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Model Metrics" sheetId="3" state="visible" r:id="rId5"/>
    <sheet name="Edge Profile" sheetId="4" state="visible" r:id="rId6"/>
    <sheet name="Equity by Season" sheetId="5" state="visible" r:id="rId7"/>
    <sheet name="Bet Ledger" sheetId="6" state="visible" r:id="rId8"/>
    <sheet name="All Candidates" sheetId="7" state="visible" r:id="rId9"/>
  </sheets>
  <definedNames>
    <definedName function="false" hidden="true" localSheetId="6" name="_xlnm._FilterDatabase" vbProcedure="false">'All Candidates'!$A$1:$N$13528</definedName>
    <definedName function="false" hidden="true" localSheetId="5" name="_xlnm._FilterDatabase" vbProcedure="false">'Bet Ledger'!$A$1:$O$2155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<sst xmlns="http://schemas.openxmlformats.org/spreadsheetml/2006/main" count="62918" uniqueCount="212">
  <si>
    <t xml:space="preserve">Premier League Decision Engine — Results Workbook</t>
  </si>
  <si>
    <t xml:space="preserve">Calibrated match-outcome probabilities for the English Premier League, and a backtest of whether acting on them beats the bookmaker.</t>
  </si>
  <si>
    <t xml:space="preserve">Sheets</t>
  </si>
  <si>
    <t xml:space="preserve">Sheet</t>
  </si>
  <si>
    <t xml:space="preserve">Contents</t>
  </si>
  <si>
    <t xml:space="preserve">Summary</t>
  </si>
  <si>
    <t xml:space="preserve">Headline figures, the three ROI scenarios, and the selection levers.</t>
  </si>
  <si>
    <t xml:space="preserve">Model Metrics</t>
  </si>
  <si>
    <t xml:space="preserve">Walk-forward Brier / log loss / RPS / ECE, and the calibration gain.</t>
  </si>
  <si>
    <t xml:space="preserve">Edge Profile</t>
  </si>
  <si>
    <t xml:space="preserve">Return by relative-edge band. The core finding.</t>
  </si>
  <si>
    <t xml:space="preserve">Equity by Season</t>
  </si>
  <si>
    <t xml:space="preserve">Per-season bets, staked, profit and ROI.</t>
  </si>
  <si>
    <t xml:space="preserve">Bet Ledger</t>
  </si>
  <si>
    <t xml:space="preserve">All 2,154 placed bets, one row each. Pivot this.</t>
  </si>
  <si>
    <t xml:space="preserve">All Candidates</t>
  </si>
  <si>
    <t xml:space="preserve">Every EV+ opportunity considered, including those rejected.</t>
  </si>
  <si>
    <t xml:space="preserve">How to read the colours</t>
  </si>
  <si>
    <t xml:space="preserve">Black</t>
  </si>
  <si>
    <t xml:space="preserve">Live Excel formula over the raw sheets. Filter the data and it recalculates.</t>
  </si>
  <si>
    <t xml:space="preserve">Blue</t>
  </si>
  <si>
    <t xml:space="preserve">A hardcoded input, or a value carried from reports/results.json.</t>
  </si>
  <si>
    <t xml:space="preserve">Shaded</t>
  </si>
  <si>
    <t xml:space="preserve">The selected edge band, or the market baseline row.</t>
  </si>
  <si>
    <t xml:space="preserve">The one caveat that matters</t>
  </si>
  <si>
    <t xml:space="preserve">The headline +7.2% ROI uses a selection band chosen with hindsight over the whole sample. Refit that band on 2013/14–2018/19 and apply it blind to the following six seasons and ROI falls to +1.5%, with a 95% confidence interval that straddles zero. The honest reading is a marginal, unstable edge in a near-efficient market — not a money printer. Both numbers are on the Summary sheet.</t>
  </si>
  <si>
    <t xml:space="preserve">Provenance</t>
  </si>
  <si>
    <t xml:space="preserve">Source dataset</t>
  </si>
  <si>
    <t xml:space="preserve">epl_final.csv — 9,380 fixtures, 25 seasons (2000/01–2024/25)</t>
  </si>
  <si>
    <t xml:space="preserve">Odds</t>
  </si>
  <si>
    <t xml:space="preserve">football-data.co.uk closing odds, 99.1% coverage</t>
  </si>
  <si>
    <t xml:space="preserve">Evaluation</t>
  </si>
  <si>
    <t xml:space="preserve">Walk-forward: refit each season, predict the next, never look back</t>
  </si>
  <si>
    <t xml:space="preserve">Model</t>
  </si>
  <si>
    <t xml:space="preserve">XGBoost, uncalibrated (best Brier of the tree models)</t>
  </si>
  <si>
    <t xml:space="preserve">Bootstrap</t>
  </si>
  <si>
    <t xml:space="preserve">10,000 resamples, clustered by season</t>
  </si>
  <si>
    <t xml:space="preserve">Reproduce</t>
  </si>
  <si>
    <t xml:space="preserve">python -m src.train &amp;&amp; python -m src.backtest &amp;&amp; python -m src.report</t>
  </si>
  <si>
    <t xml:space="preserve">Generated by</t>
  </si>
  <si>
    <t xml:space="preserve">python -m src.workbook</t>
  </si>
  <si>
    <t xml:space="preserve">Premier League Decision Engine — Results Summary</t>
  </si>
  <si>
    <t xml:space="preserve">Black figures are live Excel formulas over the Bet Ledger and All Candidates sheets. Blue figures are inputs or values carried from reports/results.json. Filter the raw sheets and the black figures recalculate.</t>
  </si>
  <si>
    <t xml:space="preserve">Headline — line-shopped, 12 held-out seasons</t>
  </si>
  <si>
    <t xml:space="preserve">Metric</t>
  </si>
  <si>
    <t xml:space="preserve">Value</t>
  </si>
  <si>
    <t xml:space="preserve">How it is computed</t>
  </si>
  <si>
    <t xml:space="preserve">Bets placed</t>
  </si>
  <si>
    <t xml:space="preserve">Rows in Bet Ledger</t>
  </si>
  <si>
    <t xml:space="preserve">Hit rate</t>
  </si>
  <si>
    <t xml:space="preserve">Mean of Won (1/0)</t>
  </si>
  <si>
    <t xml:space="preserve">Average odds</t>
  </si>
  <si>
    <t xml:space="preserve">Mean decimal odds</t>
  </si>
  <si>
    <t xml:space="preserve">Flat-stake ROI</t>
  </si>
  <si>
    <t xml:space="preserve">Mean unit return — ROI per £1 risked at constant stake</t>
  </si>
  <si>
    <t xml:space="preserve">Total staked (Kelly)</t>
  </si>
  <si>
    <t xml:space="preserve">Sum of stakes, compounding</t>
  </si>
  <si>
    <t xml:space="preserve">Total profit (Kelly)</t>
  </si>
  <si>
    <t xml:space="preserve">Sum of profit</t>
  </si>
  <si>
    <t xml:space="preserve">ROI on turnover (Kelly)</t>
  </si>
  <si>
    <t xml:space="preserve">Profit ÷ turnover</t>
  </si>
  <si>
    <t xml:space="preserve">Final bankroll</t>
  </si>
  <si>
    <t xml:space="preserve">Last row of Bankroll After</t>
  </si>
  <si>
    <t xml:space="preserve">The three ROI scenarios</t>
  </si>
  <si>
    <t xml:space="preserve">Only the first row is derived from this workbook's ledger. The other two come from reports/results.json and are shown in blue because nothing here recomputes them.</t>
  </si>
  <si>
    <t xml:space="preserve">Scenario</t>
  </si>
  <si>
    <t xml:space="preserve">Bets</t>
  </si>
  <si>
    <t xml:space="preserve">Flat ROI</t>
  </si>
  <si>
    <t xml:space="preserve">95% CI low</t>
  </si>
  <si>
    <t xml:space="preserve">95% CI high</t>
  </si>
  <si>
    <t xml:space="preserve">p(ROI≤0)</t>
  </si>
  <si>
    <t xml:space="preserve">Line-shopped, full period</t>
  </si>
  <si>
    <t xml:space="preserve">Single bookmaker</t>
  </si>
  <si>
    <t xml:space="preserve">Strict holdout</t>
  </si>
  <si>
    <t xml:space="preserve">Read the holdout row before quoting the headline: refitting the selection band on 2013/14–2018/19 and applying it blind drops ROI to +1.5%, with a confidence interval straddling zero.</t>
  </si>
  <si>
    <t xml:space="preserve">Selection levers — pre-registered band</t>
  </si>
  <si>
    <t xml:space="preserve">Min absolute edge</t>
  </si>
  <si>
    <t xml:space="preserve">Model probability must exceed the fair price by this margin</t>
  </si>
  <si>
    <t xml:space="preserve">Min relative edge</t>
  </si>
  <si>
    <t xml:space="preserve">Below this the signal is noise (see Edge Profile)</t>
  </si>
  <si>
    <t xml:space="preserve">Max relative edge</t>
  </si>
  <si>
    <t xml:space="preserve">Above this the model is overconfident on longshots</t>
  </si>
  <si>
    <t xml:space="preserve">Min decimal odds</t>
  </si>
  <si>
    <t xml:space="preserve">Avoids heavy favourites where the vig dominates</t>
  </si>
  <si>
    <t xml:space="preserve">Max decimal odds</t>
  </si>
  <si>
    <t xml:space="preserve">Caps longshot exposure</t>
  </si>
  <si>
    <t xml:space="preserve">Kelly fraction</t>
  </si>
  <si>
    <t xml:space="preserve">Quarter-Kelly, to survive estimation error</t>
  </si>
  <si>
    <t xml:space="preserve">Max daily exposure</t>
  </si>
  <si>
    <t xml:space="preserve">Cap on combined stake per matchday</t>
  </si>
  <si>
    <t xml:space="preserve">Starting bankroll</t>
  </si>
  <si>
    <t xml:space="preserve">Simulation start</t>
  </si>
  <si>
    <t xml:space="preserve">Candidates selected by these levers</t>
  </si>
  <si>
    <t xml:space="preserve">Reconciliation check: must equal the Bet Ledger row count in B6.</t>
  </si>
  <si>
    <t xml:space="preserve">Blue cells are inputs. Editing B25:B29 changes the Selected column on All Candidates, so you can test a different band against the same data. It does not re-run the Kelly simulation, whose stakes and bankroll are fixed at the band above. Note this is the pre-registered band used for the headline result — the strict-holdout row on this sheet uses a different, refitted band (min 10%, max 30%).</t>
  </si>
  <si>
    <t xml:space="preserve">Dataset</t>
  </si>
  <si>
    <t xml:space="preserve">Fixtures</t>
  </si>
  <si>
    <t xml:space="preserve">Seasons</t>
  </si>
  <si>
    <t xml:space="preserve">Modellable after burn-in</t>
  </si>
  <si>
    <t xml:space="preserve">Odds coverage</t>
  </si>
  <si>
    <t xml:space="preserve">Candidate selections</t>
  </si>
  <si>
    <t xml:space="preserve">Walk-forward model comparison</t>
  </si>
  <si>
    <t xml:space="preserve">4,509 fixtures across 12 held-out seasons; the model is refit each season and never sees the season it predicts. Lower is better for Brier, log loss, RPS and ECE. Values are from reports/model_metrics.csv and shown in blue: this workbook does not re-run training.</t>
  </si>
  <si>
    <t xml:space="preserve">N</t>
  </si>
  <si>
    <t xml:space="preserve">Brier</t>
  </si>
  <si>
    <t xml:space="preserve">Log Loss</t>
  </si>
  <si>
    <t xml:space="preserve">RPS</t>
  </si>
  <si>
    <t xml:space="preserve">ECE</t>
  </si>
  <si>
    <t xml:space="preserve">Accuracy</t>
  </si>
  <si>
    <t xml:space="preserve">Market (de-vigged)</t>
  </si>
  <si>
    <t xml:space="preserve">rf isotonic</t>
  </si>
  <si>
    <t xml:space="preserve">xgb uncalibrated</t>
  </si>
  <si>
    <t xml:space="preserve">xgb isotonic</t>
  </si>
  <si>
    <t xml:space="preserve">xgb sigmoid</t>
  </si>
  <si>
    <t xml:space="preserve">rf uncalibrated</t>
  </si>
  <si>
    <t xml:space="preserve">What calibration bought</t>
  </si>
  <si>
    <t xml:space="preserve">Estimator</t>
  </si>
  <si>
    <t xml:space="preserve">Brier Before</t>
  </si>
  <si>
    <t xml:space="preserve">Brier After</t>
  </si>
  <si>
    <t xml:space="preserve">Brier Δ</t>
  </si>
  <si>
    <t xml:space="preserve">ECE Before</t>
  </si>
  <si>
    <t xml:space="preserve">ECE After</t>
  </si>
  <si>
    <t xml:space="preserve">ECE Δ</t>
  </si>
  <si>
    <t xml:space="preserve">random forest</t>
  </si>
  <si>
    <t xml:space="preserve">xgboost</t>
  </si>
  <si>
    <t xml:space="preserve">Isotonic regression cut Random Forest's calibration error by more than half. It did nothing for XGBoost, whose mlogloss objective is already a strictly proper scoring rule — so the model arrives calibrated and post-hoc fitting only adds noise. The Δ columns are formulas over the blue cells.</t>
  </si>
  <si>
    <t xml:space="preserve">Realised return by relative edge</t>
  </si>
  <si>
    <t xml:space="preserve">Every cell is a COUNTIFS/SUMIFS over All Candidates — the whole candidate set, not just the bets that were placed. This is the finding the strategy is built on: returns are positive only in the middle bands.</t>
  </si>
  <si>
    <t xml:space="preserve">Edge Band</t>
  </si>
  <si>
    <t xml:space="preserve">Candidates</t>
  </si>
  <si>
    <t xml:space="preserve">Wins</t>
  </si>
  <si>
    <t xml:space="preserve">Hit Rate</t>
  </si>
  <si>
    <t xml:space="preserve">Avg Odds</t>
  </si>
  <si>
    <t xml:space="preserve">Below 0%</t>
  </si>
  <si>
    <t xml:space="preserve">0-5%</t>
  </si>
  <si>
    <t xml:space="preserve">5-10%</t>
  </si>
  <si>
    <t xml:space="preserve">10-20%</t>
  </si>
  <si>
    <t xml:space="preserve">20-40%</t>
  </si>
  <si>
    <t xml:space="preserve">Above 40%</t>
  </si>
  <si>
    <t xml:space="preserve">Total</t>
  </si>
  <si>
    <t xml:space="preserve">Shaded rows are the selected band. Bands are cut at 0/5/10/20/40% relative edge by the Edge Band formula in All Candidates column M; edit that formula to re-cut them.</t>
  </si>
  <si>
    <t xml:space="preserve">Bankroll progression by season</t>
  </si>
  <si>
    <t xml:space="preserve">SUMIFS over the Bet Ledger by season. Six of twelve seasons lose money — the edge is real but far from monotonic.</t>
  </si>
  <si>
    <t xml:space="preserve">Season</t>
  </si>
  <si>
    <t xml:space="preserve">Staked (£)</t>
  </si>
  <si>
    <t xml:space="preserve">Profit (£)</t>
  </si>
  <si>
    <t xml:space="preserve">Season ROI</t>
  </si>
  <si>
    <t xml:space="preserve">Cumulative Profit (£)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</si>
  <si>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</si>
  <si>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</si>
  <si>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</si>
  <si>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</si>
  <si>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</si>
  <si>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</si>
  <si>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</si>
  <si>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</si>
  <si>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</si>
  <si>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</si>
  <si>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</si>
  <si>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</si>
  <si>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Match Date</t>
  </si>
  <si>
    <t xml:space="preserve">Home Team</t>
  </si>
  <si>
    <t xml:space="preserve">Away Team</t>
  </si>
  <si>
    <t xml:space="preserve">Selection</t>
  </si>
  <si>
    <t xml:space="preserve">Model Prob</t>
  </si>
  <si>
    <t xml:space="preserve">Market Fair Prob</t>
  </si>
  <si>
    <t xml:space="preserve">Relative Edge</t>
  </si>
  <si>
    <t xml:space="preserve">Decimal Odds</t>
  </si>
  <si>
    <t xml:space="preserve">Won</t>
  </si>
  <si>
    <t xml:space="preserve">Unit Return</t>
  </si>
  <si>
    <t xml:space="preserve">Stake (£)</t>
  </si>
  <si>
    <t xml:space="preserve">Bankroll After (£)</t>
  </si>
  <si>
    <t xml:space="preserve">Norwich</t>
  </si>
  <si>
    <t xml:space="preserve">Everton</t>
  </si>
  <si>
    <t xml:space="preserve">Draw</t>
  </si>
  <si>
    <t xml:space="preserve">Swansea</t>
  </si>
  <si>
    <t xml:space="preserve">Man United</t>
  </si>
  <si>
    <t xml:space="preserve">Away</t>
  </si>
  <si>
    <t xml:space="preserve">West Brom</t>
  </si>
  <si>
    <t xml:space="preserve">Southampton</t>
  </si>
  <si>
    <t xml:space="preserve">Crystal Palace</t>
  </si>
  <si>
    <t xml:space="preserve">Tottenham</t>
  </si>
  <si>
    <t xml:space="preserve">Aston Villa</t>
  </si>
  <si>
    <t xml:space="preserve">Liverpool</t>
  </si>
  <si>
    <t xml:space="preserve">Fulham</t>
  </si>
  <si>
    <t xml:space="preserve">Arsenal</t>
  </si>
  <si>
    <t xml:space="preserve">Hull</t>
  </si>
  <si>
    <t xml:space="preserve">Home</t>
  </si>
  <si>
    <t xml:space="preserve">Newcastle</t>
  </si>
  <si>
    <t xml:space="preserve">West Ham</t>
  </si>
  <si>
    <t xml:space="preserve">Chelsea</t>
  </si>
  <si>
    <t xml:space="preserve">Sunderland</t>
  </si>
  <si>
    <t xml:space="preserve">Stoke</t>
  </si>
  <si>
    <t xml:space="preserve">Cardiff</t>
  </si>
  <si>
    <t xml:space="preserve">Man City</t>
  </si>
  <si>
    <t xml:space="preserve">Leicester</t>
  </si>
  <si>
    <t xml:space="preserve">Burnley</t>
  </si>
  <si>
    <t xml:space="preserve">QPR</t>
  </si>
  <si>
    <t xml:space="preserve">Watford</t>
  </si>
  <si>
    <t xml:space="preserve">Bournemouth</t>
  </si>
  <si>
    <t xml:space="preserve">Middlesbrough</t>
  </si>
  <si>
    <t xml:space="preserve">Brighton</t>
  </si>
  <si>
    <t xml:space="preserve">Huddersfield</t>
  </si>
  <si>
    <t xml:space="preserve">Wolves</t>
  </si>
  <si>
    <t xml:space="preserve">Sheffield United</t>
  </si>
  <si>
    <t xml:space="preserve">Leeds</t>
  </si>
  <si>
    <t xml:space="preserve">Brentford</t>
  </si>
  <si>
    <t xml:space="preserve">Nott'm Forest</t>
  </si>
  <si>
    <t xml:space="preserve">Luton</t>
  </si>
  <si>
    <t xml:space="preserve">Ipswich</t>
  </si>
  <si>
    <t xml:space="preserve">Abs Edge</t>
  </si>
  <si>
    <t xml:space="preserve">Selected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</si>
</sst>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.00"/>
    <numFmt numFmtId="167" formatCode="0.00%"/>
    <numFmt numFmtId="168" formatCode="\£#,##0"/>
    <numFmt numFmtId="169" formatCode="General"/>
    <numFmt numFmtId="170" formatCode="0.000"/>
    <numFmt numFmtId="171" formatCode="#,##0"/>
    <numFmt numFmtId="172" formatCode="0.0000"/>
    <numFmt numFmtId="173" formatCode="\£#,##0.00"/>
    <numFmt numFmtId="174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11"/>
      <color rgb="FF6B6B6B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B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4"/>
      <color rgb="FF1A1A1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sz val="9"/>
      <color rgb="FF6B6B6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B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CCFFFF"/>
      </patternFill>
    </fill>
    <fill>
      <patternFill patternType="solid">
        <fgColor rgb="FFFCE4E4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 t="s">
        <v>15</v>
      </c>
      <c r="B11" s="6" t="s">
        <v>16</v>
      </c>
    </row>
    <row r="14" customFormat="false" ht="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5" t="s">
        <v>18</v>
      </c>
      <c r="B15" s="6" t="s">
        <v>19</v>
      </c>
    </row>
    <row r="16" customFormat="false" ht="15" hidden="false" customHeight="false" outlineLevel="0" collapsed="false">
      <c r="A16" s="7" t="s">
        <v>20</v>
      </c>
      <c r="B16" s="6" t="s">
        <v>21</v>
      </c>
    </row>
    <row r="17" customFormat="false" ht="15" hidden="false" customHeight="false" outlineLevel="0" collapsed="false">
      <c r="A17" s="8" t="s">
        <v>22</v>
      </c>
      <c r="B17" s="6" t="s">
        <v>23</v>
      </c>
    </row>
    <row r="20" customFormat="false" ht="15" hidden="false" customHeight="false" outlineLevel="0" collapsed="false">
      <c r="A20" s="3" t="s">
        <v>24</v>
      </c>
    </row>
    <row r="21" customFormat="false" ht="15.75" hidden="false" customHeight="true" outlineLevel="0" collapsed="false">
      <c r="A21" s="9" t="s">
        <v>25</v>
      </c>
      <c r="B21" s="9"/>
    </row>
    <row r="22" customFormat="false" ht="15.75" hidden="false" customHeight="true" outlineLevel="0" collapsed="false">
      <c r="A22" s="9"/>
      <c r="B22" s="9"/>
    </row>
    <row r="23" customFormat="false" ht="15.75" hidden="false" customHeight="true" outlineLevel="0" collapsed="false">
      <c r="A23" s="9"/>
      <c r="B23" s="9"/>
    </row>
    <row r="24" customFormat="false" ht="15.75" hidden="false" customHeight="true" outlineLevel="0" collapsed="false">
      <c r="A24" s="9"/>
      <c r="B24" s="9"/>
    </row>
    <row r="26" customFormat="false" ht="15" hidden="false" customHeight="false" outlineLevel="0" collapsed="false">
      <c r="A26" s="3" t="s">
        <v>26</v>
      </c>
    </row>
    <row r="27" customFormat="false" ht="15" hidden="false" customHeight="false" outlineLevel="0" collapsed="false">
      <c r="A27" s="5" t="s">
        <v>27</v>
      </c>
      <c r="B27" s="10" t="s">
        <v>28</v>
      </c>
    </row>
    <row r="28" customFormat="false" ht="15" hidden="false" customHeight="false" outlineLevel="0" collapsed="false">
      <c r="A28" s="5" t="s">
        <v>29</v>
      </c>
      <c r="B28" s="10" t="s">
        <v>30</v>
      </c>
    </row>
    <row r="29" customFormat="false" ht="15" hidden="false" customHeight="false" outlineLevel="0" collapsed="false">
      <c r="A29" s="5" t="s">
        <v>31</v>
      </c>
      <c r="B29" s="10" t="s">
        <v>32</v>
      </c>
    </row>
    <row r="30" customFormat="false" ht="15" hidden="false" customHeight="false" outlineLevel="0" collapsed="false">
      <c r="A30" s="5" t="s">
        <v>33</v>
      </c>
      <c r="B30" s="10" t="s">
        <v>34</v>
      </c>
    </row>
    <row r="31" customFormat="false" ht="15" hidden="false" customHeight="false" outlineLevel="0" collapsed="false">
      <c r="A31" s="5" t="s">
        <v>35</v>
      </c>
      <c r="B31" s="10" t="s">
        <v>36</v>
      </c>
    </row>
    <row r="32" customFormat="false" ht="15" hidden="false" customHeight="false" outlineLevel="0" collapsed="false">
      <c r="A32" s="5" t="s">
        <v>37</v>
      </c>
      <c r="B32" s="10" t="s">
        <v>38</v>
      </c>
    </row>
    <row r="33" customFormat="false" ht="15" hidden="false" customHeight="false" outlineLevel="0" collapsed="false">
      <c r="A33" s="5" t="s">
        <v>39</v>
      </c>
      <c r="B33" s="10" t="s">
        <v>40</v>
      </c>
    </row>
  </sheetData>
  <mergeCells count="1">
    <mergeCell ref="A21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5"/>
    <col collapsed="false" customWidth="true" hidden="false" outlineLevel="0" max="3" min="3" style="0" width="52"/>
    <col collapsed="false" customWidth="true" hidden="false" outlineLevel="0" max="5" min="4" style="0" width="13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1" t="s">
        <v>41</v>
      </c>
    </row>
    <row r="2" customFormat="false" ht="74.6" hidden="false" customHeight="false" outlineLevel="0" collapsed="false">
      <c r="A2" s="12" t="s">
        <v>42</v>
      </c>
    </row>
    <row r="4" customFormat="false" ht="15" hidden="false" customHeight="false" outlineLevel="0" collapsed="false">
      <c r="A4" s="13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4" t="s">
        <v>46</v>
      </c>
    </row>
    <row r="6" customFormat="false" ht="15" hidden="false" customHeight="false" outlineLevel="0" collapsed="false">
      <c r="A6" s="6" t="s">
        <v>47</v>
      </c>
      <c r="B6" s="5" t="n">
        <f aca="false">COUNTA('Bet Ledger'!A2:A2155)</f>
        <v>2154</v>
      </c>
      <c r="C6" s="14" t="s">
        <v>48</v>
      </c>
    </row>
    <row r="7" customFormat="false" ht="15" hidden="false" customHeight="false" outlineLevel="0" collapsed="false">
      <c r="A7" s="6" t="s">
        <v>49</v>
      </c>
      <c r="B7" s="15" t="n">
        <f aca="false">AVERAGE('Bet Ledger'!J2:J2155)</f>
        <v>0.357010213556175</v>
      </c>
      <c r="C7" s="14" t="s">
        <v>50</v>
      </c>
    </row>
    <row r="8" customFormat="false" ht="15" hidden="false" customHeight="false" outlineLevel="0" collapsed="false">
      <c r="A8" s="6" t="s">
        <v>51</v>
      </c>
      <c r="B8" s="16" t="n">
        <f aca="false">AVERAGE('Bet Ledger'!I2:I2155)</f>
        <v>3.22087279480037</v>
      </c>
      <c r="C8" s="14" t="s">
        <v>52</v>
      </c>
    </row>
    <row r="9" customFormat="false" ht="15" hidden="false" customHeight="false" outlineLevel="0" collapsed="false">
      <c r="A9" s="6" t="s">
        <v>53</v>
      </c>
      <c r="B9" s="17" t="n">
        <f aca="false">AVERAGE('Bet Ledger'!K2:K2155)</f>
        <v>0.0717177344475395</v>
      </c>
      <c r="C9" s="14" t="s">
        <v>54</v>
      </c>
    </row>
    <row r="10" customFormat="false" ht="15" hidden="false" customHeight="false" outlineLevel="0" collapsed="false">
      <c r="A10" s="6" t="s">
        <v>55</v>
      </c>
      <c r="B10" s="18" t="n">
        <f aca="false">SUM('Bet Ledger'!L2:L2155)</f>
        <v>131187.550687061</v>
      </c>
      <c r="C10" s="14" t="s">
        <v>56</v>
      </c>
    </row>
    <row r="11" customFormat="false" ht="15" hidden="false" customHeight="false" outlineLevel="0" collapsed="false">
      <c r="A11" s="6" t="s">
        <v>57</v>
      </c>
      <c r="B11" s="18" t="n">
        <f aca="false">SUM('Bet Ledger'!M2:M2155)</f>
        <v>6328.11219364786</v>
      </c>
      <c r="C11" s="14" t="s">
        <v>58</v>
      </c>
    </row>
    <row r="12" customFormat="false" ht="15" hidden="false" customHeight="false" outlineLevel="0" collapsed="false">
      <c r="A12" s="6" t="s">
        <v>59</v>
      </c>
      <c r="B12" s="17" t="n">
        <f aca="false">SUM('Bet Ledger'!M2:M2155)/SUM('Bet Ledger'!L2:L2155)</f>
        <v>0.0482371395799831</v>
      </c>
      <c r="C12" s="14" t="s">
        <v>60</v>
      </c>
    </row>
    <row r="13" customFormat="false" ht="15" hidden="false" customHeight="false" outlineLevel="0" collapsed="false">
      <c r="A13" s="6" t="s">
        <v>61</v>
      </c>
      <c r="B13" s="18" t="n">
        <f aca="false">'Bet Ledger'!N2155</f>
        <v>7328.11219364786</v>
      </c>
      <c r="C13" s="14" t="s">
        <v>62</v>
      </c>
    </row>
    <row r="15" customFormat="false" ht="15" hidden="false" customHeight="false" outlineLevel="0" collapsed="false">
      <c r="A15" s="13" t="s">
        <v>63</v>
      </c>
    </row>
    <row r="16" customFormat="false" ht="53.7" hidden="false" customHeight="false" outlineLevel="0" collapsed="false">
      <c r="A16" s="12" t="s">
        <v>64</v>
      </c>
    </row>
    <row r="17" customFormat="false" ht="15" hidden="false" customHeight="false" outlineLevel="0" collapsed="false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69</v>
      </c>
      <c r="F17" s="4" t="s">
        <v>70</v>
      </c>
    </row>
    <row r="18" customFormat="false" ht="15" hidden="false" customHeight="false" outlineLevel="0" collapsed="false">
      <c r="A18" s="6" t="s">
        <v>71</v>
      </c>
      <c r="B18" s="19" t="n">
        <f aca="false">COUNTA('Bet Ledger'!A2:A2155)</f>
        <v>2154</v>
      </c>
      <c r="C18" s="20" t="n">
        <f aca="false">AVERAGE('Bet Ledger'!K2:K2155)</f>
        <v>0.0717177344475395</v>
      </c>
      <c r="D18" s="21" t="n">
        <v>0.013</v>
      </c>
      <c r="E18" s="21" t="n">
        <v>0.1338</v>
      </c>
      <c r="F18" s="22" t="n">
        <v>0.0074</v>
      </c>
    </row>
    <row r="19" customFormat="false" ht="15" hidden="false" customHeight="false" outlineLevel="0" collapsed="false">
      <c r="A19" s="6" t="s">
        <v>72</v>
      </c>
      <c r="B19" s="23" t="n">
        <v>2166</v>
      </c>
      <c r="C19" s="21" t="n">
        <v>0.0324</v>
      </c>
      <c r="D19" s="21" t="n">
        <v>-0.024</v>
      </c>
      <c r="E19" s="21" t="n">
        <v>0.0921</v>
      </c>
      <c r="F19" s="22" t="n">
        <v>0.1253</v>
      </c>
    </row>
    <row r="20" customFormat="false" ht="15" hidden="false" customHeight="false" outlineLevel="0" collapsed="false">
      <c r="A20" s="6" t="s">
        <v>73</v>
      </c>
      <c r="B20" s="23" t="n">
        <v>877</v>
      </c>
      <c r="C20" s="21" t="n">
        <v>0.0148</v>
      </c>
      <c r="D20" s="21" t="n">
        <v>-0.0921</v>
      </c>
      <c r="E20" s="21" t="n">
        <v>0.127</v>
      </c>
      <c r="F20" s="22" t="n">
        <v>0.3792</v>
      </c>
    </row>
    <row r="21" customFormat="false" ht="27.75" hidden="false" customHeight="true" outlineLevel="0" collapsed="false">
      <c r="A21" s="24" t="s">
        <v>74</v>
      </c>
      <c r="B21" s="24"/>
      <c r="C21" s="24"/>
      <c r="D21" s="24"/>
      <c r="E21" s="24"/>
      <c r="F21" s="24"/>
    </row>
    <row r="24" customFormat="false" ht="15" hidden="false" customHeight="false" outlineLevel="0" collapsed="false">
      <c r="A24" s="13" t="s">
        <v>75</v>
      </c>
    </row>
    <row r="25" customFormat="false" ht="15" hidden="false" customHeight="false" outlineLevel="0" collapsed="false">
      <c r="A25" s="6" t="s">
        <v>76</v>
      </c>
      <c r="B25" s="25" t="n">
        <v>0.03</v>
      </c>
      <c r="C25" s="14" t="s">
        <v>77</v>
      </c>
    </row>
    <row r="26" customFormat="false" ht="15" hidden="false" customHeight="false" outlineLevel="0" collapsed="false">
      <c r="A26" s="6" t="s">
        <v>78</v>
      </c>
      <c r="B26" s="25" t="n">
        <v>0.1</v>
      </c>
      <c r="C26" s="14" t="s">
        <v>79</v>
      </c>
    </row>
    <row r="27" customFormat="false" ht="15" hidden="false" customHeight="false" outlineLevel="0" collapsed="false">
      <c r="A27" s="6" t="s">
        <v>80</v>
      </c>
      <c r="B27" s="25" t="n">
        <v>0.4</v>
      </c>
      <c r="C27" s="14" t="s">
        <v>81</v>
      </c>
    </row>
    <row r="28" customFormat="false" ht="15" hidden="false" customHeight="false" outlineLevel="0" collapsed="false">
      <c r="A28" s="6" t="s">
        <v>82</v>
      </c>
      <c r="B28" s="26" t="n">
        <v>1.8</v>
      </c>
      <c r="C28" s="14" t="s">
        <v>83</v>
      </c>
    </row>
    <row r="29" customFormat="false" ht="15" hidden="false" customHeight="false" outlineLevel="0" collapsed="false">
      <c r="A29" s="6" t="s">
        <v>84</v>
      </c>
      <c r="B29" s="26" t="n">
        <v>5</v>
      </c>
      <c r="C29" s="14" t="s">
        <v>85</v>
      </c>
    </row>
    <row r="30" customFormat="false" ht="15" hidden="false" customHeight="false" outlineLevel="0" collapsed="false">
      <c r="A30" s="6" t="s">
        <v>86</v>
      </c>
      <c r="B30" s="25" t="n">
        <v>0.25</v>
      </c>
      <c r="C30" s="14" t="s">
        <v>87</v>
      </c>
    </row>
    <row r="31" customFormat="false" ht="15" hidden="false" customHeight="false" outlineLevel="0" collapsed="false">
      <c r="A31" s="6" t="s">
        <v>88</v>
      </c>
      <c r="B31" s="25" t="n">
        <v>0.1</v>
      </c>
      <c r="C31" s="14" t="s">
        <v>89</v>
      </c>
    </row>
    <row r="32" customFormat="false" ht="15" hidden="false" customHeight="false" outlineLevel="0" collapsed="false">
      <c r="A32" s="6" t="s">
        <v>90</v>
      </c>
      <c r="B32" s="27" t="n">
        <v>1000</v>
      </c>
      <c r="C32" s="14" t="s">
        <v>91</v>
      </c>
    </row>
    <row r="33" customFormat="false" ht="15" hidden="false" customHeight="false" outlineLevel="0" collapsed="false">
      <c r="A33" s="6" t="s">
        <v>92</v>
      </c>
      <c r="B33" s="5" t="n">
        <f aca="false">COUNTIFS('All Candidates'!$N$2:$N$13528,"Yes")</f>
        <v>2154</v>
      </c>
      <c r="C33" s="14" t="s">
        <v>93</v>
      </c>
    </row>
    <row r="35" customFormat="false" ht="126.85" hidden="false" customHeight="false" outlineLevel="0" collapsed="false">
      <c r="A35" s="12" t="s">
        <v>94</v>
      </c>
    </row>
    <row r="38" customFormat="false" ht="15" hidden="false" customHeight="false" outlineLevel="0" collapsed="false">
      <c r="A38" s="13" t="s">
        <v>95</v>
      </c>
    </row>
    <row r="39" customFormat="false" ht="15" hidden="false" customHeight="false" outlineLevel="0" collapsed="false">
      <c r="A39" s="6" t="s">
        <v>96</v>
      </c>
      <c r="B39" s="7" t="n">
        <v>9380</v>
      </c>
    </row>
    <row r="40" customFormat="false" ht="15" hidden="false" customHeight="false" outlineLevel="0" collapsed="false">
      <c r="A40" s="6" t="s">
        <v>97</v>
      </c>
      <c r="B40" s="7" t="n">
        <v>25</v>
      </c>
    </row>
    <row r="41" customFormat="false" ht="15" hidden="false" customHeight="false" outlineLevel="0" collapsed="false">
      <c r="A41" s="6" t="s">
        <v>98</v>
      </c>
      <c r="B41" s="7" t="n">
        <v>8923</v>
      </c>
    </row>
    <row r="42" customFormat="false" ht="15" hidden="false" customHeight="false" outlineLevel="0" collapsed="false">
      <c r="A42" s="6" t="s">
        <v>99</v>
      </c>
      <c r="B42" s="28" t="n">
        <v>0.9912</v>
      </c>
    </row>
    <row r="43" customFormat="false" ht="15" hidden="false" customHeight="false" outlineLevel="0" collapsed="false">
      <c r="A43" s="6" t="s">
        <v>100</v>
      </c>
      <c r="B43" s="5" t="n">
        <f aca="false">COUNTA('All Candidates'!A2:A13528)</f>
        <v>13527</v>
      </c>
    </row>
  </sheetData>
  <mergeCells count="1"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3"/>
    <col collapsed="false" customWidth="true" hidden="false" outlineLevel="0" max="7" min="4" style="0" width="12"/>
  </cols>
  <sheetData>
    <row r="1" customFormat="false" ht="17.35" hidden="false" customHeight="false" outlineLevel="0" collapsed="false">
      <c r="A1" s="11" t="s">
        <v>101</v>
      </c>
    </row>
    <row r="2" customFormat="false" ht="116.4" hidden="false" customHeight="false" outlineLevel="0" collapsed="false">
      <c r="A2" s="12" t="s">
        <v>102</v>
      </c>
    </row>
    <row r="4" customFormat="false" ht="15" hidden="false" customHeight="false" outlineLevel="0" collapsed="false">
      <c r="A4" s="4" t="s">
        <v>33</v>
      </c>
      <c r="B4" s="4" t="s">
        <v>103</v>
      </c>
      <c r="C4" s="4" t="s">
        <v>104</v>
      </c>
      <c r="D4" s="4" t="s">
        <v>105</v>
      </c>
      <c r="E4" s="4" t="s">
        <v>106</v>
      </c>
      <c r="F4" s="4" t="s">
        <v>107</v>
      </c>
      <c r="G4" s="4" t="s">
        <v>108</v>
      </c>
    </row>
    <row r="5" customFormat="false" ht="15" hidden="false" customHeight="false" outlineLevel="0" collapsed="false">
      <c r="A5" s="8" t="s">
        <v>109</v>
      </c>
      <c r="B5" s="29" t="n">
        <v>4509</v>
      </c>
      <c r="C5" s="30" t="n">
        <v>0.56335</v>
      </c>
      <c r="D5" s="30" t="n">
        <v>0.95267</v>
      </c>
      <c r="E5" s="30" t="n">
        <v>0.19412</v>
      </c>
      <c r="F5" s="30" t="n">
        <v>0.01045</v>
      </c>
      <c r="G5" s="25" t="n">
        <v>0.55689</v>
      </c>
    </row>
    <row r="6" customFormat="false" ht="15" hidden="false" customHeight="false" outlineLevel="0" collapsed="false">
      <c r="A6" s="6" t="s">
        <v>110</v>
      </c>
      <c r="B6" s="31" t="n">
        <v>4509</v>
      </c>
      <c r="C6" s="32" t="n">
        <v>0.57616</v>
      </c>
      <c r="D6" s="32" t="n">
        <v>0.98085</v>
      </c>
      <c r="E6" s="32" t="n">
        <v>0.19959</v>
      </c>
      <c r="F6" s="32" t="n">
        <v>0.00926</v>
      </c>
      <c r="G6" s="33" t="n">
        <v>0.54336</v>
      </c>
    </row>
    <row r="7" customFormat="false" ht="15" hidden="false" customHeight="false" outlineLevel="0" collapsed="false">
      <c r="A7" s="6" t="s">
        <v>111</v>
      </c>
      <c r="B7" s="31" t="n">
        <v>4509</v>
      </c>
      <c r="C7" s="32" t="n">
        <v>0.57923</v>
      </c>
      <c r="D7" s="32" t="n">
        <v>0.9789</v>
      </c>
      <c r="E7" s="32" t="n">
        <v>0.20055</v>
      </c>
      <c r="F7" s="32" t="n">
        <v>0.01714</v>
      </c>
      <c r="G7" s="33" t="n">
        <v>0.5387</v>
      </c>
    </row>
    <row r="8" customFormat="false" ht="15" hidden="false" customHeight="false" outlineLevel="0" collapsed="false">
      <c r="A8" s="6" t="s">
        <v>112</v>
      </c>
      <c r="B8" s="31" t="n">
        <v>4509</v>
      </c>
      <c r="C8" s="32" t="n">
        <v>0.58082</v>
      </c>
      <c r="D8" s="32" t="n">
        <v>0.97966</v>
      </c>
      <c r="E8" s="32" t="n">
        <v>0.20135</v>
      </c>
      <c r="F8" s="32" t="n">
        <v>0.01717</v>
      </c>
      <c r="G8" s="33" t="n">
        <v>0.53804</v>
      </c>
    </row>
    <row r="9" customFormat="false" ht="15" hidden="false" customHeight="false" outlineLevel="0" collapsed="false">
      <c r="A9" s="6" t="s">
        <v>113</v>
      </c>
      <c r="B9" s="31" t="n">
        <v>4509</v>
      </c>
      <c r="C9" s="32" t="n">
        <v>0.58163</v>
      </c>
      <c r="D9" s="32" t="n">
        <v>0.97909</v>
      </c>
      <c r="E9" s="32" t="n">
        <v>0.20206</v>
      </c>
      <c r="F9" s="32" t="n">
        <v>0.01708</v>
      </c>
      <c r="G9" s="33" t="n">
        <v>0.54003</v>
      </c>
    </row>
    <row r="10" customFormat="false" ht="15" hidden="false" customHeight="false" outlineLevel="0" collapsed="false">
      <c r="A10" s="6" t="s">
        <v>114</v>
      </c>
      <c r="B10" s="31" t="n">
        <v>4509</v>
      </c>
      <c r="C10" s="32" t="n">
        <v>0.59017</v>
      </c>
      <c r="D10" s="32" t="n">
        <v>0.99294</v>
      </c>
      <c r="E10" s="32" t="n">
        <v>0.20331</v>
      </c>
      <c r="F10" s="32" t="n">
        <v>0.02118</v>
      </c>
      <c r="G10" s="33" t="n">
        <v>0.51453</v>
      </c>
    </row>
    <row r="13" customFormat="false" ht="15" hidden="false" customHeight="false" outlineLevel="0" collapsed="false">
      <c r="A13" s="13" t="s">
        <v>115</v>
      </c>
    </row>
    <row r="14" customFormat="false" ht="15" hidden="false" customHeight="false" outlineLevel="0" collapsed="false">
      <c r="A14" s="4" t="s">
        <v>116</v>
      </c>
      <c r="B14" s="4" t="s">
        <v>117</v>
      </c>
      <c r="C14" s="4" t="s">
        <v>118</v>
      </c>
      <c r="D14" s="4" t="s">
        <v>119</v>
      </c>
      <c r="E14" s="4" t="s">
        <v>120</v>
      </c>
      <c r="F14" s="4" t="s">
        <v>121</v>
      </c>
      <c r="G14" s="4" t="s">
        <v>122</v>
      </c>
    </row>
    <row r="15" customFormat="false" ht="15" hidden="false" customHeight="false" outlineLevel="0" collapsed="false">
      <c r="A15" s="6" t="s">
        <v>123</v>
      </c>
      <c r="B15" s="32" t="n">
        <v>0.59017</v>
      </c>
      <c r="C15" s="32" t="n">
        <v>0.57616</v>
      </c>
      <c r="D15" s="34" t="n">
        <f aca="false">IFERROR((C15-B15)/B15,0)</f>
        <v>-0.0237389226832946</v>
      </c>
      <c r="E15" s="32" t="n">
        <v>0.02118</v>
      </c>
      <c r="F15" s="32" t="n">
        <v>0.00926</v>
      </c>
      <c r="G15" s="34" t="n">
        <f aca="false">IFERROR((F15-E15)/E15,0)</f>
        <v>-0.562795089707271</v>
      </c>
    </row>
    <row r="16" customFormat="false" ht="15" hidden="false" customHeight="false" outlineLevel="0" collapsed="false">
      <c r="A16" s="6" t="s">
        <v>124</v>
      </c>
      <c r="B16" s="32" t="n">
        <v>0.57923</v>
      </c>
      <c r="C16" s="32" t="n">
        <v>0.58082</v>
      </c>
      <c r="D16" s="34" t="n">
        <f aca="false">IFERROR((C16-B16)/B16,0)</f>
        <v>0.00274502356576831</v>
      </c>
      <c r="E16" s="32" t="n">
        <v>0.01714</v>
      </c>
      <c r="F16" s="32" t="n">
        <v>0.01717</v>
      </c>
      <c r="G16" s="34" t="n">
        <f aca="false">IFERROR((F16-E16)/E16,0)</f>
        <v>0.00175029171528601</v>
      </c>
    </row>
    <row r="18" customFormat="false" ht="116.4" hidden="false" customHeight="false" outlineLevel="0" collapsed="false">
      <c r="A18" s="1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1" t="s">
        <v>126</v>
      </c>
    </row>
    <row r="2" customFormat="false" ht="137.3" hidden="false" customHeight="false" outlineLevel="0" collapsed="false">
      <c r="A2" s="12" t="s">
        <v>127</v>
      </c>
    </row>
    <row r="4" customFormat="false" ht="15" hidden="false" customHeight="false" outlineLevel="0" collapsed="false">
      <c r="A4" s="4" t="s">
        <v>128</v>
      </c>
      <c r="B4" s="4" t="s">
        <v>129</v>
      </c>
      <c r="C4" s="4" t="s">
        <v>130</v>
      </c>
      <c r="D4" s="4" t="s">
        <v>131</v>
      </c>
      <c r="E4" s="4" t="s">
        <v>132</v>
      </c>
      <c r="F4" s="4" t="s">
        <v>67</v>
      </c>
    </row>
    <row r="5" customFormat="false" ht="15" hidden="false" customHeight="false" outlineLevel="0" collapsed="false">
      <c r="A5" s="6" t="s">
        <v>133</v>
      </c>
      <c r="B5" s="6" t="n">
        <f aca="false">COUNTIFS('All Candidates'!$M$2:$M$13528,"Below 0%")</f>
        <v>6889</v>
      </c>
      <c r="C5" s="6" t="n">
        <f aca="false">SUMIFS('All Candidates'!$K$2:$K$13528,'All Candidates'!$M$2:$M$13528,"Below 0%")</f>
        <v>2333</v>
      </c>
      <c r="D5" s="34" t="n">
        <f aca="false">IFERROR(C5/B5,0)</f>
        <v>0.338655828131804</v>
      </c>
      <c r="E5" s="35" t="n">
        <f aca="false">IFERROR(AVERAGEIFS('All Candidates'!$J$2:$J$13528,'All Candidates'!$M$2:$M$13528,"Below 0%"),0)</f>
        <v>3.92449557265205</v>
      </c>
      <c r="F5" s="36" t="n">
        <f aca="false">IFERROR(AVERAGEIFS('All Candidates'!$L$2:$L$13528,'All Candidates'!$M$2:$M$13528,"Below 0%"),0)</f>
        <v>-0.0131702714472347</v>
      </c>
    </row>
    <row r="6" customFormat="false" ht="15" hidden="false" customHeight="false" outlineLevel="0" collapsed="false">
      <c r="A6" s="6" t="s">
        <v>134</v>
      </c>
      <c r="B6" s="6" t="n">
        <f aca="false">COUNTIFS('All Candidates'!$M$2:$M$13528,"0-5%")</f>
        <v>1129</v>
      </c>
      <c r="C6" s="6" t="n">
        <f aca="false">SUMIFS('All Candidates'!$K$2:$K$13528,'All Candidates'!$M$2:$M$13528,"0-5%")</f>
        <v>455</v>
      </c>
      <c r="D6" s="34" t="n">
        <f aca="false">IFERROR(C6/B6,0)</f>
        <v>0.403011514614703</v>
      </c>
      <c r="E6" s="35" t="n">
        <f aca="false">IFERROR(AVERAGEIFS('All Candidates'!$J$2:$J$13528,'All Candidates'!$M$2:$M$13528,"0-5%"),0)</f>
        <v>3.33509300265722</v>
      </c>
      <c r="F6" s="36" t="n">
        <f aca="false">IFERROR(AVERAGEIFS('All Candidates'!$L$2:$L$13528,'All Candidates'!$M$2:$M$13528,"0-5%"),0)</f>
        <v>-0.0355358724534987</v>
      </c>
    </row>
    <row r="7" customFormat="false" ht="15" hidden="false" customHeight="false" outlineLevel="0" collapsed="false">
      <c r="A7" s="6" t="s">
        <v>135</v>
      </c>
      <c r="B7" s="6" t="n">
        <f aca="false">COUNTIFS('All Candidates'!$M$2:$M$13528,"5-10%")</f>
        <v>1003</v>
      </c>
      <c r="C7" s="6" t="n">
        <f aca="false">SUMIFS('All Candidates'!$K$2:$K$13528,'All Candidates'!$M$2:$M$13528,"5-10%")</f>
        <v>377</v>
      </c>
      <c r="D7" s="34" t="n">
        <f aca="false">IFERROR(C7/B7,0)</f>
        <v>0.375872382851446</v>
      </c>
      <c r="E7" s="35" t="n">
        <f aca="false">IFERROR(AVERAGEIFS('All Candidates'!$J$2:$J$13528,'All Candidates'!$M$2:$M$13528,"5-10%"),0)</f>
        <v>3.6090927218345</v>
      </c>
      <c r="F7" s="36" t="n">
        <f aca="false">IFERROR(AVERAGEIFS('All Candidates'!$L$2:$L$13528,'All Candidates'!$M$2:$M$13528,"5-10%"),0)</f>
        <v>-0.0384546360917248</v>
      </c>
    </row>
    <row r="8" customFormat="false" ht="15" hidden="false" customHeight="false" outlineLevel="0" collapsed="false">
      <c r="A8" s="37" t="s">
        <v>136</v>
      </c>
      <c r="B8" s="37" t="n">
        <f aca="false">COUNTIFS('All Candidates'!$M$2:$M$13528,"10-20%")</f>
        <v>1581</v>
      </c>
      <c r="C8" s="37" t="n">
        <f aca="false">SUMIFS('All Candidates'!$K$2:$K$13528,'All Candidates'!$M$2:$M$13528,"10-20%")</f>
        <v>599</v>
      </c>
      <c r="D8" s="38" t="n">
        <f aca="false">IFERROR(C8/B8,0)</f>
        <v>0.37887413029728</v>
      </c>
      <c r="E8" s="39" t="n">
        <f aca="false">IFERROR(AVERAGEIFS('All Candidates'!$J$2:$J$13528,'All Candidates'!$M$2:$M$13528,"10-20%"),0)</f>
        <v>3.77238456672992</v>
      </c>
      <c r="F8" s="40" t="n">
        <f aca="false">IFERROR(AVERAGEIFS('All Candidates'!$L$2:$L$13528,'All Candidates'!$M$2:$M$13528,"10-20%"),0)</f>
        <v>0.102232764073371</v>
      </c>
    </row>
    <row r="9" customFormat="false" ht="15" hidden="false" customHeight="false" outlineLevel="0" collapsed="false">
      <c r="A9" s="37" t="s">
        <v>137</v>
      </c>
      <c r="B9" s="37" t="n">
        <f aca="false">COUNTIFS('All Candidates'!$M$2:$M$13528,"20-40%")</f>
        <v>1672</v>
      </c>
      <c r="C9" s="37" t="n">
        <f aca="false">SUMIFS('All Candidates'!$K$2:$K$13528,'All Candidates'!$M$2:$M$13528,"20-40%")</f>
        <v>521</v>
      </c>
      <c r="D9" s="38" t="n">
        <f aca="false">IFERROR(C9/B9,0)</f>
        <v>0.311602870813397</v>
      </c>
      <c r="E9" s="39" t="n">
        <f aca="false">IFERROR(AVERAGEIFS('All Candidates'!$J$2:$J$13528,'All Candidates'!$M$2:$M$13528,"20-40%"),0)</f>
        <v>4.55249401913876</v>
      </c>
      <c r="F9" s="40" t="n">
        <f aca="false">IFERROR(AVERAGEIFS('All Candidates'!$L$2:$L$13528,'All Candidates'!$M$2:$M$13528,"20-40%"),0)</f>
        <v>0.0256818181818182</v>
      </c>
    </row>
    <row r="10" customFormat="false" ht="15" hidden="false" customHeight="false" outlineLevel="0" collapsed="false">
      <c r="A10" s="6" t="s">
        <v>138</v>
      </c>
      <c r="B10" s="6" t="n">
        <f aca="false">COUNTIFS('All Candidates'!$M$2:$M$13528,"Above 40%")</f>
        <v>1253</v>
      </c>
      <c r="C10" s="6" t="n">
        <f aca="false">SUMIFS('All Candidates'!$K$2:$K$13528,'All Candidates'!$M$2:$M$13528,"Above 40%")</f>
        <v>224</v>
      </c>
      <c r="D10" s="34" t="n">
        <f aca="false">IFERROR(C10/B10,0)</f>
        <v>0.17877094972067</v>
      </c>
      <c r="E10" s="35" t="n">
        <f aca="false">IFERROR(AVERAGEIFS('All Candidates'!$J$2:$J$13528,'All Candidates'!$M$2:$M$13528,"Above 40%"),0)</f>
        <v>7.9061053471668</v>
      </c>
      <c r="F10" s="36" t="n">
        <f aca="false">IFERROR(AVERAGEIFS('All Candidates'!$L$2:$L$13528,'All Candidates'!$M$2:$M$13528,"Above 40%"),0)</f>
        <v>-0.047438148443735</v>
      </c>
    </row>
    <row r="11" customFormat="false" ht="15" hidden="false" customHeight="false" outlineLevel="0" collapsed="false">
      <c r="A11" s="41" t="s">
        <v>139</v>
      </c>
      <c r="B11" s="41" t="n">
        <f aca="false">SUM(B5:B10)</f>
        <v>13527</v>
      </c>
      <c r="C11" s="41" t="n">
        <f aca="false">SUM(C5:C10)</f>
        <v>4509</v>
      </c>
    </row>
    <row r="13" customFormat="false" ht="126.85" hidden="false" customHeight="false" outlineLevel="0" collapsed="false">
      <c r="A13" s="1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1" t="s">
        <v>141</v>
      </c>
    </row>
    <row r="2" customFormat="false" ht="116.4" hidden="false" customHeight="false" outlineLevel="0" collapsed="false">
      <c r="A2" s="12" t="s">
        <v>142</v>
      </c>
    </row>
    <row r="4" customFormat="false" ht="15" hidden="false" customHeight="false" outlineLevel="0" collapsed="false">
      <c r="A4" s="4" t="s">
        <v>143</v>
      </c>
      <c r="B4" s="4" t="s">
        <v>66</v>
      </c>
      <c r="C4" s="4" t="s">
        <v>131</v>
      </c>
      <c r="D4" s="4" t="s">
        <v>144</v>
      </c>
      <c r="E4" s="4" t="s">
        <v>145</v>
      </c>
      <c r="F4" s="4" t="s">
        <v>146</v>
      </c>
      <c r="G4" s="4" t="s">
        <v>147</v>
      </c>
    </row>
    <row r="5" customFormat="false" ht="15" hidden="false" customHeight="false" outlineLevel="0" collapsed="false">
      <c r="A5" s="6" t="s">
        <v>148</v>
      </c>
      <c r="B5" s="6" t="n">
        <f aca="false">COUNTIFS('Bet Ledger'!$A$2:$A$2155,"2013/14")</f>
        <v>157</v>
      </c>
      <c r="C5" s="34" t="n">
        <f aca="false">IFERROR(AVERAGEIFS('Bet Ledger'!$J$2:$J$2155,'Bet Ledger'!$A$2:$A$2155,"2013/14"),0)</f>
        <v>0.375796178343949</v>
      </c>
      <c r="D5" s="42" t="n">
        <f aca="false">SUMIFS('Bet Ledger'!$L$2:$L$2155,'Bet Ledger'!$A$2:$A$2155,"2013/14")</f>
        <v>3388.90478348078</v>
      </c>
      <c r="E5" s="42" t="n">
        <f aca="false">SUMIFS('Bet Ledger'!$M$2:$M$2155,'Bet Ledger'!$A$2:$A$2155,"2013/14")</f>
        <v>154.429650712195</v>
      </c>
      <c r="F5" s="36" t="n">
        <f aca="false">IFERROR(E5/D5,0)</f>
        <v>0.0455691913992281</v>
      </c>
      <c r="G5" s="42" t="n">
        <f aca="false">SUM($E$5:E5)</f>
        <v>154.429650712195</v>
      </c>
    </row>
    <row r="6" customFormat="false" ht="15" hidden="false" customHeight="false" outlineLevel="0" collapsed="false">
      <c r="A6" s="6" t="s">
        <v>149</v>
      </c>
      <c r="B6" s="6" t="n">
        <f aca="false">COUNTIFS('Bet Ledger'!$A$2:$A$2155,"2014/15")</f>
        <v>193</v>
      </c>
      <c r="C6" s="34" t="n">
        <f aca="false">IFERROR(AVERAGEIFS('Bet Ledger'!$J$2:$J$2155,'Bet Ledger'!$A$2:$A$2155,"2014/15"),0)</f>
        <v>0.367875647668394</v>
      </c>
      <c r="D6" s="42" t="n">
        <f aca="false">SUMIFS('Bet Ledger'!$L$2:$L$2155,'Bet Ledger'!$A$2:$A$2155,"2014/15")</f>
        <v>3830.6812300717</v>
      </c>
      <c r="E6" s="42" t="n">
        <f aca="false">SUMIFS('Bet Ledger'!$M$2:$M$2155,'Bet Ledger'!$A$2:$A$2155,"2014/15")</f>
        <v>-106.915185028644</v>
      </c>
      <c r="F6" s="36" t="n">
        <f aca="false">IFERROR(E6/D6,0)</f>
        <v>-0.0279102276089526</v>
      </c>
      <c r="G6" s="42" t="n">
        <f aca="false">SUM($E$5:E6)</f>
        <v>47.5144656835516</v>
      </c>
    </row>
    <row r="7" customFormat="false" ht="15" hidden="false" customHeight="false" outlineLevel="0" collapsed="false">
      <c r="A7" s="6" t="s">
        <v>150</v>
      </c>
      <c r="B7" s="6" t="n">
        <f aca="false">COUNTIFS('Bet Ledger'!$A$2:$A$2155,"2015/16")</f>
        <v>193</v>
      </c>
      <c r="C7" s="34" t="n">
        <f aca="false">IFERROR(AVERAGEIFS('Bet Ledger'!$J$2:$J$2155,'Bet Ledger'!$A$2:$A$2155,"2015/16"),0)</f>
        <v>0.393782383419689</v>
      </c>
      <c r="D7" s="42" t="n">
        <f aca="false">SUMIFS('Bet Ledger'!$L$2:$L$2155,'Bet Ledger'!$A$2:$A$2155,"2015/16")</f>
        <v>3922.55375312134</v>
      </c>
      <c r="E7" s="42" t="n">
        <f aca="false">SUMIFS('Bet Ledger'!$M$2:$M$2155,'Bet Ledger'!$A$2:$A$2155,"2015/16")</f>
        <v>342.715542079801</v>
      </c>
      <c r="F7" s="36" t="n">
        <f aca="false">IFERROR(E7/D7,0)</f>
        <v>0.087370515141338</v>
      </c>
      <c r="G7" s="42" t="n">
        <f aca="false">SUM($E$5:E7)</f>
        <v>390.230007763352</v>
      </c>
    </row>
    <row r="8" customFormat="false" ht="15" hidden="false" customHeight="false" outlineLevel="0" collapsed="false">
      <c r="A8" s="6" t="s">
        <v>151</v>
      </c>
      <c r="B8" s="6" t="n">
        <f aca="false">COUNTIFS('Bet Ledger'!$A$2:$A$2155,"2016/17")</f>
        <v>174</v>
      </c>
      <c r="C8" s="34" t="n">
        <f aca="false">IFERROR(AVERAGEIFS('Bet Ledger'!$J$2:$J$2155,'Bet Ledger'!$A$2:$A$2155,"2016/17"),0)</f>
        <v>0.32183908045977</v>
      </c>
      <c r="D8" s="42" t="n">
        <f aca="false">SUMIFS('Bet Ledger'!$L$2:$L$2155,'Bet Ledger'!$A$2:$A$2155,"2016/17")</f>
        <v>4194.81494764222</v>
      </c>
      <c r="E8" s="42" t="n">
        <f aca="false">SUMIFS('Bet Ledger'!$M$2:$M$2155,'Bet Ledger'!$A$2:$A$2155,"2016/17")</f>
        <v>-212.906557156256</v>
      </c>
      <c r="F8" s="36" t="n">
        <f aca="false">IFERROR(E8/D8,0)</f>
        <v>-0.0507546959314438</v>
      </c>
      <c r="G8" s="42" t="n">
        <f aca="false">SUM($E$5:E8)</f>
        <v>177.323450607096</v>
      </c>
    </row>
    <row r="9" customFormat="false" ht="15" hidden="false" customHeight="false" outlineLevel="0" collapsed="false">
      <c r="A9" s="6" t="s">
        <v>152</v>
      </c>
      <c r="B9" s="6" t="n">
        <f aca="false">COUNTIFS('Bet Ledger'!$A$2:$A$2155,"2017/18")</f>
        <v>163</v>
      </c>
      <c r="C9" s="34" t="n">
        <f aca="false">IFERROR(AVERAGEIFS('Bet Ledger'!$J$2:$J$2155,'Bet Ledger'!$A$2:$A$2155,"2017/18"),0)</f>
        <v>0.417177914110429</v>
      </c>
      <c r="D9" s="42" t="n">
        <f aca="false">SUMIFS('Bet Ledger'!$L$2:$L$2155,'Bet Ledger'!$A$2:$A$2155,"2017/18")</f>
        <v>5247.97947518811</v>
      </c>
      <c r="E9" s="42" t="n">
        <f aca="false">SUMIFS('Bet Ledger'!$M$2:$M$2155,'Bet Ledger'!$A$2:$A$2155,"2017/18")</f>
        <v>952.798876453408</v>
      </c>
      <c r="F9" s="36" t="n">
        <f aca="false">IFERROR(E9/D9,0)</f>
        <v>0.181555374017399</v>
      </c>
      <c r="G9" s="42" t="n">
        <f aca="false">SUM($E$5:E9)</f>
        <v>1130.1223270605</v>
      </c>
    </row>
    <row r="10" customFormat="false" ht="15" hidden="false" customHeight="false" outlineLevel="0" collapsed="false">
      <c r="A10" s="6" t="s">
        <v>153</v>
      </c>
      <c r="B10" s="6" t="n">
        <f aca="false">COUNTIFS('Bet Ledger'!$A$2:$A$2155,"2018/19")</f>
        <v>179</v>
      </c>
      <c r="C10" s="34" t="n">
        <f aca="false">IFERROR(AVERAGEIFS('Bet Ledger'!$J$2:$J$2155,'Bet Ledger'!$A$2:$A$2155,"2018/19"),0)</f>
        <v>0.340782122905028</v>
      </c>
      <c r="D10" s="42" t="n">
        <f aca="false">SUMIFS('Bet Ledger'!$L$2:$L$2155,'Bet Ledger'!$A$2:$A$2155,"2018/19")</f>
        <v>7063.67035875555</v>
      </c>
      <c r="E10" s="42" t="n">
        <f aca="false">SUMIFS('Bet Ledger'!$M$2:$M$2155,'Bet Ledger'!$A$2:$A$2155,"2018/19")</f>
        <v>-49.1244216371866</v>
      </c>
      <c r="F10" s="36" t="n">
        <f aca="false">IFERROR(E10/D10,0)</f>
        <v>-0.00695451785576262</v>
      </c>
      <c r="G10" s="42" t="n">
        <f aca="false">SUM($E$5:E10)</f>
        <v>1080.99790542332</v>
      </c>
    </row>
    <row r="11" customFormat="false" ht="15" hidden="false" customHeight="false" outlineLevel="0" collapsed="false">
      <c r="A11" s="6" t="s">
        <v>154</v>
      </c>
      <c r="B11" s="6" t="n">
        <f aca="false">COUNTIFS('Bet Ledger'!$A$2:$A$2155,"2019/20")</f>
        <v>178</v>
      </c>
      <c r="C11" s="34" t="n">
        <f aca="false">IFERROR(AVERAGEIFS('Bet Ledger'!$J$2:$J$2155,'Bet Ledger'!$A$2:$A$2155,"2019/20"),0)</f>
        <v>0.353932584269663</v>
      </c>
      <c r="D11" s="42" t="n">
        <f aca="false">SUMIFS('Bet Ledger'!$L$2:$L$2155,'Bet Ledger'!$A$2:$A$2155,"2019/20")</f>
        <v>7037.11376285881</v>
      </c>
      <c r="E11" s="42" t="n">
        <f aca="false">SUMIFS('Bet Ledger'!$M$2:$M$2155,'Bet Ledger'!$A$2:$A$2155,"2019/20")</f>
        <v>979.377087232855</v>
      </c>
      <c r="F11" s="36" t="n">
        <f aca="false">IFERROR(E11/D11,0)</f>
        <v>0.139173121287581</v>
      </c>
      <c r="G11" s="42" t="n">
        <f aca="false">SUM($E$5:E11)</f>
        <v>2060.37499265617</v>
      </c>
    </row>
    <row r="12" customFormat="false" ht="15" hidden="false" customHeight="false" outlineLevel="0" collapsed="false">
      <c r="A12" s="6" t="s">
        <v>155</v>
      </c>
      <c r="B12" s="6" t="n">
        <f aca="false">COUNTIFS('Bet Ledger'!$A$2:$A$2155,"2020/21")</f>
        <v>192</v>
      </c>
      <c r="C12" s="34" t="n">
        <f aca="false">IFERROR(AVERAGEIFS('Bet Ledger'!$J$2:$J$2155,'Bet Ledger'!$A$2:$A$2155,"2020/21"),0)</f>
        <v>0.375</v>
      </c>
      <c r="D12" s="42" t="n">
        <f aca="false">SUMIFS('Bet Ledger'!$L$2:$L$2155,'Bet Ledger'!$A$2:$A$2155,"2020/21")</f>
        <v>16319.7872455711</v>
      </c>
      <c r="E12" s="42" t="n">
        <f aca="false">SUMIFS('Bet Ledger'!$M$2:$M$2155,'Bet Ledger'!$A$2:$A$2155,"2020/21")</f>
        <v>3131.12270014296</v>
      </c>
      <c r="F12" s="36" t="n">
        <f aca="false">IFERROR(E12/D12,0)</f>
        <v>0.191860509762019</v>
      </c>
      <c r="G12" s="42" t="n">
        <f aca="false">SUM($E$5:E12)</f>
        <v>5191.49769279913</v>
      </c>
    </row>
    <row r="13" customFormat="false" ht="15" hidden="false" customHeight="false" outlineLevel="0" collapsed="false">
      <c r="A13" s="6" t="s">
        <v>156</v>
      </c>
      <c r="B13" s="6" t="n">
        <f aca="false">COUNTIFS('Bet Ledger'!$A$2:$A$2155,"2021/22")</f>
        <v>184</v>
      </c>
      <c r="C13" s="34" t="n">
        <f aca="false">IFERROR(AVERAGEIFS('Bet Ledger'!$J$2:$J$2155,'Bet Ledger'!$A$2:$A$2155,"2021/22"),0)</f>
        <v>0.298913043478261</v>
      </c>
      <c r="D13" s="42" t="n">
        <f aca="false">SUMIFS('Bet Ledger'!$L$2:$L$2155,'Bet Ledger'!$A$2:$A$2155,"2021/22")</f>
        <v>16520.7892962923</v>
      </c>
      <c r="E13" s="42" t="n">
        <f aca="false">SUMIFS('Bet Ledger'!$M$2:$M$2155,'Bet Ledger'!$A$2:$A$2155,"2021/22")</f>
        <v>-1847.37310918074</v>
      </c>
      <c r="F13" s="36" t="n">
        <f aca="false">IFERROR(E13/D13,0)</f>
        <v>-0.111821116778926</v>
      </c>
      <c r="G13" s="42" t="n">
        <f aca="false">SUM($E$5:E13)</f>
        <v>3344.1245836184</v>
      </c>
    </row>
    <row r="14" customFormat="false" ht="15" hidden="false" customHeight="false" outlineLevel="0" collapsed="false">
      <c r="A14" s="6" t="s">
        <v>157</v>
      </c>
      <c r="B14" s="6" t="n">
        <f aca="false">COUNTIFS('Bet Ledger'!$A$2:$A$2155,"2022/23")</f>
        <v>173</v>
      </c>
      <c r="C14" s="34" t="n">
        <f aca="false">IFERROR(AVERAGEIFS('Bet Ledger'!$J$2:$J$2155,'Bet Ledger'!$A$2:$A$2155,"2022/23"),0)</f>
        <v>0.38728323699422</v>
      </c>
      <c r="D14" s="42" t="n">
        <f aca="false">SUMIFS('Bet Ledger'!$L$2:$L$2155,'Bet Ledger'!$A$2:$A$2155,"2022/23")</f>
        <v>21952.2655191436</v>
      </c>
      <c r="E14" s="42" t="n">
        <f aca="false">SUMIFS('Bet Ledger'!$M$2:$M$2155,'Bet Ledger'!$A$2:$A$2155,"2022/23")</f>
        <v>3159.82270294245</v>
      </c>
      <c r="F14" s="36" t="n">
        <f aca="false">IFERROR(E14/D14,0)</f>
        <v>0.143940619713574</v>
      </c>
      <c r="G14" s="42" t="n">
        <f aca="false">SUM($E$5:E14)</f>
        <v>6503.94728656085</v>
      </c>
    </row>
    <row r="15" customFormat="false" ht="15" hidden="false" customHeight="false" outlineLevel="0" collapsed="false">
      <c r="A15" s="6" t="s">
        <v>158</v>
      </c>
      <c r="B15" s="6" t="n">
        <f aca="false">COUNTIFS('Bet Ledger'!$A$2:$A$2155,"2023/24")</f>
        <v>193</v>
      </c>
      <c r="C15" s="34" t="n">
        <f aca="false">IFERROR(AVERAGEIFS('Bet Ledger'!$J$2:$J$2155,'Bet Ledger'!$A$2:$A$2155,"2023/24"),0)</f>
        <v>0.316062176165803</v>
      </c>
      <c r="D15" s="42" t="n">
        <f aca="false">SUMIFS('Bet Ledger'!$L$2:$L$2155,'Bet Ledger'!$A$2:$A$2155,"2023/24")</f>
        <v>21226.2665316672</v>
      </c>
      <c r="E15" s="42" t="n">
        <f aca="false">SUMIFS('Bet Ledger'!$M$2:$M$2155,'Bet Ledger'!$A$2:$A$2155,"2023/24")</f>
        <v>-1051.07649621028</v>
      </c>
      <c r="F15" s="36" t="n">
        <f aca="false">IFERROR(E15/D15,0)</f>
        <v>-0.0495177281714704</v>
      </c>
      <c r="G15" s="42" t="n">
        <f aca="false">SUM($E$5:E15)</f>
        <v>5452.87079035057</v>
      </c>
    </row>
    <row r="16" customFormat="false" ht="15" hidden="false" customHeight="false" outlineLevel="0" collapsed="false">
      <c r="A16" s="6" t="s">
        <v>159</v>
      </c>
      <c r="B16" s="6" t="n">
        <f aca="false">COUNTIFS('Bet Ledger'!$A$2:$A$2155,"2024/25")</f>
        <v>175</v>
      </c>
      <c r="C16" s="34" t="n">
        <f aca="false">IFERROR(AVERAGEIFS('Bet Ledger'!$J$2:$J$2155,'Bet Ledger'!$A$2:$A$2155,"2024/25"),0)</f>
        <v>0.342857142857143</v>
      </c>
      <c r="D16" s="42" t="n">
        <f aca="false">SUMIFS('Bet Ledger'!$L$2:$L$2155,'Bet Ledger'!$A$2:$A$2155,"2024/25")</f>
        <v>20482.7237832682</v>
      </c>
      <c r="E16" s="42" t="n">
        <f aca="false">SUMIFS('Bet Ledger'!$M$2:$M$2155,'Bet Ledger'!$A$2:$A$2155,"2024/25")</f>
        <v>875.241403297291</v>
      </c>
      <c r="F16" s="36" t="n">
        <f aca="false">IFERROR(E16/D16,0)</f>
        <v>0.0427307135788383</v>
      </c>
      <c r="G16" s="42" t="n">
        <f aca="false">SUM($E$5:E16)</f>
        <v>6328.11219364786</v>
      </c>
    </row>
    <row r="17" customFormat="false" ht="15" hidden="false" customHeight="false" outlineLevel="0" collapsed="false">
      <c r="A17" s="41" t="s">
        <v>139</v>
      </c>
      <c r="B17" s="41" t="n">
        <f aca="false">SUM(B5:B16)</f>
        <v>2154</v>
      </c>
      <c r="D17" s="43" t="n">
        <f aca="false">SUM(D5:D16)</f>
        <v>131187.550687061</v>
      </c>
      <c r="E17" s="43" t="n">
        <f aca="false">SUM(E5:E16)</f>
        <v>6328.11219364786</v>
      </c>
      <c r="F17" s="44" t="n">
        <f aca="false">IFERROR(E17/D17,0)</f>
        <v>0.0482371395799831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7"/>
    <col collapsed="false" customWidth="true" hidden="false" outlineLevel="0" max="13" min="11" style="0" width="11"/>
    <col collapsed="false" customWidth="true" hidden="false" outlineLevel="0" max="14" min="14" style="0" width="17"/>
    <col collapsed="false" customWidth="true" hidden="false" outlineLevel="0" max="15" min="15" style="0" width="11"/>
  </cols>
  <sheetData>
    <row r="1" customFormat="false" ht="23.85" hidden="false" customHeight="false" outlineLevel="0" collapsed="false">
      <c r="A1" s="4" t="s">
        <v>143</v>
      </c>
      <c r="B1" s="4" t="s">
        <v>160</v>
      </c>
      <c r="C1" s="4" t="s">
        <v>161</v>
      </c>
      <c r="D1" s="4" t="s">
        <v>162</v>
      </c>
      <c r="E1" s="4" t="s">
        <v>163</v>
      </c>
      <c r="F1" s="4" t="s">
        <v>164</v>
      </c>
      <c r="G1" s="4" t="s">
        <v>165</v>
      </c>
      <c r="H1" s="4" t="s">
        <v>166</v>
      </c>
      <c r="I1" s="4" t="s">
        <v>167</v>
      </c>
      <c r="J1" s="4" t="s">
        <v>168</v>
      </c>
      <c r="K1" s="4" t="s">
        <v>169</v>
      </c>
      <c r="L1" s="4" t="s">
        <v>170</v>
      </c>
      <c r="M1" s="4" t="s">
        <v>145</v>
      </c>
      <c r="N1" s="4" t="s">
        <v>171</v>
      </c>
      <c r="O1" s="4" t="s">
        <v>128</v>
      </c>
    </row>
    <row r="2" customFormat="false" ht="15" hidden="false" customHeight="false" outlineLevel="0" collapsed="false">
      <c r="A2" s="6" t="s">
        <v>148</v>
      </c>
      <c r="B2" s="45" t="n">
        <v>41503</v>
      </c>
      <c r="C2" s="6" t="s">
        <v>172</v>
      </c>
      <c r="D2" s="6" t="s">
        <v>173</v>
      </c>
      <c r="E2" s="6" t="s">
        <v>174</v>
      </c>
      <c r="F2" s="34" t="n">
        <v>0.371722131967545</v>
      </c>
      <c r="G2" s="34" t="n">
        <v>0.290803870151008</v>
      </c>
      <c r="H2" s="34" t="n">
        <v>0.278257169598593</v>
      </c>
      <c r="I2" s="35" t="n">
        <v>3.41</v>
      </c>
      <c r="J2" s="6" t="n">
        <v>1</v>
      </c>
      <c r="K2" s="35" t="n">
        <v>2.41</v>
      </c>
      <c r="L2" s="42" t="n">
        <v>20</v>
      </c>
      <c r="M2" s="42" t="n">
        <v>48.2</v>
      </c>
      <c r="N2" s="42" t="n">
        <v>1048.2</v>
      </c>
      <c r="O2" s="6" t="str">
        <f aca="false">IF(H2&lt;=0,"Below 0%",IF(H2&lt;=0.05,"0-5%",IF(H2&lt;=0.1,"5-10%",IF(H2&lt;=0.2,"10-20%",IF(H2&lt;=0.4,"20-40%","Above 40%")))))</f>
        <v>20-40%</v>
      </c>
    </row>
    <row r="3" customFormat="false" ht="15" hidden="false" customHeight="false" outlineLevel="0" collapsed="false">
      <c r="A3" s="6" t="s">
        <v>148</v>
      </c>
      <c r="B3" s="45" t="n">
        <v>41503</v>
      </c>
      <c r="C3" s="6" t="s">
        <v>175</v>
      </c>
      <c r="D3" s="6" t="s">
        <v>176</v>
      </c>
      <c r="E3" s="6" t="s">
        <v>177</v>
      </c>
      <c r="F3" s="34" t="n">
        <v>0.618754208087921</v>
      </c>
      <c r="G3" s="34" t="n">
        <v>0.48348376291058</v>
      </c>
      <c r="H3" s="34" t="n">
        <v>0.279782808760756</v>
      </c>
      <c r="I3" s="35" t="n">
        <v>2.1</v>
      </c>
      <c r="J3" s="6" t="n">
        <v>1</v>
      </c>
      <c r="K3" s="35" t="n">
        <v>1.1</v>
      </c>
      <c r="L3" s="42" t="n">
        <v>20</v>
      </c>
      <c r="M3" s="42" t="n">
        <v>22</v>
      </c>
      <c r="N3" s="42" t="n">
        <v>1070.2</v>
      </c>
      <c r="O3" s="6" t="str">
        <f aca="false">IF(H3&lt;=0,"Below 0%",IF(H3&lt;=0.05,"0-5%",IF(H3&lt;=0.1,"5-10%",IF(H3&lt;=0.2,"10-20%",IF(H3&lt;=0.4,"20-40%","Above 40%")))))</f>
        <v>20-40%</v>
      </c>
    </row>
    <row r="4" customFormat="false" ht="15" hidden="false" customHeight="false" outlineLevel="0" collapsed="false">
      <c r="A4" s="6" t="s">
        <v>148</v>
      </c>
      <c r="B4" s="45" t="n">
        <v>41503</v>
      </c>
      <c r="C4" s="6" t="s">
        <v>178</v>
      </c>
      <c r="D4" s="6" t="s">
        <v>179</v>
      </c>
      <c r="E4" s="6" t="s">
        <v>174</v>
      </c>
      <c r="F4" s="34" t="n">
        <v>0.354997575283051</v>
      </c>
      <c r="G4" s="34" t="n">
        <v>0.288582995951417</v>
      </c>
      <c r="H4" s="34" t="n">
        <v>0.230140307167698</v>
      </c>
      <c r="I4" s="35" t="n">
        <v>3.45</v>
      </c>
      <c r="J4" s="6" t="n">
        <v>0</v>
      </c>
      <c r="K4" s="35" t="n">
        <v>-1</v>
      </c>
      <c r="L4" s="42" t="n">
        <v>20</v>
      </c>
      <c r="M4" s="42" t="n">
        <v>-20</v>
      </c>
      <c r="N4" s="42" t="n">
        <v>1050.2</v>
      </c>
      <c r="O4" s="6" t="str">
        <f aca="false">IF(H4&lt;=0,"Below 0%",IF(H4&lt;=0.05,"0-5%",IF(H4&lt;=0.1,"5-10%",IF(H4&lt;=0.2,"10-20%",IF(H4&lt;=0.4,"20-40%","Above 40%")))))</f>
        <v>20-40%</v>
      </c>
    </row>
    <row r="5" customFormat="false" ht="15" hidden="false" customHeight="false" outlineLevel="0" collapsed="false">
      <c r="A5" s="6" t="s">
        <v>148</v>
      </c>
      <c r="B5" s="45" t="n">
        <v>41504</v>
      </c>
      <c r="C5" s="6" t="s">
        <v>180</v>
      </c>
      <c r="D5" s="6" t="s">
        <v>181</v>
      </c>
      <c r="E5" s="6" t="s">
        <v>174</v>
      </c>
      <c r="F5" s="34" t="n">
        <v>0.338274121284485</v>
      </c>
      <c r="G5" s="34" t="n">
        <v>0.256755855074398</v>
      </c>
      <c r="H5" s="34" t="n">
        <v>0.317493309690898</v>
      </c>
      <c r="I5" s="35" t="n">
        <v>3.95</v>
      </c>
      <c r="J5" s="6" t="n">
        <v>0</v>
      </c>
      <c r="K5" s="35" t="n">
        <v>-1</v>
      </c>
      <c r="L5" s="42" t="n">
        <v>21.004</v>
      </c>
      <c r="M5" s="42" t="n">
        <v>-21.004</v>
      </c>
      <c r="N5" s="42" t="n">
        <v>1029.196</v>
      </c>
      <c r="O5" s="6" t="str">
        <f aca="false">IF(H5&lt;=0,"Below 0%",IF(H5&lt;=0.05,"0-5%",IF(H5&lt;=0.1,"5-10%",IF(H5&lt;=0.2,"10-20%",IF(H5&lt;=0.4,"20-40%","Above 40%")))))</f>
        <v>20-40%</v>
      </c>
    </row>
    <row r="6" customFormat="false" ht="15" hidden="false" customHeight="false" outlineLevel="0" collapsed="false">
      <c r="A6" s="6" t="s">
        <v>148</v>
      </c>
      <c r="B6" s="45" t="n">
        <v>41510</v>
      </c>
      <c r="C6" s="6" t="s">
        <v>182</v>
      </c>
      <c r="D6" s="6" t="s">
        <v>183</v>
      </c>
      <c r="E6" s="6" t="s">
        <v>174</v>
      </c>
      <c r="F6" s="34" t="n">
        <v>0.332855701446533</v>
      </c>
      <c r="G6" s="34" t="n">
        <v>0.261307783238972</v>
      </c>
      <c r="H6" s="34" t="n">
        <v>0.273807068892888</v>
      </c>
      <c r="I6" s="35" t="n">
        <v>3.83</v>
      </c>
      <c r="J6" s="6" t="n">
        <v>0</v>
      </c>
      <c r="K6" s="35" t="n">
        <v>-1</v>
      </c>
      <c r="L6" s="42" t="n">
        <v>19.1960957370227</v>
      </c>
      <c r="M6" s="42" t="n">
        <v>-19.1960957370227</v>
      </c>
      <c r="N6" s="42" t="n">
        <v>1009.99990426298</v>
      </c>
      <c r="O6" s="6" t="str">
        <f aca="false">IF(H6&lt;=0,"Below 0%",IF(H6&lt;=0.05,"0-5%",IF(H6&lt;=0.1,"5-10%",IF(H6&lt;=0.2,"10-20%",IF(H6&lt;=0.4,"20-40%","Above 40%")))))</f>
        <v>20-40%</v>
      </c>
    </row>
    <row r="7" customFormat="false" ht="15" hidden="false" customHeight="false" outlineLevel="0" collapsed="false">
      <c r="A7" s="6" t="s">
        <v>148</v>
      </c>
      <c r="B7" s="45" t="n">
        <v>41510</v>
      </c>
      <c r="C7" s="6" t="s">
        <v>173</v>
      </c>
      <c r="D7" s="6" t="s">
        <v>178</v>
      </c>
      <c r="E7" s="6" t="s">
        <v>174</v>
      </c>
      <c r="F7" s="34" t="n">
        <v>0.28755396604538</v>
      </c>
      <c r="G7" s="34" t="n">
        <v>0.230870846458693</v>
      </c>
      <c r="H7" s="34" t="n">
        <v>0.245518741132298</v>
      </c>
      <c r="I7" s="35" t="n">
        <v>4.35</v>
      </c>
      <c r="J7" s="6" t="n">
        <v>1</v>
      </c>
      <c r="K7" s="35" t="n">
        <v>3.35</v>
      </c>
      <c r="L7" s="42" t="n">
        <v>17.9683873942788</v>
      </c>
      <c r="M7" s="42" t="n">
        <v>60.1940977708341</v>
      </c>
      <c r="N7" s="42" t="n">
        <v>1070.19400203381</v>
      </c>
      <c r="O7" s="6" t="str">
        <f aca="false">IF(H7&lt;=0,"Below 0%",IF(H7&lt;=0.05,"0-5%",IF(H7&lt;=0.1,"5-10%",IF(H7&lt;=0.2,"10-20%",IF(H7&lt;=0.4,"20-40%","Above 40%")))))</f>
        <v>20-40%</v>
      </c>
    </row>
    <row r="8" customFormat="false" ht="15" hidden="false" customHeight="false" outlineLevel="0" collapsed="false">
      <c r="A8" s="6" t="s">
        <v>148</v>
      </c>
      <c r="B8" s="45" t="n">
        <v>41510</v>
      </c>
      <c r="C8" s="6" t="s">
        <v>184</v>
      </c>
      <c r="D8" s="6" t="s">
        <v>185</v>
      </c>
      <c r="E8" s="6" t="s">
        <v>177</v>
      </c>
      <c r="F8" s="34" t="n">
        <v>0.522293925285339</v>
      </c>
      <c r="G8" s="34" t="n">
        <v>0.461606324861729</v>
      </c>
      <c r="H8" s="34" t="n">
        <v>0.131470469867997</v>
      </c>
      <c r="I8" s="35" t="n">
        <v>2.15</v>
      </c>
      <c r="J8" s="6" t="n">
        <v>1</v>
      </c>
      <c r="K8" s="35" t="n">
        <v>1.15</v>
      </c>
      <c r="L8" s="42" t="n">
        <v>19.1960957370227</v>
      </c>
      <c r="M8" s="42" t="n">
        <v>22.0755100975762</v>
      </c>
      <c r="N8" s="42" t="n">
        <v>1092.26951213139</v>
      </c>
      <c r="O8" s="6" t="str">
        <f aca="false">IF(H8&lt;=0,"Below 0%",IF(H8&lt;=0.05,"0-5%",IF(H8&lt;=0.1,"5-10%",IF(H8&lt;=0.2,"10-20%",IF(H8&lt;=0.4,"20-40%","Above 40%")))))</f>
        <v>10-20%</v>
      </c>
    </row>
    <row r="9" customFormat="false" ht="15" hidden="false" customHeight="false" outlineLevel="0" collapsed="false">
      <c r="A9" s="6" t="s">
        <v>148</v>
      </c>
      <c r="B9" s="45" t="n">
        <v>41510</v>
      </c>
      <c r="C9" s="6" t="s">
        <v>186</v>
      </c>
      <c r="D9" s="6" t="s">
        <v>172</v>
      </c>
      <c r="E9" s="6" t="s">
        <v>187</v>
      </c>
      <c r="F9" s="34" t="n">
        <v>0.4786696434021</v>
      </c>
      <c r="G9" s="34" t="n">
        <v>0.402245354744733</v>
      </c>
      <c r="H9" s="34" t="n">
        <v>0.189994210637599</v>
      </c>
      <c r="I9" s="35" t="n">
        <v>2.5</v>
      </c>
      <c r="J9" s="6" t="n">
        <v>1</v>
      </c>
      <c r="K9" s="35" t="n">
        <v>1.5</v>
      </c>
      <c r="L9" s="42" t="n">
        <v>19.1960957370227</v>
      </c>
      <c r="M9" s="42" t="n">
        <v>28.7941436055341</v>
      </c>
      <c r="N9" s="42" t="n">
        <v>1121.06365573692</v>
      </c>
      <c r="O9" s="6" t="str">
        <f aca="false">IF(H9&lt;=0,"Below 0%",IF(H9&lt;=0.05,"0-5%",IF(H9&lt;=0.1,"5-10%",IF(H9&lt;=0.2,"10-20%",IF(H9&lt;=0.4,"20-40%","Above 40%")))))</f>
        <v>10-20%</v>
      </c>
    </row>
    <row r="10" customFormat="false" ht="15" hidden="false" customHeight="false" outlineLevel="0" collapsed="false">
      <c r="A10" s="6" t="s">
        <v>148</v>
      </c>
      <c r="B10" s="45" t="n">
        <v>41510</v>
      </c>
      <c r="C10" s="6" t="s">
        <v>188</v>
      </c>
      <c r="D10" s="6" t="s">
        <v>189</v>
      </c>
      <c r="E10" s="6" t="s">
        <v>174</v>
      </c>
      <c r="F10" s="34" t="n">
        <v>0.346440553665161</v>
      </c>
      <c r="G10" s="34" t="n">
        <v>0.292118890544087</v>
      </c>
      <c r="H10" s="34" t="n">
        <v>0.185957378586153</v>
      </c>
      <c r="I10" s="35" t="n">
        <v>3.4</v>
      </c>
      <c r="J10" s="6" t="n">
        <v>1</v>
      </c>
      <c r="K10" s="35" t="n">
        <v>2.4</v>
      </c>
      <c r="L10" s="42" t="n">
        <v>17.7861707455494</v>
      </c>
      <c r="M10" s="42" t="n">
        <v>42.6868097893186</v>
      </c>
      <c r="N10" s="42" t="n">
        <v>1163.75046552624</v>
      </c>
      <c r="O10" s="6" t="str">
        <f aca="false">IF(H10&lt;=0,"Below 0%",IF(H10&lt;=0.05,"0-5%",IF(H10&lt;=0.1,"5-10%",IF(H10&lt;=0.2,"10-20%",IF(H10&lt;=0.4,"20-40%","Above 40%")))))</f>
        <v>10-20%</v>
      </c>
    </row>
    <row r="11" customFormat="false" ht="15" hidden="false" customHeight="false" outlineLevel="0" collapsed="false">
      <c r="A11" s="6" t="s">
        <v>148</v>
      </c>
      <c r="B11" s="45" t="n">
        <v>41510</v>
      </c>
      <c r="C11" s="6" t="s">
        <v>188</v>
      </c>
      <c r="D11" s="6" t="s">
        <v>189</v>
      </c>
      <c r="E11" s="6" t="s">
        <v>177</v>
      </c>
      <c r="F11" s="34" t="n">
        <v>0.310358792543411</v>
      </c>
      <c r="G11" s="34" t="n">
        <v>0.279775838830957</v>
      </c>
      <c r="H11" s="34" t="n">
        <v>0.10931234748592</v>
      </c>
      <c r="I11" s="35" t="n">
        <v>3.55</v>
      </c>
      <c r="J11" s="6" t="n">
        <v>0</v>
      </c>
      <c r="K11" s="35" t="n">
        <v>-1</v>
      </c>
      <c r="L11" s="42" t="n">
        <v>9.57675464910353</v>
      </c>
      <c r="M11" s="42" t="n">
        <v>-9.57675464910353</v>
      </c>
      <c r="N11" s="42" t="n">
        <v>1154.17371087714</v>
      </c>
      <c r="O11" s="6" t="str">
        <f aca="false">IF(H11&lt;=0,"Below 0%",IF(H11&lt;=0.05,"0-5%",IF(H11&lt;=0.1,"5-10%",IF(H11&lt;=0.2,"10-20%",IF(H11&lt;=0.4,"20-40%","Above 40%")))))</f>
        <v>10-20%</v>
      </c>
    </row>
    <row r="12" customFormat="false" ht="15" hidden="false" customHeight="false" outlineLevel="0" collapsed="false">
      <c r="A12" s="6" t="s">
        <v>148</v>
      </c>
      <c r="B12" s="45" t="n">
        <v>41512</v>
      </c>
      <c r="C12" s="6" t="s">
        <v>176</v>
      </c>
      <c r="D12" s="6" t="s">
        <v>190</v>
      </c>
      <c r="E12" s="6" t="s">
        <v>187</v>
      </c>
      <c r="F12" s="34" t="n">
        <v>0.544974088668823</v>
      </c>
      <c r="G12" s="34" t="n">
        <v>0.401042596493734</v>
      </c>
      <c r="H12" s="34" t="n">
        <v>0.358893278253894</v>
      </c>
      <c r="I12" s="35" t="n">
        <v>2.5</v>
      </c>
      <c r="J12" s="6" t="n">
        <v>0</v>
      </c>
      <c r="K12" s="35" t="n">
        <v>-1</v>
      </c>
      <c r="L12" s="42" t="n">
        <v>23.0834742175427</v>
      </c>
      <c r="M12" s="42" t="n">
        <v>-23.0834742175427</v>
      </c>
      <c r="N12" s="42" t="n">
        <v>1131.09023665959</v>
      </c>
      <c r="O12" s="6" t="str">
        <f aca="false">IF(H12&lt;=0,"Below 0%",IF(H12&lt;=0.05,"0-5%",IF(H12&lt;=0.1,"5-10%",IF(H12&lt;=0.2,"10-20%",IF(H12&lt;=0.4,"20-40%","Above 40%")))))</f>
        <v>20-40%</v>
      </c>
    </row>
    <row r="13" customFormat="false" ht="15" hidden="false" customHeight="false" outlineLevel="0" collapsed="false">
      <c r="A13" s="6" t="s">
        <v>148</v>
      </c>
      <c r="B13" s="45" t="n">
        <v>41517</v>
      </c>
      <c r="C13" s="6" t="s">
        <v>180</v>
      </c>
      <c r="D13" s="6" t="s">
        <v>191</v>
      </c>
      <c r="E13" s="6" t="s">
        <v>174</v>
      </c>
      <c r="F13" s="34" t="n">
        <v>0.33984050154686</v>
      </c>
      <c r="G13" s="34" t="n">
        <v>0.296814582949733</v>
      </c>
      <c r="H13" s="34" t="n">
        <v>0.144958910608558</v>
      </c>
      <c r="I13" s="35" t="n">
        <v>3.35</v>
      </c>
      <c r="J13" s="6" t="n">
        <v>0</v>
      </c>
      <c r="K13" s="35" t="n">
        <v>-1</v>
      </c>
      <c r="L13" s="42" t="n">
        <v>16.661402017688</v>
      </c>
      <c r="M13" s="42" t="n">
        <v>-16.661402017688</v>
      </c>
      <c r="N13" s="42" t="n">
        <v>1114.42883464191</v>
      </c>
      <c r="O13" s="6" t="str">
        <f aca="false">IF(H13&lt;=0,"Below 0%",IF(H13&lt;=0.05,"0-5%",IF(H13&lt;=0.1,"5-10%",IF(H13&lt;=0.2,"10-20%",IF(H13&lt;=0.4,"20-40%","Above 40%")))))</f>
        <v>10-20%</v>
      </c>
    </row>
    <row r="14" customFormat="false" ht="15" hidden="false" customHeight="false" outlineLevel="0" collapsed="false">
      <c r="A14" s="6" t="s">
        <v>148</v>
      </c>
      <c r="B14" s="45" t="n">
        <v>41517</v>
      </c>
      <c r="C14" s="6" t="s">
        <v>188</v>
      </c>
      <c r="D14" s="6" t="s">
        <v>184</v>
      </c>
      <c r="E14" s="6" t="s">
        <v>174</v>
      </c>
      <c r="F14" s="34" t="n">
        <v>0.326919466257095</v>
      </c>
      <c r="G14" s="34" t="n">
        <v>0.282578638091946</v>
      </c>
      <c r="H14" s="34" t="n">
        <v>0.15691500413673</v>
      </c>
      <c r="I14" s="35" t="n">
        <v>3.5</v>
      </c>
      <c r="J14" s="6" t="n">
        <v>0</v>
      </c>
      <c r="K14" s="35" t="n">
        <v>-1</v>
      </c>
      <c r="L14" s="42" t="n">
        <v>16.3123720941187</v>
      </c>
      <c r="M14" s="42" t="n">
        <v>-16.3123720941187</v>
      </c>
      <c r="N14" s="42" t="n">
        <v>1098.11646254779</v>
      </c>
      <c r="O14" s="6" t="str">
        <f aca="false">IF(H14&lt;=0,"Below 0%",IF(H14&lt;=0.05,"0-5%",IF(H14&lt;=0.1,"5-10%",IF(H14&lt;=0.2,"10-20%",IF(H14&lt;=0.4,"20-40%","Above 40%")))))</f>
        <v>10-20%</v>
      </c>
    </row>
    <row r="15" customFormat="false" ht="15" hidden="false" customHeight="false" outlineLevel="0" collapsed="false">
      <c r="A15" s="6" t="s">
        <v>148</v>
      </c>
      <c r="B15" s="45" t="n">
        <v>41517</v>
      </c>
      <c r="C15" s="6" t="s">
        <v>172</v>
      </c>
      <c r="D15" s="6" t="s">
        <v>179</v>
      </c>
      <c r="E15" s="6" t="s">
        <v>187</v>
      </c>
      <c r="F15" s="34" t="n">
        <v>0.375198006629944</v>
      </c>
      <c r="G15" s="34" t="n">
        <v>0.325951729285892</v>
      </c>
      <c r="H15" s="34" t="n">
        <v>0.151084571485301</v>
      </c>
      <c r="I15" s="35" t="n">
        <v>3.06</v>
      </c>
      <c r="J15" s="6" t="n">
        <v>1</v>
      </c>
      <c r="K15" s="35" t="n">
        <v>2.06</v>
      </c>
      <c r="L15" s="42" t="n">
        <v>20.3302351707543</v>
      </c>
      <c r="M15" s="42" t="n">
        <v>41.8802844517539</v>
      </c>
      <c r="N15" s="42" t="n">
        <v>1139.99674699954</v>
      </c>
      <c r="O15" s="6" t="str">
        <f aca="false">IF(H15&lt;=0,"Below 0%",IF(H15&lt;=0.05,"0-5%",IF(H15&lt;=0.1,"5-10%",IF(H15&lt;=0.2,"10-20%",IF(H15&lt;=0.4,"20-40%","Above 40%")))))</f>
        <v>10-20%</v>
      </c>
    </row>
    <row r="16" customFormat="false" ht="15" hidden="false" customHeight="false" outlineLevel="0" collapsed="false">
      <c r="A16" s="6" t="s">
        <v>148</v>
      </c>
      <c r="B16" s="45" t="n">
        <v>41517</v>
      </c>
      <c r="C16" s="6" t="s">
        <v>189</v>
      </c>
      <c r="D16" s="6" t="s">
        <v>192</v>
      </c>
      <c r="E16" s="6" t="s">
        <v>174</v>
      </c>
      <c r="F16" s="34" t="n">
        <v>0.343072652816773</v>
      </c>
      <c r="G16" s="34" t="n">
        <v>0.280405146664624</v>
      </c>
      <c r="H16" s="34" t="n">
        <v>0.223489143824813</v>
      </c>
      <c r="I16" s="35" t="n">
        <v>3.54</v>
      </c>
      <c r="J16" s="6" t="n">
        <v>0</v>
      </c>
      <c r="K16" s="35" t="n">
        <v>-1</v>
      </c>
      <c r="L16" s="42" t="n">
        <v>22.6218047331919</v>
      </c>
      <c r="M16" s="42" t="n">
        <v>-22.6218047331919</v>
      </c>
      <c r="N16" s="42" t="n">
        <v>1117.37494226635</v>
      </c>
      <c r="O16" s="6" t="str">
        <f aca="false">IF(H16&lt;=0,"Below 0%",IF(H16&lt;=0.05,"0-5%",IF(H16&lt;=0.1,"5-10%",IF(H16&lt;=0.2,"10-20%",IF(H16&lt;=0.4,"20-40%","Above 40%")))))</f>
        <v>20-40%</v>
      </c>
    </row>
    <row r="17" customFormat="false" ht="15" hidden="false" customHeight="false" outlineLevel="0" collapsed="false">
      <c r="A17" s="6" t="s">
        <v>148</v>
      </c>
      <c r="B17" s="45" t="n">
        <v>41518</v>
      </c>
      <c r="C17" s="6" t="s">
        <v>178</v>
      </c>
      <c r="D17" s="6" t="s">
        <v>175</v>
      </c>
      <c r="E17" s="6" t="s">
        <v>174</v>
      </c>
      <c r="F17" s="34" t="n">
        <v>0.323889851570129</v>
      </c>
      <c r="G17" s="34" t="n">
        <v>0.287212970435038</v>
      </c>
      <c r="H17" s="34" t="n">
        <v>0.127699250766905</v>
      </c>
      <c r="I17" s="35" t="n">
        <v>3.47</v>
      </c>
      <c r="J17" s="6" t="n">
        <v>0</v>
      </c>
      <c r="K17" s="35" t="n">
        <v>-1</v>
      </c>
      <c r="L17" s="42" t="n">
        <v>14.0121741197966</v>
      </c>
      <c r="M17" s="42" t="n">
        <v>-14.0121741197966</v>
      </c>
      <c r="N17" s="42" t="n">
        <v>1103.36276814655</v>
      </c>
      <c r="O17" s="6" t="str">
        <f aca="false">IF(H17&lt;=0,"Below 0%",IF(H17&lt;=0.05,"0-5%",IF(H17&lt;=0.1,"5-10%",IF(H17&lt;=0.2,"10-20%",IF(H17&lt;=0.4,"20-40%","Above 40%")))))</f>
        <v>10-20%</v>
      </c>
    </row>
    <row r="18" customFormat="false" ht="15" hidden="false" customHeight="false" outlineLevel="0" collapsed="false">
      <c r="A18" s="6" t="s">
        <v>148</v>
      </c>
      <c r="B18" s="45" t="n">
        <v>41518</v>
      </c>
      <c r="C18" s="6" t="s">
        <v>178</v>
      </c>
      <c r="D18" s="6" t="s">
        <v>175</v>
      </c>
      <c r="E18" s="6" t="s">
        <v>187</v>
      </c>
      <c r="F18" s="34" t="n">
        <v>0.460912019014359</v>
      </c>
      <c r="G18" s="34" t="n">
        <v>0.369121854596141</v>
      </c>
      <c r="H18" s="34" t="n">
        <v>0.248671714435998</v>
      </c>
      <c r="I18" s="35" t="n">
        <v>2.7</v>
      </c>
      <c r="J18" s="6" t="n">
        <v>0</v>
      </c>
      <c r="K18" s="35" t="n">
        <v>-1</v>
      </c>
      <c r="L18" s="42" t="n">
        <v>22.347498845327</v>
      </c>
      <c r="M18" s="42" t="n">
        <v>-22.347498845327</v>
      </c>
      <c r="N18" s="42" t="n">
        <v>1081.01526930123</v>
      </c>
      <c r="O18" s="6" t="str">
        <f aca="false">IF(H18&lt;=0,"Below 0%",IF(H18&lt;=0.05,"0-5%",IF(H18&lt;=0.1,"5-10%",IF(H18&lt;=0.2,"10-20%",IF(H18&lt;=0.4,"20-40%","Above 40%")))))</f>
        <v>20-40%</v>
      </c>
    </row>
    <row r="19" customFormat="false" ht="15" hidden="false" customHeight="false" outlineLevel="0" collapsed="false">
      <c r="A19" s="6" t="s">
        <v>148</v>
      </c>
      <c r="B19" s="45" t="n">
        <v>41531</v>
      </c>
      <c r="C19" s="6" t="s">
        <v>173</v>
      </c>
      <c r="D19" s="6" t="s">
        <v>190</v>
      </c>
      <c r="E19" s="6" t="s">
        <v>187</v>
      </c>
      <c r="F19" s="34" t="n">
        <v>0.373172044754028</v>
      </c>
      <c r="G19" s="34" t="n">
        <v>0.280243648091492</v>
      </c>
      <c r="H19" s="34" t="n">
        <v>0.331598583216406</v>
      </c>
      <c r="I19" s="35" t="n">
        <v>3.6</v>
      </c>
      <c r="J19" s="6" t="n">
        <v>1</v>
      </c>
      <c r="K19" s="35" t="n">
        <v>2.6</v>
      </c>
      <c r="L19" s="42" t="n">
        <v>21.6203053860245</v>
      </c>
      <c r="M19" s="42" t="n">
        <v>56.2127940036638</v>
      </c>
      <c r="N19" s="42" t="n">
        <v>1137.22806330489</v>
      </c>
      <c r="O19" s="6" t="str">
        <f aca="false">IF(H19&lt;=0,"Below 0%",IF(H19&lt;=0.05,"0-5%",IF(H19&lt;=0.1,"5-10%",IF(H19&lt;=0.2,"10-20%",IF(H19&lt;=0.4,"20-40%","Above 40%")))))</f>
        <v>20-40%</v>
      </c>
    </row>
    <row r="20" customFormat="false" ht="15" hidden="false" customHeight="false" outlineLevel="0" collapsed="false">
      <c r="A20" s="6" t="s">
        <v>148</v>
      </c>
      <c r="B20" s="45" t="n">
        <v>41531</v>
      </c>
      <c r="C20" s="6" t="s">
        <v>184</v>
      </c>
      <c r="D20" s="6" t="s">
        <v>178</v>
      </c>
      <c r="E20" s="6" t="s">
        <v>174</v>
      </c>
      <c r="F20" s="34" t="n">
        <v>0.371976643800736</v>
      </c>
      <c r="G20" s="34" t="n">
        <v>0.284148137997191</v>
      </c>
      <c r="H20" s="34" t="n">
        <v>0.309094074740737</v>
      </c>
      <c r="I20" s="35" t="n">
        <v>3.5</v>
      </c>
      <c r="J20" s="6" t="n">
        <v>1</v>
      </c>
      <c r="K20" s="35" t="n">
        <v>2.5</v>
      </c>
      <c r="L20" s="42" t="n">
        <v>21.6203053860245</v>
      </c>
      <c r="M20" s="42" t="n">
        <v>54.0507634650613</v>
      </c>
      <c r="N20" s="42" t="n">
        <v>1191.27882676995</v>
      </c>
      <c r="O20" s="6" t="str">
        <f aca="false">IF(H20&lt;=0,"Below 0%",IF(H20&lt;=0.05,"0-5%",IF(H20&lt;=0.1,"5-10%",IF(H20&lt;=0.2,"10-20%",IF(H20&lt;=0.4,"20-40%","Above 40%")))))</f>
        <v>20-40%</v>
      </c>
    </row>
    <row r="21" customFormat="false" ht="15" hidden="false" customHeight="false" outlineLevel="0" collapsed="false">
      <c r="A21" s="6" t="s">
        <v>148</v>
      </c>
      <c r="B21" s="45" t="n">
        <v>41531</v>
      </c>
      <c r="C21" s="6" t="s">
        <v>186</v>
      </c>
      <c r="D21" s="6" t="s">
        <v>193</v>
      </c>
      <c r="E21" s="6" t="s">
        <v>174</v>
      </c>
      <c r="F21" s="34" t="n">
        <v>0.362660348415375</v>
      </c>
      <c r="G21" s="34" t="n">
        <v>0.298049132947977</v>
      </c>
      <c r="H21" s="34" t="n">
        <v>0.216780417471221</v>
      </c>
      <c r="I21" s="35" t="n">
        <v>3.35</v>
      </c>
      <c r="J21" s="6" t="n">
        <v>1</v>
      </c>
      <c r="K21" s="35" t="n">
        <v>2.35</v>
      </c>
      <c r="L21" s="42" t="n">
        <v>21.6203053860245</v>
      </c>
      <c r="M21" s="42" t="n">
        <v>50.8077176571576</v>
      </c>
      <c r="N21" s="42" t="n">
        <v>1242.08654442711</v>
      </c>
      <c r="O21" s="6" t="str">
        <f aca="false">IF(H21&lt;=0,"Below 0%",IF(H21&lt;=0.05,"0-5%",IF(H21&lt;=0.1,"5-10%",IF(H21&lt;=0.2,"10-20%",IF(H21&lt;=0.4,"20-40%","Above 40%")))))</f>
        <v>20-40%</v>
      </c>
    </row>
    <row r="22" customFormat="false" ht="15" hidden="false" customHeight="false" outlineLevel="0" collapsed="false">
      <c r="A22" s="6" t="s">
        <v>148</v>
      </c>
      <c r="B22" s="45" t="n">
        <v>41533</v>
      </c>
      <c r="C22" s="6" t="s">
        <v>175</v>
      </c>
      <c r="D22" s="6" t="s">
        <v>183</v>
      </c>
      <c r="E22" s="6" t="s">
        <v>177</v>
      </c>
      <c r="F22" s="34" t="n">
        <v>0.545160055160523</v>
      </c>
      <c r="G22" s="34" t="n">
        <v>0.439851986315716</v>
      </c>
      <c r="H22" s="34" t="n">
        <v>0.239417058740344</v>
      </c>
      <c r="I22" s="35" t="n">
        <v>2.26</v>
      </c>
      <c r="J22" s="6" t="n">
        <v>0</v>
      </c>
      <c r="K22" s="35" t="n">
        <v>-1</v>
      </c>
      <c r="L22" s="42" t="n">
        <v>24.8417308885422</v>
      </c>
      <c r="M22" s="42" t="n">
        <v>-24.8417308885422</v>
      </c>
      <c r="N22" s="42" t="n">
        <v>1217.24481353857</v>
      </c>
      <c r="O22" s="6" t="str">
        <f aca="false">IF(H22&lt;=0,"Below 0%",IF(H22&lt;=0.05,"0-5%",IF(H22&lt;=0.1,"5-10%",IF(H22&lt;=0.2,"10-20%",IF(H22&lt;=0.4,"20-40%","Above 40%")))))</f>
        <v>20-40%</v>
      </c>
    </row>
    <row r="23" customFormat="false" ht="15" hidden="false" customHeight="false" outlineLevel="0" collapsed="false">
      <c r="A23" s="6" t="s">
        <v>148</v>
      </c>
      <c r="B23" s="45" t="n">
        <v>41538</v>
      </c>
      <c r="C23" s="6" t="s">
        <v>183</v>
      </c>
      <c r="D23" s="6" t="s">
        <v>179</v>
      </c>
      <c r="E23" s="6" t="s">
        <v>174</v>
      </c>
      <c r="F23" s="34" t="n">
        <v>0.306075900793076</v>
      </c>
      <c r="G23" s="34" t="n">
        <v>0.240697896546601</v>
      </c>
      <c r="H23" s="34" t="n">
        <v>0.271618510940403</v>
      </c>
      <c r="I23" s="35" t="n">
        <v>4.15</v>
      </c>
      <c r="J23" s="6" t="n">
        <v>0</v>
      </c>
      <c r="K23" s="35" t="n">
        <v>-1</v>
      </c>
      <c r="L23" s="42" t="n">
        <v>24.3448962707713</v>
      </c>
      <c r="M23" s="42" t="n">
        <v>-24.3448962707713</v>
      </c>
      <c r="N23" s="42" t="n">
        <v>1192.8999172678</v>
      </c>
      <c r="O23" s="6" t="str">
        <f aca="false">IF(H23&lt;=0,"Below 0%",IF(H23&lt;=0.05,"0-5%",IF(H23&lt;=0.1,"5-10%",IF(H23&lt;=0.2,"10-20%",IF(H23&lt;=0.4,"20-40%","Above 40%")))))</f>
        <v>20-40%</v>
      </c>
    </row>
    <row r="24" customFormat="false" ht="15" hidden="false" customHeight="false" outlineLevel="0" collapsed="false">
      <c r="A24" s="6" t="s">
        <v>148</v>
      </c>
      <c r="B24" s="45" t="n">
        <v>41538</v>
      </c>
      <c r="C24" s="6" t="s">
        <v>172</v>
      </c>
      <c r="D24" s="6" t="s">
        <v>182</v>
      </c>
      <c r="E24" s="6" t="s">
        <v>187</v>
      </c>
      <c r="F24" s="34" t="n">
        <v>0.527300715446472</v>
      </c>
      <c r="G24" s="34" t="n">
        <v>0.404047679066585</v>
      </c>
      <c r="H24" s="34" t="n">
        <v>0.305045772480667</v>
      </c>
      <c r="I24" s="35" t="n">
        <v>2.47</v>
      </c>
      <c r="J24" s="6" t="n">
        <v>0</v>
      </c>
      <c r="K24" s="35" t="n">
        <v>-1</v>
      </c>
      <c r="L24" s="42" t="n">
        <v>24.3448962707713</v>
      </c>
      <c r="M24" s="42" t="n">
        <v>-24.3448962707713</v>
      </c>
      <c r="N24" s="42" t="n">
        <v>1168.55502099702</v>
      </c>
      <c r="O24" s="6" t="str">
        <f aca="false">IF(H24&lt;=0,"Below 0%",IF(H24&lt;=0.05,"0-5%",IF(H24&lt;=0.1,"5-10%",IF(H24&lt;=0.2,"10-20%",IF(H24&lt;=0.4,"20-40%","Above 40%")))))</f>
        <v>20-40%</v>
      </c>
    </row>
    <row r="25" customFormat="false" ht="15" hidden="false" customHeight="false" outlineLevel="0" collapsed="false">
      <c r="A25" s="6" t="s">
        <v>148</v>
      </c>
      <c r="B25" s="45" t="n">
        <v>41538</v>
      </c>
      <c r="C25" s="6" t="s">
        <v>189</v>
      </c>
      <c r="D25" s="6" t="s">
        <v>173</v>
      </c>
      <c r="E25" s="6" t="s">
        <v>177</v>
      </c>
      <c r="F25" s="34" t="n">
        <v>0.473649471998215</v>
      </c>
      <c r="G25" s="34" t="n">
        <v>0.409638554216868</v>
      </c>
      <c r="H25" s="34" t="n">
        <v>0.156261946348583</v>
      </c>
      <c r="I25" s="35" t="n">
        <v>2.45</v>
      </c>
      <c r="J25" s="6" t="n">
        <v>1</v>
      </c>
      <c r="K25" s="35" t="n">
        <v>1.45</v>
      </c>
      <c r="L25" s="42" t="n">
        <v>24.3448962707713</v>
      </c>
      <c r="M25" s="42" t="n">
        <v>35.3000995926184</v>
      </c>
      <c r="N25" s="42" t="n">
        <v>1203.85512058964</v>
      </c>
      <c r="O25" s="6" t="str">
        <f aca="false">IF(H25&lt;=0,"Below 0%",IF(H25&lt;=0.05,"0-5%",IF(H25&lt;=0.1,"5-10%",IF(H25&lt;=0.2,"10-20%",IF(H25&lt;=0.4,"20-40%","Above 40%")))))</f>
        <v>10-20%</v>
      </c>
    </row>
    <row r="26" customFormat="false" ht="15" hidden="false" customHeight="false" outlineLevel="0" collapsed="false">
      <c r="A26" s="6" t="s">
        <v>148</v>
      </c>
      <c r="B26" s="45" t="n">
        <v>41539</v>
      </c>
      <c r="C26" s="6" t="s">
        <v>194</v>
      </c>
      <c r="D26" s="6" t="s">
        <v>176</v>
      </c>
      <c r="E26" s="6" t="s">
        <v>174</v>
      </c>
      <c r="F26" s="34" t="n">
        <v>0.379651427268982</v>
      </c>
      <c r="G26" s="34" t="n">
        <v>0.281659950270085</v>
      </c>
      <c r="H26" s="34" t="n">
        <v>0.347907030818306</v>
      </c>
      <c r="I26" s="35" t="n">
        <v>3.55</v>
      </c>
      <c r="J26" s="6" t="n">
        <v>0</v>
      </c>
      <c r="K26" s="35" t="n">
        <v>-1</v>
      </c>
      <c r="L26" s="42" t="n">
        <v>24.0771024117928</v>
      </c>
      <c r="M26" s="42" t="n">
        <v>-24.0771024117928</v>
      </c>
      <c r="N26" s="42" t="n">
        <v>1179.77801817785</v>
      </c>
      <c r="O26" s="6" t="str">
        <f aca="false">IF(H26&lt;=0,"Below 0%",IF(H26&lt;=0.05,"0-5%",IF(H26&lt;=0.1,"5-10%",IF(H26&lt;=0.2,"10-20%",IF(H26&lt;=0.4,"20-40%","Above 40%")))))</f>
        <v>20-40%</v>
      </c>
    </row>
    <row r="27" customFormat="false" ht="15" hidden="false" customHeight="false" outlineLevel="0" collapsed="false">
      <c r="A27" s="6" t="s">
        <v>148</v>
      </c>
      <c r="B27" s="45" t="n">
        <v>41545</v>
      </c>
      <c r="C27" s="6" t="s">
        <v>179</v>
      </c>
      <c r="D27" s="6" t="s">
        <v>180</v>
      </c>
      <c r="E27" s="6" t="s">
        <v>174</v>
      </c>
      <c r="F27" s="34" t="n">
        <v>0.257362365722656</v>
      </c>
      <c r="G27" s="34" t="n">
        <v>0.2203182374541</v>
      </c>
      <c r="H27" s="34" t="n">
        <v>0.168139182196723</v>
      </c>
      <c r="I27" s="35" t="n">
        <v>4.55</v>
      </c>
      <c r="J27" s="6" t="n">
        <v>0</v>
      </c>
      <c r="K27" s="35" t="n">
        <v>-1</v>
      </c>
      <c r="L27" s="42" t="n">
        <v>14.2070833061771</v>
      </c>
      <c r="M27" s="42" t="n">
        <v>-14.2070833061771</v>
      </c>
      <c r="N27" s="42" t="n">
        <v>1165.57093487167</v>
      </c>
      <c r="O27" s="6" t="str">
        <f aca="false">IF(H27&lt;=0,"Below 0%",IF(H27&lt;=0.05,"0-5%",IF(H27&lt;=0.1,"5-10%",IF(H27&lt;=0.2,"10-20%",IF(H27&lt;=0.4,"20-40%","Above 40%")))))</f>
        <v>10-20%</v>
      </c>
    </row>
    <row r="28" customFormat="false" ht="15" hidden="false" customHeight="false" outlineLevel="0" collapsed="false">
      <c r="A28" s="6" t="s">
        <v>148</v>
      </c>
      <c r="B28" s="45" t="n">
        <v>41545</v>
      </c>
      <c r="C28" s="6" t="s">
        <v>181</v>
      </c>
      <c r="D28" s="6" t="s">
        <v>190</v>
      </c>
      <c r="E28" s="6" t="s">
        <v>187</v>
      </c>
      <c r="F28" s="34" t="n">
        <v>0.400283932685852</v>
      </c>
      <c r="G28" s="34" t="n">
        <v>0.358345659761438</v>
      </c>
      <c r="H28" s="34" t="n">
        <v>0.117033014861499</v>
      </c>
      <c r="I28" s="35" t="n">
        <v>2.8</v>
      </c>
      <c r="J28" s="6" t="n">
        <v>0</v>
      </c>
      <c r="K28" s="35" t="n">
        <v>-1</v>
      </c>
      <c r="L28" s="42" t="n">
        <v>19.7932360135127</v>
      </c>
      <c r="M28" s="42" t="n">
        <v>-19.7932360135127</v>
      </c>
      <c r="N28" s="42" t="n">
        <v>1145.77769885816</v>
      </c>
      <c r="O28" s="6" t="str">
        <f aca="false">IF(H28&lt;=0,"Below 0%",IF(H28&lt;=0.05,"0-5%",IF(H28&lt;=0.1,"5-10%",IF(H28&lt;=0.2,"10-20%",IF(H28&lt;=0.4,"20-40%","Above 40%")))))</f>
        <v>10-20%</v>
      </c>
    </row>
    <row r="29" customFormat="false" ht="15" hidden="false" customHeight="false" outlineLevel="0" collapsed="false">
      <c r="A29" s="6" t="s">
        <v>148</v>
      </c>
      <c r="B29" s="45" t="n">
        <v>41545</v>
      </c>
      <c r="C29" s="6" t="s">
        <v>181</v>
      </c>
      <c r="D29" s="6" t="s">
        <v>190</v>
      </c>
      <c r="E29" s="6" t="s">
        <v>174</v>
      </c>
      <c r="F29" s="34" t="n">
        <v>0.405054301023483</v>
      </c>
      <c r="G29" s="34" t="n">
        <v>0.296854392701783</v>
      </c>
      <c r="H29" s="34" t="n">
        <v>0.364488149684875</v>
      </c>
      <c r="I29" s="35" t="n">
        <v>3.38</v>
      </c>
      <c r="J29" s="6" t="n">
        <v>1</v>
      </c>
      <c r="K29" s="35" t="n">
        <v>2.38</v>
      </c>
      <c r="L29" s="42" t="n">
        <v>23.595560363557</v>
      </c>
      <c r="M29" s="42" t="n">
        <v>56.1574336652656</v>
      </c>
      <c r="N29" s="42" t="n">
        <v>1201.93513252343</v>
      </c>
      <c r="O29" s="6" t="str">
        <f aca="false">IF(H29&lt;=0,"Below 0%",IF(H29&lt;=0.05,"0-5%",IF(H29&lt;=0.1,"5-10%",IF(H29&lt;=0.2,"10-20%",IF(H29&lt;=0.4,"20-40%","Above 40%")))))</f>
        <v>20-40%</v>
      </c>
    </row>
    <row r="30" customFormat="false" ht="15" hidden="false" customHeight="false" outlineLevel="0" collapsed="false">
      <c r="A30" s="6" t="s">
        <v>148</v>
      </c>
      <c r="B30" s="45" t="n">
        <v>41546</v>
      </c>
      <c r="C30" s="6" t="s">
        <v>192</v>
      </c>
      <c r="D30" s="6" t="s">
        <v>172</v>
      </c>
      <c r="E30" s="6" t="s">
        <v>174</v>
      </c>
      <c r="F30" s="34" t="n">
        <v>0.330375969409943</v>
      </c>
      <c r="G30" s="34" t="n">
        <v>0.288843345715384</v>
      </c>
      <c r="H30" s="34" t="n">
        <v>0.143789442653402</v>
      </c>
      <c r="I30" s="35" t="n">
        <v>3.47</v>
      </c>
      <c r="J30" s="6" t="n">
        <v>0</v>
      </c>
      <c r="K30" s="35" t="n">
        <v>-1</v>
      </c>
      <c r="L30" s="42" t="n">
        <v>17.810612242191</v>
      </c>
      <c r="M30" s="42" t="n">
        <v>-17.810612242191</v>
      </c>
      <c r="N30" s="42" t="n">
        <v>1184.12452028123</v>
      </c>
      <c r="O30" s="6" t="str">
        <f aca="false">IF(H30&lt;=0,"Below 0%",IF(H30&lt;=0.05,"0-5%",IF(H30&lt;=0.1,"5-10%",IF(H30&lt;=0.2,"10-20%",IF(H30&lt;=0.4,"20-40%","Above 40%")))))</f>
        <v>10-20%</v>
      </c>
    </row>
    <row r="31" customFormat="false" ht="15" hidden="false" customHeight="false" outlineLevel="0" collapsed="false">
      <c r="A31" s="6" t="s">
        <v>148</v>
      </c>
      <c r="B31" s="45" t="n">
        <v>41552</v>
      </c>
      <c r="C31" s="6" t="s">
        <v>184</v>
      </c>
      <c r="D31" s="6" t="s">
        <v>192</v>
      </c>
      <c r="E31" s="6" t="s">
        <v>174</v>
      </c>
      <c r="F31" s="34" t="n">
        <v>0.336189478635788</v>
      </c>
      <c r="G31" s="34" t="n">
        <v>0.300928612884504</v>
      </c>
      <c r="H31" s="34" t="n">
        <v>0.117173523026929</v>
      </c>
      <c r="I31" s="35" t="n">
        <v>3.3</v>
      </c>
      <c r="J31" s="6" t="n">
        <v>0</v>
      </c>
      <c r="K31" s="35" t="n">
        <v>-1</v>
      </c>
      <c r="L31" s="42" t="n">
        <v>14.0840387600357</v>
      </c>
      <c r="M31" s="42" t="n">
        <v>-14.0840387600357</v>
      </c>
      <c r="N31" s="42" t="n">
        <v>1170.0404815212</v>
      </c>
      <c r="O31" s="6" t="str">
        <f aca="false">IF(H31&lt;=0,"Below 0%",IF(H31&lt;=0.05,"0-5%",IF(H31&lt;=0.1,"5-10%",IF(H31&lt;=0.2,"10-20%",IF(H31&lt;=0.4,"20-40%","Above 40%")))))</f>
        <v>10-20%</v>
      </c>
    </row>
    <row r="32" customFormat="false" ht="15" hidden="false" customHeight="false" outlineLevel="0" collapsed="false">
      <c r="A32" s="6" t="s">
        <v>148</v>
      </c>
      <c r="B32" s="45" t="n">
        <v>41552</v>
      </c>
      <c r="C32" s="6" t="s">
        <v>186</v>
      </c>
      <c r="D32" s="6" t="s">
        <v>182</v>
      </c>
      <c r="E32" s="6" t="s">
        <v>174</v>
      </c>
      <c r="F32" s="34" t="n">
        <v>0.401571124792099</v>
      </c>
      <c r="G32" s="34" t="n">
        <v>0.296302848045286</v>
      </c>
      <c r="H32" s="34" t="n">
        <v>0.355272578178947</v>
      </c>
      <c r="I32" s="35" t="n">
        <v>3.4</v>
      </c>
      <c r="J32" s="6" t="n">
        <v>1</v>
      </c>
      <c r="K32" s="35" t="n">
        <v>2.4</v>
      </c>
      <c r="L32" s="42" t="n">
        <v>23.6824904056247</v>
      </c>
      <c r="M32" s="42" t="n">
        <v>56.8379769734993</v>
      </c>
      <c r="N32" s="42" t="n">
        <v>1226.8784584947</v>
      </c>
      <c r="O32" s="6" t="str">
        <f aca="false">IF(H32&lt;=0,"Below 0%",IF(H32&lt;=0.05,"0-5%",IF(H32&lt;=0.1,"5-10%",IF(H32&lt;=0.2,"10-20%",IF(H32&lt;=0.4,"20-40%","Above 40%")))))</f>
        <v>20-40%</v>
      </c>
    </row>
    <row r="33" customFormat="false" ht="15" hidden="false" customHeight="false" outlineLevel="0" collapsed="false">
      <c r="A33" s="6" t="s">
        <v>148</v>
      </c>
      <c r="B33" s="45" t="n">
        <v>41552</v>
      </c>
      <c r="C33" s="6" t="s">
        <v>193</v>
      </c>
      <c r="D33" s="6" t="s">
        <v>188</v>
      </c>
      <c r="E33" s="6" t="s">
        <v>177</v>
      </c>
      <c r="F33" s="34" t="n">
        <v>0.375007569789887</v>
      </c>
      <c r="G33" s="34" t="n">
        <v>0.304653927036665</v>
      </c>
      <c r="H33" s="34" t="n">
        <v>0.230929709121245</v>
      </c>
      <c r="I33" s="35" t="n">
        <v>3.25</v>
      </c>
      <c r="J33" s="6" t="n">
        <v>1</v>
      </c>
      <c r="K33" s="35" t="n">
        <v>2.25</v>
      </c>
      <c r="L33" s="42" t="n">
        <v>23.6824904056247</v>
      </c>
      <c r="M33" s="42" t="n">
        <v>53.2856034126556</v>
      </c>
      <c r="N33" s="42" t="n">
        <v>1280.16406190735</v>
      </c>
      <c r="O33" s="6" t="str">
        <f aca="false">IF(H33&lt;=0,"Below 0%",IF(H33&lt;=0.05,"0-5%",IF(H33&lt;=0.1,"5-10%",IF(H33&lt;=0.2,"10-20%",IF(H33&lt;=0.4,"20-40%","Above 40%")))))</f>
        <v>20-40%</v>
      </c>
    </row>
    <row r="34" customFormat="false" ht="15" hidden="false" customHeight="false" outlineLevel="0" collapsed="false">
      <c r="A34" s="6" t="s">
        <v>148</v>
      </c>
      <c r="B34" s="45" t="n">
        <v>41553</v>
      </c>
      <c r="C34" s="6" t="s">
        <v>179</v>
      </c>
      <c r="D34" s="6" t="s">
        <v>175</v>
      </c>
      <c r="E34" s="6" t="s">
        <v>177</v>
      </c>
      <c r="F34" s="34" t="n">
        <v>0.293668121099472</v>
      </c>
      <c r="G34" s="34" t="n">
        <v>0.242047026279391</v>
      </c>
      <c r="H34" s="34" t="n">
        <v>0.213268866028105</v>
      </c>
      <c r="I34" s="35" t="n">
        <v>4.11</v>
      </c>
      <c r="J34" s="6" t="n">
        <v>0</v>
      </c>
      <c r="K34" s="35" t="n">
        <v>-1</v>
      </c>
      <c r="L34" s="42" t="n">
        <v>21.2992932760276</v>
      </c>
      <c r="M34" s="42" t="n">
        <v>-21.2992932760276</v>
      </c>
      <c r="N34" s="42" t="n">
        <v>1258.86476863133</v>
      </c>
      <c r="O34" s="6" t="str">
        <f aca="false">IF(H34&lt;=0,"Below 0%",IF(H34&lt;=0.05,"0-5%",IF(H34&lt;=0.1,"5-10%",IF(H34&lt;=0.2,"10-20%",IF(H34&lt;=0.4,"20-40%","Above 40%")))))</f>
        <v>20-40%</v>
      </c>
    </row>
    <row r="35" customFormat="false" ht="15" hidden="false" customHeight="false" outlineLevel="0" collapsed="false">
      <c r="A35" s="6" t="s">
        <v>148</v>
      </c>
      <c r="B35" s="45" t="n">
        <v>41553</v>
      </c>
      <c r="C35" s="6" t="s">
        <v>179</v>
      </c>
      <c r="D35" s="6" t="s">
        <v>175</v>
      </c>
      <c r="E35" s="6" t="s">
        <v>174</v>
      </c>
      <c r="F35" s="34" t="n">
        <v>0.329303652048111</v>
      </c>
      <c r="G35" s="34" t="n">
        <v>0.284232365145228</v>
      </c>
      <c r="H35" s="34" t="n">
        <v>0.158571972899193</v>
      </c>
      <c r="I35" s="35" t="n">
        <v>3.5</v>
      </c>
      <c r="J35" s="6" t="n">
        <v>0</v>
      </c>
      <c r="K35" s="35" t="n">
        <v>-1</v>
      </c>
      <c r="L35" s="42" t="n">
        <v>19.5305390916571</v>
      </c>
      <c r="M35" s="42" t="n">
        <v>-19.5305390916571</v>
      </c>
      <c r="N35" s="42" t="n">
        <v>1239.33422953967</v>
      </c>
      <c r="O35" s="6" t="str">
        <f aca="false">IF(H35&lt;=0,"Below 0%",IF(H35&lt;=0.05,"0-5%",IF(H35&lt;=0.1,"5-10%",IF(H35&lt;=0.2,"10-20%",IF(H35&lt;=0.4,"20-40%","Above 40%")))))</f>
        <v>10-20%</v>
      </c>
    </row>
    <row r="36" customFormat="false" ht="15" hidden="false" customHeight="false" outlineLevel="0" collapsed="false">
      <c r="A36" s="6" t="s">
        <v>148</v>
      </c>
      <c r="B36" s="45" t="n">
        <v>41553</v>
      </c>
      <c r="C36" s="6" t="s">
        <v>172</v>
      </c>
      <c r="D36" s="6" t="s">
        <v>190</v>
      </c>
      <c r="E36" s="6" t="s">
        <v>174</v>
      </c>
      <c r="F36" s="34" t="n">
        <v>0.275279194116592</v>
      </c>
      <c r="G36" s="34" t="n">
        <v>0.236807402606111</v>
      </c>
      <c r="H36" s="34" t="n">
        <v>0.162460257099619</v>
      </c>
      <c r="I36" s="35" t="n">
        <v>4.2</v>
      </c>
      <c r="J36" s="6" t="n">
        <v>0</v>
      </c>
      <c r="K36" s="35" t="n">
        <v>-1</v>
      </c>
      <c r="L36" s="42" t="n">
        <v>15.6192632459329</v>
      </c>
      <c r="M36" s="42" t="n">
        <v>-15.6192632459329</v>
      </c>
      <c r="N36" s="42" t="n">
        <v>1223.71496629374</v>
      </c>
      <c r="O36" s="6" t="str">
        <f aca="false">IF(H36&lt;=0,"Below 0%",IF(H36&lt;=0.05,"0-5%",IF(H36&lt;=0.1,"5-10%",IF(H36&lt;=0.2,"10-20%",IF(H36&lt;=0.4,"20-40%","Above 40%")))))</f>
        <v>10-20%</v>
      </c>
    </row>
    <row r="37" customFormat="false" ht="15" hidden="false" customHeight="false" outlineLevel="0" collapsed="false">
      <c r="A37" s="6" t="s">
        <v>148</v>
      </c>
      <c r="B37" s="45" t="n">
        <v>41566</v>
      </c>
      <c r="C37" s="6" t="s">
        <v>188</v>
      </c>
      <c r="D37" s="6" t="s">
        <v>183</v>
      </c>
      <c r="E37" s="6" t="s">
        <v>187</v>
      </c>
      <c r="F37" s="34" t="n">
        <v>0.27231952548027</v>
      </c>
      <c r="G37" s="34" t="n">
        <v>0.216703869596115</v>
      </c>
      <c r="H37" s="34" t="n">
        <v>0.256643575344594</v>
      </c>
      <c r="I37" s="35" t="n">
        <v>4.58</v>
      </c>
      <c r="J37" s="6" t="n">
        <v>0</v>
      </c>
      <c r="K37" s="35" t="n">
        <v>-1</v>
      </c>
      <c r="L37" s="42" t="n">
        <v>21.1264669881823</v>
      </c>
      <c r="M37" s="42" t="n">
        <v>-21.1264669881823</v>
      </c>
      <c r="N37" s="42" t="n">
        <v>1202.58849930555</v>
      </c>
      <c r="O37" s="6" t="str">
        <f aca="false">IF(H37&lt;=0,"Below 0%",IF(H37&lt;=0.05,"0-5%",IF(H37&lt;=0.1,"5-10%",IF(H37&lt;=0.2,"10-20%",IF(H37&lt;=0.4,"20-40%","Above 40%")))))</f>
        <v>20-40%</v>
      </c>
    </row>
    <row r="38" customFormat="false" ht="15" hidden="false" customHeight="false" outlineLevel="0" collapsed="false">
      <c r="A38" s="6" t="s">
        <v>148</v>
      </c>
      <c r="B38" s="45" t="n">
        <v>41566</v>
      </c>
      <c r="C38" s="6" t="s">
        <v>192</v>
      </c>
      <c r="D38" s="6" t="s">
        <v>178</v>
      </c>
      <c r="E38" s="6" t="s">
        <v>187</v>
      </c>
      <c r="F38" s="34" t="n">
        <v>0.524151086807251</v>
      </c>
      <c r="G38" s="34" t="n">
        <v>0.419014084507042</v>
      </c>
      <c r="H38" s="34" t="n">
        <v>0.250915198766885</v>
      </c>
      <c r="I38" s="35" t="n">
        <v>2.4</v>
      </c>
      <c r="J38" s="6" t="n">
        <v>0</v>
      </c>
      <c r="K38" s="35" t="n">
        <v>-1</v>
      </c>
      <c r="L38" s="42" t="n">
        <v>24.4742993258747</v>
      </c>
      <c r="M38" s="42" t="n">
        <v>-24.4742993258747</v>
      </c>
      <c r="N38" s="42" t="n">
        <v>1178.11419997968</v>
      </c>
      <c r="O38" s="6" t="str">
        <f aca="false">IF(H38&lt;=0,"Below 0%",IF(H38&lt;=0.05,"0-5%",IF(H38&lt;=0.1,"5-10%",IF(H38&lt;=0.2,"10-20%",IF(H38&lt;=0.4,"20-40%","Above 40%")))))</f>
        <v>20-40%</v>
      </c>
    </row>
    <row r="39" customFormat="false" ht="15" hidden="false" customHeight="false" outlineLevel="0" collapsed="false">
      <c r="A39" s="6" t="s">
        <v>148</v>
      </c>
      <c r="B39" s="45" t="n">
        <v>41566</v>
      </c>
      <c r="C39" s="6" t="s">
        <v>175</v>
      </c>
      <c r="D39" s="6" t="s">
        <v>191</v>
      </c>
      <c r="E39" s="6" t="s">
        <v>174</v>
      </c>
      <c r="F39" s="34" t="n">
        <v>0.274045556783676</v>
      </c>
      <c r="G39" s="34" t="n">
        <v>0.239812335311382</v>
      </c>
      <c r="H39" s="34" t="n">
        <v>0.142750044228727</v>
      </c>
      <c r="I39" s="35" t="n">
        <v>4.16</v>
      </c>
      <c r="J39" s="6" t="n">
        <v>0</v>
      </c>
      <c r="K39" s="35" t="n">
        <v>-1</v>
      </c>
      <c r="L39" s="42" t="n">
        <v>13.5566625570727</v>
      </c>
      <c r="M39" s="42" t="n">
        <v>-13.5566625570727</v>
      </c>
      <c r="N39" s="42" t="n">
        <v>1164.55753742261</v>
      </c>
      <c r="O39" s="6" t="str">
        <f aca="false">IF(H39&lt;=0,"Below 0%",IF(H39&lt;=0.05,"0-5%",IF(H39&lt;=0.1,"5-10%",IF(H39&lt;=0.2,"10-20%",IF(H39&lt;=0.4,"20-40%","Above 40%")))))</f>
        <v>10-20%</v>
      </c>
    </row>
    <row r="40" customFormat="false" ht="15" hidden="false" customHeight="false" outlineLevel="0" collapsed="false">
      <c r="A40" s="6" t="s">
        <v>148</v>
      </c>
      <c r="B40" s="45" t="n">
        <v>41568</v>
      </c>
      <c r="C40" s="6" t="s">
        <v>180</v>
      </c>
      <c r="D40" s="6" t="s">
        <v>184</v>
      </c>
      <c r="E40" s="6" t="s">
        <v>187</v>
      </c>
      <c r="F40" s="34" t="n">
        <v>0.456895649433136</v>
      </c>
      <c r="G40" s="34" t="n">
        <v>0.360027940995193</v>
      </c>
      <c r="H40" s="34" t="n">
        <v>0.269056085397653</v>
      </c>
      <c r="I40" s="35" t="n">
        <v>2.75</v>
      </c>
      <c r="J40" s="6" t="n">
        <v>0</v>
      </c>
      <c r="K40" s="35" t="n">
        <v>-1</v>
      </c>
      <c r="L40" s="42" t="n">
        <v>23.2911507484521</v>
      </c>
      <c r="M40" s="42" t="n">
        <v>-23.2911507484521</v>
      </c>
      <c r="N40" s="42" t="n">
        <v>1141.26638667415</v>
      </c>
      <c r="O40" s="6" t="str">
        <f aca="false">IF(H40&lt;=0,"Below 0%",IF(H40&lt;=0.05,"0-5%",IF(H40&lt;=0.1,"5-10%",IF(H40&lt;=0.2,"10-20%",IF(H40&lt;=0.4,"20-40%","Above 40%")))))</f>
        <v>20-40%</v>
      </c>
    </row>
    <row r="41" customFormat="false" ht="15" hidden="false" customHeight="false" outlineLevel="0" collapsed="false">
      <c r="A41" s="6" t="s">
        <v>148</v>
      </c>
      <c r="B41" s="45" t="n">
        <v>41573</v>
      </c>
      <c r="C41" s="6" t="s">
        <v>182</v>
      </c>
      <c r="D41" s="6" t="s">
        <v>173</v>
      </c>
      <c r="E41" s="6" t="s">
        <v>177</v>
      </c>
      <c r="F41" s="34" t="n">
        <v>0.500990808010101</v>
      </c>
      <c r="G41" s="34" t="n">
        <v>0.431735439038012</v>
      </c>
      <c r="H41" s="34" t="n">
        <v>0.160411591706263</v>
      </c>
      <c r="I41" s="35" t="n">
        <v>2.3</v>
      </c>
      <c r="J41" s="6" t="n">
        <v>1</v>
      </c>
      <c r="K41" s="35" t="n">
        <v>1.3</v>
      </c>
      <c r="L41" s="42" t="n">
        <v>22.8253277334831</v>
      </c>
      <c r="M41" s="42" t="n">
        <v>29.672926053528</v>
      </c>
      <c r="N41" s="42" t="n">
        <v>1170.93931272768</v>
      </c>
      <c r="O41" s="6" t="str">
        <f aca="false">IF(H41&lt;=0,"Below 0%",IF(H41&lt;=0.05,"0-5%",IF(H41&lt;=0.1,"5-10%",IF(H41&lt;=0.2,"10-20%",IF(H41&lt;=0.4,"20-40%","Above 40%")))))</f>
        <v>10-20%</v>
      </c>
    </row>
    <row r="42" customFormat="false" ht="15" hidden="false" customHeight="false" outlineLevel="0" collapsed="false">
      <c r="A42" s="6" t="s">
        <v>148</v>
      </c>
      <c r="B42" s="45" t="n">
        <v>41573</v>
      </c>
      <c r="C42" s="6" t="s">
        <v>172</v>
      </c>
      <c r="D42" s="6" t="s">
        <v>193</v>
      </c>
      <c r="E42" s="6" t="s">
        <v>174</v>
      </c>
      <c r="F42" s="34" t="n">
        <v>0.354263335466385</v>
      </c>
      <c r="G42" s="34" t="n">
        <v>0.293815228008843</v>
      </c>
      <c r="H42" s="34" t="n">
        <v>0.205735107289003</v>
      </c>
      <c r="I42" s="35" t="n">
        <v>3.4</v>
      </c>
      <c r="J42" s="6" t="n">
        <v>1</v>
      </c>
      <c r="K42" s="35" t="n">
        <v>2.4</v>
      </c>
      <c r="L42" s="42" t="n">
        <v>22.8253277334831</v>
      </c>
      <c r="M42" s="42" t="n">
        <v>54.7807865603594</v>
      </c>
      <c r="N42" s="42" t="n">
        <v>1225.72009928804</v>
      </c>
      <c r="O42" s="6" t="str">
        <f aca="false">IF(H42&lt;=0,"Below 0%",IF(H42&lt;=0.05,"0-5%",IF(H42&lt;=0.1,"5-10%",IF(H42&lt;=0.2,"10-20%",IF(H42&lt;=0.4,"20-40%","Above 40%")))))</f>
        <v>20-40%</v>
      </c>
    </row>
    <row r="43" customFormat="false" ht="15" hidden="false" customHeight="false" outlineLevel="0" collapsed="false">
      <c r="A43" s="6" t="s">
        <v>148</v>
      </c>
      <c r="B43" s="45" t="n">
        <v>41573</v>
      </c>
      <c r="C43" s="6" t="s">
        <v>172</v>
      </c>
      <c r="D43" s="6" t="s">
        <v>193</v>
      </c>
      <c r="E43" s="6" t="s">
        <v>177</v>
      </c>
      <c r="F43" s="34" t="n">
        <v>0.364652127027512</v>
      </c>
      <c r="G43" s="34" t="n">
        <v>0.262197316333351</v>
      </c>
      <c r="H43" s="34" t="n">
        <v>0.390754612316103</v>
      </c>
      <c r="I43" s="35" t="n">
        <v>3.81</v>
      </c>
      <c r="J43" s="6" t="n">
        <v>0</v>
      </c>
      <c r="K43" s="35" t="n">
        <v>-1</v>
      </c>
      <c r="L43" s="42" t="n">
        <v>22.8253277334831</v>
      </c>
      <c r="M43" s="42" t="n">
        <v>-22.8253277334831</v>
      </c>
      <c r="N43" s="42" t="n">
        <v>1202.89477155456</v>
      </c>
      <c r="O43" s="6" t="str">
        <f aca="false">IF(H43&lt;=0,"Below 0%",IF(H43&lt;=0.05,"0-5%",IF(H43&lt;=0.1,"5-10%",IF(H43&lt;=0.2,"10-20%",IF(H43&lt;=0.4,"20-40%","Above 40%")))))</f>
        <v>20-40%</v>
      </c>
    </row>
    <row r="44" customFormat="false" ht="15" hidden="false" customHeight="false" outlineLevel="0" collapsed="false">
      <c r="A44" s="6" t="s">
        <v>148</v>
      </c>
      <c r="B44" s="45" t="n">
        <v>41574</v>
      </c>
      <c r="C44" s="6" t="s">
        <v>191</v>
      </c>
      <c r="D44" s="6" t="s">
        <v>188</v>
      </c>
      <c r="E44" s="6" t="s">
        <v>177</v>
      </c>
      <c r="F44" s="34" t="n">
        <v>0.455923140048981</v>
      </c>
      <c r="G44" s="34" t="n">
        <v>0.373662147698894</v>
      </c>
      <c r="H44" s="34" t="n">
        <v>0.220148047793095</v>
      </c>
      <c r="I44" s="35" t="n">
        <v>2.65</v>
      </c>
      <c r="J44" s="6" t="n">
        <v>0</v>
      </c>
      <c r="K44" s="35" t="n">
        <v>-1</v>
      </c>
      <c r="L44" s="42" t="n">
        <v>24.0578954310912</v>
      </c>
      <c r="M44" s="42" t="n">
        <v>-24.0578954310912</v>
      </c>
      <c r="N44" s="42" t="n">
        <v>1178.83687612347</v>
      </c>
      <c r="O44" s="6" t="str">
        <f aca="false">IF(H44&lt;=0,"Below 0%",IF(H44&lt;=0.05,"0-5%",IF(H44&lt;=0.1,"5-10%",IF(H44&lt;=0.2,"10-20%",IF(H44&lt;=0.4,"20-40%","Above 40%")))))</f>
        <v>20-40%</v>
      </c>
    </row>
    <row r="45" customFormat="false" ht="15" hidden="false" customHeight="false" outlineLevel="0" collapsed="false">
      <c r="A45" s="6" t="s">
        <v>148</v>
      </c>
      <c r="B45" s="45" t="n">
        <v>41574</v>
      </c>
      <c r="C45" s="6" t="s">
        <v>190</v>
      </c>
      <c r="D45" s="6" t="s">
        <v>194</v>
      </c>
      <c r="E45" s="6" t="s">
        <v>187</v>
      </c>
      <c r="F45" s="34" t="n">
        <v>0.467622488737106</v>
      </c>
      <c r="G45" s="34" t="n">
        <v>0.408511402406177</v>
      </c>
      <c r="H45" s="34" t="n">
        <v>0.144698742759097</v>
      </c>
      <c r="I45" s="35" t="n">
        <v>2.44</v>
      </c>
      <c r="J45" s="6" t="n">
        <v>1</v>
      </c>
      <c r="K45" s="35" t="n">
        <v>1.44</v>
      </c>
      <c r="L45" s="42" t="n">
        <v>24.0578954310912</v>
      </c>
      <c r="M45" s="42" t="n">
        <v>34.6433694207713</v>
      </c>
      <c r="N45" s="42" t="n">
        <v>1213.48024554424</v>
      </c>
      <c r="O45" s="6" t="str">
        <f aca="false">IF(H45&lt;=0,"Below 0%",IF(H45&lt;=0.05,"0-5%",IF(H45&lt;=0.1,"5-10%",IF(H45&lt;=0.2,"10-20%",IF(H45&lt;=0.4,"20-40%","Above 40%")))))</f>
        <v>10-20%</v>
      </c>
    </row>
    <row r="46" customFormat="false" ht="15" hidden="false" customHeight="false" outlineLevel="0" collapsed="false">
      <c r="A46" s="6" t="s">
        <v>148</v>
      </c>
      <c r="B46" s="45" t="n">
        <v>41574</v>
      </c>
      <c r="C46" s="6" t="s">
        <v>190</v>
      </c>
      <c r="D46" s="6" t="s">
        <v>194</v>
      </c>
      <c r="E46" s="6" t="s">
        <v>174</v>
      </c>
      <c r="F46" s="34" t="n">
        <v>0.371838539838791</v>
      </c>
      <c r="G46" s="34" t="n">
        <v>0.284790806248878</v>
      </c>
      <c r="H46" s="34" t="n">
        <v>0.305654998967356</v>
      </c>
      <c r="I46" s="35" t="n">
        <v>3.5</v>
      </c>
      <c r="J46" s="6" t="n">
        <v>0</v>
      </c>
      <c r="K46" s="35" t="n">
        <v>-1</v>
      </c>
      <c r="L46" s="42" t="n">
        <v>24.0578954310912</v>
      </c>
      <c r="M46" s="42" t="n">
        <v>-24.0578954310912</v>
      </c>
      <c r="N46" s="42" t="n">
        <v>1189.42235011315</v>
      </c>
      <c r="O46" s="6" t="str">
        <f aca="false">IF(H46&lt;=0,"Below 0%",IF(H46&lt;=0.05,"0-5%",IF(H46&lt;=0.1,"5-10%",IF(H46&lt;=0.2,"10-20%",IF(H46&lt;=0.4,"20-40%","Above 40%")))))</f>
        <v>20-40%</v>
      </c>
    </row>
    <row r="47" customFormat="false" ht="15" hidden="false" customHeight="false" outlineLevel="0" collapsed="false">
      <c r="A47" s="6" t="s">
        <v>148</v>
      </c>
      <c r="B47" s="45" t="n">
        <v>41580</v>
      </c>
      <c r="C47" s="6" t="s">
        <v>185</v>
      </c>
      <c r="D47" s="6" t="s">
        <v>183</v>
      </c>
      <c r="E47" s="6" t="s">
        <v>187</v>
      </c>
      <c r="F47" s="34" t="n">
        <v>0.509653568267822</v>
      </c>
      <c r="G47" s="34" t="n">
        <v>0.424302930899237</v>
      </c>
      <c r="H47" s="34" t="n">
        <v>0.201154955936079</v>
      </c>
      <c r="I47" s="35" t="n">
        <v>2.34</v>
      </c>
      <c r="J47" s="6" t="n">
        <v>1</v>
      </c>
      <c r="K47" s="35" t="n">
        <v>1.34</v>
      </c>
      <c r="L47" s="42" t="n">
        <v>23.788447002263</v>
      </c>
      <c r="M47" s="42" t="n">
        <v>31.8765189830324</v>
      </c>
      <c r="N47" s="42" t="n">
        <v>1221.29886909618</v>
      </c>
      <c r="O47" s="6" t="str">
        <f aca="false">IF(H47&lt;=0,"Below 0%",IF(H47&lt;=0.05,"0-5%",IF(H47&lt;=0.1,"5-10%",IF(H47&lt;=0.2,"10-20%",IF(H47&lt;=0.4,"20-40%","Above 40%")))))</f>
        <v>20-40%</v>
      </c>
    </row>
    <row r="48" customFormat="false" ht="15" hidden="false" customHeight="false" outlineLevel="0" collapsed="false">
      <c r="A48" s="6" t="s">
        <v>148</v>
      </c>
      <c r="B48" s="45" t="n">
        <v>41580</v>
      </c>
      <c r="C48" s="6" t="s">
        <v>186</v>
      </c>
      <c r="D48" s="6" t="s">
        <v>191</v>
      </c>
      <c r="E48" s="6" t="s">
        <v>187</v>
      </c>
      <c r="F48" s="34" t="n">
        <v>0.549104154109955</v>
      </c>
      <c r="G48" s="34" t="n">
        <v>0.451954620010935</v>
      </c>
      <c r="H48" s="34" t="n">
        <v>0.214954178578082</v>
      </c>
      <c r="I48" s="35" t="n">
        <v>2.2</v>
      </c>
      <c r="J48" s="6" t="n">
        <v>1</v>
      </c>
      <c r="K48" s="35" t="n">
        <v>1.2</v>
      </c>
      <c r="L48" s="42" t="n">
        <v>23.788447002263</v>
      </c>
      <c r="M48" s="42" t="n">
        <v>28.5461364027155</v>
      </c>
      <c r="N48" s="42" t="n">
        <v>1249.8450054989</v>
      </c>
      <c r="O48" s="6" t="str">
        <f aca="false">IF(H48&lt;=0,"Below 0%",IF(H48&lt;=0.05,"0-5%",IF(H48&lt;=0.1,"5-10%",IF(H48&lt;=0.2,"10-20%",IF(H48&lt;=0.4,"20-40%","Above 40%")))))</f>
        <v>20-40%</v>
      </c>
    </row>
    <row r="49" customFormat="false" ht="15" hidden="false" customHeight="false" outlineLevel="0" collapsed="false">
      <c r="A49" s="6" t="s">
        <v>148</v>
      </c>
      <c r="B49" s="45" t="n">
        <v>41580</v>
      </c>
      <c r="C49" s="6" t="s">
        <v>192</v>
      </c>
      <c r="D49" s="6" t="s">
        <v>179</v>
      </c>
      <c r="E49" s="6" t="s">
        <v>187</v>
      </c>
      <c r="F49" s="34" t="n">
        <v>0.386372745037079</v>
      </c>
      <c r="G49" s="34" t="n">
        <v>0.295180722891566</v>
      </c>
      <c r="H49" s="34" t="n">
        <v>0.308936238288879</v>
      </c>
      <c r="I49" s="35" t="n">
        <v>3.4</v>
      </c>
      <c r="J49" s="6" t="n">
        <v>0</v>
      </c>
      <c r="K49" s="35" t="n">
        <v>-1</v>
      </c>
      <c r="L49" s="42" t="n">
        <v>23.788447002263</v>
      </c>
      <c r="M49" s="42" t="n">
        <v>-23.788447002263</v>
      </c>
      <c r="N49" s="42" t="n">
        <v>1226.05655849663</v>
      </c>
      <c r="O49" s="6" t="str">
        <f aca="false">IF(H49&lt;=0,"Below 0%",IF(H49&lt;=0.05,"0-5%",IF(H49&lt;=0.1,"5-10%",IF(H49&lt;=0.2,"10-20%",IF(H49&lt;=0.4,"20-40%","Above 40%")))))</f>
        <v>20-40%</v>
      </c>
    </row>
    <row r="50" customFormat="false" ht="15" hidden="false" customHeight="false" outlineLevel="0" collapsed="false">
      <c r="A50" s="6" t="s">
        <v>148</v>
      </c>
      <c r="B50" s="45" t="n">
        <v>41580</v>
      </c>
      <c r="C50" s="6" t="s">
        <v>189</v>
      </c>
      <c r="D50" s="6" t="s">
        <v>182</v>
      </c>
      <c r="E50" s="6" t="s">
        <v>187</v>
      </c>
      <c r="F50" s="34" t="n">
        <v>0.532763600349426</v>
      </c>
      <c r="G50" s="34" t="n">
        <v>0.443602548648183</v>
      </c>
      <c r="H50" s="34" t="n">
        <v>0.200993100632422</v>
      </c>
      <c r="I50" s="35" t="n">
        <v>2.25</v>
      </c>
      <c r="J50" s="6" t="n">
        <v>0</v>
      </c>
      <c r="K50" s="35" t="n">
        <v>-1</v>
      </c>
      <c r="L50" s="42" t="n">
        <v>23.788447002263</v>
      </c>
      <c r="M50" s="42" t="n">
        <v>-23.788447002263</v>
      </c>
      <c r="N50" s="42" t="n">
        <v>1202.26811149437</v>
      </c>
      <c r="O50" s="6" t="str">
        <f aca="false">IF(H50&lt;=0,"Below 0%",IF(H50&lt;=0.05,"0-5%",IF(H50&lt;=0.1,"5-10%",IF(H50&lt;=0.2,"10-20%",IF(H50&lt;=0.4,"20-40%","Above 40%")))))</f>
        <v>20-40%</v>
      </c>
    </row>
    <row r="51" customFormat="false" ht="15" hidden="false" customHeight="false" outlineLevel="0" collapsed="false">
      <c r="A51" s="6" t="s">
        <v>148</v>
      </c>
      <c r="B51" s="45" t="n">
        <v>41587</v>
      </c>
      <c r="C51" s="6" t="s">
        <v>182</v>
      </c>
      <c r="D51" s="6" t="s">
        <v>193</v>
      </c>
      <c r="E51" s="6" t="s">
        <v>187</v>
      </c>
      <c r="F51" s="34" t="n">
        <v>0.603439748287201</v>
      </c>
      <c r="G51" s="34" t="n">
        <v>0.484072100668858</v>
      </c>
      <c r="H51" s="34" t="n">
        <v>0.246590636918361</v>
      </c>
      <c r="I51" s="35" t="n">
        <v>2.05</v>
      </c>
      <c r="J51" s="6" t="n">
        <v>1</v>
      </c>
      <c r="K51" s="35" t="n">
        <v>1.05</v>
      </c>
      <c r="L51" s="42" t="n">
        <v>24.0453622298874</v>
      </c>
      <c r="M51" s="42" t="n">
        <v>25.2476303413818</v>
      </c>
      <c r="N51" s="42" t="n">
        <v>1227.51574183575</v>
      </c>
      <c r="O51" s="6" t="str">
        <f aca="false">IF(H51&lt;=0,"Below 0%",IF(H51&lt;=0.05,"0-5%",IF(H51&lt;=0.1,"5-10%",IF(H51&lt;=0.2,"10-20%",IF(H51&lt;=0.4,"20-40%","Above 40%")))))</f>
        <v>20-40%</v>
      </c>
    </row>
    <row r="52" customFormat="false" ht="15" hidden="false" customHeight="false" outlineLevel="0" collapsed="false">
      <c r="A52" s="6" t="s">
        <v>148</v>
      </c>
      <c r="B52" s="45" t="n">
        <v>41588</v>
      </c>
      <c r="C52" s="6" t="s">
        <v>175</v>
      </c>
      <c r="D52" s="6" t="s">
        <v>192</v>
      </c>
      <c r="E52" s="6" t="s">
        <v>174</v>
      </c>
      <c r="F52" s="34" t="n">
        <v>0.399791121482849</v>
      </c>
      <c r="G52" s="34" t="n">
        <v>0.286936236391913</v>
      </c>
      <c r="H52" s="34" t="n">
        <v>0.393309978934808</v>
      </c>
      <c r="I52" s="35" t="n">
        <v>3.5</v>
      </c>
      <c r="J52" s="6" t="n">
        <v>1</v>
      </c>
      <c r="K52" s="35" t="n">
        <v>2.5</v>
      </c>
      <c r="L52" s="42" t="n">
        <v>24.550314836715</v>
      </c>
      <c r="M52" s="42" t="n">
        <v>61.3757870917876</v>
      </c>
      <c r="N52" s="42" t="n">
        <v>1288.89152892754</v>
      </c>
      <c r="O52" s="6" t="str">
        <f aca="false">IF(H52&lt;=0,"Below 0%",IF(H52&lt;=0.05,"0-5%",IF(H52&lt;=0.1,"5-10%",IF(H52&lt;=0.2,"10-20%",IF(H52&lt;=0.4,"20-40%","Above 40%")))))</f>
        <v>20-40%</v>
      </c>
    </row>
    <row r="53" customFormat="false" ht="15" hidden="false" customHeight="false" outlineLevel="0" collapsed="false">
      <c r="A53" s="6" t="s">
        <v>148</v>
      </c>
      <c r="B53" s="45" t="n">
        <v>41588</v>
      </c>
      <c r="C53" s="6" t="s">
        <v>176</v>
      </c>
      <c r="D53" s="6" t="s">
        <v>185</v>
      </c>
      <c r="E53" s="6" t="s">
        <v>174</v>
      </c>
      <c r="F53" s="34" t="n">
        <v>0.328491777181625</v>
      </c>
      <c r="G53" s="34" t="n">
        <v>0.290322580645161</v>
      </c>
      <c r="H53" s="34" t="n">
        <v>0.131471676958932</v>
      </c>
      <c r="I53" s="35" t="n">
        <v>3.52</v>
      </c>
      <c r="J53" s="6" t="n">
        <v>0</v>
      </c>
      <c r="K53" s="35" t="n">
        <v>-1</v>
      </c>
      <c r="L53" s="42" t="n">
        <v>19.032711424057</v>
      </c>
      <c r="M53" s="42" t="n">
        <v>-19.032711424057</v>
      </c>
      <c r="N53" s="42" t="n">
        <v>1269.85881750348</v>
      </c>
      <c r="O53" s="6" t="str">
        <f aca="false">IF(H53&lt;=0,"Below 0%",IF(H53&lt;=0.05,"0-5%",IF(H53&lt;=0.1,"5-10%",IF(H53&lt;=0.2,"10-20%",IF(H53&lt;=0.4,"20-40%","Above 40%")))))</f>
        <v>10-20%</v>
      </c>
    </row>
    <row r="54" customFormat="false" ht="15" hidden="false" customHeight="false" outlineLevel="0" collapsed="false">
      <c r="A54" s="6" t="s">
        <v>148</v>
      </c>
      <c r="B54" s="45" t="n">
        <v>41601</v>
      </c>
      <c r="C54" s="6" t="s">
        <v>173</v>
      </c>
      <c r="D54" s="6" t="s">
        <v>183</v>
      </c>
      <c r="E54" s="6" t="s">
        <v>187</v>
      </c>
      <c r="F54" s="34" t="n">
        <v>0.445784896612167</v>
      </c>
      <c r="G54" s="34" t="n">
        <v>0.329323895317575</v>
      </c>
      <c r="H54" s="34" t="n">
        <v>0.353636656648573</v>
      </c>
      <c r="I54" s="35" t="n">
        <v>3.02</v>
      </c>
      <c r="J54" s="6" t="n">
        <v>0</v>
      </c>
      <c r="K54" s="35" t="n">
        <v>-1</v>
      </c>
      <c r="L54" s="42" t="n">
        <v>25.3971763500696</v>
      </c>
      <c r="M54" s="42" t="n">
        <v>-25.3971763500696</v>
      </c>
      <c r="N54" s="42" t="n">
        <v>1244.46164115341</v>
      </c>
      <c r="O54" s="6" t="str">
        <f aca="false">IF(H54&lt;=0,"Below 0%",IF(H54&lt;=0.05,"0-5%",IF(H54&lt;=0.1,"5-10%",IF(H54&lt;=0.2,"10-20%",IF(H54&lt;=0.4,"20-40%","Above 40%")))))</f>
        <v>20-40%</v>
      </c>
    </row>
    <row r="55" customFormat="false" ht="15" hidden="false" customHeight="false" outlineLevel="0" collapsed="false">
      <c r="A55" s="6" t="s">
        <v>148</v>
      </c>
      <c r="B55" s="45" t="n">
        <v>41601</v>
      </c>
      <c r="C55" s="6" t="s">
        <v>173</v>
      </c>
      <c r="D55" s="6" t="s">
        <v>183</v>
      </c>
      <c r="E55" s="6" t="s">
        <v>174</v>
      </c>
      <c r="F55" s="34" t="n">
        <v>0.334357619285584</v>
      </c>
      <c r="G55" s="34" t="n">
        <v>0.292517107017376</v>
      </c>
      <c r="H55" s="34" t="n">
        <v>0.143036120843771</v>
      </c>
      <c r="I55" s="35" t="n">
        <v>3.4</v>
      </c>
      <c r="J55" s="6" t="n">
        <v>1</v>
      </c>
      <c r="K55" s="35" t="n">
        <v>2.4</v>
      </c>
      <c r="L55" s="42" t="n">
        <v>18.0975920900039</v>
      </c>
      <c r="M55" s="42" t="n">
        <v>43.4342210160094</v>
      </c>
      <c r="N55" s="42" t="n">
        <v>1287.89586216942</v>
      </c>
      <c r="O55" s="6" t="str">
        <f aca="false">IF(H55&lt;=0,"Below 0%",IF(H55&lt;=0.05,"0-5%",IF(H55&lt;=0.1,"5-10%",IF(H55&lt;=0.2,"10-20%",IF(H55&lt;=0.4,"20-40%","Above 40%")))))</f>
        <v>10-20%</v>
      </c>
    </row>
    <row r="56" customFormat="false" ht="15" hidden="false" customHeight="false" outlineLevel="0" collapsed="false">
      <c r="A56" s="6" t="s">
        <v>148</v>
      </c>
      <c r="B56" s="45" t="n">
        <v>41601</v>
      </c>
      <c r="C56" s="6" t="s">
        <v>184</v>
      </c>
      <c r="D56" s="6" t="s">
        <v>175</v>
      </c>
      <c r="E56" s="6" t="s">
        <v>187</v>
      </c>
      <c r="F56" s="34" t="n">
        <v>0.360655069351196</v>
      </c>
      <c r="G56" s="34" t="n">
        <v>0.283254651485698</v>
      </c>
      <c r="H56" s="34" t="n">
        <v>0.273253828170253</v>
      </c>
      <c r="I56" s="35" t="n">
        <v>3.56</v>
      </c>
      <c r="J56" s="6" t="n">
        <v>0</v>
      </c>
      <c r="K56" s="35" t="n">
        <v>-1</v>
      </c>
      <c r="L56" s="42" t="n">
        <v>25.3971763500696</v>
      </c>
      <c r="M56" s="42" t="n">
        <v>-25.3971763500696</v>
      </c>
      <c r="N56" s="42" t="n">
        <v>1262.49868581935</v>
      </c>
      <c r="O56" s="6" t="str">
        <f aca="false">IF(H56&lt;=0,"Below 0%",IF(H56&lt;=0.05,"0-5%",IF(H56&lt;=0.1,"5-10%",IF(H56&lt;=0.2,"10-20%",IF(H56&lt;=0.4,"20-40%","Above 40%")))))</f>
        <v>20-40%</v>
      </c>
    </row>
    <row r="57" customFormat="false" ht="15" hidden="false" customHeight="false" outlineLevel="0" collapsed="false">
      <c r="A57" s="6" t="s">
        <v>148</v>
      </c>
      <c r="B57" s="45" t="n">
        <v>41601</v>
      </c>
      <c r="C57" s="6" t="s">
        <v>192</v>
      </c>
      <c r="D57" s="6" t="s">
        <v>191</v>
      </c>
      <c r="E57" s="6" t="s">
        <v>187</v>
      </c>
      <c r="F57" s="34" t="n">
        <v>0.534337043762207</v>
      </c>
      <c r="G57" s="34" t="n">
        <v>0.46755715887486</v>
      </c>
      <c r="H57" s="34" t="n">
        <v>0.142827210790757</v>
      </c>
      <c r="I57" s="35" t="n">
        <v>2.15</v>
      </c>
      <c r="J57" s="6" t="n">
        <v>1</v>
      </c>
      <c r="K57" s="35" t="n">
        <v>1.15</v>
      </c>
      <c r="L57" s="42" t="n">
        <v>25.3971763500696</v>
      </c>
      <c r="M57" s="42" t="n">
        <v>29.2067528025801</v>
      </c>
      <c r="N57" s="42" t="n">
        <v>1291.70543862193</v>
      </c>
      <c r="O57" s="6" t="str">
        <f aca="false">IF(H57&lt;=0,"Below 0%",IF(H57&lt;=0.05,"0-5%",IF(H57&lt;=0.1,"5-10%",IF(H57&lt;=0.2,"10-20%",IF(H57&lt;=0.4,"20-40%","Above 40%")))))</f>
        <v>10-20%</v>
      </c>
    </row>
    <row r="58" customFormat="false" ht="15" hidden="false" customHeight="false" outlineLevel="0" collapsed="false">
      <c r="A58" s="6" t="s">
        <v>148</v>
      </c>
      <c r="B58" s="45" t="n">
        <v>41601</v>
      </c>
      <c r="C58" s="6" t="s">
        <v>189</v>
      </c>
      <c r="D58" s="6" t="s">
        <v>190</v>
      </c>
      <c r="E58" s="6" t="s">
        <v>174</v>
      </c>
      <c r="F58" s="34" t="n">
        <v>0.287223517894745</v>
      </c>
      <c r="G58" s="34" t="n">
        <v>0.237292876402734</v>
      </c>
      <c r="H58" s="34" t="n">
        <v>0.210417785181499</v>
      </c>
      <c r="I58" s="35" t="n">
        <v>4.25</v>
      </c>
      <c r="J58" s="6" t="n">
        <v>0</v>
      </c>
      <c r="K58" s="35" t="n">
        <v>-1</v>
      </c>
      <c r="L58" s="42" t="n">
        <v>21.5582906820626</v>
      </c>
      <c r="M58" s="42" t="n">
        <v>-21.5582906820626</v>
      </c>
      <c r="N58" s="42" t="n">
        <v>1270.14714793987</v>
      </c>
      <c r="O58" s="6" t="str">
        <f aca="false">IF(H58&lt;=0,"Below 0%",IF(H58&lt;=0.05,"0-5%",IF(H58&lt;=0.1,"5-10%",IF(H58&lt;=0.2,"10-20%",IF(H58&lt;=0.4,"20-40%","Above 40%")))))</f>
        <v>20-40%</v>
      </c>
    </row>
    <row r="59" customFormat="false" ht="15" hidden="false" customHeight="false" outlineLevel="0" collapsed="false">
      <c r="A59" s="6" t="s">
        <v>148</v>
      </c>
      <c r="B59" s="45" t="n">
        <v>41603</v>
      </c>
      <c r="C59" s="6" t="s">
        <v>178</v>
      </c>
      <c r="D59" s="6" t="s">
        <v>182</v>
      </c>
      <c r="E59" s="6" t="s">
        <v>174</v>
      </c>
      <c r="F59" s="34" t="n">
        <v>0.374379724264145</v>
      </c>
      <c r="G59" s="34" t="n">
        <v>0.282969012731204</v>
      </c>
      <c r="H59" s="34" t="n">
        <v>0.323041419449605</v>
      </c>
      <c r="I59" s="35" t="n">
        <v>3.5</v>
      </c>
      <c r="J59" s="6" t="n">
        <v>1</v>
      </c>
      <c r="K59" s="35" t="n">
        <v>2.5</v>
      </c>
      <c r="L59" s="42" t="n">
        <v>25.4029429587974</v>
      </c>
      <c r="M59" s="42" t="n">
        <v>63.5073573969935</v>
      </c>
      <c r="N59" s="42" t="n">
        <v>1333.65450533686</v>
      </c>
      <c r="O59" s="6" t="str">
        <f aca="false">IF(H59&lt;=0,"Below 0%",IF(H59&lt;=0.05,"0-5%",IF(H59&lt;=0.1,"5-10%",IF(H59&lt;=0.2,"10-20%",IF(H59&lt;=0.4,"20-40%","Above 40%")))))</f>
        <v>20-40%</v>
      </c>
    </row>
    <row r="60" customFormat="false" ht="15" hidden="false" customHeight="false" outlineLevel="0" collapsed="false">
      <c r="A60" s="6" t="s">
        <v>148</v>
      </c>
      <c r="B60" s="45" t="n">
        <v>41608</v>
      </c>
      <c r="C60" s="6" t="s">
        <v>182</v>
      </c>
      <c r="D60" s="6" t="s">
        <v>191</v>
      </c>
      <c r="E60" s="6" t="s">
        <v>187</v>
      </c>
      <c r="F60" s="34" t="n">
        <v>0.675686776638031</v>
      </c>
      <c r="G60" s="34" t="n">
        <v>0.486857576088563</v>
      </c>
      <c r="H60" s="34" t="n">
        <v>0.387853059752158</v>
      </c>
      <c r="I60" s="35" t="n">
        <v>2.04</v>
      </c>
      <c r="J60" s="6" t="n">
        <v>0</v>
      </c>
      <c r="K60" s="35" t="n">
        <v>-1</v>
      </c>
      <c r="L60" s="42" t="n">
        <v>26.6730901067373</v>
      </c>
      <c r="M60" s="42" t="n">
        <v>-26.6730901067373</v>
      </c>
      <c r="N60" s="42" t="n">
        <v>1306.98141523013</v>
      </c>
      <c r="O60" s="6" t="str">
        <f aca="false">IF(H60&lt;=0,"Below 0%",IF(H60&lt;=0.05,"0-5%",IF(H60&lt;=0.1,"5-10%",IF(H60&lt;=0.2,"10-20%",IF(H60&lt;=0.4,"20-40%","Above 40%")))))</f>
        <v>20-40%</v>
      </c>
    </row>
    <row r="61" customFormat="false" ht="15" hidden="false" customHeight="false" outlineLevel="0" collapsed="false">
      <c r="A61" s="6" t="s">
        <v>148</v>
      </c>
      <c r="B61" s="45" t="n">
        <v>41608</v>
      </c>
      <c r="C61" s="6" t="s">
        <v>188</v>
      </c>
      <c r="D61" s="6" t="s">
        <v>178</v>
      </c>
      <c r="E61" s="6" t="s">
        <v>174</v>
      </c>
      <c r="F61" s="34" t="n">
        <v>0.329230159521103</v>
      </c>
      <c r="G61" s="34" t="n">
        <v>0.278357689631176</v>
      </c>
      <c r="H61" s="34" t="n">
        <v>0.182759348079562</v>
      </c>
      <c r="I61" s="35" t="n">
        <v>3.57</v>
      </c>
      <c r="J61" s="6" t="n">
        <v>0</v>
      </c>
      <c r="K61" s="35" t="n">
        <v>-1</v>
      </c>
      <c r="L61" s="42" t="n">
        <v>22.7488856064328</v>
      </c>
      <c r="M61" s="42" t="n">
        <v>-22.7488856064328</v>
      </c>
      <c r="N61" s="42" t="n">
        <v>1284.23252962369</v>
      </c>
      <c r="O61" s="6" t="str">
        <f aca="false">IF(H61&lt;=0,"Below 0%",IF(H61&lt;=0.05,"0-5%",IF(H61&lt;=0.1,"5-10%",IF(H61&lt;=0.2,"10-20%",IF(H61&lt;=0.4,"20-40%","Above 40%")))))</f>
        <v>10-20%</v>
      </c>
    </row>
    <row r="62" customFormat="false" ht="15" hidden="false" customHeight="false" outlineLevel="0" collapsed="false">
      <c r="A62" s="6" t="s">
        <v>148</v>
      </c>
      <c r="B62" s="45" t="n">
        <v>41609</v>
      </c>
      <c r="C62" s="6" t="s">
        <v>181</v>
      </c>
      <c r="D62" s="6" t="s">
        <v>176</v>
      </c>
      <c r="E62" s="6" t="s">
        <v>174</v>
      </c>
      <c r="F62" s="34" t="n">
        <v>0.331521183252335</v>
      </c>
      <c r="G62" s="34" t="n">
        <v>0.283391233646241</v>
      </c>
      <c r="H62" s="34" t="n">
        <v>0.169835703761303</v>
      </c>
      <c r="I62" s="35" t="n">
        <v>3.5</v>
      </c>
      <c r="J62" s="6" t="n">
        <v>1</v>
      </c>
      <c r="K62" s="35" t="n">
        <v>2.5</v>
      </c>
      <c r="L62" s="42" t="n">
        <v>20.5893477648256</v>
      </c>
      <c r="M62" s="42" t="n">
        <v>51.4733694120641</v>
      </c>
      <c r="N62" s="42" t="n">
        <v>1335.70589903576</v>
      </c>
      <c r="O62" s="6" t="str">
        <f aca="false">IF(H62&lt;=0,"Below 0%",IF(H62&lt;=0.05,"0-5%",IF(H62&lt;=0.1,"5-10%",IF(H62&lt;=0.2,"10-20%",IF(H62&lt;=0.4,"20-40%","Above 40%")))))</f>
        <v>10-20%</v>
      </c>
    </row>
    <row r="63" customFormat="false" ht="15" hidden="false" customHeight="false" outlineLevel="0" collapsed="false">
      <c r="A63" s="6" t="s">
        <v>148</v>
      </c>
      <c r="B63" s="45" t="n">
        <v>41612</v>
      </c>
      <c r="C63" s="6" t="s">
        <v>192</v>
      </c>
      <c r="D63" s="6" t="s">
        <v>193</v>
      </c>
      <c r="E63" s="6" t="s">
        <v>177</v>
      </c>
      <c r="F63" s="34" t="n">
        <v>0.3013836145401</v>
      </c>
      <c r="G63" s="34" t="n">
        <v>0.246107620868615</v>
      </c>
      <c r="H63" s="34" t="n">
        <v>0.224600902143514</v>
      </c>
      <c r="I63" s="35" t="n">
        <v>4</v>
      </c>
      <c r="J63" s="6" t="n">
        <v>0</v>
      </c>
      <c r="K63" s="35" t="n">
        <v>-1</v>
      </c>
      <c r="L63" s="42" t="n">
        <v>22.8777990183304</v>
      </c>
      <c r="M63" s="42" t="n">
        <v>-22.8777990183304</v>
      </c>
      <c r="N63" s="42" t="n">
        <v>1312.82810001743</v>
      </c>
      <c r="O63" s="6" t="str">
        <f aca="false">IF(H63&lt;=0,"Below 0%",IF(H63&lt;=0.05,"0-5%",IF(H63&lt;=0.1,"5-10%",IF(H63&lt;=0.2,"10-20%",IF(H63&lt;=0.4,"20-40%","Above 40%")))))</f>
        <v>20-40%</v>
      </c>
    </row>
    <row r="64" customFormat="false" ht="15" hidden="false" customHeight="false" outlineLevel="0" collapsed="false">
      <c r="A64" s="6" t="s">
        <v>148</v>
      </c>
      <c r="B64" s="45" t="n">
        <v>41612</v>
      </c>
      <c r="C64" s="6" t="s">
        <v>175</v>
      </c>
      <c r="D64" s="6" t="s">
        <v>188</v>
      </c>
      <c r="E64" s="6" t="s">
        <v>187</v>
      </c>
      <c r="F64" s="34" t="n">
        <v>0.495701879262924</v>
      </c>
      <c r="G64" s="34" t="n">
        <v>0.44928092042186</v>
      </c>
      <c r="H64" s="34" t="n">
        <v>0.10332279144522</v>
      </c>
      <c r="I64" s="35" t="n">
        <v>2.2</v>
      </c>
      <c r="J64" s="6" t="n">
        <v>1</v>
      </c>
      <c r="K64" s="35" t="n">
        <v>1.2</v>
      </c>
      <c r="L64" s="42" t="n">
        <v>25.1959030025749</v>
      </c>
      <c r="M64" s="42" t="n">
        <v>30.2350836030899</v>
      </c>
      <c r="N64" s="42" t="n">
        <v>1343.06318362052</v>
      </c>
      <c r="O64" s="6" t="str">
        <f aca="false">IF(H64&lt;=0,"Below 0%",IF(H64&lt;=0.05,"0-5%",IF(H64&lt;=0.1,"5-10%",IF(H64&lt;=0.2,"10-20%",IF(H64&lt;=0.4,"20-40%","Above 40%")))))</f>
        <v>10-20%</v>
      </c>
    </row>
    <row r="65" customFormat="false" ht="15" hidden="false" customHeight="false" outlineLevel="0" collapsed="false">
      <c r="A65" s="6" t="s">
        <v>148</v>
      </c>
      <c r="B65" s="45" t="n">
        <v>41615</v>
      </c>
      <c r="C65" s="6" t="s">
        <v>180</v>
      </c>
      <c r="D65" s="6" t="s">
        <v>193</v>
      </c>
      <c r="E65" s="6" t="s">
        <v>187</v>
      </c>
      <c r="F65" s="34" t="n">
        <v>0.39217820763588</v>
      </c>
      <c r="G65" s="34" t="n">
        <v>0.35031847133758</v>
      </c>
      <c r="H65" s="34" t="n">
        <v>0.119490519978784</v>
      </c>
      <c r="I65" s="35" t="n">
        <v>2.82</v>
      </c>
      <c r="J65" s="6" t="n">
        <v>1</v>
      </c>
      <c r="K65" s="35" t="n">
        <v>1.82</v>
      </c>
      <c r="L65" s="42" t="n">
        <v>19.5449907259141</v>
      </c>
      <c r="M65" s="42" t="n">
        <v>35.5718831211636</v>
      </c>
      <c r="N65" s="42" t="n">
        <v>1378.63506674168</v>
      </c>
      <c r="O65" s="6" t="str">
        <f aca="false">IF(H65&lt;=0,"Below 0%",IF(H65&lt;=0.05,"0-5%",IF(H65&lt;=0.1,"5-10%",IF(H65&lt;=0.2,"10-20%",IF(H65&lt;=0.4,"20-40%","Above 40%")))))</f>
        <v>10-20%</v>
      </c>
    </row>
    <row r="66" customFormat="false" ht="15" hidden="false" customHeight="false" outlineLevel="0" collapsed="false">
      <c r="A66" s="6" t="s">
        <v>148</v>
      </c>
      <c r="B66" s="45" t="n">
        <v>41615</v>
      </c>
      <c r="C66" s="6" t="s">
        <v>191</v>
      </c>
      <c r="D66" s="6" t="s">
        <v>181</v>
      </c>
      <c r="E66" s="6" t="s">
        <v>177</v>
      </c>
      <c r="F66" s="34" t="n">
        <v>0.673909664154053</v>
      </c>
      <c r="G66" s="34" t="n">
        <v>0.506205294369383</v>
      </c>
      <c r="H66" s="34" t="n">
        <v>0.331297146928483</v>
      </c>
      <c r="I66" s="35" t="n">
        <v>1.97</v>
      </c>
      <c r="J66" s="6" t="n">
        <v>1</v>
      </c>
      <c r="K66" s="35" t="n">
        <v>0.97</v>
      </c>
      <c r="L66" s="42" t="n">
        <v>26.8612636724103</v>
      </c>
      <c r="M66" s="42" t="n">
        <v>26.055425762238</v>
      </c>
      <c r="N66" s="42" t="n">
        <v>1404.69049250392</v>
      </c>
      <c r="O66" s="6" t="str">
        <f aca="false">IF(H66&lt;=0,"Below 0%",IF(H66&lt;=0.05,"0-5%",IF(H66&lt;=0.1,"5-10%",IF(H66&lt;=0.2,"10-20%",IF(H66&lt;=0.4,"20-40%","Above 40%")))))</f>
        <v>20-40%</v>
      </c>
    </row>
    <row r="67" customFormat="false" ht="15" hidden="false" customHeight="false" outlineLevel="0" collapsed="false">
      <c r="A67" s="6" t="s">
        <v>148</v>
      </c>
      <c r="B67" s="45" t="n">
        <v>41616</v>
      </c>
      <c r="C67" s="6" t="s">
        <v>184</v>
      </c>
      <c r="D67" s="6" t="s">
        <v>182</v>
      </c>
      <c r="E67" s="6" t="s">
        <v>174</v>
      </c>
      <c r="F67" s="34" t="n">
        <v>0.358925253152847</v>
      </c>
      <c r="G67" s="34" t="n">
        <v>0.291133110337759</v>
      </c>
      <c r="H67" s="34" t="n">
        <v>0.232856176119709</v>
      </c>
      <c r="I67" s="35" t="n">
        <v>3.39</v>
      </c>
      <c r="J67" s="6" t="n">
        <v>0</v>
      </c>
      <c r="K67" s="35" t="n">
        <v>-1</v>
      </c>
      <c r="L67" s="42" t="n">
        <v>28.0938098500784</v>
      </c>
      <c r="M67" s="42" t="n">
        <v>-28.0938098500784</v>
      </c>
      <c r="N67" s="42" t="n">
        <v>1376.59668265384</v>
      </c>
      <c r="O67" s="6" t="str">
        <f aca="false">IF(H67&lt;=0,"Below 0%",IF(H67&lt;=0.05,"0-5%",IF(H67&lt;=0.1,"5-10%",IF(H67&lt;=0.2,"10-20%",IF(H67&lt;=0.4,"20-40%","Above 40%")))))</f>
        <v>20-40%</v>
      </c>
    </row>
    <row r="68" customFormat="false" ht="15" hidden="false" customHeight="false" outlineLevel="0" collapsed="false">
      <c r="A68" s="6" t="s">
        <v>148</v>
      </c>
      <c r="B68" s="45" t="n">
        <v>41622</v>
      </c>
      <c r="C68" s="6" t="s">
        <v>189</v>
      </c>
      <c r="D68" s="6" t="s">
        <v>191</v>
      </c>
      <c r="E68" s="6" t="s">
        <v>187</v>
      </c>
      <c r="F68" s="34" t="n">
        <v>0.661544024944305</v>
      </c>
      <c r="G68" s="34" t="n">
        <v>0.490725699822447</v>
      </c>
      <c r="H68" s="34" t="n">
        <v>0.348093293633619</v>
      </c>
      <c r="I68" s="35" t="n">
        <v>2.04</v>
      </c>
      <c r="J68" s="6" t="n">
        <v>0</v>
      </c>
      <c r="K68" s="35" t="n">
        <v>-1</v>
      </c>
      <c r="L68" s="42" t="n">
        <v>27.5319336530768</v>
      </c>
      <c r="M68" s="42" t="n">
        <v>-27.5319336530768</v>
      </c>
      <c r="N68" s="42" t="n">
        <v>1349.06474900076</v>
      </c>
      <c r="O68" s="6" t="str">
        <f aca="false">IF(H68&lt;=0,"Below 0%",IF(H68&lt;=0.05,"0-5%",IF(H68&lt;=0.1,"5-10%",IF(H68&lt;=0.2,"10-20%",IF(H68&lt;=0.4,"20-40%","Above 40%")))))</f>
        <v>20-40%</v>
      </c>
    </row>
    <row r="69" customFormat="false" ht="15" hidden="false" customHeight="false" outlineLevel="0" collapsed="false">
      <c r="A69" s="6" t="s">
        <v>148</v>
      </c>
      <c r="B69" s="45" t="n">
        <v>41622</v>
      </c>
      <c r="C69" s="6" t="s">
        <v>186</v>
      </c>
      <c r="D69" s="6" t="s">
        <v>192</v>
      </c>
      <c r="E69" s="6" t="s">
        <v>187</v>
      </c>
      <c r="F69" s="34" t="n">
        <v>0.57082611322403</v>
      </c>
      <c r="G69" s="34" t="n">
        <v>0.42581545881457</v>
      </c>
      <c r="H69" s="34" t="n">
        <v>0.340548121040873</v>
      </c>
      <c r="I69" s="35" t="n">
        <v>2.34</v>
      </c>
      <c r="J69" s="6" t="n">
        <v>0</v>
      </c>
      <c r="K69" s="35" t="n">
        <v>-1</v>
      </c>
      <c r="L69" s="42" t="n">
        <v>27.5319336530768</v>
      </c>
      <c r="M69" s="42" t="n">
        <v>-27.5319336530768</v>
      </c>
      <c r="N69" s="42" t="n">
        <v>1321.53281534769</v>
      </c>
      <c r="O69" s="6" t="str">
        <f aca="false">IF(H69&lt;=0,"Below 0%",IF(H69&lt;=0.05,"0-5%",IF(H69&lt;=0.1,"5-10%",IF(H69&lt;=0.2,"10-20%",IF(H69&lt;=0.4,"20-40%","Above 40%")))))</f>
        <v>20-40%</v>
      </c>
    </row>
    <row r="70" customFormat="false" ht="15" hidden="false" customHeight="false" outlineLevel="0" collapsed="false">
      <c r="A70" s="6" t="s">
        <v>148</v>
      </c>
      <c r="B70" s="45" t="n">
        <v>41622</v>
      </c>
      <c r="C70" s="6" t="s">
        <v>188</v>
      </c>
      <c r="D70" s="6" t="s">
        <v>179</v>
      </c>
      <c r="E70" s="6" t="s">
        <v>187</v>
      </c>
      <c r="F70" s="34" t="n">
        <v>0.496294975280762</v>
      </c>
      <c r="G70" s="34" t="n">
        <v>0.404700928501354</v>
      </c>
      <c r="H70" s="34" t="n">
        <v>0.22632526967158</v>
      </c>
      <c r="I70" s="35" t="n">
        <v>2.44</v>
      </c>
      <c r="J70" s="6" t="n">
        <v>0</v>
      </c>
      <c r="K70" s="35" t="n">
        <v>-1</v>
      </c>
      <c r="L70" s="42" t="n">
        <v>27.5319336530768</v>
      </c>
      <c r="M70" s="42" t="n">
        <v>-27.5319336530768</v>
      </c>
      <c r="N70" s="42" t="n">
        <v>1294.00088169461</v>
      </c>
      <c r="O70" s="6" t="str">
        <f aca="false">IF(H70&lt;=0,"Below 0%",IF(H70&lt;=0.05,"0-5%",IF(H70&lt;=0.1,"5-10%",IF(H70&lt;=0.2,"10-20%",IF(H70&lt;=0.4,"20-40%","Above 40%")))))</f>
        <v>20-40%</v>
      </c>
    </row>
    <row r="71" customFormat="false" ht="15" hidden="false" customHeight="false" outlineLevel="0" collapsed="false">
      <c r="A71" s="6" t="s">
        <v>148</v>
      </c>
      <c r="B71" s="45" t="n">
        <v>41623</v>
      </c>
      <c r="C71" s="6" t="s">
        <v>182</v>
      </c>
      <c r="D71" s="6" t="s">
        <v>176</v>
      </c>
      <c r="E71" s="6" t="s">
        <v>177</v>
      </c>
      <c r="F71" s="34" t="n">
        <v>0.614909410476685</v>
      </c>
      <c r="G71" s="34" t="n">
        <v>0.556406666842759</v>
      </c>
      <c r="H71" s="34" t="n">
        <v>0.105143858117104</v>
      </c>
      <c r="I71" s="35" t="n">
        <v>1.8</v>
      </c>
      <c r="J71" s="6" t="n">
        <v>1</v>
      </c>
      <c r="K71" s="35" t="n">
        <v>0.8</v>
      </c>
      <c r="L71" s="42" t="n">
        <v>25.8800176338922</v>
      </c>
      <c r="M71" s="42" t="n">
        <v>20.7040141071138</v>
      </c>
      <c r="N71" s="42" t="n">
        <v>1314.70489580172</v>
      </c>
      <c r="O71" s="6" t="str">
        <f aca="false">IF(H71&lt;=0,"Below 0%",IF(H71&lt;=0.05,"0-5%",IF(H71&lt;=0.1,"5-10%",IF(H71&lt;=0.2,"10-20%",IF(H71&lt;=0.4,"20-40%","Above 40%")))))</f>
        <v>10-20%</v>
      </c>
    </row>
    <row r="72" customFormat="false" ht="15" hidden="false" customHeight="false" outlineLevel="0" collapsed="false">
      <c r="A72" s="6" t="s">
        <v>148</v>
      </c>
      <c r="B72" s="45" t="n">
        <v>41623</v>
      </c>
      <c r="C72" s="6" t="s">
        <v>172</v>
      </c>
      <c r="D72" s="6" t="s">
        <v>175</v>
      </c>
      <c r="E72" s="6" t="s">
        <v>174</v>
      </c>
      <c r="F72" s="34" t="n">
        <v>0.356290102005005</v>
      </c>
      <c r="G72" s="34" t="n">
        <v>0.2907133243607</v>
      </c>
      <c r="H72" s="34" t="n">
        <v>0.225571971248697</v>
      </c>
      <c r="I72" s="35" t="n">
        <v>3.4</v>
      </c>
      <c r="J72" s="6" t="n">
        <v>1</v>
      </c>
      <c r="K72" s="35" t="n">
        <v>2.4</v>
      </c>
      <c r="L72" s="42" t="n">
        <v>25.8800176338922</v>
      </c>
      <c r="M72" s="42" t="n">
        <v>62.1120423213412</v>
      </c>
      <c r="N72" s="42" t="n">
        <v>1376.81693812306</v>
      </c>
      <c r="O72" s="6" t="str">
        <f aca="false">IF(H72&lt;=0,"Below 0%",IF(H72&lt;=0.05,"0-5%",IF(H72&lt;=0.1,"5-10%",IF(H72&lt;=0.2,"10-20%",IF(H72&lt;=0.4,"20-40%","Above 40%")))))</f>
        <v>20-40%</v>
      </c>
    </row>
    <row r="73" customFormat="false" ht="15" hidden="false" customHeight="false" outlineLevel="0" collapsed="false">
      <c r="A73" s="6" t="s">
        <v>148</v>
      </c>
      <c r="B73" s="45" t="n">
        <v>41629</v>
      </c>
      <c r="C73" s="6" t="s">
        <v>192</v>
      </c>
      <c r="D73" s="6" t="s">
        <v>182</v>
      </c>
      <c r="E73" s="6" t="s">
        <v>174</v>
      </c>
      <c r="F73" s="34" t="n">
        <v>0.328839242458344</v>
      </c>
      <c r="G73" s="34" t="n">
        <v>0.297462018090805</v>
      </c>
      <c r="H73" s="34" t="n">
        <v>0.105483128800531</v>
      </c>
      <c r="I73" s="35" t="n">
        <v>3.35</v>
      </c>
      <c r="J73" s="6" t="n">
        <v>0</v>
      </c>
      <c r="K73" s="35" t="n">
        <v>-1</v>
      </c>
      <c r="L73" s="42" t="n">
        <v>14.8830193950235</v>
      </c>
      <c r="M73" s="42" t="n">
        <v>-14.8830193950235</v>
      </c>
      <c r="N73" s="42" t="n">
        <v>1361.93391872804</v>
      </c>
      <c r="O73" s="6" t="str">
        <f aca="false">IF(H73&lt;=0,"Below 0%",IF(H73&lt;=0.05,"0-5%",IF(H73&lt;=0.1,"5-10%",IF(H73&lt;=0.2,"10-20%",IF(H73&lt;=0.4,"20-40%","Above 40%")))))</f>
        <v>10-20%</v>
      </c>
    </row>
    <row r="74" customFormat="false" ht="15" hidden="false" customHeight="false" outlineLevel="0" collapsed="false">
      <c r="A74" s="6" t="s">
        <v>148</v>
      </c>
      <c r="B74" s="45" t="n">
        <v>41629</v>
      </c>
      <c r="C74" s="6" t="s">
        <v>192</v>
      </c>
      <c r="D74" s="6" t="s">
        <v>182</v>
      </c>
      <c r="E74" s="6" t="s">
        <v>177</v>
      </c>
      <c r="F74" s="34" t="n">
        <v>0.346873670816422</v>
      </c>
      <c r="G74" s="34" t="n">
        <v>0.273013085097041</v>
      </c>
      <c r="H74" s="34" t="n">
        <v>0.270538628920031</v>
      </c>
      <c r="I74" s="35" t="n">
        <v>3.65</v>
      </c>
      <c r="J74" s="6" t="n">
        <v>0</v>
      </c>
      <c r="K74" s="35" t="n">
        <v>-1</v>
      </c>
      <c r="L74" s="42" t="n">
        <v>27.5363387624613</v>
      </c>
      <c r="M74" s="42" t="n">
        <v>-27.5363387624613</v>
      </c>
      <c r="N74" s="42" t="n">
        <v>1334.39757996558</v>
      </c>
      <c r="O74" s="6" t="str">
        <f aca="false">IF(H74&lt;=0,"Below 0%",IF(H74&lt;=0.05,"0-5%",IF(H74&lt;=0.1,"5-10%",IF(H74&lt;=0.2,"10-20%",IF(H74&lt;=0.4,"20-40%","Above 40%")))))</f>
        <v>20-40%</v>
      </c>
    </row>
    <row r="75" customFormat="false" ht="15" hidden="false" customHeight="false" outlineLevel="0" collapsed="false">
      <c r="A75" s="6" t="s">
        <v>148</v>
      </c>
      <c r="B75" s="45" t="n">
        <v>41629</v>
      </c>
      <c r="C75" s="6" t="s">
        <v>191</v>
      </c>
      <c r="D75" s="6" t="s">
        <v>172</v>
      </c>
      <c r="E75" s="6" t="s">
        <v>187</v>
      </c>
      <c r="F75" s="34" t="n">
        <v>0.594645023345947</v>
      </c>
      <c r="G75" s="34" t="n">
        <v>0.472027972027972</v>
      </c>
      <c r="H75" s="34" t="n">
        <v>0.259766493903266</v>
      </c>
      <c r="I75" s="35" t="n">
        <v>2.1</v>
      </c>
      <c r="J75" s="6" t="n">
        <v>0</v>
      </c>
      <c r="K75" s="35" t="n">
        <v>-1</v>
      </c>
      <c r="L75" s="42" t="n">
        <v>27.5363387624613</v>
      </c>
      <c r="M75" s="42" t="n">
        <v>-27.5363387624613</v>
      </c>
      <c r="N75" s="42" t="n">
        <v>1306.86124120312</v>
      </c>
      <c r="O75" s="6" t="str">
        <f aca="false">IF(H75&lt;=0,"Below 0%",IF(H75&lt;=0.05,"0-5%",IF(H75&lt;=0.1,"5-10%",IF(H75&lt;=0.2,"10-20%",IF(H75&lt;=0.4,"20-40%","Above 40%")))))</f>
        <v>20-40%</v>
      </c>
    </row>
    <row r="76" customFormat="false" ht="15" hidden="false" customHeight="false" outlineLevel="0" collapsed="false">
      <c r="A76" s="6" t="s">
        <v>148</v>
      </c>
      <c r="B76" s="45" t="n">
        <v>41629</v>
      </c>
      <c r="C76" s="6" t="s">
        <v>178</v>
      </c>
      <c r="D76" s="6" t="s">
        <v>186</v>
      </c>
      <c r="E76" s="6" t="s">
        <v>174</v>
      </c>
      <c r="F76" s="34" t="n">
        <v>0.325070112943649</v>
      </c>
      <c r="G76" s="34" t="n">
        <v>0.282320639847201</v>
      </c>
      <c r="H76" s="34" t="n">
        <v>0.151421706608436</v>
      </c>
      <c r="I76" s="35" t="n">
        <v>3.51</v>
      </c>
      <c r="J76" s="6" t="n">
        <v>1</v>
      </c>
      <c r="K76" s="35" t="n">
        <v>2.51</v>
      </c>
      <c r="L76" s="42" t="n">
        <v>19.3352404160457</v>
      </c>
      <c r="M76" s="42" t="n">
        <v>48.5314534442746</v>
      </c>
      <c r="N76" s="42" t="n">
        <v>1355.39269464739</v>
      </c>
      <c r="O76" s="6" t="str">
        <f aca="false">IF(H76&lt;=0,"Below 0%",IF(H76&lt;=0.05,"0-5%",IF(H76&lt;=0.1,"5-10%",IF(H76&lt;=0.2,"10-20%",IF(H76&lt;=0.4,"20-40%","Above 40%")))))</f>
        <v>10-20%</v>
      </c>
    </row>
    <row r="77" customFormat="false" ht="15" hidden="false" customHeight="false" outlineLevel="0" collapsed="false">
      <c r="A77" s="6" t="s">
        <v>148</v>
      </c>
      <c r="B77" s="45" t="n">
        <v>41629</v>
      </c>
      <c r="C77" s="6" t="s">
        <v>178</v>
      </c>
      <c r="D77" s="6" t="s">
        <v>186</v>
      </c>
      <c r="E77" s="6" t="s">
        <v>177</v>
      </c>
      <c r="F77" s="34" t="n">
        <v>0.278033047914505</v>
      </c>
      <c r="G77" s="34" t="n">
        <v>0.209502208427838</v>
      </c>
      <c r="H77" s="34" t="n">
        <v>0.327112730700746</v>
      </c>
      <c r="I77" s="35" t="n">
        <v>4.73</v>
      </c>
      <c r="J77" s="6" t="n">
        <v>0</v>
      </c>
      <c r="K77" s="35" t="n">
        <v>-1</v>
      </c>
      <c r="L77" s="42" t="n">
        <v>27.5363387624613</v>
      </c>
      <c r="M77" s="42" t="n">
        <v>-27.5363387624613</v>
      </c>
      <c r="N77" s="42" t="n">
        <v>1327.85635588493</v>
      </c>
      <c r="O77" s="6" t="str">
        <f aca="false">IF(H77&lt;=0,"Below 0%",IF(H77&lt;=0.05,"0-5%",IF(H77&lt;=0.1,"5-10%",IF(H77&lt;=0.2,"10-20%",IF(H77&lt;=0.4,"20-40%","Above 40%")))))</f>
        <v>20-40%</v>
      </c>
    </row>
    <row r="78" customFormat="false" ht="15" hidden="false" customHeight="false" outlineLevel="0" collapsed="false">
      <c r="A78" s="6" t="s">
        <v>148</v>
      </c>
      <c r="B78" s="45" t="n">
        <v>41631</v>
      </c>
      <c r="C78" s="6" t="s">
        <v>185</v>
      </c>
      <c r="D78" s="6" t="s">
        <v>190</v>
      </c>
      <c r="E78" s="6" t="s">
        <v>187</v>
      </c>
      <c r="F78" s="34" t="n">
        <v>0.455070436000824</v>
      </c>
      <c r="G78" s="34" t="n">
        <v>0.403545249506625</v>
      </c>
      <c r="H78" s="34" t="n">
        <v>0.12768131097366</v>
      </c>
      <c r="I78" s="35" t="n">
        <v>2.5</v>
      </c>
      <c r="J78" s="6" t="n">
        <v>0</v>
      </c>
      <c r="K78" s="35" t="n">
        <v>-1</v>
      </c>
      <c r="L78" s="42" t="n">
        <v>26.5571271176986</v>
      </c>
      <c r="M78" s="42" t="n">
        <v>-26.5571271176986</v>
      </c>
      <c r="N78" s="42" t="n">
        <v>1301.29922876723</v>
      </c>
      <c r="O78" s="6" t="str">
        <f aca="false">IF(H78&lt;=0,"Below 0%",IF(H78&lt;=0.05,"0-5%",IF(H78&lt;=0.1,"5-10%",IF(H78&lt;=0.2,"10-20%",IF(H78&lt;=0.4,"20-40%","Above 40%")))))</f>
        <v>10-20%</v>
      </c>
    </row>
    <row r="79" customFormat="false" ht="15" hidden="false" customHeight="false" outlineLevel="0" collapsed="false">
      <c r="A79" s="6" t="s">
        <v>148</v>
      </c>
      <c r="B79" s="45" t="n">
        <v>41634</v>
      </c>
      <c r="C79" s="6" t="s">
        <v>172</v>
      </c>
      <c r="D79" s="6" t="s">
        <v>184</v>
      </c>
      <c r="E79" s="6" t="s">
        <v>177</v>
      </c>
      <c r="F79" s="34" t="n">
        <v>0.328376233577728</v>
      </c>
      <c r="G79" s="34" t="n">
        <v>0.246132208157525</v>
      </c>
      <c r="H79" s="34" t="n">
        <v>0.334145726135799</v>
      </c>
      <c r="I79" s="35" t="n">
        <v>4.02</v>
      </c>
      <c r="J79" s="6" t="n">
        <v>1</v>
      </c>
      <c r="K79" s="35" t="n">
        <v>3.02</v>
      </c>
      <c r="L79" s="42" t="n">
        <v>26.0259845753447</v>
      </c>
      <c r="M79" s="42" t="n">
        <v>78.5984734175408</v>
      </c>
      <c r="N79" s="42" t="n">
        <v>1379.89770218477</v>
      </c>
      <c r="O79" s="6" t="str">
        <f aca="false">IF(H79&lt;=0,"Below 0%",IF(H79&lt;=0.05,"0-5%",IF(H79&lt;=0.1,"5-10%",IF(H79&lt;=0.2,"10-20%",IF(H79&lt;=0.4,"20-40%","Above 40%")))))</f>
        <v>20-40%</v>
      </c>
    </row>
    <row r="80" customFormat="false" ht="15" hidden="false" customHeight="false" outlineLevel="0" collapsed="false">
      <c r="A80" s="6" t="s">
        <v>148</v>
      </c>
      <c r="B80" s="45" t="n">
        <v>41636</v>
      </c>
      <c r="C80" s="6" t="s">
        <v>193</v>
      </c>
      <c r="D80" s="6" t="s">
        <v>191</v>
      </c>
      <c r="E80" s="6" t="s">
        <v>187</v>
      </c>
      <c r="F80" s="34" t="n">
        <v>0.493649065494537</v>
      </c>
      <c r="G80" s="34" t="n">
        <v>0.417305365790617</v>
      </c>
      <c r="H80" s="34" t="n">
        <v>0.182944447788927</v>
      </c>
      <c r="I80" s="35" t="n">
        <v>2.38</v>
      </c>
      <c r="J80" s="6" t="n">
        <v>0</v>
      </c>
      <c r="K80" s="35" t="n">
        <v>-1</v>
      </c>
      <c r="L80" s="42" t="n">
        <v>27.5979540436955</v>
      </c>
      <c r="M80" s="42" t="n">
        <v>-27.5979540436955</v>
      </c>
      <c r="N80" s="42" t="n">
        <v>1352.29974814108</v>
      </c>
      <c r="O80" s="6" t="str">
        <f aca="false">IF(H80&lt;=0,"Below 0%",IF(H80&lt;=0.05,"0-5%",IF(H80&lt;=0.1,"5-10%",IF(H80&lt;=0.2,"10-20%",IF(H80&lt;=0.4,"20-40%","Above 40%")))))</f>
        <v>10-20%</v>
      </c>
    </row>
    <row r="81" customFormat="false" ht="15" hidden="false" customHeight="false" outlineLevel="0" collapsed="false">
      <c r="A81" s="6" t="s">
        <v>148</v>
      </c>
      <c r="B81" s="45" t="n">
        <v>41636</v>
      </c>
      <c r="C81" s="6" t="s">
        <v>186</v>
      </c>
      <c r="D81" s="6" t="s">
        <v>184</v>
      </c>
      <c r="E81" s="6" t="s">
        <v>187</v>
      </c>
      <c r="F81" s="34" t="n">
        <v>0.566678583621979</v>
      </c>
      <c r="G81" s="34" t="n">
        <v>0.473156392618994</v>
      </c>
      <c r="H81" s="34" t="n">
        <v>0.197655981112977</v>
      </c>
      <c r="I81" s="35" t="n">
        <v>2.1</v>
      </c>
      <c r="J81" s="6" t="n">
        <v>1</v>
      </c>
      <c r="K81" s="35" t="n">
        <v>1.1</v>
      </c>
      <c r="L81" s="42" t="n">
        <v>27.5979540436955</v>
      </c>
      <c r="M81" s="42" t="n">
        <v>30.357749448065</v>
      </c>
      <c r="N81" s="42" t="n">
        <v>1382.65749758914</v>
      </c>
      <c r="O81" s="6" t="str">
        <f aca="false">IF(H81&lt;=0,"Below 0%",IF(H81&lt;=0.05,"0-5%",IF(H81&lt;=0.1,"5-10%",IF(H81&lt;=0.2,"10-20%",IF(H81&lt;=0.4,"20-40%","Above 40%")))))</f>
        <v>10-20%</v>
      </c>
    </row>
    <row r="82" customFormat="false" ht="15" hidden="false" customHeight="false" outlineLevel="0" collapsed="false">
      <c r="A82" s="6" t="s">
        <v>148</v>
      </c>
      <c r="B82" s="45" t="n">
        <v>41636</v>
      </c>
      <c r="C82" s="6" t="s">
        <v>189</v>
      </c>
      <c r="D82" s="6" t="s">
        <v>178</v>
      </c>
      <c r="E82" s="6" t="s">
        <v>177</v>
      </c>
      <c r="F82" s="34" t="n">
        <v>0.374974846839905</v>
      </c>
      <c r="G82" s="34" t="n">
        <v>0.304150168646429</v>
      </c>
      <c r="H82" s="34" t="n">
        <v>0.23286088746447</v>
      </c>
      <c r="I82" s="35" t="n">
        <v>3.25</v>
      </c>
      <c r="J82" s="6" t="n">
        <v>0</v>
      </c>
      <c r="K82" s="35" t="n">
        <v>-1</v>
      </c>
      <c r="L82" s="42" t="n">
        <v>27.5979540436955</v>
      </c>
      <c r="M82" s="42" t="n">
        <v>-27.5979540436955</v>
      </c>
      <c r="N82" s="42" t="n">
        <v>1355.05954354545</v>
      </c>
      <c r="O82" s="6" t="str">
        <f aca="false">IF(H82&lt;=0,"Below 0%",IF(H82&lt;=0.05,"0-5%",IF(H82&lt;=0.1,"5-10%",IF(H82&lt;=0.2,"10-20%",IF(H82&lt;=0.4,"20-40%","Above 40%")))))</f>
        <v>20-40%</v>
      </c>
    </row>
    <row r="83" customFormat="false" ht="15" hidden="false" customHeight="false" outlineLevel="0" collapsed="false">
      <c r="A83" s="6" t="s">
        <v>148</v>
      </c>
      <c r="B83" s="45" t="n">
        <v>41637</v>
      </c>
      <c r="C83" s="6" t="s">
        <v>188</v>
      </c>
      <c r="D83" s="6" t="s">
        <v>185</v>
      </c>
      <c r="E83" s="6" t="s">
        <v>174</v>
      </c>
      <c r="F83" s="34" t="n">
        <v>0.368208229541779</v>
      </c>
      <c r="G83" s="34" t="n">
        <v>0.267624020887728</v>
      </c>
      <c r="H83" s="34" t="n">
        <v>0.375841482092695</v>
      </c>
      <c r="I83" s="35" t="n">
        <v>3.74</v>
      </c>
      <c r="J83" s="6" t="n">
        <v>0</v>
      </c>
      <c r="K83" s="35" t="n">
        <v>-1</v>
      </c>
      <c r="L83" s="42" t="n">
        <v>27.101190870909</v>
      </c>
      <c r="M83" s="42" t="n">
        <v>-27.101190870909</v>
      </c>
      <c r="N83" s="42" t="n">
        <v>1327.95835267454</v>
      </c>
      <c r="O83" s="6" t="str">
        <f aca="false">IF(H83&lt;=0,"Below 0%",IF(H83&lt;=0.05,"0-5%",IF(H83&lt;=0.1,"5-10%",IF(H83&lt;=0.2,"10-20%",IF(H83&lt;=0.4,"20-40%","Above 40%")))))</f>
        <v>20-40%</v>
      </c>
    </row>
    <row r="84" customFormat="false" ht="15" hidden="false" customHeight="false" outlineLevel="0" collapsed="false">
      <c r="A84" s="6" t="s">
        <v>148</v>
      </c>
      <c r="B84" s="45" t="n">
        <v>41637</v>
      </c>
      <c r="C84" s="6" t="s">
        <v>173</v>
      </c>
      <c r="D84" s="6" t="s">
        <v>179</v>
      </c>
      <c r="E84" s="6" t="s">
        <v>177</v>
      </c>
      <c r="F84" s="34" t="n">
        <v>0.253563284873962</v>
      </c>
      <c r="G84" s="34" t="n">
        <v>0.199715201139195</v>
      </c>
      <c r="H84" s="34" t="n">
        <v>0.269624362229876</v>
      </c>
      <c r="I84" s="35" t="n">
        <v>5</v>
      </c>
      <c r="J84" s="6" t="n">
        <v>0</v>
      </c>
      <c r="K84" s="35" t="n">
        <v>-1</v>
      </c>
      <c r="L84" s="42" t="n">
        <v>22.6817001100332</v>
      </c>
      <c r="M84" s="42" t="n">
        <v>-22.6817001100332</v>
      </c>
      <c r="N84" s="42" t="n">
        <v>1305.27665256451</v>
      </c>
      <c r="O84" s="6" t="str">
        <f aca="false">IF(H84&lt;=0,"Below 0%",IF(H84&lt;=0.05,"0-5%",IF(H84&lt;=0.1,"5-10%",IF(H84&lt;=0.2,"10-20%",IF(H84&lt;=0.4,"20-40%","Above 40%")))))</f>
        <v>20-40%</v>
      </c>
    </row>
    <row r="85" customFormat="false" ht="15" hidden="false" customHeight="false" outlineLevel="0" collapsed="false">
      <c r="A85" s="6" t="s">
        <v>148</v>
      </c>
      <c r="B85" s="45" t="n">
        <v>41637</v>
      </c>
      <c r="C85" s="6" t="s">
        <v>190</v>
      </c>
      <c r="D85" s="6" t="s">
        <v>183</v>
      </c>
      <c r="E85" s="6" t="s">
        <v>174</v>
      </c>
      <c r="F85" s="34" t="n">
        <v>0.306326031684876</v>
      </c>
      <c r="G85" s="34" t="n">
        <v>0.276119402985075</v>
      </c>
      <c r="H85" s="34" t="n">
        <v>0.109396979615495</v>
      </c>
      <c r="I85" s="35" t="n">
        <v>3.6</v>
      </c>
      <c r="J85" s="6" t="n">
        <v>0</v>
      </c>
      <c r="K85" s="35" t="n">
        <v>-1</v>
      </c>
      <c r="L85" s="42" t="n">
        <v>13.3908175067439</v>
      </c>
      <c r="M85" s="42" t="n">
        <v>-13.3908175067439</v>
      </c>
      <c r="N85" s="42" t="n">
        <v>1291.88583505776</v>
      </c>
      <c r="O85" s="6" t="str">
        <f aca="false">IF(H85&lt;=0,"Below 0%",IF(H85&lt;=0.05,"0-5%",IF(H85&lt;=0.1,"5-10%",IF(H85&lt;=0.2,"10-20%",IF(H85&lt;=0.4,"20-40%","Above 40%")))))</f>
        <v>10-20%</v>
      </c>
    </row>
    <row r="86" customFormat="false" ht="15" hidden="false" customHeight="false" outlineLevel="0" collapsed="false">
      <c r="A86" s="6" t="s">
        <v>148</v>
      </c>
      <c r="B86" s="45" t="n">
        <v>41640</v>
      </c>
      <c r="C86" s="6" t="s">
        <v>180</v>
      </c>
      <c r="D86" s="6" t="s">
        <v>172</v>
      </c>
      <c r="E86" s="6" t="s">
        <v>187</v>
      </c>
      <c r="F86" s="34" t="n">
        <v>0.552697598934174</v>
      </c>
      <c r="G86" s="34" t="n">
        <v>0.409678965021562</v>
      </c>
      <c r="H86" s="34" t="n">
        <v>0.349099285351603</v>
      </c>
      <c r="I86" s="35" t="n">
        <v>2.42</v>
      </c>
      <c r="J86" s="6" t="n">
        <v>0</v>
      </c>
      <c r="K86" s="35" t="n">
        <v>-1</v>
      </c>
      <c r="L86" s="42" t="n">
        <v>25.8377167011552</v>
      </c>
      <c r="M86" s="42" t="n">
        <v>-25.8377167011552</v>
      </c>
      <c r="N86" s="42" t="n">
        <v>1266.04811835661</v>
      </c>
      <c r="O86" s="6" t="str">
        <f aca="false">IF(H86&lt;=0,"Below 0%",IF(H86&lt;=0.05,"0-5%",IF(H86&lt;=0.1,"5-10%",IF(H86&lt;=0.2,"10-20%",IF(H86&lt;=0.4,"20-40%","Above 40%")))))</f>
        <v>20-40%</v>
      </c>
    </row>
    <row r="87" customFormat="false" ht="15" hidden="false" customHeight="false" outlineLevel="0" collapsed="false">
      <c r="A87" s="6" t="s">
        <v>148</v>
      </c>
      <c r="B87" s="45" t="n">
        <v>41640</v>
      </c>
      <c r="C87" s="6" t="s">
        <v>184</v>
      </c>
      <c r="D87" s="6" t="s">
        <v>189</v>
      </c>
      <c r="E87" s="6" t="s">
        <v>187</v>
      </c>
      <c r="F87" s="34" t="n">
        <v>0.461324691772461</v>
      </c>
      <c r="G87" s="34" t="n">
        <v>0.399653854474652</v>
      </c>
      <c r="H87" s="34" t="n">
        <v>0.154310628078079</v>
      </c>
      <c r="I87" s="35" t="n">
        <v>2.5</v>
      </c>
      <c r="J87" s="6" t="n">
        <v>1</v>
      </c>
      <c r="K87" s="35" t="n">
        <v>1.5</v>
      </c>
      <c r="L87" s="42" t="n">
        <v>25.8377167011552</v>
      </c>
      <c r="M87" s="42" t="n">
        <v>38.7565750517329</v>
      </c>
      <c r="N87" s="42" t="n">
        <v>1304.80469340834</v>
      </c>
      <c r="O87" s="6" t="str">
        <f aca="false">IF(H87&lt;=0,"Below 0%",IF(H87&lt;=0.05,"0-5%",IF(H87&lt;=0.1,"5-10%",IF(H87&lt;=0.2,"10-20%",IF(H87&lt;=0.4,"20-40%","Above 40%")))))</f>
        <v>10-20%</v>
      </c>
    </row>
    <row r="88" customFormat="false" ht="15" hidden="false" customHeight="false" outlineLevel="0" collapsed="false">
      <c r="A88" s="6" t="s">
        <v>148</v>
      </c>
      <c r="B88" s="45" t="n">
        <v>41640</v>
      </c>
      <c r="C88" s="6" t="s">
        <v>179</v>
      </c>
      <c r="D88" s="6" t="s">
        <v>190</v>
      </c>
      <c r="E88" s="6" t="s">
        <v>187</v>
      </c>
      <c r="F88" s="34" t="n">
        <v>0.298081398010254</v>
      </c>
      <c r="G88" s="34" t="n">
        <v>0.24901185770751</v>
      </c>
      <c r="H88" s="34" t="n">
        <v>0.197057042803083</v>
      </c>
      <c r="I88" s="35" t="n">
        <v>4</v>
      </c>
      <c r="J88" s="6" t="n">
        <v>0</v>
      </c>
      <c r="K88" s="35" t="n">
        <v>-1</v>
      </c>
      <c r="L88" s="42" t="n">
        <v>20.7052256730738</v>
      </c>
      <c r="M88" s="42" t="n">
        <v>-20.7052256730738</v>
      </c>
      <c r="N88" s="42" t="n">
        <v>1284.09946773527</v>
      </c>
      <c r="O88" s="6" t="str">
        <f aca="false">IF(H88&lt;=0,"Below 0%",IF(H88&lt;=0.05,"0-5%",IF(H88&lt;=0.1,"5-10%",IF(H88&lt;=0.2,"10-20%",IF(H88&lt;=0.4,"20-40%","Above 40%")))))</f>
        <v>10-20%</v>
      </c>
    </row>
    <row r="89" customFormat="false" ht="15" hidden="false" customHeight="false" outlineLevel="0" collapsed="false">
      <c r="A89" s="6" t="s">
        <v>148</v>
      </c>
      <c r="B89" s="45" t="n">
        <v>41640</v>
      </c>
      <c r="C89" s="6" t="s">
        <v>192</v>
      </c>
      <c r="D89" s="6" t="s">
        <v>173</v>
      </c>
      <c r="E89" s="6" t="s">
        <v>187</v>
      </c>
      <c r="F89" s="34" t="n">
        <v>0.281975388526917</v>
      </c>
      <c r="G89" s="34" t="n">
        <v>0.236973116495188</v>
      </c>
      <c r="H89" s="34" t="n">
        <v>0.18990454570252</v>
      </c>
      <c r="I89" s="35" t="n">
        <v>4.18</v>
      </c>
      <c r="J89" s="6" t="n">
        <v>0</v>
      </c>
      <c r="K89" s="35" t="n">
        <v>-1</v>
      </c>
      <c r="L89" s="42" t="n">
        <v>18.1450163429778</v>
      </c>
      <c r="M89" s="42" t="n">
        <v>-18.1450163429778</v>
      </c>
      <c r="N89" s="42" t="n">
        <v>1265.95445139229</v>
      </c>
      <c r="O89" s="6" t="str">
        <f aca="false">IF(H89&lt;=0,"Below 0%",IF(H89&lt;=0.05,"0-5%",IF(H89&lt;=0.1,"5-10%",IF(H89&lt;=0.2,"10-20%",IF(H89&lt;=0.4,"20-40%","Above 40%")))))</f>
        <v>10-20%</v>
      </c>
    </row>
    <row r="90" customFormat="false" ht="15" hidden="false" customHeight="false" outlineLevel="0" collapsed="false">
      <c r="A90" s="6" t="s">
        <v>148</v>
      </c>
      <c r="B90" s="45" t="n">
        <v>41640</v>
      </c>
      <c r="C90" s="6" t="s">
        <v>191</v>
      </c>
      <c r="D90" s="6" t="s">
        <v>182</v>
      </c>
      <c r="E90" s="6" t="s">
        <v>174</v>
      </c>
      <c r="F90" s="34" t="n">
        <v>0.322750270366669</v>
      </c>
      <c r="G90" s="34" t="n">
        <v>0.284148137997191</v>
      </c>
      <c r="H90" s="34" t="n">
        <v>0.135852139104496</v>
      </c>
      <c r="I90" s="35" t="n">
        <v>3.5</v>
      </c>
      <c r="J90" s="6" t="n">
        <v>0</v>
      </c>
      <c r="K90" s="35" t="n">
        <v>-1</v>
      </c>
      <c r="L90" s="42" t="n">
        <v>16.7461923859406</v>
      </c>
      <c r="M90" s="42" t="n">
        <v>-16.7461923859406</v>
      </c>
      <c r="N90" s="42" t="n">
        <v>1249.20825900635</v>
      </c>
      <c r="O90" s="6" t="str">
        <f aca="false">IF(H90&lt;=0,"Below 0%",IF(H90&lt;=0.05,"0-5%",IF(H90&lt;=0.1,"5-10%",IF(H90&lt;=0.2,"10-20%",IF(H90&lt;=0.4,"20-40%","Above 40%")))))</f>
        <v>10-20%</v>
      </c>
    </row>
    <row r="91" customFormat="false" ht="15" hidden="false" customHeight="false" outlineLevel="0" collapsed="false">
      <c r="A91" s="6" t="s">
        <v>148</v>
      </c>
      <c r="B91" s="45" t="n">
        <v>41650</v>
      </c>
      <c r="C91" s="6" t="s">
        <v>184</v>
      </c>
      <c r="D91" s="6" t="s">
        <v>191</v>
      </c>
      <c r="E91" s="6" t="s">
        <v>174</v>
      </c>
      <c r="F91" s="34" t="n">
        <v>0.400994062423706</v>
      </c>
      <c r="G91" s="34" t="n">
        <v>0.292626282175344</v>
      </c>
      <c r="H91" s="34" t="n">
        <v>0.370328254327573</v>
      </c>
      <c r="I91" s="35" t="n">
        <v>3.4</v>
      </c>
      <c r="J91" s="6" t="n">
        <v>0</v>
      </c>
      <c r="K91" s="35" t="n">
        <v>-1</v>
      </c>
      <c r="L91" s="42" t="n">
        <v>24.9841651801269</v>
      </c>
      <c r="M91" s="42" t="n">
        <v>-24.9841651801269</v>
      </c>
      <c r="N91" s="42" t="n">
        <v>1224.22409382622</v>
      </c>
      <c r="O91" s="6" t="str">
        <f aca="false">IF(H91&lt;=0,"Below 0%",IF(H91&lt;=0.05,"0-5%",IF(H91&lt;=0.1,"5-10%",IF(H91&lt;=0.2,"10-20%",IF(H91&lt;=0.4,"20-40%","Above 40%")))))</f>
        <v>20-40%</v>
      </c>
    </row>
    <row r="92" customFormat="false" ht="15" hidden="false" customHeight="false" outlineLevel="0" collapsed="false">
      <c r="A92" s="6" t="s">
        <v>148</v>
      </c>
      <c r="B92" s="45" t="n">
        <v>41650</v>
      </c>
      <c r="C92" s="6" t="s">
        <v>186</v>
      </c>
      <c r="D92" s="6" t="s">
        <v>190</v>
      </c>
      <c r="E92" s="6" t="s">
        <v>174</v>
      </c>
      <c r="F92" s="34" t="n">
        <v>0.277447670698166</v>
      </c>
      <c r="G92" s="34" t="n">
        <v>0.247065013647276</v>
      </c>
      <c r="H92" s="34" t="n">
        <v>0.122974340244979</v>
      </c>
      <c r="I92" s="35" t="n">
        <v>4.05</v>
      </c>
      <c r="J92" s="6" t="n">
        <v>0</v>
      </c>
      <c r="K92" s="35" t="n">
        <v>-1</v>
      </c>
      <c r="L92" s="42" t="n">
        <v>12.6623708024961</v>
      </c>
      <c r="M92" s="42" t="n">
        <v>-12.6623708024961</v>
      </c>
      <c r="N92" s="42" t="n">
        <v>1211.56172302372</v>
      </c>
      <c r="O92" s="6" t="str">
        <f aca="false">IF(H92&lt;=0,"Below 0%",IF(H92&lt;=0.05,"0-5%",IF(H92&lt;=0.1,"5-10%",IF(H92&lt;=0.2,"10-20%",IF(H92&lt;=0.4,"20-40%","Above 40%")))))</f>
        <v>10-20%</v>
      </c>
    </row>
    <row r="93" customFormat="false" ht="15" hidden="false" customHeight="false" outlineLevel="0" collapsed="false">
      <c r="A93" s="6" t="s">
        <v>148</v>
      </c>
      <c r="B93" s="45" t="n">
        <v>41657</v>
      </c>
      <c r="C93" s="6" t="s">
        <v>180</v>
      </c>
      <c r="D93" s="6" t="s">
        <v>192</v>
      </c>
      <c r="E93" s="6" t="s">
        <v>187</v>
      </c>
      <c r="F93" s="34" t="n">
        <v>0.58811891078949</v>
      </c>
      <c r="G93" s="34" t="n">
        <v>0.422930377554555</v>
      </c>
      <c r="H93" s="34" t="n">
        <v>0.390580913553855</v>
      </c>
      <c r="I93" s="35" t="n">
        <v>2.38</v>
      </c>
      <c r="J93" s="6" t="n">
        <v>1</v>
      </c>
      <c r="K93" s="35" t="n">
        <v>1.38</v>
      </c>
      <c r="L93" s="42" t="n">
        <v>24.2312344604745</v>
      </c>
      <c r="M93" s="42" t="n">
        <v>33.4391035554548</v>
      </c>
      <c r="N93" s="42" t="n">
        <v>1245.00082657918</v>
      </c>
      <c r="O93" s="6" t="str">
        <f aca="false">IF(H93&lt;=0,"Below 0%",IF(H93&lt;=0.05,"0-5%",IF(H93&lt;=0.1,"5-10%",IF(H93&lt;=0.2,"10-20%",IF(H93&lt;=0.4,"20-40%","Above 40%")))))</f>
        <v>20-40%</v>
      </c>
    </row>
    <row r="94" customFormat="false" ht="15" hidden="false" customHeight="false" outlineLevel="0" collapsed="false">
      <c r="A94" s="6" t="s">
        <v>148</v>
      </c>
      <c r="B94" s="45" t="n">
        <v>41657</v>
      </c>
      <c r="C94" s="6" t="s">
        <v>172</v>
      </c>
      <c r="D94" s="6" t="s">
        <v>186</v>
      </c>
      <c r="E94" s="6" t="s">
        <v>187</v>
      </c>
      <c r="F94" s="34" t="n">
        <v>0.529218316078186</v>
      </c>
      <c r="G94" s="34" t="n">
        <v>0.407841733058813</v>
      </c>
      <c r="H94" s="34" t="n">
        <v>0.297607069558695</v>
      </c>
      <c r="I94" s="35" t="n">
        <v>2.45</v>
      </c>
      <c r="J94" s="6" t="n">
        <v>1</v>
      </c>
      <c r="K94" s="35" t="n">
        <v>1.45</v>
      </c>
      <c r="L94" s="42" t="n">
        <v>24.2312344604745</v>
      </c>
      <c r="M94" s="42" t="n">
        <v>35.135289967688</v>
      </c>
      <c r="N94" s="42" t="n">
        <v>1280.13611654687</v>
      </c>
      <c r="O94" s="6" t="str">
        <f aca="false">IF(H94&lt;=0,"Below 0%",IF(H94&lt;=0.05,"0-5%",IF(H94&lt;=0.1,"5-10%",IF(H94&lt;=0.2,"10-20%",IF(H94&lt;=0.4,"20-40%","Above 40%")))))</f>
        <v>20-40%</v>
      </c>
    </row>
    <row r="95" customFormat="false" ht="15" hidden="false" customHeight="false" outlineLevel="0" collapsed="false">
      <c r="A95" s="6" t="s">
        <v>148</v>
      </c>
      <c r="B95" s="45" t="n">
        <v>41657</v>
      </c>
      <c r="C95" s="6" t="s">
        <v>189</v>
      </c>
      <c r="D95" s="6" t="s">
        <v>188</v>
      </c>
      <c r="E95" s="6" t="s">
        <v>174</v>
      </c>
      <c r="F95" s="34" t="n">
        <v>0.38297563791275</v>
      </c>
      <c r="G95" s="34" t="n">
        <v>0.29153605015674</v>
      </c>
      <c r="H95" s="34" t="n">
        <v>0.313647618216853</v>
      </c>
      <c r="I95" s="35" t="n">
        <v>3.4</v>
      </c>
      <c r="J95" s="6" t="n">
        <v>0</v>
      </c>
      <c r="K95" s="35" t="n">
        <v>-1</v>
      </c>
      <c r="L95" s="42" t="n">
        <v>24.2312344604745</v>
      </c>
      <c r="M95" s="42" t="n">
        <v>-24.2312344604745</v>
      </c>
      <c r="N95" s="42" t="n">
        <v>1255.90488208639</v>
      </c>
      <c r="O95" s="6" t="str">
        <f aca="false">IF(H95&lt;=0,"Below 0%",IF(H95&lt;=0.05,"0-5%",IF(H95&lt;=0.1,"5-10%",IF(H95&lt;=0.2,"10-20%",IF(H95&lt;=0.4,"20-40%","Above 40%")))))</f>
        <v>20-40%</v>
      </c>
    </row>
    <row r="96" customFormat="false" ht="15" hidden="false" customHeight="false" outlineLevel="0" collapsed="false">
      <c r="A96" s="6" t="s">
        <v>148</v>
      </c>
      <c r="B96" s="45" t="n">
        <v>41658</v>
      </c>
      <c r="C96" s="6" t="s">
        <v>190</v>
      </c>
      <c r="D96" s="6" t="s">
        <v>176</v>
      </c>
      <c r="E96" s="6" t="s">
        <v>174</v>
      </c>
      <c r="F96" s="34" t="n">
        <v>0.357874423265457</v>
      </c>
      <c r="G96" s="34" t="n">
        <v>0.260993356532743</v>
      </c>
      <c r="H96" s="34" t="n">
        <v>0.371201275081346</v>
      </c>
      <c r="I96" s="35" t="n">
        <v>3.84</v>
      </c>
      <c r="J96" s="6" t="n">
        <v>0</v>
      </c>
      <c r="K96" s="35" t="n">
        <v>-1</v>
      </c>
      <c r="L96" s="42" t="n">
        <v>25.1180976417279</v>
      </c>
      <c r="M96" s="42" t="n">
        <v>-25.1180976417279</v>
      </c>
      <c r="N96" s="42" t="n">
        <v>1230.78678444466</v>
      </c>
      <c r="O96" s="6" t="str">
        <f aca="false">IF(H96&lt;=0,"Below 0%",IF(H96&lt;=0.05,"0-5%",IF(H96&lt;=0.1,"5-10%",IF(H96&lt;=0.2,"10-20%",IF(H96&lt;=0.4,"20-40%","Above 40%")))))</f>
        <v>20-40%</v>
      </c>
    </row>
    <row r="97" customFormat="false" ht="15" hidden="false" customHeight="false" outlineLevel="0" collapsed="false">
      <c r="A97" s="6" t="s">
        <v>148</v>
      </c>
      <c r="B97" s="45" t="n">
        <v>41658</v>
      </c>
      <c r="C97" s="6" t="s">
        <v>175</v>
      </c>
      <c r="D97" s="6" t="s">
        <v>181</v>
      </c>
      <c r="E97" s="6" t="s">
        <v>177</v>
      </c>
      <c r="F97" s="34" t="n">
        <v>0.531669974327087</v>
      </c>
      <c r="G97" s="34" t="n">
        <v>0.409716599190283</v>
      </c>
      <c r="H97" s="34" t="n">
        <v>0.297653000580935</v>
      </c>
      <c r="I97" s="35" t="n">
        <v>2.43</v>
      </c>
      <c r="J97" s="6" t="n">
        <v>1</v>
      </c>
      <c r="K97" s="35" t="n">
        <v>1.43</v>
      </c>
      <c r="L97" s="42" t="n">
        <v>25.1180976417279</v>
      </c>
      <c r="M97" s="42" t="n">
        <v>35.9188796276708</v>
      </c>
      <c r="N97" s="42" t="n">
        <v>1266.70566407234</v>
      </c>
      <c r="O97" s="6" t="str">
        <f aca="false">IF(H97&lt;=0,"Below 0%",IF(H97&lt;=0.05,"0-5%",IF(H97&lt;=0.1,"5-10%",IF(H97&lt;=0.2,"10-20%",IF(H97&lt;=0.4,"20-40%","Above 40%")))))</f>
        <v>20-40%</v>
      </c>
    </row>
    <row r="98" customFormat="false" ht="15" hidden="false" customHeight="false" outlineLevel="0" collapsed="false">
      <c r="A98" s="6" t="s">
        <v>148</v>
      </c>
      <c r="B98" s="45" t="n">
        <v>41659</v>
      </c>
      <c r="C98" s="6" t="s">
        <v>178</v>
      </c>
      <c r="D98" s="6" t="s">
        <v>173</v>
      </c>
      <c r="E98" s="6" t="s">
        <v>187</v>
      </c>
      <c r="F98" s="34" t="n">
        <v>0.330115228891373</v>
      </c>
      <c r="G98" s="34" t="n">
        <v>0.283950617283951</v>
      </c>
      <c r="H98" s="34" t="n">
        <v>0.162579719139182</v>
      </c>
      <c r="I98" s="35" t="n">
        <v>3.5</v>
      </c>
      <c r="J98" s="6" t="n">
        <v>0</v>
      </c>
      <c r="K98" s="35" t="n">
        <v>-1</v>
      </c>
      <c r="L98" s="42" t="n">
        <v>19.6850241743995</v>
      </c>
      <c r="M98" s="42" t="n">
        <v>-19.6850241743995</v>
      </c>
      <c r="N98" s="42" t="n">
        <v>1247.02063989794</v>
      </c>
      <c r="O98" s="6" t="str">
        <f aca="false">IF(H98&lt;=0,"Below 0%",IF(H98&lt;=0.05,"0-5%",IF(H98&lt;=0.1,"5-10%",IF(H98&lt;=0.2,"10-20%",IF(H98&lt;=0.4,"20-40%","Above 40%")))))</f>
        <v>10-20%</v>
      </c>
    </row>
    <row r="99" customFormat="false" ht="15" hidden="false" customHeight="false" outlineLevel="0" collapsed="false">
      <c r="A99" s="6" t="s">
        <v>148</v>
      </c>
      <c r="B99" s="45" t="n">
        <v>41667</v>
      </c>
      <c r="C99" s="6" t="s">
        <v>175</v>
      </c>
      <c r="D99" s="6" t="s">
        <v>184</v>
      </c>
      <c r="E99" s="6" t="s">
        <v>174</v>
      </c>
      <c r="F99" s="34" t="n">
        <v>0.339751452207565</v>
      </c>
      <c r="G99" s="34" t="n">
        <v>0.263018065887354</v>
      </c>
      <c r="H99" s="34" t="n">
        <v>0.291741884958864</v>
      </c>
      <c r="I99" s="35" t="n">
        <v>3.8</v>
      </c>
      <c r="J99" s="6" t="n">
        <v>0</v>
      </c>
      <c r="K99" s="35" t="n">
        <v>-1</v>
      </c>
      <c r="L99" s="42" t="n">
        <v>24.9404127979587</v>
      </c>
      <c r="M99" s="42" t="n">
        <v>-24.9404127979587</v>
      </c>
      <c r="N99" s="42" t="n">
        <v>1222.08022709998</v>
      </c>
      <c r="O99" s="6" t="str">
        <f aca="false">IF(H99&lt;=0,"Below 0%",IF(H99&lt;=0.05,"0-5%",IF(H99&lt;=0.1,"5-10%",IF(H99&lt;=0.2,"10-20%",IF(H99&lt;=0.4,"20-40%","Above 40%")))))</f>
        <v>20-40%</v>
      </c>
    </row>
    <row r="100" customFormat="false" ht="15" hidden="false" customHeight="false" outlineLevel="0" collapsed="false">
      <c r="A100" s="6" t="s">
        <v>148</v>
      </c>
      <c r="B100" s="45" t="n">
        <v>41667</v>
      </c>
      <c r="C100" s="6" t="s">
        <v>179</v>
      </c>
      <c r="D100" s="6" t="s">
        <v>185</v>
      </c>
      <c r="E100" s="6" t="s">
        <v>177</v>
      </c>
      <c r="F100" s="34" t="n">
        <v>0.571875631809235</v>
      </c>
      <c r="G100" s="34" t="n">
        <v>0.511139850684851</v>
      </c>
      <c r="H100" s="34" t="n">
        <v>0.118824194675893</v>
      </c>
      <c r="I100" s="35" t="n">
        <v>1.98</v>
      </c>
      <c r="J100" s="6" t="n">
        <v>0</v>
      </c>
      <c r="K100" s="35" t="n">
        <v>-1</v>
      </c>
      <c r="L100" s="42" t="n">
        <v>24.9404127979587</v>
      </c>
      <c r="M100" s="42" t="n">
        <v>-24.9404127979587</v>
      </c>
      <c r="N100" s="42" t="n">
        <v>1197.13981430202</v>
      </c>
      <c r="O100" s="6" t="str">
        <f aca="false">IF(H100&lt;=0,"Below 0%",IF(H100&lt;=0.05,"0-5%",IF(H100&lt;=0.1,"5-10%",IF(H100&lt;=0.2,"10-20%",IF(H100&lt;=0.4,"20-40%","Above 40%")))))</f>
        <v>10-20%</v>
      </c>
    </row>
    <row r="101" customFormat="false" ht="15" hidden="false" customHeight="false" outlineLevel="0" collapsed="false">
      <c r="A101" s="6" t="s">
        <v>148</v>
      </c>
      <c r="B101" s="45" t="n">
        <v>41667</v>
      </c>
      <c r="C101" s="6" t="s">
        <v>172</v>
      </c>
      <c r="D101" s="6" t="s">
        <v>188</v>
      </c>
      <c r="E101" s="6" t="s">
        <v>187</v>
      </c>
      <c r="F101" s="34" t="n">
        <v>0.41526386141777</v>
      </c>
      <c r="G101" s="34" t="n">
        <v>0.362268881228455</v>
      </c>
      <c r="H101" s="34" t="n">
        <v>0.146286316422236</v>
      </c>
      <c r="I101" s="35" t="n">
        <v>2.75</v>
      </c>
      <c r="J101" s="6" t="n">
        <v>0</v>
      </c>
      <c r="K101" s="35" t="n">
        <v>-1</v>
      </c>
      <c r="L101" s="42" t="n">
        <v>24.9404127979587</v>
      </c>
      <c r="M101" s="42" t="n">
        <v>-24.9404127979587</v>
      </c>
      <c r="N101" s="42" t="n">
        <v>1172.19940150406</v>
      </c>
      <c r="O101" s="6" t="str">
        <f aca="false">IF(H101&lt;=0,"Below 0%",IF(H101&lt;=0.05,"0-5%",IF(H101&lt;=0.1,"5-10%",IF(H101&lt;=0.2,"10-20%",IF(H101&lt;=0.4,"20-40%","Above 40%")))))</f>
        <v>10-20%</v>
      </c>
    </row>
    <row r="102" customFormat="false" ht="15" hidden="false" customHeight="false" outlineLevel="0" collapsed="false">
      <c r="A102" s="6" t="s">
        <v>148</v>
      </c>
      <c r="B102" s="45" t="n">
        <v>41667</v>
      </c>
      <c r="C102" s="6" t="s">
        <v>180</v>
      </c>
      <c r="D102" s="6" t="s">
        <v>186</v>
      </c>
      <c r="E102" s="6" t="s">
        <v>174</v>
      </c>
      <c r="F102" s="34" t="n">
        <v>0.35675448179245</v>
      </c>
      <c r="G102" s="34" t="n">
        <v>0.307692307692308</v>
      </c>
      <c r="H102" s="34" t="n">
        <v>0.159452065825462</v>
      </c>
      <c r="I102" s="35" t="n">
        <v>3.25</v>
      </c>
      <c r="J102" s="6" t="n">
        <v>0</v>
      </c>
      <c r="K102" s="35" t="n">
        <v>-1</v>
      </c>
      <c r="L102" s="42" t="n">
        <v>22.0933352398573</v>
      </c>
      <c r="M102" s="42" t="n">
        <v>-22.0933352398573</v>
      </c>
      <c r="N102" s="42" t="n">
        <v>1150.1060662642</v>
      </c>
      <c r="O102" s="6" t="str">
        <f aca="false">IF(H102&lt;=0,"Below 0%",IF(H102&lt;=0.05,"0-5%",IF(H102&lt;=0.1,"5-10%",IF(H102&lt;=0.2,"10-20%",IF(H102&lt;=0.4,"20-40%","Above 40%")))))</f>
        <v>10-20%</v>
      </c>
    </row>
    <row r="103" customFormat="false" ht="15" hidden="false" customHeight="false" outlineLevel="0" collapsed="false">
      <c r="A103" s="6" t="s">
        <v>148</v>
      </c>
      <c r="B103" s="45" t="n">
        <v>41668</v>
      </c>
      <c r="C103" s="6" t="s">
        <v>182</v>
      </c>
      <c r="D103" s="6" t="s">
        <v>178</v>
      </c>
      <c r="E103" s="6" t="s">
        <v>174</v>
      </c>
      <c r="F103" s="34" t="n">
        <v>0.378670245409012</v>
      </c>
      <c r="G103" s="34" t="n">
        <v>0.289283366206443</v>
      </c>
      <c r="H103" s="34" t="n">
        <v>0.308994189243425</v>
      </c>
      <c r="I103" s="35" t="n">
        <v>3.45</v>
      </c>
      <c r="J103" s="6" t="n">
        <v>0</v>
      </c>
      <c r="K103" s="35" t="n">
        <v>-1</v>
      </c>
      <c r="L103" s="42" t="n">
        <v>23.002121325284</v>
      </c>
      <c r="M103" s="42" t="n">
        <v>-23.002121325284</v>
      </c>
      <c r="N103" s="42" t="n">
        <v>1127.10394493892</v>
      </c>
      <c r="O103" s="6" t="str">
        <f aca="false">IF(H103&lt;=0,"Below 0%",IF(H103&lt;=0.05,"0-5%",IF(H103&lt;=0.1,"5-10%",IF(H103&lt;=0.2,"10-20%",IF(H103&lt;=0.4,"20-40%","Above 40%")))))</f>
        <v>20-40%</v>
      </c>
    </row>
    <row r="104" customFormat="false" ht="15" hidden="false" customHeight="false" outlineLevel="0" collapsed="false">
      <c r="A104" s="6" t="s">
        <v>148</v>
      </c>
      <c r="B104" s="45" t="n">
        <v>41668</v>
      </c>
      <c r="C104" s="6" t="s">
        <v>191</v>
      </c>
      <c r="D104" s="6" t="s">
        <v>192</v>
      </c>
      <c r="E104" s="6" t="s">
        <v>174</v>
      </c>
      <c r="F104" s="34" t="n">
        <v>0.383166760206223</v>
      </c>
      <c r="G104" s="34" t="n">
        <v>0.289309743334164</v>
      </c>
      <c r="H104" s="34" t="n">
        <v>0.324417061763627</v>
      </c>
      <c r="I104" s="35" t="n">
        <v>3.45</v>
      </c>
      <c r="J104" s="6" t="n">
        <v>0</v>
      </c>
      <c r="K104" s="35" t="n">
        <v>-1</v>
      </c>
      <c r="L104" s="42" t="n">
        <v>23.002121325284</v>
      </c>
      <c r="M104" s="42" t="n">
        <v>-23.002121325284</v>
      </c>
      <c r="N104" s="42" t="n">
        <v>1104.10182361363</v>
      </c>
      <c r="O104" s="6" t="str">
        <f aca="false">IF(H104&lt;=0,"Below 0%",IF(H104&lt;=0.05,"0-5%",IF(H104&lt;=0.1,"5-10%",IF(H104&lt;=0.2,"10-20%",IF(H104&lt;=0.4,"20-40%","Above 40%")))))</f>
        <v>20-40%</v>
      </c>
    </row>
    <row r="105" customFormat="false" ht="15" hidden="false" customHeight="false" outlineLevel="0" collapsed="false">
      <c r="A105" s="6" t="s">
        <v>148</v>
      </c>
      <c r="B105" s="45" t="n">
        <v>41668</v>
      </c>
      <c r="C105" s="6" t="s">
        <v>181</v>
      </c>
      <c r="D105" s="6" t="s">
        <v>194</v>
      </c>
      <c r="E105" s="6" t="s">
        <v>174</v>
      </c>
      <c r="F105" s="34" t="n">
        <v>0.299610286951065</v>
      </c>
      <c r="G105" s="34" t="n">
        <v>0.262228946041352</v>
      </c>
      <c r="H105" s="34" t="n">
        <v>0.142552305815312</v>
      </c>
      <c r="I105" s="35" t="n">
        <v>3.85</v>
      </c>
      <c r="J105" s="6" t="n">
        <v>0</v>
      </c>
      <c r="K105" s="35" t="n">
        <v>-1</v>
      </c>
      <c r="L105" s="42" t="n">
        <v>15.4860374215328</v>
      </c>
      <c r="M105" s="42" t="n">
        <v>-15.4860374215328</v>
      </c>
      <c r="N105" s="42" t="n">
        <v>1088.6157861921</v>
      </c>
      <c r="O105" s="6" t="str">
        <f aca="false">IF(H105&lt;=0,"Below 0%",IF(H105&lt;=0.05,"0-5%",IF(H105&lt;=0.1,"5-10%",IF(H105&lt;=0.2,"10-20%",IF(H105&lt;=0.4,"20-40%","Above 40%")))))</f>
        <v>10-20%</v>
      </c>
    </row>
    <row r="106" customFormat="false" ht="15" hidden="false" customHeight="false" outlineLevel="0" collapsed="false">
      <c r="A106" s="6" t="s">
        <v>148</v>
      </c>
      <c r="B106" s="45" t="n">
        <v>41671</v>
      </c>
      <c r="C106" s="6" t="s">
        <v>193</v>
      </c>
      <c r="D106" s="6" t="s">
        <v>172</v>
      </c>
      <c r="E106" s="6" t="s">
        <v>177</v>
      </c>
      <c r="F106" s="34" t="n">
        <v>0.385091871023178</v>
      </c>
      <c r="G106" s="34" t="n">
        <v>0.279941577409932</v>
      </c>
      <c r="H106" s="34" t="n">
        <v>0.3756151357941</v>
      </c>
      <c r="I106" s="35" t="n">
        <v>3.57</v>
      </c>
      <c r="J106" s="6" t="n">
        <v>0</v>
      </c>
      <c r="K106" s="35" t="n">
        <v>-1</v>
      </c>
      <c r="L106" s="42" t="n">
        <v>21.772315723842</v>
      </c>
      <c r="M106" s="42" t="n">
        <v>-21.772315723842</v>
      </c>
      <c r="N106" s="42" t="n">
        <v>1066.84347046826</v>
      </c>
      <c r="O106" s="6" t="str">
        <f aca="false">IF(H106&lt;=0,"Below 0%",IF(H106&lt;=0.05,"0-5%",IF(H106&lt;=0.1,"5-10%",IF(H106&lt;=0.2,"10-20%",IF(H106&lt;=0.4,"20-40%","Above 40%")))))</f>
        <v>20-40%</v>
      </c>
    </row>
    <row r="107" customFormat="false" ht="15" hidden="false" customHeight="false" outlineLevel="0" collapsed="false">
      <c r="A107" s="6" t="s">
        <v>148</v>
      </c>
      <c r="B107" s="45" t="n">
        <v>41671</v>
      </c>
      <c r="C107" s="6" t="s">
        <v>188</v>
      </c>
      <c r="D107" s="6" t="s">
        <v>191</v>
      </c>
      <c r="E107" s="6" t="s">
        <v>187</v>
      </c>
      <c r="F107" s="34" t="n">
        <v>0.643825888633728</v>
      </c>
      <c r="G107" s="34" t="n">
        <v>0.5</v>
      </c>
      <c r="H107" s="34" t="n">
        <v>0.287651777267456</v>
      </c>
      <c r="I107" s="35" t="n">
        <v>2</v>
      </c>
      <c r="J107" s="6" t="n">
        <v>0</v>
      </c>
      <c r="K107" s="35" t="n">
        <v>-1</v>
      </c>
      <c r="L107" s="42" t="n">
        <v>21.772315723842</v>
      </c>
      <c r="M107" s="42" t="n">
        <v>-21.772315723842</v>
      </c>
      <c r="N107" s="42" t="n">
        <v>1045.07115474442</v>
      </c>
      <c r="O107" s="6" t="str">
        <f aca="false">IF(H107&lt;=0,"Below 0%",IF(H107&lt;=0.05,"0-5%",IF(H107&lt;=0.1,"5-10%",IF(H107&lt;=0.2,"10-20%",IF(H107&lt;=0.4,"20-40%","Above 40%")))))</f>
        <v>20-40%</v>
      </c>
    </row>
    <row r="108" customFormat="false" ht="15" hidden="false" customHeight="false" outlineLevel="0" collapsed="false">
      <c r="A108" s="6" t="s">
        <v>148</v>
      </c>
      <c r="B108" s="45" t="n">
        <v>41673</v>
      </c>
      <c r="C108" s="6" t="s">
        <v>194</v>
      </c>
      <c r="D108" s="6" t="s">
        <v>190</v>
      </c>
      <c r="E108" s="6" t="s">
        <v>177</v>
      </c>
      <c r="F108" s="34" t="n">
        <v>0.24560883641243</v>
      </c>
      <c r="G108" s="34" t="n">
        <v>0.210994512144964</v>
      </c>
      <c r="H108" s="34" t="n">
        <v>0.164053197002982</v>
      </c>
      <c r="I108" s="35" t="n">
        <v>4.72</v>
      </c>
      <c r="J108" s="6" t="n">
        <v>1</v>
      </c>
      <c r="K108" s="35" t="n">
        <v>3.72</v>
      </c>
      <c r="L108" s="42" t="n">
        <v>11.1863143683229</v>
      </c>
      <c r="M108" s="42" t="n">
        <v>41.6130894501611</v>
      </c>
      <c r="N108" s="42" t="n">
        <v>1086.68424419458</v>
      </c>
      <c r="O108" s="6" t="str">
        <f aca="false">IF(H108&lt;=0,"Below 0%",IF(H108&lt;=0.05,"0-5%",IF(H108&lt;=0.1,"5-10%",IF(H108&lt;=0.2,"10-20%",IF(H108&lt;=0.4,"20-40%","Above 40%")))))</f>
        <v>10-20%</v>
      </c>
    </row>
    <row r="109" customFormat="false" ht="15" hidden="false" customHeight="false" outlineLevel="0" collapsed="false">
      <c r="A109" s="6" t="s">
        <v>148</v>
      </c>
      <c r="B109" s="45" t="n">
        <v>41678</v>
      </c>
      <c r="C109" s="6" t="s">
        <v>182</v>
      </c>
      <c r="D109" s="6" t="s">
        <v>189</v>
      </c>
      <c r="E109" s="6" t="s">
        <v>187</v>
      </c>
      <c r="F109" s="34" t="n">
        <v>0.650548219680786</v>
      </c>
      <c r="G109" s="34" t="n">
        <v>0.468445022771633</v>
      </c>
      <c r="H109" s="34" t="n">
        <v>0.388739741179678</v>
      </c>
      <c r="I109" s="35" t="n">
        <v>2.15</v>
      </c>
      <c r="J109" s="6" t="n">
        <v>0</v>
      </c>
      <c r="K109" s="35" t="n">
        <v>-1</v>
      </c>
      <c r="L109" s="42" t="n">
        <v>21.7336848838916</v>
      </c>
      <c r="M109" s="42" t="n">
        <v>-21.7336848838916</v>
      </c>
      <c r="N109" s="42" t="n">
        <v>1064.95055931069</v>
      </c>
      <c r="O109" s="6" t="str">
        <f aca="false">IF(H109&lt;=0,"Below 0%",IF(H109&lt;=0.05,"0-5%",IF(H109&lt;=0.1,"5-10%",IF(H109&lt;=0.2,"10-20%",IF(H109&lt;=0.4,"20-40%","Above 40%")))))</f>
        <v>20-40%</v>
      </c>
    </row>
    <row r="110" customFormat="false" ht="15" hidden="false" customHeight="false" outlineLevel="0" collapsed="false">
      <c r="A110" s="6" t="s">
        <v>148</v>
      </c>
      <c r="B110" s="45" t="n">
        <v>41678</v>
      </c>
      <c r="C110" s="6" t="s">
        <v>183</v>
      </c>
      <c r="D110" s="6" t="s">
        <v>185</v>
      </c>
      <c r="E110" s="6" t="s">
        <v>187</v>
      </c>
      <c r="F110" s="34" t="n">
        <v>0.547356128692627</v>
      </c>
      <c r="G110" s="34" t="n">
        <v>0.44815380227818</v>
      </c>
      <c r="H110" s="34" t="n">
        <v>0.221357770279209</v>
      </c>
      <c r="I110" s="35" t="n">
        <v>2.25</v>
      </c>
      <c r="J110" s="6" t="n">
        <v>1</v>
      </c>
      <c r="K110" s="35" t="n">
        <v>1.25</v>
      </c>
      <c r="L110" s="42" t="n">
        <v>21.7336848838916</v>
      </c>
      <c r="M110" s="42" t="n">
        <v>27.1671061048645</v>
      </c>
      <c r="N110" s="42" t="n">
        <v>1092.11766541555</v>
      </c>
      <c r="O110" s="6" t="str">
        <f aca="false">IF(H110&lt;=0,"Below 0%",IF(H110&lt;=0.05,"0-5%",IF(H110&lt;=0.1,"5-10%",IF(H110&lt;=0.2,"10-20%",IF(H110&lt;=0.4,"20-40%","Above 40%")))))</f>
        <v>20-40%</v>
      </c>
    </row>
    <row r="111" customFormat="false" ht="15" hidden="false" customHeight="false" outlineLevel="0" collapsed="false">
      <c r="A111" s="6" t="s">
        <v>148</v>
      </c>
      <c r="B111" s="45" t="n">
        <v>41681</v>
      </c>
      <c r="C111" s="6" t="s">
        <v>193</v>
      </c>
      <c r="D111" s="6" t="s">
        <v>182</v>
      </c>
      <c r="E111" s="6" t="s">
        <v>187</v>
      </c>
      <c r="F111" s="34" t="n">
        <v>0.444243848323822</v>
      </c>
      <c r="G111" s="34" t="n">
        <v>0.385752930568079</v>
      </c>
      <c r="H111" s="34" t="n">
        <v>0.151627928450488</v>
      </c>
      <c r="I111" s="35" t="n">
        <v>2.6</v>
      </c>
      <c r="J111" s="6" t="n">
        <v>0</v>
      </c>
      <c r="K111" s="35" t="n">
        <v>-1</v>
      </c>
      <c r="L111" s="42" t="n">
        <v>21.842353308311</v>
      </c>
      <c r="M111" s="42" t="n">
        <v>-21.842353308311</v>
      </c>
      <c r="N111" s="42" t="n">
        <v>1070.27531210724</v>
      </c>
      <c r="O111" s="6" t="str">
        <f aca="false">IF(H111&lt;=0,"Below 0%",IF(H111&lt;=0.05,"0-5%",IF(H111&lt;=0.1,"5-10%",IF(H111&lt;=0.2,"10-20%",IF(H111&lt;=0.4,"20-40%","Above 40%")))))</f>
        <v>10-20%</v>
      </c>
    </row>
    <row r="112" customFormat="false" ht="15" hidden="false" customHeight="false" outlineLevel="0" collapsed="false">
      <c r="A112" s="6" t="s">
        <v>148</v>
      </c>
      <c r="B112" s="45" t="n">
        <v>41682</v>
      </c>
      <c r="C112" s="6" t="s">
        <v>185</v>
      </c>
      <c r="D112" s="6" t="s">
        <v>176</v>
      </c>
      <c r="E112" s="6" t="s">
        <v>187</v>
      </c>
      <c r="F112" s="34" t="n">
        <v>0.554111182689667</v>
      </c>
      <c r="G112" s="34" t="n">
        <v>0.463087678789045</v>
      </c>
      <c r="H112" s="34" t="n">
        <v>0.196557818464625</v>
      </c>
      <c r="I112" s="35" t="n">
        <v>2.2</v>
      </c>
      <c r="J112" s="6" t="n">
        <v>0</v>
      </c>
      <c r="K112" s="35" t="n">
        <v>-1</v>
      </c>
      <c r="L112" s="42" t="n">
        <v>21.4055062421448</v>
      </c>
      <c r="M112" s="42" t="n">
        <v>-21.4055062421448</v>
      </c>
      <c r="N112" s="42" t="n">
        <v>1048.8698058651</v>
      </c>
      <c r="O112" s="6" t="str">
        <f aca="false">IF(H112&lt;=0,"Below 0%",IF(H112&lt;=0.05,"0-5%",IF(H112&lt;=0.1,"5-10%",IF(H112&lt;=0.2,"10-20%",IF(H112&lt;=0.4,"20-40%","Above 40%")))))</f>
        <v>10-20%</v>
      </c>
    </row>
    <row r="113" customFormat="false" ht="15" hidden="false" customHeight="false" outlineLevel="0" collapsed="false">
      <c r="A113" s="6" t="s">
        <v>148</v>
      </c>
      <c r="B113" s="45" t="n">
        <v>41682</v>
      </c>
      <c r="C113" s="6" t="s">
        <v>192</v>
      </c>
      <c r="D113" s="6" t="s">
        <v>175</v>
      </c>
      <c r="E113" s="6" t="s">
        <v>187</v>
      </c>
      <c r="F113" s="34" t="n">
        <v>0.490300327539444</v>
      </c>
      <c r="G113" s="34" t="n">
        <v>0.365939733960728</v>
      </c>
      <c r="H113" s="34" t="n">
        <v>0.339839000899702</v>
      </c>
      <c r="I113" s="35" t="n">
        <v>2.75</v>
      </c>
      <c r="J113" s="6" t="n">
        <v>0</v>
      </c>
      <c r="K113" s="35" t="n">
        <v>-1</v>
      </c>
      <c r="L113" s="42" t="n">
        <v>21.4055062421448</v>
      </c>
      <c r="M113" s="42" t="n">
        <v>-21.4055062421448</v>
      </c>
      <c r="N113" s="42" t="n">
        <v>1027.46429962295</v>
      </c>
      <c r="O113" s="6" t="str">
        <f aca="false">IF(H113&lt;=0,"Below 0%",IF(H113&lt;=0.05,"0-5%",IF(H113&lt;=0.1,"5-10%",IF(H113&lt;=0.2,"10-20%",IF(H113&lt;=0.4,"20-40%","Above 40%")))))</f>
        <v>20-40%</v>
      </c>
    </row>
    <row r="114" customFormat="false" ht="15" hidden="false" customHeight="false" outlineLevel="0" collapsed="false">
      <c r="A114" s="6" t="s">
        <v>148</v>
      </c>
      <c r="B114" s="45" t="n">
        <v>41692</v>
      </c>
      <c r="C114" s="6" t="s">
        <v>189</v>
      </c>
      <c r="D114" s="6" t="s">
        <v>179</v>
      </c>
      <c r="E114" s="6" t="s">
        <v>174</v>
      </c>
      <c r="F114" s="34" t="n">
        <v>0.374528348445892</v>
      </c>
      <c r="G114" s="34" t="n">
        <v>0.292201486608168</v>
      </c>
      <c r="H114" s="34" t="n">
        <v>0.281746895929118</v>
      </c>
      <c r="I114" s="35" t="n">
        <v>3.45</v>
      </c>
      <c r="J114" s="6" t="n">
        <v>0</v>
      </c>
      <c r="K114" s="35" t="n">
        <v>-1</v>
      </c>
      <c r="L114" s="42" t="n">
        <v>20.549285992459</v>
      </c>
      <c r="M114" s="42" t="n">
        <v>-20.549285992459</v>
      </c>
      <c r="N114" s="42" t="n">
        <v>1006.91501363049</v>
      </c>
      <c r="O114" s="6" t="str">
        <f aca="false">IF(H114&lt;=0,"Below 0%",IF(H114&lt;=0.05,"0-5%",IF(H114&lt;=0.1,"5-10%",IF(H114&lt;=0.2,"10-20%",IF(H114&lt;=0.4,"20-40%","Above 40%")))))</f>
        <v>20-40%</v>
      </c>
    </row>
    <row r="115" customFormat="false" ht="15" hidden="false" customHeight="false" outlineLevel="0" collapsed="false">
      <c r="A115" s="6" t="s">
        <v>148</v>
      </c>
      <c r="B115" s="45" t="n">
        <v>41692</v>
      </c>
      <c r="C115" s="6" t="s">
        <v>178</v>
      </c>
      <c r="D115" s="6" t="s">
        <v>184</v>
      </c>
      <c r="E115" s="6" t="s">
        <v>187</v>
      </c>
      <c r="F115" s="34" t="n">
        <v>0.682083964347839</v>
      </c>
      <c r="G115" s="34" t="n">
        <v>0.546878238449358</v>
      </c>
      <c r="H115" s="34" t="n">
        <v>0.247231863315406</v>
      </c>
      <c r="I115" s="35" t="n">
        <v>1.83</v>
      </c>
      <c r="J115" s="6" t="n">
        <v>0</v>
      </c>
      <c r="K115" s="35" t="n">
        <v>-1</v>
      </c>
      <c r="L115" s="42" t="n">
        <v>20.549285992459</v>
      </c>
      <c r="M115" s="42" t="n">
        <v>-20.549285992459</v>
      </c>
      <c r="N115" s="42" t="n">
        <v>986.365727638032</v>
      </c>
      <c r="O115" s="6" t="str">
        <f aca="false">IF(H115&lt;=0,"Below 0%",IF(H115&lt;=0.05,"0-5%",IF(H115&lt;=0.1,"5-10%",IF(H115&lt;=0.2,"10-20%",IF(H115&lt;=0.4,"20-40%","Above 40%")))))</f>
        <v>20-40%</v>
      </c>
    </row>
    <row r="116" customFormat="false" ht="15" hidden="false" customHeight="false" outlineLevel="0" collapsed="false">
      <c r="A116" s="6" t="s">
        <v>148</v>
      </c>
      <c r="B116" s="45" t="n">
        <v>41692</v>
      </c>
      <c r="C116" s="6" t="s">
        <v>193</v>
      </c>
      <c r="D116" s="6" t="s">
        <v>186</v>
      </c>
      <c r="E116" s="6" t="s">
        <v>174</v>
      </c>
      <c r="F116" s="34" t="n">
        <v>0.351093351840973</v>
      </c>
      <c r="G116" s="34" t="n">
        <v>0.30258547560211</v>
      </c>
      <c r="H116" s="34" t="n">
        <v>0.160311317462738</v>
      </c>
      <c r="I116" s="35" t="n">
        <v>3.3</v>
      </c>
      <c r="J116" s="6" t="n">
        <v>0</v>
      </c>
      <c r="K116" s="35" t="n">
        <v>-1</v>
      </c>
      <c r="L116" s="42" t="n">
        <v>17.7134913464343</v>
      </c>
      <c r="M116" s="42" t="n">
        <v>-17.7134913464343</v>
      </c>
      <c r="N116" s="42" t="n">
        <v>968.652236291598</v>
      </c>
      <c r="O116" s="6" t="str">
        <f aca="false">IF(H116&lt;=0,"Below 0%",IF(H116&lt;=0.05,"0-5%",IF(H116&lt;=0.1,"5-10%",IF(H116&lt;=0.2,"10-20%",IF(H116&lt;=0.4,"20-40%","Above 40%")))))</f>
        <v>10-20%</v>
      </c>
    </row>
    <row r="117" customFormat="false" ht="15" hidden="false" customHeight="false" outlineLevel="0" collapsed="false">
      <c r="A117" s="6" t="s">
        <v>148</v>
      </c>
      <c r="B117" s="45" t="n">
        <v>41692</v>
      </c>
      <c r="C117" s="6" t="s">
        <v>180</v>
      </c>
      <c r="D117" s="6" t="s">
        <v>176</v>
      </c>
      <c r="E117" s="6" t="s">
        <v>174</v>
      </c>
      <c r="F117" s="34" t="n">
        <v>0.295557111501694</v>
      </c>
      <c r="G117" s="34" t="n">
        <v>0.244765618377554</v>
      </c>
      <c r="H117" s="34" t="n">
        <v>0.207510733986314</v>
      </c>
      <c r="I117" s="35" t="n">
        <v>4.12</v>
      </c>
      <c r="J117" s="6" t="n">
        <v>0</v>
      </c>
      <c r="K117" s="35" t="n">
        <v>-1</v>
      </c>
      <c r="L117" s="42" t="n">
        <v>17.922608038129</v>
      </c>
      <c r="M117" s="42" t="n">
        <v>-17.922608038129</v>
      </c>
      <c r="N117" s="42" t="n">
        <v>950.729628253469</v>
      </c>
      <c r="O117" s="6" t="str">
        <f aca="false">IF(H117&lt;=0,"Below 0%",IF(H117&lt;=0.05,"0-5%",IF(H117&lt;=0.1,"5-10%",IF(H117&lt;=0.2,"10-20%",IF(H117&lt;=0.4,"20-40%","Above 40%")))))</f>
        <v>20-40%</v>
      </c>
    </row>
    <row r="118" customFormat="false" ht="15" hidden="false" customHeight="false" outlineLevel="0" collapsed="false">
      <c r="A118" s="6" t="s">
        <v>148</v>
      </c>
      <c r="B118" s="45" t="n">
        <v>41693</v>
      </c>
      <c r="C118" s="6" t="s">
        <v>188</v>
      </c>
      <c r="D118" s="6" t="s">
        <v>182</v>
      </c>
      <c r="E118" s="6" t="s">
        <v>174</v>
      </c>
      <c r="F118" s="34" t="n">
        <v>0.317843079566956</v>
      </c>
      <c r="G118" s="34" t="n">
        <v>0.287055021463431</v>
      </c>
      <c r="H118" s="34" t="n">
        <v>0.107254901679005</v>
      </c>
      <c r="I118" s="35" t="n">
        <v>3.5</v>
      </c>
      <c r="J118" s="6" t="n">
        <v>0</v>
      </c>
      <c r="K118" s="35" t="n">
        <v>-1</v>
      </c>
      <c r="L118" s="42" t="n">
        <v>10.6910286825234</v>
      </c>
      <c r="M118" s="42" t="n">
        <v>-10.6910286825234</v>
      </c>
      <c r="N118" s="42" t="n">
        <v>940.038599570945</v>
      </c>
      <c r="O118" s="6" t="str">
        <f aca="false">IF(H118&lt;=0,"Below 0%",IF(H118&lt;=0.05,"0-5%",IF(H118&lt;=0.1,"5-10%",IF(H118&lt;=0.2,"10-20%",IF(H118&lt;=0.4,"20-40%","Above 40%")))))</f>
        <v>10-20%</v>
      </c>
    </row>
    <row r="119" customFormat="false" ht="15" hidden="false" customHeight="false" outlineLevel="0" collapsed="false">
      <c r="A119" s="6" t="s">
        <v>148</v>
      </c>
      <c r="B119" s="45" t="n">
        <v>41693</v>
      </c>
      <c r="C119" s="6" t="s">
        <v>172</v>
      </c>
      <c r="D119" s="6" t="s">
        <v>181</v>
      </c>
      <c r="E119" s="6" t="s">
        <v>177</v>
      </c>
      <c r="F119" s="34" t="n">
        <v>0.527462601661682</v>
      </c>
      <c r="G119" s="34" t="n">
        <v>0.464730290456432</v>
      </c>
      <c r="H119" s="34" t="n">
        <v>0.134986491075584</v>
      </c>
      <c r="I119" s="35" t="n">
        <v>2.15</v>
      </c>
      <c r="J119" s="6" t="n">
        <v>0</v>
      </c>
      <c r="K119" s="35" t="n">
        <v>-1</v>
      </c>
      <c r="L119" s="42" t="n">
        <v>19.0145925650694</v>
      </c>
      <c r="M119" s="42" t="n">
        <v>-19.0145925650694</v>
      </c>
      <c r="N119" s="42" t="n">
        <v>921.024007005876</v>
      </c>
      <c r="O119" s="6" t="str">
        <f aca="false">IF(H119&lt;=0,"Below 0%",IF(H119&lt;=0.05,"0-5%",IF(H119&lt;=0.1,"5-10%",IF(H119&lt;=0.2,"10-20%",IF(H119&lt;=0.4,"20-40%","Above 40%")))))</f>
        <v>10-20%</v>
      </c>
    </row>
    <row r="120" customFormat="false" ht="15" hidden="false" customHeight="false" outlineLevel="0" collapsed="false">
      <c r="A120" s="6" t="s">
        <v>148</v>
      </c>
      <c r="B120" s="45" t="n">
        <v>41699</v>
      </c>
      <c r="C120" s="6" t="s">
        <v>179</v>
      </c>
      <c r="D120" s="6" t="s">
        <v>183</v>
      </c>
      <c r="E120" s="6" t="s">
        <v>187</v>
      </c>
      <c r="F120" s="34" t="n">
        <v>0.308873742818832</v>
      </c>
      <c r="G120" s="34" t="n">
        <v>0.262172594887427</v>
      </c>
      <c r="H120" s="34" t="n">
        <v>0.178131310602688</v>
      </c>
      <c r="I120" s="35" t="n">
        <v>3.8</v>
      </c>
      <c r="J120" s="6" t="n">
        <v>0</v>
      </c>
      <c r="K120" s="35" t="n">
        <v>-1</v>
      </c>
      <c r="L120" s="42" t="n">
        <v>14.2857585374783</v>
      </c>
      <c r="M120" s="42" t="n">
        <v>-14.2857585374783</v>
      </c>
      <c r="N120" s="42" t="n">
        <v>906.738248468398</v>
      </c>
      <c r="O120" s="6" t="str">
        <f aca="false">IF(H120&lt;=0,"Below 0%",IF(H120&lt;=0.05,"0-5%",IF(H120&lt;=0.1,"5-10%",IF(H120&lt;=0.2,"10-20%",IF(H120&lt;=0.4,"20-40%","Above 40%")))))</f>
        <v>10-20%</v>
      </c>
    </row>
    <row r="121" customFormat="false" ht="15" hidden="false" customHeight="false" outlineLevel="0" collapsed="false">
      <c r="A121" s="6" t="s">
        <v>148</v>
      </c>
      <c r="B121" s="45" t="n">
        <v>41700</v>
      </c>
      <c r="C121" s="6" t="s">
        <v>182</v>
      </c>
      <c r="D121" s="6" t="s">
        <v>172</v>
      </c>
      <c r="E121" s="6" t="s">
        <v>187</v>
      </c>
      <c r="F121" s="34" t="n">
        <v>0.579459547996521</v>
      </c>
      <c r="G121" s="34" t="n">
        <v>0.465019962559846</v>
      </c>
      <c r="H121" s="34" t="n">
        <v>0.246096070385251</v>
      </c>
      <c r="I121" s="35" t="n">
        <v>2.15</v>
      </c>
      <c r="J121" s="6" t="n">
        <v>1</v>
      </c>
      <c r="K121" s="35" t="n">
        <v>1.15</v>
      </c>
      <c r="L121" s="42" t="n">
        <v>18.134764969368</v>
      </c>
      <c r="M121" s="42" t="n">
        <v>20.8549797147732</v>
      </c>
      <c r="N121" s="42" t="n">
        <v>927.593228183171</v>
      </c>
      <c r="O121" s="6" t="str">
        <f aca="false">IF(H121&lt;=0,"Below 0%",IF(H121&lt;=0.05,"0-5%",IF(H121&lt;=0.1,"5-10%",IF(H121&lt;=0.2,"10-20%",IF(H121&lt;=0.4,"20-40%","Above 40%")))))</f>
        <v>20-40%</v>
      </c>
    </row>
    <row r="122" customFormat="false" ht="15" hidden="false" customHeight="false" outlineLevel="0" collapsed="false">
      <c r="A122" s="6" t="s">
        <v>148</v>
      </c>
      <c r="B122" s="45" t="n">
        <v>41706</v>
      </c>
      <c r="C122" s="6" t="s">
        <v>172</v>
      </c>
      <c r="D122" s="6" t="s">
        <v>192</v>
      </c>
      <c r="E122" s="6" t="s">
        <v>187</v>
      </c>
      <c r="F122" s="34" t="n">
        <v>0.50762951374054</v>
      </c>
      <c r="G122" s="34" t="n">
        <v>0.436092293937623</v>
      </c>
      <c r="H122" s="34" t="n">
        <v>0.164041467362295</v>
      </c>
      <c r="I122" s="35" t="n">
        <v>2.3</v>
      </c>
      <c r="J122" s="6" t="n">
        <v>0</v>
      </c>
      <c r="K122" s="35" t="n">
        <v>-1</v>
      </c>
      <c r="L122" s="42" t="n">
        <v>18.5518645636634</v>
      </c>
      <c r="M122" s="42" t="n">
        <v>-18.5518645636634</v>
      </c>
      <c r="N122" s="42" t="n">
        <v>909.041363619508</v>
      </c>
      <c r="O122" s="6" t="str">
        <f aca="false">IF(H122&lt;=0,"Below 0%",IF(H122&lt;=0.05,"0-5%",IF(H122&lt;=0.1,"5-10%",IF(H122&lt;=0.2,"10-20%",IF(H122&lt;=0.4,"20-40%","Above 40%")))))</f>
        <v>10-20%</v>
      </c>
    </row>
    <row r="123" customFormat="false" ht="15" hidden="false" customHeight="false" outlineLevel="0" collapsed="false">
      <c r="A123" s="6" t="s">
        <v>148</v>
      </c>
      <c r="B123" s="45" t="n">
        <v>41713</v>
      </c>
      <c r="C123" s="6" t="s">
        <v>192</v>
      </c>
      <c r="D123" s="6" t="s">
        <v>189</v>
      </c>
      <c r="E123" s="6" t="s">
        <v>174</v>
      </c>
      <c r="F123" s="34" t="n">
        <v>0.359957158565521</v>
      </c>
      <c r="G123" s="34" t="n">
        <v>0.298520377260535</v>
      </c>
      <c r="H123" s="34" t="n">
        <v>0.205804313490356</v>
      </c>
      <c r="I123" s="35" t="n">
        <v>3.35</v>
      </c>
      <c r="J123" s="6" t="n">
        <v>0</v>
      </c>
      <c r="K123" s="35" t="n">
        <v>-1</v>
      </c>
      <c r="L123" s="42" t="n">
        <v>18.1808272723902</v>
      </c>
      <c r="M123" s="42" t="n">
        <v>-18.1808272723902</v>
      </c>
      <c r="N123" s="42" t="n">
        <v>890.860536347117</v>
      </c>
      <c r="O123" s="6" t="str">
        <f aca="false">IF(H123&lt;=0,"Below 0%",IF(H123&lt;=0.05,"0-5%",IF(H123&lt;=0.1,"5-10%",IF(H123&lt;=0.2,"10-20%",IF(H123&lt;=0.4,"20-40%","Above 40%")))))</f>
        <v>20-40%</v>
      </c>
    </row>
    <row r="124" customFormat="false" ht="15" hidden="false" customHeight="false" outlineLevel="0" collapsed="false">
      <c r="A124" s="6" t="s">
        <v>148</v>
      </c>
      <c r="B124" s="45" t="n">
        <v>41713</v>
      </c>
      <c r="C124" s="6" t="s">
        <v>191</v>
      </c>
      <c r="D124" s="6" t="s">
        <v>180</v>
      </c>
      <c r="E124" s="6" t="s">
        <v>174</v>
      </c>
      <c r="F124" s="34" t="n">
        <v>0.359558492898941</v>
      </c>
      <c r="G124" s="34" t="n">
        <v>0.293828798938288</v>
      </c>
      <c r="H124" s="34" t="n">
        <v>0.223700652210262</v>
      </c>
      <c r="I124" s="35" t="n">
        <v>3.4</v>
      </c>
      <c r="J124" s="6" t="n">
        <v>1</v>
      </c>
      <c r="K124" s="35" t="n">
        <v>2.4</v>
      </c>
      <c r="L124" s="42" t="n">
        <v>18.1808272723902</v>
      </c>
      <c r="M124" s="42" t="n">
        <v>43.6339854537364</v>
      </c>
      <c r="N124" s="42" t="n">
        <v>934.494521800854</v>
      </c>
      <c r="O124" s="6" t="str">
        <f aca="false">IF(H124&lt;=0,"Below 0%",IF(H124&lt;=0.05,"0-5%",IF(H124&lt;=0.1,"5-10%",IF(H124&lt;=0.2,"10-20%",IF(H124&lt;=0.4,"20-40%","Above 40%")))))</f>
        <v>20-40%</v>
      </c>
    </row>
    <row r="125" customFormat="false" ht="15" hidden="false" customHeight="false" outlineLevel="0" collapsed="false">
      <c r="A125" s="6" t="s">
        <v>148</v>
      </c>
      <c r="B125" s="45" t="n">
        <v>41714</v>
      </c>
      <c r="C125" s="6" t="s">
        <v>176</v>
      </c>
      <c r="D125" s="6" t="s">
        <v>183</v>
      </c>
      <c r="E125" s="6" t="s">
        <v>177</v>
      </c>
      <c r="F125" s="34" t="n">
        <v>0.41886243224144</v>
      </c>
      <c r="G125" s="34" t="n">
        <v>0.332755632582322</v>
      </c>
      <c r="H125" s="34" t="n">
        <v>0.258768871892244</v>
      </c>
      <c r="I125" s="35" t="n">
        <v>3</v>
      </c>
      <c r="J125" s="6" t="n">
        <v>1</v>
      </c>
      <c r="K125" s="35" t="n">
        <v>2</v>
      </c>
      <c r="L125" s="42" t="n">
        <v>18.6898904360171</v>
      </c>
      <c r="M125" s="42" t="n">
        <v>37.3797808720342</v>
      </c>
      <c r="N125" s="42" t="n">
        <v>971.874302672888</v>
      </c>
      <c r="O125" s="6" t="str">
        <f aca="false">IF(H125&lt;=0,"Below 0%",IF(H125&lt;=0.05,"0-5%",IF(H125&lt;=0.1,"5-10%",IF(H125&lt;=0.2,"10-20%",IF(H125&lt;=0.4,"20-40%","Above 40%")))))</f>
        <v>20-40%</v>
      </c>
    </row>
    <row r="126" customFormat="false" ht="15" hidden="false" customHeight="false" outlineLevel="0" collapsed="false">
      <c r="A126" s="6" t="s">
        <v>148</v>
      </c>
      <c r="B126" s="45" t="n">
        <v>41720</v>
      </c>
      <c r="C126" s="6" t="s">
        <v>190</v>
      </c>
      <c r="D126" s="6" t="s">
        <v>185</v>
      </c>
      <c r="E126" s="6" t="s">
        <v>187</v>
      </c>
      <c r="F126" s="34" t="n">
        <v>0.648779392242432</v>
      </c>
      <c r="G126" s="34" t="n">
        <v>0.52130426434394</v>
      </c>
      <c r="H126" s="34" t="n">
        <v>0.244531143551872</v>
      </c>
      <c r="I126" s="35" t="n">
        <v>1.92</v>
      </c>
      <c r="J126" s="6" t="n">
        <v>1</v>
      </c>
      <c r="K126" s="35" t="n">
        <v>0.92</v>
      </c>
      <c r="L126" s="42" t="n">
        <v>19.4374860534578</v>
      </c>
      <c r="M126" s="42" t="n">
        <v>17.8824871691812</v>
      </c>
      <c r="N126" s="42" t="n">
        <v>989.756789842069</v>
      </c>
      <c r="O126" s="6" t="str">
        <f aca="false">IF(H126&lt;=0,"Below 0%",IF(H126&lt;=0.05,"0-5%",IF(H126&lt;=0.1,"5-10%",IF(H126&lt;=0.2,"10-20%",IF(H126&lt;=0.4,"20-40%","Above 40%")))))</f>
        <v>20-40%</v>
      </c>
    </row>
    <row r="127" customFormat="false" ht="15" hidden="false" customHeight="false" outlineLevel="0" collapsed="false">
      <c r="A127" s="6" t="s">
        <v>148</v>
      </c>
      <c r="B127" s="45" t="n">
        <v>41720</v>
      </c>
      <c r="C127" s="6" t="s">
        <v>186</v>
      </c>
      <c r="D127" s="6" t="s">
        <v>178</v>
      </c>
      <c r="E127" s="6" t="s">
        <v>187</v>
      </c>
      <c r="F127" s="34" t="n">
        <v>0.498802840709686</v>
      </c>
      <c r="G127" s="34" t="n">
        <v>0.442827219506955</v>
      </c>
      <c r="H127" s="34" t="n">
        <v>0.126405105054415</v>
      </c>
      <c r="I127" s="35" t="n">
        <v>2.28</v>
      </c>
      <c r="J127" s="6" t="n">
        <v>1</v>
      </c>
      <c r="K127" s="35" t="n">
        <v>1.28</v>
      </c>
      <c r="L127" s="42" t="n">
        <v>19.4374860534578</v>
      </c>
      <c r="M127" s="42" t="n">
        <v>24.8799821484259</v>
      </c>
      <c r="N127" s="42" t="n">
        <v>1014.6367719905</v>
      </c>
      <c r="O127" s="6" t="str">
        <f aca="false">IF(H127&lt;=0,"Below 0%",IF(H127&lt;=0.05,"0-5%",IF(H127&lt;=0.1,"5-10%",IF(H127&lt;=0.2,"10-20%",IF(H127&lt;=0.4,"20-40%","Above 40%")))))</f>
        <v>10-20%</v>
      </c>
    </row>
    <row r="128" customFormat="false" ht="15" hidden="false" customHeight="false" outlineLevel="0" collapsed="false">
      <c r="A128" s="6" t="s">
        <v>148</v>
      </c>
      <c r="B128" s="45" t="n">
        <v>41720</v>
      </c>
      <c r="C128" s="6" t="s">
        <v>188</v>
      </c>
      <c r="D128" s="6" t="s">
        <v>180</v>
      </c>
      <c r="E128" s="6" t="s">
        <v>187</v>
      </c>
      <c r="F128" s="34" t="n">
        <v>0.66033548116684</v>
      </c>
      <c r="G128" s="34" t="n">
        <v>0.525725285615026</v>
      </c>
      <c r="H128" s="34" t="n">
        <v>0.256046644958951</v>
      </c>
      <c r="I128" s="35" t="n">
        <v>1.91</v>
      </c>
      <c r="J128" s="6" t="n">
        <v>1</v>
      </c>
      <c r="K128" s="35" t="n">
        <v>0.91</v>
      </c>
      <c r="L128" s="42" t="n">
        <v>19.4374860534578</v>
      </c>
      <c r="M128" s="42" t="n">
        <v>17.6881123086466</v>
      </c>
      <c r="N128" s="42" t="n">
        <v>1032.32488429914</v>
      </c>
      <c r="O128" s="6" t="str">
        <f aca="false">IF(H128&lt;=0,"Below 0%",IF(H128&lt;=0.05,"0-5%",IF(H128&lt;=0.1,"5-10%",IF(H128&lt;=0.2,"10-20%",IF(H128&lt;=0.4,"20-40%","Above 40%")))))</f>
        <v>20-40%</v>
      </c>
    </row>
    <row r="129" customFormat="false" ht="15" hidden="false" customHeight="false" outlineLevel="0" collapsed="false">
      <c r="A129" s="6" t="s">
        <v>148</v>
      </c>
      <c r="B129" s="45" t="n">
        <v>41720</v>
      </c>
      <c r="C129" s="6" t="s">
        <v>172</v>
      </c>
      <c r="D129" s="6" t="s">
        <v>191</v>
      </c>
      <c r="E129" s="6" t="s">
        <v>187</v>
      </c>
      <c r="F129" s="34" t="n">
        <v>0.588344097137451</v>
      </c>
      <c r="G129" s="34" t="n">
        <v>0.447570717982214</v>
      </c>
      <c r="H129" s="34" t="n">
        <v>0.314527679089211</v>
      </c>
      <c r="I129" s="35" t="n">
        <v>2.25</v>
      </c>
      <c r="J129" s="6" t="n">
        <v>1</v>
      </c>
      <c r="K129" s="35" t="n">
        <v>1.25</v>
      </c>
      <c r="L129" s="42" t="n">
        <v>19.4374860534578</v>
      </c>
      <c r="M129" s="42" t="n">
        <v>24.2968575668222</v>
      </c>
      <c r="N129" s="42" t="n">
        <v>1056.62174186596</v>
      </c>
      <c r="O129" s="6" t="str">
        <f aca="false">IF(H129&lt;=0,"Below 0%",IF(H129&lt;=0.05,"0-5%",IF(H129&lt;=0.1,"5-10%",IF(H129&lt;=0.2,"10-20%",IF(H129&lt;=0.4,"20-40%","Above 40%")))))</f>
        <v>20-40%</v>
      </c>
    </row>
    <row r="130" customFormat="false" ht="15" hidden="false" customHeight="false" outlineLevel="0" collapsed="false">
      <c r="A130" s="6" t="s">
        <v>148</v>
      </c>
      <c r="B130" s="45" t="n">
        <v>41721</v>
      </c>
      <c r="C130" s="6" t="s">
        <v>182</v>
      </c>
      <c r="D130" s="6" t="s">
        <v>192</v>
      </c>
      <c r="E130" s="6" t="s">
        <v>174</v>
      </c>
      <c r="F130" s="34" t="n">
        <v>0.333854734897614</v>
      </c>
      <c r="G130" s="34" t="n">
        <v>0.293830177153329</v>
      </c>
      <c r="H130" s="34" t="n">
        <v>0.136216634152585</v>
      </c>
      <c r="I130" s="35" t="n">
        <v>3.4</v>
      </c>
      <c r="J130" s="6" t="n">
        <v>0</v>
      </c>
      <c r="K130" s="35" t="n">
        <v>-1</v>
      </c>
      <c r="L130" s="42" t="n">
        <v>14.8704209681532</v>
      </c>
      <c r="M130" s="42" t="n">
        <v>-14.8704209681532</v>
      </c>
      <c r="N130" s="42" t="n">
        <v>1041.75132089781</v>
      </c>
      <c r="O130" s="6" t="str">
        <f aca="false">IF(H130&lt;=0,"Below 0%",IF(H130&lt;=0.05,"0-5%",IF(H130&lt;=0.1,"5-10%",IF(H130&lt;=0.2,"10-20%",IF(H130&lt;=0.4,"20-40%","Above 40%")))))</f>
        <v>10-20%</v>
      </c>
    </row>
    <row r="131" customFormat="false" ht="15" hidden="false" customHeight="false" outlineLevel="0" collapsed="false">
      <c r="A131" s="6" t="s">
        <v>148</v>
      </c>
      <c r="B131" s="45" t="n">
        <v>41724</v>
      </c>
      <c r="C131" s="6" t="s">
        <v>189</v>
      </c>
      <c r="D131" s="6" t="s">
        <v>186</v>
      </c>
      <c r="E131" s="6" t="s">
        <v>187</v>
      </c>
      <c r="F131" s="34" t="n">
        <v>0.461835652589798</v>
      </c>
      <c r="G131" s="34" t="n">
        <v>0.409638554216868</v>
      </c>
      <c r="H131" s="34" t="n">
        <v>0.127422328380977</v>
      </c>
      <c r="I131" s="35" t="n">
        <v>2.45</v>
      </c>
      <c r="J131" s="6" t="n">
        <v>1</v>
      </c>
      <c r="K131" s="35" t="n">
        <v>1.45</v>
      </c>
      <c r="L131" s="42" t="n">
        <v>20.8350264179562</v>
      </c>
      <c r="M131" s="42" t="n">
        <v>30.2107883060365</v>
      </c>
      <c r="N131" s="42" t="n">
        <v>1071.96210920385</v>
      </c>
      <c r="O131" s="6" t="str">
        <f aca="false">IF(H131&lt;=0,"Below 0%",IF(H131&lt;=0.05,"0-5%",IF(H131&lt;=0.1,"5-10%",IF(H131&lt;=0.2,"10-20%",IF(H131&lt;=0.4,"20-40%","Above 40%")))))</f>
        <v>10-20%</v>
      </c>
    </row>
    <row r="132" customFormat="false" ht="15" hidden="false" customHeight="false" outlineLevel="0" collapsed="false">
      <c r="A132" s="6" t="s">
        <v>148</v>
      </c>
      <c r="B132" s="45" t="n">
        <v>41727</v>
      </c>
      <c r="C132" s="6" t="s">
        <v>178</v>
      </c>
      <c r="D132" s="6" t="s">
        <v>193</v>
      </c>
      <c r="E132" s="6" t="s">
        <v>187</v>
      </c>
      <c r="F132" s="34" t="n">
        <v>0.595373034477234</v>
      </c>
      <c r="G132" s="34" t="n">
        <v>0.537082601054482</v>
      </c>
      <c r="H132" s="34" t="n">
        <v>0.108531598879405</v>
      </c>
      <c r="I132" s="35" t="n">
        <v>1.86</v>
      </c>
      <c r="J132" s="6" t="n">
        <v>0</v>
      </c>
      <c r="K132" s="35" t="n">
        <v>-1</v>
      </c>
      <c r="L132" s="42" t="n">
        <v>21.439242184077</v>
      </c>
      <c r="M132" s="42" t="n">
        <v>-21.439242184077</v>
      </c>
      <c r="N132" s="42" t="n">
        <v>1050.52286701977</v>
      </c>
      <c r="O132" s="6" t="str">
        <f aca="false">IF(H132&lt;=0,"Below 0%",IF(H132&lt;=0.05,"0-5%",IF(H132&lt;=0.1,"5-10%",IF(H132&lt;=0.2,"10-20%",IF(H132&lt;=0.4,"20-40%","Above 40%")))))</f>
        <v>10-20%</v>
      </c>
    </row>
    <row r="133" customFormat="false" ht="15" hidden="false" customHeight="false" outlineLevel="0" collapsed="false">
      <c r="A133" s="6" t="s">
        <v>148</v>
      </c>
      <c r="B133" s="45" t="n">
        <v>41727</v>
      </c>
      <c r="C133" s="6" t="s">
        <v>192</v>
      </c>
      <c r="D133" s="6" t="s">
        <v>186</v>
      </c>
      <c r="E133" s="6" t="s">
        <v>187</v>
      </c>
      <c r="F133" s="34" t="n">
        <v>0.611038446426392</v>
      </c>
      <c r="G133" s="34" t="n">
        <v>0.451422963689892</v>
      </c>
      <c r="H133" s="34" t="n">
        <v>0.353582993279333</v>
      </c>
      <c r="I133" s="35" t="n">
        <v>2.21</v>
      </c>
      <c r="J133" s="6" t="n">
        <v>1</v>
      </c>
      <c r="K133" s="35" t="n">
        <v>1.21</v>
      </c>
      <c r="L133" s="42" t="n">
        <v>21.439242184077</v>
      </c>
      <c r="M133" s="42" t="n">
        <v>25.9414830427331</v>
      </c>
      <c r="N133" s="42" t="n">
        <v>1076.4643500625</v>
      </c>
      <c r="O133" s="6" t="str">
        <f aca="false">IF(H133&lt;=0,"Below 0%",IF(H133&lt;=0.05,"0-5%",IF(H133&lt;=0.1,"5-10%",IF(H133&lt;=0.2,"10-20%",IF(H133&lt;=0.4,"20-40%","Above 40%")))))</f>
        <v>20-40%</v>
      </c>
    </row>
    <row r="134" customFormat="false" ht="15" hidden="false" customHeight="false" outlineLevel="0" collapsed="false">
      <c r="A134" s="6" t="s">
        <v>148</v>
      </c>
      <c r="B134" s="45" t="n">
        <v>41728</v>
      </c>
      <c r="C134" s="6" t="s">
        <v>184</v>
      </c>
      <c r="D134" s="6" t="s">
        <v>173</v>
      </c>
      <c r="E134" s="6" t="s">
        <v>177</v>
      </c>
      <c r="F134" s="34" t="n">
        <v>0.594505965709686</v>
      </c>
      <c r="G134" s="34" t="n">
        <v>0.534031413612566</v>
      </c>
      <c r="H134" s="34" t="n">
        <v>0.113241563240687</v>
      </c>
      <c r="I134" s="35" t="n">
        <v>1.9</v>
      </c>
      <c r="J134" s="6" t="n">
        <v>1</v>
      </c>
      <c r="K134" s="35" t="n">
        <v>0.9</v>
      </c>
      <c r="L134" s="42" t="n">
        <v>21.5292870012501</v>
      </c>
      <c r="M134" s="42" t="n">
        <v>19.3763583011251</v>
      </c>
      <c r="N134" s="42" t="n">
        <v>1095.84070836363</v>
      </c>
      <c r="O134" s="6" t="str">
        <f aca="false">IF(H134&lt;=0,"Below 0%",IF(H134&lt;=0.05,"0-5%",IF(H134&lt;=0.1,"5-10%",IF(H134&lt;=0.2,"10-20%",IF(H134&lt;=0.4,"20-40%","Above 40%")))))</f>
        <v>10-20%</v>
      </c>
    </row>
    <row r="135" customFormat="false" ht="15" hidden="false" customHeight="false" outlineLevel="0" collapsed="false">
      <c r="A135" s="6" t="s">
        <v>148</v>
      </c>
      <c r="B135" s="45" t="n">
        <v>41734</v>
      </c>
      <c r="C135" s="6" t="s">
        <v>188</v>
      </c>
      <c r="D135" s="6" t="s">
        <v>176</v>
      </c>
      <c r="E135" s="6" t="s">
        <v>177</v>
      </c>
      <c r="F135" s="34" t="n">
        <v>0.660316288471222</v>
      </c>
      <c r="G135" s="34" t="n">
        <v>0.499392163585923</v>
      </c>
      <c r="H135" s="34" t="n">
        <v>0.322239988168358</v>
      </c>
      <c r="I135" s="35" t="n">
        <v>2</v>
      </c>
      <c r="J135" s="6" t="n">
        <v>1</v>
      </c>
      <c r="K135" s="35" t="n">
        <v>1</v>
      </c>
      <c r="L135" s="42" t="n">
        <v>21.9168141672726</v>
      </c>
      <c r="M135" s="42" t="n">
        <v>21.9168141672726</v>
      </c>
      <c r="N135" s="42" t="n">
        <v>1117.7575225309</v>
      </c>
      <c r="O135" s="6" t="str">
        <f aca="false">IF(H135&lt;=0,"Below 0%",IF(H135&lt;=0.05,"0-5%",IF(H135&lt;=0.1,"5-10%",IF(H135&lt;=0.2,"10-20%",IF(H135&lt;=0.4,"20-40%","Above 40%")))))</f>
        <v>20-40%</v>
      </c>
    </row>
    <row r="136" customFormat="false" ht="15" hidden="false" customHeight="false" outlineLevel="0" collapsed="false">
      <c r="A136" s="6" t="s">
        <v>148</v>
      </c>
      <c r="B136" s="45" t="n">
        <v>41734</v>
      </c>
      <c r="C136" s="6" t="s">
        <v>193</v>
      </c>
      <c r="D136" s="6" t="s">
        <v>180</v>
      </c>
      <c r="E136" s="6" t="s">
        <v>177</v>
      </c>
      <c r="F136" s="34" t="n">
        <v>0.353853702545166</v>
      </c>
      <c r="G136" s="34" t="n">
        <v>0.295673076923077</v>
      </c>
      <c r="H136" s="34" t="n">
        <v>0.196773498038936</v>
      </c>
      <c r="I136" s="35" t="n">
        <v>3.4</v>
      </c>
      <c r="J136" s="6" t="n">
        <v>1</v>
      </c>
      <c r="K136" s="35" t="n">
        <v>2.4</v>
      </c>
      <c r="L136" s="42" t="n">
        <v>21.9168141672726</v>
      </c>
      <c r="M136" s="42" t="n">
        <v>52.6003540014542</v>
      </c>
      <c r="N136" s="42" t="n">
        <v>1170.35787653236</v>
      </c>
      <c r="O136" s="6" t="str">
        <f aca="false">IF(H136&lt;=0,"Below 0%",IF(H136&lt;=0.05,"0-5%",IF(H136&lt;=0.1,"5-10%",IF(H136&lt;=0.2,"10-20%",IF(H136&lt;=0.4,"20-40%","Above 40%")))))</f>
        <v>10-20%</v>
      </c>
    </row>
    <row r="137" customFormat="false" ht="15" hidden="false" customHeight="false" outlineLevel="0" collapsed="false">
      <c r="A137" s="6" t="s">
        <v>148</v>
      </c>
      <c r="B137" s="45" t="n">
        <v>41735</v>
      </c>
      <c r="C137" s="6" t="s">
        <v>173</v>
      </c>
      <c r="D137" s="6" t="s">
        <v>185</v>
      </c>
      <c r="E137" s="6" t="s">
        <v>177</v>
      </c>
      <c r="F137" s="34" t="n">
        <v>0.405937731266022</v>
      </c>
      <c r="G137" s="34" t="n">
        <v>0.325680422980022</v>
      </c>
      <c r="H137" s="34" t="n">
        <v>0.246429636610128</v>
      </c>
      <c r="I137" s="35" t="n">
        <v>3.1</v>
      </c>
      <c r="J137" s="6" t="n">
        <v>0</v>
      </c>
      <c r="K137" s="35" t="n">
        <v>-1</v>
      </c>
      <c r="L137" s="42" t="n">
        <v>23.4071575306471</v>
      </c>
      <c r="M137" s="42" t="n">
        <v>-23.4071575306471</v>
      </c>
      <c r="N137" s="42" t="n">
        <v>1146.95071900171</v>
      </c>
      <c r="O137" s="6" t="str">
        <f aca="false">IF(H137&lt;=0,"Below 0%",IF(H137&lt;=0.05,"0-5%",IF(H137&lt;=0.1,"5-10%",IF(H137&lt;=0.2,"10-20%",IF(H137&lt;=0.4,"20-40%","Above 40%")))))</f>
        <v>20-40%</v>
      </c>
    </row>
    <row r="138" customFormat="false" ht="15" hidden="false" customHeight="false" outlineLevel="0" collapsed="false">
      <c r="A138" s="6" t="s">
        <v>148</v>
      </c>
      <c r="B138" s="45" t="n">
        <v>41741</v>
      </c>
      <c r="C138" s="6" t="s">
        <v>180</v>
      </c>
      <c r="D138" s="6" t="s">
        <v>182</v>
      </c>
      <c r="E138" s="6" t="s">
        <v>187</v>
      </c>
      <c r="F138" s="34" t="n">
        <v>0.622902512550354</v>
      </c>
      <c r="G138" s="34" t="n">
        <v>0.459309895833333</v>
      </c>
      <c r="H138" s="34" t="n">
        <v>0.356170459641876</v>
      </c>
      <c r="I138" s="35" t="n">
        <v>2.2</v>
      </c>
      <c r="J138" s="6" t="n">
        <v>1</v>
      </c>
      <c r="K138" s="35" t="n">
        <v>1.2</v>
      </c>
      <c r="L138" s="42" t="n">
        <v>22.9390143800342</v>
      </c>
      <c r="M138" s="42" t="n">
        <v>27.526817256041</v>
      </c>
      <c r="N138" s="42" t="n">
        <v>1174.47753625775</v>
      </c>
      <c r="O138" s="6" t="str">
        <f aca="false">IF(H138&lt;=0,"Below 0%",IF(H138&lt;=0.05,"0-5%",IF(H138&lt;=0.1,"5-10%",IF(H138&lt;=0.2,"10-20%",IF(H138&lt;=0.4,"20-40%","Above 40%")))))</f>
        <v>20-40%</v>
      </c>
    </row>
    <row r="139" customFormat="false" ht="15" hidden="false" customHeight="false" outlineLevel="0" collapsed="false">
      <c r="A139" s="6" t="s">
        <v>148</v>
      </c>
      <c r="B139" s="45" t="n">
        <v>41741</v>
      </c>
      <c r="C139" s="6" t="s">
        <v>184</v>
      </c>
      <c r="D139" s="6" t="s">
        <v>172</v>
      </c>
      <c r="E139" s="6" t="s">
        <v>174</v>
      </c>
      <c r="F139" s="34" t="n">
        <v>0.321477025747299</v>
      </c>
      <c r="G139" s="34" t="n">
        <v>0.28</v>
      </c>
      <c r="H139" s="34" t="n">
        <v>0.148132234811783</v>
      </c>
      <c r="I139" s="35" t="n">
        <v>3.6</v>
      </c>
      <c r="J139" s="6" t="n">
        <v>0</v>
      </c>
      <c r="K139" s="35" t="n">
        <v>-1</v>
      </c>
      <c r="L139" s="42" t="n">
        <v>17.349536727165</v>
      </c>
      <c r="M139" s="42" t="n">
        <v>-17.349536727165</v>
      </c>
      <c r="N139" s="42" t="n">
        <v>1157.12799953058</v>
      </c>
      <c r="O139" s="6" t="str">
        <f aca="false">IF(H139&lt;=0,"Below 0%",IF(H139&lt;=0.05,"0-5%",IF(H139&lt;=0.1,"5-10%",IF(H139&lt;=0.2,"10-20%",IF(H139&lt;=0.4,"20-40%","Above 40%")))))</f>
        <v>10-20%</v>
      </c>
    </row>
    <row r="140" customFormat="false" ht="15" hidden="false" customHeight="false" outlineLevel="0" collapsed="false">
      <c r="A140" s="6" t="s">
        <v>148</v>
      </c>
      <c r="B140" s="45" t="n">
        <v>41741</v>
      </c>
      <c r="C140" s="6" t="s">
        <v>192</v>
      </c>
      <c r="D140" s="6" t="s">
        <v>188</v>
      </c>
      <c r="E140" s="6" t="s">
        <v>187</v>
      </c>
      <c r="F140" s="34" t="n">
        <v>0.522805571556091</v>
      </c>
      <c r="G140" s="34" t="n">
        <v>0.454884251875976</v>
      </c>
      <c r="H140" s="34" t="n">
        <v>0.149315610289877</v>
      </c>
      <c r="I140" s="35" t="n">
        <v>2.2</v>
      </c>
      <c r="J140" s="6" t="n">
        <v>1</v>
      </c>
      <c r="K140" s="35" t="n">
        <v>1.2</v>
      </c>
      <c r="L140" s="42" t="n">
        <v>22.9390143800342</v>
      </c>
      <c r="M140" s="42" t="n">
        <v>27.526817256041</v>
      </c>
      <c r="N140" s="42" t="n">
        <v>1184.65481678663</v>
      </c>
      <c r="O140" s="6" t="str">
        <f aca="false">IF(H140&lt;=0,"Below 0%",IF(H140&lt;=0.05,"0-5%",IF(H140&lt;=0.1,"5-10%",IF(H140&lt;=0.2,"10-20%",IF(H140&lt;=0.4,"20-40%","Above 40%")))))</f>
        <v>10-20%</v>
      </c>
    </row>
    <row r="141" customFormat="false" ht="15" hidden="false" customHeight="false" outlineLevel="0" collapsed="false">
      <c r="A141" s="6" t="s">
        <v>148</v>
      </c>
      <c r="B141" s="45" t="n">
        <v>41741</v>
      </c>
      <c r="C141" s="6" t="s">
        <v>178</v>
      </c>
      <c r="D141" s="6" t="s">
        <v>181</v>
      </c>
      <c r="E141" s="6" t="s">
        <v>174</v>
      </c>
      <c r="F141" s="34" t="n">
        <v>0.336382776498795</v>
      </c>
      <c r="G141" s="34" t="n">
        <v>0.277185501066098</v>
      </c>
      <c r="H141" s="34" t="n">
        <v>0.213565555214882</v>
      </c>
      <c r="I141" s="35" t="n">
        <v>3.6</v>
      </c>
      <c r="J141" s="6" t="n">
        <v>1</v>
      </c>
      <c r="K141" s="35" t="n">
        <v>2.6</v>
      </c>
      <c r="L141" s="42" t="n">
        <v>22.9390143800342</v>
      </c>
      <c r="M141" s="42" t="n">
        <v>59.6414373880889</v>
      </c>
      <c r="N141" s="42" t="n">
        <v>1244.29625417471</v>
      </c>
      <c r="O141" s="6" t="str">
        <f aca="false">IF(H141&lt;=0,"Below 0%",IF(H141&lt;=0.05,"0-5%",IF(H141&lt;=0.1,"5-10%",IF(H141&lt;=0.2,"10-20%",IF(H141&lt;=0.4,"20-40%","Above 40%")))))</f>
        <v>20-40%</v>
      </c>
    </row>
    <row r="142" customFormat="false" ht="15" hidden="false" customHeight="false" outlineLevel="0" collapsed="false">
      <c r="A142" s="6" t="s">
        <v>148</v>
      </c>
      <c r="B142" s="45" t="n">
        <v>41745</v>
      </c>
      <c r="C142" s="6" t="s">
        <v>173</v>
      </c>
      <c r="D142" s="6" t="s">
        <v>180</v>
      </c>
      <c r="E142" s="6" t="s">
        <v>174</v>
      </c>
      <c r="F142" s="34" t="n">
        <v>0.247728407382965</v>
      </c>
      <c r="G142" s="34" t="n">
        <v>0.204464457442837</v>
      </c>
      <c r="H142" s="34" t="n">
        <v>0.211596433342084</v>
      </c>
      <c r="I142" s="35" t="n">
        <v>4.9</v>
      </c>
      <c r="J142" s="6" t="n">
        <v>0</v>
      </c>
      <c r="K142" s="35" t="n">
        <v>-1</v>
      </c>
      <c r="L142" s="42" t="n">
        <v>17.0587589542187</v>
      </c>
      <c r="M142" s="42" t="n">
        <v>-17.0587589542187</v>
      </c>
      <c r="N142" s="42" t="n">
        <v>1227.2374952205</v>
      </c>
      <c r="O142" s="6" t="str">
        <f aca="false">IF(H142&lt;=0,"Below 0%",IF(H142&lt;=0.05,"0-5%",IF(H142&lt;=0.1,"5-10%",IF(H142&lt;=0.2,"10-20%",IF(H142&lt;=0.4,"20-40%","Above 40%")))))</f>
        <v>20-40%</v>
      </c>
    </row>
    <row r="143" customFormat="false" ht="15" hidden="false" customHeight="false" outlineLevel="0" collapsed="false">
      <c r="A143" s="6" t="s">
        <v>148</v>
      </c>
      <c r="B143" s="45" t="n">
        <v>41748</v>
      </c>
      <c r="C143" s="6" t="s">
        <v>182</v>
      </c>
      <c r="D143" s="6" t="s">
        <v>179</v>
      </c>
      <c r="E143" s="6" t="s">
        <v>187</v>
      </c>
      <c r="F143" s="34" t="n">
        <v>0.341855853796005</v>
      </c>
      <c r="G143" s="34" t="n">
        <v>0.274584224691188</v>
      </c>
      <c r="H143" s="34" t="n">
        <v>0.244994515546095</v>
      </c>
      <c r="I143" s="35" t="n">
        <v>3.65</v>
      </c>
      <c r="J143" s="6" t="n">
        <v>0</v>
      </c>
      <c r="K143" s="35" t="n">
        <v>-1</v>
      </c>
      <c r="L143" s="42" t="n">
        <v>24.5447499044099</v>
      </c>
      <c r="M143" s="42" t="n">
        <v>-24.5447499044099</v>
      </c>
      <c r="N143" s="42" t="n">
        <v>1202.69274531609</v>
      </c>
      <c r="O143" s="6" t="str">
        <f aca="false">IF(H143&lt;=0,"Below 0%",IF(H143&lt;=0.05,"0-5%",IF(H143&lt;=0.1,"5-10%",IF(H143&lt;=0.2,"10-20%",IF(H143&lt;=0.4,"20-40%","Above 40%")))))</f>
        <v>20-40%</v>
      </c>
    </row>
    <row r="144" customFormat="false" ht="15" hidden="false" customHeight="false" outlineLevel="0" collapsed="false">
      <c r="A144" s="6" t="s">
        <v>148</v>
      </c>
      <c r="B144" s="45" t="n">
        <v>41748</v>
      </c>
      <c r="C144" s="6" t="s">
        <v>193</v>
      </c>
      <c r="D144" s="6" t="s">
        <v>192</v>
      </c>
      <c r="E144" s="6" t="s">
        <v>177</v>
      </c>
      <c r="F144" s="34" t="n">
        <v>0.352879405021668</v>
      </c>
      <c r="G144" s="34" t="n">
        <v>0.316681944858612</v>
      </c>
      <c r="H144" s="34" t="n">
        <v>0.114302254204028</v>
      </c>
      <c r="I144" s="35" t="n">
        <v>3.13</v>
      </c>
      <c r="J144" s="6" t="n">
        <v>0</v>
      </c>
      <c r="K144" s="35" t="n">
        <v>-1</v>
      </c>
      <c r="L144" s="42" t="n">
        <v>15.0541907286331</v>
      </c>
      <c r="M144" s="42" t="n">
        <v>-15.0541907286331</v>
      </c>
      <c r="N144" s="42" t="n">
        <v>1187.63855458745</v>
      </c>
      <c r="O144" s="6" t="str">
        <f aca="false">IF(H144&lt;=0,"Below 0%",IF(H144&lt;=0.05,"0-5%",IF(H144&lt;=0.1,"5-10%",IF(H144&lt;=0.2,"10-20%",IF(H144&lt;=0.4,"20-40%","Above 40%")))))</f>
        <v>10-20%</v>
      </c>
    </row>
    <row r="145" customFormat="false" ht="15" hidden="false" customHeight="false" outlineLevel="0" collapsed="false">
      <c r="A145" s="6" t="s">
        <v>148</v>
      </c>
      <c r="B145" s="45" t="n">
        <v>41748</v>
      </c>
      <c r="C145" s="6" t="s">
        <v>188</v>
      </c>
      <c r="D145" s="6" t="s">
        <v>175</v>
      </c>
      <c r="E145" s="6" t="s">
        <v>187</v>
      </c>
      <c r="F145" s="34" t="n">
        <v>0.45914089679718</v>
      </c>
      <c r="G145" s="34" t="n">
        <v>0.355670103092784</v>
      </c>
      <c r="H145" s="34" t="n">
        <v>0.290917883748594</v>
      </c>
      <c r="I145" s="35" t="n">
        <v>2.8</v>
      </c>
      <c r="J145" s="6" t="n">
        <v>0</v>
      </c>
      <c r="K145" s="35" t="n">
        <v>-1</v>
      </c>
      <c r="L145" s="42" t="n">
        <v>24.5447499044099</v>
      </c>
      <c r="M145" s="42" t="n">
        <v>-24.5447499044099</v>
      </c>
      <c r="N145" s="42" t="n">
        <v>1163.09380468304</v>
      </c>
      <c r="O145" s="6" t="str">
        <f aca="false">IF(H145&lt;=0,"Below 0%",IF(H145&lt;=0.05,"0-5%",IF(H145&lt;=0.1,"5-10%",IF(H145&lt;=0.2,"10-20%",IF(H145&lt;=0.4,"20-40%","Above 40%")))))</f>
        <v>20-40%</v>
      </c>
    </row>
    <row r="146" customFormat="false" ht="15" hidden="false" customHeight="false" outlineLevel="0" collapsed="false">
      <c r="A146" s="6" t="s">
        <v>148</v>
      </c>
      <c r="B146" s="45" t="n">
        <v>41748</v>
      </c>
      <c r="C146" s="6" t="s">
        <v>181</v>
      </c>
      <c r="D146" s="6" t="s">
        <v>184</v>
      </c>
      <c r="E146" s="6" t="s">
        <v>174</v>
      </c>
      <c r="F146" s="34" t="n">
        <v>0.268478602170944</v>
      </c>
      <c r="G146" s="34" t="n">
        <v>0.218566392479436</v>
      </c>
      <c r="H146" s="34" t="n">
        <v>0.22836177659932</v>
      </c>
      <c r="I146" s="35" t="n">
        <v>4.56</v>
      </c>
      <c r="J146" s="6" t="n">
        <v>0</v>
      </c>
      <c r="K146" s="35" t="n">
        <v>-1</v>
      </c>
      <c r="L146" s="42" t="n">
        <v>19.3274759714172</v>
      </c>
      <c r="M146" s="42" t="n">
        <v>-19.3274759714172</v>
      </c>
      <c r="N146" s="42" t="n">
        <v>1143.76632871163</v>
      </c>
      <c r="O146" s="6" t="str">
        <f aca="false">IF(H146&lt;=0,"Below 0%",IF(H146&lt;=0.05,"0-5%",IF(H146&lt;=0.1,"5-10%",IF(H146&lt;=0.2,"10-20%",IF(H146&lt;=0.4,"20-40%","Above 40%")))))</f>
        <v>20-40%</v>
      </c>
    </row>
    <row r="147" customFormat="false" ht="15" hidden="false" customHeight="false" outlineLevel="0" collapsed="false">
      <c r="A147" s="6" t="s">
        <v>148</v>
      </c>
      <c r="B147" s="45" t="n">
        <v>41748</v>
      </c>
      <c r="C147" s="6" t="s">
        <v>189</v>
      </c>
      <c r="D147" s="6" t="s">
        <v>180</v>
      </c>
      <c r="E147" s="6" t="s">
        <v>177</v>
      </c>
      <c r="F147" s="34" t="n">
        <v>0.322456270456314</v>
      </c>
      <c r="G147" s="34" t="n">
        <v>0.269114869743932</v>
      </c>
      <c r="H147" s="34" t="n">
        <v>0.198210529069382</v>
      </c>
      <c r="I147" s="35" t="n">
        <v>3.7</v>
      </c>
      <c r="J147" s="6" t="n">
        <v>1</v>
      </c>
      <c r="K147" s="35" t="n">
        <v>2.7</v>
      </c>
      <c r="L147" s="42" t="n">
        <v>21.9412110897609</v>
      </c>
      <c r="M147" s="42" t="n">
        <v>59.2412699423545</v>
      </c>
      <c r="N147" s="42" t="n">
        <v>1203.00759865398</v>
      </c>
      <c r="O147" s="6" t="str">
        <f aca="false">IF(H147&lt;=0,"Below 0%",IF(H147&lt;=0.05,"0-5%",IF(H147&lt;=0.1,"5-10%",IF(H147&lt;=0.2,"10-20%",IF(H147&lt;=0.4,"20-40%","Above 40%")))))</f>
        <v>10-20%</v>
      </c>
    </row>
    <row r="148" customFormat="false" ht="15" hidden="false" customHeight="false" outlineLevel="0" collapsed="false">
      <c r="A148" s="6" t="s">
        <v>148</v>
      </c>
      <c r="B148" s="45" t="n">
        <v>41749</v>
      </c>
      <c r="C148" s="6" t="s">
        <v>186</v>
      </c>
      <c r="D148" s="6" t="s">
        <v>185</v>
      </c>
      <c r="E148" s="6" t="s">
        <v>174</v>
      </c>
      <c r="F148" s="34" t="n">
        <v>0.324802994728088</v>
      </c>
      <c r="G148" s="34" t="n">
        <v>0.265793365729981</v>
      </c>
      <c r="H148" s="34" t="n">
        <v>0.222013174918952</v>
      </c>
      <c r="I148" s="35" t="n">
        <v>3.75</v>
      </c>
      <c r="J148" s="6" t="n">
        <v>0</v>
      </c>
      <c r="K148" s="35" t="n">
        <v>-1</v>
      </c>
      <c r="L148" s="42" t="n">
        <v>23.8426515053628</v>
      </c>
      <c r="M148" s="42" t="n">
        <v>-23.8426515053628</v>
      </c>
      <c r="N148" s="42" t="n">
        <v>1179.16494714862</v>
      </c>
      <c r="O148" s="6" t="str">
        <f aca="false">IF(H148&lt;=0,"Below 0%",IF(H148&lt;=0.05,"0-5%",IF(H148&lt;=0.1,"5-10%",IF(H148&lt;=0.2,"10-20%",IF(H148&lt;=0.4,"20-40%","Above 40%")))))</f>
        <v>20-40%</v>
      </c>
    </row>
    <row r="149" customFormat="false" ht="15" hidden="false" customHeight="false" outlineLevel="0" collapsed="false">
      <c r="A149" s="6" t="s">
        <v>148</v>
      </c>
      <c r="B149" s="45" t="n">
        <v>41755</v>
      </c>
      <c r="C149" s="6" t="s">
        <v>179</v>
      </c>
      <c r="D149" s="6" t="s">
        <v>173</v>
      </c>
      <c r="E149" s="6" t="s">
        <v>174</v>
      </c>
      <c r="F149" s="34" t="n">
        <v>0.324309021234512</v>
      </c>
      <c r="G149" s="34" t="n">
        <v>0.278346221409298</v>
      </c>
      <c r="H149" s="34" t="n">
        <v>0.16512816158416</v>
      </c>
      <c r="I149" s="35" t="n">
        <v>3.59</v>
      </c>
      <c r="J149" s="6" t="n">
        <v>0</v>
      </c>
      <c r="K149" s="35" t="n">
        <v>-1</v>
      </c>
      <c r="L149" s="42" t="n">
        <v>18.6969789704897</v>
      </c>
      <c r="M149" s="42" t="n">
        <v>-18.6969789704897</v>
      </c>
      <c r="N149" s="42" t="n">
        <v>1160.46796817813</v>
      </c>
      <c r="O149" s="6" t="str">
        <f aca="false">IF(H149&lt;=0,"Below 0%",IF(H149&lt;=0.05,"0-5%",IF(H149&lt;=0.1,"5-10%",IF(H149&lt;=0.2,"10-20%",IF(H149&lt;=0.4,"20-40%","Above 40%")))))</f>
        <v>10-20%</v>
      </c>
    </row>
    <row r="150" customFormat="false" ht="15" hidden="false" customHeight="false" outlineLevel="0" collapsed="false">
      <c r="A150" s="6" t="s">
        <v>148</v>
      </c>
      <c r="B150" s="45" t="n">
        <v>41762</v>
      </c>
      <c r="C150" s="6" t="s">
        <v>175</v>
      </c>
      <c r="D150" s="6" t="s">
        <v>179</v>
      </c>
      <c r="E150" s="6" t="s">
        <v>187</v>
      </c>
      <c r="F150" s="34" t="n">
        <v>0.462446838617325</v>
      </c>
      <c r="G150" s="34" t="n">
        <v>0.391569214033179</v>
      </c>
      <c r="H150" s="34" t="n">
        <v>0.181009185717394</v>
      </c>
      <c r="I150" s="35" t="n">
        <v>2.55</v>
      </c>
      <c r="J150" s="6" t="n">
        <v>0</v>
      </c>
      <c r="K150" s="35" t="n">
        <v>-1</v>
      </c>
      <c r="L150" s="42" t="n">
        <v>23.2093593635626</v>
      </c>
      <c r="M150" s="42" t="n">
        <v>-23.2093593635626</v>
      </c>
      <c r="N150" s="42" t="n">
        <v>1137.25860881456</v>
      </c>
      <c r="O150" s="6" t="str">
        <f aca="false">IF(H150&lt;=0,"Below 0%",IF(H150&lt;=0.05,"0-5%",IF(H150&lt;=0.1,"5-10%",IF(H150&lt;=0.2,"10-20%",IF(H150&lt;=0.4,"20-40%","Above 40%")))))</f>
        <v>10-20%</v>
      </c>
    </row>
    <row r="151" customFormat="false" ht="15" hidden="false" customHeight="false" outlineLevel="0" collapsed="false">
      <c r="A151" s="6" t="s">
        <v>148</v>
      </c>
      <c r="B151" s="45" t="n">
        <v>41762</v>
      </c>
      <c r="C151" s="6" t="s">
        <v>192</v>
      </c>
      <c r="D151" s="6" t="s">
        <v>184</v>
      </c>
      <c r="E151" s="6" t="s">
        <v>187</v>
      </c>
      <c r="F151" s="34" t="n">
        <v>0.516795814037323</v>
      </c>
      <c r="G151" s="34" t="n">
        <v>0.419758320966716</v>
      </c>
      <c r="H151" s="34" t="n">
        <v>0.231174674148511</v>
      </c>
      <c r="I151" s="35" t="n">
        <v>2.38</v>
      </c>
      <c r="J151" s="6" t="n">
        <v>1</v>
      </c>
      <c r="K151" s="35" t="n">
        <v>1.38</v>
      </c>
      <c r="L151" s="42" t="n">
        <v>23.2093593635626</v>
      </c>
      <c r="M151" s="42" t="n">
        <v>32.0289159217163</v>
      </c>
      <c r="N151" s="42" t="n">
        <v>1169.28752473628</v>
      </c>
      <c r="O151" s="6" t="str">
        <f aca="false">IF(H151&lt;=0,"Below 0%",IF(H151&lt;=0.05,"0-5%",IF(H151&lt;=0.1,"5-10%",IF(H151&lt;=0.2,"10-20%",IF(H151&lt;=0.4,"20-40%","Above 40%")))))</f>
        <v>20-40%</v>
      </c>
    </row>
    <row r="152" customFormat="false" ht="15" hidden="false" customHeight="false" outlineLevel="0" collapsed="false">
      <c r="A152" s="6" t="s">
        <v>148</v>
      </c>
      <c r="B152" s="45" t="n">
        <v>41762</v>
      </c>
      <c r="C152" s="6" t="s">
        <v>192</v>
      </c>
      <c r="D152" s="6" t="s">
        <v>184</v>
      </c>
      <c r="E152" s="6" t="s">
        <v>174</v>
      </c>
      <c r="F152" s="34" t="n">
        <v>0.323441416025162</v>
      </c>
      <c r="G152" s="34" t="n">
        <v>0.27750688997244</v>
      </c>
      <c r="H152" s="34" t="n">
        <v>0.165525713820235</v>
      </c>
      <c r="I152" s="35" t="n">
        <v>3.6</v>
      </c>
      <c r="J152" s="6" t="n">
        <v>0</v>
      </c>
      <c r="K152" s="35" t="n">
        <v>-1</v>
      </c>
      <c r="L152" s="42" t="n">
        <v>18.3431040565025</v>
      </c>
      <c r="M152" s="42" t="n">
        <v>-18.3431040565025</v>
      </c>
      <c r="N152" s="42" t="n">
        <v>1150.94442067978</v>
      </c>
      <c r="O152" s="6" t="str">
        <f aca="false">IF(H152&lt;=0,"Below 0%",IF(H152&lt;=0.05,"0-5%",IF(H152&lt;=0.1,"5-10%",IF(H152&lt;=0.2,"10-20%",IF(H152&lt;=0.4,"20-40%","Above 40%")))))</f>
        <v>10-20%</v>
      </c>
    </row>
    <row r="153" customFormat="false" ht="15" hidden="false" customHeight="false" outlineLevel="0" collapsed="false">
      <c r="A153" s="6" t="s">
        <v>148</v>
      </c>
      <c r="B153" s="45" t="n">
        <v>41762</v>
      </c>
      <c r="C153" s="6" t="s">
        <v>182</v>
      </c>
      <c r="D153" s="6" t="s">
        <v>186</v>
      </c>
      <c r="E153" s="6" t="s">
        <v>177</v>
      </c>
      <c r="F153" s="34" t="n">
        <v>0.367479711771011</v>
      </c>
      <c r="G153" s="34" t="n">
        <v>0.304867634500427</v>
      </c>
      <c r="H153" s="34" t="n">
        <v>0.205374628806314</v>
      </c>
      <c r="I153" s="35" t="n">
        <v>3.3</v>
      </c>
      <c r="J153" s="6" t="n">
        <v>0</v>
      </c>
      <c r="K153" s="35" t="n">
        <v>-1</v>
      </c>
      <c r="L153" s="42" t="n">
        <v>23.2093593635626</v>
      </c>
      <c r="M153" s="42" t="n">
        <v>-23.2093593635626</v>
      </c>
      <c r="N153" s="42" t="n">
        <v>1127.73506131622</v>
      </c>
      <c r="O153" s="6" t="str">
        <f aca="false">IF(H153&lt;=0,"Below 0%",IF(H153&lt;=0.05,"0-5%",IF(H153&lt;=0.1,"5-10%",IF(H153&lt;=0.2,"10-20%",IF(H153&lt;=0.4,"20-40%","Above 40%")))))</f>
        <v>20-40%</v>
      </c>
    </row>
    <row r="154" customFormat="false" ht="15" hidden="false" customHeight="false" outlineLevel="0" collapsed="false">
      <c r="A154" s="6" t="s">
        <v>148</v>
      </c>
      <c r="B154" s="45" t="n">
        <v>41762</v>
      </c>
      <c r="C154" s="6" t="s">
        <v>188</v>
      </c>
      <c r="D154" s="6" t="s">
        <v>193</v>
      </c>
      <c r="E154" s="6" t="s">
        <v>187</v>
      </c>
      <c r="F154" s="34" t="n">
        <v>0.525433301925659</v>
      </c>
      <c r="G154" s="34" t="n">
        <v>0.476112832219142</v>
      </c>
      <c r="H154" s="34" t="n">
        <v>0.103589876955503</v>
      </c>
      <c r="I154" s="35" t="n">
        <v>2.1</v>
      </c>
      <c r="J154" s="6" t="n">
        <v>1</v>
      </c>
      <c r="K154" s="35" t="n">
        <v>1.1</v>
      </c>
      <c r="L154" s="42" t="n">
        <v>23.2093593635626</v>
      </c>
      <c r="M154" s="42" t="n">
        <v>25.5302952999188</v>
      </c>
      <c r="N154" s="42" t="n">
        <v>1153.26535661613</v>
      </c>
      <c r="O154" s="6" t="str">
        <f aca="false">IF(H154&lt;=0,"Below 0%",IF(H154&lt;=0.05,"0-5%",IF(H154&lt;=0.1,"5-10%",IF(H154&lt;=0.2,"10-20%",IF(H154&lt;=0.4,"20-40%","Above 40%")))))</f>
        <v>10-20%</v>
      </c>
    </row>
    <row r="155" customFormat="false" ht="15" hidden="false" customHeight="false" outlineLevel="0" collapsed="false">
      <c r="A155" s="6" t="s">
        <v>148</v>
      </c>
      <c r="B155" s="45" t="n">
        <v>41770</v>
      </c>
      <c r="C155" s="6" t="s">
        <v>184</v>
      </c>
      <c r="D155" s="6" t="s">
        <v>180</v>
      </c>
      <c r="E155" s="6" t="s">
        <v>177</v>
      </c>
      <c r="F155" s="34" t="n">
        <v>0.389723867177963</v>
      </c>
      <c r="G155" s="34" t="n">
        <v>0.34326712779388</v>
      </c>
      <c r="H155" s="34" t="n">
        <v>0.135336988667261</v>
      </c>
      <c r="I155" s="35" t="n">
        <v>2.95</v>
      </c>
      <c r="J155" s="6" t="n">
        <v>0</v>
      </c>
      <c r="K155" s="35" t="n">
        <v>-1</v>
      </c>
      <c r="L155" s="42" t="n">
        <v>22.1316661075851</v>
      </c>
      <c r="M155" s="42" t="n">
        <v>-22.1316661075851</v>
      </c>
      <c r="N155" s="42" t="n">
        <v>1131.13369050855</v>
      </c>
      <c r="O155" s="6" t="str">
        <f aca="false">IF(H155&lt;=0,"Below 0%",IF(H155&lt;=0.05,"0-5%",IF(H155&lt;=0.1,"5-10%",IF(H155&lt;=0.2,"10-20%",IF(H155&lt;=0.4,"20-40%","Above 40%")))))</f>
        <v>10-20%</v>
      </c>
    </row>
    <row r="156" customFormat="false" ht="15" hidden="false" customHeight="false" outlineLevel="0" collapsed="false">
      <c r="A156" s="6" t="s">
        <v>148</v>
      </c>
      <c r="B156" s="45" t="n">
        <v>41770</v>
      </c>
      <c r="C156" s="6" t="s">
        <v>186</v>
      </c>
      <c r="D156" s="6" t="s">
        <v>173</v>
      </c>
      <c r="E156" s="6" t="s">
        <v>177</v>
      </c>
      <c r="F156" s="34" t="n">
        <v>0.568109810352325</v>
      </c>
      <c r="G156" s="34" t="n">
        <v>0.477878103837472</v>
      </c>
      <c r="H156" s="34" t="n">
        <v>0.188817411365518</v>
      </c>
      <c r="I156" s="35" t="n">
        <v>2.1</v>
      </c>
      <c r="J156" s="6" t="n">
        <v>1</v>
      </c>
      <c r="K156" s="35" t="n">
        <v>1.1</v>
      </c>
      <c r="L156" s="42" t="n">
        <v>23.0653071323227</v>
      </c>
      <c r="M156" s="42" t="n">
        <v>25.371837845555</v>
      </c>
      <c r="N156" s="42" t="n">
        <v>1156.5055283541</v>
      </c>
      <c r="O156" s="6" t="str">
        <f aca="false">IF(H156&lt;=0,"Below 0%",IF(H156&lt;=0.05,"0-5%",IF(H156&lt;=0.1,"5-10%",IF(H156&lt;=0.2,"10-20%",IF(H156&lt;=0.4,"20-40%","Above 40%")))))</f>
        <v>10-20%</v>
      </c>
    </row>
    <row r="157" customFormat="false" ht="15" hidden="false" customHeight="false" outlineLevel="0" collapsed="false">
      <c r="A157" s="6" t="s">
        <v>148</v>
      </c>
      <c r="B157" s="45" t="n">
        <v>41770</v>
      </c>
      <c r="C157" s="6" t="s">
        <v>172</v>
      </c>
      <c r="D157" s="6" t="s">
        <v>185</v>
      </c>
      <c r="E157" s="6" t="s">
        <v>177</v>
      </c>
      <c r="F157" s="34" t="n">
        <v>0.679176390171051</v>
      </c>
      <c r="G157" s="34" t="n">
        <v>0.527977372398326</v>
      </c>
      <c r="H157" s="34" t="n">
        <v>0.286374048732254</v>
      </c>
      <c r="I157" s="35" t="n">
        <v>1.91</v>
      </c>
      <c r="J157" s="6" t="n">
        <v>1</v>
      </c>
      <c r="K157" s="35" t="n">
        <v>0.91</v>
      </c>
      <c r="L157" s="42" t="n">
        <v>23.0653071323227</v>
      </c>
      <c r="M157" s="42" t="n">
        <v>20.9894294904137</v>
      </c>
      <c r="N157" s="42" t="n">
        <v>1177.49495784452</v>
      </c>
      <c r="O157" s="6" t="str">
        <f aca="false">IF(H157&lt;=0,"Below 0%",IF(H157&lt;=0.05,"0-5%",IF(H157&lt;=0.1,"5-10%",IF(H157&lt;=0.2,"10-20%",IF(H157&lt;=0.4,"20-40%","Above 40%")))))</f>
        <v>20-40%</v>
      </c>
    </row>
    <row r="158" customFormat="false" ht="15" hidden="false" customHeight="false" outlineLevel="0" collapsed="false">
      <c r="A158" s="6" t="s">
        <v>148</v>
      </c>
      <c r="B158" s="45" t="n">
        <v>41770</v>
      </c>
      <c r="C158" s="6" t="s">
        <v>179</v>
      </c>
      <c r="D158" s="6" t="s">
        <v>176</v>
      </c>
      <c r="E158" s="6" t="s">
        <v>177</v>
      </c>
      <c r="F158" s="34" t="n">
        <v>0.402002453804016</v>
      </c>
      <c r="G158" s="34" t="n">
        <v>0.345944492489263</v>
      </c>
      <c r="H158" s="34" t="n">
        <v>0.162043225233578</v>
      </c>
      <c r="I158" s="35" t="n">
        <v>2.88</v>
      </c>
      <c r="J158" s="6" t="n">
        <v>0</v>
      </c>
      <c r="K158" s="35" t="n">
        <v>-1</v>
      </c>
      <c r="L158" s="42" t="n">
        <v>23.0653071323227</v>
      </c>
      <c r="M158" s="42" t="n">
        <v>-23.0653071323227</v>
      </c>
      <c r="N158" s="42" t="n">
        <v>1154.4296507122</v>
      </c>
      <c r="O158" s="6" t="str">
        <f aca="false">IF(H158&lt;=0,"Below 0%",IF(H158&lt;=0.05,"0-5%",IF(H158&lt;=0.1,"5-10%",IF(H158&lt;=0.2,"10-20%",IF(H158&lt;=0.4,"20-40%","Above 40%")))))</f>
        <v>10-20%</v>
      </c>
    </row>
    <row r="159" customFormat="false" ht="15" hidden="false" customHeight="false" outlineLevel="0" collapsed="false">
      <c r="A159" s="6" t="s">
        <v>149</v>
      </c>
      <c r="B159" s="45" t="n">
        <v>41867</v>
      </c>
      <c r="C159" s="6" t="s">
        <v>192</v>
      </c>
      <c r="D159" s="6" t="s">
        <v>182</v>
      </c>
      <c r="E159" s="6" t="s">
        <v>187</v>
      </c>
      <c r="F159" s="34" t="n">
        <v>0.65696507692337</v>
      </c>
      <c r="G159" s="34" t="n">
        <v>0.502994011976048</v>
      </c>
      <c r="H159" s="34" t="n">
        <v>0.306109141026224</v>
      </c>
      <c r="I159" s="35" t="n">
        <v>2</v>
      </c>
      <c r="J159" s="6" t="n">
        <v>0</v>
      </c>
      <c r="K159" s="35" t="n">
        <v>-1</v>
      </c>
      <c r="L159" s="42" t="n">
        <v>23.0885930142439</v>
      </c>
      <c r="M159" s="42" t="n">
        <v>-23.0885930142439</v>
      </c>
      <c r="N159" s="42" t="n">
        <v>1131.34105769795</v>
      </c>
      <c r="O159" s="6" t="str">
        <f aca="false">IF(H159&lt;=0,"Below 0%",IF(H159&lt;=0.05,"0-5%",IF(H159&lt;=0.1,"5-10%",IF(H159&lt;=0.2,"10-20%",IF(H159&lt;=0.4,"20-40%","Above 40%")))))</f>
        <v>20-40%</v>
      </c>
    </row>
    <row r="160" customFormat="false" ht="15" hidden="false" customHeight="false" outlineLevel="0" collapsed="false">
      <c r="A160" s="6" t="s">
        <v>149</v>
      </c>
      <c r="B160" s="45" t="n">
        <v>41867</v>
      </c>
      <c r="C160" s="6" t="s">
        <v>195</v>
      </c>
      <c r="D160" s="6" t="s">
        <v>173</v>
      </c>
      <c r="E160" s="6" t="s">
        <v>174</v>
      </c>
      <c r="F160" s="34" t="n">
        <v>0.334676533937454</v>
      </c>
      <c r="G160" s="34" t="n">
        <v>0.288095238095238</v>
      </c>
      <c r="H160" s="34" t="n">
        <v>0.161687142592816</v>
      </c>
      <c r="I160" s="35" t="n">
        <v>3.45</v>
      </c>
      <c r="J160" s="6" t="n">
        <v>1</v>
      </c>
      <c r="K160" s="35" t="n">
        <v>2.45</v>
      </c>
      <c r="L160" s="42" t="n">
        <v>18.2157268562753</v>
      </c>
      <c r="M160" s="42" t="n">
        <v>44.6285307978745</v>
      </c>
      <c r="N160" s="42" t="n">
        <v>1175.96958849583</v>
      </c>
      <c r="O160" s="6" t="str">
        <f aca="false">IF(H160&lt;=0,"Below 0%",IF(H160&lt;=0.05,"0-5%",IF(H160&lt;=0.1,"5-10%",IF(H160&lt;=0.2,"10-20%",IF(H160&lt;=0.4,"20-40%","Above 40%")))))</f>
        <v>10-20%</v>
      </c>
    </row>
    <row r="161" customFormat="false" ht="15" hidden="false" customHeight="false" outlineLevel="0" collapsed="false">
      <c r="A161" s="6" t="s">
        <v>149</v>
      </c>
      <c r="B161" s="45" t="n">
        <v>41867</v>
      </c>
      <c r="C161" s="6" t="s">
        <v>195</v>
      </c>
      <c r="D161" s="6" t="s">
        <v>173</v>
      </c>
      <c r="E161" s="6" t="s">
        <v>177</v>
      </c>
      <c r="F161" s="34" t="n">
        <v>0.497763186693192</v>
      </c>
      <c r="G161" s="34" t="n">
        <v>0.410714285714286</v>
      </c>
      <c r="H161" s="34" t="n">
        <v>0.21194515020951</v>
      </c>
      <c r="I161" s="35" t="n">
        <v>2.42</v>
      </c>
      <c r="J161" s="6" t="n">
        <v>0</v>
      </c>
      <c r="K161" s="35" t="n">
        <v>-1</v>
      </c>
      <c r="L161" s="42" t="n">
        <v>23.0885930142439</v>
      </c>
      <c r="M161" s="42" t="n">
        <v>-23.0885930142439</v>
      </c>
      <c r="N161" s="42" t="n">
        <v>1152.88099548158</v>
      </c>
      <c r="O161" s="6" t="str">
        <f aca="false">IF(H161&lt;=0,"Below 0%",IF(H161&lt;=0.05,"0-5%",IF(H161&lt;=0.1,"5-10%",IF(H161&lt;=0.2,"10-20%",IF(H161&lt;=0.4,"20-40%","Above 40%")))))</f>
        <v>20-40%</v>
      </c>
    </row>
    <row r="162" customFormat="false" ht="15" hidden="false" customHeight="false" outlineLevel="0" collapsed="false">
      <c r="A162" s="6" t="s">
        <v>149</v>
      </c>
      <c r="B162" s="45" t="n">
        <v>41867</v>
      </c>
      <c r="C162" s="6" t="s">
        <v>178</v>
      </c>
      <c r="D162" s="6" t="s">
        <v>191</v>
      </c>
      <c r="E162" s="6" t="s">
        <v>187</v>
      </c>
      <c r="F162" s="34" t="n">
        <v>0.511682271957398</v>
      </c>
      <c r="G162" s="34" t="n">
        <v>0.438834293459844</v>
      </c>
      <c r="H162" s="34" t="n">
        <v>0.166003385750023</v>
      </c>
      <c r="I162" s="35" t="n">
        <v>2.3</v>
      </c>
      <c r="J162" s="6" t="n">
        <v>0</v>
      </c>
      <c r="K162" s="35" t="n">
        <v>-1</v>
      </c>
      <c r="L162" s="42" t="n">
        <v>23.0885930142439</v>
      </c>
      <c r="M162" s="42" t="n">
        <v>-23.0885930142439</v>
      </c>
      <c r="N162" s="42" t="n">
        <v>1129.79240246734</v>
      </c>
      <c r="O162" s="6" t="str">
        <f aca="false">IF(H162&lt;=0,"Below 0%",IF(H162&lt;=0.05,"0-5%",IF(H162&lt;=0.1,"5-10%",IF(H162&lt;=0.2,"10-20%",IF(H162&lt;=0.4,"20-40%","Above 40%")))))</f>
        <v>10-20%</v>
      </c>
    </row>
    <row r="163" customFormat="false" ht="15" hidden="false" customHeight="false" outlineLevel="0" collapsed="false">
      <c r="A163" s="6" t="s">
        <v>149</v>
      </c>
      <c r="B163" s="45" t="n">
        <v>41874</v>
      </c>
      <c r="C163" s="6" t="s">
        <v>180</v>
      </c>
      <c r="D163" s="6" t="s">
        <v>189</v>
      </c>
      <c r="E163" s="6" t="s">
        <v>174</v>
      </c>
      <c r="F163" s="34" t="n">
        <v>0.35622039437294</v>
      </c>
      <c r="G163" s="34" t="n">
        <v>0.302887875515308</v>
      </c>
      <c r="H163" s="34" t="n">
        <v>0.176080071765491</v>
      </c>
      <c r="I163" s="35" t="n">
        <v>3.31</v>
      </c>
      <c r="J163" s="6" t="n">
        <v>0</v>
      </c>
      <c r="K163" s="35" t="n">
        <v>-1</v>
      </c>
      <c r="L163" s="42" t="n">
        <v>21.8976149928211</v>
      </c>
      <c r="M163" s="42" t="n">
        <v>-21.8976149928211</v>
      </c>
      <c r="N163" s="42" t="n">
        <v>1107.89478747452</v>
      </c>
      <c r="O163" s="6" t="str">
        <f aca="false">IF(H163&lt;=0,"Below 0%",IF(H163&lt;=0.05,"0-5%",IF(H163&lt;=0.1,"5-10%",IF(H163&lt;=0.2,"10-20%",IF(H163&lt;=0.4,"20-40%","Above 40%")))))</f>
        <v>10-20%</v>
      </c>
    </row>
    <row r="164" customFormat="false" ht="15" hidden="false" customHeight="false" outlineLevel="0" collapsed="false">
      <c r="A164" s="6" t="s">
        <v>149</v>
      </c>
      <c r="B164" s="45" t="n">
        <v>41875</v>
      </c>
      <c r="C164" s="6" t="s">
        <v>186</v>
      </c>
      <c r="D164" s="6" t="s">
        <v>192</v>
      </c>
      <c r="E164" s="6" t="s">
        <v>177</v>
      </c>
      <c r="F164" s="34" t="n">
        <v>0.386547207832336</v>
      </c>
      <c r="G164" s="34" t="n">
        <v>0.305240314490021</v>
      </c>
      <c r="H164" s="34" t="n">
        <v>0.266370100811089</v>
      </c>
      <c r="I164" s="35" t="n">
        <v>3.31</v>
      </c>
      <c r="J164" s="6" t="n">
        <v>0</v>
      </c>
      <c r="K164" s="35" t="n">
        <v>-1</v>
      </c>
      <c r="L164" s="42" t="n">
        <v>22.1578957494904</v>
      </c>
      <c r="M164" s="42" t="n">
        <v>-22.1578957494904</v>
      </c>
      <c r="N164" s="42" t="n">
        <v>1085.73689172503</v>
      </c>
      <c r="O164" s="6" t="str">
        <f aca="false">IF(H164&lt;=0,"Below 0%",IF(H164&lt;=0.05,"0-5%",IF(H164&lt;=0.1,"5-10%",IF(H164&lt;=0.2,"10-20%",IF(H164&lt;=0.4,"20-40%","Above 40%")))))</f>
        <v>20-40%</v>
      </c>
    </row>
    <row r="165" customFormat="false" ht="15" hidden="false" customHeight="false" outlineLevel="0" collapsed="false">
      <c r="A165" s="6" t="s">
        <v>149</v>
      </c>
      <c r="B165" s="45" t="n">
        <v>41876</v>
      </c>
      <c r="C165" s="6" t="s">
        <v>194</v>
      </c>
      <c r="D165" s="6" t="s">
        <v>183</v>
      </c>
      <c r="E165" s="6" t="s">
        <v>174</v>
      </c>
      <c r="F165" s="34" t="n">
        <v>0.287182807922363</v>
      </c>
      <c r="G165" s="34" t="n">
        <v>0.244381535617309</v>
      </c>
      <c r="H165" s="34" t="n">
        <v>0.175141187311628</v>
      </c>
      <c r="I165" s="35" t="n">
        <v>4.1</v>
      </c>
      <c r="J165" s="6" t="n">
        <v>0</v>
      </c>
      <c r="K165" s="35" t="n">
        <v>-1</v>
      </c>
      <c r="L165" s="42" t="n">
        <v>15.5373775903218</v>
      </c>
      <c r="M165" s="42" t="n">
        <v>-15.5373775903218</v>
      </c>
      <c r="N165" s="42" t="n">
        <v>1070.19951413471</v>
      </c>
      <c r="O165" s="6" t="str">
        <f aca="false">IF(H165&lt;=0,"Below 0%",IF(H165&lt;=0.05,"0-5%",IF(H165&lt;=0.1,"5-10%",IF(H165&lt;=0.2,"10-20%",IF(H165&lt;=0.4,"20-40%","Above 40%")))))</f>
        <v>10-20%</v>
      </c>
    </row>
    <row r="166" customFormat="false" ht="15" hidden="false" customHeight="false" outlineLevel="0" collapsed="false">
      <c r="A166" s="6" t="s">
        <v>149</v>
      </c>
      <c r="B166" s="45" t="n">
        <v>41881</v>
      </c>
      <c r="C166" s="6" t="s">
        <v>196</v>
      </c>
      <c r="D166" s="6" t="s">
        <v>176</v>
      </c>
      <c r="E166" s="6" t="s">
        <v>174</v>
      </c>
      <c r="F166" s="34" t="n">
        <v>0.314898580312729</v>
      </c>
      <c r="G166" s="34" t="n">
        <v>0.237541459595246</v>
      </c>
      <c r="H166" s="34" t="n">
        <v>0.325657343561391</v>
      </c>
      <c r="I166" s="35" t="n">
        <v>4.27</v>
      </c>
      <c r="J166" s="6" t="n">
        <v>1</v>
      </c>
      <c r="K166" s="35" t="n">
        <v>3.27</v>
      </c>
      <c r="L166" s="42" t="n">
        <v>21.4039902826941</v>
      </c>
      <c r="M166" s="42" t="n">
        <v>69.9910482244097</v>
      </c>
      <c r="N166" s="42" t="n">
        <v>1140.19056235911</v>
      </c>
      <c r="O166" s="6" t="str">
        <f aca="false">IF(H166&lt;=0,"Below 0%",IF(H166&lt;=0.05,"0-5%",IF(H166&lt;=0.1,"5-10%",IF(H166&lt;=0.2,"10-20%",IF(H166&lt;=0.4,"20-40%","Above 40%")))))</f>
        <v>20-40%</v>
      </c>
    </row>
    <row r="167" customFormat="false" ht="15" hidden="false" customHeight="false" outlineLevel="0" collapsed="false">
      <c r="A167" s="6" t="s">
        <v>149</v>
      </c>
      <c r="B167" s="45" t="n">
        <v>41881</v>
      </c>
      <c r="C167" s="6" t="s">
        <v>173</v>
      </c>
      <c r="D167" s="6" t="s">
        <v>190</v>
      </c>
      <c r="E167" s="6" t="s">
        <v>177</v>
      </c>
      <c r="F167" s="34" t="n">
        <v>0.518824338912964</v>
      </c>
      <c r="G167" s="34" t="n">
        <v>0.4519956414706</v>
      </c>
      <c r="H167" s="34" t="n">
        <v>0.147852526243244</v>
      </c>
      <c r="I167" s="35" t="n">
        <v>2.22</v>
      </c>
      <c r="J167" s="6" t="n">
        <v>1</v>
      </c>
      <c r="K167" s="35" t="n">
        <v>1.22</v>
      </c>
      <c r="L167" s="42" t="n">
        <v>21.4039902826941</v>
      </c>
      <c r="M167" s="42" t="n">
        <v>26.1128681448868</v>
      </c>
      <c r="N167" s="42" t="n">
        <v>1166.303430504</v>
      </c>
      <c r="O167" s="6" t="str">
        <f aca="false">IF(H167&lt;=0,"Below 0%",IF(H167&lt;=0.05,"0-5%",IF(H167&lt;=0.1,"5-10%",IF(H167&lt;=0.2,"10-20%",IF(H167&lt;=0.4,"20-40%","Above 40%")))))</f>
        <v>10-20%</v>
      </c>
    </row>
    <row r="168" customFormat="false" ht="15" hidden="false" customHeight="false" outlineLevel="0" collapsed="false">
      <c r="A168" s="6" t="s">
        <v>149</v>
      </c>
      <c r="B168" s="45" t="n">
        <v>41881</v>
      </c>
      <c r="C168" s="6" t="s">
        <v>197</v>
      </c>
      <c r="D168" s="6" t="s">
        <v>191</v>
      </c>
      <c r="E168" s="6" t="s">
        <v>177</v>
      </c>
      <c r="F168" s="34" t="n">
        <v>0.333971917629242</v>
      </c>
      <c r="G168" s="34" t="n">
        <v>0.295431037557513</v>
      </c>
      <c r="H168" s="34" t="n">
        <v>0.130456435418454</v>
      </c>
      <c r="I168" s="35" t="n">
        <v>3.4</v>
      </c>
      <c r="J168" s="6" t="n">
        <v>0</v>
      </c>
      <c r="K168" s="35" t="n">
        <v>-1</v>
      </c>
      <c r="L168" s="42" t="n">
        <v>15.1059241043986</v>
      </c>
      <c r="M168" s="42" t="n">
        <v>-15.1059241043986</v>
      </c>
      <c r="N168" s="42" t="n">
        <v>1151.1975063996</v>
      </c>
      <c r="O168" s="6" t="str">
        <f aca="false">IF(H168&lt;=0,"Below 0%",IF(H168&lt;=0.05,"0-5%",IF(H168&lt;=0.1,"5-10%",IF(H168&lt;=0.2,"10-20%",IF(H168&lt;=0.4,"20-40%","Above 40%")))))</f>
        <v>10-20%</v>
      </c>
    </row>
    <row r="169" customFormat="false" ht="15" hidden="false" customHeight="false" outlineLevel="0" collapsed="false">
      <c r="A169" s="6" t="s">
        <v>149</v>
      </c>
      <c r="B169" s="45" t="n">
        <v>41882</v>
      </c>
      <c r="C169" s="6" t="s">
        <v>181</v>
      </c>
      <c r="D169" s="6" t="s">
        <v>183</v>
      </c>
      <c r="E169" s="6" t="s">
        <v>177</v>
      </c>
      <c r="F169" s="34" t="n">
        <v>0.409744203090668</v>
      </c>
      <c r="G169" s="34" t="n">
        <v>0.357184241019699</v>
      </c>
      <c r="H169" s="34" t="n">
        <v>0.147150842716127</v>
      </c>
      <c r="I169" s="35" t="n">
        <v>2.8</v>
      </c>
      <c r="J169" s="6" t="n">
        <v>1</v>
      </c>
      <c r="K169" s="35" t="n">
        <v>1.8</v>
      </c>
      <c r="L169" s="42" t="n">
        <v>23.0239501279921</v>
      </c>
      <c r="M169" s="42" t="n">
        <v>41.4431102303857</v>
      </c>
      <c r="N169" s="42" t="n">
        <v>1192.64061662999</v>
      </c>
      <c r="O169" s="6" t="str">
        <f aca="false">IF(H169&lt;=0,"Below 0%",IF(H169&lt;=0.05,"0-5%",IF(H169&lt;=0.1,"5-10%",IF(H169&lt;=0.2,"10-20%",IF(H169&lt;=0.4,"20-40%","Above 40%")))))</f>
        <v>10-20%</v>
      </c>
    </row>
    <row r="170" customFormat="false" ht="15" hidden="false" customHeight="false" outlineLevel="0" collapsed="false">
      <c r="A170" s="6" t="s">
        <v>149</v>
      </c>
      <c r="B170" s="45" t="n">
        <v>41882</v>
      </c>
      <c r="C170" s="6" t="s">
        <v>181</v>
      </c>
      <c r="D170" s="6" t="s">
        <v>183</v>
      </c>
      <c r="E170" s="6" t="s">
        <v>174</v>
      </c>
      <c r="F170" s="34" t="n">
        <v>0.311256617307663</v>
      </c>
      <c r="G170" s="34" t="n">
        <v>0.277809965237544</v>
      </c>
      <c r="H170" s="34" t="n">
        <v>0.120393996815488</v>
      </c>
      <c r="I170" s="35" t="n">
        <v>3.6</v>
      </c>
      <c r="J170" s="6" t="n">
        <v>0</v>
      </c>
      <c r="K170" s="35" t="n">
        <v>-1</v>
      </c>
      <c r="L170" s="42" t="n">
        <v>13.3410311252156</v>
      </c>
      <c r="M170" s="42" t="n">
        <v>-13.3410311252156</v>
      </c>
      <c r="N170" s="42" t="n">
        <v>1179.29958550477</v>
      </c>
      <c r="O170" s="6" t="str">
        <f aca="false">IF(H170&lt;=0,"Below 0%",IF(H170&lt;=0.05,"0-5%",IF(H170&lt;=0.1,"5-10%",IF(H170&lt;=0.2,"10-20%",IF(H170&lt;=0.4,"20-40%","Above 40%")))))</f>
        <v>10-20%</v>
      </c>
    </row>
    <row r="171" customFormat="false" ht="15" hidden="false" customHeight="false" outlineLevel="0" collapsed="false">
      <c r="A171" s="6" t="s">
        <v>149</v>
      </c>
      <c r="B171" s="45" t="n">
        <v>41882</v>
      </c>
      <c r="C171" s="6" t="s">
        <v>182</v>
      </c>
      <c r="D171" s="6" t="s">
        <v>186</v>
      </c>
      <c r="E171" s="6" t="s">
        <v>177</v>
      </c>
      <c r="F171" s="34" t="n">
        <v>0.352559149265289</v>
      </c>
      <c r="G171" s="34" t="n">
        <v>0.269396995266516</v>
      </c>
      <c r="H171" s="34" t="n">
        <v>0.308697407394989</v>
      </c>
      <c r="I171" s="35" t="n">
        <v>3.75</v>
      </c>
      <c r="J171" s="6" t="n">
        <v>0</v>
      </c>
      <c r="K171" s="35" t="n">
        <v>-1</v>
      </c>
      <c r="L171" s="42" t="n">
        <v>23.0239501279921</v>
      </c>
      <c r="M171" s="42" t="n">
        <v>-23.0239501279921</v>
      </c>
      <c r="N171" s="42" t="n">
        <v>1156.27563537678</v>
      </c>
      <c r="O171" s="6" t="str">
        <f aca="false">IF(H171&lt;=0,"Below 0%",IF(H171&lt;=0.05,"0-5%",IF(H171&lt;=0.1,"5-10%",IF(H171&lt;=0.2,"10-20%",IF(H171&lt;=0.4,"20-40%","Above 40%")))))</f>
        <v>20-40%</v>
      </c>
    </row>
    <row r="172" customFormat="false" ht="15" hidden="false" customHeight="false" outlineLevel="0" collapsed="false">
      <c r="A172" s="6" t="s">
        <v>149</v>
      </c>
      <c r="B172" s="45" t="n">
        <v>41882</v>
      </c>
      <c r="C172" s="6" t="s">
        <v>195</v>
      </c>
      <c r="D172" s="6" t="s">
        <v>185</v>
      </c>
      <c r="E172" s="6" t="s">
        <v>177</v>
      </c>
      <c r="F172" s="34" t="n">
        <v>0.599259197711945</v>
      </c>
      <c r="G172" s="34" t="n">
        <v>0.531205643253473</v>
      </c>
      <c r="H172" s="34" t="n">
        <v>0.128111505069231</v>
      </c>
      <c r="I172" s="35" t="n">
        <v>1.89</v>
      </c>
      <c r="J172" s="6" t="n">
        <v>0</v>
      </c>
      <c r="K172" s="35" t="n">
        <v>-1</v>
      </c>
      <c r="L172" s="42" t="n">
        <v>23.0239501279921</v>
      </c>
      <c r="M172" s="42" t="n">
        <v>-23.0239501279921</v>
      </c>
      <c r="N172" s="42" t="n">
        <v>1133.25168524879</v>
      </c>
      <c r="O172" s="6" t="str">
        <f aca="false">IF(H172&lt;=0,"Below 0%",IF(H172&lt;=0.05,"0-5%",IF(H172&lt;=0.1,"5-10%",IF(H172&lt;=0.2,"10-20%",IF(H172&lt;=0.4,"20-40%","Above 40%")))))</f>
        <v>10-20%</v>
      </c>
    </row>
    <row r="173" customFormat="false" ht="15" hidden="false" customHeight="false" outlineLevel="0" collapsed="false">
      <c r="A173" s="6" t="s">
        <v>149</v>
      </c>
      <c r="B173" s="45" t="n">
        <v>41895</v>
      </c>
      <c r="C173" s="6" t="s">
        <v>185</v>
      </c>
      <c r="D173" s="6" t="s">
        <v>194</v>
      </c>
      <c r="E173" s="6" t="s">
        <v>177</v>
      </c>
      <c r="F173" s="34" t="n">
        <v>0.496681690216065</v>
      </c>
      <c r="G173" s="34" t="n">
        <v>0.395257999160385</v>
      </c>
      <c r="H173" s="34" t="n">
        <v>0.256601235828563</v>
      </c>
      <c r="I173" s="35" t="n">
        <v>2.51</v>
      </c>
      <c r="J173" s="6" t="n">
        <v>0</v>
      </c>
      <c r="K173" s="35" t="n">
        <v>-1</v>
      </c>
      <c r="L173" s="42" t="n">
        <v>22.6650337049758</v>
      </c>
      <c r="M173" s="42" t="n">
        <v>-22.6650337049758</v>
      </c>
      <c r="N173" s="42" t="n">
        <v>1110.58665154381</v>
      </c>
      <c r="O173" s="6" t="str">
        <f aca="false">IF(H173&lt;=0,"Below 0%",IF(H173&lt;=0.05,"0-5%",IF(H173&lt;=0.1,"5-10%",IF(H173&lt;=0.2,"10-20%",IF(H173&lt;=0.4,"20-40%","Above 40%")))))</f>
        <v>20-40%</v>
      </c>
    </row>
    <row r="174" customFormat="false" ht="15" hidden="false" customHeight="false" outlineLevel="0" collapsed="false">
      <c r="A174" s="6" t="s">
        <v>149</v>
      </c>
      <c r="B174" s="45" t="n">
        <v>41895</v>
      </c>
      <c r="C174" s="6" t="s">
        <v>180</v>
      </c>
      <c r="D174" s="6" t="s">
        <v>196</v>
      </c>
      <c r="E174" s="6" t="s">
        <v>177</v>
      </c>
      <c r="F174" s="34" t="n">
        <v>0.295914769172669</v>
      </c>
      <c r="G174" s="34" t="n">
        <v>0.264095972579263</v>
      </c>
      <c r="H174" s="34" t="n">
        <v>0.120481945569449</v>
      </c>
      <c r="I174" s="35" t="n">
        <v>3.8</v>
      </c>
      <c r="J174" s="6" t="n">
        <v>0</v>
      </c>
      <c r="K174" s="35" t="n">
        <v>-1</v>
      </c>
      <c r="L174" s="42" t="n">
        <v>12.5948907142818</v>
      </c>
      <c r="M174" s="42" t="n">
        <v>-12.5948907142818</v>
      </c>
      <c r="N174" s="42" t="n">
        <v>1097.99176082953</v>
      </c>
      <c r="O174" s="6" t="str">
        <f aca="false">IF(H174&lt;=0,"Below 0%",IF(H174&lt;=0.05,"0-5%",IF(H174&lt;=0.1,"5-10%",IF(H174&lt;=0.2,"10-20%",IF(H174&lt;=0.4,"20-40%","Above 40%")))))</f>
        <v>10-20%</v>
      </c>
    </row>
    <row r="175" customFormat="false" ht="15" hidden="false" customHeight="false" outlineLevel="0" collapsed="false">
      <c r="A175" s="6" t="s">
        <v>149</v>
      </c>
      <c r="B175" s="45" t="n">
        <v>41895</v>
      </c>
      <c r="C175" s="6" t="s">
        <v>179</v>
      </c>
      <c r="D175" s="6" t="s">
        <v>188</v>
      </c>
      <c r="E175" s="6" t="s">
        <v>187</v>
      </c>
      <c r="F175" s="34" t="n">
        <v>0.650862216949463</v>
      </c>
      <c r="G175" s="34" t="n">
        <v>0.534031413612566</v>
      </c>
      <c r="H175" s="34" t="n">
        <v>0.218771406248504</v>
      </c>
      <c r="I175" s="35" t="n">
        <v>1.9</v>
      </c>
      <c r="J175" s="6" t="n">
        <v>1</v>
      </c>
      <c r="K175" s="35" t="n">
        <v>0.9</v>
      </c>
      <c r="L175" s="42" t="n">
        <v>22.6650337049758</v>
      </c>
      <c r="M175" s="42" t="n">
        <v>20.3985303344782</v>
      </c>
      <c r="N175" s="42" t="n">
        <v>1118.39029116401</v>
      </c>
      <c r="O175" s="6" t="str">
        <f aca="false">IF(H175&lt;=0,"Below 0%",IF(H175&lt;=0.05,"0-5%",IF(H175&lt;=0.1,"5-10%",IF(H175&lt;=0.2,"10-20%",IF(H175&lt;=0.4,"20-40%","Above 40%")))))</f>
        <v>20-40%</v>
      </c>
    </row>
    <row r="176" customFormat="false" ht="15" hidden="false" customHeight="false" outlineLevel="0" collapsed="false">
      <c r="A176" s="6" t="s">
        <v>149</v>
      </c>
      <c r="B176" s="45" t="n">
        <v>41895</v>
      </c>
      <c r="C176" s="6" t="s">
        <v>192</v>
      </c>
      <c r="D176" s="6" t="s">
        <v>195</v>
      </c>
      <c r="E176" s="6" t="s">
        <v>187</v>
      </c>
      <c r="F176" s="34" t="n">
        <v>0.538383781909943</v>
      </c>
      <c r="G176" s="34" t="n">
        <v>0.461679099995996</v>
      </c>
      <c r="H176" s="34" t="n">
        <v>0.166142850985915</v>
      </c>
      <c r="I176" s="35" t="n">
        <v>2.16</v>
      </c>
      <c r="J176" s="6" t="n">
        <v>0</v>
      </c>
      <c r="K176" s="35" t="n">
        <v>-1</v>
      </c>
      <c r="L176" s="42" t="n">
        <v>22.6650337049758</v>
      </c>
      <c r="M176" s="42" t="n">
        <v>-22.6650337049758</v>
      </c>
      <c r="N176" s="42" t="n">
        <v>1095.72525745903</v>
      </c>
      <c r="O176" s="6" t="str">
        <f aca="false">IF(H176&lt;=0,"Below 0%",IF(H176&lt;=0.05,"0-5%",IF(H176&lt;=0.1,"5-10%",IF(H176&lt;=0.2,"10-20%",IF(H176&lt;=0.4,"20-40%","Above 40%")))))</f>
        <v>10-20%</v>
      </c>
    </row>
    <row r="177" customFormat="false" ht="15" hidden="false" customHeight="false" outlineLevel="0" collapsed="false">
      <c r="A177" s="6" t="s">
        <v>149</v>
      </c>
      <c r="B177" s="45" t="n">
        <v>41895</v>
      </c>
      <c r="C177" s="6" t="s">
        <v>191</v>
      </c>
      <c r="D177" s="6" t="s">
        <v>181</v>
      </c>
      <c r="E177" s="6" t="s">
        <v>174</v>
      </c>
      <c r="F177" s="34" t="n">
        <v>0.392942309379578</v>
      </c>
      <c r="G177" s="34" t="n">
        <v>0.282636333221813</v>
      </c>
      <c r="H177" s="34" t="n">
        <v>0.390275287329021</v>
      </c>
      <c r="I177" s="35" t="n">
        <v>3.55</v>
      </c>
      <c r="J177" s="6" t="n">
        <v>1</v>
      </c>
      <c r="K177" s="35" t="n">
        <v>2.55</v>
      </c>
      <c r="L177" s="42" t="n">
        <v>22.6650337049758</v>
      </c>
      <c r="M177" s="42" t="n">
        <v>57.7958359476883</v>
      </c>
      <c r="N177" s="42" t="n">
        <v>1153.52109340672</v>
      </c>
      <c r="O177" s="6" t="str">
        <f aca="false">IF(H177&lt;=0,"Below 0%",IF(H177&lt;=0.05,"0-5%",IF(H177&lt;=0.1,"5-10%",IF(H177&lt;=0.2,"10-20%",IF(H177&lt;=0.4,"20-40%","Above 40%")))))</f>
        <v>20-40%</v>
      </c>
    </row>
    <row r="178" customFormat="false" ht="15" hidden="false" customHeight="false" outlineLevel="0" collapsed="false">
      <c r="A178" s="6" t="s">
        <v>149</v>
      </c>
      <c r="B178" s="45" t="n">
        <v>41902</v>
      </c>
      <c r="C178" s="6" t="s">
        <v>196</v>
      </c>
      <c r="D178" s="6" t="s">
        <v>191</v>
      </c>
      <c r="E178" s="6" t="s">
        <v>174</v>
      </c>
      <c r="F178" s="34" t="n">
        <v>0.346759557723999</v>
      </c>
      <c r="G178" s="34" t="n">
        <v>0.299638367487515</v>
      </c>
      <c r="H178" s="34" t="n">
        <v>0.157260202128312</v>
      </c>
      <c r="I178" s="35" t="n">
        <v>3.36</v>
      </c>
      <c r="J178" s="6" t="n">
        <v>1</v>
      </c>
      <c r="K178" s="35" t="n">
        <v>2.36</v>
      </c>
      <c r="L178" s="42" t="n">
        <v>20.1758798963285</v>
      </c>
      <c r="M178" s="42" t="n">
        <v>47.6150765553352</v>
      </c>
      <c r="N178" s="42" t="n">
        <v>1201.13616996206</v>
      </c>
      <c r="O178" s="6" t="str">
        <f aca="false">IF(H178&lt;=0,"Below 0%",IF(H178&lt;=0.05,"0-5%",IF(H178&lt;=0.1,"5-10%",IF(H178&lt;=0.2,"10-20%",IF(H178&lt;=0.4,"20-40%","Above 40%")))))</f>
        <v>10-20%</v>
      </c>
    </row>
    <row r="179" customFormat="false" ht="15" hidden="false" customHeight="false" outlineLevel="0" collapsed="false">
      <c r="A179" s="6" t="s">
        <v>149</v>
      </c>
      <c r="B179" s="45" t="n">
        <v>41902</v>
      </c>
      <c r="C179" s="6" t="s">
        <v>188</v>
      </c>
      <c r="D179" s="6" t="s">
        <v>186</v>
      </c>
      <c r="E179" s="6" t="s">
        <v>177</v>
      </c>
      <c r="F179" s="34" t="n">
        <v>0.306339502334595</v>
      </c>
      <c r="G179" s="34" t="n">
        <v>0.260706251140041</v>
      </c>
      <c r="H179" s="34" t="n">
        <v>0.175037042629413</v>
      </c>
      <c r="I179" s="35" t="n">
        <v>3.86</v>
      </c>
      <c r="J179" s="6" t="n">
        <v>0</v>
      </c>
      <c r="K179" s="35" t="n">
        <v>-1</v>
      </c>
      <c r="L179" s="42" t="n">
        <v>18.3989114041814</v>
      </c>
      <c r="M179" s="42" t="n">
        <v>-18.3989114041814</v>
      </c>
      <c r="N179" s="42" t="n">
        <v>1182.73725855788</v>
      </c>
      <c r="O179" s="6" t="str">
        <f aca="false">IF(H179&lt;=0,"Below 0%",IF(H179&lt;=0.05,"0-5%",IF(H179&lt;=0.1,"5-10%",IF(H179&lt;=0.2,"10-20%",IF(H179&lt;=0.4,"20-40%","Above 40%")))))</f>
        <v>10-20%</v>
      </c>
    </row>
    <row r="180" customFormat="false" ht="15" hidden="false" customHeight="false" outlineLevel="0" collapsed="false">
      <c r="A180" s="6" t="s">
        <v>149</v>
      </c>
      <c r="B180" s="45" t="n">
        <v>41902</v>
      </c>
      <c r="C180" s="6" t="s">
        <v>197</v>
      </c>
      <c r="D180" s="6" t="s">
        <v>192</v>
      </c>
      <c r="E180" s="6" t="s">
        <v>177</v>
      </c>
      <c r="F180" s="34" t="n">
        <v>0.462360113859177</v>
      </c>
      <c r="G180" s="34" t="n">
        <v>0.346481876332623</v>
      </c>
      <c r="H180" s="34" t="n">
        <v>0.334442420922793</v>
      </c>
      <c r="I180" s="35" t="n">
        <v>2.88</v>
      </c>
      <c r="J180" s="6" t="n">
        <v>0</v>
      </c>
      <c r="K180" s="35" t="n">
        <v>-1</v>
      </c>
      <c r="L180" s="42" t="n">
        <v>23.0704218681345</v>
      </c>
      <c r="M180" s="42" t="n">
        <v>-23.0704218681345</v>
      </c>
      <c r="N180" s="42" t="n">
        <v>1159.66683668974</v>
      </c>
      <c r="O180" s="6" t="str">
        <f aca="false">IF(H180&lt;=0,"Below 0%",IF(H180&lt;=0.05,"0-5%",IF(H180&lt;=0.1,"5-10%",IF(H180&lt;=0.2,"10-20%",IF(H180&lt;=0.4,"20-40%","Above 40%")))))</f>
        <v>20-40%</v>
      </c>
    </row>
    <row r="181" customFormat="false" ht="15" hidden="false" customHeight="false" outlineLevel="0" collapsed="false">
      <c r="A181" s="6" t="s">
        <v>149</v>
      </c>
      <c r="B181" s="45" t="n">
        <v>41902</v>
      </c>
      <c r="C181" s="6" t="s">
        <v>175</v>
      </c>
      <c r="D181" s="6" t="s">
        <v>179</v>
      </c>
      <c r="E181" s="6" t="s">
        <v>174</v>
      </c>
      <c r="F181" s="34" t="n">
        <v>0.37332358956337</v>
      </c>
      <c r="G181" s="34" t="n">
        <v>0.296571832858092</v>
      </c>
      <c r="H181" s="34" t="n">
        <v>0.258796514711506</v>
      </c>
      <c r="I181" s="35" t="n">
        <v>3.4</v>
      </c>
      <c r="J181" s="6" t="n">
        <v>0</v>
      </c>
      <c r="K181" s="35" t="n">
        <v>-1</v>
      </c>
      <c r="L181" s="42" t="n">
        <v>23.0704218681345</v>
      </c>
      <c r="M181" s="42" t="n">
        <v>-23.0704218681345</v>
      </c>
      <c r="N181" s="42" t="n">
        <v>1136.59641482161</v>
      </c>
      <c r="O181" s="6" t="str">
        <f aca="false">IF(H181&lt;=0,"Below 0%",IF(H181&lt;=0.05,"0-5%",IF(H181&lt;=0.1,"5-10%",IF(H181&lt;=0.2,"10-20%",IF(H181&lt;=0.4,"20-40%","Above 40%")))))</f>
        <v>20-40%</v>
      </c>
    </row>
    <row r="182" customFormat="false" ht="15" hidden="false" customHeight="false" outlineLevel="0" collapsed="false">
      <c r="A182" s="6" t="s">
        <v>149</v>
      </c>
      <c r="B182" s="45" t="n">
        <v>41909</v>
      </c>
      <c r="C182" s="6" t="s">
        <v>180</v>
      </c>
      <c r="D182" s="6" t="s">
        <v>195</v>
      </c>
      <c r="E182" s="6" t="s">
        <v>187</v>
      </c>
      <c r="F182" s="34" t="n">
        <v>0.455981224775314</v>
      </c>
      <c r="G182" s="34" t="n">
        <v>0.366949575636545</v>
      </c>
      <c r="H182" s="34" t="n">
        <v>0.242626385340075</v>
      </c>
      <c r="I182" s="35" t="n">
        <v>2.72</v>
      </c>
      <c r="J182" s="6" t="n">
        <v>1</v>
      </c>
      <c r="K182" s="35" t="n">
        <v>1.72</v>
      </c>
      <c r="L182" s="42" t="n">
        <v>22.7319282964322</v>
      </c>
      <c r="M182" s="42" t="n">
        <v>39.0989166698633</v>
      </c>
      <c r="N182" s="42" t="n">
        <v>1175.69533149147</v>
      </c>
      <c r="O182" s="6" t="str">
        <f aca="false">IF(H182&lt;=0,"Below 0%",IF(H182&lt;=0.05,"0-5%",IF(H182&lt;=0.1,"5-10%",IF(H182&lt;=0.2,"10-20%",IF(H182&lt;=0.4,"20-40%","Above 40%")))))</f>
        <v>20-40%</v>
      </c>
    </row>
    <row r="183" customFormat="false" ht="15" hidden="false" customHeight="false" outlineLevel="0" collapsed="false">
      <c r="A183" s="6" t="s">
        <v>149</v>
      </c>
      <c r="B183" s="45" t="n">
        <v>41909</v>
      </c>
      <c r="C183" s="6" t="s">
        <v>180</v>
      </c>
      <c r="D183" s="6" t="s">
        <v>195</v>
      </c>
      <c r="E183" s="6" t="s">
        <v>174</v>
      </c>
      <c r="F183" s="34" t="n">
        <v>0.334708750247955</v>
      </c>
      <c r="G183" s="34" t="n">
        <v>0.293559660509236</v>
      </c>
      <c r="H183" s="34" t="n">
        <v>0.140172834603154</v>
      </c>
      <c r="I183" s="35" t="n">
        <v>3.4</v>
      </c>
      <c r="J183" s="6" t="n">
        <v>0</v>
      </c>
      <c r="K183" s="35" t="n">
        <v>-1</v>
      </c>
      <c r="L183" s="42" t="n">
        <v>16.3397279186075</v>
      </c>
      <c r="M183" s="42" t="n">
        <v>-16.3397279186075</v>
      </c>
      <c r="N183" s="42" t="n">
        <v>1159.35560357286</v>
      </c>
      <c r="O183" s="6" t="str">
        <f aca="false">IF(H183&lt;=0,"Below 0%",IF(H183&lt;=0.05,"0-5%",IF(H183&lt;=0.1,"5-10%",IF(H183&lt;=0.2,"10-20%",IF(H183&lt;=0.4,"20-40%","Above 40%")))))</f>
        <v>10-20%</v>
      </c>
    </row>
    <row r="184" customFormat="false" ht="15" hidden="false" customHeight="false" outlineLevel="0" collapsed="false">
      <c r="A184" s="6" t="s">
        <v>149</v>
      </c>
      <c r="B184" s="45" t="n">
        <v>41909</v>
      </c>
      <c r="C184" s="6" t="s">
        <v>191</v>
      </c>
      <c r="D184" s="6" t="s">
        <v>175</v>
      </c>
      <c r="E184" s="6" t="s">
        <v>187</v>
      </c>
      <c r="F184" s="34" t="n">
        <v>0.413229465484619</v>
      </c>
      <c r="G184" s="34" t="n">
        <v>0.334210814961062</v>
      </c>
      <c r="H184" s="34" t="n">
        <v>0.236433553273145</v>
      </c>
      <c r="I184" s="35" t="n">
        <v>3</v>
      </c>
      <c r="J184" s="6" t="n">
        <v>0</v>
      </c>
      <c r="K184" s="35" t="n">
        <v>-1</v>
      </c>
      <c r="L184" s="42" t="n">
        <v>22.7319282964322</v>
      </c>
      <c r="M184" s="42" t="n">
        <v>-22.7319282964322</v>
      </c>
      <c r="N184" s="42" t="n">
        <v>1136.62367527643</v>
      </c>
      <c r="O184" s="6" t="str">
        <f aca="false">IF(H184&lt;=0,"Below 0%",IF(H184&lt;=0.05,"0-5%",IF(H184&lt;=0.1,"5-10%",IF(H184&lt;=0.2,"10-20%",IF(H184&lt;=0.4,"20-40%","Above 40%")))))</f>
        <v>20-40%</v>
      </c>
    </row>
    <row r="185" customFormat="false" ht="15" hidden="false" customHeight="false" outlineLevel="0" collapsed="false">
      <c r="A185" s="6" t="s">
        <v>149</v>
      </c>
      <c r="B185" s="45" t="n">
        <v>41911</v>
      </c>
      <c r="C185" s="6" t="s">
        <v>192</v>
      </c>
      <c r="D185" s="6" t="s">
        <v>188</v>
      </c>
      <c r="E185" s="6" t="s">
        <v>187</v>
      </c>
      <c r="F185" s="34" t="n">
        <v>0.613351702690125</v>
      </c>
      <c r="G185" s="34" t="n">
        <v>0.458729671678429</v>
      </c>
      <c r="H185" s="34" t="n">
        <v>0.337065684994726</v>
      </c>
      <c r="I185" s="35" t="n">
        <v>2.16</v>
      </c>
      <c r="J185" s="6" t="n">
        <v>1</v>
      </c>
      <c r="K185" s="35" t="n">
        <v>1.16</v>
      </c>
      <c r="L185" s="42" t="n">
        <v>22.7324735055286</v>
      </c>
      <c r="M185" s="42" t="n">
        <v>26.3696692664132</v>
      </c>
      <c r="N185" s="42" t="n">
        <v>1162.99334454284</v>
      </c>
      <c r="O185" s="6" t="str">
        <f aca="false">IF(H185&lt;=0,"Below 0%",IF(H185&lt;=0.05,"0-5%",IF(H185&lt;=0.1,"5-10%",IF(H185&lt;=0.2,"10-20%",IF(H185&lt;=0.4,"20-40%","Above 40%")))))</f>
        <v>20-40%</v>
      </c>
    </row>
    <row r="186" customFormat="false" ht="15" hidden="false" customHeight="false" outlineLevel="0" collapsed="false">
      <c r="A186" s="6" t="s">
        <v>149</v>
      </c>
      <c r="B186" s="45" t="n">
        <v>41916</v>
      </c>
      <c r="C186" s="6" t="s">
        <v>191</v>
      </c>
      <c r="D186" s="6" t="s">
        <v>192</v>
      </c>
      <c r="E186" s="6" t="s">
        <v>187</v>
      </c>
      <c r="F186" s="34" t="n">
        <v>0.503556787967682</v>
      </c>
      <c r="G186" s="34" t="n">
        <v>0.384559359067735</v>
      </c>
      <c r="H186" s="34" t="n">
        <v>0.309438389923536</v>
      </c>
      <c r="I186" s="35" t="n">
        <v>2.6</v>
      </c>
      <c r="J186" s="6" t="n">
        <v>1</v>
      </c>
      <c r="K186" s="35" t="n">
        <v>1.6</v>
      </c>
      <c r="L186" s="42" t="n">
        <v>23.2598668908569</v>
      </c>
      <c r="M186" s="42" t="n">
        <v>37.215787025371</v>
      </c>
      <c r="N186" s="42" t="n">
        <v>1200.20913156822</v>
      </c>
      <c r="O186" s="6" t="str">
        <f aca="false">IF(H186&lt;=0,"Below 0%",IF(H186&lt;=0.05,"0-5%",IF(H186&lt;=0.1,"5-10%",IF(H186&lt;=0.2,"10-20%",IF(H186&lt;=0.4,"20-40%","Above 40%")))))</f>
        <v>20-40%</v>
      </c>
    </row>
    <row r="187" customFormat="false" ht="15" hidden="false" customHeight="false" outlineLevel="0" collapsed="false">
      <c r="A187" s="6" t="s">
        <v>149</v>
      </c>
      <c r="B187" s="45" t="n">
        <v>41917</v>
      </c>
      <c r="C187" s="6" t="s">
        <v>189</v>
      </c>
      <c r="D187" s="6" t="s">
        <v>197</v>
      </c>
      <c r="E187" s="6" t="s">
        <v>187</v>
      </c>
      <c r="F187" s="34" t="n">
        <v>0.564105987548828</v>
      </c>
      <c r="G187" s="34" t="n">
        <v>0.508182298081999</v>
      </c>
      <c r="H187" s="34" t="n">
        <v>0.110046512202213</v>
      </c>
      <c r="I187" s="35" t="n">
        <v>1.95</v>
      </c>
      <c r="J187" s="6" t="n">
        <v>1</v>
      </c>
      <c r="K187" s="35" t="n">
        <v>0.95</v>
      </c>
      <c r="L187" s="42" t="n">
        <v>24.0041826313643</v>
      </c>
      <c r="M187" s="42" t="n">
        <v>22.8039734997961</v>
      </c>
      <c r="N187" s="42" t="n">
        <v>1223.01310506801</v>
      </c>
      <c r="O187" s="6" t="str">
        <f aca="false">IF(H187&lt;=0,"Below 0%",IF(H187&lt;=0.05,"0-5%",IF(H187&lt;=0.1,"5-10%",IF(H187&lt;=0.2,"10-20%",IF(H187&lt;=0.4,"20-40%","Above 40%")))))</f>
        <v>10-20%</v>
      </c>
    </row>
    <row r="188" customFormat="false" ht="15" hidden="false" customHeight="false" outlineLevel="0" collapsed="false">
      <c r="A188" s="6" t="s">
        <v>149</v>
      </c>
      <c r="B188" s="45" t="n">
        <v>41917</v>
      </c>
      <c r="C188" s="6" t="s">
        <v>176</v>
      </c>
      <c r="D188" s="6" t="s">
        <v>173</v>
      </c>
      <c r="E188" s="6" t="s">
        <v>174</v>
      </c>
      <c r="F188" s="34" t="n">
        <v>0.269655525684357</v>
      </c>
      <c r="G188" s="34" t="n">
        <v>0.234148658275944</v>
      </c>
      <c r="H188" s="34" t="n">
        <v>0.151642412430858</v>
      </c>
      <c r="I188" s="35" t="n">
        <v>4.3</v>
      </c>
      <c r="J188" s="6" t="n">
        <v>0</v>
      </c>
      <c r="K188" s="35" t="n">
        <v>-1</v>
      </c>
      <c r="L188" s="42" t="n">
        <v>14.5042327984706</v>
      </c>
      <c r="M188" s="42" t="n">
        <v>-14.5042327984706</v>
      </c>
      <c r="N188" s="42" t="n">
        <v>1208.50887226954</v>
      </c>
      <c r="O188" s="6" t="str">
        <f aca="false">IF(H188&lt;=0,"Below 0%",IF(H188&lt;=0.05,"0-5%",IF(H188&lt;=0.1,"5-10%",IF(H188&lt;=0.2,"10-20%",IF(H188&lt;=0.4,"20-40%","Above 40%")))))</f>
        <v>10-20%</v>
      </c>
    </row>
    <row r="189" customFormat="false" ht="15" hidden="false" customHeight="false" outlineLevel="0" collapsed="false">
      <c r="A189" s="6" t="s">
        <v>149</v>
      </c>
      <c r="B189" s="45" t="n">
        <v>41930</v>
      </c>
      <c r="C189" s="6" t="s">
        <v>196</v>
      </c>
      <c r="D189" s="6" t="s">
        <v>189</v>
      </c>
      <c r="E189" s="6" t="s">
        <v>187</v>
      </c>
      <c r="F189" s="34" t="n">
        <v>0.419557809829712</v>
      </c>
      <c r="G189" s="34" t="n">
        <v>0.346974600910637</v>
      </c>
      <c r="H189" s="34" t="n">
        <v>0.209188824566928</v>
      </c>
      <c r="I189" s="35" t="n">
        <v>2.88</v>
      </c>
      <c r="J189" s="6" t="n">
        <v>0</v>
      </c>
      <c r="K189" s="35" t="n">
        <v>-1</v>
      </c>
      <c r="L189" s="42" t="n">
        <v>24.1701774453908</v>
      </c>
      <c r="M189" s="42" t="n">
        <v>-24.1701774453908</v>
      </c>
      <c r="N189" s="42" t="n">
        <v>1184.33869482415</v>
      </c>
      <c r="O189" s="6" t="str">
        <f aca="false">IF(H189&lt;=0,"Below 0%",IF(H189&lt;=0.05,"0-5%",IF(H189&lt;=0.1,"5-10%",IF(H189&lt;=0.2,"10-20%",IF(H189&lt;=0.4,"20-40%","Above 40%")))))</f>
        <v>20-40%</v>
      </c>
    </row>
    <row r="190" customFormat="false" ht="15" hidden="false" customHeight="false" outlineLevel="0" collapsed="false">
      <c r="A190" s="6" t="s">
        <v>149</v>
      </c>
      <c r="B190" s="45" t="n">
        <v>41930</v>
      </c>
      <c r="C190" s="6" t="s">
        <v>196</v>
      </c>
      <c r="D190" s="6" t="s">
        <v>189</v>
      </c>
      <c r="E190" s="6" t="s">
        <v>174</v>
      </c>
      <c r="F190" s="34" t="n">
        <v>0.381321847438812</v>
      </c>
      <c r="G190" s="34" t="n">
        <v>0.289648362499314</v>
      </c>
      <c r="H190" s="34" t="n">
        <v>0.316499234273127</v>
      </c>
      <c r="I190" s="35" t="n">
        <v>3.45</v>
      </c>
      <c r="J190" s="6" t="n">
        <v>0</v>
      </c>
      <c r="K190" s="35" t="n">
        <v>-1</v>
      </c>
      <c r="L190" s="42" t="n">
        <v>24.1701774453908</v>
      </c>
      <c r="M190" s="42" t="n">
        <v>-24.1701774453908</v>
      </c>
      <c r="N190" s="42" t="n">
        <v>1160.16851737876</v>
      </c>
      <c r="O190" s="6" t="str">
        <f aca="false">IF(H190&lt;=0,"Below 0%",IF(H190&lt;=0.05,"0-5%",IF(H190&lt;=0.1,"5-10%",IF(H190&lt;=0.2,"10-20%",IF(H190&lt;=0.4,"20-40%","Above 40%")))))</f>
        <v>20-40%</v>
      </c>
    </row>
    <row r="191" customFormat="false" ht="15" hidden="false" customHeight="false" outlineLevel="0" collapsed="false">
      <c r="A191" s="6" t="s">
        <v>149</v>
      </c>
      <c r="B191" s="45" t="n">
        <v>41930</v>
      </c>
      <c r="C191" s="6" t="s">
        <v>179</v>
      </c>
      <c r="D191" s="6" t="s">
        <v>191</v>
      </c>
      <c r="E191" s="6" t="s">
        <v>174</v>
      </c>
      <c r="F191" s="34" t="n">
        <v>0.277633607387543</v>
      </c>
      <c r="G191" s="34" t="n">
        <v>0.244406727356889</v>
      </c>
      <c r="H191" s="34" t="n">
        <v>0.135949122145622</v>
      </c>
      <c r="I191" s="35" t="n">
        <v>4.15</v>
      </c>
      <c r="J191" s="6" t="n">
        <v>0</v>
      </c>
      <c r="K191" s="35" t="n">
        <v>-1</v>
      </c>
      <c r="L191" s="42" t="n">
        <v>14.596050830781</v>
      </c>
      <c r="M191" s="42" t="n">
        <v>-14.596050830781</v>
      </c>
      <c r="N191" s="42" t="n">
        <v>1145.57246654798</v>
      </c>
      <c r="O191" s="6" t="str">
        <f aca="false">IF(H191&lt;=0,"Below 0%",IF(H191&lt;=0.05,"0-5%",IF(H191&lt;=0.1,"5-10%",IF(H191&lt;=0.2,"10-20%",IF(H191&lt;=0.4,"20-40%","Above 40%")))))</f>
        <v>10-20%</v>
      </c>
    </row>
    <row r="192" customFormat="false" ht="15" hidden="false" customHeight="false" outlineLevel="0" collapsed="false">
      <c r="A192" s="6" t="s">
        <v>149</v>
      </c>
      <c r="B192" s="45" t="n">
        <v>41931</v>
      </c>
      <c r="C192" s="6" t="s">
        <v>192</v>
      </c>
      <c r="D192" s="6" t="s">
        <v>175</v>
      </c>
      <c r="E192" s="6" t="s">
        <v>187</v>
      </c>
      <c r="F192" s="34" t="n">
        <v>0.437060177326202</v>
      </c>
      <c r="G192" s="34" t="n">
        <v>0.388996405861211</v>
      </c>
      <c r="H192" s="34" t="n">
        <v>0.123558394732675</v>
      </c>
      <c r="I192" s="35" t="n">
        <v>2.55</v>
      </c>
      <c r="J192" s="6" t="n">
        <v>1</v>
      </c>
      <c r="K192" s="35" t="n">
        <v>1.55</v>
      </c>
      <c r="L192" s="42" t="n">
        <v>21.1567745393841</v>
      </c>
      <c r="M192" s="42" t="n">
        <v>32.7930005360454</v>
      </c>
      <c r="N192" s="42" t="n">
        <v>1178.36546708402</v>
      </c>
      <c r="O192" s="6" t="str">
        <f aca="false">IF(H192&lt;=0,"Below 0%",IF(H192&lt;=0.05,"0-5%",IF(H192&lt;=0.1,"5-10%",IF(H192&lt;=0.2,"10-20%",IF(H192&lt;=0.4,"20-40%","Above 40%")))))</f>
        <v>10-20%</v>
      </c>
    </row>
    <row r="193" customFormat="false" ht="15" hidden="false" customHeight="false" outlineLevel="0" collapsed="false">
      <c r="A193" s="6" t="s">
        <v>149</v>
      </c>
      <c r="B193" s="45" t="n">
        <v>41932</v>
      </c>
      <c r="C193" s="6" t="s">
        <v>178</v>
      </c>
      <c r="D193" s="6" t="s">
        <v>176</v>
      </c>
      <c r="E193" s="6" t="s">
        <v>174</v>
      </c>
      <c r="F193" s="34" t="n">
        <v>0.284189820289612</v>
      </c>
      <c r="G193" s="34" t="n">
        <v>0.244389290806358</v>
      </c>
      <c r="H193" s="34" t="n">
        <v>0.162857093090834</v>
      </c>
      <c r="I193" s="35" t="n">
        <v>4.1</v>
      </c>
      <c r="J193" s="6" t="n">
        <v>1</v>
      </c>
      <c r="K193" s="35" t="n">
        <v>3.1</v>
      </c>
      <c r="L193" s="42" t="n">
        <v>15.6968033268515</v>
      </c>
      <c r="M193" s="42" t="n">
        <v>48.6600903132396</v>
      </c>
      <c r="N193" s="42" t="n">
        <v>1227.02555739726</v>
      </c>
      <c r="O193" s="6" t="str">
        <f aca="false">IF(H193&lt;=0,"Below 0%",IF(H193&lt;=0.05,"0-5%",IF(H193&lt;=0.1,"5-10%",IF(H193&lt;=0.2,"10-20%",IF(H193&lt;=0.4,"20-40%","Above 40%")))))</f>
        <v>10-20%</v>
      </c>
    </row>
    <row r="194" customFormat="false" ht="15" hidden="false" customHeight="false" outlineLevel="0" collapsed="false">
      <c r="A194" s="6" t="s">
        <v>149</v>
      </c>
      <c r="B194" s="45" t="n">
        <v>41938</v>
      </c>
      <c r="C194" s="6" t="s">
        <v>196</v>
      </c>
      <c r="D194" s="6" t="s">
        <v>173</v>
      </c>
      <c r="E194" s="6" t="s">
        <v>187</v>
      </c>
      <c r="F194" s="34" t="n">
        <v>0.266799926757813</v>
      </c>
      <c r="G194" s="34" t="n">
        <v>0.20776915312054</v>
      </c>
      <c r="H194" s="34" t="n">
        <v>0.284117121096531</v>
      </c>
      <c r="I194" s="35" t="n">
        <v>4.8</v>
      </c>
      <c r="J194" s="6" t="n">
        <v>0</v>
      </c>
      <c r="K194" s="35" t="n">
        <v>-1</v>
      </c>
      <c r="L194" s="42" t="n">
        <v>22.6547382270918</v>
      </c>
      <c r="M194" s="42" t="n">
        <v>-22.6547382270918</v>
      </c>
      <c r="N194" s="42" t="n">
        <v>1204.37081917017</v>
      </c>
      <c r="O194" s="6" t="str">
        <f aca="false">IF(H194&lt;=0,"Below 0%",IF(H194&lt;=0.05,"0-5%",IF(H194&lt;=0.1,"5-10%",IF(H194&lt;=0.2,"10-20%",IF(H194&lt;=0.4,"20-40%","Above 40%")))))</f>
        <v>20-40%</v>
      </c>
    </row>
    <row r="195" customFormat="false" ht="15" hidden="false" customHeight="false" outlineLevel="0" collapsed="false">
      <c r="A195" s="6" t="s">
        <v>149</v>
      </c>
      <c r="B195" s="45" t="n">
        <v>41938</v>
      </c>
      <c r="C195" s="6" t="s">
        <v>181</v>
      </c>
      <c r="D195" s="6" t="s">
        <v>188</v>
      </c>
      <c r="E195" s="6" t="s">
        <v>187</v>
      </c>
      <c r="F195" s="34" t="n">
        <v>0.665919482707977</v>
      </c>
      <c r="G195" s="34" t="n">
        <v>0.554985139151581</v>
      </c>
      <c r="H195" s="34" t="n">
        <v>0.199887052337986</v>
      </c>
      <c r="I195" s="35" t="n">
        <v>1.8</v>
      </c>
      <c r="J195" s="6" t="n">
        <v>0</v>
      </c>
      <c r="K195" s="35" t="n">
        <v>-1</v>
      </c>
      <c r="L195" s="42" t="n">
        <v>24.5405111479453</v>
      </c>
      <c r="M195" s="42" t="n">
        <v>-24.5405111479453</v>
      </c>
      <c r="N195" s="42" t="n">
        <v>1179.83030802223</v>
      </c>
      <c r="O195" s="6" t="str">
        <f aca="false">IF(H195&lt;=0,"Below 0%",IF(H195&lt;=0.05,"0-5%",IF(H195&lt;=0.1,"5-10%",IF(H195&lt;=0.2,"10-20%",IF(H195&lt;=0.4,"20-40%","Above 40%")))))</f>
        <v>10-20%</v>
      </c>
    </row>
    <row r="196" customFormat="false" ht="15" hidden="false" customHeight="false" outlineLevel="0" collapsed="false">
      <c r="A196" s="6" t="s">
        <v>149</v>
      </c>
      <c r="B196" s="45" t="n">
        <v>41939</v>
      </c>
      <c r="C196" s="6" t="s">
        <v>197</v>
      </c>
      <c r="D196" s="6" t="s">
        <v>182</v>
      </c>
      <c r="E196" s="6" t="s">
        <v>177</v>
      </c>
      <c r="F196" s="34" t="n">
        <v>0.324428796768189</v>
      </c>
      <c r="G196" s="34" t="n">
        <v>0.287632661901668</v>
      </c>
      <c r="H196" s="34" t="n">
        <v>0.127927526113499</v>
      </c>
      <c r="I196" s="35" t="n">
        <v>3.45</v>
      </c>
      <c r="J196" s="6" t="n">
        <v>0</v>
      </c>
      <c r="K196" s="35" t="n">
        <v>-1</v>
      </c>
      <c r="L196" s="42" t="n">
        <v>14.3601419280287</v>
      </c>
      <c r="M196" s="42" t="n">
        <v>-14.3601419280287</v>
      </c>
      <c r="N196" s="42" t="n">
        <v>1165.4701660942</v>
      </c>
      <c r="O196" s="6" t="str">
        <f aca="false">IF(H196&lt;=0,"Below 0%",IF(H196&lt;=0.05,"0-5%",IF(H196&lt;=0.1,"5-10%",IF(H196&lt;=0.2,"10-20%",IF(H196&lt;=0.4,"20-40%","Above 40%")))))</f>
        <v>10-20%</v>
      </c>
    </row>
    <row r="197" customFormat="false" ht="15" hidden="false" customHeight="false" outlineLevel="0" collapsed="false">
      <c r="A197" s="6" t="s">
        <v>149</v>
      </c>
      <c r="B197" s="45" t="n">
        <v>41944</v>
      </c>
      <c r="C197" s="6" t="s">
        <v>186</v>
      </c>
      <c r="D197" s="6" t="s">
        <v>179</v>
      </c>
      <c r="E197" s="6" t="s">
        <v>187</v>
      </c>
      <c r="F197" s="34" t="n">
        <v>0.278085619211197</v>
      </c>
      <c r="G197" s="34" t="n">
        <v>0.244422890397672</v>
      </c>
      <c r="H197" s="34" t="n">
        <v>0.137723307169619</v>
      </c>
      <c r="I197" s="35" t="n">
        <v>4.1</v>
      </c>
      <c r="J197" s="6" t="n">
        <v>0</v>
      </c>
      <c r="K197" s="35" t="n">
        <v>-1</v>
      </c>
      <c r="L197" s="42" t="n">
        <v>13.1727301958691</v>
      </c>
      <c r="M197" s="42" t="n">
        <v>-13.1727301958691</v>
      </c>
      <c r="N197" s="42" t="n">
        <v>1152.29743589833</v>
      </c>
      <c r="O197" s="6" t="str">
        <f aca="false">IF(H197&lt;=0,"Below 0%",IF(H197&lt;=0.05,"0-5%",IF(H197&lt;=0.1,"5-10%",IF(H197&lt;=0.2,"10-20%",IF(H197&lt;=0.4,"20-40%","Above 40%")))))</f>
        <v>10-20%</v>
      </c>
    </row>
    <row r="198" customFormat="false" ht="15" hidden="false" customHeight="false" outlineLevel="0" collapsed="false">
      <c r="A198" s="6" t="s">
        <v>149</v>
      </c>
      <c r="B198" s="45" t="n">
        <v>41944</v>
      </c>
      <c r="C198" s="6" t="s">
        <v>188</v>
      </c>
      <c r="D198" s="6" t="s">
        <v>183</v>
      </c>
      <c r="E198" s="6" t="s">
        <v>177</v>
      </c>
      <c r="F198" s="34" t="n">
        <v>0.574297904968262</v>
      </c>
      <c r="G198" s="34" t="n">
        <v>0.477343737084856</v>
      </c>
      <c r="H198" s="34" t="n">
        <v>0.203111846560524</v>
      </c>
      <c r="I198" s="35" t="n">
        <v>2.08</v>
      </c>
      <c r="J198" s="6" t="n">
        <v>0</v>
      </c>
      <c r="K198" s="35" t="n">
        <v>-1</v>
      </c>
      <c r="L198" s="42" t="n">
        <v>23.309403321884</v>
      </c>
      <c r="M198" s="42" t="n">
        <v>-23.309403321884</v>
      </c>
      <c r="N198" s="42" t="n">
        <v>1128.98803257644</v>
      </c>
      <c r="O198" s="6" t="str">
        <f aca="false">IF(H198&lt;=0,"Below 0%",IF(H198&lt;=0.05,"0-5%",IF(H198&lt;=0.1,"5-10%",IF(H198&lt;=0.2,"10-20%",IF(H198&lt;=0.4,"20-40%","Above 40%")))))</f>
        <v>20-40%</v>
      </c>
    </row>
    <row r="199" customFormat="false" ht="15" hidden="false" customHeight="false" outlineLevel="0" collapsed="false">
      <c r="A199" s="6" t="s">
        <v>149</v>
      </c>
      <c r="B199" s="45" t="n">
        <v>41944</v>
      </c>
      <c r="C199" s="6" t="s">
        <v>192</v>
      </c>
      <c r="D199" s="6" t="s">
        <v>189</v>
      </c>
      <c r="E199" s="6" t="s">
        <v>187</v>
      </c>
      <c r="F199" s="34" t="n">
        <v>0.532700717449188</v>
      </c>
      <c r="G199" s="34" t="n">
        <v>0.407523510971787</v>
      </c>
      <c r="H199" s="34" t="n">
        <v>0.307165606663777</v>
      </c>
      <c r="I199" s="35" t="n">
        <v>2.45</v>
      </c>
      <c r="J199" s="6" t="n">
        <v>0</v>
      </c>
      <c r="K199" s="35" t="n">
        <v>-1</v>
      </c>
      <c r="L199" s="42" t="n">
        <v>23.309403321884</v>
      </c>
      <c r="M199" s="42" t="n">
        <v>-23.309403321884</v>
      </c>
      <c r="N199" s="42" t="n">
        <v>1105.67862925456</v>
      </c>
      <c r="O199" s="6" t="str">
        <f aca="false">IF(H199&lt;=0,"Below 0%",IF(H199&lt;=0.05,"0-5%",IF(H199&lt;=0.1,"5-10%",IF(H199&lt;=0.2,"10-20%",IF(H199&lt;=0.4,"20-40%","Above 40%")))))</f>
        <v>20-40%</v>
      </c>
    </row>
    <row r="200" customFormat="false" ht="15" hidden="false" customHeight="false" outlineLevel="0" collapsed="false">
      <c r="A200" s="6" t="s">
        <v>149</v>
      </c>
      <c r="B200" s="45" t="n">
        <v>41945</v>
      </c>
      <c r="C200" s="6" t="s">
        <v>194</v>
      </c>
      <c r="D200" s="6" t="s">
        <v>176</v>
      </c>
      <c r="E200" s="6" t="s">
        <v>187</v>
      </c>
      <c r="F200" s="34" t="n">
        <v>0.587047815322876</v>
      </c>
      <c r="G200" s="34" t="n">
        <v>0.514398712762598</v>
      </c>
      <c r="H200" s="34" t="n">
        <v>0.141231112671556</v>
      </c>
      <c r="I200" s="35" t="n">
        <v>1.95</v>
      </c>
      <c r="J200" s="6" t="n">
        <v>1</v>
      </c>
      <c r="K200" s="35" t="n">
        <v>0.95</v>
      </c>
      <c r="L200" s="42" t="n">
        <v>22.1135725850912</v>
      </c>
      <c r="M200" s="42" t="n">
        <v>21.0078939558366</v>
      </c>
      <c r="N200" s="42" t="n">
        <v>1126.6865232104</v>
      </c>
      <c r="O200" s="6" t="str">
        <f aca="false">IF(H200&lt;=0,"Below 0%",IF(H200&lt;=0.05,"0-5%",IF(H200&lt;=0.1,"5-10%",IF(H200&lt;=0.2,"10-20%",IF(H200&lt;=0.4,"20-40%","Above 40%")))))</f>
        <v>10-20%</v>
      </c>
    </row>
    <row r="201" customFormat="false" ht="15" hidden="false" customHeight="false" outlineLevel="0" collapsed="false">
      <c r="A201" s="6" t="s">
        <v>149</v>
      </c>
      <c r="B201" s="45" t="n">
        <v>41945</v>
      </c>
      <c r="C201" s="6" t="s">
        <v>182</v>
      </c>
      <c r="D201" s="6" t="s">
        <v>181</v>
      </c>
      <c r="E201" s="6" t="s">
        <v>174</v>
      </c>
      <c r="F201" s="34" t="n">
        <v>0.372454643249512</v>
      </c>
      <c r="G201" s="34" t="n">
        <v>0.274924471299094</v>
      </c>
      <c r="H201" s="34" t="n">
        <v>0.354752603468004</v>
      </c>
      <c r="I201" s="35" t="n">
        <v>3.6</v>
      </c>
      <c r="J201" s="6" t="n">
        <v>0</v>
      </c>
      <c r="K201" s="35" t="n">
        <v>-1</v>
      </c>
      <c r="L201" s="42" t="n">
        <v>22.1135725850912</v>
      </c>
      <c r="M201" s="42" t="n">
        <v>-22.1135725850912</v>
      </c>
      <c r="N201" s="42" t="n">
        <v>1104.57295062531</v>
      </c>
      <c r="O201" s="6" t="str">
        <f aca="false">IF(H201&lt;=0,"Below 0%",IF(H201&lt;=0.05,"0-5%",IF(H201&lt;=0.1,"5-10%",IF(H201&lt;=0.2,"10-20%",IF(H201&lt;=0.4,"20-40%","Above 40%")))))</f>
        <v>20-40%</v>
      </c>
    </row>
    <row r="202" customFormat="false" ht="15" hidden="false" customHeight="false" outlineLevel="0" collapsed="false">
      <c r="A202" s="6" t="s">
        <v>149</v>
      </c>
      <c r="B202" s="45" t="n">
        <v>41946</v>
      </c>
      <c r="C202" s="6" t="s">
        <v>180</v>
      </c>
      <c r="D202" s="6" t="s">
        <v>191</v>
      </c>
      <c r="E202" s="6" t="s">
        <v>187</v>
      </c>
      <c r="F202" s="34" t="n">
        <v>0.624350488185883</v>
      </c>
      <c r="G202" s="34" t="n">
        <v>0.464730290456432</v>
      </c>
      <c r="H202" s="34" t="n">
        <v>0.343468461185694</v>
      </c>
      <c r="I202" s="35" t="n">
        <v>2.15</v>
      </c>
      <c r="J202" s="6" t="n">
        <v>0</v>
      </c>
      <c r="K202" s="35" t="n">
        <v>-1</v>
      </c>
      <c r="L202" s="42" t="n">
        <v>22.0914590125061</v>
      </c>
      <c r="M202" s="42" t="n">
        <v>-22.0914590125061</v>
      </c>
      <c r="N202" s="42" t="n">
        <v>1082.4814916128</v>
      </c>
      <c r="O202" s="6" t="str">
        <f aca="false">IF(H202&lt;=0,"Below 0%",IF(H202&lt;=0.05,"0-5%",IF(H202&lt;=0.1,"5-10%",IF(H202&lt;=0.2,"10-20%",IF(H202&lt;=0.4,"20-40%","Above 40%")))))</f>
        <v>20-40%</v>
      </c>
    </row>
    <row r="203" customFormat="false" ht="15" hidden="false" customHeight="false" outlineLevel="0" collapsed="false">
      <c r="A203" s="6" t="s">
        <v>149</v>
      </c>
      <c r="B203" s="45" t="n">
        <v>41951</v>
      </c>
      <c r="C203" s="6" t="s">
        <v>183</v>
      </c>
      <c r="D203" s="6" t="s">
        <v>190</v>
      </c>
      <c r="E203" s="6" t="s">
        <v>187</v>
      </c>
      <c r="F203" s="34" t="n">
        <v>0.331319659948349</v>
      </c>
      <c r="G203" s="34" t="n">
        <v>0.286063569682152</v>
      </c>
      <c r="H203" s="34" t="n">
        <v>0.158202913836536</v>
      </c>
      <c r="I203" s="35" t="n">
        <v>3.5</v>
      </c>
      <c r="J203" s="6" t="n">
        <v>0</v>
      </c>
      <c r="K203" s="35" t="n">
        <v>-1</v>
      </c>
      <c r="L203" s="42" t="n">
        <v>17.2784407342571</v>
      </c>
      <c r="M203" s="42" t="n">
        <v>-17.2784407342571</v>
      </c>
      <c r="N203" s="42" t="n">
        <v>1065.20305087854</v>
      </c>
      <c r="O203" s="6" t="str">
        <f aca="false">IF(H203&lt;=0,"Below 0%",IF(H203&lt;=0.05,"0-5%",IF(H203&lt;=0.1,"5-10%",IF(H203&lt;=0.2,"10-20%",IF(H203&lt;=0.4,"20-40%","Above 40%")))))</f>
        <v>10-20%</v>
      </c>
    </row>
    <row r="204" customFormat="false" ht="15" hidden="false" customHeight="false" outlineLevel="0" collapsed="false">
      <c r="A204" s="6" t="s">
        <v>149</v>
      </c>
      <c r="B204" s="45" t="n">
        <v>41951</v>
      </c>
      <c r="C204" s="6" t="s">
        <v>196</v>
      </c>
      <c r="D204" s="6" t="s">
        <v>186</v>
      </c>
      <c r="E204" s="6" t="s">
        <v>174</v>
      </c>
      <c r="F204" s="34" t="n">
        <v>0.406690567731857</v>
      </c>
      <c r="G204" s="34" t="n">
        <v>0.293731778425656</v>
      </c>
      <c r="H204" s="34" t="n">
        <v>0.384564414213668</v>
      </c>
      <c r="I204" s="35" t="n">
        <v>3.4</v>
      </c>
      <c r="J204" s="6" t="n">
        <v>0</v>
      </c>
      <c r="K204" s="35" t="n">
        <v>-1</v>
      </c>
      <c r="L204" s="42" t="n">
        <v>21.649629832256</v>
      </c>
      <c r="M204" s="42" t="n">
        <v>-21.649629832256</v>
      </c>
      <c r="N204" s="42" t="n">
        <v>1043.55342104629</v>
      </c>
      <c r="O204" s="6" t="str">
        <f aca="false">IF(H204&lt;=0,"Below 0%",IF(H204&lt;=0.05,"0-5%",IF(H204&lt;=0.1,"5-10%",IF(H204&lt;=0.2,"10-20%",IF(H204&lt;=0.4,"20-40%","Above 40%")))))</f>
        <v>20-40%</v>
      </c>
    </row>
    <row r="205" customFormat="false" ht="15" hidden="false" customHeight="false" outlineLevel="0" collapsed="false">
      <c r="A205" s="6" t="s">
        <v>149</v>
      </c>
      <c r="B205" s="45" t="n">
        <v>41952</v>
      </c>
      <c r="C205" s="6" t="s">
        <v>191</v>
      </c>
      <c r="D205" s="6" t="s">
        <v>173</v>
      </c>
      <c r="E205" s="6" t="s">
        <v>174</v>
      </c>
      <c r="F205" s="34" t="n">
        <v>0.324136525392532</v>
      </c>
      <c r="G205" s="34" t="n">
        <v>0.280550689999509</v>
      </c>
      <c r="H205" s="34" t="n">
        <v>0.1553581471965</v>
      </c>
      <c r="I205" s="35" t="n">
        <v>3.55</v>
      </c>
      <c r="J205" s="6" t="n">
        <v>1</v>
      </c>
      <c r="K205" s="35" t="n">
        <v>2.55</v>
      </c>
      <c r="L205" s="42" t="n">
        <v>15.4164213538925</v>
      </c>
      <c r="M205" s="42" t="n">
        <v>39.3118744524258</v>
      </c>
      <c r="N205" s="42" t="n">
        <v>1082.86529549871</v>
      </c>
      <c r="O205" s="6" t="str">
        <f aca="false">IF(H205&lt;=0,"Below 0%",IF(H205&lt;=0.05,"0-5%",IF(H205&lt;=0.1,"5-10%",IF(H205&lt;=0.2,"10-20%",IF(H205&lt;=0.4,"20-40%","Above 40%")))))</f>
        <v>10-20%</v>
      </c>
    </row>
    <row r="206" customFormat="false" ht="15" hidden="false" customHeight="false" outlineLevel="0" collapsed="false">
      <c r="A206" s="6" t="s">
        <v>149</v>
      </c>
      <c r="B206" s="45" t="n">
        <v>41952</v>
      </c>
      <c r="C206" s="6" t="s">
        <v>175</v>
      </c>
      <c r="D206" s="6" t="s">
        <v>185</v>
      </c>
      <c r="E206" s="6" t="s">
        <v>177</v>
      </c>
      <c r="F206" s="34" t="n">
        <v>0.546644747257233</v>
      </c>
      <c r="G206" s="34" t="n">
        <v>0.450988363229839</v>
      </c>
      <c r="H206" s="34" t="n">
        <v>0.212103885214094</v>
      </c>
      <c r="I206" s="35" t="n">
        <v>2.22</v>
      </c>
      <c r="J206" s="6" t="n">
        <v>0</v>
      </c>
      <c r="K206" s="35" t="n">
        <v>-1</v>
      </c>
      <c r="L206" s="42" t="n">
        <v>20.8710684209257</v>
      </c>
      <c r="M206" s="42" t="n">
        <v>-20.8710684209257</v>
      </c>
      <c r="N206" s="42" t="n">
        <v>1061.99422707779</v>
      </c>
      <c r="O206" s="6" t="str">
        <f aca="false">IF(H206&lt;=0,"Below 0%",IF(H206&lt;=0.05,"0-5%",IF(H206&lt;=0.1,"5-10%",IF(H206&lt;=0.2,"10-20%",IF(H206&lt;=0.4,"20-40%","Above 40%")))))</f>
        <v>20-40%</v>
      </c>
    </row>
    <row r="207" customFormat="false" ht="15" hidden="false" customHeight="false" outlineLevel="0" collapsed="false">
      <c r="A207" s="6" t="s">
        <v>149</v>
      </c>
      <c r="B207" s="45" t="n">
        <v>41965</v>
      </c>
      <c r="C207" s="6" t="s">
        <v>185</v>
      </c>
      <c r="D207" s="6" t="s">
        <v>176</v>
      </c>
      <c r="E207" s="6" t="s">
        <v>187</v>
      </c>
      <c r="F207" s="34" t="n">
        <v>0.525899112224579</v>
      </c>
      <c r="G207" s="34" t="n">
        <v>0.444005920078934</v>
      </c>
      <c r="H207" s="34" t="n">
        <v>0.184441667199135</v>
      </c>
      <c r="I207" s="35" t="n">
        <v>2.3</v>
      </c>
      <c r="J207" s="6" t="n">
        <v>0</v>
      </c>
      <c r="K207" s="35" t="n">
        <v>-1</v>
      </c>
      <c r="L207" s="42" t="n">
        <v>21.2398845415557</v>
      </c>
      <c r="M207" s="42" t="n">
        <v>-21.2398845415557</v>
      </c>
      <c r="N207" s="42" t="n">
        <v>1040.75434253623</v>
      </c>
      <c r="O207" s="6" t="str">
        <f aca="false">IF(H207&lt;=0,"Below 0%",IF(H207&lt;=0.05,"0-5%",IF(H207&lt;=0.1,"5-10%",IF(H207&lt;=0.2,"10-20%",IF(H207&lt;=0.4,"20-40%","Above 40%")))))</f>
        <v>10-20%</v>
      </c>
    </row>
    <row r="208" customFormat="false" ht="15" hidden="false" customHeight="false" outlineLevel="0" collapsed="false">
      <c r="A208" s="6" t="s">
        <v>149</v>
      </c>
      <c r="B208" s="45" t="n">
        <v>41965</v>
      </c>
      <c r="C208" s="6" t="s">
        <v>185</v>
      </c>
      <c r="D208" s="6" t="s">
        <v>176</v>
      </c>
      <c r="E208" s="6" t="s">
        <v>174</v>
      </c>
      <c r="F208" s="34" t="n">
        <v>0.318612158298492</v>
      </c>
      <c r="G208" s="34" t="n">
        <v>0.272323630981746</v>
      </c>
      <c r="H208" s="34" t="n">
        <v>0.169976168244645</v>
      </c>
      <c r="I208" s="35" t="n">
        <v>3.75</v>
      </c>
      <c r="J208" s="6" t="n">
        <v>0</v>
      </c>
      <c r="K208" s="35" t="n">
        <v>-1</v>
      </c>
      <c r="L208" s="42" t="n">
        <v>18.8065268985397</v>
      </c>
      <c r="M208" s="42" t="n">
        <v>-18.8065268985397</v>
      </c>
      <c r="N208" s="42" t="n">
        <v>1021.94781563769</v>
      </c>
      <c r="O208" s="6" t="str">
        <f aca="false">IF(H208&lt;=0,"Below 0%",IF(H208&lt;=0.05,"0-5%",IF(H208&lt;=0.1,"5-10%",IF(H208&lt;=0.2,"10-20%",IF(H208&lt;=0.4,"20-40%","Above 40%")))))</f>
        <v>10-20%</v>
      </c>
    </row>
    <row r="209" customFormat="false" ht="15" hidden="false" customHeight="false" outlineLevel="0" collapsed="false">
      <c r="A209" s="6" t="s">
        <v>149</v>
      </c>
      <c r="B209" s="45" t="n">
        <v>41965</v>
      </c>
      <c r="C209" s="6" t="s">
        <v>173</v>
      </c>
      <c r="D209" s="6" t="s">
        <v>189</v>
      </c>
      <c r="E209" s="6" t="s">
        <v>187</v>
      </c>
      <c r="F209" s="34" t="n">
        <v>0.600597679615021</v>
      </c>
      <c r="G209" s="34" t="n">
        <v>0.527977372398326</v>
      </c>
      <c r="H209" s="34" t="n">
        <v>0.137544355143136</v>
      </c>
      <c r="I209" s="35" t="n">
        <v>1.91</v>
      </c>
      <c r="J209" s="6" t="n">
        <v>1</v>
      </c>
      <c r="K209" s="35" t="n">
        <v>0.91</v>
      </c>
      <c r="L209" s="42" t="n">
        <v>21.2398845415557</v>
      </c>
      <c r="M209" s="42" t="n">
        <v>19.3282949328157</v>
      </c>
      <c r="N209" s="42" t="n">
        <v>1041.27611057051</v>
      </c>
      <c r="O209" s="6" t="str">
        <f aca="false">IF(H209&lt;=0,"Below 0%",IF(H209&lt;=0.05,"0-5%",IF(H209&lt;=0.1,"5-10%",IF(H209&lt;=0.2,"10-20%",IF(H209&lt;=0.4,"20-40%","Above 40%")))))</f>
        <v>10-20%</v>
      </c>
    </row>
    <row r="210" customFormat="false" ht="15" hidden="false" customHeight="false" outlineLevel="0" collapsed="false">
      <c r="A210" s="6" t="s">
        <v>149</v>
      </c>
      <c r="B210" s="45" t="n">
        <v>41965</v>
      </c>
      <c r="C210" s="6" t="s">
        <v>173</v>
      </c>
      <c r="D210" s="6" t="s">
        <v>189</v>
      </c>
      <c r="E210" s="6" t="s">
        <v>174</v>
      </c>
      <c r="F210" s="34" t="n">
        <v>0.331601053476334</v>
      </c>
      <c r="G210" s="34" t="n">
        <v>0.261931631501507</v>
      </c>
      <c r="H210" s="34" t="n">
        <v>0.265983232248243</v>
      </c>
      <c r="I210" s="35" t="n">
        <v>3.85</v>
      </c>
      <c r="J210" s="6" t="n">
        <v>0</v>
      </c>
      <c r="K210" s="35" t="n">
        <v>-1</v>
      </c>
      <c r="L210" s="42" t="n">
        <v>21.2398845415557</v>
      </c>
      <c r="M210" s="42" t="n">
        <v>-21.2398845415557</v>
      </c>
      <c r="N210" s="42" t="n">
        <v>1020.03622602895</v>
      </c>
      <c r="O210" s="6" t="str">
        <f aca="false">IF(H210&lt;=0,"Below 0%",IF(H210&lt;=0.05,"0-5%",IF(H210&lt;=0.1,"5-10%",IF(H210&lt;=0.2,"10-20%",IF(H210&lt;=0.4,"20-40%","Above 40%")))))</f>
        <v>20-40%</v>
      </c>
    </row>
    <row r="211" customFormat="false" ht="15" hidden="false" customHeight="false" outlineLevel="0" collapsed="false">
      <c r="A211" s="6" t="s">
        <v>149</v>
      </c>
      <c r="B211" s="45" t="n">
        <v>41965</v>
      </c>
      <c r="C211" s="6" t="s">
        <v>195</v>
      </c>
      <c r="D211" s="6" t="s">
        <v>191</v>
      </c>
      <c r="E211" s="6" t="s">
        <v>174</v>
      </c>
      <c r="F211" s="34" t="n">
        <v>0.318126618862152</v>
      </c>
      <c r="G211" s="34" t="n">
        <v>0.285714285714286</v>
      </c>
      <c r="H211" s="34" t="n">
        <v>0.113443166017532</v>
      </c>
      <c r="I211" s="35" t="n">
        <v>3.6</v>
      </c>
      <c r="J211" s="6" t="n">
        <v>1</v>
      </c>
      <c r="K211" s="35" t="n">
        <v>2.6</v>
      </c>
      <c r="L211" s="42" t="n">
        <v>14.8327741041524</v>
      </c>
      <c r="M211" s="42" t="n">
        <v>38.5652126707961</v>
      </c>
      <c r="N211" s="42" t="n">
        <v>1058.60143869975</v>
      </c>
      <c r="O211" s="6" t="str">
        <f aca="false">IF(H211&lt;=0,"Below 0%",IF(H211&lt;=0.05,"0-5%",IF(H211&lt;=0.1,"5-10%",IF(H211&lt;=0.2,"10-20%",IF(H211&lt;=0.4,"20-40%","Above 40%")))))</f>
        <v>10-20%</v>
      </c>
    </row>
    <row r="212" customFormat="false" ht="15" hidden="false" customHeight="false" outlineLevel="0" collapsed="false">
      <c r="A212" s="6" t="s">
        <v>149</v>
      </c>
      <c r="B212" s="45" t="n">
        <v>41966</v>
      </c>
      <c r="C212" s="6" t="s">
        <v>180</v>
      </c>
      <c r="D212" s="6" t="s">
        <v>183</v>
      </c>
      <c r="E212" s="6" t="s">
        <v>177</v>
      </c>
      <c r="F212" s="34" t="n">
        <v>0.646158158779144</v>
      </c>
      <c r="G212" s="34" t="n">
        <v>0.516453167234693</v>
      </c>
      <c r="H212" s="34" t="n">
        <v>0.251145698726075</v>
      </c>
      <c r="I212" s="35" t="n">
        <v>1.95</v>
      </c>
      <c r="J212" s="6" t="n">
        <v>0</v>
      </c>
      <c r="K212" s="35" t="n">
        <v>-1</v>
      </c>
      <c r="L212" s="42" t="n">
        <v>21.172028773995</v>
      </c>
      <c r="M212" s="42" t="n">
        <v>-21.172028773995</v>
      </c>
      <c r="N212" s="42" t="n">
        <v>1037.42940992575</v>
      </c>
      <c r="O212" s="6" t="str">
        <f aca="false">IF(H212&lt;=0,"Below 0%",IF(H212&lt;=0.05,"0-5%",IF(H212&lt;=0.1,"5-10%",IF(H212&lt;=0.2,"10-20%",IF(H212&lt;=0.4,"20-40%","Above 40%")))))</f>
        <v>20-40%</v>
      </c>
    </row>
    <row r="213" customFormat="false" ht="15" hidden="false" customHeight="false" outlineLevel="0" collapsed="false">
      <c r="A213" s="6" t="s">
        <v>149</v>
      </c>
      <c r="B213" s="45" t="n">
        <v>41972</v>
      </c>
      <c r="C213" s="6" t="s">
        <v>189</v>
      </c>
      <c r="D213" s="6" t="s">
        <v>188</v>
      </c>
      <c r="E213" s="6" t="s">
        <v>187</v>
      </c>
      <c r="F213" s="34" t="n">
        <v>0.61123138666153</v>
      </c>
      <c r="G213" s="34" t="n">
        <v>0.447987112147808</v>
      </c>
      <c r="H213" s="34" t="n">
        <v>0.364395024069044</v>
      </c>
      <c r="I213" s="35" t="n">
        <v>2.25</v>
      </c>
      <c r="J213" s="6" t="n">
        <v>1</v>
      </c>
      <c r="K213" s="35" t="n">
        <v>1.25</v>
      </c>
      <c r="L213" s="42" t="n">
        <v>20.748588198515</v>
      </c>
      <c r="M213" s="42" t="n">
        <v>25.9357352481438</v>
      </c>
      <c r="N213" s="42" t="n">
        <v>1063.3651451739</v>
      </c>
      <c r="O213" s="6" t="str">
        <f aca="false">IF(H213&lt;=0,"Below 0%",IF(H213&lt;=0.05,"0-5%",IF(H213&lt;=0.1,"5-10%",IF(H213&lt;=0.2,"10-20%",IF(H213&lt;=0.4,"20-40%","Above 40%")))))</f>
        <v>20-40%</v>
      </c>
    </row>
    <row r="214" customFormat="false" ht="15" hidden="false" customHeight="false" outlineLevel="0" collapsed="false">
      <c r="A214" s="6" t="s">
        <v>149</v>
      </c>
      <c r="B214" s="45" t="n">
        <v>41972</v>
      </c>
      <c r="C214" s="6" t="s">
        <v>178</v>
      </c>
      <c r="D214" s="6" t="s">
        <v>185</v>
      </c>
      <c r="E214" s="6" t="s">
        <v>177</v>
      </c>
      <c r="F214" s="34" t="n">
        <v>0.635721862316132</v>
      </c>
      <c r="G214" s="34" t="n">
        <v>0.527472527472527</v>
      </c>
      <c r="H214" s="34" t="n">
        <v>0.205222697307666</v>
      </c>
      <c r="I214" s="35" t="n">
        <v>1.9</v>
      </c>
      <c r="J214" s="6" t="n">
        <v>1</v>
      </c>
      <c r="K214" s="35" t="n">
        <v>0.9</v>
      </c>
      <c r="L214" s="42" t="n">
        <v>20.748588198515</v>
      </c>
      <c r="M214" s="42" t="n">
        <v>18.6737293786635</v>
      </c>
      <c r="N214" s="42" t="n">
        <v>1082.03887455256</v>
      </c>
      <c r="O214" s="6" t="str">
        <f aca="false">IF(H214&lt;=0,"Below 0%",IF(H214&lt;=0.05,"0-5%",IF(H214&lt;=0.1,"5-10%",IF(H214&lt;=0.2,"10-20%",IF(H214&lt;=0.4,"20-40%","Above 40%")))))</f>
        <v>20-40%</v>
      </c>
    </row>
    <row r="215" customFormat="false" ht="15" hidden="false" customHeight="false" outlineLevel="0" collapsed="false">
      <c r="A215" s="6" t="s">
        <v>149</v>
      </c>
      <c r="B215" s="45" t="n">
        <v>41972</v>
      </c>
      <c r="C215" s="6" t="s">
        <v>196</v>
      </c>
      <c r="D215" s="6" t="s">
        <v>182</v>
      </c>
      <c r="E215" s="6" t="s">
        <v>174</v>
      </c>
      <c r="F215" s="34" t="n">
        <v>0.355862408876419</v>
      </c>
      <c r="G215" s="34" t="n">
        <v>0.294424320389993</v>
      </c>
      <c r="H215" s="34" t="n">
        <v>0.208671920869328</v>
      </c>
      <c r="I215" s="35" t="n">
        <v>3.4</v>
      </c>
      <c r="J215" s="6" t="n">
        <v>1</v>
      </c>
      <c r="K215" s="35" t="n">
        <v>2.4</v>
      </c>
      <c r="L215" s="42" t="n">
        <v>20.748588198515</v>
      </c>
      <c r="M215" s="42" t="n">
        <v>49.7966116764361</v>
      </c>
      <c r="N215" s="42" t="n">
        <v>1131.835486229</v>
      </c>
      <c r="O215" s="6" t="str">
        <f aca="false">IF(H215&lt;=0,"Below 0%",IF(H215&lt;=0.05,"0-5%",IF(H215&lt;=0.1,"5-10%",IF(H215&lt;=0.2,"10-20%",IF(H215&lt;=0.4,"20-40%","Above 40%")))))</f>
        <v>20-40%</v>
      </c>
    </row>
    <row r="216" customFormat="false" ht="15" hidden="false" customHeight="false" outlineLevel="0" collapsed="false">
      <c r="A216" s="6" t="s">
        <v>149</v>
      </c>
      <c r="B216" s="45" t="n">
        <v>41972</v>
      </c>
      <c r="C216" s="6" t="s">
        <v>197</v>
      </c>
      <c r="D216" s="6" t="s">
        <v>195</v>
      </c>
      <c r="E216" s="6" t="s">
        <v>174</v>
      </c>
      <c r="F216" s="34" t="n">
        <v>0.378446727991104</v>
      </c>
      <c r="G216" s="34" t="n">
        <v>0.292109858707731</v>
      </c>
      <c r="H216" s="34" t="n">
        <v>0.29556301066085</v>
      </c>
      <c r="I216" s="35" t="n">
        <v>3.43</v>
      </c>
      <c r="J216" s="6" t="n">
        <v>0</v>
      </c>
      <c r="K216" s="35" t="n">
        <v>-1</v>
      </c>
      <c r="L216" s="42" t="n">
        <v>20.748588198515</v>
      </c>
      <c r="M216" s="42" t="n">
        <v>-20.748588198515</v>
      </c>
      <c r="N216" s="42" t="n">
        <v>1111.08689803048</v>
      </c>
      <c r="O216" s="6" t="str">
        <f aca="false">IF(H216&lt;=0,"Below 0%",IF(H216&lt;=0.05,"0-5%",IF(H216&lt;=0.1,"5-10%",IF(H216&lt;=0.2,"10-20%",IF(H216&lt;=0.4,"20-40%","Above 40%")))))</f>
        <v>20-40%</v>
      </c>
    </row>
    <row r="217" customFormat="false" ht="15" hidden="false" customHeight="false" outlineLevel="0" collapsed="false">
      <c r="A217" s="6" t="s">
        <v>149</v>
      </c>
      <c r="B217" s="45" t="n">
        <v>41972</v>
      </c>
      <c r="C217" s="6" t="s">
        <v>197</v>
      </c>
      <c r="D217" s="6" t="s">
        <v>195</v>
      </c>
      <c r="E217" s="6" t="s">
        <v>177</v>
      </c>
      <c r="F217" s="34" t="n">
        <v>0.32286274433136</v>
      </c>
      <c r="G217" s="34" t="n">
        <v>0.290416468222469</v>
      </c>
      <c r="H217" s="34" t="n">
        <v>0.111723265238649</v>
      </c>
      <c r="I217" s="35" t="n">
        <v>3.45</v>
      </c>
      <c r="J217" s="6" t="n">
        <v>0</v>
      </c>
      <c r="K217" s="35" t="n">
        <v>-1</v>
      </c>
      <c r="L217" s="42" t="n">
        <v>12.0549792798708</v>
      </c>
      <c r="M217" s="42" t="n">
        <v>-12.0549792798708</v>
      </c>
      <c r="N217" s="42" t="n">
        <v>1099.03191875061</v>
      </c>
      <c r="O217" s="6" t="str">
        <f aca="false">IF(H217&lt;=0,"Below 0%",IF(H217&lt;=0.05,"0-5%",IF(H217&lt;=0.1,"5-10%",IF(H217&lt;=0.2,"10-20%",IF(H217&lt;=0.4,"20-40%","Above 40%")))))</f>
        <v>10-20%</v>
      </c>
    </row>
    <row r="218" customFormat="false" ht="15" hidden="false" customHeight="false" outlineLevel="0" collapsed="false">
      <c r="A218" s="6" t="s">
        <v>149</v>
      </c>
      <c r="B218" s="45" t="n">
        <v>41973</v>
      </c>
      <c r="C218" s="6" t="s">
        <v>179</v>
      </c>
      <c r="D218" s="6" t="s">
        <v>194</v>
      </c>
      <c r="E218" s="6" t="s">
        <v>174</v>
      </c>
      <c r="F218" s="34" t="n">
        <v>0.321212112903595</v>
      </c>
      <c r="G218" s="34" t="n">
        <v>0.279087773632716</v>
      </c>
      <c r="H218" s="34" t="n">
        <v>0.15093581034587</v>
      </c>
      <c r="I218" s="35" t="n">
        <v>3.6</v>
      </c>
      <c r="J218" s="6" t="n">
        <v>0</v>
      </c>
      <c r="K218" s="35" t="n">
        <v>-1</v>
      </c>
      <c r="L218" s="42" t="n">
        <v>16.523903309879</v>
      </c>
      <c r="M218" s="42" t="n">
        <v>-16.523903309879</v>
      </c>
      <c r="N218" s="42" t="n">
        <v>1082.50801544073</v>
      </c>
      <c r="O218" s="6" t="str">
        <f aca="false">IF(H218&lt;=0,"Below 0%",IF(H218&lt;=0.05,"0-5%",IF(H218&lt;=0.1,"5-10%",IF(H218&lt;=0.2,"10-20%",IF(H218&lt;=0.4,"20-40%","Above 40%")))))</f>
        <v>10-20%</v>
      </c>
    </row>
    <row r="219" customFormat="false" ht="15" hidden="false" customHeight="false" outlineLevel="0" collapsed="false">
      <c r="A219" s="6" t="s">
        <v>149</v>
      </c>
      <c r="B219" s="45" t="n">
        <v>41973</v>
      </c>
      <c r="C219" s="6" t="s">
        <v>181</v>
      </c>
      <c r="D219" s="6" t="s">
        <v>173</v>
      </c>
      <c r="E219" s="6" t="s">
        <v>177</v>
      </c>
      <c r="F219" s="34" t="n">
        <v>0.338864505290985</v>
      </c>
      <c r="G219" s="34" t="n">
        <v>0.298228207918651</v>
      </c>
      <c r="H219" s="34" t="n">
        <v>0.136259067027687</v>
      </c>
      <c r="I219" s="35" t="n">
        <v>3.39</v>
      </c>
      <c r="J219" s="6" t="n">
        <v>0</v>
      </c>
      <c r="K219" s="35" t="n">
        <v>-1</v>
      </c>
      <c r="L219" s="42" t="n">
        <v>17.1006001561485</v>
      </c>
      <c r="M219" s="42" t="n">
        <v>-17.1006001561485</v>
      </c>
      <c r="N219" s="42" t="n">
        <v>1065.40741528458</v>
      </c>
      <c r="O219" s="6" t="str">
        <f aca="false">IF(H219&lt;=0,"Below 0%",IF(H219&lt;=0.05,"0-5%",IF(H219&lt;=0.1,"5-10%",IF(H219&lt;=0.2,"10-20%",IF(H219&lt;=0.4,"20-40%","Above 40%")))))</f>
        <v>10-20%</v>
      </c>
    </row>
    <row r="220" customFormat="false" ht="15" hidden="false" customHeight="false" outlineLevel="0" collapsed="false">
      <c r="A220" s="6" t="s">
        <v>149</v>
      </c>
      <c r="B220" s="45" t="n">
        <v>41975</v>
      </c>
      <c r="C220" s="6" t="s">
        <v>178</v>
      </c>
      <c r="D220" s="6" t="s">
        <v>189</v>
      </c>
      <c r="E220" s="6" t="s">
        <v>177</v>
      </c>
      <c r="F220" s="34" t="n">
        <v>0.344256311655045</v>
      </c>
      <c r="G220" s="34" t="n">
        <v>0.312883435582822</v>
      </c>
      <c r="H220" s="34" t="n">
        <v>0.100270172544554</v>
      </c>
      <c r="I220" s="35" t="n">
        <v>3.2</v>
      </c>
      <c r="J220" s="6" t="n">
        <v>1</v>
      </c>
      <c r="K220" s="35" t="n">
        <v>2.2</v>
      </c>
      <c r="L220" s="42" t="n">
        <v>12.3030581524992</v>
      </c>
      <c r="M220" s="42" t="n">
        <v>27.0667279354981</v>
      </c>
      <c r="N220" s="42" t="n">
        <v>1092.47414322008</v>
      </c>
      <c r="O220" s="6" t="str">
        <f aca="false">IF(H220&lt;=0,"Below 0%",IF(H220&lt;=0.05,"0-5%",IF(H220&lt;=0.1,"5-10%",IF(H220&lt;=0.2,"10-20%",IF(H220&lt;=0.4,"20-40%","Above 40%")))))</f>
        <v>10-20%</v>
      </c>
    </row>
    <row r="221" customFormat="false" ht="15" hidden="false" customHeight="false" outlineLevel="0" collapsed="false">
      <c r="A221" s="6" t="s">
        <v>149</v>
      </c>
      <c r="B221" s="45" t="n">
        <v>41975</v>
      </c>
      <c r="C221" s="6" t="s">
        <v>178</v>
      </c>
      <c r="D221" s="6" t="s">
        <v>189</v>
      </c>
      <c r="E221" s="6" t="s">
        <v>187</v>
      </c>
      <c r="F221" s="34" t="n">
        <v>0.458301514387131</v>
      </c>
      <c r="G221" s="34" t="n">
        <v>0.392638036809816</v>
      </c>
      <c r="H221" s="34" t="n">
        <v>0.167236669454723</v>
      </c>
      <c r="I221" s="35" t="n">
        <v>2.55</v>
      </c>
      <c r="J221" s="6" t="n">
        <v>0</v>
      </c>
      <c r="K221" s="35" t="n">
        <v>-1</v>
      </c>
      <c r="L221" s="42" t="n">
        <v>21.3081483056916</v>
      </c>
      <c r="M221" s="42" t="n">
        <v>-21.3081483056916</v>
      </c>
      <c r="N221" s="42" t="n">
        <v>1071.16599491439</v>
      </c>
      <c r="O221" s="6" t="str">
        <f aca="false">IF(H221&lt;=0,"Below 0%",IF(H221&lt;=0.05,"0-5%",IF(H221&lt;=0.1,"5-10%",IF(H221&lt;=0.2,"10-20%",IF(H221&lt;=0.4,"20-40%","Above 40%")))))</f>
        <v>10-20%</v>
      </c>
    </row>
    <row r="222" customFormat="false" ht="15" hidden="false" customHeight="false" outlineLevel="0" collapsed="false">
      <c r="A222" s="6" t="s">
        <v>149</v>
      </c>
      <c r="B222" s="45" t="n">
        <v>41975</v>
      </c>
      <c r="C222" s="6" t="s">
        <v>196</v>
      </c>
      <c r="D222" s="6" t="s">
        <v>188</v>
      </c>
      <c r="E222" s="6" t="s">
        <v>174</v>
      </c>
      <c r="F222" s="34" t="n">
        <v>0.396143645048142</v>
      </c>
      <c r="G222" s="34" t="n">
        <v>0.298364872313063</v>
      </c>
      <c r="H222" s="34" t="n">
        <v>0.327715431032657</v>
      </c>
      <c r="I222" s="35" t="n">
        <v>3.35</v>
      </c>
      <c r="J222" s="6" t="n">
        <v>1</v>
      </c>
      <c r="K222" s="35" t="n">
        <v>2.35</v>
      </c>
      <c r="L222" s="42" t="n">
        <v>21.3081483056916</v>
      </c>
      <c r="M222" s="42" t="n">
        <v>50.0741485183754</v>
      </c>
      <c r="N222" s="42" t="n">
        <v>1121.24014343276</v>
      </c>
      <c r="O222" s="6" t="str">
        <f aca="false">IF(H222&lt;=0,"Below 0%",IF(H222&lt;=0.05,"0-5%",IF(H222&lt;=0.1,"5-10%",IF(H222&lt;=0.2,"10-20%",IF(H222&lt;=0.4,"20-40%","Above 40%")))))</f>
        <v>20-40%</v>
      </c>
    </row>
    <row r="223" customFormat="false" ht="15" hidden="false" customHeight="false" outlineLevel="0" collapsed="false">
      <c r="A223" s="6" t="s">
        <v>149</v>
      </c>
      <c r="B223" s="45" t="n">
        <v>41975</v>
      </c>
      <c r="C223" s="6" t="s">
        <v>180</v>
      </c>
      <c r="D223" s="6" t="s">
        <v>182</v>
      </c>
      <c r="E223" s="6" t="s">
        <v>187</v>
      </c>
      <c r="F223" s="34" t="n">
        <v>0.583227813243866</v>
      </c>
      <c r="G223" s="34" t="n">
        <v>0.468363636363636</v>
      </c>
      <c r="H223" s="34" t="n">
        <v>0.245245719270677</v>
      </c>
      <c r="I223" s="35" t="n">
        <v>2.15</v>
      </c>
      <c r="J223" s="6" t="n">
        <v>0</v>
      </c>
      <c r="K223" s="35" t="n">
        <v>-1</v>
      </c>
      <c r="L223" s="42" t="n">
        <v>21.3081483056916</v>
      </c>
      <c r="M223" s="42" t="n">
        <v>-21.3081483056916</v>
      </c>
      <c r="N223" s="42" t="n">
        <v>1099.93199512707</v>
      </c>
      <c r="O223" s="6" t="str">
        <f aca="false">IF(H223&lt;=0,"Below 0%",IF(H223&lt;=0.05,"0-5%",IF(H223&lt;=0.1,"5-10%",IF(H223&lt;=0.2,"10-20%",IF(H223&lt;=0.4,"20-40%","Above 40%")))))</f>
        <v>20-40%</v>
      </c>
    </row>
    <row r="224" customFormat="false" ht="15" hidden="false" customHeight="false" outlineLevel="0" collapsed="false">
      <c r="A224" s="6" t="s">
        <v>149</v>
      </c>
      <c r="B224" s="45" t="n">
        <v>41975</v>
      </c>
      <c r="C224" s="6" t="s">
        <v>176</v>
      </c>
      <c r="D224" s="6" t="s">
        <v>192</v>
      </c>
      <c r="E224" s="6" t="s">
        <v>174</v>
      </c>
      <c r="F224" s="34" t="n">
        <v>0.24558413028717</v>
      </c>
      <c r="G224" s="34" t="n">
        <v>0.211529521152952</v>
      </c>
      <c r="H224" s="34" t="n">
        <v>0.160992229115832</v>
      </c>
      <c r="I224" s="35" t="n">
        <v>4.8</v>
      </c>
      <c r="J224" s="6" t="n">
        <v>0</v>
      </c>
      <c r="K224" s="35" t="n">
        <v>-1</v>
      </c>
      <c r="L224" s="42" t="n">
        <v>12.532823778909</v>
      </c>
      <c r="M224" s="42" t="n">
        <v>-12.532823778909</v>
      </c>
      <c r="N224" s="42" t="n">
        <v>1087.39917134816</v>
      </c>
      <c r="O224" s="6" t="str">
        <f aca="false">IF(H224&lt;=0,"Below 0%",IF(H224&lt;=0.05,"0-5%",IF(H224&lt;=0.1,"5-10%",IF(H224&lt;=0.2,"10-20%",IF(H224&lt;=0.4,"20-40%","Above 40%")))))</f>
        <v>10-20%</v>
      </c>
    </row>
    <row r="225" customFormat="false" ht="15" hidden="false" customHeight="false" outlineLevel="0" collapsed="false">
      <c r="A225" s="6" t="s">
        <v>149</v>
      </c>
      <c r="B225" s="45" t="n">
        <v>41976</v>
      </c>
      <c r="C225" s="6" t="s">
        <v>185</v>
      </c>
      <c r="D225" s="6" t="s">
        <v>179</v>
      </c>
      <c r="E225" s="6" t="s">
        <v>174</v>
      </c>
      <c r="F225" s="34" t="n">
        <v>0.339533388614655</v>
      </c>
      <c r="G225" s="34" t="n">
        <v>0.258347370996454</v>
      </c>
      <c r="H225" s="34" t="n">
        <v>0.314251379083378</v>
      </c>
      <c r="I225" s="35" t="n">
        <v>3.85</v>
      </c>
      <c r="J225" s="6" t="n">
        <v>0</v>
      </c>
      <c r="K225" s="35" t="n">
        <v>-1</v>
      </c>
      <c r="L225" s="42" t="n">
        <v>21.7479834269633</v>
      </c>
      <c r="M225" s="42" t="n">
        <v>-21.7479834269633</v>
      </c>
      <c r="N225" s="42" t="n">
        <v>1065.6511879212</v>
      </c>
      <c r="O225" s="6" t="str">
        <f aca="false">IF(H225&lt;=0,"Below 0%",IF(H225&lt;=0.05,"0-5%",IF(H225&lt;=0.1,"5-10%",IF(H225&lt;=0.2,"10-20%",IF(H225&lt;=0.4,"20-40%","Above 40%")))))</f>
        <v>20-40%</v>
      </c>
    </row>
    <row r="226" customFormat="false" ht="15" hidden="false" customHeight="false" outlineLevel="0" collapsed="false">
      <c r="A226" s="6" t="s">
        <v>149</v>
      </c>
      <c r="B226" s="45" t="n">
        <v>41979</v>
      </c>
      <c r="C226" s="6" t="s">
        <v>186</v>
      </c>
      <c r="D226" s="6" t="s">
        <v>178</v>
      </c>
      <c r="E226" s="6" t="s">
        <v>187</v>
      </c>
      <c r="F226" s="34" t="n">
        <v>0.536924779415131</v>
      </c>
      <c r="G226" s="34" t="n">
        <v>0.39867218110579</v>
      </c>
      <c r="H226" s="34" t="n">
        <v>0.346782657184335</v>
      </c>
      <c r="I226" s="35" t="n">
        <v>2.5</v>
      </c>
      <c r="J226" s="6" t="n">
        <v>0</v>
      </c>
      <c r="K226" s="35" t="n">
        <v>-1</v>
      </c>
      <c r="L226" s="42" t="n">
        <v>21.313023758424</v>
      </c>
      <c r="M226" s="42" t="n">
        <v>-21.313023758424</v>
      </c>
      <c r="N226" s="42" t="n">
        <v>1044.33816416278</v>
      </c>
      <c r="O226" s="6" t="str">
        <f aca="false">IF(H226&lt;=0,"Below 0%",IF(H226&lt;=0.05,"0-5%",IF(H226&lt;=0.1,"5-10%",IF(H226&lt;=0.2,"10-20%",IF(H226&lt;=0.4,"20-40%","Above 40%")))))</f>
        <v>20-40%</v>
      </c>
    </row>
    <row r="227" customFormat="false" ht="15" hidden="false" customHeight="false" outlineLevel="0" collapsed="false">
      <c r="A227" s="6" t="s">
        <v>149</v>
      </c>
      <c r="B227" s="45" t="n">
        <v>41979</v>
      </c>
      <c r="C227" s="6" t="s">
        <v>194</v>
      </c>
      <c r="D227" s="6" t="s">
        <v>173</v>
      </c>
      <c r="E227" s="6" t="s">
        <v>174</v>
      </c>
      <c r="F227" s="34" t="n">
        <v>0.273667007684708</v>
      </c>
      <c r="G227" s="34" t="n">
        <v>0.208670162406234</v>
      </c>
      <c r="H227" s="34" t="n">
        <v>0.311481260804021</v>
      </c>
      <c r="I227" s="35" t="n">
        <v>4.9</v>
      </c>
      <c r="J227" s="6" t="n">
        <v>0</v>
      </c>
      <c r="K227" s="35" t="n">
        <v>-1</v>
      </c>
      <c r="L227" s="42" t="n">
        <v>21.313023758424</v>
      </c>
      <c r="M227" s="42" t="n">
        <v>-21.313023758424</v>
      </c>
      <c r="N227" s="42" t="n">
        <v>1023.02514040435</v>
      </c>
      <c r="O227" s="6" t="str">
        <f aca="false">IF(H227&lt;=0,"Below 0%",IF(H227&lt;=0.05,"0-5%",IF(H227&lt;=0.1,"5-10%",IF(H227&lt;=0.2,"10-20%",IF(H227&lt;=0.4,"20-40%","Above 40%")))))</f>
        <v>20-40%</v>
      </c>
    </row>
    <row r="228" customFormat="false" ht="15" hidden="false" customHeight="false" outlineLevel="0" collapsed="false">
      <c r="A228" s="6" t="s">
        <v>149</v>
      </c>
      <c r="B228" s="45" t="n">
        <v>41979</v>
      </c>
      <c r="C228" s="6" t="s">
        <v>192</v>
      </c>
      <c r="D228" s="6" t="s">
        <v>185</v>
      </c>
      <c r="E228" s="6" t="s">
        <v>177</v>
      </c>
      <c r="F228" s="34" t="n">
        <v>0.553331196308136</v>
      </c>
      <c r="G228" s="34" t="n">
        <v>0.486017357762777</v>
      </c>
      <c r="H228" s="34" t="n">
        <v>0.138500893991145</v>
      </c>
      <c r="I228" s="35" t="n">
        <v>2.05</v>
      </c>
      <c r="J228" s="6" t="n">
        <v>0</v>
      </c>
      <c r="K228" s="35" t="n">
        <v>-1</v>
      </c>
      <c r="L228" s="42" t="n">
        <v>21.313023758424</v>
      </c>
      <c r="M228" s="42" t="n">
        <v>-21.313023758424</v>
      </c>
      <c r="N228" s="42" t="n">
        <v>1001.71211664593</v>
      </c>
      <c r="O228" s="6" t="str">
        <f aca="false">IF(H228&lt;=0,"Below 0%",IF(H228&lt;=0.05,"0-5%",IF(H228&lt;=0.1,"5-10%",IF(H228&lt;=0.2,"10-20%",IF(H228&lt;=0.4,"20-40%","Above 40%")))))</f>
        <v>10-20%</v>
      </c>
    </row>
    <row r="229" customFormat="false" ht="15" hidden="false" customHeight="false" outlineLevel="0" collapsed="false">
      <c r="A229" s="6" t="s">
        <v>149</v>
      </c>
      <c r="B229" s="45" t="n">
        <v>41980</v>
      </c>
      <c r="C229" s="6" t="s">
        <v>182</v>
      </c>
      <c r="D229" s="6" t="s">
        <v>195</v>
      </c>
      <c r="E229" s="6" t="s">
        <v>177</v>
      </c>
      <c r="F229" s="34" t="n">
        <v>0.386348903179169</v>
      </c>
      <c r="G229" s="34" t="n">
        <v>0.301429346842772</v>
      </c>
      <c r="H229" s="34" t="n">
        <v>0.281722921891516</v>
      </c>
      <c r="I229" s="35" t="n">
        <v>3.3</v>
      </c>
      <c r="J229" s="6" t="n">
        <v>0</v>
      </c>
      <c r="K229" s="35" t="n">
        <v>-1</v>
      </c>
      <c r="L229" s="42" t="n">
        <v>20.0342423329186</v>
      </c>
      <c r="M229" s="42" t="n">
        <v>-20.0342423329186</v>
      </c>
      <c r="N229" s="42" t="n">
        <v>981.677874313009</v>
      </c>
      <c r="O229" s="6" t="str">
        <f aca="false">IF(H229&lt;=0,"Below 0%",IF(H229&lt;=0.05,"0-5%",IF(H229&lt;=0.1,"5-10%",IF(H229&lt;=0.2,"10-20%",IF(H229&lt;=0.4,"20-40%","Above 40%")))))</f>
        <v>20-40%</v>
      </c>
    </row>
    <row r="230" customFormat="false" ht="15" hidden="false" customHeight="false" outlineLevel="0" collapsed="false">
      <c r="A230" s="6" t="s">
        <v>149</v>
      </c>
      <c r="B230" s="45" t="n">
        <v>41981</v>
      </c>
      <c r="C230" s="6" t="s">
        <v>179</v>
      </c>
      <c r="D230" s="6" t="s">
        <v>176</v>
      </c>
      <c r="E230" s="6" t="s">
        <v>187</v>
      </c>
      <c r="F230" s="34" t="n">
        <v>0.445786654949188</v>
      </c>
      <c r="G230" s="34" t="n">
        <v>0.344513306598615</v>
      </c>
      <c r="H230" s="34" t="n">
        <v>0.293960629127644</v>
      </c>
      <c r="I230" s="35" t="n">
        <v>2.9</v>
      </c>
      <c r="J230" s="6" t="n">
        <v>0</v>
      </c>
      <c r="K230" s="35" t="n">
        <v>-1</v>
      </c>
      <c r="L230" s="42" t="n">
        <v>19.6335574862602</v>
      </c>
      <c r="M230" s="42" t="n">
        <v>-19.6335574862602</v>
      </c>
      <c r="N230" s="42" t="n">
        <v>962.044316826749</v>
      </c>
      <c r="O230" s="6" t="str">
        <f aca="false">IF(H230&lt;=0,"Below 0%",IF(H230&lt;=0.05,"0-5%",IF(H230&lt;=0.1,"5-10%",IF(H230&lt;=0.2,"10-20%",IF(H230&lt;=0.4,"20-40%","Above 40%")))))</f>
        <v>20-40%</v>
      </c>
    </row>
    <row r="231" customFormat="false" ht="15" hidden="false" customHeight="false" outlineLevel="0" collapsed="false">
      <c r="A231" s="6" t="s">
        <v>149</v>
      </c>
      <c r="B231" s="45" t="n">
        <v>41986</v>
      </c>
      <c r="C231" s="6" t="s">
        <v>196</v>
      </c>
      <c r="D231" s="6" t="s">
        <v>179</v>
      </c>
      <c r="E231" s="6" t="s">
        <v>174</v>
      </c>
      <c r="F231" s="34" t="n">
        <v>0.350201189517975</v>
      </c>
      <c r="G231" s="34" t="n">
        <v>0.262530701355408</v>
      </c>
      <c r="H231" s="34" t="n">
        <v>0.33394375480634</v>
      </c>
      <c r="I231" s="35" t="n">
        <v>3.85</v>
      </c>
      <c r="J231" s="6" t="n">
        <v>0</v>
      </c>
      <c r="K231" s="35" t="n">
        <v>-1</v>
      </c>
      <c r="L231" s="42" t="n">
        <v>19.240886336535</v>
      </c>
      <c r="M231" s="42" t="n">
        <v>-19.240886336535</v>
      </c>
      <c r="N231" s="42" t="n">
        <v>942.803430490214</v>
      </c>
      <c r="O231" s="6" t="str">
        <f aca="false">IF(H231&lt;=0,"Below 0%",IF(H231&lt;=0.05,"0-5%",IF(H231&lt;=0.1,"5-10%",IF(H231&lt;=0.2,"10-20%",IF(H231&lt;=0.4,"20-40%","Above 40%")))))</f>
        <v>20-40%</v>
      </c>
    </row>
    <row r="232" customFormat="false" ht="15" hidden="false" customHeight="false" outlineLevel="0" collapsed="false">
      <c r="A232" s="6" t="s">
        <v>149</v>
      </c>
      <c r="B232" s="45" t="n">
        <v>41986</v>
      </c>
      <c r="C232" s="6" t="s">
        <v>191</v>
      </c>
      <c r="D232" s="6" t="s">
        <v>189</v>
      </c>
      <c r="E232" s="6" t="s">
        <v>187</v>
      </c>
      <c r="F232" s="34" t="n">
        <v>0.441161721944809</v>
      </c>
      <c r="G232" s="34" t="n">
        <v>0.332198363446647</v>
      </c>
      <c r="H232" s="34" t="n">
        <v>0.328006909388829</v>
      </c>
      <c r="I232" s="35" t="n">
        <v>3</v>
      </c>
      <c r="J232" s="6" t="n">
        <v>0</v>
      </c>
      <c r="K232" s="35" t="n">
        <v>-1</v>
      </c>
      <c r="L232" s="42" t="n">
        <v>19.240886336535</v>
      </c>
      <c r="M232" s="42" t="n">
        <v>-19.240886336535</v>
      </c>
      <c r="N232" s="42" t="n">
        <v>923.562544153679</v>
      </c>
      <c r="O232" s="6" t="str">
        <f aca="false">IF(H232&lt;=0,"Below 0%",IF(H232&lt;=0.05,"0-5%",IF(H232&lt;=0.1,"5-10%",IF(H232&lt;=0.2,"10-20%",IF(H232&lt;=0.4,"20-40%","Above 40%")))))</f>
        <v>20-40%</v>
      </c>
    </row>
    <row r="233" customFormat="false" ht="15" hidden="false" customHeight="false" outlineLevel="0" collapsed="false">
      <c r="A233" s="6" t="s">
        <v>149</v>
      </c>
      <c r="B233" s="45" t="n">
        <v>41986</v>
      </c>
      <c r="C233" s="6" t="s">
        <v>178</v>
      </c>
      <c r="D233" s="6" t="s">
        <v>182</v>
      </c>
      <c r="E233" s="6" t="s">
        <v>187</v>
      </c>
      <c r="F233" s="34" t="n">
        <v>0.555787622928619</v>
      </c>
      <c r="G233" s="34" t="n">
        <v>0.443011318768097</v>
      </c>
      <c r="H233" s="34" t="n">
        <v>0.254567545755095</v>
      </c>
      <c r="I233" s="35" t="n">
        <v>2.3</v>
      </c>
      <c r="J233" s="6" t="n">
        <v>1</v>
      </c>
      <c r="K233" s="35" t="n">
        <v>1.3</v>
      </c>
      <c r="L233" s="42" t="n">
        <v>19.240886336535</v>
      </c>
      <c r="M233" s="42" t="n">
        <v>25.0131522374955</v>
      </c>
      <c r="N233" s="42" t="n">
        <v>948.575696391175</v>
      </c>
      <c r="O233" s="6" t="str">
        <f aca="false">IF(H233&lt;=0,"Below 0%",IF(H233&lt;=0.05,"0-5%",IF(H233&lt;=0.1,"5-10%",IF(H233&lt;=0.2,"10-20%",IF(H233&lt;=0.4,"20-40%","Above 40%")))))</f>
        <v>20-40%</v>
      </c>
    </row>
    <row r="234" customFormat="false" ht="15" hidden="false" customHeight="false" outlineLevel="0" collapsed="false">
      <c r="A234" s="6" t="s">
        <v>149</v>
      </c>
      <c r="B234" s="45" t="n">
        <v>41987</v>
      </c>
      <c r="C234" s="6" t="s">
        <v>175</v>
      </c>
      <c r="D234" s="6" t="s">
        <v>181</v>
      </c>
      <c r="E234" s="6" t="s">
        <v>177</v>
      </c>
      <c r="F234" s="34" t="n">
        <v>0.444790452718735</v>
      </c>
      <c r="G234" s="34" t="n">
        <v>0.324883970010711</v>
      </c>
      <c r="H234" s="34" t="n">
        <v>0.369074789082611</v>
      </c>
      <c r="I234" s="35" t="n">
        <v>3.1</v>
      </c>
      <c r="J234" s="6" t="n">
        <v>1</v>
      </c>
      <c r="K234" s="35" t="n">
        <v>2.1</v>
      </c>
      <c r="L234" s="42" t="n">
        <v>18.9715139278235</v>
      </c>
      <c r="M234" s="42" t="n">
        <v>39.8401792484294</v>
      </c>
      <c r="N234" s="42" t="n">
        <v>988.415875639604</v>
      </c>
      <c r="O234" s="6" t="str">
        <f aca="false">IF(H234&lt;=0,"Below 0%",IF(H234&lt;=0.05,"0-5%",IF(H234&lt;=0.1,"5-10%",IF(H234&lt;=0.2,"10-20%",IF(H234&lt;=0.4,"20-40%","Above 40%")))))</f>
        <v>20-40%</v>
      </c>
    </row>
    <row r="235" customFormat="false" ht="15" hidden="false" customHeight="false" outlineLevel="0" collapsed="false">
      <c r="A235" s="6" t="s">
        <v>149</v>
      </c>
      <c r="B235" s="45" t="n">
        <v>41993</v>
      </c>
      <c r="C235" s="6" t="s">
        <v>179</v>
      </c>
      <c r="D235" s="6" t="s">
        <v>173</v>
      </c>
      <c r="E235" s="6" t="s">
        <v>177</v>
      </c>
      <c r="F235" s="34" t="n">
        <v>0.354300916194916</v>
      </c>
      <c r="G235" s="34" t="n">
        <v>0.317835088993825</v>
      </c>
      <c r="H235" s="34" t="n">
        <v>0.114731911182404</v>
      </c>
      <c r="I235" s="35" t="n">
        <v>3.13</v>
      </c>
      <c r="J235" s="6" t="n">
        <v>0</v>
      </c>
      <c r="K235" s="35" t="n">
        <v>-1</v>
      </c>
      <c r="L235" s="42" t="n">
        <v>12.6408028009652</v>
      </c>
      <c r="M235" s="42" t="n">
        <v>-12.6408028009652</v>
      </c>
      <c r="N235" s="42" t="n">
        <v>975.775072838639</v>
      </c>
      <c r="O235" s="6" t="str">
        <f aca="false">IF(H235&lt;=0,"Below 0%",IF(H235&lt;=0.05,"0-5%",IF(H235&lt;=0.1,"5-10%",IF(H235&lt;=0.2,"10-20%",IF(H235&lt;=0.4,"20-40%","Above 40%")))))</f>
        <v>10-20%</v>
      </c>
    </row>
    <row r="236" customFormat="false" ht="15" hidden="false" customHeight="false" outlineLevel="0" collapsed="false">
      <c r="A236" s="6" t="s">
        <v>149</v>
      </c>
      <c r="B236" s="45" t="n">
        <v>41993</v>
      </c>
      <c r="C236" s="6" t="s">
        <v>179</v>
      </c>
      <c r="D236" s="6" t="s">
        <v>173</v>
      </c>
      <c r="E236" s="6" t="s">
        <v>187</v>
      </c>
      <c r="F236" s="34" t="n">
        <v>0.442030668258667</v>
      </c>
      <c r="G236" s="34" t="n">
        <v>0.397929531420269</v>
      </c>
      <c r="H236" s="34" t="n">
        <v>0.110826499056239</v>
      </c>
      <c r="I236" s="35" t="n">
        <v>2.5</v>
      </c>
      <c r="J236" s="6" t="n">
        <v>1</v>
      </c>
      <c r="K236" s="35" t="n">
        <v>1.5</v>
      </c>
      <c r="L236" s="42" t="n">
        <v>17.3099082377534</v>
      </c>
      <c r="M236" s="42" t="n">
        <v>25.96486235663</v>
      </c>
      <c r="N236" s="42" t="n">
        <v>1001.73993519527</v>
      </c>
      <c r="O236" s="6" t="str">
        <f aca="false">IF(H236&lt;=0,"Below 0%",IF(H236&lt;=0.05,"0-5%",IF(H236&lt;=0.1,"5-10%",IF(H236&lt;=0.2,"10-20%",IF(H236&lt;=0.4,"20-40%","Above 40%")))))</f>
        <v>10-20%</v>
      </c>
    </row>
    <row r="237" customFormat="false" ht="15" hidden="false" customHeight="false" outlineLevel="0" collapsed="false">
      <c r="A237" s="6" t="s">
        <v>149</v>
      </c>
      <c r="B237" s="45" t="n">
        <v>41993</v>
      </c>
      <c r="C237" s="6" t="s">
        <v>197</v>
      </c>
      <c r="D237" s="6" t="s">
        <v>178</v>
      </c>
      <c r="E237" s="6" t="s">
        <v>187</v>
      </c>
      <c r="F237" s="34" t="n">
        <v>0.464212208986282</v>
      </c>
      <c r="G237" s="34" t="n">
        <v>0.401144082946014</v>
      </c>
      <c r="H237" s="34" t="n">
        <v>0.157220631492542</v>
      </c>
      <c r="I237" s="35" t="n">
        <v>2.5</v>
      </c>
      <c r="J237" s="6" t="n">
        <v>1</v>
      </c>
      <c r="K237" s="35" t="n">
        <v>1.5</v>
      </c>
      <c r="L237" s="42" t="n">
        <v>19.7683175127921</v>
      </c>
      <c r="M237" s="42" t="n">
        <v>29.6524762691881</v>
      </c>
      <c r="N237" s="42" t="n">
        <v>1031.39241146446</v>
      </c>
      <c r="O237" s="6" t="str">
        <f aca="false">IF(H237&lt;=0,"Below 0%",IF(H237&lt;=0.05,"0-5%",IF(H237&lt;=0.1,"5-10%",IF(H237&lt;=0.2,"10-20%",IF(H237&lt;=0.4,"20-40%","Above 40%")))))</f>
        <v>10-20%</v>
      </c>
    </row>
    <row r="238" customFormat="false" ht="15" hidden="false" customHeight="false" outlineLevel="0" collapsed="false">
      <c r="A238" s="6" t="s">
        <v>149</v>
      </c>
      <c r="B238" s="45" t="n">
        <v>41993</v>
      </c>
      <c r="C238" s="6" t="s">
        <v>182</v>
      </c>
      <c r="D238" s="6" t="s">
        <v>176</v>
      </c>
      <c r="E238" s="6" t="s">
        <v>174</v>
      </c>
      <c r="F238" s="34" t="n">
        <v>0.272228896617889</v>
      </c>
      <c r="G238" s="34" t="n">
        <v>0.239130434782609</v>
      </c>
      <c r="H238" s="34" t="n">
        <v>0.138411749492992</v>
      </c>
      <c r="I238" s="35" t="n">
        <v>4.2</v>
      </c>
      <c r="J238" s="6" t="n">
        <v>1</v>
      </c>
      <c r="K238" s="35" t="n">
        <v>3.2</v>
      </c>
      <c r="L238" s="42" t="n">
        <v>11.0703632738507</v>
      </c>
      <c r="M238" s="42" t="n">
        <v>35.4251624763221</v>
      </c>
      <c r="N238" s="42" t="n">
        <v>1066.81757394078</v>
      </c>
      <c r="O238" s="6" t="str">
        <f aca="false">IF(H238&lt;=0,"Below 0%",IF(H238&lt;=0.05,"0-5%",IF(H238&lt;=0.1,"5-10%",IF(H238&lt;=0.2,"10-20%",IF(H238&lt;=0.4,"20-40%","Above 40%")))))</f>
        <v>10-20%</v>
      </c>
    </row>
    <row r="239" customFormat="false" ht="15" hidden="false" customHeight="false" outlineLevel="0" collapsed="false">
      <c r="A239" s="6" t="s">
        <v>149</v>
      </c>
      <c r="B239" s="45" t="n">
        <v>41994</v>
      </c>
      <c r="C239" s="6" t="s">
        <v>188</v>
      </c>
      <c r="D239" s="6" t="s">
        <v>191</v>
      </c>
      <c r="E239" s="6" t="s">
        <v>187</v>
      </c>
      <c r="F239" s="34" t="n">
        <v>0.603499591350555</v>
      </c>
      <c r="G239" s="34" t="n">
        <v>0.471486304445442</v>
      </c>
      <c r="H239" s="34" t="n">
        <v>0.27999389517875</v>
      </c>
      <c r="I239" s="35" t="n">
        <v>2.14</v>
      </c>
      <c r="J239" s="6" t="n">
        <v>0</v>
      </c>
      <c r="K239" s="35" t="n">
        <v>-1</v>
      </c>
      <c r="L239" s="42" t="n">
        <v>21.3363514788156</v>
      </c>
      <c r="M239" s="42" t="n">
        <v>-21.3363514788156</v>
      </c>
      <c r="N239" s="42" t="n">
        <v>1045.48122246196</v>
      </c>
      <c r="O239" s="6" t="str">
        <f aca="false">IF(H239&lt;=0,"Below 0%",IF(H239&lt;=0.05,"0-5%",IF(H239&lt;=0.1,"5-10%",IF(H239&lt;=0.2,"10-20%",IF(H239&lt;=0.4,"20-40%","Above 40%")))))</f>
        <v>20-40%</v>
      </c>
    </row>
    <row r="240" customFormat="false" ht="15" hidden="false" customHeight="false" outlineLevel="0" collapsed="false">
      <c r="A240" s="6" t="s">
        <v>149</v>
      </c>
      <c r="B240" s="45" t="n">
        <v>41999</v>
      </c>
      <c r="C240" s="6" t="s">
        <v>196</v>
      </c>
      <c r="D240" s="6" t="s">
        <v>183</v>
      </c>
      <c r="E240" s="6" t="s">
        <v>177</v>
      </c>
      <c r="F240" s="34" t="n">
        <v>0.64895224571228</v>
      </c>
      <c r="G240" s="34" t="n">
        <v>0.543903482738153</v>
      </c>
      <c r="H240" s="34" t="n">
        <v>0.193138610632321</v>
      </c>
      <c r="I240" s="35" t="n">
        <v>1.85</v>
      </c>
      <c r="J240" s="6" t="n">
        <v>1</v>
      </c>
      <c r="K240" s="35" t="n">
        <v>0.85</v>
      </c>
      <c r="L240" s="42" t="n">
        <v>20.9096244492393</v>
      </c>
      <c r="M240" s="42" t="n">
        <v>17.7731807818534</v>
      </c>
      <c r="N240" s="42" t="n">
        <v>1063.25440324382</v>
      </c>
      <c r="O240" s="6" t="str">
        <f aca="false">IF(H240&lt;=0,"Below 0%",IF(H240&lt;=0.05,"0-5%",IF(H240&lt;=0.1,"5-10%",IF(H240&lt;=0.2,"10-20%",IF(H240&lt;=0.4,"20-40%","Above 40%")))))</f>
        <v>10-20%</v>
      </c>
    </row>
    <row r="241" customFormat="false" ht="15" hidden="false" customHeight="false" outlineLevel="0" collapsed="false">
      <c r="A241" s="6" t="s">
        <v>149</v>
      </c>
      <c r="B241" s="45" t="n">
        <v>41999</v>
      </c>
      <c r="C241" s="6" t="s">
        <v>173</v>
      </c>
      <c r="D241" s="6" t="s">
        <v>192</v>
      </c>
      <c r="E241" s="6" t="s">
        <v>187</v>
      </c>
      <c r="F241" s="34" t="n">
        <v>0.652806520462036</v>
      </c>
      <c r="G241" s="34" t="n">
        <v>0.536842105263158</v>
      </c>
      <c r="H241" s="34" t="n">
        <v>0.216012145958695</v>
      </c>
      <c r="I241" s="35" t="n">
        <v>1.85</v>
      </c>
      <c r="J241" s="6" t="n">
        <v>0</v>
      </c>
      <c r="K241" s="35" t="n">
        <v>-1</v>
      </c>
      <c r="L241" s="42" t="n">
        <v>20.9096244492393</v>
      </c>
      <c r="M241" s="42" t="n">
        <v>-20.9096244492393</v>
      </c>
      <c r="N241" s="42" t="n">
        <v>1042.34477879458</v>
      </c>
      <c r="O241" s="6" t="str">
        <f aca="false">IF(H241&lt;=0,"Below 0%",IF(H241&lt;=0.05,"0-5%",IF(H241&lt;=0.1,"5-10%",IF(H241&lt;=0.2,"10-20%",IF(H241&lt;=0.4,"20-40%","Above 40%")))))</f>
        <v>20-40%</v>
      </c>
    </row>
    <row r="242" customFormat="false" ht="15" hidden="false" customHeight="false" outlineLevel="0" collapsed="false">
      <c r="A242" s="6" t="s">
        <v>149</v>
      </c>
      <c r="B242" s="45" t="n">
        <v>41999</v>
      </c>
      <c r="C242" s="6" t="s">
        <v>195</v>
      </c>
      <c r="D242" s="6" t="s">
        <v>181</v>
      </c>
      <c r="E242" s="6" t="s">
        <v>187</v>
      </c>
      <c r="F242" s="34" t="n">
        <v>0.298485487699509</v>
      </c>
      <c r="G242" s="34" t="n">
        <v>0.24780829924021</v>
      </c>
      <c r="H242" s="34" t="n">
        <v>0.204501578900612</v>
      </c>
      <c r="I242" s="35" t="n">
        <v>4.05</v>
      </c>
      <c r="J242" s="6" t="n">
        <v>0</v>
      </c>
      <c r="K242" s="35" t="n">
        <v>-1</v>
      </c>
      <c r="L242" s="42" t="n">
        <v>17.8988292160122</v>
      </c>
      <c r="M242" s="42" t="n">
        <v>-17.8988292160122</v>
      </c>
      <c r="N242" s="42" t="n">
        <v>1024.44594957857</v>
      </c>
      <c r="O242" s="6" t="str">
        <f aca="false">IF(H242&lt;=0,"Below 0%",IF(H242&lt;=0.05,"0-5%",IF(H242&lt;=0.1,"5-10%",IF(H242&lt;=0.2,"10-20%",IF(H242&lt;=0.4,"20-40%","Above 40%")))))</f>
        <v>20-40%</v>
      </c>
    </row>
    <row r="243" customFormat="false" ht="15" hidden="false" customHeight="false" outlineLevel="0" collapsed="false">
      <c r="A243" s="6" t="s">
        <v>149</v>
      </c>
      <c r="B243" s="45" t="n">
        <v>41999</v>
      </c>
      <c r="C243" s="6" t="s">
        <v>195</v>
      </c>
      <c r="D243" s="6" t="s">
        <v>181</v>
      </c>
      <c r="E243" s="6" t="s">
        <v>174</v>
      </c>
      <c r="F243" s="34" t="n">
        <v>0.331669420003891</v>
      </c>
      <c r="G243" s="34" t="n">
        <v>0.278784336645237</v>
      </c>
      <c r="H243" s="34" t="n">
        <v>0.189698904877689</v>
      </c>
      <c r="I243" s="35" t="n">
        <v>3.6</v>
      </c>
      <c r="J243" s="6" t="n">
        <v>0</v>
      </c>
      <c r="K243" s="35" t="n">
        <v>-1</v>
      </c>
      <c r="L243" s="42" t="n">
        <v>19.5032423059753</v>
      </c>
      <c r="M243" s="42" t="n">
        <v>-19.5032423059753</v>
      </c>
      <c r="N243" s="42" t="n">
        <v>1004.94270727259</v>
      </c>
      <c r="O243" s="6" t="str">
        <f aca="false">IF(H243&lt;=0,"Below 0%",IF(H243&lt;=0.05,"0-5%",IF(H243&lt;=0.1,"5-10%",IF(H243&lt;=0.2,"10-20%",IF(H243&lt;=0.4,"20-40%","Above 40%")))))</f>
        <v>10-20%</v>
      </c>
    </row>
    <row r="244" customFormat="false" ht="15" hidden="false" customHeight="false" outlineLevel="0" collapsed="false">
      <c r="A244" s="6" t="s">
        <v>149</v>
      </c>
      <c r="B244" s="45" t="n">
        <v>42001</v>
      </c>
      <c r="C244" s="6" t="s">
        <v>182</v>
      </c>
      <c r="D244" s="6" t="s">
        <v>191</v>
      </c>
      <c r="E244" s="6" t="s">
        <v>187</v>
      </c>
      <c r="F244" s="34" t="n">
        <v>0.51519638299942</v>
      </c>
      <c r="G244" s="34" t="n">
        <v>0.414424111948332</v>
      </c>
      <c r="H244" s="34" t="n">
        <v>0.243162181315484</v>
      </c>
      <c r="I244" s="35" t="n">
        <v>2.4</v>
      </c>
      <c r="J244" s="6" t="n">
        <v>0</v>
      </c>
      <c r="K244" s="35" t="n">
        <v>-1</v>
      </c>
      <c r="L244" s="42" t="n">
        <v>18.2961899601982</v>
      </c>
      <c r="M244" s="42" t="n">
        <v>-18.2961899601982</v>
      </c>
      <c r="N244" s="42" t="n">
        <v>986.646517312392</v>
      </c>
      <c r="O244" s="6" t="str">
        <f aca="false">IF(H244&lt;=0,"Below 0%",IF(H244&lt;=0.05,"0-5%",IF(H244&lt;=0.1,"5-10%",IF(H244&lt;=0.2,"10-20%",IF(H244&lt;=0.4,"20-40%","Above 40%")))))</f>
        <v>20-40%</v>
      </c>
    </row>
    <row r="245" customFormat="false" ht="15" hidden="false" customHeight="false" outlineLevel="0" collapsed="false">
      <c r="A245" s="6" t="s">
        <v>149</v>
      </c>
      <c r="B245" s="45" t="n">
        <v>42001</v>
      </c>
      <c r="C245" s="6" t="s">
        <v>186</v>
      </c>
      <c r="D245" s="6" t="s">
        <v>195</v>
      </c>
      <c r="E245" s="6" t="s">
        <v>187</v>
      </c>
      <c r="F245" s="34" t="n">
        <v>0.563370704650879</v>
      </c>
      <c r="G245" s="34" t="n">
        <v>0.429835651074589</v>
      </c>
      <c r="H245" s="34" t="n">
        <v>0.310665374643662</v>
      </c>
      <c r="I245" s="35" t="n">
        <v>2.31</v>
      </c>
      <c r="J245" s="6" t="n">
        <v>0</v>
      </c>
      <c r="K245" s="35" t="n">
        <v>-1</v>
      </c>
      <c r="L245" s="42" t="n">
        <v>18.2961899601982</v>
      </c>
      <c r="M245" s="42" t="n">
        <v>-18.2961899601982</v>
      </c>
      <c r="N245" s="42" t="n">
        <v>968.350327352194</v>
      </c>
      <c r="O245" s="6" t="str">
        <f aca="false">IF(H245&lt;=0,"Below 0%",IF(H245&lt;=0.05,"0-5%",IF(H245&lt;=0.1,"5-10%",IF(H245&lt;=0.2,"10-20%",IF(H245&lt;=0.4,"20-40%","Above 40%")))))</f>
        <v>20-40%</v>
      </c>
    </row>
    <row r="246" customFormat="false" ht="15" hidden="false" customHeight="false" outlineLevel="0" collapsed="false">
      <c r="A246" s="6" t="s">
        <v>149</v>
      </c>
      <c r="B246" s="45" t="n">
        <v>42001</v>
      </c>
      <c r="C246" s="6" t="s">
        <v>197</v>
      </c>
      <c r="D246" s="6" t="s">
        <v>180</v>
      </c>
      <c r="E246" s="6" t="s">
        <v>174</v>
      </c>
      <c r="F246" s="34" t="n">
        <v>0.369024068117142</v>
      </c>
      <c r="G246" s="34" t="n">
        <v>0.286679708340743</v>
      </c>
      <c r="H246" s="34" t="n">
        <v>0.287234699145588</v>
      </c>
      <c r="I246" s="35" t="n">
        <v>3.5</v>
      </c>
      <c r="J246" s="6" t="n">
        <v>1</v>
      </c>
      <c r="K246" s="35" t="n">
        <v>2.5</v>
      </c>
      <c r="L246" s="42" t="n">
        <v>18.2961899601982</v>
      </c>
      <c r="M246" s="42" t="n">
        <v>45.7404749004955</v>
      </c>
      <c r="N246" s="42" t="n">
        <v>1014.09080225269</v>
      </c>
      <c r="O246" s="6" t="str">
        <f aca="false">IF(H246&lt;=0,"Below 0%",IF(H246&lt;=0.05,"0-5%",IF(H246&lt;=0.1,"5-10%",IF(H246&lt;=0.2,"10-20%",IF(H246&lt;=0.4,"20-40%","Above 40%")))))</f>
        <v>20-40%</v>
      </c>
    </row>
    <row r="247" customFormat="false" ht="15" hidden="false" customHeight="false" outlineLevel="0" collapsed="false">
      <c r="A247" s="6" t="s">
        <v>149</v>
      </c>
      <c r="B247" s="45" t="n">
        <v>42001</v>
      </c>
      <c r="C247" s="6" t="s">
        <v>192</v>
      </c>
      <c r="D247" s="6" t="s">
        <v>178</v>
      </c>
      <c r="E247" s="6" t="s">
        <v>177</v>
      </c>
      <c r="F247" s="34" t="n">
        <v>0.264976799488068</v>
      </c>
      <c r="G247" s="34" t="n">
        <v>0.20855614973262</v>
      </c>
      <c r="H247" s="34" t="n">
        <v>0.270529782160735</v>
      </c>
      <c r="I247" s="35" t="n">
        <v>4.8</v>
      </c>
      <c r="J247" s="6" t="n">
        <v>0</v>
      </c>
      <c r="K247" s="35" t="n">
        <v>-1</v>
      </c>
      <c r="L247" s="42" t="n">
        <v>16.3635728963854</v>
      </c>
      <c r="M247" s="42" t="n">
        <v>-16.3635728963854</v>
      </c>
      <c r="N247" s="42" t="n">
        <v>997.727229356304</v>
      </c>
      <c r="O247" s="6" t="str">
        <f aca="false">IF(H247&lt;=0,"Below 0%",IF(H247&lt;=0.05,"0-5%",IF(H247&lt;=0.1,"5-10%",IF(H247&lt;=0.2,"10-20%",IF(H247&lt;=0.4,"20-40%","Above 40%")))))</f>
        <v>20-40%</v>
      </c>
    </row>
    <row r="248" customFormat="false" ht="15" hidden="false" customHeight="false" outlineLevel="0" collapsed="false">
      <c r="A248" s="6" t="s">
        <v>149</v>
      </c>
      <c r="B248" s="45" t="n">
        <v>42001</v>
      </c>
      <c r="C248" s="6" t="s">
        <v>181</v>
      </c>
      <c r="D248" s="6" t="s">
        <v>176</v>
      </c>
      <c r="E248" s="6" t="s">
        <v>174</v>
      </c>
      <c r="F248" s="34" t="n">
        <v>0.310882866382599</v>
      </c>
      <c r="G248" s="34" t="n">
        <v>0.275858209999161</v>
      </c>
      <c r="H248" s="34" t="n">
        <v>0.126966155488157</v>
      </c>
      <c r="I248" s="35" t="n">
        <v>3.62</v>
      </c>
      <c r="J248" s="6" t="n">
        <v>1</v>
      </c>
      <c r="K248" s="35" t="n">
        <v>2.62</v>
      </c>
      <c r="L248" s="42" t="n">
        <v>10.9459379900808</v>
      </c>
      <c r="M248" s="42" t="n">
        <v>28.6783575340117</v>
      </c>
      <c r="N248" s="42" t="n">
        <v>1026.40558689032</v>
      </c>
      <c r="O248" s="6" t="str">
        <f aca="false">IF(H248&lt;=0,"Below 0%",IF(H248&lt;=0.05,"0-5%",IF(H248&lt;=0.1,"5-10%",IF(H248&lt;=0.2,"10-20%",IF(H248&lt;=0.4,"20-40%","Above 40%")))))</f>
        <v>10-20%</v>
      </c>
    </row>
    <row r="249" customFormat="false" ht="15" hidden="false" customHeight="false" outlineLevel="0" collapsed="false">
      <c r="A249" s="6" t="s">
        <v>149</v>
      </c>
      <c r="B249" s="45" t="n">
        <v>42001</v>
      </c>
      <c r="C249" s="6" t="s">
        <v>189</v>
      </c>
      <c r="D249" s="6" t="s">
        <v>185</v>
      </c>
      <c r="E249" s="6" t="s">
        <v>177</v>
      </c>
      <c r="F249" s="34" t="n">
        <v>0.550162851810455</v>
      </c>
      <c r="G249" s="34" t="n">
        <v>0.449461262185736</v>
      </c>
      <c r="H249" s="34" t="n">
        <v>0.224049541299746</v>
      </c>
      <c r="I249" s="35" t="n">
        <v>2.22</v>
      </c>
      <c r="J249" s="6" t="n">
        <v>1</v>
      </c>
      <c r="K249" s="35" t="n">
        <v>1.22</v>
      </c>
      <c r="L249" s="42" t="n">
        <v>18.2961899601982</v>
      </c>
      <c r="M249" s="42" t="n">
        <v>22.3213517514418</v>
      </c>
      <c r="N249" s="42" t="n">
        <v>1048.72693864176</v>
      </c>
      <c r="O249" s="6" t="str">
        <f aca="false">IF(H249&lt;=0,"Below 0%",IF(H249&lt;=0.05,"0-5%",IF(H249&lt;=0.1,"5-10%",IF(H249&lt;=0.2,"10-20%",IF(H249&lt;=0.4,"20-40%","Above 40%")))))</f>
        <v>20-40%</v>
      </c>
    </row>
    <row r="250" customFormat="false" ht="15" hidden="false" customHeight="false" outlineLevel="0" collapsed="false">
      <c r="A250" s="6" t="s">
        <v>149</v>
      </c>
      <c r="B250" s="45" t="n">
        <v>42005</v>
      </c>
      <c r="C250" s="6" t="s">
        <v>189</v>
      </c>
      <c r="D250" s="6" t="s">
        <v>178</v>
      </c>
      <c r="E250" s="6" t="s">
        <v>187</v>
      </c>
      <c r="F250" s="34" t="n">
        <v>0.596704661846161</v>
      </c>
      <c r="G250" s="34" t="n">
        <v>0.523166164916661</v>
      </c>
      <c r="H250" s="34" t="n">
        <v>0.140564321358999</v>
      </c>
      <c r="I250" s="35" t="n">
        <v>1.91</v>
      </c>
      <c r="J250" s="6" t="n">
        <v>0</v>
      </c>
      <c r="K250" s="35" t="n">
        <v>-1</v>
      </c>
      <c r="L250" s="42" t="n">
        <v>20.9745387728352</v>
      </c>
      <c r="M250" s="42" t="n">
        <v>-20.9745387728352</v>
      </c>
      <c r="N250" s="42" t="n">
        <v>1027.75239986892</v>
      </c>
      <c r="O250" s="6" t="str">
        <f aca="false">IF(H250&lt;=0,"Below 0%",IF(H250&lt;=0.05,"0-5%",IF(H250&lt;=0.1,"5-10%",IF(H250&lt;=0.2,"10-20%",IF(H250&lt;=0.4,"20-40%","Above 40%")))))</f>
        <v>10-20%</v>
      </c>
    </row>
    <row r="251" customFormat="false" ht="15" hidden="false" customHeight="false" outlineLevel="0" collapsed="false">
      <c r="A251" s="6" t="s">
        <v>149</v>
      </c>
      <c r="B251" s="45" t="n">
        <v>42005</v>
      </c>
      <c r="C251" s="6" t="s">
        <v>197</v>
      </c>
      <c r="D251" s="6" t="s">
        <v>175</v>
      </c>
      <c r="E251" s="6" t="s">
        <v>174</v>
      </c>
      <c r="F251" s="34" t="n">
        <v>0.356575459241867</v>
      </c>
      <c r="G251" s="34" t="n">
        <v>0.29131126210785</v>
      </c>
      <c r="H251" s="34" t="n">
        <v>0.224035956117119</v>
      </c>
      <c r="I251" s="35" t="n">
        <v>3.44</v>
      </c>
      <c r="J251" s="6" t="n">
        <v>1</v>
      </c>
      <c r="K251" s="35" t="n">
        <v>2.44</v>
      </c>
      <c r="L251" s="42" t="n">
        <v>20.9745387728352</v>
      </c>
      <c r="M251" s="42" t="n">
        <v>51.1778746057178</v>
      </c>
      <c r="N251" s="42" t="n">
        <v>1078.93027447464</v>
      </c>
      <c r="O251" s="6" t="str">
        <f aca="false">IF(H251&lt;=0,"Below 0%",IF(H251&lt;=0.05,"0-5%",IF(H251&lt;=0.1,"5-10%",IF(H251&lt;=0.2,"10-20%",IF(H251&lt;=0.4,"20-40%","Above 40%")))))</f>
        <v>20-40%</v>
      </c>
    </row>
    <row r="252" customFormat="false" ht="15" hidden="false" customHeight="false" outlineLevel="0" collapsed="false">
      <c r="A252" s="6" t="s">
        <v>149</v>
      </c>
      <c r="B252" s="45" t="n">
        <v>42005</v>
      </c>
      <c r="C252" s="6" t="s">
        <v>182</v>
      </c>
      <c r="D252" s="6" t="s">
        <v>180</v>
      </c>
      <c r="E252" s="6" t="s">
        <v>174</v>
      </c>
      <c r="F252" s="34" t="n">
        <v>0.374241322278976</v>
      </c>
      <c r="G252" s="34" t="n">
        <v>0.298272312237042</v>
      </c>
      <c r="H252" s="34" t="n">
        <v>0.254696822082367</v>
      </c>
      <c r="I252" s="35" t="n">
        <v>3.35</v>
      </c>
      <c r="J252" s="6" t="n">
        <v>1</v>
      </c>
      <c r="K252" s="35" t="n">
        <v>2.35</v>
      </c>
      <c r="L252" s="42" t="n">
        <v>20.9745387728352</v>
      </c>
      <c r="M252" s="42" t="n">
        <v>49.2901661161626</v>
      </c>
      <c r="N252" s="42" t="n">
        <v>1128.2204405908</v>
      </c>
      <c r="O252" s="6" t="str">
        <f aca="false">IF(H252&lt;=0,"Below 0%",IF(H252&lt;=0.05,"0-5%",IF(H252&lt;=0.1,"5-10%",IF(H252&lt;=0.2,"10-20%",IF(H252&lt;=0.4,"20-40%","Above 40%")))))</f>
        <v>20-40%</v>
      </c>
    </row>
    <row r="253" customFormat="false" ht="15" hidden="false" customHeight="false" outlineLevel="0" collapsed="false">
      <c r="A253" s="6" t="s">
        <v>149</v>
      </c>
      <c r="B253" s="45" t="n">
        <v>42005</v>
      </c>
      <c r="C253" s="6" t="s">
        <v>188</v>
      </c>
      <c r="D253" s="6" t="s">
        <v>196</v>
      </c>
      <c r="E253" s="6" t="s">
        <v>187</v>
      </c>
      <c r="F253" s="34" t="n">
        <v>0.638009548187256</v>
      </c>
      <c r="G253" s="34" t="n">
        <v>0.538548752834467</v>
      </c>
      <c r="H253" s="34" t="n">
        <v>0.18468299263402</v>
      </c>
      <c r="I253" s="35" t="n">
        <v>1.85</v>
      </c>
      <c r="J253" s="6" t="n">
        <v>0</v>
      </c>
      <c r="K253" s="35" t="n">
        <v>-1</v>
      </c>
      <c r="L253" s="42" t="n">
        <v>20.9745387728352</v>
      </c>
      <c r="M253" s="42" t="n">
        <v>-20.9745387728352</v>
      </c>
      <c r="N253" s="42" t="n">
        <v>1107.24590181797</v>
      </c>
      <c r="O253" s="6" t="str">
        <f aca="false">IF(H253&lt;=0,"Below 0%",IF(H253&lt;=0.05,"0-5%",IF(H253&lt;=0.1,"5-10%",IF(H253&lt;=0.2,"10-20%",IF(H253&lt;=0.4,"20-40%","Above 40%")))))</f>
        <v>10-20%</v>
      </c>
    </row>
    <row r="254" customFormat="false" ht="15" hidden="false" customHeight="false" outlineLevel="0" collapsed="false">
      <c r="A254" s="6" t="s">
        <v>149</v>
      </c>
      <c r="B254" s="45" t="n">
        <v>42014</v>
      </c>
      <c r="C254" s="6" t="s">
        <v>196</v>
      </c>
      <c r="D254" s="6" t="s">
        <v>197</v>
      </c>
      <c r="E254" s="6" t="s">
        <v>187</v>
      </c>
      <c r="F254" s="34" t="n">
        <v>0.538037776947022</v>
      </c>
      <c r="G254" s="34" t="n">
        <v>0.446493528466289</v>
      </c>
      <c r="H254" s="34" t="n">
        <v>0.20502928406418</v>
      </c>
      <c r="I254" s="35" t="n">
        <v>2.25</v>
      </c>
      <c r="J254" s="6" t="n">
        <v>1</v>
      </c>
      <c r="K254" s="35" t="n">
        <v>1.25</v>
      </c>
      <c r="L254" s="42" t="n">
        <v>15.8177985973995</v>
      </c>
      <c r="M254" s="42" t="n">
        <v>19.7722482467494</v>
      </c>
      <c r="N254" s="42" t="n">
        <v>1127.01815006472</v>
      </c>
      <c r="O254" s="6" t="str">
        <f aca="false">IF(H254&lt;=0,"Below 0%",IF(H254&lt;=0.05,"0-5%",IF(H254&lt;=0.1,"5-10%",IF(H254&lt;=0.2,"10-20%",IF(H254&lt;=0.4,"20-40%","Above 40%")))))</f>
        <v>20-40%</v>
      </c>
    </row>
    <row r="255" customFormat="false" ht="15" hidden="false" customHeight="false" outlineLevel="0" collapsed="false">
      <c r="A255" s="6" t="s">
        <v>149</v>
      </c>
      <c r="B255" s="45" t="n">
        <v>42014</v>
      </c>
      <c r="C255" s="6" t="s">
        <v>180</v>
      </c>
      <c r="D255" s="6" t="s">
        <v>181</v>
      </c>
      <c r="E255" s="6" t="s">
        <v>187</v>
      </c>
      <c r="F255" s="34" t="n">
        <v>0.350886136293411</v>
      </c>
      <c r="G255" s="34" t="n">
        <v>0.266450456601519</v>
      </c>
      <c r="H255" s="34" t="n">
        <v>0.316890729964734</v>
      </c>
      <c r="I255" s="35" t="n">
        <v>3.75</v>
      </c>
      <c r="J255" s="6" t="n">
        <v>1</v>
      </c>
      <c r="K255" s="35" t="n">
        <v>2.75</v>
      </c>
      <c r="L255" s="42" t="n">
        <v>15.8177985973995</v>
      </c>
      <c r="M255" s="42" t="n">
        <v>43.4989461428487</v>
      </c>
      <c r="N255" s="42" t="n">
        <v>1170.51709620757</v>
      </c>
      <c r="O255" s="6" t="str">
        <f aca="false">IF(H255&lt;=0,"Below 0%",IF(H255&lt;=0.05,"0-5%",IF(H255&lt;=0.1,"5-10%",IF(H255&lt;=0.2,"10-20%",IF(H255&lt;=0.4,"20-40%","Above 40%")))))</f>
        <v>20-40%</v>
      </c>
    </row>
    <row r="256" customFormat="false" ht="15" hidden="false" customHeight="false" outlineLevel="0" collapsed="false">
      <c r="A256" s="6" t="s">
        <v>149</v>
      </c>
      <c r="B256" s="45" t="n">
        <v>42014</v>
      </c>
      <c r="C256" s="6" t="s">
        <v>173</v>
      </c>
      <c r="D256" s="6" t="s">
        <v>194</v>
      </c>
      <c r="E256" s="6" t="s">
        <v>177</v>
      </c>
      <c r="F256" s="34" t="n">
        <v>0.632357358932495</v>
      </c>
      <c r="G256" s="34" t="n">
        <v>0.522042926708412</v>
      </c>
      <c r="H256" s="34" t="n">
        <v>0.211312952594988</v>
      </c>
      <c r="I256" s="35" t="n">
        <v>1.92</v>
      </c>
      <c r="J256" s="6" t="n">
        <v>0</v>
      </c>
      <c r="K256" s="35" t="n">
        <v>-1</v>
      </c>
      <c r="L256" s="42" t="n">
        <v>15.8177985973995</v>
      </c>
      <c r="M256" s="42" t="n">
        <v>-15.8177985973995</v>
      </c>
      <c r="N256" s="42" t="n">
        <v>1154.69929761017</v>
      </c>
      <c r="O256" s="6" t="str">
        <f aca="false">IF(H256&lt;=0,"Below 0%",IF(H256&lt;=0.05,"0-5%",IF(H256&lt;=0.1,"5-10%",IF(H256&lt;=0.2,"10-20%",IF(H256&lt;=0.4,"20-40%","Above 40%")))))</f>
        <v>20-40%</v>
      </c>
    </row>
    <row r="257" customFormat="false" ht="15" hidden="false" customHeight="false" outlineLevel="0" collapsed="false">
      <c r="A257" s="6" t="s">
        <v>149</v>
      </c>
      <c r="B257" s="45" t="n">
        <v>42014</v>
      </c>
      <c r="C257" s="6" t="s">
        <v>195</v>
      </c>
      <c r="D257" s="6" t="s">
        <v>182</v>
      </c>
      <c r="E257" s="6" t="s">
        <v>174</v>
      </c>
      <c r="F257" s="34" t="n">
        <v>0.359714657068253</v>
      </c>
      <c r="G257" s="34" t="n">
        <v>0.297699684796459</v>
      </c>
      <c r="H257" s="34" t="n">
        <v>0.208313866083513</v>
      </c>
      <c r="I257" s="35" t="n">
        <v>3.4</v>
      </c>
      <c r="J257" s="6" t="n">
        <v>0</v>
      </c>
      <c r="K257" s="35" t="n">
        <v>-1</v>
      </c>
      <c r="L257" s="42" t="n">
        <v>15.8177985973995</v>
      </c>
      <c r="M257" s="42" t="n">
        <v>-15.8177985973995</v>
      </c>
      <c r="N257" s="42" t="n">
        <v>1138.88149901277</v>
      </c>
      <c r="O257" s="6" t="str">
        <f aca="false">IF(H257&lt;=0,"Below 0%",IF(H257&lt;=0.05,"0-5%",IF(H257&lt;=0.1,"5-10%",IF(H257&lt;=0.2,"10-20%",IF(H257&lt;=0.4,"20-40%","Above 40%")))))</f>
        <v>20-40%</v>
      </c>
    </row>
    <row r="258" customFormat="false" ht="15" hidden="false" customHeight="false" outlineLevel="0" collapsed="false">
      <c r="A258" s="6" t="s">
        <v>149</v>
      </c>
      <c r="B258" s="45" t="n">
        <v>42014</v>
      </c>
      <c r="C258" s="6" t="s">
        <v>191</v>
      </c>
      <c r="D258" s="6" t="s">
        <v>183</v>
      </c>
      <c r="E258" s="6" t="s">
        <v>177</v>
      </c>
      <c r="F258" s="34" t="n">
        <v>0.561528146266937</v>
      </c>
      <c r="G258" s="34" t="n">
        <v>0.506921233765243</v>
      </c>
      <c r="H258" s="34" t="n">
        <v>0.107722677340013</v>
      </c>
      <c r="I258" s="35" t="n">
        <v>1.97</v>
      </c>
      <c r="J258" s="6" t="n">
        <v>1</v>
      </c>
      <c r="K258" s="35" t="n">
        <v>0.97</v>
      </c>
      <c r="L258" s="42" t="n">
        <v>15.8177985973995</v>
      </c>
      <c r="M258" s="42" t="n">
        <v>15.3432646394776</v>
      </c>
      <c r="N258" s="42" t="n">
        <v>1154.22476365224</v>
      </c>
      <c r="O258" s="6" t="str">
        <f aca="false">IF(H258&lt;=0,"Below 0%",IF(H258&lt;=0.05,"0-5%",IF(H258&lt;=0.1,"5-10%",IF(H258&lt;=0.2,"10-20%",IF(H258&lt;=0.4,"20-40%","Above 40%")))))</f>
        <v>10-20%</v>
      </c>
    </row>
    <row r="259" customFormat="false" ht="15" hidden="false" customHeight="false" outlineLevel="0" collapsed="false">
      <c r="A259" s="6" t="s">
        <v>149</v>
      </c>
      <c r="B259" s="45" t="n">
        <v>42014</v>
      </c>
      <c r="C259" s="6" t="s">
        <v>175</v>
      </c>
      <c r="D259" s="6" t="s">
        <v>189</v>
      </c>
      <c r="E259" s="6" t="s">
        <v>174</v>
      </c>
      <c r="F259" s="34" t="n">
        <v>0.353078484535217</v>
      </c>
      <c r="G259" s="34" t="n">
        <v>0.284864600097964</v>
      </c>
      <c r="H259" s="34" t="n">
        <v>0.239460727706409</v>
      </c>
      <c r="I259" s="35" t="n">
        <v>3.5</v>
      </c>
      <c r="J259" s="6" t="n">
        <v>1</v>
      </c>
      <c r="K259" s="35" t="n">
        <v>2.5</v>
      </c>
      <c r="L259" s="42" t="n">
        <v>15.8177985973995</v>
      </c>
      <c r="M259" s="42" t="n">
        <v>39.5444964934989</v>
      </c>
      <c r="N259" s="42" t="n">
        <v>1193.76926014574</v>
      </c>
      <c r="O259" s="6" t="str">
        <f aca="false">IF(H259&lt;=0,"Below 0%",IF(H259&lt;=0.05,"0-5%",IF(H259&lt;=0.1,"5-10%",IF(H259&lt;=0.2,"10-20%",IF(H259&lt;=0.4,"20-40%","Above 40%")))))</f>
        <v>20-40%</v>
      </c>
    </row>
    <row r="260" customFormat="false" ht="15" hidden="false" customHeight="false" outlineLevel="0" collapsed="false">
      <c r="A260" s="6" t="s">
        <v>149</v>
      </c>
      <c r="B260" s="45" t="n">
        <v>42014</v>
      </c>
      <c r="C260" s="6" t="s">
        <v>178</v>
      </c>
      <c r="D260" s="6" t="s">
        <v>186</v>
      </c>
      <c r="E260" s="6" t="s">
        <v>177</v>
      </c>
      <c r="F260" s="34" t="n">
        <v>0.32238444685936</v>
      </c>
      <c r="G260" s="34" t="n">
        <v>0.231067961165049</v>
      </c>
      <c r="H260" s="34" t="n">
        <v>0.395193194391347</v>
      </c>
      <c r="I260" s="35" t="n">
        <v>4.32</v>
      </c>
      <c r="J260" s="6" t="n">
        <v>0</v>
      </c>
      <c r="K260" s="35" t="n">
        <v>-1</v>
      </c>
      <c r="L260" s="42" t="n">
        <v>15.8177985973995</v>
      </c>
      <c r="M260" s="42" t="n">
        <v>-15.8177985973995</v>
      </c>
      <c r="N260" s="42" t="n">
        <v>1177.95146154834</v>
      </c>
      <c r="O260" s="6" t="str">
        <f aca="false">IF(H260&lt;=0,"Below 0%",IF(H260&lt;=0.05,"0-5%",IF(H260&lt;=0.1,"5-10%",IF(H260&lt;=0.2,"10-20%",IF(H260&lt;=0.4,"20-40%","Above 40%")))))</f>
        <v>20-40%</v>
      </c>
    </row>
    <row r="261" customFormat="false" ht="15" hidden="false" customHeight="false" outlineLevel="0" collapsed="false">
      <c r="A261" s="6" t="s">
        <v>149</v>
      </c>
      <c r="B261" s="45" t="n">
        <v>42015</v>
      </c>
      <c r="C261" s="6" t="s">
        <v>176</v>
      </c>
      <c r="D261" s="6" t="s">
        <v>179</v>
      </c>
      <c r="E261" s="6" t="s">
        <v>187</v>
      </c>
      <c r="F261" s="34" t="n">
        <v>0.593549430370331</v>
      </c>
      <c r="G261" s="34" t="n">
        <v>0.532347646990024</v>
      </c>
      <c r="H261" s="34" t="n">
        <v>0.114965819284355</v>
      </c>
      <c r="I261" s="35" t="n">
        <v>1.88</v>
      </c>
      <c r="J261" s="6" t="n">
        <v>0</v>
      </c>
      <c r="K261" s="35" t="n">
        <v>-1</v>
      </c>
      <c r="L261" s="42" t="n">
        <v>23.5590292309669</v>
      </c>
      <c r="M261" s="42" t="n">
        <v>-23.5590292309669</v>
      </c>
      <c r="N261" s="42" t="n">
        <v>1154.39243231738</v>
      </c>
      <c r="O261" s="6" t="str">
        <f aca="false">IF(H261&lt;=0,"Below 0%",IF(H261&lt;=0.05,"0-5%",IF(H261&lt;=0.1,"5-10%",IF(H261&lt;=0.2,"10-20%",IF(H261&lt;=0.4,"20-40%","Above 40%")))))</f>
        <v>10-20%</v>
      </c>
    </row>
    <row r="262" customFormat="false" ht="15" hidden="false" customHeight="false" outlineLevel="0" collapsed="false">
      <c r="A262" s="6" t="s">
        <v>149</v>
      </c>
      <c r="B262" s="45" t="n">
        <v>42021</v>
      </c>
      <c r="C262" s="6" t="s">
        <v>182</v>
      </c>
      <c r="D262" s="6" t="s">
        <v>183</v>
      </c>
      <c r="E262" s="6" t="s">
        <v>177</v>
      </c>
      <c r="F262" s="34" t="n">
        <v>0.607486367225647</v>
      </c>
      <c r="G262" s="34" t="n">
        <v>0.518971283588975</v>
      </c>
      <c r="H262" s="34" t="n">
        <v>0.170558731158574</v>
      </c>
      <c r="I262" s="35" t="n">
        <v>1.94</v>
      </c>
      <c r="J262" s="6" t="n">
        <v>1</v>
      </c>
      <c r="K262" s="35" t="n">
        <v>0.94</v>
      </c>
      <c r="L262" s="42" t="n">
        <v>23.0878486463475</v>
      </c>
      <c r="M262" s="42" t="n">
        <v>21.7025777275667</v>
      </c>
      <c r="N262" s="42" t="n">
        <v>1176.09501004494</v>
      </c>
      <c r="O262" s="6" t="str">
        <f aca="false">IF(H262&lt;=0,"Below 0%",IF(H262&lt;=0.05,"0-5%",IF(H262&lt;=0.1,"5-10%",IF(H262&lt;=0.2,"10-20%",IF(H262&lt;=0.4,"20-40%","Above 40%")))))</f>
        <v>10-20%</v>
      </c>
    </row>
    <row r="263" customFormat="false" ht="15" hidden="false" customHeight="false" outlineLevel="0" collapsed="false">
      <c r="A263" s="6" t="s">
        <v>149</v>
      </c>
      <c r="B263" s="45" t="n">
        <v>42021</v>
      </c>
      <c r="C263" s="6" t="s">
        <v>195</v>
      </c>
      <c r="D263" s="6" t="s">
        <v>192</v>
      </c>
      <c r="E263" s="6" t="s">
        <v>187</v>
      </c>
      <c r="F263" s="34" t="n">
        <v>0.505946218967438</v>
      </c>
      <c r="G263" s="34" t="n">
        <v>0.375368007850834</v>
      </c>
      <c r="H263" s="34" t="n">
        <v>0.347867182033514</v>
      </c>
      <c r="I263" s="35" t="n">
        <v>2.68</v>
      </c>
      <c r="J263" s="6" t="n">
        <v>0</v>
      </c>
      <c r="K263" s="35" t="n">
        <v>-1</v>
      </c>
      <c r="L263" s="42" t="n">
        <v>23.0878486463475</v>
      </c>
      <c r="M263" s="42" t="n">
        <v>-23.0878486463475</v>
      </c>
      <c r="N263" s="42" t="n">
        <v>1153.0071613986</v>
      </c>
      <c r="O263" s="6" t="str">
        <f aca="false">IF(H263&lt;=0,"Below 0%",IF(H263&lt;=0.05,"0-5%",IF(H263&lt;=0.1,"5-10%",IF(H263&lt;=0.2,"10-20%",IF(H263&lt;=0.4,"20-40%","Above 40%")))))</f>
        <v>20-40%</v>
      </c>
    </row>
    <row r="264" customFormat="false" ht="15" hidden="false" customHeight="false" outlineLevel="0" collapsed="false">
      <c r="A264" s="6" t="s">
        <v>149</v>
      </c>
      <c r="B264" s="45" t="n">
        <v>42035</v>
      </c>
      <c r="C264" s="6" t="s">
        <v>186</v>
      </c>
      <c r="D264" s="6" t="s">
        <v>188</v>
      </c>
      <c r="E264" s="6" t="s">
        <v>187</v>
      </c>
      <c r="F264" s="34" t="n">
        <v>0.42817035317421</v>
      </c>
      <c r="G264" s="34" t="n">
        <v>0.365327133842577</v>
      </c>
      <c r="H264" s="34" t="n">
        <v>0.172019030370496</v>
      </c>
      <c r="I264" s="35" t="n">
        <v>2.73</v>
      </c>
      <c r="J264" s="6" t="n">
        <v>0</v>
      </c>
      <c r="K264" s="35" t="n">
        <v>-1</v>
      </c>
      <c r="L264" s="42" t="n">
        <v>23.0601432279719</v>
      </c>
      <c r="M264" s="42" t="n">
        <v>-23.0601432279719</v>
      </c>
      <c r="N264" s="42" t="n">
        <v>1129.94701817062</v>
      </c>
      <c r="O264" s="6" t="str">
        <f aca="false">IF(H264&lt;=0,"Below 0%",IF(H264&lt;=0.05,"0-5%",IF(H264&lt;=0.1,"5-10%",IF(H264&lt;=0.2,"10-20%",IF(H264&lt;=0.4,"20-40%","Above 40%")))))</f>
        <v>10-20%</v>
      </c>
    </row>
    <row r="265" customFormat="false" ht="15" hidden="false" customHeight="false" outlineLevel="0" collapsed="false">
      <c r="A265" s="6" t="s">
        <v>149</v>
      </c>
      <c r="B265" s="45" t="n">
        <v>42035</v>
      </c>
      <c r="C265" s="6" t="s">
        <v>190</v>
      </c>
      <c r="D265" s="6" t="s">
        <v>194</v>
      </c>
      <c r="E265" s="6" t="s">
        <v>187</v>
      </c>
      <c r="F265" s="34" t="n">
        <v>0.595388114452362</v>
      </c>
      <c r="G265" s="34" t="n">
        <v>0.455483785043617</v>
      </c>
      <c r="H265" s="34" t="n">
        <v>0.307155455370047</v>
      </c>
      <c r="I265" s="35" t="n">
        <v>2.21</v>
      </c>
      <c r="J265" s="6" t="n">
        <v>0</v>
      </c>
      <c r="K265" s="35" t="n">
        <v>-1</v>
      </c>
      <c r="L265" s="42" t="n">
        <v>23.0601432279719</v>
      </c>
      <c r="M265" s="42" t="n">
        <v>-23.0601432279719</v>
      </c>
      <c r="N265" s="42" t="n">
        <v>1106.88687494265</v>
      </c>
      <c r="O265" s="6" t="str">
        <f aca="false">IF(H265&lt;=0,"Below 0%",IF(H265&lt;=0.05,"0-5%",IF(H265&lt;=0.1,"5-10%",IF(H265&lt;=0.2,"10-20%",IF(H265&lt;=0.4,"20-40%","Above 40%")))))</f>
        <v>20-40%</v>
      </c>
    </row>
    <row r="266" customFormat="false" ht="15" hidden="false" customHeight="false" outlineLevel="0" collapsed="false">
      <c r="A266" s="6" t="s">
        <v>149</v>
      </c>
      <c r="B266" s="45" t="n">
        <v>42035</v>
      </c>
      <c r="C266" s="6" t="s">
        <v>180</v>
      </c>
      <c r="D266" s="6" t="s">
        <v>173</v>
      </c>
      <c r="E266" s="6" t="s">
        <v>177</v>
      </c>
      <c r="F266" s="34" t="n">
        <v>0.414619028568268</v>
      </c>
      <c r="G266" s="34" t="n">
        <v>0.354750137287205</v>
      </c>
      <c r="H266" s="34" t="n">
        <v>0.168763546474947</v>
      </c>
      <c r="I266" s="35" t="n">
        <v>2.82</v>
      </c>
      <c r="J266" s="6" t="n">
        <v>1</v>
      </c>
      <c r="K266" s="35" t="n">
        <v>1.82</v>
      </c>
      <c r="L266" s="42" t="n">
        <v>23.0601432279719</v>
      </c>
      <c r="M266" s="42" t="n">
        <v>41.9694606749089</v>
      </c>
      <c r="N266" s="42" t="n">
        <v>1148.85633561756</v>
      </c>
      <c r="O266" s="6" t="str">
        <f aca="false">IF(H266&lt;=0,"Below 0%",IF(H266&lt;=0.05,"0-5%",IF(H266&lt;=0.1,"5-10%",IF(H266&lt;=0.2,"10-20%",IF(H266&lt;=0.4,"20-40%","Above 40%")))))</f>
        <v>10-20%</v>
      </c>
    </row>
    <row r="267" customFormat="false" ht="15" hidden="false" customHeight="false" outlineLevel="0" collapsed="false">
      <c r="A267" s="6" t="s">
        <v>149</v>
      </c>
      <c r="B267" s="45" t="n">
        <v>42035</v>
      </c>
      <c r="C267" s="6" t="s">
        <v>186</v>
      </c>
      <c r="D267" s="6" t="s">
        <v>188</v>
      </c>
      <c r="E267" s="6" t="s">
        <v>174</v>
      </c>
      <c r="F267" s="34" t="n">
        <v>0.336291939020157</v>
      </c>
      <c r="G267" s="34" t="n">
        <v>0.302225174360678</v>
      </c>
      <c r="H267" s="34" t="n">
        <v>0.112719811417244</v>
      </c>
      <c r="I267" s="35" t="n">
        <v>3.3</v>
      </c>
      <c r="J267" s="6" t="n">
        <v>0</v>
      </c>
      <c r="K267" s="35" t="n">
        <v>-1</v>
      </c>
      <c r="L267" s="42" t="n">
        <v>13.7563026997005</v>
      </c>
      <c r="M267" s="42" t="n">
        <v>-13.7563026997005</v>
      </c>
      <c r="N267" s="42" t="n">
        <v>1135.10003291786</v>
      </c>
      <c r="O267" s="6" t="str">
        <f aca="false">IF(H267&lt;=0,"Below 0%",IF(H267&lt;=0.05,"0-5%",IF(H267&lt;=0.1,"5-10%",IF(H267&lt;=0.2,"10-20%",IF(H267&lt;=0.4,"20-40%","Above 40%")))))</f>
        <v>10-20%</v>
      </c>
    </row>
    <row r="268" customFormat="false" ht="15" hidden="false" customHeight="false" outlineLevel="0" collapsed="false">
      <c r="A268" s="6" t="s">
        <v>149</v>
      </c>
      <c r="B268" s="45" t="n">
        <v>42042</v>
      </c>
      <c r="C268" s="6" t="s">
        <v>175</v>
      </c>
      <c r="D268" s="6" t="s">
        <v>191</v>
      </c>
      <c r="E268" s="6" t="s">
        <v>187</v>
      </c>
      <c r="F268" s="34" t="n">
        <v>0.64992368221283</v>
      </c>
      <c r="G268" s="34" t="n">
        <v>0.513368983957219</v>
      </c>
      <c r="H268" s="34" t="n">
        <v>0.265997172643741</v>
      </c>
      <c r="I268" s="35" t="n">
        <v>1.95</v>
      </c>
      <c r="J268" s="6" t="n">
        <v>0</v>
      </c>
      <c r="K268" s="35" t="n">
        <v>-1</v>
      </c>
      <c r="L268" s="42" t="n">
        <v>21.015321466246</v>
      </c>
      <c r="M268" s="42" t="n">
        <v>-21.015321466246</v>
      </c>
      <c r="N268" s="42" t="n">
        <v>1114.08471145161</v>
      </c>
      <c r="O268" s="6" t="str">
        <f aca="false">IF(H268&lt;=0,"Below 0%",IF(H268&lt;=0.05,"0-5%",IF(H268&lt;=0.1,"5-10%",IF(H268&lt;=0.2,"10-20%",IF(H268&lt;=0.4,"20-40%","Above 40%")))))</f>
        <v>20-40%</v>
      </c>
    </row>
    <row r="269" customFormat="false" ht="15" hidden="false" customHeight="false" outlineLevel="0" collapsed="false">
      <c r="A269" s="6" t="s">
        <v>149</v>
      </c>
      <c r="B269" s="45" t="n">
        <v>42042</v>
      </c>
      <c r="C269" s="6" t="s">
        <v>181</v>
      </c>
      <c r="D269" s="6" t="s">
        <v>185</v>
      </c>
      <c r="E269" s="6" t="s">
        <v>174</v>
      </c>
      <c r="F269" s="34" t="n">
        <v>0.317339092493057</v>
      </c>
      <c r="G269" s="34" t="n">
        <v>0.276027762947144</v>
      </c>
      <c r="H269" s="34" t="n">
        <v>0.149663675511598</v>
      </c>
      <c r="I269" s="35" t="n">
        <v>3.6</v>
      </c>
      <c r="J269" s="6" t="n">
        <v>0</v>
      </c>
      <c r="K269" s="35" t="n">
        <v>-1</v>
      </c>
      <c r="L269" s="42" t="n">
        <v>14.389507148693</v>
      </c>
      <c r="M269" s="42" t="n">
        <v>-14.389507148693</v>
      </c>
      <c r="N269" s="42" t="n">
        <v>1099.69520430292</v>
      </c>
      <c r="O269" s="6" t="str">
        <f aca="false">IF(H269&lt;=0,"Below 0%",IF(H269&lt;=0.05,"0-5%",IF(H269&lt;=0.1,"5-10%",IF(H269&lt;=0.2,"10-20%",IF(H269&lt;=0.4,"20-40%","Above 40%")))))</f>
        <v>10-20%</v>
      </c>
    </row>
    <row r="270" customFormat="false" ht="15" hidden="false" customHeight="false" outlineLevel="0" collapsed="false">
      <c r="A270" s="6" t="s">
        <v>149</v>
      </c>
      <c r="B270" s="45" t="n">
        <v>42042</v>
      </c>
      <c r="C270" s="6" t="s">
        <v>197</v>
      </c>
      <c r="D270" s="6" t="s">
        <v>179</v>
      </c>
      <c r="E270" s="6" t="s">
        <v>177</v>
      </c>
      <c r="F270" s="34" t="n">
        <v>0.597816288471222</v>
      </c>
      <c r="G270" s="34" t="n">
        <v>0.519985798396402</v>
      </c>
      <c r="H270" s="34" t="n">
        <v>0.149678107199933</v>
      </c>
      <c r="I270" s="35" t="n">
        <v>1.92</v>
      </c>
      <c r="J270" s="6" t="n">
        <v>1</v>
      </c>
      <c r="K270" s="35" t="n">
        <v>0.92</v>
      </c>
      <c r="L270" s="42" t="n">
        <v>21.015321466246</v>
      </c>
      <c r="M270" s="42" t="n">
        <v>19.3340957489463</v>
      </c>
      <c r="N270" s="42" t="n">
        <v>1119.02930005187</v>
      </c>
      <c r="O270" s="6" t="str">
        <f aca="false">IF(H270&lt;=0,"Below 0%",IF(H270&lt;=0.05,"0-5%",IF(H270&lt;=0.1,"5-10%",IF(H270&lt;=0.2,"10-20%",IF(H270&lt;=0.4,"20-40%","Above 40%")))))</f>
        <v>10-20%</v>
      </c>
    </row>
    <row r="271" customFormat="false" ht="15" hidden="false" customHeight="false" outlineLevel="0" collapsed="false">
      <c r="A271" s="6" t="s">
        <v>149</v>
      </c>
      <c r="B271" s="45" t="n">
        <v>42042</v>
      </c>
      <c r="C271" s="6" t="s">
        <v>197</v>
      </c>
      <c r="D271" s="6" t="s">
        <v>179</v>
      </c>
      <c r="E271" s="6" t="s">
        <v>187</v>
      </c>
      <c r="F271" s="34" t="n">
        <v>0.255784153938294</v>
      </c>
      <c r="G271" s="34" t="n">
        <v>0.210183733246546</v>
      </c>
      <c r="H271" s="34" t="n">
        <v>0.216955042083387</v>
      </c>
      <c r="I271" s="35" t="n">
        <v>4.75</v>
      </c>
      <c r="J271" s="6" t="n">
        <v>0</v>
      </c>
      <c r="K271" s="35" t="n">
        <v>-1</v>
      </c>
      <c r="L271" s="42" t="n">
        <v>15.059210278109</v>
      </c>
      <c r="M271" s="42" t="n">
        <v>-15.059210278109</v>
      </c>
      <c r="N271" s="42" t="n">
        <v>1103.97008977376</v>
      </c>
      <c r="O271" s="6" t="str">
        <f aca="false">IF(H271&lt;=0,"Below 0%",IF(H271&lt;=0.05,"0-5%",IF(H271&lt;=0.1,"5-10%",IF(H271&lt;=0.2,"10-20%",IF(H271&lt;=0.4,"20-40%","Above 40%")))))</f>
        <v>20-40%</v>
      </c>
    </row>
    <row r="272" customFormat="false" ht="15" hidden="false" customHeight="false" outlineLevel="0" collapsed="false">
      <c r="A272" s="6" t="s">
        <v>149</v>
      </c>
      <c r="B272" s="45" t="n">
        <v>42042</v>
      </c>
      <c r="C272" s="6" t="s">
        <v>195</v>
      </c>
      <c r="D272" s="6" t="s">
        <v>180</v>
      </c>
      <c r="E272" s="6" t="s">
        <v>187</v>
      </c>
      <c r="F272" s="34" t="n">
        <v>0.516739070415497</v>
      </c>
      <c r="G272" s="34" t="n">
        <v>0.409638554216868</v>
      </c>
      <c r="H272" s="34" t="n">
        <v>0.261451260131948</v>
      </c>
      <c r="I272" s="35" t="n">
        <v>2.45</v>
      </c>
      <c r="J272" s="6" t="n">
        <v>0</v>
      </c>
      <c r="K272" s="35" t="n">
        <v>-1</v>
      </c>
      <c r="L272" s="42" t="n">
        <v>21.015321466246</v>
      </c>
      <c r="M272" s="42" t="n">
        <v>-21.015321466246</v>
      </c>
      <c r="N272" s="42" t="n">
        <v>1082.95476830751</v>
      </c>
      <c r="O272" s="6" t="str">
        <f aca="false">IF(H272&lt;=0,"Below 0%",IF(H272&lt;=0.05,"0-5%",IF(H272&lt;=0.1,"5-10%",IF(H272&lt;=0.2,"10-20%",IF(H272&lt;=0.4,"20-40%","Above 40%")))))</f>
        <v>20-40%</v>
      </c>
    </row>
    <row r="273" customFormat="false" ht="15" hidden="false" customHeight="false" outlineLevel="0" collapsed="false">
      <c r="A273" s="6" t="s">
        <v>149</v>
      </c>
      <c r="B273" s="45" t="n">
        <v>42042</v>
      </c>
      <c r="C273" s="6" t="s">
        <v>173</v>
      </c>
      <c r="D273" s="6" t="s">
        <v>183</v>
      </c>
      <c r="E273" s="6" t="s">
        <v>177</v>
      </c>
      <c r="F273" s="34" t="n">
        <v>0.482816934585571</v>
      </c>
      <c r="G273" s="34" t="n">
        <v>0.424666600247648</v>
      </c>
      <c r="H273" s="34" t="n">
        <v>0.136931734928088</v>
      </c>
      <c r="I273" s="35" t="n">
        <v>2.34</v>
      </c>
      <c r="J273" s="6" t="n">
        <v>0</v>
      </c>
      <c r="K273" s="35" t="n">
        <v>-1</v>
      </c>
      <c r="L273" s="42" t="n">
        <v>21.015321466246</v>
      </c>
      <c r="M273" s="42" t="n">
        <v>-21.015321466246</v>
      </c>
      <c r="N273" s="42" t="n">
        <v>1061.93944684127</v>
      </c>
      <c r="O273" s="6" t="str">
        <f aca="false">IF(H273&lt;=0,"Below 0%",IF(H273&lt;=0.05,"0-5%",IF(H273&lt;=0.1,"5-10%",IF(H273&lt;=0.2,"10-20%",IF(H273&lt;=0.4,"20-40%","Above 40%")))))</f>
        <v>10-20%</v>
      </c>
    </row>
    <row r="274" customFormat="false" ht="15" hidden="false" customHeight="false" outlineLevel="0" collapsed="false">
      <c r="A274" s="6" t="s">
        <v>149</v>
      </c>
      <c r="B274" s="45" t="n">
        <v>42043</v>
      </c>
      <c r="C274" s="6" t="s">
        <v>196</v>
      </c>
      <c r="D274" s="6" t="s">
        <v>178</v>
      </c>
      <c r="E274" s="6" t="s">
        <v>187</v>
      </c>
      <c r="F274" s="34" t="n">
        <v>0.456672310829163</v>
      </c>
      <c r="G274" s="34" t="n">
        <v>0.376241265171019</v>
      </c>
      <c r="H274" s="34" t="n">
        <v>0.21377518391446</v>
      </c>
      <c r="I274" s="35" t="n">
        <v>2.65</v>
      </c>
      <c r="J274" s="6" t="n">
        <v>0</v>
      </c>
      <c r="K274" s="35" t="n">
        <v>-1</v>
      </c>
      <c r="L274" s="42" t="n">
        <v>21.2387889368253</v>
      </c>
      <c r="M274" s="42" t="n">
        <v>-21.2387889368253</v>
      </c>
      <c r="N274" s="42" t="n">
        <v>1040.70065790444</v>
      </c>
      <c r="O274" s="6" t="str">
        <f aca="false">IF(H274&lt;=0,"Below 0%",IF(H274&lt;=0.05,"0-5%",IF(H274&lt;=0.1,"5-10%",IF(H274&lt;=0.2,"10-20%",IF(H274&lt;=0.4,"20-40%","Above 40%")))))</f>
        <v>20-40%</v>
      </c>
    </row>
    <row r="275" customFormat="false" ht="15" hidden="false" customHeight="false" outlineLevel="0" collapsed="false">
      <c r="A275" s="6" t="s">
        <v>149</v>
      </c>
      <c r="B275" s="45" t="n">
        <v>42043</v>
      </c>
      <c r="C275" s="6" t="s">
        <v>196</v>
      </c>
      <c r="D275" s="6" t="s">
        <v>178</v>
      </c>
      <c r="E275" s="6" t="s">
        <v>174</v>
      </c>
      <c r="F275" s="34" t="n">
        <v>0.357955008745194</v>
      </c>
      <c r="G275" s="34" t="n">
        <v>0.302133137182788</v>
      </c>
      <c r="H275" s="34" t="n">
        <v>0.184759182931444</v>
      </c>
      <c r="I275" s="35" t="n">
        <v>3.3</v>
      </c>
      <c r="J275" s="6" t="n">
        <v>1</v>
      </c>
      <c r="K275" s="35" t="n">
        <v>2.3</v>
      </c>
      <c r="L275" s="42" t="n">
        <v>20.9215378582399</v>
      </c>
      <c r="M275" s="42" t="n">
        <v>48.1195370739519</v>
      </c>
      <c r="N275" s="42" t="n">
        <v>1088.82019497839</v>
      </c>
      <c r="O275" s="6" t="str">
        <f aca="false">IF(H275&lt;=0,"Below 0%",IF(H275&lt;=0.05,"0-5%",IF(H275&lt;=0.1,"5-10%",IF(H275&lt;=0.2,"10-20%",IF(H275&lt;=0.4,"20-40%","Above 40%")))))</f>
        <v>10-20%</v>
      </c>
    </row>
    <row r="276" customFormat="false" ht="15" hidden="false" customHeight="false" outlineLevel="0" collapsed="false">
      <c r="A276" s="6" t="s">
        <v>149</v>
      </c>
      <c r="B276" s="45" t="n">
        <v>42043</v>
      </c>
      <c r="C276" s="6" t="s">
        <v>188</v>
      </c>
      <c r="D276" s="6" t="s">
        <v>192</v>
      </c>
      <c r="E276" s="6" t="s">
        <v>174</v>
      </c>
      <c r="F276" s="34" t="n">
        <v>0.374775826931</v>
      </c>
      <c r="G276" s="34" t="n">
        <v>0.292959300598396</v>
      </c>
      <c r="H276" s="34" t="n">
        <v>0.279276084307569</v>
      </c>
      <c r="I276" s="35" t="n">
        <v>3.4</v>
      </c>
      <c r="J276" s="6" t="n">
        <v>1</v>
      </c>
      <c r="K276" s="35" t="n">
        <v>2.4</v>
      </c>
      <c r="L276" s="42" t="n">
        <v>21.2387889368253</v>
      </c>
      <c r="M276" s="42" t="n">
        <v>50.9730934483808</v>
      </c>
      <c r="N276" s="42" t="n">
        <v>1139.79328842677</v>
      </c>
      <c r="O276" s="6" t="str">
        <f aca="false">IF(H276&lt;=0,"Below 0%",IF(H276&lt;=0.05,"0-5%",IF(H276&lt;=0.1,"5-10%",IF(H276&lt;=0.2,"10-20%",IF(H276&lt;=0.4,"20-40%","Above 40%")))))</f>
        <v>20-40%</v>
      </c>
    </row>
    <row r="277" customFormat="false" ht="15" hidden="false" customHeight="false" outlineLevel="0" collapsed="false">
      <c r="A277" s="6" t="s">
        <v>149</v>
      </c>
      <c r="B277" s="45" t="n">
        <v>42045</v>
      </c>
      <c r="C277" s="6" t="s">
        <v>186</v>
      </c>
      <c r="D277" s="6" t="s">
        <v>182</v>
      </c>
      <c r="E277" s="6" t="s">
        <v>187</v>
      </c>
      <c r="F277" s="34" t="n">
        <v>0.469944030046463</v>
      </c>
      <c r="G277" s="34" t="n">
        <v>0.421457594881992</v>
      </c>
      <c r="H277" s="34" t="n">
        <v>0.11504463498409</v>
      </c>
      <c r="I277" s="35" t="n">
        <v>2.39</v>
      </c>
      <c r="J277" s="6" t="n">
        <v>1</v>
      </c>
      <c r="K277" s="35" t="n">
        <v>1.39</v>
      </c>
      <c r="L277" s="42" t="n">
        <v>22.7958657685355</v>
      </c>
      <c r="M277" s="42" t="n">
        <v>31.6862534182643</v>
      </c>
      <c r="N277" s="42" t="n">
        <v>1171.47954184504</v>
      </c>
      <c r="O277" s="6" t="str">
        <f aca="false">IF(H277&lt;=0,"Below 0%",IF(H277&lt;=0.05,"0-5%",IF(H277&lt;=0.1,"5-10%",IF(H277&lt;=0.2,"10-20%",IF(H277&lt;=0.4,"20-40%","Above 40%")))))</f>
        <v>10-20%</v>
      </c>
    </row>
    <row r="278" customFormat="false" ht="15" hidden="false" customHeight="false" outlineLevel="0" collapsed="false">
      <c r="A278" s="6" t="s">
        <v>149</v>
      </c>
      <c r="B278" s="45" t="n">
        <v>42045</v>
      </c>
      <c r="C278" s="6" t="s">
        <v>183</v>
      </c>
      <c r="D278" s="6" t="s">
        <v>181</v>
      </c>
      <c r="E278" s="6" t="s">
        <v>187</v>
      </c>
      <c r="F278" s="34" t="n">
        <v>0.638800084590912</v>
      </c>
      <c r="G278" s="34" t="n">
        <v>0.517241379310345</v>
      </c>
      <c r="H278" s="34" t="n">
        <v>0.235013496875763</v>
      </c>
      <c r="I278" s="35" t="n">
        <v>1.95</v>
      </c>
      <c r="J278" s="6" t="n">
        <v>1</v>
      </c>
      <c r="K278" s="35" t="n">
        <v>0.95</v>
      </c>
      <c r="L278" s="42" t="n">
        <v>22.7958657685355</v>
      </c>
      <c r="M278" s="42" t="n">
        <v>21.6560724801087</v>
      </c>
      <c r="N278" s="42" t="n">
        <v>1193.13561432515</v>
      </c>
      <c r="O278" s="6" t="str">
        <f aca="false">IF(H278&lt;=0,"Below 0%",IF(H278&lt;=0.05,"0-5%",IF(H278&lt;=0.1,"5-10%",IF(H278&lt;=0.2,"10-20%",IF(H278&lt;=0.4,"20-40%","Above 40%")))))</f>
        <v>20-40%</v>
      </c>
    </row>
    <row r="279" customFormat="false" ht="15" hidden="false" customHeight="false" outlineLevel="0" collapsed="false">
      <c r="A279" s="6" t="s">
        <v>149</v>
      </c>
      <c r="B279" s="45" t="n">
        <v>42046</v>
      </c>
      <c r="C279" s="6" t="s">
        <v>180</v>
      </c>
      <c r="D279" s="6" t="s">
        <v>188</v>
      </c>
      <c r="E279" s="6" t="s">
        <v>187</v>
      </c>
      <c r="F279" s="34" t="n">
        <v>0.544133245944977</v>
      </c>
      <c r="G279" s="34" t="n">
        <v>0.412830735773831</v>
      </c>
      <c r="H279" s="34" t="n">
        <v>0.318054104971195</v>
      </c>
      <c r="I279" s="35" t="n">
        <v>2.4</v>
      </c>
      <c r="J279" s="6" t="n">
        <v>0</v>
      </c>
      <c r="K279" s="35" t="n">
        <v>-1</v>
      </c>
      <c r="L279" s="42" t="n">
        <v>23.8627122865029</v>
      </c>
      <c r="M279" s="42" t="n">
        <v>-23.8627122865029</v>
      </c>
      <c r="N279" s="42" t="n">
        <v>1169.27290203864</v>
      </c>
      <c r="O279" s="6" t="str">
        <f aca="false">IF(H279&lt;=0,"Below 0%",IF(H279&lt;=0.05,"0-5%",IF(H279&lt;=0.1,"5-10%",IF(H279&lt;=0.2,"10-20%",IF(H279&lt;=0.4,"20-40%","Above 40%")))))</f>
        <v>20-40%</v>
      </c>
    </row>
    <row r="280" customFormat="false" ht="15" hidden="false" customHeight="false" outlineLevel="0" collapsed="false">
      <c r="A280" s="6" t="s">
        <v>149</v>
      </c>
      <c r="B280" s="45" t="n">
        <v>42046</v>
      </c>
      <c r="C280" s="6" t="s">
        <v>178</v>
      </c>
      <c r="D280" s="6" t="s">
        <v>175</v>
      </c>
      <c r="E280" s="6" t="s">
        <v>187</v>
      </c>
      <c r="F280" s="34" t="n">
        <v>0.444902300834656</v>
      </c>
      <c r="G280" s="34" t="n">
        <v>0.392857142857143</v>
      </c>
      <c r="H280" s="34" t="n">
        <v>0.13247858394276</v>
      </c>
      <c r="I280" s="35" t="n">
        <v>2.55</v>
      </c>
      <c r="J280" s="6" t="n">
        <v>1</v>
      </c>
      <c r="K280" s="35" t="n">
        <v>1.55</v>
      </c>
      <c r="L280" s="42" t="n">
        <v>23.8627122865029</v>
      </c>
      <c r="M280" s="42" t="n">
        <v>36.9872040440796</v>
      </c>
      <c r="N280" s="42" t="n">
        <v>1206.26010608272</v>
      </c>
      <c r="O280" s="6" t="str">
        <f aca="false">IF(H280&lt;=0,"Below 0%",IF(H280&lt;=0.05,"0-5%",IF(H280&lt;=0.1,"5-10%",IF(H280&lt;=0.2,"10-20%",IF(H280&lt;=0.4,"20-40%","Above 40%")))))</f>
        <v>10-20%</v>
      </c>
    </row>
    <row r="281" customFormat="false" ht="15" hidden="false" customHeight="false" outlineLevel="0" collapsed="false">
      <c r="A281" s="6" t="s">
        <v>149</v>
      </c>
      <c r="B281" s="45" t="n">
        <v>42056</v>
      </c>
      <c r="C281" s="6" t="s">
        <v>182</v>
      </c>
      <c r="D281" s="6" t="s">
        <v>192</v>
      </c>
      <c r="E281" s="6" t="s">
        <v>177</v>
      </c>
      <c r="F281" s="34" t="n">
        <v>0.365650802850723</v>
      </c>
      <c r="G281" s="34" t="n">
        <v>0.328132170720514</v>
      </c>
      <c r="H281" s="34" t="n">
        <v>0.114339999177239</v>
      </c>
      <c r="I281" s="35" t="n">
        <v>3.05</v>
      </c>
      <c r="J281" s="6" t="n">
        <v>1</v>
      </c>
      <c r="K281" s="35" t="n">
        <v>2.05</v>
      </c>
      <c r="L281" s="42" t="n">
        <v>16.9516245654772</v>
      </c>
      <c r="M281" s="42" t="n">
        <v>34.7508303592283</v>
      </c>
      <c r="N281" s="42" t="n">
        <v>1241.01093644195</v>
      </c>
      <c r="O281" s="6" t="str">
        <f aca="false">IF(H281&lt;=0,"Below 0%",IF(H281&lt;=0.05,"0-5%",IF(H281&lt;=0.1,"5-10%",IF(H281&lt;=0.2,"10-20%",IF(H281&lt;=0.4,"20-40%","Above 40%")))))</f>
        <v>10-20%</v>
      </c>
    </row>
    <row r="282" customFormat="false" ht="15" hidden="false" customHeight="false" outlineLevel="0" collapsed="false">
      <c r="A282" s="6" t="s">
        <v>149</v>
      </c>
      <c r="B282" s="45" t="n">
        <v>42056</v>
      </c>
      <c r="C282" s="6" t="s">
        <v>191</v>
      </c>
      <c r="D282" s="6" t="s">
        <v>178</v>
      </c>
      <c r="E282" s="6" t="s">
        <v>187</v>
      </c>
      <c r="F282" s="34" t="n">
        <v>0.401914805173874</v>
      </c>
      <c r="G282" s="34" t="n">
        <v>0.364440868865648</v>
      </c>
      <c r="H282" s="34" t="n">
        <v>0.102825834064294</v>
      </c>
      <c r="I282" s="35" t="n">
        <v>2.75</v>
      </c>
      <c r="J282" s="6" t="n">
        <v>0</v>
      </c>
      <c r="K282" s="35" t="n">
        <v>-1</v>
      </c>
      <c r="L282" s="42" t="n">
        <v>18.1396902302465</v>
      </c>
      <c r="M282" s="42" t="n">
        <v>-18.1396902302465</v>
      </c>
      <c r="N282" s="42" t="n">
        <v>1222.87124621171</v>
      </c>
      <c r="O282" s="6" t="str">
        <f aca="false">IF(H282&lt;=0,"Below 0%",IF(H282&lt;=0.05,"0-5%",IF(H282&lt;=0.1,"5-10%",IF(H282&lt;=0.2,"10-20%",IF(H282&lt;=0.4,"20-40%","Above 40%")))))</f>
        <v>10-20%</v>
      </c>
    </row>
    <row r="283" customFormat="false" ht="15" hidden="false" customHeight="false" outlineLevel="0" collapsed="false">
      <c r="A283" s="6" t="s">
        <v>149</v>
      </c>
      <c r="B283" s="45" t="n">
        <v>42057</v>
      </c>
      <c r="C283" s="6" t="s">
        <v>173</v>
      </c>
      <c r="D283" s="6" t="s">
        <v>195</v>
      </c>
      <c r="E283" s="6" t="s">
        <v>187</v>
      </c>
      <c r="F283" s="34" t="n">
        <v>0.720615148544312</v>
      </c>
      <c r="G283" s="34" t="n">
        <v>0.545989080218396</v>
      </c>
      <c r="H283" s="34" t="n">
        <v>0.319834360526158</v>
      </c>
      <c r="I283" s="35" t="n">
        <v>1.88</v>
      </c>
      <c r="J283" s="6" t="n">
        <v>0</v>
      </c>
      <c r="K283" s="35" t="n">
        <v>-1</v>
      </c>
      <c r="L283" s="42" t="n">
        <v>24.4574249242341</v>
      </c>
      <c r="M283" s="42" t="n">
        <v>-24.4574249242341</v>
      </c>
      <c r="N283" s="42" t="n">
        <v>1198.41382128747</v>
      </c>
      <c r="O283" s="6" t="str">
        <f aca="false">IF(H283&lt;=0,"Below 0%",IF(H283&lt;=0.05,"0-5%",IF(H283&lt;=0.1,"5-10%",IF(H283&lt;=0.2,"10-20%",IF(H283&lt;=0.4,"20-40%","Above 40%")))))</f>
        <v>20-40%</v>
      </c>
    </row>
    <row r="284" customFormat="false" ht="15" hidden="false" customHeight="false" outlineLevel="0" collapsed="false">
      <c r="A284" s="6" t="s">
        <v>149</v>
      </c>
      <c r="B284" s="45" t="n">
        <v>42057</v>
      </c>
      <c r="C284" s="6" t="s">
        <v>179</v>
      </c>
      <c r="D284" s="6" t="s">
        <v>183</v>
      </c>
      <c r="E284" s="6" t="s">
        <v>187</v>
      </c>
      <c r="F284" s="34" t="n">
        <v>0.498189896345139</v>
      </c>
      <c r="G284" s="34" t="n">
        <v>0.383038160557277</v>
      </c>
      <c r="H284" s="34" t="n">
        <v>0.300627320317979</v>
      </c>
      <c r="I284" s="35" t="n">
        <v>2.63</v>
      </c>
      <c r="J284" s="6" t="n">
        <v>0</v>
      </c>
      <c r="K284" s="35" t="n">
        <v>-1</v>
      </c>
      <c r="L284" s="42" t="n">
        <v>24.4574249242341</v>
      </c>
      <c r="M284" s="42" t="n">
        <v>-24.4574249242341</v>
      </c>
      <c r="N284" s="42" t="n">
        <v>1173.95639636324</v>
      </c>
      <c r="O284" s="6" t="str">
        <f aca="false">IF(H284&lt;=0,"Below 0%",IF(H284&lt;=0.05,"0-5%",IF(H284&lt;=0.1,"5-10%",IF(H284&lt;=0.2,"10-20%",IF(H284&lt;=0.4,"20-40%","Above 40%")))))</f>
        <v>20-40%</v>
      </c>
    </row>
    <row r="285" customFormat="false" ht="15" hidden="false" customHeight="false" outlineLevel="0" collapsed="false">
      <c r="A285" s="6" t="s">
        <v>149</v>
      </c>
      <c r="B285" s="45" t="n">
        <v>42057</v>
      </c>
      <c r="C285" s="6" t="s">
        <v>181</v>
      </c>
      <c r="D285" s="6" t="s">
        <v>189</v>
      </c>
      <c r="E285" s="6" t="s">
        <v>187</v>
      </c>
      <c r="F285" s="34" t="n">
        <v>0.620001137256622</v>
      </c>
      <c r="G285" s="34" t="n">
        <v>0.54282722513089</v>
      </c>
      <c r="H285" s="34" t="n">
        <v>0.142170304938415</v>
      </c>
      <c r="I285" s="35" t="n">
        <v>1.85</v>
      </c>
      <c r="J285" s="6" t="n">
        <v>0</v>
      </c>
      <c r="K285" s="35" t="n">
        <v>-1</v>
      </c>
      <c r="L285" s="42" t="n">
        <v>24.4574249242341</v>
      </c>
      <c r="M285" s="42" t="n">
        <v>-24.4574249242341</v>
      </c>
      <c r="N285" s="42" t="n">
        <v>1149.498971439</v>
      </c>
      <c r="O285" s="6" t="str">
        <f aca="false">IF(H285&lt;=0,"Below 0%",IF(H285&lt;=0.05,"0-5%",IF(H285&lt;=0.1,"5-10%",IF(H285&lt;=0.2,"10-20%",IF(H285&lt;=0.4,"20-40%","Above 40%")))))</f>
        <v>10-20%</v>
      </c>
    </row>
    <row r="286" customFormat="false" ht="15" hidden="false" customHeight="false" outlineLevel="0" collapsed="false">
      <c r="A286" s="6" t="s">
        <v>149</v>
      </c>
      <c r="B286" s="45" t="n">
        <v>42063</v>
      </c>
      <c r="C286" s="6" t="s">
        <v>178</v>
      </c>
      <c r="D286" s="6" t="s">
        <v>179</v>
      </c>
      <c r="E286" s="6" t="s">
        <v>177</v>
      </c>
      <c r="F286" s="34" t="n">
        <v>0.53490948677063</v>
      </c>
      <c r="G286" s="34" t="n">
        <v>0.415094339622642</v>
      </c>
      <c r="H286" s="34" t="n">
        <v>0.288645581765608</v>
      </c>
      <c r="I286" s="35" t="n">
        <v>2.4</v>
      </c>
      <c r="J286" s="6" t="n">
        <v>0</v>
      </c>
      <c r="K286" s="35" t="n">
        <v>-1</v>
      </c>
      <c r="L286" s="42" t="n">
        <v>22.9899794287801</v>
      </c>
      <c r="M286" s="42" t="n">
        <v>-22.9899794287801</v>
      </c>
      <c r="N286" s="42" t="n">
        <v>1126.50899201022</v>
      </c>
      <c r="O286" s="6" t="str">
        <f aca="false">IF(H286&lt;=0,"Below 0%",IF(H286&lt;=0.05,"0-5%",IF(H286&lt;=0.1,"5-10%",IF(H286&lt;=0.2,"10-20%",IF(H286&lt;=0.4,"20-40%","Above 40%")))))</f>
        <v>20-40%</v>
      </c>
    </row>
    <row r="287" customFormat="false" ht="15" hidden="false" customHeight="false" outlineLevel="0" collapsed="false">
      <c r="A287" s="6" t="s">
        <v>149</v>
      </c>
      <c r="B287" s="45" t="n">
        <v>42063</v>
      </c>
      <c r="C287" s="6" t="s">
        <v>192</v>
      </c>
      <c r="D287" s="6" t="s">
        <v>186</v>
      </c>
      <c r="E287" s="6" t="s">
        <v>187</v>
      </c>
      <c r="F287" s="34" t="n">
        <v>0.556676387786865</v>
      </c>
      <c r="G287" s="34" t="n">
        <v>0.494730049473005</v>
      </c>
      <c r="H287" s="34" t="n">
        <v>0.125212402965711</v>
      </c>
      <c r="I287" s="35" t="n">
        <v>2.03</v>
      </c>
      <c r="J287" s="6" t="n">
        <v>1</v>
      </c>
      <c r="K287" s="35" t="n">
        <v>1.03</v>
      </c>
      <c r="L287" s="42" t="n">
        <v>22.9899794287801</v>
      </c>
      <c r="M287" s="42" t="n">
        <v>23.6796788116435</v>
      </c>
      <c r="N287" s="42" t="n">
        <v>1150.18867082187</v>
      </c>
      <c r="O287" s="6" t="str">
        <f aca="false">IF(H287&lt;=0,"Below 0%",IF(H287&lt;=0.05,"0-5%",IF(H287&lt;=0.1,"5-10%",IF(H287&lt;=0.2,"10-20%",IF(H287&lt;=0.4,"20-40%","Above 40%")))))</f>
        <v>10-20%</v>
      </c>
    </row>
    <row r="288" customFormat="false" ht="15" hidden="false" customHeight="false" outlineLevel="0" collapsed="false">
      <c r="A288" s="6" t="s">
        <v>149</v>
      </c>
      <c r="B288" s="45" t="n">
        <v>42063</v>
      </c>
      <c r="C288" s="6" t="s">
        <v>196</v>
      </c>
      <c r="D288" s="6" t="s">
        <v>175</v>
      </c>
      <c r="E288" s="6" t="s">
        <v>187</v>
      </c>
      <c r="F288" s="34" t="n">
        <v>0.447655618190765</v>
      </c>
      <c r="G288" s="34" t="n">
        <v>0.372771474878444</v>
      </c>
      <c r="H288" s="34" t="n">
        <v>0.200884854016097</v>
      </c>
      <c r="I288" s="35" t="n">
        <v>2.7</v>
      </c>
      <c r="J288" s="6" t="n">
        <v>0</v>
      </c>
      <c r="K288" s="35" t="n">
        <v>-1</v>
      </c>
      <c r="L288" s="42" t="n">
        <v>22.9899794287801</v>
      </c>
      <c r="M288" s="42" t="n">
        <v>-22.9899794287801</v>
      </c>
      <c r="N288" s="42" t="n">
        <v>1127.19869139309</v>
      </c>
      <c r="O288" s="6" t="str">
        <f aca="false">IF(H288&lt;=0,"Below 0%",IF(H288&lt;=0.05,"0-5%",IF(H288&lt;=0.1,"5-10%",IF(H288&lt;=0.2,"10-20%",IF(H288&lt;=0.4,"20-40%","Above 40%")))))</f>
        <v>20-40%</v>
      </c>
    </row>
    <row r="289" customFormat="false" ht="15" hidden="false" customHeight="false" outlineLevel="0" collapsed="false">
      <c r="A289" s="6" t="s">
        <v>149</v>
      </c>
      <c r="B289" s="45" t="n">
        <v>42064</v>
      </c>
      <c r="C289" s="6" t="s">
        <v>183</v>
      </c>
      <c r="D289" s="6" t="s">
        <v>194</v>
      </c>
      <c r="E289" s="6" t="s">
        <v>187</v>
      </c>
      <c r="F289" s="34" t="n">
        <v>0.350518226623535</v>
      </c>
      <c r="G289" s="34" t="n">
        <v>0.31193838254172</v>
      </c>
      <c r="H289" s="34" t="n">
        <v>0.123677771768452</v>
      </c>
      <c r="I289" s="35" t="n">
        <v>3.2</v>
      </c>
      <c r="J289" s="6" t="n">
        <v>1</v>
      </c>
      <c r="K289" s="35" t="n">
        <v>2.2</v>
      </c>
      <c r="L289" s="42" t="n">
        <v>15.5833073815035</v>
      </c>
      <c r="M289" s="42" t="n">
        <v>34.2832762393077</v>
      </c>
      <c r="N289" s="42" t="n">
        <v>1161.48196763239</v>
      </c>
      <c r="O289" s="6" t="str">
        <f aca="false">IF(H289&lt;=0,"Below 0%",IF(H289&lt;=0.05,"0-5%",IF(H289&lt;=0.1,"5-10%",IF(H289&lt;=0.2,"10-20%",IF(H289&lt;=0.4,"20-40%","Above 40%")))))</f>
        <v>10-20%</v>
      </c>
    </row>
    <row r="290" customFormat="false" ht="15" hidden="false" customHeight="false" outlineLevel="0" collapsed="false">
      <c r="A290" s="6" t="s">
        <v>149</v>
      </c>
      <c r="B290" s="45" t="n">
        <v>42066</v>
      </c>
      <c r="C290" s="6" t="s">
        <v>182</v>
      </c>
      <c r="D290" s="6" t="s">
        <v>178</v>
      </c>
      <c r="E290" s="6" t="s">
        <v>177</v>
      </c>
      <c r="F290" s="34" t="n">
        <v>0.413143932819367</v>
      </c>
      <c r="G290" s="34" t="n">
        <v>0.336475707034083</v>
      </c>
      <c r="H290" s="34" t="n">
        <v>0.227856645167902</v>
      </c>
      <c r="I290" s="35" t="n">
        <v>3</v>
      </c>
      <c r="J290" s="6" t="n">
        <v>0</v>
      </c>
      <c r="K290" s="35" t="n">
        <v>-1</v>
      </c>
      <c r="L290" s="42" t="n">
        <v>23.2296393526479</v>
      </c>
      <c r="M290" s="42" t="n">
        <v>-23.2296393526479</v>
      </c>
      <c r="N290" s="42" t="n">
        <v>1138.25232827975</v>
      </c>
      <c r="O290" s="6" t="str">
        <f aca="false">IF(H290&lt;=0,"Below 0%",IF(H290&lt;=0.05,"0-5%",IF(H290&lt;=0.1,"5-10%",IF(H290&lt;=0.2,"10-20%",IF(H290&lt;=0.4,"20-40%","Above 40%")))))</f>
        <v>20-40%</v>
      </c>
    </row>
    <row r="291" customFormat="false" ht="15" hidden="false" customHeight="false" outlineLevel="0" collapsed="false">
      <c r="A291" s="6" t="s">
        <v>149</v>
      </c>
      <c r="B291" s="45" t="n">
        <v>42067</v>
      </c>
      <c r="C291" s="6" t="s">
        <v>188</v>
      </c>
      <c r="D291" s="6" t="s">
        <v>176</v>
      </c>
      <c r="E291" s="6" t="s">
        <v>174</v>
      </c>
      <c r="F291" s="34" t="n">
        <v>0.311095237731934</v>
      </c>
      <c r="G291" s="34" t="n">
        <v>0.276759884281582</v>
      </c>
      <c r="H291" s="34" t="n">
        <v>0.124061886857196</v>
      </c>
      <c r="I291" s="35" t="n">
        <v>3.6</v>
      </c>
      <c r="J291" s="6" t="n">
        <v>0</v>
      </c>
      <c r="K291" s="35" t="n">
        <v>-1</v>
      </c>
      <c r="L291" s="42" t="n">
        <v>13.1274264341025</v>
      </c>
      <c r="M291" s="42" t="n">
        <v>-13.1274264341025</v>
      </c>
      <c r="N291" s="42" t="n">
        <v>1125.12490184564</v>
      </c>
      <c r="O291" s="6" t="str">
        <f aca="false">IF(H291&lt;=0,"Below 0%",IF(H291&lt;=0.05,"0-5%",IF(H291&lt;=0.1,"5-10%",IF(H291&lt;=0.2,"10-20%",IF(H291&lt;=0.4,"20-40%","Above 40%")))))</f>
        <v>10-20%</v>
      </c>
    </row>
    <row r="292" customFormat="false" ht="15" hidden="false" customHeight="false" outlineLevel="0" collapsed="false">
      <c r="A292" s="6" t="s">
        <v>149</v>
      </c>
      <c r="B292" s="45" t="n">
        <v>42067</v>
      </c>
      <c r="C292" s="6" t="s">
        <v>181</v>
      </c>
      <c r="D292" s="6" t="s">
        <v>175</v>
      </c>
      <c r="E292" s="6" t="s">
        <v>187</v>
      </c>
      <c r="F292" s="34" t="n">
        <v>0.757128775119782</v>
      </c>
      <c r="G292" s="34" t="n">
        <v>0.562659846547315</v>
      </c>
      <c r="H292" s="34" t="n">
        <v>0.345624323053793</v>
      </c>
      <c r="I292" s="35" t="n">
        <v>1.8</v>
      </c>
      <c r="J292" s="6" t="n">
        <v>1</v>
      </c>
      <c r="K292" s="35" t="n">
        <v>0.8</v>
      </c>
      <c r="L292" s="42" t="n">
        <v>22.7650465655949</v>
      </c>
      <c r="M292" s="42" t="n">
        <v>18.2120372524759</v>
      </c>
      <c r="N292" s="42" t="n">
        <v>1143.33693909812</v>
      </c>
      <c r="O292" s="6" t="str">
        <f aca="false">IF(H292&lt;=0,"Below 0%",IF(H292&lt;=0.05,"0-5%",IF(H292&lt;=0.1,"5-10%",IF(H292&lt;=0.2,"10-20%",IF(H292&lt;=0.4,"20-40%","Above 40%")))))</f>
        <v>20-40%</v>
      </c>
    </row>
    <row r="293" customFormat="false" ht="15" hidden="false" customHeight="false" outlineLevel="0" collapsed="false">
      <c r="A293" s="6" t="s">
        <v>149</v>
      </c>
      <c r="B293" s="45" t="n">
        <v>42070</v>
      </c>
      <c r="C293" s="6" t="s">
        <v>197</v>
      </c>
      <c r="D293" s="6" t="s">
        <v>181</v>
      </c>
      <c r="E293" s="6" t="s">
        <v>177</v>
      </c>
      <c r="F293" s="34" t="n">
        <v>0.746140658855438</v>
      </c>
      <c r="G293" s="34" t="n">
        <v>0.545702592087312</v>
      </c>
      <c r="H293" s="34" t="n">
        <v>0.367302757352591</v>
      </c>
      <c r="I293" s="35" t="n">
        <v>1.85</v>
      </c>
      <c r="J293" s="6" t="n">
        <v>1</v>
      </c>
      <c r="K293" s="35" t="n">
        <v>0.85</v>
      </c>
      <c r="L293" s="42" t="n">
        <v>22.8667387819624</v>
      </c>
      <c r="M293" s="42" t="n">
        <v>19.436727964668</v>
      </c>
      <c r="N293" s="42" t="n">
        <v>1162.77366706279</v>
      </c>
      <c r="O293" s="6" t="str">
        <f aca="false">IF(H293&lt;=0,"Below 0%",IF(H293&lt;=0.05,"0-5%",IF(H293&lt;=0.1,"5-10%",IF(H293&lt;=0.2,"10-20%",IF(H293&lt;=0.4,"20-40%","Above 40%")))))</f>
        <v>20-40%</v>
      </c>
    </row>
    <row r="294" customFormat="false" ht="15" hidden="false" customHeight="false" outlineLevel="0" collapsed="false">
      <c r="A294" s="6" t="s">
        <v>149</v>
      </c>
      <c r="B294" s="45" t="n">
        <v>42077</v>
      </c>
      <c r="C294" s="6" t="s">
        <v>180</v>
      </c>
      <c r="D294" s="6" t="s">
        <v>197</v>
      </c>
      <c r="E294" s="6" t="s">
        <v>187</v>
      </c>
      <c r="F294" s="34" t="n">
        <v>0.606672465801239</v>
      </c>
      <c r="G294" s="34" t="n">
        <v>0.545826106831229</v>
      </c>
      <c r="H294" s="34" t="n">
        <v>0.111475721312143</v>
      </c>
      <c r="I294" s="35" t="n">
        <v>1.85</v>
      </c>
      <c r="J294" s="6" t="n">
        <v>1</v>
      </c>
      <c r="K294" s="35" t="n">
        <v>0.85</v>
      </c>
      <c r="L294" s="42" t="n">
        <v>23.2554733412558</v>
      </c>
      <c r="M294" s="42" t="n">
        <v>19.7671523400674</v>
      </c>
      <c r="N294" s="42" t="n">
        <v>1182.54081940286</v>
      </c>
      <c r="O294" s="6" t="str">
        <f aca="false">IF(H294&lt;=0,"Below 0%",IF(H294&lt;=0.05,"0-5%",IF(H294&lt;=0.1,"5-10%",IF(H294&lt;=0.2,"10-20%",IF(H294&lt;=0.4,"20-40%","Above 40%")))))</f>
        <v>10-20%</v>
      </c>
    </row>
    <row r="295" customFormat="false" ht="15" hidden="false" customHeight="false" outlineLevel="0" collapsed="false">
      <c r="A295" s="6" t="s">
        <v>149</v>
      </c>
      <c r="B295" s="45" t="n">
        <v>42077</v>
      </c>
      <c r="C295" s="6" t="s">
        <v>191</v>
      </c>
      <c r="D295" s="6" t="s">
        <v>182</v>
      </c>
      <c r="E295" s="6" t="s">
        <v>177</v>
      </c>
      <c r="F295" s="34" t="n">
        <v>0.323541045188904</v>
      </c>
      <c r="G295" s="34" t="n">
        <v>0.283671316375572</v>
      </c>
      <c r="H295" s="34" t="n">
        <v>0.140549031614272</v>
      </c>
      <c r="I295" s="35" t="n">
        <v>3.57</v>
      </c>
      <c r="J295" s="6" t="n">
        <v>1</v>
      </c>
      <c r="K295" s="35" t="n">
        <v>2.57</v>
      </c>
      <c r="L295" s="42" t="n">
        <v>17.5367908487439</v>
      </c>
      <c r="M295" s="42" t="n">
        <v>45.0695524812717</v>
      </c>
      <c r="N295" s="42" t="n">
        <v>1227.61037188413</v>
      </c>
      <c r="O295" s="6" t="str">
        <f aca="false">IF(H295&lt;=0,"Below 0%",IF(H295&lt;=0.05,"0-5%",IF(H295&lt;=0.1,"5-10%",IF(H295&lt;=0.2,"10-20%",IF(H295&lt;=0.4,"20-40%","Above 40%")))))</f>
        <v>10-20%</v>
      </c>
    </row>
    <row r="296" customFormat="false" ht="15" hidden="false" customHeight="false" outlineLevel="0" collapsed="false">
      <c r="A296" s="6" t="s">
        <v>149</v>
      </c>
      <c r="B296" s="45" t="n">
        <v>42077</v>
      </c>
      <c r="C296" s="6" t="s">
        <v>178</v>
      </c>
      <c r="D296" s="6" t="s">
        <v>192</v>
      </c>
      <c r="E296" s="6" t="s">
        <v>177</v>
      </c>
      <c r="F296" s="34" t="n">
        <v>0.377567857503891</v>
      </c>
      <c r="G296" s="34" t="n">
        <v>0.281299946723495</v>
      </c>
      <c r="H296" s="34" t="n">
        <v>0.342225129800764</v>
      </c>
      <c r="I296" s="35" t="n">
        <v>3.55</v>
      </c>
      <c r="J296" s="6" t="n">
        <v>0</v>
      </c>
      <c r="K296" s="35" t="n">
        <v>-1</v>
      </c>
      <c r="L296" s="42" t="n">
        <v>23.2554733412558</v>
      </c>
      <c r="M296" s="42" t="n">
        <v>-23.2554733412558</v>
      </c>
      <c r="N296" s="42" t="n">
        <v>1204.35489854287</v>
      </c>
      <c r="O296" s="6" t="str">
        <f aca="false">IF(H296&lt;=0,"Below 0%",IF(H296&lt;=0.05,"0-5%",IF(H296&lt;=0.1,"5-10%",IF(H296&lt;=0.2,"10-20%",IF(H296&lt;=0.4,"20-40%","Above 40%")))))</f>
        <v>20-40%</v>
      </c>
    </row>
    <row r="297" customFormat="false" ht="15" hidden="false" customHeight="false" outlineLevel="0" collapsed="false">
      <c r="A297" s="6" t="s">
        <v>149</v>
      </c>
      <c r="B297" s="45" t="n">
        <v>42078</v>
      </c>
      <c r="C297" s="6" t="s">
        <v>173</v>
      </c>
      <c r="D297" s="6" t="s">
        <v>188</v>
      </c>
      <c r="E297" s="6" t="s">
        <v>187</v>
      </c>
      <c r="F297" s="34" t="n">
        <v>0.657065868377686</v>
      </c>
      <c r="G297" s="34" t="n">
        <v>0.533728844609163</v>
      </c>
      <c r="H297" s="34" t="n">
        <v>0.231085550301933</v>
      </c>
      <c r="I297" s="35" t="n">
        <v>1.88</v>
      </c>
      <c r="J297" s="6" t="n">
        <v>1</v>
      </c>
      <c r="K297" s="35" t="n">
        <v>0.88</v>
      </c>
      <c r="L297" s="42" t="n">
        <v>24.0870979708574</v>
      </c>
      <c r="M297" s="42" t="n">
        <v>21.1966462143545</v>
      </c>
      <c r="N297" s="42" t="n">
        <v>1225.55154475723</v>
      </c>
      <c r="O297" s="6" t="str">
        <f aca="false">IF(H297&lt;=0,"Below 0%",IF(H297&lt;=0.05,"0-5%",IF(H297&lt;=0.1,"5-10%",IF(H297&lt;=0.2,"10-20%",IF(H297&lt;=0.4,"20-40%","Above 40%")))))</f>
        <v>20-40%</v>
      </c>
    </row>
    <row r="298" customFormat="false" ht="15" hidden="false" customHeight="false" outlineLevel="0" collapsed="false">
      <c r="A298" s="6" t="s">
        <v>149</v>
      </c>
      <c r="B298" s="45" t="n">
        <v>42078</v>
      </c>
      <c r="C298" s="6" t="s">
        <v>176</v>
      </c>
      <c r="D298" s="6" t="s">
        <v>181</v>
      </c>
      <c r="E298" s="6" t="s">
        <v>187</v>
      </c>
      <c r="F298" s="34" t="n">
        <v>0.602002322673798</v>
      </c>
      <c r="G298" s="34" t="n">
        <v>0.512463065383741</v>
      </c>
      <c r="H298" s="34" t="n">
        <v>0.174723337813639</v>
      </c>
      <c r="I298" s="35" t="n">
        <v>1.95</v>
      </c>
      <c r="J298" s="6" t="n">
        <v>1</v>
      </c>
      <c r="K298" s="35" t="n">
        <v>0.95</v>
      </c>
      <c r="L298" s="42" t="n">
        <v>24.0870979708574</v>
      </c>
      <c r="M298" s="42" t="n">
        <v>22.8827430723146</v>
      </c>
      <c r="N298" s="42" t="n">
        <v>1248.43428782954</v>
      </c>
      <c r="O298" s="6" t="str">
        <f aca="false">IF(H298&lt;=0,"Below 0%",IF(H298&lt;=0.05,"0-5%",IF(H298&lt;=0.1,"5-10%",IF(H298&lt;=0.2,"10-20%",IF(H298&lt;=0.4,"20-40%","Above 40%")))))</f>
        <v>10-20%</v>
      </c>
    </row>
    <row r="299" customFormat="false" ht="15" hidden="false" customHeight="false" outlineLevel="0" collapsed="false">
      <c r="A299" s="6" t="s">
        <v>149</v>
      </c>
      <c r="B299" s="45" t="n">
        <v>42078</v>
      </c>
      <c r="C299" s="6" t="s">
        <v>176</v>
      </c>
      <c r="D299" s="6" t="s">
        <v>181</v>
      </c>
      <c r="E299" s="6" t="s">
        <v>174</v>
      </c>
      <c r="F299" s="34" t="n">
        <v>0.301037073135376</v>
      </c>
      <c r="G299" s="34" t="n">
        <v>0.262974467762709</v>
      </c>
      <c r="H299" s="34" t="n">
        <v>0.144738786607268</v>
      </c>
      <c r="I299" s="35" t="n">
        <v>3.8</v>
      </c>
      <c r="J299" s="6" t="n">
        <v>0</v>
      </c>
      <c r="K299" s="35" t="n">
        <v>-1</v>
      </c>
      <c r="L299" s="42" t="n">
        <v>15.4782054836432</v>
      </c>
      <c r="M299" s="42" t="n">
        <v>-15.4782054836432</v>
      </c>
      <c r="N299" s="42" t="n">
        <v>1232.9560823459</v>
      </c>
      <c r="O299" s="6" t="str">
        <f aca="false">IF(H299&lt;=0,"Below 0%",IF(H299&lt;=0.05,"0-5%",IF(H299&lt;=0.1,"5-10%",IF(H299&lt;=0.2,"10-20%",IF(H299&lt;=0.4,"20-40%","Above 40%")))))</f>
        <v>10-20%</v>
      </c>
    </row>
    <row r="300" customFormat="false" ht="15" hidden="false" customHeight="false" outlineLevel="0" collapsed="false">
      <c r="A300" s="6" t="s">
        <v>149</v>
      </c>
      <c r="B300" s="45" t="n">
        <v>42079</v>
      </c>
      <c r="C300" s="6" t="s">
        <v>175</v>
      </c>
      <c r="D300" s="6" t="s">
        <v>183</v>
      </c>
      <c r="E300" s="6" t="s">
        <v>177</v>
      </c>
      <c r="F300" s="34" t="n">
        <v>0.55906879901886</v>
      </c>
      <c r="G300" s="34" t="n">
        <v>0.481089258698941</v>
      </c>
      <c r="H300" s="34" t="n">
        <v>0.162089547646121</v>
      </c>
      <c r="I300" s="35" t="n">
        <v>2.1</v>
      </c>
      <c r="J300" s="6" t="n">
        <v>1</v>
      </c>
      <c r="K300" s="35" t="n">
        <v>1.1</v>
      </c>
      <c r="L300" s="42" t="n">
        <v>24.6591216469179</v>
      </c>
      <c r="M300" s="42" t="n">
        <v>27.1250338116097</v>
      </c>
      <c r="N300" s="42" t="n">
        <v>1260.08111615751</v>
      </c>
      <c r="O300" s="6" t="str">
        <f aca="false">IF(H300&lt;=0,"Below 0%",IF(H300&lt;=0.05,"0-5%",IF(H300&lt;=0.1,"5-10%",IF(H300&lt;=0.2,"10-20%",IF(H300&lt;=0.4,"20-40%","Above 40%")))))</f>
        <v>10-20%</v>
      </c>
    </row>
    <row r="301" customFormat="false" ht="15" hidden="false" customHeight="false" outlineLevel="0" collapsed="false">
      <c r="A301" s="6" t="s">
        <v>149</v>
      </c>
      <c r="B301" s="45" t="n">
        <v>42084</v>
      </c>
      <c r="C301" s="6" t="s">
        <v>192</v>
      </c>
      <c r="D301" s="6" t="s">
        <v>180</v>
      </c>
      <c r="E301" s="6" t="s">
        <v>187</v>
      </c>
      <c r="F301" s="34" t="n">
        <v>0.501094937324524</v>
      </c>
      <c r="G301" s="34" t="n">
        <v>0.453716216216216</v>
      </c>
      <c r="H301" s="34" t="n">
        <v>0.104423689114364</v>
      </c>
      <c r="I301" s="35" t="n">
        <v>2.2</v>
      </c>
      <c r="J301" s="6" t="n">
        <v>0</v>
      </c>
      <c r="K301" s="35" t="n">
        <v>-1</v>
      </c>
      <c r="L301" s="42" t="n">
        <v>25.2016223231501</v>
      </c>
      <c r="M301" s="42" t="n">
        <v>-25.2016223231501</v>
      </c>
      <c r="N301" s="42" t="n">
        <v>1234.87949383436</v>
      </c>
      <c r="O301" s="6" t="str">
        <f aca="false">IF(H301&lt;=0,"Below 0%",IF(H301&lt;=0.05,"0-5%",IF(H301&lt;=0.1,"5-10%",IF(H301&lt;=0.2,"10-20%",IF(H301&lt;=0.4,"20-40%","Above 40%")))))</f>
        <v>10-20%</v>
      </c>
    </row>
    <row r="302" customFormat="false" ht="15" hidden="false" customHeight="false" outlineLevel="0" collapsed="false">
      <c r="A302" s="6" t="s">
        <v>149</v>
      </c>
      <c r="B302" s="45" t="n">
        <v>42084</v>
      </c>
      <c r="C302" s="6" t="s">
        <v>189</v>
      </c>
      <c r="D302" s="6" t="s">
        <v>191</v>
      </c>
      <c r="E302" s="6" t="s">
        <v>187</v>
      </c>
      <c r="F302" s="34" t="n">
        <v>0.590657949447632</v>
      </c>
      <c r="G302" s="34" t="n">
        <v>0.521641054560835</v>
      </c>
      <c r="H302" s="34" t="n">
        <v>0.132307252819474</v>
      </c>
      <c r="I302" s="35" t="n">
        <v>1.95</v>
      </c>
      <c r="J302" s="6" t="n">
        <v>1</v>
      </c>
      <c r="K302" s="35" t="n">
        <v>0.95</v>
      </c>
      <c r="L302" s="42" t="n">
        <v>25.2016223231501</v>
      </c>
      <c r="M302" s="42" t="n">
        <v>23.9415412069926</v>
      </c>
      <c r="N302" s="42" t="n">
        <v>1258.82103504135</v>
      </c>
      <c r="O302" s="6" t="str">
        <f aca="false">IF(H302&lt;=0,"Below 0%",IF(H302&lt;=0.05,"0-5%",IF(H302&lt;=0.1,"5-10%",IF(H302&lt;=0.2,"10-20%",IF(H302&lt;=0.4,"20-40%","Above 40%")))))</f>
        <v>10-20%</v>
      </c>
    </row>
    <row r="303" customFormat="false" ht="15" hidden="false" customHeight="false" outlineLevel="0" collapsed="false">
      <c r="A303" s="6" t="s">
        <v>149</v>
      </c>
      <c r="B303" s="45" t="n">
        <v>42085</v>
      </c>
      <c r="C303" s="6" t="s">
        <v>197</v>
      </c>
      <c r="D303" s="6" t="s">
        <v>173</v>
      </c>
      <c r="E303" s="6" t="s">
        <v>187</v>
      </c>
      <c r="F303" s="34" t="n">
        <v>0.312554568052292</v>
      </c>
      <c r="G303" s="34" t="n">
        <v>0.278257863809195</v>
      </c>
      <c r="H303" s="34" t="n">
        <v>0.123255112267429</v>
      </c>
      <c r="I303" s="35" t="n">
        <v>3.6</v>
      </c>
      <c r="J303" s="6" t="n">
        <v>0</v>
      </c>
      <c r="K303" s="35" t="n">
        <v>-1</v>
      </c>
      <c r="L303" s="42" t="n">
        <v>15.1538383138084</v>
      </c>
      <c r="M303" s="42" t="n">
        <v>-15.1538383138084</v>
      </c>
      <c r="N303" s="42" t="n">
        <v>1243.66719672754</v>
      </c>
      <c r="O303" s="6" t="str">
        <f aca="false">IF(H303&lt;=0,"Below 0%",IF(H303&lt;=0.05,"0-5%",IF(H303&lt;=0.1,"5-10%",IF(H303&lt;=0.2,"10-20%",IF(H303&lt;=0.4,"20-40%","Above 40%")))))</f>
        <v>10-20%</v>
      </c>
    </row>
    <row r="304" customFormat="false" ht="15" hidden="false" customHeight="false" outlineLevel="0" collapsed="false">
      <c r="A304" s="6" t="s">
        <v>149</v>
      </c>
      <c r="B304" s="45" t="n">
        <v>42098</v>
      </c>
      <c r="C304" s="6" t="s">
        <v>185</v>
      </c>
      <c r="D304" s="6" t="s">
        <v>183</v>
      </c>
      <c r="E304" s="6" t="s">
        <v>187</v>
      </c>
      <c r="F304" s="34" t="n">
        <v>0.644083857536316</v>
      </c>
      <c r="G304" s="34" t="n">
        <v>0.52590742101396</v>
      </c>
      <c r="H304" s="34" t="n">
        <v>0.224709581573329</v>
      </c>
      <c r="I304" s="35" t="n">
        <v>1.9</v>
      </c>
      <c r="J304" s="6" t="n">
        <v>1</v>
      </c>
      <c r="K304" s="35" t="n">
        <v>0.9</v>
      </c>
      <c r="L304" s="42" t="n">
        <v>24.8733439345508</v>
      </c>
      <c r="M304" s="42" t="n">
        <v>22.3860095410957</v>
      </c>
      <c r="N304" s="42" t="n">
        <v>1266.05320626864</v>
      </c>
      <c r="O304" s="6" t="str">
        <f aca="false">IF(H304&lt;=0,"Below 0%",IF(H304&lt;=0.05,"0-5%",IF(H304&lt;=0.1,"5-10%",IF(H304&lt;=0.2,"10-20%",IF(H304&lt;=0.4,"20-40%","Above 40%")))))</f>
        <v>20-40%</v>
      </c>
    </row>
    <row r="305" customFormat="false" ht="15" hidden="false" customHeight="false" outlineLevel="0" collapsed="false">
      <c r="A305" s="6" t="s">
        <v>149</v>
      </c>
      <c r="B305" s="45" t="n">
        <v>42098</v>
      </c>
      <c r="C305" s="6" t="s">
        <v>173</v>
      </c>
      <c r="D305" s="6" t="s">
        <v>179</v>
      </c>
      <c r="E305" s="6" t="s">
        <v>187</v>
      </c>
      <c r="F305" s="34" t="n">
        <v>0.483248144388199</v>
      </c>
      <c r="G305" s="34" t="n">
        <v>0.363636363636364</v>
      </c>
      <c r="H305" s="34" t="n">
        <v>0.328932397067547</v>
      </c>
      <c r="I305" s="35" t="n">
        <v>2.75</v>
      </c>
      <c r="J305" s="6" t="n">
        <v>1</v>
      </c>
      <c r="K305" s="35" t="n">
        <v>1.75</v>
      </c>
      <c r="L305" s="42" t="n">
        <v>24.8733439345508</v>
      </c>
      <c r="M305" s="42" t="n">
        <v>43.5283518854639</v>
      </c>
      <c r="N305" s="42" t="n">
        <v>1309.5815581541</v>
      </c>
      <c r="O305" s="6" t="str">
        <f aca="false">IF(H305&lt;=0,"Below 0%",IF(H305&lt;=0.05,"0-5%",IF(H305&lt;=0.1,"5-10%",IF(H305&lt;=0.2,"10-20%",IF(H305&lt;=0.4,"20-40%","Above 40%")))))</f>
        <v>20-40%</v>
      </c>
    </row>
    <row r="306" customFormat="false" ht="15" hidden="false" customHeight="false" outlineLevel="0" collapsed="false">
      <c r="A306" s="6" t="s">
        <v>149</v>
      </c>
      <c r="B306" s="45" t="n">
        <v>42098</v>
      </c>
      <c r="C306" s="6" t="s">
        <v>195</v>
      </c>
      <c r="D306" s="6" t="s">
        <v>189</v>
      </c>
      <c r="E306" s="6" t="s">
        <v>174</v>
      </c>
      <c r="F306" s="34" t="n">
        <v>0.342719346284866</v>
      </c>
      <c r="G306" s="34" t="n">
        <v>0.280565447286069</v>
      </c>
      <c r="H306" s="34" t="n">
        <v>0.221530839239176</v>
      </c>
      <c r="I306" s="35" t="n">
        <v>3.54</v>
      </c>
      <c r="J306" s="6" t="n">
        <v>0</v>
      </c>
      <c r="K306" s="35" t="n">
        <v>-1</v>
      </c>
      <c r="L306" s="42" t="n">
        <v>24.8733439345508</v>
      </c>
      <c r="M306" s="42" t="n">
        <v>-24.8733439345508</v>
      </c>
      <c r="N306" s="42" t="n">
        <v>1284.70821421955</v>
      </c>
      <c r="O306" s="6" t="str">
        <f aca="false">IF(H306&lt;=0,"Below 0%",IF(H306&lt;=0.05,"0-5%",IF(H306&lt;=0.1,"5-10%",IF(H306&lt;=0.2,"10-20%",IF(H306&lt;=0.4,"20-40%","Above 40%")))))</f>
        <v>20-40%</v>
      </c>
    </row>
    <row r="307" customFormat="false" ht="15" hidden="false" customHeight="false" outlineLevel="0" collapsed="false">
      <c r="A307" s="6" t="s">
        <v>149</v>
      </c>
      <c r="B307" s="45" t="n">
        <v>42099</v>
      </c>
      <c r="C307" s="6" t="s">
        <v>191</v>
      </c>
      <c r="D307" s="6" t="s">
        <v>188</v>
      </c>
      <c r="E307" s="6" t="s">
        <v>177</v>
      </c>
      <c r="F307" s="34" t="n">
        <v>0.360726773738861</v>
      </c>
      <c r="G307" s="34" t="n">
        <v>0.323104824084149</v>
      </c>
      <c r="H307" s="34" t="n">
        <v>0.11643883610018</v>
      </c>
      <c r="I307" s="35" t="n">
        <v>3.1</v>
      </c>
      <c r="J307" s="6" t="n">
        <v>0</v>
      </c>
      <c r="K307" s="35" t="n">
        <v>-1</v>
      </c>
      <c r="L307" s="42" t="n">
        <v>18.0857855530082</v>
      </c>
      <c r="M307" s="42" t="n">
        <v>-18.0857855530082</v>
      </c>
      <c r="N307" s="42" t="n">
        <v>1266.62242866654</v>
      </c>
      <c r="O307" s="6" t="str">
        <f aca="false">IF(H307&lt;=0,"Below 0%",IF(H307&lt;=0.05,"0-5%",IF(H307&lt;=0.1,"5-10%",IF(H307&lt;=0.2,"10-20%",IF(H307&lt;=0.4,"20-40%","Above 40%")))))</f>
        <v>10-20%</v>
      </c>
    </row>
    <row r="308" customFormat="false" ht="15" hidden="false" customHeight="false" outlineLevel="0" collapsed="false">
      <c r="A308" s="6" t="s">
        <v>149</v>
      </c>
      <c r="B308" s="45" t="n">
        <v>42101</v>
      </c>
      <c r="C308" s="6" t="s">
        <v>182</v>
      </c>
      <c r="D308" s="6" t="s">
        <v>197</v>
      </c>
      <c r="E308" s="6" t="s">
        <v>174</v>
      </c>
      <c r="F308" s="34" t="n">
        <v>0.317302942276001</v>
      </c>
      <c r="G308" s="34" t="n">
        <v>0.284577364496942</v>
      </c>
      <c r="H308" s="34" t="n">
        <v>0.114997121562739</v>
      </c>
      <c r="I308" s="35" t="n">
        <v>3.5</v>
      </c>
      <c r="J308" s="6" t="n">
        <v>1</v>
      </c>
      <c r="K308" s="35" t="n">
        <v>2.5</v>
      </c>
      <c r="L308" s="42" t="n">
        <v>14.0038153123796</v>
      </c>
      <c r="M308" s="42" t="n">
        <v>35.0095382809489</v>
      </c>
      <c r="N308" s="42" t="n">
        <v>1301.63196694749</v>
      </c>
      <c r="O308" s="6" t="str">
        <f aca="false">IF(H308&lt;=0,"Below 0%",IF(H308&lt;=0.05,"0-5%",IF(H308&lt;=0.1,"5-10%",IF(H308&lt;=0.2,"10-20%",IF(H308&lt;=0.4,"20-40%","Above 40%")))))</f>
        <v>10-20%</v>
      </c>
    </row>
    <row r="309" customFormat="false" ht="15" hidden="false" customHeight="false" outlineLevel="0" collapsed="false">
      <c r="A309" s="6" t="s">
        <v>149</v>
      </c>
      <c r="B309" s="45" t="n">
        <v>42105</v>
      </c>
      <c r="C309" s="6" t="s">
        <v>191</v>
      </c>
      <c r="D309" s="6" t="s">
        <v>180</v>
      </c>
      <c r="E309" s="6" t="s">
        <v>187</v>
      </c>
      <c r="F309" s="34" t="n">
        <v>0.413918703794479</v>
      </c>
      <c r="G309" s="34" t="n">
        <v>0.340717299578059</v>
      </c>
      <c r="H309" s="34" t="n">
        <v>0.214844988226522</v>
      </c>
      <c r="I309" s="35" t="n">
        <v>3</v>
      </c>
      <c r="J309" s="6" t="n">
        <v>0</v>
      </c>
      <c r="K309" s="35" t="n">
        <v>-1</v>
      </c>
      <c r="L309" s="42" t="n">
        <v>26.0326393389498</v>
      </c>
      <c r="M309" s="42" t="n">
        <v>-26.0326393389498</v>
      </c>
      <c r="N309" s="42" t="n">
        <v>1275.59932760854</v>
      </c>
      <c r="O309" s="6" t="str">
        <f aca="false">IF(H309&lt;=0,"Below 0%",IF(H309&lt;=0.05,"0-5%",IF(H309&lt;=0.1,"5-10%",IF(H309&lt;=0.2,"10-20%",IF(H309&lt;=0.4,"20-40%","Above 40%")))))</f>
        <v>20-40%</v>
      </c>
    </row>
    <row r="310" customFormat="false" ht="15" hidden="false" customHeight="false" outlineLevel="0" collapsed="false">
      <c r="A310" s="6" t="s">
        <v>149</v>
      </c>
      <c r="B310" s="45" t="n">
        <v>42105</v>
      </c>
      <c r="C310" s="6" t="s">
        <v>175</v>
      </c>
      <c r="D310" s="6" t="s">
        <v>173</v>
      </c>
      <c r="E310" s="6" t="s">
        <v>187</v>
      </c>
      <c r="F310" s="34" t="n">
        <v>0.485620141029358</v>
      </c>
      <c r="G310" s="34" t="n">
        <v>0.392589251716273</v>
      </c>
      <c r="H310" s="34" t="n">
        <v>0.236967489319651</v>
      </c>
      <c r="I310" s="35" t="n">
        <v>2.52</v>
      </c>
      <c r="J310" s="6" t="n">
        <v>0</v>
      </c>
      <c r="K310" s="35" t="n">
        <v>-1</v>
      </c>
      <c r="L310" s="42" t="n">
        <v>26.0326393389498</v>
      </c>
      <c r="M310" s="42" t="n">
        <v>-26.0326393389498</v>
      </c>
      <c r="N310" s="42" t="n">
        <v>1249.56668826959</v>
      </c>
      <c r="O310" s="6" t="str">
        <f aca="false">IF(H310&lt;=0,"Below 0%",IF(H310&lt;=0.05,"0-5%",IF(H310&lt;=0.1,"5-10%",IF(H310&lt;=0.2,"10-20%",IF(H310&lt;=0.4,"20-40%","Above 40%")))))</f>
        <v>20-40%</v>
      </c>
    </row>
    <row r="311" customFormat="false" ht="15" hidden="false" customHeight="false" outlineLevel="0" collapsed="false">
      <c r="A311" s="6" t="s">
        <v>149</v>
      </c>
      <c r="B311" s="45" t="n">
        <v>42105</v>
      </c>
      <c r="C311" s="6" t="s">
        <v>189</v>
      </c>
      <c r="D311" s="6" t="s">
        <v>192</v>
      </c>
      <c r="E311" s="6" t="s">
        <v>187</v>
      </c>
      <c r="F311" s="34" t="n">
        <v>0.590724289417267</v>
      </c>
      <c r="G311" s="34" t="n">
        <v>0.42805798406212</v>
      </c>
      <c r="H311" s="34" t="n">
        <v>0.380009978581642</v>
      </c>
      <c r="I311" s="35" t="n">
        <v>2.33</v>
      </c>
      <c r="J311" s="6" t="n">
        <v>0</v>
      </c>
      <c r="K311" s="35" t="n">
        <v>-1</v>
      </c>
      <c r="L311" s="42" t="n">
        <v>26.0326393389498</v>
      </c>
      <c r="M311" s="42" t="n">
        <v>-26.0326393389498</v>
      </c>
      <c r="N311" s="42" t="n">
        <v>1223.53404893064</v>
      </c>
      <c r="O311" s="6" t="str">
        <f aca="false">IF(H311&lt;=0,"Below 0%",IF(H311&lt;=0.05,"0-5%",IF(H311&lt;=0.1,"5-10%",IF(H311&lt;=0.2,"10-20%",IF(H311&lt;=0.4,"20-40%","Above 40%")))))</f>
        <v>20-40%</v>
      </c>
    </row>
    <row r="312" customFormat="false" ht="15" hidden="false" customHeight="false" outlineLevel="0" collapsed="false">
      <c r="A312" s="6" t="s">
        <v>149</v>
      </c>
      <c r="B312" s="45" t="n">
        <v>42112</v>
      </c>
      <c r="C312" s="6" t="s">
        <v>192</v>
      </c>
      <c r="D312" s="6" t="s">
        <v>179</v>
      </c>
      <c r="E312" s="6" t="s">
        <v>177</v>
      </c>
      <c r="F312" s="34" t="n">
        <v>0.558455288410187</v>
      </c>
      <c r="G312" s="34" t="n">
        <v>0.419873108281875</v>
      </c>
      <c r="H312" s="34" t="n">
        <v>0.330057289678283</v>
      </c>
      <c r="I312" s="35" t="n">
        <v>2.38</v>
      </c>
      <c r="J312" s="6" t="n">
        <v>0</v>
      </c>
      <c r="K312" s="35" t="n">
        <v>-1</v>
      </c>
      <c r="L312" s="42" t="n">
        <v>24.4706809786128</v>
      </c>
      <c r="M312" s="42" t="n">
        <v>-24.4706809786128</v>
      </c>
      <c r="N312" s="42" t="n">
        <v>1199.06336795203</v>
      </c>
      <c r="O312" s="6" t="str">
        <f aca="false">IF(H312&lt;=0,"Below 0%",IF(H312&lt;=0.05,"0-5%",IF(H312&lt;=0.1,"5-10%",IF(H312&lt;=0.2,"10-20%",IF(H312&lt;=0.4,"20-40%","Above 40%")))))</f>
        <v>20-40%</v>
      </c>
    </row>
    <row r="313" customFormat="false" ht="15" hidden="false" customHeight="false" outlineLevel="0" collapsed="false">
      <c r="A313" s="6" t="s">
        <v>149</v>
      </c>
      <c r="B313" s="45" t="n">
        <v>42112</v>
      </c>
      <c r="C313" s="6" t="s">
        <v>195</v>
      </c>
      <c r="D313" s="6" t="s">
        <v>175</v>
      </c>
      <c r="E313" s="6" t="s">
        <v>177</v>
      </c>
      <c r="F313" s="34" t="n">
        <v>0.315112113952637</v>
      </c>
      <c r="G313" s="34" t="n">
        <v>0.261795022207324</v>
      </c>
      <c r="H313" s="34" t="n">
        <v>0.203659684954166</v>
      </c>
      <c r="I313" s="35" t="n">
        <v>3.83</v>
      </c>
      <c r="J313" s="6" t="n">
        <v>0</v>
      </c>
      <c r="K313" s="35" t="n">
        <v>-1</v>
      </c>
      <c r="L313" s="42" t="n">
        <v>22.3607761099687</v>
      </c>
      <c r="M313" s="42" t="n">
        <v>-22.3607761099687</v>
      </c>
      <c r="N313" s="42" t="n">
        <v>1176.70259184206</v>
      </c>
      <c r="O313" s="6" t="str">
        <f aca="false">IF(H313&lt;=0,"Below 0%",IF(H313&lt;=0.05,"0-5%",IF(H313&lt;=0.1,"5-10%",IF(H313&lt;=0.2,"10-20%",IF(H313&lt;=0.4,"20-40%","Above 40%")))))</f>
        <v>20-40%</v>
      </c>
    </row>
    <row r="314" customFormat="false" ht="15" hidden="false" customHeight="false" outlineLevel="0" collapsed="false">
      <c r="A314" s="6" t="s">
        <v>149</v>
      </c>
      <c r="B314" s="45" t="n">
        <v>42112</v>
      </c>
      <c r="C314" s="6" t="s">
        <v>180</v>
      </c>
      <c r="D314" s="6" t="s">
        <v>178</v>
      </c>
      <c r="E314" s="6" t="s">
        <v>187</v>
      </c>
      <c r="F314" s="34" t="n">
        <v>0.693685412406921</v>
      </c>
      <c r="G314" s="34" t="n">
        <v>0.510870058548541</v>
      </c>
      <c r="H314" s="34" t="n">
        <v>0.357850985391053</v>
      </c>
      <c r="I314" s="35" t="n">
        <v>1.95</v>
      </c>
      <c r="J314" s="6" t="n">
        <v>0</v>
      </c>
      <c r="K314" s="35" t="n">
        <v>-1</v>
      </c>
      <c r="L314" s="42" t="n">
        <v>24.4706809786128</v>
      </c>
      <c r="M314" s="42" t="n">
        <v>-24.4706809786128</v>
      </c>
      <c r="N314" s="42" t="n">
        <v>1152.23191086345</v>
      </c>
      <c r="O314" s="6" t="str">
        <f aca="false">IF(H314&lt;=0,"Below 0%",IF(H314&lt;=0.05,"0-5%",IF(H314&lt;=0.1,"5-10%",IF(H314&lt;=0.2,"10-20%",IF(H314&lt;=0.4,"20-40%","Above 40%")))))</f>
        <v>20-40%</v>
      </c>
    </row>
    <row r="315" customFormat="false" ht="15" hidden="false" customHeight="false" outlineLevel="0" collapsed="false">
      <c r="A315" s="6" t="s">
        <v>149</v>
      </c>
      <c r="B315" s="45" t="n">
        <v>42112</v>
      </c>
      <c r="C315" s="6" t="s">
        <v>195</v>
      </c>
      <c r="D315" s="6" t="s">
        <v>175</v>
      </c>
      <c r="E315" s="6" t="s">
        <v>174</v>
      </c>
      <c r="F315" s="34" t="n">
        <v>0.348588317632675</v>
      </c>
      <c r="G315" s="34" t="n">
        <v>0.282443643677198</v>
      </c>
      <c r="H315" s="34" t="n">
        <v>0.234187157106193</v>
      </c>
      <c r="I315" s="35" t="n">
        <v>3.55</v>
      </c>
      <c r="J315" s="6" t="n">
        <v>0</v>
      </c>
      <c r="K315" s="35" t="n">
        <v>-1</v>
      </c>
      <c r="L315" s="42" t="n">
        <v>24.4706809786128</v>
      </c>
      <c r="M315" s="42" t="n">
        <v>-24.4706809786128</v>
      </c>
      <c r="N315" s="42" t="n">
        <v>1127.76122988483</v>
      </c>
      <c r="O315" s="6" t="str">
        <f aca="false">IF(H315&lt;=0,"Below 0%",IF(H315&lt;=0.05,"0-5%",IF(H315&lt;=0.1,"5-10%",IF(H315&lt;=0.2,"10-20%",IF(H315&lt;=0.4,"20-40%","Above 40%")))))</f>
        <v>20-40%</v>
      </c>
    </row>
    <row r="316" customFormat="false" ht="15" hidden="false" customHeight="false" outlineLevel="0" collapsed="false">
      <c r="A316" s="6" t="s">
        <v>149</v>
      </c>
      <c r="B316" s="45" t="n">
        <v>42113</v>
      </c>
      <c r="C316" s="6" t="s">
        <v>188</v>
      </c>
      <c r="D316" s="6" t="s">
        <v>181</v>
      </c>
      <c r="E316" s="6" t="s">
        <v>177</v>
      </c>
      <c r="F316" s="34" t="n">
        <v>0.48497411608696</v>
      </c>
      <c r="G316" s="34" t="n">
        <v>0.409631010875039</v>
      </c>
      <c r="H316" s="34" t="n">
        <v>0.183929202652347</v>
      </c>
      <c r="I316" s="35" t="n">
        <v>2.5</v>
      </c>
      <c r="J316" s="6" t="n">
        <v>1</v>
      </c>
      <c r="K316" s="35" t="n">
        <v>1.5</v>
      </c>
      <c r="L316" s="42" t="n">
        <v>22.5552245976967</v>
      </c>
      <c r="M316" s="42" t="n">
        <v>33.832836896545</v>
      </c>
      <c r="N316" s="42" t="n">
        <v>1161.59406678138</v>
      </c>
      <c r="O316" s="6" t="str">
        <f aca="false">IF(H316&lt;=0,"Below 0%",IF(H316&lt;=0.05,"0-5%",IF(H316&lt;=0.1,"5-10%",IF(H316&lt;=0.2,"10-20%",IF(H316&lt;=0.4,"20-40%","Above 40%")))))</f>
        <v>10-20%</v>
      </c>
    </row>
    <row r="317" customFormat="false" ht="15" hidden="false" customHeight="false" outlineLevel="0" collapsed="false">
      <c r="A317" s="6" t="s">
        <v>149</v>
      </c>
      <c r="B317" s="45" t="n">
        <v>42119</v>
      </c>
      <c r="C317" s="6" t="s">
        <v>179</v>
      </c>
      <c r="D317" s="6" t="s">
        <v>181</v>
      </c>
      <c r="E317" s="6" t="s">
        <v>187</v>
      </c>
      <c r="F317" s="34" t="n">
        <v>0.557016849517822</v>
      </c>
      <c r="G317" s="34" t="n">
        <v>0.470194627633907</v>
      </c>
      <c r="H317" s="34" t="n">
        <v>0.184651667163486</v>
      </c>
      <c r="I317" s="35" t="n">
        <v>2.15</v>
      </c>
      <c r="J317" s="6" t="n">
        <v>0</v>
      </c>
      <c r="K317" s="35" t="n">
        <v>-1</v>
      </c>
      <c r="L317" s="42" t="n">
        <v>16.3990131543444</v>
      </c>
      <c r="M317" s="42" t="n">
        <v>-16.3990131543444</v>
      </c>
      <c r="N317" s="42" t="n">
        <v>1145.19505362703</v>
      </c>
      <c r="O317" s="6" t="str">
        <f aca="false">IF(H317&lt;=0,"Below 0%",IF(H317&lt;=0.05,"0-5%",IF(H317&lt;=0.1,"5-10%",IF(H317&lt;=0.2,"10-20%",IF(H317&lt;=0.4,"20-40%","Above 40%")))))</f>
        <v>10-20%</v>
      </c>
    </row>
    <row r="318" customFormat="false" ht="15" hidden="false" customHeight="false" outlineLevel="0" collapsed="false">
      <c r="A318" s="6" t="s">
        <v>149</v>
      </c>
      <c r="B318" s="45" t="n">
        <v>42119</v>
      </c>
      <c r="C318" s="6" t="s">
        <v>178</v>
      </c>
      <c r="D318" s="6" t="s">
        <v>183</v>
      </c>
      <c r="E318" s="6" t="s">
        <v>177</v>
      </c>
      <c r="F318" s="34" t="n">
        <v>0.624401986598969</v>
      </c>
      <c r="G318" s="34" t="n">
        <v>0.490258694299092</v>
      </c>
      <c r="H318" s="34" t="n">
        <v>0.273617365402682</v>
      </c>
      <c r="I318" s="35" t="n">
        <v>2.05</v>
      </c>
      <c r="J318" s="6" t="n">
        <v>0</v>
      </c>
      <c r="K318" s="35" t="n">
        <v>-1</v>
      </c>
      <c r="L318" s="42" t="n">
        <v>16.3990131543444</v>
      </c>
      <c r="M318" s="42" t="n">
        <v>-16.3990131543444</v>
      </c>
      <c r="N318" s="42" t="n">
        <v>1128.79604047269</v>
      </c>
      <c r="O318" s="6" t="str">
        <f aca="false">IF(H318&lt;=0,"Below 0%",IF(H318&lt;=0.05,"0-5%",IF(H318&lt;=0.1,"5-10%",IF(H318&lt;=0.2,"10-20%",IF(H318&lt;=0.4,"20-40%","Above 40%")))))</f>
        <v>20-40%</v>
      </c>
    </row>
    <row r="319" customFormat="false" ht="15" hidden="false" customHeight="false" outlineLevel="0" collapsed="false">
      <c r="A319" s="6" t="s">
        <v>149</v>
      </c>
      <c r="B319" s="45" t="n">
        <v>42119</v>
      </c>
      <c r="C319" s="6" t="s">
        <v>192</v>
      </c>
      <c r="D319" s="6" t="s">
        <v>191</v>
      </c>
      <c r="E319" s="6" t="s">
        <v>187</v>
      </c>
      <c r="F319" s="34" t="n">
        <v>0.70649915933609</v>
      </c>
      <c r="G319" s="34" t="n">
        <v>0.512244439451809</v>
      </c>
      <c r="H319" s="34" t="n">
        <v>0.379222700967077</v>
      </c>
      <c r="I319" s="35" t="n">
        <v>1.95</v>
      </c>
      <c r="J319" s="6" t="n">
        <v>0</v>
      </c>
      <c r="K319" s="35" t="n">
        <v>-1</v>
      </c>
      <c r="L319" s="42" t="n">
        <v>16.3990131543444</v>
      </c>
      <c r="M319" s="42" t="n">
        <v>-16.3990131543444</v>
      </c>
      <c r="N319" s="42" t="n">
        <v>1112.39702731835</v>
      </c>
      <c r="O319" s="6" t="str">
        <f aca="false">IF(H319&lt;=0,"Below 0%",IF(H319&lt;=0.05,"0-5%",IF(H319&lt;=0.1,"5-10%",IF(H319&lt;=0.2,"10-20%",IF(H319&lt;=0.4,"20-40%","Above 40%")))))</f>
        <v>20-40%</v>
      </c>
    </row>
    <row r="320" customFormat="false" ht="15" hidden="false" customHeight="false" outlineLevel="0" collapsed="false">
      <c r="A320" s="6" t="s">
        <v>149</v>
      </c>
      <c r="B320" s="45" t="n">
        <v>42119</v>
      </c>
      <c r="C320" s="6" t="s">
        <v>197</v>
      </c>
      <c r="D320" s="6" t="s">
        <v>189</v>
      </c>
      <c r="E320" s="6" t="s">
        <v>177</v>
      </c>
      <c r="F320" s="34" t="n">
        <v>0.347884058952332</v>
      </c>
      <c r="G320" s="34" t="n">
        <v>0.30066067367053</v>
      </c>
      <c r="H320" s="34" t="n">
        <v>0.157065387718616</v>
      </c>
      <c r="I320" s="35" t="n">
        <v>3.3</v>
      </c>
      <c r="J320" s="6" t="n">
        <v>0</v>
      </c>
      <c r="K320" s="35" t="n">
        <v>-1</v>
      </c>
      <c r="L320" s="42" t="n">
        <v>13.1920608705295</v>
      </c>
      <c r="M320" s="42" t="n">
        <v>-13.1920608705295</v>
      </c>
      <c r="N320" s="42" t="n">
        <v>1099.20496644782</v>
      </c>
      <c r="O320" s="6" t="str">
        <f aca="false">IF(H320&lt;=0,"Below 0%",IF(H320&lt;=0.05,"0-5%",IF(H320&lt;=0.1,"5-10%",IF(H320&lt;=0.2,"10-20%",IF(H320&lt;=0.4,"20-40%","Above 40%")))))</f>
        <v>10-20%</v>
      </c>
    </row>
    <row r="321" customFormat="false" ht="15" hidden="false" customHeight="false" outlineLevel="0" collapsed="false">
      <c r="A321" s="6" t="s">
        <v>149</v>
      </c>
      <c r="B321" s="45" t="n">
        <v>42119</v>
      </c>
      <c r="C321" s="6" t="s">
        <v>188</v>
      </c>
      <c r="D321" s="6" t="s">
        <v>175</v>
      </c>
      <c r="E321" s="6" t="s">
        <v>177</v>
      </c>
      <c r="F321" s="34" t="n">
        <v>0.335339099168778</v>
      </c>
      <c r="G321" s="34" t="n">
        <v>0.301354321775509</v>
      </c>
      <c r="H321" s="34" t="n">
        <v>0.112773486018181</v>
      </c>
      <c r="I321" s="35" t="n">
        <v>3.34</v>
      </c>
      <c r="J321" s="6" t="n">
        <v>1</v>
      </c>
      <c r="K321" s="35" t="n">
        <v>2.34</v>
      </c>
      <c r="L321" s="42" t="n">
        <v>10.5150429616868</v>
      </c>
      <c r="M321" s="42" t="n">
        <v>24.6052005303472</v>
      </c>
      <c r="N321" s="42" t="n">
        <v>1123.81016697816</v>
      </c>
      <c r="O321" s="6" t="str">
        <f aca="false">IF(H321&lt;=0,"Below 0%",IF(H321&lt;=0.05,"0-5%",IF(H321&lt;=0.1,"5-10%",IF(H321&lt;=0.2,"10-20%",IF(H321&lt;=0.4,"20-40%","Above 40%")))))</f>
        <v>10-20%</v>
      </c>
    </row>
    <row r="322" customFormat="false" ht="15" hidden="false" customHeight="false" outlineLevel="0" collapsed="false">
      <c r="A322" s="6" t="s">
        <v>149</v>
      </c>
      <c r="B322" s="45" t="n">
        <v>42119</v>
      </c>
      <c r="C322" s="6" t="s">
        <v>180</v>
      </c>
      <c r="D322" s="6" t="s">
        <v>186</v>
      </c>
      <c r="E322" s="6" t="s">
        <v>177</v>
      </c>
      <c r="F322" s="34" t="n">
        <v>0.296822994947434</v>
      </c>
      <c r="G322" s="34" t="n">
        <v>0.233853006681515</v>
      </c>
      <c r="H322" s="34" t="n">
        <v>0.269271664108549</v>
      </c>
      <c r="I322" s="35" t="n">
        <v>4.3</v>
      </c>
      <c r="J322" s="6" t="n">
        <v>1</v>
      </c>
      <c r="K322" s="35" t="n">
        <v>3.3</v>
      </c>
      <c r="L322" s="42" t="n">
        <v>16.3990131543444</v>
      </c>
      <c r="M322" s="42" t="n">
        <v>54.1167434093365</v>
      </c>
      <c r="N322" s="42" t="n">
        <v>1177.9269103875</v>
      </c>
      <c r="O322" s="6" t="str">
        <f aca="false">IF(H322&lt;=0,"Below 0%",IF(H322&lt;=0.05,"0-5%",IF(H322&lt;=0.1,"5-10%",IF(H322&lt;=0.2,"10-20%",IF(H322&lt;=0.4,"20-40%","Above 40%")))))</f>
        <v>20-40%</v>
      </c>
    </row>
    <row r="323" customFormat="false" ht="15" hidden="false" customHeight="false" outlineLevel="0" collapsed="false">
      <c r="A323" s="6" t="s">
        <v>149</v>
      </c>
      <c r="B323" s="45" t="n">
        <v>42119</v>
      </c>
      <c r="C323" s="6" t="s">
        <v>196</v>
      </c>
      <c r="D323" s="6" t="s">
        <v>195</v>
      </c>
      <c r="E323" s="6" t="s">
        <v>187</v>
      </c>
      <c r="F323" s="34" t="n">
        <v>0.502119362354279</v>
      </c>
      <c r="G323" s="34" t="n">
        <v>0.384004784041803</v>
      </c>
      <c r="H323" s="34" t="n">
        <v>0.307586215643649</v>
      </c>
      <c r="I323" s="35" t="n">
        <v>2.63</v>
      </c>
      <c r="J323" s="6" t="n">
        <v>0</v>
      </c>
      <c r="K323" s="35" t="n">
        <v>-1</v>
      </c>
      <c r="L323" s="42" t="n">
        <v>16.3990131543444</v>
      </c>
      <c r="M323" s="42" t="n">
        <v>-16.3990131543444</v>
      </c>
      <c r="N323" s="42" t="n">
        <v>1161.52789723316</v>
      </c>
      <c r="O323" s="6" t="str">
        <f aca="false">IF(H323&lt;=0,"Below 0%",IF(H323&lt;=0.05,"0-5%",IF(H323&lt;=0.1,"5-10%",IF(H323&lt;=0.2,"10-20%",IF(H323&lt;=0.4,"20-40%","Above 40%")))))</f>
        <v>20-40%</v>
      </c>
    </row>
    <row r="324" customFormat="false" ht="15" hidden="false" customHeight="false" outlineLevel="0" collapsed="false">
      <c r="A324" s="6" t="s">
        <v>149</v>
      </c>
      <c r="B324" s="45" t="n">
        <v>42119</v>
      </c>
      <c r="C324" s="6" t="s">
        <v>197</v>
      </c>
      <c r="D324" s="6" t="s">
        <v>189</v>
      </c>
      <c r="E324" s="6" t="s">
        <v>174</v>
      </c>
      <c r="F324" s="34" t="n">
        <v>0.324496984481812</v>
      </c>
      <c r="G324" s="34" t="n">
        <v>0.285930900032492</v>
      </c>
      <c r="H324" s="34" t="n">
        <v>0.134879037015366</v>
      </c>
      <c r="I324" s="35" t="n">
        <v>3.47</v>
      </c>
      <c r="J324" s="6" t="n">
        <v>1</v>
      </c>
      <c r="K324" s="35" t="n">
        <v>2.47</v>
      </c>
      <c r="L324" s="42" t="n">
        <v>10.4572370741996</v>
      </c>
      <c r="M324" s="42" t="n">
        <v>25.829375573273</v>
      </c>
      <c r="N324" s="42" t="n">
        <v>1187.35727280643</v>
      </c>
      <c r="O324" s="6" t="str">
        <f aca="false">IF(H324&lt;=0,"Below 0%",IF(H324&lt;=0.05,"0-5%",IF(H324&lt;=0.1,"5-10%",IF(H324&lt;=0.2,"10-20%",IF(H324&lt;=0.4,"20-40%","Above 40%")))))</f>
        <v>10-20%</v>
      </c>
    </row>
    <row r="325" customFormat="false" ht="15" hidden="false" customHeight="false" outlineLevel="0" collapsed="false">
      <c r="A325" s="6" t="s">
        <v>149</v>
      </c>
      <c r="B325" s="45" t="n">
        <v>42122</v>
      </c>
      <c r="C325" s="6" t="s">
        <v>186</v>
      </c>
      <c r="D325" s="6" t="s">
        <v>183</v>
      </c>
      <c r="E325" s="6" t="s">
        <v>177</v>
      </c>
      <c r="F325" s="34" t="n">
        <v>0.58097368478775</v>
      </c>
      <c r="G325" s="34" t="n">
        <v>0.492696878393466</v>
      </c>
      <c r="H325" s="34" t="n">
        <v>0.179170622477106</v>
      </c>
      <c r="I325" s="35" t="n">
        <v>2.05</v>
      </c>
      <c r="J325" s="6" t="n">
        <v>0</v>
      </c>
      <c r="K325" s="35" t="n">
        <v>-1</v>
      </c>
      <c r="L325" s="42" t="n">
        <v>23.7471454561286</v>
      </c>
      <c r="M325" s="42" t="n">
        <v>-23.7471454561286</v>
      </c>
      <c r="N325" s="42" t="n">
        <v>1163.6101273503</v>
      </c>
      <c r="O325" s="6" t="str">
        <f aca="false">IF(H325&lt;=0,"Below 0%",IF(H325&lt;=0.05,"0-5%",IF(H325&lt;=0.1,"5-10%",IF(H325&lt;=0.2,"10-20%",IF(H325&lt;=0.4,"20-40%","Above 40%")))))</f>
        <v>10-20%</v>
      </c>
    </row>
    <row r="326" customFormat="false" ht="15" hidden="false" customHeight="false" outlineLevel="0" collapsed="false">
      <c r="A326" s="6" t="s">
        <v>149</v>
      </c>
      <c r="B326" s="45" t="n">
        <v>42126</v>
      </c>
      <c r="C326" s="6" t="s">
        <v>182</v>
      </c>
      <c r="D326" s="6" t="s">
        <v>173</v>
      </c>
      <c r="E326" s="6" t="s">
        <v>177</v>
      </c>
      <c r="F326" s="34" t="n">
        <v>0.46520859003067</v>
      </c>
      <c r="G326" s="34" t="n">
        <v>0.349127182044888</v>
      </c>
      <c r="H326" s="34" t="n">
        <v>0.332490318587848</v>
      </c>
      <c r="I326" s="35" t="n">
        <v>2.9</v>
      </c>
      <c r="J326" s="6" t="n">
        <v>0</v>
      </c>
      <c r="K326" s="35" t="n">
        <v>-1</v>
      </c>
      <c r="L326" s="42" t="n">
        <v>23.272202547006</v>
      </c>
      <c r="M326" s="42" t="n">
        <v>-23.272202547006</v>
      </c>
      <c r="N326" s="42" t="n">
        <v>1140.33792480329</v>
      </c>
      <c r="O326" s="6" t="str">
        <f aca="false">IF(H326&lt;=0,"Below 0%",IF(H326&lt;=0.05,"0-5%",IF(H326&lt;=0.1,"5-10%",IF(H326&lt;=0.2,"10-20%",IF(H326&lt;=0.4,"20-40%","Above 40%")))))</f>
        <v>20-40%</v>
      </c>
    </row>
    <row r="327" customFormat="false" ht="15" hidden="false" customHeight="false" outlineLevel="0" collapsed="false">
      <c r="A327" s="6" t="s">
        <v>149</v>
      </c>
      <c r="B327" s="45" t="n">
        <v>42126</v>
      </c>
      <c r="C327" s="6" t="s">
        <v>195</v>
      </c>
      <c r="D327" s="6" t="s">
        <v>188</v>
      </c>
      <c r="E327" s="6" t="s">
        <v>187</v>
      </c>
      <c r="F327" s="34" t="n">
        <v>0.583478033542633</v>
      </c>
      <c r="G327" s="34" t="n">
        <v>0.501231527093596</v>
      </c>
      <c r="H327" s="34" t="n">
        <v>0.164088853161224</v>
      </c>
      <c r="I327" s="35" t="n">
        <v>2</v>
      </c>
      <c r="J327" s="6" t="n">
        <v>1</v>
      </c>
      <c r="K327" s="35" t="n">
        <v>1</v>
      </c>
      <c r="L327" s="42" t="n">
        <v>23.272202547006</v>
      </c>
      <c r="M327" s="42" t="n">
        <v>23.272202547006</v>
      </c>
      <c r="N327" s="42" t="n">
        <v>1163.6101273503</v>
      </c>
      <c r="O327" s="6" t="str">
        <f aca="false">IF(H327&lt;=0,"Below 0%",IF(H327&lt;=0.05,"0-5%",IF(H327&lt;=0.1,"5-10%",IF(H327&lt;=0.2,"10-20%",IF(H327&lt;=0.4,"20-40%","Above 40%")))))</f>
        <v>10-20%</v>
      </c>
    </row>
    <row r="328" customFormat="false" ht="15" hidden="false" customHeight="false" outlineLevel="0" collapsed="false">
      <c r="A328" s="6" t="s">
        <v>149</v>
      </c>
      <c r="B328" s="45" t="n">
        <v>42126</v>
      </c>
      <c r="C328" s="6" t="s">
        <v>191</v>
      </c>
      <c r="D328" s="6" t="s">
        <v>179</v>
      </c>
      <c r="E328" s="6" t="s">
        <v>177</v>
      </c>
      <c r="F328" s="34" t="n">
        <v>0.570947229862213</v>
      </c>
      <c r="G328" s="34" t="n">
        <v>0.472245806466417</v>
      </c>
      <c r="H328" s="34" t="n">
        <v>0.209004340629999</v>
      </c>
      <c r="I328" s="35" t="n">
        <v>2.11</v>
      </c>
      <c r="J328" s="6" t="n">
        <v>0</v>
      </c>
      <c r="K328" s="35" t="n">
        <v>-1</v>
      </c>
      <c r="L328" s="42" t="n">
        <v>23.272202547006</v>
      </c>
      <c r="M328" s="42" t="n">
        <v>-23.272202547006</v>
      </c>
      <c r="N328" s="42" t="n">
        <v>1140.33792480329</v>
      </c>
      <c r="O328" s="6" t="str">
        <f aca="false">IF(H328&lt;=0,"Below 0%",IF(H328&lt;=0.05,"0-5%",IF(H328&lt;=0.1,"5-10%",IF(H328&lt;=0.2,"10-20%",IF(H328&lt;=0.4,"20-40%","Above 40%")))))</f>
        <v>20-40%</v>
      </c>
    </row>
    <row r="329" customFormat="false" ht="15" hidden="false" customHeight="false" outlineLevel="0" collapsed="false">
      <c r="A329" s="6" t="s">
        <v>149</v>
      </c>
      <c r="B329" s="45" t="n">
        <v>42126</v>
      </c>
      <c r="C329" s="6" t="s">
        <v>175</v>
      </c>
      <c r="D329" s="6" t="s">
        <v>192</v>
      </c>
      <c r="E329" s="6" t="s">
        <v>187</v>
      </c>
      <c r="F329" s="34" t="n">
        <v>0.468270123004913</v>
      </c>
      <c r="G329" s="34" t="n">
        <v>0.424630494439363</v>
      </c>
      <c r="H329" s="34" t="n">
        <v>0.102770830491503</v>
      </c>
      <c r="I329" s="35" t="n">
        <v>2.38</v>
      </c>
      <c r="J329" s="6" t="n">
        <v>1</v>
      </c>
      <c r="K329" s="35" t="n">
        <v>1.38</v>
      </c>
      <c r="L329" s="42" t="n">
        <v>23.272202547006</v>
      </c>
      <c r="M329" s="42" t="n">
        <v>32.1156395148683</v>
      </c>
      <c r="N329" s="42" t="n">
        <v>1172.45356431816</v>
      </c>
      <c r="O329" s="6" t="str">
        <f aca="false">IF(H329&lt;=0,"Below 0%",IF(H329&lt;=0.05,"0-5%",IF(H329&lt;=0.1,"5-10%",IF(H329&lt;=0.2,"10-20%",IF(H329&lt;=0.4,"20-40%","Above 40%")))))</f>
        <v>10-20%</v>
      </c>
    </row>
    <row r="330" customFormat="false" ht="15" hidden="false" customHeight="false" outlineLevel="0" collapsed="false">
      <c r="A330" s="6" t="s">
        <v>149</v>
      </c>
      <c r="B330" s="45" t="n">
        <v>42127</v>
      </c>
      <c r="C330" s="6" t="s">
        <v>181</v>
      </c>
      <c r="D330" s="6" t="s">
        <v>194</v>
      </c>
      <c r="E330" s="6" t="s">
        <v>187</v>
      </c>
      <c r="F330" s="34" t="n">
        <v>0.315569430589676</v>
      </c>
      <c r="G330" s="34" t="n">
        <v>0.265617146840902</v>
      </c>
      <c r="H330" s="34" t="n">
        <v>0.188061216464666</v>
      </c>
      <c r="I330" s="35" t="n">
        <v>3.8</v>
      </c>
      <c r="J330" s="6" t="n">
        <v>0</v>
      </c>
      <c r="K330" s="35" t="n">
        <v>-1</v>
      </c>
      <c r="L330" s="42" t="n">
        <v>20.8491383646221</v>
      </c>
      <c r="M330" s="42" t="n">
        <v>-20.8491383646221</v>
      </c>
      <c r="N330" s="42" t="n">
        <v>1151.60442595354</v>
      </c>
      <c r="O330" s="6" t="str">
        <f aca="false">IF(H330&lt;=0,"Below 0%",IF(H330&lt;=0.05,"0-5%",IF(H330&lt;=0.1,"5-10%",IF(H330&lt;=0.2,"10-20%",IF(H330&lt;=0.4,"20-40%","Above 40%")))))</f>
        <v>10-20%</v>
      </c>
    </row>
    <row r="331" customFormat="false" ht="15" hidden="false" customHeight="false" outlineLevel="0" collapsed="false">
      <c r="A331" s="6" t="s">
        <v>149</v>
      </c>
      <c r="B331" s="45" t="n">
        <v>42127</v>
      </c>
      <c r="C331" s="6" t="s">
        <v>181</v>
      </c>
      <c r="D331" s="6" t="s">
        <v>194</v>
      </c>
      <c r="E331" s="6" t="s">
        <v>174</v>
      </c>
      <c r="F331" s="34" t="n">
        <v>0.319848716259003</v>
      </c>
      <c r="G331" s="34" t="n">
        <v>0.264919988975178</v>
      </c>
      <c r="H331" s="34" t="n">
        <v>0.207340818245962</v>
      </c>
      <c r="I331" s="35" t="n">
        <v>3.81</v>
      </c>
      <c r="J331" s="6" t="n">
        <v>0</v>
      </c>
      <c r="K331" s="35" t="n">
        <v>-1</v>
      </c>
      <c r="L331" s="42" t="n">
        <v>22.8048068998021</v>
      </c>
      <c r="M331" s="42" t="n">
        <v>-22.8048068998021</v>
      </c>
      <c r="N331" s="42" t="n">
        <v>1128.79961905374</v>
      </c>
      <c r="O331" s="6" t="str">
        <f aca="false">IF(H331&lt;=0,"Below 0%",IF(H331&lt;=0.05,"0-5%",IF(H331&lt;=0.1,"5-10%",IF(H331&lt;=0.2,"10-20%",IF(H331&lt;=0.4,"20-40%","Above 40%")))))</f>
        <v>20-40%</v>
      </c>
    </row>
    <row r="332" customFormat="false" ht="15" hidden="false" customHeight="false" outlineLevel="0" collapsed="false">
      <c r="A332" s="6" t="s">
        <v>149</v>
      </c>
      <c r="B332" s="45" t="n">
        <v>42133</v>
      </c>
      <c r="C332" s="6" t="s">
        <v>195</v>
      </c>
      <c r="D332" s="6" t="s">
        <v>179</v>
      </c>
      <c r="E332" s="6" t="s">
        <v>177</v>
      </c>
      <c r="F332" s="34" t="n">
        <v>0.458169251680374</v>
      </c>
      <c r="G332" s="34" t="n">
        <v>0.33452423261817</v>
      </c>
      <c r="H332" s="34" t="n">
        <v>0.369614536126397</v>
      </c>
      <c r="I332" s="35" t="n">
        <v>2.95</v>
      </c>
      <c r="J332" s="6" t="n">
        <v>0</v>
      </c>
      <c r="K332" s="35" t="n">
        <v>-1</v>
      </c>
      <c r="L332" s="42" t="n">
        <v>15.397397207086</v>
      </c>
      <c r="M332" s="42" t="n">
        <v>-15.397397207086</v>
      </c>
      <c r="N332" s="42" t="n">
        <v>1113.40222184665</v>
      </c>
      <c r="O332" s="6" t="str">
        <f aca="false">IF(H332&lt;=0,"Below 0%",IF(H332&lt;=0.05,"0-5%",IF(H332&lt;=0.1,"5-10%",IF(H332&lt;=0.2,"10-20%",IF(H332&lt;=0.4,"20-40%","Above 40%")))))</f>
        <v>20-40%</v>
      </c>
    </row>
    <row r="333" customFormat="false" ht="15" hidden="false" customHeight="false" outlineLevel="0" collapsed="false">
      <c r="A333" s="6" t="s">
        <v>149</v>
      </c>
      <c r="B333" s="45" t="n">
        <v>42133</v>
      </c>
      <c r="C333" s="6" t="s">
        <v>188</v>
      </c>
      <c r="D333" s="6" t="s">
        <v>178</v>
      </c>
      <c r="E333" s="6" t="s">
        <v>187</v>
      </c>
      <c r="F333" s="34" t="n">
        <v>0.429681926965714</v>
      </c>
      <c r="G333" s="34" t="n">
        <v>0.382299601015597</v>
      </c>
      <c r="H333" s="34" t="n">
        <v>0.123940296626634</v>
      </c>
      <c r="I333" s="35" t="n">
        <v>2.62</v>
      </c>
      <c r="J333" s="6" t="n">
        <v>0</v>
      </c>
      <c r="K333" s="35" t="n">
        <v>-1</v>
      </c>
      <c r="L333" s="42" t="n">
        <v>14.9419679372738</v>
      </c>
      <c r="M333" s="42" t="n">
        <v>-14.9419679372738</v>
      </c>
      <c r="N333" s="42" t="n">
        <v>1098.46025390938</v>
      </c>
      <c r="O333" s="6" t="str">
        <f aca="false">IF(H333&lt;=0,"Below 0%",IF(H333&lt;=0.05,"0-5%",IF(H333&lt;=0.1,"5-10%",IF(H333&lt;=0.2,"10-20%",IF(H333&lt;=0.4,"20-40%","Above 40%")))))</f>
        <v>10-20%</v>
      </c>
    </row>
    <row r="334" customFormat="false" ht="15" hidden="false" customHeight="false" outlineLevel="0" collapsed="false">
      <c r="A334" s="6" t="s">
        <v>149</v>
      </c>
      <c r="B334" s="45" t="n">
        <v>42133</v>
      </c>
      <c r="C334" s="6" t="s">
        <v>186</v>
      </c>
      <c r="D334" s="6" t="s">
        <v>196</v>
      </c>
      <c r="E334" s="6" t="s">
        <v>177</v>
      </c>
      <c r="F334" s="34" t="n">
        <v>0.275314867496491</v>
      </c>
      <c r="G334" s="34" t="n">
        <v>0.210932972764149</v>
      </c>
      <c r="H334" s="34" t="n">
        <v>0.305224422188032</v>
      </c>
      <c r="I334" s="35" t="n">
        <v>4.75</v>
      </c>
      <c r="J334" s="6" t="n">
        <v>1</v>
      </c>
      <c r="K334" s="35" t="n">
        <v>3.75</v>
      </c>
      <c r="L334" s="42" t="n">
        <v>15.397397207086</v>
      </c>
      <c r="M334" s="42" t="n">
        <v>57.7402395265724</v>
      </c>
      <c r="N334" s="42" t="n">
        <v>1156.20049343595</v>
      </c>
      <c r="O334" s="6" t="str">
        <f aca="false">IF(H334&lt;=0,"Below 0%",IF(H334&lt;=0.05,"0-5%",IF(H334&lt;=0.1,"5-10%",IF(H334&lt;=0.2,"10-20%",IF(H334&lt;=0.4,"20-40%","Above 40%")))))</f>
        <v>20-40%</v>
      </c>
    </row>
    <row r="335" customFormat="false" ht="15" hidden="false" customHeight="false" outlineLevel="0" collapsed="false">
      <c r="A335" s="6" t="s">
        <v>149</v>
      </c>
      <c r="B335" s="45" t="n">
        <v>42133</v>
      </c>
      <c r="C335" s="6" t="s">
        <v>188</v>
      </c>
      <c r="D335" s="6" t="s">
        <v>178</v>
      </c>
      <c r="E335" s="6" t="s">
        <v>177</v>
      </c>
      <c r="F335" s="34" t="n">
        <v>0.364316642284393</v>
      </c>
      <c r="G335" s="34" t="n">
        <v>0.323104824084149</v>
      </c>
      <c r="H335" s="34" t="n">
        <v>0.127549374470221</v>
      </c>
      <c r="I335" s="35" t="n">
        <v>3.1</v>
      </c>
      <c r="J335" s="6" t="n">
        <v>0</v>
      </c>
      <c r="K335" s="35" t="n">
        <v>-1</v>
      </c>
      <c r="L335" s="42" t="n">
        <v>11.8579746974314</v>
      </c>
      <c r="M335" s="42" t="n">
        <v>-11.8579746974314</v>
      </c>
      <c r="N335" s="42" t="n">
        <v>1144.34251873852</v>
      </c>
      <c r="O335" s="6" t="str">
        <f aca="false">IF(H335&lt;=0,"Below 0%",IF(H335&lt;=0.05,"0-5%",IF(H335&lt;=0.1,"5-10%",IF(H335&lt;=0.2,"10-20%",IF(H335&lt;=0.4,"20-40%","Above 40%")))))</f>
        <v>10-20%</v>
      </c>
    </row>
    <row r="336" customFormat="false" ht="15" hidden="false" customHeight="false" outlineLevel="0" collapsed="false">
      <c r="A336" s="6" t="s">
        <v>149</v>
      </c>
      <c r="B336" s="45" t="n">
        <v>42133</v>
      </c>
      <c r="C336" s="6" t="s">
        <v>173</v>
      </c>
      <c r="D336" s="6" t="s">
        <v>191</v>
      </c>
      <c r="E336" s="6" t="s">
        <v>187</v>
      </c>
      <c r="F336" s="34" t="n">
        <v>0.701691210269928</v>
      </c>
      <c r="G336" s="34" t="n">
        <v>0.529616724738676</v>
      </c>
      <c r="H336" s="34" t="n">
        <v>0.324903798338614</v>
      </c>
      <c r="I336" s="35" t="n">
        <v>1.95</v>
      </c>
      <c r="J336" s="6" t="n">
        <v>0</v>
      </c>
      <c r="K336" s="35" t="n">
        <v>-1</v>
      </c>
      <c r="L336" s="42" t="n">
        <v>15.397397207086</v>
      </c>
      <c r="M336" s="42" t="n">
        <v>-15.397397207086</v>
      </c>
      <c r="N336" s="42" t="n">
        <v>1128.94512153143</v>
      </c>
      <c r="O336" s="6" t="str">
        <f aca="false">IF(H336&lt;=0,"Below 0%",IF(H336&lt;=0.05,"0-5%",IF(H336&lt;=0.1,"5-10%",IF(H336&lt;=0.2,"10-20%",IF(H336&lt;=0.4,"20-40%","Above 40%")))))</f>
        <v>20-40%</v>
      </c>
    </row>
    <row r="337" customFormat="false" ht="15" hidden="false" customHeight="false" outlineLevel="0" collapsed="false">
      <c r="A337" s="6" t="s">
        <v>149</v>
      </c>
      <c r="B337" s="45" t="n">
        <v>42133</v>
      </c>
      <c r="C337" s="6" t="s">
        <v>182</v>
      </c>
      <c r="D337" s="6" t="s">
        <v>189</v>
      </c>
      <c r="E337" s="6" t="s">
        <v>174</v>
      </c>
      <c r="F337" s="34" t="n">
        <v>0.304746001958847</v>
      </c>
      <c r="G337" s="34" t="n">
        <v>0.268175847948698</v>
      </c>
      <c r="H337" s="34" t="n">
        <v>0.13636632191108</v>
      </c>
      <c r="I337" s="35" t="n">
        <v>3.7</v>
      </c>
      <c r="J337" s="6" t="n">
        <v>0</v>
      </c>
      <c r="K337" s="35" t="n">
        <v>-1</v>
      </c>
      <c r="L337" s="42" t="n">
        <v>9.09303323523876</v>
      </c>
      <c r="M337" s="42" t="n">
        <v>-9.09303323523876</v>
      </c>
      <c r="N337" s="42" t="n">
        <v>1119.85208829619</v>
      </c>
      <c r="O337" s="6" t="str">
        <f aca="false">IF(H337&lt;=0,"Below 0%",IF(H337&lt;=0.05,"0-5%",IF(H337&lt;=0.1,"5-10%",IF(H337&lt;=0.2,"10-20%",IF(H337&lt;=0.4,"20-40%","Above 40%")))))</f>
        <v>10-20%</v>
      </c>
    </row>
    <row r="338" customFormat="false" ht="15" hidden="false" customHeight="false" outlineLevel="0" collapsed="false">
      <c r="A338" s="6" t="s">
        <v>149</v>
      </c>
      <c r="B338" s="45" t="n">
        <v>42133</v>
      </c>
      <c r="C338" s="6" t="s">
        <v>186</v>
      </c>
      <c r="D338" s="6" t="s">
        <v>196</v>
      </c>
      <c r="E338" s="6" t="s">
        <v>174</v>
      </c>
      <c r="F338" s="34" t="n">
        <v>0.333528310060501</v>
      </c>
      <c r="G338" s="34" t="n">
        <v>0.275255939733436</v>
      </c>
      <c r="H338" s="34" t="n">
        <v>0.21170249907594</v>
      </c>
      <c r="I338" s="35" t="n">
        <v>3.64</v>
      </c>
      <c r="J338" s="6" t="n">
        <v>0</v>
      </c>
      <c r="K338" s="35" t="n">
        <v>-1</v>
      </c>
      <c r="L338" s="42" t="n">
        <v>15.397397207086</v>
      </c>
      <c r="M338" s="42" t="n">
        <v>-15.397397207086</v>
      </c>
      <c r="N338" s="42" t="n">
        <v>1104.45469108911</v>
      </c>
      <c r="O338" s="6" t="str">
        <f aca="false">IF(H338&lt;=0,"Below 0%",IF(H338&lt;=0.05,"0-5%",IF(H338&lt;=0.1,"5-10%",IF(H338&lt;=0.2,"10-20%",IF(H338&lt;=0.4,"20-40%","Above 40%")))))</f>
        <v>20-40%</v>
      </c>
    </row>
    <row r="339" customFormat="false" ht="15" hidden="false" customHeight="false" outlineLevel="0" collapsed="false">
      <c r="A339" s="6" t="s">
        <v>149</v>
      </c>
      <c r="B339" s="45" t="n">
        <v>42133</v>
      </c>
      <c r="C339" s="6" t="s">
        <v>180</v>
      </c>
      <c r="D339" s="6" t="s">
        <v>176</v>
      </c>
      <c r="E339" s="6" t="s">
        <v>177</v>
      </c>
      <c r="F339" s="34" t="n">
        <v>0.621781647205353</v>
      </c>
      <c r="G339" s="34" t="n">
        <v>0.5191031701288</v>
      </c>
      <c r="H339" s="34" t="n">
        <v>0.197799749616394</v>
      </c>
      <c r="I339" s="35" t="n">
        <v>1.95</v>
      </c>
      <c r="J339" s="6" t="n">
        <v>1</v>
      </c>
      <c r="K339" s="35" t="n">
        <v>0.95</v>
      </c>
      <c r="L339" s="42" t="n">
        <v>15.397397207086</v>
      </c>
      <c r="M339" s="42" t="n">
        <v>14.6275273467317</v>
      </c>
      <c r="N339" s="42" t="n">
        <v>1119.08221843584</v>
      </c>
      <c r="O339" s="6" t="str">
        <f aca="false">IF(H339&lt;=0,"Below 0%",IF(H339&lt;=0.05,"0-5%",IF(H339&lt;=0.1,"5-10%",IF(H339&lt;=0.2,"10-20%",IF(H339&lt;=0.4,"20-40%","Above 40%")))))</f>
        <v>10-20%</v>
      </c>
    </row>
    <row r="340" customFormat="false" ht="15" hidden="false" customHeight="false" outlineLevel="0" collapsed="false">
      <c r="A340" s="6" t="s">
        <v>149</v>
      </c>
      <c r="B340" s="45" t="n">
        <v>42140</v>
      </c>
      <c r="C340" s="6" t="s">
        <v>196</v>
      </c>
      <c r="D340" s="6" t="s">
        <v>192</v>
      </c>
      <c r="E340" s="6" t="s">
        <v>177</v>
      </c>
      <c r="F340" s="34" t="n">
        <v>0.401208817958832</v>
      </c>
      <c r="G340" s="34" t="n">
        <v>0.338549075391181</v>
      </c>
      <c r="H340" s="34" t="n">
        <v>0.185083189180919</v>
      </c>
      <c r="I340" s="35" t="n">
        <v>3</v>
      </c>
      <c r="J340" s="6" t="n">
        <v>0</v>
      </c>
      <c r="K340" s="35" t="n">
        <v>-1</v>
      </c>
      <c r="L340" s="42" t="n">
        <v>19.507471640349</v>
      </c>
      <c r="M340" s="42" t="n">
        <v>-19.507471640349</v>
      </c>
      <c r="N340" s="42" t="n">
        <v>1099.57474679549</v>
      </c>
      <c r="O340" s="6" t="str">
        <f aca="false">IF(H340&lt;=0,"Below 0%",IF(H340&lt;=0.05,"0-5%",IF(H340&lt;=0.1,"5-10%",IF(H340&lt;=0.2,"10-20%",IF(H340&lt;=0.4,"20-40%","Above 40%")))))</f>
        <v>10-20%</v>
      </c>
    </row>
    <row r="341" customFormat="false" ht="15" hidden="false" customHeight="false" outlineLevel="0" collapsed="false">
      <c r="A341" s="6" t="s">
        <v>149</v>
      </c>
      <c r="B341" s="45" t="n">
        <v>42140</v>
      </c>
      <c r="C341" s="6" t="s">
        <v>179</v>
      </c>
      <c r="D341" s="6" t="s">
        <v>182</v>
      </c>
      <c r="E341" s="6" t="s">
        <v>187</v>
      </c>
      <c r="F341" s="34" t="n">
        <v>0.718626499176025</v>
      </c>
      <c r="G341" s="34" t="n">
        <v>0.552367288378766</v>
      </c>
      <c r="H341" s="34" t="n">
        <v>0.300993947858934</v>
      </c>
      <c r="I341" s="35" t="n">
        <v>1.8</v>
      </c>
      <c r="J341" s="6" t="n">
        <v>1</v>
      </c>
      <c r="K341" s="35" t="n">
        <v>0.8</v>
      </c>
      <c r="L341" s="42" t="n">
        <v>19.507471640349</v>
      </c>
      <c r="M341" s="42" t="n">
        <v>15.6059773122792</v>
      </c>
      <c r="N341" s="42" t="n">
        <v>1115.18072410777</v>
      </c>
      <c r="O341" s="6" t="str">
        <f aca="false">IF(H341&lt;=0,"Below 0%",IF(H341&lt;=0.05,"0-5%",IF(H341&lt;=0.1,"5-10%",IF(H341&lt;=0.2,"10-20%",IF(H341&lt;=0.4,"20-40%","Above 40%")))))</f>
        <v>20-40%</v>
      </c>
    </row>
    <row r="342" customFormat="false" ht="15" hidden="false" customHeight="false" outlineLevel="0" collapsed="false">
      <c r="A342" s="6" t="s">
        <v>149</v>
      </c>
      <c r="B342" s="45" t="n">
        <v>42140</v>
      </c>
      <c r="C342" s="6" t="s">
        <v>191</v>
      </c>
      <c r="D342" s="6" t="s">
        <v>195</v>
      </c>
      <c r="E342" s="6" t="s">
        <v>187</v>
      </c>
      <c r="F342" s="34" t="n">
        <v>0.457680255174637</v>
      </c>
      <c r="G342" s="34" t="n">
        <v>0.352703285046574</v>
      </c>
      <c r="H342" s="34" t="n">
        <v>0.297635362580194</v>
      </c>
      <c r="I342" s="35" t="n">
        <v>2.83</v>
      </c>
      <c r="J342" s="6" t="n">
        <v>0</v>
      </c>
      <c r="K342" s="35" t="n">
        <v>-1</v>
      </c>
      <c r="L342" s="42" t="n">
        <v>19.507471640349</v>
      </c>
      <c r="M342" s="42" t="n">
        <v>-19.507471640349</v>
      </c>
      <c r="N342" s="42" t="n">
        <v>1095.67325246742</v>
      </c>
      <c r="O342" s="6" t="str">
        <f aca="false">IF(H342&lt;=0,"Below 0%",IF(H342&lt;=0.05,"0-5%",IF(H342&lt;=0.1,"5-10%",IF(H342&lt;=0.2,"10-20%",IF(H342&lt;=0.4,"20-40%","Above 40%")))))</f>
        <v>20-40%</v>
      </c>
    </row>
    <row r="343" customFormat="false" ht="15" hidden="false" customHeight="false" outlineLevel="0" collapsed="false">
      <c r="A343" s="6" t="s">
        <v>149</v>
      </c>
      <c r="B343" s="45" t="n">
        <v>42140</v>
      </c>
      <c r="C343" s="6" t="s">
        <v>181</v>
      </c>
      <c r="D343" s="6" t="s">
        <v>186</v>
      </c>
      <c r="E343" s="6" t="s">
        <v>187</v>
      </c>
      <c r="F343" s="34" t="n">
        <v>0.757712244987488</v>
      </c>
      <c r="G343" s="34" t="n">
        <v>0.550099832932643</v>
      </c>
      <c r="H343" s="34" t="n">
        <v>0.377408607721329</v>
      </c>
      <c r="I343" s="35" t="n">
        <v>1.83</v>
      </c>
      <c r="J343" s="6" t="n">
        <v>1</v>
      </c>
      <c r="K343" s="35" t="n">
        <v>0.83</v>
      </c>
      <c r="L343" s="42" t="n">
        <v>19.507471640349</v>
      </c>
      <c r="M343" s="42" t="n">
        <v>16.1912014614896</v>
      </c>
      <c r="N343" s="42" t="n">
        <v>1111.86445392891</v>
      </c>
      <c r="O343" s="6" t="str">
        <f aca="false">IF(H343&lt;=0,"Below 0%",IF(H343&lt;=0.05,"0-5%",IF(H343&lt;=0.1,"5-10%",IF(H343&lt;=0.2,"10-20%",IF(H343&lt;=0.4,"20-40%","Above 40%")))))</f>
        <v>20-40%</v>
      </c>
    </row>
    <row r="344" customFormat="false" ht="15" hidden="false" customHeight="false" outlineLevel="0" collapsed="false">
      <c r="A344" s="6" t="s">
        <v>149</v>
      </c>
      <c r="B344" s="45" t="n">
        <v>42140</v>
      </c>
      <c r="C344" s="6" t="s">
        <v>189</v>
      </c>
      <c r="D344" s="6" t="s">
        <v>173</v>
      </c>
      <c r="E344" s="6" t="s">
        <v>187</v>
      </c>
      <c r="F344" s="34" t="n">
        <v>0.372623205184937</v>
      </c>
      <c r="G344" s="34" t="n">
        <v>0.333091173265529</v>
      </c>
      <c r="H344" s="34" t="n">
        <v>0.118682316111374</v>
      </c>
      <c r="I344" s="35" t="n">
        <v>3</v>
      </c>
      <c r="J344" s="6" t="n">
        <v>0</v>
      </c>
      <c r="K344" s="35" t="n">
        <v>-1</v>
      </c>
      <c r="L344" s="42" t="n">
        <v>14.3708636418393</v>
      </c>
      <c r="M344" s="42" t="n">
        <v>-14.3708636418393</v>
      </c>
      <c r="N344" s="42" t="n">
        <v>1097.49359028707</v>
      </c>
      <c r="O344" s="6" t="str">
        <f aca="false">IF(H344&lt;=0,"Below 0%",IF(H344&lt;=0.05,"0-5%",IF(H344&lt;=0.1,"5-10%",IF(H344&lt;=0.2,"10-20%",IF(H344&lt;=0.4,"20-40%","Above 40%")))))</f>
        <v>10-20%</v>
      </c>
    </row>
    <row r="345" customFormat="false" ht="15" hidden="false" customHeight="false" outlineLevel="0" collapsed="false">
      <c r="A345" s="6" t="s">
        <v>149</v>
      </c>
      <c r="B345" s="45" t="n">
        <v>42140</v>
      </c>
      <c r="C345" s="6" t="s">
        <v>189</v>
      </c>
      <c r="D345" s="6" t="s">
        <v>173</v>
      </c>
      <c r="E345" s="6" t="s">
        <v>177</v>
      </c>
      <c r="F345" s="34" t="n">
        <v>0.487457484006882</v>
      </c>
      <c r="G345" s="34" t="n">
        <v>0.38140210679259</v>
      </c>
      <c r="H345" s="34" t="n">
        <v>0.278067098543757</v>
      </c>
      <c r="I345" s="35" t="n">
        <v>2.62</v>
      </c>
      <c r="J345" s="6" t="n">
        <v>1</v>
      </c>
      <c r="K345" s="35" t="n">
        <v>1.62</v>
      </c>
      <c r="L345" s="42" t="n">
        <v>19.507471640349</v>
      </c>
      <c r="M345" s="42" t="n">
        <v>31.6021040573653</v>
      </c>
      <c r="N345" s="42" t="n">
        <v>1129.09569434444</v>
      </c>
      <c r="O345" s="6" t="str">
        <f aca="false">IF(H345&lt;=0,"Below 0%",IF(H345&lt;=0.05,"0-5%",IF(H345&lt;=0.1,"5-10%",IF(H345&lt;=0.2,"10-20%",IF(H345&lt;=0.4,"20-40%","Above 40%")))))</f>
        <v>20-40%</v>
      </c>
    </row>
    <row r="346" customFormat="false" ht="15" hidden="false" customHeight="false" outlineLevel="0" collapsed="false">
      <c r="A346" s="6" t="s">
        <v>149</v>
      </c>
      <c r="B346" s="45" t="n">
        <v>42141</v>
      </c>
      <c r="C346" s="6" t="s">
        <v>176</v>
      </c>
      <c r="D346" s="6" t="s">
        <v>185</v>
      </c>
      <c r="E346" s="6" t="s">
        <v>187</v>
      </c>
      <c r="F346" s="34" t="n">
        <v>0.447252750396729</v>
      </c>
      <c r="G346" s="34" t="n">
        <v>0.396664698512363</v>
      </c>
      <c r="H346" s="34" t="n">
        <v>0.127533536697591</v>
      </c>
      <c r="I346" s="35" t="n">
        <v>2.52</v>
      </c>
      <c r="J346" s="6" t="n">
        <v>0</v>
      </c>
      <c r="K346" s="35" t="n">
        <v>-1</v>
      </c>
      <c r="L346" s="42" t="n">
        <v>22.5819138868887</v>
      </c>
      <c r="M346" s="42" t="n">
        <v>-22.5819138868887</v>
      </c>
      <c r="N346" s="42" t="n">
        <v>1106.51378045755</v>
      </c>
      <c r="O346" s="6" t="str">
        <f aca="false">IF(H346&lt;=0,"Below 0%",IF(H346&lt;=0.05,"0-5%",IF(H346&lt;=0.1,"5-10%",IF(H346&lt;=0.2,"10-20%",IF(H346&lt;=0.4,"20-40%","Above 40%")))))</f>
        <v>10-20%</v>
      </c>
    </row>
    <row r="347" customFormat="false" ht="15" hidden="false" customHeight="false" outlineLevel="0" collapsed="false">
      <c r="A347" s="6" t="s">
        <v>149</v>
      </c>
      <c r="B347" s="45" t="n">
        <v>42142</v>
      </c>
      <c r="C347" s="6" t="s">
        <v>178</v>
      </c>
      <c r="D347" s="6" t="s">
        <v>190</v>
      </c>
      <c r="E347" s="6" t="s">
        <v>177</v>
      </c>
      <c r="F347" s="34" t="n">
        <v>0.578295707702637</v>
      </c>
      <c r="G347" s="34" t="n">
        <v>0.484783009499905</v>
      </c>
      <c r="H347" s="34" t="n">
        <v>0.192895989278169</v>
      </c>
      <c r="I347" s="35" t="n">
        <v>2.05</v>
      </c>
      <c r="J347" s="6" t="n">
        <v>0</v>
      </c>
      <c r="K347" s="35" t="n">
        <v>-1</v>
      </c>
      <c r="L347" s="42" t="n">
        <v>22.130275609151</v>
      </c>
      <c r="M347" s="42" t="n">
        <v>-22.130275609151</v>
      </c>
      <c r="N347" s="42" t="n">
        <v>1084.3835048484</v>
      </c>
      <c r="O347" s="6" t="str">
        <f aca="false">IF(H347&lt;=0,"Below 0%",IF(H347&lt;=0.05,"0-5%",IF(H347&lt;=0.1,"5-10%",IF(H347&lt;=0.2,"10-20%",IF(H347&lt;=0.4,"20-40%","Above 40%")))))</f>
        <v>10-20%</v>
      </c>
    </row>
    <row r="348" customFormat="false" ht="15" hidden="false" customHeight="false" outlineLevel="0" collapsed="false">
      <c r="A348" s="6" t="s">
        <v>149</v>
      </c>
      <c r="B348" s="45" t="n">
        <v>42148</v>
      </c>
      <c r="C348" s="6" t="s">
        <v>180</v>
      </c>
      <c r="D348" s="6" t="s">
        <v>175</v>
      </c>
      <c r="E348" s="6" t="s">
        <v>187</v>
      </c>
      <c r="F348" s="34" t="n">
        <v>0.563288033008575</v>
      </c>
      <c r="G348" s="34" t="n">
        <v>0.435893902859111</v>
      </c>
      <c r="H348" s="34" t="n">
        <v>0.292259490930847</v>
      </c>
      <c r="I348" s="35" t="n">
        <v>2.3</v>
      </c>
      <c r="J348" s="6" t="n">
        <v>1</v>
      </c>
      <c r="K348" s="35" t="n">
        <v>1.3</v>
      </c>
      <c r="L348" s="42" t="n">
        <v>21.687670096968</v>
      </c>
      <c r="M348" s="42" t="n">
        <v>28.1939711260583</v>
      </c>
      <c r="N348" s="42" t="n">
        <v>1112.57747597446</v>
      </c>
      <c r="O348" s="6" t="str">
        <f aca="false">IF(H348&lt;=0,"Below 0%",IF(H348&lt;=0.05,"0-5%",IF(H348&lt;=0.1,"5-10%",IF(H348&lt;=0.2,"10-20%",IF(H348&lt;=0.4,"20-40%","Above 40%")))))</f>
        <v>20-40%</v>
      </c>
    </row>
    <row r="349" customFormat="false" ht="15" hidden="false" customHeight="false" outlineLevel="0" collapsed="false">
      <c r="A349" s="6" t="s">
        <v>149</v>
      </c>
      <c r="B349" s="45" t="n">
        <v>42148</v>
      </c>
      <c r="C349" s="6" t="s">
        <v>173</v>
      </c>
      <c r="D349" s="6" t="s">
        <v>181</v>
      </c>
      <c r="E349" s="6" t="s">
        <v>187</v>
      </c>
      <c r="F349" s="34" t="n">
        <v>0.506403923034668</v>
      </c>
      <c r="G349" s="34" t="n">
        <v>0.414902501519249</v>
      </c>
      <c r="H349" s="34" t="n">
        <v>0.220537165190299</v>
      </c>
      <c r="I349" s="35" t="n">
        <v>2.4</v>
      </c>
      <c r="J349" s="6" t="n">
        <v>0</v>
      </c>
      <c r="K349" s="35" t="n">
        <v>-1</v>
      </c>
      <c r="L349" s="42" t="n">
        <v>21.687670096968</v>
      </c>
      <c r="M349" s="42" t="n">
        <v>-21.687670096968</v>
      </c>
      <c r="N349" s="42" t="n">
        <v>1090.88980587749</v>
      </c>
      <c r="O349" s="6" t="str">
        <f aca="false">IF(H349&lt;=0,"Below 0%",IF(H349&lt;=0.05,"0-5%",IF(H349&lt;=0.1,"5-10%",IF(H349&lt;=0.2,"10-20%",IF(H349&lt;=0.4,"20-40%","Above 40%")))))</f>
        <v>20-40%</v>
      </c>
    </row>
    <row r="350" customFormat="false" ht="15" hidden="false" customHeight="false" outlineLevel="0" collapsed="false">
      <c r="A350" s="6" t="s">
        <v>149</v>
      </c>
      <c r="B350" s="45" t="n">
        <v>42148</v>
      </c>
      <c r="C350" s="6" t="s">
        <v>188</v>
      </c>
      <c r="D350" s="6" t="s">
        <v>189</v>
      </c>
      <c r="E350" s="6" t="s">
        <v>174</v>
      </c>
      <c r="F350" s="34" t="n">
        <v>0.304232358932495</v>
      </c>
      <c r="G350" s="34" t="n">
        <v>0.238737613456574</v>
      </c>
      <c r="H350" s="34" t="n">
        <v>0.274337774126381</v>
      </c>
      <c r="I350" s="35" t="n">
        <v>4.2</v>
      </c>
      <c r="J350" s="6" t="n">
        <v>0</v>
      </c>
      <c r="K350" s="35" t="n">
        <v>-1</v>
      </c>
      <c r="L350" s="42" t="n">
        <v>21.687670096968</v>
      </c>
      <c r="M350" s="42" t="n">
        <v>-21.687670096968</v>
      </c>
      <c r="N350" s="42" t="n">
        <v>1069.20213578052</v>
      </c>
      <c r="O350" s="6" t="str">
        <f aca="false">IF(H350&lt;=0,"Below 0%",IF(H350&lt;=0.05,"0-5%",IF(H350&lt;=0.1,"5-10%",IF(H350&lt;=0.2,"10-20%",IF(H350&lt;=0.4,"20-40%","Above 40%")))))</f>
        <v>20-40%</v>
      </c>
    </row>
    <row r="351" customFormat="false" ht="15" hidden="false" customHeight="false" outlineLevel="0" collapsed="false">
      <c r="A351" s="6" t="s">
        <v>149</v>
      </c>
      <c r="B351" s="45" t="n">
        <v>42148</v>
      </c>
      <c r="C351" s="6" t="s">
        <v>192</v>
      </c>
      <c r="D351" s="6" t="s">
        <v>183</v>
      </c>
      <c r="E351" s="6" t="s">
        <v>177</v>
      </c>
      <c r="F351" s="34" t="n">
        <v>0.547979116439819</v>
      </c>
      <c r="G351" s="34" t="n">
        <v>0.455085865257596</v>
      </c>
      <c r="H351" s="34" t="n">
        <v>0.20412247066747</v>
      </c>
      <c r="I351" s="35" t="n">
        <v>2.2</v>
      </c>
      <c r="J351" s="6" t="n">
        <v>0</v>
      </c>
      <c r="K351" s="35" t="n">
        <v>-1</v>
      </c>
      <c r="L351" s="42" t="n">
        <v>21.687670096968</v>
      </c>
      <c r="M351" s="42" t="n">
        <v>-21.687670096968</v>
      </c>
      <c r="N351" s="42" t="n">
        <v>1047.51446568355</v>
      </c>
      <c r="O351" s="6" t="str">
        <f aca="false">IF(H351&lt;=0,"Below 0%",IF(H351&lt;=0.05,"0-5%",IF(H351&lt;=0.1,"5-10%",IF(H351&lt;=0.2,"10-20%",IF(H351&lt;=0.4,"20-40%","Above 40%")))))</f>
        <v>20-40%</v>
      </c>
    </row>
    <row r="352" customFormat="false" ht="15" hidden="false" customHeight="false" outlineLevel="0" collapsed="false">
      <c r="A352" s="6" t="s">
        <v>150</v>
      </c>
      <c r="B352" s="45" t="n">
        <v>42224</v>
      </c>
      <c r="C352" s="6" t="s">
        <v>176</v>
      </c>
      <c r="D352" s="6" t="s">
        <v>181</v>
      </c>
      <c r="E352" s="6" t="s">
        <v>174</v>
      </c>
      <c r="F352" s="34" t="n">
        <v>0.321776658296585</v>
      </c>
      <c r="G352" s="34" t="n">
        <v>0.243766037239292</v>
      </c>
      <c r="H352" s="34" t="n">
        <v>0.32002251807012</v>
      </c>
      <c r="I352" s="35" t="n">
        <v>4.2</v>
      </c>
      <c r="J352" s="6" t="n">
        <v>0</v>
      </c>
      <c r="K352" s="35" t="n">
        <v>-1</v>
      </c>
      <c r="L352" s="42" t="n">
        <v>20.950289313671</v>
      </c>
      <c r="M352" s="42" t="n">
        <v>-20.950289313671</v>
      </c>
      <c r="N352" s="42" t="n">
        <v>1026.56417636988</v>
      </c>
      <c r="O352" s="6" t="str">
        <f aca="false">IF(H352&lt;=0,"Below 0%",IF(H352&lt;=0.05,"0-5%",IF(H352&lt;=0.1,"5-10%",IF(H352&lt;=0.2,"10-20%",IF(H352&lt;=0.4,"20-40%","Above 40%")))))</f>
        <v>20-40%</v>
      </c>
    </row>
    <row r="353" customFormat="false" ht="15" hidden="false" customHeight="false" outlineLevel="0" collapsed="false">
      <c r="A353" s="6" t="s">
        <v>150</v>
      </c>
      <c r="B353" s="45" t="n">
        <v>42224</v>
      </c>
      <c r="C353" s="6" t="s">
        <v>195</v>
      </c>
      <c r="D353" s="6" t="s">
        <v>191</v>
      </c>
      <c r="E353" s="6" t="s">
        <v>187</v>
      </c>
      <c r="F353" s="34" t="n">
        <v>0.632804453372955</v>
      </c>
      <c r="G353" s="34" t="n">
        <v>0.492825679270793</v>
      </c>
      <c r="H353" s="34" t="n">
        <v>0.284033036406061</v>
      </c>
      <c r="I353" s="35" t="n">
        <v>2.03</v>
      </c>
      <c r="J353" s="6" t="n">
        <v>1</v>
      </c>
      <c r="K353" s="35" t="n">
        <v>1.03</v>
      </c>
      <c r="L353" s="42" t="n">
        <v>20.950289313671</v>
      </c>
      <c r="M353" s="42" t="n">
        <v>21.5787979930812</v>
      </c>
      <c r="N353" s="42" t="n">
        <v>1048.14297436296</v>
      </c>
      <c r="O353" s="6" t="str">
        <f aca="false">IF(H353&lt;=0,"Below 0%",IF(H353&lt;=0.05,"0-5%",IF(H353&lt;=0.1,"5-10%",IF(H353&lt;=0.2,"10-20%",IF(H353&lt;=0.4,"20-40%","Above 40%")))))</f>
        <v>20-40%</v>
      </c>
    </row>
    <row r="354" customFormat="false" ht="15" hidden="false" customHeight="false" outlineLevel="0" collapsed="false">
      <c r="A354" s="6" t="s">
        <v>150</v>
      </c>
      <c r="B354" s="45" t="n">
        <v>42225</v>
      </c>
      <c r="C354" s="6" t="s">
        <v>192</v>
      </c>
      <c r="D354" s="6" t="s">
        <v>183</v>
      </c>
      <c r="E354" s="6" t="s">
        <v>187</v>
      </c>
      <c r="F354" s="34" t="n">
        <v>0.388675659894943</v>
      </c>
      <c r="G354" s="34" t="n">
        <v>0.286236297198538</v>
      </c>
      <c r="H354" s="34" t="n">
        <v>0.357883901164887</v>
      </c>
      <c r="I354" s="35" t="n">
        <v>3.51</v>
      </c>
      <c r="J354" s="6" t="n">
        <v>0</v>
      </c>
      <c r="K354" s="35" t="n">
        <v>-1</v>
      </c>
      <c r="L354" s="42" t="n">
        <v>20.9628594872592</v>
      </c>
      <c r="M354" s="42" t="n">
        <v>-20.9628594872592</v>
      </c>
      <c r="N354" s="42" t="n">
        <v>1027.1801148757</v>
      </c>
      <c r="O354" s="6" t="str">
        <f aca="false">IF(H354&lt;=0,"Below 0%",IF(H354&lt;=0.05,"0-5%",IF(H354&lt;=0.1,"5-10%",IF(H354&lt;=0.2,"10-20%",IF(H354&lt;=0.4,"20-40%","Above 40%")))))</f>
        <v>20-40%</v>
      </c>
    </row>
    <row r="355" customFormat="false" ht="15" hidden="false" customHeight="false" outlineLevel="0" collapsed="false">
      <c r="A355" s="6" t="s">
        <v>150</v>
      </c>
      <c r="B355" s="45" t="n">
        <v>42230</v>
      </c>
      <c r="C355" s="6" t="s">
        <v>182</v>
      </c>
      <c r="D355" s="6" t="s">
        <v>176</v>
      </c>
      <c r="E355" s="6" t="s">
        <v>174</v>
      </c>
      <c r="F355" s="34" t="n">
        <v>0.330987632274628</v>
      </c>
      <c r="G355" s="34" t="n">
        <v>0.253846153846154</v>
      </c>
      <c r="H355" s="34" t="n">
        <v>0.303890672597018</v>
      </c>
      <c r="I355" s="35" t="n">
        <v>4</v>
      </c>
      <c r="J355" s="6" t="n">
        <v>0</v>
      </c>
      <c r="K355" s="35" t="n">
        <v>-1</v>
      </c>
      <c r="L355" s="42" t="n">
        <v>20.5436022975141</v>
      </c>
      <c r="M355" s="42" t="n">
        <v>-20.5436022975141</v>
      </c>
      <c r="N355" s="42" t="n">
        <v>1006.63651257819</v>
      </c>
      <c r="O355" s="6" t="str">
        <f aca="false">IF(H355&lt;=0,"Below 0%",IF(H355&lt;=0.05,"0-5%",IF(H355&lt;=0.1,"5-10%",IF(H355&lt;=0.2,"10-20%",IF(H355&lt;=0.4,"20-40%","Above 40%")))))</f>
        <v>20-40%</v>
      </c>
    </row>
    <row r="356" customFormat="false" ht="15" hidden="false" customHeight="false" outlineLevel="0" collapsed="false">
      <c r="A356" s="6" t="s">
        <v>150</v>
      </c>
      <c r="B356" s="45" t="n">
        <v>42231</v>
      </c>
      <c r="C356" s="6" t="s">
        <v>179</v>
      </c>
      <c r="D356" s="6" t="s">
        <v>173</v>
      </c>
      <c r="E356" s="6" t="s">
        <v>174</v>
      </c>
      <c r="F356" s="34" t="n">
        <v>0.353605419397354</v>
      </c>
      <c r="G356" s="34" t="n">
        <v>0.280099590965677</v>
      </c>
      <c r="H356" s="34" t="n">
        <v>0.262427475092903</v>
      </c>
      <c r="I356" s="35" t="n">
        <v>3.68</v>
      </c>
      <c r="J356" s="6" t="n">
        <v>0</v>
      </c>
      <c r="K356" s="35" t="n">
        <v>-1</v>
      </c>
      <c r="L356" s="42" t="n">
        <v>20.1327302515638</v>
      </c>
      <c r="M356" s="42" t="n">
        <v>-20.1327302515638</v>
      </c>
      <c r="N356" s="42" t="n">
        <v>986.503782326624</v>
      </c>
      <c r="O356" s="6" t="str">
        <f aca="false">IF(H356&lt;=0,"Below 0%",IF(H356&lt;=0.05,"0-5%",IF(H356&lt;=0.1,"5-10%",IF(H356&lt;=0.2,"10-20%",IF(H356&lt;=0.4,"20-40%","Above 40%")))))</f>
        <v>20-40%</v>
      </c>
    </row>
    <row r="357" customFormat="false" ht="15" hidden="false" customHeight="false" outlineLevel="0" collapsed="false">
      <c r="A357" s="6" t="s">
        <v>150</v>
      </c>
      <c r="B357" s="45" t="n">
        <v>42231</v>
      </c>
      <c r="C357" s="6" t="s">
        <v>191</v>
      </c>
      <c r="D357" s="6" t="s">
        <v>172</v>
      </c>
      <c r="E357" s="6" t="s">
        <v>187</v>
      </c>
      <c r="F357" s="34" t="n">
        <v>0.493525981903076</v>
      </c>
      <c r="G357" s="34" t="n">
        <v>0.388017118402282</v>
      </c>
      <c r="H357" s="34" t="n">
        <v>0.271918063654619</v>
      </c>
      <c r="I357" s="35" t="n">
        <v>2.6</v>
      </c>
      <c r="J357" s="6" t="n">
        <v>0</v>
      </c>
      <c r="K357" s="35" t="n">
        <v>-1</v>
      </c>
      <c r="L357" s="42" t="n">
        <v>20.1327302515638</v>
      </c>
      <c r="M357" s="42" t="n">
        <v>-20.1327302515638</v>
      </c>
      <c r="N357" s="42" t="n">
        <v>966.371052075061</v>
      </c>
      <c r="O357" s="6" t="str">
        <f aca="false">IF(H357&lt;=0,"Below 0%",IF(H357&lt;=0.05,"0-5%",IF(H357&lt;=0.1,"5-10%",IF(H357&lt;=0.2,"10-20%",IF(H357&lt;=0.4,"20-40%","Above 40%")))))</f>
        <v>20-40%</v>
      </c>
    </row>
    <row r="358" customFormat="false" ht="15" hidden="false" customHeight="false" outlineLevel="0" collapsed="false">
      <c r="A358" s="6" t="s">
        <v>150</v>
      </c>
      <c r="B358" s="45" t="n">
        <v>42231</v>
      </c>
      <c r="C358" s="6" t="s">
        <v>175</v>
      </c>
      <c r="D358" s="6" t="s">
        <v>188</v>
      </c>
      <c r="E358" s="6" t="s">
        <v>177</v>
      </c>
      <c r="F358" s="34" t="n">
        <v>0.292202293872833</v>
      </c>
      <c r="G358" s="34" t="n">
        <v>0.231240652585561</v>
      </c>
      <c r="H358" s="34" t="n">
        <v>0.263628564465827</v>
      </c>
      <c r="I358" s="35" t="n">
        <v>4.33</v>
      </c>
      <c r="J358" s="6" t="n">
        <v>0</v>
      </c>
      <c r="K358" s="35" t="n">
        <v>-1</v>
      </c>
      <c r="L358" s="42" t="n">
        <v>20.0447578131673</v>
      </c>
      <c r="M358" s="42" t="n">
        <v>-20.0447578131673</v>
      </c>
      <c r="N358" s="42" t="n">
        <v>946.326294261893</v>
      </c>
      <c r="O358" s="6" t="str">
        <f aca="false">IF(H358&lt;=0,"Below 0%",IF(H358&lt;=0.05,"0-5%",IF(H358&lt;=0.1,"5-10%",IF(H358&lt;=0.2,"10-20%",IF(H358&lt;=0.4,"20-40%","Above 40%")))))</f>
        <v>20-40%</v>
      </c>
    </row>
    <row r="359" customFormat="false" ht="15" hidden="false" customHeight="false" outlineLevel="0" collapsed="false">
      <c r="A359" s="6" t="s">
        <v>150</v>
      </c>
      <c r="B359" s="45" t="n">
        <v>42231</v>
      </c>
      <c r="C359" s="6" t="s">
        <v>198</v>
      </c>
      <c r="D359" s="6" t="s">
        <v>178</v>
      </c>
      <c r="E359" s="6" t="s">
        <v>187</v>
      </c>
      <c r="F359" s="34" t="n">
        <v>0.481981098651886</v>
      </c>
      <c r="G359" s="34" t="n">
        <v>0.423419002637551</v>
      </c>
      <c r="H359" s="34" t="n">
        <v>0.138307670769477</v>
      </c>
      <c r="I359" s="35" t="n">
        <v>2.4</v>
      </c>
      <c r="J359" s="6" t="n">
        <v>0</v>
      </c>
      <c r="K359" s="35" t="n">
        <v>-1</v>
      </c>
      <c r="L359" s="42" t="n">
        <v>20.1327302515638</v>
      </c>
      <c r="M359" s="42" t="n">
        <v>-20.1327302515638</v>
      </c>
      <c r="N359" s="42" t="n">
        <v>926.19356401033</v>
      </c>
      <c r="O359" s="6" t="str">
        <f aca="false">IF(H359&lt;=0,"Below 0%",IF(H359&lt;=0.05,"0-5%",IF(H359&lt;=0.1,"5-10%",IF(H359&lt;=0.2,"10-20%",IF(H359&lt;=0.4,"20-40%","Above 40%")))))</f>
        <v>10-20%</v>
      </c>
    </row>
    <row r="360" customFormat="false" ht="15" hidden="false" customHeight="false" outlineLevel="0" collapsed="false">
      <c r="A360" s="6" t="s">
        <v>150</v>
      </c>
      <c r="B360" s="45" t="n">
        <v>42231</v>
      </c>
      <c r="C360" s="6" t="s">
        <v>189</v>
      </c>
      <c r="D360" s="6" t="s">
        <v>195</v>
      </c>
      <c r="E360" s="6" t="s">
        <v>177</v>
      </c>
      <c r="F360" s="34" t="n">
        <v>0.33539143204689</v>
      </c>
      <c r="G360" s="34" t="n">
        <v>0.287052781344345</v>
      </c>
      <c r="H360" s="34" t="n">
        <v>0.168396385069541</v>
      </c>
      <c r="I360" s="35" t="n">
        <v>3.5</v>
      </c>
      <c r="J360" s="6" t="n">
        <v>1</v>
      </c>
      <c r="K360" s="35" t="n">
        <v>2.5</v>
      </c>
      <c r="L360" s="42" t="n">
        <v>17.5023902686813</v>
      </c>
      <c r="M360" s="42" t="n">
        <v>43.7559756717032</v>
      </c>
      <c r="N360" s="42" t="n">
        <v>969.949539682033</v>
      </c>
      <c r="O360" s="6" t="str">
        <f aca="false">IF(H360&lt;=0,"Below 0%",IF(H360&lt;=0.05,"0-5%",IF(H360&lt;=0.1,"5-10%",IF(H360&lt;=0.2,"10-20%",IF(H360&lt;=0.4,"20-40%","Above 40%")))))</f>
        <v>10-20%</v>
      </c>
    </row>
    <row r="361" customFormat="false" ht="15" hidden="false" customHeight="false" outlineLevel="0" collapsed="false">
      <c r="A361" s="6" t="s">
        <v>150</v>
      </c>
      <c r="B361" s="45" t="n">
        <v>42232</v>
      </c>
      <c r="C361" s="6" t="s">
        <v>194</v>
      </c>
      <c r="D361" s="6" t="s">
        <v>190</v>
      </c>
      <c r="E361" s="6" t="s">
        <v>187</v>
      </c>
      <c r="F361" s="34" t="n">
        <v>0.513966202735901</v>
      </c>
      <c r="G361" s="34" t="n">
        <v>0.461688868789114</v>
      </c>
      <c r="H361" s="34" t="n">
        <v>0.113230657009116</v>
      </c>
      <c r="I361" s="35" t="n">
        <v>2.17</v>
      </c>
      <c r="J361" s="6" t="n">
        <v>1</v>
      </c>
      <c r="K361" s="35" t="n">
        <v>1.17</v>
      </c>
      <c r="L361" s="42" t="n">
        <v>19.3989907936407</v>
      </c>
      <c r="M361" s="42" t="n">
        <v>22.6968192285596</v>
      </c>
      <c r="N361" s="42" t="n">
        <v>992.646358910592</v>
      </c>
      <c r="O361" s="6" t="str">
        <f aca="false">IF(H361&lt;=0,"Below 0%",IF(H361&lt;=0.05,"0-5%",IF(H361&lt;=0.1,"5-10%",IF(H361&lt;=0.2,"10-20%",IF(H361&lt;=0.4,"20-40%","Above 40%")))))</f>
        <v>10-20%</v>
      </c>
    </row>
    <row r="362" customFormat="false" ht="15" hidden="false" customHeight="false" outlineLevel="0" collapsed="false">
      <c r="A362" s="6" t="s">
        <v>150</v>
      </c>
      <c r="B362" s="45" t="n">
        <v>42238</v>
      </c>
      <c r="C362" s="6" t="s">
        <v>180</v>
      </c>
      <c r="D362" s="6" t="s">
        <v>182</v>
      </c>
      <c r="E362" s="6" t="s">
        <v>174</v>
      </c>
      <c r="F362" s="34" t="n">
        <v>0.314613729715347</v>
      </c>
      <c r="G362" s="34" t="n">
        <v>0.269977334805602</v>
      </c>
      <c r="H362" s="34" t="n">
        <v>0.165333860125279</v>
      </c>
      <c r="I362" s="35" t="n">
        <v>3.7</v>
      </c>
      <c r="J362" s="6" t="n">
        <v>0</v>
      </c>
      <c r="K362" s="35" t="n">
        <v>-1</v>
      </c>
      <c r="L362" s="42" t="n">
        <v>15.0800261269189</v>
      </c>
      <c r="M362" s="42" t="n">
        <v>-15.0800261269189</v>
      </c>
      <c r="N362" s="42" t="n">
        <v>977.566332783674</v>
      </c>
      <c r="O362" s="6" t="str">
        <f aca="false">IF(H362&lt;=0,"Below 0%",IF(H362&lt;=0.05,"0-5%",IF(H362&lt;=0.1,"5-10%",IF(H362&lt;=0.2,"10-20%",IF(H362&lt;=0.4,"20-40%","Above 40%")))))</f>
        <v>10-20%</v>
      </c>
    </row>
    <row r="363" customFormat="false" ht="15" hidden="false" customHeight="false" outlineLevel="0" collapsed="false">
      <c r="A363" s="6" t="s">
        <v>150</v>
      </c>
      <c r="B363" s="45" t="n">
        <v>42238</v>
      </c>
      <c r="C363" s="6" t="s">
        <v>195</v>
      </c>
      <c r="D363" s="6" t="s">
        <v>181</v>
      </c>
      <c r="E363" s="6" t="s">
        <v>177</v>
      </c>
      <c r="F363" s="34" t="n">
        <v>0.409855604171753</v>
      </c>
      <c r="G363" s="34" t="n">
        <v>0.36</v>
      </c>
      <c r="H363" s="34" t="n">
        <v>0.13848778936598</v>
      </c>
      <c r="I363" s="35" t="n">
        <v>2.8</v>
      </c>
      <c r="J363" s="6" t="n">
        <v>0</v>
      </c>
      <c r="K363" s="35" t="n">
        <v>-1</v>
      </c>
      <c r="L363" s="42" t="n">
        <v>19.8529271782119</v>
      </c>
      <c r="M363" s="42" t="n">
        <v>-19.8529271782119</v>
      </c>
      <c r="N363" s="42" t="n">
        <v>957.713405605462</v>
      </c>
      <c r="O363" s="6" t="str">
        <f aca="false">IF(H363&lt;=0,"Below 0%",IF(H363&lt;=0.05,"0-5%",IF(H363&lt;=0.1,"5-10%",IF(H363&lt;=0.2,"10-20%",IF(H363&lt;=0.4,"20-40%","Above 40%")))))</f>
        <v>10-20%</v>
      </c>
    </row>
    <row r="364" customFormat="false" ht="15" hidden="false" customHeight="false" outlineLevel="0" collapsed="false">
      <c r="A364" s="6" t="s">
        <v>150</v>
      </c>
      <c r="B364" s="45" t="n">
        <v>42238</v>
      </c>
      <c r="C364" s="6" t="s">
        <v>172</v>
      </c>
      <c r="D364" s="6" t="s">
        <v>192</v>
      </c>
      <c r="E364" s="6" t="s">
        <v>177</v>
      </c>
      <c r="F364" s="34" t="n">
        <v>0.372979402542114</v>
      </c>
      <c r="G364" s="34" t="n">
        <v>0.286718200983837</v>
      </c>
      <c r="H364" s="34" t="n">
        <v>0.300857082885855</v>
      </c>
      <c r="I364" s="35" t="n">
        <v>3.5</v>
      </c>
      <c r="J364" s="6" t="n">
        <v>0</v>
      </c>
      <c r="K364" s="35" t="n">
        <v>-1</v>
      </c>
      <c r="L364" s="42" t="n">
        <v>19.8529271782119</v>
      </c>
      <c r="M364" s="42" t="n">
        <v>-19.8529271782119</v>
      </c>
      <c r="N364" s="42" t="n">
        <v>937.86047842725</v>
      </c>
      <c r="O364" s="6" t="str">
        <f aca="false">IF(H364&lt;=0,"Below 0%",IF(H364&lt;=0.05,"0-5%",IF(H364&lt;=0.1,"5-10%",IF(H364&lt;=0.2,"10-20%",IF(H364&lt;=0.4,"20-40%","Above 40%")))))</f>
        <v>20-40%</v>
      </c>
    </row>
    <row r="365" customFormat="false" ht="15" hidden="false" customHeight="false" outlineLevel="0" collapsed="false">
      <c r="A365" s="6" t="s">
        <v>150</v>
      </c>
      <c r="B365" s="45" t="n">
        <v>42239</v>
      </c>
      <c r="C365" s="6" t="s">
        <v>198</v>
      </c>
      <c r="D365" s="6" t="s">
        <v>179</v>
      </c>
      <c r="E365" s="6" t="s">
        <v>187</v>
      </c>
      <c r="F365" s="34" t="n">
        <v>0.419818788766861</v>
      </c>
      <c r="G365" s="34" t="n">
        <v>0.357142857142857</v>
      </c>
      <c r="H365" s="34" t="n">
        <v>0.175492608547211</v>
      </c>
      <c r="I365" s="35" t="n">
        <v>2.8</v>
      </c>
      <c r="J365" s="6" t="n">
        <v>0</v>
      </c>
      <c r="K365" s="35" t="n">
        <v>-1</v>
      </c>
      <c r="L365" s="42" t="n">
        <v>18.757209568545</v>
      </c>
      <c r="M365" s="42" t="n">
        <v>-18.757209568545</v>
      </c>
      <c r="N365" s="42" t="n">
        <v>919.103268858705</v>
      </c>
      <c r="O365" s="6" t="str">
        <f aca="false">IF(H365&lt;=0,"Below 0%",IF(H365&lt;=0.05,"0-5%",IF(H365&lt;=0.1,"5-10%",IF(H365&lt;=0.2,"10-20%",IF(H365&lt;=0.4,"20-40%","Above 40%")))))</f>
        <v>10-20%</v>
      </c>
    </row>
    <row r="366" customFormat="false" ht="15" hidden="false" customHeight="false" outlineLevel="0" collapsed="false">
      <c r="A366" s="6" t="s">
        <v>150</v>
      </c>
      <c r="B366" s="45" t="n">
        <v>42240</v>
      </c>
      <c r="C366" s="6" t="s">
        <v>185</v>
      </c>
      <c r="D366" s="6" t="s">
        <v>183</v>
      </c>
      <c r="E366" s="6" t="s">
        <v>174</v>
      </c>
      <c r="F366" s="34" t="n">
        <v>0.305111885070801</v>
      </c>
      <c r="G366" s="34" t="n">
        <v>0.250535331905782</v>
      </c>
      <c r="H366" s="34" t="n">
        <v>0.217839746393709</v>
      </c>
      <c r="I366" s="35" t="n">
        <v>4</v>
      </c>
      <c r="J366" s="6" t="n">
        <v>1</v>
      </c>
      <c r="K366" s="35" t="n">
        <v>3</v>
      </c>
      <c r="L366" s="42" t="n">
        <v>16.8845045738461</v>
      </c>
      <c r="M366" s="42" t="n">
        <v>50.6535137215383</v>
      </c>
      <c r="N366" s="42" t="n">
        <v>969.756782580243</v>
      </c>
      <c r="O366" s="6" t="str">
        <f aca="false">IF(H366&lt;=0,"Below 0%",IF(H366&lt;=0.05,"0-5%",IF(H366&lt;=0.1,"5-10%",IF(H366&lt;=0.2,"10-20%",IF(H366&lt;=0.4,"20-40%","Above 40%")))))</f>
        <v>20-40%</v>
      </c>
    </row>
    <row r="367" customFormat="false" ht="15" hidden="false" customHeight="false" outlineLevel="0" collapsed="false">
      <c r="A367" s="6" t="s">
        <v>150</v>
      </c>
      <c r="B367" s="45" t="n">
        <v>42245</v>
      </c>
      <c r="C367" s="6" t="s">
        <v>192</v>
      </c>
      <c r="D367" s="6" t="s">
        <v>178</v>
      </c>
      <c r="E367" s="6" t="s">
        <v>174</v>
      </c>
      <c r="F367" s="34" t="n">
        <v>0.32239842414856</v>
      </c>
      <c r="G367" s="34" t="n">
        <v>0.284829721362229</v>
      </c>
      <c r="H367" s="34" t="n">
        <v>0.131898815217225</v>
      </c>
      <c r="I367" s="35" t="n">
        <v>3.5</v>
      </c>
      <c r="J367" s="6" t="n">
        <v>0</v>
      </c>
      <c r="K367" s="35" t="n">
        <v>-1</v>
      </c>
      <c r="L367" s="42" t="n">
        <v>12.4511422209124</v>
      </c>
      <c r="M367" s="42" t="n">
        <v>-12.4511422209124</v>
      </c>
      <c r="N367" s="42" t="n">
        <v>957.305640359331</v>
      </c>
      <c r="O367" s="6" t="str">
        <f aca="false">IF(H367&lt;=0,"Below 0%",IF(H367&lt;=0.05,"0-5%",IF(H367&lt;=0.1,"5-10%",IF(H367&lt;=0.2,"10-20%",IF(H367&lt;=0.4,"20-40%","Above 40%")))))</f>
        <v>10-20%</v>
      </c>
    </row>
    <row r="368" customFormat="false" ht="15" hidden="false" customHeight="false" outlineLevel="0" collapsed="false">
      <c r="A368" s="6" t="s">
        <v>150</v>
      </c>
      <c r="B368" s="45" t="n">
        <v>42245</v>
      </c>
      <c r="C368" s="6" t="s">
        <v>181</v>
      </c>
      <c r="D368" s="6" t="s">
        <v>173</v>
      </c>
      <c r="E368" s="6" t="s">
        <v>174</v>
      </c>
      <c r="F368" s="34" t="n">
        <v>0.372445076704025</v>
      </c>
      <c r="G368" s="34" t="n">
        <v>0.268880636868317</v>
      </c>
      <c r="H368" s="34" t="n">
        <v>0.385168828227779</v>
      </c>
      <c r="I368" s="35" t="n">
        <v>3.72</v>
      </c>
      <c r="J368" s="6" t="n">
        <v>1</v>
      </c>
      <c r="K368" s="35" t="n">
        <v>2.72</v>
      </c>
      <c r="L368" s="42" t="n">
        <v>19.3951356516049</v>
      </c>
      <c r="M368" s="42" t="n">
        <v>52.7547689723652</v>
      </c>
      <c r="N368" s="42" t="n">
        <v>1010.0604093317</v>
      </c>
      <c r="O368" s="6" t="str">
        <f aca="false">IF(H368&lt;=0,"Below 0%",IF(H368&lt;=0.05,"0-5%",IF(H368&lt;=0.1,"5-10%",IF(H368&lt;=0.2,"10-20%",IF(H368&lt;=0.4,"20-40%","Above 40%")))))</f>
        <v>20-40%</v>
      </c>
    </row>
    <row r="369" customFormat="false" ht="15" hidden="false" customHeight="false" outlineLevel="0" collapsed="false">
      <c r="A369" s="6" t="s">
        <v>150</v>
      </c>
      <c r="B369" s="45" t="n">
        <v>42246</v>
      </c>
      <c r="C369" s="6" t="s">
        <v>179</v>
      </c>
      <c r="D369" s="6" t="s">
        <v>172</v>
      </c>
      <c r="E369" s="6" t="s">
        <v>187</v>
      </c>
      <c r="F369" s="34" t="n">
        <v>0.611775577068329</v>
      </c>
      <c r="G369" s="34" t="n">
        <v>0.480797420111404</v>
      </c>
      <c r="H369" s="34" t="n">
        <v>0.272418593524433</v>
      </c>
      <c r="I369" s="35" t="n">
        <v>2.07</v>
      </c>
      <c r="J369" s="6" t="n">
        <v>1</v>
      </c>
      <c r="K369" s="35" t="n">
        <v>1.07</v>
      </c>
      <c r="L369" s="42" t="n">
        <v>20.2012081866339</v>
      </c>
      <c r="M369" s="42" t="n">
        <v>21.6152927596983</v>
      </c>
      <c r="N369" s="42" t="n">
        <v>1031.67570209139</v>
      </c>
      <c r="O369" s="6" t="str">
        <f aca="false">IF(H369&lt;=0,"Below 0%",IF(H369&lt;=0.05,"0-5%",IF(H369&lt;=0.1,"5-10%",IF(H369&lt;=0.2,"10-20%",IF(H369&lt;=0.4,"20-40%","Above 40%")))))</f>
        <v>20-40%</v>
      </c>
    </row>
    <row r="370" customFormat="false" ht="15" hidden="false" customHeight="false" outlineLevel="0" collapsed="false">
      <c r="A370" s="6" t="s">
        <v>150</v>
      </c>
      <c r="B370" s="45" t="n">
        <v>42246</v>
      </c>
      <c r="C370" s="6" t="s">
        <v>175</v>
      </c>
      <c r="D370" s="6" t="s">
        <v>176</v>
      </c>
      <c r="E370" s="6" t="s">
        <v>174</v>
      </c>
      <c r="F370" s="34" t="n">
        <v>0.335927069187164</v>
      </c>
      <c r="G370" s="34" t="n">
        <v>0.286714002867481</v>
      </c>
      <c r="H370" s="34" t="n">
        <v>0.171645144037241</v>
      </c>
      <c r="I370" s="35" t="n">
        <v>3.5</v>
      </c>
      <c r="J370" s="6" t="n">
        <v>0</v>
      </c>
      <c r="K370" s="35" t="n">
        <v>-1</v>
      </c>
      <c r="L370" s="42" t="n">
        <v>17.7512806199049</v>
      </c>
      <c r="M370" s="42" t="n">
        <v>-17.7512806199049</v>
      </c>
      <c r="N370" s="42" t="n">
        <v>1013.92442147149</v>
      </c>
      <c r="O370" s="6" t="str">
        <f aca="false">IF(H370&lt;=0,"Below 0%",IF(H370&lt;=0.05,"0-5%",IF(H370&lt;=0.1,"5-10%",IF(H370&lt;=0.2,"10-20%",IF(H370&lt;=0.4,"20-40%","Above 40%")))))</f>
        <v>10-20%</v>
      </c>
    </row>
    <row r="371" customFormat="false" ht="15" hidden="false" customHeight="false" outlineLevel="0" collapsed="false">
      <c r="A371" s="6" t="s">
        <v>150</v>
      </c>
      <c r="B371" s="45" t="n">
        <v>42259</v>
      </c>
      <c r="C371" s="6" t="s">
        <v>178</v>
      </c>
      <c r="D371" s="6" t="s">
        <v>179</v>
      </c>
      <c r="E371" s="6" t="s">
        <v>177</v>
      </c>
      <c r="F371" s="34" t="n">
        <v>0.450106412172318</v>
      </c>
      <c r="G371" s="34" t="n">
        <v>0.395384956733969</v>
      </c>
      <c r="H371" s="34" t="n">
        <v>0.138400448743342</v>
      </c>
      <c r="I371" s="35" t="n">
        <v>2.5</v>
      </c>
      <c r="J371" s="6" t="n">
        <v>0</v>
      </c>
      <c r="K371" s="35" t="n">
        <v>-1</v>
      </c>
      <c r="L371" s="42" t="n">
        <v>20.2784884294298</v>
      </c>
      <c r="M371" s="42" t="n">
        <v>-20.2784884294298</v>
      </c>
      <c r="N371" s="42" t="n">
        <v>993.64593304206</v>
      </c>
      <c r="O371" s="6" t="str">
        <f aca="false">IF(H371&lt;=0,"Below 0%",IF(H371&lt;=0.05,"0-5%",IF(H371&lt;=0.1,"5-10%",IF(H371&lt;=0.2,"10-20%",IF(H371&lt;=0.4,"20-40%","Above 40%")))))</f>
        <v>10-20%</v>
      </c>
    </row>
    <row r="372" customFormat="false" ht="15" hidden="false" customHeight="false" outlineLevel="0" collapsed="false">
      <c r="A372" s="6" t="s">
        <v>150</v>
      </c>
      <c r="B372" s="45" t="n">
        <v>42259</v>
      </c>
      <c r="C372" s="6" t="s">
        <v>173</v>
      </c>
      <c r="D372" s="6" t="s">
        <v>190</v>
      </c>
      <c r="E372" s="6" t="s">
        <v>177</v>
      </c>
      <c r="F372" s="34" t="n">
        <v>0.563273668289185</v>
      </c>
      <c r="G372" s="34" t="n">
        <v>0.487130615840474</v>
      </c>
      <c r="H372" s="34" t="n">
        <v>0.156309314119657</v>
      </c>
      <c r="I372" s="35" t="n">
        <v>2.05</v>
      </c>
      <c r="J372" s="6" t="n">
        <v>0</v>
      </c>
      <c r="K372" s="35" t="n">
        <v>-1</v>
      </c>
      <c r="L372" s="42" t="n">
        <v>20.2784884294298</v>
      </c>
      <c r="M372" s="42" t="n">
        <v>-20.2784884294298</v>
      </c>
      <c r="N372" s="42" t="n">
        <v>973.36744461263</v>
      </c>
      <c r="O372" s="6" t="str">
        <f aca="false">IF(H372&lt;=0,"Below 0%",IF(H372&lt;=0.05,"0-5%",IF(H372&lt;=0.1,"5-10%",IF(H372&lt;=0.2,"10-20%",IF(H372&lt;=0.4,"20-40%","Above 40%")))))</f>
        <v>10-20%</v>
      </c>
    </row>
    <row r="373" customFormat="false" ht="15" hidden="false" customHeight="false" outlineLevel="0" collapsed="false">
      <c r="A373" s="6" t="s">
        <v>150</v>
      </c>
      <c r="B373" s="45" t="n">
        <v>42259</v>
      </c>
      <c r="C373" s="6" t="s">
        <v>198</v>
      </c>
      <c r="D373" s="6" t="s">
        <v>175</v>
      </c>
      <c r="E373" s="6" t="s">
        <v>174</v>
      </c>
      <c r="F373" s="34" t="n">
        <v>0.362811237573624</v>
      </c>
      <c r="G373" s="34" t="n">
        <v>0.29413057009996</v>
      </c>
      <c r="H373" s="34" t="n">
        <v>0.233504009631923</v>
      </c>
      <c r="I373" s="35" t="n">
        <v>3.4</v>
      </c>
      <c r="J373" s="6" t="n">
        <v>0</v>
      </c>
      <c r="K373" s="35" t="n">
        <v>-1</v>
      </c>
      <c r="L373" s="42" t="n">
        <v>20.2784884294298</v>
      </c>
      <c r="M373" s="42" t="n">
        <v>-20.2784884294298</v>
      </c>
      <c r="N373" s="42" t="n">
        <v>953.0889561832</v>
      </c>
      <c r="O373" s="6" t="str">
        <f aca="false">IF(H373&lt;=0,"Below 0%",IF(H373&lt;=0.05,"0-5%",IF(H373&lt;=0.1,"5-10%",IF(H373&lt;=0.2,"10-20%",IF(H373&lt;=0.4,"20-40%","Above 40%")))))</f>
        <v>20-40%</v>
      </c>
    </row>
    <row r="374" customFormat="false" ht="15" hidden="false" customHeight="false" outlineLevel="0" collapsed="false">
      <c r="A374" s="6" t="s">
        <v>150</v>
      </c>
      <c r="B374" s="45" t="n">
        <v>42261</v>
      </c>
      <c r="C374" s="6" t="s">
        <v>189</v>
      </c>
      <c r="D374" s="6" t="s">
        <v>188</v>
      </c>
      <c r="E374" s="6" t="s">
        <v>174</v>
      </c>
      <c r="F374" s="34" t="n">
        <v>0.317614763975143</v>
      </c>
      <c r="G374" s="34" t="n">
        <v>0.276213653337809</v>
      </c>
      <c r="H374" s="34" t="n">
        <v>0.149887994807777</v>
      </c>
      <c r="I374" s="35" t="n">
        <v>3.6</v>
      </c>
      <c r="J374" s="6" t="n">
        <v>0</v>
      </c>
      <c r="K374" s="35" t="n">
        <v>-1</v>
      </c>
      <c r="L374" s="42" t="n">
        <v>13.1428355511918</v>
      </c>
      <c r="M374" s="42" t="n">
        <v>-13.1428355511918</v>
      </c>
      <c r="N374" s="42" t="n">
        <v>939.946120632008</v>
      </c>
      <c r="O374" s="6" t="str">
        <f aca="false">IF(H374&lt;=0,"Below 0%",IF(H374&lt;=0.05,"0-5%",IF(H374&lt;=0.1,"5-10%",IF(H374&lt;=0.2,"10-20%",IF(H374&lt;=0.4,"20-40%","Above 40%")))))</f>
        <v>10-20%</v>
      </c>
    </row>
    <row r="375" customFormat="false" ht="15" hidden="false" customHeight="false" outlineLevel="0" collapsed="false">
      <c r="A375" s="6" t="s">
        <v>150</v>
      </c>
      <c r="B375" s="45" t="n">
        <v>42266</v>
      </c>
      <c r="C375" s="6" t="s">
        <v>182</v>
      </c>
      <c r="D375" s="6" t="s">
        <v>178</v>
      </c>
      <c r="E375" s="6" t="s">
        <v>187</v>
      </c>
      <c r="F375" s="34" t="n">
        <v>0.528157353401184</v>
      </c>
      <c r="G375" s="34" t="n">
        <v>0.423771828460965</v>
      </c>
      <c r="H375" s="34" t="n">
        <v>0.246324833152126</v>
      </c>
      <c r="I375" s="35" t="n">
        <v>2.33</v>
      </c>
      <c r="J375" s="6" t="n">
        <v>0</v>
      </c>
      <c r="K375" s="35" t="n">
        <v>-1</v>
      </c>
      <c r="L375" s="42" t="n">
        <v>18.7989224126402</v>
      </c>
      <c r="M375" s="42" t="n">
        <v>-18.7989224126402</v>
      </c>
      <c r="N375" s="42" t="n">
        <v>921.147198219368</v>
      </c>
      <c r="O375" s="6" t="str">
        <f aca="false">IF(H375&lt;=0,"Below 0%",IF(H375&lt;=0.05,"0-5%",IF(H375&lt;=0.1,"5-10%",IF(H375&lt;=0.2,"10-20%",IF(H375&lt;=0.4,"20-40%","Above 40%")))))</f>
        <v>20-40%</v>
      </c>
    </row>
    <row r="376" customFormat="false" ht="15" hidden="false" customHeight="false" outlineLevel="0" collapsed="false">
      <c r="A376" s="6" t="s">
        <v>150</v>
      </c>
      <c r="B376" s="45" t="n">
        <v>42266</v>
      </c>
      <c r="C376" s="6" t="s">
        <v>190</v>
      </c>
      <c r="D376" s="6" t="s">
        <v>185</v>
      </c>
      <c r="E376" s="6" t="s">
        <v>174</v>
      </c>
      <c r="F376" s="34" t="n">
        <v>0.373083591461182</v>
      </c>
      <c r="G376" s="34" t="n">
        <v>0.286170543512055</v>
      </c>
      <c r="H376" s="34" t="n">
        <v>0.303710671554377</v>
      </c>
      <c r="I376" s="35" t="n">
        <v>3.52</v>
      </c>
      <c r="J376" s="6" t="n">
        <v>0</v>
      </c>
      <c r="K376" s="35" t="n">
        <v>-1</v>
      </c>
      <c r="L376" s="42" t="n">
        <v>18.7989224126402</v>
      </c>
      <c r="M376" s="42" t="n">
        <v>-18.7989224126402</v>
      </c>
      <c r="N376" s="42" t="n">
        <v>902.348275806728</v>
      </c>
      <c r="O376" s="6" t="str">
        <f aca="false">IF(H376&lt;=0,"Below 0%",IF(H376&lt;=0.05,"0-5%",IF(H376&lt;=0.1,"5-10%",IF(H376&lt;=0.2,"10-20%",IF(H376&lt;=0.4,"20-40%","Above 40%")))))</f>
        <v>20-40%</v>
      </c>
    </row>
    <row r="377" customFormat="false" ht="15" hidden="false" customHeight="false" outlineLevel="0" collapsed="false">
      <c r="A377" s="6" t="s">
        <v>150</v>
      </c>
      <c r="B377" s="45" t="n">
        <v>42266</v>
      </c>
      <c r="C377" s="6" t="s">
        <v>192</v>
      </c>
      <c r="D377" s="6" t="s">
        <v>195</v>
      </c>
      <c r="E377" s="6" t="s">
        <v>174</v>
      </c>
      <c r="F377" s="34" t="n">
        <v>0.323154240846634</v>
      </c>
      <c r="G377" s="34" t="n">
        <v>0.288962909348735</v>
      </c>
      <c r="H377" s="34" t="n">
        <v>0.118324291428819</v>
      </c>
      <c r="I377" s="35" t="n">
        <v>3.42</v>
      </c>
      <c r="J377" s="6" t="n">
        <v>1</v>
      </c>
      <c r="K377" s="35" t="n">
        <v>2.42</v>
      </c>
      <c r="L377" s="42" t="n">
        <v>10.2139035162747</v>
      </c>
      <c r="M377" s="42" t="n">
        <v>24.7176465093847</v>
      </c>
      <c r="N377" s="42" t="n">
        <v>927.065922316113</v>
      </c>
      <c r="O377" s="6" t="str">
        <f aca="false">IF(H377&lt;=0,"Below 0%",IF(H377&lt;=0.05,"0-5%",IF(H377&lt;=0.1,"5-10%",IF(H377&lt;=0.2,"10-20%",IF(H377&lt;=0.4,"20-40%","Above 40%")))))</f>
        <v>10-20%</v>
      </c>
    </row>
    <row r="378" customFormat="false" ht="15" hidden="false" customHeight="false" outlineLevel="0" collapsed="false">
      <c r="A378" s="6" t="s">
        <v>150</v>
      </c>
      <c r="B378" s="45" t="n">
        <v>42267</v>
      </c>
      <c r="C378" s="6" t="s">
        <v>179</v>
      </c>
      <c r="D378" s="6" t="s">
        <v>176</v>
      </c>
      <c r="E378" s="6" t="s">
        <v>177</v>
      </c>
      <c r="F378" s="34" t="n">
        <v>0.447953850030899</v>
      </c>
      <c r="G378" s="34" t="n">
        <v>0.396472533529304</v>
      </c>
      <c r="H378" s="34" t="n">
        <v>0.129848380777657</v>
      </c>
      <c r="I378" s="35" t="n">
        <v>2.5</v>
      </c>
      <c r="J378" s="6" t="n">
        <v>1</v>
      </c>
      <c r="K378" s="35" t="n">
        <v>1.5</v>
      </c>
      <c r="L378" s="42" t="n">
        <v>18.5234917531267</v>
      </c>
      <c r="M378" s="42" t="n">
        <v>27.78523762969</v>
      </c>
      <c r="N378" s="42" t="n">
        <v>954.851159945803</v>
      </c>
      <c r="O378" s="6" t="str">
        <f aca="false">IF(H378&lt;=0,"Below 0%",IF(H378&lt;=0.05,"0-5%",IF(H378&lt;=0.1,"5-10%",IF(H378&lt;=0.2,"10-20%",IF(H378&lt;=0.4,"20-40%","Above 40%")))))</f>
        <v>10-20%</v>
      </c>
    </row>
    <row r="379" customFormat="false" ht="15" hidden="false" customHeight="false" outlineLevel="0" collapsed="false">
      <c r="A379" s="6" t="s">
        <v>150</v>
      </c>
      <c r="B379" s="45" t="n">
        <v>42267</v>
      </c>
      <c r="C379" s="6" t="s">
        <v>181</v>
      </c>
      <c r="D379" s="6" t="s">
        <v>180</v>
      </c>
      <c r="E379" s="6" t="s">
        <v>187</v>
      </c>
      <c r="F379" s="34" t="n">
        <v>0.658836781978607</v>
      </c>
      <c r="G379" s="34" t="n">
        <v>0.497630419604184</v>
      </c>
      <c r="H379" s="34" t="n">
        <v>0.323947966249022</v>
      </c>
      <c r="I379" s="35" t="n">
        <v>2.02</v>
      </c>
      <c r="J379" s="6" t="n">
        <v>1</v>
      </c>
      <c r="K379" s="35" t="n">
        <v>1.02</v>
      </c>
      <c r="L379" s="42" t="n">
        <v>18.5413184463223</v>
      </c>
      <c r="M379" s="42" t="n">
        <v>18.9121448152487</v>
      </c>
      <c r="N379" s="42" t="n">
        <v>973.763304761051</v>
      </c>
      <c r="O379" s="6" t="str">
        <f aca="false">IF(H379&lt;=0,"Below 0%",IF(H379&lt;=0.05,"0-5%",IF(H379&lt;=0.1,"5-10%",IF(H379&lt;=0.2,"10-20%",IF(H379&lt;=0.4,"20-40%","Above 40%")))))</f>
        <v>20-40%</v>
      </c>
    </row>
    <row r="380" customFormat="false" ht="15" hidden="false" customHeight="false" outlineLevel="0" collapsed="false">
      <c r="A380" s="6" t="s">
        <v>150</v>
      </c>
      <c r="B380" s="45" t="n">
        <v>42273</v>
      </c>
      <c r="C380" s="6" t="s">
        <v>179</v>
      </c>
      <c r="D380" s="6" t="s">
        <v>175</v>
      </c>
      <c r="E380" s="6" t="s">
        <v>187</v>
      </c>
      <c r="F380" s="34" t="n">
        <v>0.575961768627167</v>
      </c>
      <c r="G380" s="34" t="n">
        <v>0.464988644965935</v>
      </c>
      <c r="H380" s="34" t="n">
        <v>0.238657706726068</v>
      </c>
      <c r="I380" s="35" t="n">
        <v>2.2</v>
      </c>
      <c r="J380" s="6" t="n">
        <v>1</v>
      </c>
      <c r="K380" s="35" t="n">
        <v>1.2</v>
      </c>
      <c r="L380" s="42" t="n">
        <v>19.475266095221</v>
      </c>
      <c r="M380" s="42" t="n">
        <v>23.3703193142652</v>
      </c>
      <c r="N380" s="42" t="n">
        <v>997.133624075316</v>
      </c>
      <c r="O380" s="6" t="str">
        <f aca="false">IF(H380&lt;=0,"Below 0%",IF(H380&lt;=0.05,"0-5%",IF(H380&lt;=0.1,"5-10%",IF(H380&lt;=0.2,"10-20%",IF(H380&lt;=0.4,"20-40%","Above 40%")))))</f>
        <v>20-40%</v>
      </c>
    </row>
    <row r="381" customFormat="false" ht="15" hidden="false" customHeight="false" outlineLevel="0" collapsed="false">
      <c r="A381" s="6" t="s">
        <v>150</v>
      </c>
      <c r="B381" s="45" t="n">
        <v>42273</v>
      </c>
      <c r="C381" s="6" t="s">
        <v>181</v>
      </c>
      <c r="D381" s="6" t="s">
        <v>194</v>
      </c>
      <c r="E381" s="6" t="s">
        <v>174</v>
      </c>
      <c r="F381" s="34" t="n">
        <v>0.362792640924454</v>
      </c>
      <c r="G381" s="34" t="n">
        <v>0.263270678993449</v>
      </c>
      <c r="H381" s="34" t="n">
        <v>0.378021442841652</v>
      </c>
      <c r="I381" s="35" t="n">
        <v>3.82</v>
      </c>
      <c r="J381" s="6" t="n">
        <v>0</v>
      </c>
      <c r="K381" s="35" t="n">
        <v>-1</v>
      </c>
      <c r="L381" s="42" t="n">
        <v>19.475266095221</v>
      </c>
      <c r="M381" s="42" t="n">
        <v>-19.475266095221</v>
      </c>
      <c r="N381" s="42" t="n">
        <v>977.658357980095</v>
      </c>
      <c r="O381" s="6" t="str">
        <f aca="false">IF(H381&lt;=0,"Below 0%",IF(H381&lt;=0.05,"0-5%",IF(H381&lt;=0.1,"5-10%",IF(H381&lt;=0.2,"10-20%",IF(H381&lt;=0.4,"20-40%","Above 40%")))))</f>
        <v>20-40%</v>
      </c>
    </row>
    <row r="382" customFormat="false" ht="15" hidden="false" customHeight="false" outlineLevel="0" collapsed="false">
      <c r="A382" s="6" t="s">
        <v>150</v>
      </c>
      <c r="B382" s="45" t="n">
        <v>42273</v>
      </c>
      <c r="C382" s="6" t="s">
        <v>189</v>
      </c>
      <c r="D382" s="6" t="s">
        <v>172</v>
      </c>
      <c r="E382" s="6" t="s">
        <v>187</v>
      </c>
      <c r="F382" s="34" t="n">
        <v>0.600132763385773</v>
      </c>
      <c r="G382" s="34" t="n">
        <v>0.4341923704127</v>
      </c>
      <c r="H382" s="34" t="n">
        <v>0.382181733905978</v>
      </c>
      <c r="I382" s="35" t="n">
        <v>2.3</v>
      </c>
      <c r="J382" s="6" t="n">
        <v>0</v>
      </c>
      <c r="K382" s="35" t="n">
        <v>-1</v>
      </c>
      <c r="L382" s="42" t="n">
        <v>19.475266095221</v>
      </c>
      <c r="M382" s="42" t="n">
        <v>-19.475266095221</v>
      </c>
      <c r="N382" s="42" t="n">
        <v>958.183091884874</v>
      </c>
      <c r="O382" s="6" t="str">
        <f aca="false">IF(H382&lt;=0,"Below 0%",IF(H382&lt;=0.05,"0-5%",IF(H382&lt;=0.1,"5-10%",IF(H382&lt;=0.2,"10-20%",IF(H382&lt;=0.4,"20-40%","Above 40%")))))</f>
        <v>20-40%</v>
      </c>
    </row>
    <row r="383" customFormat="false" ht="15" hidden="false" customHeight="false" outlineLevel="0" collapsed="false">
      <c r="A383" s="6" t="s">
        <v>150</v>
      </c>
      <c r="B383" s="45" t="n">
        <v>42274</v>
      </c>
      <c r="C383" s="6" t="s">
        <v>198</v>
      </c>
      <c r="D383" s="6" t="s">
        <v>180</v>
      </c>
      <c r="E383" s="6" t="s">
        <v>187</v>
      </c>
      <c r="F383" s="34" t="n">
        <v>0.442393064498901</v>
      </c>
      <c r="G383" s="34" t="n">
        <v>0.376010208421948</v>
      </c>
      <c r="H383" s="34" t="n">
        <v>0.176545355924114</v>
      </c>
      <c r="I383" s="35" t="n">
        <v>2.7</v>
      </c>
      <c r="J383" s="6" t="n">
        <v>0</v>
      </c>
      <c r="K383" s="35" t="n">
        <v>-1</v>
      </c>
      <c r="L383" s="42" t="n">
        <v>19.1636618376975</v>
      </c>
      <c r="M383" s="42" t="n">
        <v>-19.1636618376975</v>
      </c>
      <c r="N383" s="42" t="n">
        <v>939.019430047177</v>
      </c>
      <c r="O383" s="6" t="str">
        <f aca="false">IF(H383&lt;=0,"Below 0%",IF(H383&lt;=0.05,"0-5%",IF(H383&lt;=0.1,"5-10%",IF(H383&lt;=0.2,"10-20%",IF(H383&lt;=0.4,"20-40%","Above 40%")))))</f>
        <v>10-20%</v>
      </c>
    </row>
    <row r="384" customFormat="false" ht="15" hidden="false" customHeight="false" outlineLevel="0" collapsed="false">
      <c r="A384" s="6" t="s">
        <v>150</v>
      </c>
      <c r="B384" s="45" t="n">
        <v>42275</v>
      </c>
      <c r="C384" s="6" t="s">
        <v>178</v>
      </c>
      <c r="D384" s="6" t="s">
        <v>173</v>
      </c>
      <c r="E384" s="6" t="s">
        <v>177</v>
      </c>
      <c r="F384" s="34" t="n">
        <v>0.456210255622864</v>
      </c>
      <c r="G384" s="34" t="n">
        <v>0.38871473354232</v>
      </c>
      <c r="H384" s="34" t="n">
        <v>0.173637673739464</v>
      </c>
      <c r="I384" s="35" t="n">
        <v>2.55</v>
      </c>
      <c r="J384" s="6" t="n">
        <v>1</v>
      </c>
      <c r="K384" s="35" t="n">
        <v>1.55</v>
      </c>
      <c r="L384" s="42" t="n">
        <v>18.7803886009435</v>
      </c>
      <c r="M384" s="42" t="n">
        <v>29.1096023314625</v>
      </c>
      <c r="N384" s="42" t="n">
        <v>968.129032378639</v>
      </c>
      <c r="O384" s="6" t="str">
        <f aca="false">IF(H384&lt;=0,"Below 0%",IF(H384&lt;=0.05,"0-5%",IF(H384&lt;=0.1,"5-10%",IF(H384&lt;=0.2,"10-20%",IF(H384&lt;=0.4,"20-40%","Above 40%")))))</f>
        <v>10-20%</v>
      </c>
    </row>
    <row r="385" customFormat="false" ht="15" hidden="false" customHeight="false" outlineLevel="0" collapsed="false">
      <c r="A385" s="6" t="s">
        <v>150</v>
      </c>
      <c r="B385" s="45" t="n">
        <v>42280</v>
      </c>
      <c r="C385" s="6" t="s">
        <v>182</v>
      </c>
      <c r="D385" s="6" t="s">
        <v>192</v>
      </c>
      <c r="E385" s="6" t="s">
        <v>174</v>
      </c>
      <c r="F385" s="34" t="n">
        <v>0.351944267749786</v>
      </c>
      <c r="G385" s="34" t="n">
        <v>0.292432264092183</v>
      </c>
      <c r="H385" s="34" t="n">
        <v>0.203506968844051</v>
      </c>
      <c r="I385" s="35" t="n">
        <v>3.4</v>
      </c>
      <c r="J385" s="6" t="n">
        <v>0</v>
      </c>
      <c r="K385" s="35" t="n">
        <v>-1</v>
      </c>
      <c r="L385" s="42" t="n">
        <v>19.3625806475728</v>
      </c>
      <c r="M385" s="42" t="n">
        <v>-19.3625806475728</v>
      </c>
      <c r="N385" s="42" t="n">
        <v>948.766451731067</v>
      </c>
      <c r="O385" s="6" t="str">
        <f aca="false">IF(H385&lt;=0,"Below 0%",IF(H385&lt;=0.05,"0-5%",IF(H385&lt;=0.1,"5-10%",IF(H385&lt;=0.2,"10-20%",IF(H385&lt;=0.4,"20-40%","Above 40%")))))</f>
        <v>20-40%</v>
      </c>
    </row>
    <row r="386" customFormat="false" ht="15" hidden="false" customHeight="false" outlineLevel="0" collapsed="false">
      <c r="A386" s="6" t="s">
        <v>150</v>
      </c>
      <c r="B386" s="45" t="n">
        <v>42280</v>
      </c>
      <c r="C386" s="6" t="s">
        <v>199</v>
      </c>
      <c r="D386" s="6" t="s">
        <v>198</v>
      </c>
      <c r="E386" s="6" t="s">
        <v>174</v>
      </c>
      <c r="F386" s="34" t="n">
        <v>0.377591252326965</v>
      </c>
      <c r="G386" s="34" t="n">
        <v>0.276106792835417</v>
      </c>
      <c r="H386" s="34" t="n">
        <v>0.367555098697051</v>
      </c>
      <c r="I386" s="35" t="n">
        <v>3.6</v>
      </c>
      <c r="J386" s="6" t="n">
        <v>1</v>
      </c>
      <c r="K386" s="35" t="n">
        <v>2.6</v>
      </c>
      <c r="L386" s="42" t="n">
        <v>19.3625806475728</v>
      </c>
      <c r="M386" s="42" t="n">
        <v>50.3427096836893</v>
      </c>
      <c r="N386" s="42" t="n">
        <v>999.109161414756</v>
      </c>
      <c r="O386" s="6" t="str">
        <f aca="false">IF(H386&lt;=0,"Below 0%",IF(H386&lt;=0.05,"0-5%",IF(H386&lt;=0.1,"5-10%",IF(H386&lt;=0.2,"10-20%",IF(H386&lt;=0.4,"20-40%","Above 40%")))))</f>
        <v>20-40%</v>
      </c>
    </row>
    <row r="387" customFormat="false" ht="15" hidden="false" customHeight="false" outlineLevel="0" collapsed="false">
      <c r="A387" s="6" t="s">
        <v>150</v>
      </c>
      <c r="B387" s="45" t="n">
        <v>42280</v>
      </c>
      <c r="C387" s="6" t="s">
        <v>191</v>
      </c>
      <c r="D387" s="6" t="s">
        <v>189</v>
      </c>
      <c r="E387" s="6" t="s">
        <v>187</v>
      </c>
      <c r="F387" s="34" t="n">
        <v>0.391328990459442</v>
      </c>
      <c r="G387" s="34" t="n">
        <v>0.310519645120406</v>
      </c>
      <c r="H387" s="34" t="n">
        <v>0.260239075397958</v>
      </c>
      <c r="I387" s="35" t="n">
        <v>3.2</v>
      </c>
      <c r="J387" s="6" t="n">
        <v>0</v>
      </c>
      <c r="K387" s="35" t="n">
        <v>-1</v>
      </c>
      <c r="L387" s="42" t="n">
        <v>19.3625806475728</v>
      </c>
      <c r="M387" s="42" t="n">
        <v>-19.3625806475728</v>
      </c>
      <c r="N387" s="42" t="n">
        <v>979.746580767183</v>
      </c>
      <c r="O387" s="6" t="str">
        <f aca="false">IF(H387&lt;=0,"Below 0%",IF(H387&lt;=0.05,"0-5%",IF(H387&lt;=0.1,"5-10%",IF(H387&lt;=0.2,"10-20%",IF(H387&lt;=0.4,"20-40%","Above 40%")))))</f>
        <v>20-40%</v>
      </c>
    </row>
    <row r="388" customFormat="false" ht="15" hidden="false" customHeight="false" outlineLevel="0" collapsed="false">
      <c r="A388" s="6" t="s">
        <v>150</v>
      </c>
      <c r="B388" s="45" t="n">
        <v>42281</v>
      </c>
      <c r="C388" s="6" t="s">
        <v>175</v>
      </c>
      <c r="D388" s="6" t="s">
        <v>181</v>
      </c>
      <c r="E388" s="6" t="s">
        <v>177</v>
      </c>
      <c r="F388" s="34" t="n">
        <v>0.441128998994827</v>
      </c>
      <c r="G388" s="34" t="n">
        <v>0.353629469122427</v>
      </c>
      <c r="H388" s="34" t="n">
        <v>0.247432800466377</v>
      </c>
      <c r="I388" s="35" t="n">
        <v>2.85</v>
      </c>
      <c r="J388" s="6" t="n">
        <v>0</v>
      </c>
      <c r="K388" s="35" t="n">
        <v>-1</v>
      </c>
      <c r="L388" s="42" t="n">
        <v>19.5949316153437</v>
      </c>
      <c r="M388" s="42" t="n">
        <v>-19.5949316153437</v>
      </c>
      <c r="N388" s="42" t="n">
        <v>960.151649151839</v>
      </c>
      <c r="O388" s="6" t="str">
        <f aca="false">IF(H388&lt;=0,"Below 0%",IF(H388&lt;=0.05,"0-5%",IF(H388&lt;=0.1,"5-10%",IF(H388&lt;=0.2,"10-20%",IF(H388&lt;=0.4,"20-40%","Above 40%")))))</f>
        <v>20-40%</v>
      </c>
    </row>
    <row r="389" customFormat="false" ht="15" hidden="false" customHeight="false" outlineLevel="0" collapsed="false">
      <c r="A389" s="6" t="s">
        <v>150</v>
      </c>
      <c r="B389" s="45" t="n">
        <v>42281</v>
      </c>
      <c r="C389" s="6" t="s">
        <v>185</v>
      </c>
      <c r="D389" s="6" t="s">
        <v>176</v>
      </c>
      <c r="E389" s="6" t="s">
        <v>174</v>
      </c>
      <c r="F389" s="34" t="n">
        <v>0.308837383985519</v>
      </c>
      <c r="G389" s="34" t="n">
        <v>0.264278799612778</v>
      </c>
      <c r="H389" s="34" t="n">
        <v>0.168604460282204</v>
      </c>
      <c r="I389" s="35" t="n">
        <v>3.8</v>
      </c>
      <c r="J389" s="6" t="n">
        <v>0</v>
      </c>
      <c r="K389" s="35" t="n">
        <v>-1</v>
      </c>
      <c r="L389" s="42" t="n">
        <v>15.1845025830192</v>
      </c>
      <c r="M389" s="42" t="n">
        <v>-15.1845025830192</v>
      </c>
      <c r="N389" s="42" t="n">
        <v>944.96714656882</v>
      </c>
      <c r="O389" s="6" t="str">
        <f aca="false">IF(H389&lt;=0,"Below 0%",IF(H389&lt;=0.05,"0-5%",IF(H389&lt;=0.1,"5-10%",IF(H389&lt;=0.2,"10-20%",IF(H389&lt;=0.4,"20-40%","Above 40%")))))</f>
        <v>10-20%</v>
      </c>
    </row>
    <row r="390" customFormat="false" ht="15" hidden="false" customHeight="false" outlineLevel="0" collapsed="false">
      <c r="A390" s="6" t="s">
        <v>150</v>
      </c>
      <c r="B390" s="45" t="n">
        <v>42294</v>
      </c>
      <c r="C390" s="6" t="s">
        <v>180</v>
      </c>
      <c r="D390" s="6" t="s">
        <v>189</v>
      </c>
      <c r="E390" s="6" t="s">
        <v>174</v>
      </c>
      <c r="F390" s="34" t="n">
        <v>0.359754413366318</v>
      </c>
      <c r="G390" s="34" t="n">
        <v>0.265479562929988</v>
      </c>
      <c r="H390" s="34" t="n">
        <v>0.355111517420993</v>
      </c>
      <c r="I390" s="35" t="n">
        <v>3.75</v>
      </c>
      <c r="J390" s="6" t="n">
        <v>0</v>
      </c>
      <c r="K390" s="35" t="n">
        <v>-1</v>
      </c>
      <c r="L390" s="42" t="n">
        <v>13.9350139709993</v>
      </c>
      <c r="M390" s="42" t="n">
        <v>-13.9350139709993</v>
      </c>
      <c r="N390" s="42" t="n">
        <v>931.032132597821</v>
      </c>
      <c r="O390" s="6" t="str">
        <f aca="false">IF(H390&lt;=0,"Below 0%",IF(H390&lt;=0.05,"0-5%",IF(H390&lt;=0.1,"5-10%",IF(H390&lt;=0.2,"10-20%",IF(H390&lt;=0.4,"20-40%","Above 40%")))))</f>
        <v>20-40%</v>
      </c>
    </row>
    <row r="391" customFormat="false" ht="15" hidden="false" customHeight="false" outlineLevel="0" collapsed="false">
      <c r="A391" s="6" t="s">
        <v>150</v>
      </c>
      <c r="B391" s="45" t="n">
        <v>42294</v>
      </c>
      <c r="C391" s="6" t="s">
        <v>173</v>
      </c>
      <c r="D391" s="6" t="s">
        <v>176</v>
      </c>
      <c r="E391" s="6" t="s">
        <v>187</v>
      </c>
      <c r="F391" s="34" t="n">
        <v>0.379062712192535</v>
      </c>
      <c r="G391" s="34" t="n">
        <v>0.302458280997667</v>
      </c>
      <c r="H391" s="34" t="n">
        <v>0.253272718942216</v>
      </c>
      <c r="I391" s="35" t="n">
        <v>3.3</v>
      </c>
      <c r="J391" s="6" t="n">
        <v>0</v>
      </c>
      <c r="K391" s="35" t="n">
        <v>-1</v>
      </c>
      <c r="L391" s="42" t="n">
        <v>13.9350139709993</v>
      </c>
      <c r="M391" s="42" t="n">
        <v>-13.9350139709993</v>
      </c>
      <c r="N391" s="42" t="n">
        <v>917.097118626822</v>
      </c>
      <c r="O391" s="6" t="str">
        <f aca="false">IF(H391&lt;=0,"Below 0%",IF(H391&lt;=0.05,"0-5%",IF(H391&lt;=0.1,"5-10%",IF(H391&lt;=0.2,"10-20%",IF(H391&lt;=0.4,"20-40%","Above 40%")))))</f>
        <v>20-40%</v>
      </c>
    </row>
    <row r="392" customFormat="false" ht="15" hidden="false" customHeight="false" outlineLevel="0" collapsed="false">
      <c r="A392" s="6" t="s">
        <v>150</v>
      </c>
      <c r="B392" s="45" t="n">
        <v>42294</v>
      </c>
      <c r="C392" s="6" t="s">
        <v>179</v>
      </c>
      <c r="D392" s="6" t="s">
        <v>195</v>
      </c>
      <c r="E392" s="6" t="s">
        <v>187</v>
      </c>
      <c r="F392" s="34" t="n">
        <v>0.65547502040863</v>
      </c>
      <c r="G392" s="34" t="n">
        <v>0.555073720728534</v>
      </c>
      <c r="H392" s="34" t="n">
        <v>0.180879216454923</v>
      </c>
      <c r="I392" s="35" t="n">
        <v>1.8</v>
      </c>
      <c r="J392" s="6" t="n">
        <v>0</v>
      </c>
      <c r="K392" s="35" t="n">
        <v>-1</v>
      </c>
      <c r="L392" s="42" t="n">
        <v>13.9350139709993</v>
      </c>
      <c r="M392" s="42" t="n">
        <v>-13.9350139709993</v>
      </c>
      <c r="N392" s="42" t="n">
        <v>903.162104655822</v>
      </c>
      <c r="O392" s="6" t="str">
        <f aca="false">IF(H392&lt;=0,"Below 0%",IF(H392&lt;=0.05,"0-5%",IF(H392&lt;=0.1,"5-10%",IF(H392&lt;=0.2,"10-20%",IF(H392&lt;=0.4,"20-40%","Above 40%")))))</f>
        <v>10-20%</v>
      </c>
    </row>
    <row r="393" customFormat="false" ht="15" hidden="false" customHeight="false" outlineLevel="0" collapsed="false">
      <c r="A393" s="6" t="s">
        <v>150</v>
      </c>
      <c r="B393" s="45" t="n">
        <v>42294</v>
      </c>
      <c r="C393" s="6" t="s">
        <v>181</v>
      </c>
      <c r="D393" s="6" t="s">
        <v>183</v>
      </c>
      <c r="E393" s="6" t="s">
        <v>187</v>
      </c>
      <c r="F393" s="34" t="n">
        <v>0.466081410646439</v>
      </c>
      <c r="G393" s="34" t="n">
        <v>0.399237355205411</v>
      </c>
      <c r="H393" s="34" t="n">
        <v>0.16742936142996</v>
      </c>
      <c r="I393" s="35" t="n">
        <v>2.5</v>
      </c>
      <c r="J393" s="6" t="n">
        <v>0</v>
      </c>
      <c r="K393" s="35" t="n">
        <v>-1</v>
      </c>
      <c r="L393" s="42" t="n">
        <v>13.9350139709993</v>
      </c>
      <c r="M393" s="42" t="n">
        <v>-13.9350139709993</v>
      </c>
      <c r="N393" s="42" t="n">
        <v>889.227090684823</v>
      </c>
      <c r="O393" s="6" t="str">
        <f aca="false">IF(H393&lt;=0,"Below 0%",IF(H393&lt;=0.05,"0-5%",IF(H393&lt;=0.1,"5-10%",IF(H393&lt;=0.2,"10-20%",IF(H393&lt;=0.4,"20-40%","Above 40%")))))</f>
        <v>10-20%</v>
      </c>
    </row>
    <row r="394" customFormat="false" ht="15" hidden="false" customHeight="false" outlineLevel="0" collapsed="false">
      <c r="A394" s="6" t="s">
        <v>150</v>
      </c>
      <c r="B394" s="45" t="n">
        <v>42294</v>
      </c>
      <c r="C394" s="6" t="s">
        <v>181</v>
      </c>
      <c r="D394" s="6" t="s">
        <v>183</v>
      </c>
      <c r="E394" s="6" t="s">
        <v>174</v>
      </c>
      <c r="F394" s="34" t="n">
        <v>0.324371099472046</v>
      </c>
      <c r="G394" s="34" t="n">
        <v>0.278797035757968</v>
      </c>
      <c r="H394" s="34" t="n">
        <v>0.163466815886959</v>
      </c>
      <c r="I394" s="35" t="n">
        <v>3.58</v>
      </c>
      <c r="J394" s="6" t="n">
        <v>1</v>
      </c>
      <c r="K394" s="35" t="n">
        <v>2.58</v>
      </c>
      <c r="L394" s="42" t="n">
        <v>10.8866308308865</v>
      </c>
      <c r="M394" s="42" t="n">
        <v>28.0875075436872</v>
      </c>
      <c r="N394" s="42" t="n">
        <v>917.31459822851</v>
      </c>
      <c r="O394" s="6" t="str">
        <f aca="false">IF(H394&lt;=0,"Below 0%",IF(H394&lt;=0.05,"0-5%",IF(H394&lt;=0.1,"5-10%",IF(H394&lt;=0.2,"10-20%",IF(H394&lt;=0.4,"20-40%","Above 40%")))))</f>
        <v>10-20%</v>
      </c>
    </row>
    <row r="395" customFormat="false" ht="15" hidden="false" customHeight="false" outlineLevel="0" collapsed="false">
      <c r="A395" s="6" t="s">
        <v>150</v>
      </c>
      <c r="B395" s="45" t="n">
        <v>42294</v>
      </c>
      <c r="C395" s="6" t="s">
        <v>198</v>
      </c>
      <c r="D395" s="6" t="s">
        <v>185</v>
      </c>
      <c r="E395" s="6" t="s">
        <v>174</v>
      </c>
      <c r="F395" s="34" t="n">
        <v>0.293898016214371</v>
      </c>
      <c r="G395" s="34" t="n">
        <v>0.230468202829528</v>
      </c>
      <c r="H395" s="34" t="n">
        <v>0.275221538616155</v>
      </c>
      <c r="I395" s="35" t="n">
        <v>4.33</v>
      </c>
      <c r="J395" s="6" t="n">
        <v>0</v>
      </c>
      <c r="K395" s="35" t="n">
        <v>-1</v>
      </c>
      <c r="L395" s="42" t="n">
        <v>13.9350139709993</v>
      </c>
      <c r="M395" s="42" t="n">
        <v>-13.9350139709993</v>
      </c>
      <c r="N395" s="42" t="n">
        <v>903.379584257511</v>
      </c>
      <c r="O395" s="6" t="str">
        <f aca="false">IF(H395&lt;=0,"Below 0%",IF(H395&lt;=0.05,"0-5%",IF(H395&lt;=0.1,"5-10%",IF(H395&lt;=0.2,"10-20%",IF(H395&lt;=0.4,"20-40%","Above 40%")))))</f>
        <v>20-40%</v>
      </c>
    </row>
    <row r="396" customFormat="false" ht="15" hidden="false" customHeight="false" outlineLevel="0" collapsed="false">
      <c r="A396" s="6" t="s">
        <v>150</v>
      </c>
      <c r="B396" s="45" t="n">
        <v>42294</v>
      </c>
      <c r="C396" s="6" t="s">
        <v>178</v>
      </c>
      <c r="D396" s="6" t="s">
        <v>191</v>
      </c>
      <c r="E396" s="6" t="s">
        <v>187</v>
      </c>
      <c r="F396" s="34" t="n">
        <v>0.544124960899353</v>
      </c>
      <c r="G396" s="34" t="n">
        <v>0.474226804123711</v>
      </c>
      <c r="H396" s="34" t="n">
        <v>0.147393939287766</v>
      </c>
      <c r="I396" s="35" t="n">
        <v>2.1</v>
      </c>
      <c r="J396" s="6" t="n">
        <v>1</v>
      </c>
      <c r="K396" s="35" t="n">
        <v>1.1</v>
      </c>
      <c r="L396" s="42" t="n">
        <v>13.9350139709993</v>
      </c>
      <c r="M396" s="42" t="n">
        <v>15.3285153680992</v>
      </c>
      <c r="N396" s="42" t="n">
        <v>918.70809962561</v>
      </c>
      <c r="O396" s="6" t="str">
        <f aca="false">IF(H396&lt;=0,"Below 0%",IF(H396&lt;=0.05,"0-5%",IF(H396&lt;=0.1,"5-10%",IF(H396&lt;=0.2,"10-20%",IF(H396&lt;=0.4,"20-40%","Above 40%")))))</f>
        <v>10-20%</v>
      </c>
    </row>
    <row r="397" customFormat="false" ht="15" hidden="false" customHeight="false" outlineLevel="0" collapsed="false">
      <c r="A397" s="6" t="s">
        <v>150</v>
      </c>
      <c r="B397" s="45" t="n">
        <v>42295</v>
      </c>
      <c r="C397" s="6" t="s">
        <v>188</v>
      </c>
      <c r="D397" s="6" t="s">
        <v>172</v>
      </c>
      <c r="E397" s="6" t="s">
        <v>174</v>
      </c>
      <c r="F397" s="34" t="n">
        <v>0.366665035486221</v>
      </c>
      <c r="G397" s="34" t="n">
        <v>0.282673775918636</v>
      </c>
      <c r="H397" s="34" t="n">
        <v>0.297131416929742</v>
      </c>
      <c r="I397" s="35" t="n">
        <v>3.51</v>
      </c>
      <c r="J397" s="6" t="n">
        <v>0</v>
      </c>
      <c r="K397" s="35" t="n">
        <v>-1</v>
      </c>
      <c r="L397" s="42" t="n">
        <v>18.3741619925122</v>
      </c>
      <c r="M397" s="42" t="n">
        <v>-18.3741619925122</v>
      </c>
      <c r="N397" s="42" t="n">
        <v>900.333937633098</v>
      </c>
      <c r="O397" s="6" t="str">
        <f aca="false">IF(H397&lt;=0,"Below 0%",IF(H397&lt;=0.05,"0-5%",IF(H397&lt;=0.1,"5-10%",IF(H397&lt;=0.2,"10-20%",IF(H397&lt;=0.4,"20-40%","Above 40%")))))</f>
        <v>20-40%</v>
      </c>
    </row>
    <row r="398" customFormat="false" ht="15" hidden="false" customHeight="false" outlineLevel="0" collapsed="false">
      <c r="A398" s="6" t="s">
        <v>150</v>
      </c>
      <c r="B398" s="45" t="n">
        <v>42296</v>
      </c>
      <c r="C398" s="6" t="s">
        <v>175</v>
      </c>
      <c r="D398" s="6" t="s">
        <v>192</v>
      </c>
      <c r="E398" s="6" t="s">
        <v>174</v>
      </c>
      <c r="F398" s="34" t="n">
        <v>0.367180377244949</v>
      </c>
      <c r="G398" s="34" t="n">
        <v>0.285714285714286</v>
      </c>
      <c r="H398" s="34" t="n">
        <v>0.285131320357323</v>
      </c>
      <c r="I398" s="35" t="n">
        <v>3.5</v>
      </c>
      <c r="J398" s="6" t="n">
        <v>0</v>
      </c>
      <c r="K398" s="35" t="n">
        <v>-1</v>
      </c>
      <c r="L398" s="42" t="n">
        <v>18.006678752662</v>
      </c>
      <c r="M398" s="42" t="n">
        <v>-18.006678752662</v>
      </c>
      <c r="N398" s="42" t="n">
        <v>882.327258880436</v>
      </c>
      <c r="O398" s="6" t="str">
        <f aca="false">IF(H398&lt;=0,"Below 0%",IF(H398&lt;=0.05,"0-5%",IF(H398&lt;=0.1,"5-10%",IF(H398&lt;=0.2,"10-20%",IF(H398&lt;=0.4,"20-40%","Above 40%")))))</f>
        <v>20-40%</v>
      </c>
    </row>
    <row r="399" customFormat="false" ht="15" hidden="false" customHeight="false" outlineLevel="0" collapsed="false">
      <c r="A399" s="6" t="s">
        <v>150</v>
      </c>
      <c r="B399" s="45" t="n">
        <v>42296</v>
      </c>
      <c r="C399" s="6" t="s">
        <v>175</v>
      </c>
      <c r="D399" s="6" t="s">
        <v>192</v>
      </c>
      <c r="E399" s="6" t="s">
        <v>177</v>
      </c>
      <c r="F399" s="34" t="n">
        <v>0.292487442493439</v>
      </c>
      <c r="G399" s="34" t="n">
        <v>0.238095238095238</v>
      </c>
      <c r="H399" s="34" t="n">
        <v>0.228447258472443</v>
      </c>
      <c r="I399" s="35" t="n">
        <v>4.2</v>
      </c>
      <c r="J399" s="6" t="n">
        <v>1</v>
      </c>
      <c r="K399" s="35" t="n">
        <v>3.2</v>
      </c>
      <c r="L399" s="42" t="n">
        <v>16.0686577939047</v>
      </c>
      <c r="M399" s="42" t="n">
        <v>51.4197049404951</v>
      </c>
      <c r="N399" s="42" t="n">
        <v>933.746963820931</v>
      </c>
      <c r="O399" s="6" t="str">
        <f aca="false">IF(H399&lt;=0,"Below 0%",IF(H399&lt;=0.05,"0-5%",IF(H399&lt;=0.1,"5-10%",IF(H399&lt;=0.2,"10-20%",IF(H399&lt;=0.4,"20-40%","Above 40%")))))</f>
        <v>20-40%</v>
      </c>
    </row>
    <row r="400" customFormat="false" ht="15" hidden="false" customHeight="false" outlineLevel="0" collapsed="false">
      <c r="A400" s="6" t="s">
        <v>150</v>
      </c>
      <c r="B400" s="45" t="n">
        <v>42301</v>
      </c>
      <c r="C400" s="6" t="s">
        <v>182</v>
      </c>
      <c r="D400" s="6" t="s">
        <v>175</v>
      </c>
      <c r="E400" s="6" t="s">
        <v>177</v>
      </c>
      <c r="F400" s="34" t="n">
        <v>0.446061998605728</v>
      </c>
      <c r="G400" s="34" t="n">
        <v>0.376630763867227</v>
      </c>
      <c r="H400" s="34" t="n">
        <v>0.184348283251173</v>
      </c>
      <c r="I400" s="35" t="n">
        <v>2.65</v>
      </c>
      <c r="J400" s="6" t="n">
        <v>1</v>
      </c>
      <c r="K400" s="35" t="n">
        <v>1.65</v>
      </c>
      <c r="L400" s="42" t="n">
        <v>18.6749392764186</v>
      </c>
      <c r="M400" s="42" t="n">
        <v>30.8136498060907</v>
      </c>
      <c r="N400" s="42" t="n">
        <v>964.560613627022</v>
      </c>
      <c r="O400" s="6" t="str">
        <f aca="false">IF(H400&lt;=0,"Below 0%",IF(H400&lt;=0.05,"0-5%",IF(H400&lt;=0.1,"5-10%",IF(H400&lt;=0.2,"10-20%",IF(H400&lt;=0.4,"20-40%","Above 40%")))))</f>
        <v>10-20%</v>
      </c>
    </row>
    <row r="401" customFormat="false" ht="15" hidden="false" customHeight="false" outlineLevel="0" collapsed="false">
      <c r="A401" s="6" t="s">
        <v>150</v>
      </c>
      <c r="B401" s="45" t="n">
        <v>42301</v>
      </c>
      <c r="C401" s="6" t="s">
        <v>195</v>
      </c>
      <c r="D401" s="6" t="s">
        <v>180</v>
      </c>
      <c r="E401" s="6" t="s">
        <v>177</v>
      </c>
      <c r="F401" s="34" t="n">
        <v>0.335076421499252</v>
      </c>
      <c r="G401" s="34" t="n">
        <v>0.28504544202699</v>
      </c>
      <c r="H401" s="34" t="n">
        <v>0.175519310593029</v>
      </c>
      <c r="I401" s="35" t="n">
        <v>3.52</v>
      </c>
      <c r="J401" s="6" t="n">
        <v>0</v>
      </c>
      <c r="K401" s="35" t="n">
        <v>-1</v>
      </c>
      <c r="L401" s="42" t="n">
        <v>16.6248648098919</v>
      </c>
      <c r="M401" s="42" t="n">
        <v>-16.6248648098919</v>
      </c>
      <c r="N401" s="42" t="n">
        <v>947.93574881713</v>
      </c>
      <c r="O401" s="6" t="str">
        <f aca="false">IF(H401&lt;=0,"Below 0%",IF(H401&lt;=0.05,"0-5%",IF(H401&lt;=0.1,"5-10%",IF(H401&lt;=0.2,"10-20%",IF(H401&lt;=0.4,"20-40%","Above 40%")))))</f>
        <v>10-20%</v>
      </c>
    </row>
    <row r="402" customFormat="false" ht="15" hidden="false" customHeight="false" outlineLevel="0" collapsed="false">
      <c r="A402" s="6" t="s">
        <v>150</v>
      </c>
      <c r="B402" s="45" t="n">
        <v>42301</v>
      </c>
      <c r="C402" s="6" t="s">
        <v>172</v>
      </c>
      <c r="D402" s="6" t="s">
        <v>178</v>
      </c>
      <c r="E402" s="6" t="s">
        <v>177</v>
      </c>
      <c r="F402" s="34" t="n">
        <v>0.273714870214462</v>
      </c>
      <c r="G402" s="34" t="n">
        <v>0.233437083148066</v>
      </c>
      <c r="H402" s="34" t="n">
        <v>0.172542367833001</v>
      </c>
      <c r="I402" s="35" t="n">
        <v>4.31</v>
      </c>
      <c r="J402" s="6" t="n">
        <v>1</v>
      </c>
      <c r="K402" s="35" t="n">
        <v>3.31</v>
      </c>
      <c r="L402" s="42" t="n">
        <v>12.6740698818292</v>
      </c>
      <c r="M402" s="42" t="n">
        <v>41.9511713088546</v>
      </c>
      <c r="N402" s="42" t="n">
        <v>989.886920125985</v>
      </c>
      <c r="O402" s="6" t="str">
        <f aca="false">IF(H402&lt;=0,"Below 0%",IF(H402&lt;=0.05,"0-5%",IF(H402&lt;=0.1,"5-10%",IF(H402&lt;=0.2,"10-20%",IF(H402&lt;=0.4,"20-40%","Above 40%")))))</f>
        <v>10-20%</v>
      </c>
    </row>
    <row r="403" customFormat="false" ht="15" hidden="false" customHeight="false" outlineLevel="0" collapsed="false">
      <c r="A403" s="6" t="s">
        <v>150</v>
      </c>
      <c r="B403" s="45" t="n">
        <v>42301</v>
      </c>
      <c r="C403" s="6" t="s">
        <v>189</v>
      </c>
      <c r="D403" s="6" t="s">
        <v>190</v>
      </c>
      <c r="E403" s="6" t="s">
        <v>187</v>
      </c>
      <c r="F403" s="34" t="n">
        <v>0.308228969573975</v>
      </c>
      <c r="G403" s="34" t="n">
        <v>0.249291966014369</v>
      </c>
      <c r="H403" s="34" t="n">
        <v>0.236417580966925</v>
      </c>
      <c r="I403" s="35" t="n">
        <v>4.01</v>
      </c>
      <c r="J403" s="6" t="n">
        <v>1</v>
      </c>
      <c r="K403" s="35" t="n">
        <v>3.01</v>
      </c>
      <c r="L403" s="42" t="n">
        <v>18.3025392715527</v>
      </c>
      <c r="M403" s="42" t="n">
        <v>55.0906432073735</v>
      </c>
      <c r="N403" s="42" t="n">
        <v>1044.97756333336</v>
      </c>
      <c r="O403" s="6" t="str">
        <f aca="false">IF(H403&lt;=0,"Below 0%",IF(H403&lt;=0.05,"0-5%",IF(H403&lt;=0.1,"5-10%",IF(H403&lt;=0.2,"10-20%",IF(H403&lt;=0.4,"20-40%","Above 40%")))))</f>
        <v>20-40%</v>
      </c>
    </row>
    <row r="404" customFormat="false" ht="15" hidden="false" customHeight="false" outlineLevel="0" collapsed="false">
      <c r="A404" s="6" t="s">
        <v>150</v>
      </c>
      <c r="B404" s="45" t="n">
        <v>42301</v>
      </c>
      <c r="C404" s="6" t="s">
        <v>189</v>
      </c>
      <c r="D404" s="6" t="s">
        <v>190</v>
      </c>
      <c r="E404" s="6" t="s">
        <v>174</v>
      </c>
      <c r="F404" s="34" t="n">
        <v>0.332784593105316</v>
      </c>
      <c r="G404" s="34" t="n">
        <v>0.26306862729411</v>
      </c>
      <c r="H404" s="34" t="n">
        <v>0.265010565981567</v>
      </c>
      <c r="I404" s="35" t="n">
        <v>3.8</v>
      </c>
      <c r="J404" s="6" t="n">
        <v>0</v>
      </c>
      <c r="K404" s="35" t="n">
        <v>-1</v>
      </c>
      <c r="L404" s="42" t="n">
        <v>18.6749392764186</v>
      </c>
      <c r="M404" s="42" t="n">
        <v>-18.6749392764186</v>
      </c>
      <c r="N404" s="42" t="n">
        <v>1026.30262405694</v>
      </c>
      <c r="O404" s="6" t="str">
        <f aca="false">IF(H404&lt;=0,"Below 0%",IF(H404&lt;=0.05,"0-5%",IF(H404&lt;=0.1,"5-10%",IF(H404&lt;=0.2,"10-20%",IF(H404&lt;=0.4,"20-40%","Above 40%")))))</f>
        <v>20-40%</v>
      </c>
    </row>
    <row r="405" customFormat="false" ht="15" hidden="false" customHeight="false" outlineLevel="0" collapsed="false">
      <c r="A405" s="6" t="s">
        <v>150</v>
      </c>
      <c r="B405" s="45" t="n">
        <v>42302</v>
      </c>
      <c r="C405" s="6" t="s">
        <v>191</v>
      </c>
      <c r="D405" s="6" t="s">
        <v>188</v>
      </c>
      <c r="E405" s="6" t="s">
        <v>187</v>
      </c>
      <c r="F405" s="34" t="n">
        <v>0.514624834060669</v>
      </c>
      <c r="G405" s="34" t="n">
        <v>0.378933494425833</v>
      </c>
      <c r="H405" s="34" t="n">
        <v>0.358087478755177</v>
      </c>
      <c r="I405" s="35" t="n">
        <v>2.63</v>
      </c>
      <c r="J405" s="6" t="n">
        <v>1</v>
      </c>
      <c r="K405" s="35" t="n">
        <v>1.63</v>
      </c>
      <c r="L405" s="42" t="n">
        <v>20.5260524811388</v>
      </c>
      <c r="M405" s="42" t="n">
        <v>33.4574655442562</v>
      </c>
      <c r="N405" s="42" t="n">
        <v>1059.7600896012</v>
      </c>
      <c r="O405" s="6" t="str">
        <f aca="false">IF(H405&lt;=0,"Below 0%",IF(H405&lt;=0.05,"0-5%",IF(H405&lt;=0.1,"5-10%",IF(H405&lt;=0.2,"10-20%",IF(H405&lt;=0.4,"20-40%","Above 40%")))))</f>
        <v>20-40%</v>
      </c>
    </row>
    <row r="406" customFormat="false" ht="15" hidden="false" customHeight="false" outlineLevel="0" collapsed="false">
      <c r="A406" s="6" t="s">
        <v>150</v>
      </c>
      <c r="B406" s="45" t="n">
        <v>42302</v>
      </c>
      <c r="C406" s="6" t="s">
        <v>176</v>
      </c>
      <c r="D406" s="6" t="s">
        <v>194</v>
      </c>
      <c r="E406" s="6" t="s">
        <v>174</v>
      </c>
      <c r="F406" s="34" t="n">
        <v>0.326437562704086</v>
      </c>
      <c r="G406" s="34" t="n">
        <v>0.284564714260281</v>
      </c>
      <c r="H406" s="34" t="n">
        <v>0.147147015583617</v>
      </c>
      <c r="I406" s="35" t="n">
        <v>3.55</v>
      </c>
      <c r="J406" s="6" t="n">
        <v>1</v>
      </c>
      <c r="K406" s="35" t="n">
        <v>2.55</v>
      </c>
      <c r="L406" s="42" t="n">
        <v>15.9834909295689</v>
      </c>
      <c r="M406" s="42" t="n">
        <v>40.7579018704007</v>
      </c>
      <c r="N406" s="42" t="n">
        <v>1100.5179914716</v>
      </c>
      <c r="O406" s="6" t="str">
        <f aca="false">IF(H406&lt;=0,"Below 0%",IF(H406&lt;=0.05,"0-5%",IF(H406&lt;=0.1,"5-10%",IF(H406&lt;=0.2,"10-20%",IF(H406&lt;=0.4,"20-40%","Above 40%")))))</f>
        <v>10-20%</v>
      </c>
    </row>
    <row r="407" customFormat="false" ht="15" hidden="false" customHeight="false" outlineLevel="0" collapsed="false">
      <c r="A407" s="6" t="s">
        <v>150</v>
      </c>
      <c r="B407" s="45" t="n">
        <v>42302</v>
      </c>
      <c r="C407" s="6" t="s">
        <v>199</v>
      </c>
      <c r="D407" s="6" t="s">
        <v>181</v>
      </c>
      <c r="E407" s="6" t="s">
        <v>177</v>
      </c>
      <c r="F407" s="34" t="n">
        <v>0.504162847995758</v>
      </c>
      <c r="G407" s="34" t="n">
        <v>0.440606645042518</v>
      </c>
      <c r="H407" s="34" t="n">
        <v>0.144247036826027</v>
      </c>
      <c r="I407" s="35" t="n">
        <v>2.25</v>
      </c>
      <c r="J407" s="6" t="n">
        <v>1</v>
      </c>
      <c r="K407" s="35" t="n">
        <v>1.25</v>
      </c>
      <c r="L407" s="42" t="n">
        <v>20.5260524811388</v>
      </c>
      <c r="M407" s="42" t="n">
        <v>25.6575656014235</v>
      </c>
      <c r="N407" s="42" t="n">
        <v>1126.17555707302</v>
      </c>
      <c r="O407" s="6" t="str">
        <f aca="false">IF(H407&lt;=0,"Below 0%",IF(H407&lt;=0.05,"0-5%",IF(H407&lt;=0.1,"5-10%",IF(H407&lt;=0.2,"10-20%",IF(H407&lt;=0.4,"20-40%","Above 40%")))))</f>
        <v>10-20%</v>
      </c>
    </row>
    <row r="408" customFormat="false" ht="15" hidden="false" customHeight="false" outlineLevel="0" collapsed="false">
      <c r="A408" s="6" t="s">
        <v>150</v>
      </c>
      <c r="B408" s="45" t="n">
        <v>42302</v>
      </c>
      <c r="C408" s="6" t="s">
        <v>183</v>
      </c>
      <c r="D408" s="6" t="s">
        <v>179</v>
      </c>
      <c r="E408" s="6" t="s">
        <v>187</v>
      </c>
      <c r="F408" s="34" t="n">
        <v>0.617846667766571</v>
      </c>
      <c r="G408" s="34" t="n">
        <v>0.475034446558625</v>
      </c>
      <c r="H408" s="34" t="n">
        <v>0.300635505998662</v>
      </c>
      <c r="I408" s="35" t="n">
        <v>2.1</v>
      </c>
      <c r="J408" s="6" t="n">
        <v>0</v>
      </c>
      <c r="K408" s="35" t="n">
        <v>-1</v>
      </c>
      <c r="L408" s="42" t="n">
        <v>20.5260524811388</v>
      </c>
      <c r="M408" s="42" t="n">
        <v>-20.5260524811388</v>
      </c>
      <c r="N408" s="42" t="n">
        <v>1105.64950459188</v>
      </c>
      <c r="O408" s="6" t="str">
        <f aca="false">IF(H408&lt;=0,"Below 0%",IF(H408&lt;=0.05,"0-5%",IF(H408&lt;=0.1,"5-10%",IF(H408&lt;=0.2,"10-20%",IF(H408&lt;=0.4,"20-40%","Above 40%")))))</f>
        <v>20-40%</v>
      </c>
    </row>
    <row r="409" customFormat="false" ht="15" hidden="false" customHeight="false" outlineLevel="0" collapsed="false">
      <c r="A409" s="6" t="s">
        <v>150</v>
      </c>
      <c r="B409" s="45" t="n">
        <v>42308</v>
      </c>
      <c r="C409" s="6" t="s">
        <v>190</v>
      </c>
      <c r="D409" s="6" t="s">
        <v>183</v>
      </c>
      <c r="E409" s="6" t="s">
        <v>187</v>
      </c>
      <c r="F409" s="34" t="n">
        <v>0.587368905544281</v>
      </c>
      <c r="G409" s="34" t="n">
        <v>0.469304085318428</v>
      </c>
      <c r="H409" s="34" t="n">
        <v>0.251574243479565</v>
      </c>
      <c r="I409" s="35" t="n">
        <v>2.13</v>
      </c>
      <c r="J409" s="6" t="n">
        <v>0</v>
      </c>
      <c r="K409" s="35" t="n">
        <v>-1</v>
      </c>
      <c r="L409" s="42" t="n">
        <v>22.1129900918376</v>
      </c>
      <c r="M409" s="42" t="n">
        <v>-22.1129900918376</v>
      </c>
      <c r="N409" s="42" t="n">
        <v>1083.53651450004</v>
      </c>
      <c r="O409" s="6" t="str">
        <f aca="false">IF(H409&lt;=0,"Below 0%",IF(H409&lt;=0.05,"0-5%",IF(H409&lt;=0.1,"5-10%",IF(H409&lt;=0.2,"10-20%",IF(H409&lt;=0.4,"20-40%","Above 40%")))))</f>
        <v>20-40%</v>
      </c>
    </row>
    <row r="410" customFormat="false" ht="15" hidden="false" customHeight="false" outlineLevel="0" collapsed="false">
      <c r="A410" s="6" t="s">
        <v>150</v>
      </c>
      <c r="B410" s="45" t="n">
        <v>42308</v>
      </c>
      <c r="C410" s="6" t="s">
        <v>180</v>
      </c>
      <c r="D410" s="6" t="s">
        <v>176</v>
      </c>
      <c r="E410" s="6" t="s">
        <v>187</v>
      </c>
      <c r="F410" s="34" t="n">
        <v>0.322973817586899</v>
      </c>
      <c r="G410" s="34" t="n">
        <v>0.243845796562935</v>
      </c>
      <c r="H410" s="34" t="n">
        <v>0.324500246218273</v>
      </c>
      <c r="I410" s="35" t="n">
        <v>4.07</v>
      </c>
      <c r="J410" s="6" t="n">
        <v>0</v>
      </c>
      <c r="K410" s="35" t="n">
        <v>-1</v>
      </c>
      <c r="L410" s="42" t="n">
        <v>22.1129900918376</v>
      </c>
      <c r="M410" s="42" t="n">
        <v>-22.1129900918376</v>
      </c>
      <c r="N410" s="42" t="n">
        <v>1061.42352440821</v>
      </c>
      <c r="O410" s="6" t="str">
        <f aca="false">IF(H410&lt;=0,"Below 0%",IF(H410&lt;=0.05,"0-5%",IF(H410&lt;=0.1,"5-10%",IF(H410&lt;=0.2,"10-20%",IF(H410&lt;=0.4,"20-40%","Above 40%")))))</f>
        <v>20-40%</v>
      </c>
    </row>
    <row r="411" customFormat="false" ht="15" hidden="false" customHeight="false" outlineLevel="0" collapsed="false">
      <c r="A411" s="6" t="s">
        <v>150</v>
      </c>
      <c r="B411" s="45" t="n">
        <v>42308</v>
      </c>
      <c r="C411" s="6" t="s">
        <v>188</v>
      </c>
      <c r="D411" s="6" t="s">
        <v>192</v>
      </c>
      <c r="E411" s="6" t="s">
        <v>174</v>
      </c>
      <c r="F411" s="34" t="n">
        <v>0.339672744274139</v>
      </c>
      <c r="G411" s="34" t="n">
        <v>0.292591720367952</v>
      </c>
      <c r="H411" s="34" t="n">
        <v>0.16091030821713</v>
      </c>
      <c r="I411" s="35" t="n">
        <v>3.43</v>
      </c>
      <c r="J411" s="6" t="n">
        <v>1</v>
      </c>
      <c r="K411" s="35" t="n">
        <v>2.43</v>
      </c>
      <c r="L411" s="42" t="n">
        <v>18.7775586742025</v>
      </c>
      <c r="M411" s="42" t="n">
        <v>45.6294675783121</v>
      </c>
      <c r="N411" s="42" t="n">
        <v>1107.05299198652</v>
      </c>
      <c r="O411" s="6" t="str">
        <f aca="false">IF(H411&lt;=0,"Below 0%",IF(H411&lt;=0.05,"0-5%",IF(H411&lt;=0.1,"5-10%",IF(H411&lt;=0.2,"10-20%",IF(H411&lt;=0.4,"20-40%","Above 40%")))))</f>
        <v>10-20%</v>
      </c>
    </row>
    <row r="412" customFormat="false" ht="15" hidden="false" customHeight="false" outlineLevel="0" collapsed="false">
      <c r="A412" s="6" t="s">
        <v>150</v>
      </c>
      <c r="B412" s="45" t="n">
        <v>42308</v>
      </c>
      <c r="C412" s="6" t="s">
        <v>198</v>
      </c>
      <c r="D412" s="6" t="s">
        <v>189</v>
      </c>
      <c r="E412" s="6" t="s">
        <v>187</v>
      </c>
      <c r="F412" s="34" t="n">
        <v>0.428247272968292</v>
      </c>
      <c r="G412" s="34" t="n">
        <v>0.372771474878444</v>
      </c>
      <c r="H412" s="34" t="n">
        <v>0.148819858354071</v>
      </c>
      <c r="I412" s="35" t="n">
        <v>2.7</v>
      </c>
      <c r="J412" s="6" t="n">
        <v>1</v>
      </c>
      <c r="K412" s="35" t="n">
        <v>1.7</v>
      </c>
      <c r="L412" s="42" t="n">
        <v>22.1129900918376</v>
      </c>
      <c r="M412" s="42" t="n">
        <v>37.592083156124</v>
      </c>
      <c r="N412" s="42" t="n">
        <v>1144.64507514264</v>
      </c>
      <c r="O412" s="6" t="str">
        <f aca="false">IF(H412&lt;=0,"Below 0%",IF(H412&lt;=0.05,"0-5%",IF(H412&lt;=0.1,"5-10%",IF(H412&lt;=0.2,"10-20%",IF(H412&lt;=0.4,"20-40%","Above 40%")))))</f>
        <v>10-20%</v>
      </c>
    </row>
    <row r="413" customFormat="false" ht="15" hidden="false" customHeight="false" outlineLevel="0" collapsed="false">
      <c r="A413" s="6" t="s">
        <v>150</v>
      </c>
      <c r="B413" s="45" t="n">
        <v>42308</v>
      </c>
      <c r="C413" s="6" t="s">
        <v>178</v>
      </c>
      <c r="D413" s="6" t="s">
        <v>195</v>
      </c>
      <c r="E413" s="6" t="s">
        <v>187</v>
      </c>
      <c r="F413" s="34" t="n">
        <v>0.410154670476914</v>
      </c>
      <c r="G413" s="34" t="n">
        <v>0.34164495720134</v>
      </c>
      <c r="H413" s="34" t="n">
        <v>0.200528975568046</v>
      </c>
      <c r="I413" s="35" t="n">
        <v>2.9</v>
      </c>
      <c r="J413" s="6" t="n">
        <v>0</v>
      </c>
      <c r="K413" s="35" t="n">
        <v>-1</v>
      </c>
      <c r="L413" s="42" t="n">
        <v>22.1129900918376</v>
      </c>
      <c r="M413" s="42" t="n">
        <v>-22.1129900918376</v>
      </c>
      <c r="N413" s="42" t="n">
        <v>1122.5320850508</v>
      </c>
      <c r="O413" s="6" t="str">
        <f aca="false">IF(H413&lt;=0,"Below 0%",IF(H413&lt;=0.05,"0-5%",IF(H413&lt;=0.1,"5-10%",IF(H413&lt;=0.2,"10-20%",IF(H413&lt;=0.4,"20-40%","Above 40%")))))</f>
        <v>20-40%</v>
      </c>
    </row>
    <row r="414" customFormat="false" ht="15" hidden="false" customHeight="false" outlineLevel="0" collapsed="false">
      <c r="A414" s="6" t="s">
        <v>150</v>
      </c>
      <c r="B414" s="45" t="n">
        <v>42315</v>
      </c>
      <c r="C414" s="6" t="s">
        <v>195</v>
      </c>
      <c r="D414" s="6" t="s">
        <v>198</v>
      </c>
      <c r="E414" s="6" t="s">
        <v>174</v>
      </c>
      <c r="F414" s="34" t="n">
        <v>0.291298657655716</v>
      </c>
      <c r="G414" s="34" t="n">
        <v>0.254952830188679</v>
      </c>
      <c r="H414" s="34" t="n">
        <v>0.142559027252762</v>
      </c>
      <c r="I414" s="35" t="n">
        <v>3.9</v>
      </c>
      <c r="J414" s="6" t="n">
        <v>0</v>
      </c>
      <c r="K414" s="35" t="n">
        <v>-1</v>
      </c>
      <c r="L414" s="42" t="n">
        <v>13.1669882928624</v>
      </c>
      <c r="M414" s="42" t="n">
        <v>-13.1669882928624</v>
      </c>
      <c r="N414" s="42" t="n">
        <v>1109.36509675794</v>
      </c>
      <c r="O414" s="6" t="str">
        <f aca="false">IF(H414&lt;=0,"Below 0%",IF(H414&lt;=0.05,"0-5%",IF(H414&lt;=0.1,"5-10%",IF(H414&lt;=0.2,"10-20%",IF(H414&lt;=0.4,"20-40%","Above 40%")))))</f>
        <v>10-20%</v>
      </c>
    </row>
    <row r="415" customFormat="false" ht="15" hidden="false" customHeight="false" outlineLevel="0" collapsed="false">
      <c r="A415" s="6" t="s">
        <v>150</v>
      </c>
      <c r="B415" s="45" t="n">
        <v>42315</v>
      </c>
      <c r="C415" s="6" t="s">
        <v>192</v>
      </c>
      <c r="D415" s="6" t="s">
        <v>190</v>
      </c>
      <c r="E415" s="6" t="s">
        <v>187</v>
      </c>
      <c r="F415" s="34" t="n">
        <v>0.283300042152405</v>
      </c>
      <c r="G415" s="34" t="n">
        <v>0.24901185770751</v>
      </c>
      <c r="H415" s="34" t="n">
        <v>0.13769699467553</v>
      </c>
      <c r="I415" s="35" t="n">
        <v>4</v>
      </c>
      <c r="J415" s="6" t="n">
        <v>1</v>
      </c>
      <c r="K415" s="35" t="n">
        <v>3</v>
      </c>
      <c r="L415" s="42" t="n">
        <v>12.4601219165395</v>
      </c>
      <c r="M415" s="42" t="n">
        <v>37.3803657496186</v>
      </c>
      <c r="N415" s="42" t="n">
        <v>1146.74546250756</v>
      </c>
      <c r="O415" s="6" t="str">
        <f aca="false">IF(H415&lt;=0,"Below 0%",IF(H415&lt;=0.05,"0-5%",IF(H415&lt;=0.1,"5-10%",IF(H415&lt;=0.2,"10-20%",IF(H415&lt;=0.4,"20-40%","Above 40%")))))</f>
        <v>10-20%</v>
      </c>
    </row>
    <row r="416" customFormat="false" ht="15" hidden="false" customHeight="false" outlineLevel="0" collapsed="false">
      <c r="A416" s="6" t="s">
        <v>150</v>
      </c>
      <c r="B416" s="45" t="n">
        <v>42315</v>
      </c>
      <c r="C416" s="6" t="s">
        <v>191</v>
      </c>
      <c r="D416" s="6" t="s">
        <v>179</v>
      </c>
      <c r="E416" s="6" t="s">
        <v>174</v>
      </c>
      <c r="F416" s="34" t="n">
        <v>0.312365233898163</v>
      </c>
      <c r="G416" s="34" t="n">
        <v>0.260182413144886</v>
      </c>
      <c r="H416" s="34" t="n">
        <v>0.200562444334844</v>
      </c>
      <c r="I416" s="35" t="n">
        <v>3.85</v>
      </c>
      <c r="J416" s="6" t="n">
        <v>0</v>
      </c>
      <c r="K416" s="35" t="n">
        <v>-1</v>
      </c>
      <c r="L416" s="42" t="n">
        <v>19.9501670678755</v>
      </c>
      <c r="M416" s="42" t="n">
        <v>-19.9501670678755</v>
      </c>
      <c r="N416" s="42" t="n">
        <v>1126.79529543969</v>
      </c>
      <c r="O416" s="6" t="str">
        <f aca="false">IF(H416&lt;=0,"Below 0%",IF(H416&lt;=0.05,"0-5%",IF(H416&lt;=0.1,"5-10%",IF(H416&lt;=0.2,"10-20%",IF(H416&lt;=0.4,"20-40%","Above 40%")))))</f>
        <v>20-40%</v>
      </c>
    </row>
    <row r="417" customFormat="false" ht="15" hidden="false" customHeight="false" outlineLevel="0" collapsed="false">
      <c r="A417" s="6" t="s">
        <v>150</v>
      </c>
      <c r="B417" s="45" t="n">
        <v>42329</v>
      </c>
      <c r="C417" s="6" t="s">
        <v>175</v>
      </c>
      <c r="D417" s="6" t="s">
        <v>199</v>
      </c>
      <c r="E417" s="6" t="s">
        <v>177</v>
      </c>
      <c r="F417" s="34" t="n">
        <v>0.269009649753571</v>
      </c>
      <c r="G417" s="34" t="n">
        <v>0.218842291789722</v>
      </c>
      <c r="H417" s="34" t="n">
        <v>0.229239776066923</v>
      </c>
      <c r="I417" s="35" t="n">
        <v>4.6</v>
      </c>
      <c r="J417" s="6" t="n">
        <v>0</v>
      </c>
      <c r="K417" s="35" t="n">
        <v>-1</v>
      </c>
      <c r="L417" s="42" t="n">
        <v>18.5799458543915</v>
      </c>
      <c r="M417" s="42" t="n">
        <v>-18.5799458543915</v>
      </c>
      <c r="N417" s="42" t="n">
        <v>1108.21534958529</v>
      </c>
      <c r="O417" s="6" t="str">
        <f aca="false">IF(H417&lt;=0,"Below 0%",IF(H417&lt;=0.05,"0-5%",IF(H417&lt;=0.1,"5-10%",IF(H417&lt;=0.2,"10-20%",IF(H417&lt;=0.4,"20-40%","Above 40%")))))</f>
        <v>20-40%</v>
      </c>
    </row>
    <row r="418" customFormat="false" ht="15" hidden="false" customHeight="false" outlineLevel="0" collapsed="false">
      <c r="A418" s="6" t="s">
        <v>150</v>
      </c>
      <c r="B418" s="45" t="n">
        <v>42329</v>
      </c>
      <c r="C418" s="6" t="s">
        <v>173</v>
      </c>
      <c r="D418" s="6" t="s">
        <v>182</v>
      </c>
      <c r="E418" s="6" t="s">
        <v>174</v>
      </c>
      <c r="F418" s="34" t="n">
        <v>0.282612442970276</v>
      </c>
      <c r="G418" s="34" t="n">
        <v>0.235526736646216</v>
      </c>
      <c r="H418" s="34" t="n">
        <v>0.199916608171698</v>
      </c>
      <c r="I418" s="35" t="n">
        <v>4.27</v>
      </c>
      <c r="J418" s="6" t="n">
        <v>0</v>
      </c>
      <c r="K418" s="35" t="n">
        <v>-1</v>
      </c>
      <c r="L418" s="42" t="n">
        <v>17.8112163198124</v>
      </c>
      <c r="M418" s="42" t="n">
        <v>-17.8112163198124</v>
      </c>
      <c r="N418" s="42" t="n">
        <v>1090.40413326548</v>
      </c>
      <c r="O418" s="6" t="str">
        <f aca="false">IF(H418&lt;=0,"Below 0%",IF(H418&lt;=0.05,"0-5%",IF(H418&lt;=0.1,"5-10%",IF(H418&lt;=0.2,"10-20%",IF(H418&lt;=0.4,"20-40%","Above 40%")))))</f>
        <v>10-20%</v>
      </c>
    </row>
    <row r="419" customFormat="false" ht="15" hidden="false" customHeight="false" outlineLevel="0" collapsed="false">
      <c r="A419" s="6" t="s">
        <v>150</v>
      </c>
      <c r="B419" s="45" t="n">
        <v>42336</v>
      </c>
      <c r="C419" s="6" t="s">
        <v>199</v>
      </c>
      <c r="D419" s="6" t="s">
        <v>173</v>
      </c>
      <c r="E419" s="6" t="s">
        <v>174</v>
      </c>
      <c r="F419" s="34" t="n">
        <v>0.3236044049263</v>
      </c>
      <c r="G419" s="34" t="n">
        <v>0.275158956369217</v>
      </c>
      <c r="H419" s="34" t="n">
        <v>0.176063498700283</v>
      </c>
      <c r="I419" s="35" t="n">
        <v>3.6</v>
      </c>
      <c r="J419" s="6" t="n">
        <v>1</v>
      </c>
      <c r="K419" s="35" t="n">
        <v>2.6</v>
      </c>
      <c r="L419" s="42" t="n">
        <v>17.2971497272032</v>
      </c>
      <c r="M419" s="42" t="n">
        <v>44.9725892907284</v>
      </c>
      <c r="N419" s="42" t="n">
        <v>1135.37672255621</v>
      </c>
      <c r="O419" s="6" t="str">
        <f aca="false">IF(H419&lt;=0,"Below 0%",IF(H419&lt;=0.05,"0-5%",IF(H419&lt;=0.1,"5-10%",IF(H419&lt;=0.2,"10-20%",IF(H419&lt;=0.4,"20-40%","Above 40%")))))</f>
        <v>10-20%</v>
      </c>
    </row>
    <row r="420" customFormat="false" ht="15" hidden="false" customHeight="false" outlineLevel="0" collapsed="false">
      <c r="A420" s="6" t="s">
        <v>150</v>
      </c>
      <c r="B420" s="45" t="n">
        <v>42336</v>
      </c>
      <c r="C420" s="6" t="s">
        <v>195</v>
      </c>
      <c r="D420" s="6" t="s">
        <v>176</v>
      </c>
      <c r="E420" s="6" t="s">
        <v>177</v>
      </c>
      <c r="F420" s="34" t="n">
        <v>0.514680624008179</v>
      </c>
      <c r="G420" s="34" t="n">
        <v>0.415427409864128</v>
      </c>
      <c r="H420" s="34" t="n">
        <v>0.238918308680002</v>
      </c>
      <c r="I420" s="35" t="n">
        <v>2.4</v>
      </c>
      <c r="J420" s="6" t="n">
        <v>0</v>
      </c>
      <c r="K420" s="35" t="n">
        <v>-1</v>
      </c>
      <c r="L420" s="42" t="n">
        <v>21.8080826653096</v>
      </c>
      <c r="M420" s="42" t="n">
        <v>-21.8080826653096</v>
      </c>
      <c r="N420" s="42" t="n">
        <v>1113.5686398909</v>
      </c>
      <c r="O420" s="6" t="str">
        <f aca="false">IF(H420&lt;=0,"Below 0%",IF(H420&lt;=0.05,"0-5%",IF(H420&lt;=0.1,"5-10%",IF(H420&lt;=0.2,"10-20%",IF(H420&lt;=0.4,"20-40%","Above 40%")))))</f>
        <v>20-40%</v>
      </c>
    </row>
    <row r="421" customFormat="false" ht="15" hidden="false" customHeight="false" outlineLevel="0" collapsed="false">
      <c r="A421" s="6" t="s">
        <v>150</v>
      </c>
      <c r="B421" s="45" t="n">
        <v>42336</v>
      </c>
      <c r="C421" s="6" t="s">
        <v>194</v>
      </c>
      <c r="D421" s="6" t="s">
        <v>179</v>
      </c>
      <c r="E421" s="6" t="s">
        <v>174</v>
      </c>
      <c r="F421" s="34" t="n">
        <v>0.268976300954819</v>
      </c>
      <c r="G421" s="34" t="n">
        <v>0.226311263972485</v>
      </c>
      <c r="H421" s="34" t="n">
        <v>0.188523700647622</v>
      </c>
      <c r="I421" s="35" t="n">
        <v>4.4</v>
      </c>
      <c r="J421" s="6" t="n">
        <v>0</v>
      </c>
      <c r="K421" s="35" t="n">
        <v>-1</v>
      </c>
      <c r="L421" s="42" t="n">
        <v>14.7120953018775</v>
      </c>
      <c r="M421" s="42" t="n">
        <v>-14.7120953018775</v>
      </c>
      <c r="N421" s="42" t="n">
        <v>1098.85654458902</v>
      </c>
      <c r="O421" s="6" t="str">
        <f aca="false">IF(H421&lt;=0,"Below 0%",IF(H421&lt;=0.05,"0-5%",IF(H421&lt;=0.1,"5-10%",IF(H421&lt;=0.2,"10-20%",IF(H421&lt;=0.4,"20-40%","Above 40%")))))</f>
        <v>10-20%</v>
      </c>
    </row>
    <row r="422" customFormat="false" ht="15" hidden="false" customHeight="false" outlineLevel="0" collapsed="false">
      <c r="A422" s="6" t="s">
        <v>150</v>
      </c>
      <c r="B422" s="45" t="n">
        <v>42343</v>
      </c>
      <c r="C422" s="6" t="s">
        <v>175</v>
      </c>
      <c r="D422" s="6" t="s">
        <v>195</v>
      </c>
      <c r="E422" s="6" t="s">
        <v>177</v>
      </c>
      <c r="F422" s="34" t="n">
        <v>0.477918773889542</v>
      </c>
      <c r="G422" s="34" t="n">
        <v>0.357142857142857</v>
      </c>
      <c r="H422" s="34" t="n">
        <v>0.338172566890717</v>
      </c>
      <c r="I422" s="35" t="n">
        <v>2.8</v>
      </c>
      <c r="J422" s="6" t="n">
        <v>1</v>
      </c>
      <c r="K422" s="35" t="n">
        <v>1.8</v>
      </c>
      <c r="L422" s="42" t="n">
        <v>21.9771308917805</v>
      </c>
      <c r="M422" s="42" t="n">
        <v>39.5588356052048</v>
      </c>
      <c r="N422" s="42" t="n">
        <v>1138.41538019423</v>
      </c>
      <c r="O422" s="6" t="str">
        <f aca="false">IF(H422&lt;=0,"Below 0%",IF(H422&lt;=0.05,"0-5%",IF(H422&lt;=0.1,"5-10%",IF(H422&lt;=0.2,"10-20%",IF(H422&lt;=0.4,"20-40%","Above 40%")))))</f>
        <v>20-40%</v>
      </c>
    </row>
    <row r="423" customFormat="false" ht="15" hidden="false" customHeight="false" outlineLevel="0" collapsed="false">
      <c r="A423" s="6" t="s">
        <v>150</v>
      </c>
      <c r="B423" s="45" t="n">
        <v>42343</v>
      </c>
      <c r="C423" s="6" t="s">
        <v>198</v>
      </c>
      <c r="D423" s="6" t="s">
        <v>172</v>
      </c>
      <c r="E423" s="6" t="s">
        <v>187</v>
      </c>
      <c r="F423" s="34" t="n">
        <v>0.525335073471069</v>
      </c>
      <c r="G423" s="34" t="n">
        <v>0.450295908740029</v>
      </c>
      <c r="H423" s="34" t="n">
        <v>0.166644118399847</v>
      </c>
      <c r="I423" s="35" t="n">
        <v>2.21</v>
      </c>
      <c r="J423" s="6" t="n">
        <v>1</v>
      </c>
      <c r="K423" s="35" t="n">
        <v>1.21</v>
      </c>
      <c r="L423" s="42" t="n">
        <v>21.9771308917805</v>
      </c>
      <c r="M423" s="42" t="n">
        <v>26.5923283790544</v>
      </c>
      <c r="N423" s="42" t="n">
        <v>1165.00770857328</v>
      </c>
      <c r="O423" s="6" t="str">
        <f aca="false">IF(H423&lt;=0,"Below 0%",IF(H423&lt;=0.05,"0-5%",IF(H423&lt;=0.1,"5-10%",IF(H423&lt;=0.2,"10-20%",IF(H423&lt;=0.4,"20-40%","Above 40%")))))</f>
        <v>10-20%</v>
      </c>
    </row>
    <row r="424" customFormat="false" ht="15" hidden="false" customHeight="false" outlineLevel="0" collapsed="false">
      <c r="A424" s="6" t="s">
        <v>150</v>
      </c>
      <c r="B424" s="45" t="n">
        <v>42343</v>
      </c>
      <c r="C424" s="6" t="s">
        <v>178</v>
      </c>
      <c r="D424" s="6" t="s">
        <v>181</v>
      </c>
      <c r="E424" s="6" t="s">
        <v>187</v>
      </c>
      <c r="F424" s="34" t="n">
        <v>0.240156710147858</v>
      </c>
      <c r="G424" s="34" t="n">
        <v>0.207731689848178</v>
      </c>
      <c r="H424" s="34" t="n">
        <v>0.156090870504051</v>
      </c>
      <c r="I424" s="35" t="n">
        <v>4.8</v>
      </c>
      <c r="J424" s="6" t="n">
        <v>0</v>
      </c>
      <c r="K424" s="35" t="n">
        <v>-1</v>
      </c>
      <c r="L424" s="42" t="n">
        <v>11.0429450158619</v>
      </c>
      <c r="M424" s="42" t="n">
        <v>-11.0429450158619</v>
      </c>
      <c r="N424" s="42" t="n">
        <v>1153.96476355742</v>
      </c>
      <c r="O424" s="6" t="str">
        <f aca="false">IF(H424&lt;=0,"Below 0%",IF(H424&lt;=0.05,"0-5%",IF(H424&lt;=0.1,"5-10%",IF(H424&lt;=0.2,"10-20%",IF(H424&lt;=0.4,"20-40%","Above 40%")))))</f>
        <v>10-20%</v>
      </c>
    </row>
    <row r="425" customFormat="false" ht="15" hidden="false" customHeight="false" outlineLevel="0" collapsed="false">
      <c r="A425" s="6" t="s">
        <v>150</v>
      </c>
      <c r="B425" s="45" t="n">
        <v>42350</v>
      </c>
      <c r="C425" s="6" t="s">
        <v>191</v>
      </c>
      <c r="D425" s="6" t="s">
        <v>198</v>
      </c>
      <c r="E425" s="6" t="s">
        <v>174</v>
      </c>
      <c r="F425" s="34" t="n">
        <v>0.36004376411438</v>
      </c>
      <c r="G425" s="34" t="n">
        <v>0.298952261353626</v>
      </c>
      <c r="H425" s="34" t="n">
        <v>0.204352034281788</v>
      </c>
      <c r="I425" s="35" t="n">
        <v>3.31</v>
      </c>
      <c r="J425" s="6" t="n">
        <v>0</v>
      </c>
      <c r="K425" s="35" t="n">
        <v>-1</v>
      </c>
      <c r="L425" s="42" t="n">
        <v>23.0792952711484</v>
      </c>
      <c r="M425" s="42" t="n">
        <v>-23.0792952711484</v>
      </c>
      <c r="N425" s="42" t="n">
        <v>1130.88546828627</v>
      </c>
      <c r="O425" s="6" t="str">
        <f aca="false">IF(H425&lt;=0,"Below 0%",IF(H425&lt;=0.05,"0-5%",IF(H425&lt;=0.1,"5-10%",IF(H425&lt;=0.2,"10-20%",IF(H425&lt;=0.4,"20-40%","Above 40%")))))</f>
        <v>20-40%</v>
      </c>
    </row>
    <row r="426" customFormat="false" ht="15" hidden="false" customHeight="false" outlineLevel="0" collapsed="false">
      <c r="A426" s="6" t="s">
        <v>150</v>
      </c>
      <c r="B426" s="45" t="n">
        <v>42350</v>
      </c>
      <c r="C426" s="6" t="s">
        <v>172</v>
      </c>
      <c r="D426" s="6" t="s">
        <v>173</v>
      </c>
      <c r="E426" s="6" t="s">
        <v>177</v>
      </c>
      <c r="F426" s="34" t="n">
        <v>0.456024140119553</v>
      </c>
      <c r="G426" s="34" t="n">
        <v>0.390879478827362</v>
      </c>
      <c r="H426" s="34" t="n">
        <v>0.166661758472522</v>
      </c>
      <c r="I426" s="35" t="n">
        <v>2.55</v>
      </c>
      <c r="J426" s="6" t="n">
        <v>0</v>
      </c>
      <c r="K426" s="35" t="n">
        <v>-1</v>
      </c>
      <c r="L426" s="42" t="n">
        <v>23.0792952711484</v>
      </c>
      <c r="M426" s="42" t="n">
        <v>-23.0792952711484</v>
      </c>
      <c r="N426" s="42" t="n">
        <v>1107.80617301512</v>
      </c>
      <c r="O426" s="6" t="str">
        <f aca="false">IF(H426&lt;=0,"Below 0%",IF(H426&lt;=0.05,"0-5%",IF(H426&lt;=0.1,"5-10%",IF(H426&lt;=0.2,"10-20%",IF(H426&lt;=0.4,"20-40%","Above 40%")))))</f>
        <v>10-20%</v>
      </c>
    </row>
    <row r="427" customFormat="false" ht="15" hidden="false" customHeight="false" outlineLevel="0" collapsed="false">
      <c r="A427" s="6" t="s">
        <v>150</v>
      </c>
      <c r="B427" s="45" t="n">
        <v>42350</v>
      </c>
      <c r="C427" s="6" t="s">
        <v>199</v>
      </c>
      <c r="D427" s="6" t="s">
        <v>176</v>
      </c>
      <c r="E427" s="6" t="s">
        <v>177</v>
      </c>
      <c r="F427" s="34" t="n">
        <v>0.476748555898666</v>
      </c>
      <c r="G427" s="34" t="n">
        <v>0.428519985595967</v>
      </c>
      <c r="H427" s="34" t="n">
        <v>0.112546840109745</v>
      </c>
      <c r="I427" s="35" t="n">
        <v>2.3</v>
      </c>
      <c r="J427" s="6" t="n">
        <v>0</v>
      </c>
      <c r="K427" s="35" t="n">
        <v>-1</v>
      </c>
      <c r="L427" s="42" t="n">
        <v>21.4197338433953</v>
      </c>
      <c r="M427" s="42" t="n">
        <v>-21.4197338433953</v>
      </c>
      <c r="N427" s="42" t="n">
        <v>1086.38643917173</v>
      </c>
      <c r="O427" s="6" t="str">
        <f aca="false">IF(H427&lt;=0,"Below 0%",IF(H427&lt;=0.05,"0-5%",IF(H427&lt;=0.1,"5-10%",IF(H427&lt;=0.2,"10-20%",IF(H427&lt;=0.4,"20-40%","Above 40%")))))</f>
        <v>10-20%</v>
      </c>
    </row>
    <row r="428" customFormat="false" ht="15" hidden="false" customHeight="false" outlineLevel="0" collapsed="false">
      <c r="A428" s="6" t="s">
        <v>150</v>
      </c>
      <c r="B428" s="45" t="n">
        <v>42350</v>
      </c>
      <c r="C428" s="6" t="s">
        <v>180</v>
      </c>
      <c r="D428" s="6" t="s">
        <v>179</v>
      </c>
      <c r="E428" s="6" t="s">
        <v>187</v>
      </c>
      <c r="F428" s="34" t="n">
        <v>0.48152282834053</v>
      </c>
      <c r="G428" s="34" t="n">
        <v>0.3825</v>
      </c>
      <c r="H428" s="34" t="n">
        <v>0.258883211347792</v>
      </c>
      <c r="I428" s="35" t="n">
        <v>2.6</v>
      </c>
      <c r="J428" s="6" t="n">
        <v>1</v>
      </c>
      <c r="K428" s="35" t="n">
        <v>1.6</v>
      </c>
      <c r="L428" s="42" t="n">
        <v>23.0792952711484</v>
      </c>
      <c r="M428" s="42" t="n">
        <v>36.9268724338374</v>
      </c>
      <c r="N428" s="42" t="n">
        <v>1123.31331160557</v>
      </c>
      <c r="O428" s="6" t="str">
        <f aca="false">IF(H428&lt;=0,"Below 0%",IF(H428&lt;=0.05,"0-5%",IF(H428&lt;=0.1,"5-10%",IF(H428&lt;=0.2,"10-20%",IF(H428&lt;=0.4,"20-40%","Above 40%")))))</f>
        <v>20-40%</v>
      </c>
    </row>
    <row r="429" customFormat="false" ht="15" hidden="false" customHeight="false" outlineLevel="0" collapsed="false">
      <c r="A429" s="6" t="s">
        <v>150</v>
      </c>
      <c r="B429" s="45" t="n">
        <v>42357</v>
      </c>
      <c r="C429" s="6" t="s">
        <v>188</v>
      </c>
      <c r="D429" s="6" t="s">
        <v>182</v>
      </c>
      <c r="E429" s="6" t="s">
        <v>177</v>
      </c>
      <c r="F429" s="34" t="n">
        <v>0.327695071697235</v>
      </c>
      <c r="G429" s="34" t="n">
        <v>0.241610738255034</v>
      </c>
      <c r="H429" s="34" t="n">
        <v>0.356293491191334</v>
      </c>
      <c r="I429" s="35" t="n">
        <v>4.1</v>
      </c>
      <c r="J429" s="6" t="n">
        <v>0</v>
      </c>
      <c r="K429" s="35" t="n">
        <v>-1</v>
      </c>
      <c r="L429" s="42" t="n">
        <v>22.4662662321113</v>
      </c>
      <c r="M429" s="42" t="n">
        <v>-22.4662662321113</v>
      </c>
      <c r="N429" s="42" t="n">
        <v>1100.84704537345</v>
      </c>
      <c r="O429" s="6" t="str">
        <f aca="false">IF(H429&lt;=0,"Below 0%",IF(H429&lt;=0.05,"0-5%",IF(H429&lt;=0.1,"5-10%",IF(H429&lt;=0.2,"10-20%",IF(H429&lt;=0.4,"20-40%","Above 40%")))))</f>
        <v>20-40%</v>
      </c>
    </row>
    <row r="430" customFormat="false" ht="15" hidden="false" customHeight="false" outlineLevel="0" collapsed="false">
      <c r="A430" s="6" t="s">
        <v>150</v>
      </c>
      <c r="B430" s="45" t="n">
        <v>42357</v>
      </c>
      <c r="C430" s="6" t="s">
        <v>178</v>
      </c>
      <c r="D430" s="6" t="s">
        <v>199</v>
      </c>
      <c r="E430" s="6" t="s">
        <v>174</v>
      </c>
      <c r="F430" s="34" t="n">
        <v>0.350972771644592</v>
      </c>
      <c r="G430" s="34" t="n">
        <v>0.297609666403993</v>
      </c>
      <c r="H430" s="34" t="n">
        <v>0.179305685481874</v>
      </c>
      <c r="I430" s="35" t="n">
        <v>3.36</v>
      </c>
      <c r="J430" s="6" t="n">
        <v>0</v>
      </c>
      <c r="K430" s="35" t="n">
        <v>-1</v>
      </c>
      <c r="L430" s="42" t="n">
        <v>21.3320663873577</v>
      </c>
      <c r="M430" s="42" t="n">
        <v>-21.3320663873577</v>
      </c>
      <c r="N430" s="42" t="n">
        <v>1079.5149789861</v>
      </c>
      <c r="O430" s="6" t="str">
        <f aca="false">IF(H430&lt;=0,"Below 0%",IF(H430&lt;=0.05,"0-5%",IF(H430&lt;=0.1,"5-10%",IF(H430&lt;=0.2,"10-20%",IF(H430&lt;=0.4,"20-40%","Above 40%")))))</f>
        <v>10-20%</v>
      </c>
    </row>
    <row r="431" customFormat="false" ht="15" hidden="false" customHeight="false" outlineLevel="0" collapsed="false">
      <c r="A431" s="6" t="s">
        <v>150</v>
      </c>
      <c r="B431" s="45" t="n">
        <v>42358</v>
      </c>
      <c r="C431" s="6" t="s">
        <v>175</v>
      </c>
      <c r="D431" s="6" t="s">
        <v>189</v>
      </c>
      <c r="E431" s="6" t="s">
        <v>177</v>
      </c>
      <c r="F431" s="34" t="n">
        <v>0.344646096229553</v>
      </c>
      <c r="G431" s="34" t="n">
        <v>0.249792531120332</v>
      </c>
      <c r="H431" s="34" t="n">
        <v>0.379729388560172</v>
      </c>
      <c r="I431" s="35" t="n">
        <v>4</v>
      </c>
      <c r="J431" s="6" t="n">
        <v>0</v>
      </c>
      <c r="K431" s="35" t="n">
        <v>-1</v>
      </c>
      <c r="L431" s="42" t="n">
        <v>21.5902995797219</v>
      </c>
      <c r="M431" s="42" t="n">
        <v>-21.5902995797219</v>
      </c>
      <c r="N431" s="42" t="n">
        <v>1057.92467940637</v>
      </c>
      <c r="O431" s="6" t="str">
        <f aca="false">IF(H431&lt;=0,"Below 0%",IF(H431&lt;=0.05,"0-5%",IF(H431&lt;=0.1,"5-10%",IF(H431&lt;=0.2,"10-20%",IF(H431&lt;=0.4,"20-40%","Above 40%")))))</f>
        <v>20-40%</v>
      </c>
    </row>
    <row r="432" customFormat="false" ht="15" hidden="false" customHeight="false" outlineLevel="0" collapsed="false">
      <c r="A432" s="6" t="s">
        <v>150</v>
      </c>
      <c r="B432" s="45" t="n">
        <v>42359</v>
      </c>
      <c r="C432" s="6" t="s">
        <v>185</v>
      </c>
      <c r="D432" s="6" t="s">
        <v>194</v>
      </c>
      <c r="E432" s="6" t="s">
        <v>187</v>
      </c>
      <c r="F432" s="34" t="n">
        <v>0.461700767278671</v>
      </c>
      <c r="G432" s="34" t="n">
        <v>0.40496872828353</v>
      </c>
      <c r="H432" s="34" t="n">
        <v>0.140089925549563</v>
      </c>
      <c r="I432" s="35" t="n">
        <v>2.5</v>
      </c>
      <c r="J432" s="6" t="n">
        <v>1</v>
      </c>
      <c r="K432" s="35" t="n">
        <v>1.5</v>
      </c>
      <c r="L432" s="42" t="n">
        <v>21.1584935881275</v>
      </c>
      <c r="M432" s="42" t="n">
        <v>31.7377403821912</v>
      </c>
      <c r="N432" s="42" t="n">
        <v>1089.66241978857</v>
      </c>
      <c r="O432" s="6" t="str">
        <f aca="false">IF(H432&lt;=0,"Below 0%",IF(H432&lt;=0.05,"0-5%",IF(H432&lt;=0.1,"5-10%",IF(H432&lt;=0.2,"10-20%",IF(H432&lt;=0.4,"20-40%","Above 40%")))))</f>
        <v>10-20%</v>
      </c>
    </row>
    <row r="433" customFormat="false" ht="15" hidden="false" customHeight="false" outlineLevel="0" collapsed="false">
      <c r="A433" s="6" t="s">
        <v>150</v>
      </c>
      <c r="B433" s="45" t="n">
        <v>42364</v>
      </c>
      <c r="C433" s="6" t="s">
        <v>182</v>
      </c>
      <c r="D433" s="6" t="s">
        <v>189</v>
      </c>
      <c r="E433" s="6" t="s">
        <v>177</v>
      </c>
      <c r="F433" s="34" t="n">
        <v>0.397811442613602</v>
      </c>
      <c r="G433" s="34" t="n">
        <v>0.335593220338983</v>
      </c>
      <c r="H433" s="34" t="n">
        <v>0.18539773304053</v>
      </c>
      <c r="I433" s="35" t="n">
        <v>2.94</v>
      </c>
      <c r="J433" s="6" t="n">
        <v>0</v>
      </c>
      <c r="K433" s="35" t="n">
        <v>-1</v>
      </c>
      <c r="L433" s="42" t="n">
        <v>16.3932470214164</v>
      </c>
      <c r="M433" s="42" t="n">
        <v>-16.3932470214164</v>
      </c>
      <c r="N433" s="42" t="n">
        <v>1073.26917276715</v>
      </c>
      <c r="O433" s="6" t="str">
        <f aca="false">IF(H433&lt;=0,"Below 0%",IF(H433&lt;=0.05,"0-5%",IF(H433&lt;=0.1,"5-10%",IF(H433&lt;=0.2,"10-20%",IF(H433&lt;=0.4,"20-40%","Above 40%")))))</f>
        <v>10-20%</v>
      </c>
    </row>
    <row r="434" customFormat="false" ht="15" hidden="false" customHeight="false" outlineLevel="0" collapsed="false">
      <c r="A434" s="6" t="s">
        <v>150</v>
      </c>
      <c r="B434" s="45" t="n">
        <v>42364</v>
      </c>
      <c r="C434" s="6" t="s">
        <v>190</v>
      </c>
      <c r="D434" s="6" t="s">
        <v>198</v>
      </c>
      <c r="E434" s="6" t="s">
        <v>174</v>
      </c>
      <c r="F434" s="34" t="n">
        <v>0.257900387048721</v>
      </c>
      <c r="G434" s="34" t="n">
        <v>0.219201480321685</v>
      </c>
      <c r="H434" s="34" t="n">
        <v>0.176544915071943</v>
      </c>
      <c r="I434" s="35" t="n">
        <v>4.6</v>
      </c>
      <c r="J434" s="6" t="n">
        <v>1</v>
      </c>
      <c r="K434" s="35" t="n">
        <v>3.6</v>
      </c>
      <c r="L434" s="42" t="n">
        <v>10.606759850358</v>
      </c>
      <c r="M434" s="42" t="n">
        <v>38.1843354612888</v>
      </c>
      <c r="N434" s="42" t="n">
        <v>1111.45350822844</v>
      </c>
      <c r="O434" s="6" t="str">
        <f aca="false">IF(H434&lt;=0,"Below 0%",IF(H434&lt;=0.05,"0-5%",IF(H434&lt;=0.1,"5-10%",IF(H434&lt;=0.2,"10-20%",IF(H434&lt;=0.4,"20-40%","Above 40%")))))</f>
        <v>10-20%</v>
      </c>
    </row>
    <row r="435" customFormat="false" ht="15" hidden="false" customHeight="false" outlineLevel="0" collapsed="false">
      <c r="A435" s="6" t="s">
        <v>150</v>
      </c>
      <c r="B435" s="45" t="n">
        <v>42364</v>
      </c>
      <c r="C435" s="6" t="s">
        <v>183</v>
      </c>
      <c r="D435" s="6" t="s">
        <v>195</v>
      </c>
      <c r="E435" s="6" t="s">
        <v>187</v>
      </c>
      <c r="F435" s="34" t="n">
        <v>0.550691902637482</v>
      </c>
      <c r="G435" s="34" t="n">
        <v>0.497139224411952</v>
      </c>
      <c r="H435" s="34" t="n">
        <v>0.107721691622454</v>
      </c>
      <c r="I435" s="35" t="n">
        <v>2</v>
      </c>
      <c r="J435" s="6" t="n">
        <v>1</v>
      </c>
      <c r="K435" s="35" t="n">
        <v>1</v>
      </c>
      <c r="L435" s="42" t="n">
        <v>16.3932470214164</v>
      </c>
      <c r="M435" s="42" t="n">
        <v>16.3932470214164</v>
      </c>
      <c r="N435" s="42" t="n">
        <v>1127.84675524985</v>
      </c>
      <c r="O435" s="6" t="str">
        <f aca="false">IF(H435&lt;=0,"Below 0%",IF(H435&lt;=0.05,"0-5%",IF(H435&lt;=0.1,"5-10%",IF(H435&lt;=0.2,"10-20%",IF(H435&lt;=0.4,"20-40%","Above 40%")))))</f>
        <v>10-20%</v>
      </c>
    </row>
    <row r="436" customFormat="false" ht="15" hidden="false" customHeight="false" outlineLevel="0" collapsed="false">
      <c r="A436" s="6" t="s">
        <v>150</v>
      </c>
      <c r="B436" s="45" t="n">
        <v>42364</v>
      </c>
      <c r="C436" s="6" t="s">
        <v>188</v>
      </c>
      <c r="D436" s="6" t="s">
        <v>173</v>
      </c>
      <c r="E436" s="6" t="s">
        <v>177</v>
      </c>
      <c r="F436" s="34" t="n">
        <v>0.546627461910248</v>
      </c>
      <c r="G436" s="34" t="n">
        <v>0.43353711790393</v>
      </c>
      <c r="H436" s="34" t="n">
        <v>0.260855044091929</v>
      </c>
      <c r="I436" s="35" t="n">
        <v>2.3</v>
      </c>
      <c r="J436" s="6" t="n">
        <v>1</v>
      </c>
      <c r="K436" s="35" t="n">
        <v>1.3</v>
      </c>
      <c r="L436" s="42" t="n">
        <v>16.3932470214164</v>
      </c>
      <c r="M436" s="42" t="n">
        <v>21.3112211278414</v>
      </c>
      <c r="N436" s="42" t="n">
        <v>1149.1579763777</v>
      </c>
      <c r="O436" s="6" t="str">
        <f aca="false">IF(H436&lt;=0,"Below 0%",IF(H436&lt;=0.05,"0-5%",IF(H436&lt;=0.1,"5-10%",IF(H436&lt;=0.2,"10-20%",IF(H436&lt;=0.4,"20-40%","Above 40%")))))</f>
        <v>20-40%</v>
      </c>
    </row>
    <row r="437" customFormat="false" ht="15" hidden="false" customHeight="false" outlineLevel="0" collapsed="false">
      <c r="A437" s="6" t="s">
        <v>150</v>
      </c>
      <c r="B437" s="45" t="n">
        <v>42364</v>
      </c>
      <c r="C437" s="6" t="s">
        <v>179</v>
      </c>
      <c r="D437" s="6" t="s">
        <v>185</v>
      </c>
      <c r="E437" s="6" t="s">
        <v>177</v>
      </c>
      <c r="F437" s="34" t="n">
        <v>0.50401508808136</v>
      </c>
      <c r="G437" s="34" t="n">
        <v>0.455540631296172</v>
      </c>
      <c r="H437" s="34" t="n">
        <v>0.106410830241994</v>
      </c>
      <c r="I437" s="35" t="n">
        <v>2.2</v>
      </c>
      <c r="J437" s="6" t="n">
        <v>0</v>
      </c>
      <c r="K437" s="35" t="n">
        <v>-1</v>
      </c>
      <c r="L437" s="42" t="n">
        <v>16.3932470214164</v>
      </c>
      <c r="M437" s="42" t="n">
        <v>-16.3932470214164</v>
      </c>
      <c r="N437" s="42" t="n">
        <v>1132.76472935628</v>
      </c>
      <c r="O437" s="6" t="str">
        <f aca="false">IF(H437&lt;=0,"Below 0%",IF(H437&lt;=0.05,"0-5%",IF(H437&lt;=0.1,"5-10%",IF(H437&lt;=0.2,"10-20%",IF(H437&lt;=0.4,"20-40%","Above 40%")))))</f>
        <v>10-20%</v>
      </c>
    </row>
    <row r="438" customFormat="false" ht="15" hidden="false" customHeight="false" outlineLevel="0" collapsed="false">
      <c r="A438" s="6" t="s">
        <v>150</v>
      </c>
      <c r="B438" s="45" t="n">
        <v>42364</v>
      </c>
      <c r="C438" s="6" t="s">
        <v>192</v>
      </c>
      <c r="D438" s="6" t="s">
        <v>176</v>
      </c>
      <c r="E438" s="6" t="s">
        <v>177</v>
      </c>
      <c r="F438" s="34" t="n">
        <v>0.479771763086319</v>
      </c>
      <c r="G438" s="34" t="n">
        <v>0.41136047956722</v>
      </c>
      <c r="H438" s="34" t="n">
        <v>0.166304948864005</v>
      </c>
      <c r="I438" s="35" t="n">
        <v>2.4</v>
      </c>
      <c r="J438" s="6" t="n">
        <v>0</v>
      </c>
      <c r="K438" s="35" t="n">
        <v>-1</v>
      </c>
      <c r="L438" s="42" t="n">
        <v>16.3932470214164</v>
      </c>
      <c r="M438" s="42" t="n">
        <v>-16.3932470214164</v>
      </c>
      <c r="N438" s="42" t="n">
        <v>1116.37148233486</v>
      </c>
      <c r="O438" s="6" t="str">
        <f aca="false">IF(H438&lt;=0,"Below 0%",IF(H438&lt;=0.05,"0-5%",IF(H438&lt;=0.1,"5-10%",IF(H438&lt;=0.2,"10-20%",IF(H438&lt;=0.4,"20-40%","Above 40%")))))</f>
        <v>10-20%</v>
      </c>
    </row>
    <row r="439" customFormat="false" ht="15" hidden="false" customHeight="false" outlineLevel="0" collapsed="false">
      <c r="A439" s="6" t="s">
        <v>150</v>
      </c>
      <c r="B439" s="45" t="n">
        <v>42364</v>
      </c>
      <c r="C439" s="6" t="s">
        <v>175</v>
      </c>
      <c r="D439" s="6" t="s">
        <v>178</v>
      </c>
      <c r="E439" s="6" t="s">
        <v>187</v>
      </c>
      <c r="F439" s="34" t="n">
        <v>0.561086595058441</v>
      </c>
      <c r="G439" s="34" t="n">
        <v>0.488516573310545</v>
      </c>
      <c r="H439" s="34" t="n">
        <v>0.148551811161919</v>
      </c>
      <c r="I439" s="35" t="n">
        <v>2.05</v>
      </c>
      <c r="J439" s="6" t="n">
        <v>1</v>
      </c>
      <c r="K439" s="35" t="n">
        <v>1.05</v>
      </c>
      <c r="L439" s="42" t="n">
        <v>16.3932470214164</v>
      </c>
      <c r="M439" s="42" t="n">
        <v>17.2129093724873</v>
      </c>
      <c r="N439" s="42" t="n">
        <v>1133.58439170735</v>
      </c>
      <c r="O439" s="6" t="str">
        <f aca="false">IF(H439&lt;=0,"Below 0%",IF(H439&lt;=0.05,"0-5%",IF(H439&lt;=0.1,"5-10%",IF(H439&lt;=0.2,"10-20%",IF(H439&lt;=0.4,"20-40%","Above 40%")))))</f>
        <v>10-20%</v>
      </c>
    </row>
    <row r="440" customFormat="false" ht="15" hidden="false" customHeight="false" outlineLevel="0" collapsed="false">
      <c r="A440" s="6" t="s">
        <v>150</v>
      </c>
      <c r="B440" s="45" t="n">
        <v>42366</v>
      </c>
      <c r="C440" s="6" t="s">
        <v>178</v>
      </c>
      <c r="D440" s="6" t="s">
        <v>188</v>
      </c>
      <c r="E440" s="6" t="s">
        <v>187</v>
      </c>
      <c r="F440" s="34" t="n">
        <v>0.608994901180267</v>
      </c>
      <c r="G440" s="34" t="n">
        <v>0.445200238074994</v>
      </c>
      <c r="H440" s="34" t="n">
        <v>0.367912343923057</v>
      </c>
      <c r="I440" s="35" t="n">
        <v>2.25</v>
      </c>
      <c r="J440" s="6" t="n">
        <v>1</v>
      </c>
      <c r="K440" s="35" t="n">
        <v>1.25</v>
      </c>
      <c r="L440" s="42" t="n">
        <v>18.8930731951225</v>
      </c>
      <c r="M440" s="42" t="n">
        <v>23.6163414939031</v>
      </c>
      <c r="N440" s="42" t="n">
        <v>1157.20073320125</v>
      </c>
      <c r="O440" s="6" t="str">
        <f aca="false">IF(H440&lt;=0,"Below 0%",IF(H440&lt;=0.05,"0-5%",IF(H440&lt;=0.1,"5-10%",IF(H440&lt;=0.2,"10-20%",IF(H440&lt;=0.4,"20-40%","Above 40%")))))</f>
        <v>20-40%</v>
      </c>
    </row>
    <row r="441" customFormat="false" ht="15" hidden="false" customHeight="false" outlineLevel="0" collapsed="false">
      <c r="A441" s="6" t="s">
        <v>150</v>
      </c>
      <c r="B441" s="45" t="n">
        <v>42366</v>
      </c>
      <c r="C441" s="6" t="s">
        <v>189</v>
      </c>
      <c r="D441" s="6" t="s">
        <v>179</v>
      </c>
      <c r="E441" s="6" t="s">
        <v>187</v>
      </c>
      <c r="F441" s="34" t="n">
        <v>0.337996602058411</v>
      </c>
      <c r="G441" s="34" t="n">
        <v>0.276171696186486</v>
      </c>
      <c r="H441" s="34" t="n">
        <v>0.223864019107077</v>
      </c>
      <c r="I441" s="35" t="n">
        <v>3.6</v>
      </c>
      <c r="J441" s="6" t="n">
        <v>1</v>
      </c>
      <c r="K441" s="35" t="n">
        <v>2.6</v>
      </c>
      <c r="L441" s="42" t="n">
        <v>18.8930731951225</v>
      </c>
      <c r="M441" s="42" t="n">
        <v>49.1219903073185</v>
      </c>
      <c r="N441" s="42" t="n">
        <v>1206.32272350857</v>
      </c>
      <c r="O441" s="6" t="str">
        <f aca="false">IF(H441&lt;=0,"Below 0%",IF(H441&lt;=0.05,"0-5%",IF(H441&lt;=0.1,"5-10%",IF(H441&lt;=0.2,"10-20%",IF(H441&lt;=0.4,"20-40%","Above 40%")))))</f>
        <v>20-40%</v>
      </c>
    </row>
    <row r="442" customFormat="false" ht="15" hidden="false" customHeight="false" outlineLevel="0" collapsed="false">
      <c r="A442" s="6" t="s">
        <v>150</v>
      </c>
      <c r="B442" s="45" t="n">
        <v>42366</v>
      </c>
      <c r="C442" s="6" t="s">
        <v>198</v>
      </c>
      <c r="D442" s="6" t="s">
        <v>181</v>
      </c>
      <c r="E442" s="6" t="s">
        <v>187</v>
      </c>
      <c r="F442" s="34" t="n">
        <v>0.339195162057877</v>
      </c>
      <c r="G442" s="34" t="n">
        <v>0.2546161159575</v>
      </c>
      <c r="H442" s="34" t="n">
        <v>0.332182610603071</v>
      </c>
      <c r="I442" s="35" t="n">
        <v>3.92</v>
      </c>
      <c r="J442" s="6" t="n">
        <v>0</v>
      </c>
      <c r="K442" s="35" t="n">
        <v>-1</v>
      </c>
      <c r="L442" s="42" t="n">
        <v>18.8930731951225</v>
      </c>
      <c r="M442" s="42" t="n">
        <v>-18.8930731951225</v>
      </c>
      <c r="N442" s="42" t="n">
        <v>1187.42965031345</v>
      </c>
      <c r="O442" s="6" t="str">
        <f aca="false">IF(H442&lt;=0,"Below 0%",IF(H442&lt;=0.05,"0-5%",IF(H442&lt;=0.1,"5-10%",IF(H442&lt;=0.2,"10-20%",IF(H442&lt;=0.4,"20-40%","Above 40%")))))</f>
        <v>20-40%</v>
      </c>
    </row>
    <row r="443" customFormat="false" ht="15" hidden="false" customHeight="false" outlineLevel="0" collapsed="false">
      <c r="A443" s="6" t="s">
        <v>150</v>
      </c>
      <c r="B443" s="45" t="n">
        <v>42366</v>
      </c>
      <c r="C443" s="6" t="s">
        <v>180</v>
      </c>
      <c r="D443" s="6" t="s">
        <v>175</v>
      </c>
      <c r="E443" s="6" t="s">
        <v>187</v>
      </c>
      <c r="F443" s="34" t="n">
        <v>0.562805235385895</v>
      </c>
      <c r="G443" s="34" t="n">
        <v>0.465890183028286</v>
      </c>
      <c r="H443" s="34" t="n">
        <v>0.208021237381867</v>
      </c>
      <c r="I443" s="35" t="n">
        <v>2.14</v>
      </c>
      <c r="J443" s="6" t="n">
        <v>0</v>
      </c>
      <c r="K443" s="35" t="n">
        <v>-1</v>
      </c>
      <c r="L443" s="42" t="n">
        <v>18.8930731951225</v>
      </c>
      <c r="M443" s="42" t="n">
        <v>-18.8930731951225</v>
      </c>
      <c r="N443" s="42" t="n">
        <v>1168.53657711833</v>
      </c>
      <c r="O443" s="6" t="str">
        <f aca="false">IF(H443&lt;=0,"Below 0%",IF(H443&lt;=0.05,"0-5%",IF(H443&lt;=0.1,"5-10%",IF(H443&lt;=0.2,"10-20%",IF(H443&lt;=0.4,"20-40%","Above 40%")))))</f>
        <v>20-40%</v>
      </c>
    </row>
    <row r="444" customFormat="false" ht="15" hidden="false" customHeight="false" outlineLevel="0" collapsed="false">
      <c r="A444" s="6" t="s">
        <v>150</v>
      </c>
      <c r="B444" s="45" t="n">
        <v>42366</v>
      </c>
      <c r="C444" s="6" t="s">
        <v>176</v>
      </c>
      <c r="D444" s="6" t="s">
        <v>190</v>
      </c>
      <c r="E444" s="6" t="s">
        <v>187</v>
      </c>
      <c r="F444" s="34" t="n">
        <v>0.513047456741333</v>
      </c>
      <c r="G444" s="34" t="n">
        <v>0.376136242604094</v>
      </c>
      <c r="H444" s="34" t="n">
        <v>0.363993677369046</v>
      </c>
      <c r="I444" s="35" t="n">
        <v>2.65</v>
      </c>
      <c r="J444" s="6" t="n">
        <v>0</v>
      </c>
      <c r="K444" s="35" t="n">
        <v>-1</v>
      </c>
      <c r="L444" s="42" t="n">
        <v>18.8930731951225</v>
      </c>
      <c r="M444" s="42" t="n">
        <v>-18.8930731951225</v>
      </c>
      <c r="N444" s="42" t="n">
        <v>1149.6435039232</v>
      </c>
      <c r="O444" s="6" t="str">
        <f aca="false">IF(H444&lt;=0,"Below 0%",IF(H444&lt;=0.05,"0-5%",IF(H444&lt;=0.1,"5-10%",IF(H444&lt;=0.2,"10-20%",IF(H444&lt;=0.4,"20-40%","Above 40%")))))</f>
        <v>20-40%</v>
      </c>
    </row>
    <row r="445" customFormat="false" ht="15" hidden="false" customHeight="false" outlineLevel="0" collapsed="false">
      <c r="A445" s="6" t="s">
        <v>150</v>
      </c>
      <c r="B445" s="45" t="n">
        <v>42366</v>
      </c>
      <c r="C445" s="6" t="s">
        <v>172</v>
      </c>
      <c r="D445" s="6" t="s">
        <v>182</v>
      </c>
      <c r="E445" s="6" t="s">
        <v>177</v>
      </c>
      <c r="F445" s="34" t="n">
        <v>0.315904021263123</v>
      </c>
      <c r="G445" s="34" t="n">
        <v>0.246696035242291</v>
      </c>
      <c r="H445" s="34" t="n">
        <v>0.280539514763015</v>
      </c>
      <c r="I445" s="35" t="n">
        <v>4.05</v>
      </c>
      <c r="J445" s="6" t="n">
        <v>0</v>
      </c>
      <c r="K445" s="35" t="n">
        <v>-1</v>
      </c>
      <c r="L445" s="42" t="n">
        <v>18.8930731951225</v>
      </c>
      <c r="M445" s="42" t="n">
        <v>-18.8930731951225</v>
      </c>
      <c r="N445" s="42" t="n">
        <v>1130.75043072808</v>
      </c>
      <c r="O445" s="6" t="str">
        <f aca="false">IF(H445&lt;=0,"Below 0%",IF(H445&lt;=0.05,"0-5%",IF(H445&lt;=0.1,"5-10%",IF(H445&lt;=0.2,"10-20%",IF(H445&lt;=0.4,"20-40%","Above 40%")))))</f>
        <v>20-40%</v>
      </c>
    </row>
    <row r="446" customFormat="false" ht="15" hidden="false" customHeight="false" outlineLevel="0" collapsed="false">
      <c r="A446" s="6" t="s">
        <v>150</v>
      </c>
      <c r="B446" s="45" t="n">
        <v>42367</v>
      </c>
      <c r="C446" s="6" t="s">
        <v>195</v>
      </c>
      <c r="D446" s="6" t="s">
        <v>194</v>
      </c>
      <c r="E446" s="6" t="s">
        <v>187</v>
      </c>
      <c r="F446" s="34" t="n">
        <v>0.301022827625275</v>
      </c>
      <c r="G446" s="34" t="n">
        <v>0.228475565280817</v>
      </c>
      <c r="H446" s="34" t="n">
        <v>0.317527444369338</v>
      </c>
      <c r="I446" s="35" t="n">
        <v>4.4</v>
      </c>
      <c r="J446" s="6" t="n">
        <v>0</v>
      </c>
      <c r="K446" s="35" t="n">
        <v>-1</v>
      </c>
      <c r="L446" s="42" t="n">
        <v>22.6150086145616</v>
      </c>
      <c r="M446" s="42" t="n">
        <v>-22.6150086145616</v>
      </c>
      <c r="N446" s="42" t="n">
        <v>1108.13542211352</v>
      </c>
      <c r="O446" s="6" t="str">
        <f aca="false">IF(H446&lt;=0,"Below 0%",IF(H446&lt;=0.05,"0-5%",IF(H446&lt;=0.1,"5-10%",IF(H446&lt;=0.2,"10-20%",IF(H446&lt;=0.4,"20-40%","Above 40%")))))</f>
        <v>20-40%</v>
      </c>
    </row>
    <row r="447" customFormat="false" ht="15" hidden="false" customHeight="false" outlineLevel="0" collapsed="false">
      <c r="A447" s="6" t="s">
        <v>150</v>
      </c>
      <c r="B447" s="45" t="n">
        <v>42367</v>
      </c>
      <c r="C447" s="6" t="s">
        <v>195</v>
      </c>
      <c r="D447" s="6" t="s">
        <v>194</v>
      </c>
      <c r="E447" s="6" t="s">
        <v>174</v>
      </c>
      <c r="F447" s="34" t="n">
        <v>0.30116879940033</v>
      </c>
      <c r="G447" s="34" t="n">
        <v>0.245193289569657</v>
      </c>
      <c r="H447" s="34" t="n">
        <v>0.228291361190659</v>
      </c>
      <c r="I447" s="35" t="n">
        <v>4.1</v>
      </c>
      <c r="J447" s="6" t="n">
        <v>1</v>
      </c>
      <c r="K447" s="35" t="n">
        <v>3.1</v>
      </c>
      <c r="L447" s="42" t="n">
        <v>21.4105840976955</v>
      </c>
      <c r="M447" s="42" t="n">
        <v>66.372810702856</v>
      </c>
      <c r="N447" s="42" t="n">
        <v>1174.50823281638</v>
      </c>
      <c r="O447" s="6" t="str">
        <f aca="false">IF(H447&lt;=0,"Below 0%",IF(H447&lt;=0.05,"0-5%",IF(H447&lt;=0.1,"5-10%",IF(H447&lt;=0.2,"10-20%",IF(H447&lt;=0.4,"20-40%","Above 40%")))))</f>
        <v>20-40%</v>
      </c>
    </row>
    <row r="448" customFormat="false" ht="15" hidden="false" customHeight="false" outlineLevel="0" collapsed="false">
      <c r="A448" s="6" t="s">
        <v>150</v>
      </c>
      <c r="B448" s="45" t="n">
        <v>42371</v>
      </c>
      <c r="C448" s="6" t="s">
        <v>195</v>
      </c>
      <c r="D448" s="6" t="s">
        <v>199</v>
      </c>
      <c r="E448" s="6" t="s">
        <v>187</v>
      </c>
      <c r="F448" s="34" t="n">
        <v>0.608369171619415</v>
      </c>
      <c r="G448" s="34" t="n">
        <v>0.50119607994444</v>
      </c>
      <c r="H448" s="34" t="n">
        <v>0.213834656661432</v>
      </c>
      <c r="I448" s="35" t="n">
        <v>2</v>
      </c>
      <c r="J448" s="6" t="n">
        <v>0</v>
      </c>
      <c r="K448" s="35" t="n">
        <v>-1</v>
      </c>
      <c r="L448" s="42" t="n">
        <v>23.4901646563275</v>
      </c>
      <c r="M448" s="42" t="n">
        <v>-23.4901646563275</v>
      </c>
      <c r="N448" s="42" t="n">
        <v>1151.01806816005</v>
      </c>
      <c r="O448" s="6" t="str">
        <f aca="false">IF(H448&lt;=0,"Below 0%",IF(H448&lt;=0.05,"0-5%",IF(H448&lt;=0.1,"5-10%",IF(H448&lt;=0.2,"10-20%",IF(H448&lt;=0.4,"20-40%","Above 40%")))))</f>
        <v>20-40%</v>
      </c>
    </row>
    <row r="449" customFormat="false" ht="15" hidden="false" customHeight="false" outlineLevel="0" collapsed="false">
      <c r="A449" s="6" t="s">
        <v>150</v>
      </c>
      <c r="B449" s="45" t="n">
        <v>42371</v>
      </c>
      <c r="C449" s="6" t="s">
        <v>189</v>
      </c>
      <c r="D449" s="6" t="s">
        <v>183</v>
      </c>
      <c r="E449" s="6" t="s">
        <v>187</v>
      </c>
      <c r="F449" s="34" t="n">
        <v>0.334536164999008</v>
      </c>
      <c r="G449" s="34" t="n">
        <v>0.244799381722161</v>
      </c>
      <c r="H449" s="34" t="n">
        <v>0.366572752943857</v>
      </c>
      <c r="I449" s="35" t="n">
        <v>4.1</v>
      </c>
      <c r="J449" s="6" t="n">
        <v>1</v>
      </c>
      <c r="K449" s="35" t="n">
        <v>3.1</v>
      </c>
      <c r="L449" s="42" t="n">
        <v>23.4901646563275</v>
      </c>
      <c r="M449" s="42" t="n">
        <v>72.8195104346153</v>
      </c>
      <c r="N449" s="42" t="n">
        <v>1223.83757859466</v>
      </c>
      <c r="O449" s="6" t="str">
        <f aca="false">IF(H449&lt;=0,"Below 0%",IF(H449&lt;=0.05,"0-5%",IF(H449&lt;=0.1,"5-10%",IF(H449&lt;=0.2,"10-20%",IF(H449&lt;=0.4,"20-40%","Above 40%")))))</f>
        <v>20-40%</v>
      </c>
    </row>
    <row r="450" customFormat="false" ht="15" hidden="false" customHeight="false" outlineLevel="0" collapsed="false">
      <c r="A450" s="6" t="s">
        <v>150</v>
      </c>
      <c r="B450" s="45" t="n">
        <v>42372</v>
      </c>
      <c r="C450" s="6" t="s">
        <v>173</v>
      </c>
      <c r="D450" s="6" t="s">
        <v>181</v>
      </c>
      <c r="E450" s="6" t="s">
        <v>177</v>
      </c>
      <c r="F450" s="34" t="n">
        <v>0.490619599819183</v>
      </c>
      <c r="G450" s="34" t="n">
        <v>0.369351669941061</v>
      </c>
      <c r="H450" s="34" t="n">
        <v>0.328326469723215</v>
      </c>
      <c r="I450" s="35" t="n">
        <v>2.7</v>
      </c>
      <c r="J450" s="6" t="n">
        <v>0</v>
      </c>
      <c r="K450" s="35" t="n">
        <v>-1</v>
      </c>
      <c r="L450" s="42" t="n">
        <v>24.4767515718933</v>
      </c>
      <c r="M450" s="42" t="n">
        <v>-24.4767515718933</v>
      </c>
      <c r="N450" s="42" t="n">
        <v>1199.36082702277</v>
      </c>
      <c r="O450" s="6" t="str">
        <f aca="false">IF(H450&lt;=0,"Below 0%",IF(H450&lt;=0.05,"0-5%",IF(H450&lt;=0.1,"5-10%",IF(H450&lt;=0.2,"10-20%",IF(H450&lt;=0.4,"20-40%","Above 40%")))))</f>
        <v>20-40%</v>
      </c>
    </row>
    <row r="451" customFormat="false" ht="15" hidden="false" customHeight="false" outlineLevel="0" collapsed="false">
      <c r="A451" s="6" t="s">
        <v>150</v>
      </c>
      <c r="B451" s="45" t="n">
        <v>42381</v>
      </c>
      <c r="C451" s="6" t="s">
        <v>182</v>
      </c>
      <c r="D451" s="6" t="s">
        <v>180</v>
      </c>
      <c r="E451" s="6" t="s">
        <v>174</v>
      </c>
      <c r="F451" s="34" t="n">
        <v>0.337255924940109</v>
      </c>
      <c r="G451" s="34" t="n">
        <v>0.304449648711944</v>
      </c>
      <c r="H451" s="34" t="n">
        <v>0.107755999610974</v>
      </c>
      <c r="I451" s="35" t="n">
        <v>3.3</v>
      </c>
      <c r="J451" s="6" t="n">
        <v>0</v>
      </c>
      <c r="K451" s="35" t="n">
        <v>-1</v>
      </c>
      <c r="L451" s="42" t="n">
        <v>14.7240512670734</v>
      </c>
      <c r="M451" s="42" t="n">
        <v>-14.7240512670734</v>
      </c>
      <c r="N451" s="42" t="n">
        <v>1184.6367757557</v>
      </c>
      <c r="O451" s="6" t="str">
        <f aca="false">IF(H451&lt;=0,"Below 0%",IF(H451&lt;=0.05,"0-5%",IF(H451&lt;=0.1,"5-10%",IF(H451&lt;=0.2,"10-20%",IF(H451&lt;=0.4,"20-40%","Above 40%")))))</f>
        <v>10-20%</v>
      </c>
    </row>
    <row r="452" customFormat="false" ht="15" hidden="false" customHeight="false" outlineLevel="0" collapsed="false">
      <c r="A452" s="6" t="s">
        <v>150</v>
      </c>
      <c r="B452" s="45" t="n">
        <v>42382</v>
      </c>
      <c r="C452" s="6" t="s">
        <v>183</v>
      </c>
      <c r="D452" s="6" t="s">
        <v>185</v>
      </c>
      <c r="E452" s="6" t="s">
        <v>174</v>
      </c>
      <c r="F452" s="34" t="n">
        <v>0.309142529964447</v>
      </c>
      <c r="G452" s="34" t="n">
        <v>0.278514107266059</v>
      </c>
      <c r="H452" s="34" t="n">
        <v>0.109970812606377</v>
      </c>
      <c r="I452" s="35" t="n">
        <v>3.58</v>
      </c>
      <c r="J452" s="6" t="n">
        <v>1</v>
      </c>
      <c r="K452" s="35" t="n">
        <v>2.58</v>
      </c>
      <c r="L452" s="42" t="n">
        <v>11.802257658327</v>
      </c>
      <c r="M452" s="42" t="n">
        <v>30.4498247584838</v>
      </c>
      <c r="N452" s="42" t="n">
        <v>1215.08660051418</v>
      </c>
      <c r="O452" s="6" t="str">
        <f aca="false">IF(H452&lt;=0,"Below 0%",IF(H452&lt;=0.05,"0-5%",IF(H452&lt;=0.1,"5-10%",IF(H452&lt;=0.2,"10-20%",IF(H452&lt;=0.4,"20-40%","Above 40%")))))</f>
        <v>10-20%</v>
      </c>
    </row>
    <row r="453" customFormat="false" ht="15" hidden="false" customHeight="false" outlineLevel="0" collapsed="false">
      <c r="A453" s="6" t="s">
        <v>150</v>
      </c>
      <c r="B453" s="45" t="n">
        <v>42382</v>
      </c>
      <c r="C453" s="6" t="s">
        <v>183</v>
      </c>
      <c r="D453" s="6" t="s">
        <v>185</v>
      </c>
      <c r="E453" s="6" t="s">
        <v>177</v>
      </c>
      <c r="F453" s="34" t="n">
        <v>0.470161318778992</v>
      </c>
      <c r="G453" s="34" t="n">
        <v>0.383492501543266</v>
      </c>
      <c r="H453" s="34" t="n">
        <v>0.225998727190101</v>
      </c>
      <c r="I453" s="35" t="n">
        <v>2.6</v>
      </c>
      <c r="J453" s="6" t="n">
        <v>0</v>
      </c>
      <c r="K453" s="35" t="n">
        <v>-1</v>
      </c>
      <c r="L453" s="42" t="n">
        <v>22.8237619108721</v>
      </c>
      <c r="M453" s="42" t="n">
        <v>-22.8237619108721</v>
      </c>
      <c r="N453" s="42" t="n">
        <v>1192.26283860331</v>
      </c>
      <c r="O453" s="6" t="str">
        <f aca="false">IF(H453&lt;=0,"Below 0%",IF(H453&lt;=0.05,"0-5%",IF(H453&lt;=0.1,"5-10%",IF(H453&lt;=0.2,"10-20%",IF(H453&lt;=0.4,"20-40%","Above 40%")))))</f>
        <v>20-40%</v>
      </c>
    </row>
    <row r="454" customFormat="false" ht="15" hidden="false" customHeight="false" outlineLevel="0" collapsed="false">
      <c r="A454" s="6" t="s">
        <v>150</v>
      </c>
      <c r="B454" s="45" t="n">
        <v>42382</v>
      </c>
      <c r="C454" s="6" t="s">
        <v>179</v>
      </c>
      <c r="D454" s="6" t="s">
        <v>198</v>
      </c>
      <c r="E454" s="6" t="s">
        <v>174</v>
      </c>
      <c r="F454" s="34" t="n">
        <v>0.363879889249802</v>
      </c>
      <c r="G454" s="34" t="n">
        <v>0.284164236891162</v>
      </c>
      <c r="H454" s="34" t="n">
        <v>0.280526688476888</v>
      </c>
      <c r="I454" s="35" t="n">
        <v>3.51</v>
      </c>
      <c r="J454" s="6" t="n">
        <v>0</v>
      </c>
      <c r="K454" s="35" t="n">
        <v>-1</v>
      </c>
      <c r="L454" s="42" t="n">
        <v>22.8237619108721</v>
      </c>
      <c r="M454" s="42" t="n">
        <v>-22.8237619108721</v>
      </c>
      <c r="N454" s="42" t="n">
        <v>1169.43907669244</v>
      </c>
      <c r="O454" s="6" t="str">
        <f aca="false">IF(H454&lt;=0,"Below 0%",IF(H454&lt;=0.05,"0-5%",IF(H454&lt;=0.1,"5-10%",IF(H454&lt;=0.2,"10-20%",IF(H454&lt;=0.4,"20-40%","Above 40%")))))</f>
        <v>20-40%</v>
      </c>
    </row>
    <row r="455" customFormat="false" ht="15" hidden="false" customHeight="false" outlineLevel="0" collapsed="false">
      <c r="A455" s="6" t="s">
        <v>150</v>
      </c>
      <c r="B455" s="45" t="n">
        <v>42382</v>
      </c>
      <c r="C455" s="6" t="s">
        <v>192</v>
      </c>
      <c r="D455" s="6" t="s">
        <v>172</v>
      </c>
      <c r="E455" s="6" t="s">
        <v>187</v>
      </c>
      <c r="F455" s="34" t="n">
        <v>0.568111658096314</v>
      </c>
      <c r="G455" s="34" t="n">
        <v>0.484252640666424</v>
      </c>
      <c r="H455" s="34" t="n">
        <v>0.173172039525656</v>
      </c>
      <c r="I455" s="35" t="n">
        <v>2.05</v>
      </c>
      <c r="J455" s="6" t="n">
        <v>1</v>
      </c>
      <c r="K455" s="35" t="n">
        <v>1.05</v>
      </c>
      <c r="L455" s="42" t="n">
        <v>22.8237619108721</v>
      </c>
      <c r="M455" s="42" t="n">
        <v>23.9649500064157</v>
      </c>
      <c r="N455" s="42" t="n">
        <v>1193.40402669885</v>
      </c>
      <c r="O455" s="6" t="str">
        <f aca="false">IF(H455&lt;=0,"Below 0%",IF(H455&lt;=0.05,"0-5%",IF(H455&lt;=0.1,"5-10%",IF(H455&lt;=0.2,"10-20%",IF(H455&lt;=0.4,"20-40%","Above 40%")))))</f>
        <v>10-20%</v>
      </c>
    </row>
    <row r="456" customFormat="false" ht="15" hidden="false" customHeight="false" outlineLevel="0" collapsed="false">
      <c r="A456" s="6" t="s">
        <v>150</v>
      </c>
      <c r="B456" s="45" t="n">
        <v>42382</v>
      </c>
      <c r="C456" s="6" t="s">
        <v>192</v>
      </c>
      <c r="D456" s="6" t="s">
        <v>172</v>
      </c>
      <c r="E456" s="6" t="s">
        <v>174</v>
      </c>
      <c r="F456" s="34" t="n">
        <v>0.328901380300522</v>
      </c>
      <c r="G456" s="34" t="n">
        <v>0.288580788769235</v>
      </c>
      <c r="H456" s="34" t="n">
        <v>0.139720290124819</v>
      </c>
      <c r="I456" s="35" t="n">
        <v>3.44</v>
      </c>
      <c r="J456" s="6" t="n">
        <v>0</v>
      </c>
      <c r="K456" s="35" t="n">
        <v>-1</v>
      </c>
      <c r="L456" s="42" t="n">
        <v>15.3663722737542</v>
      </c>
      <c r="M456" s="42" t="n">
        <v>-15.3663722737542</v>
      </c>
      <c r="N456" s="42" t="n">
        <v>1178.0376544251</v>
      </c>
      <c r="O456" s="6" t="str">
        <f aca="false">IF(H456&lt;=0,"Below 0%",IF(H456&lt;=0.05,"0-5%",IF(H456&lt;=0.1,"5-10%",IF(H456&lt;=0.2,"10-20%",IF(H456&lt;=0.4,"20-40%","Above 40%")))))</f>
        <v>10-20%</v>
      </c>
    </row>
    <row r="457" customFormat="false" ht="15" hidden="false" customHeight="false" outlineLevel="0" collapsed="false">
      <c r="A457" s="6" t="s">
        <v>150</v>
      </c>
      <c r="B457" s="45" t="n">
        <v>42382</v>
      </c>
      <c r="C457" s="6" t="s">
        <v>181</v>
      </c>
      <c r="D457" s="6" t="s">
        <v>195</v>
      </c>
      <c r="E457" s="6" t="s">
        <v>187</v>
      </c>
      <c r="F457" s="34" t="n">
        <v>0.621426701545715</v>
      </c>
      <c r="G457" s="34" t="n">
        <v>0.558466301500357</v>
      </c>
      <c r="H457" s="34" t="n">
        <v>0.112738046818959</v>
      </c>
      <c r="I457" s="35" t="n">
        <v>1.8</v>
      </c>
      <c r="J457" s="6" t="n">
        <v>0</v>
      </c>
      <c r="K457" s="35" t="n">
        <v>-1</v>
      </c>
      <c r="L457" s="42" t="n">
        <v>22.8237619108721</v>
      </c>
      <c r="M457" s="42" t="n">
        <v>-22.8237619108721</v>
      </c>
      <c r="N457" s="42" t="n">
        <v>1155.21389251423</v>
      </c>
      <c r="O457" s="6" t="str">
        <f aca="false">IF(H457&lt;=0,"Below 0%",IF(H457&lt;=0.05,"0-5%",IF(H457&lt;=0.1,"5-10%",IF(H457&lt;=0.2,"10-20%",IF(H457&lt;=0.4,"20-40%","Above 40%")))))</f>
        <v>10-20%</v>
      </c>
    </row>
    <row r="458" customFormat="false" ht="15" hidden="false" customHeight="false" outlineLevel="0" collapsed="false">
      <c r="A458" s="6" t="s">
        <v>150</v>
      </c>
      <c r="B458" s="45" t="n">
        <v>42385</v>
      </c>
      <c r="C458" s="6" t="s">
        <v>188</v>
      </c>
      <c r="D458" s="6" t="s">
        <v>189</v>
      </c>
      <c r="E458" s="6" t="s">
        <v>177</v>
      </c>
      <c r="F458" s="34" t="n">
        <v>0.393708318471909</v>
      </c>
      <c r="G458" s="34" t="n">
        <v>0.334436014526626</v>
      </c>
      <c r="H458" s="34" t="n">
        <v>0.177230625203984</v>
      </c>
      <c r="I458" s="35" t="n">
        <v>3</v>
      </c>
      <c r="J458" s="6" t="n">
        <v>0</v>
      </c>
      <c r="K458" s="35" t="n">
        <v>-1</v>
      </c>
      <c r="L458" s="42" t="n">
        <v>23.1042778502845</v>
      </c>
      <c r="M458" s="42" t="n">
        <v>-23.1042778502845</v>
      </c>
      <c r="N458" s="42" t="n">
        <v>1132.10961466394</v>
      </c>
      <c r="O458" s="6" t="str">
        <f aca="false">IF(H458&lt;=0,"Below 0%",IF(H458&lt;=0.05,"0-5%",IF(H458&lt;=0.1,"5-10%",IF(H458&lt;=0.2,"10-20%",IF(H458&lt;=0.4,"20-40%","Above 40%")))))</f>
        <v>10-20%</v>
      </c>
    </row>
    <row r="459" customFormat="false" ht="15" hidden="false" customHeight="false" outlineLevel="0" collapsed="false">
      <c r="A459" s="6" t="s">
        <v>150</v>
      </c>
      <c r="B459" s="45" t="n">
        <v>42385</v>
      </c>
      <c r="C459" s="6" t="s">
        <v>190</v>
      </c>
      <c r="D459" s="6" t="s">
        <v>173</v>
      </c>
      <c r="E459" s="6" t="s">
        <v>174</v>
      </c>
      <c r="F459" s="34" t="n">
        <v>0.29279026389122</v>
      </c>
      <c r="G459" s="34" t="n">
        <v>0.249748375100224</v>
      </c>
      <c r="H459" s="34" t="n">
        <v>0.17234101632783</v>
      </c>
      <c r="I459" s="35" t="n">
        <v>3.98</v>
      </c>
      <c r="J459" s="6" t="n">
        <v>1</v>
      </c>
      <c r="K459" s="35" t="n">
        <v>2.98</v>
      </c>
      <c r="L459" s="42" t="n">
        <v>16.0203793319755</v>
      </c>
      <c r="M459" s="42" t="n">
        <v>47.7407304092871</v>
      </c>
      <c r="N459" s="42" t="n">
        <v>1179.85034507323</v>
      </c>
      <c r="O459" s="6" t="str">
        <f aca="false">IF(H459&lt;=0,"Below 0%",IF(H459&lt;=0.05,"0-5%",IF(H459&lt;=0.1,"5-10%",IF(H459&lt;=0.2,"10-20%",IF(H459&lt;=0.4,"20-40%","Above 40%")))))</f>
        <v>10-20%</v>
      </c>
    </row>
    <row r="460" customFormat="false" ht="15" hidden="false" customHeight="false" outlineLevel="0" collapsed="false">
      <c r="A460" s="6" t="s">
        <v>150</v>
      </c>
      <c r="B460" s="45" t="n">
        <v>42385</v>
      </c>
      <c r="C460" s="6" t="s">
        <v>182</v>
      </c>
      <c r="D460" s="6" t="s">
        <v>195</v>
      </c>
      <c r="E460" s="6" t="s">
        <v>177</v>
      </c>
      <c r="F460" s="34" t="n">
        <v>0.513209104537964</v>
      </c>
      <c r="G460" s="34" t="n">
        <v>0.440436241610738</v>
      </c>
      <c r="H460" s="34" t="n">
        <v>0.165229052589053</v>
      </c>
      <c r="I460" s="35" t="n">
        <v>2.3</v>
      </c>
      <c r="J460" s="6" t="n">
        <v>0</v>
      </c>
      <c r="K460" s="35" t="n">
        <v>-1</v>
      </c>
      <c r="L460" s="42" t="n">
        <v>23.1042778502845</v>
      </c>
      <c r="M460" s="42" t="n">
        <v>-23.1042778502845</v>
      </c>
      <c r="N460" s="42" t="n">
        <v>1156.74606722294</v>
      </c>
      <c r="O460" s="6" t="str">
        <f aca="false">IF(H460&lt;=0,"Below 0%",IF(H460&lt;=0.05,"0-5%",IF(H460&lt;=0.1,"5-10%",IF(H460&lt;=0.2,"10-20%",IF(H460&lt;=0.4,"20-40%","Above 40%")))))</f>
        <v>10-20%</v>
      </c>
    </row>
    <row r="461" customFormat="false" ht="15" hidden="false" customHeight="false" outlineLevel="0" collapsed="false">
      <c r="A461" s="6" t="s">
        <v>150</v>
      </c>
      <c r="B461" s="45" t="n">
        <v>42385</v>
      </c>
      <c r="C461" s="6" t="s">
        <v>199</v>
      </c>
      <c r="D461" s="6" t="s">
        <v>172</v>
      </c>
      <c r="E461" s="6" t="s">
        <v>187</v>
      </c>
      <c r="F461" s="34" t="n">
        <v>0.644936680793762</v>
      </c>
      <c r="G461" s="34" t="n">
        <v>0.515352978463081</v>
      </c>
      <c r="H461" s="34" t="n">
        <v>0.251446499285081</v>
      </c>
      <c r="I461" s="35" t="n">
        <v>1.95</v>
      </c>
      <c r="J461" s="6" t="n">
        <v>1</v>
      </c>
      <c r="K461" s="35" t="n">
        <v>0.95</v>
      </c>
      <c r="L461" s="42" t="n">
        <v>23.1042778502845</v>
      </c>
      <c r="M461" s="42" t="n">
        <v>21.9490639577703</v>
      </c>
      <c r="N461" s="42" t="n">
        <v>1178.69513118071</v>
      </c>
      <c r="O461" s="6" t="str">
        <f aca="false">IF(H461&lt;=0,"Below 0%",IF(H461&lt;=0.05,"0-5%",IF(H461&lt;=0.1,"5-10%",IF(H461&lt;=0.2,"10-20%",IF(H461&lt;=0.4,"20-40%","Above 40%")))))</f>
        <v>20-40%</v>
      </c>
    </row>
    <row r="462" customFormat="false" ht="15" hidden="false" customHeight="false" outlineLevel="0" collapsed="false">
      <c r="A462" s="6" t="s">
        <v>150</v>
      </c>
      <c r="B462" s="45" t="n">
        <v>42386</v>
      </c>
      <c r="C462" s="6" t="s">
        <v>192</v>
      </c>
      <c r="D462" s="6" t="s">
        <v>185</v>
      </c>
      <c r="E462" s="6" t="s">
        <v>187</v>
      </c>
      <c r="F462" s="34" t="n">
        <v>0.302102386951447</v>
      </c>
      <c r="G462" s="34" t="n">
        <v>0.229124155461692</v>
      </c>
      <c r="H462" s="34" t="n">
        <v>0.318509549299601</v>
      </c>
      <c r="I462" s="35" t="n">
        <v>4.33</v>
      </c>
      <c r="J462" s="6" t="n">
        <v>0</v>
      </c>
      <c r="K462" s="35" t="n">
        <v>-1</v>
      </c>
      <c r="L462" s="42" t="n">
        <v>23.5739026236143</v>
      </c>
      <c r="M462" s="42" t="n">
        <v>-23.5739026236143</v>
      </c>
      <c r="N462" s="42" t="n">
        <v>1155.1212285571</v>
      </c>
      <c r="O462" s="6" t="str">
        <f aca="false">IF(H462&lt;=0,"Below 0%",IF(H462&lt;=0.05,"0-5%",IF(H462&lt;=0.1,"5-10%",IF(H462&lt;=0.2,"10-20%",IF(H462&lt;=0.4,"20-40%","Above 40%")))))</f>
        <v>20-40%</v>
      </c>
    </row>
    <row r="463" customFormat="false" ht="15" hidden="false" customHeight="false" outlineLevel="0" collapsed="false">
      <c r="A463" s="6" t="s">
        <v>150</v>
      </c>
      <c r="B463" s="45" t="n">
        <v>42386</v>
      </c>
      <c r="C463" s="6" t="s">
        <v>192</v>
      </c>
      <c r="D463" s="6" t="s">
        <v>185</v>
      </c>
      <c r="E463" s="6" t="s">
        <v>174</v>
      </c>
      <c r="F463" s="34" t="n">
        <v>0.314802944660187</v>
      </c>
      <c r="G463" s="34" t="n">
        <v>0.274822047963746</v>
      </c>
      <c r="H463" s="34" t="n">
        <v>0.145479218252949</v>
      </c>
      <c r="I463" s="35" t="n">
        <v>3.61</v>
      </c>
      <c r="J463" s="6" t="n">
        <v>1</v>
      </c>
      <c r="K463" s="35" t="n">
        <v>2.61</v>
      </c>
      <c r="L463" s="42" t="n">
        <v>15.4041713744386</v>
      </c>
      <c r="M463" s="42" t="n">
        <v>40.2048872872848</v>
      </c>
      <c r="N463" s="42" t="n">
        <v>1195.32611584439</v>
      </c>
      <c r="O463" s="6" t="str">
        <f aca="false">IF(H463&lt;=0,"Below 0%",IF(H463&lt;=0.05,"0-5%",IF(H463&lt;=0.1,"5-10%",IF(H463&lt;=0.2,"10-20%",IF(H463&lt;=0.4,"20-40%","Above 40%")))))</f>
        <v>10-20%</v>
      </c>
    </row>
    <row r="464" customFormat="false" ht="15" hidden="false" customHeight="false" outlineLevel="0" collapsed="false">
      <c r="A464" s="6" t="s">
        <v>150</v>
      </c>
      <c r="B464" s="45" t="n">
        <v>42392</v>
      </c>
      <c r="C464" s="6" t="s">
        <v>180</v>
      </c>
      <c r="D464" s="6" t="s">
        <v>181</v>
      </c>
      <c r="E464" s="6" t="s">
        <v>187</v>
      </c>
      <c r="F464" s="34" t="n">
        <v>0.334566324949265</v>
      </c>
      <c r="G464" s="34" t="n">
        <v>0.273936864075137</v>
      </c>
      <c r="H464" s="34" t="n">
        <v>0.22132640336241</v>
      </c>
      <c r="I464" s="35" t="n">
        <v>3.63</v>
      </c>
      <c r="J464" s="6" t="n">
        <v>0</v>
      </c>
      <c r="K464" s="35" t="n">
        <v>-1</v>
      </c>
      <c r="L464" s="42" t="n">
        <v>17.5937435854119</v>
      </c>
      <c r="M464" s="42" t="n">
        <v>-17.5937435854119</v>
      </c>
      <c r="N464" s="42" t="n">
        <v>1177.73237225897</v>
      </c>
      <c r="O464" s="6" t="str">
        <f aca="false">IF(H464&lt;=0,"Below 0%",IF(H464&lt;=0.05,"0-5%",IF(H464&lt;=0.1,"5-10%",IF(H464&lt;=0.2,"10-20%",IF(H464&lt;=0.4,"20-40%","Above 40%")))))</f>
        <v>20-40%</v>
      </c>
    </row>
    <row r="465" customFormat="false" ht="15" hidden="false" customHeight="false" outlineLevel="0" collapsed="false">
      <c r="A465" s="6" t="s">
        <v>150</v>
      </c>
      <c r="B465" s="45" t="n">
        <v>42392</v>
      </c>
      <c r="C465" s="6" t="s">
        <v>180</v>
      </c>
      <c r="D465" s="6" t="s">
        <v>181</v>
      </c>
      <c r="E465" s="6" t="s">
        <v>177</v>
      </c>
      <c r="F465" s="34" t="n">
        <v>0.521775662899017</v>
      </c>
      <c r="G465" s="34" t="n">
        <v>0.441951474041221</v>
      </c>
      <c r="H465" s="34" t="n">
        <v>0.180617541848839</v>
      </c>
      <c r="I465" s="35" t="n">
        <v>2.25</v>
      </c>
      <c r="J465" s="6" t="n">
        <v>1</v>
      </c>
      <c r="K465" s="35" t="n">
        <v>1.25</v>
      </c>
      <c r="L465" s="42" t="n">
        <v>17.5937435854119</v>
      </c>
      <c r="M465" s="42" t="n">
        <v>21.9921794817649</v>
      </c>
      <c r="N465" s="42" t="n">
        <v>1199.72455174074</v>
      </c>
      <c r="O465" s="6" t="str">
        <f aca="false">IF(H465&lt;=0,"Below 0%",IF(H465&lt;=0.05,"0-5%",IF(H465&lt;=0.1,"5-10%",IF(H465&lt;=0.2,"10-20%",IF(H465&lt;=0.4,"20-40%","Above 40%")))))</f>
        <v>10-20%</v>
      </c>
    </row>
    <row r="466" customFormat="false" ht="15" hidden="false" customHeight="false" outlineLevel="0" collapsed="false">
      <c r="A466" s="6" t="s">
        <v>150</v>
      </c>
      <c r="B466" s="45" t="n">
        <v>42392</v>
      </c>
      <c r="C466" s="6" t="s">
        <v>195</v>
      </c>
      <c r="D466" s="6" t="s">
        <v>192</v>
      </c>
      <c r="E466" s="6" t="s">
        <v>187</v>
      </c>
      <c r="F466" s="34" t="n">
        <v>0.602277159690857</v>
      </c>
      <c r="G466" s="34" t="n">
        <v>0.470588235294118</v>
      </c>
      <c r="H466" s="34" t="n">
        <v>0.279838964343071</v>
      </c>
      <c r="I466" s="35" t="n">
        <v>2.1</v>
      </c>
      <c r="J466" s="6" t="n">
        <v>1</v>
      </c>
      <c r="K466" s="35" t="n">
        <v>1.1</v>
      </c>
      <c r="L466" s="42" t="n">
        <v>17.5937435854119</v>
      </c>
      <c r="M466" s="42" t="n">
        <v>19.3531179439531</v>
      </c>
      <c r="N466" s="42" t="n">
        <v>1219.07766968469</v>
      </c>
      <c r="O466" s="6" t="str">
        <f aca="false">IF(H466&lt;=0,"Below 0%",IF(H466&lt;=0.05,"0-5%",IF(H466&lt;=0.1,"5-10%",IF(H466&lt;=0.2,"10-20%",IF(H466&lt;=0.4,"20-40%","Above 40%")))))</f>
        <v>20-40%</v>
      </c>
    </row>
    <row r="467" customFormat="false" ht="15" hidden="false" customHeight="false" outlineLevel="0" collapsed="false">
      <c r="A467" s="6" t="s">
        <v>150</v>
      </c>
      <c r="B467" s="45" t="n">
        <v>42392</v>
      </c>
      <c r="C467" s="6" t="s">
        <v>172</v>
      </c>
      <c r="D467" s="6" t="s">
        <v>183</v>
      </c>
      <c r="E467" s="6" t="s">
        <v>174</v>
      </c>
      <c r="F467" s="34" t="n">
        <v>0.371750473976135</v>
      </c>
      <c r="G467" s="34" t="n">
        <v>0.279042478291481</v>
      </c>
      <c r="H467" s="34" t="n">
        <v>0.332236139287058</v>
      </c>
      <c r="I467" s="35" t="n">
        <v>3.6</v>
      </c>
      <c r="J467" s="6" t="n">
        <v>0</v>
      </c>
      <c r="K467" s="35" t="n">
        <v>-1</v>
      </c>
      <c r="L467" s="42" t="n">
        <v>17.5937435854119</v>
      </c>
      <c r="M467" s="42" t="n">
        <v>-17.5937435854119</v>
      </c>
      <c r="N467" s="42" t="n">
        <v>1201.48392609928</v>
      </c>
      <c r="O467" s="6" t="str">
        <f aca="false">IF(H467&lt;=0,"Below 0%",IF(H467&lt;=0.05,"0-5%",IF(H467&lt;=0.1,"5-10%",IF(H467&lt;=0.2,"10-20%",IF(H467&lt;=0.4,"20-40%","Above 40%")))))</f>
        <v>20-40%</v>
      </c>
    </row>
    <row r="468" customFormat="false" ht="15" hidden="false" customHeight="false" outlineLevel="0" collapsed="false">
      <c r="A468" s="6" t="s">
        <v>150</v>
      </c>
      <c r="B468" s="45" t="n">
        <v>42392</v>
      </c>
      <c r="C468" s="6" t="s">
        <v>191</v>
      </c>
      <c r="D468" s="6" t="s">
        <v>199</v>
      </c>
      <c r="E468" s="6" t="s">
        <v>174</v>
      </c>
      <c r="F468" s="34" t="n">
        <v>0.346638947725296</v>
      </c>
      <c r="G468" s="34" t="n">
        <v>0.290627958346482</v>
      </c>
      <c r="H468" s="34" t="n">
        <v>0.192724023172056</v>
      </c>
      <c r="I468" s="35" t="n">
        <v>3.4</v>
      </c>
      <c r="J468" s="6" t="n">
        <v>1</v>
      </c>
      <c r="K468" s="35" t="n">
        <v>2.4</v>
      </c>
      <c r="L468" s="42" t="n">
        <v>16.3633198373646</v>
      </c>
      <c r="M468" s="42" t="n">
        <v>39.2719676096751</v>
      </c>
      <c r="N468" s="42" t="n">
        <v>1240.75589370895</v>
      </c>
      <c r="O468" s="6" t="str">
        <f aca="false">IF(H468&lt;=0,"Below 0%",IF(H468&lt;=0.05,"0-5%",IF(H468&lt;=0.1,"5-10%",IF(H468&lt;=0.2,"10-20%",IF(H468&lt;=0.4,"20-40%","Above 40%")))))</f>
        <v>10-20%</v>
      </c>
    </row>
    <row r="469" customFormat="false" ht="15" hidden="false" customHeight="false" outlineLevel="0" collapsed="false">
      <c r="A469" s="6" t="s">
        <v>150</v>
      </c>
      <c r="B469" s="45" t="n">
        <v>42392</v>
      </c>
      <c r="C469" s="6" t="s">
        <v>198</v>
      </c>
      <c r="D469" s="6" t="s">
        <v>188</v>
      </c>
      <c r="E469" s="6" t="s">
        <v>187</v>
      </c>
      <c r="F469" s="34" t="n">
        <v>0.597016572952271</v>
      </c>
      <c r="G469" s="34" t="n">
        <v>0.472094418883777</v>
      </c>
      <c r="H469" s="34" t="n">
        <v>0.264612647537458</v>
      </c>
      <c r="I469" s="35" t="n">
        <v>2.1</v>
      </c>
      <c r="J469" s="6" t="n">
        <v>1</v>
      </c>
      <c r="K469" s="35" t="n">
        <v>1.1</v>
      </c>
      <c r="L469" s="42" t="n">
        <v>17.5937435854119</v>
      </c>
      <c r="M469" s="42" t="n">
        <v>19.3531179439531</v>
      </c>
      <c r="N469" s="42" t="n">
        <v>1260.10901165291</v>
      </c>
      <c r="O469" s="6" t="str">
        <f aca="false">IF(H469&lt;=0,"Below 0%",IF(H469&lt;=0.05,"0-5%",IF(H469&lt;=0.1,"5-10%",IF(H469&lt;=0.2,"10-20%",IF(H469&lt;=0.4,"20-40%","Above 40%")))))</f>
        <v>20-40%</v>
      </c>
    </row>
    <row r="470" customFormat="false" ht="15" hidden="false" customHeight="false" outlineLevel="0" collapsed="false">
      <c r="A470" s="6" t="s">
        <v>150</v>
      </c>
      <c r="B470" s="45" t="n">
        <v>42392</v>
      </c>
      <c r="C470" s="6" t="s">
        <v>189</v>
      </c>
      <c r="D470" s="6" t="s">
        <v>194</v>
      </c>
      <c r="E470" s="6" t="s">
        <v>174</v>
      </c>
      <c r="F470" s="34" t="n">
        <v>0.296162456274033</v>
      </c>
      <c r="G470" s="34" t="n">
        <v>0.242979053529868</v>
      </c>
      <c r="H470" s="34" t="n">
        <v>0.218880607079272</v>
      </c>
      <c r="I470" s="35" t="n">
        <v>4.1</v>
      </c>
      <c r="J470" s="6" t="n">
        <v>1</v>
      </c>
      <c r="K470" s="35" t="n">
        <v>3.1</v>
      </c>
      <c r="L470" s="42" t="n">
        <v>15.2005738200144</v>
      </c>
      <c r="M470" s="42" t="n">
        <v>47.1217788420447</v>
      </c>
      <c r="N470" s="42" t="n">
        <v>1307.23079049495</v>
      </c>
      <c r="O470" s="6" t="str">
        <f aca="false">IF(H470&lt;=0,"Below 0%",IF(H470&lt;=0.05,"0-5%",IF(H470&lt;=0.1,"5-10%",IF(H470&lt;=0.2,"10-20%",IF(H470&lt;=0.4,"20-40%","Above 40%")))))</f>
        <v>20-40%</v>
      </c>
    </row>
    <row r="471" customFormat="false" ht="15" hidden="false" customHeight="false" outlineLevel="0" collapsed="false">
      <c r="A471" s="6" t="s">
        <v>150</v>
      </c>
      <c r="B471" s="45" t="n">
        <v>42393</v>
      </c>
      <c r="C471" s="6" t="s">
        <v>185</v>
      </c>
      <c r="D471" s="6" t="s">
        <v>190</v>
      </c>
      <c r="E471" s="6" t="s">
        <v>187</v>
      </c>
      <c r="F471" s="34" t="n">
        <v>0.52874630689621</v>
      </c>
      <c r="G471" s="34" t="n">
        <v>0.463448982204583</v>
      </c>
      <c r="H471" s="34" t="n">
        <v>0.140894310266932</v>
      </c>
      <c r="I471" s="35" t="n">
        <v>2.2</v>
      </c>
      <c r="J471" s="6" t="n">
        <v>0</v>
      </c>
      <c r="K471" s="35" t="n">
        <v>-1</v>
      </c>
      <c r="L471" s="42" t="n">
        <v>26.144615809899</v>
      </c>
      <c r="M471" s="42" t="n">
        <v>-26.144615809899</v>
      </c>
      <c r="N471" s="42" t="n">
        <v>1281.08617468505</v>
      </c>
      <c r="O471" s="6" t="str">
        <f aca="false">IF(H471&lt;=0,"Below 0%",IF(H471&lt;=0.05,"0-5%",IF(H471&lt;=0.1,"5-10%",IF(H471&lt;=0.2,"10-20%",IF(H471&lt;=0.4,"20-40%","Above 40%")))))</f>
        <v>10-20%</v>
      </c>
    </row>
    <row r="472" customFormat="false" ht="15" hidden="false" customHeight="false" outlineLevel="0" collapsed="false">
      <c r="A472" s="6" t="s">
        <v>150</v>
      </c>
      <c r="B472" s="45" t="n">
        <v>42393</v>
      </c>
      <c r="C472" s="6" t="s">
        <v>173</v>
      </c>
      <c r="D472" s="6" t="s">
        <v>175</v>
      </c>
      <c r="E472" s="6" t="s">
        <v>174</v>
      </c>
      <c r="F472" s="34" t="n">
        <v>0.330603510141373</v>
      </c>
      <c r="G472" s="34" t="n">
        <v>0.251322257482422</v>
      </c>
      <c r="H472" s="34" t="n">
        <v>0.315456551493439</v>
      </c>
      <c r="I472" s="35" t="n">
        <v>4</v>
      </c>
      <c r="J472" s="6" t="n">
        <v>0</v>
      </c>
      <c r="K472" s="35" t="n">
        <v>-1</v>
      </c>
      <c r="L472" s="42" t="n">
        <v>26.144615809899</v>
      </c>
      <c r="M472" s="42" t="n">
        <v>-26.144615809899</v>
      </c>
      <c r="N472" s="42" t="n">
        <v>1254.94155887515</v>
      </c>
      <c r="O472" s="6" t="str">
        <f aca="false">IF(H472&lt;=0,"Below 0%",IF(H472&lt;=0.05,"0-5%",IF(H472&lt;=0.1,"5-10%",IF(H472&lt;=0.2,"10-20%",IF(H472&lt;=0.4,"20-40%","Above 40%")))))</f>
        <v>20-40%</v>
      </c>
    </row>
    <row r="473" customFormat="false" ht="15" hidden="false" customHeight="false" outlineLevel="0" collapsed="false">
      <c r="A473" s="6" t="s">
        <v>150</v>
      </c>
      <c r="B473" s="45" t="n">
        <v>42402</v>
      </c>
      <c r="C473" s="6" t="s">
        <v>178</v>
      </c>
      <c r="D473" s="6" t="s">
        <v>175</v>
      </c>
      <c r="E473" s="6" t="s">
        <v>187</v>
      </c>
      <c r="F473" s="34" t="n">
        <v>0.438079804182053</v>
      </c>
      <c r="G473" s="34" t="n">
        <v>0.370132255694342</v>
      </c>
      <c r="H473" s="34" t="n">
        <v>0.183576403953893</v>
      </c>
      <c r="I473" s="35" t="n">
        <v>2.7</v>
      </c>
      <c r="J473" s="6" t="n">
        <v>0</v>
      </c>
      <c r="K473" s="35" t="n">
        <v>-1</v>
      </c>
      <c r="L473" s="42" t="n">
        <v>25.0988311775031</v>
      </c>
      <c r="M473" s="42" t="n">
        <v>-25.0988311775031</v>
      </c>
      <c r="N473" s="42" t="n">
        <v>1229.84272769765</v>
      </c>
      <c r="O473" s="6" t="str">
        <f aca="false">IF(H473&lt;=0,"Below 0%",IF(H473&lt;=0.05,"0-5%",IF(H473&lt;=0.1,"5-10%",IF(H473&lt;=0.2,"10-20%",IF(H473&lt;=0.4,"20-40%","Above 40%")))))</f>
        <v>10-20%</v>
      </c>
    </row>
    <row r="474" customFormat="false" ht="15" hidden="false" customHeight="false" outlineLevel="0" collapsed="false">
      <c r="A474" s="6" t="s">
        <v>150</v>
      </c>
      <c r="B474" s="45" t="n">
        <v>42402</v>
      </c>
      <c r="C474" s="6" t="s">
        <v>180</v>
      </c>
      <c r="D474" s="6" t="s">
        <v>199</v>
      </c>
      <c r="E474" s="6" t="s">
        <v>174</v>
      </c>
      <c r="F474" s="34" t="n">
        <v>0.339633226394653</v>
      </c>
      <c r="G474" s="34" t="n">
        <v>0.3007521513262</v>
      </c>
      <c r="H474" s="34" t="n">
        <v>0.129279457842624</v>
      </c>
      <c r="I474" s="35" t="n">
        <v>3.32</v>
      </c>
      <c r="J474" s="6" t="n">
        <v>0</v>
      </c>
      <c r="K474" s="35" t="n">
        <v>-1</v>
      </c>
      <c r="L474" s="42" t="n">
        <v>17.2530544226466</v>
      </c>
      <c r="M474" s="42" t="n">
        <v>-17.2530544226466</v>
      </c>
      <c r="N474" s="42" t="n">
        <v>1212.589673275</v>
      </c>
      <c r="O474" s="6" t="str">
        <f aca="false">IF(H474&lt;=0,"Below 0%",IF(H474&lt;=0.05,"0-5%",IF(H474&lt;=0.1,"5-10%",IF(H474&lt;=0.2,"10-20%",IF(H474&lt;=0.4,"20-40%","Above 40%")))))</f>
        <v>10-20%</v>
      </c>
    </row>
    <row r="475" customFormat="false" ht="15" hidden="false" customHeight="false" outlineLevel="0" collapsed="false">
      <c r="A475" s="6" t="s">
        <v>150</v>
      </c>
      <c r="B475" s="45" t="n">
        <v>42402</v>
      </c>
      <c r="C475" s="6" t="s">
        <v>172</v>
      </c>
      <c r="D475" s="6" t="s">
        <v>181</v>
      </c>
      <c r="E475" s="6" t="s">
        <v>177</v>
      </c>
      <c r="F475" s="34" t="n">
        <v>0.684471547603607</v>
      </c>
      <c r="G475" s="34" t="n">
        <v>0.530356532634696</v>
      </c>
      <c r="H475" s="34" t="n">
        <v>0.290587567957918</v>
      </c>
      <c r="I475" s="35" t="n">
        <v>1.9</v>
      </c>
      <c r="J475" s="6" t="n">
        <v>1</v>
      </c>
      <c r="K475" s="35" t="n">
        <v>0.9</v>
      </c>
      <c r="L475" s="42" t="n">
        <v>25.0988311775031</v>
      </c>
      <c r="M475" s="42" t="n">
        <v>22.5889480597528</v>
      </c>
      <c r="N475" s="42" t="n">
        <v>1235.17862133476</v>
      </c>
      <c r="O475" s="6" t="str">
        <f aca="false">IF(H475&lt;=0,"Below 0%",IF(H475&lt;=0.05,"0-5%",IF(H475&lt;=0.1,"5-10%",IF(H475&lt;=0.2,"10-20%",IF(H475&lt;=0.4,"20-40%","Above 40%")))))</f>
        <v>20-40%</v>
      </c>
    </row>
    <row r="476" customFormat="false" ht="15" hidden="false" customHeight="false" outlineLevel="0" collapsed="false">
      <c r="A476" s="6" t="s">
        <v>150</v>
      </c>
      <c r="B476" s="45" t="n">
        <v>42403</v>
      </c>
      <c r="C476" s="6" t="s">
        <v>173</v>
      </c>
      <c r="D476" s="6" t="s">
        <v>188</v>
      </c>
      <c r="E476" s="6" t="s">
        <v>174</v>
      </c>
      <c r="F476" s="34" t="n">
        <v>0.320880472660065</v>
      </c>
      <c r="G476" s="34" t="n">
        <v>0.231074373705397</v>
      </c>
      <c r="H476" s="34" t="n">
        <v>0.388645861133713</v>
      </c>
      <c r="I476" s="35" t="n">
        <v>4.36</v>
      </c>
      <c r="J476" s="6" t="n">
        <v>0</v>
      </c>
      <c r="K476" s="35" t="n">
        <v>-1</v>
      </c>
      <c r="L476" s="42" t="n">
        <v>24.7035724266951</v>
      </c>
      <c r="M476" s="42" t="n">
        <v>-24.7035724266951</v>
      </c>
      <c r="N476" s="42" t="n">
        <v>1210.47504890806</v>
      </c>
      <c r="O476" s="6" t="str">
        <f aca="false">IF(H476&lt;=0,"Below 0%",IF(H476&lt;=0.05,"0-5%",IF(H476&lt;=0.1,"5-10%",IF(H476&lt;=0.2,"10-20%",IF(H476&lt;=0.4,"20-40%","Above 40%")))))</f>
        <v>20-40%</v>
      </c>
    </row>
    <row r="477" customFormat="false" ht="15" hidden="false" customHeight="false" outlineLevel="0" collapsed="false">
      <c r="A477" s="6" t="s">
        <v>150</v>
      </c>
      <c r="B477" s="45" t="n">
        <v>42403</v>
      </c>
      <c r="C477" s="6" t="s">
        <v>198</v>
      </c>
      <c r="D477" s="6" t="s">
        <v>190</v>
      </c>
      <c r="E477" s="6" t="s">
        <v>187</v>
      </c>
      <c r="F477" s="34" t="n">
        <v>0.310117721557617</v>
      </c>
      <c r="G477" s="34" t="n">
        <v>0.227277752333423</v>
      </c>
      <c r="H477" s="34" t="n">
        <v>0.364487805663732</v>
      </c>
      <c r="I477" s="35" t="n">
        <v>4.4</v>
      </c>
      <c r="J477" s="6" t="n">
        <v>0</v>
      </c>
      <c r="K477" s="35" t="n">
        <v>-1</v>
      </c>
      <c r="L477" s="42" t="n">
        <v>24.7035724266951</v>
      </c>
      <c r="M477" s="42" t="n">
        <v>-24.7035724266951</v>
      </c>
      <c r="N477" s="42" t="n">
        <v>1185.77147648137</v>
      </c>
      <c r="O477" s="6" t="str">
        <f aca="false">IF(H477&lt;=0,"Below 0%",IF(H477&lt;=0.05,"0-5%",IF(H477&lt;=0.1,"5-10%",IF(H477&lt;=0.2,"10-20%",IF(H477&lt;=0.4,"20-40%","Above 40%")))))</f>
        <v>20-40%</v>
      </c>
    </row>
    <row r="478" customFormat="false" ht="15" hidden="false" customHeight="false" outlineLevel="0" collapsed="false">
      <c r="A478" s="6" t="s">
        <v>150</v>
      </c>
      <c r="B478" s="45" t="n">
        <v>42406</v>
      </c>
      <c r="C478" s="6" t="s">
        <v>182</v>
      </c>
      <c r="D478" s="6" t="s">
        <v>172</v>
      </c>
      <c r="E478" s="6" t="s">
        <v>187</v>
      </c>
      <c r="F478" s="34" t="n">
        <v>0.546709060668945</v>
      </c>
      <c r="G478" s="34" t="n">
        <v>0.403529580247276</v>
      </c>
      <c r="H478" s="34" t="n">
        <v>0.354817806253339</v>
      </c>
      <c r="I478" s="35" t="n">
        <v>2.45</v>
      </c>
      <c r="J478" s="6" t="n">
        <v>1</v>
      </c>
      <c r="K478" s="35" t="n">
        <v>1.45</v>
      </c>
      <c r="L478" s="42" t="n">
        <v>23.7154295296273</v>
      </c>
      <c r="M478" s="42" t="n">
        <v>34.3873728179596</v>
      </c>
      <c r="N478" s="42" t="n">
        <v>1220.15884929933</v>
      </c>
      <c r="O478" s="6" t="str">
        <f aca="false">IF(H478&lt;=0,"Below 0%",IF(H478&lt;=0.05,"0-5%",IF(H478&lt;=0.1,"5-10%",IF(H478&lt;=0.2,"10-20%",IF(H478&lt;=0.4,"20-40%","Above 40%")))))</f>
        <v>20-40%</v>
      </c>
    </row>
    <row r="479" customFormat="false" ht="15" hidden="false" customHeight="false" outlineLevel="0" collapsed="false">
      <c r="A479" s="6" t="s">
        <v>150</v>
      </c>
      <c r="B479" s="45" t="n">
        <v>42406</v>
      </c>
      <c r="C479" s="6" t="s">
        <v>179</v>
      </c>
      <c r="D479" s="6" t="s">
        <v>189</v>
      </c>
      <c r="E479" s="6" t="s">
        <v>174</v>
      </c>
      <c r="F479" s="34" t="n">
        <v>0.306840896606445</v>
      </c>
      <c r="G479" s="34" t="n">
        <v>0.263018065887354</v>
      </c>
      <c r="H479" s="34" t="n">
        <v>0.166615287703697</v>
      </c>
      <c r="I479" s="35" t="n">
        <v>3.8</v>
      </c>
      <c r="J479" s="6" t="n">
        <v>0</v>
      </c>
      <c r="K479" s="35" t="n">
        <v>-1</v>
      </c>
      <c r="L479" s="42" t="n">
        <v>17.574340979591</v>
      </c>
      <c r="M479" s="42" t="n">
        <v>-17.574340979591</v>
      </c>
      <c r="N479" s="42" t="n">
        <v>1202.58450831974</v>
      </c>
      <c r="O479" s="6" t="str">
        <f aca="false">IF(H479&lt;=0,"Below 0%",IF(H479&lt;=0.05,"0-5%",IF(H479&lt;=0.1,"5-10%",IF(H479&lt;=0.2,"10-20%",IF(H479&lt;=0.4,"20-40%","Above 40%")))))</f>
        <v>10-20%</v>
      </c>
    </row>
    <row r="480" customFormat="false" ht="15" hidden="false" customHeight="false" outlineLevel="0" collapsed="false">
      <c r="A480" s="6" t="s">
        <v>150</v>
      </c>
      <c r="B480" s="45" t="n">
        <v>42406</v>
      </c>
      <c r="C480" s="6" t="s">
        <v>192</v>
      </c>
      <c r="D480" s="6" t="s">
        <v>173</v>
      </c>
      <c r="E480" s="6" t="s">
        <v>187</v>
      </c>
      <c r="F480" s="34" t="n">
        <v>0.40498349070549</v>
      </c>
      <c r="G480" s="34" t="n">
        <v>0.365725918519829</v>
      </c>
      <c r="H480" s="34" t="n">
        <v>0.107341509577843</v>
      </c>
      <c r="I480" s="35" t="n">
        <v>2.75</v>
      </c>
      <c r="J480" s="6" t="n">
        <v>0</v>
      </c>
      <c r="K480" s="35" t="n">
        <v>-1</v>
      </c>
      <c r="L480" s="42" t="n">
        <v>19.2610958229725</v>
      </c>
      <c r="M480" s="42" t="n">
        <v>-19.2610958229725</v>
      </c>
      <c r="N480" s="42" t="n">
        <v>1183.32341249676</v>
      </c>
      <c r="O480" s="6" t="str">
        <f aca="false">IF(H480&lt;=0,"Below 0%",IF(H480&lt;=0.05,"0-5%",IF(H480&lt;=0.1,"5-10%",IF(H480&lt;=0.2,"10-20%",IF(H480&lt;=0.4,"20-40%","Above 40%")))))</f>
        <v>10-20%</v>
      </c>
    </row>
    <row r="481" customFormat="false" ht="15" hidden="false" customHeight="false" outlineLevel="0" collapsed="false">
      <c r="A481" s="6" t="s">
        <v>150</v>
      </c>
      <c r="B481" s="45" t="n">
        <v>42406</v>
      </c>
      <c r="C481" s="6" t="s">
        <v>192</v>
      </c>
      <c r="D481" s="6" t="s">
        <v>173</v>
      </c>
      <c r="E481" s="6" t="s">
        <v>177</v>
      </c>
      <c r="F481" s="34" t="n">
        <v>0.387472987174988</v>
      </c>
      <c r="G481" s="34" t="n">
        <v>0.34443365614025</v>
      </c>
      <c r="H481" s="34" t="n">
        <v>0.12495681031012</v>
      </c>
      <c r="I481" s="35" t="n">
        <v>2.92</v>
      </c>
      <c r="J481" s="6" t="n">
        <v>1</v>
      </c>
      <c r="K481" s="35" t="n">
        <v>1.92</v>
      </c>
      <c r="L481" s="42" t="n">
        <v>20.2910701208458</v>
      </c>
      <c r="M481" s="42" t="n">
        <v>38.9588546320239</v>
      </c>
      <c r="N481" s="42" t="n">
        <v>1222.28226712879</v>
      </c>
      <c r="O481" s="6" t="str">
        <f aca="false">IF(H481&lt;=0,"Below 0%",IF(H481&lt;=0.05,"0-5%",IF(H481&lt;=0.1,"5-10%",IF(H481&lt;=0.2,"10-20%",IF(H481&lt;=0.4,"20-40%","Above 40%")))))</f>
        <v>10-20%</v>
      </c>
    </row>
    <row r="482" customFormat="false" ht="15" hidden="false" customHeight="false" outlineLevel="0" collapsed="false">
      <c r="A482" s="6" t="s">
        <v>150</v>
      </c>
      <c r="B482" s="45" t="n">
        <v>42406</v>
      </c>
      <c r="C482" s="6" t="s">
        <v>175</v>
      </c>
      <c r="D482" s="6" t="s">
        <v>180</v>
      </c>
      <c r="E482" s="6" t="s">
        <v>187</v>
      </c>
      <c r="F482" s="34" t="n">
        <v>0.486446768045425</v>
      </c>
      <c r="G482" s="34" t="n">
        <v>0.431918936035466</v>
      </c>
      <c r="H482" s="34" t="n">
        <v>0.126245523084643</v>
      </c>
      <c r="I482" s="35" t="n">
        <v>2.3</v>
      </c>
      <c r="J482" s="6" t="n">
        <v>0</v>
      </c>
      <c r="K482" s="35" t="n">
        <v>-1</v>
      </c>
      <c r="L482" s="42" t="n">
        <v>23.7154295296273</v>
      </c>
      <c r="M482" s="42" t="n">
        <v>-23.7154295296273</v>
      </c>
      <c r="N482" s="42" t="n">
        <v>1198.56683759916</v>
      </c>
      <c r="O482" s="6" t="str">
        <f aca="false">IF(H482&lt;=0,"Below 0%",IF(H482&lt;=0.05,"0-5%",IF(H482&lt;=0.1,"5-10%",IF(H482&lt;=0.2,"10-20%",IF(H482&lt;=0.4,"20-40%","Above 40%")))))</f>
        <v>10-20%</v>
      </c>
    </row>
    <row r="483" customFormat="false" ht="15" hidden="false" customHeight="false" outlineLevel="0" collapsed="false">
      <c r="A483" s="6" t="s">
        <v>150</v>
      </c>
      <c r="B483" s="45" t="n">
        <v>42407</v>
      </c>
      <c r="C483" s="6" t="s">
        <v>190</v>
      </c>
      <c r="D483" s="6" t="s">
        <v>176</v>
      </c>
      <c r="E483" s="6" t="s">
        <v>174</v>
      </c>
      <c r="F483" s="34" t="n">
        <v>0.345421433448792</v>
      </c>
      <c r="G483" s="34" t="n">
        <v>0.298064516129032</v>
      </c>
      <c r="H483" s="34" t="n">
        <v>0.158881432566292</v>
      </c>
      <c r="I483" s="35" t="n">
        <v>3.4</v>
      </c>
      <c r="J483" s="6" t="n">
        <v>1</v>
      </c>
      <c r="K483" s="35" t="n">
        <v>2.4</v>
      </c>
      <c r="L483" s="42" t="n">
        <v>21.7780685244766</v>
      </c>
      <c r="M483" s="42" t="n">
        <v>52.2673644587437</v>
      </c>
      <c r="N483" s="42" t="n">
        <v>1250.8342020579</v>
      </c>
      <c r="O483" s="6" t="str">
        <f aca="false">IF(H483&lt;=0,"Below 0%",IF(H483&lt;=0.05,"0-5%",IF(H483&lt;=0.1,"5-10%",IF(H483&lt;=0.2,"10-20%",IF(H483&lt;=0.4,"20-40%","Above 40%")))))</f>
        <v>10-20%</v>
      </c>
    </row>
    <row r="484" customFormat="false" ht="15" hidden="false" customHeight="false" outlineLevel="0" collapsed="false">
      <c r="A484" s="6" t="s">
        <v>150</v>
      </c>
      <c r="B484" s="45" t="n">
        <v>42413</v>
      </c>
      <c r="C484" s="6" t="s">
        <v>180</v>
      </c>
      <c r="D484" s="6" t="s">
        <v>198</v>
      </c>
      <c r="E484" s="6" t="s">
        <v>187</v>
      </c>
      <c r="F484" s="34" t="n">
        <v>0.512597501277924</v>
      </c>
      <c r="G484" s="34" t="n">
        <v>0.434637049449351</v>
      </c>
      <c r="H484" s="34" t="n">
        <v>0.179369089513519</v>
      </c>
      <c r="I484" s="35" t="n">
        <v>2.3</v>
      </c>
      <c r="J484" s="6" t="n">
        <v>0</v>
      </c>
      <c r="K484" s="35" t="n">
        <v>-1</v>
      </c>
      <c r="L484" s="42" t="n">
        <v>25.0166840411581</v>
      </c>
      <c r="M484" s="42" t="n">
        <v>-25.0166840411581</v>
      </c>
      <c r="N484" s="42" t="n">
        <v>1225.81751801675</v>
      </c>
      <c r="O484" s="6" t="str">
        <f aca="false">IF(H484&lt;=0,"Below 0%",IF(H484&lt;=0.05,"0-5%",IF(H484&lt;=0.1,"5-10%",IF(H484&lt;=0.2,"10-20%",IF(H484&lt;=0.4,"20-40%","Above 40%")))))</f>
        <v>10-20%</v>
      </c>
    </row>
    <row r="485" customFormat="false" ht="15" hidden="false" customHeight="false" outlineLevel="0" collapsed="false">
      <c r="A485" s="6" t="s">
        <v>150</v>
      </c>
      <c r="B485" s="45" t="n">
        <v>42413</v>
      </c>
      <c r="C485" s="6" t="s">
        <v>191</v>
      </c>
      <c r="D485" s="6" t="s">
        <v>176</v>
      </c>
      <c r="E485" s="6" t="s">
        <v>177</v>
      </c>
      <c r="F485" s="34" t="n">
        <v>0.641746342182159</v>
      </c>
      <c r="G485" s="34" t="n">
        <v>0.550401880738317</v>
      </c>
      <c r="H485" s="34" t="n">
        <v>0.165959573614305</v>
      </c>
      <c r="I485" s="35" t="n">
        <v>1.83</v>
      </c>
      <c r="J485" s="6" t="n">
        <v>0</v>
      </c>
      <c r="K485" s="35" t="n">
        <v>-1</v>
      </c>
      <c r="L485" s="42" t="n">
        <v>25.0166840411581</v>
      </c>
      <c r="M485" s="42" t="n">
        <v>-25.0166840411581</v>
      </c>
      <c r="N485" s="42" t="n">
        <v>1200.80083397559</v>
      </c>
      <c r="O485" s="6" t="str">
        <f aca="false">IF(H485&lt;=0,"Below 0%",IF(H485&lt;=0.05,"0-5%",IF(H485&lt;=0.1,"5-10%",IF(H485&lt;=0.2,"10-20%",IF(H485&lt;=0.4,"20-40%","Above 40%")))))</f>
        <v>10-20%</v>
      </c>
    </row>
    <row r="486" customFormat="false" ht="15" hidden="false" customHeight="false" outlineLevel="0" collapsed="false">
      <c r="A486" s="6" t="s">
        <v>150</v>
      </c>
      <c r="B486" s="45" t="n">
        <v>42414</v>
      </c>
      <c r="C486" s="6" t="s">
        <v>185</v>
      </c>
      <c r="D486" s="6" t="s">
        <v>195</v>
      </c>
      <c r="E486" s="6" t="s">
        <v>174</v>
      </c>
      <c r="F486" s="34" t="n">
        <v>0.275163561105728</v>
      </c>
      <c r="G486" s="34" t="n">
        <v>0.240659340659341</v>
      </c>
      <c r="H486" s="34" t="n">
        <v>0.143373701398231</v>
      </c>
      <c r="I486" s="35" t="n">
        <v>4.2</v>
      </c>
      <c r="J486" s="6" t="n">
        <v>0</v>
      </c>
      <c r="K486" s="35" t="n">
        <v>-1</v>
      </c>
      <c r="L486" s="42" t="n">
        <v>14.605392763852</v>
      </c>
      <c r="M486" s="42" t="n">
        <v>-14.605392763852</v>
      </c>
      <c r="N486" s="42" t="n">
        <v>1186.19544121174</v>
      </c>
      <c r="O486" s="6" t="str">
        <f aca="false">IF(H486&lt;=0,"Below 0%",IF(H486&lt;=0.05,"0-5%",IF(H486&lt;=0.1,"5-10%",IF(H486&lt;=0.2,"10-20%",IF(H486&lt;=0.4,"20-40%","Above 40%")))))</f>
        <v>10-20%</v>
      </c>
    </row>
    <row r="487" customFormat="false" ht="15" hidden="false" customHeight="false" outlineLevel="0" collapsed="false">
      <c r="A487" s="6" t="s">
        <v>150</v>
      </c>
      <c r="B487" s="45" t="n">
        <v>42414</v>
      </c>
      <c r="C487" s="6" t="s">
        <v>194</v>
      </c>
      <c r="D487" s="6" t="s">
        <v>181</v>
      </c>
      <c r="E487" s="6" t="s">
        <v>177</v>
      </c>
      <c r="F487" s="34" t="n">
        <v>0.303031235933304</v>
      </c>
      <c r="G487" s="34" t="n">
        <v>0.257322987390883</v>
      </c>
      <c r="H487" s="34" t="n">
        <v>0.177629869005791</v>
      </c>
      <c r="I487" s="35" t="n">
        <v>3.9</v>
      </c>
      <c r="J487" s="6" t="n">
        <v>1</v>
      </c>
      <c r="K487" s="35" t="n">
        <v>2.9</v>
      </c>
      <c r="L487" s="42" t="n">
        <v>18.8217063154253</v>
      </c>
      <c r="M487" s="42" t="n">
        <v>54.5829483147332</v>
      </c>
      <c r="N487" s="42" t="n">
        <v>1240.77838952647</v>
      </c>
      <c r="O487" s="6" t="str">
        <f aca="false">IF(H487&lt;=0,"Below 0%",IF(H487&lt;=0.05,"0-5%",IF(H487&lt;=0.1,"5-10%",IF(H487&lt;=0.2,"10-20%",IF(H487&lt;=0.4,"20-40%","Above 40%")))))</f>
        <v>10-20%</v>
      </c>
    </row>
    <row r="488" customFormat="false" ht="15" hidden="false" customHeight="false" outlineLevel="0" collapsed="false">
      <c r="A488" s="6" t="s">
        <v>150</v>
      </c>
      <c r="B488" s="45" t="n">
        <v>42427</v>
      </c>
      <c r="C488" s="6" t="s">
        <v>189</v>
      </c>
      <c r="D488" s="6" t="s">
        <v>191</v>
      </c>
      <c r="E488" s="6" t="s">
        <v>187</v>
      </c>
      <c r="F488" s="34" t="n">
        <v>0.700272560119629</v>
      </c>
      <c r="G488" s="34" t="n">
        <v>0.525791454505203</v>
      </c>
      <c r="H488" s="34" t="n">
        <v>0.331844696446469</v>
      </c>
      <c r="I488" s="35" t="n">
        <v>1.89</v>
      </c>
      <c r="J488" s="6" t="n">
        <v>1</v>
      </c>
      <c r="K488" s="35" t="n">
        <v>0.89</v>
      </c>
      <c r="L488" s="42" t="n">
        <v>24.8155677905294</v>
      </c>
      <c r="M488" s="42" t="n">
        <v>22.0858553335711</v>
      </c>
      <c r="N488" s="42" t="n">
        <v>1262.86424486004</v>
      </c>
      <c r="O488" s="6" t="str">
        <f aca="false">IF(H488&lt;=0,"Below 0%",IF(H488&lt;=0.05,"0-5%",IF(H488&lt;=0.1,"5-10%",IF(H488&lt;=0.2,"10-20%",IF(H488&lt;=0.4,"20-40%","Above 40%")))))</f>
        <v>20-40%</v>
      </c>
    </row>
    <row r="489" customFormat="false" ht="15" hidden="false" customHeight="false" outlineLevel="0" collapsed="false">
      <c r="A489" s="6" t="s">
        <v>150</v>
      </c>
      <c r="B489" s="45" t="n">
        <v>42427</v>
      </c>
      <c r="C489" s="6" t="s">
        <v>178</v>
      </c>
      <c r="D489" s="6" t="s">
        <v>180</v>
      </c>
      <c r="E489" s="6" t="s">
        <v>177</v>
      </c>
      <c r="F489" s="34" t="n">
        <v>0.395010024309158</v>
      </c>
      <c r="G489" s="34" t="n">
        <v>0.342021376336021</v>
      </c>
      <c r="H489" s="34" t="n">
        <v>0.154927883574968</v>
      </c>
      <c r="I489" s="35" t="n">
        <v>2.9</v>
      </c>
      <c r="J489" s="6" t="n">
        <v>0</v>
      </c>
      <c r="K489" s="35" t="n">
        <v>-1</v>
      </c>
      <c r="L489" s="42" t="n">
        <v>23.7591218052637</v>
      </c>
      <c r="M489" s="42" t="n">
        <v>-23.7591218052637</v>
      </c>
      <c r="N489" s="42" t="n">
        <v>1239.10512305478</v>
      </c>
      <c r="O489" s="6" t="str">
        <f aca="false">IF(H489&lt;=0,"Below 0%",IF(H489&lt;=0.05,"0-5%",IF(H489&lt;=0.1,"5-10%",IF(H489&lt;=0.2,"10-20%",IF(H489&lt;=0.4,"20-40%","Above 40%")))))</f>
        <v>10-20%</v>
      </c>
    </row>
    <row r="490" customFormat="false" ht="15" hidden="false" customHeight="false" outlineLevel="0" collapsed="false">
      <c r="A490" s="6" t="s">
        <v>150</v>
      </c>
      <c r="B490" s="45" t="n">
        <v>42427</v>
      </c>
      <c r="C490" s="6" t="s">
        <v>198</v>
      </c>
      <c r="D490" s="6" t="s">
        <v>199</v>
      </c>
      <c r="E490" s="6" t="s">
        <v>187</v>
      </c>
      <c r="F490" s="34" t="n">
        <v>0.526959240436554</v>
      </c>
      <c r="G490" s="34" t="n">
        <v>0.402383812251686</v>
      </c>
      <c r="H490" s="34" t="n">
        <v>0.309593538288134</v>
      </c>
      <c r="I490" s="35" t="n">
        <v>2.45</v>
      </c>
      <c r="J490" s="6" t="n">
        <v>0</v>
      </c>
      <c r="K490" s="35" t="n">
        <v>-1</v>
      </c>
      <c r="L490" s="42" t="n">
        <v>24.8155677905294</v>
      </c>
      <c r="M490" s="42" t="n">
        <v>-24.8155677905294</v>
      </c>
      <c r="N490" s="42" t="n">
        <v>1214.28955526425</v>
      </c>
      <c r="O490" s="6" t="str">
        <f aca="false">IF(H490&lt;=0,"Below 0%",IF(H490&lt;=0.05,"0-5%",IF(H490&lt;=0.1,"5-10%",IF(H490&lt;=0.2,"10-20%",IF(H490&lt;=0.4,"20-40%","Above 40%")))))</f>
        <v>20-40%</v>
      </c>
    </row>
    <row r="491" customFormat="false" ht="15" hidden="false" customHeight="false" outlineLevel="0" collapsed="false">
      <c r="A491" s="6" t="s">
        <v>150</v>
      </c>
      <c r="B491" s="45" t="n">
        <v>42427</v>
      </c>
      <c r="C491" s="6" t="s">
        <v>178</v>
      </c>
      <c r="D491" s="6" t="s">
        <v>180</v>
      </c>
      <c r="E491" s="6" t="s">
        <v>187</v>
      </c>
      <c r="F491" s="34" t="n">
        <v>0.456745505332947</v>
      </c>
      <c r="G491" s="34" t="n">
        <v>0.34802175135946</v>
      </c>
      <c r="H491" s="34" t="n">
        <v>0.312405053847309</v>
      </c>
      <c r="I491" s="35" t="n">
        <v>2.85</v>
      </c>
      <c r="J491" s="6" t="n">
        <v>1</v>
      </c>
      <c r="K491" s="35" t="n">
        <v>1.85</v>
      </c>
      <c r="L491" s="42" t="n">
        <v>24.8155677905294</v>
      </c>
      <c r="M491" s="42" t="n">
        <v>45.9088004124793</v>
      </c>
      <c r="N491" s="42" t="n">
        <v>1260.19835567673</v>
      </c>
      <c r="O491" s="6" t="str">
        <f aca="false">IF(H491&lt;=0,"Below 0%",IF(H491&lt;=0.05,"0-5%",IF(H491&lt;=0.1,"5-10%",IF(H491&lt;=0.2,"10-20%",IF(H491&lt;=0.4,"20-40%","Above 40%")))))</f>
        <v>20-40%</v>
      </c>
    </row>
    <row r="492" customFormat="false" ht="15" hidden="false" customHeight="false" outlineLevel="0" collapsed="false">
      <c r="A492" s="6" t="s">
        <v>150</v>
      </c>
      <c r="B492" s="45" t="n">
        <v>42430</v>
      </c>
      <c r="C492" s="6" t="s">
        <v>199</v>
      </c>
      <c r="D492" s="6" t="s">
        <v>179</v>
      </c>
      <c r="E492" s="6" t="s">
        <v>187</v>
      </c>
      <c r="F492" s="34" t="n">
        <v>0.41217577457428</v>
      </c>
      <c r="G492" s="34" t="n">
        <v>0.333784948885331</v>
      </c>
      <c r="H492" s="34" t="n">
        <v>0.23485428552346</v>
      </c>
      <c r="I492" s="35" t="n">
        <v>2.97</v>
      </c>
      <c r="J492" s="6" t="n">
        <v>1</v>
      </c>
      <c r="K492" s="35" t="n">
        <v>1.97</v>
      </c>
      <c r="L492" s="42" t="n">
        <v>25.2039671135345</v>
      </c>
      <c r="M492" s="42" t="n">
        <v>49.651815213663</v>
      </c>
      <c r="N492" s="42" t="n">
        <v>1309.85017089039</v>
      </c>
      <c r="O492" s="6" t="str">
        <f aca="false">IF(H492&lt;=0,"Below 0%",IF(H492&lt;=0.05,"0-5%",IF(H492&lt;=0.1,"5-10%",IF(H492&lt;=0.2,"10-20%",IF(H492&lt;=0.4,"20-40%","Above 40%")))))</f>
        <v>20-40%</v>
      </c>
    </row>
    <row r="493" customFormat="false" ht="15" hidden="false" customHeight="false" outlineLevel="0" collapsed="false">
      <c r="A493" s="6" t="s">
        <v>150</v>
      </c>
      <c r="B493" s="45" t="n">
        <v>42430</v>
      </c>
      <c r="C493" s="6" t="s">
        <v>191</v>
      </c>
      <c r="D493" s="6" t="s">
        <v>180</v>
      </c>
      <c r="E493" s="6" t="s">
        <v>187</v>
      </c>
      <c r="F493" s="34" t="n">
        <v>0.440036326646805</v>
      </c>
      <c r="G493" s="34" t="n">
        <v>0.392638036809816</v>
      </c>
      <c r="H493" s="34" t="n">
        <v>0.120717519428581</v>
      </c>
      <c r="I493" s="35" t="n">
        <v>2.55</v>
      </c>
      <c r="J493" s="6" t="n">
        <v>0</v>
      </c>
      <c r="K493" s="35" t="n">
        <v>-1</v>
      </c>
      <c r="L493" s="42" t="n">
        <v>24.8162798843574</v>
      </c>
      <c r="M493" s="42" t="n">
        <v>-24.8162798843574</v>
      </c>
      <c r="N493" s="42" t="n">
        <v>1285.03389100603</v>
      </c>
      <c r="O493" s="6" t="str">
        <f aca="false">IF(H493&lt;=0,"Below 0%",IF(H493&lt;=0.05,"0-5%",IF(H493&lt;=0.1,"5-10%",IF(H493&lt;=0.2,"10-20%",IF(H493&lt;=0.4,"20-40%","Above 40%")))))</f>
        <v>10-20%</v>
      </c>
    </row>
    <row r="494" customFormat="false" ht="15" hidden="false" customHeight="false" outlineLevel="0" collapsed="false">
      <c r="A494" s="6" t="s">
        <v>150</v>
      </c>
      <c r="B494" s="45" t="n">
        <v>42430</v>
      </c>
      <c r="C494" s="6" t="s">
        <v>191</v>
      </c>
      <c r="D494" s="6" t="s">
        <v>180</v>
      </c>
      <c r="E494" s="6" t="s">
        <v>174</v>
      </c>
      <c r="F494" s="34" t="n">
        <v>0.328016757965088</v>
      </c>
      <c r="G494" s="34" t="n">
        <v>0.294478527607362</v>
      </c>
      <c r="H494" s="34" t="n">
        <v>0.113890240589778</v>
      </c>
      <c r="I494" s="35" t="n">
        <v>3.4</v>
      </c>
      <c r="J494" s="6" t="n">
        <v>1</v>
      </c>
      <c r="K494" s="35" t="n">
        <v>2.4</v>
      </c>
      <c r="L494" s="42" t="n">
        <v>15.1298596873045</v>
      </c>
      <c r="M494" s="42" t="n">
        <v>36.3116632495307</v>
      </c>
      <c r="N494" s="42" t="n">
        <v>1321.34555425556</v>
      </c>
      <c r="O494" s="6" t="str">
        <f aca="false">IF(H494&lt;=0,"Below 0%",IF(H494&lt;=0.05,"0-5%",IF(H494&lt;=0.1,"5-10%",IF(H494&lt;=0.2,"10-20%",IF(H494&lt;=0.4,"20-40%","Above 40%")))))</f>
        <v>10-20%</v>
      </c>
    </row>
    <row r="495" customFormat="false" ht="15" hidden="false" customHeight="false" outlineLevel="0" collapsed="false">
      <c r="A495" s="6" t="s">
        <v>150</v>
      </c>
      <c r="B495" s="45" t="n">
        <v>42431</v>
      </c>
      <c r="C495" s="6" t="s">
        <v>183</v>
      </c>
      <c r="D495" s="6" t="s">
        <v>194</v>
      </c>
      <c r="E495" s="6" t="s">
        <v>187</v>
      </c>
      <c r="F495" s="34" t="n">
        <v>0.420553684234619</v>
      </c>
      <c r="G495" s="34" t="n">
        <v>0.369449378330373</v>
      </c>
      <c r="H495" s="34" t="n">
        <v>0.138325597231205</v>
      </c>
      <c r="I495" s="35" t="n">
        <v>2.7</v>
      </c>
      <c r="J495" s="6" t="n">
        <v>1</v>
      </c>
      <c r="K495" s="35" t="n">
        <v>1.7</v>
      </c>
      <c r="L495" s="42" t="n">
        <v>26.3287715316631</v>
      </c>
      <c r="M495" s="42" t="n">
        <v>44.7589116038272</v>
      </c>
      <c r="N495" s="42" t="n">
        <v>1366.10446585939</v>
      </c>
      <c r="O495" s="6" t="str">
        <f aca="false">IF(H495&lt;=0,"Below 0%",IF(H495&lt;=0.05,"0-5%",IF(H495&lt;=0.1,"5-10%",IF(H495&lt;=0.2,"10-20%",IF(H495&lt;=0.4,"20-40%","Above 40%")))))</f>
        <v>10-20%</v>
      </c>
    </row>
    <row r="496" customFormat="false" ht="15" hidden="false" customHeight="false" outlineLevel="0" collapsed="false">
      <c r="A496" s="6" t="s">
        <v>150</v>
      </c>
      <c r="B496" s="45" t="n">
        <v>42431</v>
      </c>
      <c r="C496" s="6" t="s">
        <v>192</v>
      </c>
      <c r="D496" s="6" t="s">
        <v>188</v>
      </c>
      <c r="E496" s="6" t="s">
        <v>187</v>
      </c>
      <c r="F496" s="34" t="n">
        <v>0.568936944007874</v>
      </c>
      <c r="G496" s="34" t="n">
        <v>0.488359749913911</v>
      </c>
      <c r="H496" s="34" t="n">
        <v>0.164995567526127</v>
      </c>
      <c r="I496" s="35" t="n">
        <v>2.05</v>
      </c>
      <c r="J496" s="6" t="n">
        <v>1</v>
      </c>
      <c r="K496" s="35" t="n">
        <v>1.05</v>
      </c>
      <c r="L496" s="42" t="n">
        <v>26.4269110851112</v>
      </c>
      <c r="M496" s="42" t="n">
        <v>27.7482566393668</v>
      </c>
      <c r="N496" s="42" t="n">
        <v>1393.85272249876</v>
      </c>
      <c r="O496" s="6" t="str">
        <f aca="false">IF(H496&lt;=0,"Below 0%",IF(H496&lt;=0.05,"0-5%",IF(H496&lt;=0.1,"5-10%",IF(H496&lt;=0.2,"10-20%",IF(H496&lt;=0.4,"20-40%","Above 40%")))))</f>
        <v>10-20%</v>
      </c>
    </row>
    <row r="497" customFormat="false" ht="15" hidden="false" customHeight="false" outlineLevel="0" collapsed="false">
      <c r="A497" s="6" t="s">
        <v>150</v>
      </c>
      <c r="B497" s="45" t="n">
        <v>42434</v>
      </c>
      <c r="C497" s="6" t="s">
        <v>188</v>
      </c>
      <c r="D497" s="6" t="s">
        <v>199</v>
      </c>
      <c r="E497" s="6" t="s">
        <v>187</v>
      </c>
      <c r="F497" s="34" t="n">
        <v>0.459066480398178</v>
      </c>
      <c r="G497" s="34" t="n">
        <v>0.365431739683694</v>
      </c>
      <c r="H497" s="34" t="n">
        <v>0.256230454408617</v>
      </c>
      <c r="I497" s="35" t="n">
        <v>2.74</v>
      </c>
      <c r="J497" s="6" t="n">
        <v>0</v>
      </c>
      <c r="K497" s="35" t="n">
        <v>-1</v>
      </c>
      <c r="L497" s="42" t="n">
        <v>27.8770544499751</v>
      </c>
      <c r="M497" s="42" t="n">
        <v>-27.8770544499751</v>
      </c>
      <c r="N497" s="42" t="n">
        <v>1365.97566804878</v>
      </c>
      <c r="O497" s="6" t="str">
        <f aca="false">IF(H497&lt;=0,"Below 0%",IF(H497&lt;=0.05,"0-5%",IF(H497&lt;=0.1,"5-10%",IF(H497&lt;=0.2,"10-20%",IF(H497&lt;=0.4,"20-40%","Above 40%")))))</f>
        <v>20-40%</v>
      </c>
    </row>
    <row r="498" customFormat="false" ht="15" hidden="false" customHeight="false" outlineLevel="0" collapsed="false">
      <c r="A498" s="6" t="s">
        <v>150</v>
      </c>
      <c r="B498" s="45" t="n">
        <v>42434</v>
      </c>
      <c r="C498" s="6" t="s">
        <v>175</v>
      </c>
      <c r="D498" s="6" t="s">
        <v>172</v>
      </c>
      <c r="E498" s="6" t="s">
        <v>177</v>
      </c>
      <c r="F498" s="34" t="n">
        <v>0.29552349448204</v>
      </c>
      <c r="G498" s="34" t="n">
        <v>0.235361653272101</v>
      </c>
      <c r="H498" s="34" t="n">
        <v>0.255614457043206</v>
      </c>
      <c r="I498" s="35" t="n">
        <v>4.2</v>
      </c>
      <c r="J498" s="6" t="n">
        <v>0</v>
      </c>
      <c r="K498" s="35" t="n">
        <v>-1</v>
      </c>
      <c r="L498" s="42" t="n">
        <v>26.2652681527363</v>
      </c>
      <c r="M498" s="42" t="n">
        <v>-26.2652681527363</v>
      </c>
      <c r="N498" s="42" t="n">
        <v>1339.71039989605</v>
      </c>
      <c r="O498" s="6" t="str">
        <f aca="false">IF(H498&lt;=0,"Below 0%",IF(H498&lt;=0.05,"0-5%",IF(H498&lt;=0.1,"5-10%",IF(H498&lt;=0.2,"10-20%",IF(H498&lt;=0.4,"20-40%","Above 40%")))))</f>
        <v>20-40%</v>
      </c>
    </row>
    <row r="499" customFormat="false" ht="15" hidden="false" customHeight="false" outlineLevel="0" collapsed="false">
      <c r="A499" s="6" t="s">
        <v>150</v>
      </c>
      <c r="B499" s="45" t="n">
        <v>42441</v>
      </c>
      <c r="C499" s="6" t="s">
        <v>199</v>
      </c>
      <c r="D499" s="6" t="s">
        <v>175</v>
      </c>
      <c r="E499" s="6" t="s">
        <v>187</v>
      </c>
      <c r="F499" s="34" t="n">
        <v>0.554692089557648</v>
      </c>
      <c r="G499" s="34" t="n">
        <v>0.496062992125984</v>
      </c>
      <c r="H499" s="34" t="n">
        <v>0.11818881545748</v>
      </c>
      <c r="I499" s="35" t="n">
        <v>2</v>
      </c>
      <c r="J499" s="6" t="n">
        <v>1</v>
      </c>
      <c r="K499" s="35" t="n">
        <v>1</v>
      </c>
      <c r="L499" s="42" t="n">
        <v>26.7942079979209</v>
      </c>
      <c r="M499" s="42" t="n">
        <v>26.7942079979209</v>
      </c>
      <c r="N499" s="42" t="n">
        <v>1366.50460789397</v>
      </c>
      <c r="O499" s="6" t="str">
        <f aca="false">IF(H499&lt;=0,"Below 0%",IF(H499&lt;=0.05,"0-5%",IF(H499&lt;=0.1,"5-10%",IF(H499&lt;=0.2,"10-20%",IF(H499&lt;=0.4,"20-40%","Above 40%")))))</f>
        <v>10-20%</v>
      </c>
    </row>
    <row r="500" customFormat="false" ht="15" hidden="false" customHeight="false" outlineLevel="0" collapsed="false">
      <c r="A500" s="6" t="s">
        <v>150</v>
      </c>
      <c r="B500" s="45" t="n">
        <v>42441</v>
      </c>
      <c r="C500" s="6" t="s">
        <v>192</v>
      </c>
      <c r="D500" s="6" t="s">
        <v>179</v>
      </c>
      <c r="E500" s="6" t="s">
        <v>187</v>
      </c>
      <c r="F500" s="34" t="n">
        <v>0.46620911359787</v>
      </c>
      <c r="G500" s="34" t="n">
        <v>0.358088746009997</v>
      </c>
      <c r="H500" s="34" t="n">
        <v>0.301937351543726</v>
      </c>
      <c r="I500" s="35" t="n">
        <v>2.75</v>
      </c>
      <c r="J500" s="6" t="n">
        <v>0</v>
      </c>
      <c r="K500" s="35" t="n">
        <v>-1</v>
      </c>
      <c r="L500" s="42" t="n">
        <v>26.7942079979209</v>
      </c>
      <c r="M500" s="42" t="n">
        <v>-26.7942079979209</v>
      </c>
      <c r="N500" s="42" t="n">
        <v>1339.71039989605</v>
      </c>
      <c r="O500" s="6" t="str">
        <f aca="false">IF(H500&lt;=0,"Below 0%",IF(H500&lt;=0.05,"0-5%",IF(H500&lt;=0.1,"5-10%",IF(H500&lt;=0.2,"10-20%",IF(H500&lt;=0.4,"20-40%","Above 40%")))))</f>
        <v>20-40%</v>
      </c>
    </row>
    <row r="501" customFormat="false" ht="15" hidden="false" customHeight="false" outlineLevel="0" collapsed="false">
      <c r="A501" s="6" t="s">
        <v>150</v>
      </c>
      <c r="B501" s="45" t="n">
        <v>42448</v>
      </c>
      <c r="C501" s="6" t="s">
        <v>173</v>
      </c>
      <c r="D501" s="6" t="s">
        <v>185</v>
      </c>
      <c r="E501" s="6" t="s">
        <v>187</v>
      </c>
      <c r="F501" s="34" t="n">
        <v>0.480642318725586</v>
      </c>
      <c r="G501" s="34" t="n">
        <v>0.362855054116221</v>
      </c>
      <c r="H501" s="34" t="n">
        <v>0.324612440348257</v>
      </c>
      <c r="I501" s="35" t="n">
        <v>2.77</v>
      </c>
      <c r="J501" s="6" t="n">
        <v>0</v>
      </c>
      <c r="K501" s="35" t="n">
        <v>-1</v>
      </c>
      <c r="L501" s="42" t="n">
        <v>26.7942079979209</v>
      </c>
      <c r="M501" s="42" t="n">
        <v>-26.7942079979209</v>
      </c>
      <c r="N501" s="42" t="n">
        <v>1312.91619189812</v>
      </c>
      <c r="O501" s="6" t="str">
        <f aca="false">IF(H501&lt;=0,"Below 0%",IF(H501&lt;=0.05,"0-5%",IF(H501&lt;=0.1,"5-10%",IF(H501&lt;=0.2,"10-20%",IF(H501&lt;=0.4,"20-40%","Above 40%")))))</f>
        <v>20-40%</v>
      </c>
    </row>
    <row r="502" customFormat="false" ht="15" hidden="false" customHeight="false" outlineLevel="0" collapsed="false">
      <c r="A502" s="6" t="s">
        <v>150</v>
      </c>
      <c r="B502" s="45" t="n">
        <v>42448</v>
      </c>
      <c r="C502" s="6" t="s">
        <v>175</v>
      </c>
      <c r="D502" s="6" t="s">
        <v>182</v>
      </c>
      <c r="E502" s="6" t="s">
        <v>174</v>
      </c>
      <c r="F502" s="34" t="n">
        <v>0.290625035762787</v>
      </c>
      <c r="G502" s="34" t="n">
        <v>0.251331719128329</v>
      </c>
      <c r="H502" s="34" t="n">
        <v>0.156340460212245</v>
      </c>
      <c r="I502" s="35" t="n">
        <v>4</v>
      </c>
      <c r="J502" s="6" t="n">
        <v>0</v>
      </c>
      <c r="K502" s="35" t="n">
        <v>-1</v>
      </c>
      <c r="L502" s="42" t="n">
        <v>18.1419276358514</v>
      </c>
      <c r="M502" s="42" t="n">
        <v>-18.1419276358514</v>
      </c>
      <c r="N502" s="42" t="n">
        <v>1294.77426426227</v>
      </c>
      <c r="O502" s="6" t="str">
        <f aca="false">IF(H502&lt;=0,"Below 0%",IF(H502&lt;=0.05,"0-5%",IF(H502&lt;=0.1,"5-10%",IF(H502&lt;=0.2,"10-20%",IF(H502&lt;=0.4,"20-40%","Above 40%")))))</f>
        <v>10-20%</v>
      </c>
    </row>
    <row r="503" customFormat="false" ht="15" hidden="false" customHeight="false" outlineLevel="0" collapsed="false">
      <c r="A503" s="6" t="s">
        <v>150</v>
      </c>
      <c r="B503" s="45" t="n">
        <v>42448</v>
      </c>
      <c r="C503" s="6" t="s">
        <v>198</v>
      </c>
      <c r="D503" s="6" t="s">
        <v>192</v>
      </c>
      <c r="E503" s="6" t="s">
        <v>187</v>
      </c>
      <c r="F503" s="34" t="n">
        <v>0.455551087856293</v>
      </c>
      <c r="G503" s="34" t="n">
        <v>0.39863291029018</v>
      </c>
      <c r="H503" s="34" t="n">
        <v>0.142783438338495</v>
      </c>
      <c r="I503" s="35" t="n">
        <v>2.5</v>
      </c>
      <c r="J503" s="6" t="n">
        <v>0</v>
      </c>
      <c r="K503" s="35" t="n">
        <v>-1</v>
      </c>
      <c r="L503" s="42" t="n">
        <v>26.7942079979209</v>
      </c>
      <c r="M503" s="42" t="n">
        <v>-26.7942079979209</v>
      </c>
      <c r="N503" s="42" t="n">
        <v>1267.98005626435</v>
      </c>
      <c r="O503" s="6" t="str">
        <f aca="false">IF(H503&lt;=0,"Below 0%",IF(H503&lt;=0.05,"0-5%",IF(H503&lt;=0.1,"5-10%",IF(H503&lt;=0.2,"10-20%",IF(H503&lt;=0.4,"20-40%","Above 40%")))))</f>
        <v>10-20%</v>
      </c>
    </row>
    <row r="504" customFormat="false" ht="15" hidden="false" customHeight="false" outlineLevel="0" collapsed="false">
      <c r="A504" s="6" t="s">
        <v>150</v>
      </c>
      <c r="B504" s="45" t="n">
        <v>42448</v>
      </c>
      <c r="C504" s="6" t="s">
        <v>178</v>
      </c>
      <c r="D504" s="6" t="s">
        <v>172</v>
      </c>
      <c r="E504" s="6" t="s">
        <v>187</v>
      </c>
      <c r="F504" s="34" t="n">
        <v>0.557612419128418</v>
      </c>
      <c r="G504" s="34" t="n">
        <v>0.4281206171108</v>
      </c>
      <c r="H504" s="34" t="n">
        <v>0.302465699716829</v>
      </c>
      <c r="I504" s="35" t="n">
        <v>2.33</v>
      </c>
      <c r="J504" s="6" t="n">
        <v>0</v>
      </c>
      <c r="K504" s="35" t="n">
        <v>-1</v>
      </c>
      <c r="L504" s="42" t="n">
        <v>26.7942079979209</v>
      </c>
      <c r="M504" s="42" t="n">
        <v>-26.7942079979209</v>
      </c>
      <c r="N504" s="42" t="n">
        <v>1241.18584826643</v>
      </c>
      <c r="O504" s="6" t="str">
        <f aca="false">IF(H504&lt;=0,"Below 0%",IF(H504&lt;=0.05,"0-5%",IF(H504&lt;=0.1,"5-10%",IF(H504&lt;=0.2,"10-20%",IF(H504&lt;=0.4,"20-40%","Above 40%")))))</f>
        <v>20-40%</v>
      </c>
    </row>
    <row r="505" customFormat="false" ht="15" hidden="false" customHeight="false" outlineLevel="0" collapsed="false">
      <c r="A505" s="6" t="s">
        <v>150</v>
      </c>
      <c r="B505" s="45" t="n">
        <v>42449</v>
      </c>
      <c r="C505" s="6" t="s">
        <v>179</v>
      </c>
      <c r="D505" s="6" t="s">
        <v>183</v>
      </c>
      <c r="E505" s="6" t="s">
        <v>187</v>
      </c>
      <c r="F505" s="34" t="n">
        <v>0.497972637414932</v>
      </c>
      <c r="G505" s="34" t="n">
        <v>0.362700018392496</v>
      </c>
      <c r="H505" s="34" t="n">
        <v>0.372960055590764</v>
      </c>
      <c r="I505" s="35" t="n">
        <v>2.75</v>
      </c>
      <c r="J505" s="6" t="n">
        <v>1</v>
      </c>
      <c r="K505" s="35" t="n">
        <v>1.75</v>
      </c>
      <c r="L505" s="42" t="n">
        <v>24.8237169653286</v>
      </c>
      <c r="M505" s="42" t="n">
        <v>43.4415046893251</v>
      </c>
      <c r="N505" s="42" t="n">
        <v>1284.62735295576</v>
      </c>
      <c r="O505" s="6" t="str">
        <f aca="false">IF(H505&lt;=0,"Below 0%",IF(H505&lt;=0.05,"0-5%",IF(H505&lt;=0.1,"5-10%",IF(H505&lt;=0.2,"10-20%",IF(H505&lt;=0.4,"20-40%","Above 40%")))))</f>
        <v>20-40%</v>
      </c>
    </row>
    <row r="506" customFormat="false" ht="15" hidden="false" customHeight="false" outlineLevel="0" collapsed="false">
      <c r="A506" s="6" t="s">
        <v>150</v>
      </c>
      <c r="B506" s="45" t="n">
        <v>42449</v>
      </c>
      <c r="C506" s="6" t="s">
        <v>188</v>
      </c>
      <c r="D506" s="6" t="s">
        <v>191</v>
      </c>
      <c r="E506" s="6" t="s">
        <v>177</v>
      </c>
      <c r="F506" s="34" t="n">
        <v>0.339696854352951</v>
      </c>
      <c r="G506" s="34" t="n">
        <v>0.260372487553015</v>
      </c>
      <c r="H506" s="34" t="n">
        <v>0.304657252943381</v>
      </c>
      <c r="I506" s="35" t="n">
        <v>3.85</v>
      </c>
      <c r="J506" s="6" t="n">
        <v>0</v>
      </c>
      <c r="K506" s="35" t="n">
        <v>-1</v>
      </c>
      <c r="L506" s="42" t="n">
        <v>24.8237169653286</v>
      </c>
      <c r="M506" s="42" t="n">
        <v>-24.8237169653286</v>
      </c>
      <c r="N506" s="42" t="n">
        <v>1259.80363599043</v>
      </c>
      <c r="O506" s="6" t="str">
        <f aca="false">IF(H506&lt;=0,"Below 0%",IF(H506&lt;=0.05,"0-5%",IF(H506&lt;=0.1,"5-10%",IF(H506&lt;=0.2,"10-20%",IF(H506&lt;=0.4,"20-40%","Above 40%")))))</f>
        <v>20-40%</v>
      </c>
    </row>
    <row r="507" customFormat="false" ht="15" hidden="false" customHeight="false" outlineLevel="0" collapsed="false">
      <c r="A507" s="6" t="s">
        <v>150</v>
      </c>
      <c r="B507" s="45" t="n">
        <v>42449</v>
      </c>
      <c r="C507" s="6" t="s">
        <v>188</v>
      </c>
      <c r="D507" s="6" t="s">
        <v>191</v>
      </c>
      <c r="E507" s="6" t="s">
        <v>187</v>
      </c>
      <c r="F507" s="34" t="n">
        <v>0.512954950332642</v>
      </c>
      <c r="G507" s="34" t="n">
        <v>0.455651853217776</v>
      </c>
      <c r="H507" s="34" t="n">
        <v>0.125760702409517</v>
      </c>
      <c r="I507" s="35" t="n">
        <v>2.2</v>
      </c>
      <c r="J507" s="6" t="n">
        <v>0</v>
      </c>
      <c r="K507" s="35" t="n">
        <v>-1</v>
      </c>
      <c r="L507" s="42" t="n">
        <v>24.8237169653286</v>
      </c>
      <c r="M507" s="42" t="n">
        <v>-24.8237169653286</v>
      </c>
      <c r="N507" s="42" t="n">
        <v>1234.9799190251</v>
      </c>
      <c r="O507" s="6" t="str">
        <f aca="false">IF(H507&lt;=0,"Below 0%",IF(H507&lt;=0.05,"0-5%",IF(H507&lt;=0.1,"5-10%",IF(H507&lt;=0.2,"10-20%",IF(H507&lt;=0.4,"20-40%","Above 40%")))))</f>
        <v>10-20%</v>
      </c>
    </row>
    <row r="508" customFormat="false" ht="15" hidden="false" customHeight="false" outlineLevel="0" collapsed="false">
      <c r="A508" s="6" t="s">
        <v>150</v>
      </c>
      <c r="B508" s="45" t="n">
        <v>42462</v>
      </c>
      <c r="C508" s="6" t="s">
        <v>183</v>
      </c>
      <c r="D508" s="6" t="s">
        <v>181</v>
      </c>
      <c r="E508" s="6" t="s">
        <v>177</v>
      </c>
      <c r="F508" s="34" t="n">
        <v>0.444412887096405</v>
      </c>
      <c r="G508" s="34" t="n">
        <v>0.32991335242722</v>
      </c>
      <c r="H508" s="34" t="n">
        <v>0.347059413712103</v>
      </c>
      <c r="I508" s="35" t="n">
        <v>3.03</v>
      </c>
      <c r="J508" s="6" t="n">
        <v>0</v>
      </c>
      <c r="K508" s="35" t="n">
        <v>-1</v>
      </c>
      <c r="L508" s="42" t="n">
        <v>24.699598380502</v>
      </c>
      <c r="M508" s="42" t="n">
        <v>-24.699598380502</v>
      </c>
      <c r="N508" s="42" t="n">
        <v>1210.2803206446</v>
      </c>
      <c r="O508" s="6" t="str">
        <f aca="false">IF(H508&lt;=0,"Below 0%",IF(H508&lt;=0.05,"0-5%",IF(H508&lt;=0.1,"5-10%",IF(H508&lt;=0.2,"10-20%",IF(H508&lt;=0.4,"20-40%","Above 40%")))))</f>
        <v>20-40%</v>
      </c>
    </row>
    <row r="509" customFormat="false" ht="15" hidden="false" customHeight="false" outlineLevel="0" collapsed="false">
      <c r="A509" s="6" t="s">
        <v>150</v>
      </c>
      <c r="B509" s="45" t="n">
        <v>42462</v>
      </c>
      <c r="C509" s="6" t="s">
        <v>192</v>
      </c>
      <c r="D509" s="6" t="s">
        <v>175</v>
      </c>
      <c r="E509" s="6" t="s">
        <v>187</v>
      </c>
      <c r="F509" s="34" t="n">
        <v>0.620099425315857</v>
      </c>
      <c r="G509" s="34" t="n">
        <v>0.445799664583016</v>
      </c>
      <c r="H509" s="34" t="n">
        <v>0.390982260823087</v>
      </c>
      <c r="I509" s="35" t="n">
        <v>2.25</v>
      </c>
      <c r="J509" s="6" t="n">
        <v>0</v>
      </c>
      <c r="K509" s="35" t="n">
        <v>-1</v>
      </c>
      <c r="L509" s="42" t="n">
        <v>24.699598380502</v>
      </c>
      <c r="M509" s="42" t="n">
        <v>-24.699598380502</v>
      </c>
      <c r="N509" s="42" t="n">
        <v>1185.58072226409</v>
      </c>
      <c r="O509" s="6" t="str">
        <f aca="false">IF(H509&lt;=0,"Below 0%",IF(H509&lt;=0.05,"0-5%",IF(H509&lt;=0.1,"5-10%",IF(H509&lt;=0.2,"10-20%",IF(H509&lt;=0.4,"20-40%","Above 40%")))))</f>
        <v>20-40%</v>
      </c>
    </row>
    <row r="510" customFormat="false" ht="15" hidden="false" customHeight="false" outlineLevel="0" collapsed="false">
      <c r="A510" s="6" t="s">
        <v>150</v>
      </c>
      <c r="B510" s="45" t="n">
        <v>42462</v>
      </c>
      <c r="C510" s="6" t="s">
        <v>191</v>
      </c>
      <c r="D510" s="6" t="s">
        <v>178</v>
      </c>
      <c r="E510" s="6" t="s">
        <v>174</v>
      </c>
      <c r="F510" s="34" t="n">
        <v>0.347577065229416</v>
      </c>
      <c r="G510" s="34" t="n">
        <v>0.293198070846499</v>
      </c>
      <c r="H510" s="34" t="n">
        <v>0.185468459004242</v>
      </c>
      <c r="I510" s="35" t="n">
        <v>3.4</v>
      </c>
      <c r="J510" s="6" t="n">
        <v>1</v>
      </c>
      <c r="K510" s="35" t="n">
        <v>2.4</v>
      </c>
      <c r="L510" s="42" t="n">
        <v>23.3825465562208</v>
      </c>
      <c r="M510" s="42" t="n">
        <v>56.11811173493</v>
      </c>
      <c r="N510" s="42" t="n">
        <v>1241.69883399902</v>
      </c>
      <c r="O510" s="6" t="str">
        <f aca="false">IF(H510&lt;=0,"Below 0%",IF(H510&lt;=0.05,"0-5%",IF(H510&lt;=0.1,"5-10%",IF(H510&lt;=0.2,"10-20%",IF(H510&lt;=0.4,"20-40%","Above 40%")))))</f>
        <v>10-20%</v>
      </c>
    </row>
    <row r="511" customFormat="false" ht="15" hidden="false" customHeight="false" outlineLevel="0" collapsed="false">
      <c r="A511" s="6" t="s">
        <v>150</v>
      </c>
      <c r="B511" s="45" t="n">
        <v>42463</v>
      </c>
      <c r="C511" s="6" t="s">
        <v>176</v>
      </c>
      <c r="D511" s="6" t="s">
        <v>173</v>
      </c>
      <c r="E511" s="6" t="s">
        <v>187</v>
      </c>
      <c r="F511" s="34" t="n">
        <v>0.636509358882904</v>
      </c>
      <c r="G511" s="34" t="n">
        <v>0.467434404370711</v>
      </c>
      <c r="H511" s="34" t="n">
        <v>0.361708408562292</v>
      </c>
      <c r="I511" s="35" t="n">
        <v>2.13</v>
      </c>
      <c r="J511" s="6" t="n">
        <v>1</v>
      </c>
      <c r="K511" s="35" t="n">
        <v>1.13</v>
      </c>
      <c r="L511" s="42" t="n">
        <v>24.8339766799805</v>
      </c>
      <c r="M511" s="42" t="n">
        <v>28.062393648378</v>
      </c>
      <c r="N511" s="42" t="n">
        <v>1269.7612276474</v>
      </c>
      <c r="O511" s="6" t="str">
        <f aca="false">IF(H511&lt;=0,"Below 0%",IF(H511&lt;=0.05,"0-5%",IF(H511&lt;=0.1,"5-10%",IF(H511&lt;=0.2,"10-20%",IF(H511&lt;=0.4,"20-40%","Above 40%")))))</f>
        <v>20-40%</v>
      </c>
    </row>
    <row r="512" customFormat="false" ht="15" hidden="false" customHeight="false" outlineLevel="0" collapsed="false">
      <c r="A512" s="6" t="s">
        <v>150</v>
      </c>
      <c r="B512" s="45" t="n">
        <v>42469</v>
      </c>
      <c r="C512" s="6" t="s">
        <v>182</v>
      </c>
      <c r="D512" s="6" t="s">
        <v>199</v>
      </c>
      <c r="E512" s="6" t="s">
        <v>187</v>
      </c>
      <c r="F512" s="34" t="n">
        <v>0.345851510763168</v>
      </c>
      <c r="G512" s="34" t="n">
        <v>0.271103290515573</v>
      </c>
      <c r="H512" s="34" t="n">
        <v>0.27571860195958</v>
      </c>
      <c r="I512" s="35" t="n">
        <v>3.64</v>
      </c>
      <c r="J512" s="6" t="n">
        <v>0</v>
      </c>
      <c r="K512" s="35" t="n">
        <v>-1</v>
      </c>
      <c r="L512" s="42" t="n">
        <v>25.3952245529481</v>
      </c>
      <c r="M512" s="42" t="n">
        <v>-25.3952245529481</v>
      </c>
      <c r="N512" s="42" t="n">
        <v>1244.36600309445</v>
      </c>
      <c r="O512" s="6" t="str">
        <f aca="false">IF(H512&lt;=0,"Below 0%",IF(H512&lt;=0.05,"0-5%",IF(H512&lt;=0.1,"5-10%",IF(H512&lt;=0.2,"10-20%",IF(H512&lt;=0.4,"20-40%","Above 40%")))))</f>
        <v>20-40%</v>
      </c>
    </row>
    <row r="513" customFormat="false" ht="15" hidden="false" customHeight="false" outlineLevel="0" collapsed="false">
      <c r="A513" s="6" t="s">
        <v>150</v>
      </c>
      <c r="B513" s="45" t="n">
        <v>42469</v>
      </c>
      <c r="C513" s="6" t="s">
        <v>180</v>
      </c>
      <c r="D513" s="6" t="s">
        <v>172</v>
      </c>
      <c r="E513" s="6" t="s">
        <v>187</v>
      </c>
      <c r="F513" s="34" t="n">
        <v>0.585652470588684</v>
      </c>
      <c r="G513" s="34" t="n">
        <v>0.459811903664636</v>
      </c>
      <c r="H513" s="34" t="n">
        <v>0.273678358305031</v>
      </c>
      <c r="I513" s="35" t="n">
        <v>2.15</v>
      </c>
      <c r="J513" s="6" t="n">
        <v>1</v>
      </c>
      <c r="K513" s="35" t="n">
        <v>1.15</v>
      </c>
      <c r="L513" s="42" t="n">
        <v>25.3952245529481</v>
      </c>
      <c r="M513" s="42" t="n">
        <v>29.2045082358903</v>
      </c>
      <c r="N513" s="42" t="n">
        <v>1273.57051133035</v>
      </c>
      <c r="O513" s="6" t="str">
        <f aca="false">IF(H513&lt;=0,"Below 0%",IF(H513&lt;=0.05,"0-5%",IF(H513&lt;=0.1,"5-10%",IF(H513&lt;=0.2,"10-20%",IF(H513&lt;=0.4,"20-40%","Above 40%")))))</f>
        <v>20-40%</v>
      </c>
    </row>
    <row r="514" customFormat="false" ht="15" hidden="false" customHeight="false" outlineLevel="0" collapsed="false">
      <c r="A514" s="6" t="s">
        <v>150</v>
      </c>
      <c r="B514" s="45" t="n">
        <v>42469</v>
      </c>
      <c r="C514" s="6" t="s">
        <v>189</v>
      </c>
      <c r="D514" s="6" t="s">
        <v>185</v>
      </c>
      <c r="E514" s="6" t="s">
        <v>174</v>
      </c>
      <c r="F514" s="34" t="n">
        <v>0.305926263332367</v>
      </c>
      <c r="G514" s="34" t="n">
        <v>0.260223708732909</v>
      </c>
      <c r="H514" s="34" t="n">
        <v>0.175627942672842</v>
      </c>
      <c r="I514" s="35" t="n">
        <v>3.83</v>
      </c>
      <c r="J514" s="6" t="n">
        <v>1</v>
      </c>
      <c r="K514" s="35" t="n">
        <v>2.83</v>
      </c>
      <c r="L514" s="42" t="n">
        <v>19.2592703920327</v>
      </c>
      <c r="M514" s="42" t="n">
        <v>54.5037352094524</v>
      </c>
      <c r="N514" s="42" t="n">
        <v>1328.0742465398</v>
      </c>
      <c r="O514" s="6" t="str">
        <f aca="false">IF(H514&lt;=0,"Below 0%",IF(H514&lt;=0.05,"0-5%",IF(H514&lt;=0.1,"5-10%",IF(H514&lt;=0.2,"10-20%",IF(H514&lt;=0.4,"20-40%","Above 40%")))))</f>
        <v>10-20%</v>
      </c>
    </row>
    <row r="515" customFormat="false" ht="15" hidden="false" customHeight="false" outlineLevel="0" collapsed="false">
      <c r="A515" s="6" t="s">
        <v>150</v>
      </c>
      <c r="B515" s="45" t="n">
        <v>42470</v>
      </c>
      <c r="C515" s="6" t="s">
        <v>183</v>
      </c>
      <c r="D515" s="6" t="s">
        <v>192</v>
      </c>
      <c r="E515" s="6" t="s">
        <v>174</v>
      </c>
      <c r="F515" s="34" t="n">
        <v>0.273212552070618</v>
      </c>
      <c r="G515" s="34" t="n">
        <v>0.233713696472481</v>
      </c>
      <c r="H515" s="34" t="n">
        <v>0.16900530946327</v>
      </c>
      <c r="I515" s="35" t="n">
        <v>4.28</v>
      </c>
      <c r="J515" s="6" t="n">
        <v>0</v>
      </c>
      <c r="K515" s="35" t="n">
        <v>-1</v>
      </c>
      <c r="L515" s="42" t="n">
        <v>17.142454694512</v>
      </c>
      <c r="M515" s="42" t="n">
        <v>-17.142454694512</v>
      </c>
      <c r="N515" s="42" t="n">
        <v>1310.93179184529</v>
      </c>
      <c r="O515" s="6" t="str">
        <f aca="false">IF(H515&lt;=0,"Below 0%",IF(H515&lt;=0.05,"0-5%",IF(H515&lt;=0.1,"5-10%",IF(H515&lt;=0.2,"10-20%",IF(H515&lt;=0.4,"20-40%","Above 40%")))))</f>
        <v>10-20%</v>
      </c>
    </row>
    <row r="516" customFormat="false" ht="15" hidden="false" customHeight="false" outlineLevel="0" collapsed="false">
      <c r="A516" s="6" t="s">
        <v>150</v>
      </c>
      <c r="B516" s="45" t="n">
        <v>42473</v>
      </c>
      <c r="C516" s="6" t="s">
        <v>180</v>
      </c>
      <c r="D516" s="6" t="s">
        <v>173</v>
      </c>
      <c r="E516" s="6" t="s">
        <v>177</v>
      </c>
      <c r="F516" s="34" t="n">
        <v>0.422729969024658</v>
      </c>
      <c r="G516" s="34" t="n">
        <v>0.378056527630386</v>
      </c>
      <c r="H516" s="34" t="n">
        <v>0.118166036371017</v>
      </c>
      <c r="I516" s="35" t="n">
        <v>2.63</v>
      </c>
      <c r="J516" s="6" t="n">
        <v>0</v>
      </c>
      <c r="K516" s="35" t="n">
        <v>-1</v>
      </c>
      <c r="L516" s="42" t="n">
        <v>22.4748033441769</v>
      </c>
      <c r="M516" s="42" t="n">
        <v>-22.4748033441769</v>
      </c>
      <c r="N516" s="42" t="n">
        <v>1288.45698850111</v>
      </c>
      <c r="O516" s="6" t="str">
        <f aca="false">IF(H516&lt;=0,"Below 0%",IF(H516&lt;=0.05,"0-5%",IF(H516&lt;=0.1,"5-10%",IF(H516&lt;=0.2,"10-20%",IF(H516&lt;=0.4,"20-40%","Above 40%")))))</f>
        <v>10-20%</v>
      </c>
    </row>
    <row r="517" customFormat="false" ht="15" hidden="false" customHeight="false" outlineLevel="0" collapsed="false">
      <c r="A517" s="6" t="s">
        <v>150</v>
      </c>
      <c r="B517" s="45" t="n">
        <v>42476</v>
      </c>
      <c r="C517" s="6" t="s">
        <v>172</v>
      </c>
      <c r="D517" s="6" t="s">
        <v>191</v>
      </c>
      <c r="E517" s="6" t="s">
        <v>187</v>
      </c>
      <c r="F517" s="34" t="n">
        <v>0.465935468673706</v>
      </c>
      <c r="G517" s="34" t="n">
        <v>0.414990335743432</v>
      </c>
      <c r="H517" s="34" t="n">
        <v>0.122762215267035</v>
      </c>
      <c r="I517" s="35" t="n">
        <v>2.4</v>
      </c>
      <c r="J517" s="6" t="n">
        <v>0</v>
      </c>
      <c r="K517" s="35" t="n">
        <v>-1</v>
      </c>
      <c r="L517" s="42" t="n">
        <v>25.7691397700222</v>
      </c>
      <c r="M517" s="42" t="n">
        <v>-25.7691397700222</v>
      </c>
      <c r="N517" s="42" t="n">
        <v>1262.68784873109</v>
      </c>
      <c r="O517" s="6" t="str">
        <f aca="false">IF(H517&lt;=0,"Below 0%",IF(H517&lt;=0.05,"0-5%",IF(H517&lt;=0.1,"5-10%",IF(H517&lt;=0.2,"10-20%",IF(H517&lt;=0.4,"20-40%","Above 40%")))))</f>
        <v>10-20%</v>
      </c>
    </row>
    <row r="518" customFormat="false" ht="15" hidden="false" customHeight="false" outlineLevel="0" collapsed="false">
      <c r="A518" s="6" t="s">
        <v>150</v>
      </c>
      <c r="B518" s="45" t="n">
        <v>42476</v>
      </c>
      <c r="C518" s="6" t="s">
        <v>178</v>
      </c>
      <c r="D518" s="6" t="s">
        <v>198</v>
      </c>
      <c r="E518" s="6" t="s">
        <v>187</v>
      </c>
      <c r="F518" s="34" t="n">
        <v>0.556998431682587</v>
      </c>
      <c r="G518" s="34" t="n">
        <v>0.412897155677788</v>
      </c>
      <c r="H518" s="34" t="n">
        <v>0.349000408511534</v>
      </c>
      <c r="I518" s="35" t="n">
        <v>2.4</v>
      </c>
      <c r="J518" s="6" t="n">
        <v>0</v>
      </c>
      <c r="K518" s="35" t="n">
        <v>-1</v>
      </c>
      <c r="L518" s="42" t="n">
        <v>25.7691397700222</v>
      </c>
      <c r="M518" s="42" t="n">
        <v>-25.7691397700222</v>
      </c>
      <c r="N518" s="42" t="n">
        <v>1236.91870896106</v>
      </c>
      <c r="O518" s="6" t="str">
        <f aca="false">IF(H518&lt;=0,"Below 0%",IF(H518&lt;=0.05,"0-5%",IF(H518&lt;=0.1,"5-10%",IF(H518&lt;=0.2,"10-20%",IF(H518&lt;=0.4,"20-40%","Above 40%")))))</f>
        <v>20-40%</v>
      </c>
    </row>
    <row r="519" customFormat="false" ht="15" hidden="false" customHeight="false" outlineLevel="0" collapsed="false">
      <c r="A519" s="6" t="s">
        <v>150</v>
      </c>
      <c r="B519" s="45" t="n">
        <v>42476</v>
      </c>
      <c r="C519" s="6" t="s">
        <v>188</v>
      </c>
      <c r="D519" s="6" t="s">
        <v>175</v>
      </c>
      <c r="E519" s="6" t="s">
        <v>177</v>
      </c>
      <c r="F519" s="34" t="n">
        <v>0.395343452692032</v>
      </c>
      <c r="G519" s="34" t="n">
        <v>0.29290144727774</v>
      </c>
      <c r="H519" s="34" t="n">
        <v>0.349749058485031</v>
      </c>
      <c r="I519" s="35" t="n">
        <v>3.42</v>
      </c>
      <c r="J519" s="6" t="n">
        <v>0</v>
      </c>
      <c r="K519" s="35" t="n">
        <v>-1</v>
      </c>
      <c r="L519" s="42" t="n">
        <v>25.7691397700222</v>
      </c>
      <c r="M519" s="42" t="n">
        <v>-25.7691397700222</v>
      </c>
      <c r="N519" s="42" t="n">
        <v>1211.14956919104</v>
      </c>
      <c r="O519" s="6" t="str">
        <f aca="false">IF(H519&lt;=0,"Below 0%",IF(H519&lt;=0.05,"0-5%",IF(H519&lt;=0.1,"5-10%",IF(H519&lt;=0.2,"10-20%",IF(H519&lt;=0.4,"20-40%","Above 40%")))))</f>
        <v>20-40%</v>
      </c>
    </row>
    <row r="520" customFormat="false" ht="15" hidden="false" customHeight="false" outlineLevel="0" collapsed="false">
      <c r="A520" s="6" t="s">
        <v>150</v>
      </c>
      <c r="B520" s="45" t="n">
        <v>42476</v>
      </c>
      <c r="C520" s="6" t="s">
        <v>173</v>
      </c>
      <c r="D520" s="6" t="s">
        <v>179</v>
      </c>
      <c r="E520" s="6" t="s">
        <v>187</v>
      </c>
      <c r="F520" s="34" t="n">
        <v>0.440592437982559</v>
      </c>
      <c r="G520" s="34" t="n">
        <v>0.365142743062488</v>
      </c>
      <c r="H520" s="34" t="n">
        <v>0.206630684447588</v>
      </c>
      <c r="I520" s="35" t="n">
        <v>2.75</v>
      </c>
      <c r="J520" s="6" t="n">
        <v>0</v>
      </c>
      <c r="K520" s="35" t="n">
        <v>-1</v>
      </c>
      <c r="L520" s="42" t="n">
        <v>25.7691397700222</v>
      </c>
      <c r="M520" s="42" t="n">
        <v>-25.7691397700222</v>
      </c>
      <c r="N520" s="42" t="n">
        <v>1185.38042942102</v>
      </c>
      <c r="O520" s="6" t="str">
        <f aca="false">IF(H520&lt;=0,"Below 0%",IF(H520&lt;=0.05,"0-5%",IF(H520&lt;=0.1,"5-10%",IF(H520&lt;=0.2,"10-20%",IF(H520&lt;=0.4,"20-40%","Above 40%")))))</f>
        <v>20-40%</v>
      </c>
    </row>
    <row r="521" customFormat="false" ht="15" hidden="false" customHeight="false" outlineLevel="0" collapsed="false">
      <c r="A521" s="6" t="s">
        <v>150</v>
      </c>
      <c r="B521" s="45" t="n">
        <v>42476</v>
      </c>
      <c r="C521" s="6" t="s">
        <v>190</v>
      </c>
      <c r="D521" s="6" t="s">
        <v>194</v>
      </c>
      <c r="E521" s="6" t="s">
        <v>187</v>
      </c>
      <c r="F521" s="34" t="n">
        <v>0.486626178026199</v>
      </c>
      <c r="G521" s="34" t="n">
        <v>0.360406091370558</v>
      </c>
      <c r="H521" s="34" t="n">
        <v>0.350216296776919</v>
      </c>
      <c r="I521" s="35" t="n">
        <v>2.75</v>
      </c>
      <c r="J521" s="6" t="n">
        <v>0</v>
      </c>
      <c r="K521" s="35" t="n">
        <v>-1</v>
      </c>
      <c r="L521" s="42" t="n">
        <v>25.7691397700222</v>
      </c>
      <c r="M521" s="42" t="n">
        <v>-25.7691397700222</v>
      </c>
      <c r="N521" s="42" t="n">
        <v>1159.611289651</v>
      </c>
      <c r="O521" s="6" t="str">
        <f aca="false">IF(H521&lt;=0,"Below 0%",IF(H521&lt;=0.05,"0-5%",IF(H521&lt;=0.1,"5-10%",IF(H521&lt;=0.2,"10-20%",IF(H521&lt;=0.4,"20-40%","Above 40%")))))</f>
        <v>20-40%</v>
      </c>
    </row>
    <row r="522" customFormat="false" ht="15" hidden="false" customHeight="false" outlineLevel="0" collapsed="false">
      <c r="A522" s="6" t="s">
        <v>150</v>
      </c>
      <c r="B522" s="45" t="n">
        <v>42477</v>
      </c>
      <c r="C522" s="6" t="s">
        <v>199</v>
      </c>
      <c r="D522" s="6" t="s">
        <v>183</v>
      </c>
      <c r="E522" s="6" t="s">
        <v>177</v>
      </c>
      <c r="F522" s="34" t="n">
        <v>0.50681608915329</v>
      </c>
      <c r="G522" s="34" t="n">
        <v>0.450858271304876</v>
      </c>
      <c r="H522" s="34" t="n">
        <v>0.124113987498688</v>
      </c>
      <c r="I522" s="35" t="n">
        <v>2.2</v>
      </c>
      <c r="J522" s="6" t="n">
        <v>1</v>
      </c>
      <c r="K522" s="35" t="n">
        <v>1.2</v>
      </c>
      <c r="L522" s="42" t="n">
        <v>23.1922257930199</v>
      </c>
      <c r="M522" s="42" t="n">
        <v>27.8306709516239</v>
      </c>
      <c r="N522" s="42" t="n">
        <v>1187.44196060262</v>
      </c>
      <c r="O522" s="6" t="str">
        <f aca="false">IF(H522&lt;=0,"Below 0%",IF(H522&lt;=0.05,"0-5%",IF(H522&lt;=0.1,"5-10%",IF(H522&lt;=0.2,"10-20%",IF(H522&lt;=0.4,"20-40%","Above 40%")))))</f>
        <v>10-20%</v>
      </c>
    </row>
    <row r="523" customFormat="false" ht="15" hidden="false" customHeight="false" outlineLevel="0" collapsed="false">
      <c r="A523" s="6" t="s">
        <v>150</v>
      </c>
      <c r="B523" s="45" t="n">
        <v>42477</v>
      </c>
      <c r="C523" s="6" t="s">
        <v>195</v>
      </c>
      <c r="D523" s="6" t="s">
        <v>189</v>
      </c>
      <c r="E523" s="6" t="s">
        <v>187</v>
      </c>
      <c r="F523" s="34" t="n">
        <v>0.617372035980225</v>
      </c>
      <c r="G523" s="34" t="n">
        <v>0.502151198524892</v>
      </c>
      <c r="H523" s="34" t="n">
        <v>0.229454470672981</v>
      </c>
      <c r="I523" s="35" t="n">
        <v>2</v>
      </c>
      <c r="J523" s="6" t="n">
        <v>0</v>
      </c>
      <c r="K523" s="35" t="n">
        <v>-1</v>
      </c>
      <c r="L523" s="42" t="n">
        <v>23.1922257930199</v>
      </c>
      <c r="M523" s="42" t="n">
        <v>-23.1922257930199</v>
      </c>
      <c r="N523" s="42" t="n">
        <v>1164.2497348096</v>
      </c>
      <c r="O523" s="6" t="str">
        <f aca="false">IF(H523&lt;=0,"Below 0%",IF(H523&lt;=0.05,"0-5%",IF(H523&lt;=0.1,"5-10%",IF(H523&lt;=0.2,"10-20%",IF(H523&lt;=0.4,"20-40%","Above 40%")))))</f>
        <v>20-40%</v>
      </c>
    </row>
    <row r="524" customFormat="false" ht="15" hidden="false" customHeight="false" outlineLevel="0" collapsed="false">
      <c r="A524" s="6" t="s">
        <v>150</v>
      </c>
      <c r="B524" s="45" t="n">
        <v>42483</v>
      </c>
      <c r="C524" s="6" t="s">
        <v>199</v>
      </c>
      <c r="D524" s="6" t="s">
        <v>190</v>
      </c>
      <c r="E524" s="6" t="s">
        <v>177</v>
      </c>
      <c r="F524" s="34" t="n">
        <v>0.447660028934479</v>
      </c>
      <c r="G524" s="34" t="n">
        <v>0.400164485446614</v>
      </c>
      <c r="H524" s="34" t="n">
        <v>0.118690051754234</v>
      </c>
      <c r="I524" s="35" t="n">
        <v>2.5</v>
      </c>
      <c r="J524" s="6" t="n">
        <v>1</v>
      </c>
      <c r="K524" s="35" t="n">
        <v>1.5</v>
      </c>
      <c r="L524" s="42" t="n">
        <v>23.120073353327</v>
      </c>
      <c r="M524" s="42" t="n">
        <v>34.6801100299905</v>
      </c>
      <c r="N524" s="42" t="n">
        <v>1198.92984483959</v>
      </c>
      <c r="O524" s="6" t="str">
        <f aca="false">IF(H524&lt;=0,"Below 0%",IF(H524&lt;=0.05,"0-5%",IF(H524&lt;=0.1,"5-10%",IF(H524&lt;=0.2,"10-20%",IF(H524&lt;=0.4,"20-40%","Above 40%")))))</f>
        <v>10-20%</v>
      </c>
    </row>
    <row r="525" customFormat="false" ht="15" hidden="false" customHeight="false" outlineLevel="0" collapsed="false">
      <c r="A525" s="6" t="s">
        <v>150</v>
      </c>
      <c r="B525" s="45" t="n">
        <v>42484</v>
      </c>
      <c r="C525" s="6" t="s">
        <v>191</v>
      </c>
      <c r="D525" s="6" t="s">
        <v>185</v>
      </c>
      <c r="E525" s="6" t="s">
        <v>177</v>
      </c>
      <c r="F525" s="34" t="n">
        <v>0.611574709415436</v>
      </c>
      <c r="G525" s="34" t="n">
        <v>0.55180062702121</v>
      </c>
      <c r="H525" s="34" t="n">
        <v>0.108325506473062</v>
      </c>
      <c r="I525" s="35" t="n">
        <v>1.81</v>
      </c>
      <c r="J525" s="6" t="n">
        <v>0</v>
      </c>
      <c r="K525" s="35" t="n">
        <v>-1</v>
      </c>
      <c r="L525" s="42" t="n">
        <v>23.9785968967918</v>
      </c>
      <c r="M525" s="42" t="n">
        <v>-23.9785968967918</v>
      </c>
      <c r="N525" s="42" t="n">
        <v>1174.9512479428</v>
      </c>
      <c r="O525" s="6" t="str">
        <f aca="false">IF(H525&lt;=0,"Below 0%",IF(H525&lt;=0.05,"0-5%",IF(H525&lt;=0.1,"5-10%",IF(H525&lt;=0.2,"10-20%",IF(H525&lt;=0.4,"20-40%","Above 40%")))))</f>
        <v>10-20%</v>
      </c>
    </row>
    <row r="526" customFormat="false" ht="15" hidden="false" customHeight="false" outlineLevel="0" collapsed="false">
      <c r="A526" s="6" t="s">
        <v>150</v>
      </c>
      <c r="B526" s="45" t="n">
        <v>42490</v>
      </c>
      <c r="C526" s="6" t="s">
        <v>173</v>
      </c>
      <c r="D526" s="6" t="s">
        <v>199</v>
      </c>
      <c r="E526" s="6" t="s">
        <v>174</v>
      </c>
      <c r="F526" s="34" t="n">
        <v>0.335407882928848</v>
      </c>
      <c r="G526" s="34" t="n">
        <v>0.262395801667173</v>
      </c>
      <c r="H526" s="34" t="n">
        <v>0.278251712861948</v>
      </c>
      <c r="I526" s="35" t="n">
        <v>3.81</v>
      </c>
      <c r="J526" s="6" t="n">
        <v>0</v>
      </c>
      <c r="K526" s="35" t="n">
        <v>-1</v>
      </c>
      <c r="L526" s="42" t="n">
        <v>23.499024958856</v>
      </c>
      <c r="M526" s="42" t="n">
        <v>-23.499024958856</v>
      </c>
      <c r="N526" s="42" t="n">
        <v>1151.45222298394</v>
      </c>
      <c r="O526" s="6" t="str">
        <f aca="false">IF(H526&lt;=0,"Below 0%",IF(H526&lt;=0.05,"0-5%",IF(H526&lt;=0.1,"5-10%",IF(H526&lt;=0.2,"10-20%",IF(H526&lt;=0.4,"20-40%","Above 40%")))))</f>
        <v>20-40%</v>
      </c>
    </row>
    <row r="527" customFormat="false" ht="15" hidden="false" customHeight="false" outlineLevel="0" collapsed="false">
      <c r="A527" s="6" t="s">
        <v>150</v>
      </c>
      <c r="B527" s="45" t="n">
        <v>42490</v>
      </c>
      <c r="C527" s="6" t="s">
        <v>188</v>
      </c>
      <c r="D527" s="6" t="s">
        <v>180</v>
      </c>
      <c r="E527" s="6" t="s">
        <v>187</v>
      </c>
      <c r="F527" s="34" t="n">
        <v>0.549530327320099</v>
      </c>
      <c r="G527" s="34" t="n">
        <v>0.48639024781458</v>
      </c>
      <c r="H527" s="34" t="n">
        <v>0.12981362144742</v>
      </c>
      <c r="I527" s="35" t="n">
        <v>2.05</v>
      </c>
      <c r="J527" s="6" t="n">
        <v>1</v>
      </c>
      <c r="K527" s="35" t="n">
        <v>1.05</v>
      </c>
      <c r="L527" s="42" t="n">
        <v>23.499024958856</v>
      </c>
      <c r="M527" s="42" t="n">
        <v>24.6739762067988</v>
      </c>
      <c r="N527" s="42" t="n">
        <v>1176.12619919074</v>
      </c>
      <c r="O527" s="6" t="str">
        <f aca="false">IF(H527&lt;=0,"Below 0%",IF(H527&lt;=0.05,"0-5%",IF(H527&lt;=0.1,"5-10%",IF(H527&lt;=0.2,"10-20%",IF(H527&lt;=0.4,"20-40%","Above 40%")))))</f>
        <v>10-20%</v>
      </c>
    </row>
    <row r="528" customFormat="false" ht="15" hidden="false" customHeight="false" outlineLevel="0" collapsed="false">
      <c r="A528" s="6" t="s">
        <v>150</v>
      </c>
      <c r="B528" s="45" t="n">
        <v>42490</v>
      </c>
      <c r="C528" s="6" t="s">
        <v>198</v>
      </c>
      <c r="D528" s="6" t="s">
        <v>182</v>
      </c>
      <c r="E528" s="6" t="s">
        <v>174</v>
      </c>
      <c r="F528" s="34" t="n">
        <v>0.291759669780731</v>
      </c>
      <c r="G528" s="34" t="n">
        <v>0.253543307086614</v>
      </c>
      <c r="H528" s="34" t="n">
        <v>0.150729132364996</v>
      </c>
      <c r="I528" s="35" t="n">
        <v>3.95</v>
      </c>
      <c r="J528" s="6" t="n">
        <v>0</v>
      </c>
      <c r="K528" s="35" t="n">
        <v>-1</v>
      </c>
      <c r="L528" s="42" t="n">
        <v>15.1798419563377</v>
      </c>
      <c r="M528" s="42" t="n">
        <v>-15.1798419563377</v>
      </c>
      <c r="N528" s="42" t="n">
        <v>1160.94635723441</v>
      </c>
      <c r="O528" s="6" t="str">
        <f aca="false">IF(H528&lt;=0,"Below 0%",IF(H528&lt;=0.05,"0-5%",IF(H528&lt;=0.1,"5-10%",IF(H528&lt;=0.2,"10-20%",IF(H528&lt;=0.4,"20-40%","Above 40%")))))</f>
        <v>10-20%</v>
      </c>
    </row>
    <row r="529" customFormat="false" ht="15" hidden="false" customHeight="false" outlineLevel="0" collapsed="false">
      <c r="A529" s="6" t="s">
        <v>150</v>
      </c>
      <c r="B529" s="45" t="n">
        <v>42490</v>
      </c>
      <c r="C529" s="6" t="s">
        <v>178</v>
      </c>
      <c r="D529" s="6" t="s">
        <v>189</v>
      </c>
      <c r="E529" s="6" t="s">
        <v>187</v>
      </c>
      <c r="F529" s="34" t="n">
        <v>0.318099170923233</v>
      </c>
      <c r="G529" s="34" t="n">
        <v>0.249046044263546</v>
      </c>
      <c r="H529" s="34" t="n">
        <v>0.277270521858252</v>
      </c>
      <c r="I529" s="35" t="n">
        <v>4.1</v>
      </c>
      <c r="J529" s="6" t="n">
        <v>0</v>
      </c>
      <c r="K529" s="35" t="n">
        <v>-1</v>
      </c>
      <c r="L529" s="42" t="n">
        <v>23.499024958856</v>
      </c>
      <c r="M529" s="42" t="n">
        <v>-23.499024958856</v>
      </c>
      <c r="N529" s="42" t="n">
        <v>1137.44733227555</v>
      </c>
      <c r="O529" s="6" t="str">
        <f aca="false">IF(H529&lt;=0,"Below 0%",IF(H529&lt;=0.05,"0-5%",IF(H529&lt;=0.1,"5-10%",IF(H529&lt;=0.2,"10-20%",IF(H529&lt;=0.4,"20-40%","Above 40%")))))</f>
        <v>20-40%</v>
      </c>
    </row>
    <row r="530" customFormat="false" ht="15" hidden="false" customHeight="false" outlineLevel="0" collapsed="false">
      <c r="A530" s="6" t="s">
        <v>150</v>
      </c>
      <c r="B530" s="45" t="n">
        <v>42490</v>
      </c>
      <c r="C530" s="6" t="s">
        <v>178</v>
      </c>
      <c r="D530" s="6" t="s">
        <v>189</v>
      </c>
      <c r="E530" s="6" t="s">
        <v>177</v>
      </c>
      <c r="F530" s="34" t="n">
        <v>0.524008810520172</v>
      </c>
      <c r="G530" s="34" t="n">
        <v>0.464131264309336</v>
      </c>
      <c r="H530" s="34" t="n">
        <v>0.129009939246258</v>
      </c>
      <c r="I530" s="35" t="n">
        <v>2.2</v>
      </c>
      <c r="J530" s="6" t="n">
        <v>1</v>
      </c>
      <c r="K530" s="35" t="n">
        <v>1.2</v>
      </c>
      <c r="L530" s="42" t="n">
        <v>23.499024958856</v>
      </c>
      <c r="M530" s="42" t="n">
        <v>28.1988299506272</v>
      </c>
      <c r="N530" s="42" t="n">
        <v>1165.64616222618</v>
      </c>
      <c r="O530" s="6" t="str">
        <f aca="false">IF(H530&lt;=0,"Below 0%",IF(H530&lt;=0.05,"0-5%",IF(H530&lt;=0.1,"5-10%",IF(H530&lt;=0.2,"10-20%",IF(H530&lt;=0.4,"20-40%","Above 40%")))))</f>
        <v>10-20%</v>
      </c>
    </row>
    <row r="531" customFormat="false" ht="15" hidden="false" customHeight="false" outlineLevel="0" collapsed="false">
      <c r="A531" s="6" t="s">
        <v>150</v>
      </c>
      <c r="B531" s="45" t="n">
        <v>42491</v>
      </c>
      <c r="C531" s="6" t="s">
        <v>176</v>
      </c>
      <c r="D531" s="6" t="s">
        <v>195</v>
      </c>
      <c r="E531" s="6" t="s">
        <v>174</v>
      </c>
      <c r="F531" s="34" t="n">
        <v>0.325719296932221</v>
      </c>
      <c r="G531" s="34" t="n">
        <v>0.289586070959264</v>
      </c>
      <c r="H531" s="34" t="n">
        <v>0.12477542809039</v>
      </c>
      <c r="I531" s="35" t="n">
        <v>3.46</v>
      </c>
      <c r="J531" s="6" t="n">
        <v>1</v>
      </c>
      <c r="K531" s="35" t="n">
        <v>2.46</v>
      </c>
      <c r="L531" s="42" t="n">
        <v>15.0430863159269</v>
      </c>
      <c r="M531" s="42" t="n">
        <v>37.0059923371802</v>
      </c>
      <c r="N531" s="42" t="n">
        <v>1202.65215456336</v>
      </c>
      <c r="O531" s="6" t="str">
        <f aca="false">IF(H531&lt;=0,"Below 0%",IF(H531&lt;=0.05,"0-5%",IF(H531&lt;=0.1,"5-10%",IF(H531&lt;=0.2,"10-20%",IF(H531&lt;=0.4,"20-40%","Above 40%")))))</f>
        <v>10-20%</v>
      </c>
    </row>
    <row r="532" customFormat="false" ht="15" hidden="false" customHeight="false" outlineLevel="0" collapsed="false">
      <c r="A532" s="6" t="s">
        <v>150</v>
      </c>
      <c r="B532" s="45" t="n">
        <v>42491</v>
      </c>
      <c r="C532" s="6" t="s">
        <v>179</v>
      </c>
      <c r="D532" s="6" t="s">
        <v>194</v>
      </c>
      <c r="E532" s="6" t="s">
        <v>177</v>
      </c>
      <c r="F532" s="34" t="n">
        <v>0.444151788949966</v>
      </c>
      <c r="G532" s="34" t="n">
        <v>0.361290322580645</v>
      </c>
      <c r="H532" s="34" t="n">
        <v>0.229348701557943</v>
      </c>
      <c r="I532" s="35" t="n">
        <v>2.75</v>
      </c>
      <c r="J532" s="6" t="n">
        <v>0</v>
      </c>
      <c r="K532" s="35" t="n">
        <v>-1</v>
      </c>
      <c r="L532" s="42" t="n">
        <v>23.3129232445235</v>
      </c>
      <c r="M532" s="42" t="n">
        <v>-23.3129232445235</v>
      </c>
      <c r="N532" s="42" t="n">
        <v>1179.33923131883</v>
      </c>
      <c r="O532" s="6" t="str">
        <f aca="false">IF(H532&lt;=0,"Below 0%",IF(H532&lt;=0.05,"0-5%",IF(H532&lt;=0.1,"5-10%",IF(H532&lt;=0.2,"10-20%",IF(H532&lt;=0.4,"20-40%","Above 40%")))))</f>
        <v>20-40%</v>
      </c>
    </row>
    <row r="533" customFormat="false" ht="15" hidden="false" customHeight="false" outlineLevel="0" collapsed="false">
      <c r="A533" s="6" t="s">
        <v>150</v>
      </c>
      <c r="B533" s="45" t="n">
        <v>42492</v>
      </c>
      <c r="C533" s="6" t="s">
        <v>190</v>
      </c>
      <c r="D533" s="6" t="s">
        <v>181</v>
      </c>
      <c r="E533" s="6" t="s">
        <v>177</v>
      </c>
      <c r="F533" s="34" t="n">
        <v>0.453595787286758</v>
      </c>
      <c r="G533" s="34" t="n">
        <v>0.366056572379368</v>
      </c>
      <c r="H533" s="34" t="n">
        <v>0.239141218906099</v>
      </c>
      <c r="I533" s="35" t="n">
        <v>2.7</v>
      </c>
      <c r="J533" s="6" t="n">
        <v>0</v>
      </c>
      <c r="K533" s="35" t="n">
        <v>-1</v>
      </c>
      <c r="L533" s="42" t="n">
        <v>23.5867846263767</v>
      </c>
      <c r="M533" s="42" t="n">
        <v>-23.5867846263767</v>
      </c>
      <c r="N533" s="42" t="n">
        <v>1155.75244669246</v>
      </c>
      <c r="O533" s="6" t="str">
        <f aca="false">IF(H533&lt;=0,"Below 0%",IF(H533&lt;=0.05,"0-5%",IF(H533&lt;=0.1,"5-10%",IF(H533&lt;=0.2,"10-20%",IF(H533&lt;=0.4,"20-40%","Above 40%")))))</f>
        <v>20-40%</v>
      </c>
    </row>
    <row r="534" customFormat="false" ht="15" hidden="false" customHeight="false" outlineLevel="0" collapsed="false">
      <c r="A534" s="6" t="s">
        <v>150</v>
      </c>
      <c r="B534" s="45" t="n">
        <v>42497</v>
      </c>
      <c r="C534" s="6" t="s">
        <v>172</v>
      </c>
      <c r="D534" s="6" t="s">
        <v>176</v>
      </c>
      <c r="E534" s="6" t="s">
        <v>177</v>
      </c>
      <c r="F534" s="34" t="n">
        <v>0.687464118003845</v>
      </c>
      <c r="G534" s="34" t="n">
        <v>0.519224371465235</v>
      </c>
      <c r="H534" s="34" t="n">
        <v>0.32402128209784</v>
      </c>
      <c r="I534" s="35" t="n">
        <v>1.92</v>
      </c>
      <c r="J534" s="6" t="n">
        <v>1</v>
      </c>
      <c r="K534" s="35" t="n">
        <v>0.92</v>
      </c>
      <c r="L534" s="42" t="n">
        <v>23.1150489338491</v>
      </c>
      <c r="M534" s="42" t="n">
        <v>21.2658450191412</v>
      </c>
      <c r="N534" s="42" t="n">
        <v>1177.0182917116</v>
      </c>
      <c r="O534" s="6" t="str">
        <f aca="false">IF(H534&lt;=0,"Below 0%",IF(H534&lt;=0.05,"0-5%",IF(H534&lt;=0.1,"5-10%",IF(H534&lt;=0.2,"10-20%",IF(H534&lt;=0.4,"20-40%","Above 40%")))))</f>
        <v>20-40%</v>
      </c>
    </row>
    <row r="535" customFormat="false" ht="15" hidden="false" customHeight="false" outlineLevel="0" collapsed="false">
      <c r="A535" s="6" t="s">
        <v>150</v>
      </c>
      <c r="B535" s="45" t="n">
        <v>42497</v>
      </c>
      <c r="C535" s="6" t="s">
        <v>191</v>
      </c>
      <c r="D535" s="6" t="s">
        <v>190</v>
      </c>
      <c r="E535" s="6" t="s">
        <v>187</v>
      </c>
      <c r="F535" s="34" t="n">
        <v>0.375337153673172</v>
      </c>
      <c r="G535" s="34" t="n">
        <v>0.333285856715568</v>
      </c>
      <c r="H535" s="34" t="n">
        <v>0.126171861512539</v>
      </c>
      <c r="I535" s="35" t="n">
        <v>3.02</v>
      </c>
      <c r="J535" s="6" t="n">
        <v>1</v>
      </c>
      <c r="K535" s="35" t="n">
        <v>2.02</v>
      </c>
      <c r="L535" s="42" t="n">
        <v>19.0982662201044</v>
      </c>
      <c r="M535" s="42" t="n">
        <v>38.5784977646109</v>
      </c>
      <c r="N535" s="42" t="n">
        <v>1215.59678947621</v>
      </c>
      <c r="O535" s="6" t="str">
        <f aca="false">IF(H535&lt;=0,"Below 0%",IF(H535&lt;=0.05,"0-5%",IF(H535&lt;=0.1,"5-10%",IF(H535&lt;=0.2,"10-20%",IF(H535&lt;=0.4,"20-40%","Above 40%")))))</f>
        <v>10-20%</v>
      </c>
    </row>
    <row r="536" customFormat="false" ht="15" hidden="false" customHeight="false" outlineLevel="0" collapsed="false">
      <c r="A536" s="6" t="s">
        <v>150</v>
      </c>
      <c r="B536" s="45" t="n">
        <v>42497</v>
      </c>
      <c r="C536" s="6" t="s">
        <v>199</v>
      </c>
      <c r="D536" s="6" t="s">
        <v>178</v>
      </c>
      <c r="E536" s="6" t="s">
        <v>174</v>
      </c>
      <c r="F536" s="34" t="n">
        <v>0.325186729431152</v>
      </c>
      <c r="G536" s="34" t="n">
        <v>0.273742157610453</v>
      </c>
      <c r="H536" s="34" t="n">
        <v>0.187930760354084</v>
      </c>
      <c r="I536" s="35" t="n">
        <v>3.61</v>
      </c>
      <c r="J536" s="6" t="n">
        <v>1</v>
      </c>
      <c r="K536" s="35" t="n">
        <v>2.61</v>
      </c>
      <c r="L536" s="42" t="n">
        <v>19.2541375774294</v>
      </c>
      <c r="M536" s="42" t="n">
        <v>50.2532990770907</v>
      </c>
      <c r="N536" s="42" t="n">
        <v>1265.8500885533</v>
      </c>
      <c r="O536" s="6" t="str">
        <f aca="false">IF(H536&lt;=0,"Below 0%",IF(H536&lt;=0.05,"0-5%",IF(H536&lt;=0.1,"5-10%",IF(H536&lt;=0.2,"10-20%",IF(H536&lt;=0.4,"20-40%","Above 40%")))))</f>
        <v>10-20%</v>
      </c>
    </row>
    <row r="537" customFormat="false" ht="15" hidden="false" customHeight="false" outlineLevel="0" collapsed="false">
      <c r="A537" s="6" t="s">
        <v>150</v>
      </c>
      <c r="B537" s="45" t="n">
        <v>42497</v>
      </c>
      <c r="C537" s="6" t="s">
        <v>189</v>
      </c>
      <c r="D537" s="6" t="s">
        <v>175</v>
      </c>
      <c r="E537" s="6" t="s">
        <v>174</v>
      </c>
      <c r="F537" s="34" t="n">
        <v>0.274083495140076</v>
      </c>
      <c r="G537" s="34" t="n">
        <v>0.201252844015011</v>
      </c>
      <c r="H537" s="34" t="n">
        <v>0.36188632007423</v>
      </c>
      <c r="I537" s="35" t="n">
        <v>4.96</v>
      </c>
      <c r="J537" s="6" t="n">
        <v>0</v>
      </c>
      <c r="K537" s="35" t="n">
        <v>-1</v>
      </c>
      <c r="L537" s="42" t="n">
        <v>23.1150489338491</v>
      </c>
      <c r="M537" s="42" t="n">
        <v>-23.1150489338491</v>
      </c>
      <c r="N537" s="42" t="n">
        <v>1242.73503961945</v>
      </c>
      <c r="O537" s="6" t="str">
        <f aca="false">IF(H537&lt;=0,"Below 0%",IF(H537&lt;=0.05,"0-5%",IF(H537&lt;=0.1,"5-10%",IF(H537&lt;=0.2,"10-20%",IF(H537&lt;=0.4,"20-40%","Above 40%")))))</f>
        <v>20-40%</v>
      </c>
    </row>
    <row r="538" customFormat="false" ht="15" hidden="false" customHeight="false" outlineLevel="0" collapsed="false">
      <c r="A538" s="6" t="s">
        <v>150</v>
      </c>
      <c r="B538" s="45" t="n">
        <v>42498</v>
      </c>
      <c r="C538" s="6" t="s">
        <v>183</v>
      </c>
      <c r="D538" s="6" t="s">
        <v>198</v>
      </c>
      <c r="E538" s="6" t="s">
        <v>174</v>
      </c>
      <c r="F538" s="34" t="n">
        <v>0.278120398521423</v>
      </c>
      <c r="G538" s="34" t="n">
        <v>0.215541372746613</v>
      </c>
      <c r="H538" s="34" t="n">
        <v>0.290334171010303</v>
      </c>
      <c r="I538" s="35" t="n">
        <v>4.65</v>
      </c>
      <c r="J538" s="6" t="n">
        <v>0</v>
      </c>
      <c r="K538" s="35" t="n">
        <v>-1</v>
      </c>
      <c r="L538" s="42" t="n">
        <v>24.854700792389</v>
      </c>
      <c r="M538" s="42" t="n">
        <v>-24.854700792389</v>
      </c>
      <c r="N538" s="42" t="n">
        <v>1217.88033882706</v>
      </c>
      <c r="O538" s="6" t="str">
        <f aca="false">IF(H538&lt;=0,"Below 0%",IF(H538&lt;=0.05,"0-5%",IF(H538&lt;=0.1,"5-10%",IF(H538&lt;=0.2,"10-20%",IF(H538&lt;=0.4,"20-40%","Above 40%")))))</f>
        <v>20-40%</v>
      </c>
    </row>
    <row r="539" customFormat="false" ht="15" hidden="false" customHeight="false" outlineLevel="0" collapsed="false">
      <c r="A539" s="6" t="s">
        <v>150</v>
      </c>
      <c r="B539" s="45" t="n">
        <v>42498</v>
      </c>
      <c r="C539" s="6" t="s">
        <v>181</v>
      </c>
      <c r="D539" s="6" t="s">
        <v>179</v>
      </c>
      <c r="E539" s="6" t="s">
        <v>187</v>
      </c>
      <c r="F539" s="34" t="n">
        <v>0.623435974121094</v>
      </c>
      <c r="G539" s="34" t="n">
        <v>0.485633346823149</v>
      </c>
      <c r="H539" s="34" t="n">
        <v>0.283758576711019</v>
      </c>
      <c r="I539" s="35" t="n">
        <v>2.05</v>
      </c>
      <c r="J539" s="6" t="n">
        <v>0</v>
      </c>
      <c r="K539" s="35" t="n">
        <v>-1</v>
      </c>
      <c r="L539" s="42" t="n">
        <v>24.854700792389</v>
      </c>
      <c r="M539" s="42" t="n">
        <v>-24.854700792389</v>
      </c>
      <c r="N539" s="42" t="n">
        <v>1193.02563803467</v>
      </c>
      <c r="O539" s="6" t="str">
        <f aca="false">IF(H539&lt;=0,"Below 0%",IF(H539&lt;=0.05,"0-5%",IF(H539&lt;=0.1,"5-10%",IF(H539&lt;=0.2,"10-20%",IF(H539&lt;=0.4,"20-40%","Above 40%")))))</f>
        <v>20-40%</v>
      </c>
    </row>
    <row r="540" customFormat="false" ht="15" hidden="false" customHeight="false" outlineLevel="0" collapsed="false">
      <c r="A540" s="6" t="s">
        <v>150</v>
      </c>
      <c r="B540" s="45" t="n">
        <v>42500</v>
      </c>
      <c r="C540" s="6" t="s">
        <v>189</v>
      </c>
      <c r="D540" s="6" t="s">
        <v>176</v>
      </c>
      <c r="E540" s="6" t="s">
        <v>187</v>
      </c>
      <c r="F540" s="34" t="n">
        <v>0.406392753124237</v>
      </c>
      <c r="G540" s="34" t="n">
        <v>0.323994432349477</v>
      </c>
      <c r="H540" s="34" t="n">
        <v>0.254320175125358</v>
      </c>
      <c r="I540" s="35" t="n">
        <v>3.1</v>
      </c>
      <c r="J540" s="6" t="n">
        <v>1</v>
      </c>
      <c r="K540" s="35" t="n">
        <v>2.1</v>
      </c>
      <c r="L540" s="42" t="n">
        <v>23.8605127606934</v>
      </c>
      <c r="M540" s="42" t="n">
        <v>50.1070767974562</v>
      </c>
      <c r="N540" s="42" t="n">
        <v>1243.13271483213</v>
      </c>
      <c r="O540" s="6" t="str">
        <f aca="false">IF(H540&lt;=0,"Below 0%",IF(H540&lt;=0.05,"0-5%",IF(H540&lt;=0.1,"5-10%",IF(H540&lt;=0.2,"10-20%",IF(H540&lt;=0.4,"20-40%","Above 40%")))))</f>
        <v>20-40%</v>
      </c>
    </row>
    <row r="541" customFormat="false" ht="15" hidden="false" customHeight="false" outlineLevel="0" collapsed="false">
      <c r="A541" s="6" t="s">
        <v>150</v>
      </c>
      <c r="B541" s="45" t="n">
        <v>42501</v>
      </c>
      <c r="C541" s="6" t="s">
        <v>183</v>
      </c>
      <c r="D541" s="6" t="s">
        <v>190</v>
      </c>
      <c r="E541" s="6" t="s">
        <v>177</v>
      </c>
      <c r="F541" s="34" t="n">
        <v>0.328723669052124</v>
      </c>
      <c r="G541" s="34" t="n">
        <v>0.25625</v>
      </c>
      <c r="H541" s="34" t="n">
        <v>0.282824074349752</v>
      </c>
      <c r="I541" s="35" t="n">
        <v>3.9</v>
      </c>
      <c r="J541" s="6" t="n">
        <v>0</v>
      </c>
      <c r="K541" s="35" t="n">
        <v>-1</v>
      </c>
      <c r="L541" s="42" t="n">
        <v>24.8626542966426</v>
      </c>
      <c r="M541" s="42" t="n">
        <v>-24.8626542966426</v>
      </c>
      <c r="N541" s="42" t="n">
        <v>1218.27006053549</v>
      </c>
      <c r="O541" s="6" t="str">
        <f aca="false">IF(H541&lt;=0,"Below 0%",IF(H541&lt;=0.05,"0-5%",IF(H541&lt;=0.1,"5-10%",IF(H541&lt;=0.2,"10-20%",IF(H541&lt;=0.4,"20-40%","Above 40%")))))</f>
        <v>20-40%</v>
      </c>
    </row>
    <row r="542" customFormat="false" ht="15" hidden="false" customHeight="false" outlineLevel="0" collapsed="false">
      <c r="A542" s="6" t="s">
        <v>150</v>
      </c>
      <c r="B542" s="45" t="n">
        <v>42505</v>
      </c>
      <c r="C542" s="6" t="s">
        <v>188</v>
      </c>
      <c r="D542" s="6" t="s">
        <v>181</v>
      </c>
      <c r="E542" s="6" t="s">
        <v>187</v>
      </c>
      <c r="F542" s="34" t="n">
        <v>0.259093910455704</v>
      </c>
      <c r="G542" s="34" t="n">
        <v>0.217757908437553</v>
      </c>
      <c r="H542" s="34" t="n">
        <v>0.189825491596346</v>
      </c>
      <c r="I542" s="35" t="n">
        <v>4.6</v>
      </c>
      <c r="J542" s="6" t="n">
        <v>1</v>
      </c>
      <c r="K542" s="35" t="n">
        <v>3.6</v>
      </c>
      <c r="L542" s="42" t="n">
        <v>16.2293866493504</v>
      </c>
      <c r="M542" s="42" t="n">
        <v>58.4257919376613</v>
      </c>
      <c r="N542" s="42" t="n">
        <v>1276.69585247315</v>
      </c>
      <c r="O542" s="6" t="str">
        <f aca="false">IF(H542&lt;=0,"Below 0%",IF(H542&lt;=0.05,"0-5%",IF(H542&lt;=0.1,"5-10%",IF(H542&lt;=0.2,"10-20%",IF(H542&lt;=0.4,"20-40%","Above 40%")))))</f>
        <v>10-20%</v>
      </c>
    </row>
    <row r="543" customFormat="false" ht="15" hidden="false" customHeight="false" outlineLevel="0" collapsed="false">
      <c r="A543" s="6" t="s">
        <v>150</v>
      </c>
      <c r="B543" s="45" t="n">
        <v>42505</v>
      </c>
      <c r="C543" s="6" t="s">
        <v>192</v>
      </c>
      <c r="D543" s="6" t="s">
        <v>189</v>
      </c>
      <c r="E543" s="6" t="s">
        <v>187</v>
      </c>
      <c r="F543" s="34" t="n">
        <v>0.356020420789719</v>
      </c>
      <c r="G543" s="34" t="n">
        <v>0.291071900607983</v>
      </c>
      <c r="H543" s="34" t="n">
        <v>0.223135658392558</v>
      </c>
      <c r="I543" s="35" t="n">
        <v>3.5</v>
      </c>
      <c r="J543" s="6" t="n">
        <v>1</v>
      </c>
      <c r="K543" s="35" t="n">
        <v>2.5</v>
      </c>
      <c r="L543" s="42" t="n">
        <v>24.3654012107097</v>
      </c>
      <c r="M543" s="42" t="n">
        <v>60.9135030267743</v>
      </c>
      <c r="N543" s="42" t="n">
        <v>1337.60935549992</v>
      </c>
      <c r="O543" s="6" t="str">
        <f aca="false">IF(H543&lt;=0,"Below 0%",IF(H543&lt;=0.05,"0-5%",IF(H543&lt;=0.1,"5-10%",IF(H543&lt;=0.2,"10-20%",IF(H543&lt;=0.4,"20-40%","Above 40%")))))</f>
        <v>20-40%</v>
      </c>
    </row>
    <row r="544" customFormat="false" ht="15" hidden="false" customHeight="false" outlineLevel="0" collapsed="false">
      <c r="A544" s="6" t="s">
        <v>150</v>
      </c>
      <c r="B544" s="45" t="n">
        <v>42505</v>
      </c>
      <c r="C544" s="6" t="s">
        <v>175</v>
      </c>
      <c r="D544" s="6" t="s">
        <v>194</v>
      </c>
      <c r="E544" s="6" t="s">
        <v>174</v>
      </c>
      <c r="F544" s="34" t="n">
        <v>0.244327440857887</v>
      </c>
      <c r="G544" s="34" t="n">
        <v>0.212558725793514</v>
      </c>
      <c r="H544" s="34" t="n">
        <v>0.149458531734114</v>
      </c>
      <c r="I544" s="35" t="n">
        <v>4.8</v>
      </c>
      <c r="J544" s="6" t="n">
        <v>1</v>
      </c>
      <c r="K544" s="35" t="n">
        <v>3.8</v>
      </c>
      <c r="L544" s="42" t="n">
        <v>13.8475400693239</v>
      </c>
      <c r="M544" s="42" t="n">
        <v>52.6206522634309</v>
      </c>
      <c r="N544" s="42" t="n">
        <v>1390.23000776335</v>
      </c>
      <c r="O544" s="6" t="str">
        <f aca="false">IF(H544&lt;=0,"Below 0%",IF(H544&lt;=0.05,"0-5%",IF(H544&lt;=0.1,"5-10%",IF(H544&lt;=0.2,"10-20%",IF(H544&lt;=0.4,"20-40%","Above 40%")))))</f>
        <v>10-20%</v>
      </c>
    </row>
    <row r="545" customFormat="false" ht="15" hidden="false" customHeight="false" outlineLevel="0" collapsed="false">
      <c r="A545" s="6" t="s">
        <v>151</v>
      </c>
      <c r="B545" s="45" t="n">
        <v>42595</v>
      </c>
      <c r="C545" s="6" t="s">
        <v>196</v>
      </c>
      <c r="D545" s="6" t="s">
        <v>175</v>
      </c>
      <c r="E545" s="6" t="s">
        <v>174</v>
      </c>
      <c r="F545" s="34" t="n">
        <v>0.401019424200058</v>
      </c>
      <c r="G545" s="34" t="n">
        <v>0.300401606425703</v>
      </c>
      <c r="H545" s="34" t="n">
        <v>0.334944339917306</v>
      </c>
      <c r="I545" s="35" t="n">
        <v>3.35</v>
      </c>
      <c r="J545" s="6" t="n">
        <v>0</v>
      </c>
      <c r="K545" s="35" t="n">
        <v>-1</v>
      </c>
      <c r="L545" s="42" t="n">
        <v>23.1705001293892</v>
      </c>
      <c r="M545" s="42" t="n">
        <v>-23.1705001293892</v>
      </c>
      <c r="N545" s="42" t="n">
        <v>1367.05950763396</v>
      </c>
      <c r="O545" s="6" t="str">
        <f aca="false">IF(H545&lt;=0,"Below 0%",IF(H545&lt;=0.05,"0-5%",IF(H545&lt;=0.1,"5-10%",IF(H545&lt;=0.2,"10-20%",IF(H545&lt;=0.4,"20-40%","Above 40%")))))</f>
        <v>20-40%</v>
      </c>
    </row>
    <row r="546" customFormat="false" ht="15" hidden="false" customHeight="false" outlineLevel="0" collapsed="false">
      <c r="A546" s="6" t="s">
        <v>151</v>
      </c>
      <c r="B546" s="45" t="n">
        <v>42595</v>
      </c>
      <c r="C546" s="6" t="s">
        <v>180</v>
      </c>
      <c r="D546" s="6" t="s">
        <v>178</v>
      </c>
      <c r="E546" s="6" t="s">
        <v>174</v>
      </c>
      <c r="F546" s="34" t="n">
        <v>0.394969314336777</v>
      </c>
      <c r="G546" s="34" t="n">
        <v>0.296331138287865</v>
      </c>
      <c r="H546" s="34" t="n">
        <v>0.332864702031726</v>
      </c>
      <c r="I546" s="35" t="n">
        <v>3.4</v>
      </c>
      <c r="J546" s="6" t="n">
        <v>0</v>
      </c>
      <c r="K546" s="35" t="n">
        <v>-1</v>
      </c>
      <c r="L546" s="42" t="n">
        <v>23.1705001293892</v>
      </c>
      <c r="M546" s="42" t="n">
        <v>-23.1705001293892</v>
      </c>
      <c r="N546" s="42" t="n">
        <v>1343.88900750457</v>
      </c>
      <c r="O546" s="6" t="str">
        <f aca="false">IF(H546&lt;=0,"Below 0%",IF(H546&lt;=0.05,"0-5%",IF(H546&lt;=0.1,"5-10%",IF(H546&lt;=0.2,"10-20%",IF(H546&lt;=0.4,"20-40%","Above 40%")))))</f>
        <v>20-40%</v>
      </c>
    </row>
    <row r="547" customFormat="false" ht="15" hidden="false" customHeight="false" outlineLevel="0" collapsed="false">
      <c r="A547" s="6" t="s">
        <v>151</v>
      </c>
      <c r="B547" s="45" t="n">
        <v>42595</v>
      </c>
      <c r="C547" s="6" t="s">
        <v>173</v>
      </c>
      <c r="D547" s="6" t="s">
        <v>181</v>
      </c>
      <c r="E547" s="6" t="s">
        <v>177</v>
      </c>
      <c r="F547" s="34" t="n">
        <v>0.488444834947586</v>
      </c>
      <c r="G547" s="34" t="n">
        <v>0.402866242038217</v>
      </c>
      <c r="H547" s="34" t="n">
        <v>0.212424333387684</v>
      </c>
      <c r="I547" s="35" t="n">
        <v>2.5</v>
      </c>
      <c r="J547" s="6" t="n">
        <v>0</v>
      </c>
      <c r="K547" s="35" t="n">
        <v>-1</v>
      </c>
      <c r="L547" s="42" t="n">
        <v>23.1705001293892</v>
      </c>
      <c r="M547" s="42" t="n">
        <v>-23.1705001293892</v>
      </c>
      <c r="N547" s="42" t="n">
        <v>1320.71850737519</v>
      </c>
      <c r="O547" s="6" t="str">
        <f aca="false">IF(H547&lt;=0,"Below 0%",IF(H547&lt;=0.05,"0-5%",IF(H547&lt;=0.1,"5-10%",IF(H547&lt;=0.2,"10-20%",IF(H547&lt;=0.4,"20-40%","Above 40%")))))</f>
        <v>20-40%</v>
      </c>
    </row>
    <row r="548" customFormat="false" ht="15" hidden="false" customHeight="false" outlineLevel="0" collapsed="false">
      <c r="A548" s="6" t="s">
        <v>151</v>
      </c>
      <c r="B548" s="45" t="n">
        <v>42595</v>
      </c>
      <c r="C548" s="6" t="s">
        <v>186</v>
      </c>
      <c r="D548" s="6" t="s">
        <v>195</v>
      </c>
      <c r="E548" s="6" t="s">
        <v>177</v>
      </c>
      <c r="F548" s="34" t="n">
        <v>0.519381642341614</v>
      </c>
      <c r="G548" s="34" t="n">
        <v>0.46189376443418</v>
      </c>
      <c r="H548" s="34" t="n">
        <v>0.124461255669594</v>
      </c>
      <c r="I548" s="35" t="n">
        <v>2.33</v>
      </c>
      <c r="J548" s="6" t="n">
        <v>0</v>
      </c>
      <c r="K548" s="35" t="n">
        <v>-1</v>
      </c>
      <c r="L548" s="42" t="n">
        <v>23.1705001293892</v>
      </c>
      <c r="M548" s="42" t="n">
        <v>-23.1705001293892</v>
      </c>
      <c r="N548" s="42" t="n">
        <v>1297.5480072458</v>
      </c>
      <c r="O548" s="6" t="str">
        <f aca="false">IF(H548&lt;=0,"Below 0%",IF(H548&lt;=0.05,"0-5%",IF(H548&lt;=0.1,"5-10%",IF(H548&lt;=0.2,"10-20%",IF(H548&lt;=0.4,"20-40%","Above 40%")))))</f>
        <v>10-20%</v>
      </c>
    </row>
    <row r="549" customFormat="false" ht="15" hidden="false" customHeight="false" outlineLevel="0" collapsed="false">
      <c r="A549" s="6" t="s">
        <v>151</v>
      </c>
      <c r="B549" s="45" t="n">
        <v>42595</v>
      </c>
      <c r="C549" s="6" t="s">
        <v>200</v>
      </c>
      <c r="D549" s="6" t="s">
        <v>192</v>
      </c>
      <c r="E549" s="6" t="s">
        <v>174</v>
      </c>
      <c r="F549" s="34" t="n">
        <v>0.401853501796722</v>
      </c>
      <c r="G549" s="34" t="n">
        <v>0.304960835509138</v>
      </c>
      <c r="H549" s="34" t="n">
        <v>0.317721671131376</v>
      </c>
      <c r="I549" s="35" t="n">
        <v>3.3</v>
      </c>
      <c r="J549" s="6" t="n">
        <v>1</v>
      </c>
      <c r="K549" s="35" t="n">
        <v>2.3</v>
      </c>
      <c r="L549" s="42" t="n">
        <v>23.1705001293892</v>
      </c>
      <c r="M549" s="42" t="n">
        <v>53.2921502975952</v>
      </c>
      <c r="N549" s="42" t="n">
        <v>1350.84015754339</v>
      </c>
      <c r="O549" s="6" t="str">
        <f aca="false">IF(H549&lt;=0,"Below 0%",IF(H549&lt;=0.05,"0-5%",IF(H549&lt;=0.1,"5-10%",IF(H549&lt;=0.2,"10-20%",IF(H549&lt;=0.4,"20-40%","Above 40%")))))</f>
        <v>20-40%</v>
      </c>
    </row>
    <row r="550" customFormat="false" ht="15" hidden="false" customHeight="false" outlineLevel="0" collapsed="false">
      <c r="A550" s="6" t="s">
        <v>151</v>
      </c>
      <c r="B550" s="45" t="n">
        <v>42595</v>
      </c>
      <c r="C550" s="6" t="s">
        <v>179</v>
      </c>
      <c r="D550" s="6" t="s">
        <v>198</v>
      </c>
      <c r="E550" s="6" t="s">
        <v>187</v>
      </c>
      <c r="F550" s="34" t="n">
        <v>0.588753819465637</v>
      </c>
      <c r="G550" s="34" t="n">
        <v>0.534548728336709</v>
      </c>
      <c r="H550" s="34" t="n">
        <v>0.101403461004558</v>
      </c>
      <c r="I550" s="35" t="n">
        <v>1.88</v>
      </c>
      <c r="J550" s="6" t="n">
        <v>0</v>
      </c>
      <c r="K550" s="35" t="n">
        <v>-1</v>
      </c>
      <c r="L550" s="42" t="n">
        <v>23.1705001293892</v>
      </c>
      <c r="M550" s="42" t="n">
        <v>-23.1705001293892</v>
      </c>
      <c r="N550" s="42" t="n">
        <v>1327.669657414</v>
      </c>
      <c r="O550" s="6" t="str">
        <f aca="false">IF(H550&lt;=0,"Below 0%",IF(H550&lt;=0.05,"0-5%",IF(H550&lt;=0.1,"5-10%",IF(H550&lt;=0.2,"10-20%",IF(H550&lt;=0.4,"20-40%","Above 40%")))))</f>
        <v>10-20%</v>
      </c>
    </row>
    <row r="551" customFormat="false" ht="15" hidden="false" customHeight="false" outlineLevel="0" collapsed="false">
      <c r="A551" s="6" t="s">
        <v>151</v>
      </c>
      <c r="B551" s="45" t="n">
        <v>42596</v>
      </c>
      <c r="C551" s="6" t="s">
        <v>199</v>
      </c>
      <c r="D551" s="6" t="s">
        <v>176</v>
      </c>
      <c r="E551" s="6" t="s">
        <v>174</v>
      </c>
      <c r="F551" s="34" t="n">
        <v>0.360541135072708</v>
      </c>
      <c r="G551" s="34" t="n">
        <v>0.272251308900524</v>
      </c>
      <c r="H551" s="34" t="n">
        <v>0.324295323055524</v>
      </c>
      <c r="I551" s="35" t="n">
        <v>3.75</v>
      </c>
      <c r="J551" s="6" t="n">
        <v>0</v>
      </c>
      <c r="K551" s="35" t="n">
        <v>-1</v>
      </c>
      <c r="L551" s="42" t="n">
        <v>26.55339314828</v>
      </c>
      <c r="M551" s="42" t="n">
        <v>-26.55339314828</v>
      </c>
      <c r="N551" s="42" t="n">
        <v>1301.11626426572</v>
      </c>
      <c r="O551" s="6" t="str">
        <f aca="false">IF(H551&lt;=0,"Below 0%",IF(H551&lt;=0.05,"0-5%",IF(H551&lt;=0.1,"5-10%",IF(H551&lt;=0.2,"10-20%",IF(H551&lt;=0.4,"20-40%","Above 40%")))))</f>
        <v>20-40%</v>
      </c>
    </row>
    <row r="552" customFormat="false" ht="15" hidden="false" customHeight="false" outlineLevel="0" collapsed="false">
      <c r="A552" s="6" t="s">
        <v>151</v>
      </c>
      <c r="B552" s="45" t="n">
        <v>42602</v>
      </c>
      <c r="C552" s="6" t="s">
        <v>175</v>
      </c>
      <c r="D552" s="6" t="s">
        <v>186</v>
      </c>
      <c r="E552" s="6" t="s">
        <v>187</v>
      </c>
      <c r="F552" s="34" t="n">
        <v>0.613126754760742</v>
      </c>
      <c r="G552" s="34" t="n">
        <v>0.543217126688378</v>
      </c>
      <c r="H552" s="34" t="n">
        <v>0.12869555217921</v>
      </c>
      <c r="I552" s="35" t="n">
        <v>1.86</v>
      </c>
      <c r="J552" s="6" t="n">
        <v>0</v>
      </c>
      <c r="K552" s="35" t="n">
        <v>-1</v>
      </c>
      <c r="L552" s="42" t="n">
        <v>26.0223252853144</v>
      </c>
      <c r="M552" s="42" t="n">
        <v>-26.0223252853144</v>
      </c>
      <c r="N552" s="42" t="n">
        <v>1275.09393898041</v>
      </c>
      <c r="O552" s="6" t="str">
        <f aca="false">IF(H552&lt;=0,"Below 0%",IF(H552&lt;=0.05,"0-5%",IF(H552&lt;=0.1,"5-10%",IF(H552&lt;=0.2,"10-20%",IF(H552&lt;=0.4,"20-40%","Above 40%")))))</f>
        <v>10-20%</v>
      </c>
    </row>
    <row r="553" customFormat="false" ht="15" hidden="false" customHeight="false" outlineLevel="0" collapsed="false">
      <c r="A553" s="6" t="s">
        <v>151</v>
      </c>
      <c r="B553" s="45" t="n">
        <v>42602</v>
      </c>
      <c r="C553" s="6" t="s">
        <v>181</v>
      </c>
      <c r="D553" s="6" t="s">
        <v>180</v>
      </c>
      <c r="E553" s="6" t="s">
        <v>174</v>
      </c>
      <c r="F553" s="34" t="n">
        <v>0.289541274309158</v>
      </c>
      <c r="G553" s="34" t="n">
        <v>0.211509686435036</v>
      </c>
      <c r="H553" s="34" t="n">
        <v>0.368926781507425</v>
      </c>
      <c r="I553" s="35" t="n">
        <v>4.78</v>
      </c>
      <c r="J553" s="6" t="n">
        <v>0</v>
      </c>
      <c r="K553" s="35" t="n">
        <v>-1</v>
      </c>
      <c r="L553" s="42" t="n">
        <v>26.0223252853144</v>
      </c>
      <c r="M553" s="42" t="n">
        <v>-26.0223252853144</v>
      </c>
      <c r="N553" s="42" t="n">
        <v>1249.07161369509</v>
      </c>
      <c r="O553" s="6" t="str">
        <f aca="false">IF(H553&lt;=0,"Below 0%",IF(H553&lt;=0.05,"0-5%",IF(H553&lt;=0.1,"5-10%",IF(H553&lt;=0.2,"10-20%",IF(H553&lt;=0.4,"20-40%","Above 40%")))))</f>
        <v>20-40%</v>
      </c>
    </row>
    <row r="554" customFormat="false" ht="15" hidden="false" customHeight="false" outlineLevel="0" collapsed="false">
      <c r="A554" s="6" t="s">
        <v>151</v>
      </c>
      <c r="B554" s="45" t="n">
        <v>42602</v>
      </c>
      <c r="C554" s="6" t="s">
        <v>198</v>
      </c>
      <c r="D554" s="6" t="s">
        <v>190</v>
      </c>
      <c r="E554" s="6" t="s">
        <v>174</v>
      </c>
      <c r="F554" s="34" t="n">
        <v>0.327262699604034</v>
      </c>
      <c r="G554" s="34" t="n">
        <v>0.262573729942285</v>
      </c>
      <c r="H554" s="34" t="n">
        <v>0.246364972139326</v>
      </c>
      <c r="I554" s="35" t="n">
        <v>3.85</v>
      </c>
      <c r="J554" s="6" t="n">
        <v>0</v>
      </c>
      <c r="K554" s="35" t="n">
        <v>-1</v>
      </c>
      <c r="L554" s="42" t="n">
        <v>26.0223252853144</v>
      </c>
      <c r="M554" s="42" t="n">
        <v>-26.0223252853144</v>
      </c>
      <c r="N554" s="42" t="n">
        <v>1223.04928840978</v>
      </c>
      <c r="O554" s="6" t="str">
        <f aca="false">IF(H554&lt;=0,"Below 0%",IF(H554&lt;=0.05,"0-5%",IF(H554&lt;=0.1,"5-10%",IF(H554&lt;=0.2,"10-20%",IF(H554&lt;=0.4,"20-40%","Above 40%")))))</f>
        <v>20-40%</v>
      </c>
    </row>
    <row r="555" customFormat="false" ht="15" hidden="false" customHeight="false" outlineLevel="0" collapsed="false">
      <c r="A555" s="6" t="s">
        <v>151</v>
      </c>
      <c r="B555" s="45" t="n">
        <v>42602</v>
      </c>
      <c r="C555" s="6" t="s">
        <v>178</v>
      </c>
      <c r="D555" s="6" t="s">
        <v>173</v>
      </c>
      <c r="E555" s="6" t="s">
        <v>174</v>
      </c>
      <c r="F555" s="34" t="n">
        <v>0.4012391269207</v>
      </c>
      <c r="G555" s="34" t="n">
        <v>0.305200433369448</v>
      </c>
      <c r="H555" s="34" t="n">
        <v>0.314674171628705</v>
      </c>
      <c r="I555" s="35" t="n">
        <v>3.3</v>
      </c>
      <c r="J555" s="6" t="n">
        <v>0</v>
      </c>
      <c r="K555" s="35" t="n">
        <v>-1</v>
      </c>
      <c r="L555" s="42" t="n">
        <v>26.0223252853144</v>
      </c>
      <c r="M555" s="42" t="n">
        <v>-26.0223252853144</v>
      </c>
      <c r="N555" s="42" t="n">
        <v>1197.02696312446</v>
      </c>
      <c r="O555" s="6" t="str">
        <f aca="false">IF(H555&lt;=0,"Below 0%",IF(H555&lt;=0.05,"0-5%",IF(H555&lt;=0.1,"5-10%",IF(H555&lt;=0.2,"10-20%",IF(H555&lt;=0.4,"20-40%","Above 40%")))))</f>
        <v>20-40%</v>
      </c>
    </row>
    <row r="556" customFormat="false" ht="15" hidden="false" customHeight="false" outlineLevel="0" collapsed="false">
      <c r="A556" s="6" t="s">
        <v>151</v>
      </c>
      <c r="B556" s="45" t="n">
        <v>42603</v>
      </c>
      <c r="C556" s="6" t="s">
        <v>189</v>
      </c>
      <c r="D556" s="6" t="s">
        <v>199</v>
      </c>
      <c r="E556" s="6" t="s">
        <v>187</v>
      </c>
      <c r="F556" s="34" t="n">
        <v>0.666565597057343</v>
      </c>
      <c r="G556" s="34" t="n">
        <v>0.500978185413468</v>
      </c>
      <c r="H556" s="34" t="n">
        <v>0.330528187584081</v>
      </c>
      <c r="I556" s="35" t="n">
        <v>2.03</v>
      </c>
      <c r="J556" s="6" t="n">
        <v>1</v>
      </c>
      <c r="K556" s="35" t="n">
        <v>1.03</v>
      </c>
      <c r="L556" s="42" t="n">
        <v>23.9405392624893</v>
      </c>
      <c r="M556" s="42" t="n">
        <v>24.6587554403639</v>
      </c>
      <c r="N556" s="42" t="n">
        <v>1221.68571856483</v>
      </c>
      <c r="O556" s="6" t="str">
        <f aca="false">IF(H556&lt;=0,"Below 0%",IF(H556&lt;=0.05,"0-5%",IF(H556&lt;=0.1,"5-10%",IF(H556&lt;=0.2,"10-20%",IF(H556&lt;=0.4,"20-40%","Above 40%")))))</f>
        <v>20-40%</v>
      </c>
    </row>
    <row r="557" customFormat="false" ht="15" hidden="false" customHeight="false" outlineLevel="0" collapsed="false">
      <c r="A557" s="6" t="s">
        <v>151</v>
      </c>
      <c r="B557" s="45" t="n">
        <v>42603</v>
      </c>
      <c r="C557" s="6" t="s">
        <v>191</v>
      </c>
      <c r="D557" s="6" t="s">
        <v>200</v>
      </c>
      <c r="E557" s="6" t="s">
        <v>174</v>
      </c>
      <c r="F557" s="34" t="n">
        <v>0.385058760643005</v>
      </c>
      <c r="G557" s="34" t="n">
        <v>0.309495896834701</v>
      </c>
      <c r="H557" s="34" t="n">
        <v>0.244148192532135</v>
      </c>
      <c r="I557" s="35" t="n">
        <v>3.25</v>
      </c>
      <c r="J557" s="6" t="n">
        <v>0</v>
      </c>
      <c r="K557" s="35" t="n">
        <v>-1</v>
      </c>
      <c r="L557" s="42" t="n">
        <v>23.9405392624893</v>
      </c>
      <c r="M557" s="42" t="n">
        <v>-23.9405392624893</v>
      </c>
      <c r="N557" s="42" t="n">
        <v>1197.74517930234</v>
      </c>
      <c r="O557" s="6" t="str">
        <f aca="false">IF(H557&lt;=0,"Below 0%",IF(H557&lt;=0.05,"0-5%",IF(H557&lt;=0.1,"5-10%",IF(H557&lt;=0.2,"10-20%",IF(H557&lt;=0.4,"20-40%","Above 40%")))))</f>
        <v>20-40%</v>
      </c>
    </row>
    <row r="558" customFormat="false" ht="15" hidden="false" customHeight="false" outlineLevel="0" collapsed="false">
      <c r="A558" s="6" t="s">
        <v>151</v>
      </c>
      <c r="B558" s="45" t="n">
        <v>42609</v>
      </c>
      <c r="C558" s="6" t="s">
        <v>186</v>
      </c>
      <c r="D558" s="6" t="s">
        <v>176</v>
      </c>
      <c r="E558" s="6" t="s">
        <v>174</v>
      </c>
      <c r="F558" s="34" t="n">
        <v>0.304250508546829</v>
      </c>
      <c r="G558" s="34" t="n">
        <v>0.218938520978784</v>
      </c>
      <c r="H558" s="34" t="n">
        <v>0.389661842907545</v>
      </c>
      <c r="I558" s="35" t="n">
        <v>4.6</v>
      </c>
      <c r="J558" s="6" t="n">
        <v>0</v>
      </c>
      <c r="K558" s="35" t="n">
        <v>-1</v>
      </c>
      <c r="L558" s="42" t="n">
        <v>23.9549035860468</v>
      </c>
      <c r="M558" s="42" t="n">
        <v>-23.9549035860468</v>
      </c>
      <c r="N558" s="42" t="n">
        <v>1173.79027571629</v>
      </c>
      <c r="O558" s="6" t="str">
        <f aca="false">IF(H558&lt;=0,"Below 0%",IF(H558&lt;=0.05,"0-5%",IF(H558&lt;=0.1,"5-10%",IF(H558&lt;=0.2,"10-20%",IF(H558&lt;=0.4,"20-40%","Above 40%")))))</f>
        <v>20-40%</v>
      </c>
    </row>
    <row r="559" customFormat="false" ht="15" hidden="false" customHeight="false" outlineLevel="0" collapsed="false">
      <c r="A559" s="6" t="s">
        <v>151</v>
      </c>
      <c r="B559" s="45" t="n">
        <v>42609</v>
      </c>
      <c r="C559" s="6" t="s">
        <v>179</v>
      </c>
      <c r="D559" s="6" t="s">
        <v>191</v>
      </c>
      <c r="E559" s="6" t="s">
        <v>174</v>
      </c>
      <c r="F559" s="34" t="n">
        <v>0.335773169994354</v>
      </c>
      <c r="G559" s="34" t="n">
        <v>0.241591897396378</v>
      </c>
      <c r="H559" s="34" t="n">
        <v>0.389836222211765</v>
      </c>
      <c r="I559" s="35" t="n">
        <v>4.15</v>
      </c>
      <c r="J559" s="6" t="n">
        <v>1</v>
      </c>
      <c r="K559" s="35" t="n">
        <v>3.15</v>
      </c>
      <c r="L559" s="42" t="n">
        <v>23.9549035860468</v>
      </c>
      <c r="M559" s="42" t="n">
        <v>75.4579462960473</v>
      </c>
      <c r="N559" s="42" t="n">
        <v>1249.24822201234</v>
      </c>
      <c r="O559" s="6" t="str">
        <f aca="false">IF(H559&lt;=0,"Below 0%",IF(H559&lt;=0.05,"0-5%",IF(H559&lt;=0.1,"5-10%",IF(H559&lt;=0.2,"10-20%",IF(H559&lt;=0.4,"20-40%","Above 40%")))))</f>
        <v>20-40%</v>
      </c>
    </row>
    <row r="560" customFormat="false" ht="15" hidden="false" customHeight="false" outlineLevel="0" collapsed="false">
      <c r="A560" s="6" t="s">
        <v>151</v>
      </c>
      <c r="B560" s="45" t="n">
        <v>42623</v>
      </c>
      <c r="C560" s="6" t="s">
        <v>185</v>
      </c>
      <c r="D560" s="6" t="s">
        <v>179</v>
      </c>
      <c r="E560" s="6" t="s">
        <v>174</v>
      </c>
      <c r="F560" s="34" t="n">
        <v>0.306702584028244</v>
      </c>
      <c r="G560" s="34" t="n">
        <v>0.228904391637158</v>
      </c>
      <c r="H560" s="34" t="n">
        <v>0.339871995616432</v>
      </c>
      <c r="I560" s="35" t="n">
        <v>4.39</v>
      </c>
      <c r="J560" s="6" t="n">
        <v>0</v>
      </c>
      <c r="K560" s="35" t="n">
        <v>-1</v>
      </c>
      <c r="L560" s="42" t="n">
        <v>24.9849644402468</v>
      </c>
      <c r="M560" s="42" t="n">
        <v>-24.9849644402468</v>
      </c>
      <c r="N560" s="42" t="n">
        <v>1224.26325757209</v>
      </c>
      <c r="O560" s="6" t="str">
        <f aca="false">IF(H560&lt;=0,"Below 0%",IF(H560&lt;=0.05,"0-5%",IF(H560&lt;=0.1,"5-10%",IF(H560&lt;=0.2,"10-20%",IF(H560&lt;=0.4,"20-40%","Above 40%")))))</f>
        <v>20-40%</v>
      </c>
    </row>
    <row r="561" customFormat="false" ht="15" hidden="false" customHeight="false" outlineLevel="0" collapsed="false">
      <c r="A561" s="6" t="s">
        <v>151</v>
      </c>
      <c r="B561" s="45" t="n">
        <v>42623</v>
      </c>
      <c r="C561" s="6" t="s">
        <v>196</v>
      </c>
      <c r="D561" s="6" t="s">
        <v>186</v>
      </c>
      <c r="E561" s="6" t="s">
        <v>177</v>
      </c>
      <c r="F561" s="34" t="n">
        <v>0.369070261716843</v>
      </c>
      <c r="G561" s="34" t="n">
        <v>0.290052552823901</v>
      </c>
      <c r="H561" s="34" t="n">
        <v>0.272425490221131</v>
      </c>
      <c r="I561" s="35" t="n">
        <v>3.44</v>
      </c>
      <c r="J561" s="6" t="n">
        <v>0</v>
      </c>
      <c r="K561" s="35" t="n">
        <v>-1</v>
      </c>
      <c r="L561" s="42" t="n">
        <v>24.9849644402468</v>
      </c>
      <c r="M561" s="42" t="n">
        <v>-24.9849644402468</v>
      </c>
      <c r="N561" s="42" t="n">
        <v>1199.27829313185</v>
      </c>
      <c r="O561" s="6" t="str">
        <f aca="false">IF(H561&lt;=0,"Below 0%",IF(H561&lt;=0.05,"0-5%",IF(H561&lt;=0.1,"5-10%",IF(H561&lt;=0.2,"10-20%",IF(H561&lt;=0.4,"20-40%","Above 40%")))))</f>
        <v>20-40%</v>
      </c>
    </row>
    <row r="562" customFormat="false" ht="15" hidden="false" customHeight="false" outlineLevel="0" collapsed="false">
      <c r="A562" s="6" t="s">
        <v>151</v>
      </c>
      <c r="B562" s="45" t="n">
        <v>42623</v>
      </c>
      <c r="C562" s="6" t="s">
        <v>200</v>
      </c>
      <c r="D562" s="6" t="s">
        <v>180</v>
      </c>
      <c r="E562" s="6" t="s">
        <v>174</v>
      </c>
      <c r="F562" s="34" t="n">
        <v>0.366308987140656</v>
      </c>
      <c r="G562" s="34" t="n">
        <v>0.309385562007106</v>
      </c>
      <c r="H562" s="34" t="n">
        <v>0.18398862818376</v>
      </c>
      <c r="I562" s="35" t="n">
        <v>3.25</v>
      </c>
      <c r="J562" s="6" t="n">
        <v>0</v>
      </c>
      <c r="K562" s="35" t="n">
        <v>-1</v>
      </c>
      <c r="L562" s="42" t="n">
        <v>24.9849644402468</v>
      </c>
      <c r="M562" s="42" t="n">
        <v>-24.9849644402468</v>
      </c>
      <c r="N562" s="42" t="n">
        <v>1174.2933286916</v>
      </c>
      <c r="O562" s="6" t="str">
        <f aca="false">IF(H562&lt;=0,"Below 0%",IF(H562&lt;=0.05,"0-5%",IF(H562&lt;=0.1,"5-10%",IF(H562&lt;=0.2,"10-20%",IF(H562&lt;=0.4,"20-40%","Above 40%")))))</f>
        <v>10-20%</v>
      </c>
    </row>
    <row r="563" customFormat="false" ht="15" hidden="false" customHeight="false" outlineLevel="0" collapsed="false">
      <c r="A563" s="6" t="s">
        <v>151</v>
      </c>
      <c r="B563" s="45" t="n">
        <v>42623</v>
      </c>
      <c r="C563" s="6" t="s">
        <v>192</v>
      </c>
      <c r="D563" s="6" t="s">
        <v>181</v>
      </c>
      <c r="E563" s="6" t="s">
        <v>177</v>
      </c>
      <c r="F563" s="34" t="n">
        <v>0.736376523971558</v>
      </c>
      <c r="G563" s="34" t="n">
        <v>0.531063829787234</v>
      </c>
      <c r="H563" s="34" t="n">
        <v>0.386606435363109</v>
      </c>
      <c r="I563" s="35" t="n">
        <v>1.9</v>
      </c>
      <c r="J563" s="6" t="n">
        <v>1</v>
      </c>
      <c r="K563" s="35" t="n">
        <v>0.9</v>
      </c>
      <c r="L563" s="42" t="n">
        <v>24.9849644402468</v>
      </c>
      <c r="M563" s="42" t="n">
        <v>22.4864679962221</v>
      </c>
      <c r="N563" s="42" t="n">
        <v>1196.77979668782</v>
      </c>
      <c r="O563" s="6" t="str">
        <f aca="false">IF(H563&lt;=0,"Below 0%",IF(H563&lt;=0.05,"0-5%",IF(H563&lt;=0.1,"5-10%",IF(H563&lt;=0.2,"10-20%",IF(H563&lt;=0.4,"20-40%","Above 40%")))))</f>
        <v>20-40%</v>
      </c>
    </row>
    <row r="564" customFormat="false" ht="15" hidden="false" customHeight="false" outlineLevel="0" collapsed="false">
      <c r="A564" s="6" t="s">
        <v>151</v>
      </c>
      <c r="B564" s="45" t="n">
        <v>42624</v>
      </c>
      <c r="C564" s="6" t="s">
        <v>175</v>
      </c>
      <c r="D564" s="6" t="s">
        <v>190</v>
      </c>
      <c r="E564" s="6" t="s">
        <v>174</v>
      </c>
      <c r="F564" s="34" t="n">
        <v>0.308588862419128</v>
      </c>
      <c r="G564" s="34" t="n">
        <v>0.238936801922805</v>
      </c>
      <c r="H564" s="34" t="n">
        <v>0.291508298160057</v>
      </c>
      <c r="I564" s="35" t="n">
        <v>4.2</v>
      </c>
      <c r="J564" s="6" t="n">
        <v>1</v>
      </c>
      <c r="K564" s="35" t="n">
        <v>3.2</v>
      </c>
      <c r="L564" s="42" t="n">
        <v>23.9355959337564</v>
      </c>
      <c r="M564" s="42" t="n">
        <v>76.5939069880205</v>
      </c>
      <c r="N564" s="42" t="n">
        <v>1273.37370367584</v>
      </c>
      <c r="O564" s="6" t="str">
        <f aca="false">IF(H564&lt;=0,"Below 0%",IF(H564&lt;=0.05,"0-5%",IF(H564&lt;=0.1,"5-10%",IF(H564&lt;=0.2,"10-20%",IF(H564&lt;=0.4,"20-40%","Above 40%")))))</f>
        <v>20-40%</v>
      </c>
    </row>
    <row r="565" customFormat="false" ht="15" hidden="false" customHeight="false" outlineLevel="0" collapsed="false">
      <c r="A565" s="6" t="s">
        <v>151</v>
      </c>
      <c r="B565" s="45" t="n">
        <v>42625</v>
      </c>
      <c r="C565" s="6" t="s">
        <v>191</v>
      </c>
      <c r="D565" s="6" t="s">
        <v>173</v>
      </c>
      <c r="E565" s="6" t="s">
        <v>187</v>
      </c>
      <c r="F565" s="34" t="n">
        <v>0.34382688999176</v>
      </c>
      <c r="G565" s="34" t="n">
        <v>0.263802449307368</v>
      </c>
      <c r="H565" s="34" t="n">
        <v>0.303349877510623</v>
      </c>
      <c r="I565" s="35" t="n">
        <v>3.8</v>
      </c>
      <c r="J565" s="6" t="n">
        <v>0</v>
      </c>
      <c r="K565" s="35" t="n">
        <v>-1</v>
      </c>
      <c r="L565" s="42" t="n">
        <v>25.4674740735168</v>
      </c>
      <c r="M565" s="42" t="n">
        <v>-25.4674740735168</v>
      </c>
      <c r="N565" s="42" t="n">
        <v>1247.90622960232</v>
      </c>
      <c r="O565" s="6" t="str">
        <f aca="false">IF(H565&lt;=0,"Below 0%",IF(H565&lt;=0.05,"0-5%",IF(H565&lt;=0.1,"5-10%",IF(H565&lt;=0.2,"10-20%",IF(H565&lt;=0.4,"20-40%","Above 40%")))))</f>
        <v>20-40%</v>
      </c>
    </row>
    <row r="566" customFormat="false" ht="15" hidden="false" customHeight="false" outlineLevel="0" collapsed="false">
      <c r="A566" s="6" t="s">
        <v>151</v>
      </c>
      <c r="B566" s="45" t="n">
        <v>42629</v>
      </c>
      <c r="C566" s="6" t="s">
        <v>190</v>
      </c>
      <c r="D566" s="6" t="s">
        <v>183</v>
      </c>
      <c r="E566" s="6" t="s">
        <v>174</v>
      </c>
      <c r="F566" s="34" t="n">
        <v>0.318581730127335</v>
      </c>
      <c r="G566" s="34" t="n">
        <v>0.277055835838897</v>
      </c>
      <c r="H566" s="34" t="n">
        <v>0.149882763388477</v>
      </c>
      <c r="I566" s="35" t="n">
        <v>3.65</v>
      </c>
      <c r="J566" s="6" t="n">
        <v>0</v>
      </c>
      <c r="K566" s="35" t="n">
        <v>-1</v>
      </c>
      <c r="L566" s="42" t="n">
        <v>19.1687008555698</v>
      </c>
      <c r="M566" s="42" t="n">
        <v>-19.1687008555698</v>
      </c>
      <c r="N566" s="42" t="n">
        <v>1228.73752874675</v>
      </c>
      <c r="O566" s="6" t="str">
        <f aca="false">IF(H566&lt;=0,"Below 0%",IF(H566&lt;=0.05,"0-5%",IF(H566&lt;=0.1,"5-10%",IF(H566&lt;=0.2,"10-20%",IF(H566&lt;=0.4,"20-40%","Above 40%")))))</f>
        <v>10-20%</v>
      </c>
    </row>
    <row r="567" customFormat="false" ht="15" hidden="false" customHeight="false" outlineLevel="0" collapsed="false">
      <c r="A567" s="6" t="s">
        <v>151</v>
      </c>
      <c r="B567" s="45" t="n">
        <v>42630</v>
      </c>
      <c r="C567" s="6" t="s">
        <v>186</v>
      </c>
      <c r="D567" s="6" t="s">
        <v>185</v>
      </c>
      <c r="E567" s="6" t="s">
        <v>174</v>
      </c>
      <c r="F567" s="34" t="n">
        <v>0.276368111371994</v>
      </c>
      <c r="G567" s="34" t="n">
        <v>0.234709739353293</v>
      </c>
      <c r="H567" s="34" t="n">
        <v>0.177488893871571</v>
      </c>
      <c r="I567" s="35" t="n">
        <v>4.27</v>
      </c>
      <c r="J567" s="6" t="n">
        <v>0</v>
      </c>
      <c r="K567" s="35" t="n">
        <v>-1</v>
      </c>
      <c r="L567" s="42" t="n">
        <v>16.9178590956814</v>
      </c>
      <c r="M567" s="42" t="n">
        <v>-16.9178590956814</v>
      </c>
      <c r="N567" s="42" t="n">
        <v>1211.81966965107</v>
      </c>
      <c r="O567" s="6" t="str">
        <f aca="false">IF(H567&lt;=0,"Below 0%",IF(H567&lt;=0.05,"0-5%",IF(H567&lt;=0.1,"5-10%",IF(H567&lt;=0.2,"10-20%",IF(H567&lt;=0.4,"20-40%","Above 40%")))))</f>
        <v>10-20%</v>
      </c>
    </row>
    <row r="568" customFormat="false" ht="15" hidden="false" customHeight="false" outlineLevel="0" collapsed="false">
      <c r="A568" s="6" t="s">
        <v>151</v>
      </c>
      <c r="B568" s="45" t="n">
        <v>42630</v>
      </c>
      <c r="C568" s="6" t="s">
        <v>195</v>
      </c>
      <c r="D568" s="6" t="s">
        <v>196</v>
      </c>
      <c r="E568" s="6" t="s">
        <v>174</v>
      </c>
      <c r="F568" s="34" t="n">
        <v>0.259526818990707</v>
      </c>
      <c r="G568" s="34" t="n">
        <v>0.226472068444892</v>
      </c>
      <c r="H568" s="34" t="n">
        <v>0.145955087410079</v>
      </c>
      <c r="I568" s="35" t="n">
        <v>4.64</v>
      </c>
      <c r="J568" s="6" t="n">
        <v>0</v>
      </c>
      <c r="K568" s="35" t="n">
        <v>-1</v>
      </c>
      <c r="L568" s="42" t="n">
        <v>17.2330809827152</v>
      </c>
      <c r="M568" s="42" t="n">
        <v>-17.2330809827152</v>
      </c>
      <c r="N568" s="42" t="n">
        <v>1194.58658866836</v>
      </c>
      <c r="O568" s="6" t="str">
        <f aca="false">IF(H568&lt;=0,"Below 0%",IF(H568&lt;=0.05,"0-5%",IF(H568&lt;=0.1,"5-10%",IF(H568&lt;=0.2,"10-20%",IF(H568&lt;=0.4,"20-40%","Above 40%")))))</f>
        <v>10-20%</v>
      </c>
    </row>
    <row r="569" customFormat="false" ht="15" hidden="false" customHeight="false" outlineLevel="0" collapsed="false">
      <c r="A569" s="6" t="s">
        <v>151</v>
      </c>
      <c r="B569" s="45" t="n">
        <v>42630</v>
      </c>
      <c r="C569" s="6" t="s">
        <v>178</v>
      </c>
      <c r="D569" s="6" t="s">
        <v>189</v>
      </c>
      <c r="E569" s="6" t="s">
        <v>177</v>
      </c>
      <c r="F569" s="34" t="n">
        <v>0.48264279961586</v>
      </c>
      <c r="G569" s="34" t="n">
        <v>0.347368421052632</v>
      </c>
      <c r="H569" s="34" t="n">
        <v>0.389426241318385</v>
      </c>
      <c r="I569" s="35" t="n">
        <v>2.9</v>
      </c>
      <c r="J569" s="6" t="n">
        <v>0</v>
      </c>
      <c r="K569" s="35" t="n">
        <v>-1</v>
      </c>
      <c r="L569" s="42" t="n">
        <v>24.5747505749351</v>
      </c>
      <c r="M569" s="42" t="n">
        <v>-24.5747505749351</v>
      </c>
      <c r="N569" s="42" t="n">
        <v>1170.01183809342</v>
      </c>
      <c r="O569" s="6" t="str">
        <f aca="false">IF(H569&lt;=0,"Below 0%",IF(H569&lt;=0.05,"0-5%",IF(H569&lt;=0.1,"5-10%",IF(H569&lt;=0.2,"10-20%",IF(H569&lt;=0.4,"20-40%","Above 40%")))))</f>
        <v>20-40%</v>
      </c>
    </row>
    <row r="570" customFormat="false" ht="15" hidden="false" customHeight="false" outlineLevel="0" collapsed="false">
      <c r="A570" s="6" t="s">
        <v>151</v>
      </c>
      <c r="B570" s="45" t="n">
        <v>42631</v>
      </c>
      <c r="C570" s="6" t="s">
        <v>180</v>
      </c>
      <c r="D570" s="6" t="s">
        <v>192</v>
      </c>
      <c r="E570" s="6" t="s">
        <v>177</v>
      </c>
      <c r="F570" s="34" t="n">
        <v>0.29665219783783</v>
      </c>
      <c r="G570" s="34" t="n">
        <v>0.236147820654525</v>
      </c>
      <c r="H570" s="34" t="n">
        <v>0.256213997722303</v>
      </c>
      <c r="I570" s="35" t="n">
        <v>4.25</v>
      </c>
      <c r="J570" s="6" t="n">
        <v>0</v>
      </c>
      <c r="K570" s="35" t="n">
        <v>-1</v>
      </c>
      <c r="L570" s="42" t="n">
        <v>23.4002367618685</v>
      </c>
      <c r="M570" s="42" t="n">
        <v>-23.4002367618685</v>
      </c>
      <c r="N570" s="42" t="n">
        <v>1146.61160133155</v>
      </c>
      <c r="O570" s="6" t="str">
        <f aca="false">IF(H570&lt;=0,"Below 0%",IF(H570&lt;=0.05,"0-5%",IF(H570&lt;=0.1,"5-10%",IF(H570&lt;=0.2,"10-20%",IF(H570&lt;=0.4,"20-40%","Above 40%")))))</f>
        <v>20-40%</v>
      </c>
    </row>
    <row r="571" customFormat="false" ht="15" hidden="false" customHeight="false" outlineLevel="0" collapsed="false">
      <c r="A571" s="6" t="s">
        <v>151</v>
      </c>
      <c r="B571" s="45" t="n">
        <v>42631</v>
      </c>
      <c r="C571" s="6" t="s">
        <v>198</v>
      </c>
      <c r="D571" s="6" t="s">
        <v>176</v>
      </c>
      <c r="E571" s="6" t="s">
        <v>174</v>
      </c>
      <c r="F571" s="34" t="n">
        <v>0.309416055679321</v>
      </c>
      <c r="G571" s="34" t="n">
        <v>0.241460909943296</v>
      </c>
      <c r="H571" s="34" t="n">
        <v>0.281433320830207</v>
      </c>
      <c r="I571" s="35" t="n">
        <v>4.2</v>
      </c>
      <c r="J571" s="6" t="n">
        <v>0</v>
      </c>
      <c r="K571" s="35" t="n">
        <v>-1</v>
      </c>
      <c r="L571" s="42" t="n">
        <v>23.4002367618685</v>
      </c>
      <c r="M571" s="42" t="n">
        <v>-23.4002367618685</v>
      </c>
      <c r="N571" s="42" t="n">
        <v>1123.21136456969</v>
      </c>
      <c r="O571" s="6" t="str">
        <f aca="false">IF(H571&lt;=0,"Below 0%",IF(H571&lt;=0.05,"0-5%",IF(H571&lt;=0.1,"5-10%",IF(H571&lt;=0.2,"10-20%",IF(H571&lt;=0.4,"20-40%","Above 40%")))))</f>
        <v>20-40%</v>
      </c>
    </row>
    <row r="572" customFormat="false" ht="15" hidden="false" customHeight="false" outlineLevel="0" collapsed="false">
      <c r="A572" s="6" t="s">
        <v>151</v>
      </c>
      <c r="B572" s="45" t="n">
        <v>42637</v>
      </c>
      <c r="C572" s="6" t="s">
        <v>191</v>
      </c>
      <c r="D572" s="6" t="s">
        <v>180</v>
      </c>
      <c r="E572" s="6" t="s">
        <v>174</v>
      </c>
      <c r="F572" s="34" t="n">
        <v>0.339645385742188</v>
      </c>
      <c r="G572" s="34" t="n">
        <v>0.297380130347285</v>
      </c>
      <c r="H572" s="34" t="n">
        <v>0.142125350962569</v>
      </c>
      <c r="I572" s="35" t="n">
        <v>3.35</v>
      </c>
      <c r="J572" s="6" t="n">
        <v>0</v>
      </c>
      <c r="K572" s="35" t="n">
        <v>-1</v>
      </c>
      <c r="L572" s="42" t="n">
        <v>16.4672395760002</v>
      </c>
      <c r="M572" s="42" t="n">
        <v>-16.4672395760002</v>
      </c>
      <c r="N572" s="42" t="n">
        <v>1106.74412499369</v>
      </c>
      <c r="O572" s="6" t="str">
        <f aca="false">IF(H572&lt;=0,"Below 0%",IF(H572&lt;=0.05,"0-5%",IF(H572&lt;=0.1,"5-10%",IF(H572&lt;=0.2,"10-20%",IF(H572&lt;=0.4,"20-40%","Above 40%")))))</f>
        <v>10-20%</v>
      </c>
    </row>
    <row r="573" customFormat="false" ht="15" hidden="false" customHeight="false" outlineLevel="0" collapsed="false">
      <c r="A573" s="6" t="s">
        <v>151</v>
      </c>
      <c r="B573" s="45" t="n">
        <v>42637</v>
      </c>
      <c r="C573" s="6" t="s">
        <v>176</v>
      </c>
      <c r="D573" s="6" t="s">
        <v>195</v>
      </c>
      <c r="E573" s="6" t="s">
        <v>174</v>
      </c>
      <c r="F573" s="34" t="n">
        <v>0.319500744342804</v>
      </c>
      <c r="G573" s="34" t="n">
        <v>0.247678018575851</v>
      </c>
      <c r="H573" s="34" t="n">
        <v>0.289984255284071</v>
      </c>
      <c r="I573" s="35" t="n">
        <v>4.05</v>
      </c>
      <c r="J573" s="6" t="n">
        <v>0</v>
      </c>
      <c r="K573" s="35" t="n">
        <v>-1</v>
      </c>
      <c r="L573" s="42" t="n">
        <v>22.4642272913937</v>
      </c>
      <c r="M573" s="42" t="n">
        <v>-22.4642272913937</v>
      </c>
      <c r="N573" s="42" t="n">
        <v>1084.27989770229</v>
      </c>
      <c r="O573" s="6" t="str">
        <f aca="false">IF(H573&lt;=0,"Below 0%",IF(H573&lt;=0.05,"0-5%",IF(H573&lt;=0.1,"5-10%",IF(H573&lt;=0.2,"10-20%",IF(H573&lt;=0.4,"20-40%","Above 40%")))))</f>
        <v>20-40%</v>
      </c>
    </row>
    <row r="574" customFormat="false" ht="15" hidden="false" customHeight="false" outlineLevel="0" collapsed="false">
      <c r="A574" s="6" t="s">
        <v>151</v>
      </c>
      <c r="B574" s="45" t="n">
        <v>42637</v>
      </c>
      <c r="C574" s="6" t="s">
        <v>199</v>
      </c>
      <c r="D574" s="6" t="s">
        <v>173</v>
      </c>
      <c r="E574" s="6" t="s">
        <v>177</v>
      </c>
      <c r="F574" s="34" t="n">
        <v>0.509040057659149</v>
      </c>
      <c r="G574" s="34" t="n">
        <v>0.455580850306559</v>
      </c>
      <c r="H574" s="34" t="n">
        <v>0.117342964078973</v>
      </c>
      <c r="I574" s="35" t="n">
        <v>2.2</v>
      </c>
      <c r="J574" s="6" t="n">
        <v>0</v>
      </c>
      <c r="K574" s="35" t="n">
        <v>-1</v>
      </c>
      <c r="L574" s="42" t="n">
        <v>22.4642272913937</v>
      </c>
      <c r="M574" s="42" t="n">
        <v>-22.4642272913937</v>
      </c>
      <c r="N574" s="42" t="n">
        <v>1061.8156704109</v>
      </c>
      <c r="O574" s="6" t="str">
        <f aca="false">IF(H574&lt;=0,"Below 0%",IF(H574&lt;=0.05,"0-5%",IF(H574&lt;=0.1,"5-10%",IF(H574&lt;=0.2,"10-20%",IF(H574&lt;=0.4,"20-40%","Above 40%")))))</f>
        <v>10-20%</v>
      </c>
    </row>
    <row r="575" customFormat="false" ht="15" hidden="false" customHeight="false" outlineLevel="0" collapsed="false">
      <c r="A575" s="6" t="s">
        <v>151</v>
      </c>
      <c r="B575" s="45" t="n">
        <v>42637</v>
      </c>
      <c r="C575" s="6" t="s">
        <v>185</v>
      </c>
      <c r="D575" s="6" t="s">
        <v>190</v>
      </c>
      <c r="E575" s="6" t="s">
        <v>187</v>
      </c>
      <c r="F575" s="34" t="n">
        <v>0.571461915969849</v>
      </c>
      <c r="G575" s="34" t="n">
        <v>0.408215171361353</v>
      </c>
      <c r="H575" s="34" t="n">
        <v>0.399903668607135</v>
      </c>
      <c r="I575" s="35" t="n">
        <v>2.46</v>
      </c>
      <c r="J575" s="6" t="n">
        <v>1</v>
      </c>
      <c r="K575" s="35" t="n">
        <v>1.46</v>
      </c>
      <c r="L575" s="42" t="n">
        <v>22.4642272913937</v>
      </c>
      <c r="M575" s="42" t="n">
        <v>32.7977718454348</v>
      </c>
      <c r="N575" s="42" t="n">
        <v>1094.61344225633</v>
      </c>
      <c r="O575" s="6" t="str">
        <f aca="false">IF(H575&lt;=0,"Below 0%",IF(H575&lt;=0.05,"0-5%",IF(H575&lt;=0.1,"5-10%",IF(H575&lt;=0.2,"10-20%",IF(H575&lt;=0.4,"20-40%","Above 40%")))))</f>
        <v>20-40%</v>
      </c>
    </row>
    <row r="576" customFormat="false" ht="15" hidden="false" customHeight="false" outlineLevel="0" collapsed="false">
      <c r="A576" s="6" t="s">
        <v>151</v>
      </c>
      <c r="B576" s="45" t="n">
        <v>42638</v>
      </c>
      <c r="C576" s="6" t="s">
        <v>189</v>
      </c>
      <c r="D576" s="6" t="s">
        <v>179</v>
      </c>
      <c r="E576" s="6" t="s">
        <v>177</v>
      </c>
      <c r="F576" s="34" t="n">
        <v>0.467711627483368</v>
      </c>
      <c r="G576" s="34" t="n">
        <v>0.361433560859673</v>
      </c>
      <c r="H576" s="34" t="n">
        <v>0.294045927475334</v>
      </c>
      <c r="I576" s="35" t="n">
        <v>2.78</v>
      </c>
      <c r="J576" s="6" t="n">
        <v>1</v>
      </c>
      <c r="K576" s="35" t="n">
        <v>1.78</v>
      </c>
      <c r="L576" s="42" t="n">
        <v>21.8922688451267</v>
      </c>
      <c r="M576" s="42" t="n">
        <v>38.9682385443255</v>
      </c>
      <c r="N576" s="42" t="n">
        <v>1133.58168080066</v>
      </c>
      <c r="O576" s="6" t="str">
        <f aca="false">IF(H576&lt;=0,"Below 0%",IF(H576&lt;=0.05,"0-5%",IF(H576&lt;=0.1,"5-10%",IF(H576&lt;=0.2,"10-20%",IF(H576&lt;=0.4,"20-40%","Above 40%")))))</f>
        <v>20-40%</v>
      </c>
    </row>
    <row r="577" customFormat="false" ht="15" hidden="false" customHeight="false" outlineLevel="0" collapsed="false">
      <c r="A577" s="6" t="s">
        <v>151</v>
      </c>
      <c r="B577" s="45" t="n">
        <v>42644</v>
      </c>
      <c r="C577" s="6" t="s">
        <v>191</v>
      </c>
      <c r="D577" s="6" t="s">
        <v>178</v>
      </c>
      <c r="E577" s="6" t="s">
        <v>177</v>
      </c>
      <c r="F577" s="34" t="n">
        <v>0.355638802051544</v>
      </c>
      <c r="G577" s="34" t="n">
        <v>0.303571428571429</v>
      </c>
      <c r="H577" s="34" t="n">
        <v>0.171516053816852</v>
      </c>
      <c r="I577" s="35" t="n">
        <v>3.3</v>
      </c>
      <c r="J577" s="6" t="n">
        <v>0</v>
      </c>
      <c r="K577" s="35" t="n">
        <v>-1</v>
      </c>
      <c r="L577" s="42" t="n">
        <v>21.3911849411048</v>
      </c>
      <c r="M577" s="42" t="n">
        <v>-21.3911849411048</v>
      </c>
      <c r="N577" s="42" t="n">
        <v>1112.19049585955</v>
      </c>
      <c r="O577" s="6" t="str">
        <f aca="false">IF(H577&lt;=0,"Below 0%",IF(H577&lt;=0.05,"0-5%",IF(H577&lt;=0.1,"5-10%",IF(H577&lt;=0.2,"10-20%",IF(H577&lt;=0.4,"20-40%","Above 40%")))))</f>
        <v>10-20%</v>
      </c>
    </row>
    <row r="578" customFormat="false" ht="15" hidden="false" customHeight="false" outlineLevel="0" collapsed="false">
      <c r="A578" s="6" t="s">
        <v>151</v>
      </c>
      <c r="B578" s="45" t="n">
        <v>42644</v>
      </c>
      <c r="C578" s="6" t="s">
        <v>189</v>
      </c>
      <c r="D578" s="6" t="s">
        <v>200</v>
      </c>
      <c r="E578" s="6" t="s">
        <v>187</v>
      </c>
      <c r="F578" s="34" t="n">
        <v>0.496212124824524</v>
      </c>
      <c r="G578" s="34" t="n">
        <v>0.43752988592117</v>
      </c>
      <c r="H578" s="34" t="n">
        <v>0.134121669837034</v>
      </c>
      <c r="I578" s="35" t="n">
        <v>2.3</v>
      </c>
      <c r="J578" s="6" t="n">
        <v>0</v>
      </c>
      <c r="K578" s="35" t="n">
        <v>-1</v>
      </c>
      <c r="L578" s="42" t="n">
        <v>22.6716336160132</v>
      </c>
      <c r="M578" s="42" t="n">
        <v>-22.6716336160132</v>
      </c>
      <c r="N578" s="42" t="n">
        <v>1089.51886224354</v>
      </c>
      <c r="O578" s="6" t="str">
        <f aca="false">IF(H578&lt;=0,"Below 0%",IF(H578&lt;=0.05,"0-5%",IF(H578&lt;=0.1,"5-10%",IF(H578&lt;=0.2,"10-20%",IF(H578&lt;=0.4,"20-40%","Above 40%")))))</f>
        <v>10-20%</v>
      </c>
    </row>
    <row r="579" customFormat="false" ht="15" hidden="false" customHeight="false" outlineLevel="0" collapsed="false">
      <c r="A579" s="6" t="s">
        <v>151</v>
      </c>
      <c r="B579" s="45" t="n">
        <v>42645</v>
      </c>
      <c r="C579" s="6" t="s">
        <v>195</v>
      </c>
      <c r="D579" s="6" t="s">
        <v>179</v>
      </c>
      <c r="E579" s="6" t="s">
        <v>174</v>
      </c>
      <c r="F579" s="34" t="n">
        <v>0.34057292342186</v>
      </c>
      <c r="G579" s="34" t="n">
        <v>0.290258449304175</v>
      </c>
      <c r="H579" s="34" t="n">
        <v>0.173343701925996</v>
      </c>
      <c r="I579" s="35" t="n">
        <v>3.45</v>
      </c>
      <c r="J579" s="6" t="n">
        <v>1</v>
      </c>
      <c r="K579" s="35" t="n">
        <v>2.45</v>
      </c>
      <c r="L579" s="42" t="n">
        <v>19.4530908863241</v>
      </c>
      <c r="M579" s="42" t="n">
        <v>47.6600726714941</v>
      </c>
      <c r="N579" s="42" t="n">
        <v>1137.17893491504</v>
      </c>
      <c r="O579" s="6" t="str">
        <f aca="false">IF(H579&lt;=0,"Below 0%",IF(H579&lt;=0.05,"0-5%",IF(H579&lt;=0.1,"5-10%",IF(H579&lt;=0.2,"10-20%",IF(H579&lt;=0.4,"20-40%","Above 40%")))))</f>
        <v>10-20%</v>
      </c>
    </row>
    <row r="580" customFormat="false" ht="15" hidden="false" customHeight="false" outlineLevel="0" collapsed="false">
      <c r="A580" s="6" t="s">
        <v>151</v>
      </c>
      <c r="B580" s="45" t="n">
        <v>42645</v>
      </c>
      <c r="C580" s="6" t="s">
        <v>195</v>
      </c>
      <c r="D580" s="6" t="s">
        <v>179</v>
      </c>
      <c r="E580" s="6" t="s">
        <v>177</v>
      </c>
      <c r="F580" s="34" t="n">
        <v>0.367133557796478</v>
      </c>
      <c r="G580" s="34" t="n">
        <v>0.274353876739563</v>
      </c>
      <c r="H580" s="34" t="n">
        <v>0.338175214287164</v>
      </c>
      <c r="I580" s="35" t="n">
        <v>3.65</v>
      </c>
      <c r="J580" s="6" t="n">
        <v>0</v>
      </c>
      <c r="K580" s="35" t="n">
        <v>-1</v>
      </c>
      <c r="L580" s="42" t="n">
        <v>21.7903772448708</v>
      </c>
      <c r="M580" s="42" t="n">
        <v>-21.7903772448708</v>
      </c>
      <c r="N580" s="42" t="n">
        <v>1115.38855767016</v>
      </c>
      <c r="O580" s="6" t="str">
        <f aca="false">IF(H580&lt;=0,"Below 0%",IF(H580&lt;=0.05,"0-5%",IF(H580&lt;=0.1,"5-10%",IF(H580&lt;=0.2,"10-20%",IF(H580&lt;=0.4,"20-40%","Above 40%")))))</f>
        <v>20-40%</v>
      </c>
    </row>
    <row r="581" customFormat="false" ht="15" hidden="false" customHeight="false" outlineLevel="0" collapsed="false">
      <c r="A581" s="6" t="s">
        <v>151</v>
      </c>
      <c r="B581" s="45" t="n">
        <v>42645</v>
      </c>
      <c r="C581" s="6" t="s">
        <v>181</v>
      </c>
      <c r="D581" s="6" t="s">
        <v>194</v>
      </c>
      <c r="E581" s="6" t="s">
        <v>187</v>
      </c>
      <c r="F581" s="34" t="n">
        <v>0.348032802343369</v>
      </c>
      <c r="G581" s="34" t="n">
        <v>0.305758450823849</v>
      </c>
      <c r="H581" s="34" t="n">
        <v>0.138260615219673</v>
      </c>
      <c r="I581" s="35" t="n">
        <v>3.35</v>
      </c>
      <c r="J581" s="6" t="n">
        <v>1</v>
      </c>
      <c r="K581" s="35" t="n">
        <v>2.35</v>
      </c>
      <c r="L581" s="42" t="n">
        <v>19.2299949197442</v>
      </c>
      <c r="M581" s="42" t="n">
        <v>45.1904880613989</v>
      </c>
      <c r="N581" s="42" t="n">
        <v>1160.57904573156</v>
      </c>
      <c r="O581" s="6" t="str">
        <f aca="false">IF(H581&lt;=0,"Below 0%",IF(H581&lt;=0.05,"0-5%",IF(H581&lt;=0.1,"5-10%",IF(H581&lt;=0.2,"10-20%",IF(H581&lt;=0.4,"20-40%","Above 40%")))))</f>
        <v>10-20%</v>
      </c>
    </row>
    <row r="582" customFormat="false" ht="15" hidden="false" customHeight="false" outlineLevel="0" collapsed="false">
      <c r="A582" s="6" t="s">
        <v>151</v>
      </c>
      <c r="B582" s="45" t="n">
        <v>42645</v>
      </c>
      <c r="C582" s="6" t="s">
        <v>181</v>
      </c>
      <c r="D582" s="6" t="s">
        <v>194</v>
      </c>
      <c r="E582" s="6" t="s">
        <v>177</v>
      </c>
      <c r="F582" s="34" t="n">
        <v>0.478091686964035</v>
      </c>
      <c r="G582" s="34" t="n">
        <v>0.409716324103958</v>
      </c>
      <c r="H582" s="34" t="n">
        <v>0.166884643929218</v>
      </c>
      <c r="I582" s="35" t="n">
        <v>2.5</v>
      </c>
      <c r="J582" s="6" t="n">
        <v>0</v>
      </c>
      <c r="K582" s="35" t="n">
        <v>-1</v>
      </c>
      <c r="L582" s="42" t="n">
        <v>21.7903772448708</v>
      </c>
      <c r="M582" s="42" t="n">
        <v>-21.7903772448708</v>
      </c>
      <c r="N582" s="42" t="n">
        <v>1138.78866848669</v>
      </c>
      <c r="O582" s="6" t="str">
        <f aca="false">IF(H582&lt;=0,"Below 0%",IF(H582&lt;=0.05,"0-5%",IF(H582&lt;=0.1,"5-10%",IF(H582&lt;=0.2,"10-20%",IF(H582&lt;=0.4,"20-40%","Above 40%")))))</f>
        <v>10-20%</v>
      </c>
    </row>
    <row r="583" customFormat="false" ht="15" hidden="false" customHeight="false" outlineLevel="0" collapsed="false">
      <c r="A583" s="6" t="s">
        <v>151</v>
      </c>
      <c r="B583" s="45" t="n">
        <v>42658</v>
      </c>
      <c r="C583" s="6" t="s">
        <v>180</v>
      </c>
      <c r="D583" s="6" t="s">
        <v>189</v>
      </c>
      <c r="E583" s="6" t="s">
        <v>187</v>
      </c>
      <c r="F583" s="34" t="n">
        <v>0.566172182559967</v>
      </c>
      <c r="G583" s="34" t="n">
        <v>0.460439632117931</v>
      </c>
      <c r="H583" s="34" t="n">
        <v>0.229633904352862</v>
      </c>
      <c r="I583" s="35" t="n">
        <v>2.2</v>
      </c>
      <c r="J583" s="6" t="n">
        <v>0</v>
      </c>
      <c r="K583" s="35" t="n">
        <v>-1</v>
      </c>
      <c r="L583" s="42" t="n">
        <v>22.7757733697338</v>
      </c>
      <c r="M583" s="42" t="n">
        <v>-22.7757733697338</v>
      </c>
      <c r="N583" s="42" t="n">
        <v>1116.01289511696</v>
      </c>
      <c r="O583" s="6" t="str">
        <f aca="false">IF(H583&lt;=0,"Below 0%",IF(H583&lt;=0.05,"0-5%",IF(H583&lt;=0.1,"5-10%",IF(H583&lt;=0.2,"10-20%",IF(H583&lt;=0.4,"20-40%","Above 40%")))))</f>
        <v>20-40%</v>
      </c>
    </row>
    <row r="584" customFormat="false" ht="15" hidden="false" customHeight="false" outlineLevel="0" collapsed="false">
      <c r="A584" s="6" t="s">
        <v>151</v>
      </c>
      <c r="B584" s="45" t="n">
        <v>42658</v>
      </c>
      <c r="C584" s="6" t="s">
        <v>192</v>
      </c>
      <c r="D584" s="6" t="s">
        <v>191</v>
      </c>
      <c r="E584" s="6" t="s">
        <v>177</v>
      </c>
      <c r="F584" s="34" t="n">
        <v>0.322743356227875</v>
      </c>
      <c r="G584" s="34" t="n">
        <v>0.23407022106632</v>
      </c>
      <c r="H584" s="34" t="n">
        <v>0.378831338551309</v>
      </c>
      <c r="I584" s="35" t="n">
        <v>4.34</v>
      </c>
      <c r="J584" s="6" t="n">
        <v>0</v>
      </c>
      <c r="K584" s="35" t="n">
        <v>-1</v>
      </c>
      <c r="L584" s="42" t="n">
        <v>22.7757733697338</v>
      </c>
      <c r="M584" s="42" t="n">
        <v>-22.7757733697338</v>
      </c>
      <c r="N584" s="42" t="n">
        <v>1093.23712174722</v>
      </c>
      <c r="O584" s="6" t="str">
        <f aca="false">IF(H584&lt;=0,"Below 0%",IF(H584&lt;=0.05,"0-5%",IF(H584&lt;=0.1,"5-10%",IF(H584&lt;=0.2,"10-20%",IF(H584&lt;=0.4,"20-40%","Above 40%")))))</f>
        <v>20-40%</v>
      </c>
    </row>
    <row r="585" customFormat="false" ht="15" hidden="false" customHeight="false" outlineLevel="0" collapsed="false">
      <c r="A585" s="6" t="s">
        <v>151</v>
      </c>
      <c r="B585" s="45" t="n">
        <v>42660</v>
      </c>
      <c r="C585" s="6" t="s">
        <v>183</v>
      </c>
      <c r="D585" s="6" t="s">
        <v>176</v>
      </c>
      <c r="E585" s="6" t="s">
        <v>174</v>
      </c>
      <c r="F585" s="34" t="n">
        <v>0.370056390762329</v>
      </c>
      <c r="G585" s="34" t="n">
        <v>0.28050023190231</v>
      </c>
      <c r="H585" s="34" t="n">
        <v>0.319273029660842</v>
      </c>
      <c r="I585" s="35" t="n">
        <v>3.59</v>
      </c>
      <c r="J585" s="6" t="n">
        <v>1</v>
      </c>
      <c r="K585" s="35" t="n">
        <v>2.59</v>
      </c>
      <c r="L585" s="42" t="n">
        <v>21.8647424349445</v>
      </c>
      <c r="M585" s="42" t="n">
        <v>56.6296829065062</v>
      </c>
      <c r="N585" s="42" t="n">
        <v>1149.86680465373</v>
      </c>
      <c r="O585" s="6" t="str">
        <f aca="false">IF(H585&lt;=0,"Below 0%",IF(H585&lt;=0.05,"0-5%",IF(H585&lt;=0.1,"5-10%",IF(H585&lt;=0.2,"10-20%",IF(H585&lt;=0.4,"20-40%","Above 40%")))))</f>
        <v>20-40%</v>
      </c>
    </row>
    <row r="586" customFormat="false" ht="15" hidden="false" customHeight="false" outlineLevel="0" collapsed="false">
      <c r="A586" s="6" t="s">
        <v>151</v>
      </c>
      <c r="B586" s="45" t="n">
        <v>42665</v>
      </c>
      <c r="C586" s="6" t="s">
        <v>195</v>
      </c>
      <c r="D586" s="6" t="s">
        <v>180</v>
      </c>
      <c r="E586" s="6" t="s">
        <v>177</v>
      </c>
      <c r="F586" s="34" t="n">
        <v>0.325148433446884</v>
      </c>
      <c r="G586" s="34" t="n">
        <v>0.242494226327945</v>
      </c>
      <c r="H586" s="34" t="n">
        <v>0.340850206500008</v>
      </c>
      <c r="I586" s="35" t="n">
        <v>4.1</v>
      </c>
      <c r="J586" s="6" t="n">
        <v>0</v>
      </c>
      <c r="K586" s="35" t="n">
        <v>-1</v>
      </c>
      <c r="L586" s="42" t="n">
        <v>22.9973360930746</v>
      </c>
      <c r="M586" s="42" t="n">
        <v>-22.9973360930746</v>
      </c>
      <c r="N586" s="42" t="n">
        <v>1126.86946856066</v>
      </c>
      <c r="O586" s="6" t="str">
        <f aca="false">IF(H586&lt;=0,"Below 0%",IF(H586&lt;=0.05,"0-5%",IF(H586&lt;=0.1,"5-10%",IF(H586&lt;=0.2,"10-20%",IF(H586&lt;=0.4,"20-40%","Above 40%")))))</f>
        <v>20-40%</v>
      </c>
    </row>
    <row r="587" customFormat="false" ht="15" hidden="false" customHeight="false" outlineLevel="0" collapsed="false">
      <c r="A587" s="6" t="s">
        <v>151</v>
      </c>
      <c r="B587" s="45" t="n">
        <v>42665</v>
      </c>
      <c r="C587" s="6" t="s">
        <v>195</v>
      </c>
      <c r="D587" s="6" t="s">
        <v>180</v>
      </c>
      <c r="E587" s="6" t="s">
        <v>187</v>
      </c>
      <c r="F587" s="34" t="n">
        <v>0.552696228027344</v>
      </c>
      <c r="G587" s="34" t="n">
        <v>0.473441108545035</v>
      </c>
      <c r="H587" s="34" t="n">
        <v>0.167402276760194</v>
      </c>
      <c r="I587" s="35" t="n">
        <v>2.1</v>
      </c>
      <c r="J587" s="6" t="n">
        <v>1</v>
      </c>
      <c r="K587" s="35" t="n">
        <v>1.1</v>
      </c>
      <c r="L587" s="42" t="n">
        <v>22.9973360930746</v>
      </c>
      <c r="M587" s="42" t="n">
        <v>25.2970697023821</v>
      </c>
      <c r="N587" s="42" t="n">
        <v>1152.16653826304</v>
      </c>
      <c r="O587" s="6" t="str">
        <f aca="false">IF(H587&lt;=0,"Below 0%",IF(H587&lt;=0.05,"0-5%",IF(H587&lt;=0.1,"5-10%",IF(H587&lt;=0.2,"10-20%",IF(H587&lt;=0.4,"20-40%","Above 40%")))))</f>
        <v>10-20%</v>
      </c>
    </row>
    <row r="588" customFormat="false" ht="15" hidden="false" customHeight="false" outlineLevel="0" collapsed="false">
      <c r="A588" s="6" t="s">
        <v>151</v>
      </c>
      <c r="B588" s="45" t="n">
        <v>42665</v>
      </c>
      <c r="C588" s="6" t="s">
        <v>175</v>
      </c>
      <c r="D588" s="6" t="s">
        <v>198</v>
      </c>
      <c r="E588" s="6" t="s">
        <v>174</v>
      </c>
      <c r="F588" s="34" t="n">
        <v>0.323374301195145</v>
      </c>
      <c r="G588" s="34" t="n">
        <v>0.29092924185225</v>
      </c>
      <c r="H588" s="34" t="n">
        <v>0.111522166477073</v>
      </c>
      <c r="I588" s="35" t="n">
        <v>3.47</v>
      </c>
      <c r="J588" s="6" t="n">
        <v>1</v>
      </c>
      <c r="K588" s="35" t="n">
        <v>2.47</v>
      </c>
      <c r="L588" s="42" t="n">
        <v>14.2114255659896</v>
      </c>
      <c r="M588" s="42" t="n">
        <v>35.1022211479942</v>
      </c>
      <c r="N588" s="42" t="n">
        <v>1187.26875941103</v>
      </c>
      <c r="O588" s="6" t="str">
        <f aca="false">IF(H588&lt;=0,"Below 0%",IF(H588&lt;=0.05,"0-5%",IF(H588&lt;=0.1,"5-10%",IF(H588&lt;=0.2,"10-20%",IF(H588&lt;=0.4,"20-40%","Above 40%")))))</f>
        <v>10-20%</v>
      </c>
    </row>
    <row r="589" customFormat="false" ht="15" hidden="false" customHeight="false" outlineLevel="0" collapsed="false">
      <c r="A589" s="6" t="s">
        <v>151</v>
      </c>
      <c r="B589" s="45" t="n">
        <v>42665</v>
      </c>
      <c r="C589" s="6" t="s">
        <v>199</v>
      </c>
      <c r="D589" s="6" t="s">
        <v>181</v>
      </c>
      <c r="E589" s="6" t="s">
        <v>174</v>
      </c>
      <c r="F589" s="34" t="n">
        <v>0.329304546117783</v>
      </c>
      <c r="G589" s="34" t="n">
        <v>0.266716966896162</v>
      </c>
      <c r="H589" s="34" t="n">
        <v>0.234659159295208</v>
      </c>
      <c r="I589" s="35" t="n">
        <v>3.75</v>
      </c>
      <c r="J589" s="6" t="n">
        <v>1</v>
      </c>
      <c r="K589" s="35" t="n">
        <v>2.75</v>
      </c>
      <c r="L589" s="42" t="n">
        <v>22.9973360930746</v>
      </c>
      <c r="M589" s="42" t="n">
        <v>63.2426742559552</v>
      </c>
      <c r="N589" s="42" t="n">
        <v>1250.51143366699</v>
      </c>
      <c r="O589" s="6" t="str">
        <f aca="false">IF(H589&lt;=0,"Below 0%",IF(H589&lt;=0.05,"0-5%",IF(H589&lt;=0.1,"5-10%",IF(H589&lt;=0.2,"10-20%",IF(H589&lt;=0.4,"20-40%","Above 40%")))))</f>
        <v>20-40%</v>
      </c>
    </row>
    <row r="590" customFormat="false" ht="15" hidden="false" customHeight="false" outlineLevel="0" collapsed="false">
      <c r="A590" s="6" t="s">
        <v>151</v>
      </c>
      <c r="B590" s="45" t="n">
        <v>42665</v>
      </c>
      <c r="C590" s="6" t="s">
        <v>186</v>
      </c>
      <c r="D590" s="6" t="s">
        <v>192</v>
      </c>
      <c r="E590" s="6" t="s">
        <v>187</v>
      </c>
      <c r="F590" s="34" t="n">
        <v>0.38676518201828</v>
      </c>
      <c r="G590" s="34" t="n">
        <v>0.322603317402305</v>
      </c>
      <c r="H590" s="34" t="n">
        <v>0.19888780168978</v>
      </c>
      <c r="I590" s="35" t="n">
        <v>3.16</v>
      </c>
      <c r="J590" s="6" t="n">
        <v>0</v>
      </c>
      <c r="K590" s="35" t="n">
        <v>-1</v>
      </c>
      <c r="L590" s="42" t="n">
        <v>22.9973360930746</v>
      </c>
      <c r="M590" s="42" t="n">
        <v>-22.9973360930746</v>
      </c>
      <c r="N590" s="42" t="n">
        <v>1227.51409757391</v>
      </c>
      <c r="O590" s="6" t="str">
        <f aca="false">IF(H590&lt;=0,"Below 0%",IF(H590&lt;=0.05,"0-5%",IF(H590&lt;=0.1,"5-10%",IF(H590&lt;=0.2,"10-20%",IF(H590&lt;=0.4,"20-40%","Above 40%")))))</f>
        <v>10-20%</v>
      </c>
    </row>
    <row r="591" customFormat="false" ht="15" hidden="false" customHeight="false" outlineLevel="0" collapsed="false">
      <c r="A591" s="6" t="s">
        <v>151</v>
      </c>
      <c r="B591" s="45" t="n">
        <v>42666</v>
      </c>
      <c r="C591" s="6" t="s">
        <v>190</v>
      </c>
      <c r="D591" s="6" t="s">
        <v>176</v>
      </c>
      <c r="E591" s="6" t="s">
        <v>177</v>
      </c>
      <c r="F591" s="34" t="n">
        <v>0.29697784781456</v>
      </c>
      <c r="G591" s="34" t="n">
        <v>0.263737014762165</v>
      </c>
      <c r="H591" s="34" t="n">
        <v>0.126037799746733</v>
      </c>
      <c r="I591" s="35" t="n">
        <v>3.8</v>
      </c>
      <c r="J591" s="6" t="n">
        <v>0</v>
      </c>
      <c r="K591" s="35" t="n">
        <v>-1</v>
      </c>
      <c r="L591" s="42" t="n">
        <v>14.0852663296705</v>
      </c>
      <c r="M591" s="42" t="n">
        <v>-14.0852663296705</v>
      </c>
      <c r="N591" s="42" t="n">
        <v>1213.42883124424</v>
      </c>
      <c r="O591" s="6" t="str">
        <f aca="false">IF(H591&lt;=0,"Below 0%",IF(H591&lt;=0.05,"0-5%",IF(H591&lt;=0.1,"5-10%",IF(H591&lt;=0.2,"10-20%",IF(H591&lt;=0.4,"20-40%","Above 40%")))))</f>
        <v>10-20%</v>
      </c>
    </row>
    <row r="592" customFormat="false" ht="15" hidden="false" customHeight="false" outlineLevel="0" collapsed="false">
      <c r="A592" s="6" t="s">
        <v>151</v>
      </c>
      <c r="B592" s="45" t="n">
        <v>42666</v>
      </c>
      <c r="C592" s="6" t="s">
        <v>194</v>
      </c>
      <c r="D592" s="6" t="s">
        <v>179</v>
      </c>
      <c r="E592" s="6" t="s">
        <v>174</v>
      </c>
      <c r="F592" s="34" t="n">
        <v>0.258860439062119</v>
      </c>
      <c r="G592" s="34" t="n">
        <v>0.211965498256561</v>
      </c>
      <c r="H592" s="34" t="n">
        <v>0.221238556233319</v>
      </c>
      <c r="I592" s="35" t="n">
        <v>4.75</v>
      </c>
      <c r="J592" s="6" t="n">
        <v>1</v>
      </c>
      <c r="K592" s="35" t="n">
        <v>3.75</v>
      </c>
      <c r="L592" s="42" t="n">
        <v>18.7880922751649</v>
      </c>
      <c r="M592" s="42" t="n">
        <v>70.4553460318682</v>
      </c>
      <c r="N592" s="42" t="n">
        <v>1283.88417727611</v>
      </c>
      <c r="O592" s="6" t="str">
        <f aca="false">IF(H592&lt;=0,"Below 0%",IF(H592&lt;=0.05,"0-5%",IF(H592&lt;=0.1,"5-10%",IF(H592&lt;=0.2,"10-20%",IF(H592&lt;=0.4,"20-40%","Above 40%")))))</f>
        <v>20-40%</v>
      </c>
    </row>
    <row r="593" customFormat="false" ht="15" hidden="false" customHeight="false" outlineLevel="0" collapsed="false">
      <c r="A593" s="6" t="s">
        <v>151</v>
      </c>
      <c r="B593" s="45" t="n">
        <v>42672</v>
      </c>
      <c r="C593" s="6" t="s">
        <v>200</v>
      </c>
      <c r="D593" s="6" t="s">
        <v>199</v>
      </c>
      <c r="E593" s="6" t="s">
        <v>187</v>
      </c>
      <c r="F593" s="34" t="n">
        <v>0.490653574466705</v>
      </c>
      <c r="G593" s="34" t="n">
        <v>0.386048526863085</v>
      </c>
      <c r="H593" s="34" t="n">
        <v>0.270963467866617</v>
      </c>
      <c r="I593" s="35" t="n">
        <v>2.6</v>
      </c>
      <c r="J593" s="6" t="n">
        <v>1</v>
      </c>
      <c r="K593" s="35" t="n">
        <v>1.6</v>
      </c>
      <c r="L593" s="42" t="n">
        <v>25.6776835455222</v>
      </c>
      <c r="M593" s="42" t="n">
        <v>41.0842936728355</v>
      </c>
      <c r="N593" s="42" t="n">
        <v>1324.96847094895</v>
      </c>
      <c r="O593" s="6" t="str">
        <f aca="false">IF(H593&lt;=0,"Below 0%",IF(H593&lt;=0.05,"0-5%",IF(H593&lt;=0.1,"5-10%",IF(H593&lt;=0.2,"10-20%",IF(H593&lt;=0.4,"20-40%","Above 40%")))))</f>
        <v>20-40%</v>
      </c>
    </row>
    <row r="594" customFormat="false" ht="15" hidden="false" customHeight="false" outlineLevel="0" collapsed="false">
      <c r="A594" s="6" t="s">
        <v>151</v>
      </c>
      <c r="B594" s="45" t="n">
        <v>42674</v>
      </c>
      <c r="C594" s="6" t="s">
        <v>192</v>
      </c>
      <c r="D594" s="6" t="s">
        <v>175</v>
      </c>
      <c r="E594" s="6" t="s">
        <v>177</v>
      </c>
      <c r="F594" s="34" t="n">
        <v>0.297838896512985</v>
      </c>
      <c r="G594" s="34" t="n">
        <v>0.248667402617884</v>
      </c>
      <c r="H594" s="34" t="n">
        <v>0.197740006842237</v>
      </c>
      <c r="I594" s="35" t="n">
        <v>4.1</v>
      </c>
      <c r="J594" s="6" t="n">
        <v>0</v>
      </c>
      <c r="K594" s="35" t="n">
        <v>-1</v>
      </c>
      <c r="L594" s="42" t="n">
        <v>23.6292607249172</v>
      </c>
      <c r="M594" s="42" t="n">
        <v>-23.6292607249172</v>
      </c>
      <c r="N594" s="42" t="n">
        <v>1301.33921022403</v>
      </c>
      <c r="O594" s="6" t="str">
        <f aca="false">IF(H594&lt;=0,"Below 0%",IF(H594&lt;=0.05,"0-5%",IF(H594&lt;=0.1,"5-10%",IF(H594&lt;=0.2,"10-20%",IF(H594&lt;=0.4,"20-40%","Above 40%")))))</f>
        <v>10-20%</v>
      </c>
    </row>
    <row r="595" customFormat="false" ht="15" hidden="false" customHeight="false" outlineLevel="0" collapsed="false">
      <c r="A595" s="6" t="s">
        <v>151</v>
      </c>
      <c r="B595" s="45" t="n">
        <v>42679</v>
      </c>
      <c r="C595" s="6" t="s">
        <v>196</v>
      </c>
      <c r="D595" s="6" t="s">
        <v>180</v>
      </c>
      <c r="E595" s="6" t="s">
        <v>187</v>
      </c>
      <c r="F595" s="34" t="n">
        <v>0.382061004638672</v>
      </c>
      <c r="G595" s="34" t="n">
        <v>0.285966835201358</v>
      </c>
      <c r="H595" s="34" t="n">
        <v>0.336032566047918</v>
      </c>
      <c r="I595" s="35" t="n">
        <v>3.5</v>
      </c>
      <c r="J595" s="6" t="n">
        <v>1</v>
      </c>
      <c r="K595" s="35" t="n">
        <v>2.5</v>
      </c>
      <c r="L595" s="42" t="n">
        <v>26.0267842044806</v>
      </c>
      <c r="M595" s="42" t="n">
        <v>65.0669605112014</v>
      </c>
      <c r="N595" s="42" t="n">
        <v>1366.40617073523</v>
      </c>
      <c r="O595" s="6" t="str">
        <f aca="false">IF(H595&lt;=0,"Below 0%",IF(H595&lt;=0.05,"0-5%",IF(H595&lt;=0.1,"5-10%",IF(H595&lt;=0.2,"10-20%",IF(H595&lt;=0.4,"20-40%","Above 40%")))))</f>
        <v>20-40%</v>
      </c>
    </row>
    <row r="596" customFormat="false" ht="15" hidden="false" customHeight="false" outlineLevel="0" collapsed="false">
      <c r="A596" s="6" t="s">
        <v>151</v>
      </c>
      <c r="B596" s="45" t="n">
        <v>42679</v>
      </c>
      <c r="C596" s="6" t="s">
        <v>189</v>
      </c>
      <c r="D596" s="6" t="s">
        <v>192</v>
      </c>
      <c r="E596" s="6" t="s">
        <v>177</v>
      </c>
      <c r="F596" s="34" t="n">
        <v>0.308060139417648</v>
      </c>
      <c r="G596" s="34" t="n">
        <v>0.238658652325214</v>
      </c>
      <c r="H596" s="34" t="n">
        <v>0.290798118636249</v>
      </c>
      <c r="I596" s="35" t="n">
        <v>4.2</v>
      </c>
      <c r="J596" s="6" t="n">
        <v>0</v>
      </c>
      <c r="K596" s="35" t="n">
        <v>-1</v>
      </c>
      <c r="L596" s="42" t="n">
        <v>26.0267842044806</v>
      </c>
      <c r="M596" s="42" t="n">
        <v>-26.0267842044806</v>
      </c>
      <c r="N596" s="42" t="n">
        <v>1340.37938653075</v>
      </c>
      <c r="O596" s="6" t="str">
        <f aca="false">IF(H596&lt;=0,"Below 0%",IF(H596&lt;=0.05,"0-5%",IF(H596&lt;=0.1,"5-10%",IF(H596&lt;=0.2,"10-20%",IF(H596&lt;=0.4,"20-40%","Above 40%")))))</f>
        <v>20-40%</v>
      </c>
    </row>
    <row r="597" customFormat="false" ht="15" hidden="false" customHeight="false" outlineLevel="0" collapsed="false">
      <c r="A597" s="6" t="s">
        <v>151</v>
      </c>
      <c r="B597" s="45" t="n">
        <v>42680</v>
      </c>
      <c r="C597" s="6" t="s">
        <v>175</v>
      </c>
      <c r="D597" s="6" t="s">
        <v>176</v>
      </c>
      <c r="E597" s="6" t="s">
        <v>174</v>
      </c>
      <c r="F597" s="34" t="n">
        <v>0.302359521389008</v>
      </c>
      <c r="G597" s="34" t="n">
        <v>0.243137751869218</v>
      </c>
      <c r="H597" s="34" t="n">
        <v>0.243572909038184</v>
      </c>
      <c r="I597" s="35" t="n">
        <v>4.2</v>
      </c>
      <c r="J597" s="6" t="n">
        <v>0</v>
      </c>
      <c r="K597" s="35" t="n">
        <v>-1</v>
      </c>
      <c r="L597" s="42" t="n">
        <v>26.807587730615</v>
      </c>
      <c r="M597" s="42" t="n">
        <v>-26.807587730615</v>
      </c>
      <c r="N597" s="42" t="n">
        <v>1313.57179880014</v>
      </c>
      <c r="O597" s="6" t="str">
        <f aca="false">IF(H597&lt;=0,"Below 0%",IF(H597&lt;=0.05,"0-5%",IF(H597&lt;=0.1,"5-10%",IF(H597&lt;=0.2,"10-20%",IF(H597&lt;=0.4,"20-40%","Above 40%")))))</f>
        <v>20-40%</v>
      </c>
    </row>
    <row r="598" customFormat="false" ht="15" hidden="false" customHeight="false" outlineLevel="0" collapsed="false">
      <c r="A598" s="6" t="s">
        <v>151</v>
      </c>
      <c r="B598" s="45" t="n">
        <v>42680</v>
      </c>
      <c r="C598" s="6" t="s">
        <v>185</v>
      </c>
      <c r="D598" s="6" t="s">
        <v>181</v>
      </c>
      <c r="E598" s="6" t="s">
        <v>187</v>
      </c>
      <c r="F598" s="34" t="n">
        <v>0.631537973880768</v>
      </c>
      <c r="G598" s="34" t="n">
        <v>0.497875701872371</v>
      </c>
      <c r="H598" s="34" t="n">
        <v>0.268465144022353</v>
      </c>
      <c r="I598" s="35" t="n">
        <v>2.03</v>
      </c>
      <c r="J598" s="6" t="n">
        <v>0</v>
      </c>
      <c r="K598" s="35" t="n">
        <v>-1</v>
      </c>
      <c r="L598" s="42" t="n">
        <v>26.807587730615</v>
      </c>
      <c r="M598" s="42" t="n">
        <v>-26.807587730615</v>
      </c>
      <c r="N598" s="42" t="n">
        <v>1286.76421106952</v>
      </c>
      <c r="O598" s="6" t="str">
        <f aca="false">IF(H598&lt;=0,"Below 0%",IF(H598&lt;=0.05,"0-5%",IF(H598&lt;=0.1,"5-10%",IF(H598&lt;=0.2,"10-20%",IF(H598&lt;=0.4,"20-40%","Above 40%")))))</f>
        <v>20-40%</v>
      </c>
    </row>
    <row r="599" customFormat="false" ht="15" hidden="false" customHeight="false" outlineLevel="0" collapsed="false">
      <c r="A599" s="6" t="s">
        <v>151</v>
      </c>
      <c r="B599" s="45" t="n">
        <v>42680</v>
      </c>
      <c r="C599" s="6" t="s">
        <v>195</v>
      </c>
      <c r="D599" s="6" t="s">
        <v>178</v>
      </c>
      <c r="E599" s="6" t="s">
        <v>187</v>
      </c>
      <c r="F599" s="34" t="n">
        <v>0.663642108440399</v>
      </c>
      <c r="G599" s="34" t="n">
        <v>0.54635563870865</v>
      </c>
      <c r="H599" s="34" t="n">
        <v>0.214670557823772</v>
      </c>
      <c r="I599" s="35" t="n">
        <v>1.85</v>
      </c>
      <c r="J599" s="6" t="n">
        <v>0</v>
      </c>
      <c r="K599" s="35" t="n">
        <v>-1</v>
      </c>
      <c r="L599" s="42" t="n">
        <v>26.807587730615</v>
      </c>
      <c r="M599" s="42" t="n">
        <v>-26.807587730615</v>
      </c>
      <c r="N599" s="42" t="n">
        <v>1259.95662333891</v>
      </c>
      <c r="O599" s="6" t="str">
        <f aca="false">IF(H599&lt;=0,"Below 0%",IF(H599&lt;=0.05,"0-5%",IF(H599&lt;=0.1,"5-10%",IF(H599&lt;=0.2,"10-20%",IF(H599&lt;=0.4,"20-40%","Above 40%")))))</f>
        <v>20-40%</v>
      </c>
    </row>
    <row r="600" customFormat="false" ht="15" hidden="false" customHeight="false" outlineLevel="0" collapsed="false">
      <c r="A600" s="6" t="s">
        <v>151</v>
      </c>
      <c r="B600" s="45" t="n">
        <v>42693</v>
      </c>
      <c r="C600" s="6" t="s">
        <v>192</v>
      </c>
      <c r="D600" s="6" t="s">
        <v>199</v>
      </c>
      <c r="E600" s="6" t="s">
        <v>187</v>
      </c>
      <c r="F600" s="34" t="n">
        <v>0.569775700569153</v>
      </c>
      <c r="G600" s="34" t="n">
        <v>0.434014506786254</v>
      </c>
      <c r="H600" s="34" t="n">
        <v>0.312803354865184</v>
      </c>
      <c r="I600" s="35" t="n">
        <v>2.33</v>
      </c>
      <c r="J600" s="6" t="n">
        <v>0</v>
      </c>
      <c r="K600" s="35" t="n">
        <v>-1</v>
      </c>
      <c r="L600" s="42" t="n">
        <v>25.1991324667781</v>
      </c>
      <c r="M600" s="42" t="n">
        <v>-25.1991324667781</v>
      </c>
      <c r="N600" s="42" t="n">
        <v>1234.75749087213</v>
      </c>
      <c r="O600" s="6" t="str">
        <f aca="false">IF(H600&lt;=0,"Below 0%",IF(H600&lt;=0.05,"0-5%",IF(H600&lt;=0.1,"5-10%",IF(H600&lt;=0.2,"10-20%",IF(H600&lt;=0.4,"20-40%","Above 40%")))))</f>
        <v>20-40%</v>
      </c>
    </row>
    <row r="601" customFormat="false" ht="15" hidden="false" customHeight="false" outlineLevel="0" collapsed="false">
      <c r="A601" s="6" t="s">
        <v>151</v>
      </c>
      <c r="B601" s="45" t="n">
        <v>42693</v>
      </c>
      <c r="C601" s="6" t="s">
        <v>173</v>
      </c>
      <c r="D601" s="6" t="s">
        <v>175</v>
      </c>
      <c r="E601" s="6" t="s">
        <v>174</v>
      </c>
      <c r="F601" s="34" t="n">
        <v>0.268432408571243</v>
      </c>
      <c r="G601" s="34" t="n">
        <v>0.228611500701262</v>
      </c>
      <c r="H601" s="34" t="n">
        <v>0.174185934425132</v>
      </c>
      <c r="I601" s="35" t="n">
        <v>4.4</v>
      </c>
      <c r="J601" s="6" t="n">
        <v>1</v>
      </c>
      <c r="K601" s="35" t="n">
        <v>3.4</v>
      </c>
      <c r="L601" s="42" t="n">
        <v>16.7780454038947</v>
      </c>
      <c r="M601" s="42" t="n">
        <v>57.0453543732421</v>
      </c>
      <c r="N601" s="42" t="n">
        <v>1291.80284524537</v>
      </c>
      <c r="O601" s="6" t="str">
        <f aca="false">IF(H601&lt;=0,"Below 0%",IF(H601&lt;=0.05,"0-5%",IF(H601&lt;=0.1,"5-10%",IF(H601&lt;=0.2,"10-20%",IF(H601&lt;=0.4,"20-40%","Above 40%")))))</f>
        <v>10-20%</v>
      </c>
    </row>
    <row r="602" customFormat="false" ht="15" hidden="false" customHeight="false" outlineLevel="0" collapsed="false">
      <c r="A602" s="6" t="s">
        <v>151</v>
      </c>
      <c r="B602" s="45" t="n">
        <v>42693</v>
      </c>
      <c r="C602" s="6" t="s">
        <v>176</v>
      </c>
      <c r="D602" s="6" t="s">
        <v>185</v>
      </c>
      <c r="E602" s="6" t="s">
        <v>174</v>
      </c>
      <c r="F602" s="34" t="n">
        <v>0.344241261482239</v>
      </c>
      <c r="G602" s="34" t="n">
        <v>0.291341169077848</v>
      </c>
      <c r="H602" s="34" t="n">
        <v>0.181574380894502</v>
      </c>
      <c r="I602" s="35" t="n">
        <v>3.47</v>
      </c>
      <c r="J602" s="6" t="n">
        <v>1</v>
      </c>
      <c r="K602" s="35" t="n">
        <v>2.47</v>
      </c>
      <c r="L602" s="42" t="n">
        <v>24.8059925047536</v>
      </c>
      <c r="M602" s="42" t="n">
        <v>61.2708014867414</v>
      </c>
      <c r="N602" s="42" t="n">
        <v>1353.07364673211</v>
      </c>
      <c r="O602" s="6" t="str">
        <f aca="false">IF(H602&lt;=0,"Below 0%",IF(H602&lt;=0.05,"0-5%",IF(H602&lt;=0.1,"5-10%",IF(H602&lt;=0.2,"10-20%",IF(H602&lt;=0.4,"20-40%","Above 40%")))))</f>
        <v>10-20%</v>
      </c>
    </row>
    <row r="603" customFormat="false" ht="15" hidden="false" customHeight="false" outlineLevel="0" collapsed="false">
      <c r="A603" s="6" t="s">
        <v>151</v>
      </c>
      <c r="B603" s="45" t="n">
        <v>42693</v>
      </c>
      <c r="C603" s="6" t="s">
        <v>179</v>
      </c>
      <c r="D603" s="6" t="s">
        <v>183</v>
      </c>
      <c r="E603" s="6" t="s">
        <v>187</v>
      </c>
      <c r="F603" s="34" t="n">
        <v>0.346227407455444</v>
      </c>
      <c r="G603" s="34" t="n">
        <v>0.273789304931668</v>
      </c>
      <c r="H603" s="34" t="n">
        <v>0.264576085402078</v>
      </c>
      <c r="I603" s="35" t="n">
        <v>3.8</v>
      </c>
      <c r="J603" s="6" t="n">
        <v>0</v>
      </c>
      <c r="K603" s="35" t="n">
        <v>-1</v>
      </c>
      <c r="L603" s="42" t="n">
        <v>25.1991324667781</v>
      </c>
      <c r="M603" s="42" t="n">
        <v>-25.1991324667781</v>
      </c>
      <c r="N603" s="42" t="n">
        <v>1327.87451426533</v>
      </c>
      <c r="O603" s="6" t="str">
        <f aca="false">IF(H603&lt;=0,"Below 0%",IF(H603&lt;=0.05,"0-5%",IF(H603&lt;=0.1,"5-10%",IF(H603&lt;=0.2,"10-20%",IF(H603&lt;=0.4,"20-40%","Above 40%")))))</f>
        <v>20-40%</v>
      </c>
    </row>
    <row r="604" customFormat="false" ht="15" hidden="false" customHeight="false" outlineLevel="0" collapsed="false">
      <c r="A604" s="6" t="s">
        <v>151</v>
      </c>
      <c r="B604" s="45" t="n">
        <v>42693</v>
      </c>
      <c r="C604" s="6" t="s">
        <v>179</v>
      </c>
      <c r="D604" s="6" t="s">
        <v>183</v>
      </c>
      <c r="E604" s="6" t="s">
        <v>174</v>
      </c>
      <c r="F604" s="34" t="n">
        <v>0.346261292695999</v>
      </c>
      <c r="G604" s="34" t="n">
        <v>0.283487563689465</v>
      </c>
      <c r="H604" s="34" t="n">
        <v>0.221433801855579</v>
      </c>
      <c r="I604" s="35" t="n">
        <v>3.67</v>
      </c>
      <c r="J604" s="6" t="n">
        <v>1</v>
      </c>
      <c r="K604" s="35" t="n">
        <v>2.67</v>
      </c>
      <c r="L604" s="42" t="n">
        <v>25.1991324667781</v>
      </c>
      <c r="M604" s="42" t="n">
        <v>67.2816836862975</v>
      </c>
      <c r="N604" s="42" t="n">
        <v>1395.15619795163</v>
      </c>
      <c r="O604" s="6" t="str">
        <f aca="false">IF(H604&lt;=0,"Below 0%",IF(H604&lt;=0.05,"0-5%",IF(H604&lt;=0.1,"5-10%",IF(H604&lt;=0.2,"10-20%",IF(H604&lt;=0.4,"20-40%","Above 40%")))))</f>
        <v>20-40%</v>
      </c>
    </row>
    <row r="605" customFormat="false" ht="15" hidden="false" customHeight="false" outlineLevel="0" collapsed="false">
      <c r="A605" s="6" t="s">
        <v>151</v>
      </c>
      <c r="B605" s="45" t="n">
        <v>42700</v>
      </c>
      <c r="C605" s="6" t="s">
        <v>175</v>
      </c>
      <c r="D605" s="6" t="s">
        <v>180</v>
      </c>
      <c r="E605" s="6" t="s">
        <v>187</v>
      </c>
      <c r="F605" s="34" t="n">
        <v>0.465039998292923</v>
      </c>
      <c r="G605" s="34" t="n">
        <v>0.370776042880447</v>
      </c>
      <c r="H605" s="34" t="n">
        <v>0.254234212869222</v>
      </c>
      <c r="I605" s="35" t="n">
        <v>2.7</v>
      </c>
      <c r="J605" s="6" t="n">
        <v>1</v>
      </c>
      <c r="K605" s="35" t="n">
        <v>1.7</v>
      </c>
      <c r="L605" s="42" t="n">
        <v>27.9031239590326</v>
      </c>
      <c r="M605" s="42" t="n">
        <v>47.4353107303554</v>
      </c>
      <c r="N605" s="42" t="n">
        <v>1442.59150868199</v>
      </c>
      <c r="O605" s="6" t="str">
        <f aca="false">IF(H605&lt;=0,"Below 0%",IF(H605&lt;=0.05,"0-5%",IF(H605&lt;=0.1,"5-10%",IF(H605&lt;=0.2,"10-20%",IF(H605&lt;=0.4,"20-40%","Above 40%")))))</f>
        <v>20-40%</v>
      </c>
    </row>
    <row r="606" customFormat="false" ht="15" hidden="false" customHeight="false" outlineLevel="0" collapsed="false">
      <c r="A606" s="6" t="s">
        <v>151</v>
      </c>
      <c r="B606" s="45" t="n">
        <v>42700</v>
      </c>
      <c r="C606" s="6" t="s">
        <v>195</v>
      </c>
      <c r="D606" s="6" t="s">
        <v>200</v>
      </c>
      <c r="E606" s="6" t="s">
        <v>177</v>
      </c>
      <c r="F606" s="34" t="n">
        <v>0.282209396362305</v>
      </c>
      <c r="G606" s="34" t="n">
        <v>0.208798985639725</v>
      </c>
      <c r="H606" s="34" t="n">
        <v>0.351584134844632</v>
      </c>
      <c r="I606" s="35" t="n">
        <v>4.8</v>
      </c>
      <c r="J606" s="6" t="n">
        <v>0</v>
      </c>
      <c r="K606" s="35" t="n">
        <v>-1</v>
      </c>
      <c r="L606" s="42" t="n">
        <v>27.9031239590326</v>
      </c>
      <c r="M606" s="42" t="n">
        <v>-27.9031239590326</v>
      </c>
      <c r="N606" s="42" t="n">
        <v>1414.68838472295</v>
      </c>
      <c r="O606" s="6" t="str">
        <f aca="false">IF(H606&lt;=0,"Below 0%",IF(H606&lt;=0.05,"0-5%",IF(H606&lt;=0.1,"5-10%",IF(H606&lt;=0.2,"10-20%",IF(H606&lt;=0.4,"20-40%","Above 40%")))))</f>
        <v>20-40%</v>
      </c>
    </row>
    <row r="607" customFormat="false" ht="15" hidden="false" customHeight="false" outlineLevel="0" collapsed="false">
      <c r="A607" s="6" t="s">
        <v>151</v>
      </c>
      <c r="B607" s="45" t="n">
        <v>42700</v>
      </c>
      <c r="C607" s="6" t="s">
        <v>195</v>
      </c>
      <c r="D607" s="6" t="s">
        <v>200</v>
      </c>
      <c r="E607" s="6" t="s">
        <v>187</v>
      </c>
      <c r="F607" s="34" t="n">
        <v>0.601879715919495</v>
      </c>
      <c r="G607" s="34" t="n">
        <v>0.51661604694365</v>
      </c>
      <c r="H607" s="34" t="n">
        <v>0.165042625911976</v>
      </c>
      <c r="I607" s="35" t="n">
        <v>1.94</v>
      </c>
      <c r="J607" s="6" t="n">
        <v>0</v>
      </c>
      <c r="K607" s="35" t="n">
        <v>-1</v>
      </c>
      <c r="L607" s="42" t="n">
        <v>27.9031239590326</v>
      </c>
      <c r="M607" s="42" t="n">
        <v>-27.9031239590326</v>
      </c>
      <c r="N607" s="42" t="n">
        <v>1386.78526076392</v>
      </c>
      <c r="O607" s="6" t="str">
        <f aca="false">IF(H607&lt;=0,"Below 0%",IF(H607&lt;=0.05,"0-5%",IF(H607&lt;=0.1,"5-10%",IF(H607&lt;=0.2,"10-20%",IF(H607&lt;=0.4,"20-40%","Above 40%")))))</f>
        <v>10-20%</v>
      </c>
    </row>
    <row r="608" customFormat="false" ht="15" hidden="false" customHeight="false" outlineLevel="0" collapsed="false">
      <c r="A608" s="6" t="s">
        <v>151</v>
      </c>
      <c r="B608" s="45" t="n">
        <v>42700</v>
      </c>
      <c r="C608" s="6" t="s">
        <v>186</v>
      </c>
      <c r="D608" s="6" t="s">
        <v>178</v>
      </c>
      <c r="E608" s="6" t="s">
        <v>187</v>
      </c>
      <c r="F608" s="34" t="n">
        <v>0.343541532754898</v>
      </c>
      <c r="G608" s="34" t="n">
        <v>0.306242638398115</v>
      </c>
      <c r="H608" s="34" t="n">
        <v>0.121795235803494</v>
      </c>
      <c r="I608" s="35" t="n">
        <v>3.3</v>
      </c>
      <c r="J608" s="6" t="n">
        <v>0</v>
      </c>
      <c r="K608" s="35" t="n">
        <v>-1</v>
      </c>
      <c r="L608" s="42" t="n">
        <v>20.2732964871529</v>
      </c>
      <c r="M608" s="42" t="n">
        <v>-20.2732964871529</v>
      </c>
      <c r="N608" s="42" t="n">
        <v>1366.51196427677</v>
      </c>
      <c r="O608" s="6" t="str">
        <f aca="false">IF(H608&lt;=0,"Below 0%",IF(H608&lt;=0.05,"0-5%",IF(H608&lt;=0.1,"5-10%",IF(H608&lt;=0.2,"10-20%",IF(H608&lt;=0.4,"20-40%","Above 40%")))))</f>
        <v>10-20%</v>
      </c>
    </row>
    <row r="609" customFormat="false" ht="15" hidden="false" customHeight="false" outlineLevel="0" collapsed="false">
      <c r="A609" s="6" t="s">
        <v>151</v>
      </c>
      <c r="B609" s="45" t="n">
        <v>42701</v>
      </c>
      <c r="C609" s="6" t="s">
        <v>179</v>
      </c>
      <c r="D609" s="6" t="s">
        <v>173</v>
      </c>
      <c r="E609" s="6" t="s">
        <v>187</v>
      </c>
      <c r="F609" s="34" t="n">
        <v>0.601512491703033</v>
      </c>
      <c r="G609" s="34" t="n">
        <v>0.450081833060557</v>
      </c>
      <c r="H609" s="34" t="n">
        <v>0.336451390656558</v>
      </c>
      <c r="I609" s="35" t="n">
        <v>2.24</v>
      </c>
      <c r="J609" s="6" t="n">
        <v>1</v>
      </c>
      <c r="K609" s="35" t="n">
        <v>1.24</v>
      </c>
      <c r="L609" s="42" t="n">
        <v>27.3302392855353</v>
      </c>
      <c r="M609" s="42" t="n">
        <v>33.8894967140638</v>
      </c>
      <c r="N609" s="42" t="n">
        <v>1400.40146099083</v>
      </c>
      <c r="O609" s="6" t="str">
        <f aca="false">IF(H609&lt;=0,"Below 0%",IF(H609&lt;=0.05,"0-5%",IF(H609&lt;=0.1,"5-10%",IF(H609&lt;=0.2,"10-20%",IF(H609&lt;=0.4,"20-40%","Above 40%")))))</f>
        <v>20-40%</v>
      </c>
    </row>
    <row r="610" customFormat="false" ht="15" hidden="false" customHeight="false" outlineLevel="0" collapsed="false">
      <c r="A610" s="6" t="s">
        <v>151</v>
      </c>
      <c r="B610" s="45" t="n">
        <v>42701</v>
      </c>
      <c r="C610" s="6" t="s">
        <v>198</v>
      </c>
      <c r="D610" s="6" t="s">
        <v>192</v>
      </c>
      <c r="E610" s="6" t="s">
        <v>177</v>
      </c>
      <c r="F610" s="34" t="n">
        <v>0.338719248771668</v>
      </c>
      <c r="G610" s="34" t="n">
        <v>0.300158547131738</v>
      </c>
      <c r="H610" s="34" t="n">
        <v>0.128467778140614</v>
      </c>
      <c r="I610" s="35" t="n">
        <v>3.32</v>
      </c>
      <c r="J610" s="6" t="n">
        <v>1</v>
      </c>
      <c r="K610" s="35" t="n">
        <v>2.32</v>
      </c>
      <c r="L610" s="42" t="n">
        <v>18.3401081430973</v>
      </c>
      <c r="M610" s="42" t="n">
        <v>42.5490508919856</v>
      </c>
      <c r="N610" s="42" t="n">
        <v>1442.95051188282</v>
      </c>
      <c r="O610" s="6" t="str">
        <f aca="false">IF(H610&lt;=0,"Below 0%",IF(H610&lt;=0.05,"0-5%",IF(H610&lt;=0.1,"5-10%",IF(H610&lt;=0.2,"10-20%",IF(H610&lt;=0.4,"20-40%","Above 40%")))))</f>
        <v>10-20%</v>
      </c>
    </row>
    <row r="611" customFormat="false" ht="15" hidden="false" customHeight="false" outlineLevel="0" collapsed="false">
      <c r="A611" s="6" t="s">
        <v>151</v>
      </c>
      <c r="B611" s="45" t="n">
        <v>42707</v>
      </c>
      <c r="C611" s="6" t="s">
        <v>180</v>
      </c>
      <c r="D611" s="6" t="s">
        <v>179</v>
      </c>
      <c r="E611" s="6" t="s">
        <v>177</v>
      </c>
      <c r="F611" s="34" t="n">
        <v>0.519038498401642</v>
      </c>
      <c r="G611" s="34" t="n">
        <v>0.4211939083212</v>
      </c>
      <c r="H611" s="34" t="n">
        <v>0.232302956304453</v>
      </c>
      <c r="I611" s="35" t="n">
        <v>2.4</v>
      </c>
      <c r="J611" s="6" t="n">
        <v>0</v>
      </c>
      <c r="K611" s="35" t="n">
        <v>-1</v>
      </c>
      <c r="L611" s="42" t="n">
        <v>28.8590102376563</v>
      </c>
      <c r="M611" s="42" t="n">
        <v>-28.8590102376563</v>
      </c>
      <c r="N611" s="42" t="n">
        <v>1414.09150164516</v>
      </c>
      <c r="O611" s="6" t="str">
        <f aca="false">IF(H611&lt;=0,"Below 0%",IF(H611&lt;=0.05,"0-5%",IF(H611&lt;=0.1,"5-10%",IF(H611&lt;=0.2,"10-20%",IF(H611&lt;=0.4,"20-40%","Above 40%")))))</f>
        <v>20-40%</v>
      </c>
    </row>
    <row r="612" customFormat="false" ht="15" hidden="false" customHeight="false" outlineLevel="0" collapsed="false">
      <c r="A612" s="6" t="s">
        <v>151</v>
      </c>
      <c r="B612" s="45" t="n">
        <v>42707</v>
      </c>
      <c r="C612" s="6" t="s">
        <v>194</v>
      </c>
      <c r="D612" s="6" t="s">
        <v>190</v>
      </c>
      <c r="E612" s="6" t="s">
        <v>174</v>
      </c>
      <c r="F612" s="34" t="n">
        <v>0.33381262421608</v>
      </c>
      <c r="G612" s="34" t="n">
        <v>0.276272306675479</v>
      </c>
      <c r="H612" s="34" t="n">
        <v>0.208273924495044</v>
      </c>
      <c r="I612" s="35" t="n">
        <v>3.65</v>
      </c>
      <c r="J612" s="6" t="n">
        <v>0</v>
      </c>
      <c r="K612" s="35" t="n">
        <v>-1</v>
      </c>
      <c r="L612" s="42" t="n">
        <v>28.8590102376563</v>
      </c>
      <c r="M612" s="42" t="n">
        <v>-28.8590102376563</v>
      </c>
      <c r="N612" s="42" t="n">
        <v>1385.2324914075</v>
      </c>
      <c r="O612" s="6" t="str">
        <f aca="false">IF(H612&lt;=0,"Below 0%",IF(H612&lt;=0.05,"0-5%",IF(H612&lt;=0.1,"5-10%",IF(H612&lt;=0.2,"10-20%",IF(H612&lt;=0.4,"20-40%","Above 40%")))))</f>
        <v>20-40%</v>
      </c>
    </row>
    <row r="613" customFormat="false" ht="15" hidden="false" customHeight="false" outlineLevel="0" collapsed="false">
      <c r="A613" s="6" t="s">
        <v>151</v>
      </c>
      <c r="B613" s="45" t="n">
        <v>42707</v>
      </c>
      <c r="C613" s="6" t="s">
        <v>191</v>
      </c>
      <c r="D613" s="6" t="s">
        <v>195</v>
      </c>
      <c r="E613" s="6" t="s">
        <v>177</v>
      </c>
      <c r="F613" s="34" t="n">
        <v>0.519694566726685</v>
      </c>
      <c r="G613" s="34" t="n">
        <v>0.418130709768096</v>
      </c>
      <c r="H613" s="34" t="n">
        <v>0.242899778911046</v>
      </c>
      <c r="I613" s="35" t="n">
        <v>2.4</v>
      </c>
      <c r="J613" s="6" t="n">
        <v>0</v>
      </c>
      <c r="K613" s="35" t="n">
        <v>-1</v>
      </c>
      <c r="L613" s="42" t="n">
        <v>28.8590102376563</v>
      </c>
      <c r="M613" s="42" t="n">
        <v>-28.8590102376563</v>
      </c>
      <c r="N613" s="42" t="n">
        <v>1356.37348116985</v>
      </c>
      <c r="O613" s="6" t="str">
        <f aca="false">IF(H613&lt;=0,"Below 0%",IF(H613&lt;=0.05,"0-5%",IF(H613&lt;=0.1,"5-10%",IF(H613&lt;=0.2,"10-20%",IF(H613&lt;=0.4,"20-40%","Above 40%")))))</f>
        <v>20-40%</v>
      </c>
    </row>
    <row r="614" customFormat="false" ht="15" hidden="false" customHeight="false" outlineLevel="0" collapsed="false">
      <c r="A614" s="6" t="s">
        <v>151</v>
      </c>
      <c r="B614" s="45" t="n">
        <v>42707</v>
      </c>
      <c r="C614" s="6" t="s">
        <v>178</v>
      </c>
      <c r="D614" s="6" t="s">
        <v>198</v>
      </c>
      <c r="E614" s="6" t="s">
        <v>174</v>
      </c>
      <c r="F614" s="34" t="n">
        <v>0.351135790348053</v>
      </c>
      <c r="G614" s="34" t="n">
        <v>0.293040505302196</v>
      </c>
      <c r="H614" s="34" t="n">
        <v>0.198250016617827</v>
      </c>
      <c r="I614" s="35" t="n">
        <v>3.4</v>
      </c>
      <c r="J614" s="6" t="n">
        <v>0</v>
      </c>
      <c r="K614" s="35" t="n">
        <v>-1</v>
      </c>
      <c r="L614" s="42" t="n">
        <v>28.8590102376563</v>
      </c>
      <c r="M614" s="42" t="n">
        <v>-28.8590102376563</v>
      </c>
      <c r="N614" s="42" t="n">
        <v>1327.51447093219</v>
      </c>
      <c r="O614" s="6" t="str">
        <f aca="false">IF(H614&lt;=0,"Below 0%",IF(H614&lt;=0.05,"0-5%",IF(H614&lt;=0.1,"5-10%",IF(H614&lt;=0.2,"10-20%",IF(H614&lt;=0.4,"20-40%","Above 40%")))))</f>
        <v>10-20%</v>
      </c>
    </row>
    <row r="615" customFormat="false" ht="15" hidden="false" customHeight="false" outlineLevel="0" collapsed="false">
      <c r="A615" s="6" t="s">
        <v>151</v>
      </c>
      <c r="B615" s="45" t="n">
        <v>42708</v>
      </c>
      <c r="C615" s="6" t="s">
        <v>199</v>
      </c>
      <c r="D615" s="6" t="s">
        <v>183</v>
      </c>
      <c r="E615" s="6" t="s">
        <v>187</v>
      </c>
      <c r="F615" s="34" t="n">
        <v>0.241838842630386</v>
      </c>
      <c r="G615" s="34" t="n">
        <v>0.201277955271566</v>
      </c>
      <c r="H615" s="34" t="n">
        <v>0.201516789576364</v>
      </c>
      <c r="I615" s="35" t="n">
        <v>5</v>
      </c>
      <c r="J615" s="6" t="n">
        <v>1</v>
      </c>
      <c r="K615" s="35" t="n">
        <v>4</v>
      </c>
      <c r="L615" s="42" t="n">
        <v>17.3567715746539</v>
      </c>
      <c r="M615" s="42" t="n">
        <v>69.4270862986157</v>
      </c>
      <c r="N615" s="42" t="n">
        <v>1396.94155723081</v>
      </c>
      <c r="O615" s="6" t="str">
        <f aca="false">IF(H615&lt;=0,"Below 0%",IF(H615&lt;=0.05,"0-5%",IF(H615&lt;=0.1,"5-10%",IF(H615&lt;=0.2,"10-20%",IF(H615&lt;=0.4,"20-40%","Above 40%")))))</f>
        <v>20-40%</v>
      </c>
    </row>
    <row r="616" customFormat="false" ht="15" hidden="false" customHeight="false" outlineLevel="0" collapsed="false">
      <c r="A616" s="6" t="s">
        <v>151</v>
      </c>
      <c r="B616" s="45" t="n">
        <v>42708</v>
      </c>
      <c r="C616" s="6" t="s">
        <v>173</v>
      </c>
      <c r="D616" s="6" t="s">
        <v>176</v>
      </c>
      <c r="E616" s="6" t="s">
        <v>177</v>
      </c>
      <c r="F616" s="34" t="n">
        <v>0.560365736484528</v>
      </c>
      <c r="G616" s="34" t="n">
        <v>0.45299727520436</v>
      </c>
      <c r="H616" s="34" t="n">
        <v>0.23701789648013</v>
      </c>
      <c r="I616" s="35" t="n">
        <v>2.2</v>
      </c>
      <c r="J616" s="6" t="n">
        <v>0</v>
      </c>
      <c r="K616" s="35" t="n">
        <v>-1</v>
      </c>
      <c r="L616" s="42" t="n">
        <v>26.5502894186438</v>
      </c>
      <c r="M616" s="42" t="n">
        <v>-26.5502894186438</v>
      </c>
      <c r="N616" s="42" t="n">
        <v>1370.39126781216</v>
      </c>
      <c r="O616" s="6" t="str">
        <f aca="false">IF(H616&lt;=0,"Below 0%",IF(H616&lt;=0.05,"0-5%",IF(H616&lt;=0.1,"5-10%",IF(H616&lt;=0.2,"10-20%",IF(H616&lt;=0.4,"20-40%","Above 40%")))))</f>
        <v>20-40%</v>
      </c>
    </row>
    <row r="617" customFormat="false" ht="15" hidden="false" customHeight="false" outlineLevel="0" collapsed="false">
      <c r="A617" s="6" t="s">
        <v>151</v>
      </c>
      <c r="B617" s="45" t="n">
        <v>42715</v>
      </c>
      <c r="C617" s="6" t="s">
        <v>176</v>
      </c>
      <c r="D617" s="6" t="s">
        <v>181</v>
      </c>
      <c r="E617" s="6" t="s">
        <v>177</v>
      </c>
      <c r="F617" s="34" t="n">
        <v>0.313688069581986</v>
      </c>
      <c r="G617" s="34" t="n">
        <v>0.271041369472183</v>
      </c>
      <c r="H617" s="34" t="n">
        <v>0.157343877773536</v>
      </c>
      <c r="I617" s="35" t="n">
        <v>3.65</v>
      </c>
      <c r="J617" s="6" t="n">
        <v>0</v>
      </c>
      <c r="K617" s="35" t="n">
        <v>-1</v>
      </c>
      <c r="L617" s="42" t="n">
        <v>18.7409349712889</v>
      </c>
      <c r="M617" s="42" t="n">
        <v>-18.7409349712889</v>
      </c>
      <c r="N617" s="42" t="n">
        <v>1351.65033284087</v>
      </c>
      <c r="O617" s="6" t="str">
        <f aca="false">IF(H617&lt;=0,"Below 0%",IF(H617&lt;=0.05,"0-5%",IF(H617&lt;=0.1,"5-10%",IF(H617&lt;=0.2,"10-20%",IF(H617&lt;=0.4,"20-40%","Above 40%")))))</f>
        <v>10-20%</v>
      </c>
    </row>
    <row r="618" customFormat="false" ht="15" hidden="false" customHeight="false" outlineLevel="0" collapsed="false">
      <c r="A618" s="6" t="s">
        <v>151</v>
      </c>
      <c r="B618" s="45" t="n">
        <v>42717</v>
      </c>
      <c r="C618" s="6" t="s">
        <v>199</v>
      </c>
      <c r="D618" s="6" t="s">
        <v>195</v>
      </c>
      <c r="E618" s="6" t="s">
        <v>177</v>
      </c>
      <c r="F618" s="34" t="n">
        <v>0.403579443693161</v>
      </c>
      <c r="G618" s="34" t="n">
        <v>0.316825619039286</v>
      </c>
      <c r="H618" s="34" t="n">
        <v>0.273821999991477</v>
      </c>
      <c r="I618" s="35" t="n">
        <v>3.2</v>
      </c>
      <c r="J618" s="6" t="n">
        <v>0</v>
      </c>
      <c r="K618" s="35" t="n">
        <v>-1</v>
      </c>
      <c r="L618" s="42" t="n">
        <v>27.0330066568175</v>
      </c>
      <c r="M618" s="42" t="n">
        <v>-27.0330066568175</v>
      </c>
      <c r="N618" s="42" t="n">
        <v>1324.61732618406</v>
      </c>
      <c r="O618" s="6" t="str">
        <f aca="false">IF(H618&lt;=0,"Below 0%",IF(H618&lt;=0.05,"0-5%",IF(H618&lt;=0.1,"5-10%",IF(H618&lt;=0.2,"10-20%",IF(H618&lt;=0.4,"20-40%","Above 40%")))))</f>
        <v>20-40%</v>
      </c>
    </row>
    <row r="619" customFormat="false" ht="15" hidden="false" customHeight="false" outlineLevel="0" collapsed="false">
      <c r="A619" s="6" t="s">
        <v>151</v>
      </c>
      <c r="B619" s="45" t="n">
        <v>42718</v>
      </c>
      <c r="C619" s="6" t="s">
        <v>180</v>
      </c>
      <c r="D619" s="6" t="s">
        <v>176</v>
      </c>
      <c r="E619" s="6" t="s">
        <v>174</v>
      </c>
      <c r="F619" s="34" t="n">
        <v>0.306801199913025</v>
      </c>
      <c r="G619" s="34" t="n">
        <v>0.240650969529086</v>
      </c>
      <c r="H619" s="34" t="n">
        <v>0.274880381796858</v>
      </c>
      <c r="I619" s="35" t="n">
        <v>4.2</v>
      </c>
      <c r="J619" s="6" t="n">
        <v>0</v>
      </c>
      <c r="K619" s="35" t="n">
        <v>-1</v>
      </c>
      <c r="L619" s="42" t="n">
        <v>26.4923465236811</v>
      </c>
      <c r="M619" s="42" t="n">
        <v>-26.4923465236811</v>
      </c>
      <c r="N619" s="42" t="n">
        <v>1298.12497966038</v>
      </c>
      <c r="O619" s="6" t="str">
        <f aca="false">IF(H619&lt;=0,"Below 0%",IF(H619&lt;=0.05,"0-5%",IF(H619&lt;=0.1,"5-10%",IF(H619&lt;=0.2,"10-20%",IF(H619&lt;=0.4,"20-40%","Above 40%")))))</f>
        <v>20-40%</v>
      </c>
    </row>
    <row r="620" customFormat="false" ht="15" hidden="false" customHeight="false" outlineLevel="0" collapsed="false">
      <c r="A620" s="6" t="s">
        <v>151</v>
      </c>
      <c r="B620" s="45" t="n">
        <v>42718</v>
      </c>
      <c r="C620" s="6" t="s">
        <v>192</v>
      </c>
      <c r="D620" s="6" t="s">
        <v>179</v>
      </c>
      <c r="E620" s="6" t="s">
        <v>174</v>
      </c>
      <c r="F620" s="34" t="n">
        <v>0.359421908855438</v>
      </c>
      <c r="G620" s="34" t="n">
        <v>0.305882352941177</v>
      </c>
      <c r="H620" s="34" t="n">
        <v>0.175033163565856</v>
      </c>
      <c r="I620" s="35" t="n">
        <v>3.3</v>
      </c>
      <c r="J620" s="6" t="n">
        <v>1</v>
      </c>
      <c r="K620" s="35" t="n">
        <v>2.3</v>
      </c>
      <c r="L620" s="42" t="n">
        <v>26.4923465236811</v>
      </c>
      <c r="M620" s="42" t="n">
        <v>60.9323970044666</v>
      </c>
      <c r="N620" s="42" t="n">
        <v>1359.05737666484</v>
      </c>
      <c r="O620" s="6" t="str">
        <f aca="false">IF(H620&lt;=0,"Below 0%",IF(H620&lt;=0.05,"0-5%",IF(H620&lt;=0.1,"5-10%",IF(H620&lt;=0.2,"10-20%",IF(H620&lt;=0.4,"20-40%","Above 40%")))))</f>
        <v>10-20%</v>
      </c>
    </row>
    <row r="621" customFormat="false" ht="15" hidden="false" customHeight="false" outlineLevel="0" collapsed="false">
      <c r="A621" s="6" t="s">
        <v>151</v>
      </c>
      <c r="B621" s="45" t="n">
        <v>42721</v>
      </c>
      <c r="C621" s="6" t="s">
        <v>189</v>
      </c>
      <c r="D621" s="6" t="s">
        <v>186</v>
      </c>
      <c r="E621" s="6" t="s">
        <v>174</v>
      </c>
      <c r="F621" s="34" t="n">
        <v>0.294103652238846</v>
      </c>
      <c r="G621" s="34" t="n">
        <v>0.244577325508687</v>
      </c>
      <c r="H621" s="34" t="n">
        <v>0.202497621670983</v>
      </c>
      <c r="I621" s="35" t="n">
        <v>4.15</v>
      </c>
      <c r="J621" s="6" t="n">
        <v>0</v>
      </c>
      <c r="K621" s="35" t="n">
        <v>-1</v>
      </c>
      <c r="L621" s="42" t="n">
        <v>23.7867568542975</v>
      </c>
      <c r="M621" s="42" t="n">
        <v>-23.7867568542975</v>
      </c>
      <c r="N621" s="42" t="n">
        <v>1335.27061981054</v>
      </c>
      <c r="O621" s="6" t="str">
        <f aca="false">IF(H621&lt;=0,"Below 0%",IF(H621&lt;=0.05,"0-5%",IF(H621&lt;=0.1,"5-10%",IF(H621&lt;=0.2,"10-20%",IF(H621&lt;=0.4,"20-40%","Above 40%")))))</f>
        <v>20-40%</v>
      </c>
    </row>
    <row r="622" customFormat="false" ht="15" hidden="false" customHeight="false" outlineLevel="0" collapsed="false">
      <c r="A622" s="6" t="s">
        <v>151</v>
      </c>
      <c r="B622" s="45" t="n">
        <v>42721</v>
      </c>
      <c r="C622" s="6" t="s">
        <v>178</v>
      </c>
      <c r="D622" s="6" t="s">
        <v>176</v>
      </c>
      <c r="E622" s="6" t="s">
        <v>174</v>
      </c>
      <c r="F622" s="34" t="n">
        <v>0.28425595164299</v>
      </c>
      <c r="G622" s="34" t="n">
        <v>0.25199203187251</v>
      </c>
      <c r="H622" s="34" t="n">
        <v>0.128035476085226</v>
      </c>
      <c r="I622" s="35" t="n">
        <v>4</v>
      </c>
      <c r="J622" s="6" t="n">
        <v>0</v>
      </c>
      <c r="K622" s="35" t="n">
        <v>-1</v>
      </c>
      <c r="L622" s="42" t="n">
        <v>15.5186012583599</v>
      </c>
      <c r="M622" s="42" t="n">
        <v>-15.5186012583599</v>
      </c>
      <c r="N622" s="42" t="n">
        <v>1319.75201855218</v>
      </c>
      <c r="O622" s="6" t="str">
        <f aca="false">IF(H622&lt;=0,"Below 0%",IF(H622&lt;=0.05,"0-5%",IF(H622&lt;=0.1,"5-10%",IF(H622&lt;=0.2,"10-20%",IF(H622&lt;=0.4,"20-40%","Above 40%")))))</f>
        <v>10-20%</v>
      </c>
    </row>
    <row r="623" customFormat="false" ht="15" hidden="false" customHeight="false" outlineLevel="0" collapsed="false">
      <c r="A623" s="6" t="s">
        <v>151</v>
      </c>
      <c r="B623" s="45" t="n">
        <v>42721</v>
      </c>
      <c r="C623" s="6" t="s">
        <v>192</v>
      </c>
      <c r="D623" s="6" t="s">
        <v>195</v>
      </c>
      <c r="E623" s="6" t="s">
        <v>177</v>
      </c>
      <c r="F623" s="34" t="n">
        <v>0.431482583284378</v>
      </c>
      <c r="G623" s="34" t="n">
        <v>0.336980195877627</v>
      </c>
      <c r="H623" s="34" t="n">
        <v>0.280438994821729</v>
      </c>
      <c r="I623" s="35" t="n">
        <v>2.98</v>
      </c>
      <c r="J623" s="6" t="n">
        <v>0</v>
      </c>
      <c r="K623" s="35" t="n">
        <v>-1</v>
      </c>
      <c r="L623" s="42" t="n">
        <v>27.1811475332968</v>
      </c>
      <c r="M623" s="42" t="n">
        <v>-27.1811475332968</v>
      </c>
      <c r="N623" s="42" t="n">
        <v>1292.57087101889</v>
      </c>
      <c r="O623" s="6" t="str">
        <f aca="false">IF(H623&lt;=0,"Below 0%",IF(H623&lt;=0.05,"0-5%",IF(H623&lt;=0.1,"5-10%",IF(H623&lt;=0.2,"10-20%",IF(H623&lt;=0.4,"20-40%","Above 40%")))))</f>
        <v>20-40%</v>
      </c>
    </row>
    <row r="624" customFormat="false" ht="15" hidden="false" customHeight="false" outlineLevel="0" collapsed="false">
      <c r="A624" s="6" t="s">
        <v>151</v>
      </c>
      <c r="B624" s="45" t="n">
        <v>42721</v>
      </c>
      <c r="C624" s="6" t="s">
        <v>200</v>
      </c>
      <c r="D624" s="6" t="s">
        <v>175</v>
      </c>
      <c r="E624" s="6" t="s">
        <v>187</v>
      </c>
      <c r="F624" s="34" t="n">
        <v>0.588733434677124</v>
      </c>
      <c r="G624" s="34" t="n">
        <v>0.464854144285596</v>
      </c>
      <c r="H624" s="34" t="n">
        <v>0.266490665759062</v>
      </c>
      <c r="I624" s="35" t="n">
        <v>2.15</v>
      </c>
      <c r="J624" s="6" t="n">
        <v>1</v>
      </c>
      <c r="K624" s="35" t="n">
        <v>1.15</v>
      </c>
      <c r="L624" s="42" t="n">
        <v>27.1811475332968</v>
      </c>
      <c r="M624" s="42" t="n">
        <v>31.2583196632914</v>
      </c>
      <c r="N624" s="42" t="n">
        <v>1323.82919068218</v>
      </c>
      <c r="O624" s="6" t="str">
        <f aca="false">IF(H624&lt;=0,"Below 0%",IF(H624&lt;=0.05,"0-5%",IF(H624&lt;=0.1,"5-10%",IF(H624&lt;=0.2,"10-20%",IF(H624&lt;=0.4,"20-40%","Above 40%")))))</f>
        <v>20-40%</v>
      </c>
    </row>
    <row r="625" customFormat="false" ht="15" hidden="false" customHeight="false" outlineLevel="0" collapsed="false">
      <c r="A625" s="6" t="s">
        <v>151</v>
      </c>
      <c r="B625" s="45" t="n">
        <v>42721</v>
      </c>
      <c r="C625" s="6" t="s">
        <v>180</v>
      </c>
      <c r="D625" s="6" t="s">
        <v>190</v>
      </c>
      <c r="E625" s="6" t="s">
        <v>174</v>
      </c>
      <c r="F625" s="34" t="n">
        <v>0.277151763439179</v>
      </c>
      <c r="G625" s="34" t="n">
        <v>0.239454521952691</v>
      </c>
      <c r="H625" s="34" t="n">
        <v>0.15742964960142</v>
      </c>
      <c r="I625" s="35" t="n">
        <v>4.3</v>
      </c>
      <c r="J625" s="6" t="n">
        <v>0</v>
      </c>
      <c r="K625" s="35" t="n">
        <v>-1</v>
      </c>
      <c r="L625" s="42" t="n">
        <v>19.7426334949396</v>
      </c>
      <c r="M625" s="42" t="n">
        <v>-19.7426334949396</v>
      </c>
      <c r="N625" s="42" t="n">
        <v>1304.08655718724</v>
      </c>
      <c r="O625" s="6" t="str">
        <f aca="false">IF(H625&lt;=0,"Below 0%",IF(H625&lt;=0.05,"0-5%",IF(H625&lt;=0.1,"5-10%",IF(H625&lt;=0.2,"10-20%",IF(H625&lt;=0.4,"20-40%","Above 40%")))))</f>
        <v>10-20%</v>
      </c>
    </row>
    <row r="626" customFormat="false" ht="15" hidden="false" customHeight="false" outlineLevel="0" collapsed="false">
      <c r="A626" s="6" t="s">
        <v>151</v>
      </c>
      <c r="B626" s="45" t="n">
        <v>42722</v>
      </c>
      <c r="C626" s="6" t="s">
        <v>199</v>
      </c>
      <c r="D626" s="6" t="s">
        <v>179</v>
      </c>
      <c r="E626" s="6" t="s">
        <v>174</v>
      </c>
      <c r="F626" s="34" t="n">
        <v>0.347987681627274</v>
      </c>
      <c r="G626" s="34" t="n">
        <v>0.301518828075852</v>
      </c>
      <c r="H626" s="34" t="n">
        <v>0.154115926517637</v>
      </c>
      <c r="I626" s="35" t="n">
        <v>3.35</v>
      </c>
      <c r="J626" s="6" t="n">
        <v>0</v>
      </c>
      <c r="K626" s="35" t="n">
        <v>-1</v>
      </c>
      <c r="L626" s="42" t="n">
        <v>22.996142130884</v>
      </c>
      <c r="M626" s="42" t="n">
        <v>-22.996142130884</v>
      </c>
      <c r="N626" s="42" t="n">
        <v>1281.09041505636</v>
      </c>
      <c r="O626" s="6" t="str">
        <f aca="false">IF(H626&lt;=0,"Below 0%",IF(H626&lt;=0.05,"0-5%",IF(H626&lt;=0.1,"5-10%",IF(H626&lt;=0.2,"10-20%",IF(H626&lt;=0.4,"20-40%","Above 40%")))))</f>
        <v>10-20%</v>
      </c>
    </row>
    <row r="627" customFormat="false" ht="15" hidden="false" customHeight="false" outlineLevel="0" collapsed="false">
      <c r="A627" s="6" t="s">
        <v>151</v>
      </c>
      <c r="B627" s="45" t="n">
        <v>42722</v>
      </c>
      <c r="C627" s="6" t="s">
        <v>199</v>
      </c>
      <c r="D627" s="6" t="s">
        <v>179</v>
      </c>
      <c r="E627" s="6" t="s">
        <v>177</v>
      </c>
      <c r="F627" s="34" t="n">
        <v>0.415840774774551</v>
      </c>
      <c r="G627" s="34" t="n">
        <v>0.367304754201492</v>
      </c>
      <c r="H627" s="34" t="n">
        <v>0.132141008298613</v>
      </c>
      <c r="I627" s="35" t="n">
        <v>2.75</v>
      </c>
      <c r="J627" s="6" t="n">
        <v>1</v>
      </c>
      <c r="K627" s="35" t="n">
        <v>1.75</v>
      </c>
      <c r="L627" s="42" t="n">
        <v>26.0817311437448</v>
      </c>
      <c r="M627" s="42" t="n">
        <v>45.6430295015534</v>
      </c>
      <c r="N627" s="42" t="n">
        <v>1326.73344455791</v>
      </c>
      <c r="O627" s="6" t="str">
        <f aca="false">IF(H627&lt;=0,"Below 0%",IF(H627&lt;=0.05,"0-5%",IF(H627&lt;=0.1,"5-10%",IF(H627&lt;=0.2,"10-20%",IF(H627&lt;=0.4,"20-40%","Above 40%")))))</f>
        <v>10-20%</v>
      </c>
    </row>
    <row r="628" customFormat="false" ht="15" hidden="false" customHeight="false" outlineLevel="0" collapsed="false">
      <c r="A628" s="6" t="s">
        <v>151</v>
      </c>
      <c r="B628" s="45" t="n">
        <v>42722</v>
      </c>
      <c r="C628" s="6" t="s">
        <v>194</v>
      </c>
      <c r="D628" s="6" t="s">
        <v>185</v>
      </c>
      <c r="E628" s="6" t="s">
        <v>177</v>
      </c>
      <c r="F628" s="34" t="n">
        <v>0.365306973457336</v>
      </c>
      <c r="G628" s="34" t="n">
        <v>0.275197854666754</v>
      </c>
      <c r="H628" s="34" t="n">
        <v>0.327433943479315</v>
      </c>
      <c r="I628" s="35" t="n">
        <v>3.7</v>
      </c>
      <c r="J628" s="6" t="n">
        <v>0</v>
      </c>
      <c r="K628" s="35" t="n">
        <v>-1</v>
      </c>
      <c r="L628" s="42" t="n">
        <v>26.0817311437448</v>
      </c>
      <c r="M628" s="42" t="n">
        <v>-26.0817311437448</v>
      </c>
      <c r="N628" s="42" t="n">
        <v>1300.65171341416</v>
      </c>
      <c r="O628" s="6" t="str">
        <f aca="false">IF(H628&lt;=0,"Below 0%",IF(H628&lt;=0.05,"0-5%",IF(H628&lt;=0.1,"5-10%",IF(H628&lt;=0.2,"10-20%",IF(H628&lt;=0.4,"20-40%","Above 40%")))))</f>
        <v>20-40%</v>
      </c>
    </row>
    <row r="629" customFormat="false" ht="15" hidden="false" customHeight="false" outlineLevel="0" collapsed="false">
      <c r="A629" s="6" t="s">
        <v>151</v>
      </c>
      <c r="B629" s="45" t="n">
        <v>42723</v>
      </c>
      <c r="C629" s="6" t="s">
        <v>173</v>
      </c>
      <c r="D629" s="6" t="s">
        <v>183</v>
      </c>
      <c r="E629" s="6" t="s">
        <v>174</v>
      </c>
      <c r="F629" s="34" t="n">
        <v>0.300340235233307</v>
      </c>
      <c r="G629" s="34" t="n">
        <v>0.261756201491402</v>
      </c>
      <c r="H629" s="34" t="n">
        <v>0.147404468440732</v>
      </c>
      <c r="I629" s="35" t="n">
        <v>3.85</v>
      </c>
      <c r="J629" s="6" t="n">
        <v>0</v>
      </c>
      <c r="K629" s="35" t="n">
        <v>-1</v>
      </c>
      <c r="L629" s="42" t="n">
        <v>17.8337497021911</v>
      </c>
      <c r="M629" s="42" t="n">
        <v>-17.8337497021911</v>
      </c>
      <c r="N629" s="42" t="n">
        <v>1282.81796371197</v>
      </c>
      <c r="O629" s="6" t="str">
        <f aca="false">IF(H629&lt;=0,"Below 0%",IF(H629&lt;=0.05,"0-5%",IF(H629&lt;=0.1,"5-10%",IF(H629&lt;=0.2,"10-20%",IF(H629&lt;=0.4,"20-40%","Above 40%")))))</f>
        <v>10-20%</v>
      </c>
    </row>
    <row r="630" customFormat="false" ht="15" hidden="false" customHeight="false" outlineLevel="0" collapsed="false">
      <c r="A630" s="6" t="s">
        <v>151</v>
      </c>
      <c r="B630" s="45" t="n">
        <v>42730</v>
      </c>
      <c r="C630" s="6" t="s">
        <v>175</v>
      </c>
      <c r="D630" s="6" t="s">
        <v>189</v>
      </c>
      <c r="E630" s="6" t="s">
        <v>174</v>
      </c>
      <c r="F630" s="34" t="n">
        <v>0.381082892417908</v>
      </c>
      <c r="G630" s="34" t="n">
        <v>0.282763597005502</v>
      </c>
      <c r="H630" s="34" t="n">
        <v>0.347708461957685</v>
      </c>
      <c r="I630" s="35" t="n">
        <v>3.55</v>
      </c>
      <c r="J630" s="6" t="n">
        <v>0</v>
      </c>
      <c r="K630" s="35" t="n">
        <v>-1</v>
      </c>
      <c r="L630" s="42" t="n">
        <v>25.6563592742395</v>
      </c>
      <c r="M630" s="42" t="n">
        <v>-25.6563592742395</v>
      </c>
      <c r="N630" s="42" t="n">
        <v>1257.16160443773</v>
      </c>
      <c r="O630" s="6" t="str">
        <f aca="false">IF(H630&lt;=0,"Below 0%",IF(H630&lt;=0.05,"0-5%",IF(H630&lt;=0.1,"5-10%",IF(H630&lt;=0.2,"10-20%",IF(H630&lt;=0.4,"20-40%","Above 40%")))))</f>
        <v>20-40%</v>
      </c>
    </row>
    <row r="631" customFormat="false" ht="15" hidden="false" customHeight="false" outlineLevel="0" collapsed="false">
      <c r="A631" s="6" t="s">
        <v>151</v>
      </c>
      <c r="B631" s="45" t="n">
        <v>42730</v>
      </c>
      <c r="C631" s="6" t="s">
        <v>198</v>
      </c>
      <c r="D631" s="6" t="s">
        <v>180</v>
      </c>
      <c r="E631" s="6" t="s">
        <v>187</v>
      </c>
      <c r="F631" s="34" t="n">
        <v>0.533033490180969</v>
      </c>
      <c r="G631" s="34" t="n">
        <v>0.388839472107757</v>
      </c>
      <c r="H631" s="34" t="n">
        <v>0.370831740130675</v>
      </c>
      <c r="I631" s="35" t="n">
        <v>2.57</v>
      </c>
      <c r="J631" s="6" t="n">
        <v>0</v>
      </c>
      <c r="K631" s="35" t="n">
        <v>-1</v>
      </c>
      <c r="L631" s="42" t="n">
        <v>25.6563592742395</v>
      </c>
      <c r="M631" s="42" t="n">
        <v>-25.6563592742395</v>
      </c>
      <c r="N631" s="42" t="n">
        <v>1231.50524516349</v>
      </c>
      <c r="O631" s="6" t="str">
        <f aca="false">IF(H631&lt;=0,"Below 0%",IF(H631&lt;=0.05,"0-5%",IF(H631&lt;=0.1,"5-10%",IF(H631&lt;=0.2,"10-20%",IF(H631&lt;=0.4,"20-40%","Above 40%")))))</f>
        <v>20-40%</v>
      </c>
    </row>
    <row r="632" customFormat="false" ht="15" hidden="false" customHeight="false" outlineLevel="0" collapsed="false">
      <c r="A632" s="6" t="s">
        <v>151</v>
      </c>
      <c r="B632" s="45" t="n">
        <v>42730</v>
      </c>
      <c r="C632" s="6" t="s">
        <v>196</v>
      </c>
      <c r="D632" s="6" t="s">
        <v>200</v>
      </c>
      <c r="E632" s="6" t="s">
        <v>187</v>
      </c>
      <c r="F632" s="34" t="n">
        <v>0.383738249540329</v>
      </c>
      <c r="G632" s="34" t="n">
        <v>0.321703134240095</v>
      </c>
      <c r="H632" s="34" t="n">
        <v>0.192833419067457</v>
      </c>
      <c r="I632" s="35" t="n">
        <v>3.1</v>
      </c>
      <c r="J632" s="6" t="n">
        <v>1</v>
      </c>
      <c r="K632" s="35" t="n">
        <v>2.1</v>
      </c>
      <c r="L632" s="42" t="n">
        <v>25.6563592742395</v>
      </c>
      <c r="M632" s="42" t="n">
        <v>53.8783544759029</v>
      </c>
      <c r="N632" s="42" t="n">
        <v>1285.3835996394</v>
      </c>
      <c r="O632" s="6" t="str">
        <f aca="false">IF(H632&lt;=0,"Below 0%",IF(H632&lt;=0.05,"0-5%",IF(H632&lt;=0.1,"5-10%",IF(H632&lt;=0.2,"10-20%",IF(H632&lt;=0.4,"20-40%","Above 40%")))))</f>
        <v>10-20%</v>
      </c>
    </row>
    <row r="633" customFormat="false" ht="15" hidden="false" customHeight="false" outlineLevel="0" collapsed="false">
      <c r="A633" s="6" t="s">
        <v>151</v>
      </c>
      <c r="B633" s="45" t="n">
        <v>42732</v>
      </c>
      <c r="C633" s="6" t="s">
        <v>179</v>
      </c>
      <c r="D633" s="6" t="s">
        <v>181</v>
      </c>
      <c r="E633" s="6" t="s">
        <v>174</v>
      </c>
      <c r="F633" s="34" t="n">
        <v>0.367926239967346</v>
      </c>
      <c r="G633" s="34" t="n">
        <v>0.294271289324695</v>
      </c>
      <c r="H633" s="34" t="n">
        <v>0.250296081590825</v>
      </c>
      <c r="I633" s="35" t="n">
        <v>3.4</v>
      </c>
      <c r="J633" s="6" t="n">
        <v>0</v>
      </c>
      <c r="K633" s="35" t="n">
        <v>-1</v>
      </c>
      <c r="L633" s="42" t="n">
        <v>25.7076719927879</v>
      </c>
      <c r="M633" s="42" t="n">
        <v>-25.7076719927879</v>
      </c>
      <c r="N633" s="42" t="n">
        <v>1259.67592764661</v>
      </c>
      <c r="O633" s="6" t="str">
        <f aca="false">IF(H633&lt;=0,"Below 0%",IF(H633&lt;=0.05,"0-5%",IF(H633&lt;=0.1,"5-10%",IF(H633&lt;=0.2,"10-20%",IF(H633&lt;=0.4,"20-40%","Above 40%")))))</f>
        <v>20-40%</v>
      </c>
    </row>
    <row r="634" customFormat="false" ht="15" hidden="false" customHeight="false" outlineLevel="0" collapsed="false">
      <c r="A634" s="6" t="s">
        <v>151</v>
      </c>
      <c r="B634" s="45" t="n">
        <v>42735</v>
      </c>
      <c r="C634" s="6" t="s">
        <v>196</v>
      </c>
      <c r="D634" s="6" t="s">
        <v>191</v>
      </c>
      <c r="E634" s="6" t="s">
        <v>187</v>
      </c>
      <c r="F634" s="34" t="n">
        <v>0.518699288368225</v>
      </c>
      <c r="G634" s="34" t="n">
        <v>0.409993457927401</v>
      </c>
      <c r="H634" s="34" t="n">
        <v>0.265140402459967</v>
      </c>
      <c r="I634" s="35" t="n">
        <v>2.45</v>
      </c>
      <c r="J634" s="6" t="n">
        <v>1</v>
      </c>
      <c r="K634" s="35" t="n">
        <v>1.45</v>
      </c>
      <c r="L634" s="42" t="n">
        <v>25.1935185529322</v>
      </c>
      <c r="M634" s="42" t="n">
        <v>36.5306019017517</v>
      </c>
      <c r="N634" s="42" t="n">
        <v>1296.20652954836</v>
      </c>
      <c r="O634" s="6" t="str">
        <f aca="false">IF(H634&lt;=0,"Below 0%",IF(H634&lt;=0.05,"0-5%",IF(H634&lt;=0.1,"5-10%",IF(H634&lt;=0.2,"10-20%",IF(H634&lt;=0.4,"20-40%","Above 40%")))))</f>
        <v>20-40%</v>
      </c>
    </row>
    <row r="635" customFormat="false" ht="15" hidden="false" customHeight="false" outlineLevel="0" collapsed="false">
      <c r="A635" s="6" t="s">
        <v>151</v>
      </c>
      <c r="B635" s="45" t="n">
        <v>42735</v>
      </c>
      <c r="C635" s="6" t="s">
        <v>195</v>
      </c>
      <c r="D635" s="6" t="s">
        <v>189</v>
      </c>
      <c r="E635" s="6" t="s">
        <v>187</v>
      </c>
      <c r="F635" s="34" t="n">
        <v>0.542880058288574</v>
      </c>
      <c r="G635" s="34" t="n">
        <v>0.468379836799158</v>
      </c>
      <c r="H635" s="34" t="n">
        <v>0.159059412118465</v>
      </c>
      <c r="I635" s="35" t="n">
        <v>2.14</v>
      </c>
      <c r="J635" s="6" t="n">
        <v>1</v>
      </c>
      <c r="K635" s="35" t="n">
        <v>1.14</v>
      </c>
      <c r="L635" s="42" t="n">
        <v>25.1935185529322</v>
      </c>
      <c r="M635" s="42" t="n">
        <v>28.7206111503427</v>
      </c>
      <c r="N635" s="42" t="n">
        <v>1324.9271406987</v>
      </c>
      <c r="O635" s="6" t="str">
        <f aca="false">IF(H635&lt;=0,"Below 0%",IF(H635&lt;=0.05,"0-5%",IF(H635&lt;=0.1,"5-10%",IF(H635&lt;=0.2,"10-20%",IF(H635&lt;=0.4,"20-40%","Above 40%")))))</f>
        <v>10-20%</v>
      </c>
    </row>
    <row r="636" customFormat="false" ht="15" hidden="false" customHeight="false" outlineLevel="0" collapsed="false">
      <c r="A636" s="6" t="s">
        <v>151</v>
      </c>
      <c r="B636" s="45" t="n">
        <v>42735</v>
      </c>
      <c r="C636" s="6" t="s">
        <v>183</v>
      </c>
      <c r="D636" s="6" t="s">
        <v>194</v>
      </c>
      <c r="E636" s="6" t="s">
        <v>174</v>
      </c>
      <c r="F636" s="34" t="n">
        <v>0.363681465387344</v>
      </c>
      <c r="G636" s="34" t="n">
        <v>0.276555112240696</v>
      </c>
      <c r="H636" s="34" t="n">
        <v>0.315041556963947</v>
      </c>
      <c r="I636" s="35" t="n">
        <v>3.62</v>
      </c>
      <c r="J636" s="6" t="n">
        <v>0</v>
      </c>
      <c r="K636" s="35" t="n">
        <v>-1</v>
      </c>
      <c r="L636" s="42" t="n">
        <v>25.1935185529322</v>
      </c>
      <c r="M636" s="42" t="n">
        <v>-25.1935185529322</v>
      </c>
      <c r="N636" s="42" t="n">
        <v>1299.73362214577</v>
      </c>
      <c r="O636" s="6" t="str">
        <f aca="false">IF(H636&lt;=0,"Below 0%",IF(H636&lt;=0.05,"0-5%",IF(H636&lt;=0.1,"5-10%",IF(H636&lt;=0.2,"10-20%",IF(H636&lt;=0.4,"20-40%","Above 40%")))))</f>
        <v>20-40%</v>
      </c>
    </row>
    <row r="637" customFormat="false" ht="15" hidden="false" customHeight="false" outlineLevel="0" collapsed="false">
      <c r="A637" s="6" t="s">
        <v>151</v>
      </c>
      <c r="B637" s="45" t="n">
        <v>42735</v>
      </c>
      <c r="C637" s="6" t="s">
        <v>175</v>
      </c>
      <c r="D637" s="6" t="s">
        <v>199</v>
      </c>
      <c r="E637" s="6" t="s">
        <v>187</v>
      </c>
      <c r="F637" s="34" t="n">
        <v>0.391614139080048</v>
      </c>
      <c r="G637" s="34" t="n">
        <v>0.338287590042856</v>
      </c>
      <c r="H637" s="34" t="n">
        <v>0.157636728649834</v>
      </c>
      <c r="I637" s="35" t="n">
        <v>2.95</v>
      </c>
      <c r="J637" s="6" t="n">
        <v>0</v>
      </c>
      <c r="K637" s="35" t="n">
        <v>-1</v>
      </c>
      <c r="L637" s="42" t="n">
        <v>25.0742870426529</v>
      </c>
      <c r="M637" s="42" t="n">
        <v>-25.0742870426529</v>
      </c>
      <c r="N637" s="42" t="n">
        <v>1274.65933510312</v>
      </c>
      <c r="O637" s="6" t="str">
        <f aca="false">IF(H637&lt;=0,"Below 0%",IF(H637&lt;=0.05,"0-5%",IF(H637&lt;=0.1,"5-10%",IF(H637&lt;=0.2,"10-20%",IF(H637&lt;=0.4,"20-40%","Above 40%")))))</f>
        <v>10-20%</v>
      </c>
    </row>
    <row r="638" customFormat="false" ht="15" hidden="false" customHeight="false" outlineLevel="0" collapsed="false">
      <c r="A638" s="6" t="s">
        <v>151</v>
      </c>
      <c r="B638" s="45" t="n">
        <v>42735</v>
      </c>
      <c r="C638" s="6" t="s">
        <v>175</v>
      </c>
      <c r="D638" s="6" t="s">
        <v>199</v>
      </c>
      <c r="E638" s="6" t="s">
        <v>174</v>
      </c>
      <c r="F638" s="34" t="n">
        <v>0.361992835998535</v>
      </c>
      <c r="G638" s="34" t="n">
        <v>0.28512811160755</v>
      </c>
      <c r="H638" s="34" t="n">
        <v>0.269579607417952</v>
      </c>
      <c r="I638" s="35" t="n">
        <v>3.5</v>
      </c>
      <c r="J638" s="6" t="n">
        <v>0</v>
      </c>
      <c r="K638" s="35" t="n">
        <v>-1</v>
      </c>
      <c r="L638" s="42" t="n">
        <v>25.1935185529322</v>
      </c>
      <c r="M638" s="42" t="n">
        <v>-25.1935185529322</v>
      </c>
      <c r="N638" s="42" t="n">
        <v>1249.46581655019</v>
      </c>
      <c r="O638" s="6" t="str">
        <f aca="false">IF(H638&lt;=0,"Below 0%",IF(H638&lt;=0.05,"0-5%",IF(H638&lt;=0.1,"5-10%",IF(H638&lt;=0.2,"10-20%",IF(H638&lt;=0.4,"20-40%","Above 40%")))))</f>
        <v>20-40%</v>
      </c>
    </row>
    <row r="639" customFormat="false" ht="15" hidden="false" customHeight="false" outlineLevel="0" collapsed="false">
      <c r="A639" s="6" t="s">
        <v>151</v>
      </c>
      <c r="B639" s="45" t="n">
        <v>42737</v>
      </c>
      <c r="C639" s="6" t="s">
        <v>173</v>
      </c>
      <c r="D639" s="6" t="s">
        <v>179</v>
      </c>
      <c r="E639" s="6" t="s">
        <v>174</v>
      </c>
      <c r="F639" s="34" t="n">
        <v>0.388964891433716</v>
      </c>
      <c r="G639" s="34" t="n">
        <v>0.292044310171198</v>
      </c>
      <c r="H639" s="34" t="n">
        <v>0.331869438598896</v>
      </c>
      <c r="I639" s="35" t="n">
        <v>3.42</v>
      </c>
      <c r="J639" s="6" t="n">
        <v>0</v>
      </c>
      <c r="K639" s="35" t="n">
        <v>-1</v>
      </c>
      <c r="L639" s="42" t="n">
        <v>24.9893163310037</v>
      </c>
      <c r="M639" s="42" t="n">
        <v>-24.9893163310037</v>
      </c>
      <c r="N639" s="42" t="n">
        <v>1224.47650021918</v>
      </c>
      <c r="O639" s="6" t="str">
        <f aca="false">IF(H639&lt;=0,"Below 0%",IF(H639&lt;=0.05,"0-5%",IF(H639&lt;=0.1,"5-10%",IF(H639&lt;=0.2,"10-20%",IF(H639&lt;=0.4,"20-40%","Above 40%")))))</f>
        <v>20-40%</v>
      </c>
    </row>
    <row r="640" customFormat="false" ht="15" hidden="false" customHeight="false" outlineLevel="0" collapsed="false">
      <c r="A640" s="6" t="s">
        <v>151</v>
      </c>
      <c r="B640" s="45" t="n">
        <v>42738</v>
      </c>
      <c r="C640" s="6" t="s">
        <v>192</v>
      </c>
      <c r="D640" s="6" t="s">
        <v>198</v>
      </c>
      <c r="E640" s="6" t="s">
        <v>174</v>
      </c>
      <c r="F640" s="34" t="n">
        <v>0.366870045661926</v>
      </c>
      <c r="G640" s="34" t="n">
        <v>0.276179516685846</v>
      </c>
      <c r="H640" s="34" t="n">
        <v>0.328375290334225</v>
      </c>
      <c r="I640" s="35" t="n">
        <v>3.7</v>
      </c>
      <c r="J640" s="6" t="n">
        <v>0</v>
      </c>
      <c r="K640" s="35" t="n">
        <v>-1</v>
      </c>
      <c r="L640" s="42" t="n">
        <v>24.4895300043836</v>
      </c>
      <c r="M640" s="42" t="n">
        <v>-24.4895300043836</v>
      </c>
      <c r="N640" s="42" t="n">
        <v>1199.9869702148</v>
      </c>
      <c r="O640" s="6" t="str">
        <f aca="false">IF(H640&lt;=0,"Below 0%",IF(H640&lt;=0.05,"0-5%",IF(H640&lt;=0.1,"5-10%",IF(H640&lt;=0.2,"10-20%",IF(H640&lt;=0.4,"20-40%","Above 40%")))))</f>
        <v>20-40%</v>
      </c>
    </row>
    <row r="641" customFormat="false" ht="15" hidden="false" customHeight="false" outlineLevel="0" collapsed="false">
      <c r="A641" s="6" t="s">
        <v>151</v>
      </c>
      <c r="B641" s="45" t="n">
        <v>42738</v>
      </c>
      <c r="C641" s="6" t="s">
        <v>199</v>
      </c>
      <c r="D641" s="6" t="s">
        <v>185</v>
      </c>
      <c r="E641" s="6" t="s">
        <v>177</v>
      </c>
      <c r="F641" s="34" t="n">
        <v>0.633818805217743</v>
      </c>
      <c r="G641" s="34" t="n">
        <v>0.539523559195418</v>
      </c>
      <c r="H641" s="34" t="n">
        <v>0.174775029588968</v>
      </c>
      <c r="I641" s="35" t="n">
        <v>1.87</v>
      </c>
      <c r="J641" s="6" t="n">
        <v>0</v>
      </c>
      <c r="K641" s="35" t="n">
        <v>-1</v>
      </c>
      <c r="L641" s="42" t="n">
        <v>24.4895300043836</v>
      </c>
      <c r="M641" s="42" t="n">
        <v>-24.4895300043836</v>
      </c>
      <c r="N641" s="42" t="n">
        <v>1175.49744021042</v>
      </c>
      <c r="O641" s="6" t="str">
        <f aca="false">IF(H641&lt;=0,"Below 0%",IF(H641&lt;=0.05,"0-5%",IF(H641&lt;=0.1,"5-10%",IF(H641&lt;=0.2,"10-20%",IF(H641&lt;=0.4,"20-40%","Above 40%")))))</f>
        <v>10-20%</v>
      </c>
    </row>
    <row r="642" customFormat="false" ht="15" hidden="false" customHeight="false" outlineLevel="0" collapsed="false">
      <c r="A642" s="6" t="s">
        <v>151</v>
      </c>
      <c r="B642" s="45" t="n">
        <v>42739</v>
      </c>
      <c r="C642" s="6" t="s">
        <v>181</v>
      </c>
      <c r="D642" s="6" t="s">
        <v>190</v>
      </c>
      <c r="E642" s="6" t="s">
        <v>187</v>
      </c>
      <c r="F642" s="34" t="n">
        <v>0.407814294099808</v>
      </c>
      <c r="G642" s="34" t="n">
        <v>0.327844388411465</v>
      </c>
      <c r="H642" s="34" t="n">
        <v>0.243926413002914</v>
      </c>
      <c r="I642" s="35" t="n">
        <v>3.15</v>
      </c>
      <c r="J642" s="6" t="n">
        <v>1</v>
      </c>
      <c r="K642" s="35" t="n">
        <v>2.15</v>
      </c>
      <c r="L642" s="42" t="n">
        <v>23.5099488042083</v>
      </c>
      <c r="M642" s="42" t="n">
        <v>50.5463899290478</v>
      </c>
      <c r="N642" s="42" t="n">
        <v>1226.04383013946</v>
      </c>
      <c r="O642" s="6" t="str">
        <f aca="false">IF(H642&lt;=0,"Below 0%",IF(H642&lt;=0.05,"0-5%",IF(H642&lt;=0.1,"5-10%",IF(H642&lt;=0.2,"10-20%",IF(H642&lt;=0.4,"20-40%","Above 40%")))))</f>
        <v>20-40%</v>
      </c>
    </row>
    <row r="643" customFormat="false" ht="15" hidden="false" customHeight="false" outlineLevel="0" collapsed="false">
      <c r="A643" s="6" t="s">
        <v>151</v>
      </c>
      <c r="B643" s="45" t="n">
        <v>42749</v>
      </c>
      <c r="C643" s="6" t="s">
        <v>196</v>
      </c>
      <c r="D643" s="6" t="s">
        <v>179</v>
      </c>
      <c r="E643" s="6" t="s">
        <v>187</v>
      </c>
      <c r="F643" s="34" t="n">
        <v>0.324434846639633</v>
      </c>
      <c r="G643" s="34" t="n">
        <v>0.268361437138025</v>
      </c>
      <c r="H643" s="34" t="n">
        <v>0.208947343923966</v>
      </c>
      <c r="I643" s="35" t="n">
        <v>3.75</v>
      </c>
      <c r="J643" s="6" t="n">
        <v>1</v>
      </c>
      <c r="K643" s="35" t="n">
        <v>2.75</v>
      </c>
      <c r="L643" s="42" t="n">
        <v>22.2871315525502</v>
      </c>
      <c r="M643" s="42" t="n">
        <v>61.2896117695131</v>
      </c>
      <c r="N643" s="42" t="n">
        <v>1287.33344190898</v>
      </c>
      <c r="O643" s="6" t="str">
        <f aca="false">IF(H643&lt;=0,"Below 0%",IF(H643&lt;=0.05,"0-5%",IF(H643&lt;=0.1,"5-10%",IF(H643&lt;=0.2,"10-20%",IF(H643&lt;=0.4,"20-40%","Above 40%")))))</f>
        <v>20-40%</v>
      </c>
    </row>
    <row r="644" customFormat="false" ht="15" hidden="false" customHeight="false" outlineLevel="0" collapsed="false">
      <c r="A644" s="6" t="s">
        <v>151</v>
      </c>
      <c r="B644" s="45" t="n">
        <v>42749</v>
      </c>
      <c r="C644" s="6" t="s">
        <v>191</v>
      </c>
      <c r="D644" s="6" t="s">
        <v>192</v>
      </c>
      <c r="E644" s="6" t="s">
        <v>174</v>
      </c>
      <c r="F644" s="34" t="n">
        <v>0.32926732301712</v>
      </c>
      <c r="G644" s="34" t="n">
        <v>0.293456849278603</v>
      </c>
      <c r="H644" s="34" t="n">
        <v>0.122029776529494</v>
      </c>
      <c r="I644" s="35" t="n">
        <v>3.45</v>
      </c>
      <c r="J644" s="6" t="n">
        <v>0</v>
      </c>
      <c r="K644" s="35" t="n">
        <v>-1</v>
      </c>
      <c r="L644" s="42" t="n">
        <v>15.7018622630298</v>
      </c>
      <c r="M644" s="42" t="n">
        <v>-15.7018622630298</v>
      </c>
      <c r="N644" s="42" t="n">
        <v>1271.63157964595</v>
      </c>
      <c r="O644" s="6" t="str">
        <f aca="false">IF(H644&lt;=0,"Below 0%",IF(H644&lt;=0.05,"0-5%",IF(H644&lt;=0.1,"5-10%",IF(H644&lt;=0.2,"10-20%",IF(H644&lt;=0.4,"20-40%","Above 40%")))))</f>
        <v>10-20%</v>
      </c>
    </row>
    <row r="645" customFormat="false" ht="15" hidden="false" customHeight="false" outlineLevel="0" collapsed="false">
      <c r="A645" s="6" t="s">
        <v>151</v>
      </c>
      <c r="B645" s="45" t="n">
        <v>42749</v>
      </c>
      <c r="C645" s="6" t="s">
        <v>175</v>
      </c>
      <c r="D645" s="6" t="s">
        <v>185</v>
      </c>
      <c r="E645" s="6" t="s">
        <v>174</v>
      </c>
      <c r="F645" s="34" t="n">
        <v>0.249162137508392</v>
      </c>
      <c r="G645" s="34" t="n">
        <v>0.205760931634573</v>
      </c>
      <c r="H645" s="34" t="n">
        <v>0.210930255462193</v>
      </c>
      <c r="I645" s="35" t="n">
        <v>4.95</v>
      </c>
      <c r="J645" s="6" t="n">
        <v>0</v>
      </c>
      <c r="K645" s="35" t="n">
        <v>-1</v>
      </c>
      <c r="L645" s="42" t="n">
        <v>16.7140782156687</v>
      </c>
      <c r="M645" s="42" t="n">
        <v>-16.7140782156687</v>
      </c>
      <c r="N645" s="42" t="n">
        <v>1254.91750143028</v>
      </c>
      <c r="O645" s="6" t="str">
        <f aca="false">IF(H645&lt;=0,"Below 0%",IF(H645&lt;=0.05,"0-5%",IF(H645&lt;=0.1,"5-10%",IF(H645&lt;=0.2,"10-20%",IF(H645&lt;=0.4,"20-40%","Above 40%")))))</f>
        <v>20-40%</v>
      </c>
    </row>
    <row r="646" customFormat="false" ht="15" hidden="false" customHeight="false" outlineLevel="0" collapsed="false">
      <c r="A646" s="6" t="s">
        <v>151</v>
      </c>
      <c r="B646" s="45" t="n">
        <v>42749</v>
      </c>
      <c r="C646" s="6" t="s">
        <v>198</v>
      </c>
      <c r="D646" s="6" t="s">
        <v>200</v>
      </c>
      <c r="E646" s="6" t="s">
        <v>187</v>
      </c>
      <c r="F646" s="34" t="n">
        <v>0.475282937288284</v>
      </c>
      <c r="G646" s="34" t="n">
        <v>0.391923990498812</v>
      </c>
      <c r="H646" s="34" t="n">
        <v>0.212691615747683</v>
      </c>
      <c r="I646" s="35" t="n">
        <v>2.56</v>
      </c>
      <c r="J646" s="6" t="n">
        <v>0</v>
      </c>
      <c r="K646" s="35" t="n">
        <v>-1</v>
      </c>
      <c r="L646" s="42" t="n">
        <v>22.6337703275659</v>
      </c>
      <c r="M646" s="42" t="n">
        <v>-22.6337703275659</v>
      </c>
      <c r="N646" s="42" t="n">
        <v>1232.28373110271</v>
      </c>
      <c r="O646" s="6" t="str">
        <f aca="false">IF(H646&lt;=0,"Below 0%",IF(H646&lt;=0.05,"0-5%",IF(H646&lt;=0.1,"5-10%",IF(H646&lt;=0.2,"10-20%",IF(H646&lt;=0.4,"20-40%","Above 40%")))))</f>
        <v>20-40%</v>
      </c>
    </row>
    <row r="647" customFormat="false" ht="15" hidden="false" customHeight="false" outlineLevel="0" collapsed="false">
      <c r="A647" s="6" t="s">
        <v>151</v>
      </c>
      <c r="B647" s="45" t="n">
        <v>42749</v>
      </c>
      <c r="C647" s="6" t="s">
        <v>198</v>
      </c>
      <c r="D647" s="6" t="s">
        <v>200</v>
      </c>
      <c r="E647" s="6" t="s">
        <v>177</v>
      </c>
      <c r="F647" s="34" t="n">
        <v>0.373967885971069</v>
      </c>
      <c r="G647" s="34" t="n">
        <v>0.304038004750594</v>
      </c>
      <c r="H647" s="34" t="n">
        <v>0.23000374995172</v>
      </c>
      <c r="I647" s="35" t="n">
        <v>3.3</v>
      </c>
      <c r="J647" s="6" t="n">
        <v>0</v>
      </c>
      <c r="K647" s="35" t="n">
        <v>-1</v>
      </c>
      <c r="L647" s="42" t="n">
        <v>22.6337703275659</v>
      </c>
      <c r="M647" s="42" t="n">
        <v>-22.6337703275659</v>
      </c>
      <c r="N647" s="42" t="n">
        <v>1209.64996077515</v>
      </c>
      <c r="O647" s="6" t="str">
        <f aca="false">IF(H647&lt;=0,"Below 0%",IF(H647&lt;=0.05,"0-5%",IF(H647&lt;=0.1,"5-10%",IF(H647&lt;=0.2,"10-20%",IF(H647&lt;=0.4,"20-40%","Above 40%")))))</f>
        <v>20-40%</v>
      </c>
    </row>
    <row r="648" customFormat="false" ht="15" hidden="false" customHeight="false" outlineLevel="0" collapsed="false">
      <c r="A648" s="6" t="s">
        <v>151</v>
      </c>
      <c r="B648" s="45" t="n">
        <v>42749</v>
      </c>
      <c r="C648" s="6" t="s">
        <v>189</v>
      </c>
      <c r="D648" s="6" t="s">
        <v>180</v>
      </c>
      <c r="E648" s="6" t="s">
        <v>187</v>
      </c>
      <c r="F648" s="34" t="n">
        <v>0.546500682830811</v>
      </c>
      <c r="G648" s="34" t="n">
        <v>0.406065693744888</v>
      </c>
      <c r="H648" s="34" t="n">
        <v>0.345843027985889</v>
      </c>
      <c r="I648" s="35" t="n">
        <v>2.46</v>
      </c>
      <c r="J648" s="6" t="n">
        <v>1</v>
      </c>
      <c r="K648" s="35" t="n">
        <v>1.46</v>
      </c>
      <c r="L648" s="42" t="n">
        <v>22.6337703275659</v>
      </c>
      <c r="M648" s="42" t="n">
        <v>33.0453046782462</v>
      </c>
      <c r="N648" s="42" t="n">
        <v>1242.69526545339</v>
      </c>
      <c r="O648" s="6" t="str">
        <f aca="false">IF(H648&lt;=0,"Below 0%",IF(H648&lt;=0.05,"0-5%",IF(H648&lt;=0.1,"5-10%",IF(H648&lt;=0.2,"10-20%",IF(H648&lt;=0.4,"20-40%","Above 40%")))))</f>
        <v>20-40%</v>
      </c>
    </row>
    <row r="649" customFormat="false" ht="15" hidden="false" customHeight="false" outlineLevel="0" collapsed="false">
      <c r="A649" s="6" t="s">
        <v>151</v>
      </c>
      <c r="B649" s="45" t="n">
        <v>42750</v>
      </c>
      <c r="C649" s="6" t="s">
        <v>173</v>
      </c>
      <c r="D649" s="6" t="s">
        <v>194</v>
      </c>
      <c r="E649" s="6" t="s">
        <v>187</v>
      </c>
      <c r="F649" s="34" t="n">
        <v>0.27144992351532</v>
      </c>
      <c r="G649" s="34" t="n">
        <v>0.218767990788716</v>
      </c>
      <c r="H649" s="34" t="n">
        <v>0.240811887226606</v>
      </c>
      <c r="I649" s="35" t="n">
        <v>4.6</v>
      </c>
      <c r="J649" s="6" t="n">
        <v>1</v>
      </c>
      <c r="K649" s="35" t="n">
        <v>3.6</v>
      </c>
      <c r="L649" s="42" t="n">
        <v>21.4597635030143</v>
      </c>
      <c r="M649" s="42" t="n">
        <v>77.2551486108513</v>
      </c>
      <c r="N649" s="42" t="n">
        <v>1319.95041406424</v>
      </c>
      <c r="O649" s="6" t="str">
        <f aca="false">IF(H649&lt;=0,"Below 0%",IF(H649&lt;=0.05,"0-5%",IF(H649&lt;=0.1,"5-10%",IF(H649&lt;=0.2,"10-20%",IF(H649&lt;=0.4,"20-40%","Above 40%")))))</f>
        <v>20-40%</v>
      </c>
    </row>
    <row r="650" customFormat="false" ht="15" hidden="false" customHeight="false" outlineLevel="0" collapsed="false">
      <c r="A650" s="6" t="s">
        <v>151</v>
      </c>
      <c r="B650" s="45" t="n">
        <v>42750</v>
      </c>
      <c r="C650" s="6" t="s">
        <v>176</v>
      </c>
      <c r="D650" s="6" t="s">
        <v>183</v>
      </c>
      <c r="E650" s="6" t="s">
        <v>174</v>
      </c>
      <c r="F650" s="34" t="n">
        <v>0.346690624952316</v>
      </c>
      <c r="G650" s="34" t="n">
        <v>0.289828934440571</v>
      </c>
      <c r="H650" s="34" t="n">
        <v>0.196190523977531</v>
      </c>
      <c r="I650" s="35" t="n">
        <v>3.46</v>
      </c>
      <c r="J650" s="6" t="n">
        <v>1</v>
      </c>
      <c r="K650" s="35" t="n">
        <v>2.46</v>
      </c>
      <c r="L650" s="42" t="n">
        <v>24.8539053090678</v>
      </c>
      <c r="M650" s="42" t="n">
        <v>61.1406070603069</v>
      </c>
      <c r="N650" s="42" t="n">
        <v>1381.09102112455</v>
      </c>
      <c r="O650" s="6" t="str">
        <f aca="false">IF(H650&lt;=0,"Below 0%",IF(H650&lt;=0.05,"0-5%",IF(H650&lt;=0.1,"5-10%",IF(H650&lt;=0.2,"10-20%",IF(H650&lt;=0.4,"20-40%","Above 40%")))))</f>
        <v>10-20%</v>
      </c>
    </row>
    <row r="651" customFormat="false" ht="15" hidden="false" customHeight="false" outlineLevel="0" collapsed="false">
      <c r="A651" s="6" t="s">
        <v>151</v>
      </c>
      <c r="B651" s="45" t="n">
        <v>42750</v>
      </c>
      <c r="C651" s="6" t="s">
        <v>176</v>
      </c>
      <c r="D651" s="6" t="s">
        <v>183</v>
      </c>
      <c r="E651" s="6" t="s">
        <v>177</v>
      </c>
      <c r="F651" s="34" t="n">
        <v>0.300664782524109</v>
      </c>
      <c r="G651" s="34" t="n">
        <v>0.258455699269169</v>
      </c>
      <c r="H651" s="34" t="n">
        <v>0.163312642647439</v>
      </c>
      <c r="I651" s="35" t="n">
        <v>3.88</v>
      </c>
      <c r="J651" s="6" t="n">
        <v>0</v>
      </c>
      <c r="K651" s="35" t="n">
        <v>-1</v>
      </c>
      <c r="L651" s="42" t="n">
        <v>17.9693903874991</v>
      </c>
      <c r="M651" s="42" t="n">
        <v>-17.9693903874991</v>
      </c>
      <c r="N651" s="42" t="n">
        <v>1363.12163073705</v>
      </c>
      <c r="O651" s="6" t="str">
        <f aca="false">IF(H651&lt;=0,"Below 0%",IF(H651&lt;=0.05,"0-5%",IF(H651&lt;=0.1,"5-10%",IF(H651&lt;=0.2,"10-20%",IF(H651&lt;=0.4,"20-40%","Above 40%")))))</f>
        <v>10-20%</v>
      </c>
    </row>
    <row r="652" customFormat="false" ht="15" hidden="false" customHeight="false" outlineLevel="0" collapsed="false">
      <c r="A652" s="6" t="s">
        <v>151</v>
      </c>
      <c r="B652" s="45" t="n">
        <v>42756</v>
      </c>
      <c r="C652" s="6" t="s">
        <v>199</v>
      </c>
      <c r="D652" s="6" t="s">
        <v>198</v>
      </c>
      <c r="E652" s="6" t="s">
        <v>174</v>
      </c>
      <c r="F652" s="34" t="n">
        <v>0.31309774518013</v>
      </c>
      <c r="G652" s="34" t="n">
        <v>0.263736263736264</v>
      </c>
      <c r="H652" s="34" t="n">
        <v>0.187162283807993</v>
      </c>
      <c r="I652" s="35" t="n">
        <v>3.8</v>
      </c>
      <c r="J652" s="6" t="n">
        <v>1</v>
      </c>
      <c r="K652" s="35" t="n">
        <v>2.8</v>
      </c>
      <c r="L652" s="42" t="n">
        <v>23.0965663772386</v>
      </c>
      <c r="M652" s="42" t="n">
        <v>64.6703858562681</v>
      </c>
      <c r="N652" s="42" t="n">
        <v>1427.79201659332</v>
      </c>
      <c r="O652" s="6" t="str">
        <f aca="false">IF(H652&lt;=0,"Below 0%",IF(H652&lt;=0.05,"0-5%",IF(H652&lt;=0.1,"5-10%",IF(H652&lt;=0.2,"10-20%",IF(H652&lt;=0.4,"20-40%","Above 40%")))))</f>
        <v>10-20%</v>
      </c>
    </row>
    <row r="653" customFormat="false" ht="15" hidden="false" customHeight="false" outlineLevel="0" collapsed="false">
      <c r="A653" s="6" t="s">
        <v>151</v>
      </c>
      <c r="B653" s="45" t="n">
        <v>42756</v>
      </c>
      <c r="C653" s="6" t="s">
        <v>200</v>
      </c>
      <c r="D653" s="6" t="s">
        <v>189</v>
      </c>
      <c r="E653" s="6" t="s">
        <v>177</v>
      </c>
      <c r="F653" s="34" t="n">
        <v>0.385022610425949</v>
      </c>
      <c r="G653" s="34" t="n">
        <v>0.301630640061297</v>
      </c>
      <c r="H653" s="34" t="n">
        <v>0.276470488368505</v>
      </c>
      <c r="I653" s="35" t="n">
        <v>3.33</v>
      </c>
      <c r="J653" s="6" t="n">
        <v>1</v>
      </c>
      <c r="K653" s="35" t="n">
        <v>2.33</v>
      </c>
      <c r="L653" s="42" t="n">
        <v>27.262432614741</v>
      </c>
      <c r="M653" s="42" t="n">
        <v>63.5214679923466</v>
      </c>
      <c r="N653" s="42" t="n">
        <v>1491.31348458567</v>
      </c>
      <c r="O653" s="6" t="str">
        <f aca="false">IF(H653&lt;=0,"Below 0%",IF(H653&lt;=0.05,"0-5%",IF(H653&lt;=0.1,"5-10%",IF(H653&lt;=0.2,"10-20%",IF(H653&lt;=0.4,"20-40%","Above 40%")))))</f>
        <v>20-40%</v>
      </c>
    </row>
    <row r="654" customFormat="false" ht="15" hidden="false" customHeight="false" outlineLevel="0" collapsed="false">
      <c r="A654" s="6" t="s">
        <v>151</v>
      </c>
      <c r="B654" s="45" t="n">
        <v>42757</v>
      </c>
      <c r="C654" s="6" t="s">
        <v>179</v>
      </c>
      <c r="D654" s="6" t="s">
        <v>195</v>
      </c>
      <c r="E654" s="6" t="s">
        <v>174</v>
      </c>
      <c r="F654" s="34" t="n">
        <v>0.358702123165131</v>
      </c>
      <c r="G654" s="34" t="n">
        <v>0.28794402583423</v>
      </c>
      <c r="H654" s="34" t="n">
        <v>0.245735597833295</v>
      </c>
      <c r="I654" s="35" t="n">
        <v>3.6</v>
      </c>
      <c r="J654" s="6" t="n">
        <v>0</v>
      </c>
      <c r="K654" s="35" t="n">
        <v>-1</v>
      </c>
      <c r="L654" s="42" t="n">
        <v>29.8262696917133</v>
      </c>
      <c r="M654" s="42" t="n">
        <v>-29.8262696917133</v>
      </c>
      <c r="N654" s="42" t="n">
        <v>1461.48721489395</v>
      </c>
      <c r="O654" s="6" t="str">
        <f aca="false">IF(H654&lt;=0,"Below 0%",IF(H654&lt;=0.05,"0-5%",IF(H654&lt;=0.1,"5-10%",IF(H654&lt;=0.2,"10-20%",IF(H654&lt;=0.4,"20-40%","Above 40%")))))</f>
        <v>20-40%</v>
      </c>
    </row>
    <row r="655" customFormat="false" ht="15" hidden="false" customHeight="false" outlineLevel="0" collapsed="false">
      <c r="A655" s="6" t="s">
        <v>151</v>
      </c>
      <c r="B655" s="45" t="n">
        <v>42766</v>
      </c>
      <c r="C655" s="6" t="s">
        <v>175</v>
      </c>
      <c r="D655" s="6" t="s">
        <v>179</v>
      </c>
      <c r="E655" s="6" t="s">
        <v>177</v>
      </c>
      <c r="F655" s="34" t="n">
        <v>0.459718734025955</v>
      </c>
      <c r="G655" s="34" t="n">
        <v>0.414335701712502</v>
      </c>
      <c r="H655" s="34" t="n">
        <v>0.10953203435253</v>
      </c>
      <c r="I655" s="35" t="n">
        <v>2.41</v>
      </c>
      <c r="J655" s="6" t="n">
        <v>0</v>
      </c>
      <c r="K655" s="35" t="n">
        <v>-1</v>
      </c>
      <c r="L655" s="42" t="n">
        <v>23.0733145837291</v>
      </c>
      <c r="M655" s="42" t="n">
        <v>-23.0733145837291</v>
      </c>
      <c r="N655" s="42" t="n">
        <v>1438.41390031022</v>
      </c>
      <c r="O655" s="6" t="str">
        <f aca="false">IF(H655&lt;=0,"Below 0%",IF(H655&lt;=0.05,"0-5%",IF(H655&lt;=0.1,"5-10%",IF(H655&lt;=0.2,"10-20%",IF(H655&lt;=0.4,"20-40%","Above 40%")))))</f>
        <v>10-20%</v>
      </c>
    </row>
    <row r="656" customFormat="false" ht="15" hidden="false" customHeight="false" outlineLevel="0" collapsed="false">
      <c r="A656" s="6" t="s">
        <v>151</v>
      </c>
      <c r="B656" s="45" t="n">
        <v>42766</v>
      </c>
      <c r="C656" s="6" t="s">
        <v>200</v>
      </c>
      <c r="D656" s="6" t="s">
        <v>178</v>
      </c>
      <c r="E656" s="6" t="s">
        <v>177</v>
      </c>
      <c r="F656" s="34" t="n">
        <v>0.365577727556229</v>
      </c>
      <c r="G656" s="34" t="n">
        <v>0.322241713599852</v>
      </c>
      <c r="H656" s="34" t="n">
        <v>0.134482942857576</v>
      </c>
      <c r="I656" s="35" t="n">
        <v>3.1</v>
      </c>
      <c r="J656" s="6" t="n">
        <v>0</v>
      </c>
      <c r="K656" s="35" t="n">
        <v>-1</v>
      </c>
      <c r="L656" s="42" t="n">
        <v>19.1337414691285</v>
      </c>
      <c r="M656" s="42" t="n">
        <v>-19.1337414691285</v>
      </c>
      <c r="N656" s="42" t="n">
        <v>1419.28015884109</v>
      </c>
      <c r="O656" s="6" t="str">
        <f aca="false">IF(H656&lt;=0,"Below 0%",IF(H656&lt;=0.05,"0-5%",IF(H656&lt;=0.1,"5-10%",IF(H656&lt;=0.2,"10-20%",IF(H656&lt;=0.4,"20-40%","Above 40%")))))</f>
        <v>10-20%</v>
      </c>
    </row>
    <row r="657" customFormat="false" ht="15" hidden="false" customHeight="false" outlineLevel="0" collapsed="false">
      <c r="A657" s="6" t="s">
        <v>151</v>
      </c>
      <c r="B657" s="45" t="n">
        <v>42766</v>
      </c>
      <c r="C657" s="6" t="s">
        <v>200</v>
      </c>
      <c r="D657" s="6" t="s">
        <v>178</v>
      </c>
      <c r="E657" s="6" t="s">
        <v>187</v>
      </c>
      <c r="F657" s="34" t="n">
        <v>0.482442617416382</v>
      </c>
      <c r="G657" s="34" t="n">
        <v>0.360631520635214</v>
      </c>
      <c r="H657" s="34" t="n">
        <v>0.337771630628989</v>
      </c>
      <c r="I657" s="35" t="n">
        <v>2.77</v>
      </c>
      <c r="J657" s="6" t="n">
        <v>0</v>
      </c>
      <c r="K657" s="35" t="n">
        <v>-1</v>
      </c>
      <c r="L657" s="42" t="n">
        <v>24.1161792004633</v>
      </c>
      <c r="M657" s="42" t="n">
        <v>-24.1161792004633</v>
      </c>
      <c r="N657" s="42" t="n">
        <v>1395.16397964063</v>
      </c>
      <c r="O657" s="6" t="str">
        <f aca="false">IF(H657&lt;=0,"Below 0%",IF(H657&lt;=0.05,"0-5%",IF(H657&lt;=0.1,"5-10%",IF(H657&lt;=0.2,"10-20%",IF(H657&lt;=0.4,"20-40%","Above 40%")))))</f>
        <v>20-40%</v>
      </c>
    </row>
    <row r="658" customFormat="false" ht="15" hidden="false" customHeight="false" outlineLevel="0" collapsed="false">
      <c r="A658" s="6" t="s">
        <v>151</v>
      </c>
      <c r="B658" s="45" t="n">
        <v>42766</v>
      </c>
      <c r="C658" s="6" t="s">
        <v>199</v>
      </c>
      <c r="D658" s="6" t="s">
        <v>180</v>
      </c>
      <c r="E658" s="6" t="s">
        <v>174</v>
      </c>
      <c r="F658" s="34" t="n">
        <v>0.314833700656891</v>
      </c>
      <c r="G658" s="34" t="n">
        <v>0.281822798836511</v>
      </c>
      <c r="H658" s="34" t="n">
        <v>0.117133539077261</v>
      </c>
      <c r="I658" s="35" t="n">
        <v>3.57</v>
      </c>
      <c r="J658" s="6" t="n">
        <v>0</v>
      </c>
      <c r="K658" s="35" t="n">
        <v>-1</v>
      </c>
      <c r="L658" s="42" t="n">
        <v>14.5396528084964</v>
      </c>
      <c r="M658" s="42" t="n">
        <v>-14.5396528084964</v>
      </c>
      <c r="N658" s="42" t="n">
        <v>1380.62432683214</v>
      </c>
      <c r="O658" s="6" t="str">
        <f aca="false">IF(H658&lt;=0,"Below 0%",IF(H658&lt;=0.05,"0-5%",IF(H658&lt;=0.1,"5-10%",IF(H658&lt;=0.2,"10-20%",IF(H658&lt;=0.4,"20-40%","Above 40%")))))</f>
        <v>10-20%</v>
      </c>
    </row>
    <row r="659" customFormat="false" ht="15" hidden="false" customHeight="false" outlineLevel="0" collapsed="false">
      <c r="A659" s="6" t="s">
        <v>151</v>
      </c>
      <c r="B659" s="45" t="n">
        <v>42766</v>
      </c>
      <c r="C659" s="6" t="s">
        <v>196</v>
      </c>
      <c r="D659" s="6" t="s">
        <v>195</v>
      </c>
      <c r="E659" s="6" t="s">
        <v>187</v>
      </c>
      <c r="F659" s="34" t="n">
        <v>0.446475952863693</v>
      </c>
      <c r="G659" s="34" t="n">
        <v>0.338280518785934</v>
      </c>
      <c r="H659" s="34" t="n">
        <v>0.319839387931843</v>
      </c>
      <c r="I659" s="35" t="n">
        <v>2.94</v>
      </c>
      <c r="J659" s="6" t="n">
        <v>1</v>
      </c>
      <c r="K659" s="35" t="n">
        <v>1.94</v>
      </c>
      <c r="L659" s="42" t="n">
        <v>24.1161792004633</v>
      </c>
      <c r="M659" s="42" t="n">
        <v>46.7853876488988</v>
      </c>
      <c r="N659" s="42" t="n">
        <v>1427.40971448103</v>
      </c>
      <c r="O659" s="6" t="str">
        <f aca="false">IF(H659&lt;=0,"Below 0%",IF(H659&lt;=0.05,"0-5%",IF(H659&lt;=0.1,"5-10%",IF(H659&lt;=0.2,"10-20%",IF(H659&lt;=0.4,"20-40%","Above 40%")))))</f>
        <v>20-40%</v>
      </c>
    </row>
    <row r="660" customFormat="false" ht="15" hidden="false" customHeight="false" outlineLevel="0" collapsed="false">
      <c r="A660" s="6" t="s">
        <v>151</v>
      </c>
      <c r="B660" s="45" t="n">
        <v>42766</v>
      </c>
      <c r="C660" s="6" t="s">
        <v>199</v>
      </c>
      <c r="D660" s="6" t="s">
        <v>180</v>
      </c>
      <c r="E660" s="6" t="s">
        <v>187</v>
      </c>
      <c r="F660" s="34" t="n">
        <v>0.529276788234711</v>
      </c>
      <c r="G660" s="34" t="n">
        <v>0.461517152223094</v>
      </c>
      <c r="H660" s="34" t="n">
        <v>0.146819323366907</v>
      </c>
      <c r="I660" s="35" t="n">
        <v>2.18</v>
      </c>
      <c r="J660" s="6" t="n">
        <v>0</v>
      </c>
      <c r="K660" s="35" t="n">
        <v>-1</v>
      </c>
      <c r="L660" s="42" t="n">
        <v>24.1161792004633</v>
      </c>
      <c r="M660" s="42" t="n">
        <v>-24.1161792004633</v>
      </c>
      <c r="N660" s="42" t="n">
        <v>1403.29353528057</v>
      </c>
      <c r="O660" s="6" t="str">
        <f aca="false">IF(H660&lt;=0,"Below 0%",IF(H660&lt;=0.05,"0-5%",IF(H660&lt;=0.1,"5-10%",IF(H660&lt;=0.2,"10-20%",IF(H660&lt;=0.4,"20-40%","Above 40%")))))</f>
        <v>10-20%</v>
      </c>
    </row>
    <row r="661" customFormat="false" ht="15" hidden="false" customHeight="false" outlineLevel="0" collapsed="false">
      <c r="A661" s="6" t="s">
        <v>151</v>
      </c>
      <c r="B661" s="45" t="n">
        <v>42766</v>
      </c>
      <c r="C661" s="6" t="s">
        <v>183</v>
      </c>
      <c r="D661" s="6" t="s">
        <v>190</v>
      </c>
      <c r="E661" s="6" t="s">
        <v>174</v>
      </c>
      <c r="F661" s="34" t="n">
        <v>0.339883059263229</v>
      </c>
      <c r="G661" s="34" t="n">
        <v>0.300739523418242</v>
      </c>
      <c r="H661" s="34" t="n">
        <v>0.130157604162159</v>
      </c>
      <c r="I661" s="35" t="n">
        <v>3.33</v>
      </c>
      <c r="J661" s="6" t="n">
        <v>1</v>
      </c>
      <c r="K661" s="35" t="n">
        <v>2.33</v>
      </c>
      <c r="L661" s="42" t="n">
        <v>17.0534750266513</v>
      </c>
      <c r="M661" s="42" t="n">
        <v>39.7345968120976</v>
      </c>
      <c r="N661" s="42" t="n">
        <v>1443.02813209267</v>
      </c>
      <c r="O661" s="6" t="str">
        <f aca="false">IF(H661&lt;=0,"Below 0%",IF(H661&lt;=0.05,"0-5%",IF(H661&lt;=0.1,"5-10%",IF(H661&lt;=0.2,"10-20%",IF(H661&lt;=0.4,"20-40%","Above 40%")))))</f>
        <v>10-20%</v>
      </c>
    </row>
    <row r="662" customFormat="false" ht="15" hidden="false" customHeight="false" outlineLevel="0" collapsed="false">
      <c r="A662" s="6" t="s">
        <v>151</v>
      </c>
      <c r="B662" s="45" t="n">
        <v>42767</v>
      </c>
      <c r="C662" s="6" t="s">
        <v>192</v>
      </c>
      <c r="D662" s="6" t="s">
        <v>173</v>
      </c>
      <c r="E662" s="6" t="s">
        <v>177</v>
      </c>
      <c r="F662" s="34" t="n">
        <v>0.476969748735428</v>
      </c>
      <c r="G662" s="34" t="n">
        <v>0.364166434121051</v>
      </c>
      <c r="H662" s="34" t="n">
        <v>0.309757583470421</v>
      </c>
      <c r="I662" s="35" t="n">
        <v>2.74</v>
      </c>
      <c r="J662" s="6" t="n">
        <v>0</v>
      </c>
      <c r="K662" s="35" t="n">
        <v>-1</v>
      </c>
      <c r="L662" s="42" t="n">
        <v>28.8605626418534</v>
      </c>
      <c r="M662" s="42" t="n">
        <v>-28.8605626418534</v>
      </c>
      <c r="N662" s="42" t="n">
        <v>1414.16756945081</v>
      </c>
      <c r="O662" s="6" t="str">
        <f aca="false">IF(H662&lt;=0,"Below 0%",IF(H662&lt;=0.05,"0-5%",IF(H662&lt;=0.1,"5-10%",IF(H662&lt;=0.2,"10-20%",IF(H662&lt;=0.4,"20-40%","Above 40%")))))</f>
        <v>20-40%</v>
      </c>
    </row>
    <row r="663" customFormat="false" ht="15" hidden="false" customHeight="false" outlineLevel="0" collapsed="false">
      <c r="A663" s="6" t="s">
        <v>151</v>
      </c>
      <c r="B663" s="45" t="n">
        <v>42767</v>
      </c>
      <c r="C663" s="6" t="s">
        <v>189</v>
      </c>
      <c r="D663" s="6" t="s">
        <v>194</v>
      </c>
      <c r="E663" s="6" t="s">
        <v>174</v>
      </c>
      <c r="F663" s="34" t="n">
        <v>0.250912576913834</v>
      </c>
      <c r="G663" s="34" t="n">
        <v>0.217348350128433</v>
      </c>
      <c r="H663" s="34" t="n">
        <v>0.154425956146284</v>
      </c>
      <c r="I663" s="35" t="n">
        <v>4.66</v>
      </c>
      <c r="J663" s="6" t="n">
        <v>0</v>
      </c>
      <c r="K663" s="35" t="n">
        <v>-1</v>
      </c>
      <c r="L663" s="42" t="n">
        <v>16.6828056952124</v>
      </c>
      <c r="M663" s="42" t="n">
        <v>-16.6828056952124</v>
      </c>
      <c r="N663" s="42" t="n">
        <v>1397.4847637556</v>
      </c>
      <c r="O663" s="6" t="str">
        <f aca="false">IF(H663&lt;=0,"Below 0%",IF(H663&lt;=0.05,"0-5%",IF(H663&lt;=0.1,"5-10%",IF(H663&lt;=0.2,"10-20%",IF(H663&lt;=0.4,"20-40%","Above 40%")))))</f>
        <v>10-20%</v>
      </c>
    </row>
    <row r="664" customFormat="false" ht="15" hidden="false" customHeight="false" outlineLevel="0" collapsed="false">
      <c r="A664" s="6" t="s">
        <v>151</v>
      </c>
      <c r="B664" s="45" t="n">
        <v>42770</v>
      </c>
      <c r="C664" s="6" t="s">
        <v>179</v>
      </c>
      <c r="D664" s="6" t="s">
        <v>189</v>
      </c>
      <c r="E664" s="6" t="s">
        <v>174</v>
      </c>
      <c r="F664" s="34" t="n">
        <v>0.302179157733917</v>
      </c>
      <c r="G664" s="34" t="n">
        <v>0.268246215663861</v>
      </c>
      <c r="H664" s="34" t="n">
        <v>0.126499238716485</v>
      </c>
      <c r="I664" s="35" t="n">
        <v>3.75</v>
      </c>
      <c r="J664" s="6" t="n">
        <v>0</v>
      </c>
      <c r="K664" s="35" t="n">
        <v>-1</v>
      </c>
      <c r="L664" s="42" t="n">
        <v>16.9186926782351</v>
      </c>
      <c r="M664" s="42" t="n">
        <v>-16.9186926782351</v>
      </c>
      <c r="N664" s="42" t="n">
        <v>1380.56607107737</v>
      </c>
      <c r="O664" s="6" t="str">
        <f aca="false">IF(H664&lt;=0,"Below 0%",IF(H664&lt;=0.05,"0-5%",IF(H664&lt;=0.1,"5-10%",IF(H664&lt;=0.2,"10-20%",IF(H664&lt;=0.4,"20-40%","Above 40%")))))</f>
        <v>10-20%</v>
      </c>
    </row>
    <row r="665" customFormat="false" ht="15" hidden="false" customHeight="false" outlineLevel="0" collapsed="false">
      <c r="A665" s="6" t="s">
        <v>151</v>
      </c>
      <c r="B665" s="45" t="n">
        <v>42770</v>
      </c>
      <c r="C665" s="6" t="s">
        <v>198</v>
      </c>
      <c r="D665" s="6" t="s">
        <v>196</v>
      </c>
      <c r="E665" s="6" t="s">
        <v>174</v>
      </c>
      <c r="F665" s="34" t="n">
        <v>0.375265270471573</v>
      </c>
      <c r="G665" s="34" t="n">
        <v>0.295080884780456</v>
      </c>
      <c r="H665" s="34" t="n">
        <v>0.271736970528523</v>
      </c>
      <c r="I665" s="35" t="n">
        <v>3.4</v>
      </c>
      <c r="J665" s="6" t="n">
        <v>0</v>
      </c>
      <c r="K665" s="35" t="n">
        <v>-1</v>
      </c>
      <c r="L665" s="42" t="n">
        <v>27.9496952751121</v>
      </c>
      <c r="M665" s="42" t="n">
        <v>-27.9496952751121</v>
      </c>
      <c r="N665" s="42" t="n">
        <v>1352.61637580226</v>
      </c>
      <c r="O665" s="6" t="str">
        <f aca="false">IF(H665&lt;=0,"Below 0%",IF(H665&lt;=0.05,"0-5%",IF(H665&lt;=0.1,"5-10%",IF(H665&lt;=0.2,"10-20%",IF(H665&lt;=0.4,"20-40%","Above 40%")))))</f>
        <v>20-40%</v>
      </c>
    </row>
    <row r="666" customFormat="false" ht="15" hidden="false" customHeight="false" outlineLevel="0" collapsed="false">
      <c r="A666" s="6" t="s">
        <v>151</v>
      </c>
      <c r="B666" s="45" t="n">
        <v>42777</v>
      </c>
      <c r="C666" s="6" t="s">
        <v>191</v>
      </c>
      <c r="D666" s="6" t="s">
        <v>179</v>
      </c>
      <c r="E666" s="6" t="s">
        <v>187</v>
      </c>
      <c r="F666" s="34" t="n">
        <v>0.286579757928848</v>
      </c>
      <c r="G666" s="34" t="n">
        <v>0.255671186106825</v>
      </c>
      <c r="H666" s="34" t="n">
        <v>0.120891885756375</v>
      </c>
      <c r="I666" s="35" t="n">
        <v>3.95</v>
      </c>
      <c r="J666" s="6" t="n">
        <v>0</v>
      </c>
      <c r="K666" s="35" t="n">
        <v>-1</v>
      </c>
      <c r="L666" s="42" t="n">
        <v>15.1298215857941</v>
      </c>
      <c r="M666" s="42" t="n">
        <v>-15.1298215857941</v>
      </c>
      <c r="N666" s="42" t="n">
        <v>1337.48655421646</v>
      </c>
      <c r="O666" s="6" t="str">
        <f aca="false">IF(H666&lt;=0,"Below 0%",IF(H666&lt;=0.05,"0-5%",IF(H666&lt;=0.1,"5-10%",IF(H666&lt;=0.2,"10-20%",IF(H666&lt;=0.4,"20-40%","Above 40%")))))</f>
        <v>10-20%</v>
      </c>
    </row>
    <row r="667" customFormat="false" ht="15" hidden="false" customHeight="false" outlineLevel="0" collapsed="false">
      <c r="A667" s="6" t="s">
        <v>151</v>
      </c>
      <c r="B667" s="45" t="n">
        <v>42777</v>
      </c>
      <c r="C667" s="6" t="s">
        <v>200</v>
      </c>
      <c r="D667" s="6" t="s">
        <v>173</v>
      </c>
      <c r="E667" s="6" t="s">
        <v>187</v>
      </c>
      <c r="F667" s="34" t="n">
        <v>0.346151322126389</v>
      </c>
      <c r="G667" s="34" t="n">
        <v>0.255491353167773</v>
      </c>
      <c r="H667" s="34" t="n">
        <v>0.354845546960964</v>
      </c>
      <c r="I667" s="35" t="n">
        <v>3.9</v>
      </c>
      <c r="J667" s="6" t="n">
        <v>0</v>
      </c>
      <c r="K667" s="35" t="n">
        <v>-1</v>
      </c>
      <c r="L667" s="42" t="n">
        <v>27.0523275160451</v>
      </c>
      <c r="M667" s="42" t="n">
        <v>-27.0523275160451</v>
      </c>
      <c r="N667" s="42" t="n">
        <v>1310.43422670042</v>
      </c>
      <c r="O667" s="6" t="str">
        <f aca="false">IF(H667&lt;=0,"Below 0%",IF(H667&lt;=0.05,"0-5%",IF(H667&lt;=0.1,"5-10%",IF(H667&lt;=0.2,"10-20%",IF(H667&lt;=0.4,"20-40%","Above 40%")))))</f>
        <v>20-40%</v>
      </c>
    </row>
    <row r="668" customFormat="false" ht="15" hidden="false" customHeight="false" outlineLevel="0" collapsed="false">
      <c r="A668" s="6" t="s">
        <v>151</v>
      </c>
      <c r="B668" s="45" t="n">
        <v>42777</v>
      </c>
      <c r="C668" s="6" t="s">
        <v>200</v>
      </c>
      <c r="D668" s="6" t="s">
        <v>173</v>
      </c>
      <c r="E668" s="6" t="s">
        <v>177</v>
      </c>
      <c r="F668" s="34" t="n">
        <v>0.540580809116364</v>
      </c>
      <c r="G668" s="34" t="n">
        <v>0.448836160970412</v>
      </c>
      <c r="H668" s="34" t="n">
        <v>0.204405652048163</v>
      </c>
      <c r="I668" s="35" t="n">
        <v>2.22</v>
      </c>
      <c r="J668" s="6" t="n">
        <v>0</v>
      </c>
      <c r="K668" s="35" t="n">
        <v>-1</v>
      </c>
      <c r="L668" s="42" t="n">
        <v>27.0523275160451</v>
      </c>
      <c r="M668" s="42" t="n">
        <v>-27.0523275160451</v>
      </c>
      <c r="N668" s="42" t="n">
        <v>1283.38189918437</v>
      </c>
      <c r="O668" s="6" t="str">
        <f aca="false">IF(H668&lt;=0,"Below 0%",IF(H668&lt;=0.05,"0-5%",IF(H668&lt;=0.1,"5-10%",IF(H668&lt;=0.2,"10-20%",IF(H668&lt;=0.4,"20-40%","Above 40%")))))</f>
        <v>20-40%</v>
      </c>
    </row>
    <row r="669" customFormat="false" ht="15" hidden="false" customHeight="false" outlineLevel="0" collapsed="false">
      <c r="A669" s="6" t="s">
        <v>151</v>
      </c>
      <c r="B669" s="45" t="n">
        <v>42777</v>
      </c>
      <c r="C669" s="6" t="s">
        <v>192</v>
      </c>
      <c r="D669" s="6" t="s">
        <v>180</v>
      </c>
      <c r="E669" s="6" t="s">
        <v>187</v>
      </c>
      <c r="F669" s="34" t="n">
        <v>0.518951058387756</v>
      </c>
      <c r="G669" s="34" t="n">
        <v>0.455626271109267</v>
      </c>
      <c r="H669" s="34" t="n">
        <v>0.138984056218529</v>
      </c>
      <c r="I669" s="35" t="n">
        <v>2.19</v>
      </c>
      <c r="J669" s="6" t="n">
        <v>1</v>
      </c>
      <c r="K669" s="35" t="n">
        <v>1.19</v>
      </c>
      <c r="L669" s="42" t="n">
        <v>27.0523275160451</v>
      </c>
      <c r="M669" s="42" t="n">
        <v>32.1922697440937</v>
      </c>
      <c r="N669" s="42" t="n">
        <v>1315.57416892846</v>
      </c>
      <c r="O669" s="6" t="str">
        <f aca="false">IF(H669&lt;=0,"Below 0%",IF(H669&lt;=0.05,"0-5%",IF(H669&lt;=0.1,"5-10%",IF(H669&lt;=0.2,"10-20%",IF(H669&lt;=0.4,"20-40%","Above 40%")))))</f>
        <v>10-20%</v>
      </c>
    </row>
    <row r="670" customFormat="false" ht="15" hidden="false" customHeight="false" outlineLevel="0" collapsed="false">
      <c r="A670" s="6" t="s">
        <v>151</v>
      </c>
      <c r="B670" s="45" t="n">
        <v>42777</v>
      </c>
      <c r="C670" s="6" t="s">
        <v>189</v>
      </c>
      <c r="D670" s="6" t="s">
        <v>178</v>
      </c>
      <c r="E670" s="6" t="s">
        <v>177</v>
      </c>
      <c r="F670" s="34" t="n">
        <v>0.31372743844986</v>
      </c>
      <c r="G670" s="34" t="n">
        <v>0.269368741393087</v>
      </c>
      <c r="H670" s="34" t="n">
        <v>0.164676483349047</v>
      </c>
      <c r="I670" s="35" t="n">
        <v>3.75</v>
      </c>
      <c r="J670" s="6" t="n">
        <v>0</v>
      </c>
      <c r="K670" s="35" t="n">
        <v>-1</v>
      </c>
      <c r="L670" s="42" t="n">
        <v>21.7006263313089</v>
      </c>
      <c r="M670" s="42" t="n">
        <v>-21.7006263313089</v>
      </c>
      <c r="N670" s="42" t="n">
        <v>1293.87354259716</v>
      </c>
      <c r="O670" s="6" t="str">
        <f aca="false">IF(H670&lt;=0,"Below 0%",IF(H670&lt;=0.05,"0-5%",IF(H670&lt;=0.1,"5-10%",IF(H670&lt;=0.2,"10-20%",IF(H670&lt;=0.4,"20-40%","Above 40%")))))</f>
        <v>10-20%</v>
      </c>
    </row>
    <row r="671" customFormat="false" ht="15" hidden="false" customHeight="false" outlineLevel="0" collapsed="false">
      <c r="A671" s="6" t="s">
        <v>151</v>
      </c>
      <c r="B671" s="45" t="n">
        <v>42778</v>
      </c>
      <c r="C671" s="6" t="s">
        <v>175</v>
      </c>
      <c r="D671" s="6" t="s">
        <v>195</v>
      </c>
      <c r="E671" s="6" t="s">
        <v>177</v>
      </c>
      <c r="F671" s="34" t="n">
        <v>0.391821920871735</v>
      </c>
      <c r="G671" s="34" t="n">
        <v>0.305941549893222</v>
      </c>
      <c r="H671" s="34" t="n">
        <v>0.28070842619607</v>
      </c>
      <c r="I671" s="35" t="n">
        <v>3.25</v>
      </c>
      <c r="J671" s="6" t="n">
        <v>0</v>
      </c>
      <c r="K671" s="35" t="n">
        <v>-1</v>
      </c>
      <c r="L671" s="42" t="n">
        <v>25.8774708519431</v>
      </c>
      <c r="M671" s="42" t="n">
        <v>-25.8774708519431</v>
      </c>
      <c r="N671" s="42" t="n">
        <v>1267.99607174521</v>
      </c>
      <c r="O671" s="6" t="str">
        <f aca="false">IF(H671&lt;=0,"Below 0%",IF(H671&lt;=0.05,"0-5%",IF(H671&lt;=0.1,"5-10%",IF(H671&lt;=0.2,"10-20%",IF(H671&lt;=0.4,"20-40%","Above 40%")))))</f>
        <v>20-40%</v>
      </c>
    </row>
    <row r="672" customFormat="false" ht="15" hidden="false" customHeight="false" outlineLevel="0" collapsed="false">
      <c r="A672" s="6" t="s">
        <v>151</v>
      </c>
      <c r="B672" s="45" t="n">
        <v>42778</v>
      </c>
      <c r="C672" s="6" t="s">
        <v>196</v>
      </c>
      <c r="D672" s="6" t="s">
        <v>190</v>
      </c>
      <c r="E672" s="6" t="s">
        <v>174</v>
      </c>
      <c r="F672" s="34" t="n">
        <v>0.269952952861786</v>
      </c>
      <c r="G672" s="34" t="n">
        <v>0.201065447630105</v>
      </c>
      <c r="H672" s="34" t="n">
        <v>0.342612348584188</v>
      </c>
      <c r="I672" s="35" t="n">
        <v>5</v>
      </c>
      <c r="J672" s="6" t="n">
        <v>1</v>
      </c>
      <c r="K672" s="35" t="n">
        <v>4</v>
      </c>
      <c r="L672" s="42" t="n">
        <v>25.8774708519431</v>
      </c>
      <c r="M672" s="42" t="n">
        <v>103.509883407773</v>
      </c>
      <c r="N672" s="42" t="n">
        <v>1371.50595515299</v>
      </c>
      <c r="O672" s="6" t="str">
        <f aca="false">IF(H672&lt;=0,"Below 0%",IF(H672&lt;=0.05,"0-5%",IF(H672&lt;=0.1,"5-10%",IF(H672&lt;=0.2,"10-20%",IF(H672&lt;=0.4,"20-40%","Above 40%")))))</f>
        <v>20-40%</v>
      </c>
    </row>
    <row r="673" customFormat="false" ht="15" hidden="false" customHeight="false" outlineLevel="0" collapsed="false">
      <c r="A673" s="6" t="s">
        <v>151</v>
      </c>
      <c r="B673" s="45" t="n">
        <v>42791</v>
      </c>
      <c r="C673" s="6" t="s">
        <v>178</v>
      </c>
      <c r="D673" s="6" t="s">
        <v>199</v>
      </c>
      <c r="E673" s="6" t="s">
        <v>187</v>
      </c>
      <c r="F673" s="34" t="n">
        <v>0.538549184799194</v>
      </c>
      <c r="G673" s="34" t="n">
        <v>0.472256960442309</v>
      </c>
      <c r="H673" s="34" t="n">
        <v>0.140373207617305</v>
      </c>
      <c r="I673" s="35" t="n">
        <v>2.11</v>
      </c>
      <c r="J673" s="6" t="n">
        <v>1</v>
      </c>
      <c r="K673" s="35" t="n">
        <v>1.11</v>
      </c>
      <c r="L673" s="42" t="n">
        <v>27.4301191030597</v>
      </c>
      <c r="M673" s="42" t="n">
        <v>30.4474322043963</v>
      </c>
      <c r="N673" s="42" t="n">
        <v>1401.95338735738</v>
      </c>
      <c r="O673" s="6" t="str">
        <f aca="false">IF(H673&lt;=0,"Below 0%",IF(H673&lt;=0.05,"0-5%",IF(H673&lt;=0.1,"5-10%",IF(H673&lt;=0.2,"10-20%",IF(H673&lt;=0.4,"20-40%","Above 40%")))))</f>
        <v>10-20%</v>
      </c>
    </row>
    <row r="674" customFormat="false" ht="15" hidden="false" customHeight="false" outlineLevel="0" collapsed="false">
      <c r="A674" s="6" t="s">
        <v>151</v>
      </c>
      <c r="B674" s="45" t="n">
        <v>42791</v>
      </c>
      <c r="C674" s="6" t="s">
        <v>198</v>
      </c>
      <c r="D674" s="6" t="s">
        <v>189</v>
      </c>
      <c r="E674" s="6" t="s">
        <v>174</v>
      </c>
      <c r="F674" s="34" t="n">
        <v>0.402083665132523</v>
      </c>
      <c r="G674" s="34" t="n">
        <v>0.298911427041818</v>
      </c>
      <c r="H674" s="34" t="n">
        <v>0.34515989941151</v>
      </c>
      <c r="I674" s="35" t="n">
        <v>3.32</v>
      </c>
      <c r="J674" s="6" t="n">
        <v>1</v>
      </c>
      <c r="K674" s="35" t="n">
        <v>2.32</v>
      </c>
      <c r="L674" s="42" t="n">
        <v>27.4301191030597</v>
      </c>
      <c r="M674" s="42" t="n">
        <v>63.6378763190985</v>
      </c>
      <c r="N674" s="42" t="n">
        <v>1465.59126367648</v>
      </c>
      <c r="O674" s="6" t="str">
        <f aca="false">IF(H674&lt;=0,"Below 0%",IF(H674&lt;=0.05,"0-5%",IF(H674&lt;=0.1,"5-10%",IF(H674&lt;=0.2,"10-20%",IF(H674&lt;=0.4,"20-40%","Above 40%")))))</f>
        <v>20-40%</v>
      </c>
    </row>
    <row r="675" customFormat="false" ht="15" hidden="false" customHeight="false" outlineLevel="0" collapsed="false">
      <c r="A675" s="6" t="s">
        <v>151</v>
      </c>
      <c r="B675" s="45" t="n">
        <v>42791</v>
      </c>
      <c r="C675" s="6" t="s">
        <v>186</v>
      </c>
      <c r="D675" s="6" t="s">
        <v>196</v>
      </c>
      <c r="E675" s="6" t="s">
        <v>177</v>
      </c>
      <c r="F675" s="34" t="n">
        <v>0.316937983036041</v>
      </c>
      <c r="G675" s="34" t="n">
        <v>0.255599450651927</v>
      </c>
      <c r="H675" s="34" t="n">
        <v>0.239979124476463</v>
      </c>
      <c r="I675" s="35" t="n">
        <v>3.92</v>
      </c>
      <c r="J675" s="6" t="n">
        <v>0</v>
      </c>
      <c r="K675" s="35" t="n">
        <v>-1</v>
      </c>
      <c r="L675" s="42" t="n">
        <v>27.4301191030597</v>
      </c>
      <c r="M675" s="42" t="n">
        <v>-27.4301191030597</v>
      </c>
      <c r="N675" s="42" t="n">
        <v>1438.16114457342</v>
      </c>
      <c r="O675" s="6" t="str">
        <f aca="false">IF(H675&lt;=0,"Below 0%",IF(H675&lt;=0.05,"0-5%",IF(H675&lt;=0.1,"5-10%",IF(H675&lt;=0.2,"10-20%",IF(H675&lt;=0.4,"20-40%","Above 40%")))))</f>
        <v>20-40%</v>
      </c>
    </row>
    <row r="676" customFormat="false" ht="15" hidden="false" customHeight="false" outlineLevel="0" collapsed="false">
      <c r="A676" s="6" t="s">
        <v>151</v>
      </c>
      <c r="B676" s="45" t="n">
        <v>42798</v>
      </c>
      <c r="C676" s="6" t="s">
        <v>183</v>
      </c>
      <c r="D676" s="6" t="s">
        <v>185</v>
      </c>
      <c r="E676" s="6" t="s">
        <v>177</v>
      </c>
      <c r="F676" s="34" t="n">
        <v>0.316246658563614</v>
      </c>
      <c r="G676" s="34" t="n">
        <v>0.264760638297872</v>
      </c>
      <c r="H676" s="34" t="n">
        <v>0.194462517528065</v>
      </c>
      <c r="I676" s="35" t="n">
        <v>3.8</v>
      </c>
      <c r="J676" s="6" t="n">
        <v>0</v>
      </c>
      <c r="K676" s="35" t="n">
        <v>-1</v>
      </c>
      <c r="L676" s="42" t="n">
        <v>25.904531243444</v>
      </c>
      <c r="M676" s="42" t="n">
        <v>-25.904531243444</v>
      </c>
      <c r="N676" s="42" t="n">
        <v>1412.25661332998</v>
      </c>
      <c r="O676" s="6" t="str">
        <f aca="false">IF(H676&lt;=0,"Below 0%",IF(H676&lt;=0.05,"0-5%",IF(H676&lt;=0.1,"5-10%",IF(H676&lt;=0.2,"10-20%",IF(H676&lt;=0.4,"20-40%","Above 40%")))))</f>
        <v>10-20%</v>
      </c>
    </row>
    <row r="677" customFormat="false" ht="15" hidden="false" customHeight="false" outlineLevel="0" collapsed="false">
      <c r="A677" s="6" t="s">
        <v>151</v>
      </c>
      <c r="B677" s="45" t="n">
        <v>42798</v>
      </c>
      <c r="C677" s="6" t="s">
        <v>192</v>
      </c>
      <c r="D677" s="6" t="s">
        <v>200</v>
      </c>
      <c r="E677" s="6" t="s">
        <v>177</v>
      </c>
      <c r="F677" s="34" t="n">
        <v>0.262215435504913</v>
      </c>
      <c r="G677" s="34" t="n">
        <v>0.212283594394064</v>
      </c>
      <c r="H677" s="34" t="n">
        <v>0.235212905893048</v>
      </c>
      <c r="I677" s="35" t="n">
        <v>4.76</v>
      </c>
      <c r="J677" s="6" t="n">
        <v>0</v>
      </c>
      <c r="K677" s="35" t="n">
        <v>-1</v>
      </c>
      <c r="L677" s="42" t="n">
        <v>23.7282697789405</v>
      </c>
      <c r="M677" s="42" t="n">
        <v>-23.7282697789405</v>
      </c>
      <c r="N677" s="42" t="n">
        <v>1388.52834355104</v>
      </c>
      <c r="O677" s="6" t="str">
        <f aca="false">IF(H677&lt;=0,"Below 0%",IF(H677&lt;=0.05,"0-5%",IF(H677&lt;=0.1,"5-10%",IF(H677&lt;=0.2,"10-20%",IF(H677&lt;=0.4,"20-40%","Above 40%")))))</f>
        <v>20-40%</v>
      </c>
    </row>
    <row r="678" customFormat="false" ht="15" hidden="false" customHeight="false" outlineLevel="0" collapsed="false">
      <c r="A678" s="6" t="s">
        <v>151</v>
      </c>
      <c r="B678" s="45" t="n">
        <v>42798</v>
      </c>
      <c r="C678" s="6" t="s">
        <v>175</v>
      </c>
      <c r="D678" s="6" t="s">
        <v>196</v>
      </c>
      <c r="E678" s="6" t="s">
        <v>177</v>
      </c>
      <c r="F678" s="34" t="n">
        <v>0.295193910598755</v>
      </c>
      <c r="G678" s="34" t="n">
        <v>0.234384918116034</v>
      </c>
      <c r="H678" s="34" t="n">
        <v>0.259440722430002</v>
      </c>
      <c r="I678" s="35" t="n">
        <v>4.3</v>
      </c>
      <c r="J678" s="6" t="n">
        <v>0</v>
      </c>
      <c r="K678" s="35" t="n">
        <v>-1</v>
      </c>
      <c r="L678" s="42" t="n">
        <v>28.7632228914684</v>
      </c>
      <c r="M678" s="42" t="n">
        <v>-28.7632228914684</v>
      </c>
      <c r="N678" s="42" t="n">
        <v>1359.76512065957</v>
      </c>
      <c r="O678" s="6" t="str">
        <f aca="false">IF(H678&lt;=0,"Below 0%",IF(H678&lt;=0.05,"0-5%",IF(H678&lt;=0.1,"5-10%",IF(H678&lt;=0.2,"10-20%",IF(H678&lt;=0.4,"20-40%","Above 40%")))))</f>
        <v>20-40%</v>
      </c>
    </row>
    <row r="679" customFormat="false" ht="15" hidden="false" customHeight="false" outlineLevel="0" collapsed="false">
      <c r="A679" s="6" t="s">
        <v>151</v>
      </c>
      <c r="B679" s="45" t="n">
        <v>42805</v>
      </c>
      <c r="C679" s="6" t="s">
        <v>199</v>
      </c>
      <c r="D679" s="6" t="s">
        <v>189</v>
      </c>
      <c r="E679" s="6" t="s">
        <v>187</v>
      </c>
      <c r="F679" s="34" t="n">
        <v>0.457662135362625</v>
      </c>
      <c r="G679" s="34" t="n">
        <v>0.370636215334421</v>
      </c>
      <c r="H679" s="34" t="n">
        <v>0.234801447963421</v>
      </c>
      <c r="I679" s="35" t="n">
        <v>2.7</v>
      </c>
      <c r="J679" s="6" t="n">
        <v>1</v>
      </c>
      <c r="K679" s="35" t="n">
        <v>1.7</v>
      </c>
      <c r="L679" s="42" t="n">
        <v>27.1953024131914</v>
      </c>
      <c r="M679" s="42" t="n">
        <v>46.2320141024253</v>
      </c>
      <c r="N679" s="42" t="n">
        <v>1405.99713476199</v>
      </c>
      <c r="O679" s="6" t="str">
        <f aca="false">IF(H679&lt;=0,"Below 0%",IF(H679&lt;=0.05,"0-5%",IF(H679&lt;=0.1,"5-10%",IF(H679&lt;=0.2,"10-20%",IF(H679&lt;=0.4,"20-40%","Above 40%")))))</f>
        <v>20-40%</v>
      </c>
    </row>
    <row r="680" customFormat="false" ht="15" hidden="false" customHeight="false" outlineLevel="0" collapsed="false">
      <c r="A680" s="6" t="s">
        <v>151</v>
      </c>
      <c r="B680" s="45" t="n">
        <v>42805</v>
      </c>
      <c r="C680" s="6" t="s">
        <v>186</v>
      </c>
      <c r="D680" s="6" t="s">
        <v>175</v>
      </c>
      <c r="E680" s="6" t="s">
        <v>187</v>
      </c>
      <c r="F680" s="34" t="n">
        <v>0.523309946060181</v>
      </c>
      <c r="G680" s="34" t="n">
        <v>0.37883485937329</v>
      </c>
      <c r="H680" s="34" t="n">
        <v>0.381366928391693</v>
      </c>
      <c r="I680" s="35" t="n">
        <v>2.64</v>
      </c>
      <c r="J680" s="6" t="n">
        <v>1</v>
      </c>
      <c r="K680" s="35" t="n">
        <v>1.64</v>
      </c>
      <c r="L680" s="42" t="n">
        <v>27.1953024131914</v>
      </c>
      <c r="M680" s="42" t="n">
        <v>44.6002959576338</v>
      </c>
      <c r="N680" s="42" t="n">
        <v>1450.59743071963</v>
      </c>
      <c r="O680" s="6" t="str">
        <f aca="false">IF(H680&lt;=0,"Below 0%",IF(H680&lt;=0.05,"0-5%",IF(H680&lt;=0.1,"5-10%",IF(H680&lt;=0.2,"10-20%",IF(H680&lt;=0.4,"20-40%","Above 40%")))))</f>
        <v>20-40%</v>
      </c>
    </row>
    <row r="681" customFormat="false" ht="15" hidden="false" customHeight="false" outlineLevel="0" collapsed="false">
      <c r="A681" s="6" t="s">
        <v>151</v>
      </c>
      <c r="B681" s="45" t="n">
        <v>42812</v>
      </c>
      <c r="C681" s="6" t="s">
        <v>189</v>
      </c>
      <c r="D681" s="6" t="s">
        <v>195</v>
      </c>
      <c r="E681" s="6" t="s">
        <v>177</v>
      </c>
      <c r="F681" s="34" t="n">
        <v>0.330518960952759</v>
      </c>
      <c r="G681" s="34" t="n">
        <v>0.293508287292818</v>
      </c>
      <c r="H681" s="34" t="n">
        <v>0.12609754225787</v>
      </c>
      <c r="I681" s="35" t="n">
        <v>3.41</v>
      </c>
      <c r="J681" s="6" t="n">
        <v>1</v>
      </c>
      <c r="K681" s="35" t="n">
        <v>2.41</v>
      </c>
      <c r="L681" s="42" t="n">
        <v>19.1210495588641</v>
      </c>
      <c r="M681" s="42" t="n">
        <v>46.0817294368625</v>
      </c>
      <c r="N681" s="42" t="n">
        <v>1496.67916015649</v>
      </c>
      <c r="O681" s="6" t="str">
        <f aca="false">IF(H681&lt;=0,"Below 0%",IF(H681&lt;=0.05,"0-5%",IF(H681&lt;=0.1,"5-10%",IF(H681&lt;=0.2,"10-20%",IF(H681&lt;=0.4,"20-40%","Above 40%")))))</f>
        <v>10-20%</v>
      </c>
    </row>
    <row r="682" customFormat="false" ht="15" hidden="false" customHeight="false" outlineLevel="0" collapsed="false">
      <c r="A682" s="6" t="s">
        <v>151</v>
      </c>
      <c r="B682" s="45" t="n">
        <v>42812</v>
      </c>
      <c r="C682" s="6" t="s">
        <v>191</v>
      </c>
      <c r="D682" s="6" t="s">
        <v>196</v>
      </c>
      <c r="E682" s="6" t="s">
        <v>177</v>
      </c>
      <c r="F682" s="34" t="n">
        <v>0.414400339126587</v>
      </c>
      <c r="G682" s="34" t="n">
        <v>0.320827370502058</v>
      </c>
      <c r="H682" s="34" t="n">
        <v>0.291661426760746</v>
      </c>
      <c r="I682" s="35" t="n">
        <v>3.1</v>
      </c>
      <c r="J682" s="6" t="n">
        <v>0</v>
      </c>
      <c r="K682" s="35" t="n">
        <v>-1</v>
      </c>
      <c r="L682" s="42" t="n">
        <v>29.0119486143925</v>
      </c>
      <c r="M682" s="42" t="n">
        <v>-29.0119486143925</v>
      </c>
      <c r="N682" s="42" t="n">
        <v>1467.6672115421</v>
      </c>
      <c r="O682" s="6" t="str">
        <f aca="false">IF(H682&lt;=0,"Below 0%",IF(H682&lt;=0.05,"0-5%",IF(H682&lt;=0.1,"5-10%",IF(H682&lt;=0.2,"10-20%",IF(H682&lt;=0.4,"20-40%","Above 40%")))))</f>
        <v>20-40%</v>
      </c>
    </row>
    <row r="683" customFormat="false" ht="15" hidden="false" customHeight="false" outlineLevel="0" collapsed="false">
      <c r="A683" s="6" t="s">
        <v>151</v>
      </c>
      <c r="B683" s="45" t="n">
        <v>42812</v>
      </c>
      <c r="C683" s="6" t="s">
        <v>199</v>
      </c>
      <c r="D683" s="6" t="s">
        <v>175</v>
      </c>
      <c r="E683" s="6" t="s">
        <v>187</v>
      </c>
      <c r="F683" s="34" t="n">
        <v>0.497579604387283</v>
      </c>
      <c r="G683" s="34" t="n">
        <v>0.43955450556868</v>
      </c>
      <c r="H683" s="34" t="n">
        <v>0.132008881909951</v>
      </c>
      <c r="I683" s="35" t="n">
        <v>2.3</v>
      </c>
      <c r="J683" s="6" t="n">
        <v>1</v>
      </c>
      <c r="K683" s="35" t="n">
        <v>1.3</v>
      </c>
      <c r="L683" s="42" t="n">
        <v>29.0119486143925</v>
      </c>
      <c r="M683" s="42" t="n">
        <v>37.7155331987103</v>
      </c>
      <c r="N683" s="42" t="n">
        <v>1505.38274474081</v>
      </c>
      <c r="O683" s="6" t="str">
        <f aca="false">IF(H683&lt;=0,"Below 0%",IF(H683&lt;=0.05,"0-5%",IF(H683&lt;=0.1,"5-10%",IF(H683&lt;=0.2,"10-20%",IF(H683&lt;=0.4,"20-40%","Above 40%")))))</f>
        <v>10-20%</v>
      </c>
    </row>
    <row r="684" customFormat="false" ht="15" hidden="false" customHeight="false" outlineLevel="0" collapsed="false">
      <c r="A684" s="6" t="s">
        <v>151</v>
      </c>
      <c r="B684" s="45" t="n">
        <v>42812</v>
      </c>
      <c r="C684" s="6" t="s">
        <v>180</v>
      </c>
      <c r="D684" s="6" t="s">
        <v>198</v>
      </c>
      <c r="E684" s="6" t="s">
        <v>177</v>
      </c>
      <c r="F684" s="34" t="n">
        <v>0.285883337259293</v>
      </c>
      <c r="G684" s="34" t="n">
        <v>0.212515812188407</v>
      </c>
      <c r="H684" s="34" t="n">
        <v>0.345233252600712</v>
      </c>
      <c r="I684" s="35" t="n">
        <v>4.75</v>
      </c>
      <c r="J684" s="6" t="n">
        <v>0</v>
      </c>
      <c r="K684" s="35" t="n">
        <v>-1</v>
      </c>
      <c r="L684" s="42" t="n">
        <v>29.0119486143925</v>
      </c>
      <c r="M684" s="42" t="n">
        <v>-29.0119486143925</v>
      </c>
      <c r="N684" s="42" t="n">
        <v>1476.37079612641</v>
      </c>
      <c r="O684" s="6" t="str">
        <f aca="false">IF(H684&lt;=0,"Below 0%",IF(H684&lt;=0.05,"0-5%",IF(H684&lt;=0.1,"5-10%",IF(H684&lt;=0.2,"10-20%",IF(H684&lt;=0.4,"20-40%","Above 40%")))))</f>
        <v>20-40%</v>
      </c>
    </row>
    <row r="685" customFormat="false" ht="15" hidden="false" customHeight="false" outlineLevel="0" collapsed="false">
      <c r="A685" s="6" t="s">
        <v>151</v>
      </c>
      <c r="B685" s="45" t="n">
        <v>42813</v>
      </c>
      <c r="C685" s="6" t="s">
        <v>194</v>
      </c>
      <c r="D685" s="6" t="s">
        <v>183</v>
      </c>
      <c r="E685" s="6" t="s">
        <v>187</v>
      </c>
      <c r="F685" s="34" t="n">
        <v>0.599880337715149</v>
      </c>
      <c r="G685" s="34" t="n">
        <v>0.493452973572446</v>
      </c>
      <c r="H685" s="34" t="n">
        <v>0.21567883839508</v>
      </c>
      <c r="I685" s="35" t="n">
        <v>2.03</v>
      </c>
      <c r="J685" s="6" t="n">
        <v>0</v>
      </c>
      <c r="K685" s="35" t="n">
        <v>-1</v>
      </c>
      <c r="L685" s="42" t="n">
        <v>29.5274159225283</v>
      </c>
      <c r="M685" s="42" t="n">
        <v>-29.5274159225283</v>
      </c>
      <c r="N685" s="42" t="n">
        <v>1446.84338020389</v>
      </c>
      <c r="O685" s="6" t="str">
        <f aca="false">IF(H685&lt;=0,"Below 0%",IF(H685&lt;=0.05,"0-5%",IF(H685&lt;=0.1,"5-10%",IF(H685&lt;=0.2,"10-20%",IF(H685&lt;=0.4,"20-40%","Above 40%")))))</f>
        <v>20-40%</v>
      </c>
    </row>
    <row r="686" customFormat="false" ht="15" hidden="false" customHeight="false" outlineLevel="0" collapsed="false">
      <c r="A686" s="6" t="s">
        <v>151</v>
      </c>
      <c r="B686" s="45" t="n">
        <v>42826</v>
      </c>
      <c r="C686" s="6" t="s">
        <v>186</v>
      </c>
      <c r="D686" s="6" t="s">
        <v>189</v>
      </c>
      <c r="E686" s="6" t="s">
        <v>177</v>
      </c>
      <c r="F686" s="34" t="n">
        <v>0.395864993333817</v>
      </c>
      <c r="G686" s="34" t="n">
        <v>0.322929431269372</v>
      </c>
      <c r="H686" s="34" t="n">
        <v>0.225856038508937</v>
      </c>
      <c r="I686" s="35" t="n">
        <v>3.1</v>
      </c>
      <c r="J686" s="6" t="n">
        <v>0</v>
      </c>
      <c r="K686" s="35" t="n">
        <v>-1</v>
      </c>
      <c r="L686" s="42" t="n">
        <v>28.9368676040777</v>
      </c>
      <c r="M686" s="42" t="n">
        <v>-28.9368676040777</v>
      </c>
      <c r="N686" s="42" t="n">
        <v>1417.90651259981</v>
      </c>
      <c r="O686" s="6" t="str">
        <f aca="false">IF(H686&lt;=0,"Below 0%",IF(H686&lt;=0.05,"0-5%",IF(H686&lt;=0.1,"5-10%",IF(H686&lt;=0.2,"10-20%",IF(H686&lt;=0.4,"20-40%","Above 40%")))))</f>
        <v>20-40%</v>
      </c>
    </row>
    <row r="687" customFormat="false" ht="15" hidden="false" customHeight="false" outlineLevel="0" collapsed="false">
      <c r="A687" s="6" t="s">
        <v>151</v>
      </c>
      <c r="B687" s="45" t="n">
        <v>42827</v>
      </c>
      <c r="C687" s="6" t="s">
        <v>185</v>
      </c>
      <c r="D687" s="6" t="s">
        <v>194</v>
      </c>
      <c r="E687" s="6" t="s">
        <v>187</v>
      </c>
      <c r="F687" s="34" t="n">
        <v>0.404372066259384</v>
      </c>
      <c r="G687" s="34" t="n">
        <v>0.312565144616805</v>
      </c>
      <c r="H687" s="34" t="n">
        <v>0.293720919378682</v>
      </c>
      <c r="I687" s="35" t="n">
        <v>3.25</v>
      </c>
      <c r="J687" s="6" t="n">
        <v>0</v>
      </c>
      <c r="K687" s="35" t="n">
        <v>-1</v>
      </c>
      <c r="L687" s="42" t="n">
        <v>28.3581302519962</v>
      </c>
      <c r="M687" s="42" t="n">
        <v>-28.3581302519962</v>
      </c>
      <c r="N687" s="42" t="n">
        <v>1389.54838234781</v>
      </c>
      <c r="O687" s="6" t="str">
        <f aca="false">IF(H687&lt;=0,"Below 0%",IF(H687&lt;=0.05,"0-5%",IF(H687&lt;=0.1,"5-10%",IF(H687&lt;=0.2,"10-20%",IF(H687&lt;=0.4,"20-40%","Above 40%")))))</f>
        <v>20-40%</v>
      </c>
    </row>
    <row r="688" customFormat="false" ht="15" hidden="false" customHeight="false" outlineLevel="0" collapsed="false">
      <c r="A688" s="6" t="s">
        <v>151</v>
      </c>
      <c r="B688" s="45" t="n">
        <v>42827</v>
      </c>
      <c r="C688" s="6" t="s">
        <v>175</v>
      </c>
      <c r="D688" s="6" t="s">
        <v>200</v>
      </c>
      <c r="E688" s="6" t="s">
        <v>177</v>
      </c>
      <c r="F688" s="34" t="n">
        <v>0.255894869565964</v>
      </c>
      <c r="G688" s="34" t="n">
        <v>0.223704623022029</v>
      </c>
      <c r="H688" s="34" t="n">
        <v>0.143896206118032</v>
      </c>
      <c r="I688" s="35" t="n">
        <v>4.5</v>
      </c>
      <c r="J688" s="6" t="n">
        <v>0</v>
      </c>
      <c r="K688" s="35" t="n">
        <v>-1</v>
      </c>
      <c r="L688" s="42" t="n">
        <v>15.3464997745182</v>
      </c>
      <c r="M688" s="42" t="n">
        <v>-15.3464997745182</v>
      </c>
      <c r="N688" s="42" t="n">
        <v>1374.20188257329</v>
      </c>
      <c r="O688" s="6" t="str">
        <f aca="false">IF(H688&lt;=0,"Below 0%",IF(H688&lt;=0.05,"0-5%",IF(H688&lt;=0.1,"5-10%",IF(H688&lt;=0.2,"10-20%",IF(H688&lt;=0.4,"20-40%","Above 40%")))))</f>
        <v>10-20%</v>
      </c>
    </row>
    <row r="689" customFormat="false" ht="15" hidden="false" customHeight="false" outlineLevel="0" collapsed="false">
      <c r="A689" s="6" t="s">
        <v>151</v>
      </c>
      <c r="B689" s="45" t="n">
        <v>42829</v>
      </c>
      <c r="C689" s="6" t="s">
        <v>198</v>
      </c>
      <c r="D689" s="6" t="s">
        <v>178</v>
      </c>
      <c r="E689" s="6" t="s">
        <v>187</v>
      </c>
      <c r="F689" s="34" t="n">
        <v>0.53023225069046</v>
      </c>
      <c r="G689" s="34" t="n">
        <v>0.391923990498812</v>
      </c>
      <c r="H689" s="34" t="n">
        <v>0.352895621458689</v>
      </c>
      <c r="I689" s="35" t="n">
        <v>2.56</v>
      </c>
      <c r="J689" s="6" t="n">
        <v>1</v>
      </c>
      <c r="K689" s="35" t="n">
        <v>1.56</v>
      </c>
      <c r="L689" s="42" t="n">
        <v>27.4840376514659</v>
      </c>
      <c r="M689" s="42" t="n">
        <v>42.8750987362868</v>
      </c>
      <c r="N689" s="42" t="n">
        <v>1417.07698130958</v>
      </c>
      <c r="O689" s="6" t="str">
        <f aca="false">IF(H689&lt;=0,"Below 0%",IF(H689&lt;=0.05,"0-5%",IF(H689&lt;=0.1,"5-10%",IF(H689&lt;=0.2,"10-20%",IF(H689&lt;=0.4,"20-40%","Above 40%")))))</f>
        <v>20-40%</v>
      </c>
    </row>
    <row r="690" customFormat="false" ht="15" hidden="false" customHeight="false" outlineLevel="0" collapsed="false">
      <c r="A690" s="6" t="s">
        <v>151</v>
      </c>
      <c r="B690" s="45" t="n">
        <v>42829</v>
      </c>
      <c r="C690" s="6" t="s">
        <v>196</v>
      </c>
      <c r="D690" s="6" t="s">
        <v>192</v>
      </c>
      <c r="E690" s="6" t="s">
        <v>187</v>
      </c>
      <c r="F690" s="34" t="n">
        <v>0.524634659290314</v>
      </c>
      <c r="G690" s="34" t="n">
        <v>0.397086763774541</v>
      </c>
      <c r="H690" s="34" t="n">
        <v>0.321209134002241</v>
      </c>
      <c r="I690" s="35" t="n">
        <v>2.55</v>
      </c>
      <c r="J690" s="6" t="n">
        <v>1</v>
      </c>
      <c r="K690" s="35" t="n">
        <v>1.55</v>
      </c>
      <c r="L690" s="42" t="n">
        <v>27.4840376514659</v>
      </c>
      <c r="M690" s="42" t="n">
        <v>42.6002583597721</v>
      </c>
      <c r="N690" s="42" t="n">
        <v>1459.67723966935</v>
      </c>
      <c r="O690" s="6" t="str">
        <f aca="false">IF(H690&lt;=0,"Below 0%",IF(H690&lt;=0.05,"0-5%",IF(H690&lt;=0.1,"5-10%",IF(H690&lt;=0.2,"10-20%",IF(H690&lt;=0.4,"20-40%","Above 40%")))))</f>
        <v>20-40%</v>
      </c>
    </row>
    <row r="691" customFormat="false" ht="15" hidden="false" customHeight="false" outlineLevel="0" collapsed="false">
      <c r="A691" s="6" t="s">
        <v>151</v>
      </c>
      <c r="B691" s="45" t="n">
        <v>42830</v>
      </c>
      <c r="C691" s="6" t="s">
        <v>175</v>
      </c>
      <c r="D691" s="6" t="s">
        <v>181</v>
      </c>
      <c r="E691" s="6" t="s">
        <v>177</v>
      </c>
      <c r="F691" s="34" t="n">
        <v>0.697402894496918</v>
      </c>
      <c r="G691" s="34" t="n">
        <v>0.559769814281978</v>
      </c>
      <c r="H691" s="34" t="n">
        <v>0.24587442320641</v>
      </c>
      <c r="I691" s="35" t="n">
        <v>1.8</v>
      </c>
      <c r="J691" s="6" t="n">
        <v>1</v>
      </c>
      <c r="K691" s="35" t="n">
        <v>0.8</v>
      </c>
      <c r="L691" s="42" t="n">
        <v>29.1935447933871</v>
      </c>
      <c r="M691" s="42" t="n">
        <v>23.3548358347097</v>
      </c>
      <c r="N691" s="42" t="n">
        <v>1483.03207550406</v>
      </c>
      <c r="O691" s="6" t="str">
        <f aca="false">IF(H691&lt;=0,"Below 0%",IF(H691&lt;=0.05,"0-5%",IF(H691&lt;=0.1,"5-10%",IF(H691&lt;=0.2,"10-20%",IF(H691&lt;=0.4,"20-40%","Above 40%")))))</f>
        <v>20-40%</v>
      </c>
    </row>
    <row r="692" customFormat="false" ht="15" hidden="false" customHeight="false" outlineLevel="0" collapsed="false">
      <c r="A692" s="6" t="s">
        <v>151</v>
      </c>
      <c r="B692" s="45" t="n">
        <v>42830</v>
      </c>
      <c r="C692" s="6" t="s">
        <v>186</v>
      </c>
      <c r="D692" s="6" t="s">
        <v>200</v>
      </c>
      <c r="E692" s="6" t="s">
        <v>187</v>
      </c>
      <c r="F692" s="34" t="n">
        <v>0.530776679515839</v>
      </c>
      <c r="G692" s="34" t="n">
        <v>0.467246196833282</v>
      </c>
      <c r="H692" s="34" t="n">
        <v>0.135967896824263</v>
      </c>
      <c r="I692" s="35" t="n">
        <v>2.2</v>
      </c>
      <c r="J692" s="6" t="n">
        <v>1</v>
      </c>
      <c r="K692" s="35" t="n">
        <v>1.2</v>
      </c>
      <c r="L692" s="42" t="n">
        <v>29.1935447933871</v>
      </c>
      <c r="M692" s="42" t="n">
        <v>35.0322537520645</v>
      </c>
      <c r="N692" s="42" t="n">
        <v>1518.06432925613</v>
      </c>
      <c r="O692" s="6" t="str">
        <f aca="false">IF(H692&lt;=0,"Below 0%",IF(H692&lt;=0.05,"0-5%",IF(H692&lt;=0.1,"5-10%",IF(H692&lt;=0.2,"10-20%",IF(H692&lt;=0.4,"20-40%","Above 40%")))))</f>
        <v>10-20%</v>
      </c>
    </row>
    <row r="693" customFormat="false" ht="15" hidden="false" customHeight="false" outlineLevel="0" collapsed="false">
      <c r="A693" s="6" t="s">
        <v>151</v>
      </c>
      <c r="B693" s="45" t="n">
        <v>42830</v>
      </c>
      <c r="C693" s="6" t="s">
        <v>179</v>
      </c>
      <c r="D693" s="6" t="s">
        <v>180</v>
      </c>
      <c r="E693" s="6" t="s">
        <v>187</v>
      </c>
      <c r="F693" s="34" t="n">
        <v>0.696708858013153</v>
      </c>
      <c r="G693" s="34" t="n">
        <v>0.523774015775554</v>
      </c>
      <c r="H693" s="34" t="n">
        <v>0.330170716814835</v>
      </c>
      <c r="I693" s="35" t="n">
        <v>1.91</v>
      </c>
      <c r="J693" s="6" t="n">
        <v>1</v>
      </c>
      <c r="K693" s="35" t="n">
        <v>0.91</v>
      </c>
      <c r="L693" s="42" t="n">
        <v>29.1935447933871</v>
      </c>
      <c r="M693" s="42" t="n">
        <v>26.5661257619822</v>
      </c>
      <c r="N693" s="42" t="n">
        <v>1544.63045501811</v>
      </c>
      <c r="O693" s="6" t="str">
        <f aca="false">IF(H693&lt;=0,"Below 0%",IF(H693&lt;=0.05,"0-5%",IF(H693&lt;=0.1,"5-10%",IF(H693&lt;=0.2,"10-20%",IF(H693&lt;=0.4,"20-40%","Above 40%")))))</f>
        <v>20-40%</v>
      </c>
    </row>
    <row r="694" customFormat="false" ht="15" hidden="false" customHeight="false" outlineLevel="0" collapsed="false">
      <c r="A694" s="6" t="s">
        <v>151</v>
      </c>
      <c r="B694" s="45" t="n">
        <v>42833</v>
      </c>
      <c r="C694" s="6" t="s">
        <v>199</v>
      </c>
      <c r="D694" s="6" t="s">
        <v>190</v>
      </c>
      <c r="E694" s="6" t="s">
        <v>174</v>
      </c>
      <c r="F694" s="34" t="n">
        <v>0.272623747587204</v>
      </c>
      <c r="G694" s="34" t="n">
        <v>0.233862384305578</v>
      </c>
      <c r="H694" s="34" t="n">
        <v>0.165744326077588</v>
      </c>
      <c r="I694" s="35" t="n">
        <v>4.3</v>
      </c>
      <c r="J694" s="6" t="n">
        <v>0</v>
      </c>
      <c r="K694" s="35" t="n">
        <v>-1</v>
      </c>
      <c r="L694" s="42" t="n">
        <v>20.1600152352016</v>
      </c>
      <c r="M694" s="42" t="n">
        <v>-20.1600152352016</v>
      </c>
      <c r="N694" s="42" t="n">
        <v>1524.47043978291</v>
      </c>
      <c r="O694" s="6" t="str">
        <f aca="false">IF(H694&lt;=0,"Below 0%",IF(H694&lt;=0.05,"0-5%",IF(H694&lt;=0.1,"5-10%",IF(H694&lt;=0.2,"10-20%",IF(H694&lt;=0.4,"20-40%","Above 40%")))))</f>
        <v>10-20%</v>
      </c>
    </row>
    <row r="695" customFormat="false" ht="15" hidden="false" customHeight="false" outlineLevel="0" collapsed="false">
      <c r="A695" s="6" t="s">
        <v>151</v>
      </c>
      <c r="B695" s="45" t="n">
        <v>42833</v>
      </c>
      <c r="C695" s="6" t="s">
        <v>189</v>
      </c>
      <c r="D695" s="6" t="s">
        <v>175</v>
      </c>
      <c r="E695" s="6" t="s">
        <v>187</v>
      </c>
      <c r="F695" s="34" t="n">
        <v>0.625207781791687</v>
      </c>
      <c r="G695" s="34" t="n">
        <v>0.4644640975118</v>
      </c>
      <c r="H695" s="34" t="n">
        <v>0.346084197123124</v>
      </c>
      <c r="I695" s="35" t="n">
        <v>2.17</v>
      </c>
      <c r="J695" s="6" t="n">
        <v>1</v>
      </c>
      <c r="K695" s="35" t="n">
        <v>1.17</v>
      </c>
      <c r="L695" s="42" t="n">
        <v>30.8926091003622</v>
      </c>
      <c r="M695" s="42" t="n">
        <v>36.1443526474238</v>
      </c>
      <c r="N695" s="42" t="n">
        <v>1560.61479243033</v>
      </c>
      <c r="O695" s="6" t="str">
        <f aca="false">IF(H695&lt;=0,"Below 0%",IF(H695&lt;=0.05,"0-5%",IF(H695&lt;=0.1,"5-10%",IF(H695&lt;=0.2,"10-20%",IF(H695&lt;=0.4,"20-40%","Above 40%")))))</f>
        <v>20-40%</v>
      </c>
    </row>
    <row r="696" customFormat="false" ht="15" hidden="false" customHeight="false" outlineLevel="0" collapsed="false">
      <c r="A696" s="6" t="s">
        <v>151</v>
      </c>
      <c r="B696" s="45" t="n">
        <v>42834</v>
      </c>
      <c r="C696" s="6" t="s">
        <v>173</v>
      </c>
      <c r="D696" s="6" t="s">
        <v>195</v>
      </c>
      <c r="E696" s="6" t="s">
        <v>174</v>
      </c>
      <c r="F696" s="34" t="n">
        <v>0.314589351415634</v>
      </c>
      <c r="G696" s="34" t="n">
        <v>0.252054945951566</v>
      </c>
      <c r="H696" s="34" t="n">
        <v>0.248098307406691</v>
      </c>
      <c r="I696" s="35" t="n">
        <v>3.98</v>
      </c>
      <c r="J696" s="6" t="n">
        <v>0</v>
      </c>
      <c r="K696" s="35" t="n">
        <v>-1</v>
      </c>
      <c r="L696" s="42" t="n">
        <v>31.2122958486066</v>
      </c>
      <c r="M696" s="42" t="n">
        <v>-31.2122958486066</v>
      </c>
      <c r="N696" s="42" t="n">
        <v>1529.40249658172</v>
      </c>
      <c r="O696" s="6" t="str">
        <f aca="false">IF(H696&lt;=0,"Below 0%",IF(H696&lt;=0.05,"0-5%",IF(H696&lt;=0.1,"5-10%",IF(H696&lt;=0.2,"10-20%",IF(H696&lt;=0.4,"20-40%","Above 40%")))))</f>
        <v>20-40%</v>
      </c>
    </row>
    <row r="697" customFormat="false" ht="15" hidden="false" customHeight="false" outlineLevel="0" collapsed="false">
      <c r="A697" s="6" t="s">
        <v>151</v>
      </c>
      <c r="B697" s="45" t="n">
        <v>42835</v>
      </c>
      <c r="C697" s="6" t="s">
        <v>180</v>
      </c>
      <c r="D697" s="6" t="s">
        <v>185</v>
      </c>
      <c r="E697" s="6" t="s">
        <v>177</v>
      </c>
      <c r="F697" s="34" t="n">
        <v>0.685315668582916</v>
      </c>
      <c r="G697" s="34" t="n">
        <v>0.545702592087312</v>
      </c>
      <c r="H697" s="34" t="n">
        <v>0.255840962678194</v>
      </c>
      <c r="I697" s="35" t="n">
        <v>1.85</v>
      </c>
      <c r="J697" s="6" t="n">
        <v>0</v>
      </c>
      <c r="K697" s="35" t="n">
        <v>-1</v>
      </c>
      <c r="L697" s="42" t="n">
        <v>30.5880499316345</v>
      </c>
      <c r="M697" s="42" t="n">
        <v>-30.5880499316345</v>
      </c>
      <c r="N697" s="42" t="n">
        <v>1498.81444665009</v>
      </c>
      <c r="O697" s="6" t="str">
        <f aca="false">IF(H697&lt;=0,"Below 0%",IF(H697&lt;=0.05,"0-5%",IF(H697&lt;=0.1,"5-10%",IF(H697&lt;=0.2,"10-20%",IF(H697&lt;=0.4,"20-40%","Above 40%")))))</f>
        <v>20-40%</v>
      </c>
    </row>
    <row r="698" customFormat="false" ht="15" hidden="false" customHeight="false" outlineLevel="0" collapsed="false">
      <c r="A698" s="6" t="s">
        <v>151</v>
      </c>
      <c r="B698" s="45" t="n">
        <v>42840</v>
      </c>
      <c r="C698" s="6" t="s">
        <v>179</v>
      </c>
      <c r="D698" s="6" t="s">
        <v>194</v>
      </c>
      <c r="E698" s="6" t="s">
        <v>174</v>
      </c>
      <c r="F698" s="34" t="n">
        <v>0.307381004095078</v>
      </c>
      <c r="G698" s="34" t="n">
        <v>0.245534509740435</v>
      </c>
      <c r="H698" s="34" t="n">
        <v>0.251885139974919</v>
      </c>
      <c r="I698" s="35" t="n">
        <v>4.1</v>
      </c>
      <c r="J698" s="6" t="n">
        <v>0</v>
      </c>
      <c r="K698" s="35" t="n">
        <v>-1</v>
      </c>
      <c r="L698" s="42" t="n">
        <v>29.9762889330018</v>
      </c>
      <c r="M698" s="42" t="n">
        <v>-29.9762889330018</v>
      </c>
      <c r="N698" s="42" t="n">
        <v>1468.83815771709</v>
      </c>
      <c r="O698" s="6" t="str">
        <f aca="false">IF(H698&lt;=0,"Below 0%",IF(H698&lt;=0.05,"0-5%",IF(H698&lt;=0.1,"5-10%",IF(H698&lt;=0.2,"10-20%",IF(H698&lt;=0.4,"20-40%","Above 40%")))))</f>
        <v>20-40%</v>
      </c>
    </row>
    <row r="699" customFormat="false" ht="15" hidden="false" customHeight="false" outlineLevel="0" collapsed="false">
      <c r="A699" s="6" t="s">
        <v>151</v>
      </c>
      <c r="B699" s="45" t="n">
        <v>42840</v>
      </c>
      <c r="C699" s="6" t="s">
        <v>192</v>
      </c>
      <c r="D699" s="6" t="s">
        <v>186</v>
      </c>
      <c r="E699" s="6" t="s">
        <v>187</v>
      </c>
      <c r="F699" s="34" t="n">
        <v>0.647022247314453</v>
      </c>
      <c r="G699" s="34" t="n">
        <v>0.488940961307653</v>
      </c>
      <c r="H699" s="34" t="n">
        <v>0.323313648306369</v>
      </c>
      <c r="I699" s="35" t="n">
        <v>2.04</v>
      </c>
      <c r="J699" s="6" t="n">
        <v>1</v>
      </c>
      <c r="K699" s="35" t="n">
        <v>1.04</v>
      </c>
      <c r="L699" s="42" t="n">
        <v>29.9762889330018</v>
      </c>
      <c r="M699" s="42" t="n">
        <v>31.1753404903219</v>
      </c>
      <c r="N699" s="42" t="n">
        <v>1500.01349820741</v>
      </c>
      <c r="O699" s="6" t="str">
        <f aca="false">IF(H699&lt;=0,"Below 0%",IF(H699&lt;=0.05,"0-5%",IF(H699&lt;=0.1,"5-10%",IF(H699&lt;=0.2,"10-20%",IF(H699&lt;=0.4,"20-40%","Above 40%")))))</f>
        <v>20-40%</v>
      </c>
    </row>
    <row r="700" customFormat="false" ht="15" hidden="false" customHeight="false" outlineLevel="0" collapsed="false">
      <c r="A700" s="6" t="s">
        <v>151</v>
      </c>
      <c r="B700" s="45" t="n">
        <v>42841</v>
      </c>
      <c r="C700" s="6" t="s">
        <v>176</v>
      </c>
      <c r="D700" s="6" t="s">
        <v>190</v>
      </c>
      <c r="E700" s="6" t="s">
        <v>177</v>
      </c>
      <c r="F700" s="34" t="n">
        <v>0.397529810667038</v>
      </c>
      <c r="G700" s="34" t="n">
        <v>0.33636955107352</v>
      </c>
      <c r="H700" s="34" t="n">
        <v>0.181824601538177</v>
      </c>
      <c r="I700" s="35" t="n">
        <v>3</v>
      </c>
      <c r="J700" s="6" t="n">
        <v>0</v>
      </c>
      <c r="K700" s="35" t="n">
        <v>-1</v>
      </c>
      <c r="L700" s="42" t="n">
        <v>30.0002699641482</v>
      </c>
      <c r="M700" s="42" t="n">
        <v>-30.0002699641482</v>
      </c>
      <c r="N700" s="42" t="n">
        <v>1470.01322824326</v>
      </c>
      <c r="O700" s="6" t="str">
        <f aca="false">IF(H700&lt;=0,"Below 0%",IF(H700&lt;=0.05,"0-5%",IF(H700&lt;=0.1,"5-10%",IF(H700&lt;=0.2,"10-20%",IF(H700&lt;=0.4,"20-40%","Above 40%")))))</f>
        <v>10-20%</v>
      </c>
    </row>
    <row r="701" customFormat="false" ht="15" hidden="false" customHeight="false" outlineLevel="0" collapsed="false">
      <c r="A701" s="6" t="s">
        <v>151</v>
      </c>
      <c r="B701" s="45" t="n">
        <v>42847</v>
      </c>
      <c r="C701" s="6" t="s">
        <v>199</v>
      </c>
      <c r="D701" s="6" t="s">
        <v>200</v>
      </c>
      <c r="E701" s="6" t="s">
        <v>177</v>
      </c>
      <c r="F701" s="34" t="n">
        <v>0.304400205612183</v>
      </c>
      <c r="G701" s="34" t="n">
        <v>0.221443884175247</v>
      </c>
      <c r="H701" s="34" t="n">
        <v>0.374615545359951</v>
      </c>
      <c r="I701" s="35" t="n">
        <v>4.5</v>
      </c>
      <c r="J701" s="6" t="n">
        <v>0</v>
      </c>
      <c r="K701" s="35" t="n">
        <v>-1</v>
      </c>
      <c r="L701" s="42" t="n">
        <v>29.4002645648653</v>
      </c>
      <c r="M701" s="42" t="n">
        <v>-29.4002645648653</v>
      </c>
      <c r="N701" s="42" t="n">
        <v>1440.6129636784</v>
      </c>
      <c r="O701" s="6" t="str">
        <f aca="false">IF(H701&lt;=0,"Below 0%",IF(H701&lt;=0.05,"0-5%",IF(H701&lt;=0.1,"5-10%",IF(H701&lt;=0.2,"10-20%",IF(H701&lt;=0.4,"20-40%","Above 40%")))))</f>
        <v>20-40%</v>
      </c>
    </row>
    <row r="702" customFormat="false" ht="15" hidden="false" customHeight="false" outlineLevel="0" collapsed="false">
      <c r="A702" s="6" t="s">
        <v>151</v>
      </c>
      <c r="B702" s="45" t="n">
        <v>42851</v>
      </c>
      <c r="C702" s="6" t="s">
        <v>185</v>
      </c>
      <c r="D702" s="6" t="s">
        <v>195</v>
      </c>
      <c r="E702" s="6" t="s">
        <v>174</v>
      </c>
      <c r="F702" s="34" t="n">
        <v>0.269458174705505</v>
      </c>
      <c r="G702" s="34" t="n">
        <v>0.220617909510784</v>
      </c>
      <c r="H702" s="34" t="n">
        <v>0.22137942156656</v>
      </c>
      <c r="I702" s="35" t="n">
        <v>4.55</v>
      </c>
      <c r="J702" s="6" t="n">
        <v>0</v>
      </c>
      <c r="K702" s="35" t="n">
        <v>-1</v>
      </c>
      <c r="L702" s="42" t="n">
        <v>22.9315853329936</v>
      </c>
      <c r="M702" s="42" t="n">
        <v>-22.9315853329936</v>
      </c>
      <c r="N702" s="42" t="n">
        <v>1417.6813783454</v>
      </c>
      <c r="O702" s="6" t="str">
        <f aca="false">IF(H702&lt;=0,"Below 0%",IF(H702&lt;=0.05,"0-5%",IF(H702&lt;=0.1,"5-10%",IF(H702&lt;=0.2,"10-20%",IF(H702&lt;=0.4,"20-40%","Above 40%")))))</f>
        <v>20-40%</v>
      </c>
    </row>
    <row r="703" customFormat="false" ht="15" hidden="false" customHeight="false" outlineLevel="0" collapsed="false">
      <c r="A703" s="6" t="s">
        <v>151</v>
      </c>
      <c r="B703" s="45" t="n">
        <v>42851</v>
      </c>
      <c r="C703" s="6" t="s">
        <v>200</v>
      </c>
      <c r="D703" s="6" t="s">
        <v>191</v>
      </c>
      <c r="E703" s="6" t="s">
        <v>174</v>
      </c>
      <c r="F703" s="34" t="n">
        <v>0.368138343095779</v>
      </c>
      <c r="G703" s="34" t="n">
        <v>0.288709677419355</v>
      </c>
      <c r="H703" s="34" t="n">
        <v>0.275116048711638</v>
      </c>
      <c r="I703" s="35" t="n">
        <v>3.45</v>
      </c>
      <c r="J703" s="6" t="n">
        <v>0</v>
      </c>
      <c r="K703" s="35" t="n">
        <v>-1</v>
      </c>
      <c r="L703" s="42" t="n">
        <v>28.8122592735679</v>
      </c>
      <c r="M703" s="42" t="n">
        <v>-28.8122592735679</v>
      </c>
      <c r="N703" s="42" t="n">
        <v>1388.86911907184</v>
      </c>
      <c r="O703" s="6" t="str">
        <f aca="false">IF(H703&lt;=0,"Below 0%",IF(H703&lt;=0.05,"0-5%",IF(H703&lt;=0.1,"5-10%",IF(H703&lt;=0.2,"10-20%",IF(H703&lt;=0.4,"20-40%","Above 40%")))))</f>
        <v>20-40%</v>
      </c>
    </row>
    <row r="704" customFormat="false" ht="15" hidden="false" customHeight="false" outlineLevel="0" collapsed="false">
      <c r="A704" s="6" t="s">
        <v>151</v>
      </c>
      <c r="B704" s="45" t="n">
        <v>42852</v>
      </c>
      <c r="C704" s="6" t="s">
        <v>194</v>
      </c>
      <c r="D704" s="6" t="s">
        <v>176</v>
      </c>
      <c r="E704" s="6" t="s">
        <v>187</v>
      </c>
      <c r="F704" s="34" t="n">
        <v>0.574508965015411</v>
      </c>
      <c r="G704" s="34" t="n">
        <v>0.515029215107524</v>
      </c>
      <c r="H704" s="34" t="n">
        <v>0.115488108563841</v>
      </c>
      <c r="I704" s="35" t="n">
        <v>1.94</v>
      </c>
      <c r="J704" s="6" t="n">
        <v>0</v>
      </c>
      <c r="K704" s="35" t="n">
        <v>-1</v>
      </c>
      <c r="L704" s="42" t="n">
        <v>27.7773823814367</v>
      </c>
      <c r="M704" s="42" t="n">
        <v>-27.7773823814367</v>
      </c>
      <c r="N704" s="42" t="n">
        <v>1361.0917366904</v>
      </c>
      <c r="O704" s="6" t="str">
        <f aca="false">IF(H704&lt;=0,"Below 0%",IF(H704&lt;=0.05,"0-5%",IF(H704&lt;=0.1,"5-10%",IF(H704&lt;=0.2,"10-20%",IF(H704&lt;=0.4,"20-40%","Above 40%")))))</f>
        <v>10-20%</v>
      </c>
    </row>
    <row r="705" customFormat="false" ht="15" hidden="false" customHeight="false" outlineLevel="0" collapsed="false">
      <c r="A705" s="6" t="s">
        <v>151</v>
      </c>
      <c r="B705" s="45" t="n">
        <v>42854</v>
      </c>
      <c r="C705" s="6" t="s">
        <v>180</v>
      </c>
      <c r="D705" s="6" t="s">
        <v>196</v>
      </c>
      <c r="E705" s="6" t="s">
        <v>187</v>
      </c>
      <c r="F705" s="34" t="n">
        <v>0.611214220523834</v>
      </c>
      <c r="G705" s="34" t="n">
        <v>0.538770335939151</v>
      </c>
      <c r="H705" s="34" t="n">
        <v>0.134461531662474</v>
      </c>
      <c r="I705" s="35" t="n">
        <v>1.85</v>
      </c>
      <c r="J705" s="6" t="n">
        <v>0</v>
      </c>
      <c r="K705" s="35" t="n">
        <v>-1</v>
      </c>
      <c r="L705" s="42" t="n">
        <v>27.221834733808</v>
      </c>
      <c r="M705" s="42" t="n">
        <v>-27.221834733808</v>
      </c>
      <c r="N705" s="42" t="n">
        <v>1333.86990195659</v>
      </c>
      <c r="O705" s="6" t="str">
        <f aca="false">IF(H705&lt;=0,"Below 0%",IF(H705&lt;=0.05,"0-5%",IF(H705&lt;=0.1,"5-10%",IF(H705&lt;=0.2,"10-20%",IF(H705&lt;=0.4,"20-40%","Above 40%")))))</f>
        <v>10-20%</v>
      </c>
    </row>
    <row r="706" customFormat="false" ht="15" hidden="false" customHeight="false" outlineLevel="0" collapsed="false">
      <c r="A706" s="6" t="s">
        <v>151</v>
      </c>
      <c r="B706" s="45" t="n">
        <v>42855</v>
      </c>
      <c r="C706" s="6" t="s">
        <v>181</v>
      </c>
      <c r="D706" s="6" t="s">
        <v>185</v>
      </c>
      <c r="E706" s="6" t="s">
        <v>174</v>
      </c>
      <c r="F706" s="34" t="n">
        <v>0.301144301891327</v>
      </c>
      <c r="G706" s="34" t="n">
        <v>0.249201277955272</v>
      </c>
      <c r="H706" s="34" t="n">
        <v>0.20843803194853</v>
      </c>
      <c r="I706" s="35" t="n">
        <v>4</v>
      </c>
      <c r="J706" s="6" t="n">
        <v>0</v>
      </c>
      <c r="K706" s="35" t="n">
        <v>-1</v>
      </c>
      <c r="L706" s="42" t="n">
        <v>22.7399483164742</v>
      </c>
      <c r="M706" s="42" t="n">
        <v>-22.7399483164742</v>
      </c>
      <c r="N706" s="42" t="n">
        <v>1311.12995364012</v>
      </c>
      <c r="O706" s="6" t="str">
        <f aca="false">IF(H706&lt;=0,"Below 0%",IF(H706&lt;=0.05,"0-5%",IF(H706&lt;=0.1,"5-10%",IF(H706&lt;=0.2,"10-20%",IF(H706&lt;=0.4,"20-40%","Above 40%")))))</f>
        <v>20-40%</v>
      </c>
    </row>
    <row r="707" customFormat="false" ht="15" hidden="false" customHeight="false" outlineLevel="0" collapsed="false">
      <c r="A707" s="6" t="s">
        <v>151</v>
      </c>
      <c r="B707" s="45" t="n">
        <v>42856</v>
      </c>
      <c r="C707" s="6" t="s">
        <v>198</v>
      </c>
      <c r="D707" s="6" t="s">
        <v>183</v>
      </c>
      <c r="E707" s="6" t="s">
        <v>174</v>
      </c>
      <c r="F707" s="34" t="n">
        <v>0.27974545955658</v>
      </c>
      <c r="G707" s="34" t="n">
        <v>0.224339182167332</v>
      </c>
      <c r="H707" s="34" t="n">
        <v>0.246975480849889</v>
      </c>
      <c r="I707" s="35" t="n">
        <v>4.5</v>
      </c>
      <c r="J707" s="6" t="n">
        <v>0</v>
      </c>
      <c r="K707" s="35" t="n">
        <v>-1</v>
      </c>
      <c r="L707" s="42" t="n">
        <v>24.2422841248153</v>
      </c>
      <c r="M707" s="42" t="n">
        <v>-24.2422841248153</v>
      </c>
      <c r="N707" s="42" t="n">
        <v>1286.8876695153</v>
      </c>
      <c r="O707" s="6" t="str">
        <f aca="false">IF(H707&lt;=0,"Below 0%",IF(H707&lt;=0.05,"0-5%",IF(H707&lt;=0.1,"5-10%",IF(H707&lt;=0.2,"10-20%",IF(H707&lt;=0.4,"20-40%","Above 40%")))))</f>
        <v>20-40%</v>
      </c>
    </row>
    <row r="708" customFormat="false" ht="15" hidden="false" customHeight="false" outlineLevel="0" collapsed="false">
      <c r="A708" s="6" t="s">
        <v>151</v>
      </c>
      <c r="B708" s="45" t="n">
        <v>42861</v>
      </c>
      <c r="C708" s="6" t="s">
        <v>175</v>
      </c>
      <c r="D708" s="6" t="s">
        <v>173</v>
      </c>
      <c r="E708" s="6" t="s">
        <v>177</v>
      </c>
      <c r="F708" s="34" t="n">
        <v>0.459242254495621</v>
      </c>
      <c r="G708" s="34" t="n">
        <v>0.366451325462241</v>
      </c>
      <c r="H708" s="34" t="n">
        <v>0.253214881720876</v>
      </c>
      <c r="I708" s="35" t="n">
        <v>2.7</v>
      </c>
      <c r="J708" s="6" t="n">
        <v>0</v>
      </c>
      <c r="K708" s="35" t="n">
        <v>-1</v>
      </c>
      <c r="L708" s="42" t="n">
        <v>25.737753390306</v>
      </c>
      <c r="M708" s="42" t="n">
        <v>-25.737753390306</v>
      </c>
      <c r="N708" s="42" t="n">
        <v>1261.149916125</v>
      </c>
      <c r="O708" s="6" t="str">
        <f aca="false">IF(H708&lt;=0,"Below 0%",IF(H708&lt;=0.05,"0-5%",IF(H708&lt;=0.1,"5-10%",IF(H708&lt;=0.2,"10-20%",IF(H708&lt;=0.4,"20-40%","Above 40%")))))</f>
        <v>20-40%</v>
      </c>
    </row>
    <row r="709" customFormat="false" ht="15" hidden="false" customHeight="false" outlineLevel="0" collapsed="false">
      <c r="A709" s="6" t="s">
        <v>151</v>
      </c>
      <c r="B709" s="45" t="n">
        <v>42861</v>
      </c>
      <c r="C709" s="6" t="s">
        <v>196</v>
      </c>
      <c r="D709" s="6" t="s">
        <v>178</v>
      </c>
      <c r="E709" s="6" t="s">
        <v>177</v>
      </c>
      <c r="F709" s="34" t="n">
        <v>0.347642183303833</v>
      </c>
      <c r="G709" s="34" t="n">
        <v>0.25340061430452</v>
      </c>
      <c r="H709" s="34" t="n">
        <v>0.371907421211144</v>
      </c>
      <c r="I709" s="35" t="n">
        <v>4.1</v>
      </c>
      <c r="J709" s="6" t="n">
        <v>0</v>
      </c>
      <c r="K709" s="35" t="n">
        <v>-1</v>
      </c>
      <c r="L709" s="42" t="n">
        <v>25.737753390306</v>
      </c>
      <c r="M709" s="42" t="n">
        <v>-25.737753390306</v>
      </c>
      <c r="N709" s="42" t="n">
        <v>1235.41216273469</v>
      </c>
      <c r="O709" s="6" t="str">
        <f aca="false">IF(H709&lt;=0,"Below 0%",IF(H709&lt;=0.05,"0-5%",IF(H709&lt;=0.1,"5-10%",IF(H709&lt;=0.2,"10-20%",IF(H709&lt;=0.4,"20-40%","Above 40%")))))</f>
        <v>20-40%</v>
      </c>
    </row>
    <row r="710" customFormat="false" ht="15" hidden="false" customHeight="false" outlineLevel="0" collapsed="false">
      <c r="A710" s="6" t="s">
        <v>151</v>
      </c>
      <c r="B710" s="45" t="n">
        <v>42862</v>
      </c>
      <c r="C710" s="6" t="s">
        <v>185</v>
      </c>
      <c r="D710" s="6" t="s">
        <v>176</v>
      </c>
      <c r="E710" s="6" t="s">
        <v>174</v>
      </c>
      <c r="F710" s="34" t="n">
        <v>0.311810731887817</v>
      </c>
      <c r="G710" s="34" t="n">
        <v>0.273840177079098</v>
      </c>
      <c r="H710" s="34" t="n">
        <v>0.138659546651371</v>
      </c>
      <c r="I710" s="35" t="n">
        <v>3.75</v>
      </c>
      <c r="J710" s="6" t="n">
        <v>0</v>
      </c>
      <c r="K710" s="35" t="n">
        <v>-1</v>
      </c>
      <c r="L710" s="42" t="n">
        <v>19.0130206532379</v>
      </c>
      <c r="M710" s="42" t="n">
        <v>-19.0130206532379</v>
      </c>
      <c r="N710" s="42" t="n">
        <v>1216.39914208145</v>
      </c>
      <c r="O710" s="6" t="str">
        <f aca="false">IF(H710&lt;=0,"Below 0%",IF(H710&lt;=0.05,"0-5%",IF(H710&lt;=0.1,"5-10%",IF(H710&lt;=0.2,"10-20%",IF(H710&lt;=0.4,"20-40%","Above 40%")))))</f>
        <v>10-20%</v>
      </c>
    </row>
    <row r="711" customFormat="false" ht="15" hidden="false" customHeight="false" outlineLevel="0" collapsed="false">
      <c r="A711" s="6" t="s">
        <v>151</v>
      </c>
      <c r="B711" s="45" t="n">
        <v>42865</v>
      </c>
      <c r="C711" s="6" t="s">
        <v>179</v>
      </c>
      <c r="D711" s="6" t="s">
        <v>185</v>
      </c>
      <c r="E711" s="6" t="s">
        <v>187</v>
      </c>
      <c r="F711" s="34" t="n">
        <v>0.298284709453583</v>
      </c>
      <c r="G711" s="34" t="n">
        <v>0.265072247135027</v>
      </c>
      <c r="H711" s="34" t="n">
        <v>0.125295886979963</v>
      </c>
      <c r="I711" s="35" t="n">
        <v>3.75</v>
      </c>
      <c r="J711" s="6" t="n">
        <v>0</v>
      </c>
      <c r="K711" s="35" t="n">
        <v>-1</v>
      </c>
      <c r="L711" s="42" t="n">
        <v>13.1114182228293</v>
      </c>
      <c r="M711" s="42" t="n">
        <v>-13.1114182228293</v>
      </c>
      <c r="N711" s="42" t="n">
        <v>1203.28772385862</v>
      </c>
      <c r="O711" s="6" t="str">
        <f aca="false">IF(H711&lt;=0,"Below 0%",IF(H711&lt;=0.05,"0-5%",IF(H711&lt;=0.1,"5-10%",IF(H711&lt;=0.2,"10-20%",IF(H711&lt;=0.4,"20-40%","Above 40%")))))</f>
        <v>10-20%</v>
      </c>
    </row>
    <row r="712" customFormat="false" ht="15" hidden="false" customHeight="false" outlineLevel="0" collapsed="false">
      <c r="A712" s="6" t="s">
        <v>151</v>
      </c>
      <c r="B712" s="45" t="n">
        <v>42865</v>
      </c>
      <c r="C712" s="6" t="s">
        <v>179</v>
      </c>
      <c r="D712" s="6" t="s">
        <v>185</v>
      </c>
      <c r="E712" s="6" t="s">
        <v>177</v>
      </c>
      <c r="F712" s="34" t="n">
        <v>0.554058253765106</v>
      </c>
      <c r="G712" s="34" t="n">
        <v>0.473343298455406</v>
      </c>
      <c r="H712" s="34" t="n">
        <v>0.170520963480598</v>
      </c>
      <c r="I712" s="35" t="n">
        <v>2.1</v>
      </c>
      <c r="J712" s="6" t="n">
        <v>1</v>
      </c>
      <c r="K712" s="35" t="n">
        <v>1.1</v>
      </c>
      <c r="L712" s="42" t="n">
        <v>24.327982841629</v>
      </c>
      <c r="M712" s="42" t="n">
        <v>26.7607811257919</v>
      </c>
      <c r="N712" s="42" t="n">
        <v>1230.04850498441</v>
      </c>
      <c r="O712" s="6" t="str">
        <f aca="false">IF(H712&lt;=0,"Below 0%",IF(H712&lt;=0.05,"0-5%",IF(H712&lt;=0.1,"5-10%",IF(H712&lt;=0.2,"10-20%",IF(H712&lt;=0.4,"20-40%","Above 40%")))))</f>
        <v>10-20%</v>
      </c>
    </row>
    <row r="713" customFormat="false" ht="15" hidden="false" customHeight="false" outlineLevel="0" collapsed="false">
      <c r="A713" s="6" t="s">
        <v>151</v>
      </c>
      <c r="B713" s="45" t="n">
        <v>42868</v>
      </c>
      <c r="C713" s="6" t="s">
        <v>191</v>
      </c>
      <c r="D713" s="6" t="s">
        <v>175</v>
      </c>
      <c r="E713" s="6" t="s">
        <v>174</v>
      </c>
      <c r="F713" s="34" t="n">
        <v>0.332960158586502</v>
      </c>
      <c r="G713" s="34" t="n">
        <v>0.259054131406736</v>
      </c>
      <c r="H713" s="34" t="n">
        <v>0.28529182985207</v>
      </c>
      <c r="I713" s="35" t="n">
        <v>3.85</v>
      </c>
      <c r="J713" s="6" t="n">
        <v>0</v>
      </c>
      <c r="K713" s="35" t="n">
        <v>-1</v>
      </c>
      <c r="L713" s="42" t="n">
        <v>24.6009700996883</v>
      </c>
      <c r="M713" s="42" t="n">
        <v>-24.6009700996883</v>
      </c>
      <c r="N713" s="42" t="n">
        <v>1205.44753488473</v>
      </c>
      <c r="O713" s="6" t="str">
        <f aca="false">IF(H713&lt;=0,"Below 0%",IF(H713&lt;=0.05,"0-5%",IF(H713&lt;=0.1,"5-10%",IF(H713&lt;=0.2,"10-20%",IF(H713&lt;=0.4,"20-40%","Above 40%")))))</f>
        <v>20-40%</v>
      </c>
    </row>
    <row r="714" customFormat="false" ht="15" hidden="false" customHeight="false" outlineLevel="0" collapsed="false">
      <c r="A714" s="6" t="s">
        <v>151</v>
      </c>
      <c r="B714" s="45" t="n">
        <v>42869</v>
      </c>
      <c r="C714" s="6" t="s">
        <v>181</v>
      </c>
      <c r="D714" s="6" t="s">
        <v>176</v>
      </c>
      <c r="E714" s="6" t="s">
        <v>187</v>
      </c>
      <c r="F714" s="34" t="n">
        <v>0.638118922710419</v>
      </c>
      <c r="G714" s="34" t="n">
        <v>0.557325240161529</v>
      </c>
      <c r="H714" s="34" t="n">
        <v>0.144966846514027</v>
      </c>
      <c r="I714" s="35" t="n">
        <v>1.85</v>
      </c>
      <c r="J714" s="6" t="n">
        <v>1</v>
      </c>
      <c r="K714" s="35" t="n">
        <v>0.85</v>
      </c>
      <c r="L714" s="42" t="n">
        <v>24.1089506976945</v>
      </c>
      <c r="M714" s="42" t="n">
        <v>20.4926080930403</v>
      </c>
      <c r="N714" s="42" t="n">
        <v>1225.94014297777</v>
      </c>
      <c r="O714" s="6" t="str">
        <f aca="false">IF(H714&lt;=0,"Below 0%",IF(H714&lt;=0.05,"0-5%",IF(H714&lt;=0.1,"5-10%",IF(H714&lt;=0.2,"10-20%",IF(H714&lt;=0.4,"20-40%","Above 40%")))))</f>
        <v>10-20%</v>
      </c>
    </row>
    <row r="715" customFormat="false" ht="15" hidden="false" customHeight="false" outlineLevel="0" collapsed="false">
      <c r="A715" s="6" t="s">
        <v>151</v>
      </c>
      <c r="B715" s="45" t="n">
        <v>42869</v>
      </c>
      <c r="C715" s="6" t="s">
        <v>189</v>
      </c>
      <c r="D715" s="6" t="s">
        <v>183</v>
      </c>
      <c r="E715" s="6" t="s">
        <v>174</v>
      </c>
      <c r="F715" s="34" t="n">
        <v>0.313755869865418</v>
      </c>
      <c r="G715" s="34" t="n">
        <v>0.239516562132014</v>
      </c>
      <c r="H715" s="34" t="n">
        <v>0.30995479841801</v>
      </c>
      <c r="I715" s="35" t="n">
        <v>4.2</v>
      </c>
      <c r="J715" s="6" t="n">
        <v>0</v>
      </c>
      <c r="K715" s="35" t="n">
        <v>-1</v>
      </c>
      <c r="L715" s="42" t="n">
        <v>24.1089506976945</v>
      </c>
      <c r="M715" s="42" t="n">
        <v>-24.1089506976945</v>
      </c>
      <c r="N715" s="42" t="n">
        <v>1201.83119228007</v>
      </c>
      <c r="O715" s="6" t="str">
        <f aca="false">IF(H715&lt;=0,"Below 0%",IF(H715&lt;=0.05,"0-5%",IF(H715&lt;=0.1,"5-10%",IF(H715&lt;=0.2,"10-20%",IF(H715&lt;=0.4,"20-40%","Above 40%")))))</f>
        <v>20-40%</v>
      </c>
    </row>
    <row r="716" customFormat="false" ht="15" hidden="false" customHeight="false" outlineLevel="0" collapsed="false">
      <c r="A716" s="6" t="s">
        <v>151</v>
      </c>
      <c r="B716" s="45" t="n">
        <v>42872</v>
      </c>
      <c r="C716" s="6" t="s">
        <v>179</v>
      </c>
      <c r="D716" s="6" t="s">
        <v>176</v>
      </c>
      <c r="E716" s="6" t="s">
        <v>177</v>
      </c>
      <c r="F716" s="34" t="n">
        <v>0.470703840255737</v>
      </c>
      <c r="G716" s="34" t="n">
        <v>0.343442244107086</v>
      </c>
      <c r="H716" s="34" t="n">
        <v>0.370547299676307</v>
      </c>
      <c r="I716" s="35" t="n">
        <v>2.95</v>
      </c>
      <c r="J716" s="6" t="n">
        <v>0</v>
      </c>
      <c r="K716" s="35" t="n">
        <v>-1</v>
      </c>
      <c r="L716" s="42" t="n">
        <v>24.0366238456014</v>
      </c>
      <c r="M716" s="42" t="n">
        <v>-24.0366238456014</v>
      </c>
      <c r="N716" s="42" t="n">
        <v>1177.79456843447</v>
      </c>
      <c r="O716" s="6" t="str">
        <f aca="false">IF(H716&lt;=0,"Below 0%",IF(H716&lt;=0.05,"0-5%",IF(H716&lt;=0.1,"5-10%",IF(H716&lt;=0.2,"10-20%",IF(H716&lt;=0.4,"20-40%","Above 40%")))))</f>
        <v>20-40%</v>
      </c>
    </row>
    <row r="717" customFormat="false" ht="15" hidden="false" customHeight="false" outlineLevel="0" collapsed="false">
      <c r="A717" s="6" t="s">
        <v>151</v>
      </c>
      <c r="B717" s="45" t="n">
        <v>42873</v>
      </c>
      <c r="C717" s="6" t="s">
        <v>195</v>
      </c>
      <c r="D717" s="6" t="s">
        <v>181</v>
      </c>
      <c r="E717" s="6" t="s">
        <v>177</v>
      </c>
      <c r="F717" s="34" t="n">
        <v>0.602118015289307</v>
      </c>
      <c r="G717" s="34" t="n">
        <v>0.507418397626113</v>
      </c>
      <c r="H717" s="34" t="n">
        <v>0.186630240657874</v>
      </c>
      <c r="I717" s="35" t="n">
        <v>2</v>
      </c>
      <c r="J717" s="6" t="n">
        <v>1</v>
      </c>
      <c r="K717" s="35" t="n">
        <v>1</v>
      </c>
      <c r="L717" s="42" t="n">
        <v>23.5558913686894</v>
      </c>
      <c r="M717" s="42" t="n">
        <v>23.5558913686894</v>
      </c>
      <c r="N717" s="42" t="n">
        <v>1201.35045980316</v>
      </c>
      <c r="O717" s="6" t="str">
        <f aca="false">IF(H717&lt;=0,"Below 0%",IF(H717&lt;=0.05,"0-5%",IF(H717&lt;=0.1,"5-10%",IF(H717&lt;=0.2,"10-20%",IF(H717&lt;=0.4,"20-40%","Above 40%")))))</f>
        <v>10-20%</v>
      </c>
    </row>
    <row r="718" customFormat="false" ht="15" hidden="false" customHeight="false" outlineLevel="0" collapsed="false">
      <c r="A718" s="6" t="s">
        <v>151</v>
      </c>
      <c r="B718" s="45" t="n">
        <v>42876</v>
      </c>
      <c r="C718" s="6" t="s">
        <v>195</v>
      </c>
      <c r="D718" s="6" t="s">
        <v>199</v>
      </c>
      <c r="E718" s="6" t="s">
        <v>177</v>
      </c>
      <c r="F718" s="34" t="n">
        <v>0.319295644760132</v>
      </c>
      <c r="G718" s="34" t="n">
        <v>0.232295044875179</v>
      </c>
      <c r="H718" s="34" t="n">
        <v>0.374526283725516</v>
      </c>
      <c r="I718" s="35" t="n">
        <v>4.35</v>
      </c>
      <c r="J718" s="6" t="n">
        <v>0</v>
      </c>
      <c r="K718" s="35" t="n">
        <v>-1</v>
      </c>
      <c r="L718" s="42" t="n">
        <v>24.0270091960632</v>
      </c>
      <c r="M718" s="42" t="n">
        <v>-24.0270091960632</v>
      </c>
      <c r="N718" s="42" t="n">
        <v>1177.3234506071</v>
      </c>
      <c r="O718" s="6" t="str">
        <f aca="false">IF(H718&lt;=0,"Below 0%",IF(H718&lt;=0.05,"0-5%",IF(H718&lt;=0.1,"5-10%",IF(H718&lt;=0.2,"10-20%",IF(H718&lt;=0.4,"20-40%","Above 40%")))))</f>
        <v>20-40%</v>
      </c>
    </row>
    <row r="719" customFormat="false" ht="15" hidden="false" customHeight="false" outlineLevel="0" collapsed="false">
      <c r="A719" s="6" t="s">
        <v>152</v>
      </c>
      <c r="B719" s="45" t="n">
        <v>42959</v>
      </c>
      <c r="C719" s="6" t="s">
        <v>173</v>
      </c>
      <c r="D719" s="6" t="s">
        <v>192</v>
      </c>
      <c r="E719" s="6" t="s">
        <v>174</v>
      </c>
      <c r="F719" s="34" t="n">
        <v>0.326703131198883</v>
      </c>
      <c r="G719" s="34" t="n">
        <v>0.256862818731458</v>
      </c>
      <c r="H719" s="34" t="n">
        <v>0.271897321739044</v>
      </c>
      <c r="I719" s="35" t="n">
        <v>3.85</v>
      </c>
      <c r="J719" s="6" t="n">
        <v>0</v>
      </c>
      <c r="K719" s="35" t="n">
        <v>-1</v>
      </c>
      <c r="L719" s="42" t="n">
        <v>23.5464690121419</v>
      </c>
      <c r="M719" s="42" t="n">
        <v>-23.5464690121419</v>
      </c>
      <c r="N719" s="42" t="n">
        <v>1153.77698159495</v>
      </c>
      <c r="O719" s="6" t="str">
        <f aca="false">IF(H719&lt;=0,"Below 0%",IF(H719&lt;=0.05,"0-5%",IF(H719&lt;=0.1,"5-10%",IF(H719&lt;=0.2,"10-20%",IF(H719&lt;=0.4,"20-40%","Above 40%")))))</f>
        <v>20-40%</v>
      </c>
    </row>
    <row r="720" customFormat="false" ht="15" hidden="false" customHeight="false" outlineLevel="0" collapsed="false">
      <c r="A720" s="6" t="s">
        <v>152</v>
      </c>
      <c r="B720" s="45" t="n">
        <v>42959</v>
      </c>
      <c r="C720" s="6" t="s">
        <v>179</v>
      </c>
      <c r="D720" s="6" t="s">
        <v>175</v>
      </c>
      <c r="E720" s="6" t="s">
        <v>174</v>
      </c>
      <c r="F720" s="34" t="n">
        <v>0.291537284851074</v>
      </c>
      <c r="G720" s="34" t="n">
        <v>0.2461334914914</v>
      </c>
      <c r="H720" s="34" t="n">
        <v>0.184468164346746</v>
      </c>
      <c r="I720" s="35" t="n">
        <v>4.05</v>
      </c>
      <c r="J720" s="6" t="n">
        <v>1</v>
      </c>
      <c r="K720" s="35" t="n">
        <v>3.05</v>
      </c>
      <c r="L720" s="42" t="n">
        <v>17.4404067399952</v>
      </c>
      <c r="M720" s="42" t="n">
        <v>53.1932405569852</v>
      </c>
      <c r="N720" s="42" t="n">
        <v>1206.97022215194</v>
      </c>
      <c r="O720" s="6" t="str">
        <f aca="false">IF(H720&lt;=0,"Below 0%",IF(H720&lt;=0.05,"0-5%",IF(H720&lt;=0.1,"5-10%",IF(H720&lt;=0.2,"10-20%",IF(H720&lt;=0.4,"20-40%","Above 40%")))))</f>
        <v>10-20%</v>
      </c>
    </row>
    <row r="721" customFormat="false" ht="15" hidden="false" customHeight="false" outlineLevel="0" collapsed="false">
      <c r="A721" s="6" t="s">
        <v>152</v>
      </c>
      <c r="B721" s="45" t="n">
        <v>42966</v>
      </c>
      <c r="C721" s="6" t="s">
        <v>192</v>
      </c>
      <c r="D721" s="6" t="s">
        <v>185</v>
      </c>
      <c r="E721" s="6" t="s">
        <v>177</v>
      </c>
      <c r="F721" s="34" t="n">
        <v>0.659980893135071</v>
      </c>
      <c r="G721" s="34" t="n">
        <v>0.530599939704552</v>
      </c>
      <c r="H721" s="34" t="n">
        <v>0.243838990073312</v>
      </c>
      <c r="I721" s="35" t="n">
        <v>1.89</v>
      </c>
      <c r="J721" s="6" t="n">
        <v>0</v>
      </c>
      <c r="K721" s="35" t="n">
        <v>-1</v>
      </c>
      <c r="L721" s="42" t="n">
        <v>24.1394044430388</v>
      </c>
      <c r="M721" s="42" t="n">
        <v>-24.1394044430388</v>
      </c>
      <c r="N721" s="42" t="n">
        <v>1182.8308177089</v>
      </c>
      <c r="O721" s="6" t="str">
        <f aca="false">IF(H721&lt;=0,"Below 0%",IF(H721&lt;=0.05,"0-5%",IF(H721&lt;=0.1,"5-10%",IF(H721&lt;=0.2,"10-20%",IF(H721&lt;=0.4,"20-40%","Above 40%")))))</f>
        <v>20-40%</v>
      </c>
    </row>
    <row r="722" customFormat="false" ht="15" hidden="false" customHeight="false" outlineLevel="0" collapsed="false">
      <c r="A722" s="6" t="s">
        <v>152</v>
      </c>
      <c r="B722" s="45" t="n">
        <v>42966</v>
      </c>
      <c r="C722" s="6" t="s">
        <v>179</v>
      </c>
      <c r="D722" s="6" t="s">
        <v>189</v>
      </c>
      <c r="E722" s="6" t="s">
        <v>174</v>
      </c>
      <c r="F722" s="34" t="n">
        <v>0.289651036262512</v>
      </c>
      <c r="G722" s="34" t="n">
        <v>0.252908391553497</v>
      </c>
      <c r="H722" s="34" t="n">
        <v>0.145280449111721</v>
      </c>
      <c r="I722" s="35" t="n">
        <v>3.96</v>
      </c>
      <c r="J722" s="6" t="n">
        <v>0</v>
      </c>
      <c r="K722" s="35" t="n">
        <v>-1</v>
      </c>
      <c r="L722" s="42" t="n">
        <v>14.9870332062419</v>
      </c>
      <c r="M722" s="42" t="n">
        <v>-14.9870332062419</v>
      </c>
      <c r="N722" s="42" t="n">
        <v>1167.84378450266</v>
      </c>
      <c r="O722" s="6" t="str">
        <f aca="false">IF(H722&lt;=0,"Below 0%",IF(H722&lt;=0.05,"0-5%",IF(H722&lt;=0.1,"5-10%",IF(H722&lt;=0.2,"10-20%",IF(H722&lt;=0.4,"20-40%","Above 40%")))))</f>
        <v>10-20%</v>
      </c>
    </row>
    <row r="723" customFormat="false" ht="15" hidden="false" customHeight="false" outlineLevel="0" collapsed="false">
      <c r="A723" s="6" t="s">
        <v>152</v>
      </c>
      <c r="B723" s="45" t="n">
        <v>42966</v>
      </c>
      <c r="C723" s="6" t="s">
        <v>192</v>
      </c>
      <c r="D723" s="6" t="s">
        <v>185</v>
      </c>
      <c r="E723" s="6" t="s">
        <v>187</v>
      </c>
      <c r="F723" s="34" t="n">
        <v>0.250629663467407</v>
      </c>
      <c r="G723" s="34" t="n">
        <v>0.208923726258668</v>
      </c>
      <c r="H723" s="34" t="n">
        <v>0.199622790362756</v>
      </c>
      <c r="I723" s="35" t="n">
        <v>4.8</v>
      </c>
      <c r="J723" s="6" t="n">
        <v>1</v>
      </c>
      <c r="K723" s="35" t="n">
        <v>3.8</v>
      </c>
      <c r="L723" s="42" t="n">
        <v>16.1211824141479</v>
      </c>
      <c r="M723" s="42" t="n">
        <v>61.2604931737619</v>
      </c>
      <c r="N723" s="42" t="n">
        <v>1229.10427767642</v>
      </c>
      <c r="O723" s="6" t="str">
        <f aca="false">IF(H723&lt;=0,"Below 0%",IF(H723&lt;=0.05,"0-5%",IF(H723&lt;=0.1,"5-10%",IF(H723&lt;=0.2,"10-20%",IF(H723&lt;=0.4,"20-40%","Above 40%")))))</f>
        <v>10-20%</v>
      </c>
    </row>
    <row r="724" customFormat="false" ht="15" hidden="false" customHeight="false" outlineLevel="0" collapsed="false">
      <c r="A724" s="6" t="s">
        <v>152</v>
      </c>
      <c r="B724" s="45" t="n">
        <v>42966</v>
      </c>
      <c r="C724" s="6" t="s">
        <v>196</v>
      </c>
      <c r="D724" s="6" t="s">
        <v>178</v>
      </c>
      <c r="E724" s="6" t="s">
        <v>174</v>
      </c>
      <c r="F724" s="34" t="n">
        <v>0.359282493591309</v>
      </c>
      <c r="G724" s="34" t="n">
        <v>0.312613829974737</v>
      </c>
      <c r="H724" s="34" t="n">
        <v>0.149285345502286</v>
      </c>
      <c r="I724" s="35" t="n">
        <v>3.2</v>
      </c>
      <c r="J724" s="6" t="n">
        <v>0</v>
      </c>
      <c r="K724" s="35" t="n">
        <v>-1</v>
      </c>
      <c r="L724" s="42" t="n">
        <v>20.532755157354</v>
      </c>
      <c r="M724" s="42" t="n">
        <v>-20.532755157354</v>
      </c>
      <c r="N724" s="42" t="n">
        <v>1208.57152251907</v>
      </c>
      <c r="O724" s="6" t="str">
        <f aca="false">IF(H724&lt;=0,"Below 0%",IF(H724&lt;=0.05,"0-5%",IF(H724&lt;=0.1,"5-10%",IF(H724&lt;=0.2,"10-20%",IF(H724&lt;=0.4,"20-40%","Above 40%")))))</f>
        <v>10-20%</v>
      </c>
    </row>
    <row r="725" customFormat="false" ht="15" hidden="false" customHeight="false" outlineLevel="0" collapsed="false">
      <c r="A725" s="6" t="s">
        <v>152</v>
      </c>
      <c r="B725" s="45" t="n">
        <v>42966</v>
      </c>
      <c r="C725" s="6" t="s">
        <v>199</v>
      </c>
      <c r="D725" s="6" t="s">
        <v>198</v>
      </c>
      <c r="E725" s="6" t="s">
        <v>177</v>
      </c>
      <c r="F725" s="34" t="n">
        <v>0.272095710039139</v>
      </c>
      <c r="G725" s="34" t="n">
        <v>0.238437221470571</v>
      </c>
      <c r="H725" s="34" t="n">
        <v>0.141162895461445</v>
      </c>
      <c r="I725" s="35" t="n">
        <v>4.16</v>
      </c>
      <c r="J725" s="6" t="n">
        <v>1</v>
      </c>
      <c r="K725" s="35" t="n">
        <v>3.16</v>
      </c>
      <c r="L725" s="42" t="n">
        <v>12.5966205184321</v>
      </c>
      <c r="M725" s="42" t="n">
        <v>39.8053208382453</v>
      </c>
      <c r="N725" s="42" t="n">
        <v>1248.37684335731</v>
      </c>
      <c r="O725" s="6" t="str">
        <f aca="false">IF(H725&lt;=0,"Below 0%",IF(H725&lt;=0.05,"0-5%",IF(H725&lt;=0.1,"5-10%",IF(H725&lt;=0.2,"10-20%",IF(H725&lt;=0.4,"20-40%","Above 40%")))))</f>
        <v>10-20%</v>
      </c>
    </row>
    <row r="726" customFormat="false" ht="15" hidden="false" customHeight="false" outlineLevel="0" collapsed="false">
      <c r="A726" s="6" t="s">
        <v>152</v>
      </c>
      <c r="B726" s="45" t="n">
        <v>42966</v>
      </c>
      <c r="C726" s="6" t="s">
        <v>196</v>
      </c>
      <c r="D726" s="6" t="s">
        <v>178</v>
      </c>
      <c r="E726" s="6" t="s">
        <v>177</v>
      </c>
      <c r="F726" s="34" t="n">
        <v>0.354650646448135</v>
      </c>
      <c r="G726" s="34" t="n">
        <v>0.319605193584396</v>
      </c>
      <c r="H726" s="34" t="n">
        <v>0.109652325954726</v>
      </c>
      <c r="I726" s="35" t="n">
        <v>3.13</v>
      </c>
      <c r="J726" s="6" t="n">
        <v>1</v>
      </c>
      <c r="K726" s="35" t="n">
        <v>2.13</v>
      </c>
      <c r="L726" s="42" t="n">
        <v>15.590956159207</v>
      </c>
      <c r="M726" s="42" t="n">
        <v>33.2087366191109</v>
      </c>
      <c r="N726" s="42" t="n">
        <v>1281.58557997642</v>
      </c>
      <c r="O726" s="6" t="str">
        <f aca="false">IF(H726&lt;=0,"Below 0%",IF(H726&lt;=0.05,"0-5%",IF(H726&lt;=0.1,"5-10%",IF(H726&lt;=0.2,"10-20%",IF(H726&lt;=0.4,"20-40%","Above 40%")))))</f>
        <v>10-20%</v>
      </c>
    </row>
    <row r="727" customFormat="false" ht="15" hidden="false" customHeight="false" outlineLevel="0" collapsed="false">
      <c r="A727" s="6" t="s">
        <v>152</v>
      </c>
      <c r="B727" s="45" t="n">
        <v>42967</v>
      </c>
      <c r="C727" s="6" t="s">
        <v>181</v>
      </c>
      <c r="D727" s="6" t="s">
        <v>190</v>
      </c>
      <c r="E727" s="6" t="s">
        <v>187</v>
      </c>
      <c r="F727" s="34" t="n">
        <v>0.560065984725952</v>
      </c>
      <c r="G727" s="34" t="n">
        <v>0.469159502545697</v>
      </c>
      <c r="H727" s="34" t="n">
        <v>0.193764554883763</v>
      </c>
      <c r="I727" s="35" t="n">
        <v>2.12</v>
      </c>
      <c r="J727" s="6" t="n">
        <v>0</v>
      </c>
      <c r="K727" s="35" t="n">
        <v>-1</v>
      </c>
      <c r="L727" s="42" t="n">
        <v>25.6317115995285</v>
      </c>
      <c r="M727" s="42" t="n">
        <v>-25.6317115995285</v>
      </c>
      <c r="N727" s="42" t="n">
        <v>1255.95386837689</v>
      </c>
      <c r="O727" s="6" t="str">
        <f aca="false">IF(H727&lt;=0,"Below 0%",IF(H727&lt;=0.05,"0-5%",IF(H727&lt;=0.1,"5-10%",IF(H727&lt;=0.2,"10-20%",IF(H727&lt;=0.4,"20-40%","Above 40%")))))</f>
        <v>10-20%</v>
      </c>
    </row>
    <row r="728" customFormat="false" ht="15" hidden="false" customHeight="false" outlineLevel="0" collapsed="false">
      <c r="A728" s="6" t="s">
        <v>152</v>
      </c>
      <c r="B728" s="45" t="n">
        <v>42973</v>
      </c>
      <c r="C728" s="6" t="s">
        <v>180</v>
      </c>
      <c r="D728" s="6" t="s">
        <v>175</v>
      </c>
      <c r="E728" s="6" t="s">
        <v>187</v>
      </c>
      <c r="F728" s="34" t="n">
        <v>0.542098522186279</v>
      </c>
      <c r="G728" s="34" t="n">
        <v>0.491751250893495</v>
      </c>
      <c r="H728" s="34" t="n">
        <v>0.102383616109374</v>
      </c>
      <c r="I728" s="35" t="n">
        <v>2.02</v>
      </c>
      <c r="J728" s="6" t="n">
        <v>0</v>
      </c>
      <c r="K728" s="35" t="n">
        <v>-1</v>
      </c>
      <c r="L728" s="42" t="n">
        <v>25.1190773675379</v>
      </c>
      <c r="M728" s="42" t="n">
        <v>-25.1190773675379</v>
      </c>
      <c r="N728" s="42" t="n">
        <v>1230.83479100936</v>
      </c>
      <c r="O728" s="6" t="str">
        <f aca="false">IF(H728&lt;=0,"Below 0%",IF(H728&lt;=0.05,"0-5%",IF(H728&lt;=0.1,"5-10%",IF(H728&lt;=0.2,"10-20%",IF(H728&lt;=0.4,"20-40%","Above 40%")))))</f>
        <v>10-20%</v>
      </c>
    </row>
    <row r="729" customFormat="false" ht="15" hidden="false" customHeight="false" outlineLevel="0" collapsed="false">
      <c r="A729" s="6" t="s">
        <v>152</v>
      </c>
      <c r="B729" s="45" t="n">
        <v>42973</v>
      </c>
      <c r="C729" s="6" t="s">
        <v>180</v>
      </c>
      <c r="D729" s="6" t="s">
        <v>175</v>
      </c>
      <c r="E729" s="6" t="s">
        <v>177</v>
      </c>
      <c r="F729" s="34" t="n">
        <v>0.268682479858398</v>
      </c>
      <c r="G729" s="34" t="n">
        <v>0.225246604717656</v>
      </c>
      <c r="H729" s="34" t="n">
        <v>0.192836980584855</v>
      </c>
      <c r="I729" s="35" t="n">
        <v>4.41</v>
      </c>
      <c r="J729" s="6" t="n">
        <v>1</v>
      </c>
      <c r="K729" s="35" t="n">
        <v>3.41</v>
      </c>
      <c r="L729" s="42" t="n">
        <v>17.0244119774816</v>
      </c>
      <c r="M729" s="42" t="n">
        <v>58.0532448432123</v>
      </c>
      <c r="N729" s="42" t="n">
        <v>1288.88803585257</v>
      </c>
      <c r="O729" s="6" t="str">
        <f aca="false">IF(H729&lt;=0,"Below 0%",IF(H729&lt;=0.05,"0-5%",IF(H729&lt;=0.1,"5-10%",IF(H729&lt;=0.2,"10-20%",IF(H729&lt;=0.4,"20-40%","Above 40%")))))</f>
        <v>10-20%</v>
      </c>
    </row>
    <row r="730" customFormat="false" ht="15" hidden="false" customHeight="false" outlineLevel="0" collapsed="false">
      <c r="A730" s="6" t="s">
        <v>152</v>
      </c>
      <c r="B730" s="45" t="n">
        <v>42974</v>
      </c>
      <c r="C730" s="6" t="s">
        <v>183</v>
      </c>
      <c r="D730" s="6" t="s">
        <v>185</v>
      </c>
      <c r="E730" s="6" t="s">
        <v>174</v>
      </c>
      <c r="F730" s="34" t="n">
        <v>0.363960832357407</v>
      </c>
      <c r="G730" s="34" t="n">
        <v>0.263860628583921</v>
      </c>
      <c r="H730" s="34" t="n">
        <v>0.379367715110439</v>
      </c>
      <c r="I730" s="35" t="n">
        <v>3.8</v>
      </c>
      <c r="J730" s="6" t="n">
        <v>0</v>
      </c>
      <c r="K730" s="35" t="n">
        <v>-1</v>
      </c>
      <c r="L730" s="42" t="n">
        <v>25.7777607170514</v>
      </c>
      <c r="M730" s="42" t="n">
        <v>-25.7777607170514</v>
      </c>
      <c r="N730" s="42" t="n">
        <v>1263.11027513552</v>
      </c>
      <c r="O730" s="6" t="str">
        <f aca="false">IF(H730&lt;=0,"Below 0%",IF(H730&lt;=0.05,"0-5%",IF(H730&lt;=0.1,"5-10%",IF(H730&lt;=0.2,"10-20%",IF(H730&lt;=0.4,"20-40%","Above 40%")))))</f>
        <v>20-40%</v>
      </c>
    </row>
    <row r="731" customFormat="false" ht="15" hidden="false" customHeight="false" outlineLevel="0" collapsed="false">
      <c r="A731" s="6" t="s">
        <v>152</v>
      </c>
      <c r="B731" s="45" t="n">
        <v>42974</v>
      </c>
      <c r="C731" s="6" t="s">
        <v>178</v>
      </c>
      <c r="D731" s="6" t="s">
        <v>192</v>
      </c>
      <c r="E731" s="6" t="s">
        <v>174</v>
      </c>
      <c r="F731" s="34" t="n">
        <v>0.343917310237885</v>
      </c>
      <c r="G731" s="34" t="n">
        <v>0.305445631237962</v>
      </c>
      <c r="H731" s="34" t="n">
        <v>0.12595262483866</v>
      </c>
      <c r="I731" s="35" t="n">
        <v>3.3</v>
      </c>
      <c r="J731" s="6" t="n">
        <v>1</v>
      </c>
      <c r="K731" s="35" t="n">
        <v>2.3</v>
      </c>
      <c r="L731" s="42" t="n">
        <v>18.9028212563597</v>
      </c>
      <c r="M731" s="42" t="n">
        <v>43.4764888896274</v>
      </c>
      <c r="N731" s="42" t="n">
        <v>1306.58676402514</v>
      </c>
      <c r="O731" s="6" t="str">
        <f aca="false">IF(H731&lt;=0,"Below 0%",IF(H731&lt;=0.05,"0-5%",IF(H731&lt;=0.1,"5-10%",IF(H731&lt;=0.2,"10-20%",IF(H731&lt;=0.4,"20-40%","Above 40%")))))</f>
        <v>10-20%</v>
      </c>
    </row>
    <row r="732" customFormat="false" ht="15" hidden="false" customHeight="false" outlineLevel="0" collapsed="false">
      <c r="A732" s="6" t="s">
        <v>152</v>
      </c>
      <c r="B732" s="45" t="n">
        <v>42987</v>
      </c>
      <c r="C732" s="6" t="s">
        <v>194</v>
      </c>
      <c r="D732" s="6" t="s">
        <v>183</v>
      </c>
      <c r="E732" s="6" t="s">
        <v>174</v>
      </c>
      <c r="F732" s="34" t="n">
        <v>0.295682847499847</v>
      </c>
      <c r="G732" s="34" t="n">
        <v>0.254855797527958</v>
      </c>
      <c r="H732" s="34" t="n">
        <v>0.160196669520187</v>
      </c>
      <c r="I732" s="35" t="n">
        <v>4</v>
      </c>
      <c r="J732" s="6" t="n">
        <v>0</v>
      </c>
      <c r="K732" s="35" t="n">
        <v>-1</v>
      </c>
      <c r="L732" s="42" t="n">
        <v>19.8962012954266</v>
      </c>
      <c r="M732" s="42" t="n">
        <v>-19.8962012954266</v>
      </c>
      <c r="N732" s="42" t="n">
        <v>1286.69056272972</v>
      </c>
      <c r="O732" s="6" t="str">
        <f aca="false">IF(H732&lt;=0,"Below 0%",IF(H732&lt;=0.05,"0-5%",IF(H732&lt;=0.1,"5-10%",IF(H732&lt;=0.2,"10-20%",IF(H732&lt;=0.4,"20-40%","Above 40%")))))</f>
        <v>10-20%</v>
      </c>
    </row>
    <row r="733" customFormat="false" ht="15" hidden="false" customHeight="false" outlineLevel="0" collapsed="false">
      <c r="A733" s="6" t="s">
        <v>152</v>
      </c>
      <c r="B733" s="45" t="n">
        <v>42987</v>
      </c>
      <c r="C733" s="6" t="s">
        <v>201</v>
      </c>
      <c r="D733" s="6" t="s">
        <v>178</v>
      </c>
      <c r="E733" s="6" t="s">
        <v>177</v>
      </c>
      <c r="F733" s="34" t="n">
        <v>0.406781286001205</v>
      </c>
      <c r="G733" s="34" t="n">
        <v>0.319578947368421</v>
      </c>
      <c r="H733" s="34" t="n">
        <v>0.272866342889147</v>
      </c>
      <c r="I733" s="35" t="n">
        <v>3.2</v>
      </c>
      <c r="J733" s="6" t="n">
        <v>0</v>
      </c>
      <c r="K733" s="35" t="n">
        <v>-1</v>
      </c>
      <c r="L733" s="42" t="n">
        <v>26.1317352805029</v>
      </c>
      <c r="M733" s="42" t="n">
        <v>-26.1317352805029</v>
      </c>
      <c r="N733" s="42" t="n">
        <v>1260.55882744922</v>
      </c>
      <c r="O733" s="6" t="str">
        <f aca="false">IF(H733&lt;=0,"Below 0%",IF(H733&lt;=0.05,"0-5%",IF(H733&lt;=0.1,"5-10%",IF(H733&lt;=0.2,"10-20%",IF(H733&lt;=0.4,"20-40%","Above 40%")))))</f>
        <v>20-40%</v>
      </c>
    </row>
    <row r="734" customFormat="false" ht="15" hidden="false" customHeight="false" outlineLevel="0" collapsed="false">
      <c r="A734" s="6" t="s">
        <v>152</v>
      </c>
      <c r="B734" s="45" t="n">
        <v>42987</v>
      </c>
      <c r="C734" s="6" t="s">
        <v>173</v>
      </c>
      <c r="D734" s="6" t="s">
        <v>181</v>
      </c>
      <c r="E734" s="6" t="s">
        <v>177</v>
      </c>
      <c r="F734" s="34" t="n">
        <v>0.604693949222565</v>
      </c>
      <c r="G734" s="34" t="n">
        <v>0.462969180151749</v>
      </c>
      <c r="H734" s="34" t="n">
        <v>0.306121390249696</v>
      </c>
      <c r="I734" s="35" t="n">
        <v>2.15</v>
      </c>
      <c r="J734" s="6" t="n">
        <v>1</v>
      </c>
      <c r="K734" s="35" t="n">
        <v>1.15</v>
      </c>
      <c r="L734" s="42" t="n">
        <v>26.1317352805029</v>
      </c>
      <c r="M734" s="42" t="n">
        <v>30.0514955725783</v>
      </c>
      <c r="N734" s="42" t="n">
        <v>1290.61032302179</v>
      </c>
      <c r="O734" s="6" t="str">
        <f aca="false">IF(H734&lt;=0,"Below 0%",IF(H734&lt;=0.05,"0-5%",IF(H734&lt;=0.1,"5-10%",IF(H734&lt;=0.2,"10-20%",IF(H734&lt;=0.4,"20-40%","Above 40%")))))</f>
        <v>20-40%</v>
      </c>
    </row>
    <row r="735" customFormat="false" ht="15" hidden="false" customHeight="false" outlineLevel="0" collapsed="false">
      <c r="A735" s="6" t="s">
        <v>152</v>
      </c>
      <c r="B735" s="45" t="n">
        <v>42988</v>
      </c>
      <c r="C735" s="6" t="s">
        <v>196</v>
      </c>
      <c r="D735" s="6" t="s">
        <v>180</v>
      </c>
      <c r="E735" s="6" t="s">
        <v>187</v>
      </c>
      <c r="F735" s="34" t="n">
        <v>0.492587357759476</v>
      </c>
      <c r="G735" s="34" t="n">
        <v>0.404886744966443</v>
      </c>
      <c r="H735" s="34" t="n">
        <v>0.216605294896234</v>
      </c>
      <c r="I735" s="35" t="n">
        <v>2.5</v>
      </c>
      <c r="J735" s="6" t="n">
        <v>1</v>
      </c>
      <c r="K735" s="35" t="n">
        <v>1.5</v>
      </c>
      <c r="L735" s="42" t="n">
        <v>25.8122064604359</v>
      </c>
      <c r="M735" s="42" t="n">
        <v>38.7183096906538</v>
      </c>
      <c r="N735" s="42" t="n">
        <v>1329.32863271245</v>
      </c>
      <c r="O735" s="6" t="str">
        <f aca="false">IF(H735&lt;=0,"Below 0%",IF(H735&lt;=0.05,"0-5%",IF(H735&lt;=0.1,"5-10%",IF(H735&lt;=0.2,"10-20%",IF(H735&lt;=0.4,"20-40%","Above 40%")))))</f>
        <v>20-40%</v>
      </c>
    </row>
    <row r="736" customFormat="false" ht="15" hidden="false" customHeight="false" outlineLevel="0" collapsed="false">
      <c r="A736" s="6" t="s">
        <v>152</v>
      </c>
      <c r="B736" s="45" t="n">
        <v>42988</v>
      </c>
      <c r="C736" s="6" t="s">
        <v>175</v>
      </c>
      <c r="D736" s="6" t="s">
        <v>188</v>
      </c>
      <c r="E736" s="6" t="s">
        <v>177</v>
      </c>
      <c r="F736" s="34" t="n">
        <v>0.383647531270981</v>
      </c>
      <c r="G736" s="34" t="n">
        <v>0.29940119760479</v>
      </c>
      <c r="H736" s="34" t="n">
        <v>0.281382754445076</v>
      </c>
      <c r="I736" s="35" t="n">
        <v>3.35</v>
      </c>
      <c r="J736" s="6" t="n">
        <v>1</v>
      </c>
      <c r="K736" s="35" t="n">
        <v>2.35</v>
      </c>
      <c r="L736" s="42" t="n">
        <v>25.8122064604359</v>
      </c>
      <c r="M736" s="42" t="n">
        <v>60.6586851820243</v>
      </c>
      <c r="N736" s="42" t="n">
        <v>1389.98731789447</v>
      </c>
      <c r="O736" s="6" t="str">
        <f aca="false">IF(H736&lt;=0,"Below 0%",IF(H736&lt;=0.05,"0-5%",IF(H736&lt;=0.1,"5-10%",IF(H736&lt;=0.2,"10-20%",IF(H736&lt;=0.4,"20-40%","Above 40%")))))</f>
        <v>20-40%</v>
      </c>
    </row>
    <row r="737" customFormat="false" ht="15" hidden="false" customHeight="false" outlineLevel="0" collapsed="false">
      <c r="A737" s="6" t="s">
        <v>152</v>
      </c>
      <c r="B737" s="45" t="n">
        <v>42989</v>
      </c>
      <c r="C737" s="6" t="s">
        <v>189</v>
      </c>
      <c r="D737" s="6" t="s">
        <v>202</v>
      </c>
      <c r="E737" s="6" t="s">
        <v>174</v>
      </c>
      <c r="F737" s="34" t="n">
        <v>0.311904609203339</v>
      </c>
      <c r="G737" s="34" t="n">
        <v>0.279783393501805</v>
      </c>
      <c r="H737" s="34" t="n">
        <v>0.114807441926772</v>
      </c>
      <c r="I737" s="35" t="n">
        <v>3.6</v>
      </c>
      <c r="J737" s="6" t="n">
        <v>0</v>
      </c>
      <c r="K737" s="35" t="n">
        <v>-1</v>
      </c>
      <c r="L737" s="42" t="n">
        <v>16.4201063820411</v>
      </c>
      <c r="M737" s="42" t="n">
        <v>-16.4201063820411</v>
      </c>
      <c r="N737" s="42" t="n">
        <v>1373.56721151243</v>
      </c>
      <c r="O737" s="6" t="str">
        <f aca="false">IF(H737&lt;=0,"Below 0%",IF(H737&lt;=0.05,"0-5%",IF(H737&lt;=0.1,"5-10%",IF(H737&lt;=0.2,"10-20%",IF(H737&lt;=0.4,"20-40%","Above 40%")))))</f>
        <v>10-20%</v>
      </c>
    </row>
    <row r="738" customFormat="false" ht="15" hidden="false" customHeight="false" outlineLevel="0" collapsed="false">
      <c r="A738" s="6" t="s">
        <v>152</v>
      </c>
      <c r="B738" s="45" t="n">
        <v>42993</v>
      </c>
      <c r="C738" s="6" t="s">
        <v>199</v>
      </c>
      <c r="D738" s="6" t="s">
        <v>201</v>
      </c>
      <c r="E738" s="6" t="s">
        <v>174</v>
      </c>
      <c r="F738" s="34" t="n">
        <v>0.34021657705307</v>
      </c>
      <c r="G738" s="34" t="n">
        <v>0.291161294645849</v>
      </c>
      <c r="H738" s="34" t="n">
        <v>0.168481468207817</v>
      </c>
      <c r="I738" s="35" t="n">
        <v>3.44</v>
      </c>
      <c r="J738" s="6" t="n">
        <v>0</v>
      </c>
      <c r="K738" s="35" t="n">
        <v>-1</v>
      </c>
      <c r="L738" s="42" t="n">
        <v>23.9733956014546</v>
      </c>
      <c r="M738" s="42" t="n">
        <v>-23.9733956014546</v>
      </c>
      <c r="N738" s="42" t="n">
        <v>1349.59381591098</v>
      </c>
      <c r="O738" s="6" t="str">
        <f aca="false">IF(H738&lt;=0,"Below 0%",IF(H738&lt;=0.05,"0-5%",IF(H738&lt;=0.1,"5-10%",IF(H738&lt;=0.2,"10-20%",IF(H738&lt;=0.4,"20-40%","Above 40%")))))</f>
        <v>10-20%</v>
      </c>
    </row>
    <row r="739" customFormat="false" ht="15" hidden="false" customHeight="false" outlineLevel="0" collapsed="false">
      <c r="A739" s="6" t="s">
        <v>152</v>
      </c>
      <c r="B739" s="45" t="n">
        <v>42993</v>
      </c>
      <c r="C739" s="6" t="s">
        <v>199</v>
      </c>
      <c r="D739" s="6" t="s">
        <v>201</v>
      </c>
      <c r="E739" s="6" t="s">
        <v>177</v>
      </c>
      <c r="F739" s="34" t="n">
        <v>0.312269598245621</v>
      </c>
      <c r="G739" s="34" t="n">
        <v>0.253568317362461</v>
      </c>
      <c r="H739" s="34" t="n">
        <v>0.231500849529439</v>
      </c>
      <c r="I739" s="35" t="n">
        <v>3.95</v>
      </c>
      <c r="J739" s="6" t="n">
        <v>0</v>
      </c>
      <c r="K739" s="35" t="n">
        <v>-1</v>
      </c>
      <c r="L739" s="42" t="n">
        <v>27.1762499687991</v>
      </c>
      <c r="M739" s="42" t="n">
        <v>-27.1762499687991</v>
      </c>
      <c r="N739" s="42" t="n">
        <v>1322.41756594218</v>
      </c>
      <c r="O739" s="6" t="str">
        <f aca="false">IF(H739&lt;=0,"Below 0%",IF(H739&lt;=0.05,"0-5%",IF(H739&lt;=0.1,"5-10%",IF(H739&lt;=0.2,"10-20%",IF(H739&lt;=0.4,"20-40%","Above 40%")))))</f>
        <v>20-40%</v>
      </c>
    </row>
    <row r="740" customFormat="false" ht="15" hidden="false" customHeight="false" outlineLevel="0" collapsed="false">
      <c r="A740" s="6" t="s">
        <v>152</v>
      </c>
      <c r="B740" s="45" t="n">
        <v>42994</v>
      </c>
      <c r="C740" s="6" t="s">
        <v>178</v>
      </c>
      <c r="D740" s="6" t="s">
        <v>189</v>
      </c>
      <c r="E740" s="6" t="s">
        <v>174</v>
      </c>
      <c r="F740" s="34" t="n">
        <v>0.389150559902191</v>
      </c>
      <c r="G740" s="34" t="n">
        <v>0.300798035604665</v>
      </c>
      <c r="H740" s="34" t="n">
        <v>0.293727065470754</v>
      </c>
      <c r="I740" s="35" t="n">
        <v>3.35</v>
      </c>
      <c r="J740" s="6" t="n">
        <v>1</v>
      </c>
      <c r="K740" s="35" t="n">
        <v>2.35</v>
      </c>
      <c r="L740" s="42" t="n">
        <v>26.4483513188435</v>
      </c>
      <c r="M740" s="42" t="n">
        <v>62.1536255992823</v>
      </c>
      <c r="N740" s="42" t="n">
        <v>1384.57119154146</v>
      </c>
      <c r="O740" s="6" t="str">
        <f aca="false">IF(H740&lt;=0,"Below 0%",IF(H740&lt;=0.05,"0-5%",IF(H740&lt;=0.1,"5-10%",IF(H740&lt;=0.2,"10-20%",IF(H740&lt;=0.4,"20-40%","Above 40%")))))</f>
        <v>20-40%</v>
      </c>
    </row>
    <row r="741" customFormat="false" ht="15" hidden="false" customHeight="false" outlineLevel="0" collapsed="false">
      <c r="A741" s="6" t="s">
        <v>152</v>
      </c>
      <c r="B741" s="45" t="n">
        <v>42994</v>
      </c>
      <c r="C741" s="6" t="s">
        <v>188</v>
      </c>
      <c r="D741" s="6" t="s">
        <v>192</v>
      </c>
      <c r="E741" s="6" t="s">
        <v>187</v>
      </c>
      <c r="F741" s="34" t="n">
        <v>0.463529497385025</v>
      </c>
      <c r="G741" s="34" t="n">
        <v>0.411412695020304</v>
      </c>
      <c r="H741" s="34" t="n">
        <v>0.126677671825731</v>
      </c>
      <c r="I741" s="35" t="n">
        <v>2.43</v>
      </c>
      <c r="J741" s="6" t="n">
        <v>1</v>
      </c>
      <c r="K741" s="35" t="n">
        <v>1.43</v>
      </c>
      <c r="L741" s="42" t="n">
        <v>26.4483513188435</v>
      </c>
      <c r="M741" s="42" t="n">
        <v>37.8211423859463</v>
      </c>
      <c r="N741" s="42" t="n">
        <v>1422.39233392741</v>
      </c>
      <c r="O741" s="6" t="str">
        <f aca="false">IF(H741&lt;=0,"Below 0%",IF(H741&lt;=0.05,"0-5%",IF(H741&lt;=0.1,"5-10%",IF(H741&lt;=0.2,"10-20%",IF(H741&lt;=0.4,"20-40%","Above 40%")))))</f>
        <v>10-20%</v>
      </c>
    </row>
    <row r="742" customFormat="false" ht="15" hidden="false" customHeight="false" outlineLevel="0" collapsed="false">
      <c r="A742" s="6" t="s">
        <v>152</v>
      </c>
      <c r="B742" s="45" t="n">
        <v>42994</v>
      </c>
      <c r="C742" s="6" t="s">
        <v>202</v>
      </c>
      <c r="D742" s="6" t="s">
        <v>195</v>
      </c>
      <c r="E742" s="6" t="s">
        <v>187</v>
      </c>
      <c r="F742" s="34" t="n">
        <v>0.389019250869751</v>
      </c>
      <c r="G742" s="34" t="n">
        <v>0.292869269949066</v>
      </c>
      <c r="H742" s="34" t="n">
        <v>0.328303413114686</v>
      </c>
      <c r="I742" s="35" t="n">
        <v>3.5</v>
      </c>
      <c r="J742" s="6" t="n">
        <v>0</v>
      </c>
      <c r="K742" s="35" t="n">
        <v>-1</v>
      </c>
      <c r="L742" s="42" t="n">
        <v>26.4483513188435</v>
      </c>
      <c r="M742" s="42" t="n">
        <v>-26.4483513188435</v>
      </c>
      <c r="N742" s="42" t="n">
        <v>1395.94398260856</v>
      </c>
      <c r="O742" s="6" t="str">
        <f aca="false">IF(H742&lt;=0,"Below 0%",IF(H742&lt;=0.05,"0-5%",IF(H742&lt;=0.1,"5-10%",IF(H742&lt;=0.2,"10-20%",IF(H742&lt;=0.4,"20-40%","Above 40%")))))</f>
        <v>20-40%</v>
      </c>
    </row>
    <row r="743" customFormat="false" ht="15" hidden="false" customHeight="false" outlineLevel="0" collapsed="false">
      <c r="A743" s="6" t="s">
        <v>152</v>
      </c>
      <c r="B743" s="45" t="n">
        <v>42994</v>
      </c>
      <c r="C743" s="6" t="s">
        <v>180</v>
      </c>
      <c r="D743" s="6" t="s">
        <v>179</v>
      </c>
      <c r="E743" s="6" t="s">
        <v>177</v>
      </c>
      <c r="F743" s="34" t="n">
        <v>0.414518386125565</v>
      </c>
      <c r="G743" s="34" t="n">
        <v>0.374192012598195</v>
      </c>
      <c r="H743" s="34" t="n">
        <v>0.10776919915357</v>
      </c>
      <c r="I743" s="35" t="n">
        <v>2.67</v>
      </c>
      <c r="J743" s="6" t="n">
        <v>1</v>
      </c>
      <c r="K743" s="35" t="n">
        <v>1.67</v>
      </c>
      <c r="L743" s="42" t="n">
        <v>21.1357349238145</v>
      </c>
      <c r="M743" s="42" t="n">
        <v>35.2966773227702</v>
      </c>
      <c r="N743" s="42" t="n">
        <v>1431.24065993133</v>
      </c>
      <c r="O743" s="6" t="str">
        <f aca="false">IF(H743&lt;=0,"Below 0%",IF(H743&lt;=0.05,"0-5%",IF(H743&lt;=0.1,"5-10%",IF(H743&lt;=0.2,"10-20%",IF(H743&lt;=0.4,"20-40%","Above 40%")))))</f>
        <v>10-20%</v>
      </c>
    </row>
    <row r="744" customFormat="false" ht="15" hidden="false" customHeight="false" outlineLevel="0" collapsed="false">
      <c r="A744" s="6" t="s">
        <v>152</v>
      </c>
      <c r="B744" s="45" t="n">
        <v>42995</v>
      </c>
      <c r="C744" s="6" t="s">
        <v>190</v>
      </c>
      <c r="D744" s="6" t="s">
        <v>185</v>
      </c>
      <c r="E744" s="6" t="s">
        <v>187</v>
      </c>
      <c r="F744" s="34" t="n">
        <v>0.633936047554016</v>
      </c>
      <c r="G744" s="34" t="n">
        <v>0.542993608399593</v>
      </c>
      <c r="H744" s="34" t="n">
        <v>0.167483443170656</v>
      </c>
      <c r="I744" s="35" t="n">
        <v>1.85</v>
      </c>
      <c r="J744" s="6" t="n">
        <v>0</v>
      </c>
      <c r="K744" s="35" t="n">
        <v>-1</v>
      </c>
      <c r="L744" s="42" t="n">
        <v>28.6248131986267</v>
      </c>
      <c r="M744" s="42" t="n">
        <v>-28.6248131986267</v>
      </c>
      <c r="N744" s="42" t="n">
        <v>1402.61584673271</v>
      </c>
      <c r="O744" s="6" t="str">
        <f aca="false">IF(H744&lt;=0,"Below 0%",IF(H744&lt;=0.05,"0-5%",IF(H744&lt;=0.1,"5-10%",IF(H744&lt;=0.2,"10-20%",IF(H744&lt;=0.4,"20-40%","Above 40%")))))</f>
        <v>10-20%</v>
      </c>
    </row>
    <row r="745" customFormat="false" ht="15" hidden="false" customHeight="false" outlineLevel="0" collapsed="false">
      <c r="A745" s="6" t="s">
        <v>152</v>
      </c>
      <c r="B745" s="45" t="n">
        <v>43001</v>
      </c>
      <c r="C745" s="6" t="s">
        <v>196</v>
      </c>
      <c r="D745" s="6" t="s">
        <v>202</v>
      </c>
      <c r="E745" s="6" t="s">
        <v>177</v>
      </c>
      <c r="F745" s="34" t="n">
        <v>0.29650405049324</v>
      </c>
      <c r="G745" s="34" t="n">
        <v>0.255041152263375</v>
      </c>
      <c r="H745" s="34" t="n">
        <v>0.162573364580192</v>
      </c>
      <c r="I745" s="35" t="n">
        <v>3.9</v>
      </c>
      <c r="J745" s="6" t="n">
        <v>0</v>
      </c>
      <c r="K745" s="35" t="n">
        <v>-1</v>
      </c>
      <c r="L745" s="42" t="n">
        <v>18.9069952286278</v>
      </c>
      <c r="M745" s="42" t="n">
        <v>-18.9069952286278</v>
      </c>
      <c r="N745" s="42" t="n">
        <v>1383.70885150408</v>
      </c>
      <c r="O745" s="6" t="str">
        <f aca="false">IF(H745&lt;=0,"Below 0%",IF(H745&lt;=0.05,"0-5%",IF(H745&lt;=0.1,"5-10%",IF(H745&lt;=0.2,"10-20%",IF(H745&lt;=0.4,"20-40%","Above 40%")))))</f>
        <v>10-20%</v>
      </c>
    </row>
    <row r="746" customFormat="false" ht="15" hidden="false" customHeight="false" outlineLevel="0" collapsed="false">
      <c r="A746" s="6" t="s">
        <v>152</v>
      </c>
      <c r="B746" s="45" t="n">
        <v>43001</v>
      </c>
      <c r="C746" s="6" t="s">
        <v>195</v>
      </c>
      <c r="D746" s="6" t="s">
        <v>183</v>
      </c>
      <c r="E746" s="6" t="s">
        <v>177</v>
      </c>
      <c r="F746" s="34" t="n">
        <v>0.647148191928864</v>
      </c>
      <c r="G746" s="34" t="n">
        <v>0.508875739644971</v>
      </c>
      <c r="H746" s="34" t="n">
        <v>0.271721446929976</v>
      </c>
      <c r="I746" s="35" t="n">
        <v>2</v>
      </c>
      <c r="J746" s="6" t="n">
        <v>1</v>
      </c>
      <c r="K746" s="35" t="n">
        <v>1</v>
      </c>
      <c r="L746" s="42" t="n">
        <v>28.0523169346541</v>
      </c>
      <c r="M746" s="42" t="n">
        <v>28.0523169346541</v>
      </c>
      <c r="N746" s="42" t="n">
        <v>1411.76116843873</v>
      </c>
      <c r="O746" s="6" t="str">
        <f aca="false">IF(H746&lt;=0,"Below 0%",IF(H746&lt;=0.05,"0-5%",IF(H746&lt;=0.1,"5-10%",IF(H746&lt;=0.2,"10-20%",IF(H746&lt;=0.4,"20-40%","Above 40%")))))</f>
        <v>20-40%</v>
      </c>
    </row>
    <row r="747" customFormat="false" ht="15" hidden="false" customHeight="false" outlineLevel="0" collapsed="false">
      <c r="A747" s="6" t="s">
        <v>152</v>
      </c>
      <c r="B747" s="45" t="n">
        <v>43001</v>
      </c>
      <c r="C747" s="6" t="s">
        <v>175</v>
      </c>
      <c r="D747" s="6" t="s">
        <v>198</v>
      </c>
      <c r="E747" s="6" t="s">
        <v>187</v>
      </c>
      <c r="F747" s="34" t="n">
        <v>0.494414538145065</v>
      </c>
      <c r="G747" s="34" t="n">
        <v>0.406006875339244</v>
      </c>
      <c r="H747" s="34" t="n">
        <v>0.217749176616656</v>
      </c>
      <c r="I747" s="35" t="n">
        <v>2.45</v>
      </c>
      <c r="J747" s="6" t="n">
        <v>0</v>
      </c>
      <c r="K747" s="35" t="n">
        <v>-1</v>
      </c>
      <c r="L747" s="42" t="n">
        <v>28.0523169346541</v>
      </c>
      <c r="M747" s="42" t="n">
        <v>-28.0523169346541</v>
      </c>
      <c r="N747" s="42" t="n">
        <v>1383.70885150408</v>
      </c>
      <c r="O747" s="6" t="str">
        <f aca="false">IF(H747&lt;=0,"Below 0%",IF(H747&lt;=0.05,"0-5%",IF(H747&lt;=0.1,"5-10%",IF(H747&lt;=0.2,"10-20%",IF(H747&lt;=0.4,"20-40%","Above 40%")))))</f>
        <v>20-40%</v>
      </c>
    </row>
    <row r="748" customFormat="false" ht="15" hidden="false" customHeight="false" outlineLevel="0" collapsed="false">
      <c r="A748" s="6" t="s">
        <v>152</v>
      </c>
      <c r="B748" s="45" t="n">
        <v>43002</v>
      </c>
      <c r="C748" s="6" t="s">
        <v>201</v>
      </c>
      <c r="D748" s="6" t="s">
        <v>188</v>
      </c>
      <c r="E748" s="6" t="s">
        <v>187</v>
      </c>
      <c r="F748" s="34" t="n">
        <v>0.431769609451294</v>
      </c>
      <c r="G748" s="34" t="n">
        <v>0.353797674671303</v>
      </c>
      <c r="H748" s="34" t="n">
        <v>0.220385662094674</v>
      </c>
      <c r="I748" s="35" t="n">
        <v>2.85</v>
      </c>
      <c r="J748" s="6" t="n">
        <v>1</v>
      </c>
      <c r="K748" s="35" t="n">
        <v>1.85</v>
      </c>
      <c r="L748" s="42" t="n">
        <v>27.6741770300816</v>
      </c>
      <c r="M748" s="42" t="n">
        <v>51.1972275056509</v>
      </c>
      <c r="N748" s="42" t="n">
        <v>1434.90607900973</v>
      </c>
      <c r="O748" s="6" t="str">
        <f aca="false">IF(H748&lt;=0,"Below 0%",IF(H748&lt;=0.05,"0-5%",IF(H748&lt;=0.1,"5-10%",IF(H748&lt;=0.2,"10-20%",IF(H748&lt;=0.4,"20-40%","Above 40%")))))</f>
        <v>20-40%</v>
      </c>
    </row>
    <row r="749" customFormat="false" ht="15" hidden="false" customHeight="false" outlineLevel="0" collapsed="false">
      <c r="A749" s="6" t="s">
        <v>152</v>
      </c>
      <c r="B749" s="45" t="n">
        <v>43008</v>
      </c>
      <c r="C749" s="6" t="s">
        <v>199</v>
      </c>
      <c r="D749" s="6" t="s">
        <v>195</v>
      </c>
      <c r="E749" s="6" t="s">
        <v>174</v>
      </c>
      <c r="F749" s="34" t="n">
        <v>0.34319880604744</v>
      </c>
      <c r="G749" s="34" t="n">
        <v>0.284667789905501</v>
      </c>
      <c r="H749" s="34" t="n">
        <v>0.205611657579413</v>
      </c>
      <c r="I749" s="35" t="n">
        <v>3.5</v>
      </c>
      <c r="J749" s="6" t="n">
        <v>1</v>
      </c>
      <c r="K749" s="35" t="n">
        <v>2.5</v>
      </c>
      <c r="L749" s="42" t="n">
        <v>28.6981215801946</v>
      </c>
      <c r="M749" s="42" t="n">
        <v>71.7453039504865</v>
      </c>
      <c r="N749" s="42" t="n">
        <v>1506.65138296022</v>
      </c>
      <c r="O749" s="6" t="str">
        <f aca="false">IF(H749&lt;=0,"Below 0%",IF(H749&lt;=0.05,"0-5%",IF(H749&lt;=0.1,"5-10%",IF(H749&lt;=0.2,"10-20%",IF(H749&lt;=0.4,"20-40%","Above 40%")))))</f>
        <v>20-40%</v>
      </c>
    </row>
    <row r="750" customFormat="false" ht="15" hidden="false" customHeight="false" outlineLevel="0" collapsed="false">
      <c r="A750" s="6" t="s">
        <v>152</v>
      </c>
      <c r="B750" s="45" t="n">
        <v>43008</v>
      </c>
      <c r="C750" s="6" t="s">
        <v>178</v>
      </c>
      <c r="D750" s="6" t="s">
        <v>198</v>
      </c>
      <c r="E750" s="6" t="s">
        <v>177</v>
      </c>
      <c r="F750" s="34" t="n">
        <v>0.357274681329727</v>
      </c>
      <c r="G750" s="34" t="n">
        <v>0.271817004747518</v>
      </c>
      <c r="H750" s="34" t="n">
        <v>0.314394151541724</v>
      </c>
      <c r="I750" s="35" t="n">
        <v>3.7</v>
      </c>
      <c r="J750" s="6" t="n">
        <v>0</v>
      </c>
      <c r="K750" s="35" t="n">
        <v>-1</v>
      </c>
      <c r="L750" s="42" t="n">
        <v>28.6981215801946</v>
      </c>
      <c r="M750" s="42" t="n">
        <v>-28.6981215801946</v>
      </c>
      <c r="N750" s="42" t="n">
        <v>1477.95326138002</v>
      </c>
      <c r="O750" s="6" t="str">
        <f aca="false">IF(H750&lt;=0,"Below 0%",IF(H750&lt;=0.05,"0-5%",IF(H750&lt;=0.1,"5-10%",IF(H750&lt;=0.2,"10-20%",IF(H750&lt;=0.4,"20-40%","Above 40%")))))</f>
        <v>20-40%</v>
      </c>
    </row>
    <row r="751" customFormat="false" ht="15" hidden="false" customHeight="false" outlineLevel="0" collapsed="false">
      <c r="A751" s="6" t="s">
        <v>152</v>
      </c>
      <c r="B751" s="45" t="n">
        <v>43008</v>
      </c>
      <c r="C751" s="6" t="s">
        <v>189</v>
      </c>
      <c r="D751" s="6" t="s">
        <v>175</v>
      </c>
      <c r="E751" s="6" t="s">
        <v>177</v>
      </c>
      <c r="F751" s="34" t="n">
        <v>0.236469328403473</v>
      </c>
      <c r="G751" s="34" t="n">
        <v>0.202981549815498</v>
      </c>
      <c r="H751" s="34" t="n">
        <v>0.164979421126766</v>
      </c>
      <c r="I751" s="35" t="n">
        <v>4.9</v>
      </c>
      <c r="J751" s="6" t="n">
        <v>0</v>
      </c>
      <c r="K751" s="35" t="n">
        <v>-1</v>
      </c>
      <c r="L751" s="42" t="n">
        <v>14.5973831689217</v>
      </c>
      <c r="M751" s="42" t="n">
        <v>-14.5973831689217</v>
      </c>
      <c r="N751" s="42" t="n">
        <v>1463.3558782111</v>
      </c>
      <c r="O751" s="6" t="str">
        <f aca="false">IF(H751&lt;=0,"Below 0%",IF(H751&lt;=0.05,"0-5%",IF(H751&lt;=0.1,"5-10%",IF(H751&lt;=0.2,"10-20%",IF(H751&lt;=0.4,"20-40%","Above 40%")))))</f>
        <v>10-20%</v>
      </c>
    </row>
    <row r="752" customFormat="false" ht="15" hidden="false" customHeight="false" outlineLevel="0" collapsed="false">
      <c r="A752" s="6" t="s">
        <v>152</v>
      </c>
      <c r="B752" s="45" t="n">
        <v>43009</v>
      </c>
      <c r="C752" s="6" t="s">
        <v>173</v>
      </c>
      <c r="D752" s="6" t="s">
        <v>196</v>
      </c>
      <c r="E752" s="6" t="s">
        <v>174</v>
      </c>
      <c r="F752" s="34" t="n">
        <v>0.354135304689407</v>
      </c>
      <c r="G752" s="34" t="n">
        <v>0.254897218863362</v>
      </c>
      <c r="H752" s="34" t="n">
        <v>0.389325886993073</v>
      </c>
      <c r="I752" s="35" t="n">
        <v>3.9</v>
      </c>
      <c r="J752" s="6" t="n">
        <v>0</v>
      </c>
      <c r="K752" s="35" t="n">
        <v>-1</v>
      </c>
      <c r="L752" s="42" t="n">
        <v>29.267117564222</v>
      </c>
      <c r="M752" s="42" t="n">
        <v>-29.267117564222</v>
      </c>
      <c r="N752" s="42" t="n">
        <v>1434.08876064688</v>
      </c>
      <c r="O752" s="6" t="str">
        <f aca="false">IF(H752&lt;=0,"Below 0%",IF(H752&lt;=0.05,"0-5%",IF(H752&lt;=0.1,"5-10%",IF(H752&lt;=0.2,"10-20%",IF(H752&lt;=0.4,"20-40%","Above 40%")))))</f>
        <v>20-40%</v>
      </c>
    </row>
    <row r="753" customFormat="false" ht="15" hidden="false" customHeight="false" outlineLevel="0" collapsed="false">
      <c r="A753" s="6" t="s">
        <v>152</v>
      </c>
      <c r="B753" s="45" t="n">
        <v>43009</v>
      </c>
      <c r="C753" s="6" t="s">
        <v>188</v>
      </c>
      <c r="D753" s="6" t="s">
        <v>183</v>
      </c>
      <c r="E753" s="6" t="s">
        <v>174</v>
      </c>
      <c r="F753" s="34" t="n">
        <v>0.274924993515015</v>
      </c>
      <c r="G753" s="34" t="n">
        <v>0.240508611431214</v>
      </c>
      <c r="H753" s="34" t="n">
        <v>0.143098335976395</v>
      </c>
      <c r="I753" s="35" t="n">
        <v>4.17</v>
      </c>
      <c r="J753" s="6" t="n">
        <v>1</v>
      </c>
      <c r="K753" s="35" t="n">
        <v>3.17</v>
      </c>
      <c r="L753" s="42" t="n">
        <v>16.8998242116664</v>
      </c>
      <c r="M753" s="42" t="n">
        <v>53.5724427509823</v>
      </c>
      <c r="N753" s="42" t="n">
        <v>1487.66120339786</v>
      </c>
      <c r="O753" s="6" t="str">
        <f aca="false">IF(H753&lt;=0,"Below 0%",IF(H753&lt;=0.05,"0-5%",IF(H753&lt;=0.1,"5-10%",IF(H753&lt;=0.2,"10-20%",IF(H753&lt;=0.4,"20-40%","Above 40%")))))</f>
        <v>10-20%</v>
      </c>
    </row>
    <row r="754" customFormat="false" ht="15" hidden="false" customHeight="false" outlineLevel="0" collapsed="false">
      <c r="A754" s="6" t="s">
        <v>152</v>
      </c>
      <c r="B754" s="45" t="n">
        <v>43022</v>
      </c>
      <c r="C754" s="6" t="s">
        <v>196</v>
      </c>
      <c r="D754" s="6" t="s">
        <v>189</v>
      </c>
      <c r="E754" s="6" t="s">
        <v>187</v>
      </c>
      <c r="F754" s="34" t="n">
        <v>0.397301137447357</v>
      </c>
      <c r="G754" s="34" t="n">
        <v>0.354128528938877</v>
      </c>
      <c r="H754" s="34" t="n">
        <v>0.121912257783478</v>
      </c>
      <c r="I754" s="35" t="n">
        <v>2.81</v>
      </c>
      <c r="J754" s="6" t="n">
        <v>0</v>
      </c>
      <c r="K754" s="35" t="n">
        <v>-1</v>
      </c>
      <c r="L754" s="42" t="n">
        <v>23.9209749411837</v>
      </c>
      <c r="M754" s="42" t="n">
        <v>-23.9209749411837</v>
      </c>
      <c r="N754" s="42" t="n">
        <v>1463.74022845668</v>
      </c>
      <c r="O754" s="6" t="str">
        <f aca="false">IF(H754&lt;=0,"Below 0%",IF(H754&lt;=0.05,"0-5%",IF(H754&lt;=0.1,"5-10%",IF(H754&lt;=0.2,"10-20%",IF(H754&lt;=0.4,"20-40%","Above 40%")))))</f>
        <v>10-20%</v>
      </c>
    </row>
    <row r="755" customFormat="false" ht="15" hidden="false" customHeight="false" outlineLevel="0" collapsed="false">
      <c r="A755" s="6" t="s">
        <v>152</v>
      </c>
      <c r="B755" s="45" t="n">
        <v>43022</v>
      </c>
      <c r="C755" s="6" t="s">
        <v>183</v>
      </c>
      <c r="D755" s="6" t="s">
        <v>176</v>
      </c>
      <c r="E755" s="6" t="s">
        <v>174</v>
      </c>
      <c r="F755" s="34" t="n">
        <v>0.364357441663742</v>
      </c>
      <c r="G755" s="34" t="n">
        <v>0.294208098411071</v>
      </c>
      <c r="H755" s="34" t="n">
        <v>0.238434440219444</v>
      </c>
      <c r="I755" s="35" t="n">
        <v>3.4</v>
      </c>
      <c r="J755" s="6" t="n">
        <v>1</v>
      </c>
      <c r="K755" s="35" t="n">
        <v>2.4</v>
      </c>
      <c r="L755" s="42" t="n">
        <v>29.7532240679572</v>
      </c>
      <c r="M755" s="42" t="n">
        <v>71.4077377630973</v>
      </c>
      <c r="N755" s="42" t="n">
        <v>1535.14796621977</v>
      </c>
      <c r="O755" s="6" t="str">
        <f aca="false">IF(H755&lt;=0,"Below 0%",IF(H755&lt;=0.05,"0-5%",IF(H755&lt;=0.1,"5-10%",IF(H755&lt;=0.2,"10-20%",IF(H755&lt;=0.4,"20-40%","Above 40%")))))</f>
        <v>20-40%</v>
      </c>
    </row>
    <row r="756" customFormat="false" ht="15" hidden="false" customHeight="false" outlineLevel="0" collapsed="false">
      <c r="A756" s="6" t="s">
        <v>152</v>
      </c>
      <c r="B756" s="45" t="n">
        <v>43022</v>
      </c>
      <c r="C756" s="6" t="s">
        <v>175</v>
      </c>
      <c r="D756" s="6" t="s">
        <v>202</v>
      </c>
      <c r="E756" s="6" t="s">
        <v>177</v>
      </c>
      <c r="F756" s="34" t="n">
        <v>0.333862841129303</v>
      </c>
      <c r="G756" s="34" t="n">
        <v>0.246239554317549</v>
      </c>
      <c r="H756" s="34" t="n">
        <v>0.355845700966287</v>
      </c>
      <c r="I756" s="35" t="n">
        <v>4.1</v>
      </c>
      <c r="J756" s="6" t="n">
        <v>0</v>
      </c>
      <c r="K756" s="35" t="n">
        <v>-1</v>
      </c>
      <c r="L756" s="42" t="n">
        <v>29.7532240679572</v>
      </c>
      <c r="M756" s="42" t="n">
        <v>-29.7532240679572</v>
      </c>
      <c r="N756" s="42" t="n">
        <v>1505.39474215182</v>
      </c>
      <c r="O756" s="6" t="str">
        <f aca="false">IF(H756&lt;=0,"Below 0%",IF(H756&lt;=0.05,"0-5%",IF(H756&lt;=0.1,"5-10%",IF(H756&lt;=0.2,"10-20%",IF(H756&lt;=0.4,"20-40%","Above 40%")))))</f>
        <v>20-40%</v>
      </c>
    </row>
    <row r="757" customFormat="false" ht="15" hidden="false" customHeight="false" outlineLevel="0" collapsed="false">
      <c r="A757" s="6" t="s">
        <v>152</v>
      </c>
      <c r="B757" s="45" t="n">
        <v>43023</v>
      </c>
      <c r="C757" s="6" t="s">
        <v>201</v>
      </c>
      <c r="D757" s="6" t="s">
        <v>173</v>
      </c>
      <c r="E757" s="6" t="s">
        <v>174</v>
      </c>
      <c r="F757" s="34" t="n">
        <v>0.366338968276978</v>
      </c>
      <c r="G757" s="34" t="n">
        <v>0.302631578947368</v>
      </c>
      <c r="H757" s="34" t="n">
        <v>0.210511373436969</v>
      </c>
      <c r="I757" s="35" t="n">
        <v>3.3</v>
      </c>
      <c r="J757" s="6" t="n">
        <v>1</v>
      </c>
      <c r="K757" s="35" t="n">
        <v>2.3</v>
      </c>
      <c r="L757" s="42" t="n">
        <v>30.1078948430363</v>
      </c>
      <c r="M757" s="42" t="n">
        <v>69.2481581389835</v>
      </c>
      <c r="N757" s="42" t="n">
        <v>1574.6429002908</v>
      </c>
      <c r="O757" s="6" t="str">
        <f aca="false">IF(H757&lt;=0,"Below 0%",IF(H757&lt;=0.05,"0-5%",IF(H757&lt;=0.1,"5-10%",IF(H757&lt;=0.2,"10-20%",IF(H757&lt;=0.4,"20-40%","Above 40%")))))</f>
        <v>20-40%</v>
      </c>
    </row>
    <row r="758" customFormat="false" ht="15" hidden="false" customHeight="false" outlineLevel="0" collapsed="false">
      <c r="A758" s="6" t="s">
        <v>152</v>
      </c>
      <c r="B758" s="45" t="n">
        <v>43024</v>
      </c>
      <c r="C758" s="6" t="s">
        <v>195</v>
      </c>
      <c r="D758" s="6" t="s">
        <v>178</v>
      </c>
      <c r="E758" s="6" t="s">
        <v>187</v>
      </c>
      <c r="F758" s="34" t="n">
        <v>0.55618017911911</v>
      </c>
      <c r="G758" s="34" t="n">
        <v>0.475303183425973</v>
      </c>
      <c r="H758" s="34" t="n">
        <v>0.170158750274253</v>
      </c>
      <c r="I758" s="35" t="n">
        <v>2.13</v>
      </c>
      <c r="J758" s="6" t="n">
        <v>0</v>
      </c>
      <c r="K758" s="35" t="n">
        <v>-1</v>
      </c>
      <c r="L758" s="42" t="n">
        <v>31.492858005816</v>
      </c>
      <c r="M758" s="42" t="n">
        <v>-31.492858005816</v>
      </c>
      <c r="N758" s="42" t="n">
        <v>1543.15004228498</v>
      </c>
      <c r="O758" s="6" t="str">
        <f aca="false">IF(H758&lt;=0,"Below 0%",IF(H758&lt;=0.05,"0-5%",IF(H758&lt;=0.1,"5-10%",IF(H758&lt;=0.2,"10-20%",IF(H758&lt;=0.4,"20-40%","Above 40%")))))</f>
        <v>10-20%</v>
      </c>
    </row>
    <row r="759" customFormat="false" ht="15" hidden="false" customHeight="false" outlineLevel="0" collapsed="false">
      <c r="A759" s="6" t="s">
        <v>152</v>
      </c>
      <c r="B759" s="45" t="n">
        <v>43029</v>
      </c>
      <c r="C759" s="6" t="s">
        <v>188</v>
      </c>
      <c r="D759" s="6" t="s">
        <v>180</v>
      </c>
      <c r="E759" s="6" t="s">
        <v>187</v>
      </c>
      <c r="F759" s="34" t="n">
        <v>0.633557975292206</v>
      </c>
      <c r="G759" s="34" t="n">
        <v>0.488287735169372</v>
      </c>
      <c r="H759" s="34" t="n">
        <v>0.297509500361388</v>
      </c>
      <c r="I759" s="35" t="n">
        <v>2.06</v>
      </c>
      <c r="J759" s="6" t="n">
        <v>1</v>
      </c>
      <c r="K759" s="35" t="n">
        <v>1.06</v>
      </c>
      <c r="L759" s="42" t="n">
        <v>30.8630008456997</v>
      </c>
      <c r="M759" s="42" t="n">
        <v>32.7147808964417</v>
      </c>
      <c r="N759" s="42" t="n">
        <v>1575.86482318143</v>
      </c>
      <c r="O759" s="6" t="str">
        <f aca="false">IF(H759&lt;=0,"Below 0%",IF(H759&lt;=0.05,"0-5%",IF(H759&lt;=0.1,"5-10%",IF(H759&lt;=0.2,"10-20%",IF(H759&lt;=0.4,"20-40%","Above 40%")))))</f>
        <v>20-40%</v>
      </c>
    </row>
    <row r="760" customFormat="false" ht="15" hidden="false" customHeight="false" outlineLevel="0" collapsed="false">
      <c r="A760" s="6" t="s">
        <v>152</v>
      </c>
      <c r="B760" s="45" t="n">
        <v>43029</v>
      </c>
      <c r="C760" s="6" t="s">
        <v>179</v>
      </c>
      <c r="D760" s="6" t="s">
        <v>178</v>
      </c>
      <c r="E760" s="6" t="s">
        <v>174</v>
      </c>
      <c r="F760" s="34" t="n">
        <v>0.332496464252472</v>
      </c>
      <c r="G760" s="34" t="n">
        <v>0.281747101644648</v>
      </c>
      <c r="H760" s="34" t="n">
        <v>0.180123814270257</v>
      </c>
      <c r="I760" s="35" t="n">
        <v>3.6</v>
      </c>
      <c r="J760" s="6" t="n">
        <v>0</v>
      </c>
      <c r="K760" s="35" t="n">
        <v>-1</v>
      </c>
      <c r="L760" s="42" t="n">
        <v>29.2289342355703</v>
      </c>
      <c r="M760" s="42" t="n">
        <v>-29.2289342355703</v>
      </c>
      <c r="N760" s="42" t="n">
        <v>1546.63588894585</v>
      </c>
      <c r="O760" s="6" t="str">
        <f aca="false">IF(H760&lt;=0,"Below 0%",IF(H760&lt;=0.05,"0-5%",IF(H760&lt;=0.1,"5-10%",IF(H760&lt;=0.2,"10-20%",IF(H760&lt;=0.4,"20-40%","Above 40%")))))</f>
        <v>10-20%</v>
      </c>
    </row>
    <row r="761" customFormat="false" ht="15" hidden="false" customHeight="false" outlineLevel="0" collapsed="false">
      <c r="A761" s="6" t="s">
        <v>152</v>
      </c>
      <c r="B761" s="45" t="n">
        <v>43029</v>
      </c>
      <c r="C761" s="6" t="s">
        <v>192</v>
      </c>
      <c r="D761" s="6" t="s">
        <v>199</v>
      </c>
      <c r="E761" s="6" t="s">
        <v>174</v>
      </c>
      <c r="F761" s="34" t="n">
        <v>0.330714702606201</v>
      </c>
      <c r="G761" s="34" t="n">
        <v>0.286487034720579</v>
      </c>
      <c r="H761" s="34" t="n">
        <v>0.154379300022283</v>
      </c>
      <c r="I761" s="35" t="n">
        <v>3.5</v>
      </c>
      <c r="J761" s="6" t="n">
        <v>0</v>
      </c>
      <c r="K761" s="35" t="n">
        <v>-1</v>
      </c>
      <c r="L761" s="42" t="n">
        <v>24.3048383303604</v>
      </c>
      <c r="M761" s="42" t="n">
        <v>-24.3048383303604</v>
      </c>
      <c r="N761" s="42" t="n">
        <v>1522.33105061549</v>
      </c>
      <c r="O761" s="6" t="str">
        <f aca="false">IF(H761&lt;=0,"Below 0%",IF(H761&lt;=0.05,"0-5%",IF(H761&lt;=0.1,"5-10%",IF(H761&lt;=0.2,"10-20%",IF(H761&lt;=0.4,"20-40%","Above 40%")))))</f>
        <v>10-20%</v>
      </c>
    </row>
    <row r="762" customFormat="false" ht="15" hidden="false" customHeight="false" outlineLevel="0" collapsed="false">
      <c r="A762" s="6" t="s">
        <v>152</v>
      </c>
      <c r="B762" s="45" t="n">
        <v>43029</v>
      </c>
      <c r="C762" s="6" t="s">
        <v>175</v>
      </c>
      <c r="D762" s="6" t="s">
        <v>195</v>
      </c>
      <c r="E762" s="6" t="s">
        <v>187</v>
      </c>
      <c r="F762" s="34" t="n">
        <v>0.421730786561966</v>
      </c>
      <c r="G762" s="34" t="n">
        <v>0.349750165660763</v>
      </c>
      <c r="H762" s="34" t="n">
        <v>0.205805823609017</v>
      </c>
      <c r="I762" s="35" t="n">
        <v>2.9</v>
      </c>
      <c r="J762" s="6" t="n">
        <v>0</v>
      </c>
      <c r="K762" s="35" t="n">
        <v>-1</v>
      </c>
      <c r="L762" s="42" t="n">
        <v>30.8630008456997</v>
      </c>
      <c r="M762" s="42" t="n">
        <v>-30.8630008456997</v>
      </c>
      <c r="N762" s="42" t="n">
        <v>1491.46804976979</v>
      </c>
      <c r="O762" s="6" t="str">
        <f aca="false">IF(H762&lt;=0,"Below 0%",IF(H762&lt;=0.05,"0-5%",IF(H762&lt;=0.1,"5-10%",IF(H762&lt;=0.2,"10-20%",IF(H762&lt;=0.4,"20-40%","Above 40%")))))</f>
        <v>20-40%</v>
      </c>
    </row>
    <row r="763" customFormat="false" ht="15" hidden="false" customHeight="false" outlineLevel="0" collapsed="false">
      <c r="A763" s="6" t="s">
        <v>152</v>
      </c>
      <c r="B763" s="45" t="n">
        <v>43029</v>
      </c>
      <c r="C763" s="6" t="s">
        <v>175</v>
      </c>
      <c r="D763" s="6" t="s">
        <v>195</v>
      </c>
      <c r="E763" s="6" t="s">
        <v>177</v>
      </c>
      <c r="F763" s="34" t="n">
        <v>0.384783923625946</v>
      </c>
      <c r="G763" s="34" t="n">
        <v>0.343822196751258</v>
      </c>
      <c r="H763" s="34" t="n">
        <v>0.119136365428792</v>
      </c>
      <c r="I763" s="35" t="n">
        <v>2.95</v>
      </c>
      <c r="J763" s="6" t="n">
        <v>1</v>
      </c>
      <c r="K763" s="35" t="n">
        <v>1.95</v>
      </c>
      <c r="L763" s="42" t="n">
        <v>26.7306378661795</v>
      </c>
      <c r="M763" s="42" t="n">
        <v>52.12474383905</v>
      </c>
      <c r="N763" s="42" t="n">
        <v>1543.59279360884</v>
      </c>
      <c r="O763" s="6" t="str">
        <f aca="false">IF(H763&lt;=0,"Below 0%",IF(H763&lt;=0.05,"0-5%",IF(H763&lt;=0.1,"5-10%",IF(H763&lt;=0.2,"10-20%",IF(H763&lt;=0.4,"20-40%","Above 40%")))))</f>
        <v>10-20%</v>
      </c>
    </row>
    <row r="764" customFormat="false" ht="15" hidden="false" customHeight="false" outlineLevel="0" collapsed="false">
      <c r="A764" s="6" t="s">
        <v>152</v>
      </c>
      <c r="B764" s="45" t="n">
        <v>43030</v>
      </c>
      <c r="C764" s="6" t="s">
        <v>173</v>
      </c>
      <c r="D764" s="6" t="s">
        <v>185</v>
      </c>
      <c r="E764" s="6" t="s">
        <v>177</v>
      </c>
      <c r="F764" s="34" t="n">
        <v>0.60737955570221</v>
      </c>
      <c r="G764" s="34" t="n">
        <v>0.479616306954436</v>
      </c>
      <c r="H764" s="34" t="n">
        <v>0.266386373639107</v>
      </c>
      <c r="I764" s="35" t="n">
        <v>2.1</v>
      </c>
      <c r="J764" s="6" t="n">
        <v>1</v>
      </c>
      <c r="K764" s="35" t="n">
        <v>1.1</v>
      </c>
      <c r="L764" s="42" t="n">
        <v>30.8718558721769</v>
      </c>
      <c r="M764" s="42" t="n">
        <v>33.9590414593946</v>
      </c>
      <c r="N764" s="42" t="n">
        <v>1577.55183506824</v>
      </c>
      <c r="O764" s="6" t="str">
        <f aca="false">IF(H764&lt;=0,"Below 0%",IF(H764&lt;=0.05,"0-5%",IF(H764&lt;=0.1,"5-10%",IF(H764&lt;=0.2,"10-20%",IF(H764&lt;=0.4,"20-40%","Above 40%")))))</f>
        <v>20-40%</v>
      </c>
    </row>
    <row r="765" customFormat="false" ht="15" hidden="false" customHeight="false" outlineLevel="0" collapsed="false">
      <c r="A765" s="6" t="s">
        <v>152</v>
      </c>
      <c r="B765" s="45" t="n">
        <v>43036</v>
      </c>
      <c r="C765" s="6" t="s">
        <v>176</v>
      </c>
      <c r="D765" s="6" t="s">
        <v>181</v>
      </c>
      <c r="E765" s="6" t="s">
        <v>174</v>
      </c>
      <c r="F765" s="34" t="n">
        <v>0.32756045460701</v>
      </c>
      <c r="G765" s="34" t="n">
        <v>0.287636669470143</v>
      </c>
      <c r="H765" s="34" t="n">
        <v>0.138799358268231</v>
      </c>
      <c r="I765" s="35" t="n">
        <v>3.5</v>
      </c>
      <c r="J765" s="6" t="n">
        <v>0</v>
      </c>
      <c r="K765" s="35" t="n">
        <v>-1</v>
      </c>
      <c r="L765" s="42" t="n">
        <v>23.1050751845524</v>
      </c>
      <c r="M765" s="42" t="n">
        <v>-23.1050751845524</v>
      </c>
      <c r="N765" s="42" t="n">
        <v>1554.44675988369</v>
      </c>
      <c r="O765" s="6" t="str">
        <f aca="false">IF(H765&lt;=0,"Below 0%",IF(H765&lt;=0.05,"0-5%",IF(H765&lt;=0.1,"5-10%",IF(H765&lt;=0.2,"10-20%",IF(H765&lt;=0.4,"20-40%","Above 40%")))))</f>
        <v>10-20%</v>
      </c>
    </row>
    <row r="766" customFormat="false" ht="15" hidden="false" customHeight="false" outlineLevel="0" collapsed="false">
      <c r="A766" s="6" t="s">
        <v>152</v>
      </c>
      <c r="B766" s="45" t="n">
        <v>43037</v>
      </c>
      <c r="C766" s="6" t="s">
        <v>201</v>
      </c>
      <c r="D766" s="6" t="s">
        <v>179</v>
      </c>
      <c r="E766" s="6" t="s">
        <v>174</v>
      </c>
      <c r="F766" s="34" t="n">
        <v>0.404327362775803</v>
      </c>
      <c r="G766" s="34" t="n">
        <v>0.302565028901734</v>
      </c>
      <c r="H766" s="34" t="n">
        <v>0.336332107657817</v>
      </c>
      <c r="I766" s="35" t="n">
        <v>3.3</v>
      </c>
      <c r="J766" s="6" t="n">
        <v>1</v>
      </c>
      <c r="K766" s="35" t="n">
        <v>2.3</v>
      </c>
      <c r="L766" s="42" t="n">
        <v>31.0889351976737</v>
      </c>
      <c r="M766" s="42" t="n">
        <v>71.5045509546496</v>
      </c>
      <c r="N766" s="42" t="n">
        <v>1625.95131083834</v>
      </c>
      <c r="O766" s="6" t="str">
        <f aca="false">IF(H766&lt;=0,"Below 0%",IF(H766&lt;=0.05,"0-5%",IF(H766&lt;=0.1,"5-10%",IF(H766&lt;=0.2,"10-20%",IF(H766&lt;=0.4,"20-40%","Above 40%")))))</f>
        <v>20-40%</v>
      </c>
    </row>
    <row r="767" customFormat="false" ht="15" hidden="false" customHeight="false" outlineLevel="0" collapsed="false">
      <c r="A767" s="6" t="s">
        <v>152</v>
      </c>
      <c r="B767" s="45" t="n">
        <v>43037</v>
      </c>
      <c r="C767" s="6" t="s">
        <v>195</v>
      </c>
      <c r="D767" s="6" t="s">
        <v>173</v>
      </c>
      <c r="E767" s="6" t="s">
        <v>177</v>
      </c>
      <c r="F767" s="34" t="n">
        <v>0.327732354402542</v>
      </c>
      <c r="G767" s="34" t="n">
        <v>0.265913757700205</v>
      </c>
      <c r="H767" s="34" t="n">
        <v>0.232476112695274</v>
      </c>
      <c r="I767" s="35" t="n">
        <v>3.75</v>
      </c>
      <c r="J767" s="6" t="n">
        <v>0</v>
      </c>
      <c r="K767" s="35" t="n">
        <v>-1</v>
      </c>
      <c r="L767" s="42" t="n">
        <v>31.0889351976737</v>
      </c>
      <c r="M767" s="42" t="n">
        <v>-31.0889351976737</v>
      </c>
      <c r="N767" s="42" t="n">
        <v>1594.86237564066</v>
      </c>
      <c r="O767" s="6" t="str">
        <f aca="false">IF(H767&lt;=0,"Below 0%",IF(H767&lt;=0.05,"0-5%",IF(H767&lt;=0.1,"5-10%",IF(H767&lt;=0.2,"10-20%",IF(H767&lt;=0.4,"20-40%","Above 40%")))))</f>
        <v>20-40%</v>
      </c>
    </row>
    <row r="768" customFormat="false" ht="15" hidden="false" customHeight="false" outlineLevel="0" collapsed="false">
      <c r="A768" s="6" t="s">
        <v>152</v>
      </c>
      <c r="B768" s="45" t="n">
        <v>43038</v>
      </c>
      <c r="C768" s="6" t="s">
        <v>196</v>
      </c>
      <c r="D768" s="6" t="s">
        <v>188</v>
      </c>
      <c r="E768" s="6" t="s">
        <v>174</v>
      </c>
      <c r="F768" s="34" t="n">
        <v>0.394906997680664</v>
      </c>
      <c r="G768" s="34" t="n">
        <v>0.302646085997795</v>
      </c>
      <c r="H768" s="34" t="n">
        <v>0.304847529677094</v>
      </c>
      <c r="I768" s="35" t="n">
        <v>3.3</v>
      </c>
      <c r="J768" s="6" t="n">
        <v>0</v>
      </c>
      <c r="K768" s="35" t="n">
        <v>-1</v>
      </c>
      <c r="L768" s="42" t="n">
        <v>31.8972475128133</v>
      </c>
      <c r="M768" s="42" t="n">
        <v>-31.8972475128133</v>
      </c>
      <c r="N768" s="42" t="n">
        <v>1562.96512812785</v>
      </c>
      <c r="O768" s="6" t="str">
        <f aca="false">IF(H768&lt;=0,"Below 0%",IF(H768&lt;=0.05,"0-5%",IF(H768&lt;=0.1,"5-10%",IF(H768&lt;=0.2,"10-20%",IF(H768&lt;=0.4,"20-40%","Above 40%")))))</f>
        <v>20-40%</v>
      </c>
    </row>
    <row r="769" customFormat="false" ht="15" hidden="false" customHeight="false" outlineLevel="0" collapsed="false">
      <c r="A769" s="6" t="s">
        <v>152</v>
      </c>
      <c r="B769" s="45" t="n">
        <v>43043</v>
      </c>
      <c r="C769" s="6" t="s">
        <v>202</v>
      </c>
      <c r="D769" s="6" t="s">
        <v>178</v>
      </c>
      <c r="E769" s="6" t="s">
        <v>187</v>
      </c>
      <c r="F769" s="34" t="n">
        <v>0.440865606069565</v>
      </c>
      <c r="G769" s="34" t="n">
        <v>0.350035285815102</v>
      </c>
      <c r="H769" s="34" t="n">
        <v>0.259489039920511</v>
      </c>
      <c r="I769" s="35" t="n">
        <v>2.85</v>
      </c>
      <c r="J769" s="6" t="n">
        <v>1</v>
      </c>
      <c r="K769" s="35" t="n">
        <v>1.85</v>
      </c>
      <c r="L769" s="42" t="n">
        <v>31.259302562557</v>
      </c>
      <c r="M769" s="42" t="n">
        <v>57.8297097407304</v>
      </c>
      <c r="N769" s="42" t="n">
        <v>1620.79483786858</v>
      </c>
      <c r="O769" s="6" t="str">
        <f aca="false">IF(H769&lt;=0,"Below 0%",IF(H769&lt;=0.05,"0-5%",IF(H769&lt;=0.1,"5-10%",IF(H769&lt;=0.2,"10-20%",IF(H769&lt;=0.4,"20-40%","Above 40%")))))</f>
        <v>20-40%</v>
      </c>
    </row>
    <row r="770" customFormat="false" ht="15" hidden="false" customHeight="false" outlineLevel="0" collapsed="false">
      <c r="A770" s="6" t="s">
        <v>152</v>
      </c>
      <c r="B770" s="45" t="n">
        <v>43043</v>
      </c>
      <c r="C770" s="6" t="s">
        <v>192</v>
      </c>
      <c r="D770" s="6" t="s">
        <v>195</v>
      </c>
      <c r="E770" s="6" t="s">
        <v>174</v>
      </c>
      <c r="F770" s="34" t="n">
        <v>0.385800838470459</v>
      </c>
      <c r="G770" s="34" t="n">
        <v>0.298171460075347</v>
      </c>
      <c r="H770" s="34" t="n">
        <v>0.293889221902621</v>
      </c>
      <c r="I770" s="35" t="n">
        <v>3.35</v>
      </c>
      <c r="J770" s="6" t="n">
        <v>1</v>
      </c>
      <c r="K770" s="35" t="n">
        <v>2.35</v>
      </c>
      <c r="L770" s="42" t="n">
        <v>31.259302562557</v>
      </c>
      <c r="M770" s="42" t="n">
        <v>73.459361022009</v>
      </c>
      <c r="N770" s="42" t="n">
        <v>1694.25419889059</v>
      </c>
      <c r="O770" s="6" t="str">
        <f aca="false">IF(H770&lt;=0,"Below 0%",IF(H770&lt;=0.05,"0-5%",IF(H770&lt;=0.1,"5-10%",IF(H770&lt;=0.2,"10-20%",IF(H770&lt;=0.4,"20-40%","Above 40%")))))</f>
        <v>20-40%</v>
      </c>
    </row>
    <row r="771" customFormat="false" ht="15" hidden="false" customHeight="false" outlineLevel="0" collapsed="false">
      <c r="A771" s="6" t="s">
        <v>152</v>
      </c>
      <c r="B771" s="45" t="n">
        <v>43043</v>
      </c>
      <c r="C771" s="6" t="s">
        <v>175</v>
      </c>
      <c r="D771" s="6" t="s">
        <v>201</v>
      </c>
      <c r="E771" s="6" t="s">
        <v>174</v>
      </c>
      <c r="F771" s="34" t="n">
        <v>0.337008774280548</v>
      </c>
      <c r="G771" s="34" t="n">
        <v>0.30029015419522</v>
      </c>
      <c r="H771" s="34" t="n">
        <v>0.122277136204264</v>
      </c>
      <c r="I771" s="35" t="n">
        <v>3.35</v>
      </c>
      <c r="J771" s="6" t="n">
        <v>0</v>
      </c>
      <c r="K771" s="35" t="n">
        <v>-1</v>
      </c>
      <c r="L771" s="42" t="n">
        <v>21.445776044546</v>
      </c>
      <c r="M771" s="42" t="n">
        <v>-21.445776044546</v>
      </c>
      <c r="N771" s="42" t="n">
        <v>1672.80842284604</v>
      </c>
      <c r="O771" s="6" t="str">
        <f aca="false">IF(H771&lt;=0,"Below 0%",IF(H771&lt;=0.05,"0-5%",IF(H771&lt;=0.1,"5-10%",IF(H771&lt;=0.2,"10-20%",IF(H771&lt;=0.4,"20-40%","Above 40%")))))</f>
        <v>10-20%</v>
      </c>
    </row>
    <row r="772" customFormat="false" ht="15" hidden="false" customHeight="false" outlineLevel="0" collapsed="false">
      <c r="A772" s="6" t="s">
        <v>152</v>
      </c>
      <c r="B772" s="45" t="n">
        <v>43044</v>
      </c>
      <c r="C772" s="6" t="s">
        <v>190</v>
      </c>
      <c r="D772" s="6" t="s">
        <v>176</v>
      </c>
      <c r="E772" s="6" t="s">
        <v>187</v>
      </c>
      <c r="F772" s="34" t="n">
        <v>0.494683414697647</v>
      </c>
      <c r="G772" s="34" t="n">
        <v>0.382775119617225</v>
      </c>
      <c r="H772" s="34" t="n">
        <v>0.292360420897603</v>
      </c>
      <c r="I772" s="35" t="n">
        <v>2.6</v>
      </c>
      <c r="J772" s="6" t="n">
        <v>1</v>
      </c>
      <c r="K772" s="35" t="n">
        <v>1.6</v>
      </c>
      <c r="L772" s="42" t="n">
        <v>33.4561684569209</v>
      </c>
      <c r="M772" s="42" t="n">
        <v>53.5298695310734</v>
      </c>
      <c r="N772" s="42" t="n">
        <v>1726.33829237712</v>
      </c>
      <c r="O772" s="6" t="str">
        <f aca="false">IF(H772&lt;=0,"Below 0%",IF(H772&lt;=0.05,"0-5%",IF(H772&lt;=0.1,"5-10%",IF(H772&lt;=0.2,"10-20%",IF(H772&lt;=0.4,"20-40%","Above 40%")))))</f>
        <v>20-40%</v>
      </c>
    </row>
    <row r="773" customFormat="false" ht="15" hidden="false" customHeight="false" outlineLevel="0" collapsed="false">
      <c r="A773" s="6" t="s">
        <v>152</v>
      </c>
      <c r="B773" s="45" t="n">
        <v>43044</v>
      </c>
      <c r="C773" s="6" t="s">
        <v>173</v>
      </c>
      <c r="D773" s="6" t="s">
        <v>198</v>
      </c>
      <c r="E773" s="6" t="s">
        <v>187</v>
      </c>
      <c r="F773" s="34" t="n">
        <v>0.528916239738464</v>
      </c>
      <c r="G773" s="34" t="n">
        <v>0.445577364262044</v>
      </c>
      <c r="H773" s="34" t="n">
        <v>0.187035702799769</v>
      </c>
      <c r="I773" s="35" t="n">
        <v>2.25</v>
      </c>
      <c r="J773" s="6" t="n">
        <v>1</v>
      </c>
      <c r="K773" s="35" t="n">
        <v>1.25</v>
      </c>
      <c r="L773" s="42" t="n">
        <v>33.4561684569209</v>
      </c>
      <c r="M773" s="42" t="n">
        <v>41.8202105711511</v>
      </c>
      <c r="N773" s="42" t="n">
        <v>1768.15850294827</v>
      </c>
      <c r="O773" s="6" t="str">
        <f aca="false">IF(H773&lt;=0,"Below 0%",IF(H773&lt;=0.05,"0-5%",IF(H773&lt;=0.1,"5-10%",IF(H773&lt;=0.2,"10-20%",IF(H773&lt;=0.4,"20-40%","Above 40%")))))</f>
        <v>10-20%</v>
      </c>
    </row>
    <row r="774" customFormat="false" ht="15" hidden="false" customHeight="false" outlineLevel="0" collapsed="false">
      <c r="A774" s="6" t="s">
        <v>152</v>
      </c>
      <c r="B774" s="45" t="n">
        <v>43057</v>
      </c>
      <c r="C774" s="6" t="s">
        <v>180</v>
      </c>
      <c r="D774" s="6" t="s">
        <v>173</v>
      </c>
      <c r="E774" s="6" t="s">
        <v>177</v>
      </c>
      <c r="F774" s="34" t="n">
        <v>0.343516349792481</v>
      </c>
      <c r="G774" s="34" t="n">
        <v>0.299581005586592</v>
      </c>
      <c r="H774" s="34" t="n">
        <v>0.146655974132476</v>
      </c>
      <c r="I774" s="35" t="n">
        <v>3.4</v>
      </c>
      <c r="J774" s="6" t="n">
        <v>0</v>
      </c>
      <c r="K774" s="35" t="n">
        <v>-1</v>
      </c>
      <c r="L774" s="42" t="n">
        <v>30.9345940967333</v>
      </c>
      <c r="M774" s="42" t="n">
        <v>-30.9345940967333</v>
      </c>
      <c r="N774" s="42" t="n">
        <v>1737.22390885153</v>
      </c>
      <c r="O774" s="6" t="str">
        <f aca="false">IF(H774&lt;=0,"Below 0%",IF(H774&lt;=0.05,"0-5%",IF(H774&lt;=0.1,"5-10%",IF(H774&lt;=0.2,"10-20%",IF(H774&lt;=0.4,"20-40%","Above 40%")))))</f>
        <v>10-20%</v>
      </c>
    </row>
    <row r="775" customFormat="false" ht="15" hidden="false" customHeight="false" outlineLevel="0" collapsed="false">
      <c r="A775" s="6" t="s">
        <v>152</v>
      </c>
      <c r="B775" s="45" t="n">
        <v>43057</v>
      </c>
      <c r="C775" s="6" t="s">
        <v>196</v>
      </c>
      <c r="D775" s="6" t="s">
        <v>175</v>
      </c>
      <c r="E775" s="6" t="s">
        <v>177</v>
      </c>
      <c r="F775" s="34" t="n">
        <v>0.266786307096481</v>
      </c>
      <c r="G775" s="34" t="n">
        <v>0.231732776617954</v>
      </c>
      <c r="H775" s="34" t="n">
        <v>0.151267036929861</v>
      </c>
      <c r="I775" s="35" t="n">
        <v>4.4</v>
      </c>
      <c r="J775" s="6" t="n">
        <v>0</v>
      </c>
      <c r="K775" s="35" t="n">
        <v>-1</v>
      </c>
      <c r="L775" s="42" t="n">
        <v>22.6037939300075</v>
      </c>
      <c r="M775" s="42" t="n">
        <v>-22.6037939300075</v>
      </c>
      <c r="N775" s="42" t="n">
        <v>1714.62011492153</v>
      </c>
      <c r="O775" s="6" t="str">
        <f aca="false">IF(H775&lt;=0,"Below 0%",IF(H775&lt;=0.05,"0-5%",IF(H775&lt;=0.1,"5-10%",IF(H775&lt;=0.2,"10-20%",IF(H775&lt;=0.4,"20-40%","Above 40%")))))</f>
        <v>10-20%</v>
      </c>
    </row>
    <row r="776" customFormat="false" ht="15" hidden="false" customHeight="false" outlineLevel="0" collapsed="false">
      <c r="A776" s="6" t="s">
        <v>152</v>
      </c>
      <c r="B776" s="45" t="n">
        <v>43058</v>
      </c>
      <c r="C776" s="6" t="s">
        <v>198</v>
      </c>
      <c r="D776" s="6" t="s">
        <v>189</v>
      </c>
      <c r="E776" s="6" t="s">
        <v>187</v>
      </c>
      <c r="F776" s="34" t="n">
        <v>0.507205367088318</v>
      </c>
      <c r="G776" s="34" t="n">
        <v>0.453731343283582</v>
      </c>
      <c r="H776" s="34" t="n">
        <v>0.117853934043332</v>
      </c>
      <c r="I776" s="35" t="n">
        <v>2.2</v>
      </c>
      <c r="J776" s="6" t="n">
        <v>1</v>
      </c>
      <c r="K776" s="35" t="n">
        <v>1.2</v>
      </c>
      <c r="L776" s="42" t="n">
        <v>34.2924022984305</v>
      </c>
      <c r="M776" s="42" t="n">
        <v>41.1508827581167</v>
      </c>
      <c r="N776" s="42" t="n">
        <v>1755.77099767964</v>
      </c>
      <c r="O776" s="6" t="str">
        <f aca="false">IF(H776&lt;=0,"Below 0%",IF(H776&lt;=0.05,"0-5%",IF(H776&lt;=0.1,"5-10%",IF(H776&lt;=0.2,"10-20%",IF(H776&lt;=0.4,"20-40%","Above 40%")))))</f>
        <v>10-20%</v>
      </c>
    </row>
    <row r="777" customFormat="false" ht="15" hidden="false" customHeight="false" outlineLevel="0" collapsed="false">
      <c r="A777" s="6" t="s">
        <v>152</v>
      </c>
      <c r="B777" s="45" t="n">
        <v>43059</v>
      </c>
      <c r="C777" s="6" t="s">
        <v>201</v>
      </c>
      <c r="D777" s="6" t="s">
        <v>192</v>
      </c>
      <c r="E777" s="6" t="s">
        <v>187</v>
      </c>
      <c r="F777" s="34" t="n">
        <v>0.456074684858322</v>
      </c>
      <c r="G777" s="34" t="n">
        <v>0.410097087378641</v>
      </c>
      <c r="H777" s="34" t="n">
        <v>0.112113933248276</v>
      </c>
      <c r="I777" s="35" t="n">
        <v>2.45</v>
      </c>
      <c r="J777" s="6" t="n">
        <v>0</v>
      </c>
      <c r="K777" s="35" t="n">
        <v>-1</v>
      </c>
      <c r="L777" s="42" t="n">
        <v>35.1154199535929</v>
      </c>
      <c r="M777" s="42" t="n">
        <v>-35.1154199535929</v>
      </c>
      <c r="N777" s="42" t="n">
        <v>1720.65557772605</v>
      </c>
      <c r="O777" s="6" t="str">
        <f aca="false">IF(H777&lt;=0,"Below 0%",IF(H777&lt;=0.05,"0-5%",IF(H777&lt;=0.1,"5-10%",IF(H777&lt;=0.2,"10-20%",IF(H777&lt;=0.4,"20-40%","Above 40%")))))</f>
        <v>10-20%</v>
      </c>
    </row>
    <row r="778" customFormat="false" ht="15" hidden="false" customHeight="false" outlineLevel="0" collapsed="false">
      <c r="A778" s="6" t="s">
        <v>152</v>
      </c>
      <c r="B778" s="45" t="n">
        <v>43064</v>
      </c>
      <c r="C778" s="6" t="s">
        <v>180</v>
      </c>
      <c r="D778" s="6" t="s">
        <v>192</v>
      </c>
      <c r="E778" s="6" t="s">
        <v>174</v>
      </c>
      <c r="F778" s="34" t="n">
        <v>0.327589005231857</v>
      </c>
      <c r="G778" s="34" t="n">
        <v>0.284764081621821</v>
      </c>
      <c r="H778" s="34" t="n">
        <v>0.150387378092543</v>
      </c>
      <c r="I778" s="35" t="n">
        <v>3.5</v>
      </c>
      <c r="J778" s="6" t="n">
        <v>0</v>
      </c>
      <c r="K778" s="35" t="n">
        <v>-1</v>
      </c>
      <c r="L778" s="42" t="n">
        <v>25.2181893962682</v>
      </c>
      <c r="M778" s="42" t="n">
        <v>-25.2181893962682</v>
      </c>
      <c r="N778" s="42" t="n">
        <v>1695.43738832978</v>
      </c>
      <c r="O778" s="6" t="str">
        <f aca="false">IF(H778&lt;=0,"Below 0%",IF(H778&lt;=0.05,"0-5%",IF(H778&lt;=0.1,"5-10%",IF(H778&lt;=0.2,"10-20%",IF(H778&lt;=0.4,"20-40%","Above 40%")))))</f>
        <v>10-20%</v>
      </c>
    </row>
    <row r="779" customFormat="false" ht="15" hidden="false" customHeight="false" outlineLevel="0" collapsed="false">
      <c r="A779" s="6" t="s">
        <v>152</v>
      </c>
      <c r="B779" s="45" t="n">
        <v>43064</v>
      </c>
      <c r="C779" s="6" t="s">
        <v>180</v>
      </c>
      <c r="D779" s="6" t="s">
        <v>192</v>
      </c>
      <c r="E779" s="6" t="s">
        <v>177</v>
      </c>
      <c r="F779" s="34" t="n">
        <v>0.278929740190506</v>
      </c>
      <c r="G779" s="34" t="n">
        <v>0.247313718530117</v>
      </c>
      <c r="H779" s="34" t="n">
        <v>0.127837719024627</v>
      </c>
      <c r="I779" s="35" t="n">
        <v>4.03</v>
      </c>
      <c r="J779" s="6" t="n">
        <v>0</v>
      </c>
      <c r="K779" s="35" t="n">
        <v>-1</v>
      </c>
      <c r="L779" s="42" t="n">
        <v>17.6163973334499</v>
      </c>
      <c r="M779" s="42" t="n">
        <v>-17.6163973334499</v>
      </c>
      <c r="N779" s="42" t="n">
        <v>1677.82099099633</v>
      </c>
      <c r="O779" s="6" t="str">
        <f aca="false">IF(H779&lt;=0,"Below 0%",IF(H779&lt;=0.05,"0-5%",IF(H779&lt;=0.1,"5-10%",IF(H779&lt;=0.2,"10-20%",IF(H779&lt;=0.4,"20-40%","Above 40%")))))</f>
        <v>10-20%</v>
      </c>
    </row>
    <row r="780" customFormat="false" ht="15" hidden="false" customHeight="false" outlineLevel="0" collapsed="false">
      <c r="A780" s="6" t="s">
        <v>152</v>
      </c>
      <c r="B780" s="45" t="n">
        <v>43064</v>
      </c>
      <c r="C780" s="6" t="s">
        <v>183</v>
      </c>
      <c r="D780" s="6" t="s">
        <v>190</v>
      </c>
      <c r="E780" s="6" t="s">
        <v>177</v>
      </c>
      <c r="F780" s="34" t="n">
        <v>0.317300826311112</v>
      </c>
      <c r="G780" s="34" t="n">
        <v>0.271204609406405</v>
      </c>
      <c r="H780" s="34" t="n">
        <v>0.169968412430744</v>
      </c>
      <c r="I780" s="35" t="n">
        <v>3.7</v>
      </c>
      <c r="J780" s="6" t="n">
        <v>0</v>
      </c>
      <c r="K780" s="35" t="n">
        <v>-1</v>
      </c>
      <c r="L780" s="42" t="n">
        <v>27.7237534933662</v>
      </c>
      <c r="M780" s="42" t="n">
        <v>-27.7237534933662</v>
      </c>
      <c r="N780" s="42" t="n">
        <v>1650.09723750297</v>
      </c>
      <c r="O780" s="6" t="str">
        <f aca="false">IF(H780&lt;=0,"Below 0%",IF(H780&lt;=0.05,"0-5%",IF(H780&lt;=0.1,"5-10%",IF(H780&lt;=0.2,"10-20%",IF(H780&lt;=0.4,"20-40%","Above 40%")))))</f>
        <v>10-20%</v>
      </c>
    </row>
    <row r="781" customFormat="false" ht="15" hidden="false" customHeight="false" outlineLevel="0" collapsed="false">
      <c r="A781" s="6" t="s">
        <v>152</v>
      </c>
      <c r="B781" s="45" t="n">
        <v>43064</v>
      </c>
      <c r="C781" s="6" t="s">
        <v>175</v>
      </c>
      <c r="D781" s="6" t="s">
        <v>199</v>
      </c>
      <c r="E781" s="6" t="s">
        <v>187</v>
      </c>
      <c r="F781" s="34" t="n">
        <v>0.414997935295105</v>
      </c>
      <c r="G781" s="34" t="n">
        <v>0.346210670314638</v>
      </c>
      <c r="H781" s="34" t="n">
        <v>0.198686149441764</v>
      </c>
      <c r="I781" s="35" t="n">
        <v>2.9</v>
      </c>
      <c r="J781" s="6" t="n">
        <v>0</v>
      </c>
      <c r="K781" s="35" t="n">
        <v>-1</v>
      </c>
      <c r="L781" s="42" t="n">
        <v>34.413111554521</v>
      </c>
      <c r="M781" s="42" t="n">
        <v>-34.413111554521</v>
      </c>
      <c r="N781" s="42" t="n">
        <v>1615.68412594844</v>
      </c>
      <c r="O781" s="6" t="str">
        <f aca="false">IF(H781&lt;=0,"Below 0%",IF(H781&lt;=0.05,"0-5%",IF(H781&lt;=0.1,"5-10%",IF(H781&lt;=0.2,"10-20%",IF(H781&lt;=0.4,"20-40%","Above 40%")))))</f>
        <v>10-20%</v>
      </c>
    </row>
    <row r="782" customFormat="false" ht="15" hidden="false" customHeight="false" outlineLevel="0" collapsed="false">
      <c r="A782" s="6" t="s">
        <v>152</v>
      </c>
      <c r="B782" s="45" t="n">
        <v>43067</v>
      </c>
      <c r="C782" s="6" t="s">
        <v>198</v>
      </c>
      <c r="D782" s="6" t="s">
        <v>176</v>
      </c>
      <c r="E782" s="6" t="s">
        <v>174</v>
      </c>
      <c r="F782" s="34" t="n">
        <v>0.283541470766068</v>
      </c>
      <c r="G782" s="34" t="n">
        <v>0.245002207227092</v>
      </c>
      <c r="H782" s="34" t="n">
        <v>0.15730169934042</v>
      </c>
      <c r="I782" s="35" t="n">
        <v>4.1</v>
      </c>
      <c r="J782" s="6" t="n">
        <v>0</v>
      </c>
      <c r="K782" s="35" t="n">
        <v>-1</v>
      </c>
      <c r="L782" s="42" t="n">
        <v>21.1758897457482</v>
      </c>
      <c r="M782" s="42" t="n">
        <v>-21.1758897457482</v>
      </c>
      <c r="N782" s="42" t="n">
        <v>1594.5082362027</v>
      </c>
      <c r="O782" s="6" t="str">
        <f aca="false">IF(H782&lt;=0,"Below 0%",IF(H782&lt;=0.05,"0-5%",IF(H782&lt;=0.1,"5-10%",IF(H782&lt;=0.2,"10-20%",IF(H782&lt;=0.4,"20-40%","Above 40%")))))</f>
        <v>10-20%</v>
      </c>
    </row>
    <row r="783" customFormat="false" ht="15" hidden="false" customHeight="false" outlineLevel="0" collapsed="false">
      <c r="A783" s="6" t="s">
        <v>152</v>
      </c>
      <c r="B783" s="45" t="n">
        <v>43067</v>
      </c>
      <c r="C783" s="6" t="s">
        <v>195</v>
      </c>
      <c r="D783" s="6" t="s">
        <v>181</v>
      </c>
      <c r="E783" s="6" t="s">
        <v>177</v>
      </c>
      <c r="F783" s="34" t="n">
        <v>0.72392213344574</v>
      </c>
      <c r="G783" s="34" t="n">
        <v>0.552486187845304</v>
      </c>
      <c r="H783" s="34" t="n">
        <v>0.310299061536789</v>
      </c>
      <c r="I783" s="35" t="n">
        <v>1.8</v>
      </c>
      <c r="J783" s="6" t="n">
        <v>0</v>
      </c>
      <c r="K783" s="35" t="n">
        <v>-1</v>
      </c>
      <c r="L783" s="42" t="n">
        <v>32.3136825189689</v>
      </c>
      <c r="M783" s="42" t="n">
        <v>-32.3136825189689</v>
      </c>
      <c r="N783" s="42" t="n">
        <v>1562.19455368373</v>
      </c>
      <c r="O783" s="6" t="str">
        <f aca="false">IF(H783&lt;=0,"Below 0%",IF(H783&lt;=0.05,"0-5%",IF(H783&lt;=0.1,"5-10%",IF(H783&lt;=0.2,"10-20%",IF(H783&lt;=0.4,"20-40%","Above 40%")))))</f>
        <v>20-40%</v>
      </c>
    </row>
    <row r="784" customFormat="false" ht="15" hidden="false" customHeight="false" outlineLevel="0" collapsed="false">
      <c r="A784" s="6" t="s">
        <v>152</v>
      </c>
      <c r="B784" s="45" t="n">
        <v>43067</v>
      </c>
      <c r="C784" s="6" t="s">
        <v>178</v>
      </c>
      <c r="D784" s="6" t="s">
        <v>188</v>
      </c>
      <c r="E784" s="6" t="s">
        <v>187</v>
      </c>
      <c r="F784" s="34" t="n">
        <v>0.480775862932205</v>
      </c>
      <c r="G784" s="34" t="n">
        <v>0.413185021506645</v>
      </c>
      <c r="H784" s="34" t="n">
        <v>0.163584926624629</v>
      </c>
      <c r="I784" s="35" t="n">
        <v>2.41</v>
      </c>
      <c r="J784" s="6" t="n">
        <v>0</v>
      </c>
      <c r="K784" s="35" t="n">
        <v>-1</v>
      </c>
      <c r="L784" s="42" t="n">
        <v>32.3136825189689</v>
      </c>
      <c r="M784" s="42" t="n">
        <v>-32.3136825189689</v>
      </c>
      <c r="N784" s="42" t="n">
        <v>1529.88087116476</v>
      </c>
      <c r="O784" s="6" t="str">
        <f aca="false">IF(H784&lt;=0,"Below 0%",IF(H784&lt;=0.05,"0-5%",IF(H784&lt;=0.1,"5-10%",IF(H784&lt;=0.2,"10-20%",IF(H784&lt;=0.4,"20-40%","Above 40%")))))</f>
        <v>10-20%</v>
      </c>
    </row>
    <row r="785" customFormat="false" ht="15" hidden="false" customHeight="false" outlineLevel="0" collapsed="false">
      <c r="A785" s="6" t="s">
        <v>152</v>
      </c>
      <c r="B785" s="45" t="n">
        <v>43068</v>
      </c>
      <c r="C785" s="6" t="s">
        <v>199</v>
      </c>
      <c r="D785" s="6" t="s">
        <v>196</v>
      </c>
      <c r="E785" s="6" t="s">
        <v>177</v>
      </c>
      <c r="F785" s="34" t="n">
        <v>0.298138022422791</v>
      </c>
      <c r="G785" s="34" t="n">
        <v>0.221987315010571</v>
      </c>
      <c r="H785" s="34" t="n">
        <v>0.343040805771237</v>
      </c>
      <c r="I785" s="35" t="n">
        <v>4.6</v>
      </c>
      <c r="J785" s="6" t="n">
        <v>1</v>
      </c>
      <c r="K785" s="35" t="n">
        <v>3.6</v>
      </c>
      <c r="L785" s="42" t="n">
        <v>30.5976174232952</v>
      </c>
      <c r="M785" s="42" t="n">
        <v>110.151422723863</v>
      </c>
      <c r="N785" s="42" t="n">
        <v>1640.03229388862</v>
      </c>
      <c r="O785" s="6" t="str">
        <f aca="false">IF(H785&lt;=0,"Below 0%",IF(H785&lt;=0.05,"0-5%",IF(H785&lt;=0.1,"5-10%",IF(H785&lt;=0.2,"10-20%",IF(H785&lt;=0.4,"20-40%","Above 40%")))))</f>
        <v>20-40%</v>
      </c>
    </row>
    <row r="786" customFormat="false" ht="15" hidden="false" customHeight="false" outlineLevel="0" collapsed="false">
      <c r="A786" s="6" t="s">
        <v>152</v>
      </c>
      <c r="B786" s="45" t="n">
        <v>43068</v>
      </c>
      <c r="C786" s="6" t="s">
        <v>173</v>
      </c>
      <c r="D786" s="6" t="s">
        <v>189</v>
      </c>
      <c r="E786" s="6" t="s">
        <v>187</v>
      </c>
      <c r="F786" s="34" t="n">
        <v>0.516304850578308</v>
      </c>
      <c r="G786" s="34" t="n">
        <v>0.414634146341463</v>
      </c>
      <c r="H786" s="34" t="n">
        <v>0.245205816100625</v>
      </c>
      <c r="I786" s="35" t="n">
        <v>2.4</v>
      </c>
      <c r="J786" s="6" t="n">
        <v>1</v>
      </c>
      <c r="K786" s="35" t="n">
        <v>1.4</v>
      </c>
      <c r="L786" s="42" t="n">
        <v>30.5976174232952</v>
      </c>
      <c r="M786" s="42" t="n">
        <v>42.8366643926133</v>
      </c>
      <c r="N786" s="42" t="n">
        <v>1682.86895828123</v>
      </c>
      <c r="O786" s="6" t="str">
        <f aca="false">IF(H786&lt;=0,"Below 0%",IF(H786&lt;=0.05,"0-5%",IF(H786&lt;=0.1,"5-10%",IF(H786&lt;=0.2,"10-20%",IF(H786&lt;=0.4,"20-40%","Above 40%")))))</f>
        <v>20-40%</v>
      </c>
    </row>
    <row r="787" customFormat="false" ht="15" hidden="false" customHeight="false" outlineLevel="0" collapsed="false">
      <c r="A787" s="6" t="s">
        <v>152</v>
      </c>
      <c r="B787" s="45" t="n">
        <v>43071</v>
      </c>
      <c r="C787" s="6" t="s">
        <v>198</v>
      </c>
      <c r="D787" s="6" t="s">
        <v>181</v>
      </c>
      <c r="E787" s="6" t="s">
        <v>177</v>
      </c>
      <c r="F787" s="34" t="n">
        <v>0.657595574855804</v>
      </c>
      <c r="G787" s="34" t="n">
        <v>0.565548780487805</v>
      </c>
      <c r="H787" s="34" t="n">
        <v>0.162756595971449</v>
      </c>
      <c r="I787" s="35" t="n">
        <v>1.8</v>
      </c>
      <c r="J787" s="6" t="n">
        <v>0</v>
      </c>
      <c r="K787" s="35" t="n">
        <v>-1</v>
      </c>
      <c r="L787" s="42" t="n">
        <v>33.6573791656247</v>
      </c>
      <c r="M787" s="42" t="n">
        <v>-33.6573791656247</v>
      </c>
      <c r="N787" s="42" t="n">
        <v>1649.21157911561</v>
      </c>
      <c r="O787" s="6" t="str">
        <f aca="false">IF(H787&lt;=0,"Below 0%",IF(H787&lt;=0.05,"0-5%",IF(H787&lt;=0.1,"5-10%",IF(H787&lt;=0.2,"10-20%",IF(H787&lt;=0.4,"20-40%","Above 40%")))))</f>
        <v>10-20%</v>
      </c>
    </row>
    <row r="788" customFormat="false" ht="15" hidden="false" customHeight="false" outlineLevel="0" collapsed="false">
      <c r="A788" s="6" t="s">
        <v>152</v>
      </c>
      <c r="B788" s="45" t="n">
        <v>43071</v>
      </c>
      <c r="C788" s="6" t="s">
        <v>192</v>
      </c>
      <c r="D788" s="6" t="s">
        <v>175</v>
      </c>
      <c r="E788" s="6" t="s">
        <v>187</v>
      </c>
      <c r="F788" s="34" t="n">
        <v>0.673540949821472</v>
      </c>
      <c r="G788" s="34" t="n">
        <v>0.501199025869139</v>
      </c>
      <c r="H788" s="34" t="n">
        <v>0.343859255619007</v>
      </c>
      <c r="I788" s="35" t="n">
        <v>1.98</v>
      </c>
      <c r="J788" s="6" t="n">
        <v>1</v>
      </c>
      <c r="K788" s="35" t="n">
        <v>0.98</v>
      </c>
      <c r="L788" s="42" t="n">
        <v>33.6573791656247</v>
      </c>
      <c r="M788" s="42" t="n">
        <v>32.9842315823122</v>
      </c>
      <c r="N788" s="42" t="n">
        <v>1682.19581069792</v>
      </c>
      <c r="O788" s="6" t="str">
        <f aca="false">IF(H788&lt;=0,"Below 0%",IF(H788&lt;=0.05,"0-5%",IF(H788&lt;=0.1,"5-10%",IF(H788&lt;=0.2,"10-20%",IF(H788&lt;=0.4,"20-40%","Above 40%")))))</f>
        <v>20-40%</v>
      </c>
    </row>
    <row r="789" customFormat="false" ht="15" hidden="false" customHeight="false" outlineLevel="0" collapsed="false">
      <c r="A789" s="6" t="s">
        <v>152</v>
      </c>
      <c r="B789" s="45" t="n">
        <v>43071</v>
      </c>
      <c r="C789" s="6" t="s">
        <v>185</v>
      </c>
      <c r="D789" s="6" t="s">
        <v>176</v>
      </c>
      <c r="E789" s="6" t="s">
        <v>187</v>
      </c>
      <c r="F789" s="34" t="n">
        <v>0.505801498889923</v>
      </c>
      <c r="G789" s="34" t="n">
        <v>0.398803589232303</v>
      </c>
      <c r="H789" s="34" t="n">
        <v>0.268297258466482</v>
      </c>
      <c r="I789" s="35" t="n">
        <v>2.52</v>
      </c>
      <c r="J789" s="6" t="n">
        <v>0</v>
      </c>
      <c r="K789" s="35" t="n">
        <v>-1</v>
      </c>
      <c r="L789" s="42" t="n">
        <v>33.6573791656247</v>
      </c>
      <c r="M789" s="42" t="n">
        <v>-33.6573791656247</v>
      </c>
      <c r="N789" s="42" t="n">
        <v>1648.5384315323</v>
      </c>
      <c r="O789" s="6" t="str">
        <f aca="false">IF(H789&lt;=0,"Below 0%",IF(H789&lt;=0.05,"0-5%",IF(H789&lt;=0.1,"5-10%",IF(H789&lt;=0.2,"10-20%",IF(H789&lt;=0.4,"20-40%","Above 40%")))))</f>
        <v>20-40%</v>
      </c>
    </row>
    <row r="790" customFormat="false" ht="15" hidden="false" customHeight="false" outlineLevel="0" collapsed="false">
      <c r="A790" s="6" t="s">
        <v>152</v>
      </c>
      <c r="B790" s="45" t="n">
        <v>43071</v>
      </c>
      <c r="C790" s="6" t="s">
        <v>195</v>
      </c>
      <c r="D790" s="6" t="s">
        <v>196</v>
      </c>
      <c r="E790" s="6" t="s">
        <v>174</v>
      </c>
      <c r="F790" s="34" t="n">
        <v>0.372125387191773</v>
      </c>
      <c r="G790" s="34" t="n">
        <v>0.273812791655229</v>
      </c>
      <c r="H790" s="34" t="n">
        <v>0.359050411568549</v>
      </c>
      <c r="I790" s="35" t="n">
        <v>3.7</v>
      </c>
      <c r="J790" s="6" t="n">
        <v>0</v>
      </c>
      <c r="K790" s="35" t="n">
        <v>-1</v>
      </c>
      <c r="L790" s="42" t="n">
        <v>33.6573791656247</v>
      </c>
      <c r="M790" s="42" t="n">
        <v>-33.6573791656247</v>
      </c>
      <c r="N790" s="42" t="n">
        <v>1614.88105236667</v>
      </c>
      <c r="O790" s="6" t="str">
        <f aca="false">IF(H790&lt;=0,"Below 0%",IF(H790&lt;=0.05,"0-5%",IF(H790&lt;=0.1,"5-10%",IF(H790&lt;=0.2,"10-20%",IF(H790&lt;=0.4,"20-40%","Above 40%")))))</f>
        <v>20-40%</v>
      </c>
    </row>
    <row r="791" customFormat="false" ht="15" hidden="false" customHeight="false" outlineLevel="0" collapsed="false">
      <c r="A791" s="6" t="s">
        <v>152</v>
      </c>
      <c r="B791" s="45" t="n">
        <v>43078</v>
      </c>
      <c r="C791" s="6" t="s">
        <v>175</v>
      </c>
      <c r="D791" s="6" t="s">
        <v>178</v>
      </c>
      <c r="E791" s="6" t="s">
        <v>177</v>
      </c>
      <c r="F791" s="34" t="n">
        <v>0.382861435413361</v>
      </c>
      <c r="G791" s="34" t="n">
        <v>0.316297189500046</v>
      </c>
      <c r="H791" s="34" t="n">
        <v>0.210448426742358</v>
      </c>
      <c r="I791" s="35" t="n">
        <v>3.15</v>
      </c>
      <c r="J791" s="6" t="n">
        <v>0</v>
      </c>
      <c r="K791" s="35" t="n">
        <v>-1</v>
      </c>
      <c r="L791" s="42" t="n">
        <v>32.2976210473335</v>
      </c>
      <c r="M791" s="42" t="n">
        <v>-32.2976210473335</v>
      </c>
      <c r="N791" s="42" t="n">
        <v>1582.58343131934</v>
      </c>
      <c r="O791" s="6" t="str">
        <f aca="false">IF(H791&lt;=0,"Below 0%",IF(H791&lt;=0.05,"0-5%",IF(H791&lt;=0.1,"5-10%",IF(H791&lt;=0.2,"10-20%",IF(H791&lt;=0.4,"20-40%","Above 40%")))))</f>
        <v>20-40%</v>
      </c>
    </row>
    <row r="792" customFormat="false" ht="15" hidden="false" customHeight="false" outlineLevel="0" collapsed="false">
      <c r="A792" s="6" t="s">
        <v>152</v>
      </c>
      <c r="B792" s="45" t="n">
        <v>43078</v>
      </c>
      <c r="C792" s="6" t="s">
        <v>202</v>
      </c>
      <c r="D792" s="6" t="s">
        <v>201</v>
      </c>
      <c r="E792" s="6" t="s">
        <v>187</v>
      </c>
      <c r="F792" s="34" t="n">
        <v>0.430500119924545</v>
      </c>
      <c r="G792" s="34" t="n">
        <v>0.369515011547344</v>
      </c>
      <c r="H792" s="34" t="n">
        <v>0.165040949545801</v>
      </c>
      <c r="I792" s="35" t="n">
        <v>2.73</v>
      </c>
      <c r="J792" s="6" t="n">
        <v>1</v>
      </c>
      <c r="K792" s="35" t="n">
        <v>1.73</v>
      </c>
      <c r="L792" s="42" t="n">
        <v>32.2976210473335</v>
      </c>
      <c r="M792" s="42" t="n">
        <v>55.8748844118869</v>
      </c>
      <c r="N792" s="42" t="n">
        <v>1638.45831573123</v>
      </c>
      <c r="O792" s="6" t="str">
        <f aca="false">IF(H792&lt;=0,"Below 0%",IF(H792&lt;=0.05,"0-5%",IF(H792&lt;=0.1,"5-10%",IF(H792&lt;=0.2,"10-20%",IF(H792&lt;=0.4,"20-40%","Above 40%")))))</f>
        <v>10-20%</v>
      </c>
    </row>
    <row r="793" customFormat="false" ht="15" hidden="false" customHeight="false" outlineLevel="0" collapsed="false">
      <c r="A793" s="6" t="s">
        <v>152</v>
      </c>
      <c r="B793" s="45" t="n">
        <v>43078</v>
      </c>
      <c r="C793" s="6" t="s">
        <v>196</v>
      </c>
      <c r="D793" s="6" t="s">
        <v>198</v>
      </c>
      <c r="E793" s="6" t="s">
        <v>187</v>
      </c>
      <c r="F793" s="34" t="n">
        <v>0.441824316978455</v>
      </c>
      <c r="G793" s="34" t="n">
        <v>0.378020841031705</v>
      </c>
      <c r="H793" s="34" t="n">
        <v>0.168782958560209</v>
      </c>
      <c r="I793" s="35" t="n">
        <v>2.63</v>
      </c>
      <c r="J793" s="6" t="n">
        <v>1</v>
      </c>
      <c r="K793" s="35" t="n">
        <v>1.63</v>
      </c>
      <c r="L793" s="42" t="n">
        <v>32.2976210473335</v>
      </c>
      <c r="M793" s="42" t="n">
        <v>52.6451223071535</v>
      </c>
      <c r="N793" s="42" t="n">
        <v>1691.10343803838</v>
      </c>
      <c r="O793" s="6" t="str">
        <f aca="false">IF(H793&lt;=0,"Below 0%",IF(H793&lt;=0.05,"0-5%",IF(H793&lt;=0.1,"5-10%",IF(H793&lt;=0.2,"10-20%",IF(H793&lt;=0.4,"20-40%","Above 40%")))))</f>
        <v>10-20%</v>
      </c>
    </row>
    <row r="794" customFormat="false" ht="15" hidden="false" customHeight="false" outlineLevel="0" collapsed="false">
      <c r="A794" s="6" t="s">
        <v>152</v>
      </c>
      <c r="B794" s="45" t="n">
        <v>43078</v>
      </c>
      <c r="C794" s="6" t="s">
        <v>180</v>
      </c>
      <c r="D794" s="6" t="s">
        <v>199</v>
      </c>
      <c r="E794" s="6" t="s">
        <v>174</v>
      </c>
      <c r="F794" s="34" t="n">
        <v>0.346445977687836</v>
      </c>
      <c r="G794" s="34" t="n">
        <v>0.283325441560885</v>
      </c>
      <c r="H794" s="34" t="n">
        <v>0.222784568089651</v>
      </c>
      <c r="I794" s="35" t="n">
        <v>3.53</v>
      </c>
      <c r="J794" s="6" t="n">
        <v>1</v>
      </c>
      <c r="K794" s="35" t="n">
        <v>2.53</v>
      </c>
      <c r="L794" s="42" t="n">
        <v>32.2976210473335</v>
      </c>
      <c r="M794" s="42" t="n">
        <v>81.7129812497537</v>
      </c>
      <c r="N794" s="42" t="n">
        <v>1772.81641928813</v>
      </c>
      <c r="O794" s="6" t="str">
        <f aca="false">IF(H794&lt;=0,"Below 0%",IF(H794&lt;=0.05,"0-5%",IF(H794&lt;=0.1,"5-10%",IF(H794&lt;=0.2,"10-20%",IF(H794&lt;=0.4,"20-40%","Above 40%")))))</f>
        <v>20-40%</v>
      </c>
    </row>
    <row r="795" customFormat="false" ht="15" hidden="false" customHeight="false" outlineLevel="0" collapsed="false">
      <c r="A795" s="6" t="s">
        <v>152</v>
      </c>
      <c r="B795" s="45" t="n">
        <v>43079</v>
      </c>
      <c r="C795" s="6" t="s">
        <v>179</v>
      </c>
      <c r="D795" s="6" t="s">
        <v>185</v>
      </c>
      <c r="E795" s="6" t="s">
        <v>177</v>
      </c>
      <c r="F795" s="34" t="n">
        <v>0.608119130134583</v>
      </c>
      <c r="G795" s="34" t="n">
        <v>0.495652173913044</v>
      </c>
      <c r="H795" s="34" t="n">
        <v>0.226907016938193</v>
      </c>
      <c r="I795" s="35" t="n">
        <v>2.03</v>
      </c>
      <c r="J795" s="6" t="n">
        <v>0</v>
      </c>
      <c r="K795" s="35" t="n">
        <v>-1</v>
      </c>
      <c r="L795" s="42" t="n">
        <v>35.4563283857627</v>
      </c>
      <c r="M795" s="42" t="n">
        <v>-35.4563283857627</v>
      </c>
      <c r="N795" s="42" t="n">
        <v>1737.36009090237</v>
      </c>
      <c r="O795" s="6" t="str">
        <f aca="false">IF(H795&lt;=0,"Below 0%",IF(H795&lt;=0.05,"0-5%",IF(H795&lt;=0.1,"5-10%",IF(H795&lt;=0.2,"10-20%",IF(H795&lt;=0.4,"20-40%","Above 40%")))))</f>
        <v>20-40%</v>
      </c>
    </row>
    <row r="796" customFormat="false" ht="15" hidden="false" customHeight="false" outlineLevel="0" collapsed="false">
      <c r="A796" s="6" t="s">
        <v>152</v>
      </c>
      <c r="B796" s="45" t="n">
        <v>43081</v>
      </c>
      <c r="C796" s="6" t="s">
        <v>180</v>
      </c>
      <c r="D796" s="6" t="s">
        <v>198</v>
      </c>
      <c r="E796" s="6" t="s">
        <v>174</v>
      </c>
      <c r="F796" s="34" t="n">
        <v>0.371361166238785</v>
      </c>
      <c r="G796" s="34" t="n">
        <v>0.279749478079332</v>
      </c>
      <c r="H796" s="34" t="n">
        <v>0.327477601704313</v>
      </c>
      <c r="I796" s="35" t="n">
        <v>3.6</v>
      </c>
      <c r="J796" s="6" t="n">
        <v>0</v>
      </c>
      <c r="K796" s="35" t="n">
        <v>-1</v>
      </c>
      <c r="L796" s="42" t="n">
        <v>34.7472018180474</v>
      </c>
      <c r="M796" s="42" t="n">
        <v>-34.7472018180474</v>
      </c>
      <c r="N796" s="42" t="n">
        <v>1702.61288908432</v>
      </c>
      <c r="O796" s="6" t="str">
        <f aca="false">IF(H796&lt;=0,"Below 0%",IF(H796&lt;=0.05,"0-5%",IF(H796&lt;=0.1,"5-10%",IF(H796&lt;=0.2,"10-20%",IF(H796&lt;=0.4,"20-40%","Above 40%")))))</f>
        <v>20-40%</v>
      </c>
    </row>
    <row r="797" customFormat="false" ht="15" hidden="false" customHeight="false" outlineLevel="0" collapsed="false">
      <c r="A797" s="6" t="s">
        <v>152</v>
      </c>
      <c r="B797" s="45" t="n">
        <v>43082</v>
      </c>
      <c r="C797" s="6" t="s">
        <v>188</v>
      </c>
      <c r="D797" s="6" t="s">
        <v>173</v>
      </c>
      <c r="E797" s="6" t="s">
        <v>177</v>
      </c>
      <c r="F797" s="34" t="n">
        <v>0.368262380361557</v>
      </c>
      <c r="G797" s="34" t="n">
        <v>0.305459571527298</v>
      </c>
      <c r="H797" s="34" t="n">
        <v>0.205601050640663</v>
      </c>
      <c r="I797" s="35" t="n">
        <v>3.35</v>
      </c>
      <c r="J797" s="6" t="n">
        <v>1</v>
      </c>
      <c r="K797" s="35" t="n">
        <v>2.35</v>
      </c>
      <c r="L797" s="42" t="n">
        <v>34.0522577816865</v>
      </c>
      <c r="M797" s="42" t="n">
        <v>80.0228057869632</v>
      </c>
      <c r="N797" s="42" t="n">
        <v>1782.63569487129</v>
      </c>
      <c r="O797" s="6" t="str">
        <f aca="false">IF(H797&lt;=0,"Below 0%",IF(H797&lt;=0.05,"0-5%",IF(H797&lt;=0.1,"5-10%",IF(H797&lt;=0.2,"10-20%",IF(H797&lt;=0.4,"20-40%","Above 40%")))))</f>
        <v>20-40%</v>
      </c>
    </row>
    <row r="798" customFormat="false" ht="15" hidden="false" customHeight="false" outlineLevel="0" collapsed="false">
      <c r="A798" s="6" t="s">
        <v>152</v>
      </c>
      <c r="B798" s="45" t="n">
        <v>43085</v>
      </c>
      <c r="C798" s="6" t="s">
        <v>195</v>
      </c>
      <c r="D798" s="6" t="s">
        <v>180</v>
      </c>
      <c r="E798" s="6" t="s">
        <v>187</v>
      </c>
      <c r="F798" s="34" t="n">
        <v>0.603333473205566</v>
      </c>
      <c r="G798" s="34" t="n">
        <v>0.515225707727621</v>
      </c>
      <c r="H798" s="34" t="n">
        <v>0.17100809248541</v>
      </c>
      <c r="I798" s="35" t="n">
        <v>1.92</v>
      </c>
      <c r="J798" s="6" t="n">
        <v>0</v>
      </c>
      <c r="K798" s="35" t="n">
        <v>-1</v>
      </c>
      <c r="L798" s="42" t="n">
        <v>35.6527138974257</v>
      </c>
      <c r="M798" s="42" t="n">
        <v>-35.6527138974257</v>
      </c>
      <c r="N798" s="42" t="n">
        <v>1746.98298097386</v>
      </c>
      <c r="O798" s="6" t="str">
        <f aca="false">IF(H798&lt;=0,"Below 0%",IF(H798&lt;=0.05,"0-5%",IF(H798&lt;=0.1,"5-10%",IF(H798&lt;=0.2,"10-20%",IF(H798&lt;=0.4,"20-40%","Above 40%")))))</f>
        <v>10-20%</v>
      </c>
    </row>
    <row r="799" customFormat="false" ht="15" hidden="false" customHeight="false" outlineLevel="0" collapsed="false">
      <c r="A799" s="6" t="s">
        <v>152</v>
      </c>
      <c r="B799" s="45" t="n">
        <v>43092</v>
      </c>
      <c r="C799" s="6" t="s">
        <v>201</v>
      </c>
      <c r="D799" s="6" t="s">
        <v>198</v>
      </c>
      <c r="E799" s="6" t="s">
        <v>187</v>
      </c>
      <c r="F799" s="34" t="n">
        <v>0.517106592655182</v>
      </c>
      <c r="G799" s="34" t="n">
        <v>0.371864776444929</v>
      </c>
      <c r="H799" s="34" t="n">
        <v>0.390576966172439</v>
      </c>
      <c r="I799" s="35" t="n">
        <v>2.7</v>
      </c>
      <c r="J799" s="6" t="n">
        <v>1</v>
      </c>
      <c r="K799" s="35" t="n">
        <v>1.7</v>
      </c>
      <c r="L799" s="42" t="n">
        <v>34.9396596194772</v>
      </c>
      <c r="M799" s="42" t="n">
        <v>59.3974213531113</v>
      </c>
      <c r="N799" s="42" t="n">
        <v>1806.38040232697</v>
      </c>
      <c r="O799" s="6" t="str">
        <f aca="false">IF(H799&lt;=0,"Below 0%",IF(H799&lt;=0.05,"0-5%",IF(H799&lt;=0.1,"5-10%",IF(H799&lt;=0.2,"10-20%",IF(H799&lt;=0.4,"20-40%","Above 40%")))))</f>
        <v>20-40%</v>
      </c>
    </row>
    <row r="800" customFormat="false" ht="15" hidden="false" customHeight="false" outlineLevel="0" collapsed="false">
      <c r="A800" s="6" t="s">
        <v>152</v>
      </c>
      <c r="B800" s="45" t="n">
        <v>43092</v>
      </c>
      <c r="C800" s="6" t="s">
        <v>195</v>
      </c>
      <c r="D800" s="6" t="s">
        <v>176</v>
      </c>
      <c r="E800" s="6" t="s">
        <v>174</v>
      </c>
      <c r="F800" s="34" t="n">
        <v>0.324732601642609</v>
      </c>
      <c r="G800" s="34" t="n">
        <v>0.266757865937073</v>
      </c>
      <c r="H800" s="34" t="n">
        <v>0.217330932311523</v>
      </c>
      <c r="I800" s="35" t="n">
        <v>3.8</v>
      </c>
      <c r="J800" s="6" t="n">
        <v>1</v>
      </c>
      <c r="K800" s="35" t="n">
        <v>2.8</v>
      </c>
      <c r="L800" s="42" t="n">
        <v>34.9396596194772</v>
      </c>
      <c r="M800" s="42" t="n">
        <v>97.8310469345363</v>
      </c>
      <c r="N800" s="42" t="n">
        <v>1904.21144926151</v>
      </c>
      <c r="O800" s="6" t="str">
        <f aca="false">IF(H800&lt;=0,"Below 0%",IF(H800&lt;=0.05,"0-5%",IF(H800&lt;=0.1,"5-10%",IF(H800&lt;=0.2,"10-20%",IF(H800&lt;=0.4,"20-40%","Above 40%")))))</f>
        <v>20-40%</v>
      </c>
    </row>
    <row r="801" customFormat="false" ht="15" hidden="false" customHeight="false" outlineLevel="0" collapsed="false">
      <c r="A801" s="6" t="s">
        <v>152</v>
      </c>
      <c r="B801" s="45" t="n">
        <v>43092</v>
      </c>
      <c r="C801" s="6" t="s">
        <v>192</v>
      </c>
      <c r="D801" s="6" t="s">
        <v>178</v>
      </c>
      <c r="E801" s="6" t="s">
        <v>174</v>
      </c>
      <c r="F801" s="34" t="n">
        <v>0.383316189050674</v>
      </c>
      <c r="G801" s="34" t="n">
        <v>0.299569945106815</v>
      </c>
      <c r="H801" s="34" t="n">
        <v>0.279554892978331</v>
      </c>
      <c r="I801" s="35" t="n">
        <v>3.35</v>
      </c>
      <c r="J801" s="6" t="n">
        <v>0</v>
      </c>
      <c r="K801" s="35" t="n">
        <v>-1</v>
      </c>
      <c r="L801" s="42" t="n">
        <v>34.9396596194772</v>
      </c>
      <c r="M801" s="42" t="n">
        <v>-34.9396596194772</v>
      </c>
      <c r="N801" s="42" t="n">
        <v>1869.27178964203</v>
      </c>
      <c r="O801" s="6" t="str">
        <f aca="false">IF(H801&lt;=0,"Below 0%",IF(H801&lt;=0.05,"0-5%",IF(H801&lt;=0.1,"5-10%",IF(H801&lt;=0.2,"10-20%",IF(H801&lt;=0.4,"20-40%","Above 40%")))))</f>
        <v>20-40%</v>
      </c>
    </row>
    <row r="802" customFormat="false" ht="15" hidden="false" customHeight="false" outlineLevel="0" collapsed="false">
      <c r="A802" s="6" t="s">
        <v>152</v>
      </c>
      <c r="B802" s="45" t="n">
        <v>43092</v>
      </c>
      <c r="C802" s="6" t="s">
        <v>175</v>
      </c>
      <c r="D802" s="6" t="s">
        <v>180</v>
      </c>
      <c r="E802" s="6" t="s">
        <v>187</v>
      </c>
      <c r="F802" s="34" t="n">
        <v>0.37698096036911</v>
      </c>
      <c r="G802" s="34" t="n">
        <v>0.294138811931062</v>
      </c>
      <c r="H802" s="34" t="n">
        <v>0.281643037497086</v>
      </c>
      <c r="I802" s="35" t="n">
        <v>3.4</v>
      </c>
      <c r="J802" s="6" t="n">
        <v>0</v>
      </c>
      <c r="K802" s="35" t="n">
        <v>-1</v>
      </c>
      <c r="L802" s="42" t="n">
        <v>34.9396596194772</v>
      </c>
      <c r="M802" s="42" t="n">
        <v>-34.9396596194772</v>
      </c>
      <c r="N802" s="42" t="n">
        <v>1834.33213002255</v>
      </c>
      <c r="O802" s="6" t="str">
        <f aca="false">IF(H802&lt;=0,"Below 0%",IF(H802&lt;=0.05,"0-5%",IF(H802&lt;=0.1,"5-10%",IF(H802&lt;=0.2,"10-20%",IF(H802&lt;=0.4,"20-40%","Above 40%")))))</f>
        <v>20-40%</v>
      </c>
    </row>
    <row r="803" customFormat="false" ht="15" hidden="false" customHeight="false" outlineLevel="0" collapsed="false">
      <c r="A803" s="6" t="s">
        <v>152</v>
      </c>
      <c r="B803" s="45" t="n">
        <v>43095</v>
      </c>
      <c r="C803" s="6" t="s">
        <v>199</v>
      </c>
      <c r="D803" s="6" t="s">
        <v>189</v>
      </c>
      <c r="E803" s="6" t="s">
        <v>187</v>
      </c>
      <c r="F803" s="34" t="n">
        <v>0.45601561665535</v>
      </c>
      <c r="G803" s="34" t="n">
        <v>0.350785340314136</v>
      </c>
      <c r="H803" s="34" t="n">
        <v>0.29998481762943</v>
      </c>
      <c r="I803" s="35" t="n">
        <v>2.85</v>
      </c>
      <c r="J803" s="6" t="n">
        <v>0</v>
      </c>
      <c r="K803" s="35" t="n">
        <v>-1</v>
      </c>
      <c r="L803" s="42" t="n">
        <v>36.6866426004511</v>
      </c>
      <c r="M803" s="42" t="n">
        <v>-36.6866426004511</v>
      </c>
      <c r="N803" s="42" t="n">
        <v>1797.6454874221</v>
      </c>
      <c r="O803" s="6" t="str">
        <f aca="false">IF(H803&lt;=0,"Below 0%",IF(H803&lt;=0.05,"0-5%",IF(H803&lt;=0.1,"5-10%",IF(H803&lt;=0.2,"10-20%",IF(H803&lt;=0.4,"20-40%","Above 40%")))))</f>
        <v>20-40%</v>
      </c>
    </row>
    <row r="804" customFormat="false" ht="15" hidden="false" customHeight="false" outlineLevel="0" collapsed="false">
      <c r="A804" s="6" t="s">
        <v>152</v>
      </c>
      <c r="B804" s="45" t="n">
        <v>43095</v>
      </c>
      <c r="C804" s="6" t="s">
        <v>202</v>
      </c>
      <c r="D804" s="6" t="s">
        <v>192</v>
      </c>
      <c r="E804" s="6" t="s">
        <v>187</v>
      </c>
      <c r="F804" s="34" t="n">
        <v>0.514000117778778</v>
      </c>
      <c r="G804" s="34" t="n">
        <v>0.389172124752799</v>
      </c>
      <c r="H804" s="34" t="n">
        <v>0.320752656951651</v>
      </c>
      <c r="I804" s="35" t="n">
        <v>2.57</v>
      </c>
      <c r="J804" s="6" t="n">
        <v>0</v>
      </c>
      <c r="K804" s="35" t="n">
        <v>-1</v>
      </c>
      <c r="L804" s="42" t="n">
        <v>36.6866426004511</v>
      </c>
      <c r="M804" s="42" t="n">
        <v>-36.6866426004511</v>
      </c>
      <c r="N804" s="42" t="n">
        <v>1760.95884482165</v>
      </c>
      <c r="O804" s="6" t="str">
        <f aca="false">IF(H804&lt;=0,"Below 0%",IF(H804&lt;=0.05,"0-5%",IF(H804&lt;=0.1,"5-10%",IF(H804&lt;=0.2,"10-20%",IF(H804&lt;=0.4,"20-40%","Above 40%")))))</f>
        <v>20-40%</v>
      </c>
    </row>
    <row r="805" customFormat="false" ht="15" hidden="false" customHeight="false" outlineLevel="0" collapsed="false">
      <c r="A805" s="6" t="s">
        <v>152</v>
      </c>
      <c r="B805" s="45" t="n">
        <v>43099</v>
      </c>
      <c r="C805" s="6" t="s">
        <v>188</v>
      </c>
      <c r="D805" s="6" t="s">
        <v>201</v>
      </c>
      <c r="E805" s="6" t="s">
        <v>187</v>
      </c>
      <c r="F805" s="34" t="n">
        <v>0.505152404308319</v>
      </c>
      <c r="G805" s="34" t="n">
        <v>0.455933609958506</v>
      </c>
      <c r="H805" s="34" t="n">
        <v>0.107951669442163</v>
      </c>
      <c r="I805" s="35" t="n">
        <v>2.2</v>
      </c>
      <c r="J805" s="6" t="n">
        <v>0</v>
      </c>
      <c r="K805" s="35" t="n">
        <v>-1</v>
      </c>
      <c r="L805" s="42" t="n">
        <v>35.2191768964331</v>
      </c>
      <c r="M805" s="42" t="n">
        <v>-35.2191768964331</v>
      </c>
      <c r="N805" s="42" t="n">
        <v>1725.73966792522</v>
      </c>
      <c r="O805" s="6" t="str">
        <f aca="false">IF(H805&lt;=0,"Below 0%",IF(H805&lt;=0.05,"0-5%",IF(H805&lt;=0.1,"5-10%",IF(H805&lt;=0.2,"10-20%",IF(H805&lt;=0.4,"20-40%","Above 40%")))))</f>
        <v>10-20%</v>
      </c>
    </row>
    <row r="806" customFormat="false" ht="15" hidden="false" customHeight="false" outlineLevel="0" collapsed="false">
      <c r="A806" s="6" t="s">
        <v>152</v>
      </c>
      <c r="B806" s="45" t="n">
        <v>43099</v>
      </c>
      <c r="C806" s="6" t="s">
        <v>199</v>
      </c>
      <c r="D806" s="6" t="s">
        <v>173</v>
      </c>
      <c r="E806" s="6" t="s">
        <v>187</v>
      </c>
      <c r="F806" s="34" t="n">
        <v>0.477288126945496</v>
      </c>
      <c r="G806" s="34" t="n">
        <v>0.412092422151976</v>
      </c>
      <c r="H806" s="34" t="n">
        <v>0.158206512153422</v>
      </c>
      <c r="I806" s="35" t="n">
        <v>2.45</v>
      </c>
      <c r="J806" s="6" t="n">
        <v>1</v>
      </c>
      <c r="K806" s="35" t="n">
        <v>1.45</v>
      </c>
      <c r="L806" s="42" t="n">
        <v>35.2191768964331</v>
      </c>
      <c r="M806" s="42" t="n">
        <v>51.0678064998279</v>
      </c>
      <c r="N806" s="42" t="n">
        <v>1776.80747442505</v>
      </c>
      <c r="O806" s="6" t="str">
        <f aca="false">IF(H806&lt;=0,"Below 0%",IF(H806&lt;=0.05,"0-5%",IF(H806&lt;=0.1,"5-10%",IF(H806&lt;=0.2,"10-20%",IF(H806&lt;=0.4,"20-40%","Above 40%")))))</f>
        <v>10-20%</v>
      </c>
    </row>
    <row r="807" customFormat="false" ht="15" hidden="false" customHeight="false" outlineLevel="0" collapsed="false">
      <c r="A807" s="6" t="s">
        <v>152</v>
      </c>
      <c r="B807" s="45" t="n">
        <v>43101</v>
      </c>
      <c r="C807" s="6" t="s">
        <v>192</v>
      </c>
      <c r="D807" s="6" t="s">
        <v>188</v>
      </c>
      <c r="E807" s="6" t="s">
        <v>187</v>
      </c>
      <c r="F807" s="34" t="n">
        <v>0.505638718605042</v>
      </c>
      <c r="G807" s="34" t="n">
        <v>0.418914465125154</v>
      </c>
      <c r="H807" s="34" t="n">
        <v>0.207021386702362</v>
      </c>
      <c r="I807" s="35" t="n">
        <v>2.41</v>
      </c>
      <c r="J807" s="6" t="n">
        <v>0</v>
      </c>
      <c r="K807" s="35" t="n">
        <v>-1</v>
      </c>
      <c r="L807" s="42" t="n">
        <v>35.5361494885009</v>
      </c>
      <c r="M807" s="42" t="n">
        <v>-35.5361494885009</v>
      </c>
      <c r="N807" s="42" t="n">
        <v>1741.27132493655</v>
      </c>
      <c r="O807" s="6" t="str">
        <f aca="false">IF(H807&lt;=0,"Below 0%",IF(H807&lt;=0.05,"0-5%",IF(H807&lt;=0.1,"5-10%",IF(H807&lt;=0.2,"10-20%",IF(H807&lt;=0.4,"20-40%","Above 40%")))))</f>
        <v>20-40%</v>
      </c>
    </row>
    <row r="808" customFormat="false" ht="15" hidden="false" customHeight="false" outlineLevel="0" collapsed="false">
      <c r="A808" s="6" t="s">
        <v>152</v>
      </c>
      <c r="B808" s="45" t="n">
        <v>43101</v>
      </c>
      <c r="C808" s="6" t="s">
        <v>192</v>
      </c>
      <c r="D808" s="6" t="s">
        <v>188</v>
      </c>
      <c r="E808" s="6" t="s">
        <v>174</v>
      </c>
      <c r="F808" s="34" t="n">
        <v>0.344685316085815</v>
      </c>
      <c r="G808" s="34" t="n">
        <v>0.292633003174383</v>
      </c>
      <c r="H808" s="34" t="n">
        <v>0.177875743155375</v>
      </c>
      <c r="I808" s="35" t="n">
        <v>3.45</v>
      </c>
      <c r="J808" s="6" t="n">
        <v>0</v>
      </c>
      <c r="K808" s="35" t="n">
        <v>-1</v>
      </c>
      <c r="L808" s="42" t="n">
        <v>34.2967973559275</v>
      </c>
      <c r="M808" s="42" t="n">
        <v>-34.2967973559275</v>
      </c>
      <c r="N808" s="42" t="n">
        <v>1706.97452758062</v>
      </c>
      <c r="O808" s="6" t="str">
        <f aca="false">IF(H808&lt;=0,"Below 0%",IF(H808&lt;=0.05,"0-5%",IF(H808&lt;=0.1,"5-10%",IF(H808&lt;=0.2,"10-20%",IF(H808&lt;=0.4,"20-40%","Above 40%")))))</f>
        <v>10-20%</v>
      </c>
    </row>
    <row r="809" customFormat="false" ht="15" hidden="false" customHeight="false" outlineLevel="0" collapsed="false">
      <c r="A809" s="6" t="s">
        <v>152</v>
      </c>
      <c r="B809" s="45" t="n">
        <v>43101</v>
      </c>
      <c r="C809" s="6" t="s">
        <v>201</v>
      </c>
      <c r="D809" s="6" t="s">
        <v>199</v>
      </c>
      <c r="E809" s="6" t="s">
        <v>187</v>
      </c>
      <c r="F809" s="34" t="n">
        <v>0.477867633104324</v>
      </c>
      <c r="G809" s="34" t="n">
        <v>0.395969595191798</v>
      </c>
      <c r="H809" s="34" t="n">
        <v>0.206829107353198</v>
      </c>
      <c r="I809" s="35" t="n">
        <v>2.55</v>
      </c>
      <c r="J809" s="6" t="n">
        <v>0</v>
      </c>
      <c r="K809" s="35" t="n">
        <v>-1</v>
      </c>
      <c r="L809" s="42" t="n">
        <v>35.5361494885009</v>
      </c>
      <c r="M809" s="42" t="n">
        <v>-35.5361494885009</v>
      </c>
      <c r="N809" s="42" t="n">
        <v>1671.43837809212</v>
      </c>
      <c r="O809" s="6" t="str">
        <f aca="false">IF(H809&lt;=0,"Below 0%",IF(H809&lt;=0.05,"0-5%",IF(H809&lt;=0.1,"5-10%",IF(H809&lt;=0.2,"10-20%",IF(H809&lt;=0.4,"20-40%","Above 40%")))))</f>
        <v>20-40%</v>
      </c>
    </row>
    <row r="810" customFormat="false" ht="15" hidden="false" customHeight="false" outlineLevel="0" collapsed="false">
      <c r="A810" s="6" t="s">
        <v>152</v>
      </c>
      <c r="B810" s="45" t="n">
        <v>43102</v>
      </c>
      <c r="C810" s="6" t="s">
        <v>189</v>
      </c>
      <c r="D810" s="6" t="s">
        <v>178</v>
      </c>
      <c r="E810" s="6" t="s">
        <v>174</v>
      </c>
      <c r="F810" s="34" t="n">
        <v>0.402654558420181</v>
      </c>
      <c r="G810" s="34" t="n">
        <v>0.291754756871036</v>
      </c>
      <c r="H810" s="34" t="n">
        <v>0.380113087918448</v>
      </c>
      <c r="I810" s="35" t="n">
        <v>3.5</v>
      </c>
      <c r="J810" s="6" t="n">
        <v>0</v>
      </c>
      <c r="K810" s="35" t="n">
        <v>-1</v>
      </c>
      <c r="L810" s="42" t="n">
        <v>33.4287675618424</v>
      </c>
      <c r="M810" s="42" t="n">
        <v>-33.4287675618424</v>
      </c>
      <c r="N810" s="42" t="n">
        <v>1638.00961053028</v>
      </c>
      <c r="O810" s="6" t="str">
        <f aca="false">IF(H810&lt;=0,"Below 0%",IF(H810&lt;=0.05,"0-5%",IF(H810&lt;=0.1,"5-10%",IF(H810&lt;=0.2,"10-20%",IF(H810&lt;=0.4,"20-40%","Above 40%")))))</f>
        <v>20-40%</v>
      </c>
    </row>
    <row r="811" customFormat="false" ht="15" hidden="false" customHeight="false" outlineLevel="0" collapsed="false">
      <c r="A811" s="6" t="s">
        <v>152</v>
      </c>
      <c r="B811" s="45" t="n">
        <v>43103</v>
      </c>
      <c r="C811" s="6" t="s">
        <v>185</v>
      </c>
      <c r="D811" s="6" t="s">
        <v>190</v>
      </c>
      <c r="E811" s="6" t="s">
        <v>177</v>
      </c>
      <c r="F811" s="34" t="n">
        <v>0.416024148464203</v>
      </c>
      <c r="G811" s="34" t="n">
        <v>0.361386138613861</v>
      </c>
      <c r="H811" s="34" t="n">
        <v>0.15119010944889</v>
      </c>
      <c r="I811" s="35" t="n">
        <v>2.8</v>
      </c>
      <c r="J811" s="6" t="n">
        <v>0</v>
      </c>
      <c r="K811" s="35" t="n">
        <v>-1</v>
      </c>
      <c r="L811" s="42" t="n">
        <v>32.7601922106055</v>
      </c>
      <c r="M811" s="42" t="n">
        <v>-32.7601922106055</v>
      </c>
      <c r="N811" s="42" t="n">
        <v>1605.24941831967</v>
      </c>
      <c r="O811" s="6" t="str">
        <f aca="false">IF(H811&lt;=0,"Below 0%",IF(H811&lt;=0.05,"0-5%",IF(H811&lt;=0.1,"5-10%",IF(H811&lt;=0.2,"10-20%",IF(H811&lt;=0.4,"20-40%","Above 40%")))))</f>
        <v>10-20%</v>
      </c>
    </row>
    <row r="812" customFormat="false" ht="15" hidden="false" customHeight="false" outlineLevel="0" collapsed="false">
      <c r="A812" s="6" t="s">
        <v>152</v>
      </c>
      <c r="B812" s="45" t="n">
        <v>43113</v>
      </c>
      <c r="C812" s="6" t="s">
        <v>180</v>
      </c>
      <c r="D812" s="6" t="s">
        <v>196</v>
      </c>
      <c r="E812" s="6" t="s">
        <v>177</v>
      </c>
      <c r="F812" s="34" t="n">
        <v>0.299887597560883</v>
      </c>
      <c r="G812" s="34" t="n">
        <v>0.220993858891541</v>
      </c>
      <c r="H812" s="34" t="n">
        <v>0.356995162965414</v>
      </c>
      <c r="I812" s="35" t="n">
        <v>4.51</v>
      </c>
      <c r="J812" s="6" t="n">
        <v>0</v>
      </c>
      <c r="K812" s="35" t="n">
        <v>-1</v>
      </c>
      <c r="L812" s="42" t="n">
        <v>32.1049883663934</v>
      </c>
      <c r="M812" s="42" t="n">
        <v>-32.1049883663934</v>
      </c>
      <c r="N812" s="42" t="n">
        <v>1573.14442995328</v>
      </c>
      <c r="O812" s="6" t="str">
        <f aca="false">IF(H812&lt;=0,"Below 0%",IF(H812&lt;=0.05,"0-5%",IF(H812&lt;=0.1,"5-10%",IF(H812&lt;=0.2,"10-20%",IF(H812&lt;=0.4,"20-40%","Above 40%")))))</f>
        <v>20-40%</v>
      </c>
    </row>
    <row r="813" customFormat="false" ht="15" hidden="false" customHeight="false" outlineLevel="0" collapsed="false">
      <c r="A813" s="6" t="s">
        <v>152</v>
      </c>
      <c r="B813" s="45" t="n">
        <v>43113</v>
      </c>
      <c r="C813" s="6" t="s">
        <v>202</v>
      </c>
      <c r="D813" s="6" t="s">
        <v>189</v>
      </c>
      <c r="E813" s="6" t="s">
        <v>187</v>
      </c>
      <c r="F813" s="34" t="n">
        <v>0.454258978366852</v>
      </c>
      <c r="G813" s="34" t="n">
        <v>0.365864729913754</v>
      </c>
      <c r="H813" s="34" t="n">
        <v>0.241603634419571</v>
      </c>
      <c r="I813" s="35" t="n">
        <v>2.75</v>
      </c>
      <c r="J813" s="6" t="n">
        <v>0</v>
      </c>
      <c r="K813" s="35" t="n">
        <v>-1</v>
      </c>
      <c r="L813" s="42" t="n">
        <v>32.1049883663934</v>
      </c>
      <c r="M813" s="42" t="n">
        <v>-32.1049883663934</v>
      </c>
      <c r="N813" s="42" t="n">
        <v>1541.03944158688</v>
      </c>
      <c r="O813" s="6" t="str">
        <f aca="false">IF(H813&lt;=0,"Below 0%",IF(H813&lt;=0.05,"0-5%",IF(H813&lt;=0.1,"5-10%",IF(H813&lt;=0.2,"10-20%",IF(H813&lt;=0.4,"20-40%","Above 40%")))))</f>
        <v>20-40%</v>
      </c>
    </row>
    <row r="814" customFormat="false" ht="15" hidden="false" customHeight="false" outlineLevel="0" collapsed="false">
      <c r="A814" s="6" t="s">
        <v>152</v>
      </c>
      <c r="B814" s="45" t="n">
        <v>43113</v>
      </c>
      <c r="C814" s="6" t="s">
        <v>198</v>
      </c>
      <c r="D814" s="6" t="s">
        <v>179</v>
      </c>
      <c r="E814" s="6" t="s">
        <v>174</v>
      </c>
      <c r="F814" s="34" t="n">
        <v>0.358020484447479</v>
      </c>
      <c r="G814" s="34" t="n">
        <v>0.28498856997714</v>
      </c>
      <c r="H814" s="34" t="n">
        <v>0.2562626089748</v>
      </c>
      <c r="I814" s="35" t="n">
        <v>3.5</v>
      </c>
      <c r="J814" s="6" t="n">
        <v>1</v>
      </c>
      <c r="K814" s="35" t="n">
        <v>2.5</v>
      </c>
      <c r="L814" s="42" t="n">
        <v>32.1049883663934</v>
      </c>
      <c r="M814" s="42" t="n">
        <v>80.2624709159835</v>
      </c>
      <c r="N814" s="42" t="n">
        <v>1621.30191250287</v>
      </c>
      <c r="O814" s="6" t="str">
        <f aca="false">IF(H814&lt;=0,"Below 0%",IF(H814&lt;=0.05,"0-5%",IF(H814&lt;=0.1,"5-10%",IF(H814&lt;=0.2,"10-20%",IF(H814&lt;=0.4,"20-40%","Above 40%")))))</f>
        <v>20-40%</v>
      </c>
    </row>
    <row r="815" customFormat="false" ht="15" hidden="false" customHeight="false" outlineLevel="0" collapsed="false">
      <c r="A815" s="6" t="s">
        <v>152</v>
      </c>
      <c r="B815" s="45" t="n">
        <v>43114</v>
      </c>
      <c r="C815" s="6" t="s">
        <v>199</v>
      </c>
      <c r="D815" s="6" t="s">
        <v>185</v>
      </c>
      <c r="E815" s="6" t="s">
        <v>174</v>
      </c>
      <c r="F815" s="34" t="n">
        <v>0.285572528839111</v>
      </c>
      <c r="G815" s="34" t="n">
        <v>0.234222511385817</v>
      </c>
      <c r="H815" s="34" t="n">
        <v>0.219236046738095</v>
      </c>
      <c r="I815" s="35" t="n">
        <v>4.28</v>
      </c>
      <c r="J815" s="6" t="n">
        <v>0</v>
      </c>
      <c r="K815" s="35" t="n">
        <v>-1</v>
      </c>
      <c r="L815" s="42" t="n">
        <v>27.4645607137115</v>
      </c>
      <c r="M815" s="42" t="n">
        <v>-27.4645607137115</v>
      </c>
      <c r="N815" s="42" t="n">
        <v>1593.83735178915</v>
      </c>
      <c r="O815" s="6" t="str">
        <f aca="false">IF(H815&lt;=0,"Below 0%",IF(H815&lt;=0.05,"0-5%",IF(H815&lt;=0.1,"5-10%",IF(H815&lt;=0.2,"10-20%",IF(H815&lt;=0.4,"20-40%","Above 40%")))))</f>
        <v>20-40%</v>
      </c>
    </row>
    <row r="816" customFormat="false" ht="15" hidden="false" customHeight="false" outlineLevel="0" collapsed="false">
      <c r="A816" s="6" t="s">
        <v>152</v>
      </c>
      <c r="B816" s="45" t="n">
        <v>43114</v>
      </c>
      <c r="C816" s="6" t="s">
        <v>183</v>
      </c>
      <c r="D816" s="6" t="s">
        <v>194</v>
      </c>
      <c r="E816" s="6" t="s">
        <v>174</v>
      </c>
      <c r="F816" s="34" t="n">
        <v>0.367753356695175</v>
      </c>
      <c r="G816" s="34" t="n">
        <v>0.26430336338576</v>
      </c>
      <c r="H816" s="34" t="n">
        <v>0.391406268857907</v>
      </c>
      <c r="I816" s="35" t="n">
        <v>3.79</v>
      </c>
      <c r="J816" s="6" t="n">
        <v>0</v>
      </c>
      <c r="K816" s="35" t="n">
        <v>-1</v>
      </c>
      <c r="L816" s="42" t="n">
        <v>32.4260382500573</v>
      </c>
      <c r="M816" s="42" t="n">
        <v>-32.4260382500573</v>
      </c>
      <c r="N816" s="42" t="n">
        <v>1561.4113135391</v>
      </c>
      <c r="O816" s="6" t="str">
        <f aca="false">IF(H816&lt;=0,"Below 0%",IF(H816&lt;=0.05,"0-5%",IF(H816&lt;=0.1,"5-10%",IF(H816&lt;=0.2,"10-20%",IF(H816&lt;=0.4,"20-40%","Above 40%")))))</f>
        <v>20-40%</v>
      </c>
    </row>
    <row r="817" customFormat="false" ht="15" hidden="false" customHeight="false" outlineLevel="0" collapsed="false">
      <c r="A817" s="6" t="s">
        <v>152</v>
      </c>
      <c r="B817" s="45" t="n">
        <v>43120</v>
      </c>
      <c r="C817" s="6" t="s">
        <v>192</v>
      </c>
      <c r="D817" s="6" t="s">
        <v>202</v>
      </c>
      <c r="E817" s="6" t="s">
        <v>174</v>
      </c>
      <c r="F817" s="34" t="n">
        <v>0.3542500436306</v>
      </c>
      <c r="G817" s="34" t="n">
        <v>0.289146037791124</v>
      </c>
      <c r="H817" s="34" t="n">
        <v>0.225159598716366</v>
      </c>
      <c r="I817" s="35" t="n">
        <v>3.45</v>
      </c>
      <c r="J817" s="6" t="n">
        <v>0</v>
      </c>
      <c r="K817" s="35" t="n">
        <v>-1</v>
      </c>
      <c r="L817" s="42" t="n">
        <v>31.228226270782</v>
      </c>
      <c r="M817" s="42" t="n">
        <v>-31.228226270782</v>
      </c>
      <c r="N817" s="42" t="n">
        <v>1530.18308726832</v>
      </c>
      <c r="O817" s="6" t="str">
        <f aca="false">IF(H817&lt;=0,"Below 0%",IF(H817&lt;=0.05,"0-5%",IF(H817&lt;=0.1,"5-10%",IF(H817&lt;=0.2,"10-20%",IF(H817&lt;=0.4,"20-40%","Above 40%")))))</f>
        <v>20-40%</v>
      </c>
    </row>
    <row r="818" customFormat="false" ht="15" hidden="false" customHeight="false" outlineLevel="0" collapsed="false">
      <c r="A818" s="6" t="s">
        <v>152</v>
      </c>
      <c r="B818" s="45" t="n">
        <v>43120</v>
      </c>
      <c r="C818" s="6" t="s">
        <v>173</v>
      </c>
      <c r="D818" s="6" t="s">
        <v>178</v>
      </c>
      <c r="E818" s="6" t="s">
        <v>187</v>
      </c>
      <c r="F818" s="34" t="n">
        <v>0.630155324935913</v>
      </c>
      <c r="G818" s="34" t="n">
        <v>0.455564217501462</v>
      </c>
      <c r="H818" s="34" t="n">
        <v>0.383241485452907</v>
      </c>
      <c r="I818" s="35" t="n">
        <v>2.22</v>
      </c>
      <c r="J818" s="6" t="n">
        <v>0</v>
      </c>
      <c r="K818" s="35" t="n">
        <v>-1</v>
      </c>
      <c r="L818" s="42" t="n">
        <v>31.228226270782</v>
      </c>
      <c r="M818" s="42" t="n">
        <v>-31.228226270782</v>
      </c>
      <c r="N818" s="42" t="n">
        <v>1498.95486099753</v>
      </c>
      <c r="O818" s="6" t="str">
        <f aca="false">IF(H818&lt;=0,"Below 0%",IF(H818&lt;=0.05,"0-5%",IF(H818&lt;=0.1,"5-10%",IF(H818&lt;=0.2,"10-20%",IF(H818&lt;=0.4,"20-40%","Above 40%")))))</f>
        <v>20-40%</v>
      </c>
    </row>
    <row r="819" customFormat="false" ht="15" hidden="false" customHeight="false" outlineLevel="0" collapsed="false">
      <c r="A819" s="6" t="s">
        <v>152</v>
      </c>
      <c r="B819" s="45" t="n">
        <v>43120</v>
      </c>
      <c r="C819" s="6" t="s">
        <v>195</v>
      </c>
      <c r="D819" s="6" t="s">
        <v>198</v>
      </c>
      <c r="E819" s="6" t="s">
        <v>187</v>
      </c>
      <c r="F819" s="34" t="n">
        <v>0.601148962974548</v>
      </c>
      <c r="G819" s="34" t="n">
        <v>0.527486910994764</v>
      </c>
      <c r="H819" s="34" t="n">
        <v>0.139647165539839</v>
      </c>
      <c r="I819" s="35" t="n">
        <v>1.9</v>
      </c>
      <c r="J819" s="6" t="n">
        <v>1</v>
      </c>
      <c r="K819" s="35" t="n">
        <v>0.9</v>
      </c>
      <c r="L819" s="42" t="n">
        <v>31.228226270782</v>
      </c>
      <c r="M819" s="42" t="n">
        <v>28.1054036437038</v>
      </c>
      <c r="N819" s="42" t="n">
        <v>1527.06026464124</v>
      </c>
      <c r="O819" s="6" t="str">
        <f aca="false">IF(H819&lt;=0,"Below 0%",IF(H819&lt;=0.05,"0-5%",IF(H819&lt;=0.1,"5-10%",IF(H819&lt;=0.2,"10-20%",IF(H819&lt;=0.4,"20-40%","Above 40%")))))</f>
        <v>10-20%</v>
      </c>
    </row>
    <row r="820" customFormat="false" ht="15" hidden="false" customHeight="false" outlineLevel="0" collapsed="false">
      <c r="A820" s="6" t="s">
        <v>152</v>
      </c>
      <c r="B820" s="45" t="n">
        <v>43131</v>
      </c>
      <c r="C820" s="6" t="s">
        <v>173</v>
      </c>
      <c r="D820" s="6" t="s">
        <v>195</v>
      </c>
      <c r="E820" s="6" t="s">
        <v>187</v>
      </c>
      <c r="F820" s="34" t="n">
        <v>0.364957511425018</v>
      </c>
      <c r="G820" s="34" t="n">
        <v>0.321670118587218</v>
      </c>
      <c r="H820" s="34" t="n">
        <v>0.134570761586187</v>
      </c>
      <c r="I820" s="35" t="n">
        <v>3.11</v>
      </c>
      <c r="J820" s="6" t="n">
        <v>1</v>
      </c>
      <c r="K820" s="35" t="n">
        <v>2.11</v>
      </c>
      <c r="L820" s="42" t="n">
        <v>24.4289585112553</v>
      </c>
      <c r="M820" s="42" t="n">
        <v>51.5451024587487</v>
      </c>
      <c r="N820" s="42" t="n">
        <v>1578.60536709999</v>
      </c>
      <c r="O820" s="6" t="str">
        <f aca="false">IF(H820&lt;=0,"Below 0%",IF(H820&lt;=0.05,"0-5%",IF(H820&lt;=0.1,"5-10%",IF(H820&lt;=0.2,"10-20%",IF(H820&lt;=0.4,"20-40%","Above 40%")))))</f>
        <v>10-20%</v>
      </c>
    </row>
    <row r="821" customFormat="false" ht="15" hidden="false" customHeight="false" outlineLevel="0" collapsed="false">
      <c r="A821" s="6" t="s">
        <v>152</v>
      </c>
      <c r="B821" s="45" t="n">
        <v>43131</v>
      </c>
      <c r="C821" s="6" t="s">
        <v>181</v>
      </c>
      <c r="D821" s="6" t="s">
        <v>176</v>
      </c>
      <c r="E821" s="6" t="s">
        <v>187</v>
      </c>
      <c r="F821" s="34" t="n">
        <v>0.541179120540619</v>
      </c>
      <c r="G821" s="34" t="n">
        <v>0.418533712001683</v>
      </c>
      <c r="H821" s="34" t="n">
        <v>0.293035913289687</v>
      </c>
      <c r="I821" s="35" t="n">
        <v>2.4</v>
      </c>
      <c r="J821" s="6" t="n">
        <v>1</v>
      </c>
      <c r="K821" s="35" t="n">
        <v>1.4</v>
      </c>
      <c r="L821" s="42" t="n">
        <v>30.5412052928248</v>
      </c>
      <c r="M821" s="42" t="n">
        <v>42.7576874099547</v>
      </c>
      <c r="N821" s="42" t="n">
        <v>1621.36305450994</v>
      </c>
      <c r="O821" s="6" t="str">
        <f aca="false">IF(H821&lt;=0,"Below 0%",IF(H821&lt;=0.05,"0-5%",IF(H821&lt;=0.1,"5-10%",IF(H821&lt;=0.2,"10-20%",IF(H821&lt;=0.4,"20-40%","Above 40%")))))</f>
        <v>20-40%</v>
      </c>
    </row>
    <row r="822" customFormat="false" ht="15" hidden="false" customHeight="false" outlineLevel="0" collapsed="false">
      <c r="A822" s="6" t="s">
        <v>152</v>
      </c>
      <c r="B822" s="45" t="n">
        <v>43134</v>
      </c>
      <c r="C822" s="6" t="s">
        <v>199</v>
      </c>
      <c r="D822" s="6" t="s">
        <v>192</v>
      </c>
      <c r="E822" s="6" t="s">
        <v>187</v>
      </c>
      <c r="F822" s="34" t="n">
        <v>0.560479402542114</v>
      </c>
      <c r="G822" s="34" t="n">
        <v>0.492691088411413</v>
      </c>
      <c r="H822" s="34" t="n">
        <v>0.137587863318722</v>
      </c>
      <c r="I822" s="35" t="n">
        <v>2.1</v>
      </c>
      <c r="J822" s="6" t="n">
        <v>1</v>
      </c>
      <c r="K822" s="35" t="n">
        <v>1.1</v>
      </c>
      <c r="L822" s="42" t="n">
        <v>32.4272610901988</v>
      </c>
      <c r="M822" s="42" t="n">
        <v>35.6699871992187</v>
      </c>
      <c r="N822" s="42" t="n">
        <v>1657.03304170916</v>
      </c>
      <c r="O822" s="6" t="str">
        <f aca="false">IF(H822&lt;=0,"Below 0%",IF(H822&lt;=0.05,"0-5%",IF(H822&lt;=0.1,"5-10%",IF(H822&lt;=0.2,"10-20%",IF(H822&lt;=0.4,"20-40%","Above 40%")))))</f>
        <v>10-20%</v>
      </c>
    </row>
    <row r="823" customFormat="false" ht="15" hidden="false" customHeight="false" outlineLevel="0" collapsed="false">
      <c r="A823" s="6" t="s">
        <v>152</v>
      </c>
      <c r="B823" s="45" t="n">
        <v>43134</v>
      </c>
      <c r="C823" s="6" t="s">
        <v>195</v>
      </c>
      <c r="D823" s="6" t="s">
        <v>175</v>
      </c>
      <c r="E823" s="6" t="s">
        <v>174</v>
      </c>
      <c r="F823" s="34" t="n">
        <v>0.320524632930756</v>
      </c>
      <c r="G823" s="34" t="n">
        <v>0.27009081680248</v>
      </c>
      <c r="H823" s="34" t="n">
        <v>0.186729103659818</v>
      </c>
      <c r="I823" s="35" t="n">
        <v>3.7</v>
      </c>
      <c r="J823" s="6" t="n">
        <v>1</v>
      </c>
      <c r="K823" s="35" t="n">
        <v>2.7</v>
      </c>
      <c r="L823" s="42" t="n">
        <v>27.9146386758262</v>
      </c>
      <c r="M823" s="42" t="n">
        <v>75.3695244247307</v>
      </c>
      <c r="N823" s="42" t="n">
        <v>1732.40256613389</v>
      </c>
      <c r="O823" s="6" t="str">
        <f aca="false">IF(H823&lt;=0,"Below 0%",IF(H823&lt;=0.05,"0-5%",IF(H823&lt;=0.1,"5-10%",IF(H823&lt;=0.2,"10-20%",IF(H823&lt;=0.4,"20-40%","Above 40%")))))</f>
        <v>10-20%</v>
      </c>
    </row>
    <row r="824" customFormat="false" ht="15" hidden="false" customHeight="false" outlineLevel="0" collapsed="false">
      <c r="A824" s="6" t="s">
        <v>152</v>
      </c>
      <c r="B824" s="45" t="n">
        <v>43134</v>
      </c>
      <c r="C824" s="6" t="s">
        <v>178</v>
      </c>
      <c r="D824" s="6" t="s">
        <v>179</v>
      </c>
      <c r="E824" s="6" t="s">
        <v>174</v>
      </c>
      <c r="F824" s="34" t="n">
        <v>0.391826689243317</v>
      </c>
      <c r="G824" s="34" t="n">
        <v>0.308231579252307</v>
      </c>
      <c r="H824" s="34" t="n">
        <v>0.271208778132958</v>
      </c>
      <c r="I824" s="35" t="n">
        <v>3.26</v>
      </c>
      <c r="J824" s="6" t="n">
        <v>0</v>
      </c>
      <c r="K824" s="35" t="n">
        <v>-1</v>
      </c>
      <c r="L824" s="42" t="n">
        <v>32.4272610901988</v>
      </c>
      <c r="M824" s="42" t="n">
        <v>-32.4272610901988</v>
      </c>
      <c r="N824" s="42" t="n">
        <v>1699.97530504369</v>
      </c>
      <c r="O824" s="6" t="str">
        <f aca="false">IF(H824&lt;=0,"Below 0%",IF(H824&lt;=0.05,"0-5%",IF(H824&lt;=0.1,"5-10%",IF(H824&lt;=0.2,"10-20%",IF(H824&lt;=0.4,"20-40%","Above 40%")))))</f>
        <v>20-40%</v>
      </c>
    </row>
    <row r="825" customFormat="false" ht="15" hidden="false" customHeight="false" outlineLevel="0" collapsed="false">
      <c r="A825" s="6" t="s">
        <v>152</v>
      </c>
      <c r="B825" s="45" t="n">
        <v>43141</v>
      </c>
      <c r="C825" s="6" t="s">
        <v>175</v>
      </c>
      <c r="D825" s="6" t="s">
        <v>196</v>
      </c>
      <c r="E825" s="6" t="s">
        <v>177</v>
      </c>
      <c r="F825" s="34" t="n">
        <v>0.337503910064697</v>
      </c>
      <c r="G825" s="34" t="n">
        <v>0.285734889020292</v>
      </c>
      <c r="H825" s="34" t="n">
        <v>0.181178508588528</v>
      </c>
      <c r="I825" s="35" t="n">
        <v>3.5</v>
      </c>
      <c r="J825" s="6" t="n">
        <v>0</v>
      </c>
      <c r="K825" s="35" t="n">
        <v>-1</v>
      </c>
      <c r="L825" s="42" t="n">
        <v>30.8143788586162</v>
      </c>
      <c r="M825" s="42" t="n">
        <v>-30.8143788586162</v>
      </c>
      <c r="N825" s="42" t="n">
        <v>1669.16092618507</v>
      </c>
      <c r="O825" s="6" t="str">
        <f aca="false">IF(H825&lt;=0,"Below 0%",IF(H825&lt;=0.05,"0-5%",IF(H825&lt;=0.1,"5-10%",IF(H825&lt;=0.2,"10-20%",IF(H825&lt;=0.4,"20-40%","Above 40%")))))</f>
        <v>10-20%</v>
      </c>
    </row>
    <row r="826" customFormat="false" ht="15" hidden="false" customHeight="false" outlineLevel="0" collapsed="false">
      <c r="A826" s="6" t="s">
        <v>152</v>
      </c>
      <c r="B826" s="45" t="n">
        <v>43141</v>
      </c>
      <c r="C826" s="6" t="s">
        <v>175</v>
      </c>
      <c r="D826" s="6" t="s">
        <v>196</v>
      </c>
      <c r="E826" s="6" t="s">
        <v>187</v>
      </c>
      <c r="F826" s="34" t="n">
        <v>0.437020927667618</v>
      </c>
      <c r="G826" s="34" t="n">
        <v>0.393729177783867</v>
      </c>
      <c r="H826" s="34" t="n">
        <v>0.109953115812806</v>
      </c>
      <c r="I826" s="35" t="n">
        <v>2.54</v>
      </c>
      <c r="J826" s="6" t="n">
        <v>1</v>
      </c>
      <c r="K826" s="35" t="n">
        <v>1.54</v>
      </c>
      <c r="L826" s="42" t="n">
        <v>30.3658520137641</v>
      </c>
      <c r="M826" s="42" t="n">
        <v>46.7634121011968</v>
      </c>
      <c r="N826" s="42" t="n">
        <v>1715.92433828627</v>
      </c>
      <c r="O826" s="6" t="str">
        <f aca="false">IF(H826&lt;=0,"Below 0%",IF(H826&lt;=0.05,"0-5%",IF(H826&lt;=0.1,"5-10%",IF(H826&lt;=0.2,"10-20%",IF(H826&lt;=0.4,"20-40%","Above 40%")))))</f>
        <v>10-20%</v>
      </c>
    </row>
    <row r="827" customFormat="false" ht="15" hidden="false" customHeight="false" outlineLevel="0" collapsed="false">
      <c r="A827" s="6" t="s">
        <v>152</v>
      </c>
      <c r="B827" s="45" t="n">
        <v>43141</v>
      </c>
      <c r="C827" s="6" t="s">
        <v>173</v>
      </c>
      <c r="D827" s="6" t="s">
        <v>180</v>
      </c>
      <c r="E827" s="6" t="s">
        <v>187</v>
      </c>
      <c r="F827" s="34" t="n">
        <v>0.514632642269135</v>
      </c>
      <c r="G827" s="34" t="n">
        <v>0.431205693321932</v>
      </c>
      <c r="H827" s="34" t="n">
        <v>0.193473672169067</v>
      </c>
      <c r="I827" s="35" t="n">
        <v>2.33</v>
      </c>
      <c r="J827" s="6" t="n">
        <v>1</v>
      </c>
      <c r="K827" s="35" t="n">
        <v>1.33</v>
      </c>
      <c r="L827" s="42" t="n">
        <v>33.9995061008738</v>
      </c>
      <c r="M827" s="42" t="n">
        <v>45.2193431141622</v>
      </c>
      <c r="N827" s="42" t="n">
        <v>1761.14368140043</v>
      </c>
      <c r="O827" s="6" t="str">
        <f aca="false">IF(H827&lt;=0,"Below 0%",IF(H827&lt;=0.05,"0-5%",IF(H827&lt;=0.1,"5-10%",IF(H827&lt;=0.2,"10-20%",IF(H827&lt;=0.4,"20-40%","Above 40%")))))</f>
        <v>10-20%</v>
      </c>
    </row>
    <row r="828" customFormat="false" ht="15" hidden="false" customHeight="false" outlineLevel="0" collapsed="false">
      <c r="A828" s="6" t="s">
        <v>152</v>
      </c>
      <c r="B828" s="45" t="n">
        <v>43141</v>
      </c>
      <c r="C828" s="6" t="s">
        <v>192</v>
      </c>
      <c r="D828" s="6" t="s">
        <v>201</v>
      </c>
      <c r="E828" s="6" t="s">
        <v>174</v>
      </c>
      <c r="F828" s="34" t="n">
        <v>0.349347472190857</v>
      </c>
      <c r="G828" s="34" t="n">
        <v>0.299107808496104</v>
      </c>
      <c r="H828" s="34" t="n">
        <v>0.167965069007575</v>
      </c>
      <c r="I828" s="35" t="n">
        <v>3.33</v>
      </c>
      <c r="J828" s="6" t="n">
        <v>1</v>
      </c>
      <c r="K828" s="35" t="n">
        <v>2.33</v>
      </c>
      <c r="L828" s="42" t="n">
        <v>29.7909878452015</v>
      </c>
      <c r="M828" s="42" t="n">
        <v>69.4130016793194</v>
      </c>
      <c r="N828" s="42" t="n">
        <v>1830.55668307975</v>
      </c>
      <c r="O828" s="6" t="str">
        <f aca="false">IF(H828&lt;=0,"Below 0%",IF(H828&lt;=0.05,"0-5%",IF(H828&lt;=0.1,"5-10%",IF(H828&lt;=0.2,"10-20%",IF(H828&lt;=0.4,"20-40%","Above 40%")))))</f>
        <v>10-20%</v>
      </c>
    </row>
    <row r="829" customFormat="false" ht="15" hidden="false" customHeight="false" outlineLevel="0" collapsed="false">
      <c r="A829" s="6" t="s">
        <v>152</v>
      </c>
      <c r="B829" s="45" t="n">
        <v>43142</v>
      </c>
      <c r="C829" s="6" t="s">
        <v>202</v>
      </c>
      <c r="D829" s="6" t="s">
        <v>199</v>
      </c>
      <c r="E829" s="6" t="s">
        <v>187</v>
      </c>
      <c r="F829" s="34" t="n">
        <v>0.408157795667648</v>
      </c>
      <c r="G829" s="34" t="n">
        <v>0.301811906816221</v>
      </c>
      <c r="H829" s="34" t="n">
        <v>0.352358162317908</v>
      </c>
      <c r="I829" s="35" t="n">
        <v>3.4</v>
      </c>
      <c r="J829" s="6" t="n">
        <v>1</v>
      </c>
      <c r="K829" s="35" t="n">
        <v>2.4</v>
      </c>
      <c r="L829" s="42" t="n">
        <v>36.6111336615951</v>
      </c>
      <c r="M829" s="42" t="n">
        <v>87.8667207878282</v>
      </c>
      <c r="N829" s="42" t="n">
        <v>1918.42340386758</v>
      </c>
      <c r="O829" s="6" t="str">
        <f aca="false">IF(H829&lt;=0,"Below 0%",IF(H829&lt;=0.05,"0-5%",IF(H829&lt;=0.1,"5-10%",IF(H829&lt;=0.2,"10-20%",IF(H829&lt;=0.4,"20-40%","Above 40%")))))</f>
        <v>20-40%</v>
      </c>
    </row>
    <row r="830" customFormat="false" ht="15" hidden="false" customHeight="false" outlineLevel="0" collapsed="false">
      <c r="A830" s="6" t="s">
        <v>152</v>
      </c>
      <c r="B830" s="45" t="n">
        <v>43142</v>
      </c>
      <c r="C830" s="6" t="s">
        <v>202</v>
      </c>
      <c r="D830" s="6" t="s">
        <v>199</v>
      </c>
      <c r="E830" s="6" t="s">
        <v>177</v>
      </c>
      <c r="F830" s="34" t="n">
        <v>0.466605931520462</v>
      </c>
      <c r="G830" s="34" t="n">
        <v>0.387230371009491</v>
      </c>
      <c r="H830" s="34" t="n">
        <v>0.204982786613671</v>
      </c>
      <c r="I830" s="35" t="n">
        <v>2.65</v>
      </c>
      <c r="J830" s="6" t="n">
        <v>0</v>
      </c>
      <c r="K830" s="35" t="n">
        <v>-1</v>
      </c>
      <c r="L830" s="42" t="n">
        <v>36.6111336615951</v>
      </c>
      <c r="M830" s="42" t="n">
        <v>-36.6111336615951</v>
      </c>
      <c r="N830" s="42" t="n">
        <v>1881.81227020599</v>
      </c>
      <c r="O830" s="6" t="str">
        <f aca="false">IF(H830&lt;=0,"Below 0%",IF(H830&lt;=0.05,"0-5%",IF(H830&lt;=0.1,"5-10%",IF(H830&lt;=0.2,"10-20%",IF(H830&lt;=0.4,"20-40%","Above 40%")))))</f>
        <v>20-40%</v>
      </c>
    </row>
    <row r="831" customFormat="false" ht="15" hidden="false" customHeight="false" outlineLevel="0" collapsed="false">
      <c r="A831" s="6" t="s">
        <v>152</v>
      </c>
      <c r="B831" s="45" t="n">
        <v>43155</v>
      </c>
      <c r="C831" s="6" t="s">
        <v>199</v>
      </c>
      <c r="D831" s="6" t="s">
        <v>188</v>
      </c>
      <c r="E831" s="6" t="s">
        <v>187</v>
      </c>
      <c r="F831" s="34" t="n">
        <v>0.575739741325378</v>
      </c>
      <c r="G831" s="34" t="n">
        <v>0.455651853217776</v>
      </c>
      <c r="H831" s="34" t="n">
        <v>0.263551848323564</v>
      </c>
      <c r="I831" s="35" t="n">
        <v>2.2</v>
      </c>
      <c r="J831" s="6" t="n">
        <v>0</v>
      </c>
      <c r="K831" s="35" t="n">
        <v>-1</v>
      </c>
      <c r="L831" s="42" t="n">
        <v>37.6362454041197</v>
      </c>
      <c r="M831" s="42" t="n">
        <v>-37.6362454041197</v>
      </c>
      <c r="N831" s="42" t="n">
        <v>1844.17602480187</v>
      </c>
      <c r="O831" s="6" t="str">
        <f aca="false">IF(H831&lt;=0,"Below 0%",IF(H831&lt;=0.05,"0-5%",IF(H831&lt;=0.1,"5-10%",IF(H831&lt;=0.2,"10-20%",IF(H831&lt;=0.4,"20-40%","Above 40%")))))</f>
        <v>20-40%</v>
      </c>
    </row>
    <row r="832" customFormat="false" ht="15" hidden="false" customHeight="false" outlineLevel="0" collapsed="false">
      <c r="A832" s="6" t="s">
        <v>152</v>
      </c>
      <c r="B832" s="45" t="n">
        <v>43155</v>
      </c>
      <c r="C832" s="6" t="s">
        <v>198</v>
      </c>
      <c r="D832" s="6" t="s">
        <v>173</v>
      </c>
      <c r="E832" s="6" t="s">
        <v>187</v>
      </c>
      <c r="F832" s="34" t="n">
        <v>0.510496616363525</v>
      </c>
      <c r="G832" s="34" t="n">
        <v>0.428460543337646</v>
      </c>
      <c r="H832" s="34" t="n">
        <v>0.191467042418494</v>
      </c>
      <c r="I832" s="35" t="n">
        <v>2.35</v>
      </c>
      <c r="J832" s="6" t="n">
        <v>1</v>
      </c>
      <c r="K832" s="35" t="n">
        <v>1.35</v>
      </c>
      <c r="L832" s="42" t="n">
        <v>37.6362454041197</v>
      </c>
      <c r="M832" s="42" t="n">
        <v>50.8089312955617</v>
      </c>
      <c r="N832" s="42" t="n">
        <v>1894.98495609743</v>
      </c>
      <c r="O832" s="6" t="str">
        <f aca="false">IF(H832&lt;=0,"Below 0%",IF(H832&lt;=0.05,"0-5%",IF(H832&lt;=0.1,"5-10%",IF(H832&lt;=0.2,"10-20%",IF(H832&lt;=0.4,"20-40%","Above 40%")))))</f>
        <v>10-20%</v>
      </c>
    </row>
    <row r="833" customFormat="false" ht="15" hidden="false" customHeight="false" outlineLevel="0" collapsed="false">
      <c r="A833" s="6" t="s">
        <v>152</v>
      </c>
      <c r="B833" s="45" t="n">
        <v>43156</v>
      </c>
      <c r="C833" s="6" t="s">
        <v>176</v>
      </c>
      <c r="D833" s="6" t="s">
        <v>190</v>
      </c>
      <c r="E833" s="6" t="s">
        <v>187</v>
      </c>
      <c r="F833" s="34" t="n">
        <v>0.462837159633637</v>
      </c>
      <c r="G833" s="34" t="n">
        <v>0.420387822568708</v>
      </c>
      <c r="H833" s="34" t="n">
        <v>0.100976609659027</v>
      </c>
      <c r="I833" s="35" t="n">
        <v>2.38</v>
      </c>
      <c r="J833" s="6" t="n">
        <v>1</v>
      </c>
      <c r="K833" s="35" t="n">
        <v>1.38</v>
      </c>
      <c r="L833" s="42" t="n">
        <v>34.8623815070021</v>
      </c>
      <c r="M833" s="42" t="n">
        <v>48.1100864796629</v>
      </c>
      <c r="N833" s="42" t="n">
        <v>1943.09504257709</v>
      </c>
      <c r="O833" s="6" t="str">
        <f aca="false">IF(H833&lt;=0,"Below 0%",IF(H833&lt;=0.05,"0-5%",IF(H833&lt;=0.1,"5-10%",IF(H833&lt;=0.2,"10-20%",IF(H833&lt;=0.4,"20-40%","Above 40%")))))</f>
        <v>10-20%</v>
      </c>
    </row>
    <row r="834" customFormat="false" ht="15" hidden="false" customHeight="false" outlineLevel="0" collapsed="false">
      <c r="A834" s="6" t="s">
        <v>152</v>
      </c>
      <c r="B834" s="45" t="n">
        <v>43156</v>
      </c>
      <c r="C834" s="6" t="s">
        <v>176</v>
      </c>
      <c r="D834" s="6" t="s">
        <v>190</v>
      </c>
      <c r="E834" s="6" t="s">
        <v>174</v>
      </c>
      <c r="F834" s="34" t="n">
        <v>0.343668341636658</v>
      </c>
      <c r="G834" s="34" t="n">
        <v>0.297774707652835</v>
      </c>
      <c r="H834" s="34" t="n">
        <v>0.15412200164874</v>
      </c>
      <c r="I834" s="35" t="n">
        <v>3.36</v>
      </c>
      <c r="J834" s="6" t="n">
        <v>0</v>
      </c>
      <c r="K834" s="35" t="n">
        <v>-1</v>
      </c>
      <c r="L834" s="42" t="n">
        <v>31.0596119906415</v>
      </c>
      <c r="M834" s="42" t="n">
        <v>-31.0596119906415</v>
      </c>
      <c r="N834" s="42" t="n">
        <v>1912.03543058645</v>
      </c>
      <c r="O834" s="6" t="str">
        <f aca="false">IF(H834&lt;=0,"Below 0%",IF(H834&lt;=0.05,"0-5%",IF(H834&lt;=0.1,"5-10%",IF(H834&lt;=0.2,"10-20%",IF(H834&lt;=0.4,"20-40%","Above 40%")))))</f>
        <v>10-20%</v>
      </c>
    </row>
    <row r="835" customFormat="false" ht="15" hidden="false" customHeight="false" outlineLevel="0" collapsed="false">
      <c r="A835" s="6" t="s">
        <v>152</v>
      </c>
      <c r="B835" s="45" t="n">
        <v>43162</v>
      </c>
      <c r="C835" s="6" t="s">
        <v>196</v>
      </c>
      <c r="D835" s="6" t="s">
        <v>173</v>
      </c>
      <c r="E835" s="6" t="s">
        <v>187</v>
      </c>
      <c r="F835" s="34" t="n">
        <v>0.542447984218597</v>
      </c>
      <c r="G835" s="34" t="n">
        <v>0.393468118195957</v>
      </c>
      <c r="H835" s="34" t="n">
        <v>0.378632623923155</v>
      </c>
      <c r="I835" s="35" t="n">
        <v>2.6</v>
      </c>
      <c r="J835" s="6" t="n">
        <v>1</v>
      </c>
      <c r="K835" s="35" t="n">
        <v>1.6</v>
      </c>
      <c r="L835" s="42" t="n">
        <v>38.240708611729</v>
      </c>
      <c r="M835" s="42" t="n">
        <v>61.1851337787664</v>
      </c>
      <c r="N835" s="42" t="n">
        <v>1973.22056436522</v>
      </c>
      <c r="O835" s="6" t="str">
        <f aca="false">IF(H835&lt;=0,"Below 0%",IF(H835&lt;=0.05,"0-5%",IF(H835&lt;=0.1,"5-10%",IF(H835&lt;=0.2,"10-20%",IF(H835&lt;=0.4,"20-40%","Above 40%")))))</f>
        <v>20-40%</v>
      </c>
    </row>
    <row r="836" customFormat="false" ht="15" hidden="false" customHeight="false" outlineLevel="0" collapsed="false">
      <c r="A836" s="6" t="s">
        <v>152</v>
      </c>
      <c r="B836" s="45" t="n">
        <v>43162</v>
      </c>
      <c r="C836" s="6" t="s">
        <v>195</v>
      </c>
      <c r="D836" s="6" t="s">
        <v>199</v>
      </c>
      <c r="E836" s="6" t="s">
        <v>187</v>
      </c>
      <c r="F836" s="34" t="n">
        <v>0.594837665557861</v>
      </c>
      <c r="G836" s="34" t="n">
        <v>0.522892499427908</v>
      </c>
      <c r="H836" s="34" t="n">
        <v>0.137590740369518</v>
      </c>
      <c r="I836" s="35" t="n">
        <v>1.92</v>
      </c>
      <c r="J836" s="6" t="n">
        <v>0</v>
      </c>
      <c r="K836" s="35" t="n">
        <v>-1</v>
      </c>
      <c r="L836" s="42" t="n">
        <v>38.240708611729</v>
      </c>
      <c r="M836" s="42" t="n">
        <v>-38.240708611729</v>
      </c>
      <c r="N836" s="42" t="n">
        <v>1934.97985575349</v>
      </c>
      <c r="O836" s="6" t="str">
        <f aca="false">IF(H836&lt;=0,"Below 0%",IF(H836&lt;=0.05,"0-5%",IF(H836&lt;=0.1,"5-10%",IF(H836&lt;=0.2,"10-20%",IF(H836&lt;=0.4,"20-40%","Above 40%")))))</f>
        <v>10-20%</v>
      </c>
    </row>
    <row r="837" customFormat="false" ht="15" hidden="false" customHeight="false" outlineLevel="0" collapsed="false">
      <c r="A837" s="6" t="s">
        <v>152</v>
      </c>
      <c r="B837" s="45" t="n">
        <v>43162</v>
      </c>
      <c r="C837" s="6" t="s">
        <v>179</v>
      </c>
      <c r="D837" s="6" t="s">
        <v>192</v>
      </c>
      <c r="E837" s="6" t="s">
        <v>187</v>
      </c>
      <c r="F837" s="34" t="n">
        <v>0.647010505199432</v>
      </c>
      <c r="G837" s="34" t="n">
        <v>0.55226570545829</v>
      </c>
      <c r="H837" s="34" t="n">
        <v>0.171556551139672</v>
      </c>
      <c r="I837" s="35" t="n">
        <v>1.85</v>
      </c>
      <c r="J837" s="6" t="n">
        <v>0</v>
      </c>
      <c r="K837" s="35" t="n">
        <v>-1</v>
      </c>
      <c r="L837" s="42" t="n">
        <v>38.240708611729</v>
      </c>
      <c r="M837" s="42" t="n">
        <v>-38.240708611729</v>
      </c>
      <c r="N837" s="42" t="n">
        <v>1896.73914714176</v>
      </c>
      <c r="O837" s="6" t="str">
        <f aca="false">IF(H837&lt;=0,"Below 0%",IF(H837&lt;=0.05,"0-5%",IF(H837&lt;=0.1,"5-10%",IF(H837&lt;=0.2,"10-20%",IF(H837&lt;=0.4,"20-40%","Above 40%")))))</f>
        <v>10-20%</v>
      </c>
    </row>
    <row r="838" customFormat="false" ht="15" hidden="false" customHeight="false" outlineLevel="0" collapsed="false">
      <c r="A838" s="6" t="s">
        <v>152</v>
      </c>
      <c r="B838" s="45" t="n">
        <v>43162</v>
      </c>
      <c r="C838" s="6" t="s">
        <v>175</v>
      </c>
      <c r="D838" s="6" t="s">
        <v>189</v>
      </c>
      <c r="E838" s="6" t="s">
        <v>187</v>
      </c>
      <c r="F838" s="34" t="n">
        <v>0.49140202999115</v>
      </c>
      <c r="G838" s="34" t="n">
        <v>0.378171896316508</v>
      </c>
      <c r="H838" s="34" t="n">
        <v>0.299414458814982</v>
      </c>
      <c r="I838" s="35" t="n">
        <v>2.65</v>
      </c>
      <c r="J838" s="6" t="n">
        <v>1</v>
      </c>
      <c r="K838" s="35" t="n">
        <v>1.65</v>
      </c>
      <c r="L838" s="42" t="n">
        <v>38.240708611729</v>
      </c>
      <c r="M838" s="42" t="n">
        <v>63.0971692093529</v>
      </c>
      <c r="N838" s="42" t="n">
        <v>1959.83631635111</v>
      </c>
      <c r="O838" s="6" t="str">
        <f aca="false">IF(H838&lt;=0,"Below 0%",IF(H838&lt;=0.05,"0-5%",IF(H838&lt;=0.1,"5-10%",IF(H838&lt;=0.2,"10-20%",IF(H838&lt;=0.4,"20-40%","Above 40%")))))</f>
        <v>20-40%</v>
      </c>
    </row>
    <row r="839" customFormat="false" ht="15" hidden="false" customHeight="false" outlineLevel="0" collapsed="false">
      <c r="A839" s="6" t="s">
        <v>152</v>
      </c>
      <c r="B839" s="45" t="n">
        <v>43162</v>
      </c>
      <c r="C839" s="6" t="s">
        <v>198</v>
      </c>
      <c r="D839" s="6" t="s">
        <v>178</v>
      </c>
      <c r="E839" s="6" t="s">
        <v>187</v>
      </c>
      <c r="F839" s="34" t="n">
        <v>0.573290586471558</v>
      </c>
      <c r="G839" s="34" t="n">
        <v>0.453695228240538</v>
      </c>
      <c r="H839" s="34" t="n">
        <v>0.263602856690424</v>
      </c>
      <c r="I839" s="35" t="n">
        <v>2.22</v>
      </c>
      <c r="J839" s="6" t="n">
        <v>1</v>
      </c>
      <c r="K839" s="35" t="n">
        <v>1.22</v>
      </c>
      <c r="L839" s="42" t="n">
        <v>38.240708611729</v>
      </c>
      <c r="M839" s="42" t="n">
        <v>46.6536645063094</v>
      </c>
      <c r="N839" s="42" t="n">
        <v>2006.48998085742</v>
      </c>
      <c r="O839" s="6" t="str">
        <f aca="false">IF(H839&lt;=0,"Below 0%",IF(H839&lt;=0.05,"0-5%",IF(H839&lt;=0.1,"5-10%",IF(H839&lt;=0.2,"10-20%",IF(H839&lt;=0.4,"20-40%","Above 40%")))))</f>
        <v>20-40%</v>
      </c>
    </row>
    <row r="840" customFormat="false" ht="15" hidden="false" customHeight="false" outlineLevel="0" collapsed="false">
      <c r="A840" s="6" t="s">
        <v>152</v>
      </c>
      <c r="B840" s="45" t="n">
        <v>43163</v>
      </c>
      <c r="C840" s="6" t="s">
        <v>201</v>
      </c>
      <c r="D840" s="6" t="s">
        <v>185</v>
      </c>
      <c r="E840" s="6" t="s">
        <v>187</v>
      </c>
      <c r="F840" s="34" t="n">
        <v>0.291736841201782</v>
      </c>
      <c r="G840" s="34" t="n">
        <v>0.230621319552938</v>
      </c>
      <c r="H840" s="34" t="n">
        <v>0.265003780948426</v>
      </c>
      <c r="I840" s="35" t="n">
        <v>4.4</v>
      </c>
      <c r="J840" s="6" t="n">
        <v>1</v>
      </c>
      <c r="K840" s="35" t="n">
        <v>3.4</v>
      </c>
      <c r="L840" s="42" t="n">
        <v>40.1297996171484</v>
      </c>
      <c r="M840" s="42" t="n">
        <v>136.441318698305</v>
      </c>
      <c r="N840" s="42" t="n">
        <v>2142.93129955572</v>
      </c>
      <c r="O840" s="6" t="str">
        <f aca="false">IF(H840&lt;=0,"Below 0%",IF(H840&lt;=0.05,"0-5%",IF(H840&lt;=0.1,"5-10%",IF(H840&lt;=0.2,"10-20%",IF(H840&lt;=0.4,"20-40%","Above 40%")))))</f>
        <v>20-40%</v>
      </c>
    </row>
    <row r="841" customFormat="false" ht="15" hidden="false" customHeight="false" outlineLevel="0" collapsed="false">
      <c r="A841" s="6" t="s">
        <v>152</v>
      </c>
      <c r="B841" s="45" t="n">
        <v>43169</v>
      </c>
      <c r="C841" s="6" t="s">
        <v>188</v>
      </c>
      <c r="D841" s="6" t="s">
        <v>179</v>
      </c>
      <c r="E841" s="6" t="s">
        <v>187</v>
      </c>
      <c r="F841" s="34" t="n">
        <v>0.457556664943695</v>
      </c>
      <c r="G841" s="34" t="n">
        <v>0.349026548672566</v>
      </c>
      <c r="H841" s="34" t="n">
        <v>0.310950890939086</v>
      </c>
      <c r="I841" s="35" t="n">
        <v>2.85</v>
      </c>
      <c r="J841" s="6" t="n">
        <v>1</v>
      </c>
      <c r="K841" s="35" t="n">
        <v>1.85</v>
      </c>
      <c r="L841" s="42" t="n">
        <v>42.8586259911145</v>
      </c>
      <c r="M841" s="42" t="n">
        <v>79.2884580835619</v>
      </c>
      <c r="N841" s="42" t="n">
        <v>2222.21975763929</v>
      </c>
      <c r="O841" s="6" t="str">
        <f aca="false">IF(H841&lt;=0,"Below 0%",IF(H841&lt;=0.05,"0-5%",IF(H841&lt;=0.1,"5-10%",IF(H841&lt;=0.2,"10-20%",IF(H841&lt;=0.4,"20-40%","Above 40%")))))</f>
        <v>20-40%</v>
      </c>
    </row>
    <row r="842" customFormat="false" ht="15" hidden="false" customHeight="false" outlineLevel="0" collapsed="false">
      <c r="A842" s="6" t="s">
        <v>152</v>
      </c>
      <c r="B842" s="45" t="n">
        <v>43169</v>
      </c>
      <c r="C842" s="6" t="s">
        <v>176</v>
      </c>
      <c r="D842" s="6" t="s">
        <v>183</v>
      </c>
      <c r="E842" s="6" t="s">
        <v>187</v>
      </c>
      <c r="F842" s="34" t="n">
        <v>0.435699045658112</v>
      </c>
      <c r="G842" s="34" t="n">
        <v>0.35424256083233</v>
      </c>
      <c r="H842" s="34" t="n">
        <v>0.229945505798037</v>
      </c>
      <c r="I842" s="35" t="n">
        <v>2.81</v>
      </c>
      <c r="J842" s="6" t="n">
        <v>1</v>
      </c>
      <c r="K842" s="35" t="n">
        <v>1.81</v>
      </c>
      <c r="L842" s="42" t="n">
        <v>42.8586259911145</v>
      </c>
      <c r="M842" s="42" t="n">
        <v>77.5741130439173</v>
      </c>
      <c r="N842" s="42" t="n">
        <v>2299.7938706832</v>
      </c>
      <c r="O842" s="6" t="str">
        <f aca="false">IF(H842&lt;=0,"Below 0%",IF(H842&lt;=0.05,"0-5%",IF(H842&lt;=0.1,"5-10%",IF(H842&lt;=0.2,"10-20%",IF(H842&lt;=0.4,"20-40%","Above 40%")))))</f>
        <v>20-40%</v>
      </c>
    </row>
    <row r="843" customFormat="false" ht="15" hidden="false" customHeight="false" outlineLevel="0" collapsed="false">
      <c r="A843" s="6" t="s">
        <v>152</v>
      </c>
      <c r="B843" s="45" t="n">
        <v>43169</v>
      </c>
      <c r="C843" s="6" t="s">
        <v>173</v>
      </c>
      <c r="D843" s="6" t="s">
        <v>201</v>
      </c>
      <c r="E843" s="6" t="s">
        <v>177</v>
      </c>
      <c r="F843" s="34" t="n">
        <v>0.306348651647568</v>
      </c>
      <c r="G843" s="34" t="n">
        <v>0.256408493316464</v>
      </c>
      <c r="H843" s="34" t="n">
        <v>0.194767956728589</v>
      </c>
      <c r="I843" s="35" t="n">
        <v>3.89</v>
      </c>
      <c r="J843" s="6" t="n">
        <v>0</v>
      </c>
      <c r="K843" s="35" t="n">
        <v>-1</v>
      </c>
      <c r="L843" s="42" t="n">
        <v>35.535631890328</v>
      </c>
      <c r="M843" s="42" t="n">
        <v>-35.535631890328</v>
      </c>
      <c r="N843" s="42" t="n">
        <v>2264.25823879288</v>
      </c>
      <c r="O843" s="6" t="str">
        <f aca="false">IF(H843&lt;=0,"Below 0%",IF(H843&lt;=0.05,"0-5%",IF(H843&lt;=0.1,"5-10%",IF(H843&lt;=0.2,"10-20%",IF(H843&lt;=0.4,"20-40%","Above 40%")))))</f>
        <v>10-20%</v>
      </c>
    </row>
    <row r="844" customFormat="false" ht="15" hidden="false" customHeight="false" outlineLevel="0" collapsed="false">
      <c r="A844" s="6" t="s">
        <v>152</v>
      </c>
      <c r="B844" s="45" t="n">
        <v>43169</v>
      </c>
      <c r="C844" s="6" t="s">
        <v>173</v>
      </c>
      <c r="D844" s="6" t="s">
        <v>201</v>
      </c>
      <c r="E844" s="6" t="s">
        <v>187</v>
      </c>
      <c r="F844" s="34" t="n">
        <v>0.501526355743408</v>
      </c>
      <c r="G844" s="34" t="n">
        <v>0.441340282743825</v>
      </c>
      <c r="H844" s="34" t="n">
        <v>0.136371129835247</v>
      </c>
      <c r="I844" s="35" t="n">
        <v>2.26</v>
      </c>
      <c r="J844" s="6" t="n">
        <v>1</v>
      </c>
      <c r="K844" s="35" t="n">
        <v>1.26</v>
      </c>
      <c r="L844" s="42" t="n">
        <v>42.8586259911145</v>
      </c>
      <c r="M844" s="42" t="n">
        <v>54.0018687488043</v>
      </c>
      <c r="N844" s="42" t="n">
        <v>2318.26010754168</v>
      </c>
      <c r="O844" s="6" t="str">
        <f aca="false">IF(H844&lt;=0,"Below 0%",IF(H844&lt;=0.05,"0-5%",IF(H844&lt;=0.1,"5-10%",IF(H844&lt;=0.2,"10-20%",IF(H844&lt;=0.4,"20-40%","Above 40%")))))</f>
        <v>10-20%</v>
      </c>
    </row>
    <row r="845" customFormat="false" ht="15" hidden="false" customHeight="false" outlineLevel="0" collapsed="false">
      <c r="A845" s="6" t="s">
        <v>152</v>
      </c>
      <c r="B845" s="45" t="n">
        <v>43169</v>
      </c>
      <c r="C845" s="6" t="s">
        <v>202</v>
      </c>
      <c r="D845" s="6" t="s">
        <v>175</v>
      </c>
      <c r="E845" s="6" t="s">
        <v>187</v>
      </c>
      <c r="F845" s="34" t="n">
        <v>0.489772498607636</v>
      </c>
      <c r="G845" s="34" t="n">
        <v>0.386994904184311</v>
      </c>
      <c r="H845" s="34" t="n">
        <v>0.265578676390984</v>
      </c>
      <c r="I845" s="35" t="n">
        <v>2.6</v>
      </c>
      <c r="J845" s="6" t="n">
        <v>0</v>
      </c>
      <c r="K845" s="35" t="n">
        <v>-1</v>
      </c>
      <c r="L845" s="42" t="n">
        <v>42.8586259911145</v>
      </c>
      <c r="M845" s="42" t="n">
        <v>-42.8586259911145</v>
      </c>
      <c r="N845" s="42" t="n">
        <v>2275.40148155057</v>
      </c>
      <c r="O845" s="6" t="str">
        <f aca="false">IF(H845&lt;=0,"Below 0%",IF(H845&lt;=0.05,"0-5%",IF(H845&lt;=0.1,"5-10%",IF(H845&lt;=0.2,"10-20%",IF(H845&lt;=0.4,"20-40%","Above 40%")))))</f>
        <v>20-40%</v>
      </c>
    </row>
    <row r="846" customFormat="false" ht="15" hidden="false" customHeight="false" outlineLevel="0" collapsed="false">
      <c r="A846" s="6" t="s">
        <v>152</v>
      </c>
      <c r="B846" s="45" t="n">
        <v>43176</v>
      </c>
      <c r="C846" s="6" t="s">
        <v>199</v>
      </c>
      <c r="D846" s="6" t="s">
        <v>178</v>
      </c>
      <c r="E846" s="6" t="s">
        <v>187</v>
      </c>
      <c r="F846" s="34" t="n">
        <v>0.621988356113434</v>
      </c>
      <c r="G846" s="34" t="n">
        <v>0.528727529080014</v>
      </c>
      <c r="H846" s="34" t="n">
        <v>0.176387310862541</v>
      </c>
      <c r="I846" s="35" t="n">
        <v>1.91</v>
      </c>
      <c r="J846" s="6" t="n">
        <v>1</v>
      </c>
      <c r="K846" s="35" t="n">
        <v>0.91</v>
      </c>
      <c r="L846" s="42" t="n">
        <v>45.5080296310113</v>
      </c>
      <c r="M846" s="42" t="n">
        <v>41.4123069642203</v>
      </c>
      <c r="N846" s="42" t="n">
        <v>2316.81378851479</v>
      </c>
      <c r="O846" s="6" t="str">
        <f aca="false">IF(H846&lt;=0,"Below 0%",IF(H846&lt;=0.05,"0-5%",IF(H846&lt;=0.1,"5-10%",IF(H846&lt;=0.2,"10-20%",IF(H846&lt;=0.4,"20-40%","Above 40%")))))</f>
        <v>10-20%</v>
      </c>
    </row>
    <row r="847" customFormat="false" ht="15" hidden="false" customHeight="false" outlineLevel="0" collapsed="false">
      <c r="A847" s="6" t="s">
        <v>152</v>
      </c>
      <c r="B847" s="45" t="n">
        <v>43190</v>
      </c>
      <c r="C847" s="6" t="s">
        <v>178</v>
      </c>
      <c r="D847" s="6" t="s">
        <v>196</v>
      </c>
      <c r="E847" s="6" t="s">
        <v>187</v>
      </c>
      <c r="F847" s="34" t="n">
        <v>0.409684270620346</v>
      </c>
      <c r="G847" s="34" t="n">
        <v>0.369758223756381</v>
      </c>
      <c r="H847" s="34" t="n">
        <v>0.107978793435223</v>
      </c>
      <c r="I847" s="35" t="n">
        <v>2.71</v>
      </c>
      <c r="J847" s="6" t="n">
        <v>0</v>
      </c>
      <c r="K847" s="35" t="n">
        <v>-1</v>
      </c>
      <c r="L847" s="42" t="n">
        <v>37.3414743209931</v>
      </c>
      <c r="M847" s="42" t="n">
        <v>-37.3414743209931</v>
      </c>
      <c r="N847" s="42" t="n">
        <v>2279.47231419379</v>
      </c>
      <c r="O847" s="6" t="str">
        <f aca="false">IF(H847&lt;=0,"Below 0%",IF(H847&lt;=0.05,"0-5%",IF(H847&lt;=0.1,"5-10%",IF(H847&lt;=0.2,"10-20%",IF(H847&lt;=0.4,"20-40%","Above 40%")))))</f>
        <v>10-20%</v>
      </c>
    </row>
    <row r="848" customFormat="false" ht="15" hidden="false" customHeight="false" outlineLevel="0" collapsed="false">
      <c r="A848" s="6" t="s">
        <v>152</v>
      </c>
      <c r="B848" s="45" t="n">
        <v>43190</v>
      </c>
      <c r="C848" s="6" t="s">
        <v>189</v>
      </c>
      <c r="D848" s="6" t="s">
        <v>179</v>
      </c>
      <c r="E848" s="6" t="s">
        <v>187</v>
      </c>
      <c r="F848" s="34" t="n">
        <v>0.414921849966049</v>
      </c>
      <c r="G848" s="34" t="n">
        <v>0.336256777903126</v>
      </c>
      <c r="H848" s="34" t="n">
        <v>0.233943454027821</v>
      </c>
      <c r="I848" s="35" t="n">
        <v>2.99</v>
      </c>
      <c r="J848" s="6" t="n">
        <v>1</v>
      </c>
      <c r="K848" s="35" t="n">
        <v>1.99</v>
      </c>
      <c r="L848" s="42" t="n">
        <v>46.3362757702957</v>
      </c>
      <c r="M848" s="42" t="n">
        <v>92.2091887828885</v>
      </c>
      <c r="N848" s="42" t="n">
        <v>2371.68150297668</v>
      </c>
      <c r="O848" s="6" t="str">
        <f aca="false">IF(H848&lt;=0,"Below 0%",IF(H848&lt;=0.05,"0-5%",IF(H848&lt;=0.1,"5-10%",IF(H848&lt;=0.2,"10-20%",IF(H848&lt;=0.4,"20-40%","Above 40%")))))</f>
        <v>20-40%</v>
      </c>
    </row>
    <row r="849" customFormat="false" ht="15" hidden="false" customHeight="false" outlineLevel="0" collapsed="false">
      <c r="A849" s="6" t="s">
        <v>152</v>
      </c>
      <c r="B849" s="45" t="n">
        <v>43190</v>
      </c>
      <c r="C849" s="6" t="s">
        <v>189</v>
      </c>
      <c r="D849" s="6" t="s">
        <v>179</v>
      </c>
      <c r="E849" s="6" t="s">
        <v>174</v>
      </c>
      <c r="F849" s="34" t="n">
        <v>0.34750697016716</v>
      </c>
      <c r="G849" s="34" t="n">
        <v>0.304669019978893</v>
      </c>
      <c r="H849" s="34" t="n">
        <v>0.140604877355876</v>
      </c>
      <c r="I849" s="35" t="n">
        <v>3.3</v>
      </c>
      <c r="J849" s="6" t="n">
        <v>0</v>
      </c>
      <c r="K849" s="35" t="n">
        <v>-1</v>
      </c>
      <c r="L849" s="42" t="n">
        <v>36.961490627882</v>
      </c>
      <c r="M849" s="42" t="n">
        <v>-36.961490627882</v>
      </c>
      <c r="N849" s="42" t="n">
        <v>2334.7200123488</v>
      </c>
      <c r="O849" s="6" t="str">
        <f aca="false">IF(H849&lt;=0,"Below 0%",IF(H849&lt;=0.05,"0-5%",IF(H849&lt;=0.1,"5-10%",IF(H849&lt;=0.2,"10-20%",IF(H849&lt;=0.4,"20-40%","Above 40%")))))</f>
        <v>10-20%</v>
      </c>
    </row>
    <row r="850" customFormat="false" ht="15" hidden="false" customHeight="false" outlineLevel="0" collapsed="false">
      <c r="A850" s="6" t="s">
        <v>152</v>
      </c>
      <c r="B850" s="45" t="n">
        <v>43191</v>
      </c>
      <c r="C850" s="6" t="s">
        <v>190</v>
      </c>
      <c r="D850" s="6" t="s">
        <v>181</v>
      </c>
      <c r="E850" s="6" t="s">
        <v>187</v>
      </c>
      <c r="F850" s="34" t="n">
        <v>0.526490747928619</v>
      </c>
      <c r="G850" s="34" t="n">
        <v>0.399998560716188</v>
      </c>
      <c r="H850" s="34" t="n">
        <v>0.316231605898658</v>
      </c>
      <c r="I850" s="35" t="n">
        <v>2.5</v>
      </c>
      <c r="J850" s="6" t="n">
        <v>0</v>
      </c>
      <c r="K850" s="35" t="n">
        <v>-1</v>
      </c>
      <c r="L850" s="42" t="n">
        <v>46.694400246976</v>
      </c>
      <c r="M850" s="42" t="n">
        <v>-46.694400246976</v>
      </c>
      <c r="N850" s="42" t="n">
        <v>2288.02561210182</v>
      </c>
      <c r="O850" s="6" t="str">
        <f aca="false">IF(H850&lt;=0,"Below 0%",IF(H850&lt;=0.05,"0-5%",IF(H850&lt;=0.1,"5-10%",IF(H850&lt;=0.2,"10-20%",IF(H850&lt;=0.4,"20-40%","Above 40%")))))</f>
        <v>20-40%</v>
      </c>
    </row>
    <row r="851" customFormat="false" ht="15" hidden="false" customHeight="false" outlineLevel="0" collapsed="false">
      <c r="A851" s="6" t="s">
        <v>152</v>
      </c>
      <c r="B851" s="45" t="n">
        <v>43197</v>
      </c>
      <c r="C851" s="6" t="s">
        <v>173</v>
      </c>
      <c r="D851" s="6" t="s">
        <v>183</v>
      </c>
      <c r="E851" s="6" t="s">
        <v>177</v>
      </c>
      <c r="F851" s="34" t="n">
        <v>0.695189714431763</v>
      </c>
      <c r="G851" s="34" t="n">
        <v>0.502805752951677</v>
      </c>
      <c r="H851" s="34" t="n">
        <v>0.382620843836238</v>
      </c>
      <c r="I851" s="35" t="n">
        <v>1.99</v>
      </c>
      <c r="J851" s="6" t="n">
        <v>0</v>
      </c>
      <c r="K851" s="35" t="n">
        <v>-1</v>
      </c>
      <c r="L851" s="42" t="n">
        <v>45.7605122420365</v>
      </c>
      <c r="M851" s="42" t="n">
        <v>-45.7605122420365</v>
      </c>
      <c r="N851" s="42" t="n">
        <v>2242.26509985979</v>
      </c>
      <c r="O851" s="6" t="str">
        <f aca="false">IF(H851&lt;=0,"Below 0%",IF(H851&lt;=0.05,"0-5%",IF(H851&lt;=0.1,"5-10%",IF(H851&lt;=0.2,"10-20%",IF(H851&lt;=0.4,"20-40%","Above 40%")))))</f>
        <v>20-40%</v>
      </c>
    </row>
    <row r="852" customFormat="false" ht="15" hidden="false" customHeight="false" outlineLevel="0" collapsed="false">
      <c r="A852" s="6" t="s">
        <v>152</v>
      </c>
      <c r="B852" s="45" t="n">
        <v>43197</v>
      </c>
      <c r="C852" s="6" t="s">
        <v>195</v>
      </c>
      <c r="D852" s="6" t="s">
        <v>188</v>
      </c>
      <c r="E852" s="6" t="s">
        <v>174</v>
      </c>
      <c r="F852" s="34" t="n">
        <v>0.313811659812927</v>
      </c>
      <c r="G852" s="34" t="n">
        <v>0.276764715907154</v>
      </c>
      <c r="H852" s="34" t="n">
        <v>0.13385717823294</v>
      </c>
      <c r="I852" s="35" t="n">
        <v>3.63</v>
      </c>
      <c r="J852" s="6" t="n">
        <v>0</v>
      </c>
      <c r="K852" s="35" t="n">
        <v>-1</v>
      </c>
      <c r="L852" s="42" t="n">
        <v>30.2611668679092</v>
      </c>
      <c r="M852" s="42" t="n">
        <v>-30.2611668679092</v>
      </c>
      <c r="N852" s="42" t="n">
        <v>2212.00393299188</v>
      </c>
      <c r="O852" s="6" t="str">
        <f aca="false">IF(H852&lt;=0,"Below 0%",IF(H852&lt;=0.05,"0-5%",IF(H852&lt;=0.1,"5-10%",IF(H852&lt;=0.2,"10-20%",IF(H852&lt;=0.4,"20-40%","Above 40%")))))</f>
        <v>10-20%</v>
      </c>
    </row>
    <row r="853" customFormat="false" ht="15" hidden="false" customHeight="false" outlineLevel="0" collapsed="false">
      <c r="A853" s="6" t="s">
        <v>152</v>
      </c>
      <c r="B853" s="45" t="n">
        <v>43197</v>
      </c>
      <c r="C853" s="6" t="s">
        <v>194</v>
      </c>
      <c r="D853" s="6" t="s">
        <v>176</v>
      </c>
      <c r="E853" s="6" t="s">
        <v>187</v>
      </c>
      <c r="F853" s="34" t="n">
        <v>0.622347176074982</v>
      </c>
      <c r="G853" s="34" t="n">
        <v>0.518940223341362</v>
      </c>
      <c r="H853" s="34" t="n">
        <v>0.199265634233941</v>
      </c>
      <c r="I853" s="35" t="n">
        <v>1.95</v>
      </c>
      <c r="J853" s="6" t="n">
        <v>0</v>
      </c>
      <c r="K853" s="35" t="n">
        <v>-1</v>
      </c>
      <c r="L853" s="42" t="n">
        <v>45.7605122420365</v>
      </c>
      <c r="M853" s="42" t="n">
        <v>-45.7605122420365</v>
      </c>
      <c r="N853" s="42" t="n">
        <v>2166.24342074984</v>
      </c>
      <c r="O853" s="6" t="str">
        <f aca="false">IF(H853&lt;=0,"Below 0%",IF(H853&lt;=0.05,"0-5%",IF(H853&lt;=0.1,"5-10%",IF(H853&lt;=0.2,"10-20%",IF(H853&lt;=0.4,"20-40%","Above 40%")))))</f>
        <v>10-20%</v>
      </c>
    </row>
    <row r="854" customFormat="false" ht="15" hidden="false" customHeight="false" outlineLevel="0" collapsed="false">
      <c r="A854" s="6" t="s">
        <v>152</v>
      </c>
      <c r="B854" s="45" t="n">
        <v>43197</v>
      </c>
      <c r="C854" s="6" t="s">
        <v>198</v>
      </c>
      <c r="D854" s="6" t="s">
        <v>196</v>
      </c>
      <c r="E854" s="6" t="s">
        <v>177</v>
      </c>
      <c r="F854" s="34" t="n">
        <v>0.367847323417664</v>
      </c>
      <c r="G854" s="34" t="n">
        <v>0.282752419738721</v>
      </c>
      <c r="H854" s="34" t="n">
        <v>0.300951990994719</v>
      </c>
      <c r="I854" s="35" t="n">
        <v>3.55</v>
      </c>
      <c r="J854" s="6" t="n">
        <v>1</v>
      </c>
      <c r="K854" s="35" t="n">
        <v>2.55</v>
      </c>
      <c r="L854" s="42" t="n">
        <v>45.7605122420365</v>
      </c>
      <c r="M854" s="42" t="n">
        <v>116.689306217193</v>
      </c>
      <c r="N854" s="42" t="n">
        <v>2282.93272696703</v>
      </c>
      <c r="O854" s="6" t="str">
        <f aca="false">IF(H854&lt;=0,"Below 0%",IF(H854&lt;=0.05,"0-5%",IF(H854&lt;=0.1,"5-10%",IF(H854&lt;=0.2,"10-20%",IF(H854&lt;=0.4,"20-40%","Above 40%")))))</f>
        <v>20-40%</v>
      </c>
    </row>
    <row r="855" customFormat="false" ht="15" hidden="false" customHeight="false" outlineLevel="0" collapsed="false">
      <c r="A855" s="6" t="s">
        <v>152</v>
      </c>
      <c r="B855" s="45" t="n">
        <v>43197</v>
      </c>
      <c r="C855" s="6" t="s">
        <v>178</v>
      </c>
      <c r="D855" s="6" t="s">
        <v>175</v>
      </c>
      <c r="E855" s="6" t="s">
        <v>177</v>
      </c>
      <c r="F855" s="34" t="n">
        <v>0.347023218870163</v>
      </c>
      <c r="G855" s="34" t="n">
        <v>0.288966725043783</v>
      </c>
      <c r="H855" s="34" t="n">
        <v>0.200910654393109</v>
      </c>
      <c r="I855" s="35" t="n">
        <v>3.5</v>
      </c>
      <c r="J855" s="6" t="n">
        <v>0</v>
      </c>
      <c r="K855" s="35" t="n">
        <v>-1</v>
      </c>
      <c r="L855" s="42" t="n">
        <v>45.7605122420365</v>
      </c>
      <c r="M855" s="42" t="n">
        <v>-45.7605122420365</v>
      </c>
      <c r="N855" s="42" t="n">
        <v>2237.172214725</v>
      </c>
      <c r="O855" s="6" t="str">
        <f aca="false">IF(H855&lt;=0,"Below 0%",IF(H855&lt;=0.05,"0-5%",IF(H855&lt;=0.1,"5-10%",IF(H855&lt;=0.2,"10-20%",IF(H855&lt;=0.4,"20-40%","Above 40%")))))</f>
        <v>20-40%</v>
      </c>
    </row>
    <row r="856" customFormat="false" ht="15" hidden="false" customHeight="false" outlineLevel="0" collapsed="false">
      <c r="A856" s="6" t="s">
        <v>152</v>
      </c>
      <c r="B856" s="45" t="n">
        <v>43204</v>
      </c>
      <c r="C856" s="6" t="s">
        <v>181</v>
      </c>
      <c r="D856" s="6" t="s">
        <v>194</v>
      </c>
      <c r="E856" s="6" t="s">
        <v>187</v>
      </c>
      <c r="F856" s="34" t="n">
        <v>0.48742201924324</v>
      </c>
      <c r="G856" s="34" t="n">
        <v>0.362022343983491</v>
      </c>
      <c r="H856" s="34" t="n">
        <v>0.346386562442311</v>
      </c>
      <c r="I856" s="35" t="n">
        <v>2.78</v>
      </c>
      <c r="J856" s="6" t="n">
        <v>0</v>
      </c>
      <c r="K856" s="35" t="n">
        <v>-1</v>
      </c>
      <c r="L856" s="42" t="n">
        <v>44.7434442945</v>
      </c>
      <c r="M856" s="42" t="n">
        <v>-44.7434442945</v>
      </c>
      <c r="N856" s="42" t="n">
        <v>2192.4287704305</v>
      </c>
      <c r="O856" s="6" t="str">
        <f aca="false">IF(H856&lt;=0,"Below 0%",IF(H856&lt;=0.05,"0-5%",IF(H856&lt;=0.1,"5-10%",IF(H856&lt;=0.2,"10-20%",IF(H856&lt;=0.4,"20-40%","Above 40%")))))</f>
        <v>20-40%</v>
      </c>
    </row>
    <row r="857" customFormat="false" ht="15" hidden="false" customHeight="false" outlineLevel="0" collapsed="false">
      <c r="A857" s="6" t="s">
        <v>152</v>
      </c>
      <c r="B857" s="45" t="n">
        <v>43204</v>
      </c>
      <c r="C857" s="6" t="s">
        <v>175</v>
      </c>
      <c r="D857" s="6" t="s">
        <v>173</v>
      </c>
      <c r="E857" s="6" t="s">
        <v>187</v>
      </c>
      <c r="F857" s="34" t="n">
        <v>0.474786937236786</v>
      </c>
      <c r="G857" s="34" t="n">
        <v>0.380061184092136</v>
      </c>
      <c r="H857" s="34" t="n">
        <v>0.249238167720085</v>
      </c>
      <c r="I857" s="35" t="n">
        <v>2.65</v>
      </c>
      <c r="J857" s="6" t="n">
        <v>0</v>
      </c>
      <c r="K857" s="35" t="n">
        <v>-1</v>
      </c>
      <c r="L857" s="42" t="n">
        <v>44.7434442945</v>
      </c>
      <c r="M857" s="42" t="n">
        <v>-44.7434442945</v>
      </c>
      <c r="N857" s="42" t="n">
        <v>2147.685326136</v>
      </c>
      <c r="O857" s="6" t="str">
        <f aca="false">IF(H857&lt;=0,"Below 0%",IF(H857&lt;=0.05,"0-5%",IF(H857&lt;=0.1,"5-10%",IF(H857&lt;=0.2,"10-20%",IF(H857&lt;=0.4,"20-40%","Above 40%")))))</f>
        <v>20-40%</v>
      </c>
    </row>
    <row r="858" customFormat="false" ht="15" hidden="false" customHeight="false" outlineLevel="0" collapsed="false">
      <c r="A858" s="6" t="s">
        <v>152</v>
      </c>
      <c r="B858" s="45" t="n">
        <v>43204</v>
      </c>
      <c r="C858" s="6" t="s">
        <v>196</v>
      </c>
      <c r="D858" s="6" t="s">
        <v>195</v>
      </c>
      <c r="E858" s="6" t="s">
        <v>187</v>
      </c>
      <c r="F858" s="34" t="n">
        <v>0.411531895399094</v>
      </c>
      <c r="G858" s="34" t="n">
        <v>0.365685069779689</v>
      </c>
      <c r="H858" s="34" t="n">
        <v>0.125372429470597</v>
      </c>
      <c r="I858" s="35" t="n">
        <v>2.74</v>
      </c>
      <c r="J858" s="6" t="n">
        <v>1</v>
      </c>
      <c r="K858" s="35" t="n">
        <v>1.74</v>
      </c>
      <c r="L858" s="42" t="n">
        <v>41.013986087832</v>
      </c>
      <c r="M858" s="42" t="n">
        <v>71.3643357928276</v>
      </c>
      <c r="N858" s="42" t="n">
        <v>2219.04966192883</v>
      </c>
      <c r="O858" s="6" t="str">
        <f aca="false">IF(H858&lt;=0,"Below 0%",IF(H858&lt;=0.05,"0-5%",IF(H858&lt;=0.1,"5-10%",IF(H858&lt;=0.2,"10-20%",IF(H858&lt;=0.4,"20-40%","Above 40%")))))</f>
        <v>10-20%</v>
      </c>
    </row>
    <row r="859" customFormat="false" ht="15" hidden="false" customHeight="false" outlineLevel="0" collapsed="false">
      <c r="A859" s="6" t="s">
        <v>152</v>
      </c>
      <c r="B859" s="45" t="n">
        <v>43204</v>
      </c>
      <c r="C859" s="6" t="s">
        <v>179</v>
      </c>
      <c r="D859" s="6" t="s">
        <v>190</v>
      </c>
      <c r="E859" s="6" t="s">
        <v>177</v>
      </c>
      <c r="F859" s="34" t="n">
        <v>0.698273956775665</v>
      </c>
      <c r="G859" s="34" t="n">
        <v>0.523339137715012</v>
      </c>
      <c r="H859" s="34" t="n">
        <v>0.334266647483024</v>
      </c>
      <c r="I859" s="35" t="n">
        <v>1.92</v>
      </c>
      <c r="J859" s="6" t="n">
        <v>1</v>
      </c>
      <c r="K859" s="35" t="n">
        <v>0.92</v>
      </c>
      <c r="L859" s="42" t="n">
        <v>44.7434442945</v>
      </c>
      <c r="M859" s="42" t="n">
        <v>41.16396875094</v>
      </c>
      <c r="N859" s="42" t="n">
        <v>2260.21363067977</v>
      </c>
      <c r="O859" s="6" t="str">
        <f aca="false">IF(H859&lt;=0,"Below 0%",IF(H859&lt;=0.05,"0-5%",IF(H859&lt;=0.1,"5-10%",IF(H859&lt;=0.2,"10-20%",IF(H859&lt;=0.4,"20-40%","Above 40%")))))</f>
        <v>20-40%</v>
      </c>
    </row>
    <row r="860" customFormat="false" ht="15" hidden="false" customHeight="false" outlineLevel="0" collapsed="false">
      <c r="A860" s="6" t="s">
        <v>152</v>
      </c>
      <c r="B860" s="45" t="n">
        <v>43205</v>
      </c>
      <c r="C860" s="6" t="s">
        <v>188</v>
      </c>
      <c r="D860" s="6" t="s">
        <v>185</v>
      </c>
      <c r="E860" s="6" t="s">
        <v>177</v>
      </c>
      <c r="F860" s="34" t="n">
        <v>0.488295376300812</v>
      </c>
      <c r="G860" s="34" t="n">
        <v>0.434077499051102</v>
      </c>
      <c r="H860" s="34" t="n">
        <v>0.124903680490765</v>
      </c>
      <c r="I860" s="35" t="n">
        <v>2.31</v>
      </c>
      <c r="J860" s="6" t="n">
        <v>0</v>
      </c>
      <c r="K860" s="35" t="n">
        <v>-1</v>
      </c>
      <c r="L860" s="42" t="n">
        <v>45.2042726135953</v>
      </c>
      <c r="M860" s="42" t="n">
        <v>-45.2042726135953</v>
      </c>
      <c r="N860" s="42" t="n">
        <v>2215.00935806617</v>
      </c>
      <c r="O860" s="6" t="str">
        <f aca="false">IF(H860&lt;=0,"Below 0%",IF(H860&lt;=0.05,"0-5%",IF(H860&lt;=0.1,"5-10%",IF(H860&lt;=0.2,"10-20%",IF(H860&lt;=0.4,"20-40%","Above 40%")))))</f>
        <v>10-20%</v>
      </c>
    </row>
    <row r="861" customFormat="false" ht="15" hidden="false" customHeight="false" outlineLevel="0" collapsed="false">
      <c r="A861" s="6" t="s">
        <v>152</v>
      </c>
      <c r="B861" s="45" t="n">
        <v>43206</v>
      </c>
      <c r="C861" s="6" t="s">
        <v>189</v>
      </c>
      <c r="D861" s="6" t="s">
        <v>192</v>
      </c>
      <c r="E861" s="6" t="s">
        <v>177</v>
      </c>
      <c r="F861" s="34" t="n">
        <v>0.279348492622376</v>
      </c>
      <c r="G861" s="34" t="n">
        <v>0.238897396630934</v>
      </c>
      <c r="H861" s="34" t="n">
        <v>0.169324138989816</v>
      </c>
      <c r="I861" s="35" t="n">
        <v>4.2</v>
      </c>
      <c r="J861" s="6" t="n">
        <v>0</v>
      </c>
      <c r="K861" s="35" t="n">
        <v>-1</v>
      </c>
      <c r="L861" s="42" t="n">
        <v>29.9828631467843</v>
      </c>
      <c r="M861" s="42" t="n">
        <v>-29.9828631467843</v>
      </c>
      <c r="N861" s="42" t="n">
        <v>2185.02649491939</v>
      </c>
      <c r="O861" s="6" t="str">
        <f aca="false">IF(H861&lt;=0,"Below 0%",IF(H861&lt;=0.05,"0-5%",IF(H861&lt;=0.1,"5-10%",IF(H861&lt;=0.2,"10-20%",IF(H861&lt;=0.4,"20-40%","Above 40%")))))</f>
        <v>10-20%</v>
      </c>
    </row>
    <row r="862" customFormat="false" ht="15" hidden="false" customHeight="false" outlineLevel="0" collapsed="false">
      <c r="A862" s="6" t="s">
        <v>152</v>
      </c>
      <c r="B862" s="45" t="n">
        <v>43209</v>
      </c>
      <c r="C862" s="6" t="s">
        <v>196</v>
      </c>
      <c r="D862" s="6" t="s">
        <v>190</v>
      </c>
      <c r="E862" s="6" t="s">
        <v>187</v>
      </c>
      <c r="F862" s="34" t="n">
        <v>0.256381094455719</v>
      </c>
      <c r="G862" s="34" t="n">
        <v>0.21301775147929</v>
      </c>
      <c r="H862" s="34" t="n">
        <v>0.203566804528237</v>
      </c>
      <c r="I862" s="35" t="n">
        <v>4.75</v>
      </c>
      <c r="J862" s="6" t="n">
        <v>0</v>
      </c>
      <c r="K862" s="35" t="n">
        <v>-1</v>
      </c>
      <c r="L862" s="42" t="n">
        <v>31.7280703297299</v>
      </c>
      <c r="M862" s="42" t="n">
        <v>-31.7280703297299</v>
      </c>
      <c r="N862" s="42" t="n">
        <v>2153.29842458966</v>
      </c>
      <c r="O862" s="6" t="str">
        <f aca="false">IF(H862&lt;=0,"Below 0%",IF(H862&lt;=0.05,"0-5%",IF(H862&lt;=0.1,"5-10%",IF(H862&lt;=0.2,"10-20%",IF(H862&lt;=0.4,"20-40%","Above 40%")))))</f>
        <v>20-40%</v>
      </c>
    </row>
    <row r="863" customFormat="false" ht="15" hidden="false" customHeight="false" outlineLevel="0" collapsed="false">
      <c r="A863" s="6" t="s">
        <v>152</v>
      </c>
      <c r="B863" s="45" t="n">
        <v>43209</v>
      </c>
      <c r="C863" s="6" t="s">
        <v>195</v>
      </c>
      <c r="D863" s="6" t="s">
        <v>179</v>
      </c>
      <c r="E863" s="6" t="s">
        <v>187</v>
      </c>
      <c r="F863" s="34" t="n">
        <v>0.515397429466248</v>
      </c>
      <c r="G863" s="34" t="n">
        <v>0.411419005304759</v>
      </c>
      <c r="H863" s="34" t="n">
        <v>0.252731212755878</v>
      </c>
      <c r="I863" s="35" t="n">
        <v>2.44</v>
      </c>
      <c r="J863" s="6" t="n">
        <v>0</v>
      </c>
      <c r="K863" s="35" t="n">
        <v>-1</v>
      </c>
      <c r="L863" s="42" t="n">
        <v>43.7005298983877</v>
      </c>
      <c r="M863" s="42" t="n">
        <v>-43.7005298983877</v>
      </c>
      <c r="N863" s="42" t="n">
        <v>2109.59789469127</v>
      </c>
      <c r="O863" s="6" t="str">
        <f aca="false">IF(H863&lt;=0,"Below 0%",IF(H863&lt;=0.05,"0-5%",IF(H863&lt;=0.1,"5-10%",IF(H863&lt;=0.2,"10-20%",IF(H863&lt;=0.4,"20-40%","Above 40%")))))</f>
        <v>20-40%</v>
      </c>
    </row>
    <row r="864" customFormat="false" ht="15" hidden="false" customHeight="false" outlineLevel="0" collapsed="false">
      <c r="A864" s="6" t="s">
        <v>152</v>
      </c>
      <c r="B864" s="45" t="n">
        <v>43211</v>
      </c>
      <c r="C864" s="6" t="s">
        <v>198</v>
      </c>
      <c r="D864" s="6" t="s">
        <v>180</v>
      </c>
      <c r="E864" s="6" t="s">
        <v>187</v>
      </c>
      <c r="F864" s="34" t="n">
        <v>0.38012757897377</v>
      </c>
      <c r="G864" s="34" t="n">
        <v>0.329643582412712</v>
      </c>
      <c r="H864" s="34" t="n">
        <v>0.153147214914842</v>
      </c>
      <c r="I864" s="35" t="n">
        <v>3.03</v>
      </c>
      <c r="J864" s="6" t="n">
        <v>0</v>
      </c>
      <c r="K864" s="35" t="n">
        <v>-1</v>
      </c>
      <c r="L864" s="42" t="n">
        <v>39.4345586785356</v>
      </c>
      <c r="M864" s="42" t="n">
        <v>-39.4345586785356</v>
      </c>
      <c r="N864" s="42" t="n">
        <v>2070.16333601273</v>
      </c>
      <c r="O864" s="6" t="str">
        <f aca="false">IF(H864&lt;=0,"Below 0%",IF(H864&lt;=0.05,"0-5%",IF(H864&lt;=0.1,"5-10%",IF(H864&lt;=0.2,"10-20%",IF(H864&lt;=0.4,"20-40%","Above 40%")))))</f>
        <v>10-20%</v>
      </c>
    </row>
    <row r="865" customFormat="false" ht="15" hidden="false" customHeight="false" outlineLevel="0" collapsed="false">
      <c r="A865" s="6" t="s">
        <v>152</v>
      </c>
      <c r="B865" s="45" t="n">
        <v>43211</v>
      </c>
      <c r="C865" s="6" t="s">
        <v>178</v>
      </c>
      <c r="D865" s="6" t="s">
        <v>183</v>
      </c>
      <c r="E865" s="6" t="s">
        <v>174</v>
      </c>
      <c r="F865" s="34" t="n">
        <v>0.256672531366348</v>
      </c>
      <c r="G865" s="34" t="n">
        <v>0.222336968364804</v>
      </c>
      <c r="H865" s="34" t="n">
        <v>0.154430292245449</v>
      </c>
      <c r="I865" s="35" t="n">
        <v>4.5</v>
      </c>
      <c r="J865" s="6" t="n">
        <v>1</v>
      </c>
      <c r="K865" s="35" t="n">
        <v>3.5</v>
      </c>
      <c r="L865" s="42" t="n">
        <v>23.3602391706145</v>
      </c>
      <c r="M865" s="42" t="n">
        <v>81.7608370971506</v>
      </c>
      <c r="N865" s="42" t="n">
        <v>2151.92417310988</v>
      </c>
      <c r="O865" s="6" t="str">
        <f aca="false">IF(H865&lt;=0,"Below 0%",IF(H865&lt;=0.05,"0-5%",IF(H865&lt;=0.1,"5-10%",IF(H865&lt;=0.2,"10-20%",IF(H865&lt;=0.4,"20-40%","Above 40%")))))</f>
        <v>10-20%</v>
      </c>
    </row>
    <row r="866" customFormat="false" ht="15" hidden="false" customHeight="false" outlineLevel="0" collapsed="false">
      <c r="A866" s="6" t="s">
        <v>152</v>
      </c>
      <c r="B866" s="45" t="n">
        <v>43212</v>
      </c>
      <c r="C866" s="6" t="s">
        <v>192</v>
      </c>
      <c r="D866" s="6" t="s">
        <v>196</v>
      </c>
      <c r="E866" s="6" t="s">
        <v>177</v>
      </c>
      <c r="F866" s="34" t="n">
        <v>0.331191897392273</v>
      </c>
      <c r="G866" s="34" t="n">
        <v>0.277227722772277</v>
      </c>
      <c r="H866" s="34" t="n">
        <v>0.194656487022128</v>
      </c>
      <c r="I866" s="35" t="n">
        <v>3.65</v>
      </c>
      <c r="J866" s="6" t="n">
        <v>0</v>
      </c>
      <c r="K866" s="35" t="n">
        <v>-1</v>
      </c>
      <c r="L866" s="42" t="n">
        <v>42.399082939487</v>
      </c>
      <c r="M866" s="42" t="n">
        <v>-42.399082939487</v>
      </c>
      <c r="N866" s="42" t="n">
        <v>2109.5250901704</v>
      </c>
      <c r="O866" s="6" t="str">
        <f aca="false">IF(H866&lt;=0,"Below 0%",IF(H866&lt;=0.05,"0-5%",IF(H866&lt;=0.1,"5-10%",IF(H866&lt;=0.2,"10-20%",IF(H866&lt;=0.4,"20-40%","Above 40%")))))</f>
        <v>10-20%</v>
      </c>
    </row>
    <row r="867" customFormat="false" ht="15" hidden="false" customHeight="false" outlineLevel="0" collapsed="false">
      <c r="A867" s="6" t="s">
        <v>152</v>
      </c>
      <c r="B867" s="45" t="n">
        <v>43218</v>
      </c>
      <c r="C867" s="6" t="s">
        <v>196</v>
      </c>
      <c r="D867" s="6" t="s">
        <v>201</v>
      </c>
      <c r="E867" s="6" t="s">
        <v>187</v>
      </c>
      <c r="F867" s="34" t="n">
        <v>0.505275785923004</v>
      </c>
      <c r="G867" s="34" t="n">
        <v>0.435265758295865</v>
      </c>
      <c r="H867" s="34" t="n">
        <v>0.16084432623701</v>
      </c>
      <c r="I867" s="35" t="n">
        <v>2.31</v>
      </c>
      <c r="J867" s="6" t="n">
        <v>0</v>
      </c>
      <c r="K867" s="35" t="n">
        <v>-1</v>
      </c>
      <c r="L867" s="42" t="n">
        <v>42.1905018034079</v>
      </c>
      <c r="M867" s="42" t="n">
        <v>-42.1905018034079</v>
      </c>
      <c r="N867" s="42" t="n">
        <v>2067.33458836699</v>
      </c>
      <c r="O867" s="6" t="str">
        <f aca="false">IF(H867&lt;=0,"Below 0%",IF(H867&lt;=0.05,"0-5%",IF(H867&lt;=0.1,"5-10%",IF(H867&lt;=0.2,"10-20%",IF(H867&lt;=0.4,"20-40%","Above 40%")))))</f>
        <v>10-20%</v>
      </c>
    </row>
    <row r="868" customFormat="false" ht="15" hidden="false" customHeight="false" outlineLevel="0" collapsed="false">
      <c r="A868" s="6" t="s">
        <v>152</v>
      </c>
      <c r="B868" s="45" t="n">
        <v>43218</v>
      </c>
      <c r="C868" s="6" t="s">
        <v>180</v>
      </c>
      <c r="D868" s="6" t="s">
        <v>195</v>
      </c>
      <c r="E868" s="6" t="s">
        <v>174</v>
      </c>
      <c r="F868" s="34" t="n">
        <v>0.325482815504074</v>
      </c>
      <c r="G868" s="34" t="n">
        <v>0.273644624045222</v>
      </c>
      <c r="H868" s="34" t="n">
        <v>0.1894361770845</v>
      </c>
      <c r="I868" s="35" t="n">
        <v>3.64</v>
      </c>
      <c r="J868" s="6" t="n">
        <v>0</v>
      </c>
      <c r="K868" s="35" t="n">
        <v>-1</v>
      </c>
      <c r="L868" s="42" t="n">
        <v>36.9081887376076</v>
      </c>
      <c r="M868" s="42" t="n">
        <v>-36.9081887376076</v>
      </c>
      <c r="N868" s="42" t="n">
        <v>2030.42639962938</v>
      </c>
      <c r="O868" s="6" t="str">
        <f aca="false">IF(H868&lt;=0,"Below 0%",IF(H868&lt;=0.05,"0-5%",IF(H868&lt;=0.1,"5-10%",IF(H868&lt;=0.2,"10-20%",IF(H868&lt;=0.4,"20-40%","Above 40%")))))</f>
        <v>10-20%</v>
      </c>
    </row>
    <row r="869" customFormat="false" ht="15" hidden="false" customHeight="false" outlineLevel="0" collapsed="false">
      <c r="A869" s="6" t="s">
        <v>152</v>
      </c>
      <c r="B869" s="45" t="n">
        <v>43218</v>
      </c>
      <c r="C869" s="6" t="s">
        <v>202</v>
      </c>
      <c r="D869" s="6" t="s">
        <v>173</v>
      </c>
      <c r="E869" s="6" t="s">
        <v>187</v>
      </c>
      <c r="F869" s="34" t="n">
        <v>0.484040349721909</v>
      </c>
      <c r="G869" s="34" t="n">
        <v>0.376921542700539</v>
      </c>
      <c r="H869" s="34" t="n">
        <v>0.284193910101008</v>
      </c>
      <c r="I869" s="35" t="n">
        <v>2.64</v>
      </c>
      <c r="J869" s="6" t="n">
        <v>0</v>
      </c>
      <c r="K869" s="35" t="n">
        <v>-1</v>
      </c>
      <c r="L869" s="42" t="n">
        <v>42.1905018034079</v>
      </c>
      <c r="M869" s="42" t="n">
        <v>-42.1905018034079</v>
      </c>
      <c r="N869" s="42" t="n">
        <v>1988.23589782597</v>
      </c>
      <c r="O869" s="6" t="str">
        <f aca="false">IF(H869&lt;=0,"Below 0%",IF(H869&lt;=0.05,"0-5%",IF(H869&lt;=0.1,"5-10%",IF(H869&lt;=0.2,"10-20%",IF(H869&lt;=0.4,"20-40%","Above 40%")))))</f>
        <v>20-40%</v>
      </c>
    </row>
    <row r="870" customFormat="false" ht="15" hidden="false" customHeight="false" outlineLevel="0" collapsed="false">
      <c r="A870" s="6" t="s">
        <v>152</v>
      </c>
      <c r="B870" s="45" t="n">
        <v>43218</v>
      </c>
      <c r="C870" s="6" t="s">
        <v>202</v>
      </c>
      <c r="D870" s="6" t="s">
        <v>173</v>
      </c>
      <c r="E870" s="6" t="s">
        <v>177</v>
      </c>
      <c r="F870" s="34" t="n">
        <v>0.339075177907944</v>
      </c>
      <c r="G870" s="34" t="n">
        <v>0.30617626853213</v>
      </c>
      <c r="H870" s="34" t="n">
        <v>0.107450879630671</v>
      </c>
      <c r="I870" s="35" t="n">
        <v>3.25</v>
      </c>
      <c r="J870" s="6" t="n">
        <v>1</v>
      </c>
      <c r="K870" s="35" t="n">
        <v>2.25</v>
      </c>
      <c r="L870" s="42" t="n">
        <v>23.9066215994109</v>
      </c>
      <c r="M870" s="42" t="n">
        <v>53.7898985986744</v>
      </c>
      <c r="N870" s="42" t="n">
        <v>2042.02579642465</v>
      </c>
      <c r="O870" s="6" t="str">
        <f aca="false">IF(H870&lt;=0,"Below 0%",IF(H870&lt;=0.05,"0-5%",IF(H870&lt;=0.1,"5-10%",IF(H870&lt;=0.2,"10-20%",IF(H870&lt;=0.4,"20-40%","Above 40%")))))</f>
        <v>10-20%</v>
      </c>
    </row>
    <row r="871" customFormat="false" ht="15" hidden="false" customHeight="false" outlineLevel="0" collapsed="false">
      <c r="A871" s="6" t="s">
        <v>152</v>
      </c>
      <c r="B871" s="45" t="n">
        <v>43224</v>
      </c>
      <c r="C871" s="6" t="s">
        <v>201</v>
      </c>
      <c r="D871" s="6" t="s">
        <v>176</v>
      </c>
      <c r="E871" s="6" t="s">
        <v>177</v>
      </c>
      <c r="F871" s="34" t="n">
        <v>0.635134875774384</v>
      </c>
      <c r="G871" s="34" t="n">
        <v>0.520506840565071</v>
      </c>
      <c r="H871" s="34" t="n">
        <v>0.220223878489033</v>
      </c>
      <c r="I871" s="35" t="n">
        <v>1.91</v>
      </c>
      <c r="J871" s="6" t="n">
        <v>0</v>
      </c>
      <c r="K871" s="35" t="n">
        <v>-1</v>
      </c>
      <c r="L871" s="42" t="n">
        <v>40.840515928493</v>
      </c>
      <c r="M871" s="42" t="n">
        <v>-40.840515928493</v>
      </c>
      <c r="N871" s="42" t="n">
        <v>2001.18528049616</v>
      </c>
      <c r="O871" s="6" t="str">
        <f aca="false">IF(H871&lt;=0,"Below 0%",IF(H871&lt;=0.05,"0-5%",IF(H871&lt;=0.1,"5-10%",IF(H871&lt;=0.2,"10-20%",IF(H871&lt;=0.4,"20-40%","Above 40%")))))</f>
        <v>20-40%</v>
      </c>
    </row>
    <row r="872" customFormat="false" ht="15" hidden="false" customHeight="false" outlineLevel="0" collapsed="false">
      <c r="A872" s="6" t="s">
        <v>152</v>
      </c>
      <c r="B872" s="45" t="n">
        <v>43225</v>
      </c>
      <c r="C872" s="6" t="s">
        <v>199</v>
      </c>
      <c r="D872" s="6" t="s">
        <v>175</v>
      </c>
      <c r="E872" s="6" t="s">
        <v>187</v>
      </c>
      <c r="F872" s="34" t="n">
        <v>0.560617685317993</v>
      </c>
      <c r="G872" s="34" t="n">
        <v>0.444702876236651</v>
      </c>
      <c r="H872" s="34" t="n">
        <v>0.260656755949691</v>
      </c>
      <c r="I872" s="35" t="n">
        <v>2.3</v>
      </c>
      <c r="J872" s="6" t="n">
        <v>1</v>
      </c>
      <c r="K872" s="35" t="n">
        <v>1.3</v>
      </c>
      <c r="L872" s="42" t="n">
        <v>40.0237056099231</v>
      </c>
      <c r="M872" s="42" t="n">
        <v>52.0308172929</v>
      </c>
      <c r="N872" s="42" t="n">
        <v>2053.21609778906</v>
      </c>
      <c r="O872" s="6" t="str">
        <f aca="false">IF(H872&lt;=0,"Below 0%",IF(H872&lt;=0.05,"0-5%",IF(H872&lt;=0.1,"5-10%",IF(H872&lt;=0.2,"10-20%",IF(H872&lt;=0.4,"20-40%","Above 40%")))))</f>
        <v>20-40%</v>
      </c>
    </row>
    <row r="873" customFormat="false" ht="15" hidden="false" customHeight="false" outlineLevel="0" collapsed="false">
      <c r="A873" s="6" t="s">
        <v>152</v>
      </c>
      <c r="B873" s="45" t="n">
        <v>43225</v>
      </c>
      <c r="C873" s="6" t="s">
        <v>198</v>
      </c>
      <c r="D873" s="6" t="s">
        <v>188</v>
      </c>
      <c r="E873" s="6" t="s">
        <v>187</v>
      </c>
      <c r="F873" s="34" t="n">
        <v>0.483545869588852</v>
      </c>
      <c r="G873" s="34" t="n">
        <v>0.40635551142006</v>
      </c>
      <c r="H873" s="34" t="n">
        <v>0.189957699599154</v>
      </c>
      <c r="I873" s="35" t="n">
        <v>2.45</v>
      </c>
      <c r="J873" s="6" t="n">
        <v>1</v>
      </c>
      <c r="K873" s="35" t="n">
        <v>1.45</v>
      </c>
      <c r="L873" s="42" t="n">
        <v>40.0237056099231</v>
      </c>
      <c r="M873" s="42" t="n">
        <v>58.0343731343885</v>
      </c>
      <c r="N873" s="42" t="n">
        <v>2111.25047092344</v>
      </c>
      <c r="O873" s="6" t="str">
        <f aca="false">IF(H873&lt;=0,"Below 0%",IF(H873&lt;=0.05,"0-5%",IF(H873&lt;=0.1,"5-10%",IF(H873&lt;=0.2,"10-20%",IF(H873&lt;=0.4,"20-40%","Above 40%")))))</f>
        <v>10-20%</v>
      </c>
    </row>
    <row r="874" customFormat="false" ht="15" hidden="false" customHeight="false" outlineLevel="0" collapsed="false">
      <c r="A874" s="6" t="s">
        <v>152</v>
      </c>
      <c r="B874" s="45" t="n">
        <v>43226</v>
      </c>
      <c r="C874" s="6" t="s">
        <v>190</v>
      </c>
      <c r="D874" s="6" t="s">
        <v>183</v>
      </c>
      <c r="E874" s="6" t="s">
        <v>187</v>
      </c>
      <c r="F874" s="34" t="n">
        <v>0.516525983810425</v>
      </c>
      <c r="G874" s="34" t="n">
        <v>0.433016659782459</v>
      </c>
      <c r="H874" s="34" t="n">
        <v>0.192854760068399</v>
      </c>
      <c r="I874" s="35" t="n">
        <v>2.32</v>
      </c>
      <c r="J874" s="6" t="n">
        <v>1</v>
      </c>
      <c r="K874" s="35" t="n">
        <v>1.32</v>
      </c>
      <c r="L874" s="42" t="n">
        <v>42.2250094184689</v>
      </c>
      <c r="M874" s="42" t="n">
        <v>55.7370124323789</v>
      </c>
      <c r="N874" s="42" t="n">
        <v>2166.98748335582</v>
      </c>
      <c r="O874" s="6" t="str">
        <f aca="false">IF(H874&lt;=0,"Below 0%",IF(H874&lt;=0.05,"0-5%",IF(H874&lt;=0.1,"5-10%",IF(H874&lt;=0.2,"10-20%",IF(H874&lt;=0.4,"20-40%","Above 40%")))))</f>
        <v>10-20%</v>
      </c>
    </row>
    <row r="875" customFormat="false" ht="15" hidden="false" customHeight="false" outlineLevel="0" collapsed="false">
      <c r="A875" s="6" t="s">
        <v>152</v>
      </c>
      <c r="B875" s="45" t="n">
        <v>43229</v>
      </c>
      <c r="C875" s="6" t="s">
        <v>195</v>
      </c>
      <c r="D875" s="6" t="s">
        <v>185</v>
      </c>
      <c r="E875" s="6" t="s">
        <v>177</v>
      </c>
      <c r="F875" s="34" t="n">
        <v>0.675053179264069</v>
      </c>
      <c r="G875" s="34" t="n">
        <v>0.486997863762669</v>
      </c>
      <c r="H875" s="34" t="n">
        <v>0.38615223904359</v>
      </c>
      <c r="I875" s="35" t="n">
        <v>2.05</v>
      </c>
      <c r="J875" s="6" t="n">
        <v>0</v>
      </c>
      <c r="K875" s="35" t="n">
        <v>-1</v>
      </c>
      <c r="L875" s="42" t="n">
        <v>43.3397496671164</v>
      </c>
      <c r="M875" s="42" t="n">
        <v>-43.3397496671164</v>
      </c>
      <c r="N875" s="42" t="n">
        <v>2123.64773368871</v>
      </c>
      <c r="O875" s="6" t="str">
        <f aca="false">IF(H875&lt;=0,"Below 0%",IF(H875&lt;=0.05,"0-5%",IF(H875&lt;=0.1,"5-10%",IF(H875&lt;=0.2,"10-20%",IF(H875&lt;=0.4,"20-40%","Above 40%")))))</f>
        <v>20-40%</v>
      </c>
    </row>
    <row r="876" customFormat="false" ht="15" hidden="false" customHeight="false" outlineLevel="0" collapsed="false">
      <c r="A876" s="6" t="s">
        <v>152</v>
      </c>
      <c r="B876" s="45" t="n">
        <v>43230</v>
      </c>
      <c r="C876" s="6" t="s">
        <v>189</v>
      </c>
      <c r="D876" s="6" t="s">
        <v>176</v>
      </c>
      <c r="E876" s="6" t="s">
        <v>177</v>
      </c>
      <c r="F876" s="34" t="n">
        <v>0.595499217510223</v>
      </c>
      <c r="G876" s="34" t="n">
        <v>0.533853979049293</v>
      </c>
      <c r="H876" s="34" t="n">
        <v>0.115472097015574</v>
      </c>
      <c r="I876" s="35" t="n">
        <v>1.87</v>
      </c>
      <c r="J876" s="6" t="n">
        <v>0</v>
      </c>
      <c r="K876" s="35" t="n">
        <v>-1</v>
      </c>
      <c r="L876" s="42" t="n">
        <v>42.4729546737741</v>
      </c>
      <c r="M876" s="42" t="n">
        <v>-42.4729546737741</v>
      </c>
      <c r="N876" s="42" t="n">
        <v>2081.17477901493</v>
      </c>
      <c r="O876" s="6" t="str">
        <f aca="false">IF(H876&lt;=0,"Below 0%",IF(H876&lt;=0.05,"0-5%",IF(H876&lt;=0.1,"5-10%",IF(H876&lt;=0.2,"10-20%",IF(H876&lt;=0.4,"20-40%","Above 40%")))))</f>
        <v>10-20%</v>
      </c>
    </row>
    <row r="877" customFormat="false" ht="15" hidden="false" customHeight="false" outlineLevel="0" collapsed="false">
      <c r="A877" s="6" t="s">
        <v>152</v>
      </c>
      <c r="B877" s="45" t="n">
        <v>43233</v>
      </c>
      <c r="C877" s="6" t="s">
        <v>196</v>
      </c>
      <c r="D877" s="6" t="s">
        <v>199</v>
      </c>
      <c r="E877" s="6" t="s">
        <v>187</v>
      </c>
      <c r="F877" s="34" t="n">
        <v>0.56318873167038</v>
      </c>
      <c r="G877" s="34" t="n">
        <v>0.444533440128154</v>
      </c>
      <c r="H877" s="34" t="n">
        <v>0.266920957640485</v>
      </c>
      <c r="I877" s="35" t="n">
        <v>2.28</v>
      </c>
      <c r="J877" s="6" t="n">
        <v>0</v>
      </c>
      <c r="K877" s="35" t="n">
        <v>-1</v>
      </c>
      <c r="L877" s="42" t="n">
        <v>41.6234955802986</v>
      </c>
      <c r="M877" s="42" t="n">
        <v>-41.6234955802986</v>
      </c>
      <c r="N877" s="42" t="n">
        <v>2039.55128343463</v>
      </c>
      <c r="O877" s="6" t="str">
        <f aca="false">IF(H877&lt;=0,"Below 0%",IF(H877&lt;=0.05,"0-5%",IF(H877&lt;=0.1,"5-10%",IF(H877&lt;=0.2,"10-20%",IF(H877&lt;=0.4,"20-40%","Above 40%")))))</f>
        <v>20-40%</v>
      </c>
    </row>
    <row r="878" customFormat="false" ht="15" hidden="false" customHeight="false" outlineLevel="0" collapsed="false">
      <c r="A878" s="6" t="s">
        <v>152</v>
      </c>
      <c r="B878" s="45" t="n">
        <v>43233</v>
      </c>
      <c r="C878" s="6" t="s">
        <v>180</v>
      </c>
      <c r="D878" s="6" t="s">
        <v>178</v>
      </c>
      <c r="E878" s="6" t="s">
        <v>187</v>
      </c>
      <c r="F878" s="34" t="n">
        <v>0.615032136440277</v>
      </c>
      <c r="G878" s="34" t="n">
        <v>0.549082630239721</v>
      </c>
      <c r="H878" s="34" t="n">
        <v>0.120108527512085</v>
      </c>
      <c r="I878" s="35" t="n">
        <v>1.85</v>
      </c>
      <c r="J878" s="6" t="n">
        <v>1</v>
      </c>
      <c r="K878" s="35" t="n">
        <v>0.85</v>
      </c>
      <c r="L878" s="42" t="n">
        <v>41.6234955802986</v>
      </c>
      <c r="M878" s="42" t="n">
        <v>35.3799712432538</v>
      </c>
      <c r="N878" s="42" t="n">
        <v>2074.93125467789</v>
      </c>
      <c r="O878" s="6" t="str">
        <f aca="false">IF(H878&lt;=0,"Below 0%",IF(H878&lt;=0.05,"0-5%",IF(H878&lt;=0.1,"5-10%",IF(H878&lt;=0.2,"10-20%",IF(H878&lt;=0.4,"20-40%","Above 40%")))))</f>
        <v>10-20%</v>
      </c>
    </row>
    <row r="879" customFormat="false" ht="15" hidden="false" customHeight="false" outlineLevel="0" collapsed="false">
      <c r="A879" s="6" t="s">
        <v>152</v>
      </c>
      <c r="B879" s="45" t="n">
        <v>43233</v>
      </c>
      <c r="C879" s="6" t="s">
        <v>175</v>
      </c>
      <c r="D879" s="6" t="s">
        <v>192</v>
      </c>
      <c r="E879" s="6" t="s">
        <v>174</v>
      </c>
      <c r="F879" s="34" t="n">
        <v>0.325985789299011</v>
      </c>
      <c r="G879" s="34" t="n">
        <v>0.258648648648649</v>
      </c>
      <c r="H879" s="34" t="n">
        <v>0.260342132086041</v>
      </c>
      <c r="I879" s="35" t="n">
        <v>3.9</v>
      </c>
      <c r="J879" s="6" t="n">
        <v>0</v>
      </c>
      <c r="K879" s="35" t="n">
        <v>-1</v>
      </c>
      <c r="L879" s="42" t="n">
        <v>41.6234955802986</v>
      </c>
      <c r="M879" s="42" t="n">
        <v>-41.6234955802986</v>
      </c>
      <c r="N879" s="42" t="n">
        <v>2033.30775909759</v>
      </c>
      <c r="O879" s="6" t="str">
        <f aca="false">IF(H879&lt;=0,"Below 0%",IF(H879&lt;=0.05,"0-5%",IF(H879&lt;=0.1,"5-10%",IF(H879&lt;=0.2,"10-20%",IF(H879&lt;=0.4,"20-40%","Above 40%")))))</f>
        <v>20-40%</v>
      </c>
    </row>
    <row r="880" customFormat="false" ht="15" hidden="false" customHeight="false" outlineLevel="0" collapsed="false">
      <c r="A880" s="6" t="s">
        <v>152</v>
      </c>
      <c r="B880" s="45" t="n">
        <v>43233</v>
      </c>
      <c r="C880" s="6" t="s">
        <v>175</v>
      </c>
      <c r="D880" s="6" t="s">
        <v>192</v>
      </c>
      <c r="E880" s="6" t="s">
        <v>177</v>
      </c>
      <c r="F880" s="34" t="n">
        <v>0.289379090070725</v>
      </c>
      <c r="G880" s="34" t="n">
        <v>0.231891891891892</v>
      </c>
      <c r="H880" s="34" t="n">
        <v>0.247905166971656</v>
      </c>
      <c r="I880" s="35" t="n">
        <v>4.35</v>
      </c>
      <c r="J880" s="6" t="n">
        <v>1</v>
      </c>
      <c r="K880" s="35" t="n">
        <v>3.35</v>
      </c>
      <c r="L880" s="42" t="n">
        <v>40.1944804957698</v>
      </c>
      <c r="M880" s="42" t="n">
        <v>134.651509660829</v>
      </c>
      <c r="N880" s="42" t="n">
        <v>2167.95926875842</v>
      </c>
      <c r="O880" s="6" t="str">
        <f aca="false">IF(H880&lt;=0,"Below 0%",IF(H880&lt;=0.05,"0-5%",IF(H880&lt;=0.1,"5-10%",IF(H880&lt;=0.2,"10-20%",IF(H880&lt;=0.4,"20-40%","Above 40%")))))</f>
        <v>20-40%</v>
      </c>
    </row>
    <row r="881" customFormat="false" ht="15" hidden="false" customHeight="false" outlineLevel="0" collapsed="false">
      <c r="A881" s="6" t="s">
        <v>152</v>
      </c>
      <c r="B881" s="45" t="n">
        <v>43233</v>
      </c>
      <c r="C881" s="6" t="s">
        <v>189</v>
      </c>
      <c r="D881" s="6" t="s">
        <v>173</v>
      </c>
      <c r="E881" s="6" t="s">
        <v>174</v>
      </c>
      <c r="F881" s="34" t="n">
        <v>0.336153447628021</v>
      </c>
      <c r="G881" s="34" t="n">
        <v>0.283020904932758</v>
      </c>
      <c r="H881" s="34" t="n">
        <v>0.187733632990421</v>
      </c>
      <c r="I881" s="35" t="n">
        <v>3.52</v>
      </c>
      <c r="J881" s="6" t="n">
        <v>0</v>
      </c>
      <c r="K881" s="35" t="n">
        <v>-1</v>
      </c>
      <c r="L881" s="42" t="n">
        <v>37.8369416979123</v>
      </c>
      <c r="M881" s="42" t="n">
        <v>-37.8369416979123</v>
      </c>
      <c r="N881" s="42" t="n">
        <v>2130.1223270605</v>
      </c>
      <c r="O881" s="6" t="str">
        <f aca="false">IF(H881&lt;=0,"Below 0%",IF(H881&lt;=0.05,"0-5%",IF(H881&lt;=0.1,"5-10%",IF(H881&lt;=0.2,"10-20%",IF(H881&lt;=0.4,"20-40%","Above 40%")))))</f>
        <v>10-20%</v>
      </c>
    </row>
    <row r="882" customFormat="false" ht="15" hidden="false" customHeight="false" outlineLevel="0" collapsed="false">
      <c r="A882" s="6" t="s">
        <v>153</v>
      </c>
      <c r="B882" s="45" t="n">
        <v>43323</v>
      </c>
      <c r="C882" s="6" t="s">
        <v>203</v>
      </c>
      <c r="D882" s="6" t="s">
        <v>173</v>
      </c>
      <c r="E882" s="6" t="s">
        <v>177</v>
      </c>
      <c r="F882" s="34" t="n">
        <v>0.375452756881714</v>
      </c>
      <c r="G882" s="34" t="n">
        <v>0.293187347931874</v>
      </c>
      <c r="H882" s="34" t="n">
        <v>0.280589901065431</v>
      </c>
      <c r="I882" s="35" t="n">
        <v>3.4</v>
      </c>
      <c r="J882" s="6" t="n">
        <v>0</v>
      </c>
      <c r="K882" s="35" t="n">
        <v>-1</v>
      </c>
      <c r="L882" s="42" t="n">
        <v>34.6885849768952</v>
      </c>
      <c r="M882" s="42" t="n">
        <v>-34.6885849768952</v>
      </c>
      <c r="N882" s="42" t="n">
        <v>2095.43374208361</v>
      </c>
      <c r="O882" s="6" t="str">
        <f aca="false">IF(H882&lt;=0,"Below 0%",IF(H882&lt;=0.05,"0-5%",IF(H882&lt;=0.1,"5-10%",IF(H882&lt;=0.2,"10-20%",IF(H882&lt;=0.4,"20-40%","Above 40%")))))</f>
        <v>20-40%</v>
      </c>
    </row>
    <row r="883" customFormat="false" ht="15" hidden="false" customHeight="false" outlineLevel="0" collapsed="false">
      <c r="A883" s="6" t="s">
        <v>153</v>
      </c>
      <c r="B883" s="45" t="n">
        <v>43323</v>
      </c>
      <c r="C883" s="6" t="s">
        <v>203</v>
      </c>
      <c r="D883" s="6" t="s">
        <v>173</v>
      </c>
      <c r="E883" s="6" t="s">
        <v>174</v>
      </c>
      <c r="F883" s="34" t="n">
        <v>0.326343178749085</v>
      </c>
      <c r="G883" s="34" t="n">
        <v>0.293187347931874</v>
      </c>
      <c r="H883" s="34" t="n">
        <v>0.113087522538371</v>
      </c>
      <c r="I883" s="35" t="n">
        <v>3.4</v>
      </c>
      <c r="J883" s="6" t="n">
        <v>1</v>
      </c>
      <c r="K883" s="35" t="n">
        <v>2.4</v>
      </c>
      <c r="L883" s="42" t="n">
        <v>19.79540375612</v>
      </c>
      <c r="M883" s="42" t="n">
        <v>47.5089690146879</v>
      </c>
      <c r="N883" s="42" t="n">
        <v>2142.9427110983</v>
      </c>
      <c r="O883" s="6" t="str">
        <f aca="false">IF(H883&lt;=0,"Below 0%",IF(H883&lt;=0.05,"0-5%",IF(H883&lt;=0.1,"5-10%",IF(H883&lt;=0.2,"10-20%",IF(H883&lt;=0.4,"20-40%","Above 40%")))))</f>
        <v>10-20%</v>
      </c>
    </row>
    <row r="884" customFormat="false" ht="15" hidden="false" customHeight="false" outlineLevel="0" collapsed="false">
      <c r="A884" s="6" t="s">
        <v>153</v>
      </c>
      <c r="B884" s="45" t="n">
        <v>43323</v>
      </c>
      <c r="C884" s="6" t="s">
        <v>198</v>
      </c>
      <c r="D884" s="6" t="s">
        <v>201</v>
      </c>
      <c r="E884" s="6" t="s">
        <v>187</v>
      </c>
      <c r="F884" s="34" t="n">
        <v>0.561793148517609</v>
      </c>
      <c r="G884" s="34" t="n">
        <v>0.403769372772936</v>
      </c>
      <c r="H884" s="34" t="n">
        <v>0.391371377822505</v>
      </c>
      <c r="I884" s="35" t="n">
        <v>2.48</v>
      </c>
      <c r="J884" s="6" t="n">
        <v>1</v>
      </c>
      <c r="K884" s="35" t="n">
        <v>1.48</v>
      </c>
      <c r="L884" s="42" t="n">
        <v>34.6885849768952</v>
      </c>
      <c r="M884" s="42" t="n">
        <v>51.3391057658049</v>
      </c>
      <c r="N884" s="42" t="n">
        <v>2194.2818168641</v>
      </c>
      <c r="O884" s="6" t="str">
        <f aca="false">IF(H884&lt;=0,"Below 0%",IF(H884&lt;=0.05,"0-5%",IF(H884&lt;=0.1,"5-10%",IF(H884&lt;=0.2,"10-20%",IF(H884&lt;=0.4,"20-40%","Above 40%")))))</f>
        <v>20-40%</v>
      </c>
    </row>
    <row r="885" customFormat="false" ht="15" hidden="false" customHeight="false" outlineLevel="0" collapsed="false">
      <c r="A885" s="6" t="s">
        <v>153</v>
      </c>
      <c r="B885" s="45" t="n">
        <v>43323</v>
      </c>
      <c r="C885" s="6" t="s">
        <v>188</v>
      </c>
      <c r="D885" s="6" t="s">
        <v>181</v>
      </c>
      <c r="E885" s="6" t="s">
        <v>177</v>
      </c>
      <c r="F885" s="34" t="n">
        <v>0.602173566818237</v>
      </c>
      <c r="G885" s="34" t="n">
        <v>0.471139004716096</v>
      </c>
      <c r="H885" s="34" t="n">
        <v>0.278122933551429</v>
      </c>
      <c r="I885" s="35" t="n">
        <v>2.12</v>
      </c>
      <c r="J885" s="6" t="n">
        <v>1</v>
      </c>
      <c r="K885" s="35" t="n">
        <v>1.12</v>
      </c>
      <c r="L885" s="42" t="n">
        <v>34.6885849768952</v>
      </c>
      <c r="M885" s="42" t="n">
        <v>38.8512151741226</v>
      </c>
      <c r="N885" s="42" t="n">
        <v>2233.13303203823</v>
      </c>
      <c r="O885" s="6" t="str">
        <f aca="false">IF(H885&lt;=0,"Below 0%",IF(H885&lt;=0.05,"0-5%",IF(H885&lt;=0.1,"5-10%",IF(H885&lt;=0.2,"10-20%",IF(H885&lt;=0.4,"20-40%","Above 40%")))))</f>
        <v>20-40%</v>
      </c>
    </row>
    <row r="886" customFormat="false" ht="15" hidden="false" customHeight="false" outlineLevel="0" collapsed="false">
      <c r="A886" s="6" t="s">
        <v>153</v>
      </c>
      <c r="B886" s="45" t="n">
        <v>43323</v>
      </c>
      <c r="C886" s="6" t="s">
        <v>202</v>
      </c>
      <c r="D886" s="6" t="s">
        <v>190</v>
      </c>
      <c r="E886" s="6" t="s">
        <v>174</v>
      </c>
      <c r="F886" s="34" t="n">
        <v>0.335623174905777</v>
      </c>
      <c r="G886" s="34" t="n">
        <v>0.247159652833174</v>
      </c>
      <c r="H886" s="34" t="n">
        <v>0.357920562917739</v>
      </c>
      <c r="I886" s="35" t="n">
        <v>4.07</v>
      </c>
      <c r="J886" s="6" t="n">
        <v>0</v>
      </c>
      <c r="K886" s="35" t="n">
        <v>-1</v>
      </c>
      <c r="L886" s="42" t="n">
        <v>34.6885849768952</v>
      </c>
      <c r="M886" s="42" t="n">
        <v>-34.6885849768952</v>
      </c>
      <c r="N886" s="42" t="n">
        <v>2198.44444706133</v>
      </c>
      <c r="O886" s="6" t="str">
        <f aca="false">IF(H886&lt;=0,"Below 0%",IF(H886&lt;=0.05,"0-5%",IF(H886&lt;=0.1,"5-10%",IF(H886&lt;=0.2,"10-20%",IF(H886&lt;=0.4,"20-40%","Above 40%")))))</f>
        <v>20-40%</v>
      </c>
    </row>
    <row r="887" customFormat="false" ht="15" hidden="false" customHeight="false" outlineLevel="0" collapsed="false">
      <c r="A887" s="6" t="s">
        <v>153</v>
      </c>
      <c r="B887" s="45" t="n">
        <v>43323</v>
      </c>
      <c r="C887" s="6" t="s">
        <v>184</v>
      </c>
      <c r="D887" s="6" t="s">
        <v>180</v>
      </c>
      <c r="E887" s="6" t="s">
        <v>177</v>
      </c>
      <c r="F887" s="34" t="n">
        <v>0.379932343959808</v>
      </c>
      <c r="G887" s="34" t="n">
        <v>0.328191402788578</v>
      </c>
      <c r="H887" s="34" t="n">
        <v>0.157654773195147</v>
      </c>
      <c r="I887" s="35" t="n">
        <v>3.05</v>
      </c>
      <c r="J887" s="6" t="n">
        <v>1</v>
      </c>
      <c r="K887" s="35" t="n">
        <v>2.05</v>
      </c>
      <c r="L887" s="42" t="n">
        <v>33.5873596939829</v>
      </c>
      <c r="M887" s="42" t="n">
        <v>68.8540873726649</v>
      </c>
      <c r="N887" s="42" t="n">
        <v>2267.298534434</v>
      </c>
      <c r="O887" s="6" t="str">
        <f aca="false">IF(H887&lt;=0,"Below 0%",IF(H887&lt;=0.05,"0-5%",IF(H887&lt;=0.1,"5-10%",IF(H887&lt;=0.2,"10-20%",IF(H887&lt;=0.4,"20-40%","Above 40%")))))</f>
        <v>10-20%</v>
      </c>
    </row>
    <row r="888" customFormat="false" ht="15" hidden="false" customHeight="false" outlineLevel="0" collapsed="false">
      <c r="A888" s="6" t="s">
        <v>153</v>
      </c>
      <c r="B888" s="45" t="n">
        <v>43323</v>
      </c>
      <c r="C888" s="6" t="s">
        <v>199</v>
      </c>
      <c r="D888" s="6" t="s">
        <v>193</v>
      </c>
      <c r="E888" s="6" t="s">
        <v>174</v>
      </c>
      <c r="F888" s="34" t="n">
        <v>0.304708182811737</v>
      </c>
      <c r="G888" s="34" t="n">
        <v>0.270027068980245</v>
      </c>
      <c r="H888" s="34" t="n">
        <v>0.128435693363874</v>
      </c>
      <c r="I888" s="35" t="n">
        <v>3.71</v>
      </c>
      <c r="J888" s="6" t="n">
        <v>0</v>
      </c>
      <c r="K888" s="35" t="n">
        <v>-1</v>
      </c>
      <c r="L888" s="42" t="n">
        <v>20.875129348367</v>
      </c>
      <c r="M888" s="42" t="n">
        <v>-20.875129348367</v>
      </c>
      <c r="N888" s="42" t="n">
        <v>2246.42340508563</v>
      </c>
      <c r="O888" s="6" t="str">
        <f aca="false">IF(H888&lt;=0,"Below 0%",IF(H888&lt;=0.05,"0-5%",IF(H888&lt;=0.1,"5-10%",IF(H888&lt;=0.2,"10-20%",IF(H888&lt;=0.4,"20-40%","Above 40%")))))</f>
        <v>10-20%</v>
      </c>
    </row>
    <row r="889" customFormat="false" ht="15" hidden="false" customHeight="false" outlineLevel="0" collapsed="false">
      <c r="A889" s="6" t="s">
        <v>153</v>
      </c>
      <c r="B889" s="45" t="n">
        <v>43330</v>
      </c>
      <c r="C889" s="6" t="s">
        <v>190</v>
      </c>
      <c r="D889" s="6" t="s">
        <v>185</v>
      </c>
      <c r="E889" s="6" t="s">
        <v>174</v>
      </c>
      <c r="F889" s="34" t="n">
        <v>0.308164954185486</v>
      </c>
      <c r="G889" s="34" t="n">
        <v>0.247819487418997</v>
      </c>
      <c r="H889" s="34" t="n">
        <v>0.243505736352608</v>
      </c>
      <c r="I889" s="35" t="n">
        <v>4.02</v>
      </c>
      <c r="J889" s="6" t="n">
        <v>0</v>
      </c>
      <c r="K889" s="35" t="n">
        <v>-1</v>
      </c>
      <c r="L889" s="42" t="n">
        <v>44.4120726048197</v>
      </c>
      <c r="M889" s="42" t="n">
        <v>-44.4120726048197</v>
      </c>
      <c r="N889" s="42" t="n">
        <v>2202.01133248081</v>
      </c>
      <c r="O889" s="6" t="str">
        <f aca="false">IF(H889&lt;=0,"Below 0%",IF(H889&lt;=0.05,"0-5%",IF(H889&lt;=0.1,"5-10%",IF(H889&lt;=0.2,"10-20%",IF(H889&lt;=0.4,"20-40%","Above 40%")))))</f>
        <v>20-40%</v>
      </c>
    </row>
    <row r="890" customFormat="false" ht="15" hidden="false" customHeight="false" outlineLevel="0" collapsed="false">
      <c r="A890" s="6" t="s">
        <v>153</v>
      </c>
      <c r="B890" s="45" t="n">
        <v>43330</v>
      </c>
      <c r="C890" s="6" t="s">
        <v>173</v>
      </c>
      <c r="D890" s="6" t="s">
        <v>179</v>
      </c>
      <c r="E890" s="6" t="s">
        <v>174</v>
      </c>
      <c r="F890" s="34" t="n">
        <v>0.339964181184769</v>
      </c>
      <c r="G890" s="34" t="n">
        <v>0.279766120205786</v>
      </c>
      <c r="H890" s="34" t="n">
        <v>0.215172805537365</v>
      </c>
      <c r="I890" s="35" t="n">
        <v>3.63</v>
      </c>
      <c r="J890" s="6" t="n">
        <v>0</v>
      </c>
      <c r="K890" s="35" t="n">
        <v>-1</v>
      </c>
      <c r="L890" s="42" t="n">
        <v>44.9284681017126</v>
      </c>
      <c r="M890" s="42" t="n">
        <v>-44.9284681017126</v>
      </c>
      <c r="N890" s="42" t="n">
        <v>2157.0828643791</v>
      </c>
      <c r="O890" s="6" t="str">
        <f aca="false">IF(H890&lt;=0,"Below 0%",IF(H890&lt;=0.05,"0-5%",IF(H890&lt;=0.1,"5-10%",IF(H890&lt;=0.2,"10-20%",IF(H890&lt;=0.4,"20-40%","Above 40%")))))</f>
        <v>20-40%</v>
      </c>
    </row>
    <row r="891" customFormat="false" ht="15" hidden="false" customHeight="false" outlineLevel="0" collapsed="false">
      <c r="A891" s="6" t="s">
        <v>153</v>
      </c>
      <c r="B891" s="45" t="n">
        <v>43330</v>
      </c>
      <c r="C891" s="6" t="s">
        <v>173</v>
      </c>
      <c r="D891" s="6" t="s">
        <v>179</v>
      </c>
      <c r="E891" s="6" t="s">
        <v>177</v>
      </c>
      <c r="F891" s="34" t="n">
        <v>0.27496600151062</v>
      </c>
      <c r="G891" s="34" t="n">
        <v>0.212458371620712</v>
      </c>
      <c r="H891" s="34" t="n">
        <v>0.294211187881543</v>
      </c>
      <c r="I891" s="35" t="n">
        <v>4.78</v>
      </c>
      <c r="J891" s="6" t="n">
        <v>0</v>
      </c>
      <c r="K891" s="35" t="n">
        <v>-1</v>
      </c>
      <c r="L891" s="42" t="n">
        <v>44.9284681017126</v>
      </c>
      <c r="M891" s="42" t="n">
        <v>-44.9284681017126</v>
      </c>
      <c r="N891" s="42" t="n">
        <v>2112.15439627738</v>
      </c>
      <c r="O891" s="6" t="str">
        <f aca="false">IF(H891&lt;=0,"Below 0%",IF(H891&lt;=0.05,"0-5%",IF(H891&lt;=0.1,"5-10%",IF(H891&lt;=0.2,"10-20%",IF(H891&lt;=0.4,"20-40%","Above 40%")))))</f>
        <v>20-40%</v>
      </c>
    </row>
    <row r="892" customFormat="false" ht="15" hidden="false" customHeight="false" outlineLevel="0" collapsed="false">
      <c r="A892" s="6" t="s">
        <v>153</v>
      </c>
      <c r="B892" s="45" t="n">
        <v>43330</v>
      </c>
      <c r="C892" s="6" t="s">
        <v>189</v>
      </c>
      <c r="D892" s="6" t="s">
        <v>199</v>
      </c>
      <c r="E892" s="6" t="s">
        <v>177</v>
      </c>
      <c r="F892" s="34" t="n">
        <v>0.302548617124558</v>
      </c>
      <c r="G892" s="34" t="n">
        <v>0.265534821894298</v>
      </c>
      <c r="H892" s="34" t="n">
        <v>0.139393375852581</v>
      </c>
      <c r="I892" s="35" t="n">
        <v>3.75</v>
      </c>
      <c r="J892" s="6" t="n">
        <v>1</v>
      </c>
      <c r="K892" s="35" t="n">
        <v>2.75</v>
      </c>
      <c r="L892" s="42" t="n">
        <v>27.4793363620667</v>
      </c>
      <c r="M892" s="42" t="n">
        <v>75.5681749956834</v>
      </c>
      <c r="N892" s="42" t="n">
        <v>2187.72257127307</v>
      </c>
      <c r="O892" s="6" t="str">
        <f aca="false">IF(H892&lt;=0,"Below 0%",IF(H892&lt;=0.05,"0-5%",IF(H892&lt;=0.1,"5-10%",IF(H892&lt;=0.2,"10-20%",IF(H892&lt;=0.4,"20-40%","Above 40%")))))</f>
        <v>10-20%</v>
      </c>
    </row>
    <row r="893" customFormat="false" ht="15" hidden="false" customHeight="false" outlineLevel="0" collapsed="false">
      <c r="A893" s="6" t="s">
        <v>153</v>
      </c>
      <c r="B893" s="45" t="n">
        <v>43331</v>
      </c>
      <c r="C893" s="6" t="s">
        <v>196</v>
      </c>
      <c r="D893" s="6" t="s">
        <v>198</v>
      </c>
      <c r="E893" s="6" t="s">
        <v>187</v>
      </c>
      <c r="F893" s="34" t="n">
        <v>0.492153912782669</v>
      </c>
      <c r="G893" s="34" t="n">
        <v>0.399928135106001</v>
      </c>
      <c r="H893" s="34" t="n">
        <v>0.230605875358641</v>
      </c>
      <c r="I893" s="35" t="n">
        <v>2.5</v>
      </c>
      <c r="J893" s="6" t="n">
        <v>0</v>
      </c>
      <c r="K893" s="35" t="n">
        <v>-1</v>
      </c>
      <c r="L893" s="42" t="n">
        <v>43.7544514254613</v>
      </c>
      <c r="M893" s="42" t="n">
        <v>-43.7544514254613</v>
      </c>
      <c r="N893" s="42" t="n">
        <v>2143.96811984761</v>
      </c>
      <c r="O893" s="6" t="str">
        <f aca="false">IF(H893&lt;=0,"Below 0%",IF(H893&lt;=0.05,"0-5%",IF(H893&lt;=0.1,"5-10%",IF(H893&lt;=0.2,"10-20%",IF(H893&lt;=0.4,"20-40%","Above 40%")))))</f>
        <v>20-40%</v>
      </c>
    </row>
    <row r="894" customFormat="false" ht="15" hidden="false" customHeight="false" outlineLevel="0" collapsed="false">
      <c r="A894" s="6" t="s">
        <v>153</v>
      </c>
      <c r="B894" s="45" t="n">
        <v>43331</v>
      </c>
      <c r="C894" s="6" t="s">
        <v>201</v>
      </c>
      <c r="D894" s="6" t="s">
        <v>176</v>
      </c>
      <c r="E894" s="6" t="s">
        <v>177</v>
      </c>
      <c r="F894" s="34" t="n">
        <v>0.722432136535645</v>
      </c>
      <c r="G894" s="34" t="n">
        <v>0.543</v>
      </c>
      <c r="H894" s="34" t="n">
        <v>0.330445923638388</v>
      </c>
      <c r="I894" s="35" t="n">
        <v>1.84</v>
      </c>
      <c r="J894" s="6" t="n">
        <v>0</v>
      </c>
      <c r="K894" s="35" t="n">
        <v>-1</v>
      </c>
      <c r="L894" s="42" t="n">
        <v>43.7544514254613</v>
      </c>
      <c r="M894" s="42" t="n">
        <v>-43.7544514254613</v>
      </c>
      <c r="N894" s="42" t="n">
        <v>2100.21366842214</v>
      </c>
      <c r="O894" s="6" t="str">
        <f aca="false">IF(H894&lt;=0,"Below 0%",IF(H894&lt;=0.05,"0-5%",IF(H894&lt;=0.1,"5-10%",IF(H894&lt;=0.2,"10-20%",IF(H894&lt;=0.4,"20-40%","Above 40%")))))</f>
        <v>20-40%</v>
      </c>
    </row>
    <row r="895" customFormat="false" ht="15" hidden="false" customHeight="false" outlineLevel="0" collapsed="false">
      <c r="A895" s="6" t="s">
        <v>153</v>
      </c>
      <c r="B895" s="45" t="n">
        <v>43337</v>
      </c>
      <c r="C895" s="6" t="s">
        <v>179</v>
      </c>
      <c r="D895" s="6" t="s">
        <v>195</v>
      </c>
      <c r="E895" s="6" t="s">
        <v>174</v>
      </c>
      <c r="F895" s="34" t="n">
        <v>0.335640013217926</v>
      </c>
      <c r="G895" s="34" t="n">
        <v>0.29760715129272</v>
      </c>
      <c r="H895" s="34" t="n">
        <v>0.127795524267487</v>
      </c>
      <c r="I895" s="35" t="n">
        <v>3.35</v>
      </c>
      <c r="J895" s="6" t="n">
        <v>0</v>
      </c>
      <c r="K895" s="35" t="n">
        <v>-1</v>
      </c>
      <c r="L895" s="42" t="n">
        <v>27.7929863901356</v>
      </c>
      <c r="M895" s="42" t="n">
        <v>-27.7929863901356</v>
      </c>
      <c r="N895" s="42" t="n">
        <v>2072.42068203201</v>
      </c>
      <c r="O895" s="6" t="str">
        <f aca="false">IF(H895&lt;=0,"Below 0%",IF(H895&lt;=0.05,"0-5%",IF(H895&lt;=0.1,"5-10%",IF(H895&lt;=0.2,"10-20%",IF(H895&lt;=0.4,"20-40%","Above 40%")))))</f>
        <v>10-20%</v>
      </c>
    </row>
    <row r="896" customFormat="false" ht="15" hidden="false" customHeight="false" outlineLevel="0" collapsed="false">
      <c r="A896" s="6" t="s">
        <v>153</v>
      </c>
      <c r="B896" s="45" t="n">
        <v>43338</v>
      </c>
      <c r="C896" s="6" t="s">
        <v>184</v>
      </c>
      <c r="D896" s="6" t="s">
        <v>196</v>
      </c>
      <c r="E896" s="6" t="s">
        <v>174</v>
      </c>
      <c r="F896" s="34" t="n">
        <v>0.37093922495842</v>
      </c>
      <c r="G896" s="34" t="n">
        <v>0.282220131702728</v>
      </c>
      <c r="H896" s="34" t="n">
        <v>0.314361320436001</v>
      </c>
      <c r="I896" s="35" t="n">
        <v>3.57</v>
      </c>
      <c r="J896" s="6" t="n">
        <v>0</v>
      </c>
      <c r="K896" s="35" t="n">
        <v>-1</v>
      </c>
      <c r="L896" s="42" t="n">
        <v>41.4484136406402</v>
      </c>
      <c r="M896" s="42" t="n">
        <v>-41.4484136406402</v>
      </c>
      <c r="N896" s="42" t="n">
        <v>2030.97226839137</v>
      </c>
      <c r="O896" s="6" t="str">
        <f aca="false">IF(H896&lt;=0,"Below 0%",IF(H896&lt;=0.05,"0-5%",IF(H896&lt;=0.1,"5-10%",IF(H896&lt;=0.2,"10-20%",IF(H896&lt;=0.4,"20-40%","Above 40%")))))</f>
        <v>20-40%</v>
      </c>
    </row>
    <row r="897" customFormat="false" ht="15" hidden="false" customHeight="false" outlineLevel="0" collapsed="false">
      <c r="A897" s="6" t="s">
        <v>153</v>
      </c>
      <c r="B897" s="45" t="n">
        <v>43338</v>
      </c>
      <c r="C897" s="6" t="s">
        <v>184</v>
      </c>
      <c r="D897" s="6" t="s">
        <v>196</v>
      </c>
      <c r="E897" s="6" t="s">
        <v>177</v>
      </c>
      <c r="F897" s="34" t="n">
        <v>0.310012221336365</v>
      </c>
      <c r="G897" s="34" t="n">
        <v>0.223894637817498</v>
      </c>
      <c r="H897" s="34" t="n">
        <v>0.384634417145192</v>
      </c>
      <c r="I897" s="35" t="n">
        <v>4.5</v>
      </c>
      <c r="J897" s="6" t="n">
        <v>0</v>
      </c>
      <c r="K897" s="35" t="n">
        <v>-1</v>
      </c>
      <c r="L897" s="42" t="n">
        <v>41.4484136406402</v>
      </c>
      <c r="M897" s="42" t="n">
        <v>-41.4484136406402</v>
      </c>
      <c r="N897" s="42" t="n">
        <v>1989.52385475073</v>
      </c>
      <c r="O897" s="6" t="str">
        <f aca="false">IF(H897&lt;=0,"Below 0%",IF(H897&lt;=0.05,"0-5%",IF(H897&lt;=0.1,"5-10%",IF(H897&lt;=0.2,"10-20%",IF(H897&lt;=0.4,"20-40%","Above 40%")))))</f>
        <v>20-40%</v>
      </c>
    </row>
    <row r="898" customFormat="false" ht="15" hidden="false" customHeight="false" outlineLevel="0" collapsed="false">
      <c r="A898" s="6" t="s">
        <v>153</v>
      </c>
      <c r="B898" s="45" t="n">
        <v>43338</v>
      </c>
      <c r="C898" s="6" t="s">
        <v>188</v>
      </c>
      <c r="D898" s="6" t="s">
        <v>190</v>
      </c>
      <c r="E898" s="6" t="s">
        <v>174</v>
      </c>
      <c r="F898" s="34" t="n">
        <v>0.285364747047424</v>
      </c>
      <c r="G898" s="34" t="n">
        <v>0.240164432948142</v>
      </c>
      <c r="H898" s="34" t="n">
        <v>0.188205695341417</v>
      </c>
      <c r="I898" s="35" t="n">
        <v>4.17</v>
      </c>
      <c r="J898" s="6" t="n">
        <v>0</v>
      </c>
      <c r="K898" s="35" t="n">
        <v>-1</v>
      </c>
      <c r="L898" s="42" t="n">
        <v>31.0488816572015</v>
      </c>
      <c r="M898" s="42" t="n">
        <v>-31.0488816572015</v>
      </c>
      <c r="N898" s="42" t="n">
        <v>1958.47497309353</v>
      </c>
      <c r="O898" s="6" t="str">
        <f aca="false">IF(H898&lt;=0,"Below 0%",IF(H898&lt;=0.05,"0-5%",IF(H898&lt;=0.1,"5-10%",IF(H898&lt;=0.2,"10-20%",IF(H898&lt;=0.4,"20-40%","Above 40%")))))</f>
        <v>10-20%</v>
      </c>
    </row>
    <row r="899" customFormat="false" ht="15" hidden="false" customHeight="false" outlineLevel="0" collapsed="false">
      <c r="A899" s="6" t="s">
        <v>153</v>
      </c>
      <c r="B899" s="45" t="n">
        <v>43339</v>
      </c>
      <c r="C899" s="6" t="s">
        <v>176</v>
      </c>
      <c r="D899" s="6" t="s">
        <v>181</v>
      </c>
      <c r="E899" s="6" t="s">
        <v>174</v>
      </c>
      <c r="F899" s="34" t="n">
        <v>0.32927018404007</v>
      </c>
      <c r="G899" s="34" t="n">
        <v>0.293535620052771</v>
      </c>
      <c r="H899" s="34" t="n">
        <v>0.121738424729765</v>
      </c>
      <c r="I899" s="35" t="n">
        <v>3.4</v>
      </c>
      <c r="J899" s="6" t="n">
        <v>0</v>
      </c>
      <c r="K899" s="35" t="n">
        <v>-1</v>
      </c>
      <c r="L899" s="42" t="n">
        <v>24.3827330544741</v>
      </c>
      <c r="M899" s="42" t="n">
        <v>-24.3827330544741</v>
      </c>
      <c r="N899" s="42" t="n">
        <v>1934.09224003905</v>
      </c>
      <c r="O899" s="6" t="str">
        <f aca="false">IF(H899&lt;=0,"Below 0%",IF(H899&lt;=0.05,"0-5%",IF(H899&lt;=0.1,"5-10%",IF(H899&lt;=0.2,"10-20%",IF(H899&lt;=0.4,"20-40%","Above 40%")))))</f>
        <v>10-20%</v>
      </c>
    </row>
    <row r="900" customFormat="false" ht="15" hidden="false" customHeight="false" outlineLevel="0" collapsed="false">
      <c r="A900" s="6" t="s">
        <v>153</v>
      </c>
      <c r="B900" s="45" t="n">
        <v>43344</v>
      </c>
      <c r="C900" s="6" t="s">
        <v>201</v>
      </c>
      <c r="D900" s="6" t="s">
        <v>184</v>
      </c>
      <c r="E900" s="6" t="s">
        <v>174</v>
      </c>
      <c r="F900" s="34" t="n">
        <v>0.330158442258835</v>
      </c>
      <c r="G900" s="34" t="n">
        <v>0.283950617283951</v>
      </c>
      <c r="H900" s="34" t="n">
        <v>0.162731905346331</v>
      </c>
      <c r="I900" s="35" t="n">
        <v>3.5</v>
      </c>
      <c r="J900" s="6" t="n">
        <v>1</v>
      </c>
      <c r="K900" s="35" t="n">
        <v>2.5</v>
      </c>
      <c r="L900" s="42" t="n">
        <v>30.0856844007627</v>
      </c>
      <c r="M900" s="42" t="n">
        <v>75.2142110019066</v>
      </c>
      <c r="N900" s="42" t="n">
        <v>2009.30645104096</v>
      </c>
      <c r="O900" s="6" t="str">
        <f aca="false">IF(H900&lt;=0,"Below 0%",IF(H900&lt;=0.05,"0-5%",IF(H900&lt;=0.1,"5-10%",IF(H900&lt;=0.2,"10-20%",IF(H900&lt;=0.4,"20-40%","Above 40%")))))</f>
        <v>10-20%</v>
      </c>
    </row>
    <row r="901" customFormat="false" ht="15" hidden="false" customHeight="false" outlineLevel="0" collapsed="false">
      <c r="A901" s="6" t="s">
        <v>153</v>
      </c>
      <c r="B901" s="45" t="n">
        <v>43344</v>
      </c>
      <c r="C901" s="6" t="s">
        <v>201</v>
      </c>
      <c r="D901" s="6" t="s">
        <v>184</v>
      </c>
      <c r="E901" s="6" t="s">
        <v>177</v>
      </c>
      <c r="F901" s="34" t="n">
        <v>0.343321830034256</v>
      </c>
      <c r="G901" s="34" t="n">
        <v>0.283950617283951</v>
      </c>
      <c r="H901" s="34" t="n">
        <v>0.209089923164119</v>
      </c>
      <c r="I901" s="35" t="n">
        <v>3.5</v>
      </c>
      <c r="J901" s="6" t="n">
        <v>0</v>
      </c>
      <c r="K901" s="35" t="n">
        <v>-1</v>
      </c>
      <c r="L901" s="42" t="n">
        <v>38.681844800781</v>
      </c>
      <c r="M901" s="42" t="n">
        <v>-38.681844800781</v>
      </c>
      <c r="N901" s="42" t="n">
        <v>1970.62460624018</v>
      </c>
      <c r="O901" s="6" t="str">
        <f aca="false">IF(H901&lt;=0,"Below 0%",IF(H901&lt;=0.05,"0-5%",IF(H901&lt;=0.1,"5-10%",IF(H901&lt;=0.2,"10-20%",IF(H901&lt;=0.4,"20-40%","Above 40%")))))</f>
        <v>20-40%</v>
      </c>
    </row>
    <row r="902" customFormat="false" ht="15" hidden="false" customHeight="false" outlineLevel="0" collapsed="false">
      <c r="A902" s="6" t="s">
        <v>153</v>
      </c>
      <c r="B902" s="45" t="n">
        <v>43344</v>
      </c>
      <c r="C902" s="6" t="s">
        <v>180</v>
      </c>
      <c r="D902" s="6" t="s">
        <v>179</v>
      </c>
      <c r="E902" s="6" t="s">
        <v>177</v>
      </c>
      <c r="F902" s="34" t="n">
        <v>0.259852200746536</v>
      </c>
      <c r="G902" s="34" t="n">
        <v>0.220828105395232</v>
      </c>
      <c r="H902" s="34" t="n">
        <v>0.176717068153349</v>
      </c>
      <c r="I902" s="35" t="n">
        <v>4.5</v>
      </c>
      <c r="J902" s="6" t="n">
        <v>1</v>
      </c>
      <c r="K902" s="35" t="n">
        <v>3.5</v>
      </c>
      <c r="L902" s="42" t="n">
        <v>23.3935230396574</v>
      </c>
      <c r="M902" s="42" t="n">
        <v>81.8773306388009</v>
      </c>
      <c r="N902" s="42" t="n">
        <v>2052.50193687898</v>
      </c>
      <c r="O902" s="6" t="str">
        <f aca="false">IF(H902&lt;=0,"Below 0%",IF(H902&lt;=0.05,"0-5%",IF(H902&lt;=0.1,"5-10%",IF(H902&lt;=0.2,"10-20%",IF(H902&lt;=0.4,"20-40%","Above 40%")))))</f>
        <v>10-20%</v>
      </c>
    </row>
    <row r="903" customFormat="false" ht="15" hidden="false" customHeight="false" outlineLevel="0" collapsed="false">
      <c r="A903" s="6" t="s">
        <v>153</v>
      </c>
      <c r="B903" s="45" t="n">
        <v>43345</v>
      </c>
      <c r="C903" s="6" t="s">
        <v>193</v>
      </c>
      <c r="D903" s="6" t="s">
        <v>185</v>
      </c>
      <c r="E903" s="6" t="s">
        <v>174</v>
      </c>
      <c r="F903" s="34" t="n">
        <v>0.268233329057694</v>
      </c>
      <c r="G903" s="34" t="n">
        <v>0.225255972696246</v>
      </c>
      <c r="H903" s="34" t="n">
        <v>0.190793415362185</v>
      </c>
      <c r="I903" s="35" t="n">
        <v>4.54</v>
      </c>
      <c r="J903" s="6" t="n">
        <v>0</v>
      </c>
      <c r="K903" s="35" t="n">
        <v>-1</v>
      </c>
      <c r="L903" s="42" t="n">
        <v>31.5672643811394</v>
      </c>
      <c r="M903" s="42" t="n">
        <v>-31.5672643811394</v>
      </c>
      <c r="N903" s="42" t="n">
        <v>2020.93467249784</v>
      </c>
      <c r="O903" s="6" t="str">
        <f aca="false">IF(H903&lt;=0,"Below 0%",IF(H903&lt;=0.05,"0-5%",IF(H903&lt;=0.1,"5-10%",IF(H903&lt;=0.2,"10-20%",IF(H903&lt;=0.4,"20-40%","Above 40%")))))</f>
        <v>10-20%</v>
      </c>
    </row>
    <row r="904" customFormat="false" ht="15" hidden="false" customHeight="false" outlineLevel="0" collapsed="false">
      <c r="A904" s="6" t="s">
        <v>153</v>
      </c>
      <c r="B904" s="45" t="n">
        <v>43358</v>
      </c>
      <c r="C904" s="6" t="s">
        <v>199</v>
      </c>
      <c r="D904" s="6" t="s">
        <v>195</v>
      </c>
      <c r="E904" s="6" t="s">
        <v>174</v>
      </c>
      <c r="F904" s="34" t="n">
        <v>0.36022299528122</v>
      </c>
      <c r="G904" s="34" t="n">
        <v>0.284686715248059</v>
      </c>
      <c r="H904" s="34" t="n">
        <v>0.265331243037959</v>
      </c>
      <c r="I904" s="35" t="n">
        <v>3.5</v>
      </c>
      <c r="J904" s="6" t="n">
        <v>0</v>
      </c>
      <c r="K904" s="35" t="n">
        <v>-1</v>
      </c>
      <c r="L904" s="42" t="n">
        <v>38.5977464558906</v>
      </c>
      <c r="M904" s="42" t="n">
        <v>-38.5977464558906</v>
      </c>
      <c r="N904" s="42" t="n">
        <v>1982.33692604195</v>
      </c>
      <c r="O904" s="6" t="str">
        <f aca="false">IF(H904&lt;=0,"Below 0%",IF(H904&lt;=0.05,"0-5%",IF(H904&lt;=0.1,"5-10%",IF(H904&lt;=0.2,"10-20%",IF(H904&lt;=0.4,"20-40%","Above 40%")))))</f>
        <v>20-40%</v>
      </c>
    </row>
    <row r="905" customFormat="false" ht="15" hidden="false" customHeight="false" outlineLevel="0" collapsed="false">
      <c r="A905" s="6" t="s">
        <v>153</v>
      </c>
      <c r="B905" s="45" t="n">
        <v>43358</v>
      </c>
      <c r="C905" s="6" t="s">
        <v>188</v>
      </c>
      <c r="D905" s="6" t="s">
        <v>185</v>
      </c>
      <c r="E905" s="6" t="s">
        <v>187</v>
      </c>
      <c r="F905" s="34" t="n">
        <v>0.276581436395645</v>
      </c>
      <c r="G905" s="34" t="n">
        <v>0.237591613322201</v>
      </c>
      <c r="H905" s="34" t="n">
        <v>0.164104374427434</v>
      </c>
      <c r="I905" s="35" t="n">
        <v>4.2</v>
      </c>
      <c r="J905" s="6" t="n">
        <v>0</v>
      </c>
      <c r="K905" s="35" t="n">
        <v>-1</v>
      </c>
      <c r="L905" s="42" t="n">
        <v>24.3711648476992</v>
      </c>
      <c r="M905" s="42" t="n">
        <v>-24.3711648476992</v>
      </c>
      <c r="N905" s="42" t="n">
        <v>1957.96576119425</v>
      </c>
      <c r="O905" s="6" t="str">
        <f aca="false">IF(H905&lt;=0,"Below 0%",IF(H905&lt;=0.05,"0-5%",IF(H905&lt;=0.1,"5-10%",IF(H905&lt;=0.2,"10-20%",IF(H905&lt;=0.4,"20-40%","Above 40%")))))</f>
        <v>10-20%</v>
      </c>
    </row>
    <row r="906" customFormat="false" ht="15" hidden="false" customHeight="false" outlineLevel="0" collapsed="false">
      <c r="A906" s="6" t="s">
        <v>153</v>
      </c>
      <c r="B906" s="45" t="n">
        <v>43358</v>
      </c>
      <c r="C906" s="6" t="s">
        <v>188</v>
      </c>
      <c r="D906" s="6" t="s">
        <v>185</v>
      </c>
      <c r="E906" s="6" t="s">
        <v>174</v>
      </c>
      <c r="F906" s="34" t="n">
        <v>0.3145991563797</v>
      </c>
      <c r="G906" s="34" t="n">
        <v>0.255867891270062</v>
      </c>
      <c r="H906" s="34" t="n">
        <v>0.229537457076426</v>
      </c>
      <c r="I906" s="35" t="n">
        <v>3.9</v>
      </c>
      <c r="J906" s="6" t="n">
        <v>0</v>
      </c>
      <c r="K906" s="35" t="n">
        <v>-1</v>
      </c>
      <c r="L906" s="42" t="n">
        <v>37.7553689203199</v>
      </c>
      <c r="M906" s="42" t="n">
        <v>-37.7553689203199</v>
      </c>
      <c r="N906" s="42" t="n">
        <v>1920.21039227393</v>
      </c>
      <c r="O906" s="6" t="str">
        <f aca="false">IF(H906&lt;=0,"Below 0%",IF(H906&lt;=0.05,"0-5%",IF(H906&lt;=0.1,"5-10%",IF(H906&lt;=0.2,"10-20%",IF(H906&lt;=0.4,"20-40%","Above 40%")))))</f>
        <v>20-40%</v>
      </c>
    </row>
    <row r="907" customFormat="false" ht="15" hidden="false" customHeight="false" outlineLevel="0" collapsed="false">
      <c r="A907" s="6" t="s">
        <v>153</v>
      </c>
      <c r="B907" s="45" t="n">
        <v>43358</v>
      </c>
      <c r="C907" s="6" t="s">
        <v>181</v>
      </c>
      <c r="D907" s="6" t="s">
        <v>183</v>
      </c>
      <c r="E907" s="6" t="s">
        <v>187</v>
      </c>
      <c r="F907" s="34" t="n">
        <v>0.392518758773804</v>
      </c>
      <c r="G907" s="34" t="n">
        <v>0.320456979650125</v>
      </c>
      <c r="H907" s="34" t="n">
        <v>0.224871928838485</v>
      </c>
      <c r="I907" s="35" t="n">
        <v>3.1</v>
      </c>
      <c r="J907" s="6" t="n">
        <v>0</v>
      </c>
      <c r="K907" s="35" t="n">
        <v>-1</v>
      </c>
      <c r="L907" s="42" t="n">
        <v>38.5977464558906</v>
      </c>
      <c r="M907" s="42" t="n">
        <v>-38.5977464558906</v>
      </c>
      <c r="N907" s="42" t="n">
        <v>1881.61264581804</v>
      </c>
      <c r="O907" s="6" t="str">
        <f aca="false">IF(H907&lt;=0,"Below 0%",IF(H907&lt;=0.05,"0-5%",IF(H907&lt;=0.1,"5-10%",IF(H907&lt;=0.2,"10-20%",IF(H907&lt;=0.4,"20-40%","Above 40%")))))</f>
        <v>20-40%</v>
      </c>
    </row>
    <row r="908" customFormat="false" ht="15" hidden="false" customHeight="false" outlineLevel="0" collapsed="false">
      <c r="A908" s="6" t="s">
        <v>153</v>
      </c>
      <c r="B908" s="45" t="n">
        <v>43358</v>
      </c>
      <c r="C908" s="6" t="s">
        <v>181</v>
      </c>
      <c r="D908" s="6" t="s">
        <v>183</v>
      </c>
      <c r="E908" s="6" t="s">
        <v>174</v>
      </c>
      <c r="F908" s="34" t="n">
        <v>0.304086774587631</v>
      </c>
      <c r="G908" s="34" t="n">
        <v>0.26561942163513</v>
      </c>
      <c r="H908" s="34" t="n">
        <v>0.144821311317144</v>
      </c>
      <c r="I908" s="35" t="n">
        <v>3.74</v>
      </c>
      <c r="J908" s="6" t="n">
        <v>0</v>
      </c>
      <c r="K908" s="35" t="n">
        <v>-1</v>
      </c>
      <c r="L908" s="42" t="n">
        <v>24.1736941140932</v>
      </c>
      <c r="M908" s="42" t="n">
        <v>-24.1736941140932</v>
      </c>
      <c r="N908" s="42" t="n">
        <v>1857.43895170395</v>
      </c>
      <c r="O908" s="6" t="str">
        <f aca="false">IF(H908&lt;=0,"Below 0%",IF(H908&lt;=0.05,"0-5%",IF(H908&lt;=0.1,"5-10%",IF(H908&lt;=0.2,"10-20%",IF(H908&lt;=0.4,"20-40%","Above 40%")))))</f>
        <v>10-20%</v>
      </c>
    </row>
    <row r="909" customFormat="false" ht="15" hidden="false" customHeight="false" outlineLevel="0" collapsed="false">
      <c r="A909" s="6" t="s">
        <v>153</v>
      </c>
      <c r="B909" s="45" t="n">
        <v>43358</v>
      </c>
      <c r="C909" s="6" t="s">
        <v>198</v>
      </c>
      <c r="D909" s="6" t="s">
        <v>176</v>
      </c>
      <c r="E909" s="6" t="s">
        <v>177</v>
      </c>
      <c r="F909" s="34" t="n">
        <v>0.645356893539429</v>
      </c>
      <c r="G909" s="34" t="n">
        <v>0.501909854851031</v>
      </c>
      <c r="H909" s="34" t="n">
        <v>0.285802395194996</v>
      </c>
      <c r="I909" s="35" t="n">
        <v>2</v>
      </c>
      <c r="J909" s="6" t="n">
        <v>1</v>
      </c>
      <c r="K909" s="35" t="n">
        <v>1</v>
      </c>
      <c r="L909" s="42" t="n">
        <v>38.5977464558906</v>
      </c>
      <c r="M909" s="42" t="n">
        <v>38.5977464558906</v>
      </c>
      <c r="N909" s="42" t="n">
        <v>1896.03669815984</v>
      </c>
      <c r="O909" s="6" t="str">
        <f aca="false">IF(H909&lt;=0,"Below 0%",IF(H909&lt;=0.05,"0-5%",IF(H909&lt;=0.1,"5-10%",IF(H909&lt;=0.2,"10-20%",IF(H909&lt;=0.4,"20-40%","Above 40%")))))</f>
        <v>20-40%</v>
      </c>
    </row>
    <row r="910" customFormat="false" ht="15" hidden="false" customHeight="false" outlineLevel="0" collapsed="false">
      <c r="A910" s="6" t="s">
        <v>153</v>
      </c>
      <c r="B910" s="45" t="n">
        <v>43359</v>
      </c>
      <c r="C910" s="6" t="s">
        <v>173</v>
      </c>
      <c r="D910" s="6" t="s">
        <v>189</v>
      </c>
      <c r="E910" s="6" t="s">
        <v>187</v>
      </c>
      <c r="F910" s="34" t="n">
        <v>0.59067976474762</v>
      </c>
      <c r="G910" s="34" t="n">
        <v>0.480213636505606</v>
      </c>
      <c r="H910" s="34" t="n">
        <v>0.230035383930051</v>
      </c>
      <c r="I910" s="35" t="n">
        <v>2.12</v>
      </c>
      <c r="J910" s="6" t="n">
        <v>0</v>
      </c>
      <c r="K910" s="35" t="n">
        <v>-1</v>
      </c>
      <c r="L910" s="42" t="n">
        <v>37.9207339631967</v>
      </c>
      <c r="M910" s="42" t="n">
        <v>-37.9207339631967</v>
      </c>
      <c r="N910" s="42" t="n">
        <v>1858.11596419664</v>
      </c>
      <c r="O910" s="6" t="str">
        <f aca="false">IF(H910&lt;=0,"Below 0%",IF(H910&lt;=0.05,"0-5%",IF(H910&lt;=0.1,"5-10%",IF(H910&lt;=0.2,"10-20%",IF(H910&lt;=0.4,"20-40%","Above 40%")))))</f>
        <v>20-40%</v>
      </c>
    </row>
    <row r="911" customFormat="false" ht="15" hidden="false" customHeight="false" outlineLevel="0" collapsed="false">
      <c r="A911" s="6" t="s">
        <v>153</v>
      </c>
      <c r="B911" s="45" t="n">
        <v>43360</v>
      </c>
      <c r="C911" s="6" t="s">
        <v>179</v>
      </c>
      <c r="D911" s="6" t="s">
        <v>201</v>
      </c>
      <c r="E911" s="6" t="s">
        <v>174</v>
      </c>
      <c r="F911" s="34" t="n">
        <v>0.343567460775375</v>
      </c>
      <c r="G911" s="34" t="n">
        <v>0.294503920085963</v>
      </c>
      <c r="H911" s="34" t="n">
        <v>0.166597241473359</v>
      </c>
      <c r="I911" s="35" t="n">
        <v>3.42</v>
      </c>
      <c r="J911" s="6" t="n">
        <v>1</v>
      </c>
      <c r="K911" s="35" t="n">
        <v>2.42</v>
      </c>
      <c r="L911" s="42" t="n">
        <v>33.5921099039297</v>
      </c>
      <c r="M911" s="42" t="n">
        <v>81.2929059675098</v>
      </c>
      <c r="N911" s="42" t="n">
        <v>1939.40887016415</v>
      </c>
      <c r="O911" s="6" t="str">
        <f aca="false">IF(H911&lt;=0,"Below 0%",IF(H911&lt;=0.05,"0-5%",IF(H911&lt;=0.1,"5-10%",IF(H911&lt;=0.2,"10-20%",IF(H911&lt;=0.4,"20-40%","Above 40%")))))</f>
        <v>10-20%</v>
      </c>
    </row>
    <row r="912" customFormat="false" ht="15" hidden="false" customHeight="false" outlineLevel="0" collapsed="false">
      <c r="A912" s="6" t="s">
        <v>153</v>
      </c>
      <c r="B912" s="45" t="n">
        <v>43365</v>
      </c>
      <c r="C912" s="6" t="s">
        <v>201</v>
      </c>
      <c r="D912" s="6" t="s">
        <v>181</v>
      </c>
      <c r="E912" s="6" t="s">
        <v>177</v>
      </c>
      <c r="F912" s="34" t="n">
        <v>0.685663998126984</v>
      </c>
      <c r="G912" s="34" t="n">
        <v>0.552486187845304</v>
      </c>
      <c r="H912" s="34" t="n">
        <v>0.24105183660984</v>
      </c>
      <c r="I912" s="35" t="n">
        <v>1.8</v>
      </c>
      <c r="J912" s="6" t="n">
        <v>1</v>
      </c>
      <c r="K912" s="35" t="n">
        <v>0.8</v>
      </c>
      <c r="L912" s="42" t="n">
        <v>38.788177403283</v>
      </c>
      <c r="M912" s="42" t="n">
        <v>31.0305419226264</v>
      </c>
      <c r="N912" s="42" t="n">
        <v>1970.43941208678</v>
      </c>
      <c r="O912" s="6" t="str">
        <f aca="false">IF(H912&lt;=0,"Below 0%",IF(H912&lt;=0.05,"0-5%",IF(H912&lt;=0.1,"5-10%",IF(H912&lt;=0.2,"10-20%",IF(H912&lt;=0.4,"20-40%","Above 40%")))))</f>
        <v>20-40%</v>
      </c>
    </row>
    <row r="913" customFormat="false" ht="15" hidden="false" customHeight="false" outlineLevel="0" collapsed="false">
      <c r="A913" s="6" t="s">
        <v>153</v>
      </c>
      <c r="B913" s="45" t="n">
        <v>43365</v>
      </c>
      <c r="C913" s="6" t="s">
        <v>196</v>
      </c>
      <c r="D913" s="6" t="s">
        <v>199</v>
      </c>
      <c r="E913" s="6" t="s">
        <v>174</v>
      </c>
      <c r="F913" s="34" t="n">
        <v>0.399334400892258</v>
      </c>
      <c r="G913" s="34" t="n">
        <v>0.290246820578721</v>
      </c>
      <c r="H913" s="34" t="n">
        <v>0.375844187013066</v>
      </c>
      <c r="I913" s="35" t="n">
        <v>3.42</v>
      </c>
      <c r="J913" s="6" t="n">
        <v>0</v>
      </c>
      <c r="K913" s="35" t="n">
        <v>-1</v>
      </c>
      <c r="L913" s="42" t="n">
        <v>38.788177403283</v>
      </c>
      <c r="M913" s="42" t="n">
        <v>-38.788177403283</v>
      </c>
      <c r="N913" s="42" t="n">
        <v>1931.65123468349</v>
      </c>
      <c r="O913" s="6" t="str">
        <f aca="false">IF(H913&lt;=0,"Below 0%",IF(H913&lt;=0.05,"0-5%",IF(H913&lt;=0.1,"5-10%",IF(H913&lt;=0.2,"10-20%",IF(H913&lt;=0.4,"20-40%","Above 40%")))))</f>
        <v>20-40%</v>
      </c>
    </row>
    <row r="914" customFormat="false" ht="15" hidden="false" customHeight="false" outlineLevel="0" collapsed="false">
      <c r="A914" s="6" t="s">
        <v>153</v>
      </c>
      <c r="B914" s="45" t="n">
        <v>43365</v>
      </c>
      <c r="C914" s="6" t="s">
        <v>184</v>
      </c>
      <c r="D914" s="6" t="s">
        <v>198</v>
      </c>
      <c r="E914" s="6" t="s">
        <v>187</v>
      </c>
      <c r="F914" s="34" t="n">
        <v>0.427672237157822</v>
      </c>
      <c r="G914" s="34" t="n">
        <v>0.384754335260116</v>
      </c>
      <c r="H914" s="34" t="n">
        <v>0.111546246434601</v>
      </c>
      <c r="I914" s="35" t="n">
        <v>2.6</v>
      </c>
      <c r="J914" s="6" t="n">
        <v>0</v>
      </c>
      <c r="K914" s="35" t="n">
        <v>-1</v>
      </c>
      <c r="L914" s="42" t="n">
        <v>33.9238419577493</v>
      </c>
      <c r="M914" s="42" t="n">
        <v>-33.9238419577493</v>
      </c>
      <c r="N914" s="42" t="n">
        <v>1897.72739272574</v>
      </c>
      <c r="O914" s="6" t="str">
        <f aca="false">IF(H914&lt;=0,"Below 0%",IF(H914&lt;=0.05,"0-5%",IF(H914&lt;=0.1,"5-10%",IF(H914&lt;=0.2,"10-20%",IF(H914&lt;=0.4,"20-40%","Above 40%")))))</f>
        <v>10-20%</v>
      </c>
    </row>
    <row r="915" customFormat="false" ht="15" hidden="false" customHeight="false" outlineLevel="0" collapsed="false">
      <c r="A915" s="6" t="s">
        <v>153</v>
      </c>
      <c r="B915" s="45" t="n">
        <v>43365</v>
      </c>
      <c r="C915" s="6" t="s">
        <v>184</v>
      </c>
      <c r="D915" s="6" t="s">
        <v>198</v>
      </c>
      <c r="E915" s="6" t="s">
        <v>174</v>
      </c>
      <c r="F915" s="34" t="n">
        <v>0.327495664358139</v>
      </c>
      <c r="G915" s="34" t="n">
        <v>0.281791907514451</v>
      </c>
      <c r="H915" s="34" t="n">
        <v>0.162189742235037</v>
      </c>
      <c r="I915" s="35" t="n">
        <v>3.55</v>
      </c>
      <c r="J915" s="6" t="n">
        <v>1</v>
      </c>
      <c r="K915" s="35" t="n">
        <v>2.55</v>
      </c>
      <c r="L915" s="42" t="n">
        <v>30.9182859846412</v>
      </c>
      <c r="M915" s="42" t="n">
        <v>78.841629260835</v>
      </c>
      <c r="N915" s="42" t="n">
        <v>1976.56902198658</v>
      </c>
      <c r="O915" s="6" t="str">
        <f aca="false">IF(H915&lt;=0,"Below 0%",IF(H915&lt;=0.05,"0-5%",IF(H915&lt;=0.1,"5-10%",IF(H915&lt;=0.2,"10-20%",IF(H915&lt;=0.4,"20-40%","Above 40%")))))</f>
        <v>10-20%</v>
      </c>
    </row>
    <row r="916" customFormat="false" ht="15" hidden="false" customHeight="false" outlineLevel="0" collapsed="false">
      <c r="A916" s="6" t="s">
        <v>153</v>
      </c>
      <c r="B916" s="45" t="n">
        <v>43365</v>
      </c>
      <c r="C916" s="6" t="s">
        <v>176</v>
      </c>
      <c r="D916" s="6" t="s">
        <v>203</v>
      </c>
      <c r="E916" s="6" t="s">
        <v>174</v>
      </c>
      <c r="F916" s="34" t="n">
        <v>0.263772159814835</v>
      </c>
      <c r="G916" s="34" t="n">
        <v>0.229236313115964</v>
      </c>
      <c r="H916" s="34" t="n">
        <v>0.150656090343766</v>
      </c>
      <c r="I916" s="35" t="n">
        <v>4.33</v>
      </c>
      <c r="J916" s="6" t="n">
        <v>1</v>
      </c>
      <c r="K916" s="35" t="n">
        <v>3.33</v>
      </c>
      <c r="L916" s="42" t="n">
        <v>20.6948106270589</v>
      </c>
      <c r="M916" s="42" t="n">
        <v>68.9137193881062</v>
      </c>
      <c r="N916" s="42" t="n">
        <v>2045.48274137469</v>
      </c>
      <c r="O916" s="6" t="str">
        <f aca="false">IF(H916&lt;=0,"Below 0%",IF(H916&lt;=0.05,"0-5%",IF(H916&lt;=0.1,"5-10%",IF(H916&lt;=0.2,"10-20%",IF(H916&lt;=0.4,"20-40%","Above 40%")))))</f>
        <v>10-20%</v>
      </c>
    </row>
    <row r="917" customFormat="false" ht="15" hidden="false" customHeight="false" outlineLevel="0" collapsed="false">
      <c r="A917" s="6" t="s">
        <v>153</v>
      </c>
      <c r="B917" s="45" t="n">
        <v>43372</v>
      </c>
      <c r="C917" s="6" t="s">
        <v>189</v>
      </c>
      <c r="D917" s="6" t="s">
        <v>176</v>
      </c>
      <c r="E917" s="6" t="s">
        <v>187</v>
      </c>
      <c r="F917" s="34" t="n">
        <v>0.253812938928604</v>
      </c>
      <c r="G917" s="34" t="n">
        <v>0.216333484174941</v>
      </c>
      <c r="H917" s="34" t="n">
        <v>0.173248514424864</v>
      </c>
      <c r="I917" s="35" t="n">
        <v>4.6</v>
      </c>
      <c r="J917" s="6" t="n">
        <v>1</v>
      </c>
      <c r="K917" s="35" t="n">
        <v>3.6</v>
      </c>
      <c r="L917" s="42" t="n">
        <v>23.7985551916062</v>
      </c>
      <c r="M917" s="42" t="n">
        <v>85.6747986897824</v>
      </c>
      <c r="N917" s="42" t="n">
        <v>2131.15754006447</v>
      </c>
      <c r="O917" s="6" t="str">
        <f aca="false">IF(H917&lt;=0,"Below 0%",IF(H917&lt;=0.05,"0-5%",IF(H917&lt;=0.1,"5-10%",IF(H917&lt;=0.2,"10-20%",IF(H917&lt;=0.4,"20-40%","Above 40%")))))</f>
        <v>10-20%</v>
      </c>
    </row>
    <row r="918" customFormat="false" ht="15" hidden="false" customHeight="false" outlineLevel="0" collapsed="false">
      <c r="A918" s="6" t="s">
        <v>153</v>
      </c>
      <c r="B918" s="45" t="n">
        <v>43372</v>
      </c>
      <c r="C918" s="6" t="s">
        <v>188</v>
      </c>
      <c r="D918" s="6" t="s">
        <v>195</v>
      </c>
      <c r="E918" s="6" t="s">
        <v>187</v>
      </c>
      <c r="F918" s="34" t="n">
        <v>0.456313103437424</v>
      </c>
      <c r="G918" s="34" t="n">
        <v>0.374267918564656</v>
      </c>
      <c r="H918" s="34" t="n">
        <v>0.219215115170484</v>
      </c>
      <c r="I918" s="35" t="n">
        <v>2.65</v>
      </c>
      <c r="J918" s="6" t="n">
        <v>0</v>
      </c>
      <c r="K918" s="35" t="n">
        <v>-1</v>
      </c>
      <c r="L918" s="42" t="n">
        <v>40.9096548274937</v>
      </c>
      <c r="M918" s="42" t="n">
        <v>-40.9096548274937</v>
      </c>
      <c r="N918" s="42" t="n">
        <v>2090.24788523697</v>
      </c>
      <c r="O918" s="6" t="str">
        <f aca="false">IF(H918&lt;=0,"Below 0%",IF(H918&lt;=0.05,"0-5%",IF(H918&lt;=0.1,"5-10%",IF(H918&lt;=0.2,"10-20%",IF(H918&lt;=0.4,"20-40%","Above 40%")))))</f>
        <v>20-40%</v>
      </c>
    </row>
    <row r="919" customFormat="false" ht="15" hidden="false" customHeight="false" outlineLevel="0" collapsed="false">
      <c r="A919" s="6" t="s">
        <v>153</v>
      </c>
      <c r="B919" s="45" t="n">
        <v>43372</v>
      </c>
      <c r="C919" s="6" t="s">
        <v>190</v>
      </c>
      <c r="D919" s="6" t="s">
        <v>183</v>
      </c>
      <c r="E919" s="6" t="s">
        <v>187</v>
      </c>
      <c r="F919" s="34" t="n">
        <v>0.445458084344864</v>
      </c>
      <c r="G919" s="34" t="n">
        <v>0.34311157674175</v>
      </c>
      <c r="H919" s="34" t="n">
        <v>0.298289287044802</v>
      </c>
      <c r="I919" s="35" t="n">
        <v>2.92</v>
      </c>
      <c r="J919" s="6" t="n">
        <v>0</v>
      </c>
      <c r="K919" s="35" t="n">
        <v>-1</v>
      </c>
      <c r="L919" s="42" t="n">
        <v>40.9096548274937</v>
      </c>
      <c r="M919" s="42" t="n">
        <v>-40.9096548274937</v>
      </c>
      <c r="N919" s="42" t="n">
        <v>2049.33823040948</v>
      </c>
      <c r="O919" s="6" t="str">
        <f aca="false">IF(H919&lt;=0,"Below 0%",IF(H919&lt;=0.05,"0-5%",IF(H919&lt;=0.1,"5-10%",IF(H919&lt;=0.2,"10-20%",IF(H919&lt;=0.4,"20-40%","Above 40%")))))</f>
        <v>20-40%</v>
      </c>
    </row>
    <row r="920" customFormat="false" ht="15" hidden="false" customHeight="false" outlineLevel="0" collapsed="false">
      <c r="A920" s="6" t="s">
        <v>153</v>
      </c>
      <c r="B920" s="45" t="n">
        <v>43372</v>
      </c>
      <c r="C920" s="6" t="s">
        <v>173</v>
      </c>
      <c r="D920" s="6" t="s">
        <v>184</v>
      </c>
      <c r="E920" s="6" t="s">
        <v>177</v>
      </c>
      <c r="F920" s="34" t="n">
        <v>0.243229240179062</v>
      </c>
      <c r="G920" s="34" t="n">
        <v>0.207236842105263</v>
      </c>
      <c r="H920" s="34" t="n">
        <v>0.173677603403727</v>
      </c>
      <c r="I920" s="35" t="n">
        <v>4.82</v>
      </c>
      <c r="J920" s="6" t="n">
        <v>0</v>
      </c>
      <c r="K920" s="35" t="n">
        <v>-1</v>
      </c>
      <c r="L920" s="42" t="n">
        <v>23.0739204979025</v>
      </c>
      <c r="M920" s="42" t="n">
        <v>-23.0739204979025</v>
      </c>
      <c r="N920" s="42" t="n">
        <v>2026.26430991158</v>
      </c>
      <c r="O920" s="6" t="str">
        <f aca="false">IF(H920&lt;=0,"Below 0%",IF(H920&lt;=0.05,"0-5%",IF(H920&lt;=0.1,"5-10%",IF(H920&lt;=0.2,"10-20%",IF(H920&lt;=0.4,"20-40%","Above 40%")))))</f>
        <v>10-20%</v>
      </c>
    </row>
    <row r="921" customFormat="false" ht="15" hidden="false" customHeight="false" outlineLevel="0" collapsed="false">
      <c r="A921" s="6" t="s">
        <v>153</v>
      </c>
      <c r="B921" s="45" t="n">
        <v>43373</v>
      </c>
      <c r="C921" s="6" t="s">
        <v>193</v>
      </c>
      <c r="D921" s="6" t="s">
        <v>196</v>
      </c>
      <c r="E921" s="6" t="s">
        <v>174</v>
      </c>
      <c r="F921" s="34" t="n">
        <v>0.362958043813705</v>
      </c>
      <c r="G921" s="34" t="n">
        <v>0.314707197139026</v>
      </c>
      <c r="H921" s="34" t="n">
        <v>0.153319806834175</v>
      </c>
      <c r="I921" s="35" t="n">
        <v>3.15</v>
      </c>
      <c r="J921" s="6" t="n">
        <v>0</v>
      </c>
      <c r="K921" s="35" t="n">
        <v>-1</v>
      </c>
      <c r="L921" s="42" t="n">
        <v>33.767420946486</v>
      </c>
      <c r="M921" s="42" t="n">
        <v>-33.767420946486</v>
      </c>
      <c r="N921" s="42" t="n">
        <v>1992.49688896509</v>
      </c>
      <c r="O921" s="6" t="str">
        <f aca="false">IF(H921&lt;=0,"Below 0%",IF(H921&lt;=0.05,"0-5%",IF(H921&lt;=0.1,"5-10%",IF(H921&lt;=0.2,"10-20%",IF(H921&lt;=0.4,"20-40%","Above 40%")))))</f>
        <v>10-20%</v>
      </c>
    </row>
    <row r="922" customFormat="false" ht="15" hidden="false" customHeight="false" outlineLevel="0" collapsed="false">
      <c r="A922" s="6" t="s">
        <v>153</v>
      </c>
      <c r="B922" s="45" t="n">
        <v>43379</v>
      </c>
      <c r="C922" s="6" t="s">
        <v>196</v>
      </c>
      <c r="D922" s="6" t="s">
        <v>202</v>
      </c>
      <c r="E922" s="6" t="s">
        <v>187</v>
      </c>
      <c r="F922" s="34" t="n">
        <v>0.529201149940491</v>
      </c>
      <c r="G922" s="34" t="n">
        <v>0.458211264360249</v>
      </c>
      <c r="H922" s="34" t="n">
        <v>0.154928285491535</v>
      </c>
      <c r="I922" s="35" t="n">
        <v>2.18</v>
      </c>
      <c r="J922" s="6" t="n">
        <v>0</v>
      </c>
      <c r="K922" s="35" t="n">
        <v>-1</v>
      </c>
      <c r="L922" s="42" t="n">
        <v>39.8499377793018</v>
      </c>
      <c r="M922" s="42" t="n">
        <v>-39.8499377793018</v>
      </c>
      <c r="N922" s="42" t="n">
        <v>1952.64695118579</v>
      </c>
      <c r="O922" s="6" t="str">
        <f aca="false">IF(H922&lt;=0,"Below 0%",IF(H922&lt;=0.05,"0-5%",IF(H922&lt;=0.1,"5-10%",IF(H922&lt;=0.2,"10-20%",IF(H922&lt;=0.4,"20-40%","Above 40%")))))</f>
        <v>10-20%</v>
      </c>
    </row>
    <row r="923" customFormat="false" ht="15" hidden="false" customHeight="false" outlineLevel="0" collapsed="false">
      <c r="A923" s="6" t="s">
        <v>153</v>
      </c>
      <c r="B923" s="45" t="n">
        <v>43379</v>
      </c>
      <c r="C923" s="6" t="s">
        <v>195</v>
      </c>
      <c r="D923" s="6" t="s">
        <v>173</v>
      </c>
      <c r="E923" s="6" t="s">
        <v>187</v>
      </c>
      <c r="F923" s="34" t="n">
        <v>0.485528618097305</v>
      </c>
      <c r="G923" s="34" t="n">
        <v>0.439447080668455</v>
      </c>
      <c r="H923" s="34" t="n">
        <v>0.104862540806403</v>
      </c>
      <c r="I923" s="35" t="n">
        <v>2.28</v>
      </c>
      <c r="J923" s="6" t="n">
        <v>0</v>
      </c>
      <c r="K923" s="35" t="n">
        <v>-1</v>
      </c>
      <c r="L923" s="42" t="n">
        <v>39.8499377793018</v>
      </c>
      <c r="M923" s="42" t="n">
        <v>-39.8499377793018</v>
      </c>
      <c r="N923" s="42" t="n">
        <v>1912.79701340649</v>
      </c>
      <c r="O923" s="6" t="str">
        <f aca="false">IF(H923&lt;=0,"Below 0%",IF(H923&lt;=0.05,"0-5%",IF(H923&lt;=0.1,"5-10%",IF(H923&lt;=0.2,"10-20%",IF(H923&lt;=0.4,"20-40%","Above 40%")))))</f>
        <v>10-20%</v>
      </c>
    </row>
    <row r="924" customFormat="false" ht="15" hidden="false" customHeight="false" outlineLevel="0" collapsed="false">
      <c r="A924" s="6" t="s">
        <v>153</v>
      </c>
      <c r="B924" s="45" t="n">
        <v>43379</v>
      </c>
      <c r="C924" s="6" t="s">
        <v>198</v>
      </c>
      <c r="D924" s="6" t="s">
        <v>199</v>
      </c>
      <c r="E924" s="6" t="s">
        <v>177</v>
      </c>
      <c r="F924" s="34" t="n">
        <v>0.311253845691681</v>
      </c>
      <c r="G924" s="34" t="n">
        <v>0.270394630000541</v>
      </c>
      <c r="H924" s="34" t="n">
        <v>0.151109567860345</v>
      </c>
      <c r="I924" s="35" t="n">
        <v>3.68</v>
      </c>
      <c r="J924" s="6" t="n">
        <v>1</v>
      </c>
      <c r="K924" s="35" t="n">
        <v>2.68</v>
      </c>
      <c r="L924" s="42" t="n">
        <v>27.0277281493636</v>
      </c>
      <c r="M924" s="42" t="n">
        <v>72.4343114402944</v>
      </c>
      <c r="N924" s="42" t="n">
        <v>1985.23132484678</v>
      </c>
      <c r="O924" s="6" t="str">
        <f aca="false">IF(H924&lt;=0,"Below 0%",IF(H924&lt;=0.05,"0-5%",IF(H924&lt;=0.1,"5-10%",IF(H924&lt;=0.2,"10-20%",IF(H924&lt;=0.4,"20-40%","Above 40%")))))</f>
        <v>10-20%</v>
      </c>
    </row>
    <row r="925" customFormat="false" ht="15" hidden="false" customHeight="false" outlineLevel="0" collapsed="false">
      <c r="A925" s="6" t="s">
        <v>153</v>
      </c>
      <c r="B925" s="45" t="n">
        <v>43380</v>
      </c>
      <c r="C925" s="6" t="s">
        <v>183</v>
      </c>
      <c r="D925" s="6" t="s">
        <v>194</v>
      </c>
      <c r="E925" s="6" t="s">
        <v>177</v>
      </c>
      <c r="F925" s="34" t="n">
        <v>0.406704604625702</v>
      </c>
      <c r="G925" s="34" t="n">
        <v>0.348015478481049</v>
      </c>
      <c r="H925" s="34" t="n">
        <v>0.168639413398531</v>
      </c>
      <c r="I925" s="35" t="n">
        <v>2.88</v>
      </c>
      <c r="J925" s="6" t="n">
        <v>0</v>
      </c>
      <c r="K925" s="35" t="n">
        <v>-1</v>
      </c>
      <c r="L925" s="42" t="n">
        <v>39.7046264969357</v>
      </c>
      <c r="M925" s="42" t="n">
        <v>-39.7046264969357</v>
      </c>
      <c r="N925" s="42" t="n">
        <v>1945.52669834985</v>
      </c>
      <c r="O925" s="6" t="str">
        <f aca="false">IF(H925&lt;=0,"Below 0%",IF(H925&lt;=0.05,"0-5%",IF(H925&lt;=0.1,"5-10%",IF(H925&lt;=0.2,"10-20%",IF(H925&lt;=0.4,"20-40%","Above 40%")))))</f>
        <v>10-20%</v>
      </c>
    </row>
    <row r="926" customFormat="false" ht="15" hidden="false" customHeight="false" outlineLevel="0" collapsed="false">
      <c r="A926" s="6" t="s">
        <v>153</v>
      </c>
      <c r="B926" s="45" t="n">
        <v>43380</v>
      </c>
      <c r="C926" s="6" t="s">
        <v>184</v>
      </c>
      <c r="D926" s="6" t="s">
        <v>185</v>
      </c>
      <c r="E926" s="6" t="s">
        <v>174</v>
      </c>
      <c r="F926" s="34" t="n">
        <v>0.276008129119873</v>
      </c>
      <c r="G926" s="34" t="n">
        <v>0.222780569514238</v>
      </c>
      <c r="H926" s="34" t="n">
        <v>0.238923707402738</v>
      </c>
      <c r="I926" s="35" t="n">
        <v>4.5</v>
      </c>
      <c r="J926" s="6" t="n">
        <v>0</v>
      </c>
      <c r="K926" s="35" t="n">
        <v>-1</v>
      </c>
      <c r="L926" s="42" t="n">
        <v>34.3213287455922</v>
      </c>
      <c r="M926" s="42" t="n">
        <v>-34.3213287455922</v>
      </c>
      <c r="N926" s="42" t="n">
        <v>1911.20536960425</v>
      </c>
      <c r="O926" s="6" t="str">
        <f aca="false">IF(H926&lt;=0,"Below 0%",IF(H926&lt;=0.05,"0-5%",IF(H926&lt;=0.1,"5-10%",IF(H926&lt;=0.2,"10-20%",IF(H926&lt;=0.4,"20-40%","Above 40%")))))</f>
        <v>20-40%</v>
      </c>
    </row>
    <row r="927" customFormat="false" ht="15" hidden="false" customHeight="false" outlineLevel="0" collapsed="false">
      <c r="A927" s="6" t="s">
        <v>153</v>
      </c>
      <c r="B927" s="45" t="n">
        <v>43393</v>
      </c>
      <c r="C927" s="6" t="s">
        <v>189</v>
      </c>
      <c r="D927" s="6" t="s">
        <v>181</v>
      </c>
      <c r="E927" s="6" t="s">
        <v>177</v>
      </c>
      <c r="F927" s="34" t="n">
        <v>0.600046277046204</v>
      </c>
      <c r="G927" s="34" t="n">
        <v>0.513568674880944</v>
      </c>
      <c r="H927" s="34" t="n">
        <v>0.168385663680339</v>
      </c>
      <c r="I927" s="35" t="n">
        <v>1.95</v>
      </c>
      <c r="J927" s="6" t="n">
        <v>1</v>
      </c>
      <c r="K927" s="35" t="n">
        <v>0.95</v>
      </c>
      <c r="L927" s="42" t="n">
        <v>38.2241073920851</v>
      </c>
      <c r="M927" s="42" t="n">
        <v>36.3129020224808</v>
      </c>
      <c r="N927" s="42" t="n">
        <v>1947.51827162674</v>
      </c>
      <c r="O927" s="6" t="str">
        <f aca="false">IF(H927&lt;=0,"Below 0%",IF(H927&lt;=0.05,"0-5%",IF(H927&lt;=0.1,"5-10%",IF(H927&lt;=0.2,"10-20%",IF(H927&lt;=0.4,"20-40%","Above 40%")))))</f>
        <v>10-20%</v>
      </c>
    </row>
    <row r="928" customFormat="false" ht="15" hidden="false" customHeight="false" outlineLevel="0" collapsed="false">
      <c r="A928" s="6" t="s">
        <v>153</v>
      </c>
      <c r="B928" s="45" t="n">
        <v>43393</v>
      </c>
      <c r="C928" s="6" t="s">
        <v>193</v>
      </c>
      <c r="D928" s="6" t="s">
        <v>184</v>
      </c>
      <c r="E928" s="6" t="s">
        <v>174</v>
      </c>
      <c r="F928" s="34" t="n">
        <v>0.367411702871323</v>
      </c>
      <c r="G928" s="34" t="n">
        <v>0.283847106770319</v>
      </c>
      <c r="H928" s="34" t="n">
        <v>0.29440002771852</v>
      </c>
      <c r="I928" s="35" t="n">
        <v>3.53</v>
      </c>
      <c r="J928" s="6" t="n">
        <v>0</v>
      </c>
      <c r="K928" s="35" t="n">
        <v>-1</v>
      </c>
      <c r="L928" s="42" t="n">
        <v>38.2241073920851</v>
      </c>
      <c r="M928" s="42" t="n">
        <v>-38.2241073920851</v>
      </c>
      <c r="N928" s="42" t="n">
        <v>1909.29416423465</v>
      </c>
      <c r="O928" s="6" t="str">
        <f aca="false">IF(H928&lt;=0,"Below 0%",IF(H928&lt;=0.05,"0-5%",IF(H928&lt;=0.1,"5-10%",IF(H928&lt;=0.2,"10-20%",IF(H928&lt;=0.4,"20-40%","Above 40%")))))</f>
        <v>20-40%</v>
      </c>
    </row>
    <row r="929" customFormat="false" ht="15" hidden="false" customHeight="false" outlineLevel="0" collapsed="false">
      <c r="A929" s="6" t="s">
        <v>153</v>
      </c>
      <c r="B929" s="45" t="n">
        <v>43393</v>
      </c>
      <c r="C929" s="6" t="s">
        <v>188</v>
      </c>
      <c r="D929" s="6" t="s">
        <v>201</v>
      </c>
      <c r="E929" s="6" t="s">
        <v>174</v>
      </c>
      <c r="F929" s="34" t="n">
        <v>0.366201311349869</v>
      </c>
      <c r="G929" s="34" t="n">
        <v>0.306273892511806</v>
      </c>
      <c r="H929" s="34" t="n">
        <v>0.195666102476407</v>
      </c>
      <c r="I929" s="35" t="n">
        <v>3.25</v>
      </c>
      <c r="J929" s="6" t="n">
        <v>0</v>
      </c>
      <c r="K929" s="35" t="n">
        <v>-1</v>
      </c>
      <c r="L929" s="42" t="n">
        <v>38.2241073920851</v>
      </c>
      <c r="M929" s="42" t="n">
        <v>-38.2241073920851</v>
      </c>
      <c r="N929" s="42" t="n">
        <v>1871.07005684256</v>
      </c>
      <c r="O929" s="6" t="str">
        <f aca="false">IF(H929&lt;=0,"Below 0%",IF(H929&lt;=0.05,"0-5%",IF(H929&lt;=0.1,"5-10%",IF(H929&lt;=0.2,"10-20%",IF(H929&lt;=0.4,"20-40%","Above 40%")))))</f>
        <v>10-20%</v>
      </c>
    </row>
    <row r="930" customFormat="false" ht="15" hidden="false" customHeight="false" outlineLevel="0" collapsed="false">
      <c r="A930" s="6" t="s">
        <v>153</v>
      </c>
      <c r="B930" s="45" t="n">
        <v>43395</v>
      </c>
      <c r="C930" s="6" t="s">
        <v>185</v>
      </c>
      <c r="D930" s="6" t="s">
        <v>195</v>
      </c>
      <c r="E930" s="6" t="s">
        <v>174</v>
      </c>
      <c r="F930" s="34" t="n">
        <v>0.280610471963882</v>
      </c>
      <c r="G930" s="34" t="n">
        <v>0.212312745732345</v>
      </c>
      <c r="H930" s="34" t="n">
        <v>0.321684531919899</v>
      </c>
      <c r="I930" s="35" t="n">
        <v>4.75</v>
      </c>
      <c r="J930" s="6" t="n">
        <v>0</v>
      </c>
      <c r="K930" s="35" t="n">
        <v>-1</v>
      </c>
      <c r="L930" s="42" t="n">
        <v>37.4214011368513</v>
      </c>
      <c r="M930" s="42" t="n">
        <v>-37.4214011368513</v>
      </c>
      <c r="N930" s="42" t="n">
        <v>1833.64865570571</v>
      </c>
      <c r="O930" s="6" t="str">
        <f aca="false">IF(H930&lt;=0,"Below 0%",IF(H930&lt;=0.05,"0-5%",IF(H930&lt;=0.1,"5-10%",IF(H930&lt;=0.2,"10-20%",IF(H930&lt;=0.4,"20-40%","Above 40%")))))</f>
        <v>20-40%</v>
      </c>
    </row>
    <row r="931" customFormat="false" ht="15" hidden="false" customHeight="false" outlineLevel="0" collapsed="false">
      <c r="A931" s="6" t="s">
        <v>153</v>
      </c>
      <c r="B931" s="45" t="n">
        <v>43400</v>
      </c>
      <c r="C931" s="6" t="s">
        <v>201</v>
      </c>
      <c r="D931" s="6" t="s">
        <v>203</v>
      </c>
      <c r="E931" s="6" t="s">
        <v>187</v>
      </c>
      <c r="F931" s="34" t="n">
        <v>0.356134384870529</v>
      </c>
      <c r="G931" s="34" t="n">
        <v>0.303540399652476</v>
      </c>
      <c r="H931" s="34" t="n">
        <v>0.173268485111926</v>
      </c>
      <c r="I931" s="35" t="n">
        <v>3.3</v>
      </c>
      <c r="J931" s="6" t="n">
        <v>1</v>
      </c>
      <c r="K931" s="35" t="n">
        <v>2.3</v>
      </c>
      <c r="L931" s="42" t="n">
        <v>34.9277123174017</v>
      </c>
      <c r="M931" s="42" t="n">
        <v>80.333738330024</v>
      </c>
      <c r="N931" s="42" t="n">
        <v>1913.98239403574</v>
      </c>
      <c r="O931" s="6" t="str">
        <f aca="false">IF(H931&lt;=0,"Below 0%",IF(H931&lt;=0.05,"0-5%",IF(H931&lt;=0.1,"5-10%",IF(H931&lt;=0.2,"10-20%",IF(H931&lt;=0.4,"20-40%","Above 40%")))))</f>
        <v>10-20%</v>
      </c>
    </row>
    <row r="932" customFormat="false" ht="15" hidden="false" customHeight="false" outlineLevel="0" collapsed="false">
      <c r="A932" s="6" t="s">
        <v>153</v>
      </c>
      <c r="B932" s="45" t="n">
        <v>43400</v>
      </c>
      <c r="C932" s="6" t="s">
        <v>201</v>
      </c>
      <c r="D932" s="6" t="s">
        <v>203</v>
      </c>
      <c r="E932" s="6" t="s">
        <v>174</v>
      </c>
      <c r="F932" s="34" t="n">
        <v>0.364386230707169</v>
      </c>
      <c r="G932" s="34" t="n">
        <v>0.308210251954822</v>
      </c>
      <c r="H932" s="34" t="n">
        <v>0.182265120631292</v>
      </c>
      <c r="I932" s="35" t="n">
        <v>3.25</v>
      </c>
      <c r="J932" s="6" t="n">
        <v>0</v>
      </c>
      <c r="K932" s="35" t="n">
        <v>-1</v>
      </c>
      <c r="L932" s="42" t="n">
        <v>36.6729731141143</v>
      </c>
      <c r="M932" s="42" t="n">
        <v>-36.6729731141143</v>
      </c>
      <c r="N932" s="42" t="n">
        <v>1877.30942092162</v>
      </c>
      <c r="O932" s="6" t="str">
        <f aca="false">IF(H932&lt;=0,"Below 0%",IF(H932&lt;=0.05,"0-5%",IF(H932&lt;=0.1,"5-10%",IF(H932&lt;=0.2,"10-20%",IF(H932&lt;=0.4,"20-40%","Above 40%")))))</f>
        <v>10-20%</v>
      </c>
    </row>
    <row r="933" customFormat="false" ht="15" hidden="false" customHeight="false" outlineLevel="0" collapsed="false">
      <c r="A933" s="6" t="s">
        <v>153</v>
      </c>
      <c r="B933" s="45" t="n">
        <v>43400</v>
      </c>
      <c r="C933" s="6" t="s">
        <v>195</v>
      </c>
      <c r="D933" s="6" t="s">
        <v>189</v>
      </c>
      <c r="E933" s="6" t="s">
        <v>174</v>
      </c>
      <c r="F933" s="34" t="n">
        <v>0.329612106084824</v>
      </c>
      <c r="G933" s="34" t="n">
        <v>0.283020766933942</v>
      </c>
      <c r="H933" s="34" t="n">
        <v>0.164621627082781</v>
      </c>
      <c r="I933" s="35" t="n">
        <v>3.55</v>
      </c>
      <c r="J933" s="6" t="n">
        <v>1</v>
      </c>
      <c r="K933" s="35" t="n">
        <v>2.55</v>
      </c>
      <c r="L933" s="42" t="n">
        <v>30.582918367579</v>
      </c>
      <c r="M933" s="42" t="n">
        <v>77.9864418373263</v>
      </c>
      <c r="N933" s="42" t="n">
        <v>1955.29586275895</v>
      </c>
      <c r="O933" s="6" t="str">
        <f aca="false">IF(H933&lt;=0,"Below 0%",IF(H933&lt;=0.05,"0-5%",IF(H933&lt;=0.1,"5-10%",IF(H933&lt;=0.2,"10-20%",IF(H933&lt;=0.4,"20-40%","Above 40%")))))</f>
        <v>10-20%</v>
      </c>
    </row>
    <row r="934" customFormat="false" ht="15" hidden="false" customHeight="false" outlineLevel="0" collapsed="false">
      <c r="A934" s="6" t="s">
        <v>153</v>
      </c>
      <c r="B934" s="45" t="n">
        <v>43402</v>
      </c>
      <c r="C934" s="6" t="s">
        <v>181</v>
      </c>
      <c r="D934" s="6" t="s">
        <v>194</v>
      </c>
      <c r="E934" s="6" t="s">
        <v>174</v>
      </c>
      <c r="F934" s="34" t="n">
        <v>0.278286844491959</v>
      </c>
      <c r="G934" s="34" t="n">
        <v>0.231325301204819</v>
      </c>
      <c r="H934" s="34" t="n">
        <v>0.203010838168363</v>
      </c>
      <c r="I934" s="35" t="n">
        <v>4.35</v>
      </c>
      <c r="J934" s="6" t="n">
        <v>0</v>
      </c>
      <c r="K934" s="35" t="n">
        <v>-1</v>
      </c>
      <c r="L934" s="42" t="n">
        <v>30.7226261579037</v>
      </c>
      <c r="M934" s="42" t="n">
        <v>-30.7226261579037</v>
      </c>
      <c r="N934" s="42" t="n">
        <v>1924.57323660105</v>
      </c>
      <c r="O934" s="6" t="str">
        <f aca="false">IF(H934&lt;=0,"Below 0%",IF(H934&lt;=0.05,"0-5%",IF(H934&lt;=0.1,"5-10%",IF(H934&lt;=0.2,"10-20%",IF(H934&lt;=0.4,"20-40%","Above 40%")))))</f>
        <v>20-40%</v>
      </c>
    </row>
    <row r="935" customFormat="false" ht="15" hidden="false" customHeight="false" outlineLevel="0" collapsed="false">
      <c r="A935" s="6" t="s">
        <v>153</v>
      </c>
      <c r="B935" s="45" t="n">
        <v>43407</v>
      </c>
      <c r="C935" s="6" t="s">
        <v>185</v>
      </c>
      <c r="D935" s="6" t="s">
        <v>183</v>
      </c>
      <c r="E935" s="6" t="s">
        <v>187</v>
      </c>
      <c r="F935" s="34" t="n">
        <v>0.312014937400818</v>
      </c>
      <c r="G935" s="34" t="n">
        <v>0.265131226566685</v>
      </c>
      <c r="H935" s="34" t="n">
        <v>0.176832097226923</v>
      </c>
      <c r="I935" s="35" t="n">
        <v>3.92</v>
      </c>
      <c r="J935" s="6" t="n">
        <v>0</v>
      </c>
      <c r="K935" s="35" t="n">
        <v>-1</v>
      </c>
      <c r="L935" s="42" t="n">
        <v>36.7610879562589</v>
      </c>
      <c r="M935" s="42" t="n">
        <v>-36.7610879562589</v>
      </c>
      <c r="N935" s="42" t="n">
        <v>1887.81214864479</v>
      </c>
      <c r="O935" s="6" t="str">
        <f aca="false">IF(H935&lt;=0,"Below 0%",IF(H935&lt;=0.05,"0-5%",IF(H935&lt;=0.1,"5-10%",IF(H935&lt;=0.2,"10-20%",IF(H935&lt;=0.4,"20-40%","Above 40%")))))</f>
        <v>10-20%</v>
      </c>
    </row>
    <row r="936" customFormat="false" ht="15" hidden="false" customHeight="false" outlineLevel="0" collapsed="false">
      <c r="A936" s="6" t="s">
        <v>153</v>
      </c>
      <c r="B936" s="45" t="n">
        <v>43407</v>
      </c>
      <c r="C936" s="6" t="s">
        <v>185</v>
      </c>
      <c r="D936" s="6" t="s">
        <v>183</v>
      </c>
      <c r="E936" s="6" t="s">
        <v>174</v>
      </c>
      <c r="F936" s="34" t="n">
        <v>0.347936242818832</v>
      </c>
      <c r="G936" s="34" t="n">
        <v>0.262453133369041</v>
      </c>
      <c r="H936" s="34" t="n">
        <v>0.325708092536245</v>
      </c>
      <c r="I936" s="35" t="n">
        <v>3.96</v>
      </c>
      <c r="J936" s="6" t="n">
        <v>1</v>
      </c>
      <c r="K936" s="35" t="n">
        <v>2.96</v>
      </c>
      <c r="L936" s="42" t="n">
        <v>38.4914647320209</v>
      </c>
      <c r="M936" s="42" t="n">
        <v>113.934735606782</v>
      </c>
      <c r="N936" s="42" t="n">
        <v>2001.74688425157</v>
      </c>
      <c r="O936" s="6" t="str">
        <f aca="false">IF(H936&lt;=0,"Below 0%",IF(H936&lt;=0.05,"0-5%",IF(H936&lt;=0.1,"5-10%",IF(H936&lt;=0.2,"10-20%",IF(H936&lt;=0.4,"20-40%","Above 40%")))))</f>
        <v>20-40%</v>
      </c>
    </row>
    <row r="937" customFormat="false" ht="15" hidden="false" customHeight="false" outlineLevel="0" collapsed="false">
      <c r="A937" s="6" t="s">
        <v>153</v>
      </c>
      <c r="B937" s="45" t="n">
        <v>43407</v>
      </c>
      <c r="C937" s="6" t="s">
        <v>193</v>
      </c>
      <c r="D937" s="6" t="s">
        <v>195</v>
      </c>
      <c r="E937" s="6" t="s">
        <v>187</v>
      </c>
      <c r="F937" s="34" t="n">
        <v>0.304035902023315</v>
      </c>
      <c r="G937" s="34" t="n">
        <v>0.261297652108054</v>
      </c>
      <c r="H937" s="34" t="n">
        <v>0.163561553540437</v>
      </c>
      <c r="I937" s="35" t="n">
        <v>3.85</v>
      </c>
      <c r="J937" s="6" t="n">
        <v>0</v>
      </c>
      <c r="K937" s="35" t="n">
        <v>-1</v>
      </c>
      <c r="L937" s="42" t="n">
        <v>28.7906402981305</v>
      </c>
      <c r="M937" s="42" t="n">
        <v>-28.7906402981305</v>
      </c>
      <c r="N937" s="42" t="n">
        <v>1972.95624395344</v>
      </c>
      <c r="O937" s="6" t="str">
        <f aca="false">IF(H937&lt;=0,"Below 0%",IF(H937&lt;=0.05,"0-5%",IF(H937&lt;=0.1,"5-10%",IF(H937&lt;=0.2,"10-20%",IF(H937&lt;=0.4,"20-40%","Above 40%")))))</f>
        <v>10-20%</v>
      </c>
    </row>
    <row r="938" customFormat="false" ht="15" hidden="false" customHeight="false" outlineLevel="0" collapsed="false">
      <c r="A938" s="6" t="s">
        <v>153</v>
      </c>
      <c r="B938" s="45" t="n">
        <v>43407</v>
      </c>
      <c r="C938" s="6" t="s">
        <v>173</v>
      </c>
      <c r="D938" s="6" t="s">
        <v>201</v>
      </c>
      <c r="E938" s="6" t="s">
        <v>174</v>
      </c>
      <c r="F938" s="34" t="n">
        <v>0.286138117313385</v>
      </c>
      <c r="G938" s="34" t="n">
        <v>0.247942825636918</v>
      </c>
      <c r="H938" s="34" t="n">
        <v>0.154048787571694</v>
      </c>
      <c r="I938" s="35" t="n">
        <v>4.15</v>
      </c>
      <c r="J938" s="6" t="n">
        <v>0</v>
      </c>
      <c r="K938" s="35" t="n">
        <v>-1</v>
      </c>
      <c r="L938" s="42" t="n">
        <v>28.6353871422914</v>
      </c>
      <c r="M938" s="42" t="n">
        <v>-28.6353871422914</v>
      </c>
      <c r="N938" s="42" t="n">
        <v>1944.32085681115</v>
      </c>
      <c r="O938" s="6" t="str">
        <f aca="false">IF(H938&lt;=0,"Below 0%",IF(H938&lt;=0.05,"0-5%",IF(H938&lt;=0.1,"5-10%",IF(H938&lt;=0.2,"10-20%",IF(H938&lt;=0.4,"20-40%","Above 40%")))))</f>
        <v>10-20%</v>
      </c>
    </row>
    <row r="939" customFormat="false" ht="15" hidden="false" customHeight="false" outlineLevel="0" collapsed="false">
      <c r="A939" s="6" t="s">
        <v>153</v>
      </c>
      <c r="B939" s="45" t="n">
        <v>43407</v>
      </c>
      <c r="C939" s="6" t="s">
        <v>203</v>
      </c>
      <c r="D939" s="6" t="s">
        <v>181</v>
      </c>
      <c r="E939" s="6" t="s">
        <v>177</v>
      </c>
      <c r="F939" s="34" t="n">
        <v>0.535980522632599</v>
      </c>
      <c r="G939" s="34" t="n">
        <v>0.40143584034483</v>
      </c>
      <c r="H939" s="34" t="n">
        <v>0.335158620047966</v>
      </c>
      <c r="I939" s="35" t="n">
        <v>2.5</v>
      </c>
      <c r="J939" s="6" t="n">
        <v>1</v>
      </c>
      <c r="K939" s="35" t="n">
        <v>1.5</v>
      </c>
      <c r="L939" s="42" t="n">
        <v>38.4914647320209</v>
      </c>
      <c r="M939" s="42" t="n">
        <v>57.7371970980314</v>
      </c>
      <c r="N939" s="42" t="n">
        <v>2002.05805390918</v>
      </c>
      <c r="O939" s="6" t="str">
        <f aca="false">IF(H939&lt;=0,"Below 0%",IF(H939&lt;=0.05,"0-5%",IF(H939&lt;=0.1,"5-10%",IF(H939&lt;=0.2,"10-20%",IF(H939&lt;=0.4,"20-40%","Above 40%")))))</f>
        <v>20-40%</v>
      </c>
    </row>
    <row r="940" customFormat="false" ht="15" hidden="false" customHeight="false" outlineLevel="0" collapsed="false">
      <c r="A940" s="6" t="s">
        <v>153</v>
      </c>
      <c r="B940" s="45" t="n">
        <v>43409</v>
      </c>
      <c r="C940" s="6" t="s">
        <v>202</v>
      </c>
      <c r="D940" s="6" t="s">
        <v>184</v>
      </c>
      <c r="E940" s="6" t="s">
        <v>187</v>
      </c>
      <c r="F940" s="34" t="n">
        <v>0.565854489803314</v>
      </c>
      <c r="G940" s="34" t="n">
        <v>0.419926969222744</v>
      </c>
      <c r="H940" s="34" t="n">
        <v>0.347506903047147</v>
      </c>
      <c r="I940" s="35" t="n">
        <v>2.4</v>
      </c>
      <c r="J940" s="6" t="n">
        <v>1</v>
      </c>
      <c r="K940" s="35" t="n">
        <v>1.4</v>
      </c>
      <c r="L940" s="42" t="n">
        <v>40.0411610781836</v>
      </c>
      <c r="M940" s="42" t="n">
        <v>56.057625509457</v>
      </c>
      <c r="N940" s="42" t="n">
        <v>2058.11567941864</v>
      </c>
      <c r="O940" s="6" t="str">
        <f aca="false">IF(H940&lt;=0,"Below 0%",IF(H940&lt;=0.05,"0-5%",IF(H940&lt;=0.1,"5-10%",IF(H940&lt;=0.2,"10-20%",IF(H940&lt;=0.4,"20-40%","Above 40%")))))</f>
        <v>20-40%</v>
      </c>
    </row>
    <row r="941" customFormat="false" ht="15" hidden="false" customHeight="false" outlineLevel="0" collapsed="false">
      <c r="A941" s="6" t="s">
        <v>153</v>
      </c>
      <c r="B941" s="45" t="n">
        <v>43414</v>
      </c>
      <c r="C941" s="6" t="s">
        <v>188</v>
      </c>
      <c r="D941" s="6" t="s">
        <v>199</v>
      </c>
      <c r="E941" s="6" t="s">
        <v>187</v>
      </c>
      <c r="F941" s="34" t="n">
        <v>0.424475461244583</v>
      </c>
      <c r="G941" s="34" t="n">
        <v>0.339076286663586</v>
      </c>
      <c r="H941" s="34" t="n">
        <v>0.251858292484268</v>
      </c>
      <c r="I941" s="35" t="n">
        <v>2.94</v>
      </c>
      <c r="J941" s="6" t="n">
        <v>1</v>
      </c>
      <c r="K941" s="35" t="n">
        <v>1.94</v>
      </c>
      <c r="L941" s="42" t="n">
        <v>41.1623135883727</v>
      </c>
      <c r="M941" s="42" t="n">
        <v>79.8548883614431</v>
      </c>
      <c r="N941" s="42" t="n">
        <v>2137.97056778008</v>
      </c>
      <c r="O941" s="6" t="str">
        <f aca="false">IF(H941&lt;=0,"Below 0%",IF(H941&lt;=0.05,"0-5%",IF(H941&lt;=0.1,"5-10%",IF(H941&lt;=0.2,"10-20%",IF(H941&lt;=0.4,"20-40%","Above 40%")))))</f>
        <v>20-40%</v>
      </c>
    </row>
    <row r="942" customFormat="false" ht="15" hidden="false" customHeight="false" outlineLevel="0" collapsed="false">
      <c r="A942" s="6" t="s">
        <v>153</v>
      </c>
      <c r="B942" s="45" t="n">
        <v>43414</v>
      </c>
      <c r="C942" s="6" t="s">
        <v>179</v>
      </c>
      <c r="D942" s="6" t="s">
        <v>198</v>
      </c>
      <c r="E942" s="6" t="s">
        <v>187</v>
      </c>
      <c r="F942" s="34" t="n">
        <v>0.503064215183258</v>
      </c>
      <c r="G942" s="34" t="n">
        <v>0.386338226804726</v>
      </c>
      <c r="H942" s="34" t="n">
        <v>0.302134192994396</v>
      </c>
      <c r="I942" s="35" t="n">
        <v>2.58</v>
      </c>
      <c r="J942" s="6" t="n">
        <v>0</v>
      </c>
      <c r="K942" s="35" t="n">
        <v>-1</v>
      </c>
      <c r="L942" s="42" t="n">
        <v>41.1623135883727</v>
      </c>
      <c r="M942" s="42" t="n">
        <v>-41.1623135883727</v>
      </c>
      <c r="N942" s="42" t="n">
        <v>2096.80825419171</v>
      </c>
      <c r="O942" s="6" t="str">
        <f aca="false">IF(H942&lt;=0,"Below 0%",IF(H942&lt;=0.05,"0-5%",IF(H942&lt;=0.1,"5-10%",IF(H942&lt;=0.2,"10-20%",IF(H942&lt;=0.4,"20-40%","Above 40%")))))</f>
        <v>20-40%</v>
      </c>
    </row>
    <row r="943" customFormat="false" ht="15" hidden="false" customHeight="false" outlineLevel="0" collapsed="false">
      <c r="A943" s="6" t="s">
        <v>153</v>
      </c>
      <c r="B943" s="45" t="n">
        <v>43414</v>
      </c>
      <c r="C943" s="6" t="s">
        <v>202</v>
      </c>
      <c r="D943" s="6" t="s">
        <v>189</v>
      </c>
      <c r="E943" s="6" t="s">
        <v>174</v>
      </c>
      <c r="F943" s="34" t="n">
        <v>0.367472857236862</v>
      </c>
      <c r="G943" s="34" t="n">
        <v>0.298455056179775</v>
      </c>
      <c r="H943" s="34" t="n">
        <v>0.231250232247745</v>
      </c>
      <c r="I943" s="35" t="n">
        <v>3.33</v>
      </c>
      <c r="J943" s="6" t="n">
        <v>1</v>
      </c>
      <c r="K943" s="35" t="n">
        <v>2.33</v>
      </c>
      <c r="L943" s="42" t="n">
        <v>41.1623135883727</v>
      </c>
      <c r="M943" s="42" t="n">
        <v>95.9081906609084</v>
      </c>
      <c r="N943" s="42" t="n">
        <v>2192.71644485261</v>
      </c>
      <c r="O943" s="6" t="str">
        <f aca="false">IF(H943&lt;=0,"Below 0%",IF(H943&lt;=0.05,"0-5%",IF(H943&lt;=0.1,"5-10%",IF(H943&lt;=0.2,"10-20%",IF(H943&lt;=0.4,"20-40%","Above 40%")))))</f>
        <v>20-40%</v>
      </c>
    </row>
    <row r="944" customFormat="false" ht="15" hidden="false" customHeight="false" outlineLevel="0" collapsed="false">
      <c r="A944" s="6" t="s">
        <v>153</v>
      </c>
      <c r="B944" s="45" t="n">
        <v>43414</v>
      </c>
      <c r="C944" s="6" t="s">
        <v>202</v>
      </c>
      <c r="D944" s="6" t="s">
        <v>189</v>
      </c>
      <c r="E944" s="6" t="s">
        <v>187</v>
      </c>
      <c r="F944" s="34" t="n">
        <v>0.321020603179932</v>
      </c>
      <c r="G944" s="34" t="n">
        <v>0.283958667736758</v>
      </c>
      <c r="H944" s="34" t="n">
        <v>0.13051876788467</v>
      </c>
      <c r="I944" s="35" t="n">
        <v>3.5</v>
      </c>
      <c r="J944" s="6" t="n">
        <v>0</v>
      </c>
      <c r="K944" s="35" t="n">
        <v>-1</v>
      </c>
      <c r="L944" s="42" t="n">
        <v>25.4325699455023</v>
      </c>
      <c r="M944" s="42" t="n">
        <v>-25.4325699455023</v>
      </c>
      <c r="N944" s="42" t="n">
        <v>2167.28387490711</v>
      </c>
      <c r="O944" s="6" t="str">
        <f aca="false">IF(H944&lt;=0,"Below 0%",IF(H944&lt;=0.05,"0-5%",IF(H944&lt;=0.1,"5-10%",IF(H944&lt;=0.2,"10-20%",IF(H944&lt;=0.4,"20-40%","Above 40%")))))</f>
        <v>10-20%</v>
      </c>
    </row>
    <row r="945" customFormat="false" ht="15" hidden="false" customHeight="false" outlineLevel="0" collapsed="false">
      <c r="A945" s="6" t="s">
        <v>153</v>
      </c>
      <c r="B945" s="45" t="n">
        <v>43414</v>
      </c>
      <c r="C945" s="6" t="s">
        <v>193</v>
      </c>
      <c r="D945" s="6" t="s">
        <v>201</v>
      </c>
      <c r="E945" s="6" t="s">
        <v>187</v>
      </c>
      <c r="F945" s="34" t="n">
        <v>0.515015602111816</v>
      </c>
      <c r="G945" s="34" t="n">
        <v>0.376470588235294</v>
      </c>
      <c r="H945" s="34" t="n">
        <v>0.368010193109512</v>
      </c>
      <c r="I945" s="35" t="n">
        <v>2.65</v>
      </c>
      <c r="J945" s="6" t="n">
        <v>1</v>
      </c>
      <c r="K945" s="35" t="n">
        <v>1.65</v>
      </c>
      <c r="L945" s="42" t="n">
        <v>41.1623135883727</v>
      </c>
      <c r="M945" s="42" t="n">
        <v>67.917817420815</v>
      </c>
      <c r="N945" s="42" t="n">
        <v>2235.20169232793</v>
      </c>
      <c r="O945" s="6" t="str">
        <f aca="false">IF(H945&lt;=0,"Below 0%",IF(H945&lt;=0.05,"0-5%",IF(H945&lt;=0.1,"5-10%",IF(H945&lt;=0.2,"10-20%",IF(H945&lt;=0.4,"20-40%","Above 40%")))))</f>
        <v>20-40%</v>
      </c>
    </row>
    <row r="946" customFormat="false" ht="15" hidden="false" customHeight="false" outlineLevel="0" collapsed="false">
      <c r="A946" s="6" t="s">
        <v>153</v>
      </c>
      <c r="B946" s="45" t="n">
        <v>43428</v>
      </c>
      <c r="C946" s="6" t="s">
        <v>201</v>
      </c>
      <c r="D946" s="6" t="s">
        <v>195</v>
      </c>
      <c r="E946" s="6" t="s">
        <v>174</v>
      </c>
      <c r="F946" s="34" t="n">
        <v>0.370674788951874</v>
      </c>
      <c r="G946" s="34" t="n">
        <v>0.296762589928058</v>
      </c>
      <c r="H946" s="34" t="n">
        <v>0.249061713074193</v>
      </c>
      <c r="I946" s="35" t="n">
        <v>3.4</v>
      </c>
      <c r="J946" s="6" t="n">
        <v>1</v>
      </c>
      <c r="K946" s="35" t="n">
        <v>2.4</v>
      </c>
      <c r="L946" s="42" t="n">
        <v>44.7040338465586</v>
      </c>
      <c r="M946" s="42" t="n">
        <v>107.289681231741</v>
      </c>
      <c r="N946" s="42" t="n">
        <v>2342.49137355967</v>
      </c>
      <c r="O946" s="6" t="str">
        <f aca="false">IF(H946&lt;=0,"Below 0%",IF(H946&lt;=0.05,"0-5%",IF(H946&lt;=0.1,"5-10%",IF(H946&lt;=0.2,"10-20%",IF(H946&lt;=0.4,"20-40%","Above 40%")))))</f>
        <v>20-40%</v>
      </c>
    </row>
    <row r="947" customFormat="false" ht="15" hidden="false" customHeight="false" outlineLevel="0" collapsed="false">
      <c r="A947" s="6" t="s">
        <v>153</v>
      </c>
      <c r="B947" s="45" t="n">
        <v>43428</v>
      </c>
      <c r="C947" s="6" t="s">
        <v>181</v>
      </c>
      <c r="D947" s="6" t="s">
        <v>190</v>
      </c>
      <c r="E947" s="6" t="s">
        <v>187</v>
      </c>
      <c r="F947" s="34" t="n">
        <v>0.459256917238236</v>
      </c>
      <c r="G947" s="34" t="n">
        <v>0.3450584114292</v>
      </c>
      <c r="H947" s="34" t="n">
        <v>0.330954128421433</v>
      </c>
      <c r="I947" s="35" t="n">
        <v>2.88</v>
      </c>
      <c r="J947" s="6" t="n">
        <v>1</v>
      </c>
      <c r="K947" s="35" t="n">
        <v>1.88</v>
      </c>
      <c r="L947" s="42" t="n">
        <v>44.7040338465586</v>
      </c>
      <c r="M947" s="42" t="n">
        <v>84.0435836315301</v>
      </c>
      <c r="N947" s="42" t="n">
        <v>2426.5349571912</v>
      </c>
      <c r="O947" s="6" t="str">
        <f aca="false">IF(H947&lt;=0,"Below 0%",IF(H947&lt;=0.05,"0-5%",IF(H947&lt;=0.1,"5-10%",IF(H947&lt;=0.2,"10-20%",IF(H947&lt;=0.4,"20-40%","Above 40%")))))</f>
        <v>20-40%</v>
      </c>
    </row>
    <row r="948" customFormat="false" ht="15" hidden="false" customHeight="false" outlineLevel="0" collapsed="false">
      <c r="A948" s="6" t="s">
        <v>153</v>
      </c>
      <c r="B948" s="45" t="n">
        <v>43428</v>
      </c>
      <c r="C948" s="6" t="s">
        <v>181</v>
      </c>
      <c r="D948" s="6" t="s">
        <v>190</v>
      </c>
      <c r="E948" s="6" t="s">
        <v>174</v>
      </c>
      <c r="F948" s="34" t="n">
        <v>0.319590628147125</v>
      </c>
      <c r="G948" s="34" t="n">
        <v>0.279934711243971</v>
      </c>
      <c r="H948" s="34" t="n">
        <v>0.141661306405811</v>
      </c>
      <c r="I948" s="35" t="n">
        <v>3.55</v>
      </c>
      <c r="J948" s="6" t="n">
        <v>0</v>
      </c>
      <c r="K948" s="35" t="n">
        <v>-1</v>
      </c>
      <c r="L948" s="42" t="n">
        <v>29.484223374461</v>
      </c>
      <c r="M948" s="42" t="n">
        <v>-29.484223374461</v>
      </c>
      <c r="N948" s="42" t="n">
        <v>2397.05073381674</v>
      </c>
      <c r="O948" s="6" t="str">
        <f aca="false">IF(H948&lt;=0,"Below 0%",IF(H948&lt;=0.05,"0-5%",IF(H948&lt;=0.1,"5-10%",IF(H948&lt;=0.2,"10-20%",IF(H948&lt;=0.4,"20-40%","Above 40%")))))</f>
        <v>10-20%</v>
      </c>
    </row>
    <row r="949" customFormat="false" ht="15" hidden="false" customHeight="false" outlineLevel="0" collapsed="false">
      <c r="A949" s="6" t="s">
        <v>153</v>
      </c>
      <c r="B949" s="45" t="n">
        <v>43430</v>
      </c>
      <c r="C949" s="6" t="s">
        <v>196</v>
      </c>
      <c r="D949" s="6" t="s">
        <v>188</v>
      </c>
      <c r="E949" s="6" t="s">
        <v>187</v>
      </c>
      <c r="F949" s="34" t="n">
        <v>0.422553837299347</v>
      </c>
      <c r="G949" s="34" t="n">
        <v>0.339709086845585</v>
      </c>
      <c r="H949" s="34" t="n">
        <v>0.243869692221153</v>
      </c>
      <c r="I949" s="35" t="n">
        <v>2.93</v>
      </c>
      <c r="J949" s="6" t="n">
        <v>0</v>
      </c>
      <c r="K949" s="35" t="n">
        <v>-1</v>
      </c>
      <c r="L949" s="42" t="n">
        <v>47.9410146763348</v>
      </c>
      <c r="M949" s="42" t="n">
        <v>-47.9410146763348</v>
      </c>
      <c r="N949" s="42" t="n">
        <v>2349.1097191404</v>
      </c>
      <c r="O949" s="6" t="str">
        <f aca="false">IF(H949&lt;=0,"Below 0%",IF(H949&lt;=0.05,"0-5%",IF(H949&lt;=0.1,"5-10%",IF(H949&lt;=0.2,"10-20%",IF(H949&lt;=0.4,"20-40%","Above 40%")))))</f>
        <v>20-40%</v>
      </c>
    </row>
    <row r="950" customFormat="false" ht="15" hidden="false" customHeight="false" outlineLevel="0" collapsed="false">
      <c r="A950" s="6" t="s">
        <v>153</v>
      </c>
      <c r="B950" s="45" t="n">
        <v>43434</v>
      </c>
      <c r="C950" s="6" t="s">
        <v>193</v>
      </c>
      <c r="D950" s="6" t="s">
        <v>203</v>
      </c>
      <c r="E950" s="6" t="s">
        <v>187</v>
      </c>
      <c r="F950" s="34" t="n">
        <v>0.332225441932678</v>
      </c>
      <c r="G950" s="34" t="n">
        <v>0.263880095791241</v>
      </c>
      <c r="H950" s="34" t="n">
        <v>0.259001520885857</v>
      </c>
      <c r="I950" s="35" t="n">
        <v>3.8</v>
      </c>
      <c r="J950" s="6" t="n">
        <v>1</v>
      </c>
      <c r="K950" s="35" t="n">
        <v>2.8</v>
      </c>
      <c r="L950" s="42" t="n">
        <v>46.9821943828081</v>
      </c>
      <c r="M950" s="42" t="n">
        <v>131.550144271863</v>
      </c>
      <c r="N950" s="42" t="n">
        <v>2480.65986341226</v>
      </c>
      <c r="O950" s="6" t="str">
        <f aca="false">IF(H950&lt;=0,"Below 0%",IF(H950&lt;=0.05,"0-5%",IF(H950&lt;=0.1,"5-10%",IF(H950&lt;=0.2,"10-20%",IF(H950&lt;=0.4,"20-40%","Above 40%")))))</f>
        <v>20-40%</v>
      </c>
    </row>
    <row r="951" customFormat="false" ht="15" hidden="false" customHeight="false" outlineLevel="0" collapsed="false">
      <c r="A951" s="6" t="s">
        <v>153</v>
      </c>
      <c r="B951" s="45" t="n">
        <v>43434</v>
      </c>
      <c r="C951" s="6" t="s">
        <v>193</v>
      </c>
      <c r="D951" s="6" t="s">
        <v>203</v>
      </c>
      <c r="E951" s="6" t="s">
        <v>174</v>
      </c>
      <c r="F951" s="34" t="n">
        <v>0.35200247168541</v>
      </c>
      <c r="G951" s="34" t="n">
        <v>0.302031434941782</v>
      </c>
      <c r="H951" s="34" t="n">
        <v>0.16544978754698</v>
      </c>
      <c r="I951" s="35" t="n">
        <v>3.32</v>
      </c>
      <c r="J951" s="6" t="n">
        <v>0</v>
      </c>
      <c r="K951" s="35" t="n">
        <v>-1</v>
      </c>
      <c r="L951" s="42" t="n">
        <v>42.6910711012674</v>
      </c>
      <c r="M951" s="42" t="n">
        <v>-42.6910711012674</v>
      </c>
      <c r="N951" s="42" t="n">
        <v>2437.968792311</v>
      </c>
      <c r="O951" s="6" t="str">
        <f aca="false">IF(H951&lt;=0,"Below 0%",IF(H951&lt;=0.05,"0-5%",IF(H951&lt;=0.1,"5-10%",IF(H951&lt;=0.2,"10-20%",IF(H951&lt;=0.4,"20-40%","Above 40%")))))</f>
        <v>10-20%</v>
      </c>
    </row>
    <row r="952" customFormat="false" ht="15" hidden="false" customHeight="false" outlineLevel="0" collapsed="false">
      <c r="A952" s="6" t="s">
        <v>153</v>
      </c>
      <c r="B952" s="45" t="n">
        <v>43435</v>
      </c>
      <c r="C952" s="6" t="s">
        <v>202</v>
      </c>
      <c r="D952" s="6" t="s">
        <v>201</v>
      </c>
      <c r="E952" s="6" t="s">
        <v>187</v>
      </c>
      <c r="F952" s="34" t="n">
        <v>0.449010074138641</v>
      </c>
      <c r="G952" s="34" t="n">
        <v>0.388125577371439</v>
      </c>
      <c r="H952" s="34" t="n">
        <v>0.156868035287806</v>
      </c>
      <c r="I952" s="35" t="n">
        <v>2.56</v>
      </c>
      <c r="J952" s="6" t="n">
        <v>0</v>
      </c>
      <c r="K952" s="35" t="n">
        <v>-1</v>
      </c>
      <c r="L952" s="42" t="n">
        <v>48.75937584622</v>
      </c>
      <c r="M952" s="42" t="n">
        <v>-48.75937584622</v>
      </c>
      <c r="N952" s="42" t="n">
        <v>2389.20941646478</v>
      </c>
      <c r="O952" s="6" t="str">
        <f aca="false">IF(H952&lt;=0,"Below 0%",IF(H952&lt;=0.05,"0-5%",IF(H952&lt;=0.1,"5-10%",IF(H952&lt;=0.2,"10-20%",IF(H952&lt;=0.4,"20-40%","Above 40%")))))</f>
        <v>10-20%</v>
      </c>
    </row>
    <row r="953" customFormat="false" ht="15" hidden="false" customHeight="false" outlineLevel="0" collapsed="false">
      <c r="A953" s="6" t="s">
        <v>153</v>
      </c>
      <c r="B953" s="45" t="n">
        <v>43435</v>
      </c>
      <c r="C953" s="6" t="s">
        <v>195</v>
      </c>
      <c r="D953" s="6" t="s">
        <v>198</v>
      </c>
      <c r="E953" s="6" t="s">
        <v>187</v>
      </c>
      <c r="F953" s="34" t="n">
        <v>0.500151097774506</v>
      </c>
      <c r="G953" s="34" t="n">
        <v>0.430145203789875</v>
      </c>
      <c r="H953" s="34" t="n">
        <v>0.162749446856156</v>
      </c>
      <c r="I953" s="35" t="n">
        <v>2.32</v>
      </c>
      <c r="J953" s="6" t="n">
        <v>1</v>
      </c>
      <c r="K953" s="35" t="n">
        <v>1.32</v>
      </c>
      <c r="L953" s="42" t="n">
        <v>48.75937584622</v>
      </c>
      <c r="M953" s="42" t="n">
        <v>64.3623761170103</v>
      </c>
      <c r="N953" s="42" t="n">
        <v>2453.57179258179</v>
      </c>
      <c r="O953" s="6" t="str">
        <f aca="false">IF(H953&lt;=0,"Below 0%",IF(H953&lt;=0.05,"0-5%",IF(H953&lt;=0.1,"5-10%",IF(H953&lt;=0.2,"10-20%",IF(H953&lt;=0.4,"20-40%","Above 40%")))))</f>
        <v>10-20%</v>
      </c>
    </row>
    <row r="954" customFormat="false" ht="15" hidden="false" customHeight="false" outlineLevel="0" collapsed="false">
      <c r="A954" s="6" t="s">
        <v>153</v>
      </c>
      <c r="B954" s="45" t="n">
        <v>43435</v>
      </c>
      <c r="C954" s="6" t="s">
        <v>188</v>
      </c>
      <c r="D954" s="6" t="s">
        <v>189</v>
      </c>
      <c r="E954" s="6" t="s">
        <v>187</v>
      </c>
      <c r="F954" s="34" t="n">
        <v>0.498397082090378</v>
      </c>
      <c r="G954" s="34" t="n">
        <v>0.386459277009848</v>
      </c>
      <c r="H954" s="34" t="n">
        <v>0.289649677830549</v>
      </c>
      <c r="I954" s="35" t="n">
        <v>2.58</v>
      </c>
      <c r="J954" s="6" t="n">
        <v>0</v>
      </c>
      <c r="K954" s="35" t="n">
        <v>-1</v>
      </c>
      <c r="L954" s="42" t="n">
        <v>48.75937584622</v>
      </c>
      <c r="M954" s="42" t="n">
        <v>-48.75937584622</v>
      </c>
      <c r="N954" s="42" t="n">
        <v>2404.81241673557</v>
      </c>
      <c r="O954" s="6" t="str">
        <f aca="false">IF(H954&lt;=0,"Below 0%",IF(H954&lt;=0.05,"0-5%",IF(H954&lt;=0.1,"5-10%",IF(H954&lt;=0.2,"10-20%",IF(H954&lt;=0.4,"20-40%","Above 40%")))))</f>
        <v>20-40%</v>
      </c>
    </row>
    <row r="955" customFormat="false" ht="15" hidden="false" customHeight="false" outlineLevel="0" collapsed="false">
      <c r="A955" s="6" t="s">
        <v>153</v>
      </c>
      <c r="B955" s="45" t="n">
        <v>43435</v>
      </c>
      <c r="C955" s="6" t="s">
        <v>179</v>
      </c>
      <c r="D955" s="6" t="s">
        <v>176</v>
      </c>
      <c r="E955" s="6" t="s">
        <v>177</v>
      </c>
      <c r="F955" s="34" t="n">
        <v>0.580784142017365</v>
      </c>
      <c r="G955" s="34" t="n">
        <v>0.501909854851031</v>
      </c>
      <c r="H955" s="34" t="n">
        <v>0.157148313395327</v>
      </c>
      <c r="I955" s="35" t="n">
        <v>2</v>
      </c>
      <c r="J955" s="6" t="n">
        <v>0</v>
      </c>
      <c r="K955" s="35" t="n">
        <v>-1</v>
      </c>
      <c r="L955" s="42" t="n">
        <v>48.75937584622</v>
      </c>
      <c r="M955" s="42" t="n">
        <v>-48.75937584622</v>
      </c>
      <c r="N955" s="42" t="n">
        <v>2356.05304088935</v>
      </c>
      <c r="O955" s="6" t="str">
        <f aca="false">IF(H955&lt;=0,"Below 0%",IF(H955&lt;=0.05,"0-5%",IF(H955&lt;=0.1,"5-10%",IF(H955&lt;=0.2,"10-20%",IF(H955&lt;=0.4,"20-40%","Above 40%")))))</f>
        <v>10-20%</v>
      </c>
    </row>
    <row r="956" customFormat="false" ht="15" hidden="false" customHeight="false" outlineLevel="0" collapsed="false">
      <c r="A956" s="6" t="s">
        <v>153</v>
      </c>
      <c r="B956" s="45" t="n">
        <v>43436</v>
      </c>
      <c r="C956" s="6" t="s">
        <v>185</v>
      </c>
      <c r="D956" s="6" t="s">
        <v>181</v>
      </c>
      <c r="E956" s="6" t="s">
        <v>177</v>
      </c>
      <c r="F956" s="34" t="n">
        <v>0.501011431217194</v>
      </c>
      <c r="G956" s="34" t="n">
        <v>0.360871538810713</v>
      </c>
      <c r="H956" s="34" t="n">
        <v>0.388337337071041</v>
      </c>
      <c r="I956" s="35" t="n">
        <v>2.75</v>
      </c>
      <c r="J956" s="6" t="n">
        <v>0</v>
      </c>
      <c r="K956" s="35" t="n">
        <v>-1</v>
      </c>
      <c r="L956" s="42" t="n">
        <v>47.121060817787</v>
      </c>
      <c r="M956" s="42" t="n">
        <v>-47.121060817787</v>
      </c>
      <c r="N956" s="42" t="n">
        <v>2308.93198007156</v>
      </c>
      <c r="O956" s="6" t="str">
        <f aca="false">IF(H956&lt;=0,"Below 0%",IF(H956&lt;=0.05,"0-5%",IF(H956&lt;=0.1,"5-10%",IF(H956&lt;=0.2,"10-20%",IF(H956&lt;=0.4,"20-40%","Above 40%")))))</f>
        <v>20-40%</v>
      </c>
    </row>
    <row r="957" customFormat="false" ht="15" hidden="false" customHeight="false" outlineLevel="0" collapsed="false">
      <c r="A957" s="6" t="s">
        <v>153</v>
      </c>
      <c r="B957" s="45" t="n">
        <v>43438</v>
      </c>
      <c r="C957" s="6" t="s">
        <v>201</v>
      </c>
      <c r="D957" s="6" t="s">
        <v>180</v>
      </c>
      <c r="E957" s="6" t="s">
        <v>187</v>
      </c>
      <c r="F957" s="34" t="n">
        <v>0.40070503950119</v>
      </c>
      <c r="G957" s="34" t="n">
        <v>0.333693126726551</v>
      </c>
      <c r="H957" s="34" t="n">
        <v>0.200818978299044</v>
      </c>
      <c r="I957" s="35" t="n">
        <v>3.01</v>
      </c>
      <c r="J957" s="6" t="n">
        <v>1</v>
      </c>
      <c r="K957" s="35" t="n">
        <v>2.01</v>
      </c>
      <c r="L957" s="42" t="n">
        <v>46.1786396014312</v>
      </c>
      <c r="M957" s="42" t="n">
        <v>92.8190655988767</v>
      </c>
      <c r="N957" s="42" t="n">
        <v>2401.75104567044</v>
      </c>
      <c r="O957" s="6" t="str">
        <f aca="false">IF(H957&lt;=0,"Below 0%",IF(H957&lt;=0.05,"0-5%",IF(H957&lt;=0.1,"5-10%",IF(H957&lt;=0.2,"10-20%",IF(H957&lt;=0.4,"20-40%","Above 40%")))))</f>
        <v>20-40%</v>
      </c>
    </row>
    <row r="958" customFormat="false" ht="15" hidden="false" customHeight="false" outlineLevel="0" collapsed="false">
      <c r="A958" s="6" t="s">
        <v>153</v>
      </c>
      <c r="B958" s="45" t="n">
        <v>43439</v>
      </c>
      <c r="C958" s="6" t="s">
        <v>176</v>
      </c>
      <c r="D958" s="6" t="s">
        <v>185</v>
      </c>
      <c r="E958" s="6" t="s">
        <v>174</v>
      </c>
      <c r="F958" s="34" t="n">
        <v>0.356078743934631</v>
      </c>
      <c r="G958" s="34" t="n">
        <v>0.27709279688514</v>
      </c>
      <c r="H958" s="34" t="n">
        <v>0.285052328813271</v>
      </c>
      <c r="I958" s="35" t="n">
        <v>3.6</v>
      </c>
      <c r="J958" s="6" t="n">
        <v>1</v>
      </c>
      <c r="K958" s="35" t="n">
        <v>2.6</v>
      </c>
      <c r="L958" s="42" t="n">
        <v>48.0350209134088</v>
      </c>
      <c r="M958" s="42" t="n">
        <v>124.891054374863</v>
      </c>
      <c r="N958" s="42" t="n">
        <v>2526.6421000453</v>
      </c>
      <c r="O958" s="6" t="str">
        <f aca="false">IF(H958&lt;=0,"Below 0%",IF(H958&lt;=0.05,"0-5%",IF(H958&lt;=0.1,"5-10%",IF(H958&lt;=0.2,"10-20%",IF(H958&lt;=0.4,"20-40%","Above 40%")))))</f>
        <v>20-40%</v>
      </c>
    </row>
    <row r="959" customFormat="false" ht="15" hidden="false" customHeight="false" outlineLevel="0" collapsed="false">
      <c r="A959" s="6" t="s">
        <v>153</v>
      </c>
      <c r="B959" s="45" t="n">
        <v>43439</v>
      </c>
      <c r="C959" s="6" t="s">
        <v>176</v>
      </c>
      <c r="D959" s="6" t="s">
        <v>185</v>
      </c>
      <c r="E959" s="6" t="s">
        <v>187</v>
      </c>
      <c r="F959" s="34" t="n">
        <v>0.447329670190811</v>
      </c>
      <c r="G959" s="34" t="n">
        <v>0.395846852693057</v>
      </c>
      <c r="H959" s="34" t="n">
        <v>0.130057412727934</v>
      </c>
      <c r="I959" s="35" t="n">
        <v>2.52</v>
      </c>
      <c r="J959" s="6" t="n">
        <v>0</v>
      </c>
      <c r="K959" s="35" t="n">
        <v>-1</v>
      </c>
      <c r="L959" s="42" t="n">
        <v>48.0350209134088</v>
      </c>
      <c r="M959" s="42" t="n">
        <v>-48.0350209134088</v>
      </c>
      <c r="N959" s="42" t="n">
        <v>2478.60707913189</v>
      </c>
      <c r="O959" s="6" t="str">
        <f aca="false">IF(H959&lt;=0,"Below 0%",IF(H959&lt;=0.05,"0-5%",IF(H959&lt;=0.1,"5-10%",IF(H959&lt;=0.2,"10-20%",IF(H959&lt;=0.4,"20-40%","Above 40%")))))</f>
        <v>10-20%</v>
      </c>
    </row>
    <row r="960" customFormat="false" ht="15" hidden="false" customHeight="false" outlineLevel="0" collapsed="false">
      <c r="A960" s="6" t="s">
        <v>153</v>
      </c>
      <c r="B960" s="45" t="n">
        <v>43439</v>
      </c>
      <c r="C960" s="6" t="s">
        <v>184</v>
      </c>
      <c r="D960" s="6" t="s">
        <v>195</v>
      </c>
      <c r="E960" s="6" t="s">
        <v>174</v>
      </c>
      <c r="F960" s="34" t="n">
        <v>0.376991778612137</v>
      </c>
      <c r="G960" s="34" t="n">
        <v>0.277389277389277</v>
      </c>
      <c r="H960" s="34" t="n">
        <v>0.359071201887451</v>
      </c>
      <c r="I960" s="35" t="n">
        <v>3.6</v>
      </c>
      <c r="J960" s="6" t="n">
        <v>1</v>
      </c>
      <c r="K960" s="35" t="n">
        <v>2.6</v>
      </c>
      <c r="L960" s="42" t="n">
        <v>48.0350209134088</v>
      </c>
      <c r="M960" s="42" t="n">
        <v>124.891054374863</v>
      </c>
      <c r="N960" s="42" t="n">
        <v>2603.49813350675</v>
      </c>
      <c r="O960" s="6" t="str">
        <f aca="false">IF(H960&lt;=0,"Below 0%",IF(H960&lt;=0.05,"0-5%",IF(H960&lt;=0.1,"5-10%",IF(H960&lt;=0.2,"10-20%",IF(H960&lt;=0.4,"20-40%","Above 40%")))))</f>
        <v>20-40%</v>
      </c>
    </row>
    <row r="961" customFormat="false" ht="15" hidden="false" customHeight="false" outlineLevel="0" collapsed="false">
      <c r="A961" s="6" t="s">
        <v>153</v>
      </c>
      <c r="B961" s="45" t="n">
        <v>43439</v>
      </c>
      <c r="C961" s="6" t="s">
        <v>173</v>
      </c>
      <c r="D961" s="6" t="s">
        <v>188</v>
      </c>
      <c r="E961" s="6" t="s">
        <v>174</v>
      </c>
      <c r="F961" s="34" t="n">
        <v>0.309684097766876</v>
      </c>
      <c r="G961" s="34" t="n">
        <v>0.245666276720196</v>
      </c>
      <c r="H961" s="34" t="n">
        <v>0.260588559005168</v>
      </c>
      <c r="I961" s="35" t="n">
        <v>4.1</v>
      </c>
      <c r="J961" s="6" t="n">
        <v>1</v>
      </c>
      <c r="K961" s="35" t="n">
        <v>3.1</v>
      </c>
      <c r="L961" s="42" t="n">
        <v>48.0350209134088</v>
      </c>
      <c r="M961" s="42" t="n">
        <v>148.908564831567</v>
      </c>
      <c r="N961" s="42" t="n">
        <v>2752.40669833832</v>
      </c>
      <c r="O961" s="6" t="str">
        <f aca="false">IF(H961&lt;=0,"Below 0%",IF(H961&lt;=0.05,"0-5%",IF(H961&lt;=0.1,"5-10%",IF(H961&lt;=0.2,"10-20%",IF(H961&lt;=0.4,"20-40%","Above 40%")))))</f>
        <v>20-40%</v>
      </c>
    </row>
    <row r="962" customFormat="false" ht="15" hidden="false" customHeight="false" outlineLevel="0" collapsed="false">
      <c r="A962" s="6" t="s">
        <v>153</v>
      </c>
      <c r="B962" s="45" t="n">
        <v>43442</v>
      </c>
      <c r="C962" s="6" t="s">
        <v>196</v>
      </c>
      <c r="D962" s="6" t="s">
        <v>201</v>
      </c>
      <c r="E962" s="6" t="s">
        <v>174</v>
      </c>
      <c r="F962" s="34" t="n">
        <v>0.385753065347672</v>
      </c>
      <c r="G962" s="34" t="n">
        <v>0.311764160563641</v>
      </c>
      <c r="H962" s="34" t="n">
        <v>0.237323317248092</v>
      </c>
      <c r="I962" s="35" t="n">
        <v>3.2</v>
      </c>
      <c r="J962" s="6" t="n">
        <v>0</v>
      </c>
      <c r="K962" s="35" t="n">
        <v>-1</v>
      </c>
      <c r="L962" s="42" t="n">
        <v>55.0481339667664</v>
      </c>
      <c r="M962" s="42" t="n">
        <v>-55.0481339667664</v>
      </c>
      <c r="N962" s="42" t="n">
        <v>2697.35856437155</v>
      </c>
      <c r="O962" s="6" t="str">
        <f aca="false">IF(H962&lt;=0,"Below 0%",IF(H962&lt;=0.05,"0-5%",IF(H962&lt;=0.1,"5-10%",IF(H962&lt;=0.2,"10-20%",IF(H962&lt;=0.4,"20-40%","Above 40%")))))</f>
        <v>20-40%</v>
      </c>
    </row>
    <row r="963" customFormat="false" ht="15" hidden="false" customHeight="false" outlineLevel="0" collapsed="false">
      <c r="A963" s="6" t="s">
        <v>153</v>
      </c>
      <c r="B963" s="45" t="n">
        <v>43442</v>
      </c>
      <c r="C963" s="6" t="s">
        <v>193</v>
      </c>
      <c r="D963" s="6" t="s">
        <v>179</v>
      </c>
      <c r="E963" s="6" t="s">
        <v>174</v>
      </c>
      <c r="F963" s="34" t="n">
        <v>0.356341987848282</v>
      </c>
      <c r="G963" s="34" t="n">
        <v>0.298233420429584</v>
      </c>
      <c r="H963" s="34" t="n">
        <v>0.1948425744338</v>
      </c>
      <c r="I963" s="35" t="n">
        <v>3.33</v>
      </c>
      <c r="J963" s="6" t="n">
        <v>0</v>
      </c>
      <c r="K963" s="35" t="n">
        <v>-1</v>
      </c>
      <c r="L963" s="42" t="n">
        <v>55.0481339667664</v>
      </c>
      <c r="M963" s="42" t="n">
        <v>-55.0481339667664</v>
      </c>
      <c r="N963" s="42" t="n">
        <v>2642.31043040479</v>
      </c>
      <c r="O963" s="6" t="str">
        <f aca="false">IF(H963&lt;=0,"Below 0%",IF(H963&lt;=0.05,"0-5%",IF(H963&lt;=0.1,"5-10%",IF(H963&lt;=0.2,"10-20%",IF(H963&lt;=0.4,"20-40%","Above 40%")))))</f>
        <v>10-20%</v>
      </c>
    </row>
    <row r="964" customFormat="false" ht="15" hidden="false" customHeight="false" outlineLevel="0" collapsed="false">
      <c r="A964" s="6" t="s">
        <v>153</v>
      </c>
      <c r="B964" s="45" t="n">
        <v>43442</v>
      </c>
      <c r="C964" s="6" t="s">
        <v>190</v>
      </c>
      <c r="D964" s="6" t="s">
        <v>194</v>
      </c>
      <c r="E964" s="6" t="s">
        <v>187</v>
      </c>
      <c r="F964" s="34" t="n">
        <v>0.328369081020355</v>
      </c>
      <c r="G964" s="34" t="n">
        <v>0.237797246558198</v>
      </c>
      <c r="H964" s="34" t="n">
        <v>0.380878398606652</v>
      </c>
      <c r="I964" s="35" t="n">
        <v>4.2</v>
      </c>
      <c r="J964" s="6" t="n">
        <v>1</v>
      </c>
      <c r="K964" s="35" t="n">
        <v>3.2</v>
      </c>
      <c r="L964" s="42" t="n">
        <v>55.0481339667664</v>
      </c>
      <c r="M964" s="42" t="n">
        <v>176.154028693653</v>
      </c>
      <c r="N964" s="42" t="n">
        <v>2818.46445909844</v>
      </c>
      <c r="O964" s="6" t="str">
        <f aca="false">IF(H964&lt;=0,"Below 0%",IF(H964&lt;=0.05,"0-5%",IF(H964&lt;=0.1,"5-10%",IF(H964&lt;=0.2,"10-20%",IF(H964&lt;=0.4,"20-40%","Above 40%")))))</f>
        <v>20-40%</v>
      </c>
    </row>
    <row r="965" customFormat="false" ht="15" hidden="false" customHeight="false" outlineLevel="0" collapsed="false">
      <c r="A965" s="6" t="s">
        <v>153</v>
      </c>
      <c r="B965" s="45" t="n">
        <v>43442</v>
      </c>
      <c r="C965" s="6" t="s">
        <v>195</v>
      </c>
      <c r="D965" s="6" t="s">
        <v>181</v>
      </c>
      <c r="E965" s="6" t="s">
        <v>177</v>
      </c>
      <c r="F965" s="34" t="n">
        <v>0.623484611511231</v>
      </c>
      <c r="G965" s="34" t="n">
        <v>0.482005141388175</v>
      </c>
      <c r="H965" s="34" t="n">
        <v>0.293522740681966</v>
      </c>
      <c r="I965" s="35" t="n">
        <v>2.08</v>
      </c>
      <c r="J965" s="6" t="n">
        <v>1</v>
      </c>
      <c r="K965" s="35" t="n">
        <v>1.08</v>
      </c>
      <c r="L965" s="42" t="n">
        <v>55.0481339667664</v>
      </c>
      <c r="M965" s="42" t="n">
        <v>59.4519846841078</v>
      </c>
      <c r="N965" s="42" t="n">
        <v>2877.91644378255</v>
      </c>
      <c r="O965" s="6" t="str">
        <f aca="false">IF(H965&lt;=0,"Below 0%",IF(H965&lt;=0.05,"0-5%",IF(H965&lt;=0.1,"5-10%",IF(H965&lt;=0.2,"10-20%",IF(H965&lt;=0.4,"20-40%","Above 40%")))))</f>
        <v>20-40%</v>
      </c>
    </row>
    <row r="966" customFormat="false" ht="15" hidden="false" customHeight="false" outlineLevel="0" collapsed="false">
      <c r="A966" s="6" t="s">
        <v>153</v>
      </c>
      <c r="B966" s="45" t="n">
        <v>43442</v>
      </c>
      <c r="C966" s="6" t="s">
        <v>189</v>
      </c>
      <c r="D966" s="6" t="s">
        <v>180</v>
      </c>
      <c r="E966" s="6" t="s">
        <v>187</v>
      </c>
      <c r="F966" s="34" t="n">
        <v>0.513914406299591</v>
      </c>
      <c r="G966" s="34" t="n">
        <v>0.427153899216442</v>
      </c>
      <c r="H966" s="34" t="n">
        <v>0.203112993331676</v>
      </c>
      <c r="I966" s="35" t="n">
        <v>2.33</v>
      </c>
      <c r="J966" s="6" t="n">
        <v>1</v>
      </c>
      <c r="K966" s="35" t="n">
        <v>1.33</v>
      </c>
      <c r="L966" s="42" t="n">
        <v>55.0481339667664</v>
      </c>
      <c r="M966" s="42" t="n">
        <v>73.2140181757994</v>
      </c>
      <c r="N966" s="42" t="n">
        <v>2951.13046195835</v>
      </c>
      <c r="O966" s="6" t="str">
        <f aca="false">IF(H966&lt;=0,"Below 0%",IF(H966&lt;=0.05,"0-5%",IF(H966&lt;=0.1,"5-10%",IF(H966&lt;=0.2,"10-20%",IF(H966&lt;=0.4,"20-40%","Above 40%")))))</f>
        <v>20-40%</v>
      </c>
    </row>
    <row r="967" customFormat="false" ht="15" hidden="false" customHeight="false" outlineLevel="0" collapsed="false">
      <c r="A967" s="6" t="s">
        <v>153</v>
      </c>
      <c r="B967" s="45" t="n">
        <v>43449</v>
      </c>
      <c r="C967" s="6" t="s">
        <v>180</v>
      </c>
      <c r="D967" s="6" t="s">
        <v>195</v>
      </c>
      <c r="E967" s="6" t="s">
        <v>187</v>
      </c>
      <c r="F967" s="34" t="n">
        <v>0.435323596000671</v>
      </c>
      <c r="G967" s="34" t="n">
        <v>0.364723467862481</v>
      </c>
      <c r="H967" s="34" t="n">
        <v>0.193571662805119</v>
      </c>
      <c r="I967" s="35" t="n">
        <v>2.72</v>
      </c>
      <c r="J967" s="6" t="n">
        <v>1</v>
      </c>
      <c r="K967" s="35" t="n">
        <v>1.72</v>
      </c>
      <c r="L967" s="42" t="n">
        <v>59.022609239167</v>
      </c>
      <c r="M967" s="42" t="n">
        <v>101.518887891367</v>
      </c>
      <c r="N967" s="42" t="n">
        <v>3052.64934984972</v>
      </c>
      <c r="O967" s="6" t="str">
        <f aca="false">IF(H967&lt;=0,"Below 0%",IF(H967&lt;=0.05,"0-5%",IF(H967&lt;=0.1,"5-10%",IF(H967&lt;=0.2,"10-20%",IF(H967&lt;=0.4,"20-40%","Above 40%")))))</f>
        <v>10-20%</v>
      </c>
    </row>
    <row r="968" customFormat="false" ht="15" hidden="false" customHeight="false" outlineLevel="0" collapsed="false">
      <c r="A968" s="6" t="s">
        <v>153</v>
      </c>
      <c r="B968" s="45" t="n">
        <v>43449</v>
      </c>
      <c r="C968" s="6" t="s">
        <v>180</v>
      </c>
      <c r="D968" s="6" t="s">
        <v>195</v>
      </c>
      <c r="E968" s="6" t="s">
        <v>174</v>
      </c>
      <c r="F968" s="34" t="n">
        <v>0.357368260622025</v>
      </c>
      <c r="G968" s="34" t="n">
        <v>0.310014947683109</v>
      </c>
      <c r="H968" s="34" t="n">
        <v>0.152745257261979</v>
      </c>
      <c r="I968" s="35" t="n">
        <v>3.2</v>
      </c>
      <c r="J968" s="6" t="n">
        <v>0</v>
      </c>
      <c r="K968" s="35" t="n">
        <v>-1</v>
      </c>
      <c r="L968" s="42" t="n">
        <v>48.149851162452</v>
      </c>
      <c r="M968" s="42" t="n">
        <v>-48.149851162452</v>
      </c>
      <c r="N968" s="42" t="n">
        <v>3004.49949868726</v>
      </c>
      <c r="O968" s="6" t="str">
        <f aca="false">IF(H968&lt;=0,"Below 0%",IF(H968&lt;=0.05,"0-5%",IF(H968&lt;=0.1,"5-10%",IF(H968&lt;=0.2,"10-20%",IF(H968&lt;=0.4,"20-40%","Above 40%")))))</f>
        <v>10-20%</v>
      </c>
    </row>
    <row r="969" customFormat="false" ht="15" hidden="false" customHeight="false" outlineLevel="0" collapsed="false">
      <c r="A969" s="6" t="s">
        <v>153</v>
      </c>
      <c r="B969" s="45" t="n">
        <v>43449</v>
      </c>
      <c r="C969" s="6" t="s">
        <v>184</v>
      </c>
      <c r="D969" s="6" t="s">
        <v>189</v>
      </c>
      <c r="E969" s="6" t="s">
        <v>174</v>
      </c>
      <c r="F969" s="34" t="n">
        <v>0.344712674617767</v>
      </c>
      <c r="G969" s="34" t="n">
        <v>0.273313376194464</v>
      </c>
      <c r="H969" s="34" t="n">
        <v>0.261236019317631</v>
      </c>
      <c r="I969" s="35" t="n">
        <v>3.65</v>
      </c>
      <c r="J969" s="6" t="n">
        <v>0</v>
      </c>
      <c r="K969" s="35" t="n">
        <v>-1</v>
      </c>
      <c r="L969" s="42" t="n">
        <v>59.022609239167</v>
      </c>
      <c r="M969" s="42" t="n">
        <v>-59.022609239167</v>
      </c>
      <c r="N969" s="42" t="n">
        <v>2945.4768894481</v>
      </c>
      <c r="O969" s="6" t="str">
        <f aca="false">IF(H969&lt;=0,"Below 0%",IF(H969&lt;=0.05,"0-5%",IF(H969&lt;=0.1,"5-10%",IF(H969&lt;=0.2,"10-20%",IF(H969&lt;=0.4,"20-40%","Above 40%")))))</f>
        <v>20-40%</v>
      </c>
    </row>
    <row r="970" customFormat="false" ht="15" hidden="false" customHeight="false" outlineLevel="0" collapsed="false">
      <c r="A970" s="6" t="s">
        <v>153</v>
      </c>
      <c r="B970" s="45" t="n">
        <v>43449</v>
      </c>
      <c r="C970" s="6" t="s">
        <v>202</v>
      </c>
      <c r="D970" s="6" t="s">
        <v>188</v>
      </c>
      <c r="E970" s="6" t="s">
        <v>187</v>
      </c>
      <c r="F970" s="34" t="n">
        <v>0.477013796567917</v>
      </c>
      <c r="G970" s="34" t="n">
        <v>0.369515011547344</v>
      </c>
      <c r="H970" s="34" t="n">
        <v>0.290918586961925</v>
      </c>
      <c r="I970" s="35" t="n">
        <v>2.73</v>
      </c>
      <c r="J970" s="6" t="n">
        <v>0</v>
      </c>
      <c r="K970" s="35" t="n">
        <v>-1</v>
      </c>
      <c r="L970" s="42" t="n">
        <v>59.022609239167</v>
      </c>
      <c r="M970" s="42" t="n">
        <v>-59.022609239167</v>
      </c>
      <c r="N970" s="42" t="n">
        <v>2886.45428020893</v>
      </c>
      <c r="O970" s="6" t="str">
        <f aca="false">IF(H970&lt;=0,"Below 0%",IF(H970&lt;=0.05,"0-5%",IF(H970&lt;=0.1,"5-10%",IF(H970&lt;=0.2,"10-20%",IF(H970&lt;=0.4,"20-40%","Above 40%")))))</f>
        <v>20-40%</v>
      </c>
    </row>
    <row r="971" customFormat="false" ht="15" hidden="false" customHeight="false" outlineLevel="0" collapsed="false">
      <c r="A971" s="6" t="s">
        <v>153</v>
      </c>
      <c r="B971" s="45" t="n">
        <v>43449</v>
      </c>
      <c r="C971" s="6" t="s">
        <v>203</v>
      </c>
      <c r="D971" s="6" t="s">
        <v>199</v>
      </c>
      <c r="E971" s="6" t="s">
        <v>177</v>
      </c>
      <c r="F971" s="34" t="n">
        <v>0.289192080497742</v>
      </c>
      <c r="G971" s="34" t="n">
        <v>0.230699774266366</v>
      </c>
      <c r="H971" s="34" t="n">
        <v>0.253542971237765</v>
      </c>
      <c r="I971" s="35" t="n">
        <v>4.35</v>
      </c>
      <c r="J971" s="6" t="n">
        <v>0</v>
      </c>
      <c r="K971" s="35" t="n">
        <v>-1</v>
      </c>
      <c r="L971" s="42" t="n">
        <v>56.8170907341444</v>
      </c>
      <c r="M971" s="42" t="n">
        <v>-56.8170907341444</v>
      </c>
      <c r="N971" s="42" t="n">
        <v>2829.63718947478</v>
      </c>
      <c r="O971" s="6" t="str">
        <f aca="false">IF(H971&lt;=0,"Below 0%",IF(H971&lt;=0.05,"0-5%",IF(H971&lt;=0.1,"5-10%",IF(H971&lt;=0.2,"10-20%",IF(H971&lt;=0.4,"20-40%","Above 40%")))))</f>
        <v>20-40%</v>
      </c>
    </row>
    <row r="972" customFormat="false" ht="15" hidden="false" customHeight="false" outlineLevel="0" collapsed="false">
      <c r="A972" s="6" t="s">
        <v>153</v>
      </c>
      <c r="B972" s="45" t="n">
        <v>43450</v>
      </c>
      <c r="C972" s="6" t="s">
        <v>179</v>
      </c>
      <c r="D972" s="6" t="s">
        <v>185</v>
      </c>
      <c r="E972" s="6" t="s">
        <v>174</v>
      </c>
      <c r="F972" s="34" t="n">
        <v>0.290759891271591</v>
      </c>
      <c r="G972" s="34" t="n">
        <v>0.252629613493496</v>
      </c>
      <c r="H972" s="34" t="n">
        <v>0.150933523789272</v>
      </c>
      <c r="I972" s="35" t="n">
        <v>3.95</v>
      </c>
      <c r="J972" s="6" t="n">
        <v>0</v>
      </c>
      <c r="K972" s="35" t="n">
        <v>-1</v>
      </c>
      <c r="L972" s="42" t="n">
        <v>35.6106412412445</v>
      </c>
      <c r="M972" s="42" t="n">
        <v>-35.6106412412445</v>
      </c>
      <c r="N972" s="42" t="n">
        <v>2794.02654823354</v>
      </c>
      <c r="O972" s="6" t="str">
        <f aca="false">IF(H972&lt;=0,"Below 0%",IF(H972&lt;=0.05,"0-5%",IF(H972&lt;=0.1,"5-10%",IF(H972&lt;=0.2,"10-20%",IF(H972&lt;=0.4,"20-40%","Above 40%")))))</f>
        <v>10-20%</v>
      </c>
    </row>
    <row r="973" customFormat="false" ht="15" hidden="false" customHeight="false" outlineLevel="0" collapsed="false">
      <c r="A973" s="6" t="s">
        <v>153</v>
      </c>
      <c r="B973" s="45" t="n">
        <v>43456</v>
      </c>
      <c r="C973" s="6" t="s">
        <v>189</v>
      </c>
      <c r="D973" s="6" t="s">
        <v>198</v>
      </c>
      <c r="E973" s="6" t="s">
        <v>187</v>
      </c>
      <c r="F973" s="34" t="n">
        <v>0.504504501819611</v>
      </c>
      <c r="G973" s="34" t="n">
        <v>0.413793103448276</v>
      </c>
      <c r="H973" s="34" t="n">
        <v>0.219219212730726</v>
      </c>
      <c r="I973" s="35" t="n">
        <v>2.4</v>
      </c>
      <c r="J973" s="6" t="n">
        <v>0</v>
      </c>
      <c r="K973" s="35" t="n">
        <v>-1</v>
      </c>
      <c r="L973" s="42" t="n">
        <v>51.3641934194671</v>
      </c>
      <c r="M973" s="42" t="n">
        <v>-51.3641934194671</v>
      </c>
      <c r="N973" s="42" t="n">
        <v>2742.66235481407</v>
      </c>
      <c r="O973" s="6" t="str">
        <f aca="false">IF(H973&lt;=0,"Below 0%",IF(H973&lt;=0.05,"0-5%",IF(H973&lt;=0.1,"5-10%",IF(H973&lt;=0.2,"10-20%",IF(H973&lt;=0.4,"20-40%","Above 40%")))))</f>
        <v>20-40%</v>
      </c>
    </row>
    <row r="974" customFormat="false" ht="15" hidden="false" customHeight="false" outlineLevel="0" collapsed="false">
      <c r="A974" s="6" t="s">
        <v>153</v>
      </c>
      <c r="B974" s="45" t="n">
        <v>43456</v>
      </c>
      <c r="C974" s="6" t="s">
        <v>188</v>
      </c>
      <c r="D974" s="6" t="s">
        <v>184</v>
      </c>
      <c r="E974" s="6" t="s">
        <v>187</v>
      </c>
      <c r="F974" s="34" t="n">
        <v>0.545088708400726</v>
      </c>
      <c r="G974" s="34" t="n">
        <v>0.483960939391494</v>
      </c>
      <c r="H974" s="34" t="n">
        <v>0.126307236873478</v>
      </c>
      <c r="I974" s="35" t="n">
        <v>2.06</v>
      </c>
      <c r="J974" s="6" t="n">
        <v>0</v>
      </c>
      <c r="K974" s="35" t="n">
        <v>-1</v>
      </c>
      <c r="L974" s="42" t="n">
        <v>51.3641934194671</v>
      </c>
      <c r="M974" s="42" t="n">
        <v>-51.3641934194671</v>
      </c>
      <c r="N974" s="42" t="n">
        <v>2691.29816139461</v>
      </c>
      <c r="O974" s="6" t="str">
        <f aca="false">IF(H974&lt;=0,"Below 0%",IF(H974&lt;=0.05,"0-5%",IF(H974&lt;=0.1,"5-10%",IF(H974&lt;=0.2,"10-20%",IF(H974&lt;=0.4,"20-40%","Above 40%")))))</f>
        <v>10-20%</v>
      </c>
    </row>
    <row r="975" customFormat="false" ht="15" hidden="false" customHeight="false" outlineLevel="0" collapsed="false">
      <c r="A975" s="6" t="s">
        <v>153</v>
      </c>
      <c r="B975" s="45" t="n">
        <v>43456</v>
      </c>
      <c r="C975" s="6" t="s">
        <v>202</v>
      </c>
      <c r="D975" s="6" t="s">
        <v>179</v>
      </c>
      <c r="E975" s="6" t="s">
        <v>174</v>
      </c>
      <c r="F975" s="34" t="n">
        <v>0.351445853710175</v>
      </c>
      <c r="G975" s="34" t="n">
        <v>0.317073170731707</v>
      </c>
      <c r="H975" s="34" t="n">
        <v>0.108406154009012</v>
      </c>
      <c r="I975" s="35" t="n">
        <v>3.15</v>
      </c>
      <c r="J975" s="6" t="n">
        <v>0</v>
      </c>
      <c r="K975" s="35" t="n">
        <v>-1</v>
      </c>
      <c r="L975" s="42" t="n">
        <v>31.9695634931175</v>
      </c>
      <c r="M975" s="42" t="n">
        <v>-31.9695634931175</v>
      </c>
      <c r="N975" s="42" t="n">
        <v>2659.32859790149</v>
      </c>
      <c r="O975" s="6" t="str">
        <f aca="false">IF(H975&lt;=0,"Below 0%",IF(H975&lt;=0.05,"0-5%",IF(H975&lt;=0.1,"5-10%",IF(H975&lt;=0.2,"10-20%",IF(H975&lt;=0.4,"20-40%","Above 40%")))))</f>
        <v>10-20%</v>
      </c>
    </row>
    <row r="976" customFormat="false" ht="15" hidden="false" customHeight="false" outlineLevel="0" collapsed="false">
      <c r="A976" s="6" t="s">
        <v>153</v>
      </c>
      <c r="B976" s="45" t="n">
        <v>43456</v>
      </c>
      <c r="C976" s="6" t="s">
        <v>193</v>
      </c>
      <c r="D976" s="6" t="s">
        <v>176</v>
      </c>
      <c r="E976" s="6" t="s">
        <v>174</v>
      </c>
      <c r="F976" s="34" t="n">
        <v>0.287907302379608</v>
      </c>
      <c r="G976" s="34" t="n">
        <v>0.239295206221085</v>
      </c>
      <c r="H976" s="34" t="n">
        <v>0.203146970330909</v>
      </c>
      <c r="I976" s="35" t="n">
        <v>4.2</v>
      </c>
      <c r="J976" s="6" t="n">
        <v>0</v>
      </c>
      <c r="K976" s="35" t="n">
        <v>-1</v>
      </c>
      <c r="L976" s="42" t="n">
        <v>41.9763176523684</v>
      </c>
      <c r="M976" s="42" t="n">
        <v>-41.9763176523684</v>
      </c>
      <c r="N976" s="42" t="n">
        <v>2617.35228024912</v>
      </c>
      <c r="O976" s="6" t="str">
        <f aca="false">IF(H976&lt;=0,"Below 0%",IF(H976&lt;=0.05,"0-5%",IF(H976&lt;=0.1,"5-10%",IF(H976&lt;=0.2,"10-20%",IF(H976&lt;=0.4,"20-40%","Above 40%")))))</f>
        <v>20-40%</v>
      </c>
    </row>
    <row r="977" customFormat="false" ht="15" hidden="false" customHeight="false" outlineLevel="0" collapsed="false">
      <c r="A977" s="6" t="s">
        <v>153</v>
      </c>
      <c r="B977" s="45" t="n">
        <v>43456</v>
      </c>
      <c r="C977" s="6" t="s">
        <v>199</v>
      </c>
      <c r="D977" s="6" t="s">
        <v>201</v>
      </c>
      <c r="E977" s="6" t="s">
        <v>174</v>
      </c>
      <c r="F977" s="34" t="n">
        <v>0.328851103782654</v>
      </c>
      <c r="G977" s="34" t="n">
        <v>0.270241433971467</v>
      </c>
      <c r="H977" s="34" t="n">
        <v>0.216878918046946</v>
      </c>
      <c r="I977" s="35" t="n">
        <v>3.7</v>
      </c>
      <c r="J977" s="6" t="n">
        <v>0</v>
      </c>
      <c r="K977" s="35" t="n">
        <v>-1</v>
      </c>
      <c r="L977" s="42" t="n">
        <v>51.3641934194671</v>
      </c>
      <c r="M977" s="42" t="n">
        <v>-51.3641934194671</v>
      </c>
      <c r="N977" s="42" t="n">
        <v>2565.98808682965</v>
      </c>
      <c r="O977" s="6" t="str">
        <f aca="false">IF(H977&lt;=0,"Below 0%",IF(H977&lt;=0.05,"0-5%",IF(H977&lt;=0.1,"5-10%",IF(H977&lt;=0.2,"10-20%",IF(H977&lt;=0.4,"20-40%","Above 40%")))))</f>
        <v>20-40%</v>
      </c>
    </row>
    <row r="978" customFormat="false" ht="15" hidden="false" customHeight="false" outlineLevel="0" collapsed="false">
      <c r="A978" s="6" t="s">
        <v>153</v>
      </c>
      <c r="B978" s="45" t="n">
        <v>43456</v>
      </c>
      <c r="C978" s="6" t="s">
        <v>202</v>
      </c>
      <c r="D978" s="6" t="s">
        <v>179</v>
      </c>
      <c r="E978" s="6" t="s">
        <v>187</v>
      </c>
      <c r="F978" s="34" t="n">
        <v>0.409939080476761</v>
      </c>
      <c r="G978" s="34" t="n">
        <v>0.317073170731707</v>
      </c>
      <c r="H978" s="34" t="n">
        <v>0.292884792272861</v>
      </c>
      <c r="I978" s="35" t="n">
        <v>3.15</v>
      </c>
      <c r="J978" s="6" t="n">
        <v>0</v>
      </c>
      <c r="K978" s="35" t="n">
        <v>-1</v>
      </c>
      <c r="L978" s="42" t="n">
        <v>51.3641934194671</v>
      </c>
      <c r="M978" s="42" t="n">
        <v>-51.3641934194671</v>
      </c>
      <c r="N978" s="42" t="n">
        <v>2514.62389341019</v>
      </c>
      <c r="O978" s="6" t="str">
        <f aca="false">IF(H978&lt;=0,"Below 0%",IF(H978&lt;=0.05,"0-5%",IF(H978&lt;=0.1,"5-10%",IF(H978&lt;=0.2,"10-20%",IF(H978&lt;=0.4,"20-40%","Above 40%")))))</f>
        <v>20-40%</v>
      </c>
    </row>
    <row r="979" customFormat="false" ht="15" hidden="false" customHeight="false" outlineLevel="0" collapsed="false">
      <c r="A979" s="6" t="s">
        <v>153</v>
      </c>
      <c r="B979" s="45" t="n">
        <v>43460</v>
      </c>
      <c r="C979" s="6" t="s">
        <v>196</v>
      </c>
      <c r="D979" s="6" t="s">
        <v>173</v>
      </c>
      <c r="E979" s="6" t="s">
        <v>187</v>
      </c>
      <c r="F979" s="34" t="n">
        <v>0.293774127960205</v>
      </c>
      <c r="G979" s="34" t="n">
        <v>0.220723482526058</v>
      </c>
      <c r="H979" s="34" t="n">
        <v>0.330960007508596</v>
      </c>
      <c r="I979" s="35" t="n">
        <v>4.51</v>
      </c>
      <c r="J979" s="6" t="n">
        <v>0</v>
      </c>
      <c r="K979" s="35" t="n">
        <v>-1</v>
      </c>
      <c r="L979" s="42" t="n">
        <v>50.2924778682037</v>
      </c>
      <c r="M979" s="42" t="n">
        <v>-50.2924778682037</v>
      </c>
      <c r="N979" s="42" t="n">
        <v>2464.33141554198</v>
      </c>
      <c r="O979" s="6" t="str">
        <f aca="false">IF(H979&lt;=0,"Below 0%",IF(H979&lt;=0.05,"0-5%",IF(H979&lt;=0.1,"5-10%",IF(H979&lt;=0.2,"10-20%",IF(H979&lt;=0.4,"20-40%","Above 40%")))))</f>
        <v>20-40%</v>
      </c>
    </row>
    <row r="980" customFormat="false" ht="15" hidden="false" customHeight="false" outlineLevel="0" collapsed="false">
      <c r="A980" s="6" t="s">
        <v>153</v>
      </c>
      <c r="B980" s="45" t="n">
        <v>43460</v>
      </c>
      <c r="C980" s="6" t="s">
        <v>184</v>
      </c>
      <c r="D980" s="6" t="s">
        <v>203</v>
      </c>
      <c r="E980" s="6" t="s">
        <v>187</v>
      </c>
      <c r="F980" s="34" t="n">
        <v>0.408867925405502</v>
      </c>
      <c r="G980" s="34" t="n">
        <v>0.302423565846808</v>
      </c>
      <c r="H980" s="34" t="n">
        <v>0.35197111462079</v>
      </c>
      <c r="I980" s="35" t="n">
        <v>3.3</v>
      </c>
      <c r="J980" s="6" t="n">
        <v>0</v>
      </c>
      <c r="K980" s="35" t="n">
        <v>-1</v>
      </c>
      <c r="L980" s="42" t="n">
        <v>50.2924778682037</v>
      </c>
      <c r="M980" s="42" t="n">
        <v>-50.2924778682037</v>
      </c>
      <c r="N980" s="42" t="n">
        <v>2414.03893767378</v>
      </c>
      <c r="O980" s="6" t="str">
        <f aca="false">IF(H980&lt;=0,"Below 0%",IF(H980&lt;=0.05,"0-5%",IF(H980&lt;=0.1,"5-10%",IF(H980&lt;=0.2,"10-20%",IF(H980&lt;=0.4,"20-40%","Above 40%")))))</f>
        <v>20-40%</v>
      </c>
    </row>
    <row r="981" customFormat="false" ht="15" hidden="false" customHeight="false" outlineLevel="0" collapsed="false">
      <c r="A981" s="6" t="s">
        <v>153</v>
      </c>
      <c r="B981" s="45" t="n">
        <v>43461</v>
      </c>
      <c r="C981" s="6" t="s">
        <v>179</v>
      </c>
      <c r="D981" s="6" t="s">
        <v>189</v>
      </c>
      <c r="E981" s="6" t="s">
        <v>174</v>
      </c>
      <c r="F981" s="34" t="n">
        <v>0.362405449151993</v>
      </c>
      <c r="G981" s="34" t="n">
        <v>0.275491949910555</v>
      </c>
      <c r="H981" s="34" t="n">
        <v>0.315484714778987</v>
      </c>
      <c r="I981" s="35" t="n">
        <v>3.6</v>
      </c>
      <c r="J981" s="6" t="n">
        <v>0</v>
      </c>
      <c r="K981" s="35" t="n">
        <v>-1</v>
      </c>
      <c r="L981" s="42" t="n">
        <v>48.2807787534756</v>
      </c>
      <c r="M981" s="42" t="n">
        <v>-48.2807787534756</v>
      </c>
      <c r="N981" s="42" t="n">
        <v>2365.7581589203</v>
      </c>
      <c r="O981" s="6" t="str">
        <f aca="false">IF(H981&lt;=0,"Below 0%",IF(H981&lt;=0.05,"0-5%",IF(H981&lt;=0.1,"5-10%",IF(H981&lt;=0.2,"10-20%",IF(H981&lt;=0.4,"20-40%","Above 40%")))))</f>
        <v>20-40%</v>
      </c>
    </row>
    <row r="982" customFormat="false" ht="15" hidden="false" customHeight="false" outlineLevel="0" collapsed="false">
      <c r="A982" s="6" t="s">
        <v>153</v>
      </c>
      <c r="B982" s="45" t="n">
        <v>43463</v>
      </c>
      <c r="C982" s="6" t="s">
        <v>184</v>
      </c>
      <c r="D982" s="6" t="s">
        <v>202</v>
      </c>
      <c r="E982" s="6" t="s">
        <v>187</v>
      </c>
      <c r="F982" s="34" t="n">
        <v>0.591445803642273</v>
      </c>
      <c r="G982" s="34" t="n">
        <v>0.469860489602527</v>
      </c>
      <c r="H982" s="34" t="n">
        <v>0.258768968087953</v>
      </c>
      <c r="I982" s="35" t="n">
        <v>2.12</v>
      </c>
      <c r="J982" s="6" t="n">
        <v>1</v>
      </c>
      <c r="K982" s="35" t="n">
        <v>1.12</v>
      </c>
      <c r="L982" s="42" t="n">
        <v>47.3151631784061</v>
      </c>
      <c r="M982" s="42" t="n">
        <v>52.9929827598148</v>
      </c>
      <c r="N982" s="42" t="n">
        <v>2418.75114168012</v>
      </c>
      <c r="O982" s="6" t="str">
        <f aca="false">IF(H982&lt;=0,"Below 0%",IF(H982&lt;=0.05,"0-5%",IF(H982&lt;=0.1,"5-10%",IF(H982&lt;=0.2,"10-20%",IF(H982&lt;=0.4,"20-40%","Above 40%")))))</f>
        <v>20-40%</v>
      </c>
    </row>
    <row r="983" customFormat="false" ht="15" hidden="false" customHeight="false" outlineLevel="0" collapsed="false">
      <c r="A983" s="6" t="s">
        <v>153</v>
      </c>
      <c r="B983" s="45" t="n">
        <v>43466</v>
      </c>
      <c r="C983" s="6" t="s">
        <v>193</v>
      </c>
      <c r="D983" s="6" t="s">
        <v>181</v>
      </c>
      <c r="E983" s="6" t="s">
        <v>174</v>
      </c>
      <c r="F983" s="34" t="n">
        <v>0.294660031795502</v>
      </c>
      <c r="G983" s="34" t="n">
        <v>0.211919544930661</v>
      </c>
      <c r="H983" s="34" t="n">
        <v>0.390433486877826</v>
      </c>
      <c r="I983" s="35" t="n">
        <v>4.7</v>
      </c>
      <c r="J983" s="6" t="n">
        <v>0</v>
      </c>
      <c r="K983" s="35" t="n">
        <v>-1</v>
      </c>
      <c r="L983" s="42" t="n">
        <v>48.3750228336024</v>
      </c>
      <c r="M983" s="42" t="n">
        <v>-48.3750228336024</v>
      </c>
      <c r="N983" s="42" t="n">
        <v>2370.37611884652</v>
      </c>
      <c r="O983" s="6" t="str">
        <f aca="false">IF(H983&lt;=0,"Below 0%",IF(H983&lt;=0.05,"0-5%",IF(H983&lt;=0.1,"5-10%",IF(H983&lt;=0.2,"10-20%",IF(H983&lt;=0.4,"20-40%","Above 40%")))))</f>
        <v>20-40%</v>
      </c>
    </row>
    <row r="984" customFormat="false" ht="15" hidden="false" customHeight="false" outlineLevel="0" collapsed="false">
      <c r="A984" s="6" t="s">
        <v>153</v>
      </c>
      <c r="B984" s="45" t="n">
        <v>43467</v>
      </c>
      <c r="C984" s="6" t="s">
        <v>202</v>
      </c>
      <c r="D984" s="6" t="s">
        <v>196</v>
      </c>
      <c r="E984" s="6" t="s">
        <v>174</v>
      </c>
      <c r="F984" s="34" t="n">
        <v>0.378516048192978</v>
      </c>
      <c r="G984" s="34" t="n">
        <v>0.312173563680193</v>
      </c>
      <c r="H984" s="34" t="n">
        <v>0.212517945884584</v>
      </c>
      <c r="I984" s="35" t="n">
        <v>3.2</v>
      </c>
      <c r="J984" s="6" t="n">
        <v>0</v>
      </c>
      <c r="K984" s="35" t="n">
        <v>-1</v>
      </c>
      <c r="L984" s="42" t="n">
        <v>47.4075223769303</v>
      </c>
      <c r="M984" s="42" t="n">
        <v>-47.4075223769303</v>
      </c>
      <c r="N984" s="42" t="n">
        <v>2322.96859646959</v>
      </c>
      <c r="O984" s="6" t="str">
        <f aca="false">IF(H984&lt;=0,"Below 0%",IF(H984&lt;=0.05,"0-5%",IF(H984&lt;=0.1,"5-10%",IF(H984&lt;=0.2,"10-20%",IF(H984&lt;=0.4,"20-40%","Above 40%")))))</f>
        <v>20-40%</v>
      </c>
    </row>
    <row r="985" customFormat="false" ht="15" hidden="false" customHeight="false" outlineLevel="0" collapsed="false">
      <c r="A985" s="6" t="s">
        <v>153</v>
      </c>
      <c r="B985" s="45" t="n">
        <v>43467</v>
      </c>
      <c r="C985" s="6" t="s">
        <v>203</v>
      </c>
      <c r="D985" s="6" t="s">
        <v>180</v>
      </c>
      <c r="E985" s="6" t="s">
        <v>187</v>
      </c>
      <c r="F985" s="34" t="n">
        <v>0.542664527893066</v>
      </c>
      <c r="G985" s="34" t="n">
        <v>0.486373689656154</v>
      </c>
      <c r="H985" s="34" t="n">
        <v>0.115735779780167</v>
      </c>
      <c r="I985" s="35" t="n">
        <v>2.06</v>
      </c>
      <c r="J985" s="6" t="n">
        <v>0</v>
      </c>
      <c r="K985" s="35" t="n">
        <v>-1</v>
      </c>
      <c r="L985" s="42" t="n">
        <v>47.4075223769303</v>
      </c>
      <c r="M985" s="42" t="n">
        <v>-47.4075223769303</v>
      </c>
      <c r="N985" s="42" t="n">
        <v>2275.56107409266</v>
      </c>
      <c r="O985" s="6" t="str">
        <f aca="false">IF(H985&lt;=0,"Below 0%",IF(H985&lt;=0.05,"0-5%",IF(H985&lt;=0.1,"5-10%",IF(H985&lt;=0.2,"10-20%",IF(H985&lt;=0.4,"20-40%","Above 40%")))))</f>
        <v>10-20%</v>
      </c>
    </row>
    <row r="986" customFormat="false" ht="15" hidden="false" customHeight="false" outlineLevel="0" collapsed="false">
      <c r="A986" s="6" t="s">
        <v>153</v>
      </c>
      <c r="B986" s="45" t="n">
        <v>43468</v>
      </c>
      <c r="C986" s="6" t="s">
        <v>194</v>
      </c>
      <c r="D986" s="6" t="s">
        <v>183</v>
      </c>
      <c r="E986" s="6" t="s">
        <v>177</v>
      </c>
      <c r="F986" s="34" t="n">
        <v>0.372871160507202</v>
      </c>
      <c r="G986" s="34" t="n">
        <v>0.271230222796254</v>
      </c>
      <c r="H986" s="34" t="n">
        <v>0.374740457250959</v>
      </c>
      <c r="I986" s="35" t="n">
        <v>3.7</v>
      </c>
      <c r="J986" s="6" t="n">
        <v>0</v>
      </c>
      <c r="K986" s="35" t="n">
        <v>-1</v>
      </c>
      <c r="L986" s="42" t="n">
        <v>45.5112214818531</v>
      </c>
      <c r="M986" s="42" t="n">
        <v>-45.5112214818531</v>
      </c>
      <c r="N986" s="42" t="n">
        <v>2230.0498526108</v>
      </c>
      <c r="O986" s="6" t="str">
        <f aca="false">IF(H986&lt;=0,"Below 0%",IF(H986&lt;=0.05,"0-5%",IF(H986&lt;=0.1,"5-10%",IF(H986&lt;=0.2,"10-20%",IF(H986&lt;=0.4,"20-40%","Above 40%")))))</f>
        <v>20-40%</v>
      </c>
    </row>
    <row r="987" customFormat="false" ht="15" hidden="false" customHeight="false" outlineLevel="0" collapsed="false">
      <c r="A987" s="6" t="s">
        <v>153</v>
      </c>
      <c r="B987" s="45" t="n">
        <v>43477</v>
      </c>
      <c r="C987" s="6" t="s">
        <v>189</v>
      </c>
      <c r="D987" s="6" t="s">
        <v>185</v>
      </c>
      <c r="E987" s="6" t="s">
        <v>174</v>
      </c>
      <c r="F987" s="34" t="n">
        <v>0.314989060163498</v>
      </c>
      <c r="G987" s="34" t="n">
        <v>0.249572874227888</v>
      </c>
      <c r="H987" s="34" t="n">
        <v>0.262112563867328</v>
      </c>
      <c r="I987" s="35" t="n">
        <v>4</v>
      </c>
      <c r="J987" s="6" t="n">
        <v>0</v>
      </c>
      <c r="K987" s="35" t="n">
        <v>-1</v>
      </c>
      <c r="L987" s="42" t="n">
        <v>44.600997052216</v>
      </c>
      <c r="M987" s="42" t="n">
        <v>-44.600997052216</v>
      </c>
      <c r="N987" s="42" t="n">
        <v>2185.44885555859</v>
      </c>
      <c r="O987" s="6" t="str">
        <f aca="false">IF(H987&lt;=0,"Below 0%",IF(H987&lt;=0.05,"0-5%",IF(H987&lt;=0.1,"5-10%",IF(H987&lt;=0.2,"10-20%",IF(H987&lt;=0.4,"20-40%","Above 40%")))))</f>
        <v>20-40%</v>
      </c>
    </row>
    <row r="988" customFormat="false" ht="15" hidden="false" customHeight="false" outlineLevel="0" collapsed="false">
      <c r="A988" s="6" t="s">
        <v>153</v>
      </c>
      <c r="B988" s="45" t="n">
        <v>43477</v>
      </c>
      <c r="C988" s="6" t="s">
        <v>196</v>
      </c>
      <c r="D988" s="6" t="s">
        <v>184</v>
      </c>
      <c r="E988" s="6" t="s">
        <v>174</v>
      </c>
      <c r="F988" s="34" t="n">
        <v>0.360425800085068</v>
      </c>
      <c r="G988" s="34" t="n">
        <v>0.300198948415518</v>
      </c>
      <c r="H988" s="34" t="n">
        <v>0.200623126721241</v>
      </c>
      <c r="I988" s="35" t="n">
        <v>3.35</v>
      </c>
      <c r="J988" s="6" t="n">
        <v>0</v>
      </c>
      <c r="K988" s="35" t="n">
        <v>-1</v>
      </c>
      <c r="L988" s="42" t="n">
        <v>44.600997052216</v>
      </c>
      <c r="M988" s="42" t="n">
        <v>-44.600997052216</v>
      </c>
      <c r="N988" s="42" t="n">
        <v>2140.84785850637</v>
      </c>
      <c r="O988" s="6" t="str">
        <f aca="false">IF(H988&lt;=0,"Below 0%",IF(H988&lt;=0.05,"0-5%",IF(H988&lt;=0.1,"5-10%",IF(H988&lt;=0.2,"10-20%",IF(H988&lt;=0.4,"20-40%","Above 40%")))))</f>
        <v>20-40%</v>
      </c>
    </row>
    <row r="989" customFormat="false" ht="15" hidden="false" customHeight="false" outlineLevel="0" collapsed="false">
      <c r="A989" s="6" t="s">
        <v>153</v>
      </c>
      <c r="B989" s="45" t="n">
        <v>43477</v>
      </c>
      <c r="C989" s="6" t="s">
        <v>193</v>
      </c>
      <c r="D989" s="6" t="s">
        <v>202</v>
      </c>
      <c r="E989" s="6" t="s">
        <v>174</v>
      </c>
      <c r="F989" s="34" t="n">
        <v>0.337358236312866</v>
      </c>
      <c r="G989" s="34" t="n">
        <v>0.306041684988128</v>
      </c>
      <c r="H989" s="34" t="n">
        <v>0.102327731354483</v>
      </c>
      <c r="I989" s="35" t="n">
        <v>3.25</v>
      </c>
      <c r="J989" s="6" t="n">
        <v>1</v>
      </c>
      <c r="K989" s="35" t="n">
        <v>2.25</v>
      </c>
      <c r="L989" s="42" t="n">
        <v>23.8898471311641</v>
      </c>
      <c r="M989" s="42" t="n">
        <v>53.7521560451193</v>
      </c>
      <c r="N989" s="42" t="n">
        <v>2194.60001455149</v>
      </c>
      <c r="O989" s="6" t="str">
        <f aca="false">IF(H989&lt;=0,"Below 0%",IF(H989&lt;=0.05,"0-5%",IF(H989&lt;=0.1,"5-10%",IF(H989&lt;=0.2,"10-20%",IF(H989&lt;=0.4,"20-40%","Above 40%")))))</f>
        <v>10-20%</v>
      </c>
    </row>
    <row r="990" customFormat="false" ht="15" hidden="false" customHeight="false" outlineLevel="0" collapsed="false">
      <c r="A990" s="6" t="s">
        <v>153</v>
      </c>
      <c r="B990" s="45" t="n">
        <v>43477</v>
      </c>
      <c r="C990" s="6" t="s">
        <v>180</v>
      </c>
      <c r="D990" s="6" t="s">
        <v>198</v>
      </c>
      <c r="E990" s="6" t="s">
        <v>187</v>
      </c>
      <c r="F990" s="34" t="n">
        <v>0.489716589450836</v>
      </c>
      <c r="G990" s="34" t="n">
        <v>0.431609674728941</v>
      </c>
      <c r="H990" s="34" t="n">
        <v>0.134628387925706</v>
      </c>
      <c r="I990" s="35" t="n">
        <v>2.32</v>
      </c>
      <c r="J990" s="6" t="n">
        <v>0</v>
      </c>
      <c r="K990" s="35" t="n">
        <v>-1</v>
      </c>
      <c r="L990" s="42" t="n">
        <v>44.600997052216</v>
      </c>
      <c r="M990" s="42" t="n">
        <v>-44.600997052216</v>
      </c>
      <c r="N990" s="42" t="n">
        <v>2149.99901749927</v>
      </c>
      <c r="O990" s="6" t="str">
        <f aca="false">IF(H990&lt;=0,"Below 0%",IF(H990&lt;=0.05,"0-5%",IF(H990&lt;=0.1,"5-10%",IF(H990&lt;=0.2,"10-20%",IF(H990&lt;=0.4,"20-40%","Above 40%")))))</f>
        <v>10-20%</v>
      </c>
    </row>
    <row r="991" customFormat="false" ht="15" hidden="false" customHeight="false" outlineLevel="0" collapsed="false">
      <c r="A991" s="6" t="s">
        <v>153</v>
      </c>
      <c r="B991" s="45" t="n">
        <v>43477</v>
      </c>
      <c r="C991" s="6" t="s">
        <v>195</v>
      </c>
      <c r="D991" s="6" t="s">
        <v>179</v>
      </c>
      <c r="E991" s="6" t="s">
        <v>177</v>
      </c>
      <c r="F991" s="34" t="n">
        <v>0.274106949567795</v>
      </c>
      <c r="G991" s="34" t="n">
        <v>0.223327805417358</v>
      </c>
      <c r="H991" s="34" t="n">
        <v>0.227374930119161</v>
      </c>
      <c r="I991" s="35" t="n">
        <v>4.5</v>
      </c>
      <c r="J991" s="6" t="n">
        <v>1</v>
      </c>
      <c r="K991" s="35" t="n">
        <v>3.5</v>
      </c>
      <c r="L991" s="42" t="n">
        <v>37.1910627545611</v>
      </c>
      <c r="M991" s="42" t="n">
        <v>130.168719640964</v>
      </c>
      <c r="N991" s="42" t="n">
        <v>2280.16773714024</v>
      </c>
      <c r="O991" s="6" t="str">
        <f aca="false">IF(H991&lt;=0,"Below 0%",IF(H991&lt;=0.05,"0-5%",IF(H991&lt;=0.1,"5-10%",IF(H991&lt;=0.2,"10-20%",IF(H991&lt;=0.4,"20-40%","Above 40%")))))</f>
        <v>20-40%</v>
      </c>
    </row>
    <row r="992" customFormat="false" ht="15" hidden="false" customHeight="false" outlineLevel="0" collapsed="false">
      <c r="A992" s="6" t="s">
        <v>153</v>
      </c>
      <c r="B992" s="45" t="n">
        <v>43478</v>
      </c>
      <c r="C992" s="6" t="s">
        <v>181</v>
      </c>
      <c r="D992" s="6" t="s">
        <v>176</v>
      </c>
      <c r="E992" s="6" t="s">
        <v>187</v>
      </c>
      <c r="F992" s="34" t="n">
        <v>0.59366774559021</v>
      </c>
      <c r="G992" s="34" t="n">
        <v>0.470758587402462</v>
      </c>
      <c r="H992" s="34" t="n">
        <v>0.26108744795487</v>
      </c>
      <c r="I992" s="35" t="n">
        <v>2.15</v>
      </c>
      <c r="J992" s="6" t="n">
        <v>0</v>
      </c>
      <c r="K992" s="35" t="n">
        <v>-1</v>
      </c>
      <c r="L992" s="42" t="n">
        <v>45.6033547428047</v>
      </c>
      <c r="M992" s="42" t="n">
        <v>-45.6033547428047</v>
      </c>
      <c r="N992" s="42" t="n">
        <v>2234.56438239743</v>
      </c>
      <c r="O992" s="6" t="str">
        <f aca="false">IF(H992&lt;=0,"Below 0%",IF(H992&lt;=0.05,"0-5%",IF(H992&lt;=0.1,"5-10%",IF(H992&lt;=0.2,"10-20%",IF(H992&lt;=0.4,"20-40%","Above 40%")))))</f>
        <v>20-40%</v>
      </c>
    </row>
    <row r="993" customFormat="false" ht="15" hidden="false" customHeight="false" outlineLevel="0" collapsed="false">
      <c r="A993" s="6" t="s">
        <v>153</v>
      </c>
      <c r="B993" s="45" t="n">
        <v>43484</v>
      </c>
      <c r="C993" s="6" t="s">
        <v>199</v>
      </c>
      <c r="D993" s="6" t="s">
        <v>189</v>
      </c>
      <c r="E993" s="6" t="s">
        <v>187</v>
      </c>
      <c r="F993" s="34" t="n">
        <v>0.46838042140007</v>
      </c>
      <c r="G993" s="34" t="n">
        <v>0.413036451786676</v>
      </c>
      <c r="H993" s="34" t="n">
        <v>0.133992942690632</v>
      </c>
      <c r="I993" s="35" t="n">
        <v>2.4</v>
      </c>
      <c r="J993" s="6" t="n">
        <v>1</v>
      </c>
      <c r="K993" s="35" t="n">
        <v>1.4</v>
      </c>
      <c r="L993" s="42" t="n">
        <v>44.6912876479486</v>
      </c>
      <c r="M993" s="42" t="n">
        <v>62.5678027071281</v>
      </c>
      <c r="N993" s="42" t="n">
        <v>2297.13218510456</v>
      </c>
      <c r="O993" s="6" t="str">
        <f aca="false">IF(H993&lt;=0,"Below 0%",IF(H993&lt;=0.05,"0-5%",IF(H993&lt;=0.1,"5-10%",IF(H993&lt;=0.2,"10-20%",IF(H993&lt;=0.4,"20-40%","Above 40%")))))</f>
        <v>10-20%</v>
      </c>
    </row>
    <row r="994" customFormat="false" ht="15" hidden="false" customHeight="false" outlineLevel="0" collapsed="false">
      <c r="A994" s="6" t="s">
        <v>153</v>
      </c>
      <c r="B994" s="45" t="n">
        <v>43484</v>
      </c>
      <c r="C994" s="6" t="s">
        <v>188</v>
      </c>
      <c r="D994" s="6" t="s">
        <v>193</v>
      </c>
      <c r="E994" s="6" t="s">
        <v>177</v>
      </c>
      <c r="F994" s="34" t="n">
        <v>0.262539893388748</v>
      </c>
      <c r="G994" s="34" t="n">
        <v>0.215827338129496</v>
      </c>
      <c r="H994" s="34" t="n">
        <v>0.216434839367866</v>
      </c>
      <c r="I994" s="35" t="n">
        <v>4.6</v>
      </c>
      <c r="J994" s="6" t="n">
        <v>0</v>
      </c>
      <c r="K994" s="35" t="n">
        <v>-1</v>
      </c>
      <c r="L994" s="42" t="n">
        <v>32.2279287039708</v>
      </c>
      <c r="M994" s="42" t="n">
        <v>-32.2279287039708</v>
      </c>
      <c r="N994" s="42" t="n">
        <v>2264.90425640059</v>
      </c>
      <c r="O994" s="6" t="str">
        <f aca="false">IF(H994&lt;=0,"Below 0%",IF(H994&lt;=0.05,"0-5%",IF(H994&lt;=0.1,"5-10%",IF(H994&lt;=0.2,"10-20%",IF(H994&lt;=0.4,"20-40%","Above 40%")))))</f>
        <v>20-40%</v>
      </c>
    </row>
    <row r="995" customFormat="false" ht="15" hidden="false" customHeight="false" outlineLevel="0" collapsed="false">
      <c r="A995" s="6" t="s">
        <v>153</v>
      </c>
      <c r="B995" s="45" t="n">
        <v>43484</v>
      </c>
      <c r="C995" s="6" t="s">
        <v>179</v>
      </c>
      <c r="D995" s="6" t="s">
        <v>173</v>
      </c>
      <c r="E995" s="6" t="s">
        <v>174</v>
      </c>
      <c r="F995" s="34" t="n">
        <v>0.390736639499664</v>
      </c>
      <c r="G995" s="34" t="n">
        <v>0.288518562448108</v>
      </c>
      <c r="H995" s="34" t="n">
        <v>0.354285964078795</v>
      </c>
      <c r="I995" s="35" t="n">
        <v>3.44</v>
      </c>
      <c r="J995" s="6" t="n">
        <v>0</v>
      </c>
      <c r="K995" s="35" t="n">
        <v>-1</v>
      </c>
      <c r="L995" s="42" t="n">
        <v>44.6912876479486</v>
      </c>
      <c r="M995" s="42" t="n">
        <v>-44.6912876479486</v>
      </c>
      <c r="N995" s="42" t="n">
        <v>2220.21296875264</v>
      </c>
      <c r="O995" s="6" t="str">
        <f aca="false">IF(H995&lt;=0,"Below 0%",IF(H995&lt;=0.05,"0-5%",IF(H995&lt;=0.1,"5-10%",IF(H995&lt;=0.2,"10-20%",IF(H995&lt;=0.4,"20-40%","Above 40%")))))</f>
        <v>20-40%</v>
      </c>
    </row>
    <row r="996" customFormat="false" ht="15" hidden="false" customHeight="false" outlineLevel="0" collapsed="false">
      <c r="A996" s="6" t="s">
        <v>153</v>
      </c>
      <c r="B996" s="45" t="n">
        <v>43484</v>
      </c>
      <c r="C996" s="6" t="s">
        <v>203</v>
      </c>
      <c r="D996" s="6" t="s">
        <v>195</v>
      </c>
      <c r="E996" s="6" t="s">
        <v>177</v>
      </c>
      <c r="F996" s="34" t="n">
        <v>0.33623731136322</v>
      </c>
      <c r="G996" s="34" t="n">
        <v>0.281795237572698</v>
      </c>
      <c r="H996" s="34" t="n">
        <v>0.19319728132906</v>
      </c>
      <c r="I996" s="35" t="n">
        <v>3.5</v>
      </c>
      <c r="J996" s="6" t="n">
        <v>0</v>
      </c>
      <c r="K996" s="35" t="n">
        <v>-1</v>
      </c>
      <c r="L996" s="42" t="n">
        <v>39.5139337621213</v>
      </c>
      <c r="M996" s="42" t="n">
        <v>-39.5139337621213</v>
      </c>
      <c r="N996" s="42" t="n">
        <v>2180.69903499052</v>
      </c>
      <c r="O996" s="6" t="str">
        <f aca="false">IF(H996&lt;=0,"Below 0%",IF(H996&lt;=0.05,"0-5%",IF(H996&lt;=0.1,"5-10%",IF(H996&lt;=0.2,"10-20%",IF(H996&lt;=0.4,"20-40%","Above 40%")))))</f>
        <v>10-20%</v>
      </c>
    </row>
    <row r="997" customFormat="false" ht="15" hidden="false" customHeight="false" outlineLevel="0" collapsed="false">
      <c r="A997" s="6" t="s">
        <v>153</v>
      </c>
      <c r="B997" s="45" t="n">
        <v>43494</v>
      </c>
      <c r="C997" s="6" t="s">
        <v>202</v>
      </c>
      <c r="D997" s="6" t="s">
        <v>173</v>
      </c>
      <c r="E997" s="6" t="s">
        <v>187</v>
      </c>
      <c r="F997" s="34" t="n">
        <v>0.274555325508118</v>
      </c>
      <c r="G997" s="34" t="n">
        <v>0.242194929215274</v>
      </c>
      <c r="H997" s="34" t="n">
        <v>0.133613021534734</v>
      </c>
      <c r="I997" s="35" t="n">
        <v>4.1</v>
      </c>
      <c r="J997" s="6" t="n">
        <v>0</v>
      </c>
      <c r="K997" s="35" t="n">
        <v>-1</v>
      </c>
      <c r="L997" s="42" t="n">
        <v>22.1018832174538</v>
      </c>
      <c r="M997" s="42" t="n">
        <v>-22.1018832174538</v>
      </c>
      <c r="N997" s="42" t="n">
        <v>2158.59715177307</v>
      </c>
      <c r="O997" s="6" t="str">
        <f aca="false">IF(H997&lt;=0,"Below 0%",IF(H997&lt;=0.05,"0-5%",IF(H997&lt;=0.1,"5-10%",IF(H997&lt;=0.2,"10-20%",IF(H997&lt;=0.4,"20-40%","Above 40%")))))</f>
        <v>10-20%</v>
      </c>
    </row>
    <row r="998" customFormat="false" ht="15" hidden="false" customHeight="false" outlineLevel="0" collapsed="false">
      <c r="A998" s="6" t="s">
        <v>153</v>
      </c>
      <c r="B998" s="45" t="n">
        <v>43494</v>
      </c>
      <c r="C998" s="6" t="s">
        <v>203</v>
      </c>
      <c r="D998" s="6" t="s">
        <v>189</v>
      </c>
      <c r="E998" s="6" t="s">
        <v>174</v>
      </c>
      <c r="F998" s="34" t="n">
        <v>0.384488135576248</v>
      </c>
      <c r="G998" s="34" t="n">
        <v>0.277878131021195</v>
      </c>
      <c r="H998" s="34" t="n">
        <v>0.383657411841891</v>
      </c>
      <c r="I998" s="35" t="n">
        <v>3.58</v>
      </c>
      <c r="J998" s="6" t="n">
        <v>0</v>
      </c>
      <c r="K998" s="35" t="n">
        <v>-1</v>
      </c>
      <c r="L998" s="42" t="n">
        <v>43.6139806998104</v>
      </c>
      <c r="M998" s="42" t="n">
        <v>-43.6139806998104</v>
      </c>
      <c r="N998" s="42" t="n">
        <v>2114.98317107326</v>
      </c>
      <c r="O998" s="6" t="str">
        <f aca="false">IF(H998&lt;=0,"Below 0%",IF(H998&lt;=0.05,"0-5%",IF(H998&lt;=0.1,"5-10%",IF(H998&lt;=0.2,"10-20%",IF(H998&lt;=0.4,"20-40%","Above 40%")))))</f>
        <v>20-40%</v>
      </c>
    </row>
    <row r="999" customFormat="false" ht="15" hidden="false" customHeight="false" outlineLevel="0" collapsed="false">
      <c r="A999" s="6" t="s">
        <v>153</v>
      </c>
      <c r="B999" s="45" t="n">
        <v>43495</v>
      </c>
      <c r="C999" s="6" t="s">
        <v>199</v>
      </c>
      <c r="D999" s="6" t="s">
        <v>190</v>
      </c>
      <c r="E999" s="6" t="s">
        <v>174</v>
      </c>
      <c r="F999" s="34" t="n">
        <v>0.289015620946884</v>
      </c>
      <c r="G999" s="34" t="n">
        <v>0.229288792846142</v>
      </c>
      <c r="H999" s="34" t="n">
        <v>0.26048734157199</v>
      </c>
      <c r="I999" s="35" t="n">
        <v>4.35</v>
      </c>
      <c r="J999" s="6" t="n">
        <v>0</v>
      </c>
      <c r="K999" s="35" t="n">
        <v>-1</v>
      </c>
      <c r="L999" s="42" t="n">
        <v>40.5978834264563</v>
      </c>
      <c r="M999" s="42" t="n">
        <v>-40.5978834264563</v>
      </c>
      <c r="N999" s="42" t="n">
        <v>2074.3852876468</v>
      </c>
      <c r="O999" s="6" t="str">
        <f aca="false">IF(H999&lt;=0,"Below 0%",IF(H999&lt;=0.05,"0-5%",IF(H999&lt;=0.1,"5-10%",IF(H999&lt;=0.2,"10-20%",IF(H999&lt;=0.4,"20-40%","Above 40%")))))</f>
        <v>20-40%</v>
      </c>
    </row>
    <row r="1000" customFormat="false" ht="15" hidden="false" customHeight="false" outlineLevel="0" collapsed="false">
      <c r="A1000" s="6" t="s">
        <v>153</v>
      </c>
      <c r="B1000" s="45" t="n">
        <v>43498</v>
      </c>
      <c r="C1000" s="6" t="s">
        <v>196</v>
      </c>
      <c r="D1000" s="6" t="s">
        <v>179</v>
      </c>
      <c r="E1000" s="6" t="s">
        <v>187</v>
      </c>
      <c r="F1000" s="34" t="n">
        <v>0.452565670013428</v>
      </c>
      <c r="G1000" s="34" t="n">
        <v>0.383211678832117</v>
      </c>
      <c r="H1000" s="34" t="n">
        <v>0.180980891273135</v>
      </c>
      <c r="I1000" s="35" t="n">
        <v>2.6</v>
      </c>
      <c r="J1000" s="6" t="n">
        <v>0</v>
      </c>
      <c r="K1000" s="35" t="n">
        <v>-1</v>
      </c>
      <c r="L1000" s="42" t="n">
        <v>41.487705752936</v>
      </c>
      <c r="M1000" s="42" t="n">
        <v>-41.487705752936</v>
      </c>
      <c r="N1000" s="42" t="n">
        <v>2032.89758189386</v>
      </c>
      <c r="O1000" s="6" t="str">
        <f aca="false">IF(H1000&lt;=0,"Below 0%",IF(H1000&lt;=0.05,"0-5%",IF(H1000&lt;=0.1,"5-10%",IF(H1000&lt;=0.2,"10-20%",IF(H1000&lt;=0.4,"20-40%","Above 40%")))))</f>
        <v>10-20%</v>
      </c>
    </row>
    <row r="1001" customFormat="false" ht="15" hidden="false" customHeight="false" outlineLevel="0" collapsed="false">
      <c r="A1001" s="6" t="s">
        <v>153</v>
      </c>
      <c r="B1001" s="45" t="n">
        <v>43498</v>
      </c>
      <c r="C1001" s="6" t="s">
        <v>196</v>
      </c>
      <c r="D1001" s="6" t="s">
        <v>179</v>
      </c>
      <c r="E1001" s="6" t="s">
        <v>174</v>
      </c>
      <c r="F1001" s="34" t="n">
        <v>0.328410804271698</v>
      </c>
      <c r="G1001" s="34" t="n">
        <v>0.284671532846715</v>
      </c>
      <c r="H1001" s="34" t="n">
        <v>0.153648209877503</v>
      </c>
      <c r="I1001" s="35" t="n">
        <v>3.5</v>
      </c>
      <c r="J1001" s="6" t="n">
        <v>1</v>
      </c>
      <c r="K1001" s="35" t="n">
        <v>2.5</v>
      </c>
      <c r="L1001" s="42" t="n">
        <v>30.9991604752321</v>
      </c>
      <c r="M1001" s="42" t="n">
        <v>77.4979011880803</v>
      </c>
      <c r="N1001" s="42" t="n">
        <v>2110.39548308194</v>
      </c>
      <c r="O1001" s="6" t="str">
        <f aca="false">IF(H1001&lt;=0,"Below 0%",IF(H1001&lt;=0.05,"0-5%",IF(H1001&lt;=0.1,"5-10%",IF(H1001&lt;=0.2,"10-20%",IF(H1001&lt;=0.4,"20-40%","Above 40%")))))</f>
        <v>10-20%</v>
      </c>
    </row>
    <row r="1002" customFormat="false" ht="15" hidden="false" customHeight="false" outlineLevel="0" collapsed="false">
      <c r="A1002" s="6" t="s">
        <v>153</v>
      </c>
      <c r="B1002" s="45" t="n">
        <v>43498</v>
      </c>
      <c r="C1002" s="6" t="s">
        <v>180</v>
      </c>
      <c r="D1002" s="6" t="s">
        <v>184</v>
      </c>
      <c r="E1002" s="6" t="s">
        <v>174</v>
      </c>
      <c r="F1002" s="34" t="n">
        <v>0.330992817878723</v>
      </c>
      <c r="G1002" s="34" t="n">
        <v>0.277923439958049</v>
      </c>
      <c r="H1002" s="34" t="n">
        <v>0.190949629612689</v>
      </c>
      <c r="I1002" s="35" t="n">
        <v>3.6</v>
      </c>
      <c r="J1002" s="6" t="n">
        <v>0</v>
      </c>
      <c r="K1002" s="35" t="n">
        <v>-1</v>
      </c>
      <c r="L1002" s="42" t="n">
        <v>38.2114025539392</v>
      </c>
      <c r="M1002" s="42" t="n">
        <v>-38.2114025539392</v>
      </c>
      <c r="N1002" s="42" t="n">
        <v>2072.184080528</v>
      </c>
      <c r="O1002" s="6" t="str">
        <f aca="false">IF(H1002&lt;=0,"Below 0%",IF(H1002&lt;=0.05,"0-5%",IF(H1002&lt;=0.1,"5-10%",IF(H1002&lt;=0.2,"10-20%",IF(H1002&lt;=0.4,"20-40%","Above 40%")))))</f>
        <v>10-20%</v>
      </c>
    </row>
    <row r="1003" customFormat="false" ht="15" hidden="false" customHeight="false" outlineLevel="0" collapsed="false">
      <c r="A1003" s="6" t="s">
        <v>153</v>
      </c>
      <c r="B1003" s="45" t="n">
        <v>43498</v>
      </c>
      <c r="C1003" s="6" t="s">
        <v>173</v>
      </c>
      <c r="D1003" s="6" t="s">
        <v>203</v>
      </c>
      <c r="E1003" s="6" t="s">
        <v>187</v>
      </c>
      <c r="F1003" s="34" t="n">
        <v>0.461248159408569</v>
      </c>
      <c r="G1003" s="34" t="n">
        <v>0.406006875339244</v>
      </c>
      <c r="H1003" s="34" t="n">
        <v>0.136059971947934</v>
      </c>
      <c r="I1003" s="35" t="n">
        <v>2.45</v>
      </c>
      <c r="J1003" s="6" t="n">
        <v>0</v>
      </c>
      <c r="K1003" s="35" t="n">
        <v>-1</v>
      </c>
      <c r="L1003" s="42" t="n">
        <v>41.487705752936</v>
      </c>
      <c r="M1003" s="42" t="n">
        <v>-41.487705752936</v>
      </c>
      <c r="N1003" s="42" t="n">
        <v>2030.69637477507</v>
      </c>
      <c r="O1003" s="6" t="str">
        <f aca="false">IF(H1003&lt;=0,"Below 0%",IF(H1003&lt;=0.05,"0-5%",IF(H1003&lt;=0.1,"5-10%",IF(H1003&lt;=0.2,"10-20%",IF(H1003&lt;=0.4,"20-40%","Above 40%")))))</f>
        <v>10-20%</v>
      </c>
    </row>
    <row r="1004" customFormat="false" ht="15" hidden="false" customHeight="false" outlineLevel="0" collapsed="false">
      <c r="A1004" s="6" t="s">
        <v>153</v>
      </c>
      <c r="B1004" s="45" t="n">
        <v>43505</v>
      </c>
      <c r="C1004" s="6" t="s">
        <v>201</v>
      </c>
      <c r="D1004" s="6" t="s">
        <v>196</v>
      </c>
      <c r="E1004" s="6" t="s">
        <v>187</v>
      </c>
      <c r="F1004" s="34" t="n">
        <v>0.534400403499603</v>
      </c>
      <c r="G1004" s="34" t="n">
        <v>0.476003649340894</v>
      </c>
      <c r="H1004" s="34" t="n">
        <v>0.122681316077238</v>
      </c>
      <c r="I1004" s="35" t="n">
        <v>2.1</v>
      </c>
      <c r="J1004" s="6" t="n">
        <v>0</v>
      </c>
      <c r="K1004" s="35" t="n">
        <v>-1</v>
      </c>
      <c r="L1004" s="42" t="n">
        <v>40.6139274955014</v>
      </c>
      <c r="M1004" s="42" t="n">
        <v>-40.6139274955014</v>
      </c>
      <c r="N1004" s="42" t="n">
        <v>1990.08244727957</v>
      </c>
      <c r="O1004" s="6" t="str">
        <f aca="false">IF(H1004&lt;=0,"Below 0%",IF(H1004&lt;=0.05,"0-5%",IF(H1004&lt;=0.1,"5-10%",IF(H1004&lt;=0.2,"10-20%",IF(H1004&lt;=0.4,"20-40%","Above 40%")))))</f>
        <v>10-20%</v>
      </c>
    </row>
    <row r="1005" customFormat="false" ht="15" hidden="false" customHeight="false" outlineLevel="0" collapsed="false">
      <c r="A1005" s="6" t="s">
        <v>153</v>
      </c>
      <c r="B1005" s="45" t="n">
        <v>43505</v>
      </c>
      <c r="C1005" s="6" t="s">
        <v>198</v>
      </c>
      <c r="D1005" s="6" t="s">
        <v>173</v>
      </c>
      <c r="E1005" s="6" t="s">
        <v>187</v>
      </c>
      <c r="F1005" s="34" t="n">
        <v>0.452080428600311</v>
      </c>
      <c r="G1005" s="34" t="n">
        <v>0.407523510971787</v>
      </c>
      <c r="H1005" s="34" t="n">
        <v>0.109335820949995</v>
      </c>
      <c r="I1005" s="35" t="n">
        <v>2.45</v>
      </c>
      <c r="J1005" s="6" t="n">
        <v>1</v>
      </c>
      <c r="K1005" s="35" t="n">
        <v>1.45</v>
      </c>
      <c r="L1005" s="42" t="n">
        <v>37.6718861233085</v>
      </c>
      <c r="M1005" s="42" t="n">
        <v>54.6242348787974</v>
      </c>
      <c r="N1005" s="42" t="n">
        <v>2044.70668215837</v>
      </c>
      <c r="O1005" s="6" t="str">
        <f aca="false">IF(H1005&lt;=0,"Below 0%",IF(H1005&lt;=0.05,"0-5%",IF(H1005&lt;=0.1,"5-10%",IF(H1005&lt;=0.2,"10-20%",IF(H1005&lt;=0.4,"20-40%","Above 40%")))))</f>
        <v>10-20%</v>
      </c>
    </row>
    <row r="1006" customFormat="false" ht="15" hidden="false" customHeight="false" outlineLevel="0" collapsed="false">
      <c r="A1006" s="6" t="s">
        <v>153</v>
      </c>
      <c r="B1006" s="45" t="n">
        <v>43505</v>
      </c>
      <c r="C1006" s="6" t="s">
        <v>198</v>
      </c>
      <c r="D1006" s="6" t="s">
        <v>173</v>
      </c>
      <c r="E1006" s="6" t="s">
        <v>177</v>
      </c>
      <c r="F1006" s="34" t="n">
        <v>0.354953289031982</v>
      </c>
      <c r="G1006" s="34" t="n">
        <v>0.307210031347962</v>
      </c>
      <c r="H1006" s="34" t="n">
        <v>0.155409175522473</v>
      </c>
      <c r="I1006" s="35" t="n">
        <v>3.25</v>
      </c>
      <c r="J1006" s="6" t="n">
        <v>0</v>
      </c>
      <c r="K1006" s="35" t="n">
        <v>-1</v>
      </c>
      <c r="L1006" s="42" t="n">
        <v>34.6568095881185</v>
      </c>
      <c r="M1006" s="42" t="n">
        <v>-34.6568095881185</v>
      </c>
      <c r="N1006" s="42" t="n">
        <v>2010.04987257025</v>
      </c>
      <c r="O1006" s="6" t="str">
        <f aca="false">IF(H1006&lt;=0,"Below 0%",IF(H1006&lt;=0.05,"0-5%",IF(H1006&lt;=0.1,"5-10%",IF(H1006&lt;=0.2,"10-20%",IF(H1006&lt;=0.4,"20-40%","Above 40%")))))</f>
        <v>10-20%</v>
      </c>
    </row>
    <row r="1007" customFormat="false" ht="15" hidden="false" customHeight="false" outlineLevel="0" collapsed="false">
      <c r="A1007" s="6" t="s">
        <v>153</v>
      </c>
      <c r="B1007" s="45" t="n">
        <v>43518</v>
      </c>
      <c r="C1007" s="6" t="s">
        <v>189</v>
      </c>
      <c r="D1007" s="6" t="s">
        <v>184</v>
      </c>
      <c r="E1007" s="6" t="s">
        <v>187</v>
      </c>
      <c r="F1007" s="34" t="n">
        <v>0.642472982406616</v>
      </c>
      <c r="G1007" s="34" t="n">
        <v>0.504663660510223</v>
      </c>
      <c r="H1007" s="34" t="n">
        <v>0.273071617157981</v>
      </c>
      <c r="I1007" s="35" t="n">
        <v>1.98</v>
      </c>
      <c r="J1007" s="6" t="n">
        <v>1</v>
      </c>
      <c r="K1007" s="35" t="n">
        <v>0.98</v>
      </c>
      <c r="L1007" s="42" t="n">
        <v>40.2009974514049</v>
      </c>
      <c r="M1007" s="42" t="n">
        <v>39.3969775023768</v>
      </c>
      <c r="N1007" s="42" t="n">
        <v>2049.44685007262</v>
      </c>
      <c r="O1007" s="6" t="str">
        <f aca="false">IF(H1007&lt;=0,"Below 0%",IF(H1007&lt;=0.05,"0-5%",IF(H1007&lt;=0.1,"5-10%",IF(H1007&lt;=0.2,"10-20%",IF(H1007&lt;=0.4,"20-40%","Above 40%")))))</f>
        <v>20-40%</v>
      </c>
    </row>
    <row r="1008" customFormat="false" ht="15" hidden="false" customHeight="false" outlineLevel="0" collapsed="false">
      <c r="A1008" s="6" t="s">
        <v>153</v>
      </c>
      <c r="B1008" s="45" t="n">
        <v>43519</v>
      </c>
      <c r="C1008" s="6" t="s">
        <v>195</v>
      </c>
      <c r="D1008" s="6" t="s">
        <v>180</v>
      </c>
      <c r="E1008" s="6" t="s">
        <v>187</v>
      </c>
      <c r="F1008" s="34" t="n">
        <v>0.540918111801148</v>
      </c>
      <c r="G1008" s="34" t="n">
        <v>0.440553318157941</v>
      </c>
      <c r="H1008" s="34" t="n">
        <v>0.227815316572477</v>
      </c>
      <c r="I1008" s="35" t="n">
        <v>2.25</v>
      </c>
      <c r="J1008" s="6" t="n">
        <v>0</v>
      </c>
      <c r="K1008" s="35" t="n">
        <v>-1</v>
      </c>
      <c r="L1008" s="42" t="n">
        <v>40.9889370014525</v>
      </c>
      <c r="M1008" s="42" t="n">
        <v>-40.9889370014525</v>
      </c>
      <c r="N1008" s="42" t="n">
        <v>2008.45791307117</v>
      </c>
      <c r="O1008" s="6" t="str">
        <f aca="false">IF(H1008&lt;=0,"Below 0%",IF(H1008&lt;=0.05,"0-5%",IF(H1008&lt;=0.1,"5-10%",IF(H1008&lt;=0.2,"10-20%",IF(H1008&lt;=0.4,"20-40%","Above 40%")))))</f>
        <v>20-40%</v>
      </c>
    </row>
    <row r="1009" customFormat="false" ht="15" hidden="false" customHeight="false" outlineLevel="0" collapsed="false">
      <c r="A1009" s="6" t="s">
        <v>153</v>
      </c>
      <c r="B1009" s="45" t="n">
        <v>43519</v>
      </c>
      <c r="C1009" s="6" t="s">
        <v>188</v>
      </c>
      <c r="D1009" s="6" t="s">
        <v>202</v>
      </c>
      <c r="E1009" s="6" t="s">
        <v>187</v>
      </c>
      <c r="F1009" s="34" t="n">
        <v>0.613719999790192</v>
      </c>
      <c r="G1009" s="34" t="n">
        <v>0.533536585365854</v>
      </c>
      <c r="H1009" s="34" t="n">
        <v>0.150286628178188</v>
      </c>
      <c r="I1009" s="35" t="n">
        <v>1.87</v>
      </c>
      <c r="J1009" s="6" t="n">
        <v>1</v>
      </c>
      <c r="K1009" s="35" t="n">
        <v>0.87</v>
      </c>
      <c r="L1009" s="42" t="n">
        <v>40.9889370014525</v>
      </c>
      <c r="M1009" s="42" t="n">
        <v>35.6603751912636</v>
      </c>
      <c r="N1009" s="42" t="n">
        <v>2044.11828826243</v>
      </c>
      <c r="O1009" s="6" t="str">
        <f aca="false">IF(H1009&lt;=0,"Below 0%",IF(H1009&lt;=0.05,"0-5%",IF(H1009&lt;=0.1,"5-10%",IF(H1009&lt;=0.2,"10-20%",IF(H1009&lt;=0.4,"20-40%","Above 40%")))))</f>
        <v>10-20%</v>
      </c>
    </row>
    <row r="1010" customFormat="false" ht="15" hidden="false" customHeight="false" outlineLevel="0" collapsed="false">
      <c r="A1010" s="6" t="s">
        <v>153</v>
      </c>
      <c r="B1010" s="45" t="n">
        <v>43519</v>
      </c>
      <c r="C1010" s="6" t="s">
        <v>199</v>
      </c>
      <c r="D1010" s="6" t="s">
        <v>203</v>
      </c>
      <c r="E1010" s="6" t="s">
        <v>187</v>
      </c>
      <c r="F1010" s="34" t="n">
        <v>0.422142922878265</v>
      </c>
      <c r="G1010" s="34" t="n">
        <v>0.342569269521411</v>
      </c>
      <c r="H1010" s="34" t="n">
        <v>0.232284855754936</v>
      </c>
      <c r="I1010" s="35" t="n">
        <v>2.9</v>
      </c>
      <c r="J1010" s="6" t="n">
        <v>0</v>
      </c>
      <c r="K1010" s="35" t="n">
        <v>-1</v>
      </c>
      <c r="L1010" s="42" t="n">
        <v>40.9889370014525</v>
      </c>
      <c r="M1010" s="42" t="n">
        <v>-40.9889370014525</v>
      </c>
      <c r="N1010" s="42" t="n">
        <v>2003.12935126098</v>
      </c>
      <c r="O1010" s="6" t="str">
        <f aca="false">IF(H1010&lt;=0,"Below 0%",IF(H1010&lt;=0.05,"0-5%",IF(H1010&lt;=0.1,"5-10%",IF(H1010&lt;=0.2,"10-20%",IF(H1010&lt;=0.4,"20-40%","Above 40%")))))</f>
        <v>20-40%</v>
      </c>
    </row>
    <row r="1011" customFormat="false" ht="15" hidden="false" customHeight="false" outlineLevel="0" collapsed="false">
      <c r="A1011" s="6" t="s">
        <v>153</v>
      </c>
      <c r="B1011" s="45" t="n">
        <v>43520</v>
      </c>
      <c r="C1011" s="6" t="s">
        <v>176</v>
      </c>
      <c r="D1011" s="6" t="s">
        <v>183</v>
      </c>
      <c r="E1011" s="6" t="s">
        <v>187</v>
      </c>
      <c r="F1011" s="34" t="n">
        <v>0.393340796232224</v>
      </c>
      <c r="G1011" s="34" t="n">
        <v>0.311053984575836</v>
      </c>
      <c r="H1011" s="34" t="n">
        <v>0.264541898630867</v>
      </c>
      <c r="I1011" s="35" t="n">
        <v>3.2</v>
      </c>
      <c r="J1011" s="6" t="n">
        <v>0</v>
      </c>
      <c r="K1011" s="35" t="n">
        <v>-1</v>
      </c>
      <c r="L1011" s="42" t="n">
        <v>40.0625870252196</v>
      </c>
      <c r="M1011" s="42" t="n">
        <v>-40.0625870252196</v>
      </c>
      <c r="N1011" s="42" t="n">
        <v>1963.06676423576</v>
      </c>
      <c r="O1011" s="6" t="str">
        <f aca="false">IF(H1011&lt;=0,"Below 0%",IF(H1011&lt;=0.05,"0-5%",IF(H1011&lt;=0.1,"5-10%",IF(H1011&lt;=0.2,"10-20%",IF(H1011&lt;=0.4,"20-40%","Above 40%")))))</f>
        <v>20-40%</v>
      </c>
    </row>
    <row r="1012" customFormat="false" ht="15" hidden="false" customHeight="false" outlineLevel="0" collapsed="false">
      <c r="A1012" s="6" t="s">
        <v>153</v>
      </c>
      <c r="B1012" s="45" t="n">
        <v>43522</v>
      </c>
      <c r="C1012" s="6" t="s">
        <v>193</v>
      </c>
      <c r="D1012" s="6" t="s">
        <v>173</v>
      </c>
      <c r="E1012" s="6" t="s">
        <v>174</v>
      </c>
      <c r="F1012" s="34" t="n">
        <v>0.332712858915329</v>
      </c>
      <c r="G1012" s="34" t="n">
        <v>0.289620253164557</v>
      </c>
      <c r="H1012" s="34" t="n">
        <v>0.148790028597508</v>
      </c>
      <c r="I1012" s="35" t="n">
        <v>3.45</v>
      </c>
      <c r="J1012" s="6" t="n">
        <v>0</v>
      </c>
      <c r="K1012" s="35" t="n">
        <v>-1</v>
      </c>
      <c r="L1012" s="42" t="n">
        <v>29.6181430400629</v>
      </c>
      <c r="M1012" s="42" t="n">
        <v>-29.6181430400629</v>
      </c>
      <c r="N1012" s="42" t="n">
        <v>1933.4486211957</v>
      </c>
      <c r="O1012" s="6" t="str">
        <f aca="false">IF(H1012&lt;=0,"Below 0%",IF(H1012&lt;=0.05,"0-5%",IF(H1012&lt;=0.1,"5-10%",IF(H1012&lt;=0.2,"10-20%",IF(H1012&lt;=0.4,"20-40%","Above 40%")))))</f>
        <v>10-20%</v>
      </c>
    </row>
    <row r="1013" customFormat="false" ht="15" hidden="false" customHeight="false" outlineLevel="0" collapsed="false">
      <c r="A1013" s="6" t="s">
        <v>153</v>
      </c>
      <c r="B1013" s="45" t="n">
        <v>43522</v>
      </c>
      <c r="C1013" s="6" t="s">
        <v>195</v>
      </c>
      <c r="D1013" s="6" t="s">
        <v>201</v>
      </c>
      <c r="E1013" s="6" t="s">
        <v>187</v>
      </c>
      <c r="F1013" s="34" t="n">
        <v>0.58130294084549</v>
      </c>
      <c r="G1013" s="34" t="n">
        <v>0.50188679245283</v>
      </c>
      <c r="H1013" s="34" t="n">
        <v>0.158235182887629</v>
      </c>
      <c r="I1013" s="35" t="n">
        <v>2</v>
      </c>
      <c r="J1013" s="6" t="n">
        <v>1</v>
      </c>
      <c r="K1013" s="35" t="n">
        <v>1</v>
      </c>
      <c r="L1013" s="42" t="n">
        <v>39.2613352847152</v>
      </c>
      <c r="M1013" s="42" t="n">
        <v>39.2613352847152</v>
      </c>
      <c r="N1013" s="42" t="n">
        <v>1972.70995648041</v>
      </c>
      <c r="O1013" s="6" t="str">
        <f aca="false">IF(H1013&lt;=0,"Below 0%",IF(H1013&lt;=0.05,"0-5%",IF(H1013&lt;=0.1,"5-10%",IF(H1013&lt;=0.2,"10-20%",IF(H1013&lt;=0.4,"20-40%","Above 40%")))))</f>
        <v>10-20%</v>
      </c>
    </row>
    <row r="1014" customFormat="false" ht="15" hidden="false" customHeight="false" outlineLevel="0" collapsed="false">
      <c r="A1014" s="6" t="s">
        <v>153</v>
      </c>
      <c r="B1014" s="45" t="n">
        <v>43522</v>
      </c>
      <c r="C1014" s="6" t="s">
        <v>188</v>
      </c>
      <c r="D1014" s="6" t="s">
        <v>196</v>
      </c>
      <c r="E1014" s="6" t="s">
        <v>187</v>
      </c>
      <c r="F1014" s="34" t="n">
        <v>0.573787212371826</v>
      </c>
      <c r="G1014" s="34" t="n">
        <v>0.45316198850186</v>
      </c>
      <c r="H1014" s="34" t="n">
        <v>0.266185661927978</v>
      </c>
      <c r="I1014" s="35" t="n">
        <v>2.2</v>
      </c>
      <c r="J1014" s="6" t="n">
        <v>1</v>
      </c>
      <c r="K1014" s="35" t="n">
        <v>1.2</v>
      </c>
      <c r="L1014" s="42" t="n">
        <v>39.2613352847152</v>
      </c>
      <c r="M1014" s="42" t="n">
        <v>47.1136023416583</v>
      </c>
      <c r="N1014" s="42" t="n">
        <v>2019.82355882207</v>
      </c>
      <c r="O1014" s="6" t="str">
        <f aca="false">IF(H1014&lt;=0,"Below 0%",IF(H1014&lt;=0.05,"0-5%",IF(H1014&lt;=0.1,"5-10%",IF(H1014&lt;=0.2,"10-20%",IF(H1014&lt;=0.4,"20-40%","Above 40%")))))</f>
        <v>20-40%</v>
      </c>
    </row>
    <row r="1015" customFormat="false" ht="15" hidden="false" customHeight="false" outlineLevel="0" collapsed="false">
      <c r="A1015" s="6" t="s">
        <v>153</v>
      </c>
      <c r="B1015" s="45" t="n">
        <v>43523</v>
      </c>
      <c r="C1015" s="6" t="s">
        <v>190</v>
      </c>
      <c r="D1015" s="6" t="s">
        <v>181</v>
      </c>
      <c r="E1015" s="6" t="s">
        <v>177</v>
      </c>
      <c r="F1015" s="34" t="n">
        <v>0.331192940473557</v>
      </c>
      <c r="G1015" s="34" t="n">
        <v>0.296862701000787</v>
      </c>
      <c r="H1015" s="34" t="n">
        <v>0.115643492284598</v>
      </c>
      <c r="I1015" s="35" t="n">
        <v>3.38</v>
      </c>
      <c r="J1015" s="6" t="n">
        <v>0</v>
      </c>
      <c r="K1015" s="35" t="n">
        <v>-1</v>
      </c>
      <c r="L1015" s="42" t="n">
        <v>25.3394797930674</v>
      </c>
      <c r="M1015" s="42" t="n">
        <v>-25.3394797930674</v>
      </c>
      <c r="N1015" s="42" t="n">
        <v>1994.48407902901</v>
      </c>
      <c r="O1015" s="6" t="str">
        <f aca="false">IF(H1015&lt;=0,"Below 0%",IF(H1015&lt;=0.05,"0-5%",IF(H1015&lt;=0.1,"5-10%",IF(H1015&lt;=0.2,"10-20%",IF(H1015&lt;=0.4,"20-40%","Above 40%")))))</f>
        <v>10-20%</v>
      </c>
    </row>
    <row r="1016" customFormat="false" ht="15" hidden="false" customHeight="false" outlineLevel="0" collapsed="false">
      <c r="A1016" s="6" t="s">
        <v>153</v>
      </c>
      <c r="B1016" s="45" t="n">
        <v>43523</v>
      </c>
      <c r="C1016" s="6" t="s">
        <v>180</v>
      </c>
      <c r="D1016" s="6" t="s">
        <v>176</v>
      </c>
      <c r="E1016" s="6" t="s">
        <v>177</v>
      </c>
      <c r="F1016" s="34" t="n">
        <v>0.57123613357544</v>
      </c>
      <c r="G1016" s="34" t="n">
        <v>0.414424111948332</v>
      </c>
      <c r="H1016" s="34" t="n">
        <v>0.37838537166645</v>
      </c>
      <c r="I1016" s="35" t="n">
        <v>2.4</v>
      </c>
      <c r="J1016" s="6" t="n">
        <v>1</v>
      </c>
      <c r="K1016" s="35" t="n">
        <v>1.4</v>
      </c>
      <c r="L1016" s="42" t="n">
        <v>40.3964711764414</v>
      </c>
      <c r="M1016" s="42" t="n">
        <v>56.555059647018</v>
      </c>
      <c r="N1016" s="42" t="n">
        <v>2051.03913867602</v>
      </c>
      <c r="O1016" s="6" t="str">
        <f aca="false">IF(H1016&lt;=0,"Below 0%",IF(H1016&lt;=0.05,"0-5%",IF(H1016&lt;=0.1,"5-10%",IF(H1016&lt;=0.2,"10-20%",IF(H1016&lt;=0.4,"20-40%","Above 40%")))))</f>
        <v>20-40%</v>
      </c>
    </row>
    <row r="1017" customFormat="false" ht="15" hidden="false" customHeight="false" outlineLevel="0" collapsed="false">
      <c r="A1017" s="6" t="s">
        <v>153</v>
      </c>
      <c r="B1017" s="45" t="n">
        <v>43523</v>
      </c>
      <c r="C1017" s="6" t="s">
        <v>179</v>
      </c>
      <c r="D1017" s="6" t="s">
        <v>184</v>
      </c>
      <c r="E1017" s="6" t="s">
        <v>187</v>
      </c>
      <c r="F1017" s="34" t="n">
        <v>0.584661841392517</v>
      </c>
      <c r="G1017" s="34" t="n">
        <v>0.505009771380712</v>
      </c>
      <c r="H1017" s="34" t="n">
        <v>0.157723819469937</v>
      </c>
      <c r="I1017" s="35" t="n">
        <v>1.97</v>
      </c>
      <c r="J1017" s="6" t="n">
        <v>1</v>
      </c>
      <c r="K1017" s="35" t="n">
        <v>0.97</v>
      </c>
      <c r="L1017" s="42" t="n">
        <v>40.3964711764414</v>
      </c>
      <c r="M1017" s="42" t="n">
        <v>39.1845770411482</v>
      </c>
      <c r="N1017" s="42" t="n">
        <v>2090.22371571717</v>
      </c>
      <c r="O1017" s="6" t="str">
        <f aca="false">IF(H1017&lt;=0,"Below 0%",IF(H1017&lt;=0.05,"0-5%",IF(H1017&lt;=0.1,"5-10%",IF(H1017&lt;=0.2,"10-20%",IF(H1017&lt;=0.4,"20-40%","Above 40%")))))</f>
        <v>10-20%</v>
      </c>
    </row>
    <row r="1018" customFormat="false" ht="15" hidden="false" customHeight="false" outlineLevel="0" collapsed="false">
      <c r="A1018" s="6" t="s">
        <v>153</v>
      </c>
      <c r="B1018" s="45" t="n">
        <v>43526</v>
      </c>
      <c r="C1018" s="6" t="s">
        <v>201</v>
      </c>
      <c r="D1018" s="6" t="s">
        <v>202</v>
      </c>
      <c r="E1018" s="6" t="s">
        <v>187</v>
      </c>
      <c r="F1018" s="34" t="n">
        <v>0.700804591178894</v>
      </c>
      <c r="G1018" s="34" t="n">
        <v>0.537313432835821</v>
      </c>
      <c r="H1018" s="34" t="n">
        <v>0.304275211360719</v>
      </c>
      <c r="I1018" s="35" t="n">
        <v>1.86</v>
      </c>
      <c r="J1018" s="6" t="n">
        <v>1</v>
      </c>
      <c r="K1018" s="35" t="n">
        <v>0.86</v>
      </c>
      <c r="L1018" s="42" t="n">
        <v>41.8044743143434</v>
      </c>
      <c r="M1018" s="42" t="n">
        <v>35.9518479103353</v>
      </c>
      <c r="N1018" s="42" t="n">
        <v>2126.17556362751</v>
      </c>
      <c r="O1018" s="6" t="str">
        <f aca="false">IF(H1018&lt;=0,"Below 0%",IF(H1018&lt;=0.05,"0-5%",IF(H1018&lt;=0.1,"5-10%",IF(H1018&lt;=0.2,"10-20%",IF(H1018&lt;=0.4,"20-40%","Above 40%")))))</f>
        <v>20-40%</v>
      </c>
    </row>
    <row r="1019" customFormat="false" ht="15" hidden="false" customHeight="false" outlineLevel="0" collapsed="false">
      <c r="A1019" s="6" t="s">
        <v>153</v>
      </c>
      <c r="B1019" s="45" t="n">
        <v>43526</v>
      </c>
      <c r="C1019" s="6" t="s">
        <v>196</v>
      </c>
      <c r="D1019" s="6" t="s">
        <v>180</v>
      </c>
      <c r="E1019" s="6" t="s">
        <v>187</v>
      </c>
      <c r="F1019" s="34" t="n">
        <v>0.467528790235519</v>
      </c>
      <c r="G1019" s="34" t="n">
        <v>0.344606233712696</v>
      </c>
      <c r="H1019" s="34" t="n">
        <v>0.356704390395058</v>
      </c>
      <c r="I1019" s="35" t="n">
        <v>2.9</v>
      </c>
      <c r="J1019" s="6" t="n">
        <v>0</v>
      </c>
      <c r="K1019" s="35" t="n">
        <v>-1</v>
      </c>
      <c r="L1019" s="42" t="n">
        <v>41.8044743143434</v>
      </c>
      <c r="M1019" s="42" t="n">
        <v>-41.8044743143434</v>
      </c>
      <c r="N1019" s="42" t="n">
        <v>2084.37108931316</v>
      </c>
      <c r="O1019" s="6" t="str">
        <f aca="false">IF(H1019&lt;=0,"Below 0%",IF(H1019&lt;=0.05,"0-5%",IF(H1019&lt;=0.1,"5-10%",IF(H1019&lt;=0.2,"10-20%",IF(H1019&lt;=0.4,"20-40%","Above 40%")))))</f>
        <v>20-40%</v>
      </c>
    </row>
    <row r="1020" customFormat="false" ht="15" hidden="false" customHeight="false" outlineLevel="0" collapsed="false">
      <c r="A1020" s="6" t="s">
        <v>153</v>
      </c>
      <c r="B1020" s="45" t="n">
        <v>43526</v>
      </c>
      <c r="C1020" s="6" t="s">
        <v>181</v>
      </c>
      <c r="D1020" s="6" t="s">
        <v>185</v>
      </c>
      <c r="E1020" s="6" t="s">
        <v>187</v>
      </c>
      <c r="F1020" s="34" t="n">
        <v>0.629419326782227</v>
      </c>
      <c r="G1020" s="34" t="n">
        <v>0.472636815920398</v>
      </c>
      <c r="H1020" s="34" t="n">
        <v>0.331718786139237</v>
      </c>
      <c r="I1020" s="35" t="n">
        <v>2.12</v>
      </c>
      <c r="J1020" s="6" t="n">
        <v>0</v>
      </c>
      <c r="K1020" s="35" t="n">
        <v>-1</v>
      </c>
      <c r="L1020" s="42" t="n">
        <v>41.8044743143434</v>
      </c>
      <c r="M1020" s="42" t="n">
        <v>-41.8044743143434</v>
      </c>
      <c r="N1020" s="42" t="n">
        <v>2042.56661499882</v>
      </c>
      <c r="O1020" s="6" t="str">
        <f aca="false">IF(H1020&lt;=0,"Below 0%",IF(H1020&lt;=0.05,"0-5%",IF(H1020&lt;=0.1,"5-10%",IF(H1020&lt;=0.2,"10-20%",IF(H1020&lt;=0.4,"20-40%","Above 40%")))))</f>
        <v>20-40%</v>
      </c>
    </row>
    <row r="1021" customFormat="false" ht="15" hidden="false" customHeight="false" outlineLevel="0" collapsed="false">
      <c r="A1021" s="6" t="s">
        <v>153</v>
      </c>
      <c r="B1021" s="45" t="n">
        <v>43526</v>
      </c>
      <c r="C1021" s="6" t="s">
        <v>189</v>
      </c>
      <c r="D1021" s="6" t="s">
        <v>188</v>
      </c>
      <c r="E1021" s="6" t="s">
        <v>177</v>
      </c>
      <c r="F1021" s="34" t="n">
        <v>0.353385418653488</v>
      </c>
      <c r="G1021" s="34" t="n">
        <v>0.260259579517904</v>
      </c>
      <c r="H1021" s="34" t="n">
        <v>0.357819063982532</v>
      </c>
      <c r="I1021" s="35" t="n">
        <v>3.81</v>
      </c>
      <c r="J1021" s="6" t="n">
        <v>0</v>
      </c>
      <c r="K1021" s="35" t="n">
        <v>-1</v>
      </c>
      <c r="L1021" s="42" t="n">
        <v>41.8044743143434</v>
      </c>
      <c r="M1021" s="42" t="n">
        <v>-41.8044743143434</v>
      </c>
      <c r="N1021" s="42" t="n">
        <v>2000.76214068448</v>
      </c>
      <c r="O1021" s="6" t="str">
        <f aca="false">IF(H1021&lt;=0,"Below 0%",IF(H1021&lt;=0.05,"0-5%",IF(H1021&lt;=0.1,"5-10%",IF(H1021&lt;=0.2,"10-20%",IF(H1021&lt;=0.4,"20-40%","Above 40%")))))</f>
        <v>20-40%</v>
      </c>
    </row>
    <row r="1022" customFormat="false" ht="15" hidden="false" customHeight="false" outlineLevel="0" collapsed="false">
      <c r="A1022" s="6" t="s">
        <v>153</v>
      </c>
      <c r="B1022" s="45" t="n">
        <v>43533</v>
      </c>
      <c r="C1022" s="6" t="s">
        <v>188</v>
      </c>
      <c r="D1022" s="6" t="s">
        <v>173</v>
      </c>
      <c r="E1022" s="6" t="s">
        <v>187</v>
      </c>
      <c r="F1022" s="34" t="n">
        <v>0.470705419778824</v>
      </c>
      <c r="G1022" s="34" t="n">
        <v>0.345222787499301</v>
      </c>
      <c r="H1022" s="34" t="n">
        <v>0.363483051592522</v>
      </c>
      <c r="I1022" s="35" t="n">
        <v>2.88</v>
      </c>
      <c r="J1022" s="6" t="n">
        <v>1</v>
      </c>
      <c r="K1022" s="35" t="n">
        <v>1.88</v>
      </c>
      <c r="L1022" s="42" t="n">
        <v>37.741289867432</v>
      </c>
      <c r="M1022" s="42" t="n">
        <v>70.9536249507721</v>
      </c>
      <c r="N1022" s="42" t="n">
        <v>2071.71576563525</v>
      </c>
      <c r="O1022" s="6" t="str">
        <f aca="false">IF(H1022&lt;=0,"Below 0%",IF(H1022&lt;=0.05,"0-5%",IF(H1022&lt;=0.1,"5-10%",IF(H1022&lt;=0.2,"10-20%",IF(H1022&lt;=0.4,"20-40%","Above 40%")))))</f>
        <v>20-40%</v>
      </c>
    </row>
    <row r="1023" customFormat="false" ht="15" hidden="false" customHeight="false" outlineLevel="0" collapsed="false">
      <c r="A1023" s="6" t="s">
        <v>153</v>
      </c>
      <c r="B1023" s="45" t="n">
        <v>43533</v>
      </c>
      <c r="C1023" s="6" t="s">
        <v>179</v>
      </c>
      <c r="D1023" s="6" t="s">
        <v>181</v>
      </c>
      <c r="E1023" s="6" t="s">
        <v>177</v>
      </c>
      <c r="F1023" s="34" t="n">
        <v>0.595016777515411</v>
      </c>
      <c r="G1023" s="34" t="n">
        <v>0.529891304347826</v>
      </c>
      <c r="H1023" s="34" t="n">
        <v>0.122903457054725</v>
      </c>
      <c r="I1023" s="35" t="n">
        <v>1.9</v>
      </c>
      <c r="J1023" s="6" t="n">
        <v>0</v>
      </c>
      <c r="K1023" s="35" t="n">
        <v>-1</v>
      </c>
      <c r="L1023" s="42" t="n">
        <v>37.741289867432</v>
      </c>
      <c r="M1023" s="42" t="n">
        <v>-37.741289867432</v>
      </c>
      <c r="N1023" s="42" t="n">
        <v>2033.97447576782</v>
      </c>
      <c r="O1023" s="6" t="str">
        <f aca="false">IF(H1023&lt;=0,"Below 0%",IF(H1023&lt;=0.05,"0-5%",IF(H1023&lt;=0.1,"5-10%",IF(H1023&lt;=0.2,"10-20%",IF(H1023&lt;=0.4,"20-40%","Above 40%")))))</f>
        <v>10-20%</v>
      </c>
    </row>
    <row r="1024" customFormat="false" ht="15" hidden="false" customHeight="false" outlineLevel="0" collapsed="false">
      <c r="A1024" s="6" t="s">
        <v>153</v>
      </c>
      <c r="B1024" s="45" t="n">
        <v>43533</v>
      </c>
      <c r="C1024" s="6" t="s">
        <v>195</v>
      </c>
      <c r="D1024" s="6" t="s">
        <v>184</v>
      </c>
      <c r="E1024" s="6" t="s">
        <v>174</v>
      </c>
      <c r="F1024" s="34" t="n">
        <v>0.283328771591187</v>
      </c>
      <c r="G1024" s="34" t="n">
        <v>0.220858895705521</v>
      </c>
      <c r="H1024" s="34" t="n">
        <v>0.28284971581565</v>
      </c>
      <c r="I1024" s="35" t="n">
        <v>4.5</v>
      </c>
      <c r="J1024" s="6" t="n">
        <v>0</v>
      </c>
      <c r="K1024" s="35" t="n">
        <v>-1</v>
      </c>
      <c r="L1024" s="42" t="n">
        <v>37.06457130856</v>
      </c>
      <c r="M1024" s="42" t="n">
        <v>-37.06457130856</v>
      </c>
      <c r="N1024" s="42" t="n">
        <v>1996.90990445926</v>
      </c>
      <c r="O1024" s="6" t="str">
        <f aca="false">IF(H1024&lt;=0,"Below 0%",IF(H1024&lt;=0.05,"0-5%",IF(H1024&lt;=0.1,"5-10%",IF(H1024&lt;=0.2,"10-20%",IF(H1024&lt;=0.4,"20-40%","Above 40%")))))</f>
        <v>20-40%</v>
      </c>
    </row>
    <row r="1025" customFormat="false" ht="15" hidden="false" customHeight="false" outlineLevel="0" collapsed="false">
      <c r="A1025" s="6" t="s">
        <v>153</v>
      </c>
      <c r="B1025" s="45" t="n">
        <v>43533</v>
      </c>
      <c r="C1025" s="6" t="s">
        <v>202</v>
      </c>
      <c r="D1025" s="6" t="s">
        <v>199</v>
      </c>
      <c r="E1025" s="6" t="s">
        <v>187</v>
      </c>
      <c r="F1025" s="34" t="n">
        <v>0.381543964147568</v>
      </c>
      <c r="G1025" s="34" t="n">
        <v>0.278991596638656</v>
      </c>
      <c r="H1025" s="34" t="n">
        <v>0.367582281131342</v>
      </c>
      <c r="I1025" s="35" t="n">
        <v>3.6</v>
      </c>
      <c r="J1025" s="6" t="n">
        <v>0</v>
      </c>
      <c r="K1025" s="35" t="n">
        <v>-1</v>
      </c>
      <c r="L1025" s="42" t="n">
        <v>37.741289867432</v>
      </c>
      <c r="M1025" s="42" t="n">
        <v>-37.741289867432</v>
      </c>
      <c r="N1025" s="42" t="n">
        <v>1959.16861459183</v>
      </c>
      <c r="O1025" s="6" t="str">
        <f aca="false">IF(H1025&lt;=0,"Below 0%",IF(H1025&lt;=0.05,"0-5%",IF(H1025&lt;=0.1,"5-10%",IF(H1025&lt;=0.2,"10-20%",IF(H1025&lt;=0.4,"20-40%","Above 40%")))))</f>
        <v>20-40%</v>
      </c>
    </row>
    <row r="1026" customFormat="false" ht="15" hidden="false" customHeight="false" outlineLevel="0" collapsed="false">
      <c r="A1026" s="6" t="s">
        <v>153</v>
      </c>
      <c r="B1026" s="45" t="n">
        <v>43533</v>
      </c>
      <c r="C1026" s="6" t="s">
        <v>193</v>
      </c>
      <c r="D1026" s="6" t="s">
        <v>189</v>
      </c>
      <c r="E1026" s="6" t="s">
        <v>174</v>
      </c>
      <c r="F1026" s="34" t="n">
        <v>0.328821033239365</v>
      </c>
      <c r="G1026" s="34" t="n">
        <v>0.282524687214127</v>
      </c>
      <c r="H1026" s="34" t="n">
        <v>0.163866550855249</v>
      </c>
      <c r="I1026" s="35" t="n">
        <v>3.52</v>
      </c>
      <c r="J1026" s="6" t="n">
        <v>0</v>
      </c>
      <c r="K1026" s="35" t="n">
        <v>-1</v>
      </c>
      <c r="L1026" s="42" t="n">
        <v>29.4760291971808</v>
      </c>
      <c r="M1026" s="42" t="n">
        <v>-29.4760291971808</v>
      </c>
      <c r="N1026" s="42" t="n">
        <v>1929.69258539464</v>
      </c>
      <c r="O1026" s="6" t="str">
        <f aca="false">IF(H1026&lt;=0,"Below 0%",IF(H1026&lt;=0.05,"0-5%",IF(H1026&lt;=0.1,"5-10%",IF(H1026&lt;=0.2,"10-20%",IF(H1026&lt;=0.4,"20-40%","Above 40%")))))</f>
        <v>10-20%</v>
      </c>
    </row>
    <row r="1027" customFormat="false" ht="15" hidden="false" customHeight="false" outlineLevel="0" collapsed="false">
      <c r="A1027" s="6" t="s">
        <v>153</v>
      </c>
      <c r="B1027" s="45" t="n">
        <v>43533</v>
      </c>
      <c r="C1027" s="6" t="s">
        <v>193</v>
      </c>
      <c r="D1027" s="6" t="s">
        <v>189</v>
      </c>
      <c r="E1027" s="6" t="s">
        <v>187</v>
      </c>
      <c r="F1027" s="34" t="n">
        <v>0.308136492967606</v>
      </c>
      <c r="G1027" s="34" t="n">
        <v>0.275481135455327</v>
      </c>
      <c r="H1027" s="34" t="n">
        <v>0.118539360084693</v>
      </c>
      <c r="I1027" s="35" t="n">
        <v>3.61</v>
      </c>
      <c r="J1027" s="6" t="n">
        <v>1</v>
      </c>
      <c r="K1027" s="35" t="n">
        <v>2.61</v>
      </c>
      <c r="L1027" s="42" t="n">
        <v>20.3117439604109</v>
      </c>
      <c r="M1027" s="42" t="n">
        <v>53.0136517366725</v>
      </c>
      <c r="N1027" s="42" t="n">
        <v>1982.70623713132</v>
      </c>
      <c r="O1027" s="6" t="str">
        <f aca="false">IF(H1027&lt;=0,"Below 0%",IF(H1027&lt;=0.05,"0-5%",IF(H1027&lt;=0.1,"5-10%",IF(H1027&lt;=0.2,"10-20%",IF(H1027&lt;=0.4,"20-40%","Above 40%")))))</f>
        <v>10-20%</v>
      </c>
    </row>
    <row r="1028" customFormat="false" ht="15" hidden="false" customHeight="false" outlineLevel="0" collapsed="false">
      <c r="A1028" s="6" t="s">
        <v>153</v>
      </c>
      <c r="B1028" s="45" t="n">
        <v>43534</v>
      </c>
      <c r="C1028" s="6" t="s">
        <v>185</v>
      </c>
      <c r="D1028" s="6" t="s">
        <v>176</v>
      </c>
      <c r="E1028" s="6" t="s">
        <v>177</v>
      </c>
      <c r="F1028" s="34" t="n">
        <v>0.371949344873428</v>
      </c>
      <c r="G1028" s="34" t="n">
        <v>0.322651933701658</v>
      </c>
      <c r="H1028" s="34" t="n">
        <v>0.152788209282372</v>
      </c>
      <c r="I1028" s="35" t="n">
        <v>3.1</v>
      </c>
      <c r="J1028" s="6" t="n">
        <v>0</v>
      </c>
      <c r="K1028" s="35" t="n">
        <v>-1</v>
      </c>
      <c r="L1028" s="42" t="n">
        <v>36.1237201665225</v>
      </c>
      <c r="M1028" s="42" t="n">
        <v>-36.1237201665225</v>
      </c>
      <c r="N1028" s="42" t="n">
        <v>1946.58251696479</v>
      </c>
      <c r="O1028" s="6" t="str">
        <f aca="false">IF(H1028&lt;=0,"Below 0%",IF(H1028&lt;=0.05,"0-5%",IF(H1028&lt;=0.1,"5-10%",IF(H1028&lt;=0.2,"10-20%",IF(H1028&lt;=0.4,"20-40%","Above 40%")))))</f>
        <v>10-20%</v>
      </c>
    </row>
    <row r="1029" customFormat="false" ht="15" hidden="false" customHeight="false" outlineLevel="0" collapsed="false">
      <c r="A1029" s="6" t="s">
        <v>153</v>
      </c>
      <c r="B1029" s="45" t="n">
        <v>43541</v>
      </c>
      <c r="C1029" s="6" t="s">
        <v>173</v>
      </c>
      <c r="D1029" s="6" t="s">
        <v>190</v>
      </c>
      <c r="E1029" s="6" t="s">
        <v>187</v>
      </c>
      <c r="F1029" s="34" t="n">
        <v>0.285472005605698</v>
      </c>
      <c r="G1029" s="34" t="n">
        <v>0.229468599033816</v>
      </c>
      <c r="H1029" s="34" t="n">
        <v>0.24405695074483</v>
      </c>
      <c r="I1029" s="35" t="n">
        <v>4.4</v>
      </c>
      <c r="J1029" s="6" t="n">
        <v>1</v>
      </c>
      <c r="K1029" s="35" t="n">
        <v>3.4</v>
      </c>
      <c r="L1029" s="42" t="n">
        <v>36.6525492568297</v>
      </c>
      <c r="M1029" s="42" t="n">
        <v>124.618667473221</v>
      </c>
      <c r="N1029" s="42" t="n">
        <v>2071.20118443802</v>
      </c>
      <c r="O1029" s="6" t="str">
        <f aca="false">IF(H1029&lt;=0,"Below 0%",IF(H1029&lt;=0.05,"0-5%",IF(H1029&lt;=0.1,"5-10%",IF(H1029&lt;=0.2,"10-20%",IF(H1029&lt;=0.4,"20-40%","Above 40%")))))</f>
        <v>20-40%</v>
      </c>
    </row>
    <row r="1030" customFormat="false" ht="15" hidden="false" customHeight="false" outlineLevel="0" collapsed="false">
      <c r="A1030" s="6" t="s">
        <v>153</v>
      </c>
      <c r="B1030" s="45" t="n">
        <v>43554</v>
      </c>
      <c r="C1030" s="6" t="s">
        <v>196</v>
      </c>
      <c r="D1030" s="6" t="s">
        <v>203</v>
      </c>
      <c r="E1030" s="6" t="s">
        <v>187</v>
      </c>
      <c r="F1030" s="34" t="n">
        <v>0.421893894672394</v>
      </c>
      <c r="G1030" s="34" t="n">
        <v>0.307278216273233</v>
      </c>
      <c r="H1030" s="34" t="n">
        <v>0.37300294107814</v>
      </c>
      <c r="I1030" s="35" t="n">
        <v>3.25</v>
      </c>
      <c r="J1030" s="6" t="n">
        <v>1</v>
      </c>
      <c r="K1030" s="35" t="n">
        <v>2.25</v>
      </c>
      <c r="L1030" s="42" t="n">
        <v>41.4240236887603</v>
      </c>
      <c r="M1030" s="42" t="n">
        <v>93.2040532997106</v>
      </c>
      <c r="N1030" s="42" t="n">
        <v>2164.40523773773</v>
      </c>
      <c r="O1030" s="6" t="str">
        <f aca="false">IF(H1030&lt;=0,"Below 0%",IF(H1030&lt;=0.05,"0-5%",IF(H1030&lt;=0.1,"5-10%",IF(H1030&lt;=0.2,"10-20%",IF(H1030&lt;=0.4,"20-40%","Above 40%")))))</f>
        <v>20-40%</v>
      </c>
    </row>
    <row r="1031" customFormat="false" ht="15" hidden="false" customHeight="false" outlineLevel="0" collapsed="false">
      <c r="A1031" s="6" t="s">
        <v>153</v>
      </c>
      <c r="B1031" s="45" t="n">
        <v>43554</v>
      </c>
      <c r="C1031" s="6" t="s">
        <v>196</v>
      </c>
      <c r="D1031" s="6" t="s">
        <v>203</v>
      </c>
      <c r="E1031" s="6" t="s">
        <v>177</v>
      </c>
      <c r="F1031" s="34" t="n">
        <v>0.461825609207153</v>
      </c>
      <c r="G1031" s="34" t="n">
        <v>0.390099298003128</v>
      </c>
      <c r="H1031" s="34" t="n">
        <v>0.183866804096249</v>
      </c>
      <c r="I1031" s="35" t="n">
        <v>2.56</v>
      </c>
      <c r="J1031" s="6" t="n">
        <v>0</v>
      </c>
      <c r="K1031" s="35" t="n">
        <v>-1</v>
      </c>
      <c r="L1031" s="42" t="n">
        <v>41.4240236887603</v>
      </c>
      <c r="M1031" s="42" t="n">
        <v>-41.4240236887603</v>
      </c>
      <c r="N1031" s="42" t="n">
        <v>2122.98121404897</v>
      </c>
      <c r="O1031" s="6" t="str">
        <f aca="false">IF(H1031&lt;=0,"Below 0%",IF(H1031&lt;=0.05,"0-5%",IF(H1031&lt;=0.1,"5-10%",IF(H1031&lt;=0.2,"10-20%",IF(H1031&lt;=0.4,"20-40%","Above 40%")))))</f>
        <v>10-20%</v>
      </c>
    </row>
    <row r="1032" customFormat="false" ht="15" hidden="false" customHeight="false" outlineLevel="0" collapsed="false">
      <c r="A1032" s="6" t="s">
        <v>153</v>
      </c>
      <c r="B1032" s="45" t="n">
        <v>43555</v>
      </c>
      <c r="C1032" s="6" t="s">
        <v>193</v>
      </c>
      <c r="D1032" s="6" t="s">
        <v>190</v>
      </c>
      <c r="E1032" s="6" t="s">
        <v>174</v>
      </c>
      <c r="F1032" s="34" t="n">
        <v>0.27184396982193</v>
      </c>
      <c r="G1032" s="34" t="n">
        <v>0.213808731708493</v>
      </c>
      <c r="H1032" s="34" t="n">
        <v>0.271435304113595</v>
      </c>
      <c r="I1032" s="35" t="n">
        <v>4.65</v>
      </c>
      <c r="J1032" s="6" t="n">
        <v>0</v>
      </c>
      <c r="K1032" s="35" t="n">
        <v>-1</v>
      </c>
      <c r="L1032" s="42" t="n">
        <v>38.398980616009</v>
      </c>
      <c r="M1032" s="42" t="n">
        <v>-38.398980616009</v>
      </c>
      <c r="N1032" s="42" t="n">
        <v>2084.58223343296</v>
      </c>
      <c r="O1032" s="6" t="str">
        <f aca="false">IF(H1032&lt;=0,"Below 0%",IF(H1032&lt;=0.05,"0-5%",IF(H1032&lt;=0.1,"5-10%",IF(H1032&lt;=0.2,"10-20%",IF(H1032&lt;=0.4,"20-40%","Above 40%")))))</f>
        <v>20-40%</v>
      </c>
    </row>
    <row r="1033" customFormat="false" ht="15" hidden="false" customHeight="false" outlineLevel="0" collapsed="false">
      <c r="A1033" s="6" t="s">
        <v>153</v>
      </c>
      <c r="B1033" s="45" t="n">
        <v>43557</v>
      </c>
      <c r="C1033" s="6" t="s">
        <v>203</v>
      </c>
      <c r="D1033" s="6" t="s">
        <v>176</v>
      </c>
      <c r="E1033" s="6" t="s">
        <v>187</v>
      </c>
      <c r="F1033" s="34" t="n">
        <v>0.304170995950699</v>
      </c>
      <c r="G1033" s="34" t="n">
        <v>0.240371845949535</v>
      </c>
      <c r="H1033" s="34" t="n">
        <v>0.26541856326451</v>
      </c>
      <c r="I1033" s="35" t="n">
        <v>4.2</v>
      </c>
      <c r="J1033" s="6" t="n">
        <v>1</v>
      </c>
      <c r="K1033" s="35" t="n">
        <v>3.2</v>
      </c>
      <c r="L1033" s="42" t="n">
        <v>41.6916446686591</v>
      </c>
      <c r="M1033" s="42" t="n">
        <v>133.413262939709</v>
      </c>
      <c r="N1033" s="42" t="n">
        <v>2217.99549637267</v>
      </c>
      <c r="O1033" s="6" t="str">
        <f aca="false">IF(H1033&lt;=0,"Below 0%",IF(H1033&lt;=0.05,"0-5%",IF(H1033&lt;=0.1,"5-10%",IF(H1033&lt;=0.2,"10-20%",IF(H1033&lt;=0.4,"20-40%","Above 40%")))))</f>
        <v>20-40%</v>
      </c>
    </row>
    <row r="1034" customFormat="false" ht="15" hidden="false" customHeight="false" outlineLevel="0" collapsed="false">
      <c r="A1034" s="6" t="s">
        <v>153</v>
      </c>
      <c r="B1034" s="45" t="n">
        <v>43557</v>
      </c>
      <c r="C1034" s="6" t="s">
        <v>203</v>
      </c>
      <c r="D1034" s="6" t="s">
        <v>176</v>
      </c>
      <c r="E1034" s="6" t="s">
        <v>177</v>
      </c>
      <c r="F1034" s="34" t="n">
        <v>0.592142164707184</v>
      </c>
      <c r="G1034" s="34" t="n">
        <v>0.48074369189907</v>
      </c>
      <c r="H1034" s="34" t="n">
        <v>0.231721132664391</v>
      </c>
      <c r="I1034" s="35" t="n">
        <v>2.1</v>
      </c>
      <c r="J1034" s="6" t="n">
        <v>0</v>
      </c>
      <c r="K1034" s="35" t="n">
        <v>-1</v>
      </c>
      <c r="L1034" s="42" t="n">
        <v>41.6916446686591</v>
      </c>
      <c r="M1034" s="42" t="n">
        <v>-41.6916446686591</v>
      </c>
      <c r="N1034" s="42" t="n">
        <v>2176.30385170401</v>
      </c>
      <c r="O1034" s="6" t="str">
        <f aca="false">IF(H1034&lt;=0,"Below 0%",IF(H1034&lt;=0.05,"0-5%",IF(H1034&lt;=0.1,"5-10%",IF(H1034&lt;=0.2,"10-20%",IF(H1034&lt;=0.4,"20-40%","Above 40%")))))</f>
        <v>20-40%</v>
      </c>
    </row>
    <row r="1035" customFormat="false" ht="15" hidden="false" customHeight="false" outlineLevel="0" collapsed="false">
      <c r="A1035" s="6" t="s">
        <v>153</v>
      </c>
      <c r="B1035" s="45" t="n">
        <v>43561</v>
      </c>
      <c r="C1035" s="6" t="s">
        <v>199</v>
      </c>
      <c r="D1035" s="6" t="s">
        <v>196</v>
      </c>
      <c r="E1035" s="6" t="s">
        <v>187</v>
      </c>
      <c r="F1035" s="34" t="n">
        <v>0.571975469589233</v>
      </c>
      <c r="G1035" s="34" t="n">
        <v>0.463613731434281</v>
      </c>
      <c r="H1035" s="34" t="n">
        <v>0.233732805583031</v>
      </c>
      <c r="I1035" s="35" t="n">
        <v>2.14</v>
      </c>
      <c r="J1035" s="6" t="n">
        <v>0</v>
      </c>
      <c r="K1035" s="35" t="n">
        <v>-1</v>
      </c>
      <c r="L1035" s="42" t="n">
        <v>43.5260770340801</v>
      </c>
      <c r="M1035" s="42" t="n">
        <v>-43.5260770340801</v>
      </c>
      <c r="N1035" s="42" t="n">
        <v>2132.77777466993</v>
      </c>
      <c r="O1035" s="6" t="str">
        <f aca="false">IF(H1035&lt;=0,"Below 0%",IF(H1035&lt;=0.05,"0-5%",IF(H1035&lt;=0.1,"5-10%",IF(H1035&lt;=0.2,"10-20%",IF(H1035&lt;=0.4,"20-40%","Above 40%")))))</f>
        <v>20-40%</v>
      </c>
    </row>
    <row r="1036" customFormat="false" ht="15" hidden="false" customHeight="false" outlineLevel="0" collapsed="false">
      <c r="A1036" s="6" t="s">
        <v>153</v>
      </c>
      <c r="B1036" s="45" t="n">
        <v>43562</v>
      </c>
      <c r="C1036" s="6" t="s">
        <v>173</v>
      </c>
      <c r="D1036" s="6" t="s">
        <v>185</v>
      </c>
      <c r="E1036" s="6" t="s">
        <v>187</v>
      </c>
      <c r="F1036" s="34" t="n">
        <v>0.360610544681549</v>
      </c>
      <c r="G1036" s="34" t="n">
        <v>0.318303782816857</v>
      </c>
      <c r="H1036" s="34" t="n">
        <v>0.132913160787141</v>
      </c>
      <c r="I1036" s="35" t="n">
        <v>3.15</v>
      </c>
      <c r="J1036" s="6" t="n">
        <v>1</v>
      </c>
      <c r="K1036" s="35" t="n">
        <v>2.15</v>
      </c>
      <c r="L1036" s="42" t="n">
        <v>33.7086062333267</v>
      </c>
      <c r="M1036" s="42" t="n">
        <v>72.4735034016524</v>
      </c>
      <c r="N1036" s="42" t="n">
        <v>2205.25127807158</v>
      </c>
      <c r="O1036" s="6" t="str">
        <f aca="false">IF(H1036&lt;=0,"Below 0%",IF(H1036&lt;=0.05,"0-5%",IF(H1036&lt;=0.1,"5-10%",IF(H1036&lt;=0.2,"10-20%",IF(H1036&lt;=0.4,"20-40%","Above 40%")))))</f>
        <v>10-20%</v>
      </c>
    </row>
    <row r="1037" customFormat="false" ht="15" hidden="false" customHeight="false" outlineLevel="0" collapsed="false">
      <c r="A1037" s="6" t="s">
        <v>153</v>
      </c>
      <c r="B1037" s="45" t="n">
        <v>43568</v>
      </c>
      <c r="C1037" s="6" t="s">
        <v>184</v>
      </c>
      <c r="D1037" s="6" t="s">
        <v>173</v>
      </c>
      <c r="E1037" s="6" t="s">
        <v>177</v>
      </c>
      <c r="F1037" s="34" t="n">
        <v>0.661918342113495</v>
      </c>
      <c r="G1037" s="34" t="n">
        <v>0.5558568329718</v>
      </c>
      <c r="H1037" s="34" t="n">
        <v>0.190807241811985</v>
      </c>
      <c r="I1037" s="35" t="n">
        <v>1.8</v>
      </c>
      <c r="J1037" s="6" t="n">
        <v>0</v>
      </c>
      <c r="K1037" s="35" t="n">
        <v>-1</v>
      </c>
      <c r="L1037" s="42" t="n">
        <v>37.7147117725122</v>
      </c>
      <c r="M1037" s="42" t="n">
        <v>-37.7147117725122</v>
      </c>
      <c r="N1037" s="42" t="n">
        <v>2167.53656629907</v>
      </c>
      <c r="O1037" s="6" t="str">
        <f aca="false">IF(H1037&lt;=0,"Below 0%",IF(H1037&lt;=0.05,"0-5%",IF(H1037&lt;=0.1,"5-10%",IF(H1037&lt;=0.2,"10-20%",IF(H1037&lt;=0.4,"20-40%","Above 40%")))))</f>
        <v>10-20%</v>
      </c>
    </row>
    <row r="1038" customFormat="false" ht="15" hidden="false" customHeight="false" outlineLevel="0" collapsed="false">
      <c r="A1038" s="6" t="s">
        <v>153</v>
      </c>
      <c r="B1038" s="45" t="n">
        <v>43568</v>
      </c>
      <c r="C1038" s="6" t="s">
        <v>196</v>
      </c>
      <c r="D1038" s="6" t="s">
        <v>193</v>
      </c>
      <c r="E1038" s="6" t="s">
        <v>177</v>
      </c>
      <c r="F1038" s="34" t="n">
        <v>0.282113790512085</v>
      </c>
      <c r="G1038" s="34" t="n">
        <v>0.218072019682398</v>
      </c>
      <c r="H1038" s="34" t="n">
        <v>0.293672571671315</v>
      </c>
      <c r="I1038" s="35" t="n">
        <v>4.6</v>
      </c>
      <c r="J1038" s="6" t="n">
        <v>0</v>
      </c>
      <c r="K1038" s="35" t="n">
        <v>-1</v>
      </c>
      <c r="L1038" s="42" t="n">
        <v>37.7147117725122</v>
      </c>
      <c r="M1038" s="42" t="n">
        <v>-37.7147117725122</v>
      </c>
      <c r="N1038" s="42" t="n">
        <v>2129.82185452655</v>
      </c>
      <c r="O1038" s="6" t="str">
        <f aca="false">IF(H1038&lt;=0,"Below 0%",IF(H1038&lt;=0.05,"0-5%",IF(H1038&lt;=0.1,"5-10%",IF(H1038&lt;=0.2,"10-20%",IF(H1038&lt;=0.4,"20-40%","Above 40%")))))</f>
        <v>20-40%</v>
      </c>
    </row>
    <row r="1039" customFormat="false" ht="15" hidden="false" customHeight="false" outlineLevel="0" collapsed="false">
      <c r="A1039" s="6" t="s">
        <v>153</v>
      </c>
      <c r="B1039" s="45" t="n">
        <v>43568</v>
      </c>
      <c r="C1039" s="6" t="s">
        <v>179</v>
      </c>
      <c r="D1039" s="6" t="s">
        <v>203</v>
      </c>
      <c r="E1039" s="6" t="s">
        <v>187</v>
      </c>
      <c r="F1039" s="34" t="n">
        <v>0.503985106945038</v>
      </c>
      <c r="G1039" s="34" t="n">
        <v>0.372035977105478</v>
      </c>
      <c r="H1039" s="34" t="n">
        <v>0.354667661085234</v>
      </c>
      <c r="I1039" s="35" t="n">
        <v>2.7</v>
      </c>
      <c r="J1039" s="6" t="n">
        <v>1</v>
      </c>
      <c r="K1039" s="35" t="n">
        <v>1.7</v>
      </c>
      <c r="L1039" s="42" t="n">
        <v>37.7147117725122</v>
      </c>
      <c r="M1039" s="42" t="n">
        <v>64.1150100132707</v>
      </c>
      <c r="N1039" s="42" t="n">
        <v>2193.93686453982</v>
      </c>
      <c r="O1039" s="6" t="str">
        <f aca="false">IF(H1039&lt;=0,"Below 0%",IF(H1039&lt;=0.05,"0-5%",IF(H1039&lt;=0.1,"5-10%",IF(H1039&lt;=0.2,"10-20%",IF(H1039&lt;=0.4,"20-40%","Above 40%")))))</f>
        <v>20-40%</v>
      </c>
    </row>
    <row r="1040" customFormat="false" ht="15" hidden="false" customHeight="false" outlineLevel="0" collapsed="false">
      <c r="A1040" s="6" t="s">
        <v>153</v>
      </c>
      <c r="B1040" s="45" t="n">
        <v>43568</v>
      </c>
      <c r="C1040" s="6" t="s">
        <v>201</v>
      </c>
      <c r="D1040" s="6" t="s">
        <v>199</v>
      </c>
      <c r="E1040" s="6" t="s">
        <v>174</v>
      </c>
      <c r="F1040" s="34" t="n">
        <v>0.356171518564224</v>
      </c>
      <c r="G1040" s="34" t="n">
        <v>0.288483647876612</v>
      </c>
      <c r="H1040" s="34" t="n">
        <v>0.234633301352885</v>
      </c>
      <c r="I1040" s="35" t="n">
        <v>3.45</v>
      </c>
      <c r="J1040" s="6" t="n">
        <v>0</v>
      </c>
      <c r="K1040" s="35" t="n">
        <v>-1</v>
      </c>
      <c r="L1040" s="42" t="n">
        <v>37.7147117725122</v>
      </c>
      <c r="M1040" s="42" t="n">
        <v>-37.7147117725122</v>
      </c>
      <c r="N1040" s="42" t="n">
        <v>2156.22215276731</v>
      </c>
      <c r="O1040" s="6" t="str">
        <f aca="false">IF(H1040&lt;=0,"Below 0%",IF(H1040&lt;=0.05,"0-5%",IF(H1040&lt;=0.1,"5-10%",IF(H1040&lt;=0.2,"10-20%",IF(H1040&lt;=0.4,"20-40%","Above 40%")))))</f>
        <v>20-40%</v>
      </c>
    </row>
    <row r="1041" customFormat="false" ht="15" hidden="false" customHeight="false" outlineLevel="0" collapsed="false">
      <c r="A1041" s="6" t="s">
        <v>153</v>
      </c>
      <c r="B1041" s="45" t="n">
        <v>43568</v>
      </c>
      <c r="C1041" s="6" t="s">
        <v>196</v>
      </c>
      <c r="D1041" s="6" t="s">
        <v>193</v>
      </c>
      <c r="E1041" s="6" t="s">
        <v>187</v>
      </c>
      <c r="F1041" s="34" t="n">
        <v>0.591303765773773</v>
      </c>
      <c r="G1041" s="34" t="n">
        <v>0.514426302840528</v>
      </c>
      <c r="H1041" s="34" t="n">
        <v>0.149443102945452</v>
      </c>
      <c r="I1041" s="35" t="n">
        <v>1.95</v>
      </c>
      <c r="J1041" s="6" t="n">
        <v>1</v>
      </c>
      <c r="K1041" s="35" t="n">
        <v>0.95</v>
      </c>
      <c r="L1041" s="42" t="n">
        <v>37.7147117725122</v>
      </c>
      <c r="M1041" s="42" t="n">
        <v>35.8289761838866</v>
      </c>
      <c r="N1041" s="42" t="n">
        <v>2192.0511289512</v>
      </c>
      <c r="O1041" s="6" t="str">
        <f aca="false">IF(H1041&lt;=0,"Below 0%",IF(H1041&lt;=0.05,"0-5%",IF(H1041&lt;=0.1,"5-10%",IF(H1041&lt;=0.2,"10-20%",IF(H1041&lt;=0.4,"20-40%","Above 40%")))))</f>
        <v>10-20%</v>
      </c>
    </row>
    <row r="1042" customFormat="false" ht="15" hidden="false" customHeight="false" outlineLevel="0" collapsed="false">
      <c r="A1042" s="6" t="s">
        <v>153</v>
      </c>
      <c r="B1042" s="45" t="n">
        <v>43568</v>
      </c>
      <c r="C1042" s="6" t="s">
        <v>179</v>
      </c>
      <c r="D1042" s="6" t="s">
        <v>203</v>
      </c>
      <c r="E1042" s="6" t="s">
        <v>177</v>
      </c>
      <c r="F1042" s="34" t="n">
        <v>0.363719642162323</v>
      </c>
      <c r="G1042" s="34" t="n">
        <v>0.318887980376124</v>
      </c>
      <c r="H1042" s="34" t="n">
        <v>0.140587493242362</v>
      </c>
      <c r="I1042" s="35" t="n">
        <v>3.15</v>
      </c>
      <c r="J1042" s="6" t="n">
        <v>0</v>
      </c>
      <c r="K1042" s="35" t="n">
        <v>-1</v>
      </c>
      <c r="L1042" s="42" t="n">
        <v>31.9515689445968</v>
      </c>
      <c r="M1042" s="42" t="n">
        <v>-31.9515689445968</v>
      </c>
      <c r="N1042" s="42" t="n">
        <v>2160.0995600066</v>
      </c>
      <c r="O1042" s="6" t="str">
        <f aca="false">IF(H1042&lt;=0,"Below 0%",IF(H1042&lt;=0.05,"0-5%",IF(H1042&lt;=0.1,"5-10%",IF(H1042&lt;=0.2,"10-20%",IF(H1042&lt;=0.4,"20-40%","Above 40%")))))</f>
        <v>10-20%</v>
      </c>
    </row>
    <row r="1043" customFormat="false" ht="15" hidden="false" customHeight="false" outlineLevel="0" collapsed="false">
      <c r="A1043" s="6" t="s">
        <v>153</v>
      </c>
      <c r="B1043" s="45" t="n">
        <v>43569</v>
      </c>
      <c r="C1043" s="6" t="s">
        <v>183</v>
      </c>
      <c r="D1043" s="6" t="s">
        <v>190</v>
      </c>
      <c r="E1043" s="6" t="s">
        <v>174</v>
      </c>
      <c r="F1043" s="34" t="n">
        <v>0.289113312959671</v>
      </c>
      <c r="G1043" s="34" t="n">
        <v>0.234846120232224</v>
      </c>
      <c r="H1043" s="34" t="n">
        <v>0.231075534370274</v>
      </c>
      <c r="I1043" s="35" t="n">
        <v>4.25</v>
      </c>
      <c r="J1043" s="6" t="n">
        <v>0</v>
      </c>
      <c r="K1043" s="35" t="n">
        <v>-1</v>
      </c>
      <c r="L1043" s="42" t="n">
        <v>38.006383499031</v>
      </c>
      <c r="M1043" s="42" t="n">
        <v>-38.006383499031</v>
      </c>
      <c r="N1043" s="42" t="n">
        <v>2122.09317650757</v>
      </c>
      <c r="O1043" s="6" t="str">
        <f aca="false">IF(H1043&lt;=0,"Below 0%",IF(H1043&lt;=0.05,"0-5%",IF(H1043&lt;=0.1,"5-10%",IF(H1043&lt;=0.2,"10-20%",IF(H1043&lt;=0.4,"20-40%","Above 40%")))))</f>
        <v>20-40%</v>
      </c>
    </row>
    <row r="1044" customFormat="false" ht="15" hidden="false" customHeight="false" outlineLevel="0" collapsed="false">
      <c r="A1044" s="6" t="s">
        <v>153</v>
      </c>
      <c r="B1044" s="45" t="n">
        <v>43570</v>
      </c>
      <c r="C1044" s="6" t="s">
        <v>198</v>
      </c>
      <c r="D1044" s="6" t="s">
        <v>185</v>
      </c>
      <c r="E1044" s="6" t="s">
        <v>174</v>
      </c>
      <c r="F1044" s="34" t="n">
        <v>0.305078119039536</v>
      </c>
      <c r="G1044" s="34" t="n">
        <v>0.254237288135593</v>
      </c>
      <c r="H1044" s="34" t="n">
        <v>0.199973934888839</v>
      </c>
      <c r="I1044" s="35" t="n">
        <v>3.9</v>
      </c>
      <c r="J1044" s="6" t="n">
        <v>0</v>
      </c>
      <c r="K1044" s="35" t="n">
        <v>-1</v>
      </c>
      <c r="L1044" s="42" t="n">
        <v>34.7226881795796</v>
      </c>
      <c r="M1044" s="42" t="n">
        <v>-34.7226881795796</v>
      </c>
      <c r="N1044" s="42" t="n">
        <v>2087.37048832799</v>
      </c>
      <c r="O1044" s="6" t="str">
        <f aca="false">IF(H1044&lt;=0,"Below 0%",IF(H1044&lt;=0.05,"0-5%",IF(H1044&lt;=0.1,"5-10%",IF(H1044&lt;=0.2,"10-20%",IF(H1044&lt;=0.4,"20-40%","Above 40%")))))</f>
        <v>10-20%</v>
      </c>
    </row>
    <row r="1045" customFormat="false" ht="15" hidden="false" customHeight="false" outlineLevel="0" collapsed="false">
      <c r="A1045" s="6" t="s">
        <v>153</v>
      </c>
      <c r="B1045" s="45" t="n">
        <v>43571</v>
      </c>
      <c r="C1045" s="6" t="s">
        <v>201</v>
      </c>
      <c r="D1045" s="6" t="s">
        <v>193</v>
      </c>
      <c r="E1045" s="6" t="s">
        <v>187</v>
      </c>
      <c r="F1045" s="34" t="n">
        <v>0.548522353172302</v>
      </c>
      <c r="G1045" s="34" t="n">
        <v>0.48891354258155</v>
      </c>
      <c r="H1045" s="34" t="n">
        <v>0.121920964340663</v>
      </c>
      <c r="I1045" s="35" t="n">
        <v>2.05</v>
      </c>
      <c r="J1045" s="6" t="n">
        <v>0</v>
      </c>
      <c r="K1045" s="35" t="n">
        <v>-1</v>
      </c>
      <c r="L1045" s="42" t="n">
        <v>41.7474097665598</v>
      </c>
      <c r="M1045" s="42" t="n">
        <v>-41.7474097665598</v>
      </c>
      <c r="N1045" s="42" t="n">
        <v>2045.62307856143</v>
      </c>
      <c r="O1045" s="6" t="str">
        <f aca="false">IF(H1045&lt;=0,"Below 0%",IF(H1045&lt;=0.05,"0-5%",IF(H1045&lt;=0.1,"5-10%",IF(H1045&lt;=0.2,"10-20%",IF(H1045&lt;=0.4,"20-40%","Above 40%")))))</f>
        <v>10-20%</v>
      </c>
    </row>
    <row r="1046" customFormat="false" ht="15" hidden="false" customHeight="false" outlineLevel="0" collapsed="false">
      <c r="A1046" s="6" t="s">
        <v>153</v>
      </c>
      <c r="B1046" s="45" t="n">
        <v>43571</v>
      </c>
      <c r="C1046" s="6" t="s">
        <v>201</v>
      </c>
      <c r="D1046" s="6" t="s">
        <v>193</v>
      </c>
      <c r="E1046" s="6" t="s">
        <v>177</v>
      </c>
      <c r="F1046" s="34" t="n">
        <v>0.272457182407379</v>
      </c>
      <c r="G1046" s="34" t="n">
        <v>0.211004792061511</v>
      </c>
      <c r="H1046" s="34" t="n">
        <v>0.291236941803454</v>
      </c>
      <c r="I1046" s="35" t="n">
        <v>4.75</v>
      </c>
      <c r="J1046" s="6" t="n">
        <v>1</v>
      </c>
      <c r="K1046" s="35" t="n">
        <v>3.75</v>
      </c>
      <c r="L1046" s="42" t="n">
        <v>40.9363433766845</v>
      </c>
      <c r="M1046" s="42" t="n">
        <v>153.511287662567</v>
      </c>
      <c r="N1046" s="42" t="n">
        <v>2199.134366224</v>
      </c>
      <c r="O1046" s="6" t="str">
        <f aca="false">IF(H1046&lt;=0,"Below 0%",IF(H1046&lt;=0.05,"0-5%",IF(H1046&lt;=0.1,"5-10%",IF(H1046&lt;=0.2,"10-20%",IF(H1046&lt;=0.4,"20-40%","Above 40%")))))</f>
        <v>20-40%</v>
      </c>
    </row>
    <row r="1047" customFormat="false" ht="15" hidden="false" customHeight="false" outlineLevel="0" collapsed="false">
      <c r="A1047" s="6" t="s">
        <v>153</v>
      </c>
      <c r="B1047" s="45" t="n">
        <v>43575</v>
      </c>
      <c r="C1047" s="6" t="s">
        <v>202</v>
      </c>
      <c r="D1047" s="6" t="s">
        <v>198</v>
      </c>
      <c r="E1047" s="6" t="s">
        <v>177</v>
      </c>
      <c r="F1047" s="34" t="n">
        <v>0.626841306686401</v>
      </c>
      <c r="G1047" s="34" t="n">
        <v>0.527569475077194</v>
      </c>
      <c r="H1047" s="34" t="n">
        <v>0.188168262757585</v>
      </c>
      <c r="I1047" s="35" t="n">
        <v>1.89</v>
      </c>
      <c r="J1047" s="6" t="n">
        <v>1</v>
      </c>
      <c r="K1047" s="35" t="n">
        <v>0.89</v>
      </c>
      <c r="L1047" s="42" t="n">
        <v>43.98268732448</v>
      </c>
      <c r="M1047" s="42" t="n">
        <v>39.1445917187872</v>
      </c>
      <c r="N1047" s="42" t="n">
        <v>2238.27895794279</v>
      </c>
      <c r="O1047" s="6" t="str">
        <f aca="false">IF(H1047&lt;=0,"Below 0%",IF(H1047&lt;=0.05,"0-5%",IF(H1047&lt;=0.1,"5-10%",IF(H1047&lt;=0.2,"10-20%",IF(H1047&lt;=0.4,"20-40%","Above 40%")))))</f>
        <v>10-20%</v>
      </c>
    </row>
    <row r="1048" customFormat="false" ht="15" hidden="false" customHeight="false" outlineLevel="0" collapsed="false">
      <c r="A1048" s="6" t="s">
        <v>153</v>
      </c>
      <c r="B1048" s="45" t="n">
        <v>43575</v>
      </c>
      <c r="C1048" s="6" t="s">
        <v>188</v>
      </c>
      <c r="D1048" s="6" t="s">
        <v>179</v>
      </c>
      <c r="E1048" s="6" t="s">
        <v>174</v>
      </c>
      <c r="F1048" s="34" t="n">
        <v>0.401948064565659</v>
      </c>
      <c r="G1048" s="34" t="n">
        <v>0.307525886967829</v>
      </c>
      <c r="H1048" s="34" t="n">
        <v>0.307038144101697</v>
      </c>
      <c r="I1048" s="35" t="n">
        <v>3.25</v>
      </c>
      <c r="J1048" s="6" t="n">
        <v>0</v>
      </c>
      <c r="K1048" s="35" t="n">
        <v>-1</v>
      </c>
      <c r="L1048" s="42" t="n">
        <v>43.98268732448</v>
      </c>
      <c r="M1048" s="42" t="n">
        <v>-43.98268732448</v>
      </c>
      <c r="N1048" s="42" t="n">
        <v>2194.29627061831</v>
      </c>
      <c r="O1048" s="6" t="str">
        <f aca="false">IF(H1048&lt;=0,"Below 0%",IF(H1048&lt;=0.05,"0-5%",IF(H1048&lt;=0.1,"5-10%",IF(H1048&lt;=0.2,"10-20%",IF(H1048&lt;=0.4,"20-40%","Above 40%")))))</f>
        <v>20-40%</v>
      </c>
    </row>
    <row r="1049" customFormat="false" ht="15" hidden="false" customHeight="false" outlineLevel="0" collapsed="false">
      <c r="A1049" s="6" t="s">
        <v>153</v>
      </c>
      <c r="B1049" s="45" t="n">
        <v>43575</v>
      </c>
      <c r="C1049" s="6" t="s">
        <v>189</v>
      </c>
      <c r="D1049" s="6" t="s">
        <v>195</v>
      </c>
      <c r="E1049" s="6" t="s">
        <v>187</v>
      </c>
      <c r="F1049" s="34" t="n">
        <v>0.420859962701798</v>
      </c>
      <c r="G1049" s="34" t="n">
        <v>0.302610548748002</v>
      </c>
      <c r="H1049" s="34" t="n">
        <v>0.390764348576187</v>
      </c>
      <c r="I1049" s="35" t="n">
        <v>3.3</v>
      </c>
      <c r="J1049" s="6" t="n">
        <v>0</v>
      </c>
      <c r="K1049" s="35" t="n">
        <v>-1</v>
      </c>
      <c r="L1049" s="42" t="n">
        <v>43.98268732448</v>
      </c>
      <c r="M1049" s="42" t="n">
        <v>-43.98268732448</v>
      </c>
      <c r="N1049" s="42" t="n">
        <v>2150.31358329383</v>
      </c>
      <c r="O1049" s="6" t="str">
        <f aca="false">IF(H1049&lt;=0,"Below 0%",IF(H1049&lt;=0.05,"0-5%",IF(H1049&lt;=0.1,"5-10%",IF(H1049&lt;=0.2,"10-20%",IF(H1049&lt;=0.4,"20-40%","Above 40%")))))</f>
        <v>20-40%</v>
      </c>
    </row>
    <row r="1050" customFormat="false" ht="15" hidden="false" customHeight="false" outlineLevel="0" collapsed="false">
      <c r="A1050" s="6" t="s">
        <v>153</v>
      </c>
      <c r="B1050" s="45" t="n">
        <v>43575</v>
      </c>
      <c r="C1050" s="6" t="s">
        <v>203</v>
      </c>
      <c r="D1050" s="6" t="s">
        <v>201</v>
      </c>
      <c r="E1050" s="6" t="s">
        <v>187</v>
      </c>
      <c r="F1050" s="34" t="n">
        <v>0.63665109872818</v>
      </c>
      <c r="G1050" s="34" t="n">
        <v>0.555555555555556</v>
      </c>
      <c r="H1050" s="34" t="n">
        <v>0.145971977710724</v>
      </c>
      <c r="I1050" s="35" t="n">
        <v>1.8</v>
      </c>
      <c r="J1050" s="6" t="n">
        <v>0</v>
      </c>
      <c r="K1050" s="35" t="n">
        <v>-1</v>
      </c>
      <c r="L1050" s="42" t="n">
        <v>43.98268732448</v>
      </c>
      <c r="M1050" s="42" t="n">
        <v>-43.98268732448</v>
      </c>
      <c r="N1050" s="42" t="n">
        <v>2106.33089596935</v>
      </c>
      <c r="O1050" s="6" t="str">
        <f aca="false">IF(H1050&lt;=0,"Below 0%",IF(H1050&lt;=0.05,"0-5%",IF(H1050&lt;=0.1,"5-10%",IF(H1050&lt;=0.2,"10-20%",IF(H1050&lt;=0.4,"20-40%","Above 40%")))))</f>
        <v>10-20%</v>
      </c>
    </row>
    <row r="1051" customFormat="false" ht="15" hidden="false" customHeight="false" outlineLevel="0" collapsed="false">
      <c r="A1051" s="6" t="s">
        <v>153</v>
      </c>
      <c r="B1051" s="45" t="n">
        <v>43578</v>
      </c>
      <c r="C1051" s="6" t="s">
        <v>198</v>
      </c>
      <c r="D1051" s="6" t="s">
        <v>179</v>
      </c>
      <c r="E1051" s="6" t="s">
        <v>187</v>
      </c>
      <c r="F1051" s="34" t="n">
        <v>0.587767243385315</v>
      </c>
      <c r="G1051" s="34" t="n">
        <v>0.429547976092481</v>
      </c>
      <c r="H1051" s="34" t="n">
        <v>0.368338989120904</v>
      </c>
      <c r="I1051" s="35" t="n">
        <v>2.3</v>
      </c>
      <c r="J1051" s="6" t="n">
        <v>0</v>
      </c>
      <c r="K1051" s="35" t="n">
        <v>-1</v>
      </c>
      <c r="L1051" s="42" t="n">
        <v>42.1266179193869</v>
      </c>
      <c r="M1051" s="42" t="n">
        <v>-42.1266179193869</v>
      </c>
      <c r="N1051" s="42" t="n">
        <v>2064.20427804996</v>
      </c>
      <c r="O1051" s="6" t="str">
        <f aca="false">IF(H1051&lt;=0,"Below 0%",IF(H1051&lt;=0.05,"0-5%",IF(H1051&lt;=0.1,"5-10%",IF(H1051&lt;=0.2,"10-20%",IF(H1051&lt;=0.4,"20-40%","Above 40%")))))</f>
        <v>20-40%</v>
      </c>
    </row>
    <row r="1052" customFormat="false" ht="15" hidden="false" customHeight="false" outlineLevel="0" collapsed="false">
      <c r="A1052" s="6" t="s">
        <v>153</v>
      </c>
      <c r="B1052" s="45" t="n">
        <v>43582</v>
      </c>
      <c r="C1052" s="6" t="s">
        <v>180</v>
      </c>
      <c r="D1052" s="6" t="s">
        <v>173</v>
      </c>
      <c r="E1052" s="6" t="s">
        <v>174</v>
      </c>
      <c r="F1052" s="34" t="n">
        <v>0.340478986501694</v>
      </c>
      <c r="G1052" s="34" t="n">
        <v>0.285547649597574</v>
      </c>
      <c r="H1052" s="34" t="n">
        <v>0.192371875522476</v>
      </c>
      <c r="I1052" s="35" t="n">
        <v>3.5</v>
      </c>
      <c r="J1052" s="6" t="n">
        <v>1</v>
      </c>
      <c r="K1052" s="35" t="n">
        <v>2.5</v>
      </c>
      <c r="L1052" s="42" t="n">
        <v>39.5659353780227</v>
      </c>
      <c r="M1052" s="42" t="n">
        <v>98.9148384450568</v>
      </c>
      <c r="N1052" s="42" t="n">
        <v>2163.11911649502</v>
      </c>
      <c r="O1052" s="6" t="str">
        <f aca="false">IF(H1052&lt;=0,"Below 0%",IF(H1052&lt;=0.05,"0-5%",IF(H1052&lt;=0.1,"5-10%",IF(H1052&lt;=0.2,"10-20%",IF(H1052&lt;=0.4,"20-40%","Above 40%")))))</f>
        <v>10-20%</v>
      </c>
    </row>
    <row r="1053" customFormat="false" ht="15" hidden="false" customHeight="false" outlineLevel="0" collapsed="false">
      <c r="A1053" s="6" t="s">
        <v>153</v>
      </c>
      <c r="B1053" s="45" t="n">
        <v>43582</v>
      </c>
      <c r="C1053" s="6" t="s">
        <v>184</v>
      </c>
      <c r="D1053" s="6" t="s">
        <v>193</v>
      </c>
      <c r="E1053" s="6" t="s">
        <v>187</v>
      </c>
      <c r="F1053" s="34" t="n">
        <v>0.449983030557632</v>
      </c>
      <c r="G1053" s="34" t="n">
        <v>0.408046690674283</v>
      </c>
      <c r="H1053" s="34" t="n">
        <v>0.1027733855997</v>
      </c>
      <c r="I1053" s="35" t="n">
        <v>2.45</v>
      </c>
      <c r="J1053" s="6" t="n">
        <v>1</v>
      </c>
      <c r="K1053" s="35" t="n">
        <v>1.45</v>
      </c>
      <c r="L1053" s="42" t="n">
        <v>36.4646756777705</v>
      </c>
      <c r="M1053" s="42" t="n">
        <v>52.8737797327673</v>
      </c>
      <c r="N1053" s="42" t="n">
        <v>2215.99289622778</v>
      </c>
      <c r="O1053" s="6" t="str">
        <f aca="false">IF(H1053&lt;=0,"Below 0%",IF(H1053&lt;=0.05,"0-5%",IF(H1053&lt;=0.1,"5-10%",IF(H1053&lt;=0.2,"10-20%",IF(H1053&lt;=0.4,"20-40%","Above 40%")))))</f>
        <v>10-20%</v>
      </c>
    </row>
    <row r="1054" customFormat="false" ht="15" hidden="false" customHeight="false" outlineLevel="0" collapsed="false">
      <c r="A1054" s="6" t="s">
        <v>153</v>
      </c>
      <c r="B1054" s="45" t="n">
        <v>43583</v>
      </c>
      <c r="C1054" s="6" t="s">
        <v>195</v>
      </c>
      <c r="D1054" s="6" t="s">
        <v>185</v>
      </c>
      <c r="E1054" s="6" t="s">
        <v>177</v>
      </c>
      <c r="F1054" s="34" t="n">
        <v>0.423647314310074</v>
      </c>
      <c r="G1054" s="34" t="n">
        <v>0.375015825360366</v>
      </c>
      <c r="H1054" s="34" t="n">
        <v>0.129678497975322</v>
      </c>
      <c r="I1054" s="35" t="n">
        <v>2.65</v>
      </c>
      <c r="J1054" s="6" t="n">
        <v>0</v>
      </c>
      <c r="K1054" s="35" t="n">
        <v>-1</v>
      </c>
      <c r="L1054" s="42" t="n">
        <v>41.1856995708392</v>
      </c>
      <c r="M1054" s="42" t="n">
        <v>-41.1856995708392</v>
      </c>
      <c r="N1054" s="42" t="n">
        <v>2174.80719665694</v>
      </c>
      <c r="O1054" s="6" t="str">
        <f aca="false">IF(H1054&lt;=0,"Below 0%",IF(H1054&lt;=0.05,"0-5%",IF(H1054&lt;=0.1,"5-10%",IF(H1054&lt;=0.2,"10-20%",IF(H1054&lt;=0.4,"20-40%","Above 40%")))))</f>
        <v>10-20%</v>
      </c>
    </row>
    <row r="1055" customFormat="false" ht="15" hidden="false" customHeight="false" outlineLevel="0" collapsed="false">
      <c r="A1055" s="6" t="s">
        <v>153</v>
      </c>
      <c r="B1055" s="45" t="n">
        <v>43583</v>
      </c>
      <c r="C1055" s="6" t="s">
        <v>176</v>
      </c>
      <c r="D1055" s="6" t="s">
        <v>190</v>
      </c>
      <c r="E1055" s="6" t="s">
        <v>187</v>
      </c>
      <c r="F1055" s="34" t="n">
        <v>0.447657346725464</v>
      </c>
      <c r="G1055" s="34" t="n">
        <v>0.361290322580645</v>
      </c>
      <c r="H1055" s="34" t="n">
        <v>0.239051584686552</v>
      </c>
      <c r="I1055" s="35" t="n">
        <v>2.75</v>
      </c>
      <c r="J1055" s="6" t="n">
        <v>0</v>
      </c>
      <c r="K1055" s="35" t="n">
        <v>-1</v>
      </c>
      <c r="L1055" s="42" t="n">
        <v>44.3198579245557</v>
      </c>
      <c r="M1055" s="42" t="n">
        <v>-44.3198579245557</v>
      </c>
      <c r="N1055" s="42" t="n">
        <v>2130.48733873239</v>
      </c>
      <c r="O1055" s="6" t="str">
        <f aca="false">IF(H1055&lt;=0,"Below 0%",IF(H1055&lt;=0.05,"0-5%",IF(H1055&lt;=0.1,"5-10%",IF(H1055&lt;=0.2,"10-20%",IF(H1055&lt;=0.4,"20-40%","Above 40%")))))</f>
        <v>20-40%</v>
      </c>
    </row>
    <row r="1056" customFormat="false" ht="15" hidden="false" customHeight="false" outlineLevel="0" collapsed="false">
      <c r="A1056" s="6" t="s">
        <v>153</v>
      </c>
      <c r="B1056" s="45" t="n">
        <v>43589</v>
      </c>
      <c r="C1056" s="6" t="s">
        <v>199</v>
      </c>
      <c r="D1056" s="6" t="s">
        <v>181</v>
      </c>
      <c r="E1056" s="6" t="s">
        <v>177</v>
      </c>
      <c r="F1056" s="34" t="n">
        <v>0.624743103981018</v>
      </c>
      <c r="G1056" s="34" t="n">
        <v>0.513635807753455</v>
      </c>
      <c r="H1056" s="34" t="n">
        <v>0.216315324107806</v>
      </c>
      <c r="I1056" s="35" t="n">
        <v>1.94</v>
      </c>
      <c r="J1056" s="6" t="n">
        <v>0</v>
      </c>
      <c r="K1056" s="35" t="n">
        <v>-1</v>
      </c>
      <c r="L1056" s="42" t="n">
        <v>42.6097467746478</v>
      </c>
      <c r="M1056" s="42" t="n">
        <v>-42.6097467746478</v>
      </c>
      <c r="N1056" s="42" t="n">
        <v>2087.87759195774</v>
      </c>
      <c r="O1056" s="6" t="str">
        <f aca="false">IF(H1056&lt;=0,"Below 0%",IF(H1056&lt;=0.05,"0-5%",IF(H1056&lt;=0.1,"5-10%",IF(H1056&lt;=0.2,"10-20%",IF(H1056&lt;=0.4,"20-40%","Above 40%")))))</f>
        <v>20-40%</v>
      </c>
    </row>
    <row r="1057" customFormat="false" ht="15" hidden="false" customHeight="false" outlineLevel="0" collapsed="false">
      <c r="A1057" s="6" t="s">
        <v>153</v>
      </c>
      <c r="B1057" s="45" t="n">
        <v>43589</v>
      </c>
      <c r="C1057" s="6" t="s">
        <v>193</v>
      </c>
      <c r="D1057" s="6" t="s">
        <v>180</v>
      </c>
      <c r="E1057" s="6" t="s">
        <v>187</v>
      </c>
      <c r="F1057" s="34" t="n">
        <v>0.412983149290085</v>
      </c>
      <c r="G1057" s="34" t="n">
        <v>0.373607463092111</v>
      </c>
      <c r="H1057" s="34" t="n">
        <v>0.105393200318019</v>
      </c>
      <c r="I1057" s="35" t="n">
        <v>2.66</v>
      </c>
      <c r="J1057" s="6" t="n">
        <v>0</v>
      </c>
      <c r="K1057" s="35" t="n">
        <v>-1</v>
      </c>
      <c r="L1057" s="42" t="n">
        <v>31.6156547072397</v>
      </c>
      <c r="M1057" s="42" t="n">
        <v>-31.6156547072397</v>
      </c>
      <c r="N1057" s="42" t="n">
        <v>2056.2619372505</v>
      </c>
      <c r="O1057" s="6" t="str">
        <f aca="false">IF(H1057&lt;=0,"Below 0%",IF(H1057&lt;=0.05,"0-5%",IF(H1057&lt;=0.1,"5-10%",IF(H1057&lt;=0.2,"10-20%",IF(H1057&lt;=0.4,"20-40%","Above 40%")))))</f>
        <v>10-20%</v>
      </c>
    </row>
    <row r="1058" customFormat="false" ht="15" hidden="false" customHeight="false" outlineLevel="0" collapsed="false">
      <c r="A1058" s="6" t="s">
        <v>153</v>
      </c>
      <c r="B1058" s="45" t="n">
        <v>43597</v>
      </c>
      <c r="C1058" s="6" t="s">
        <v>198</v>
      </c>
      <c r="D1058" s="6" t="s">
        <v>189</v>
      </c>
      <c r="E1058" s="6" t="s">
        <v>177</v>
      </c>
      <c r="F1058" s="34" t="n">
        <v>0.367828160524368</v>
      </c>
      <c r="G1058" s="34" t="n">
        <v>0.305680793507665</v>
      </c>
      <c r="H1058" s="34" t="n">
        <v>0.203308053160839</v>
      </c>
      <c r="I1058" s="35" t="n">
        <v>3.25</v>
      </c>
      <c r="J1058" s="6" t="n">
        <v>1</v>
      </c>
      <c r="K1058" s="35" t="n">
        <v>2.25</v>
      </c>
      <c r="L1058" s="42" t="n">
        <v>41.12523874501</v>
      </c>
      <c r="M1058" s="42" t="n">
        <v>92.5317871762725</v>
      </c>
      <c r="N1058" s="42" t="n">
        <v>2148.79372442677</v>
      </c>
      <c r="O1058" s="6" t="str">
        <f aca="false">IF(H1058&lt;=0,"Below 0%",IF(H1058&lt;=0.05,"0-5%",IF(H1058&lt;=0.1,"5-10%",IF(H1058&lt;=0.2,"10-20%",IF(H1058&lt;=0.4,"20-40%","Above 40%")))))</f>
        <v>20-40%</v>
      </c>
    </row>
    <row r="1059" customFormat="false" ht="15" hidden="false" customHeight="false" outlineLevel="0" collapsed="false">
      <c r="A1059" s="6" t="s">
        <v>153</v>
      </c>
      <c r="B1059" s="45" t="n">
        <v>43597</v>
      </c>
      <c r="C1059" s="6" t="s">
        <v>180</v>
      </c>
      <c r="D1059" s="6" t="s">
        <v>199</v>
      </c>
      <c r="E1059" s="6" t="s">
        <v>177</v>
      </c>
      <c r="F1059" s="34" t="n">
        <v>0.283130049705505</v>
      </c>
      <c r="G1059" s="34" t="n">
        <v>0.242554349469356</v>
      </c>
      <c r="H1059" s="34" t="n">
        <v>0.167284983035425</v>
      </c>
      <c r="I1059" s="35" t="n">
        <v>4.1</v>
      </c>
      <c r="J1059" s="6" t="n">
        <v>0</v>
      </c>
      <c r="K1059" s="35" t="n">
        <v>-1</v>
      </c>
      <c r="L1059" s="42" t="n">
        <v>26.670580258445</v>
      </c>
      <c r="M1059" s="42" t="n">
        <v>-26.670580258445</v>
      </c>
      <c r="N1059" s="42" t="n">
        <v>2122.12314416833</v>
      </c>
      <c r="O1059" s="6" t="str">
        <f aca="false">IF(H1059&lt;=0,"Below 0%",IF(H1059&lt;=0.05,"0-5%",IF(H1059&lt;=0.1,"5-10%",IF(H1059&lt;=0.2,"10-20%",IF(H1059&lt;=0.4,"20-40%","Above 40%")))))</f>
        <v>10-20%</v>
      </c>
    </row>
    <row r="1060" customFormat="false" ht="15" hidden="false" customHeight="false" outlineLevel="0" collapsed="false">
      <c r="A1060" s="6" t="s">
        <v>153</v>
      </c>
      <c r="B1060" s="45" t="n">
        <v>43597</v>
      </c>
      <c r="C1060" s="6" t="s">
        <v>195</v>
      </c>
      <c r="D1060" s="6" t="s">
        <v>190</v>
      </c>
      <c r="E1060" s="6" t="s">
        <v>177</v>
      </c>
      <c r="F1060" s="34" t="n">
        <v>0.403509229421616</v>
      </c>
      <c r="G1060" s="34" t="n">
        <v>0.326986386689207</v>
      </c>
      <c r="H1060" s="34" t="n">
        <v>0.234024552236609</v>
      </c>
      <c r="I1060" s="35" t="n">
        <v>3.05</v>
      </c>
      <c r="J1060" s="6" t="n">
        <v>0</v>
      </c>
      <c r="K1060" s="35" t="n">
        <v>-1</v>
      </c>
      <c r="L1060" s="42" t="n">
        <v>41.12523874501</v>
      </c>
      <c r="M1060" s="42" t="n">
        <v>-41.12523874501</v>
      </c>
      <c r="N1060" s="42" t="n">
        <v>2080.99790542332</v>
      </c>
      <c r="O1060" s="6" t="str">
        <f aca="false">IF(H1060&lt;=0,"Below 0%",IF(H1060&lt;=0.05,"0-5%",IF(H1060&lt;=0.1,"5-10%",IF(H1060&lt;=0.2,"10-20%",IF(H1060&lt;=0.4,"20-40%","Above 40%")))))</f>
        <v>20-40%</v>
      </c>
    </row>
    <row r="1061" customFormat="false" ht="15" hidden="false" customHeight="false" outlineLevel="0" collapsed="false">
      <c r="A1061" s="6" t="s">
        <v>154</v>
      </c>
      <c r="B1061" s="45" t="n">
        <v>43687</v>
      </c>
      <c r="C1061" s="6" t="s">
        <v>199</v>
      </c>
      <c r="D1061" s="6" t="s">
        <v>204</v>
      </c>
      <c r="E1061" s="6" t="s">
        <v>177</v>
      </c>
      <c r="F1061" s="34" t="n">
        <v>0.297461569309235</v>
      </c>
      <c r="G1061" s="34" t="n">
        <v>0.247669554333147</v>
      </c>
      <c r="H1061" s="34" t="n">
        <v>0.201042130956118</v>
      </c>
      <c r="I1061" s="35" t="n">
        <v>4</v>
      </c>
      <c r="J1061" s="6" t="n">
        <v>0</v>
      </c>
      <c r="K1061" s="35" t="n">
        <v>-1</v>
      </c>
      <c r="L1061" s="42" t="n">
        <v>32.922475440207</v>
      </c>
      <c r="M1061" s="42" t="n">
        <v>-32.922475440207</v>
      </c>
      <c r="N1061" s="42" t="n">
        <v>2048.07542998311</v>
      </c>
      <c r="O1061" s="6" t="str">
        <f aca="false">IF(H1061&lt;=0,"Below 0%",IF(H1061&lt;=0.05,"0-5%",IF(H1061&lt;=0.1,"5-10%",IF(H1061&lt;=0.2,"10-20%",IF(H1061&lt;=0.4,"20-40%","Above 40%")))))</f>
        <v>20-40%</v>
      </c>
    </row>
    <row r="1062" customFormat="false" ht="15" hidden="false" customHeight="false" outlineLevel="0" collapsed="false">
      <c r="A1062" s="6" t="s">
        <v>154</v>
      </c>
      <c r="B1062" s="45" t="n">
        <v>43687</v>
      </c>
      <c r="C1062" s="6" t="s">
        <v>196</v>
      </c>
      <c r="D1062" s="6" t="s">
        <v>179</v>
      </c>
      <c r="E1062" s="6" t="s">
        <v>174</v>
      </c>
      <c r="F1062" s="34" t="n">
        <v>0.364944607019424</v>
      </c>
      <c r="G1062" s="34" t="n">
        <v>0.297822314280916</v>
      </c>
      <c r="H1062" s="34" t="n">
        <v>0.225376976539094</v>
      </c>
      <c r="I1062" s="35" t="n">
        <v>3.33</v>
      </c>
      <c r="J1062" s="6" t="n">
        <v>0</v>
      </c>
      <c r="K1062" s="35" t="n">
        <v>-1</v>
      </c>
      <c r="L1062" s="42" t="n">
        <v>41.6199581084664</v>
      </c>
      <c r="M1062" s="42" t="n">
        <v>-41.6199581084664</v>
      </c>
      <c r="N1062" s="42" t="n">
        <v>2006.45547187465</v>
      </c>
      <c r="O1062" s="6" t="str">
        <f aca="false">IF(H1062&lt;=0,"Below 0%",IF(H1062&lt;=0.05,"0-5%",IF(H1062&lt;=0.1,"5-10%",IF(H1062&lt;=0.2,"10-20%",IF(H1062&lt;=0.4,"20-40%","Above 40%")))))</f>
        <v>20-40%</v>
      </c>
    </row>
    <row r="1063" customFormat="false" ht="15" hidden="false" customHeight="false" outlineLevel="0" collapsed="false">
      <c r="A1063" s="6" t="s">
        <v>154</v>
      </c>
      <c r="B1063" s="45" t="n">
        <v>43687</v>
      </c>
      <c r="C1063" s="6" t="s">
        <v>198</v>
      </c>
      <c r="D1063" s="6" t="s">
        <v>201</v>
      </c>
      <c r="E1063" s="6" t="s">
        <v>187</v>
      </c>
      <c r="F1063" s="34" t="n">
        <v>0.549036920070648</v>
      </c>
      <c r="G1063" s="34" t="n">
        <v>0.498452012383901</v>
      </c>
      <c r="H1063" s="34" t="n">
        <v>0.101484007346704</v>
      </c>
      <c r="I1063" s="35" t="n">
        <v>2</v>
      </c>
      <c r="J1063" s="6" t="n">
        <v>0</v>
      </c>
      <c r="K1063" s="35" t="n">
        <v>-1</v>
      </c>
      <c r="L1063" s="42" t="n">
        <v>41.6199581084664</v>
      </c>
      <c r="M1063" s="42" t="n">
        <v>-41.6199581084664</v>
      </c>
      <c r="N1063" s="42" t="n">
        <v>1964.83551376618</v>
      </c>
      <c r="O1063" s="6" t="str">
        <f aca="false">IF(H1063&lt;=0,"Below 0%",IF(H1063&lt;=0.05,"0-5%",IF(H1063&lt;=0.1,"5-10%",IF(H1063&lt;=0.2,"10-20%",IF(H1063&lt;=0.4,"20-40%","Above 40%")))))</f>
        <v>10-20%</v>
      </c>
    </row>
    <row r="1064" customFormat="false" ht="15" hidden="false" customHeight="false" outlineLevel="0" collapsed="false">
      <c r="A1064" s="6" t="s">
        <v>154</v>
      </c>
      <c r="B1064" s="45" t="n">
        <v>43688</v>
      </c>
      <c r="C1064" s="6" t="s">
        <v>188</v>
      </c>
      <c r="D1064" s="6" t="s">
        <v>185</v>
      </c>
      <c r="E1064" s="6" t="s">
        <v>187</v>
      </c>
      <c r="F1064" s="34" t="n">
        <v>0.254818856716156</v>
      </c>
      <c r="G1064" s="34" t="n">
        <v>0.210823420984419</v>
      </c>
      <c r="H1064" s="34" t="n">
        <v>0.208683814759788</v>
      </c>
      <c r="I1064" s="35" t="n">
        <v>4.7</v>
      </c>
      <c r="J1064" s="6" t="n">
        <v>0</v>
      </c>
      <c r="K1064" s="35" t="n">
        <v>-1</v>
      </c>
      <c r="L1064" s="42" t="n">
        <v>26.239664913774</v>
      </c>
      <c r="M1064" s="42" t="n">
        <v>-26.239664913774</v>
      </c>
      <c r="N1064" s="42" t="n">
        <v>1938.59584885241</v>
      </c>
      <c r="O1064" s="6" t="str">
        <f aca="false">IF(H1064&lt;=0,"Below 0%",IF(H1064&lt;=0.05,"0-5%",IF(H1064&lt;=0.1,"5-10%",IF(H1064&lt;=0.2,"10-20%",IF(H1064&lt;=0.4,"20-40%","Above 40%")))))</f>
        <v>20-40%</v>
      </c>
    </row>
    <row r="1065" customFormat="false" ht="15" hidden="false" customHeight="false" outlineLevel="0" collapsed="false">
      <c r="A1065" s="6" t="s">
        <v>154</v>
      </c>
      <c r="B1065" s="45" t="n">
        <v>43694</v>
      </c>
      <c r="C1065" s="6" t="s">
        <v>182</v>
      </c>
      <c r="D1065" s="6" t="s">
        <v>199</v>
      </c>
      <c r="E1065" s="6" t="s">
        <v>174</v>
      </c>
      <c r="F1065" s="34" t="n">
        <v>0.314309149980545</v>
      </c>
      <c r="G1065" s="34" t="n">
        <v>0.274602138946413</v>
      </c>
      <c r="H1065" s="34" t="n">
        <v>0.144598331194648</v>
      </c>
      <c r="I1065" s="35" t="n">
        <v>3.64</v>
      </c>
      <c r="J1065" s="6" t="n">
        <v>0</v>
      </c>
      <c r="K1065" s="35" t="n">
        <v>-1</v>
      </c>
      <c r="L1065" s="42" t="n">
        <v>26.4510583290667</v>
      </c>
      <c r="M1065" s="42" t="n">
        <v>-26.4510583290667</v>
      </c>
      <c r="N1065" s="42" t="n">
        <v>1912.14479052334</v>
      </c>
      <c r="O1065" s="6" t="str">
        <f aca="false">IF(H1065&lt;=0,"Below 0%",IF(H1065&lt;=0.05,"0-5%",IF(H1065&lt;=0.1,"5-10%",IF(H1065&lt;=0.2,"10-20%",IF(H1065&lt;=0.4,"20-40%","Above 40%")))))</f>
        <v>10-20%</v>
      </c>
    </row>
    <row r="1066" customFormat="false" ht="15" hidden="false" customHeight="false" outlineLevel="0" collapsed="false">
      <c r="A1066" s="6" t="s">
        <v>154</v>
      </c>
      <c r="B1066" s="45" t="n">
        <v>43694</v>
      </c>
      <c r="C1066" s="6" t="s">
        <v>182</v>
      </c>
      <c r="D1066" s="6" t="s">
        <v>199</v>
      </c>
      <c r="E1066" s="6" t="s">
        <v>177</v>
      </c>
      <c r="F1066" s="34" t="n">
        <v>0.3503697514534</v>
      </c>
      <c r="G1066" s="34" t="n">
        <v>0.312359933051545</v>
      </c>
      <c r="H1066" s="34" t="n">
        <v>0.121685960265534</v>
      </c>
      <c r="I1066" s="35" t="n">
        <v>3.2</v>
      </c>
      <c r="J1066" s="6" t="n">
        <v>1</v>
      </c>
      <c r="K1066" s="35" t="n">
        <v>2.2</v>
      </c>
      <c r="L1066" s="42" t="n">
        <v>26.6960519871392</v>
      </c>
      <c r="M1066" s="42" t="n">
        <v>58.7313143717063</v>
      </c>
      <c r="N1066" s="42" t="n">
        <v>1970.87610489505</v>
      </c>
      <c r="O1066" s="6" t="str">
        <f aca="false">IF(H1066&lt;=0,"Below 0%",IF(H1066&lt;=0.05,"0-5%",IF(H1066&lt;=0.1,"5-10%",IF(H1066&lt;=0.2,"10-20%",IF(H1066&lt;=0.4,"20-40%","Above 40%")))))</f>
        <v>10-20%</v>
      </c>
    </row>
    <row r="1067" customFormat="false" ht="15" hidden="false" customHeight="false" outlineLevel="0" collapsed="false">
      <c r="A1067" s="6" t="s">
        <v>154</v>
      </c>
      <c r="B1067" s="45" t="n">
        <v>43694</v>
      </c>
      <c r="C1067" s="6" t="s">
        <v>173</v>
      </c>
      <c r="D1067" s="6" t="s">
        <v>198</v>
      </c>
      <c r="E1067" s="6" t="s">
        <v>187</v>
      </c>
      <c r="F1067" s="34" t="n">
        <v>0.71460485458374</v>
      </c>
      <c r="G1067" s="34" t="n">
        <v>0.558472553699284</v>
      </c>
      <c r="H1067" s="34" t="n">
        <v>0.279570231070885</v>
      </c>
      <c r="I1067" s="35" t="n">
        <v>1.8</v>
      </c>
      <c r="J1067" s="6" t="n">
        <v>1</v>
      </c>
      <c r="K1067" s="35" t="n">
        <v>0.8</v>
      </c>
      <c r="L1067" s="42" t="n">
        <v>38.7719169770481</v>
      </c>
      <c r="M1067" s="42" t="n">
        <v>31.0175335816385</v>
      </c>
      <c r="N1067" s="42" t="n">
        <v>2001.89363847668</v>
      </c>
      <c r="O1067" s="6" t="str">
        <f aca="false">IF(H1067&lt;=0,"Below 0%",IF(H1067&lt;=0.05,"0-5%",IF(H1067&lt;=0.1,"5-10%",IF(H1067&lt;=0.2,"10-20%",IF(H1067&lt;=0.4,"20-40%","Above 40%")))))</f>
        <v>20-40%</v>
      </c>
    </row>
    <row r="1068" customFormat="false" ht="15" hidden="false" customHeight="false" outlineLevel="0" collapsed="false">
      <c r="A1068" s="6" t="s">
        <v>154</v>
      </c>
      <c r="B1068" s="45" t="n">
        <v>43694</v>
      </c>
      <c r="C1068" s="6" t="s">
        <v>172</v>
      </c>
      <c r="D1068" s="6" t="s">
        <v>188</v>
      </c>
      <c r="E1068" s="6" t="s">
        <v>174</v>
      </c>
      <c r="F1068" s="34" t="n">
        <v>0.317651689052582</v>
      </c>
      <c r="G1068" s="34" t="n">
        <v>0.283950617283951</v>
      </c>
      <c r="H1068" s="34" t="n">
        <v>0.118686383185179</v>
      </c>
      <c r="I1068" s="35" t="n">
        <v>3.5</v>
      </c>
      <c r="J1068" s="6" t="n">
        <v>0</v>
      </c>
      <c r="K1068" s="35" t="n">
        <v>-1</v>
      </c>
      <c r="L1068" s="42" t="n">
        <v>21.669801137161</v>
      </c>
      <c r="M1068" s="42" t="n">
        <v>-21.669801137161</v>
      </c>
      <c r="N1068" s="42" t="n">
        <v>1980.22383733952</v>
      </c>
      <c r="O1068" s="6" t="str">
        <f aca="false">IF(H1068&lt;=0,"Below 0%",IF(H1068&lt;=0.05,"0-5%",IF(H1068&lt;=0.1,"5-10%",IF(H1068&lt;=0.2,"10-20%",IF(H1068&lt;=0.4,"20-40%","Above 40%")))))</f>
        <v>10-20%</v>
      </c>
    </row>
    <row r="1069" customFormat="false" ht="15" hidden="false" customHeight="false" outlineLevel="0" collapsed="false">
      <c r="A1069" s="6" t="s">
        <v>154</v>
      </c>
      <c r="B1069" s="45" t="n">
        <v>43694</v>
      </c>
      <c r="C1069" s="6" t="s">
        <v>172</v>
      </c>
      <c r="D1069" s="6" t="s">
        <v>188</v>
      </c>
      <c r="E1069" s="6" t="s">
        <v>177</v>
      </c>
      <c r="F1069" s="34" t="n">
        <v>0.343656986951828</v>
      </c>
      <c r="G1069" s="34" t="n">
        <v>0.283950617283951</v>
      </c>
      <c r="H1069" s="34" t="n">
        <v>0.210270258395568</v>
      </c>
      <c r="I1069" s="35" t="n">
        <v>3.5</v>
      </c>
      <c r="J1069" s="6" t="n">
        <v>0</v>
      </c>
      <c r="K1069" s="35" t="n">
        <v>-1</v>
      </c>
      <c r="L1069" s="42" t="n">
        <v>38.7719169770481</v>
      </c>
      <c r="M1069" s="42" t="n">
        <v>-38.7719169770481</v>
      </c>
      <c r="N1069" s="42" t="n">
        <v>1941.45192036247</v>
      </c>
      <c r="O1069" s="6" t="str">
        <f aca="false">IF(H1069&lt;=0,"Below 0%",IF(H1069&lt;=0.05,"0-5%",IF(H1069&lt;=0.1,"5-10%",IF(H1069&lt;=0.2,"10-20%",IF(H1069&lt;=0.4,"20-40%","Above 40%")))))</f>
        <v>20-40%</v>
      </c>
    </row>
    <row r="1070" customFormat="false" ht="15" hidden="false" customHeight="false" outlineLevel="0" collapsed="false">
      <c r="A1070" s="6" t="s">
        <v>154</v>
      </c>
      <c r="B1070" s="45" t="n">
        <v>43695</v>
      </c>
      <c r="C1070" s="6" t="s">
        <v>204</v>
      </c>
      <c r="D1070" s="6" t="s">
        <v>180</v>
      </c>
      <c r="E1070" s="6" t="s">
        <v>174</v>
      </c>
      <c r="F1070" s="34" t="n">
        <v>0.331773370504379</v>
      </c>
      <c r="G1070" s="34" t="n">
        <v>0.298971886088618</v>
      </c>
      <c r="H1070" s="34" t="n">
        <v>0.109714277301775</v>
      </c>
      <c r="I1070" s="35" t="n">
        <v>3.35</v>
      </c>
      <c r="J1070" s="6" t="n">
        <v>0</v>
      </c>
      <c r="K1070" s="35" t="n">
        <v>-1</v>
      </c>
      <c r="L1070" s="42" t="n">
        <v>23.0166955384999</v>
      </c>
      <c r="M1070" s="42" t="n">
        <v>-23.0166955384999</v>
      </c>
      <c r="N1070" s="42" t="n">
        <v>1918.43522482397</v>
      </c>
      <c r="O1070" s="6" t="str">
        <f aca="false">IF(H1070&lt;=0,"Below 0%",IF(H1070&lt;=0.05,"0-5%",IF(H1070&lt;=0.1,"5-10%",IF(H1070&lt;=0.2,"10-20%",IF(H1070&lt;=0.4,"20-40%","Above 40%")))))</f>
        <v>10-20%</v>
      </c>
    </row>
    <row r="1071" customFormat="false" ht="15" hidden="false" customHeight="false" outlineLevel="0" collapsed="false">
      <c r="A1071" s="6" t="s">
        <v>154</v>
      </c>
      <c r="B1071" s="45" t="n">
        <v>43701</v>
      </c>
      <c r="C1071" s="6" t="s">
        <v>204</v>
      </c>
      <c r="D1071" s="6" t="s">
        <v>195</v>
      </c>
      <c r="E1071" s="6" t="s">
        <v>187</v>
      </c>
      <c r="F1071" s="34" t="n">
        <v>0.306481450796127</v>
      </c>
      <c r="G1071" s="34" t="n">
        <v>0.275514848105587</v>
      </c>
      <c r="H1071" s="34" t="n">
        <v>0.112395404107852</v>
      </c>
      <c r="I1071" s="35" t="n">
        <v>3.6</v>
      </c>
      <c r="J1071" s="6" t="n">
        <v>0</v>
      </c>
      <c r="K1071" s="35" t="n">
        <v>-1</v>
      </c>
      <c r="L1071" s="42" t="n">
        <v>18.0926466638791</v>
      </c>
      <c r="M1071" s="42" t="n">
        <v>-18.0926466638791</v>
      </c>
      <c r="N1071" s="42" t="n">
        <v>1900.3425781601</v>
      </c>
      <c r="O1071" s="6" t="str">
        <f aca="false">IF(H1071&lt;=0,"Below 0%",IF(H1071&lt;=0.05,"0-5%",IF(H1071&lt;=0.1,"5-10%",IF(H1071&lt;=0.2,"10-20%",IF(H1071&lt;=0.4,"20-40%","Above 40%")))))</f>
        <v>10-20%</v>
      </c>
    </row>
    <row r="1072" customFormat="false" ht="15" hidden="false" customHeight="false" outlineLevel="0" collapsed="false">
      <c r="A1072" s="6" t="s">
        <v>154</v>
      </c>
      <c r="B1072" s="45" t="n">
        <v>43701</v>
      </c>
      <c r="C1072" s="6" t="s">
        <v>172</v>
      </c>
      <c r="D1072" s="6" t="s">
        <v>190</v>
      </c>
      <c r="E1072" s="6" t="s">
        <v>174</v>
      </c>
      <c r="F1072" s="34" t="n">
        <v>0.306922286748886</v>
      </c>
      <c r="G1072" s="34" t="n">
        <v>0.243814987450699</v>
      </c>
      <c r="H1072" s="34" t="n">
        <v>0.258832731974475</v>
      </c>
      <c r="I1072" s="35" t="n">
        <v>4.07</v>
      </c>
      <c r="J1072" s="6" t="n">
        <v>0</v>
      </c>
      <c r="K1072" s="35" t="n">
        <v>-1</v>
      </c>
      <c r="L1072" s="42" t="n">
        <v>36.4187857661697</v>
      </c>
      <c r="M1072" s="42" t="n">
        <v>-36.4187857661697</v>
      </c>
      <c r="N1072" s="42" t="n">
        <v>1863.92379239393</v>
      </c>
      <c r="O1072" s="6" t="str">
        <f aca="false">IF(H1072&lt;=0,"Below 0%",IF(H1072&lt;=0.05,"0-5%",IF(H1072&lt;=0.1,"5-10%",IF(H1072&lt;=0.2,"10-20%",IF(H1072&lt;=0.4,"20-40%","Above 40%")))))</f>
        <v>20-40%</v>
      </c>
    </row>
    <row r="1073" customFormat="false" ht="15" hidden="false" customHeight="false" outlineLevel="0" collapsed="false">
      <c r="A1073" s="6" t="s">
        <v>154</v>
      </c>
      <c r="B1073" s="45" t="n">
        <v>43701</v>
      </c>
      <c r="C1073" s="6" t="s">
        <v>204</v>
      </c>
      <c r="D1073" s="6" t="s">
        <v>195</v>
      </c>
      <c r="E1073" s="6" t="s">
        <v>174</v>
      </c>
      <c r="F1073" s="34" t="n">
        <v>0.358742594718933</v>
      </c>
      <c r="G1073" s="34" t="n">
        <v>0.296962111730572</v>
      </c>
      <c r="H1073" s="34" t="n">
        <v>0.208041634093756</v>
      </c>
      <c r="I1073" s="35" t="n">
        <v>3.34</v>
      </c>
      <c r="J1073" s="6" t="n">
        <v>0</v>
      </c>
      <c r="K1073" s="35" t="n">
        <v>-1</v>
      </c>
      <c r="L1073" s="42" t="n">
        <v>36.4187857661697</v>
      </c>
      <c r="M1073" s="42" t="n">
        <v>-36.4187857661697</v>
      </c>
      <c r="N1073" s="42" t="n">
        <v>1827.50500662776</v>
      </c>
      <c r="O1073" s="6" t="str">
        <f aca="false">IF(H1073&lt;=0,"Below 0%",IF(H1073&lt;=0.05,"0-5%",IF(H1073&lt;=0.1,"5-10%",IF(H1073&lt;=0.2,"10-20%",IF(H1073&lt;=0.4,"20-40%","Above 40%")))))</f>
        <v>20-40%</v>
      </c>
    </row>
    <row r="1074" customFormat="false" ht="15" hidden="false" customHeight="false" outlineLevel="0" collapsed="false">
      <c r="A1074" s="6" t="s">
        <v>154</v>
      </c>
      <c r="B1074" s="45" t="n">
        <v>43701</v>
      </c>
      <c r="C1074" s="6" t="s">
        <v>201</v>
      </c>
      <c r="D1074" s="6" t="s">
        <v>179</v>
      </c>
      <c r="E1074" s="6" t="s">
        <v>174</v>
      </c>
      <c r="F1074" s="34" t="n">
        <v>0.346757054328919</v>
      </c>
      <c r="G1074" s="34" t="n">
        <v>0.294478527607362</v>
      </c>
      <c r="H1074" s="34" t="n">
        <v>0.177529163658619</v>
      </c>
      <c r="I1074" s="35" t="n">
        <v>3.4</v>
      </c>
      <c r="J1074" s="6" t="n">
        <v>0</v>
      </c>
      <c r="K1074" s="35" t="n">
        <v>-1</v>
      </c>
      <c r="L1074" s="42" t="n">
        <v>33.9479958706996</v>
      </c>
      <c r="M1074" s="42" t="n">
        <v>-33.9479958706996</v>
      </c>
      <c r="N1074" s="42" t="n">
        <v>1793.55701075706</v>
      </c>
      <c r="O1074" s="6" t="str">
        <f aca="false">IF(H1074&lt;=0,"Below 0%",IF(H1074&lt;=0.05,"0-5%",IF(H1074&lt;=0.1,"5-10%",IF(H1074&lt;=0.2,"10-20%",IF(H1074&lt;=0.4,"20-40%","Above 40%")))))</f>
        <v>10-20%</v>
      </c>
    </row>
    <row r="1075" customFormat="false" ht="15" hidden="false" customHeight="false" outlineLevel="0" collapsed="false">
      <c r="A1075" s="6" t="s">
        <v>154</v>
      </c>
      <c r="B1075" s="45" t="n">
        <v>43701</v>
      </c>
      <c r="C1075" s="6" t="s">
        <v>183</v>
      </c>
      <c r="D1075" s="6" t="s">
        <v>185</v>
      </c>
      <c r="E1075" s="6" t="s">
        <v>174</v>
      </c>
      <c r="F1075" s="34" t="n">
        <v>0.253680467605591</v>
      </c>
      <c r="G1075" s="34" t="n">
        <v>0.198522806667332</v>
      </c>
      <c r="H1075" s="34" t="n">
        <v>0.277840424806644</v>
      </c>
      <c r="I1075" s="35" t="n">
        <v>5</v>
      </c>
      <c r="J1075" s="6" t="n">
        <v>0</v>
      </c>
      <c r="K1075" s="35" t="n">
        <v>-1</v>
      </c>
      <c r="L1075" s="42" t="n">
        <v>30.5465226493097</v>
      </c>
      <c r="M1075" s="42" t="n">
        <v>-30.5465226493097</v>
      </c>
      <c r="N1075" s="42" t="n">
        <v>1763.01048810775</v>
      </c>
      <c r="O1075" s="6" t="str">
        <f aca="false">IF(H1075&lt;=0,"Below 0%",IF(H1075&lt;=0.05,"0-5%",IF(H1075&lt;=0.1,"5-10%",IF(H1075&lt;=0.2,"10-20%",IF(H1075&lt;=0.4,"20-40%","Above 40%")))))</f>
        <v>20-40%</v>
      </c>
    </row>
    <row r="1076" customFormat="false" ht="15" hidden="false" customHeight="false" outlineLevel="0" collapsed="false">
      <c r="A1076" s="6" t="s">
        <v>154</v>
      </c>
      <c r="B1076" s="45" t="n">
        <v>43701</v>
      </c>
      <c r="C1076" s="6" t="s">
        <v>198</v>
      </c>
      <c r="D1076" s="6" t="s">
        <v>189</v>
      </c>
      <c r="E1076" s="6" t="s">
        <v>177</v>
      </c>
      <c r="F1076" s="34" t="n">
        <v>0.340884327888489</v>
      </c>
      <c r="G1076" s="34" t="n">
        <v>0.273291925465839</v>
      </c>
      <c r="H1076" s="34" t="n">
        <v>0.247326745228334</v>
      </c>
      <c r="I1076" s="35" t="n">
        <v>3.65</v>
      </c>
      <c r="J1076" s="6" t="n">
        <v>1</v>
      </c>
      <c r="K1076" s="35" t="n">
        <v>2.65</v>
      </c>
      <c r="L1076" s="42" t="n">
        <v>36.4187857661697</v>
      </c>
      <c r="M1076" s="42" t="n">
        <v>96.5097822803496</v>
      </c>
      <c r="N1076" s="42" t="n">
        <v>1859.5202703881</v>
      </c>
      <c r="O1076" s="6" t="str">
        <f aca="false">IF(H1076&lt;=0,"Below 0%",IF(H1076&lt;=0.05,"0-5%",IF(H1076&lt;=0.1,"5-10%",IF(H1076&lt;=0.2,"10-20%",IF(H1076&lt;=0.4,"20-40%","Above 40%")))))</f>
        <v>20-40%</v>
      </c>
    </row>
    <row r="1077" customFormat="false" ht="15" hidden="false" customHeight="false" outlineLevel="0" collapsed="false">
      <c r="A1077" s="6" t="s">
        <v>154</v>
      </c>
      <c r="B1077" s="45" t="n">
        <v>43708</v>
      </c>
      <c r="C1077" s="6" t="s">
        <v>189</v>
      </c>
      <c r="D1077" s="6" t="s">
        <v>172</v>
      </c>
      <c r="E1077" s="6" t="s">
        <v>177</v>
      </c>
      <c r="F1077" s="34" t="n">
        <v>0.325831830501556</v>
      </c>
      <c r="G1077" s="34" t="n">
        <v>0.242085511159553</v>
      </c>
      <c r="H1077" s="34" t="n">
        <v>0.345936933362393</v>
      </c>
      <c r="I1077" s="35" t="n">
        <v>4.1</v>
      </c>
      <c r="J1077" s="6" t="n">
        <v>0</v>
      </c>
      <c r="K1077" s="35" t="n">
        <v>-1</v>
      </c>
      <c r="L1077" s="42" t="n">
        <v>37.1904054077619</v>
      </c>
      <c r="M1077" s="42" t="n">
        <v>-37.1904054077619</v>
      </c>
      <c r="N1077" s="42" t="n">
        <v>1822.32986498033</v>
      </c>
      <c r="O1077" s="6" t="str">
        <f aca="false">IF(H1077&lt;=0,"Below 0%",IF(H1077&lt;=0.05,"0-5%",IF(H1077&lt;=0.1,"5-10%",IF(H1077&lt;=0.2,"10-20%",IF(H1077&lt;=0.4,"20-40%","Above 40%")))))</f>
        <v>20-40%</v>
      </c>
    </row>
    <row r="1078" customFormat="false" ht="15" hidden="false" customHeight="false" outlineLevel="0" collapsed="false">
      <c r="A1078" s="6" t="s">
        <v>154</v>
      </c>
      <c r="B1078" s="45" t="n">
        <v>43708</v>
      </c>
      <c r="C1078" s="6" t="s">
        <v>179</v>
      </c>
      <c r="D1078" s="6" t="s">
        <v>176</v>
      </c>
      <c r="E1078" s="6" t="s">
        <v>177</v>
      </c>
      <c r="F1078" s="34" t="n">
        <v>0.525787353515625</v>
      </c>
      <c r="G1078" s="34" t="n">
        <v>0.461021094466524</v>
      </c>
      <c r="H1078" s="34" t="n">
        <v>0.140484372247752</v>
      </c>
      <c r="I1078" s="35" t="n">
        <v>2.15</v>
      </c>
      <c r="J1078" s="6" t="n">
        <v>0</v>
      </c>
      <c r="K1078" s="35" t="n">
        <v>-1</v>
      </c>
      <c r="L1078" s="42" t="n">
        <v>37.1904054077619</v>
      </c>
      <c r="M1078" s="42" t="n">
        <v>-37.1904054077619</v>
      </c>
      <c r="N1078" s="42" t="n">
        <v>1785.13945957257</v>
      </c>
      <c r="O1078" s="6" t="str">
        <f aca="false">IF(H1078&lt;=0,"Below 0%",IF(H1078&lt;=0.05,"0-5%",IF(H1078&lt;=0.1,"5-10%",IF(H1078&lt;=0.2,"10-20%",IF(H1078&lt;=0.4,"20-40%","Above 40%")))))</f>
        <v>10-20%</v>
      </c>
    </row>
    <row r="1079" customFormat="false" ht="15" hidden="false" customHeight="false" outlineLevel="0" collapsed="false">
      <c r="A1079" s="6" t="s">
        <v>154</v>
      </c>
      <c r="B1079" s="45" t="n">
        <v>43708</v>
      </c>
      <c r="C1079" s="6" t="s">
        <v>188</v>
      </c>
      <c r="D1079" s="6" t="s">
        <v>198</v>
      </c>
      <c r="E1079" s="6" t="s">
        <v>187</v>
      </c>
      <c r="F1079" s="34" t="n">
        <v>0.463928729295731</v>
      </c>
      <c r="G1079" s="34" t="n">
        <v>0.36599347385131</v>
      </c>
      <c r="H1079" s="34" t="n">
        <v>0.267587436502238</v>
      </c>
      <c r="I1079" s="35" t="n">
        <v>2.73</v>
      </c>
      <c r="J1079" s="6" t="n">
        <v>0</v>
      </c>
      <c r="K1079" s="35" t="n">
        <v>-1</v>
      </c>
      <c r="L1079" s="42" t="n">
        <v>37.1904054077619</v>
      </c>
      <c r="M1079" s="42" t="n">
        <v>-37.1904054077619</v>
      </c>
      <c r="N1079" s="42" t="n">
        <v>1747.94905416481</v>
      </c>
      <c r="O1079" s="6" t="str">
        <f aca="false">IF(H1079&lt;=0,"Below 0%",IF(H1079&lt;=0.05,"0-5%",IF(H1079&lt;=0.1,"5-10%",IF(H1079&lt;=0.2,"10-20%",IF(H1079&lt;=0.4,"20-40%","Above 40%")))))</f>
        <v>20-40%</v>
      </c>
    </row>
    <row r="1080" customFormat="false" ht="15" hidden="false" customHeight="false" outlineLevel="0" collapsed="false">
      <c r="A1080" s="6" t="s">
        <v>154</v>
      </c>
      <c r="B1080" s="45" t="n">
        <v>43708</v>
      </c>
      <c r="C1080" s="6" t="s">
        <v>180</v>
      </c>
      <c r="D1080" s="6" t="s">
        <v>182</v>
      </c>
      <c r="E1080" s="6" t="s">
        <v>177</v>
      </c>
      <c r="F1080" s="34" t="n">
        <v>0.309031277894974</v>
      </c>
      <c r="G1080" s="34" t="n">
        <v>0.275758192836228</v>
      </c>
      <c r="H1080" s="34" t="n">
        <v>0.12066036811645</v>
      </c>
      <c r="I1080" s="35" t="n">
        <v>3.6</v>
      </c>
      <c r="J1080" s="6" t="n">
        <v>0</v>
      </c>
      <c r="K1080" s="35" t="n">
        <v>-1</v>
      </c>
      <c r="L1080" s="42" t="n">
        <v>20.1172558806355</v>
      </c>
      <c r="M1080" s="42" t="n">
        <v>-20.1172558806355</v>
      </c>
      <c r="N1080" s="42" t="n">
        <v>1727.83179828418</v>
      </c>
      <c r="O1080" s="6" t="str">
        <f aca="false">IF(H1080&lt;=0,"Below 0%",IF(H1080&lt;=0.05,"0-5%",IF(H1080&lt;=0.1,"5-10%",IF(H1080&lt;=0.2,"10-20%",IF(H1080&lt;=0.4,"20-40%","Above 40%")))))</f>
        <v>10-20%</v>
      </c>
    </row>
    <row r="1081" customFormat="false" ht="15" hidden="false" customHeight="false" outlineLevel="0" collapsed="false">
      <c r="A1081" s="6" t="s">
        <v>154</v>
      </c>
      <c r="B1081" s="45" t="n">
        <v>43709</v>
      </c>
      <c r="C1081" s="6" t="s">
        <v>185</v>
      </c>
      <c r="D1081" s="6" t="s">
        <v>181</v>
      </c>
      <c r="E1081" s="6" t="s">
        <v>187</v>
      </c>
      <c r="F1081" s="34" t="n">
        <v>0.472154676914215</v>
      </c>
      <c r="G1081" s="34" t="n">
        <v>0.406834825061025</v>
      </c>
      <c r="H1081" s="34" t="n">
        <v>0.160556195855141</v>
      </c>
      <c r="I1081" s="35" t="n">
        <v>2.43</v>
      </c>
      <c r="J1081" s="6" t="n">
        <v>0</v>
      </c>
      <c r="K1081" s="35" t="n">
        <v>-1</v>
      </c>
      <c r="L1081" s="42" t="n">
        <v>34.5566359656835</v>
      </c>
      <c r="M1081" s="42" t="n">
        <v>-34.5566359656835</v>
      </c>
      <c r="N1081" s="42" t="n">
        <v>1693.27516231849</v>
      </c>
      <c r="O1081" s="6" t="str">
        <f aca="false">IF(H1081&lt;=0,"Below 0%",IF(H1081&lt;=0.05,"0-5%",IF(H1081&lt;=0.1,"5-10%",IF(H1081&lt;=0.2,"10-20%",IF(H1081&lt;=0.4,"20-40%","Above 40%")))))</f>
        <v>10-20%</v>
      </c>
    </row>
    <row r="1082" customFormat="false" ht="15" hidden="false" customHeight="false" outlineLevel="0" collapsed="false">
      <c r="A1082" s="6" t="s">
        <v>154</v>
      </c>
      <c r="B1082" s="45" t="n">
        <v>43709</v>
      </c>
      <c r="C1082" s="6" t="s">
        <v>173</v>
      </c>
      <c r="D1082" s="6" t="s">
        <v>203</v>
      </c>
      <c r="E1082" s="6" t="s">
        <v>177</v>
      </c>
      <c r="F1082" s="34" t="n">
        <v>0.35929936170578</v>
      </c>
      <c r="G1082" s="34" t="n">
        <v>0.258626006510194</v>
      </c>
      <c r="H1082" s="34" t="n">
        <v>0.389262304104821</v>
      </c>
      <c r="I1082" s="35" t="n">
        <v>3.85</v>
      </c>
      <c r="J1082" s="6" t="n">
        <v>0</v>
      </c>
      <c r="K1082" s="35" t="n">
        <v>-1</v>
      </c>
      <c r="L1082" s="42" t="n">
        <v>34.5566359656835</v>
      </c>
      <c r="M1082" s="42" t="n">
        <v>-34.5566359656835</v>
      </c>
      <c r="N1082" s="42" t="n">
        <v>1658.71852635281</v>
      </c>
      <c r="O1082" s="6" t="str">
        <f aca="false">IF(H1082&lt;=0,"Below 0%",IF(H1082&lt;=0.05,"0-5%",IF(H1082&lt;=0.1,"5-10%",IF(H1082&lt;=0.2,"10-20%",IF(H1082&lt;=0.4,"20-40%","Above 40%")))))</f>
        <v>20-40%</v>
      </c>
    </row>
    <row r="1083" customFormat="false" ht="15" hidden="false" customHeight="false" outlineLevel="0" collapsed="false">
      <c r="A1083" s="6" t="s">
        <v>154</v>
      </c>
      <c r="B1083" s="45" t="n">
        <v>43722</v>
      </c>
      <c r="C1083" s="6" t="s">
        <v>201</v>
      </c>
      <c r="D1083" s="6" t="s">
        <v>196</v>
      </c>
      <c r="E1083" s="6" t="s">
        <v>174</v>
      </c>
      <c r="F1083" s="34" t="n">
        <v>0.34847953915596</v>
      </c>
      <c r="G1083" s="34" t="n">
        <v>0.289473684210526</v>
      </c>
      <c r="H1083" s="34" t="n">
        <v>0.203838407993317</v>
      </c>
      <c r="I1083" s="35" t="n">
        <v>3.42</v>
      </c>
      <c r="J1083" s="6" t="n">
        <v>1</v>
      </c>
      <c r="K1083" s="35" t="n">
        <v>2.42</v>
      </c>
      <c r="L1083" s="42" t="n">
        <v>32.865935229343</v>
      </c>
      <c r="M1083" s="42" t="n">
        <v>79.5355632550101</v>
      </c>
      <c r="N1083" s="42" t="n">
        <v>1738.25408960782</v>
      </c>
      <c r="O1083" s="6" t="str">
        <f aca="false">IF(H1083&lt;=0,"Below 0%",IF(H1083&lt;=0.05,"0-5%",IF(H1083&lt;=0.1,"5-10%",IF(H1083&lt;=0.2,"10-20%",IF(H1083&lt;=0.4,"20-40%","Above 40%")))))</f>
        <v>20-40%</v>
      </c>
    </row>
    <row r="1084" customFormat="false" ht="15" hidden="false" customHeight="false" outlineLevel="0" collapsed="false">
      <c r="A1084" s="6" t="s">
        <v>154</v>
      </c>
      <c r="B1084" s="45" t="n">
        <v>43722</v>
      </c>
      <c r="C1084" s="6" t="s">
        <v>176</v>
      </c>
      <c r="D1084" s="6" t="s">
        <v>195</v>
      </c>
      <c r="E1084" s="6" t="s">
        <v>187</v>
      </c>
      <c r="F1084" s="34" t="n">
        <v>0.577004611492157</v>
      </c>
      <c r="G1084" s="34" t="n">
        <v>0.507418397626113</v>
      </c>
      <c r="H1084" s="34" t="n">
        <v>0.137137743116122</v>
      </c>
      <c r="I1084" s="35" t="n">
        <v>2</v>
      </c>
      <c r="J1084" s="6" t="n">
        <v>1</v>
      </c>
      <c r="K1084" s="35" t="n">
        <v>1</v>
      </c>
      <c r="L1084" s="42" t="n">
        <v>33.1743705270561</v>
      </c>
      <c r="M1084" s="42" t="n">
        <v>33.1743705270561</v>
      </c>
      <c r="N1084" s="42" t="n">
        <v>1771.42846013487</v>
      </c>
      <c r="O1084" s="6" t="str">
        <f aca="false">IF(H1084&lt;=0,"Below 0%",IF(H1084&lt;=0.05,"0-5%",IF(H1084&lt;=0.1,"5-10%",IF(H1084&lt;=0.2,"10-20%",IF(H1084&lt;=0.4,"20-40%","Above 40%")))))</f>
        <v>10-20%</v>
      </c>
    </row>
    <row r="1085" customFormat="false" ht="15" hidden="false" customHeight="false" outlineLevel="0" collapsed="false">
      <c r="A1085" s="6" t="s">
        <v>154</v>
      </c>
      <c r="B1085" s="45" t="n">
        <v>43723</v>
      </c>
      <c r="C1085" s="6" t="s">
        <v>199</v>
      </c>
      <c r="D1085" s="6" t="s">
        <v>173</v>
      </c>
      <c r="E1085" s="6" t="s">
        <v>177</v>
      </c>
      <c r="F1085" s="34" t="n">
        <v>0.443769097328186</v>
      </c>
      <c r="G1085" s="34" t="n">
        <v>0.398298950416214</v>
      </c>
      <c r="H1085" s="34" t="n">
        <v>0.114160850447777</v>
      </c>
      <c r="I1085" s="35" t="n">
        <v>2.5</v>
      </c>
      <c r="J1085" s="6" t="n">
        <v>0</v>
      </c>
      <c r="K1085" s="35" t="n">
        <v>-1</v>
      </c>
      <c r="L1085" s="42" t="n">
        <v>32.3057602839842</v>
      </c>
      <c r="M1085" s="42" t="n">
        <v>-32.3057602839842</v>
      </c>
      <c r="N1085" s="42" t="n">
        <v>1739.12269985089</v>
      </c>
      <c r="O1085" s="6" t="str">
        <f aca="false">IF(H1085&lt;=0,"Below 0%",IF(H1085&lt;=0.05,"0-5%",IF(H1085&lt;=0.1,"5-10%",IF(H1085&lt;=0.2,"10-20%",IF(H1085&lt;=0.4,"20-40%","Above 40%")))))</f>
        <v>10-20%</v>
      </c>
    </row>
    <row r="1086" customFormat="false" ht="15" hidden="false" customHeight="false" outlineLevel="0" collapsed="false">
      <c r="A1086" s="6" t="s">
        <v>154</v>
      </c>
      <c r="B1086" s="45" t="n">
        <v>43724</v>
      </c>
      <c r="C1086" s="6" t="s">
        <v>182</v>
      </c>
      <c r="D1086" s="6" t="s">
        <v>189</v>
      </c>
      <c r="E1086" s="6" t="s">
        <v>174</v>
      </c>
      <c r="F1086" s="34" t="n">
        <v>0.322631180286408</v>
      </c>
      <c r="G1086" s="34" t="n">
        <v>0.268924302788845</v>
      </c>
      <c r="H1086" s="34" t="n">
        <v>0.199710018546493</v>
      </c>
      <c r="I1086" s="35" t="n">
        <v>3.67</v>
      </c>
      <c r="J1086" s="6" t="n">
        <v>1</v>
      </c>
      <c r="K1086" s="35" t="n">
        <v>2.67</v>
      </c>
      <c r="L1086" s="42" t="n">
        <v>29.9716028406375</v>
      </c>
      <c r="M1086" s="42" t="n">
        <v>80.024179584502</v>
      </c>
      <c r="N1086" s="42" t="n">
        <v>1819.14687943539</v>
      </c>
      <c r="O1086" s="6" t="str">
        <f aca="false">IF(H1086&lt;=0,"Below 0%",IF(H1086&lt;=0.05,"0-5%",IF(H1086&lt;=0.1,"5-10%",IF(H1086&lt;=0.2,"10-20%",IF(H1086&lt;=0.4,"20-40%","Above 40%")))))</f>
        <v>10-20%</v>
      </c>
    </row>
    <row r="1087" customFormat="false" ht="15" hidden="false" customHeight="false" outlineLevel="0" collapsed="false">
      <c r="A1087" s="6" t="s">
        <v>154</v>
      </c>
      <c r="B1087" s="45" t="n">
        <v>43724</v>
      </c>
      <c r="C1087" s="6" t="s">
        <v>182</v>
      </c>
      <c r="D1087" s="6" t="s">
        <v>189</v>
      </c>
      <c r="E1087" s="6" t="s">
        <v>177</v>
      </c>
      <c r="F1087" s="34" t="n">
        <v>0.407634764909744</v>
      </c>
      <c r="G1087" s="34" t="n">
        <v>0.365537848605578</v>
      </c>
      <c r="H1087" s="34" t="n">
        <v>0.11516431599287</v>
      </c>
      <c r="I1087" s="35" t="n">
        <v>2.7</v>
      </c>
      <c r="J1087" s="6" t="n">
        <v>0</v>
      </c>
      <c r="K1087" s="35" t="n">
        <v>-1</v>
      </c>
      <c r="L1087" s="42" t="n">
        <v>25.732331909851</v>
      </c>
      <c r="M1087" s="42" t="n">
        <v>-25.732331909851</v>
      </c>
      <c r="N1087" s="42" t="n">
        <v>1793.41454752554</v>
      </c>
      <c r="O1087" s="6" t="str">
        <f aca="false">IF(H1087&lt;=0,"Below 0%",IF(H1087&lt;=0.05,"0-5%",IF(H1087&lt;=0.1,"5-10%",IF(H1087&lt;=0.2,"10-20%",IF(H1087&lt;=0.4,"20-40%","Above 40%")))))</f>
        <v>10-20%</v>
      </c>
    </row>
    <row r="1088" customFormat="false" ht="15" hidden="false" customHeight="false" outlineLevel="0" collapsed="false">
      <c r="A1088" s="6" t="s">
        <v>154</v>
      </c>
      <c r="B1088" s="45" t="n">
        <v>43728</v>
      </c>
      <c r="C1088" s="6" t="s">
        <v>179</v>
      </c>
      <c r="D1088" s="6" t="s">
        <v>199</v>
      </c>
      <c r="E1088" s="6" t="s">
        <v>174</v>
      </c>
      <c r="F1088" s="34" t="n">
        <v>0.332027196884155</v>
      </c>
      <c r="G1088" s="34" t="n">
        <v>0.269900497512438</v>
      </c>
      <c r="H1088" s="34" t="n">
        <v>0.23018371564452</v>
      </c>
      <c r="I1088" s="35" t="n">
        <v>3.7</v>
      </c>
      <c r="J1088" s="6" t="n">
        <v>0</v>
      </c>
      <c r="K1088" s="35" t="n">
        <v>-1</v>
      </c>
      <c r="L1088" s="42" t="n">
        <v>35.8682909505108</v>
      </c>
      <c r="M1088" s="42" t="n">
        <v>-35.8682909505108</v>
      </c>
      <c r="N1088" s="42" t="n">
        <v>1757.54625657503</v>
      </c>
      <c r="O1088" s="6" t="str">
        <f aca="false">IF(H1088&lt;=0,"Below 0%",IF(H1088&lt;=0.05,"0-5%",IF(H1088&lt;=0.1,"5-10%",IF(H1088&lt;=0.2,"10-20%",IF(H1088&lt;=0.4,"20-40%","Above 40%")))))</f>
        <v>20-40%</v>
      </c>
    </row>
    <row r="1089" customFormat="false" ht="15" hidden="false" customHeight="false" outlineLevel="0" collapsed="false">
      <c r="A1089" s="6" t="s">
        <v>154</v>
      </c>
      <c r="B1089" s="45" t="n">
        <v>43728</v>
      </c>
      <c r="C1089" s="6" t="s">
        <v>179</v>
      </c>
      <c r="D1089" s="6" t="s">
        <v>199</v>
      </c>
      <c r="E1089" s="6" t="s">
        <v>177</v>
      </c>
      <c r="F1089" s="34" t="n">
        <v>0.330243915319443</v>
      </c>
      <c r="G1089" s="34" t="n">
        <v>0.269900497512438</v>
      </c>
      <c r="H1089" s="34" t="n">
        <v>0.223576534178949</v>
      </c>
      <c r="I1089" s="35" t="n">
        <v>3.7</v>
      </c>
      <c r="J1089" s="6" t="n">
        <v>1</v>
      </c>
      <c r="K1089" s="35" t="n">
        <v>2.7</v>
      </c>
      <c r="L1089" s="42" t="n">
        <v>35.8682909505108</v>
      </c>
      <c r="M1089" s="42" t="n">
        <v>96.8443855663792</v>
      </c>
      <c r="N1089" s="42" t="n">
        <v>1854.39064214141</v>
      </c>
      <c r="O1089" s="6" t="str">
        <f aca="false">IF(H1089&lt;=0,"Below 0%",IF(H1089&lt;=0.05,"0-5%",IF(H1089&lt;=0.1,"5-10%",IF(H1089&lt;=0.2,"10-20%",IF(H1089&lt;=0.4,"20-40%","Above 40%")))))</f>
        <v>20-40%</v>
      </c>
    </row>
    <row r="1090" customFormat="false" ht="15" hidden="false" customHeight="false" outlineLevel="0" collapsed="false">
      <c r="A1090" s="6" t="s">
        <v>154</v>
      </c>
      <c r="B1090" s="45" t="n">
        <v>43729</v>
      </c>
      <c r="C1090" s="6" t="s">
        <v>196</v>
      </c>
      <c r="D1090" s="6" t="s">
        <v>172</v>
      </c>
      <c r="E1090" s="6" t="s">
        <v>174</v>
      </c>
      <c r="F1090" s="34" t="n">
        <v>0.351831257343292</v>
      </c>
      <c r="G1090" s="34" t="n">
        <v>0.254533572945597</v>
      </c>
      <c r="H1090" s="34" t="n">
        <v>0.382258745955258</v>
      </c>
      <c r="I1090" s="35" t="n">
        <v>3.9</v>
      </c>
      <c r="J1090" s="6" t="n">
        <v>0</v>
      </c>
      <c r="K1090" s="35" t="n">
        <v>-1</v>
      </c>
      <c r="L1090" s="42" t="n">
        <v>37.0878128428282</v>
      </c>
      <c r="M1090" s="42" t="n">
        <v>-37.0878128428282</v>
      </c>
      <c r="N1090" s="42" t="n">
        <v>1817.30282929858</v>
      </c>
      <c r="O1090" s="6" t="str">
        <f aca="false">IF(H1090&lt;=0,"Below 0%",IF(H1090&lt;=0.05,"0-5%",IF(H1090&lt;=0.1,"5-10%",IF(H1090&lt;=0.2,"10-20%",IF(H1090&lt;=0.4,"20-40%","Above 40%")))))</f>
        <v>20-40%</v>
      </c>
    </row>
    <row r="1091" customFormat="false" ht="15" hidden="false" customHeight="false" outlineLevel="0" collapsed="false">
      <c r="A1091" s="6" t="s">
        <v>154</v>
      </c>
      <c r="B1091" s="45" t="n">
        <v>43729</v>
      </c>
      <c r="C1091" s="6" t="s">
        <v>195</v>
      </c>
      <c r="D1091" s="6" t="s">
        <v>181</v>
      </c>
      <c r="E1091" s="6" t="s">
        <v>177</v>
      </c>
      <c r="F1091" s="34" t="n">
        <v>0.542285740375519</v>
      </c>
      <c r="G1091" s="34" t="n">
        <v>0.388690639582762</v>
      </c>
      <c r="H1091" s="34" t="n">
        <v>0.395160276968937</v>
      </c>
      <c r="I1091" s="35" t="n">
        <v>2.55</v>
      </c>
      <c r="J1091" s="6" t="n">
        <v>0</v>
      </c>
      <c r="K1091" s="35" t="n">
        <v>-1</v>
      </c>
      <c r="L1091" s="42" t="n">
        <v>37.0878128428282</v>
      </c>
      <c r="M1091" s="42" t="n">
        <v>-37.0878128428282</v>
      </c>
      <c r="N1091" s="42" t="n">
        <v>1780.21501645575</v>
      </c>
      <c r="O1091" s="6" t="str">
        <f aca="false">IF(H1091&lt;=0,"Below 0%",IF(H1091&lt;=0.05,"0-5%",IF(H1091&lt;=0.1,"5-10%",IF(H1091&lt;=0.2,"10-20%",IF(H1091&lt;=0.4,"20-40%","Above 40%")))))</f>
        <v>20-40%</v>
      </c>
    </row>
    <row r="1092" customFormat="false" ht="15" hidden="false" customHeight="false" outlineLevel="0" collapsed="false">
      <c r="A1092" s="6" t="s">
        <v>154</v>
      </c>
      <c r="B1092" s="45" t="n">
        <v>43729</v>
      </c>
      <c r="C1092" s="6" t="s">
        <v>188</v>
      </c>
      <c r="D1092" s="6" t="s">
        <v>201</v>
      </c>
      <c r="E1092" s="6" t="s">
        <v>187</v>
      </c>
      <c r="F1092" s="34" t="n">
        <v>0.46253103017807</v>
      </c>
      <c r="G1092" s="34" t="n">
        <v>0.388452997779423</v>
      </c>
      <c r="H1092" s="34" t="n">
        <v>0.190700117703073</v>
      </c>
      <c r="I1092" s="35" t="n">
        <v>2.55</v>
      </c>
      <c r="J1092" s="6" t="n">
        <v>0</v>
      </c>
      <c r="K1092" s="35" t="n">
        <v>-1</v>
      </c>
      <c r="L1092" s="42" t="n">
        <v>37.0878128428282</v>
      </c>
      <c r="M1092" s="42" t="n">
        <v>-37.0878128428282</v>
      </c>
      <c r="N1092" s="42" t="n">
        <v>1743.12720361293</v>
      </c>
      <c r="O1092" s="6" t="str">
        <f aca="false">IF(H1092&lt;=0,"Below 0%",IF(H1092&lt;=0.05,"0-5%",IF(H1092&lt;=0.1,"5-10%",IF(H1092&lt;=0.2,"10-20%",IF(H1092&lt;=0.4,"20-40%","Above 40%")))))</f>
        <v>10-20%</v>
      </c>
    </row>
    <row r="1093" customFormat="false" ht="15" hidden="false" customHeight="false" outlineLevel="0" collapsed="false">
      <c r="A1093" s="6" t="s">
        <v>154</v>
      </c>
      <c r="B1093" s="45" t="n">
        <v>43730</v>
      </c>
      <c r="C1093" s="6" t="s">
        <v>180</v>
      </c>
      <c r="D1093" s="6" t="s">
        <v>203</v>
      </c>
      <c r="E1093" s="6" t="s">
        <v>187</v>
      </c>
      <c r="F1093" s="34" t="n">
        <v>0.436075538396835</v>
      </c>
      <c r="G1093" s="34" t="n">
        <v>0.364464692482916</v>
      </c>
      <c r="H1093" s="34" t="n">
        <v>0.196482258476317</v>
      </c>
      <c r="I1093" s="35" t="n">
        <v>2.7</v>
      </c>
      <c r="J1093" s="6" t="n">
        <v>0</v>
      </c>
      <c r="K1093" s="35" t="n">
        <v>-1</v>
      </c>
      <c r="L1093" s="42" t="n">
        <v>34.8625440722585</v>
      </c>
      <c r="M1093" s="42" t="n">
        <v>-34.8625440722585</v>
      </c>
      <c r="N1093" s="42" t="n">
        <v>1708.26465954067</v>
      </c>
      <c r="O1093" s="6" t="str">
        <f aca="false">IF(H1093&lt;=0,"Below 0%",IF(H1093&lt;=0.05,"0-5%",IF(H1093&lt;=0.1,"5-10%",IF(H1093&lt;=0.2,"10-20%",IF(H1093&lt;=0.4,"20-40%","Above 40%")))))</f>
        <v>10-20%</v>
      </c>
    </row>
    <row r="1094" customFormat="false" ht="15" hidden="false" customHeight="false" outlineLevel="0" collapsed="false">
      <c r="A1094" s="6" t="s">
        <v>154</v>
      </c>
      <c r="B1094" s="45" t="n">
        <v>43730</v>
      </c>
      <c r="C1094" s="6" t="s">
        <v>189</v>
      </c>
      <c r="D1094" s="6" t="s">
        <v>176</v>
      </c>
      <c r="E1094" s="6" t="s">
        <v>177</v>
      </c>
      <c r="F1094" s="34" t="n">
        <v>0.549979746341705</v>
      </c>
      <c r="G1094" s="34" t="n">
        <v>0.439797680730323</v>
      </c>
      <c r="H1094" s="34" t="n">
        <v>0.250528982845964</v>
      </c>
      <c r="I1094" s="35" t="n">
        <v>2.28</v>
      </c>
      <c r="J1094" s="6" t="n">
        <v>0</v>
      </c>
      <c r="K1094" s="35" t="n">
        <v>-1</v>
      </c>
      <c r="L1094" s="42" t="n">
        <v>34.8625440722585</v>
      </c>
      <c r="M1094" s="42" t="n">
        <v>-34.8625440722585</v>
      </c>
      <c r="N1094" s="42" t="n">
        <v>1673.40211546841</v>
      </c>
      <c r="O1094" s="6" t="str">
        <f aca="false">IF(H1094&lt;=0,"Below 0%",IF(H1094&lt;=0.05,"0-5%",IF(H1094&lt;=0.1,"5-10%",IF(H1094&lt;=0.2,"10-20%",IF(H1094&lt;=0.4,"20-40%","Above 40%")))))</f>
        <v>20-40%</v>
      </c>
    </row>
    <row r="1095" customFormat="false" ht="15" hidden="false" customHeight="false" outlineLevel="0" collapsed="false">
      <c r="A1095" s="6" t="s">
        <v>154</v>
      </c>
      <c r="B1095" s="45" t="n">
        <v>43730</v>
      </c>
      <c r="C1095" s="6" t="s">
        <v>190</v>
      </c>
      <c r="D1095" s="6" t="s">
        <v>183</v>
      </c>
      <c r="E1095" s="6" t="s">
        <v>177</v>
      </c>
      <c r="F1095" s="34" t="n">
        <v>0.541242480278015</v>
      </c>
      <c r="G1095" s="34" t="n">
        <v>0.474315153316491</v>
      </c>
      <c r="H1095" s="34" t="n">
        <v>0.141103075652459</v>
      </c>
      <c r="I1095" s="35" t="n">
        <v>2.1</v>
      </c>
      <c r="J1095" s="6" t="n">
        <v>1</v>
      </c>
      <c r="K1095" s="35" t="n">
        <v>1.1</v>
      </c>
      <c r="L1095" s="42" t="n">
        <v>34.8625440722585</v>
      </c>
      <c r="M1095" s="42" t="n">
        <v>38.3487984794843</v>
      </c>
      <c r="N1095" s="42" t="n">
        <v>1711.75091394789</v>
      </c>
      <c r="O1095" s="6" t="str">
        <f aca="false">IF(H1095&lt;=0,"Below 0%",IF(H1095&lt;=0.05,"0-5%",IF(H1095&lt;=0.1,"5-10%",IF(H1095&lt;=0.2,"10-20%",IF(H1095&lt;=0.4,"20-40%","Above 40%")))))</f>
        <v>10-20%</v>
      </c>
    </row>
    <row r="1096" customFormat="false" ht="15" hidden="false" customHeight="false" outlineLevel="0" collapsed="false">
      <c r="A1096" s="6" t="s">
        <v>154</v>
      </c>
      <c r="B1096" s="45" t="n">
        <v>43736</v>
      </c>
      <c r="C1096" s="6" t="s">
        <v>199</v>
      </c>
      <c r="D1096" s="6" t="s">
        <v>189</v>
      </c>
      <c r="E1096" s="6" t="s">
        <v>174</v>
      </c>
      <c r="F1096" s="34" t="n">
        <v>0.371408730745316</v>
      </c>
      <c r="G1096" s="34" t="n">
        <v>0.272231116285839</v>
      </c>
      <c r="H1096" s="34" t="n">
        <v>0.364314027773891</v>
      </c>
      <c r="I1096" s="35" t="n">
        <v>3.65</v>
      </c>
      <c r="J1096" s="6" t="n">
        <v>1</v>
      </c>
      <c r="K1096" s="35" t="n">
        <v>2.65</v>
      </c>
      <c r="L1096" s="42" t="n">
        <v>34.2350182789578</v>
      </c>
      <c r="M1096" s="42" t="n">
        <v>90.7227984392382</v>
      </c>
      <c r="N1096" s="42" t="n">
        <v>1802.47371238713</v>
      </c>
      <c r="O1096" s="6" t="str">
        <f aca="false">IF(H1096&lt;=0,"Below 0%",IF(H1096&lt;=0.05,"0-5%",IF(H1096&lt;=0.1,"5-10%",IF(H1096&lt;=0.2,"10-20%",IF(H1096&lt;=0.4,"20-40%","Above 40%")))))</f>
        <v>20-40%</v>
      </c>
    </row>
    <row r="1097" customFormat="false" ht="15" hidden="false" customHeight="false" outlineLevel="0" collapsed="false">
      <c r="A1097" s="6" t="s">
        <v>154</v>
      </c>
      <c r="B1097" s="45" t="n">
        <v>43736</v>
      </c>
      <c r="C1097" s="6" t="s">
        <v>203</v>
      </c>
      <c r="D1097" s="6" t="s">
        <v>198</v>
      </c>
      <c r="E1097" s="6" t="s">
        <v>187</v>
      </c>
      <c r="F1097" s="34" t="n">
        <v>0.606420338153839</v>
      </c>
      <c r="G1097" s="34" t="n">
        <v>0.51110104213865</v>
      </c>
      <c r="H1097" s="34" t="n">
        <v>0.186497948852414</v>
      </c>
      <c r="I1097" s="35" t="n">
        <v>1.95</v>
      </c>
      <c r="J1097" s="6" t="n">
        <v>1</v>
      </c>
      <c r="K1097" s="35" t="n">
        <v>0.95</v>
      </c>
      <c r="L1097" s="42" t="n">
        <v>34.2350182789578</v>
      </c>
      <c r="M1097" s="42" t="n">
        <v>32.5232673650099</v>
      </c>
      <c r="N1097" s="42" t="n">
        <v>1834.99697975214</v>
      </c>
      <c r="O1097" s="6" t="str">
        <f aca="false">IF(H1097&lt;=0,"Below 0%",IF(H1097&lt;=0.05,"0-5%",IF(H1097&lt;=0.1,"5-10%",IF(H1097&lt;=0.2,"10-20%",IF(H1097&lt;=0.4,"20-40%","Above 40%")))))</f>
        <v>10-20%</v>
      </c>
    </row>
    <row r="1098" customFormat="false" ht="15" hidden="false" customHeight="false" outlineLevel="0" collapsed="false">
      <c r="A1098" s="6" t="s">
        <v>154</v>
      </c>
      <c r="B1098" s="45" t="n">
        <v>43738</v>
      </c>
      <c r="C1098" s="6" t="s">
        <v>176</v>
      </c>
      <c r="D1098" s="6" t="s">
        <v>185</v>
      </c>
      <c r="E1098" s="6" t="s">
        <v>187</v>
      </c>
      <c r="F1098" s="34" t="n">
        <v>0.502080500125885</v>
      </c>
      <c r="G1098" s="34" t="n">
        <v>0.410309940581339</v>
      </c>
      <c r="H1098" s="34" t="n">
        <v>0.223661555492715</v>
      </c>
      <c r="I1098" s="35" t="n">
        <v>2.43</v>
      </c>
      <c r="J1098" s="6" t="n">
        <v>0</v>
      </c>
      <c r="K1098" s="35" t="n">
        <v>-1</v>
      </c>
      <c r="L1098" s="42" t="n">
        <v>36.6999395950428</v>
      </c>
      <c r="M1098" s="42" t="n">
        <v>-36.6999395950428</v>
      </c>
      <c r="N1098" s="42" t="n">
        <v>1798.2970401571</v>
      </c>
      <c r="O1098" s="6" t="str">
        <f aca="false">IF(H1098&lt;=0,"Below 0%",IF(H1098&lt;=0.05,"0-5%",IF(H1098&lt;=0.1,"5-10%",IF(H1098&lt;=0.2,"10-20%",IF(H1098&lt;=0.4,"20-40%","Above 40%")))))</f>
        <v>20-40%</v>
      </c>
    </row>
    <row r="1099" customFormat="false" ht="15" hidden="false" customHeight="false" outlineLevel="0" collapsed="false">
      <c r="A1099" s="6" t="s">
        <v>154</v>
      </c>
      <c r="B1099" s="45" t="n">
        <v>43743</v>
      </c>
      <c r="C1099" s="6" t="s">
        <v>201</v>
      </c>
      <c r="D1099" s="6" t="s">
        <v>181</v>
      </c>
      <c r="E1099" s="6" t="s">
        <v>177</v>
      </c>
      <c r="F1099" s="34" t="n">
        <v>0.648180663585663</v>
      </c>
      <c r="G1099" s="34" t="n">
        <v>0.492283555327869</v>
      </c>
      <c r="H1099" s="34" t="n">
        <v>0.316681527486662</v>
      </c>
      <c r="I1099" s="35" t="n">
        <v>2.02</v>
      </c>
      <c r="J1099" s="6" t="n">
        <v>0</v>
      </c>
      <c r="K1099" s="35" t="n">
        <v>-1</v>
      </c>
      <c r="L1099" s="42" t="n">
        <v>35.9659408031419</v>
      </c>
      <c r="M1099" s="42" t="n">
        <v>-35.9659408031419</v>
      </c>
      <c r="N1099" s="42" t="n">
        <v>1762.33109935396</v>
      </c>
      <c r="O1099" s="6" t="str">
        <f aca="false">IF(H1099&lt;=0,"Below 0%",IF(H1099&lt;=0.05,"0-5%",IF(H1099&lt;=0.1,"5-10%",IF(H1099&lt;=0.2,"10-20%",IF(H1099&lt;=0.4,"20-40%","Above 40%")))))</f>
        <v>20-40%</v>
      </c>
    </row>
    <row r="1100" customFormat="false" ht="15" hidden="false" customHeight="false" outlineLevel="0" collapsed="false">
      <c r="A1100" s="6" t="s">
        <v>154</v>
      </c>
      <c r="B1100" s="45" t="n">
        <v>43743</v>
      </c>
      <c r="C1100" s="6" t="s">
        <v>196</v>
      </c>
      <c r="D1100" s="6" t="s">
        <v>173</v>
      </c>
      <c r="E1100" s="6" t="s">
        <v>187</v>
      </c>
      <c r="F1100" s="34" t="n">
        <v>0.38518825173378</v>
      </c>
      <c r="G1100" s="34" t="n">
        <v>0.327226425810234</v>
      </c>
      <c r="H1100" s="34" t="n">
        <v>0.177130639067516</v>
      </c>
      <c r="I1100" s="35" t="n">
        <v>3.05</v>
      </c>
      <c r="J1100" s="6" t="n">
        <v>1</v>
      </c>
      <c r="K1100" s="35" t="n">
        <v>2.05</v>
      </c>
      <c r="L1100" s="42" t="n">
        <v>35.9659408031419</v>
      </c>
      <c r="M1100" s="42" t="n">
        <v>73.730178646441</v>
      </c>
      <c r="N1100" s="42" t="n">
        <v>1836.0612780004</v>
      </c>
      <c r="O1100" s="6" t="str">
        <f aca="false">IF(H1100&lt;=0,"Below 0%",IF(H1100&lt;=0.05,"0-5%",IF(H1100&lt;=0.1,"5-10%",IF(H1100&lt;=0.2,"10-20%",IF(H1100&lt;=0.4,"20-40%","Above 40%")))))</f>
        <v>10-20%</v>
      </c>
    </row>
    <row r="1101" customFormat="false" ht="15" hidden="false" customHeight="false" outlineLevel="0" collapsed="false">
      <c r="A1101" s="6" t="s">
        <v>154</v>
      </c>
      <c r="B1101" s="45" t="n">
        <v>43743</v>
      </c>
      <c r="C1101" s="6" t="s">
        <v>172</v>
      </c>
      <c r="D1101" s="6" t="s">
        <v>182</v>
      </c>
      <c r="E1101" s="6" t="s">
        <v>187</v>
      </c>
      <c r="F1101" s="34" t="n">
        <v>0.509399950504303</v>
      </c>
      <c r="G1101" s="34" t="n">
        <v>0.397752808988764</v>
      </c>
      <c r="H1101" s="34" t="n">
        <v>0.280694790815903</v>
      </c>
      <c r="I1101" s="35" t="n">
        <v>2.5</v>
      </c>
      <c r="J1101" s="6" t="n">
        <v>0</v>
      </c>
      <c r="K1101" s="35" t="n">
        <v>-1</v>
      </c>
      <c r="L1101" s="42" t="n">
        <v>35.9659408031419</v>
      </c>
      <c r="M1101" s="42" t="n">
        <v>-35.9659408031419</v>
      </c>
      <c r="N1101" s="42" t="n">
        <v>1800.09533719726</v>
      </c>
      <c r="O1101" s="6" t="str">
        <f aca="false">IF(H1101&lt;=0,"Below 0%",IF(H1101&lt;=0.05,"0-5%",IF(H1101&lt;=0.1,"5-10%",IF(H1101&lt;=0.2,"10-20%",IF(H1101&lt;=0.4,"20-40%","Above 40%")))))</f>
        <v>20-40%</v>
      </c>
    </row>
    <row r="1102" customFormat="false" ht="15" hidden="false" customHeight="false" outlineLevel="0" collapsed="false">
      <c r="A1102" s="6" t="s">
        <v>154</v>
      </c>
      <c r="B1102" s="45" t="n">
        <v>43743</v>
      </c>
      <c r="C1102" s="6" t="s">
        <v>189</v>
      </c>
      <c r="D1102" s="6" t="s">
        <v>180</v>
      </c>
      <c r="E1102" s="6" t="s">
        <v>174</v>
      </c>
      <c r="F1102" s="34" t="n">
        <v>0.356132954359055</v>
      </c>
      <c r="G1102" s="34" t="n">
        <v>0.268105280366193</v>
      </c>
      <c r="H1102" s="34" t="n">
        <v>0.328332488911181</v>
      </c>
      <c r="I1102" s="35" t="n">
        <v>3.7</v>
      </c>
      <c r="J1102" s="6" t="n">
        <v>0</v>
      </c>
      <c r="K1102" s="35" t="n">
        <v>-1</v>
      </c>
      <c r="L1102" s="42" t="n">
        <v>35.9659408031419</v>
      </c>
      <c r="M1102" s="42" t="n">
        <v>-35.9659408031419</v>
      </c>
      <c r="N1102" s="42" t="n">
        <v>1764.12939639411</v>
      </c>
      <c r="O1102" s="6" t="str">
        <f aca="false">IF(H1102&lt;=0,"Below 0%",IF(H1102&lt;=0.05,"0-5%",IF(H1102&lt;=0.1,"5-10%",IF(H1102&lt;=0.2,"10-20%",IF(H1102&lt;=0.4,"20-40%","Above 40%")))))</f>
        <v>20-40%</v>
      </c>
    </row>
    <row r="1103" customFormat="false" ht="15" hidden="false" customHeight="false" outlineLevel="0" collapsed="false">
      <c r="A1103" s="6" t="s">
        <v>154</v>
      </c>
      <c r="B1103" s="45" t="n">
        <v>43744</v>
      </c>
      <c r="C1103" s="6" t="s">
        <v>179</v>
      </c>
      <c r="D1103" s="6" t="s">
        <v>190</v>
      </c>
      <c r="E1103" s="6" t="s">
        <v>174</v>
      </c>
      <c r="F1103" s="34" t="n">
        <v>0.305876582860947</v>
      </c>
      <c r="G1103" s="34" t="n">
        <v>0.24982690628857</v>
      </c>
      <c r="H1103" s="34" t="n">
        <v>0.224354043385683</v>
      </c>
      <c r="I1103" s="35" t="n">
        <v>4</v>
      </c>
      <c r="J1103" s="6" t="n">
        <v>0</v>
      </c>
      <c r="K1103" s="35" t="n">
        <v>-1</v>
      </c>
      <c r="L1103" s="42" t="n">
        <v>32.8578407983491</v>
      </c>
      <c r="M1103" s="42" t="n">
        <v>-32.8578407983491</v>
      </c>
      <c r="N1103" s="42" t="n">
        <v>1731.27155559576</v>
      </c>
      <c r="O1103" s="6" t="str">
        <f aca="false">IF(H1103&lt;=0,"Below 0%",IF(H1103&lt;=0.05,"0-5%",IF(H1103&lt;=0.1,"5-10%",IF(H1103&lt;=0.2,"10-20%",IF(H1103&lt;=0.4,"20-40%","Above 40%")))))</f>
        <v>20-40%</v>
      </c>
    </row>
    <row r="1104" customFormat="false" ht="15" hidden="false" customHeight="false" outlineLevel="0" collapsed="false">
      <c r="A1104" s="6" t="s">
        <v>154</v>
      </c>
      <c r="B1104" s="45" t="n">
        <v>43757</v>
      </c>
      <c r="C1104" s="6" t="s">
        <v>182</v>
      </c>
      <c r="D1104" s="6" t="s">
        <v>201</v>
      </c>
      <c r="E1104" s="6" t="s">
        <v>187</v>
      </c>
      <c r="F1104" s="34" t="n">
        <v>0.47537299990654</v>
      </c>
      <c r="G1104" s="34" t="n">
        <v>0.405199746353836</v>
      </c>
      <c r="H1104" s="34" t="n">
        <v>0.173181879268566</v>
      </c>
      <c r="I1104" s="35" t="n">
        <v>2.45</v>
      </c>
      <c r="J1104" s="6" t="n">
        <v>1</v>
      </c>
      <c r="K1104" s="35" t="n">
        <v>1.45</v>
      </c>
      <c r="L1104" s="42" t="n">
        <v>34.6254311119153</v>
      </c>
      <c r="M1104" s="42" t="n">
        <v>50.2068751122771</v>
      </c>
      <c r="N1104" s="42" t="n">
        <v>1781.47843070804</v>
      </c>
      <c r="O1104" s="6" t="str">
        <f aca="false">IF(H1104&lt;=0,"Below 0%",IF(H1104&lt;=0.05,"0-5%",IF(H1104&lt;=0.1,"5-10%",IF(H1104&lt;=0.2,"10-20%",IF(H1104&lt;=0.4,"20-40%","Above 40%")))))</f>
        <v>10-20%</v>
      </c>
    </row>
    <row r="1105" customFormat="false" ht="15" hidden="false" customHeight="false" outlineLevel="0" collapsed="false">
      <c r="A1105" s="6" t="s">
        <v>154</v>
      </c>
      <c r="B1105" s="45" t="n">
        <v>43757</v>
      </c>
      <c r="C1105" s="6" t="s">
        <v>173</v>
      </c>
      <c r="D1105" s="6" t="s">
        <v>189</v>
      </c>
      <c r="E1105" s="6" t="s">
        <v>177</v>
      </c>
      <c r="F1105" s="34" t="n">
        <v>0.30651131272316</v>
      </c>
      <c r="G1105" s="34" t="n">
        <v>0.249635591609101</v>
      </c>
      <c r="H1105" s="34" t="n">
        <v>0.227834984376425</v>
      </c>
      <c r="I1105" s="35" t="n">
        <v>4</v>
      </c>
      <c r="J1105" s="6" t="n">
        <v>0</v>
      </c>
      <c r="K1105" s="35" t="n">
        <v>-1</v>
      </c>
      <c r="L1105" s="42" t="n">
        <v>32.6121427623278</v>
      </c>
      <c r="M1105" s="42" t="n">
        <v>-32.6121427623278</v>
      </c>
      <c r="N1105" s="42" t="n">
        <v>1748.86628794571</v>
      </c>
      <c r="O1105" s="6" t="str">
        <f aca="false">IF(H1105&lt;=0,"Below 0%",IF(H1105&lt;=0.05,"0-5%",IF(H1105&lt;=0.1,"5-10%",IF(H1105&lt;=0.2,"10-20%",IF(H1105&lt;=0.4,"20-40%","Above 40%")))))</f>
        <v>20-40%</v>
      </c>
    </row>
    <row r="1106" customFormat="false" ht="15" hidden="false" customHeight="false" outlineLevel="0" collapsed="false">
      <c r="A1106" s="6" t="s">
        <v>154</v>
      </c>
      <c r="B1106" s="45" t="n">
        <v>43757</v>
      </c>
      <c r="C1106" s="6" t="s">
        <v>203</v>
      </c>
      <c r="D1106" s="6" t="s">
        <v>179</v>
      </c>
      <c r="E1106" s="6" t="s">
        <v>177</v>
      </c>
      <c r="F1106" s="34" t="n">
        <v>0.259990006685257</v>
      </c>
      <c r="G1106" s="34" t="n">
        <v>0.20979020979021</v>
      </c>
      <c r="H1106" s="34" t="n">
        <v>0.239285698533058</v>
      </c>
      <c r="I1106" s="35" t="n">
        <v>4.75</v>
      </c>
      <c r="J1106" s="6" t="n">
        <v>0</v>
      </c>
      <c r="K1106" s="35" t="n">
        <v>-1</v>
      </c>
      <c r="L1106" s="42" t="n">
        <v>27.1177756761727</v>
      </c>
      <c r="M1106" s="42" t="n">
        <v>-27.1177756761727</v>
      </c>
      <c r="N1106" s="42" t="n">
        <v>1721.74851226954</v>
      </c>
      <c r="O1106" s="6" t="str">
        <f aca="false">IF(H1106&lt;=0,"Below 0%",IF(H1106&lt;=0.05,"0-5%",IF(H1106&lt;=0.1,"5-10%",IF(H1106&lt;=0.2,"10-20%",IF(H1106&lt;=0.4,"20-40%","Above 40%")))))</f>
        <v>20-40%</v>
      </c>
    </row>
    <row r="1107" customFormat="false" ht="15" hidden="false" customHeight="false" outlineLevel="0" collapsed="false">
      <c r="A1107" s="6" t="s">
        <v>154</v>
      </c>
      <c r="B1107" s="45" t="n">
        <v>43759</v>
      </c>
      <c r="C1107" s="6" t="s">
        <v>204</v>
      </c>
      <c r="D1107" s="6" t="s">
        <v>185</v>
      </c>
      <c r="E1107" s="6" t="s">
        <v>187</v>
      </c>
      <c r="F1107" s="34" t="n">
        <v>0.281095623970032</v>
      </c>
      <c r="G1107" s="34" t="n">
        <v>0.247805039197998</v>
      </c>
      <c r="H1107" s="34" t="n">
        <v>0.134341839374117</v>
      </c>
      <c r="I1107" s="35" t="n">
        <v>4</v>
      </c>
      <c r="J1107" s="6" t="n">
        <v>1</v>
      </c>
      <c r="K1107" s="35" t="n">
        <v>3</v>
      </c>
      <c r="L1107" s="42" t="n">
        <v>17.8462814361651</v>
      </c>
      <c r="M1107" s="42" t="n">
        <v>53.5388443084952</v>
      </c>
      <c r="N1107" s="42" t="n">
        <v>1775.28735657804</v>
      </c>
      <c r="O1107" s="6" t="str">
        <f aca="false">IF(H1107&lt;=0,"Below 0%",IF(H1107&lt;=0.05,"0-5%",IF(H1107&lt;=0.1,"5-10%",IF(H1107&lt;=0.2,"10-20%",IF(H1107&lt;=0.4,"20-40%","Above 40%")))))</f>
        <v>10-20%</v>
      </c>
    </row>
    <row r="1108" customFormat="false" ht="15" hidden="false" customHeight="false" outlineLevel="0" collapsed="false">
      <c r="A1108" s="6" t="s">
        <v>154</v>
      </c>
      <c r="B1108" s="45" t="n">
        <v>43763</v>
      </c>
      <c r="C1108" s="6" t="s">
        <v>179</v>
      </c>
      <c r="D1108" s="6" t="s">
        <v>195</v>
      </c>
      <c r="E1108" s="6" t="s">
        <v>187</v>
      </c>
      <c r="F1108" s="34" t="n">
        <v>0.363140314817429</v>
      </c>
      <c r="G1108" s="34" t="n">
        <v>0.303970223325062</v>
      </c>
      <c r="H1108" s="34" t="n">
        <v>0.19465752548101</v>
      </c>
      <c r="I1108" s="35" t="n">
        <v>3.3</v>
      </c>
      <c r="J1108" s="6" t="n">
        <v>0</v>
      </c>
      <c r="K1108" s="35" t="n">
        <v>-1</v>
      </c>
      <c r="L1108" s="42" t="n">
        <v>35.5057471315607</v>
      </c>
      <c r="M1108" s="42" t="n">
        <v>-35.5057471315607</v>
      </c>
      <c r="N1108" s="42" t="n">
        <v>1739.78160944648</v>
      </c>
      <c r="O1108" s="6" t="str">
        <f aca="false">IF(H1108&lt;=0,"Below 0%",IF(H1108&lt;=0.05,"0-5%",IF(H1108&lt;=0.1,"5-10%",IF(H1108&lt;=0.2,"10-20%",IF(H1108&lt;=0.4,"20-40%","Above 40%")))))</f>
        <v>10-20%</v>
      </c>
    </row>
    <row r="1109" customFormat="false" ht="15" hidden="false" customHeight="false" outlineLevel="0" collapsed="false">
      <c r="A1109" s="6" t="s">
        <v>154</v>
      </c>
      <c r="B1109" s="45" t="n">
        <v>43764</v>
      </c>
      <c r="C1109" s="6" t="s">
        <v>196</v>
      </c>
      <c r="D1109" s="6" t="s">
        <v>190</v>
      </c>
      <c r="E1109" s="6" t="s">
        <v>177</v>
      </c>
      <c r="F1109" s="34" t="n">
        <v>0.654665112495422</v>
      </c>
      <c r="G1109" s="34" t="n">
        <v>0.556009811937858</v>
      </c>
      <c r="H1109" s="34" t="n">
        <v>0.177434459679267</v>
      </c>
      <c r="I1109" s="35" t="n">
        <v>1.8</v>
      </c>
      <c r="J1109" s="6" t="n">
        <v>1</v>
      </c>
      <c r="K1109" s="35" t="n">
        <v>0.8</v>
      </c>
      <c r="L1109" s="42" t="n">
        <v>34.7956321889295</v>
      </c>
      <c r="M1109" s="42" t="n">
        <v>27.8365057511436</v>
      </c>
      <c r="N1109" s="42" t="n">
        <v>1767.61811519762</v>
      </c>
      <c r="O1109" s="6" t="str">
        <f aca="false">IF(H1109&lt;=0,"Below 0%",IF(H1109&lt;=0.05,"0-5%",IF(H1109&lt;=0.1,"5-10%",IF(H1109&lt;=0.2,"10-20%",IF(H1109&lt;=0.4,"20-40%","Above 40%")))))</f>
        <v>10-20%</v>
      </c>
    </row>
    <row r="1110" customFormat="false" ht="15" hidden="false" customHeight="false" outlineLevel="0" collapsed="false">
      <c r="A1110" s="6" t="s">
        <v>154</v>
      </c>
      <c r="B1110" s="45" t="n">
        <v>43764</v>
      </c>
      <c r="C1110" s="6" t="s">
        <v>201</v>
      </c>
      <c r="D1110" s="6" t="s">
        <v>173</v>
      </c>
      <c r="E1110" s="6" t="s">
        <v>177</v>
      </c>
      <c r="F1110" s="34" t="n">
        <v>0.423201322555542</v>
      </c>
      <c r="G1110" s="34" t="n">
        <v>0.375347049846471</v>
      </c>
      <c r="H1110" s="34" t="n">
        <v>0.127493403048313</v>
      </c>
      <c r="I1110" s="35" t="n">
        <v>2.65</v>
      </c>
      <c r="J1110" s="6" t="n">
        <v>0</v>
      </c>
      <c r="K1110" s="35" t="n">
        <v>-1</v>
      </c>
      <c r="L1110" s="42" t="n">
        <v>32.0234496142049</v>
      </c>
      <c r="M1110" s="42" t="n">
        <v>-32.0234496142049</v>
      </c>
      <c r="N1110" s="42" t="n">
        <v>1735.59466558341</v>
      </c>
      <c r="O1110" s="6" t="str">
        <f aca="false">IF(H1110&lt;=0,"Below 0%",IF(H1110&lt;=0.05,"0-5%",IF(H1110&lt;=0.1,"5-10%",IF(H1110&lt;=0.2,"10-20%",IF(H1110&lt;=0.4,"20-40%","Above 40%")))))</f>
        <v>10-20%</v>
      </c>
    </row>
    <row r="1111" customFormat="false" ht="15" hidden="false" customHeight="false" outlineLevel="0" collapsed="false">
      <c r="A1111" s="6" t="s">
        <v>154</v>
      </c>
      <c r="B1111" s="45" t="n">
        <v>43764</v>
      </c>
      <c r="C1111" s="6" t="s">
        <v>198</v>
      </c>
      <c r="D1111" s="6" t="s">
        <v>199</v>
      </c>
      <c r="E1111" s="6" t="s">
        <v>174</v>
      </c>
      <c r="F1111" s="34" t="n">
        <v>0.306613773107529</v>
      </c>
      <c r="G1111" s="34" t="n">
        <v>0.269342165435623</v>
      </c>
      <c r="H1111" s="34" t="n">
        <v>0.138380144124943</v>
      </c>
      <c r="I1111" s="35" t="n">
        <v>3.7</v>
      </c>
      <c r="J1111" s="6" t="n">
        <v>1</v>
      </c>
      <c r="K1111" s="35" t="n">
        <v>2.7</v>
      </c>
      <c r="L1111" s="42" t="n">
        <v>21.6620466739605</v>
      </c>
      <c r="M1111" s="42" t="n">
        <v>58.4875260196934</v>
      </c>
      <c r="N1111" s="42" t="n">
        <v>1794.08219160311</v>
      </c>
      <c r="O1111" s="6" t="str">
        <f aca="false">IF(H1111&lt;=0,"Below 0%",IF(H1111&lt;=0.05,"0-5%",IF(H1111&lt;=0.1,"5-10%",IF(H1111&lt;=0.2,"10-20%",IF(H1111&lt;=0.4,"20-40%","Above 40%")))))</f>
        <v>10-20%</v>
      </c>
    </row>
    <row r="1112" customFormat="false" ht="15" hidden="false" customHeight="false" outlineLevel="0" collapsed="false">
      <c r="A1112" s="6" t="s">
        <v>154</v>
      </c>
      <c r="B1112" s="45" t="n">
        <v>43765</v>
      </c>
      <c r="C1112" s="6" t="s">
        <v>172</v>
      </c>
      <c r="D1112" s="6" t="s">
        <v>176</v>
      </c>
      <c r="E1112" s="6" t="s">
        <v>177</v>
      </c>
      <c r="F1112" s="34" t="n">
        <v>0.6275594830513</v>
      </c>
      <c r="G1112" s="34" t="n">
        <v>0.538141274433703</v>
      </c>
      <c r="H1112" s="34" t="n">
        <v>0.166161216144764</v>
      </c>
      <c r="I1112" s="35" t="n">
        <v>1.87</v>
      </c>
      <c r="J1112" s="6" t="n">
        <v>1</v>
      </c>
      <c r="K1112" s="35" t="n">
        <v>0.87</v>
      </c>
      <c r="L1112" s="42" t="n">
        <v>35.8816438320621</v>
      </c>
      <c r="M1112" s="42" t="n">
        <v>31.217030133894</v>
      </c>
      <c r="N1112" s="42" t="n">
        <v>1825.299221737</v>
      </c>
      <c r="O1112" s="6" t="str">
        <f aca="false">IF(H1112&lt;=0,"Below 0%",IF(H1112&lt;=0.05,"0-5%",IF(H1112&lt;=0.1,"5-10%",IF(H1112&lt;=0.2,"10-20%",IF(H1112&lt;=0.4,"20-40%","Above 40%")))))</f>
        <v>10-20%</v>
      </c>
    </row>
    <row r="1113" customFormat="false" ht="15" hidden="false" customHeight="false" outlineLevel="0" collapsed="false">
      <c r="A1113" s="6" t="s">
        <v>154</v>
      </c>
      <c r="B1113" s="45" t="n">
        <v>43765</v>
      </c>
      <c r="C1113" s="6" t="s">
        <v>185</v>
      </c>
      <c r="D1113" s="6" t="s">
        <v>180</v>
      </c>
      <c r="E1113" s="6" t="s">
        <v>174</v>
      </c>
      <c r="F1113" s="34" t="n">
        <v>0.272278159856796</v>
      </c>
      <c r="G1113" s="34" t="n">
        <v>0.208220659816117</v>
      </c>
      <c r="H1113" s="34" t="n">
        <v>0.30764238331225</v>
      </c>
      <c r="I1113" s="35" t="n">
        <v>4.8</v>
      </c>
      <c r="J1113" s="6" t="n">
        <v>1</v>
      </c>
      <c r="K1113" s="35" t="n">
        <v>3.8</v>
      </c>
      <c r="L1113" s="42" t="n">
        <v>35.8816438320621</v>
      </c>
      <c r="M1113" s="42" t="n">
        <v>136.350246561836</v>
      </c>
      <c r="N1113" s="42" t="n">
        <v>1961.64946829884</v>
      </c>
      <c r="O1113" s="6" t="str">
        <f aca="false">IF(H1113&lt;=0,"Below 0%",IF(H1113&lt;=0.05,"0-5%",IF(H1113&lt;=0.1,"5-10%",IF(H1113&lt;=0.2,"10-20%",IF(H1113&lt;=0.4,"20-40%","Above 40%")))))</f>
        <v>20-40%</v>
      </c>
    </row>
    <row r="1114" customFormat="false" ht="15" hidden="false" customHeight="false" outlineLevel="0" collapsed="false">
      <c r="A1114" s="6" t="s">
        <v>154</v>
      </c>
      <c r="B1114" s="45" t="n">
        <v>43771</v>
      </c>
      <c r="C1114" s="6" t="s">
        <v>185</v>
      </c>
      <c r="D1114" s="6" t="s">
        <v>203</v>
      </c>
      <c r="E1114" s="6" t="s">
        <v>174</v>
      </c>
      <c r="F1114" s="34" t="n">
        <v>0.339055269956589</v>
      </c>
      <c r="G1114" s="34" t="n">
        <v>0.249343315868579</v>
      </c>
      <c r="H1114" s="34" t="n">
        <v>0.359792897497578</v>
      </c>
      <c r="I1114" s="35" t="n">
        <v>4</v>
      </c>
      <c r="J1114" s="6" t="n">
        <v>1</v>
      </c>
      <c r="K1114" s="35" t="n">
        <v>3</v>
      </c>
      <c r="L1114" s="42" t="n">
        <v>39.2329893659767</v>
      </c>
      <c r="M1114" s="42" t="n">
        <v>117.69896809793</v>
      </c>
      <c r="N1114" s="42" t="n">
        <v>2079.34843639677</v>
      </c>
      <c r="O1114" s="6" t="str">
        <f aca="false">IF(H1114&lt;=0,"Below 0%",IF(H1114&lt;=0.05,"0-5%",IF(H1114&lt;=0.1,"5-10%",IF(H1114&lt;=0.2,"10-20%",IF(H1114&lt;=0.4,"20-40%","Above 40%")))))</f>
        <v>20-40%</v>
      </c>
    </row>
    <row r="1115" customFormat="false" ht="15" hidden="false" customHeight="false" outlineLevel="0" collapsed="false">
      <c r="A1115" s="6" t="s">
        <v>154</v>
      </c>
      <c r="B1115" s="45" t="n">
        <v>43771</v>
      </c>
      <c r="C1115" s="6" t="s">
        <v>199</v>
      </c>
      <c r="D1115" s="6" t="s">
        <v>176</v>
      </c>
      <c r="E1115" s="6" t="s">
        <v>174</v>
      </c>
      <c r="F1115" s="34" t="n">
        <v>0.310092449188232</v>
      </c>
      <c r="G1115" s="34" t="n">
        <v>0.269342165435623</v>
      </c>
      <c r="H1115" s="34" t="n">
        <v>0.151295597132746</v>
      </c>
      <c r="I1115" s="35" t="n">
        <v>3.7</v>
      </c>
      <c r="J1115" s="6" t="n">
        <v>0</v>
      </c>
      <c r="K1115" s="35" t="n">
        <v>-1</v>
      </c>
      <c r="L1115" s="42" t="n">
        <v>26.762359034575</v>
      </c>
      <c r="M1115" s="42" t="n">
        <v>-26.762359034575</v>
      </c>
      <c r="N1115" s="42" t="n">
        <v>2052.58607736219</v>
      </c>
      <c r="O1115" s="6" t="str">
        <f aca="false">IF(H1115&lt;=0,"Below 0%",IF(H1115&lt;=0.05,"0-5%",IF(H1115&lt;=0.1,"5-10%",IF(H1115&lt;=0.2,"10-20%",IF(H1115&lt;=0.4,"20-40%","Above 40%")))))</f>
        <v>10-20%</v>
      </c>
    </row>
    <row r="1116" customFormat="false" ht="15" hidden="false" customHeight="false" outlineLevel="0" collapsed="false">
      <c r="A1116" s="6" t="s">
        <v>154</v>
      </c>
      <c r="B1116" s="45" t="n">
        <v>43771</v>
      </c>
      <c r="C1116" s="6" t="s">
        <v>201</v>
      </c>
      <c r="D1116" s="6" t="s">
        <v>172</v>
      </c>
      <c r="E1116" s="6" t="s">
        <v>177</v>
      </c>
      <c r="F1116" s="34" t="n">
        <v>0.243194445967674</v>
      </c>
      <c r="G1116" s="34" t="n">
        <v>0.200260078023407</v>
      </c>
      <c r="H1116" s="34" t="n">
        <v>0.214393045124296</v>
      </c>
      <c r="I1116" s="35" t="n">
        <v>5</v>
      </c>
      <c r="J1116" s="6" t="n">
        <v>0</v>
      </c>
      <c r="K1116" s="35" t="n">
        <v>-1</v>
      </c>
      <c r="L1116" s="42" t="n">
        <v>26.4788631143597</v>
      </c>
      <c r="M1116" s="42" t="n">
        <v>-26.4788631143597</v>
      </c>
      <c r="N1116" s="42" t="n">
        <v>2026.10721424783</v>
      </c>
      <c r="O1116" s="6" t="str">
        <f aca="false">IF(H1116&lt;=0,"Below 0%",IF(H1116&lt;=0.05,"0-5%",IF(H1116&lt;=0.1,"5-10%",IF(H1116&lt;=0.2,"10-20%",IF(H1116&lt;=0.4,"20-40%","Above 40%")))))</f>
        <v>20-40%</v>
      </c>
    </row>
    <row r="1117" customFormat="false" ht="15" hidden="false" customHeight="false" outlineLevel="0" collapsed="false">
      <c r="A1117" s="6" t="s">
        <v>154</v>
      </c>
      <c r="B1117" s="45" t="n">
        <v>43771</v>
      </c>
      <c r="C1117" s="6" t="s">
        <v>204</v>
      </c>
      <c r="D1117" s="6" t="s">
        <v>196</v>
      </c>
      <c r="E1117" s="6" t="s">
        <v>187</v>
      </c>
      <c r="F1117" s="34" t="n">
        <v>0.468335866928101</v>
      </c>
      <c r="G1117" s="34" t="n">
        <v>0.424661038628805</v>
      </c>
      <c r="H1117" s="34" t="n">
        <v>0.102846327603582</v>
      </c>
      <c r="I1117" s="35" t="n">
        <v>2.34</v>
      </c>
      <c r="J1117" s="6" t="n">
        <v>1</v>
      </c>
      <c r="K1117" s="35" t="n">
        <v>1.34</v>
      </c>
      <c r="L1117" s="42" t="n">
        <v>35.099592139544</v>
      </c>
      <c r="M1117" s="42" t="n">
        <v>47.033453466989</v>
      </c>
      <c r="N1117" s="42" t="n">
        <v>2073.14066771482</v>
      </c>
      <c r="O1117" s="6" t="str">
        <f aca="false">IF(H1117&lt;=0,"Below 0%",IF(H1117&lt;=0.05,"0-5%",IF(H1117&lt;=0.1,"5-10%",IF(H1117&lt;=0.2,"10-20%",IF(H1117&lt;=0.4,"20-40%","Above 40%")))))</f>
        <v>10-20%</v>
      </c>
    </row>
    <row r="1118" customFormat="false" ht="15" hidden="false" customHeight="false" outlineLevel="0" collapsed="false">
      <c r="A1118" s="6" t="s">
        <v>154</v>
      </c>
      <c r="B1118" s="45" t="n">
        <v>43771</v>
      </c>
      <c r="C1118" s="6" t="s">
        <v>204</v>
      </c>
      <c r="D1118" s="6" t="s">
        <v>196</v>
      </c>
      <c r="E1118" s="6" t="s">
        <v>177</v>
      </c>
      <c r="F1118" s="34" t="n">
        <v>0.373914927244186</v>
      </c>
      <c r="G1118" s="34" t="n">
        <v>0.276029675108723</v>
      </c>
      <c r="H1118" s="34" t="n">
        <v>0.354618582574166</v>
      </c>
      <c r="I1118" s="35" t="n">
        <v>3.6</v>
      </c>
      <c r="J1118" s="6" t="n">
        <v>0</v>
      </c>
      <c r="K1118" s="35" t="n">
        <v>-1</v>
      </c>
      <c r="L1118" s="42" t="n">
        <v>39.2329893659767</v>
      </c>
      <c r="M1118" s="42" t="n">
        <v>-39.2329893659767</v>
      </c>
      <c r="N1118" s="42" t="n">
        <v>2033.90767834884</v>
      </c>
      <c r="O1118" s="6" t="str">
        <f aca="false">IF(H1118&lt;=0,"Below 0%",IF(H1118&lt;=0.05,"0-5%",IF(H1118&lt;=0.1,"5-10%",IF(H1118&lt;=0.2,"10-20%",IF(H1118&lt;=0.4,"20-40%","Above 40%")))))</f>
        <v>20-40%</v>
      </c>
    </row>
    <row r="1119" customFormat="false" ht="15" hidden="false" customHeight="false" outlineLevel="0" collapsed="false">
      <c r="A1119" s="6" t="s">
        <v>154</v>
      </c>
      <c r="B1119" s="45" t="n">
        <v>43772</v>
      </c>
      <c r="C1119" s="6" t="s">
        <v>173</v>
      </c>
      <c r="D1119" s="6" t="s">
        <v>181</v>
      </c>
      <c r="E1119" s="6" t="s">
        <v>174</v>
      </c>
      <c r="F1119" s="34" t="n">
        <v>0.346868425607681</v>
      </c>
      <c r="G1119" s="34" t="n">
        <v>0.276252302833582</v>
      </c>
      <c r="H1119" s="34" t="n">
        <v>0.255621842966643</v>
      </c>
      <c r="I1119" s="35" t="n">
        <v>3.6</v>
      </c>
      <c r="J1119" s="6" t="n">
        <v>1</v>
      </c>
      <c r="K1119" s="35" t="n">
        <v>2.6</v>
      </c>
      <c r="L1119" s="42" t="n">
        <v>40.6781535669769</v>
      </c>
      <c r="M1119" s="42" t="n">
        <v>105.76319927414</v>
      </c>
      <c r="N1119" s="42" t="n">
        <v>2139.67087762298</v>
      </c>
      <c r="O1119" s="6" t="str">
        <f aca="false">IF(H1119&lt;=0,"Below 0%",IF(H1119&lt;=0.05,"0-5%",IF(H1119&lt;=0.1,"5-10%",IF(H1119&lt;=0.2,"10-20%",IF(H1119&lt;=0.4,"20-40%","Above 40%")))))</f>
        <v>20-40%</v>
      </c>
    </row>
    <row r="1120" customFormat="false" ht="15" hidden="false" customHeight="false" outlineLevel="0" collapsed="false">
      <c r="A1120" s="6" t="s">
        <v>154</v>
      </c>
      <c r="B1120" s="45" t="n">
        <v>43778</v>
      </c>
      <c r="C1120" s="6" t="s">
        <v>196</v>
      </c>
      <c r="D1120" s="6" t="s">
        <v>189</v>
      </c>
      <c r="E1120" s="6" t="s">
        <v>187</v>
      </c>
      <c r="F1120" s="34" t="n">
        <v>0.478753507137299</v>
      </c>
      <c r="G1120" s="34" t="n">
        <v>0.429050956990334</v>
      </c>
      <c r="H1120" s="34" t="n">
        <v>0.115843000317755</v>
      </c>
      <c r="I1120" s="35" t="n">
        <v>2.33</v>
      </c>
      <c r="J1120" s="6" t="n">
        <v>1</v>
      </c>
      <c r="K1120" s="35" t="n">
        <v>1.33</v>
      </c>
      <c r="L1120" s="42" t="n">
        <v>42.7934175524597</v>
      </c>
      <c r="M1120" s="42" t="n">
        <v>56.9152453447714</v>
      </c>
      <c r="N1120" s="42" t="n">
        <v>2196.58612296776</v>
      </c>
      <c r="O1120" s="6" t="str">
        <f aca="false">IF(H1120&lt;=0,"Below 0%",IF(H1120&lt;=0.05,"0-5%",IF(H1120&lt;=0.1,"5-10%",IF(H1120&lt;=0.2,"10-20%",IF(H1120&lt;=0.4,"20-40%","Above 40%")))))</f>
        <v>10-20%</v>
      </c>
    </row>
    <row r="1121" customFormat="false" ht="15" hidden="false" customHeight="false" outlineLevel="0" collapsed="false">
      <c r="A1121" s="6" t="s">
        <v>154</v>
      </c>
      <c r="B1121" s="45" t="n">
        <v>43778</v>
      </c>
      <c r="C1121" s="6" t="s">
        <v>195</v>
      </c>
      <c r="D1121" s="6" t="s">
        <v>185</v>
      </c>
      <c r="E1121" s="6" t="s">
        <v>187</v>
      </c>
      <c r="F1121" s="34" t="n">
        <v>0.570901334285736</v>
      </c>
      <c r="G1121" s="34" t="n">
        <v>0.483096108144022</v>
      </c>
      <c r="H1121" s="34" t="n">
        <v>0.181755192520694</v>
      </c>
      <c r="I1121" s="35" t="n">
        <v>2.08</v>
      </c>
      <c r="J1121" s="6" t="n">
        <v>1</v>
      </c>
      <c r="K1121" s="35" t="n">
        <v>1.08</v>
      </c>
      <c r="L1121" s="42" t="n">
        <v>42.7934175524597</v>
      </c>
      <c r="M1121" s="42" t="n">
        <v>46.2168909566564</v>
      </c>
      <c r="N1121" s="42" t="n">
        <v>2242.80301392441</v>
      </c>
      <c r="O1121" s="6" t="str">
        <f aca="false">IF(H1121&lt;=0,"Below 0%",IF(H1121&lt;=0.05,"0-5%",IF(H1121&lt;=0.1,"5-10%",IF(H1121&lt;=0.2,"10-20%",IF(H1121&lt;=0.4,"20-40%","Above 40%")))))</f>
        <v>10-20%</v>
      </c>
    </row>
    <row r="1122" customFormat="false" ht="15" hidden="false" customHeight="false" outlineLevel="0" collapsed="false">
      <c r="A1122" s="6" t="s">
        <v>154</v>
      </c>
      <c r="B1122" s="45" t="n">
        <v>43778</v>
      </c>
      <c r="C1122" s="6" t="s">
        <v>188</v>
      </c>
      <c r="D1122" s="6" t="s">
        <v>199</v>
      </c>
      <c r="E1122" s="6" t="s">
        <v>187</v>
      </c>
      <c r="F1122" s="34" t="n">
        <v>0.422352522611618</v>
      </c>
      <c r="G1122" s="34" t="n">
        <v>0.370483332735297</v>
      </c>
      <c r="H1122" s="34" t="n">
        <v>0.140004111638081</v>
      </c>
      <c r="I1122" s="35" t="n">
        <v>2.72</v>
      </c>
      <c r="J1122" s="6" t="n">
        <v>1</v>
      </c>
      <c r="K1122" s="35" t="n">
        <v>1.72</v>
      </c>
      <c r="L1122" s="42" t="n">
        <v>42.7934175524597</v>
      </c>
      <c r="M1122" s="42" t="n">
        <v>73.6046781902306</v>
      </c>
      <c r="N1122" s="42" t="n">
        <v>2316.40769211464</v>
      </c>
      <c r="O1122" s="6" t="str">
        <f aca="false">IF(H1122&lt;=0,"Below 0%",IF(H1122&lt;=0.05,"0-5%",IF(H1122&lt;=0.1,"5-10%",IF(H1122&lt;=0.2,"10-20%",IF(H1122&lt;=0.4,"20-40%","Above 40%")))))</f>
        <v>10-20%</v>
      </c>
    </row>
    <row r="1123" customFormat="false" ht="15" hidden="false" customHeight="false" outlineLevel="0" collapsed="false">
      <c r="A1123" s="6" t="s">
        <v>154</v>
      </c>
      <c r="B1123" s="45" t="n">
        <v>43779</v>
      </c>
      <c r="C1123" s="6" t="s">
        <v>183</v>
      </c>
      <c r="D1123" s="6" t="s">
        <v>194</v>
      </c>
      <c r="E1123" s="6" t="s">
        <v>187</v>
      </c>
      <c r="F1123" s="34" t="n">
        <v>0.503759562969208</v>
      </c>
      <c r="G1123" s="34" t="n">
        <v>0.371578272027374</v>
      </c>
      <c r="H1123" s="34" t="n">
        <v>0.355729333205189</v>
      </c>
      <c r="I1123" s="35" t="n">
        <v>2.7</v>
      </c>
      <c r="J1123" s="6" t="n">
        <v>1</v>
      </c>
      <c r="K1123" s="35" t="n">
        <v>1.7</v>
      </c>
      <c r="L1123" s="42" t="n">
        <v>46.3281538422928</v>
      </c>
      <c r="M1123" s="42" t="n">
        <v>78.7578615318978</v>
      </c>
      <c r="N1123" s="42" t="n">
        <v>2395.16555364654</v>
      </c>
      <c r="O1123" s="6" t="str">
        <f aca="false">IF(H1123&lt;=0,"Below 0%",IF(H1123&lt;=0.05,"0-5%",IF(H1123&lt;=0.1,"5-10%",IF(H1123&lt;=0.2,"10-20%",IF(H1123&lt;=0.4,"20-40%","Above 40%")))))</f>
        <v>20-40%</v>
      </c>
    </row>
    <row r="1124" customFormat="false" ht="15" hidden="false" customHeight="false" outlineLevel="0" collapsed="false">
      <c r="A1124" s="6" t="s">
        <v>154</v>
      </c>
      <c r="B1124" s="45" t="n">
        <v>43779</v>
      </c>
      <c r="C1124" s="6" t="s">
        <v>183</v>
      </c>
      <c r="D1124" s="6" t="s">
        <v>194</v>
      </c>
      <c r="E1124" s="6" t="s">
        <v>174</v>
      </c>
      <c r="F1124" s="34" t="n">
        <v>0.300582557916641</v>
      </c>
      <c r="G1124" s="34" t="n">
        <v>0.267536355859709</v>
      </c>
      <c r="H1124" s="34" t="n">
        <v>0.123520416321514</v>
      </c>
      <c r="I1124" s="35" t="n">
        <v>3.75</v>
      </c>
      <c r="J1124" s="6" t="n">
        <v>0</v>
      </c>
      <c r="K1124" s="35" t="n">
        <v>-1</v>
      </c>
      <c r="L1124" s="42" t="n">
        <v>26.7828516055789</v>
      </c>
      <c r="M1124" s="42" t="n">
        <v>-26.7828516055789</v>
      </c>
      <c r="N1124" s="42" t="n">
        <v>2368.38270204096</v>
      </c>
      <c r="O1124" s="6" t="str">
        <f aca="false">IF(H1124&lt;=0,"Below 0%",IF(H1124&lt;=0.05,"0-5%",IF(H1124&lt;=0.1,"5-10%",IF(H1124&lt;=0.2,"10-20%",IF(H1124&lt;=0.4,"20-40%","Above 40%")))))</f>
        <v>10-20%</v>
      </c>
    </row>
    <row r="1125" customFormat="false" ht="15" hidden="false" customHeight="false" outlineLevel="0" collapsed="false">
      <c r="A1125" s="6" t="s">
        <v>154</v>
      </c>
      <c r="B1125" s="45" t="n">
        <v>43779</v>
      </c>
      <c r="C1125" s="6" t="s">
        <v>203</v>
      </c>
      <c r="D1125" s="6" t="s">
        <v>182</v>
      </c>
      <c r="E1125" s="6" t="s">
        <v>177</v>
      </c>
      <c r="F1125" s="34" t="n">
        <v>0.286829322576523</v>
      </c>
      <c r="G1125" s="34" t="n">
        <v>0.227128567943401</v>
      </c>
      <c r="H1125" s="34" t="n">
        <v>0.262850046445937</v>
      </c>
      <c r="I1125" s="35" t="n">
        <v>4.4</v>
      </c>
      <c r="J1125" s="6" t="n">
        <v>0</v>
      </c>
      <c r="K1125" s="35" t="n">
        <v>-1</v>
      </c>
      <c r="L1125" s="42" t="n">
        <v>44.63326206637</v>
      </c>
      <c r="M1125" s="42" t="n">
        <v>-44.63326206637</v>
      </c>
      <c r="N1125" s="42" t="n">
        <v>2323.74943997459</v>
      </c>
      <c r="O1125" s="6" t="str">
        <f aca="false">IF(H1125&lt;=0,"Below 0%",IF(H1125&lt;=0.05,"0-5%",IF(H1125&lt;=0.1,"5-10%",IF(H1125&lt;=0.2,"10-20%",IF(H1125&lt;=0.4,"20-40%","Above 40%")))))</f>
        <v>20-40%</v>
      </c>
    </row>
    <row r="1126" customFormat="false" ht="15" hidden="false" customHeight="false" outlineLevel="0" collapsed="false">
      <c r="A1126" s="6" t="s">
        <v>154</v>
      </c>
      <c r="B1126" s="45" t="n">
        <v>43792</v>
      </c>
      <c r="C1126" s="6" t="s">
        <v>189</v>
      </c>
      <c r="D1126" s="6" t="s">
        <v>181</v>
      </c>
      <c r="E1126" s="6" t="s">
        <v>174</v>
      </c>
      <c r="F1126" s="34" t="n">
        <v>0.275092303752899</v>
      </c>
      <c r="G1126" s="34" t="n">
        <v>0.228551594132554</v>
      </c>
      <c r="H1126" s="34" t="n">
        <v>0.2036332750029</v>
      </c>
      <c r="I1126" s="35" t="n">
        <v>4.36</v>
      </c>
      <c r="J1126" s="6" t="n">
        <v>0</v>
      </c>
      <c r="K1126" s="35" t="n">
        <v>-1</v>
      </c>
      <c r="L1126" s="42" t="n">
        <v>34.4762885727121</v>
      </c>
      <c r="M1126" s="42" t="n">
        <v>-34.4762885727121</v>
      </c>
      <c r="N1126" s="42" t="n">
        <v>2289.27315140188</v>
      </c>
      <c r="O1126" s="6" t="str">
        <f aca="false">IF(H1126&lt;=0,"Below 0%",IF(H1126&lt;=0.05,"0-5%",IF(H1126&lt;=0.1,"5-10%",IF(H1126&lt;=0.2,"10-20%",IF(H1126&lt;=0.4,"20-40%","Above 40%")))))</f>
        <v>20-40%</v>
      </c>
    </row>
    <row r="1127" customFormat="false" ht="15" hidden="false" customHeight="false" outlineLevel="0" collapsed="false">
      <c r="A1127" s="6" t="s">
        <v>154</v>
      </c>
      <c r="B1127" s="45" t="n">
        <v>43792</v>
      </c>
      <c r="C1127" s="6" t="s">
        <v>198</v>
      </c>
      <c r="D1127" s="6" t="s">
        <v>196</v>
      </c>
      <c r="E1127" s="6" t="s">
        <v>174</v>
      </c>
      <c r="F1127" s="34" t="n">
        <v>0.326601654291153</v>
      </c>
      <c r="G1127" s="34" t="n">
        <v>0.284879085835769</v>
      </c>
      <c r="H1127" s="34" t="n">
        <v>0.146457112964187</v>
      </c>
      <c r="I1127" s="35" t="n">
        <v>3.51</v>
      </c>
      <c r="J1127" s="6" t="n">
        <v>0</v>
      </c>
      <c r="K1127" s="35" t="n">
        <v>-1</v>
      </c>
      <c r="L1127" s="42" t="n">
        <v>33.8776298333061</v>
      </c>
      <c r="M1127" s="42" t="n">
        <v>-33.8776298333061</v>
      </c>
      <c r="N1127" s="42" t="n">
        <v>2255.39552156857</v>
      </c>
      <c r="O1127" s="6" t="str">
        <f aca="false">IF(H1127&lt;=0,"Below 0%",IF(H1127&lt;=0.05,"0-5%",IF(H1127&lt;=0.1,"5-10%",IF(H1127&lt;=0.2,"10-20%",IF(H1127&lt;=0.4,"20-40%","Above 40%")))))</f>
        <v>10-20%</v>
      </c>
    </row>
    <row r="1128" customFormat="false" ht="15" hidden="false" customHeight="false" outlineLevel="0" collapsed="false">
      <c r="A1128" s="6" t="s">
        <v>154</v>
      </c>
      <c r="B1128" s="45" t="n">
        <v>43792</v>
      </c>
      <c r="C1128" s="6" t="s">
        <v>199</v>
      </c>
      <c r="D1128" s="6" t="s">
        <v>203</v>
      </c>
      <c r="E1128" s="6" t="s">
        <v>187</v>
      </c>
      <c r="F1128" s="34" t="n">
        <v>0.424630641937256</v>
      </c>
      <c r="G1128" s="34" t="n">
        <v>0.341937161108223</v>
      </c>
      <c r="H1128" s="34" t="n">
        <v>0.241838238818567</v>
      </c>
      <c r="I1128" s="35" t="n">
        <v>2.9</v>
      </c>
      <c r="J1128" s="6" t="n">
        <v>0</v>
      </c>
      <c r="K1128" s="35" t="n">
        <v>-1</v>
      </c>
      <c r="L1128" s="42" t="n">
        <v>46.4749887994918</v>
      </c>
      <c r="M1128" s="42" t="n">
        <v>-46.4749887994918</v>
      </c>
      <c r="N1128" s="42" t="n">
        <v>2208.92053276908</v>
      </c>
      <c r="O1128" s="6" t="str">
        <f aca="false">IF(H1128&lt;=0,"Below 0%",IF(H1128&lt;=0.05,"0-5%",IF(H1128&lt;=0.1,"5-10%",IF(H1128&lt;=0.2,"10-20%",IF(H1128&lt;=0.4,"20-40%","Above 40%")))))</f>
        <v>20-40%</v>
      </c>
    </row>
    <row r="1129" customFormat="false" ht="15" hidden="false" customHeight="false" outlineLevel="0" collapsed="false">
      <c r="A1129" s="6" t="s">
        <v>154</v>
      </c>
      <c r="B1129" s="45" t="n">
        <v>43792</v>
      </c>
      <c r="C1129" s="6" t="s">
        <v>201</v>
      </c>
      <c r="D1129" s="6" t="s">
        <v>195</v>
      </c>
      <c r="E1129" s="6" t="s">
        <v>177</v>
      </c>
      <c r="F1129" s="34" t="n">
        <v>0.602788507938385</v>
      </c>
      <c r="G1129" s="34" t="n">
        <v>0.473255813953488</v>
      </c>
      <c r="H1129" s="34" t="n">
        <v>0.273705446749413</v>
      </c>
      <c r="I1129" s="35" t="n">
        <v>2.1</v>
      </c>
      <c r="J1129" s="6" t="n">
        <v>1</v>
      </c>
      <c r="K1129" s="35" t="n">
        <v>1.1</v>
      </c>
      <c r="L1129" s="42" t="n">
        <v>46.4749887994918</v>
      </c>
      <c r="M1129" s="42" t="n">
        <v>51.122487679441</v>
      </c>
      <c r="N1129" s="42" t="n">
        <v>2260.04302044852</v>
      </c>
      <c r="O1129" s="6" t="str">
        <f aca="false">IF(H1129&lt;=0,"Below 0%",IF(H1129&lt;=0.05,"0-5%",IF(H1129&lt;=0.1,"5-10%",IF(H1129&lt;=0.2,"10-20%",IF(H1129&lt;=0.4,"20-40%","Above 40%")))))</f>
        <v>20-40%</v>
      </c>
    </row>
    <row r="1130" customFormat="false" ht="15" hidden="false" customHeight="false" outlineLevel="0" collapsed="false">
      <c r="A1130" s="6" t="s">
        <v>154</v>
      </c>
      <c r="B1130" s="45" t="n">
        <v>43793</v>
      </c>
      <c r="C1130" s="6" t="s">
        <v>204</v>
      </c>
      <c r="D1130" s="6" t="s">
        <v>176</v>
      </c>
      <c r="E1130" s="6" t="s">
        <v>187</v>
      </c>
      <c r="F1130" s="34" t="n">
        <v>0.309085220098496</v>
      </c>
      <c r="G1130" s="34" t="n">
        <v>0.268968426974193</v>
      </c>
      <c r="H1130" s="34" t="n">
        <v>0.149150566018485</v>
      </c>
      <c r="I1130" s="35" t="n">
        <v>3.68</v>
      </c>
      <c r="J1130" s="6" t="n">
        <v>0</v>
      </c>
      <c r="K1130" s="35" t="n">
        <v>-1</v>
      </c>
      <c r="L1130" s="42" t="n">
        <v>28.9744282621931</v>
      </c>
      <c r="M1130" s="42" t="n">
        <v>-28.9744282621931</v>
      </c>
      <c r="N1130" s="42" t="n">
        <v>2231.06859218633</v>
      </c>
      <c r="O1130" s="6" t="str">
        <f aca="false">IF(H1130&lt;=0,"Below 0%",IF(H1130&lt;=0.05,"0-5%",IF(H1130&lt;=0.1,"5-10%",IF(H1130&lt;=0.2,"10-20%",IF(H1130&lt;=0.4,"20-40%","Above 40%")))))</f>
        <v>10-20%</v>
      </c>
    </row>
    <row r="1131" customFormat="false" ht="15" hidden="false" customHeight="false" outlineLevel="0" collapsed="false">
      <c r="A1131" s="6" t="s">
        <v>154</v>
      </c>
      <c r="B1131" s="45" t="n">
        <v>43794</v>
      </c>
      <c r="C1131" s="6" t="s">
        <v>182</v>
      </c>
      <c r="D1131" s="6" t="s">
        <v>188</v>
      </c>
      <c r="E1131" s="6" t="s">
        <v>174</v>
      </c>
      <c r="F1131" s="34" t="n">
        <v>0.316938161849976</v>
      </c>
      <c r="G1131" s="34" t="n">
        <v>0.278058645096057</v>
      </c>
      <c r="H1131" s="34" t="n">
        <v>0.139824880253185</v>
      </c>
      <c r="I1131" s="35" t="n">
        <v>3.6</v>
      </c>
      <c r="J1131" s="6" t="n">
        <v>0</v>
      </c>
      <c r="K1131" s="35" t="n">
        <v>-1</v>
      </c>
      <c r="L1131" s="42" t="n">
        <v>30.2432894866503</v>
      </c>
      <c r="M1131" s="42" t="n">
        <v>-30.2432894866503</v>
      </c>
      <c r="N1131" s="42" t="n">
        <v>2200.82530269968</v>
      </c>
      <c r="O1131" s="6" t="str">
        <f aca="false">IF(H1131&lt;=0,"Below 0%",IF(H1131&lt;=0.05,"0-5%",IF(H1131&lt;=0.1,"5-10%",IF(H1131&lt;=0.2,"10-20%",IF(H1131&lt;=0.4,"20-40%","Above 40%")))))</f>
        <v>10-20%</v>
      </c>
    </row>
    <row r="1132" customFormat="false" ht="15" hidden="false" customHeight="false" outlineLevel="0" collapsed="false">
      <c r="A1132" s="6" t="s">
        <v>154</v>
      </c>
      <c r="B1132" s="45" t="n">
        <v>43800</v>
      </c>
      <c r="C1132" s="6" t="s">
        <v>203</v>
      </c>
      <c r="D1132" s="6" t="s">
        <v>204</v>
      </c>
      <c r="E1132" s="6" t="s">
        <v>177</v>
      </c>
      <c r="F1132" s="34" t="n">
        <v>0.268901884555817</v>
      </c>
      <c r="G1132" s="34" t="n">
        <v>0.217591173766473</v>
      </c>
      <c r="H1132" s="34" t="n">
        <v>0.235812463810746</v>
      </c>
      <c r="I1132" s="35" t="n">
        <v>4.6</v>
      </c>
      <c r="J1132" s="6" t="n">
        <v>0</v>
      </c>
      <c r="K1132" s="35" t="n">
        <v>-1</v>
      </c>
      <c r="L1132" s="42" t="n">
        <v>36.2140712556278</v>
      </c>
      <c r="M1132" s="42" t="n">
        <v>-36.2140712556278</v>
      </c>
      <c r="N1132" s="42" t="n">
        <v>2164.61123144405</v>
      </c>
      <c r="O1132" s="6" t="str">
        <f aca="false">IF(H1132&lt;=0,"Below 0%",IF(H1132&lt;=0.05,"0-5%",IF(H1132&lt;=0.1,"5-10%",IF(H1132&lt;=0.2,"10-20%",IF(H1132&lt;=0.4,"20-40%","Above 40%")))))</f>
        <v>20-40%</v>
      </c>
    </row>
    <row r="1133" customFormat="false" ht="15" hidden="false" customHeight="false" outlineLevel="0" collapsed="false">
      <c r="A1133" s="6" t="s">
        <v>154</v>
      </c>
      <c r="B1133" s="45" t="n">
        <v>43802</v>
      </c>
      <c r="C1133" s="6" t="s">
        <v>180</v>
      </c>
      <c r="D1133" s="6" t="s">
        <v>199</v>
      </c>
      <c r="E1133" s="6" t="s">
        <v>187</v>
      </c>
      <c r="F1133" s="34" t="n">
        <v>0.481795877218247</v>
      </c>
      <c r="G1133" s="34" t="n">
        <v>0.426797123758514</v>
      </c>
      <c r="H1133" s="34" t="n">
        <v>0.128863927140361</v>
      </c>
      <c r="I1133" s="35" t="n">
        <v>2.34</v>
      </c>
      <c r="J1133" s="6" t="n">
        <v>1</v>
      </c>
      <c r="K1133" s="35" t="n">
        <v>1.34</v>
      </c>
      <c r="L1133" s="42" t="n">
        <v>43.292224628881</v>
      </c>
      <c r="M1133" s="42" t="n">
        <v>58.0115810027005</v>
      </c>
      <c r="N1133" s="42" t="n">
        <v>2222.62281244675</v>
      </c>
      <c r="O1133" s="6" t="str">
        <f aca="false">IF(H1133&lt;=0,"Below 0%",IF(H1133&lt;=0.05,"0-5%",IF(H1133&lt;=0.1,"5-10%",IF(H1133&lt;=0.2,"10-20%",IF(H1133&lt;=0.4,"20-40%","Above 40%")))))</f>
        <v>10-20%</v>
      </c>
    </row>
    <row r="1134" customFormat="false" ht="15" hidden="false" customHeight="false" outlineLevel="0" collapsed="false">
      <c r="A1134" s="6" t="s">
        <v>154</v>
      </c>
      <c r="B1134" s="45" t="n">
        <v>43803</v>
      </c>
      <c r="C1134" s="6" t="s">
        <v>176</v>
      </c>
      <c r="D1134" s="6" t="s">
        <v>181</v>
      </c>
      <c r="E1134" s="6" t="s">
        <v>187</v>
      </c>
      <c r="F1134" s="34" t="n">
        <v>0.468630135059357</v>
      </c>
      <c r="G1134" s="34" t="n">
        <v>0.357734349122226</v>
      </c>
      <c r="H1134" s="34" t="n">
        <v>0.309994794207591</v>
      </c>
      <c r="I1134" s="35" t="n">
        <v>2.77</v>
      </c>
      <c r="J1134" s="6" t="n">
        <v>1</v>
      </c>
      <c r="K1134" s="35" t="n">
        <v>1.77</v>
      </c>
      <c r="L1134" s="42" t="n">
        <v>44.452456248935</v>
      </c>
      <c r="M1134" s="42" t="n">
        <v>78.680847560615</v>
      </c>
      <c r="N1134" s="42" t="n">
        <v>2301.30366000737</v>
      </c>
      <c r="O1134" s="6" t="str">
        <f aca="false">IF(H1134&lt;=0,"Below 0%",IF(H1134&lt;=0.05,"0-5%",IF(H1134&lt;=0.1,"5-10%",IF(H1134&lt;=0.2,"10-20%",IF(H1134&lt;=0.4,"20-40%","Above 40%")))))</f>
        <v>20-40%</v>
      </c>
    </row>
    <row r="1135" customFormat="false" ht="15" hidden="false" customHeight="false" outlineLevel="0" collapsed="false">
      <c r="A1135" s="6" t="s">
        <v>154</v>
      </c>
      <c r="B1135" s="45" t="n">
        <v>43803</v>
      </c>
      <c r="C1135" s="6" t="s">
        <v>176</v>
      </c>
      <c r="D1135" s="6" t="s">
        <v>181</v>
      </c>
      <c r="E1135" s="6" t="s">
        <v>174</v>
      </c>
      <c r="F1135" s="34" t="n">
        <v>0.364073127508164</v>
      </c>
      <c r="G1135" s="34" t="n">
        <v>0.275256707519046</v>
      </c>
      <c r="H1135" s="34" t="n">
        <v>0.322667595604266</v>
      </c>
      <c r="I1135" s="35" t="n">
        <v>3.6</v>
      </c>
      <c r="J1135" s="6" t="n">
        <v>0</v>
      </c>
      <c r="K1135" s="35" t="n">
        <v>-1</v>
      </c>
      <c r="L1135" s="42" t="n">
        <v>44.452456248935</v>
      </c>
      <c r="M1135" s="42" t="n">
        <v>-44.452456248935</v>
      </c>
      <c r="N1135" s="42" t="n">
        <v>2256.85120375843</v>
      </c>
      <c r="O1135" s="6" t="str">
        <f aca="false">IF(H1135&lt;=0,"Below 0%",IF(H1135&lt;=0.05,"0-5%",IF(H1135&lt;=0.1,"5-10%",IF(H1135&lt;=0.2,"10-20%",IF(H1135&lt;=0.4,"20-40%","Above 40%")))))</f>
        <v>20-40%</v>
      </c>
    </row>
    <row r="1136" customFormat="false" ht="15" hidden="false" customHeight="false" outlineLevel="0" collapsed="false">
      <c r="A1136" s="6" t="s">
        <v>154</v>
      </c>
      <c r="B1136" s="45" t="n">
        <v>43803</v>
      </c>
      <c r="C1136" s="6" t="s">
        <v>179</v>
      </c>
      <c r="D1136" s="6" t="s">
        <v>172</v>
      </c>
      <c r="E1136" s="6" t="s">
        <v>174</v>
      </c>
      <c r="F1136" s="34" t="n">
        <v>0.29832798242569</v>
      </c>
      <c r="G1136" s="34" t="n">
        <v>0.241230245907448</v>
      </c>
      <c r="H1136" s="34" t="n">
        <v>0.236693936547858</v>
      </c>
      <c r="I1136" s="35" t="n">
        <v>4.15</v>
      </c>
      <c r="J1136" s="6" t="n">
        <v>0</v>
      </c>
      <c r="K1136" s="35" t="n">
        <v>-1</v>
      </c>
      <c r="L1136" s="42" t="n">
        <v>41.9936580773839</v>
      </c>
      <c r="M1136" s="42" t="n">
        <v>-41.9936580773839</v>
      </c>
      <c r="N1136" s="42" t="n">
        <v>2214.85754568105</v>
      </c>
      <c r="O1136" s="6" t="str">
        <f aca="false">IF(H1136&lt;=0,"Below 0%",IF(H1136&lt;=0.05,"0-5%",IF(H1136&lt;=0.1,"5-10%",IF(H1136&lt;=0.2,"10-20%",IF(H1136&lt;=0.4,"20-40%","Above 40%")))))</f>
        <v>20-40%</v>
      </c>
    </row>
    <row r="1137" customFormat="false" ht="15" hidden="false" customHeight="false" outlineLevel="0" collapsed="false">
      <c r="A1137" s="6" t="s">
        <v>154</v>
      </c>
      <c r="B1137" s="45" t="n">
        <v>43806</v>
      </c>
      <c r="C1137" s="6" t="s">
        <v>173</v>
      </c>
      <c r="D1137" s="6" t="s">
        <v>190</v>
      </c>
      <c r="E1137" s="6" t="s">
        <v>177</v>
      </c>
      <c r="F1137" s="34" t="n">
        <v>0.602656722068787</v>
      </c>
      <c r="G1137" s="34" t="n">
        <v>0.476997899124911</v>
      </c>
      <c r="H1137" s="34" t="n">
        <v>0.263436847781523</v>
      </c>
      <c r="I1137" s="35" t="n">
        <v>2.08</v>
      </c>
      <c r="J1137" s="6" t="n">
        <v>0</v>
      </c>
      <c r="K1137" s="35" t="n">
        <v>-1</v>
      </c>
      <c r="L1137" s="42" t="n">
        <v>44.2971509136209</v>
      </c>
      <c r="M1137" s="42" t="n">
        <v>-44.2971509136209</v>
      </c>
      <c r="N1137" s="42" t="n">
        <v>2170.56039476743</v>
      </c>
      <c r="O1137" s="6" t="str">
        <f aca="false">IF(H1137&lt;=0,"Below 0%",IF(H1137&lt;=0.05,"0-5%",IF(H1137&lt;=0.1,"5-10%",IF(H1137&lt;=0.2,"10-20%",IF(H1137&lt;=0.4,"20-40%","Above 40%")))))</f>
        <v>20-40%</v>
      </c>
    </row>
    <row r="1138" customFormat="false" ht="15" hidden="false" customHeight="false" outlineLevel="0" collapsed="false">
      <c r="A1138" s="6" t="s">
        <v>154</v>
      </c>
      <c r="B1138" s="45" t="n">
        <v>43806</v>
      </c>
      <c r="C1138" s="6" t="s">
        <v>181</v>
      </c>
      <c r="D1138" s="6" t="s">
        <v>196</v>
      </c>
      <c r="E1138" s="6" t="s">
        <v>174</v>
      </c>
      <c r="F1138" s="34" t="n">
        <v>0.236667677760124</v>
      </c>
      <c r="G1138" s="34" t="n">
        <v>0.200090984911669</v>
      </c>
      <c r="H1138" s="34" t="n">
        <v>0.182800303894762</v>
      </c>
      <c r="I1138" s="35" t="n">
        <v>5</v>
      </c>
      <c r="J1138" s="6" t="n">
        <v>0</v>
      </c>
      <c r="K1138" s="35" t="n">
        <v>-1</v>
      </c>
      <c r="L1138" s="42" t="n">
        <v>25.3792758655038</v>
      </c>
      <c r="M1138" s="42" t="n">
        <v>-25.3792758655038</v>
      </c>
      <c r="N1138" s="42" t="n">
        <v>2145.18111890192</v>
      </c>
      <c r="O1138" s="6" t="str">
        <f aca="false">IF(H1138&lt;=0,"Below 0%",IF(H1138&lt;=0.05,"0-5%",IF(H1138&lt;=0.1,"5-10%",IF(H1138&lt;=0.2,"10-20%",IF(H1138&lt;=0.4,"20-40%","Above 40%")))))</f>
        <v>10-20%</v>
      </c>
    </row>
    <row r="1139" customFormat="false" ht="15" hidden="false" customHeight="false" outlineLevel="0" collapsed="false">
      <c r="A1139" s="6" t="s">
        <v>154</v>
      </c>
      <c r="B1139" s="45" t="n">
        <v>43806</v>
      </c>
      <c r="C1139" s="6" t="s">
        <v>198</v>
      </c>
      <c r="D1139" s="6" t="s">
        <v>180</v>
      </c>
      <c r="E1139" s="6" t="s">
        <v>177</v>
      </c>
      <c r="F1139" s="34" t="n">
        <v>0.365921020507813</v>
      </c>
      <c r="G1139" s="34" t="n">
        <v>0.310430463576159</v>
      </c>
      <c r="H1139" s="34" t="n">
        <v>0.178753580729167</v>
      </c>
      <c r="I1139" s="35" t="n">
        <v>3.22</v>
      </c>
      <c r="J1139" s="6" t="n">
        <v>0</v>
      </c>
      <c r="K1139" s="35" t="n">
        <v>-1</v>
      </c>
      <c r="L1139" s="42" t="n">
        <v>44.2971509136209</v>
      </c>
      <c r="M1139" s="42" t="n">
        <v>-44.2971509136209</v>
      </c>
      <c r="N1139" s="42" t="n">
        <v>2100.8839679883</v>
      </c>
      <c r="O1139" s="6" t="str">
        <f aca="false">IF(H1139&lt;=0,"Below 0%",IF(H1139&lt;=0.05,"0-5%",IF(H1139&lt;=0.1,"5-10%",IF(H1139&lt;=0.2,"10-20%",IF(H1139&lt;=0.4,"20-40%","Above 40%")))))</f>
        <v>10-20%</v>
      </c>
    </row>
    <row r="1140" customFormat="false" ht="15" hidden="false" customHeight="false" outlineLevel="0" collapsed="false">
      <c r="A1140" s="6" t="s">
        <v>154</v>
      </c>
      <c r="B1140" s="45" t="n">
        <v>43807</v>
      </c>
      <c r="C1140" s="6" t="s">
        <v>172</v>
      </c>
      <c r="D1140" s="6" t="s">
        <v>204</v>
      </c>
      <c r="E1140" s="6" t="s">
        <v>174</v>
      </c>
      <c r="F1140" s="34" t="n">
        <v>0.330707311630249</v>
      </c>
      <c r="G1140" s="34" t="n">
        <v>0.288869436401589</v>
      </c>
      <c r="H1140" s="34" t="n">
        <v>0.144833166671522</v>
      </c>
      <c r="I1140" s="35" t="n">
        <v>3.58</v>
      </c>
      <c r="J1140" s="6" t="n">
        <v>0</v>
      </c>
      <c r="K1140" s="35" t="n">
        <v>-1</v>
      </c>
      <c r="L1140" s="42" t="n">
        <v>37.4438138557648</v>
      </c>
      <c r="M1140" s="42" t="n">
        <v>-37.4438138557648</v>
      </c>
      <c r="N1140" s="42" t="n">
        <v>2063.44015413254</v>
      </c>
      <c r="O1140" s="6" t="str">
        <f aca="false">IF(H1140&lt;=0,"Below 0%",IF(H1140&lt;=0.05,"0-5%",IF(H1140&lt;=0.1,"5-10%",IF(H1140&lt;=0.2,"10-20%",IF(H1140&lt;=0.4,"20-40%","Above 40%")))))</f>
        <v>10-20%</v>
      </c>
    </row>
    <row r="1141" customFormat="false" ht="15" hidden="false" customHeight="false" outlineLevel="0" collapsed="false">
      <c r="A1141" s="6" t="s">
        <v>154</v>
      </c>
      <c r="B1141" s="45" t="n">
        <v>43807</v>
      </c>
      <c r="C1141" s="6" t="s">
        <v>201</v>
      </c>
      <c r="D1141" s="6" t="s">
        <v>203</v>
      </c>
      <c r="E1141" s="6" t="s">
        <v>177</v>
      </c>
      <c r="F1141" s="34" t="n">
        <v>0.386371940374374</v>
      </c>
      <c r="G1141" s="34" t="n">
        <v>0.337693663605158</v>
      </c>
      <c r="H1141" s="34" t="n">
        <v>0.14414921574049</v>
      </c>
      <c r="I1141" s="35" t="n">
        <v>2.95</v>
      </c>
      <c r="J1141" s="6" t="n">
        <v>0</v>
      </c>
      <c r="K1141" s="35" t="n">
        <v>-1</v>
      </c>
      <c r="L1141" s="42" t="n">
        <v>37.6535572936168</v>
      </c>
      <c r="M1141" s="42" t="n">
        <v>-37.6535572936168</v>
      </c>
      <c r="N1141" s="42" t="n">
        <v>2025.78659683892</v>
      </c>
      <c r="O1141" s="6" t="str">
        <f aca="false">IF(H1141&lt;=0,"Below 0%",IF(H1141&lt;=0.05,"0-5%",IF(H1141&lt;=0.1,"5-10%",IF(H1141&lt;=0.2,"10-20%",IF(H1141&lt;=0.4,"20-40%","Above 40%")))))</f>
        <v>10-20%</v>
      </c>
    </row>
    <row r="1142" customFormat="false" ht="15" hidden="false" customHeight="false" outlineLevel="0" collapsed="false">
      <c r="A1142" s="6" t="s">
        <v>154</v>
      </c>
      <c r="B1142" s="45" t="n">
        <v>43807</v>
      </c>
      <c r="C1142" s="6" t="s">
        <v>188</v>
      </c>
      <c r="D1142" s="6" t="s">
        <v>179</v>
      </c>
      <c r="E1142" s="6" t="s">
        <v>187</v>
      </c>
      <c r="F1142" s="34" t="n">
        <v>0.50612223148346</v>
      </c>
      <c r="G1142" s="34" t="n">
        <v>0.372547600086875</v>
      </c>
      <c r="H1142" s="34" t="n">
        <v>0.358543797800433</v>
      </c>
      <c r="I1142" s="35" t="n">
        <v>2.7</v>
      </c>
      <c r="J1142" s="6" t="n">
        <v>1</v>
      </c>
      <c r="K1142" s="35" t="n">
        <v>1.7</v>
      </c>
      <c r="L1142" s="42" t="n">
        <v>42.017679359766</v>
      </c>
      <c r="M1142" s="42" t="n">
        <v>71.4300549116023</v>
      </c>
      <c r="N1142" s="42" t="n">
        <v>2097.21665175052</v>
      </c>
      <c r="O1142" s="6" t="str">
        <f aca="false">IF(H1142&lt;=0,"Below 0%",IF(H1142&lt;=0.05,"0-5%",IF(H1142&lt;=0.1,"5-10%",IF(H1142&lt;=0.2,"10-20%",IF(H1142&lt;=0.4,"20-40%","Above 40%")))))</f>
        <v>20-40%</v>
      </c>
    </row>
    <row r="1143" customFormat="false" ht="15" hidden="false" customHeight="false" outlineLevel="0" collapsed="false">
      <c r="A1143" s="6" t="s">
        <v>154</v>
      </c>
      <c r="B1143" s="45" t="n">
        <v>43813</v>
      </c>
      <c r="C1143" s="6" t="s">
        <v>204</v>
      </c>
      <c r="D1143" s="6" t="s">
        <v>182</v>
      </c>
      <c r="E1143" s="6" t="s">
        <v>187</v>
      </c>
      <c r="F1143" s="34" t="n">
        <v>0.601627945899963</v>
      </c>
      <c r="G1143" s="34" t="n">
        <v>0.515849486887115</v>
      </c>
      <c r="H1143" s="34" t="n">
        <v>0.166285827927206</v>
      </c>
      <c r="I1143" s="35" t="n">
        <v>1.93</v>
      </c>
      <c r="J1143" s="6" t="n">
        <v>1</v>
      </c>
      <c r="K1143" s="35" t="n">
        <v>0.93</v>
      </c>
      <c r="L1143" s="42" t="n">
        <v>41.9443330350104</v>
      </c>
      <c r="M1143" s="42" t="n">
        <v>39.0082297225597</v>
      </c>
      <c r="N1143" s="42" t="n">
        <v>2136.22488147308</v>
      </c>
      <c r="O1143" s="6" t="str">
        <f aca="false">IF(H1143&lt;=0,"Below 0%",IF(H1143&lt;=0.05,"0-5%",IF(H1143&lt;=0.1,"5-10%",IF(H1143&lt;=0.2,"10-20%",IF(H1143&lt;=0.4,"20-40%","Above 40%")))))</f>
        <v>10-20%</v>
      </c>
    </row>
    <row r="1144" customFormat="false" ht="15" hidden="false" customHeight="false" outlineLevel="0" collapsed="false">
      <c r="A1144" s="6" t="s">
        <v>154</v>
      </c>
      <c r="B1144" s="45" t="n">
        <v>43813</v>
      </c>
      <c r="C1144" s="6" t="s">
        <v>179</v>
      </c>
      <c r="D1144" s="6" t="s">
        <v>189</v>
      </c>
      <c r="E1144" s="6" t="s">
        <v>174</v>
      </c>
      <c r="F1144" s="34" t="n">
        <v>0.297585308551788</v>
      </c>
      <c r="G1144" s="34" t="n">
        <v>0.247962968834216</v>
      </c>
      <c r="H1144" s="34" t="n">
        <v>0.200119961262237</v>
      </c>
      <c r="I1144" s="35" t="n">
        <v>4</v>
      </c>
      <c r="J1144" s="6" t="n">
        <v>0</v>
      </c>
      <c r="K1144" s="35" t="n">
        <v>-1</v>
      </c>
      <c r="L1144" s="42" t="n">
        <v>33.2655671578323</v>
      </c>
      <c r="M1144" s="42" t="n">
        <v>-33.2655671578323</v>
      </c>
      <c r="N1144" s="42" t="n">
        <v>2102.95931431525</v>
      </c>
      <c r="O1144" s="6" t="str">
        <f aca="false">IF(H1144&lt;=0,"Below 0%",IF(H1144&lt;=0.05,"0-5%",IF(H1144&lt;=0.1,"5-10%",IF(H1144&lt;=0.2,"10-20%",IF(H1144&lt;=0.4,"20-40%","Above 40%")))))</f>
        <v>20-40%</v>
      </c>
    </row>
    <row r="1145" customFormat="false" ht="15" hidden="false" customHeight="false" outlineLevel="0" collapsed="false">
      <c r="A1145" s="6" t="s">
        <v>154</v>
      </c>
      <c r="B1145" s="45" t="n">
        <v>43813</v>
      </c>
      <c r="C1145" s="6" t="s">
        <v>196</v>
      </c>
      <c r="D1145" s="6" t="s">
        <v>188</v>
      </c>
      <c r="E1145" s="6" t="s">
        <v>174</v>
      </c>
      <c r="F1145" s="34" t="n">
        <v>0.325609713792801</v>
      </c>
      <c r="G1145" s="34" t="n">
        <v>0.275183434502161</v>
      </c>
      <c r="H1145" s="34" t="n">
        <v>0.183246056877905</v>
      </c>
      <c r="I1145" s="35" t="n">
        <v>3.62</v>
      </c>
      <c r="J1145" s="6" t="n">
        <v>0</v>
      </c>
      <c r="K1145" s="35" t="n">
        <v>-1</v>
      </c>
      <c r="L1145" s="42" t="n">
        <v>35.762179387498</v>
      </c>
      <c r="M1145" s="42" t="n">
        <v>-35.762179387498</v>
      </c>
      <c r="N1145" s="42" t="n">
        <v>2067.19713492775</v>
      </c>
      <c r="O1145" s="6" t="str">
        <f aca="false">IF(H1145&lt;=0,"Below 0%",IF(H1145&lt;=0.05,"0-5%",IF(H1145&lt;=0.1,"5-10%",IF(H1145&lt;=0.2,"10-20%",IF(H1145&lt;=0.4,"20-40%","Above 40%")))))</f>
        <v>10-20%</v>
      </c>
    </row>
    <row r="1146" customFormat="false" ht="15" hidden="false" customHeight="false" outlineLevel="0" collapsed="false">
      <c r="A1146" s="6" t="s">
        <v>154</v>
      </c>
      <c r="B1146" s="45" t="n">
        <v>43814</v>
      </c>
      <c r="C1146" s="6" t="s">
        <v>203</v>
      </c>
      <c r="D1146" s="6" t="s">
        <v>181</v>
      </c>
      <c r="E1146" s="6" t="s">
        <v>174</v>
      </c>
      <c r="F1146" s="34" t="n">
        <v>0.370298445224762</v>
      </c>
      <c r="G1146" s="34" t="n">
        <v>0.277273927973937</v>
      </c>
      <c r="H1146" s="34" t="n">
        <v>0.33549680610277</v>
      </c>
      <c r="I1146" s="35" t="n">
        <v>3.6</v>
      </c>
      <c r="J1146" s="6" t="n">
        <v>0</v>
      </c>
      <c r="K1146" s="35" t="n">
        <v>-1</v>
      </c>
      <c r="L1146" s="42" t="n">
        <v>41.343942698555</v>
      </c>
      <c r="M1146" s="42" t="n">
        <v>-41.343942698555</v>
      </c>
      <c r="N1146" s="42" t="n">
        <v>2025.8531922292</v>
      </c>
      <c r="O1146" s="6" t="str">
        <f aca="false">IF(H1146&lt;=0,"Below 0%",IF(H1146&lt;=0.05,"0-5%",IF(H1146&lt;=0.1,"5-10%",IF(H1146&lt;=0.2,"10-20%",IF(H1146&lt;=0.4,"20-40%","Above 40%")))))</f>
        <v>20-40%</v>
      </c>
    </row>
    <row r="1147" customFormat="false" ht="15" hidden="false" customHeight="false" outlineLevel="0" collapsed="false">
      <c r="A1147" s="6" t="s">
        <v>154</v>
      </c>
      <c r="B1147" s="45" t="n">
        <v>43814</v>
      </c>
      <c r="C1147" s="6" t="s">
        <v>176</v>
      </c>
      <c r="D1147" s="6" t="s">
        <v>173</v>
      </c>
      <c r="E1147" s="6" t="s">
        <v>174</v>
      </c>
      <c r="F1147" s="34" t="n">
        <v>0.308710277080536</v>
      </c>
      <c r="G1147" s="34" t="n">
        <v>0.255404184137997</v>
      </c>
      <c r="H1147" s="34" t="n">
        <v>0.208712684650998</v>
      </c>
      <c r="I1147" s="35" t="n">
        <v>3.89</v>
      </c>
      <c r="J1147" s="6" t="n">
        <v>1</v>
      </c>
      <c r="K1147" s="35" t="n">
        <v>2.89</v>
      </c>
      <c r="L1147" s="42" t="n">
        <v>35.922553309117</v>
      </c>
      <c r="M1147" s="42" t="n">
        <v>103.816179063348</v>
      </c>
      <c r="N1147" s="42" t="n">
        <v>2129.66937129255</v>
      </c>
      <c r="O1147" s="6" t="str">
        <f aca="false">IF(H1147&lt;=0,"Below 0%",IF(H1147&lt;=0.05,"0-5%",IF(H1147&lt;=0.1,"5-10%",IF(H1147&lt;=0.2,"10-20%",IF(H1147&lt;=0.4,"20-40%","Above 40%")))))</f>
        <v>20-40%</v>
      </c>
    </row>
    <row r="1148" customFormat="false" ht="15" hidden="false" customHeight="false" outlineLevel="0" collapsed="false">
      <c r="A1148" s="6" t="s">
        <v>154</v>
      </c>
      <c r="B1148" s="45" t="n">
        <v>43820</v>
      </c>
      <c r="C1148" s="6" t="s">
        <v>182</v>
      </c>
      <c r="D1148" s="6" t="s">
        <v>179</v>
      </c>
      <c r="E1148" s="6" t="s">
        <v>187</v>
      </c>
      <c r="F1148" s="34" t="n">
        <v>0.467327177524567</v>
      </c>
      <c r="G1148" s="34" t="n">
        <v>0.399714998218739</v>
      </c>
      <c r="H1148" s="34" t="n">
        <v>0.169150969083296</v>
      </c>
      <c r="I1148" s="35" t="n">
        <v>2.5</v>
      </c>
      <c r="J1148" s="6" t="n">
        <v>0</v>
      </c>
      <c r="K1148" s="35" t="n">
        <v>-1</v>
      </c>
      <c r="L1148" s="42" t="n">
        <v>42.5933874258509</v>
      </c>
      <c r="M1148" s="42" t="n">
        <v>-42.5933874258509</v>
      </c>
      <c r="N1148" s="42" t="n">
        <v>2087.0759838667</v>
      </c>
      <c r="O1148" s="6" t="str">
        <f aca="false">IF(H1148&lt;=0,"Below 0%",IF(H1148&lt;=0.05,"0-5%",IF(H1148&lt;=0.1,"5-10%",IF(H1148&lt;=0.2,"10-20%",IF(H1148&lt;=0.4,"20-40%","Above 40%")))))</f>
        <v>10-20%</v>
      </c>
    </row>
    <row r="1149" customFormat="false" ht="15" hidden="false" customHeight="false" outlineLevel="0" collapsed="false">
      <c r="A1149" s="6" t="s">
        <v>154</v>
      </c>
      <c r="B1149" s="45" t="n">
        <v>43820</v>
      </c>
      <c r="C1149" s="6" t="s">
        <v>201</v>
      </c>
      <c r="D1149" s="6" t="s">
        <v>204</v>
      </c>
      <c r="E1149" s="6" t="s">
        <v>177</v>
      </c>
      <c r="F1149" s="34" t="n">
        <v>0.302406698465347</v>
      </c>
      <c r="G1149" s="34" t="n">
        <v>0.27032103231192</v>
      </c>
      <c r="H1149" s="34" t="n">
        <v>0.118694671587391</v>
      </c>
      <c r="I1149" s="35" t="n">
        <v>3.7</v>
      </c>
      <c r="J1149" s="6" t="n">
        <v>1</v>
      </c>
      <c r="K1149" s="35" t="n">
        <v>2.7</v>
      </c>
      <c r="L1149" s="42" t="n">
        <v>23.4470256731714</v>
      </c>
      <c r="M1149" s="42" t="n">
        <v>63.3069693175629</v>
      </c>
      <c r="N1149" s="42" t="n">
        <v>2150.38295318426</v>
      </c>
      <c r="O1149" s="6" t="str">
        <f aca="false">IF(H1149&lt;=0,"Below 0%",IF(H1149&lt;=0.05,"0-5%",IF(H1149&lt;=0.1,"5-10%",IF(H1149&lt;=0.2,"10-20%",IF(H1149&lt;=0.4,"20-40%","Above 40%")))))</f>
        <v>10-20%</v>
      </c>
    </row>
    <row r="1150" customFormat="false" ht="15" hidden="false" customHeight="false" outlineLevel="0" collapsed="false">
      <c r="A1150" s="6" t="s">
        <v>154</v>
      </c>
      <c r="B1150" s="45" t="n">
        <v>43820</v>
      </c>
      <c r="C1150" s="6" t="s">
        <v>188</v>
      </c>
      <c r="D1150" s="6" t="s">
        <v>180</v>
      </c>
      <c r="E1150" s="6" t="s">
        <v>187</v>
      </c>
      <c r="F1150" s="34" t="n">
        <v>0.505813777446747</v>
      </c>
      <c r="G1150" s="34" t="n">
        <v>0.397169302435243</v>
      </c>
      <c r="H1150" s="34" t="n">
        <v>0.273547009664016</v>
      </c>
      <c r="I1150" s="35" t="n">
        <v>2.53</v>
      </c>
      <c r="J1150" s="6" t="n">
        <v>1</v>
      </c>
      <c r="K1150" s="35" t="n">
        <v>1.53</v>
      </c>
      <c r="L1150" s="42" t="n">
        <v>42.5933874258509</v>
      </c>
      <c r="M1150" s="42" t="n">
        <v>65.1678827615519</v>
      </c>
      <c r="N1150" s="42" t="n">
        <v>2215.55083594581</v>
      </c>
      <c r="O1150" s="6" t="str">
        <f aca="false">IF(H1150&lt;=0,"Below 0%",IF(H1150&lt;=0.05,"0-5%",IF(H1150&lt;=0.1,"5-10%",IF(H1150&lt;=0.2,"10-20%",IF(H1150&lt;=0.4,"20-40%","Above 40%")))))</f>
        <v>20-40%</v>
      </c>
    </row>
    <row r="1151" customFormat="false" ht="15" hidden="false" customHeight="false" outlineLevel="0" collapsed="false">
      <c r="A1151" s="6" t="s">
        <v>154</v>
      </c>
      <c r="B1151" s="45" t="n">
        <v>43820</v>
      </c>
      <c r="C1151" s="6" t="s">
        <v>172</v>
      </c>
      <c r="D1151" s="6" t="s">
        <v>203</v>
      </c>
      <c r="E1151" s="6" t="s">
        <v>187</v>
      </c>
      <c r="F1151" s="34" t="n">
        <v>0.291048169136047</v>
      </c>
      <c r="G1151" s="34" t="n">
        <v>0.255025125628141</v>
      </c>
      <c r="H1151" s="34" t="n">
        <v>0.141252919370905</v>
      </c>
      <c r="I1151" s="35" t="n">
        <v>3.9</v>
      </c>
      <c r="J1151" s="6" t="n">
        <v>0</v>
      </c>
      <c r="K1151" s="35" t="n">
        <v>-1</v>
      </c>
      <c r="L1151" s="42" t="n">
        <v>24.8010756110968</v>
      </c>
      <c r="M1151" s="42" t="n">
        <v>-24.8010756110968</v>
      </c>
      <c r="N1151" s="42" t="n">
        <v>2190.74976033471</v>
      </c>
      <c r="O1151" s="6" t="str">
        <f aca="false">IF(H1151&lt;=0,"Below 0%",IF(H1151&lt;=0.05,"0-5%",IF(H1151&lt;=0.1,"5-10%",IF(H1151&lt;=0.2,"10-20%",IF(H1151&lt;=0.4,"20-40%","Above 40%")))))</f>
        <v>10-20%</v>
      </c>
    </row>
    <row r="1152" customFormat="false" ht="15" hidden="false" customHeight="false" outlineLevel="0" collapsed="false">
      <c r="A1152" s="6" t="s">
        <v>154</v>
      </c>
      <c r="B1152" s="45" t="n">
        <v>43820</v>
      </c>
      <c r="C1152" s="6" t="s">
        <v>172</v>
      </c>
      <c r="D1152" s="6" t="s">
        <v>203</v>
      </c>
      <c r="E1152" s="6" t="s">
        <v>174</v>
      </c>
      <c r="F1152" s="34" t="n">
        <v>0.354735851287842</v>
      </c>
      <c r="G1152" s="34" t="n">
        <v>0.255025125628141</v>
      </c>
      <c r="H1152" s="34" t="n">
        <v>0.390983929187794</v>
      </c>
      <c r="I1152" s="35" t="n">
        <v>3.9</v>
      </c>
      <c r="J1152" s="6" t="n">
        <v>0</v>
      </c>
      <c r="K1152" s="35" t="n">
        <v>-1</v>
      </c>
      <c r="L1152" s="42" t="n">
        <v>42.5933874258509</v>
      </c>
      <c r="M1152" s="42" t="n">
        <v>-42.5933874258509</v>
      </c>
      <c r="N1152" s="42" t="n">
        <v>2148.15637290886</v>
      </c>
      <c r="O1152" s="6" t="str">
        <f aca="false">IF(H1152&lt;=0,"Below 0%",IF(H1152&lt;=0.05,"0-5%",IF(H1152&lt;=0.1,"5-10%",IF(H1152&lt;=0.2,"10-20%",IF(H1152&lt;=0.4,"20-40%","Above 40%")))))</f>
        <v>20-40%</v>
      </c>
    </row>
    <row r="1153" customFormat="false" ht="15" hidden="false" customHeight="false" outlineLevel="0" collapsed="false">
      <c r="A1153" s="6" t="s">
        <v>154</v>
      </c>
      <c r="B1153" s="45" t="n">
        <v>43821</v>
      </c>
      <c r="C1153" s="6" t="s">
        <v>181</v>
      </c>
      <c r="D1153" s="6" t="s">
        <v>190</v>
      </c>
      <c r="E1153" s="6" t="s">
        <v>187</v>
      </c>
      <c r="F1153" s="34" t="n">
        <v>0.555907487869263</v>
      </c>
      <c r="G1153" s="34" t="n">
        <v>0.408210470557076</v>
      </c>
      <c r="H1153" s="34" t="n">
        <v>0.361815847375565</v>
      </c>
      <c r="I1153" s="35" t="n">
        <v>2.45</v>
      </c>
      <c r="J1153" s="6" t="n">
        <v>0</v>
      </c>
      <c r="K1153" s="35" t="n">
        <v>-1</v>
      </c>
      <c r="L1153" s="42" t="n">
        <v>42.9631274581772</v>
      </c>
      <c r="M1153" s="42" t="n">
        <v>-42.9631274581772</v>
      </c>
      <c r="N1153" s="42" t="n">
        <v>2105.19324545068</v>
      </c>
      <c r="O1153" s="6" t="str">
        <f aca="false">IF(H1153&lt;=0,"Below 0%",IF(H1153&lt;=0.05,"0-5%",IF(H1153&lt;=0.1,"5-10%",IF(H1153&lt;=0.2,"10-20%",IF(H1153&lt;=0.4,"20-40%","Above 40%")))))</f>
        <v>20-40%</v>
      </c>
    </row>
    <row r="1154" customFormat="false" ht="15" hidden="false" customHeight="false" outlineLevel="0" collapsed="false">
      <c r="A1154" s="6" t="s">
        <v>154</v>
      </c>
      <c r="B1154" s="45" t="n">
        <v>43821</v>
      </c>
      <c r="C1154" s="6" t="s">
        <v>198</v>
      </c>
      <c r="D1154" s="6" t="s">
        <v>176</v>
      </c>
      <c r="E1154" s="6" t="s">
        <v>187</v>
      </c>
      <c r="F1154" s="34" t="n">
        <v>0.291179448366165</v>
      </c>
      <c r="G1154" s="34" t="n">
        <v>0.218855947486114</v>
      </c>
      <c r="H1154" s="34" t="n">
        <v>0.33046166535931</v>
      </c>
      <c r="I1154" s="35" t="n">
        <v>4.55</v>
      </c>
      <c r="J1154" s="6" t="n">
        <v>1</v>
      </c>
      <c r="K1154" s="35" t="n">
        <v>3.55</v>
      </c>
      <c r="L1154" s="42" t="n">
        <v>42.9631274581772</v>
      </c>
      <c r="M1154" s="42" t="n">
        <v>152.519102476529</v>
      </c>
      <c r="N1154" s="42" t="n">
        <v>2257.71234792721</v>
      </c>
      <c r="O1154" s="6" t="str">
        <f aca="false">IF(H1154&lt;=0,"Below 0%",IF(H1154&lt;=0.05,"0-5%",IF(H1154&lt;=0.1,"5-10%",IF(H1154&lt;=0.2,"10-20%",IF(H1154&lt;=0.4,"20-40%","Above 40%")))))</f>
        <v>20-40%</v>
      </c>
    </row>
    <row r="1155" customFormat="false" ht="15" hidden="false" customHeight="false" outlineLevel="0" collapsed="false">
      <c r="A1155" s="6" t="s">
        <v>154</v>
      </c>
      <c r="B1155" s="45" t="n">
        <v>43825</v>
      </c>
      <c r="C1155" s="6" t="s">
        <v>204</v>
      </c>
      <c r="D1155" s="6" t="s">
        <v>198</v>
      </c>
      <c r="E1155" s="6" t="s">
        <v>187</v>
      </c>
      <c r="F1155" s="34" t="n">
        <v>0.657106578350067</v>
      </c>
      <c r="G1155" s="34" t="n">
        <v>0.513773796192609</v>
      </c>
      <c r="H1155" s="34" t="n">
        <v>0.278980327956866</v>
      </c>
      <c r="I1155" s="35" t="n">
        <v>1.95</v>
      </c>
      <c r="J1155" s="6" t="n">
        <v>0</v>
      </c>
      <c r="K1155" s="35" t="n">
        <v>-1</v>
      </c>
      <c r="L1155" s="42" t="n">
        <v>41.2448552321087</v>
      </c>
      <c r="M1155" s="42" t="n">
        <v>-41.2448552321087</v>
      </c>
      <c r="N1155" s="42" t="n">
        <v>2216.46749269511</v>
      </c>
      <c r="O1155" s="6" t="str">
        <f aca="false">IF(H1155&lt;=0,"Below 0%",IF(H1155&lt;=0.05,"0-5%",IF(H1155&lt;=0.1,"5-10%",IF(H1155&lt;=0.2,"10-20%",IF(H1155&lt;=0.4,"20-40%","Above 40%")))))</f>
        <v>20-40%</v>
      </c>
    </row>
    <row r="1156" customFormat="false" ht="15" hidden="false" customHeight="false" outlineLevel="0" collapsed="false">
      <c r="A1156" s="6" t="s">
        <v>154</v>
      </c>
      <c r="B1156" s="45" t="n">
        <v>43825</v>
      </c>
      <c r="C1156" s="6" t="s">
        <v>195</v>
      </c>
      <c r="D1156" s="6" t="s">
        <v>183</v>
      </c>
      <c r="E1156" s="6" t="s">
        <v>174</v>
      </c>
      <c r="F1156" s="34" t="n">
        <v>0.295369684696198</v>
      </c>
      <c r="G1156" s="34" t="n">
        <v>0.252699134271484</v>
      </c>
      <c r="H1156" s="34" t="n">
        <v>0.168859108076209</v>
      </c>
      <c r="I1156" s="35" t="n">
        <v>3.95</v>
      </c>
      <c r="J1156" s="6" t="n">
        <v>0</v>
      </c>
      <c r="K1156" s="35" t="n">
        <v>-1</v>
      </c>
      <c r="L1156" s="42" t="n">
        <v>29.1353403161946</v>
      </c>
      <c r="M1156" s="42" t="n">
        <v>-29.1353403161946</v>
      </c>
      <c r="N1156" s="42" t="n">
        <v>2187.33215237891</v>
      </c>
      <c r="O1156" s="6" t="str">
        <f aca="false">IF(H1156&lt;=0,"Below 0%",IF(H1156&lt;=0.05,"0-5%",IF(H1156&lt;=0.1,"5-10%",IF(H1156&lt;=0.2,"10-20%",IF(H1156&lt;=0.4,"20-40%","Above 40%")))))</f>
        <v>10-20%</v>
      </c>
    </row>
    <row r="1157" customFormat="false" ht="15" hidden="false" customHeight="false" outlineLevel="0" collapsed="false">
      <c r="A1157" s="6" t="s">
        <v>154</v>
      </c>
      <c r="B1157" s="45" t="n">
        <v>43825</v>
      </c>
      <c r="C1157" s="6" t="s">
        <v>173</v>
      </c>
      <c r="D1157" s="6" t="s">
        <v>196</v>
      </c>
      <c r="E1157" s="6" t="s">
        <v>174</v>
      </c>
      <c r="F1157" s="34" t="n">
        <v>0.294429242610931</v>
      </c>
      <c r="G1157" s="34" t="n">
        <v>0.256004942975568</v>
      </c>
      <c r="H1157" s="34" t="n">
        <v>0.150092022399075</v>
      </c>
      <c r="I1157" s="35" t="n">
        <v>3.9</v>
      </c>
      <c r="J1157" s="6" t="n">
        <v>0</v>
      </c>
      <c r="K1157" s="35" t="n">
        <v>-1</v>
      </c>
      <c r="L1157" s="42" t="n">
        <v>26.3600929719038</v>
      </c>
      <c r="M1157" s="42" t="n">
        <v>-26.3600929719038</v>
      </c>
      <c r="N1157" s="42" t="n">
        <v>2160.97205940701</v>
      </c>
      <c r="O1157" s="6" t="str">
        <f aca="false">IF(H1157&lt;=0,"Below 0%",IF(H1157&lt;=0.05,"0-5%",IF(H1157&lt;=0.1,"5-10%",IF(H1157&lt;=0.2,"10-20%",IF(H1157&lt;=0.4,"20-40%","Above 40%")))))</f>
        <v>10-20%</v>
      </c>
    </row>
    <row r="1158" customFormat="false" ht="15" hidden="false" customHeight="false" outlineLevel="0" collapsed="false">
      <c r="A1158" s="6" t="s">
        <v>154</v>
      </c>
      <c r="B1158" s="45" t="n">
        <v>43825</v>
      </c>
      <c r="C1158" s="6" t="s">
        <v>199</v>
      </c>
      <c r="D1158" s="6" t="s">
        <v>185</v>
      </c>
      <c r="E1158" s="6" t="s">
        <v>187</v>
      </c>
      <c r="F1158" s="34" t="n">
        <v>0.307946026325226</v>
      </c>
      <c r="G1158" s="34" t="n">
        <v>0.272679601468275</v>
      </c>
      <c r="H1158" s="34" t="n">
        <v>0.129332831158088</v>
      </c>
      <c r="I1158" s="35" t="n">
        <v>3.65</v>
      </c>
      <c r="J1158" s="6" t="n">
        <v>0</v>
      </c>
      <c r="K1158" s="35" t="n">
        <v>-1</v>
      </c>
      <c r="L1158" s="42" t="n">
        <v>24.1249321790525</v>
      </c>
      <c r="M1158" s="42" t="n">
        <v>-24.1249321790525</v>
      </c>
      <c r="N1158" s="42" t="n">
        <v>2136.84712722795</v>
      </c>
      <c r="O1158" s="6" t="str">
        <f aca="false">IF(H1158&lt;=0,"Below 0%",IF(H1158&lt;=0.05,"0-5%",IF(H1158&lt;=0.1,"5-10%",IF(H1158&lt;=0.2,"10-20%",IF(H1158&lt;=0.4,"20-40%","Above 40%")))))</f>
        <v>10-20%</v>
      </c>
    </row>
    <row r="1159" customFormat="false" ht="15" hidden="false" customHeight="false" outlineLevel="0" collapsed="false">
      <c r="A1159" s="6" t="s">
        <v>154</v>
      </c>
      <c r="B1159" s="45" t="n">
        <v>43825</v>
      </c>
      <c r="C1159" s="6" t="s">
        <v>199</v>
      </c>
      <c r="D1159" s="6" t="s">
        <v>185</v>
      </c>
      <c r="E1159" s="6" t="s">
        <v>177</v>
      </c>
      <c r="F1159" s="34" t="n">
        <v>0.568428099155426</v>
      </c>
      <c r="G1159" s="34" t="n">
        <v>0.478500262191925</v>
      </c>
      <c r="H1159" s="34" t="n">
        <v>0.187936860371942</v>
      </c>
      <c r="I1159" s="35" t="n">
        <v>2.08</v>
      </c>
      <c r="J1159" s="6" t="n">
        <v>0</v>
      </c>
      <c r="K1159" s="35" t="n">
        <v>-1</v>
      </c>
      <c r="L1159" s="42" t="n">
        <v>41.2448552321087</v>
      </c>
      <c r="M1159" s="42" t="n">
        <v>-41.2448552321087</v>
      </c>
      <c r="N1159" s="42" t="n">
        <v>2095.60227199585</v>
      </c>
      <c r="O1159" s="6" t="str">
        <f aca="false">IF(H1159&lt;=0,"Below 0%",IF(H1159&lt;=0.05,"0-5%",IF(H1159&lt;=0.1,"5-10%",IF(H1159&lt;=0.2,"10-20%",IF(H1159&lt;=0.4,"20-40%","Above 40%")))))</f>
        <v>10-20%</v>
      </c>
    </row>
    <row r="1160" customFormat="false" ht="15" hidden="false" customHeight="false" outlineLevel="0" collapsed="false">
      <c r="A1160" s="6" t="s">
        <v>154</v>
      </c>
      <c r="B1160" s="45" t="n">
        <v>43825</v>
      </c>
      <c r="C1160" s="6" t="s">
        <v>182</v>
      </c>
      <c r="D1160" s="6" t="s">
        <v>172</v>
      </c>
      <c r="E1160" s="6" t="s">
        <v>174</v>
      </c>
      <c r="F1160" s="34" t="n">
        <v>0.288741141557694</v>
      </c>
      <c r="G1160" s="34" t="n">
        <v>0.25620253164557</v>
      </c>
      <c r="H1160" s="34" t="n">
        <v>0.127003467542381</v>
      </c>
      <c r="I1160" s="35" t="n">
        <v>3.9</v>
      </c>
      <c r="J1160" s="6" t="n">
        <v>0</v>
      </c>
      <c r="K1160" s="35" t="n">
        <v>-1</v>
      </c>
      <c r="L1160" s="42" t="n">
        <v>22.4163036292444</v>
      </c>
      <c r="M1160" s="42" t="n">
        <v>-22.4163036292444</v>
      </c>
      <c r="N1160" s="42" t="n">
        <v>2073.1859683666</v>
      </c>
      <c r="O1160" s="6" t="str">
        <f aca="false">IF(H1160&lt;=0,"Below 0%",IF(H1160&lt;=0.05,"0-5%",IF(H1160&lt;=0.1,"5-10%",IF(H1160&lt;=0.2,"10-20%",IF(H1160&lt;=0.4,"20-40%","Above 40%")))))</f>
        <v>10-20%</v>
      </c>
    </row>
    <row r="1161" customFormat="false" ht="15" hidden="false" customHeight="false" outlineLevel="0" collapsed="false">
      <c r="A1161" s="6" t="s">
        <v>154</v>
      </c>
      <c r="B1161" s="45" t="n">
        <v>43825</v>
      </c>
      <c r="C1161" s="6" t="s">
        <v>180</v>
      </c>
      <c r="D1161" s="6" t="s">
        <v>189</v>
      </c>
      <c r="E1161" s="6" t="s">
        <v>174</v>
      </c>
      <c r="F1161" s="34" t="n">
        <v>0.379594922065735</v>
      </c>
      <c r="G1161" s="34" t="n">
        <v>0.279042290101796</v>
      </c>
      <c r="H1161" s="34" t="n">
        <v>0.36034907800985</v>
      </c>
      <c r="I1161" s="35" t="n">
        <v>3.59</v>
      </c>
      <c r="J1161" s="6" t="n">
        <v>0</v>
      </c>
      <c r="K1161" s="35" t="n">
        <v>-1</v>
      </c>
      <c r="L1161" s="42" t="n">
        <v>41.2448552321087</v>
      </c>
      <c r="M1161" s="42" t="n">
        <v>-41.2448552321087</v>
      </c>
      <c r="N1161" s="42" t="n">
        <v>2031.94111313449</v>
      </c>
      <c r="O1161" s="6" t="str">
        <f aca="false">IF(H1161&lt;=0,"Below 0%",IF(H1161&lt;=0.05,"0-5%",IF(H1161&lt;=0.1,"5-10%",IF(H1161&lt;=0.2,"10-20%",IF(H1161&lt;=0.4,"20-40%","Above 40%")))))</f>
        <v>20-40%</v>
      </c>
    </row>
    <row r="1162" customFormat="false" ht="15" hidden="false" customHeight="false" outlineLevel="0" collapsed="false">
      <c r="A1162" s="6" t="s">
        <v>154</v>
      </c>
      <c r="B1162" s="45" t="n">
        <v>43827</v>
      </c>
      <c r="C1162" s="6" t="s">
        <v>198</v>
      </c>
      <c r="D1162" s="6" t="s">
        <v>182</v>
      </c>
      <c r="E1162" s="6" t="s">
        <v>174</v>
      </c>
      <c r="F1162" s="34" t="n">
        <v>0.351716786623001</v>
      </c>
      <c r="G1162" s="34" t="n">
        <v>0.252381947010717</v>
      </c>
      <c r="H1162" s="34" t="n">
        <v>0.393589322805511</v>
      </c>
      <c r="I1162" s="35" t="n">
        <v>3.95</v>
      </c>
      <c r="J1162" s="6" t="n">
        <v>0</v>
      </c>
      <c r="K1162" s="35" t="n">
        <v>-1</v>
      </c>
      <c r="L1162" s="42" t="n">
        <v>37.1793755499373</v>
      </c>
      <c r="M1162" s="42" t="n">
        <v>-37.1793755499373</v>
      </c>
      <c r="N1162" s="42" t="n">
        <v>1994.76173758456</v>
      </c>
      <c r="O1162" s="6" t="str">
        <f aca="false">IF(H1162&lt;=0,"Below 0%",IF(H1162&lt;=0.05,"0-5%",IF(H1162&lt;=0.1,"5-10%",IF(H1162&lt;=0.2,"10-20%",IF(H1162&lt;=0.4,"20-40%","Above 40%")))))</f>
        <v>20-40%</v>
      </c>
    </row>
    <row r="1163" customFormat="false" ht="15" hidden="false" customHeight="false" outlineLevel="0" collapsed="false">
      <c r="A1163" s="6" t="s">
        <v>154</v>
      </c>
      <c r="B1163" s="45" t="n">
        <v>43827</v>
      </c>
      <c r="C1163" s="6" t="s">
        <v>189</v>
      </c>
      <c r="D1163" s="6" t="s">
        <v>195</v>
      </c>
      <c r="E1163" s="6" t="s">
        <v>187</v>
      </c>
      <c r="F1163" s="34" t="n">
        <v>0.293964922428131</v>
      </c>
      <c r="G1163" s="34" t="n">
        <v>0.234490090363733</v>
      </c>
      <c r="H1163" s="34" t="n">
        <v>0.253634735575149</v>
      </c>
      <c r="I1163" s="35" t="n">
        <v>4.25</v>
      </c>
      <c r="J1163" s="6" t="n">
        <v>0</v>
      </c>
      <c r="K1163" s="35" t="n">
        <v>-1</v>
      </c>
      <c r="L1163" s="42" t="n">
        <v>35.6565827318589</v>
      </c>
      <c r="M1163" s="42" t="n">
        <v>-35.6565827318589</v>
      </c>
      <c r="N1163" s="42" t="n">
        <v>1959.1051548527</v>
      </c>
      <c r="O1163" s="6" t="str">
        <f aca="false">IF(H1163&lt;=0,"Below 0%",IF(H1163&lt;=0.05,"0-5%",IF(H1163&lt;=0.1,"5-10%",IF(H1163&lt;=0.2,"10-20%",IF(H1163&lt;=0.4,"20-40%","Above 40%")))))</f>
        <v>20-40%</v>
      </c>
    </row>
    <row r="1164" customFormat="false" ht="15" hidden="false" customHeight="false" outlineLevel="0" collapsed="false">
      <c r="A1164" s="6" t="s">
        <v>154</v>
      </c>
      <c r="B1164" s="45" t="n">
        <v>43827</v>
      </c>
      <c r="C1164" s="6" t="s">
        <v>179</v>
      </c>
      <c r="D1164" s="6" t="s">
        <v>180</v>
      </c>
      <c r="E1164" s="6" t="s">
        <v>177</v>
      </c>
      <c r="F1164" s="34" t="n">
        <v>0.312896430492401</v>
      </c>
      <c r="G1164" s="34" t="n">
        <v>0.243064729194188</v>
      </c>
      <c r="H1164" s="34" t="n">
        <v>0.287296727623629</v>
      </c>
      <c r="I1164" s="35" t="n">
        <v>4.1</v>
      </c>
      <c r="J1164" s="6" t="n">
        <v>0</v>
      </c>
      <c r="K1164" s="35" t="n">
        <v>-1</v>
      </c>
      <c r="L1164" s="42" t="n">
        <v>37.1793755499373</v>
      </c>
      <c r="M1164" s="42" t="n">
        <v>-37.1793755499373</v>
      </c>
      <c r="N1164" s="42" t="n">
        <v>1921.92577930276</v>
      </c>
      <c r="O1164" s="6" t="str">
        <f aca="false">IF(H1164&lt;=0,"Below 0%",IF(H1164&lt;=0.05,"0-5%",IF(H1164&lt;=0.1,"5-10%",IF(H1164&lt;=0.2,"10-20%",IF(H1164&lt;=0.4,"20-40%","Above 40%")))))</f>
        <v>20-40%</v>
      </c>
    </row>
    <row r="1165" customFormat="false" ht="15" hidden="false" customHeight="false" outlineLevel="0" collapsed="false">
      <c r="A1165" s="6" t="s">
        <v>154</v>
      </c>
      <c r="B1165" s="45" t="n">
        <v>43827</v>
      </c>
      <c r="C1165" s="6" t="s">
        <v>196</v>
      </c>
      <c r="D1165" s="6" t="s">
        <v>176</v>
      </c>
      <c r="E1165" s="6" t="s">
        <v>177</v>
      </c>
      <c r="F1165" s="34" t="n">
        <v>0.627443253993988</v>
      </c>
      <c r="G1165" s="34" t="n">
        <v>0.523198274716022</v>
      </c>
      <c r="H1165" s="34" t="n">
        <v>0.199245647999407</v>
      </c>
      <c r="I1165" s="35" t="n">
        <v>1.91</v>
      </c>
      <c r="J1165" s="6" t="n">
        <v>1</v>
      </c>
      <c r="K1165" s="35" t="n">
        <v>0.91</v>
      </c>
      <c r="L1165" s="42" t="n">
        <v>37.1793755499373</v>
      </c>
      <c r="M1165" s="42" t="n">
        <v>33.8332317504429</v>
      </c>
      <c r="N1165" s="42" t="n">
        <v>1955.7590110532</v>
      </c>
      <c r="O1165" s="6" t="str">
        <f aca="false">IF(H1165&lt;=0,"Below 0%",IF(H1165&lt;=0.05,"0-5%",IF(H1165&lt;=0.1,"5-10%",IF(H1165&lt;=0.2,"10-20%",IF(H1165&lt;=0.4,"20-40%","Above 40%")))))</f>
        <v>10-20%</v>
      </c>
    </row>
    <row r="1166" customFormat="false" ht="15" hidden="false" customHeight="false" outlineLevel="0" collapsed="false">
      <c r="A1166" s="6" t="s">
        <v>154</v>
      </c>
      <c r="B1166" s="45" t="n">
        <v>43827</v>
      </c>
      <c r="C1166" s="6" t="s">
        <v>196</v>
      </c>
      <c r="D1166" s="6" t="s">
        <v>176</v>
      </c>
      <c r="E1166" s="6" t="s">
        <v>187</v>
      </c>
      <c r="F1166" s="34" t="n">
        <v>0.249083533883095</v>
      </c>
      <c r="G1166" s="34" t="n">
        <v>0.217241022762522</v>
      </c>
      <c r="H1166" s="34" t="n">
        <v>0.146576879061102</v>
      </c>
      <c r="I1166" s="35" t="n">
        <v>4.6</v>
      </c>
      <c r="J1166" s="6" t="n">
        <v>0</v>
      </c>
      <c r="K1166" s="35" t="n">
        <v>-1</v>
      </c>
      <c r="L1166" s="42" t="n">
        <v>18.8200263818411</v>
      </c>
      <c r="M1166" s="42" t="n">
        <v>-18.8200263818411</v>
      </c>
      <c r="N1166" s="42" t="n">
        <v>1936.93898467136</v>
      </c>
      <c r="O1166" s="6" t="str">
        <f aca="false">IF(H1166&lt;=0,"Below 0%",IF(H1166&lt;=0.05,"0-5%",IF(H1166&lt;=0.1,"5-10%",IF(H1166&lt;=0.2,"10-20%",IF(H1166&lt;=0.4,"20-40%","Above 40%")))))</f>
        <v>10-20%</v>
      </c>
    </row>
    <row r="1167" customFormat="false" ht="15" hidden="false" customHeight="false" outlineLevel="0" collapsed="false">
      <c r="A1167" s="6" t="s">
        <v>154</v>
      </c>
      <c r="B1167" s="45" t="n">
        <v>43827</v>
      </c>
      <c r="C1167" s="6" t="s">
        <v>172</v>
      </c>
      <c r="D1167" s="6" t="s">
        <v>181</v>
      </c>
      <c r="E1167" s="6" t="s">
        <v>174</v>
      </c>
      <c r="F1167" s="34" t="n">
        <v>0.316521793603897</v>
      </c>
      <c r="G1167" s="34" t="n">
        <v>0.238161025404866</v>
      </c>
      <c r="H1167" s="34" t="n">
        <v>0.329024314813141</v>
      </c>
      <c r="I1167" s="35" t="n">
        <v>4.2</v>
      </c>
      <c r="J1167" s="6" t="n">
        <v>1</v>
      </c>
      <c r="K1167" s="35" t="n">
        <v>3.2</v>
      </c>
      <c r="L1167" s="42" t="n">
        <v>37.1793755499373</v>
      </c>
      <c r="M1167" s="42" t="n">
        <v>118.974001759799</v>
      </c>
      <c r="N1167" s="42" t="n">
        <v>2055.91298643116</v>
      </c>
      <c r="O1167" s="6" t="str">
        <f aca="false">IF(H1167&lt;=0,"Below 0%",IF(H1167&lt;=0.05,"0-5%",IF(H1167&lt;=0.1,"5-10%",IF(H1167&lt;=0.2,"10-20%",IF(H1167&lt;=0.4,"20-40%","Above 40%")))))</f>
        <v>20-40%</v>
      </c>
    </row>
    <row r="1168" customFormat="false" ht="15" hidden="false" customHeight="false" outlineLevel="0" collapsed="false">
      <c r="A1168" s="6" t="s">
        <v>154</v>
      </c>
      <c r="B1168" s="45" t="n">
        <v>43828</v>
      </c>
      <c r="C1168" s="6" t="s">
        <v>185</v>
      </c>
      <c r="D1168" s="6" t="s">
        <v>190</v>
      </c>
      <c r="E1168" s="6" t="s">
        <v>174</v>
      </c>
      <c r="F1168" s="34" t="n">
        <v>0.305307537317276</v>
      </c>
      <c r="G1168" s="34" t="n">
        <v>0.258921337231832</v>
      </c>
      <c r="H1168" s="34" t="n">
        <v>0.179151709091906</v>
      </c>
      <c r="I1168" s="35" t="n">
        <v>3.86</v>
      </c>
      <c r="J1168" s="6" t="n">
        <v>0</v>
      </c>
      <c r="K1168" s="35" t="n">
        <v>-1</v>
      </c>
      <c r="L1168" s="42" t="n">
        <v>32.0763928808417</v>
      </c>
      <c r="M1168" s="42" t="n">
        <v>-32.0763928808417</v>
      </c>
      <c r="N1168" s="42" t="n">
        <v>2023.83659355032</v>
      </c>
      <c r="O1168" s="6" t="str">
        <f aca="false">IF(H1168&lt;=0,"Below 0%",IF(H1168&lt;=0.05,"0-5%",IF(H1168&lt;=0.1,"5-10%",IF(H1168&lt;=0.2,"10-20%",IF(H1168&lt;=0.4,"20-40%","Above 40%")))))</f>
        <v>10-20%</v>
      </c>
    </row>
    <row r="1169" customFormat="false" ht="15" hidden="false" customHeight="false" outlineLevel="0" collapsed="false">
      <c r="A1169" s="6" t="s">
        <v>154</v>
      </c>
      <c r="B1169" s="45" t="n">
        <v>43831</v>
      </c>
      <c r="C1169" s="6" t="s">
        <v>196</v>
      </c>
      <c r="D1169" s="6" t="s">
        <v>182</v>
      </c>
      <c r="E1169" s="6" t="s">
        <v>187</v>
      </c>
      <c r="F1169" s="34" t="n">
        <v>0.622131705284119</v>
      </c>
      <c r="G1169" s="34" t="n">
        <v>0.53628679685223</v>
      </c>
      <c r="H1169" s="34" t="n">
        <v>0.16007276132055</v>
      </c>
      <c r="I1169" s="35" t="n">
        <v>1.85</v>
      </c>
      <c r="J1169" s="6" t="n">
        <v>0</v>
      </c>
      <c r="K1169" s="35" t="n">
        <v>-1</v>
      </c>
      <c r="L1169" s="42" t="n">
        <v>40.4767318710064</v>
      </c>
      <c r="M1169" s="42" t="n">
        <v>-40.4767318710064</v>
      </c>
      <c r="N1169" s="42" t="n">
        <v>1983.35986167931</v>
      </c>
      <c r="O1169" s="6" t="str">
        <f aca="false">IF(H1169&lt;=0,"Below 0%",IF(H1169&lt;=0.05,"0-5%",IF(H1169&lt;=0.1,"5-10%",IF(H1169&lt;=0.2,"10-20%",IF(H1169&lt;=0.4,"20-40%","Above 40%")))))</f>
        <v>10-20%</v>
      </c>
    </row>
    <row r="1170" customFormat="false" ht="15" hidden="false" customHeight="false" outlineLevel="0" collapsed="false">
      <c r="A1170" s="6" t="s">
        <v>154</v>
      </c>
      <c r="B1170" s="45" t="n">
        <v>43831</v>
      </c>
      <c r="C1170" s="6" t="s">
        <v>188</v>
      </c>
      <c r="D1170" s="6" t="s">
        <v>195</v>
      </c>
      <c r="E1170" s="6" t="s">
        <v>174</v>
      </c>
      <c r="F1170" s="34" t="n">
        <v>0.298923462629318</v>
      </c>
      <c r="G1170" s="34" t="n">
        <v>0.246261216350947</v>
      </c>
      <c r="H1170" s="34" t="n">
        <v>0.213847097235653</v>
      </c>
      <c r="I1170" s="35" t="n">
        <v>4.05</v>
      </c>
      <c r="J1170" s="6" t="n">
        <v>0</v>
      </c>
      <c r="K1170" s="35" t="n">
        <v>-1</v>
      </c>
      <c r="L1170" s="42" t="n">
        <v>34.9427039284117</v>
      </c>
      <c r="M1170" s="42" t="n">
        <v>-34.9427039284117</v>
      </c>
      <c r="N1170" s="42" t="n">
        <v>1948.4171577509</v>
      </c>
      <c r="O1170" s="6" t="str">
        <f aca="false">IF(H1170&lt;=0,"Below 0%",IF(H1170&lt;=0.05,"0-5%",IF(H1170&lt;=0.1,"5-10%",IF(H1170&lt;=0.2,"10-20%",IF(H1170&lt;=0.4,"20-40%","Above 40%")))))</f>
        <v>20-40%</v>
      </c>
    </row>
    <row r="1171" customFormat="false" ht="15" hidden="false" customHeight="false" outlineLevel="0" collapsed="false">
      <c r="A1171" s="6" t="s">
        <v>154</v>
      </c>
      <c r="B1171" s="45" t="n">
        <v>43831</v>
      </c>
      <c r="C1171" s="6" t="s">
        <v>172</v>
      </c>
      <c r="D1171" s="6" t="s">
        <v>180</v>
      </c>
      <c r="E1171" s="6" t="s">
        <v>187</v>
      </c>
      <c r="F1171" s="34" t="n">
        <v>0.436240583658218</v>
      </c>
      <c r="G1171" s="34" t="n">
        <v>0.380073637049195</v>
      </c>
      <c r="H1171" s="34" t="n">
        <v>0.147779117344447</v>
      </c>
      <c r="I1171" s="35" t="n">
        <v>2.6</v>
      </c>
      <c r="J1171" s="6" t="n">
        <v>0</v>
      </c>
      <c r="K1171" s="35" t="n">
        <v>-1</v>
      </c>
      <c r="L1171" s="42" t="n">
        <v>40.4767318710064</v>
      </c>
      <c r="M1171" s="42" t="n">
        <v>-40.4767318710064</v>
      </c>
      <c r="N1171" s="42" t="n">
        <v>1907.94042587989</v>
      </c>
      <c r="O1171" s="6" t="str">
        <f aca="false">IF(H1171&lt;=0,"Below 0%",IF(H1171&lt;=0.05,"0-5%",IF(H1171&lt;=0.1,"5-10%",IF(H1171&lt;=0.2,"10-20%",IF(H1171&lt;=0.4,"20-40%","Above 40%")))))</f>
        <v>10-20%</v>
      </c>
    </row>
    <row r="1172" customFormat="false" ht="15" hidden="false" customHeight="false" outlineLevel="0" collapsed="false">
      <c r="A1172" s="6" t="s">
        <v>154</v>
      </c>
      <c r="B1172" s="45" t="n">
        <v>43831</v>
      </c>
      <c r="C1172" s="6" t="s">
        <v>198</v>
      </c>
      <c r="D1172" s="6" t="s">
        <v>203</v>
      </c>
      <c r="E1172" s="6" t="s">
        <v>177</v>
      </c>
      <c r="F1172" s="34" t="n">
        <v>0.460986733436585</v>
      </c>
      <c r="G1172" s="34" t="n">
        <v>0.411397407524502</v>
      </c>
      <c r="H1172" s="34" t="n">
        <v>0.120538741871214</v>
      </c>
      <c r="I1172" s="35" t="n">
        <v>2.42</v>
      </c>
      <c r="J1172" s="6" t="n">
        <v>0</v>
      </c>
      <c r="K1172" s="35" t="n">
        <v>-1</v>
      </c>
      <c r="L1172" s="42" t="n">
        <v>40.4767318710064</v>
      </c>
      <c r="M1172" s="42" t="n">
        <v>-40.4767318710064</v>
      </c>
      <c r="N1172" s="42" t="n">
        <v>1867.46369400889</v>
      </c>
      <c r="O1172" s="6" t="str">
        <f aca="false">IF(H1172&lt;=0,"Below 0%",IF(H1172&lt;=0.05,"0-5%",IF(H1172&lt;=0.1,"5-10%",IF(H1172&lt;=0.2,"10-20%",IF(H1172&lt;=0.4,"20-40%","Above 40%")))))</f>
        <v>10-20%</v>
      </c>
    </row>
    <row r="1173" customFormat="false" ht="15" hidden="false" customHeight="false" outlineLevel="0" collapsed="false">
      <c r="A1173" s="6" t="s">
        <v>154</v>
      </c>
      <c r="B1173" s="45" t="n">
        <v>43841</v>
      </c>
      <c r="C1173" s="6" t="s">
        <v>180</v>
      </c>
      <c r="D1173" s="6" t="s">
        <v>185</v>
      </c>
      <c r="E1173" s="6" t="s">
        <v>174</v>
      </c>
      <c r="F1173" s="34" t="n">
        <v>0.315274983644486</v>
      </c>
      <c r="G1173" s="34" t="n">
        <v>0.245143519860829</v>
      </c>
      <c r="H1173" s="34" t="n">
        <v>0.286083286327416</v>
      </c>
      <c r="I1173" s="35" t="n">
        <v>4.1</v>
      </c>
      <c r="J1173" s="6" t="n">
        <v>1</v>
      </c>
      <c r="K1173" s="35" t="n">
        <v>3.1</v>
      </c>
      <c r="L1173" s="42" t="n">
        <v>37.3492738801777</v>
      </c>
      <c r="M1173" s="42" t="n">
        <v>115.782749028551</v>
      </c>
      <c r="N1173" s="42" t="n">
        <v>1983.24644303744</v>
      </c>
      <c r="O1173" s="6" t="str">
        <f aca="false">IF(H1173&lt;=0,"Below 0%",IF(H1173&lt;=0.05,"0-5%",IF(H1173&lt;=0.1,"5-10%",IF(H1173&lt;=0.2,"10-20%",IF(H1173&lt;=0.4,"20-40%","Above 40%")))))</f>
        <v>20-40%</v>
      </c>
    </row>
    <row r="1174" customFormat="false" ht="15" hidden="false" customHeight="false" outlineLevel="0" collapsed="false">
      <c r="A1174" s="6" t="s">
        <v>154</v>
      </c>
      <c r="B1174" s="45" t="n">
        <v>43841</v>
      </c>
      <c r="C1174" s="6" t="s">
        <v>203</v>
      </c>
      <c r="D1174" s="6" t="s">
        <v>188</v>
      </c>
      <c r="E1174" s="6" t="s">
        <v>174</v>
      </c>
      <c r="F1174" s="34" t="n">
        <v>0.259471446275711</v>
      </c>
      <c r="G1174" s="34" t="n">
        <v>0.2203182374541</v>
      </c>
      <c r="H1174" s="34" t="n">
        <v>0.177712064484755</v>
      </c>
      <c r="I1174" s="35" t="n">
        <v>4.55</v>
      </c>
      <c r="J1174" s="6" t="n">
        <v>1</v>
      </c>
      <c r="K1174" s="35" t="n">
        <v>3.55</v>
      </c>
      <c r="L1174" s="42" t="n">
        <v>23.7503349473318</v>
      </c>
      <c r="M1174" s="42" t="n">
        <v>84.3136890630279</v>
      </c>
      <c r="N1174" s="42" t="n">
        <v>2067.56013210047</v>
      </c>
      <c r="O1174" s="6" t="str">
        <f aca="false">IF(H1174&lt;=0,"Below 0%",IF(H1174&lt;=0.05,"0-5%",IF(H1174&lt;=0.1,"5-10%",IF(H1174&lt;=0.2,"10-20%",IF(H1174&lt;=0.4,"20-40%","Above 40%")))))</f>
        <v>10-20%</v>
      </c>
    </row>
    <row r="1175" customFormat="false" ht="15" hidden="false" customHeight="false" outlineLevel="0" collapsed="false">
      <c r="A1175" s="6" t="s">
        <v>154</v>
      </c>
      <c r="B1175" s="45" t="n">
        <v>43842</v>
      </c>
      <c r="C1175" s="6" t="s">
        <v>199</v>
      </c>
      <c r="D1175" s="6" t="s">
        <v>198</v>
      </c>
      <c r="E1175" s="6" t="s">
        <v>187</v>
      </c>
      <c r="F1175" s="34" t="n">
        <v>0.429499059915543</v>
      </c>
      <c r="G1175" s="34" t="n">
        <v>0.364895168034576</v>
      </c>
      <c r="H1175" s="34" t="n">
        <v>0.177047814113133</v>
      </c>
      <c r="I1175" s="35" t="n">
        <v>2.72</v>
      </c>
      <c r="J1175" s="6" t="n">
        <v>0</v>
      </c>
      <c r="K1175" s="35" t="n">
        <v>-1</v>
      </c>
      <c r="L1175" s="42" t="n">
        <v>41.3512026420093</v>
      </c>
      <c r="M1175" s="42" t="n">
        <v>-41.3512026420093</v>
      </c>
      <c r="N1175" s="42" t="n">
        <v>2026.20892945846</v>
      </c>
      <c r="O1175" s="6" t="str">
        <f aca="false">IF(H1175&lt;=0,"Below 0%",IF(H1175&lt;=0.05,"0-5%",IF(H1175&lt;=0.1,"5-10%",IF(H1175&lt;=0.2,"10-20%",IF(H1175&lt;=0.4,"20-40%","Above 40%")))))</f>
        <v>10-20%</v>
      </c>
    </row>
    <row r="1176" customFormat="false" ht="15" hidden="false" customHeight="false" outlineLevel="0" collapsed="false">
      <c r="A1176" s="6" t="s">
        <v>154</v>
      </c>
      <c r="B1176" s="45" t="n">
        <v>43842</v>
      </c>
      <c r="C1176" s="6" t="s">
        <v>199</v>
      </c>
      <c r="D1176" s="6" t="s">
        <v>198</v>
      </c>
      <c r="E1176" s="6" t="s">
        <v>174</v>
      </c>
      <c r="F1176" s="34" t="n">
        <v>0.326731443405151</v>
      </c>
      <c r="G1176" s="34" t="n">
        <v>0.286854004928916</v>
      </c>
      <c r="H1176" s="34" t="n">
        <v>0.139016495468201</v>
      </c>
      <c r="I1176" s="35" t="n">
        <v>3.46</v>
      </c>
      <c r="J1176" s="6" t="n">
        <v>0</v>
      </c>
      <c r="K1176" s="35" t="n">
        <v>-1</v>
      </c>
      <c r="L1176" s="42" t="n">
        <v>27.4184515911043</v>
      </c>
      <c r="M1176" s="42" t="n">
        <v>-27.4184515911043</v>
      </c>
      <c r="N1176" s="42" t="n">
        <v>1998.79047786735</v>
      </c>
      <c r="O1176" s="6" t="str">
        <f aca="false">IF(H1176&lt;=0,"Below 0%",IF(H1176&lt;=0.05,"0-5%",IF(H1176&lt;=0.1,"5-10%",IF(H1176&lt;=0.2,"10-20%",IF(H1176&lt;=0.4,"20-40%","Above 40%")))))</f>
        <v>10-20%</v>
      </c>
    </row>
    <row r="1177" customFormat="false" ht="15" hidden="false" customHeight="false" outlineLevel="0" collapsed="false">
      <c r="A1177" s="6" t="s">
        <v>154</v>
      </c>
      <c r="B1177" s="45" t="n">
        <v>43848</v>
      </c>
      <c r="C1177" s="6" t="s">
        <v>189</v>
      </c>
      <c r="D1177" s="6" t="s">
        <v>173</v>
      </c>
      <c r="E1177" s="6" t="s">
        <v>174</v>
      </c>
      <c r="F1177" s="34" t="n">
        <v>0.343770235776901</v>
      </c>
      <c r="G1177" s="34" t="n">
        <v>0.276218076435428</v>
      </c>
      <c r="H1177" s="34" t="n">
        <v>0.244560965065096</v>
      </c>
      <c r="I1177" s="35" t="n">
        <v>3.6</v>
      </c>
      <c r="J1177" s="6" t="n">
        <v>1</v>
      </c>
      <c r="K1177" s="35" t="n">
        <v>2.6</v>
      </c>
      <c r="L1177" s="42" t="n">
        <v>39.9758095573471</v>
      </c>
      <c r="M1177" s="42" t="n">
        <v>103.937104849102</v>
      </c>
      <c r="N1177" s="42" t="n">
        <v>2102.72758271646</v>
      </c>
      <c r="O1177" s="6" t="str">
        <f aca="false">IF(H1177&lt;=0,"Below 0%",IF(H1177&lt;=0.05,"0-5%",IF(H1177&lt;=0.1,"5-10%",IF(H1177&lt;=0.2,"10-20%",IF(H1177&lt;=0.4,"20-40%","Above 40%")))))</f>
        <v>20-40%</v>
      </c>
    </row>
    <row r="1178" customFormat="false" ht="15" hidden="false" customHeight="false" outlineLevel="0" collapsed="false">
      <c r="A1178" s="6" t="s">
        <v>154</v>
      </c>
      <c r="B1178" s="45" t="n">
        <v>43848</v>
      </c>
      <c r="C1178" s="6" t="s">
        <v>179</v>
      </c>
      <c r="D1178" s="6" t="s">
        <v>203</v>
      </c>
      <c r="E1178" s="6" t="s">
        <v>177</v>
      </c>
      <c r="F1178" s="34" t="n">
        <v>0.399037480354309</v>
      </c>
      <c r="G1178" s="34" t="n">
        <v>0.311032439852612</v>
      </c>
      <c r="H1178" s="34" t="n">
        <v>0.282944893283158</v>
      </c>
      <c r="I1178" s="35" t="n">
        <v>3.2</v>
      </c>
      <c r="J1178" s="6" t="n">
        <v>1</v>
      </c>
      <c r="K1178" s="35" t="n">
        <v>2.2</v>
      </c>
      <c r="L1178" s="42" t="n">
        <v>39.9758095573471</v>
      </c>
      <c r="M1178" s="42" t="n">
        <v>87.9467810261635</v>
      </c>
      <c r="N1178" s="42" t="n">
        <v>2190.67436374262</v>
      </c>
      <c r="O1178" s="6" t="str">
        <f aca="false">IF(H1178&lt;=0,"Below 0%",IF(H1178&lt;=0.05,"0-5%",IF(H1178&lt;=0.1,"5-10%",IF(H1178&lt;=0.2,"10-20%",IF(H1178&lt;=0.4,"20-40%","Above 40%")))))</f>
        <v>20-40%</v>
      </c>
    </row>
    <row r="1179" customFormat="false" ht="15" hidden="false" customHeight="false" outlineLevel="0" collapsed="false">
      <c r="A1179" s="6" t="s">
        <v>154</v>
      </c>
      <c r="B1179" s="45" t="n">
        <v>43848</v>
      </c>
      <c r="C1179" s="6" t="s">
        <v>189</v>
      </c>
      <c r="D1179" s="6" t="s">
        <v>173</v>
      </c>
      <c r="E1179" s="6" t="s">
        <v>187</v>
      </c>
      <c r="F1179" s="34" t="n">
        <v>0.371331483125687</v>
      </c>
      <c r="G1179" s="34" t="n">
        <v>0.326027893497555</v>
      </c>
      <c r="H1179" s="34" t="n">
        <v>0.138956176853842</v>
      </c>
      <c r="I1179" s="35" t="n">
        <v>3.05</v>
      </c>
      <c r="J1179" s="6" t="n">
        <v>0</v>
      </c>
      <c r="K1179" s="35" t="n">
        <v>-1</v>
      </c>
      <c r="L1179" s="42" t="n">
        <v>32.3124038505852</v>
      </c>
      <c r="M1179" s="42" t="n">
        <v>-32.3124038505852</v>
      </c>
      <c r="N1179" s="42" t="n">
        <v>2158.36195989203</v>
      </c>
      <c r="O1179" s="6" t="str">
        <f aca="false">IF(H1179&lt;=0,"Below 0%",IF(H1179&lt;=0.05,"0-5%",IF(H1179&lt;=0.1,"5-10%",IF(H1179&lt;=0.2,"10-20%",IF(H1179&lt;=0.4,"20-40%","Above 40%")))))</f>
        <v>10-20%</v>
      </c>
    </row>
    <row r="1180" customFormat="false" ht="15" hidden="false" customHeight="false" outlineLevel="0" collapsed="false">
      <c r="A1180" s="6" t="s">
        <v>154</v>
      </c>
      <c r="B1180" s="45" t="n">
        <v>43848</v>
      </c>
      <c r="C1180" s="6" t="s">
        <v>201</v>
      </c>
      <c r="D1180" s="6" t="s">
        <v>182</v>
      </c>
      <c r="E1180" s="6" t="s">
        <v>174</v>
      </c>
      <c r="F1180" s="34" t="n">
        <v>0.28882160782814</v>
      </c>
      <c r="G1180" s="34" t="n">
        <v>0.221630444119921</v>
      </c>
      <c r="H1180" s="34" t="n">
        <v>0.303167572374954</v>
      </c>
      <c r="I1180" s="35" t="n">
        <v>4.55</v>
      </c>
      <c r="J1180" s="6" t="n">
        <v>1</v>
      </c>
      <c r="K1180" s="35" t="n">
        <v>3.55</v>
      </c>
      <c r="L1180" s="42" t="n">
        <v>39.9758095573471</v>
      </c>
      <c r="M1180" s="42" t="n">
        <v>141.914123928582</v>
      </c>
      <c r="N1180" s="42" t="n">
        <v>2300.27608382062</v>
      </c>
      <c r="O1180" s="6" t="str">
        <f aca="false">IF(H1180&lt;=0,"Below 0%",IF(H1180&lt;=0.05,"0-5%",IF(H1180&lt;=0.1,"5-10%",IF(H1180&lt;=0.2,"10-20%",IF(H1180&lt;=0.4,"20-40%","Above 40%")))))</f>
        <v>20-40%</v>
      </c>
    </row>
    <row r="1181" customFormat="false" ht="15" hidden="false" customHeight="false" outlineLevel="0" collapsed="false">
      <c r="A1181" s="6" t="s">
        <v>154</v>
      </c>
      <c r="B1181" s="45" t="n">
        <v>43848</v>
      </c>
      <c r="C1181" s="6" t="s">
        <v>172</v>
      </c>
      <c r="D1181" s="6" t="s">
        <v>199</v>
      </c>
      <c r="E1181" s="6" t="s">
        <v>187</v>
      </c>
      <c r="F1181" s="34" t="n">
        <v>0.50274395942688</v>
      </c>
      <c r="G1181" s="34" t="n">
        <v>0.431296361709643</v>
      </c>
      <c r="H1181" s="34" t="n">
        <v>0.16565777980139</v>
      </c>
      <c r="I1181" s="35" t="n">
        <v>2.3</v>
      </c>
      <c r="J1181" s="6" t="n">
        <v>1</v>
      </c>
      <c r="K1181" s="35" t="n">
        <v>1.3</v>
      </c>
      <c r="L1181" s="42" t="n">
        <v>39.9758095573471</v>
      </c>
      <c r="M1181" s="42" t="n">
        <v>51.9685524245512</v>
      </c>
      <c r="N1181" s="42" t="n">
        <v>2352.24463624517</v>
      </c>
      <c r="O1181" s="6" t="str">
        <f aca="false">IF(H1181&lt;=0,"Below 0%",IF(H1181&lt;=0.05,"0-5%",IF(H1181&lt;=0.1,"5-10%",IF(H1181&lt;=0.2,"10-20%",IF(H1181&lt;=0.4,"20-40%","Above 40%")))))</f>
        <v>10-20%</v>
      </c>
    </row>
    <row r="1182" customFormat="false" ht="15" hidden="false" customHeight="false" outlineLevel="0" collapsed="false">
      <c r="A1182" s="6" t="s">
        <v>154</v>
      </c>
      <c r="B1182" s="45" t="n">
        <v>43851</v>
      </c>
      <c r="C1182" s="6" t="s">
        <v>182</v>
      </c>
      <c r="D1182" s="6" t="s">
        <v>198</v>
      </c>
      <c r="E1182" s="6" t="s">
        <v>174</v>
      </c>
      <c r="F1182" s="34" t="n">
        <v>0.338608950376511</v>
      </c>
      <c r="G1182" s="34" t="n">
        <v>0.275376240794108</v>
      </c>
      <c r="H1182" s="34" t="n">
        <v>0.22962296747191</v>
      </c>
      <c r="I1182" s="35" t="n">
        <v>3.65</v>
      </c>
      <c r="J1182" s="6" t="n">
        <v>0</v>
      </c>
      <c r="K1182" s="35" t="n">
        <v>-1</v>
      </c>
      <c r="L1182" s="42" t="n">
        <v>47.0448927249033</v>
      </c>
      <c r="M1182" s="42" t="n">
        <v>-47.0448927249033</v>
      </c>
      <c r="N1182" s="42" t="n">
        <v>2305.19974352026</v>
      </c>
      <c r="O1182" s="6" t="str">
        <f aca="false">IF(H1182&lt;=0,"Below 0%",IF(H1182&lt;=0.05,"0-5%",IF(H1182&lt;=0.1,"5-10%",IF(H1182&lt;=0.2,"10-20%",IF(H1182&lt;=0.4,"20-40%","Above 40%")))))</f>
        <v>20-40%</v>
      </c>
    </row>
    <row r="1183" customFormat="false" ht="15" hidden="false" customHeight="false" outlineLevel="0" collapsed="false">
      <c r="A1183" s="6" t="s">
        <v>154</v>
      </c>
      <c r="B1183" s="45" t="n">
        <v>43851</v>
      </c>
      <c r="C1183" s="6" t="s">
        <v>199</v>
      </c>
      <c r="D1183" s="6" t="s">
        <v>201</v>
      </c>
      <c r="E1183" s="6" t="s">
        <v>187</v>
      </c>
      <c r="F1183" s="34" t="n">
        <v>0.420864254236221</v>
      </c>
      <c r="G1183" s="34" t="n">
        <v>0.323534715960325</v>
      </c>
      <c r="H1183" s="34" t="n">
        <v>0.300831822597462</v>
      </c>
      <c r="I1183" s="35" t="n">
        <v>3.1</v>
      </c>
      <c r="J1183" s="6" t="n">
        <v>1</v>
      </c>
      <c r="K1183" s="35" t="n">
        <v>2.1</v>
      </c>
      <c r="L1183" s="42" t="n">
        <v>47.0448927249033</v>
      </c>
      <c r="M1183" s="42" t="n">
        <v>98.794274722297</v>
      </c>
      <c r="N1183" s="42" t="n">
        <v>2403.99401824256</v>
      </c>
      <c r="O1183" s="6" t="str">
        <f aca="false">IF(H1183&lt;=0,"Below 0%",IF(H1183&lt;=0.05,"0-5%",IF(H1183&lt;=0.1,"5-10%",IF(H1183&lt;=0.2,"10-20%",IF(H1183&lt;=0.4,"20-40%","Above 40%")))))</f>
        <v>20-40%</v>
      </c>
    </row>
    <row r="1184" customFormat="false" ht="15" hidden="false" customHeight="false" outlineLevel="0" collapsed="false">
      <c r="A1184" s="6" t="s">
        <v>154</v>
      </c>
      <c r="B1184" s="45" t="n">
        <v>43851</v>
      </c>
      <c r="C1184" s="6" t="s">
        <v>190</v>
      </c>
      <c r="D1184" s="6" t="s">
        <v>185</v>
      </c>
      <c r="E1184" s="6" t="s">
        <v>174</v>
      </c>
      <c r="F1184" s="34" t="n">
        <v>0.298325926065445</v>
      </c>
      <c r="G1184" s="34" t="n">
        <v>0.245160270761451</v>
      </c>
      <c r="H1184" s="34" t="n">
        <v>0.216860811659513</v>
      </c>
      <c r="I1184" s="35" t="n">
        <v>4.1</v>
      </c>
      <c r="J1184" s="6" t="n">
        <v>1</v>
      </c>
      <c r="K1184" s="35" t="n">
        <v>3.1</v>
      </c>
      <c r="L1184" s="42" t="n">
        <v>42.3283191500101</v>
      </c>
      <c r="M1184" s="42" t="n">
        <v>131.217789365031</v>
      </c>
      <c r="N1184" s="42" t="n">
        <v>2535.21180760759</v>
      </c>
      <c r="O1184" s="6" t="str">
        <f aca="false">IF(H1184&lt;=0,"Below 0%",IF(H1184&lt;=0.05,"0-5%",IF(H1184&lt;=0.1,"5-10%",IF(H1184&lt;=0.2,"10-20%",IF(H1184&lt;=0.4,"20-40%","Above 40%")))))</f>
        <v>20-40%</v>
      </c>
    </row>
    <row r="1185" customFormat="false" ht="15" hidden="false" customHeight="false" outlineLevel="0" collapsed="false">
      <c r="A1185" s="6" t="s">
        <v>154</v>
      </c>
      <c r="B1185" s="45" t="n">
        <v>43862</v>
      </c>
      <c r="C1185" s="6" t="s">
        <v>199</v>
      </c>
      <c r="D1185" s="6" t="s">
        <v>182</v>
      </c>
      <c r="E1185" s="6" t="s">
        <v>174</v>
      </c>
      <c r="F1185" s="34" t="n">
        <v>0.340979993343353</v>
      </c>
      <c r="G1185" s="34" t="n">
        <v>0.269620253164557</v>
      </c>
      <c r="H1185" s="34" t="n">
        <v>0.264667580944831</v>
      </c>
      <c r="I1185" s="35" t="n">
        <v>3.7</v>
      </c>
      <c r="J1185" s="6" t="n">
        <v>0</v>
      </c>
      <c r="K1185" s="35" t="n">
        <v>-1</v>
      </c>
      <c r="L1185" s="42" t="n">
        <v>37.1396553935167</v>
      </c>
      <c r="M1185" s="42" t="n">
        <v>-37.1396553935167</v>
      </c>
      <c r="N1185" s="42" t="n">
        <v>2498.07215221408</v>
      </c>
      <c r="O1185" s="6" t="str">
        <f aca="false">IF(H1185&lt;=0,"Below 0%",IF(H1185&lt;=0.05,"0-5%",IF(H1185&lt;=0.1,"5-10%",IF(H1185&lt;=0.2,"10-20%",IF(H1185&lt;=0.4,"20-40%","Above 40%")))))</f>
        <v>20-40%</v>
      </c>
    </row>
    <row r="1186" customFormat="false" ht="15" hidden="false" customHeight="false" outlineLevel="0" collapsed="false">
      <c r="A1186" s="6" t="s">
        <v>154</v>
      </c>
      <c r="B1186" s="45" t="n">
        <v>43862</v>
      </c>
      <c r="C1186" s="6" t="s">
        <v>195</v>
      </c>
      <c r="D1186" s="6" t="s">
        <v>190</v>
      </c>
      <c r="E1186" s="6" t="s">
        <v>187</v>
      </c>
      <c r="F1186" s="34" t="n">
        <v>0.502846360206604</v>
      </c>
      <c r="G1186" s="34" t="n">
        <v>0.382362512203059</v>
      </c>
      <c r="H1186" s="34" t="n">
        <v>0.315103714821187</v>
      </c>
      <c r="I1186" s="35" t="n">
        <v>2.6</v>
      </c>
      <c r="J1186" s="6" t="n">
        <v>0</v>
      </c>
      <c r="K1186" s="35" t="n">
        <v>-1</v>
      </c>
      <c r="L1186" s="42" t="n">
        <v>37.1396553935167</v>
      </c>
      <c r="M1186" s="42" t="n">
        <v>-37.1396553935167</v>
      </c>
      <c r="N1186" s="42" t="n">
        <v>2460.93249682056</v>
      </c>
      <c r="O1186" s="6" t="str">
        <f aca="false">IF(H1186&lt;=0,"Below 0%",IF(H1186&lt;=0.05,"0-5%",IF(H1186&lt;=0.1,"5-10%",IF(H1186&lt;=0.2,"10-20%",IF(H1186&lt;=0.4,"20-40%","Above 40%")))))</f>
        <v>20-40%</v>
      </c>
    </row>
    <row r="1187" customFormat="false" ht="15" hidden="false" customHeight="false" outlineLevel="0" collapsed="false">
      <c r="A1187" s="6" t="s">
        <v>154</v>
      </c>
      <c r="B1187" s="45" t="n">
        <v>43862</v>
      </c>
      <c r="C1187" s="6" t="s">
        <v>195</v>
      </c>
      <c r="D1187" s="6" t="s">
        <v>190</v>
      </c>
      <c r="E1187" s="6" t="s">
        <v>174</v>
      </c>
      <c r="F1187" s="34" t="n">
        <v>0.325530260801315</v>
      </c>
      <c r="G1187" s="34" t="n">
        <v>0.265104675127454</v>
      </c>
      <c r="H1187" s="34" t="n">
        <v>0.227931045142114</v>
      </c>
      <c r="I1187" s="35" t="n">
        <v>3.75</v>
      </c>
      <c r="J1187" s="6" t="n">
        <v>1</v>
      </c>
      <c r="K1187" s="35" t="n">
        <v>2.75</v>
      </c>
      <c r="L1187" s="42" t="n">
        <v>37.1396553935167</v>
      </c>
      <c r="M1187" s="42" t="n">
        <v>102.134052332171</v>
      </c>
      <c r="N1187" s="42" t="n">
        <v>2563.06654915273</v>
      </c>
      <c r="O1187" s="6" t="str">
        <f aca="false">IF(H1187&lt;=0,"Below 0%",IF(H1187&lt;=0.05,"0-5%",IF(H1187&lt;=0.1,"5-10%",IF(H1187&lt;=0.2,"10-20%",IF(H1187&lt;=0.4,"20-40%","Above 40%")))))</f>
        <v>20-40%</v>
      </c>
    </row>
    <row r="1188" customFormat="false" ht="15" hidden="false" customHeight="false" outlineLevel="0" collapsed="false">
      <c r="A1188" s="6" t="s">
        <v>154</v>
      </c>
      <c r="B1188" s="45" t="n">
        <v>43862</v>
      </c>
      <c r="C1188" s="6" t="s">
        <v>176</v>
      </c>
      <c r="D1188" s="6" t="s">
        <v>203</v>
      </c>
      <c r="E1188" s="6" t="s">
        <v>187</v>
      </c>
      <c r="F1188" s="34" t="n">
        <v>0.562415480613709</v>
      </c>
      <c r="G1188" s="34" t="n">
        <v>0.430060892042399</v>
      </c>
      <c r="H1188" s="34" t="n">
        <v>0.307757787374586</v>
      </c>
      <c r="I1188" s="35" t="n">
        <v>2.33</v>
      </c>
      <c r="J1188" s="6" t="n">
        <v>0</v>
      </c>
      <c r="K1188" s="35" t="n">
        <v>-1</v>
      </c>
      <c r="L1188" s="42" t="n">
        <v>37.1396553935167</v>
      </c>
      <c r="M1188" s="42" t="n">
        <v>-37.1396553935167</v>
      </c>
      <c r="N1188" s="42" t="n">
        <v>2525.92689375921</v>
      </c>
      <c r="O1188" s="6" t="str">
        <f aca="false">IF(H1188&lt;=0,"Below 0%",IF(H1188&lt;=0.05,"0-5%",IF(H1188&lt;=0.1,"5-10%",IF(H1188&lt;=0.2,"10-20%",IF(H1188&lt;=0.4,"20-40%","Above 40%")))))</f>
        <v>20-40%</v>
      </c>
    </row>
    <row r="1189" customFormat="false" ht="15" hidden="false" customHeight="false" outlineLevel="0" collapsed="false">
      <c r="A1189" s="6" t="s">
        <v>154</v>
      </c>
      <c r="B1189" s="45" t="n">
        <v>43862</v>
      </c>
      <c r="C1189" s="6" t="s">
        <v>188</v>
      </c>
      <c r="D1189" s="6" t="s">
        <v>172</v>
      </c>
      <c r="E1189" s="6" t="s">
        <v>187</v>
      </c>
      <c r="F1189" s="34" t="n">
        <v>0.499345451593399</v>
      </c>
      <c r="G1189" s="34" t="n">
        <v>0.428206673995532</v>
      </c>
      <c r="H1189" s="34" t="n">
        <v>0.166131874905363</v>
      </c>
      <c r="I1189" s="35" t="n">
        <v>2.32</v>
      </c>
      <c r="J1189" s="6" t="n">
        <v>0</v>
      </c>
      <c r="K1189" s="35" t="n">
        <v>-1</v>
      </c>
      <c r="L1189" s="42" t="n">
        <v>37.1396553935167</v>
      </c>
      <c r="M1189" s="42" t="n">
        <v>-37.1396553935167</v>
      </c>
      <c r="N1189" s="42" t="n">
        <v>2488.7872383657</v>
      </c>
      <c r="O1189" s="6" t="str">
        <f aca="false">IF(H1189&lt;=0,"Below 0%",IF(H1189&lt;=0.05,"0-5%",IF(H1189&lt;=0.1,"5-10%",IF(H1189&lt;=0.2,"10-20%",IF(H1189&lt;=0.4,"20-40%","Above 40%")))))</f>
        <v>10-20%</v>
      </c>
    </row>
    <row r="1190" customFormat="false" ht="15" hidden="false" customHeight="false" outlineLevel="0" collapsed="false">
      <c r="A1190" s="6" t="s">
        <v>154</v>
      </c>
      <c r="B1190" s="45" t="n">
        <v>43862</v>
      </c>
      <c r="C1190" s="6" t="s">
        <v>188</v>
      </c>
      <c r="D1190" s="6" t="s">
        <v>172</v>
      </c>
      <c r="E1190" s="6" t="s">
        <v>174</v>
      </c>
      <c r="F1190" s="34" t="n">
        <v>0.332923352718353</v>
      </c>
      <c r="G1190" s="34" t="n">
        <v>0.283839852477038</v>
      </c>
      <c r="H1190" s="34" t="n">
        <v>0.172926739543334</v>
      </c>
      <c r="I1190" s="35" t="n">
        <v>3.5</v>
      </c>
      <c r="J1190" s="6" t="n">
        <v>1</v>
      </c>
      <c r="K1190" s="35" t="n">
        <v>2.5</v>
      </c>
      <c r="L1190" s="42" t="n">
        <v>30.6832483996589</v>
      </c>
      <c r="M1190" s="42" t="n">
        <v>76.7081209991473</v>
      </c>
      <c r="N1190" s="42" t="n">
        <v>2565.49535936484</v>
      </c>
      <c r="O1190" s="6" t="str">
        <f aca="false">IF(H1190&lt;=0,"Below 0%",IF(H1190&lt;=0.05,"0-5%",IF(H1190&lt;=0.1,"5-10%",IF(H1190&lt;=0.2,"10-20%",IF(H1190&lt;=0.4,"20-40%","Above 40%")))))</f>
        <v>10-20%</v>
      </c>
    </row>
    <row r="1191" customFormat="false" ht="15" hidden="false" customHeight="false" outlineLevel="0" collapsed="false">
      <c r="A1191" s="6" t="s">
        <v>154</v>
      </c>
      <c r="B1191" s="45" t="n">
        <v>43862</v>
      </c>
      <c r="C1191" s="6" t="s">
        <v>198</v>
      </c>
      <c r="D1191" s="6" t="s">
        <v>173</v>
      </c>
      <c r="E1191" s="6" t="s">
        <v>187</v>
      </c>
      <c r="F1191" s="34" t="n">
        <v>0.423273712396622</v>
      </c>
      <c r="G1191" s="34" t="n">
        <v>0.348468848996832</v>
      </c>
      <c r="H1191" s="34" t="n">
        <v>0.214667289816972</v>
      </c>
      <c r="I1191" s="35" t="n">
        <v>2.85</v>
      </c>
      <c r="J1191" s="6" t="n">
        <v>0</v>
      </c>
      <c r="K1191" s="35" t="n">
        <v>-1</v>
      </c>
      <c r="L1191" s="42" t="n">
        <v>37.1396553935167</v>
      </c>
      <c r="M1191" s="42" t="n">
        <v>-37.1396553935167</v>
      </c>
      <c r="N1191" s="42" t="n">
        <v>2528.35570397133</v>
      </c>
      <c r="O1191" s="6" t="str">
        <f aca="false">IF(H1191&lt;=0,"Below 0%",IF(H1191&lt;=0.05,"0-5%",IF(H1191&lt;=0.1,"5-10%",IF(H1191&lt;=0.2,"10-20%",IF(H1191&lt;=0.4,"20-40%","Above 40%")))))</f>
        <v>20-40%</v>
      </c>
    </row>
    <row r="1192" customFormat="false" ht="15" hidden="false" customHeight="false" outlineLevel="0" collapsed="false">
      <c r="A1192" s="6" t="s">
        <v>154</v>
      </c>
      <c r="B1192" s="45" t="n">
        <v>43863</v>
      </c>
      <c r="C1192" s="6" t="s">
        <v>196</v>
      </c>
      <c r="D1192" s="6" t="s">
        <v>185</v>
      </c>
      <c r="E1192" s="6" t="s">
        <v>174</v>
      </c>
      <c r="F1192" s="34" t="n">
        <v>0.372355043888092</v>
      </c>
      <c r="G1192" s="34" t="n">
        <v>0.273063945354292</v>
      </c>
      <c r="H1192" s="34" t="n">
        <v>0.363618486523269</v>
      </c>
      <c r="I1192" s="35" t="n">
        <v>3.65</v>
      </c>
      <c r="J1192" s="6" t="n">
        <v>1</v>
      </c>
      <c r="K1192" s="35" t="n">
        <v>2.65</v>
      </c>
      <c r="L1192" s="42" t="n">
        <v>50.5671140794265</v>
      </c>
      <c r="M1192" s="42" t="n">
        <v>134.00285231048</v>
      </c>
      <c r="N1192" s="42" t="n">
        <v>2662.35855628181</v>
      </c>
      <c r="O1192" s="6" t="str">
        <f aca="false">IF(H1192&lt;=0,"Below 0%",IF(H1192&lt;=0.05,"0-5%",IF(H1192&lt;=0.1,"5-10%",IF(H1192&lt;=0.2,"10-20%",IF(H1192&lt;=0.4,"20-40%","Above 40%")))))</f>
        <v>20-40%</v>
      </c>
    </row>
    <row r="1193" customFormat="false" ht="15" hidden="false" customHeight="false" outlineLevel="0" collapsed="false">
      <c r="A1193" s="6" t="s">
        <v>154</v>
      </c>
      <c r="B1193" s="45" t="n">
        <v>43863</v>
      </c>
      <c r="C1193" s="6" t="s">
        <v>181</v>
      </c>
      <c r="D1193" s="6" t="s">
        <v>194</v>
      </c>
      <c r="E1193" s="6" t="s">
        <v>174</v>
      </c>
      <c r="F1193" s="34" t="n">
        <v>0.296116173267365</v>
      </c>
      <c r="G1193" s="34" t="n">
        <v>0.211695524338452</v>
      </c>
      <c r="H1193" s="34" t="n">
        <v>0.398783343165745</v>
      </c>
      <c r="I1193" s="35" t="n">
        <v>4.75</v>
      </c>
      <c r="J1193" s="6" t="n">
        <v>0</v>
      </c>
      <c r="K1193" s="35" t="n">
        <v>-1</v>
      </c>
      <c r="L1193" s="42" t="n">
        <v>50.5671140794265</v>
      </c>
      <c r="M1193" s="42" t="n">
        <v>-50.5671140794265</v>
      </c>
      <c r="N1193" s="42" t="n">
        <v>2611.79144220238</v>
      </c>
      <c r="O1193" s="6" t="str">
        <f aca="false">IF(H1193&lt;=0,"Below 0%",IF(H1193&lt;=0.05,"0-5%",IF(H1193&lt;=0.1,"5-10%",IF(H1193&lt;=0.2,"10-20%",IF(H1193&lt;=0.4,"20-40%","Above 40%")))))</f>
        <v>20-40%</v>
      </c>
    </row>
    <row r="1194" customFormat="false" ht="15" hidden="false" customHeight="false" outlineLevel="0" collapsed="false">
      <c r="A1194" s="6" t="s">
        <v>154</v>
      </c>
      <c r="B1194" s="45" t="n">
        <v>43869</v>
      </c>
      <c r="C1194" s="6" t="s">
        <v>201</v>
      </c>
      <c r="D1194" s="6" t="s">
        <v>198</v>
      </c>
      <c r="E1194" s="6" t="s">
        <v>187</v>
      </c>
      <c r="F1194" s="34" t="n">
        <v>0.531196415424347</v>
      </c>
      <c r="G1194" s="34" t="n">
        <v>0.448066911325425</v>
      </c>
      <c r="H1194" s="34" t="n">
        <v>0.185529218957538</v>
      </c>
      <c r="I1194" s="35" t="n">
        <v>2.23</v>
      </c>
      <c r="J1194" s="6" t="n">
        <v>0</v>
      </c>
      <c r="K1194" s="35" t="n">
        <v>-1</v>
      </c>
      <c r="L1194" s="42" t="n">
        <v>52.2358288440476</v>
      </c>
      <c r="M1194" s="42" t="n">
        <v>-52.2358288440476</v>
      </c>
      <c r="N1194" s="42" t="n">
        <v>2559.55561335833</v>
      </c>
      <c r="O1194" s="6" t="str">
        <f aca="false">IF(H1194&lt;=0,"Below 0%",IF(H1194&lt;=0.05,"0-5%",IF(H1194&lt;=0.1,"5-10%",IF(H1194&lt;=0.2,"10-20%",IF(H1194&lt;=0.4,"20-40%","Above 40%")))))</f>
        <v>10-20%</v>
      </c>
    </row>
    <row r="1195" customFormat="false" ht="15" hidden="false" customHeight="false" outlineLevel="0" collapsed="false">
      <c r="A1195" s="6" t="s">
        <v>154</v>
      </c>
      <c r="B1195" s="45" t="n">
        <v>43875</v>
      </c>
      <c r="C1195" s="6" t="s">
        <v>203</v>
      </c>
      <c r="D1195" s="6" t="s">
        <v>195</v>
      </c>
      <c r="E1195" s="6" t="s">
        <v>177</v>
      </c>
      <c r="F1195" s="34" t="n">
        <v>0.377394199371338</v>
      </c>
      <c r="G1195" s="34" t="n">
        <v>0.32751339195934</v>
      </c>
      <c r="H1195" s="34" t="n">
        <v>0.15230158105471</v>
      </c>
      <c r="I1195" s="35" t="n">
        <v>3.05</v>
      </c>
      <c r="J1195" s="6" t="n">
        <v>0</v>
      </c>
      <c r="K1195" s="35" t="n">
        <v>-1</v>
      </c>
      <c r="L1195" s="42" t="n">
        <v>47.1496076906709</v>
      </c>
      <c r="M1195" s="42" t="n">
        <v>-47.1496076906709</v>
      </c>
      <c r="N1195" s="42" t="n">
        <v>2512.40600566766</v>
      </c>
      <c r="O1195" s="6" t="str">
        <f aca="false">IF(H1195&lt;=0,"Below 0%",IF(H1195&lt;=0.05,"0-5%",IF(H1195&lt;=0.1,"5-10%",IF(H1195&lt;=0.2,"10-20%",IF(H1195&lt;=0.4,"20-40%","Above 40%")))))</f>
        <v>10-20%</v>
      </c>
    </row>
    <row r="1196" customFormat="false" ht="15" hidden="false" customHeight="false" outlineLevel="0" collapsed="false">
      <c r="A1196" s="6" t="s">
        <v>154</v>
      </c>
      <c r="B1196" s="45" t="n">
        <v>43876</v>
      </c>
      <c r="C1196" s="6" t="s">
        <v>179</v>
      </c>
      <c r="D1196" s="6" t="s">
        <v>196</v>
      </c>
      <c r="E1196" s="6" t="s">
        <v>174</v>
      </c>
      <c r="F1196" s="34" t="n">
        <v>0.335720419883728</v>
      </c>
      <c r="G1196" s="34" t="n">
        <v>0.260689369344478</v>
      </c>
      <c r="H1196" s="34" t="n">
        <v>0.287817837481911</v>
      </c>
      <c r="I1196" s="35" t="n">
        <v>3.85</v>
      </c>
      <c r="J1196" s="6" t="n">
        <v>0</v>
      </c>
      <c r="K1196" s="35" t="n">
        <v>-1</v>
      </c>
      <c r="L1196" s="42" t="n">
        <v>50.2481201133532</v>
      </c>
      <c r="M1196" s="42" t="n">
        <v>-50.2481201133532</v>
      </c>
      <c r="N1196" s="42" t="n">
        <v>2462.15788555431</v>
      </c>
      <c r="O1196" s="6" t="str">
        <f aca="false">IF(H1196&lt;=0,"Below 0%",IF(H1196&lt;=0.05,"0-5%",IF(H1196&lt;=0.1,"5-10%",IF(H1196&lt;=0.2,"10-20%",IF(H1196&lt;=0.4,"20-40%","Above 40%")))))</f>
        <v>20-40%</v>
      </c>
    </row>
    <row r="1197" customFormat="false" ht="15" hidden="false" customHeight="false" outlineLevel="0" collapsed="false">
      <c r="A1197" s="6" t="s">
        <v>154</v>
      </c>
      <c r="B1197" s="45" t="n">
        <v>43877</v>
      </c>
      <c r="C1197" s="6" t="s">
        <v>185</v>
      </c>
      <c r="D1197" s="6" t="s">
        <v>188</v>
      </c>
      <c r="E1197" s="6" t="s">
        <v>174</v>
      </c>
      <c r="F1197" s="34" t="n">
        <v>0.267020910978317</v>
      </c>
      <c r="G1197" s="34" t="n">
        <v>0.201739073153058</v>
      </c>
      <c r="H1197" s="34" t="n">
        <v>0.323595408687786</v>
      </c>
      <c r="I1197" s="35" t="n">
        <v>4.98</v>
      </c>
      <c r="J1197" s="6" t="n">
        <v>0</v>
      </c>
      <c r="K1197" s="35" t="n">
        <v>-1</v>
      </c>
      <c r="L1197" s="42" t="n">
        <v>49.2431577110861</v>
      </c>
      <c r="M1197" s="42" t="n">
        <v>-49.2431577110861</v>
      </c>
      <c r="N1197" s="42" t="n">
        <v>2412.91472784322</v>
      </c>
      <c r="O1197" s="6" t="str">
        <f aca="false">IF(H1197&lt;=0,"Below 0%",IF(H1197&lt;=0.05,"0-5%",IF(H1197&lt;=0.1,"5-10%",IF(H1197&lt;=0.2,"10-20%",IF(H1197&lt;=0.4,"20-40%","Above 40%")))))</f>
        <v>20-40%</v>
      </c>
    </row>
    <row r="1198" customFormat="false" ht="15" hidden="false" customHeight="false" outlineLevel="0" collapsed="false">
      <c r="A1198" s="6" t="s">
        <v>154</v>
      </c>
      <c r="B1198" s="45" t="n">
        <v>43877</v>
      </c>
      <c r="C1198" s="6" t="s">
        <v>182</v>
      </c>
      <c r="D1198" s="6" t="s">
        <v>181</v>
      </c>
      <c r="E1198" s="6" t="s">
        <v>174</v>
      </c>
      <c r="F1198" s="34" t="n">
        <v>0.301213264465332</v>
      </c>
      <c r="G1198" s="34" t="n">
        <v>0.255255255255255</v>
      </c>
      <c r="H1198" s="34" t="n">
        <v>0.180047259611242</v>
      </c>
      <c r="I1198" s="35" t="n">
        <v>3.9</v>
      </c>
      <c r="J1198" s="6" t="n">
        <v>0</v>
      </c>
      <c r="K1198" s="35" t="n">
        <v>-1</v>
      </c>
      <c r="L1198" s="42" t="n">
        <v>37.0876819275426</v>
      </c>
      <c r="M1198" s="42" t="n">
        <v>-37.0876819275426</v>
      </c>
      <c r="N1198" s="42" t="n">
        <v>2375.82704591568</v>
      </c>
      <c r="O1198" s="6" t="str">
        <f aca="false">IF(H1198&lt;=0,"Below 0%",IF(H1198&lt;=0.05,"0-5%",IF(H1198&lt;=0.1,"5-10%",IF(H1198&lt;=0.2,"10-20%",IF(H1198&lt;=0.4,"20-40%","Above 40%")))))</f>
        <v>10-20%</v>
      </c>
    </row>
    <row r="1199" customFormat="false" ht="15" hidden="false" customHeight="false" outlineLevel="0" collapsed="false">
      <c r="A1199" s="6" t="s">
        <v>154</v>
      </c>
      <c r="B1199" s="45" t="n">
        <v>43883</v>
      </c>
      <c r="C1199" s="6" t="s">
        <v>196</v>
      </c>
      <c r="D1199" s="6" t="s">
        <v>199</v>
      </c>
      <c r="E1199" s="6" t="s">
        <v>187</v>
      </c>
      <c r="F1199" s="34" t="n">
        <v>0.503699421882629</v>
      </c>
      <c r="G1199" s="34" t="n">
        <v>0.443681318681319</v>
      </c>
      <c r="H1199" s="34" t="n">
        <v>0.135273000404193</v>
      </c>
      <c r="I1199" s="35" t="n">
        <v>2.25</v>
      </c>
      <c r="J1199" s="6" t="n">
        <v>1</v>
      </c>
      <c r="K1199" s="35" t="n">
        <v>1.25</v>
      </c>
      <c r="L1199" s="42" t="n">
        <v>40.4344142475174</v>
      </c>
      <c r="M1199" s="42" t="n">
        <v>50.5430178093968</v>
      </c>
      <c r="N1199" s="42" t="n">
        <v>2426.37006372508</v>
      </c>
      <c r="O1199" s="6" t="str">
        <f aca="false">IF(H1199&lt;=0,"Below 0%",IF(H1199&lt;=0.05,"0-5%",IF(H1199&lt;=0.1,"5-10%",IF(H1199&lt;=0.2,"10-20%",IF(H1199&lt;=0.4,"20-40%","Above 40%")))))</f>
        <v>10-20%</v>
      </c>
    </row>
    <row r="1200" customFormat="false" ht="15" hidden="false" customHeight="false" outlineLevel="0" collapsed="false">
      <c r="A1200" s="6" t="s">
        <v>154</v>
      </c>
      <c r="B1200" s="45" t="n">
        <v>43883</v>
      </c>
      <c r="C1200" s="6" t="s">
        <v>196</v>
      </c>
      <c r="D1200" s="6" t="s">
        <v>199</v>
      </c>
      <c r="E1200" s="6" t="s">
        <v>174</v>
      </c>
      <c r="F1200" s="34" t="n">
        <v>0.335512012243271</v>
      </c>
      <c r="G1200" s="34" t="n">
        <v>0.293612637362637</v>
      </c>
      <c r="H1200" s="34" t="n">
        <v>0.142702900178251</v>
      </c>
      <c r="I1200" s="35" t="n">
        <v>3.4</v>
      </c>
      <c r="J1200" s="6" t="n">
        <v>0</v>
      </c>
      <c r="K1200" s="35" t="n">
        <v>-1</v>
      </c>
      <c r="L1200" s="42" t="n">
        <v>29.6394452702878</v>
      </c>
      <c r="M1200" s="42" t="n">
        <v>-29.6394452702878</v>
      </c>
      <c r="N1200" s="42" t="n">
        <v>2396.73061845479</v>
      </c>
      <c r="O1200" s="6" t="str">
        <f aca="false">IF(H1200&lt;=0,"Below 0%",IF(H1200&lt;=0.05,"0-5%",IF(H1200&lt;=0.1,"5-10%",IF(H1200&lt;=0.2,"10-20%",IF(H1200&lt;=0.4,"20-40%","Above 40%")))))</f>
        <v>10-20%</v>
      </c>
    </row>
    <row r="1201" customFormat="false" ht="15" hidden="false" customHeight="false" outlineLevel="0" collapsed="false">
      <c r="A1201" s="6" t="s">
        <v>154</v>
      </c>
      <c r="B1201" s="45" t="n">
        <v>43883</v>
      </c>
      <c r="C1201" s="6" t="s">
        <v>190</v>
      </c>
      <c r="D1201" s="6" t="s">
        <v>181</v>
      </c>
      <c r="E1201" s="6" t="s">
        <v>174</v>
      </c>
      <c r="F1201" s="34" t="n">
        <v>0.27606788277626</v>
      </c>
      <c r="G1201" s="34" t="n">
        <v>0.245736560012993</v>
      </c>
      <c r="H1201" s="34" t="n">
        <v>0.123430240749131</v>
      </c>
      <c r="I1201" s="35" t="n">
        <v>4.05</v>
      </c>
      <c r="J1201" s="6" t="n">
        <v>0</v>
      </c>
      <c r="K1201" s="35" t="n">
        <v>-1</v>
      </c>
      <c r="L1201" s="42" t="n">
        <v>19.5667640965355</v>
      </c>
      <c r="M1201" s="42" t="n">
        <v>-19.5667640965355</v>
      </c>
      <c r="N1201" s="42" t="n">
        <v>2377.16385435825</v>
      </c>
      <c r="O1201" s="6" t="str">
        <f aca="false">IF(H1201&lt;=0,"Below 0%",IF(H1201&lt;=0.05,"0-5%",IF(H1201&lt;=0.1,"5-10%",IF(H1201&lt;=0.2,"10-20%",IF(H1201&lt;=0.4,"20-40%","Above 40%")))))</f>
        <v>10-20%</v>
      </c>
    </row>
    <row r="1202" customFormat="false" ht="15" hidden="false" customHeight="false" outlineLevel="0" collapsed="false">
      <c r="A1202" s="6" t="s">
        <v>154</v>
      </c>
      <c r="B1202" s="45" t="n">
        <v>43883</v>
      </c>
      <c r="C1202" s="6" t="s">
        <v>180</v>
      </c>
      <c r="D1202" s="6" t="s">
        <v>188</v>
      </c>
      <c r="E1202" s="6" t="s">
        <v>177</v>
      </c>
      <c r="F1202" s="34" t="n">
        <v>0.27039048075676</v>
      </c>
      <c r="G1202" s="34" t="n">
        <v>0.21393961982855</v>
      </c>
      <c r="H1202" s="34" t="n">
        <v>0.263863518937955</v>
      </c>
      <c r="I1202" s="35" t="n">
        <v>4.75</v>
      </c>
      <c r="J1202" s="6" t="n">
        <v>0</v>
      </c>
      <c r="K1202" s="35" t="n">
        <v>-1</v>
      </c>
      <c r="L1202" s="42" t="n">
        <v>38.3257303770919</v>
      </c>
      <c r="M1202" s="42" t="n">
        <v>-38.3257303770919</v>
      </c>
      <c r="N1202" s="42" t="n">
        <v>2338.83812398116</v>
      </c>
      <c r="O1202" s="6" t="str">
        <f aca="false">IF(H1202&lt;=0,"Below 0%",IF(H1202&lt;=0.05,"0-5%",IF(H1202&lt;=0.1,"5-10%",IF(H1202&lt;=0.2,"10-20%",IF(H1202&lt;=0.4,"20-40%","Above 40%")))))</f>
        <v>20-40%</v>
      </c>
    </row>
    <row r="1203" customFormat="false" ht="15" hidden="false" customHeight="false" outlineLevel="0" collapsed="false">
      <c r="A1203" s="6" t="s">
        <v>154</v>
      </c>
      <c r="B1203" s="45" t="n">
        <v>43883</v>
      </c>
      <c r="C1203" s="6" t="s">
        <v>195</v>
      </c>
      <c r="D1203" s="6" t="s">
        <v>194</v>
      </c>
      <c r="E1203" s="6" t="s">
        <v>174</v>
      </c>
      <c r="F1203" s="34" t="n">
        <v>0.29551774263382</v>
      </c>
      <c r="G1203" s="34" t="n">
        <v>0.230910225929419</v>
      </c>
      <c r="H1203" s="34" t="n">
        <v>0.279794956868429</v>
      </c>
      <c r="I1203" s="35" t="n">
        <v>4.4</v>
      </c>
      <c r="J1203" s="6" t="n">
        <v>0</v>
      </c>
      <c r="K1203" s="35" t="n">
        <v>-1</v>
      </c>
      <c r="L1203" s="42" t="n">
        <v>40.4344142475174</v>
      </c>
      <c r="M1203" s="42" t="n">
        <v>-40.4344142475174</v>
      </c>
      <c r="N1203" s="42" t="n">
        <v>2298.40370973364</v>
      </c>
      <c r="O1203" s="6" t="str">
        <f aca="false">IF(H1203&lt;=0,"Below 0%",IF(H1203&lt;=0.05,"0-5%",IF(H1203&lt;=0.1,"5-10%",IF(H1203&lt;=0.2,"10-20%",IF(H1203&lt;=0.4,"20-40%","Above 40%")))))</f>
        <v>20-40%</v>
      </c>
    </row>
    <row r="1204" customFormat="false" ht="15" hidden="false" customHeight="false" outlineLevel="0" collapsed="false">
      <c r="A1204" s="6" t="s">
        <v>154</v>
      </c>
      <c r="B1204" s="45" t="n">
        <v>43883</v>
      </c>
      <c r="C1204" s="6" t="s">
        <v>204</v>
      </c>
      <c r="D1204" s="6" t="s">
        <v>201</v>
      </c>
      <c r="E1204" s="6" t="s">
        <v>187</v>
      </c>
      <c r="F1204" s="34" t="n">
        <v>0.542873442173004</v>
      </c>
      <c r="G1204" s="34" t="n">
        <v>0.490722842536308</v>
      </c>
      <c r="H1204" s="34" t="n">
        <v>0.106273022399275</v>
      </c>
      <c r="I1204" s="35" t="n">
        <v>2.02</v>
      </c>
      <c r="J1204" s="6" t="n">
        <v>0</v>
      </c>
      <c r="K1204" s="35" t="n">
        <v>-1</v>
      </c>
      <c r="L1204" s="42" t="n">
        <v>40.4344142475174</v>
      </c>
      <c r="M1204" s="42" t="n">
        <v>-40.4344142475174</v>
      </c>
      <c r="N1204" s="42" t="n">
        <v>2257.96929548613</v>
      </c>
      <c r="O1204" s="6" t="str">
        <f aca="false">IF(H1204&lt;=0,"Below 0%",IF(H1204&lt;=0.05,"0-5%",IF(H1204&lt;=0.1,"5-10%",IF(H1204&lt;=0.2,"10-20%",IF(H1204&lt;=0.4,"20-40%","Above 40%")))))</f>
        <v>10-20%</v>
      </c>
    </row>
    <row r="1205" customFormat="false" ht="15" hidden="false" customHeight="false" outlineLevel="0" collapsed="false">
      <c r="A1205" s="6" t="s">
        <v>154</v>
      </c>
      <c r="B1205" s="45" t="n">
        <v>43883</v>
      </c>
      <c r="C1205" s="6" t="s">
        <v>179</v>
      </c>
      <c r="D1205" s="6" t="s">
        <v>182</v>
      </c>
      <c r="E1205" s="6" t="s">
        <v>174</v>
      </c>
      <c r="F1205" s="34" t="n">
        <v>0.271223396062851</v>
      </c>
      <c r="G1205" s="34" t="n">
        <v>0.227882037533512</v>
      </c>
      <c r="H1205" s="34" t="n">
        <v>0.190192079193452</v>
      </c>
      <c r="I1205" s="35" t="n">
        <v>4.4</v>
      </c>
      <c r="J1205" s="6" t="n">
        <v>0</v>
      </c>
      <c r="K1205" s="35" t="n">
        <v>-1</v>
      </c>
      <c r="L1205" s="42" t="n">
        <v>28.7475221051004</v>
      </c>
      <c r="M1205" s="42" t="n">
        <v>-28.7475221051004</v>
      </c>
      <c r="N1205" s="42" t="n">
        <v>2229.22177338103</v>
      </c>
      <c r="O1205" s="6" t="str">
        <f aca="false">IF(H1205&lt;=0,"Below 0%",IF(H1205&lt;=0.05,"0-5%",IF(H1205&lt;=0.1,"5-10%",IF(H1205&lt;=0.2,"10-20%",IF(H1205&lt;=0.4,"20-40%","Above 40%")))))</f>
        <v>10-20%</v>
      </c>
    </row>
    <row r="1206" customFormat="false" ht="15" hidden="false" customHeight="false" outlineLevel="0" collapsed="false">
      <c r="A1206" s="6" t="s">
        <v>154</v>
      </c>
      <c r="B1206" s="45" t="n">
        <v>43890</v>
      </c>
      <c r="C1206" s="6" t="s">
        <v>201</v>
      </c>
      <c r="D1206" s="6" t="s">
        <v>180</v>
      </c>
      <c r="E1206" s="6" t="s">
        <v>177</v>
      </c>
      <c r="F1206" s="34" t="n">
        <v>0.297436445951462</v>
      </c>
      <c r="G1206" s="34" t="n">
        <v>0.239650252799146</v>
      </c>
      <c r="H1206" s="34" t="n">
        <v>0.241127194640381</v>
      </c>
      <c r="I1206" s="35" t="n">
        <v>4.15</v>
      </c>
      <c r="J1206" s="6" t="n">
        <v>1</v>
      </c>
      <c r="K1206" s="35" t="n">
        <v>3.15</v>
      </c>
      <c r="L1206" s="42" t="n">
        <v>41.4637462614328</v>
      </c>
      <c r="M1206" s="42" t="n">
        <v>130.610800723513</v>
      </c>
      <c r="N1206" s="42" t="n">
        <v>2359.83257410454</v>
      </c>
      <c r="O1206" s="6" t="str">
        <f aca="false">IF(H1206&lt;=0,"Below 0%",IF(H1206&lt;=0.05,"0-5%",IF(H1206&lt;=0.1,"5-10%",IF(H1206&lt;=0.2,"10-20%",IF(H1206&lt;=0.4,"20-40%","Above 40%")))))</f>
        <v>20-40%</v>
      </c>
    </row>
    <row r="1207" customFormat="false" ht="15" hidden="false" customHeight="false" outlineLevel="0" collapsed="false">
      <c r="A1207" s="6" t="s">
        <v>154</v>
      </c>
      <c r="B1207" s="45" t="n">
        <v>43890</v>
      </c>
      <c r="C1207" s="6" t="s">
        <v>189</v>
      </c>
      <c r="D1207" s="6" t="s">
        <v>179</v>
      </c>
      <c r="E1207" s="6" t="s">
        <v>187</v>
      </c>
      <c r="F1207" s="34" t="n">
        <v>0.457356244325638</v>
      </c>
      <c r="G1207" s="34" t="n">
        <v>0.353640634174985</v>
      </c>
      <c r="H1207" s="34" t="n">
        <v>0.293279674697486</v>
      </c>
      <c r="I1207" s="35" t="n">
        <v>2.8</v>
      </c>
      <c r="J1207" s="6" t="n">
        <v>1</v>
      </c>
      <c r="K1207" s="35" t="n">
        <v>1.8</v>
      </c>
      <c r="L1207" s="42" t="n">
        <v>44.5844354676205</v>
      </c>
      <c r="M1207" s="42" t="n">
        <v>80.2519838417169</v>
      </c>
      <c r="N1207" s="42" t="n">
        <v>2440.08455794626</v>
      </c>
      <c r="O1207" s="6" t="str">
        <f aca="false">IF(H1207&lt;=0,"Below 0%",IF(H1207&lt;=0.05,"0-5%",IF(H1207&lt;=0.1,"5-10%",IF(H1207&lt;=0.2,"10-20%",IF(H1207&lt;=0.4,"20-40%","Above 40%")))))</f>
        <v>20-40%</v>
      </c>
    </row>
    <row r="1208" customFormat="false" ht="15" hidden="false" customHeight="false" outlineLevel="0" collapsed="false">
      <c r="A1208" s="6" t="s">
        <v>154</v>
      </c>
      <c r="B1208" s="45" t="n">
        <v>43891</v>
      </c>
      <c r="C1208" s="6" t="s">
        <v>173</v>
      </c>
      <c r="D1208" s="6" t="s">
        <v>176</v>
      </c>
      <c r="E1208" s="6" t="s">
        <v>174</v>
      </c>
      <c r="F1208" s="34" t="n">
        <v>0.339046537876129</v>
      </c>
      <c r="G1208" s="34" t="n">
        <v>0.290877453734752</v>
      </c>
      <c r="H1208" s="34" t="n">
        <v>0.165599236114402</v>
      </c>
      <c r="I1208" s="35" t="n">
        <v>3.45</v>
      </c>
      <c r="J1208" s="6" t="n">
        <v>1</v>
      </c>
      <c r="K1208" s="35" t="n">
        <v>2.45</v>
      </c>
      <c r="L1208" s="42" t="n">
        <v>42.2559292058471</v>
      </c>
      <c r="M1208" s="42" t="n">
        <v>103.527026554325</v>
      </c>
      <c r="N1208" s="42" t="n">
        <v>2543.61158450058</v>
      </c>
      <c r="O1208" s="6" t="str">
        <f aca="false">IF(H1208&lt;=0,"Below 0%",IF(H1208&lt;=0.05,"0-5%",IF(H1208&lt;=0.1,"5-10%",IF(H1208&lt;=0.2,"10-20%",IF(H1208&lt;=0.4,"20-40%","Above 40%")))))</f>
        <v>10-20%</v>
      </c>
    </row>
    <row r="1209" customFormat="false" ht="15" hidden="false" customHeight="false" outlineLevel="0" collapsed="false">
      <c r="A1209" s="6" t="s">
        <v>154</v>
      </c>
      <c r="B1209" s="45" t="n">
        <v>43897</v>
      </c>
      <c r="C1209" s="6" t="s">
        <v>196</v>
      </c>
      <c r="D1209" s="6" t="s">
        <v>181</v>
      </c>
      <c r="E1209" s="6" t="s">
        <v>177</v>
      </c>
      <c r="F1209" s="34" t="n">
        <v>0.446492880582809</v>
      </c>
      <c r="G1209" s="34" t="n">
        <v>0.352540364390461</v>
      </c>
      <c r="H1209" s="34" t="n">
        <v>0.266501444039725</v>
      </c>
      <c r="I1209" s="35" t="n">
        <v>2.82</v>
      </c>
      <c r="J1209" s="6" t="n">
        <v>0</v>
      </c>
      <c r="K1209" s="35" t="n">
        <v>-1</v>
      </c>
      <c r="L1209" s="42" t="n">
        <v>50.8722316900116</v>
      </c>
      <c r="M1209" s="42" t="n">
        <v>-50.8722316900116</v>
      </c>
      <c r="N1209" s="42" t="n">
        <v>2492.73935281057</v>
      </c>
      <c r="O1209" s="6" t="str">
        <f aca="false">IF(H1209&lt;=0,"Below 0%",IF(H1209&lt;=0.05,"0-5%",IF(H1209&lt;=0.1,"5-10%",IF(H1209&lt;=0.2,"10-20%",IF(H1209&lt;=0.4,"20-40%","Above 40%")))))</f>
        <v>20-40%</v>
      </c>
    </row>
    <row r="1210" customFormat="false" ht="15" hidden="false" customHeight="false" outlineLevel="0" collapsed="false">
      <c r="A1210" s="6" t="s">
        <v>154</v>
      </c>
      <c r="B1210" s="45" t="n">
        <v>43897</v>
      </c>
      <c r="C1210" s="6" t="s">
        <v>180</v>
      </c>
      <c r="D1210" s="6" t="s">
        <v>198</v>
      </c>
      <c r="E1210" s="6" t="s">
        <v>187</v>
      </c>
      <c r="F1210" s="34" t="n">
        <v>0.517488181591034</v>
      </c>
      <c r="G1210" s="34" t="n">
        <v>0.374851632047478</v>
      </c>
      <c r="H1210" s="34" t="n">
        <v>0.380514681940855</v>
      </c>
      <c r="I1210" s="35" t="n">
        <v>2.65</v>
      </c>
      <c r="J1210" s="6" t="n">
        <v>1</v>
      </c>
      <c r="K1210" s="35" t="n">
        <v>1.65</v>
      </c>
      <c r="L1210" s="42" t="n">
        <v>50.8722316900116</v>
      </c>
      <c r="M1210" s="42" t="n">
        <v>83.9391822885192</v>
      </c>
      <c r="N1210" s="42" t="n">
        <v>2576.67853509909</v>
      </c>
      <c r="O1210" s="6" t="str">
        <f aca="false">IF(H1210&lt;=0,"Below 0%",IF(H1210&lt;=0.05,"0-5%",IF(H1210&lt;=0.1,"5-10%",IF(H1210&lt;=0.2,"10-20%",IF(H1210&lt;=0.4,"20-40%","Above 40%")))))</f>
        <v>20-40%</v>
      </c>
    </row>
    <row r="1211" customFormat="false" ht="15" hidden="false" customHeight="false" outlineLevel="0" collapsed="false">
      <c r="A1211" s="6" t="s">
        <v>154</v>
      </c>
      <c r="B1211" s="45" t="n">
        <v>44001</v>
      </c>
      <c r="C1211" s="6" t="s">
        <v>181</v>
      </c>
      <c r="D1211" s="6" t="s">
        <v>176</v>
      </c>
      <c r="E1211" s="6" t="s">
        <v>174</v>
      </c>
      <c r="F1211" s="34" t="n">
        <v>0.395551204681397</v>
      </c>
      <c r="G1211" s="34" t="n">
        <v>0.283336284752966</v>
      </c>
      <c r="H1211" s="34" t="n">
        <v>0.396048533022404</v>
      </c>
      <c r="I1211" s="35" t="n">
        <v>3.55</v>
      </c>
      <c r="J1211" s="6" t="n">
        <v>1</v>
      </c>
      <c r="K1211" s="35" t="n">
        <v>2.55</v>
      </c>
      <c r="L1211" s="42" t="n">
        <v>51.5335707019818</v>
      </c>
      <c r="M1211" s="42" t="n">
        <v>131.410605290054</v>
      </c>
      <c r="N1211" s="42" t="n">
        <v>2708.08914038914</v>
      </c>
      <c r="O1211" s="6" t="str">
        <f aca="false">IF(H1211&lt;=0,"Below 0%",IF(H1211&lt;=0.05,"0-5%",IF(H1211&lt;=0.1,"5-10%",IF(H1211&lt;=0.2,"10-20%",IF(H1211&lt;=0.4,"20-40%","Above 40%")))))</f>
        <v>20-40%</v>
      </c>
    </row>
    <row r="1212" customFormat="false" ht="15" hidden="false" customHeight="false" outlineLevel="0" collapsed="false">
      <c r="A1212" s="6" t="s">
        <v>154</v>
      </c>
      <c r="B1212" s="45" t="n">
        <v>44002</v>
      </c>
      <c r="C1212" s="6" t="s">
        <v>198</v>
      </c>
      <c r="D1212" s="6" t="s">
        <v>195</v>
      </c>
      <c r="E1212" s="6" t="s">
        <v>187</v>
      </c>
      <c r="F1212" s="34" t="n">
        <v>0.368155181407929</v>
      </c>
      <c r="G1212" s="34" t="n">
        <v>0.267263618660853</v>
      </c>
      <c r="H1212" s="34" t="n">
        <v>0.377498303931533</v>
      </c>
      <c r="I1212" s="35" t="n">
        <v>3.75</v>
      </c>
      <c r="J1212" s="6" t="n">
        <v>0</v>
      </c>
      <c r="K1212" s="35" t="n">
        <v>-1</v>
      </c>
      <c r="L1212" s="42" t="n">
        <v>54.1617828077828</v>
      </c>
      <c r="M1212" s="42" t="n">
        <v>-54.1617828077828</v>
      </c>
      <c r="N1212" s="42" t="n">
        <v>2653.92735758136</v>
      </c>
      <c r="O1212" s="6" t="str">
        <f aca="false">IF(H1212&lt;=0,"Below 0%",IF(H1212&lt;=0.05,"0-5%",IF(H1212&lt;=0.1,"5-10%",IF(H1212&lt;=0.2,"10-20%",IF(H1212&lt;=0.4,"20-40%","Above 40%")))))</f>
        <v>20-40%</v>
      </c>
    </row>
    <row r="1213" customFormat="false" ht="15" hidden="false" customHeight="false" outlineLevel="0" collapsed="false">
      <c r="A1213" s="6" t="s">
        <v>154</v>
      </c>
      <c r="B1213" s="45" t="n">
        <v>44007</v>
      </c>
      <c r="C1213" s="6" t="s">
        <v>179</v>
      </c>
      <c r="D1213" s="6" t="s">
        <v>185</v>
      </c>
      <c r="E1213" s="6" t="s">
        <v>187</v>
      </c>
      <c r="F1213" s="34" t="n">
        <v>0.450041979551315</v>
      </c>
      <c r="G1213" s="34" t="n">
        <v>0.365554860055441</v>
      </c>
      <c r="H1213" s="34" t="n">
        <v>0.231120219501556</v>
      </c>
      <c r="I1213" s="35" t="n">
        <v>2.75</v>
      </c>
      <c r="J1213" s="6" t="n">
        <v>0</v>
      </c>
      <c r="K1213" s="35" t="n">
        <v>-1</v>
      </c>
      <c r="L1213" s="42" t="n">
        <v>53.0785471516272</v>
      </c>
      <c r="M1213" s="42" t="n">
        <v>-53.0785471516272</v>
      </c>
      <c r="N1213" s="42" t="n">
        <v>2600.84881042973</v>
      </c>
      <c r="O1213" s="6" t="str">
        <f aca="false">IF(H1213&lt;=0,"Below 0%",IF(H1213&lt;=0.05,"0-5%",IF(H1213&lt;=0.1,"5-10%",IF(H1213&lt;=0.2,"10-20%",IF(H1213&lt;=0.4,"20-40%","Above 40%")))))</f>
        <v>20-40%</v>
      </c>
    </row>
    <row r="1214" customFormat="false" ht="15" hidden="false" customHeight="false" outlineLevel="0" collapsed="false">
      <c r="A1214" s="6" t="s">
        <v>154</v>
      </c>
      <c r="B1214" s="45" t="n">
        <v>44010</v>
      </c>
      <c r="C1214" s="6" t="s">
        <v>198</v>
      </c>
      <c r="D1214" s="6" t="s">
        <v>179</v>
      </c>
      <c r="E1214" s="6" t="s">
        <v>187</v>
      </c>
      <c r="F1214" s="34" t="n">
        <v>0.488986134529114</v>
      </c>
      <c r="G1214" s="34" t="n">
        <v>0.384771720984249</v>
      </c>
      <c r="H1214" s="34" t="n">
        <v>0.270847382646218</v>
      </c>
      <c r="I1214" s="35" t="n">
        <v>2.6</v>
      </c>
      <c r="J1214" s="6" t="n">
        <v>0</v>
      </c>
      <c r="K1214" s="35" t="n">
        <v>-1</v>
      </c>
      <c r="L1214" s="42" t="n">
        <v>52.0169762085946</v>
      </c>
      <c r="M1214" s="42" t="n">
        <v>-52.0169762085946</v>
      </c>
      <c r="N1214" s="42" t="n">
        <v>2548.83183422114</v>
      </c>
      <c r="O1214" s="6" t="str">
        <f aca="false">IF(H1214&lt;=0,"Below 0%",IF(H1214&lt;=0.05,"0-5%",IF(H1214&lt;=0.1,"5-10%",IF(H1214&lt;=0.2,"10-20%",IF(H1214&lt;=0.4,"20-40%","Above 40%")))))</f>
        <v>20-40%</v>
      </c>
    </row>
    <row r="1215" customFormat="false" ht="15" hidden="false" customHeight="false" outlineLevel="0" collapsed="false">
      <c r="A1215" s="6" t="s">
        <v>154</v>
      </c>
      <c r="B1215" s="45" t="n">
        <v>44013</v>
      </c>
      <c r="C1215" s="6" t="s">
        <v>199</v>
      </c>
      <c r="D1215" s="6" t="s">
        <v>188</v>
      </c>
      <c r="E1215" s="6" t="s">
        <v>177</v>
      </c>
      <c r="F1215" s="34" t="n">
        <v>0.400916904211044</v>
      </c>
      <c r="G1215" s="34" t="n">
        <v>0.300411283829364</v>
      </c>
      <c r="H1215" s="34" t="n">
        <v>0.334560070782054</v>
      </c>
      <c r="I1215" s="35" t="n">
        <v>3.32</v>
      </c>
      <c r="J1215" s="6" t="n">
        <v>1</v>
      </c>
      <c r="K1215" s="35" t="n">
        <v>2.32</v>
      </c>
      <c r="L1215" s="42" t="n">
        <v>50.9766366844227</v>
      </c>
      <c r="M1215" s="42" t="n">
        <v>118.265797107861</v>
      </c>
      <c r="N1215" s="42" t="n">
        <v>2667.097631329</v>
      </c>
      <c r="O1215" s="6" t="str">
        <f aca="false">IF(H1215&lt;=0,"Below 0%",IF(H1215&lt;=0.05,"0-5%",IF(H1215&lt;=0.1,"5-10%",IF(H1215&lt;=0.2,"10-20%",IF(H1215&lt;=0.4,"20-40%","Above 40%")))))</f>
        <v>20-40%</v>
      </c>
    </row>
    <row r="1216" customFormat="false" ht="15" hidden="false" customHeight="false" outlineLevel="0" collapsed="false">
      <c r="A1216" s="6" t="s">
        <v>154</v>
      </c>
      <c r="B1216" s="45" t="n">
        <v>44014</v>
      </c>
      <c r="C1216" s="6" t="s">
        <v>204</v>
      </c>
      <c r="D1216" s="6" t="s">
        <v>181</v>
      </c>
      <c r="E1216" s="6" t="s">
        <v>187</v>
      </c>
      <c r="F1216" s="34" t="n">
        <v>0.314918845891953</v>
      </c>
      <c r="G1216" s="34" t="n">
        <v>0.23353589688289</v>
      </c>
      <c r="H1216" s="34" t="n">
        <v>0.348481540077215</v>
      </c>
      <c r="I1216" s="35" t="n">
        <v>4.3</v>
      </c>
      <c r="J1216" s="6" t="n">
        <v>1</v>
      </c>
      <c r="K1216" s="35" t="n">
        <v>3.3</v>
      </c>
      <c r="L1216" s="42" t="n">
        <v>53.3419526265799</v>
      </c>
      <c r="M1216" s="42" t="n">
        <v>176.028443667714</v>
      </c>
      <c r="N1216" s="42" t="n">
        <v>2843.12607499671</v>
      </c>
      <c r="O1216" s="6" t="str">
        <f aca="false">IF(H1216&lt;=0,"Below 0%",IF(H1216&lt;=0.05,"0-5%",IF(H1216&lt;=0.1,"5-10%",IF(H1216&lt;=0.2,"10-20%",IF(H1216&lt;=0.4,"20-40%","Above 40%")))))</f>
        <v>20-40%</v>
      </c>
    </row>
    <row r="1217" customFormat="false" ht="15" hidden="false" customHeight="false" outlineLevel="0" collapsed="false">
      <c r="A1217" s="6" t="s">
        <v>154</v>
      </c>
      <c r="B1217" s="45" t="n">
        <v>44014</v>
      </c>
      <c r="C1217" s="6" t="s">
        <v>204</v>
      </c>
      <c r="D1217" s="6" t="s">
        <v>181</v>
      </c>
      <c r="E1217" s="6" t="s">
        <v>177</v>
      </c>
      <c r="F1217" s="34" t="n">
        <v>0.555195033550263</v>
      </c>
      <c r="G1217" s="34" t="n">
        <v>0.482790556055974</v>
      </c>
      <c r="H1217" s="34" t="n">
        <v>0.149970782539281</v>
      </c>
      <c r="I1217" s="35" t="n">
        <v>2.08</v>
      </c>
      <c r="J1217" s="6" t="n">
        <v>0</v>
      </c>
      <c r="K1217" s="35" t="n">
        <v>-1</v>
      </c>
      <c r="L1217" s="42" t="n">
        <v>53.3419526265799</v>
      </c>
      <c r="M1217" s="42" t="n">
        <v>-53.3419526265799</v>
      </c>
      <c r="N1217" s="42" t="n">
        <v>2789.78412237013</v>
      </c>
      <c r="O1217" s="6" t="str">
        <f aca="false">IF(H1217&lt;=0,"Below 0%",IF(H1217&lt;=0.05,"0-5%",IF(H1217&lt;=0.1,"5-10%",IF(H1217&lt;=0.2,"10-20%",IF(H1217&lt;=0.4,"20-40%","Above 40%")))))</f>
        <v>10-20%</v>
      </c>
    </row>
    <row r="1218" customFormat="false" ht="15" hidden="false" customHeight="false" outlineLevel="0" collapsed="false">
      <c r="A1218" s="6" t="s">
        <v>154</v>
      </c>
      <c r="B1218" s="45" t="n">
        <v>44016</v>
      </c>
      <c r="C1218" s="6" t="s">
        <v>172</v>
      </c>
      <c r="D1218" s="6" t="s">
        <v>201</v>
      </c>
      <c r="E1218" s="6" t="s">
        <v>187</v>
      </c>
      <c r="F1218" s="34" t="n">
        <v>0.332184940576553</v>
      </c>
      <c r="G1218" s="34" t="n">
        <v>0.28091615324669</v>
      </c>
      <c r="H1218" s="34" t="n">
        <v>0.182505657781955</v>
      </c>
      <c r="I1218" s="35" t="n">
        <v>3.56</v>
      </c>
      <c r="J1218" s="6" t="n">
        <v>0</v>
      </c>
      <c r="K1218" s="35" t="n">
        <v>-1</v>
      </c>
      <c r="L1218" s="42" t="n">
        <v>49.7416298039838</v>
      </c>
      <c r="M1218" s="42" t="n">
        <v>-49.7416298039838</v>
      </c>
      <c r="N1218" s="42" t="n">
        <v>2740.04249256615</v>
      </c>
      <c r="O1218" s="6" t="str">
        <f aca="false">IF(H1218&lt;=0,"Below 0%",IF(H1218&lt;=0.05,"0-5%",IF(H1218&lt;=0.1,"5-10%",IF(H1218&lt;=0.2,"10-20%",IF(H1218&lt;=0.4,"20-40%","Above 40%")))))</f>
        <v>10-20%</v>
      </c>
    </row>
    <row r="1219" customFormat="false" ht="15" hidden="false" customHeight="false" outlineLevel="0" collapsed="false">
      <c r="A1219" s="6" t="s">
        <v>154</v>
      </c>
      <c r="B1219" s="45" t="n">
        <v>44016</v>
      </c>
      <c r="C1219" s="6" t="s">
        <v>203</v>
      </c>
      <c r="D1219" s="6" t="s">
        <v>185</v>
      </c>
      <c r="E1219" s="6" t="s">
        <v>177</v>
      </c>
      <c r="F1219" s="34" t="n">
        <v>0.354056537151337</v>
      </c>
      <c r="G1219" s="34" t="n">
        <v>0.286631672995309</v>
      </c>
      <c r="H1219" s="34" t="n">
        <v>0.235231729457654</v>
      </c>
      <c r="I1219" s="35" t="n">
        <v>3.5</v>
      </c>
      <c r="J1219" s="6" t="n">
        <v>1</v>
      </c>
      <c r="K1219" s="35" t="n">
        <v>2.5</v>
      </c>
      <c r="L1219" s="42" t="n">
        <v>55.7956824474026</v>
      </c>
      <c r="M1219" s="42" t="n">
        <v>139.489206118507</v>
      </c>
      <c r="N1219" s="42" t="n">
        <v>2879.53169868466</v>
      </c>
      <c r="O1219" s="6" t="str">
        <f aca="false">IF(H1219&lt;=0,"Below 0%",IF(H1219&lt;=0.05,"0-5%",IF(H1219&lt;=0.1,"5-10%",IF(H1219&lt;=0.2,"10-20%",IF(H1219&lt;=0.4,"20-40%","Above 40%")))))</f>
        <v>20-40%</v>
      </c>
    </row>
    <row r="1220" customFormat="false" ht="15" hidden="false" customHeight="false" outlineLevel="0" collapsed="false">
      <c r="A1220" s="6" t="s">
        <v>154</v>
      </c>
      <c r="B1220" s="45" t="n">
        <v>44018</v>
      </c>
      <c r="C1220" s="6" t="s">
        <v>181</v>
      </c>
      <c r="D1220" s="6" t="s">
        <v>173</v>
      </c>
      <c r="E1220" s="6" t="s">
        <v>187</v>
      </c>
      <c r="F1220" s="34" t="n">
        <v>0.521241009235382</v>
      </c>
      <c r="G1220" s="34" t="n">
        <v>0.45173349168005</v>
      </c>
      <c r="H1220" s="34" t="n">
        <v>0.153868417630107</v>
      </c>
      <c r="I1220" s="35" t="n">
        <v>2.22</v>
      </c>
      <c r="J1220" s="6" t="n">
        <v>1</v>
      </c>
      <c r="K1220" s="35" t="n">
        <v>1.22</v>
      </c>
      <c r="L1220" s="42" t="n">
        <v>57.5906339736931</v>
      </c>
      <c r="M1220" s="42" t="n">
        <v>70.2605734479056</v>
      </c>
      <c r="N1220" s="42" t="n">
        <v>2949.79227213256</v>
      </c>
      <c r="O1220" s="6" t="str">
        <f aca="false">IF(H1220&lt;=0,"Below 0%",IF(H1220&lt;=0.05,"0-5%",IF(H1220&lt;=0.1,"5-10%",IF(H1220&lt;=0.2,"10-20%",IF(H1220&lt;=0.4,"20-40%","Above 40%")))))</f>
        <v>10-20%</v>
      </c>
    </row>
    <row r="1221" customFormat="false" ht="15" hidden="false" customHeight="false" outlineLevel="0" collapsed="false">
      <c r="A1221" s="6" t="s">
        <v>154</v>
      </c>
      <c r="B1221" s="45" t="n">
        <v>44018</v>
      </c>
      <c r="C1221" s="6" t="s">
        <v>181</v>
      </c>
      <c r="D1221" s="6" t="s">
        <v>173</v>
      </c>
      <c r="E1221" s="6" t="s">
        <v>174</v>
      </c>
      <c r="F1221" s="34" t="n">
        <v>0.329750061035156</v>
      </c>
      <c r="G1221" s="34" t="n">
        <v>0.268141270462489</v>
      </c>
      <c r="H1221" s="34" t="n">
        <v>0.229762432565506</v>
      </c>
      <c r="I1221" s="35" t="n">
        <v>3.74</v>
      </c>
      <c r="J1221" s="6" t="n">
        <v>0</v>
      </c>
      <c r="K1221" s="35" t="n">
        <v>-1</v>
      </c>
      <c r="L1221" s="42" t="n">
        <v>57.5906339736931</v>
      </c>
      <c r="M1221" s="42" t="n">
        <v>-57.5906339736931</v>
      </c>
      <c r="N1221" s="42" t="n">
        <v>2892.20163815887</v>
      </c>
      <c r="O1221" s="6" t="str">
        <f aca="false">IF(H1221&lt;=0,"Below 0%",IF(H1221&lt;=0.05,"0-5%",IF(H1221&lt;=0.1,"5-10%",IF(H1221&lt;=0.2,"10-20%",IF(H1221&lt;=0.4,"20-40%","Above 40%")))))</f>
        <v>20-40%</v>
      </c>
    </row>
    <row r="1222" customFormat="false" ht="15" hidden="false" customHeight="false" outlineLevel="0" collapsed="false">
      <c r="A1222" s="6" t="s">
        <v>154</v>
      </c>
      <c r="B1222" s="45" t="n">
        <v>44019</v>
      </c>
      <c r="C1222" s="6" t="s">
        <v>185</v>
      </c>
      <c r="D1222" s="6" t="s">
        <v>195</v>
      </c>
      <c r="E1222" s="6" t="s">
        <v>187</v>
      </c>
      <c r="F1222" s="34" t="n">
        <v>0.444430321455002</v>
      </c>
      <c r="G1222" s="34" t="n">
        <v>0.402565225284877</v>
      </c>
      <c r="H1222" s="34" t="n">
        <v>0.103995808730124</v>
      </c>
      <c r="I1222" s="35" t="n">
        <v>2.49</v>
      </c>
      <c r="J1222" s="6" t="n">
        <v>0</v>
      </c>
      <c r="K1222" s="35" t="n">
        <v>-1</v>
      </c>
      <c r="L1222" s="42" t="n">
        <v>51.7449329199005</v>
      </c>
      <c r="M1222" s="42" t="n">
        <v>-51.7449329199005</v>
      </c>
      <c r="N1222" s="42" t="n">
        <v>2840.45670523897</v>
      </c>
      <c r="O1222" s="6" t="str">
        <f aca="false">IF(H1222&lt;=0,"Below 0%",IF(H1222&lt;=0.05,"0-5%",IF(H1222&lt;=0.1,"5-10%",IF(H1222&lt;=0.2,"10-20%",IF(H1222&lt;=0.4,"20-40%","Above 40%")))))</f>
        <v>10-20%</v>
      </c>
    </row>
    <row r="1223" customFormat="false" ht="15" hidden="false" customHeight="false" outlineLevel="0" collapsed="false">
      <c r="A1223" s="6" t="s">
        <v>154</v>
      </c>
      <c r="B1223" s="45" t="n">
        <v>44019</v>
      </c>
      <c r="C1223" s="6" t="s">
        <v>185</v>
      </c>
      <c r="D1223" s="6" t="s">
        <v>195</v>
      </c>
      <c r="E1223" s="6" t="s">
        <v>174</v>
      </c>
      <c r="F1223" s="34" t="n">
        <v>0.372638165950775</v>
      </c>
      <c r="G1223" s="34" t="n">
        <v>0.279216549013745</v>
      </c>
      <c r="H1223" s="34" t="n">
        <v>0.334584813353709</v>
      </c>
      <c r="I1223" s="35" t="n">
        <v>3.59</v>
      </c>
      <c r="J1223" s="6" t="n">
        <v>1</v>
      </c>
      <c r="K1223" s="35" t="n">
        <v>2.59</v>
      </c>
      <c r="L1223" s="42" t="n">
        <v>57.8440327631773</v>
      </c>
      <c r="M1223" s="42" t="n">
        <v>149.816044856629</v>
      </c>
      <c r="N1223" s="42" t="n">
        <v>2990.2727500956</v>
      </c>
      <c r="O1223" s="6" t="str">
        <f aca="false">IF(H1223&lt;=0,"Below 0%",IF(H1223&lt;=0.05,"0-5%",IF(H1223&lt;=0.1,"5-10%",IF(H1223&lt;=0.2,"10-20%",IF(H1223&lt;=0.4,"20-40%","Above 40%")))))</f>
        <v>20-40%</v>
      </c>
    </row>
    <row r="1224" customFormat="false" ht="15" hidden="false" customHeight="false" outlineLevel="0" collapsed="false">
      <c r="A1224" s="6" t="s">
        <v>154</v>
      </c>
      <c r="B1224" s="45" t="n">
        <v>44019</v>
      </c>
      <c r="C1224" s="6" t="s">
        <v>198</v>
      </c>
      <c r="D1224" s="6" t="s">
        <v>172</v>
      </c>
      <c r="E1224" s="6" t="s">
        <v>187</v>
      </c>
      <c r="F1224" s="34" t="n">
        <v>0.650451481342316</v>
      </c>
      <c r="G1224" s="34" t="n">
        <v>0.560498680875278</v>
      </c>
      <c r="H1224" s="34" t="n">
        <v>0.160487086832331</v>
      </c>
      <c r="I1224" s="35" t="n">
        <v>1.8</v>
      </c>
      <c r="J1224" s="6" t="n">
        <v>1</v>
      </c>
      <c r="K1224" s="35" t="n">
        <v>0.8</v>
      </c>
      <c r="L1224" s="42" t="n">
        <v>57.8440327631773</v>
      </c>
      <c r="M1224" s="42" t="n">
        <v>46.2752262105419</v>
      </c>
      <c r="N1224" s="42" t="n">
        <v>3036.54797630614</v>
      </c>
      <c r="O1224" s="6" t="str">
        <f aca="false">IF(H1224&lt;=0,"Below 0%",IF(H1224&lt;=0.05,"0-5%",IF(H1224&lt;=0.1,"5-10%",IF(H1224&lt;=0.2,"10-20%",IF(H1224&lt;=0.4,"20-40%","Above 40%")))))</f>
        <v>10-20%</v>
      </c>
    </row>
    <row r="1225" customFormat="false" ht="15" hidden="false" customHeight="false" outlineLevel="0" collapsed="false">
      <c r="A1225" s="6" t="s">
        <v>154</v>
      </c>
      <c r="B1225" s="45" t="n">
        <v>44020</v>
      </c>
      <c r="C1225" s="6" t="s">
        <v>204</v>
      </c>
      <c r="D1225" s="6" t="s">
        <v>203</v>
      </c>
      <c r="E1225" s="6" t="s">
        <v>187</v>
      </c>
      <c r="F1225" s="34" t="n">
        <v>0.336667031049728</v>
      </c>
      <c r="G1225" s="34" t="n">
        <v>0.245104591325269</v>
      </c>
      <c r="H1225" s="34" t="n">
        <v>0.373564767715634</v>
      </c>
      <c r="I1225" s="35" t="n">
        <v>4.1</v>
      </c>
      <c r="J1225" s="6" t="n">
        <v>1</v>
      </c>
      <c r="K1225" s="35" t="n">
        <v>3.1</v>
      </c>
      <c r="L1225" s="42" t="n">
        <v>60.7309595261227</v>
      </c>
      <c r="M1225" s="42" t="n">
        <v>188.265974530981</v>
      </c>
      <c r="N1225" s="42" t="n">
        <v>3224.81395083712</v>
      </c>
      <c r="O1225" s="6" t="str">
        <f aca="false">IF(H1225&lt;=0,"Below 0%",IF(H1225&lt;=0.05,"0-5%",IF(H1225&lt;=0.1,"5-10%",IF(H1225&lt;=0.2,"10-20%",IF(H1225&lt;=0.4,"20-40%","Above 40%")))))</f>
        <v>20-40%</v>
      </c>
    </row>
    <row r="1226" customFormat="false" ht="15" hidden="false" customHeight="false" outlineLevel="0" collapsed="false">
      <c r="A1226" s="6" t="s">
        <v>154</v>
      </c>
      <c r="B1226" s="45" t="n">
        <v>44023</v>
      </c>
      <c r="C1226" s="6" t="s">
        <v>172</v>
      </c>
      <c r="D1226" s="6" t="s">
        <v>189</v>
      </c>
      <c r="E1226" s="6" t="s">
        <v>177</v>
      </c>
      <c r="F1226" s="34" t="n">
        <v>0.60032469034195</v>
      </c>
      <c r="G1226" s="34" t="n">
        <v>0.481810201892129</v>
      </c>
      <c r="H1226" s="34" t="n">
        <v>0.245977540501216</v>
      </c>
      <c r="I1226" s="35" t="n">
        <v>2.07</v>
      </c>
      <c r="J1226" s="6" t="n">
        <v>1</v>
      </c>
      <c r="K1226" s="35" t="n">
        <v>1.07</v>
      </c>
      <c r="L1226" s="42" t="n">
        <v>64.4962790167424</v>
      </c>
      <c r="M1226" s="42" t="n">
        <v>69.0110185479143</v>
      </c>
      <c r="N1226" s="42" t="n">
        <v>3293.82496938503</v>
      </c>
      <c r="O1226" s="6" t="str">
        <f aca="false">IF(H1226&lt;=0,"Below 0%",IF(H1226&lt;=0.05,"0-5%",IF(H1226&lt;=0.1,"5-10%",IF(H1226&lt;=0.2,"10-20%",IF(H1226&lt;=0.4,"20-40%","Above 40%")))))</f>
        <v>20-40%</v>
      </c>
    </row>
    <row r="1227" customFormat="false" ht="15" hidden="false" customHeight="false" outlineLevel="0" collapsed="false">
      <c r="A1227" s="6" t="s">
        <v>154</v>
      </c>
      <c r="B1227" s="45" t="n">
        <v>44024</v>
      </c>
      <c r="C1227" s="6" t="s">
        <v>181</v>
      </c>
      <c r="D1227" s="6" t="s">
        <v>185</v>
      </c>
      <c r="E1227" s="6" t="s">
        <v>187</v>
      </c>
      <c r="F1227" s="34" t="n">
        <v>0.457044929265976</v>
      </c>
      <c r="G1227" s="34" t="n">
        <v>0.386761803367205</v>
      </c>
      <c r="H1227" s="34" t="n">
        <v>0.181721993451463</v>
      </c>
      <c r="I1227" s="35" t="n">
        <v>2.75</v>
      </c>
      <c r="J1227" s="6" t="n">
        <v>1</v>
      </c>
      <c r="K1227" s="35" t="n">
        <v>1.75</v>
      </c>
      <c r="L1227" s="42" t="n">
        <v>65.8764993877006</v>
      </c>
      <c r="M1227" s="42" t="n">
        <v>115.283873928476</v>
      </c>
      <c r="N1227" s="42" t="n">
        <v>3409.10884331351</v>
      </c>
      <c r="O1227" s="6" t="str">
        <f aca="false">IF(H1227&lt;=0,"Below 0%",IF(H1227&lt;=0.05,"0-5%",IF(H1227&lt;=0.1,"5-10%",IF(H1227&lt;=0.2,"10-20%",IF(H1227&lt;=0.4,"20-40%","Above 40%")))))</f>
        <v>10-20%</v>
      </c>
    </row>
    <row r="1228" customFormat="false" ht="15" hidden="false" customHeight="false" outlineLevel="0" collapsed="false">
      <c r="A1228" s="6" t="s">
        <v>154</v>
      </c>
      <c r="B1228" s="45" t="n">
        <v>44027</v>
      </c>
      <c r="C1228" s="6" t="s">
        <v>188</v>
      </c>
      <c r="D1228" s="6" t="s">
        <v>181</v>
      </c>
      <c r="E1228" s="6" t="s">
        <v>187</v>
      </c>
      <c r="F1228" s="34" t="n">
        <v>0.241687923669815</v>
      </c>
      <c r="G1228" s="34" t="n">
        <v>0.208306221178601</v>
      </c>
      <c r="H1228" s="34" t="n">
        <v>0.16025302702118</v>
      </c>
      <c r="I1228" s="35" t="n">
        <v>4.8</v>
      </c>
      <c r="J1228" s="6" t="n">
        <v>0</v>
      </c>
      <c r="K1228" s="35" t="n">
        <v>-1</v>
      </c>
      <c r="L1228" s="42" t="n">
        <v>35.908240699326</v>
      </c>
      <c r="M1228" s="42" t="n">
        <v>-35.908240699326</v>
      </c>
      <c r="N1228" s="42" t="n">
        <v>3373.20060261418</v>
      </c>
      <c r="O1228" s="6" t="str">
        <f aca="false">IF(H1228&lt;=0,"Below 0%",IF(H1228&lt;=0.05,"0-5%",IF(H1228&lt;=0.1,"5-10%",IF(H1228&lt;=0.2,"10-20%",IF(H1228&lt;=0.4,"20-40%","Above 40%")))))</f>
        <v>10-20%</v>
      </c>
    </row>
    <row r="1229" customFormat="false" ht="15" hidden="false" customHeight="false" outlineLevel="0" collapsed="false">
      <c r="A1229" s="6" t="s">
        <v>154</v>
      </c>
      <c r="B1229" s="45" t="n">
        <v>44027</v>
      </c>
      <c r="C1229" s="6" t="s">
        <v>185</v>
      </c>
      <c r="D1229" s="6" t="s">
        <v>183</v>
      </c>
      <c r="E1229" s="6" t="s">
        <v>174</v>
      </c>
      <c r="F1229" s="34" t="n">
        <v>0.296379774808884</v>
      </c>
      <c r="G1229" s="34" t="n">
        <v>0.246018924532656</v>
      </c>
      <c r="H1229" s="34" t="n">
        <v>0.204703155953933</v>
      </c>
      <c r="I1229" s="35" t="n">
        <v>4.05</v>
      </c>
      <c r="J1229" s="6" t="n">
        <v>0</v>
      </c>
      <c r="K1229" s="35" t="n">
        <v>-1</v>
      </c>
      <c r="L1229" s="42" t="n">
        <v>55.981503882904</v>
      </c>
      <c r="M1229" s="42" t="n">
        <v>-55.981503882904</v>
      </c>
      <c r="N1229" s="42" t="n">
        <v>3317.21909873128</v>
      </c>
      <c r="O1229" s="6" t="str">
        <f aca="false">IF(H1229&lt;=0,"Below 0%",IF(H1229&lt;=0.05,"0-5%",IF(H1229&lt;=0.1,"5-10%",IF(H1229&lt;=0.2,"10-20%",IF(H1229&lt;=0.4,"20-40%","Above 40%")))))</f>
        <v>20-40%</v>
      </c>
    </row>
    <row r="1230" customFormat="false" ht="15" hidden="false" customHeight="false" outlineLevel="0" collapsed="false">
      <c r="A1230" s="6" t="s">
        <v>154</v>
      </c>
      <c r="B1230" s="45" t="n">
        <v>44028</v>
      </c>
      <c r="C1230" s="6" t="s">
        <v>173</v>
      </c>
      <c r="D1230" s="6" t="s">
        <v>182</v>
      </c>
      <c r="E1230" s="6" t="s">
        <v>187</v>
      </c>
      <c r="F1230" s="34" t="n">
        <v>0.572687745094299</v>
      </c>
      <c r="G1230" s="34" t="n">
        <v>0.477442683290349</v>
      </c>
      <c r="H1230" s="34" t="n">
        <v>0.199490043804963</v>
      </c>
      <c r="I1230" s="35" t="n">
        <v>2.1</v>
      </c>
      <c r="J1230" s="6" t="n">
        <v>0</v>
      </c>
      <c r="K1230" s="35" t="n">
        <v>-1</v>
      </c>
      <c r="L1230" s="42" t="n">
        <v>66.3443819746256</v>
      </c>
      <c r="M1230" s="42" t="n">
        <v>-66.3443819746256</v>
      </c>
      <c r="N1230" s="42" t="n">
        <v>3250.87471675665</v>
      </c>
      <c r="O1230" s="6" t="str">
        <f aca="false">IF(H1230&lt;=0,"Below 0%",IF(H1230&lt;=0.05,"0-5%",IF(H1230&lt;=0.1,"5-10%",IF(H1230&lt;=0.2,"10-20%",IF(H1230&lt;=0.4,"20-40%","Above 40%")))))</f>
        <v>10-20%</v>
      </c>
    </row>
    <row r="1231" customFormat="false" ht="15" hidden="false" customHeight="false" outlineLevel="0" collapsed="false">
      <c r="A1231" s="6" t="s">
        <v>154</v>
      </c>
      <c r="B1231" s="45" t="n">
        <v>44028</v>
      </c>
      <c r="C1231" s="6" t="s">
        <v>195</v>
      </c>
      <c r="D1231" s="6" t="s">
        <v>204</v>
      </c>
      <c r="E1231" s="6" t="s">
        <v>174</v>
      </c>
      <c r="F1231" s="34" t="n">
        <v>0.325742393732071</v>
      </c>
      <c r="G1231" s="34" t="n">
        <v>0.281124497991968</v>
      </c>
      <c r="H1231" s="34" t="n">
        <v>0.158712229132652</v>
      </c>
      <c r="I1231" s="35" t="n">
        <v>3.58</v>
      </c>
      <c r="J1231" s="6" t="n">
        <v>0</v>
      </c>
      <c r="K1231" s="35" t="n">
        <v>-1</v>
      </c>
      <c r="L1231" s="42" t="n">
        <v>53.4090820338878</v>
      </c>
      <c r="M1231" s="42" t="n">
        <v>-53.4090820338878</v>
      </c>
      <c r="N1231" s="42" t="n">
        <v>3197.46563472277</v>
      </c>
      <c r="O1231" s="6" t="str">
        <f aca="false">IF(H1231&lt;=0,"Below 0%",IF(H1231&lt;=0.05,"0-5%",IF(H1231&lt;=0.1,"5-10%",IF(H1231&lt;=0.2,"10-20%",IF(H1231&lt;=0.4,"20-40%","Above 40%")))))</f>
        <v>10-20%</v>
      </c>
    </row>
    <row r="1232" customFormat="false" ht="15" hidden="false" customHeight="false" outlineLevel="0" collapsed="false">
      <c r="A1232" s="6" t="s">
        <v>154</v>
      </c>
      <c r="B1232" s="45" t="n">
        <v>44028</v>
      </c>
      <c r="C1232" s="6" t="s">
        <v>179</v>
      </c>
      <c r="D1232" s="6" t="s">
        <v>201</v>
      </c>
      <c r="E1232" s="6" t="s">
        <v>187</v>
      </c>
      <c r="F1232" s="34" t="n">
        <v>0.591426491737366</v>
      </c>
      <c r="G1232" s="34" t="n">
        <v>0.441782806678626</v>
      </c>
      <c r="H1232" s="34" t="n">
        <v>0.338726819596667</v>
      </c>
      <c r="I1232" s="35" t="n">
        <v>2.26</v>
      </c>
      <c r="J1232" s="6" t="n">
        <v>0</v>
      </c>
      <c r="K1232" s="35" t="n">
        <v>-1</v>
      </c>
      <c r="L1232" s="42" t="n">
        <v>66.3443819746256</v>
      </c>
      <c r="M1232" s="42" t="n">
        <v>-66.3443819746256</v>
      </c>
      <c r="N1232" s="42" t="n">
        <v>3131.12125274814</v>
      </c>
      <c r="O1232" s="6" t="str">
        <f aca="false">IF(H1232&lt;=0,"Below 0%",IF(H1232&lt;=0.05,"0-5%",IF(H1232&lt;=0.1,"5-10%",IF(H1232&lt;=0.2,"10-20%",IF(H1232&lt;=0.4,"20-40%","Above 40%")))))</f>
        <v>20-40%</v>
      </c>
    </row>
    <row r="1233" customFormat="false" ht="15" hidden="false" customHeight="false" outlineLevel="0" collapsed="false">
      <c r="A1233" s="6" t="s">
        <v>154</v>
      </c>
      <c r="B1233" s="45" t="n">
        <v>44029</v>
      </c>
      <c r="C1233" s="6" t="s">
        <v>189</v>
      </c>
      <c r="D1233" s="6" t="s">
        <v>198</v>
      </c>
      <c r="E1233" s="6" t="s">
        <v>187</v>
      </c>
      <c r="F1233" s="34" t="n">
        <v>0.511644542217255</v>
      </c>
      <c r="G1233" s="34" t="n">
        <v>0.399928135106001</v>
      </c>
      <c r="H1233" s="34" t="n">
        <v>0.279341204843324</v>
      </c>
      <c r="I1233" s="35" t="n">
        <v>2.5</v>
      </c>
      <c r="J1233" s="6" t="n">
        <v>1</v>
      </c>
      <c r="K1233" s="35" t="n">
        <v>1.5</v>
      </c>
      <c r="L1233" s="42" t="n">
        <v>62.6224250549628</v>
      </c>
      <c r="M1233" s="42" t="n">
        <v>93.9336375824442</v>
      </c>
      <c r="N1233" s="42" t="n">
        <v>3225.05489033058</v>
      </c>
      <c r="O1233" s="6" t="str">
        <f aca="false">IF(H1233&lt;=0,"Below 0%",IF(H1233&lt;=0.05,"0-5%",IF(H1233&lt;=0.1,"5-10%",IF(H1233&lt;=0.2,"10-20%",IF(H1233&lt;=0.4,"20-40%","Above 40%")))))</f>
        <v>20-40%</v>
      </c>
    </row>
    <row r="1234" customFormat="false" ht="15" hidden="false" customHeight="false" outlineLevel="0" collapsed="false">
      <c r="A1234" s="6" t="s">
        <v>154</v>
      </c>
      <c r="B1234" s="45" t="n">
        <v>44033</v>
      </c>
      <c r="C1234" s="6" t="s">
        <v>182</v>
      </c>
      <c r="D1234" s="6" t="s">
        <v>185</v>
      </c>
      <c r="E1234" s="6" t="s">
        <v>177</v>
      </c>
      <c r="F1234" s="34" t="n">
        <v>0.535747289657593</v>
      </c>
      <c r="G1234" s="34" t="n">
        <v>0.454582101585595</v>
      </c>
      <c r="H1234" s="34" t="n">
        <v>0.178549018513688</v>
      </c>
      <c r="I1234" s="35" t="n">
        <v>2.2</v>
      </c>
      <c r="J1234" s="6" t="n">
        <v>0</v>
      </c>
      <c r="K1234" s="35" t="n">
        <v>-1</v>
      </c>
      <c r="L1234" s="42" t="n">
        <v>64.5010978066117</v>
      </c>
      <c r="M1234" s="42" t="n">
        <v>-64.5010978066117</v>
      </c>
      <c r="N1234" s="42" t="n">
        <v>3160.55379252397</v>
      </c>
      <c r="O1234" s="6" t="str">
        <f aca="false">IF(H1234&lt;=0,"Below 0%",IF(H1234&lt;=0.05,"0-5%",IF(H1234&lt;=0.1,"5-10%",IF(H1234&lt;=0.2,"10-20%",IF(H1234&lt;=0.4,"20-40%","Above 40%")))))</f>
        <v>10-20%</v>
      </c>
    </row>
    <row r="1235" customFormat="false" ht="15" hidden="false" customHeight="false" outlineLevel="0" collapsed="false">
      <c r="A1235" s="6" t="s">
        <v>154</v>
      </c>
      <c r="B1235" s="45" t="n">
        <v>44038</v>
      </c>
      <c r="C1235" s="6" t="s">
        <v>195</v>
      </c>
      <c r="D1235" s="6" t="s">
        <v>176</v>
      </c>
      <c r="E1235" s="6" t="s">
        <v>174</v>
      </c>
      <c r="F1235" s="34" t="n">
        <v>0.320623517036438</v>
      </c>
      <c r="G1235" s="34" t="n">
        <v>0.233475460830174</v>
      </c>
      <c r="H1235" s="34" t="n">
        <v>0.373264307505333</v>
      </c>
      <c r="I1235" s="35" t="n">
        <v>4.54</v>
      </c>
      <c r="J1235" s="6" t="n">
        <v>0</v>
      </c>
      <c r="K1235" s="35" t="n">
        <v>-1</v>
      </c>
      <c r="L1235" s="42" t="n">
        <v>63.2110758504794</v>
      </c>
      <c r="M1235" s="42" t="n">
        <v>-63.2110758504794</v>
      </c>
      <c r="N1235" s="42" t="n">
        <v>3097.34271667349</v>
      </c>
      <c r="O1235" s="6" t="str">
        <f aca="false">IF(H1235&lt;=0,"Below 0%",IF(H1235&lt;=0.05,"0-5%",IF(H1235&lt;=0.1,"5-10%",IF(H1235&lt;=0.2,"10-20%",IF(H1235&lt;=0.4,"20-40%","Above 40%")))))</f>
        <v>20-40%</v>
      </c>
    </row>
    <row r="1236" customFormat="false" ht="15" hidden="false" customHeight="false" outlineLevel="0" collapsed="false">
      <c r="A1236" s="6" t="s">
        <v>154</v>
      </c>
      <c r="B1236" s="45" t="n">
        <v>44038</v>
      </c>
      <c r="C1236" s="6" t="s">
        <v>196</v>
      </c>
      <c r="D1236" s="6" t="s">
        <v>201</v>
      </c>
      <c r="E1236" s="6" t="s">
        <v>187</v>
      </c>
      <c r="F1236" s="34" t="n">
        <v>0.557180762290955</v>
      </c>
      <c r="G1236" s="34" t="n">
        <v>0.419794812452372</v>
      </c>
      <c r="H1236" s="34" t="n">
        <v>0.327269289098634</v>
      </c>
      <c r="I1236" s="35" t="n">
        <v>2.38</v>
      </c>
      <c r="J1236" s="6" t="n">
        <v>0</v>
      </c>
      <c r="K1236" s="35" t="n">
        <v>-1</v>
      </c>
      <c r="L1236" s="42" t="n">
        <v>63.2110758504794</v>
      </c>
      <c r="M1236" s="42" t="n">
        <v>-63.2110758504794</v>
      </c>
      <c r="N1236" s="42" t="n">
        <v>3034.13164082301</v>
      </c>
      <c r="O1236" s="6" t="str">
        <f aca="false">IF(H1236&lt;=0,"Below 0%",IF(H1236&lt;=0.05,"0-5%",IF(H1236&lt;=0.1,"5-10%",IF(H1236&lt;=0.2,"10-20%",IF(H1236&lt;=0.4,"20-40%","Above 40%")))))</f>
        <v>20-40%</v>
      </c>
    </row>
    <row r="1237" customFormat="false" ht="15" hidden="false" customHeight="false" outlineLevel="0" collapsed="false">
      <c r="A1237" s="6" t="s">
        <v>154</v>
      </c>
      <c r="B1237" s="45" t="n">
        <v>44038</v>
      </c>
      <c r="C1237" s="6" t="s">
        <v>190</v>
      </c>
      <c r="D1237" s="6" t="s">
        <v>203</v>
      </c>
      <c r="E1237" s="6" t="s">
        <v>174</v>
      </c>
      <c r="F1237" s="34" t="n">
        <v>0.304851084947586</v>
      </c>
      <c r="G1237" s="34" t="n">
        <v>0.254796781514339</v>
      </c>
      <c r="H1237" s="34" t="n">
        <v>0.196447942300364</v>
      </c>
      <c r="I1237" s="35" t="n">
        <v>3.92</v>
      </c>
      <c r="J1237" s="6" t="n">
        <v>0</v>
      </c>
      <c r="K1237" s="35" t="n">
        <v>-1</v>
      </c>
      <c r="L1237" s="42" t="n">
        <v>52.77049297994</v>
      </c>
      <c r="M1237" s="42" t="n">
        <v>-52.77049297994</v>
      </c>
      <c r="N1237" s="42" t="n">
        <v>2981.36114784307</v>
      </c>
      <c r="O1237" s="6" t="str">
        <f aca="false">IF(H1237&lt;=0,"Below 0%",IF(H1237&lt;=0.05,"0-5%",IF(H1237&lt;=0.1,"5-10%",IF(H1237&lt;=0.2,"10-20%",IF(H1237&lt;=0.4,"20-40%","Above 40%")))))</f>
        <v>10-20%</v>
      </c>
    </row>
    <row r="1238" customFormat="false" ht="15" hidden="false" customHeight="false" outlineLevel="0" collapsed="false">
      <c r="A1238" s="6" t="s">
        <v>154</v>
      </c>
      <c r="B1238" s="45" t="n">
        <v>44038</v>
      </c>
      <c r="C1238" s="6" t="s">
        <v>179</v>
      </c>
      <c r="D1238" s="6" t="s">
        <v>204</v>
      </c>
      <c r="E1238" s="6" t="s">
        <v>187</v>
      </c>
      <c r="F1238" s="34" t="n">
        <v>0.572603344917297</v>
      </c>
      <c r="G1238" s="34" t="n">
        <v>0.443061605476042</v>
      </c>
      <c r="H1238" s="34" t="n">
        <v>0.292378616969238</v>
      </c>
      <c r="I1238" s="35" t="n">
        <v>2.25</v>
      </c>
      <c r="J1238" s="6" t="n">
        <v>1</v>
      </c>
      <c r="K1238" s="35" t="n">
        <v>1.25</v>
      </c>
      <c r="L1238" s="42" t="n">
        <v>63.2110758504794</v>
      </c>
      <c r="M1238" s="42" t="n">
        <v>79.0138448130993</v>
      </c>
      <c r="N1238" s="42" t="n">
        <v>3060.37499265617</v>
      </c>
      <c r="O1238" s="6" t="str">
        <f aca="false">IF(H1238&lt;=0,"Below 0%",IF(H1238&lt;=0.05,"0-5%",IF(H1238&lt;=0.1,"5-10%",IF(H1238&lt;=0.2,"10-20%",IF(H1238&lt;=0.4,"20-40%","Above 40%")))))</f>
        <v>20-40%</v>
      </c>
    </row>
    <row r="1239" customFormat="false" ht="15" hidden="false" customHeight="false" outlineLevel="0" collapsed="false">
      <c r="A1239" s="6" t="s">
        <v>155</v>
      </c>
      <c r="B1239" s="45" t="n">
        <v>44086</v>
      </c>
      <c r="C1239" s="6" t="s">
        <v>180</v>
      </c>
      <c r="D1239" s="6" t="s">
        <v>179</v>
      </c>
      <c r="E1239" s="6" t="s">
        <v>187</v>
      </c>
      <c r="F1239" s="34" t="n">
        <v>0.366348534822464</v>
      </c>
      <c r="G1239" s="34" t="n">
        <v>0.299043062200957</v>
      </c>
      <c r="H1239" s="34" t="n">
        <v>0.22506950044632</v>
      </c>
      <c r="I1239" s="35" t="n">
        <v>3.36</v>
      </c>
      <c r="J1239" s="6" t="n">
        <v>1</v>
      </c>
      <c r="K1239" s="35" t="n">
        <v>2.36</v>
      </c>
      <c r="L1239" s="42" t="n">
        <v>61.2074998531234</v>
      </c>
      <c r="M1239" s="42" t="n">
        <v>144.449699653371</v>
      </c>
      <c r="N1239" s="42" t="n">
        <v>3204.82469230954</v>
      </c>
      <c r="O1239" s="6" t="str">
        <f aca="false">IF(H1239&lt;=0,"Below 0%",IF(H1239&lt;=0.05,"0-5%",IF(H1239&lt;=0.1,"5-10%",IF(H1239&lt;=0.2,"10-20%",IF(H1239&lt;=0.4,"20-40%","Above 40%")))))</f>
        <v>20-40%</v>
      </c>
    </row>
    <row r="1240" customFormat="false" ht="15" hidden="false" customHeight="false" outlineLevel="0" collapsed="false">
      <c r="A1240" s="6" t="s">
        <v>155</v>
      </c>
      <c r="B1240" s="45" t="n">
        <v>44086</v>
      </c>
      <c r="C1240" s="6" t="s">
        <v>189</v>
      </c>
      <c r="D1240" s="6" t="s">
        <v>188</v>
      </c>
      <c r="E1240" s="6" t="s">
        <v>174</v>
      </c>
      <c r="F1240" s="34" t="n">
        <v>0.334256380796433</v>
      </c>
      <c r="G1240" s="34" t="n">
        <v>0.271771366945268</v>
      </c>
      <c r="H1240" s="34" t="n">
        <v>0.229917575767826</v>
      </c>
      <c r="I1240" s="35" t="n">
        <v>3.7</v>
      </c>
      <c r="J1240" s="6" t="n">
        <v>0</v>
      </c>
      <c r="K1240" s="35" t="n">
        <v>-1</v>
      </c>
      <c r="L1240" s="42" t="n">
        <v>61.2074998531234</v>
      </c>
      <c r="M1240" s="42" t="n">
        <v>-61.2074998531234</v>
      </c>
      <c r="N1240" s="42" t="n">
        <v>3143.61719245642</v>
      </c>
      <c r="O1240" s="6" t="str">
        <f aca="false">IF(H1240&lt;=0,"Below 0%",IF(H1240&lt;=0.05,"0-5%",IF(H1240&lt;=0.1,"5-10%",IF(H1240&lt;=0.2,"10-20%",IF(H1240&lt;=0.4,"20-40%","Above 40%")))))</f>
        <v>20-40%</v>
      </c>
    </row>
    <row r="1241" customFormat="false" ht="15" hidden="false" customHeight="false" outlineLevel="0" collapsed="false">
      <c r="A1241" s="6" t="s">
        <v>155</v>
      </c>
      <c r="B1241" s="45" t="n">
        <v>44086</v>
      </c>
      <c r="C1241" s="6" t="s">
        <v>189</v>
      </c>
      <c r="D1241" s="6" t="s">
        <v>188</v>
      </c>
      <c r="E1241" s="6" t="s">
        <v>177</v>
      </c>
      <c r="F1241" s="34" t="n">
        <v>0.313323736190796</v>
      </c>
      <c r="G1241" s="34" t="n">
        <v>0.279320571582637</v>
      </c>
      <c r="H1241" s="34" t="n">
        <v>0.121735267887705</v>
      </c>
      <c r="I1241" s="35" t="n">
        <v>3.6</v>
      </c>
      <c r="J1241" s="6" t="n">
        <v>1</v>
      </c>
      <c r="K1241" s="35" t="n">
        <v>2.6</v>
      </c>
      <c r="L1241" s="42" t="n">
        <v>37.6559869213374</v>
      </c>
      <c r="M1241" s="42" t="n">
        <v>97.9055659954772</v>
      </c>
      <c r="N1241" s="42" t="n">
        <v>3241.5227584519</v>
      </c>
      <c r="O1241" s="6" t="str">
        <f aca="false">IF(H1241&lt;=0,"Below 0%",IF(H1241&lt;=0.05,"0-5%",IF(H1241&lt;=0.1,"5-10%",IF(H1241&lt;=0.2,"10-20%",IF(H1241&lt;=0.4,"20-40%","Above 40%")))))</f>
        <v>10-20%</v>
      </c>
    </row>
    <row r="1242" customFormat="false" ht="15" hidden="false" customHeight="false" outlineLevel="0" collapsed="false">
      <c r="A1242" s="6" t="s">
        <v>155</v>
      </c>
      <c r="B1242" s="45" t="n">
        <v>44087</v>
      </c>
      <c r="C1242" s="6" t="s">
        <v>181</v>
      </c>
      <c r="D1242" s="6" t="s">
        <v>173</v>
      </c>
      <c r="E1242" s="6" t="s">
        <v>174</v>
      </c>
      <c r="F1242" s="34" t="n">
        <v>0.306131929159164</v>
      </c>
      <c r="G1242" s="34" t="n">
        <v>0.272007912957468</v>
      </c>
      <c r="H1242" s="34" t="n">
        <v>0.125452292290601</v>
      </c>
      <c r="I1242" s="35" t="n">
        <v>3.68</v>
      </c>
      <c r="J1242" s="6" t="n">
        <v>0</v>
      </c>
      <c r="K1242" s="35" t="n">
        <v>-1</v>
      </c>
      <c r="L1242" s="42" t="n">
        <v>38.2709838091732</v>
      </c>
      <c r="M1242" s="42" t="n">
        <v>-38.2709838091732</v>
      </c>
      <c r="N1242" s="42" t="n">
        <v>3203.25177464272</v>
      </c>
      <c r="O1242" s="6" t="str">
        <f aca="false">IF(H1242&lt;=0,"Below 0%",IF(H1242&lt;=0.05,"0-5%",IF(H1242&lt;=0.1,"5-10%",IF(H1242&lt;=0.2,"10-20%",IF(H1242&lt;=0.4,"20-40%","Above 40%")))))</f>
        <v>10-20%</v>
      </c>
    </row>
    <row r="1243" customFormat="false" ht="15" hidden="false" customHeight="false" outlineLevel="0" collapsed="false">
      <c r="A1243" s="6" t="s">
        <v>155</v>
      </c>
      <c r="B1243" s="45" t="n">
        <v>44087</v>
      </c>
      <c r="C1243" s="6" t="s">
        <v>178</v>
      </c>
      <c r="D1243" s="6" t="s">
        <v>195</v>
      </c>
      <c r="E1243" s="6" t="s">
        <v>177</v>
      </c>
      <c r="F1243" s="34" t="n">
        <v>0.567009329795837</v>
      </c>
      <c r="G1243" s="34" t="n">
        <v>0.489229271791194</v>
      </c>
      <c r="H1243" s="34" t="n">
        <v>0.158984881914099</v>
      </c>
      <c r="I1243" s="35" t="n">
        <v>2.04</v>
      </c>
      <c r="J1243" s="6" t="n">
        <v>1</v>
      </c>
      <c r="K1243" s="35" t="n">
        <v>1.04</v>
      </c>
      <c r="L1243" s="42" t="n">
        <v>64.830455169038</v>
      </c>
      <c r="M1243" s="42" t="n">
        <v>67.4236733757995</v>
      </c>
      <c r="N1243" s="42" t="n">
        <v>3270.67544801852</v>
      </c>
      <c r="O1243" s="6" t="str">
        <f aca="false">IF(H1243&lt;=0,"Below 0%",IF(H1243&lt;=0.05,"0-5%",IF(H1243&lt;=0.1,"5-10%",IF(H1243&lt;=0.2,"10-20%",IF(H1243&lt;=0.4,"20-40%","Above 40%")))))</f>
        <v>10-20%</v>
      </c>
    </row>
    <row r="1244" customFormat="false" ht="15" hidden="false" customHeight="false" outlineLevel="0" collapsed="false">
      <c r="A1244" s="6" t="s">
        <v>155</v>
      </c>
      <c r="B1244" s="45" t="n">
        <v>44093</v>
      </c>
      <c r="C1244" s="6" t="s">
        <v>173</v>
      </c>
      <c r="D1244" s="6" t="s">
        <v>178</v>
      </c>
      <c r="E1244" s="6" t="s">
        <v>174</v>
      </c>
      <c r="F1244" s="34" t="n">
        <v>0.254182666540146</v>
      </c>
      <c r="G1244" s="34" t="n">
        <v>0.223561313648689</v>
      </c>
      <c r="H1244" s="34" t="n">
        <v>0.136970714618254</v>
      </c>
      <c r="I1244" s="35" t="n">
        <v>4.5</v>
      </c>
      <c r="J1244" s="6" t="n">
        <v>0</v>
      </c>
      <c r="K1244" s="35" t="n">
        <v>-1</v>
      </c>
      <c r="L1244" s="42" t="n">
        <v>33.5996487444844</v>
      </c>
      <c r="M1244" s="42" t="n">
        <v>-33.5996487444844</v>
      </c>
      <c r="N1244" s="42" t="n">
        <v>3237.07579927404</v>
      </c>
      <c r="O1244" s="6" t="str">
        <f aca="false">IF(H1244&lt;=0,"Below 0%",IF(H1244&lt;=0.05,"0-5%",IF(H1244&lt;=0.1,"5-10%",IF(H1244&lt;=0.2,"10-20%",IF(H1244&lt;=0.4,"20-40%","Above 40%")))))</f>
        <v>10-20%</v>
      </c>
    </row>
    <row r="1245" customFormat="false" ht="15" hidden="false" customHeight="false" outlineLevel="0" collapsed="false">
      <c r="A1245" s="6" t="s">
        <v>155</v>
      </c>
      <c r="B1245" s="45" t="n">
        <v>44094</v>
      </c>
      <c r="C1245" s="6" t="s">
        <v>179</v>
      </c>
      <c r="D1245" s="6" t="s">
        <v>181</v>
      </c>
      <c r="E1245" s="6" t="s">
        <v>174</v>
      </c>
      <c r="F1245" s="34" t="n">
        <v>0.331747889518738</v>
      </c>
      <c r="G1245" s="34" t="n">
        <v>0.284790806248878</v>
      </c>
      <c r="H1245" s="34" t="n">
        <v>0.164882721771659</v>
      </c>
      <c r="I1245" s="35" t="n">
        <v>3.5</v>
      </c>
      <c r="J1245" s="6" t="n">
        <v>0</v>
      </c>
      <c r="K1245" s="35" t="n">
        <v>-1</v>
      </c>
      <c r="L1245" s="42" t="n">
        <v>52.1549926900664</v>
      </c>
      <c r="M1245" s="42" t="n">
        <v>-52.1549926900664</v>
      </c>
      <c r="N1245" s="42" t="n">
        <v>3184.92080658397</v>
      </c>
      <c r="O1245" s="6" t="str">
        <f aca="false">IF(H1245&lt;=0,"Below 0%",IF(H1245&lt;=0.05,"0-5%",IF(H1245&lt;=0.1,"5-10%",IF(H1245&lt;=0.2,"10-20%",IF(H1245&lt;=0.4,"20-40%","Above 40%")))))</f>
        <v>10-20%</v>
      </c>
    </row>
    <row r="1246" customFormat="false" ht="15" hidden="false" customHeight="false" outlineLevel="0" collapsed="false">
      <c r="A1246" s="6" t="s">
        <v>155</v>
      </c>
      <c r="B1246" s="45" t="n">
        <v>44094</v>
      </c>
      <c r="C1246" s="6" t="s">
        <v>190</v>
      </c>
      <c r="D1246" s="6" t="s">
        <v>183</v>
      </c>
      <c r="E1246" s="6" t="s">
        <v>174</v>
      </c>
      <c r="F1246" s="34" t="n">
        <v>0.306450486183167</v>
      </c>
      <c r="G1246" s="34" t="n">
        <v>0.257367872235333</v>
      </c>
      <c r="H1246" s="34" t="n">
        <v>0.190709949620104</v>
      </c>
      <c r="I1246" s="35" t="n">
        <v>3.88</v>
      </c>
      <c r="J1246" s="6" t="n">
        <v>0</v>
      </c>
      <c r="K1246" s="35" t="n">
        <v>-1</v>
      </c>
      <c r="L1246" s="42" t="n">
        <v>53.1161108006261</v>
      </c>
      <c r="M1246" s="42" t="n">
        <v>-53.1161108006261</v>
      </c>
      <c r="N1246" s="42" t="n">
        <v>3131.80469578335</v>
      </c>
      <c r="O1246" s="6" t="str">
        <f aca="false">IF(H1246&lt;=0,"Below 0%",IF(H1246&lt;=0.05,"0-5%",IF(H1246&lt;=0.1,"5-10%",IF(H1246&lt;=0.2,"10-20%",IF(H1246&lt;=0.4,"20-40%","Above 40%")))))</f>
        <v>10-20%</v>
      </c>
    </row>
    <row r="1247" customFormat="false" ht="15" hidden="false" customHeight="false" outlineLevel="0" collapsed="false">
      <c r="A1247" s="6" t="s">
        <v>155</v>
      </c>
      <c r="B1247" s="45" t="n">
        <v>44094</v>
      </c>
      <c r="C1247" s="6" t="s">
        <v>188</v>
      </c>
      <c r="D1247" s="6" t="s">
        <v>201</v>
      </c>
      <c r="E1247" s="6" t="s">
        <v>187</v>
      </c>
      <c r="F1247" s="34" t="n">
        <v>0.45435705780983</v>
      </c>
      <c r="G1247" s="34" t="n">
        <v>0.355762598670885</v>
      </c>
      <c r="H1247" s="34" t="n">
        <v>0.277135537876351</v>
      </c>
      <c r="I1247" s="35" t="n">
        <v>2.82</v>
      </c>
      <c r="J1247" s="6" t="n">
        <v>0</v>
      </c>
      <c r="K1247" s="35" t="n">
        <v>-1</v>
      </c>
      <c r="L1247" s="42" t="n">
        <v>64.7415159854808</v>
      </c>
      <c r="M1247" s="42" t="n">
        <v>-64.7415159854808</v>
      </c>
      <c r="N1247" s="42" t="n">
        <v>3067.06317979787</v>
      </c>
      <c r="O1247" s="6" t="str">
        <f aca="false">IF(H1247&lt;=0,"Below 0%",IF(H1247&lt;=0.05,"0-5%",IF(H1247&lt;=0.1,"5-10%",IF(H1247&lt;=0.2,"10-20%",IF(H1247&lt;=0.4,"20-40%","Above 40%")))))</f>
        <v>20-40%</v>
      </c>
    </row>
    <row r="1248" customFormat="false" ht="15" hidden="false" customHeight="false" outlineLevel="0" collapsed="false">
      <c r="A1248" s="6" t="s">
        <v>155</v>
      </c>
      <c r="B1248" s="45" t="n">
        <v>44100</v>
      </c>
      <c r="C1248" s="6" t="s">
        <v>180</v>
      </c>
      <c r="D1248" s="6" t="s">
        <v>173</v>
      </c>
      <c r="E1248" s="6" t="s">
        <v>187</v>
      </c>
      <c r="F1248" s="34" t="n">
        <v>0.292521119117737</v>
      </c>
      <c r="G1248" s="34" t="n">
        <v>0.255987011229874</v>
      </c>
      <c r="H1248" s="34" t="n">
        <v>0.142718600105282</v>
      </c>
      <c r="I1248" s="35" t="n">
        <v>3.9</v>
      </c>
      <c r="J1248" s="6" t="n">
        <v>0</v>
      </c>
      <c r="K1248" s="35" t="n">
        <v>-1</v>
      </c>
      <c r="L1248" s="42" t="n">
        <v>37.2363586089061</v>
      </c>
      <c r="M1248" s="42" t="n">
        <v>-37.2363586089061</v>
      </c>
      <c r="N1248" s="42" t="n">
        <v>3029.82682118896</v>
      </c>
      <c r="O1248" s="6" t="str">
        <f aca="false">IF(H1248&lt;=0,"Below 0%",IF(H1248&lt;=0.05,"0-5%",IF(H1248&lt;=0.1,"5-10%",IF(H1248&lt;=0.2,"10-20%",IF(H1248&lt;=0.4,"20-40%","Above 40%")))))</f>
        <v>10-20%</v>
      </c>
    </row>
    <row r="1249" customFormat="false" ht="15" hidden="false" customHeight="false" outlineLevel="0" collapsed="false">
      <c r="A1249" s="6" t="s">
        <v>155</v>
      </c>
      <c r="B1249" s="45" t="n">
        <v>44100</v>
      </c>
      <c r="C1249" s="6" t="s">
        <v>180</v>
      </c>
      <c r="D1249" s="6" t="s">
        <v>173</v>
      </c>
      <c r="E1249" s="6" t="s">
        <v>174</v>
      </c>
      <c r="F1249" s="34" t="n">
        <v>0.38446855545044</v>
      </c>
      <c r="G1249" s="34" t="n">
        <v>0.290217832498985</v>
      </c>
      <c r="H1249" s="34" t="n">
        <v>0.324758551670955</v>
      </c>
      <c r="I1249" s="35" t="n">
        <v>3.44</v>
      </c>
      <c r="J1249" s="6" t="n">
        <v>0</v>
      </c>
      <c r="K1249" s="35" t="n">
        <v>-1</v>
      </c>
      <c r="L1249" s="42" t="n">
        <v>61.3412635959573</v>
      </c>
      <c r="M1249" s="42" t="n">
        <v>-61.3412635959573</v>
      </c>
      <c r="N1249" s="42" t="n">
        <v>2968.485557593</v>
      </c>
      <c r="O1249" s="6" t="str">
        <f aca="false">IF(H1249&lt;=0,"Below 0%",IF(H1249&lt;=0.05,"0-5%",IF(H1249&lt;=0.1,"5-10%",IF(H1249&lt;=0.2,"10-20%",IF(H1249&lt;=0.4,"20-40%","Above 40%")))))</f>
        <v>20-40%</v>
      </c>
    </row>
    <row r="1250" customFormat="false" ht="15" hidden="false" customHeight="false" outlineLevel="0" collapsed="false">
      <c r="A1250" s="6" t="s">
        <v>155</v>
      </c>
      <c r="B1250" s="45" t="n">
        <v>44101</v>
      </c>
      <c r="C1250" s="6" t="s">
        <v>204</v>
      </c>
      <c r="D1250" s="6" t="s">
        <v>205</v>
      </c>
      <c r="E1250" s="6" t="s">
        <v>187</v>
      </c>
      <c r="F1250" s="34" t="n">
        <v>0.44135108590126</v>
      </c>
      <c r="G1250" s="34" t="n">
        <v>0.352402745995423</v>
      </c>
      <c r="H1250" s="34" t="n">
        <v>0.252405354148382</v>
      </c>
      <c r="I1250" s="35" t="n">
        <v>2.83</v>
      </c>
      <c r="J1250" s="6" t="n">
        <v>0</v>
      </c>
      <c r="K1250" s="35" t="n">
        <v>-1</v>
      </c>
      <c r="L1250" s="42" t="n">
        <v>59.36971115186</v>
      </c>
      <c r="M1250" s="42" t="n">
        <v>-59.36971115186</v>
      </c>
      <c r="N1250" s="42" t="n">
        <v>2909.11584644114</v>
      </c>
      <c r="O1250" s="6" t="str">
        <f aca="false">IF(H1250&lt;=0,"Below 0%",IF(H1250&lt;=0.05,"0-5%",IF(H1250&lt;=0.1,"5-10%",IF(H1250&lt;=0.2,"10-20%",IF(H1250&lt;=0.4,"20-40%","Above 40%")))))</f>
        <v>20-40%</v>
      </c>
    </row>
    <row r="1251" customFormat="false" ht="15" hidden="false" customHeight="false" outlineLevel="0" collapsed="false">
      <c r="A1251" s="6" t="s">
        <v>155</v>
      </c>
      <c r="B1251" s="45" t="n">
        <v>44101</v>
      </c>
      <c r="C1251" s="6" t="s">
        <v>189</v>
      </c>
      <c r="D1251" s="6" t="s">
        <v>203</v>
      </c>
      <c r="E1251" s="6" t="s">
        <v>187</v>
      </c>
      <c r="F1251" s="34" t="n">
        <v>0.293122202157974</v>
      </c>
      <c r="G1251" s="34" t="n">
        <v>0.257262610203787</v>
      </c>
      <c r="H1251" s="34" t="n">
        <v>0.139389054343272</v>
      </c>
      <c r="I1251" s="35" t="n">
        <v>3.87</v>
      </c>
      <c r="J1251" s="6" t="n">
        <v>1</v>
      </c>
      <c r="K1251" s="35" t="n">
        <v>2.87</v>
      </c>
      <c r="L1251" s="42" t="n">
        <v>34.7485857305884</v>
      </c>
      <c r="M1251" s="42" t="n">
        <v>99.7284410467888</v>
      </c>
      <c r="N1251" s="42" t="n">
        <v>3008.84428748793</v>
      </c>
      <c r="O1251" s="6" t="str">
        <f aca="false">IF(H1251&lt;=0,"Below 0%",IF(H1251&lt;=0.05,"0-5%",IF(H1251&lt;=0.1,"5-10%",IF(H1251&lt;=0.2,"10-20%",IF(H1251&lt;=0.4,"20-40%","Above 40%")))))</f>
        <v>10-20%</v>
      </c>
    </row>
    <row r="1252" customFormat="false" ht="15" hidden="false" customHeight="false" outlineLevel="0" collapsed="false">
      <c r="A1252" s="6" t="s">
        <v>155</v>
      </c>
      <c r="B1252" s="45" t="n">
        <v>44107</v>
      </c>
      <c r="C1252" s="6" t="s">
        <v>190</v>
      </c>
      <c r="D1252" s="6" t="s">
        <v>180</v>
      </c>
      <c r="E1252" s="6" t="s">
        <v>174</v>
      </c>
      <c r="F1252" s="34" t="n">
        <v>0.243403598666191</v>
      </c>
      <c r="G1252" s="34" t="n">
        <v>0.198951108103536</v>
      </c>
      <c r="H1252" s="34" t="n">
        <v>0.22343424465634</v>
      </c>
      <c r="I1252" s="35" t="n">
        <v>5</v>
      </c>
      <c r="J1252" s="6" t="n">
        <v>0</v>
      </c>
      <c r="K1252" s="35" t="n">
        <v>-1</v>
      </c>
      <c r="L1252" s="42" t="n">
        <v>40.8108343447462</v>
      </c>
      <c r="M1252" s="42" t="n">
        <v>-40.8108343447462</v>
      </c>
      <c r="N1252" s="42" t="n">
        <v>2968.03345314319</v>
      </c>
      <c r="O1252" s="6" t="str">
        <f aca="false">IF(H1252&lt;=0,"Below 0%",IF(H1252&lt;=0.05,"0-5%",IF(H1252&lt;=0.1,"5-10%",IF(H1252&lt;=0.2,"10-20%",IF(H1252&lt;=0.4,"20-40%","Above 40%")))))</f>
        <v>20-40%</v>
      </c>
    </row>
    <row r="1253" customFormat="false" ht="15" hidden="false" customHeight="false" outlineLevel="0" collapsed="false">
      <c r="A1253" s="6" t="s">
        <v>155</v>
      </c>
      <c r="B1253" s="45" t="n">
        <v>44107</v>
      </c>
      <c r="C1253" s="6" t="s">
        <v>188</v>
      </c>
      <c r="D1253" s="6" t="s">
        <v>196</v>
      </c>
      <c r="E1253" s="6" t="s">
        <v>177</v>
      </c>
      <c r="F1253" s="34" t="n">
        <v>0.378974765539169</v>
      </c>
      <c r="G1253" s="34" t="n">
        <v>0.309548482605477</v>
      </c>
      <c r="H1253" s="34" t="n">
        <v>0.224282420476848</v>
      </c>
      <c r="I1253" s="35" t="n">
        <v>3.2</v>
      </c>
      <c r="J1253" s="6" t="n">
        <v>0</v>
      </c>
      <c r="K1253" s="35" t="n">
        <v>-1</v>
      </c>
      <c r="L1253" s="42" t="n">
        <v>60.1768857497586</v>
      </c>
      <c r="M1253" s="42" t="n">
        <v>-60.1768857497586</v>
      </c>
      <c r="N1253" s="42" t="n">
        <v>2907.85656739343</v>
      </c>
      <c r="O1253" s="6" t="str">
        <f aca="false">IF(H1253&lt;=0,"Below 0%",IF(H1253&lt;=0.05,"0-5%",IF(H1253&lt;=0.1,"5-10%",IF(H1253&lt;=0.2,"10-20%",IF(H1253&lt;=0.4,"20-40%","Above 40%")))))</f>
        <v>20-40%</v>
      </c>
    </row>
    <row r="1254" customFormat="false" ht="15" hidden="false" customHeight="false" outlineLevel="0" collapsed="false">
      <c r="A1254" s="6" t="s">
        <v>155</v>
      </c>
      <c r="B1254" s="45" t="n">
        <v>44108</v>
      </c>
      <c r="C1254" s="6" t="s">
        <v>195</v>
      </c>
      <c r="D1254" s="6" t="s">
        <v>189</v>
      </c>
      <c r="E1254" s="6" t="s">
        <v>174</v>
      </c>
      <c r="F1254" s="34" t="n">
        <v>0.290690392255783</v>
      </c>
      <c r="G1254" s="34" t="n">
        <v>0.232309797552211</v>
      </c>
      <c r="H1254" s="34" t="n">
        <v>0.25130491834057</v>
      </c>
      <c r="I1254" s="35" t="n">
        <v>4.3</v>
      </c>
      <c r="J1254" s="6" t="n">
        <v>0</v>
      </c>
      <c r="K1254" s="35" t="n">
        <v>-1</v>
      </c>
      <c r="L1254" s="42" t="n">
        <v>55.0661429744635</v>
      </c>
      <c r="M1254" s="42" t="n">
        <v>-55.0661429744635</v>
      </c>
      <c r="N1254" s="42" t="n">
        <v>2852.79042441896</v>
      </c>
      <c r="O1254" s="6" t="str">
        <f aca="false">IF(H1254&lt;=0,"Below 0%",IF(H1254&lt;=0.05,"0-5%",IF(H1254&lt;=0.1,"5-10%",IF(H1254&lt;=0.2,"10-20%",IF(H1254&lt;=0.4,"20-40%","Above 40%")))))</f>
        <v>20-40%</v>
      </c>
    </row>
    <row r="1255" customFormat="false" ht="15" hidden="false" customHeight="false" outlineLevel="0" collapsed="false">
      <c r="A1255" s="6" t="s">
        <v>155</v>
      </c>
      <c r="B1255" s="45" t="n">
        <v>44108</v>
      </c>
      <c r="C1255" s="6" t="s">
        <v>176</v>
      </c>
      <c r="D1255" s="6" t="s">
        <v>181</v>
      </c>
      <c r="E1255" s="6" t="s">
        <v>174</v>
      </c>
      <c r="F1255" s="34" t="n">
        <v>0.291892558336258</v>
      </c>
      <c r="G1255" s="34" t="n">
        <v>0.252246943139149</v>
      </c>
      <c r="H1255" s="34" t="n">
        <v>0.157169853888931</v>
      </c>
      <c r="I1255" s="35" t="n">
        <v>3.96</v>
      </c>
      <c r="J1255" s="6" t="n">
        <v>0</v>
      </c>
      <c r="K1255" s="35" t="n">
        <v>-1</v>
      </c>
      <c r="L1255" s="42" t="n">
        <v>38.2870722823264</v>
      </c>
      <c r="M1255" s="42" t="n">
        <v>-38.2870722823264</v>
      </c>
      <c r="N1255" s="42" t="n">
        <v>2814.50335213664</v>
      </c>
      <c r="O1255" s="6" t="str">
        <f aca="false">IF(H1255&lt;=0,"Below 0%",IF(H1255&lt;=0.05,"0-5%",IF(H1255&lt;=0.1,"5-10%",IF(H1255&lt;=0.2,"10-20%",IF(H1255&lt;=0.4,"20-40%","Above 40%")))))</f>
        <v>10-20%</v>
      </c>
    </row>
    <row r="1256" customFormat="false" ht="15" hidden="false" customHeight="false" outlineLevel="0" collapsed="false">
      <c r="A1256" s="6" t="s">
        <v>155</v>
      </c>
      <c r="B1256" s="45" t="n">
        <v>44108</v>
      </c>
      <c r="C1256" s="6" t="s">
        <v>176</v>
      </c>
      <c r="D1256" s="6" t="s">
        <v>181</v>
      </c>
      <c r="E1256" s="6" t="s">
        <v>177</v>
      </c>
      <c r="F1256" s="34" t="n">
        <v>0.331619441509247</v>
      </c>
      <c r="G1256" s="34" t="n">
        <v>0.240698287911091</v>
      </c>
      <c r="H1256" s="34" t="n">
        <v>0.377739095642176</v>
      </c>
      <c r="I1256" s="35" t="n">
        <v>4.15</v>
      </c>
      <c r="J1256" s="6" t="n">
        <v>1</v>
      </c>
      <c r="K1256" s="35" t="n">
        <v>3.15</v>
      </c>
      <c r="L1256" s="42" t="n">
        <v>58.1571313478685</v>
      </c>
      <c r="M1256" s="42" t="n">
        <v>183.194963745786</v>
      </c>
      <c r="N1256" s="42" t="n">
        <v>2997.69831588242</v>
      </c>
      <c r="O1256" s="6" t="str">
        <f aca="false">IF(H1256&lt;=0,"Below 0%",IF(H1256&lt;=0.05,"0-5%",IF(H1256&lt;=0.1,"5-10%",IF(H1256&lt;=0.2,"10-20%",IF(H1256&lt;=0.4,"20-40%","Above 40%")))))</f>
        <v>20-40%</v>
      </c>
    </row>
    <row r="1257" customFormat="false" ht="15" hidden="false" customHeight="false" outlineLevel="0" collapsed="false">
      <c r="A1257" s="6" t="s">
        <v>155</v>
      </c>
      <c r="B1257" s="45" t="n">
        <v>44121</v>
      </c>
      <c r="C1257" s="6" t="s">
        <v>190</v>
      </c>
      <c r="D1257" s="6" t="s">
        <v>179</v>
      </c>
      <c r="E1257" s="6" t="s">
        <v>174</v>
      </c>
      <c r="F1257" s="34" t="n">
        <v>0.278922200202942</v>
      </c>
      <c r="G1257" s="34" t="n">
        <v>0.20936111224365</v>
      </c>
      <c r="H1257" s="34" t="n">
        <v>0.332254100170897</v>
      </c>
      <c r="I1257" s="35" t="n">
        <v>4.8</v>
      </c>
      <c r="J1257" s="6" t="n">
        <v>1</v>
      </c>
      <c r="K1257" s="35" t="n">
        <v>3.8</v>
      </c>
      <c r="L1257" s="42" t="n">
        <v>59.9539663176484</v>
      </c>
      <c r="M1257" s="42" t="n">
        <v>227.825072007064</v>
      </c>
      <c r="N1257" s="42" t="n">
        <v>3225.52338788949</v>
      </c>
      <c r="O1257" s="6" t="str">
        <f aca="false">IF(H1257&lt;=0,"Below 0%",IF(H1257&lt;=0.05,"0-5%",IF(H1257&lt;=0.1,"5-10%",IF(H1257&lt;=0.2,"10-20%",IF(H1257&lt;=0.4,"20-40%","Above 40%")))))</f>
        <v>20-40%</v>
      </c>
    </row>
    <row r="1258" customFormat="false" ht="15" hidden="false" customHeight="false" outlineLevel="0" collapsed="false">
      <c r="A1258" s="6" t="s">
        <v>155</v>
      </c>
      <c r="B1258" s="45" t="n">
        <v>44121</v>
      </c>
      <c r="C1258" s="6" t="s">
        <v>173</v>
      </c>
      <c r="D1258" s="6" t="s">
        <v>183</v>
      </c>
      <c r="E1258" s="6" t="s">
        <v>174</v>
      </c>
      <c r="F1258" s="34" t="n">
        <v>0.280872374773026</v>
      </c>
      <c r="G1258" s="34" t="n">
        <v>0.237042862995715</v>
      </c>
      <c r="H1258" s="34" t="n">
        <v>0.184901208259973</v>
      </c>
      <c r="I1258" s="35" t="n">
        <v>4.21</v>
      </c>
      <c r="J1258" s="6" t="n">
        <v>1</v>
      </c>
      <c r="K1258" s="35" t="n">
        <v>3.21</v>
      </c>
      <c r="L1258" s="42" t="n">
        <v>42.6010980430613</v>
      </c>
      <c r="M1258" s="42" t="n">
        <v>136.749524718227</v>
      </c>
      <c r="N1258" s="42" t="n">
        <v>3362.27291260771</v>
      </c>
      <c r="O1258" s="6" t="str">
        <f aca="false">IF(H1258&lt;=0,"Below 0%",IF(H1258&lt;=0.05,"0-5%",IF(H1258&lt;=0.1,"5-10%",IF(H1258&lt;=0.2,"10-20%",IF(H1258&lt;=0.4,"20-40%","Above 40%")))))</f>
        <v>10-20%</v>
      </c>
    </row>
    <row r="1259" customFormat="false" ht="15" hidden="false" customHeight="false" outlineLevel="0" collapsed="false">
      <c r="A1259" s="6" t="s">
        <v>155</v>
      </c>
      <c r="B1259" s="45" t="n">
        <v>44122</v>
      </c>
      <c r="C1259" s="6" t="s">
        <v>195</v>
      </c>
      <c r="D1259" s="6" t="s">
        <v>182</v>
      </c>
      <c r="E1259" s="6" t="s">
        <v>174</v>
      </c>
      <c r="F1259" s="34" t="n">
        <v>0.314991891384125</v>
      </c>
      <c r="G1259" s="34" t="n">
        <v>0.250850206349014</v>
      </c>
      <c r="H1259" s="34" t="n">
        <v>0.255697158749268</v>
      </c>
      <c r="I1259" s="35" t="n">
        <v>4</v>
      </c>
      <c r="J1259" s="6" t="n">
        <v>0</v>
      </c>
      <c r="K1259" s="35" t="n">
        <v>-1</v>
      </c>
      <c r="L1259" s="42" t="n">
        <v>67.2454582521543</v>
      </c>
      <c r="M1259" s="42" t="n">
        <v>-67.2454582521543</v>
      </c>
      <c r="N1259" s="42" t="n">
        <v>3295.02745435556</v>
      </c>
      <c r="O1259" s="6" t="str">
        <f aca="false">IF(H1259&lt;=0,"Below 0%",IF(H1259&lt;=0.05,"0-5%",IF(H1259&lt;=0.1,"5-10%",IF(H1259&lt;=0.2,"10-20%",IF(H1259&lt;=0.4,"20-40%","Above 40%")))))</f>
        <v>20-40%</v>
      </c>
    </row>
    <row r="1260" customFormat="false" ht="15" hidden="false" customHeight="false" outlineLevel="0" collapsed="false">
      <c r="A1260" s="6" t="s">
        <v>155</v>
      </c>
      <c r="B1260" s="45" t="n">
        <v>44122</v>
      </c>
      <c r="C1260" s="6" t="s">
        <v>180</v>
      </c>
      <c r="D1260" s="6" t="s">
        <v>201</v>
      </c>
      <c r="E1260" s="6" t="s">
        <v>187</v>
      </c>
      <c r="F1260" s="34" t="n">
        <v>0.4391148686409</v>
      </c>
      <c r="G1260" s="34" t="n">
        <v>0.358302776322682</v>
      </c>
      <c r="H1260" s="34" t="n">
        <v>0.225541351221458</v>
      </c>
      <c r="I1260" s="35" t="n">
        <v>2.8</v>
      </c>
      <c r="J1260" s="6" t="n">
        <v>0</v>
      </c>
      <c r="K1260" s="35" t="n">
        <v>-1</v>
      </c>
      <c r="L1260" s="42" t="n">
        <v>67.2454582521543</v>
      </c>
      <c r="M1260" s="42" t="n">
        <v>-67.2454582521543</v>
      </c>
      <c r="N1260" s="42" t="n">
        <v>3227.78199610341</v>
      </c>
      <c r="O1260" s="6" t="str">
        <f aca="false">IF(H1260&lt;=0,"Below 0%",IF(H1260&lt;=0.05,"0-5%",IF(H1260&lt;=0.1,"5-10%",IF(H1260&lt;=0.2,"10-20%",IF(H1260&lt;=0.4,"20-40%","Above 40%")))))</f>
        <v>20-40%</v>
      </c>
    </row>
    <row r="1261" customFormat="false" ht="15" hidden="false" customHeight="false" outlineLevel="0" collapsed="false">
      <c r="A1261" s="6" t="s">
        <v>155</v>
      </c>
      <c r="B1261" s="45" t="n">
        <v>44123</v>
      </c>
      <c r="C1261" s="6" t="s">
        <v>205</v>
      </c>
      <c r="D1261" s="6" t="s">
        <v>203</v>
      </c>
      <c r="E1261" s="6" t="s">
        <v>187</v>
      </c>
      <c r="F1261" s="34" t="n">
        <v>0.536429703235626</v>
      </c>
      <c r="G1261" s="34" t="n">
        <v>0.387257963772642</v>
      </c>
      <c r="H1261" s="34" t="n">
        <v>0.38519992722619</v>
      </c>
      <c r="I1261" s="35" t="n">
        <v>2.58</v>
      </c>
      <c r="J1261" s="6" t="n">
        <v>0</v>
      </c>
      <c r="K1261" s="35" t="n">
        <v>-1</v>
      </c>
      <c r="L1261" s="42" t="n">
        <v>64.5556399220681</v>
      </c>
      <c r="M1261" s="42" t="n">
        <v>-64.5556399220681</v>
      </c>
      <c r="N1261" s="42" t="n">
        <v>3163.22635618134</v>
      </c>
      <c r="O1261" s="6" t="str">
        <f aca="false">IF(H1261&lt;=0,"Below 0%",IF(H1261&lt;=0.05,"0-5%",IF(H1261&lt;=0.1,"5-10%",IF(H1261&lt;=0.2,"10-20%",IF(H1261&lt;=0.4,"20-40%","Above 40%")))))</f>
        <v>20-40%</v>
      </c>
    </row>
    <row r="1262" customFormat="false" ht="15" hidden="false" customHeight="false" outlineLevel="0" collapsed="false">
      <c r="A1262" s="6" t="s">
        <v>155</v>
      </c>
      <c r="B1262" s="45" t="n">
        <v>44127</v>
      </c>
      <c r="C1262" s="6" t="s">
        <v>182</v>
      </c>
      <c r="D1262" s="6" t="s">
        <v>205</v>
      </c>
      <c r="E1262" s="6" t="s">
        <v>177</v>
      </c>
      <c r="F1262" s="34" t="n">
        <v>0.391121745109558</v>
      </c>
      <c r="G1262" s="34" t="n">
        <v>0.28602277588771</v>
      </c>
      <c r="H1262" s="34" t="n">
        <v>0.367449651153339</v>
      </c>
      <c r="I1262" s="35" t="n">
        <v>3.47</v>
      </c>
      <c r="J1262" s="6" t="n">
        <v>1</v>
      </c>
      <c r="K1262" s="35" t="n">
        <v>2.47</v>
      </c>
      <c r="L1262" s="42" t="n">
        <v>63.2645271236267</v>
      </c>
      <c r="M1262" s="42" t="n">
        <v>156.263381995358</v>
      </c>
      <c r="N1262" s="42" t="n">
        <v>3319.4897381767</v>
      </c>
      <c r="O1262" s="6" t="str">
        <f aca="false">IF(H1262&lt;=0,"Below 0%",IF(H1262&lt;=0.05,"0-5%",IF(H1262&lt;=0.1,"5-10%",IF(H1262&lt;=0.2,"10-20%",IF(H1262&lt;=0.4,"20-40%","Above 40%")))))</f>
        <v>20-40%</v>
      </c>
    </row>
    <row r="1263" customFormat="false" ht="15" hidden="false" customHeight="false" outlineLevel="0" collapsed="false">
      <c r="A1263" s="6" t="s">
        <v>155</v>
      </c>
      <c r="B1263" s="45" t="n">
        <v>44128</v>
      </c>
      <c r="C1263" s="6" t="s">
        <v>184</v>
      </c>
      <c r="D1263" s="6" t="s">
        <v>180</v>
      </c>
      <c r="E1263" s="6" t="s">
        <v>187</v>
      </c>
      <c r="F1263" s="34" t="n">
        <v>0.387912303209305</v>
      </c>
      <c r="G1263" s="34" t="n">
        <v>0.352507897145219</v>
      </c>
      <c r="H1263" s="34" t="n">
        <v>0.100435781299676</v>
      </c>
      <c r="I1263" s="35" t="n">
        <v>2.83</v>
      </c>
      <c r="J1263" s="6" t="n">
        <v>0</v>
      </c>
      <c r="K1263" s="35" t="n">
        <v>-1</v>
      </c>
      <c r="L1263" s="42" t="n">
        <v>44.3468492625609</v>
      </c>
      <c r="M1263" s="42" t="n">
        <v>-44.3468492625609</v>
      </c>
      <c r="N1263" s="42" t="n">
        <v>3275.14288891413</v>
      </c>
      <c r="O1263" s="6" t="str">
        <f aca="false">IF(H1263&lt;=0,"Below 0%",IF(H1263&lt;=0.05,"0-5%",IF(H1263&lt;=0.1,"5-10%",IF(H1263&lt;=0.2,"10-20%",IF(H1263&lt;=0.4,"20-40%","Above 40%")))))</f>
        <v>10-20%</v>
      </c>
    </row>
    <row r="1264" customFormat="false" ht="15" hidden="false" customHeight="false" outlineLevel="0" collapsed="false">
      <c r="A1264" s="6" t="s">
        <v>155</v>
      </c>
      <c r="B1264" s="45" t="n">
        <v>44128</v>
      </c>
      <c r="C1264" s="6" t="s">
        <v>176</v>
      </c>
      <c r="D1264" s="6" t="s">
        <v>190</v>
      </c>
      <c r="E1264" s="6" t="s">
        <v>174</v>
      </c>
      <c r="F1264" s="34" t="n">
        <v>0.336933076381683</v>
      </c>
      <c r="G1264" s="34" t="n">
        <v>0.260493314274851</v>
      </c>
      <c r="H1264" s="34" t="n">
        <v>0.293442318547109</v>
      </c>
      <c r="I1264" s="35" t="n">
        <v>3.84</v>
      </c>
      <c r="J1264" s="6" t="n">
        <v>1</v>
      </c>
      <c r="K1264" s="35" t="n">
        <v>2.84</v>
      </c>
      <c r="L1264" s="42" t="n">
        <v>66.3897947635339</v>
      </c>
      <c r="M1264" s="42" t="n">
        <v>188.547017128436</v>
      </c>
      <c r="N1264" s="42" t="n">
        <v>3463.68990604257</v>
      </c>
      <c r="O1264" s="6" t="str">
        <f aca="false">IF(H1264&lt;=0,"Below 0%",IF(H1264&lt;=0.05,"0-5%",IF(H1264&lt;=0.1,"5-10%",IF(H1264&lt;=0.2,"10-20%",IF(H1264&lt;=0.4,"20-40%","Above 40%")))))</f>
        <v>20-40%</v>
      </c>
    </row>
    <row r="1265" customFormat="false" ht="15" hidden="false" customHeight="false" outlineLevel="0" collapsed="false">
      <c r="A1265" s="6" t="s">
        <v>155</v>
      </c>
      <c r="B1265" s="45" t="n">
        <v>44129</v>
      </c>
      <c r="C1265" s="6" t="s">
        <v>185</v>
      </c>
      <c r="D1265" s="6" t="s">
        <v>195</v>
      </c>
      <c r="E1265" s="6" t="s">
        <v>174</v>
      </c>
      <c r="F1265" s="34" t="n">
        <v>0.332912892103195</v>
      </c>
      <c r="G1265" s="34" t="n">
        <v>0.255042412818096</v>
      </c>
      <c r="H1265" s="34" t="n">
        <v>0.305323645681782</v>
      </c>
      <c r="I1265" s="35" t="n">
        <v>3.9</v>
      </c>
      <c r="J1265" s="6" t="n">
        <v>0</v>
      </c>
      <c r="K1265" s="35" t="n">
        <v>-1</v>
      </c>
      <c r="L1265" s="42" t="n">
        <v>69.2737981208514</v>
      </c>
      <c r="M1265" s="42" t="n">
        <v>-69.2737981208514</v>
      </c>
      <c r="N1265" s="42" t="n">
        <v>3394.41610792172</v>
      </c>
      <c r="O1265" s="6" t="str">
        <f aca="false">IF(H1265&lt;=0,"Below 0%",IF(H1265&lt;=0.05,"0-5%",IF(H1265&lt;=0.1,"5-10%",IF(H1265&lt;=0.2,"10-20%",IF(H1265&lt;=0.4,"20-40%","Above 40%")))))</f>
        <v>20-40%</v>
      </c>
    </row>
    <row r="1266" customFormat="false" ht="15" hidden="false" customHeight="false" outlineLevel="0" collapsed="false">
      <c r="A1266" s="6" t="s">
        <v>155</v>
      </c>
      <c r="B1266" s="45" t="n">
        <v>44129</v>
      </c>
      <c r="C1266" s="6" t="s">
        <v>179</v>
      </c>
      <c r="D1266" s="6" t="s">
        <v>173</v>
      </c>
      <c r="E1266" s="6" t="s">
        <v>174</v>
      </c>
      <c r="F1266" s="34" t="n">
        <v>0.310069918632507</v>
      </c>
      <c r="G1266" s="34" t="n">
        <v>0.277049156251377</v>
      </c>
      <c r="H1266" s="34" t="n">
        <v>0.119187377532273</v>
      </c>
      <c r="I1266" s="35" t="n">
        <v>3.58</v>
      </c>
      <c r="J1266" s="6" t="n">
        <v>0</v>
      </c>
      <c r="K1266" s="35" t="n">
        <v>-1</v>
      </c>
      <c r="L1266" s="42" t="n">
        <v>36.9360604085481</v>
      </c>
      <c r="M1266" s="42" t="n">
        <v>-36.9360604085481</v>
      </c>
      <c r="N1266" s="42" t="n">
        <v>3357.48004751317</v>
      </c>
      <c r="O1266" s="6" t="str">
        <f aca="false">IF(H1266&lt;=0,"Below 0%",IF(H1266&lt;=0.05,"0-5%",IF(H1266&lt;=0.1,"5-10%",IF(H1266&lt;=0.2,"10-20%",IF(H1266&lt;=0.4,"20-40%","Above 40%")))))</f>
        <v>10-20%</v>
      </c>
    </row>
    <row r="1267" customFormat="false" ht="15" hidden="false" customHeight="false" outlineLevel="0" collapsed="false">
      <c r="A1267" s="6" t="s">
        <v>155</v>
      </c>
      <c r="B1267" s="45" t="n">
        <v>44130</v>
      </c>
      <c r="C1267" s="6" t="s">
        <v>201</v>
      </c>
      <c r="D1267" s="6" t="s">
        <v>178</v>
      </c>
      <c r="E1267" s="6" t="s">
        <v>174</v>
      </c>
      <c r="F1267" s="34" t="n">
        <v>0.288524925708771</v>
      </c>
      <c r="G1267" s="34" t="n">
        <v>0.239800166527893</v>
      </c>
      <c r="H1267" s="34" t="n">
        <v>0.203189013111923</v>
      </c>
      <c r="I1267" s="35" t="n">
        <v>4.15</v>
      </c>
      <c r="J1267" s="6" t="n">
        <v>1</v>
      </c>
      <c r="K1267" s="35" t="n">
        <v>3.15</v>
      </c>
      <c r="L1267" s="42" t="n">
        <v>52.5947761736597</v>
      </c>
      <c r="M1267" s="42" t="n">
        <v>165.673544947028</v>
      </c>
      <c r="N1267" s="42" t="n">
        <v>3523.1535924602</v>
      </c>
      <c r="O1267" s="6" t="str">
        <f aca="false">IF(H1267&lt;=0,"Below 0%",IF(H1267&lt;=0.05,"0-5%",IF(H1267&lt;=0.1,"5-10%",IF(H1267&lt;=0.2,"10-20%",IF(H1267&lt;=0.4,"20-40%","Above 40%")))))</f>
        <v>20-40%</v>
      </c>
    </row>
    <row r="1268" customFormat="false" ht="15" hidden="false" customHeight="false" outlineLevel="0" collapsed="false">
      <c r="A1268" s="6" t="s">
        <v>155</v>
      </c>
      <c r="B1268" s="45" t="n">
        <v>44135</v>
      </c>
      <c r="C1268" s="6" t="s">
        <v>196</v>
      </c>
      <c r="D1268" s="6" t="s">
        <v>190</v>
      </c>
      <c r="E1268" s="6" t="s">
        <v>174</v>
      </c>
      <c r="F1268" s="34" t="n">
        <v>0.272858411073685</v>
      </c>
      <c r="G1268" s="34" t="n">
        <v>0.214076653320104</v>
      </c>
      <c r="H1268" s="34" t="n">
        <v>0.274582757353206</v>
      </c>
      <c r="I1268" s="35" t="n">
        <v>4.69</v>
      </c>
      <c r="J1268" s="6" t="n">
        <v>0</v>
      </c>
      <c r="K1268" s="35" t="n">
        <v>-1</v>
      </c>
      <c r="L1268" s="42" t="n">
        <v>66.7647029337214</v>
      </c>
      <c r="M1268" s="42" t="n">
        <v>-66.7647029337214</v>
      </c>
      <c r="N1268" s="42" t="n">
        <v>3456.38888952648</v>
      </c>
      <c r="O1268" s="6" t="str">
        <f aca="false">IF(H1268&lt;=0,"Below 0%",IF(H1268&lt;=0.05,"0-5%",IF(H1268&lt;=0.1,"5-10%",IF(H1268&lt;=0.2,"10-20%",IF(H1268&lt;=0.4,"20-40%","Above 40%")))))</f>
        <v>20-40%</v>
      </c>
    </row>
    <row r="1269" customFormat="false" ht="15" hidden="false" customHeight="false" outlineLevel="0" collapsed="false">
      <c r="A1269" s="6" t="s">
        <v>155</v>
      </c>
      <c r="B1269" s="45" t="n">
        <v>44136</v>
      </c>
      <c r="C1269" s="6" t="s">
        <v>176</v>
      </c>
      <c r="D1269" s="6" t="s">
        <v>185</v>
      </c>
      <c r="E1269" s="6" t="s">
        <v>174</v>
      </c>
      <c r="F1269" s="34" t="n">
        <v>0.35280841588974</v>
      </c>
      <c r="G1269" s="34" t="n">
        <v>0.259250746954723</v>
      </c>
      <c r="H1269" s="34" t="n">
        <v>0.360877143205903</v>
      </c>
      <c r="I1269" s="35" t="n">
        <v>3.85</v>
      </c>
      <c r="J1269" s="6" t="n">
        <v>0</v>
      </c>
      <c r="K1269" s="35" t="n">
        <v>-1</v>
      </c>
      <c r="L1269" s="42" t="n">
        <v>69.1277777905295</v>
      </c>
      <c r="M1269" s="42" t="n">
        <v>-69.1277777905295</v>
      </c>
      <c r="N1269" s="42" t="n">
        <v>3387.26111173595</v>
      </c>
      <c r="O1269" s="6" t="str">
        <f aca="false">IF(H1269&lt;=0,"Below 0%",IF(H1269&lt;=0.05,"0-5%",IF(H1269&lt;=0.1,"5-10%",IF(H1269&lt;=0.2,"10-20%",IF(H1269&lt;=0.4,"20-40%","Above 40%")))))</f>
        <v>20-40%</v>
      </c>
    </row>
    <row r="1270" customFormat="false" ht="15" hidden="false" customHeight="false" outlineLevel="0" collapsed="false">
      <c r="A1270" s="6" t="s">
        <v>155</v>
      </c>
      <c r="B1270" s="45" t="n">
        <v>44136</v>
      </c>
      <c r="C1270" s="6" t="s">
        <v>188</v>
      </c>
      <c r="D1270" s="6" t="s">
        <v>173</v>
      </c>
      <c r="E1270" s="6" t="s">
        <v>187</v>
      </c>
      <c r="F1270" s="34" t="n">
        <v>0.346853613853455</v>
      </c>
      <c r="G1270" s="34" t="n">
        <v>0.251593135257591</v>
      </c>
      <c r="H1270" s="34" t="n">
        <v>0.378629085003978</v>
      </c>
      <c r="I1270" s="35" t="n">
        <v>4</v>
      </c>
      <c r="J1270" s="6" t="n">
        <v>1</v>
      </c>
      <c r="K1270" s="35" t="n">
        <v>3</v>
      </c>
      <c r="L1270" s="42" t="n">
        <v>69.1277777905295</v>
      </c>
      <c r="M1270" s="42" t="n">
        <v>207.383333371589</v>
      </c>
      <c r="N1270" s="42" t="n">
        <v>3594.64444510754</v>
      </c>
      <c r="O1270" s="6" t="str">
        <f aca="false">IF(H1270&lt;=0,"Below 0%",IF(H1270&lt;=0.05,"0-5%",IF(H1270&lt;=0.1,"5-10%",IF(H1270&lt;=0.2,"10-20%",IF(H1270&lt;=0.4,"20-40%","Above 40%")))))</f>
        <v>20-40%</v>
      </c>
    </row>
    <row r="1271" customFormat="false" ht="15" hidden="false" customHeight="false" outlineLevel="0" collapsed="false">
      <c r="A1271" s="6" t="s">
        <v>155</v>
      </c>
      <c r="B1271" s="45" t="n">
        <v>44137</v>
      </c>
      <c r="C1271" s="6" t="s">
        <v>184</v>
      </c>
      <c r="D1271" s="6" t="s">
        <v>178</v>
      </c>
      <c r="E1271" s="6" t="s">
        <v>177</v>
      </c>
      <c r="F1271" s="34" t="n">
        <v>0.387021631002426</v>
      </c>
      <c r="G1271" s="34" t="n">
        <v>0.318066609395744</v>
      </c>
      <c r="H1271" s="34" t="n">
        <v>0.21679428009649</v>
      </c>
      <c r="I1271" s="35" t="n">
        <v>3.17</v>
      </c>
      <c r="J1271" s="6" t="n">
        <v>0</v>
      </c>
      <c r="K1271" s="35" t="n">
        <v>-1</v>
      </c>
      <c r="L1271" s="42" t="n">
        <v>71.8928889021507</v>
      </c>
      <c r="M1271" s="42" t="n">
        <v>-71.8928889021507</v>
      </c>
      <c r="N1271" s="42" t="n">
        <v>3522.75155620539</v>
      </c>
      <c r="O1271" s="6" t="str">
        <f aca="false">IF(H1271&lt;=0,"Below 0%",IF(H1271&lt;=0.05,"0-5%",IF(H1271&lt;=0.1,"5-10%",IF(H1271&lt;=0.2,"10-20%",IF(H1271&lt;=0.4,"20-40%","Above 40%")))))</f>
        <v>20-40%</v>
      </c>
    </row>
    <row r="1272" customFormat="false" ht="15" hidden="false" customHeight="false" outlineLevel="0" collapsed="false">
      <c r="A1272" s="6" t="s">
        <v>155</v>
      </c>
      <c r="B1272" s="45" t="n">
        <v>44137</v>
      </c>
      <c r="C1272" s="6" t="s">
        <v>205</v>
      </c>
      <c r="D1272" s="6" t="s">
        <v>195</v>
      </c>
      <c r="E1272" s="6" t="s">
        <v>174</v>
      </c>
      <c r="F1272" s="34" t="n">
        <v>0.372279286384583</v>
      </c>
      <c r="G1272" s="34" t="n">
        <v>0.268987477946555</v>
      </c>
      <c r="H1272" s="34" t="n">
        <v>0.38400229343966</v>
      </c>
      <c r="I1272" s="35" t="n">
        <v>3.72</v>
      </c>
      <c r="J1272" s="6" t="n">
        <v>0</v>
      </c>
      <c r="K1272" s="35" t="n">
        <v>-1</v>
      </c>
      <c r="L1272" s="42" t="n">
        <v>71.8928889021507</v>
      </c>
      <c r="M1272" s="42" t="n">
        <v>-71.8928889021507</v>
      </c>
      <c r="N1272" s="42" t="n">
        <v>3450.85866730324</v>
      </c>
      <c r="O1272" s="6" t="str">
        <f aca="false">IF(H1272&lt;=0,"Below 0%",IF(H1272&lt;=0.05,"0-5%",IF(H1272&lt;=0.1,"5-10%",IF(H1272&lt;=0.2,"10-20%",IF(H1272&lt;=0.4,"20-40%","Above 40%")))))</f>
        <v>20-40%</v>
      </c>
    </row>
    <row r="1273" customFormat="false" ht="15" hidden="false" customHeight="false" outlineLevel="0" collapsed="false">
      <c r="A1273" s="6" t="s">
        <v>155</v>
      </c>
      <c r="B1273" s="45" t="n">
        <v>44141</v>
      </c>
      <c r="C1273" s="6" t="s">
        <v>179</v>
      </c>
      <c r="D1273" s="6" t="s">
        <v>188</v>
      </c>
      <c r="E1273" s="6" t="s">
        <v>187</v>
      </c>
      <c r="F1273" s="34" t="n">
        <v>0.536909759044647</v>
      </c>
      <c r="G1273" s="34" t="n">
        <v>0.474972366966682</v>
      </c>
      <c r="H1273" s="34" t="n">
        <v>0.130402095754572</v>
      </c>
      <c r="I1273" s="35" t="n">
        <v>2.1</v>
      </c>
      <c r="J1273" s="6" t="n">
        <v>1</v>
      </c>
      <c r="K1273" s="35" t="n">
        <v>1.1</v>
      </c>
      <c r="L1273" s="42" t="n">
        <v>69.0171733460647</v>
      </c>
      <c r="M1273" s="42" t="n">
        <v>75.9188906806712</v>
      </c>
      <c r="N1273" s="42" t="n">
        <v>3526.77755798391</v>
      </c>
      <c r="O1273" s="6" t="str">
        <f aca="false">IF(H1273&lt;=0,"Below 0%",IF(H1273&lt;=0.05,"0-5%",IF(H1273&lt;=0.1,"5-10%",IF(H1273&lt;=0.2,"10-20%",IF(H1273&lt;=0.4,"20-40%","Above 40%")))))</f>
        <v>10-20%</v>
      </c>
    </row>
    <row r="1274" customFormat="false" ht="15" hidden="false" customHeight="false" outlineLevel="0" collapsed="false">
      <c r="A1274" s="6" t="s">
        <v>155</v>
      </c>
      <c r="B1274" s="45" t="n">
        <v>44142</v>
      </c>
      <c r="C1274" s="6" t="s">
        <v>173</v>
      </c>
      <c r="D1274" s="6" t="s">
        <v>176</v>
      </c>
      <c r="E1274" s="6" t="s">
        <v>177</v>
      </c>
      <c r="F1274" s="34" t="n">
        <v>0.456196814775467</v>
      </c>
      <c r="G1274" s="34" t="n">
        <v>0.397878649880414</v>
      </c>
      <c r="H1274" s="34" t="n">
        <v>0.146572742499707</v>
      </c>
      <c r="I1274" s="35" t="n">
        <v>2.51</v>
      </c>
      <c r="J1274" s="6" t="n">
        <v>1</v>
      </c>
      <c r="K1274" s="35" t="n">
        <v>1.51</v>
      </c>
      <c r="L1274" s="42" t="n">
        <v>70.5355511596781</v>
      </c>
      <c r="M1274" s="42" t="n">
        <v>106.508682251114</v>
      </c>
      <c r="N1274" s="42" t="n">
        <v>3633.28624023502</v>
      </c>
      <c r="O1274" s="6" t="str">
        <f aca="false">IF(H1274&lt;=0,"Below 0%",IF(H1274&lt;=0.05,"0-5%",IF(H1274&lt;=0.1,"5-10%",IF(H1274&lt;=0.2,"10-20%",IF(H1274&lt;=0.4,"20-40%","Above 40%")))))</f>
        <v>10-20%</v>
      </c>
    </row>
    <row r="1275" customFormat="false" ht="15" hidden="false" customHeight="false" outlineLevel="0" collapsed="false">
      <c r="A1275" s="6" t="s">
        <v>155</v>
      </c>
      <c r="B1275" s="45" t="n">
        <v>44142</v>
      </c>
      <c r="C1275" s="6" t="s">
        <v>189</v>
      </c>
      <c r="D1275" s="6" t="s">
        <v>184</v>
      </c>
      <c r="E1275" s="6" t="s">
        <v>187</v>
      </c>
      <c r="F1275" s="34" t="n">
        <v>0.661153435707092</v>
      </c>
      <c r="G1275" s="34" t="n">
        <v>0.529723366686286</v>
      </c>
      <c r="H1275" s="34" t="n">
        <v>0.248110763629278</v>
      </c>
      <c r="I1275" s="35" t="n">
        <v>1.88</v>
      </c>
      <c r="J1275" s="6" t="n">
        <v>1</v>
      </c>
      <c r="K1275" s="35" t="n">
        <v>0.88</v>
      </c>
      <c r="L1275" s="42" t="n">
        <v>70.5355511596781</v>
      </c>
      <c r="M1275" s="42" t="n">
        <v>62.0712850205167</v>
      </c>
      <c r="N1275" s="42" t="n">
        <v>3695.35752525554</v>
      </c>
      <c r="O1275" s="6" t="str">
        <f aca="false">IF(H1275&lt;=0,"Below 0%",IF(H1275&lt;=0.05,"0-5%",IF(H1275&lt;=0.1,"5-10%",IF(H1275&lt;=0.2,"10-20%",IF(H1275&lt;=0.4,"20-40%","Above 40%")))))</f>
        <v>20-40%</v>
      </c>
    </row>
    <row r="1276" customFormat="false" ht="15" hidden="false" customHeight="false" outlineLevel="0" collapsed="false">
      <c r="A1276" s="6" t="s">
        <v>155</v>
      </c>
      <c r="B1276" s="45" t="n">
        <v>44142</v>
      </c>
      <c r="C1276" s="6" t="s">
        <v>180</v>
      </c>
      <c r="D1276" s="6" t="s">
        <v>205</v>
      </c>
      <c r="E1276" s="6" t="s">
        <v>187</v>
      </c>
      <c r="F1276" s="34" t="n">
        <v>0.407233983278275</v>
      </c>
      <c r="G1276" s="34" t="n">
        <v>0.330127699826581</v>
      </c>
      <c r="H1276" s="34" t="n">
        <v>0.233565021936053</v>
      </c>
      <c r="I1276" s="35" t="n">
        <v>3.01</v>
      </c>
      <c r="J1276" s="6" t="n">
        <v>1</v>
      </c>
      <c r="K1276" s="35" t="n">
        <v>2.01</v>
      </c>
      <c r="L1276" s="42" t="n">
        <v>70.5355511596781</v>
      </c>
      <c r="M1276" s="42" t="n">
        <v>141.776457830953</v>
      </c>
      <c r="N1276" s="42" t="n">
        <v>3837.13398308649</v>
      </c>
      <c r="O1276" s="6" t="str">
        <f aca="false">IF(H1276&lt;=0,"Below 0%",IF(H1276&lt;=0.05,"0-5%",IF(H1276&lt;=0.1,"5-10%",IF(H1276&lt;=0.2,"10-20%",IF(H1276&lt;=0.4,"20-40%","Above 40%")))))</f>
        <v>20-40%</v>
      </c>
    </row>
    <row r="1277" customFormat="false" ht="15" hidden="false" customHeight="false" outlineLevel="0" collapsed="false">
      <c r="A1277" s="6" t="s">
        <v>155</v>
      </c>
      <c r="B1277" s="45" t="n">
        <v>44143</v>
      </c>
      <c r="C1277" s="6" t="s">
        <v>195</v>
      </c>
      <c r="D1277" s="6" t="s">
        <v>203</v>
      </c>
      <c r="E1277" s="6" t="s">
        <v>174</v>
      </c>
      <c r="F1277" s="34" t="n">
        <v>0.340339422225952</v>
      </c>
      <c r="G1277" s="34" t="n">
        <v>0.302652817741596</v>
      </c>
      <c r="H1277" s="34" t="n">
        <v>0.124520910677703</v>
      </c>
      <c r="I1277" s="35" t="n">
        <v>3.34</v>
      </c>
      <c r="J1277" s="6" t="n">
        <v>0</v>
      </c>
      <c r="K1277" s="35" t="n">
        <v>-1</v>
      </c>
      <c r="L1277" s="42" t="n">
        <v>56.0539970822257</v>
      </c>
      <c r="M1277" s="42" t="n">
        <v>-56.0539970822257</v>
      </c>
      <c r="N1277" s="42" t="n">
        <v>3781.07998600426</v>
      </c>
      <c r="O1277" s="6" t="str">
        <f aca="false">IF(H1277&lt;=0,"Below 0%",IF(H1277&lt;=0.05,"0-5%",IF(H1277&lt;=0.1,"5-10%",IF(H1277&lt;=0.2,"10-20%",IF(H1277&lt;=0.4,"20-40%","Above 40%")))))</f>
        <v>10-20%</v>
      </c>
    </row>
    <row r="1278" customFormat="false" ht="15" hidden="false" customHeight="false" outlineLevel="0" collapsed="false">
      <c r="A1278" s="6" t="s">
        <v>155</v>
      </c>
      <c r="B1278" s="45" t="n">
        <v>44143</v>
      </c>
      <c r="C1278" s="6" t="s">
        <v>194</v>
      </c>
      <c r="D1278" s="6" t="s">
        <v>183</v>
      </c>
      <c r="E1278" s="6" t="s">
        <v>174</v>
      </c>
      <c r="F1278" s="34" t="n">
        <v>0.317646116018295</v>
      </c>
      <c r="G1278" s="34" t="n">
        <v>0.231571362493589</v>
      </c>
      <c r="H1278" s="34" t="n">
        <v>0.371698609870594</v>
      </c>
      <c r="I1278" s="35" t="n">
        <v>4.33</v>
      </c>
      <c r="J1278" s="6" t="n">
        <v>1</v>
      </c>
      <c r="K1278" s="35" t="n">
        <v>3.33</v>
      </c>
      <c r="L1278" s="42" t="n">
        <v>76.7426796617298</v>
      </c>
      <c r="M1278" s="42" t="n">
        <v>255.55312327356</v>
      </c>
      <c r="N1278" s="42" t="n">
        <v>4036.63310927782</v>
      </c>
      <c r="O1278" s="6" t="str">
        <f aca="false">IF(H1278&lt;=0,"Below 0%",IF(H1278&lt;=0.05,"0-5%",IF(H1278&lt;=0.1,"5-10%",IF(H1278&lt;=0.2,"10-20%",IF(H1278&lt;=0.4,"20-40%","Above 40%")))))</f>
        <v>20-40%</v>
      </c>
    </row>
    <row r="1279" customFormat="false" ht="15" hidden="false" customHeight="false" outlineLevel="0" collapsed="false">
      <c r="A1279" s="6" t="s">
        <v>155</v>
      </c>
      <c r="B1279" s="45" t="n">
        <v>44143</v>
      </c>
      <c r="C1279" s="6" t="s">
        <v>185</v>
      </c>
      <c r="D1279" s="6" t="s">
        <v>182</v>
      </c>
      <c r="E1279" s="6" t="s">
        <v>174</v>
      </c>
      <c r="F1279" s="34" t="n">
        <v>0.289482921361923</v>
      </c>
      <c r="G1279" s="34" t="n">
        <v>0.238267474455195</v>
      </c>
      <c r="H1279" s="34" t="n">
        <v>0.214949384190326</v>
      </c>
      <c r="I1279" s="35" t="n">
        <v>4.2</v>
      </c>
      <c r="J1279" s="6" t="n">
        <v>0</v>
      </c>
      <c r="K1279" s="35" t="n">
        <v>-1</v>
      </c>
      <c r="L1279" s="42" t="n">
        <v>64.7001553323177</v>
      </c>
      <c r="M1279" s="42" t="n">
        <v>-64.7001553323177</v>
      </c>
      <c r="N1279" s="42" t="n">
        <v>3971.93295394551</v>
      </c>
      <c r="O1279" s="6" t="str">
        <f aca="false">IF(H1279&lt;=0,"Below 0%",IF(H1279&lt;=0.05,"0-5%",IF(H1279&lt;=0.1,"5-10%",IF(H1279&lt;=0.2,"10-20%",IF(H1279&lt;=0.4,"20-40%","Above 40%")))))</f>
        <v>20-40%</v>
      </c>
    </row>
    <row r="1280" customFormat="false" ht="15" hidden="false" customHeight="false" outlineLevel="0" collapsed="false">
      <c r="A1280" s="6" t="s">
        <v>155</v>
      </c>
      <c r="B1280" s="45" t="n">
        <v>44143</v>
      </c>
      <c r="C1280" s="6" t="s">
        <v>195</v>
      </c>
      <c r="D1280" s="6" t="s">
        <v>203</v>
      </c>
      <c r="E1280" s="6" t="s">
        <v>187</v>
      </c>
      <c r="F1280" s="34" t="n">
        <v>0.463012665510178</v>
      </c>
      <c r="G1280" s="34" t="n">
        <v>0.404344164502772</v>
      </c>
      <c r="H1280" s="34" t="n">
        <v>0.145095456192748</v>
      </c>
      <c r="I1280" s="35" t="n">
        <v>2.5</v>
      </c>
      <c r="J1280" s="6" t="n">
        <v>1</v>
      </c>
      <c r="K1280" s="35" t="n">
        <v>1.5</v>
      </c>
      <c r="L1280" s="42" t="n">
        <v>76.7426796617298</v>
      </c>
      <c r="M1280" s="42" t="n">
        <v>115.114019492595</v>
      </c>
      <c r="N1280" s="42" t="n">
        <v>4087.0469734381</v>
      </c>
      <c r="O1280" s="6" t="str">
        <f aca="false">IF(H1280&lt;=0,"Below 0%",IF(H1280&lt;=0.05,"0-5%",IF(H1280&lt;=0.1,"5-10%",IF(H1280&lt;=0.2,"10-20%",IF(H1280&lt;=0.4,"20-40%","Above 40%")))))</f>
        <v>10-20%</v>
      </c>
    </row>
    <row r="1281" customFormat="false" ht="15" hidden="false" customHeight="false" outlineLevel="0" collapsed="false">
      <c r="A1281" s="6" t="s">
        <v>155</v>
      </c>
      <c r="B1281" s="45" t="n">
        <v>44156</v>
      </c>
      <c r="C1281" s="6" t="s">
        <v>182</v>
      </c>
      <c r="D1281" s="6" t="s">
        <v>201</v>
      </c>
      <c r="E1281" s="6" t="s">
        <v>174</v>
      </c>
      <c r="F1281" s="34" t="n">
        <v>0.315210402011871</v>
      </c>
      <c r="G1281" s="34" t="n">
        <v>0.263370340007503</v>
      </c>
      <c r="H1281" s="34" t="n">
        <v>0.196833333635409</v>
      </c>
      <c r="I1281" s="35" t="n">
        <v>3.78</v>
      </c>
      <c r="J1281" s="6" t="n">
        <v>0</v>
      </c>
      <c r="K1281" s="35" t="n">
        <v>-1</v>
      </c>
      <c r="L1281" s="42" t="n">
        <v>70.3822271959227</v>
      </c>
      <c r="M1281" s="42" t="n">
        <v>-70.3822271959227</v>
      </c>
      <c r="N1281" s="42" t="n">
        <v>4016.66474624218</v>
      </c>
      <c r="O1281" s="6" t="str">
        <f aca="false">IF(H1281&lt;=0,"Below 0%",IF(H1281&lt;=0.05,"0-5%",IF(H1281&lt;=0.1,"5-10%",IF(H1281&lt;=0.2,"10-20%",IF(H1281&lt;=0.4,"20-40%","Above 40%")))))</f>
        <v>10-20%</v>
      </c>
    </row>
    <row r="1282" customFormat="false" ht="15" hidden="false" customHeight="false" outlineLevel="0" collapsed="false">
      <c r="A1282" s="6" t="s">
        <v>155</v>
      </c>
      <c r="B1282" s="45" t="n">
        <v>44156</v>
      </c>
      <c r="C1282" s="6" t="s">
        <v>181</v>
      </c>
      <c r="D1282" s="6" t="s">
        <v>194</v>
      </c>
      <c r="E1282" s="6" t="s">
        <v>187</v>
      </c>
      <c r="F1282" s="34" t="n">
        <v>0.306168884038925</v>
      </c>
      <c r="G1282" s="34" t="n">
        <v>0.230039266064645</v>
      </c>
      <c r="H1282" s="34" t="n">
        <v>0.330941839959124</v>
      </c>
      <c r="I1282" s="35" t="n">
        <v>4.35</v>
      </c>
      <c r="J1282" s="6" t="n">
        <v>1</v>
      </c>
      <c r="K1282" s="35" t="n">
        <v>3.35</v>
      </c>
      <c r="L1282" s="42" t="n">
        <v>81.740939468762</v>
      </c>
      <c r="M1282" s="42" t="n">
        <v>273.832147220353</v>
      </c>
      <c r="N1282" s="42" t="n">
        <v>4290.49689346253</v>
      </c>
      <c r="O1282" s="6" t="str">
        <f aca="false">IF(H1282&lt;=0,"Below 0%",IF(H1282&lt;=0.05,"0-5%",IF(H1282&lt;=0.1,"5-10%",IF(H1282&lt;=0.2,"10-20%",IF(H1282&lt;=0.4,"20-40%","Above 40%")))))</f>
        <v>20-40%</v>
      </c>
    </row>
    <row r="1283" customFormat="false" ht="15" hidden="false" customHeight="false" outlineLevel="0" collapsed="false">
      <c r="A1283" s="6" t="s">
        <v>155</v>
      </c>
      <c r="B1283" s="45" t="n">
        <v>44157</v>
      </c>
      <c r="C1283" s="6" t="s">
        <v>184</v>
      </c>
      <c r="D1283" s="6" t="s">
        <v>173</v>
      </c>
      <c r="E1283" s="6" t="s">
        <v>187</v>
      </c>
      <c r="F1283" s="34" t="n">
        <v>0.285922229290009</v>
      </c>
      <c r="G1283" s="34" t="n">
        <v>0.241403334162727</v>
      </c>
      <c r="H1283" s="34" t="n">
        <v>0.184417068147335</v>
      </c>
      <c r="I1283" s="35" t="n">
        <v>4.12</v>
      </c>
      <c r="J1283" s="6" t="n">
        <v>0</v>
      </c>
      <c r="K1283" s="35" t="n">
        <v>-1</v>
      </c>
      <c r="L1283" s="42" t="n">
        <v>61.1944443177084</v>
      </c>
      <c r="M1283" s="42" t="n">
        <v>-61.1944443177084</v>
      </c>
      <c r="N1283" s="42" t="n">
        <v>4229.30244914482</v>
      </c>
      <c r="O1283" s="6" t="str">
        <f aca="false">IF(H1283&lt;=0,"Below 0%",IF(H1283&lt;=0.05,"0-5%",IF(H1283&lt;=0.1,"5-10%",IF(H1283&lt;=0.2,"10-20%",IF(H1283&lt;=0.4,"20-40%","Above 40%")))))</f>
        <v>10-20%</v>
      </c>
    </row>
    <row r="1284" customFormat="false" ht="15" hidden="false" customHeight="false" outlineLevel="0" collapsed="false">
      <c r="A1284" s="6" t="s">
        <v>155</v>
      </c>
      <c r="B1284" s="45" t="n">
        <v>44157</v>
      </c>
      <c r="C1284" s="6" t="s">
        <v>184</v>
      </c>
      <c r="D1284" s="6" t="s">
        <v>173</v>
      </c>
      <c r="E1284" s="6" t="s">
        <v>174</v>
      </c>
      <c r="F1284" s="34" t="n">
        <v>0.288374572992325</v>
      </c>
      <c r="G1284" s="34" t="n">
        <v>0.251157004229908</v>
      </c>
      <c r="H1284" s="34" t="n">
        <v>0.148184474793098</v>
      </c>
      <c r="I1284" s="35" t="n">
        <v>3.96</v>
      </c>
      <c r="J1284" s="6" t="n">
        <v>0</v>
      </c>
      <c r="K1284" s="35" t="n">
        <v>-1</v>
      </c>
      <c r="L1284" s="42" t="n">
        <v>51.4436770661315</v>
      </c>
      <c r="M1284" s="42" t="n">
        <v>-51.4436770661315</v>
      </c>
      <c r="N1284" s="42" t="n">
        <v>4177.85877207869</v>
      </c>
      <c r="O1284" s="6" t="str">
        <f aca="false">IF(H1284&lt;=0,"Below 0%",IF(H1284&lt;=0.05,"0-5%",IF(H1284&lt;=0.1,"5-10%",IF(H1284&lt;=0.2,"10-20%",IF(H1284&lt;=0.4,"20-40%","Above 40%")))))</f>
        <v>10-20%</v>
      </c>
    </row>
    <row r="1285" customFormat="false" ht="15" hidden="false" customHeight="false" outlineLevel="0" collapsed="false">
      <c r="A1285" s="6" t="s">
        <v>155</v>
      </c>
      <c r="B1285" s="45" t="n">
        <v>44157</v>
      </c>
      <c r="C1285" s="6" t="s">
        <v>205</v>
      </c>
      <c r="D1285" s="6" t="s">
        <v>185</v>
      </c>
      <c r="E1285" s="6" t="s">
        <v>174</v>
      </c>
      <c r="F1285" s="34" t="n">
        <v>0.352299302816391</v>
      </c>
      <c r="G1285" s="34" t="n">
        <v>0.260396531728061</v>
      </c>
      <c r="H1285" s="34" t="n">
        <v>0.352933929182692</v>
      </c>
      <c r="I1285" s="35" t="n">
        <v>3.84</v>
      </c>
      <c r="J1285" s="6" t="n">
        <v>1</v>
      </c>
      <c r="K1285" s="35" t="n">
        <v>2.84</v>
      </c>
      <c r="L1285" s="42" t="n">
        <v>85.8099378692506</v>
      </c>
      <c r="M1285" s="42" t="n">
        <v>243.700223548672</v>
      </c>
      <c r="N1285" s="42" t="n">
        <v>4421.55899562736</v>
      </c>
      <c r="O1285" s="6" t="str">
        <f aca="false">IF(H1285&lt;=0,"Below 0%",IF(H1285&lt;=0.05,"0-5%",IF(H1285&lt;=0.1,"5-10%",IF(H1285&lt;=0.2,"10-20%",IF(H1285&lt;=0.4,"20-40%","Above 40%")))))</f>
        <v>20-40%</v>
      </c>
    </row>
    <row r="1286" customFormat="false" ht="15" hidden="false" customHeight="false" outlineLevel="0" collapsed="false">
      <c r="A1286" s="6" t="s">
        <v>155</v>
      </c>
      <c r="B1286" s="45" t="n">
        <v>44157</v>
      </c>
      <c r="C1286" s="6" t="s">
        <v>204</v>
      </c>
      <c r="D1286" s="6" t="s">
        <v>189</v>
      </c>
      <c r="E1286" s="6" t="s">
        <v>187</v>
      </c>
      <c r="F1286" s="34" t="n">
        <v>0.346061855554581</v>
      </c>
      <c r="G1286" s="34" t="n">
        <v>0.313511306577656</v>
      </c>
      <c r="H1286" s="34" t="n">
        <v>0.103825757776496</v>
      </c>
      <c r="I1286" s="35" t="n">
        <v>3.2</v>
      </c>
      <c r="J1286" s="6" t="n">
        <v>0</v>
      </c>
      <c r="K1286" s="35" t="n">
        <v>-1</v>
      </c>
      <c r="L1286" s="42" t="n">
        <v>52.3625589075516</v>
      </c>
      <c r="M1286" s="42" t="n">
        <v>-52.3625589075516</v>
      </c>
      <c r="N1286" s="42" t="n">
        <v>4369.19643671981</v>
      </c>
      <c r="O1286" s="6" t="str">
        <f aca="false">IF(H1286&lt;=0,"Below 0%",IF(H1286&lt;=0.05,"0-5%",IF(H1286&lt;=0.1,"5-10%",IF(H1286&lt;=0.2,"10-20%",IF(H1286&lt;=0.4,"20-40%","Above 40%")))))</f>
        <v>10-20%</v>
      </c>
    </row>
    <row r="1287" customFormat="false" ht="15" hidden="false" customHeight="false" outlineLevel="0" collapsed="false">
      <c r="A1287" s="6" t="s">
        <v>155</v>
      </c>
      <c r="B1287" s="45" t="n">
        <v>44157</v>
      </c>
      <c r="C1287" s="6" t="s">
        <v>204</v>
      </c>
      <c r="D1287" s="6" t="s">
        <v>189</v>
      </c>
      <c r="E1287" s="6" t="s">
        <v>174</v>
      </c>
      <c r="F1287" s="34" t="n">
        <v>0.335928022861481</v>
      </c>
      <c r="G1287" s="34" t="n">
        <v>0.289952653482225</v>
      </c>
      <c r="H1287" s="34" t="n">
        <v>0.158561643865328</v>
      </c>
      <c r="I1287" s="35" t="n">
        <v>3.46</v>
      </c>
      <c r="J1287" s="6" t="n">
        <v>0</v>
      </c>
      <c r="K1287" s="35" t="n">
        <v>-1</v>
      </c>
      <c r="L1287" s="42" t="n">
        <v>70.7718156297334</v>
      </c>
      <c r="M1287" s="42" t="n">
        <v>-70.7718156297334</v>
      </c>
      <c r="N1287" s="42" t="n">
        <v>4298.42462109008</v>
      </c>
      <c r="O1287" s="6" t="str">
        <f aca="false">IF(H1287&lt;=0,"Below 0%",IF(H1287&lt;=0.05,"0-5%",IF(H1287&lt;=0.1,"5-10%",IF(H1287&lt;=0.2,"10-20%",IF(H1287&lt;=0.4,"20-40%","Above 40%")))))</f>
        <v>10-20%</v>
      </c>
    </row>
    <row r="1288" customFormat="false" ht="15" hidden="false" customHeight="false" outlineLevel="0" collapsed="false">
      <c r="A1288" s="6" t="s">
        <v>155</v>
      </c>
      <c r="B1288" s="45" t="n">
        <v>44158</v>
      </c>
      <c r="C1288" s="6" t="s">
        <v>196</v>
      </c>
      <c r="D1288" s="6" t="s">
        <v>180</v>
      </c>
      <c r="E1288" s="6" t="s">
        <v>187</v>
      </c>
      <c r="F1288" s="34" t="n">
        <v>0.411991566419601</v>
      </c>
      <c r="G1288" s="34" t="n">
        <v>0.347449925478934</v>
      </c>
      <c r="H1288" s="34" t="n">
        <v>0.185758108457503</v>
      </c>
      <c r="I1288" s="35" t="n">
        <v>2.9</v>
      </c>
      <c r="J1288" s="6" t="n">
        <v>1</v>
      </c>
      <c r="K1288" s="35" t="n">
        <v>1.9</v>
      </c>
      <c r="L1288" s="42" t="n">
        <v>85.9684924218015</v>
      </c>
      <c r="M1288" s="42" t="n">
        <v>163.340135601423</v>
      </c>
      <c r="N1288" s="42" t="n">
        <v>4461.7647566915</v>
      </c>
      <c r="O1288" s="6" t="str">
        <f aca="false">IF(H1288&lt;=0,"Below 0%",IF(H1288&lt;=0.05,"0-5%",IF(H1288&lt;=0.1,"5-10%",IF(H1288&lt;=0.2,"10-20%",IF(H1288&lt;=0.4,"20-40%","Above 40%")))))</f>
        <v>10-20%</v>
      </c>
    </row>
    <row r="1289" customFormat="false" ht="15" hidden="false" customHeight="false" outlineLevel="0" collapsed="false">
      <c r="A1289" s="6" t="s">
        <v>155</v>
      </c>
      <c r="B1289" s="45" t="n">
        <v>44162</v>
      </c>
      <c r="C1289" s="6" t="s">
        <v>180</v>
      </c>
      <c r="D1289" s="6" t="s">
        <v>188</v>
      </c>
      <c r="E1289" s="6" t="s">
        <v>187</v>
      </c>
      <c r="F1289" s="34" t="n">
        <v>0.573476135730743</v>
      </c>
      <c r="G1289" s="34" t="n">
        <v>0.444928438083385</v>
      </c>
      <c r="H1289" s="34" t="n">
        <v>0.288917692474552</v>
      </c>
      <c r="I1289" s="35" t="n">
        <v>2.23</v>
      </c>
      <c r="J1289" s="6" t="n">
        <v>0</v>
      </c>
      <c r="K1289" s="35" t="n">
        <v>-1</v>
      </c>
      <c r="L1289" s="42" t="n">
        <v>89.23529513383</v>
      </c>
      <c r="M1289" s="42" t="n">
        <v>-89.23529513383</v>
      </c>
      <c r="N1289" s="42" t="n">
        <v>4372.52946155767</v>
      </c>
      <c r="O1289" s="6" t="str">
        <f aca="false">IF(H1289&lt;=0,"Below 0%",IF(H1289&lt;=0.05,"0-5%",IF(H1289&lt;=0.1,"5-10%",IF(H1289&lt;=0.2,"10-20%",IF(H1289&lt;=0.4,"20-40%","Above 40%")))))</f>
        <v>20-40%</v>
      </c>
    </row>
    <row r="1290" customFormat="false" ht="15" hidden="false" customHeight="false" outlineLevel="0" collapsed="false">
      <c r="A1290" s="6" t="s">
        <v>155</v>
      </c>
      <c r="B1290" s="45" t="n">
        <v>44163</v>
      </c>
      <c r="C1290" s="6" t="s">
        <v>173</v>
      </c>
      <c r="D1290" s="6" t="s">
        <v>205</v>
      </c>
      <c r="E1290" s="6" t="s">
        <v>177</v>
      </c>
      <c r="F1290" s="34" t="n">
        <v>0.297853708267212</v>
      </c>
      <c r="G1290" s="34" t="n">
        <v>0.267372512229445</v>
      </c>
      <c r="H1290" s="34" t="n">
        <v>0.114002728940251</v>
      </c>
      <c r="I1290" s="35" t="n">
        <v>3.77</v>
      </c>
      <c r="J1290" s="6" t="n">
        <v>1</v>
      </c>
      <c r="K1290" s="35" t="n">
        <v>2.77</v>
      </c>
      <c r="L1290" s="42" t="n">
        <v>48.5036959031755</v>
      </c>
      <c r="M1290" s="42" t="n">
        <v>134.355237651796</v>
      </c>
      <c r="N1290" s="42" t="n">
        <v>4506.88469920947</v>
      </c>
      <c r="O1290" s="6" t="str">
        <f aca="false">IF(H1290&lt;=0,"Below 0%",IF(H1290&lt;=0.05,"0-5%",IF(H1290&lt;=0.1,"5-10%",IF(H1290&lt;=0.2,"10-20%",IF(H1290&lt;=0.4,"20-40%","Above 40%")))))</f>
        <v>10-20%</v>
      </c>
    </row>
    <row r="1291" customFormat="false" ht="15" hidden="false" customHeight="false" outlineLevel="0" collapsed="false">
      <c r="A1291" s="6" t="s">
        <v>155</v>
      </c>
      <c r="B1291" s="45" t="n">
        <v>44163</v>
      </c>
      <c r="C1291" s="6" t="s">
        <v>178</v>
      </c>
      <c r="D1291" s="6" t="s">
        <v>204</v>
      </c>
      <c r="E1291" s="6" t="s">
        <v>187</v>
      </c>
      <c r="F1291" s="34" t="n">
        <v>0.412538319826126</v>
      </c>
      <c r="G1291" s="34" t="n">
        <v>0.368723266269775</v>
      </c>
      <c r="H1291" s="34" t="n">
        <v>0.118829099122523</v>
      </c>
      <c r="I1291" s="35" t="n">
        <v>2.72</v>
      </c>
      <c r="J1291" s="6" t="n">
        <v>1</v>
      </c>
      <c r="K1291" s="35" t="n">
        <v>1.72</v>
      </c>
      <c r="L1291" s="42" t="n">
        <v>77.6023753978046</v>
      </c>
      <c r="M1291" s="42" t="n">
        <v>133.476085684224</v>
      </c>
      <c r="N1291" s="42" t="n">
        <v>4640.36078489369</v>
      </c>
      <c r="O1291" s="6" t="str">
        <f aca="false">IF(H1291&lt;=0,"Below 0%",IF(H1291&lt;=0.05,"0-5%",IF(H1291&lt;=0.1,"5-10%",IF(H1291&lt;=0.2,"10-20%",IF(H1291&lt;=0.4,"20-40%","Above 40%")))))</f>
        <v>10-20%</v>
      </c>
    </row>
    <row r="1292" customFormat="false" ht="15" hidden="false" customHeight="false" outlineLevel="0" collapsed="false">
      <c r="A1292" s="6" t="s">
        <v>155</v>
      </c>
      <c r="B1292" s="45" t="n">
        <v>44164</v>
      </c>
      <c r="C1292" s="6" t="s">
        <v>179</v>
      </c>
      <c r="D1292" s="6" t="s">
        <v>176</v>
      </c>
      <c r="E1292" s="6" t="s">
        <v>187</v>
      </c>
      <c r="F1292" s="34" t="n">
        <v>0.298106163740158</v>
      </c>
      <c r="G1292" s="34" t="n">
        <v>0.246025850542267</v>
      </c>
      <c r="H1292" s="34" t="n">
        <v>0.211686345492152</v>
      </c>
      <c r="I1292" s="35" t="n">
        <v>4.06</v>
      </c>
      <c r="J1292" s="6" t="n">
        <v>0</v>
      </c>
      <c r="K1292" s="35" t="n">
        <v>-1</v>
      </c>
      <c r="L1292" s="42" t="n">
        <v>79.7319470623622</v>
      </c>
      <c r="M1292" s="42" t="n">
        <v>-79.7319470623622</v>
      </c>
      <c r="N1292" s="42" t="n">
        <v>4560.62883783133</v>
      </c>
      <c r="O1292" s="6" t="str">
        <f aca="false">IF(H1292&lt;=0,"Below 0%",IF(H1292&lt;=0.05,"0-5%",IF(H1292&lt;=0.1,"5-10%",IF(H1292&lt;=0.2,"10-20%",IF(H1292&lt;=0.4,"20-40%","Above 40%")))))</f>
        <v>20-40%</v>
      </c>
    </row>
    <row r="1293" customFormat="false" ht="15" hidden="false" customHeight="false" outlineLevel="0" collapsed="false">
      <c r="A1293" s="6" t="s">
        <v>155</v>
      </c>
      <c r="B1293" s="45" t="n">
        <v>44170</v>
      </c>
      <c r="C1293" s="6" t="s">
        <v>190</v>
      </c>
      <c r="D1293" s="6" t="s">
        <v>205</v>
      </c>
      <c r="E1293" s="6" t="s">
        <v>174</v>
      </c>
      <c r="F1293" s="34" t="n">
        <v>0.253791958093643</v>
      </c>
      <c r="G1293" s="34" t="n">
        <v>0.20988490182803</v>
      </c>
      <c r="H1293" s="34" t="n">
        <v>0.209195877755842</v>
      </c>
      <c r="I1293" s="35" t="n">
        <v>4.74</v>
      </c>
      <c r="J1293" s="6" t="n">
        <v>0</v>
      </c>
      <c r="K1293" s="35" t="n">
        <v>-1</v>
      </c>
      <c r="L1293" s="42" t="n">
        <v>61.8775759809235</v>
      </c>
      <c r="M1293" s="42" t="n">
        <v>-61.8775759809235</v>
      </c>
      <c r="N1293" s="42" t="n">
        <v>4498.75126185041</v>
      </c>
      <c r="O1293" s="6" t="str">
        <f aca="false">IF(H1293&lt;=0,"Below 0%",IF(H1293&lt;=0.05,"0-5%",IF(H1293&lt;=0.1,"5-10%",IF(H1293&lt;=0.2,"10-20%",IF(H1293&lt;=0.4,"20-40%","Above 40%")))))</f>
        <v>20-40%</v>
      </c>
    </row>
    <row r="1294" customFormat="false" ht="15" hidden="false" customHeight="false" outlineLevel="0" collapsed="false">
      <c r="A1294" s="6" t="s">
        <v>155</v>
      </c>
      <c r="B1294" s="45" t="n">
        <v>44170</v>
      </c>
      <c r="C1294" s="6" t="s">
        <v>189</v>
      </c>
      <c r="D1294" s="6" t="s">
        <v>176</v>
      </c>
      <c r="E1294" s="6" t="s">
        <v>174</v>
      </c>
      <c r="F1294" s="34" t="n">
        <v>0.301490604877472</v>
      </c>
      <c r="G1294" s="34" t="n">
        <v>0.259919133950698</v>
      </c>
      <c r="H1294" s="34" t="n">
        <v>0.159940017862092</v>
      </c>
      <c r="I1294" s="35" t="n">
        <v>3.86</v>
      </c>
      <c r="J1294" s="6" t="n">
        <v>0</v>
      </c>
      <c r="K1294" s="35" t="n">
        <v>-1</v>
      </c>
      <c r="L1294" s="42" t="n">
        <v>65.2814689995446</v>
      </c>
      <c r="M1294" s="42" t="n">
        <v>-65.2814689995446</v>
      </c>
      <c r="N1294" s="42" t="n">
        <v>4433.46979285086</v>
      </c>
      <c r="O1294" s="6" t="str">
        <f aca="false">IF(H1294&lt;=0,"Below 0%",IF(H1294&lt;=0.05,"0-5%",IF(H1294&lt;=0.1,"5-10%",IF(H1294&lt;=0.2,"10-20%",IF(H1294&lt;=0.4,"20-40%","Above 40%")))))</f>
        <v>10-20%</v>
      </c>
    </row>
    <row r="1295" customFormat="false" ht="15" hidden="false" customHeight="false" outlineLevel="0" collapsed="false">
      <c r="A1295" s="6" t="s">
        <v>155</v>
      </c>
      <c r="B1295" s="45" t="n">
        <v>44171</v>
      </c>
      <c r="C1295" s="6" t="s">
        <v>178</v>
      </c>
      <c r="D1295" s="6" t="s">
        <v>180</v>
      </c>
      <c r="E1295" s="6" t="s">
        <v>187</v>
      </c>
      <c r="F1295" s="34" t="n">
        <v>0.389566391706467</v>
      </c>
      <c r="G1295" s="34" t="n">
        <v>0.328535158569901</v>
      </c>
      <c r="H1295" s="34" t="n">
        <v>0.185767737621238</v>
      </c>
      <c r="I1295" s="35" t="n">
        <v>3.02</v>
      </c>
      <c r="J1295" s="6" t="n">
        <v>0</v>
      </c>
      <c r="K1295" s="35" t="n">
        <v>-1</v>
      </c>
      <c r="L1295" s="42" t="n">
        <v>88.6693958570172</v>
      </c>
      <c r="M1295" s="42" t="n">
        <v>-88.6693958570172</v>
      </c>
      <c r="N1295" s="42" t="n">
        <v>4344.80039699384</v>
      </c>
      <c r="O1295" s="6" t="str">
        <f aca="false">IF(H1295&lt;=0,"Below 0%",IF(H1295&lt;=0.05,"0-5%",IF(H1295&lt;=0.1,"5-10%",IF(H1295&lt;=0.2,"10-20%",IF(H1295&lt;=0.4,"20-40%","Above 40%")))))</f>
        <v>10-20%</v>
      </c>
    </row>
    <row r="1296" customFormat="false" ht="15" hidden="false" customHeight="false" outlineLevel="0" collapsed="false">
      <c r="A1296" s="6" t="s">
        <v>155</v>
      </c>
      <c r="B1296" s="45" t="n">
        <v>44171</v>
      </c>
      <c r="C1296" s="6" t="s">
        <v>181</v>
      </c>
      <c r="D1296" s="6" t="s">
        <v>185</v>
      </c>
      <c r="E1296" s="6" t="s">
        <v>187</v>
      </c>
      <c r="F1296" s="34" t="n">
        <v>0.590130627155304</v>
      </c>
      <c r="G1296" s="34" t="n">
        <v>0.47788182111721</v>
      </c>
      <c r="H1296" s="34" t="n">
        <v>0.234888211013498</v>
      </c>
      <c r="I1296" s="35" t="n">
        <v>2.1</v>
      </c>
      <c r="J1296" s="6" t="n">
        <v>1</v>
      </c>
      <c r="K1296" s="35" t="n">
        <v>1.1</v>
      </c>
      <c r="L1296" s="42" t="n">
        <v>88.6693958570172</v>
      </c>
      <c r="M1296" s="42" t="n">
        <v>97.5363354427189</v>
      </c>
      <c r="N1296" s="42" t="n">
        <v>4442.33673243656</v>
      </c>
      <c r="O1296" s="6" t="str">
        <f aca="false">IF(H1296&lt;=0,"Below 0%",IF(H1296&lt;=0.05,"0-5%",IF(H1296&lt;=0.1,"5-10%",IF(H1296&lt;=0.2,"10-20%",IF(H1296&lt;=0.4,"20-40%","Above 40%")))))</f>
        <v>20-40%</v>
      </c>
    </row>
    <row r="1297" customFormat="false" ht="15" hidden="false" customHeight="false" outlineLevel="0" collapsed="false">
      <c r="A1297" s="6" t="s">
        <v>155</v>
      </c>
      <c r="B1297" s="45" t="n">
        <v>44171</v>
      </c>
      <c r="C1297" s="6" t="s">
        <v>204</v>
      </c>
      <c r="D1297" s="6" t="s">
        <v>195</v>
      </c>
      <c r="E1297" s="6" t="s">
        <v>187</v>
      </c>
      <c r="F1297" s="34" t="n">
        <v>0.32057312130928</v>
      </c>
      <c r="G1297" s="34" t="n">
        <v>0.248442044038222</v>
      </c>
      <c r="H1297" s="34" t="n">
        <v>0.290333617042538</v>
      </c>
      <c r="I1297" s="35" t="n">
        <v>4.02</v>
      </c>
      <c r="J1297" s="6" t="n">
        <v>0</v>
      </c>
      <c r="K1297" s="35" t="n">
        <v>-1</v>
      </c>
      <c r="L1297" s="42" t="n">
        <v>88.6693958570172</v>
      </c>
      <c r="M1297" s="42" t="n">
        <v>-88.6693958570172</v>
      </c>
      <c r="N1297" s="42" t="n">
        <v>4353.66733657955</v>
      </c>
      <c r="O1297" s="6" t="str">
        <f aca="false">IF(H1297&lt;=0,"Below 0%",IF(H1297&lt;=0.05,"0-5%",IF(H1297&lt;=0.1,"5-10%",IF(H1297&lt;=0.2,"10-20%",IF(H1297&lt;=0.4,"20-40%","Above 40%")))))</f>
        <v>20-40%</v>
      </c>
    </row>
    <row r="1298" customFormat="false" ht="15" hidden="false" customHeight="false" outlineLevel="0" collapsed="false">
      <c r="A1298" s="6" t="s">
        <v>155</v>
      </c>
      <c r="B1298" s="45" t="n">
        <v>44176</v>
      </c>
      <c r="C1298" s="6" t="s">
        <v>205</v>
      </c>
      <c r="D1298" s="6" t="s">
        <v>189</v>
      </c>
      <c r="E1298" s="6" t="s">
        <v>174</v>
      </c>
      <c r="F1298" s="34" t="n">
        <v>0.306577861309052</v>
      </c>
      <c r="G1298" s="34" t="n">
        <v>0.261559816083977</v>
      </c>
      <c r="H1298" s="34" t="n">
        <v>0.172113766935137</v>
      </c>
      <c r="I1298" s="35" t="n">
        <v>3.8</v>
      </c>
      <c r="J1298" s="6" t="n">
        <v>0</v>
      </c>
      <c r="K1298" s="35" t="n">
        <v>-1</v>
      </c>
      <c r="L1298" s="42" t="n">
        <v>64.1372448963441</v>
      </c>
      <c r="M1298" s="42" t="n">
        <v>-64.1372448963441</v>
      </c>
      <c r="N1298" s="42" t="n">
        <v>4289.5300916832</v>
      </c>
      <c r="O1298" s="6" t="str">
        <f aca="false">IF(H1298&lt;=0,"Below 0%",IF(H1298&lt;=0.05,"0-5%",IF(H1298&lt;=0.1,"5-10%",IF(H1298&lt;=0.2,"10-20%",IF(H1298&lt;=0.4,"20-40%","Above 40%")))))</f>
        <v>10-20%</v>
      </c>
    </row>
    <row r="1299" customFormat="false" ht="15" hidden="false" customHeight="false" outlineLevel="0" collapsed="false">
      <c r="A1299" s="6" t="s">
        <v>155</v>
      </c>
      <c r="B1299" s="45" t="n">
        <v>44177</v>
      </c>
      <c r="C1299" s="6" t="s">
        <v>176</v>
      </c>
      <c r="D1299" s="6" t="s">
        <v>194</v>
      </c>
      <c r="E1299" s="6" t="s">
        <v>174</v>
      </c>
      <c r="F1299" s="34" t="n">
        <v>0.314948201179504</v>
      </c>
      <c r="G1299" s="34" t="n">
        <v>0.230098913440591</v>
      </c>
      <c r="H1299" s="34" t="n">
        <v>0.36875136205639</v>
      </c>
      <c r="I1299" s="35" t="n">
        <v>4.35</v>
      </c>
      <c r="J1299" s="6" t="n">
        <v>1</v>
      </c>
      <c r="K1299" s="35" t="n">
        <v>3.35</v>
      </c>
      <c r="L1299" s="42" t="n">
        <v>85.790601833664</v>
      </c>
      <c r="M1299" s="42" t="n">
        <v>287.398516142774</v>
      </c>
      <c r="N1299" s="42" t="n">
        <v>4576.92860782598</v>
      </c>
      <c r="O1299" s="6" t="str">
        <f aca="false">IF(H1299&lt;=0,"Below 0%",IF(H1299&lt;=0.05,"0-5%",IF(H1299&lt;=0.1,"5-10%",IF(H1299&lt;=0.2,"10-20%",IF(H1299&lt;=0.4,"20-40%","Above 40%")))))</f>
        <v>20-40%</v>
      </c>
    </row>
    <row r="1300" customFormat="false" ht="15" hidden="false" customHeight="false" outlineLevel="0" collapsed="false">
      <c r="A1300" s="6" t="s">
        <v>155</v>
      </c>
      <c r="B1300" s="45" t="n">
        <v>44177</v>
      </c>
      <c r="C1300" s="6" t="s">
        <v>203</v>
      </c>
      <c r="D1300" s="6" t="s">
        <v>182</v>
      </c>
      <c r="E1300" s="6" t="s">
        <v>187</v>
      </c>
      <c r="F1300" s="34" t="n">
        <v>0.462370932102203</v>
      </c>
      <c r="G1300" s="34" t="n">
        <v>0.408778932858538</v>
      </c>
      <c r="H1300" s="34" t="n">
        <v>0.131102644818078</v>
      </c>
      <c r="I1300" s="35" t="n">
        <v>2.44</v>
      </c>
      <c r="J1300" s="6" t="n">
        <v>0</v>
      </c>
      <c r="K1300" s="35" t="n">
        <v>-1</v>
      </c>
      <c r="L1300" s="42" t="n">
        <v>85.790601833664</v>
      </c>
      <c r="M1300" s="42" t="n">
        <v>-85.790601833664</v>
      </c>
      <c r="N1300" s="42" t="n">
        <v>4491.13800599231</v>
      </c>
      <c r="O1300" s="6" t="str">
        <f aca="false">IF(H1300&lt;=0,"Below 0%",IF(H1300&lt;=0.05,"0-5%",IF(H1300&lt;=0.1,"5-10%",IF(H1300&lt;=0.2,"10-20%",IF(H1300&lt;=0.4,"20-40%","Above 40%")))))</f>
        <v>10-20%</v>
      </c>
    </row>
    <row r="1301" customFormat="false" ht="15" hidden="false" customHeight="false" outlineLevel="0" collapsed="false">
      <c r="A1301" s="6" t="s">
        <v>155</v>
      </c>
      <c r="B1301" s="45" t="n">
        <v>44178</v>
      </c>
      <c r="C1301" s="6" t="s">
        <v>195</v>
      </c>
      <c r="D1301" s="6" t="s">
        <v>201</v>
      </c>
      <c r="E1301" s="6" t="s">
        <v>187</v>
      </c>
      <c r="F1301" s="34" t="n">
        <v>0.545703053474426</v>
      </c>
      <c r="G1301" s="34" t="n">
        <v>0.475262588138916</v>
      </c>
      <c r="H1301" s="34" t="n">
        <v>0.148213781377888</v>
      </c>
      <c r="I1301" s="35" t="n">
        <v>2.11</v>
      </c>
      <c r="J1301" s="6" t="n">
        <v>1</v>
      </c>
      <c r="K1301" s="35" t="n">
        <v>1.11</v>
      </c>
      <c r="L1301" s="42" t="n">
        <v>89.8227601198462</v>
      </c>
      <c r="M1301" s="42" t="n">
        <v>99.7032637330293</v>
      </c>
      <c r="N1301" s="42" t="n">
        <v>4590.84126972534</v>
      </c>
      <c r="O1301" s="6" t="str">
        <f aca="false">IF(H1301&lt;=0,"Below 0%",IF(H1301&lt;=0.05,"0-5%",IF(H1301&lt;=0.1,"5-10%",IF(H1301&lt;=0.2,"10-20%",IF(H1301&lt;=0.4,"20-40%","Above 40%")))))</f>
        <v>10-20%</v>
      </c>
    </row>
    <row r="1302" customFormat="false" ht="15" hidden="false" customHeight="false" outlineLevel="0" collapsed="false">
      <c r="A1302" s="6" t="s">
        <v>155</v>
      </c>
      <c r="B1302" s="45" t="n">
        <v>44178</v>
      </c>
      <c r="C1302" s="6" t="s">
        <v>195</v>
      </c>
      <c r="D1302" s="6" t="s">
        <v>201</v>
      </c>
      <c r="E1302" s="6" t="s">
        <v>174</v>
      </c>
      <c r="F1302" s="34" t="n">
        <v>0.312975853681564</v>
      </c>
      <c r="G1302" s="34" t="n">
        <v>0.269570984132557</v>
      </c>
      <c r="H1302" s="34" t="n">
        <v>0.161014619910516</v>
      </c>
      <c r="I1302" s="35" t="n">
        <v>3.72</v>
      </c>
      <c r="J1302" s="6" t="n">
        <v>0</v>
      </c>
      <c r="K1302" s="35" t="n">
        <v>-1</v>
      </c>
      <c r="L1302" s="42" t="n">
        <v>67.8088262239644</v>
      </c>
      <c r="M1302" s="42" t="n">
        <v>-67.8088262239644</v>
      </c>
      <c r="N1302" s="42" t="n">
        <v>4523.03244350138</v>
      </c>
      <c r="O1302" s="6" t="str">
        <f aca="false">IF(H1302&lt;=0,"Below 0%",IF(H1302&lt;=0.05,"0-5%",IF(H1302&lt;=0.1,"5-10%",IF(H1302&lt;=0.2,"10-20%",IF(H1302&lt;=0.4,"20-40%","Above 40%")))))</f>
        <v>10-20%</v>
      </c>
    </row>
    <row r="1303" customFormat="false" ht="15" hidden="false" customHeight="false" outlineLevel="0" collapsed="false">
      <c r="A1303" s="6" t="s">
        <v>155</v>
      </c>
      <c r="B1303" s="45" t="n">
        <v>44181</v>
      </c>
      <c r="C1303" s="6" t="s">
        <v>185</v>
      </c>
      <c r="D1303" s="6" t="s">
        <v>179</v>
      </c>
      <c r="E1303" s="6" t="s">
        <v>187</v>
      </c>
      <c r="F1303" s="34" t="n">
        <v>0.494587182998657</v>
      </c>
      <c r="G1303" s="34" t="n">
        <v>0.428272970737111</v>
      </c>
      <c r="H1303" s="34" t="n">
        <v>0.154840993461277</v>
      </c>
      <c r="I1303" s="35" t="n">
        <v>2.33</v>
      </c>
      <c r="J1303" s="6" t="n">
        <v>0</v>
      </c>
      <c r="K1303" s="35" t="n">
        <v>-1</v>
      </c>
      <c r="L1303" s="42" t="n">
        <v>75.3838740583563</v>
      </c>
      <c r="M1303" s="42" t="n">
        <v>-75.3838740583563</v>
      </c>
      <c r="N1303" s="42" t="n">
        <v>4447.64856944302</v>
      </c>
      <c r="O1303" s="6" t="str">
        <f aca="false">IF(H1303&lt;=0,"Below 0%",IF(H1303&lt;=0.05,"0-5%",IF(H1303&lt;=0.1,"5-10%",IF(H1303&lt;=0.2,"10-20%",IF(H1303&lt;=0.4,"20-40%","Above 40%")))))</f>
        <v>10-20%</v>
      </c>
    </row>
    <row r="1304" customFormat="false" ht="15" hidden="false" customHeight="false" outlineLevel="0" collapsed="false">
      <c r="A1304" s="6" t="s">
        <v>155</v>
      </c>
      <c r="B1304" s="45" t="n">
        <v>44181</v>
      </c>
      <c r="C1304" s="6" t="s">
        <v>184</v>
      </c>
      <c r="D1304" s="6" t="s">
        <v>201</v>
      </c>
      <c r="E1304" s="6" t="s">
        <v>187</v>
      </c>
      <c r="F1304" s="34" t="n">
        <v>0.386983305215836</v>
      </c>
      <c r="G1304" s="34" t="n">
        <v>0.328294297021994</v>
      </c>
      <c r="H1304" s="34" t="n">
        <v>0.178769502626813</v>
      </c>
      <c r="I1304" s="35" t="n">
        <v>3.06</v>
      </c>
      <c r="J1304" s="6" t="n">
        <v>0</v>
      </c>
      <c r="K1304" s="35" t="n">
        <v>-1</v>
      </c>
      <c r="L1304" s="42" t="n">
        <v>75.3838740583563</v>
      </c>
      <c r="M1304" s="42" t="n">
        <v>-75.3838740583563</v>
      </c>
      <c r="N1304" s="42" t="n">
        <v>4372.26469538466</v>
      </c>
      <c r="O1304" s="6" t="str">
        <f aca="false">IF(H1304&lt;=0,"Below 0%",IF(H1304&lt;=0.05,"0-5%",IF(H1304&lt;=0.1,"5-10%",IF(H1304&lt;=0.2,"10-20%",IF(H1304&lt;=0.4,"20-40%","Above 40%")))))</f>
        <v>10-20%</v>
      </c>
    </row>
    <row r="1305" customFormat="false" ht="15" hidden="false" customHeight="false" outlineLevel="0" collapsed="false">
      <c r="A1305" s="6" t="s">
        <v>155</v>
      </c>
      <c r="B1305" s="45" t="n">
        <v>44181</v>
      </c>
      <c r="C1305" s="6" t="s">
        <v>184</v>
      </c>
      <c r="D1305" s="6" t="s">
        <v>201</v>
      </c>
      <c r="E1305" s="6" t="s">
        <v>174</v>
      </c>
      <c r="F1305" s="34" t="n">
        <v>0.347691625356674</v>
      </c>
      <c r="G1305" s="34" t="n">
        <v>0.291182767793421</v>
      </c>
      <c r="H1305" s="34" t="n">
        <v>0.194066626921216</v>
      </c>
      <c r="I1305" s="35" t="n">
        <v>3.45</v>
      </c>
      <c r="J1305" s="6" t="n">
        <v>1</v>
      </c>
      <c r="K1305" s="35" t="n">
        <v>2.45</v>
      </c>
      <c r="L1305" s="42" t="n">
        <v>75.3838740583563</v>
      </c>
      <c r="M1305" s="42" t="n">
        <v>184.690491442973</v>
      </c>
      <c r="N1305" s="42" t="n">
        <v>4556.95518682764</v>
      </c>
      <c r="O1305" s="6" t="str">
        <f aca="false">IF(H1305&lt;=0,"Below 0%",IF(H1305&lt;=0.05,"0-5%",IF(H1305&lt;=0.1,"5-10%",IF(H1305&lt;=0.2,"10-20%",IF(H1305&lt;=0.4,"20-40%","Above 40%")))))</f>
        <v>10-20%</v>
      </c>
    </row>
    <row r="1306" customFormat="false" ht="15" hidden="false" customHeight="false" outlineLevel="0" collapsed="false">
      <c r="A1306" s="6" t="s">
        <v>155</v>
      </c>
      <c r="B1306" s="45" t="n">
        <v>44181</v>
      </c>
      <c r="C1306" s="6" t="s">
        <v>205</v>
      </c>
      <c r="D1306" s="6" t="s">
        <v>188</v>
      </c>
      <c r="E1306" s="6" t="s">
        <v>174</v>
      </c>
      <c r="F1306" s="34" t="n">
        <v>0.327026933431625</v>
      </c>
      <c r="G1306" s="34" t="n">
        <v>0.243144682535195</v>
      </c>
      <c r="H1306" s="34" t="n">
        <v>0.344989041182457</v>
      </c>
      <c r="I1306" s="35" t="n">
        <v>4.1</v>
      </c>
      <c r="J1306" s="6" t="n">
        <v>0</v>
      </c>
      <c r="K1306" s="35" t="n">
        <v>-1</v>
      </c>
      <c r="L1306" s="42" t="n">
        <v>75.3838740583563</v>
      </c>
      <c r="M1306" s="42" t="n">
        <v>-75.3838740583563</v>
      </c>
      <c r="N1306" s="42" t="n">
        <v>4481.57131276928</v>
      </c>
      <c r="O1306" s="6" t="str">
        <f aca="false">IF(H1306&lt;=0,"Below 0%",IF(H1306&lt;=0.05,"0-5%",IF(H1306&lt;=0.1,"5-10%",IF(H1306&lt;=0.2,"10-20%",IF(H1306&lt;=0.4,"20-40%","Above 40%")))))</f>
        <v>20-40%</v>
      </c>
    </row>
    <row r="1307" customFormat="false" ht="15" hidden="false" customHeight="false" outlineLevel="0" collapsed="false">
      <c r="A1307" s="6" t="s">
        <v>155</v>
      </c>
      <c r="B1307" s="45" t="n">
        <v>44181</v>
      </c>
      <c r="C1307" s="6" t="s">
        <v>195</v>
      </c>
      <c r="D1307" s="6" t="s">
        <v>173</v>
      </c>
      <c r="E1307" s="6" t="s">
        <v>187</v>
      </c>
      <c r="F1307" s="34" t="n">
        <v>0.516342401504517</v>
      </c>
      <c r="G1307" s="34" t="n">
        <v>0.440818614694646</v>
      </c>
      <c r="H1307" s="34" t="n">
        <v>0.171326219656549</v>
      </c>
      <c r="I1307" s="35" t="n">
        <v>2.26</v>
      </c>
      <c r="J1307" s="6" t="n">
        <v>0</v>
      </c>
      <c r="K1307" s="35" t="n">
        <v>-1</v>
      </c>
      <c r="L1307" s="42" t="n">
        <v>75.3838740583563</v>
      </c>
      <c r="M1307" s="42" t="n">
        <v>-75.3838740583563</v>
      </c>
      <c r="N1307" s="42" t="n">
        <v>4406.18743871092</v>
      </c>
      <c r="O1307" s="6" t="str">
        <f aca="false">IF(H1307&lt;=0,"Below 0%",IF(H1307&lt;=0.05,"0-5%",IF(H1307&lt;=0.1,"5-10%",IF(H1307&lt;=0.2,"10-20%",IF(H1307&lt;=0.4,"20-40%","Above 40%")))))</f>
        <v>10-20%</v>
      </c>
    </row>
    <row r="1308" customFormat="false" ht="15" hidden="false" customHeight="false" outlineLevel="0" collapsed="false">
      <c r="A1308" s="6" t="s">
        <v>155</v>
      </c>
      <c r="B1308" s="45" t="n">
        <v>44181</v>
      </c>
      <c r="C1308" s="6" t="s">
        <v>183</v>
      </c>
      <c r="D1308" s="6" t="s">
        <v>181</v>
      </c>
      <c r="E1308" s="6" t="s">
        <v>187</v>
      </c>
      <c r="F1308" s="34" t="n">
        <v>0.742407977581024</v>
      </c>
      <c r="G1308" s="34" t="n">
        <v>0.540246697586703</v>
      </c>
      <c r="H1308" s="34" t="n">
        <v>0.374201787622915</v>
      </c>
      <c r="I1308" s="35" t="n">
        <v>1.85</v>
      </c>
      <c r="J1308" s="6" t="n">
        <v>1</v>
      </c>
      <c r="K1308" s="35" t="n">
        <v>0.85</v>
      </c>
      <c r="L1308" s="42" t="n">
        <v>75.3838740583563</v>
      </c>
      <c r="M1308" s="42" t="n">
        <v>64.0762929496028</v>
      </c>
      <c r="N1308" s="42" t="n">
        <v>4470.26373166053</v>
      </c>
      <c r="O1308" s="6" t="str">
        <f aca="false">IF(H1308&lt;=0,"Below 0%",IF(H1308&lt;=0.05,"0-5%",IF(H1308&lt;=0.1,"5-10%",IF(H1308&lt;=0.2,"10-20%",IF(H1308&lt;=0.4,"20-40%","Above 40%")))))</f>
        <v>20-40%</v>
      </c>
    </row>
    <row r="1309" customFormat="false" ht="15" hidden="false" customHeight="false" outlineLevel="0" collapsed="false">
      <c r="A1309" s="6" t="s">
        <v>155</v>
      </c>
      <c r="B1309" s="45" t="n">
        <v>44182</v>
      </c>
      <c r="C1309" s="6" t="s">
        <v>182</v>
      </c>
      <c r="D1309" s="6" t="s">
        <v>196</v>
      </c>
      <c r="E1309" s="6" t="s">
        <v>174</v>
      </c>
      <c r="F1309" s="34" t="n">
        <v>0.281771421432495</v>
      </c>
      <c r="G1309" s="34" t="n">
        <v>0.245510541672093</v>
      </c>
      <c r="H1309" s="34" t="n">
        <v>0.14769581588408</v>
      </c>
      <c r="I1309" s="35" t="n">
        <v>4.04</v>
      </c>
      <c r="J1309" s="6" t="n">
        <v>1</v>
      </c>
      <c r="K1309" s="35" t="n">
        <v>3.04</v>
      </c>
      <c r="L1309" s="42" t="n">
        <v>50.8626837471928</v>
      </c>
      <c r="M1309" s="42" t="n">
        <v>154.622558591466</v>
      </c>
      <c r="N1309" s="42" t="n">
        <v>4624.88629025199</v>
      </c>
      <c r="O1309" s="6" t="str">
        <f aca="false">IF(H1309&lt;=0,"Below 0%",IF(H1309&lt;=0.05,"0-5%",IF(H1309&lt;=0.1,"5-10%",IF(H1309&lt;=0.2,"10-20%",IF(H1309&lt;=0.4,"20-40%","Above 40%")))))</f>
        <v>10-20%</v>
      </c>
    </row>
    <row r="1310" customFormat="false" ht="15" hidden="false" customHeight="false" outlineLevel="0" collapsed="false">
      <c r="A1310" s="6" t="s">
        <v>155</v>
      </c>
      <c r="B1310" s="45" t="n">
        <v>44184</v>
      </c>
      <c r="C1310" s="6" t="s">
        <v>179</v>
      </c>
      <c r="D1310" s="6" t="s">
        <v>194</v>
      </c>
      <c r="E1310" s="6" t="s">
        <v>174</v>
      </c>
      <c r="F1310" s="34" t="n">
        <v>0.251883536577225</v>
      </c>
      <c r="G1310" s="34" t="n">
        <v>0.202329337753974</v>
      </c>
      <c r="H1310" s="34" t="n">
        <v>0.244918504520124</v>
      </c>
      <c r="I1310" s="35" t="n">
        <v>4.95</v>
      </c>
      <c r="J1310" s="6" t="n">
        <v>0</v>
      </c>
      <c r="K1310" s="35" t="n">
        <v>-1</v>
      </c>
      <c r="L1310" s="42" t="n">
        <v>72.2487752706433</v>
      </c>
      <c r="M1310" s="42" t="n">
        <v>-72.2487752706433</v>
      </c>
      <c r="N1310" s="42" t="n">
        <v>4552.63751498135</v>
      </c>
      <c r="O1310" s="6" t="str">
        <f aca="false">IF(H1310&lt;=0,"Below 0%",IF(H1310&lt;=0.05,"0-5%",IF(H1310&lt;=0.1,"5-10%",IF(H1310&lt;=0.2,"10-20%",IF(H1310&lt;=0.4,"20-40%","Above 40%")))))</f>
        <v>20-40%</v>
      </c>
    </row>
    <row r="1311" customFormat="false" ht="15" hidden="false" customHeight="false" outlineLevel="0" collapsed="false">
      <c r="A1311" s="6" t="s">
        <v>155</v>
      </c>
      <c r="B1311" s="45" t="n">
        <v>44184</v>
      </c>
      <c r="C1311" s="6" t="s">
        <v>173</v>
      </c>
      <c r="D1311" s="6" t="s">
        <v>185</v>
      </c>
      <c r="E1311" s="6" t="s">
        <v>187</v>
      </c>
      <c r="F1311" s="34" t="n">
        <v>0.441320985555649</v>
      </c>
      <c r="G1311" s="34" t="n">
        <v>0.39699761659137</v>
      </c>
      <c r="H1311" s="34" t="n">
        <v>0.111646435927853</v>
      </c>
      <c r="I1311" s="35" t="n">
        <v>2.53</v>
      </c>
      <c r="J1311" s="6" t="n">
        <v>1</v>
      </c>
      <c r="K1311" s="35" t="n">
        <v>1.53</v>
      </c>
      <c r="L1311" s="42" t="n">
        <v>88.0709036374112</v>
      </c>
      <c r="M1311" s="42" t="n">
        <v>134.748482565239</v>
      </c>
      <c r="N1311" s="42" t="n">
        <v>4687.38599754659</v>
      </c>
      <c r="O1311" s="6" t="str">
        <f aca="false">IF(H1311&lt;=0,"Below 0%",IF(H1311&lt;=0.05,"0-5%",IF(H1311&lt;=0.1,"5-10%",IF(H1311&lt;=0.2,"10-20%",IF(H1311&lt;=0.4,"20-40%","Above 40%")))))</f>
        <v>10-20%</v>
      </c>
    </row>
    <row r="1312" customFormat="false" ht="15" hidden="false" customHeight="false" outlineLevel="0" collapsed="false">
      <c r="A1312" s="6" t="s">
        <v>155</v>
      </c>
      <c r="B1312" s="45" t="n">
        <v>44185</v>
      </c>
      <c r="C1312" s="6" t="s">
        <v>178</v>
      </c>
      <c r="D1312" s="6" t="s">
        <v>182</v>
      </c>
      <c r="E1312" s="6" t="s">
        <v>174</v>
      </c>
      <c r="F1312" s="34" t="n">
        <v>0.307962596416473</v>
      </c>
      <c r="G1312" s="34" t="n">
        <v>0.258489321242384</v>
      </c>
      <c r="H1312" s="34" t="n">
        <v>0.191393884034763</v>
      </c>
      <c r="I1312" s="35" t="n">
        <v>3.86</v>
      </c>
      <c r="J1312" s="6" t="n">
        <v>0</v>
      </c>
      <c r="K1312" s="35" t="n">
        <v>-1</v>
      </c>
      <c r="L1312" s="42" t="n">
        <v>77.331880470856</v>
      </c>
      <c r="M1312" s="42" t="n">
        <v>-77.331880470856</v>
      </c>
      <c r="N1312" s="42" t="n">
        <v>4610.05411707573</v>
      </c>
      <c r="O1312" s="6" t="str">
        <f aca="false">IF(H1312&lt;=0,"Below 0%",IF(H1312&lt;=0.05,"0-5%",IF(H1312&lt;=0.1,"5-10%",IF(H1312&lt;=0.2,"10-20%",IF(H1312&lt;=0.4,"20-40%","Above 40%")))))</f>
        <v>10-20%</v>
      </c>
    </row>
    <row r="1313" customFormat="false" ht="15" hidden="false" customHeight="false" outlineLevel="0" collapsed="false">
      <c r="A1313" s="6" t="s">
        <v>155</v>
      </c>
      <c r="B1313" s="45" t="n">
        <v>44185</v>
      </c>
      <c r="C1313" s="6" t="s">
        <v>181</v>
      </c>
      <c r="D1313" s="6" t="s">
        <v>195</v>
      </c>
      <c r="E1313" s="6" t="s">
        <v>174</v>
      </c>
      <c r="F1313" s="34" t="n">
        <v>0.359476387500763</v>
      </c>
      <c r="G1313" s="34" t="n">
        <v>0.266337854500617</v>
      </c>
      <c r="H1313" s="34" t="n">
        <v>0.349700695662587</v>
      </c>
      <c r="I1313" s="35" t="n">
        <v>3.79</v>
      </c>
      <c r="J1313" s="6" t="n">
        <v>0</v>
      </c>
      <c r="K1313" s="35" t="n">
        <v>-1</v>
      </c>
      <c r="L1313" s="42" t="n">
        <v>93.7477199509318</v>
      </c>
      <c r="M1313" s="42" t="n">
        <v>-93.7477199509318</v>
      </c>
      <c r="N1313" s="42" t="n">
        <v>4516.3063971248</v>
      </c>
      <c r="O1313" s="6" t="str">
        <f aca="false">IF(H1313&lt;=0,"Below 0%",IF(H1313&lt;=0.05,"0-5%",IF(H1313&lt;=0.1,"5-10%",IF(H1313&lt;=0.2,"10-20%",IF(H1313&lt;=0.4,"20-40%","Above 40%")))))</f>
        <v>20-40%</v>
      </c>
    </row>
    <row r="1314" customFormat="false" ht="15" hidden="false" customHeight="false" outlineLevel="0" collapsed="false">
      <c r="A1314" s="6" t="s">
        <v>155</v>
      </c>
      <c r="B1314" s="45" t="n">
        <v>44185</v>
      </c>
      <c r="C1314" s="6" t="s">
        <v>176</v>
      </c>
      <c r="D1314" s="6" t="s">
        <v>205</v>
      </c>
      <c r="E1314" s="6" t="s">
        <v>174</v>
      </c>
      <c r="F1314" s="34" t="n">
        <v>0.26928722858429</v>
      </c>
      <c r="G1314" s="34" t="n">
        <v>0.225850818919086</v>
      </c>
      <c r="H1314" s="34" t="n">
        <v>0.192323454362879</v>
      </c>
      <c r="I1314" s="35" t="n">
        <v>4.42</v>
      </c>
      <c r="J1314" s="6" t="n">
        <v>0</v>
      </c>
      <c r="K1314" s="35" t="n">
        <v>-1</v>
      </c>
      <c r="L1314" s="42" t="n">
        <v>65.1880905201206</v>
      </c>
      <c r="M1314" s="42" t="n">
        <v>-65.1880905201206</v>
      </c>
      <c r="N1314" s="42" t="n">
        <v>4451.11830660468</v>
      </c>
      <c r="O1314" s="6" t="str">
        <f aca="false">IF(H1314&lt;=0,"Below 0%",IF(H1314&lt;=0.05,"0-5%",IF(H1314&lt;=0.1,"5-10%",IF(H1314&lt;=0.2,"10-20%",IF(H1314&lt;=0.4,"20-40%","Above 40%")))))</f>
        <v>10-20%</v>
      </c>
    </row>
    <row r="1315" customFormat="false" ht="15" hidden="false" customHeight="false" outlineLevel="0" collapsed="false">
      <c r="A1315" s="6" t="s">
        <v>155</v>
      </c>
      <c r="B1315" s="45" t="n">
        <v>44186</v>
      </c>
      <c r="C1315" s="6" t="s">
        <v>196</v>
      </c>
      <c r="D1315" s="6" t="s">
        <v>203</v>
      </c>
      <c r="E1315" s="6" t="s">
        <v>187</v>
      </c>
      <c r="F1315" s="34" t="n">
        <v>0.310851961374283</v>
      </c>
      <c r="G1315" s="34" t="n">
        <v>0.265980649851798</v>
      </c>
      <c r="H1315" s="34" t="n">
        <v>0.168701413232454</v>
      </c>
      <c r="I1315" s="35" t="n">
        <v>3.75</v>
      </c>
      <c r="J1315" s="6" t="n">
        <v>1</v>
      </c>
      <c r="K1315" s="35" t="n">
        <v>2.75</v>
      </c>
      <c r="L1315" s="42" t="n">
        <v>67.0479457349295</v>
      </c>
      <c r="M1315" s="42" t="n">
        <v>184.381850771056</v>
      </c>
      <c r="N1315" s="42" t="n">
        <v>4635.50015737574</v>
      </c>
      <c r="O1315" s="6" t="str">
        <f aca="false">IF(H1315&lt;=0,"Below 0%",IF(H1315&lt;=0.05,"0-5%",IF(H1315&lt;=0.1,"5-10%",IF(H1315&lt;=0.2,"10-20%",IF(H1315&lt;=0.4,"20-40%","Above 40%")))))</f>
        <v>10-20%</v>
      </c>
    </row>
    <row r="1316" customFormat="false" ht="15" hidden="false" customHeight="false" outlineLevel="0" collapsed="false">
      <c r="A1316" s="6" t="s">
        <v>155</v>
      </c>
      <c r="B1316" s="45" t="n">
        <v>44186</v>
      </c>
      <c r="C1316" s="6" t="s">
        <v>190</v>
      </c>
      <c r="D1316" s="6" t="s">
        <v>189</v>
      </c>
      <c r="E1316" s="6" t="s">
        <v>174</v>
      </c>
      <c r="F1316" s="34" t="n">
        <v>0.237659379839897</v>
      </c>
      <c r="G1316" s="34" t="n">
        <v>0.202425373134328</v>
      </c>
      <c r="H1316" s="34" t="n">
        <v>0.1740592404994</v>
      </c>
      <c r="I1316" s="35" t="n">
        <v>5</v>
      </c>
      <c r="J1316" s="6" t="n">
        <v>0</v>
      </c>
      <c r="K1316" s="35" t="n">
        <v>-1</v>
      </c>
      <c r="L1316" s="42" t="n">
        <v>52.383235943983</v>
      </c>
      <c r="M1316" s="42" t="n">
        <v>-52.383235943983</v>
      </c>
      <c r="N1316" s="42" t="n">
        <v>4583.11692143175</v>
      </c>
      <c r="O1316" s="6" t="str">
        <f aca="false">IF(H1316&lt;=0,"Below 0%",IF(H1316&lt;=0.05,"0-5%",IF(H1316&lt;=0.1,"5-10%",IF(H1316&lt;=0.2,"10-20%",IF(H1316&lt;=0.4,"20-40%","Above 40%")))))</f>
        <v>10-20%</v>
      </c>
    </row>
    <row r="1317" customFormat="false" ht="15" hidden="false" customHeight="false" outlineLevel="0" collapsed="false">
      <c r="A1317" s="6" t="s">
        <v>155</v>
      </c>
      <c r="B1317" s="45" t="n">
        <v>44191</v>
      </c>
      <c r="C1317" s="6" t="s">
        <v>182</v>
      </c>
      <c r="D1317" s="6" t="s">
        <v>180</v>
      </c>
      <c r="E1317" s="6" t="s">
        <v>187</v>
      </c>
      <c r="F1317" s="34" t="n">
        <v>0.556715965270996</v>
      </c>
      <c r="G1317" s="34" t="n">
        <v>0.497175852357652</v>
      </c>
      <c r="H1317" s="34" t="n">
        <v>0.119756646729723</v>
      </c>
      <c r="I1317" s="35" t="n">
        <v>2.01</v>
      </c>
      <c r="J1317" s="6" t="n">
        <v>1</v>
      </c>
      <c r="K1317" s="35" t="n">
        <v>1.01</v>
      </c>
      <c r="L1317" s="42" t="n">
        <v>91.6623384286351</v>
      </c>
      <c r="M1317" s="42" t="n">
        <v>92.5789618129214</v>
      </c>
      <c r="N1317" s="42" t="n">
        <v>4675.69588324468</v>
      </c>
      <c r="O1317" s="6" t="str">
        <f aca="false">IF(H1317&lt;=0,"Below 0%",IF(H1317&lt;=0.05,"0-5%",IF(H1317&lt;=0.1,"5-10%",IF(H1317&lt;=0.2,"10-20%",IF(H1317&lt;=0.4,"20-40%","Above 40%")))))</f>
        <v>10-20%</v>
      </c>
    </row>
    <row r="1318" customFormat="false" ht="15" hidden="false" customHeight="false" outlineLevel="0" collapsed="false">
      <c r="A1318" s="6" t="s">
        <v>155</v>
      </c>
      <c r="B1318" s="45" t="n">
        <v>44191</v>
      </c>
      <c r="C1318" s="6" t="s">
        <v>184</v>
      </c>
      <c r="D1318" s="6" t="s">
        <v>179</v>
      </c>
      <c r="E1318" s="6" t="s">
        <v>174</v>
      </c>
      <c r="F1318" s="34" t="n">
        <v>0.367401242256165</v>
      </c>
      <c r="G1318" s="34" t="n">
        <v>0.28563342337372</v>
      </c>
      <c r="H1318" s="34" t="n">
        <v>0.28626838524937</v>
      </c>
      <c r="I1318" s="35" t="n">
        <v>3.48</v>
      </c>
      <c r="J1318" s="6" t="n">
        <v>1</v>
      </c>
      <c r="K1318" s="35" t="n">
        <v>2.48</v>
      </c>
      <c r="L1318" s="42" t="n">
        <v>91.6623384286351</v>
      </c>
      <c r="M1318" s="42" t="n">
        <v>227.322599303015</v>
      </c>
      <c r="N1318" s="42" t="n">
        <v>4903.01848254769</v>
      </c>
      <c r="O1318" s="6" t="str">
        <f aca="false">IF(H1318&lt;=0,"Below 0%",IF(H1318&lt;=0.05,"0-5%",IF(H1318&lt;=0.1,"5-10%",IF(H1318&lt;=0.2,"10-20%",IF(H1318&lt;=0.4,"20-40%","Above 40%")))))</f>
        <v>20-40%</v>
      </c>
    </row>
    <row r="1319" customFormat="false" ht="15" hidden="false" customHeight="false" outlineLevel="0" collapsed="false">
      <c r="A1319" s="6" t="s">
        <v>155</v>
      </c>
      <c r="B1319" s="45" t="n">
        <v>44192</v>
      </c>
      <c r="C1319" s="6" t="s">
        <v>205</v>
      </c>
      <c r="D1319" s="6" t="s">
        <v>196</v>
      </c>
      <c r="E1319" s="6" t="s">
        <v>177</v>
      </c>
      <c r="F1319" s="34" t="n">
        <v>0.262360960245132</v>
      </c>
      <c r="G1319" s="34" t="n">
        <v>0.208419621882241</v>
      </c>
      <c r="H1319" s="34" t="n">
        <v>0.258811228404247</v>
      </c>
      <c r="I1319" s="35" t="n">
        <v>4.85</v>
      </c>
      <c r="J1319" s="6" t="n">
        <v>0</v>
      </c>
      <c r="K1319" s="35" t="n">
        <v>-1</v>
      </c>
      <c r="L1319" s="42" t="n">
        <v>86.7422472584029</v>
      </c>
      <c r="M1319" s="42" t="n">
        <v>-86.7422472584029</v>
      </c>
      <c r="N1319" s="42" t="n">
        <v>4816.27623528929</v>
      </c>
      <c r="O1319" s="6" t="str">
        <f aca="false">IF(H1319&lt;=0,"Below 0%",IF(H1319&lt;=0.05,"0-5%",IF(H1319&lt;=0.1,"5-10%",IF(H1319&lt;=0.2,"10-20%",IF(H1319&lt;=0.4,"20-40%","Above 40%")))))</f>
        <v>20-40%</v>
      </c>
    </row>
    <row r="1320" customFormat="false" ht="15" hidden="false" customHeight="false" outlineLevel="0" collapsed="false">
      <c r="A1320" s="6" t="s">
        <v>155</v>
      </c>
      <c r="B1320" s="45" t="n">
        <v>44193</v>
      </c>
      <c r="C1320" s="6" t="s">
        <v>190</v>
      </c>
      <c r="D1320" s="6" t="s">
        <v>182</v>
      </c>
      <c r="E1320" s="6" t="s">
        <v>174</v>
      </c>
      <c r="F1320" s="34" t="n">
        <v>0.262845873832703</v>
      </c>
      <c r="G1320" s="34" t="n">
        <v>0.230056482833027</v>
      </c>
      <c r="H1320" s="34" t="n">
        <v>0.142527567995006</v>
      </c>
      <c r="I1320" s="35" t="n">
        <v>4.32</v>
      </c>
      <c r="J1320" s="6" t="n">
        <v>1</v>
      </c>
      <c r="K1320" s="35" t="n">
        <v>3.32</v>
      </c>
      <c r="L1320" s="42" t="n">
        <v>49.1398625652752</v>
      </c>
      <c r="M1320" s="42" t="n">
        <v>163.144343716714</v>
      </c>
      <c r="N1320" s="42" t="n">
        <v>4979.420579006</v>
      </c>
      <c r="O1320" s="6" t="str">
        <f aca="false">IF(H1320&lt;=0,"Below 0%",IF(H1320&lt;=0.05,"0-5%",IF(H1320&lt;=0.1,"5-10%",IF(H1320&lt;=0.2,"10-20%",IF(H1320&lt;=0.4,"20-40%","Above 40%")))))</f>
        <v>10-20%</v>
      </c>
    </row>
    <row r="1321" customFormat="false" ht="15" hidden="false" customHeight="false" outlineLevel="0" collapsed="false">
      <c r="A1321" s="6" t="s">
        <v>155</v>
      </c>
      <c r="B1321" s="45" t="n">
        <v>44193</v>
      </c>
      <c r="C1321" s="6" t="s">
        <v>180</v>
      </c>
      <c r="D1321" s="6" t="s">
        <v>195</v>
      </c>
      <c r="E1321" s="6" t="s">
        <v>174</v>
      </c>
      <c r="F1321" s="34" t="n">
        <v>0.36901131272316</v>
      </c>
      <c r="G1321" s="34" t="n">
        <v>0.271454559835482</v>
      </c>
      <c r="H1321" s="34" t="n">
        <v>0.359385205932083</v>
      </c>
      <c r="I1321" s="35" t="n">
        <v>3.66</v>
      </c>
      <c r="J1321" s="6" t="n">
        <v>1</v>
      </c>
      <c r="K1321" s="35" t="n">
        <v>2.66</v>
      </c>
      <c r="L1321" s="42" t="n">
        <v>96.3255247057858</v>
      </c>
      <c r="M1321" s="42" t="n">
        <v>256.22589571739</v>
      </c>
      <c r="N1321" s="42" t="n">
        <v>5235.64647472339</v>
      </c>
      <c r="O1321" s="6" t="str">
        <f aca="false">IF(H1321&lt;=0,"Below 0%",IF(H1321&lt;=0.05,"0-5%",IF(H1321&lt;=0.1,"5-10%",IF(H1321&lt;=0.2,"10-20%",IF(H1321&lt;=0.4,"20-40%","Above 40%")))))</f>
        <v>20-40%</v>
      </c>
    </row>
    <row r="1322" customFormat="false" ht="15" hidden="false" customHeight="false" outlineLevel="0" collapsed="false">
      <c r="A1322" s="6" t="s">
        <v>155</v>
      </c>
      <c r="B1322" s="45" t="n">
        <v>44194</v>
      </c>
      <c r="C1322" s="6" t="s">
        <v>201</v>
      </c>
      <c r="D1322" s="6" t="s">
        <v>185</v>
      </c>
      <c r="E1322" s="6" t="s">
        <v>187</v>
      </c>
      <c r="F1322" s="34" t="n">
        <v>0.346173107624054</v>
      </c>
      <c r="G1322" s="34" t="n">
        <v>0.298206746941828</v>
      </c>
      <c r="H1322" s="34" t="n">
        <v>0.160849347555448</v>
      </c>
      <c r="I1322" s="35" t="n">
        <v>3.35</v>
      </c>
      <c r="J1322" s="6" t="n">
        <v>0</v>
      </c>
      <c r="K1322" s="35" t="n">
        <v>-1</v>
      </c>
      <c r="L1322" s="42" t="n">
        <v>88.9391022027594</v>
      </c>
      <c r="M1322" s="42" t="n">
        <v>-88.9391022027594</v>
      </c>
      <c r="N1322" s="42" t="n">
        <v>5146.70737252063</v>
      </c>
      <c r="O1322" s="6" t="str">
        <f aca="false">IF(H1322&lt;=0,"Below 0%",IF(H1322&lt;=0.05,"0-5%",IF(H1322&lt;=0.1,"5-10%",IF(H1322&lt;=0.2,"10-20%",IF(H1322&lt;=0.4,"20-40%","Above 40%")))))</f>
        <v>10-20%</v>
      </c>
    </row>
    <row r="1323" customFormat="false" ht="15" hidden="false" customHeight="false" outlineLevel="0" collapsed="false">
      <c r="A1323" s="6" t="s">
        <v>155</v>
      </c>
      <c r="B1323" s="45" t="n">
        <v>44194</v>
      </c>
      <c r="C1323" s="6" t="s">
        <v>196</v>
      </c>
      <c r="D1323" s="6" t="s">
        <v>204</v>
      </c>
      <c r="E1323" s="6" t="s">
        <v>187</v>
      </c>
      <c r="F1323" s="34" t="n">
        <v>0.464397490024567</v>
      </c>
      <c r="G1323" s="34" t="n">
        <v>0.401893218978472</v>
      </c>
      <c r="H1323" s="34" t="n">
        <v>0.155524572434856</v>
      </c>
      <c r="I1323" s="35" t="n">
        <v>2.48</v>
      </c>
      <c r="J1323" s="6" t="n">
        <v>1</v>
      </c>
      <c r="K1323" s="35" t="n">
        <v>1.48</v>
      </c>
      <c r="L1323" s="42" t="n">
        <v>104.712929494468</v>
      </c>
      <c r="M1323" s="42" t="n">
        <v>154.975135651812</v>
      </c>
      <c r="N1323" s="42" t="n">
        <v>5301.68250817245</v>
      </c>
      <c r="O1323" s="6" t="str">
        <f aca="false">IF(H1323&lt;=0,"Below 0%",IF(H1323&lt;=0.05,"0-5%",IF(H1323&lt;=0.1,"5-10%",IF(H1323&lt;=0.2,"10-20%",IF(H1323&lt;=0.4,"20-40%","Above 40%")))))</f>
        <v>10-20%</v>
      </c>
    </row>
    <row r="1324" customFormat="false" ht="15" hidden="false" customHeight="false" outlineLevel="0" collapsed="false">
      <c r="A1324" s="6" t="s">
        <v>155</v>
      </c>
      <c r="B1324" s="45" t="n">
        <v>44197</v>
      </c>
      <c r="C1324" s="6" t="s">
        <v>173</v>
      </c>
      <c r="D1324" s="6" t="s">
        <v>189</v>
      </c>
      <c r="E1324" s="6" t="s">
        <v>177</v>
      </c>
      <c r="F1324" s="34" t="n">
        <v>0.365430444478989</v>
      </c>
      <c r="G1324" s="34" t="n">
        <v>0.264517932742232</v>
      </c>
      <c r="H1324" s="34" t="n">
        <v>0.381495918596545</v>
      </c>
      <c r="I1324" s="35" t="n">
        <v>3.81</v>
      </c>
      <c r="J1324" s="6" t="n">
        <v>1</v>
      </c>
      <c r="K1324" s="35" t="n">
        <v>2.81</v>
      </c>
      <c r="L1324" s="42" t="n">
        <v>106.033650163449</v>
      </c>
      <c r="M1324" s="42" t="n">
        <v>297.954556959291</v>
      </c>
      <c r="N1324" s="42" t="n">
        <v>5599.63706513174</v>
      </c>
      <c r="O1324" s="6" t="str">
        <f aca="false">IF(H1324&lt;=0,"Below 0%",IF(H1324&lt;=0.05,"0-5%",IF(H1324&lt;=0.1,"5-10%",IF(H1324&lt;=0.2,"10-20%",IF(H1324&lt;=0.4,"20-40%","Above 40%")))))</f>
        <v>20-40%</v>
      </c>
    </row>
    <row r="1325" customFormat="false" ht="15" hidden="false" customHeight="false" outlineLevel="0" collapsed="false">
      <c r="A1325" s="6" t="s">
        <v>155</v>
      </c>
      <c r="B1325" s="45" t="n">
        <v>44198</v>
      </c>
      <c r="C1325" s="6" t="s">
        <v>201</v>
      </c>
      <c r="D1325" s="6" t="s">
        <v>203</v>
      </c>
      <c r="E1325" s="6" t="s">
        <v>177</v>
      </c>
      <c r="F1325" s="34" t="n">
        <v>0.403177082538605</v>
      </c>
      <c r="G1325" s="34" t="n">
        <v>0.339810171919771</v>
      </c>
      <c r="H1325" s="34" t="n">
        <v>0.186477380182118</v>
      </c>
      <c r="I1325" s="35" t="n">
        <v>2.92</v>
      </c>
      <c r="J1325" s="6" t="n">
        <v>0</v>
      </c>
      <c r="K1325" s="35" t="n">
        <v>-1</v>
      </c>
      <c r="L1325" s="42" t="n">
        <v>111.992741302635</v>
      </c>
      <c r="M1325" s="42" t="n">
        <v>-111.992741302635</v>
      </c>
      <c r="N1325" s="42" t="n">
        <v>5487.6443238291</v>
      </c>
      <c r="O1325" s="6" t="str">
        <f aca="false">IF(H1325&lt;=0,"Below 0%",IF(H1325&lt;=0.05,"0-5%",IF(H1325&lt;=0.1,"5-10%",IF(H1325&lt;=0.2,"10-20%",IF(H1325&lt;=0.4,"20-40%","Above 40%")))))</f>
        <v>10-20%</v>
      </c>
    </row>
    <row r="1326" customFormat="false" ht="15" hidden="false" customHeight="false" outlineLevel="0" collapsed="false">
      <c r="A1326" s="6" t="s">
        <v>155</v>
      </c>
      <c r="B1326" s="45" t="n">
        <v>44198</v>
      </c>
      <c r="C1326" s="6" t="s">
        <v>180</v>
      </c>
      <c r="D1326" s="6" t="s">
        <v>204</v>
      </c>
      <c r="E1326" s="6" t="s">
        <v>187</v>
      </c>
      <c r="F1326" s="34" t="n">
        <v>0.526231229305267</v>
      </c>
      <c r="G1326" s="34" t="n">
        <v>0.476533468659453</v>
      </c>
      <c r="H1326" s="34" t="n">
        <v>0.104290178789793</v>
      </c>
      <c r="I1326" s="35" t="n">
        <v>2.09</v>
      </c>
      <c r="J1326" s="6" t="n">
        <v>1</v>
      </c>
      <c r="K1326" s="35" t="n">
        <v>1.09</v>
      </c>
      <c r="L1326" s="42" t="n">
        <v>111.992741302635</v>
      </c>
      <c r="M1326" s="42" t="n">
        <v>122.072088019872</v>
      </c>
      <c r="N1326" s="42" t="n">
        <v>5609.71641184897</v>
      </c>
      <c r="O1326" s="6" t="str">
        <f aca="false">IF(H1326&lt;=0,"Below 0%",IF(H1326&lt;=0.05,"0-5%",IF(H1326&lt;=0.1,"5-10%",IF(H1326&lt;=0.2,"10-20%",IF(H1326&lt;=0.4,"20-40%","Above 40%")))))</f>
        <v>10-20%</v>
      </c>
    </row>
    <row r="1327" customFormat="false" ht="15" hidden="false" customHeight="false" outlineLevel="0" collapsed="false">
      <c r="A1327" s="6" t="s">
        <v>155</v>
      </c>
      <c r="B1327" s="45" t="n">
        <v>44198</v>
      </c>
      <c r="C1327" s="6" t="s">
        <v>181</v>
      </c>
      <c r="D1327" s="6" t="s">
        <v>205</v>
      </c>
      <c r="E1327" s="6" t="s">
        <v>187</v>
      </c>
      <c r="F1327" s="34" t="n">
        <v>0.678028106689453</v>
      </c>
      <c r="G1327" s="34" t="n">
        <v>0.538913908505998</v>
      </c>
      <c r="H1327" s="34" t="n">
        <v>0.258138073610152</v>
      </c>
      <c r="I1327" s="35" t="n">
        <v>1.85</v>
      </c>
      <c r="J1327" s="6" t="n">
        <v>1</v>
      </c>
      <c r="K1327" s="35" t="n">
        <v>0.85</v>
      </c>
      <c r="L1327" s="42" t="n">
        <v>111.992741302635</v>
      </c>
      <c r="M1327" s="42" t="n">
        <v>95.1938301072395</v>
      </c>
      <c r="N1327" s="42" t="n">
        <v>5704.91024195621</v>
      </c>
      <c r="O1327" s="6" t="str">
        <f aca="false">IF(H1327&lt;=0,"Below 0%",IF(H1327&lt;=0.05,"0-5%",IF(H1327&lt;=0.1,"5-10%",IF(H1327&lt;=0.2,"10-20%",IF(H1327&lt;=0.4,"20-40%","Above 40%")))))</f>
        <v>20-40%</v>
      </c>
    </row>
    <row r="1328" customFormat="false" ht="15" hidden="false" customHeight="false" outlineLevel="0" collapsed="false">
      <c r="A1328" s="6" t="s">
        <v>155</v>
      </c>
      <c r="B1328" s="45" t="n">
        <v>44199</v>
      </c>
      <c r="C1328" s="6" t="s">
        <v>188</v>
      </c>
      <c r="D1328" s="6" t="s">
        <v>195</v>
      </c>
      <c r="E1328" s="6" t="s">
        <v>174</v>
      </c>
      <c r="F1328" s="34" t="n">
        <v>0.314108997583389</v>
      </c>
      <c r="G1328" s="34" t="n">
        <v>0.237940575003007</v>
      </c>
      <c r="H1328" s="34" t="n">
        <v>0.320115316941717</v>
      </c>
      <c r="I1328" s="35" t="n">
        <v>4.2</v>
      </c>
      <c r="J1328" s="6" t="n">
        <v>0</v>
      </c>
      <c r="K1328" s="35" t="n">
        <v>-1</v>
      </c>
      <c r="L1328" s="42" t="n">
        <v>114.098204839124</v>
      </c>
      <c r="M1328" s="42" t="n">
        <v>-114.098204839124</v>
      </c>
      <c r="N1328" s="42" t="n">
        <v>5590.81203711709</v>
      </c>
      <c r="O1328" s="6" t="str">
        <f aca="false">IF(H1328&lt;=0,"Below 0%",IF(H1328&lt;=0.05,"0-5%",IF(H1328&lt;=0.1,"5-10%",IF(H1328&lt;=0.2,"10-20%",IF(H1328&lt;=0.4,"20-40%","Above 40%")))))</f>
        <v>20-40%</v>
      </c>
    </row>
    <row r="1329" customFormat="false" ht="15" hidden="false" customHeight="false" outlineLevel="0" collapsed="false">
      <c r="A1329" s="6" t="s">
        <v>155</v>
      </c>
      <c r="B1329" s="45" t="n">
        <v>44199</v>
      </c>
      <c r="C1329" s="6" t="s">
        <v>190</v>
      </c>
      <c r="D1329" s="6" t="s">
        <v>194</v>
      </c>
      <c r="E1329" s="6" t="s">
        <v>174</v>
      </c>
      <c r="F1329" s="34" t="n">
        <v>0.296414524316788</v>
      </c>
      <c r="G1329" s="34" t="n">
        <v>0.263319386331939</v>
      </c>
      <c r="H1329" s="34" t="n">
        <v>0.125684395842886</v>
      </c>
      <c r="I1329" s="35" t="n">
        <v>3.8</v>
      </c>
      <c r="J1329" s="6" t="n">
        <v>0</v>
      </c>
      <c r="K1329" s="35" t="n">
        <v>-1</v>
      </c>
      <c r="L1329" s="42" t="n">
        <v>64.371350845856</v>
      </c>
      <c r="M1329" s="42" t="n">
        <v>-64.371350845856</v>
      </c>
      <c r="N1329" s="42" t="n">
        <v>5526.44068627123</v>
      </c>
      <c r="O1329" s="6" t="str">
        <f aca="false">IF(H1329&lt;=0,"Below 0%",IF(H1329&lt;=0.05,"0-5%",IF(H1329&lt;=0.1,"5-10%",IF(H1329&lt;=0.2,"10-20%",IF(H1329&lt;=0.4,"20-40%","Above 40%")))))</f>
        <v>10-20%</v>
      </c>
    </row>
    <row r="1330" customFormat="false" ht="15" hidden="false" customHeight="false" outlineLevel="0" collapsed="false">
      <c r="A1330" s="6" t="s">
        <v>155</v>
      </c>
      <c r="B1330" s="45" t="n">
        <v>44208</v>
      </c>
      <c r="C1330" s="6" t="s">
        <v>204</v>
      </c>
      <c r="D1330" s="6" t="s">
        <v>188</v>
      </c>
      <c r="E1330" s="6" t="s">
        <v>187</v>
      </c>
      <c r="F1330" s="34" t="n">
        <v>0.445055693387985</v>
      </c>
      <c r="G1330" s="34" t="n">
        <v>0.386079151725807</v>
      </c>
      <c r="H1330" s="34" t="n">
        <v>0.152757644121803</v>
      </c>
      <c r="I1330" s="35" t="n">
        <v>2.58</v>
      </c>
      <c r="J1330" s="6" t="n">
        <v>1</v>
      </c>
      <c r="K1330" s="35" t="n">
        <v>1.58</v>
      </c>
      <c r="L1330" s="42" t="n">
        <v>110.528813725425</v>
      </c>
      <c r="M1330" s="42" t="n">
        <v>174.635525686171</v>
      </c>
      <c r="N1330" s="42" t="n">
        <v>5701.0762119574</v>
      </c>
      <c r="O1330" s="6" t="str">
        <f aca="false">IF(H1330&lt;=0,"Below 0%",IF(H1330&lt;=0.05,"0-5%",IF(H1330&lt;=0.1,"5-10%",IF(H1330&lt;=0.2,"10-20%",IF(H1330&lt;=0.4,"20-40%","Above 40%")))))</f>
        <v>10-20%</v>
      </c>
    </row>
    <row r="1331" customFormat="false" ht="15" hidden="false" customHeight="false" outlineLevel="0" collapsed="false">
      <c r="A1331" s="6" t="s">
        <v>155</v>
      </c>
      <c r="B1331" s="45" t="n">
        <v>44212</v>
      </c>
      <c r="C1331" s="6" t="s">
        <v>205</v>
      </c>
      <c r="D1331" s="6" t="s">
        <v>201</v>
      </c>
      <c r="E1331" s="6" t="s">
        <v>187</v>
      </c>
      <c r="F1331" s="34" t="n">
        <v>0.599393844604492</v>
      </c>
      <c r="G1331" s="34" t="n">
        <v>0.444162963578222</v>
      </c>
      <c r="H1331" s="34" t="n">
        <v>0.349490826015107</v>
      </c>
      <c r="I1331" s="35" t="n">
        <v>2.24</v>
      </c>
      <c r="J1331" s="6" t="n">
        <v>0</v>
      </c>
      <c r="K1331" s="35" t="n">
        <v>-1</v>
      </c>
      <c r="L1331" s="42" t="n">
        <v>114.021524239148</v>
      </c>
      <c r="M1331" s="42" t="n">
        <v>-114.021524239148</v>
      </c>
      <c r="N1331" s="42" t="n">
        <v>5587.05468771826</v>
      </c>
      <c r="O1331" s="6" t="str">
        <f aca="false">IF(H1331&lt;=0,"Below 0%",IF(H1331&lt;=0.05,"0-5%",IF(H1331&lt;=0.1,"5-10%",IF(H1331&lt;=0.2,"10-20%",IF(H1331&lt;=0.4,"20-40%","Above 40%")))))</f>
        <v>20-40%</v>
      </c>
    </row>
    <row r="1332" customFormat="false" ht="15" hidden="false" customHeight="false" outlineLevel="0" collapsed="false">
      <c r="A1332" s="6" t="s">
        <v>155</v>
      </c>
      <c r="B1332" s="45" t="n">
        <v>44212</v>
      </c>
      <c r="C1332" s="6" t="s">
        <v>195</v>
      </c>
      <c r="D1332" s="6" t="s">
        <v>179</v>
      </c>
      <c r="E1332" s="6" t="s">
        <v>174</v>
      </c>
      <c r="F1332" s="34" t="n">
        <v>0.349062025547028</v>
      </c>
      <c r="G1332" s="34" t="n">
        <v>0.257216799966962</v>
      </c>
      <c r="H1332" s="34" t="n">
        <v>0.3570731989196</v>
      </c>
      <c r="I1332" s="35" t="n">
        <v>3.91</v>
      </c>
      <c r="J1332" s="6" t="n">
        <v>0</v>
      </c>
      <c r="K1332" s="35" t="n">
        <v>-1</v>
      </c>
      <c r="L1332" s="42" t="n">
        <v>114.021524239148</v>
      </c>
      <c r="M1332" s="42" t="n">
        <v>-114.021524239148</v>
      </c>
      <c r="N1332" s="42" t="n">
        <v>5473.03316347911</v>
      </c>
      <c r="O1332" s="6" t="str">
        <f aca="false">IF(H1332&lt;=0,"Below 0%",IF(H1332&lt;=0.05,"0-5%",IF(H1332&lt;=0.1,"5-10%",IF(H1332&lt;=0.2,"10-20%",IF(H1332&lt;=0.4,"20-40%","Above 40%")))))</f>
        <v>20-40%</v>
      </c>
    </row>
    <row r="1333" customFormat="false" ht="15" hidden="false" customHeight="false" outlineLevel="0" collapsed="false">
      <c r="A1333" s="6" t="s">
        <v>155</v>
      </c>
      <c r="B1333" s="45" t="n">
        <v>44213</v>
      </c>
      <c r="C1333" s="6" t="s">
        <v>183</v>
      </c>
      <c r="D1333" s="6" t="s">
        <v>176</v>
      </c>
      <c r="E1333" s="6" t="s">
        <v>187</v>
      </c>
      <c r="F1333" s="34" t="n">
        <v>0.583741962909699</v>
      </c>
      <c r="G1333" s="34" t="n">
        <v>0.492630986923677</v>
      </c>
      <c r="H1333" s="34" t="n">
        <v>0.184947716251023</v>
      </c>
      <c r="I1333" s="35" t="n">
        <v>2.02</v>
      </c>
      <c r="J1333" s="6" t="n">
        <v>0</v>
      </c>
      <c r="K1333" s="35" t="n">
        <v>-1</v>
      </c>
      <c r="L1333" s="42" t="n">
        <v>109.460663269582</v>
      </c>
      <c r="M1333" s="42" t="n">
        <v>-109.460663269582</v>
      </c>
      <c r="N1333" s="42" t="n">
        <v>5363.57250020953</v>
      </c>
      <c r="O1333" s="6" t="str">
        <f aca="false">IF(H1333&lt;=0,"Below 0%",IF(H1333&lt;=0.05,"0-5%",IF(H1333&lt;=0.1,"5-10%",IF(H1333&lt;=0.2,"10-20%",IF(H1333&lt;=0.4,"20-40%","Above 40%")))))</f>
        <v>10-20%</v>
      </c>
    </row>
    <row r="1334" customFormat="false" ht="15" hidden="false" customHeight="false" outlineLevel="0" collapsed="false">
      <c r="A1334" s="6" t="s">
        <v>155</v>
      </c>
      <c r="B1334" s="45" t="n">
        <v>44214</v>
      </c>
      <c r="C1334" s="6" t="s">
        <v>185</v>
      </c>
      <c r="D1334" s="6" t="s">
        <v>188</v>
      </c>
      <c r="E1334" s="6" t="s">
        <v>174</v>
      </c>
      <c r="F1334" s="34" t="n">
        <v>0.242565721273422</v>
      </c>
      <c r="G1334" s="34" t="n">
        <v>0.204466231860704</v>
      </c>
      <c r="H1334" s="34" t="n">
        <v>0.186336340558545</v>
      </c>
      <c r="I1334" s="35" t="n">
        <v>4.85</v>
      </c>
      <c r="J1334" s="6" t="n">
        <v>0</v>
      </c>
      <c r="K1334" s="35" t="n">
        <v>-1</v>
      </c>
      <c r="L1334" s="42" t="n">
        <v>61.4525217890398</v>
      </c>
      <c r="M1334" s="42" t="n">
        <v>-61.4525217890398</v>
      </c>
      <c r="N1334" s="42" t="n">
        <v>5302.11997842049</v>
      </c>
      <c r="O1334" s="6" t="str">
        <f aca="false">IF(H1334&lt;=0,"Below 0%",IF(H1334&lt;=0.05,"0-5%",IF(H1334&lt;=0.1,"5-10%",IF(H1334&lt;=0.2,"10-20%",IF(H1334&lt;=0.4,"20-40%","Above 40%")))))</f>
        <v>10-20%</v>
      </c>
    </row>
    <row r="1335" customFormat="false" ht="15" hidden="false" customHeight="false" outlineLevel="0" collapsed="false">
      <c r="A1335" s="6" t="s">
        <v>155</v>
      </c>
      <c r="B1335" s="45" t="n">
        <v>44215</v>
      </c>
      <c r="C1335" s="6" t="s">
        <v>195</v>
      </c>
      <c r="D1335" s="6" t="s">
        <v>190</v>
      </c>
      <c r="E1335" s="6" t="s">
        <v>187</v>
      </c>
      <c r="F1335" s="34" t="n">
        <v>0.41297110915184</v>
      </c>
      <c r="G1335" s="34" t="n">
        <v>0.329529182347396</v>
      </c>
      <c r="H1335" s="34" t="n">
        <v>0.253215591438812</v>
      </c>
      <c r="I1335" s="35" t="n">
        <v>3.04</v>
      </c>
      <c r="J1335" s="6" t="n">
        <v>1</v>
      </c>
      <c r="K1335" s="35" t="n">
        <v>2.04</v>
      </c>
      <c r="L1335" s="42" t="n">
        <v>106.04239956841</v>
      </c>
      <c r="M1335" s="42" t="n">
        <v>216.326495119556</v>
      </c>
      <c r="N1335" s="42" t="n">
        <v>5518.44647354004</v>
      </c>
      <c r="O1335" s="6" t="str">
        <f aca="false">IF(H1335&lt;=0,"Below 0%",IF(H1335&lt;=0.05,"0-5%",IF(H1335&lt;=0.1,"5-10%",IF(H1335&lt;=0.2,"10-20%",IF(H1335&lt;=0.4,"20-40%","Above 40%")))))</f>
        <v>20-40%</v>
      </c>
    </row>
    <row r="1336" customFormat="false" ht="15" hidden="false" customHeight="false" outlineLevel="0" collapsed="false">
      <c r="A1336" s="6" t="s">
        <v>155</v>
      </c>
      <c r="B1336" s="45" t="n">
        <v>44215</v>
      </c>
      <c r="C1336" s="6" t="s">
        <v>195</v>
      </c>
      <c r="D1336" s="6" t="s">
        <v>190</v>
      </c>
      <c r="E1336" s="6" t="s">
        <v>174</v>
      </c>
      <c r="F1336" s="34" t="n">
        <v>0.334483951330185</v>
      </c>
      <c r="G1336" s="34" t="n">
        <v>0.282188370235517</v>
      </c>
      <c r="H1336" s="34" t="n">
        <v>0.185321532035575</v>
      </c>
      <c r="I1336" s="35" t="n">
        <v>3.55</v>
      </c>
      <c r="J1336" s="6" t="n">
        <v>0</v>
      </c>
      <c r="K1336" s="35" t="n">
        <v>-1</v>
      </c>
      <c r="L1336" s="42" t="n">
        <v>97.4228300441912</v>
      </c>
      <c r="M1336" s="42" t="n">
        <v>-97.4228300441912</v>
      </c>
      <c r="N1336" s="42" t="n">
        <v>5421.02364349585</v>
      </c>
      <c r="O1336" s="6" t="str">
        <f aca="false">IF(H1336&lt;=0,"Below 0%",IF(H1336&lt;=0.05,"0-5%",IF(H1336&lt;=0.1,"5-10%",IF(H1336&lt;=0.2,"10-20%",IF(H1336&lt;=0.4,"20-40%","Above 40%")))))</f>
        <v>10-20%</v>
      </c>
    </row>
    <row r="1337" customFormat="false" ht="15" hidden="false" customHeight="false" outlineLevel="0" collapsed="false">
      <c r="A1337" s="6" t="s">
        <v>155</v>
      </c>
      <c r="B1337" s="45" t="n">
        <v>44219</v>
      </c>
      <c r="C1337" s="6" t="s">
        <v>182</v>
      </c>
      <c r="D1337" s="6" t="s">
        <v>188</v>
      </c>
      <c r="E1337" s="6" t="s">
        <v>174</v>
      </c>
      <c r="F1337" s="34" t="n">
        <v>0.272385954856873</v>
      </c>
      <c r="G1337" s="34" t="n">
        <v>0.209949703700015</v>
      </c>
      <c r="H1337" s="34" t="n">
        <v>0.29738670765675</v>
      </c>
      <c r="I1337" s="35" t="n">
        <v>4.75</v>
      </c>
      <c r="J1337" s="6" t="n">
        <v>0</v>
      </c>
      <c r="K1337" s="35" t="n">
        <v>-1</v>
      </c>
      <c r="L1337" s="42" t="n">
        <v>106.191812554788</v>
      </c>
      <c r="M1337" s="42" t="n">
        <v>-106.191812554788</v>
      </c>
      <c r="N1337" s="42" t="n">
        <v>5314.83183094106</v>
      </c>
      <c r="O1337" s="6" t="str">
        <f aca="false">IF(H1337&lt;=0,"Below 0%",IF(H1337&lt;=0.05,"0-5%",IF(H1337&lt;=0.1,"5-10%",IF(H1337&lt;=0.2,"10-20%",IF(H1337&lt;=0.4,"20-40%","Above 40%")))))</f>
        <v>20-40%</v>
      </c>
    </row>
    <row r="1338" customFormat="false" ht="15" hidden="false" customHeight="false" outlineLevel="0" collapsed="false">
      <c r="A1338" s="6" t="s">
        <v>155</v>
      </c>
      <c r="B1338" s="45" t="n">
        <v>44222</v>
      </c>
      <c r="C1338" s="6" t="s">
        <v>180</v>
      </c>
      <c r="D1338" s="6" t="s">
        <v>189</v>
      </c>
      <c r="E1338" s="6" t="s">
        <v>187</v>
      </c>
      <c r="F1338" s="34" t="n">
        <v>0.376007348299027</v>
      </c>
      <c r="G1338" s="34" t="n">
        <v>0.305832403842694</v>
      </c>
      <c r="H1338" s="34" t="n">
        <v>0.22945555662057</v>
      </c>
      <c r="I1338" s="35" t="n">
        <v>3.27</v>
      </c>
      <c r="J1338" s="6" t="n">
        <v>0</v>
      </c>
      <c r="K1338" s="35" t="n">
        <v>-1</v>
      </c>
      <c r="L1338" s="42" t="n">
        <v>106.296636618821</v>
      </c>
      <c r="M1338" s="42" t="n">
        <v>-106.296636618821</v>
      </c>
      <c r="N1338" s="42" t="n">
        <v>5208.53519432224</v>
      </c>
      <c r="O1338" s="6" t="str">
        <f aca="false">IF(H1338&lt;=0,"Below 0%",IF(H1338&lt;=0.05,"0-5%",IF(H1338&lt;=0.1,"5-10%",IF(H1338&lt;=0.2,"10-20%",IF(H1338&lt;=0.4,"20-40%","Above 40%")))))</f>
        <v>20-40%</v>
      </c>
    </row>
    <row r="1339" customFormat="false" ht="15" hidden="false" customHeight="false" outlineLevel="0" collapsed="false">
      <c r="A1339" s="6" t="s">
        <v>155</v>
      </c>
      <c r="B1339" s="45" t="n">
        <v>44222</v>
      </c>
      <c r="C1339" s="6" t="s">
        <v>179</v>
      </c>
      <c r="D1339" s="6" t="s">
        <v>185</v>
      </c>
      <c r="E1339" s="6" t="s">
        <v>187</v>
      </c>
      <c r="F1339" s="34" t="n">
        <v>0.378859490156174</v>
      </c>
      <c r="G1339" s="34" t="n">
        <v>0.275401685317149</v>
      </c>
      <c r="H1339" s="34" t="n">
        <v>0.375661480502143</v>
      </c>
      <c r="I1339" s="35" t="n">
        <v>3.62</v>
      </c>
      <c r="J1339" s="6" t="n">
        <v>0</v>
      </c>
      <c r="K1339" s="35" t="n">
        <v>-1</v>
      </c>
      <c r="L1339" s="42" t="n">
        <v>106.296636618821</v>
      </c>
      <c r="M1339" s="42" t="n">
        <v>-106.296636618821</v>
      </c>
      <c r="N1339" s="42" t="n">
        <v>5102.23855770342</v>
      </c>
      <c r="O1339" s="6" t="str">
        <f aca="false">IF(H1339&lt;=0,"Below 0%",IF(H1339&lt;=0.05,"0-5%",IF(H1339&lt;=0.1,"5-10%",IF(H1339&lt;=0.2,"10-20%",IF(H1339&lt;=0.4,"20-40%","Above 40%")))))</f>
        <v>20-40%</v>
      </c>
    </row>
    <row r="1340" customFormat="false" ht="15" hidden="false" customHeight="false" outlineLevel="0" collapsed="false">
      <c r="A1340" s="6" t="s">
        <v>155</v>
      </c>
      <c r="B1340" s="45" t="n">
        <v>44222</v>
      </c>
      <c r="C1340" s="6" t="s">
        <v>179</v>
      </c>
      <c r="D1340" s="6" t="s">
        <v>185</v>
      </c>
      <c r="E1340" s="6" t="s">
        <v>174</v>
      </c>
      <c r="F1340" s="34" t="n">
        <v>0.303651690483093</v>
      </c>
      <c r="G1340" s="34" t="n">
        <v>0.267279919798412</v>
      </c>
      <c r="H1340" s="34" t="n">
        <v>0.136081194248013</v>
      </c>
      <c r="I1340" s="35" t="n">
        <v>3.73</v>
      </c>
      <c r="J1340" s="6" t="n">
        <v>0</v>
      </c>
      <c r="K1340" s="35" t="n">
        <v>-1</v>
      </c>
      <c r="L1340" s="42" t="n">
        <v>64.5473698284563</v>
      </c>
      <c r="M1340" s="42" t="n">
        <v>-64.5473698284563</v>
      </c>
      <c r="N1340" s="42" t="n">
        <v>5037.69118787496</v>
      </c>
      <c r="O1340" s="6" t="str">
        <f aca="false">IF(H1340&lt;=0,"Below 0%",IF(H1340&lt;=0.05,"0-5%",IF(H1340&lt;=0.1,"5-10%",IF(H1340&lt;=0.2,"10-20%",IF(H1340&lt;=0.4,"20-40%","Above 40%")))))</f>
        <v>10-20%</v>
      </c>
    </row>
    <row r="1341" customFormat="false" ht="15" hidden="false" customHeight="false" outlineLevel="0" collapsed="false">
      <c r="A1341" s="6" t="s">
        <v>155</v>
      </c>
      <c r="B1341" s="45" t="n">
        <v>44223</v>
      </c>
      <c r="C1341" s="6" t="s">
        <v>201</v>
      </c>
      <c r="D1341" s="6" t="s">
        <v>184</v>
      </c>
      <c r="E1341" s="6" t="s">
        <v>177</v>
      </c>
      <c r="F1341" s="34" t="n">
        <v>0.312988221645355</v>
      </c>
      <c r="G1341" s="34" t="n">
        <v>0.250453672777003</v>
      </c>
      <c r="H1341" s="34" t="n">
        <v>0.249685094153244</v>
      </c>
      <c r="I1341" s="35" t="n">
        <v>4</v>
      </c>
      <c r="J1341" s="6" t="n">
        <v>0</v>
      </c>
      <c r="K1341" s="35" t="n">
        <v>-1</v>
      </c>
      <c r="L1341" s="42" t="n">
        <v>100.753823757499</v>
      </c>
      <c r="M1341" s="42" t="n">
        <v>-100.753823757499</v>
      </c>
      <c r="N1341" s="42" t="n">
        <v>4936.93736411746</v>
      </c>
      <c r="O1341" s="6" t="str">
        <f aca="false">IF(H1341&lt;=0,"Below 0%",IF(H1341&lt;=0.05,"0-5%",IF(H1341&lt;=0.1,"5-10%",IF(H1341&lt;=0.2,"10-20%",IF(H1341&lt;=0.4,"20-40%","Above 40%")))))</f>
        <v>20-40%</v>
      </c>
    </row>
    <row r="1342" customFormat="false" ht="15" hidden="false" customHeight="false" outlineLevel="0" collapsed="false">
      <c r="A1342" s="6" t="s">
        <v>155</v>
      </c>
      <c r="B1342" s="45" t="n">
        <v>44223</v>
      </c>
      <c r="C1342" s="6" t="s">
        <v>190</v>
      </c>
      <c r="D1342" s="6" t="s">
        <v>203</v>
      </c>
      <c r="E1342" s="6" t="s">
        <v>174</v>
      </c>
      <c r="F1342" s="34" t="n">
        <v>0.289952576160431</v>
      </c>
      <c r="G1342" s="34" t="n">
        <v>0.234684194690675</v>
      </c>
      <c r="H1342" s="34" t="n">
        <v>0.235501080686759</v>
      </c>
      <c r="I1342" s="35" t="n">
        <v>4.3</v>
      </c>
      <c r="J1342" s="6" t="n">
        <v>1</v>
      </c>
      <c r="K1342" s="35" t="n">
        <v>3.3</v>
      </c>
      <c r="L1342" s="42" t="n">
        <v>94.1880624827831</v>
      </c>
      <c r="M1342" s="42" t="n">
        <v>310.820606193184</v>
      </c>
      <c r="N1342" s="42" t="n">
        <v>5247.75797031065</v>
      </c>
      <c r="O1342" s="6" t="str">
        <f aca="false">IF(H1342&lt;=0,"Below 0%",IF(H1342&lt;=0.05,"0-5%",IF(H1342&lt;=0.1,"5-10%",IF(H1342&lt;=0.2,"10-20%",IF(H1342&lt;=0.4,"20-40%","Above 40%")))))</f>
        <v>20-40%</v>
      </c>
    </row>
    <row r="1343" customFormat="false" ht="15" hidden="false" customHeight="false" outlineLevel="0" collapsed="false">
      <c r="A1343" s="6" t="s">
        <v>155</v>
      </c>
      <c r="B1343" s="45" t="n">
        <v>44223</v>
      </c>
      <c r="C1343" s="6" t="s">
        <v>173</v>
      </c>
      <c r="D1343" s="6" t="s">
        <v>195</v>
      </c>
      <c r="E1343" s="6" t="s">
        <v>174</v>
      </c>
      <c r="F1343" s="34" t="n">
        <v>0.371104121208191</v>
      </c>
      <c r="G1343" s="34" t="n">
        <v>0.293162701362161</v>
      </c>
      <c r="H1343" s="34" t="n">
        <v>0.265864038924052</v>
      </c>
      <c r="I1343" s="35" t="n">
        <v>3.4</v>
      </c>
      <c r="J1343" s="6" t="n">
        <v>1</v>
      </c>
      <c r="K1343" s="35" t="n">
        <v>2.4</v>
      </c>
      <c r="L1343" s="42" t="n">
        <v>100.753823757499</v>
      </c>
      <c r="M1343" s="42" t="n">
        <v>241.809177017998</v>
      </c>
      <c r="N1343" s="42" t="n">
        <v>5489.56714732865</v>
      </c>
      <c r="O1343" s="6" t="str">
        <f aca="false">IF(H1343&lt;=0,"Below 0%",IF(H1343&lt;=0.05,"0-5%",IF(H1343&lt;=0.1,"5-10%",IF(H1343&lt;=0.2,"10-20%",IF(H1343&lt;=0.4,"20-40%","Above 40%")))))</f>
        <v>20-40%</v>
      </c>
    </row>
    <row r="1344" customFormat="false" ht="15" hidden="false" customHeight="false" outlineLevel="0" collapsed="false">
      <c r="A1344" s="6" t="s">
        <v>155</v>
      </c>
      <c r="B1344" s="45" t="n">
        <v>44224</v>
      </c>
      <c r="C1344" s="6" t="s">
        <v>181</v>
      </c>
      <c r="D1344" s="6" t="s">
        <v>183</v>
      </c>
      <c r="E1344" s="6" t="s">
        <v>187</v>
      </c>
      <c r="F1344" s="34" t="n">
        <v>0.392337381839752</v>
      </c>
      <c r="G1344" s="34" t="n">
        <v>0.291976516634051</v>
      </c>
      <c r="H1344" s="34" t="n">
        <v>0.343729236729983</v>
      </c>
      <c r="I1344" s="35" t="n">
        <v>3.45</v>
      </c>
      <c r="J1344" s="6" t="n">
        <v>0</v>
      </c>
      <c r="K1344" s="35" t="n">
        <v>-1</v>
      </c>
      <c r="L1344" s="42" t="n">
        <v>109.791342946573</v>
      </c>
      <c r="M1344" s="42" t="n">
        <v>-109.791342946573</v>
      </c>
      <c r="N1344" s="42" t="n">
        <v>5379.77580438208</v>
      </c>
      <c r="O1344" s="6" t="str">
        <f aca="false">IF(H1344&lt;=0,"Below 0%",IF(H1344&lt;=0.05,"0-5%",IF(H1344&lt;=0.1,"5-10%",IF(H1344&lt;=0.2,"10-20%",IF(H1344&lt;=0.4,"20-40%","Above 40%")))))</f>
        <v>20-40%</v>
      </c>
    </row>
    <row r="1345" customFormat="false" ht="15" hidden="false" customHeight="false" outlineLevel="0" collapsed="false">
      <c r="A1345" s="6" t="s">
        <v>155</v>
      </c>
      <c r="B1345" s="45" t="n">
        <v>44226</v>
      </c>
      <c r="C1345" s="6" t="s">
        <v>179</v>
      </c>
      <c r="D1345" s="6" t="s">
        <v>182</v>
      </c>
      <c r="E1345" s="6" t="s">
        <v>187</v>
      </c>
      <c r="F1345" s="34" t="n">
        <v>0.384224861860275</v>
      </c>
      <c r="G1345" s="34" t="n">
        <v>0.336123960609587</v>
      </c>
      <c r="H1345" s="34" t="n">
        <v>0.143104648545299</v>
      </c>
      <c r="I1345" s="35" t="n">
        <v>2.98</v>
      </c>
      <c r="J1345" s="6" t="n">
        <v>0</v>
      </c>
      <c r="K1345" s="35" t="n">
        <v>-1</v>
      </c>
      <c r="L1345" s="42" t="n">
        <v>98.4866375184631</v>
      </c>
      <c r="M1345" s="42" t="n">
        <v>-98.4866375184631</v>
      </c>
      <c r="N1345" s="42" t="n">
        <v>5281.28916686361</v>
      </c>
      <c r="O1345" s="6" t="str">
        <f aca="false">IF(H1345&lt;=0,"Below 0%",IF(H1345&lt;=0.05,"0-5%",IF(H1345&lt;=0.1,"5-10%",IF(H1345&lt;=0.2,"10-20%",IF(H1345&lt;=0.4,"20-40%","Above 40%")))))</f>
        <v>10-20%</v>
      </c>
    </row>
    <row r="1346" customFormat="false" ht="15" hidden="false" customHeight="false" outlineLevel="0" collapsed="false">
      <c r="A1346" s="6" t="s">
        <v>155</v>
      </c>
      <c r="B1346" s="45" t="n">
        <v>44226</v>
      </c>
      <c r="C1346" s="6" t="s">
        <v>180</v>
      </c>
      <c r="D1346" s="6" t="s">
        <v>203</v>
      </c>
      <c r="E1346" s="6" t="s">
        <v>187</v>
      </c>
      <c r="F1346" s="34" t="n">
        <v>0.385959774255753</v>
      </c>
      <c r="G1346" s="34" t="n">
        <v>0.324266604255195</v>
      </c>
      <c r="H1346" s="34" t="n">
        <v>0.190254467129788</v>
      </c>
      <c r="I1346" s="35" t="n">
        <v>3.09</v>
      </c>
      <c r="J1346" s="6" t="n">
        <v>1</v>
      </c>
      <c r="K1346" s="35" t="n">
        <v>2.09</v>
      </c>
      <c r="L1346" s="42" t="n">
        <v>107.595516087641</v>
      </c>
      <c r="M1346" s="42" t="n">
        <v>224.874628623171</v>
      </c>
      <c r="N1346" s="42" t="n">
        <v>5506.16379548678</v>
      </c>
      <c r="O1346" s="6" t="str">
        <f aca="false">IF(H1346&lt;=0,"Below 0%",IF(H1346&lt;=0.05,"0-5%",IF(H1346&lt;=0.1,"5-10%",IF(H1346&lt;=0.2,"10-20%",IF(H1346&lt;=0.4,"20-40%","Above 40%")))))</f>
        <v>10-20%</v>
      </c>
    </row>
    <row r="1347" customFormat="false" ht="15" hidden="false" customHeight="false" outlineLevel="0" collapsed="false">
      <c r="A1347" s="6" t="s">
        <v>155</v>
      </c>
      <c r="B1347" s="45" t="n">
        <v>44227</v>
      </c>
      <c r="C1347" s="6" t="s">
        <v>195</v>
      </c>
      <c r="D1347" s="6" t="s">
        <v>205</v>
      </c>
      <c r="E1347" s="6" t="s">
        <v>174</v>
      </c>
      <c r="F1347" s="34" t="n">
        <v>0.30288302898407</v>
      </c>
      <c r="G1347" s="34" t="n">
        <v>0.237485311398355</v>
      </c>
      <c r="H1347" s="34" t="n">
        <v>0.27537584198636</v>
      </c>
      <c r="I1347" s="35" t="n">
        <v>4.2</v>
      </c>
      <c r="J1347" s="6" t="n">
        <v>0</v>
      </c>
      <c r="K1347" s="35" t="n">
        <v>-1</v>
      </c>
      <c r="L1347" s="42" t="n">
        <v>110.123275909736</v>
      </c>
      <c r="M1347" s="42" t="n">
        <v>-110.123275909736</v>
      </c>
      <c r="N1347" s="42" t="n">
        <v>5396.04051957705</v>
      </c>
      <c r="O1347" s="6" t="str">
        <f aca="false">IF(H1347&lt;=0,"Below 0%",IF(H1347&lt;=0.05,"0-5%",IF(H1347&lt;=0.1,"5-10%",IF(H1347&lt;=0.2,"10-20%",IF(H1347&lt;=0.4,"20-40%","Above 40%")))))</f>
        <v>20-40%</v>
      </c>
    </row>
    <row r="1348" customFormat="false" ht="15" hidden="false" customHeight="false" outlineLevel="0" collapsed="false">
      <c r="A1348" s="6" t="s">
        <v>155</v>
      </c>
      <c r="B1348" s="45" t="n">
        <v>44227</v>
      </c>
      <c r="C1348" s="6" t="s">
        <v>201</v>
      </c>
      <c r="D1348" s="6" t="s">
        <v>181</v>
      </c>
      <c r="E1348" s="6" t="s">
        <v>177</v>
      </c>
      <c r="F1348" s="34" t="n">
        <v>0.477896600961685</v>
      </c>
      <c r="G1348" s="34" t="n">
        <v>0.40721888014808</v>
      </c>
      <c r="H1348" s="34" t="n">
        <v>0.173561993952502</v>
      </c>
      <c r="I1348" s="35" t="n">
        <v>2.44</v>
      </c>
      <c r="J1348" s="6" t="n">
        <v>0</v>
      </c>
      <c r="K1348" s="35" t="n">
        <v>-1</v>
      </c>
      <c r="L1348" s="42" t="n">
        <v>110.123275909736</v>
      </c>
      <c r="M1348" s="42" t="n">
        <v>-110.123275909736</v>
      </c>
      <c r="N1348" s="42" t="n">
        <v>5285.91724366731</v>
      </c>
      <c r="O1348" s="6" t="str">
        <f aca="false">IF(H1348&lt;=0,"Below 0%",IF(H1348&lt;=0.05,"0-5%",IF(H1348&lt;=0.1,"5-10%",IF(H1348&lt;=0.2,"10-20%",IF(H1348&lt;=0.4,"20-40%","Above 40%")))))</f>
        <v>10-20%</v>
      </c>
    </row>
    <row r="1349" customFormat="false" ht="15" hidden="false" customHeight="false" outlineLevel="0" collapsed="false">
      <c r="A1349" s="6" t="s">
        <v>155</v>
      </c>
      <c r="B1349" s="45" t="n">
        <v>44227</v>
      </c>
      <c r="C1349" s="6" t="s">
        <v>201</v>
      </c>
      <c r="D1349" s="6" t="s">
        <v>181</v>
      </c>
      <c r="E1349" s="6" t="s">
        <v>187</v>
      </c>
      <c r="F1349" s="34" t="n">
        <v>0.349278002977371</v>
      </c>
      <c r="G1349" s="34" t="n">
        <v>0.310504396112911</v>
      </c>
      <c r="H1349" s="34" t="n">
        <v>0.124872972330998</v>
      </c>
      <c r="I1349" s="35" t="n">
        <v>3.2</v>
      </c>
      <c r="J1349" s="6" t="n">
        <v>1</v>
      </c>
      <c r="K1349" s="35" t="n">
        <v>2.2</v>
      </c>
      <c r="L1349" s="42" t="n">
        <v>73.638439441566</v>
      </c>
      <c r="M1349" s="42" t="n">
        <v>162.004566771445</v>
      </c>
      <c r="N1349" s="42" t="n">
        <v>5447.92181043876</v>
      </c>
      <c r="O1349" s="6" t="str">
        <f aca="false">IF(H1349&lt;=0,"Below 0%",IF(H1349&lt;=0.05,"0-5%",IF(H1349&lt;=0.1,"5-10%",IF(H1349&lt;=0.2,"10-20%",IF(H1349&lt;=0.4,"20-40%","Above 40%")))))</f>
        <v>10-20%</v>
      </c>
    </row>
    <row r="1350" customFormat="false" ht="15" hidden="false" customHeight="false" outlineLevel="0" collapsed="false">
      <c r="A1350" s="6" t="s">
        <v>155</v>
      </c>
      <c r="B1350" s="45" t="n">
        <v>44229</v>
      </c>
      <c r="C1350" s="6" t="s">
        <v>176</v>
      </c>
      <c r="D1350" s="6" t="s">
        <v>179</v>
      </c>
      <c r="E1350" s="6" t="s">
        <v>174</v>
      </c>
      <c r="F1350" s="34" t="n">
        <v>0.261561334133148</v>
      </c>
      <c r="G1350" s="34" t="n">
        <v>0.20396921082536</v>
      </c>
      <c r="H1350" s="34" t="n">
        <v>0.282356945319059</v>
      </c>
      <c r="I1350" s="35" t="n">
        <v>4.93</v>
      </c>
      <c r="J1350" s="6" t="n">
        <v>0</v>
      </c>
      <c r="K1350" s="35" t="n">
        <v>-1</v>
      </c>
      <c r="L1350" s="42" t="n">
        <v>100.328185478946</v>
      </c>
      <c r="M1350" s="42" t="n">
        <v>-100.328185478946</v>
      </c>
      <c r="N1350" s="42" t="n">
        <v>5347.59362495981</v>
      </c>
      <c r="O1350" s="6" t="str">
        <f aca="false">IF(H1350&lt;=0,"Below 0%",IF(H1350&lt;=0.05,"0-5%",IF(H1350&lt;=0.1,"5-10%",IF(H1350&lt;=0.2,"10-20%",IF(H1350&lt;=0.4,"20-40%","Above 40%")))))</f>
        <v>20-40%</v>
      </c>
    </row>
    <row r="1351" customFormat="false" ht="15" hidden="false" customHeight="false" outlineLevel="0" collapsed="false">
      <c r="A1351" s="6" t="s">
        <v>155</v>
      </c>
      <c r="B1351" s="45" t="n">
        <v>44229</v>
      </c>
      <c r="C1351" s="6" t="s">
        <v>204</v>
      </c>
      <c r="D1351" s="6" t="s">
        <v>178</v>
      </c>
      <c r="E1351" s="6" t="s">
        <v>174</v>
      </c>
      <c r="F1351" s="34" t="n">
        <v>0.37201127409935</v>
      </c>
      <c r="G1351" s="34" t="n">
        <v>0.2910809408728</v>
      </c>
      <c r="H1351" s="34" t="n">
        <v>0.278033776391825</v>
      </c>
      <c r="I1351" s="35" t="n">
        <v>3.48</v>
      </c>
      <c r="J1351" s="6" t="n">
        <v>0</v>
      </c>
      <c r="K1351" s="35" t="n">
        <v>-1</v>
      </c>
      <c r="L1351" s="42" t="n">
        <v>108.958436208775</v>
      </c>
      <c r="M1351" s="42" t="n">
        <v>-108.958436208775</v>
      </c>
      <c r="N1351" s="42" t="n">
        <v>5238.63518875104</v>
      </c>
      <c r="O1351" s="6" t="str">
        <f aca="false">IF(H1351&lt;=0,"Below 0%",IF(H1351&lt;=0.05,"0-5%",IF(H1351&lt;=0.1,"5-10%",IF(H1351&lt;=0.2,"10-20%",IF(H1351&lt;=0.4,"20-40%","Above 40%")))))</f>
        <v>20-40%</v>
      </c>
    </row>
    <row r="1352" customFormat="false" ht="15" hidden="false" customHeight="false" outlineLevel="0" collapsed="false">
      <c r="A1352" s="6" t="s">
        <v>155</v>
      </c>
      <c r="B1352" s="45" t="n">
        <v>44229</v>
      </c>
      <c r="C1352" s="6" t="s">
        <v>203</v>
      </c>
      <c r="D1352" s="6" t="s">
        <v>185</v>
      </c>
      <c r="E1352" s="6" t="s">
        <v>177</v>
      </c>
      <c r="F1352" s="34" t="n">
        <v>0.493457734584808</v>
      </c>
      <c r="G1352" s="34" t="n">
        <v>0.447704028818682</v>
      </c>
      <c r="H1352" s="34" t="n">
        <v>0.102196323510539</v>
      </c>
      <c r="I1352" s="35" t="n">
        <v>2.22</v>
      </c>
      <c r="J1352" s="6" t="n">
        <v>0</v>
      </c>
      <c r="K1352" s="35" t="n">
        <v>-1</v>
      </c>
      <c r="L1352" s="42" t="n">
        <v>106.58744122134</v>
      </c>
      <c r="M1352" s="42" t="n">
        <v>-106.58744122134</v>
      </c>
      <c r="N1352" s="42" t="n">
        <v>5132.0477475297</v>
      </c>
      <c r="O1352" s="6" t="str">
        <f aca="false">IF(H1352&lt;=0,"Below 0%",IF(H1352&lt;=0.05,"0-5%",IF(H1352&lt;=0.1,"5-10%",IF(H1352&lt;=0.2,"10-20%",IF(H1352&lt;=0.4,"20-40%","Above 40%")))))</f>
        <v>10-20%</v>
      </c>
    </row>
    <row r="1353" customFormat="false" ht="15" hidden="false" customHeight="false" outlineLevel="0" collapsed="false">
      <c r="A1353" s="6" t="s">
        <v>155</v>
      </c>
      <c r="B1353" s="45" t="n">
        <v>44230</v>
      </c>
      <c r="C1353" s="6" t="s">
        <v>182</v>
      </c>
      <c r="D1353" s="6" t="s">
        <v>189</v>
      </c>
      <c r="E1353" s="6" t="s">
        <v>174</v>
      </c>
      <c r="F1353" s="34" t="n">
        <v>0.310673028230667</v>
      </c>
      <c r="G1353" s="34" t="n">
        <v>0.27730246602919</v>
      </c>
      <c r="H1353" s="34" t="n">
        <v>0.120339940280101</v>
      </c>
      <c r="I1353" s="35" t="n">
        <v>3.59</v>
      </c>
      <c r="J1353" s="6" t="n">
        <v>0</v>
      </c>
      <c r="K1353" s="35" t="n">
        <v>-1</v>
      </c>
      <c r="L1353" s="42" t="n">
        <v>57.1243337278705</v>
      </c>
      <c r="M1353" s="42" t="n">
        <v>-57.1243337278705</v>
      </c>
      <c r="N1353" s="42" t="n">
        <v>5074.92341380183</v>
      </c>
      <c r="O1353" s="6" t="str">
        <f aca="false">IF(H1353&lt;=0,"Below 0%",IF(H1353&lt;=0.05,"0-5%",IF(H1353&lt;=0.1,"5-10%",IF(H1353&lt;=0.2,"10-20%",IF(H1353&lt;=0.4,"20-40%","Above 40%")))))</f>
        <v>10-20%</v>
      </c>
    </row>
    <row r="1354" customFormat="false" ht="15" hidden="false" customHeight="false" outlineLevel="0" collapsed="false">
      <c r="A1354" s="6" t="s">
        <v>155</v>
      </c>
      <c r="B1354" s="45" t="n">
        <v>44230</v>
      </c>
      <c r="C1354" s="6" t="s">
        <v>205</v>
      </c>
      <c r="D1354" s="6" t="s">
        <v>173</v>
      </c>
      <c r="E1354" s="6" t="s">
        <v>174</v>
      </c>
      <c r="F1354" s="34" t="n">
        <v>0.318343847990036</v>
      </c>
      <c r="G1354" s="34" t="n">
        <v>0.260060265424316</v>
      </c>
      <c r="H1354" s="34" t="n">
        <v>0.224115677458933</v>
      </c>
      <c r="I1354" s="35" t="n">
        <v>3.84</v>
      </c>
      <c r="J1354" s="6" t="n">
        <v>0</v>
      </c>
      <c r="K1354" s="35" t="n">
        <v>-1</v>
      </c>
      <c r="L1354" s="42" t="n">
        <v>100.490724652848</v>
      </c>
      <c r="M1354" s="42" t="n">
        <v>-100.490724652848</v>
      </c>
      <c r="N1354" s="42" t="n">
        <v>4974.43268914898</v>
      </c>
      <c r="O1354" s="6" t="str">
        <f aca="false">IF(H1354&lt;=0,"Below 0%",IF(H1354&lt;=0.05,"0-5%",IF(H1354&lt;=0.1,"5-10%",IF(H1354&lt;=0.2,"10-20%",IF(H1354&lt;=0.4,"20-40%","Above 40%")))))</f>
        <v>20-40%</v>
      </c>
    </row>
    <row r="1355" customFormat="false" ht="15" hidden="false" customHeight="false" outlineLevel="0" collapsed="false">
      <c r="A1355" s="6" t="s">
        <v>155</v>
      </c>
      <c r="B1355" s="45" t="n">
        <v>44231</v>
      </c>
      <c r="C1355" s="6" t="s">
        <v>181</v>
      </c>
      <c r="D1355" s="6" t="s">
        <v>190</v>
      </c>
      <c r="E1355" s="6" t="s">
        <v>174</v>
      </c>
      <c r="F1355" s="34" t="n">
        <v>0.341360360383987</v>
      </c>
      <c r="G1355" s="34" t="n">
        <v>0.279749421031418</v>
      </c>
      <c r="H1355" s="34" t="n">
        <v>0.220236163940622</v>
      </c>
      <c r="I1355" s="35" t="n">
        <v>3.58</v>
      </c>
      <c r="J1355" s="6" t="n">
        <v>0</v>
      </c>
      <c r="K1355" s="35" t="n">
        <v>-1</v>
      </c>
      <c r="L1355" s="42" t="n">
        <v>99.4886537829795</v>
      </c>
      <c r="M1355" s="42" t="n">
        <v>-99.4886537829795</v>
      </c>
      <c r="N1355" s="42" t="n">
        <v>4874.944035366</v>
      </c>
      <c r="O1355" s="6" t="str">
        <f aca="false">IF(H1355&lt;=0,"Below 0%",IF(H1355&lt;=0.05,"0-5%",IF(H1355&lt;=0.1,"5-10%",IF(H1355&lt;=0.2,"10-20%",IF(H1355&lt;=0.4,"20-40%","Above 40%")))))</f>
        <v>20-40%</v>
      </c>
    </row>
    <row r="1356" customFormat="false" ht="15" hidden="false" customHeight="false" outlineLevel="0" collapsed="false">
      <c r="A1356" s="6" t="s">
        <v>155</v>
      </c>
      <c r="B1356" s="45" t="n">
        <v>44233</v>
      </c>
      <c r="C1356" s="6" t="s">
        <v>182</v>
      </c>
      <c r="D1356" s="6" t="s">
        <v>185</v>
      </c>
      <c r="E1356" s="6" t="s">
        <v>174</v>
      </c>
      <c r="F1356" s="34" t="n">
        <v>0.362450957298279</v>
      </c>
      <c r="G1356" s="34" t="n">
        <v>0.273493546983498</v>
      </c>
      <c r="H1356" s="34" t="n">
        <v>0.32526328791278</v>
      </c>
      <c r="I1356" s="35" t="n">
        <v>3.66</v>
      </c>
      <c r="J1356" s="6" t="n">
        <v>0</v>
      </c>
      <c r="K1356" s="35" t="n">
        <v>-1</v>
      </c>
      <c r="L1356" s="42" t="n">
        <v>97.4988807073199</v>
      </c>
      <c r="M1356" s="42" t="n">
        <v>-97.4988807073199</v>
      </c>
      <c r="N1356" s="42" t="n">
        <v>4777.44515465868</v>
      </c>
      <c r="O1356" s="6" t="str">
        <f aca="false">IF(H1356&lt;=0,"Below 0%",IF(H1356&lt;=0.05,"0-5%",IF(H1356&lt;=0.1,"5-10%",IF(H1356&lt;=0.2,"10-20%",IF(H1356&lt;=0.4,"20-40%","Above 40%")))))</f>
        <v>20-40%</v>
      </c>
    </row>
    <row r="1357" customFormat="false" ht="15" hidden="false" customHeight="false" outlineLevel="0" collapsed="false">
      <c r="A1357" s="6" t="s">
        <v>155</v>
      </c>
      <c r="B1357" s="45" t="n">
        <v>44233</v>
      </c>
      <c r="C1357" s="6" t="s">
        <v>196</v>
      </c>
      <c r="D1357" s="6" t="s">
        <v>201</v>
      </c>
      <c r="E1357" s="6" t="s">
        <v>187</v>
      </c>
      <c r="F1357" s="34" t="n">
        <v>0.345186859369278</v>
      </c>
      <c r="G1357" s="34" t="n">
        <v>0.267151498440381</v>
      </c>
      <c r="H1357" s="34" t="n">
        <v>0.292101528100961</v>
      </c>
      <c r="I1357" s="35" t="n">
        <v>3.75</v>
      </c>
      <c r="J1357" s="6" t="n">
        <v>0</v>
      </c>
      <c r="K1357" s="35" t="n">
        <v>-1</v>
      </c>
      <c r="L1357" s="42" t="n">
        <v>97.4988807073199</v>
      </c>
      <c r="M1357" s="42" t="n">
        <v>-97.4988807073199</v>
      </c>
      <c r="N1357" s="42" t="n">
        <v>4679.94627395136</v>
      </c>
      <c r="O1357" s="6" t="str">
        <f aca="false">IF(H1357&lt;=0,"Below 0%",IF(H1357&lt;=0.05,"0-5%",IF(H1357&lt;=0.1,"5-10%",IF(H1357&lt;=0.2,"10-20%",IF(H1357&lt;=0.4,"20-40%","Above 40%")))))</f>
        <v>20-40%</v>
      </c>
    </row>
    <row r="1358" customFormat="false" ht="15" hidden="false" customHeight="false" outlineLevel="0" collapsed="false">
      <c r="A1358" s="6" t="s">
        <v>155</v>
      </c>
      <c r="B1358" s="45" t="n">
        <v>44233</v>
      </c>
      <c r="C1358" s="6" t="s">
        <v>196</v>
      </c>
      <c r="D1358" s="6" t="s">
        <v>201</v>
      </c>
      <c r="E1358" s="6" t="s">
        <v>174</v>
      </c>
      <c r="F1358" s="34" t="n">
        <v>0.38045471906662</v>
      </c>
      <c r="G1358" s="34" t="n">
        <v>0.297275406276389</v>
      </c>
      <c r="H1358" s="34" t="n">
        <v>0.279805564248044</v>
      </c>
      <c r="I1358" s="35" t="n">
        <v>3.37</v>
      </c>
      <c r="J1358" s="6" t="n">
        <v>1</v>
      </c>
      <c r="K1358" s="35" t="n">
        <v>2.37</v>
      </c>
      <c r="L1358" s="42" t="n">
        <v>97.4988807073199</v>
      </c>
      <c r="M1358" s="42" t="n">
        <v>231.072347276348</v>
      </c>
      <c r="N1358" s="42" t="n">
        <v>4911.01862122771</v>
      </c>
      <c r="O1358" s="6" t="str">
        <f aca="false">IF(H1358&lt;=0,"Below 0%",IF(H1358&lt;=0.05,"0-5%",IF(H1358&lt;=0.1,"5-10%",IF(H1358&lt;=0.2,"10-20%",IF(H1358&lt;=0.4,"20-40%","Above 40%")))))</f>
        <v>20-40%</v>
      </c>
    </row>
    <row r="1359" customFormat="false" ht="15" hidden="false" customHeight="false" outlineLevel="0" collapsed="false">
      <c r="A1359" s="6" t="s">
        <v>155</v>
      </c>
      <c r="B1359" s="45" t="n">
        <v>44233</v>
      </c>
      <c r="C1359" s="6" t="s">
        <v>184</v>
      </c>
      <c r="D1359" s="6" t="s">
        <v>189</v>
      </c>
      <c r="E1359" s="6" t="s">
        <v>187</v>
      </c>
      <c r="F1359" s="34" t="n">
        <v>0.315632939338684</v>
      </c>
      <c r="G1359" s="34" t="n">
        <v>0.265109750391603</v>
      </c>
      <c r="H1359" s="34" t="n">
        <v>0.190574616257803</v>
      </c>
      <c r="I1359" s="35" t="n">
        <v>3.75</v>
      </c>
      <c r="J1359" s="6" t="n">
        <v>0</v>
      </c>
      <c r="K1359" s="35" t="n">
        <v>-1</v>
      </c>
      <c r="L1359" s="42" t="n">
        <v>81.3776723510987</v>
      </c>
      <c r="M1359" s="42" t="n">
        <v>-81.3776723510987</v>
      </c>
      <c r="N1359" s="42" t="n">
        <v>4829.64094887661</v>
      </c>
      <c r="O1359" s="6" t="str">
        <f aca="false">IF(H1359&lt;=0,"Below 0%",IF(H1359&lt;=0.05,"0-5%",IF(H1359&lt;=0.1,"5-10%",IF(H1359&lt;=0.2,"10-20%",IF(H1359&lt;=0.4,"20-40%","Above 40%")))))</f>
        <v>10-20%</v>
      </c>
    </row>
    <row r="1360" customFormat="false" ht="15" hidden="false" customHeight="false" outlineLevel="0" collapsed="false">
      <c r="A1360" s="6" t="s">
        <v>155</v>
      </c>
      <c r="B1360" s="45" t="n">
        <v>44234</v>
      </c>
      <c r="C1360" s="6" t="s">
        <v>183</v>
      </c>
      <c r="D1360" s="6" t="s">
        <v>194</v>
      </c>
      <c r="E1360" s="6" t="s">
        <v>174</v>
      </c>
      <c r="F1360" s="34" t="n">
        <v>0.327045828104019</v>
      </c>
      <c r="G1360" s="34" t="n">
        <v>0.264132513939197</v>
      </c>
      <c r="H1360" s="34" t="n">
        <v>0.238188450284107</v>
      </c>
      <c r="I1360" s="35" t="n">
        <v>3.78</v>
      </c>
      <c r="J1360" s="6" t="n">
        <v>0</v>
      </c>
      <c r="K1360" s="35" t="n">
        <v>-1</v>
      </c>
      <c r="L1360" s="42" t="n">
        <v>96.5928189775321</v>
      </c>
      <c r="M1360" s="42" t="n">
        <v>-96.5928189775321</v>
      </c>
      <c r="N1360" s="42" t="n">
        <v>4733.04812989907</v>
      </c>
      <c r="O1360" s="6" t="str">
        <f aca="false">IF(H1360&lt;=0,"Below 0%",IF(H1360&lt;=0.05,"0-5%",IF(H1360&lt;=0.1,"5-10%",IF(H1360&lt;=0.2,"10-20%",IF(H1360&lt;=0.4,"20-40%","Above 40%")))))</f>
        <v>20-40%</v>
      </c>
    </row>
    <row r="1361" customFormat="false" ht="15" hidden="false" customHeight="false" outlineLevel="0" collapsed="false">
      <c r="A1361" s="6" t="s">
        <v>155</v>
      </c>
      <c r="B1361" s="45" t="n">
        <v>44235</v>
      </c>
      <c r="C1361" s="6" t="s">
        <v>205</v>
      </c>
      <c r="D1361" s="6" t="s">
        <v>180</v>
      </c>
      <c r="E1361" s="6" t="s">
        <v>174</v>
      </c>
      <c r="F1361" s="34" t="n">
        <v>0.313595622777939</v>
      </c>
      <c r="G1361" s="34" t="n">
        <v>0.246134043550214</v>
      </c>
      <c r="H1361" s="34" t="n">
        <v>0.274084715200973</v>
      </c>
      <c r="I1361" s="35" t="n">
        <v>4.08</v>
      </c>
      <c r="J1361" s="6" t="n">
        <v>0</v>
      </c>
      <c r="K1361" s="35" t="n">
        <v>-1</v>
      </c>
      <c r="L1361" s="42" t="n">
        <v>94.6609625979815</v>
      </c>
      <c r="M1361" s="42" t="n">
        <v>-94.6609625979815</v>
      </c>
      <c r="N1361" s="42" t="n">
        <v>4638.38716730109</v>
      </c>
      <c r="O1361" s="6" t="str">
        <f aca="false">IF(H1361&lt;=0,"Below 0%",IF(H1361&lt;=0.05,"0-5%",IF(H1361&lt;=0.1,"5-10%",IF(H1361&lt;=0.2,"10-20%",IF(H1361&lt;=0.4,"20-40%","Above 40%")))))</f>
        <v>20-40%</v>
      </c>
    </row>
    <row r="1362" customFormat="false" ht="15" hidden="false" customHeight="false" outlineLevel="0" collapsed="false">
      <c r="A1362" s="6" t="s">
        <v>155</v>
      </c>
      <c r="B1362" s="45" t="n">
        <v>44240</v>
      </c>
      <c r="C1362" s="6" t="s">
        <v>195</v>
      </c>
      <c r="D1362" s="6" t="s">
        <v>183</v>
      </c>
      <c r="E1362" s="6" t="s">
        <v>187</v>
      </c>
      <c r="F1362" s="34" t="n">
        <v>0.385769754648209</v>
      </c>
      <c r="G1362" s="34" t="n">
        <v>0.278493396380238</v>
      </c>
      <c r="H1362" s="34" t="n">
        <v>0.385202520642543</v>
      </c>
      <c r="I1362" s="35" t="n">
        <v>3.6</v>
      </c>
      <c r="J1362" s="6" t="n">
        <v>1</v>
      </c>
      <c r="K1362" s="35" t="n">
        <v>2.6</v>
      </c>
      <c r="L1362" s="42" t="n">
        <v>92.7677433460218</v>
      </c>
      <c r="M1362" s="42" t="n">
        <v>241.196132699657</v>
      </c>
      <c r="N1362" s="42" t="n">
        <v>4879.58330000075</v>
      </c>
      <c r="O1362" s="6" t="str">
        <f aca="false">IF(H1362&lt;=0,"Below 0%",IF(H1362&lt;=0.05,"0-5%",IF(H1362&lt;=0.1,"5-10%",IF(H1362&lt;=0.2,"10-20%",IF(H1362&lt;=0.4,"20-40%","Above 40%")))))</f>
        <v>20-40%</v>
      </c>
    </row>
    <row r="1363" customFormat="false" ht="15" hidden="false" customHeight="false" outlineLevel="0" collapsed="false">
      <c r="A1363" s="6" t="s">
        <v>155</v>
      </c>
      <c r="B1363" s="45" t="n">
        <v>44240</v>
      </c>
      <c r="C1363" s="6" t="s">
        <v>180</v>
      </c>
      <c r="D1363" s="6" t="s">
        <v>196</v>
      </c>
      <c r="E1363" s="6" t="s">
        <v>187</v>
      </c>
      <c r="F1363" s="34" t="n">
        <v>0.466016799211502</v>
      </c>
      <c r="G1363" s="34" t="n">
        <v>0.396311262195426</v>
      </c>
      <c r="H1363" s="34" t="n">
        <v>0.175885834356389</v>
      </c>
      <c r="I1363" s="35" t="n">
        <v>2.54</v>
      </c>
      <c r="J1363" s="6" t="n">
        <v>0</v>
      </c>
      <c r="K1363" s="35" t="n">
        <v>-1</v>
      </c>
      <c r="L1363" s="42" t="n">
        <v>92.7677433460218</v>
      </c>
      <c r="M1363" s="42" t="n">
        <v>-92.7677433460218</v>
      </c>
      <c r="N1363" s="42" t="n">
        <v>4786.81555665473</v>
      </c>
      <c r="O1363" s="6" t="str">
        <f aca="false">IF(H1363&lt;=0,"Below 0%",IF(H1363&lt;=0.05,"0-5%",IF(H1363&lt;=0.1,"5-10%",IF(H1363&lt;=0.2,"10-20%",IF(H1363&lt;=0.4,"20-40%","Above 40%")))))</f>
        <v>10-20%</v>
      </c>
    </row>
    <row r="1364" customFormat="false" ht="15" hidden="false" customHeight="false" outlineLevel="0" collapsed="false">
      <c r="A1364" s="6" t="s">
        <v>155</v>
      </c>
      <c r="B1364" s="45" t="n">
        <v>44240</v>
      </c>
      <c r="C1364" s="6" t="s">
        <v>201</v>
      </c>
      <c r="D1364" s="6" t="s">
        <v>182</v>
      </c>
      <c r="E1364" s="6" t="s">
        <v>187</v>
      </c>
      <c r="F1364" s="34" t="n">
        <v>0.388517647981644</v>
      </c>
      <c r="G1364" s="34" t="n">
        <v>0.344568957910527</v>
      </c>
      <c r="H1364" s="34" t="n">
        <v>0.127546864167982</v>
      </c>
      <c r="I1364" s="35" t="n">
        <v>2.88</v>
      </c>
      <c r="J1364" s="6" t="n">
        <v>0</v>
      </c>
      <c r="K1364" s="35" t="n">
        <v>-1</v>
      </c>
      <c r="L1364" s="42" t="n">
        <v>73.3573428168774</v>
      </c>
      <c r="M1364" s="42" t="n">
        <v>-73.3573428168774</v>
      </c>
      <c r="N1364" s="42" t="n">
        <v>4713.45821383785</v>
      </c>
      <c r="O1364" s="6" t="str">
        <f aca="false">IF(H1364&lt;=0,"Below 0%",IF(H1364&lt;=0.05,"0-5%",IF(H1364&lt;=0.1,"5-10%",IF(H1364&lt;=0.2,"10-20%",IF(H1364&lt;=0.4,"20-40%","Above 40%")))))</f>
        <v>10-20%</v>
      </c>
    </row>
    <row r="1365" customFormat="false" ht="15" hidden="false" customHeight="false" outlineLevel="0" collapsed="false">
      <c r="A1365" s="6" t="s">
        <v>155</v>
      </c>
      <c r="B1365" s="45" t="n">
        <v>44240</v>
      </c>
      <c r="C1365" s="6" t="s">
        <v>201</v>
      </c>
      <c r="D1365" s="6" t="s">
        <v>182</v>
      </c>
      <c r="E1365" s="6" t="s">
        <v>174</v>
      </c>
      <c r="F1365" s="34" t="n">
        <v>0.341863244771957</v>
      </c>
      <c r="G1365" s="34" t="n">
        <v>0.279537633459808</v>
      </c>
      <c r="H1365" s="34" t="n">
        <v>0.222959644255238</v>
      </c>
      <c r="I1365" s="35" t="n">
        <v>3.55</v>
      </c>
      <c r="J1365" s="6" t="n">
        <v>1</v>
      </c>
      <c r="K1365" s="35" t="n">
        <v>2.55</v>
      </c>
      <c r="L1365" s="42" t="n">
        <v>92.7677433460218</v>
      </c>
      <c r="M1365" s="42" t="n">
        <v>236.557745532356</v>
      </c>
      <c r="N1365" s="42" t="n">
        <v>4950.01595937021</v>
      </c>
      <c r="O1365" s="6" t="str">
        <f aca="false">IF(H1365&lt;=0,"Below 0%",IF(H1365&lt;=0.05,"0-5%",IF(H1365&lt;=0.1,"5-10%",IF(H1365&lt;=0.2,"10-20%",IF(H1365&lt;=0.4,"20-40%","Above 40%")))))</f>
        <v>20-40%</v>
      </c>
    </row>
    <row r="1366" customFormat="false" ht="15" hidden="false" customHeight="false" outlineLevel="0" collapsed="false">
      <c r="A1366" s="6" t="s">
        <v>155</v>
      </c>
      <c r="B1366" s="45" t="n">
        <v>44241</v>
      </c>
      <c r="C1366" s="6" t="s">
        <v>185</v>
      </c>
      <c r="D1366" s="6" t="s">
        <v>205</v>
      </c>
      <c r="E1366" s="6" t="s">
        <v>174</v>
      </c>
      <c r="F1366" s="34" t="n">
        <v>0.317536950111389</v>
      </c>
      <c r="G1366" s="34" t="n">
        <v>0.252923076923077</v>
      </c>
      <c r="H1366" s="34" t="n">
        <v>0.25546847671778</v>
      </c>
      <c r="I1366" s="35" t="n">
        <v>3.92</v>
      </c>
      <c r="J1366" s="6" t="n">
        <v>0</v>
      </c>
      <c r="K1366" s="35" t="n">
        <v>-1</v>
      </c>
      <c r="L1366" s="42" t="n">
        <v>99.0003191874041</v>
      </c>
      <c r="M1366" s="42" t="n">
        <v>-99.0003191874041</v>
      </c>
      <c r="N1366" s="42" t="n">
        <v>4851.0156401828</v>
      </c>
      <c r="O1366" s="6" t="str">
        <f aca="false">IF(H1366&lt;=0,"Below 0%",IF(H1366&lt;=0.05,"0-5%",IF(H1366&lt;=0.1,"5-10%",IF(H1366&lt;=0.2,"10-20%",IF(H1366&lt;=0.4,"20-40%","Above 40%")))))</f>
        <v>20-40%</v>
      </c>
    </row>
    <row r="1367" customFormat="false" ht="15" hidden="false" customHeight="false" outlineLevel="0" collapsed="false">
      <c r="A1367" s="6" t="s">
        <v>155</v>
      </c>
      <c r="B1367" s="45" t="n">
        <v>44241</v>
      </c>
      <c r="C1367" s="6" t="s">
        <v>173</v>
      </c>
      <c r="D1367" s="6" t="s">
        <v>184</v>
      </c>
      <c r="E1367" s="6" t="s">
        <v>187</v>
      </c>
      <c r="F1367" s="34" t="n">
        <v>0.572798728942871</v>
      </c>
      <c r="G1367" s="34" t="n">
        <v>0.50090340514246</v>
      </c>
      <c r="H1367" s="34" t="n">
        <v>0.143531313746936</v>
      </c>
      <c r="I1367" s="35" t="n">
        <v>1.98</v>
      </c>
      <c r="J1367" s="6" t="n">
        <v>0</v>
      </c>
      <c r="K1367" s="35" t="n">
        <v>-1</v>
      </c>
      <c r="L1367" s="42" t="n">
        <v>99.0003191874041</v>
      </c>
      <c r="M1367" s="42" t="n">
        <v>-99.0003191874041</v>
      </c>
      <c r="N1367" s="42" t="n">
        <v>4752.0153209954</v>
      </c>
      <c r="O1367" s="6" t="str">
        <f aca="false">IF(H1367&lt;=0,"Below 0%",IF(H1367&lt;=0.05,"0-5%",IF(H1367&lt;=0.1,"5-10%",IF(H1367&lt;=0.2,"10-20%",IF(H1367&lt;=0.4,"20-40%","Above 40%")))))</f>
        <v>10-20%</v>
      </c>
    </row>
    <row r="1368" customFormat="false" ht="15" hidden="false" customHeight="false" outlineLevel="0" collapsed="false">
      <c r="A1368" s="6" t="s">
        <v>155</v>
      </c>
      <c r="B1368" s="45" t="n">
        <v>44241</v>
      </c>
      <c r="C1368" s="6" t="s">
        <v>179</v>
      </c>
      <c r="D1368" s="6" t="s">
        <v>203</v>
      </c>
      <c r="E1368" s="6" t="s">
        <v>174</v>
      </c>
      <c r="F1368" s="34" t="n">
        <v>0.396648675203323</v>
      </c>
      <c r="G1368" s="34" t="n">
        <v>0.299680219278209</v>
      </c>
      <c r="H1368" s="34" t="n">
        <v>0.323573094542797</v>
      </c>
      <c r="I1368" s="35" t="n">
        <v>3.36</v>
      </c>
      <c r="J1368" s="6" t="n">
        <v>0</v>
      </c>
      <c r="K1368" s="35" t="n">
        <v>-1</v>
      </c>
      <c r="L1368" s="42" t="n">
        <v>99.0003191874041</v>
      </c>
      <c r="M1368" s="42" t="n">
        <v>-99.0003191874041</v>
      </c>
      <c r="N1368" s="42" t="n">
        <v>4653.015001808</v>
      </c>
      <c r="O1368" s="6" t="str">
        <f aca="false">IF(H1368&lt;=0,"Below 0%",IF(H1368&lt;=0.05,"0-5%",IF(H1368&lt;=0.1,"5-10%",IF(H1368&lt;=0.2,"10-20%",IF(H1368&lt;=0.4,"20-40%","Above 40%")))))</f>
        <v>20-40%</v>
      </c>
    </row>
    <row r="1369" customFormat="false" ht="15" hidden="false" customHeight="false" outlineLevel="0" collapsed="false">
      <c r="A1369" s="6" t="s">
        <v>155</v>
      </c>
      <c r="B1369" s="45" t="n">
        <v>44244</v>
      </c>
      <c r="C1369" s="6" t="s">
        <v>196</v>
      </c>
      <c r="D1369" s="6" t="s">
        <v>184</v>
      </c>
      <c r="E1369" s="6" t="s">
        <v>187</v>
      </c>
      <c r="F1369" s="34" t="n">
        <v>0.481381505727768</v>
      </c>
      <c r="G1369" s="34" t="n">
        <v>0.347306088346146</v>
      </c>
      <c r="H1369" s="34" t="n">
        <v>0.38604395914878</v>
      </c>
      <c r="I1369" s="35" t="n">
        <v>2.89</v>
      </c>
      <c r="J1369" s="6" t="n">
        <v>0</v>
      </c>
      <c r="K1369" s="35" t="n">
        <v>-1</v>
      </c>
      <c r="L1369" s="42" t="n">
        <v>93.0603000361598</v>
      </c>
      <c r="M1369" s="42" t="n">
        <v>-93.0603000361598</v>
      </c>
      <c r="N1369" s="42" t="n">
        <v>4559.95470177184</v>
      </c>
      <c r="O1369" s="6" t="str">
        <f aca="false">IF(H1369&lt;=0,"Below 0%",IF(H1369&lt;=0.05,"0-5%",IF(H1369&lt;=0.1,"5-10%",IF(H1369&lt;=0.2,"10-20%",IF(H1369&lt;=0.4,"20-40%","Above 40%")))))</f>
        <v>20-40%</v>
      </c>
    </row>
    <row r="1370" customFormat="false" ht="15" hidden="false" customHeight="false" outlineLevel="0" collapsed="false">
      <c r="A1370" s="6" t="s">
        <v>155</v>
      </c>
      <c r="B1370" s="45" t="n">
        <v>44244</v>
      </c>
      <c r="C1370" s="6" t="s">
        <v>196</v>
      </c>
      <c r="D1370" s="6" t="s">
        <v>184</v>
      </c>
      <c r="E1370" s="6" t="s">
        <v>174</v>
      </c>
      <c r="F1370" s="34" t="n">
        <v>0.342392504215241</v>
      </c>
      <c r="G1370" s="34" t="n">
        <v>0.300513351892324</v>
      </c>
      <c r="H1370" s="34" t="n">
        <v>0.139358707555604</v>
      </c>
      <c r="I1370" s="35" t="n">
        <v>3.34</v>
      </c>
      <c r="J1370" s="6" t="n">
        <v>1</v>
      </c>
      <c r="K1370" s="35" t="n">
        <v>2.34</v>
      </c>
      <c r="L1370" s="42" t="n">
        <v>71.3815074768386</v>
      </c>
      <c r="M1370" s="42" t="n">
        <v>167.032727495802</v>
      </c>
      <c r="N1370" s="42" t="n">
        <v>4726.98742926764</v>
      </c>
      <c r="O1370" s="6" t="str">
        <f aca="false">IF(H1370&lt;=0,"Below 0%",IF(H1370&lt;=0.05,"0-5%",IF(H1370&lt;=0.1,"5-10%",IF(H1370&lt;=0.2,"10-20%",IF(H1370&lt;=0.4,"20-40%","Above 40%")))))</f>
        <v>10-20%</v>
      </c>
    </row>
    <row r="1371" customFormat="false" ht="15" hidden="false" customHeight="false" outlineLevel="0" collapsed="false">
      <c r="A1371" s="6" t="s">
        <v>155</v>
      </c>
      <c r="B1371" s="45" t="n">
        <v>44248</v>
      </c>
      <c r="C1371" s="6" t="s">
        <v>182</v>
      </c>
      <c r="D1371" s="6" t="s">
        <v>195</v>
      </c>
      <c r="E1371" s="6" t="s">
        <v>174</v>
      </c>
      <c r="F1371" s="34" t="n">
        <v>0.327947914600372</v>
      </c>
      <c r="G1371" s="34" t="n">
        <v>0.266211850488205</v>
      </c>
      <c r="H1371" s="34" t="n">
        <v>0.231905769780531</v>
      </c>
      <c r="I1371" s="35" t="n">
        <v>3.73</v>
      </c>
      <c r="J1371" s="6" t="n">
        <v>0</v>
      </c>
      <c r="K1371" s="35" t="n">
        <v>-1</v>
      </c>
      <c r="L1371" s="42" t="n">
        <v>94.5397485853527</v>
      </c>
      <c r="M1371" s="42" t="n">
        <v>-94.5397485853527</v>
      </c>
      <c r="N1371" s="42" t="n">
        <v>4632.44768068228</v>
      </c>
      <c r="O1371" s="6" t="str">
        <f aca="false">IF(H1371&lt;=0,"Below 0%",IF(H1371&lt;=0.05,"0-5%",IF(H1371&lt;=0.1,"5-10%",IF(H1371&lt;=0.2,"10-20%",IF(H1371&lt;=0.4,"20-40%","Above 40%")))))</f>
        <v>20-40%</v>
      </c>
    </row>
    <row r="1372" customFormat="false" ht="15" hidden="false" customHeight="false" outlineLevel="0" collapsed="false">
      <c r="A1372" s="6" t="s">
        <v>155</v>
      </c>
      <c r="B1372" s="45" t="n">
        <v>44249</v>
      </c>
      <c r="C1372" s="6" t="s">
        <v>201</v>
      </c>
      <c r="D1372" s="6" t="s">
        <v>180</v>
      </c>
      <c r="E1372" s="6" t="s">
        <v>174</v>
      </c>
      <c r="F1372" s="34" t="n">
        <v>0.315135896205902</v>
      </c>
      <c r="G1372" s="34" t="n">
        <v>0.271173412889694</v>
      </c>
      <c r="H1372" s="34" t="n">
        <v>0.162119445441693</v>
      </c>
      <c r="I1372" s="35" t="n">
        <v>3.7</v>
      </c>
      <c r="J1372" s="6" t="n">
        <v>0</v>
      </c>
      <c r="K1372" s="35" t="n">
        <v>-1</v>
      </c>
      <c r="L1372" s="42" t="n">
        <v>71.2036444249207</v>
      </c>
      <c r="M1372" s="42" t="n">
        <v>-71.2036444249207</v>
      </c>
      <c r="N1372" s="42" t="n">
        <v>4561.24403625736</v>
      </c>
      <c r="O1372" s="6" t="str">
        <f aca="false">IF(H1372&lt;=0,"Below 0%",IF(H1372&lt;=0.05,"0-5%",IF(H1372&lt;=0.1,"5-10%",IF(H1372&lt;=0.2,"10-20%",IF(H1372&lt;=0.4,"20-40%","Above 40%")))))</f>
        <v>10-20%</v>
      </c>
    </row>
    <row r="1373" customFormat="false" ht="15" hidden="false" customHeight="false" outlineLevel="0" collapsed="false">
      <c r="A1373" s="6" t="s">
        <v>155</v>
      </c>
      <c r="B1373" s="45" t="n">
        <v>44250</v>
      </c>
      <c r="C1373" s="6" t="s">
        <v>205</v>
      </c>
      <c r="D1373" s="6" t="s">
        <v>179</v>
      </c>
      <c r="E1373" s="6" t="s">
        <v>187</v>
      </c>
      <c r="F1373" s="34" t="n">
        <v>0.544217169284821</v>
      </c>
      <c r="G1373" s="34" t="n">
        <v>0.411781527023163</v>
      </c>
      <c r="H1373" s="34" t="n">
        <v>0.321616278464596</v>
      </c>
      <c r="I1373" s="35" t="n">
        <v>2.42</v>
      </c>
      <c r="J1373" s="6" t="n">
        <v>1</v>
      </c>
      <c r="K1373" s="35" t="n">
        <v>1.42</v>
      </c>
      <c r="L1373" s="42" t="n">
        <v>91.2248807251472</v>
      </c>
      <c r="M1373" s="42" t="n">
        <v>129.539330629709</v>
      </c>
      <c r="N1373" s="42" t="n">
        <v>4690.78336688707</v>
      </c>
      <c r="O1373" s="6" t="str">
        <f aca="false">IF(H1373&lt;=0,"Below 0%",IF(H1373&lt;=0.05,"0-5%",IF(H1373&lt;=0.1,"5-10%",IF(H1373&lt;=0.2,"10-20%",IF(H1373&lt;=0.4,"20-40%","Above 40%")))))</f>
        <v>20-40%</v>
      </c>
    </row>
    <row r="1374" customFormat="false" ht="15" hidden="false" customHeight="false" outlineLevel="0" collapsed="false">
      <c r="A1374" s="6" t="s">
        <v>155</v>
      </c>
      <c r="B1374" s="45" t="n">
        <v>44254</v>
      </c>
      <c r="C1374" s="6" t="s">
        <v>205</v>
      </c>
      <c r="D1374" s="6" t="s">
        <v>182</v>
      </c>
      <c r="E1374" s="6" t="s">
        <v>187</v>
      </c>
      <c r="F1374" s="34" t="n">
        <v>0.568595468997955</v>
      </c>
      <c r="G1374" s="34" t="n">
        <v>0.429125041245147</v>
      </c>
      <c r="H1374" s="34" t="n">
        <v>0.325011160728634</v>
      </c>
      <c r="I1374" s="35" t="n">
        <v>2.32</v>
      </c>
      <c r="J1374" s="6" t="n">
        <v>0</v>
      </c>
      <c r="K1374" s="35" t="n">
        <v>-1</v>
      </c>
      <c r="L1374" s="42" t="n">
        <v>93.8156673377414</v>
      </c>
      <c r="M1374" s="42" t="n">
        <v>-93.8156673377414</v>
      </c>
      <c r="N1374" s="42" t="n">
        <v>4596.96769954933</v>
      </c>
      <c r="O1374" s="6" t="str">
        <f aca="false">IF(H1374&lt;=0,"Below 0%",IF(H1374&lt;=0.05,"0-5%",IF(H1374&lt;=0.1,"5-10%",IF(H1374&lt;=0.2,"10-20%",IF(H1374&lt;=0.4,"20-40%","Above 40%")))))</f>
        <v>20-40%</v>
      </c>
    </row>
    <row r="1375" customFormat="false" ht="15" hidden="false" customHeight="false" outlineLevel="0" collapsed="false">
      <c r="A1375" s="6" t="s">
        <v>155</v>
      </c>
      <c r="B1375" s="45" t="n">
        <v>44254</v>
      </c>
      <c r="C1375" s="6" t="s">
        <v>188</v>
      </c>
      <c r="D1375" s="6" t="s">
        <v>203</v>
      </c>
      <c r="E1375" s="6" t="s">
        <v>187</v>
      </c>
      <c r="F1375" s="34" t="n">
        <v>0.342169493436813</v>
      </c>
      <c r="G1375" s="34" t="n">
        <v>0.267079850100894</v>
      </c>
      <c r="H1375" s="34" t="n">
        <v>0.281150537217815</v>
      </c>
      <c r="I1375" s="35" t="n">
        <v>3.78</v>
      </c>
      <c r="J1375" s="6" t="n">
        <v>0</v>
      </c>
      <c r="K1375" s="35" t="n">
        <v>-1</v>
      </c>
      <c r="L1375" s="42" t="n">
        <v>93.8156673377414</v>
      </c>
      <c r="M1375" s="42" t="n">
        <v>-93.8156673377414</v>
      </c>
      <c r="N1375" s="42" t="n">
        <v>4503.15203221159</v>
      </c>
      <c r="O1375" s="6" t="str">
        <f aca="false">IF(H1375&lt;=0,"Below 0%",IF(H1375&lt;=0.05,"0-5%",IF(H1375&lt;=0.1,"5-10%",IF(H1375&lt;=0.2,"10-20%",IF(H1375&lt;=0.4,"20-40%","Above 40%")))))</f>
        <v>20-40%</v>
      </c>
    </row>
    <row r="1376" customFormat="false" ht="15" hidden="false" customHeight="false" outlineLevel="0" collapsed="false">
      <c r="A1376" s="6" t="s">
        <v>155</v>
      </c>
      <c r="B1376" s="45" t="n">
        <v>44254</v>
      </c>
      <c r="C1376" s="6" t="s">
        <v>188</v>
      </c>
      <c r="D1376" s="6" t="s">
        <v>203</v>
      </c>
      <c r="E1376" s="6" t="s">
        <v>174</v>
      </c>
      <c r="F1376" s="34" t="n">
        <v>0.377544075250626</v>
      </c>
      <c r="G1376" s="34" t="n">
        <v>0.308734505621217</v>
      </c>
      <c r="H1376" s="34" t="n">
        <v>0.222876187716546</v>
      </c>
      <c r="I1376" s="35" t="n">
        <v>3.27</v>
      </c>
      <c r="J1376" s="6" t="n">
        <v>1</v>
      </c>
      <c r="K1376" s="35" t="n">
        <v>2.27</v>
      </c>
      <c r="L1376" s="42" t="n">
        <v>93.8156673377414</v>
      </c>
      <c r="M1376" s="42" t="n">
        <v>212.961564856673</v>
      </c>
      <c r="N1376" s="42" t="n">
        <v>4716.11359706826</v>
      </c>
      <c r="O1376" s="6" t="str">
        <f aca="false">IF(H1376&lt;=0,"Below 0%",IF(H1376&lt;=0.05,"0-5%",IF(H1376&lt;=0.1,"5-10%",IF(H1376&lt;=0.2,"10-20%",IF(H1376&lt;=0.4,"20-40%","Above 40%")))))</f>
        <v>20-40%</v>
      </c>
    </row>
    <row r="1377" customFormat="false" ht="15" hidden="false" customHeight="false" outlineLevel="0" collapsed="false">
      <c r="A1377" s="6" t="s">
        <v>155</v>
      </c>
      <c r="B1377" s="45" t="n">
        <v>44254</v>
      </c>
      <c r="C1377" s="6" t="s">
        <v>178</v>
      </c>
      <c r="D1377" s="6" t="s">
        <v>201</v>
      </c>
      <c r="E1377" s="6" t="s">
        <v>187</v>
      </c>
      <c r="F1377" s="34" t="n">
        <v>0.263676643371582</v>
      </c>
      <c r="G1377" s="34" t="n">
        <v>0.230378317334839</v>
      </c>
      <c r="H1377" s="34" t="n">
        <v>0.144537586791843</v>
      </c>
      <c r="I1377" s="35" t="n">
        <v>4.35</v>
      </c>
      <c r="J1377" s="6" t="n">
        <v>1</v>
      </c>
      <c r="K1377" s="35" t="n">
        <v>3.35</v>
      </c>
      <c r="L1377" s="42" t="n">
        <v>51.4562827989899</v>
      </c>
      <c r="M1377" s="42" t="n">
        <v>172.378547376616</v>
      </c>
      <c r="N1377" s="42" t="n">
        <v>4888.49214444488</v>
      </c>
      <c r="O1377" s="6" t="str">
        <f aca="false">IF(H1377&lt;=0,"Below 0%",IF(H1377&lt;=0.05,"0-5%",IF(H1377&lt;=0.1,"5-10%",IF(H1377&lt;=0.2,"10-20%",IF(H1377&lt;=0.4,"20-40%","Above 40%")))))</f>
        <v>10-20%</v>
      </c>
    </row>
    <row r="1378" customFormat="false" ht="15" hidden="false" customHeight="false" outlineLevel="0" collapsed="false">
      <c r="A1378" s="6" t="s">
        <v>155</v>
      </c>
      <c r="B1378" s="45" t="n">
        <v>44255</v>
      </c>
      <c r="C1378" s="6" t="s">
        <v>190</v>
      </c>
      <c r="D1378" s="6" t="s">
        <v>176</v>
      </c>
      <c r="E1378" s="6" t="s">
        <v>174</v>
      </c>
      <c r="F1378" s="34" t="n">
        <v>0.348133504390717</v>
      </c>
      <c r="G1378" s="34" t="n">
        <v>0.293434706668037</v>
      </c>
      <c r="H1378" s="34" t="n">
        <v>0.186408752883349</v>
      </c>
      <c r="I1378" s="35" t="n">
        <v>3.45</v>
      </c>
      <c r="J1378" s="6" t="n">
        <v>1</v>
      </c>
      <c r="K1378" s="35" t="n">
        <v>2.45</v>
      </c>
      <c r="L1378" s="42" t="n">
        <v>97.7698428888975</v>
      </c>
      <c r="M1378" s="42" t="n">
        <v>239.536115077799</v>
      </c>
      <c r="N1378" s="42" t="n">
        <v>5128.02825952268</v>
      </c>
      <c r="O1378" s="6" t="str">
        <f aca="false">IF(H1378&lt;=0,"Below 0%",IF(H1378&lt;=0.05,"0-5%",IF(H1378&lt;=0.1,"5-10%",IF(H1378&lt;=0.2,"10-20%",IF(H1378&lt;=0.4,"20-40%","Above 40%")))))</f>
        <v>10-20%</v>
      </c>
    </row>
    <row r="1379" customFormat="false" ht="15" hidden="false" customHeight="false" outlineLevel="0" collapsed="false">
      <c r="A1379" s="6" t="s">
        <v>155</v>
      </c>
      <c r="B1379" s="45" t="n">
        <v>44255</v>
      </c>
      <c r="C1379" s="6" t="s">
        <v>181</v>
      </c>
      <c r="D1379" s="6" t="s">
        <v>196</v>
      </c>
      <c r="E1379" s="6" t="s">
        <v>174</v>
      </c>
      <c r="F1379" s="34" t="n">
        <v>0.291332870721817</v>
      </c>
      <c r="G1379" s="34" t="n">
        <v>0.231414892125243</v>
      </c>
      <c r="H1379" s="34" t="n">
        <v>0.258920150065996</v>
      </c>
      <c r="I1379" s="35" t="n">
        <v>4.35</v>
      </c>
      <c r="J1379" s="6" t="n">
        <v>0</v>
      </c>
      <c r="K1379" s="35" t="n">
        <v>-1</v>
      </c>
      <c r="L1379" s="42" t="n">
        <v>97.5137397614623</v>
      </c>
      <c r="M1379" s="42" t="n">
        <v>-97.5137397614623</v>
      </c>
      <c r="N1379" s="42" t="n">
        <v>5030.51451976122</v>
      </c>
      <c r="O1379" s="6" t="str">
        <f aca="false">IF(H1379&lt;=0,"Below 0%",IF(H1379&lt;=0.05,"0-5%",IF(H1379&lt;=0.1,"5-10%",IF(H1379&lt;=0.2,"10-20%",IF(H1379&lt;=0.4,"20-40%","Above 40%")))))</f>
        <v>20-40%</v>
      </c>
    </row>
    <row r="1380" customFormat="false" ht="15" hidden="false" customHeight="false" outlineLevel="0" collapsed="false">
      <c r="A1380" s="6" t="s">
        <v>155</v>
      </c>
      <c r="B1380" s="45" t="n">
        <v>44256</v>
      </c>
      <c r="C1380" s="6" t="s">
        <v>173</v>
      </c>
      <c r="D1380" s="6" t="s">
        <v>179</v>
      </c>
      <c r="E1380" s="6" t="s">
        <v>174</v>
      </c>
      <c r="F1380" s="34" t="n">
        <v>0.351860821247101</v>
      </c>
      <c r="G1380" s="34" t="n">
        <v>0.278991410209303</v>
      </c>
      <c r="H1380" s="34" t="n">
        <v>0.261188726144403</v>
      </c>
      <c r="I1380" s="35" t="n">
        <v>3.58</v>
      </c>
      <c r="J1380" s="6" t="n">
        <v>0</v>
      </c>
      <c r="K1380" s="35" t="n">
        <v>-1</v>
      </c>
      <c r="L1380" s="42" t="n">
        <v>100.610290395224</v>
      </c>
      <c r="M1380" s="42" t="n">
        <v>-100.610290395224</v>
      </c>
      <c r="N1380" s="42" t="n">
        <v>4929.90422936599</v>
      </c>
      <c r="O1380" s="6" t="str">
        <f aca="false">IF(H1380&lt;=0,"Below 0%",IF(H1380&lt;=0.05,"0-5%",IF(H1380&lt;=0.1,"5-10%",IF(H1380&lt;=0.2,"10-20%",IF(H1380&lt;=0.4,"20-40%","Above 40%")))))</f>
        <v>20-40%</v>
      </c>
    </row>
    <row r="1381" customFormat="false" ht="15" hidden="false" customHeight="false" outlineLevel="0" collapsed="false">
      <c r="A1381" s="6" t="s">
        <v>155</v>
      </c>
      <c r="B1381" s="45" t="n">
        <v>44256</v>
      </c>
      <c r="C1381" s="6" t="s">
        <v>173</v>
      </c>
      <c r="D1381" s="6" t="s">
        <v>179</v>
      </c>
      <c r="E1381" s="6" t="s">
        <v>187</v>
      </c>
      <c r="F1381" s="34" t="n">
        <v>0.509008049964905</v>
      </c>
      <c r="G1381" s="34" t="n">
        <v>0.438065459890045</v>
      </c>
      <c r="H1381" s="34" t="n">
        <v>0.161945180733186</v>
      </c>
      <c r="I1381" s="35" t="n">
        <v>2.28</v>
      </c>
      <c r="J1381" s="6" t="n">
        <v>1</v>
      </c>
      <c r="K1381" s="35" t="n">
        <v>1.28</v>
      </c>
      <c r="L1381" s="42" t="n">
        <v>100.610290395224</v>
      </c>
      <c r="M1381" s="42" t="n">
        <v>128.781171705887</v>
      </c>
      <c r="N1381" s="42" t="n">
        <v>5058.68540107188</v>
      </c>
      <c r="O1381" s="6" t="str">
        <f aca="false">IF(H1381&lt;=0,"Below 0%",IF(H1381&lt;=0.05,"0-5%",IF(H1381&lt;=0.1,"5-10%",IF(H1381&lt;=0.2,"10-20%",IF(H1381&lt;=0.4,"20-40%","Above 40%")))))</f>
        <v>10-20%</v>
      </c>
    </row>
    <row r="1382" customFormat="false" ht="15" hidden="false" customHeight="false" outlineLevel="0" collapsed="false">
      <c r="A1382" s="6" t="s">
        <v>155</v>
      </c>
      <c r="B1382" s="45" t="n">
        <v>44258</v>
      </c>
      <c r="C1382" s="6" t="s">
        <v>196</v>
      </c>
      <c r="D1382" s="6" t="s">
        <v>195</v>
      </c>
      <c r="E1382" s="6" t="s">
        <v>177</v>
      </c>
      <c r="F1382" s="34" t="n">
        <v>0.547845542430878</v>
      </c>
      <c r="G1382" s="34" t="n">
        <v>0.473164176744921</v>
      </c>
      <c r="H1382" s="34" t="n">
        <v>0.157833938739231</v>
      </c>
      <c r="I1382" s="35" t="n">
        <v>2.15</v>
      </c>
      <c r="J1382" s="6" t="n">
        <v>0</v>
      </c>
      <c r="K1382" s="35" t="n">
        <v>-1</v>
      </c>
      <c r="L1382" s="42" t="n">
        <v>101.173708021438</v>
      </c>
      <c r="M1382" s="42" t="n">
        <v>-101.173708021438</v>
      </c>
      <c r="N1382" s="42" t="n">
        <v>4957.51169305044</v>
      </c>
      <c r="O1382" s="6" t="str">
        <f aca="false">IF(H1382&lt;=0,"Below 0%",IF(H1382&lt;=0.05,"0-5%",IF(H1382&lt;=0.1,"5-10%",IF(H1382&lt;=0.2,"10-20%",IF(H1382&lt;=0.4,"20-40%","Above 40%")))))</f>
        <v>10-20%</v>
      </c>
    </row>
    <row r="1383" customFormat="false" ht="15" hidden="false" customHeight="false" outlineLevel="0" collapsed="false">
      <c r="A1383" s="6" t="s">
        <v>155</v>
      </c>
      <c r="B1383" s="45" t="n">
        <v>44261</v>
      </c>
      <c r="C1383" s="6" t="s">
        <v>201</v>
      </c>
      <c r="D1383" s="6" t="s">
        <v>195</v>
      </c>
      <c r="E1383" s="6" t="s">
        <v>187</v>
      </c>
      <c r="F1383" s="34" t="n">
        <v>0.418410509824753</v>
      </c>
      <c r="G1383" s="34" t="n">
        <v>0.377529097735115</v>
      </c>
      <c r="H1383" s="34" t="n">
        <v>0.10828678460785</v>
      </c>
      <c r="I1383" s="35" t="n">
        <v>2.66</v>
      </c>
      <c r="J1383" s="6" t="n">
        <v>0</v>
      </c>
      <c r="K1383" s="35" t="n">
        <v>-1</v>
      </c>
      <c r="L1383" s="42" t="n">
        <v>84.3463544458291</v>
      </c>
      <c r="M1383" s="42" t="n">
        <v>-84.3463544458291</v>
      </c>
      <c r="N1383" s="42" t="n">
        <v>4873.16533860461</v>
      </c>
      <c r="O1383" s="6" t="str">
        <f aca="false">IF(H1383&lt;=0,"Below 0%",IF(H1383&lt;=0.05,"0-5%",IF(H1383&lt;=0.1,"5-10%",IF(H1383&lt;=0.2,"10-20%",IF(H1383&lt;=0.4,"20-40%","Above 40%")))))</f>
        <v>10-20%</v>
      </c>
    </row>
    <row r="1384" customFormat="false" ht="15" hidden="false" customHeight="false" outlineLevel="0" collapsed="false">
      <c r="A1384" s="6" t="s">
        <v>155</v>
      </c>
      <c r="B1384" s="45" t="n">
        <v>44261</v>
      </c>
      <c r="C1384" s="6" t="s">
        <v>196</v>
      </c>
      <c r="D1384" s="6" t="s">
        <v>185</v>
      </c>
      <c r="E1384" s="6" t="s">
        <v>174</v>
      </c>
      <c r="F1384" s="34" t="n">
        <v>0.278626799583435</v>
      </c>
      <c r="G1384" s="34" t="n">
        <v>0.241067563845276</v>
      </c>
      <c r="H1384" s="34" t="n">
        <v>0.155803771934517</v>
      </c>
      <c r="I1384" s="35" t="n">
        <v>4.12</v>
      </c>
      <c r="J1384" s="6" t="n">
        <v>1</v>
      </c>
      <c r="K1384" s="35" t="n">
        <v>3.12</v>
      </c>
      <c r="L1384" s="42" t="n">
        <v>58.76812890303</v>
      </c>
      <c r="M1384" s="42" t="n">
        <v>183.356562177454</v>
      </c>
      <c r="N1384" s="42" t="n">
        <v>5056.52190078207</v>
      </c>
      <c r="O1384" s="6" t="str">
        <f aca="false">IF(H1384&lt;=0,"Below 0%",IF(H1384&lt;=0.05,"0-5%",IF(H1384&lt;=0.1,"5-10%",IF(H1384&lt;=0.2,"10-20%",IF(H1384&lt;=0.4,"20-40%","Above 40%")))))</f>
        <v>10-20%</v>
      </c>
    </row>
    <row r="1385" customFormat="false" ht="15" hidden="false" customHeight="false" outlineLevel="0" collapsed="false">
      <c r="A1385" s="6" t="s">
        <v>155</v>
      </c>
      <c r="B1385" s="45" t="n">
        <v>44263</v>
      </c>
      <c r="C1385" s="6" t="s">
        <v>189</v>
      </c>
      <c r="D1385" s="6" t="s">
        <v>205</v>
      </c>
      <c r="E1385" s="6" t="s">
        <v>187</v>
      </c>
      <c r="F1385" s="34" t="n">
        <v>0.568063139915466</v>
      </c>
      <c r="G1385" s="34" t="n">
        <v>0.45780660488786</v>
      </c>
      <c r="H1385" s="34" t="n">
        <v>0.240836488269132</v>
      </c>
      <c r="I1385" s="35" t="n">
        <v>2.18</v>
      </c>
      <c r="J1385" s="6" t="n">
        <v>1</v>
      </c>
      <c r="K1385" s="35" t="n">
        <v>1.18</v>
      </c>
      <c r="L1385" s="42" t="n">
        <v>101.130438015641</v>
      </c>
      <c r="M1385" s="42" t="n">
        <v>119.333916858457</v>
      </c>
      <c r="N1385" s="42" t="n">
        <v>5175.85581764052</v>
      </c>
      <c r="O1385" s="6" t="str">
        <f aca="false">IF(H1385&lt;=0,"Below 0%",IF(H1385&lt;=0.05,"0-5%",IF(H1385&lt;=0.1,"5-10%",IF(H1385&lt;=0.2,"10-20%",IF(H1385&lt;=0.4,"20-40%","Above 40%")))))</f>
        <v>20-40%</v>
      </c>
    </row>
    <row r="1386" customFormat="false" ht="15" hidden="false" customHeight="false" outlineLevel="0" collapsed="false">
      <c r="A1386" s="6" t="s">
        <v>155</v>
      </c>
      <c r="B1386" s="45" t="n">
        <v>44268</v>
      </c>
      <c r="C1386" s="6" t="s">
        <v>173</v>
      </c>
      <c r="D1386" s="6" t="s">
        <v>196</v>
      </c>
      <c r="E1386" s="6" t="s">
        <v>177</v>
      </c>
      <c r="F1386" s="34" t="n">
        <v>0.279149234294891</v>
      </c>
      <c r="G1386" s="34" t="n">
        <v>0.213019340974212</v>
      </c>
      <c r="H1386" s="34" t="n">
        <v>0.310440793865215</v>
      </c>
      <c r="I1386" s="35" t="n">
        <v>4.7</v>
      </c>
      <c r="J1386" s="6" t="n">
        <v>1</v>
      </c>
      <c r="K1386" s="35" t="n">
        <v>3.7</v>
      </c>
      <c r="L1386" s="42" t="n">
        <v>103.51711635281</v>
      </c>
      <c r="M1386" s="42" t="n">
        <v>383.013330505398</v>
      </c>
      <c r="N1386" s="42" t="n">
        <v>5558.86914814592</v>
      </c>
      <c r="O1386" s="6" t="str">
        <f aca="false">IF(H1386&lt;=0,"Below 0%",IF(H1386&lt;=0.05,"0-5%",IF(H1386&lt;=0.1,"5-10%",IF(H1386&lt;=0.2,"10-20%",IF(H1386&lt;=0.4,"20-40%","Above 40%")))))</f>
        <v>20-40%</v>
      </c>
    </row>
    <row r="1387" customFormat="false" ht="15" hidden="false" customHeight="false" outlineLevel="0" collapsed="false">
      <c r="A1387" s="6" t="s">
        <v>155</v>
      </c>
      <c r="B1387" s="45" t="n">
        <v>44268</v>
      </c>
      <c r="C1387" s="6" t="s">
        <v>205</v>
      </c>
      <c r="D1387" s="6" t="s">
        <v>190</v>
      </c>
      <c r="E1387" s="6" t="s">
        <v>187</v>
      </c>
      <c r="F1387" s="34" t="n">
        <v>0.251317441463471</v>
      </c>
      <c r="G1387" s="34" t="n">
        <v>0.207598855272096</v>
      </c>
      <c r="H1387" s="34" t="n">
        <v>0.210591653475516</v>
      </c>
      <c r="I1387" s="35" t="n">
        <v>4.8</v>
      </c>
      <c r="J1387" s="6" t="n">
        <v>0</v>
      </c>
      <c r="K1387" s="35" t="n">
        <v>-1</v>
      </c>
      <c r="L1387" s="42" t="n">
        <v>70.2566987783555</v>
      </c>
      <c r="M1387" s="42" t="n">
        <v>-70.2566987783555</v>
      </c>
      <c r="N1387" s="42" t="n">
        <v>5488.61244936757</v>
      </c>
      <c r="O1387" s="6" t="str">
        <f aca="false">IF(H1387&lt;=0,"Below 0%",IF(H1387&lt;=0.05,"0-5%",IF(H1387&lt;=0.1,"5-10%",IF(H1387&lt;=0.2,"10-20%",IF(H1387&lt;=0.4,"20-40%","Above 40%")))))</f>
        <v>20-40%</v>
      </c>
    </row>
    <row r="1388" customFormat="false" ht="15" hidden="false" customHeight="false" outlineLevel="0" collapsed="false">
      <c r="A1388" s="6" t="s">
        <v>155</v>
      </c>
      <c r="B1388" s="45" t="n">
        <v>44269</v>
      </c>
      <c r="C1388" s="6" t="s">
        <v>185</v>
      </c>
      <c r="D1388" s="6" t="s">
        <v>181</v>
      </c>
      <c r="E1388" s="6" t="s">
        <v>187</v>
      </c>
      <c r="F1388" s="34" t="n">
        <v>0.498721420764923</v>
      </c>
      <c r="G1388" s="34" t="n">
        <v>0.374147698606046</v>
      </c>
      <c r="H1388" s="34" t="n">
        <v>0.332953329989732</v>
      </c>
      <c r="I1388" s="35" t="n">
        <v>2.68</v>
      </c>
      <c r="J1388" s="6" t="n">
        <v>1</v>
      </c>
      <c r="K1388" s="35" t="n">
        <v>1.68</v>
      </c>
      <c r="L1388" s="42" t="n">
        <v>109.772248987351</v>
      </c>
      <c r="M1388" s="42" t="n">
        <v>184.41737829875</v>
      </c>
      <c r="N1388" s="42" t="n">
        <v>5673.02982766632</v>
      </c>
      <c r="O1388" s="6" t="str">
        <f aca="false">IF(H1388&lt;=0,"Below 0%",IF(H1388&lt;=0.05,"0-5%",IF(H1388&lt;=0.1,"5-10%",IF(H1388&lt;=0.2,"10-20%",IF(H1388&lt;=0.4,"20-40%","Above 40%")))))</f>
        <v>20-40%</v>
      </c>
    </row>
    <row r="1389" customFormat="false" ht="15" hidden="false" customHeight="false" outlineLevel="0" collapsed="false">
      <c r="A1389" s="6" t="s">
        <v>155</v>
      </c>
      <c r="B1389" s="45" t="n">
        <v>44269</v>
      </c>
      <c r="C1389" s="6" t="s">
        <v>176</v>
      </c>
      <c r="D1389" s="6" t="s">
        <v>189</v>
      </c>
      <c r="E1389" s="6" t="s">
        <v>187</v>
      </c>
      <c r="F1389" s="34" t="n">
        <v>0.597786545753479</v>
      </c>
      <c r="G1389" s="34" t="n">
        <v>0.516446170651778</v>
      </c>
      <c r="H1389" s="34" t="n">
        <v>0.157500199873775</v>
      </c>
      <c r="I1389" s="35" t="n">
        <v>1.92</v>
      </c>
      <c r="J1389" s="6" t="n">
        <v>1</v>
      </c>
      <c r="K1389" s="35" t="n">
        <v>0.92</v>
      </c>
      <c r="L1389" s="42" t="n">
        <v>109.772248987351</v>
      </c>
      <c r="M1389" s="42" t="n">
        <v>100.990469068363</v>
      </c>
      <c r="N1389" s="42" t="n">
        <v>5774.02029673468</v>
      </c>
      <c r="O1389" s="6" t="str">
        <f aca="false">IF(H1389&lt;=0,"Below 0%",IF(H1389&lt;=0.05,"0-5%",IF(H1389&lt;=0.1,"5-10%",IF(H1389&lt;=0.2,"10-20%",IF(H1389&lt;=0.4,"20-40%","Above 40%")))))</f>
        <v>10-20%</v>
      </c>
    </row>
    <row r="1390" customFormat="false" ht="15" hidden="false" customHeight="false" outlineLevel="0" collapsed="false">
      <c r="A1390" s="6" t="s">
        <v>155</v>
      </c>
      <c r="B1390" s="45" t="n">
        <v>44276</v>
      </c>
      <c r="C1390" s="6" t="s">
        <v>182</v>
      </c>
      <c r="D1390" s="6" t="s">
        <v>181</v>
      </c>
      <c r="E1390" s="6" t="s">
        <v>187</v>
      </c>
      <c r="F1390" s="34" t="n">
        <v>0.367201805114746</v>
      </c>
      <c r="G1390" s="34" t="n">
        <v>0.319226559649763</v>
      </c>
      <c r="H1390" s="34" t="n">
        <v>0.150285883222308</v>
      </c>
      <c r="I1390" s="35" t="n">
        <v>3.11</v>
      </c>
      <c r="J1390" s="6" t="n">
        <v>0</v>
      </c>
      <c r="K1390" s="35" t="n">
        <v>-1</v>
      </c>
      <c r="L1390" s="42" t="n">
        <v>97.1442067282116</v>
      </c>
      <c r="M1390" s="42" t="n">
        <v>-97.1442067282116</v>
      </c>
      <c r="N1390" s="42" t="n">
        <v>5676.87609000647</v>
      </c>
      <c r="O1390" s="6" t="str">
        <f aca="false">IF(H1390&lt;=0,"Below 0%",IF(H1390&lt;=0.05,"0-5%",IF(H1390&lt;=0.1,"5-10%",IF(H1390&lt;=0.2,"10-20%",IF(H1390&lt;=0.4,"20-40%","Above 40%")))))</f>
        <v>10-20%</v>
      </c>
    </row>
    <row r="1391" customFormat="false" ht="15" hidden="false" customHeight="false" outlineLevel="0" collapsed="false">
      <c r="A1391" s="6" t="s">
        <v>155</v>
      </c>
      <c r="B1391" s="45" t="n">
        <v>44290</v>
      </c>
      <c r="C1391" s="6" t="s">
        <v>179</v>
      </c>
      <c r="D1391" s="6" t="s">
        <v>196</v>
      </c>
      <c r="E1391" s="6" t="s">
        <v>177</v>
      </c>
      <c r="F1391" s="34" t="n">
        <v>0.299936205148697</v>
      </c>
      <c r="G1391" s="34" t="n">
        <v>0.250819710801312</v>
      </c>
      <c r="H1391" s="34" t="n">
        <v>0.195823901520616</v>
      </c>
      <c r="I1391" s="35" t="n">
        <v>3.97</v>
      </c>
      <c r="J1391" s="6" t="n">
        <v>0</v>
      </c>
      <c r="K1391" s="35" t="n">
        <v>-1</v>
      </c>
      <c r="L1391" s="42" t="n">
        <v>91.1486175076687</v>
      </c>
      <c r="M1391" s="42" t="n">
        <v>-91.1486175076687</v>
      </c>
      <c r="N1391" s="42" t="n">
        <v>5585.7274724988</v>
      </c>
      <c r="O1391" s="6" t="str">
        <f aca="false">IF(H1391&lt;=0,"Below 0%",IF(H1391&lt;=0.05,"0-5%",IF(H1391&lt;=0.1,"5-10%",IF(H1391&lt;=0.2,"10-20%",IF(H1391&lt;=0.4,"20-40%","Above 40%")))))</f>
        <v>10-20%</v>
      </c>
    </row>
    <row r="1392" customFormat="false" ht="15" hidden="false" customHeight="false" outlineLevel="0" collapsed="false">
      <c r="A1392" s="6" t="s">
        <v>155</v>
      </c>
      <c r="B1392" s="45" t="n">
        <v>44291</v>
      </c>
      <c r="C1392" s="6" t="s">
        <v>203</v>
      </c>
      <c r="D1392" s="6" t="s">
        <v>189</v>
      </c>
      <c r="E1392" s="6" t="s">
        <v>187</v>
      </c>
      <c r="F1392" s="34" t="n">
        <v>0.403539448976517</v>
      </c>
      <c r="G1392" s="34" t="n">
        <v>0.326763544071186</v>
      </c>
      <c r="H1392" s="34" t="n">
        <v>0.23495860018156</v>
      </c>
      <c r="I1392" s="35" t="n">
        <v>3.02</v>
      </c>
      <c r="J1392" s="6" t="n">
        <v>0</v>
      </c>
      <c r="K1392" s="35" t="n">
        <v>-1</v>
      </c>
      <c r="L1392" s="42" t="n">
        <v>111.714549449976</v>
      </c>
      <c r="M1392" s="42" t="n">
        <v>-111.714549449976</v>
      </c>
      <c r="N1392" s="42" t="n">
        <v>5474.01292304882</v>
      </c>
      <c r="O1392" s="6" t="str">
        <f aca="false">IF(H1392&lt;=0,"Below 0%",IF(H1392&lt;=0.05,"0-5%",IF(H1392&lt;=0.1,"5-10%",IF(H1392&lt;=0.2,"10-20%",IF(H1392&lt;=0.4,"20-40%","Above 40%")))))</f>
        <v>20-40%</v>
      </c>
    </row>
    <row r="1393" customFormat="false" ht="15" hidden="false" customHeight="false" outlineLevel="0" collapsed="false">
      <c r="A1393" s="6" t="s">
        <v>155</v>
      </c>
      <c r="B1393" s="45" t="n">
        <v>44295</v>
      </c>
      <c r="C1393" s="6" t="s">
        <v>184</v>
      </c>
      <c r="D1393" s="6" t="s">
        <v>203</v>
      </c>
      <c r="E1393" s="6" t="s">
        <v>187</v>
      </c>
      <c r="F1393" s="34" t="n">
        <v>0.475076049566269</v>
      </c>
      <c r="G1393" s="34" t="n">
        <v>0.376006456058635</v>
      </c>
      <c r="H1393" s="34" t="n">
        <v>0.263478437434555</v>
      </c>
      <c r="I1393" s="35" t="n">
        <v>2.65</v>
      </c>
      <c r="J1393" s="6" t="n">
        <v>0</v>
      </c>
      <c r="K1393" s="35" t="n">
        <v>-1</v>
      </c>
      <c r="L1393" s="42" t="n">
        <v>109.480258460976</v>
      </c>
      <c r="M1393" s="42" t="n">
        <v>-109.480258460976</v>
      </c>
      <c r="N1393" s="42" t="n">
        <v>5364.53266458785</v>
      </c>
      <c r="O1393" s="6" t="str">
        <f aca="false">IF(H1393&lt;=0,"Below 0%",IF(H1393&lt;=0.05,"0-5%",IF(H1393&lt;=0.1,"5-10%",IF(H1393&lt;=0.2,"10-20%",IF(H1393&lt;=0.4,"20-40%","Above 40%")))))</f>
        <v>20-40%</v>
      </c>
    </row>
    <row r="1394" customFormat="false" ht="15" hidden="false" customHeight="false" outlineLevel="0" collapsed="false">
      <c r="A1394" s="6" t="s">
        <v>155</v>
      </c>
      <c r="B1394" s="45" t="n">
        <v>44297</v>
      </c>
      <c r="C1394" s="6" t="s">
        <v>196</v>
      </c>
      <c r="D1394" s="6" t="s">
        <v>188</v>
      </c>
      <c r="E1394" s="6" t="s">
        <v>187</v>
      </c>
      <c r="F1394" s="34" t="n">
        <v>0.555153369903565</v>
      </c>
      <c r="G1394" s="34" t="n">
        <v>0.417415874646802</v>
      </c>
      <c r="H1394" s="34" t="n">
        <v>0.329976657867432</v>
      </c>
      <c r="I1394" s="35" t="n">
        <v>2.43</v>
      </c>
      <c r="J1394" s="6" t="n">
        <v>0</v>
      </c>
      <c r="K1394" s="35" t="n">
        <v>-1</v>
      </c>
      <c r="L1394" s="42" t="n">
        <v>107.290653291757</v>
      </c>
      <c r="M1394" s="42" t="n">
        <v>-107.290653291757</v>
      </c>
      <c r="N1394" s="42" t="n">
        <v>5257.24201129609</v>
      </c>
      <c r="O1394" s="6" t="str">
        <f aca="false">IF(H1394&lt;=0,"Below 0%",IF(H1394&lt;=0.05,"0-5%",IF(H1394&lt;=0.1,"5-10%",IF(H1394&lt;=0.2,"10-20%",IF(H1394&lt;=0.4,"20-40%","Above 40%")))))</f>
        <v>20-40%</v>
      </c>
    </row>
    <row r="1395" customFormat="false" ht="15" hidden="false" customHeight="false" outlineLevel="0" collapsed="false">
      <c r="A1395" s="6" t="s">
        <v>155</v>
      </c>
      <c r="B1395" s="45" t="n">
        <v>44298</v>
      </c>
      <c r="C1395" s="6" t="s">
        <v>178</v>
      </c>
      <c r="D1395" s="6" t="s">
        <v>179</v>
      </c>
      <c r="E1395" s="6" t="s">
        <v>187</v>
      </c>
      <c r="F1395" s="34" t="n">
        <v>0.32935506105423</v>
      </c>
      <c r="G1395" s="34" t="n">
        <v>0.271347942016431</v>
      </c>
      <c r="H1395" s="34" t="n">
        <v>0.213773941334281</v>
      </c>
      <c r="I1395" s="35" t="n">
        <v>3.7</v>
      </c>
      <c r="J1395" s="6" t="n">
        <v>1</v>
      </c>
      <c r="K1395" s="35" t="n">
        <v>2.7</v>
      </c>
      <c r="L1395" s="42" t="n">
        <v>105.144840225922</v>
      </c>
      <c r="M1395" s="42" t="n">
        <v>283.891068609989</v>
      </c>
      <c r="N1395" s="42" t="n">
        <v>5541.13307990608</v>
      </c>
      <c r="O1395" s="6" t="str">
        <f aca="false">IF(H1395&lt;=0,"Below 0%",IF(H1395&lt;=0.05,"0-5%",IF(H1395&lt;=0.1,"5-10%",IF(H1395&lt;=0.2,"10-20%",IF(H1395&lt;=0.4,"20-40%","Above 40%")))))</f>
        <v>20-40%</v>
      </c>
    </row>
    <row r="1396" customFormat="false" ht="15" hidden="false" customHeight="false" outlineLevel="0" collapsed="false">
      <c r="A1396" s="6" t="s">
        <v>155</v>
      </c>
      <c r="B1396" s="45" t="n">
        <v>44298</v>
      </c>
      <c r="C1396" s="6" t="s">
        <v>201</v>
      </c>
      <c r="D1396" s="6" t="s">
        <v>173</v>
      </c>
      <c r="E1396" s="6" t="s">
        <v>187</v>
      </c>
      <c r="F1396" s="34" t="n">
        <v>0.464369893074036</v>
      </c>
      <c r="G1396" s="34" t="n">
        <v>0.411185506104766</v>
      </c>
      <c r="H1396" s="34" t="n">
        <v>0.12934402156607</v>
      </c>
      <c r="I1396" s="35" t="n">
        <v>2.47</v>
      </c>
      <c r="J1396" s="6" t="n">
        <v>0</v>
      </c>
      <c r="K1396" s="35" t="n">
        <v>-1</v>
      </c>
      <c r="L1396" s="42" t="n">
        <v>105.144840225922</v>
      </c>
      <c r="M1396" s="42" t="n">
        <v>-105.144840225922</v>
      </c>
      <c r="N1396" s="42" t="n">
        <v>5435.98823968016</v>
      </c>
      <c r="O1396" s="6" t="str">
        <f aca="false">IF(H1396&lt;=0,"Below 0%",IF(H1396&lt;=0.05,"0-5%",IF(H1396&lt;=0.1,"5-10%",IF(H1396&lt;=0.2,"10-20%",IF(H1396&lt;=0.4,"20-40%","Above 40%")))))</f>
        <v>10-20%</v>
      </c>
    </row>
    <row r="1397" customFormat="false" ht="15" hidden="false" customHeight="false" outlineLevel="0" collapsed="false">
      <c r="A1397" s="6" t="s">
        <v>155</v>
      </c>
      <c r="B1397" s="45" t="n">
        <v>44302</v>
      </c>
      <c r="C1397" s="6" t="s">
        <v>173</v>
      </c>
      <c r="D1397" s="6" t="s">
        <v>181</v>
      </c>
      <c r="E1397" s="6" t="s">
        <v>187</v>
      </c>
      <c r="F1397" s="34" t="n">
        <v>0.368921190500259</v>
      </c>
      <c r="G1397" s="34" t="n">
        <v>0.277227722772277</v>
      </c>
      <c r="H1397" s="34" t="n">
        <v>0.33075143716165</v>
      </c>
      <c r="I1397" s="35" t="n">
        <v>3.6</v>
      </c>
      <c r="J1397" s="6" t="n">
        <v>0</v>
      </c>
      <c r="K1397" s="35" t="n">
        <v>-1</v>
      </c>
      <c r="L1397" s="42" t="n">
        <v>108.719764793603</v>
      </c>
      <c r="M1397" s="42" t="n">
        <v>-108.719764793603</v>
      </c>
      <c r="N1397" s="42" t="n">
        <v>5327.26847488656</v>
      </c>
      <c r="O1397" s="6" t="str">
        <f aca="false">IF(H1397&lt;=0,"Below 0%",IF(H1397&lt;=0.05,"0-5%",IF(H1397&lt;=0.1,"5-10%",IF(H1397&lt;=0.2,"10-20%",IF(H1397&lt;=0.4,"20-40%","Above 40%")))))</f>
        <v>20-40%</v>
      </c>
    </row>
    <row r="1398" customFormat="false" ht="15" hidden="false" customHeight="false" outlineLevel="0" collapsed="false">
      <c r="A1398" s="6" t="s">
        <v>155</v>
      </c>
      <c r="B1398" s="45" t="n">
        <v>44303</v>
      </c>
      <c r="C1398" s="6" t="s">
        <v>188</v>
      </c>
      <c r="D1398" s="6" t="s">
        <v>189</v>
      </c>
      <c r="E1398" s="6" t="s">
        <v>187</v>
      </c>
      <c r="F1398" s="34" t="n">
        <v>0.299337118864059</v>
      </c>
      <c r="G1398" s="34" t="n">
        <v>0.252418155375346</v>
      </c>
      <c r="H1398" s="34" t="n">
        <v>0.185877927120357</v>
      </c>
      <c r="I1398" s="35" t="n">
        <v>3.97</v>
      </c>
      <c r="J1398" s="6" t="n">
        <v>1</v>
      </c>
      <c r="K1398" s="35" t="n">
        <v>2.97</v>
      </c>
      <c r="L1398" s="42" t="n">
        <v>84.4687572360523</v>
      </c>
      <c r="M1398" s="42" t="n">
        <v>250.872208991075</v>
      </c>
      <c r="N1398" s="42" t="n">
        <v>5578.14068387763</v>
      </c>
      <c r="O1398" s="6" t="str">
        <f aca="false">IF(H1398&lt;=0,"Below 0%",IF(H1398&lt;=0.05,"0-5%",IF(H1398&lt;=0.1,"5-10%",IF(H1398&lt;=0.2,"10-20%",IF(H1398&lt;=0.4,"20-40%","Above 40%")))))</f>
        <v>10-20%</v>
      </c>
    </row>
    <row r="1399" customFormat="false" ht="15" hidden="false" customHeight="false" outlineLevel="0" collapsed="false">
      <c r="A1399" s="6" t="s">
        <v>155</v>
      </c>
      <c r="B1399" s="45" t="n">
        <v>44303</v>
      </c>
      <c r="C1399" s="6" t="s">
        <v>188</v>
      </c>
      <c r="D1399" s="6" t="s">
        <v>189</v>
      </c>
      <c r="E1399" s="6" t="s">
        <v>174</v>
      </c>
      <c r="F1399" s="34" t="n">
        <v>0.349315673112869</v>
      </c>
      <c r="G1399" s="34" t="n">
        <v>0.281488785629248</v>
      </c>
      <c r="H1399" s="34" t="n">
        <v>0.240957689777939</v>
      </c>
      <c r="I1399" s="35" t="n">
        <v>3.56</v>
      </c>
      <c r="J1399" s="6" t="n">
        <v>0</v>
      </c>
      <c r="K1399" s="35" t="n">
        <v>-1</v>
      </c>
      <c r="L1399" s="42" t="n">
        <v>106.545369497731</v>
      </c>
      <c r="M1399" s="42" t="n">
        <v>-106.545369497731</v>
      </c>
      <c r="N1399" s="42" t="n">
        <v>5471.5953143799</v>
      </c>
      <c r="O1399" s="6" t="str">
        <f aca="false">IF(H1399&lt;=0,"Below 0%",IF(H1399&lt;=0.05,"0-5%",IF(H1399&lt;=0.1,"5-10%",IF(H1399&lt;=0.2,"10-20%",IF(H1399&lt;=0.4,"20-40%","Above 40%")))))</f>
        <v>20-40%</v>
      </c>
    </row>
    <row r="1400" customFormat="false" ht="15" hidden="false" customHeight="false" outlineLevel="0" collapsed="false">
      <c r="A1400" s="6" t="s">
        <v>155</v>
      </c>
      <c r="B1400" s="45" t="n">
        <v>44304</v>
      </c>
      <c r="C1400" s="6" t="s">
        <v>185</v>
      </c>
      <c r="D1400" s="6" t="s">
        <v>184</v>
      </c>
      <c r="E1400" s="6" t="s">
        <v>187</v>
      </c>
      <c r="F1400" s="34" t="n">
        <v>0.702332973480225</v>
      </c>
      <c r="G1400" s="34" t="n">
        <v>0.552367288378766</v>
      </c>
      <c r="H1400" s="34" t="n">
        <v>0.27149631822264</v>
      </c>
      <c r="I1400" s="35" t="n">
        <v>1.8</v>
      </c>
      <c r="J1400" s="6" t="n">
        <v>0</v>
      </c>
      <c r="K1400" s="35" t="n">
        <v>-1</v>
      </c>
      <c r="L1400" s="42" t="n">
        <v>109.431906287598</v>
      </c>
      <c r="M1400" s="42" t="n">
        <v>-109.431906287598</v>
      </c>
      <c r="N1400" s="42" t="n">
        <v>5362.1634080923</v>
      </c>
      <c r="O1400" s="6" t="str">
        <f aca="false">IF(H1400&lt;=0,"Below 0%",IF(H1400&lt;=0.05,"0-5%",IF(H1400&lt;=0.1,"5-10%",IF(H1400&lt;=0.2,"10-20%",IF(H1400&lt;=0.4,"20-40%","Above 40%")))))</f>
        <v>20-40%</v>
      </c>
    </row>
    <row r="1401" customFormat="false" ht="15" hidden="false" customHeight="false" outlineLevel="0" collapsed="false">
      <c r="A1401" s="6" t="s">
        <v>155</v>
      </c>
      <c r="B1401" s="45" t="n">
        <v>44305</v>
      </c>
      <c r="C1401" s="6" t="s">
        <v>205</v>
      </c>
      <c r="D1401" s="6" t="s">
        <v>183</v>
      </c>
      <c r="E1401" s="6" t="s">
        <v>187</v>
      </c>
      <c r="F1401" s="34" t="n">
        <v>0.245834678411484</v>
      </c>
      <c r="G1401" s="34" t="n">
        <v>0.202999523303143</v>
      </c>
      <c r="H1401" s="34" t="n">
        <v>0.211011111806282</v>
      </c>
      <c r="I1401" s="35" t="n">
        <v>4.9</v>
      </c>
      <c r="J1401" s="6" t="n">
        <v>0</v>
      </c>
      <c r="K1401" s="35" t="n">
        <v>-1</v>
      </c>
      <c r="L1401" s="42" t="n">
        <v>70.3233721344142</v>
      </c>
      <c r="M1401" s="42" t="n">
        <v>-70.3233721344142</v>
      </c>
      <c r="N1401" s="42" t="n">
        <v>5291.84003595789</v>
      </c>
      <c r="O1401" s="6" t="str">
        <f aca="false">IF(H1401&lt;=0,"Below 0%",IF(H1401&lt;=0.05,"0-5%",IF(H1401&lt;=0.1,"5-10%",IF(H1401&lt;=0.2,"10-20%",IF(H1401&lt;=0.4,"20-40%","Above 40%")))))</f>
        <v>20-40%</v>
      </c>
    </row>
    <row r="1402" customFormat="false" ht="15" hidden="false" customHeight="false" outlineLevel="0" collapsed="false">
      <c r="A1402" s="6" t="s">
        <v>155</v>
      </c>
      <c r="B1402" s="45" t="n">
        <v>44306</v>
      </c>
      <c r="C1402" s="6" t="s">
        <v>190</v>
      </c>
      <c r="D1402" s="6" t="s">
        <v>201</v>
      </c>
      <c r="E1402" s="6" t="s">
        <v>174</v>
      </c>
      <c r="F1402" s="34" t="n">
        <v>0.296279489994049</v>
      </c>
      <c r="G1402" s="34" t="n">
        <v>0.250262138237981</v>
      </c>
      <c r="H1402" s="34" t="n">
        <v>0.183876602669753</v>
      </c>
      <c r="I1402" s="35" t="n">
        <v>4</v>
      </c>
      <c r="J1402" s="6" t="n">
        <v>1</v>
      </c>
      <c r="K1402" s="35" t="n">
        <v>3</v>
      </c>
      <c r="L1402" s="42" t="n">
        <v>81.6345526647404</v>
      </c>
      <c r="M1402" s="42" t="n">
        <v>244.903657994221</v>
      </c>
      <c r="N1402" s="42" t="n">
        <v>5536.74369395211</v>
      </c>
      <c r="O1402" s="6" t="str">
        <f aca="false">IF(H1402&lt;=0,"Below 0%",IF(H1402&lt;=0.05,"0-5%",IF(H1402&lt;=0.1,"5-10%",IF(H1402&lt;=0.2,"10-20%",IF(H1402&lt;=0.4,"20-40%","Above 40%")))))</f>
        <v>10-20%</v>
      </c>
    </row>
    <row r="1403" customFormat="false" ht="15" hidden="false" customHeight="false" outlineLevel="0" collapsed="false">
      <c r="A1403" s="6" t="s">
        <v>155</v>
      </c>
      <c r="B1403" s="45" t="n">
        <v>44307</v>
      </c>
      <c r="C1403" s="6" t="s">
        <v>181</v>
      </c>
      <c r="D1403" s="6" t="s">
        <v>179</v>
      </c>
      <c r="E1403" s="6" t="s">
        <v>187</v>
      </c>
      <c r="F1403" s="34" t="n">
        <v>0.659038424491882</v>
      </c>
      <c r="G1403" s="34" t="n">
        <v>0.538752255677498</v>
      </c>
      <c r="H1403" s="34" t="n">
        <v>0.223268056043906</v>
      </c>
      <c r="I1403" s="35" t="n">
        <v>1.86</v>
      </c>
      <c r="J1403" s="6" t="n">
        <v>1</v>
      </c>
      <c r="K1403" s="35" t="n">
        <v>0.86</v>
      </c>
      <c r="L1403" s="42" t="n">
        <v>110.734873879042</v>
      </c>
      <c r="M1403" s="42" t="n">
        <v>95.2319915359762</v>
      </c>
      <c r="N1403" s="42" t="n">
        <v>5631.97568548808</v>
      </c>
      <c r="O1403" s="6" t="str">
        <f aca="false">IF(H1403&lt;=0,"Below 0%",IF(H1403&lt;=0.05,"0-5%",IF(H1403&lt;=0.1,"5-10%",IF(H1403&lt;=0.2,"10-20%",IF(H1403&lt;=0.4,"20-40%","Above 40%")))))</f>
        <v>20-40%</v>
      </c>
    </row>
    <row r="1404" customFormat="false" ht="15" hidden="false" customHeight="false" outlineLevel="0" collapsed="false">
      <c r="A1404" s="6" t="s">
        <v>155</v>
      </c>
      <c r="B1404" s="45" t="n">
        <v>44310</v>
      </c>
      <c r="C1404" s="6" t="s">
        <v>189</v>
      </c>
      <c r="D1404" s="6" t="s">
        <v>190</v>
      </c>
      <c r="E1404" s="6" t="s">
        <v>174</v>
      </c>
      <c r="F1404" s="34" t="n">
        <v>0.358145177364349</v>
      </c>
      <c r="G1404" s="34" t="n">
        <v>0.257946413712764</v>
      </c>
      <c r="H1404" s="34" t="n">
        <v>0.388447981149919</v>
      </c>
      <c r="I1404" s="35" t="n">
        <v>3.9</v>
      </c>
      <c r="J1404" s="6" t="n">
        <v>0</v>
      </c>
      <c r="K1404" s="35" t="n">
        <v>-1</v>
      </c>
      <c r="L1404" s="42" t="n">
        <v>112.639513709762</v>
      </c>
      <c r="M1404" s="42" t="n">
        <v>-112.639513709762</v>
      </c>
      <c r="N1404" s="42" t="n">
        <v>5519.33617177832</v>
      </c>
      <c r="O1404" s="6" t="str">
        <f aca="false">IF(H1404&lt;=0,"Below 0%",IF(H1404&lt;=0.05,"0-5%",IF(H1404&lt;=0.1,"5-10%",IF(H1404&lt;=0.2,"10-20%",IF(H1404&lt;=0.4,"20-40%","Above 40%")))))</f>
        <v>20-40%</v>
      </c>
    </row>
    <row r="1405" customFormat="false" ht="15" hidden="false" customHeight="false" outlineLevel="0" collapsed="false">
      <c r="A1405" s="6" t="s">
        <v>155</v>
      </c>
      <c r="B1405" s="45" t="n">
        <v>44311</v>
      </c>
      <c r="C1405" s="6" t="s">
        <v>182</v>
      </c>
      <c r="D1405" s="6" t="s">
        <v>178</v>
      </c>
      <c r="E1405" s="6" t="s">
        <v>187</v>
      </c>
      <c r="F1405" s="34" t="n">
        <v>0.654223918914795</v>
      </c>
      <c r="G1405" s="34" t="n">
        <v>0.514437173656214</v>
      </c>
      <c r="H1405" s="34" t="n">
        <v>0.271727535288882</v>
      </c>
      <c r="I1405" s="35" t="n">
        <v>1.93</v>
      </c>
      <c r="J1405" s="6" t="n">
        <v>0</v>
      </c>
      <c r="K1405" s="35" t="n">
        <v>-1</v>
      </c>
      <c r="L1405" s="42" t="n">
        <v>110.386723435566</v>
      </c>
      <c r="M1405" s="42" t="n">
        <v>-110.386723435566</v>
      </c>
      <c r="N1405" s="42" t="n">
        <v>5408.94944834276</v>
      </c>
      <c r="O1405" s="6" t="str">
        <f aca="false">IF(H1405&lt;=0,"Below 0%",IF(H1405&lt;=0.05,"0-5%",IF(H1405&lt;=0.1,"5-10%",IF(H1405&lt;=0.2,"10-20%",IF(H1405&lt;=0.4,"20-40%","Above 40%")))))</f>
        <v>20-40%</v>
      </c>
    </row>
    <row r="1406" customFormat="false" ht="15" hidden="false" customHeight="false" outlineLevel="0" collapsed="false">
      <c r="A1406" s="6" t="s">
        <v>155</v>
      </c>
      <c r="B1406" s="45" t="n">
        <v>44311</v>
      </c>
      <c r="C1406" s="6" t="s">
        <v>205</v>
      </c>
      <c r="D1406" s="6" t="s">
        <v>176</v>
      </c>
      <c r="E1406" s="6" t="s">
        <v>177</v>
      </c>
      <c r="F1406" s="34" t="n">
        <v>0.632714509963989</v>
      </c>
      <c r="G1406" s="34" t="n">
        <v>0.526793692888646</v>
      </c>
      <c r="H1406" s="34" t="n">
        <v>0.201066980309754</v>
      </c>
      <c r="I1406" s="35" t="n">
        <v>1.92</v>
      </c>
      <c r="J1406" s="6" t="n">
        <v>0</v>
      </c>
      <c r="K1406" s="35" t="n">
        <v>-1</v>
      </c>
      <c r="L1406" s="42" t="n">
        <v>110.386723435566</v>
      </c>
      <c r="M1406" s="42" t="n">
        <v>-110.386723435566</v>
      </c>
      <c r="N1406" s="42" t="n">
        <v>5298.56272490719</v>
      </c>
      <c r="O1406" s="6" t="str">
        <f aca="false">IF(H1406&lt;=0,"Below 0%",IF(H1406&lt;=0.05,"0-5%",IF(H1406&lt;=0.1,"5-10%",IF(H1406&lt;=0.2,"10-20%",IF(H1406&lt;=0.4,"20-40%","Above 40%")))))</f>
        <v>20-40%</v>
      </c>
    </row>
    <row r="1407" customFormat="false" ht="15" hidden="false" customHeight="false" outlineLevel="0" collapsed="false">
      <c r="A1407" s="6" t="s">
        <v>155</v>
      </c>
      <c r="B1407" s="45" t="n">
        <v>44311</v>
      </c>
      <c r="C1407" s="6" t="s">
        <v>203</v>
      </c>
      <c r="D1407" s="6" t="s">
        <v>196</v>
      </c>
      <c r="E1407" s="6" t="s">
        <v>187</v>
      </c>
      <c r="F1407" s="34" t="n">
        <v>0.517995297908783</v>
      </c>
      <c r="G1407" s="34" t="n">
        <v>0.464629718662445</v>
      </c>
      <c r="H1407" s="34" t="n">
        <v>0.114856146954966</v>
      </c>
      <c r="I1407" s="35" t="n">
        <v>2.15</v>
      </c>
      <c r="J1407" s="6" t="n">
        <v>0</v>
      </c>
      <c r="K1407" s="35" t="n">
        <v>-1</v>
      </c>
      <c r="L1407" s="42" t="n">
        <v>110.386723435566</v>
      </c>
      <c r="M1407" s="42" t="n">
        <v>-110.386723435566</v>
      </c>
      <c r="N1407" s="42" t="n">
        <v>5188.17600147162</v>
      </c>
      <c r="O1407" s="6" t="str">
        <f aca="false">IF(H1407&lt;=0,"Below 0%",IF(H1407&lt;=0.05,"0-5%",IF(H1407&lt;=0.1,"5-10%",IF(H1407&lt;=0.2,"10-20%",IF(H1407&lt;=0.4,"20-40%","Above 40%")))))</f>
        <v>10-20%</v>
      </c>
    </row>
    <row r="1408" customFormat="false" ht="15" hidden="false" customHeight="false" outlineLevel="0" collapsed="false">
      <c r="A1408" s="6" t="s">
        <v>155</v>
      </c>
      <c r="B1408" s="45" t="n">
        <v>44316</v>
      </c>
      <c r="C1408" s="6" t="s">
        <v>179</v>
      </c>
      <c r="D1408" s="6" t="s">
        <v>195</v>
      </c>
      <c r="E1408" s="6" t="s">
        <v>174</v>
      </c>
      <c r="F1408" s="34" t="n">
        <v>0.300659269094467</v>
      </c>
      <c r="G1408" s="34" t="n">
        <v>0.251889168765743</v>
      </c>
      <c r="H1408" s="34" t="n">
        <v>0.193617298305035</v>
      </c>
      <c r="I1408" s="35" t="n">
        <v>3.96</v>
      </c>
      <c r="J1408" s="6" t="n">
        <v>1</v>
      </c>
      <c r="K1408" s="35" t="n">
        <v>2.96</v>
      </c>
      <c r="L1408" s="42" t="n">
        <v>83.5238081495434</v>
      </c>
      <c r="M1408" s="42" t="n">
        <v>247.230472122648</v>
      </c>
      <c r="N1408" s="42" t="n">
        <v>5435.40647359427</v>
      </c>
      <c r="O1408" s="6" t="str">
        <f aca="false">IF(H1408&lt;=0,"Below 0%",IF(H1408&lt;=0.05,"0-5%",IF(H1408&lt;=0.1,"5-10%",IF(H1408&lt;=0.2,"10-20%",IF(H1408&lt;=0.4,"20-40%","Above 40%")))))</f>
        <v>10-20%</v>
      </c>
    </row>
    <row r="1409" customFormat="false" ht="15" hidden="false" customHeight="false" outlineLevel="0" collapsed="false">
      <c r="A1409" s="6" t="s">
        <v>155</v>
      </c>
      <c r="B1409" s="45" t="n">
        <v>44317</v>
      </c>
      <c r="C1409" s="6" t="s">
        <v>201</v>
      </c>
      <c r="D1409" s="6" t="s">
        <v>205</v>
      </c>
      <c r="E1409" s="6" t="s">
        <v>177</v>
      </c>
      <c r="F1409" s="34" t="n">
        <v>0.330275326967239</v>
      </c>
      <c r="G1409" s="34" t="n">
        <v>0.276705836502761</v>
      </c>
      <c r="H1409" s="34" t="n">
        <v>0.19359725527128</v>
      </c>
      <c r="I1409" s="35" t="n">
        <v>3.59</v>
      </c>
      <c r="J1409" s="6" t="n">
        <v>0</v>
      </c>
      <c r="K1409" s="35" t="n">
        <v>-1</v>
      </c>
      <c r="L1409" s="42" t="n">
        <v>97.422013596658</v>
      </c>
      <c r="M1409" s="42" t="n">
        <v>-97.422013596658</v>
      </c>
      <c r="N1409" s="42" t="n">
        <v>5337.98445999761</v>
      </c>
      <c r="O1409" s="6" t="str">
        <f aca="false">IF(H1409&lt;=0,"Below 0%",IF(H1409&lt;=0.05,"0-5%",IF(H1409&lt;=0.1,"5-10%",IF(H1409&lt;=0.2,"10-20%",IF(H1409&lt;=0.4,"20-40%","Above 40%")))))</f>
        <v>10-20%</v>
      </c>
    </row>
    <row r="1410" customFormat="false" ht="15" hidden="false" customHeight="false" outlineLevel="0" collapsed="false">
      <c r="A1410" s="6" t="s">
        <v>155</v>
      </c>
      <c r="B1410" s="45" t="n">
        <v>44317</v>
      </c>
      <c r="C1410" s="6" t="s">
        <v>173</v>
      </c>
      <c r="D1410" s="6" t="s">
        <v>182</v>
      </c>
      <c r="E1410" s="6" t="s">
        <v>177</v>
      </c>
      <c r="F1410" s="34" t="n">
        <v>0.328217297792435</v>
      </c>
      <c r="G1410" s="34" t="n">
        <v>0.242155999443852</v>
      </c>
      <c r="H1410" s="34" t="n">
        <v>0.355396102290405</v>
      </c>
      <c r="I1410" s="35" t="n">
        <v>4.2</v>
      </c>
      <c r="J1410" s="6" t="n">
        <v>1</v>
      </c>
      <c r="K1410" s="35" t="n">
        <v>3.2</v>
      </c>
      <c r="L1410" s="42" t="n">
        <v>108.708129471885</v>
      </c>
      <c r="M1410" s="42" t="n">
        <v>347.866014310033</v>
      </c>
      <c r="N1410" s="42" t="n">
        <v>5685.85047430765</v>
      </c>
      <c r="O1410" s="6" t="str">
        <f aca="false">IF(H1410&lt;=0,"Below 0%",IF(H1410&lt;=0.05,"0-5%",IF(H1410&lt;=0.1,"5-10%",IF(H1410&lt;=0.2,"10-20%",IF(H1410&lt;=0.4,"20-40%","Above 40%")))))</f>
        <v>20-40%</v>
      </c>
    </row>
    <row r="1411" customFormat="false" ht="15" hidden="false" customHeight="false" outlineLevel="0" collapsed="false">
      <c r="A1411" s="6" t="s">
        <v>155</v>
      </c>
      <c r="B1411" s="45" t="n">
        <v>44319</v>
      </c>
      <c r="C1411" s="6" t="s">
        <v>178</v>
      </c>
      <c r="D1411" s="6" t="s">
        <v>203</v>
      </c>
      <c r="E1411" s="6" t="s">
        <v>174</v>
      </c>
      <c r="F1411" s="34" t="n">
        <v>0.341486066579819</v>
      </c>
      <c r="G1411" s="34" t="n">
        <v>0.303030303030303</v>
      </c>
      <c r="H1411" s="34" t="n">
        <v>0.126904019713402</v>
      </c>
      <c r="I1411" s="35" t="n">
        <v>3.3</v>
      </c>
      <c r="J1411" s="6" t="n">
        <v>1</v>
      </c>
      <c r="K1411" s="35" t="n">
        <v>2.3</v>
      </c>
      <c r="L1411" s="42" t="n">
        <v>78.4301392042382</v>
      </c>
      <c r="M1411" s="42" t="n">
        <v>180.389320169748</v>
      </c>
      <c r="N1411" s="42" t="n">
        <v>5866.2397944774</v>
      </c>
      <c r="O1411" s="6" t="str">
        <f aca="false">IF(H1411&lt;=0,"Below 0%",IF(H1411&lt;=0.05,"0-5%",IF(H1411&lt;=0.1,"5-10%",IF(H1411&lt;=0.2,"10-20%",IF(H1411&lt;=0.4,"20-40%","Above 40%")))))</f>
        <v>10-20%</v>
      </c>
    </row>
    <row r="1412" customFormat="false" ht="15" hidden="false" customHeight="false" outlineLevel="0" collapsed="false">
      <c r="A1412" s="6" t="s">
        <v>155</v>
      </c>
      <c r="B1412" s="45" t="n">
        <v>44324</v>
      </c>
      <c r="C1412" s="6" t="s">
        <v>205</v>
      </c>
      <c r="D1412" s="6" t="s">
        <v>181</v>
      </c>
      <c r="E1412" s="6" t="s">
        <v>174</v>
      </c>
      <c r="F1412" s="34" t="n">
        <v>0.283282220363617</v>
      </c>
      <c r="G1412" s="34" t="n">
        <v>0.252504554495161</v>
      </c>
      <c r="H1412" s="34" t="n">
        <v>0.121889547418224</v>
      </c>
      <c r="I1412" s="35" t="n">
        <v>3.93</v>
      </c>
      <c r="J1412" s="6" t="n">
        <v>0</v>
      </c>
      <c r="K1412" s="35" t="n">
        <v>-1</v>
      </c>
      <c r="L1412" s="42" t="n">
        <v>56.7098841118528</v>
      </c>
      <c r="M1412" s="42" t="n">
        <v>-56.7098841118528</v>
      </c>
      <c r="N1412" s="42" t="n">
        <v>5809.52991036554</v>
      </c>
      <c r="O1412" s="6" t="str">
        <f aca="false">IF(H1412&lt;=0,"Below 0%",IF(H1412&lt;=0.05,"0-5%",IF(H1412&lt;=0.1,"5-10%",IF(H1412&lt;=0.2,"10-20%",IF(H1412&lt;=0.4,"20-40%","Above 40%")))))</f>
        <v>10-20%</v>
      </c>
    </row>
    <row r="1413" customFormat="false" ht="15" hidden="false" customHeight="false" outlineLevel="0" collapsed="false">
      <c r="A1413" s="6" t="s">
        <v>155</v>
      </c>
      <c r="B1413" s="45" t="n">
        <v>44324</v>
      </c>
      <c r="C1413" s="6" t="s">
        <v>204</v>
      </c>
      <c r="D1413" s="6" t="s">
        <v>180</v>
      </c>
      <c r="E1413" s="6" t="s">
        <v>177</v>
      </c>
      <c r="F1413" s="34" t="n">
        <v>0.511616110801697</v>
      </c>
      <c r="G1413" s="34" t="n">
        <v>0.381575248213308</v>
      </c>
      <c r="H1413" s="34" t="n">
        <v>0.340800047165778</v>
      </c>
      <c r="I1413" s="35" t="n">
        <v>2.6</v>
      </c>
      <c r="J1413" s="6" t="n">
        <v>1</v>
      </c>
      <c r="K1413" s="35" t="n">
        <v>1.6</v>
      </c>
      <c r="L1413" s="42" t="n">
        <v>117.324795889548</v>
      </c>
      <c r="M1413" s="42" t="n">
        <v>187.719673423277</v>
      </c>
      <c r="N1413" s="42" t="n">
        <v>5997.24958378882</v>
      </c>
      <c r="O1413" s="6" t="str">
        <f aca="false">IF(H1413&lt;=0,"Below 0%",IF(H1413&lt;=0.05,"0-5%",IF(H1413&lt;=0.1,"5-10%",IF(H1413&lt;=0.2,"10-20%",IF(H1413&lt;=0.4,"20-40%","Above 40%")))))</f>
        <v>20-40%</v>
      </c>
    </row>
    <row r="1414" customFormat="false" ht="15" hidden="false" customHeight="false" outlineLevel="0" collapsed="false">
      <c r="A1414" s="6" t="s">
        <v>155</v>
      </c>
      <c r="B1414" s="45" t="n">
        <v>44325</v>
      </c>
      <c r="C1414" s="6" t="s">
        <v>189</v>
      </c>
      <c r="D1414" s="6" t="s">
        <v>173</v>
      </c>
      <c r="E1414" s="6" t="s">
        <v>187</v>
      </c>
      <c r="F1414" s="34" t="n">
        <v>0.527914762496948</v>
      </c>
      <c r="G1414" s="34" t="n">
        <v>0.423815530265452</v>
      </c>
      <c r="H1414" s="34" t="n">
        <v>0.24562392078057</v>
      </c>
      <c r="I1414" s="35" t="n">
        <v>2.35</v>
      </c>
      <c r="J1414" s="6" t="n">
        <v>0</v>
      </c>
      <c r="K1414" s="35" t="n">
        <v>-1</v>
      </c>
      <c r="L1414" s="42" t="n">
        <v>119.944991675776</v>
      </c>
      <c r="M1414" s="42" t="n">
        <v>-119.944991675776</v>
      </c>
      <c r="N1414" s="42" t="n">
        <v>5877.30459211304</v>
      </c>
      <c r="O1414" s="6" t="str">
        <f aca="false">IF(H1414&lt;=0,"Below 0%",IF(H1414&lt;=0.05,"0-5%",IF(H1414&lt;=0.1,"5-10%",IF(H1414&lt;=0.2,"10-20%",IF(H1414&lt;=0.4,"20-40%","Above 40%")))))</f>
        <v>20-40%</v>
      </c>
    </row>
    <row r="1415" customFormat="false" ht="15" hidden="false" customHeight="false" outlineLevel="0" collapsed="false">
      <c r="A1415" s="6" t="s">
        <v>155</v>
      </c>
      <c r="B1415" s="45" t="n">
        <v>44325</v>
      </c>
      <c r="C1415" s="6" t="s">
        <v>182</v>
      </c>
      <c r="D1415" s="6" t="s">
        <v>176</v>
      </c>
      <c r="E1415" s="6" t="s">
        <v>177</v>
      </c>
      <c r="F1415" s="34" t="n">
        <v>0.600189805030823</v>
      </c>
      <c r="G1415" s="34" t="n">
        <v>0.532663024526328</v>
      </c>
      <c r="H1415" s="34" t="n">
        <v>0.126772044229169</v>
      </c>
      <c r="I1415" s="35" t="n">
        <v>1.87</v>
      </c>
      <c r="J1415" s="6" t="n">
        <v>1</v>
      </c>
      <c r="K1415" s="35" t="n">
        <v>0.87</v>
      </c>
      <c r="L1415" s="42" t="n">
        <v>119.944991675776</v>
      </c>
      <c r="M1415" s="42" t="n">
        <v>104.352142757925</v>
      </c>
      <c r="N1415" s="42" t="n">
        <v>5981.65673487097</v>
      </c>
      <c r="O1415" s="6" t="str">
        <f aca="false">IF(H1415&lt;=0,"Below 0%",IF(H1415&lt;=0.05,"0-5%",IF(H1415&lt;=0.1,"5-10%",IF(H1415&lt;=0.2,"10-20%",IF(H1415&lt;=0.4,"20-40%","Above 40%")))))</f>
        <v>10-20%</v>
      </c>
    </row>
    <row r="1416" customFormat="false" ht="15" hidden="false" customHeight="false" outlineLevel="0" collapsed="false">
      <c r="A1416" s="6" t="s">
        <v>155</v>
      </c>
      <c r="B1416" s="45" t="n">
        <v>44326</v>
      </c>
      <c r="C1416" s="6" t="s">
        <v>184</v>
      </c>
      <c r="D1416" s="6" t="s">
        <v>196</v>
      </c>
      <c r="E1416" s="6" t="s">
        <v>177</v>
      </c>
      <c r="F1416" s="34" t="n">
        <v>0.335227221250534</v>
      </c>
      <c r="G1416" s="34" t="n">
        <v>0.286532709590572</v>
      </c>
      <c r="H1416" s="34" t="n">
        <v>0.169943989045934</v>
      </c>
      <c r="I1416" s="35" t="n">
        <v>3.47</v>
      </c>
      <c r="J1416" s="6" t="n">
        <v>1</v>
      </c>
      <c r="K1416" s="35" t="n">
        <v>2.47</v>
      </c>
      <c r="L1416" s="42" t="n">
        <v>98.8295971788008</v>
      </c>
      <c r="M1416" s="42" t="n">
        <v>244.109105031638</v>
      </c>
      <c r="N1416" s="42" t="n">
        <v>6225.76583990261</v>
      </c>
      <c r="O1416" s="6" t="str">
        <f aca="false">IF(H1416&lt;=0,"Below 0%",IF(H1416&lt;=0.05,"0-5%",IF(H1416&lt;=0.1,"5-10%",IF(H1416&lt;=0.2,"10-20%",IF(H1416&lt;=0.4,"20-40%","Above 40%")))))</f>
        <v>10-20%</v>
      </c>
    </row>
    <row r="1417" customFormat="false" ht="15" hidden="false" customHeight="false" outlineLevel="0" collapsed="false">
      <c r="A1417" s="6" t="s">
        <v>155</v>
      </c>
      <c r="B1417" s="45" t="n">
        <v>44329</v>
      </c>
      <c r="C1417" s="6" t="s">
        <v>182</v>
      </c>
      <c r="D1417" s="6" t="s">
        <v>173</v>
      </c>
      <c r="E1417" s="6" t="s">
        <v>187</v>
      </c>
      <c r="F1417" s="34" t="n">
        <v>0.462448984384537</v>
      </c>
      <c r="G1417" s="34" t="n">
        <v>0.356847941488734</v>
      </c>
      <c r="H1417" s="34" t="n">
        <v>0.295927286157923</v>
      </c>
      <c r="I1417" s="35" t="n">
        <v>2.82</v>
      </c>
      <c r="J1417" s="6" t="n">
        <v>0</v>
      </c>
      <c r="K1417" s="35" t="n">
        <v>-1</v>
      </c>
      <c r="L1417" s="42" t="n">
        <v>124.515316798052</v>
      </c>
      <c r="M1417" s="42" t="n">
        <v>-124.515316798052</v>
      </c>
      <c r="N1417" s="42" t="n">
        <v>6101.25052310455</v>
      </c>
      <c r="O1417" s="6" t="str">
        <f aca="false">IF(H1417&lt;=0,"Below 0%",IF(H1417&lt;=0.05,"0-5%",IF(H1417&lt;=0.1,"5-10%",IF(H1417&lt;=0.2,"10-20%",IF(H1417&lt;=0.4,"20-40%","Above 40%")))))</f>
        <v>20-40%</v>
      </c>
    </row>
    <row r="1418" customFormat="false" ht="15" hidden="false" customHeight="false" outlineLevel="0" collapsed="false">
      <c r="A1418" s="6" t="s">
        <v>155</v>
      </c>
      <c r="B1418" s="45" t="n">
        <v>44329</v>
      </c>
      <c r="C1418" s="6" t="s">
        <v>182</v>
      </c>
      <c r="D1418" s="6" t="s">
        <v>173</v>
      </c>
      <c r="E1418" s="6" t="s">
        <v>174</v>
      </c>
      <c r="F1418" s="34" t="n">
        <v>0.332359194755554</v>
      </c>
      <c r="G1418" s="34" t="n">
        <v>0.277220714875546</v>
      </c>
      <c r="H1418" s="34" t="n">
        <v>0.198897401677801</v>
      </c>
      <c r="I1418" s="35" t="n">
        <v>3.63</v>
      </c>
      <c r="J1418" s="6" t="n">
        <v>1</v>
      </c>
      <c r="K1418" s="35" t="n">
        <v>2.63</v>
      </c>
      <c r="L1418" s="42" t="n">
        <v>122.185908019771</v>
      </c>
      <c r="M1418" s="42" t="n">
        <v>321.348938091998</v>
      </c>
      <c r="N1418" s="42" t="n">
        <v>6422.59946119655</v>
      </c>
      <c r="O1418" s="6" t="str">
        <f aca="false">IF(H1418&lt;=0,"Below 0%",IF(H1418&lt;=0.05,"0-5%",IF(H1418&lt;=0.1,"5-10%",IF(H1418&lt;=0.2,"10-20%",IF(H1418&lt;=0.4,"20-40%","Above 40%")))))</f>
        <v>10-20%</v>
      </c>
    </row>
    <row r="1419" customFormat="false" ht="15" hidden="false" customHeight="false" outlineLevel="0" collapsed="false">
      <c r="A1419" s="6" t="s">
        <v>155</v>
      </c>
      <c r="B1419" s="45" t="n">
        <v>44329</v>
      </c>
      <c r="C1419" s="6" t="s">
        <v>176</v>
      </c>
      <c r="D1419" s="6" t="s">
        <v>183</v>
      </c>
      <c r="E1419" s="6" t="s">
        <v>174</v>
      </c>
      <c r="F1419" s="34" t="n">
        <v>0.338101536035538</v>
      </c>
      <c r="G1419" s="34" t="n">
        <v>0.253002811142346</v>
      </c>
      <c r="H1419" s="34" t="n">
        <v>0.33635485909804</v>
      </c>
      <c r="I1419" s="35" t="n">
        <v>3.95</v>
      </c>
      <c r="J1419" s="6" t="n">
        <v>0</v>
      </c>
      <c r="K1419" s="35" t="n">
        <v>-1</v>
      </c>
      <c r="L1419" s="42" t="n">
        <v>124.515316798052</v>
      </c>
      <c r="M1419" s="42" t="n">
        <v>-124.515316798052</v>
      </c>
      <c r="N1419" s="42" t="n">
        <v>6298.0841443985</v>
      </c>
      <c r="O1419" s="6" t="str">
        <f aca="false">IF(H1419&lt;=0,"Below 0%",IF(H1419&lt;=0.05,"0-5%",IF(H1419&lt;=0.1,"5-10%",IF(H1419&lt;=0.2,"10-20%",IF(H1419&lt;=0.4,"20-40%","Above 40%")))))</f>
        <v>20-40%</v>
      </c>
    </row>
    <row r="1420" customFormat="false" ht="15" hidden="false" customHeight="false" outlineLevel="0" collapsed="false">
      <c r="A1420" s="6" t="s">
        <v>155</v>
      </c>
      <c r="B1420" s="45" t="n">
        <v>44331</v>
      </c>
      <c r="C1420" s="6" t="s">
        <v>201</v>
      </c>
      <c r="D1420" s="6" t="s">
        <v>189</v>
      </c>
      <c r="E1420" s="6" t="s">
        <v>187</v>
      </c>
      <c r="F1420" s="34" t="n">
        <v>0.401916563510895</v>
      </c>
      <c r="G1420" s="34" t="n">
        <v>0.323851203501094</v>
      </c>
      <c r="H1420" s="34" t="n">
        <v>0.241053172462695</v>
      </c>
      <c r="I1420" s="35" t="n">
        <v>3.1</v>
      </c>
      <c r="J1420" s="6" t="n">
        <v>0</v>
      </c>
      <c r="K1420" s="35" t="n">
        <v>-1</v>
      </c>
      <c r="L1420" s="42" t="n">
        <v>125.96168288797</v>
      </c>
      <c r="M1420" s="42" t="n">
        <v>-125.96168288797</v>
      </c>
      <c r="N1420" s="42" t="n">
        <v>6172.12246151053</v>
      </c>
      <c r="O1420" s="6" t="str">
        <f aca="false">IF(H1420&lt;=0,"Below 0%",IF(H1420&lt;=0.05,"0-5%",IF(H1420&lt;=0.1,"5-10%",IF(H1420&lt;=0.2,"10-20%",IF(H1420&lt;=0.4,"20-40%","Above 40%")))))</f>
        <v>20-40%</v>
      </c>
    </row>
    <row r="1421" customFormat="false" ht="15" hidden="false" customHeight="false" outlineLevel="0" collapsed="false">
      <c r="A1421" s="6" t="s">
        <v>155</v>
      </c>
      <c r="B1421" s="45" t="n">
        <v>44331</v>
      </c>
      <c r="C1421" s="6" t="s">
        <v>196</v>
      </c>
      <c r="D1421" s="6" t="s">
        <v>205</v>
      </c>
      <c r="E1421" s="6" t="s">
        <v>187</v>
      </c>
      <c r="F1421" s="34" t="n">
        <v>0.423166871070862</v>
      </c>
      <c r="G1421" s="34" t="n">
        <v>0.304740287716865</v>
      </c>
      <c r="H1421" s="34" t="n">
        <v>0.388614791438497</v>
      </c>
      <c r="I1421" s="35" t="n">
        <v>3.27</v>
      </c>
      <c r="J1421" s="6" t="n">
        <v>0</v>
      </c>
      <c r="K1421" s="35" t="n">
        <v>-1</v>
      </c>
      <c r="L1421" s="42" t="n">
        <v>125.96168288797</v>
      </c>
      <c r="M1421" s="42" t="n">
        <v>-125.96168288797</v>
      </c>
      <c r="N1421" s="42" t="n">
        <v>6046.16077862256</v>
      </c>
      <c r="O1421" s="6" t="str">
        <f aca="false">IF(H1421&lt;=0,"Below 0%",IF(H1421&lt;=0.05,"0-5%",IF(H1421&lt;=0.1,"5-10%",IF(H1421&lt;=0.2,"10-20%",IF(H1421&lt;=0.4,"20-40%","Above 40%")))))</f>
        <v>20-40%</v>
      </c>
    </row>
    <row r="1422" customFormat="false" ht="15" hidden="false" customHeight="false" outlineLevel="0" collapsed="false">
      <c r="A1422" s="6" t="s">
        <v>155</v>
      </c>
      <c r="B1422" s="45" t="n">
        <v>44331</v>
      </c>
      <c r="C1422" s="6" t="s">
        <v>179</v>
      </c>
      <c r="D1422" s="6" t="s">
        <v>184</v>
      </c>
      <c r="E1422" s="6" t="s">
        <v>174</v>
      </c>
      <c r="F1422" s="34" t="n">
        <v>0.330222487449646</v>
      </c>
      <c r="G1422" s="34" t="n">
        <v>0.267381842622138</v>
      </c>
      <c r="H1422" s="34" t="n">
        <v>0.235022109995382</v>
      </c>
      <c r="I1422" s="35" t="n">
        <v>3.73</v>
      </c>
      <c r="J1422" s="6" t="n">
        <v>0</v>
      </c>
      <c r="K1422" s="35" t="n">
        <v>-1</v>
      </c>
      <c r="L1422" s="42" t="n">
        <v>125.96168288797</v>
      </c>
      <c r="M1422" s="42" t="n">
        <v>-125.96168288797</v>
      </c>
      <c r="N1422" s="42" t="n">
        <v>5920.19909573459</v>
      </c>
      <c r="O1422" s="6" t="str">
        <f aca="false">IF(H1422&lt;=0,"Below 0%",IF(H1422&lt;=0.05,"0-5%",IF(H1422&lt;=0.1,"5-10%",IF(H1422&lt;=0.2,"10-20%",IF(H1422&lt;=0.4,"20-40%","Above 40%")))))</f>
        <v>20-40%</v>
      </c>
    </row>
    <row r="1423" customFormat="false" ht="15" hidden="false" customHeight="false" outlineLevel="0" collapsed="false">
      <c r="A1423" s="6" t="s">
        <v>155</v>
      </c>
      <c r="B1423" s="45" t="n">
        <v>44332</v>
      </c>
      <c r="C1423" s="6" t="s">
        <v>173</v>
      </c>
      <c r="D1423" s="6" t="s">
        <v>204</v>
      </c>
      <c r="E1423" s="6" t="s">
        <v>174</v>
      </c>
      <c r="F1423" s="34" t="n">
        <v>0.240692526102066</v>
      </c>
      <c r="G1423" s="34" t="n">
        <v>0.200794621026895</v>
      </c>
      <c r="H1423" s="34" t="n">
        <v>0.19870006911105</v>
      </c>
      <c r="I1423" s="35" t="n">
        <v>5</v>
      </c>
      <c r="J1423" s="6" t="n">
        <v>0</v>
      </c>
      <c r="K1423" s="35" t="n">
        <v>-1</v>
      </c>
      <c r="L1423" s="42" t="n">
        <v>75.2837050726898</v>
      </c>
      <c r="M1423" s="42" t="n">
        <v>-75.2837050726898</v>
      </c>
      <c r="N1423" s="42" t="n">
        <v>5844.9153906619</v>
      </c>
      <c r="O1423" s="6" t="str">
        <f aca="false">IF(H1423&lt;=0,"Below 0%",IF(H1423&lt;=0.05,"0-5%",IF(H1423&lt;=0.1,"5-10%",IF(H1423&lt;=0.2,"10-20%",IF(H1423&lt;=0.4,"20-40%","Above 40%")))))</f>
        <v>10-20%</v>
      </c>
    </row>
    <row r="1424" customFormat="false" ht="15" hidden="false" customHeight="false" outlineLevel="0" collapsed="false">
      <c r="A1424" s="6" t="s">
        <v>155</v>
      </c>
      <c r="B1424" s="45" t="n">
        <v>44332</v>
      </c>
      <c r="C1424" s="6" t="s">
        <v>180</v>
      </c>
      <c r="D1424" s="6" t="s">
        <v>182</v>
      </c>
      <c r="E1424" s="6" t="s">
        <v>187</v>
      </c>
      <c r="F1424" s="34" t="n">
        <v>0.428085952997208</v>
      </c>
      <c r="G1424" s="34" t="n">
        <v>0.316183128819046</v>
      </c>
      <c r="H1424" s="34" t="n">
        <v>0.353917758345053</v>
      </c>
      <c r="I1424" s="35" t="n">
        <v>3.16</v>
      </c>
      <c r="J1424" s="6" t="n">
        <v>1</v>
      </c>
      <c r="K1424" s="35" t="n">
        <v>2.16</v>
      </c>
      <c r="L1424" s="42" t="n">
        <v>118.403981914692</v>
      </c>
      <c r="M1424" s="42" t="n">
        <v>255.752600935734</v>
      </c>
      <c r="N1424" s="42" t="n">
        <v>6100.66799159763</v>
      </c>
      <c r="O1424" s="6" t="str">
        <f aca="false">IF(H1424&lt;=0,"Below 0%",IF(H1424&lt;=0.05,"0-5%",IF(H1424&lt;=0.1,"5-10%",IF(H1424&lt;=0.2,"10-20%",IF(H1424&lt;=0.4,"20-40%","Above 40%")))))</f>
        <v>20-40%</v>
      </c>
    </row>
    <row r="1425" customFormat="false" ht="15" hidden="false" customHeight="false" outlineLevel="0" collapsed="false">
      <c r="A1425" s="6" t="s">
        <v>155</v>
      </c>
      <c r="B1425" s="45" t="n">
        <v>44334</v>
      </c>
      <c r="C1425" s="6" t="s">
        <v>190</v>
      </c>
      <c r="D1425" s="6" t="s">
        <v>195</v>
      </c>
      <c r="E1425" s="6" t="s">
        <v>174</v>
      </c>
      <c r="F1425" s="34" t="n">
        <v>0.316958129405975</v>
      </c>
      <c r="G1425" s="34" t="n">
        <v>0.261218671055252</v>
      </c>
      <c r="H1425" s="34" t="n">
        <v>0.213382367062626</v>
      </c>
      <c r="I1425" s="35" t="n">
        <v>3.82</v>
      </c>
      <c r="J1425" s="6" t="n">
        <v>0</v>
      </c>
      <c r="K1425" s="35" t="n">
        <v>-1</v>
      </c>
      <c r="L1425" s="42" t="n">
        <v>113.998149886816</v>
      </c>
      <c r="M1425" s="42" t="n">
        <v>-113.998149886816</v>
      </c>
      <c r="N1425" s="42" t="n">
        <v>5986.66984171082</v>
      </c>
      <c r="O1425" s="6" t="str">
        <f aca="false">IF(H1425&lt;=0,"Below 0%",IF(H1425&lt;=0.05,"0-5%",IF(H1425&lt;=0.1,"5-10%",IF(H1425&lt;=0.2,"10-20%",IF(H1425&lt;=0.4,"20-40%","Above 40%")))))</f>
        <v>20-40%</v>
      </c>
    </row>
    <row r="1426" customFormat="false" ht="15" hidden="false" customHeight="false" outlineLevel="0" collapsed="false">
      <c r="A1426" s="6" t="s">
        <v>155</v>
      </c>
      <c r="B1426" s="45" t="n">
        <v>44334</v>
      </c>
      <c r="C1426" s="6" t="s">
        <v>179</v>
      </c>
      <c r="D1426" s="6" t="s">
        <v>205</v>
      </c>
      <c r="E1426" s="6" t="s">
        <v>174</v>
      </c>
      <c r="F1426" s="34" t="n">
        <v>0.295760899782181</v>
      </c>
      <c r="G1426" s="34" t="n">
        <v>0.252901601846844</v>
      </c>
      <c r="H1426" s="34" t="n">
        <v>0.169470250968568</v>
      </c>
      <c r="I1426" s="35" t="n">
        <v>3.95</v>
      </c>
      <c r="J1426" s="6" t="n">
        <v>0</v>
      </c>
      <c r="K1426" s="35" t="n">
        <v>-1</v>
      </c>
      <c r="L1426" s="42" t="n">
        <v>86.9890909786497</v>
      </c>
      <c r="M1426" s="42" t="n">
        <v>-86.9890909786497</v>
      </c>
      <c r="N1426" s="42" t="n">
        <v>5899.68075073217</v>
      </c>
      <c r="O1426" s="6" t="str">
        <f aca="false">IF(H1426&lt;=0,"Below 0%",IF(H1426&lt;=0.05,"0-5%",IF(H1426&lt;=0.1,"5-10%",IF(H1426&lt;=0.2,"10-20%",IF(H1426&lt;=0.4,"20-40%","Above 40%")))))</f>
        <v>10-20%</v>
      </c>
    </row>
    <row r="1427" customFormat="false" ht="15" hidden="false" customHeight="false" outlineLevel="0" collapsed="false">
      <c r="A1427" s="6" t="s">
        <v>155</v>
      </c>
      <c r="B1427" s="45" t="n">
        <v>44335</v>
      </c>
      <c r="C1427" s="6" t="s">
        <v>173</v>
      </c>
      <c r="D1427" s="6" t="s">
        <v>203</v>
      </c>
      <c r="E1427" s="6" t="s">
        <v>177</v>
      </c>
      <c r="F1427" s="34" t="n">
        <v>0.275318711996079</v>
      </c>
      <c r="G1427" s="34" t="n">
        <v>0.222423967317295</v>
      </c>
      <c r="H1427" s="34" t="n">
        <v>0.237810454137471</v>
      </c>
      <c r="I1427" s="35" t="n">
        <v>4.5</v>
      </c>
      <c r="J1427" s="6" t="n">
        <v>0</v>
      </c>
      <c r="K1427" s="35" t="n">
        <v>-1</v>
      </c>
      <c r="L1427" s="42" t="n">
        <v>100.688251709014</v>
      </c>
      <c r="M1427" s="42" t="n">
        <v>-100.688251709014</v>
      </c>
      <c r="N1427" s="42" t="n">
        <v>5798.99249902315</v>
      </c>
      <c r="O1427" s="6" t="str">
        <f aca="false">IF(H1427&lt;=0,"Below 0%",IF(H1427&lt;=0.05,"0-5%",IF(H1427&lt;=0.1,"5-10%",IF(H1427&lt;=0.2,"10-20%",IF(H1427&lt;=0.4,"20-40%","Above 40%")))))</f>
        <v>20-40%</v>
      </c>
    </row>
    <row r="1428" customFormat="false" ht="15" hidden="false" customHeight="false" outlineLevel="0" collapsed="false">
      <c r="A1428" s="6" t="s">
        <v>155</v>
      </c>
      <c r="B1428" s="45" t="n">
        <v>44339</v>
      </c>
      <c r="C1428" s="6" t="s">
        <v>182</v>
      </c>
      <c r="D1428" s="6" t="s">
        <v>190</v>
      </c>
      <c r="E1428" s="6" t="s">
        <v>174</v>
      </c>
      <c r="F1428" s="34" t="n">
        <v>0.264607906341553</v>
      </c>
      <c r="G1428" s="34" t="n">
        <v>0.207142523400875</v>
      </c>
      <c r="H1428" s="34" t="n">
        <v>0.277419537027976</v>
      </c>
      <c r="I1428" s="35" t="n">
        <v>4.78</v>
      </c>
      <c r="J1428" s="6" t="n">
        <v>0</v>
      </c>
      <c r="K1428" s="35" t="n">
        <v>-1</v>
      </c>
      <c r="L1428" s="42" t="n">
        <v>101.568967140791</v>
      </c>
      <c r="M1428" s="42" t="n">
        <v>-101.568967140791</v>
      </c>
      <c r="N1428" s="42" t="n">
        <v>5697.42353188236</v>
      </c>
      <c r="O1428" s="6" t="str">
        <f aca="false">IF(H1428&lt;=0,"Below 0%",IF(H1428&lt;=0.05,"0-5%",IF(H1428&lt;=0.1,"5-10%",IF(H1428&lt;=0.2,"10-20%",IF(H1428&lt;=0.4,"20-40%","Above 40%")))))</f>
        <v>20-40%</v>
      </c>
    </row>
    <row r="1429" customFormat="false" ht="15" hidden="false" customHeight="false" outlineLevel="0" collapsed="false">
      <c r="A1429" s="6" t="s">
        <v>155</v>
      </c>
      <c r="B1429" s="45" t="n">
        <v>44339</v>
      </c>
      <c r="C1429" s="6" t="s">
        <v>184</v>
      </c>
      <c r="D1429" s="6" t="s">
        <v>188</v>
      </c>
      <c r="E1429" s="6" t="s">
        <v>177</v>
      </c>
      <c r="F1429" s="34" t="n">
        <v>0.361533403396606</v>
      </c>
      <c r="G1429" s="34" t="n">
        <v>0.291536383482806</v>
      </c>
      <c r="H1429" s="34" t="n">
        <v>0.240097030352058</v>
      </c>
      <c r="I1429" s="35" t="n">
        <v>3.45</v>
      </c>
      <c r="J1429" s="6" t="n">
        <v>1</v>
      </c>
      <c r="K1429" s="35" t="n">
        <v>2.45</v>
      </c>
      <c r="L1429" s="42" t="n">
        <v>115.979849980463</v>
      </c>
      <c r="M1429" s="42" t="n">
        <v>284.150632452135</v>
      </c>
      <c r="N1429" s="42" t="n">
        <v>5981.5741643345</v>
      </c>
      <c r="O1429" s="6" t="str">
        <f aca="false">IF(H1429&lt;=0,"Below 0%",IF(H1429&lt;=0.05,"0-5%",IF(H1429&lt;=0.1,"5-10%",IF(H1429&lt;=0.2,"10-20%",IF(H1429&lt;=0.4,"20-40%","Above 40%")))))</f>
        <v>20-40%</v>
      </c>
    </row>
    <row r="1430" customFormat="false" ht="15" hidden="false" customHeight="false" outlineLevel="0" collapsed="false">
      <c r="A1430" s="6" t="s">
        <v>155</v>
      </c>
      <c r="B1430" s="45" t="n">
        <v>44339</v>
      </c>
      <c r="C1430" s="6" t="s">
        <v>203</v>
      </c>
      <c r="D1430" s="6" t="s">
        <v>176</v>
      </c>
      <c r="E1430" s="6" t="s">
        <v>177</v>
      </c>
      <c r="F1430" s="34" t="n">
        <v>0.497516632080078</v>
      </c>
      <c r="G1430" s="34" t="n">
        <v>0.355640617453986</v>
      </c>
      <c r="H1430" s="34" t="n">
        <v>0.398930852279404</v>
      </c>
      <c r="I1430" s="35" t="n">
        <v>2.81</v>
      </c>
      <c r="J1430" s="6" t="n">
        <v>1</v>
      </c>
      <c r="K1430" s="35" t="n">
        <v>1.81</v>
      </c>
      <c r="L1430" s="42" t="n">
        <v>115.979849980463</v>
      </c>
      <c r="M1430" s="42" t="n">
        <v>209.923528464638</v>
      </c>
      <c r="N1430" s="42" t="n">
        <v>6191.49769279914</v>
      </c>
      <c r="O1430" s="6" t="str">
        <f aca="false">IF(H1430&lt;=0,"Below 0%",IF(H1430&lt;=0.05,"0-5%",IF(H1430&lt;=0.1,"5-10%",IF(H1430&lt;=0.2,"10-20%",IF(H1430&lt;=0.4,"20-40%","Above 40%")))))</f>
        <v>20-40%</v>
      </c>
    </row>
    <row r="1431" customFormat="false" ht="15" hidden="false" customHeight="false" outlineLevel="0" collapsed="false">
      <c r="A1431" s="6" t="s">
        <v>156</v>
      </c>
      <c r="B1431" s="45" t="n">
        <v>44422</v>
      </c>
      <c r="C1431" s="6" t="s">
        <v>198</v>
      </c>
      <c r="D1431" s="6" t="s">
        <v>182</v>
      </c>
      <c r="E1431" s="6" t="s">
        <v>174</v>
      </c>
      <c r="F1431" s="34" t="n">
        <v>0.336015492677689</v>
      </c>
      <c r="G1431" s="34" t="n">
        <v>0.294958884519128</v>
      </c>
      <c r="H1431" s="34" t="n">
        <v>0.139194343053933</v>
      </c>
      <c r="I1431" s="35" t="n">
        <v>3.4</v>
      </c>
      <c r="J1431" s="6" t="n">
        <v>0</v>
      </c>
      <c r="K1431" s="35" t="n">
        <v>-1</v>
      </c>
      <c r="L1431" s="42" t="n">
        <v>91.8745217958704</v>
      </c>
      <c r="M1431" s="42" t="n">
        <v>-91.8745217958704</v>
      </c>
      <c r="N1431" s="42" t="n">
        <v>6099.62317100326</v>
      </c>
      <c r="O1431" s="6" t="str">
        <f aca="false">IF(H1431&lt;=0,"Below 0%",IF(H1431&lt;=0.05,"0-5%",IF(H1431&lt;=0.1,"5-10%",IF(H1431&lt;=0.2,"10-20%",IF(H1431&lt;=0.4,"20-40%","Above 40%")))))</f>
        <v>10-20%</v>
      </c>
    </row>
    <row r="1432" customFormat="false" ht="15" hidden="false" customHeight="false" outlineLevel="0" collapsed="false">
      <c r="A1432" s="6" t="s">
        <v>156</v>
      </c>
      <c r="B1432" s="45" t="n">
        <v>44422</v>
      </c>
      <c r="C1432" s="6" t="s">
        <v>196</v>
      </c>
      <c r="D1432" s="6" t="s">
        <v>201</v>
      </c>
      <c r="E1432" s="6" t="s">
        <v>187</v>
      </c>
      <c r="F1432" s="34" t="n">
        <v>0.342454522848129</v>
      </c>
      <c r="G1432" s="34" t="n">
        <v>0.301078381703698</v>
      </c>
      <c r="H1432" s="34" t="n">
        <v>0.137426476488606</v>
      </c>
      <c r="I1432" s="35" t="n">
        <v>3.33</v>
      </c>
      <c r="J1432" s="6" t="n">
        <v>0</v>
      </c>
      <c r="K1432" s="35" t="n">
        <v>-1</v>
      </c>
      <c r="L1432" s="42" t="n">
        <v>93.2534956634398</v>
      </c>
      <c r="M1432" s="42" t="n">
        <v>-93.2534956634398</v>
      </c>
      <c r="N1432" s="42" t="n">
        <v>6006.36967533982</v>
      </c>
      <c r="O1432" s="6" t="str">
        <f aca="false">IF(H1432&lt;=0,"Below 0%",IF(H1432&lt;=0.05,"0-5%",IF(H1432&lt;=0.1,"5-10%",IF(H1432&lt;=0.2,"10-20%",IF(H1432&lt;=0.4,"20-40%","Above 40%")))))</f>
        <v>10-20%</v>
      </c>
    </row>
    <row r="1433" customFormat="false" ht="15" hidden="false" customHeight="false" outlineLevel="0" collapsed="false">
      <c r="A1433" s="6" t="s">
        <v>156</v>
      </c>
      <c r="B1433" s="45" t="n">
        <v>44422</v>
      </c>
      <c r="C1433" s="6" t="s">
        <v>173</v>
      </c>
      <c r="D1433" s="6" t="s">
        <v>179</v>
      </c>
      <c r="E1433" s="6" t="s">
        <v>177</v>
      </c>
      <c r="F1433" s="34" t="n">
        <v>0.279118120670319</v>
      </c>
      <c r="G1433" s="34" t="n">
        <v>0.235597038944319</v>
      </c>
      <c r="H1433" s="34" t="n">
        <v>0.184726777216776</v>
      </c>
      <c r="I1433" s="35" t="n">
        <v>4.25</v>
      </c>
      <c r="J1433" s="6" t="n">
        <v>0</v>
      </c>
      <c r="K1433" s="35" t="n">
        <v>-1</v>
      </c>
      <c r="L1433" s="42" t="n">
        <v>88.7060698332981</v>
      </c>
      <c r="M1433" s="42" t="n">
        <v>-88.7060698332981</v>
      </c>
      <c r="N1433" s="42" t="n">
        <v>5917.66360550653</v>
      </c>
      <c r="O1433" s="6" t="str">
        <f aca="false">IF(H1433&lt;=0,"Below 0%",IF(H1433&lt;=0.05,"0-5%",IF(H1433&lt;=0.1,"5-10%",IF(H1433&lt;=0.2,"10-20%",IF(H1433&lt;=0.4,"20-40%","Above 40%")))))</f>
        <v>10-20%</v>
      </c>
    </row>
    <row r="1434" customFormat="false" ht="15" hidden="false" customHeight="false" outlineLevel="0" collapsed="false">
      <c r="A1434" s="6" t="s">
        <v>156</v>
      </c>
      <c r="B1434" s="45" t="n">
        <v>44423</v>
      </c>
      <c r="C1434" s="6" t="s">
        <v>188</v>
      </c>
      <c r="D1434" s="6" t="s">
        <v>189</v>
      </c>
      <c r="E1434" s="6" t="s">
        <v>174</v>
      </c>
      <c r="F1434" s="34" t="n">
        <v>0.312030285596848</v>
      </c>
      <c r="G1434" s="34" t="n">
        <v>0.277464414181141</v>
      </c>
      <c r="H1434" s="34" t="n">
        <v>0.124577674285612</v>
      </c>
      <c r="I1434" s="35" t="n">
        <v>3.61</v>
      </c>
      <c r="J1434" s="6" t="n">
        <v>0</v>
      </c>
      <c r="K1434" s="35" t="n">
        <v>-1</v>
      </c>
      <c r="L1434" s="42" t="n">
        <v>71.6634339803233</v>
      </c>
      <c r="M1434" s="42" t="n">
        <v>-71.6634339803233</v>
      </c>
      <c r="N1434" s="42" t="n">
        <v>5846.0001715262</v>
      </c>
      <c r="O1434" s="6" t="str">
        <f aca="false">IF(H1434&lt;=0,"Below 0%",IF(H1434&lt;=0.05,"0-5%",IF(H1434&lt;=0.1,"5-10%",IF(H1434&lt;=0.2,"10-20%",IF(H1434&lt;=0.4,"20-40%","Above 40%")))))</f>
        <v>10-20%</v>
      </c>
    </row>
    <row r="1435" customFormat="false" ht="15" hidden="false" customHeight="false" outlineLevel="0" collapsed="false">
      <c r="A1435" s="6" t="s">
        <v>156</v>
      </c>
      <c r="B1435" s="45" t="n">
        <v>44423</v>
      </c>
      <c r="C1435" s="6" t="s">
        <v>188</v>
      </c>
      <c r="D1435" s="6" t="s">
        <v>189</v>
      </c>
      <c r="E1435" s="6" t="s">
        <v>177</v>
      </c>
      <c r="F1435" s="34" t="n">
        <v>0.525689482688904</v>
      </c>
      <c r="G1435" s="34" t="n">
        <v>0.424426497963525</v>
      </c>
      <c r="H1435" s="34" t="n">
        <v>0.238587800741133</v>
      </c>
      <c r="I1435" s="35" t="n">
        <v>2.36</v>
      </c>
      <c r="J1435" s="6" t="n">
        <v>1</v>
      </c>
      <c r="K1435" s="35" t="n">
        <v>1.36</v>
      </c>
      <c r="L1435" s="42" t="n">
        <v>118.353272110131</v>
      </c>
      <c r="M1435" s="42" t="n">
        <v>160.960450069778</v>
      </c>
      <c r="N1435" s="42" t="n">
        <v>6006.96062159598</v>
      </c>
      <c r="O1435" s="6" t="str">
        <f aca="false">IF(H1435&lt;=0,"Below 0%",IF(H1435&lt;=0.05,"0-5%",IF(H1435&lt;=0.1,"5-10%",IF(H1435&lt;=0.2,"10-20%",IF(H1435&lt;=0.4,"20-40%","Above 40%")))))</f>
        <v>20-40%</v>
      </c>
    </row>
    <row r="1436" customFormat="false" ht="15" hidden="false" customHeight="false" outlineLevel="0" collapsed="false">
      <c r="A1436" s="6" t="s">
        <v>156</v>
      </c>
      <c r="B1436" s="45" t="n">
        <v>44423</v>
      </c>
      <c r="C1436" s="6" t="s">
        <v>181</v>
      </c>
      <c r="D1436" s="6" t="s">
        <v>194</v>
      </c>
      <c r="E1436" s="6" t="s">
        <v>174</v>
      </c>
      <c r="F1436" s="34" t="n">
        <v>0.276538044214249</v>
      </c>
      <c r="G1436" s="34" t="n">
        <v>0.232852370459876</v>
      </c>
      <c r="H1436" s="34" t="n">
        <v>0.187611032982376</v>
      </c>
      <c r="I1436" s="35" t="n">
        <v>4.3</v>
      </c>
      <c r="J1436" s="6" t="n">
        <v>0</v>
      </c>
      <c r="K1436" s="35" t="n">
        <v>-1</v>
      </c>
      <c r="L1436" s="42" t="n">
        <v>84.7811067854026</v>
      </c>
      <c r="M1436" s="42" t="n">
        <v>-84.7811067854026</v>
      </c>
      <c r="N1436" s="42" t="n">
        <v>5922.17951481058</v>
      </c>
      <c r="O1436" s="6" t="str">
        <f aca="false">IF(H1436&lt;=0,"Below 0%",IF(H1436&lt;=0.05,"0-5%",IF(H1436&lt;=0.1,"5-10%",IF(H1436&lt;=0.2,"10-20%",IF(H1436&lt;=0.4,"20-40%","Above 40%")))))</f>
        <v>10-20%</v>
      </c>
    </row>
    <row r="1437" customFormat="false" ht="15" hidden="false" customHeight="false" outlineLevel="0" collapsed="false">
      <c r="A1437" s="6" t="s">
        <v>156</v>
      </c>
      <c r="B1437" s="45" t="n">
        <v>44429</v>
      </c>
      <c r="C1437" s="6" t="s">
        <v>182</v>
      </c>
      <c r="D1437" s="6" t="s">
        <v>188</v>
      </c>
      <c r="E1437" s="6" t="s">
        <v>174</v>
      </c>
      <c r="F1437" s="34" t="n">
        <v>0.299138844013214</v>
      </c>
      <c r="G1437" s="34" t="n">
        <v>0.239273223577583</v>
      </c>
      <c r="H1437" s="34" t="n">
        <v>0.250197742733301</v>
      </c>
      <c r="I1437" s="35" t="n">
        <v>4.2</v>
      </c>
      <c r="J1437" s="6" t="n">
        <v>0</v>
      </c>
      <c r="K1437" s="35" t="n">
        <v>-1</v>
      </c>
      <c r="L1437" s="42" t="n">
        <v>118.443590296212</v>
      </c>
      <c r="M1437" s="42" t="n">
        <v>-118.443590296212</v>
      </c>
      <c r="N1437" s="42" t="n">
        <v>5803.73592451437</v>
      </c>
      <c r="O1437" s="6" t="str">
        <f aca="false">IF(H1437&lt;=0,"Below 0%",IF(H1437&lt;=0.05,"0-5%",IF(H1437&lt;=0.1,"5-10%",IF(H1437&lt;=0.2,"10-20%",IF(H1437&lt;=0.4,"20-40%","Above 40%")))))</f>
        <v>20-40%</v>
      </c>
    </row>
    <row r="1438" customFormat="false" ht="15" hidden="false" customHeight="false" outlineLevel="0" collapsed="false">
      <c r="A1438" s="6" t="s">
        <v>156</v>
      </c>
      <c r="B1438" s="45" t="n">
        <v>44429</v>
      </c>
      <c r="C1438" s="6" t="s">
        <v>182</v>
      </c>
      <c r="D1438" s="6" t="s">
        <v>188</v>
      </c>
      <c r="E1438" s="6" t="s">
        <v>177</v>
      </c>
      <c r="F1438" s="34" t="n">
        <v>0.290588647127152</v>
      </c>
      <c r="G1438" s="34" t="n">
        <v>0.223321675339077</v>
      </c>
      <c r="H1438" s="34" t="n">
        <v>0.301211119278685</v>
      </c>
      <c r="I1438" s="35" t="n">
        <v>4.5</v>
      </c>
      <c r="J1438" s="6" t="n">
        <v>0</v>
      </c>
      <c r="K1438" s="35" t="n">
        <v>-1</v>
      </c>
      <c r="L1438" s="42" t="n">
        <v>118.443590296212</v>
      </c>
      <c r="M1438" s="42" t="n">
        <v>-118.443590296212</v>
      </c>
      <c r="N1438" s="42" t="n">
        <v>5685.29233421816</v>
      </c>
      <c r="O1438" s="6" t="str">
        <f aca="false">IF(H1438&lt;=0,"Below 0%",IF(H1438&lt;=0.05,"0-5%",IF(H1438&lt;=0.1,"5-10%",IF(H1438&lt;=0.2,"10-20%",IF(H1438&lt;=0.4,"20-40%","Above 40%")))))</f>
        <v>20-40%</v>
      </c>
    </row>
    <row r="1439" customFormat="false" ht="15" hidden="false" customHeight="false" outlineLevel="0" collapsed="false">
      <c r="A1439" s="6" t="s">
        <v>156</v>
      </c>
      <c r="B1439" s="45" t="n">
        <v>44429</v>
      </c>
      <c r="C1439" s="6" t="s">
        <v>201</v>
      </c>
      <c r="D1439" s="6" t="s">
        <v>198</v>
      </c>
      <c r="E1439" s="6" t="s">
        <v>174</v>
      </c>
      <c r="F1439" s="34" t="n">
        <v>0.312734156847</v>
      </c>
      <c r="G1439" s="34" t="n">
        <v>0.276995305164319</v>
      </c>
      <c r="H1439" s="34" t="n">
        <v>0.129023312006967</v>
      </c>
      <c r="I1439" s="35" t="n">
        <v>3.6</v>
      </c>
      <c r="J1439" s="6" t="n">
        <v>0</v>
      </c>
      <c r="K1439" s="35" t="n">
        <v>-1</v>
      </c>
      <c r="L1439" s="42" t="n">
        <v>71.6600603200507</v>
      </c>
      <c r="M1439" s="42" t="n">
        <v>-71.6600603200507</v>
      </c>
      <c r="N1439" s="42" t="n">
        <v>5613.63227389811</v>
      </c>
      <c r="O1439" s="6" t="str">
        <f aca="false">IF(H1439&lt;=0,"Below 0%",IF(H1439&lt;=0.05,"0-5%",IF(H1439&lt;=0.1,"5-10%",IF(H1439&lt;=0.2,"10-20%",IF(H1439&lt;=0.4,"20-40%","Above 40%")))))</f>
        <v>10-20%</v>
      </c>
    </row>
    <row r="1440" customFormat="false" ht="15" hidden="false" customHeight="false" outlineLevel="0" collapsed="false">
      <c r="A1440" s="6" t="s">
        <v>156</v>
      </c>
      <c r="B1440" s="45" t="n">
        <v>44430</v>
      </c>
      <c r="C1440" s="6" t="s">
        <v>185</v>
      </c>
      <c r="D1440" s="6" t="s">
        <v>190</v>
      </c>
      <c r="E1440" s="6" t="s">
        <v>187</v>
      </c>
      <c r="F1440" s="34" t="n">
        <v>0.273319691419601</v>
      </c>
      <c r="G1440" s="34" t="n">
        <v>0.199429960600218</v>
      </c>
      <c r="H1440" s="34" t="n">
        <v>0.370504665382272</v>
      </c>
      <c r="I1440" s="35" t="n">
        <v>5</v>
      </c>
      <c r="J1440" s="6" t="n">
        <v>0</v>
      </c>
      <c r="K1440" s="35" t="n">
        <v>-1</v>
      </c>
      <c r="L1440" s="42" t="n">
        <v>112.272645477962</v>
      </c>
      <c r="M1440" s="42" t="n">
        <v>-112.272645477962</v>
      </c>
      <c r="N1440" s="42" t="n">
        <v>5501.35962842014</v>
      </c>
      <c r="O1440" s="6" t="str">
        <f aca="false">IF(H1440&lt;=0,"Below 0%",IF(H1440&lt;=0.05,"0-5%",IF(H1440&lt;=0.1,"5-10%",IF(H1440&lt;=0.2,"10-20%",IF(H1440&lt;=0.4,"20-40%","Above 40%")))))</f>
        <v>20-40%</v>
      </c>
    </row>
    <row r="1441" customFormat="false" ht="15" hidden="false" customHeight="false" outlineLevel="0" collapsed="false">
      <c r="A1441" s="6" t="s">
        <v>156</v>
      </c>
      <c r="B1441" s="45" t="n">
        <v>44430</v>
      </c>
      <c r="C1441" s="6" t="s">
        <v>185</v>
      </c>
      <c r="D1441" s="6" t="s">
        <v>190</v>
      </c>
      <c r="E1441" s="6" t="s">
        <v>174</v>
      </c>
      <c r="F1441" s="34" t="n">
        <v>0.325475871562958</v>
      </c>
      <c r="G1441" s="34" t="n">
        <v>0.255679436666946</v>
      </c>
      <c r="H1441" s="34" t="n">
        <v>0.272984154712958</v>
      </c>
      <c r="I1441" s="35" t="n">
        <v>3.9</v>
      </c>
      <c r="J1441" s="6" t="n">
        <v>0</v>
      </c>
      <c r="K1441" s="35" t="n">
        <v>-1</v>
      </c>
      <c r="L1441" s="42" t="n">
        <v>112.272645477962</v>
      </c>
      <c r="M1441" s="42" t="n">
        <v>-112.272645477962</v>
      </c>
      <c r="N1441" s="42" t="n">
        <v>5389.08698294218</v>
      </c>
      <c r="O1441" s="6" t="str">
        <f aca="false">IF(H1441&lt;=0,"Below 0%",IF(H1441&lt;=0.05,"0-5%",IF(H1441&lt;=0.1,"5-10%",IF(H1441&lt;=0.2,"10-20%",IF(H1441&lt;=0.4,"20-40%","Above 40%")))))</f>
        <v>20-40%</v>
      </c>
    </row>
    <row r="1442" customFormat="false" ht="15" hidden="false" customHeight="false" outlineLevel="0" collapsed="false">
      <c r="A1442" s="6" t="s">
        <v>156</v>
      </c>
      <c r="B1442" s="45" t="n">
        <v>44430</v>
      </c>
      <c r="C1442" s="6" t="s">
        <v>203</v>
      </c>
      <c r="D1442" s="6" t="s">
        <v>181</v>
      </c>
      <c r="E1442" s="6" t="s">
        <v>177</v>
      </c>
      <c r="F1442" s="34" t="n">
        <v>0.450137048959732</v>
      </c>
      <c r="G1442" s="34" t="n">
        <v>0.396716768386203</v>
      </c>
      <c r="H1442" s="34" t="n">
        <v>0.134655968263798</v>
      </c>
      <c r="I1442" s="35" t="n">
        <v>2.55</v>
      </c>
      <c r="J1442" s="6" t="n">
        <v>1</v>
      </c>
      <c r="K1442" s="35" t="n">
        <v>1.55</v>
      </c>
      <c r="L1442" s="42" t="n">
        <v>112.272645477962</v>
      </c>
      <c r="M1442" s="42" t="n">
        <v>174.022600490841</v>
      </c>
      <c r="N1442" s="42" t="n">
        <v>5563.10958343302</v>
      </c>
      <c r="O1442" s="6" t="str">
        <f aca="false">IF(H1442&lt;=0,"Below 0%",IF(H1442&lt;=0.05,"0-5%",IF(H1442&lt;=0.1,"5-10%",IF(H1442&lt;=0.2,"10-20%",IF(H1442&lt;=0.4,"20-40%","Above 40%")))))</f>
        <v>10-20%</v>
      </c>
    </row>
    <row r="1443" customFormat="false" ht="15" hidden="false" customHeight="false" outlineLevel="0" collapsed="false">
      <c r="A1443" s="6" t="s">
        <v>156</v>
      </c>
      <c r="B1443" s="45" t="n">
        <v>44436</v>
      </c>
      <c r="C1443" s="6" t="s">
        <v>188</v>
      </c>
      <c r="D1443" s="6" t="s">
        <v>179</v>
      </c>
      <c r="E1443" s="6" t="s">
        <v>174</v>
      </c>
      <c r="F1443" s="34" t="n">
        <v>0.350277990102768</v>
      </c>
      <c r="G1443" s="34" t="n">
        <v>0.267930374555728</v>
      </c>
      <c r="H1443" s="34" t="n">
        <v>0.307347069863154</v>
      </c>
      <c r="I1443" s="35" t="n">
        <v>3.77</v>
      </c>
      <c r="J1443" s="6" t="n">
        <v>1</v>
      </c>
      <c r="K1443" s="35" t="n">
        <v>2.77</v>
      </c>
      <c r="L1443" s="42" t="n">
        <v>111.26219166866</v>
      </c>
      <c r="M1443" s="42" t="n">
        <v>308.196270922189</v>
      </c>
      <c r="N1443" s="42" t="n">
        <v>5871.30585435521</v>
      </c>
      <c r="O1443" s="6" t="str">
        <f aca="false">IF(H1443&lt;=0,"Below 0%",IF(H1443&lt;=0.05,"0-5%",IF(H1443&lt;=0.1,"5-10%",IF(H1443&lt;=0.2,"10-20%",IF(H1443&lt;=0.4,"20-40%","Above 40%")))))</f>
        <v>20-40%</v>
      </c>
    </row>
    <row r="1444" customFormat="false" ht="15" hidden="false" customHeight="false" outlineLevel="0" collapsed="false">
      <c r="A1444" s="6" t="s">
        <v>156</v>
      </c>
      <c r="B1444" s="45" t="n">
        <v>44436</v>
      </c>
      <c r="C1444" s="6" t="s">
        <v>201</v>
      </c>
      <c r="D1444" s="6" t="s">
        <v>173</v>
      </c>
      <c r="E1444" s="6" t="s">
        <v>177</v>
      </c>
      <c r="F1444" s="34" t="n">
        <v>0.352631092071533</v>
      </c>
      <c r="G1444" s="34" t="n">
        <v>0.292220559948707</v>
      </c>
      <c r="H1444" s="34" t="n">
        <v>0.206729232650263</v>
      </c>
      <c r="I1444" s="35" t="n">
        <v>3.42</v>
      </c>
      <c r="J1444" s="6" t="n">
        <v>1</v>
      </c>
      <c r="K1444" s="35" t="n">
        <v>2.42</v>
      </c>
      <c r="L1444" s="42" t="n">
        <v>111.26219166866</v>
      </c>
      <c r="M1444" s="42" t="n">
        <v>269.254503838158</v>
      </c>
      <c r="N1444" s="42" t="n">
        <v>6140.56035819337</v>
      </c>
      <c r="O1444" s="6" t="str">
        <f aca="false">IF(H1444&lt;=0,"Below 0%",IF(H1444&lt;=0.05,"0-5%",IF(H1444&lt;=0.1,"5-10%",IF(H1444&lt;=0.2,"10-20%",IF(H1444&lt;=0.4,"20-40%","Above 40%")))))</f>
        <v>20-40%</v>
      </c>
    </row>
    <row r="1445" customFormat="false" ht="15" hidden="false" customHeight="false" outlineLevel="0" collapsed="false">
      <c r="A1445" s="6" t="s">
        <v>156</v>
      </c>
      <c r="B1445" s="45" t="n">
        <v>44436</v>
      </c>
      <c r="C1445" s="6" t="s">
        <v>172</v>
      </c>
      <c r="D1445" s="6" t="s">
        <v>195</v>
      </c>
      <c r="E1445" s="6" t="s">
        <v>177</v>
      </c>
      <c r="F1445" s="34" t="n">
        <v>0.610162258148193</v>
      </c>
      <c r="G1445" s="34" t="n">
        <v>0.512404973775709</v>
      </c>
      <c r="H1445" s="34" t="n">
        <v>0.190781294826532</v>
      </c>
      <c r="I1445" s="35" t="n">
        <v>1.97</v>
      </c>
      <c r="J1445" s="6" t="n">
        <v>1</v>
      </c>
      <c r="K1445" s="35" t="n">
        <v>0.97</v>
      </c>
      <c r="L1445" s="42" t="n">
        <v>111.26219166866</v>
      </c>
      <c r="M1445" s="42" t="n">
        <v>107.924325918601</v>
      </c>
      <c r="N1445" s="42" t="n">
        <v>6248.48468411197</v>
      </c>
      <c r="O1445" s="6" t="str">
        <f aca="false">IF(H1445&lt;=0,"Below 0%",IF(H1445&lt;=0.05,"0-5%",IF(H1445&lt;=0.1,"5-10%",IF(H1445&lt;=0.2,"10-20%",IF(H1445&lt;=0.4,"20-40%","Above 40%")))))</f>
        <v>10-20%</v>
      </c>
    </row>
    <row r="1446" customFormat="false" ht="15" hidden="false" customHeight="false" outlineLevel="0" collapsed="false">
      <c r="A1446" s="6" t="s">
        <v>156</v>
      </c>
      <c r="B1446" s="45" t="n">
        <v>44450</v>
      </c>
      <c r="C1446" s="6" t="s">
        <v>206</v>
      </c>
      <c r="D1446" s="6" t="s">
        <v>201</v>
      </c>
      <c r="E1446" s="6" t="s">
        <v>187</v>
      </c>
      <c r="F1446" s="34" t="n">
        <v>0.392239719629288</v>
      </c>
      <c r="G1446" s="34" t="n">
        <v>0.334144470990768</v>
      </c>
      <c r="H1446" s="34" t="n">
        <v>0.173862666248112</v>
      </c>
      <c r="I1446" s="35" t="n">
        <v>2.99</v>
      </c>
      <c r="J1446" s="6" t="n">
        <v>0</v>
      </c>
      <c r="K1446" s="35" t="n">
        <v>-1</v>
      </c>
      <c r="L1446" s="42" t="n">
        <v>124.969693682239</v>
      </c>
      <c r="M1446" s="42" t="n">
        <v>-124.969693682239</v>
      </c>
      <c r="N1446" s="42" t="n">
        <v>6123.51499042973</v>
      </c>
      <c r="O1446" s="6" t="str">
        <f aca="false">IF(H1446&lt;=0,"Below 0%",IF(H1446&lt;=0.05,"0-5%",IF(H1446&lt;=0.1,"5-10%",IF(H1446&lt;=0.2,"10-20%",IF(H1446&lt;=0.4,"20-40%","Above 40%")))))</f>
        <v>10-20%</v>
      </c>
    </row>
    <row r="1447" customFormat="false" ht="15" hidden="false" customHeight="false" outlineLevel="0" collapsed="false">
      <c r="A1447" s="6" t="s">
        <v>156</v>
      </c>
      <c r="B1447" s="45" t="n">
        <v>44450</v>
      </c>
      <c r="C1447" s="6" t="s">
        <v>198</v>
      </c>
      <c r="D1447" s="6" t="s">
        <v>203</v>
      </c>
      <c r="E1447" s="6" t="s">
        <v>187</v>
      </c>
      <c r="F1447" s="34" t="n">
        <v>0.36591511964798</v>
      </c>
      <c r="G1447" s="34" t="n">
        <v>0.283836062712703</v>
      </c>
      <c r="H1447" s="34" t="n">
        <v>0.289177689934197</v>
      </c>
      <c r="I1447" s="35" t="n">
        <v>3.48</v>
      </c>
      <c r="J1447" s="6" t="n">
        <v>0</v>
      </c>
      <c r="K1447" s="35" t="n">
        <v>-1</v>
      </c>
      <c r="L1447" s="42" t="n">
        <v>124.969693682239</v>
      </c>
      <c r="M1447" s="42" t="n">
        <v>-124.969693682239</v>
      </c>
      <c r="N1447" s="42" t="n">
        <v>5998.54529674749</v>
      </c>
      <c r="O1447" s="6" t="str">
        <f aca="false">IF(H1447&lt;=0,"Below 0%",IF(H1447&lt;=0.05,"0-5%",IF(H1447&lt;=0.1,"5-10%",IF(H1447&lt;=0.2,"10-20%",IF(H1447&lt;=0.4,"20-40%","Above 40%")))))</f>
        <v>20-40%</v>
      </c>
    </row>
    <row r="1448" customFormat="false" ht="15" hidden="false" customHeight="false" outlineLevel="0" collapsed="false">
      <c r="A1448" s="6" t="s">
        <v>156</v>
      </c>
      <c r="B1448" s="45" t="n">
        <v>44451</v>
      </c>
      <c r="C1448" s="6" t="s">
        <v>205</v>
      </c>
      <c r="D1448" s="6" t="s">
        <v>183</v>
      </c>
      <c r="E1448" s="6" t="s">
        <v>177</v>
      </c>
      <c r="F1448" s="34" t="n">
        <v>0.620741486549377</v>
      </c>
      <c r="G1448" s="34" t="n">
        <v>0.547922391539679</v>
      </c>
      <c r="H1448" s="34" t="n">
        <v>0.132900381758583</v>
      </c>
      <c r="I1448" s="35" t="n">
        <v>1.83</v>
      </c>
      <c r="J1448" s="6" t="n">
        <v>1</v>
      </c>
      <c r="K1448" s="35" t="n">
        <v>0.83</v>
      </c>
      <c r="L1448" s="42" t="n">
        <v>119.97090593495</v>
      </c>
      <c r="M1448" s="42" t="n">
        <v>99.5758519260084</v>
      </c>
      <c r="N1448" s="42" t="n">
        <v>6098.1211486735</v>
      </c>
      <c r="O1448" s="6" t="str">
        <f aca="false">IF(H1448&lt;=0,"Below 0%",IF(H1448&lt;=0.05,"0-5%",IF(H1448&lt;=0.1,"5-10%",IF(H1448&lt;=0.2,"10-20%",IF(H1448&lt;=0.4,"20-40%","Above 40%")))))</f>
        <v>10-20%</v>
      </c>
    </row>
    <row r="1449" customFormat="false" ht="15" hidden="false" customHeight="false" outlineLevel="0" collapsed="false">
      <c r="A1449" s="6" t="s">
        <v>156</v>
      </c>
      <c r="B1449" s="45" t="n">
        <v>44452</v>
      </c>
      <c r="C1449" s="6" t="s">
        <v>173</v>
      </c>
      <c r="D1449" s="6" t="s">
        <v>196</v>
      </c>
      <c r="E1449" s="6" t="s">
        <v>187</v>
      </c>
      <c r="F1449" s="34" t="n">
        <v>0.643727719783783</v>
      </c>
      <c r="G1449" s="34" t="n">
        <v>0.55453667953668</v>
      </c>
      <c r="H1449" s="34" t="n">
        <v>0.160838847164489</v>
      </c>
      <c r="I1449" s="35" t="n">
        <v>1.8</v>
      </c>
      <c r="J1449" s="6" t="n">
        <v>1</v>
      </c>
      <c r="K1449" s="35" t="n">
        <v>0.8</v>
      </c>
      <c r="L1449" s="42" t="n">
        <v>121.96242297347</v>
      </c>
      <c r="M1449" s="42" t="n">
        <v>97.569938378776</v>
      </c>
      <c r="N1449" s="42" t="n">
        <v>6195.69108705228</v>
      </c>
      <c r="O1449" s="6" t="str">
        <f aca="false">IF(H1449&lt;=0,"Below 0%",IF(H1449&lt;=0.05,"0-5%",IF(H1449&lt;=0.1,"5-10%",IF(H1449&lt;=0.2,"10-20%",IF(H1449&lt;=0.4,"20-40%","Above 40%")))))</f>
        <v>10-20%</v>
      </c>
    </row>
    <row r="1450" customFormat="false" ht="15" hidden="false" customHeight="false" outlineLevel="0" collapsed="false">
      <c r="A1450" s="6" t="s">
        <v>156</v>
      </c>
      <c r="B1450" s="45" t="n">
        <v>44457</v>
      </c>
      <c r="C1450" s="6" t="s">
        <v>182</v>
      </c>
      <c r="D1450" s="6" t="s">
        <v>173</v>
      </c>
      <c r="E1450" s="6" t="s">
        <v>177</v>
      </c>
      <c r="F1450" s="34" t="n">
        <v>0.358780205249786</v>
      </c>
      <c r="G1450" s="34" t="n">
        <v>0.313988313551771</v>
      </c>
      <c r="H1450" s="34" t="n">
        <v>0.142654645936781</v>
      </c>
      <c r="I1450" s="35" t="n">
        <v>3.19</v>
      </c>
      <c r="J1450" s="6" t="n">
        <v>0</v>
      </c>
      <c r="K1450" s="35" t="n">
        <v>-1</v>
      </c>
      <c r="L1450" s="42" t="n">
        <v>102.206874812214</v>
      </c>
      <c r="M1450" s="42" t="n">
        <v>-102.206874812214</v>
      </c>
      <c r="N1450" s="42" t="n">
        <v>6093.48421224006</v>
      </c>
      <c r="O1450" s="6" t="str">
        <f aca="false">IF(H1450&lt;=0,"Below 0%",IF(H1450&lt;=0.05,"0-5%",IF(H1450&lt;=0.1,"5-10%",IF(H1450&lt;=0.2,"10-20%",IF(H1450&lt;=0.4,"20-40%","Above 40%")))))</f>
        <v>10-20%</v>
      </c>
    </row>
    <row r="1451" customFormat="false" ht="15" hidden="false" customHeight="false" outlineLevel="0" collapsed="false">
      <c r="A1451" s="6" t="s">
        <v>156</v>
      </c>
      <c r="B1451" s="45" t="n">
        <v>44457</v>
      </c>
      <c r="C1451" s="6" t="s">
        <v>203</v>
      </c>
      <c r="D1451" s="6" t="s">
        <v>206</v>
      </c>
      <c r="E1451" s="6" t="s">
        <v>174</v>
      </c>
      <c r="F1451" s="34" t="n">
        <v>0.339008271694183</v>
      </c>
      <c r="G1451" s="34" t="n">
        <v>0.295163853780368</v>
      </c>
      <c r="H1451" s="34" t="n">
        <v>0.148542639460319</v>
      </c>
      <c r="I1451" s="35" t="n">
        <v>3.35</v>
      </c>
      <c r="J1451" s="6" t="n">
        <v>0</v>
      </c>
      <c r="K1451" s="35" t="n">
        <v>-1</v>
      </c>
      <c r="L1451" s="42" t="n">
        <v>89.4273595368186</v>
      </c>
      <c r="M1451" s="42" t="n">
        <v>-89.4273595368186</v>
      </c>
      <c r="N1451" s="42" t="n">
        <v>6004.05685270324</v>
      </c>
      <c r="O1451" s="6" t="str">
        <f aca="false">IF(H1451&lt;=0,"Below 0%",IF(H1451&lt;=0.05,"0-5%",IF(H1451&lt;=0.1,"5-10%",IF(H1451&lt;=0.2,"10-20%",IF(H1451&lt;=0.4,"20-40%","Above 40%")))))</f>
        <v>10-20%</v>
      </c>
    </row>
    <row r="1452" customFormat="false" ht="15" hidden="false" customHeight="false" outlineLevel="0" collapsed="false">
      <c r="A1452" s="6" t="s">
        <v>156</v>
      </c>
      <c r="B1452" s="45" t="n">
        <v>44457</v>
      </c>
      <c r="C1452" s="6" t="s">
        <v>203</v>
      </c>
      <c r="D1452" s="6" t="s">
        <v>206</v>
      </c>
      <c r="E1452" s="6" t="s">
        <v>177</v>
      </c>
      <c r="F1452" s="34" t="n">
        <v>0.27036914229393</v>
      </c>
      <c r="G1452" s="34" t="n">
        <v>0.197759782032846</v>
      </c>
      <c r="H1452" s="34" t="n">
        <v>0.36715938657853</v>
      </c>
      <c r="I1452" s="35" t="n">
        <v>5</v>
      </c>
      <c r="J1452" s="6" t="n">
        <v>1</v>
      </c>
      <c r="K1452" s="35" t="n">
        <v>4</v>
      </c>
      <c r="L1452" s="42" t="n">
        <v>123.913821741046</v>
      </c>
      <c r="M1452" s="42" t="n">
        <v>495.655286964182</v>
      </c>
      <c r="N1452" s="42" t="n">
        <v>6499.71213966743</v>
      </c>
      <c r="O1452" s="6" t="str">
        <f aca="false">IF(H1452&lt;=0,"Below 0%",IF(H1452&lt;=0.05,"0-5%",IF(H1452&lt;=0.1,"5-10%",IF(H1452&lt;=0.2,"10-20%",IF(H1452&lt;=0.4,"20-40%","Above 40%")))))</f>
        <v>20-40%</v>
      </c>
    </row>
    <row r="1453" customFormat="false" ht="15" hidden="false" customHeight="false" outlineLevel="0" collapsed="false">
      <c r="A1453" s="6" t="s">
        <v>156</v>
      </c>
      <c r="B1453" s="45" t="n">
        <v>44458</v>
      </c>
      <c r="C1453" s="6" t="s">
        <v>201</v>
      </c>
      <c r="D1453" s="6" t="s">
        <v>195</v>
      </c>
      <c r="E1453" s="6" t="s">
        <v>177</v>
      </c>
      <c r="F1453" s="34" t="n">
        <v>0.432880103588104</v>
      </c>
      <c r="G1453" s="34" t="n">
        <v>0.354243542435424</v>
      </c>
      <c r="H1453" s="34" t="n">
        <v>0.221984459087253</v>
      </c>
      <c r="I1453" s="35" t="n">
        <v>2.85</v>
      </c>
      <c r="J1453" s="6" t="n">
        <v>0</v>
      </c>
      <c r="K1453" s="35" t="n">
        <v>-1</v>
      </c>
      <c r="L1453" s="42" t="n">
        <v>129.994242793349</v>
      </c>
      <c r="M1453" s="42" t="n">
        <v>-129.994242793349</v>
      </c>
      <c r="N1453" s="42" t="n">
        <v>6369.71789687408</v>
      </c>
      <c r="O1453" s="6" t="str">
        <f aca="false">IF(H1453&lt;=0,"Below 0%",IF(H1453&lt;=0.05,"0-5%",IF(H1453&lt;=0.1,"5-10%",IF(H1453&lt;=0.2,"10-20%",IF(H1453&lt;=0.4,"20-40%","Above 40%")))))</f>
        <v>20-40%</v>
      </c>
    </row>
    <row r="1454" customFormat="false" ht="15" hidden="false" customHeight="false" outlineLevel="0" collapsed="false">
      <c r="A1454" s="6" t="s">
        <v>156</v>
      </c>
      <c r="B1454" s="45" t="n">
        <v>44458</v>
      </c>
      <c r="C1454" s="6" t="s">
        <v>189</v>
      </c>
      <c r="D1454" s="6" t="s">
        <v>176</v>
      </c>
      <c r="E1454" s="6" t="s">
        <v>174</v>
      </c>
      <c r="F1454" s="34" t="n">
        <v>0.28056412935257</v>
      </c>
      <c r="G1454" s="34" t="n">
        <v>0.246920188343133</v>
      </c>
      <c r="H1454" s="34" t="n">
        <v>0.136254314542657</v>
      </c>
      <c r="I1454" s="35" t="n">
        <v>4.05</v>
      </c>
      <c r="J1454" s="6" t="n">
        <v>0</v>
      </c>
      <c r="K1454" s="35" t="n">
        <v>-1</v>
      </c>
      <c r="L1454" s="42" t="n">
        <v>72.6074978885618</v>
      </c>
      <c r="M1454" s="42" t="n">
        <v>-72.6074978885618</v>
      </c>
      <c r="N1454" s="42" t="n">
        <v>6297.11039898552</v>
      </c>
      <c r="O1454" s="6" t="str">
        <f aca="false">IF(H1454&lt;=0,"Below 0%",IF(H1454&lt;=0.05,"0-5%",IF(H1454&lt;=0.1,"5-10%",IF(H1454&lt;=0.2,"10-20%",IF(H1454&lt;=0.4,"20-40%","Above 40%")))))</f>
        <v>10-20%</v>
      </c>
    </row>
    <row r="1455" customFormat="false" ht="15" hidden="false" customHeight="false" outlineLevel="0" collapsed="false">
      <c r="A1455" s="6" t="s">
        <v>156</v>
      </c>
      <c r="B1455" s="45" t="n">
        <v>44464</v>
      </c>
      <c r="C1455" s="6" t="s">
        <v>205</v>
      </c>
      <c r="D1455" s="6" t="s">
        <v>189</v>
      </c>
      <c r="E1455" s="6" t="s">
        <v>187</v>
      </c>
      <c r="F1455" s="34" t="n">
        <v>0.348531633615494</v>
      </c>
      <c r="G1455" s="34" t="n">
        <v>0.315159155373464</v>
      </c>
      <c r="H1455" s="34" t="n">
        <v>0.105890873461962</v>
      </c>
      <c r="I1455" s="35" t="n">
        <v>3.18</v>
      </c>
      <c r="J1455" s="6" t="n">
        <v>0</v>
      </c>
      <c r="K1455" s="35" t="n">
        <v>-1</v>
      </c>
      <c r="L1455" s="42" t="n">
        <v>78.2304719788861</v>
      </c>
      <c r="M1455" s="42" t="n">
        <v>-78.2304719788861</v>
      </c>
      <c r="N1455" s="42" t="n">
        <v>6218.87992700663</v>
      </c>
      <c r="O1455" s="6" t="str">
        <f aca="false">IF(H1455&lt;=0,"Below 0%",IF(H1455&lt;=0.05,"0-5%",IF(H1455&lt;=0.1,"5-10%",IF(H1455&lt;=0.2,"10-20%",IF(H1455&lt;=0.4,"20-40%","Above 40%")))))</f>
        <v>10-20%</v>
      </c>
    </row>
    <row r="1456" customFormat="false" ht="15" hidden="false" customHeight="false" outlineLevel="0" collapsed="false">
      <c r="A1456" s="6" t="s">
        <v>156</v>
      </c>
      <c r="B1456" s="45" t="n">
        <v>44465</v>
      </c>
      <c r="C1456" s="6" t="s">
        <v>185</v>
      </c>
      <c r="D1456" s="6" t="s">
        <v>181</v>
      </c>
      <c r="E1456" s="6" t="s">
        <v>174</v>
      </c>
      <c r="F1456" s="34" t="n">
        <v>0.374026000499725</v>
      </c>
      <c r="G1456" s="34" t="n">
        <v>0.289309683604986</v>
      </c>
      <c r="H1456" s="34" t="n">
        <v>0.292822265190434</v>
      </c>
      <c r="I1456" s="35" t="n">
        <v>3.5</v>
      </c>
      <c r="J1456" s="6" t="n">
        <v>0</v>
      </c>
      <c r="K1456" s="35" t="n">
        <v>-1</v>
      </c>
      <c r="L1456" s="42" t="n">
        <v>124.377598540133</v>
      </c>
      <c r="M1456" s="42" t="n">
        <v>-124.377598540133</v>
      </c>
      <c r="N1456" s="42" t="n">
        <v>6094.5023284665</v>
      </c>
      <c r="O1456" s="6" t="str">
        <f aca="false">IF(H1456&lt;=0,"Below 0%",IF(H1456&lt;=0.05,"0-5%",IF(H1456&lt;=0.1,"5-10%",IF(H1456&lt;=0.2,"10-20%",IF(H1456&lt;=0.4,"20-40%","Above 40%")))))</f>
        <v>20-40%</v>
      </c>
    </row>
    <row r="1457" customFormat="false" ht="15" hidden="false" customHeight="false" outlineLevel="0" collapsed="false">
      <c r="A1457" s="6" t="s">
        <v>156</v>
      </c>
      <c r="B1457" s="45" t="n">
        <v>44465</v>
      </c>
      <c r="C1457" s="6" t="s">
        <v>185</v>
      </c>
      <c r="D1457" s="6" t="s">
        <v>181</v>
      </c>
      <c r="E1457" s="6" t="s">
        <v>177</v>
      </c>
      <c r="F1457" s="34" t="n">
        <v>0.344038814306259</v>
      </c>
      <c r="G1457" s="34" t="n">
        <v>0.285234899328859</v>
      </c>
      <c r="H1457" s="34" t="n">
        <v>0.20615960780312</v>
      </c>
      <c r="I1457" s="35" t="n">
        <v>3.55</v>
      </c>
      <c r="J1457" s="6" t="n">
        <v>0</v>
      </c>
      <c r="K1457" s="35" t="n">
        <v>-1</v>
      </c>
      <c r="L1457" s="42" t="n">
        <v>124.377598540133</v>
      </c>
      <c r="M1457" s="42" t="n">
        <v>-124.377598540133</v>
      </c>
      <c r="N1457" s="42" t="n">
        <v>5970.12472992636</v>
      </c>
      <c r="O1457" s="6" t="str">
        <f aca="false">IF(H1457&lt;=0,"Below 0%",IF(H1457&lt;=0.05,"0-5%",IF(H1457&lt;=0.1,"5-10%",IF(H1457&lt;=0.2,"10-20%",IF(H1457&lt;=0.4,"20-40%","Above 40%")))))</f>
        <v>20-40%</v>
      </c>
    </row>
    <row r="1458" customFormat="false" ht="15" hidden="false" customHeight="false" outlineLevel="0" collapsed="false">
      <c r="A1458" s="6" t="s">
        <v>156</v>
      </c>
      <c r="B1458" s="45" t="n">
        <v>44465</v>
      </c>
      <c r="C1458" s="6" t="s">
        <v>179</v>
      </c>
      <c r="D1458" s="6" t="s">
        <v>203</v>
      </c>
      <c r="E1458" s="6" t="s">
        <v>174</v>
      </c>
      <c r="F1458" s="34" t="n">
        <v>0.376925319433212</v>
      </c>
      <c r="G1458" s="34" t="n">
        <v>0.296440205086256</v>
      </c>
      <c r="H1458" s="34" t="n">
        <v>0.271505392878599</v>
      </c>
      <c r="I1458" s="35" t="n">
        <v>3.38</v>
      </c>
      <c r="J1458" s="6" t="n">
        <v>0</v>
      </c>
      <c r="K1458" s="35" t="n">
        <v>-1</v>
      </c>
      <c r="L1458" s="42" t="n">
        <v>124.377598540133</v>
      </c>
      <c r="M1458" s="42" t="n">
        <v>-124.377598540133</v>
      </c>
      <c r="N1458" s="42" t="n">
        <v>5845.74713138623</v>
      </c>
      <c r="O1458" s="6" t="str">
        <f aca="false">IF(H1458&lt;=0,"Below 0%",IF(H1458&lt;=0.05,"0-5%",IF(H1458&lt;=0.1,"5-10%",IF(H1458&lt;=0.2,"10-20%",IF(H1458&lt;=0.4,"20-40%","Above 40%")))))</f>
        <v>20-40%</v>
      </c>
    </row>
    <row r="1459" customFormat="false" ht="15" hidden="false" customHeight="false" outlineLevel="0" collapsed="false">
      <c r="A1459" s="6" t="s">
        <v>156</v>
      </c>
      <c r="B1459" s="45" t="n">
        <v>44471</v>
      </c>
      <c r="C1459" s="6" t="s">
        <v>201</v>
      </c>
      <c r="D1459" s="6" t="s">
        <v>185</v>
      </c>
      <c r="E1459" s="6" t="s">
        <v>177</v>
      </c>
      <c r="F1459" s="34" t="n">
        <v>0.427258551120758</v>
      </c>
      <c r="G1459" s="34" t="n">
        <v>0.385959843998267</v>
      </c>
      <c r="H1459" s="34" t="n">
        <v>0.107002600826725</v>
      </c>
      <c r="I1459" s="35" t="n">
        <v>2.6</v>
      </c>
      <c r="J1459" s="6" t="n">
        <v>0</v>
      </c>
      <c r="K1459" s="35" t="n">
        <v>-1</v>
      </c>
      <c r="L1459" s="42" t="n">
        <v>101.270474610505</v>
      </c>
      <c r="M1459" s="42" t="n">
        <v>-101.270474610505</v>
      </c>
      <c r="N1459" s="42" t="n">
        <v>5744.47665677573</v>
      </c>
      <c r="O1459" s="6" t="str">
        <f aca="false">IF(H1459&lt;=0,"Below 0%",IF(H1459&lt;=0.05,"0-5%",IF(H1459&lt;=0.1,"5-10%",IF(H1459&lt;=0.2,"10-20%",IF(H1459&lt;=0.4,"20-40%","Above 40%")))))</f>
        <v>10-20%</v>
      </c>
    </row>
    <row r="1460" customFormat="false" ht="15" hidden="false" customHeight="false" outlineLevel="0" collapsed="false">
      <c r="A1460" s="6" t="s">
        <v>156</v>
      </c>
      <c r="B1460" s="45" t="n">
        <v>44471</v>
      </c>
      <c r="C1460" s="6" t="s">
        <v>196</v>
      </c>
      <c r="D1460" s="6" t="s">
        <v>172</v>
      </c>
      <c r="E1460" s="6" t="s">
        <v>187</v>
      </c>
      <c r="F1460" s="34" t="n">
        <v>0.649801552295685</v>
      </c>
      <c r="G1460" s="34" t="n">
        <v>0.512761656579925</v>
      </c>
      <c r="H1460" s="34" t="n">
        <v>0.267258469811889</v>
      </c>
      <c r="I1460" s="35" t="n">
        <v>1.94</v>
      </c>
      <c r="J1460" s="6" t="n">
        <v>0</v>
      </c>
      <c r="K1460" s="35" t="n">
        <v>-1</v>
      </c>
      <c r="L1460" s="42" t="n">
        <v>116.914942627725</v>
      </c>
      <c r="M1460" s="42" t="n">
        <v>-116.914942627725</v>
      </c>
      <c r="N1460" s="42" t="n">
        <v>5627.561714148</v>
      </c>
      <c r="O1460" s="6" t="str">
        <f aca="false">IF(H1460&lt;=0,"Below 0%",IF(H1460&lt;=0.05,"0-5%",IF(H1460&lt;=0.1,"5-10%",IF(H1460&lt;=0.2,"10-20%",IF(H1460&lt;=0.4,"20-40%","Above 40%")))))</f>
        <v>20-40%</v>
      </c>
    </row>
    <row r="1461" customFormat="false" ht="15" hidden="false" customHeight="false" outlineLevel="0" collapsed="false">
      <c r="A1461" s="6" t="s">
        <v>156</v>
      </c>
      <c r="B1461" s="45" t="n">
        <v>44471</v>
      </c>
      <c r="C1461" s="6" t="s">
        <v>176</v>
      </c>
      <c r="D1461" s="6" t="s">
        <v>173</v>
      </c>
      <c r="E1461" s="6" t="s">
        <v>174</v>
      </c>
      <c r="F1461" s="34" t="n">
        <v>0.285778313875198</v>
      </c>
      <c r="G1461" s="34" t="n">
        <v>0.219586286706206</v>
      </c>
      <c r="H1461" s="34" t="n">
        <v>0.3014397126609</v>
      </c>
      <c r="I1461" s="35" t="n">
        <v>4.55</v>
      </c>
      <c r="J1461" s="6" t="n">
        <v>1</v>
      </c>
      <c r="K1461" s="35" t="n">
        <v>3.55</v>
      </c>
      <c r="L1461" s="42" t="n">
        <v>116.914942627725</v>
      </c>
      <c r="M1461" s="42" t="n">
        <v>415.048046328422</v>
      </c>
      <c r="N1461" s="42" t="n">
        <v>6042.60976047642</v>
      </c>
      <c r="O1461" s="6" t="str">
        <f aca="false">IF(H1461&lt;=0,"Below 0%",IF(H1461&lt;=0.05,"0-5%",IF(H1461&lt;=0.1,"5-10%",IF(H1461&lt;=0.2,"10-20%",IF(H1461&lt;=0.4,"20-40%","Above 40%")))))</f>
        <v>20-40%</v>
      </c>
    </row>
    <row r="1462" customFormat="false" ht="15" hidden="false" customHeight="false" outlineLevel="0" collapsed="false">
      <c r="A1462" s="6" t="s">
        <v>156</v>
      </c>
      <c r="B1462" s="45" t="n">
        <v>44472</v>
      </c>
      <c r="C1462" s="6" t="s">
        <v>189</v>
      </c>
      <c r="D1462" s="6" t="s">
        <v>206</v>
      </c>
      <c r="E1462" s="6" t="s">
        <v>174</v>
      </c>
      <c r="F1462" s="34" t="n">
        <v>0.336529344320297</v>
      </c>
      <c r="G1462" s="34" t="n">
        <v>0.259362549800797</v>
      </c>
      <c r="H1462" s="34" t="n">
        <v>0.29752481450683</v>
      </c>
      <c r="I1462" s="35" t="n">
        <v>3.85</v>
      </c>
      <c r="J1462" s="6" t="n">
        <v>0</v>
      </c>
      <c r="K1462" s="35" t="n">
        <v>-1</v>
      </c>
      <c r="L1462" s="42" t="n">
        <v>120.852195209529</v>
      </c>
      <c r="M1462" s="42" t="n">
        <v>-120.852195209529</v>
      </c>
      <c r="N1462" s="42" t="n">
        <v>5921.75756526689</v>
      </c>
      <c r="O1462" s="6" t="str">
        <f aca="false">IF(H1462&lt;=0,"Below 0%",IF(H1462&lt;=0.05,"0-5%",IF(H1462&lt;=0.1,"5-10%",IF(H1462&lt;=0.2,"10-20%",IF(H1462&lt;=0.4,"20-40%","Above 40%")))))</f>
        <v>20-40%</v>
      </c>
    </row>
    <row r="1463" customFormat="false" ht="15" hidden="false" customHeight="false" outlineLevel="0" collapsed="false">
      <c r="A1463" s="6" t="s">
        <v>156</v>
      </c>
      <c r="B1463" s="45" t="n">
        <v>44472</v>
      </c>
      <c r="C1463" s="6" t="s">
        <v>181</v>
      </c>
      <c r="D1463" s="6" t="s">
        <v>182</v>
      </c>
      <c r="E1463" s="6" t="s">
        <v>174</v>
      </c>
      <c r="F1463" s="34" t="n">
        <v>0.319689452648163</v>
      </c>
      <c r="G1463" s="34" t="n">
        <v>0.273496144832037</v>
      </c>
      <c r="H1463" s="34" t="n">
        <v>0.168899301467283</v>
      </c>
      <c r="I1463" s="35" t="n">
        <v>3.65</v>
      </c>
      <c r="J1463" s="6" t="n">
        <v>0</v>
      </c>
      <c r="K1463" s="35" t="n">
        <v>-1</v>
      </c>
      <c r="L1463" s="42" t="n">
        <v>95.1235051588291</v>
      </c>
      <c r="M1463" s="42" t="n">
        <v>-95.1235051588291</v>
      </c>
      <c r="N1463" s="42" t="n">
        <v>5826.63406010807</v>
      </c>
      <c r="O1463" s="6" t="str">
        <f aca="false">IF(H1463&lt;=0,"Below 0%",IF(H1463&lt;=0.05,"0-5%",IF(H1463&lt;=0.1,"5-10%",IF(H1463&lt;=0.2,"10-20%",IF(H1463&lt;=0.4,"20-40%","Above 40%")))))</f>
        <v>10-20%</v>
      </c>
    </row>
    <row r="1464" customFormat="false" ht="15" hidden="false" customHeight="false" outlineLevel="0" collapsed="false">
      <c r="A1464" s="6" t="s">
        <v>156</v>
      </c>
      <c r="B1464" s="45" t="n">
        <v>44472</v>
      </c>
      <c r="C1464" s="6" t="s">
        <v>180</v>
      </c>
      <c r="D1464" s="6" t="s">
        <v>195</v>
      </c>
      <c r="E1464" s="6" t="s">
        <v>177</v>
      </c>
      <c r="F1464" s="34" t="n">
        <v>0.484325736761093</v>
      </c>
      <c r="G1464" s="34" t="n">
        <v>0.40721888014808</v>
      </c>
      <c r="H1464" s="34" t="n">
        <v>0.18934990584173</v>
      </c>
      <c r="I1464" s="35" t="n">
        <v>2.44</v>
      </c>
      <c r="J1464" s="6" t="n">
        <v>0</v>
      </c>
      <c r="K1464" s="35" t="n">
        <v>-1</v>
      </c>
      <c r="L1464" s="42" t="n">
        <v>120.852195209529</v>
      </c>
      <c r="M1464" s="42" t="n">
        <v>-120.852195209529</v>
      </c>
      <c r="N1464" s="42" t="n">
        <v>5705.78186489854</v>
      </c>
      <c r="O1464" s="6" t="str">
        <f aca="false">IF(H1464&lt;=0,"Below 0%",IF(H1464&lt;=0.05,"0-5%",IF(H1464&lt;=0.1,"5-10%",IF(H1464&lt;=0.2,"10-20%",IF(H1464&lt;=0.4,"20-40%","Above 40%")))))</f>
        <v>10-20%</v>
      </c>
    </row>
    <row r="1465" customFormat="false" ht="15" hidden="false" customHeight="false" outlineLevel="0" collapsed="false">
      <c r="A1465" s="6" t="s">
        <v>156</v>
      </c>
      <c r="B1465" s="45" t="n">
        <v>44485</v>
      </c>
      <c r="C1465" s="6" t="s">
        <v>182</v>
      </c>
      <c r="D1465" s="6" t="s">
        <v>203</v>
      </c>
      <c r="E1465" s="6" t="s">
        <v>174</v>
      </c>
      <c r="F1465" s="34" t="n">
        <v>0.3341463804245</v>
      </c>
      <c r="G1465" s="34" t="n">
        <v>0.294487129157086</v>
      </c>
      <c r="H1465" s="34" t="n">
        <v>0.134672273728671</v>
      </c>
      <c r="I1465" s="35" t="n">
        <v>3.4</v>
      </c>
      <c r="J1465" s="6" t="n">
        <v>0</v>
      </c>
      <c r="K1465" s="35" t="n">
        <v>-1</v>
      </c>
      <c r="L1465" s="42" t="n">
        <v>80.8899740732596</v>
      </c>
      <c r="M1465" s="42" t="n">
        <v>-80.8899740732596</v>
      </c>
      <c r="N1465" s="42" t="n">
        <v>5624.89189082528</v>
      </c>
      <c r="O1465" s="6" t="str">
        <f aca="false">IF(H1465&lt;=0,"Below 0%",IF(H1465&lt;=0.05,"0-5%",IF(H1465&lt;=0.1,"5-10%",IF(H1465&lt;=0.2,"10-20%",IF(H1465&lt;=0.4,"20-40%","Above 40%")))))</f>
        <v>10-20%</v>
      </c>
    </row>
    <row r="1466" customFormat="false" ht="15" hidden="false" customHeight="false" outlineLevel="0" collapsed="false">
      <c r="A1466" s="6" t="s">
        <v>156</v>
      </c>
      <c r="B1466" s="45" t="n">
        <v>44485</v>
      </c>
      <c r="C1466" s="6" t="s">
        <v>206</v>
      </c>
      <c r="D1466" s="6" t="s">
        <v>190</v>
      </c>
      <c r="E1466" s="6" t="s">
        <v>174</v>
      </c>
      <c r="F1466" s="34" t="n">
        <v>0.2811199426651</v>
      </c>
      <c r="G1466" s="34" t="n">
        <v>0.249860631062549</v>
      </c>
      <c r="H1466" s="34" t="n">
        <v>0.125106990523553</v>
      </c>
      <c r="I1466" s="35" t="n">
        <v>4</v>
      </c>
      <c r="J1466" s="6" t="n">
        <v>0</v>
      </c>
      <c r="K1466" s="35" t="n">
        <v>-1</v>
      </c>
      <c r="L1466" s="42" t="n">
        <v>59.1878681650701</v>
      </c>
      <c r="M1466" s="42" t="n">
        <v>-59.1878681650701</v>
      </c>
      <c r="N1466" s="42" t="n">
        <v>5565.70402266021</v>
      </c>
      <c r="O1466" s="6" t="str">
        <f aca="false">IF(H1466&lt;=0,"Below 0%",IF(H1466&lt;=0.05,"0-5%",IF(H1466&lt;=0.1,"5-10%",IF(H1466&lt;=0.2,"10-20%",IF(H1466&lt;=0.4,"20-40%","Above 40%")))))</f>
        <v>10-20%</v>
      </c>
    </row>
    <row r="1467" customFormat="false" ht="15" hidden="false" customHeight="false" outlineLevel="0" collapsed="false">
      <c r="A1467" s="6" t="s">
        <v>156</v>
      </c>
      <c r="B1467" s="45" t="n">
        <v>44485</v>
      </c>
      <c r="C1467" s="6" t="s">
        <v>195</v>
      </c>
      <c r="D1467" s="6" t="s">
        <v>176</v>
      </c>
      <c r="E1467" s="6" t="s">
        <v>177</v>
      </c>
      <c r="F1467" s="34" t="n">
        <v>0.572093546390533</v>
      </c>
      <c r="G1467" s="34" t="n">
        <v>0.459725580836083</v>
      </c>
      <c r="H1467" s="34" t="n">
        <v>0.244424000400611</v>
      </c>
      <c r="I1467" s="35" t="n">
        <v>2.18</v>
      </c>
      <c r="J1467" s="6" t="n">
        <v>0</v>
      </c>
      <c r="K1467" s="35" t="n">
        <v>-1</v>
      </c>
      <c r="L1467" s="42" t="n">
        <v>114.115637297971</v>
      </c>
      <c r="M1467" s="42" t="n">
        <v>-114.115637297971</v>
      </c>
      <c r="N1467" s="42" t="n">
        <v>5451.58838536224</v>
      </c>
      <c r="O1467" s="6" t="str">
        <f aca="false">IF(H1467&lt;=0,"Below 0%",IF(H1467&lt;=0.05,"0-5%",IF(H1467&lt;=0.1,"5-10%",IF(H1467&lt;=0.2,"10-20%",IF(H1467&lt;=0.4,"20-40%","Above 40%")))))</f>
        <v>20-40%</v>
      </c>
    </row>
    <row r="1468" customFormat="false" ht="15" hidden="false" customHeight="false" outlineLevel="0" collapsed="false">
      <c r="A1468" s="6" t="s">
        <v>156</v>
      </c>
      <c r="B1468" s="45" t="n">
        <v>44486</v>
      </c>
      <c r="C1468" s="6" t="s">
        <v>173</v>
      </c>
      <c r="D1468" s="6" t="s">
        <v>189</v>
      </c>
      <c r="E1468" s="6" t="s">
        <v>177</v>
      </c>
      <c r="F1468" s="34" t="n">
        <v>0.434267669916153</v>
      </c>
      <c r="G1468" s="34" t="n">
        <v>0.334726373797617</v>
      </c>
      <c r="H1468" s="34" t="n">
        <v>0.297381096652756</v>
      </c>
      <c r="I1468" s="35" t="n">
        <v>3.02</v>
      </c>
      <c r="J1468" s="6" t="n">
        <v>1</v>
      </c>
      <c r="K1468" s="35" t="n">
        <v>2.02</v>
      </c>
      <c r="L1468" s="42" t="n">
        <v>109.031767707245</v>
      </c>
      <c r="M1468" s="42" t="n">
        <v>220.244170768634</v>
      </c>
      <c r="N1468" s="42" t="n">
        <v>5671.83255613087</v>
      </c>
      <c r="O1468" s="6" t="str">
        <f aca="false">IF(H1468&lt;=0,"Below 0%",IF(H1468&lt;=0.05,"0-5%",IF(H1468&lt;=0.1,"5-10%",IF(H1468&lt;=0.2,"10-20%",IF(H1468&lt;=0.4,"20-40%","Above 40%")))))</f>
        <v>20-40%</v>
      </c>
    </row>
    <row r="1469" customFormat="false" ht="15" hidden="false" customHeight="false" outlineLevel="0" collapsed="false">
      <c r="A1469" s="6" t="s">
        <v>156</v>
      </c>
      <c r="B1469" s="45" t="n">
        <v>44492</v>
      </c>
      <c r="C1469" s="6" t="s">
        <v>180</v>
      </c>
      <c r="D1469" s="6" t="s">
        <v>188</v>
      </c>
      <c r="E1469" s="6" t="s">
        <v>174</v>
      </c>
      <c r="F1469" s="34" t="n">
        <v>0.337047249078751</v>
      </c>
      <c r="G1469" s="34" t="n">
        <v>0.264743865690917</v>
      </c>
      <c r="H1469" s="34" t="n">
        <v>0.27310692619502</v>
      </c>
      <c r="I1469" s="35" t="n">
        <v>3.78</v>
      </c>
      <c r="J1469" s="6" t="n">
        <v>1</v>
      </c>
      <c r="K1469" s="35" t="n">
        <v>2.78</v>
      </c>
      <c r="L1469" s="42" t="n">
        <v>113.436651122617</v>
      </c>
      <c r="M1469" s="42" t="n">
        <v>315.353890120876</v>
      </c>
      <c r="N1469" s="42" t="n">
        <v>5987.18644625175</v>
      </c>
      <c r="O1469" s="6" t="str">
        <f aca="false">IF(H1469&lt;=0,"Below 0%",IF(H1469&lt;=0.05,"0-5%",IF(H1469&lt;=0.1,"5-10%",IF(H1469&lt;=0.2,"10-20%",IF(H1469&lt;=0.4,"20-40%","Above 40%")))))</f>
        <v>20-40%</v>
      </c>
    </row>
    <row r="1470" customFormat="false" ht="15" hidden="false" customHeight="false" outlineLevel="0" collapsed="false">
      <c r="A1470" s="6" t="s">
        <v>156</v>
      </c>
      <c r="B1470" s="45" t="n">
        <v>44492</v>
      </c>
      <c r="C1470" s="6" t="s">
        <v>173</v>
      </c>
      <c r="D1470" s="6" t="s">
        <v>198</v>
      </c>
      <c r="E1470" s="6" t="s">
        <v>174</v>
      </c>
      <c r="F1470" s="34" t="n">
        <v>0.304834425449371</v>
      </c>
      <c r="G1470" s="34" t="n">
        <v>0.245293057074454</v>
      </c>
      <c r="H1470" s="34" t="n">
        <v>0.242735644804022</v>
      </c>
      <c r="I1470" s="35" t="n">
        <v>4.08</v>
      </c>
      <c r="J1470" s="6" t="n">
        <v>0</v>
      </c>
      <c r="K1470" s="35" t="n">
        <v>-1</v>
      </c>
      <c r="L1470" s="42" t="n">
        <v>112.20489475011</v>
      </c>
      <c r="M1470" s="42" t="n">
        <v>-112.20489475011</v>
      </c>
      <c r="N1470" s="42" t="n">
        <v>5874.98155150164</v>
      </c>
      <c r="O1470" s="6" t="str">
        <f aca="false">IF(H1470&lt;=0,"Below 0%",IF(H1470&lt;=0.05,"0-5%",IF(H1470&lt;=0.1,"5-10%",IF(H1470&lt;=0.2,"10-20%",IF(H1470&lt;=0.4,"20-40%","Above 40%")))))</f>
        <v>20-40%</v>
      </c>
    </row>
    <row r="1471" customFormat="false" ht="15" hidden="false" customHeight="false" outlineLevel="0" collapsed="false">
      <c r="A1471" s="6" t="s">
        <v>156</v>
      </c>
      <c r="B1471" s="45" t="n">
        <v>44492</v>
      </c>
      <c r="C1471" s="6" t="s">
        <v>205</v>
      </c>
      <c r="D1471" s="6" t="s">
        <v>203</v>
      </c>
      <c r="E1471" s="6" t="s">
        <v>187</v>
      </c>
      <c r="F1471" s="34" t="n">
        <v>0.430880576372147</v>
      </c>
      <c r="G1471" s="34" t="n">
        <v>0.37584200418494</v>
      </c>
      <c r="H1471" s="34" t="n">
        <v>0.146440715977355</v>
      </c>
      <c r="I1471" s="35" t="n">
        <v>2.68</v>
      </c>
      <c r="J1471" s="6" t="n">
        <v>0</v>
      </c>
      <c r="K1471" s="35" t="n">
        <v>-1</v>
      </c>
      <c r="L1471" s="42" t="n">
        <v>113.436651122617</v>
      </c>
      <c r="M1471" s="42" t="n">
        <v>-113.436651122617</v>
      </c>
      <c r="N1471" s="42" t="n">
        <v>5761.54490037902</v>
      </c>
      <c r="O1471" s="6" t="str">
        <f aca="false">IF(H1471&lt;=0,"Below 0%",IF(H1471&lt;=0.05,"0-5%",IF(H1471&lt;=0.1,"5-10%",IF(H1471&lt;=0.2,"10-20%",IF(H1471&lt;=0.4,"20-40%","Above 40%")))))</f>
        <v>10-20%</v>
      </c>
    </row>
    <row r="1472" customFormat="false" ht="15" hidden="false" customHeight="false" outlineLevel="0" collapsed="false">
      <c r="A1472" s="6" t="s">
        <v>156</v>
      </c>
      <c r="B1472" s="45" t="n">
        <v>44492</v>
      </c>
      <c r="C1472" s="6" t="s">
        <v>205</v>
      </c>
      <c r="D1472" s="6" t="s">
        <v>203</v>
      </c>
      <c r="E1472" s="6" t="s">
        <v>174</v>
      </c>
      <c r="F1472" s="34" t="n">
        <v>0.323375076055527</v>
      </c>
      <c r="G1472" s="34" t="n">
        <v>0.286152435004443</v>
      </c>
      <c r="H1472" s="34" t="n">
        <v>0.130079763432752</v>
      </c>
      <c r="I1472" s="35" t="n">
        <v>3.52</v>
      </c>
      <c r="J1472" s="6" t="n">
        <v>1</v>
      </c>
      <c r="K1472" s="35" t="n">
        <v>2.52</v>
      </c>
      <c r="L1472" s="42" t="n">
        <v>77.8077901090284</v>
      </c>
      <c r="M1472" s="42" t="n">
        <v>196.075631074751</v>
      </c>
      <c r="N1472" s="42" t="n">
        <v>5957.62053145377</v>
      </c>
      <c r="O1472" s="6" t="str">
        <f aca="false">IF(H1472&lt;=0,"Below 0%",IF(H1472&lt;=0.05,"0-5%",IF(H1472&lt;=0.1,"5-10%",IF(H1472&lt;=0.2,"10-20%",IF(H1472&lt;=0.4,"20-40%","Above 40%")))))</f>
        <v>10-20%</v>
      </c>
    </row>
    <row r="1473" customFormat="false" ht="15" hidden="false" customHeight="false" outlineLevel="0" collapsed="false">
      <c r="A1473" s="6" t="s">
        <v>156</v>
      </c>
      <c r="B1473" s="45" t="n">
        <v>44492</v>
      </c>
      <c r="C1473" s="6" t="s">
        <v>179</v>
      </c>
      <c r="D1473" s="6" t="s">
        <v>196</v>
      </c>
      <c r="E1473" s="6" t="s">
        <v>174</v>
      </c>
      <c r="F1473" s="34" t="n">
        <v>0.32531088590622</v>
      </c>
      <c r="G1473" s="34" t="n">
        <v>0.272717969709374</v>
      </c>
      <c r="H1473" s="34" t="n">
        <v>0.192847270947684</v>
      </c>
      <c r="I1473" s="35" t="n">
        <v>3.68</v>
      </c>
      <c r="J1473" s="6" t="n">
        <v>1</v>
      </c>
      <c r="K1473" s="35" t="n">
        <v>2.68</v>
      </c>
      <c r="L1473" s="42" t="n">
        <v>104.306725608291</v>
      </c>
      <c r="M1473" s="42" t="n">
        <v>279.54202463022</v>
      </c>
      <c r="N1473" s="42" t="n">
        <v>6237.16255608399</v>
      </c>
      <c r="O1473" s="6" t="str">
        <f aca="false">IF(H1473&lt;=0,"Below 0%",IF(H1473&lt;=0.05,"0-5%",IF(H1473&lt;=0.1,"5-10%",IF(H1473&lt;=0.2,"10-20%",IF(H1473&lt;=0.4,"20-40%","Above 40%")))))</f>
        <v>10-20%</v>
      </c>
    </row>
    <row r="1474" customFormat="false" ht="15" hidden="false" customHeight="false" outlineLevel="0" collapsed="false">
      <c r="A1474" s="6" t="s">
        <v>156</v>
      </c>
      <c r="B1474" s="45" t="n">
        <v>44493</v>
      </c>
      <c r="C1474" s="6" t="s">
        <v>206</v>
      </c>
      <c r="D1474" s="6" t="s">
        <v>195</v>
      </c>
      <c r="E1474" s="6" t="s">
        <v>187</v>
      </c>
      <c r="F1474" s="34" t="n">
        <v>0.441888511180878</v>
      </c>
      <c r="G1474" s="34" t="n">
        <v>0.365547801438797</v>
      </c>
      <c r="H1474" s="34" t="n">
        <v>0.208839198161234</v>
      </c>
      <c r="I1474" s="35" t="n">
        <v>2.75</v>
      </c>
      <c r="J1474" s="6" t="n">
        <v>0</v>
      </c>
      <c r="K1474" s="35" t="n">
        <v>-1</v>
      </c>
      <c r="L1474" s="42" t="n">
        <v>124.74325112168</v>
      </c>
      <c r="M1474" s="42" t="n">
        <v>-124.74325112168</v>
      </c>
      <c r="N1474" s="42" t="n">
        <v>6112.41930496231</v>
      </c>
      <c r="O1474" s="6" t="str">
        <f aca="false">IF(H1474&lt;=0,"Below 0%",IF(H1474&lt;=0.05,"0-5%",IF(H1474&lt;=0.1,"5-10%",IF(H1474&lt;=0.2,"10-20%",IF(H1474&lt;=0.4,"20-40%","Above 40%")))))</f>
        <v>20-40%</v>
      </c>
    </row>
    <row r="1475" customFormat="false" ht="15" hidden="false" customHeight="false" outlineLevel="0" collapsed="false">
      <c r="A1475" s="6" t="s">
        <v>156</v>
      </c>
      <c r="B1475" s="45" t="n">
        <v>44493</v>
      </c>
      <c r="C1475" s="6" t="s">
        <v>176</v>
      </c>
      <c r="D1475" s="6" t="s">
        <v>183</v>
      </c>
      <c r="E1475" s="6" t="s">
        <v>187</v>
      </c>
      <c r="F1475" s="34" t="n">
        <v>0.392741739749908</v>
      </c>
      <c r="G1475" s="34" t="n">
        <v>0.310697508677314</v>
      </c>
      <c r="H1475" s="34" t="n">
        <v>0.26406465704173</v>
      </c>
      <c r="I1475" s="35" t="n">
        <v>3.25</v>
      </c>
      <c r="J1475" s="6" t="n">
        <v>0</v>
      </c>
      <c r="K1475" s="35" t="n">
        <v>-1</v>
      </c>
      <c r="L1475" s="42" t="n">
        <v>124.74325112168</v>
      </c>
      <c r="M1475" s="42" t="n">
        <v>-124.74325112168</v>
      </c>
      <c r="N1475" s="42" t="n">
        <v>5987.67605384063</v>
      </c>
      <c r="O1475" s="6" t="str">
        <f aca="false">IF(H1475&lt;=0,"Below 0%",IF(H1475&lt;=0.05,"0-5%",IF(H1475&lt;=0.1,"5-10%",IF(H1475&lt;=0.2,"10-20%",IF(H1475&lt;=0.4,"20-40%","Above 40%")))))</f>
        <v>20-40%</v>
      </c>
    </row>
    <row r="1476" customFormat="false" ht="15" hidden="false" customHeight="false" outlineLevel="0" collapsed="false">
      <c r="A1476" s="6" t="s">
        <v>156</v>
      </c>
      <c r="B1476" s="45" t="n">
        <v>44493</v>
      </c>
      <c r="C1476" s="6" t="s">
        <v>176</v>
      </c>
      <c r="D1476" s="6" t="s">
        <v>183</v>
      </c>
      <c r="E1476" s="6" t="s">
        <v>174</v>
      </c>
      <c r="F1476" s="34" t="n">
        <v>0.298957675695419</v>
      </c>
      <c r="G1476" s="34" t="n">
        <v>0.265030683254926</v>
      </c>
      <c r="H1476" s="34" t="n">
        <v>0.128011564637818</v>
      </c>
      <c r="I1476" s="35" t="n">
        <v>3.81</v>
      </c>
      <c r="J1476" s="6" t="n">
        <v>0</v>
      </c>
      <c r="K1476" s="35" t="n">
        <v>-1</v>
      </c>
      <c r="L1476" s="42" t="n">
        <v>77.1481208886325</v>
      </c>
      <c r="M1476" s="42" t="n">
        <v>-77.1481208886325</v>
      </c>
      <c r="N1476" s="42" t="n">
        <v>5910.527932952</v>
      </c>
      <c r="O1476" s="6" t="str">
        <f aca="false">IF(H1476&lt;=0,"Below 0%",IF(H1476&lt;=0.05,"0-5%",IF(H1476&lt;=0.1,"5-10%",IF(H1476&lt;=0.2,"10-20%",IF(H1476&lt;=0.4,"20-40%","Above 40%")))))</f>
        <v>10-20%</v>
      </c>
    </row>
    <row r="1477" customFormat="false" ht="15" hidden="false" customHeight="false" outlineLevel="0" collapsed="false">
      <c r="A1477" s="6" t="s">
        <v>156</v>
      </c>
      <c r="B1477" s="45" t="n">
        <v>44499</v>
      </c>
      <c r="C1477" s="6" t="s">
        <v>181</v>
      </c>
      <c r="D1477" s="6" t="s">
        <v>176</v>
      </c>
      <c r="E1477" s="6" t="s">
        <v>174</v>
      </c>
      <c r="F1477" s="34" t="n">
        <v>0.312480717897415</v>
      </c>
      <c r="G1477" s="34" t="n">
        <v>0.267351117704049</v>
      </c>
      <c r="H1477" s="34" t="n">
        <v>0.168802736195491</v>
      </c>
      <c r="I1477" s="35" t="n">
        <v>3.74</v>
      </c>
      <c r="J1477" s="6" t="n">
        <v>0</v>
      </c>
      <c r="K1477" s="35" t="n">
        <v>-1</v>
      </c>
      <c r="L1477" s="42" t="n">
        <v>90.9649042506805</v>
      </c>
      <c r="M1477" s="42" t="n">
        <v>-90.9649042506805</v>
      </c>
      <c r="N1477" s="42" t="n">
        <v>5819.56302870132</v>
      </c>
      <c r="O1477" s="6" t="str">
        <f aca="false">IF(H1477&lt;=0,"Below 0%",IF(H1477&lt;=0.05,"0-5%",IF(H1477&lt;=0.1,"5-10%",IF(H1477&lt;=0.2,"10-20%",IF(H1477&lt;=0.4,"20-40%","Above 40%")))))</f>
        <v>10-20%</v>
      </c>
    </row>
    <row r="1478" customFormat="false" ht="15" hidden="false" customHeight="false" outlineLevel="0" collapsed="false">
      <c r="A1478" s="6" t="s">
        <v>156</v>
      </c>
      <c r="B1478" s="45" t="n">
        <v>44499</v>
      </c>
      <c r="C1478" s="6" t="s">
        <v>198</v>
      </c>
      <c r="D1478" s="6" t="s">
        <v>179</v>
      </c>
      <c r="E1478" s="6" t="s">
        <v>187</v>
      </c>
      <c r="F1478" s="34" t="n">
        <v>0.395553439855576</v>
      </c>
      <c r="G1478" s="34" t="n">
        <v>0.307210031347962</v>
      </c>
      <c r="H1478" s="34" t="n">
        <v>0.287566809325802</v>
      </c>
      <c r="I1478" s="35" t="n">
        <v>3.25</v>
      </c>
      <c r="J1478" s="6" t="n">
        <v>0</v>
      </c>
      <c r="K1478" s="35" t="n">
        <v>-1</v>
      </c>
      <c r="L1478" s="42" t="n">
        <v>118.21055865904</v>
      </c>
      <c r="M1478" s="42" t="n">
        <v>-118.21055865904</v>
      </c>
      <c r="N1478" s="42" t="n">
        <v>5701.35247004228</v>
      </c>
      <c r="O1478" s="6" t="str">
        <f aca="false">IF(H1478&lt;=0,"Below 0%",IF(H1478&lt;=0.05,"0-5%",IF(H1478&lt;=0.1,"5-10%",IF(H1478&lt;=0.2,"10-20%",IF(H1478&lt;=0.4,"20-40%","Above 40%")))))</f>
        <v>20-40%</v>
      </c>
    </row>
    <row r="1479" customFormat="false" ht="15" hidden="false" customHeight="false" outlineLevel="0" collapsed="false">
      <c r="A1479" s="6" t="s">
        <v>156</v>
      </c>
      <c r="B1479" s="45" t="n">
        <v>44499</v>
      </c>
      <c r="C1479" s="6" t="s">
        <v>196</v>
      </c>
      <c r="D1479" s="6" t="s">
        <v>206</v>
      </c>
      <c r="E1479" s="6" t="s">
        <v>177</v>
      </c>
      <c r="F1479" s="34" t="n">
        <v>0.415463387966156</v>
      </c>
      <c r="G1479" s="34" t="n">
        <v>0.34675550405562</v>
      </c>
      <c r="H1479" s="34" t="n">
        <v>0.198145041987611</v>
      </c>
      <c r="I1479" s="35" t="n">
        <v>2.86</v>
      </c>
      <c r="J1479" s="6" t="n">
        <v>0</v>
      </c>
      <c r="K1479" s="35" t="n">
        <v>-1</v>
      </c>
      <c r="L1479" s="42" t="n">
        <v>118.21055865904</v>
      </c>
      <c r="M1479" s="42" t="n">
        <v>-118.21055865904</v>
      </c>
      <c r="N1479" s="42" t="n">
        <v>5583.14191138324</v>
      </c>
      <c r="O1479" s="6" t="str">
        <f aca="false">IF(H1479&lt;=0,"Below 0%",IF(H1479&lt;=0.05,"0-5%",IF(H1479&lt;=0.1,"5-10%",IF(H1479&lt;=0.2,"10-20%",IF(H1479&lt;=0.4,"20-40%","Above 40%")))))</f>
        <v>10-20%</v>
      </c>
    </row>
    <row r="1480" customFormat="false" ht="15" hidden="false" customHeight="false" outlineLevel="0" collapsed="false">
      <c r="A1480" s="6" t="s">
        <v>156</v>
      </c>
      <c r="B1480" s="45" t="n">
        <v>44499</v>
      </c>
      <c r="C1480" s="6" t="s">
        <v>195</v>
      </c>
      <c r="D1480" s="6" t="s">
        <v>185</v>
      </c>
      <c r="E1480" s="6" t="s">
        <v>174</v>
      </c>
      <c r="F1480" s="34" t="n">
        <v>0.356234043836594</v>
      </c>
      <c r="G1480" s="34" t="n">
        <v>0.277296360485269</v>
      </c>
      <c r="H1480" s="34" t="n">
        <v>0.284669020585716</v>
      </c>
      <c r="I1480" s="35" t="n">
        <v>3.6</v>
      </c>
      <c r="J1480" s="6" t="n">
        <v>0</v>
      </c>
      <c r="K1480" s="35" t="n">
        <v>-1</v>
      </c>
      <c r="L1480" s="42" t="n">
        <v>118.21055865904</v>
      </c>
      <c r="M1480" s="42" t="n">
        <v>-118.21055865904</v>
      </c>
      <c r="N1480" s="42" t="n">
        <v>5464.9313527242</v>
      </c>
      <c r="O1480" s="6" t="str">
        <f aca="false">IF(H1480&lt;=0,"Below 0%",IF(H1480&lt;=0.05,"0-5%",IF(H1480&lt;=0.1,"5-10%",IF(H1480&lt;=0.2,"10-20%",IF(H1480&lt;=0.4,"20-40%","Above 40%")))))</f>
        <v>20-40%</v>
      </c>
    </row>
    <row r="1481" customFormat="false" ht="15" hidden="false" customHeight="false" outlineLevel="0" collapsed="false">
      <c r="A1481" s="6" t="s">
        <v>156</v>
      </c>
      <c r="B1481" s="45" t="n">
        <v>44499</v>
      </c>
      <c r="C1481" s="6" t="s">
        <v>198</v>
      </c>
      <c r="D1481" s="6" t="s">
        <v>179</v>
      </c>
      <c r="E1481" s="6" t="s">
        <v>174</v>
      </c>
      <c r="F1481" s="34" t="n">
        <v>0.36945179104805</v>
      </c>
      <c r="G1481" s="34" t="n">
        <v>0.285266457680251</v>
      </c>
      <c r="H1481" s="34" t="n">
        <v>0.295111223564043</v>
      </c>
      <c r="I1481" s="35" t="n">
        <v>3.5</v>
      </c>
      <c r="J1481" s="6" t="n">
        <v>0</v>
      </c>
      <c r="K1481" s="35" t="n">
        <v>-1</v>
      </c>
      <c r="L1481" s="42" t="n">
        <v>118.21055865904</v>
      </c>
      <c r="M1481" s="42" t="n">
        <v>-118.21055865904</v>
      </c>
      <c r="N1481" s="42" t="n">
        <v>5346.72079406516</v>
      </c>
      <c r="O1481" s="6" t="str">
        <f aca="false">IF(H1481&lt;=0,"Below 0%",IF(H1481&lt;=0.05,"0-5%",IF(H1481&lt;=0.1,"5-10%",IF(H1481&lt;=0.2,"10-20%",IF(H1481&lt;=0.4,"20-40%","Above 40%")))))</f>
        <v>20-40%</v>
      </c>
    </row>
    <row r="1482" customFormat="false" ht="15" hidden="false" customHeight="false" outlineLevel="0" collapsed="false">
      <c r="A1482" s="6" t="s">
        <v>156</v>
      </c>
      <c r="B1482" s="45" t="n">
        <v>44500</v>
      </c>
      <c r="C1482" s="6" t="s">
        <v>182</v>
      </c>
      <c r="D1482" s="6" t="s">
        <v>189</v>
      </c>
      <c r="E1482" s="6" t="s">
        <v>177</v>
      </c>
      <c r="F1482" s="34" t="n">
        <v>0.513518035411835</v>
      </c>
      <c r="G1482" s="34" t="n">
        <v>0.389172291907898</v>
      </c>
      <c r="H1482" s="34" t="n">
        <v>0.319513352028065</v>
      </c>
      <c r="I1482" s="35" t="n">
        <v>2.57</v>
      </c>
      <c r="J1482" s="6" t="n">
        <v>1</v>
      </c>
      <c r="K1482" s="35" t="n">
        <v>1.57</v>
      </c>
      <c r="L1482" s="42" t="n">
        <v>106.934415881303</v>
      </c>
      <c r="M1482" s="42" t="n">
        <v>167.887032933646</v>
      </c>
      <c r="N1482" s="42" t="n">
        <v>5514.60782699881</v>
      </c>
      <c r="O1482" s="6" t="str">
        <f aca="false">IF(H1482&lt;=0,"Below 0%",IF(H1482&lt;=0.05,"0-5%",IF(H1482&lt;=0.1,"5-10%",IF(H1482&lt;=0.2,"10-20%",IF(H1482&lt;=0.4,"20-40%","Above 40%")))))</f>
        <v>20-40%</v>
      </c>
    </row>
    <row r="1483" customFormat="false" ht="15" hidden="false" customHeight="false" outlineLevel="0" collapsed="false">
      <c r="A1483" s="6" t="s">
        <v>156</v>
      </c>
      <c r="B1483" s="45" t="n">
        <v>44501</v>
      </c>
      <c r="C1483" s="6" t="s">
        <v>203</v>
      </c>
      <c r="D1483" s="6" t="s">
        <v>173</v>
      </c>
      <c r="E1483" s="6" t="s">
        <v>177</v>
      </c>
      <c r="F1483" s="34" t="n">
        <v>0.336585581302643</v>
      </c>
      <c r="G1483" s="34" t="n">
        <v>0.276966292134832</v>
      </c>
      <c r="H1483" s="34" t="n">
        <v>0.215258285433477</v>
      </c>
      <c r="I1483" s="35" t="n">
        <v>3.6</v>
      </c>
      <c r="J1483" s="6" t="n">
        <v>0</v>
      </c>
      <c r="K1483" s="35" t="n">
        <v>-1</v>
      </c>
      <c r="L1483" s="42" t="n">
        <v>110.292156539976</v>
      </c>
      <c r="M1483" s="42" t="n">
        <v>-110.292156539976</v>
      </c>
      <c r="N1483" s="42" t="n">
        <v>5404.31567045883</v>
      </c>
      <c r="O1483" s="6" t="str">
        <f aca="false">IF(H1483&lt;=0,"Below 0%",IF(H1483&lt;=0.05,"0-5%",IF(H1483&lt;=0.1,"5-10%",IF(H1483&lt;=0.2,"10-20%",IF(H1483&lt;=0.4,"20-40%","Above 40%")))))</f>
        <v>20-40%</v>
      </c>
    </row>
    <row r="1484" customFormat="false" ht="15" hidden="false" customHeight="false" outlineLevel="0" collapsed="false">
      <c r="A1484" s="6" t="s">
        <v>156</v>
      </c>
      <c r="B1484" s="45" t="n">
        <v>44505</v>
      </c>
      <c r="C1484" s="6" t="s">
        <v>179</v>
      </c>
      <c r="D1484" s="6" t="s">
        <v>182</v>
      </c>
      <c r="E1484" s="6" t="s">
        <v>174</v>
      </c>
      <c r="F1484" s="34" t="n">
        <v>0.293115019798279</v>
      </c>
      <c r="G1484" s="34" t="n">
        <v>0.260294543825908</v>
      </c>
      <c r="H1484" s="34" t="n">
        <v>0.126089757741221</v>
      </c>
      <c r="I1484" s="35" t="n">
        <v>3.82</v>
      </c>
      <c r="J1484" s="6" t="n">
        <v>0</v>
      </c>
      <c r="K1484" s="35" t="n">
        <v>-1</v>
      </c>
      <c r="L1484" s="42" t="n">
        <v>57.3486889590637</v>
      </c>
      <c r="M1484" s="42" t="n">
        <v>-57.3486889590637</v>
      </c>
      <c r="N1484" s="42" t="n">
        <v>5346.96698149977</v>
      </c>
      <c r="O1484" s="6" t="str">
        <f aca="false">IF(H1484&lt;=0,"Below 0%",IF(H1484&lt;=0.05,"0-5%",IF(H1484&lt;=0.1,"5-10%",IF(H1484&lt;=0.2,"10-20%",IF(H1484&lt;=0.4,"20-40%","Above 40%")))))</f>
        <v>10-20%</v>
      </c>
    </row>
    <row r="1485" customFormat="false" ht="15" hidden="false" customHeight="false" outlineLevel="0" collapsed="false">
      <c r="A1485" s="6" t="s">
        <v>156</v>
      </c>
      <c r="B1485" s="45" t="n">
        <v>44506</v>
      </c>
      <c r="C1485" s="6" t="s">
        <v>201</v>
      </c>
      <c r="D1485" s="6" t="s">
        <v>188</v>
      </c>
      <c r="E1485" s="6" t="s">
        <v>174</v>
      </c>
      <c r="F1485" s="34" t="n">
        <v>0.276575326919556</v>
      </c>
      <c r="G1485" s="34" t="n">
        <v>0.239225967069652</v>
      </c>
      <c r="H1485" s="34" t="n">
        <v>0.156125860028521</v>
      </c>
      <c r="I1485" s="35" t="n">
        <v>4.18</v>
      </c>
      <c r="J1485" s="6" t="n">
        <v>1</v>
      </c>
      <c r="K1485" s="35" t="n">
        <v>3.18</v>
      </c>
      <c r="L1485" s="42" t="n">
        <v>65.6116845608687</v>
      </c>
      <c r="M1485" s="42" t="n">
        <v>208.645156903562</v>
      </c>
      <c r="N1485" s="42" t="n">
        <v>5555.61213840333</v>
      </c>
      <c r="O1485" s="6" t="str">
        <f aca="false">IF(H1485&lt;=0,"Below 0%",IF(H1485&lt;=0.05,"0-5%",IF(H1485&lt;=0.1,"5-10%",IF(H1485&lt;=0.2,"10-20%",IF(H1485&lt;=0.4,"20-40%","Above 40%")))))</f>
        <v>10-20%</v>
      </c>
    </row>
    <row r="1486" customFormat="false" ht="15" hidden="false" customHeight="false" outlineLevel="0" collapsed="false">
      <c r="A1486" s="6" t="s">
        <v>156</v>
      </c>
      <c r="B1486" s="45" t="n">
        <v>44506</v>
      </c>
      <c r="C1486" s="6" t="s">
        <v>176</v>
      </c>
      <c r="D1486" s="6" t="s">
        <v>194</v>
      </c>
      <c r="E1486" s="6" t="s">
        <v>187</v>
      </c>
      <c r="F1486" s="34" t="n">
        <v>0.258038550615311</v>
      </c>
      <c r="G1486" s="34" t="n">
        <v>0.201464128843338</v>
      </c>
      <c r="H1486" s="34" t="n">
        <v>0.280816352254776</v>
      </c>
      <c r="I1486" s="35" t="n">
        <v>4.95</v>
      </c>
      <c r="J1486" s="6" t="n">
        <v>0</v>
      </c>
      <c r="K1486" s="35" t="n">
        <v>-1</v>
      </c>
      <c r="L1486" s="42" t="n">
        <v>93.8395499029201</v>
      </c>
      <c r="M1486" s="42" t="n">
        <v>-93.8395499029201</v>
      </c>
      <c r="N1486" s="42" t="n">
        <v>5461.77258850041</v>
      </c>
      <c r="O1486" s="6" t="str">
        <f aca="false">IF(H1486&lt;=0,"Below 0%",IF(H1486&lt;=0.05,"0-5%",IF(H1486&lt;=0.1,"5-10%",IF(H1486&lt;=0.2,"10-20%",IF(H1486&lt;=0.4,"20-40%","Above 40%")))))</f>
        <v>20-40%</v>
      </c>
    </row>
    <row r="1487" customFormat="false" ht="15" hidden="false" customHeight="false" outlineLevel="0" collapsed="false">
      <c r="A1487" s="6" t="s">
        <v>156</v>
      </c>
      <c r="B1487" s="45" t="n">
        <v>44506</v>
      </c>
      <c r="C1487" s="6" t="s">
        <v>176</v>
      </c>
      <c r="D1487" s="6" t="s">
        <v>194</v>
      </c>
      <c r="E1487" s="6" t="s">
        <v>174</v>
      </c>
      <c r="F1487" s="34" t="n">
        <v>0.272177875041962</v>
      </c>
      <c r="G1487" s="34" t="n">
        <v>0.231918008784773</v>
      </c>
      <c r="H1487" s="34" t="n">
        <v>0.173595256651893</v>
      </c>
      <c r="I1487" s="35" t="n">
        <v>4.3</v>
      </c>
      <c r="J1487" s="6" t="n">
        <v>0</v>
      </c>
      <c r="K1487" s="35" t="n">
        <v>-1</v>
      </c>
      <c r="L1487" s="42" t="n">
        <v>69.0102496636385</v>
      </c>
      <c r="M1487" s="42" t="n">
        <v>-69.0102496636385</v>
      </c>
      <c r="N1487" s="42" t="n">
        <v>5392.76233883677</v>
      </c>
      <c r="O1487" s="6" t="str">
        <f aca="false">IF(H1487&lt;=0,"Below 0%",IF(H1487&lt;=0.05,"0-5%",IF(H1487&lt;=0.1,"5-10%",IF(H1487&lt;=0.2,"10-20%",IF(H1487&lt;=0.4,"20-40%","Above 40%")))))</f>
        <v>10-20%</v>
      </c>
    </row>
    <row r="1488" customFormat="false" ht="15" hidden="false" customHeight="false" outlineLevel="0" collapsed="false">
      <c r="A1488" s="6" t="s">
        <v>156</v>
      </c>
      <c r="B1488" s="45" t="n">
        <v>44507</v>
      </c>
      <c r="C1488" s="6" t="s">
        <v>189</v>
      </c>
      <c r="D1488" s="6" t="s">
        <v>183</v>
      </c>
      <c r="E1488" s="6" t="s">
        <v>187</v>
      </c>
      <c r="F1488" s="34" t="n">
        <v>0.242126926779747</v>
      </c>
      <c r="G1488" s="34" t="n">
        <v>0.199946840321616</v>
      </c>
      <c r="H1488" s="34" t="n">
        <v>0.210956504190234</v>
      </c>
      <c r="I1488" s="35" t="n">
        <v>5</v>
      </c>
      <c r="J1488" s="6" t="n">
        <v>1</v>
      </c>
      <c r="K1488" s="35" t="n">
        <v>4</v>
      </c>
      <c r="L1488" s="42" t="n">
        <v>70.9939075589855</v>
      </c>
      <c r="M1488" s="42" t="n">
        <v>283.975630235942</v>
      </c>
      <c r="N1488" s="42" t="n">
        <v>5676.73796907271</v>
      </c>
      <c r="O1488" s="6" t="str">
        <f aca="false">IF(H1488&lt;=0,"Below 0%",IF(H1488&lt;=0.05,"0-5%",IF(H1488&lt;=0.1,"5-10%",IF(H1488&lt;=0.2,"10-20%",IF(H1488&lt;=0.4,"20-40%","Above 40%")))))</f>
        <v>20-40%</v>
      </c>
    </row>
    <row r="1489" customFormat="false" ht="15" hidden="false" customHeight="false" outlineLevel="0" collapsed="false">
      <c r="A1489" s="6" t="s">
        <v>156</v>
      </c>
      <c r="B1489" s="45" t="n">
        <v>44507</v>
      </c>
      <c r="C1489" s="6" t="s">
        <v>189</v>
      </c>
      <c r="D1489" s="6" t="s">
        <v>183</v>
      </c>
      <c r="E1489" s="6" t="s">
        <v>174</v>
      </c>
      <c r="F1489" s="34" t="n">
        <v>0.299021273851395</v>
      </c>
      <c r="G1489" s="34" t="n">
        <v>0.23523157684896</v>
      </c>
      <c r="H1489" s="34" t="n">
        <v>0.271178291014022</v>
      </c>
      <c r="I1489" s="35" t="n">
        <v>4.25</v>
      </c>
      <c r="J1489" s="6" t="n">
        <v>0</v>
      </c>
      <c r="K1489" s="35" t="n">
        <v>-1</v>
      </c>
      <c r="L1489" s="42" t="n">
        <v>107.855246776735</v>
      </c>
      <c r="M1489" s="42" t="n">
        <v>-107.855246776735</v>
      </c>
      <c r="N1489" s="42" t="n">
        <v>5568.88272229598</v>
      </c>
      <c r="O1489" s="6" t="str">
        <f aca="false">IF(H1489&lt;=0,"Below 0%",IF(H1489&lt;=0.05,"0-5%",IF(H1489&lt;=0.1,"5-10%",IF(H1489&lt;=0.2,"10-20%",IF(H1489&lt;=0.4,"20-40%","Above 40%")))))</f>
        <v>20-40%</v>
      </c>
    </row>
    <row r="1490" customFormat="false" ht="15" hidden="false" customHeight="false" outlineLevel="0" collapsed="false">
      <c r="A1490" s="6" t="s">
        <v>156</v>
      </c>
      <c r="B1490" s="45" t="n">
        <v>44507</v>
      </c>
      <c r="C1490" s="6" t="s">
        <v>173</v>
      </c>
      <c r="D1490" s="6" t="s">
        <v>181</v>
      </c>
      <c r="E1490" s="6" t="s">
        <v>187</v>
      </c>
      <c r="F1490" s="34" t="n">
        <v>0.428974837064743</v>
      </c>
      <c r="G1490" s="34" t="n">
        <v>0.315080105111469</v>
      </c>
      <c r="H1490" s="34" t="n">
        <v>0.361478652906315</v>
      </c>
      <c r="I1490" s="35" t="n">
        <v>3.2</v>
      </c>
      <c r="J1490" s="6" t="n">
        <v>0</v>
      </c>
      <c r="K1490" s="35" t="n">
        <v>-1</v>
      </c>
      <c r="L1490" s="42" t="n">
        <v>107.855246776735</v>
      </c>
      <c r="M1490" s="42" t="n">
        <v>-107.855246776735</v>
      </c>
      <c r="N1490" s="42" t="n">
        <v>5461.02747551924</v>
      </c>
      <c r="O1490" s="6" t="str">
        <f aca="false">IF(H1490&lt;=0,"Below 0%",IF(H1490&lt;=0.05,"0-5%",IF(H1490&lt;=0.1,"5-10%",IF(H1490&lt;=0.2,"10-20%",IF(H1490&lt;=0.4,"20-40%","Above 40%")))))</f>
        <v>20-40%</v>
      </c>
    </row>
    <row r="1491" customFormat="false" ht="15" hidden="false" customHeight="false" outlineLevel="0" collapsed="false">
      <c r="A1491" s="6" t="s">
        <v>156</v>
      </c>
      <c r="B1491" s="45" t="n">
        <v>44507</v>
      </c>
      <c r="C1491" s="6" t="s">
        <v>205</v>
      </c>
      <c r="D1491" s="6" t="s">
        <v>195</v>
      </c>
      <c r="E1491" s="6" t="s">
        <v>174</v>
      </c>
      <c r="F1491" s="34" t="n">
        <v>0.303670674562454</v>
      </c>
      <c r="G1491" s="34" t="n">
        <v>0.266148958701024</v>
      </c>
      <c r="H1491" s="34" t="n">
        <v>0.140980133999248</v>
      </c>
      <c r="I1491" s="35" t="n">
        <v>3.78</v>
      </c>
      <c r="J1491" s="6" t="n">
        <v>1</v>
      </c>
      <c r="K1491" s="35" t="n">
        <v>2.78</v>
      </c>
      <c r="L1491" s="42" t="n">
        <v>71.713627602497</v>
      </c>
      <c r="M1491" s="42" t="n">
        <v>199.363884734942</v>
      </c>
      <c r="N1491" s="42" t="n">
        <v>5660.39136025418</v>
      </c>
      <c r="O1491" s="6" t="str">
        <f aca="false">IF(H1491&lt;=0,"Below 0%",IF(H1491&lt;=0.05,"0-5%",IF(H1491&lt;=0.1,"5-10%",IF(H1491&lt;=0.2,"10-20%",IF(H1491&lt;=0.4,"20-40%","Above 40%")))))</f>
        <v>10-20%</v>
      </c>
    </row>
    <row r="1492" customFormat="false" ht="15" hidden="false" customHeight="false" outlineLevel="0" collapsed="false">
      <c r="A1492" s="6" t="s">
        <v>156</v>
      </c>
      <c r="B1492" s="45" t="n">
        <v>44520</v>
      </c>
      <c r="C1492" s="6" t="s">
        <v>188</v>
      </c>
      <c r="D1492" s="6" t="s">
        <v>206</v>
      </c>
      <c r="E1492" s="6" t="s">
        <v>187</v>
      </c>
      <c r="F1492" s="34" t="n">
        <v>0.446676790714264</v>
      </c>
      <c r="G1492" s="34" t="n">
        <v>0.364519995956036</v>
      </c>
      <c r="H1492" s="34" t="n">
        <v>0.225383506171596</v>
      </c>
      <c r="I1492" s="35" t="n">
        <v>2.75</v>
      </c>
      <c r="J1492" s="6" t="n">
        <v>0</v>
      </c>
      <c r="K1492" s="35" t="n">
        <v>-1</v>
      </c>
      <c r="L1492" s="42" t="n">
        <v>113.207827205084</v>
      </c>
      <c r="M1492" s="42" t="n">
        <v>-113.207827205084</v>
      </c>
      <c r="N1492" s="42" t="n">
        <v>5547.1835330491</v>
      </c>
      <c r="O1492" s="6" t="str">
        <f aca="false">IF(H1492&lt;=0,"Below 0%",IF(H1492&lt;=0.05,"0-5%",IF(H1492&lt;=0.1,"5-10%",IF(H1492&lt;=0.2,"10-20%",IF(H1492&lt;=0.4,"20-40%","Above 40%")))))</f>
        <v>20-40%</v>
      </c>
    </row>
    <row r="1493" customFormat="false" ht="15" hidden="false" customHeight="false" outlineLevel="0" collapsed="false">
      <c r="A1493" s="6" t="s">
        <v>156</v>
      </c>
      <c r="B1493" s="45" t="n">
        <v>44520</v>
      </c>
      <c r="C1493" s="6" t="s">
        <v>203</v>
      </c>
      <c r="D1493" s="6" t="s">
        <v>189</v>
      </c>
      <c r="E1493" s="6" t="s">
        <v>177</v>
      </c>
      <c r="F1493" s="34" t="n">
        <v>0.532004535198212</v>
      </c>
      <c r="G1493" s="34" t="n">
        <v>0.39025488345073</v>
      </c>
      <c r="H1493" s="34" t="n">
        <v>0.363223261920765</v>
      </c>
      <c r="I1493" s="35" t="n">
        <v>2.56</v>
      </c>
      <c r="J1493" s="6" t="n">
        <v>0</v>
      </c>
      <c r="K1493" s="35" t="n">
        <v>-1</v>
      </c>
      <c r="L1493" s="42" t="n">
        <v>113.207827205084</v>
      </c>
      <c r="M1493" s="42" t="n">
        <v>-113.207827205084</v>
      </c>
      <c r="N1493" s="42" t="n">
        <v>5433.97570584402</v>
      </c>
      <c r="O1493" s="6" t="str">
        <f aca="false">IF(H1493&lt;=0,"Below 0%",IF(H1493&lt;=0.05,"0-5%",IF(H1493&lt;=0.1,"5-10%",IF(H1493&lt;=0.2,"10-20%",IF(H1493&lt;=0.4,"20-40%","Above 40%")))))</f>
        <v>20-40%</v>
      </c>
    </row>
    <row r="1494" customFormat="false" ht="15" hidden="false" customHeight="false" outlineLevel="0" collapsed="false">
      <c r="A1494" s="6" t="s">
        <v>156</v>
      </c>
      <c r="B1494" s="45" t="n">
        <v>44521</v>
      </c>
      <c r="C1494" s="6" t="s">
        <v>181</v>
      </c>
      <c r="D1494" s="6" t="s">
        <v>205</v>
      </c>
      <c r="E1494" s="6" t="s">
        <v>177</v>
      </c>
      <c r="F1494" s="34" t="n">
        <v>0.285408407449722</v>
      </c>
      <c r="G1494" s="34" t="n">
        <v>0.210813019201961</v>
      </c>
      <c r="H1494" s="34" t="n">
        <v>0.353846211823844</v>
      </c>
      <c r="I1494" s="35" t="n">
        <v>4.75</v>
      </c>
      <c r="J1494" s="6" t="n">
        <v>0</v>
      </c>
      <c r="K1494" s="35" t="n">
        <v>-1</v>
      </c>
      <c r="L1494" s="42" t="n">
        <v>108.67951411688</v>
      </c>
      <c r="M1494" s="42" t="n">
        <v>-108.67951411688</v>
      </c>
      <c r="N1494" s="42" t="n">
        <v>5325.29619172714</v>
      </c>
      <c r="O1494" s="6" t="str">
        <f aca="false">IF(H1494&lt;=0,"Below 0%",IF(H1494&lt;=0.05,"0-5%",IF(H1494&lt;=0.1,"5-10%",IF(H1494&lt;=0.2,"10-20%",IF(H1494&lt;=0.4,"20-40%","Above 40%")))))</f>
        <v>20-40%</v>
      </c>
    </row>
    <row r="1495" customFormat="false" ht="15" hidden="false" customHeight="false" outlineLevel="0" collapsed="false">
      <c r="A1495" s="6" t="s">
        <v>156</v>
      </c>
      <c r="B1495" s="45" t="n">
        <v>44527</v>
      </c>
      <c r="C1495" s="6" t="s">
        <v>201</v>
      </c>
      <c r="D1495" s="6" t="s">
        <v>205</v>
      </c>
      <c r="E1495" s="6" t="s">
        <v>177</v>
      </c>
      <c r="F1495" s="34" t="n">
        <v>0.354170918464661</v>
      </c>
      <c r="G1495" s="34" t="n">
        <v>0.255221504167837</v>
      </c>
      <c r="H1495" s="34" t="n">
        <v>0.387700145485204</v>
      </c>
      <c r="I1495" s="35" t="n">
        <v>3.92</v>
      </c>
      <c r="J1495" s="6" t="n">
        <v>0</v>
      </c>
      <c r="K1495" s="35" t="n">
        <v>-1</v>
      </c>
      <c r="L1495" s="42" t="n">
        <v>106.505923834543</v>
      </c>
      <c r="M1495" s="42" t="n">
        <v>-106.505923834543</v>
      </c>
      <c r="N1495" s="42" t="n">
        <v>5218.79026789259</v>
      </c>
      <c r="O1495" s="6" t="str">
        <f aca="false">IF(H1495&lt;=0,"Below 0%",IF(H1495&lt;=0.05,"0-5%",IF(H1495&lt;=0.1,"5-10%",IF(H1495&lt;=0.2,"10-20%",IF(H1495&lt;=0.4,"20-40%","Above 40%")))))</f>
        <v>20-40%</v>
      </c>
    </row>
    <row r="1496" customFormat="false" ht="15" hidden="false" customHeight="false" outlineLevel="0" collapsed="false">
      <c r="A1496" s="6" t="s">
        <v>156</v>
      </c>
      <c r="B1496" s="45" t="n">
        <v>44527</v>
      </c>
      <c r="C1496" s="6" t="s">
        <v>172</v>
      </c>
      <c r="D1496" s="6" t="s">
        <v>203</v>
      </c>
      <c r="E1496" s="6" t="s">
        <v>174</v>
      </c>
      <c r="F1496" s="34" t="n">
        <v>0.365580081939697</v>
      </c>
      <c r="G1496" s="34" t="n">
        <v>0.285097117577936</v>
      </c>
      <c r="H1496" s="34" t="n">
        <v>0.282300168607492</v>
      </c>
      <c r="I1496" s="35" t="n">
        <v>3.5</v>
      </c>
      <c r="J1496" s="6" t="n">
        <v>1</v>
      </c>
      <c r="K1496" s="35" t="n">
        <v>2.5</v>
      </c>
      <c r="L1496" s="42" t="n">
        <v>106.505923834543</v>
      </c>
      <c r="M1496" s="42" t="n">
        <v>266.264809586357</v>
      </c>
      <c r="N1496" s="42" t="n">
        <v>5485.05507747895</v>
      </c>
      <c r="O1496" s="6" t="str">
        <f aca="false">IF(H1496&lt;=0,"Below 0%",IF(H1496&lt;=0.05,"0-5%",IF(H1496&lt;=0.1,"5-10%",IF(H1496&lt;=0.2,"10-20%",IF(H1496&lt;=0.4,"20-40%","Above 40%")))))</f>
        <v>20-40%</v>
      </c>
    </row>
    <row r="1497" customFormat="false" ht="15" hidden="false" customHeight="false" outlineLevel="0" collapsed="false">
      <c r="A1497" s="6" t="s">
        <v>156</v>
      </c>
      <c r="B1497" s="45" t="n">
        <v>44528</v>
      </c>
      <c r="C1497" s="6" t="s">
        <v>195</v>
      </c>
      <c r="D1497" s="6" t="s">
        <v>198</v>
      </c>
      <c r="E1497" s="6" t="s">
        <v>174</v>
      </c>
      <c r="F1497" s="34" t="n">
        <v>0.26453697681427</v>
      </c>
      <c r="G1497" s="34" t="n">
        <v>0.228752299071817</v>
      </c>
      <c r="H1497" s="34" t="n">
        <v>0.156434177438448</v>
      </c>
      <c r="I1497" s="35" t="n">
        <v>4.38</v>
      </c>
      <c r="J1497" s="6" t="n">
        <v>0</v>
      </c>
      <c r="K1497" s="35" t="n">
        <v>-1</v>
      </c>
      <c r="L1497" s="42" t="n">
        <v>64.3731088262217</v>
      </c>
      <c r="M1497" s="42" t="n">
        <v>-64.3731088262217</v>
      </c>
      <c r="N1497" s="42" t="n">
        <v>5420.68196865273</v>
      </c>
      <c r="O1497" s="6" t="str">
        <f aca="false">IF(H1497&lt;=0,"Below 0%",IF(H1497&lt;=0.05,"0-5%",IF(H1497&lt;=0.1,"5-10%",IF(H1497&lt;=0.2,"10-20%",IF(H1497&lt;=0.4,"20-40%","Above 40%")))))</f>
        <v>10-20%</v>
      </c>
    </row>
    <row r="1498" customFormat="false" ht="15" hidden="false" customHeight="false" outlineLevel="0" collapsed="false">
      <c r="A1498" s="6" t="s">
        <v>156</v>
      </c>
      <c r="B1498" s="45" t="n">
        <v>44528</v>
      </c>
      <c r="C1498" s="6" t="s">
        <v>206</v>
      </c>
      <c r="D1498" s="6" t="s">
        <v>173</v>
      </c>
      <c r="E1498" s="6" t="s">
        <v>187</v>
      </c>
      <c r="F1498" s="34" t="n">
        <v>0.475904256105423</v>
      </c>
      <c r="G1498" s="34" t="n">
        <v>0.427672955974843</v>
      </c>
      <c r="H1498" s="34" t="n">
        <v>0.112776128246504</v>
      </c>
      <c r="I1498" s="35" t="n">
        <v>2.34</v>
      </c>
      <c r="J1498" s="6" t="n">
        <v>1</v>
      </c>
      <c r="K1498" s="35" t="n">
        <v>1.34</v>
      </c>
      <c r="L1498" s="42" t="n">
        <v>109.701101549579</v>
      </c>
      <c r="M1498" s="42" t="n">
        <v>146.999476076436</v>
      </c>
      <c r="N1498" s="42" t="n">
        <v>5567.68144472916</v>
      </c>
      <c r="O1498" s="6" t="str">
        <f aca="false">IF(H1498&lt;=0,"Below 0%",IF(H1498&lt;=0.05,"0-5%",IF(H1498&lt;=0.1,"5-10%",IF(H1498&lt;=0.2,"10-20%",IF(H1498&lt;=0.4,"20-40%","Above 40%")))))</f>
        <v>10-20%</v>
      </c>
    </row>
    <row r="1499" customFormat="false" ht="15" hidden="false" customHeight="false" outlineLevel="0" collapsed="false">
      <c r="A1499" s="6" t="s">
        <v>156</v>
      </c>
      <c r="B1499" s="45" t="n">
        <v>44530</v>
      </c>
      <c r="C1499" s="6" t="s">
        <v>188</v>
      </c>
      <c r="D1499" s="6" t="s">
        <v>172</v>
      </c>
      <c r="E1499" s="6" t="s">
        <v>187</v>
      </c>
      <c r="F1499" s="34" t="n">
        <v>0.658551692962647</v>
      </c>
      <c r="G1499" s="34" t="n">
        <v>0.483811363813179</v>
      </c>
      <c r="H1499" s="34" t="n">
        <v>0.361174503575617</v>
      </c>
      <c r="I1499" s="35" t="n">
        <v>2.06</v>
      </c>
      <c r="J1499" s="6" t="n">
        <v>0</v>
      </c>
      <c r="K1499" s="35" t="n">
        <v>-1</v>
      </c>
      <c r="L1499" s="42" t="n">
        <v>111.353628894583</v>
      </c>
      <c r="M1499" s="42" t="n">
        <v>-111.353628894583</v>
      </c>
      <c r="N1499" s="42" t="n">
        <v>5456.32781583458</v>
      </c>
      <c r="O1499" s="6" t="str">
        <f aca="false">IF(H1499&lt;=0,"Below 0%",IF(H1499&lt;=0.05,"0-5%",IF(H1499&lt;=0.1,"5-10%",IF(H1499&lt;=0.2,"10-20%",IF(H1499&lt;=0.4,"20-40%","Above 40%")))))</f>
        <v>20-40%</v>
      </c>
    </row>
    <row r="1500" customFormat="false" ht="15" hidden="false" customHeight="false" outlineLevel="0" collapsed="false">
      <c r="A1500" s="6" t="s">
        <v>156</v>
      </c>
      <c r="B1500" s="45" t="n">
        <v>44530</v>
      </c>
      <c r="C1500" s="6" t="s">
        <v>205</v>
      </c>
      <c r="D1500" s="6" t="s">
        <v>180</v>
      </c>
      <c r="E1500" s="6" t="s">
        <v>187</v>
      </c>
      <c r="F1500" s="34" t="n">
        <v>0.486428260803223</v>
      </c>
      <c r="G1500" s="34" t="n">
        <v>0.395312142111827</v>
      </c>
      <c r="H1500" s="34" t="n">
        <v>0.230491576111571</v>
      </c>
      <c r="I1500" s="35" t="n">
        <v>2.52</v>
      </c>
      <c r="J1500" s="6" t="n">
        <v>1</v>
      </c>
      <c r="K1500" s="35" t="n">
        <v>1.52</v>
      </c>
      <c r="L1500" s="42" t="n">
        <v>111.353628894583</v>
      </c>
      <c r="M1500" s="42" t="n">
        <v>169.257515919767</v>
      </c>
      <c r="N1500" s="42" t="n">
        <v>5625.58533175435</v>
      </c>
      <c r="O1500" s="6" t="str">
        <f aca="false">IF(H1500&lt;=0,"Below 0%",IF(H1500&lt;=0.05,"0-5%",IF(H1500&lt;=0.1,"5-10%",IF(H1500&lt;=0.2,"10-20%",IF(H1500&lt;=0.4,"20-40%","Above 40%")))))</f>
        <v>20-40%</v>
      </c>
    </row>
    <row r="1501" customFormat="false" ht="15" hidden="false" customHeight="false" outlineLevel="0" collapsed="false">
      <c r="A1501" s="6" t="s">
        <v>156</v>
      </c>
      <c r="B1501" s="45" t="n">
        <v>44531</v>
      </c>
      <c r="C1501" s="6" t="s">
        <v>179</v>
      </c>
      <c r="D1501" s="6" t="s">
        <v>195</v>
      </c>
      <c r="E1501" s="6" t="s">
        <v>177</v>
      </c>
      <c r="F1501" s="34" t="n">
        <v>0.413625836372376</v>
      </c>
      <c r="G1501" s="34" t="n">
        <v>0.331722089569623</v>
      </c>
      <c r="H1501" s="34" t="n">
        <v>0.246904711437862</v>
      </c>
      <c r="I1501" s="35" t="n">
        <v>3</v>
      </c>
      <c r="J1501" s="6" t="n">
        <v>0</v>
      </c>
      <c r="K1501" s="35" t="n">
        <v>-1</v>
      </c>
      <c r="L1501" s="42" t="n">
        <v>112.511706635087</v>
      </c>
      <c r="M1501" s="42" t="n">
        <v>-112.511706635087</v>
      </c>
      <c r="N1501" s="42" t="n">
        <v>5513.07362511926</v>
      </c>
      <c r="O1501" s="6" t="str">
        <f aca="false">IF(H1501&lt;=0,"Below 0%",IF(H1501&lt;=0.05,"0-5%",IF(H1501&lt;=0.1,"5-10%",IF(H1501&lt;=0.2,"10-20%",IF(H1501&lt;=0.4,"20-40%","Above 40%")))))</f>
        <v>20-40%</v>
      </c>
    </row>
    <row r="1502" customFormat="false" ht="15" hidden="false" customHeight="false" outlineLevel="0" collapsed="false">
      <c r="A1502" s="6" t="s">
        <v>156</v>
      </c>
      <c r="B1502" s="45" t="n">
        <v>44531</v>
      </c>
      <c r="C1502" s="6" t="s">
        <v>189</v>
      </c>
      <c r="D1502" s="6" t="s">
        <v>201</v>
      </c>
      <c r="E1502" s="6" t="s">
        <v>187</v>
      </c>
      <c r="F1502" s="34" t="n">
        <v>0.614529967308044</v>
      </c>
      <c r="G1502" s="34" t="n">
        <v>0.479212368118667</v>
      </c>
      <c r="H1502" s="34" t="n">
        <v>0.282375014068645</v>
      </c>
      <c r="I1502" s="35" t="n">
        <v>2.08</v>
      </c>
      <c r="J1502" s="6" t="n">
        <v>0</v>
      </c>
      <c r="K1502" s="35" t="n">
        <v>-1</v>
      </c>
      <c r="L1502" s="42" t="n">
        <v>112.511706635087</v>
      </c>
      <c r="M1502" s="42" t="n">
        <v>-112.511706635087</v>
      </c>
      <c r="N1502" s="42" t="n">
        <v>5400.56191848417</v>
      </c>
      <c r="O1502" s="6" t="str">
        <f aca="false">IF(H1502&lt;=0,"Below 0%",IF(H1502&lt;=0.05,"0-5%",IF(H1502&lt;=0.1,"5-10%",IF(H1502&lt;=0.2,"10-20%",IF(H1502&lt;=0.4,"20-40%","Above 40%")))))</f>
        <v>20-40%</v>
      </c>
    </row>
    <row r="1503" customFormat="false" ht="15" hidden="false" customHeight="false" outlineLevel="0" collapsed="false">
      <c r="A1503" s="6" t="s">
        <v>156</v>
      </c>
      <c r="B1503" s="45" t="n">
        <v>44531</v>
      </c>
      <c r="C1503" s="6" t="s">
        <v>203</v>
      </c>
      <c r="D1503" s="6" t="s">
        <v>196</v>
      </c>
      <c r="E1503" s="6" t="s">
        <v>177</v>
      </c>
      <c r="F1503" s="34" t="n">
        <v>0.287945538759232</v>
      </c>
      <c r="G1503" s="34" t="n">
        <v>0.224426077815476</v>
      </c>
      <c r="H1503" s="34" t="n">
        <v>0.28303066008212</v>
      </c>
      <c r="I1503" s="35" t="n">
        <v>4.44</v>
      </c>
      <c r="J1503" s="6" t="n">
        <v>0</v>
      </c>
      <c r="K1503" s="35" t="n">
        <v>-1</v>
      </c>
      <c r="L1503" s="42" t="n">
        <v>112.511706635087</v>
      </c>
      <c r="M1503" s="42" t="n">
        <v>-112.511706635087</v>
      </c>
      <c r="N1503" s="42" t="n">
        <v>5288.05021184909</v>
      </c>
      <c r="O1503" s="6" t="str">
        <f aca="false">IF(H1503&lt;=0,"Below 0%",IF(H1503&lt;=0.05,"0-5%",IF(H1503&lt;=0.1,"5-10%",IF(H1503&lt;=0.2,"10-20%",IF(H1503&lt;=0.4,"20-40%","Above 40%")))))</f>
        <v>20-40%</v>
      </c>
    </row>
    <row r="1504" customFormat="false" ht="15" hidden="false" customHeight="false" outlineLevel="0" collapsed="false">
      <c r="A1504" s="6" t="s">
        <v>156</v>
      </c>
      <c r="B1504" s="45" t="n">
        <v>44534</v>
      </c>
      <c r="C1504" s="6" t="s">
        <v>179</v>
      </c>
      <c r="D1504" s="6" t="s">
        <v>201</v>
      </c>
      <c r="E1504" s="6" t="s">
        <v>174</v>
      </c>
      <c r="F1504" s="34" t="n">
        <v>0.371447086334229</v>
      </c>
      <c r="G1504" s="34" t="n">
        <v>0.295724346795046</v>
      </c>
      <c r="H1504" s="34" t="n">
        <v>0.256058523283046</v>
      </c>
      <c r="I1504" s="35" t="n">
        <v>3.4</v>
      </c>
      <c r="J1504" s="6" t="n">
        <v>1</v>
      </c>
      <c r="K1504" s="35" t="n">
        <v>2.4</v>
      </c>
      <c r="L1504" s="42" t="n">
        <v>105.761004236982</v>
      </c>
      <c r="M1504" s="42" t="n">
        <v>253.826410168756</v>
      </c>
      <c r="N1504" s="42" t="n">
        <v>5541.87662201784</v>
      </c>
      <c r="O1504" s="6" t="str">
        <f aca="false">IF(H1504&lt;=0,"Below 0%",IF(H1504&lt;=0.05,"0-5%",IF(H1504&lt;=0.1,"5-10%",IF(H1504&lt;=0.2,"10-20%",IF(H1504&lt;=0.4,"20-40%","Above 40%")))))</f>
        <v>20-40%</v>
      </c>
    </row>
    <row r="1505" customFormat="false" ht="15" hidden="false" customHeight="false" outlineLevel="0" collapsed="false">
      <c r="A1505" s="6" t="s">
        <v>156</v>
      </c>
      <c r="B1505" s="45" t="n">
        <v>44534</v>
      </c>
      <c r="C1505" s="6" t="s">
        <v>189</v>
      </c>
      <c r="D1505" s="6" t="s">
        <v>190</v>
      </c>
      <c r="E1505" s="6" t="s">
        <v>174</v>
      </c>
      <c r="F1505" s="34" t="n">
        <v>0.305370807647705</v>
      </c>
      <c r="G1505" s="34" t="n">
        <v>0.268551236749117</v>
      </c>
      <c r="H1505" s="34" t="n">
        <v>0.137104454793428</v>
      </c>
      <c r="I1505" s="35" t="n">
        <v>3.75</v>
      </c>
      <c r="J1505" s="6" t="n">
        <v>0</v>
      </c>
      <c r="K1505" s="35" t="n">
        <v>-1</v>
      </c>
      <c r="L1505" s="42" t="n">
        <v>69.7736730389376</v>
      </c>
      <c r="M1505" s="42" t="n">
        <v>-69.7736730389376</v>
      </c>
      <c r="N1505" s="42" t="n">
        <v>5472.1029489789</v>
      </c>
      <c r="O1505" s="6" t="str">
        <f aca="false">IF(H1505&lt;=0,"Below 0%",IF(H1505&lt;=0.05,"0-5%",IF(H1505&lt;=0.1,"5-10%",IF(H1505&lt;=0.2,"10-20%",IF(H1505&lt;=0.4,"20-40%","Above 40%")))))</f>
        <v>10-20%</v>
      </c>
    </row>
    <row r="1506" customFormat="false" ht="15" hidden="false" customHeight="false" outlineLevel="0" collapsed="false">
      <c r="A1506" s="6" t="s">
        <v>156</v>
      </c>
      <c r="B1506" s="45" t="n">
        <v>44535</v>
      </c>
      <c r="C1506" s="6" t="s">
        <v>205</v>
      </c>
      <c r="D1506" s="6" t="s">
        <v>206</v>
      </c>
      <c r="E1506" s="6" t="s">
        <v>177</v>
      </c>
      <c r="F1506" s="34" t="n">
        <v>0.278501302003861</v>
      </c>
      <c r="G1506" s="34" t="n">
        <v>0.237797246558198</v>
      </c>
      <c r="H1506" s="34" t="n">
        <v>0.17117126474255</v>
      </c>
      <c r="I1506" s="35" t="n">
        <v>4.2</v>
      </c>
      <c r="J1506" s="6" t="n">
        <v>0</v>
      </c>
      <c r="K1506" s="35" t="n">
        <v>-1</v>
      </c>
      <c r="L1506" s="42" t="n">
        <v>72.5504526701727</v>
      </c>
      <c r="M1506" s="42" t="n">
        <v>-72.5504526701727</v>
      </c>
      <c r="N1506" s="42" t="n">
        <v>5399.55249630873</v>
      </c>
      <c r="O1506" s="6" t="str">
        <f aca="false">IF(H1506&lt;=0,"Below 0%",IF(H1506&lt;=0.05,"0-5%",IF(H1506&lt;=0.1,"5-10%",IF(H1506&lt;=0.2,"10-20%",IF(H1506&lt;=0.4,"20-40%","Above 40%")))))</f>
        <v>10-20%</v>
      </c>
    </row>
    <row r="1507" customFormat="false" ht="15" hidden="false" customHeight="false" outlineLevel="0" collapsed="false">
      <c r="A1507" s="6" t="s">
        <v>156</v>
      </c>
      <c r="B1507" s="45" t="n">
        <v>44536</v>
      </c>
      <c r="C1507" s="6" t="s">
        <v>173</v>
      </c>
      <c r="D1507" s="6" t="s">
        <v>185</v>
      </c>
      <c r="E1507" s="6" t="s">
        <v>187</v>
      </c>
      <c r="F1507" s="34" t="n">
        <v>0.377490043640137</v>
      </c>
      <c r="G1507" s="34" t="n">
        <v>0.279318039095173</v>
      </c>
      <c r="H1507" s="34" t="n">
        <v>0.35147033418602</v>
      </c>
      <c r="I1507" s="35" t="n">
        <v>3.62</v>
      </c>
      <c r="J1507" s="6" t="n">
        <v>1</v>
      </c>
      <c r="K1507" s="35" t="n">
        <v>2.62</v>
      </c>
      <c r="L1507" s="42" t="n">
        <v>107.991049926175</v>
      </c>
      <c r="M1507" s="42" t="n">
        <v>282.936550806577</v>
      </c>
      <c r="N1507" s="42" t="n">
        <v>5682.48904711531</v>
      </c>
      <c r="O1507" s="6" t="str">
        <f aca="false">IF(H1507&lt;=0,"Below 0%",IF(H1507&lt;=0.05,"0-5%",IF(H1507&lt;=0.1,"5-10%",IF(H1507&lt;=0.2,"10-20%",IF(H1507&lt;=0.4,"20-40%","Above 40%")))))</f>
        <v>20-40%</v>
      </c>
    </row>
    <row r="1508" customFormat="false" ht="15" hidden="false" customHeight="false" outlineLevel="0" collapsed="false">
      <c r="A1508" s="6" t="s">
        <v>156</v>
      </c>
      <c r="B1508" s="45" t="n">
        <v>44540</v>
      </c>
      <c r="C1508" s="6" t="s">
        <v>206</v>
      </c>
      <c r="D1508" s="6" t="s">
        <v>198</v>
      </c>
      <c r="E1508" s="6" t="s">
        <v>187</v>
      </c>
      <c r="F1508" s="34" t="n">
        <v>0.472057163715363</v>
      </c>
      <c r="G1508" s="34" t="n">
        <v>0.422276621787026</v>
      </c>
      <c r="H1508" s="34" t="n">
        <v>0.117886094943337</v>
      </c>
      <c r="I1508" s="35" t="n">
        <v>2.36</v>
      </c>
      <c r="J1508" s="6" t="n">
        <v>1</v>
      </c>
      <c r="K1508" s="35" t="n">
        <v>1.36</v>
      </c>
      <c r="L1508" s="42" t="n">
        <v>113.649780942306</v>
      </c>
      <c r="M1508" s="42" t="n">
        <v>154.563702081536</v>
      </c>
      <c r="N1508" s="42" t="n">
        <v>5837.05274919685</v>
      </c>
      <c r="O1508" s="6" t="str">
        <f aca="false">IF(H1508&lt;=0,"Below 0%",IF(H1508&lt;=0.05,"0-5%",IF(H1508&lt;=0.1,"5-10%",IF(H1508&lt;=0.2,"10-20%",IF(H1508&lt;=0.4,"20-40%","Above 40%")))))</f>
        <v>10-20%</v>
      </c>
    </row>
    <row r="1509" customFormat="false" ht="15" hidden="false" customHeight="false" outlineLevel="0" collapsed="false">
      <c r="A1509" s="6" t="s">
        <v>156</v>
      </c>
      <c r="B1509" s="45" t="n">
        <v>44542</v>
      </c>
      <c r="C1509" s="6" t="s">
        <v>195</v>
      </c>
      <c r="D1509" s="6" t="s">
        <v>188</v>
      </c>
      <c r="E1509" s="6" t="s">
        <v>174</v>
      </c>
      <c r="F1509" s="34" t="n">
        <v>0.271120548248291</v>
      </c>
      <c r="G1509" s="34" t="n">
        <v>0.232966579413266</v>
      </c>
      <c r="H1509" s="34" t="n">
        <v>0.163774430354418</v>
      </c>
      <c r="I1509" s="35" t="n">
        <v>4.28</v>
      </c>
      <c r="J1509" s="6" t="n">
        <v>0</v>
      </c>
      <c r="K1509" s="35" t="n">
        <v>-1</v>
      </c>
      <c r="L1509" s="42" t="n">
        <v>71.3597256473728</v>
      </c>
      <c r="M1509" s="42" t="n">
        <v>-71.3597256473728</v>
      </c>
      <c r="N1509" s="42" t="n">
        <v>5765.69302354947</v>
      </c>
      <c r="O1509" s="6" t="str">
        <f aca="false">IF(H1509&lt;=0,"Below 0%",IF(H1509&lt;=0.05,"0-5%",IF(H1509&lt;=0.1,"5-10%",IF(H1509&lt;=0.2,"10-20%",IF(H1509&lt;=0.4,"20-40%","Above 40%")))))</f>
        <v>10-20%</v>
      </c>
    </row>
    <row r="1510" customFormat="false" ht="15" hidden="false" customHeight="false" outlineLevel="0" collapsed="false">
      <c r="A1510" s="6" t="s">
        <v>156</v>
      </c>
      <c r="B1510" s="45" t="n">
        <v>44545</v>
      </c>
      <c r="C1510" s="6" t="s">
        <v>185</v>
      </c>
      <c r="D1510" s="6" t="s">
        <v>189</v>
      </c>
      <c r="E1510" s="6" t="s">
        <v>174</v>
      </c>
      <c r="F1510" s="34" t="n">
        <v>0.30689412355423</v>
      </c>
      <c r="G1510" s="34" t="n">
        <v>0.2661888083408</v>
      </c>
      <c r="H1510" s="34" t="n">
        <v>0.152918958040171</v>
      </c>
      <c r="I1510" s="35" t="n">
        <v>3.78</v>
      </c>
      <c r="J1510" s="6" t="n">
        <v>0</v>
      </c>
      <c r="K1510" s="35" t="n">
        <v>-1</v>
      </c>
      <c r="L1510" s="42" t="n">
        <v>82.9906112822343</v>
      </c>
      <c r="M1510" s="42" t="n">
        <v>-82.9906112822343</v>
      </c>
      <c r="N1510" s="42" t="n">
        <v>5682.70241226724</v>
      </c>
      <c r="O1510" s="6" t="str">
        <f aca="false">IF(H1510&lt;=0,"Below 0%",IF(H1510&lt;=0.05,"0-5%",IF(H1510&lt;=0.1,"5-10%",IF(H1510&lt;=0.2,"10-20%",IF(H1510&lt;=0.4,"20-40%","Above 40%")))))</f>
        <v>10-20%</v>
      </c>
    </row>
    <row r="1511" customFormat="false" ht="15" hidden="false" customHeight="false" outlineLevel="0" collapsed="false">
      <c r="A1511" s="6" t="s">
        <v>156</v>
      </c>
      <c r="B1511" s="45" t="n">
        <v>44545</v>
      </c>
      <c r="C1511" s="6" t="s">
        <v>185</v>
      </c>
      <c r="D1511" s="6" t="s">
        <v>189</v>
      </c>
      <c r="E1511" s="6" t="s">
        <v>177</v>
      </c>
      <c r="F1511" s="34" t="n">
        <v>0.348392128944397</v>
      </c>
      <c r="G1511" s="34" t="n">
        <v>0.292498167304716</v>
      </c>
      <c r="H1511" s="34" t="n">
        <v>0.1910916644529</v>
      </c>
      <c r="I1511" s="35" t="n">
        <v>3.44</v>
      </c>
      <c r="J1511" s="6" t="n">
        <v>0</v>
      </c>
      <c r="K1511" s="35" t="n">
        <v>-1</v>
      </c>
      <c r="L1511" s="42" t="n">
        <v>115.313860470989</v>
      </c>
      <c r="M1511" s="42" t="n">
        <v>-115.313860470989</v>
      </c>
      <c r="N1511" s="42" t="n">
        <v>5567.38855179625</v>
      </c>
      <c r="O1511" s="6" t="str">
        <f aca="false">IF(H1511&lt;=0,"Below 0%",IF(H1511&lt;=0.05,"0-5%",IF(H1511&lt;=0.1,"5-10%",IF(H1511&lt;=0.2,"10-20%",IF(H1511&lt;=0.4,"20-40%","Above 40%")))))</f>
        <v>10-20%</v>
      </c>
    </row>
    <row r="1512" customFormat="false" ht="15" hidden="false" customHeight="false" outlineLevel="0" collapsed="false">
      <c r="A1512" s="6" t="s">
        <v>156</v>
      </c>
      <c r="B1512" s="45" t="n">
        <v>44556</v>
      </c>
      <c r="C1512" s="6" t="s">
        <v>201</v>
      </c>
      <c r="D1512" s="6" t="s">
        <v>206</v>
      </c>
      <c r="E1512" s="6" t="s">
        <v>177</v>
      </c>
      <c r="F1512" s="34" t="n">
        <v>0.298848479986191</v>
      </c>
      <c r="G1512" s="34" t="n">
        <v>0.228857725521791</v>
      </c>
      <c r="H1512" s="34" t="n">
        <v>0.305826488071674</v>
      </c>
      <c r="I1512" s="35" t="n">
        <v>4.36</v>
      </c>
      <c r="J1512" s="6" t="n">
        <v>0</v>
      </c>
      <c r="K1512" s="35" t="n">
        <v>-1</v>
      </c>
      <c r="L1512" s="42" t="n">
        <v>111.347771035925</v>
      </c>
      <c r="M1512" s="42" t="n">
        <v>-111.347771035925</v>
      </c>
      <c r="N1512" s="42" t="n">
        <v>5456.04078076032</v>
      </c>
      <c r="O1512" s="6" t="str">
        <f aca="false">IF(H1512&lt;=0,"Below 0%",IF(H1512&lt;=0.05,"0-5%",IF(H1512&lt;=0.1,"5-10%",IF(H1512&lt;=0.2,"10-20%",IF(H1512&lt;=0.4,"20-40%","Above 40%")))))</f>
        <v>20-40%</v>
      </c>
    </row>
    <row r="1513" customFormat="false" ht="15" hidden="false" customHeight="false" outlineLevel="0" collapsed="false">
      <c r="A1513" s="6" t="s">
        <v>156</v>
      </c>
      <c r="B1513" s="45" t="n">
        <v>44556</v>
      </c>
      <c r="C1513" s="6" t="s">
        <v>189</v>
      </c>
      <c r="D1513" s="6" t="s">
        <v>179</v>
      </c>
      <c r="E1513" s="6" t="s">
        <v>187</v>
      </c>
      <c r="F1513" s="34" t="n">
        <v>0.59774249792099</v>
      </c>
      <c r="G1513" s="34" t="n">
        <v>0.523118937753084</v>
      </c>
      <c r="H1513" s="34" t="n">
        <v>0.142651230499189</v>
      </c>
      <c r="I1513" s="35" t="n">
        <v>1.92</v>
      </c>
      <c r="J1513" s="6" t="n">
        <v>0</v>
      </c>
      <c r="K1513" s="35" t="n">
        <v>-1</v>
      </c>
      <c r="L1513" s="42" t="n">
        <v>111.347771035925</v>
      </c>
      <c r="M1513" s="42" t="n">
        <v>-111.347771035925</v>
      </c>
      <c r="N1513" s="42" t="n">
        <v>5344.6930097244</v>
      </c>
      <c r="O1513" s="6" t="str">
        <f aca="false">IF(H1513&lt;=0,"Below 0%",IF(H1513&lt;=0.05,"0-5%",IF(H1513&lt;=0.1,"5-10%",IF(H1513&lt;=0.2,"10-20%",IF(H1513&lt;=0.4,"20-40%","Above 40%")))))</f>
        <v>10-20%</v>
      </c>
    </row>
    <row r="1514" customFormat="false" ht="15" hidden="false" customHeight="false" outlineLevel="0" collapsed="false">
      <c r="A1514" s="6" t="s">
        <v>156</v>
      </c>
      <c r="B1514" s="45" t="n">
        <v>44558</v>
      </c>
      <c r="C1514" s="6" t="s">
        <v>180</v>
      </c>
      <c r="D1514" s="6" t="s">
        <v>172</v>
      </c>
      <c r="E1514" s="6" t="s">
        <v>174</v>
      </c>
      <c r="F1514" s="34" t="n">
        <v>0.287954032421112</v>
      </c>
      <c r="G1514" s="34" t="n">
        <v>0.256637168141593</v>
      </c>
      <c r="H1514" s="34" t="n">
        <v>0.122027781502954</v>
      </c>
      <c r="I1514" s="35" t="n">
        <v>3.92</v>
      </c>
      <c r="J1514" s="6" t="n">
        <v>0</v>
      </c>
      <c r="K1514" s="35" t="n">
        <v>-1</v>
      </c>
      <c r="L1514" s="42" t="n">
        <v>58.9288129068183</v>
      </c>
      <c r="M1514" s="42" t="n">
        <v>-58.9288129068183</v>
      </c>
      <c r="N1514" s="42" t="n">
        <v>5285.76419681758</v>
      </c>
      <c r="O1514" s="6" t="str">
        <f aca="false">IF(H1514&lt;=0,"Below 0%",IF(H1514&lt;=0.05,"0-5%",IF(H1514&lt;=0.1,"5-10%",IF(H1514&lt;=0.2,"10-20%",IF(H1514&lt;=0.4,"20-40%","Above 40%")))))</f>
        <v>10-20%</v>
      </c>
    </row>
    <row r="1515" customFormat="false" ht="15" hidden="false" customHeight="false" outlineLevel="0" collapsed="false">
      <c r="A1515" s="6" t="s">
        <v>156</v>
      </c>
      <c r="B1515" s="45" t="n">
        <v>44558</v>
      </c>
      <c r="C1515" s="6" t="s">
        <v>198</v>
      </c>
      <c r="D1515" s="6" t="s">
        <v>189</v>
      </c>
      <c r="E1515" s="6" t="s">
        <v>174</v>
      </c>
      <c r="F1515" s="34" t="n">
        <v>0.316114634275436</v>
      </c>
      <c r="G1515" s="34" t="n">
        <v>0.266933703076054</v>
      </c>
      <c r="H1515" s="34" t="n">
        <v>0.184243992544358</v>
      </c>
      <c r="I1515" s="35" t="n">
        <v>3.75</v>
      </c>
      <c r="J1515" s="6" t="n">
        <v>0</v>
      </c>
      <c r="K1515" s="35" t="n">
        <v>-1</v>
      </c>
      <c r="L1515" s="42" t="n">
        <v>90.0968886898875</v>
      </c>
      <c r="M1515" s="42" t="n">
        <v>-90.0968886898875</v>
      </c>
      <c r="N1515" s="42" t="n">
        <v>5195.66730812769</v>
      </c>
      <c r="O1515" s="6" t="str">
        <f aca="false">IF(H1515&lt;=0,"Below 0%",IF(H1515&lt;=0.05,"0-5%",IF(H1515&lt;=0.1,"5-10%",IF(H1515&lt;=0.2,"10-20%",IF(H1515&lt;=0.4,"20-40%","Above 40%")))))</f>
        <v>10-20%</v>
      </c>
    </row>
    <row r="1516" customFormat="false" ht="15" hidden="false" customHeight="false" outlineLevel="0" collapsed="false">
      <c r="A1516" s="6" t="s">
        <v>156</v>
      </c>
      <c r="B1516" s="45" t="n">
        <v>44562</v>
      </c>
      <c r="C1516" s="6" t="s">
        <v>198</v>
      </c>
      <c r="D1516" s="6" t="s">
        <v>181</v>
      </c>
      <c r="E1516" s="6" t="s">
        <v>174</v>
      </c>
      <c r="F1516" s="34" t="n">
        <v>0.265089482069016</v>
      </c>
      <c r="G1516" s="34" t="n">
        <v>0.227413949164567</v>
      </c>
      <c r="H1516" s="34" t="n">
        <v>0.165669401735709</v>
      </c>
      <c r="I1516" s="35" t="n">
        <v>4.35</v>
      </c>
      <c r="J1516" s="6" t="n">
        <v>0</v>
      </c>
      <c r="K1516" s="35" t="n">
        <v>-1</v>
      </c>
      <c r="L1516" s="42" t="n">
        <v>59.3776551664419</v>
      </c>
      <c r="M1516" s="42" t="n">
        <v>-59.3776551664419</v>
      </c>
      <c r="N1516" s="42" t="n">
        <v>5136.28965296125</v>
      </c>
      <c r="O1516" s="6" t="str">
        <f aca="false">IF(H1516&lt;=0,"Below 0%",IF(H1516&lt;=0.05,"0-5%",IF(H1516&lt;=0.1,"5-10%",IF(H1516&lt;=0.2,"10-20%",IF(H1516&lt;=0.4,"20-40%","Above 40%")))))</f>
        <v>10-20%</v>
      </c>
    </row>
    <row r="1517" customFormat="false" ht="15" hidden="false" customHeight="false" outlineLevel="0" collapsed="false">
      <c r="A1517" s="6" t="s">
        <v>156</v>
      </c>
      <c r="B1517" s="45" t="n">
        <v>44563</v>
      </c>
      <c r="C1517" s="6" t="s">
        <v>206</v>
      </c>
      <c r="D1517" s="6" t="s">
        <v>182</v>
      </c>
      <c r="E1517" s="6" t="s">
        <v>187</v>
      </c>
      <c r="F1517" s="34" t="n">
        <v>0.393427550792694</v>
      </c>
      <c r="G1517" s="34" t="n">
        <v>0.321972631035373</v>
      </c>
      <c r="H1517" s="34" t="n">
        <v>0.221928551900645</v>
      </c>
      <c r="I1517" s="35" t="n">
        <v>3.12</v>
      </c>
      <c r="J1517" s="6" t="n">
        <v>1</v>
      </c>
      <c r="K1517" s="35" t="n">
        <v>2.12</v>
      </c>
      <c r="L1517" s="42" t="n">
        <v>102.725793059225</v>
      </c>
      <c r="M1517" s="42" t="n">
        <v>217.778681285557</v>
      </c>
      <c r="N1517" s="42" t="n">
        <v>5354.06833424681</v>
      </c>
      <c r="O1517" s="6" t="str">
        <f aca="false">IF(H1517&lt;=0,"Below 0%",IF(H1517&lt;=0.05,"0-5%",IF(H1517&lt;=0.1,"5-10%",IF(H1517&lt;=0.2,"10-20%",IF(H1517&lt;=0.4,"20-40%","Above 40%")))))</f>
        <v>20-40%</v>
      </c>
    </row>
    <row r="1518" customFormat="false" ht="15" hidden="false" customHeight="false" outlineLevel="0" collapsed="false">
      <c r="A1518" s="6" t="s">
        <v>156</v>
      </c>
      <c r="B1518" s="45" t="n">
        <v>44563</v>
      </c>
      <c r="C1518" s="6" t="s">
        <v>205</v>
      </c>
      <c r="D1518" s="6" t="s">
        <v>196</v>
      </c>
      <c r="E1518" s="6" t="s">
        <v>187</v>
      </c>
      <c r="F1518" s="34" t="n">
        <v>0.624055624008179</v>
      </c>
      <c r="G1518" s="34" t="n">
        <v>0.473241311548153</v>
      </c>
      <c r="H1518" s="34" t="n">
        <v>0.318683742902019</v>
      </c>
      <c r="I1518" s="35" t="n">
        <v>2.15</v>
      </c>
      <c r="J1518" s="6" t="n">
        <v>1</v>
      </c>
      <c r="K1518" s="35" t="n">
        <v>1.15</v>
      </c>
      <c r="L1518" s="42" t="n">
        <v>102.725793059225</v>
      </c>
      <c r="M1518" s="42" t="n">
        <v>118.134662018109</v>
      </c>
      <c r="N1518" s="42" t="n">
        <v>5472.20299626492</v>
      </c>
      <c r="O1518" s="6" t="str">
        <f aca="false">IF(H1518&lt;=0,"Below 0%",IF(H1518&lt;=0.05,"0-5%",IF(H1518&lt;=0.1,"5-10%",IF(H1518&lt;=0.2,"10-20%",IF(H1518&lt;=0.4,"20-40%","Above 40%")))))</f>
        <v>20-40%</v>
      </c>
    </row>
    <row r="1519" customFormat="false" ht="15" hidden="false" customHeight="false" outlineLevel="0" collapsed="false">
      <c r="A1519" s="6" t="s">
        <v>156</v>
      </c>
      <c r="B1519" s="45" t="n">
        <v>44572</v>
      </c>
      <c r="C1519" s="6" t="s">
        <v>179</v>
      </c>
      <c r="D1519" s="6" t="s">
        <v>206</v>
      </c>
      <c r="E1519" s="6" t="s">
        <v>174</v>
      </c>
      <c r="F1519" s="34" t="n">
        <v>0.401356369256973</v>
      </c>
      <c r="G1519" s="34" t="n">
        <v>0.289721847476408</v>
      </c>
      <c r="H1519" s="34" t="n">
        <v>0.385316201566939</v>
      </c>
      <c r="I1519" s="35" t="n">
        <v>3.45</v>
      </c>
      <c r="J1519" s="6" t="n">
        <v>0</v>
      </c>
      <c r="K1519" s="35" t="n">
        <v>-1</v>
      </c>
      <c r="L1519" s="42" t="n">
        <v>109.444059925298</v>
      </c>
      <c r="M1519" s="42" t="n">
        <v>-109.444059925298</v>
      </c>
      <c r="N1519" s="42" t="n">
        <v>5362.75893633962</v>
      </c>
      <c r="O1519" s="6" t="str">
        <f aca="false">IF(H1519&lt;=0,"Below 0%",IF(H1519&lt;=0.05,"0-5%",IF(H1519&lt;=0.1,"5-10%",IF(H1519&lt;=0.2,"10-20%",IF(H1519&lt;=0.4,"20-40%","Above 40%")))))</f>
        <v>20-40%</v>
      </c>
    </row>
    <row r="1520" customFormat="false" ht="15" hidden="false" customHeight="false" outlineLevel="0" collapsed="false">
      <c r="A1520" s="6" t="s">
        <v>156</v>
      </c>
      <c r="B1520" s="45" t="n">
        <v>44572</v>
      </c>
      <c r="C1520" s="6" t="s">
        <v>179</v>
      </c>
      <c r="D1520" s="6" t="s">
        <v>206</v>
      </c>
      <c r="E1520" s="6" t="s">
        <v>177</v>
      </c>
      <c r="F1520" s="34" t="n">
        <v>0.28908434510231</v>
      </c>
      <c r="G1520" s="34" t="n">
        <v>0.251773393902672</v>
      </c>
      <c r="H1520" s="34" t="n">
        <v>0.148192589460274</v>
      </c>
      <c r="I1520" s="35" t="n">
        <v>3.97</v>
      </c>
      <c r="J1520" s="6" t="n">
        <v>0</v>
      </c>
      <c r="K1520" s="35" t="n">
        <v>-1</v>
      </c>
      <c r="L1520" s="42" t="n">
        <v>68.017848057272</v>
      </c>
      <c r="M1520" s="42" t="n">
        <v>-68.017848057272</v>
      </c>
      <c r="N1520" s="42" t="n">
        <v>5294.74108828235</v>
      </c>
      <c r="O1520" s="6" t="str">
        <f aca="false">IF(H1520&lt;=0,"Below 0%",IF(H1520&lt;=0.05,"0-5%",IF(H1520&lt;=0.1,"5-10%",IF(H1520&lt;=0.2,"10-20%",IF(H1520&lt;=0.4,"20-40%","Above 40%")))))</f>
        <v>10-20%</v>
      </c>
    </row>
    <row r="1521" customFormat="false" ht="15" hidden="false" customHeight="false" outlineLevel="0" collapsed="false">
      <c r="A1521" s="6" t="s">
        <v>156</v>
      </c>
      <c r="B1521" s="45" t="n">
        <v>44575</v>
      </c>
      <c r="C1521" s="6" t="s">
        <v>201</v>
      </c>
      <c r="D1521" s="6" t="s">
        <v>180</v>
      </c>
      <c r="E1521" s="6" t="s">
        <v>177</v>
      </c>
      <c r="F1521" s="34" t="n">
        <v>0.308685660362244</v>
      </c>
      <c r="G1521" s="34" t="n">
        <v>0.244828489133281</v>
      </c>
      <c r="H1521" s="34" t="n">
        <v>0.260824103661399</v>
      </c>
      <c r="I1521" s="35" t="n">
        <v>4.12</v>
      </c>
      <c r="J1521" s="6" t="n">
        <v>0</v>
      </c>
      <c r="K1521" s="35" t="n">
        <v>-1</v>
      </c>
      <c r="L1521" s="42" t="n">
        <v>105.894821765647</v>
      </c>
      <c r="M1521" s="42" t="n">
        <v>-105.894821765647</v>
      </c>
      <c r="N1521" s="42" t="n">
        <v>5188.8462665167</v>
      </c>
      <c r="O1521" s="6" t="str">
        <f aca="false">IF(H1521&lt;=0,"Below 0%",IF(H1521&lt;=0.05,"0-5%",IF(H1521&lt;=0.1,"5-10%",IF(H1521&lt;=0.2,"10-20%",IF(H1521&lt;=0.4,"20-40%","Above 40%")))))</f>
        <v>20-40%</v>
      </c>
    </row>
    <row r="1522" customFormat="false" ht="15" hidden="false" customHeight="false" outlineLevel="0" collapsed="false">
      <c r="A1522" s="6" t="s">
        <v>156</v>
      </c>
      <c r="B1522" s="45" t="n">
        <v>44576</v>
      </c>
      <c r="C1522" s="6" t="s">
        <v>182</v>
      </c>
      <c r="D1522" s="6" t="s">
        <v>176</v>
      </c>
      <c r="E1522" s="6" t="s">
        <v>177</v>
      </c>
      <c r="F1522" s="34" t="n">
        <v>0.434011727571487</v>
      </c>
      <c r="G1522" s="34" t="n">
        <v>0.393009328573074</v>
      </c>
      <c r="H1522" s="34" t="n">
        <v>0.104329327619993</v>
      </c>
      <c r="I1522" s="35" t="n">
        <v>2.54</v>
      </c>
      <c r="J1522" s="6" t="n">
        <v>0</v>
      </c>
      <c r="K1522" s="35" t="n">
        <v>-1</v>
      </c>
      <c r="L1522" s="42" t="n">
        <v>86.2475437268003</v>
      </c>
      <c r="M1522" s="42" t="n">
        <v>-86.2475437268003</v>
      </c>
      <c r="N1522" s="42" t="n">
        <v>5102.5987227899</v>
      </c>
      <c r="O1522" s="6" t="str">
        <f aca="false">IF(H1522&lt;=0,"Below 0%",IF(H1522&lt;=0.05,"0-5%",IF(H1522&lt;=0.1,"5-10%",IF(H1522&lt;=0.2,"10-20%",IF(H1522&lt;=0.4,"20-40%","Above 40%")))))</f>
        <v>10-20%</v>
      </c>
    </row>
    <row r="1523" customFormat="false" ht="15" hidden="false" customHeight="false" outlineLevel="0" collapsed="false">
      <c r="A1523" s="6" t="s">
        <v>156</v>
      </c>
      <c r="B1523" s="45" t="n">
        <v>44576</v>
      </c>
      <c r="C1523" s="6" t="s">
        <v>188</v>
      </c>
      <c r="D1523" s="6" t="s">
        <v>198</v>
      </c>
      <c r="E1523" s="6" t="s">
        <v>187</v>
      </c>
      <c r="F1523" s="34" t="n">
        <v>0.524211943149567</v>
      </c>
      <c r="G1523" s="34" t="n">
        <v>0.468334541938603</v>
      </c>
      <c r="H1523" s="34" t="n">
        <v>0.1193108690631</v>
      </c>
      <c r="I1523" s="35" t="n">
        <v>2.12</v>
      </c>
      <c r="J1523" s="6" t="n">
        <v>0</v>
      </c>
      <c r="K1523" s="35" t="n">
        <v>-1</v>
      </c>
      <c r="L1523" s="42" t="n">
        <v>103.776925330334</v>
      </c>
      <c r="M1523" s="42" t="n">
        <v>-103.776925330334</v>
      </c>
      <c r="N1523" s="42" t="n">
        <v>4998.82179745957</v>
      </c>
      <c r="O1523" s="6" t="str">
        <f aca="false">IF(H1523&lt;=0,"Below 0%",IF(H1523&lt;=0.05,"0-5%",IF(H1523&lt;=0.1,"5-10%",IF(H1523&lt;=0.2,"10-20%",IF(H1523&lt;=0.4,"20-40%","Above 40%")))))</f>
        <v>10-20%</v>
      </c>
    </row>
    <row r="1524" customFormat="false" ht="15" hidden="false" customHeight="false" outlineLevel="0" collapsed="false">
      <c r="A1524" s="6" t="s">
        <v>156</v>
      </c>
      <c r="B1524" s="45" t="n">
        <v>44576</v>
      </c>
      <c r="C1524" s="6" t="s">
        <v>203</v>
      </c>
      <c r="D1524" s="6" t="s">
        <v>179</v>
      </c>
      <c r="E1524" s="6" t="s">
        <v>187</v>
      </c>
      <c r="F1524" s="34" t="n">
        <v>0.485249102115631</v>
      </c>
      <c r="G1524" s="34" t="n">
        <v>0.42150803461063</v>
      </c>
      <c r="H1524" s="34" t="n">
        <v>0.151221476866703</v>
      </c>
      <c r="I1524" s="35" t="n">
        <v>2.4</v>
      </c>
      <c r="J1524" s="6" t="n">
        <v>1</v>
      </c>
      <c r="K1524" s="35" t="n">
        <v>1.4</v>
      </c>
      <c r="L1524" s="42" t="n">
        <v>103.776925330334</v>
      </c>
      <c r="M1524" s="42" t="n">
        <v>145.287695462468</v>
      </c>
      <c r="N1524" s="42" t="n">
        <v>5144.10949292203</v>
      </c>
      <c r="O1524" s="6" t="str">
        <f aca="false">IF(H1524&lt;=0,"Below 0%",IF(H1524&lt;=0.05,"0-5%",IF(H1524&lt;=0.1,"5-10%",IF(H1524&lt;=0.2,"10-20%",IF(H1524&lt;=0.4,"20-40%","Above 40%")))))</f>
        <v>10-20%</v>
      </c>
    </row>
    <row r="1525" customFormat="false" ht="15" hidden="false" customHeight="false" outlineLevel="0" collapsed="false">
      <c r="A1525" s="6" t="s">
        <v>156</v>
      </c>
      <c r="B1525" s="45" t="n">
        <v>44577</v>
      </c>
      <c r="C1525" s="6" t="s">
        <v>189</v>
      </c>
      <c r="D1525" s="6" t="s">
        <v>205</v>
      </c>
      <c r="E1525" s="6" t="s">
        <v>174</v>
      </c>
      <c r="F1525" s="34" t="n">
        <v>0.297123998403549</v>
      </c>
      <c r="G1525" s="34" t="n">
        <v>0.226293625054456</v>
      </c>
      <c r="H1525" s="34" t="n">
        <v>0.313002071233994</v>
      </c>
      <c r="I1525" s="35" t="n">
        <v>4.44</v>
      </c>
      <c r="J1525" s="6" t="n">
        <v>0</v>
      </c>
      <c r="K1525" s="35" t="n">
        <v>-1</v>
      </c>
      <c r="L1525" s="42" t="n">
        <v>102.882189858441</v>
      </c>
      <c r="M1525" s="42" t="n">
        <v>-102.882189858441</v>
      </c>
      <c r="N1525" s="42" t="n">
        <v>5041.22730306359</v>
      </c>
      <c r="O1525" s="6" t="str">
        <f aca="false">IF(H1525&lt;=0,"Below 0%",IF(H1525&lt;=0.05,"0-5%",IF(H1525&lt;=0.1,"5-10%",IF(H1525&lt;=0.2,"10-20%",IF(H1525&lt;=0.4,"20-40%","Above 40%")))))</f>
        <v>20-40%</v>
      </c>
    </row>
    <row r="1526" customFormat="false" ht="15" hidden="false" customHeight="false" outlineLevel="0" collapsed="false">
      <c r="A1526" s="6" t="s">
        <v>156</v>
      </c>
      <c r="B1526" s="45" t="n">
        <v>44580</v>
      </c>
      <c r="C1526" s="6" t="s">
        <v>206</v>
      </c>
      <c r="D1526" s="6" t="s">
        <v>176</v>
      </c>
      <c r="E1526" s="6" t="s">
        <v>187</v>
      </c>
      <c r="F1526" s="34" t="n">
        <v>0.254000633955002</v>
      </c>
      <c r="G1526" s="34" t="n">
        <v>0.208893662237355</v>
      </c>
      <c r="H1526" s="34" t="n">
        <v>0.215932696255736</v>
      </c>
      <c r="I1526" s="35" t="n">
        <v>4.8</v>
      </c>
      <c r="J1526" s="6" t="n">
        <v>0</v>
      </c>
      <c r="K1526" s="35" t="n">
        <v>-1</v>
      </c>
      <c r="L1526" s="42" t="n">
        <v>72.7008135003689</v>
      </c>
      <c r="M1526" s="42" t="n">
        <v>-72.7008135003689</v>
      </c>
      <c r="N1526" s="42" t="n">
        <v>4968.52648956322</v>
      </c>
      <c r="O1526" s="6" t="str">
        <f aca="false">IF(H1526&lt;=0,"Below 0%",IF(H1526&lt;=0.05,"0-5%",IF(H1526&lt;=0.1,"5-10%",IF(H1526&lt;=0.2,"10-20%",IF(H1526&lt;=0.4,"20-40%","Above 40%")))))</f>
        <v>20-40%</v>
      </c>
    </row>
    <row r="1527" customFormat="false" ht="15" hidden="false" customHeight="false" outlineLevel="0" collapsed="false">
      <c r="A1527" s="6" t="s">
        <v>156</v>
      </c>
      <c r="B1527" s="45" t="n">
        <v>44580</v>
      </c>
      <c r="C1527" s="6" t="s">
        <v>195</v>
      </c>
      <c r="D1527" s="6" t="s">
        <v>181</v>
      </c>
      <c r="E1527" s="6" t="s">
        <v>174</v>
      </c>
      <c r="F1527" s="34" t="n">
        <v>0.340834408998489</v>
      </c>
      <c r="G1527" s="34" t="n">
        <v>0.279680983493568</v>
      </c>
      <c r="H1527" s="34" t="n">
        <v>0.218654213600931</v>
      </c>
      <c r="I1527" s="35" t="n">
        <v>3.6</v>
      </c>
      <c r="J1527" s="6" t="n">
        <v>0</v>
      </c>
      <c r="K1527" s="35" t="n">
        <v>-1</v>
      </c>
      <c r="L1527" s="42" t="n">
        <v>100.824546061272</v>
      </c>
      <c r="M1527" s="42" t="n">
        <v>-100.824546061272</v>
      </c>
      <c r="N1527" s="42" t="n">
        <v>4867.70194350195</v>
      </c>
      <c r="O1527" s="6" t="str">
        <f aca="false">IF(H1527&lt;=0,"Below 0%",IF(H1527&lt;=0.05,"0-5%",IF(H1527&lt;=0.1,"5-10%",IF(H1527&lt;=0.2,"10-20%",IF(H1527&lt;=0.4,"20-40%","Above 40%")))))</f>
        <v>20-40%</v>
      </c>
    </row>
    <row r="1528" customFormat="false" ht="15" hidden="false" customHeight="false" outlineLevel="0" collapsed="false">
      <c r="A1528" s="6" t="s">
        <v>156</v>
      </c>
      <c r="B1528" s="45" t="n">
        <v>44583</v>
      </c>
      <c r="C1528" s="6" t="s">
        <v>205</v>
      </c>
      <c r="D1528" s="6" t="s">
        <v>188</v>
      </c>
      <c r="E1528" s="6" t="s">
        <v>187</v>
      </c>
      <c r="F1528" s="34" t="n">
        <v>0.555235385894775</v>
      </c>
      <c r="G1528" s="34" t="n">
        <v>0.481424199545888</v>
      </c>
      <c r="H1528" s="34" t="n">
        <v>0.15331839657938</v>
      </c>
      <c r="I1528" s="35" t="n">
        <v>2.06</v>
      </c>
      <c r="J1528" s="6" t="n">
        <v>0</v>
      </c>
      <c r="K1528" s="35" t="n">
        <v>-1</v>
      </c>
      <c r="L1528" s="42" t="n">
        <v>97.354038870039</v>
      </c>
      <c r="M1528" s="42" t="n">
        <v>-97.354038870039</v>
      </c>
      <c r="N1528" s="42" t="n">
        <v>4770.34790463191</v>
      </c>
      <c r="O1528" s="6" t="str">
        <f aca="false">IF(H1528&lt;=0,"Below 0%",IF(H1528&lt;=0.05,"0-5%",IF(H1528&lt;=0.1,"5-10%",IF(H1528&lt;=0.2,"10-20%",IF(H1528&lt;=0.4,"20-40%","Above 40%")))))</f>
        <v>10-20%</v>
      </c>
    </row>
    <row r="1529" customFormat="false" ht="15" hidden="false" customHeight="false" outlineLevel="0" collapsed="false">
      <c r="A1529" s="6" t="s">
        <v>156</v>
      </c>
      <c r="B1529" s="45" t="n">
        <v>44583</v>
      </c>
      <c r="C1529" s="6" t="s">
        <v>176</v>
      </c>
      <c r="D1529" s="6" t="s">
        <v>189</v>
      </c>
      <c r="E1529" s="6" t="s">
        <v>174</v>
      </c>
      <c r="F1529" s="34" t="n">
        <v>0.331675469875336</v>
      </c>
      <c r="G1529" s="34" t="n">
        <v>0.251508678403946</v>
      </c>
      <c r="H1529" s="34" t="n">
        <v>0.318743639305498</v>
      </c>
      <c r="I1529" s="35" t="n">
        <v>3.96</v>
      </c>
      <c r="J1529" s="6" t="n">
        <v>0</v>
      </c>
      <c r="K1529" s="35" t="n">
        <v>-1</v>
      </c>
      <c r="L1529" s="42" t="n">
        <v>97.354038870039</v>
      </c>
      <c r="M1529" s="42" t="n">
        <v>-97.354038870039</v>
      </c>
      <c r="N1529" s="42" t="n">
        <v>4672.99386576187</v>
      </c>
      <c r="O1529" s="6" t="str">
        <f aca="false">IF(H1529&lt;=0,"Below 0%",IF(H1529&lt;=0.05,"0-5%",IF(H1529&lt;=0.1,"5-10%",IF(H1529&lt;=0.2,"10-20%",IF(H1529&lt;=0.4,"20-40%","Above 40%")))))</f>
        <v>20-40%</v>
      </c>
    </row>
    <row r="1530" customFormat="false" ht="15" hidden="false" customHeight="false" outlineLevel="0" collapsed="false">
      <c r="A1530" s="6" t="s">
        <v>156</v>
      </c>
      <c r="B1530" s="45" t="n">
        <v>44583</v>
      </c>
      <c r="C1530" s="6" t="s">
        <v>176</v>
      </c>
      <c r="D1530" s="6" t="s">
        <v>189</v>
      </c>
      <c r="E1530" s="6" t="s">
        <v>177</v>
      </c>
      <c r="F1530" s="34" t="n">
        <v>0.300163745880127</v>
      </c>
      <c r="G1530" s="34" t="n">
        <v>0.242920577190153</v>
      </c>
      <c r="H1530" s="34" t="n">
        <v>0.23564561451361</v>
      </c>
      <c r="I1530" s="35" t="n">
        <v>4.1</v>
      </c>
      <c r="J1530" s="6" t="n">
        <v>0</v>
      </c>
      <c r="K1530" s="35" t="n">
        <v>-1</v>
      </c>
      <c r="L1530" s="42" t="n">
        <v>90.5515659818613</v>
      </c>
      <c r="M1530" s="42" t="n">
        <v>-90.5515659818613</v>
      </c>
      <c r="N1530" s="42" t="n">
        <v>4582.44229978001</v>
      </c>
      <c r="O1530" s="6" t="str">
        <f aca="false">IF(H1530&lt;=0,"Below 0%",IF(H1530&lt;=0.05,"0-5%",IF(H1530&lt;=0.1,"5-10%",IF(H1530&lt;=0.2,"10-20%",IF(H1530&lt;=0.4,"20-40%","Above 40%")))))</f>
        <v>20-40%</v>
      </c>
    </row>
    <row r="1531" customFormat="false" ht="15" hidden="false" customHeight="false" outlineLevel="0" collapsed="false">
      <c r="A1531" s="6" t="s">
        <v>156</v>
      </c>
      <c r="B1531" s="45" t="n">
        <v>44597</v>
      </c>
      <c r="C1531" s="6" t="s">
        <v>196</v>
      </c>
      <c r="D1531" s="6" t="s">
        <v>198</v>
      </c>
      <c r="E1531" s="6" t="s">
        <v>187</v>
      </c>
      <c r="F1531" s="34" t="n">
        <v>0.502698838710785</v>
      </c>
      <c r="G1531" s="34" t="n">
        <v>0.436781972749669</v>
      </c>
      <c r="H1531" s="34" t="n">
        <v>0.150914804349984</v>
      </c>
      <c r="I1531" s="35" t="n">
        <v>2.27</v>
      </c>
      <c r="J1531" s="6" t="n">
        <v>0</v>
      </c>
      <c r="K1531" s="35" t="n">
        <v>-1</v>
      </c>
      <c r="L1531" s="42" t="n">
        <v>91.6488459956002</v>
      </c>
      <c r="M1531" s="42" t="n">
        <v>-91.6488459956002</v>
      </c>
      <c r="N1531" s="42" t="n">
        <v>4490.79345378441</v>
      </c>
      <c r="O1531" s="6" t="str">
        <f aca="false">IF(H1531&lt;=0,"Below 0%",IF(H1531&lt;=0.05,"0-5%",IF(H1531&lt;=0.1,"5-10%",IF(H1531&lt;=0.2,"10-20%",IF(H1531&lt;=0.4,"20-40%","Above 40%")))))</f>
        <v>10-20%</v>
      </c>
    </row>
    <row r="1532" customFormat="false" ht="15" hidden="false" customHeight="false" outlineLevel="0" collapsed="false">
      <c r="A1532" s="6" t="s">
        <v>156</v>
      </c>
      <c r="B1532" s="45" t="n">
        <v>44600</v>
      </c>
      <c r="C1532" s="6" t="s">
        <v>188</v>
      </c>
      <c r="D1532" s="6" t="s">
        <v>173</v>
      </c>
      <c r="E1532" s="6" t="s">
        <v>174</v>
      </c>
      <c r="F1532" s="34" t="n">
        <v>0.342244297266007</v>
      </c>
      <c r="G1532" s="34" t="n">
        <v>0.284833169143787</v>
      </c>
      <c r="H1532" s="34" t="n">
        <v>0.20156054259691</v>
      </c>
      <c r="I1532" s="35" t="n">
        <v>3.54</v>
      </c>
      <c r="J1532" s="6" t="n">
        <v>0</v>
      </c>
      <c r="K1532" s="35" t="n">
        <v>-1</v>
      </c>
      <c r="L1532" s="42" t="n">
        <v>89.8158690756882</v>
      </c>
      <c r="M1532" s="42" t="n">
        <v>-89.8158690756882</v>
      </c>
      <c r="N1532" s="42" t="n">
        <v>4400.97758470872</v>
      </c>
      <c r="O1532" s="6" t="str">
        <f aca="false">IF(H1532&lt;=0,"Below 0%",IF(H1532&lt;=0.05,"0-5%",IF(H1532&lt;=0.1,"5-10%",IF(H1532&lt;=0.2,"10-20%",IF(H1532&lt;=0.4,"20-40%","Above 40%")))))</f>
        <v>20-40%</v>
      </c>
    </row>
    <row r="1533" customFormat="false" ht="15" hidden="false" customHeight="false" outlineLevel="0" collapsed="false">
      <c r="A1533" s="6" t="s">
        <v>156</v>
      </c>
      <c r="B1533" s="45" t="n">
        <v>44601</v>
      </c>
      <c r="C1533" s="6" t="s">
        <v>172</v>
      </c>
      <c r="D1533" s="6" t="s">
        <v>180</v>
      </c>
      <c r="E1533" s="6" t="s">
        <v>177</v>
      </c>
      <c r="F1533" s="34" t="n">
        <v>0.562040746212006</v>
      </c>
      <c r="G1533" s="34" t="n">
        <v>0.444375848870231</v>
      </c>
      <c r="H1533" s="34" t="n">
        <v>0.264786886238131</v>
      </c>
      <c r="I1533" s="35" t="n">
        <v>2.25</v>
      </c>
      <c r="J1533" s="6" t="n">
        <v>0</v>
      </c>
      <c r="K1533" s="35" t="n">
        <v>-1</v>
      </c>
      <c r="L1533" s="42" t="n">
        <v>88.0195516941745</v>
      </c>
      <c r="M1533" s="42" t="n">
        <v>-88.0195516941745</v>
      </c>
      <c r="N1533" s="42" t="n">
        <v>4312.95803301455</v>
      </c>
      <c r="O1533" s="6" t="str">
        <f aca="false">IF(H1533&lt;=0,"Below 0%",IF(H1533&lt;=0.05,"0-5%",IF(H1533&lt;=0.1,"5-10%",IF(H1533&lt;=0.2,"10-20%",IF(H1533&lt;=0.4,"20-40%","Above 40%")))))</f>
        <v>20-40%</v>
      </c>
    </row>
    <row r="1534" customFormat="false" ht="15" hidden="false" customHeight="false" outlineLevel="0" collapsed="false">
      <c r="A1534" s="6" t="s">
        <v>156</v>
      </c>
      <c r="B1534" s="45" t="n">
        <v>44601</v>
      </c>
      <c r="C1534" s="6" t="s">
        <v>182</v>
      </c>
      <c r="D1534" s="6" t="s">
        <v>205</v>
      </c>
      <c r="E1534" s="6" t="s">
        <v>174</v>
      </c>
      <c r="F1534" s="34" t="n">
        <v>0.327270686626434</v>
      </c>
      <c r="G1534" s="34" t="n">
        <v>0.241749143976392</v>
      </c>
      <c r="H1534" s="34" t="n">
        <v>0.353761511802474</v>
      </c>
      <c r="I1534" s="35" t="n">
        <v>4.12</v>
      </c>
      <c r="J1534" s="6" t="n">
        <v>1</v>
      </c>
      <c r="K1534" s="35" t="n">
        <v>3.12</v>
      </c>
      <c r="L1534" s="42" t="n">
        <v>88.0195516941745</v>
      </c>
      <c r="M1534" s="42" t="n">
        <v>274.621001285824</v>
      </c>
      <c r="N1534" s="42" t="n">
        <v>4587.57903430037</v>
      </c>
      <c r="O1534" s="6" t="str">
        <f aca="false">IF(H1534&lt;=0,"Below 0%",IF(H1534&lt;=0.05,"0-5%",IF(H1534&lt;=0.1,"5-10%",IF(H1534&lt;=0.2,"10-20%",IF(H1534&lt;=0.4,"20-40%","Above 40%")))))</f>
        <v>20-40%</v>
      </c>
    </row>
    <row r="1535" customFormat="false" ht="15" hidden="false" customHeight="false" outlineLevel="0" collapsed="false">
      <c r="A1535" s="6" t="s">
        <v>156</v>
      </c>
      <c r="B1535" s="45" t="n">
        <v>44602</v>
      </c>
      <c r="C1535" s="6" t="s">
        <v>203</v>
      </c>
      <c r="D1535" s="6" t="s">
        <v>185</v>
      </c>
      <c r="E1535" s="6" t="s">
        <v>177</v>
      </c>
      <c r="F1535" s="34" t="n">
        <v>0.536464869976044</v>
      </c>
      <c r="G1535" s="34" t="n">
        <v>0.439624853458382</v>
      </c>
      <c r="H1535" s="34" t="n">
        <v>0.220278757572174</v>
      </c>
      <c r="I1535" s="35" t="n">
        <v>2.28</v>
      </c>
      <c r="J1535" s="6" t="n">
        <v>1</v>
      </c>
      <c r="K1535" s="35" t="n">
        <v>1.28</v>
      </c>
      <c r="L1535" s="42" t="n">
        <v>91.7515806860075</v>
      </c>
      <c r="M1535" s="42" t="n">
        <v>117.44202327809</v>
      </c>
      <c r="N1535" s="42" t="n">
        <v>4705.02105757846</v>
      </c>
      <c r="O1535" s="6" t="str">
        <f aca="false">IF(H1535&lt;=0,"Below 0%",IF(H1535&lt;=0.05,"0-5%",IF(H1535&lt;=0.1,"5-10%",IF(H1535&lt;=0.2,"10-20%",IF(H1535&lt;=0.4,"20-40%","Above 40%")))))</f>
        <v>20-40%</v>
      </c>
    </row>
    <row r="1536" customFormat="false" ht="15" hidden="false" customHeight="false" outlineLevel="0" collapsed="false">
      <c r="A1536" s="6" t="s">
        <v>156</v>
      </c>
      <c r="B1536" s="45" t="n">
        <v>44604</v>
      </c>
      <c r="C1536" s="6" t="s">
        <v>206</v>
      </c>
      <c r="D1536" s="6" t="s">
        <v>180</v>
      </c>
      <c r="E1536" s="6" t="s">
        <v>177</v>
      </c>
      <c r="F1536" s="34" t="n">
        <v>0.366865396499634</v>
      </c>
      <c r="G1536" s="34" t="n">
        <v>0.327842270130827</v>
      </c>
      <c r="H1536" s="34" t="n">
        <v>0.119030185928233</v>
      </c>
      <c r="I1536" s="35" t="n">
        <v>3.05</v>
      </c>
      <c r="J1536" s="6" t="n">
        <v>0</v>
      </c>
      <c r="K1536" s="35" t="n">
        <v>-1</v>
      </c>
      <c r="L1536" s="42" t="n">
        <v>68.2454464263252</v>
      </c>
      <c r="M1536" s="42" t="n">
        <v>-68.2454464263252</v>
      </c>
      <c r="N1536" s="42" t="n">
        <v>4636.77561115214</v>
      </c>
      <c r="O1536" s="6" t="str">
        <f aca="false">IF(H1536&lt;=0,"Below 0%",IF(H1536&lt;=0.05,"0-5%",IF(H1536&lt;=0.1,"5-10%",IF(H1536&lt;=0.2,"10-20%",IF(H1536&lt;=0.4,"20-40%","Above 40%")))))</f>
        <v>10-20%</v>
      </c>
    </row>
    <row r="1537" customFormat="false" ht="15" hidden="false" customHeight="false" outlineLevel="0" collapsed="false">
      <c r="A1537" s="6" t="s">
        <v>156</v>
      </c>
      <c r="B1537" s="45" t="n">
        <v>44604</v>
      </c>
      <c r="C1537" s="6" t="s">
        <v>173</v>
      </c>
      <c r="D1537" s="6" t="s">
        <v>205</v>
      </c>
      <c r="E1537" s="6" t="s">
        <v>177</v>
      </c>
      <c r="F1537" s="34" t="n">
        <v>0.369189083576202</v>
      </c>
      <c r="G1537" s="34" t="n">
        <v>0.318475924001934</v>
      </c>
      <c r="H1537" s="34" t="n">
        <v>0.159237027832473</v>
      </c>
      <c r="I1537" s="35" t="n">
        <v>3.17</v>
      </c>
      <c r="J1537" s="6" t="n">
        <v>0</v>
      </c>
      <c r="K1537" s="35" t="n">
        <v>-1</v>
      </c>
      <c r="L1537" s="42" t="n">
        <v>92.327579481696</v>
      </c>
      <c r="M1537" s="42" t="n">
        <v>-92.327579481696</v>
      </c>
      <c r="N1537" s="42" t="n">
        <v>4544.44803167044</v>
      </c>
      <c r="O1537" s="6" t="str">
        <f aca="false">IF(H1537&lt;=0,"Below 0%",IF(H1537&lt;=0.05,"0-5%",IF(H1537&lt;=0.1,"5-10%",IF(H1537&lt;=0.2,"10-20%",IF(H1537&lt;=0.4,"20-40%","Above 40%")))))</f>
        <v>10-20%</v>
      </c>
    </row>
    <row r="1538" customFormat="false" ht="15" hidden="false" customHeight="false" outlineLevel="0" collapsed="false">
      <c r="A1538" s="6" t="s">
        <v>156</v>
      </c>
      <c r="B1538" s="45" t="n">
        <v>44604</v>
      </c>
      <c r="C1538" s="6" t="s">
        <v>176</v>
      </c>
      <c r="D1538" s="6" t="s">
        <v>179</v>
      </c>
      <c r="E1538" s="6" t="s">
        <v>174</v>
      </c>
      <c r="F1538" s="34" t="n">
        <v>0.262149542570114</v>
      </c>
      <c r="G1538" s="34" t="n">
        <v>0.225297091843319</v>
      </c>
      <c r="H1538" s="34" t="n">
        <v>0.163572687180643</v>
      </c>
      <c r="I1538" s="35" t="n">
        <v>4.45</v>
      </c>
      <c r="J1538" s="6" t="n">
        <v>1</v>
      </c>
      <c r="K1538" s="35" t="n">
        <v>3.45</v>
      </c>
      <c r="L1538" s="42" t="n">
        <v>56.7894215682217</v>
      </c>
      <c r="M1538" s="42" t="n">
        <v>195.923504410365</v>
      </c>
      <c r="N1538" s="42" t="n">
        <v>4740.37153608081</v>
      </c>
      <c r="O1538" s="6" t="str">
        <f aca="false">IF(H1538&lt;=0,"Below 0%",IF(H1538&lt;=0.05,"0-5%",IF(H1538&lt;=0.1,"5-10%",IF(H1538&lt;=0.2,"10-20%",IF(H1538&lt;=0.4,"20-40%","Above 40%")))))</f>
        <v>10-20%</v>
      </c>
    </row>
    <row r="1539" customFormat="false" ht="15" hidden="false" customHeight="false" outlineLevel="0" collapsed="false">
      <c r="A1539" s="6" t="s">
        <v>156</v>
      </c>
      <c r="B1539" s="45" t="n">
        <v>44604</v>
      </c>
      <c r="C1539" s="6" t="s">
        <v>198</v>
      </c>
      <c r="D1539" s="6" t="s">
        <v>201</v>
      </c>
      <c r="E1539" s="6" t="s">
        <v>187</v>
      </c>
      <c r="F1539" s="34" t="n">
        <v>0.325534760951996</v>
      </c>
      <c r="G1539" s="34" t="n">
        <v>0.257955444059662</v>
      </c>
      <c r="H1539" s="34" t="n">
        <v>0.261980580168345</v>
      </c>
      <c r="I1539" s="35" t="n">
        <v>3.86</v>
      </c>
      <c r="J1539" s="6" t="n">
        <v>0</v>
      </c>
      <c r="K1539" s="35" t="n">
        <v>-1</v>
      </c>
      <c r="L1539" s="42" t="n">
        <v>94.1004211515693</v>
      </c>
      <c r="M1539" s="42" t="n">
        <v>-94.1004211515693</v>
      </c>
      <c r="N1539" s="42" t="n">
        <v>4646.27111492924</v>
      </c>
      <c r="O1539" s="6" t="str">
        <f aca="false">IF(H1539&lt;=0,"Below 0%",IF(H1539&lt;=0.05,"0-5%",IF(H1539&lt;=0.1,"5-10%",IF(H1539&lt;=0.2,"10-20%",IF(H1539&lt;=0.4,"20-40%","Above 40%")))))</f>
        <v>20-40%</v>
      </c>
    </row>
    <row r="1540" customFormat="false" ht="15" hidden="false" customHeight="false" outlineLevel="0" collapsed="false">
      <c r="A1540" s="6" t="s">
        <v>156</v>
      </c>
      <c r="B1540" s="45" t="n">
        <v>44605</v>
      </c>
      <c r="C1540" s="6" t="s">
        <v>188</v>
      </c>
      <c r="D1540" s="6" t="s">
        <v>182</v>
      </c>
      <c r="E1540" s="6" t="s">
        <v>174</v>
      </c>
      <c r="F1540" s="34" t="n">
        <v>0.324373126029968</v>
      </c>
      <c r="G1540" s="34" t="n">
        <v>0.271942446043165</v>
      </c>
      <c r="H1540" s="34" t="n">
        <v>0.19280064862872</v>
      </c>
      <c r="I1540" s="35" t="n">
        <v>3.68</v>
      </c>
      <c r="J1540" s="6" t="n">
        <v>0</v>
      </c>
      <c r="K1540" s="35" t="n">
        <v>-1</v>
      </c>
      <c r="L1540" s="42" t="n">
        <v>83.9506225094947</v>
      </c>
      <c r="M1540" s="42" t="n">
        <v>-83.9506225094947</v>
      </c>
      <c r="N1540" s="42" t="n">
        <v>4562.32049241974</v>
      </c>
      <c r="O1540" s="6" t="str">
        <f aca="false">IF(H1540&lt;=0,"Below 0%",IF(H1540&lt;=0.05,"0-5%",IF(H1540&lt;=0.1,"5-10%",IF(H1540&lt;=0.2,"10-20%",IF(H1540&lt;=0.4,"20-40%","Above 40%")))))</f>
        <v>10-20%</v>
      </c>
    </row>
    <row r="1541" customFormat="false" ht="15" hidden="false" customHeight="false" outlineLevel="0" collapsed="false">
      <c r="A1541" s="6" t="s">
        <v>156</v>
      </c>
      <c r="B1541" s="45" t="n">
        <v>44607</v>
      </c>
      <c r="C1541" s="6" t="s">
        <v>176</v>
      </c>
      <c r="D1541" s="6" t="s">
        <v>201</v>
      </c>
      <c r="E1541" s="6" t="s">
        <v>174</v>
      </c>
      <c r="F1541" s="34" t="n">
        <v>0.308300197124481</v>
      </c>
      <c r="G1541" s="34" t="n">
        <v>0.257194494647574</v>
      </c>
      <c r="H1541" s="34" t="n">
        <v>0.198704496171023</v>
      </c>
      <c r="I1541" s="35" t="n">
        <v>3.9</v>
      </c>
      <c r="J1541" s="6" t="n">
        <v>0</v>
      </c>
      <c r="K1541" s="35" t="n">
        <v>-1</v>
      </c>
      <c r="L1541" s="42" t="n">
        <v>79.5931297841998</v>
      </c>
      <c r="M1541" s="42" t="n">
        <v>-79.5931297841998</v>
      </c>
      <c r="N1541" s="42" t="n">
        <v>4482.72736263554</v>
      </c>
      <c r="O1541" s="6" t="str">
        <f aca="false">IF(H1541&lt;=0,"Below 0%",IF(H1541&lt;=0.05,"0-5%",IF(H1541&lt;=0.1,"5-10%",IF(H1541&lt;=0.2,"10-20%",IF(H1541&lt;=0.4,"20-40%","Above 40%")))))</f>
        <v>10-20%</v>
      </c>
    </row>
    <row r="1542" customFormat="false" ht="15" hidden="false" customHeight="false" outlineLevel="0" collapsed="false">
      <c r="A1542" s="6" t="s">
        <v>156</v>
      </c>
      <c r="B1542" s="45" t="n">
        <v>44611</v>
      </c>
      <c r="C1542" s="6" t="s">
        <v>182</v>
      </c>
      <c r="D1542" s="6" t="s">
        <v>198</v>
      </c>
      <c r="E1542" s="6" t="s">
        <v>174</v>
      </c>
      <c r="F1542" s="34" t="n">
        <v>0.326215118169785</v>
      </c>
      <c r="G1542" s="34" t="n">
        <v>0.240656851642129</v>
      </c>
      <c r="H1542" s="34" t="n">
        <v>0.355519761618446</v>
      </c>
      <c r="I1542" s="35" t="n">
        <v>4.14</v>
      </c>
      <c r="J1542" s="6" t="n">
        <v>0</v>
      </c>
      <c r="K1542" s="35" t="n">
        <v>-1</v>
      </c>
      <c r="L1542" s="42" t="n">
        <v>89.6545472527108</v>
      </c>
      <c r="M1542" s="42" t="n">
        <v>-89.6545472527108</v>
      </c>
      <c r="N1542" s="42" t="n">
        <v>4393.07281538283</v>
      </c>
      <c r="O1542" s="6" t="str">
        <f aca="false">IF(H1542&lt;=0,"Below 0%",IF(H1542&lt;=0.05,"0-5%",IF(H1542&lt;=0.1,"5-10%",IF(H1542&lt;=0.2,"10-20%",IF(H1542&lt;=0.4,"20-40%","Above 40%")))))</f>
        <v>20-40%</v>
      </c>
    </row>
    <row r="1543" customFormat="false" ht="15" hidden="false" customHeight="false" outlineLevel="0" collapsed="false">
      <c r="A1543" s="6" t="s">
        <v>156</v>
      </c>
      <c r="B1543" s="45" t="n">
        <v>44611</v>
      </c>
      <c r="C1543" s="6" t="s">
        <v>201</v>
      </c>
      <c r="D1543" s="6" t="s">
        <v>196</v>
      </c>
      <c r="E1543" s="6" t="s">
        <v>174</v>
      </c>
      <c r="F1543" s="34" t="n">
        <v>0.323768943548203</v>
      </c>
      <c r="G1543" s="34" t="n">
        <v>0.256751782393057</v>
      </c>
      <c r="H1543" s="34" t="n">
        <v>0.261019263549068</v>
      </c>
      <c r="I1543" s="35" t="n">
        <v>3.88</v>
      </c>
      <c r="J1543" s="6" t="n">
        <v>0</v>
      </c>
      <c r="K1543" s="35" t="n">
        <v>-1</v>
      </c>
      <c r="L1543" s="42" t="n">
        <v>89.6545472527108</v>
      </c>
      <c r="M1543" s="42" t="n">
        <v>-89.6545472527108</v>
      </c>
      <c r="N1543" s="42" t="n">
        <v>4303.41826813012</v>
      </c>
      <c r="O1543" s="6" t="str">
        <f aca="false">IF(H1543&lt;=0,"Below 0%",IF(H1543&lt;=0.05,"0-5%",IF(H1543&lt;=0.1,"5-10%",IF(H1543&lt;=0.2,"10-20%",IF(H1543&lt;=0.4,"20-40%","Above 40%")))))</f>
        <v>20-40%</v>
      </c>
    </row>
    <row r="1544" customFormat="false" ht="15" hidden="false" customHeight="false" outlineLevel="0" collapsed="false">
      <c r="A1544" s="6" t="s">
        <v>156</v>
      </c>
      <c r="B1544" s="45" t="n">
        <v>44612</v>
      </c>
      <c r="C1544" s="6" t="s">
        <v>205</v>
      </c>
      <c r="D1544" s="6" t="s">
        <v>176</v>
      </c>
      <c r="E1544" s="6" t="s">
        <v>174</v>
      </c>
      <c r="F1544" s="34" t="n">
        <v>0.290611863136292</v>
      </c>
      <c r="G1544" s="34" t="n">
        <v>0.24517287831163</v>
      </c>
      <c r="H1544" s="34" t="n">
        <v>0.185334467407548</v>
      </c>
      <c r="I1544" s="35" t="n">
        <v>4.1</v>
      </c>
      <c r="J1544" s="6" t="n">
        <v>0</v>
      </c>
      <c r="K1544" s="35" t="n">
        <v>-1</v>
      </c>
      <c r="L1544" s="42" t="n">
        <v>66.463046368522</v>
      </c>
      <c r="M1544" s="42" t="n">
        <v>-66.463046368522</v>
      </c>
      <c r="N1544" s="42" t="n">
        <v>4236.9552217616</v>
      </c>
      <c r="O1544" s="6" t="str">
        <f aca="false">IF(H1544&lt;=0,"Below 0%",IF(H1544&lt;=0.05,"0-5%",IF(H1544&lt;=0.1,"5-10%",IF(H1544&lt;=0.2,"10-20%",IF(H1544&lt;=0.4,"20-40%","Above 40%")))))</f>
        <v>10-20%</v>
      </c>
    </row>
    <row r="1545" customFormat="false" ht="15" hidden="false" customHeight="false" outlineLevel="0" collapsed="false">
      <c r="A1545" s="6" t="s">
        <v>156</v>
      </c>
      <c r="B1545" s="45" t="n">
        <v>44612</v>
      </c>
      <c r="C1545" s="6" t="s">
        <v>203</v>
      </c>
      <c r="D1545" s="6" t="s">
        <v>195</v>
      </c>
      <c r="E1545" s="6" t="s">
        <v>187</v>
      </c>
      <c r="F1545" s="34" t="n">
        <v>0.570872962474823</v>
      </c>
      <c r="G1545" s="34" t="n">
        <v>0.425436763353674</v>
      </c>
      <c r="H1545" s="34" t="n">
        <v>0.341851508023638</v>
      </c>
      <c r="I1545" s="35" t="n">
        <v>2.36</v>
      </c>
      <c r="J1545" s="6" t="n">
        <v>1</v>
      </c>
      <c r="K1545" s="35" t="n">
        <v>1.36</v>
      </c>
      <c r="L1545" s="42" t="n">
        <v>86.0683653626024</v>
      </c>
      <c r="M1545" s="42" t="n">
        <v>117.052976893139</v>
      </c>
      <c r="N1545" s="42" t="n">
        <v>4354.00819865474</v>
      </c>
      <c r="O1545" s="6" t="str">
        <f aca="false">IF(H1545&lt;=0,"Below 0%",IF(H1545&lt;=0.05,"0-5%",IF(H1545&lt;=0.1,"5-10%",IF(H1545&lt;=0.2,"10-20%",IF(H1545&lt;=0.4,"20-40%","Above 40%")))))</f>
        <v>20-40%</v>
      </c>
    </row>
    <row r="1546" customFormat="false" ht="15" hidden="false" customHeight="false" outlineLevel="0" collapsed="false">
      <c r="A1546" s="6" t="s">
        <v>156</v>
      </c>
      <c r="B1546" s="45" t="n">
        <v>44615</v>
      </c>
      <c r="C1546" s="6" t="s">
        <v>196</v>
      </c>
      <c r="D1546" s="6" t="s">
        <v>181</v>
      </c>
      <c r="E1546" s="6" t="s">
        <v>174</v>
      </c>
      <c r="F1546" s="34" t="n">
        <v>0.324938178062439</v>
      </c>
      <c r="G1546" s="34" t="n">
        <v>0.260669851065928</v>
      </c>
      <c r="H1546" s="34" t="n">
        <v>0.246550672176722</v>
      </c>
      <c r="I1546" s="35" t="n">
        <v>3.83</v>
      </c>
      <c r="J1546" s="6" t="n">
        <v>0</v>
      </c>
      <c r="K1546" s="35" t="n">
        <v>-1</v>
      </c>
      <c r="L1546" s="42" t="n">
        <v>87.0801639730948</v>
      </c>
      <c r="M1546" s="42" t="n">
        <v>-87.0801639730948</v>
      </c>
      <c r="N1546" s="42" t="n">
        <v>4266.92803468164</v>
      </c>
      <c r="O1546" s="6" t="str">
        <f aca="false">IF(H1546&lt;=0,"Below 0%",IF(H1546&lt;=0.05,"0-5%",IF(H1546&lt;=0.1,"5-10%",IF(H1546&lt;=0.2,"10-20%",IF(H1546&lt;=0.4,"20-40%","Above 40%")))))</f>
        <v>20-40%</v>
      </c>
    </row>
    <row r="1547" customFormat="false" ht="15" hidden="false" customHeight="false" outlineLevel="0" collapsed="false">
      <c r="A1547" s="6" t="s">
        <v>156</v>
      </c>
      <c r="B1547" s="45" t="n">
        <v>44615</v>
      </c>
      <c r="C1547" s="6" t="s">
        <v>198</v>
      </c>
      <c r="D1547" s="6" t="s">
        <v>180</v>
      </c>
      <c r="E1547" s="6" t="s">
        <v>187</v>
      </c>
      <c r="F1547" s="34" t="n">
        <v>0.369309931993485</v>
      </c>
      <c r="G1547" s="34" t="n">
        <v>0.302301177617841</v>
      </c>
      <c r="H1547" s="34" t="n">
        <v>0.22166223401337</v>
      </c>
      <c r="I1547" s="35" t="n">
        <v>3.33</v>
      </c>
      <c r="J1547" s="6" t="n">
        <v>0</v>
      </c>
      <c r="K1547" s="35" t="n">
        <v>-1</v>
      </c>
      <c r="L1547" s="42" t="n">
        <v>87.0801639730948</v>
      </c>
      <c r="M1547" s="42" t="n">
        <v>-87.0801639730948</v>
      </c>
      <c r="N1547" s="42" t="n">
        <v>4179.84787070855</v>
      </c>
      <c r="O1547" s="6" t="str">
        <f aca="false">IF(H1547&lt;=0,"Below 0%",IF(H1547&lt;=0.05,"0-5%",IF(H1547&lt;=0.1,"5-10%",IF(H1547&lt;=0.2,"10-20%",IF(H1547&lt;=0.4,"20-40%","Above 40%")))))</f>
        <v>20-40%</v>
      </c>
    </row>
    <row r="1548" customFormat="false" ht="15" hidden="false" customHeight="false" outlineLevel="0" collapsed="false">
      <c r="A1548" s="6" t="s">
        <v>156</v>
      </c>
      <c r="B1548" s="45" t="n">
        <v>44616</v>
      </c>
      <c r="C1548" s="6" t="s">
        <v>185</v>
      </c>
      <c r="D1548" s="6" t="s">
        <v>203</v>
      </c>
      <c r="E1548" s="6" t="s">
        <v>174</v>
      </c>
      <c r="F1548" s="34" t="n">
        <v>0.318045556545258</v>
      </c>
      <c r="G1548" s="34" t="n">
        <v>0.250441956393636</v>
      </c>
      <c r="H1548" s="34" t="n">
        <v>0.269937198723064</v>
      </c>
      <c r="I1548" s="35" t="n">
        <v>4</v>
      </c>
      <c r="J1548" s="6" t="n">
        <v>0</v>
      </c>
      <c r="K1548" s="35" t="n">
        <v>-1</v>
      </c>
      <c r="L1548" s="42" t="n">
        <v>83.596957414171</v>
      </c>
      <c r="M1548" s="42" t="n">
        <v>-83.596957414171</v>
      </c>
      <c r="N1548" s="42" t="n">
        <v>4096.25091329438</v>
      </c>
      <c r="O1548" s="6" t="str">
        <f aca="false">IF(H1548&lt;=0,"Below 0%",IF(H1548&lt;=0.05,"0-5%",IF(H1548&lt;=0.1,"5-10%",IF(H1548&lt;=0.2,"10-20%",IF(H1548&lt;=0.4,"20-40%","Above 40%")))))</f>
        <v>20-40%</v>
      </c>
    </row>
    <row r="1549" customFormat="false" ht="15" hidden="false" customHeight="false" outlineLevel="0" collapsed="false">
      <c r="A1549" s="6" t="s">
        <v>156</v>
      </c>
      <c r="B1549" s="45" t="n">
        <v>44618</v>
      </c>
      <c r="C1549" s="6" t="s">
        <v>205</v>
      </c>
      <c r="D1549" s="6" t="s">
        <v>181</v>
      </c>
      <c r="E1549" s="6" t="s">
        <v>174</v>
      </c>
      <c r="F1549" s="34" t="n">
        <v>0.280581265687943</v>
      </c>
      <c r="G1549" s="34" t="n">
        <v>0.242975230966449</v>
      </c>
      <c r="H1549" s="34" t="n">
        <v>0.154773120584815</v>
      </c>
      <c r="I1549" s="35" t="n">
        <v>4.15</v>
      </c>
      <c r="J1549" s="6" t="n">
        <v>0</v>
      </c>
      <c r="K1549" s="35" t="n">
        <v>-1</v>
      </c>
      <c r="L1549" s="42" t="n">
        <v>53.4503047531634</v>
      </c>
      <c r="M1549" s="42" t="n">
        <v>-53.4503047531634</v>
      </c>
      <c r="N1549" s="42" t="n">
        <v>4042.80060854121</v>
      </c>
      <c r="O1549" s="6" t="str">
        <f aca="false">IF(H1549&lt;=0,"Below 0%",IF(H1549&lt;=0.05,"0-5%",IF(H1549&lt;=0.1,"5-10%",IF(H1549&lt;=0.2,"10-20%",IF(H1549&lt;=0.4,"20-40%","Above 40%")))))</f>
        <v>10-20%</v>
      </c>
    </row>
    <row r="1550" customFormat="false" ht="15" hidden="false" customHeight="false" outlineLevel="0" collapsed="false">
      <c r="A1550" s="6" t="s">
        <v>156</v>
      </c>
      <c r="B1550" s="45" t="n">
        <v>44618</v>
      </c>
      <c r="C1550" s="6" t="s">
        <v>205</v>
      </c>
      <c r="D1550" s="6" t="s">
        <v>181</v>
      </c>
      <c r="E1550" s="6" t="s">
        <v>187</v>
      </c>
      <c r="F1550" s="34" t="n">
        <v>0.291369289159775</v>
      </c>
      <c r="G1550" s="34" t="n">
        <v>0.237258166708415</v>
      </c>
      <c r="H1550" s="34" t="n">
        <v>0.22806853480353</v>
      </c>
      <c r="I1550" s="35" t="n">
        <v>4.25</v>
      </c>
      <c r="J1550" s="6" t="n">
        <v>0</v>
      </c>
      <c r="K1550" s="35" t="n">
        <v>-1</v>
      </c>
      <c r="L1550" s="42" t="n">
        <v>75.0935679399178</v>
      </c>
      <c r="M1550" s="42" t="n">
        <v>-75.0935679399178</v>
      </c>
      <c r="N1550" s="42" t="n">
        <v>3967.7070406013</v>
      </c>
      <c r="O1550" s="6" t="str">
        <f aca="false">IF(H1550&lt;=0,"Below 0%",IF(H1550&lt;=0.05,"0-5%",IF(H1550&lt;=0.1,"5-10%",IF(H1550&lt;=0.2,"10-20%",IF(H1550&lt;=0.4,"20-40%","Above 40%")))))</f>
        <v>20-40%</v>
      </c>
    </row>
    <row r="1551" customFormat="false" ht="15" hidden="false" customHeight="false" outlineLevel="0" collapsed="false">
      <c r="A1551" s="6" t="s">
        <v>156</v>
      </c>
      <c r="B1551" s="45" t="n">
        <v>44618</v>
      </c>
      <c r="C1551" s="6" t="s">
        <v>206</v>
      </c>
      <c r="D1551" s="6" t="s">
        <v>188</v>
      </c>
      <c r="E1551" s="6" t="s">
        <v>187</v>
      </c>
      <c r="F1551" s="34" t="n">
        <v>0.46004644036293</v>
      </c>
      <c r="G1551" s="34" t="n">
        <v>0.384777551613841</v>
      </c>
      <c r="H1551" s="34" t="n">
        <v>0.19561663208624</v>
      </c>
      <c r="I1551" s="35" t="n">
        <v>2.6</v>
      </c>
      <c r="J1551" s="6" t="n">
        <v>0</v>
      </c>
      <c r="K1551" s="35" t="n">
        <v>-1</v>
      </c>
      <c r="L1551" s="42" t="n">
        <v>81.9250182658875</v>
      </c>
      <c r="M1551" s="42" t="n">
        <v>-81.9250182658875</v>
      </c>
      <c r="N1551" s="42" t="n">
        <v>3885.78202233541</v>
      </c>
      <c r="O1551" s="6" t="str">
        <f aca="false">IF(H1551&lt;=0,"Below 0%",IF(H1551&lt;=0.05,"0-5%",IF(H1551&lt;=0.1,"5-10%",IF(H1551&lt;=0.2,"10-20%",IF(H1551&lt;=0.4,"20-40%","Above 40%")))))</f>
        <v>10-20%</v>
      </c>
    </row>
    <row r="1552" customFormat="false" ht="15" hidden="false" customHeight="false" outlineLevel="0" collapsed="false">
      <c r="A1552" s="6" t="s">
        <v>156</v>
      </c>
      <c r="B1552" s="45" t="n">
        <v>44618</v>
      </c>
      <c r="C1552" s="6" t="s">
        <v>201</v>
      </c>
      <c r="D1552" s="6" t="s">
        <v>182</v>
      </c>
      <c r="E1552" s="6" t="s">
        <v>174</v>
      </c>
      <c r="F1552" s="34" t="n">
        <v>0.36141836643219</v>
      </c>
      <c r="G1552" s="34" t="n">
        <v>0.291808067053769</v>
      </c>
      <c r="H1552" s="34" t="n">
        <v>0.238548235082188</v>
      </c>
      <c r="I1552" s="35" t="n">
        <v>3.42</v>
      </c>
      <c r="J1552" s="6" t="n">
        <v>0</v>
      </c>
      <c r="K1552" s="35" t="n">
        <v>-1</v>
      </c>
      <c r="L1552" s="42" t="n">
        <v>81.9250182658875</v>
      </c>
      <c r="M1552" s="42" t="n">
        <v>-81.9250182658875</v>
      </c>
      <c r="N1552" s="42" t="n">
        <v>3803.85700406952</v>
      </c>
      <c r="O1552" s="6" t="str">
        <f aca="false">IF(H1552&lt;=0,"Below 0%",IF(H1552&lt;=0.05,"0-5%",IF(H1552&lt;=0.1,"5-10%",IF(H1552&lt;=0.2,"10-20%",IF(H1552&lt;=0.4,"20-40%","Above 40%")))))</f>
        <v>20-40%</v>
      </c>
    </row>
    <row r="1553" customFormat="false" ht="15" hidden="false" customHeight="false" outlineLevel="0" collapsed="false">
      <c r="A1553" s="6" t="s">
        <v>156</v>
      </c>
      <c r="B1553" s="45" t="n">
        <v>44618</v>
      </c>
      <c r="C1553" s="6" t="s">
        <v>180</v>
      </c>
      <c r="D1553" s="6" t="s">
        <v>196</v>
      </c>
      <c r="E1553" s="6" t="s">
        <v>177</v>
      </c>
      <c r="F1553" s="34" t="n">
        <v>0.260466754436493</v>
      </c>
      <c r="G1553" s="34" t="n">
        <v>0.229670149197165</v>
      </c>
      <c r="H1553" s="34" t="n">
        <v>0.134090587509872</v>
      </c>
      <c r="I1553" s="35" t="n">
        <v>4.34</v>
      </c>
      <c r="J1553" s="6" t="n">
        <v>0</v>
      </c>
      <c r="K1553" s="35" t="n">
        <v>-1</v>
      </c>
      <c r="L1553" s="42" t="n">
        <v>39.9892553242195</v>
      </c>
      <c r="M1553" s="42" t="n">
        <v>-39.9892553242195</v>
      </c>
      <c r="N1553" s="42" t="n">
        <v>3763.8677487453</v>
      </c>
      <c r="O1553" s="6" t="str">
        <f aca="false">IF(H1553&lt;=0,"Below 0%",IF(H1553&lt;=0.05,"0-5%",IF(H1553&lt;=0.1,"5-10%",IF(H1553&lt;=0.2,"10-20%",IF(H1553&lt;=0.4,"20-40%","Above 40%")))))</f>
        <v>10-20%</v>
      </c>
    </row>
    <row r="1554" customFormat="false" ht="15" hidden="false" customHeight="false" outlineLevel="0" collapsed="false">
      <c r="A1554" s="6" t="s">
        <v>156</v>
      </c>
      <c r="B1554" s="45" t="n">
        <v>44619</v>
      </c>
      <c r="C1554" s="6" t="s">
        <v>189</v>
      </c>
      <c r="D1554" s="6" t="s">
        <v>203</v>
      </c>
      <c r="E1554" s="6" t="s">
        <v>187</v>
      </c>
      <c r="F1554" s="34" t="n">
        <v>0.591574430465698</v>
      </c>
      <c r="G1554" s="34" t="n">
        <v>0.460673435291094</v>
      </c>
      <c r="H1554" s="34" t="n">
        <v>0.284151386093904</v>
      </c>
      <c r="I1554" s="35" t="n">
        <v>2.2</v>
      </c>
      <c r="J1554" s="6" t="n">
        <v>1</v>
      </c>
      <c r="K1554" s="35" t="n">
        <v>1.2</v>
      </c>
      <c r="L1554" s="42" t="n">
        <v>75.277354974906</v>
      </c>
      <c r="M1554" s="42" t="n">
        <v>90.3328259698872</v>
      </c>
      <c r="N1554" s="42" t="n">
        <v>3854.20057471519</v>
      </c>
      <c r="O1554" s="6" t="str">
        <f aca="false">IF(H1554&lt;=0,"Below 0%",IF(H1554&lt;=0.05,"0-5%",IF(H1554&lt;=0.1,"5-10%",IF(H1554&lt;=0.2,"10-20%",IF(H1554&lt;=0.4,"20-40%","Above 40%")))))</f>
        <v>20-40%</v>
      </c>
    </row>
    <row r="1555" customFormat="false" ht="15" hidden="false" customHeight="false" outlineLevel="0" collapsed="false">
      <c r="A1555" s="6" t="s">
        <v>156</v>
      </c>
      <c r="B1555" s="45" t="n">
        <v>44621</v>
      </c>
      <c r="C1555" s="6" t="s">
        <v>196</v>
      </c>
      <c r="D1555" s="6" t="s">
        <v>195</v>
      </c>
      <c r="E1555" s="6" t="s">
        <v>187</v>
      </c>
      <c r="F1555" s="34" t="n">
        <v>0.431532323360443</v>
      </c>
      <c r="G1555" s="34" t="n">
        <v>0.325997830603203</v>
      </c>
      <c r="H1555" s="34" t="n">
        <v>0.323727592180497</v>
      </c>
      <c r="I1555" s="35" t="n">
        <v>3.05</v>
      </c>
      <c r="J1555" s="6" t="n">
        <v>0</v>
      </c>
      <c r="K1555" s="35" t="n">
        <v>-1</v>
      </c>
      <c r="L1555" s="42" t="n">
        <v>77.0840114943038</v>
      </c>
      <c r="M1555" s="42" t="n">
        <v>-77.0840114943038</v>
      </c>
      <c r="N1555" s="42" t="n">
        <v>3777.11656322089</v>
      </c>
      <c r="O1555" s="6" t="str">
        <f aca="false">IF(H1555&lt;=0,"Below 0%",IF(H1555&lt;=0.05,"0-5%",IF(H1555&lt;=0.1,"5-10%",IF(H1555&lt;=0.2,"10-20%",IF(H1555&lt;=0.4,"20-40%","Above 40%")))))</f>
        <v>20-40%</v>
      </c>
    </row>
    <row r="1556" customFormat="false" ht="15" hidden="false" customHeight="false" outlineLevel="0" collapsed="false">
      <c r="A1556" s="6" t="s">
        <v>156</v>
      </c>
      <c r="B1556" s="45" t="n">
        <v>44625</v>
      </c>
      <c r="C1556" s="6" t="s">
        <v>182</v>
      </c>
      <c r="D1556" s="6" t="s">
        <v>179</v>
      </c>
      <c r="E1556" s="6" t="s">
        <v>177</v>
      </c>
      <c r="F1556" s="34" t="n">
        <v>0.364041686058044</v>
      </c>
      <c r="G1556" s="34" t="n">
        <v>0.318769230769231</v>
      </c>
      <c r="H1556" s="34" t="n">
        <v>0.142022663792128</v>
      </c>
      <c r="I1556" s="35" t="n">
        <v>3.15</v>
      </c>
      <c r="J1556" s="6" t="n">
        <v>0</v>
      </c>
      <c r="K1556" s="35" t="n">
        <v>-1</v>
      </c>
      <c r="L1556" s="42" t="n">
        <v>64.4443331900129</v>
      </c>
      <c r="M1556" s="42" t="n">
        <v>-64.4443331900129</v>
      </c>
      <c r="N1556" s="42" t="n">
        <v>3712.67223003087</v>
      </c>
      <c r="O1556" s="6" t="str">
        <f aca="false">IF(H1556&lt;=0,"Below 0%",IF(H1556&lt;=0.05,"0-5%",IF(H1556&lt;=0.1,"5-10%",IF(H1556&lt;=0.2,"10-20%",IF(H1556&lt;=0.4,"20-40%","Above 40%")))))</f>
        <v>10-20%</v>
      </c>
    </row>
    <row r="1557" customFormat="false" ht="15" hidden="false" customHeight="false" outlineLevel="0" collapsed="false">
      <c r="A1557" s="6" t="s">
        <v>156</v>
      </c>
      <c r="B1557" s="45" t="n">
        <v>44625</v>
      </c>
      <c r="C1557" s="6" t="s">
        <v>203</v>
      </c>
      <c r="D1557" s="6" t="s">
        <v>180</v>
      </c>
      <c r="E1557" s="6" t="s">
        <v>174</v>
      </c>
      <c r="F1557" s="34" t="n">
        <v>0.408940970897675</v>
      </c>
      <c r="G1557" s="34" t="n">
        <v>0.308579831457497</v>
      </c>
      <c r="H1557" s="34" t="n">
        <v>0.325235576693876</v>
      </c>
      <c r="I1557" s="35" t="n">
        <v>3.26</v>
      </c>
      <c r="J1557" s="6" t="n">
        <v>0</v>
      </c>
      <c r="K1557" s="35" t="n">
        <v>-1</v>
      </c>
      <c r="L1557" s="42" t="n">
        <v>75.5423312644177</v>
      </c>
      <c r="M1557" s="42" t="n">
        <v>-75.5423312644177</v>
      </c>
      <c r="N1557" s="42" t="n">
        <v>3637.12989876646</v>
      </c>
      <c r="O1557" s="6" t="str">
        <f aca="false">IF(H1557&lt;=0,"Below 0%",IF(H1557&lt;=0.05,"0-5%",IF(H1557&lt;=0.1,"5-10%",IF(H1557&lt;=0.2,"10-20%",IF(H1557&lt;=0.4,"20-40%","Above 40%")))))</f>
        <v>20-40%</v>
      </c>
    </row>
    <row r="1558" customFormat="false" ht="15" hidden="false" customHeight="false" outlineLevel="0" collapsed="false">
      <c r="A1558" s="6" t="s">
        <v>156</v>
      </c>
      <c r="B1558" s="45" t="n">
        <v>44633</v>
      </c>
      <c r="C1558" s="6" t="s">
        <v>185</v>
      </c>
      <c r="D1558" s="6" t="s">
        <v>195</v>
      </c>
      <c r="E1558" s="6" t="s">
        <v>174</v>
      </c>
      <c r="F1558" s="34" t="n">
        <v>0.264030367136002</v>
      </c>
      <c r="G1558" s="34" t="n">
        <v>0.211450878334418</v>
      </c>
      <c r="H1558" s="34" t="n">
        <v>0.248660536270875</v>
      </c>
      <c r="I1558" s="35" t="n">
        <v>4.74</v>
      </c>
      <c r="J1558" s="6" t="n">
        <v>0</v>
      </c>
      <c r="K1558" s="35" t="n">
        <v>-1</v>
      </c>
      <c r="L1558" s="42" t="n">
        <v>61.1465575299891</v>
      </c>
      <c r="M1558" s="42" t="n">
        <v>-61.1465575299891</v>
      </c>
      <c r="N1558" s="42" t="n">
        <v>3575.98334123647</v>
      </c>
      <c r="O1558" s="6" t="str">
        <f aca="false">IF(H1558&lt;=0,"Below 0%",IF(H1558&lt;=0.05,"0-5%",IF(H1558&lt;=0.1,"5-10%",IF(H1558&lt;=0.2,"10-20%",IF(H1558&lt;=0.4,"20-40%","Above 40%")))))</f>
        <v>20-40%</v>
      </c>
    </row>
    <row r="1559" customFormat="false" ht="15" hidden="false" customHeight="false" outlineLevel="0" collapsed="false">
      <c r="A1559" s="6" t="s">
        <v>156</v>
      </c>
      <c r="B1559" s="45" t="n">
        <v>44633</v>
      </c>
      <c r="C1559" s="6" t="s">
        <v>179</v>
      </c>
      <c r="D1559" s="6" t="s">
        <v>198</v>
      </c>
      <c r="E1559" s="6" t="s">
        <v>174</v>
      </c>
      <c r="F1559" s="34" t="n">
        <v>0.283771127462387</v>
      </c>
      <c r="G1559" s="34" t="n">
        <v>0.230941527274751</v>
      </c>
      <c r="H1559" s="34" t="n">
        <v>0.228757472989191</v>
      </c>
      <c r="I1559" s="35" t="n">
        <v>4.33</v>
      </c>
      <c r="J1559" s="6" t="n">
        <v>0</v>
      </c>
      <c r="K1559" s="35" t="n">
        <v>-1</v>
      </c>
      <c r="L1559" s="42" t="n">
        <v>62.4562326446728</v>
      </c>
      <c r="M1559" s="42" t="n">
        <v>-62.4562326446728</v>
      </c>
      <c r="N1559" s="42" t="n">
        <v>3513.52710859179</v>
      </c>
      <c r="O1559" s="6" t="str">
        <f aca="false">IF(H1559&lt;=0,"Below 0%",IF(H1559&lt;=0.05,"0-5%",IF(H1559&lt;=0.1,"5-10%",IF(H1559&lt;=0.2,"10-20%",IF(H1559&lt;=0.4,"20-40%","Above 40%")))))</f>
        <v>20-40%</v>
      </c>
    </row>
    <row r="1560" customFormat="false" ht="15" hidden="false" customHeight="false" outlineLevel="0" collapsed="false">
      <c r="A1560" s="6" t="s">
        <v>156</v>
      </c>
      <c r="B1560" s="45" t="n">
        <v>44633</v>
      </c>
      <c r="C1560" s="6" t="s">
        <v>189</v>
      </c>
      <c r="D1560" s="6" t="s">
        <v>182</v>
      </c>
      <c r="E1560" s="6" t="s">
        <v>174</v>
      </c>
      <c r="F1560" s="34" t="n">
        <v>0.389189451932907</v>
      </c>
      <c r="G1560" s="34" t="n">
        <v>0.295858491368314</v>
      </c>
      <c r="H1560" s="34" t="n">
        <v>0.315458110169317</v>
      </c>
      <c r="I1560" s="35" t="n">
        <v>3.45</v>
      </c>
      <c r="J1560" s="6" t="n">
        <v>0</v>
      </c>
      <c r="K1560" s="35" t="n">
        <v>-1</v>
      </c>
      <c r="L1560" s="42" t="n">
        <v>72.7425979753291</v>
      </c>
      <c r="M1560" s="42" t="n">
        <v>-72.7425979753291</v>
      </c>
      <c r="N1560" s="42" t="n">
        <v>3440.78451061647</v>
      </c>
      <c r="O1560" s="6" t="str">
        <f aca="false">IF(H1560&lt;=0,"Below 0%",IF(H1560&lt;=0.05,"0-5%",IF(H1560&lt;=0.1,"5-10%",IF(H1560&lt;=0.2,"10-20%",IF(H1560&lt;=0.4,"20-40%","Above 40%")))))</f>
        <v>20-40%</v>
      </c>
    </row>
    <row r="1561" customFormat="false" ht="15" hidden="false" customHeight="false" outlineLevel="0" collapsed="false">
      <c r="A1561" s="6" t="s">
        <v>156</v>
      </c>
      <c r="B1561" s="45" t="n">
        <v>44636</v>
      </c>
      <c r="C1561" s="6" t="s">
        <v>185</v>
      </c>
      <c r="D1561" s="6" t="s">
        <v>183</v>
      </c>
      <c r="E1561" s="6" t="s">
        <v>177</v>
      </c>
      <c r="F1561" s="34" t="n">
        <v>0.598527908325195</v>
      </c>
      <c r="G1561" s="34" t="n">
        <v>0.509974501274936</v>
      </c>
      <c r="H1561" s="34" t="n">
        <v>0.17364281317767</v>
      </c>
      <c r="I1561" s="35" t="n">
        <v>1.98</v>
      </c>
      <c r="J1561" s="6" t="n">
        <v>1</v>
      </c>
      <c r="K1561" s="35" t="n">
        <v>0.98</v>
      </c>
      <c r="L1561" s="42" t="n">
        <v>68.8156902123293</v>
      </c>
      <c r="M1561" s="42" t="n">
        <v>67.4393764080827</v>
      </c>
      <c r="N1561" s="42" t="n">
        <v>3508.22388702455</v>
      </c>
      <c r="O1561" s="6" t="str">
        <f aca="false">IF(H1561&lt;=0,"Below 0%",IF(H1561&lt;=0.05,"0-5%",IF(H1561&lt;=0.1,"5-10%",IF(H1561&lt;=0.2,"10-20%",IF(H1561&lt;=0.4,"20-40%","Above 40%")))))</f>
        <v>10-20%</v>
      </c>
    </row>
    <row r="1562" customFormat="false" ht="15" hidden="false" customHeight="false" outlineLevel="0" collapsed="false">
      <c r="A1562" s="6" t="s">
        <v>156</v>
      </c>
      <c r="B1562" s="45" t="n">
        <v>44636</v>
      </c>
      <c r="C1562" s="6" t="s">
        <v>201</v>
      </c>
      <c r="D1562" s="6" t="s">
        <v>181</v>
      </c>
      <c r="E1562" s="6" t="s">
        <v>187</v>
      </c>
      <c r="F1562" s="34" t="n">
        <v>0.367745190858841</v>
      </c>
      <c r="G1562" s="34" t="n">
        <v>0.294860658188913</v>
      </c>
      <c r="H1562" s="34" t="n">
        <v>0.247182968109745</v>
      </c>
      <c r="I1562" s="35" t="n">
        <v>3.38</v>
      </c>
      <c r="J1562" s="6" t="n">
        <v>0</v>
      </c>
      <c r="K1562" s="35" t="n">
        <v>-1</v>
      </c>
      <c r="L1562" s="42" t="n">
        <v>68.8156902123293</v>
      </c>
      <c r="M1562" s="42" t="n">
        <v>-68.8156902123293</v>
      </c>
      <c r="N1562" s="42" t="n">
        <v>3439.40819681222</v>
      </c>
      <c r="O1562" s="6" t="str">
        <f aca="false">IF(H1562&lt;=0,"Below 0%",IF(H1562&lt;=0.05,"0-5%",IF(H1562&lt;=0.1,"5-10%",IF(H1562&lt;=0.2,"10-20%",IF(H1562&lt;=0.4,"20-40%","Above 40%")))))</f>
        <v>20-40%</v>
      </c>
    </row>
    <row r="1563" customFormat="false" ht="15" hidden="false" customHeight="false" outlineLevel="0" collapsed="false">
      <c r="A1563" s="6" t="s">
        <v>156</v>
      </c>
      <c r="B1563" s="45" t="n">
        <v>44636</v>
      </c>
      <c r="C1563" s="6" t="s">
        <v>201</v>
      </c>
      <c r="D1563" s="6" t="s">
        <v>181</v>
      </c>
      <c r="E1563" s="6" t="s">
        <v>177</v>
      </c>
      <c r="F1563" s="34" t="n">
        <v>0.513144850730896</v>
      </c>
      <c r="G1563" s="34" t="n">
        <v>0.418751691041397</v>
      </c>
      <c r="H1563" s="34" t="n">
        <v>0.225415590453503</v>
      </c>
      <c r="I1563" s="35" t="n">
        <v>2.38</v>
      </c>
      <c r="J1563" s="6" t="n">
        <v>1</v>
      </c>
      <c r="K1563" s="35" t="n">
        <v>1.38</v>
      </c>
      <c r="L1563" s="42" t="n">
        <v>68.8156902123293</v>
      </c>
      <c r="M1563" s="42" t="n">
        <v>94.9656524930144</v>
      </c>
      <c r="N1563" s="42" t="n">
        <v>3534.37384930523</v>
      </c>
      <c r="O1563" s="6" t="str">
        <f aca="false">IF(H1563&lt;=0,"Below 0%",IF(H1563&lt;=0.05,"0-5%",IF(H1563&lt;=0.1,"5-10%",IF(H1563&lt;=0.2,"10-20%",IF(H1563&lt;=0.4,"20-40%","Above 40%")))))</f>
        <v>20-40%</v>
      </c>
    </row>
    <row r="1564" customFormat="false" ht="15" hidden="false" customHeight="false" outlineLevel="0" collapsed="false">
      <c r="A1564" s="6" t="s">
        <v>156</v>
      </c>
      <c r="B1564" s="45" t="n">
        <v>44637</v>
      </c>
      <c r="C1564" s="6" t="s">
        <v>173</v>
      </c>
      <c r="D1564" s="6" t="s">
        <v>188</v>
      </c>
      <c r="E1564" s="6" t="s">
        <v>187</v>
      </c>
      <c r="F1564" s="34" t="n">
        <v>0.455310493707657</v>
      </c>
      <c r="G1564" s="34" t="n">
        <v>0.411337628105024</v>
      </c>
      <c r="H1564" s="34" t="n">
        <v>0.106902122728742</v>
      </c>
      <c r="I1564" s="35" t="n">
        <v>2.43</v>
      </c>
      <c r="J1564" s="6" t="n">
        <v>1</v>
      </c>
      <c r="K1564" s="35" t="n">
        <v>1.43</v>
      </c>
      <c r="L1564" s="42" t="n">
        <v>65.74707713672</v>
      </c>
      <c r="M1564" s="42" t="n">
        <v>94.0183203055097</v>
      </c>
      <c r="N1564" s="42" t="n">
        <v>3628.39216961074</v>
      </c>
      <c r="O1564" s="6" t="str">
        <f aca="false">IF(H1564&lt;=0,"Below 0%",IF(H1564&lt;=0.05,"0-5%",IF(H1564&lt;=0.1,"5-10%",IF(H1564&lt;=0.2,"10-20%",IF(H1564&lt;=0.4,"20-40%","Above 40%")))))</f>
        <v>10-20%</v>
      </c>
    </row>
    <row r="1565" customFormat="false" ht="15" hidden="false" customHeight="false" outlineLevel="0" collapsed="false">
      <c r="A1565" s="6" t="s">
        <v>156</v>
      </c>
      <c r="B1565" s="45" t="n">
        <v>44638</v>
      </c>
      <c r="C1565" s="6" t="s">
        <v>203</v>
      </c>
      <c r="D1565" s="6" t="s">
        <v>205</v>
      </c>
      <c r="E1565" s="6" t="s">
        <v>187</v>
      </c>
      <c r="F1565" s="34" t="n">
        <v>0.598718285560608</v>
      </c>
      <c r="G1565" s="34" t="n">
        <v>0.451517394522576</v>
      </c>
      <c r="H1565" s="34" t="n">
        <v>0.326013776708822</v>
      </c>
      <c r="I1565" s="35" t="n">
        <v>2.25</v>
      </c>
      <c r="J1565" s="6" t="n">
        <v>0</v>
      </c>
      <c r="K1565" s="35" t="n">
        <v>-1</v>
      </c>
      <c r="L1565" s="42" t="n">
        <v>72.5678433922148</v>
      </c>
      <c r="M1565" s="42" t="n">
        <v>-72.5678433922148</v>
      </c>
      <c r="N1565" s="42" t="n">
        <v>3555.82432621853</v>
      </c>
      <c r="O1565" s="6" t="str">
        <f aca="false">IF(H1565&lt;=0,"Below 0%",IF(H1565&lt;=0.05,"0-5%",IF(H1565&lt;=0.1,"5-10%",IF(H1565&lt;=0.2,"10-20%",IF(H1565&lt;=0.4,"20-40%","Above 40%")))))</f>
        <v>20-40%</v>
      </c>
    </row>
    <row r="1566" customFormat="false" ht="15" hidden="false" customHeight="false" outlineLevel="0" collapsed="false">
      <c r="A1566" s="6" t="s">
        <v>156</v>
      </c>
      <c r="B1566" s="45" t="n">
        <v>44639</v>
      </c>
      <c r="C1566" s="6" t="s">
        <v>182</v>
      </c>
      <c r="D1566" s="6" t="s">
        <v>185</v>
      </c>
      <c r="E1566" s="6" t="s">
        <v>174</v>
      </c>
      <c r="F1566" s="34" t="n">
        <v>0.341977268457413</v>
      </c>
      <c r="G1566" s="34" t="n">
        <v>0.278562259306804</v>
      </c>
      <c r="H1566" s="34" t="n">
        <v>0.22765111579873</v>
      </c>
      <c r="I1566" s="35" t="n">
        <v>3.6</v>
      </c>
      <c r="J1566" s="6" t="n">
        <v>0</v>
      </c>
      <c r="K1566" s="35" t="n">
        <v>-1</v>
      </c>
      <c r="L1566" s="42" t="n">
        <v>71.1164865243705</v>
      </c>
      <c r="M1566" s="42" t="n">
        <v>-71.1164865243705</v>
      </c>
      <c r="N1566" s="42" t="n">
        <v>3484.70783969416</v>
      </c>
      <c r="O1566" s="6" t="str">
        <f aca="false">IF(H1566&lt;=0,"Below 0%",IF(H1566&lt;=0.05,"0-5%",IF(H1566&lt;=0.1,"5-10%",IF(H1566&lt;=0.2,"10-20%",IF(H1566&lt;=0.4,"20-40%","Above 40%")))))</f>
        <v>20-40%</v>
      </c>
    </row>
    <row r="1567" customFormat="false" ht="15" hidden="false" customHeight="false" outlineLevel="0" collapsed="false">
      <c r="A1567" s="6" t="s">
        <v>156</v>
      </c>
      <c r="B1567" s="45" t="n">
        <v>44640</v>
      </c>
      <c r="C1567" s="6" t="s">
        <v>195</v>
      </c>
      <c r="D1567" s="6" t="s">
        <v>206</v>
      </c>
      <c r="E1567" s="6" t="s">
        <v>187</v>
      </c>
      <c r="F1567" s="34" t="n">
        <v>0.608487606048584</v>
      </c>
      <c r="G1567" s="34" t="n">
        <v>0.441277799514558</v>
      </c>
      <c r="H1567" s="34" t="n">
        <v>0.378921864453572</v>
      </c>
      <c r="I1567" s="35" t="n">
        <v>2.26</v>
      </c>
      <c r="J1567" s="6" t="n">
        <v>1</v>
      </c>
      <c r="K1567" s="35" t="n">
        <v>1.26</v>
      </c>
      <c r="L1567" s="42" t="n">
        <v>69.6941567938831</v>
      </c>
      <c r="M1567" s="42" t="n">
        <v>87.8146375602927</v>
      </c>
      <c r="N1567" s="42" t="n">
        <v>3572.52247725445</v>
      </c>
      <c r="O1567" s="6" t="str">
        <f aca="false">IF(H1567&lt;=0,"Below 0%",IF(H1567&lt;=0.05,"0-5%",IF(H1567&lt;=0.1,"5-10%",IF(H1567&lt;=0.2,"10-20%",IF(H1567&lt;=0.4,"20-40%","Above 40%")))))</f>
        <v>20-40%</v>
      </c>
    </row>
    <row r="1568" customFormat="false" ht="15" hidden="false" customHeight="false" outlineLevel="0" collapsed="false">
      <c r="A1568" s="6" t="s">
        <v>156</v>
      </c>
      <c r="B1568" s="45" t="n">
        <v>44653</v>
      </c>
      <c r="C1568" s="6" t="s">
        <v>205</v>
      </c>
      <c r="D1568" s="6" t="s">
        <v>179</v>
      </c>
      <c r="E1568" s="6" t="s">
        <v>187</v>
      </c>
      <c r="F1568" s="34" t="n">
        <v>0.459350496530533</v>
      </c>
      <c r="G1568" s="34" t="n">
        <v>0.400959753167322</v>
      </c>
      <c r="H1568" s="34" t="n">
        <v>0.145627442410272</v>
      </c>
      <c r="I1568" s="35" t="n">
        <v>2.54</v>
      </c>
      <c r="J1568" s="6" t="n">
        <v>0</v>
      </c>
      <c r="K1568" s="35" t="n">
        <v>-1</v>
      </c>
      <c r="L1568" s="42" t="n">
        <v>71.450449545089</v>
      </c>
      <c r="M1568" s="42" t="n">
        <v>-71.450449545089</v>
      </c>
      <c r="N1568" s="42" t="n">
        <v>3501.07202770936</v>
      </c>
      <c r="O1568" s="6" t="str">
        <f aca="false">IF(H1568&lt;=0,"Below 0%",IF(H1568&lt;=0.05,"0-5%",IF(H1568&lt;=0.1,"5-10%",IF(H1568&lt;=0.2,"10-20%",IF(H1568&lt;=0.4,"20-40%","Above 40%")))))</f>
        <v>10-20%</v>
      </c>
    </row>
    <row r="1569" customFormat="false" ht="15" hidden="false" customHeight="false" outlineLevel="0" collapsed="false">
      <c r="A1569" s="6" t="s">
        <v>156</v>
      </c>
      <c r="B1569" s="45" t="n">
        <v>44653</v>
      </c>
      <c r="C1569" s="6" t="s">
        <v>176</v>
      </c>
      <c r="D1569" s="6" t="s">
        <v>195</v>
      </c>
      <c r="E1569" s="6" t="s">
        <v>174</v>
      </c>
      <c r="F1569" s="34" t="n">
        <v>0.269884467124939</v>
      </c>
      <c r="G1569" s="34" t="n">
        <v>0.208853980721171</v>
      </c>
      <c r="H1569" s="34" t="n">
        <v>0.292216055413596</v>
      </c>
      <c r="I1569" s="35" t="n">
        <v>4.8</v>
      </c>
      <c r="J1569" s="6" t="n">
        <v>1</v>
      </c>
      <c r="K1569" s="35" t="n">
        <v>3.8</v>
      </c>
      <c r="L1569" s="42" t="n">
        <v>69.4398344118969</v>
      </c>
      <c r="M1569" s="42" t="n">
        <v>263.871370765208</v>
      </c>
      <c r="N1569" s="42" t="n">
        <v>3764.94339847457</v>
      </c>
      <c r="O1569" s="6" t="str">
        <f aca="false">IF(H1569&lt;=0,"Below 0%",IF(H1569&lt;=0.05,"0-5%",IF(H1569&lt;=0.1,"5-10%",IF(H1569&lt;=0.2,"10-20%",IF(H1569&lt;=0.4,"20-40%","Above 40%")))))</f>
        <v>20-40%</v>
      </c>
    </row>
    <row r="1570" customFormat="false" ht="15" hidden="false" customHeight="false" outlineLevel="0" collapsed="false">
      <c r="A1570" s="6" t="s">
        <v>156</v>
      </c>
      <c r="B1570" s="45" t="n">
        <v>44654</v>
      </c>
      <c r="C1570" s="6" t="s">
        <v>189</v>
      </c>
      <c r="D1570" s="6" t="s">
        <v>173</v>
      </c>
      <c r="E1570" s="6" t="s">
        <v>187</v>
      </c>
      <c r="F1570" s="34" t="n">
        <v>0.739760041236877</v>
      </c>
      <c r="G1570" s="34" t="n">
        <v>0.540337023196785</v>
      </c>
      <c r="H1570" s="34" t="n">
        <v>0.36907154142474</v>
      </c>
      <c r="I1570" s="35" t="n">
        <v>1.85</v>
      </c>
      <c r="J1570" s="6" t="n">
        <v>1</v>
      </c>
      <c r="K1570" s="35" t="n">
        <v>0.85</v>
      </c>
      <c r="L1570" s="42" t="n">
        <v>75.2988679694914</v>
      </c>
      <c r="M1570" s="42" t="n">
        <v>64.0040377740677</v>
      </c>
      <c r="N1570" s="42" t="n">
        <v>3828.94743624864</v>
      </c>
      <c r="O1570" s="6" t="str">
        <f aca="false">IF(H1570&lt;=0,"Below 0%",IF(H1570&lt;=0.05,"0-5%",IF(H1570&lt;=0.1,"5-10%",IF(H1570&lt;=0.2,"10-20%",IF(H1570&lt;=0.4,"20-40%","Above 40%")))))</f>
        <v>20-40%</v>
      </c>
    </row>
    <row r="1571" customFormat="false" ht="15" hidden="false" customHeight="false" outlineLevel="0" collapsed="false">
      <c r="A1571" s="6" t="s">
        <v>156</v>
      </c>
      <c r="B1571" s="45" t="n">
        <v>44655</v>
      </c>
      <c r="C1571" s="6" t="s">
        <v>180</v>
      </c>
      <c r="D1571" s="6" t="s">
        <v>185</v>
      </c>
      <c r="E1571" s="6" t="s">
        <v>187</v>
      </c>
      <c r="F1571" s="34" t="n">
        <v>0.31297641992569</v>
      </c>
      <c r="G1571" s="34" t="n">
        <v>0.234911238812759</v>
      </c>
      <c r="H1571" s="34" t="n">
        <v>0.33231777886606</v>
      </c>
      <c r="I1571" s="35" t="n">
        <v>4.25</v>
      </c>
      <c r="J1571" s="6" t="n">
        <v>1</v>
      </c>
      <c r="K1571" s="35" t="n">
        <v>3.25</v>
      </c>
      <c r="L1571" s="42" t="n">
        <v>76.5789487249727</v>
      </c>
      <c r="M1571" s="42" t="n">
        <v>248.881583356161</v>
      </c>
      <c r="N1571" s="42" t="n">
        <v>4077.8290196048</v>
      </c>
      <c r="O1571" s="6" t="str">
        <f aca="false">IF(H1571&lt;=0,"Below 0%",IF(H1571&lt;=0.05,"0-5%",IF(H1571&lt;=0.1,"5-10%",IF(H1571&lt;=0.2,"10-20%",IF(H1571&lt;=0.4,"20-40%","Above 40%")))))</f>
        <v>20-40%</v>
      </c>
    </row>
    <row r="1572" customFormat="false" ht="15" hidden="false" customHeight="false" outlineLevel="0" collapsed="false">
      <c r="A1572" s="6" t="s">
        <v>156</v>
      </c>
      <c r="B1572" s="45" t="n">
        <v>44657</v>
      </c>
      <c r="C1572" s="6" t="s">
        <v>196</v>
      </c>
      <c r="D1572" s="6" t="s">
        <v>173</v>
      </c>
      <c r="E1572" s="6" t="s">
        <v>187</v>
      </c>
      <c r="F1572" s="34" t="n">
        <v>0.488008707761765</v>
      </c>
      <c r="G1572" s="34" t="n">
        <v>0.367356343357467</v>
      </c>
      <c r="H1572" s="34" t="n">
        <v>0.328434139183745</v>
      </c>
      <c r="I1572" s="35" t="n">
        <v>2.75</v>
      </c>
      <c r="J1572" s="6" t="n">
        <v>1</v>
      </c>
      <c r="K1572" s="35" t="n">
        <v>1.75</v>
      </c>
      <c r="L1572" s="42" t="n">
        <v>81.5565803920959</v>
      </c>
      <c r="M1572" s="42" t="n">
        <v>142.724015686168</v>
      </c>
      <c r="N1572" s="42" t="n">
        <v>4220.55303529097</v>
      </c>
      <c r="O1572" s="6" t="str">
        <f aca="false">IF(H1572&lt;=0,"Below 0%",IF(H1572&lt;=0.05,"0-5%",IF(H1572&lt;=0.1,"5-10%",IF(H1572&lt;=0.2,"10-20%",IF(H1572&lt;=0.4,"20-40%","Above 40%")))))</f>
        <v>20-40%</v>
      </c>
    </row>
    <row r="1573" customFormat="false" ht="15" hidden="false" customHeight="false" outlineLevel="0" collapsed="false">
      <c r="A1573" s="6" t="s">
        <v>156</v>
      </c>
      <c r="B1573" s="45" t="n">
        <v>44659</v>
      </c>
      <c r="C1573" s="6" t="s">
        <v>188</v>
      </c>
      <c r="D1573" s="6" t="s">
        <v>203</v>
      </c>
      <c r="E1573" s="6" t="s">
        <v>177</v>
      </c>
      <c r="F1573" s="34" t="n">
        <v>0.344328463077545</v>
      </c>
      <c r="G1573" s="34" t="n">
        <v>0.272523981692407</v>
      </c>
      <c r="H1573" s="34" t="n">
        <v>0.263479496150112</v>
      </c>
      <c r="I1573" s="35" t="n">
        <v>3.69</v>
      </c>
      <c r="J1573" s="6" t="n">
        <v>0</v>
      </c>
      <c r="K1573" s="35" t="n">
        <v>-1</v>
      </c>
      <c r="L1573" s="42" t="n">
        <v>84.4110607058193</v>
      </c>
      <c r="M1573" s="42" t="n">
        <v>-84.4110607058193</v>
      </c>
      <c r="N1573" s="42" t="n">
        <v>4136.14197458515</v>
      </c>
      <c r="O1573" s="6" t="str">
        <f aca="false">IF(H1573&lt;=0,"Below 0%",IF(H1573&lt;=0.05,"0-5%",IF(H1573&lt;=0.1,"5-10%",IF(H1573&lt;=0.2,"10-20%",IF(H1573&lt;=0.4,"20-40%","Above 40%")))))</f>
        <v>20-40%</v>
      </c>
    </row>
    <row r="1574" customFormat="false" ht="15" hidden="false" customHeight="false" outlineLevel="0" collapsed="false">
      <c r="A1574" s="6" t="s">
        <v>156</v>
      </c>
      <c r="B1574" s="45" t="n">
        <v>44660</v>
      </c>
      <c r="C1574" s="6" t="s">
        <v>173</v>
      </c>
      <c r="D1574" s="6" t="s">
        <v>176</v>
      </c>
      <c r="E1574" s="6" t="s">
        <v>177</v>
      </c>
      <c r="F1574" s="34" t="n">
        <v>0.608804821968079</v>
      </c>
      <c r="G1574" s="34" t="n">
        <v>0.538024971623155</v>
      </c>
      <c r="H1574" s="34" t="n">
        <v>0.131554953911134</v>
      </c>
      <c r="I1574" s="35" t="n">
        <v>1.85</v>
      </c>
      <c r="J1574" s="6" t="n">
        <v>0</v>
      </c>
      <c r="K1574" s="35" t="n">
        <v>-1</v>
      </c>
      <c r="L1574" s="42" t="n">
        <v>82.7228394917029</v>
      </c>
      <c r="M1574" s="42" t="n">
        <v>-82.7228394917029</v>
      </c>
      <c r="N1574" s="42" t="n">
        <v>4053.41913509344</v>
      </c>
      <c r="O1574" s="6" t="str">
        <f aca="false">IF(H1574&lt;=0,"Below 0%",IF(H1574&lt;=0.05,"0-5%",IF(H1574&lt;=0.1,"5-10%",IF(H1574&lt;=0.2,"10-20%",IF(H1574&lt;=0.4,"20-40%","Above 40%")))))</f>
        <v>10-20%</v>
      </c>
    </row>
    <row r="1575" customFormat="false" ht="15" hidden="false" customHeight="false" outlineLevel="0" collapsed="false">
      <c r="A1575" s="6" t="s">
        <v>156</v>
      </c>
      <c r="B1575" s="45" t="n">
        <v>44660</v>
      </c>
      <c r="C1575" s="6" t="s">
        <v>179</v>
      </c>
      <c r="D1575" s="6" t="s">
        <v>190</v>
      </c>
      <c r="E1575" s="6" t="s">
        <v>177</v>
      </c>
      <c r="F1575" s="34" t="n">
        <v>0.602565050125122</v>
      </c>
      <c r="G1575" s="34" t="n">
        <v>0.500799403939587</v>
      </c>
      <c r="H1575" s="34" t="n">
        <v>0.203206404370664</v>
      </c>
      <c r="I1575" s="35" t="n">
        <v>2</v>
      </c>
      <c r="J1575" s="6" t="n">
        <v>1</v>
      </c>
      <c r="K1575" s="35" t="n">
        <v>1</v>
      </c>
      <c r="L1575" s="42" t="n">
        <v>82.7228394917029</v>
      </c>
      <c r="M1575" s="42" t="n">
        <v>82.7228394917029</v>
      </c>
      <c r="N1575" s="42" t="n">
        <v>4136.14197458515</v>
      </c>
      <c r="O1575" s="6" t="str">
        <f aca="false">IF(H1575&lt;=0,"Below 0%",IF(H1575&lt;=0.05,"0-5%",IF(H1575&lt;=0.1,"5-10%",IF(H1575&lt;=0.2,"10-20%",IF(H1575&lt;=0.4,"20-40%","Above 40%")))))</f>
        <v>20-40%</v>
      </c>
    </row>
    <row r="1576" customFormat="false" ht="15" hidden="false" customHeight="false" outlineLevel="0" collapsed="false">
      <c r="A1576" s="6" t="s">
        <v>156</v>
      </c>
      <c r="B1576" s="45" t="n">
        <v>44660</v>
      </c>
      <c r="C1576" s="6" t="s">
        <v>198</v>
      </c>
      <c r="D1576" s="6" t="s">
        <v>205</v>
      </c>
      <c r="E1576" s="6" t="s">
        <v>187</v>
      </c>
      <c r="F1576" s="34" t="n">
        <v>0.462506860494614</v>
      </c>
      <c r="G1576" s="34" t="n">
        <v>0.359920877435966</v>
      </c>
      <c r="H1576" s="34" t="n">
        <v>0.285023707958977</v>
      </c>
      <c r="I1576" s="35" t="n">
        <v>2.77</v>
      </c>
      <c r="J1576" s="6" t="n">
        <v>0</v>
      </c>
      <c r="K1576" s="35" t="n">
        <v>-1</v>
      </c>
      <c r="L1576" s="42" t="n">
        <v>82.7228394917029</v>
      </c>
      <c r="M1576" s="42" t="n">
        <v>-82.7228394917029</v>
      </c>
      <c r="N1576" s="42" t="n">
        <v>4053.41913509344</v>
      </c>
      <c r="O1576" s="6" t="str">
        <f aca="false">IF(H1576&lt;=0,"Below 0%",IF(H1576&lt;=0.05,"0-5%",IF(H1576&lt;=0.1,"5-10%",IF(H1576&lt;=0.2,"10-20%",IF(H1576&lt;=0.4,"20-40%","Above 40%")))))</f>
        <v>20-40%</v>
      </c>
    </row>
    <row r="1577" customFormat="false" ht="15" hidden="false" customHeight="false" outlineLevel="0" collapsed="false">
      <c r="A1577" s="6" t="s">
        <v>156</v>
      </c>
      <c r="B1577" s="45" t="n">
        <v>44661</v>
      </c>
      <c r="C1577" s="6" t="s">
        <v>206</v>
      </c>
      <c r="D1577" s="6" t="s">
        <v>189</v>
      </c>
      <c r="E1577" s="6" t="s">
        <v>177</v>
      </c>
      <c r="F1577" s="34" t="n">
        <v>0.408230364322662</v>
      </c>
      <c r="G1577" s="34" t="n">
        <v>0.352786048490004</v>
      </c>
      <c r="H1577" s="34" t="n">
        <v>0.15716130518758</v>
      </c>
      <c r="I1577" s="35" t="n">
        <v>2.88</v>
      </c>
      <c r="J1577" s="6" t="n">
        <v>0</v>
      </c>
      <c r="K1577" s="35" t="n">
        <v>-1</v>
      </c>
      <c r="L1577" s="42" t="n">
        <v>81.0683827018689</v>
      </c>
      <c r="M1577" s="42" t="n">
        <v>-81.0683827018689</v>
      </c>
      <c r="N1577" s="42" t="n">
        <v>3972.35075239158</v>
      </c>
      <c r="O1577" s="6" t="str">
        <f aca="false">IF(H1577&lt;=0,"Below 0%",IF(H1577&lt;=0.05,"0-5%",IF(H1577&lt;=0.1,"5-10%",IF(H1577&lt;=0.2,"10-20%",IF(H1577&lt;=0.4,"20-40%","Above 40%")))))</f>
        <v>10-20%</v>
      </c>
    </row>
    <row r="1578" customFormat="false" ht="15" hidden="false" customHeight="false" outlineLevel="0" collapsed="false">
      <c r="A1578" s="6" t="s">
        <v>156</v>
      </c>
      <c r="B1578" s="45" t="n">
        <v>44661</v>
      </c>
      <c r="C1578" s="6" t="s">
        <v>195</v>
      </c>
      <c r="D1578" s="6" t="s">
        <v>180</v>
      </c>
      <c r="E1578" s="6" t="s">
        <v>187</v>
      </c>
      <c r="F1578" s="34" t="n">
        <v>0.46168714761734</v>
      </c>
      <c r="G1578" s="34" t="n">
        <v>0.401288164543449</v>
      </c>
      <c r="H1578" s="34" t="n">
        <v>0.150512744731976</v>
      </c>
      <c r="I1578" s="35" t="n">
        <v>2.5</v>
      </c>
      <c r="J1578" s="6" t="n">
        <v>1</v>
      </c>
      <c r="K1578" s="35" t="n">
        <v>1.5</v>
      </c>
      <c r="L1578" s="42" t="n">
        <v>81.0683827018689</v>
      </c>
      <c r="M1578" s="42" t="n">
        <v>121.602574052803</v>
      </c>
      <c r="N1578" s="42" t="n">
        <v>4093.95332644438</v>
      </c>
      <c r="O1578" s="6" t="str">
        <f aca="false">IF(H1578&lt;=0,"Below 0%",IF(H1578&lt;=0.05,"0-5%",IF(H1578&lt;=0.1,"5-10%",IF(H1578&lt;=0.2,"10-20%",IF(H1578&lt;=0.4,"20-40%","Above 40%")))))</f>
        <v>10-20%</v>
      </c>
    </row>
    <row r="1579" customFormat="false" ht="15" hidden="false" customHeight="false" outlineLevel="0" collapsed="false">
      <c r="A1579" s="6" t="s">
        <v>156</v>
      </c>
      <c r="B1579" s="45" t="n">
        <v>44661</v>
      </c>
      <c r="C1579" s="6" t="s">
        <v>194</v>
      </c>
      <c r="D1579" s="6" t="s">
        <v>183</v>
      </c>
      <c r="E1579" s="6" t="s">
        <v>187</v>
      </c>
      <c r="F1579" s="34" t="n">
        <v>0.57529890537262</v>
      </c>
      <c r="G1579" s="34" t="n">
        <v>0.469500150438889</v>
      </c>
      <c r="H1579" s="34" t="n">
        <v>0.225343388782367</v>
      </c>
      <c r="I1579" s="35" t="n">
        <v>2.14</v>
      </c>
      <c r="J1579" s="6" t="n">
        <v>0</v>
      </c>
      <c r="K1579" s="35" t="n">
        <v>-1</v>
      </c>
      <c r="L1579" s="42" t="n">
        <v>81.0683827018689</v>
      </c>
      <c r="M1579" s="42" t="n">
        <v>-81.0683827018689</v>
      </c>
      <c r="N1579" s="42" t="n">
        <v>4012.88494374251</v>
      </c>
      <c r="O1579" s="6" t="str">
        <f aca="false">IF(H1579&lt;=0,"Below 0%",IF(H1579&lt;=0.05,"0-5%",IF(H1579&lt;=0.1,"5-10%",IF(H1579&lt;=0.2,"10-20%",IF(H1579&lt;=0.4,"20-40%","Above 40%")))))</f>
        <v>20-40%</v>
      </c>
    </row>
    <row r="1580" customFormat="false" ht="15" hidden="false" customHeight="false" outlineLevel="0" collapsed="false">
      <c r="A1580" s="6" t="s">
        <v>156</v>
      </c>
      <c r="B1580" s="45" t="n">
        <v>44661</v>
      </c>
      <c r="C1580" s="6" t="s">
        <v>172</v>
      </c>
      <c r="D1580" s="6" t="s">
        <v>196</v>
      </c>
      <c r="E1580" s="6" t="s">
        <v>187</v>
      </c>
      <c r="F1580" s="34" t="n">
        <v>0.373092979192734</v>
      </c>
      <c r="G1580" s="34" t="n">
        <v>0.318727697574583</v>
      </c>
      <c r="H1580" s="34" t="n">
        <v>0.170569680739558</v>
      </c>
      <c r="I1580" s="35" t="n">
        <v>3.15</v>
      </c>
      <c r="J1580" s="6" t="n">
        <v>1</v>
      </c>
      <c r="K1580" s="35" t="n">
        <v>2.15</v>
      </c>
      <c r="L1580" s="42" t="n">
        <v>81.0683827018689</v>
      </c>
      <c r="M1580" s="42" t="n">
        <v>174.297022809018</v>
      </c>
      <c r="N1580" s="42" t="n">
        <v>4187.18196655153</v>
      </c>
      <c r="O1580" s="6" t="str">
        <f aca="false">IF(H1580&lt;=0,"Below 0%",IF(H1580&lt;=0.05,"0-5%",IF(H1580&lt;=0.1,"5-10%",IF(H1580&lt;=0.2,"10-20%",IF(H1580&lt;=0.4,"20-40%","Above 40%")))))</f>
        <v>10-20%</v>
      </c>
    </row>
    <row r="1581" customFormat="false" ht="15" hidden="false" customHeight="false" outlineLevel="0" collapsed="false">
      <c r="A1581" s="6" t="s">
        <v>156</v>
      </c>
      <c r="B1581" s="45" t="n">
        <v>44661</v>
      </c>
      <c r="C1581" s="6" t="s">
        <v>172</v>
      </c>
      <c r="D1581" s="6" t="s">
        <v>196</v>
      </c>
      <c r="E1581" s="6" t="s">
        <v>177</v>
      </c>
      <c r="F1581" s="34" t="n">
        <v>0.434322625398636</v>
      </c>
      <c r="G1581" s="34" t="n">
        <v>0.37886499900375</v>
      </c>
      <c r="H1581" s="34" t="n">
        <v>0.146378331439209</v>
      </c>
      <c r="I1581" s="35" t="n">
        <v>2.65</v>
      </c>
      <c r="J1581" s="6" t="n">
        <v>0</v>
      </c>
      <c r="K1581" s="35" t="n">
        <v>-1</v>
      </c>
      <c r="L1581" s="42" t="n">
        <v>81.0683827018689</v>
      </c>
      <c r="M1581" s="42" t="n">
        <v>-81.0683827018689</v>
      </c>
      <c r="N1581" s="42" t="n">
        <v>4106.11358384966</v>
      </c>
      <c r="O1581" s="6" t="str">
        <f aca="false">IF(H1581&lt;=0,"Below 0%",IF(H1581&lt;=0.05,"0-5%",IF(H1581&lt;=0.1,"5-10%",IF(H1581&lt;=0.2,"10-20%",IF(H1581&lt;=0.4,"20-40%","Above 40%")))))</f>
        <v>10-20%</v>
      </c>
    </row>
    <row r="1582" customFormat="false" ht="15" hidden="false" customHeight="false" outlineLevel="0" collapsed="false">
      <c r="A1582" s="6" t="s">
        <v>156</v>
      </c>
      <c r="B1582" s="45" t="n">
        <v>44667</v>
      </c>
      <c r="C1582" s="6" t="s">
        <v>198</v>
      </c>
      <c r="D1582" s="6" t="s">
        <v>206</v>
      </c>
      <c r="E1582" s="6" t="s">
        <v>177</v>
      </c>
      <c r="F1582" s="34" t="n">
        <v>0.48019614815712</v>
      </c>
      <c r="G1582" s="34" t="n">
        <v>0.373452480685097</v>
      </c>
      <c r="H1582" s="34" t="n">
        <v>0.285829316962098</v>
      </c>
      <c r="I1582" s="35" t="n">
        <v>2.65</v>
      </c>
      <c r="J1582" s="6" t="n">
        <v>1</v>
      </c>
      <c r="K1582" s="35" t="n">
        <v>1.65</v>
      </c>
      <c r="L1582" s="42" t="n">
        <v>82.1222716769932</v>
      </c>
      <c r="M1582" s="42" t="n">
        <v>135.501748267039</v>
      </c>
      <c r="N1582" s="42" t="n">
        <v>4241.6153321167</v>
      </c>
      <c r="O1582" s="6" t="str">
        <f aca="false">IF(H1582&lt;=0,"Below 0%",IF(H1582&lt;=0.05,"0-5%",IF(H1582&lt;=0.1,"5-10%",IF(H1582&lt;=0.2,"10-20%",IF(H1582&lt;=0.4,"20-40%","Above 40%")))))</f>
        <v>20-40%</v>
      </c>
    </row>
    <row r="1583" customFormat="false" ht="15" hidden="false" customHeight="false" outlineLevel="0" collapsed="false">
      <c r="A1583" s="6" t="s">
        <v>156</v>
      </c>
      <c r="B1583" s="45" t="n">
        <v>44668</v>
      </c>
      <c r="C1583" s="6" t="s">
        <v>188</v>
      </c>
      <c r="D1583" s="6" t="s">
        <v>195</v>
      </c>
      <c r="E1583" s="6" t="s">
        <v>177</v>
      </c>
      <c r="F1583" s="34" t="n">
        <v>0.328370094299316</v>
      </c>
      <c r="G1583" s="34" t="n">
        <v>0.289462986585178</v>
      </c>
      <c r="H1583" s="34" t="n">
        <v>0.134411339332636</v>
      </c>
      <c r="I1583" s="35" t="n">
        <v>3.46</v>
      </c>
      <c r="J1583" s="6" t="n">
        <v>0</v>
      </c>
      <c r="K1583" s="35" t="n">
        <v>-1</v>
      </c>
      <c r="L1583" s="42" t="n">
        <v>58.6931479552653</v>
      </c>
      <c r="M1583" s="42" t="n">
        <v>-58.6931479552653</v>
      </c>
      <c r="N1583" s="42" t="n">
        <v>4182.92218416143</v>
      </c>
      <c r="O1583" s="6" t="str">
        <f aca="false">IF(H1583&lt;=0,"Below 0%",IF(H1583&lt;=0.05,"0-5%",IF(H1583&lt;=0.1,"5-10%",IF(H1583&lt;=0.2,"10-20%",IF(H1583&lt;=0.4,"20-40%","Above 40%")))))</f>
        <v>10-20%</v>
      </c>
    </row>
    <row r="1584" customFormat="false" ht="15" hidden="false" customHeight="false" outlineLevel="0" collapsed="false">
      <c r="A1584" s="6" t="s">
        <v>156</v>
      </c>
      <c r="B1584" s="45" t="n">
        <v>44668</v>
      </c>
      <c r="C1584" s="6" t="s">
        <v>188</v>
      </c>
      <c r="D1584" s="6" t="s">
        <v>195</v>
      </c>
      <c r="E1584" s="6" t="s">
        <v>174</v>
      </c>
      <c r="F1584" s="34" t="n">
        <v>0.329657346010208</v>
      </c>
      <c r="G1584" s="34" t="n">
        <v>0.286154838167061</v>
      </c>
      <c r="H1584" s="34" t="n">
        <v>0.152024365975421</v>
      </c>
      <c r="I1584" s="35" t="n">
        <v>3.5</v>
      </c>
      <c r="J1584" s="6" t="n">
        <v>0</v>
      </c>
      <c r="K1584" s="35" t="n">
        <v>-1</v>
      </c>
      <c r="L1584" s="42" t="n">
        <v>65.2363454019595</v>
      </c>
      <c r="M1584" s="42" t="n">
        <v>-65.2363454019595</v>
      </c>
      <c r="N1584" s="42" t="n">
        <v>4117.68583875947</v>
      </c>
      <c r="O1584" s="6" t="str">
        <f aca="false">IF(H1584&lt;=0,"Below 0%",IF(H1584&lt;=0.05,"0-5%",IF(H1584&lt;=0.1,"5-10%",IF(H1584&lt;=0.2,"10-20%",IF(H1584&lt;=0.4,"20-40%","Above 40%")))))</f>
        <v>10-20%</v>
      </c>
    </row>
    <row r="1585" customFormat="false" ht="15" hidden="false" customHeight="false" outlineLevel="0" collapsed="false">
      <c r="A1585" s="6" t="s">
        <v>156</v>
      </c>
      <c r="B1585" s="45" t="n">
        <v>44671</v>
      </c>
      <c r="C1585" s="6" t="s">
        <v>190</v>
      </c>
      <c r="D1585" s="6" t="s">
        <v>185</v>
      </c>
      <c r="E1585" s="6" t="s">
        <v>174</v>
      </c>
      <c r="F1585" s="34" t="n">
        <v>0.331037312746048</v>
      </c>
      <c r="G1585" s="34" t="n">
        <v>0.263409453000531</v>
      </c>
      <c r="H1585" s="34" t="n">
        <v>0.256740443348404</v>
      </c>
      <c r="I1585" s="35" t="n">
        <v>3.8</v>
      </c>
      <c r="J1585" s="6" t="n">
        <v>0</v>
      </c>
      <c r="K1585" s="35" t="n">
        <v>-1</v>
      </c>
      <c r="L1585" s="42" t="n">
        <v>82.3537167751894</v>
      </c>
      <c r="M1585" s="42" t="n">
        <v>-82.3537167751894</v>
      </c>
      <c r="N1585" s="42" t="n">
        <v>4035.33212198428</v>
      </c>
      <c r="O1585" s="6" t="str">
        <f aca="false">IF(H1585&lt;=0,"Below 0%",IF(H1585&lt;=0.05,"0-5%",IF(H1585&lt;=0.1,"5-10%",IF(H1585&lt;=0.2,"10-20%",IF(H1585&lt;=0.4,"20-40%","Above 40%")))))</f>
        <v>20-40%</v>
      </c>
    </row>
    <row r="1586" customFormat="false" ht="15" hidden="false" customHeight="false" outlineLevel="0" collapsed="false">
      <c r="A1586" s="6" t="s">
        <v>156</v>
      </c>
      <c r="B1586" s="45" t="n">
        <v>44671</v>
      </c>
      <c r="C1586" s="6" t="s">
        <v>173</v>
      </c>
      <c r="D1586" s="6" t="s">
        <v>195</v>
      </c>
      <c r="E1586" s="6" t="s">
        <v>177</v>
      </c>
      <c r="F1586" s="34" t="n">
        <v>0.35291600227356</v>
      </c>
      <c r="G1586" s="34" t="n">
        <v>0.306202288058534</v>
      </c>
      <c r="H1586" s="34" t="n">
        <v>0.152558344717843</v>
      </c>
      <c r="I1586" s="35" t="n">
        <v>3.27</v>
      </c>
      <c r="J1586" s="6" t="n">
        <v>0</v>
      </c>
      <c r="K1586" s="35" t="n">
        <v>-1</v>
      </c>
      <c r="L1586" s="42" t="n">
        <v>69.853423617388</v>
      </c>
      <c r="M1586" s="42" t="n">
        <v>-69.853423617388</v>
      </c>
      <c r="N1586" s="42" t="n">
        <v>3965.4786983669</v>
      </c>
      <c r="O1586" s="6" t="str">
        <f aca="false">IF(H1586&lt;=0,"Below 0%",IF(H1586&lt;=0.05,"0-5%",IF(H1586&lt;=0.1,"5-10%",IF(H1586&lt;=0.2,"10-20%",IF(H1586&lt;=0.4,"20-40%","Above 40%")))))</f>
        <v>10-20%</v>
      </c>
    </row>
    <row r="1587" customFormat="false" ht="15" hidden="false" customHeight="false" outlineLevel="0" collapsed="false">
      <c r="A1587" s="6" t="s">
        <v>156</v>
      </c>
      <c r="B1587" s="45" t="n">
        <v>44671</v>
      </c>
      <c r="C1587" s="6" t="s">
        <v>188</v>
      </c>
      <c r="D1587" s="6" t="s">
        <v>180</v>
      </c>
      <c r="E1587" s="6" t="s">
        <v>187</v>
      </c>
      <c r="F1587" s="34" t="n">
        <v>0.464588701725006</v>
      </c>
      <c r="G1587" s="34" t="n">
        <v>0.409192503868417</v>
      </c>
      <c r="H1587" s="34" t="n">
        <v>0.135379307618996</v>
      </c>
      <c r="I1587" s="35" t="n">
        <v>2.44</v>
      </c>
      <c r="J1587" s="6" t="n">
        <v>1</v>
      </c>
      <c r="K1587" s="35" t="n">
        <v>1.44</v>
      </c>
      <c r="L1587" s="42" t="n">
        <v>82.3537167751894</v>
      </c>
      <c r="M1587" s="42" t="n">
        <v>118.589352156273</v>
      </c>
      <c r="N1587" s="42" t="n">
        <v>4084.06805052317</v>
      </c>
      <c r="O1587" s="6" t="str">
        <f aca="false">IF(H1587&lt;=0,"Below 0%",IF(H1587&lt;=0.05,"0-5%",IF(H1587&lt;=0.1,"5-10%",IF(H1587&lt;=0.2,"10-20%",IF(H1587&lt;=0.4,"20-40%","Above 40%")))))</f>
        <v>10-20%</v>
      </c>
    </row>
    <row r="1588" customFormat="false" ht="15" hidden="false" customHeight="false" outlineLevel="0" collapsed="false">
      <c r="A1588" s="6" t="s">
        <v>156</v>
      </c>
      <c r="B1588" s="45" t="n">
        <v>44672</v>
      </c>
      <c r="C1588" s="6" t="s">
        <v>196</v>
      </c>
      <c r="D1588" s="6" t="s">
        <v>179</v>
      </c>
      <c r="E1588" s="6" t="s">
        <v>187</v>
      </c>
      <c r="F1588" s="34" t="n">
        <v>0.428867727518082</v>
      </c>
      <c r="G1588" s="34" t="n">
        <v>0.343263899720659</v>
      </c>
      <c r="H1588" s="34" t="n">
        <v>0.24938197074346</v>
      </c>
      <c r="I1588" s="35" t="n">
        <v>2.95</v>
      </c>
      <c r="J1588" s="6" t="n">
        <v>1</v>
      </c>
      <c r="K1588" s="35" t="n">
        <v>1.95</v>
      </c>
      <c r="L1588" s="42" t="n">
        <v>81.6813610104634</v>
      </c>
      <c r="M1588" s="42" t="n">
        <v>159.278653970404</v>
      </c>
      <c r="N1588" s="42" t="n">
        <v>4243.34670449357</v>
      </c>
      <c r="O1588" s="6" t="str">
        <f aca="false">IF(H1588&lt;=0,"Below 0%",IF(H1588&lt;=0.05,"0-5%",IF(H1588&lt;=0.1,"5-10%",IF(H1588&lt;=0.2,"10-20%",IF(H1588&lt;=0.4,"20-40%","Above 40%")))))</f>
        <v>20-40%</v>
      </c>
    </row>
    <row r="1589" customFormat="false" ht="15" hidden="false" customHeight="false" outlineLevel="0" collapsed="false">
      <c r="A1589" s="6" t="s">
        <v>156</v>
      </c>
      <c r="B1589" s="45" t="n">
        <v>44674</v>
      </c>
      <c r="C1589" s="6" t="s">
        <v>206</v>
      </c>
      <c r="D1589" s="6" t="s">
        <v>181</v>
      </c>
      <c r="E1589" s="6" t="s">
        <v>174</v>
      </c>
      <c r="F1589" s="34" t="n">
        <v>0.303991079330444</v>
      </c>
      <c r="G1589" s="34" t="n">
        <v>0.262935967712788</v>
      </c>
      <c r="H1589" s="34" t="n">
        <v>0.156141101481033</v>
      </c>
      <c r="I1589" s="35" t="n">
        <v>3.8</v>
      </c>
      <c r="J1589" s="6" t="n">
        <v>1</v>
      </c>
      <c r="K1589" s="35" t="n">
        <v>2.8</v>
      </c>
      <c r="L1589" s="42" t="n">
        <v>58.7878183268849</v>
      </c>
      <c r="M1589" s="42" t="n">
        <v>164.605891315278</v>
      </c>
      <c r="N1589" s="42" t="n">
        <v>4407.95259580885</v>
      </c>
      <c r="O1589" s="6" t="str">
        <f aca="false">IF(H1589&lt;=0,"Below 0%",IF(H1589&lt;=0.05,"0-5%",IF(H1589&lt;=0.1,"5-10%",IF(H1589&lt;=0.2,"10-20%",IF(H1589&lt;=0.4,"20-40%","Above 40%")))))</f>
        <v>10-20%</v>
      </c>
    </row>
    <row r="1590" customFormat="false" ht="15" hidden="false" customHeight="false" outlineLevel="0" collapsed="false">
      <c r="A1590" s="6" t="s">
        <v>156</v>
      </c>
      <c r="B1590" s="45" t="n">
        <v>44674</v>
      </c>
      <c r="C1590" s="6" t="s">
        <v>195</v>
      </c>
      <c r="D1590" s="6" t="s">
        <v>182</v>
      </c>
      <c r="E1590" s="6" t="s">
        <v>187</v>
      </c>
      <c r="F1590" s="34" t="n">
        <v>0.37962144613266</v>
      </c>
      <c r="G1590" s="34" t="n">
        <v>0.33595988538682</v>
      </c>
      <c r="H1590" s="34" t="n">
        <v>0.129960637102758</v>
      </c>
      <c r="I1590" s="35" t="n">
        <v>3</v>
      </c>
      <c r="J1590" s="6" t="n">
        <v>0</v>
      </c>
      <c r="K1590" s="35" t="n">
        <v>-1</v>
      </c>
      <c r="L1590" s="42" t="n">
        <v>73.6561915890934</v>
      </c>
      <c r="M1590" s="42" t="n">
        <v>-73.6561915890934</v>
      </c>
      <c r="N1590" s="42" t="n">
        <v>4334.29640421976</v>
      </c>
      <c r="O1590" s="6" t="str">
        <f aca="false">IF(H1590&lt;=0,"Below 0%",IF(H1590&lt;=0.05,"0-5%",IF(H1590&lt;=0.1,"5-10%",IF(H1590&lt;=0.2,"10-20%",IF(H1590&lt;=0.4,"20-40%","Above 40%")))))</f>
        <v>10-20%</v>
      </c>
    </row>
    <row r="1591" customFormat="false" ht="15" hidden="false" customHeight="false" outlineLevel="0" collapsed="false">
      <c r="A1591" s="6" t="s">
        <v>156</v>
      </c>
      <c r="B1591" s="45" t="n">
        <v>44674</v>
      </c>
      <c r="C1591" s="6" t="s">
        <v>172</v>
      </c>
      <c r="D1591" s="6" t="s">
        <v>188</v>
      </c>
      <c r="E1591" s="6" t="s">
        <v>177</v>
      </c>
      <c r="F1591" s="34" t="n">
        <v>0.505762219429016</v>
      </c>
      <c r="G1591" s="34" t="n">
        <v>0.447604121511221</v>
      </c>
      <c r="H1591" s="34" t="n">
        <v>0.129931998216279</v>
      </c>
      <c r="I1591" s="35" t="n">
        <v>2.26</v>
      </c>
      <c r="J1591" s="6" t="n">
        <v>1</v>
      </c>
      <c r="K1591" s="35" t="n">
        <v>1.26</v>
      </c>
      <c r="L1591" s="42" t="n">
        <v>84.8669340898714</v>
      </c>
      <c r="M1591" s="42" t="n">
        <v>106.932336953238</v>
      </c>
      <c r="N1591" s="42" t="n">
        <v>4441.22874117299</v>
      </c>
      <c r="O1591" s="6" t="str">
        <f aca="false">IF(H1591&lt;=0,"Below 0%",IF(H1591&lt;=0.05,"0-5%",IF(H1591&lt;=0.1,"5-10%",IF(H1591&lt;=0.2,"10-20%",IF(H1591&lt;=0.4,"20-40%","Above 40%")))))</f>
        <v>10-20%</v>
      </c>
    </row>
    <row r="1592" customFormat="false" ht="15" hidden="false" customHeight="false" outlineLevel="0" collapsed="false">
      <c r="A1592" s="6" t="s">
        <v>156</v>
      </c>
      <c r="B1592" s="45" t="n">
        <v>44675</v>
      </c>
      <c r="C1592" s="6" t="s">
        <v>201</v>
      </c>
      <c r="D1592" s="6" t="s">
        <v>179</v>
      </c>
      <c r="E1592" s="6" t="s">
        <v>187</v>
      </c>
      <c r="F1592" s="34" t="n">
        <v>0.503241956233978</v>
      </c>
      <c r="G1592" s="34" t="n">
        <v>0.447162416549227</v>
      </c>
      <c r="H1592" s="34" t="n">
        <v>0.125412014984443</v>
      </c>
      <c r="I1592" s="35" t="n">
        <v>2.23</v>
      </c>
      <c r="J1592" s="6" t="n">
        <v>0</v>
      </c>
      <c r="K1592" s="35" t="n">
        <v>-1</v>
      </c>
      <c r="L1592" s="42" t="n">
        <v>88.8245748234599</v>
      </c>
      <c r="M1592" s="42" t="n">
        <v>-88.8245748234599</v>
      </c>
      <c r="N1592" s="42" t="n">
        <v>4352.40416634953</v>
      </c>
      <c r="O1592" s="6" t="str">
        <f aca="false">IF(H1592&lt;=0,"Below 0%",IF(H1592&lt;=0.05,"0-5%",IF(H1592&lt;=0.1,"5-10%",IF(H1592&lt;=0.2,"10-20%",IF(H1592&lt;=0.4,"20-40%","Above 40%")))))</f>
        <v>10-20%</v>
      </c>
    </row>
    <row r="1593" customFormat="false" ht="15" hidden="false" customHeight="false" outlineLevel="0" collapsed="false">
      <c r="A1593" s="6" t="s">
        <v>156</v>
      </c>
      <c r="B1593" s="45" t="n">
        <v>44675</v>
      </c>
      <c r="C1593" s="6" t="s">
        <v>196</v>
      </c>
      <c r="D1593" s="6" t="s">
        <v>203</v>
      </c>
      <c r="E1593" s="6" t="s">
        <v>177</v>
      </c>
      <c r="F1593" s="34" t="n">
        <v>0.38145437836647</v>
      </c>
      <c r="G1593" s="34" t="n">
        <v>0.344554328327336</v>
      </c>
      <c r="H1593" s="34" t="n">
        <v>0.107095012325831</v>
      </c>
      <c r="I1593" s="35" t="n">
        <v>2.95</v>
      </c>
      <c r="J1593" s="6" t="n">
        <v>0</v>
      </c>
      <c r="K1593" s="35" t="n">
        <v>-1</v>
      </c>
      <c r="L1593" s="42" t="n">
        <v>71.3388970944835</v>
      </c>
      <c r="M1593" s="42" t="n">
        <v>-71.3388970944835</v>
      </c>
      <c r="N1593" s="42" t="n">
        <v>4281.06526925505</v>
      </c>
      <c r="O1593" s="6" t="str">
        <f aca="false">IF(H1593&lt;=0,"Below 0%",IF(H1593&lt;=0.05,"0-5%",IF(H1593&lt;=0.1,"5-10%",IF(H1593&lt;=0.2,"10-20%",IF(H1593&lt;=0.4,"20-40%","Above 40%")))))</f>
        <v>10-20%</v>
      </c>
    </row>
    <row r="1594" customFormat="false" ht="15" hidden="false" customHeight="false" outlineLevel="0" collapsed="false">
      <c r="A1594" s="6" t="s">
        <v>156</v>
      </c>
      <c r="B1594" s="45" t="n">
        <v>44675</v>
      </c>
      <c r="C1594" s="6" t="s">
        <v>190</v>
      </c>
      <c r="D1594" s="6" t="s">
        <v>189</v>
      </c>
      <c r="E1594" s="6" t="s">
        <v>174</v>
      </c>
      <c r="F1594" s="34" t="n">
        <v>0.281484484672546</v>
      </c>
      <c r="G1594" s="34" t="n">
        <v>0.218357349293869</v>
      </c>
      <c r="H1594" s="34" t="n">
        <v>0.289100117686991</v>
      </c>
      <c r="I1594" s="35" t="n">
        <v>4.6</v>
      </c>
      <c r="J1594" s="6" t="n">
        <v>0</v>
      </c>
      <c r="K1594" s="35" t="n">
        <v>-1</v>
      </c>
      <c r="L1594" s="42" t="n">
        <v>88.8245748234599</v>
      </c>
      <c r="M1594" s="42" t="n">
        <v>-88.8245748234599</v>
      </c>
      <c r="N1594" s="42" t="n">
        <v>4192.24069443159</v>
      </c>
      <c r="O1594" s="6" t="str">
        <f aca="false">IF(H1594&lt;=0,"Below 0%",IF(H1594&lt;=0.05,"0-5%",IF(H1594&lt;=0.1,"5-10%",IF(H1594&lt;=0.2,"10-20%",IF(H1594&lt;=0.4,"20-40%","Above 40%")))))</f>
        <v>20-40%</v>
      </c>
    </row>
    <row r="1595" customFormat="false" ht="15" hidden="false" customHeight="false" outlineLevel="0" collapsed="false">
      <c r="A1595" s="6" t="s">
        <v>156</v>
      </c>
      <c r="B1595" s="45" t="n">
        <v>44681</v>
      </c>
      <c r="C1595" s="6" t="s">
        <v>198</v>
      </c>
      <c r="D1595" s="6" t="s">
        <v>196</v>
      </c>
      <c r="E1595" s="6" t="s">
        <v>177</v>
      </c>
      <c r="F1595" s="34" t="n">
        <v>0.431223601102829</v>
      </c>
      <c r="G1595" s="34" t="n">
        <v>0.351522126358845</v>
      </c>
      <c r="H1595" s="34" t="n">
        <v>0.226732455136045</v>
      </c>
      <c r="I1595" s="35" t="n">
        <v>2.84</v>
      </c>
      <c r="J1595" s="6" t="n">
        <v>1</v>
      </c>
      <c r="K1595" s="35" t="n">
        <v>1.84</v>
      </c>
      <c r="L1595" s="42" t="n">
        <v>83.8448138886318</v>
      </c>
      <c r="M1595" s="42" t="n">
        <v>154.274457555083</v>
      </c>
      <c r="N1595" s="42" t="n">
        <v>4346.51515198667</v>
      </c>
      <c r="O1595" s="6" t="str">
        <f aca="false">IF(H1595&lt;=0,"Below 0%",IF(H1595&lt;=0.05,"0-5%",IF(H1595&lt;=0.1,"5-10%",IF(H1595&lt;=0.2,"10-20%",IF(H1595&lt;=0.4,"20-40%","Above 40%")))))</f>
        <v>20-40%</v>
      </c>
    </row>
    <row r="1596" customFormat="false" ht="15" hidden="false" customHeight="false" outlineLevel="0" collapsed="false">
      <c r="A1596" s="6" t="s">
        <v>156</v>
      </c>
      <c r="B1596" s="45" t="n">
        <v>44682</v>
      </c>
      <c r="C1596" s="6" t="s">
        <v>173</v>
      </c>
      <c r="D1596" s="6" t="s">
        <v>190</v>
      </c>
      <c r="E1596" s="6" t="s">
        <v>177</v>
      </c>
      <c r="F1596" s="34" t="n">
        <v>0.699293315410614</v>
      </c>
      <c r="G1596" s="34" t="n">
        <v>0.549933893020953</v>
      </c>
      <c r="H1596" s="34" t="n">
        <v>0.271595230417941</v>
      </c>
      <c r="I1596" s="35" t="n">
        <v>1.82</v>
      </c>
      <c r="J1596" s="6" t="n">
        <v>0</v>
      </c>
      <c r="K1596" s="35" t="n">
        <v>-1</v>
      </c>
      <c r="L1596" s="42" t="n">
        <v>86.9303030397335</v>
      </c>
      <c r="M1596" s="42" t="n">
        <v>-86.9303030397335</v>
      </c>
      <c r="N1596" s="42" t="n">
        <v>4259.58484894694</v>
      </c>
      <c r="O1596" s="6" t="str">
        <f aca="false">IF(H1596&lt;=0,"Below 0%",IF(H1596&lt;=0.05,"0-5%",IF(H1596&lt;=0.1,"5-10%",IF(H1596&lt;=0.2,"10-20%",IF(H1596&lt;=0.4,"20-40%","Above 40%")))))</f>
        <v>20-40%</v>
      </c>
    </row>
    <row r="1597" customFormat="false" ht="15" hidden="false" customHeight="false" outlineLevel="0" collapsed="false">
      <c r="A1597" s="6" t="s">
        <v>156</v>
      </c>
      <c r="B1597" s="45" t="n">
        <v>44683</v>
      </c>
      <c r="C1597" s="6" t="s">
        <v>176</v>
      </c>
      <c r="D1597" s="6" t="s">
        <v>206</v>
      </c>
      <c r="E1597" s="6" t="s">
        <v>174</v>
      </c>
      <c r="F1597" s="34" t="n">
        <v>0.2924465239048</v>
      </c>
      <c r="G1597" s="34" t="n">
        <v>0.242959923556855</v>
      </c>
      <c r="H1597" s="34" t="n">
        <v>0.203682153103598</v>
      </c>
      <c r="I1597" s="35" t="n">
        <v>4.1</v>
      </c>
      <c r="J1597" s="6" t="n">
        <v>0</v>
      </c>
      <c r="K1597" s="35" t="n">
        <v>-1</v>
      </c>
      <c r="L1597" s="42" t="n">
        <v>68.3700289271465</v>
      </c>
      <c r="M1597" s="42" t="n">
        <v>-68.3700289271465</v>
      </c>
      <c r="N1597" s="42" t="n">
        <v>4191.21482001979</v>
      </c>
      <c r="O1597" s="6" t="str">
        <f aca="false">IF(H1597&lt;=0,"Below 0%",IF(H1597&lt;=0.05,"0-5%",IF(H1597&lt;=0.1,"5-10%",IF(H1597&lt;=0.2,"10-20%",IF(H1597&lt;=0.4,"20-40%","Above 40%")))))</f>
        <v>20-40%</v>
      </c>
    </row>
    <row r="1598" customFormat="false" ht="15" hidden="false" customHeight="false" outlineLevel="0" collapsed="false">
      <c r="A1598" s="6" t="s">
        <v>156</v>
      </c>
      <c r="B1598" s="45" t="n">
        <v>44688</v>
      </c>
      <c r="C1598" s="6" t="s">
        <v>196</v>
      </c>
      <c r="D1598" s="6" t="s">
        <v>182</v>
      </c>
      <c r="E1598" s="6" t="s">
        <v>187</v>
      </c>
      <c r="F1598" s="34" t="n">
        <v>0.432868361473084</v>
      </c>
      <c r="G1598" s="34" t="n">
        <v>0.322697528527392</v>
      </c>
      <c r="H1598" s="34" t="n">
        <v>0.341405877660263</v>
      </c>
      <c r="I1598" s="35" t="n">
        <v>3.1</v>
      </c>
      <c r="J1598" s="6" t="n">
        <v>0</v>
      </c>
      <c r="K1598" s="35" t="n">
        <v>-1</v>
      </c>
      <c r="L1598" s="42" t="n">
        <v>83.8242964003959</v>
      </c>
      <c r="M1598" s="42" t="n">
        <v>-83.8242964003959</v>
      </c>
      <c r="N1598" s="42" t="n">
        <v>4107.3905236194</v>
      </c>
      <c r="O1598" s="6" t="str">
        <f aca="false">IF(H1598&lt;=0,"Below 0%",IF(H1598&lt;=0.05,"0-5%",IF(H1598&lt;=0.1,"5-10%",IF(H1598&lt;=0.2,"10-20%",IF(H1598&lt;=0.4,"20-40%","Above 40%")))))</f>
        <v>20-40%</v>
      </c>
    </row>
    <row r="1599" customFormat="false" ht="15" hidden="false" customHeight="false" outlineLevel="0" collapsed="false">
      <c r="A1599" s="6" t="s">
        <v>156</v>
      </c>
      <c r="B1599" s="45" t="n">
        <v>44688</v>
      </c>
      <c r="C1599" s="6" t="s">
        <v>201</v>
      </c>
      <c r="D1599" s="6" t="s">
        <v>176</v>
      </c>
      <c r="E1599" s="6" t="s">
        <v>177</v>
      </c>
      <c r="F1599" s="34" t="n">
        <v>0.474548071622849</v>
      </c>
      <c r="G1599" s="34" t="n">
        <v>0.3732211594541</v>
      </c>
      <c r="H1599" s="34" t="n">
        <v>0.271492946211722</v>
      </c>
      <c r="I1599" s="35" t="n">
        <v>2.67</v>
      </c>
      <c r="J1599" s="6" t="n">
        <v>0</v>
      </c>
      <c r="K1599" s="35" t="n">
        <v>-1</v>
      </c>
      <c r="L1599" s="42" t="n">
        <v>83.8242964003959</v>
      </c>
      <c r="M1599" s="42" t="n">
        <v>-83.8242964003959</v>
      </c>
      <c r="N1599" s="42" t="n">
        <v>4023.566227219</v>
      </c>
      <c r="O1599" s="6" t="str">
        <f aca="false">IF(H1599&lt;=0,"Below 0%",IF(H1599&lt;=0.05,"0-5%",IF(H1599&lt;=0.1,"5-10%",IF(H1599&lt;=0.2,"10-20%",IF(H1599&lt;=0.4,"20-40%","Above 40%")))))</f>
        <v>20-40%</v>
      </c>
    </row>
    <row r="1600" customFormat="false" ht="15" hidden="false" customHeight="false" outlineLevel="0" collapsed="false">
      <c r="A1600" s="6" t="s">
        <v>156</v>
      </c>
      <c r="B1600" s="45" t="n">
        <v>44689</v>
      </c>
      <c r="C1600" s="6" t="s">
        <v>172</v>
      </c>
      <c r="D1600" s="6" t="s">
        <v>189</v>
      </c>
      <c r="E1600" s="6" t="s">
        <v>177</v>
      </c>
      <c r="F1600" s="34" t="n">
        <v>0.719586491584778</v>
      </c>
      <c r="G1600" s="34" t="n">
        <v>0.536066083710642</v>
      </c>
      <c r="H1600" s="34" t="n">
        <v>0.342346612573977</v>
      </c>
      <c r="I1600" s="35" t="n">
        <v>1.86</v>
      </c>
      <c r="J1600" s="6" t="n">
        <v>1</v>
      </c>
      <c r="K1600" s="35" t="n">
        <v>0.86</v>
      </c>
      <c r="L1600" s="42" t="n">
        <v>80.47132454438</v>
      </c>
      <c r="M1600" s="42" t="n">
        <v>69.2053391081668</v>
      </c>
      <c r="N1600" s="42" t="n">
        <v>4092.77156632717</v>
      </c>
      <c r="O1600" s="6" t="str">
        <f aca="false">IF(H1600&lt;=0,"Below 0%",IF(H1600&lt;=0.05,"0-5%",IF(H1600&lt;=0.1,"5-10%",IF(H1600&lt;=0.2,"10-20%",IF(H1600&lt;=0.4,"20-40%","Above 40%")))))</f>
        <v>20-40%</v>
      </c>
    </row>
    <row r="1601" customFormat="false" ht="15" hidden="false" customHeight="false" outlineLevel="0" collapsed="false">
      <c r="A1601" s="6" t="s">
        <v>156</v>
      </c>
      <c r="B1601" s="45" t="n">
        <v>44691</v>
      </c>
      <c r="C1601" s="6" t="s">
        <v>182</v>
      </c>
      <c r="D1601" s="6" t="s">
        <v>183</v>
      </c>
      <c r="E1601" s="6" t="s">
        <v>174</v>
      </c>
      <c r="F1601" s="34" t="n">
        <v>0.251036942005158</v>
      </c>
      <c r="G1601" s="34" t="n">
        <v>0.207033842070339</v>
      </c>
      <c r="H1601" s="34" t="n">
        <v>0.212540614108244</v>
      </c>
      <c r="I1601" s="35" t="n">
        <v>5</v>
      </c>
      <c r="J1601" s="6" t="n">
        <v>0</v>
      </c>
      <c r="K1601" s="35" t="n">
        <v>-1</v>
      </c>
      <c r="L1601" s="42" t="n">
        <v>65.2757953346866</v>
      </c>
      <c r="M1601" s="42" t="n">
        <v>-65.2757953346866</v>
      </c>
      <c r="N1601" s="42" t="n">
        <v>4027.49577099248</v>
      </c>
      <c r="O1601" s="6" t="str">
        <f aca="false">IF(H1601&lt;=0,"Below 0%",IF(H1601&lt;=0.05,"0-5%",IF(H1601&lt;=0.1,"5-10%",IF(H1601&lt;=0.2,"10-20%",IF(H1601&lt;=0.4,"20-40%","Above 40%")))))</f>
        <v>20-40%</v>
      </c>
    </row>
    <row r="1602" customFormat="false" ht="15" hidden="false" customHeight="false" outlineLevel="0" collapsed="false">
      <c r="A1602" s="6" t="s">
        <v>156</v>
      </c>
      <c r="B1602" s="45" t="n">
        <v>44693</v>
      </c>
      <c r="C1602" s="6" t="s">
        <v>181</v>
      </c>
      <c r="D1602" s="6" t="s">
        <v>185</v>
      </c>
      <c r="E1602" s="6" t="s">
        <v>177</v>
      </c>
      <c r="F1602" s="34" t="n">
        <v>0.325454771518707</v>
      </c>
      <c r="G1602" s="34" t="n">
        <v>0.277731515099028</v>
      </c>
      <c r="H1602" s="34" t="n">
        <v>0.171832341038658</v>
      </c>
      <c r="I1602" s="35" t="n">
        <v>3.62</v>
      </c>
      <c r="J1602" s="6" t="n">
        <v>0</v>
      </c>
      <c r="K1602" s="35" t="n">
        <v>-1</v>
      </c>
      <c r="L1602" s="42" t="n">
        <v>68.4621527398513</v>
      </c>
      <c r="M1602" s="42" t="n">
        <v>-68.4621527398513</v>
      </c>
      <c r="N1602" s="42" t="n">
        <v>3959.03361825263</v>
      </c>
      <c r="O1602" s="6" t="str">
        <f aca="false">IF(H1602&lt;=0,"Below 0%",IF(H1602&lt;=0.05,"0-5%",IF(H1602&lt;=0.1,"5-10%",IF(H1602&lt;=0.2,"10-20%",IF(H1602&lt;=0.4,"20-40%","Above 40%")))))</f>
        <v>10-20%</v>
      </c>
    </row>
    <row r="1603" customFormat="false" ht="15" hidden="false" customHeight="false" outlineLevel="0" collapsed="false">
      <c r="A1603" s="6" t="s">
        <v>156</v>
      </c>
      <c r="B1603" s="45" t="n">
        <v>44696</v>
      </c>
      <c r="C1603" s="6" t="s">
        <v>173</v>
      </c>
      <c r="D1603" s="6" t="s">
        <v>206</v>
      </c>
      <c r="E1603" s="6" t="s">
        <v>177</v>
      </c>
      <c r="F1603" s="34" t="n">
        <v>0.343019366264343</v>
      </c>
      <c r="G1603" s="34" t="n">
        <v>0.266838813528061</v>
      </c>
      <c r="H1603" s="34" t="n">
        <v>0.285492772693174</v>
      </c>
      <c r="I1603" s="35" t="n">
        <v>3.75</v>
      </c>
      <c r="J1603" s="6" t="n">
        <v>1</v>
      </c>
      <c r="K1603" s="35" t="n">
        <v>2.75</v>
      </c>
      <c r="L1603" s="42" t="n">
        <v>79.1806723650526</v>
      </c>
      <c r="M1603" s="42" t="n">
        <v>217.746849003895</v>
      </c>
      <c r="N1603" s="42" t="n">
        <v>4176.78046725653</v>
      </c>
      <c r="O1603" s="6" t="str">
        <f aca="false">IF(H1603&lt;=0,"Below 0%",IF(H1603&lt;=0.05,"0-5%",IF(H1603&lt;=0.1,"5-10%",IF(H1603&lt;=0.2,"10-20%",IF(H1603&lt;=0.4,"20-40%","Above 40%")))))</f>
        <v>20-40%</v>
      </c>
    </row>
    <row r="1604" customFormat="false" ht="15" hidden="false" customHeight="false" outlineLevel="0" collapsed="false">
      <c r="A1604" s="6" t="s">
        <v>156</v>
      </c>
      <c r="B1604" s="45" t="n">
        <v>44696</v>
      </c>
      <c r="C1604" s="6" t="s">
        <v>205</v>
      </c>
      <c r="D1604" s="6" t="s">
        <v>201</v>
      </c>
      <c r="E1604" s="6" t="s">
        <v>187</v>
      </c>
      <c r="F1604" s="34" t="n">
        <v>0.397527605295181</v>
      </c>
      <c r="G1604" s="34" t="n">
        <v>0.360368337170179</v>
      </c>
      <c r="H1604" s="34" t="n">
        <v>0.103114686536555</v>
      </c>
      <c r="I1604" s="35" t="n">
        <v>2.8</v>
      </c>
      <c r="J1604" s="6" t="n">
        <v>0</v>
      </c>
      <c r="K1604" s="35" t="n">
        <v>-1</v>
      </c>
      <c r="L1604" s="42" t="n">
        <v>62.1773349554455</v>
      </c>
      <c r="M1604" s="42" t="n">
        <v>-62.1773349554455</v>
      </c>
      <c r="N1604" s="42" t="n">
        <v>4114.60313230108</v>
      </c>
      <c r="O1604" s="6" t="str">
        <f aca="false">IF(H1604&lt;=0,"Below 0%",IF(H1604&lt;=0.05,"0-5%",IF(H1604&lt;=0.1,"5-10%",IF(H1604&lt;=0.2,"10-20%",IF(H1604&lt;=0.4,"20-40%","Above 40%")))))</f>
        <v>10-20%</v>
      </c>
    </row>
    <row r="1605" customFormat="false" ht="15" hidden="false" customHeight="false" outlineLevel="0" collapsed="false">
      <c r="A1605" s="6" t="s">
        <v>156</v>
      </c>
      <c r="B1605" s="45" t="n">
        <v>44696</v>
      </c>
      <c r="C1605" s="6" t="s">
        <v>205</v>
      </c>
      <c r="D1605" s="6" t="s">
        <v>201</v>
      </c>
      <c r="E1605" s="6" t="s">
        <v>177</v>
      </c>
      <c r="F1605" s="34" t="n">
        <v>0.418269157409668</v>
      </c>
      <c r="G1605" s="34" t="n">
        <v>0.366920488755091</v>
      </c>
      <c r="H1605" s="34" t="n">
        <v>0.139944947824515</v>
      </c>
      <c r="I1605" s="35" t="n">
        <v>2.75</v>
      </c>
      <c r="J1605" s="6" t="n">
        <v>0</v>
      </c>
      <c r="K1605" s="35" t="n">
        <v>-1</v>
      </c>
      <c r="L1605" s="42" t="n">
        <v>79.1806723650526</v>
      </c>
      <c r="M1605" s="42" t="n">
        <v>-79.1806723650526</v>
      </c>
      <c r="N1605" s="42" t="n">
        <v>4035.42245993603</v>
      </c>
      <c r="O1605" s="6" t="str">
        <f aca="false">IF(H1605&lt;=0,"Below 0%",IF(H1605&lt;=0.05,"0-5%",IF(H1605&lt;=0.1,"5-10%",IF(H1605&lt;=0.2,"10-20%",IF(H1605&lt;=0.4,"20-40%","Above 40%")))))</f>
        <v>10-20%</v>
      </c>
    </row>
    <row r="1606" customFormat="false" ht="15" hidden="false" customHeight="false" outlineLevel="0" collapsed="false">
      <c r="A1606" s="6" t="s">
        <v>156</v>
      </c>
      <c r="B1606" s="45" t="n">
        <v>44696</v>
      </c>
      <c r="C1606" s="6" t="s">
        <v>198</v>
      </c>
      <c r="D1606" s="6" t="s">
        <v>195</v>
      </c>
      <c r="E1606" s="6" t="s">
        <v>187</v>
      </c>
      <c r="F1606" s="34" t="n">
        <v>0.304069131612778</v>
      </c>
      <c r="G1606" s="34" t="n">
        <v>0.260192821465908</v>
      </c>
      <c r="H1606" s="34" t="n">
        <v>0.168629979488573</v>
      </c>
      <c r="I1606" s="35" t="n">
        <v>3.86</v>
      </c>
      <c r="J1606" s="6" t="n">
        <v>0</v>
      </c>
      <c r="K1606" s="35" t="n">
        <v>-1</v>
      </c>
      <c r="L1606" s="42" t="n">
        <v>60.1146198472858</v>
      </c>
      <c r="M1606" s="42" t="n">
        <v>-60.1146198472858</v>
      </c>
      <c r="N1606" s="42" t="n">
        <v>3975.30784008874</v>
      </c>
      <c r="O1606" s="6" t="str">
        <f aca="false">IF(H1606&lt;=0,"Below 0%",IF(H1606&lt;=0.05,"0-5%",IF(H1606&lt;=0.1,"5-10%",IF(H1606&lt;=0.2,"10-20%",IF(H1606&lt;=0.4,"20-40%","Above 40%")))))</f>
        <v>10-20%</v>
      </c>
    </row>
    <row r="1607" customFormat="false" ht="15" hidden="false" customHeight="false" outlineLevel="0" collapsed="false">
      <c r="A1607" s="6" t="s">
        <v>156</v>
      </c>
      <c r="B1607" s="45" t="n">
        <v>44696</v>
      </c>
      <c r="C1607" s="6" t="s">
        <v>198</v>
      </c>
      <c r="D1607" s="6" t="s">
        <v>195</v>
      </c>
      <c r="E1607" s="6" t="s">
        <v>177</v>
      </c>
      <c r="F1607" s="34" t="n">
        <v>0.571833968162537</v>
      </c>
      <c r="G1607" s="34" t="n">
        <v>0.47825918612305</v>
      </c>
      <c r="H1607" s="34" t="n">
        <v>0.195657051144255</v>
      </c>
      <c r="I1607" s="35" t="n">
        <v>2.1</v>
      </c>
      <c r="J1607" s="6" t="n">
        <v>1</v>
      </c>
      <c r="K1607" s="35" t="n">
        <v>1.1</v>
      </c>
      <c r="L1607" s="42" t="n">
        <v>79.1806723650526</v>
      </c>
      <c r="M1607" s="42" t="n">
        <v>87.0987396015579</v>
      </c>
      <c r="N1607" s="42" t="n">
        <v>4062.4065796903</v>
      </c>
      <c r="O1607" s="6" t="str">
        <f aca="false">IF(H1607&lt;=0,"Below 0%",IF(H1607&lt;=0.05,"0-5%",IF(H1607&lt;=0.1,"5-10%",IF(H1607&lt;=0.2,"10-20%",IF(H1607&lt;=0.4,"20-40%","Above 40%")))))</f>
        <v>10-20%</v>
      </c>
    </row>
    <row r="1608" customFormat="false" ht="15" hidden="false" customHeight="false" outlineLevel="0" collapsed="false">
      <c r="A1608" s="6" t="s">
        <v>156</v>
      </c>
      <c r="B1608" s="45" t="n">
        <v>44697</v>
      </c>
      <c r="C1608" s="6" t="s">
        <v>188</v>
      </c>
      <c r="D1608" s="6" t="s">
        <v>185</v>
      </c>
      <c r="E1608" s="6" t="s">
        <v>187</v>
      </c>
      <c r="F1608" s="34" t="n">
        <v>0.263161242008209</v>
      </c>
      <c r="G1608" s="34" t="n">
        <v>0.232101896351146</v>
      </c>
      <c r="H1608" s="34" t="n">
        <v>0.133817716034828</v>
      </c>
      <c r="I1608" s="35" t="n">
        <v>4.33</v>
      </c>
      <c r="J1608" s="6" t="n">
        <v>1</v>
      </c>
      <c r="K1608" s="35" t="n">
        <v>3.33</v>
      </c>
      <c r="L1608" s="42" t="n">
        <v>42.5418687441349</v>
      </c>
      <c r="M1608" s="42" t="n">
        <v>141.664422917969</v>
      </c>
      <c r="N1608" s="42" t="n">
        <v>4204.07100260827</v>
      </c>
      <c r="O1608" s="6" t="str">
        <f aca="false">IF(H1608&lt;=0,"Below 0%",IF(H1608&lt;=0.05,"0-5%",IF(H1608&lt;=0.1,"5-10%",IF(H1608&lt;=0.2,"10-20%",IF(H1608&lt;=0.4,"20-40%","Above 40%")))))</f>
        <v>10-20%</v>
      </c>
    </row>
    <row r="1609" customFormat="false" ht="15" hidden="false" customHeight="false" outlineLevel="0" collapsed="false">
      <c r="A1609" s="6" t="s">
        <v>156</v>
      </c>
      <c r="B1609" s="45" t="n">
        <v>44697</v>
      </c>
      <c r="C1609" s="6" t="s">
        <v>188</v>
      </c>
      <c r="D1609" s="6" t="s">
        <v>185</v>
      </c>
      <c r="E1609" s="6" t="s">
        <v>174</v>
      </c>
      <c r="F1609" s="34" t="n">
        <v>0.306680172681809</v>
      </c>
      <c r="G1609" s="34" t="n">
        <v>0.252512867135795</v>
      </c>
      <c r="H1609" s="34" t="n">
        <v>0.214513050999828</v>
      </c>
      <c r="I1609" s="35" t="n">
        <v>3.98</v>
      </c>
      <c r="J1609" s="6" t="n">
        <v>0</v>
      </c>
      <c r="K1609" s="35" t="n">
        <v>-1</v>
      </c>
      <c r="L1609" s="42" t="n">
        <v>75.1773854643441</v>
      </c>
      <c r="M1609" s="42" t="n">
        <v>-75.1773854643441</v>
      </c>
      <c r="N1609" s="42" t="n">
        <v>4128.89361714392</v>
      </c>
      <c r="O1609" s="6" t="str">
        <f aca="false">IF(H1609&lt;=0,"Below 0%",IF(H1609&lt;=0.05,"0-5%",IF(H1609&lt;=0.1,"5-10%",IF(H1609&lt;=0.2,"10-20%",IF(H1609&lt;=0.4,"20-40%","Above 40%")))))</f>
        <v>20-40%</v>
      </c>
    </row>
    <row r="1610" customFormat="false" ht="15" hidden="false" customHeight="false" outlineLevel="0" collapsed="false">
      <c r="A1610" s="6" t="s">
        <v>156</v>
      </c>
      <c r="B1610" s="45" t="n">
        <v>44700</v>
      </c>
      <c r="C1610" s="6" t="s">
        <v>182</v>
      </c>
      <c r="D1610" s="6" t="s">
        <v>196</v>
      </c>
      <c r="E1610" s="6" t="s">
        <v>187</v>
      </c>
      <c r="F1610" s="34" t="n">
        <v>0.537262856960297</v>
      </c>
      <c r="G1610" s="34" t="n">
        <v>0.472464147730993</v>
      </c>
      <c r="H1610" s="34" t="n">
        <v>0.137150532036132</v>
      </c>
      <c r="I1610" s="35" t="n">
        <v>2.12</v>
      </c>
      <c r="J1610" s="6" t="n">
        <v>0</v>
      </c>
      <c r="K1610" s="35" t="n">
        <v>-1</v>
      </c>
      <c r="L1610" s="42" t="n">
        <v>82.5778723428785</v>
      </c>
      <c r="M1610" s="42" t="n">
        <v>-82.5778723428785</v>
      </c>
      <c r="N1610" s="42" t="n">
        <v>4046.31574480105</v>
      </c>
      <c r="O1610" s="6" t="str">
        <f aca="false">IF(H1610&lt;=0,"Below 0%",IF(H1610&lt;=0.05,"0-5%",IF(H1610&lt;=0.1,"5-10%",IF(H1610&lt;=0.2,"10-20%",IF(H1610&lt;=0.4,"20-40%","Above 40%")))))</f>
        <v>10-20%</v>
      </c>
    </row>
    <row r="1611" customFormat="false" ht="15" hidden="false" customHeight="false" outlineLevel="0" collapsed="false">
      <c r="A1611" s="6" t="s">
        <v>156</v>
      </c>
      <c r="B1611" s="45" t="n">
        <v>44703</v>
      </c>
      <c r="C1611" s="6" t="s">
        <v>201</v>
      </c>
      <c r="D1611" s="6" t="s">
        <v>189</v>
      </c>
      <c r="E1611" s="6" t="s">
        <v>187</v>
      </c>
      <c r="F1611" s="34" t="n">
        <v>0.49011367559433</v>
      </c>
      <c r="G1611" s="34" t="n">
        <v>0.398563734290844</v>
      </c>
      <c r="H1611" s="34" t="n">
        <v>0.229699627504692</v>
      </c>
      <c r="I1611" s="35" t="n">
        <v>2.5</v>
      </c>
      <c r="J1611" s="6" t="n">
        <v>1</v>
      </c>
      <c r="K1611" s="35" t="n">
        <v>1.5</v>
      </c>
      <c r="L1611" s="42" t="n">
        <v>80.9263148960209</v>
      </c>
      <c r="M1611" s="42" t="n">
        <v>121.389472344031</v>
      </c>
      <c r="N1611" s="42" t="n">
        <v>4167.70521714508</v>
      </c>
      <c r="O1611" s="6" t="str">
        <f aca="false">IF(H1611&lt;=0,"Below 0%",IF(H1611&lt;=0.05,"0-5%",IF(H1611&lt;=0.1,"5-10%",IF(H1611&lt;=0.2,"10-20%",IF(H1611&lt;=0.4,"20-40%","Above 40%")))))</f>
        <v>20-40%</v>
      </c>
    </row>
    <row r="1612" customFormat="false" ht="15" hidden="false" customHeight="false" outlineLevel="0" collapsed="false">
      <c r="A1612" s="6" t="s">
        <v>156</v>
      </c>
      <c r="B1612" s="45" t="n">
        <v>44703</v>
      </c>
      <c r="C1612" s="6" t="s">
        <v>196</v>
      </c>
      <c r="D1612" s="6" t="s">
        <v>188</v>
      </c>
      <c r="E1612" s="6" t="s">
        <v>187</v>
      </c>
      <c r="F1612" s="34" t="n">
        <v>0.489754766225815</v>
      </c>
      <c r="G1612" s="34" t="n">
        <v>0.427209693234347</v>
      </c>
      <c r="H1612" s="34" t="n">
        <v>0.146403684143841</v>
      </c>
      <c r="I1612" s="35" t="n">
        <v>2.34</v>
      </c>
      <c r="J1612" s="6" t="n">
        <v>0</v>
      </c>
      <c r="K1612" s="35" t="n">
        <v>-1</v>
      </c>
      <c r="L1612" s="42" t="n">
        <v>80.9263148960209</v>
      </c>
      <c r="M1612" s="42" t="n">
        <v>-80.9263148960209</v>
      </c>
      <c r="N1612" s="42" t="n">
        <v>4086.77890224906</v>
      </c>
      <c r="O1612" s="6" t="str">
        <f aca="false">IF(H1612&lt;=0,"Below 0%",IF(H1612&lt;=0.05,"0-5%",IF(H1612&lt;=0.1,"5-10%",IF(H1612&lt;=0.2,"10-20%",IF(H1612&lt;=0.4,"20-40%","Above 40%")))))</f>
        <v>10-20%</v>
      </c>
    </row>
    <row r="1613" customFormat="false" ht="15" hidden="false" customHeight="false" outlineLevel="0" collapsed="false">
      <c r="A1613" s="6" t="s">
        <v>156</v>
      </c>
      <c r="B1613" s="45" t="n">
        <v>44703</v>
      </c>
      <c r="C1613" s="6" t="s">
        <v>180</v>
      </c>
      <c r="D1613" s="6" t="s">
        <v>176</v>
      </c>
      <c r="E1613" s="6" t="s">
        <v>187</v>
      </c>
      <c r="F1613" s="34" t="n">
        <v>0.366312295198441</v>
      </c>
      <c r="G1613" s="34" t="n">
        <v>0.310343393309602</v>
      </c>
      <c r="H1613" s="34" t="n">
        <v>0.180345072894798</v>
      </c>
      <c r="I1613" s="35" t="n">
        <v>3.23</v>
      </c>
      <c r="J1613" s="6" t="n">
        <v>1</v>
      </c>
      <c r="K1613" s="35" t="n">
        <v>2.23</v>
      </c>
      <c r="L1613" s="42" t="n">
        <v>80.9263148960209</v>
      </c>
      <c r="M1613" s="42" t="n">
        <v>180.465682218127</v>
      </c>
      <c r="N1613" s="42" t="n">
        <v>4267.24458446718</v>
      </c>
      <c r="O1613" s="6" t="str">
        <f aca="false">IF(H1613&lt;=0,"Below 0%",IF(H1613&lt;=0.05,"0-5%",IF(H1613&lt;=0.1,"5-10%",IF(H1613&lt;=0.2,"10-20%",IF(H1613&lt;=0.4,"20-40%","Above 40%")))))</f>
        <v>10-20%</v>
      </c>
    </row>
    <row r="1614" customFormat="false" ht="15" hidden="false" customHeight="false" outlineLevel="0" collapsed="false">
      <c r="A1614" s="6" t="s">
        <v>156</v>
      </c>
      <c r="B1614" s="45" t="n">
        <v>44703</v>
      </c>
      <c r="C1614" s="6" t="s">
        <v>195</v>
      </c>
      <c r="D1614" s="6" t="s">
        <v>179</v>
      </c>
      <c r="E1614" s="6" t="s">
        <v>187</v>
      </c>
      <c r="F1614" s="34" t="n">
        <v>0.626386940479279</v>
      </c>
      <c r="G1614" s="34" t="n">
        <v>0.513789195315452</v>
      </c>
      <c r="H1614" s="34" t="n">
        <v>0.219151640771066</v>
      </c>
      <c r="I1614" s="35" t="n">
        <v>1.95</v>
      </c>
      <c r="J1614" s="6" t="n">
        <v>1</v>
      </c>
      <c r="K1614" s="35" t="n">
        <v>0.95</v>
      </c>
      <c r="L1614" s="42" t="n">
        <v>80.9263148960209</v>
      </c>
      <c r="M1614" s="42" t="n">
        <v>76.8799991512199</v>
      </c>
      <c r="N1614" s="42" t="n">
        <v>4344.1245836184</v>
      </c>
      <c r="O1614" s="6" t="str">
        <f aca="false">IF(H1614&lt;=0,"Below 0%",IF(H1614&lt;=0.05,"0-5%",IF(H1614&lt;=0.1,"5-10%",IF(H1614&lt;=0.2,"10-20%",IF(H1614&lt;=0.4,"20-40%","Above 40%")))))</f>
        <v>20-40%</v>
      </c>
    </row>
    <row r="1615" customFormat="false" ht="15" hidden="false" customHeight="false" outlineLevel="0" collapsed="false">
      <c r="A1615" s="6" t="s">
        <v>157</v>
      </c>
      <c r="B1615" s="45" t="n">
        <v>44778</v>
      </c>
      <c r="C1615" s="6" t="s">
        <v>180</v>
      </c>
      <c r="D1615" s="6" t="s">
        <v>185</v>
      </c>
      <c r="E1615" s="6" t="s">
        <v>177</v>
      </c>
      <c r="F1615" s="34" t="n">
        <v>0.636583983898163</v>
      </c>
      <c r="G1615" s="34" t="n">
        <v>0.515520768478164</v>
      </c>
      <c r="H1615" s="34" t="n">
        <v>0.234836737571954</v>
      </c>
      <c r="I1615" s="35" t="n">
        <v>1.95</v>
      </c>
      <c r="J1615" s="6" t="n">
        <v>1</v>
      </c>
      <c r="K1615" s="35" t="n">
        <v>0.95</v>
      </c>
      <c r="L1615" s="42" t="n">
        <v>86.8824916723681</v>
      </c>
      <c r="M1615" s="42" t="n">
        <v>82.5383670887496</v>
      </c>
      <c r="N1615" s="42" t="n">
        <v>4426.66295070715</v>
      </c>
      <c r="O1615" s="6" t="str">
        <f aca="false">IF(H1615&lt;=0,"Below 0%",IF(H1615&lt;=0.05,"0-5%",IF(H1615&lt;=0.1,"5-10%",IF(H1615&lt;=0.2,"10-20%",IF(H1615&lt;=0.4,"20-40%","Above 40%")))))</f>
        <v>20-40%</v>
      </c>
    </row>
    <row r="1616" customFormat="false" ht="15" hidden="false" customHeight="false" outlineLevel="0" collapsed="false">
      <c r="A1616" s="6" t="s">
        <v>157</v>
      </c>
      <c r="B1616" s="45" t="n">
        <v>44779</v>
      </c>
      <c r="C1616" s="6" t="s">
        <v>205</v>
      </c>
      <c r="D1616" s="6" t="s">
        <v>203</v>
      </c>
      <c r="E1616" s="6" t="s">
        <v>174</v>
      </c>
      <c r="F1616" s="34" t="n">
        <v>0.335904538631439</v>
      </c>
      <c r="G1616" s="34" t="n">
        <v>0.282842449742871</v>
      </c>
      <c r="H1616" s="34" t="n">
        <v>0.187602988649006</v>
      </c>
      <c r="I1616" s="35" t="n">
        <v>3.54</v>
      </c>
      <c r="J1616" s="6" t="n">
        <v>0</v>
      </c>
      <c r="K1616" s="35" t="n">
        <v>-1</v>
      </c>
      <c r="L1616" s="42" t="n">
        <v>82.3908575598242</v>
      </c>
      <c r="M1616" s="42" t="n">
        <v>-82.3908575598242</v>
      </c>
      <c r="N1616" s="42" t="n">
        <v>4344.27209314733</v>
      </c>
      <c r="O1616" s="6" t="str">
        <f aca="false">IF(H1616&lt;=0,"Below 0%",IF(H1616&lt;=0.05,"0-5%",IF(H1616&lt;=0.1,"5-10%",IF(H1616&lt;=0.2,"10-20%",IF(H1616&lt;=0.4,"20-40%","Above 40%")))))</f>
        <v>10-20%</v>
      </c>
    </row>
    <row r="1617" customFormat="false" ht="15" hidden="false" customHeight="false" outlineLevel="0" collapsed="false">
      <c r="A1617" s="6" t="s">
        <v>157</v>
      </c>
      <c r="B1617" s="45" t="n">
        <v>44779</v>
      </c>
      <c r="C1617" s="6" t="s">
        <v>199</v>
      </c>
      <c r="D1617" s="6" t="s">
        <v>182</v>
      </c>
      <c r="E1617" s="6" t="s">
        <v>174</v>
      </c>
      <c r="F1617" s="34" t="n">
        <v>0.330217450857163</v>
      </c>
      <c r="G1617" s="34" t="n">
        <v>0.273384104667057</v>
      </c>
      <c r="H1617" s="34" t="n">
        <v>0.207888261313949</v>
      </c>
      <c r="I1617" s="35" t="n">
        <v>3.66</v>
      </c>
      <c r="J1617" s="6" t="n">
        <v>0</v>
      </c>
      <c r="K1617" s="35" t="n">
        <v>-1</v>
      </c>
      <c r="L1617" s="42" t="n">
        <v>86.7841738728317</v>
      </c>
      <c r="M1617" s="42" t="n">
        <v>-86.7841738728317</v>
      </c>
      <c r="N1617" s="42" t="n">
        <v>4257.4879192745</v>
      </c>
      <c r="O1617" s="6" t="str">
        <f aca="false">IF(H1617&lt;=0,"Below 0%",IF(H1617&lt;=0.05,"0-5%",IF(H1617&lt;=0.1,"5-10%",IF(H1617&lt;=0.2,"10-20%",IF(H1617&lt;=0.4,"20-40%","Above 40%")))))</f>
        <v>20-40%</v>
      </c>
    </row>
    <row r="1618" customFormat="false" ht="15" hidden="false" customHeight="false" outlineLevel="0" collapsed="false">
      <c r="A1618" s="6" t="s">
        <v>157</v>
      </c>
      <c r="B1618" s="45" t="n">
        <v>44779</v>
      </c>
      <c r="C1618" s="6" t="s">
        <v>199</v>
      </c>
      <c r="D1618" s="6" t="s">
        <v>182</v>
      </c>
      <c r="E1618" s="6" t="s">
        <v>187</v>
      </c>
      <c r="F1618" s="34" t="n">
        <v>0.292181253433228</v>
      </c>
      <c r="G1618" s="34" t="n">
        <v>0.250146455770357</v>
      </c>
      <c r="H1618" s="34" t="n">
        <v>0.168040748502387</v>
      </c>
      <c r="I1618" s="35" t="n">
        <v>4</v>
      </c>
      <c r="J1618" s="6" t="n">
        <v>1</v>
      </c>
      <c r="K1618" s="35" t="n">
        <v>3</v>
      </c>
      <c r="L1618" s="42" t="n">
        <v>62.2407305957524</v>
      </c>
      <c r="M1618" s="42" t="n">
        <v>186.722191787257</v>
      </c>
      <c r="N1618" s="42" t="n">
        <v>4444.21011106175</v>
      </c>
      <c r="O1618" s="6" t="str">
        <f aca="false">IF(H1618&lt;=0,"Below 0%",IF(H1618&lt;=0.05,"0-5%",IF(H1618&lt;=0.1,"5-10%",IF(H1618&lt;=0.2,"10-20%",IF(H1618&lt;=0.4,"20-40%","Above 40%")))))</f>
        <v>10-20%</v>
      </c>
    </row>
    <row r="1619" customFormat="false" ht="15" hidden="false" customHeight="false" outlineLevel="0" collapsed="false">
      <c r="A1619" s="6" t="s">
        <v>157</v>
      </c>
      <c r="B1619" s="45" t="n">
        <v>44786</v>
      </c>
      <c r="C1619" s="6" t="s">
        <v>206</v>
      </c>
      <c r="D1619" s="6" t="s">
        <v>176</v>
      </c>
      <c r="E1619" s="6" t="s">
        <v>187</v>
      </c>
      <c r="F1619" s="34" t="n">
        <v>0.297071248292923</v>
      </c>
      <c r="G1619" s="34" t="n">
        <v>0.246964985101427</v>
      </c>
      <c r="H1619" s="34" t="n">
        <v>0.20288812671528</v>
      </c>
      <c r="I1619" s="35" t="n">
        <v>4.04</v>
      </c>
      <c r="J1619" s="6" t="n">
        <v>1</v>
      </c>
      <c r="K1619" s="35" t="n">
        <v>3.04</v>
      </c>
      <c r="L1619" s="42" t="n">
        <v>73.1569039662494</v>
      </c>
      <c r="M1619" s="42" t="n">
        <v>222.396988057398</v>
      </c>
      <c r="N1619" s="42" t="n">
        <v>4666.60709911915</v>
      </c>
      <c r="O1619" s="6" t="str">
        <f aca="false">IF(H1619&lt;=0,"Below 0%",IF(H1619&lt;=0.05,"0-5%",IF(H1619&lt;=0.1,"5-10%",IF(H1619&lt;=0.2,"10-20%",IF(H1619&lt;=0.4,"20-40%","Above 40%")))))</f>
        <v>20-40%</v>
      </c>
    </row>
    <row r="1620" customFormat="false" ht="15" hidden="false" customHeight="false" outlineLevel="0" collapsed="false">
      <c r="A1620" s="6" t="s">
        <v>157</v>
      </c>
      <c r="B1620" s="45" t="n">
        <v>44786</v>
      </c>
      <c r="C1620" s="6" t="s">
        <v>206</v>
      </c>
      <c r="D1620" s="6" t="s">
        <v>176</v>
      </c>
      <c r="E1620" s="6" t="s">
        <v>174</v>
      </c>
      <c r="F1620" s="34" t="n">
        <v>0.33961483836174</v>
      </c>
      <c r="G1620" s="34" t="n">
        <v>0.273353024605416</v>
      </c>
      <c r="H1620" s="34" t="n">
        <v>0.242403806769555</v>
      </c>
      <c r="I1620" s="35" t="n">
        <v>3.65</v>
      </c>
      <c r="J1620" s="6" t="n">
        <v>0</v>
      </c>
      <c r="K1620" s="35" t="n">
        <v>-1</v>
      </c>
      <c r="L1620" s="42" t="n">
        <v>88.8842022212351</v>
      </c>
      <c r="M1620" s="42" t="n">
        <v>-88.8842022212351</v>
      </c>
      <c r="N1620" s="42" t="n">
        <v>4577.72289689792</v>
      </c>
      <c r="O1620" s="6" t="str">
        <f aca="false">IF(H1620&lt;=0,"Below 0%",IF(H1620&lt;=0.05,"0-5%",IF(H1620&lt;=0.1,"5-10%",IF(H1620&lt;=0.2,"10-20%",IF(H1620&lt;=0.4,"20-40%","Above 40%")))))</f>
        <v>20-40%</v>
      </c>
    </row>
    <row r="1621" customFormat="false" ht="15" hidden="false" customHeight="false" outlineLevel="0" collapsed="false">
      <c r="A1621" s="6" t="s">
        <v>157</v>
      </c>
      <c r="B1621" s="45" t="n">
        <v>44786</v>
      </c>
      <c r="C1621" s="6" t="s">
        <v>201</v>
      </c>
      <c r="D1621" s="6" t="s">
        <v>188</v>
      </c>
      <c r="E1621" s="6" t="s">
        <v>174</v>
      </c>
      <c r="F1621" s="34" t="n">
        <v>0.332638561725617</v>
      </c>
      <c r="G1621" s="34" t="n">
        <v>0.292371270469298</v>
      </c>
      <c r="H1621" s="34" t="n">
        <v>0.13772656660719</v>
      </c>
      <c r="I1621" s="35" t="n">
        <v>3.46</v>
      </c>
      <c r="J1621" s="6" t="n">
        <v>1</v>
      </c>
      <c r="K1621" s="35" t="n">
        <v>2.46</v>
      </c>
      <c r="L1621" s="42" t="n">
        <v>68.1668770619237</v>
      </c>
      <c r="M1621" s="42" t="n">
        <v>167.690517572332</v>
      </c>
      <c r="N1621" s="42" t="n">
        <v>4745.41341447025</v>
      </c>
      <c r="O1621" s="6" t="str">
        <f aca="false">IF(H1621&lt;=0,"Below 0%",IF(H1621&lt;=0.05,"0-5%",IF(H1621&lt;=0.1,"5-10%",IF(H1621&lt;=0.2,"10-20%",IF(H1621&lt;=0.4,"20-40%","Above 40%")))))</f>
        <v>10-20%</v>
      </c>
    </row>
    <row r="1622" customFormat="false" ht="15" hidden="false" customHeight="false" outlineLevel="0" collapsed="false">
      <c r="A1622" s="6" t="s">
        <v>157</v>
      </c>
      <c r="B1622" s="45" t="n">
        <v>44786</v>
      </c>
      <c r="C1622" s="6" t="s">
        <v>179</v>
      </c>
      <c r="D1622" s="6" t="s">
        <v>205</v>
      </c>
      <c r="E1622" s="6" t="s">
        <v>174</v>
      </c>
      <c r="F1622" s="34" t="n">
        <v>0.310497432947159</v>
      </c>
      <c r="G1622" s="34" t="n">
        <v>0.273660205245154</v>
      </c>
      <c r="H1622" s="34" t="n">
        <v>0.134609369561076</v>
      </c>
      <c r="I1622" s="35" t="n">
        <v>3.64</v>
      </c>
      <c r="J1622" s="6" t="n">
        <v>1</v>
      </c>
      <c r="K1622" s="35" t="n">
        <v>2.64</v>
      </c>
      <c r="L1622" s="42" t="n">
        <v>54.7995751554622</v>
      </c>
      <c r="M1622" s="42" t="n">
        <v>144.67087841042</v>
      </c>
      <c r="N1622" s="42" t="n">
        <v>4890.08429288067</v>
      </c>
      <c r="O1622" s="6" t="str">
        <f aca="false">IF(H1622&lt;=0,"Below 0%",IF(H1622&lt;=0.05,"0-5%",IF(H1622&lt;=0.1,"5-10%",IF(H1622&lt;=0.2,"10-20%",IF(H1622&lt;=0.4,"20-40%","Above 40%")))))</f>
        <v>10-20%</v>
      </c>
    </row>
    <row r="1623" customFormat="false" ht="15" hidden="false" customHeight="false" outlineLevel="0" collapsed="false">
      <c r="A1623" s="6" t="s">
        <v>157</v>
      </c>
      <c r="B1623" s="45" t="n">
        <v>44787</v>
      </c>
      <c r="C1623" s="6" t="s">
        <v>190</v>
      </c>
      <c r="D1623" s="6" t="s">
        <v>181</v>
      </c>
      <c r="E1623" s="6" t="s">
        <v>174</v>
      </c>
      <c r="F1623" s="34" t="n">
        <v>0.384889096021652</v>
      </c>
      <c r="G1623" s="34" t="n">
        <v>0.281837469778458</v>
      </c>
      <c r="H1623" s="34" t="n">
        <v>0.365642035901755</v>
      </c>
      <c r="I1623" s="35" t="n">
        <v>3.55</v>
      </c>
      <c r="J1623" s="6" t="n">
        <v>1</v>
      </c>
      <c r="K1623" s="35" t="n">
        <v>2.55</v>
      </c>
      <c r="L1623" s="42" t="n">
        <v>97.8016858576134</v>
      </c>
      <c r="M1623" s="42" t="n">
        <v>249.394298936914</v>
      </c>
      <c r="N1623" s="42" t="n">
        <v>5139.47859181758</v>
      </c>
      <c r="O1623" s="6" t="str">
        <f aca="false">IF(H1623&lt;=0,"Below 0%",IF(H1623&lt;=0.05,"0-5%",IF(H1623&lt;=0.1,"5-10%",IF(H1623&lt;=0.2,"10-20%",IF(H1623&lt;=0.4,"20-40%","Above 40%")))))</f>
        <v>20-40%</v>
      </c>
    </row>
    <row r="1624" customFormat="false" ht="15" hidden="false" customHeight="false" outlineLevel="0" collapsed="false">
      <c r="A1624" s="6" t="s">
        <v>157</v>
      </c>
      <c r="B1624" s="45" t="n">
        <v>44793</v>
      </c>
      <c r="C1624" s="6" t="s">
        <v>180</v>
      </c>
      <c r="D1624" s="6" t="s">
        <v>182</v>
      </c>
      <c r="E1624" s="6" t="s">
        <v>177</v>
      </c>
      <c r="F1624" s="34" t="n">
        <v>0.367329925298691</v>
      </c>
      <c r="G1624" s="34" t="n">
        <v>0.316589124745566</v>
      </c>
      <c r="H1624" s="34" t="n">
        <v>0.160273353021536</v>
      </c>
      <c r="I1624" s="35" t="n">
        <v>3.16</v>
      </c>
      <c r="J1624" s="6" t="n">
        <v>0</v>
      </c>
      <c r="K1624" s="35" t="n">
        <v>-1</v>
      </c>
      <c r="L1624" s="42" t="n">
        <v>95.6291383975914</v>
      </c>
      <c r="M1624" s="42" t="n">
        <v>-95.6291383975914</v>
      </c>
      <c r="N1624" s="42" t="n">
        <v>5043.84945341999</v>
      </c>
      <c r="O1624" s="6" t="str">
        <f aca="false">IF(H1624&lt;=0,"Below 0%",IF(H1624&lt;=0.05,"0-5%",IF(H1624&lt;=0.1,"5-10%",IF(H1624&lt;=0.2,"10-20%",IF(H1624&lt;=0.4,"20-40%","Above 40%")))))</f>
        <v>10-20%</v>
      </c>
    </row>
    <row r="1625" customFormat="false" ht="15" hidden="false" customHeight="false" outlineLevel="0" collapsed="false">
      <c r="A1625" s="6" t="s">
        <v>157</v>
      </c>
      <c r="B1625" s="45" t="n">
        <v>44794</v>
      </c>
      <c r="C1625" s="6" t="s">
        <v>189</v>
      </c>
      <c r="D1625" s="6" t="s">
        <v>201</v>
      </c>
      <c r="E1625" s="6" t="s">
        <v>177</v>
      </c>
      <c r="F1625" s="34" t="n">
        <v>0.349268525838852</v>
      </c>
      <c r="G1625" s="34" t="n">
        <v>0.303567228537828</v>
      </c>
      <c r="H1625" s="34" t="n">
        <v>0.150547532818842</v>
      </c>
      <c r="I1625" s="35" t="n">
        <v>3.29</v>
      </c>
      <c r="J1625" s="6" t="n">
        <v>1</v>
      </c>
      <c r="K1625" s="35" t="n">
        <v>2.29</v>
      </c>
      <c r="L1625" s="42" t="n">
        <v>82.0966065873958</v>
      </c>
      <c r="M1625" s="42" t="n">
        <v>188.001229085137</v>
      </c>
      <c r="N1625" s="42" t="n">
        <v>5231.85068250513</v>
      </c>
      <c r="O1625" s="6" t="str">
        <f aca="false">IF(H1625&lt;=0,"Below 0%",IF(H1625&lt;=0.05,"0-5%",IF(H1625&lt;=0.1,"5-10%",IF(H1625&lt;=0.2,"10-20%",IF(H1625&lt;=0.4,"20-40%","Above 40%")))))</f>
        <v>10-20%</v>
      </c>
    </row>
    <row r="1626" customFormat="false" ht="15" hidden="false" customHeight="false" outlineLevel="0" collapsed="false">
      <c r="A1626" s="6" t="s">
        <v>157</v>
      </c>
      <c r="B1626" s="45" t="n">
        <v>44800</v>
      </c>
      <c r="C1626" s="6" t="s">
        <v>201</v>
      </c>
      <c r="D1626" s="6" t="s">
        <v>205</v>
      </c>
      <c r="E1626" s="6" t="s">
        <v>174</v>
      </c>
      <c r="F1626" s="34" t="n">
        <v>0.343305110931397</v>
      </c>
      <c r="G1626" s="34" t="n">
        <v>0.258244148612199</v>
      </c>
      <c r="H1626" s="34" t="n">
        <v>0.329381954155843</v>
      </c>
      <c r="I1626" s="35" t="n">
        <v>3.85</v>
      </c>
      <c r="J1626" s="6" t="n">
        <v>0</v>
      </c>
      <c r="K1626" s="35" t="n">
        <v>-1</v>
      </c>
      <c r="L1626" s="42" t="n">
        <v>104.637013650103</v>
      </c>
      <c r="M1626" s="42" t="n">
        <v>-104.637013650103</v>
      </c>
      <c r="N1626" s="42" t="n">
        <v>5127.21366885503</v>
      </c>
      <c r="O1626" s="6" t="str">
        <f aca="false">IF(H1626&lt;=0,"Below 0%",IF(H1626&lt;=0.05,"0-5%",IF(H1626&lt;=0.1,"5-10%",IF(H1626&lt;=0.2,"10-20%",IF(H1626&lt;=0.4,"20-40%","Above 40%")))))</f>
        <v>20-40%</v>
      </c>
    </row>
    <row r="1627" customFormat="false" ht="15" hidden="false" customHeight="false" outlineLevel="0" collapsed="false">
      <c r="A1627" s="6" t="s">
        <v>157</v>
      </c>
      <c r="B1627" s="45" t="n">
        <v>44800</v>
      </c>
      <c r="C1627" s="6" t="s">
        <v>179</v>
      </c>
      <c r="D1627" s="6" t="s">
        <v>176</v>
      </c>
      <c r="E1627" s="6" t="s">
        <v>187</v>
      </c>
      <c r="F1627" s="34" t="n">
        <v>0.308780521154404</v>
      </c>
      <c r="G1627" s="34" t="n">
        <v>0.223868141039015</v>
      </c>
      <c r="H1627" s="34" t="n">
        <v>0.379296400645906</v>
      </c>
      <c r="I1627" s="35" t="n">
        <v>4.5</v>
      </c>
      <c r="J1627" s="6" t="n">
        <v>0</v>
      </c>
      <c r="K1627" s="35" t="n">
        <v>-1</v>
      </c>
      <c r="L1627" s="42" t="n">
        <v>104.637013650103</v>
      </c>
      <c r="M1627" s="42" t="n">
        <v>-104.637013650103</v>
      </c>
      <c r="N1627" s="42" t="n">
        <v>5022.57665520492</v>
      </c>
      <c r="O1627" s="6" t="str">
        <f aca="false">IF(H1627&lt;=0,"Below 0%",IF(H1627&lt;=0.05,"0-5%",IF(H1627&lt;=0.1,"5-10%",IF(H1627&lt;=0.2,"10-20%",IF(H1627&lt;=0.4,"20-40%","Above 40%")))))</f>
        <v>20-40%</v>
      </c>
    </row>
    <row r="1628" customFormat="false" ht="15" hidden="false" customHeight="false" outlineLevel="0" collapsed="false">
      <c r="A1628" s="6" t="s">
        <v>157</v>
      </c>
      <c r="B1628" s="45" t="n">
        <v>44800</v>
      </c>
      <c r="C1628" s="6" t="s">
        <v>179</v>
      </c>
      <c r="D1628" s="6" t="s">
        <v>176</v>
      </c>
      <c r="E1628" s="6" t="s">
        <v>174</v>
      </c>
      <c r="F1628" s="34" t="n">
        <v>0.29532128572464</v>
      </c>
      <c r="G1628" s="34" t="n">
        <v>0.231587732109326</v>
      </c>
      <c r="H1628" s="34" t="n">
        <v>0.275202632863242</v>
      </c>
      <c r="I1628" s="35" t="n">
        <v>4.35</v>
      </c>
      <c r="J1628" s="6" t="n">
        <v>0</v>
      </c>
      <c r="K1628" s="35" t="n">
        <v>-1</v>
      </c>
      <c r="L1628" s="42" t="n">
        <v>104.637013650103</v>
      </c>
      <c r="M1628" s="42" t="n">
        <v>-104.637013650103</v>
      </c>
      <c r="N1628" s="42" t="n">
        <v>4917.93964155482</v>
      </c>
      <c r="O1628" s="6" t="str">
        <f aca="false">IF(H1628&lt;=0,"Below 0%",IF(H1628&lt;=0.05,"0-5%",IF(H1628&lt;=0.1,"5-10%",IF(H1628&lt;=0.2,"10-20%",IF(H1628&lt;=0.4,"20-40%","Above 40%")))))</f>
        <v>20-40%</v>
      </c>
    </row>
    <row r="1629" customFormat="false" ht="15" hidden="false" customHeight="false" outlineLevel="0" collapsed="false">
      <c r="A1629" s="6" t="s">
        <v>157</v>
      </c>
      <c r="B1629" s="45" t="n">
        <v>44801</v>
      </c>
      <c r="C1629" s="6" t="s">
        <v>182</v>
      </c>
      <c r="D1629" s="6" t="s">
        <v>189</v>
      </c>
      <c r="E1629" s="6" t="s">
        <v>174</v>
      </c>
      <c r="F1629" s="34" t="n">
        <v>0.353006571531296</v>
      </c>
      <c r="G1629" s="34" t="n">
        <v>0.278964537514469</v>
      </c>
      <c r="H1629" s="34" t="n">
        <v>0.265417370525048</v>
      </c>
      <c r="I1629" s="35" t="n">
        <v>3.6</v>
      </c>
      <c r="J1629" s="6" t="n">
        <v>0</v>
      </c>
      <c r="K1629" s="35" t="n">
        <v>-1</v>
      </c>
      <c r="L1629" s="42" t="n">
        <v>98.3587928310964</v>
      </c>
      <c r="M1629" s="42" t="n">
        <v>-98.3587928310964</v>
      </c>
      <c r="N1629" s="42" t="n">
        <v>4819.58084872372</v>
      </c>
      <c r="O1629" s="6" t="str">
        <f aca="false">IF(H1629&lt;=0,"Below 0%",IF(H1629&lt;=0.05,"0-5%",IF(H1629&lt;=0.1,"5-10%",IF(H1629&lt;=0.2,"10-20%",IF(H1629&lt;=0.4,"20-40%","Above 40%")))))</f>
        <v>20-40%</v>
      </c>
    </row>
    <row r="1630" customFormat="false" ht="15" hidden="false" customHeight="false" outlineLevel="0" collapsed="false">
      <c r="A1630" s="6" t="s">
        <v>157</v>
      </c>
      <c r="B1630" s="45" t="n">
        <v>44801</v>
      </c>
      <c r="C1630" s="6" t="s">
        <v>182</v>
      </c>
      <c r="D1630" s="6" t="s">
        <v>189</v>
      </c>
      <c r="E1630" s="6" t="s">
        <v>177</v>
      </c>
      <c r="F1630" s="34" t="n">
        <v>0.336183190345764</v>
      </c>
      <c r="G1630" s="34" t="n">
        <v>0.304324950015785</v>
      </c>
      <c r="H1630" s="34" t="n">
        <v>0.10468494393354</v>
      </c>
      <c r="I1630" s="35" t="n">
        <v>3.3</v>
      </c>
      <c r="J1630" s="6" t="n">
        <v>1</v>
      </c>
      <c r="K1630" s="35" t="n">
        <v>2.3</v>
      </c>
      <c r="L1630" s="42" t="n">
        <v>58.483137598949</v>
      </c>
      <c r="M1630" s="42" t="n">
        <v>134.511216477583</v>
      </c>
      <c r="N1630" s="42" t="n">
        <v>4954.09206520131</v>
      </c>
      <c r="O1630" s="6" t="str">
        <f aca="false">IF(H1630&lt;=0,"Below 0%",IF(H1630&lt;=0.05,"0-5%",IF(H1630&lt;=0.1,"5-10%",IF(H1630&lt;=0.2,"10-20%",IF(H1630&lt;=0.4,"20-40%","Above 40%")))))</f>
        <v>10-20%</v>
      </c>
    </row>
    <row r="1631" customFormat="false" ht="15" hidden="false" customHeight="false" outlineLevel="0" collapsed="false">
      <c r="A1631" s="6" t="s">
        <v>157</v>
      </c>
      <c r="B1631" s="45" t="n">
        <v>44801</v>
      </c>
      <c r="C1631" s="6" t="s">
        <v>207</v>
      </c>
      <c r="D1631" s="6" t="s">
        <v>181</v>
      </c>
      <c r="E1631" s="6" t="s">
        <v>174</v>
      </c>
      <c r="F1631" s="34" t="n">
        <v>0.237858518958092</v>
      </c>
      <c r="G1631" s="34" t="n">
        <v>0.20752020229784</v>
      </c>
      <c r="H1631" s="34" t="n">
        <v>0.146194521421628</v>
      </c>
      <c r="I1631" s="35" t="n">
        <v>4.8</v>
      </c>
      <c r="J1631" s="6" t="n">
        <v>0</v>
      </c>
      <c r="K1631" s="35" t="n">
        <v>-1</v>
      </c>
      <c r="L1631" s="42" t="n">
        <v>45.8536044657676</v>
      </c>
      <c r="M1631" s="42" t="n">
        <v>-45.8536044657676</v>
      </c>
      <c r="N1631" s="42" t="n">
        <v>4908.23846073554</v>
      </c>
      <c r="O1631" s="6" t="str">
        <f aca="false">IF(H1631&lt;=0,"Below 0%",IF(H1631&lt;=0.05,"0-5%",IF(H1631&lt;=0.1,"5-10%",IF(H1631&lt;=0.2,"10-20%",IF(H1631&lt;=0.4,"20-40%","Above 40%")))))</f>
        <v>10-20%</v>
      </c>
    </row>
    <row r="1632" customFormat="false" ht="15" hidden="false" customHeight="false" outlineLevel="0" collapsed="false">
      <c r="A1632" s="6" t="s">
        <v>157</v>
      </c>
      <c r="B1632" s="45" t="n">
        <v>44801</v>
      </c>
      <c r="C1632" s="6" t="s">
        <v>203</v>
      </c>
      <c r="D1632" s="6" t="s">
        <v>188</v>
      </c>
      <c r="E1632" s="6" t="s">
        <v>187</v>
      </c>
      <c r="F1632" s="34" t="n">
        <v>0.418921619653702</v>
      </c>
      <c r="G1632" s="34" t="n">
        <v>0.350670580200811</v>
      </c>
      <c r="H1632" s="34" t="n">
        <v>0.194630069661981</v>
      </c>
      <c r="I1632" s="35" t="n">
        <v>2.86</v>
      </c>
      <c r="J1632" s="6" t="n">
        <v>0</v>
      </c>
      <c r="K1632" s="35" t="n">
        <v>-1</v>
      </c>
      <c r="L1632" s="42" t="n">
        <v>98.3587928310964</v>
      </c>
      <c r="M1632" s="42" t="n">
        <v>-98.3587928310964</v>
      </c>
      <c r="N1632" s="42" t="n">
        <v>4809.87966790444</v>
      </c>
      <c r="O1632" s="6" t="str">
        <f aca="false">IF(H1632&lt;=0,"Below 0%",IF(H1632&lt;=0.05,"0-5%",IF(H1632&lt;=0.1,"5-10%",IF(H1632&lt;=0.2,"10-20%",IF(H1632&lt;=0.4,"20-40%","Above 40%")))))</f>
        <v>10-20%</v>
      </c>
    </row>
    <row r="1633" customFormat="false" ht="15" hidden="false" customHeight="false" outlineLevel="0" collapsed="false">
      <c r="A1633" s="6" t="s">
        <v>157</v>
      </c>
      <c r="B1633" s="45" t="n">
        <v>44803</v>
      </c>
      <c r="C1633" s="6" t="s">
        <v>179</v>
      </c>
      <c r="D1633" s="6" t="s">
        <v>190</v>
      </c>
      <c r="E1633" s="6" t="s">
        <v>174</v>
      </c>
      <c r="F1633" s="34" t="n">
        <v>0.285894691944122</v>
      </c>
      <c r="G1633" s="34" t="n">
        <v>0.231149905500846</v>
      </c>
      <c r="H1633" s="34" t="n">
        <v>0.236836724309527</v>
      </c>
      <c r="I1633" s="35" t="n">
        <v>4.3</v>
      </c>
      <c r="J1633" s="6" t="n">
        <v>0</v>
      </c>
      <c r="K1633" s="35" t="n">
        <v>-1</v>
      </c>
      <c r="L1633" s="42" t="n">
        <v>83.5706299737924</v>
      </c>
      <c r="M1633" s="42" t="n">
        <v>-83.5706299737924</v>
      </c>
      <c r="N1633" s="42" t="n">
        <v>4726.30903793065</v>
      </c>
      <c r="O1633" s="6" t="str">
        <f aca="false">IF(H1633&lt;=0,"Below 0%",IF(H1633&lt;=0.05,"0-5%",IF(H1633&lt;=0.1,"5-10%",IF(H1633&lt;=0.2,"10-20%",IF(H1633&lt;=0.4,"20-40%","Above 40%")))))</f>
        <v>20-40%</v>
      </c>
    </row>
    <row r="1634" customFormat="false" ht="15" hidden="false" customHeight="false" outlineLevel="0" collapsed="false">
      <c r="A1634" s="6" t="s">
        <v>157</v>
      </c>
      <c r="B1634" s="45" t="n">
        <v>44803</v>
      </c>
      <c r="C1634" s="6" t="s">
        <v>205</v>
      </c>
      <c r="D1634" s="6" t="s">
        <v>173</v>
      </c>
      <c r="E1634" s="6" t="s">
        <v>174</v>
      </c>
      <c r="F1634" s="34" t="n">
        <v>0.297747880220413</v>
      </c>
      <c r="G1634" s="34" t="n">
        <v>0.266985043582972</v>
      </c>
      <c r="H1634" s="34" t="n">
        <v>0.115223071017763</v>
      </c>
      <c r="I1634" s="35" t="n">
        <v>3.72</v>
      </c>
      <c r="J1634" s="6" t="n">
        <v>1</v>
      </c>
      <c r="K1634" s="35" t="n">
        <v>2.72</v>
      </c>
      <c r="L1634" s="42" t="n">
        <v>47.5780716879909</v>
      </c>
      <c r="M1634" s="42" t="n">
        <v>129.412354991335</v>
      </c>
      <c r="N1634" s="42" t="n">
        <v>4855.72139292199</v>
      </c>
      <c r="O1634" s="6" t="str">
        <f aca="false">IF(H1634&lt;=0,"Below 0%",IF(H1634&lt;=0.05,"0-5%",IF(H1634&lt;=0.1,"5-10%",IF(H1634&lt;=0.2,"10-20%",IF(H1634&lt;=0.4,"20-40%","Above 40%")))))</f>
        <v>10-20%</v>
      </c>
    </row>
    <row r="1635" customFormat="false" ht="15" hidden="false" customHeight="false" outlineLevel="0" collapsed="false">
      <c r="A1635" s="6" t="s">
        <v>157</v>
      </c>
      <c r="B1635" s="45" t="n">
        <v>44804</v>
      </c>
      <c r="C1635" s="6" t="s">
        <v>199</v>
      </c>
      <c r="D1635" s="6" t="s">
        <v>203</v>
      </c>
      <c r="E1635" s="6" t="s">
        <v>187</v>
      </c>
      <c r="F1635" s="34" t="n">
        <v>0.306497365236282</v>
      </c>
      <c r="G1635" s="34" t="n">
        <v>0.272100253241005</v>
      </c>
      <c r="H1635" s="34" t="n">
        <v>0.12641337736945</v>
      </c>
      <c r="I1635" s="35" t="n">
        <v>3.67</v>
      </c>
      <c r="J1635" s="6" t="n">
        <v>0</v>
      </c>
      <c r="K1635" s="35" t="n">
        <v>-1</v>
      </c>
      <c r="L1635" s="42" t="n">
        <v>56.7616237558988</v>
      </c>
      <c r="M1635" s="42" t="n">
        <v>-56.7616237558988</v>
      </c>
      <c r="N1635" s="42" t="n">
        <v>4798.95976916609</v>
      </c>
      <c r="O1635" s="6" t="str">
        <f aca="false">IF(H1635&lt;=0,"Below 0%",IF(H1635&lt;=0.05,"0-5%",IF(H1635&lt;=0.1,"5-10%",IF(H1635&lt;=0.2,"10-20%",IF(H1635&lt;=0.4,"20-40%","Above 40%")))))</f>
        <v>10-20%</v>
      </c>
    </row>
    <row r="1636" customFormat="false" ht="15" hidden="false" customHeight="false" outlineLevel="0" collapsed="false">
      <c r="A1636" s="6" t="s">
        <v>157</v>
      </c>
      <c r="B1636" s="45" t="n">
        <v>44804</v>
      </c>
      <c r="C1636" s="6" t="s">
        <v>199</v>
      </c>
      <c r="D1636" s="6" t="s">
        <v>203</v>
      </c>
      <c r="E1636" s="6" t="s">
        <v>174</v>
      </c>
      <c r="F1636" s="34" t="n">
        <v>0.375899016857147</v>
      </c>
      <c r="G1636" s="34" t="n">
        <v>0.282092635422171</v>
      </c>
      <c r="H1636" s="34" t="n">
        <v>0.332537505967103</v>
      </c>
      <c r="I1636" s="35" t="n">
        <v>3.54</v>
      </c>
      <c r="J1636" s="6" t="n">
        <v>1</v>
      </c>
      <c r="K1636" s="35" t="n">
        <v>2.54</v>
      </c>
      <c r="L1636" s="42" t="n">
        <v>97.1144278584397</v>
      </c>
      <c r="M1636" s="42" t="n">
        <v>246.670646760437</v>
      </c>
      <c r="N1636" s="42" t="n">
        <v>5045.63041592652</v>
      </c>
      <c r="O1636" s="6" t="str">
        <f aca="false">IF(H1636&lt;=0,"Below 0%",IF(H1636&lt;=0.05,"0-5%",IF(H1636&lt;=0.1,"5-10%",IF(H1636&lt;=0.2,"10-20%",IF(H1636&lt;=0.4,"20-40%","Above 40%")))))</f>
        <v>20-40%</v>
      </c>
    </row>
    <row r="1637" customFormat="false" ht="15" hidden="false" customHeight="false" outlineLevel="0" collapsed="false">
      <c r="A1637" s="6" t="s">
        <v>157</v>
      </c>
      <c r="B1637" s="45" t="n">
        <v>44807</v>
      </c>
      <c r="C1637" s="6" t="s">
        <v>203</v>
      </c>
      <c r="D1637" s="6" t="s">
        <v>179</v>
      </c>
      <c r="E1637" s="6" t="s">
        <v>187</v>
      </c>
      <c r="F1637" s="34" t="n">
        <v>0.524743258953095</v>
      </c>
      <c r="G1637" s="34" t="n">
        <v>0.429584450119241</v>
      </c>
      <c r="H1637" s="34" t="n">
        <v>0.221513625103143</v>
      </c>
      <c r="I1637" s="35" t="n">
        <v>2.32</v>
      </c>
      <c r="J1637" s="6" t="n">
        <v>1</v>
      </c>
      <c r="K1637" s="35" t="n">
        <v>1.32</v>
      </c>
      <c r="L1637" s="42" t="n">
        <v>100.912608318531</v>
      </c>
      <c r="M1637" s="42" t="n">
        <v>133.20464298046</v>
      </c>
      <c r="N1637" s="42" t="n">
        <v>5178.83505890698</v>
      </c>
      <c r="O1637" s="6" t="str">
        <f aca="false">IF(H1637&lt;=0,"Below 0%",IF(H1637&lt;=0.05,"0-5%",IF(H1637&lt;=0.1,"5-10%",IF(H1637&lt;=0.2,"10-20%",IF(H1637&lt;=0.4,"20-40%","Above 40%")))))</f>
        <v>20-40%</v>
      </c>
    </row>
    <row r="1638" customFormat="false" ht="15" hidden="false" customHeight="false" outlineLevel="0" collapsed="false">
      <c r="A1638" s="6" t="s">
        <v>157</v>
      </c>
      <c r="B1638" s="45" t="n">
        <v>44808</v>
      </c>
      <c r="C1638" s="6" t="s">
        <v>176</v>
      </c>
      <c r="D1638" s="6" t="s">
        <v>185</v>
      </c>
      <c r="E1638" s="6" t="s">
        <v>174</v>
      </c>
      <c r="F1638" s="34" t="n">
        <v>0.328425616025925</v>
      </c>
      <c r="G1638" s="34" t="n">
        <v>0.268059940288273</v>
      </c>
      <c r="H1638" s="34" t="n">
        <v>0.225194692174943</v>
      </c>
      <c r="I1638" s="35" t="n">
        <v>3.74</v>
      </c>
      <c r="J1638" s="6" t="n">
        <v>0</v>
      </c>
      <c r="K1638" s="35" t="n">
        <v>-1</v>
      </c>
      <c r="L1638" s="42" t="n">
        <v>103.57670117814</v>
      </c>
      <c r="M1638" s="42" t="n">
        <v>-103.57670117814</v>
      </c>
      <c r="N1638" s="42" t="n">
        <v>5075.25835772884</v>
      </c>
      <c r="O1638" s="6" t="str">
        <f aca="false">IF(H1638&lt;=0,"Below 0%",IF(H1638&lt;=0.05,"0-5%",IF(H1638&lt;=0.1,"5-10%",IF(H1638&lt;=0.2,"10-20%",IF(H1638&lt;=0.4,"20-40%","Above 40%")))))</f>
        <v>20-40%</v>
      </c>
    </row>
    <row r="1639" customFormat="false" ht="15" hidden="false" customHeight="false" outlineLevel="0" collapsed="false">
      <c r="A1639" s="6" t="s">
        <v>157</v>
      </c>
      <c r="B1639" s="45" t="n">
        <v>44808</v>
      </c>
      <c r="C1639" s="6" t="s">
        <v>176</v>
      </c>
      <c r="D1639" s="6" t="s">
        <v>185</v>
      </c>
      <c r="E1639" s="6" t="s">
        <v>177</v>
      </c>
      <c r="F1639" s="34" t="n">
        <v>0.470421075820923</v>
      </c>
      <c r="G1639" s="34" t="n">
        <v>0.360627401682785</v>
      </c>
      <c r="H1639" s="34" t="n">
        <v>0.30445183484619</v>
      </c>
      <c r="I1639" s="35" t="n">
        <v>2.78</v>
      </c>
      <c r="J1639" s="6" t="n">
        <v>0</v>
      </c>
      <c r="K1639" s="35" t="n">
        <v>-1</v>
      </c>
      <c r="L1639" s="42" t="n">
        <v>103.57670117814</v>
      </c>
      <c r="M1639" s="42" t="n">
        <v>-103.57670117814</v>
      </c>
      <c r="N1639" s="42" t="n">
        <v>4971.6816565507</v>
      </c>
      <c r="O1639" s="6" t="str">
        <f aca="false">IF(H1639&lt;=0,"Below 0%",IF(H1639&lt;=0.05,"0-5%",IF(H1639&lt;=0.1,"5-10%",IF(H1639&lt;=0.2,"10-20%",IF(H1639&lt;=0.4,"20-40%","Above 40%")))))</f>
        <v>20-40%</v>
      </c>
    </row>
    <row r="1640" customFormat="false" ht="15" hidden="false" customHeight="false" outlineLevel="0" collapsed="false">
      <c r="A1640" s="6" t="s">
        <v>157</v>
      </c>
      <c r="B1640" s="45" t="n">
        <v>44821</v>
      </c>
      <c r="C1640" s="6" t="s">
        <v>188</v>
      </c>
      <c r="D1640" s="6" t="s">
        <v>199</v>
      </c>
      <c r="E1640" s="6" t="s">
        <v>174</v>
      </c>
      <c r="F1640" s="34" t="n">
        <v>0.251613110303879</v>
      </c>
      <c r="G1640" s="34" t="n">
        <v>0.211049543676662</v>
      </c>
      <c r="H1640" s="34" t="n">
        <v>0.192199262412819</v>
      </c>
      <c r="I1640" s="35" t="n">
        <v>4.7</v>
      </c>
      <c r="J1640" s="6" t="n">
        <v>1</v>
      </c>
      <c r="K1640" s="35" t="n">
        <v>3.7</v>
      </c>
      <c r="L1640" s="42" t="n">
        <v>61.3336272407414</v>
      </c>
      <c r="M1640" s="42" t="n">
        <v>226.934420790743</v>
      </c>
      <c r="N1640" s="42" t="n">
        <v>5198.61607734145</v>
      </c>
      <c r="O1640" s="6" t="str">
        <f aca="false">IF(H1640&lt;=0,"Below 0%",IF(H1640&lt;=0.05,"0-5%",IF(H1640&lt;=0.1,"5-10%",IF(H1640&lt;=0.2,"10-20%",IF(H1640&lt;=0.4,"20-40%","Above 40%")))))</f>
        <v>10-20%</v>
      </c>
    </row>
    <row r="1641" customFormat="false" ht="15" hidden="false" customHeight="false" outlineLevel="0" collapsed="false">
      <c r="A1641" s="6" t="s">
        <v>157</v>
      </c>
      <c r="B1641" s="45" t="n">
        <v>44822</v>
      </c>
      <c r="C1641" s="6" t="s">
        <v>206</v>
      </c>
      <c r="D1641" s="6" t="s">
        <v>185</v>
      </c>
      <c r="E1641" s="6" t="s">
        <v>174</v>
      </c>
      <c r="F1641" s="34" t="n">
        <v>0.342436581850052</v>
      </c>
      <c r="G1641" s="34" t="n">
        <v>0.245253164556962</v>
      </c>
      <c r="H1641" s="34" t="n">
        <v>0.396257546640211</v>
      </c>
      <c r="I1641" s="35" t="n">
        <v>4.05</v>
      </c>
      <c r="J1641" s="6" t="n">
        <v>0</v>
      </c>
      <c r="K1641" s="35" t="n">
        <v>-1</v>
      </c>
      <c r="L1641" s="42" t="n">
        <v>103.972321546829</v>
      </c>
      <c r="M1641" s="42" t="n">
        <v>-103.972321546829</v>
      </c>
      <c r="N1641" s="42" t="n">
        <v>5094.64375579462</v>
      </c>
      <c r="O1641" s="6" t="str">
        <f aca="false">IF(H1641&lt;=0,"Below 0%",IF(H1641&lt;=0.05,"0-5%",IF(H1641&lt;=0.1,"5-10%",IF(H1641&lt;=0.2,"10-20%",IF(H1641&lt;=0.4,"20-40%","Above 40%")))))</f>
        <v>20-40%</v>
      </c>
    </row>
    <row r="1642" customFormat="false" ht="15" hidden="false" customHeight="false" outlineLevel="0" collapsed="false">
      <c r="A1642" s="6" t="s">
        <v>157</v>
      </c>
      <c r="B1642" s="45" t="n">
        <v>44835</v>
      </c>
      <c r="C1642" s="6" t="s">
        <v>199</v>
      </c>
      <c r="D1642" s="6" t="s">
        <v>206</v>
      </c>
      <c r="E1642" s="6" t="s">
        <v>187</v>
      </c>
      <c r="F1642" s="34" t="n">
        <v>0.314800322055817</v>
      </c>
      <c r="G1642" s="34" t="n">
        <v>0.284233527566114</v>
      </c>
      <c r="H1642" s="34" t="n">
        <v>0.107541129125215</v>
      </c>
      <c r="I1642" s="35" t="n">
        <v>3.5</v>
      </c>
      <c r="J1642" s="6" t="n">
        <v>0</v>
      </c>
      <c r="K1642" s="35" t="n">
        <v>-1</v>
      </c>
      <c r="L1642" s="42" t="n">
        <v>51.0910075952066</v>
      </c>
      <c r="M1642" s="42" t="n">
        <v>-51.0910075952066</v>
      </c>
      <c r="N1642" s="42" t="n">
        <v>5043.55274819941</v>
      </c>
      <c r="O1642" s="6" t="str">
        <f aca="false">IF(H1642&lt;=0,"Below 0%",IF(H1642&lt;=0.05,"0-5%",IF(H1642&lt;=0.1,"5-10%",IF(H1642&lt;=0.2,"10-20%",IF(H1642&lt;=0.4,"20-40%","Above 40%")))))</f>
        <v>10-20%</v>
      </c>
    </row>
    <row r="1643" customFormat="false" ht="15" hidden="false" customHeight="false" outlineLevel="0" collapsed="false">
      <c r="A1643" s="6" t="s">
        <v>157</v>
      </c>
      <c r="B1643" s="45" t="n">
        <v>44835</v>
      </c>
      <c r="C1643" s="6" t="s">
        <v>199</v>
      </c>
      <c r="D1643" s="6" t="s">
        <v>206</v>
      </c>
      <c r="E1643" s="6" t="s">
        <v>174</v>
      </c>
      <c r="F1643" s="34" t="n">
        <v>0.353161841630936</v>
      </c>
      <c r="G1643" s="34" t="n">
        <v>0.279443074854326</v>
      </c>
      <c r="H1643" s="34" t="n">
        <v>0.263806024948158</v>
      </c>
      <c r="I1643" s="35" t="n">
        <v>3.56</v>
      </c>
      <c r="J1643" s="6" t="n">
        <v>1</v>
      </c>
      <c r="K1643" s="35" t="n">
        <v>2.56</v>
      </c>
      <c r="L1643" s="42" t="n">
        <v>100.374149093972</v>
      </c>
      <c r="M1643" s="42" t="n">
        <v>256.957821680569</v>
      </c>
      <c r="N1643" s="42" t="n">
        <v>5300.51056987998</v>
      </c>
      <c r="O1643" s="6" t="str">
        <f aca="false">IF(H1643&lt;=0,"Below 0%",IF(H1643&lt;=0.05,"0-5%",IF(H1643&lt;=0.1,"5-10%",IF(H1643&lt;=0.2,"10-20%",IF(H1643&lt;=0.4,"20-40%","Above 40%")))))</f>
        <v>20-40%</v>
      </c>
    </row>
    <row r="1644" customFormat="false" ht="15" hidden="false" customHeight="false" outlineLevel="0" collapsed="false">
      <c r="A1644" s="6" t="s">
        <v>157</v>
      </c>
      <c r="B1644" s="45" t="n">
        <v>44835</v>
      </c>
      <c r="C1644" s="6" t="s">
        <v>184</v>
      </c>
      <c r="D1644" s="6" t="s">
        <v>188</v>
      </c>
      <c r="E1644" s="6" t="s">
        <v>187</v>
      </c>
      <c r="F1644" s="34" t="n">
        <v>0.380870670080185</v>
      </c>
      <c r="G1644" s="34" t="n">
        <v>0.316693100431712</v>
      </c>
      <c r="H1644" s="34" t="n">
        <v>0.202649093273541</v>
      </c>
      <c r="I1644" s="35" t="n">
        <v>3.15</v>
      </c>
      <c r="J1644" s="6" t="n">
        <v>0</v>
      </c>
      <c r="K1644" s="35" t="n">
        <v>-1</v>
      </c>
      <c r="L1644" s="42" t="n">
        <v>100.374149093972</v>
      </c>
      <c r="M1644" s="42" t="n">
        <v>-100.374149093972</v>
      </c>
      <c r="N1644" s="42" t="n">
        <v>5200.13642078601</v>
      </c>
      <c r="O1644" s="6" t="str">
        <f aca="false">IF(H1644&lt;=0,"Below 0%",IF(H1644&lt;=0.05,"0-5%",IF(H1644&lt;=0.1,"5-10%",IF(H1644&lt;=0.2,"10-20%",IF(H1644&lt;=0.4,"20-40%","Above 40%")))))</f>
        <v>20-40%</v>
      </c>
    </row>
    <row r="1645" customFormat="false" ht="15" hidden="false" customHeight="false" outlineLevel="0" collapsed="false">
      <c r="A1645" s="6" t="s">
        <v>157</v>
      </c>
      <c r="B1645" s="45" t="n">
        <v>44835</v>
      </c>
      <c r="C1645" s="6" t="s">
        <v>184</v>
      </c>
      <c r="D1645" s="6" t="s">
        <v>188</v>
      </c>
      <c r="E1645" s="6" t="s">
        <v>174</v>
      </c>
      <c r="F1645" s="34" t="n">
        <v>0.318995237350464</v>
      </c>
      <c r="G1645" s="34" t="n">
        <v>0.271082409336927</v>
      </c>
      <c r="H1645" s="34" t="n">
        <v>0.176746355954015</v>
      </c>
      <c r="I1645" s="35" t="n">
        <v>3.68</v>
      </c>
      <c r="J1645" s="6" t="n">
        <v>0</v>
      </c>
      <c r="K1645" s="35" t="n">
        <v>-1</v>
      </c>
      <c r="L1645" s="42" t="n">
        <v>81.4147052138592</v>
      </c>
      <c r="M1645" s="42" t="n">
        <v>-81.4147052138592</v>
      </c>
      <c r="N1645" s="42" t="n">
        <v>5118.72171557215</v>
      </c>
      <c r="O1645" s="6" t="str">
        <f aca="false">IF(H1645&lt;=0,"Below 0%",IF(H1645&lt;=0.05,"0-5%",IF(H1645&lt;=0.1,"5-10%",IF(H1645&lt;=0.2,"10-20%",IF(H1645&lt;=0.4,"20-40%","Above 40%")))))</f>
        <v>10-20%</v>
      </c>
    </row>
    <row r="1646" customFormat="false" ht="15" hidden="false" customHeight="false" outlineLevel="0" collapsed="false">
      <c r="A1646" s="6" t="s">
        <v>157</v>
      </c>
      <c r="B1646" s="45" t="n">
        <v>44835</v>
      </c>
      <c r="C1646" s="6" t="s">
        <v>179</v>
      </c>
      <c r="D1646" s="6" t="s">
        <v>173</v>
      </c>
      <c r="E1646" s="6" t="s">
        <v>174</v>
      </c>
      <c r="F1646" s="34" t="n">
        <v>0.327362477779388</v>
      </c>
      <c r="G1646" s="34" t="n">
        <v>0.282852709710787</v>
      </c>
      <c r="H1646" s="34" t="n">
        <v>0.157360232165045</v>
      </c>
      <c r="I1646" s="35" t="n">
        <v>3.52</v>
      </c>
      <c r="J1646" s="6" t="n">
        <v>0</v>
      </c>
      <c r="K1646" s="35" t="n">
        <v>-1</v>
      </c>
      <c r="L1646" s="42" t="n">
        <v>75.8362154884798</v>
      </c>
      <c r="M1646" s="42" t="n">
        <v>-75.8362154884798</v>
      </c>
      <c r="N1646" s="42" t="n">
        <v>5042.88550008367</v>
      </c>
      <c r="O1646" s="6" t="str">
        <f aca="false">IF(H1646&lt;=0,"Below 0%",IF(H1646&lt;=0.05,"0-5%",IF(H1646&lt;=0.1,"5-10%",IF(H1646&lt;=0.2,"10-20%",IF(H1646&lt;=0.4,"20-40%","Above 40%")))))</f>
        <v>10-20%</v>
      </c>
    </row>
    <row r="1647" customFormat="false" ht="15" hidden="false" customHeight="false" outlineLevel="0" collapsed="false">
      <c r="A1647" s="6" t="s">
        <v>157</v>
      </c>
      <c r="B1647" s="45" t="n">
        <v>44835</v>
      </c>
      <c r="C1647" s="6" t="s">
        <v>189</v>
      </c>
      <c r="D1647" s="6" t="s">
        <v>203</v>
      </c>
      <c r="E1647" s="6" t="s">
        <v>187</v>
      </c>
      <c r="F1647" s="34" t="n">
        <v>0.610294282436371</v>
      </c>
      <c r="G1647" s="34" t="n">
        <v>0.494534857767984</v>
      </c>
      <c r="H1647" s="34" t="n">
        <v>0.23407738170541</v>
      </c>
      <c r="I1647" s="35" t="n">
        <v>2.02</v>
      </c>
      <c r="J1647" s="6" t="n">
        <v>1</v>
      </c>
      <c r="K1647" s="35" t="n">
        <v>1.02</v>
      </c>
      <c r="L1647" s="42" t="n">
        <v>100.374149093972</v>
      </c>
      <c r="M1647" s="42" t="n">
        <v>102.381632075852</v>
      </c>
      <c r="N1647" s="42" t="n">
        <v>5145.26713215952</v>
      </c>
      <c r="O1647" s="6" t="str">
        <f aca="false">IF(H1647&lt;=0,"Below 0%",IF(H1647&lt;=0.05,"0-5%",IF(H1647&lt;=0.1,"5-10%",IF(H1647&lt;=0.2,"10-20%",IF(H1647&lt;=0.4,"20-40%","Above 40%")))))</f>
        <v>20-40%</v>
      </c>
    </row>
    <row r="1648" customFormat="false" ht="15" hidden="false" customHeight="false" outlineLevel="0" collapsed="false">
      <c r="A1648" s="6" t="s">
        <v>157</v>
      </c>
      <c r="B1648" s="45" t="n">
        <v>44836</v>
      </c>
      <c r="C1648" s="6" t="s">
        <v>205</v>
      </c>
      <c r="D1648" s="6" t="s">
        <v>182</v>
      </c>
      <c r="E1648" s="6" t="s">
        <v>174</v>
      </c>
      <c r="F1648" s="34" t="n">
        <v>0.326119363307953</v>
      </c>
      <c r="G1648" s="34" t="n">
        <v>0.274056443386603</v>
      </c>
      <c r="H1648" s="34" t="n">
        <v>0.189971522938821</v>
      </c>
      <c r="I1648" s="35" t="n">
        <v>3.66</v>
      </c>
      <c r="J1648" s="6" t="n">
        <v>1</v>
      </c>
      <c r="K1648" s="35" t="n">
        <v>2.66</v>
      </c>
      <c r="L1648" s="42" t="n">
        <v>93.6191363339239</v>
      </c>
      <c r="M1648" s="42" t="n">
        <v>249.026902648238</v>
      </c>
      <c r="N1648" s="42" t="n">
        <v>5394.29403480776</v>
      </c>
      <c r="O1648" s="6" t="str">
        <f aca="false">IF(H1648&lt;=0,"Below 0%",IF(H1648&lt;=0.05,"0-5%",IF(H1648&lt;=0.1,"5-10%",IF(H1648&lt;=0.2,"10-20%",IF(H1648&lt;=0.4,"20-40%","Above 40%")))))</f>
        <v>10-20%</v>
      </c>
    </row>
    <row r="1649" customFormat="false" ht="15" hidden="false" customHeight="false" outlineLevel="0" collapsed="false">
      <c r="A1649" s="6" t="s">
        <v>157</v>
      </c>
      <c r="B1649" s="45" t="n">
        <v>44837</v>
      </c>
      <c r="C1649" s="6" t="s">
        <v>195</v>
      </c>
      <c r="D1649" s="6" t="s">
        <v>207</v>
      </c>
      <c r="E1649" s="6" t="s">
        <v>174</v>
      </c>
      <c r="F1649" s="34" t="n">
        <v>0.275799244642258</v>
      </c>
      <c r="G1649" s="34" t="n">
        <v>0.234488734835355</v>
      </c>
      <c r="H1649" s="34" t="n">
        <v>0.176172684098911</v>
      </c>
      <c r="I1649" s="35" t="n">
        <v>4.2</v>
      </c>
      <c r="J1649" s="6" t="n">
        <v>0</v>
      </c>
      <c r="K1649" s="35" t="n">
        <v>-1</v>
      </c>
      <c r="L1649" s="42" t="n">
        <v>66.7361945266211</v>
      </c>
      <c r="M1649" s="42" t="n">
        <v>-66.7361945266211</v>
      </c>
      <c r="N1649" s="42" t="n">
        <v>5327.55784028114</v>
      </c>
      <c r="O1649" s="6" t="str">
        <f aca="false">IF(H1649&lt;=0,"Below 0%",IF(H1649&lt;=0.05,"0-5%",IF(H1649&lt;=0.1,"5-10%",IF(H1649&lt;=0.2,"10-20%",IF(H1649&lt;=0.4,"20-40%","Above 40%")))))</f>
        <v>10-20%</v>
      </c>
    </row>
    <row r="1650" customFormat="false" ht="15" hidden="false" customHeight="false" outlineLevel="0" collapsed="false">
      <c r="A1650" s="6" t="s">
        <v>157</v>
      </c>
      <c r="B1650" s="45" t="n">
        <v>44842</v>
      </c>
      <c r="C1650" s="6" t="s">
        <v>188</v>
      </c>
      <c r="D1650" s="6" t="s">
        <v>206</v>
      </c>
      <c r="E1650" s="6" t="s">
        <v>177</v>
      </c>
      <c r="F1650" s="34" t="n">
        <v>0.29012143611908</v>
      </c>
      <c r="G1650" s="34" t="n">
        <v>0.218614619909709</v>
      </c>
      <c r="H1650" s="34" t="n">
        <v>0.327090732719086</v>
      </c>
      <c r="I1650" s="35" t="n">
        <v>4.6</v>
      </c>
      <c r="J1650" s="6" t="n">
        <v>0</v>
      </c>
      <c r="K1650" s="35" t="n">
        <v>-1</v>
      </c>
      <c r="L1650" s="42" t="n">
        <v>106.551156805623</v>
      </c>
      <c r="M1650" s="42" t="n">
        <v>-106.551156805623</v>
      </c>
      <c r="N1650" s="42" t="n">
        <v>5221.00668347551</v>
      </c>
      <c r="O1650" s="6" t="str">
        <f aca="false">IF(H1650&lt;=0,"Below 0%",IF(H1650&lt;=0.05,"0-5%",IF(H1650&lt;=0.1,"5-10%",IF(H1650&lt;=0.2,"10-20%",IF(H1650&lt;=0.4,"20-40%","Above 40%")))))</f>
        <v>20-40%</v>
      </c>
    </row>
    <row r="1651" customFormat="false" ht="15" hidden="false" customHeight="false" outlineLevel="0" collapsed="false">
      <c r="A1651" s="6" t="s">
        <v>157</v>
      </c>
      <c r="B1651" s="45" t="n">
        <v>44842</v>
      </c>
      <c r="C1651" s="6" t="s">
        <v>201</v>
      </c>
      <c r="D1651" s="6" t="s">
        <v>181</v>
      </c>
      <c r="E1651" s="6" t="s">
        <v>177</v>
      </c>
      <c r="F1651" s="34" t="n">
        <v>0.457795381546021</v>
      </c>
      <c r="G1651" s="34" t="n">
        <v>0.3732406039422</v>
      </c>
      <c r="H1651" s="34" t="n">
        <v>0.226542280530964</v>
      </c>
      <c r="I1651" s="35" t="n">
        <v>2.68</v>
      </c>
      <c r="J1651" s="6" t="n">
        <v>1</v>
      </c>
      <c r="K1651" s="35" t="n">
        <v>1.68</v>
      </c>
      <c r="L1651" s="42" t="n">
        <v>106.551156805623</v>
      </c>
      <c r="M1651" s="42" t="n">
        <v>179.005943433446</v>
      </c>
      <c r="N1651" s="42" t="n">
        <v>5400.01262690896</v>
      </c>
      <c r="O1651" s="6" t="str">
        <f aca="false">IF(H1651&lt;=0,"Below 0%",IF(H1651&lt;=0.05,"0-5%",IF(H1651&lt;=0.1,"5-10%",IF(H1651&lt;=0.2,"10-20%",IF(H1651&lt;=0.4,"20-40%","Above 40%")))))</f>
        <v>20-40%</v>
      </c>
    </row>
    <row r="1652" customFormat="false" ht="15" hidden="false" customHeight="false" outlineLevel="0" collapsed="false">
      <c r="A1652" s="6" t="s">
        <v>157</v>
      </c>
      <c r="B1652" s="45" t="n">
        <v>44842</v>
      </c>
      <c r="C1652" s="6" t="s">
        <v>201</v>
      </c>
      <c r="D1652" s="6" t="s">
        <v>181</v>
      </c>
      <c r="E1652" s="6" t="s">
        <v>174</v>
      </c>
      <c r="F1652" s="34" t="n">
        <v>0.303614497184753</v>
      </c>
      <c r="G1652" s="34" t="n">
        <v>0.273301862995928</v>
      </c>
      <c r="H1652" s="34" t="n">
        <v>0.11091265114895</v>
      </c>
      <c r="I1652" s="35" t="n">
        <v>3.66</v>
      </c>
      <c r="J1652" s="6" t="n">
        <v>0</v>
      </c>
      <c r="K1652" s="35" t="n">
        <v>-1</v>
      </c>
      <c r="L1652" s="42" t="n">
        <v>55.693538444697</v>
      </c>
      <c r="M1652" s="42" t="n">
        <v>-55.693538444697</v>
      </c>
      <c r="N1652" s="42" t="n">
        <v>5344.31908846426</v>
      </c>
      <c r="O1652" s="6" t="str">
        <f aca="false">IF(H1652&lt;=0,"Below 0%",IF(H1652&lt;=0.05,"0-5%",IF(H1652&lt;=0.1,"5-10%",IF(H1652&lt;=0.2,"10-20%",IF(H1652&lt;=0.4,"20-40%","Above 40%")))))</f>
        <v>10-20%</v>
      </c>
    </row>
    <row r="1653" customFormat="false" ht="15" hidden="false" customHeight="false" outlineLevel="0" collapsed="false">
      <c r="A1653" s="6" t="s">
        <v>157</v>
      </c>
      <c r="B1653" s="45" t="n">
        <v>44842</v>
      </c>
      <c r="C1653" s="6" t="s">
        <v>199</v>
      </c>
      <c r="D1653" s="6" t="s">
        <v>195</v>
      </c>
      <c r="E1653" s="6" t="s">
        <v>187</v>
      </c>
      <c r="F1653" s="34" t="n">
        <v>0.373302340507507</v>
      </c>
      <c r="G1653" s="34" t="n">
        <v>0.274886373027023</v>
      </c>
      <c r="H1653" s="34" t="n">
        <v>0.358024177032632</v>
      </c>
      <c r="I1653" s="35" t="n">
        <v>3.65</v>
      </c>
      <c r="J1653" s="6" t="n">
        <v>1</v>
      </c>
      <c r="K1653" s="35" t="n">
        <v>2.65</v>
      </c>
      <c r="L1653" s="42" t="n">
        <v>106.551156805623</v>
      </c>
      <c r="M1653" s="42" t="n">
        <v>282.3605655349</v>
      </c>
      <c r="N1653" s="42" t="n">
        <v>5626.67965399916</v>
      </c>
      <c r="O1653" s="6" t="str">
        <f aca="false">IF(H1653&lt;=0,"Below 0%",IF(H1653&lt;=0.05,"0-5%",IF(H1653&lt;=0.1,"5-10%",IF(H1653&lt;=0.2,"10-20%",IF(H1653&lt;=0.4,"20-40%","Above 40%")))))</f>
        <v>20-40%</v>
      </c>
    </row>
    <row r="1654" customFormat="false" ht="15" hidden="false" customHeight="false" outlineLevel="0" collapsed="false">
      <c r="A1654" s="6" t="s">
        <v>157</v>
      </c>
      <c r="B1654" s="45" t="n">
        <v>44843</v>
      </c>
      <c r="C1654" s="6" t="s">
        <v>185</v>
      </c>
      <c r="D1654" s="6" t="s">
        <v>183</v>
      </c>
      <c r="E1654" s="6" t="s">
        <v>187</v>
      </c>
      <c r="F1654" s="34" t="n">
        <v>0.4239322245121</v>
      </c>
      <c r="G1654" s="34" t="n">
        <v>0.373749449443151</v>
      </c>
      <c r="H1654" s="34" t="n">
        <v>0.134268492284648</v>
      </c>
      <c r="I1654" s="35" t="n">
        <v>2.69</v>
      </c>
      <c r="J1654" s="6" t="n">
        <v>1</v>
      </c>
      <c r="K1654" s="35" t="n">
        <v>1.69</v>
      </c>
      <c r="L1654" s="42" t="n">
        <v>112.533593079983</v>
      </c>
      <c r="M1654" s="42" t="n">
        <v>190.181772305172</v>
      </c>
      <c r="N1654" s="42" t="n">
        <v>5816.86142630434</v>
      </c>
      <c r="O1654" s="6" t="str">
        <f aca="false">IF(H1654&lt;=0,"Below 0%",IF(H1654&lt;=0.05,"0-5%",IF(H1654&lt;=0.1,"5-10%",IF(H1654&lt;=0.2,"10-20%",IF(H1654&lt;=0.4,"20-40%","Above 40%")))))</f>
        <v>10-20%</v>
      </c>
    </row>
    <row r="1655" customFormat="false" ht="15" hidden="false" customHeight="false" outlineLevel="0" collapsed="false">
      <c r="A1655" s="6" t="s">
        <v>157</v>
      </c>
      <c r="B1655" s="45" t="n">
        <v>44843</v>
      </c>
      <c r="C1655" s="6" t="s">
        <v>185</v>
      </c>
      <c r="D1655" s="6" t="s">
        <v>183</v>
      </c>
      <c r="E1655" s="6" t="s">
        <v>174</v>
      </c>
      <c r="F1655" s="34" t="n">
        <v>0.298311442136765</v>
      </c>
      <c r="G1655" s="34" t="n">
        <v>0.253885358333858</v>
      </c>
      <c r="H1655" s="34" t="n">
        <v>0.174984820292342</v>
      </c>
      <c r="I1655" s="35" t="n">
        <v>3.96</v>
      </c>
      <c r="J1655" s="6" t="n">
        <v>0</v>
      </c>
      <c r="K1655" s="35" t="n">
        <v>-1</v>
      </c>
      <c r="L1655" s="42" t="n">
        <v>86.1648578736588</v>
      </c>
      <c r="M1655" s="42" t="n">
        <v>-86.1648578736588</v>
      </c>
      <c r="N1655" s="42" t="n">
        <v>5730.69656843068</v>
      </c>
      <c r="O1655" s="6" t="str">
        <f aca="false">IF(H1655&lt;=0,"Below 0%",IF(H1655&lt;=0.05,"0-5%",IF(H1655&lt;=0.1,"5-10%",IF(H1655&lt;=0.2,"10-20%",IF(H1655&lt;=0.4,"20-40%","Above 40%")))))</f>
        <v>10-20%</v>
      </c>
    </row>
    <row r="1656" customFormat="false" ht="15" hidden="false" customHeight="false" outlineLevel="0" collapsed="false">
      <c r="A1656" s="6" t="s">
        <v>157</v>
      </c>
      <c r="B1656" s="45" t="n">
        <v>44843</v>
      </c>
      <c r="C1656" s="6" t="s">
        <v>180</v>
      </c>
      <c r="D1656" s="6" t="s">
        <v>205</v>
      </c>
      <c r="E1656" s="6" t="s">
        <v>187</v>
      </c>
      <c r="F1656" s="34" t="n">
        <v>0.578343868255615</v>
      </c>
      <c r="G1656" s="34" t="n">
        <v>0.467457222084451</v>
      </c>
      <c r="H1656" s="34" t="n">
        <v>0.237212392776191</v>
      </c>
      <c r="I1656" s="35" t="n">
        <v>2.17</v>
      </c>
      <c r="J1656" s="6" t="n">
        <v>1</v>
      </c>
      <c r="K1656" s="35" t="n">
        <v>1.17</v>
      </c>
      <c r="L1656" s="42" t="n">
        <v>112.533593079983</v>
      </c>
      <c r="M1656" s="42" t="n">
        <v>131.66430390358</v>
      </c>
      <c r="N1656" s="42" t="n">
        <v>5862.36087233426</v>
      </c>
      <c r="O1656" s="6" t="str">
        <f aca="false">IF(H1656&lt;=0,"Below 0%",IF(H1656&lt;=0.05,"0-5%",IF(H1656&lt;=0.1,"5-10%",IF(H1656&lt;=0.2,"10-20%",IF(H1656&lt;=0.4,"20-40%","Above 40%")))))</f>
        <v>20-40%</v>
      </c>
    </row>
    <row r="1657" customFormat="false" ht="15" hidden="false" customHeight="false" outlineLevel="0" collapsed="false">
      <c r="A1657" s="6" t="s">
        <v>157</v>
      </c>
      <c r="B1657" s="45" t="n">
        <v>44843</v>
      </c>
      <c r="C1657" s="6" t="s">
        <v>189</v>
      </c>
      <c r="D1657" s="6" t="s">
        <v>184</v>
      </c>
      <c r="E1657" s="6" t="s">
        <v>174</v>
      </c>
      <c r="F1657" s="34" t="n">
        <v>0.282439231872559</v>
      </c>
      <c r="G1657" s="34" t="n">
        <v>0.247442929763572</v>
      </c>
      <c r="H1657" s="34" t="n">
        <v>0.141431812751429</v>
      </c>
      <c r="I1657" s="35" t="n">
        <v>4.05</v>
      </c>
      <c r="J1657" s="6" t="n">
        <v>0</v>
      </c>
      <c r="K1657" s="35" t="n">
        <v>-1</v>
      </c>
      <c r="L1657" s="42" t="n">
        <v>66.3574112990304</v>
      </c>
      <c r="M1657" s="42" t="n">
        <v>-66.3574112990304</v>
      </c>
      <c r="N1657" s="42" t="n">
        <v>5796.00346103523</v>
      </c>
      <c r="O1657" s="6" t="str">
        <f aca="false">IF(H1657&lt;=0,"Below 0%",IF(H1657&lt;=0.05,"0-5%",IF(H1657&lt;=0.1,"5-10%",IF(H1657&lt;=0.2,"10-20%",IF(H1657&lt;=0.4,"20-40%","Above 40%")))))</f>
        <v>10-20%</v>
      </c>
    </row>
    <row r="1658" customFormat="false" ht="15" hidden="false" customHeight="false" outlineLevel="0" collapsed="false">
      <c r="A1658" s="6" t="s">
        <v>157</v>
      </c>
      <c r="B1658" s="45" t="n">
        <v>44844</v>
      </c>
      <c r="C1658" s="6" t="s">
        <v>207</v>
      </c>
      <c r="D1658" s="6" t="s">
        <v>182</v>
      </c>
      <c r="E1658" s="6" t="s">
        <v>187</v>
      </c>
      <c r="F1658" s="34" t="n">
        <v>0.359259009361267</v>
      </c>
      <c r="G1658" s="34" t="n">
        <v>0.285706830871993</v>
      </c>
      <c r="H1658" s="34" t="n">
        <v>0.257439341806386</v>
      </c>
      <c r="I1658" s="35" t="n">
        <v>3.48</v>
      </c>
      <c r="J1658" s="6" t="n">
        <v>0</v>
      </c>
      <c r="K1658" s="35" t="n">
        <v>-1</v>
      </c>
      <c r="L1658" s="42" t="n">
        <v>115.920069220705</v>
      </c>
      <c r="M1658" s="42" t="n">
        <v>-115.920069220705</v>
      </c>
      <c r="N1658" s="42" t="n">
        <v>5680.08339181452</v>
      </c>
      <c r="O1658" s="6" t="str">
        <f aca="false">IF(H1658&lt;=0,"Below 0%",IF(H1658&lt;=0.05,"0-5%",IF(H1658&lt;=0.1,"5-10%",IF(H1658&lt;=0.2,"10-20%",IF(H1658&lt;=0.4,"20-40%","Above 40%")))))</f>
        <v>20-40%</v>
      </c>
    </row>
    <row r="1659" customFormat="false" ht="15" hidden="false" customHeight="false" outlineLevel="0" collapsed="false">
      <c r="A1659" s="6" t="s">
        <v>157</v>
      </c>
      <c r="B1659" s="45" t="n">
        <v>44848</v>
      </c>
      <c r="C1659" s="6" t="s">
        <v>206</v>
      </c>
      <c r="D1659" s="6" t="s">
        <v>201</v>
      </c>
      <c r="E1659" s="6" t="s">
        <v>187</v>
      </c>
      <c r="F1659" s="34" t="n">
        <v>0.382736712694168</v>
      </c>
      <c r="G1659" s="34" t="n">
        <v>0.298937362174661</v>
      </c>
      <c r="H1659" s="34" t="n">
        <v>0.28032411174668</v>
      </c>
      <c r="I1659" s="35" t="n">
        <v>3.33</v>
      </c>
      <c r="J1659" s="6" t="n">
        <v>1</v>
      </c>
      <c r="K1659" s="35" t="n">
        <v>2.33</v>
      </c>
      <c r="L1659" s="42" t="n">
        <v>113.601667836291</v>
      </c>
      <c r="M1659" s="42" t="n">
        <v>264.691886058557</v>
      </c>
      <c r="N1659" s="42" t="n">
        <v>5944.77527787308</v>
      </c>
      <c r="O1659" s="6" t="str">
        <f aca="false">IF(H1659&lt;=0,"Below 0%",IF(H1659&lt;=0.05,"0-5%",IF(H1659&lt;=0.1,"5-10%",IF(H1659&lt;=0.2,"10-20%",IF(H1659&lt;=0.4,"20-40%","Above 40%")))))</f>
        <v>20-40%</v>
      </c>
    </row>
    <row r="1660" customFormat="false" ht="15" hidden="false" customHeight="false" outlineLevel="0" collapsed="false">
      <c r="A1660" s="6" t="s">
        <v>157</v>
      </c>
      <c r="B1660" s="45" t="n">
        <v>44849</v>
      </c>
      <c r="C1660" s="6" t="s">
        <v>203</v>
      </c>
      <c r="D1660" s="6" t="s">
        <v>207</v>
      </c>
      <c r="E1660" s="6" t="s">
        <v>174</v>
      </c>
      <c r="F1660" s="34" t="n">
        <v>0.324043989181519</v>
      </c>
      <c r="G1660" s="34" t="n">
        <v>0.256403540935519</v>
      </c>
      <c r="H1660" s="34" t="n">
        <v>0.263804657296092</v>
      </c>
      <c r="I1660" s="35" t="n">
        <v>3.9</v>
      </c>
      <c r="J1660" s="6" t="n">
        <v>0</v>
      </c>
      <c r="K1660" s="35" t="n">
        <v>-1</v>
      </c>
      <c r="L1660" s="42" t="n">
        <v>118.895505557462</v>
      </c>
      <c r="M1660" s="42" t="n">
        <v>-118.895505557462</v>
      </c>
      <c r="N1660" s="42" t="n">
        <v>5825.87977231562</v>
      </c>
      <c r="O1660" s="6" t="str">
        <f aca="false">IF(H1660&lt;=0,"Below 0%",IF(H1660&lt;=0.05,"0-5%",IF(H1660&lt;=0.1,"5-10%",IF(H1660&lt;=0.2,"10-20%",IF(H1660&lt;=0.4,"20-40%","Above 40%")))))</f>
        <v>20-40%</v>
      </c>
    </row>
    <row r="1661" customFormat="false" ht="15" hidden="false" customHeight="false" outlineLevel="0" collapsed="false">
      <c r="A1661" s="6" t="s">
        <v>157</v>
      </c>
      <c r="B1661" s="45" t="n">
        <v>44849</v>
      </c>
      <c r="C1661" s="6" t="s">
        <v>195</v>
      </c>
      <c r="D1661" s="6" t="s">
        <v>180</v>
      </c>
      <c r="E1661" s="6" t="s">
        <v>174</v>
      </c>
      <c r="F1661" s="34" t="n">
        <v>0.310368627309799</v>
      </c>
      <c r="G1661" s="34" t="n">
        <v>0.273626696105421</v>
      </c>
      <c r="H1661" s="34" t="n">
        <v>0.134277582294905</v>
      </c>
      <c r="I1661" s="35" t="n">
        <v>3.68</v>
      </c>
      <c r="J1661" s="6" t="n">
        <v>1</v>
      </c>
      <c r="K1661" s="35" t="n">
        <v>2.68</v>
      </c>
      <c r="L1661" s="42" t="n">
        <v>78.8329043946762</v>
      </c>
      <c r="M1661" s="42" t="n">
        <v>211.272183777732</v>
      </c>
      <c r="N1661" s="42" t="n">
        <v>6037.15195609335</v>
      </c>
      <c r="O1661" s="6" t="str">
        <f aca="false">IF(H1661&lt;=0,"Below 0%",IF(H1661&lt;=0.05,"0-5%",IF(H1661&lt;=0.1,"5-10%",IF(H1661&lt;=0.2,"10-20%",IF(H1661&lt;=0.4,"20-40%","Above 40%")))))</f>
        <v>10-20%</v>
      </c>
    </row>
    <row r="1662" customFormat="false" ht="15" hidden="false" customHeight="false" outlineLevel="0" collapsed="false">
      <c r="A1662" s="6" t="s">
        <v>157</v>
      </c>
      <c r="B1662" s="45" t="n">
        <v>44849</v>
      </c>
      <c r="C1662" s="6" t="s">
        <v>184</v>
      </c>
      <c r="D1662" s="6" t="s">
        <v>199</v>
      </c>
      <c r="E1662" s="6" t="s">
        <v>174</v>
      </c>
      <c r="F1662" s="34" t="n">
        <v>0.340516865253449</v>
      </c>
      <c r="G1662" s="34" t="n">
        <v>0.256622617380184</v>
      </c>
      <c r="H1662" s="34" t="n">
        <v>0.326916811658015</v>
      </c>
      <c r="I1662" s="35" t="n">
        <v>3.9</v>
      </c>
      <c r="J1662" s="6" t="n">
        <v>1</v>
      </c>
      <c r="K1662" s="35" t="n">
        <v>2.9</v>
      </c>
      <c r="L1662" s="42" t="n">
        <v>118.895505557462</v>
      </c>
      <c r="M1662" s="42" t="n">
        <v>344.796966116639</v>
      </c>
      <c r="N1662" s="42" t="n">
        <v>6381.94892220999</v>
      </c>
      <c r="O1662" s="6" t="str">
        <f aca="false">IF(H1662&lt;=0,"Below 0%",IF(H1662&lt;=0.05,"0-5%",IF(H1662&lt;=0.1,"5-10%",IF(H1662&lt;=0.2,"10-20%",IF(H1662&lt;=0.4,"20-40%","Above 40%")))))</f>
        <v>20-40%</v>
      </c>
    </row>
    <row r="1663" customFormat="false" ht="15" hidden="false" customHeight="false" outlineLevel="0" collapsed="false">
      <c r="A1663" s="6" t="s">
        <v>157</v>
      </c>
      <c r="B1663" s="45" t="n">
        <v>44849</v>
      </c>
      <c r="C1663" s="6" t="s">
        <v>184</v>
      </c>
      <c r="D1663" s="6" t="s">
        <v>199</v>
      </c>
      <c r="E1663" s="6" t="s">
        <v>177</v>
      </c>
      <c r="F1663" s="34" t="n">
        <v>0.295092165470123</v>
      </c>
      <c r="G1663" s="34" t="n">
        <v>0.232750745995981</v>
      </c>
      <c r="H1663" s="34" t="n">
        <v>0.267846271372291</v>
      </c>
      <c r="I1663" s="35" t="n">
        <v>4.3</v>
      </c>
      <c r="J1663" s="6" t="n">
        <v>0</v>
      </c>
      <c r="K1663" s="35" t="n">
        <v>-1</v>
      </c>
      <c r="L1663" s="42" t="n">
        <v>118.895505557462</v>
      </c>
      <c r="M1663" s="42" t="n">
        <v>-118.895505557462</v>
      </c>
      <c r="N1663" s="42" t="n">
        <v>6263.05341665253</v>
      </c>
      <c r="O1663" s="6" t="str">
        <f aca="false">IF(H1663&lt;=0,"Below 0%",IF(H1663&lt;=0.05,"0-5%",IF(H1663&lt;=0.1,"5-10%",IF(H1663&lt;=0.2,"10-20%",IF(H1663&lt;=0.4,"20-40%","Above 40%")))))</f>
        <v>20-40%</v>
      </c>
    </row>
    <row r="1664" customFormat="false" ht="15" hidden="false" customHeight="false" outlineLevel="0" collapsed="false">
      <c r="A1664" s="6" t="s">
        <v>157</v>
      </c>
      <c r="B1664" s="45" t="n">
        <v>44850</v>
      </c>
      <c r="C1664" s="6" t="s">
        <v>183</v>
      </c>
      <c r="D1664" s="6" t="s">
        <v>194</v>
      </c>
      <c r="E1664" s="6" t="s">
        <v>174</v>
      </c>
      <c r="F1664" s="34" t="n">
        <v>0.316999286413193</v>
      </c>
      <c r="G1664" s="34" t="n">
        <v>0.23383004547914</v>
      </c>
      <c r="H1664" s="34" t="n">
        <v>0.355682439199085</v>
      </c>
      <c r="I1664" s="35" t="n">
        <v>4.33</v>
      </c>
      <c r="J1664" s="6" t="n">
        <v>0</v>
      </c>
      <c r="K1664" s="35" t="n">
        <v>-1</v>
      </c>
      <c r="L1664" s="42" t="n">
        <v>125.261068333051</v>
      </c>
      <c r="M1664" s="42" t="n">
        <v>-125.261068333051</v>
      </c>
      <c r="N1664" s="42" t="n">
        <v>6137.79234831948</v>
      </c>
      <c r="O1664" s="6" t="str">
        <f aca="false">IF(H1664&lt;=0,"Below 0%",IF(H1664&lt;=0.05,"0-5%",IF(H1664&lt;=0.1,"5-10%",IF(H1664&lt;=0.2,"10-20%",IF(H1664&lt;=0.4,"20-40%","Above 40%")))))</f>
        <v>20-40%</v>
      </c>
    </row>
    <row r="1665" customFormat="false" ht="15" hidden="false" customHeight="false" outlineLevel="0" collapsed="false">
      <c r="A1665" s="6" t="s">
        <v>157</v>
      </c>
      <c r="B1665" s="45" t="n">
        <v>44850</v>
      </c>
      <c r="C1665" s="6" t="s">
        <v>179</v>
      </c>
      <c r="D1665" s="6" t="s">
        <v>189</v>
      </c>
      <c r="E1665" s="6" t="s">
        <v>187</v>
      </c>
      <c r="F1665" s="34" t="n">
        <v>0.396235913038254</v>
      </c>
      <c r="G1665" s="34" t="n">
        <v>0.323880811861235</v>
      </c>
      <c r="H1665" s="34" t="n">
        <v>0.223400394611888</v>
      </c>
      <c r="I1665" s="35" t="n">
        <v>3.08</v>
      </c>
      <c r="J1665" s="6" t="n">
        <v>0</v>
      </c>
      <c r="K1665" s="35" t="n">
        <v>-1</v>
      </c>
      <c r="L1665" s="42" t="n">
        <v>125.261068333051</v>
      </c>
      <c r="M1665" s="42" t="n">
        <v>-125.261068333051</v>
      </c>
      <c r="N1665" s="42" t="n">
        <v>6012.53127998643</v>
      </c>
      <c r="O1665" s="6" t="str">
        <f aca="false">IF(H1665&lt;=0,"Below 0%",IF(H1665&lt;=0.05,"0-5%",IF(H1665&lt;=0.1,"5-10%",IF(H1665&lt;=0.2,"10-20%",IF(H1665&lt;=0.4,"20-40%","Above 40%")))))</f>
        <v>20-40%</v>
      </c>
    </row>
    <row r="1666" customFormat="false" ht="15" hidden="false" customHeight="false" outlineLevel="0" collapsed="false">
      <c r="A1666" s="6" t="s">
        <v>157</v>
      </c>
      <c r="B1666" s="45" t="n">
        <v>44853</v>
      </c>
      <c r="C1666" s="6" t="s">
        <v>176</v>
      </c>
      <c r="D1666" s="6" t="s">
        <v>181</v>
      </c>
      <c r="E1666" s="6" t="s">
        <v>174</v>
      </c>
      <c r="F1666" s="34" t="n">
        <v>0.336837381124497</v>
      </c>
      <c r="G1666" s="34" t="n">
        <v>0.268887725744637</v>
      </c>
      <c r="H1666" s="34" t="n">
        <v>0.252706423068161</v>
      </c>
      <c r="I1666" s="35" t="n">
        <v>3.75</v>
      </c>
      <c r="J1666" s="6" t="n">
        <v>0</v>
      </c>
      <c r="K1666" s="35" t="n">
        <v>-1</v>
      </c>
      <c r="L1666" s="42" t="n">
        <v>120.250625599729</v>
      </c>
      <c r="M1666" s="42" t="n">
        <v>-120.250625599729</v>
      </c>
      <c r="N1666" s="42" t="n">
        <v>5892.2806543867</v>
      </c>
      <c r="O1666" s="6" t="str">
        <f aca="false">IF(H1666&lt;=0,"Below 0%",IF(H1666&lt;=0.05,"0-5%",IF(H1666&lt;=0.1,"5-10%",IF(H1666&lt;=0.2,"10-20%",IF(H1666&lt;=0.4,"20-40%","Above 40%")))))</f>
        <v>20-40%</v>
      </c>
    </row>
    <row r="1667" customFormat="false" ht="15" hidden="false" customHeight="false" outlineLevel="0" collapsed="false">
      <c r="A1667" s="6" t="s">
        <v>157</v>
      </c>
      <c r="B1667" s="45" t="n">
        <v>44853</v>
      </c>
      <c r="C1667" s="6" t="s">
        <v>199</v>
      </c>
      <c r="D1667" s="6" t="s">
        <v>179</v>
      </c>
      <c r="E1667" s="6" t="s">
        <v>187</v>
      </c>
      <c r="F1667" s="34" t="n">
        <v>0.44102293252945</v>
      </c>
      <c r="G1667" s="34" t="n">
        <v>0.35386860009826</v>
      </c>
      <c r="H1667" s="34" t="n">
        <v>0.246290098660886</v>
      </c>
      <c r="I1667" s="35" t="n">
        <v>2.8</v>
      </c>
      <c r="J1667" s="6" t="n">
        <v>0</v>
      </c>
      <c r="K1667" s="35" t="n">
        <v>-1</v>
      </c>
      <c r="L1667" s="42" t="n">
        <v>120.250625599729</v>
      </c>
      <c r="M1667" s="42" t="n">
        <v>-120.250625599729</v>
      </c>
      <c r="N1667" s="42" t="n">
        <v>5772.03002878697</v>
      </c>
      <c r="O1667" s="6" t="str">
        <f aca="false">IF(H1667&lt;=0,"Below 0%",IF(H1667&lt;=0.05,"0-5%",IF(H1667&lt;=0.1,"5-10%",IF(H1667&lt;=0.2,"10-20%",IF(H1667&lt;=0.4,"20-40%","Above 40%")))))</f>
        <v>20-40%</v>
      </c>
    </row>
    <row r="1668" customFormat="false" ht="15" hidden="false" customHeight="false" outlineLevel="0" collapsed="false">
      <c r="A1668" s="6" t="s">
        <v>157</v>
      </c>
      <c r="B1668" s="45" t="n">
        <v>44854</v>
      </c>
      <c r="C1668" s="6" t="s">
        <v>195</v>
      </c>
      <c r="D1668" s="6" t="s">
        <v>205</v>
      </c>
      <c r="E1668" s="6" t="s">
        <v>187</v>
      </c>
      <c r="F1668" s="34" t="n">
        <v>0.526185274124146</v>
      </c>
      <c r="G1668" s="34" t="n">
        <v>0.413585554600172</v>
      </c>
      <c r="H1668" s="34" t="n">
        <v>0.272252544296011</v>
      </c>
      <c r="I1668" s="35" t="n">
        <v>2.4</v>
      </c>
      <c r="J1668" s="6" t="n">
        <v>1</v>
      </c>
      <c r="K1668" s="35" t="n">
        <v>1.4</v>
      </c>
      <c r="L1668" s="42" t="n">
        <v>115.440600575739</v>
      </c>
      <c r="M1668" s="42" t="n">
        <v>161.616840806035</v>
      </c>
      <c r="N1668" s="42" t="n">
        <v>5933.64686959301</v>
      </c>
      <c r="O1668" s="6" t="str">
        <f aca="false">IF(H1668&lt;=0,"Below 0%",IF(H1668&lt;=0.05,"0-5%",IF(H1668&lt;=0.1,"5-10%",IF(H1668&lt;=0.2,"10-20%",IF(H1668&lt;=0.4,"20-40%","Above 40%")))))</f>
        <v>20-40%</v>
      </c>
    </row>
    <row r="1669" customFormat="false" ht="15" hidden="false" customHeight="false" outlineLevel="0" collapsed="false">
      <c r="A1669" s="6" t="s">
        <v>157</v>
      </c>
      <c r="B1669" s="45" t="n">
        <v>44854</v>
      </c>
      <c r="C1669" s="6" t="s">
        <v>184</v>
      </c>
      <c r="D1669" s="6" t="s">
        <v>182</v>
      </c>
      <c r="E1669" s="6" t="s">
        <v>174</v>
      </c>
      <c r="F1669" s="34" t="n">
        <v>0.310332983732224</v>
      </c>
      <c r="G1669" s="34" t="n">
        <v>0.279675475664274</v>
      </c>
      <c r="H1669" s="34" t="n">
        <v>0.10961814937521</v>
      </c>
      <c r="I1669" s="35" t="n">
        <v>3.58</v>
      </c>
      <c r="J1669" s="6" t="n">
        <v>0</v>
      </c>
      <c r="K1669" s="35" t="n">
        <v>-1</v>
      </c>
      <c r="L1669" s="42" t="n">
        <v>62.0784524112548</v>
      </c>
      <c r="M1669" s="42" t="n">
        <v>-62.0784524112548</v>
      </c>
      <c r="N1669" s="42" t="n">
        <v>5871.56841718175</v>
      </c>
      <c r="O1669" s="6" t="str">
        <f aca="false">IF(H1669&lt;=0,"Below 0%",IF(H1669&lt;=0.05,"0-5%",IF(H1669&lt;=0.1,"5-10%",IF(H1669&lt;=0.2,"10-20%",IF(H1669&lt;=0.4,"20-40%","Above 40%")))))</f>
        <v>10-20%</v>
      </c>
    </row>
    <row r="1670" customFormat="false" ht="15" hidden="false" customHeight="false" outlineLevel="0" collapsed="false">
      <c r="A1670" s="6" t="s">
        <v>157</v>
      </c>
      <c r="B1670" s="45" t="n">
        <v>44856</v>
      </c>
      <c r="C1670" s="6" t="s">
        <v>190</v>
      </c>
      <c r="D1670" s="6" t="s">
        <v>176</v>
      </c>
      <c r="E1670" s="6" t="s">
        <v>174</v>
      </c>
      <c r="F1670" s="34" t="n">
        <v>0.325291097164154</v>
      </c>
      <c r="G1670" s="34" t="n">
        <v>0.272678547501005</v>
      </c>
      <c r="H1670" s="34" t="n">
        <v>0.192947153875225</v>
      </c>
      <c r="I1670" s="35" t="n">
        <v>3.68</v>
      </c>
      <c r="J1670" s="6" t="n">
        <v>1</v>
      </c>
      <c r="K1670" s="35" t="n">
        <v>2.68</v>
      </c>
      <c r="L1670" s="42" t="n">
        <v>107.940042389572</v>
      </c>
      <c r="M1670" s="42" t="n">
        <v>289.279313604054</v>
      </c>
      <c r="N1670" s="42" t="n">
        <v>6160.8477307858</v>
      </c>
      <c r="O1670" s="6" t="str">
        <f aca="false">IF(H1670&lt;=0,"Below 0%",IF(H1670&lt;=0.05,"0-5%",IF(H1670&lt;=0.1,"5-10%",IF(H1670&lt;=0.2,"10-20%",IF(H1670&lt;=0.4,"20-40%","Above 40%")))))</f>
        <v>10-20%</v>
      </c>
    </row>
    <row r="1671" customFormat="false" ht="15" hidden="false" customHeight="false" outlineLevel="0" collapsed="false">
      <c r="A1671" s="6" t="s">
        <v>157</v>
      </c>
      <c r="B1671" s="45" t="n">
        <v>44856</v>
      </c>
      <c r="C1671" s="6" t="s">
        <v>173</v>
      </c>
      <c r="D1671" s="6" t="s">
        <v>180</v>
      </c>
      <c r="E1671" s="6" t="s">
        <v>187</v>
      </c>
      <c r="F1671" s="34" t="n">
        <v>0.48095840215683</v>
      </c>
      <c r="G1671" s="34" t="n">
        <v>0.369050056776932</v>
      </c>
      <c r="H1671" s="34" t="n">
        <v>0.303233513516406</v>
      </c>
      <c r="I1671" s="35" t="n">
        <v>2.69</v>
      </c>
      <c r="J1671" s="6" t="n">
        <v>1</v>
      </c>
      <c r="K1671" s="35" t="n">
        <v>1.69</v>
      </c>
      <c r="L1671" s="42" t="n">
        <v>117.431368343635</v>
      </c>
      <c r="M1671" s="42" t="n">
        <v>198.459012500743</v>
      </c>
      <c r="N1671" s="42" t="n">
        <v>6359.30674328655</v>
      </c>
      <c r="O1671" s="6" t="str">
        <f aca="false">IF(H1671&lt;=0,"Below 0%",IF(H1671&lt;=0.05,"0-5%",IF(H1671&lt;=0.1,"5-10%",IF(H1671&lt;=0.2,"10-20%",IF(H1671&lt;=0.4,"20-40%","Above 40%")))))</f>
        <v>20-40%</v>
      </c>
    </row>
    <row r="1672" customFormat="false" ht="15" hidden="false" customHeight="false" outlineLevel="0" collapsed="false">
      <c r="A1672" s="6" t="s">
        <v>157</v>
      </c>
      <c r="B1672" s="45" t="n">
        <v>44857</v>
      </c>
      <c r="C1672" s="6" t="s">
        <v>182</v>
      </c>
      <c r="D1672" s="6" t="s">
        <v>206</v>
      </c>
      <c r="E1672" s="6" t="s">
        <v>187</v>
      </c>
      <c r="F1672" s="34" t="n">
        <v>0.514905512332916</v>
      </c>
      <c r="G1672" s="34" t="n">
        <v>0.446992704897452</v>
      </c>
      <c r="H1672" s="34" t="n">
        <v>0.151932697539313</v>
      </c>
      <c r="I1672" s="35" t="n">
        <v>2.23</v>
      </c>
      <c r="J1672" s="6" t="n">
        <v>1</v>
      </c>
      <c r="K1672" s="35" t="n">
        <v>1.23</v>
      </c>
      <c r="L1672" s="42" t="n">
        <v>127.186134865731</v>
      </c>
      <c r="M1672" s="42" t="n">
        <v>156.438945884849</v>
      </c>
      <c r="N1672" s="42" t="n">
        <v>6515.7456891714</v>
      </c>
      <c r="O1672" s="6" t="str">
        <f aca="false">IF(H1672&lt;=0,"Below 0%",IF(H1672&lt;=0.05,"0-5%",IF(H1672&lt;=0.1,"5-10%",IF(H1672&lt;=0.2,"10-20%",IF(H1672&lt;=0.4,"20-40%","Above 40%")))))</f>
        <v>10-20%</v>
      </c>
    </row>
    <row r="1673" customFormat="false" ht="15" hidden="false" customHeight="false" outlineLevel="0" collapsed="false">
      <c r="A1673" s="6" t="s">
        <v>157</v>
      </c>
      <c r="B1673" s="45" t="n">
        <v>44857</v>
      </c>
      <c r="C1673" s="6" t="s">
        <v>205</v>
      </c>
      <c r="D1673" s="6" t="s">
        <v>184</v>
      </c>
      <c r="E1673" s="6" t="s">
        <v>187</v>
      </c>
      <c r="F1673" s="34" t="n">
        <v>0.598718822002411</v>
      </c>
      <c r="G1673" s="34" t="n">
        <v>0.469998238026057</v>
      </c>
      <c r="H1673" s="34" t="n">
        <v>0.273874609651658</v>
      </c>
      <c r="I1673" s="35" t="n">
        <v>2.12</v>
      </c>
      <c r="J1673" s="6" t="n">
        <v>0</v>
      </c>
      <c r="K1673" s="35" t="n">
        <v>-1</v>
      </c>
      <c r="L1673" s="42" t="n">
        <v>127.186134865731</v>
      </c>
      <c r="M1673" s="42" t="n">
        <v>-127.186134865731</v>
      </c>
      <c r="N1673" s="42" t="n">
        <v>6388.55955430567</v>
      </c>
      <c r="O1673" s="6" t="str">
        <f aca="false">IF(H1673&lt;=0,"Below 0%",IF(H1673&lt;=0.05,"0-5%",IF(H1673&lt;=0.1,"5-10%",IF(H1673&lt;=0.2,"10-20%",IF(H1673&lt;=0.4,"20-40%","Above 40%")))))</f>
        <v>20-40%</v>
      </c>
    </row>
    <row r="1674" customFormat="false" ht="15" hidden="false" customHeight="false" outlineLevel="0" collapsed="false">
      <c r="A1674" s="6" t="s">
        <v>157</v>
      </c>
      <c r="B1674" s="45" t="n">
        <v>44857</v>
      </c>
      <c r="C1674" s="6" t="s">
        <v>179</v>
      </c>
      <c r="D1674" s="6" t="s">
        <v>185</v>
      </c>
      <c r="E1674" s="6" t="s">
        <v>174</v>
      </c>
      <c r="F1674" s="34" t="n">
        <v>0.277172595262528</v>
      </c>
      <c r="G1674" s="34" t="n">
        <v>0.220907297830375</v>
      </c>
      <c r="H1674" s="34" t="n">
        <v>0.254700944625906</v>
      </c>
      <c r="I1674" s="35" t="n">
        <v>4.5</v>
      </c>
      <c r="J1674" s="6" t="n">
        <v>1</v>
      </c>
      <c r="K1674" s="35" t="n">
        <v>3.5</v>
      </c>
      <c r="L1674" s="42" t="n">
        <v>112.32201787114</v>
      </c>
      <c r="M1674" s="42" t="n">
        <v>393.12706254899</v>
      </c>
      <c r="N1674" s="42" t="n">
        <v>6781.68661685466</v>
      </c>
      <c r="O1674" s="6" t="str">
        <f aca="false">IF(H1674&lt;=0,"Below 0%",IF(H1674&lt;=0.05,"0-5%",IF(H1674&lt;=0.1,"5-10%",IF(H1674&lt;=0.2,"10-20%",IF(H1674&lt;=0.4,"20-40%","Above 40%")))))</f>
        <v>20-40%</v>
      </c>
    </row>
    <row r="1675" customFormat="false" ht="15" hidden="false" customHeight="false" outlineLevel="0" collapsed="false">
      <c r="A1675" s="6" t="s">
        <v>157</v>
      </c>
      <c r="B1675" s="45" t="n">
        <v>44857</v>
      </c>
      <c r="C1675" s="6" t="s">
        <v>181</v>
      </c>
      <c r="D1675" s="6" t="s">
        <v>188</v>
      </c>
      <c r="E1675" s="6" t="s">
        <v>174</v>
      </c>
      <c r="F1675" s="34" t="n">
        <v>0.35613414645195</v>
      </c>
      <c r="G1675" s="34" t="n">
        <v>0.267700108273695</v>
      </c>
      <c r="H1675" s="34" t="n">
        <v>0.330347412814047</v>
      </c>
      <c r="I1675" s="35" t="n">
        <v>3.76</v>
      </c>
      <c r="J1675" s="6" t="n">
        <v>0</v>
      </c>
      <c r="K1675" s="35" t="n">
        <v>-1</v>
      </c>
      <c r="L1675" s="42" t="n">
        <v>127.186134865731</v>
      </c>
      <c r="M1675" s="42" t="n">
        <v>-127.186134865731</v>
      </c>
      <c r="N1675" s="42" t="n">
        <v>6654.50048198892</v>
      </c>
      <c r="O1675" s="6" t="str">
        <f aca="false">IF(H1675&lt;=0,"Below 0%",IF(H1675&lt;=0.05,"0-5%",IF(H1675&lt;=0.1,"5-10%",IF(H1675&lt;=0.2,"10-20%",IF(H1675&lt;=0.4,"20-40%","Above 40%")))))</f>
        <v>20-40%</v>
      </c>
    </row>
    <row r="1676" customFormat="false" ht="15" hidden="false" customHeight="false" outlineLevel="0" collapsed="false">
      <c r="A1676" s="6" t="s">
        <v>157</v>
      </c>
      <c r="B1676" s="45" t="n">
        <v>44863</v>
      </c>
      <c r="C1676" s="6" t="s">
        <v>206</v>
      </c>
      <c r="D1676" s="6" t="s">
        <v>203</v>
      </c>
      <c r="E1676" s="6" t="s">
        <v>174</v>
      </c>
      <c r="F1676" s="34" t="n">
        <v>0.346395820379257</v>
      </c>
      <c r="G1676" s="34" t="n">
        <v>0.278862004785961</v>
      </c>
      <c r="H1676" s="34" t="n">
        <v>0.242176468770391</v>
      </c>
      <c r="I1676" s="35" t="n">
        <v>3.55</v>
      </c>
      <c r="J1676" s="6" t="n">
        <v>1</v>
      </c>
      <c r="K1676" s="35" t="n">
        <v>2.55</v>
      </c>
      <c r="L1676" s="42" t="n">
        <v>133.090009639779</v>
      </c>
      <c r="M1676" s="42" t="n">
        <v>339.379524581435</v>
      </c>
      <c r="N1676" s="42" t="n">
        <v>6993.88000657036</v>
      </c>
      <c r="O1676" s="6" t="str">
        <f aca="false">IF(H1676&lt;=0,"Below 0%",IF(H1676&lt;=0.05,"0-5%",IF(H1676&lt;=0.1,"5-10%",IF(H1676&lt;=0.2,"10-20%",IF(H1676&lt;=0.4,"20-40%","Above 40%")))))</f>
        <v>20-40%</v>
      </c>
    </row>
    <row r="1677" customFormat="false" ht="15" hidden="false" customHeight="false" outlineLevel="0" collapsed="false">
      <c r="A1677" s="6" t="s">
        <v>157</v>
      </c>
      <c r="B1677" s="45" t="n">
        <v>44863</v>
      </c>
      <c r="C1677" s="6" t="s">
        <v>180</v>
      </c>
      <c r="D1677" s="6" t="s">
        <v>179</v>
      </c>
      <c r="E1677" s="6" t="s">
        <v>174</v>
      </c>
      <c r="F1677" s="34" t="n">
        <v>0.30142417550087</v>
      </c>
      <c r="G1677" s="34" t="n">
        <v>0.271007931156279</v>
      </c>
      <c r="H1677" s="34" t="n">
        <v>0.112233779339288</v>
      </c>
      <c r="I1677" s="35" t="n">
        <v>3.65</v>
      </c>
      <c r="J1677" s="6" t="n">
        <v>0</v>
      </c>
      <c r="K1677" s="35" t="n">
        <v>-1</v>
      </c>
      <c r="L1677" s="42" t="n">
        <v>62.9027585115004</v>
      </c>
      <c r="M1677" s="42" t="n">
        <v>-62.9027585115004</v>
      </c>
      <c r="N1677" s="42" t="n">
        <v>6930.97724805886</v>
      </c>
      <c r="O1677" s="6" t="str">
        <f aca="false">IF(H1677&lt;=0,"Below 0%",IF(H1677&lt;=0.05,"0-5%",IF(H1677&lt;=0.1,"5-10%",IF(H1677&lt;=0.2,"10-20%",IF(H1677&lt;=0.4,"20-40%","Above 40%")))))</f>
        <v>10-20%</v>
      </c>
    </row>
    <row r="1678" customFormat="false" ht="15" hidden="false" customHeight="false" outlineLevel="0" collapsed="false">
      <c r="A1678" s="6" t="s">
        <v>157</v>
      </c>
      <c r="B1678" s="45" t="n">
        <v>44863</v>
      </c>
      <c r="C1678" s="6" t="s">
        <v>184</v>
      </c>
      <c r="D1678" s="6" t="s">
        <v>173</v>
      </c>
      <c r="E1678" s="6" t="s">
        <v>174</v>
      </c>
      <c r="F1678" s="34" t="n">
        <v>0.356529176235199</v>
      </c>
      <c r="G1678" s="34" t="n">
        <v>0.27570100112502</v>
      </c>
      <c r="H1678" s="34" t="n">
        <v>0.293173310145243</v>
      </c>
      <c r="I1678" s="35" t="n">
        <v>3.62</v>
      </c>
      <c r="J1678" s="6" t="n">
        <v>1</v>
      </c>
      <c r="K1678" s="35" t="n">
        <v>2.62</v>
      </c>
      <c r="L1678" s="42" t="n">
        <v>133.090009639779</v>
      </c>
      <c r="M1678" s="42" t="n">
        <v>348.69582525622</v>
      </c>
      <c r="N1678" s="42" t="n">
        <v>7279.67307331508</v>
      </c>
      <c r="O1678" s="6" t="str">
        <f aca="false">IF(H1678&lt;=0,"Below 0%",IF(H1678&lt;=0.05,"0-5%",IF(H1678&lt;=0.1,"5-10%",IF(H1678&lt;=0.2,"10-20%",IF(H1678&lt;=0.4,"20-40%","Above 40%")))))</f>
        <v>20-40%</v>
      </c>
    </row>
    <row r="1679" customFormat="false" ht="15" hidden="false" customHeight="false" outlineLevel="0" collapsed="false">
      <c r="A1679" s="6" t="s">
        <v>157</v>
      </c>
      <c r="B1679" s="45" t="n">
        <v>44864</v>
      </c>
      <c r="C1679" s="6" t="s">
        <v>176</v>
      </c>
      <c r="D1679" s="6" t="s">
        <v>189</v>
      </c>
      <c r="E1679" s="6" t="s">
        <v>174</v>
      </c>
      <c r="F1679" s="34" t="n">
        <v>0.277792811393738</v>
      </c>
      <c r="G1679" s="34" t="n">
        <v>0.238663371791038</v>
      </c>
      <c r="H1679" s="34" t="n">
        <v>0.163952429352921</v>
      </c>
      <c r="I1679" s="35" t="n">
        <v>4.2</v>
      </c>
      <c r="J1679" s="6" t="n">
        <v>0</v>
      </c>
      <c r="K1679" s="35" t="n">
        <v>-1</v>
      </c>
      <c r="L1679" s="42" t="n">
        <v>94.8233197462162</v>
      </c>
      <c r="M1679" s="42" t="n">
        <v>-94.8233197462162</v>
      </c>
      <c r="N1679" s="42" t="n">
        <v>7184.84975356886</v>
      </c>
      <c r="O1679" s="6" t="str">
        <f aca="false">IF(H1679&lt;=0,"Below 0%",IF(H1679&lt;=0.05,"0-5%",IF(H1679&lt;=0.1,"5-10%",IF(H1679&lt;=0.2,"10-20%",IF(H1679&lt;=0.4,"20-40%","Above 40%")))))</f>
        <v>10-20%</v>
      </c>
    </row>
    <row r="1680" customFormat="false" ht="15" hidden="false" customHeight="false" outlineLevel="0" collapsed="false">
      <c r="A1680" s="6" t="s">
        <v>157</v>
      </c>
      <c r="B1680" s="45" t="n">
        <v>44870</v>
      </c>
      <c r="C1680" s="6" t="s">
        <v>173</v>
      </c>
      <c r="D1680" s="6" t="s">
        <v>195</v>
      </c>
      <c r="E1680" s="6" t="s">
        <v>177</v>
      </c>
      <c r="F1680" s="34" t="n">
        <v>0.359739720821381</v>
      </c>
      <c r="G1680" s="34" t="n">
        <v>0.316455696202532</v>
      </c>
      <c r="H1680" s="34" t="n">
        <v>0.136777517795563</v>
      </c>
      <c r="I1680" s="35" t="n">
        <v>3.15</v>
      </c>
      <c r="J1680" s="6" t="n">
        <v>1</v>
      </c>
      <c r="K1680" s="35" t="n">
        <v>2.15</v>
      </c>
      <c r="L1680" s="42" t="n">
        <v>111.265018207242</v>
      </c>
      <c r="M1680" s="42" t="n">
        <v>239.219789145571</v>
      </c>
      <c r="N1680" s="42" t="n">
        <v>7424.06954271443</v>
      </c>
      <c r="O1680" s="6" t="str">
        <f aca="false">IF(H1680&lt;=0,"Below 0%",IF(H1680&lt;=0.05,"0-5%",IF(H1680&lt;=0.1,"5-10%",IF(H1680&lt;=0.2,"10-20%",IF(H1680&lt;=0.4,"20-40%","Above 40%")))))</f>
        <v>10-20%</v>
      </c>
    </row>
    <row r="1681" customFormat="false" ht="15" hidden="false" customHeight="false" outlineLevel="0" collapsed="false">
      <c r="A1681" s="6" t="s">
        <v>157</v>
      </c>
      <c r="B1681" s="45" t="n">
        <v>44870</v>
      </c>
      <c r="C1681" s="6" t="s">
        <v>203</v>
      </c>
      <c r="D1681" s="6" t="s">
        <v>201</v>
      </c>
      <c r="E1681" s="6" t="s">
        <v>187</v>
      </c>
      <c r="F1681" s="34" t="n">
        <v>0.318813174962997</v>
      </c>
      <c r="G1681" s="34" t="n">
        <v>0.284097456580789</v>
      </c>
      <c r="H1681" s="34" t="n">
        <v>0.122196512422267</v>
      </c>
      <c r="I1681" s="35" t="n">
        <v>3.55</v>
      </c>
      <c r="J1681" s="6" t="n">
        <v>0</v>
      </c>
      <c r="K1681" s="35" t="n">
        <v>-1</v>
      </c>
      <c r="L1681" s="42" t="n">
        <v>92.8302107838631</v>
      </c>
      <c r="M1681" s="42" t="n">
        <v>-92.8302107838631</v>
      </c>
      <c r="N1681" s="42" t="n">
        <v>7331.23933193057</v>
      </c>
      <c r="O1681" s="6" t="str">
        <f aca="false">IF(H1681&lt;=0,"Below 0%",IF(H1681&lt;=0.05,"0-5%",IF(H1681&lt;=0.1,"5-10%",IF(H1681&lt;=0.2,"10-20%",IF(H1681&lt;=0.4,"20-40%","Above 40%")))))</f>
        <v>10-20%</v>
      </c>
    </row>
    <row r="1682" customFormat="false" ht="15" hidden="false" customHeight="false" outlineLevel="0" collapsed="false">
      <c r="A1682" s="6" t="s">
        <v>157</v>
      </c>
      <c r="B1682" s="45" t="n">
        <v>44871</v>
      </c>
      <c r="C1682" s="6" t="s">
        <v>190</v>
      </c>
      <c r="D1682" s="6" t="s">
        <v>185</v>
      </c>
      <c r="E1682" s="6" t="s">
        <v>174</v>
      </c>
      <c r="F1682" s="34" t="n">
        <v>0.372046023607254</v>
      </c>
      <c r="G1682" s="34" t="n">
        <v>0.282200816897102</v>
      </c>
      <c r="H1682" s="34" t="n">
        <v>0.318373304861526</v>
      </c>
      <c r="I1682" s="35" t="n">
        <v>3.54</v>
      </c>
      <c r="J1682" s="6" t="n">
        <v>0</v>
      </c>
      <c r="K1682" s="35" t="n">
        <v>-1</v>
      </c>
      <c r="L1682" s="42" t="n">
        <v>146.624786638611</v>
      </c>
      <c r="M1682" s="42" t="n">
        <v>-146.624786638611</v>
      </c>
      <c r="N1682" s="42" t="n">
        <v>7184.61454529196</v>
      </c>
      <c r="O1682" s="6" t="str">
        <f aca="false">IF(H1682&lt;=0,"Below 0%",IF(H1682&lt;=0.05,"0-5%",IF(H1682&lt;=0.1,"5-10%",IF(H1682&lt;=0.2,"10-20%",IF(H1682&lt;=0.4,"20-40%","Above 40%")))))</f>
        <v>20-40%</v>
      </c>
    </row>
    <row r="1683" customFormat="false" ht="15" hidden="false" customHeight="false" outlineLevel="0" collapsed="false">
      <c r="A1683" s="6" t="s">
        <v>157</v>
      </c>
      <c r="B1683" s="45" t="n">
        <v>44871</v>
      </c>
      <c r="C1683" s="6" t="s">
        <v>179</v>
      </c>
      <c r="D1683" s="6" t="s">
        <v>188</v>
      </c>
      <c r="E1683" s="6" t="s">
        <v>174</v>
      </c>
      <c r="F1683" s="34" t="n">
        <v>0.291796624660492</v>
      </c>
      <c r="G1683" s="34" t="n">
        <v>0.258166491043203</v>
      </c>
      <c r="H1683" s="34" t="n">
        <v>0.130265293072681</v>
      </c>
      <c r="I1683" s="35" t="n">
        <v>3.84</v>
      </c>
      <c r="J1683" s="6" t="n">
        <v>0</v>
      </c>
      <c r="K1683" s="35" t="n">
        <v>-1</v>
      </c>
      <c r="L1683" s="42" t="n">
        <v>77.7647264040544</v>
      </c>
      <c r="M1683" s="42" t="n">
        <v>-77.7647264040544</v>
      </c>
      <c r="N1683" s="42" t="n">
        <v>7106.84981888791</v>
      </c>
      <c r="O1683" s="6" t="str">
        <f aca="false">IF(H1683&lt;=0,"Below 0%",IF(H1683&lt;=0.05,"0-5%",IF(H1683&lt;=0.1,"5-10%",IF(H1683&lt;=0.2,"10-20%",IF(H1683&lt;=0.4,"20-40%","Above 40%")))))</f>
        <v>10-20%</v>
      </c>
    </row>
    <row r="1684" customFormat="false" ht="15" hidden="false" customHeight="false" outlineLevel="0" collapsed="false">
      <c r="A1684" s="6" t="s">
        <v>157</v>
      </c>
      <c r="B1684" s="45" t="n">
        <v>44871</v>
      </c>
      <c r="C1684" s="6" t="s">
        <v>189</v>
      </c>
      <c r="D1684" s="6" t="s">
        <v>180</v>
      </c>
      <c r="E1684" s="6" t="s">
        <v>177</v>
      </c>
      <c r="F1684" s="34" t="n">
        <v>0.264825880527496</v>
      </c>
      <c r="G1684" s="34" t="n">
        <v>0.228024467603081</v>
      </c>
      <c r="H1684" s="34" t="n">
        <v>0.161392386138469</v>
      </c>
      <c r="I1684" s="35" t="n">
        <v>4.35</v>
      </c>
      <c r="J1684" s="6" t="n">
        <v>1</v>
      </c>
      <c r="K1684" s="35" t="n">
        <v>3.35</v>
      </c>
      <c r="L1684" s="42" t="n">
        <v>83.1562673744368</v>
      </c>
      <c r="M1684" s="42" t="n">
        <v>278.573495704363</v>
      </c>
      <c r="N1684" s="42" t="n">
        <v>7385.42331459227</v>
      </c>
      <c r="O1684" s="6" t="str">
        <f aca="false">IF(H1684&lt;=0,"Below 0%",IF(H1684&lt;=0.05,"0-5%",IF(H1684&lt;=0.1,"5-10%",IF(H1684&lt;=0.2,"10-20%",IF(H1684&lt;=0.4,"20-40%","Above 40%")))))</f>
        <v>10-20%</v>
      </c>
    </row>
    <row r="1685" customFormat="false" ht="15" hidden="false" customHeight="false" outlineLevel="0" collapsed="false">
      <c r="A1685" s="6" t="s">
        <v>157</v>
      </c>
      <c r="B1685" s="45" t="n">
        <v>44877</v>
      </c>
      <c r="C1685" s="6" t="s">
        <v>189</v>
      </c>
      <c r="D1685" s="6" t="s">
        <v>195</v>
      </c>
      <c r="E1685" s="6" t="s">
        <v>177</v>
      </c>
      <c r="F1685" s="34" t="n">
        <v>0.354171127080917</v>
      </c>
      <c r="G1685" s="34" t="n">
        <v>0.265156463592838</v>
      </c>
      <c r="H1685" s="34" t="n">
        <v>0.335706179973672</v>
      </c>
      <c r="I1685" s="35" t="n">
        <v>3.75</v>
      </c>
      <c r="J1685" s="6" t="n">
        <v>1</v>
      </c>
      <c r="K1685" s="35" t="n">
        <v>2.75</v>
      </c>
      <c r="L1685" s="42" t="n">
        <v>147.708466291845</v>
      </c>
      <c r="M1685" s="42" t="n">
        <v>406.198282302575</v>
      </c>
      <c r="N1685" s="42" t="n">
        <v>7791.62159689484</v>
      </c>
      <c r="O1685" s="6" t="str">
        <f aca="false">IF(H1685&lt;=0,"Below 0%",IF(H1685&lt;=0.05,"0-5%",IF(H1685&lt;=0.1,"5-10%",IF(H1685&lt;=0.2,"10-20%",IF(H1685&lt;=0.4,"20-40%","Above 40%")))))</f>
        <v>20-40%</v>
      </c>
    </row>
    <row r="1686" customFormat="false" ht="15" hidden="false" customHeight="false" outlineLevel="0" collapsed="false">
      <c r="A1686" s="6" t="s">
        <v>157</v>
      </c>
      <c r="B1686" s="45" t="n">
        <v>44877</v>
      </c>
      <c r="C1686" s="6" t="s">
        <v>207</v>
      </c>
      <c r="D1686" s="6" t="s">
        <v>180</v>
      </c>
      <c r="E1686" s="6" t="s">
        <v>174</v>
      </c>
      <c r="F1686" s="34" t="n">
        <v>0.340080499649048</v>
      </c>
      <c r="G1686" s="34" t="n">
        <v>0.292922560949392</v>
      </c>
      <c r="H1686" s="34" t="n">
        <v>0.160991145737674</v>
      </c>
      <c r="I1686" s="35" t="n">
        <v>3.42</v>
      </c>
      <c r="J1686" s="6" t="n">
        <v>0</v>
      </c>
      <c r="K1686" s="35" t="n">
        <v>-1</v>
      </c>
      <c r="L1686" s="42" t="n">
        <v>124.41944087231</v>
      </c>
      <c r="M1686" s="42" t="n">
        <v>-124.41944087231</v>
      </c>
      <c r="N1686" s="42" t="n">
        <v>7667.20215602253</v>
      </c>
      <c r="O1686" s="6" t="str">
        <f aca="false">IF(H1686&lt;=0,"Below 0%",IF(H1686&lt;=0.05,"0-5%",IF(H1686&lt;=0.1,"5-10%",IF(H1686&lt;=0.2,"10-20%",IF(H1686&lt;=0.4,"20-40%","Above 40%")))))</f>
        <v>10-20%</v>
      </c>
    </row>
    <row r="1687" customFormat="false" ht="15" hidden="false" customHeight="false" outlineLevel="0" collapsed="false">
      <c r="A1687" s="6" t="s">
        <v>157</v>
      </c>
      <c r="B1687" s="45" t="n">
        <v>44877</v>
      </c>
      <c r="C1687" s="6" t="s">
        <v>188</v>
      </c>
      <c r="D1687" s="6" t="s">
        <v>190</v>
      </c>
      <c r="E1687" s="6" t="s">
        <v>187</v>
      </c>
      <c r="F1687" s="34" t="n">
        <v>0.493740409612656</v>
      </c>
      <c r="G1687" s="34" t="n">
        <v>0.413370757846389</v>
      </c>
      <c r="H1687" s="34" t="n">
        <v>0.194425102019752</v>
      </c>
      <c r="I1687" s="35" t="n">
        <v>2.42</v>
      </c>
      <c r="J1687" s="6" t="n">
        <v>1</v>
      </c>
      <c r="K1687" s="35" t="n">
        <v>1.42</v>
      </c>
      <c r="L1687" s="42" t="n">
        <v>147.708466291845</v>
      </c>
      <c r="M1687" s="42" t="n">
        <v>209.74602213442</v>
      </c>
      <c r="N1687" s="42" t="n">
        <v>7876.94817815695</v>
      </c>
      <c r="O1687" s="6" t="str">
        <f aca="false">IF(H1687&lt;=0,"Below 0%",IF(H1687&lt;=0.05,"0-5%",IF(H1687&lt;=0.1,"5-10%",IF(H1687&lt;=0.2,"10-20%",IF(H1687&lt;=0.4,"20-40%","Above 40%")))))</f>
        <v>10-20%</v>
      </c>
    </row>
    <row r="1688" customFormat="false" ht="15" hidden="false" customHeight="false" outlineLevel="0" collapsed="false">
      <c r="A1688" s="6" t="s">
        <v>157</v>
      </c>
      <c r="B1688" s="45" t="n">
        <v>44877</v>
      </c>
      <c r="C1688" s="6" t="s">
        <v>207</v>
      </c>
      <c r="D1688" s="6" t="s">
        <v>180</v>
      </c>
      <c r="E1688" s="6" t="s">
        <v>187</v>
      </c>
      <c r="F1688" s="34" t="n">
        <v>0.378056675195694</v>
      </c>
      <c r="G1688" s="34" t="n">
        <v>0.306359375671841</v>
      </c>
      <c r="H1688" s="34" t="n">
        <v>0.234030048424738</v>
      </c>
      <c r="I1688" s="35" t="n">
        <v>3.27</v>
      </c>
      <c r="J1688" s="6" t="n">
        <v>1</v>
      </c>
      <c r="K1688" s="35" t="n">
        <v>2.27</v>
      </c>
      <c r="L1688" s="42" t="n">
        <v>147.708466291845</v>
      </c>
      <c r="M1688" s="42" t="n">
        <v>335.298218482489</v>
      </c>
      <c r="N1688" s="42" t="n">
        <v>8212.24639663944</v>
      </c>
      <c r="O1688" s="6" t="str">
        <f aca="false">IF(H1688&lt;=0,"Below 0%",IF(H1688&lt;=0.05,"0-5%",IF(H1688&lt;=0.1,"5-10%",IF(H1688&lt;=0.2,"10-20%",IF(H1688&lt;=0.4,"20-40%","Above 40%")))))</f>
        <v>20-40%</v>
      </c>
    </row>
    <row r="1689" customFormat="false" ht="15" hidden="false" customHeight="false" outlineLevel="0" collapsed="false">
      <c r="A1689" s="6" t="s">
        <v>157</v>
      </c>
      <c r="B1689" s="45" t="n">
        <v>44921</v>
      </c>
      <c r="C1689" s="6" t="s">
        <v>173</v>
      </c>
      <c r="D1689" s="6" t="s">
        <v>203</v>
      </c>
      <c r="E1689" s="6" t="s">
        <v>174</v>
      </c>
      <c r="F1689" s="34" t="n">
        <v>0.351711869239807</v>
      </c>
      <c r="G1689" s="34" t="n">
        <v>0.291464692199791</v>
      </c>
      <c r="H1689" s="34" t="n">
        <v>0.20670488965682</v>
      </c>
      <c r="I1689" s="35" t="n">
        <v>3.44</v>
      </c>
      <c r="J1689" s="6" t="n">
        <v>0</v>
      </c>
      <c r="K1689" s="35" t="n">
        <v>-1</v>
      </c>
      <c r="L1689" s="42" t="n">
        <v>164.244927932789</v>
      </c>
      <c r="M1689" s="42" t="n">
        <v>-164.244927932789</v>
      </c>
      <c r="N1689" s="42" t="n">
        <v>8048.00146870665</v>
      </c>
      <c r="O1689" s="6" t="str">
        <f aca="false">IF(H1689&lt;=0,"Below 0%",IF(H1689&lt;=0.05,"0-5%",IF(H1689&lt;=0.1,"5-10%",IF(H1689&lt;=0.2,"10-20%",IF(H1689&lt;=0.4,"20-40%","Above 40%")))))</f>
        <v>20-40%</v>
      </c>
    </row>
    <row r="1690" customFormat="false" ht="15" hidden="false" customHeight="false" outlineLevel="0" collapsed="false">
      <c r="A1690" s="6" t="s">
        <v>157</v>
      </c>
      <c r="B1690" s="45" t="n">
        <v>44921</v>
      </c>
      <c r="C1690" s="6" t="s">
        <v>195</v>
      </c>
      <c r="D1690" s="6" t="s">
        <v>188</v>
      </c>
      <c r="E1690" s="6" t="s">
        <v>187</v>
      </c>
      <c r="F1690" s="34" t="n">
        <v>0.358183950185776</v>
      </c>
      <c r="G1690" s="34" t="n">
        <v>0.29527027027027</v>
      </c>
      <c r="H1690" s="34" t="n">
        <v>0.213071501773336</v>
      </c>
      <c r="I1690" s="35" t="n">
        <v>3.36</v>
      </c>
      <c r="J1690" s="6" t="n">
        <v>0</v>
      </c>
      <c r="K1690" s="35" t="n">
        <v>-1</v>
      </c>
      <c r="L1690" s="42" t="n">
        <v>164.244927932789</v>
      </c>
      <c r="M1690" s="42" t="n">
        <v>-164.244927932789</v>
      </c>
      <c r="N1690" s="42" t="n">
        <v>7883.75654077387</v>
      </c>
      <c r="O1690" s="6" t="str">
        <f aca="false">IF(H1690&lt;=0,"Below 0%",IF(H1690&lt;=0.05,"0-5%",IF(H1690&lt;=0.1,"5-10%",IF(H1690&lt;=0.2,"10-20%",IF(H1690&lt;=0.4,"20-40%","Above 40%")))))</f>
        <v>20-40%</v>
      </c>
    </row>
    <row r="1691" customFormat="false" ht="15" hidden="false" customHeight="false" outlineLevel="0" collapsed="false">
      <c r="A1691" s="6" t="s">
        <v>157</v>
      </c>
      <c r="B1691" s="45" t="n">
        <v>44921</v>
      </c>
      <c r="C1691" s="6" t="s">
        <v>195</v>
      </c>
      <c r="D1691" s="6" t="s">
        <v>188</v>
      </c>
      <c r="E1691" s="6" t="s">
        <v>174</v>
      </c>
      <c r="F1691" s="34" t="n">
        <v>0.354413568973541</v>
      </c>
      <c r="G1691" s="34" t="n">
        <v>0.269594594594595</v>
      </c>
      <c r="H1691" s="34" t="n">
        <v>0.314616747069777</v>
      </c>
      <c r="I1691" s="35" t="n">
        <v>3.68</v>
      </c>
      <c r="J1691" s="6" t="n">
        <v>0</v>
      </c>
      <c r="K1691" s="35" t="n">
        <v>-1</v>
      </c>
      <c r="L1691" s="42" t="n">
        <v>164.244927932789</v>
      </c>
      <c r="M1691" s="42" t="n">
        <v>-164.244927932789</v>
      </c>
      <c r="N1691" s="42" t="n">
        <v>7719.51161284108</v>
      </c>
      <c r="O1691" s="6" t="str">
        <f aca="false">IF(H1691&lt;=0,"Below 0%",IF(H1691&lt;=0.05,"0-5%",IF(H1691&lt;=0.1,"5-10%",IF(H1691&lt;=0.2,"10-20%",IF(H1691&lt;=0.4,"20-40%","Above 40%")))))</f>
        <v>20-40%</v>
      </c>
    </row>
    <row r="1692" customFormat="false" ht="15" hidden="false" customHeight="false" outlineLevel="0" collapsed="false">
      <c r="A1692" s="6" t="s">
        <v>157</v>
      </c>
      <c r="B1692" s="45" t="n">
        <v>44921</v>
      </c>
      <c r="C1692" s="6" t="s">
        <v>179</v>
      </c>
      <c r="D1692" s="6" t="s">
        <v>201</v>
      </c>
      <c r="E1692" s="6" t="s">
        <v>187</v>
      </c>
      <c r="F1692" s="34" t="n">
        <v>0.350915998220444</v>
      </c>
      <c r="G1692" s="34" t="n">
        <v>0.277932846235941</v>
      </c>
      <c r="H1692" s="34" t="n">
        <v>0.26259275567072</v>
      </c>
      <c r="I1692" s="35" t="n">
        <v>3.59</v>
      </c>
      <c r="J1692" s="6" t="n">
        <v>0</v>
      </c>
      <c r="K1692" s="35" t="n">
        <v>-1</v>
      </c>
      <c r="L1692" s="42" t="n">
        <v>164.244927932789</v>
      </c>
      <c r="M1692" s="42" t="n">
        <v>-164.244927932789</v>
      </c>
      <c r="N1692" s="42" t="n">
        <v>7555.26668490829</v>
      </c>
      <c r="O1692" s="6" t="str">
        <f aca="false">IF(H1692&lt;=0,"Below 0%",IF(H1692&lt;=0.05,"0-5%",IF(H1692&lt;=0.1,"5-10%",IF(H1692&lt;=0.2,"10-20%",IF(H1692&lt;=0.4,"20-40%","Above 40%")))))</f>
        <v>20-40%</v>
      </c>
    </row>
    <row r="1693" customFormat="false" ht="15" hidden="false" customHeight="false" outlineLevel="0" collapsed="false">
      <c r="A1693" s="6" t="s">
        <v>157</v>
      </c>
      <c r="B1693" s="45" t="n">
        <v>44921</v>
      </c>
      <c r="C1693" s="6" t="s">
        <v>179</v>
      </c>
      <c r="D1693" s="6" t="s">
        <v>201</v>
      </c>
      <c r="E1693" s="6" t="s">
        <v>174</v>
      </c>
      <c r="F1693" s="34" t="n">
        <v>0.310851216316223</v>
      </c>
      <c r="G1693" s="34" t="n">
        <v>0.272617190706839</v>
      </c>
      <c r="H1693" s="34" t="n">
        <v>0.14024803612073</v>
      </c>
      <c r="I1693" s="35" t="n">
        <v>3.66</v>
      </c>
      <c r="J1693" s="6" t="n">
        <v>0</v>
      </c>
      <c r="K1693" s="35" t="n">
        <v>-1</v>
      </c>
      <c r="L1693" s="42" t="n">
        <v>106.292596064624</v>
      </c>
      <c r="M1693" s="42" t="n">
        <v>-106.292596064624</v>
      </c>
      <c r="N1693" s="42" t="n">
        <v>7448.97408884367</v>
      </c>
      <c r="O1693" s="6" t="str">
        <f aca="false">IF(H1693&lt;=0,"Below 0%",IF(H1693&lt;=0.05,"0-5%",IF(H1693&lt;=0.1,"5-10%",IF(H1693&lt;=0.2,"10-20%",IF(H1693&lt;=0.4,"20-40%","Above 40%")))))</f>
        <v>10-20%</v>
      </c>
    </row>
    <row r="1694" customFormat="false" ht="15" hidden="false" customHeight="false" outlineLevel="0" collapsed="false">
      <c r="A1694" s="6" t="s">
        <v>157</v>
      </c>
      <c r="B1694" s="45" t="n">
        <v>44926</v>
      </c>
      <c r="C1694" s="6" t="s">
        <v>201</v>
      </c>
      <c r="D1694" s="6" t="s">
        <v>185</v>
      </c>
      <c r="E1694" s="6" t="s">
        <v>177</v>
      </c>
      <c r="F1694" s="34" t="n">
        <v>0.534009993076325</v>
      </c>
      <c r="G1694" s="34" t="n">
        <v>0.457433290978399</v>
      </c>
      <c r="H1694" s="34" t="n">
        <v>0.16740517930852</v>
      </c>
      <c r="I1694" s="35" t="n">
        <v>2.17</v>
      </c>
      <c r="J1694" s="6" t="n">
        <v>1</v>
      </c>
      <c r="K1694" s="35" t="n">
        <v>1.17</v>
      </c>
      <c r="L1694" s="42" t="n">
        <v>148.979481776873</v>
      </c>
      <c r="M1694" s="42" t="n">
        <v>174.305993678942</v>
      </c>
      <c r="N1694" s="42" t="n">
        <v>7623.28008252261</v>
      </c>
      <c r="O1694" s="6" t="str">
        <f aca="false">IF(H1694&lt;=0,"Below 0%",IF(H1694&lt;=0.05,"0-5%",IF(H1694&lt;=0.1,"5-10%",IF(H1694&lt;=0.2,"10-20%",IF(H1694&lt;=0.4,"20-40%","Above 40%")))))</f>
        <v>10-20%</v>
      </c>
    </row>
    <row r="1695" customFormat="false" ht="15" hidden="false" customHeight="false" outlineLevel="0" collapsed="false">
      <c r="A1695" s="6" t="s">
        <v>157</v>
      </c>
      <c r="B1695" s="45" t="n">
        <v>44927</v>
      </c>
      <c r="C1695" s="6" t="s">
        <v>207</v>
      </c>
      <c r="D1695" s="6" t="s">
        <v>190</v>
      </c>
      <c r="E1695" s="6" t="s">
        <v>174</v>
      </c>
      <c r="F1695" s="34" t="n">
        <v>0.296235948801041</v>
      </c>
      <c r="G1695" s="34" t="n">
        <v>0.248377887360498</v>
      </c>
      <c r="H1695" s="34" t="n">
        <v>0.192682456353615</v>
      </c>
      <c r="I1695" s="35" t="n">
        <v>4</v>
      </c>
      <c r="J1695" s="6" t="n">
        <v>1</v>
      </c>
      <c r="K1695" s="35" t="n">
        <v>3</v>
      </c>
      <c r="L1695" s="42" t="n">
        <v>117.489862530503</v>
      </c>
      <c r="M1695" s="42" t="n">
        <v>352.469587591508</v>
      </c>
      <c r="N1695" s="42" t="n">
        <v>7975.74967011411</v>
      </c>
      <c r="O1695" s="6" t="str">
        <f aca="false">IF(H1695&lt;=0,"Below 0%",IF(H1695&lt;=0.05,"0-5%",IF(H1695&lt;=0.1,"5-10%",IF(H1695&lt;=0.2,"10-20%",IF(H1695&lt;=0.4,"20-40%","Above 40%")))))</f>
        <v>10-20%</v>
      </c>
    </row>
    <row r="1696" customFormat="false" ht="15" hidden="false" customHeight="false" outlineLevel="0" collapsed="false">
      <c r="A1696" s="6" t="s">
        <v>157</v>
      </c>
      <c r="B1696" s="45" t="n">
        <v>44929</v>
      </c>
      <c r="C1696" s="6" t="s">
        <v>185</v>
      </c>
      <c r="D1696" s="6" t="s">
        <v>188</v>
      </c>
      <c r="E1696" s="6" t="s">
        <v>174</v>
      </c>
      <c r="F1696" s="34" t="n">
        <v>0.303942650556564</v>
      </c>
      <c r="G1696" s="34" t="n">
        <v>0.250202867189613</v>
      </c>
      <c r="H1696" s="34" t="n">
        <v>0.214784842278506</v>
      </c>
      <c r="I1696" s="35" t="n">
        <v>3.99</v>
      </c>
      <c r="J1696" s="6" t="n">
        <v>1</v>
      </c>
      <c r="K1696" s="35" t="n">
        <v>2.99</v>
      </c>
      <c r="L1696" s="42" t="n">
        <v>141.863762924523</v>
      </c>
      <c r="M1696" s="42" t="n">
        <v>424.172651144324</v>
      </c>
      <c r="N1696" s="42" t="n">
        <v>8399.92232125844</v>
      </c>
      <c r="O1696" s="6" t="str">
        <f aca="false">IF(H1696&lt;=0,"Below 0%",IF(H1696&lt;=0.05,"0-5%",IF(H1696&lt;=0.1,"5-10%",IF(H1696&lt;=0.2,"10-20%",IF(H1696&lt;=0.4,"20-40%","Above 40%")))))</f>
        <v>20-40%</v>
      </c>
    </row>
    <row r="1697" customFormat="false" ht="15" hidden="false" customHeight="false" outlineLevel="0" collapsed="false">
      <c r="A1697" s="6" t="s">
        <v>157</v>
      </c>
      <c r="B1697" s="45" t="n">
        <v>44929</v>
      </c>
      <c r="C1697" s="6" t="s">
        <v>173</v>
      </c>
      <c r="D1697" s="6" t="s">
        <v>201</v>
      </c>
      <c r="E1697" s="6" t="s">
        <v>187</v>
      </c>
      <c r="F1697" s="34" t="n">
        <v>0.359399765729904</v>
      </c>
      <c r="G1697" s="34" t="n">
        <v>0.268478494660959</v>
      </c>
      <c r="H1697" s="34" t="n">
        <v>0.338653832158003</v>
      </c>
      <c r="I1697" s="35" t="n">
        <v>3.68</v>
      </c>
      <c r="J1697" s="6" t="n">
        <v>0</v>
      </c>
      <c r="K1697" s="35" t="n">
        <v>-1</v>
      </c>
      <c r="L1697" s="42" t="n">
        <v>159.514993402282</v>
      </c>
      <c r="M1697" s="42" t="n">
        <v>-159.514993402282</v>
      </c>
      <c r="N1697" s="42" t="n">
        <v>8240.40732785616</v>
      </c>
      <c r="O1697" s="6" t="str">
        <f aca="false">IF(H1697&lt;=0,"Below 0%",IF(H1697&lt;=0.05,"0-5%",IF(H1697&lt;=0.1,"5-10%",IF(H1697&lt;=0.2,"10-20%",IF(H1697&lt;=0.4,"20-40%","Above 40%")))))</f>
        <v>20-40%</v>
      </c>
    </row>
    <row r="1698" customFormat="false" ht="15" hidden="false" customHeight="false" outlineLevel="0" collapsed="false">
      <c r="A1698" s="6" t="s">
        <v>157</v>
      </c>
      <c r="B1698" s="45" t="n">
        <v>44929</v>
      </c>
      <c r="C1698" s="6" t="s">
        <v>195</v>
      </c>
      <c r="D1698" s="6" t="s">
        <v>184</v>
      </c>
      <c r="E1698" s="6" t="s">
        <v>187</v>
      </c>
      <c r="F1698" s="34" t="n">
        <v>0.484605461359024</v>
      </c>
      <c r="G1698" s="34" t="n">
        <v>0.435903887281419</v>
      </c>
      <c r="H1698" s="34" t="n">
        <v>0.111725486967643</v>
      </c>
      <c r="I1698" s="35" t="n">
        <v>2.28</v>
      </c>
      <c r="J1698" s="6" t="n">
        <v>0</v>
      </c>
      <c r="K1698" s="35" t="n">
        <v>-1</v>
      </c>
      <c r="L1698" s="42" t="n">
        <v>159.514993402282</v>
      </c>
      <c r="M1698" s="42" t="n">
        <v>-159.514993402282</v>
      </c>
      <c r="N1698" s="42" t="n">
        <v>8080.89233445387</v>
      </c>
      <c r="O1698" s="6" t="str">
        <f aca="false">IF(H1698&lt;=0,"Below 0%",IF(H1698&lt;=0.05,"0-5%",IF(H1698&lt;=0.1,"5-10%",IF(H1698&lt;=0.2,"10-20%",IF(H1698&lt;=0.4,"20-40%","Above 40%")))))</f>
        <v>10-20%</v>
      </c>
    </row>
    <row r="1699" customFormat="false" ht="15" hidden="false" customHeight="false" outlineLevel="0" collapsed="false">
      <c r="A1699" s="6" t="s">
        <v>157</v>
      </c>
      <c r="B1699" s="45" t="n">
        <v>44930</v>
      </c>
      <c r="C1699" s="6" t="s">
        <v>180</v>
      </c>
      <c r="D1699" s="6" t="s">
        <v>181</v>
      </c>
      <c r="E1699" s="6" t="s">
        <v>177</v>
      </c>
      <c r="F1699" s="34" t="n">
        <v>0.522465527057648</v>
      </c>
      <c r="G1699" s="34" t="n">
        <v>0.444487862062228</v>
      </c>
      <c r="H1699" s="34" t="n">
        <v>0.175432608291343</v>
      </c>
      <c r="I1699" s="35" t="n">
        <v>2.23</v>
      </c>
      <c r="J1699" s="6" t="n">
        <v>1</v>
      </c>
      <c r="K1699" s="35" t="n">
        <v>1.23</v>
      </c>
      <c r="L1699" s="42" t="n">
        <v>161.617846689077</v>
      </c>
      <c r="M1699" s="42" t="n">
        <v>198.789951427565</v>
      </c>
      <c r="N1699" s="42" t="n">
        <v>8279.68228588144</v>
      </c>
      <c r="O1699" s="6" t="str">
        <f aca="false">IF(H1699&lt;=0,"Below 0%",IF(H1699&lt;=0.05,"0-5%",IF(H1699&lt;=0.1,"5-10%",IF(H1699&lt;=0.2,"10-20%",IF(H1699&lt;=0.4,"20-40%","Above 40%")))))</f>
        <v>10-20%</v>
      </c>
    </row>
    <row r="1700" customFormat="false" ht="15" hidden="false" customHeight="false" outlineLevel="0" collapsed="false">
      <c r="A1700" s="6" t="s">
        <v>157</v>
      </c>
      <c r="B1700" s="45" t="n">
        <v>44930</v>
      </c>
      <c r="C1700" s="6" t="s">
        <v>205</v>
      </c>
      <c r="D1700" s="6" t="s">
        <v>189</v>
      </c>
      <c r="E1700" s="6" t="s">
        <v>174</v>
      </c>
      <c r="F1700" s="34" t="n">
        <v>0.334112673997879</v>
      </c>
      <c r="G1700" s="34" t="n">
        <v>0.269472770666088</v>
      </c>
      <c r="H1700" s="34" t="n">
        <v>0.239875454473611</v>
      </c>
      <c r="I1700" s="35" t="n">
        <v>3.7</v>
      </c>
      <c r="J1700" s="6" t="n">
        <v>1</v>
      </c>
      <c r="K1700" s="35" t="n">
        <v>2.7</v>
      </c>
      <c r="L1700" s="42" t="n">
        <v>161.617846689077</v>
      </c>
      <c r="M1700" s="42" t="n">
        <v>436.368186060509</v>
      </c>
      <c r="N1700" s="42" t="n">
        <v>8716.05047194195</v>
      </c>
      <c r="O1700" s="6" t="str">
        <f aca="false">IF(H1700&lt;=0,"Below 0%",IF(H1700&lt;=0.05,"0-5%",IF(H1700&lt;=0.1,"5-10%",IF(H1700&lt;=0.2,"10-20%",IF(H1700&lt;=0.4,"20-40%","Above 40%")))))</f>
        <v>20-40%</v>
      </c>
    </row>
    <row r="1701" customFormat="false" ht="15" hidden="false" customHeight="false" outlineLevel="0" collapsed="false">
      <c r="A1701" s="6" t="s">
        <v>157</v>
      </c>
      <c r="B1701" s="45" t="n">
        <v>44938</v>
      </c>
      <c r="C1701" s="6" t="s">
        <v>184</v>
      </c>
      <c r="D1701" s="6" t="s">
        <v>190</v>
      </c>
      <c r="E1701" s="6" t="s">
        <v>187</v>
      </c>
      <c r="F1701" s="34" t="n">
        <v>0.331427395343781</v>
      </c>
      <c r="G1701" s="34" t="n">
        <v>0.284119013715057</v>
      </c>
      <c r="H1701" s="34" t="n">
        <v>0.166509030881578</v>
      </c>
      <c r="I1701" s="35" t="n">
        <v>3.52</v>
      </c>
      <c r="J1701" s="6" t="n">
        <v>1</v>
      </c>
      <c r="K1701" s="35" t="n">
        <v>2.52</v>
      </c>
      <c r="L1701" s="42" t="n">
        <v>144.07807100916</v>
      </c>
      <c r="M1701" s="42" t="n">
        <v>363.076738943084</v>
      </c>
      <c r="N1701" s="42" t="n">
        <v>9079.12721088503</v>
      </c>
      <c r="O1701" s="6" t="str">
        <f aca="false">IF(H1701&lt;=0,"Below 0%",IF(H1701&lt;=0.05,"0-5%",IF(H1701&lt;=0.1,"5-10%",IF(H1701&lt;=0.2,"10-20%",IF(H1701&lt;=0.4,"20-40%","Above 40%")))))</f>
        <v>10-20%</v>
      </c>
    </row>
    <row r="1702" customFormat="false" ht="15" hidden="false" customHeight="false" outlineLevel="0" collapsed="false">
      <c r="A1702" s="6" t="s">
        <v>157</v>
      </c>
      <c r="B1702" s="45" t="n">
        <v>44939</v>
      </c>
      <c r="C1702" s="6" t="s">
        <v>182</v>
      </c>
      <c r="D1702" s="6" t="s">
        <v>205</v>
      </c>
      <c r="E1702" s="6" t="s">
        <v>177</v>
      </c>
      <c r="F1702" s="34" t="n">
        <v>0.278469145298004</v>
      </c>
      <c r="G1702" s="34" t="n">
        <v>0.23696682464455</v>
      </c>
      <c r="H1702" s="34" t="n">
        <v>0.175139793157578</v>
      </c>
      <c r="I1702" s="35" t="n">
        <v>4.2</v>
      </c>
      <c r="J1702" s="6" t="n">
        <v>0</v>
      </c>
      <c r="K1702" s="35" t="n">
        <v>-1</v>
      </c>
      <c r="L1702" s="42" t="n">
        <v>120.277447334094</v>
      </c>
      <c r="M1702" s="42" t="n">
        <v>-120.277447334094</v>
      </c>
      <c r="N1702" s="42" t="n">
        <v>8958.84976355094</v>
      </c>
      <c r="O1702" s="6" t="str">
        <f aca="false">IF(H1702&lt;=0,"Below 0%",IF(H1702&lt;=0.05,"0-5%",IF(H1702&lt;=0.1,"5-10%",IF(H1702&lt;=0.2,"10-20%",IF(H1702&lt;=0.4,"20-40%","Above 40%")))))</f>
        <v>10-20%</v>
      </c>
    </row>
    <row r="1703" customFormat="false" ht="15" hidden="false" customHeight="false" outlineLevel="0" collapsed="false">
      <c r="A1703" s="6" t="s">
        <v>157</v>
      </c>
      <c r="B1703" s="45" t="n">
        <v>44940</v>
      </c>
      <c r="C1703" s="6" t="s">
        <v>203</v>
      </c>
      <c r="D1703" s="6" t="s">
        <v>189</v>
      </c>
      <c r="E1703" s="6" t="s">
        <v>174</v>
      </c>
      <c r="F1703" s="34" t="n">
        <v>0.380062520503998</v>
      </c>
      <c r="G1703" s="34" t="n">
        <v>0.292158113434333</v>
      </c>
      <c r="H1703" s="34" t="n">
        <v>0.300879568382835</v>
      </c>
      <c r="I1703" s="35" t="n">
        <v>3.41</v>
      </c>
      <c r="J1703" s="6" t="n">
        <v>0</v>
      </c>
      <c r="K1703" s="35" t="n">
        <v>-1</v>
      </c>
      <c r="L1703" s="42" t="n">
        <v>179.176995271019</v>
      </c>
      <c r="M1703" s="42" t="n">
        <v>-179.176995271019</v>
      </c>
      <c r="N1703" s="42" t="n">
        <v>8779.67276827992</v>
      </c>
      <c r="O1703" s="6" t="str">
        <f aca="false">IF(H1703&lt;=0,"Below 0%",IF(H1703&lt;=0.05,"0-5%",IF(H1703&lt;=0.1,"5-10%",IF(H1703&lt;=0.2,"10-20%",IF(H1703&lt;=0.4,"20-40%","Above 40%")))))</f>
        <v>20-40%</v>
      </c>
    </row>
    <row r="1704" customFormat="false" ht="15" hidden="false" customHeight="false" outlineLevel="0" collapsed="false">
      <c r="A1704" s="6" t="s">
        <v>157</v>
      </c>
      <c r="B1704" s="45" t="n">
        <v>44940</v>
      </c>
      <c r="C1704" s="6" t="s">
        <v>201</v>
      </c>
      <c r="D1704" s="6" t="s">
        <v>183</v>
      </c>
      <c r="E1704" s="6" t="s">
        <v>174</v>
      </c>
      <c r="F1704" s="34" t="n">
        <v>0.342684060335159</v>
      </c>
      <c r="G1704" s="34" t="n">
        <v>0.25587681218773</v>
      </c>
      <c r="H1704" s="34" t="n">
        <v>0.339254062942369</v>
      </c>
      <c r="I1704" s="35" t="n">
        <v>3.95</v>
      </c>
      <c r="J1704" s="6" t="n">
        <v>0</v>
      </c>
      <c r="K1704" s="35" t="n">
        <v>-1</v>
      </c>
      <c r="L1704" s="42" t="n">
        <v>179.176995271019</v>
      </c>
      <c r="M1704" s="42" t="n">
        <v>-179.176995271019</v>
      </c>
      <c r="N1704" s="42" t="n">
        <v>8600.4957730089</v>
      </c>
      <c r="O1704" s="6" t="str">
        <f aca="false">IF(H1704&lt;=0,"Below 0%",IF(H1704&lt;=0.05,"0-5%",IF(H1704&lt;=0.1,"5-10%",IF(H1704&lt;=0.2,"10-20%",IF(H1704&lt;=0.4,"20-40%","Above 40%")))))</f>
        <v>20-40%</v>
      </c>
    </row>
    <row r="1705" customFormat="false" ht="15" hidden="false" customHeight="false" outlineLevel="0" collapsed="false">
      <c r="A1705" s="6" t="s">
        <v>157</v>
      </c>
      <c r="B1705" s="45" t="n">
        <v>44940</v>
      </c>
      <c r="C1705" s="6" t="s">
        <v>176</v>
      </c>
      <c r="D1705" s="6" t="s">
        <v>194</v>
      </c>
      <c r="E1705" s="6" t="s">
        <v>174</v>
      </c>
      <c r="F1705" s="34" t="n">
        <v>0.289670944213867</v>
      </c>
      <c r="G1705" s="34" t="n">
        <v>0.240426131030599</v>
      </c>
      <c r="H1705" s="34" t="n">
        <v>0.204823048859864</v>
      </c>
      <c r="I1705" s="35" t="n">
        <v>4.15</v>
      </c>
      <c r="J1705" s="6" t="n">
        <v>0</v>
      </c>
      <c r="K1705" s="35" t="n">
        <v>-1</v>
      </c>
      <c r="L1705" s="42" t="n">
        <v>143.721578354975</v>
      </c>
      <c r="M1705" s="42" t="n">
        <v>-143.721578354975</v>
      </c>
      <c r="N1705" s="42" t="n">
        <v>8456.77419465393</v>
      </c>
      <c r="O1705" s="6" t="str">
        <f aca="false">IF(H1705&lt;=0,"Below 0%",IF(H1705&lt;=0.05,"0-5%",IF(H1705&lt;=0.1,"5-10%",IF(H1705&lt;=0.2,"10-20%",IF(H1705&lt;=0.4,"20-40%","Above 40%")))))</f>
        <v>20-40%</v>
      </c>
    </row>
    <row r="1706" customFormat="false" ht="15" hidden="false" customHeight="false" outlineLevel="0" collapsed="false">
      <c r="A1706" s="6" t="s">
        <v>157</v>
      </c>
      <c r="B1706" s="45" t="n">
        <v>44941</v>
      </c>
      <c r="C1706" s="6" t="s">
        <v>181</v>
      </c>
      <c r="D1706" s="6" t="s">
        <v>185</v>
      </c>
      <c r="E1706" s="6" t="s">
        <v>174</v>
      </c>
      <c r="F1706" s="34" t="n">
        <v>0.308987885713577</v>
      </c>
      <c r="G1706" s="34" t="n">
        <v>0.259214878013709</v>
      </c>
      <c r="H1706" s="34" t="n">
        <v>0.192014471087715</v>
      </c>
      <c r="I1706" s="35" t="n">
        <v>3.85</v>
      </c>
      <c r="J1706" s="6" t="n">
        <v>0</v>
      </c>
      <c r="K1706" s="35" t="n">
        <v>-1</v>
      </c>
      <c r="L1706" s="42" t="n">
        <v>140.652000179352</v>
      </c>
      <c r="M1706" s="42" t="n">
        <v>-140.652000179352</v>
      </c>
      <c r="N1706" s="42" t="n">
        <v>8316.12219447457</v>
      </c>
      <c r="O1706" s="6" t="str">
        <f aca="false">IF(H1706&lt;=0,"Below 0%",IF(H1706&lt;=0.05,"0-5%",IF(H1706&lt;=0.1,"5-10%",IF(H1706&lt;=0.2,"10-20%",IF(H1706&lt;=0.4,"20-40%","Above 40%")))))</f>
        <v>10-20%</v>
      </c>
    </row>
    <row r="1707" customFormat="false" ht="15" hidden="false" customHeight="false" outlineLevel="0" collapsed="false">
      <c r="A1707" s="6" t="s">
        <v>157</v>
      </c>
      <c r="B1707" s="45" t="n">
        <v>44944</v>
      </c>
      <c r="C1707" s="6" t="s">
        <v>180</v>
      </c>
      <c r="D1707" s="6" t="s">
        <v>176</v>
      </c>
      <c r="E1707" s="6" t="s">
        <v>177</v>
      </c>
      <c r="F1707" s="34" t="n">
        <v>0.594288408756256</v>
      </c>
      <c r="G1707" s="34" t="n">
        <v>0.536686771681209</v>
      </c>
      <c r="H1707" s="34" t="n">
        <v>0.107328222185552</v>
      </c>
      <c r="I1707" s="35" t="n">
        <v>1.84</v>
      </c>
      <c r="J1707" s="6" t="n">
        <v>0</v>
      </c>
      <c r="K1707" s="35" t="n">
        <v>-1</v>
      </c>
      <c r="L1707" s="42" t="n">
        <v>166.322443889491</v>
      </c>
      <c r="M1707" s="42" t="n">
        <v>-166.322443889491</v>
      </c>
      <c r="N1707" s="42" t="n">
        <v>8149.79975058508</v>
      </c>
      <c r="O1707" s="6" t="str">
        <f aca="false">IF(H1707&lt;=0,"Below 0%",IF(H1707&lt;=0.05,"0-5%",IF(H1707&lt;=0.1,"5-10%",IF(H1707&lt;=0.2,"10-20%",IF(H1707&lt;=0.4,"20-40%","Above 40%")))))</f>
        <v>10-20%</v>
      </c>
    </row>
    <row r="1708" customFormat="false" ht="15" hidden="false" customHeight="false" outlineLevel="0" collapsed="false">
      <c r="A1708" s="6" t="s">
        <v>157</v>
      </c>
      <c r="B1708" s="45" t="n">
        <v>44947</v>
      </c>
      <c r="C1708" s="6" t="s">
        <v>199</v>
      </c>
      <c r="D1708" s="6" t="s">
        <v>207</v>
      </c>
      <c r="E1708" s="6" t="s">
        <v>187</v>
      </c>
      <c r="F1708" s="34" t="n">
        <v>0.416136622428894</v>
      </c>
      <c r="G1708" s="34" t="n">
        <v>0.351273219786061</v>
      </c>
      <c r="H1708" s="34" t="n">
        <v>0.184652284857744</v>
      </c>
      <c r="I1708" s="35" t="n">
        <v>2.86</v>
      </c>
      <c r="J1708" s="6" t="n">
        <v>0</v>
      </c>
      <c r="K1708" s="35" t="n">
        <v>-1</v>
      </c>
      <c r="L1708" s="42" t="n">
        <v>162.995995011702</v>
      </c>
      <c r="M1708" s="42" t="n">
        <v>-162.995995011702</v>
      </c>
      <c r="N1708" s="42" t="n">
        <v>7986.80375557338</v>
      </c>
      <c r="O1708" s="6" t="str">
        <f aca="false">IF(H1708&lt;=0,"Below 0%",IF(H1708&lt;=0.05,"0-5%",IF(H1708&lt;=0.1,"5-10%",IF(H1708&lt;=0.2,"10-20%",IF(H1708&lt;=0.4,"20-40%","Above 40%")))))</f>
        <v>10-20%</v>
      </c>
    </row>
    <row r="1709" customFormat="false" ht="15" hidden="false" customHeight="false" outlineLevel="0" collapsed="false">
      <c r="A1709" s="6" t="s">
        <v>157</v>
      </c>
      <c r="B1709" s="45" t="n">
        <v>44947</v>
      </c>
      <c r="C1709" s="6" t="s">
        <v>180</v>
      </c>
      <c r="D1709" s="6" t="s">
        <v>188</v>
      </c>
      <c r="E1709" s="6" t="s">
        <v>174</v>
      </c>
      <c r="F1709" s="34" t="n">
        <v>0.354685395956039</v>
      </c>
      <c r="G1709" s="34" t="n">
        <v>0.264800752070163</v>
      </c>
      <c r="H1709" s="34" t="n">
        <v>0.339442555140704</v>
      </c>
      <c r="I1709" s="35" t="n">
        <v>3.83</v>
      </c>
      <c r="J1709" s="6" t="n">
        <v>1</v>
      </c>
      <c r="K1709" s="35" t="n">
        <v>2.83</v>
      </c>
      <c r="L1709" s="42" t="n">
        <v>162.995995011702</v>
      </c>
      <c r="M1709" s="42" t="n">
        <v>461.278665883115</v>
      </c>
      <c r="N1709" s="42" t="n">
        <v>8448.0824214565</v>
      </c>
      <c r="O1709" s="6" t="str">
        <f aca="false">IF(H1709&lt;=0,"Below 0%",IF(H1709&lt;=0.05,"0-5%",IF(H1709&lt;=0.1,"5-10%",IF(H1709&lt;=0.2,"10-20%",IF(H1709&lt;=0.4,"20-40%","Above 40%")))))</f>
        <v>20-40%</v>
      </c>
    </row>
    <row r="1710" customFormat="false" ht="15" hidden="false" customHeight="false" outlineLevel="0" collapsed="false">
      <c r="A1710" s="6" t="s">
        <v>157</v>
      </c>
      <c r="B1710" s="45" t="n">
        <v>44947</v>
      </c>
      <c r="C1710" s="6" t="s">
        <v>195</v>
      </c>
      <c r="D1710" s="6" t="s">
        <v>201</v>
      </c>
      <c r="E1710" s="6" t="s">
        <v>187</v>
      </c>
      <c r="F1710" s="34" t="n">
        <v>0.367502927780151</v>
      </c>
      <c r="G1710" s="34" t="n">
        <v>0.276630035656251</v>
      </c>
      <c r="H1710" s="34" t="n">
        <v>0.32849973036486</v>
      </c>
      <c r="I1710" s="35" t="n">
        <v>3.61</v>
      </c>
      <c r="J1710" s="6" t="n">
        <v>0</v>
      </c>
      <c r="K1710" s="35" t="n">
        <v>-1</v>
      </c>
      <c r="L1710" s="42" t="n">
        <v>162.995995011702</v>
      </c>
      <c r="M1710" s="42" t="n">
        <v>-162.995995011702</v>
      </c>
      <c r="N1710" s="42" t="n">
        <v>8285.0864264448</v>
      </c>
      <c r="O1710" s="6" t="str">
        <f aca="false">IF(H1710&lt;=0,"Below 0%",IF(H1710&lt;=0.05,"0-5%",IF(H1710&lt;=0.1,"5-10%",IF(H1710&lt;=0.2,"10-20%",IF(H1710&lt;=0.4,"20-40%","Above 40%")))))</f>
        <v>20-40%</v>
      </c>
    </row>
    <row r="1711" customFormat="false" ht="15" hidden="false" customHeight="false" outlineLevel="0" collapsed="false">
      <c r="A1711" s="6" t="s">
        <v>157</v>
      </c>
      <c r="B1711" s="45" t="n">
        <v>44947</v>
      </c>
      <c r="C1711" s="6" t="s">
        <v>179</v>
      </c>
      <c r="D1711" s="6" t="s">
        <v>182</v>
      </c>
      <c r="E1711" s="6" t="s">
        <v>177</v>
      </c>
      <c r="F1711" s="34" t="n">
        <v>0.439872890710831</v>
      </c>
      <c r="G1711" s="34" t="n">
        <v>0.383323219915047</v>
      </c>
      <c r="H1711" s="34" t="n">
        <v>0.147524772457865</v>
      </c>
      <c r="I1711" s="35" t="n">
        <v>2.58</v>
      </c>
      <c r="J1711" s="6" t="n">
        <v>1</v>
      </c>
      <c r="K1711" s="35" t="n">
        <v>1.58</v>
      </c>
      <c r="L1711" s="42" t="n">
        <v>162.995995011702</v>
      </c>
      <c r="M1711" s="42" t="n">
        <v>257.533672118489</v>
      </c>
      <c r="N1711" s="42" t="n">
        <v>8542.62009856328</v>
      </c>
      <c r="O1711" s="6" t="str">
        <f aca="false">IF(H1711&lt;=0,"Below 0%",IF(H1711&lt;=0.05,"0-5%",IF(H1711&lt;=0.1,"5-10%",IF(H1711&lt;=0.2,"10-20%",IF(H1711&lt;=0.4,"20-40%","Above 40%")))))</f>
        <v>10-20%</v>
      </c>
    </row>
    <row r="1712" customFormat="false" ht="15" hidden="false" customHeight="false" outlineLevel="0" collapsed="false">
      <c r="A1712" s="6" t="s">
        <v>157</v>
      </c>
      <c r="B1712" s="45" t="n">
        <v>44948</v>
      </c>
      <c r="C1712" s="6" t="s">
        <v>205</v>
      </c>
      <c r="D1712" s="6" t="s">
        <v>206</v>
      </c>
      <c r="E1712" s="6" t="s">
        <v>177</v>
      </c>
      <c r="F1712" s="34" t="n">
        <v>0.369352340698242</v>
      </c>
      <c r="G1712" s="34" t="n">
        <v>0.334216053328463</v>
      </c>
      <c r="H1712" s="34" t="n">
        <v>0.105130459832364</v>
      </c>
      <c r="I1712" s="35" t="n">
        <v>2.99</v>
      </c>
      <c r="J1712" s="6" t="n">
        <v>0</v>
      </c>
      <c r="K1712" s="35" t="n">
        <v>-1</v>
      </c>
      <c r="L1712" s="42" t="n">
        <v>112.00222631235</v>
      </c>
      <c r="M1712" s="42" t="n">
        <v>-112.00222631235</v>
      </c>
      <c r="N1712" s="42" t="n">
        <v>8430.61787225093</v>
      </c>
      <c r="O1712" s="6" t="str">
        <f aca="false">IF(H1712&lt;=0,"Below 0%",IF(H1712&lt;=0.05,"0-5%",IF(H1712&lt;=0.1,"5-10%",IF(H1712&lt;=0.2,"10-20%",IF(H1712&lt;=0.4,"20-40%","Above 40%")))))</f>
        <v>10-20%</v>
      </c>
    </row>
    <row r="1713" customFormat="false" ht="15" hidden="false" customHeight="false" outlineLevel="0" collapsed="false">
      <c r="A1713" s="6" t="s">
        <v>157</v>
      </c>
      <c r="B1713" s="45" t="n">
        <v>44949</v>
      </c>
      <c r="C1713" s="6" t="s">
        <v>184</v>
      </c>
      <c r="D1713" s="6" t="s">
        <v>181</v>
      </c>
      <c r="E1713" s="6" t="s">
        <v>177</v>
      </c>
      <c r="F1713" s="34" t="n">
        <v>0.575128972530365</v>
      </c>
      <c r="G1713" s="34" t="n">
        <v>0.455711889864014</v>
      </c>
      <c r="H1713" s="34" t="n">
        <v>0.262045132730651</v>
      </c>
      <c r="I1713" s="35" t="n">
        <v>2.19</v>
      </c>
      <c r="J1713" s="6" t="n">
        <v>1</v>
      </c>
      <c r="K1713" s="35" t="n">
        <v>1.19</v>
      </c>
      <c r="L1713" s="42" t="n">
        <v>168.612357445019</v>
      </c>
      <c r="M1713" s="42" t="n">
        <v>200.648705359572</v>
      </c>
      <c r="N1713" s="42" t="n">
        <v>8631.26657761051</v>
      </c>
      <c r="O1713" s="6" t="str">
        <f aca="false">IF(H1713&lt;=0,"Below 0%",IF(H1713&lt;=0.05,"0-5%",IF(H1713&lt;=0.1,"5-10%",IF(H1713&lt;=0.2,"10-20%",IF(H1713&lt;=0.4,"20-40%","Above 40%")))))</f>
        <v>20-40%</v>
      </c>
    </row>
    <row r="1714" customFormat="false" ht="15" hidden="false" customHeight="false" outlineLevel="0" collapsed="false">
      <c r="A1714" s="6" t="s">
        <v>157</v>
      </c>
      <c r="B1714" s="45" t="n">
        <v>44961</v>
      </c>
      <c r="C1714" s="6" t="s">
        <v>182</v>
      </c>
      <c r="D1714" s="6" t="s">
        <v>195</v>
      </c>
      <c r="E1714" s="6" t="s">
        <v>187</v>
      </c>
      <c r="F1714" s="34" t="n">
        <v>0.576791226863861</v>
      </c>
      <c r="G1714" s="34" t="n">
        <v>0.487021414665801</v>
      </c>
      <c r="H1714" s="34" t="n">
        <v>0.184324158024264</v>
      </c>
      <c r="I1714" s="35" t="n">
        <v>2.04</v>
      </c>
      <c r="J1714" s="6" t="n">
        <v>0</v>
      </c>
      <c r="K1714" s="35" t="n">
        <v>-1</v>
      </c>
      <c r="L1714" s="42" t="n">
        <v>172.62533155221</v>
      </c>
      <c r="M1714" s="42" t="n">
        <v>-172.62533155221</v>
      </c>
      <c r="N1714" s="42" t="n">
        <v>8458.6412460583</v>
      </c>
      <c r="O1714" s="6" t="str">
        <f aca="false">IF(H1714&lt;=0,"Below 0%",IF(H1714&lt;=0.05,"0-5%",IF(H1714&lt;=0.1,"5-10%",IF(H1714&lt;=0.2,"10-20%",IF(H1714&lt;=0.4,"20-40%","Above 40%")))))</f>
        <v>10-20%</v>
      </c>
    </row>
    <row r="1715" customFormat="false" ht="15" hidden="false" customHeight="false" outlineLevel="0" collapsed="false">
      <c r="A1715" s="6" t="s">
        <v>157</v>
      </c>
      <c r="B1715" s="45" t="n">
        <v>44961</v>
      </c>
      <c r="C1715" s="6" t="s">
        <v>203</v>
      </c>
      <c r="D1715" s="6" t="s">
        <v>183</v>
      </c>
      <c r="E1715" s="6" t="s">
        <v>177</v>
      </c>
      <c r="F1715" s="34" t="n">
        <v>0.649165093898773</v>
      </c>
      <c r="G1715" s="34" t="n">
        <v>0.519363011219689</v>
      </c>
      <c r="H1715" s="34" t="n">
        <v>0.249925543165373</v>
      </c>
      <c r="I1715" s="35" t="n">
        <v>1.92</v>
      </c>
      <c r="J1715" s="6" t="n">
        <v>0</v>
      </c>
      <c r="K1715" s="35" t="n">
        <v>-1</v>
      </c>
      <c r="L1715" s="42" t="n">
        <v>172.62533155221</v>
      </c>
      <c r="M1715" s="42" t="n">
        <v>-172.62533155221</v>
      </c>
      <c r="N1715" s="42" t="n">
        <v>8286.01591450609</v>
      </c>
      <c r="O1715" s="6" t="str">
        <f aca="false">IF(H1715&lt;=0,"Below 0%",IF(H1715&lt;=0.05,"0-5%",IF(H1715&lt;=0.1,"5-10%",IF(H1715&lt;=0.2,"10-20%",IF(H1715&lt;=0.4,"20-40%","Above 40%")))))</f>
        <v>20-40%</v>
      </c>
    </row>
    <row r="1716" customFormat="false" ht="15" hidden="false" customHeight="false" outlineLevel="0" collapsed="false">
      <c r="A1716" s="6" t="s">
        <v>157</v>
      </c>
      <c r="B1716" s="45" t="n">
        <v>44962</v>
      </c>
      <c r="C1716" s="6" t="s">
        <v>181</v>
      </c>
      <c r="D1716" s="6" t="s">
        <v>194</v>
      </c>
      <c r="E1716" s="6" t="s">
        <v>187</v>
      </c>
      <c r="F1716" s="34" t="n">
        <v>0.273194313049316</v>
      </c>
      <c r="G1716" s="34" t="n">
        <v>0.21484199184386</v>
      </c>
      <c r="H1716" s="34" t="n">
        <v>0.271605754092358</v>
      </c>
      <c r="I1716" s="35" t="n">
        <v>4.65</v>
      </c>
      <c r="J1716" s="6" t="n">
        <v>1</v>
      </c>
      <c r="K1716" s="35" t="n">
        <v>3.65</v>
      </c>
      <c r="L1716" s="42" t="n">
        <v>153.435196226176</v>
      </c>
      <c r="M1716" s="42" t="n">
        <v>560.03846622554</v>
      </c>
      <c r="N1716" s="42" t="n">
        <v>8846.05438073163</v>
      </c>
      <c r="O1716" s="6" t="str">
        <f aca="false">IF(H1716&lt;=0,"Below 0%",IF(H1716&lt;=0.05,"0-5%",IF(H1716&lt;=0.1,"5-10%",IF(H1716&lt;=0.2,"10-20%",IF(H1716&lt;=0.4,"20-40%","Above 40%")))))</f>
        <v>20-40%</v>
      </c>
    </row>
    <row r="1717" customFormat="false" ht="15" hidden="false" customHeight="false" outlineLevel="0" collapsed="false">
      <c r="A1717" s="6" t="s">
        <v>157</v>
      </c>
      <c r="B1717" s="45" t="n">
        <v>44968</v>
      </c>
      <c r="C1717" s="6" t="s">
        <v>179</v>
      </c>
      <c r="D1717" s="6" t="s">
        <v>203</v>
      </c>
      <c r="E1717" s="6" t="s">
        <v>174</v>
      </c>
      <c r="F1717" s="34" t="n">
        <v>0.360012263059616</v>
      </c>
      <c r="G1717" s="34" t="n">
        <v>0.302986161689731</v>
      </c>
      <c r="H1717" s="34" t="n">
        <v>0.188213550915512</v>
      </c>
      <c r="I1717" s="35" t="n">
        <v>3.3</v>
      </c>
      <c r="J1717" s="6" t="n">
        <v>0</v>
      </c>
      <c r="K1717" s="35" t="n">
        <v>-1</v>
      </c>
      <c r="L1717" s="42" t="n">
        <v>176.921087614632</v>
      </c>
      <c r="M1717" s="42" t="n">
        <v>-176.921087614632</v>
      </c>
      <c r="N1717" s="42" t="n">
        <v>8669.13329311699</v>
      </c>
      <c r="O1717" s="6" t="str">
        <f aca="false">IF(H1717&lt;=0,"Below 0%",IF(H1717&lt;=0.05,"0-5%",IF(H1717&lt;=0.1,"5-10%",IF(H1717&lt;=0.2,"10-20%",IF(H1717&lt;=0.4,"20-40%","Above 40%")))))</f>
        <v>10-20%</v>
      </c>
    </row>
    <row r="1718" customFormat="false" ht="15" hidden="false" customHeight="false" outlineLevel="0" collapsed="false">
      <c r="A1718" s="6" t="s">
        <v>157</v>
      </c>
      <c r="B1718" s="45" t="n">
        <v>44968</v>
      </c>
      <c r="C1718" s="6" t="s">
        <v>195</v>
      </c>
      <c r="D1718" s="6" t="s">
        <v>181</v>
      </c>
      <c r="E1718" s="6" t="s">
        <v>174</v>
      </c>
      <c r="F1718" s="34" t="n">
        <v>0.313308119773865</v>
      </c>
      <c r="G1718" s="34" t="n">
        <v>0.259579995670059</v>
      </c>
      <c r="H1718" s="34" t="n">
        <v>0.206980988520001</v>
      </c>
      <c r="I1718" s="35" t="n">
        <v>3.84</v>
      </c>
      <c r="J1718" s="6" t="n">
        <v>0</v>
      </c>
      <c r="K1718" s="35" t="n">
        <v>-1</v>
      </c>
      <c r="L1718" s="42" t="n">
        <v>158.156846353417</v>
      </c>
      <c r="M1718" s="42" t="n">
        <v>-158.156846353417</v>
      </c>
      <c r="N1718" s="42" t="n">
        <v>8510.97644676358</v>
      </c>
      <c r="O1718" s="6" t="str">
        <f aca="false">IF(H1718&lt;=0,"Below 0%",IF(H1718&lt;=0.05,"0-5%",IF(H1718&lt;=0.1,"5-10%",IF(H1718&lt;=0.2,"10-20%",IF(H1718&lt;=0.4,"20-40%","Above 40%")))))</f>
        <v>20-40%</v>
      </c>
    </row>
    <row r="1719" customFormat="false" ht="15" hidden="false" customHeight="false" outlineLevel="0" collapsed="false">
      <c r="A1719" s="6" t="s">
        <v>157</v>
      </c>
      <c r="B1719" s="45" t="n">
        <v>44968</v>
      </c>
      <c r="C1719" s="6" t="s">
        <v>184</v>
      </c>
      <c r="D1719" s="6" t="s">
        <v>207</v>
      </c>
      <c r="E1719" s="6" t="s">
        <v>177</v>
      </c>
      <c r="F1719" s="34" t="n">
        <v>0.284557551145554</v>
      </c>
      <c r="G1719" s="34" t="n">
        <v>0.222769567597154</v>
      </c>
      <c r="H1719" s="34" t="n">
        <v>0.277362766444537</v>
      </c>
      <c r="I1719" s="35" t="n">
        <v>4.5</v>
      </c>
      <c r="J1719" s="6" t="n">
        <v>0</v>
      </c>
      <c r="K1719" s="35" t="n">
        <v>-1</v>
      </c>
      <c r="L1719" s="42" t="n">
        <v>176.921087614632</v>
      </c>
      <c r="M1719" s="42" t="n">
        <v>-176.921087614632</v>
      </c>
      <c r="N1719" s="42" t="n">
        <v>8334.05535914894</v>
      </c>
      <c r="O1719" s="6" t="str">
        <f aca="false">IF(H1719&lt;=0,"Below 0%",IF(H1719&lt;=0.05,"0-5%",IF(H1719&lt;=0.1,"5-10%",IF(H1719&lt;=0.2,"10-20%",IF(H1719&lt;=0.4,"20-40%","Above 40%")))))</f>
        <v>20-40%</v>
      </c>
    </row>
    <row r="1720" customFormat="false" ht="15" hidden="false" customHeight="false" outlineLevel="0" collapsed="false">
      <c r="A1720" s="6" t="s">
        <v>157</v>
      </c>
      <c r="B1720" s="45" t="n">
        <v>44968</v>
      </c>
      <c r="C1720" s="6" t="s">
        <v>184</v>
      </c>
      <c r="D1720" s="6" t="s">
        <v>207</v>
      </c>
      <c r="E1720" s="6" t="s">
        <v>174</v>
      </c>
      <c r="F1720" s="34" t="n">
        <v>0.316852062940598</v>
      </c>
      <c r="G1720" s="34" t="n">
        <v>0.270935960591133</v>
      </c>
      <c r="H1720" s="34" t="n">
        <v>0.169472159580751</v>
      </c>
      <c r="I1720" s="35" t="n">
        <v>3.7</v>
      </c>
      <c r="J1720" s="6" t="n">
        <v>0</v>
      </c>
      <c r="K1720" s="35" t="n">
        <v>-1</v>
      </c>
      <c r="L1720" s="42" t="n">
        <v>141.170441029687</v>
      </c>
      <c r="M1720" s="42" t="n">
        <v>-141.170441029687</v>
      </c>
      <c r="N1720" s="42" t="n">
        <v>8192.88491811926</v>
      </c>
      <c r="O1720" s="6" t="str">
        <f aca="false">IF(H1720&lt;=0,"Below 0%",IF(H1720&lt;=0.05,"0-5%",IF(H1720&lt;=0.1,"5-10%",IF(H1720&lt;=0.2,"10-20%",IF(H1720&lt;=0.4,"20-40%","Above 40%")))))</f>
        <v>10-20%</v>
      </c>
    </row>
    <row r="1721" customFormat="false" ht="15" hidden="false" customHeight="false" outlineLevel="0" collapsed="false">
      <c r="A1721" s="6" t="s">
        <v>157</v>
      </c>
      <c r="B1721" s="45" t="n">
        <v>44968</v>
      </c>
      <c r="C1721" s="6" t="s">
        <v>180</v>
      </c>
      <c r="D1721" s="6" t="s">
        <v>201</v>
      </c>
      <c r="E1721" s="6" t="s">
        <v>187</v>
      </c>
      <c r="F1721" s="34" t="n">
        <v>0.321071565151215</v>
      </c>
      <c r="G1721" s="34" t="n">
        <v>0.250042933195947</v>
      </c>
      <c r="H1721" s="34" t="n">
        <v>0.284065744420002</v>
      </c>
      <c r="I1721" s="35" t="n">
        <v>3.97</v>
      </c>
      <c r="J1721" s="6" t="n">
        <v>0</v>
      </c>
      <c r="K1721" s="35" t="n">
        <v>-1</v>
      </c>
      <c r="L1721" s="42" t="n">
        <v>176.921087614632</v>
      </c>
      <c r="M1721" s="42" t="n">
        <v>-176.921087614632</v>
      </c>
      <c r="N1721" s="42" t="n">
        <v>8015.96383050463</v>
      </c>
      <c r="O1721" s="6" t="str">
        <f aca="false">IF(H1721&lt;=0,"Below 0%",IF(H1721&lt;=0.05,"0-5%",IF(H1721&lt;=0.1,"5-10%",IF(H1721&lt;=0.2,"10-20%",IF(H1721&lt;=0.4,"20-40%","Above 40%")))))</f>
        <v>20-40%</v>
      </c>
    </row>
    <row r="1722" customFormat="false" ht="15" hidden="false" customHeight="false" outlineLevel="0" collapsed="false">
      <c r="A1722" s="6" t="s">
        <v>157</v>
      </c>
      <c r="B1722" s="45" t="n">
        <v>44972</v>
      </c>
      <c r="C1722" s="6" t="s">
        <v>185</v>
      </c>
      <c r="D1722" s="6" t="s">
        <v>194</v>
      </c>
      <c r="E1722" s="6" t="s">
        <v>174</v>
      </c>
      <c r="F1722" s="34" t="n">
        <v>0.358149826526642</v>
      </c>
      <c r="G1722" s="34" t="n">
        <v>0.273609701698586</v>
      </c>
      <c r="H1722" s="34" t="n">
        <v>0.308980728034223</v>
      </c>
      <c r="I1722" s="35" t="n">
        <v>3.65</v>
      </c>
      <c r="J1722" s="6" t="n">
        <v>0</v>
      </c>
      <c r="K1722" s="35" t="n">
        <v>-1</v>
      </c>
      <c r="L1722" s="42" t="n">
        <v>160.319276610092</v>
      </c>
      <c r="M1722" s="42" t="n">
        <v>-160.319276610092</v>
      </c>
      <c r="N1722" s="42" t="n">
        <v>7855.64455389453</v>
      </c>
      <c r="O1722" s="6" t="str">
        <f aca="false">IF(H1722&lt;=0,"Below 0%",IF(H1722&lt;=0.05,"0-5%",IF(H1722&lt;=0.1,"5-10%",IF(H1722&lt;=0.2,"10-20%",IF(H1722&lt;=0.4,"20-40%","Above 40%")))))</f>
        <v>20-40%</v>
      </c>
    </row>
    <row r="1723" customFormat="false" ht="15" hidden="false" customHeight="false" outlineLevel="0" collapsed="false">
      <c r="A1723" s="6" t="s">
        <v>157</v>
      </c>
      <c r="B1723" s="45" t="n">
        <v>44975</v>
      </c>
      <c r="C1723" s="6" t="s">
        <v>182</v>
      </c>
      <c r="D1723" s="6" t="s">
        <v>185</v>
      </c>
      <c r="E1723" s="6" t="s">
        <v>177</v>
      </c>
      <c r="F1723" s="34" t="n">
        <v>0.669392049312592</v>
      </c>
      <c r="G1723" s="34" t="n">
        <v>0.528826966720475</v>
      </c>
      <c r="H1723" s="34" t="n">
        <v>0.265805436254192</v>
      </c>
      <c r="I1723" s="35" t="n">
        <v>1.87</v>
      </c>
      <c r="J1723" s="6" t="n">
        <v>1</v>
      </c>
      <c r="K1723" s="35" t="n">
        <v>0.87</v>
      </c>
      <c r="L1723" s="42" t="n">
        <v>157.112891077891</v>
      </c>
      <c r="M1723" s="42" t="n">
        <v>136.688215237765</v>
      </c>
      <c r="N1723" s="42" t="n">
        <v>7992.3327691323</v>
      </c>
      <c r="O1723" s="6" t="str">
        <f aca="false">IF(H1723&lt;=0,"Below 0%",IF(H1723&lt;=0.05,"0-5%",IF(H1723&lt;=0.1,"5-10%",IF(H1723&lt;=0.2,"10-20%",IF(H1723&lt;=0.4,"20-40%","Above 40%")))))</f>
        <v>20-40%</v>
      </c>
    </row>
    <row r="1724" customFormat="false" ht="15" hidden="false" customHeight="false" outlineLevel="0" collapsed="false">
      <c r="A1724" s="6" t="s">
        <v>157</v>
      </c>
      <c r="B1724" s="45" t="n">
        <v>44975</v>
      </c>
      <c r="C1724" s="6" t="s">
        <v>173</v>
      </c>
      <c r="D1724" s="6" t="s">
        <v>205</v>
      </c>
      <c r="E1724" s="6" t="s">
        <v>174</v>
      </c>
      <c r="F1724" s="34" t="n">
        <v>0.323260813951492</v>
      </c>
      <c r="G1724" s="34" t="n">
        <v>0.291234684260132</v>
      </c>
      <c r="H1724" s="34" t="n">
        <v>0.10996674305027</v>
      </c>
      <c r="I1724" s="35" t="n">
        <v>3.4</v>
      </c>
      <c r="J1724" s="6" t="n">
        <v>0</v>
      </c>
      <c r="K1724" s="35" t="n">
        <v>-1</v>
      </c>
      <c r="L1724" s="42" t="n">
        <v>81.0823359337865</v>
      </c>
      <c r="M1724" s="42" t="n">
        <v>-81.0823359337865</v>
      </c>
      <c r="N1724" s="42" t="n">
        <v>7911.25043319851</v>
      </c>
      <c r="O1724" s="6" t="str">
        <f aca="false">IF(H1724&lt;=0,"Below 0%",IF(H1724&lt;=0.05,"0-5%",IF(H1724&lt;=0.1,"5-10%",IF(H1724&lt;=0.2,"10-20%",IF(H1724&lt;=0.4,"20-40%","Above 40%")))))</f>
        <v>10-20%</v>
      </c>
    </row>
    <row r="1725" customFormat="false" ht="15" hidden="false" customHeight="false" outlineLevel="0" collapsed="false">
      <c r="A1725" s="6" t="s">
        <v>157</v>
      </c>
      <c r="B1725" s="45" t="n">
        <v>44975</v>
      </c>
      <c r="C1725" s="6" t="s">
        <v>203</v>
      </c>
      <c r="D1725" s="6" t="s">
        <v>199</v>
      </c>
      <c r="E1725" s="6" t="s">
        <v>174</v>
      </c>
      <c r="F1725" s="34" t="n">
        <v>0.30311906337738</v>
      </c>
      <c r="G1725" s="34" t="n">
        <v>0.253546313525531</v>
      </c>
      <c r="H1725" s="34" t="n">
        <v>0.195517533513094</v>
      </c>
      <c r="I1725" s="35" t="n">
        <v>3.95</v>
      </c>
      <c r="J1725" s="6" t="n">
        <v>0</v>
      </c>
      <c r="K1725" s="35" t="n">
        <v>-1</v>
      </c>
      <c r="L1725" s="42" t="n">
        <v>131.36255446982</v>
      </c>
      <c r="M1725" s="42" t="n">
        <v>-131.36255446982</v>
      </c>
      <c r="N1725" s="42" t="n">
        <v>7779.88787872869</v>
      </c>
      <c r="O1725" s="6" t="str">
        <f aca="false">IF(H1725&lt;=0,"Below 0%",IF(H1725&lt;=0.05,"0-5%",IF(H1725&lt;=0.1,"5-10%",IF(H1725&lt;=0.2,"10-20%",IF(H1725&lt;=0.4,"20-40%","Above 40%")))))</f>
        <v>10-20%</v>
      </c>
    </row>
    <row r="1726" customFormat="false" ht="15" hidden="false" customHeight="false" outlineLevel="0" collapsed="false">
      <c r="A1726" s="6" t="s">
        <v>157</v>
      </c>
      <c r="B1726" s="45" t="n">
        <v>44976</v>
      </c>
      <c r="C1726" s="6" t="s">
        <v>181</v>
      </c>
      <c r="D1726" s="6" t="s">
        <v>189</v>
      </c>
      <c r="E1726" s="6" t="s">
        <v>187</v>
      </c>
      <c r="F1726" s="34" t="n">
        <v>0.589221358299255</v>
      </c>
      <c r="G1726" s="34" t="n">
        <v>0.531113673099317</v>
      </c>
      <c r="H1726" s="34" t="n">
        <v>0.109407247719402</v>
      </c>
      <c r="I1726" s="35" t="n">
        <v>1.88</v>
      </c>
      <c r="J1726" s="6" t="n">
        <v>1</v>
      </c>
      <c r="K1726" s="35" t="n">
        <v>0.88</v>
      </c>
      <c r="L1726" s="42" t="n">
        <v>155.597757574574</v>
      </c>
      <c r="M1726" s="42" t="n">
        <v>136.926026665625</v>
      </c>
      <c r="N1726" s="42" t="n">
        <v>7916.81390539431</v>
      </c>
      <c r="O1726" s="6" t="str">
        <f aca="false">IF(H1726&lt;=0,"Below 0%",IF(H1726&lt;=0.05,"0-5%",IF(H1726&lt;=0.1,"5-10%",IF(H1726&lt;=0.2,"10-20%",IF(H1726&lt;=0.4,"20-40%","Above 40%")))))</f>
        <v>10-20%</v>
      </c>
    </row>
    <row r="1727" customFormat="false" ht="15" hidden="false" customHeight="false" outlineLevel="0" collapsed="false">
      <c r="A1727" s="6" t="s">
        <v>157</v>
      </c>
      <c r="B1727" s="45" t="n">
        <v>44982</v>
      </c>
      <c r="C1727" s="6" t="s">
        <v>180</v>
      </c>
      <c r="D1727" s="6" t="s">
        <v>183</v>
      </c>
      <c r="E1727" s="6" t="s">
        <v>187</v>
      </c>
      <c r="F1727" s="34" t="n">
        <v>0.235093101859093</v>
      </c>
      <c r="G1727" s="34" t="n">
        <v>0.199488977683547</v>
      </c>
      <c r="H1727" s="34" t="n">
        <v>0.178476648629808</v>
      </c>
      <c r="I1727" s="35" t="n">
        <v>5</v>
      </c>
      <c r="J1727" s="6" t="n">
        <v>0</v>
      </c>
      <c r="K1727" s="35" t="n">
        <v>-1</v>
      </c>
      <c r="L1727" s="42" t="n">
        <v>86.8204864942138</v>
      </c>
      <c r="M1727" s="42" t="n">
        <v>-86.8204864942138</v>
      </c>
      <c r="N1727" s="42" t="n">
        <v>7829.9934189001</v>
      </c>
      <c r="O1727" s="6" t="str">
        <f aca="false">IF(H1727&lt;=0,"Below 0%",IF(H1727&lt;=0.05,"0-5%",IF(H1727&lt;=0.1,"5-10%",IF(H1727&lt;=0.2,"10-20%",IF(H1727&lt;=0.4,"20-40%","Above 40%")))))</f>
        <v>10-20%</v>
      </c>
    </row>
    <row r="1728" customFormat="false" ht="15" hidden="false" customHeight="false" outlineLevel="0" collapsed="false">
      <c r="A1728" s="6" t="s">
        <v>157</v>
      </c>
      <c r="B1728" s="45" t="n">
        <v>44982</v>
      </c>
      <c r="C1728" s="6" t="s">
        <v>205</v>
      </c>
      <c r="D1728" s="6" t="s">
        <v>179</v>
      </c>
      <c r="E1728" s="6" t="s">
        <v>187</v>
      </c>
      <c r="F1728" s="34" t="n">
        <v>0.545699894428253</v>
      </c>
      <c r="G1728" s="34" t="n">
        <v>0.490395480225989</v>
      </c>
      <c r="H1728" s="34" t="n">
        <v>0.112775130343327</v>
      </c>
      <c r="I1728" s="35" t="n">
        <v>2.05</v>
      </c>
      <c r="J1728" s="6" t="n">
        <v>1</v>
      </c>
      <c r="K1728" s="35" t="n">
        <v>1.05</v>
      </c>
      <c r="L1728" s="42" t="n">
        <v>158.336278107886</v>
      </c>
      <c r="M1728" s="42" t="n">
        <v>166.253092013281</v>
      </c>
      <c r="N1728" s="42" t="n">
        <v>7996.24651091338</v>
      </c>
      <c r="O1728" s="6" t="str">
        <f aca="false">IF(H1728&lt;=0,"Below 0%",IF(H1728&lt;=0.05,"0-5%",IF(H1728&lt;=0.1,"5-10%",IF(H1728&lt;=0.2,"10-20%",IF(H1728&lt;=0.4,"20-40%","Above 40%")))))</f>
        <v>10-20%</v>
      </c>
    </row>
    <row r="1729" customFormat="false" ht="15" hidden="false" customHeight="false" outlineLevel="0" collapsed="false">
      <c r="A1729" s="6" t="s">
        <v>157</v>
      </c>
      <c r="B1729" s="45" t="n">
        <v>44982</v>
      </c>
      <c r="C1729" s="6" t="s">
        <v>195</v>
      </c>
      <c r="D1729" s="6" t="s">
        <v>185</v>
      </c>
      <c r="E1729" s="6" t="s">
        <v>174</v>
      </c>
      <c r="F1729" s="34" t="n">
        <v>0.261447787284851</v>
      </c>
      <c r="G1729" s="34" t="n">
        <v>0.23087946499655</v>
      </c>
      <c r="H1729" s="34" t="n">
        <v>0.132399485111237</v>
      </c>
      <c r="I1729" s="35" t="n">
        <v>4.3</v>
      </c>
      <c r="J1729" s="6" t="n">
        <v>0</v>
      </c>
      <c r="K1729" s="35" t="n">
        <v>-1</v>
      </c>
      <c r="L1729" s="42" t="n">
        <v>74.5053067897126</v>
      </c>
      <c r="M1729" s="42" t="n">
        <v>-74.5053067897126</v>
      </c>
      <c r="N1729" s="42" t="n">
        <v>7921.74120412367</v>
      </c>
      <c r="O1729" s="6" t="str">
        <f aca="false">IF(H1729&lt;=0,"Below 0%",IF(H1729&lt;=0.05,"0-5%",IF(H1729&lt;=0.1,"5-10%",IF(H1729&lt;=0.2,"10-20%",IF(H1729&lt;=0.4,"20-40%","Above 40%")))))</f>
        <v>10-20%</v>
      </c>
    </row>
    <row r="1730" customFormat="false" ht="15" hidden="false" customHeight="false" outlineLevel="0" collapsed="false">
      <c r="A1730" s="6" t="s">
        <v>157</v>
      </c>
      <c r="B1730" s="45" t="n">
        <v>44989</v>
      </c>
      <c r="C1730" s="6" t="s">
        <v>182</v>
      </c>
      <c r="D1730" s="6" t="s">
        <v>180</v>
      </c>
      <c r="E1730" s="6" t="s">
        <v>187</v>
      </c>
      <c r="F1730" s="34" t="n">
        <v>0.531595826148987</v>
      </c>
      <c r="G1730" s="34" t="n">
        <v>0.471078721029479</v>
      </c>
      <c r="H1730" s="34" t="n">
        <v>0.128464951648114</v>
      </c>
      <c r="I1730" s="35" t="n">
        <v>2.12</v>
      </c>
      <c r="J1730" s="6" t="n">
        <v>1</v>
      </c>
      <c r="K1730" s="35" t="n">
        <v>1.12</v>
      </c>
      <c r="L1730" s="42" t="n">
        <v>158.434824082473</v>
      </c>
      <c r="M1730" s="42" t="n">
        <v>177.44700297237</v>
      </c>
      <c r="N1730" s="42" t="n">
        <v>8099.18820709604</v>
      </c>
      <c r="O1730" s="6" t="str">
        <f aca="false">IF(H1730&lt;=0,"Below 0%",IF(H1730&lt;=0.05,"0-5%",IF(H1730&lt;=0.1,"5-10%",IF(H1730&lt;=0.2,"10-20%",IF(H1730&lt;=0.4,"20-40%","Above 40%")))))</f>
        <v>10-20%</v>
      </c>
    </row>
    <row r="1731" customFormat="false" ht="15" hidden="false" customHeight="false" outlineLevel="0" collapsed="false">
      <c r="A1731" s="6" t="s">
        <v>157</v>
      </c>
      <c r="B1731" s="45" t="n">
        <v>44989</v>
      </c>
      <c r="C1731" s="6" t="s">
        <v>201</v>
      </c>
      <c r="D1731" s="6" t="s">
        <v>189</v>
      </c>
      <c r="E1731" s="6" t="s">
        <v>187</v>
      </c>
      <c r="F1731" s="34" t="n">
        <v>0.612111210823059</v>
      </c>
      <c r="G1731" s="34" t="n">
        <v>0.544807649544141</v>
      </c>
      <c r="H1731" s="34" t="n">
        <v>0.123536373498488</v>
      </c>
      <c r="I1731" s="35" t="n">
        <v>1.84</v>
      </c>
      <c r="J1731" s="6" t="n">
        <v>1</v>
      </c>
      <c r="K1731" s="35" t="n">
        <v>0.84</v>
      </c>
      <c r="L1731" s="42" t="n">
        <v>158.434824082473</v>
      </c>
      <c r="M1731" s="42" t="n">
        <v>133.085252229278</v>
      </c>
      <c r="N1731" s="42" t="n">
        <v>8232.27345932532</v>
      </c>
      <c r="O1731" s="6" t="str">
        <f aca="false">IF(H1731&lt;=0,"Below 0%",IF(H1731&lt;=0.05,"0-5%",IF(H1731&lt;=0.1,"5-10%",IF(H1731&lt;=0.2,"10-20%",IF(H1731&lt;=0.4,"20-40%","Above 40%")))))</f>
        <v>10-20%</v>
      </c>
    </row>
    <row r="1732" customFormat="false" ht="15" hidden="false" customHeight="false" outlineLevel="0" collapsed="false">
      <c r="A1732" s="6" t="s">
        <v>157</v>
      </c>
      <c r="B1732" s="45" t="n">
        <v>44989</v>
      </c>
      <c r="C1732" s="6" t="s">
        <v>179</v>
      </c>
      <c r="D1732" s="6" t="s">
        <v>195</v>
      </c>
      <c r="E1732" s="6" t="s">
        <v>177</v>
      </c>
      <c r="F1732" s="34" t="n">
        <v>0.414849638938904</v>
      </c>
      <c r="G1732" s="34" t="n">
        <v>0.367021411698966</v>
      </c>
      <c r="H1732" s="34" t="n">
        <v>0.130314542191251</v>
      </c>
      <c r="I1732" s="35" t="n">
        <v>2.73</v>
      </c>
      <c r="J1732" s="6" t="n">
        <v>0</v>
      </c>
      <c r="K1732" s="35" t="n">
        <v>-1</v>
      </c>
      <c r="L1732" s="42" t="n">
        <v>151.725972778939</v>
      </c>
      <c r="M1732" s="42" t="n">
        <v>-151.725972778939</v>
      </c>
      <c r="N1732" s="42" t="n">
        <v>8080.54748654638</v>
      </c>
      <c r="O1732" s="6" t="str">
        <f aca="false">IF(H1732&lt;=0,"Below 0%",IF(H1732&lt;=0.05,"0-5%",IF(H1732&lt;=0.1,"5-10%",IF(H1732&lt;=0.2,"10-20%",IF(H1732&lt;=0.4,"20-40%","Above 40%")))))</f>
        <v>10-20%</v>
      </c>
    </row>
    <row r="1733" customFormat="false" ht="15" hidden="false" customHeight="false" outlineLevel="0" collapsed="false">
      <c r="A1733" s="6" t="s">
        <v>157</v>
      </c>
      <c r="B1733" s="45" t="n">
        <v>44989</v>
      </c>
      <c r="C1733" s="6" t="s">
        <v>203</v>
      </c>
      <c r="D1733" s="6" t="s">
        <v>181</v>
      </c>
      <c r="E1733" s="6" t="s">
        <v>187</v>
      </c>
      <c r="F1733" s="34" t="n">
        <v>0.343248933553696</v>
      </c>
      <c r="G1733" s="34" t="n">
        <v>0.290938712512594</v>
      </c>
      <c r="H1733" s="34" t="n">
        <v>0.179798077022278</v>
      </c>
      <c r="I1733" s="35" t="n">
        <v>3.41</v>
      </c>
      <c r="J1733" s="6" t="n">
        <v>1</v>
      </c>
      <c r="K1733" s="35" t="n">
        <v>2.41</v>
      </c>
      <c r="L1733" s="42" t="n">
        <v>140.092265225244</v>
      </c>
      <c r="M1733" s="42" t="n">
        <v>337.622359192838</v>
      </c>
      <c r="N1733" s="42" t="n">
        <v>8418.16984573922</v>
      </c>
      <c r="O1733" s="6" t="str">
        <f aca="false">IF(H1733&lt;=0,"Below 0%",IF(H1733&lt;=0.05,"0-5%",IF(H1733&lt;=0.1,"5-10%",IF(H1733&lt;=0.2,"10-20%",IF(H1733&lt;=0.4,"20-40%","Above 40%")))))</f>
        <v>10-20%</v>
      </c>
    </row>
    <row r="1734" customFormat="false" ht="15" hidden="false" customHeight="false" outlineLevel="0" collapsed="false">
      <c r="A1734" s="6" t="s">
        <v>157</v>
      </c>
      <c r="B1734" s="45" t="n">
        <v>44990</v>
      </c>
      <c r="C1734" s="6" t="s">
        <v>183</v>
      </c>
      <c r="D1734" s="6" t="s">
        <v>176</v>
      </c>
      <c r="E1734" s="6" t="s">
        <v>187</v>
      </c>
      <c r="F1734" s="34" t="n">
        <v>0.546336114406586</v>
      </c>
      <c r="G1734" s="34" t="n">
        <v>0.403306151575826</v>
      </c>
      <c r="H1734" s="34" t="n">
        <v>0.354643642979168</v>
      </c>
      <c r="I1734" s="35" t="n">
        <v>2.5</v>
      </c>
      <c r="J1734" s="6" t="n">
        <v>1</v>
      </c>
      <c r="K1734" s="35" t="n">
        <v>1.5</v>
      </c>
      <c r="L1734" s="42" t="n">
        <v>168.363396914784</v>
      </c>
      <c r="M1734" s="42" t="n">
        <v>252.545095372176</v>
      </c>
      <c r="N1734" s="42" t="n">
        <v>8670.71494111139</v>
      </c>
      <c r="O1734" s="6" t="str">
        <f aca="false">IF(H1734&lt;=0,"Below 0%",IF(H1734&lt;=0.05,"0-5%",IF(H1734&lt;=0.1,"5-10%",IF(H1734&lt;=0.2,"10-20%",IF(H1734&lt;=0.4,"20-40%","Above 40%")))))</f>
        <v>20-40%</v>
      </c>
    </row>
    <row r="1735" customFormat="false" ht="15" hidden="false" customHeight="false" outlineLevel="0" collapsed="false">
      <c r="A1735" s="6" t="s">
        <v>157</v>
      </c>
      <c r="B1735" s="45" t="n">
        <v>44991</v>
      </c>
      <c r="C1735" s="6" t="s">
        <v>206</v>
      </c>
      <c r="D1735" s="6" t="s">
        <v>184</v>
      </c>
      <c r="E1735" s="6" t="s">
        <v>174</v>
      </c>
      <c r="F1735" s="34" t="n">
        <v>0.308709889650345</v>
      </c>
      <c r="G1735" s="34" t="n">
        <v>0.2600554672811</v>
      </c>
      <c r="H1735" s="34" t="n">
        <v>0.187092480223279</v>
      </c>
      <c r="I1735" s="35" t="n">
        <v>3.83</v>
      </c>
      <c r="J1735" s="6" t="n">
        <v>0</v>
      </c>
      <c r="K1735" s="35" t="n">
        <v>-1</v>
      </c>
      <c r="L1735" s="42" t="n">
        <v>139.680374785934</v>
      </c>
      <c r="M1735" s="42" t="n">
        <v>-139.680374785934</v>
      </c>
      <c r="N1735" s="42" t="n">
        <v>8531.03456632546</v>
      </c>
      <c r="O1735" s="6" t="str">
        <f aca="false">IF(H1735&lt;=0,"Below 0%",IF(H1735&lt;=0.05,"0-5%",IF(H1735&lt;=0.1,"5-10%",IF(H1735&lt;=0.2,"10-20%",IF(H1735&lt;=0.4,"20-40%","Above 40%")))))</f>
        <v>10-20%</v>
      </c>
    </row>
    <row r="1736" customFormat="false" ht="15" hidden="false" customHeight="false" outlineLevel="0" collapsed="false">
      <c r="A1736" s="6" t="s">
        <v>157</v>
      </c>
      <c r="B1736" s="45" t="n">
        <v>44996</v>
      </c>
      <c r="C1736" s="6" t="s">
        <v>173</v>
      </c>
      <c r="D1736" s="6" t="s">
        <v>206</v>
      </c>
      <c r="E1736" s="6" t="s">
        <v>174</v>
      </c>
      <c r="F1736" s="34" t="n">
        <v>0.354739010334015</v>
      </c>
      <c r="G1736" s="34" t="n">
        <v>0.299083634728182</v>
      </c>
      <c r="H1736" s="34" t="n">
        <v>0.186086328850504</v>
      </c>
      <c r="I1736" s="35" t="n">
        <v>3.31</v>
      </c>
      <c r="J1736" s="6" t="n">
        <v>0</v>
      </c>
      <c r="K1736" s="35" t="n">
        <v>-1</v>
      </c>
      <c r="L1736" s="42" t="n">
        <v>160.821195516466</v>
      </c>
      <c r="M1736" s="42" t="n">
        <v>-160.821195516466</v>
      </c>
      <c r="N1736" s="42" t="n">
        <v>8370.21337080899</v>
      </c>
      <c r="O1736" s="6" t="str">
        <f aca="false">IF(H1736&lt;=0,"Below 0%",IF(H1736&lt;=0.05,"0-5%",IF(H1736&lt;=0.1,"5-10%",IF(H1736&lt;=0.2,"10-20%",IF(H1736&lt;=0.4,"20-40%","Above 40%")))))</f>
        <v>10-20%</v>
      </c>
    </row>
    <row r="1737" customFormat="false" ht="15" hidden="false" customHeight="false" outlineLevel="0" collapsed="false">
      <c r="A1737" s="6" t="s">
        <v>157</v>
      </c>
      <c r="B1737" s="45" t="n">
        <v>44996</v>
      </c>
      <c r="C1737" s="6" t="s">
        <v>205</v>
      </c>
      <c r="D1737" s="6" t="s">
        <v>201</v>
      </c>
      <c r="E1737" s="6" t="s">
        <v>187</v>
      </c>
      <c r="F1737" s="34" t="n">
        <v>0.283503383398056</v>
      </c>
      <c r="G1737" s="34" t="n">
        <v>0.244386494991412</v>
      </c>
      <c r="H1737" s="34" t="n">
        <v>0.160061579540304</v>
      </c>
      <c r="I1737" s="35" t="n">
        <v>4.1</v>
      </c>
      <c r="J1737" s="6" t="n">
        <v>0</v>
      </c>
      <c r="K1737" s="35" t="n">
        <v>-1</v>
      </c>
      <c r="L1737" s="42" t="n">
        <v>111.704177723757</v>
      </c>
      <c r="M1737" s="42" t="n">
        <v>-111.704177723757</v>
      </c>
      <c r="N1737" s="42" t="n">
        <v>8258.50919308524</v>
      </c>
      <c r="O1737" s="6" t="str">
        <f aca="false">IF(H1737&lt;=0,"Below 0%",IF(H1737&lt;=0.05,"0-5%",IF(H1737&lt;=0.1,"5-10%",IF(H1737&lt;=0.2,"10-20%",IF(H1737&lt;=0.4,"20-40%","Above 40%")))))</f>
        <v>10-20%</v>
      </c>
    </row>
    <row r="1738" customFormat="false" ht="15" hidden="false" customHeight="false" outlineLevel="0" collapsed="false">
      <c r="A1738" s="6" t="s">
        <v>157</v>
      </c>
      <c r="B1738" s="45" t="n">
        <v>44996</v>
      </c>
      <c r="C1738" s="6" t="s">
        <v>205</v>
      </c>
      <c r="D1738" s="6" t="s">
        <v>201</v>
      </c>
      <c r="E1738" s="6" t="s">
        <v>177</v>
      </c>
      <c r="F1738" s="34" t="n">
        <v>0.552711367607117</v>
      </c>
      <c r="G1738" s="34" t="n">
        <v>0.496031994784549</v>
      </c>
      <c r="H1738" s="34" t="n">
        <v>0.114265558307758</v>
      </c>
      <c r="I1738" s="35" t="n">
        <v>2.02</v>
      </c>
      <c r="J1738" s="6" t="n">
        <v>0</v>
      </c>
      <c r="K1738" s="35" t="n">
        <v>-1</v>
      </c>
      <c r="L1738" s="42" t="n">
        <v>170.620691326509</v>
      </c>
      <c r="M1738" s="42" t="n">
        <v>-170.620691326509</v>
      </c>
      <c r="N1738" s="42" t="n">
        <v>8087.88850175873</v>
      </c>
      <c r="O1738" s="6" t="str">
        <f aca="false">IF(H1738&lt;=0,"Below 0%",IF(H1738&lt;=0.05,"0-5%",IF(H1738&lt;=0.1,"5-10%",IF(H1738&lt;=0.2,"10-20%",IF(H1738&lt;=0.4,"20-40%","Above 40%")))))</f>
        <v>10-20%</v>
      </c>
    </row>
    <row r="1739" customFormat="false" ht="15" hidden="false" customHeight="false" outlineLevel="0" collapsed="false">
      <c r="A1739" s="6" t="s">
        <v>157</v>
      </c>
      <c r="B1739" s="45" t="n">
        <v>44997</v>
      </c>
      <c r="C1739" s="6" t="s">
        <v>189</v>
      </c>
      <c r="D1739" s="6" t="s">
        <v>182</v>
      </c>
      <c r="E1739" s="6" t="s">
        <v>177</v>
      </c>
      <c r="F1739" s="34" t="n">
        <v>0.340376734733582</v>
      </c>
      <c r="G1739" s="34" t="n">
        <v>0.284776123573919</v>
      </c>
      <c r="H1739" s="34" t="n">
        <v>0.195243233392882</v>
      </c>
      <c r="I1739" s="35" t="n">
        <v>3.5</v>
      </c>
      <c r="J1739" s="6" t="n">
        <v>0</v>
      </c>
      <c r="K1739" s="35" t="n">
        <v>-1</v>
      </c>
      <c r="L1739" s="42" t="n">
        <v>154.736327515397</v>
      </c>
      <c r="M1739" s="42" t="n">
        <v>-154.736327515397</v>
      </c>
      <c r="N1739" s="42" t="n">
        <v>7933.15217424333</v>
      </c>
      <c r="O1739" s="6" t="str">
        <f aca="false">IF(H1739&lt;=0,"Below 0%",IF(H1739&lt;=0.05,"0-5%",IF(H1739&lt;=0.1,"5-10%",IF(H1739&lt;=0.2,"10-20%",IF(H1739&lt;=0.4,"20-40%","Above 40%")))))</f>
        <v>10-20%</v>
      </c>
    </row>
    <row r="1740" customFormat="false" ht="15" hidden="false" customHeight="false" outlineLevel="0" collapsed="false">
      <c r="A1740" s="6" t="s">
        <v>157</v>
      </c>
      <c r="B1740" s="45" t="n">
        <v>45000</v>
      </c>
      <c r="C1740" s="6" t="s">
        <v>179</v>
      </c>
      <c r="D1740" s="6" t="s">
        <v>206</v>
      </c>
      <c r="E1740" s="6" t="s">
        <v>187</v>
      </c>
      <c r="F1740" s="34" t="n">
        <v>0.374754995107651</v>
      </c>
      <c r="G1740" s="34" t="n">
        <v>0.316531185202855</v>
      </c>
      <c r="H1740" s="34" t="n">
        <v>0.183943360485892</v>
      </c>
      <c r="I1740" s="35" t="n">
        <v>3.13</v>
      </c>
      <c r="J1740" s="6" t="n">
        <v>0</v>
      </c>
      <c r="K1740" s="35" t="n">
        <v>-1</v>
      </c>
      <c r="L1740" s="42" t="n">
        <v>158.663043484867</v>
      </c>
      <c r="M1740" s="42" t="n">
        <v>-158.663043484867</v>
      </c>
      <c r="N1740" s="42" t="n">
        <v>7774.48913075846</v>
      </c>
      <c r="O1740" s="6" t="str">
        <f aca="false">IF(H1740&lt;=0,"Below 0%",IF(H1740&lt;=0.05,"0-5%",IF(H1740&lt;=0.1,"5-10%",IF(H1740&lt;=0.2,"10-20%",IF(H1740&lt;=0.4,"20-40%","Above 40%")))))</f>
        <v>10-20%</v>
      </c>
    </row>
    <row r="1741" customFormat="false" ht="15" hidden="false" customHeight="false" outlineLevel="0" collapsed="false">
      <c r="A1741" s="6" t="s">
        <v>157</v>
      </c>
      <c r="B1741" s="45" t="n">
        <v>45003</v>
      </c>
      <c r="C1741" s="6" t="s">
        <v>179</v>
      </c>
      <c r="D1741" s="6" t="s">
        <v>181</v>
      </c>
      <c r="E1741" s="6" t="s">
        <v>177</v>
      </c>
      <c r="F1741" s="34" t="n">
        <v>0.695064425468445</v>
      </c>
      <c r="G1741" s="34" t="n">
        <v>0.530757063458664</v>
      </c>
      <c r="H1741" s="34" t="n">
        <v>0.309571691687109</v>
      </c>
      <c r="I1741" s="35" t="n">
        <v>1.88</v>
      </c>
      <c r="J1741" s="6" t="n">
        <v>0</v>
      </c>
      <c r="K1741" s="35" t="n">
        <v>-1</v>
      </c>
      <c r="L1741" s="42" t="n">
        <v>155.489782615169</v>
      </c>
      <c r="M1741" s="42" t="n">
        <v>-155.489782615169</v>
      </c>
      <c r="N1741" s="42" t="n">
        <v>7618.9993481433</v>
      </c>
      <c r="O1741" s="6" t="str">
        <f aca="false">IF(H1741&lt;=0,"Below 0%",IF(H1741&lt;=0.05,"0-5%",IF(H1741&lt;=0.1,"5-10%",IF(H1741&lt;=0.2,"10-20%",IF(H1741&lt;=0.4,"20-40%","Above 40%")))))</f>
        <v>20-40%</v>
      </c>
    </row>
    <row r="1742" customFormat="false" ht="15" hidden="false" customHeight="false" outlineLevel="0" collapsed="false">
      <c r="A1742" s="6" t="s">
        <v>157</v>
      </c>
      <c r="B1742" s="45" t="n">
        <v>45017</v>
      </c>
      <c r="C1742" s="6" t="s">
        <v>199</v>
      </c>
      <c r="D1742" s="6" t="s">
        <v>184</v>
      </c>
      <c r="E1742" s="6" t="s">
        <v>174</v>
      </c>
      <c r="F1742" s="34" t="n">
        <v>0.326623767614365</v>
      </c>
      <c r="G1742" s="34" t="n">
        <v>0.282176398830083</v>
      </c>
      <c r="H1742" s="34" t="n">
        <v>0.15751625213364</v>
      </c>
      <c r="I1742" s="35" t="n">
        <v>3.52</v>
      </c>
      <c r="J1742" s="6" t="n">
        <v>0</v>
      </c>
      <c r="K1742" s="35" t="n">
        <v>-1</v>
      </c>
      <c r="L1742" s="42" t="n">
        <v>113.163048730593</v>
      </c>
      <c r="M1742" s="42" t="n">
        <v>-113.163048730593</v>
      </c>
      <c r="N1742" s="42" t="n">
        <v>7505.8362994127</v>
      </c>
      <c r="O1742" s="6" t="str">
        <f aca="false">IF(H1742&lt;=0,"Below 0%",IF(H1742&lt;=0.05,"0-5%",IF(H1742&lt;=0.1,"5-10%",IF(H1742&lt;=0.2,"10-20%",IF(H1742&lt;=0.4,"20-40%","Above 40%")))))</f>
        <v>10-20%</v>
      </c>
    </row>
    <row r="1743" customFormat="false" ht="15" hidden="false" customHeight="false" outlineLevel="0" collapsed="false">
      <c r="A1743" s="6" t="s">
        <v>157</v>
      </c>
      <c r="B1743" s="45" t="n">
        <v>45017</v>
      </c>
      <c r="C1743" s="6" t="s">
        <v>180</v>
      </c>
      <c r="D1743" s="6" t="s">
        <v>195</v>
      </c>
      <c r="E1743" s="6" t="s">
        <v>187</v>
      </c>
      <c r="F1743" s="34" t="n">
        <v>0.442370623350143</v>
      </c>
      <c r="G1743" s="34" t="n">
        <v>0.38028530565844</v>
      </c>
      <c r="H1743" s="34" t="n">
        <v>0.163259838778694</v>
      </c>
      <c r="I1743" s="35" t="n">
        <v>2.62</v>
      </c>
      <c r="J1743" s="6" t="n">
        <v>1</v>
      </c>
      <c r="K1743" s="35" t="n">
        <v>1.62</v>
      </c>
      <c r="L1743" s="42" t="n">
        <v>152.379986962866</v>
      </c>
      <c r="M1743" s="42" t="n">
        <v>246.855578879843</v>
      </c>
      <c r="N1743" s="42" t="n">
        <v>7752.69187829254</v>
      </c>
      <c r="O1743" s="6" t="str">
        <f aca="false">IF(H1743&lt;=0,"Below 0%",IF(H1743&lt;=0.05,"0-5%",IF(H1743&lt;=0.1,"5-10%",IF(H1743&lt;=0.2,"10-20%",IF(H1743&lt;=0.4,"20-40%","Above 40%")))))</f>
        <v>10-20%</v>
      </c>
    </row>
    <row r="1744" customFormat="false" ht="15" hidden="false" customHeight="false" outlineLevel="0" collapsed="false">
      <c r="A1744" s="6" t="s">
        <v>157</v>
      </c>
      <c r="B1744" s="45" t="n">
        <v>45018</v>
      </c>
      <c r="C1744" s="6" t="s">
        <v>188</v>
      </c>
      <c r="D1744" s="6" t="s">
        <v>176</v>
      </c>
      <c r="E1744" s="6" t="s">
        <v>187</v>
      </c>
      <c r="F1744" s="34" t="n">
        <v>0.446761399507523</v>
      </c>
      <c r="G1744" s="34" t="n">
        <v>0.401850377821166</v>
      </c>
      <c r="H1744" s="34" t="n">
        <v>0.111760556080262</v>
      </c>
      <c r="I1744" s="35" t="n">
        <v>2.49</v>
      </c>
      <c r="J1744" s="6" t="n">
        <v>1</v>
      </c>
      <c r="K1744" s="35" t="n">
        <v>1.49</v>
      </c>
      <c r="L1744" s="42" t="n">
        <v>146.255162871467</v>
      </c>
      <c r="M1744" s="42" t="n">
        <v>217.920192678486</v>
      </c>
      <c r="N1744" s="42" t="n">
        <v>7970.61207097103</v>
      </c>
      <c r="O1744" s="6" t="str">
        <f aca="false">IF(H1744&lt;=0,"Below 0%",IF(H1744&lt;=0.05,"0-5%",IF(H1744&lt;=0.1,"5-10%",IF(H1744&lt;=0.2,"10-20%",IF(H1744&lt;=0.4,"20-40%","Above 40%")))))</f>
        <v>10-20%</v>
      </c>
    </row>
    <row r="1745" customFormat="false" ht="15" hidden="false" customHeight="false" outlineLevel="0" collapsed="false">
      <c r="A1745" s="6" t="s">
        <v>157</v>
      </c>
      <c r="B1745" s="45" t="n">
        <v>45018</v>
      </c>
      <c r="C1745" s="6" t="s">
        <v>189</v>
      </c>
      <c r="D1745" s="6" t="s">
        <v>179</v>
      </c>
      <c r="E1745" s="6" t="s">
        <v>174</v>
      </c>
      <c r="F1745" s="34" t="n">
        <v>0.334593057632446</v>
      </c>
      <c r="G1745" s="34" t="n">
        <v>0.249592169657423</v>
      </c>
      <c r="H1745" s="34" t="n">
        <v>0.340559113259409</v>
      </c>
      <c r="I1745" s="35" t="n">
        <v>4</v>
      </c>
      <c r="J1745" s="6" t="n">
        <v>0</v>
      </c>
      <c r="K1745" s="35" t="n">
        <v>-1</v>
      </c>
      <c r="L1745" s="42" t="n">
        <v>155.053837565851</v>
      </c>
      <c r="M1745" s="42" t="n">
        <v>-155.053837565851</v>
      </c>
      <c r="N1745" s="42" t="n">
        <v>7815.55823340518</v>
      </c>
      <c r="O1745" s="6" t="str">
        <f aca="false">IF(H1745&lt;=0,"Below 0%",IF(H1745&lt;=0.05,"0-5%",IF(H1745&lt;=0.1,"5-10%",IF(H1745&lt;=0.2,"10-20%",IF(H1745&lt;=0.4,"20-40%","Above 40%")))))</f>
        <v>20-40%</v>
      </c>
    </row>
    <row r="1746" customFormat="false" ht="15" hidden="false" customHeight="false" outlineLevel="0" collapsed="false">
      <c r="A1746" s="6" t="s">
        <v>157</v>
      </c>
      <c r="B1746" s="45" t="n">
        <v>45019</v>
      </c>
      <c r="C1746" s="6" t="s">
        <v>173</v>
      </c>
      <c r="D1746" s="6" t="s">
        <v>181</v>
      </c>
      <c r="E1746" s="6" t="s">
        <v>177</v>
      </c>
      <c r="F1746" s="34" t="n">
        <v>0.48520690202713</v>
      </c>
      <c r="G1746" s="34" t="n">
        <v>0.439900867410161</v>
      </c>
      <c r="H1746" s="34" t="n">
        <v>0.102991464608152</v>
      </c>
      <c r="I1746" s="35" t="n">
        <v>2.26</v>
      </c>
      <c r="J1746" s="6" t="n">
        <v>0</v>
      </c>
      <c r="K1746" s="35" t="n">
        <v>-1</v>
      </c>
      <c r="L1746" s="42" t="n">
        <v>149.747954399277</v>
      </c>
      <c r="M1746" s="42" t="n">
        <v>-149.747954399277</v>
      </c>
      <c r="N1746" s="42" t="n">
        <v>7665.8102790059</v>
      </c>
      <c r="O1746" s="6" t="str">
        <f aca="false">IF(H1746&lt;=0,"Below 0%",IF(H1746&lt;=0.05,"0-5%",IF(H1746&lt;=0.1,"5-10%",IF(H1746&lt;=0.2,"10-20%",IF(H1746&lt;=0.4,"20-40%","Above 40%")))))</f>
        <v>10-20%</v>
      </c>
    </row>
    <row r="1747" customFormat="false" ht="15" hidden="false" customHeight="false" outlineLevel="0" collapsed="false">
      <c r="A1747" s="6" t="s">
        <v>157</v>
      </c>
      <c r="B1747" s="45" t="n">
        <v>45020</v>
      </c>
      <c r="C1747" s="6" t="s">
        <v>199</v>
      </c>
      <c r="D1747" s="6" t="s">
        <v>201</v>
      </c>
      <c r="E1747" s="6" t="s">
        <v>174</v>
      </c>
      <c r="F1747" s="34" t="n">
        <v>0.264515727758408</v>
      </c>
      <c r="G1747" s="34" t="n">
        <v>0.222849233390119</v>
      </c>
      <c r="H1747" s="34" t="n">
        <v>0.186971674680824</v>
      </c>
      <c r="I1747" s="35" t="n">
        <v>4.5</v>
      </c>
      <c r="J1747" s="6" t="n">
        <v>0</v>
      </c>
      <c r="K1747" s="35" t="n">
        <v>-1</v>
      </c>
      <c r="L1747" s="42" t="n">
        <v>104.211639473941</v>
      </c>
      <c r="M1747" s="42" t="n">
        <v>-104.211639473941</v>
      </c>
      <c r="N1747" s="42" t="n">
        <v>7561.59863953196</v>
      </c>
      <c r="O1747" s="6" t="str">
        <f aca="false">IF(H1747&lt;=0,"Below 0%",IF(H1747&lt;=0.05,"0-5%",IF(H1747&lt;=0.1,"5-10%",IF(H1747&lt;=0.2,"10-20%",IF(H1747&lt;=0.4,"20-40%","Above 40%")))))</f>
        <v>10-20%</v>
      </c>
    </row>
    <row r="1748" customFormat="false" ht="15" hidden="false" customHeight="false" outlineLevel="0" collapsed="false">
      <c r="A1748" s="6" t="s">
        <v>157</v>
      </c>
      <c r="B1748" s="45" t="n">
        <v>45020</v>
      </c>
      <c r="C1748" s="6" t="s">
        <v>190</v>
      </c>
      <c r="D1748" s="6" t="s">
        <v>183</v>
      </c>
      <c r="E1748" s="6" t="s">
        <v>177</v>
      </c>
      <c r="F1748" s="34" t="n">
        <v>0.355100840330124</v>
      </c>
      <c r="G1748" s="34" t="n">
        <v>0.290797350920127</v>
      </c>
      <c r="H1748" s="34" t="n">
        <v>0.221128181555063</v>
      </c>
      <c r="I1748" s="35" t="n">
        <v>3.46</v>
      </c>
      <c r="J1748" s="6" t="n">
        <v>0</v>
      </c>
      <c r="K1748" s="35" t="n">
        <v>-1</v>
      </c>
      <c r="L1748" s="42" t="n">
        <v>153.316205580118</v>
      </c>
      <c r="M1748" s="42" t="n">
        <v>-153.316205580118</v>
      </c>
      <c r="N1748" s="42" t="n">
        <v>7408.28243395184</v>
      </c>
      <c r="O1748" s="6" t="str">
        <f aca="false">IF(H1748&lt;=0,"Below 0%",IF(H1748&lt;=0.05,"0-5%",IF(H1748&lt;=0.1,"5-10%",IF(H1748&lt;=0.2,"10-20%",IF(H1748&lt;=0.4,"20-40%","Above 40%")))))</f>
        <v>20-40%</v>
      </c>
    </row>
    <row r="1749" customFormat="false" ht="15" hidden="false" customHeight="false" outlineLevel="0" collapsed="false">
      <c r="A1749" s="6" t="s">
        <v>157</v>
      </c>
      <c r="B1749" s="45" t="n">
        <v>45020</v>
      </c>
      <c r="C1749" s="6" t="s">
        <v>195</v>
      </c>
      <c r="D1749" s="6" t="s">
        <v>182</v>
      </c>
      <c r="E1749" s="6" t="s">
        <v>187</v>
      </c>
      <c r="F1749" s="34" t="n">
        <v>0.51166433095932</v>
      </c>
      <c r="G1749" s="34" t="n">
        <v>0.370731707317073</v>
      </c>
      <c r="H1749" s="34" t="n">
        <v>0.380147208508692</v>
      </c>
      <c r="I1749" s="35" t="n">
        <v>2.7</v>
      </c>
      <c r="J1749" s="6" t="n">
        <v>0</v>
      </c>
      <c r="K1749" s="35" t="n">
        <v>-1</v>
      </c>
      <c r="L1749" s="42" t="n">
        <v>153.316205580118</v>
      </c>
      <c r="M1749" s="42" t="n">
        <v>-153.316205580118</v>
      </c>
      <c r="N1749" s="42" t="n">
        <v>7254.96622837173</v>
      </c>
      <c r="O1749" s="6" t="str">
        <f aca="false">IF(H1749&lt;=0,"Below 0%",IF(H1749&lt;=0.05,"0-5%",IF(H1749&lt;=0.1,"5-10%",IF(H1749&lt;=0.2,"10-20%",IF(H1749&lt;=0.4,"20-40%","Above 40%")))))</f>
        <v>20-40%</v>
      </c>
    </row>
    <row r="1750" customFormat="false" ht="15" hidden="false" customHeight="false" outlineLevel="0" collapsed="false">
      <c r="A1750" s="6" t="s">
        <v>157</v>
      </c>
      <c r="B1750" s="45" t="n">
        <v>45021</v>
      </c>
      <c r="C1750" s="6" t="s">
        <v>189</v>
      </c>
      <c r="D1750" s="6" t="s">
        <v>188</v>
      </c>
      <c r="E1750" s="6" t="s">
        <v>177</v>
      </c>
      <c r="F1750" s="34" t="n">
        <v>0.564709961414337</v>
      </c>
      <c r="G1750" s="34" t="n">
        <v>0.449906407687419</v>
      </c>
      <c r="H1750" s="34" t="n">
        <v>0.255172079715477</v>
      </c>
      <c r="I1750" s="35" t="n">
        <v>2.2</v>
      </c>
      <c r="J1750" s="6" t="n">
        <v>1</v>
      </c>
      <c r="K1750" s="35" t="n">
        <v>1.2</v>
      </c>
      <c r="L1750" s="42" t="n">
        <v>145.099324567434</v>
      </c>
      <c r="M1750" s="42" t="n">
        <v>174.119189480921</v>
      </c>
      <c r="N1750" s="42" t="n">
        <v>7429.08541785265</v>
      </c>
      <c r="O1750" s="6" t="str">
        <f aca="false">IF(H1750&lt;=0,"Below 0%",IF(H1750&lt;=0.05,"0-5%",IF(H1750&lt;=0.1,"5-10%",IF(H1750&lt;=0.2,"10-20%",IF(H1750&lt;=0.4,"20-40%","Above 40%")))))</f>
        <v>20-40%</v>
      </c>
    </row>
    <row r="1751" customFormat="false" ht="15" hidden="false" customHeight="false" outlineLevel="0" collapsed="false">
      <c r="A1751" s="6" t="s">
        <v>157</v>
      </c>
      <c r="B1751" s="45" t="n">
        <v>45024</v>
      </c>
      <c r="C1751" s="6" t="s">
        <v>203</v>
      </c>
      <c r="D1751" s="6" t="s">
        <v>190</v>
      </c>
      <c r="E1751" s="6" t="s">
        <v>187</v>
      </c>
      <c r="F1751" s="34" t="n">
        <v>0.316153526306152</v>
      </c>
      <c r="G1751" s="34" t="n">
        <v>0.230354465111827</v>
      </c>
      <c r="H1751" s="34" t="n">
        <v>0.372465370500517</v>
      </c>
      <c r="I1751" s="35" t="n">
        <v>4.3</v>
      </c>
      <c r="J1751" s="6" t="n">
        <v>1</v>
      </c>
      <c r="K1751" s="35" t="n">
        <v>3.3</v>
      </c>
      <c r="L1751" s="42" t="n">
        <v>148.581708357053</v>
      </c>
      <c r="M1751" s="42" t="n">
        <v>490.319637578274</v>
      </c>
      <c r="N1751" s="42" t="n">
        <v>7919.40505543092</v>
      </c>
      <c r="O1751" s="6" t="str">
        <f aca="false">IF(H1751&lt;=0,"Below 0%",IF(H1751&lt;=0.05,"0-5%",IF(H1751&lt;=0.1,"5-10%",IF(H1751&lt;=0.2,"10-20%",IF(H1751&lt;=0.4,"20-40%","Above 40%")))))</f>
        <v>20-40%</v>
      </c>
    </row>
    <row r="1752" customFormat="false" ht="15" hidden="false" customHeight="false" outlineLevel="0" collapsed="false">
      <c r="A1752" s="6" t="s">
        <v>157</v>
      </c>
      <c r="B1752" s="45" t="n">
        <v>45024</v>
      </c>
      <c r="C1752" s="6" t="s">
        <v>181</v>
      </c>
      <c r="D1752" s="6" t="s">
        <v>201</v>
      </c>
      <c r="E1752" s="6" t="s">
        <v>187</v>
      </c>
      <c r="F1752" s="34" t="n">
        <v>0.517770528793335</v>
      </c>
      <c r="G1752" s="34" t="n">
        <v>0.375198125940064</v>
      </c>
      <c r="H1752" s="34" t="n">
        <v>0.379992310718648</v>
      </c>
      <c r="I1752" s="35" t="n">
        <v>2.63</v>
      </c>
      <c r="J1752" s="6" t="n">
        <v>1</v>
      </c>
      <c r="K1752" s="35" t="n">
        <v>1.63</v>
      </c>
      <c r="L1752" s="42" t="n">
        <v>148.581708357053</v>
      </c>
      <c r="M1752" s="42" t="n">
        <v>242.188184621996</v>
      </c>
      <c r="N1752" s="42" t="n">
        <v>8161.59324005292</v>
      </c>
      <c r="O1752" s="6" t="str">
        <f aca="false">IF(H1752&lt;=0,"Below 0%",IF(H1752&lt;=0.05,"0-5%",IF(H1752&lt;=0.1,"5-10%",IF(H1752&lt;=0.2,"10-20%",IF(H1752&lt;=0.4,"20-40%","Above 40%")))))</f>
        <v>20-40%</v>
      </c>
    </row>
    <row r="1753" customFormat="false" ht="15" hidden="false" customHeight="false" outlineLevel="0" collapsed="false">
      <c r="A1753" s="6" t="s">
        <v>157</v>
      </c>
      <c r="B1753" s="45" t="n">
        <v>45024</v>
      </c>
      <c r="C1753" s="6" t="s">
        <v>206</v>
      </c>
      <c r="D1753" s="6" t="s">
        <v>188</v>
      </c>
      <c r="E1753" s="6" t="s">
        <v>177</v>
      </c>
      <c r="F1753" s="34" t="n">
        <v>0.56740665435791</v>
      </c>
      <c r="G1753" s="34" t="n">
        <v>0.458370821510139</v>
      </c>
      <c r="H1753" s="34" t="n">
        <v>0.237876906057292</v>
      </c>
      <c r="I1753" s="35" t="n">
        <v>2.15</v>
      </c>
      <c r="J1753" s="6" t="n">
        <v>1</v>
      </c>
      <c r="K1753" s="35" t="n">
        <v>1.15</v>
      </c>
      <c r="L1753" s="42" t="n">
        <v>148.581708357053</v>
      </c>
      <c r="M1753" s="42" t="n">
        <v>170.868964610611</v>
      </c>
      <c r="N1753" s="42" t="n">
        <v>8332.46220466353</v>
      </c>
      <c r="O1753" s="6" t="str">
        <f aca="false">IF(H1753&lt;=0,"Below 0%",IF(H1753&lt;=0.05,"0-5%",IF(H1753&lt;=0.1,"5-10%",IF(H1753&lt;=0.2,"10-20%",IF(H1753&lt;=0.4,"20-40%","Above 40%")))))</f>
        <v>20-40%</v>
      </c>
    </row>
    <row r="1754" customFormat="false" ht="15" hidden="false" customHeight="false" outlineLevel="0" collapsed="false">
      <c r="A1754" s="6" t="s">
        <v>157</v>
      </c>
      <c r="B1754" s="45" t="n">
        <v>45024</v>
      </c>
      <c r="C1754" s="6" t="s">
        <v>195</v>
      </c>
      <c r="D1754" s="6" t="s">
        <v>199</v>
      </c>
      <c r="E1754" s="6" t="s">
        <v>187</v>
      </c>
      <c r="F1754" s="34" t="n">
        <v>0.618443965911865</v>
      </c>
      <c r="G1754" s="34" t="n">
        <v>0.514901424198714</v>
      </c>
      <c r="H1754" s="34" t="n">
        <v>0.201091969932464</v>
      </c>
      <c r="I1754" s="35" t="n">
        <v>1.92</v>
      </c>
      <c r="J1754" s="6" t="n">
        <v>0</v>
      </c>
      <c r="K1754" s="35" t="n">
        <v>-1</v>
      </c>
      <c r="L1754" s="42" t="n">
        <v>148.581708357053</v>
      </c>
      <c r="M1754" s="42" t="n">
        <v>-148.581708357053</v>
      </c>
      <c r="N1754" s="42" t="n">
        <v>8183.88049630648</v>
      </c>
      <c r="O1754" s="6" t="str">
        <f aca="false">IF(H1754&lt;=0,"Below 0%",IF(H1754&lt;=0.05,"0-5%",IF(H1754&lt;=0.1,"5-10%",IF(H1754&lt;=0.2,"10-20%",IF(H1754&lt;=0.4,"20-40%","Above 40%")))))</f>
        <v>20-40%</v>
      </c>
    </row>
    <row r="1755" customFormat="false" ht="15" hidden="false" customHeight="false" outlineLevel="0" collapsed="false">
      <c r="A1755" s="6" t="s">
        <v>157</v>
      </c>
      <c r="B1755" s="45" t="n">
        <v>45025</v>
      </c>
      <c r="C1755" s="6" t="s">
        <v>205</v>
      </c>
      <c r="D1755" s="6" t="s">
        <v>180</v>
      </c>
      <c r="E1755" s="6" t="s">
        <v>177</v>
      </c>
      <c r="F1755" s="34" t="n">
        <v>0.319497555494309</v>
      </c>
      <c r="G1755" s="34" t="n">
        <v>0.26629623198472</v>
      </c>
      <c r="H1755" s="34" t="n">
        <v>0.199782487018598</v>
      </c>
      <c r="I1755" s="35" t="n">
        <v>3.7</v>
      </c>
      <c r="J1755" s="6" t="n">
        <v>1</v>
      </c>
      <c r="K1755" s="35" t="n">
        <v>2.7</v>
      </c>
      <c r="L1755" s="42" t="n">
        <v>138.020352953255</v>
      </c>
      <c r="M1755" s="42" t="n">
        <v>372.654952973788</v>
      </c>
      <c r="N1755" s="42" t="n">
        <v>8556.53544928026</v>
      </c>
      <c r="O1755" s="6" t="str">
        <f aca="false">IF(H1755&lt;=0,"Below 0%",IF(H1755&lt;=0.05,"0-5%",IF(H1755&lt;=0.1,"5-10%",IF(H1755&lt;=0.2,"10-20%",IF(H1755&lt;=0.4,"20-40%","Above 40%")))))</f>
        <v>10-20%</v>
      </c>
    </row>
    <row r="1756" customFormat="false" ht="15" hidden="false" customHeight="false" outlineLevel="0" collapsed="false">
      <c r="A1756" s="6" t="s">
        <v>157</v>
      </c>
      <c r="B1756" s="45" t="n">
        <v>45031</v>
      </c>
      <c r="C1756" s="6" t="s">
        <v>182</v>
      </c>
      <c r="D1756" s="6" t="s">
        <v>188</v>
      </c>
      <c r="E1756" s="6" t="s">
        <v>177</v>
      </c>
      <c r="F1756" s="34" t="n">
        <v>0.544114470481873</v>
      </c>
      <c r="G1756" s="34" t="n">
        <v>0.4563117275622</v>
      </c>
      <c r="H1756" s="34" t="n">
        <v>0.192418335134077</v>
      </c>
      <c r="I1756" s="35" t="n">
        <v>2.19</v>
      </c>
      <c r="J1756" s="6" t="n">
        <v>0</v>
      </c>
      <c r="K1756" s="35" t="n">
        <v>-1</v>
      </c>
      <c r="L1756" s="42" t="n">
        <v>171.130708985605</v>
      </c>
      <c r="M1756" s="42" t="n">
        <v>-171.130708985605</v>
      </c>
      <c r="N1756" s="42" t="n">
        <v>8385.40474029466</v>
      </c>
      <c r="O1756" s="6" t="str">
        <f aca="false">IF(H1756&lt;=0,"Below 0%",IF(H1756&lt;=0.05,"0-5%",IF(H1756&lt;=0.1,"5-10%",IF(H1756&lt;=0.2,"10-20%",IF(H1756&lt;=0.4,"20-40%","Above 40%")))))</f>
        <v>10-20%</v>
      </c>
    </row>
    <row r="1757" customFormat="false" ht="15" hidden="false" customHeight="false" outlineLevel="0" collapsed="false">
      <c r="A1757" s="6" t="s">
        <v>157</v>
      </c>
      <c r="B1757" s="45" t="n">
        <v>45031</v>
      </c>
      <c r="C1757" s="6" t="s">
        <v>190</v>
      </c>
      <c r="D1757" s="6" t="s">
        <v>201</v>
      </c>
      <c r="E1757" s="6" t="s">
        <v>187</v>
      </c>
      <c r="F1757" s="34" t="n">
        <v>0.418683856725693</v>
      </c>
      <c r="G1757" s="34" t="n">
        <v>0.36125126135217</v>
      </c>
      <c r="H1757" s="34" t="n">
        <v>0.15898240786358</v>
      </c>
      <c r="I1757" s="35" t="n">
        <v>2.75</v>
      </c>
      <c r="J1757" s="6" t="n">
        <v>0</v>
      </c>
      <c r="K1757" s="35" t="n">
        <v>-1</v>
      </c>
      <c r="L1757" s="42" t="n">
        <v>171.130708985605</v>
      </c>
      <c r="M1757" s="42" t="n">
        <v>-171.130708985605</v>
      </c>
      <c r="N1757" s="42" t="n">
        <v>8214.27403130905</v>
      </c>
      <c r="O1757" s="6" t="str">
        <f aca="false">IF(H1757&lt;=0,"Below 0%",IF(H1757&lt;=0.05,"0-5%",IF(H1757&lt;=0.1,"5-10%",IF(H1757&lt;=0.2,"10-20%",IF(H1757&lt;=0.4,"20-40%","Above 40%")))))</f>
        <v>10-20%</v>
      </c>
    </row>
    <row r="1758" customFormat="false" ht="15" hidden="false" customHeight="false" outlineLevel="0" collapsed="false">
      <c r="A1758" s="6" t="s">
        <v>157</v>
      </c>
      <c r="B1758" s="45" t="n">
        <v>45031</v>
      </c>
      <c r="C1758" s="6" t="s">
        <v>173</v>
      </c>
      <c r="D1758" s="6" t="s">
        <v>184</v>
      </c>
      <c r="E1758" s="6" t="s">
        <v>177</v>
      </c>
      <c r="F1758" s="34" t="n">
        <v>0.328489154577255</v>
      </c>
      <c r="G1758" s="34" t="n">
        <v>0.254121323133283</v>
      </c>
      <c r="H1758" s="34" t="n">
        <v>0.292646955111938</v>
      </c>
      <c r="I1758" s="35" t="n">
        <v>3.9</v>
      </c>
      <c r="J1758" s="6" t="n">
        <v>1</v>
      </c>
      <c r="K1758" s="35" t="n">
        <v>2.9</v>
      </c>
      <c r="L1758" s="42" t="n">
        <v>171.130708985605</v>
      </c>
      <c r="M1758" s="42" t="n">
        <v>496.279056058255</v>
      </c>
      <c r="N1758" s="42" t="n">
        <v>8710.55308736731</v>
      </c>
      <c r="O1758" s="6" t="str">
        <f aca="false">IF(H1758&lt;=0,"Below 0%",IF(H1758&lt;=0.05,"0-5%",IF(H1758&lt;=0.1,"5-10%",IF(H1758&lt;=0.2,"10-20%",IF(H1758&lt;=0.4,"20-40%","Above 40%")))))</f>
        <v>20-40%</v>
      </c>
    </row>
    <row r="1759" customFormat="false" ht="15" hidden="false" customHeight="false" outlineLevel="0" collapsed="false">
      <c r="A1759" s="6" t="s">
        <v>157</v>
      </c>
      <c r="B1759" s="45" t="n">
        <v>45031</v>
      </c>
      <c r="C1759" s="6" t="s">
        <v>179</v>
      </c>
      <c r="D1759" s="6" t="s">
        <v>180</v>
      </c>
      <c r="E1759" s="6" t="s">
        <v>187</v>
      </c>
      <c r="F1759" s="34" t="n">
        <v>0.403452575206757</v>
      </c>
      <c r="G1759" s="34" t="n">
        <v>0.339823964896573</v>
      </c>
      <c r="H1759" s="34" t="n">
        <v>0.187239915023502</v>
      </c>
      <c r="I1759" s="35" t="n">
        <v>2.93</v>
      </c>
      <c r="J1759" s="6" t="n">
        <v>0</v>
      </c>
      <c r="K1759" s="35" t="n">
        <v>-1</v>
      </c>
      <c r="L1759" s="42" t="n">
        <v>171.130708985605</v>
      </c>
      <c r="M1759" s="42" t="n">
        <v>-171.130708985605</v>
      </c>
      <c r="N1759" s="42" t="n">
        <v>8539.4223783817</v>
      </c>
      <c r="O1759" s="6" t="str">
        <f aca="false">IF(H1759&lt;=0,"Below 0%",IF(H1759&lt;=0.05,"0-5%",IF(H1759&lt;=0.1,"5-10%",IF(H1759&lt;=0.2,"10-20%",IF(H1759&lt;=0.4,"20-40%","Above 40%")))))</f>
        <v>10-20%</v>
      </c>
    </row>
    <row r="1760" customFormat="false" ht="15" hidden="false" customHeight="false" outlineLevel="0" collapsed="false">
      <c r="A1760" s="6" t="s">
        <v>157</v>
      </c>
      <c r="B1760" s="45" t="n">
        <v>45031</v>
      </c>
      <c r="C1760" s="6" t="s">
        <v>203</v>
      </c>
      <c r="D1760" s="6" t="s">
        <v>206</v>
      </c>
      <c r="E1760" s="6" t="s">
        <v>177</v>
      </c>
      <c r="F1760" s="34" t="n">
        <v>0.392926067113876</v>
      </c>
      <c r="G1760" s="34" t="n">
        <v>0.31764496710777</v>
      </c>
      <c r="H1760" s="34" t="n">
        <v>0.236997616211453</v>
      </c>
      <c r="I1760" s="35" t="n">
        <v>3.15</v>
      </c>
      <c r="J1760" s="6" t="n">
        <v>0</v>
      </c>
      <c r="K1760" s="35" t="n">
        <v>-1</v>
      </c>
      <c r="L1760" s="42" t="n">
        <v>171.130708985605</v>
      </c>
      <c r="M1760" s="42" t="n">
        <v>-171.130708985605</v>
      </c>
      <c r="N1760" s="42" t="n">
        <v>8368.2916693961</v>
      </c>
      <c r="O1760" s="6" t="str">
        <f aca="false">IF(H1760&lt;=0,"Below 0%",IF(H1760&lt;=0.05,"0-5%",IF(H1760&lt;=0.1,"5-10%",IF(H1760&lt;=0.2,"10-20%",IF(H1760&lt;=0.4,"20-40%","Above 40%")))))</f>
        <v>20-40%</v>
      </c>
    </row>
    <row r="1761" customFormat="false" ht="15" hidden="false" customHeight="false" outlineLevel="0" collapsed="false">
      <c r="A1761" s="6" t="s">
        <v>157</v>
      </c>
      <c r="B1761" s="45" t="n">
        <v>45038</v>
      </c>
      <c r="C1761" s="6" t="s">
        <v>206</v>
      </c>
      <c r="D1761" s="6" t="s">
        <v>182</v>
      </c>
      <c r="E1761" s="6" t="s">
        <v>177</v>
      </c>
      <c r="F1761" s="34" t="n">
        <v>0.379147171974182</v>
      </c>
      <c r="G1761" s="34" t="n">
        <v>0.340989588923473</v>
      </c>
      <c r="H1761" s="34" t="n">
        <v>0.111902487026583</v>
      </c>
      <c r="I1761" s="35" t="n">
        <v>2.9</v>
      </c>
      <c r="J1761" s="6" t="n">
        <v>0</v>
      </c>
      <c r="K1761" s="35" t="n">
        <v>-1</v>
      </c>
      <c r="L1761" s="42" t="n">
        <v>109.588063243836</v>
      </c>
      <c r="M1761" s="42" t="n">
        <v>-109.588063243836</v>
      </c>
      <c r="N1761" s="42" t="n">
        <v>8258.70360615226</v>
      </c>
      <c r="O1761" s="6" t="str">
        <f aca="false">IF(H1761&lt;=0,"Below 0%",IF(H1761&lt;=0.05,"0-5%",IF(H1761&lt;=0.1,"5-10%",IF(H1761&lt;=0.2,"10-20%",IF(H1761&lt;=0.4,"20-40%","Above 40%")))))</f>
        <v>10-20%</v>
      </c>
    </row>
    <row r="1762" customFormat="false" ht="15" hidden="false" customHeight="false" outlineLevel="0" collapsed="false">
      <c r="A1762" s="6" t="s">
        <v>157</v>
      </c>
      <c r="B1762" s="45" t="n">
        <v>45038</v>
      </c>
      <c r="C1762" s="6" t="s">
        <v>180</v>
      </c>
      <c r="D1762" s="6" t="s">
        <v>173</v>
      </c>
      <c r="E1762" s="6" t="s">
        <v>187</v>
      </c>
      <c r="F1762" s="34" t="n">
        <v>0.64095950126648</v>
      </c>
      <c r="G1762" s="34" t="n">
        <v>0.458199893247932</v>
      </c>
      <c r="H1762" s="34" t="n">
        <v>0.398864361846668</v>
      </c>
      <c r="I1762" s="35" t="n">
        <v>2.18</v>
      </c>
      <c r="J1762" s="6" t="n">
        <v>0</v>
      </c>
      <c r="K1762" s="35" t="n">
        <v>-1</v>
      </c>
      <c r="L1762" s="42" t="n">
        <v>167.365833387922</v>
      </c>
      <c r="M1762" s="42" t="n">
        <v>-167.365833387922</v>
      </c>
      <c r="N1762" s="42" t="n">
        <v>8091.33777276434</v>
      </c>
      <c r="O1762" s="6" t="str">
        <f aca="false">IF(H1762&lt;=0,"Below 0%",IF(H1762&lt;=0.05,"0-5%",IF(H1762&lt;=0.1,"5-10%",IF(H1762&lt;=0.2,"10-20%",IF(H1762&lt;=0.4,"20-40%","Above 40%")))))</f>
        <v>20-40%</v>
      </c>
    </row>
    <row r="1763" customFormat="false" ht="15" hidden="false" customHeight="false" outlineLevel="0" collapsed="false">
      <c r="A1763" s="6" t="s">
        <v>157</v>
      </c>
      <c r="B1763" s="45" t="n">
        <v>45039</v>
      </c>
      <c r="C1763" s="6" t="s">
        <v>199</v>
      </c>
      <c r="D1763" s="6" t="s">
        <v>189</v>
      </c>
      <c r="E1763" s="6" t="s">
        <v>187</v>
      </c>
      <c r="F1763" s="34" t="n">
        <v>0.448076605796814</v>
      </c>
      <c r="G1763" s="34" t="n">
        <v>0.341665584957443</v>
      </c>
      <c r="H1763" s="34" t="n">
        <v>0.311447876298767</v>
      </c>
      <c r="I1763" s="35" t="n">
        <v>2.91</v>
      </c>
      <c r="J1763" s="6" t="n">
        <v>0</v>
      </c>
      <c r="K1763" s="35" t="n">
        <v>-1</v>
      </c>
      <c r="L1763" s="42" t="n">
        <v>161.826755455287</v>
      </c>
      <c r="M1763" s="42" t="n">
        <v>-161.826755455287</v>
      </c>
      <c r="N1763" s="42" t="n">
        <v>7929.51101730905</v>
      </c>
      <c r="O1763" s="6" t="str">
        <f aca="false">IF(H1763&lt;=0,"Below 0%",IF(H1763&lt;=0.05,"0-5%",IF(H1763&lt;=0.1,"5-10%",IF(H1763&lt;=0.2,"10-20%",IF(H1763&lt;=0.4,"20-40%","Above 40%")))))</f>
        <v>20-40%</v>
      </c>
    </row>
    <row r="1764" customFormat="false" ht="15" hidden="false" customHeight="false" outlineLevel="0" collapsed="false">
      <c r="A1764" s="6" t="s">
        <v>157</v>
      </c>
      <c r="B1764" s="45" t="n">
        <v>45041</v>
      </c>
      <c r="C1764" s="6" t="s">
        <v>205</v>
      </c>
      <c r="D1764" s="6" t="s">
        <v>195</v>
      </c>
      <c r="E1764" s="6" t="s">
        <v>187</v>
      </c>
      <c r="F1764" s="34" t="n">
        <v>0.455443441867828</v>
      </c>
      <c r="G1764" s="34" t="n">
        <v>0.406851788939153</v>
      </c>
      <c r="H1764" s="34" t="n">
        <v>0.119433302862883</v>
      </c>
      <c r="I1764" s="35" t="n">
        <v>2.45</v>
      </c>
      <c r="J1764" s="6" t="n">
        <v>0</v>
      </c>
      <c r="K1764" s="35" t="n">
        <v>-1</v>
      </c>
      <c r="L1764" s="42" t="n">
        <v>158.366597985964</v>
      </c>
      <c r="M1764" s="42" t="n">
        <v>-158.366597985964</v>
      </c>
      <c r="N1764" s="42" t="n">
        <v>7771.14441932309</v>
      </c>
      <c r="O1764" s="6" t="str">
        <f aca="false">IF(H1764&lt;=0,"Below 0%",IF(H1764&lt;=0.05,"0-5%",IF(H1764&lt;=0.1,"5-10%",IF(H1764&lt;=0.2,"10-20%",IF(H1764&lt;=0.4,"20-40%","Above 40%")))))</f>
        <v>10-20%</v>
      </c>
    </row>
    <row r="1765" customFormat="false" ht="15" hidden="false" customHeight="false" outlineLevel="0" collapsed="false">
      <c r="A1765" s="6" t="s">
        <v>157</v>
      </c>
      <c r="B1765" s="45" t="n">
        <v>45041</v>
      </c>
      <c r="C1765" s="6" t="s">
        <v>203</v>
      </c>
      <c r="D1765" s="6" t="s">
        <v>180</v>
      </c>
      <c r="E1765" s="6" t="s">
        <v>187</v>
      </c>
      <c r="F1765" s="34" t="n">
        <v>0.433241188526154</v>
      </c>
      <c r="G1765" s="34" t="n">
        <v>0.385712028630323</v>
      </c>
      <c r="H1765" s="34" t="n">
        <v>0.123224468950602</v>
      </c>
      <c r="I1765" s="35" t="n">
        <v>2.58</v>
      </c>
      <c r="J1765" s="6" t="n">
        <v>1</v>
      </c>
      <c r="K1765" s="35" t="n">
        <v>1.58</v>
      </c>
      <c r="L1765" s="42" t="n">
        <v>147.752719750328</v>
      </c>
      <c r="M1765" s="42" t="n">
        <v>233.449297205518</v>
      </c>
      <c r="N1765" s="42" t="n">
        <v>8004.59371652861</v>
      </c>
      <c r="O1765" s="6" t="str">
        <f aca="false">IF(H1765&lt;=0,"Below 0%",IF(H1765&lt;=0.05,"0-5%",IF(H1765&lt;=0.1,"5-10%",IF(H1765&lt;=0.2,"10-20%",IF(H1765&lt;=0.4,"20-40%","Above 40%")))))</f>
        <v>10-20%</v>
      </c>
    </row>
    <row r="1766" customFormat="false" ht="15" hidden="false" customHeight="false" outlineLevel="0" collapsed="false">
      <c r="A1766" s="6" t="s">
        <v>157</v>
      </c>
      <c r="B1766" s="45" t="n">
        <v>45042</v>
      </c>
      <c r="C1766" s="6" t="s">
        <v>189</v>
      </c>
      <c r="D1766" s="6" t="s">
        <v>183</v>
      </c>
      <c r="E1766" s="6" t="s">
        <v>174</v>
      </c>
      <c r="F1766" s="34" t="n">
        <v>0.301138579845429</v>
      </c>
      <c r="G1766" s="34" t="n">
        <v>0.247787610619469</v>
      </c>
      <c r="H1766" s="34" t="n">
        <v>0.215309268661908</v>
      </c>
      <c r="I1766" s="35" t="n">
        <v>4</v>
      </c>
      <c r="J1766" s="6" t="n">
        <v>0</v>
      </c>
      <c r="K1766" s="35" t="n">
        <v>-1</v>
      </c>
      <c r="L1766" s="42" t="n">
        <v>136.447851634304</v>
      </c>
      <c r="M1766" s="42" t="n">
        <v>-136.447851634304</v>
      </c>
      <c r="N1766" s="42" t="n">
        <v>7868.1458648943</v>
      </c>
      <c r="O1766" s="6" t="str">
        <f aca="false">IF(H1766&lt;=0,"Below 0%",IF(H1766&lt;=0.05,"0-5%",IF(H1766&lt;=0.1,"5-10%",IF(H1766&lt;=0.2,"10-20%",IF(H1766&lt;=0.4,"20-40%","Above 40%")))))</f>
        <v>20-40%</v>
      </c>
    </row>
    <row r="1767" customFormat="false" ht="15" hidden="false" customHeight="false" outlineLevel="0" collapsed="false">
      <c r="A1767" s="6" t="s">
        <v>157</v>
      </c>
      <c r="B1767" s="45" t="n">
        <v>45043</v>
      </c>
      <c r="C1767" s="6" t="s">
        <v>179</v>
      </c>
      <c r="D1767" s="6" t="s">
        <v>199</v>
      </c>
      <c r="E1767" s="6" t="s">
        <v>187</v>
      </c>
      <c r="F1767" s="34" t="n">
        <v>0.458406209945679</v>
      </c>
      <c r="G1767" s="34" t="n">
        <v>0.414644615578841</v>
      </c>
      <c r="H1767" s="34" t="n">
        <v>0.105540003951931</v>
      </c>
      <c r="I1767" s="35" t="n">
        <v>2.39</v>
      </c>
      <c r="J1767" s="6" t="n">
        <v>0</v>
      </c>
      <c r="K1767" s="35" t="n">
        <v>-1</v>
      </c>
      <c r="L1767" s="42" t="n">
        <v>135.273864459666</v>
      </c>
      <c r="M1767" s="42" t="n">
        <v>-135.273864459666</v>
      </c>
      <c r="N1767" s="42" t="n">
        <v>7732.87200043464</v>
      </c>
      <c r="O1767" s="6" t="str">
        <f aca="false">IF(H1767&lt;=0,"Below 0%",IF(H1767&lt;=0.05,"0-5%",IF(H1767&lt;=0.1,"5-10%",IF(H1767&lt;=0.2,"10-20%",IF(H1767&lt;=0.4,"20-40%","Above 40%")))))</f>
        <v>10-20%</v>
      </c>
    </row>
    <row r="1768" customFormat="false" ht="15" hidden="false" customHeight="false" outlineLevel="0" collapsed="false">
      <c r="A1768" s="6" t="s">
        <v>157</v>
      </c>
      <c r="B1768" s="45" t="n">
        <v>45045</v>
      </c>
      <c r="C1768" s="6" t="s">
        <v>180</v>
      </c>
      <c r="D1768" s="6" t="s">
        <v>189</v>
      </c>
      <c r="E1768" s="6" t="s">
        <v>187</v>
      </c>
      <c r="F1768" s="34" t="n">
        <v>0.428043454885483</v>
      </c>
      <c r="G1768" s="34" t="n">
        <v>0.348292225672271</v>
      </c>
      <c r="H1768" s="34" t="n">
        <v>0.228977919502154</v>
      </c>
      <c r="I1768" s="35" t="n">
        <v>2.88</v>
      </c>
      <c r="J1768" s="6" t="n">
        <v>1</v>
      </c>
      <c r="K1768" s="35" t="n">
        <v>1.88</v>
      </c>
      <c r="L1768" s="42" t="n">
        <v>154.657440008693</v>
      </c>
      <c r="M1768" s="42" t="n">
        <v>290.755987216342</v>
      </c>
      <c r="N1768" s="42" t="n">
        <v>8023.62798765098</v>
      </c>
      <c r="O1768" s="6" t="str">
        <f aca="false">IF(H1768&lt;=0,"Below 0%",IF(H1768&lt;=0.05,"0-5%",IF(H1768&lt;=0.1,"5-10%",IF(H1768&lt;=0.2,"10-20%",IF(H1768&lt;=0.4,"20-40%","Above 40%")))))</f>
        <v>20-40%</v>
      </c>
    </row>
    <row r="1769" customFormat="false" ht="15" hidden="false" customHeight="false" outlineLevel="0" collapsed="false">
      <c r="A1769" s="6" t="s">
        <v>157</v>
      </c>
      <c r="B1769" s="45" t="n">
        <v>45046</v>
      </c>
      <c r="C1769" s="6" t="s">
        <v>176</v>
      </c>
      <c r="D1769" s="6" t="s">
        <v>182</v>
      </c>
      <c r="E1769" s="6" t="s">
        <v>187</v>
      </c>
      <c r="F1769" s="34" t="n">
        <v>0.626871287822723</v>
      </c>
      <c r="G1769" s="34" t="n">
        <v>0.54475038163623</v>
      </c>
      <c r="H1769" s="34" t="n">
        <v>0.150749607443748</v>
      </c>
      <c r="I1769" s="35" t="n">
        <v>1.83</v>
      </c>
      <c r="J1769" s="6" t="n">
        <v>1</v>
      </c>
      <c r="K1769" s="35" t="n">
        <v>0.83</v>
      </c>
      <c r="L1769" s="42" t="n">
        <v>160.47255975302</v>
      </c>
      <c r="M1769" s="42" t="n">
        <v>133.192224595006</v>
      </c>
      <c r="N1769" s="42" t="n">
        <v>8156.82021224598</v>
      </c>
      <c r="O1769" s="6" t="str">
        <f aca="false">IF(H1769&lt;=0,"Below 0%",IF(H1769&lt;=0.05,"0-5%",IF(H1769&lt;=0.1,"5-10%",IF(H1769&lt;=0.2,"10-20%",IF(H1769&lt;=0.4,"20-40%","Above 40%")))))</f>
        <v>10-20%</v>
      </c>
    </row>
    <row r="1770" customFormat="false" ht="15" hidden="false" customHeight="false" outlineLevel="0" collapsed="false">
      <c r="A1770" s="6" t="s">
        <v>157</v>
      </c>
      <c r="B1770" s="45" t="n">
        <v>45046</v>
      </c>
      <c r="C1770" s="6" t="s">
        <v>199</v>
      </c>
      <c r="D1770" s="6" t="s">
        <v>205</v>
      </c>
      <c r="E1770" s="6" t="s">
        <v>187</v>
      </c>
      <c r="F1770" s="34" t="n">
        <v>0.425307720899582</v>
      </c>
      <c r="G1770" s="34" t="n">
        <v>0.369211027003772</v>
      </c>
      <c r="H1770" s="34" t="n">
        <v>0.151936669798427</v>
      </c>
      <c r="I1770" s="35" t="n">
        <v>2.67</v>
      </c>
      <c r="J1770" s="6" t="n">
        <v>1</v>
      </c>
      <c r="K1770" s="35" t="n">
        <v>1.67</v>
      </c>
      <c r="L1770" s="42" t="n">
        <v>160.47255975302</v>
      </c>
      <c r="M1770" s="42" t="n">
        <v>267.989174787543</v>
      </c>
      <c r="N1770" s="42" t="n">
        <v>8424.80938703353</v>
      </c>
      <c r="O1770" s="6" t="str">
        <f aca="false">IF(H1770&lt;=0,"Below 0%",IF(H1770&lt;=0.05,"0-5%",IF(H1770&lt;=0.1,"5-10%",IF(H1770&lt;=0.2,"10-20%",IF(H1770&lt;=0.4,"20-40%","Above 40%")))))</f>
        <v>10-20%</v>
      </c>
    </row>
    <row r="1771" customFormat="false" ht="15" hidden="false" customHeight="false" outlineLevel="0" collapsed="false">
      <c r="A1771" s="6" t="s">
        <v>157</v>
      </c>
      <c r="B1771" s="45" t="n">
        <v>45047</v>
      </c>
      <c r="C1771" s="6" t="s">
        <v>195</v>
      </c>
      <c r="D1771" s="6" t="s">
        <v>173</v>
      </c>
      <c r="E1771" s="6" t="s">
        <v>174</v>
      </c>
      <c r="F1771" s="34" t="n">
        <v>0.317517966032028</v>
      </c>
      <c r="G1771" s="34" t="n">
        <v>0.276679841897233</v>
      </c>
      <c r="H1771" s="34" t="n">
        <v>0.147600648658616</v>
      </c>
      <c r="I1771" s="35" t="n">
        <v>3.6</v>
      </c>
      <c r="J1771" s="6" t="n">
        <v>1</v>
      </c>
      <c r="K1771" s="35" t="n">
        <v>2.6</v>
      </c>
      <c r="L1771" s="42" t="n">
        <v>115.893523054692</v>
      </c>
      <c r="M1771" s="42" t="n">
        <v>301.323159942199</v>
      </c>
      <c r="N1771" s="42" t="n">
        <v>8726.13254697573</v>
      </c>
      <c r="O1771" s="6" t="str">
        <f aca="false">IF(H1771&lt;=0,"Below 0%",IF(H1771&lt;=0.05,"0-5%",IF(H1771&lt;=0.1,"5-10%",IF(H1771&lt;=0.2,"10-20%",IF(H1771&lt;=0.4,"20-40%","Above 40%")))))</f>
        <v>10-20%</v>
      </c>
    </row>
    <row r="1772" customFormat="false" ht="15" hidden="false" customHeight="false" outlineLevel="0" collapsed="false">
      <c r="A1772" s="6" t="s">
        <v>157</v>
      </c>
      <c r="B1772" s="45" t="n">
        <v>45048</v>
      </c>
      <c r="C1772" s="6" t="s">
        <v>185</v>
      </c>
      <c r="D1772" s="6" t="s">
        <v>190</v>
      </c>
      <c r="E1772" s="6" t="s">
        <v>174</v>
      </c>
      <c r="F1772" s="34" t="n">
        <v>0.260951340198517</v>
      </c>
      <c r="G1772" s="34" t="n">
        <v>0.227054017249206</v>
      </c>
      <c r="H1772" s="34" t="n">
        <v>0.149291888159402</v>
      </c>
      <c r="I1772" s="35" t="n">
        <v>4.4</v>
      </c>
      <c r="J1772" s="6" t="n">
        <v>0</v>
      </c>
      <c r="K1772" s="35" t="n">
        <v>-1</v>
      </c>
      <c r="L1772" s="42" t="n">
        <v>95.0801307140008</v>
      </c>
      <c r="M1772" s="42" t="n">
        <v>-95.0801307140008</v>
      </c>
      <c r="N1772" s="42" t="n">
        <v>8631.05241626173</v>
      </c>
      <c r="O1772" s="6" t="str">
        <f aca="false">IF(H1772&lt;=0,"Below 0%",IF(H1772&lt;=0.05,"0-5%",IF(H1772&lt;=0.1,"5-10%",IF(H1772&lt;=0.2,"10-20%",IF(H1772&lt;=0.4,"20-40%","Above 40%")))))</f>
        <v>10-20%</v>
      </c>
    </row>
    <row r="1773" customFormat="false" ht="15" hidden="false" customHeight="false" outlineLevel="0" collapsed="false">
      <c r="A1773" s="6" t="s">
        <v>157</v>
      </c>
      <c r="B1773" s="45" t="n">
        <v>45052</v>
      </c>
      <c r="C1773" s="6" t="s">
        <v>181</v>
      </c>
      <c r="D1773" s="6" t="s">
        <v>180</v>
      </c>
      <c r="E1773" s="6" t="s">
        <v>187</v>
      </c>
      <c r="F1773" s="34" t="n">
        <v>0.683473169803619</v>
      </c>
      <c r="G1773" s="34" t="n">
        <v>0.53160453808752</v>
      </c>
      <c r="H1773" s="34" t="n">
        <v>0.285679712709857</v>
      </c>
      <c r="I1773" s="35" t="n">
        <v>1.87</v>
      </c>
      <c r="J1773" s="6" t="n">
        <v>1</v>
      </c>
      <c r="K1773" s="35" t="n">
        <v>0.87</v>
      </c>
      <c r="L1773" s="42" t="n">
        <v>172.621048325234</v>
      </c>
      <c r="M1773" s="42" t="n">
        <v>150.180312042954</v>
      </c>
      <c r="N1773" s="42" t="n">
        <v>8781.23272830468</v>
      </c>
      <c r="O1773" s="6" t="str">
        <f aca="false">IF(H1773&lt;=0,"Below 0%",IF(H1773&lt;=0.05,"0-5%",IF(H1773&lt;=0.1,"5-10%",IF(H1773&lt;=0.2,"10-20%",IF(H1773&lt;=0.4,"20-40%","Above 40%")))))</f>
        <v>20-40%</v>
      </c>
    </row>
    <row r="1774" customFormat="false" ht="15" hidden="false" customHeight="false" outlineLevel="0" collapsed="false">
      <c r="A1774" s="6" t="s">
        <v>157</v>
      </c>
      <c r="B1774" s="45" t="n">
        <v>45053</v>
      </c>
      <c r="C1774" s="6" t="s">
        <v>188</v>
      </c>
      <c r="D1774" s="6" t="s">
        <v>185</v>
      </c>
      <c r="E1774" s="6" t="s">
        <v>187</v>
      </c>
      <c r="F1774" s="34" t="n">
        <v>0.440933644771576</v>
      </c>
      <c r="G1774" s="34" t="n">
        <v>0.388775404217014</v>
      </c>
      <c r="H1774" s="34" t="n">
        <v>0.134160340363116</v>
      </c>
      <c r="I1774" s="35" t="n">
        <v>2.6</v>
      </c>
      <c r="J1774" s="6" t="n">
        <v>0</v>
      </c>
      <c r="K1774" s="35" t="n">
        <v>-1</v>
      </c>
      <c r="L1774" s="42" t="n">
        <v>175.624654566094</v>
      </c>
      <c r="M1774" s="42" t="n">
        <v>-175.624654566094</v>
      </c>
      <c r="N1774" s="42" t="n">
        <v>8605.60807373859</v>
      </c>
      <c r="O1774" s="6" t="str">
        <f aca="false">IF(H1774&lt;=0,"Below 0%",IF(H1774&lt;=0.05,"0-5%",IF(H1774&lt;=0.1,"5-10%",IF(H1774&lt;=0.2,"10-20%",IF(H1774&lt;=0.4,"20-40%","Above 40%")))))</f>
        <v>10-20%</v>
      </c>
    </row>
    <row r="1775" customFormat="false" ht="15" hidden="false" customHeight="false" outlineLevel="0" collapsed="false">
      <c r="A1775" s="6" t="s">
        <v>157</v>
      </c>
      <c r="B1775" s="45" t="n">
        <v>45053</v>
      </c>
      <c r="C1775" s="6" t="s">
        <v>188</v>
      </c>
      <c r="D1775" s="6" t="s">
        <v>185</v>
      </c>
      <c r="E1775" s="6" t="s">
        <v>174</v>
      </c>
      <c r="F1775" s="34" t="n">
        <v>0.297555685043335</v>
      </c>
      <c r="G1775" s="34" t="n">
        <v>0.256552297199044</v>
      </c>
      <c r="H1775" s="34" t="n">
        <v>0.159824676262705</v>
      </c>
      <c r="I1775" s="35" t="n">
        <v>3.94</v>
      </c>
      <c r="J1775" s="6" t="n">
        <v>0</v>
      </c>
      <c r="K1775" s="35" t="n">
        <v>-1</v>
      </c>
      <c r="L1775" s="42" t="n">
        <v>128.708827251547</v>
      </c>
      <c r="M1775" s="42" t="n">
        <v>-128.708827251547</v>
      </c>
      <c r="N1775" s="42" t="n">
        <v>8476.89924648704</v>
      </c>
      <c r="O1775" s="6" t="str">
        <f aca="false">IF(H1775&lt;=0,"Below 0%",IF(H1775&lt;=0.05,"0-5%",IF(H1775&lt;=0.1,"5-10%",IF(H1775&lt;=0.2,"10-20%",IF(H1775&lt;=0.4,"20-40%","Above 40%")))))</f>
        <v>10-20%</v>
      </c>
    </row>
    <row r="1776" customFormat="false" ht="15" hidden="false" customHeight="false" outlineLevel="0" collapsed="false">
      <c r="A1776" s="6" t="s">
        <v>157</v>
      </c>
      <c r="B1776" s="45" t="n">
        <v>45054</v>
      </c>
      <c r="C1776" s="6" t="s">
        <v>184</v>
      </c>
      <c r="D1776" s="6" t="s">
        <v>195</v>
      </c>
      <c r="E1776" s="6" t="s">
        <v>174</v>
      </c>
      <c r="F1776" s="34" t="n">
        <v>0.332748204469681</v>
      </c>
      <c r="G1776" s="34" t="n">
        <v>0.270122390208783</v>
      </c>
      <c r="H1776" s="34" t="n">
        <v>0.231842366760092</v>
      </c>
      <c r="I1776" s="35" t="n">
        <v>3.7</v>
      </c>
      <c r="J1776" s="6" t="n">
        <v>0</v>
      </c>
      <c r="K1776" s="35" t="n">
        <v>-1</v>
      </c>
      <c r="L1776" s="42" t="n">
        <v>169.537984929741</v>
      </c>
      <c r="M1776" s="42" t="n">
        <v>-169.537984929741</v>
      </c>
      <c r="N1776" s="42" t="n">
        <v>8307.3612615573</v>
      </c>
      <c r="O1776" s="6" t="str">
        <f aca="false">IF(H1776&lt;=0,"Below 0%",IF(H1776&lt;=0.05,"0-5%",IF(H1776&lt;=0.1,"5-10%",IF(H1776&lt;=0.2,"10-20%",IF(H1776&lt;=0.4,"20-40%","Above 40%")))))</f>
        <v>20-40%</v>
      </c>
    </row>
    <row r="1777" customFormat="false" ht="15" hidden="false" customHeight="false" outlineLevel="0" collapsed="false">
      <c r="A1777" s="6" t="s">
        <v>157</v>
      </c>
      <c r="B1777" s="45" t="n">
        <v>45054</v>
      </c>
      <c r="C1777" s="6" t="s">
        <v>207</v>
      </c>
      <c r="D1777" s="6" t="s">
        <v>179</v>
      </c>
      <c r="E1777" s="6" t="s">
        <v>174</v>
      </c>
      <c r="F1777" s="34" t="n">
        <v>0.352080434560776</v>
      </c>
      <c r="G1777" s="34" t="n">
        <v>0.267254159117114</v>
      </c>
      <c r="H1777" s="34" t="n">
        <v>0.317399271629257</v>
      </c>
      <c r="I1777" s="35" t="n">
        <v>3.72</v>
      </c>
      <c r="J1777" s="6" t="n">
        <v>0</v>
      </c>
      <c r="K1777" s="35" t="n">
        <v>-1</v>
      </c>
      <c r="L1777" s="42" t="n">
        <v>169.537984929741</v>
      </c>
      <c r="M1777" s="42" t="n">
        <v>-169.537984929741</v>
      </c>
      <c r="N1777" s="42" t="n">
        <v>8137.82327662756</v>
      </c>
      <c r="O1777" s="6" t="str">
        <f aca="false">IF(H1777&lt;=0,"Below 0%",IF(H1777&lt;=0.05,"0-5%",IF(H1777&lt;=0.1,"5-10%",IF(H1777&lt;=0.2,"10-20%",IF(H1777&lt;=0.4,"20-40%","Above 40%")))))</f>
        <v>20-40%</v>
      </c>
    </row>
    <row r="1778" customFormat="false" ht="15" hidden="false" customHeight="false" outlineLevel="0" collapsed="false">
      <c r="A1778" s="6" t="s">
        <v>157</v>
      </c>
      <c r="B1778" s="45" t="n">
        <v>45059</v>
      </c>
      <c r="C1778" s="6" t="s">
        <v>182</v>
      </c>
      <c r="D1778" s="6" t="s">
        <v>181</v>
      </c>
      <c r="E1778" s="6" t="s">
        <v>177</v>
      </c>
      <c r="F1778" s="34" t="n">
        <v>0.351420313119888</v>
      </c>
      <c r="G1778" s="34" t="n">
        <v>0.317458749135461</v>
      </c>
      <c r="H1778" s="34" t="n">
        <v>0.106979455053343</v>
      </c>
      <c r="I1778" s="35" t="n">
        <v>3.14</v>
      </c>
      <c r="J1778" s="6" t="n">
        <v>0</v>
      </c>
      <c r="K1778" s="35" t="n">
        <v>-1</v>
      </c>
      <c r="L1778" s="42" t="n">
        <v>98.3571766227692</v>
      </c>
      <c r="M1778" s="42" t="n">
        <v>-98.3571766227692</v>
      </c>
      <c r="N1778" s="42" t="n">
        <v>8039.46610000479</v>
      </c>
      <c r="O1778" s="6" t="str">
        <f aca="false">IF(H1778&lt;=0,"Below 0%",IF(H1778&lt;=0.05,"0-5%",IF(H1778&lt;=0.1,"5-10%",IF(H1778&lt;=0.2,"10-20%",IF(H1778&lt;=0.4,"20-40%","Above 40%")))))</f>
        <v>10-20%</v>
      </c>
    </row>
    <row r="1779" customFormat="false" ht="15" hidden="false" customHeight="false" outlineLevel="0" collapsed="false">
      <c r="A1779" s="6" t="s">
        <v>157</v>
      </c>
      <c r="B1779" s="45" t="n">
        <v>45060</v>
      </c>
      <c r="C1779" s="6" t="s">
        <v>185</v>
      </c>
      <c r="D1779" s="6" t="s">
        <v>201</v>
      </c>
      <c r="E1779" s="6" t="s">
        <v>187</v>
      </c>
      <c r="F1779" s="34" t="n">
        <v>0.645993411540985</v>
      </c>
      <c r="G1779" s="34" t="n">
        <v>0.549959964600278</v>
      </c>
      <c r="H1779" s="34" t="n">
        <v>0.17461897796598</v>
      </c>
      <c r="I1779" s="35" t="n">
        <v>1.81</v>
      </c>
      <c r="J1779" s="6" t="n">
        <v>0</v>
      </c>
      <c r="K1779" s="35" t="n">
        <v>-1</v>
      </c>
      <c r="L1779" s="42" t="n">
        <v>160.789322000096</v>
      </c>
      <c r="M1779" s="42" t="n">
        <v>-160.789322000096</v>
      </c>
      <c r="N1779" s="42" t="n">
        <v>7878.67677800469</v>
      </c>
      <c r="O1779" s="6" t="str">
        <f aca="false">IF(H1779&lt;=0,"Below 0%",IF(H1779&lt;=0.05,"0-5%",IF(H1779&lt;=0.1,"5-10%",IF(H1779&lt;=0.2,"10-20%",IF(H1779&lt;=0.4,"20-40%","Above 40%")))))</f>
        <v>10-20%</v>
      </c>
    </row>
    <row r="1780" customFormat="false" ht="15" hidden="false" customHeight="false" outlineLevel="0" collapsed="false">
      <c r="A1780" s="6" t="s">
        <v>157</v>
      </c>
      <c r="B1780" s="45" t="n">
        <v>45064</v>
      </c>
      <c r="C1780" s="6" t="s">
        <v>188</v>
      </c>
      <c r="D1780" s="6" t="s">
        <v>201</v>
      </c>
      <c r="E1780" s="6" t="s">
        <v>174</v>
      </c>
      <c r="F1780" s="34" t="n">
        <v>0.312769502401352</v>
      </c>
      <c r="G1780" s="34" t="n">
        <v>0.248246291337418</v>
      </c>
      <c r="H1780" s="34" t="n">
        <v>0.259916112810052</v>
      </c>
      <c r="I1780" s="35" t="n">
        <v>4</v>
      </c>
      <c r="J1780" s="6" t="n">
        <v>0</v>
      </c>
      <c r="K1780" s="35" t="n">
        <v>-1</v>
      </c>
      <c r="L1780" s="42" t="n">
        <v>157.573535560094</v>
      </c>
      <c r="M1780" s="42" t="n">
        <v>-157.573535560094</v>
      </c>
      <c r="N1780" s="42" t="n">
        <v>7721.1032424446</v>
      </c>
      <c r="O1780" s="6" t="str">
        <f aca="false">IF(H1780&lt;=0,"Below 0%",IF(H1780&lt;=0.05,"0-5%",IF(H1780&lt;=0.1,"5-10%",IF(H1780&lt;=0.2,"10-20%",IF(H1780&lt;=0.4,"20-40%","Above 40%")))))</f>
        <v>20-40%</v>
      </c>
    </row>
    <row r="1781" customFormat="false" ht="15" hidden="false" customHeight="false" outlineLevel="0" collapsed="false">
      <c r="A1781" s="6" t="s">
        <v>157</v>
      </c>
      <c r="B1781" s="45" t="n">
        <v>45066</v>
      </c>
      <c r="C1781" s="6" t="s">
        <v>184</v>
      </c>
      <c r="D1781" s="6" t="s">
        <v>180</v>
      </c>
      <c r="E1781" s="6" t="s">
        <v>187</v>
      </c>
      <c r="F1781" s="34" t="n">
        <v>0.446930378675461</v>
      </c>
      <c r="G1781" s="34" t="n">
        <v>0.396803015749316</v>
      </c>
      <c r="H1781" s="34" t="n">
        <v>0.12632807951695</v>
      </c>
      <c r="I1781" s="35" t="n">
        <v>2.51</v>
      </c>
      <c r="J1781" s="6" t="n">
        <v>0</v>
      </c>
      <c r="K1781" s="35" t="n">
        <v>-1</v>
      </c>
      <c r="L1781" s="42" t="n">
        <v>154.422064848892</v>
      </c>
      <c r="M1781" s="42" t="n">
        <v>-154.422064848892</v>
      </c>
      <c r="N1781" s="42" t="n">
        <v>7566.68117759571</v>
      </c>
      <c r="O1781" s="6" t="str">
        <f aca="false">IF(H1781&lt;=0,"Below 0%",IF(H1781&lt;=0.05,"0-5%",IF(H1781&lt;=0.1,"5-10%",IF(H1781&lt;=0.2,"10-20%",IF(H1781&lt;=0.4,"20-40%","Above 40%")))))</f>
        <v>10-20%</v>
      </c>
    </row>
    <row r="1782" customFormat="false" ht="15" hidden="false" customHeight="false" outlineLevel="0" collapsed="false">
      <c r="A1782" s="6" t="s">
        <v>157</v>
      </c>
      <c r="B1782" s="45" t="n">
        <v>45066</v>
      </c>
      <c r="C1782" s="6" t="s">
        <v>181</v>
      </c>
      <c r="D1782" s="6" t="s">
        <v>206</v>
      </c>
      <c r="E1782" s="6" t="s">
        <v>174</v>
      </c>
      <c r="F1782" s="34" t="n">
        <v>0.286870747804642</v>
      </c>
      <c r="G1782" s="34" t="n">
        <v>0.243227150937779</v>
      </c>
      <c r="H1782" s="34" t="n">
        <v>0.179435546971593</v>
      </c>
      <c r="I1782" s="35" t="n">
        <v>4.1</v>
      </c>
      <c r="J1782" s="6" t="n">
        <v>0</v>
      </c>
      <c r="K1782" s="35" t="n">
        <v>-1</v>
      </c>
      <c r="L1782" s="42" t="n">
        <v>109.695747403774</v>
      </c>
      <c r="M1782" s="42" t="n">
        <v>-109.695747403774</v>
      </c>
      <c r="N1782" s="42" t="n">
        <v>7456.98543019193</v>
      </c>
      <c r="O1782" s="6" t="str">
        <f aca="false">IF(H1782&lt;=0,"Below 0%",IF(H1782&lt;=0.05,"0-5%",IF(H1782&lt;=0.1,"5-10%",IF(H1782&lt;=0.2,"10-20%",IF(H1782&lt;=0.4,"20-40%","Above 40%")))))</f>
        <v>10-20%</v>
      </c>
    </row>
    <row r="1783" customFormat="false" ht="15" hidden="false" customHeight="false" outlineLevel="0" collapsed="false">
      <c r="A1783" s="6" t="s">
        <v>157</v>
      </c>
      <c r="B1783" s="45" t="n">
        <v>45067</v>
      </c>
      <c r="C1783" s="6" t="s">
        <v>189</v>
      </c>
      <c r="D1783" s="6" t="s">
        <v>205</v>
      </c>
      <c r="E1783" s="6" t="s">
        <v>187</v>
      </c>
      <c r="F1783" s="34" t="n">
        <v>0.45352053642273</v>
      </c>
      <c r="G1783" s="34" t="n">
        <v>0.391268294258914</v>
      </c>
      <c r="H1783" s="34" t="n">
        <v>0.159103722630337</v>
      </c>
      <c r="I1783" s="35" t="n">
        <v>2.55</v>
      </c>
      <c r="J1783" s="6" t="n">
        <v>1</v>
      </c>
      <c r="K1783" s="35" t="n">
        <v>1.55</v>
      </c>
      <c r="L1783" s="42" t="n">
        <v>149.139708603839</v>
      </c>
      <c r="M1783" s="42" t="n">
        <v>231.16654833595</v>
      </c>
      <c r="N1783" s="42" t="n">
        <v>7688.15197852788</v>
      </c>
      <c r="O1783" s="6" t="str">
        <f aca="false">IF(H1783&lt;=0,"Below 0%",IF(H1783&lt;=0.05,"0-5%",IF(H1783&lt;=0.1,"5-10%",IF(H1783&lt;=0.2,"10-20%",IF(H1783&lt;=0.4,"20-40%","Above 40%")))))</f>
        <v>10-20%</v>
      </c>
    </row>
    <row r="1784" customFormat="false" ht="15" hidden="false" customHeight="false" outlineLevel="0" collapsed="false">
      <c r="A1784" s="6" t="s">
        <v>157</v>
      </c>
      <c r="B1784" s="45" t="n">
        <v>45067</v>
      </c>
      <c r="C1784" s="6" t="s">
        <v>189</v>
      </c>
      <c r="D1784" s="6" t="s">
        <v>205</v>
      </c>
      <c r="E1784" s="6" t="s">
        <v>174</v>
      </c>
      <c r="F1784" s="34" t="n">
        <v>0.340399265289307</v>
      </c>
      <c r="G1784" s="34" t="n">
        <v>0.268208104935546</v>
      </c>
      <c r="H1784" s="34" t="n">
        <v>0.269160994859231</v>
      </c>
      <c r="I1784" s="35" t="n">
        <v>3.72</v>
      </c>
      <c r="J1784" s="6" t="n">
        <v>0</v>
      </c>
      <c r="K1784" s="35" t="n">
        <v>-1</v>
      </c>
      <c r="L1784" s="42" t="n">
        <v>149.139708603839</v>
      </c>
      <c r="M1784" s="42" t="n">
        <v>-149.139708603839</v>
      </c>
      <c r="N1784" s="42" t="n">
        <v>7539.01226992404</v>
      </c>
      <c r="O1784" s="6" t="str">
        <f aca="false">IF(H1784&lt;=0,"Below 0%",IF(H1784&lt;=0.05,"0-5%",IF(H1784&lt;=0.1,"5-10%",IF(H1784&lt;=0.2,"10-20%",IF(H1784&lt;=0.4,"20-40%","Above 40%")))))</f>
        <v>20-40%</v>
      </c>
    </row>
    <row r="1785" customFormat="false" ht="15" hidden="false" customHeight="false" outlineLevel="0" collapsed="false">
      <c r="A1785" s="6" t="s">
        <v>157</v>
      </c>
      <c r="B1785" s="45" t="n">
        <v>45074</v>
      </c>
      <c r="C1785" s="6" t="s">
        <v>180</v>
      </c>
      <c r="D1785" s="6" t="s">
        <v>207</v>
      </c>
      <c r="E1785" s="6" t="s">
        <v>174</v>
      </c>
      <c r="F1785" s="34" t="n">
        <v>0.259408056735992</v>
      </c>
      <c r="G1785" s="34" t="n">
        <v>0.226822400667432</v>
      </c>
      <c r="H1785" s="34" t="n">
        <v>0.143661543007555</v>
      </c>
      <c r="I1785" s="35" t="n">
        <v>4.4</v>
      </c>
      <c r="J1785" s="6" t="n">
        <v>1</v>
      </c>
      <c r="K1785" s="35" t="n">
        <v>3.4</v>
      </c>
      <c r="L1785" s="42" t="n">
        <v>78.3810315981671</v>
      </c>
      <c r="M1785" s="42" t="n">
        <v>266.495507433768</v>
      </c>
      <c r="N1785" s="42" t="n">
        <v>7805.50777735781</v>
      </c>
      <c r="O1785" s="6" t="str">
        <f aca="false">IF(H1785&lt;=0,"Below 0%",IF(H1785&lt;=0.05,"0-5%",IF(H1785&lt;=0.1,"5-10%",IF(H1785&lt;=0.2,"10-20%",IF(H1785&lt;=0.4,"20-40%","Above 40%")))))</f>
        <v>10-20%</v>
      </c>
    </row>
    <row r="1786" customFormat="false" ht="15" hidden="false" customHeight="false" outlineLevel="0" collapsed="false">
      <c r="A1786" s="6" t="s">
        <v>157</v>
      </c>
      <c r="B1786" s="45" t="n">
        <v>45074</v>
      </c>
      <c r="C1786" s="6" t="s">
        <v>190</v>
      </c>
      <c r="D1786" s="6" t="s">
        <v>188</v>
      </c>
      <c r="E1786" s="6" t="s">
        <v>177</v>
      </c>
      <c r="F1786" s="34" t="n">
        <v>0.484219789505005</v>
      </c>
      <c r="G1786" s="34" t="n">
        <v>0.404997062197476</v>
      </c>
      <c r="H1786" s="34" t="n">
        <v>0.195613091309042</v>
      </c>
      <c r="I1786" s="35" t="n">
        <v>2.48</v>
      </c>
      <c r="J1786" s="6" t="n">
        <v>0</v>
      </c>
      <c r="K1786" s="35" t="n">
        <v>-1</v>
      </c>
      <c r="L1786" s="42" t="n">
        <v>150.780245398481</v>
      </c>
      <c r="M1786" s="42" t="n">
        <v>-150.780245398481</v>
      </c>
      <c r="N1786" s="42" t="n">
        <v>7654.72753195933</v>
      </c>
      <c r="O1786" s="6" t="str">
        <f aca="false">IF(H1786&lt;=0,"Below 0%",IF(H1786&lt;=0.05,"0-5%",IF(H1786&lt;=0.1,"5-10%",IF(H1786&lt;=0.2,"10-20%",IF(H1786&lt;=0.4,"20-40%","Above 40%")))))</f>
        <v>10-20%</v>
      </c>
    </row>
    <row r="1787" customFormat="false" ht="15" hidden="false" customHeight="false" outlineLevel="0" collapsed="false">
      <c r="A1787" s="6" t="s">
        <v>157</v>
      </c>
      <c r="B1787" s="45" t="n">
        <v>45074</v>
      </c>
      <c r="C1787" s="6" t="s">
        <v>206</v>
      </c>
      <c r="D1787" s="6" t="s">
        <v>194</v>
      </c>
      <c r="E1787" s="6" t="s">
        <v>174</v>
      </c>
      <c r="F1787" s="34" t="n">
        <v>0.306247502565384</v>
      </c>
      <c r="G1787" s="34" t="n">
        <v>0.232487218584626</v>
      </c>
      <c r="H1787" s="34" t="n">
        <v>0.317265974576183</v>
      </c>
      <c r="I1787" s="35" t="n">
        <v>4.3</v>
      </c>
      <c r="J1787" s="6" t="n">
        <v>0</v>
      </c>
      <c r="K1787" s="35" t="n">
        <v>-1</v>
      </c>
      <c r="L1787" s="42" t="n">
        <v>150.780245398481</v>
      </c>
      <c r="M1787" s="42" t="n">
        <v>-150.780245398481</v>
      </c>
      <c r="N1787" s="42" t="n">
        <v>7503.94728656085</v>
      </c>
      <c r="O1787" s="6" t="str">
        <f aca="false">IF(H1787&lt;=0,"Below 0%",IF(H1787&lt;=0.05,"0-5%",IF(H1787&lt;=0.1,"5-10%",IF(H1787&lt;=0.2,"10-20%",IF(H1787&lt;=0.4,"20-40%","Above 40%")))))</f>
        <v>20-40%</v>
      </c>
    </row>
    <row r="1788" customFormat="false" ht="15" hidden="false" customHeight="false" outlineLevel="0" collapsed="false">
      <c r="A1788" s="6" t="s">
        <v>158</v>
      </c>
      <c r="B1788" s="45" t="n">
        <v>45150</v>
      </c>
      <c r="C1788" s="6" t="s">
        <v>199</v>
      </c>
      <c r="D1788" s="6" t="s">
        <v>189</v>
      </c>
      <c r="E1788" s="6" t="s">
        <v>177</v>
      </c>
      <c r="F1788" s="34" t="n">
        <v>0.410814076662064</v>
      </c>
      <c r="G1788" s="34" t="n">
        <v>0.364722392141341</v>
      </c>
      <c r="H1788" s="34" t="n">
        <v>0.126374704470739</v>
      </c>
      <c r="I1788" s="35" t="n">
        <v>2.75</v>
      </c>
      <c r="J1788" s="6" t="n">
        <v>0</v>
      </c>
      <c r="K1788" s="35" t="n">
        <v>-1</v>
      </c>
      <c r="L1788" s="42" t="n">
        <v>139.078921003529</v>
      </c>
      <c r="M1788" s="42" t="n">
        <v>-139.078921003529</v>
      </c>
      <c r="N1788" s="42" t="n">
        <v>7364.86836555732</v>
      </c>
      <c r="O1788" s="6" t="str">
        <f aca="false">IF(H1788&lt;=0,"Below 0%",IF(H1788&lt;=0.05,"0-5%",IF(H1788&lt;=0.1,"5-10%",IF(H1788&lt;=0.2,"10-20%",IF(H1788&lt;=0.4,"20-40%","Above 40%")))))</f>
        <v>10-20%</v>
      </c>
    </row>
    <row r="1789" customFormat="false" ht="15" hidden="false" customHeight="false" outlineLevel="0" collapsed="false">
      <c r="A1789" s="6" t="s">
        <v>158</v>
      </c>
      <c r="B1789" s="45" t="n">
        <v>45150</v>
      </c>
      <c r="C1789" s="6" t="s">
        <v>173</v>
      </c>
      <c r="D1789" s="6" t="s">
        <v>184</v>
      </c>
      <c r="E1789" s="6" t="s">
        <v>174</v>
      </c>
      <c r="F1789" s="34" t="n">
        <v>0.324821025133133</v>
      </c>
      <c r="G1789" s="34" t="n">
        <v>0.278787878787879</v>
      </c>
      <c r="H1789" s="34" t="n">
        <v>0.165118894499281</v>
      </c>
      <c r="I1789" s="35" t="n">
        <v>3.57</v>
      </c>
      <c r="J1789" s="6" t="n">
        <v>0</v>
      </c>
      <c r="K1789" s="35" t="n">
        <v>-1</v>
      </c>
      <c r="L1789" s="42" t="n">
        <v>116.509044604149</v>
      </c>
      <c r="M1789" s="42" t="n">
        <v>-116.509044604149</v>
      </c>
      <c r="N1789" s="42" t="n">
        <v>7248.35932095317</v>
      </c>
      <c r="O1789" s="6" t="str">
        <f aca="false">IF(H1789&lt;=0,"Below 0%",IF(H1789&lt;=0.05,"0-5%",IF(H1789&lt;=0.1,"5-10%",IF(H1789&lt;=0.2,"10-20%",IF(H1789&lt;=0.4,"20-40%","Above 40%")))))</f>
        <v>10-20%</v>
      </c>
    </row>
    <row r="1790" customFormat="false" ht="15" hidden="false" customHeight="false" outlineLevel="0" collapsed="false">
      <c r="A1790" s="6" t="s">
        <v>158</v>
      </c>
      <c r="B1790" s="45" t="n">
        <v>45150</v>
      </c>
      <c r="C1790" s="6" t="s">
        <v>173</v>
      </c>
      <c r="D1790" s="6" t="s">
        <v>184</v>
      </c>
      <c r="E1790" s="6" t="s">
        <v>177</v>
      </c>
      <c r="F1790" s="34" t="n">
        <v>0.389821231365204</v>
      </c>
      <c r="G1790" s="34" t="n">
        <v>0.288484848484849</v>
      </c>
      <c r="H1790" s="34" t="n">
        <v>0.351271075110476</v>
      </c>
      <c r="I1790" s="35" t="n">
        <v>3.45</v>
      </c>
      <c r="J1790" s="6" t="n">
        <v>1</v>
      </c>
      <c r="K1790" s="35" t="n">
        <v>2.45</v>
      </c>
      <c r="L1790" s="42" t="n">
        <v>150.078945731217</v>
      </c>
      <c r="M1790" s="42" t="n">
        <v>367.693417041482</v>
      </c>
      <c r="N1790" s="42" t="n">
        <v>7616.05273799466</v>
      </c>
      <c r="O1790" s="6" t="str">
        <f aca="false">IF(H1790&lt;=0,"Below 0%",IF(H1790&lt;=0.05,"0-5%",IF(H1790&lt;=0.1,"5-10%",IF(H1790&lt;=0.2,"10-20%",IF(H1790&lt;=0.4,"20-40%","Above 40%")))))</f>
        <v>20-40%</v>
      </c>
    </row>
    <row r="1791" customFormat="false" ht="15" hidden="false" customHeight="false" outlineLevel="0" collapsed="false">
      <c r="A1791" s="6" t="s">
        <v>158</v>
      </c>
      <c r="B1791" s="45" t="n">
        <v>45150</v>
      </c>
      <c r="C1791" s="6" t="s">
        <v>188</v>
      </c>
      <c r="D1791" s="6" t="s">
        <v>182</v>
      </c>
      <c r="E1791" s="6" t="s">
        <v>177</v>
      </c>
      <c r="F1791" s="34" t="n">
        <v>0.237971633672714</v>
      </c>
      <c r="G1791" s="34" t="n">
        <v>0.203361807660513</v>
      </c>
      <c r="H1791" s="34" t="n">
        <v>0.170188426284932</v>
      </c>
      <c r="I1791" s="35" t="n">
        <v>4.9</v>
      </c>
      <c r="J1791" s="6" t="n">
        <v>0</v>
      </c>
      <c r="K1791" s="35" t="n">
        <v>-1</v>
      </c>
      <c r="L1791" s="42" t="n">
        <v>79.8790402465097</v>
      </c>
      <c r="M1791" s="42" t="n">
        <v>-79.8790402465097</v>
      </c>
      <c r="N1791" s="42" t="n">
        <v>7536.17369774815</v>
      </c>
      <c r="O1791" s="6" t="str">
        <f aca="false">IF(H1791&lt;=0,"Below 0%",IF(H1791&lt;=0.05,"0-5%",IF(H1791&lt;=0.1,"5-10%",IF(H1791&lt;=0.2,"10-20%",IF(H1791&lt;=0.4,"20-40%","Above 40%")))))</f>
        <v>10-20%</v>
      </c>
    </row>
    <row r="1792" customFormat="false" ht="15" hidden="false" customHeight="false" outlineLevel="0" collapsed="false">
      <c r="A1792" s="6" t="s">
        <v>158</v>
      </c>
      <c r="B1792" s="45" t="n">
        <v>45151</v>
      </c>
      <c r="C1792" s="6" t="s">
        <v>190</v>
      </c>
      <c r="D1792" s="6" t="s">
        <v>183</v>
      </c>
      <c r="E1792" s="6" t="s">
        <v>177</v>
      </c>
      <c r="F1792" s="34" t="n">
        <v>0.493067562580109</v>
      </c>
      <c r="G1792" s="34" t="n">
        <v>0.406119503914447</v>
      </c>
      <c r="H1792" s="34" t="n">
        <v>0.214094762323895</v>
      </c>
      <c r="I1792" s="35" t="n">
        <v>2.48</v>
      </c>
      <c r="J1792" s="6" t="n">
        <v>0</v>
      </c>
      <c r="K1792" s="35" t="n">
        <v>-1</v>
      </c>
      <c r="L1792" s="42" t="n">
        <v>150.723473954963</v>
      </c>
      <c r="M1792" s="42" t="n">
        <v>-150.723473954963</v>
      </c>
      <c r="N1792" s="42" t="n">
        <v>7385.45022379318</v>
      </c>
      <c r="O1792" s="6" t="str">
        <f aca="false">IF(H1792&lt;=0,"Below 0%",IF(H1792&lt;=0.05,"0-5%",IF(H1792&lt;=0.1,"5-10%",IF(H1792&lt;=0.2,"10-20%",IF(H1792&lt;=0.4,"20-40%","Above 40%")))))</f>
        <v>20-40%</v>
      </c>
    </row>
    <row r="1793" customFormat="false" ht="15" hidden="false" customHeight="false" outlineLevel="0" collapsed="false">
      <c r="A1793" s="6" t="s">
        <v>158</v>
      </c>
      <c r="B1793" s="45" t="n">
        <v>45156</v>
      </c>
      <c r="C1793" s="6" t="s">
        <v>207</v>
      </c>
      <c r="D1793" s="6" t="s">
        <v>204</v>
      </c>
      <c r="E1793" s="6" t="s">
        <v>187</v>
      </c>
      <c r="F1793" s="34" t="n">
        <v>0.581938564777374</v>
      </c>
      <c r="G1793" s="34" t="n">
        <v>0.5</v>
      </c>
      <c r="H1793" s="34" t="n">
        <v>0.163877129554749</v>
      </c>
      <c r="I1793" s="35" t="n">
        <v>2</v>
      </c>
      <c r="J1793" s="6" t="n">
        <v>1</v>
      </c>
      <c r="K1793" s="35" t="n">
        <v>1</v>
      </c>
      <c r="L1793" s="42" t="n">
        <v>147.709004475864</v>
      </c>
      <c r="M1793" s="42" t="n">
        <v>147.709004475864</v>
      </c>
      <c r="N1793" s="42" t="n">
        <v>7533.15922826905</v>
      </c>
      <c r="O1793" s="6" t="str">
        <f aca="false">IF(H1793&lt;=0,"Below 0%",IF(H1793&lt;=0.05,"0-5%",IF(H1793&lt;=0.1,"5-10%",IF(H1793&lt;=0.2,"10-20%",IF(H1793&lt;=0.4,"20-40%","Above 40%")))))</f>
        <v>10-20%</v>
      </c>
    </row>
    <row r="1794" customFormat="false" ht="15" hidden="false" customHeight="false" outlineLevel="0" collapsed="false">
      <c r="A1794" s="6" t="s">
        <v>158</v>
      </c>
      <c r="B1794" s="45" t="n">
        <v>45157</v>
      </c>
      <c r="C1794" s="6" t="s">
        <v>184</v>
      </c>
      <c r="D1794" s="6" t="s">
        <v>206</v>
      </c>
      <c r="E1794" s="6" t="s">
        <v>174</v>
      </c>
      <c r="F1794" s="34" t="n">
        <v>0.352267593145371</v>
      </c>
      <c r="G1794" s="34" t="n">
        <v>0.278557216468548</v>
      </c>
      <c r="H1794" s="34" t="n">
        <v>0.264614852242199</v>
      </c>
      <c r="I1794" s="35" t="n">
        <v>3.58</v>
      </c>
      <c r="J1794" s="6" t="n">
        <v>0</v>
      </c>
      <c r="K1794" s="35" t="n">
        <v>-1</v>
      </c>
      <c r="L1794" s="42" t="n">
        <v>150.663184565381</v>
      </c>
      <c r="M1794" s="42" t="n">
        <v>-150.663184565381</v>
      </c>
      <c r="N1794" s="42" t="n">
        <v>7382.49604370367</v>
      </c>
      <c r="O1794" s="6" t="str">
        <f aca="false">IF(H1794&lt;=0,"Below 0%",IF(H1794&lt;=0.05,"0-5%",IF(H1794&lt;=0.1,"5-10%",IF(H1794&lt;=0.2,"10-20%",IF(H1794&lt;=0.4,"20-40%","Above 40%")))))</f>
        <v>20-40%</v>
      </c>
    </row>
    <row r="1795" customFormat="false" ht="15" hidden="false" customHeight="false" outlineLevel="0" collapsed="false">
      <c r="A1795" s="6" t="s">
        <v>158</v>
      </c>
      <c r="B1795" s="45" t="n">
        <v>45157</v>
      </c>
      <c r="C1795" s="6" t="s">
        <v>184</v>
      </c>
      <c r="D1795" s="6" t="s">
        <v>206</v>
      </c>
      <c r="E1795" s="6" t="s">
        <v>177</v>
      </c>
      <c r="F1795" s="34" t="n">
        <v>0.424033224582672</v>
      </c>
      <c r="G1795" s="34" t="n">
        <v>0.365287485332381</v>
      </c>
      <c r="H1795" s="34" t="n">
        <v>0.160820563553765</v>
      </c>
      <c r="I1795" s="35" t="n">
        <v>2.73</v>
      </c>
      <c r="J1795" s="6" t="n">
        <v>1</v>
      </c>
      <c r="K1795" s="35" t="n">
        <v>1.73</v>
      </c>
      <c r="L1795" s="42" t="n">
        <v>150.663184565381</v>
      </c>
      <c r="M1795" s="42" t="n">
        <v>260.647309298109</v>
      </c>
      <c r="N1795" s="42" t="n">
        <v>7643.14335300177</v>
      </c>
      <c r="O1795" s="6" t="str">
        <f aca="false">IF(H1795&lt;=0,"Below 0%",IF(H1795&lt;=0.05,"0-5%",IF(H1795&lt;=0.1,"5-10%",IF(H1795&lt;=0.2,"10-20%",IF(H1795&lt;=0.4,"20-40%","Above 40%")))))</f>
        <v>10-20%</v>
      </c>
    </row>
    <row r="1796" customFormat="false" ht="15" hidden="false" customHeight="false" outlineLevel="0" collapsed="false">
      <c r="A1796" s="6" t="s">
        <v>158</v>
      </c>
      <c r="B1796" s="45" t="n">
        <v>45157</v>
      </c>
      <c r="C1796" s="6" t="s">
        <v>181</v>
      </c>
      <c r="D1796" s="6" t="s">
        <v>176</v>
      </c>
      <c r="E1796" s="6" t="s">
        <v>174</v>
      </c>
      <c r="F1796" s="34" t="n">
        <v>0.343510150909424</v>
      </c>
      <c r="G1796" s="34" t="n">
        <v>0.253028179326792</v>
      </c>
      <c r="H1796" s="34" t="n">
        <v>0.357596421961254</v>
      </c>
      <c r="I1796" s="35" t="n">
        <v>3.96</v>
      </c>
      <c r="J1796" s="6" t="n">
        <v>0</v>
      </c>
      <c r="K1796" s="35" t="n">
        <v>-1</v>
      </c>
      <c r="L1796" s="42" t="n">
        <v>150.663184565381</v>
      </c>
      <c r="M1796" s="42" t="n">
        <v>-150.663184565381</v>
      </c>
      <c r="N1796" s="42" t="n">
        <v>7492.48016843639</v>
      </c>
      <c r="O1796" s="6" t="str">
        <f aca="false">IF(H1796&lt;=0,"Below 0%",IF(H1796&lt;=0.05,"0-5%",IF(H1796&lt;=0.1,"5-10%",IF(H1796&lt;=0.2,"10-20%",IF(H1796&lt;=0.4,"20-40%","Above 40%")))))</f>
        <v>20-40%</v>
      </c>
    </row>
    <row r="1797" customFormat="false" ht="15" hidden="false" customHeight="false" outlineLevel="0" collapsed="false">
      <c r="A1797" s="6" t="s">
        <v>158</v>
      </c>
      <c r="B1797" s="45" t="n">
        <v>45157</v>
      </c>
      <c r="C1797" s="6" t="s">
        <v>203</v>
      </c>
      <c r="D1797" s="6" t="s">
        <v>201</v>
      </c>
      <c r="E1797" s="6" t="s">
        <v>177</v>
      </c>
      <c r="F1797" s="34" t="n">
        <v>0.584252774715424</v>
      </c>
      <c r="G1797" s="34" t="n">
        <v>0.511239756409293</v>
      </c>
      <c r="H1797" s="34" t="n">
        <v>0.142815611248507</v>
      </c>
      <c r="I1797" s="35" t="n">
        <v>1.97</v>
      </c>
      <c r="J1797" s="6" t="n">
        <v>1</v>
      </c>
      <c r="K1797" s="35" t="n">
        <v>0.97</v>
      </c>
      <c r="L1797" s="42" t="n">
        <v>150.663184565381</v>
      </c>
      <c r="M1797" s="42" t="n">
        <v>146.143289028419</v>
      </c>
      <c r="N1797" s="42" t="n">
        <v>7638.62345746481</v>
      </c>
      <c r="O1797" s="6" t="str">
        <f aca="false">IF(H1797&lt;=0,"Below 0%",IF(H1797&lt;=0.05,"0-5%",IF(H1797&lt;=0.1,"5-10%",IF(H1797&lt;=0.2,"10-20%",IF(H1797&lt;=0.4,"20-40%","Above 40%")))))</f>
        <v>10-20%</v>
      </c>
    </row>
    <row r="1798" customFormat="false" ht="15" hidden="false" customHeight="false" outlineLevel="0" collapsed="false">
      <c r="A1798" s="6" t="s">
        <v>158</v>
      </c>
      <c r="B1798" s="45" t="n">
        <v>45158</v>
      </c>
      <c r="C1798" s="6" t="s">
        <v>182</v>
      </c>
      <c r="D1798" s="6" t="s">
        <v>173</v>
      </c>
      <c r="E1798" s="6" t="s">
        <v>174</v>
      </c>
      <c r="F1798" s="34" t="n">
        <v>0.279968023300171</v>
      </c>
      <c r="G1798" s="34" t="n">
        <v>0.244570252187339</v>
      </c>
      <c r="H1798" s="34" t="n">
        <v>0.144734573384327</v>
      </c>
      <c r="I1798" s="35" t="n">
        <v>4.1</v>
      </c>
      <c r="J1798" s="6" t="n">
        <v>0</v>
      </c>
      <c r="K1798" s="35" t="n">
        <v>-1</v>
      </c>
      <c r="L1798" s="42" t="n">
        <v>91.089904357276</v>
      </c>
      <c r="M1798" s="42" t="n">
        <v>-91.089904357276</v>
      </c>
      <c r="N1798" s="42" t="n">
        <v>7547.53355310754</v>
      </c>
      <c r="O1798" s="6" t="str">
        <f aca="false">IF(H1798&lt;=0,"Below 0%",IF(H1798&lt;=0.05,"0-5%",IF(H1798&lt;=0.1,"5-10%",IF(H1798&lt;=0.2,"10-20%",IF(H1798&lt;=0.4,"20-40%","Above 40%")))))</f>
        <v>10-20%</v>
      </c>
    </row>
    <row r="1799" customFormat="false" ht="15" hidden="false" customHeight="false" outlineLevel="0" collapsed="false">
      <c r="A1799" s="6" t="s">
        <v>158</v>
      </c>
      <c r="B1799" s="45" t="n">
        <v>45158</v>
      </c>
      <c r="C1799" s="6" t="s">
        <v>189</v>
      </c>
      <c r="D1799" s="6" t="s">
        <v>190</v>
      </c>
      <c r="E1799" s="6" t="s">
        <v>187</v>
      </c>
      <c r="F1799" s="34" t="n">
        <v>0.294288754463196</v>
      </c>
      <c r="G1799" s="34" t="n">
        <v>0.259734319561425</v>
      </c>
      <c r="H1799" s="34" t="n">
        <v>0.133037616900678</v>
      </c>
      <c r="I1799" s="35" t="n">
        <v>3.86</v>
      </c>
      <c r="J1799" s="6" t="n">
        <v>1</v>
      </c>
      <c r="K1799" s="35" t="n">
        <v>2.86</v>
      </c>
      <c r="L1799" s="42" t="n">
        <v>90.7784910264311</v>
      </c>
      <c r="M1799" s="42" t="n">
        <v>259.626484335593</v>
      </c>
      <c r="N1799" s="42" t="n">
        <v>7807.16003744313</v>
      </c>
      <c r="O1799" s="6" t="str">
        <f aca="false">IF(H1799&lt;=0,"Below 0%",IF(H1799&lt;=0.05,"0-5%",IF(H1799&lt;=0.1,"5-10%",IF(H1799&lt;=0.2,"10-20%",IF(H1799&lt;=0.4,"20-40%","Above 40%")))))</f>
        <v>10-20%</v>
      </c>
    </row>
    <row r="1800" customFormat="false" ht="15" hidden="false" customHeight="false" outlineLevel="0" collapsed="false">
      <c r="A1800" s="6" t="s">
        <v>158</v>
      </c>
      <c r="B1800" s="45" t="n">
        <v>45158</v>
      </c>
      <c r="C1800" s="6" t="s">
        <v>189</v>
      </c>
      <c r="D1800" s="6" t="s">
        <v>190</v>
      </c>
      <c r="E1800" s="6" t="s">
        <v>174</v>
      </c>
      <c r="F1800" s="34" t="n">
        <v>0.353547334671021</v>
      </c>
      <c r="G1800" s="34" t="n">
        <v>0.267353192935227</v>
      </c>
      <c r="H1800" s="34" t="n">
        <v>0.322398026331695</v>
      </c>
      <c r="I1800" s="35" t="n">
        <v>3.75</v>
      </c>
      <c r="J1800" s="6" t="n">
        <v>0</v>
      </c>
      <c r="K1800" s="35" t="n">
        <v>-1</v>
      </c>
      <c r="L1800" s="42" t="n">
        <v>152.772469149296</v>
      </c>
      <c r="M1800" s="42" t="n">
        <v>-152.772469149296</v>
      </c>
      <c r="N1800" s="42" t="n">
        <v>7654.38756829383</v>
      </c>
      <c r="O1800" s="6" t="str">
        <f aca="false">IF(H1800&lt;=0,"Below 0%",IF(H1800&lt;=0.05,"0-5%",IF(H1800&lt;=0.1,"5-10%",IF(H1800&lt;=0.2,"10-20%",IF(H1800&lt;=0.4,"20-40%","Above 40%")))))</f>
        <v>20-40%</v>
      </c>
    </row>
    <row r="1801" customFormat="false" ht="15" hidden="false" customHeight="false" outlineLevel="0" collapsed="false">
      <c r="A1801" s="6" t="s">
        <v>158</v>
      </c>
      <c r="B1801" s="45" t="n">
        <v>45164</v>
      </c>
      <c r="C1801" s="6" t="s">
        <v>206</v>
      </c>
      <c r="D1801" s="6" t="s">
        <v>180</v>
      </c>
      <c r="E1801" s="6" t="s">
        <v>177</v>
      </c>
      <c r="F1801" s="34" t="n">
        <v>0.295829951763153</v>
      </c>
      <c r="G1801" s="34" t="n">
        <v>0.265684167434244</v>
      </c>
      <c r="H1801" s="34" t="n">
        <v>0.113464737549218</v>
      </c>
      <c r="I1801" s="35" t="n">
        <v>3.75</v>
      </c>
      <c r="J1801" s="6" t="n">
        <v>0</v>
      </c>
      <c r="K1801" s="35" t="n">
        <v>-1</v>
      </c>
      <c r="L1801" s="42" t="n">
        <v>76.1001432590299</v>
      </c>
      <c r="M1801" s="42" t="n">
        <v>-76.1001432590299</v>
      </c>
      <c r="N1801" s="42" t="n">
        <v>7578.2874250348</v>
      </c>
      <c r="O1801" s="6" t="str">
        <f aca="false">IF(H1801&lt;=0,"Below 0%",IF(H1801&lt;=0.05,"0-5%",IF(H1801&lt;=0.1,"5-10%",IF(H1801&lt;=0.2,"10-20%",IF(H1801&lt;=0.4,"20-40%","Above 40%")))))</f>
        <v>10-20%</v>
      </c>
    </row>
    <row r="1802" customFormat="false" ht="15" hidden="false" customHeight="false" outlineLevel="0" collapsed="false">
      <c r="A1802" s="6" t="s">
        <v>158</v>
      </c>
      <c r="B1802" s="45" t="n">
        <v>45164</v>
      </c>
      <c r="C1802" s="6" t="s">
        <v>173</v>
      </c>
      <c r="D1802" s="6" t="s">
        <v>203</v>
      </c>
      <c r="E1802" s="6" t="s">
        <v>174</v>
      </c>
      <c r="F1802" s="34" t="n">
        <v>0.325014591217041</v>
      </c>
      <c r="G1802" s="34" t="n">
        <v>0.28888826470423</v>
      </c>
      <c r="H1802" s="34" t="n">
        <v>0.125052938892474</v>
      </c>
      <c r="I1802" s="35" t="n">
        <v>3.48</v>
      </c>
      <c r="J1802" s="6" t="n">
        <v>0</v>
      </c>
      <c r="K1802" s="35" t="n">
        <v>-1</v>
      </c>
      <c r="L1802" s="42" t="n">
        <v>101.120306614518</v>
      </c>
      <c r="M1802" s="42" t="n">
        <v>-101.120306614518</v>
      </c>
      <c r="N1802" s="42" t="n">
        <v>7477.16711842029</v>
      </c>
      <c r="O1802" s="6" t="str">
        <f aca="false">IF(H1802&lt;=0,"Below 0%",IF(H1802&lt;=0.05,"0-5%",IF(H1802&lt;=0.1,"5-10%",IF(H1802&lt;=0.2,"10-20%",IF(H1802&lt;=0.4,"20-40%","Above 40%")))))</f>
        <v>10-20%</v>
      </c>
    </row>
    <row r="1803" customFormat="false" ht="15" hidden="false" customHeight="false" outlineLevel="0" collapsed="false">
      <c r="A1803" s="6" t="s">
        <v>158</v>
      </c>
      <c r="B1803" s="45" t="n">
        <v>45165</v>
      </c>
      <c r="C1803" s="6" t="s">
        <v>188</v>
      </c>
      <c r="D1803" s="6" t="s">
        <v>183</v>
      </c>
      <c r="E1803" s="6" t="s">
        <v>174</v>
      </c>
      <c r="F1803" s="34" t="n">
        <v>0.331394046545029</v>
      </c>
      <c r="G1803" s="34" t="n">
        <v>0.245584581290713</v>
      </c>
      <c r="H1803" s="34" t="n">
        <v>0.349409009325136</v>
      </c>
      <c r="I1803" s="35" t="n">
        <v>4.1</v>
      </c>
      <c r="J1803" s="6" t="n">
        <v>0</v>
      </c>
      <c r="K1803" s="35" t="n">
        <v>-1</v>
      </c>
      <c r="L1803" s="42" t="n">
        <v>149.543342368406</v>
      </c>
      <c r="M1803" s="42" t="n">
        <v>-149.543342368406</v>
      </c>
      <c r="N1803" s="42" t="n">
        <v>7327.62377605188</v>
      </c>
      <c r="O1803" s="6" t="str">
        <f aca="false">IF(H1803&lt;=0,"Below 0%",IF(H1803&lt;=0.05,"0-5%",IF(H1803&lt;=0.1,"5-10%",IF(H1803&lt;=0.2,"10-20%",IF(H1803&lt;=0.4,"20-40%","Above 40%")))))</f>
        <v>20-40%</v>
      </c>
    </row>
    <row r="1804" customFormat="false" ht="15" hidden="false" customHeight="false" outlineLevel="0" collapsed="false">
      <c r="A1804" s="6" t="s">
        <v>158</v>
      </c>
      <c r="B1804" s="45" t="n">
        <v>45171</v>
      </c>
      <c r="C1804" s="6" t="s">
        <v>196</v>
      </c>
      <c r="D1804" s="6" t="s">
        <v>181</v>
      </c>
      <c r="E1804" s="6" t="s">
        <v>174</v>
      </c>
      <c r="F1804" s="34" t="n">
        <v>0.273926168680191</v>
      </c>
      <c r="G1804" s="34" t="n">
        <v>0.23647385051912</v>
      </c>
      <c r="H1804" s="34" t="n">
        <v>0.158378264991471</v>
      </c>
      <c r="I1804" s="35" t="n">
        <v>4.2</v>
      </c>
      <c r="J1804" s="6" t="n">
        <v>0</v>
      </c>
      <c r="K1804" s="35" t="n">
        <v>-1</v>
      </c>
      <c r="L1804" s="42" t="n">
        <v>86.1510493174949</v>
      </c>
      <c r="M1804" s="42" t="n">
        <v>-86.1510493174949</v>
      </c>
      <c r="N1804" s="42" t="n">
        <v>7241.47272673439</v>
      </c>
      <c r="O1804" s="6" t="str">
        <f aca="false">IF(H1804&lt;=0,"Below 0%",IF(H1804&lt;=0.05,"0-5%",IF(H1804&lt;=0.1,"5-10%",IF(H1804&lt;=0.2,"10-20%",IF(H1804&lt;=0.4,"20-40%","Above 40%")))))</f>
        <v>10-20%</v>
      </c>
    </row>
    <row r="1805" customFormat="false" ht="15" hidden="false" customHeight="false" outlineLevel="0" collapsed="false">
      <c r="A1805" s="6" t="s">
        <v>158</v>
      </c>
      <c r="B1805" s="45" t="n">
        <v>45172</v>
      </c>
      <c r="C1805" s="6" t="s">
        <v>185</v>
      </c>
      <c r="D1805" s="6" t="s">
        <v>176</v>
      </c>
      <c r="E1805" s="6" t="s">
        <v>174</v>
      </c>
      <c r="F1805" s="34" t="n">
        <v>0.330225616693497</v>
      </c>
      <c r="G1805" s="34" t="n">
        <v>0.236593450424306</v>
      </c>
      <c r="H1805" s="34" t="n">
        <v>0.395751302926059</v>
      </c>
      <c r="I1805" s="35" t="n">
        <v>4.25</v>
      </c>
      <c r="J1805" s="6" t="n">
        <v>0</v>
      </c>
      <c r="K1805" s="35" t="n">
        <v>-1</v>
      </c>
      <c r="L1805" s="42" t="n">
        <v>144.829454534688</v>
      </c>
      <c r="M1805" s="42" t="n">
        <v>-144.829454534688</v>
      </c>
      <c r="N1805" s="42" t="n">
        <v>7096.6432721997</v>
      </c>
      <c r="O1805" s="6" t="str">
        <f aca="false">IF(H1805&lt;=0,"Below 0%",IF(H1805&lt;=0.05,"0-5%",IF(H1805&lt;=0.1,"5-10%",IF(H1805&lt;=0.2,"10-20%",IF(H1805&lt;=0.4,"20-40%","Above 40%")))))</f>
        <v>20-40%</v>
      </c>
    </row>
    <row r="1806" customFormat="false" ht="15" hidden="false" customHeight="false" outlineLevel="0" collapsed="false">
      <c r="A1806" s="6" t="s">
        <v>158</v>
      </c>
      <c r="B1806" s="45" t="n">
        <v>45172</v>
      </c>
      <c r="C1806" s="6" t="s">
        <v>180</v>
      </c>
      <c r="D1806" s="6" t="s">
        <v>203</v>
      </c>
      <c r="E1806" s="6" t="s">
        <v>187</v>
      </c>
      <c r="F1806" s="34" t="n">
        <v>0.673725068569183</v>
      </c>
      <c r="G1806" s="34" t="n">
        <v>0.499521636738299</v>
      </c>
      <c r="H1806" s="34" t="n">
        <v>0.348740512960304</v>
      </c>
      <c r="I1806" s="35" t="n">
        <v>2.01</v>
      </c>
      <c r="J1806" s="6" t="n">
        <v>1</v>
      </c>
      <c r="K1806" s="35" t="n">
        <v>1.01</v>
      </c>
      <c r="L1806" s="42" t="n">
        <v>144.829454534688</v>
      </c>
      <c r="M1806" s="42" t="n">
        <v>146.277749080034</v>
      </c>
      <c r="N1806" s="42" t="n">
        <v>7242.92102127973</v>
      </c>
      <c r="O1806" s="6" t="str">
        <f aca="false">IF(H1806&lt;=0,"Below 0%",IF(H1806&lt;=0.05,"0-5%",IF(H1806&lt;=0.1,"5-10%",IF(H1806&lt;=0.2,"10-20%",IF(H1806&lt;=0.4,"20-40%","Above 40%")))))</f>
        <v>20-40%</v>
      </c>
    </row>
    <row r="1807" customFormat="false" ht="15" hidden="false" customHeight="false" outlineLevel="0" collapsed="false">
      <c r="A1807" s="6" t="s">
        <v>158</v>
      </c>
      <c r="B1807" s="45" t="n">
        <v>45185</v>
      </c>
      <c r="C1807" s="6" t="s">
        <v>182</v>
      </c>
      <c r="D1807" s="6" t="s">
        <v>180</v>
      </c>
      <c r="E1807" s="6" t="s">
        <v>177</v>
      </c>
      <c r="F1807" s="34" t="n">
        <v>0.315186619758606</v>
      </c>
      <c r="G1807" s="34" t="n">
        <v>0.2363942467189</v>
      </c>
      <c r="H1807" s="34" t="n">
        <v>0.333309182153657</v>
      </c>
      <c r="I1807" s="35" t="n">
        <v>4.21</v>
      </c>
      <c r="J1807" s="6" t="n">
        <v>0</v>
      </c>
      <c r="K1807" s="35" t="n">
        <v>-1</v>
      </c>
      <c r="L1807" s="42" t="n">
        <v>144.858420425595</v>
      </c>
      <c r="M1807" s="42" t="n">
        <v>-144.858420425595</v>
      </c>
      <c r="N1807" s="42" t="n">
        <v>7098.06260085414</v>
      </c>
      <c r="O1807" s="6" t="str">
        <f aca="false">IF(H1807&lt;=0,"Below 0%",IF(H1807&lt;=0.05,"0-5%",IF(H1807&lt;=0.1,"5-10%",IF(H1807&lt;=0.2,"10-20%",IF(H1807&lt;=0.4,"20-40%","Above 40%")))))</f>
        <v>20-40%</v>
      </c>
    </row>
    <row r="1808" customFormat="false" ht="15" hidden="false" customHeight="false" outlineLevel="0" collapsed="false">
      <c r="A1808" s="6" t="s">
        <v>158</v>
      </c>
      <c r="B1808" s="45" t="n">
        <v>45186</v>
      </c>
      <c r="C1808" s="6" t="s">
        <v>199</v>
      </c>
      <c r="D1808" s="6" t="s">
        <v>190</v>
      </c>
      <c r="E1808" s="6" t="s">
        <v>187</v>
      </c>
      <c r="F1808" s="34" t="n">
        <v>0.257496744394302</v>
      </c>
      <c r="G1808" s="34" t="n">
        <v>0.221381918184943</v>
      </c>
      <c r="H1808" s="34" t="n">
        <v>0.163133586091655</v>
      </c>
      <c r="I1808" s="35" t="n">
        <v>4.5</v>
      </c>
      <c r="J1808" s="6" t="n">
        <v>0</v>
      </c>
      <c r="K1808" s="35" t="n">
        <v>-1</v>
      </c>
      <c r="L1808" s="42" t="n">
        <v>80.4795321190635</v>
      </c>
      <c r="M1808" s="42" t="n">
        <v>-80.4795321190635</v>
      </c>
      <c r="N1808" s="42" t="n">
        <v>7017.58306873507</v>
      </c>
      <c r="O1808" s="6" t="str">
        <f aca="false">IF(H1808&lt;=0,"Below 0%",IF(H1808&lt;=0.05,"0-5%",IF(H1808&lt;=0.1,"5-10%",IF(H1808&lt;=0.2,"10-20%",IF(H1808&lt;=0.4,"20-40%","Above 40%")))))</f>
        <v>10-20%</v>
      </c>
    </row>
    <row r="1809" customFormat="false" ht="15" hidden="false" customHeight="false" outlineLevel="0" collapsed="false">
      <c r="A1809" s="6" t="s">
        <v>158</v>
      </c>
      <c r="B1809" s="45" t="n">
        <v>45192</v>
      </c>
      <c r="C1809" s="6" t="s">
        <v>180</v>
      </c>
      <c r="D1809" s="6" t="s">
        <v>184</v>
      </c>
      <c r="E1809" s="6" t="s">
        <v>187</v>
      </c>
      <c r="F1809" s="34" t="n">
        <v>0.620554327964783</v>
      </c>
      <c r="G1809" s="34" t="n">
        <v>0.497942348428999</v>
      </c>
      <c r="H1809" s="34" t="n">
        <v>0.246237300206786</v>
      </c>
      <c r="I1809" s="35" t="n">
        <v>2.01</v>
      </c>
      <c r="J1809" s="6" t="n">
        <v>0</v>
      </c>
      <c r="K1809" s="35" t="n">
        <v>-1</v>
      </c>
      <c r="L1809" s="42" t="n">
        <v>140.351661374701</v>
      </c>
      <c r="M1809" s="42" t="n">
        <v>-140.351661374701</v>
      </c>
      <c r="N1809" s="42" t="n">
        <v>6877.23140736037</v>
      </c>
      <c r="O1809" s="6" t="str">
        <f aca="false">IF(H1809&lt;=0,"Below 0%",IF(H1809&lt;=0.05,"0-5%",IF(H1809&lt;=0.1,"5-10%",IF(H1809&lt;=0.2,"10-20%",IF(H1809&lt;=0.4,"20-40%","Above 40%")))))</f>
        <v>20-40%</v>
      </c>
    </row>
    <row r="1810" customFormat="false" ht="15" hidden="false" customHeight="false" outlineLevel="0" collapsed="false">
      <c r="A1810" s="6" t="s">
        <v>158</v>
      </c>
      <c r="B1810" s="45" t="n">
        <v>45192</v>
      </c>
      <c r="C1810" s="6" t="s">
        <v>208</v>
      </c>
      <c r="D1810" s="6" t="s">
        <v>203</v>
      </c>
      <c r="E1810" s="6" t="s">
        <v>187</v>
      </c>
      <c r="F1810" s="34" t="n">
        <v>0.372478544712067</v>
      </c>
      <c r="G1810" s="34" t="n">
        <v>0.287903990761998</v>
      </c>
      <c r="H1810" s="34" t="n">
        <v>0.293759574941024</v>
      </c>
      <c r="I1810" s="35" t="n">
        <v>3.5</v>
      </c>
      <c r="J1810" s="6" t="n">
        <v>0</v>
      </c>
      <c r="K1810" s="35" t="n">
        <v>-1</v>
      </c>
      <c r="L1810" s="42" t="n">
        <v>140.351661374701</v>
      </c>
      <c r="M1810" s="42" t="n">
        <v>-140.351661374701</v>
      </c>
      <c r="N1810" s="42" t="n">
        <v>6736.87974598567</v>
      </c>
      <c r="O1810" s="6" t="str">
        <f aca="false">IF(H1810&lt;=0,"Below 0%",IF(H1810&lt;=0.05,"0-5%",IF(H1810&lt;=0.1,"5-10%",IF(H1810&lt;=0.2,"10-20%",IF(H1810&lt;=0.4,"20-40%","Above 40%")))))</f>
        <v>20-40%</v>
      </c>
    </row>
    <row r="1811" customFormat="false" ht="15" hidden="false" customHeight="false" outlineLevel="0" collapsed="false">
      <c r="A1811" s="6" t="s">
        <v>158</v>
      </c>
      <c r="B1811" s="45" t="n">
        <v>45193</v>
      </c>
      <c r="C1811" s="6" t="s">
        <v>185</v>
      </c>
      <c r="D1811" s="6" t="s">
        <v>181</v>
      </c>
      <c r="E1811" s="6" t="s">
        <v>174</v>
      </c>
      <c r="F1811" s="34" t="n">
        <v>0.263777911663055</v>
      </c>
      <c r="G1811" s="34" t="n">
        <v>0.218242572965071</v>
      </c>
      <c r="H1811" s="34" t="n">
        <v>0.208645536383373</v>
      </c>
      <c r="I1811" s="35" t="n">
        <v>4.6</v>
      </c>
      <c r="J1811" s="6" t="n">
        <v>1</v>
      </c>
      <c r="K1811" s="35" t="n">
        <v>3.6</v>
      </c>
      <c r="L1811" s="42" t="n">
        <v>99.8267068341674</v>
      </c>
      <c r="M1811" s="42" t="n">
        <v>359.376144603003</v>
      </c>
      <c r="N1811" s="42" t="n">
        <v>7096.25589058867</v>
      </c>
      <c r="O1811" s="6" t="str">
        <f aca="false">IF(H1811&lt;=0,"Below 0%",IF(H1811&lt;=0.05,"0-5%",IF(H1811&lt;=0.1,"5-10%",IF(H1811&lt;=0.2,"10-20%",IF(H1811&lt;=0.4,"20-40%","Above 40%")))))</f>
        <v>20-40%</v>
      </c>
    </row>
    <row r="1812" customFormat="false" ht="15" hidden="false" customHeight="false" outlineLevel="0" collapsed="false">
      <c r="A1812" s="6" t="s">
        <v>158</v>
      </c>
      <c r="B1812" s="45" t="n">
        <v>45193</v>
      </c>
      <c r="C1812" s="6" t="s">
        <v>190</v>
      </c>
      <c r="D1812" s="6" t="s">
        <v>182</v>
      </c>
      <c r="E1812" s="6" t="s">
        <v>174</v>
      </c>
      <c r="F1812" s="34" t="n">
        <v>0.31107422709465</v>
      </c>
      <c r="G1812" s="34" t="n">
        <v>0.24897756847193</v>
      </c>
      <c r="H1812" s="34" t="n">
        <v>0.249406639336353</v>
      </c>
      <c r="I1812" s="35" t="n">
        <v>4</v>
      </c>
      <c r="J1812" s="6" t="n">
        <v>0</v>
      </c>
      <c r="K1812" s="35" t="n">
        <v>-1</v>
      </c>
      <c r="L1812" s="42" t="n">
        <v>134.737594919713</v>
      </c>
      <c r="M1812" s="42" t="n">
        <v>-134.737594919713</v>
      </c>
      <c r="N1812" s="42" t="n">
        <v>6961.51829566896</v>
      </c>
      <c r="O1812" s="6" t="str">
        <f aca="false">IF(H1812&lt;=0,"Below 0%",IF(H1812&lt;=0.05,"0-5%",IF(H1812&lt;=0.1,"5-10%",IF(H1812&lt;=0.2,"10-20%",IF(H1812&lt;=0.4,"20-40%","Above 40%")))))</f>
        <v>20-40%</v>
      </c>
    </row>
    <row r="1813" customFormat="false" ht="15" hidden="false" customHeight="false" outlineLevel="0" collapsed="false">
      <c r="A1813" s="6" t="s">
        <v>158</v>
      </c>
      <c r="B1813" s="45" t="n">
        <v>45199</v>
      </c>
      <c r="C1813" s="6" t="s">
        <v>199</v>
      </c>
      <c r="D1813" s="6" t="s">
        <v>185</v>
      </c>
      <c r="E1813" s="6" t="s">
        <v>174</v>
      </c>
      <c r="F1813" s="34" t="n">
        <v>0.244305819272995</v>
      </c>
      <c r="G1813" s="34" t="n">
        <v>0.203337480159581</v>
      </c>
      <c r="H1813" s="34" t="n">
        <v>0.201479525964723</v>
      </c>
      <c r="I1813" s="35" t="n">
        <v>4.9</v>
      </c>
      <c r="J1813" s="6" t="n">
        <v>0</v>
      </c>
      <c r="K1813" s="35" t="n">
        <v>-1</v>
      </c>
      <c r="L1813" s="42" t="n">
        <v>87.9554432248109</v>
      </c>
      <c r="M1813" s="42" t="n">
        <v>-87.9554432248109</v>
      </c>
      <c r="N1813" s="42" t="n">
        <v>6873.56285244415</v>
      </c>
      <c r="O1813" s="6" t="str">
        <f aca="false">IF(H1813&lt;=0,"Below 0%",IF(H1813&lt;=0.05,"0-5%",IF(H1813&lt;=0.1,"5-10%",IF(H1813&lt;=0.2,"10-20%",IF(H1813&lt;=0.4,"20-40%","Above 40%")))))</f>
        <v>20-40%</v>
      </c>
    </row>
    <row r="1814" customFormat="false" ht="15" hidden="false" customHeight="false" outlineLevel="0" collapsed="false">
      <c r="A1814" s="6" t="s">
        <v>158</v>
      </c>
      <c r="B1814" s="45" t="n">
        <v>45199</v>
      </c>
      <c r="C1814" s="6" t="s">
        <v>173</v>
      </c>
      <c r="D1814" s="6" t="s">
        <v>208</v>
      </c>
      <c r="E1814" s="6" t="s">
        <v>174</v>
      </c>
      <c r="F1814" s="34" t="n">
        <v>0.314457327127457</v>
      </c>
      <c r="G1814" s="34" t="n">
        <v>0.245625084349274</v>
      </c>
      <c r="H1814" s="34" t="n">
        <v>0.280232953244731</v>
      </c>
      <c r="I1814" s="35" t="n">
        <v>4.1</v>
      </c>
      <c r="J1814" s="6" t="n">
        <v>0</v>
      </c>
      <c r="K1814" s="35" t="n">
        <v>-1</v>
      </c>
      <c r="L1814" s="42" t="n">
        <v>139.230365913379</v>
      </c>
      <c r="M1814" s="42" t="n">
        <v>-139.230365913379</v>
      </c>
      <c r="N1814" s="42" t="n">
        <v>6734.33248653077</v>
      </c>
      <c r="O1814" s="6" t="str">
        <f aca="false">IF(H1814&lt;=0,"Below 0%",IF(H1814&lt;=0.05,"0-5%",IF(H1814&lt;=0.1,"5-10%",IF(H1814&lt;=0.2,"10-20%",IF(H1814&lt;=0.4,"20-40%","Above 40%")))))</f>
        <v>20-40%</v>
      </c>
    </row>
    <row r="1815" customFormat="false" ht="15" hidden="false" customHeight="false" outlineLevel="0" collapsed="false">
      <c r="A1815" s="6" t="s">
        <v>158</v>
      </c>
      <c r="B1815" s="45" t="n">
        <v>45199</v>
      </c>
      <c r="C1815" s="6" t="s">
        <v>181</v>
      </c>
      <c r="D1815" s="6" t="s">
        <v>183</v>
      </c>
      <c r="E1815" s="6" t="s">
        <v>174</v>
      </c>
      <c r="F1815" s="34" t="n">
        <v>0.272499412298203</v>
      </c>
      <c r="G1815" s="34" t="n">
        <v>0.237770193401593</v>
      </c>
      <c r="H1815" s="34" t="n">
        <v>0.146062121579522</v>
      </c>
      <c r="I1815" s="35" t="n">
        <v>4.2</v>
      </c>
      <c r="J1815" s="6" t="n">
        <v>0</v>
      </c>
      <c r="K1815" s="35" t="n">
        <v>-1</v>
      </c>
      <c r="L1815" s="42" t="n">
        <v>78.5876726779327</v>
      </c>
      <c r="M1815" s="42" t="n">
        <v>-78.5876726779327</v>
      </c>
      <c r="N1815" s="42" t="n">
        <v>6655.74481385284</v>
      </c>
      <c r="O1815" s="6" t="str">
        <f aca="false">IF(H1815&lt;=0,"Below 0%",IF(H1815&lt;=0.05,"0-5%",IF(H1815&lt;=0.1,"5-10%",IF(H1815&lt;=0.2,"10-20%",IF(H1815&lt;=0.4,"20-40%","Above 40%")))))</f>
        <v>10-20%</v>
      </c>
    </row>
    <row r="1816" customFormat="false" ht="15" hidden="false" customHeight="false" outlineLevel="0" collapsed="false">
      <c r="A1816" s="6" t="s">
        <v>158</v>
      </c>
      <c r="B1816" s="45" t="n">
        <v>45200</v>
      </c>
      <c r="C1816" s="6" t="s">
        <v>207</v>
      </c>
      <c r="D1816" s="6" t="s">
        <v>206</v>
      </c>
      <c r="E1816" s="6" t="s">
        <v>177</v>
      </c>
      <c r="F1816" s="34" t="n">
        <v>0.433725476264954</v>
      </c>
      <c r="G1816" s="34" t="n">
        <v>0.364119015800072</v>
      </c>
      <c r="H1816" s="34" t="n">
        <v>0.191164035506183</v>
      </c>
      <c r="I1816" s="35" t="n">
        <v>2.75</v>
      </c>
      <c r="J1816" s="6" t="n">
        <v>0</v>
      </c>
      <c r="K1816" s="35" t="n">
        <v>-1</v>
      </c>
      <c r="L1816" s="42" t="n">
        <v>133.114896277057</v>
      </c>
      <c r="M1816" s="42" t="n">
        <v>-133.114896277057</v>
      </c>
      <c r="N1816" s="42" t="n">
        <v>6522.62991757578</v>
      </c>
      <c r="O1816" s="6" t="str">
        <f aca="false">IF(H1816&lt;=0,"Below 0%",IF(H1816&lt;=0.05,"0-5%",IF(H1816&lt;=0.1,"5-10%",IF(H1816&lt;=0.2,"10-20%",IF(H1816&lt;=0.4,"20-40%","Above 40%")))))</f>
        <v>10-20%</v>
      </c>
    </row>
    <row r="1817" customFormat="false" ht="15" hidden="false" customHeight="false" outlineLevel="0" collapsed="false">
      <c r="A1817" s="6" t="s">
        <v>158</v>
      </c>
      <c r="B1817" s="45" t="n">
        <v>45202</v>
      </c>
      <c r="C1817" s="6" t="s">
        <v>208</v>
      </c>
      <c r="D1817" s="6" t="s">
        <v>196</v>
      </c>
      <c r="E1817" s="6" t="s">
        <v>187</v>
      </c>
      <c r="F1817" s="34" t="n">
        <v>0.442939281463623</v>
      </c>
      <c r="G1817" s="34" t="n">
        <v>0.332001775410564</v>
      </c>
      <c r="H1817" s="34" t="n">
        <v>0.334147327723988</v>
      </c>
      <c r="I1817" s="35" t="n">
        <v>3</v>
      </c>
      <c r="J1817" s="6" t="n">
        <v>0</v>
      </c>
      <c r="K1817" s="35" t="n">
        <v>-1</v>
      </c>
      <c r="L1817" s="42" t="n">
        <v>130.452598351516</v>
      </c>
      <c r="M1817" s="42" t="n">
        <v>-130.452598351516</v>
      </c>
      <c r="N1817" s="42" t="n">
        <v>6392.17731922427</v>
      </c>
      <c r="O1817" s="6" t="str">
        <f aca="false">IF(H1817&lt;=0,"Below 0%",IF(H1817&lt;=0.05,"0-5%",IF(H1817&lt;=0.1,"5-10%",IF(H1817&lt;=0.2,"10-20%",IF(H1817&lt;=0.4,"20-40%","Above 40%")))))</f>
        <v>20-40%</v>
      </c>
    </row>
    <row r="1818" customFormat="false" ht="15" hidden="false" customHeight="false" outlineLevel="0" collapsed="false">
      <c r="A1818" s="6" t="s">
        <v>158</v>
      </c>
      <c r="B1818" s="45" t="n">
        <v>45206</v>
      </c>
      <c r="C1818" s="6" t="s">
        <v>173</v>
      </c>
      <c r="D1818" s="6" t="s">
        <v>199</v>
      </c>
      <c r="E1818" s="6" t="s">
        <v>174</v>
      </c>
      <c r="F1818" s="34" t="n">
        <v>0.317224085330963</v>
      </c>
      <c r="G1818" s="34" t="n">
        <v>0.258969136769544</v>
      </c>
      <c r="H1818" s="34" t="n">
        <v>0.224949386973707</v>
      </c>
      <c r="I1818" s="35" t="n">
        <v>3.85</v>
      </c>
      <c r="J1818" s="6" t="n">
        <v>0</v>
      </c>
      <c r="K1818" s="35" t="n">
        <v>-1</v>
      </c>
      <c r="L1818" s="42" t="n">
        <v>124.093877520007</v>
      </c>
      <c r="M1818" s="42" t="n">
        <v>-124.093877520007</v>
      </c>
      <c r="N1818" s="42" t="n">
        <v>6268.08344170426</v>
      </c>
      <c r="O1818" s="6" t="str">
        <f aca="false">IF(H1818&lt;=0,"Below 0%",IF(H1818&lt;=0.05,"0-5%",IF(H1818&lt;=0.1,"5-10%",IF(H1818&lt;=0.2,"10-20%",IF(H1818&lt;=0.4,"20-40%","Above 40%")))))</f>
        <v>20-40%</v>
      </c>
    </row>
    <row r="1819" customFormat="false" ht="15" hidden="false" customHeight="false" outlineLevel="0" collapsed="false">
      <c r="A1819" s="6" t="s">
        <v>158</v>
      </c>
      <c r="B1819" s="45" t="n">
        <v>45206</v>
      </c>
      <c r="C1819" s="6" t="s">
        <v>180</v>
      </c>
      <c r="D1819" s="6" t="s">
        <v>207</v>
      </c>
      <c r="E1819" s="6" t="s">
        <v>187</v>
      </c>
      <c r="F1819" s="34" t="n">
        <v>0.483341425657272</v>
      </c>
      <c r="G1819" s="34" t="n">
        <v>0.433954634529047</v>
      </c>
      <c r="H1819" s="34" t="n">
        <v>0.11380634563754</v>
      </c>
      <c r="I1819" s="35" t="n">
        <v>2.31</v>
      </c>
      <c r="J1819" s="6" t="n">
        <v>0</v>
      </c>
      <c r="K1819" s="35" t="n">
        <v>-1</v>
      </c>
      <c r="L1819" s="42" t="n">
        <v>127.843546384485</v>
      </c>
      <c r="M1819" s="42" t="n">
        <v>-127.843546384485</v>
      </c>
      <c r="N1819" s="42" t="n">
        <v>6140.23989531977</v>
      </c>
      <c r="O1819" s="6" t="str">
        <f aca="false">IF(H1819&lt;=0,"Below 0%",IF(H1819&lt;=0.05,"0-5%",IF(H1819&lt;=0.1,"5-10%",IF(H1819&lt;=0.2,"10-20%",IF(H1819&lt;=0.4,"20-40%","Above 40%")))))</f>
        <v>10-20%</v>
      </c>
    </row>
    <row r="1820" customFormat="false" ht="15" hidden="false" customHeight="false" outlineLevel="0" collapsed="false">
      <c r="A1820" s="6" t="s">
        <v>158</v>
      </c>
      <c r="B1820" s="45" t="n">
        <v>45206</v>
      </c>
      <c r="C1820" s="6" t="s">
        <v>196</v>
      </c>
      <c r="D1820" s="6" t="s">
        <v>190</v>
      </c>
      <c r="E1820" s="6" t="s">
        <v>174</v>
      </c>
      <c r="F1820" s="34" t="n">
        <v>0.274864405393601</v>
      </c>
      <c r="G1820" s="34" t="n">
        <v>0.243243243243243</v>
      </c>
      <c r="H1820" s="34" t="n">
        <v>0.129998111062579</v>
      </c>
      <c r="I1820" s="35" t="n">
        <v>4.1</v>
      </c>
      <c r="J1820" s="6" t="n">
        <v>0</v>
      </c>
      <c r="K1820" s="35" t="n">
        <v>-1</v>
      </c>
      <c r="L1820" s="42" t="n">
        <v>65.4394318269181</v>
      </c>
      <c r="M1820" s="42" t="n">
        <v>-65.4394318269181</v>
      </c>
      <c r="N1820" s="42" t="n">
        <v>6074.80046349286</v>
      </c>
      <c r="O1820" s="6" t="str">
        <f aca="false">IF(H1820&lt;=0,"Below 0%",IF(H1820&lt;=0.05,"0-5%",IF(H1820&lt;=0.1,"5-10%",IF(H1820&lt;=0.2,"10-20%",IF(H1820&lt;=0.4,"20-40%","Above 40%")))))</f>
        <v>10-20%</v>
      </c>
    </row>
    <row r="1821" customFormat="false" ht="15" hidden="false" customHeight="false" outlineLevel="0" collapsed="false">
      <c r="A1821" s="6" t="s">
        <v>158</v>
      </c>
      <c r="B1821" s="45" t="n">
        <v>45207</v>
      </c>
      <c r="C1821" s="6" t="s">
        <v>185</v>
      </c>
      <c r="D1821" s="6" t="s">
        <v>194</v>
      </c>
      <c r="E1821" s="6" t="s">
        <v>174</v>
      </c>
      <c r="F1821" s="34" t="n">
        <v>0.343286454677582</v>
      </c>
      <c r="G1821" s="34" t="n">
        <v>0.273360923546068</v>
      </c>
      <c r="H1821" s="34" t="n">
        <v>0.25579929356556</v>
      </c>
      <c r="I1821" s="35" t="n">
        <v>3.66</v>
      </c>
      <c r="J1821" s="6" t="n">
        <v>0</v>
      </c>
      <c r="K1821" s="35" t="n">
        <v>-1</v>
      </c>
      <c r="L1821" s="42" t="n">
        <v>121.496009269857</v>
      </c>
      <c r="M1821" s="42" t="n">
        <v>-121.496009269857</v>
      </c>
      <c r="N1821" s="42" t="n">
        <v>5953.304454223</v>
      </c>
      <c r="O1821" s="6" t="str">
        <f aca="false">IF(H1821&lt;=0,"Below 0%",IF(H1821&lt;=0.05,"0-5%",IF(H1821&lt;=0.1,"5-10%",IF(H1821&lt;=0.2,"10-20%",IF(H1821&lt;=0.4,"20-40%","Above 40%")))))</f>
        <v>20-40%</v>
      </c>
    </row>
    <row r="1822" customFormat="false" ht="15" hidden="false" customHeight="false" outlineLevel="0" collapsed="false">
      <c r="A1822" s="6" t="s">
        <v>158</v>
      </c>
      <c r="B1822" s="45" t="n">
        <v>45207</v>
      </c>
      <c r="C1822" s="6" t="s">
        <v>189</v>
      </c>
      <c r="D1822" s="6" t="s">
        <v>188</v>
      </c>
      <c r="E1822" s="6" t="s">
        <v>177</v>
      </c>
      <c r="F1822" s="34" t="n">
        <v>0.584814131259918</v>
      </c>
      <c r="G1822" s="34" t="n">
        <v>0.453119686603099</v>
      </c>
      <c r="H1822" s="34" t="n">
        <v>0.290639423866337</v>
      </c>
      <c r="I1822" s="35" t="n">
        <v>2.2</v>
      </c>
      <c r="J1822" s="6" t="n">
        <v>0</v>
      </c>
      <c r="K1822" s="35" t="n">
        <v>-1</v>
      </c>
      <c r="L1822" s="42" t="n">
        <v>121.496009269857</v>
      </c>
      <c r="M1822" s="42" t="n">
        <v>-121.496009269857</v>
      </c>
      <c r="N1822" s="42" t="n">
        <v>5831.80844495314</v>
      </c>
      <c r="O1822" s="6" t="str">
        <f aca="false">IF(H1822&lt;=0,"Below 0%",IF(H1822&lt;=0.05,"0-5%",IF(H1822&lt;=0.1,"5-10%",IF(H1822&lt;=0.2,"10-20%",IF(H1822&lt;=0.4,"20-40%","Above 40%")))))</f>
        <v>20-40%</v>
      </c>
    </row>
    <row r="1823" customFormat="false" ht="15" hidden="false" customHeight="false" outlineLevel="0" collapsed="false">
      <c r="A1823" s="6" t="s">
        <v>158</v>
      </c>
      <c r="B1823" s="45" t="n">
        <v>45207</v>
      </c>
      <c r="C1823" s="6" t="s">
        <v>203</v>
      </c>
      <c r="D1823" s="6" t="s">
        <v>182</v>
      </c>
      <c r="E1823" s="6" t="s">
        <v>177</v>
      </c>
      <c r="F1823" s="34" t="n">
        <v>0.627693295478821</v>
      </c>
      <c r="G1823" s="34" t="n">
        <v>0.450930738815585</v>
      </c>
      <c r="H1823" s="34" t="n">
        <v>0.391994915067269</v>
      </c>
      <c r="I1823" s="35" t="n">
        <v>2.21</v>
      </c>
      <c r="J1823" s="6" t="n">
        <v>0</v>
      </c>
      <c r="K1823" s="35" t="n">
        <v>-1</v>
      </c>
      <c r="L1823" s="42" t="n">
        <v>121.496009269857</v>
      </c>
      <c r="M1823" s="42" t="n">
        <v>-121.496009269857</v>
      </c>
      <c r="N1823" s="42" t="n">
        <v>5710.31243568329</v>
      </c>
      <c r="O1823" s="6" t="str">
        <f aca="false">IF(H1823&lt;=0,"Below 0%",IF(H1823&lt;=0.05,"0-5%",IF(H1823&lt;=0.1,"5-10%",IF(H1823&lt;=0.2,"10-20%",IF(H1823&lt;=0.4,"20-40%","Above 40%")))))</f>
        <v>20-40%</v>
      </c>
    </row>
    <row r="1824" customFormat="false" ht="15" hidden="false" customHeight="false" outlineLevel="0" collapsed="false">
      <c r="A1824" s="6" t="s">
        <v>158</v>
      </c>
      <c r="B1824" s="45" t="n">
        <v>45220</v>
      </c>
      <c r="C1824" s="6" t="s">
        <v>199</v>
      </c>
      <c r="D1824" s="6" t="s">
        <v>203</v>
      </c>
      <c r="E1824" s="6" t="s">
        <v>174</v>
      </c>
      <c r="F1824" s="34" t="n">
        <v>0.31292599439621</v>
      </c>
      <c r="G1824" s="34" t="n">
        <v>0.269901873327386</v>
      </c>
      <c r="H1824" s="34" t="n">
        <v>0.159406530004466</v>
      </c>
      <c r="I1824" s="35" t="n">
        <v>3.7</v>
      </c>
      <c r="J1824" s="6" t="n">
        <v>0</v>
      </c>
      <c r="K1824" s="35" t="n">
        <v>-1</v>
      </c>
      <c r="L1824" s="42" t="n">
        <v>83.4478513091557</v>
      </c>
      <c r="M1824" s="42" t="n">
        <v>-83.4478513091557</v>
      </c>
      <c r="N1824" s="42" t="n">
        <v>5626.86458437413</v>
      </c>
      <c r="O1824" s="6" t="str">
        <f aca="false">IF(H1824&lt;=0,"Below 0%",IF(H1824&lt;=0.05,"0-5%",IF(H1824&lt;=0.1,"5-10%",IF(H1824&lt;=0.2,"10-20%",IF(H1824&lt;=0.4,"20-40%","Above 40%")))))</f>
        <v>10-20%</v>
      </c>
    </row>
    <row r="1825" customFormat="false" ht="15" hidden="false" customHeight="false" outlineLevel="0" collapsed="false">
      <c r="A1825" s="6" t="s">
        <v>158</v>
      </c>
      <c r="B1825" s="45" t="n">
        <v>45220</v>
      </c>
      <c r="C1825" s="6" t="s">
        <v>206</v>
      </c>
      <c r="D1825" s="6" t="s">
        <v>196</v>
      </c>
      <c r="E1825" s="6" t="s">
        <v>187</v>
      </c>
      <c r="F1825" s="34" t="n">
        <v>0.688030064105988</v>
      </c>
      <c r="G1825" s="34" t="n">
        <v>0.523107207390477</v>
      </c>
      <c r="H1825" s="34" t="n">
        <v>0.315275443323041</v>
      </c>
      <c r="I1825" s="35" t="n">
        <v>1.9</v>
      </c>
      <c r="J1825" s="6" t="n">
        <v>1</v>
      </c>
      <c r="K1825" s="35" t="n">
        <v>0.9</v>
      </c>
      <c r="L1825" s="42" t="n">
        <v>114.206248713666</v>
      </c>
      <c r="M1825" s="42" t="n">
        <v>102.785623842299</v>
      </c>
      <c r="N1825" s="42" t="n">
        <v>5729.65020821643</v>
      </c>
      <c r="O1825" s="6" t="str">
        <f aca="false">IF(H1825&lt;=0,"Below 0%",IF(H1825&lt;=0.05,"0-5%",IF(H1825&lt;=0.1,"5-10%",IF(H1825&lt;=0.2,"10-20%",IF(H1825&lt;=0.4,"20-40%","Above 40%")))))</f>
        <v>20-40%</v>
      </c>
    </row>
    <row r="1826" customFormat="false" ht="15" hidden="false" customHeight="false" outlineLevel="0" collapsed="false">
      <c r="A1826" s="6" t="s">
        <v>158</v>
      </c>
      <c r="B1826" s="45" t="n">
        <v>45220</v>
      </c>
      <c r="C1826" s="6" t="s">
        <v>190</v>
      </c>
      <c r="D1826" s="6" t="s">
        <v>185</v>
      </c>
      <c r="E1826" s="6" t="s">
        <v>177</v>
      </c>
      <c r="F1826" s="34" t="n">
        <v>0.580565631389618</v>
      </c>
      <c r="G1826" s="34" t="n">
        <v>0.424261118277158</v>
      </c>
      <c r="H1826" s="34" t="n">
        <v>0.368415832558926</v>
      </c>
      <c r="I1826" s="35" t="n">
        <v>2.36</v>
      </c>
      <c r="J1826" s="6" t="n">
        <v>0</v>
      </c>
      <c r="K1826" s="35" t="n">
        <v>-1</v>
      </c>
      <c r="L1826" s="42" t="n">
        <v>114.206248713666</v>
      </c>
      <c r="M1826" s="42" t="n">
        <v>-114.206248713666</v>
      </c>
      <c r="N1826" s="42" t="n">
        <v>5615.44395950276</v>
      </c>
      <c r="O1826" s="6" t="str">
        <f aca="false">IF(H1826&lt;=0,"Below 0%",IF(H1826&lt;=0.05,"0-5%",IF(H1826&lt;=0.1,"5-10%",IF(H1826&lt;=0.2,"10-20%",IF(H1826&lt;=0.4,"20-40%","Above 40%")))))</f>
        <v>20-40%</v>
      </c>
    </row>
    <row r="1827" customFormat="false" ht="15" hidden="false" customHeight="false" outlineLevel="0" collapsed="false">
      <c r="A1827" s="6" t="s">
        <v>158</v>
      </c>
      <c r="B1827" s="45" t="n">
        <v>45221</v>
      </c>
      <c r="C1827" s="6" t="s">
        <v>182</v>
      </c>
      <c r="D1827" s="6" t="s">
        <v>189</v>
      </c>
      <c r="E1827" s="6" t="s">
        <v>187</v>
      </c>
      <c r="F1827" s="34" t="n">
        <v>0.597431778907776</v>
      </c>
      <c r="G1827" s="34" t="n">
        <v>0.510339289299338</v>
      </c>
      <c r="H1827" s="34" t="n">
        <v>0.170656054578927</v>
      </c>
      <c r="I1827" s="35" t="n">
        <v>1.95</v>
      </c>
      <c r="J1827" s="6" t="n">
        <v>1</v>
      </c>
      <c r="K1827" s="35" t="n">
        <v>0.95</v>
      </c>
      <c r="L1827" s="42" t="n">
        <v>112.308879190055</v>
      </c>
      <c r="M1827" s="42" t="n">
        <v>106.693435230552</v>
      </c>
      <c r="N1827" s="42" t="n">
        <v>5722.13739473332</v>
      </c>
      <c r="O1827" s="6" t="str">
        <f aca="false">IF(H1827&lt;=0,"Below 0%",IF(H1827&lt;=0.05,"0-5%",IF(H1827&lt;=0.1,"5-10%",IF(H1827&lt;=0.2,"10-20%",IF(H1827&lt;=0.4,"20-40%","Above 40%")))))</f>
        <v>10-20%</v>
      </c>
    </row>
    <row r="1828" customFormat="false" ht="15" hidden="false" customHeight="false" outlineLevel="0" collapsed="false">
      <c r="A1828" s="6" t="s">
        <v>158</v>
      </c>
      <c r="B1828" s="45" t="n">
        <v>45227</v>
      </c>
      <c r="C1828" s="6" t="s">
        <v>199</v>
      </c>
      <c r="D1828" s="6" t="s">
        <v>196</v>
      </c>
      <c r="E1828" s="6" t="s">
        <v>177</v>
      </c>
      <c r="F1828" s="34" t="n">
        <v>0.326067864894867</v>
      </c>
      <c r="G1828" s="34" t="n">
        <v>0.28109564738218</v>
      </c>
      <c r="H1828" s="34" t="n">
        <v>0.159989021286917</v>
      </c>
      <c r="I1828" s="35" t="n">
        <v>3.56</v>
      </c>
      <c r="J1828" s="6" t="n">
        <v>0</v>
      </c>
      <c r="K1828" s="35" t="n">
        <v>-1</v>
      </c>
      <c r="L1828" s="42" t="n">
        <v>89.8563323162129</v>
      </c>
      <c r="M1828" s="42" t="n">
        <v>-89.8563323162129</v>
      </c>
      <c r="N1828" s="42" t="n">
        <v>5632.2810624171</v>
      </c>
      <c r="O1828" s="6" t="str">
        <f aca="false">IF(H1828&lt;=0,"Below 0%",IF(H1828&lt;=0.05,"0-5%",IF(H1828&lt;=0.1,"5-10%",IF(H1828&lt;=0.2,"10-20%",IF(H1828&lt;=0.4,"20-40%","Above 40%")))))</f>
        <v>10-20%</v>
      </c>
    </row>
    <row r="1829" customFormat="false" ht="15" hidden="false" customHeight="false" outlineLevel="0" collapsed="false">
      <c r="A1829" s="6" t="s">
        <v>158</v>
      </c>
      <c r="B1829" s="45" t="n">
        <v>45227</v>
      </c>
      <c r="C1829" s="6" t="s">
        <v>203</v>
      </c>
      <c r="D1829" s="6" t="s">
        <v>188</v>
      </c>
      <c r="E1829" s="6" t="s">
        <v>177</v>
      </c>
      <c r="F1829" s="34" t="n">
        <v>0.665534257888794</v>
      </c>
      <c r="G1829" s="34" t="n">
        <v>0.53160453808752</v>
      </c>
      <c r="H1829" s="34" t="n">
        <v>0.251934869260323</v>
      </c>
      <c r="I1829" s="35" t="n">
        <v>1.87</v>
      </c>
      <c r="J1829" s="6" t="n">
        <v>0</v>
      </c>
      <c r="K1829" s="35" t="n">
        <v>-1</v>
      </c>
      <c r="L1829" s="42" t="n">
        <v>114.442747894666</v>
      </c>
      <c r="M1829" s="42" t="n">
        <v>-114.442747894666</v>
      </c>
      <c r="N1829" s="42" t="n">
        <v>5517.83831452244</v>
      </c>
      <c r="O1829" s="6" t="str">
        <f aca="false">IF(H1829&lt;=0,"Below 0%",IF(H1829&lt;=0.05,"0-5%",IF(H1829&lt;=0.1,"5-10%",IF(H1829&lt;=0.2,"10-20%",IF(H1829&lt;=0.4,"20-40%","Above 40%")))))</f>
        <v>20-40%</v>
      </c>
    </row>
    <row r="1830" customFormat="false" ht="15" hidden="false" customHeight="false" outlineLevel="0" collapsed="false">
      <c r="A1830" s="6" t="s">
        <v>158</v>
      </c>
      <c r="B1830" s="45" t="n">
        <v>45228</v>
      </c>
      <c r="C1830" s="6" t="s">
        <v>189</v>
      </c>
      <c r="D1830" s="6" t="s">
        <v>173</v>
      </c>
      <c r="E1830" s="6" t="s">
        <v>187</v>
      </c>
      <c r="F1830" s="34" t="n">
        <v>0.498235762119293</v>
      </c>
      <c r="G1830" s="34" t="n">
        <v>0.451072177962777</v>
      </c>
      <c r="H1830" s="34" t="n">
        <v>0.104558841047405</v>
      </c>
      <c r="I1830" s="35" t="n">
        <v>2.21</v>
      </c>
      <c r="J1830" s="6" t="n">
        <v>0</v>
      </c>
      <c r="K1830" s="35" t="n">
        <v>-1</v>
      </c>
      <c r="L1830" s="42" t="n">
        <v>110.356766290449</v>
      </c>
      <c r="M1830" s="42" t="n">
        <v>-110.356766290449</v>
      </c>
      <c r="N1830" s="42" t="n">
        <v>5407.48154823199</v>
      </c>
      <c r="O1830" s="6" t="str">
        <f aca="false">IF(H1830&lt;=0,"Below 0%",IF(H1830&lt;=0.05,"0-5%",IF(H1830&lt;=0.1,"5-10%",IF(H1830&lt;=0.2,"10-20%",IF(H1830&lt;=0.4,"20-40%","Above 40%")))))</f>
        <v>10-20%</v>
      </c>
    </row>
    <row r="1831" customFormat="false" ht="15" hidden="false" customHeight="false" outlineLevel="0" collapsed="false">
      <c r="A1831" s="6" t="s">
        <v>158</v>
      </c>
      <c r="B1831" s="45" t="n">
        <v>45234</v>
      </c>
      <c r="C1831" s="6" t="s">
        <v>204</v>
      </c>
      <c r="D1831" s="6" t="s">
        <v>203</v>
      </c>
      <c r="E1831" s="6" t="s">
        <v>174</v>
      </c>
      <c r="F1831" s="34" t="n">
        <v>0.313926488161087</v>
      </c>
      <c r="G1831" s="34" t="n">
        <v>0.262469783010966</v>
      </c>
      <c r="H1831" s="34" t="n">
        <v>0.196048110985681</v>
      </c>
      <c r="I1831" s="35" t="n">
        <v>3.79</v>
      </c>
      <c r="J1831" s="6" t="n">
        <v>0</v>
      </c>
      <c r="K1831" s="35" t="n">
        <v>-1</v>
      </c>
      <c r="L1831" s="42" t="n">
        <v>79.8506362716317</v>
      </c>
      <c r="M1831" s="42" t="n">
        <v>-79.8506362716317</v>
      </c>
      <c r="N1831" s="42" t="n">
        <v>5327.63091196036</v>
      </c>
      <c r="O1831" s="6" t="str">
        <f aca="false">IF(H1831&lt;=0,"Below 0%",IF(H1831&lt;=0.05,"0-5%",IF(H1831&lt;=0.1,"5-10%",IF(H1831&lt;=0.2,"10-20%",IF(H1831&lt;=0.4,"20-40%","Above 40%")))))</f>
        <v>10-20%</v>
      </c>
    </row>
    <row r="1832" customFormat="false" ht="15" hidden="false" customHeight="false" outlineLevel="0" collapsed="false">
      <c r="A1832" s="6" t="s">
        <v>158</v>
      </c>
      <c r="B1832" s="45" t="n">
        <v>45234</v>
      </c>
      <c r="C1832" s="6" t="s">
        <v>204</v>
      </c>
      <c r="D1832" s="6" t="s">
        <v>203</v>
      </c>
      <c r="E1832" s="6" t="s">
        <v>187</v>
      </c>
      <c r="F1832" s="34" t="n">
        <v>0.2905393242836</v>
      </c>
      <c r="G1832" s="34" t="n">
        <v>0.242624506734527</v>
      </c>
      <c r="H1832" s="34" t="n">
        <v>0.197485481553189</v>
      </c>
      <c r="I1832" s="35" t="n">
        <v>4.1</v>
      </c>
      <c r="J1832" s="6" t="n">
        <v>1</v>
      </c>
      <c r="K1832" s="35" t="n">
        <v>3.1</v>
      </c>
      <c r="L1832" s="42" t="n">
        <v>72.4070178805734</v>
      </c>
      <c r="M1832" s="42" t="n">
        <v>224.461755429778</v>
      </c>
      <c r="N1832" s="42" t="n">
        <v>5552.09266739014</v>
      </c>
      <c r="O1832" s="6" t="str">
        <f aca="false">IF(H1832&lt;=0,"Below 0%",IF(H1832&lt;=0.05,"0-5%",IF(H1832&lt;=0.1,"5-10%",IF(H1832&lt;=0.2,"10-20%",IF(H1832&lt;=0.4,"20-40%","Above 40%")))))</f>
        <v>10-20%</v>
      </c>
    </row>
    <row r="1833" customFormat="false" ht="15" hidden="false" customHeight="false" outlineLevel="0" collapsed="false">
      <c r="A1833" s="6" t="s">
        <v>158</v>
      </c>
      <c r="B1833" s="45" t="n">
        <v>45234</v>
      </c>
      <c r="C1833" s="6" t="s">
        <v>188</v>
      </c>
      <c r="D1833" s="6" t="s">
        <v>185</v>
      </c>
      <c r="E1833" s="6" t="s">
        <v>187</v>
      </c>
      <c r="F1833" s="34" t="n">
        <v>0.403955966234207</v>
      </c>
      <c r="G1833" s="34" t="n">
        <v>0.342902563912971</v>
      </c>
      <c r="H1833" s="34" t="n">
        <v>0.178048835869106</v>
      </c>
      <c r="I1833" s="35" t="n">
        <v>2.89</v>
      </c>
      <c r="J1833" s="6" t="n">
        <v>1</v>
      </c>
      <c r="K1833" s="35" t="n">
        <v>1.89</v>
      </c>
      <c r="L1833" s="42" t="n">
        <v>93.9115368665541</v>
      </c>
      <c r="M1833" s="42" t="n">
        <v>177.492804677787</v>
      </c>
      <c r="N1833" s="42" t="n">
        <v>5729.58547206792</v>
      </c>
      <c r="O1833" s="6" t="str">
        <f aca="false">IF(H1833&lt;=0,"Below 0%",IF(H1833&lt;=0.05,"0-5%",IF(H1833&lt;=0.1,"5-10%",IF(H1833&lt;=0.2,"10-20%",IF(H1833&lt;=0.4,"20-40%","Above 40%")))))</f>
        <v>10-20%</v>
      </c>
    </row>
    <row r="1834" customFormat="false" ht="15" hidden="false" customHeight="false" outlineLevel="0" collapsed="false">
      <c r="A1834" s="6" t="s">
        <v>158</v>
      </c>
      <c r="B1834" s="45" t="n">
        <v>45234</v>
      </c>
      <c r="C1834" s="6" t="s">
        <v>188</v>
      </c>
      <c r="D1834" s="6" t="s">
        <v>185</v>
      </c>
      <c r="E1834" s="6" t="s">
        <v>174</v>
      </c>
      <c r="F1834" s="34" t="n">
        <v>0.315114170312882</v>
      </c>
      <c r="G1834" s="34" t="n">
        <v>0.283139545630996</v>
      </c>
      <c r="H1834" s="34" t="n">
        <v>0.112928854959584</v>
      </c>
      <c r="I1834" s="35" t="n">
        <v>3.5</v>
      </c>
      <c r="J1834" s="6" t="n">
        <v>0</v>
      </c>
      <c r="K1834" s="35" t="n">
        <v>-1</v>
      </c>
      <c r="L1834" s="42" t="n">
        <v>48.3172960611856</v>
      </c>
      <c r="M1834" s="42" t="n">
        <v>-48.3172960611856</v>
      </c>
      <c r="N1834" s="42" t="n">
        <v>5681.26817600674</v>
      </c>
      <c r="O1834" s="6" t="str">
        <f aca="false">IF(H1834&lt;=0,"Below 0%",IF(H1834&lt;=0.05,"0-5%",IF(H1834&lt;=0.1,"5-10%",IF(H1834&lt;=0.2,"10-20%",IF(H1834&lt;=0.4,"20-40%","Above 40%")))))</f>
        <v>10-20%</v>
      </c>
    </row>
    <row r="1835" customFormat="false" ht="15" hidden="false" customHeight="false" outlineLevel="0" collapsed="false">
      <c r="A1835" s="6" t="s">
        <v>158</v>
      </c>
      <c r="B1835" s="45" t="n">
        <v>45234</v>
      </c>
      <c r="C1835" s="6" t="s">
        <v>196</v>
      </c>
      <c r="D1835" s="6" t="s">
        <v>180</v>
      </c>
      <c r="E1835" s="6" t="s">
        <v>177</v>
      </c>
      <c r="F1835" s="34" t="n">
        <v>0.463117927312851</v>
      </c>
      <c r="G1835" s="34" t="n">
        <v>0.365970874328951</v>
      </c>
      <c r="H1835" s="34" t="n">
        <v>0.265450230601083</v>
      </c>
      <c r="I1835" s="35" t="n">
        <v>2.71</v>
      </c>
      <c r="J1835" s="6" t="n">
        <v>1</v>
      </c>
      <c r="K1835" s="35" t="n">
        <v>1.71</v>
      </c>
      <c r="L1835" s="42" t="n">
        <v>93.9115368665541</v>
      </c>
      <c r="M1835" s="42" t="n">
        <v>160.588728041808</v>
      </c>
      <c r="N1835" s="42" t="n">
        <v>5841.85690404854</v>
      </c>
      <c r="O1835" s="6" t="str">
        <f aca="false">IF(H1835&lt;=0,"Below 0%",IF(H1835&lt;=0.05,"0-5%",IF(H1835&lt;=0.1,"5-10%",IF(H1835&lt;=0.2,"10-20%",IF(H1835&lt;=0.4,"20-40%","Above 40%")))))</f>
        <v>20-40%</v>
      </c>
    </row>
    <row r="1836" customFormat="false" ht="15" hidden="false" customHeight="false" outlineLevel="0" collapsed="false">
      <c r="A1836" s="6" t="s">
        <v>158</v>
      </c>
      <c r="B1836" s="45" t="n">
        <v>45234</v>
      </c>
      <c r="C1836" s="6" t="s">
        <v>206</v>
      </c>
      <c r="D1836" s="6" t="s">
        <v>189</v>
      </c>
      <c r="E1836" s="6" t="s">
        <v>187</v>
      </c>
      <c r="F1836" s="34" t="n">
        <v>0.540431618690491</v>
      </c>
      <c r="G1836" s="34" t="n">
        <v>0.467747200786169</v>
      </c>
      <c r="H1836" s="34" t="n">
        <v>0.155392523530139</v>
      </c>
      <c r="I1836" s="35" t="n">
        <v>2.12</v>
      </c>
      <c r="J1836" s="6" t="n">
        <v>1</v>
      </c>
      <c r="K1836" s="35" t="n">
        <v>1.12</v>
      </c>
      <c r="L1836" s="42" t="n">
        <v>93.9115368665541</v>
      </c>
      <c r="M1836" s="42" t="n">
        <v>105.180921290541</v>
      </c>
      <c r="N1836" s="42" t="n">
        <v>5947.03782533909</v>
      </c>
      <c r="O1836" s="6" t="str">
        <f aca="false">IF(H1836&lt;=0,"Below 0%",IF(H1836&lt;=0.05,"0-5%",IF(H1836&lt;=0.1,"5-10%",IF(H1836&lt;=0.2,"10-20%",IF(H1836&lt;=0.4,"20-40%","Above 40%")))))</f>
        <v>10-20%</v>
      </c>
    </row>
    <row r="1837" customFormat="false" ht="15" hidden="false" customHeight="false" outlineLevel="0" collapsed="false">
      <c r="A1837" s="6" t="s">
        <v>158</v>
      </c>
      <c r="B1837" s="45" t="n">
        <v>45234</v>
      </c>
      <c r="C1837" s="6" t="s">
        <v>184</v>
      </c>
      <c r="D1837" s="6" t="s">
        <v>176</v>
      </c>
      <c r="E1837" s="6" t="s">
        <v>187</v>
      </c>
      <c r="F1837" s="34" t="n">
        <v>0.321272730827332</v>
      </c>
      <c r="G1837" s="34" t="n">
        <v>0.287190782785496</v>
      </c>
      <c r="H1837" s="34" t="n">
        <v>0.11867354415511</v>
      </c>
      <c r="I1837" s="35" t="n">
        <v>3.5</v>
      </c>
      <c r="J1837" s="6" t="n">
        <v>0</v>
      </c>
      <c r="K1837" s="35" t="n">
        <v>-1</v>
      </c>
      <c r="L1837" s="42" t="n">
        <v>58.438594010145</v>
      </c>
      <c r="M1837" s="42" t="n">
        <v>-58.438594010145</v>
      </c>
      <c r="N1837" s="42" t="n">
        <v>5888.59923132894</v>
      </c>
      <c r="O1837" s="6" t="str">
        <f aca="false">IF(H1837&lt;=0,"Below 0%",IF(H1837&lt;=0.05,"0-5%",IF(H1837&lt;=0.1,"5-10%",IF(H1837&lt;=0.2,"10-20%",IF(H1837&lt;=0.4,"20-40%","Above 40%")))))</f>
        <v>10-20%</v>
      </c>
    </row>
    <row r="1838" customFormat="false" ht="15" hidden="false" customHeight="false" outlineLevel="0" collapsed="false">
      <c r="A1838" s="6" t="s">
        <v>158</v>
      </c>
      <c r="B1838" s="45" t="n">
        <v>45236</v>
      </c>
      <c r="C1838" s="6" t="s">
        <v>181</v>
      </c>
      <c r="D1838" s="6" t="s">
        <v>190</v>
      </c>
      <c r="E1838" s="6" t="s">
        <v>187</v>
      </c>
      <c r="F1838" s="34" t="n">
        <v>0.625247776508331</v>
      </c>
      <c r="G1838" s="34" t="n">
        <v>0.455538511597639</v>
      </c>
      <c r="H1838" s="34" t="n">
        <v>0.37254647102283</v>
      </c>
      <c r="I1838" s="35" t="n">
        <v>2.21</v>
      </c>
      <c r="J1838" s="6" t="n">
        <v>0</v>
      </c>
      <c r="K1838" s="35" t="n">
        <v>-1</v>
      </c>
      <c r="L1838" s="42" t="n">
        <v>117.771984626579</v>
      </c>
      <c r="M1838" s="42" t="n">
        <v>-117.771984626579</v>
      </c>
      <c r="N1838" s="42" t="n">
        <v>5770.82724670236</v>
      </c>
      <c r="O1838" s="6" t="str">
        <f aca="false">IF(H1838&lt;=0,"Below 0%",IF(H1838&lt;=0.05,"0-5%",IF(H1838&lt;=0.1,"5-10%",IF(H1838&lt;=0.2,"10-20%",IF(H1838&lt;=0.4,"20-40%","Above 40%")))))</f>
        <v>20-40%</v>
      </c>
    </row>
    <row r="1839" customFormat="false" ht="15" hidden="false" customHeight="false" outlineLevel="0" collapsed="false">
      <c r="A1839" s="6" t="s">
        <v>158</v>
      </c>
      <c r="B1839" s="45" t="n">
        <v>45241</v>
      </c>
      <c r="C1839" s="6" t="s">
        <v>180</v>
      </c>
      <c r="D1839" s="6" t="s">
        <v>173</v>
      </c>
      <c r="E1839" s="6" t="s">
        <v>187</v>
      </c>
      <c r="F1839" s="34" t="n">
        <v>0.438812851905823</v>
      </c>
      <c r="G1839" s="34" t="n">
        <v>0.396494708994709</v>
      </c>
      <c r="H1839" s="34" t="n">
        <v>0.106730662354636</v>
      </c>
      <c r="I1839" s="35" t="n">
        <v>2.5</v>
      </c>
      <c r="J1839" s="6" t="n">
        <v>0</v>
      </c>
      <c r="K1839" s="35" t="n">
        <v>-1</v>
      </c>
      <c r="L1839" s="42" t="n">
        <v>93.3259430418105</v>
      </c>
      <c r="M1839" s="42" t="n">
        <v>-93.3259430418105</v>
      </c>
      <c r="N1839" s="42" t="n">
        <v>5677.50130366055</v>
      </c>
      <c r="O1839" s="6" t="str">
        <f aca="false">IF(H1839&lt;=0,"Below 0%",IF(H1839&lt;=0.05,"0-5%",IF(H1839&lt;=0.1,"5-10%",IF(H1839&lt;=0.2,"10-20%",IF(H1839&lt;=0.4,"20-40%","Above 40%")))))</f>
        <v>10-20%</v>
      </c>
    </row>
    <row r="1840" customFormat="false" ht="15" hidden="false" customHeight="false" outlineLevel="0" collapsed="false">
      <c r="A1840" s="6" t="s">
        <v>158</v>
      </c>
      <c r="B1840" s="45" t="n">
        <v>45241</v>
      </c>
      <c r="C1840" s="6" t="s">
        <v>203</v>
      </c>
      <c r="D1840" s="6" t="s">
        <v>181</v>
      </c>
      <c r="E1840" s="6" t="s">
        <v>174</v>
      </c>
      <c r="F1840" s="34" t="n">
        <v>0.290828257799149</v>
      </c>
      <c r="G1840" s="34" t="n">
        <v>0.259949379616101</v>
      </c>
      <c r="H1840" s="34" t="n">
        <v>0.118788043382332</v>
      </c>
      <c r="I1840" s="35" t="n">
        <v>3.89</v>
      </c>
      <c r="J1840" s="6" t="n">
        <v>0</v>
      </c>
      <c r="K1840" s="35" t="n">
        <v>-1</v>
      </c>
      <c r="L1840" s="42" t="n">
        <v>65.5567586857132</v>
      </c>
      <c r="M1840" s="42" t="n">
        <v>-65.5567586857132</v>
      </c>
      <c r="N1840" s="42" t="n">
        <v>5611.94454497484</v>
      </c>
      <c r="O1840" s="6" t="str">
        <f aca="false">IF(H1840&lt;=0,"Below 0%",IF(H1840&lt;=0.05,"0-5%",IF(H1840&lt;=0.1,"5-10%",IF(H1840&lt;=0.2,"10-20%",IF(H1840&lt;=0.4,"20-40%","Above 40%")))))</f>
        <v>10-20%</v>
      </c>
    </row>
    <row r="1841" customFormat="false" ht="15" hidden="false" customHeight="false" outlineLevel="0" collapsed="false">
      <c r="A1841" s="6" t="s">
        <v>158</v>
      </c>
      <c r="B1841" s="45" t="n">
        <v>45242</v>
      </c>
      <c r="C1841" s="6" t="s">
        <v>189</v>
      </c>
      <c r="D1841" s="6" t="s">
        <v>207</v>
      </c>
      <c r="E1841" s="6" t="s">
        <v>177</v>
      </c>
      <c r="F1841" s="34" t="n">
        <v>0.276783913373947</v>
      </c>
      <c r="G1841" s="34" t="n">
        <v>0.22323594152951</v>
      </c>
      <c r="H1841" s="34" t="n">
        <v>0.239871641983596</v>
      </c>
      <c r="I1841" s="35" t="n">
        <v>4.5</v>
      </c>
      <c r="J1841" s="6" t="n">
        <v>0</v>
      </c>
      <c r="K1841" s="35" t="n">
        <v>-1</v>
      </c>
      <c r="L1841" s="42" t="n">
        <v>98.4205237575613</v>
      </c>
      <c r="M1841" s="42" t="n">
        <v>-98.4205237575613</v>
      </c>
      <c r="N1841" s="42" t="n">
        <v>5513.52402121728</v>
      </c>
      <c r="O1841" s="6" t="str">
        <f aca="false">IF(H1841&lt;=0,"Below 0%",IF(H1841&lt;=0.05,"0-5%",IF(H1841&lt;=0.1,"5-10%",IF(H1841&lt;=0.2,"10-20%",IF(H1841&lt;=0.4,"20-40%","Above 40%")))))</f>
        <v>20-40%</v>
      </c>
    </row>
    <row r="1842" customFormat="false" ht="15" hidden="false" customHeight="false" outlineLevel="0" collapsed="false">
      <c r="A1842" s="6" t="s">
        <v>158</v>
      </c>
      <c r="B1842" s="45" t="n">
        <v>45255</v>
      </c>
      <c r="C1842" s="6" t="s">
        <v>204</v>
      </c>
      <c r="D1842" s="6" t="s">
        <v>199</v>
      </c>
      <c r="E1842" s="6" t="s">
        <v>174</v>
      </c>
      <c r="F1842" s="34" t="n">
        <v>0.318295776844025</v>
      </c>
      <c r="G1842" s="34" t="n">
        <v>0.268429032624055</v>
      </c>
      <c r="H1842" s="34" t="n">
        <v>0.185772543798606</v>
      </c>
      <c r="I1842" s="35" t="n">
        <v>3.72</v>
      </c>
      <c r="J1842" s="6" t="n">
        <v>0</v>
      </c>
      <c r="K1842" s="35" t="n">
        <v>-1</v>
      </c>
      <c r="L1842" s="42" t="n">
        <v>67.1179310194737</v>
      </c>
      <c r="M1842" s="42" t="n">
        <v>-67.1179310194737</v>
      </c>
      <c r="N1842" s="42" t="n">
        <v>5446.4060901978</v>
      </c>
      <c r="O1842" s="6" t="str">
        <f aca="false">IF(H1842&lt;=0,"Below 0%",IF(H1842&lt;=0.05,"0-5%",IF(H1842&lt;=0.1,"5-10%",IF(H1842&lt;=0.2,"10-20%",IF(H1842&lt;=0.4,"20-40%","Above 40%")))))</f>
        <v>10-20%</v>
      </c>
    </row>
    <row r="1843" customFormat="false" ht="15" hidden="false" customHeight="false" outlineLevel="0" collapsed="false">
      <c r="A1843" s="6" t="s">
        <v>158</v>
      </c>
      <c r="B1843" s="45" t="n">
        <v>45255</v>
      </c>
      <c r="C1843" s="6" t="s">
        <v>206</v>
      </c>
      <c r="D1843" s="6" t="s">
        <v>185</v>
      </c>
      <c r="E1843" s="6" t="s">
        <v>174</v>
      </c>
      <c r="F1843" s="34" t="n">
        <v>0.297668248414993</v>
      </c>
      <c r="G1843" s="34" t="n">
        <v>0.248152641447006</v>
      </c>
      <c r="H1843" s="34" t="n">
        <v>0.199536892612775</v>
      </c>
      <c r="I1843" s="35" t="n">
        <v>4.01</v>
      </c>
      <c r="J1843" s="6" t="n">
        <v>0</v>
      </c>
      <c r="K1843" s="35" t="n">
        <v>-1</v>
      </c>
      <c r="L1843" s="42" t="n">
        <v>63.8113073280851</v>
      </c>
      <c r="M1843" s="42" t="n">
        <v>-63.8113073280851</v>
      </c>
      <c r="N1843" s="42" t="n">
        <v>5382.59478286972</v>
      </c>
      <c r="O1843" s="6" t="str">
        <f aca="false">IF(H1843&lt;=0,"Below 0%",IF(H1843&lt;=0.05,"0-5%",IF(H1843&lt;=0.1,"5-10%",IF(H1843&lt;=0.2,"10-20%",IF(H1843&lt;=0.4,"20-40%","Above 40%")))))</f>
        <v>10-20%</v>
      </c>
    </row>
    <row r="1844" customFormat="false" ht="15" hidden="false" customHeight="false" outlineLevel="0" collapsed="false">
      <c r="A1844" s="6" t="s">
        <v>158</v>
      </c>
      <c r="B1844" s="45" t="n">
        <v>45255</v>
      </c>
      <c r="C1844" s="6" t="s">
        <v>196</v>
      </c>
      <c r="D1844" s="6" t="s">
        <v>189</v>
      </c>
      <c r="E1844" s="6" t="s">
        <v>177</v>
      </c>
      <c r="F1844" s="34" t="n">
        <v>0.507697284221649</v>
      </c>
      <c r="G1844" s="34" t="n">
        <v>0.460754007990864</v>
      </c>
      <c r="H1844" s="34" t="n">
        <v>0.101883598225186</v>
      </c>
      <c r="I1844" s="35" t="n">
        <v>2.17</v>
      </c>
      <c r="J1844" s="6" t="n">
        <v>1</v>
      </c>
      <c r="K1844" s="35" t="n">
        <v>1.17</v>
      </c>
      <c r="L1844" s="42" t="n">
        <v>79.3482494293818</v>
      </c>
      <c r="M1844" s="42" t="n">
        <v>92.8374518323767</v>
      </c>
      <c r="N1844" s="42" t="n">
        <v>5475.43223470209</v>
      </c>
      <c r="O1844" s="6" t="str">
        <f aca="false">IF(H1844&lt;=0,"Below 0%",IF(H1844&lt;=0.05,"0-5%",IF(H1844&lt;=0.1,"5-10%",IF(H1844&lt;=0.2,"10-20%",IF(H1844&lt;=0.4,"20-40%","Above 40%")))))</f>
        <v>10-20%</v>
      </c>
    </row>
    <row r="1845" customFormat="false" ht="15" hidden="false" customHeight="false" outlineLevel="0" collapsed="false">
      <c r="A1845" s="6" t="s">
        <v>158</v>
      </c>
      <c r="B1845" s="45" t="n">
        <v>45255</v>
      </c>
      <c r="C1845" s="6" t="s">
        <v>188</v>
      </c>
      <c r="D1845" s="6" t="s">
        <v>190</v>
      </c>
      <c r="E1845" s="6" t="s">
        <v>187</v>
      </c>
      <c r="F1845" s="34" t="n">
        <v>0.501822113990784</v>
      </c>
      <c r="G1845" s="34" t="n">
        <v>0.366478014801916</v>
      </c>
      <c r="H1845" s="34" t="n">
        <v>0.369310282533654</v>
      </c>
      <c r="I1845" s="35" t="n">
        <v>2.72</v>
      </c>
      <c r="J1845" s="6" t="n">
        <v>1</v>
      </c>
      <c r="K1845" s="35" t="n">
        <v>1.72</v>
      </c>
      <c r="L1845" s="42" t="n">
        <v>79.3482494293818</v>
      </c>
      <c r="M1845" s="42" t="n">
        <v>136.478989018537</v>
      </c>
      <c r="N1845" s="42" t="n">
        <v>5611.91122372063</v>
      </c>
      <c r="O1845" s="6" t="str">
        <f aca="false">IF(H1845&lt;=0,"Below 0%",IF(H1845&lt;=0.05,"0-5%",IF(H1845&lt;=0.1,"5-10%",IF(H1845&lt;=0.2,"10-20%",IF(H1845&lt;=0.4,"20-40%","Above 40%")))))</f>
        <v>20-40%</v>
      </c>
    </row>
    <row r="1846" customFormat="false" ht="15" hidden="false" customHeight="false" outlineLevel="0" collapsed="false">
      <c r="A1846" s="6" t="s">
        <v>158</v>
      </c>
      <c r="B1846" s="45" t="n">
        <v>45255</v>
      </c>
      <c r="C1846" s="6" t="s">
        <v>188</v>
      </c>
      <c r="D1846" s="6" t="s">
        <v>190</v>
      </c>
      <c r="E1846" s="6" t="s">
        <v>174</v>
      </c>
      <c r="F1846" s="34" t="n">
        <v>0.326372385025024</v>
      </c>
      <c r="G1846" s="34" t="n">
        <v>0.272355245973008</v>
      </c>
      <c r="H1846" s="34" t="n">
        <v>0.198333389390155</v>
      </c>
      <c r="I1846" s="35" t="n">
        <v>3.66</v>
      </c>
      <c r="J1846" s="6" t="n">
        <v>0</v>
      </c>
      <c r="K1846" s="35" t="n">
        <v>-1</v>
      </c>
      <c r="L1846" s="42" t="n">
        <v>72.5331480508844</v>
      </c>
      <c r="M1846" s="42" t="n">
        <v>-72.5331480508844</v>
      </c>
      <c r="N1846" s="42" t="n">
        <v>5539.37807566975</v>
      </c>
      <c r="O1846" s="6" t="str">
        <f aca="false">IF(H1846&lt;=0,"Below 0%",IF(H1846&lt;=0.05,"0-5%",IF(H1846&lt;=0.1,"5-10%",IF(H1846&lt;=0.2,"10-20%",IF(H1846&lt;=0.4,"20-40%","Above 40%")))))</f>
        <v>10-20%</v>
      </c>
    </row>
    <row r="1847" customFormat="false" ht="15" hidden="false" customHeight="false" outlineLevel="0" collapsed="false">
      <c r="A1847" s="6" t="s">
        <v>158</v>
      </c>
      <c r="B1847" s="45" t="n">
        <v>45255</v>
      </c>
      <c r="C1847" s="6" t="s">
        <v>207</v>
      </c>
      <c r="D1847" s="6" t="s">
        <v>201</v>
      </c>
      <c r="E1847" s="6" t="s">
        <v>187</v>
      </c>
      <c r="F1847" s="34" t="n">
        <v>0.327124744653702</v>
      </c>
      <c r="G1847" s="34" t="n">
        <v>0.293612637362637</v>
      </c>
      <c r="H1847" s="34" t="n">
        <v>0.114137142025239</v>
      </c>
      <c r="I1847" s="35" t="n">
        <v>3.4</v>
      </c>
      <c r="J1847" s="6" t="n">
        <v>0</v>
      </c>
      <c r="K1847" s="35" t="n">
        <v>-1</v>
      </c>
      <c r="L1847" s="42" t="n">
        <v>46.3791062700749</v>
      </c>
      <c r="M1847" s="42" t="n">
        <v>-46.3791062700749</v>
      </c>
      <c r="N1847" s="42" t="n">
        <v>5492.99896939967</v>
      </c>
      <c r="O1847" s="6" t="str">
        <f aca="false">IF(H1847&lt;=0,"Below 0%",IF(H1847&lt;=0.05,"0-5%",IF(H1847&lt;=0.1,"5-10%",IF(H1847&lt;=0.2,"10-20%",IF(H1847&lt;=0.4,"20-40%","Above 40%")))))</f>
        <v>10-20%</v>
      </c>
    </row>
    <row r="1848" customFormat="false" ht="15" hidden="false" customHeight="false" outlineLevel="0" collapsed="false">
      <c r="A1848" s="6" t="s">
        <v>158</v>
      </c>
      <c r="B1848" s="45" t="n">
        <v>45255</v>
      </c>
      <c r="C1848" s="6" t="s">
        <v>207</v>
      </c>
      <c r="D1848" s="6" t="s">
        <v>201</v>
      </c>
      <c r="E1848" s="6" t="s">
        <v>174</v>
      </c>
      <c r="F1848" s="34" t="n">
        <v>0.310306549072266</v>
      </c>
      <c r="G1848" s="34" t="n">
        <v>0.262706043956044</v>
      </c>
      <c r="H1848" s="34" t="n">
        <v>0.181193033854167</v>
      </c>
      <c r="I1848" s="35" t="n">
        <v>3.8</v>
      </c>
      <c r="J1848" s="6" t="n">
        <v>0</v>
      </c>
      <c r="K1848" s="35" t="n">
        <v>-1</v>
      </c>
      <c r="L1848" s="42" t="n">
        <v>63.4661611650633</v>
      </c>
      <c r="M1848" s="42" t="n">
        <v>-63.4661611650633</v>
      </c>
      <c r="N1848" s="42" t="n">
        <v>5429.53280823461</v>
      </c>
      <c r="O1848" s="6" t="str">
        <f aca="false">IF(H1848&lt;=0,"Below 0%",IF(H1848&lt;=0.05,"0-5%",IF(H1848&lt;=0.1,"5-10%",IF(H1848&lt;=0.2,"10-20%",IF(H1848&lt;=0.4,"20-40%","Above 40%")))))</f>
        <v>10-20%</v>
      </c>
    </row>
    <row r="1849" customFormat="false" ht="15" hidden="false" customHeight="false" outlineLevel="0" collapsed="false">
      <c r="A1849" s="6" t="s">
        <v>158</v>
      </c>
      <c r="B1849" s="45" t="n">
        <v>45255</v>
      </c>
      <c r="C1849" s="6" t="s">
        <v>204</v>
      </c>
      <c r="D1849" s="6" t="s">
        <v>199</v>
      </c>
      <c r="E1849" s="6" t="s">
        <v>187</v>
      </c>
      <c r="F1849" s="34" t="n">
        <v>0.386431574821472</v>
      </c>
      <c r="G1849" s="34" t="n">
        <v>0.287768300104174</v>
      </c>
      <c r="H1849" s="34" t="n">
        <v>0.342856647801656</v>
      </c>
      <c r="I1849" s="35" t="n">
        <v>3.47</v>
      </c>
      <c r="J1849" s="6" t="n">
        <v>0</v>
      </c>
      <c r="K1849" s="35" t="n">
        <v>-1</v>
      </c>
      <c r="L1849" s="42" t="n">
        <v>79.3482494293818</v>
      </c>
      <c r="M1849" s="42" t="n">
        <v>-79.3482494293818</v>
      </c>
      <c r="N1849" s="42" t="n">
        <v>5350.18455880523</v>
      </c>
      <c r="O1849" s="6" t="str">
        <f aca="false">IF(H1849&lt;=0,"Below 0%",IF(H1849&lt;=0.05,"0-5%",IF(H1849&lt;=0.1,"5-10%",IF(H1849&lt;=0.2,"10-20%",IF(H1849&lt;=0.4,"20-40%","Above 40%")))))</f>
        <v>20-40%</v>
      </c>
    </row>
    <row r="1850" customFormat="false" ht="15" hidden="false" customHeight="false" outlineLevel="0" collapsed="false">
      <c r="A1850" s="6" t="s">
        <v>158</v>
      </c>
      <c r="B1850" s="45" t="n">
        <v>45256</v>
      </c>
      <c r="C1850" s="6" t="s">
        <v>181</v>
      </c>
      <c r="D1850" s="6" t="s">
        <v>182</v>
      </c>
      <c r="E1850" s="6" t="s">
        <v>174</v>
      </c>
      <c r="F1850" s="34" t="n">
        <v>0.312940657138825</v>
      </c>
      <c r="G1850" s="34" t="n">
        <v>0.247538023081915</v>
      </c>
      <c r="H1850" s="34" t="n">
        <v>0.26421247630012</v>
      </c>
      <c r="I1850" s="35" t="n">
        <v>4.01</v>
      </c>
      <c r="J1850" s="6" t="n">
        <v>0</v>
      </c>
      <c r="K1850" s="35" t="n">
        <v>-1</v>
      </c>
      <c r="L1850" s="42" t="n">
        <v>107.003691176104</v>
      </c>
      <c r="M1850" s="42" t="n">
        <v>-107.003691176104</v>
      </c>
      <c r="N1850" s="42" t="n">
        <v>5243.18086762912</v>
      </c>
      <c r="O1850" s="6" t="str">
        <f aca="false">IF(H1850&lt;=0,"Below 0%",IF(H1850&lt;=0.05,"0-5%",IF(H1850&lt;=0.1,"5-10%",IF(H1850&lt;=0.2,"10-20%",IF(H1850&lt;=0.4,"20-40%","Above 40%")))))</f>
        <v>20-40%</v>
      </c>
    </row>
    <row r="1851" customFormat="false" ht="15" hidden="false" customHeight="false" outlineLevel="0" collapsed="false">
      <c r="A1851" s="6" t="s">
        <v>158</v>
      </c>
      <c r="B1851" s="45" t="n">
        <v>45256</v>
      </c>
      <c r="C1851" s="6" t="s">
        <v>173</v>
      </c>
      <c r="D1851" s="6" t="s">
        <v>176</v>
      </c>
      <c r="E1851" s="6" t="s">
        <v>177</v>
      </c>
      <c r="F1851" s="34" t="n">
        <v>0.446248799562454</v>
      </c>
      <c r="G1851" s="34" t="n">
        <v>0.375566431031358</v>
      </c>
      <c r="H1851" s="34" t="n">
        <v>0.188202040147712</v>
      </c>
      <c r="I1851" s="35" t="n">
        <v>2.65</v>
      </c>
      <c r="J1851" s="6" t="n">
        <v>1</v>
      </c>
      <c r="K1851" s="35" t="n">
        <v>1.65</v>
      </c>
      <c r="L1851" s="42" t="n">
        <v>107.003691176104</v>
      </c>
      <c r="M1851" s="42" t="n">
        <v>176.556090440572</v>
      </c>
      <c r="N1851" s="42" t="n">
        <v>5419.73695806969</v>
      </c>
      <c r="O1851" s="6" t="str">
        <f aca="false">IF(H1851&lt;=0,"Below 0%",IF(H1851&lt;=0.05,"0-5%",IF(H1851&lt;=0.1,"5-10%",IF(H1851&lt;=0.2,"10-20%",IF(H1851&lt;=0.4,"20-40%","Above 40%")))))</f>
        <v>10-20%</v>
      </c>
    </row>
    <row r="1852" customFormat="false" ht="15" hidden="false" customHeight="false" outlineLevel="0" collapsed="false">
      <c r="A1852" s="6" t="s">
        <v>158</v>
      </c>
      <c r="B1852" s="45" t="n">
        <v>45256</v>
      </c>
      <c r="C1852" s="6" t="s">
        <v>173</v>
      </c>
      <c r="D1852" s="6" t="s">
        <v>176</v>
      </c>
      <c r="E1852" s="6" t="s">
        <v>174</v>
      </c>
      <c r="F1852" s="34" t="n">
        <v>0.305063158273697</v>
      </c>
      <c r="G1852" s="34" t="n">
        <v>0.268986768171108</v>
      </c>
      <c r="H1852" s="34" t="n">
        <v>0.134119571560637</v>
      </c>
      <c r="I1852" s="35" t="n">
        <v>3.7</v>
      </c>
      <c r="J1852" s="6" t="n">
        <v>0</v>
      </c>
      <c r="K1852" s="35" t="n">
        <v>-1</v>
      </c>
      <c r="L1852" s="42" t="n">
        <v>63.7730534225036</v>
      </c>
      <c r="M1852" s="42" t="n">
        <v>-63.7730534225036</v>
      </c>
      <c r="N1852" s="42" t="n">
        <v>5355.96390464719</v>
      </c>
      <c r="O1852" s="6" t="str">
        <f aca="false">IF(H1852&lt;=0,"Below 0%",IF(H1852&lt;=0.05,"0-5%",IF(H1852&lt;=0.1,"5-10%",IF(H1852&lt;=0.2,"10-20%",IF(H1852&lt;=0.4,"20-40%","Above 40%")))))</f>
        <v>10-20%</v>
      </c>
    </row>
    <row r="1853" customFormat="false" ht="15" hidden="false" customHeight="false" outlineLevel="0" collapsed="false">
      <c r="A1853" s="6" t="s">
        <v>158</v>
      </c>
      <c r="B1853" s="45" t="n">
        <v>45257</v>
      </c>
      <c r="C1853" s="6" t="s">
        <v>184</v>
      </c>
      <c r="D1853" s="6" t="s">
        <v>203</v>
      </c>
      <c r="E1853" s="6" t="s">
        <v>174</v>
      </c>
      <c r="F1853" s="34" t="n">
        <v>0.349689960479736</v>
      </c>
      <c r="G1853" s="34" t="n">
        <v>0.284978647660765</v>
      </c>
      <c r="H1853" s="34" t="n">
        <v>0.227074250475084</v>
      </c>
      <c r="I1853" s="35" t="n">
        <v>3.48</v>
      </c>
      <c r="J1853" s="6" t="n">
        <v>0</v>
      </c>
      <c r="K1853" s="35" t="n">
        <v>-1</v>
      </c>
      <c r="L1853" s="42" t="n">
        <v>107.119278092944</v>
      </c>
      <c r="M1853" s="42" t="n">
        <v>-107.119278092944</v>
      </c>
      <c r="N1853" s="42" t="n">
        <v>5248.84462655425</v>
      </c>
      <c r="O1853" s="6" t="str">
        <f aca="false">IF(H1853&lt;=0,"Below 0%",IF(H1853&lt;=0.05,"0-5%",IF(H1853&lt;=0.1,"5-10%",IF(H1853&lt;=0.2,"10-20%",IF(H1853&lt;=0.4,"20-40%","Above 40%")))))</f>
        <v>20-40%</v>
      </c>
    </row>
    <row r="1854" customFormat="false" ht="15" hidden="false" customHeight="false" outlineLevel="0" collapsed="false">
      <c r="A1854" s="6" t="s">
        <v>158</v>
      </c>
      <c r="B1854" s="45" t="n">
        <v>45262</v>
      </c>
      <c r="C1854" s="6" t="s">
        <v>206</v>
      </c>
      <c r="D1854" s="6" t="s">
        <v>208</v>
      </c>
      <c r="E1854" s="6" t="s">
        <v>174</v>
      </c>
      <c r="F1854" s="34" t="n">
        <v>0.253181248903275</v>
      </c>
      <c r="G1854" s="34" t="n">
        <v>0.204149691747485</v>
      </c>
      <c r="H1854" s="34" t="n">
        <v>0.240174534362936</v>
      </c>
      <c r="I1854" s="35" t="n">
        <v>4.9</v>
      </c>
      <c r="J1854" s="6" t="n">
        <v>0</v>
      </c>
      <c r="K1854" s="35" t="n">
        <v>-1</v>
      </c>
      <c r="L1854" s="42" t="n">
        <v>80.9493371097408</v>
      </c>
      <c r="M1854" s="42" t="n">
        <v>-80.9493371097408</v>
      </c>
      <c r="N1854" s="42" t="n">
        <v>5167.89528944451</v>
      </c>
      <c r="O1854" s="6" t="str">
        <f aca="false">IF(H1854&lt;=0,"Below 0%",IF(H1854&lt;=0.05,"0-5%",IF(H1854&lt;=0.1,"5-10%",IF(H1854&lt;=0.2,"10-20%",IF(H1854&lt;=0.4,"20-40%","Above 40%")))))</f>
        <v>20-40%</v>
      </c>
    </row>
    <row r="1855" customFormat="false" ht="15" hidden="false" customHeight="false" outlineLevel="0" collapsed="false">
      <c r="A1855" s="6" t="s">
        <v>158</v>
      </c>
      <c r="B1855" s="45" t="n">
        <v>45262</v>
      </c>
      <c r="C1855" s="6" t="s">
        <v>188</v>
      </c>
      <c r="D1855" s="6" t="s">
        <v>176</v>
      </c>
      <c r="E1855" s="6" t="s">
        <v>187</v>
      </c>
      <c r="F1855" s="34" t="n">
        <v>0.554580569267273</v>
      </c>
      <c r="G1855" s="34" t="n">
        <v>0.501861837734275</v>
      </c>
      <c r="H1855" s="34" t="n">
        <v>0.105046304718056</v>
      </c>
      <c r="I1855" s="35" t="n">
        <v>2</v>
      </c>
      <c r="J1855" s="6" t="n">
        <v>1</v>
      </c>
      <c r="K1855" s="35" t="n">
        <v>1</v>
      </c>
      <c r="L1855" s="42" t="n">
        <v>104.976892531085</v>
      </c>
      <c r="M1855" s="42" t="n">
        <v>104.976892531085</v>
      </c>
      <c r="N1855" s="42" t="n">
        <v>5272.87218197559</v>
      </c>
      <c r="O1855" s="6" t="str">
        <f aca="false">IF(H1855&lt;=0,"Below 0%",IF(H1855&lt;=0.05,"0-5%",IF(H1855&lt;=0.1,"5-10%",IF(H1855&lt;=0.2,"10-20%",IF(H1855&lt;=0.4,"20-40%","Above 40%")))))</f>
        <v>10-20%</v>
      </c>
    </row>
    <row r="1856" customFormat="false" ht="15" hidden="false" customHeight="false" outlineLevel="0" collapsed="false">
      <c r="A1856" s="6" t="s">
        <v>158</v>
      </c>
      <c r="B1856" s="45" t="n">
        <v>45263</v>
      </c>
      <c r="C1856" s="6" t="s">
        <v>190</v>
      </c>
      <c r="D1856" s="6" t="s">
        <v>201</v>
      </c>
      <c r="E1856" s="6" t="s">
        <v>174</v>
      </c>
      <c r="F1856" s="34" t="n">
        <v>0.28756394982338</v>
      </c>
      <c r="G1856" s="34" t="n">
        <v>0.22701186073205</v>
      </c>
      <c r="H1856" s="34" t="n">
        <v>0.266735354250067</v>
      </c>
      <c r="I1856" s="35" t="n">
        <v>4.37</v>
      </c>
      <c r="J1856" s="6" t="n">
        <v>0</v>
      </c>
      <c r="K1856" s="35" t="n">
        <v>-1</v>
      </c>
      <c r="L1856" s="42" t="n">
        <v>100.393632518806</v>
      </c>
      <c r="M1856" s="42" t="n">
        <v>-100.393632518806</v>
      </c>
      <c r="N1856" s="42" t="n">
        <v>5172.47854945679</v>
      </c>
      <c r="O1856" s="6" t="str">
        <f aca="false">IF(H1856&lt;=0,"Below 0%",IF(H1856&lt;=0.05,"0-5%",IF(H1856&lt;=0.1,"5-10%",IF(H1856&lt;=0.2,"10-20%",IF(H1856&lt;=0.4,"20-40%","Above 40%")))))</f>
        <v>20-40%</v>
      </c>
    </row>
    <row r="1857" customFormat="false" ht="15" hidden="false" customHeight="false" outlineLevel="0" collapsed="false">
      <c r="A1857" s="6" t="s">
        <v>158</v>
      </c>
      <c r="B1857" s="45" t="n">
        <v>45263</v>
      </c>
      <c r="C1857" s="6" t="s">
        <v>189</v>
      </c>
      <c r="D1857" s="6" t="s">
        <v>180</v>
      </c>
      <c r="E1857" s="6" t="s">
        <v>177</v>
      </c>
      <c r="F1857" s="34" t="n">
        <v>0.344964236021042</v>
      </c>
      <c r="G1857" s="34" t="n">
        <v>0.248218776194468</v>
      </c>
      <c r="H1857" s="34" t="n">
        <v>0.389758830132893</v>
      </c>
      <c r="I1857" s="35" t="n">
        <v>4</v>
      </c>
      <c r="J1857" s="6" t="n">
        <v>0</v>
      </c>
      <c r="K1857" s="35" t="n">
        <v>-1</v>
      </c>
      <c r="L1857" s="42" t="n">
        <v>105.457443639512</v>
      </c>
      <c r="M1857" s="42" t="n">
        <v>-105.457443639512</v>
      </c>
      <c r="N1857" s="42" t="n">
        <v>5067.02110581727</v>
      </c>
      <c r="O1857" s="6" t="str">
        <f aca="false">IF(H1857&lt;=0,"Below 0%",IF(H1857&lt;=0.05,"0-5%",IF(H1857&lt;=0.1,"5-10%",IF(H1857&lt;=0.2,"10-20%",IF(H1857&lt;=0.4,"20-40%","Above 40%")))))</f>
        <v>20-40%</v>
      </c>
    </row>
    <row r="1858" customFormat="false" ht="15" hidden="false" customHeight="false" outlineLevel="0" collapsed="false">
      <c r="A1858" s="6" t="s">
        <v>158</v>
      </c>
      <c r="B1858" s="45" t="n">
        <v>45265</v>
      </c>
      <c r="C1858" s="6" t="s">
        <v>203</v>
      </c>
      <c r="D1858" s="6" t="s">
        <v>196</v>
      </c>
      <c r="E1858" s="6" t="s">
        <v>174</v>
      </c>
      <c r="F1858" s="34" t="n">
        <v>0.29864239692688</v>
      </c>
      <c r="G1858" s="34" t="n">
        <v>0.266153622767533</v>
      </c>
      <c r="H1858" s="34" t="n">
        <v>0.122067751028599</v>
      </c>
      <c r="I1858" s="35" t="n">
        <v>3.8</v>
      </c>
      <c r="J1858" s="6" t="n">
        <v>0</v>
      </c>
      <c r="K1858" s="35" t="n">
        <v>-1</v>
      </c>
      <c r="L1858" s="42" t="n">
        <v>61.0038162321512</v>
      </c>
      <c r="M1858" s="42" t="n">
        <v>-61.0038162321512</v>
      </c>
      <c r="N1858" s="42" t="n">
        <v>5006.01728958512</v>
      </c>
      <c r="O1858" s="6" t="str">
        <f aca="false">IF(H1858&lt;=0,"Below 0%",IF(H1858&lt;=0.05,"0-5%",IF(H1858&lt;=0.1,"5-10%",IF(H1858&lt;=0.2,"10-20%",IF(H1858&lt;=0.4,"20-40%","Above 40%")))))</f>
        <v>10-20%</v>
      </c>
    </row>
    <row r="1859" customFormat="false" ht="15" hidden="false" customHeight="false" outlineLevel="0" collapsed="false">
      <c r="A1859" s="6" t="s">
        <v>158</v>
      </c>
      <c r="B1859" s="45" t="n">
        <v>45266</v>
      </c>
      <c r="C1859" s="6" t="s">
        <v>182</v>
      </c>
      <c r="D1859" s="6" t="s">
        <v>194</v>
      </c>
      <c r="E1859" s="6" t="s">
        <v>187</v>
      </c>
      <c r="F1859" s="34" t="n">
        <v>0.254619508981705</v>
      </c>
      <c r="G1859" s="34" t="n">
        <v>0.206018518518519</v>
      </c>
      <c r="H1859" s="34" t="n">
        <v>0.235905931237039</v>
      </c>
      <c r="I1859" s="35" t="n">
        <v>4.9</v>
      </c>
      <c r="J1859" s="6" t="n">
        <v>1</v>
      </c>
      <c r="K1859" s="35" t="n">
        <v>3.9</v>
      </c>
      <c r="L1859" s="42" t="n">
        <v>79.4659016110582</v>
      </c>
      <c r="M1859" s="42" t="n">
        <v>309.917016283127</v>
      </c>
      <c r="N1859" s="42" t="n">
        <v>5315.93430586825</v>
      </c>
      <c r="O1859" s="6" t="str">
        <f aca="false">IF(H1859&lt;=0,"Below 0%",IF(H1859&lt;=0.05,"0-5%",IF(H1859&lt;=0.1,"5-10%",IF(H1859&lt;=0.2,"10-20%",IF(H1859&lt;=0.4,"20-40%","Above 40%")))))</f>
        <v>20-40%</v>
      </c>
    </row>
    <row r="1860" customFormat="false" ht="15" hidden="false" customHeight="false" outlineLevel="0" collapsed="false">
      <c r="A1860" s="6" t="s">
        <v>158</v>
      </c>
      <c r="B1860" s="45" t="n">
        <v>45266</v>
      </c>
      <c r="C1860" s="6" t="s">
        <v>184</v>
      </c>
      <c r="D1860" s="6" t="s">
        <v>207</v>
      </c>
      <c r="E1860" s="6" t="s">
        <v>187</v>
      </c>
      <c r="F1860" s="34" t="n">
        <v>0.534594833850861</v>
      </c>
      <c r="G1860" s="34" t="n">
        <v>0.469553176619661</v>
      </c>
      <c r="H1860" s="34" t="n">
        <v>0.138518192336463</v>
      </c>
      <c r="I1860" s="35" t="n">
        <v>2.14</v>
      </c>
      <c r="J1860" s="6" t="n">
        <v>1</v>
      </c>
      <c r="K1860" s="35" t="n">
        <v>1.14</v>
      </c>
      <c r="L1860" s="42" t="n">
        <v>100.120345791702</v>
      </c>
      <c r="M1860" s="42" t="n">
        <v>114.137194202541</v>
      </c>
      <c r="N1860" s="42" t="n">
        <v>5430.07150007079</v>
      </c>
      <c r="O1860" s="6" t="str">
        <f aca="false">IF(H1860&lt;=0,"Below 0%",IF(H1860&lt;=0.05,"0-5%",IF(H1860&lt;=0.1,"5-10%",IF(H1860&lt;=0.2,"10-20%",IF(H1860&lt;=0.4,"20-40%","Above 40%")))))</f>
        <v>10-20%</v>
      </c>
    </row>
    <row r="1861" customFormat="false" ht="15" hidden="false" customHeight="false" outlineLevel="0" collapsed="false">
      <c r="A1861" s="6" t="s">
        <v>158</v>
      </c>
      <c r="B1861" s="45" t="n">
        <v>45267</v>
      </c>
      <c r="C1861" s="6" t="s">
        <v>181</v>
      </c>
      <c r="D1861" s="6" t="s">
        <v>189</v>
      </c>
      <c r="E1861" s="6" t="s">
        <v>187</v>
      </c>
      <c r="F1861" s="34" t="n">
        <v>0.641212522983551</v>
      </c>
      <c r="G1861" s="34" t="n">
        <v>0.541592920353982</v>
      </c>
      <c r="H1861" s="34" t="n">
        <v>0.183938155182047</v>
      </c>
      <c r="I1861" s="35" t="n">
        <v>1.85</v>
      </c>
      <c r="J1861" s="6" t="n">
        <v>0</v>
      </c>
      <c r="K1861" s="35" t="n">
        <v>-1</v>
      </c>
      <c r="L1861" s="42" t="n">
        <v>108.601430001416</v>
      </c>
      <c r="M1861" s="42" t="n">
        <v>-108.601430001416</v>
      </c>
      <c r="N1861" s="42" t="n">
        <v>5321.47007006938</v>
      </c>
      <c r="O1861" s="6" t="str">
        <f aca="false">IF(H1861&lt;=0,"Below 0%",IF(H1861&lt;=0.05,"0-5%",IF(H1861&lt;=0.1,"5-10%",IF(H1861&lt;=0.2,"10-20%",IF(H1861&lt;=0.4,"20-40%","Above 40%")))))</f>
        <v>10-20%</v>
      </c>
    </row>
    <row r="1862" customFormat="false" ht="15" hidden="false" customHeight="false" outlineLevel="0" collapsed="false">
      <c r="A1862" s="6" t="s">
        <v>158</v>
      </c>
      <c r="B1862" s="45" t="n">
        <v>45269</v>
      </c>
      <c r="C1862" s="6" t="s">
        <v>182</v>
      </c>
      <c r="D1862" s="6" t="s">
        <v>185</v>
      </c>
      <c r="E1862" s="6" t="s">
        <v>187</v>
      </c>
      <c r="F1862" s="34" t="n">
        <v>0.36502543091774</v>
      </c>
      <c r="G1862" s="34" t="n">
        <v>0.280865435498495</v>
      </c>
      <c r="H1862" s="34" t="n">
        <v>0.29964525634802</v>
      </c>
      <c r="I1862" s="35" t="n">
        <v>3.55</v>
      </c>
      <c r="J1862" s="6" t="n">
        <v>1</v>
      </c>
      <c r="K1862" s="35" t="n">
        <v>2.55</v>
      </c>
      <c r="L1862" s="42" t="n">
        <v>106.429401401387</v>
      </c>
      <c r="M1862" s="42" t="n">
        <v>271.394973573538</v>
      </c>
      <c r="N1862" s="42" t="n">
        <v>5592.86504364291</v>
      </c>
      <c r="O1862" s="6" t="str">
        <f aca="false">IF(H1862&lt;=0,"Below 0%",IF(H1862&lt;=0.05,"0-5%",IF(H1862&lt;=0.1,"5-10%",IF(H1862&lt;=0.2,"10-20%",IF(H1862&lt;=0.4,"20-40%","Above 40%")))))</f>
        <v>20-40%</v>
      </c>
    </row>
    <row r="1863" customFormat="false" ht="15" hidden="false" customHeight="false" outlineLevel="0" collapsed="false">
      <c r="A1863" s="6" t="s">
        <v>158</v>
      </c>
      <c r="B1863" s="45" t="n">
        <v>45269</v>
      </c>
      <c r="C1863" s="6" t="s">
        <v>182</v>
      </c>
      <c r="D1863" s="6" t="s">
        <v>185</v>
      </c>
      <c r="E1863" s="6" t="s">
        <v>174</v>
      </c>
      <c r="F1863" s="34" t="n">
        <v>0.319883823394775</v>
      </c>
      <c r="G1863" s="34" t="n">
        <v>0.259654243755119</v>
      </c>
      <c r="H1863" s="34" t="n">
        <v>0.231960698075318</v>
      </c>
      <c r="I1863" s="35" t="n">
        <v>3.84</v>
      </c>
      <c r="J1863" s="6" t="n">
        <v>0</v>
      </c>
      <c r="K1863" s="35" t="n">
        <v>-1</v>
      </c>
      <c r="L1863" s="42" t="n">
        <v>106.429401401387</v>
      </c>
      <c r="M1863" s="42" t="n">
        <v>-106.429401401387</v>
      </c>
      <c r="N1863" s="42" t="n">
        <v>5486.43564224153</v>
      </c>
      <c r="O1863" s="6" t="str">
        <f aca="false">IF(H1863&lt;=0,"Below 0%",IF(H1863&lt;=0.05,"0-5%",IF(H1863&lt;=0.1,"5-10%",IF(H1863&lt;=0.2,"10-20%",IF(H1863&lt;=0.4,"20-40%","Above 40%")))))</f>
        <v>20-40%</v>
      </c>
    </row>
    <row r="1864" customFormat="false" ht="15" hidden="false" customHeight="false" outlineLevel="0" collapsed="false">
      <c r="A1864" s="6" t="s">
        <v>158</v>
      </c>
      <c r="B1864" s="45" t="n">
        <v>45269</v>
      </c>
      <c r="C1864" s="6" t="s">
        <v>204</v>
      </c>
      <c r="D1864" s="6" t="s">
        <v>206</v>
      </c>
      <c r="E1864" s="6" t="s">
        <v>177</v>
      </c>
      <c r="F1864" s="34" t="n">
        <v>0.708007395267487</v>
      </c>
      <c r="G1864" s="34" t="n">
        <v>0.537065162363492</v>
      </c>
      <c r="H1864" s="34" t="n">
        <v>0.318289557549628</v>
      </c>
      <c r="I1864" s="35" t="n">
        <v>1.85</v>
      </c>
      <c r="J1864" s="6" t="n">
        <v>0</v>
      </c>
      <c r="K1864" s="35" t="n">
        <v>-1</v>
      </c>
      <c r="L1864" s="42" t="n">
        <v>106.429401401387</v>
      </c>
      <c r="M1864" s="42" t="n">
        <v>-106.429401401387</v>
      </c>
      <c r="N1864" s="42" t="n">
        <v>5380.00624084014</v>
      </c>
      <c r="O1864" s="6" t="str">
        <f aca="false">IF(H1864&lt;=0,"Below 0%",IF(H1864&lt;=0.05,"0-5%",IF(H1864&lt;=0.1,"5-10%",IF(H1864&lt;=0.2,"10-20%",IF(H1864&lt;=0.4,"20-40%","Above 40%")))))</f>
        <v>20-40%</v>
      </c>
    </row>
    <row r="1865" customFormat="false" ht="15" hidden="false" customHeight="false" outlineLevel="0" collapsed="false">
      <c r="A1865" s="6" t="s">
        <v>158</v>
      </c>
      <c r="B1865" s="45" t="n">
        <v>45269</v>
      </c>
      <c r="C1865" s="6" t="s">
        <v>203</v>
      </c>
      <c r="D1865" s="6" t="s">
        <v>207</v>
      </c>
      <c r="E1865" s="6" t="s">
        <v>174</v>
      </c>
      <c r="F1865" s="34" t="n">
        <v>0.333101987838745</v>
      </c>
      <c r="G1865" s="34" t="n">
        <v>0.261066969353008</v>
      </c>
      <c r="H1865" s="34" t="n">
        <v>0.275925440373628</v>
      </c>
      <c r="I1865" s="35" t="n">
        <v>3.82</v>
      </c>
      <c r="J1865" s="6" t="n">
        <v>1</v>
      </c>
      <c r="K1865" s="35" t="n">
        <v>2.82</v>
      </c>
      <c r="L1865" s="42" t="n">
        <v>106.429401401387</v>
      </c>
      <c r="M1865" s="42" t="n">
        <v>300.130911951912</v>
      </c>
      <c r="N1865" s="42" t="n">
        <v>5680.13715279205</v>
      </c>
      <c r="O1865" s="6" t="str">
        <f aca="false">IF(H1865&lt;=0,"Below 0%",IF(H1865&lt;=0.05,"0-5%",IF(H1865&lt;=0.1,"5-10%",IF(H1865&lt;=0.2,"10-20%",IF(H1865&lt;=0.4,"20-40%","Above 40%")))))</f>
        <v>20-40%</v>
      </c>
    </row>
    <row r="1866" customFormat="false" ht="15" hidden="false" customHeight="false" outlineLevel="0" collapsed="false">
      <c r="A1866" s="6" t="s">
        <v>158</v>
      </c>
      <c r="B1866" s="45" t="n">
        <v>45270</v>
      </c>
      <c r="C1866" s="6" t="s">
        <v>181</v>
      </c>
      <c r="D1866" s="6" t="s">
        <v>188</v>
      </c>
      <c r="E1866" s="6" t="s">
        <v>187</v>
      </c>
      <c r="F1866" s="34" t="n">
        <v>0.527969121932983</v>
      </c>
      <c r="G1866" s="34" t="n">
        <v>0.436542669584245</v>
      </c>
      <c r="H1866" s="34" t="n">
        <v>0.209433026182323</v>
      </c>
      <c r="I1866" s="35" t="n">
        <v>2.3</v>
      </c>
      <c r="J1866" s="6" t="n">
        <v>1</v>
      </c>
      <c r="K1866" s="35" t="n">
        <v>1.3</v>
      </c>
      <c r="L1866" s="42" t="n">
        <v>113.602743055841</v>
      </c>
      <c r="M1866" s="42" t="n">
        <v>147.683565972593</v>
      </c>
      <c r="N1866" s="42" t="n">
        <v>5827.82071876464</v>
      </c>
      <c r="O1866" s="6" t="str">
        <f aca="false">IF(H1866&lt;=0,"Below 0%",IF(H1866&lt;=0.05,"0-5%",IF(H1866&lt;=0.1,"5-10%",IF(H1866&lt;=0.2,"10-20%",IF(H1866&lt;=0.4,"20-40%","Above 40%")))))</f>
        <v>20-40%</v>
      </c>
    </row>
    <row r="1867" customFormat="false" ht="15" hidden="false" customHeight="false" outlineLevel="0" collapsed="false">
      <c r="A1867" s="6" t="s">
        <v>158</v>
      </c>
      <c r="B1867" s="45" t="n">
        <v>45270</v>
      </c>
      <c r="C1867" s="6" t="s">
        <v>184</v>
      </c>
      <c r="D1867" s="6" t="s">
        <v>189</v>
      </c>
      <c r="E1867" s="6" t="s">
        <v>174</v>
      </c>
      <c r="F1867" s="34" t="n">
        <v>0.374003082513809</v>
      </c>
      <c r="G1867" s="34" t="n">
        <v>0.274502321439929</v>
      </c>
      <c r="H1867" s="34" t="n">
        <v>0.362476938453342</v>
      </c>
      <c r="I1867" s="35" t="n">
        <v>3.66</v>
      </c>
      <c r="J1867" s="6" t="n">
        <v>0</v>
      </c>
      <c r="K1867" s="35" t="n">
        <v>-1</v>
      </c>
      <c r="L1867" s="42" t="n">
        <v>113.602743055841</v>
      </c>
      <c r="M1867" s="42" t="n">
        <v>-113.602743055841</v>
      </c>
      <c r="N1867" s="42" t="n">
        <v>5714.2179757088</v>
      </c>
      <c r="O1867" s="6" t="str">
        <f aca="false">IF(H1867&lt;=0,"Below 0%",IF(H1867&lt;=0.05,"0-5%",IF(H1867&lt;=0.1,"5-10%",IF(H1867&lt;=0.2,"10-20%",IF(H1867&lt;=0.4,"20-40%","Above 40%")))))</f>
        <v>20-40%</v>
      </c>
    </row>
    <row r="1868" customFormat="false" ht="15" hidden="false" customHeight="false" outlineLevel="0" collapsed="false">
      <c r="A1868" s="6" t="s">
        <v>158</v>
      </c>
      <c r="B1868" s="45" t="n">
        <v>45275</v>
      </c>
      <c r="C1868" s="6" t="s">
        <v>207</v>
      </c>
      <c r="D1868" s="6" t="s">
        <v>181</v>
      </c>
      <c r="E1868" s="6" t="s">
        <v>187</v>
      </c>
      <c r="F1868" s="34" t="n">
        <v>0.277945965528488</v>
      </c>
      <c r="G1868" s="34" t="n">
        <v>0.205066926728896</v>
      </c>
      <c r="H1868" s="34" t="n">
        <v>0.355391481025804</v>
      </c>
      <c r="I1868" s="35" t="n">
        <v>4.88</v>
      </c>
      <c r="J1868" s="6" t="n">
        <v>0</v>
      </c>
      <c r="K1868" s="35" t="n">
        <v>-1</v>
      </c>
      <c r="L1868" s="42" t="n">
        <v>114.284359514176</v>
      </c>
      <c r="M1868" s="42" t="n">
        <v>-114.284359514176</v>
      </c>
      <c r="N1868" s="42" t="n">
        <v>5599.93361619463</v>
      </c>
      <c r="O1868" s="6" t="str">
        <f aca="false">IF(H1868&lt;=0,"Below 0%",IF(H1868&lt;=0.05,"0-5%",IF(H1868&lt;=0.1,"5-10%",IF(H1868&lt;=0.2,"10-20%",IF(H1868&lt;=0.4,"20-40%","Above 40%")))))</f>
        <v>20-40%</v>
      </c>
    </row>
    <row r="1869" customFormat="false" ht="15" hidden="false" customHeight="false" outlineLevel="0" collapsed="false">
      <c r="A1869" s="6" t="s">
        <v>158</v>
      </c>
      <c r="B1869" s="45" t="n">
        <v>45276</v>
      </c>
      <c r="C1869" s="6" t="s">
        <v>188</v>
      </c>
      <c r="D1869" s="6" t="s">
        <v>184</v>
      </c>
      <c r="E1869" s="6" t="s">
        <v>174</v>
      </c>
      <c r="F1869" s="34" t="n">
        <v>0.289451748132706</v>
      </c>
      <c r="G1869" s="34" t="n">
        <v>0.245755154779887</v>
      </c>
      <c r="H1869" s="34" t="n">
        <v>0.177805399003558</v>
      </c>
      <c r="I1869" s="35" t="n">
        <v>4.05</v>
      </c>
      <c r="J1869" s="6" t="n">
        <v>0</v>
      </c>
      <c r="K1869" s="35" t="n">
        <v>-1</v>
      </c>
      <c r="L1869" s="42" t="n">
        <v>79.078214022595</v>
      </c>
      <c r="M1869" s="42" t="n">
        <v>-79.078214022595</v>
      </c>
      <c r="N1869" s="42" t="n">
        <v>5520.85540217203</v>
      </c>
      <c r="O1869" s="6" t="str">
        <f aca="false">IF(H1869&lt;=0,"Below 0%",IF(H1869&lt;=0.05,"0-5%",IF(H1869&lt;=0.1,"5-10%",IF(H1869&lt;=0.2,"10-20%",IF(H1869&lt;=0.4,"20-40%","Above 40%")))))</f>
        <v>10-20%</v>
      </c>
    </row>
    <row r="1870" customFormat="false" ht="15" hidden="false" customHeight="false" outlineLevel="0" collapsed="false">
      <c r="A1870" s="6" t="s">
        <v>158</v>
      </c>
      <c r="B1870" s="45" t="n">
        <v>45277</v>
      </c>
      <c r="C1870" s="6" t="s">
        <v>185</v>
      </c>
      <c r="D1870" s="6" t="s">
        <v>201</v>
      </c>
      <c r="E1870" s="6" t="s">
        <v>174</v>
      </c>
      <c r="F1870" s="34" t="n">
        <v>0.262077957391739</v>
      </c>
      <c r="G1870" s="34" t="n">
        <v>0.200712143928036</v>
      </c>
      <c r="H1870" s="34" t="n">
        <v>0.305740411430736</v>
      </c>
      <c r="I1870" s="35" t="n">
        <v>5</v>
      </c>
      <c r="J1870" s="6" t="n">
        <v>0</v>
      </c>
      <c r="K1870" s="35" t="n">
        <v>-1</v>
      </c>
      <c r="L1870" s="42" t="n">
        <v>107.101070756871</v>
      </c>
      <c r="M1870" s="42" t="n">
        <v>-107.101070756871</v>
      </c>
      <c r="N1870" s="42" t="n">
        <v>5413.75433141516</v>
      </c>
      <c r="O1870" s="6" t="str">
        <f aca="false">IF(H1870&lt;=0,"Below 0%",IF(H1870&lt;=0.05,"0-5%",IF(H1870&lt;=0.1,"5-10%",IF(H1870&lt;=0.2,"10-20%",IF(H1870&lt;=0.4,"20-40%","Above 40%")))))</f>
        <v>20-40%</v>
      </c>
    </row>
    <row r="1871" customFormat="false" ht="15" hidden="false" customHeight="false" outlineLevel="0" collapsed="false">
      <c r="A1871" s="6" t="s">
        <v>158</v>
      </c>
      <c r="B1871" s="45" t="n">
        <v>45277</v>
      </c>
      <c r="C1871" s="6" t="s">
        <v>206</v>
      </c>
      <c r="D1871" s="6" t="s">
        <v>182</v>
      </c>
      <c r="E1871" s="6" t="s">
        <v>187</v>
      </c>
      <c r="F1871" s="34" t="n">
        <v>0.321197777986527</v>
      </c>
      <c r="G1871" s="34" t="n">
        <v>0.287472166881519</v>
      </c>
      <c r="H1871" s="34" t="n">
        <v>0.117317831047301</v>
      </c>
      <c r="I1871" s="35" t="n">
        <v>3.5</v>
      </c>
      <c r="J1871" s="6" t="n">
        <v>0</v>
      </c>
      <c r="K1871" s="35" t="n">
        <v>-1</v>
      </c>
      <c r="L1871" s="42" t="n">
        <v>68.5647304996954</v>
      </c>
      <c r="M1871" s="42" t="n">
        <v>-68.5647304996954</v>
      </c>
      <c r="N1871" s="42" t="n">
        <v>5345.18960091547</v>
      </c>
      <c r="O1871" s="6" t="str">
        <f aca="false">IF(H1871&lt;=0,"Below 0%",IF(H1871&lt;=0.05,"0-5%",IF(H1871&lt;=0.1,"5-10%",IF(H1871&lt;=0.2,"10-20%",IF(H1871&lt;=0.4,"20-40%","Above 40%")))))</f>
        <v>10-20%</v>
      </c>
    </row>
    <row r="1872" customFormat="false" ht="15" hidden="false" customHeight="false" outlineLevel="0" collapsed="false">
      <c r="A1872" s="6" t="s">
        <v>158</v>
      </c>
      <c r="B1872" s="45" t="n">
        <v>45281</v>
      </c>
      <c r="C1872" s="6" t="s">
        <v>180</v>
      </c>
      <c r="D1872" s="6" t="s">
        <v>201</v>
      </c>
      <c r="E1872" s="6" t="s">
        <v>177</v>
      </c>
      <c r="F1872" s="34" t="n">
        <v>0.503303825855255</v>
      </c>
      <c r="G1872" s="34" t="n">
        <v>0.444253859348199</v>
      </c>
      <c r="H1872" s="34" t="n">
        <v>0.132919422678046</v>
      </c>
      <c r="I1872" s="35" t="n">
        <v>2.25</v>
      </c>
      <c r="J1872" s="6" t="n">
        <v>0</v>
      </c>
      <c r="K1872" s="35" t="n">
        <v>-1</v>
      </c>
      <c r="L1872" s="42" t="n">
        <v>106.903792018309</v>
      </c>
      <c r="M1872" s="42" t="n">
        <v>-106.903792018309</v>
      </c>
      <c r="N1872" s="42" t="n">
        <v>5238.28580889716</v>
      </c>
      <c r="O1872" s="6" t="str">
        <f aca="false">IF(H1872&lt;=0,"Below 0%",IF(H1872&lt;=0.05,"0-5%",IF(H1872&lt;=0.1,"5-10%",IF(H1872&lt;=0.2,"10-20%",IF(H1872&lt;=0.4,"20-40%","Above 40%")))))</f>
        <v>10-20%</v>
      </c>
    </row>
    <row r="1873" customFormat="false" ht="15" hidden="false" customHeight="false" outlineLevel="0" collapsed="false">
      <c r="A1873" s="6" t="s">
        <v>158</v>
      </c>
      <c r="B1873" s="45" t="n">
        <v>45283</v>
      </c>
      <c r="C1873" s="6" t="s">
        <v>183</v>
      </c>
      <c r="D1873" s="6" t="s">
        <v>185</v>
      </c>
      <c r="E1873" s="6" t="s">
        <v>187</v>
      </c>
      <c r="F1873" s="34" t="n">
        <v>0.548252761363983</v>
      </c>
      <c r="G1873" s="34" t="n">
        <v>0.400188830535008</v>
      </c>
      <c r="H1873" s="34" t="n">
        <v>0.369985165830415</v>
      </c>
      <c r="I1873" s="35" t="n">
        <v>2.53</v>
      </c>
      <c r="J1873" s="6" t="n">
        <v>0</v>
      </c>
      <c r="K1873" s="35" t="n">
        <v>-1</v>
      </c>
      <c r="L1873" s="42" t="n">
        <v>104.765716177943</v>
      </c>
      <c r="M1873" s="42" t="n">
        <v>-104.765716177943</v>
      </c>
      <c r="N1873" s="42" t="n">
        <v>5133.52009271921</v>
      </c>
      <c r="O1873" s="6" t="str">
        <f aca="false">IF(H1873&lt;=0,"Below 0%",IF(H1873&lt;=0.05,"0-5%",IF(H1873&lt;=0.1,"5-10%",IF(H1873&lt;=0.2,"10-20%",IF(H1873&lt;=0.4,"20-40%","Above 40%")))))</f>
        <v>20-40%</v>
      </c>
    </row>
    <row r="1874" customFormat="false" ht="15" hidden="false" customHeight="false" outlineLevel="0" collapsed="false">
      <c r="A1874" s="6" t="s">
        <v>158</v>
      </c>
      <c r="B1874" s="45" t="n">
        <v>45283</v>
      </c>
      <c r="C1874" s="6" t="s">
        <v>208</v>
      </c>
      <c r="D1874" s="6" t="s">
        <v>188</v>
      </c>
      <c r="E1874" s="6" t="s">
        <v>174</v>
      </c>
      <c r="F1874" s="34" t="n">
        <v>0.258026778697968</v>
      </c>
      <c r="G1874" s="34" t="n">
        <v>0.219552457813646</v>
      </c>
      <c r="H1874" s="34" t="n">
        <v>0.175239763961002</v>
      </c>
      <c r="I1874" s="35" t="n">
        <v>4.6</v>
      </c>
      <c r="J1874" s="6" t="n">
        <v>0</v>
      </c>
      <c r="K1874" s="35" t="n">
        <v>-1</v>
      </c>
      <c r="L1874" s="42" t="n">
        <v>67.9970174777979</v>
      </c>
      <c r="M1874" s="42" t="n">
        <v>-67.9970174777979</v>
      </c>
      <c r="N1874" s="42" t="n">
        <v>5065.52307524142</v>
      </c>
      <c r="O1874" s="6" t="str">
        <f aca="false">IF(H1874&lt;=0,"Below 0%",IF(H1874&lt;=0.05,"0-5%",IF(H1874&lt;=0.1,"5-10%",IF(H1874&lt;=0.2,"10-20%",IF(H1874&lt;=0.4,"20-40%","Above 40%")))))</f>
        <v>10-20%</v>
      </c>
    </row>
    <row r="1875" customFormat="false" ht="15" hidden="false" customHeight="false" outlineLevel="0" collapsed="false">
      <c r="A1875" s="6" t="s">
        <v>158</v>
      </c>
      <c r="B1875" s="45" t="n">
        <v>45283</v>
      </c>
      <c r="C1875" s="6" t="s">
        <v>207</v>
      </c>
      <c r="D1875" s="6" t="s">
        <v>199</v>
      </c>
      <c r="E1875" s="6" t="s">
        <v>174</v>
      </c>
      <c r="F1875" s="34" t="n">
        <v>0.317380487918854</v>
      </c>
      <c r="G1875" s="34" t="n">
        <v>0.274171871870049</v>
      </c>
      <c r="H1875" s="34" t="n">
        <v>0.157596823314117</v>
      </c>
      <c r="I1875" s="35" t="n">
        <v>3.63</v>
      </c>
      <c r="J1875" s="6" t="n">
        <v>0</v>
      </c>
      <c r="K1875" s="35" t="n">
        <v>-1</v>
      </c>
      <c r="L1875" s="42" t="n">
        <v>75.7316562233556</v>
      </c>
      <c r="M1875" s="42" t="n">
        <v>-75.7316562233556</v>
      </c>
      <c r="N1875" s="42" t="n">
        <v>4989.79141901806</v>
      </c>
      <c r="O1875" s="6" t="str">
        <f aca="false">IF(H1875&lt;=0,"Below 0%",IF(H1875&lt;=0.05,"0-5%",IF(H1875&lt;=0.1,"5-10%",IF(H1875&lt;=0.2,"10-20%",IF(H1875&lt;=0.4,"20-40%","Above 40%")))))</f>
        <v>10-20%</v>
      </c>
    </row>
    <row r="1876" customFormat="false" ht="15" hidden="false" customHeight="false" outlineLevel="0" collapsed="false">
      <c r="A1876" s="6" t="s">
        <v>158</v>
      </c>
      <c r="B1876" s="45" t="n">
        <v>45283</v>
      </c>
      <c r="C1876" s="6" t="s">
        <v>207</v>
      </c>
      <c r="D1876" s="6" t="s">
        <v>199</v>
      </c>
      <c r="E1876" s="6" t="s">
        <v>177</v>
      </c>
      <c r="F1876" s="34" t="n">
        <v>0.417620420455933</v>
      </c>
      <c r="G1876" s="34" t="n">
        <v>0.374151840183563</v>
      </c>
      <c r="H1876" s="34" t="n">
        <v>0.116178982979326</v>
      </c>
      <c r="I1876" s="35" t="n">
        <v>2.66</v>
      </c>
      <c r="J1876" s="6" t="n">
        <v>1</v>
      </c>
      <c r="K1876" s="35" t="n">
        <v>1.66</v>
      </c>
      <c r="L1876" s="42" t="n">
        <v>87.465424031563</v>
      </c>
      <c r="M1876" s="42" t="n">
        <v>145.192603892395</v>
      </c>
      <c r="N1876" s="42" t="n">
        <v>5134.98402291046</v>
      </c>
      <c r="O1876" s="6" t="str">
        <f aca="false">IF(H1876&lt;=0,"Below 0%",IF(H1876&lt;=0.05,"0-5%",IF(H1876&lt;=0.1,"5-10%",IF(H1876&lt;=0.2,"10-20%",IF(H1876&lt;=0.4,"20-40%","Above 40%")))))</f>
        <v>10-20%</v>
      </c>
    </row>
    <row r="1877" customFormat="false" ht="15" hidden="false" customHeight="false" outlineLevel="0" collapsed="false">
      <c r="A1877" s="6" t="s">
        <v>158</v>
      </c>
      <c r="B1877" s="45" t="n">
        <v>45283</v>
      </c>
      <c r="C1877" s="6" t="s">
        <v>189</v>
      </c>
      <c r="D1877" s="6" t="s">
        <v>176</v>
      </c>
      <c r="E1877" s="6" t="s">
        <v>177</v>
      </c>
      <c r="F1877" s="34" t="n">
        <v>0.408450752496719</v>
      </c>
      <c r="G1877" s="34" t="n">
        <v>0.370190968129113</v>
      </c>
      <c r="H1877" s="34" t="n">
        <v>0.103351479807749</v>
      </c>
      <c r="I1877" s="35" t="n">
        <v>2.7</v>
      </c>
      <c r="J1877" s="6" t="n">
        <v>0</v>
      </c>
      <c r="K1877" s="35" t="n">
        <v>-1</v>
      </c>
      <c r="L1877" s="42" t="n">
        <v>79.2036762180226</v>
      </c>
      <c r="M1877" s="42" t="n">
        <v>-79.2036762180226</v>
      </c>
      <c r="N1877" s="42" t="n">
        <v>5055.78034669243</v>
      </c>
      <c r="O1877" s="6" t="str">
        <f aca="false">IF(H1877&lt;=0,"Below 0%",IF(H1877&lt;=0.05,"0-5%",IF(H1877&lt;=0.1,"5-10%",IF(H1877&lt;=0.2,"10-20%",IF(H1877&lt;=0.4,"20-40%","Above 40%")))))</f>
        <v>10-20%</v>
      </c>
    </row>
    <row r="1878" customFormat="false" ht="15" hidden="false" customHeight="false" outlineLevel="0" collapsed="false">
      <c r="A1878" s="6" t="s">
        <v>158</v>
      </c>
      <c r="B1878" s="45" t="n">
        <v>45284</v>
      </c>
      <c r="C1878" s="6" t="s">
        <v>203</v>
      </c>
      <c r="D1878" s="6" t="s">
        <v>190</v>
      </c>
      <c r="E1878" s="6" t="s">
        <v>187</v>
      </c>
      <c r="F1878" s="34" t="n">
        <v>0.348740696907044</v>
      </c>
      <c r="G1878" s="34" t="n">
        <v>0.25430726041724</v>
      </c>
      <c r="H1878" s="34" t="n">
        <v>0.371335982837718</v>
      </c>
      <c r="I1878" s="35" t="n">
        <v>3.91</v>
      </c>
      <c r="J1878" s="6" t="n">
        <v>1</v>
      </c>
      <c r="K1878" s="35" t="n">
        <v>2.91</v>
      </c>
      <c r="L1878" s="42" t="n">
        <v>101.115606933849</v>
      </c>
      <c r="M1878" s="42" t="n">
        <v>294.246416177499</v>
      </c>
      <c r="N1878" s="42" t="n">
        <v>5350.02676286993</v>
      </c>
      <c r="O1878" s="6" t="str">
        <f aca="false">IF(H1878&lt;=0,"Below 0%",IF(H1878&lt;=0.05,"0-5%",IF(H1878&lt;=0.1,"5-10%",IF(H1878&lt;=0.2,"10-20%",IF(H1878&lt;=0.4,"20-40%","Above 40%")))))</f>
        <v>20-40%</v>
      </c>
    </row>
    <row r="1879" customFormat="false" ht="15" hidden="false" customHeight="false" outlineLevel="0" collapsed="false">
      <c r="A1879" s="6" t="s">
        <v>158</v>
      </c>
      <c r="B1879" s="45" t="n">
        <v>45286</v>
      </c>
      <c r="C1879" s="6" t="s">
        <v>204</v>
      </c>
      <c r="D1879" s="6" t="s">
        <v>208</v>
      </c>
      <c r="E1879" s="6" t="s">
        <v>177</v>
      </c>
      <c r="F1879" s="34" t="n">
        <v>0.35588476061821</v>
      </c>
      <c r="G1879" s="34" t="n">
        <v>0.312634671890304</v>
      </c>
      <c r="H1879" s="34" t="n">
        <v>0.138340666012507</v>
      </c>
      <c r="I1879" s="35" t="n">
        <v>3.19</v>
      </c>
      <c r="J1879" s="6" t="n">
        <v>1</v>
      </c>
      <c r="K1879" s="35" t="n">
        <v>2.19</v>
      </c>
      <c r="L1879" s="42" t="n">
        <v>82.6153981013651</v>
      </c>
      <c r="M1879" s="42" t="n">
        <v>180.92772184199</v>
      </c>
      <c r="N1879" s="42" t="n">
        <v>5530.95448471192</v>
      </c>
      <c r="O1879" s="6" t="str">
        <f aca="false">IF(H1879&lt;=0,"Below 0%",IF(H1879&lt;=0.05,"0-5%",IF(H1879&lt;=0.1,"5-10%",IF(H1879&lt;=0.2,"10-20%",IF(H1879&lt;=0.4,"20-40%","Above 40%")))))</f>
        <v>10-20%</v>
      </c>
    </row>
    <row r="1880" customFormat="false" ht="15" hidden="false" customHeight="false" outlineLevel="0" collapsed="false">
      <c r="A1880" s="6" t="s">
        <v>158</v>
      </c>
      <c r="B1880" s="45" t="n">
        <v>45286</v>
      </c>
      <c r="C1880" s="6" t="s">
        <v>199</v>
      </c>
      <c r="D1880" s="6" t="s">
        <v>184</v>
      </c>
      <c r="E1880" s="6" t="s">
        <v>187</v>
      </c>
      <c r="F1880" s="34" t="n">
        <v>0.578260898590088</v>
      </c>
      <c r="G1880" s="34" t="n">
        <v>0.443082584724655</v>
      </c>
      <c r="H1880" s="34" t="n">
        <v>0.305086046091015</v>
      </c>
      <c r="I1880" s="35" t="n">
        <v>2.27</v>
      </c>
      <c r="J1880" s="6" t="n">
        <v>1</v>
      </c>
      <c r="K1880" s="35" t="n">
        <v>1.27</v>
      </c>
      <c r="L1880" s="42" t="n">
        <v>107.000535257398</v>
      </c>
      <c r="M1880" s="42" t="n">
        <v>135.890679776896</v>
      </c>
      <c r="N1880" s="42" t="n">
        <v>5666.84516448882</v>
      </c>
      <c r="O1880" s="6" t="str">
        <f aca="false">IF(H1880&lt;=0,"Below 0%",IF(H1880&lt;=0.05,"0-5%",IF(H1880&lt;=0.1,"5-10%",IF(H1880&lt;=0.2,"10-20%",IF(H1880&lt;=0.4,"20-40%","Above 40%")))))</f>
        <v>20-40%</v>
      </c>
    </row>
    <row r="1881" customFormat="false" ht="15" hidden="false" customHeight="false" outlineLevel="0" collapsed="false">
      <c r="A1881" s="6" t="s">
        <v>158</v>
      </c>
      <c r="B1881" s="45" t="n">
        <v>45286</v>
      </c>
      <c r="C1881" s="6" t="s">
        <v>176</v>
      </c>
      <c r="D1881" s="6" t="s">
        <v>182</v>
      </c>
      <c r="E1881" s="6" t="s">
        <v>187</v>
      </c>
      <c r="F1881" s="34" t="n">
        <v>0.440942257642746</v>
      </c>
      <c r="G1881" s="34" t="n">
        <v>0.363888640229165</v>
      </c>
      <c r="H1881" s="34" t="n">
        <v>0.211750543696707</v>
      </c>
      <c r="I1881" s="35" t="n">
        <v>2.75</v>
      </c>
      <c r="J1881" s="6" t="n">
        <v>1</v>
      </c>
      <c r="K1881" s="35" t="n">
        <v>1.75</v>
      </c>
      <c r="L1881" s="42" t="n">
        <v>107.000535257398</v>
      </c>
      <c r="M1881" s="42" t="n">
        <v>187.250936700447</v>
      </c>
      <c r="N1881" s="42" t="n">
        <v>5854.09610118926</v>
      </c>
      <c r="O1881" s="6" t="str">
        <f aca="false">IF(H1881&lt;=0,"Below 0%",IF(H1881&lt;=0.05,"0-5%",IF(H1881&lt;=0.1,"5-10%",IF(H1881&lt;=0.2,"10-20%",IF(H1881&lt;=0.4,"20-40%","Above 40%")))))</f>
        <v>20-40%</v>
      </c>
    </row>
    <row r="1882" customFormat="false" ht="15" hidden="false" customHeight="false" outlineLevel="0" collapsed="false">
      <c r="A1882" s="6" t="s">
        <v>158</v>
      </c>
      <c r="B1882" s="45" t="n">
        <v>45287</v>
      </c>
      <c r="C1882" s="6" t="s">
        <v>206</v>
      </c>
      <c r="D1882" s="6" t="s">
        <v>203</v>
      </c>
      <c r="E1882" s="6" t="s">
        <v>177</v>
      </c>
      <c r="F1882" s="34" t="n">
        <v>0.278436839580536</v>
      </c>
      <c r="G1882" s="34" t="n">
        <v>0.237629022465088</v>
      </c>
      <c r="H1882" s="34" t="n">
        <v>0.17172909559666</v>
      </c>
      <c r="I1882" s="35" t="n">
        <v>4.2</v>
      </c>
      <c r="J1882" s="6" t="n">
        <v>1</v>
      </c>
      <c r="K1882" s="35" t="n">
        <v>3.2</v>
      </c>
      <c r="L1882" s="42" t="n">
        <v>77.4911851779228</v>
      </c>
      <c r="M1882" s="42" t="n">
        <v>247.971792569353</v>
      </c>
      <c r="N1882" s="42" t="n">
        <v>6102.06789375862</v>
      </c>
      <c r="O1882" s="6" t="str">
        <f aca="false">IF(H1882&lt;=0,"Below 0%",IF(H1882&lt;=0.05,"0-5%",IF(H1882&lt;=0.1,"5-10%",IF(H1882&lt;=0.2,"10-20%",IF(H1882&lt;=0.4,"20-40%","Above 40%")))))</f>
        <v>10-20%</v>
      </c>
    </row>
    <row r="1883" customFormat="false" ht="15" hidden="false" customHeight="false" outlineLevel="0" collapsed="false">
      <c r="A1883" s="6" t="s">
        <v>158</v>
      </c>
      <c r="B1883" s="45" t="n">
        <v>45288</v>
      </c>
      <c r="C1883" s="6" t="s">
        <v>201</v>
      </c>
      <c r="D1883" s="6" t="s">
        <v>181</v>
      </c>
      <c r="E1883" s="6" t="s">
        <v>174</v>
      </c>
      <c r="F1883" s="34" t="n">
        <v>0.288764625787735</v>
      </c>
      <c r="G1883" s="34" t="n">
        <v>0.238675059333402</v>
      </c>
      <c r="H1883" s="34" t="n">
        <v>0.2098651052784</v>
      </c>
      <c r="I1883" s="35" t="n">
        <v>4.2</v>
      </c>
      <c r="J1883" s="6" t="n">
        <v>0</v>
      </c>
      <c r="K1883" s="35" t="n">
        <v>-1</v>
      </c>
      <c r="L1883" s="42" t="n">
        <v>101.452326883291</v>
      </c>
      <c r="M1883" s="42" t="n">
        <v>-101.452326883291</v>
      </c>
      <c r="N1883" s="42" t="n">
        <v>6000.61556687532</v>
      </c>
      <c r="O1883" s="6" t="str">
        <f aca="false">IF(H1883&lt;=0,"Below 0%",IF(H1883&lt;=0.05,"0-5%",IF(H1883&lt;=0.1,"5-10%",IF(H1883&lt;=0.2,"10-20%",IF(H1883&lt;=0.4,"20-40%","Above 40%")))))</f>
        <v>20-40%</v>
      </c>
    </row>
    <row r="1884" customFormat="false" ht="15" hidden="false" customHeight="false" outlineLevel="0" collapsed="false">
      <c r="A1884" s="6" t="s">
        <v>158</v>
      </c>
      <c r="B1884" s="45" t="n">
        <v>45290</v>
      </c>
      <c r="C1884" s="6" t="s">
        <v>203</v>
      </c>
      <c r="D1884" s="6" t="s">
        <v>173</v>
      </c>
      <c r="E1884" s="6" t="s">
        <v>187</v>
      </c>
      <c r="F1884" s="34" t="n">
        <v>0.40130677819252</v>
      </c>
      <c r="G1884" s="34" t="n">
        <v>0.361747126436782</v>
      </c>
      <c r="H1884" s="34" t="n">
        <v>0.109357196960767</v>
      </c>
      <c r="I1884" s="35" t="n">
        <v>2.75</v>
      </c>
      <c r="J1884" s="6" t="n">
        <v>1</v>
      </c>
      <c r="K1884" s="35" t="n">
        <v>1.75</v>
      </c>
      <c r="L1884" s="42" t="n">
        <v>88.8036584271254</v>
      </c>
      <c r="M1884" s="42" t="n">
        <v>155.40640224747</v>
      </c>
      <c r="N1884" s="42" t="n">
        <v>6156.02196912279</v>
      </c>
      <c r="O1884" s="6" t="str">
        <f aca="false">IF(H1884&lt;=0,"Below 0%",IF(H1884&lt;=0.05,"0-5%",IF(H1884&lt;=0.1,"5-10%",IF(H1884&lt;=0.2,"10-20%",IF(H1884&lt;=0.4,"20-40%","Above 40%")))))</f>
        <v>10-20%</v>
      </c>
    </row>
    <row r="1885" customFormat="false" ht="15" hidden="false" customHeight="false" outlineLevel="0" collapsed="false">
      <c r="A1885" s="6" t="s">
        <v>158</v>
      </c>
      <c r="B1885" s="45" t="n">
        <v>45291</v>
      </c>
      <c r="C1885" s="6" t="s">
        <v>181</v>
      </c>
      <c r="D1885" s="6" t="s">
        <v>199</v>
      </c>
      <c r="E1885" s="6" t="s">
        <v>174</v>
      </c>
      <c r="F1885" s="34" t="n">
        <v>0.269043982028961</v>
      </c>
      <c r="G1885" s="34" t="n">
        <v>0.220684736091298</v>
      </c>
      <c r="H1885" s="34" t="n">
        <v>0.219132717532655</v>
      </c>
      <c r="I1885" s="35" t="n">
        <v>4.5</v>
      </c>
      <c r="J1885" s="6" t="n">
        <v>0</v>
      </c>
      <c r="K1885" s="35" t="n">
        <v>-1</v>
      </c>
      <c r="L1885" s="42" t="n">
        <v>92.6472156439099</v>
      </c>
      <c r="M1885" s="42" t="n">
        <v>-92.6472156439099</v>
      </c>
      <c r="N1885" s="42" t="n">
        <v>6063.37475347888</v>
      </c>
      <c r="O1885" s="6" t="str">
        <f aca="false">IF(H1885&lt;=0,"Below 0%",IF(H1885&lt;=0.05,"0-5%",IF(H1885&lt;=0.1,"5-10%",IF(H1885&lt;=0.2,"10-20%",IF(H1885&lt;=0.4,"20-40%","Above 40%")))))</f>
        <v>20-40%</v>
      </c>
    </row>
    <row r="1886" customFormat="false" ht="15" hidden="false" customHeight="false" outlineLevel="0" collapsed="false">
      <c r="A1886" s="6" t="s">
        <v>158</v>
      </c>
      <c r="B1886" s="45" t="n">
        <v>45291</v>
      </c>
      <c r="C1886" s="6" t="s">
        <v>181</v>
      </c>
      <c r="D1886" s="6" t="s">
        <v>199</v>
      </c>
      <c r="E1886" s="6" t="s">
        <v>187</v>
      </c>
      <c r="F1886" s="34" t="n">
        <v>0.647105574607849</v>
      </c>
      <c r="G1886" s="34" t="n">
        <v>0.54564907275321</v>
      </c>
      <c r="H1886" s="34" t="n">
        <v>0.185937275294385</v>
      </c>
      <c r="I1886" s="35" t="n">
        <v>1.82</v>
      </c>
      <c r="J1886" s="6" t="n">
        <v>1</v>
      </c>
      <c r="K1886" s="35" t="n">
        <v>0.82</v>
      </c>
      <c r="L1886" s="42" t="n">
        <v>123.120439382456</v>
      </c>
      <c r="M1886" s="42" t="n">
        <v>100.958760293614</v>
      </c>
      <c r="N1886" s="42" t="n">
        <v>6164.3335137725</v>
      </c>
      <c r="O1886" s="6" t="str">
        <f aca="false">IF(H1886&lt;=0,"Below 0%",IF(H1886&lt;=0.05,"0-5%",IF(H1886&lt;=0.1,"5-10%",IF(H1886&lt;=0.2,"10-20%",IF(H1886&lt;=0.4,"20-40%","Above 40%")))))</f>
        <v>10-20%</v>
      </c>
    </row>
    <row r="1887" customFormat="false" ht="15" hidden="false" customHeight="false" outlineLevel="0" collapsed="false">
      <c r="A1887" s="6" t="s">
        <v>158</v>
      </c>
      <c r="B1887" s="45" t="n">
        <v>45293</v>
      </c>
      <c r="C1887" s="6" t="s">
        <v>189</v>
      </c>
      <c r="D1887" s="6" t="s">
        <v>201</v>
      </c>
      <c r="E1887" s="6" t="s">
        <v>174</v>
      </c>
      <c r="F1887" s="34" t="n">
        <v>0.296568423509598</v>
      </c>
      <c r="G1887" s="34" t="n">
        <v>0.25654442822177</v>
      </c>
      <c r="H1887" s="34" t="n">
        <v>0.156011945241817</v>
      </c>
      <c r="I1887" s="35" t="n">
        <v>3.89</v>
      </c>
      <c r="J1887" s="6" t="n">
        <v>1</v>
      </c>
      <c r="K1887" s="35" t="n">
        <v>2.89</v>
      </c>
      <c r="L1887" s="42" t="n">
        <v>81.9340000827595</v>
      </c>
      <c r="M1887" s="42" t="n">
        <v>236.789260239175</v>
      </c>
      <c r="N1887" s="42" t="n">
        <v>6401.12277401167</v>
      </c>
      <c r="O1887" s="6" t="str">
        <f aca="false">IF(H1887&lt;=0,"Below 0%",IF(H1887&lt;=0.05,"0-5%",IF(H1887&lt;=0.1,"5-10%",IF(H1887&lt;=0.2,"10-20%",IF(H1887&lt;=0.4,"20-40%","Above 40%")))))</f>
        <v>10-20%</v>
      </c>
    </row>
    <row r="1888" customFormat="false" ht="15" hidden="false" customHeight="false" outlineLevel="0" collapsed="false">
      <c r="A1888" s="6" t="s">
        <v>158</v>
      </c>
      <c r="B1888" s="45" t="n">
        <v>45293</v>
      </c>
      <c r="C1888" s="6" t="s">
        <v>189</v>
      </c>
      <c r="D1888" s="6" t="s">
        <v>201</v>
      </c>
      <c r="E1888" s="6" t="s">
        <v>177</v>
      </c>
      <c r="F1888" s="34" t="n">
        <v>0.400668412446976</v>
      </c>
      <c r="G1888" s="34" t="n">
        <v>0.355145133730493</v>
      </c>
      <c r="H1888" s="34" t="n">
        <v>0.128182183543669</v>
      </c>
      <c r="I1888" s="35" t="n">
        <v>2.81</v>
      </c>
      <c r="J1888" s="6" t="n">
        <v>0</v>
      </c>
      <c r="K1888" s="35" t="n">
        <v>-1</v>
      </c>
      <c r="L1888" s="42" t="n">
        <v>107.1761667368</v>
      </c>
      <c r="M1888" s="42" t="n">
        <v>-107.1761667368</v>
      </c>
      <c r="N1888" s="42" t="n">
        <v>6293.94660727487</v>
      </c>
      <c r="O1888" s="6" t="str">
        <f aca="false">IF(H1888&lt;=0,"Below 0%",IF(H1888&lt;=0.05,"0-5%",IF(H1888&lt;=0.1,"5-10%",IF(H1888&lt;=0.2,"10-20%",IF(H1888&lt;=0.4,"20-40%","Above 40%")))))</f>
        <v>10-20%</v>
      </c>
    </row>
    <row r="1889" customFormat="false" ht="15" hidden="false" customHeight="false" outlineLevel="0" collapsed="false">
      <c r="A1889" s="6" t="s">
        <v>158</v>
      </c>
      <c r="B1889" s="45" t="n">
        <v>45303</v>
      </c>
      <c r="C1889" s="6" t="s">
        <v>196</v>
      </c>
      <c r="D1889" s="6" t="s">
        <v>208</v>
      </c>
      <c r="E1889" s="6" t="s">
        <v>174</v>
      </c>
      <c r="F1889" s="34" t="n">
        <v>0.329488337039948</v>
      </c>
      <c r="G1889" s="34" t="n">
        <v>0.266255083541575</v>
      </c>
      <c r="H1889" s="34" t="n">
        <v>0.237491253339766</v>
      </c>
      <c r="I1889" s="35" t="n">
        <v>3.75</v>
      </c>
      <c r="J1889" s="6" t="n">
        <v>1</v>
      </c>
      <c r="K1889" s="35" t="n">
        <v>2.75</v>
      </c>
      <c r="L1889" s="42" t="n">
        <v>125.878932145497</v>
      </c>
      <c r="M1889" s="42" t="n">
        <v>346.167063400118</v>
      </c>
      <c r="N1889" s="42" t="n">
        <v>6640.11367067499</v>
      </c>
      <c r="O1889" s="6" t="str">
        <f aca="false">IF(H1889&lt;=0,"Below 0%",IF(H1889&lt;=0.05,"0-5%",IF(H1889&lt;=0.1,"5-10%",IF(H1889&lt;=0.2,"10-20%",IF(H1889&lt;=0.4,"20-40%","Above 40%")))))</f>
        <v>20-40%</v>
      </c>
    </row>
    <row r="1890" customFormat="false" ht="15" hidden="false" customHeight="false" outlineLevel="0" collapsed="false">
      <c r="A1890" s="6" t="s">
        <v>158</v>
      </c>
      <c r="B1890" s="45" t="n">
        <v>45303</v>
      </c>
      <c r="C1890" s="6" t="s">
        <v>196</v>
      </c>
      <c r="D1890" s="6" t="s">
        <v>208</v>
      </c>
      <c r="E1890" s="6" t="s">
        <v>177</v>
      </c>
      <c r="F1890" s="34" t="n">
        <v>0.309510201215744</v>
      </c>
      <c r="G1890" s="34" t="n">
        <v>0.25601450340536</v>
      </c>
      <c r="H1890" s="34" t="n">
        <v>0.208955731409018</v>
      </c>
      <c r="I1890" s="35" t="n">
        <v>3.9</v>
      </c>
      <c r="J1890" s="6" t="n">
        <v>0</v>
      </c>
      <c r="K1890" s="35" t="n">
        <v>-1</v>
      </c>
      <c r="L1890" s="42" t="n">
        <v>112.363107592623</v>
      </c>
      <c r="M1890" s="42" t="n">
        <v>-112.363107592623</v>
      </c>
      <c r="N1890" s="42" t="n">
        <v>6527.75056308237</v>
      </c>
      <c r="O1890" s="6" t="str">
        <f aca="false">IF(H1890&lt;=0,"Below 0%",IF(H1890&lt;=0.05,"0-5%",IF(H1890&lt;=0.1,"5-10%",IF(H1890&lt;=0.2,"10-20%",IF(H1890&lt;=0.4,"20-40%","Above 40%")))))</f>
        <v>20-40%</v>
      </c>
    </row>
    <row r="1891" customFormat="false" ht="15" hidden="false" customHeight="false" outlineLevel="0" collapsed="false">
      <c r="A1891" s="6" t="s">
        <v>158</v>
      </c>
      <c r="B1891" s="45" t="n">
        <v>45304</v>
      </c>
      <c r="C1891" s="6" t="s">
        <v>190</v>
      </c>
      <c r="D1891" s="6" t="s">
        <v>184</v>
      </c>
      <c r="E1891" s="6" t="s">
        <v>174</v>
      </c>
      <c r="F1891" s="34" t="n">
        <v>0.294255524873734</v>
      </c>
      <c r="G1891" s="34" t="n">
        <v>0.227089492072024</v>
      </c>
      <c r="H1891" s="34" t="n">
        <v>0.295769003615577</v>
      </c>
      <c r="I1891" s="35" t="n">
        <v>4.4</v>
      </c>
      <c r="J1891" s="6" t="n">
        <v>0</v>
      </c>
      <c r="K1891" s="35" t="n">
        <v>-1</v>
      </c>
      <c r="L1891" s="42" t="n">
        <v>130.555011261647</v>
      </c>
      <c r="M1891" s="42" t="n">
        <v>-130.555011261647</v>
      </c>
      <c r="N1891" s="42" t="n">
        <v>6397.19555182072</v>
      </c>
      <c r="O1891" s="6" t="str">
        <f aca="false">IF(H1891&lt;=0,"Below 0%",IF(H1891&lt;=0.05,"0-5%",IF(H1891&lt;=0.1,"5-10%",IF(H1891&lt;=0.2,"10-20%",IF(H1891&lt;=0.4,"20-40%","Above 40%")))))</f>
        <v>20-40%</v>
      </c>
    </row>
    <row r="1892" customFormat="false" ht="15" hidden="false" customHeight="false" outlineLevel="0" collapsed="false">
      <c r="A1892" s="6" t="s">
        <v>158</v>
      </c>
      <c r="B1892" s="45" t="n">
        <v>45305</v>
      </c>
      <c r="C1892" s="6" t="s">
        <v>173</v>
      </c>
      <c r="D1892" s="6" t="s">
        <v>182</v>
      </c>
      <c r="E1892" s="6" t="s">
        <v>177</v>
      </c>
      <c r="F1892" s="34" t="n">
        <v>0.50749534368515</v>
      </c>
      <c r="G1892" s="34" t="n">
        <v>0.39655794486939</v>
      </c>
      <c r="H1892" s="34" t="n">
        <v>0.279750791154365</v>
      </c>
      <c r="I1892" s="35" t="n">
        <v>2.5</v>
      </c>
      <c r="J1892" s="6" t="n">
        <v>0</v>
      </c>
      <c r="K1892" s="35" t="n">
        <v>-1</v>
      </c>
      <c r="L1892" s="42" t="n">
        <v>127.943911036414</v>
      </c>
      <c r="M1892" s="42" t="n">
        <v>-127.943911036414</v>
      </c>
      <c r="N1892" s="42" t="n">
        <v>6269.25164078431</v>
      </c>
      <c r="O1892" s="6" t="str">
        <f aca="false">IF(H1892&lt;=0,"Below 0%",IF(H1892&lt;=0.05,"0-5%",IF(H1892&lt;=0.1,"5-10%",IF(H1892&lt;=0.2,"10-20%",IF(H1892&lt;=0.4,"20-40%","Above 40%")))))</f>
        <v>20-40%</v>
      </c>
    </row>
    <row r="1893" customFormat="false" ht="15" hidden="false" customHeight="false" outlineLevel="0" collapsed="false">
      <c r="A1893" s="6" t="s">
        <v>158</v>
      </c>
      <c r="B1893" s="45" t="n">
        <v>45305</v>
      </c>
      <c r="C1893" s="6" t="s">
        <v>176</v>
      </c>
      <c r="D1893" s="6" t="s">
        <v>181</v>
      </c>
      <c r="E1893" s="6" t="s">
        <v>174</v>
      </c>
      <c r="F1893" s="34" t="n">
        <v>0.298282623291016</v>
      </c>
      <c r="G1893" s="34" t="n">
        <v>0.24123542703467</v>
      </c>
      <c r="H1893" s="34" t="n">
        <v>0.23647934699138</v>
      </c>
      <c r="I1893" s="35" t="n">
        <v>4.1</v>
      </c>
      <c r="J1893" s="6" t="n">
        <v>1</v>
      </c>
      <c r="K1893" s="35" t="n">
        <v>3.1</v>
      </c>
      <c r="L1893" s="42" t="n">
        <v>115.025061200028</v>
      </c>
      <c r="M1893" s="42" t="n">
        <v>356.577689720088</v>
      </c>
      <c r="N1893" s="42" t="n">
        <v>6625.82933050439</v>
      </c>
      <c r="O1893" s="6" t="str">
        <f aca="false">IF(H1893&lt;=0,"Below 0%",IF(H1893&lt;=0.05,"0-5%",IF(H1893&lt;=0.1,"5-10%",IF(H1893&lt;=0.2,"10-20%",IF(H1893&lt;=0.4,"20-40%","Above 40%")))))</f>
        <v>20-40%</v>
      </c>
    </row>
    <row r="1894" customFormat="false" ht="15" hidden="false" customHeight="false" outlineLevel="0" collapsed="false">
      <c r="A1894" s="6" t="s">
        <v>158</v>
      </c>
      <c r="B1894" s="45" t="n">
        <v>45311</v>
      </c>
      <c r="C1894" s="6" t="s">
        <v>206</v>
      </c>
      <c r="D1894" s="6" t="s">
        <v>207</v>
      </c>
      <c r="E1894" s="6" t="s">
        <v>187</v>
      </c>
      <c r="F1894" s="34" t="n">
        <v>0.575475633144379</v>
      </c>
      <c r="G1894" s="34" t="n">
        <v>0.51583808485914</v>
      </c>
      <c r="H1894" s="34" t="n">
        <v>0.115612922030609</v>
      </c>
      <c r="I1894" s="35" t="n">
        <v>1.94</v>
      </c>
      <c r="J1894" s="6" t="n">
        <v>1</v>
      </c>
      <c r="K1894" s="35" t="n">
        <v>0.94</v>
      </c>
      <c r="L1894" s="42" t="n">
        <v>132.516586610088</v>
      </c>
      <c r="M1894" s="42" t="n">
        <v>124.565591413482</v>
      </c>
      <c r="N1894" s="42" t="n">
        <v>6750.39492191788</v>
      </c>
      <c r="O1894" s="6" t="str">
        <f aca="false">IF(H1894&lt;=0,"Below 0%",IF(H1894&lt;=0.05,"0-5%",IF(H1894&lt;=0.1,"5-10%",IF(H1894&lt;=0.2,"10-20%",IF(H1894&lt;=0.4,"20-40%","Above 40%")))))</f>
        <v>10-20%</v>
      </c>
    </row>
    <row r="1895" customFormat="false" ht="15" hidden="false" customHeight="false" outlineLevel="0" collapsed="false">
      <c r="A1895" s="6" t="s">
        <v>158</v>
      </c>
      <c r="B1895" s="45" t="n">
        <v>45312</v>
      </c>
      <c r="C1895" s="6" t="s">
        <v>204</v>
      </c>
      <c r="D1895" s="6" t="s">
        <v>189</v>
      </c>
      <c r="E1895" s="6" t="s">
        <v>174</v>
      </c>
      <c r="F1895" s="34" t="n">
        <v>0.329192936420441</v>
      </c>
      <c r="G1895" s="34" t="n">
        <v>0.278877752947906</v>
      </c>
      <c r="H1895" s="34" t="n">
        <v>0.180420212586602</v>
      </c>
      <c r="I1895" s="35" t="n">
        <v>3.53</v>
      </c>
      <c r="J1895" s="6" t="n">
        <v>1</v>
      </c>
      <c r="K1895" s="35" t="n">
        <v>2.53</v>
      </c>
      <c r="L1895" s="42" t="n">
        <v>108.093744078622</v>
      </c>
      <c r="M1895" s="42" t="n">
        <v>273.477172518914</v>
      </c>
      <c r="N1895" s="42" t="n">
        <v>7023.87209443679</v>
      </c>
      <c r="O1895" s="6" t="str">
        <f aca="false">IF(H1895&lt;=0,"Below 0%",IF(H1895&lt;=0.05,"0-5%",IF(H1895&lt;=0.1,"5-10%",IF(H1895&lt;=0.2,"10-20%",IF(H1895&lt;=0.4,"20-40%","Above 40%")))))</f>
        <v>10-20%</v>
      </c>
    </row>
    <row r="1896" customFormat="false" ht="15" hidden="false" customHeight="false" outlineLevel="0" collapsed="false">
      <c r="A1896" s="6" t="s">
        <v>158</v>
      </c>
      <c r="B1896" s="45" t="n">
        <v>45321</v>
      </c>
      <c r="C1896" s="6" t="s">
        <v>182</v>
      </c>
      <c r="D1896" s="6" t="s">
        <v>188</v>
      </c>
      <c r="E1896" s="6" t="s">
        <v>174</v>
      </c>
      <c r="F1896" s="34" t="n">
        <v>0.27425342798233</v>
      </c>
      <c r="G1896" s="34" t="n">
        <v>0.232553305220645</v>
      </c>
      <c r="H1896" s="34" t="n">
        <v>0.179314255379516</v>
      </c>
      <c r="I1896" s="35" t="n">
        <v>4.3</v>
      </c>
      <c r="J1896" s="6" t="n">
        <v>0</v>
      </c>
      <c r="K1896" s="35" t="n">
        <v>-1</v>
      </c>
      <c r="L1896" s="42" t="n">
        <v>95.402136657629</v>
      </c>
      <c r="M1896" s="42" t="n">
        <v>-95.402136657629</v>
      </c>
      <c r="N1896" s="42" t="n">
        <v>6928.46995777916</v>
      </c>
      <c r="O1896" s="6" t="str">
        <f aca="false">IF(H1896&lt;=0,"Below 0%",IF(H1896&lt;=0.05,"0-5%",IF(H1896&lt;=0.1,"5-10%",IF(H1896&lt;=0.2,"10-20%",IF(H1896&lt;=0.4,"20-40%","Above 40%")))))</f>
        <v>10-20%</v>
      </c>
    </row>
    <row r="1897" customFormat="false" ht="15" hidden="false" customHeight="false" outlineLevel="0" collapsed="false">
      <c r="A1897" s="6" t="s">
        <v>158</v>
      </c>
      <c r="B1897" s="45" t="n">
        <v>45321</v>
      </c>
      <c r="C1897" s="6" t="s">
        <v>180</v>
      </c>
      <c r="D1897" s="6" t="s">
        <v>204</v>
      </c>
      <c r="E1897" s="6" t="s">
        <v>174</v>
      </c>
      <c r="F1897" s="34" t="n">
        <v>0.334719240665436</v>
      </c>
      <c r="G1897" s="34" t="n">
        <v>0.250699064699643</v>
      </c>
      <c r="H1897" s="34" t="n">
        <v>0.335143555746629</v>
      </c>
      <c r="I1897" s="35" t="n">
        <v>3.99</v>
      </c>
      <c r="J1897" s="6" t="n">
        <v>0</v>
      </c>
      <c r="K1897" s="35" t="n">
        <v>-1</v>
      </c>
      <c r="L1897" s="42" t="n">
        <v>140.477441888736</v>
      </c>
      <c r="M1897" s="42" t="n">
        <v>-140.477441888736</v>
      </c>
      <c r="N1897" s="42" t="n">
        <v>6787.99251589042</v>
      </c>
      <c r="O1897" s="6" t="str">
        <f aca="false">IF(H1897&lt;=0,"Below 0%",IF(H1897&lt;=0.05,"0-5%",IF(H1897&lt;=0.1,"5-10%",IF(H1897&lt;=0.2,"10-20%",IF(H1897&lt;=0.4,"20-40%","Above 40%")))))</f>
        <v>20-40%</v>
      </c>
    </row>
    <row r="1898" customFormat="false" ht="15" hidden="false" customHeight="false" outlineLevel="0" collapsed="false">
      <c r="A1898" s="6" t="s">
        <v>158</v>
      </c>
      <c r="B1898" s="45" t="n">
        <v>45321</v>
      </c>
      <c r="C1898" s="6" t="s">
        <v>184</v>
      </c>
      <c r="D1898" s="6" t="s">
        <v>173</v>
      </c>
      <c r="E1898" s="6" t="s">
        <v>187</v>
      </c>
      <c r="F1898" s="34" t="n">
        <v>0.445740967988968</v>
      </c>
      <c r="G1898" s="34" t="n">
        <v>0.391169255928046</v>
      </c>
      <c r="H1898" s="34" t="n">
        <v>0.139509205373135</v>
      </c>
      <c r="I1898" s="35" t="n">
        <v>2.55</v>
      </c>
      <c r="J1898" s="6" t="n">
        <v>0</v>
      </c>
      <c r="K1898" s="35" t="n">
        <v>-1</v>
      </c>
      <c r="L1898" s="42" t="n">
        <v>140.477441888736</v>
      </c>
      <c r="M1898" s="42" t="n">
        <v>-140.477441888736</v>
      </c>
      <c r="N1898" s="42" t="n">
        <v>6647.51507400169</v>
      </c>
      <c r="O1898" s="6" t="str">
        <f aca="false">IF(H1898&lt;=0,"Below 0%",IF(H1898&lt;=0.05,"0-5%",IF(H1898&lt;=0.1,"5-10%",IF(H1898&lt;=0.2,"10-20%",IF(H1898&lt;=0.4,"20-40%","Above 40%")))))</f>
        <v>10-20%</v>
      </c>
    </row>
    <row r="1899" customFormat="false" ht="15" hidden="false" customHeight="false" outlineLevel="0" collapsed="false">
      <c r="A1899" s="6" t="s">
        <v>158</v>
      </c>
      <c r="B1899" s="45" t="n">
        <v>45321</v>
      </c>
      <c r="C1899" s="6" t="s">
        <v>208</v>
      </c>
      <c r="D1899" s="6" t="s">
        <v>201</v>
      </c>
      <c r="E1899" s="6" t="s">
        <v>174</v>
      </c>
      <c r="F1899" s="34" t="n">
        <v>0.271588504314423</v>
      </c>
      <c r="G1899" s="34" t="n">
        <v>0.236136172260315</v>
      </c>
      <c r="H1899" s="34" t="n">
        <v>0.15013511786337</v>
      </c>
      <c r="I1899" s="35" t="n">
        <v>4.2</v>
      </c>
      <c r="J1899" s="6" t="n">
        <v>0</v>
      </c>
      <c r="K1899" s="35" t="n">
        <v>-1</v>
      </c>
      <c r="L1899" s="42" t="n">
        <v>77.1921996393425</v>
      </c>
      <c r="M1899" s="42" t="n">
        <v>-77.1921996393425</v>
      </c>
      <c r="N1899" s="42" t="n">
        <v>6570.32287436235</v>
      </c>
      <c r="O1899" s="6" t="str">
        <f aca="false">IF(H1899&lt;=0,"Below 0%",IF(H1899&lt;=0.05,"0-5%",IF(H1899&lt;=0.1,"5-10%",IF(H1899&lt;=0.2,"10-20%",IF(H1899&lt;=0.4,"20-40%","Above 40%")))))</f>
        <v>10-20%</v>
      </c>
    </row>
    <row r="1900" customFormat="false" ht="15" hidden="false" customHeight="false" outlineLevel="0" collapsed="false">
      <c r="A1900" s="6" t="s">
        <v>158</v>
      </c>
      <c r="B1900" s="45" t="n">
        <v>45323</v>
      </c>
      <c r="C1900" s="6" t="s">
        <v>189</v>
      </c>
      <c r="D1900" s="6" t="s">
        <v>199</v>
      </c>
      <c r="E1900" s="6" t="s">
        <v>187</v>
      </c>
      <c r="F1900" s="34" t="n">
        <v>0.452523052692413</v>
      </c>
      <c r="G1900" s="34" t="n">
        <v>0.395797637298224</v>
      </c>
      <c r="H1900" s="34" t="n">
        <v>0.143319237025785</v>
      </c>
      <c r="I1900" s="35" t="n">
        <v>2.5</v>
      </c>
      <c r="J1900" s="6" t="n">
        <v>0</v>
      </c>
      <c r="K1900" s="35" t="n">
        <v>-1</v>
      </c>
      <c r="L1900" s="42" t="n">
        <v>131.406457487247</v>
      </c>
      <c r="M1900" s="42" t="n">
        <v>-131.406457487247</v>
      </c>
      <c r="N1900" s="42" t="n">
        <v>6438.9164168751</v>
      </c>
      <c r="O1900" s="6" t="str">
        <f aca="false">IF(H1900&lt;=0,"Below 0%",IF(H1900&lt;=0.05,"0-5%",IF(H1900&lt;=0.1,"5-10%",IF(H1900&lt;=0.2,"10-20%",IF(H1900&lt;=0.4,"20-40%","Above 40%")))))</f>
        <v>10-20%</v>
      </c>
    </row>
    <row r="1901" customFormat="false" ht="15" hidden="false" customHeight="false" outlineLevel="0" collapsed="false">
      <c r="A1901" s="6" t="s">
        <v>158</v>
      </c>
      <c r="B1901" s="45" t="n">
        <v>45323</v>
      </c>
      <c r="C1901" s="6" t="s">
        <v>189</v>
      </c>
      <c r="D1901" s="6" t="s">
        <v>199</v>
      </c>
      <c r="E1901" s="6" t="s">
        <v>174</v>
      </c>
      <c r="F1901" s="34" t="n">
        <v>0.302904069423676</v>
      </c>
      <c r="G1901" s="34" t="n">
        <v>0.257011452791054</v>
      </c>
      <c r="H1901" s="34" t="n">
        <v>0.178562535382154</v>
      </c>
      <c r="I1901" s="35" t="n">
        <v>3.85</v>
      </c>
      <c r="J1901" s="6" t="n">
        <v>1</v>
      </c>
      <c r="K1901" s="35" t="n">
        <v>2.85</v>
      </c>
      <c r="L1901" s="42" t="n">
        <v>95.7772490801879</v>
      </c>
      <c r="M1901" s="42" t="n">
        <v>272.965159878535</v>
      </c>
      <c r="N1901" s="42" t="n">
        <v>6711.88157675364</v>
      </c>
      <c r="O1901" s="6" t="str">
        <f aca="false">IF(H1901&lt;=0,"Below 0%",IF(H1901&lt;=0.05,"0-5%",IF(H1901&lt;=0.1,"5-10%",IF(H1901&lt;=0.2,"10-20%",IF(H1901&lt;=0.4,"20-40%","Above 40%")))))</f>
        <v>10-20%</v>
      </c>
    </row>
    <row r="1902" customFormat="false" ht="15" hidden="false" customHeight="false" outlineLevel="0" collapsed="false">
      <c r="A1902" s="6" t="s">
        <v>158</v>
      </c>
      <c r="B1902" s="45" t="n">
        <v>45325</v>
      </c>
      <c r="C1902" s="6" t="s">
        <v>173</v>
      </c>
      <c r="D1902" s="6" t="s">
        <v>181</v>
      </c>
      <c r="E1902" s="6" t="s">
        <v>177</v>
      </c>
      <c r="F1902" s="34" t="n">
        <v>0.461078256368637</v>
      </c>
      <c r="G1902" s="34" t="n">
        <v>0.418033451132244</v>
      </c>
      <c r="H1902" s="34" t="n">
        <v>0.102969762634561</v>
      </c>
      <c r="I1902" s="35" t="n">
        <v>2.38</v>
      </c>
      <c r="J1902" s="6" t="n">
        <v>0</v>
      </c>
      <c r="K1902" s="35" t="n">
        <v>-1</v>
      </c>
      <c r="L1902" s="42" t="n">
        <v>118.389626925497</v>
      </c>
      <c r="M1902" s="42" t="n">
        <v>-118.389626925497</v>
      </c>
      <c r="N1902" s="42" t="n">
        <v>6593.49194982814</v>
      </c>
      <c r="O1902" s="6" t="str">
        <f aca="false">IF(H1902&lt;=0,"Below 0%",IF(H1902&lt;=0.05,"0-5%",IF(H1902&lt;=0.1,"5-10%",IF(H1902&lt;=0.2,"10-20%",IF(H1902&lt;=0.4,"20-40%","Above 40%")))))</f>
        <v>10-20%</v>
      </c>
    </row>
    <row r="1903" customFormat="false" ht="15" hidden="false" customHeight="false" outlineLevel="0" collapsed="false">
      <c r="A1903" s="6" t="s">
        <v>158</v>
      </c>
      <c r="B1903" s="45" t="n">
        <v>45325</v>
      </c>
      <c r="C1903" s="6" t="s">
        <v>196</v>
      </c>
      <c r="D1903" s="6" t="s">
        <v>184</v>
      </c>
      <c r="E1903" s="6" t="s">
        <v>174</v>
      </c>
      <c r="F1903" s="34" t="n">
        <v>0.37213197350502</v>
      </c>
      <c r="G1903" s="34" t="n">
        <v>0.274725274725275</v>
      </c>
      <c r="H1903" s="34" t="n">
        <v>0.354560383558273</v>
      </c>
      <c r="I1903" s="35" t="n">
        <v>3.6</v>
      </c>
      <c r="J1903" s="6" t="n">
        <v>1</v>
      </c>
      <c r="K1903" s="35" t="n">
        <v>2.6</v>
      </c>
      <c r="L1903" s="42" t="n">
        <v>134.237631535073</v>
      </c>
      <c r="M1903" s="42" t="n">
        <v>349.017841991189</v>
      </c>
      <c r="N1903" s="42" t="n">
        <v>6942.50979181933</v>
      </c>
      <c r="O1903" s="6" t="str">
        <f aca="false">IF(H1903&lt;=0,"Below 0%",IF(H1903&lt;=0.05,"0-5%",IF(H1903&lt;=0.1,"5-10%",IF(H1903&lt;=0.2,"10-20%",IF(H1903&lt;=0.4,"20-40%","Above 40%")))))</f>
        <v>20-40%</v>
      </c>
    </row>
    <row r="1904" customFormat="false" ht="15" hidden="false" customHeight="false" outlineLevel="0" collapsed="false">
      <c r="A1904" s="6" t="s">
        <v>158</v>
      </c>
      <c r="B1904" s="45" t="n">
        <v>45326</v>
      </c>
      <c r="C1904" s="6" t="s">
        <v>185</v>
      </c>
      <c r="D1904" s="6" t="s">
        <v>183</v>
      </c>
      <c r="E1904" s="6" t="s">
        <v>174</v>
      </c>
      <c r="F1904" s="34" t="n">
        <v>0.311830818653107</v>
      </c>
      <c r="G1904" s="34" t="n">
        <v>0.262414120538457</v>
      </c>
      <c r="H1904" s="34" t="n">
        <v>0.188315697391777</v>
      </c>
      <c r="I1904" s="35" t="n">
        <v>3.8</v>
      </c>
      <c r="J1904" s="6" t="n">
        <v>0</v>
      </c>
      <c r="K1904" s="35" t="n">
        <v>-1</v>
      </c>
      <c r="L1904" s="42" t="n">
        <v>114.648799407459</v>
      </c>
      <c r="M1904" s="42" t="n">
        <v>-114.648799407459</v>
      </c>
      <c r="N1904" s="42" t="n">
        <v>6827.86099241187</v>
      </c>
      <c r="O1904" s="6" t="str">
        <f aca="false">IF(H1904&lt;=0,"Below 0%",IF(H1904&lt;=0.05,"0-5%",IF(H1904&lt;=0.1,"5-10%",IF(H1904&lt;=0.2,"10-20%",IF(H1904&lt;=0.4,"20-40%","Above 40%")))))</f>
        <v>10-20%</v>
      </c>
    </row>
    <row r="1905" customFormat="false" ht="15" hidden="false" customHeight="false" outlineLevel="0" collapsed="false">
      <c r="A1905" s="6" t="s">
        <v>158</v>
      </c>
      <c r="B1905" s="45" t="n">
        <v>45326</v>
      </c>
      <c r="C1905" s="6" t="s">
        <v>185</v>
      </c>
      <c r="D1905" s="6" t="s">
        <v>183</v>
      </c>
      <c r="E1905" s="6" t="s">
        <v>177</v>
      </c>
      <c r="F1905" s="34" t="n">
        <v>0.385099619626999</v>
      </c>
      <c r="G1905" s="34" t="n">
        <v>0.307769647545104</v>
      </c>
      <c r="H1905" s="34" t="n">
        <v>0.251259254116545</v>
      </c>
      <c r="I1905" s="35" t="n">
        <v>3.24</v>
      </c>
      <c r="J1905" s="6" t="n">
        <v>0</v>
      </c>
      <c r="K1905" s="35" t="n">
        <v>-1</v>
      </c>
      <c r="L1905" s="42" t="n">
        <v>138.850195836386</v>
      </c>
      <c r="M1905" s="42" t="n">
        <v>-138.850195836386</v>
      </c>
      <c r="N1905" s="42" t="n">
        <v>6689.01079657548</v>
      </c>
      <c r="O1905" s="6" t="str">
        <f aca="false">IF(H1905&lt;=0,"Below 0%",IF(H1905&lt;=0.05,"0-5%",IF(H1905&lt;=0.1,"5-10%",IF(H1905&lt;=0.2,"10-20%",IF(H1905&lt;=0.4,"20-40%","Above 40%")))))</f>
        <v>20-40%</v>
      </c>
    </row>
    <row r="1906" customFormat="false" ht="15" hidden="false" customHeight="false" outlineLevel="0" collapsed="false">
      <c r="A1906" s="6" t="s">
        <v>158</v>
      </c>
      <c r="B1906" s="45" t="n">
        <v>45326</v>
      </c>
      <c r="C1906" s="6" t="s">
        <v>199</v>
      </c>
      <c r="D1906" s="6" t="s">
        <v>207</v>
      </c>
      <c r="E1906" s="6" t="s">
        <v>174</v>
      </c>
      <c r="F1906" s="34" t="n">
        <v>0.318122118711472</v>
      </c>
      <c r="G1906" s="34" t="n">
        <v>0.231634679020516</v>
      </c>
      <c r="H1906" s="34" t="n">
        <v>0.373378632494381</v>
      </c>
      <c r="I1906" s="35" t="n">
        <v>4.3</v>
      </c>
      <c r="J1906" s="6" t="n">
        <v>1</v>
      </c>
      <c r="K1906" s="35" t="n">
        <v>3.3</v>
      </c>
      <c r="L1906" s="42" t="n">
        <v>138.850195836386</v>
      </c>
      <c r="M1906" s="42" t="n">
        <v>458.205646260075</v>
      </c>
      <c r="N1906" s="42" t="n">
        <v>7147.21644283556</v>
      </c>
      <c r="O1906" s="6" t="str">
        <f aca="false">IF(H1906&lt;=0,"Below 0%",IF(H1906&lt;=0.05,"0-5%",IF(H1906&lt;=0.1,"5-10%",IF(H1906&lt;=0.2,"10-20%",IF(H1906&lt;=0.4,"20-40%","Above 40%")))))</f>
        <v>20-40%</v>
      </c>
    </row>
    <row r="1907" customFormat="false" ht="15" hidden="false" customHeight="false" outlineLevel="0" collapsed="false">
      <c r="A1907" s="6" t="s">
        <v>158</v>
      </c>
      <c r="B1907" s="45" t="n">
        <v>45326</v>
      </c>
      <c r="C1907" s="6" t="s">
        <v>190</v>
      </c>
      <c r="D1907" s="6" t="s">
        <v>203</v>
      </c>
      <c r="E1907" s="6" t="s">
        <v>174</v>
      </c>
      <c r="F1907" s="34" t="n">
        <v>0.300268650054932</v>
      </c>
      <c r="G1907" s="34" t="n">
        <v>0.22541222114452</v>
      </c>
      <c r="H1907" s="34" t="n">
        <v>0.332086825329753</v>
      </c>
      <c r="I1907" s="35" t="n">
        <v>4.4</v>
      </c>
      <c r="J1907" s="6" t="n">
        <v>0</v>
      </c>
      <c r="K1907" s="35" t="n">
        <v>-1</v>
      </c>
      <c r="L1907" s="42" t="n">
        <v>138.850195836386</v>
      </c>
      <c r="M1907" s="42" t="n">
        <v>-138.850195836386</v>
      </c>
      <c r="N1907" s="42" t="n">
        <v>7008.36624699917</v>
      </c>
      <c r="O1907" s="6" t="str">
        <f aca="false">IF(H1907&lt;=0,"Below 0%",IF(H1907&lt;=0.05,"0-5%",IF(H1907&lt;=0.1,"5-10%",IF(H1907&lt;=0.2,"10-20%",IF(H1907&lt;=0.4,"20-40%","Above 40%")))))</f>
        <v>20-40%</v>
      </c>
    </row>
    <row r="1908" customFormat="false" ht="15" hidden="false" customHeight="false" outlineLevel="0" collapsed="false">
      <c r="A1908" s="6" t="s">
        <v>158</v>
      </c>
      <c r="B1908" s="45" t="n">
        <v>45332</v>
      </c>
      <c r="C1908" s="6" t="s">
        <v>184</v>
      </c>
      <c r="D1908" s="6" t="s">
        <v>199</v>
      </c>
      <c r="E1908" s="6" t="s">
        <v>187</v>
      </c>
      <c r="F1908" s="34" t="n">
        <v>0.45856636762619</v>
      </c>
      <c r="G1908" s="34" t="n">
        <v>0.404815052717872</v>
      </c>
      <c r="H1908" s="34" t="n">
        <v>0.132779931347512</v>
      </c>
      <c r="I1908" s="35" t="n">
        <v>2.47</v>
      </c>
      <c r="J1908" s="6" t="n">
        <v>1</v>
      </c>
      <c r="K1908" s="35" t="n">
        <v>1.47</v>
      </c>
      <c r="L1908" s="42" t="n">
        <v>140.167324939983</v>
      </c>
      <c r="M1908" s="42" t="n">
        <v>206.045967661775</v>
      </c>
      <c r="N1908" s="42" t="n">
        <v>7214.41221466095</v>
      </c>
      <c r="O1908" s="6" t="str">
        <f aca="false">IF(H1908&lt;=0,"Below 0%",IF(H1908&lt;=0.05,"0-5%",IF(H1908&lt;=0.1,"5-10%",IF(H1908&lt;=0.2,"10-20%",IF(H1908&lt;=0.4,"20-40%","Above 40%")))))</f>
        <v>10-20%</v>
      </c>
    </row>
    <row r="1909" customFormat="false" ht="15" hidden="false" customHeight="false" outlineLevel="0" collapsed="false">
      <c r="A1909" s="6" t="s">
        <v>158</v>
      </c>
      <c r="B1909" s="45" t="n">
        <v>45332</v>
      </c>
      <c r="C1909" s="6" t="s">
        <v>208</v>
      </c>
      <c r="D1909" s="6" t="s">
        <v>204</v>
      </c>
      <c r="E1909" s="6" t="s">
        <v>187</v>
      </c>
      <c r="F1909" s="34" t="n">
        <v>0.625855386257172</v>
      </c>
      <c r="G1909" s="34" t="n">
        <v>0.543334443050185</v>
      </c>
      <c r="H1909" s="34" t="n">
        <v>0.151878726376573</v>
      </c>
      <c r="I1909" s="35" t="n">
        <v>1.83</v>
      </c>
      <c r="J1909" s="6" t="n">
        <v>0</v>
      </c>
      <c r="K1909" s="35" t="n">
        <v>-1</v>
      </c>
      <c r="L1909" s="42" t="n">
        <v>140.167324939983</v>
      </c>
      <c r="M1909" s="42" t="n">
        <v>-140.167324939983</v>
      </c>
      <c r="N1909" s="42" t="n">
        <v>7074.24488972096</v>
      </c>
      <c r="O1909" s="6" t="str">
        <f aca="false">IF(H1909&lt;=0,"Below 0%",IF(H1909&lt;=0.05,"0-5%",IF(H1909&lt;=0.1,"5-10%",IF(H1909&lt;=0.2,"10-20%",IF(H1909&lt;=0.4,"20-40%","Above 40%")))))</f>
        <v>10-20%</v>
      </c>
    </row>
    <row r="1910" customFormat="false" ht="15" hidden="false" customHeight="false" outlineLevel="0" collapsed="false">
      <c r="A1910" s="6" t="s">
        <v>158</v>
      </c>
      <c r="B1910" s="45" t="n">
        <v>45332</v>
      </c>
      <c r="C1910" s="6" t="s">
        <v>207</v>
      </c>
      <c r="D1910" s="6" t="s">
        <v>188</v>
      </c>
      <c r="E1910" s="6" t="s">
        <v>187</v>
      </c>
      <c r="F1910" s="34" t="n">
        <v>0.360542446374893</v>
      </c>
      <c r="G1910" s="34" t="n">
        <v>0.290267466061943</v>
      </c>
      <c r="H1910" s="34" t="n">
        <v>0.242104226375662</v>
      </c>
      <c r="I1910" s="35" t="n">
        <v>3.41</v>
      </c>
      <c r="J1910" s="6" t="n">
        <v>0</v>
      </c>
      <c r="K1910" s="35" t="n">
        <v>-1</v>
      </c>
      <c r="L1910" s="42" t="n">
        <v>140.167324939983</v>
      </c>
      <c r="M1910" s="42" t="n">
        <v>-140.167324939983</v>
      </c>
      <c r="N1910" s="42" t="n">
        <v>6934.07756478098</v>
      </c>
      <c r="O1910" s="6" t="str">
        <f aca="false">IF(H1910&lt;=0,"Below 0%",IF(H1910&lt;=0.05,"0-5%",IF(H1910&lt;=0.1,"5-10%",IF(H1910&lt;=0.2,"10-20%",IF(H1910&lt;=0.4,"20-40%","Above 40%")))))</f>
        <v>20-40%</v>
      </c>
    </row>
    <row r="1911" customFormat="false" ht="15" hidden="false" customHeight="false" outlineLevel="0" collapsed="false">
      <c r="A1911" s="6" t="s">
        <v>158</v>
      </c>
      <c r="B1911" s="45" t="n">
        <v>45332</v>
      </c>
      <c r="C1911" s="6" t="s">
        <v>181</v>
      </c>
      <c r="D1911" s="6" t="s">
        <v>201</v>
      </c>
      <c r="E1911" s="6" t="s">
        <v>174</v>
      </c>
      <c r="F1911" s="34" t="n">
        <v>0.252249032258987</v>
      </c>
      <c r="G1911" s="34" t="n">
        <v>0.219556949849801</v>
      </c>
      <c r="H1911" s="34" t="n">
        <v>0.148900239466576</v>
      </c>
      <c r="I1911" s="35" t="n">
        <v>4.5</v>
      </c>
      <c r="J1911" s="6" t="n">
        <v>0</v>
      </c>
      <c r="K1911" s="35" t="n">
        <v>-1</v>
      </c>
      <c r="L1911" s="42" t="n">
        <v>67.6410692035889</v>
      </c>
      <c r="M1911" s="42" t="n">
        <v>-67.6410692035889</v>
      </c>
      <c r="N1911" s="42" t="n">
        <v>6866.43649557739</v>
      </c>
      <c r="O1911" s="6" t="str">
        <f aca="false">IF(H1911&lt;=0,"Below 0%",IF(H1911&lt;=0.05,"0-5%",IF(H1911&lt;=0.1,"5-10%",IF(H1911&lt;=0.2,"10-20%",IF(H1911&lt;=0.4,"20-40%","Above 40%")))))</f>
        <v>10-20%</v>
      </c>
    </row>
    <row r="1912" customFormat="false" ht="15" hidden="false" customHeight="false" outlineLevel="0" collapsed="false">
      <c r="A1912" s="6" t="s">
        <v>158</v>
      </c>
      <c r="B1912" s="45" t="n">
        <v>45333</v>
      </c>
      <c r="C1912" s="6" t="s">
        <v>182</v>
      </c>
      <c r="D1912" s="6" t="s">
        <v>176</v>
      </c>
      <c r="E1912" s="6" t="s">
        <v>187</v>
      </c>
      <c r="F1912" s="34" t="n">
        <v>0.534753501415253</v>
      </c>
      <c r="G1912" s="34" t="n">
        <v>0.44708864928284</v>
      </c>
      <c r="H1912" s="34" t="n">
        <v>0.196079350869303</v>
      </c>
      <c r="I1912" s="35" t="n">
        <v>2.22</v>
      </c>
      <c r="J1912" s="6" t="n">
        <v>0</v>
      </c>
      <c r="K1912" s="35" t="n">
        <v>-1</v>
      </c>
      <c r="L1912" s="42" t="n">
        <v>137.328729911548</v>
      </c>
      <c r="M1912" s="42" t="n">
        <v>-137.328729911548</v>
      </c>
      <c r="N1912" s="42" t="n">
        <v>6729.10776566584</v>
      </c>
      <c r="O1912" s="6" t="str">
        <f aca="false">IF(H1912&lt;=0,"Below 0%",IF(H1912&lt;=0.05,"0-5%",IF(H1912&lt;=0.1,"5-10%",IF(H1912&lt;=0.2,"10-20%",IF(H1912&lt;=0.4,"20-40%","Above 40%")))))</f>
        <v>10-20%</v>
      </c>
    </row>
    <row r="1913" customFormat="false" ht="15" hidden="false" customHeight="false" outlineLevel="0" collapsed="false">
      <c r="A1913" s="6" t="s">
        <v>158</v>
      </c>
      <c r="B1913" s="45" t="n">
        <v>45333</v>
      </c>
      <c r="C1913" s="6" t="s">
        <v>182</v>
      </c>
      <c r="D1913" s="6" t="s">
        <v>176</v>
      </c>
      <c r="E1913" s="6" t="s">
        <v>174</v>
      </c>
      <c r="F1913" s="34" t="n">
        <v>0.308341920375824</v>
      </c>
      <c r="G1913" s="34" t="n">
        <v>0.24751541182242</v>
      </c>
      <c r="H1913" s="34" t="n">
        <v>0.245748368174519</v>
      </c>
      <c r="I1913" s="35" t="n">
        <v>4.01</v>
      </c>
      <c r="J1913" s="6" t="n">
        <v>0</v>
      </c>
      <c r="K1913" s="35" t="n">
        <v>-1</v>
      </c>
      <c r="L1913" s="42" t="n">
        <v>134.848543796874</v>
      </c>
      <c r="M1913" s="42" t="n">
        <v>-134.848543796874</v>
      </c>
      <c r="N1913" s="42" t="n">
        <v>6594.25922186897</v>
      </c>
      <c r="O1913" s="6" t="str">
        <f aca="false">IF(H1913&lt;=0,"Below 0%",IF(H1913&lt;=0.05,"0-5%",IF(H1913&lt;=0.1,"5-10%",IF(H1913&lt;=0.2,"10-20%",IF(H1913&lt;=0.4,"20-40%","Above 40%")))))</f>
        <v>20-40%</v>
      </c>
    </row>
    <row r="1914" customFormat="false" ht="15" hidden="false" customHeight="false" outlineLevel="0" collapsed="false">
      <c r="A1914" s="6" t="s">
        <v>158</v>
      </c>
      <c r="B1914" s="45" t="n">
        <v>45339</v>
      </c>
      <c r="C1914" s="6" t="s">
        <v>188</v>
      </c>
      <c r="D1914" s="6" t="s">
        <v>199</v>
      </c>
      <c r="E1914" s="6" t="s">
        <v>187</v>
      </c>
      <c r="F1914" s="34" t="n">
        <v>0.711944818496704</v>
      </c>
      <c r="G1914" s="34" t="n">
        <v>0.521164399614058</v>
      </c>
      <c r="H1914" s="34" t="n">
        <v>0.366065715585957</v>
      </c>
      <c r="I1914" s="35" t="n">
        <v>1.9</v>
      </c>
      <c r="J1914" s="6" t="n">
        <v>0</v>
      </c>
      <c r="K1914" s="35" t="n">
        <v>-1</v>
      </c>
      <c r="L1914" s="42" t="n">
        <v>131.885184437379</v>
      </c>
      <c r="M1914" s="42" t="n">
        <v>-131.885184437379</v>
      </c>
      <c r="N1914" s="42" t="n">
        <v>6462.37403743159</v>
      </c>
      <c r="O1914" s="6" t="str">
        <f aca="false">IF(H1914&lt;=0,"Below 0%",IF(H1914&lt;=0.05,"0-5%",IF(H1914&lt;=0.1,"5-10%",IF(H1914&lt;=0.2,"10-20%",IF(H1914&lt;=0.4,"20-40%","Above 40%")))))</f>
        <v>20-40%</v>
      </c>
    </row>
    <row r="1915" customFormat="false" ht="15" hidden="false" customHeight="false" outlineLevel="0" collapsed="false">
      <c r="A1915" s="6" t="s">
        <v>158</v>
      </c>
      <c r="B1915" s="45" t="n">
        <v>45346</v>
      </c>
      <c r="C1915" s="6" t="s">
        <v>180</v>
      </c>
      <c r="D1915" s="6" t="s">
        <v>196</v>
      </c>
      <c r="E1915" s="6" t="s">
        <v>187</v>
      </c>
      <c r="F1915" s="34" t="n">
        <v>0.551264882087708</v>
      </c>
      <c r="G1915" s="34" t="n">
        <v>0.482006400627</v>
      </c>
      <c r="H1915" s="34" t="n">
        <v>0.143687887485758</v>
      </c>
      <c r="I1915" s="35" t="n">
        <v>2.06</v>
      </c>
      <c r="J1915" s="6" t="n">
        <v>1</v>
      </c>
      <c r="K1915" s="35" t="n">
        <v>1.06</v>
      </c>
      <c r="L1915" s="42" t="n">
        <v>129.247480748632</v>
      </c>
      <c r="M1915" s="42" t="n">
        <v>137.00232959355</v>
      </c>
      <c r="N1915" s="42" t="n">
        <v>6599.37636702514</v>
      </c>
      <c r="O1915" s="6" t="str">
        <f aca="false">IF(H1915&lt;=0,"Below 0%",IF(H1915&lt;=0.05,"0-5%",IF(H1915&lt;=0.1,"5-10%",IF(H1915&lt;=0.2,"10-20%",IF(H1915&lt;=0.4,"20-40%","Above 40%")))))</f>
        <v>10-20%</v>
      </c>
    </row>
    <row r="1916" customFormat="false" ht="15" hidden="false" customHeight="false" outlineLevel="0" collapsed="false">
      <c r="A1916" s="6" t="s">
        <v>158</v>
      </c>
      <c r="B1916" s="45" t="n">
        <v>45348</v>
      </c>
      <c r="C1916" s="6" t="s">
        <v>189</v>
      </c>
      <c r="D1916" s="6" t="s">
        <v>206</v>
      </c>
      <c r="E1916" s="6" t="s">
        <v>174</v>
      </c>
      <c r="F1916" s="34" t="n">
        <v>0.305710524320602</v>
      </c>
      <c r="G1916" s="34" t="n">
        <v>0.265963722955796</v>
      </c>
      <c r="H1916" s="34" t="n">
        <v>0.149444446494729</v>
      </c>
      <c r="I1916" s="35" t="n">
        <v>3.76</v>
      </c>
      <c r="J1916" s="6" t="n">
        <v>0</v>
      </c>
      <c r="K1916" s="35" t="n">
        <v>-1</v>
      </c>
      <c r="L1916" s="42" t="n">
        <v>89.3495612445028</v>
      </c>
      <c r="M1916" s="42" t="n">
        <v>-89.3495612445028</v>
      </c>
      <c r="N1916" s="42" t="n">
        <v>6510.02680578064</v>
      </c>
      <c r="O1916" s="6" t="str">
        <f aca="false">IF(H1916&lt;=0,"Below 0%",IF(H1916&lt;=0.05,"0-5%",IF(H1916&lt;=0.1,"5-10%",IF(H1916&lt;=0.2,"10-20%",IF(H1916&lt;=0.4,"20-40%","Above 40%")))))</f>
        <v>10-20%</v>
      </c>
    </row>
    <row r="1917" customFormat="false" ht="15" hidden="false" customHeight="false" outlineLevel="0" collapsed="false">
      <c r="A1917" s="6" t="s">
        <v>158</v>
      </c>
      <c r="B1917" s="45" t="n">
        <v>45353</v>
      </c>
      <c r="C1917" s="6" t="s">
        <v>208</v>
      </c>
      <c r="D1917" s="6" t="s">
        <v>182</v>
      </c>
      <c r="E1917" s="6" t="s">
        <v>174</v>
      </c>
      <c r="F1917" s="34" t="n">
        <v>0.26708197593689</v>
      </c>
      <c r="G1917" s="34" t="n">
        <v>0.220843672456576</v>
      </c>
      <c r="H1917" s="34" t="n">
        <v>0.20937119441086</v>
      </c>
      <c r="I1917" s="35" t="n">
        <v>4.5</v>
      </c>
      <c r="J1917" s="6" t="n">
        <v>0</v>
      </c>
      <c r="K1917" s="35" t="n">
        <v>-1</v>
      </c>
      <c r="L1917" s="42" t="n">
        <v>93.8694211660292</v>
      </c>
      <c r="M1917" s="42" t="n">
        <v>-93.8694211660292</v>
      </c>
      <c r="N1917" s="42" t="n">
        <v>6416.15738461461</v>
      </c>
      <c r="O1917" s="6" t="str">
        <f aca="false">IF(H1917&lt;=0,"Below 0%",IF(H1917&lt;=0.05,"0-5%",IF(H1917&lt;=0.1,"5-10%",IF(H1917&lt;=0.2,"10-20%",IF(H1917&lt;=0.4,"20-40%","Above 40%")))))</f>
        <v>20-40%</v>
      </c>
    </row>
    <row r="1918" customFormat="false" ht="15" hidden="false" customHeight="false" outlineLevel="0" collapsed="false">
      <c r="A1918" s="6" t="s">
        <v>158</v>
      </c>
      <c r="B1918" s="45" t="n">
        <v>45353</v>
      </c>
      <c r="C1918" s="6" t="s">
        <v>184</v>
      </c>
      <c r="D1918" s="6" t="s">
        <v>201</v>
      </c>
      <c r="E1918" s="6" t="s">
        <v>177</v>
      </c>
      <c r="F1918" s="34" t="n">
        <v>0.452817589044571</v>
      </c>
      <c r="G1918" s="34" t="n">
        <v>0.366765525298823</v>
      </c>
      <c r="H1918" s="34" t="n">
        <v>0.234624188507459</v>
      </c>
      <c r="I1918" s="35" t="n">
        <v>2.71</v>
      </c>
      <c r="J1918" s="6" t="n">
        <v>0</v>
      </c>
      <c r="K1918" s="35" t="n">
        <v>-1</v>
      </c>
      <c r="L1918" s="42" t="n">
        <v>130.200536115613</v>
      </c>
      <c r="M1918" s="42" t="n">
        <v>-130.200536115613</v>
      </c>
      <c r="N1918" s="42" t="n">
        <v>6285.956848499</v>
      </c>
      <c r="O1918" s="6" t="str">
        <f aca="false">IF(H1918&lt;=0,"Below 0%",IF(H1918&lt;=0.05,"0-5%",IF(H1918&lt;=0.1,"5-10%",IF(H1918&lt;=0.2,"10-20%",IF(H1918&lt;=0.4,"20-40%","Above 40%")))))</f>
        <v>20-40%</v>
      </c>
    </row>
    <row r="1919" customFormat="false" ht="15" hidden="false" customHeight="false" outlineLevel="0" collapsed="false">
      <c r="A1919" s="6" t="s">
        <v>158</v>
      </c>
      <c r="B1919" s="45" t="n">
        <v>45353</v>
      </c>
      <c r="C1919" s="6" t="s">
        <v>173</v>
      </c>
      <c r="D1919" s="6" t="s">
        <v>189</v>
      </c>
      <c r="E1919" s="6" t="s">
        <v>187</v>
      </c>
      <c r="F1919" s="34" t="n">
        <v>0.514684319496155</v>
      </c>
      <c r="G1919" s="34" t="n">
        <v>0.46331150100112</v>
      </c>
      <c r="H1919" s="34" t="n">
        <v>0.110881811446573</v>
      </c>
      <c r="I1919" s="35" t="n">
        <v>2.14</v>
      </c>
      <c r="J1919" s="6" t="n">
        <v>0</v>
      </c>
      <c r="K1919" s="35" t="n">
        <v>-1</v>
      </c>
      <c r="L1919" s="42" t="n">
        <v>130.200536115613</v>
      </c>
      <c r="M1919" s="42" t="n">
        <v>-130.200536115613</v>
      </c>
      <c r="N1919" s="42" t="n">
        <v>6155.75631238338</v>
      </c>
      <c r="O1919" s="6" t="str">
        <f aca="false">IF(H1919&lt;=0,"Below 0%",IF(H1919&lt;=0.05,"0-5%",IF(H1919&lt;=0.1,"5-10%",IF(H1919&lt;=0.2,"10-20%",IF(H1919&lt;=0.4,"20-40%","Above 40%")))))</f>
        <v>10-20%</v>
      </c>
    </row>
    <row r="1920" customFormat="false" ht="15" hidden="false" customHeight="false" outlineLevel="0" collapsed="false">
      <c r="A1920" s="6" t="s">
        <v>158</v>
      </c>
      <c r="B1920" s="45" t="n">
        <v>45353</v>
      </c>
      <c r="C1920" s="6" t="s">
        <v>206</v>
      </c>
      <c r="D1920" s="6" t="s">
        <v>190</v>
      </c>
      <c r="E1920" s="6" t="s">
        <v>174</v>
      </c>
      <c r="F1920" s="34" t="n">
        <v>0.278765618801117</v>
      </c>
      <c r="G1920" s="34" t="n">
        <v>0.247296922650402</v>
      </c>
      <c r="H1920" s="34" t="n">
        <v>0.12725065808927</v>
      </c>
      <c r="I1920" s="35" t="n">
        <v>4</v>
      </c>
      <c r="J1920" s="6" t="n">
        <v>1</v>
      </c>
      <c r="K1920" s="35" t="n">
        <v>3</v>
      </c>
      <c r="L1920" s="42" t="n">
        <v>62.4216498267128</v>
      </c>
      <c r="M1920" s="42" t="n">
        <v>187.264949480139</v>
      </c>
      <c r="N1920" s="42" t="n">
        <v>6343.02126186352</v>
      </c>
      <c r="O1920" s="6" t="str">
        <f aca="false">IF(H1920&lt;=0,"Below 0%",IF(H1920&lt;=0.05,"0-5%",IF(H1920&lt;=0.1,"5-10%",IF(H1920&lt;=0.2,"10-20%",IF(H1920&lt;=0.4,"20-40%","Above 40%")))))</f>
        <v>10-20%</v>
      </c>
    </row>
    <row r="1921" customFormat="false" ht="15" hidden="false" customHeight="false" outlineLevel="0" collapsed="false">
      <c r="A1921" s="6" t="s">
        <v>158</v>
      </c>
      <c r="B1921" s="45" t="n">
        <v>45354</v>
      </c>
      <c r="C1921" s="6" t="s">
        <v>196</v>
      </c>
      <c r="D1921" s="6" t="s">
        <v>199</v>
      </c>
      <c r="E1921" s="6" t="s">
        <v>177</v>
      </c>
      <c r="F1921" s="34" t="n">
        <v>0.617462694644928</v>
      </c>
      <c r="G1921" s="34" t="n">
        <v>0.491817360000772</v>
      </c>
      <c r="H1921" s="34" t="n">
        <v>0.255471532448465</v>
      </c>
      <c r="I1921" s="35" t="n">
        <v>2.02</v>
      </c>
      <c r="J1921" s="6" t="n">
        <v>1</v>
      </c>
      <c r="K1921" s="35" t="n">
        <v>1.02</v>
      </c>
      <c r="L1921" s="42" t="n">
        <v>126.86042523727</v>
      </c>
      <c r="M1921" s="42" t="n">
        <v>129.397633742016</v>
      </c>
      <c r="N1921" s="42" t="n">
        <v>6472.41889560554</v>
      </c>
      <c r="O1921" s="6" t="str">
        <f aca="false">IF(H1921&lt;=0,"Below 0%",IF(H1921&lt;=0.05,"0-5%",IF(H1921&lt;=0.1,"5-10%",IF(H1921&lt;=0.2,"10-20%",IF(H1921&lt;=0.4,"20-40%","Above 40%")))))</f>
        <v>20-40%</v>
      </c>
    </row>
    <row r="1922" customFormat="false" ht="15" hidden="false" customHeight="false" outlineLevel="0" collapsed="false">
      <c r="A1922" s="6" t="s">
        <v>158</v>
      </c>
      <c r="B1922" s="45" t="n">
        <v>45360</v>
      </c>
      <c r="C1922" s="6" t="s">
        <v>180</v>
      </c>
      <c r="D1922" s="6" t="s">
        <v>208</v>
      </c>
      <c r="E1922" s="6" t="s">
        <v>177</v>
      </c>
      <c r="F1922" s="34" t="n">
        <v>0.242361754179001</v>
      </c>
      <c r="G1922" s="34" t="n">
        <v>0.21108356574734</v>
      </c>
      <c r="H1922" s="34" t="n">
        <v>0.148179174067486</v>
      </c>
      <c r="I1922" s="35" t="n">
        <v>4.7</v>
      </c>
      <c r="J1922" s="6" t="n">
        <v>0</v>
      </c>
      <c r="K1922" s="35" t="n">
        <v>-1</v>
      </c>
      <c r="L1922" s="42" t="n">
        <v>60.8320980945762</v>
      </c>
      <c r="M1922" s="42" t="n">
        <v>-60.8320980945762</v>
      </c>
      <c r="N1922" s="42" t="n">
        <v>6411.58679751096</v>
      </c>
      <c r="O1922" s="6" t="str">
        <f aca="false">IF(H1922&lt;=0,"Below 0%",IF(H1922&lt;=0.05,"0-5%",IF(H1922&lt;=0.1,"5-10%",IF(H1922&lt;=0.2,"10-20%",IF(H1922&lt;=0.4,"20-40%","Above 40%")))))</f>
        <v>10-20%</v>
      </c>
    </row>
    <row r="1923" customFormat="false" ht="15" hidden="false" customHeight="false" outlineLevel="0" collapsed="false">
      <c r="A1923" s="6" t="s">
        <v>158</v>
      </c>
      <c r="B1923" s="45" t="n">
        <v>45360</v>
      </c>
      <c r="C1923" s="6" t="s">
        <v>203</v>
      </c>
      <c r="D1923" s="6" t="s">
        <v>184</v>
      </c>
      <c r="E1923" s="6" t="s">
        <v>187</v>
      </c>
      <c r="F1923" s="34" t="n">
        <v>0.473342329263687</v>
      </c>
      <c r="G1923" s="34" t="n">
        <v>0.380632755504022</v>
      </c>
      <c r="H1923" s="34" t="n">
        <v>0.243566987914379</v>
      </c>
      <c r="I1923" s="35" t="n">
        <v>2.63</v>
      </c>
      <c r="J1923" s="6" t="n">
        <v>1</v>
      </c>
      <c r="K1923" s="35" t="n">
        <v>1.63</v>
      </c>
      <c r="L1923" s="42" t="n">
        <v>129.448377912111</v>
      </c>
      <c r="M1923" s="42" t="n">
        <v>211.00085599674</v>
      </c>
      <c r="N1923" s="42" t="n">
        <v>6622.5876535077</v>
      </c>
      <c r="O1923" s="6" t="str">
        <f aca="false">IF(H1923&lt;=0,"Below 0%",IF(H1923&lt;=0.05,"0-5%",IF(H1923&lt;=0.1,"5-10%",IF(H1923&lt;=0.2,"10-20%",IF(H1923&lt;=0.4,"20-40%","Above 40%")))))</f>
        <v>20-40%</v>
      </c>
    </row>
    <row r="1924" customFormat="false" ht="15" hidden="false" customHeight="false" outlineLevel="0" collapsed="false">
      <c r="A1924" s="6" t="s">
        <v>158</v>
      </c>
      <c r="B1924" s="45" t="n">
        <v>45361</v>
      </c>
      <c r="C1924" s="6" t="s">
        <v>182</v>
      </c>
      <c r="D1924" s="6" t="s">
        <v>181</v>
      </c>
      <c r="E1924" s="6" t="s">
        <v>187</v>
      </c>
      <c r="F1924" s="34" t="n">
        <v>0.489371865987778</v>
      </c>
      <c r="G1924" s="34" t="n">
        <v>0.398926208015982</v>
      </c>
      <c r="H1924" s="34" t="n">
        <v>0.226722777682664</v>
      </c>
      <c r="I1924" s="35" t="n">
        <v>2.49</v>
      </c>
      <c r="J1924" s="6" t="n">
        <v>0</v>
      </c>
      <c r="K1924" s="35" t="n">
        <v>-1</v>
      </c>
      <c r="L1924" s="42" t="n">
        <v>132.451753070154</v>
      </c>
      <c r="M1924" s="42" t="n">
        <v>-132.451753070154</v>
      </c>
      <c r="N1924" s="42" t="n">
        <v>6490.13590043755</v>
      </c>
      <c r="O1924" s="6" t="str">
        <f aca="false">IF(H1924&lt;=0,"Below 0%",IF(H1924&lt;=0.05,"0-5%",IF(H1924&lt;=0.1,"5-10%",IF(H1924&lt;=0.2,"10-20%",IF(H1924&lt;=0.4,"20-40%","Above 40%")))))</f>
        <v>20-40%</v>
      </c>
    </row>
    <row r="1925" customFormat="false" ht="15" hidden="false" customHeight="false" outlineLevel="0" collapsed="false">
      <c r="A1925" s="6" t="s">
        <v>158</v>
      </c>
      <c r="B1925" s="45" t="n">
        <v>45361</v>
      </c>
      <c r="C1925" s="6" t="s">
        <v>182</v>
      </c>
      <c r="D1925" s="6" t="s">
        <v>181</v>
      </c>
      <c r="E1925" s="6" t="s">
        <v>174</v>
      </c>
      <c r="F1925" s="34" t="n">
        <v>0.312888085842133</v>
      </c>
      <c r="G1925" s="34" t="n">
        <v>0.233175177924835</v>
      </c>
      <c r="H1925" s="34" t="n">
        <v>0.341858462923502</v>
      </c>
      <c r="I1925" s="35" t="n">
        <v>4.26</v>
      </c>
      <c r="J1925" s="6" t="n">
        <v>0</v>
      </c>
      <c r="K1925" s="35" t="n">
        <v>-1</v>
      </c>
      <c r="L1925" s="42" t="n">
        <v>132.451753070154</v>
      </c>
      <c r="M1925" s="42" t="n">
        <v>-132.451753070154</v>
      </c>
      <c r="N1925" s="42" t="n">
        <v>6357.68414736739</v>
      </c>
      <c r="O1925" s="6" t="str">
        <f aca="false">IF(H1925&lt;=0,"Below 0%",IF(H1925&lt;=0.05,"0-5%",IF(H1925&lt;=0.1,"5-10%",IF(H1925&lt;=0.2,"10-20%",IF(H1925&lt;=0.4,"20-40%","Above 40%")))))</f>
        <v>20-40%</v>
      </c>
    </row>
    <row r="1926" customFormat="false" ht="15" hidden="false" customHeight="false" outlineLevel="0" collapsed="false">
      <c r="A1926" s="6" t="s">
        <v>158</v>
      </c>
      <c r="B1926" s="45" t="n">
        <v>45362</v>
      </c>
      <c r="C1926" s="6" t="s">
        <v>190</v>
      </c>
      <c r="D1926" s="6" t="s">
        <v>188</v>
      </c>
      <c r="E1926" s="6" t="s">
        <v>177</v>
      </c>
      <c r="F1926" s="34" t="n">
        <v>0.317084312438965</v>
      </c>
      <c r="G1926" s="34" t="n">
        <v>0.26757775324527</v>
      </c>
      <c r="H1926" s="34" t="n">
        <v>0.18501747097157</v>
      </c>
      <c r="I1926" s="35" t="n">
        <v>3.7</v>
      </c>
      <c r="J1926" s="6" t="n">
        <v>0</v>
      </c>
      <c r="K1926" s="35" t="n">
        <v>-1</v>
      </c>
      <c r="L1926" s="42" t="n">
        <v>101.965454347163</v>
      </c>
      <c r="M1926" s="42" t="n">
        <v>-101.965454347163</v>
      </c>
      <c r="N1926" s="42" t="n">
        <v>6255.71869302023</v>
      </c>
      <c r="O1926" s="6" t="str">
        <f aca="false">IF(H1926&lt;=0,"Below 0%",IF(H1926&lt;=0.05,"0-5%",IF(H1926&lt;=0.1,"5-10%",IF(H1926&lt;=0.2,"10-20%",IF(H1926&lt;=0.4,"20-40%","Above 40%")))))</f>
        <v>10-20%</v>
      </c>
    </row>
    <row r="1927" customFormat="false" ht="15" hidden="false" customHeight="false" outlineLevel="0" collapsed="false">
      <c r="A1927" s="6" t="s">
        <v>158</v>
      </c>
      <c r="B1927" s="45" t="n">
        <v>45367</v>
      </c>
      <c r="C1927" s="6" t="s">
        <v>184</v>
      </c>
      <c r="D1927" s="6" t="s">
        <v>181</v>
      </c>
      <c r="E1927" s="6" t="s">
        <v>187</v>
      </c>
      <c r="F1927" s="34" t="n">
        <v>0.328582018613815</v>
      </c>
      <c r="G1927" s="34" t="n">
        <v>0.281461434370771</v>
      </c>
      <c r="H1927" s="34" t="n">
        <v>0.167413998825046</v>
      </c>
      <c r="I1927" s="35" t="n">
        <v>3.54</v>
      </c>
      <c r="J1927" s="6" t="n">
        <v>1</v>
      </c>
      <c r="K1927" s="35" t="n">
        <v>2.54</v>
      </c>
      <c r="L1927" s="42" t="n">
        <v>100.473458674779</v>
      </c>
      <c r="M1927" s="42" t="n">
        <v>255.20258503394</v>
      </c>
      <c r="N1927" s="42" t="n">
        <v>6510.92127805417</v>
      </c>
      <c r="O1927" s="6" t="str">
        <f aca="false">IF(H1927&lt;=0,"Below 0%",IF(H1927&lt;=0.05,"0-5%",IF(H1927&lt;=0.1,"5-10%",IF(H1927&lt;=0.2,"10-20%",IF(H1927&lt;=0.4,"20-40%","Above 40%")))))</f>
        <v>10-20%</v>
      </c>
    </row>
    <row r="1928" customFormat="false" ht="15" hidden="false" customHeight="false" outlineLevel="0" collapsed="false">
      <c r="A1928" s="6" t="s">
        <v>158</v>
      </c>
      <c r="B1928" s="45" t="n">
        <v>45367</v>
      </c>
      <c r="C1928" s="6" t="s">
        <v>208</v>
      </c>
      <c r="D1928" s="6" t="s">
        <v>207</v>
      </c>
      <c r="E1928" s="6" t="s">
        <v>187</v>
      </c>
      <c r="F1928" s="34" t="n">
        <v>0.452376276254654</v>
      </c>
      <c r="G1928" s="34" t="n">
        <v>0.336626916524702</v>
      </c>
      <c r="H1928" s="34" t="n">
        <v>0.343850577740293</v>
      </c>
      <c r="I1928" s="35" t="n">
        <v>2.95</v>
      </c>
      <c r="J1928" s="6" t="n">
        <v>0</v>
      </c>
      <c r="K1928" s="35" t="n">
        <v>-1</v>
      </c>
      <c r="L1928" s="42" t="n">
        <v>125.114373860404</v>
      </c>
      <c r="M1928" s="42" t="n">
        <v>-125.114373860404</v>
      </c>
      <c r="N1928" s="42" t="n">
        <v>6385.80690419376</v>
      </c>
      <c r="O1928" s="6" t="str">
        <f aca="false">IF(H1928&lt;=0,"Below 0%",IF(H1928&lt;=0.05,"0-5%",IF(H1928&lt;=0.1,"5-10%",IF(H1928&lt;=0.2,"10-20%",IF(H1928&lt;=0.4,"20-40%","Above 40%")))))</f>
        <v>20-40%</v>
      </c>
    </row>
    <row r="1929" customFormat="false" ht="15" hidden="false" customHeight="false" outlineLevel="0" collapsed="false">
      <c r="A1929" s="6" t="s">
        <v>158</v>
      </c>
      <c r="B1929" s="45" t="n">
        <v>45367</v>
      </c>
      <c r="C1929" s="6" t="s">
        <v>208</v>
      </c>
      <c r="D1929" s="6" t="s">
        <v>207</v>
      </c>
      <c r="E1929" s="6" t="s">
        <v>174</v>
      </c>
      <c r="F1929" s="34" t="n">
        <v>0.306753158569336</v>
      </c>
      <c r="G1929" s="34" t="n">
        <v>0.261328790459966</v>
      </c>
      <c r="H1929" s="34" t="n">
        <v>0.173820756715777</v>
      </c>
      <c r="I1929" s="35" t="n">
        <v>3.8</v>
      </c>
      <c r="J1929" s="6" t="n">
        <v>1</v>
      </c>
      <c r="K1929" s="35" t="n">
        <v>2.8</v>
      </c>
      <c r="L1929" s="42" t="n">
        <v>92.5299005499557</v>
      </c>
      <c r="M1929" s="42" t="n">
        <v>259.083721539876</v>
      </c>
      <c r="N1929" s="42" t="n">
        <v>6644.89062573364</v>
      </c>
      <c r="O1929" s="6" t="str">
        <f aca="false">IF(H1929&lt;=0,"Below 0%",IF(H1929&lt;=0.05,"0-5%",IF(H1929&lt;=0.1,"5-10%",IF(H1929&lt;=0.2,"10-20%",IF(H1929&lt;=0.4,"20-40%","Above 40%")))))</f>
        <v>10-20%</v>
      </c>
    </row>
    <row r="1930" customFormat="false" ht="15" hidden="false" customHeight="false" outlineLevel="0" collapsed="false">
      <c r="A1930" s="6" t="s">
        <v>158</v>
      </c>
      <c r="B1930" s="45" t="n">
        <v>45368</v>
      </c>
      <c r="C1930" s="6" t="s">
        <v>189</v>
      </c>
      <c r="D1930" s="6" t="s">
        <v>182</v>
      </c>
      <c r="E1930" s="6" t="s">
        <v>177</v>
      </c>
      <c r="F1930" s="34" t="n">
        <v>0.468480557203293</v>
      </c>
      <c r="G1930" s="34" t="n">
        <v>0.385156813845637</v>
      </c>
      <c r="H1930" s="34" t="n">
        <v>0.216337191404461</v>
      </c>
      <c r="I1930" s="35" t="n">
        <v>2.58</v>
      </c>
      <c r="J1930" s="6" t="n">
        <v>0</v>
      </c>
      <c r="K1930" s="35" t="n">
        <v>-1</v>
      </c>
      <c r="L1930" s="42" t="n">
        <v>132.897812514673</v>
      </c>
      <c r="M1930" s="42" t="n">
        <v>-132.897812514673</v>
      </c>
      <c r="N1930" s="42" t="n">
        <v>6511.99281321897</v>
      </c>
      <c r="O1930" s="6" t="str">
        <f aca="false">IF(H1930&lt;=0,"Below 0%",IF(H1930&lt;=0.05,"0-5%",IF(H1930&lt;=0.1,"5-10%",IF(H1930&lt;=0.2,"10-20%",IF(H1930&lt;=0.4,"20-40%","Above 40%")))))</f>
        <v>20-40%</v>
      </c>
    </row>
    <row r="1931" customFormat="false" ht="15" hidden="false" customHeight="false" outlineLevel="0" collapsed="false">
      <c r="A1931" s="6" t="s">
        <v>158</v>
      </c>
      <c r="B1931" s="45" t="n">
        <v>45381</v>
      </c>
      <c r="C1931" s="6" t="s">
        <v>204</v>
      </c>
      <c r="D1931" s="6" t="s">
        <v>184</v>
      </c>
      <c r="E1931" s="6" t="s">
        <v>174</v>
      </c>
      <c r="F1931" s="34" t="n">
        <v>0.307015001773834</v>
      </c>
      <c r="G1931" s="34" t="n">
        <v>0.233108802127821</v>
      </c>
      <c r="H1931" s="34" t="n">
        <v>0.317045941514849</v>
      </c>
      <c r="I1931" s="35" t="n">
        <v>4.26</v>
      </c>
      <c r="J1931" s="6" t="n">
        <v>1</v>
      </c>
      <c r="K1931" s="35" t="n">
        <v>3.26</v>
      </c>
      <c r="L1931" s="42" t="n">
        <v>117.057740448852</v>
      </c>
      <c r="M1931" s="42" t="n">
        <v>381.608233863258</v>
      </c>
      <c r="N1931" s="42" t="n">
        <v>6893.60104708223</v>
      </c>
      <c r="O1931" s="6" t="str">
        <f aca="false">IF(H1931&lt;=0,"Below 0%",IF(H1931&lt;=0.05,"0-5%",IF(H1931&lt;=0.1,"5-10%",IF(H1931&lt;=0.2,"10-20%",IF(H1931&lt;=0.4,"20-40%","Above 40%")))))</f>
        <v>20-40%</v>
      </c>
    </row>
    <row r="1932" customFormat="false" ht="15" hidden="false" customHeight="false" outlineLevel="0" collapsed="false">
      <c r="A1932" s="6" t="s">
        <v>158</v>
      </c>
      <c r="B1932" s="45" t="n">
        <v>45381</v>
      </c>
      <c r="C1932" s="6" t="s">
        <v>207</v>
      </c>
      <c r="D1932" s="6" t="s">
        <v>180</v>
      </c>
      <c r="E1932" s="6" t="s">
        <v>187</v>
      </c>
      <c r="F1932" s="34" t="n">
        <v>0.477642983198166</v>
      </c>
      <c r="G1932" s="34" t="n">
        <v>0.426401031962161</v>
      </c>
      <c r="H1932" s="34" t="n">
        <v>0.120173140764236</v>
      </c>
      <c r="I1932" s="35" t="n">
        <v>2.32</v>
      </c>
      <c r="J1932" s="6" t="n">
        <v>0</v>
      </c>
      <c r="K1932" s="35" t="n">
        <v>-1</v>
      </c>
      <c r="L1932" s="42" t="n">
        <v>117.057740448852</v>
      </c>
      <c r="M1932" s="42" t="n">
        <v>-117.057740448852</v>
      </c>
      <c r="N1932" s="42" t="n">
        <v>6776.54330663337</v>
      </c>
      <c r="O1932" s="6" t="str">
        <f aca="false">IF(H1932&lt;=0,"Below 0%",IF(H1932&lt;=0.05,"0-5%",IF(H1932&lt;=0.1,"5-10%",IF(H1932&lt;=0.2,"10-20%",IF(H1932&lt;=0.4,"20-40%","Above 40%")))))</f>
        <v>10-20%</v>
      </c>
    </row>
    <row r="1933" customFormat="false" ht="15" hidden="false" customHeight="false" outlineLevel="0" collapsed="false">
      <c r="A1933" s="6" t="s">
        <v>158</v>
      </c>
      <c r="B1933" s="45" t="n">
        <v>45381</v>
      </c>
      <c r="C1933" s="6" t="s">
        <v>204</v>
      </c>
      <c r="D1933" s="6" t="s">
        <v>184</v>
      </c>
      <c r="E1933" s="6" t="s">
        <v>187</v>
      </c>
      <c r="F1933" s="34" t="n">
        <v>0.275155246257782</v>
      </c>
      <c r="G1933" s="34" t="n">
        <v>0.202661938176432</v>
      </c>
      <c r="H1933" s="34" t="n">
        <v>0.357705589582587</v>
      </c>
      <c r="I1933" s="35" t="n">
        <v>4.9</v>
      </c>
      <c r="J1933" s="6" t="n">
        <v>0</v>
      </c>
      <c r="K1933" s="35" t="n">
        <v>-1</v>
      </c>
      <c r="L1933" s="42" t="n">
        <v>117.057740448852</v>
      </c>
      <c r="M1933" s="42" t="n">
        <v>-117.057740448852</v>
      </c>
      <c r="N1933" s="42" t="n">
        <v>6659.48556618452</v>
      </c>
      <c r="O1933" s="6" t="str">
        <f aca="false">IF(H1933&lt;=0,"Below 0%",IF(H1933&lt;=0.05,"0-5%",IF(H1933&lt;=0.1,"5-10%",IF(H1933&lt;=0.2,"10-20%",IF(H1933&lt;=0.4,"20-40%","Above 40%")))))</f>
        <v>20-40%</v>
      </c>
    </row>
    <row r="1934" customFormat="false" ht="15" hidden="false" customHeight="false" outlineLevel="0" collapsed="false">
      <c r="A1934" s="6" t="s">
        <v>158</v>
      </c>
      <c r="B1934" s="45" t="n">
        <v>45381</v>
      </c>
      <c r="C1934" s="6" t="s">
        <v>206</v>
      </c>
      <c r="D1934" s="6" t="s">
        <v>176</v>
      </c>
      <c r="E1934" s="6" t="s">
        <v>187</v>
      </c>
      <c r="F1934" s="34" t="n">
        <v>0.348295241594315</v>
      </c>
      <c r="G1934" s="34" t="n">
        <v>0.30623845729499</v>
      </c>
      <c r="H1934" s="34" t="n">
        <v>0.137333451424793</v>
      </c>
      <c r="I1934" s="35" t="n">
        <v>3.25</v>
      </c>
      <c r="J1934" s="6" t="n">
        <v>0</v>
      </c>
      <c r="K1934" s="35" t="n">
        <v>-1</v>
      </c>
      <c r="L1934" s="42" t="n">
        <v>85.816027883499</v>
      </c>
      <c r="M1934" s="42" t="n">
        <v>-85.816027883499</v>
      </c>
      <c r="N1934" s="42" t="n">
        <v>6573.66953830102</v>
      </c>
      <c r="O1934" s="6" t="str">
        <f aca="false">IF(H1934&lt;=0,"Below 0%",IF(H1934&lt;=0.05,"0-5%",IF(H1934&lt;=0.1,"5-10%",IF(H1934&lt;=0.2,"10-20%",IF(H1934&lt;=0.4,"20-40%","Above 40%")))))</f>
        <v>10-20%</v>
      </c>
    </row>
    <row r="1935" customFormat="false" ht="15" hidden="false" customHeight="false" outlineLevel="0" collapsed="false">
      <c r="A1935" s="6" t="s">
        <v>158</v>
      </c>
      <c r="B1935" s="45" t="n">
        <v>45381</v>
      </c>
      <c r="C1935" s="6" t="s">
        <v>182</v>
      </c>
      <c r="D1935" s="6" t="s">
        <v>203</v>
      </c>
      <c r="E1935" s="6" t="s">
        <v>174</v>
      </c>
      <c r="F1935" s="34" t="n">
        <v>0.26935350894928</v>
      </c>
      <c r="G1935" s="34" t="n">
        <v>0.215349832451855</v>
      </c>
      <c r="H1935" s="34" t="n">
        <v>0.250771852861776</v>
      </c>
      <c r="I1935" s="35" t="n">
        <v>4.6</v>
      </c>
      <c r="J1935" s="6" t="n">
        <v>0</v>
      </c>
      <c r="K1935" s="35" t="n">
        <v>-1</v>
      </c>
      <c r="L1935" s="42" t="n">
        <v>97.1522916429886</v>
      </c>
      <c r="M1935" s="42" t="n">
        <v>-97.1522916429886</v>
      </c>
      <c r="N1935" s="42" t="n">
        <v>6476.51724665803</v>
      </c>
      <c r="O1935" s="6" t="str">
        <f aca="false">IF(H1935&lt;=0,"Below 0%",IF(H1935&lt;=0.05,"0-5%",IF(H1935&lt;=0.1,"5-10%",IF(H1935&lt;=0.2,"10-20%",IF(H1935&lt;=0.4,"20-40%","Above 40%")))))</f>
        <v>20-40%</v>
      </c>
    </row>
    <row r="1936" customFormat="false" ht="15" hidden="false" customHeight="false" outlineLevel="0" collapsed="false">
      <c r="A1936" s="6" t="s">
        <v>158</v>
      </c>
      <c r="B1936" s="45" t="n">
        <v>45381</v>
      </c>
      <c r="C1936" s="6" t="s">
        <v>188</v>
      </c>
      <c r="D1936" s="6" t="s">
        <v>189</v>
      </c>
      <c r="E1936" s="6" t="s">
        <v>187</v>
      </c>
      <c r="F1936" s="34" t="n">
        <v>0.624746382236481</v>
      </c>
      <c r="G1936" s="34" t="n">
        <v>0.526015080263535</v>
      </c>
      <c r="H1936" s="34" t="n">
        <v>0.187696713796648</v>
      </c>
      <c r="I1936" s="35" t="n">
        <v>1.9</v>
      </c>
      <c r="J1936" s="6" t="n">
        <v>1</v>
      </c>
      <c r="K1936" s="35" t="n">
        <v>0.9</v>
      </c>
      <c r="L1936" s="42" t="n">
        <v>117.057740448852</v>
      </c>
      <c r="M1936" s="42" t="n">
        <v>105.351966403967</v>
      </c>
      <c r="N1936" s="42" t="n">
        <v>6581.869213062</v>
      </c>
      <c r="O1936" s="6" t="str">
        <f aca="false">IF(H1936&lt;=0,"Below 0%",IF(H1936&lt;=0.05,"0-5%",IF(H1936&lt;=0.1,"5-10%",IF(H1936&lt;=0.2,"10-20%",IF(H1936&lt;=0.4,"20-40%","Above 40%")))))</f>
        <v>10-20%</v>
      </c>
    </row>
    <row r="1937" customFormat="false" ht="15" hidden="false" customHeight="false" outlineLevel="0" collapsed="false">
      <c r="A1937" s="6" t="s">
        <v>158</v>
      </c>
      <c r="B1937" s="45" t="n">
        <v>45382</v>
      </c>
      <c r="C1937" s="6" t="s">
        <v>194</v>
      </c>
      <c r="D1937" s="6" t="s">
        <v>185</v>
      </c>
      <c r="E1937" s="6" t="s">
        <v>187</v>
      </c>
      <c r="F1937" s="34" t="n">
        <v>0.626325964927673</v>
      </c>
      <c r="G1937" s="34" t="n">
        <v>0.503146303922529</v>
      </c>
      <c r="H1937" s="34" t="n">
        <v>0.244818773475698</v>
      </c>
      <c r="I1937" s="35" t="n">
        <v>1.97</v>
      </c>
      <c r="J1937" s="6" t="n">
        <v>0</v>
      </c>
      <c r="K1937" s="35" t="n">
        <v>-1</v>
      </c>
      <c r="L1937" s="42" t="n">
        <v>131.63738426124</v>
      </c>
      <c r="M1937" s="42" t="n">
        <v>-131.63738426124</v>
      </c>
      <c r="N1937" s="42" t="n">
        <v>6450.23182880076</v>
      </c>
      <c r="O1937" s="6" t="str">
        <f aca="false">IF(H1937&lt;=0,"Below 0%",IF(H1937&lt;=0.05,"0-5%",IF(H1937&lt;=0.1,"5-10%",IF(H1937&lt;=0.2,"10-20%",IF(H1937&lt;=0.4,"20-40%","Above 40%")))))</f>
        <v>20-40%</v>
      </c>
    </row>
    <row r="1938" customFormat="false" ht="15" hidden="false" customHeight="false" outlineLevel="0" collapsed="false">
      <c r="A1938" s="6" t="s">
        <v>158</v>
      </c>
      <c r="B1938" s="45" t="n">
        <v>45384</v>
      </c>
      <c r="C1938" s="6" t="s">
        <v>189</v>
      </c>
      <c r="D1938" s="6" t="s">
        <v>181</v>
      </c>
      <c r="E1938" s="6" t="s">
        <v>174</v>
      </c>
      <c r="F1938" s="34" t="n">
        <v>0.265610128641129</v>
      </c>
      <c r="G1938" s="34" t="n">
        <v>0.22829597339994</v>
      </c>
      <c r="H1938" s="34" t="n">
        <v>0.163446401114663</v>
      </c>
      <c r="I1938" s="35" t="n">
        <v>4.37</v>
      </c>
      <c r="J1938" s="6" t="n">
        <v>1</v>
      </c>
      <c r="K1938" s="35" t="n">
        <v>3.37</v>
      </c>
      <c r="L1938" s="42" t="n">
        <v>73.8110395193672</v>
      </c>
      <c r="M1938" s="42" t="n">
        <v>248.743203180268</v>
      </c>
      <c r="N1938" s="42" t="n">
        <v>6698.97503198103</v>
      </c>
      <c r="O1938" s="6" t="str">
        <f aca="false">IF(H1938&lt;=0,"Below 0%",IF(H1938&lt;=0.05,"0-5%",IF(H1938&lt;=0.1,"5-10%",IF(H1938&lt;=0.2,"10-20%",IF(H1938&lt;=0.4,"20-40%","Above 40%")))))</f>
        <v>10-20%</v>
      </c>
    </row>
    <row r="1939" customFormat="false" ht="15" hidden="false" customHeight="false" outlineLevel="0" collapsed="false">
      <c r="A1939" s="6" t="s">
        <v>158</v>
      </c>
      <c r="B1939" s="45" t="n">
        <v>45384</v>
      </c>
      <c r="C1939" s="6" t="s">
        <v>188</v>
      </c>
      <c r="D1939" s="6" t="s">
        <v>173</v>
      </c>
      <c r="E1939" s="6" t="s">
        <v>187</v>
      </c>
      <c r="F1939" s="34" t="n">
        <v>0.621441245079041</v>
      </c>
      <c r="G1939" s="34" t="n">
        <v>0.48238303490387</v>
      </c>
      <c r="H1939" s="34" t="n">
        <v>0.288273426122629</v>
      </c>
      <c r="I1939" s="35" t="n">
        <v>2.05</v>
      </c>
      <c r="J1939" s="6" t="n">
        <v>0</v>
      </c>
      <c r="K1939" s="35" t="n">
        <v>-1</v>
      </c>
      <c r="L1939" s="42" t="n">
        <v>123.817316224019</v>
      </c>
      <c r="M1939" s="42" t="n">
        <v>-123.817316224019</v>
      </c>
      <c r="N1939" s="42" t="n">
        <v>6575.15771575701</v>
      </c>
      <c r="O1939" s="6" t="str">
        <f aca="false">IF(H1939&lt;=0,"Below 0%",IF(H1939&lt;=0.05,"0-5%",IF(H1939&lt;=0.1,"5-10%",IF(H1939&lt;=0.2,"10-20%",IF(H1939&lt;=0.4,"20-40%","Above 40%")))))</f>
        <v>20-40%</v>
      </c>
    </row>
    <row r="1940" customFormat="false" ht="15" hidden="false" customHeight="false" outlineLevel="0" collapsed="false">
      <c r="A1940" s="6" t="s">
        <v>158</v>
      </c>
      <c r="B1940" s="45" t="n">
        <v>45384</v>
      </c>
      <c r="C1940" s="6" t="s">
        <v>207</v>
      </c>
      <c r="D1940" s="6" t="s">
        <v>184</v>
      </c>
      <c r="E1940" s="6" t="s">
        <v>187</v>
      </c>
      <c r="F1940" s="34" t="n">
        <v>0.421709835529327</v>
      </c>
      <c r="G1940" s="34" t="n">
        <v>0.359058122895015</v>
      </c>
      <c r="H1940" s="34" t="n">
        <v>0.174489055223607</v>
      </c>
      <c r="I1940" s="35" t="n">
        <v>2.78</v>
      </c>
      <c r="J1940" s="6" t="n">
        <v>1</v>
      </c>
      <c r="K1940" s="35" t="n">
        <v>1.78</v>
      </c>
      <c r="L1940" s="42" t="n">
        <v>123.817316224019</v>
      </c>
      <c r="M1940" s="42" t="n">
        <v>220.394822878753</v>
      </c>
      <c r="N1940" s="42" t="n">
        <v>6795.55253863576</v>
      </c>
      <c r="O1940" s="6" t="str">
        <f aca="false">IF(H1940&lt;=0,"Below 0%",IF(H1940&lt;=0.05,"0-5%",IF(H1940&lt;=0.1,"5-10%",IF(H1940&lt;=0.2,"10-20%",IF(H1940&lt;=0.4,"20-40%","Above 40%")))))</f>
        <v>10-20%</v>
      </c>
    </row>
    <row r="1941" customFormat="false" ht="15" hidden="false" customHeight="false" outlineLevel="0" collapsed="false">
      <c r="A1941" s="6" t="s">
        <v>158</v>
      </c>
      <c r="B1941" s="45" t="n">
        <v>45384</v>
      </c>
      <c r="C1941" s="6" t="s">
        <v>196</v>
      </c>
      <c r="D1941" s="6" t="s">
        <v>203</v>
      </c>
      <c r="E1941" s="6" t="s">
        <v>174</v>
      </c>
      <c r="F1941" s="34" t="n">
        <v>0.307473212480545</v>
      </c>
      <c r="G1941" s="34" t="n">
        <v>0.271300270513977</v>
      </c>
      <c r="H1941" s="34" t="n">
        <v>0.133331757826998</v>
      </c>
      <c r="I1941" s="35" t="n">
        <v>3.68</v>
      </c>
      <c r="J1941" s="6" t="n">
        <v>1</v>
      </c>
      <c r="K1941" s="35" t="n">
        <v>2.68</v>
      </c>
      <c r="L1941" s="42" t="n">
        <v>75.9428784646339</v>
      </c>
      <c r="M1941" s="42" t="n">
        <v>203.526914285219</v>
      </c>
      <c r="N1941" s="42" t="n">
        <v>6999.07945292098</v>
      </c>
      <c r="O1941" s="6" t="str">
        <f aca="false">IF(H1941&lt;=0,"Below 0%",IF(H1941&lt;=0.05,"0-5%",IF(H1941&lt;=0.1,"5-10%",IF(H1941&lt;=0.2,"10-20%",IF(H1941&lt;=0.4,"20-40%","Above 40%")))))</f>
        <v>10-20%</v>
      </c>
    </row>
    <row r="1942" customFormat="false" ht="15" hidden="false" customHeight="false" outlineLevel="0" collapsed="false">
      <c r="A1942" s="6" t="s">
        <v>158</v>
      </c>
      <c r="B1942" s="45" t="n">
        <v>45384</v>
      </c>
      <c r="C1942" s="6" t="s">
        <v>199</v>
      </c>
      <c r="D1942" s="6" t="s">
        <v>180</v>
      </c>
      <c r="E1942" s="6" t="s">
        <v>187</v>
      </c>
      <c r="F1942" s="34" t="n">
        <v>0.540796399116516</v>
      </c>
      <c r="G1942" s="34" t="n">
        <v>0.488721804511278</v>
      </c>
      <c r="H1942" s="34" t="n">
        <v>0.10655263203841</v>
      </c>
      <c r="I1942" s="35" t="n">
        <v>2.04</v>
      </c>
      <c r="J1942" s="6" t="n">
        <v>1</v>
      </c>
      <c r="K1942" s="35" t="n">
        <v>1.04</v>
      </c>
      <c r="L1942" s="42" t="n">
        <v>123.817316224019</v>
      </c>
      <c r="M1942" s="42" t="n">
        <v>128.770008872979</v>
      </c>
      <c r="N1942" s="42" t="n">
        <v>7127.84946179396</v>
      </c>
      <c r="O1942" s="6" t="str">
        <f aca="false">IF(H1942&lt;=0,"Below 0%",IF(H1942&lt;=0.05,"0-5%",IF(H1942&lt;=0.1,"5-10%",IF(H1942&lt;=0.2,"10-20%",IF(H1942&lt;=0.4,"20-40%","Above 40%")))))</f>
        <v>10-20%</v>
      </c>
    </row>
    <row r="1943" customFormat="false" ht="15" hidden="false" customHeight="false" outlineLevel="0" collapsed="false">
      <c r="A1943" s="6" t="s">
        <v>158</v>
      </c>
      <c r="B1943" s="45" t="n">
        <v>45384</v>
      </c>
      <c r="C1943" s="6" t="s">
        <v>196</v>
      </c>
      <c r="D1943" s="6" t="s">
        <v>203</v>
      </c>
      <c r="E1943" s="6" t="s">
        <v>177</v>
      </c>
      <c r="F1943" s="34" t="n">
        <v>0.406309008598328</v>
      </c>
      <c r="G1943" s="34" t="n">
        <v>0.349085662759243</v>
      </c>
      <c r="H1943" s="34" t="n">
        <v>0.16392350630152</v>
      </c>
      <c r="I1943" s="35" t="n">
        <v>2.86</v>
      </c>
      <c r="J1943" s="6" t="n">
        <v>0</v>
      </c>
      <c r="K1943" s="35" t="n">
        <v>-1</v>
      </c>
      <c r="L1943" s="42" t="n">
        <v>123.817316224019</v>
      </c>
      <c r="M1943" s="42" t="n">
        <v>-123.817316224019</v>
      </c>
      <c r="N1943" s="42" t="n">
        <v>7004.03214556994</v>
      </c>
      <c r="O1943" s="6" t="str">
        <f aca="false">IF(H1943&lt;=0,"Below 0%",IF(H1943&lt;=0.05,"0-5%",IF(H1943&lt;=0.1,"5-10%",IF(H1943&lt;=0.2,"10-20%",IF(H1943&lt;=0.4,"20-40%","Above 40%")))))</f>
        <v>10-20%</v>
      </c>
    </row>
    <row r="1944" customFormat="false" ht="15" hidden="false" customHeight="false" outlineLevel="0" collapsed="false">
      <c r="A1944" s="6" t="s">
        <v>158</v>
      </c>
      <c r="B1944" s="45" t="n">
        <v>45385</v>
      </c>
      <c r="C1944" s="6" t="s">
        <v>206</v>
      </c>
      <c r="D1944" s="6" t="s">
        <v>201</v>
      </c>
      <c r="E1944" s="6" t="s">
        <v>187</v>
      </c>
      <c r="F1944" s="34" t="n">
        <v>0.452449142932892</v>
      </c>
      <c r="G1944" s="34" t="n">
        <v>0.401517296042575</v>
      </c>
      <c r="H1944" s="34" t="n">
        <v>0.126848450595554</v>
      </c>
      <c r="I1944" s="35" t="n">
        <v>2.48</v>
      </c>
      <c r="J1944" s="6" t="n">
        <v>0</v>
      </c>
      <c r="K1944" s="35" t="n">
        <v>-1</v>
      </c>
      <c r="L1944" s="42" t="n">
        <v>140.080642911399</v>
      </c>
      <c r="M1944" s="42" t="n">
        <v>-140.080642911399</v>
      </c>
      <c r="N1944" s="42" t="n">
        <v>6863.95150265854</v>
      </c>
      <c r="O1944" s="6" t="str">
        <f aca="false">IF(H1944&lt;=0,"Below 0%",IF(H1944&lt;=0.05,"0-5%",IF(H1944&lt;=0.1,"5-10%",IF(H1944&lt;=0.2,"10-20%",IF(H1944&lt;=0.4,"20-40%","Above 40%")))))</f>
        <v>10-20%</v>
      </c>
    </row>
    <row r="1945" customFormat="false" ht="15" hidden="false" customHeight="false" outlineLevel="0" collapsed="false">
      <c r="A1945" s="6" t="s">
        <v>158</v>
      </c>
      <c r="B1945" s="45" t="n">
        <v>45386</v>
      </c>
      <c r="C1945" s="6" t="s">
        <v>190</v>
      </c>
      <c r="D1945" s="6" t="s">
        <v>176</v>
      </c>
      <c r="E1945" s="6" t="s">
        <v>177</v>
      </c>
      <c r="F1945" s="34" t="n">
        <v>0.313122630119324</v>
      </c>
      <c r="G1945" s="34" t="n">
        <v>0.282480760525125</v>
      </c>
      <c r="H1945" s="34" t="n">
        <v>0.108474182585875</v>
      </c>
      <c r="I1945" s="35" t="n">
        <v>3.55</v>
      </c>
      <c r="J1945" s="6" t="n">
        <v>0</v>
      </c>
      <c r="K1945" s="35" t="n">
        <v>-1</v>
      </c>
      <c r="L1945" s="42" t="n">
        <v>75.0898373579802</v>
      </c>
      <c r="M1945" s="42" t="n">
        <v>-75.0898373579802</v>
      </c>
      <c r="N1945" s="42" t="n">
        <v>6788.86166530056</v>
      </c>
      <c r="O1945" s="6" t="str">
        <f aca="false">IF(H1945&lt;=0,"Below 0%",IF(H1945&lt;=0.05,"0-5%",IF(H1945&lt;=0.1,"5-10%",IF(H1945&lt;=0.2,"10-20%",IF(H1945&lt;=0.4,"20-40%","Above 40%")))))</f>
        <v>10-20%</v>
      </c>
    </row>
    <row r="1946" customFormat="false" ht="15" hidden="false" customHeight="false" outlineLevel="0" collapsed="false">
      <c r="A1946" s="6" t="s">
        <v>158</v>
      </c>
      <c r="B1946" s="45" t="n">
        <v>45388</v>
      </c>
      <c r="C1946" s="6" t="s">
        <v>184</v>
      </c>
      <c r="D1946" s="6" t="s">
        <v>188</v>
      </c>
      <c r="E1946" s="6" t="s">
        <v>177</v>
      </c>
      <c r="F1946" s="34" t="n">
        <v>0.379420280456543</v>
      </c>
      <c r="G1946" s="34" t="n">
        <v>0.334946208884542</v>
      </c>
      <c r="H1946" s="34" t="n">
        <v>0.13277974311192</v>
      </c>
      <c r="I1946" s="35" t="n">
        <v>3</v>
      </c>
      <c r="J1946" s="6" t="n">
        <v>1</v>
      </c>
      <c r="K1946" s="35" t="n">
        <v>2</v>
      </c>
      <c r="L1946" s="42" t="n">
        <v>117.329215723309</v>
      </c>
      <c r="M1946" s="42" t="n">
        <v>234.658431446619</v>
      </c>
      <c r="N1946" s="42" t="n">
        <v>7023.52009674718</v>
      </c>
      <c r="O1946" s="6" t="str">
        <f aca="false">IF(H1946&lt;=0,"Below 0%",IF(H1946&lt;=0.05,"0-5%",IF(H1946&lt;=0.1,"5-10%",IF(H1946&lt;=0.2,"10-20%",IF(H1946&lt;=0.4,"20-40%","Above 40%")))))</f>
        <v>10-20%</v>
      </c>
    </row>
    <row r="1947" customFormat="false" ht="15" hidden="false" customHeight="false" outlineLevel="0" collapsed="false">
      <c r="A1947" s="6" t="s">
        <v>158</v>
      </c>
      <c r="B1947" s="45" t="n">
        <v>45388</v>
      </c>
      <c r="C1947" s="6" t="s">
        <v>203</v>
      </c>
      <c r="D1947" s="6" t="s">
        <v>189</v>
      </c>
      <c r="E1947" s="6" t="s">
        <v>187</v>
      </c>
      <c r="F1947" s="34" t="n">
        <v>0.516602098941803</v>
      </c>
      <c r="G1947" s="34" t="n">
        <v>0.383370609130378</v>
      </c>
      <c r="H1947" s="34" t="n">
        <v>0.347526614295348</v>
      </c>
      <c r="I1947" s="35" t="n">
        <v>2.58</v>
      </c>
      <c r="J1947" s="6" t="n">
        <v>0</v>
      </c>
      <c r="K1947" s="35" t="n">
        <v>-1</v>
      </c>
      <c r="L1947" s="42" t="n">
        <v>135.777233306011</v>
      </c>
      <c r="M1947" s="42" t="n">
        <v>-135.777233306011</v>
      </c>
      <c r="N1947" s="42" t="n">
        <v>6887.74286344117</v>
      </c>
      <c r="O1947" s="6" t="str">
        <f aca="false">IF(H1947&lt;=0,"Below 0%",IF(H1947&lt;=0.05,"0-5%",IF(H1947&lt;=0.1,"5-10%",IF(H1947&lt;=0.2,"10-20%",IF(H1947&lt;=0.4,"20-40%","Above 40%")))))</f>
        <v>20-40%</v>
      </c>
    </row>
    <row r="1948" customFormat="false" ht="15" hidden="false" customHeight="false" outlineLevel="0" collapsed="false">
      <c r="A1948" s="6" t="s">
        <v>158</v>
      </c>
      <c r="B1948" s="45" t="n">
        <v>45389</v>
      </c>
      <c r="C1948" s="6" t="s">
        <v>176</v>
      </c>
      <c r="D1948" s="6" t="s">
        <v>183</v>
      </c>
      <c r="E1948" s="6" t="s">
        <v>174</v>
      </c>
      <c r="F1948" s="34" t="n">
        <v>0.272451728582382</v>
      </c>
      <c r="G1948" s="34" t="n">
        <v>0.204220558202859</v>
      </c>
      <c r="H1948" s="34" t="n">
        <v>0.334105297625065</v>
      </c>
      <c r="I1948" s="35" t="n">
        <v>4.9</v>
      </c>
      <c r="J1948" s="6" t="n">
        <v>1</v>
      </c>
      <c r="K1948" s="35" t="n">
        <v>3.9</v>
      </c>
      <c r="L1948" s="42" t="n">
        <v>137.754857268823</v>
      </c>
      <c r="M1948" s="42" t="n">
        <v>537.243943348411</v>
      </c>
      <c r="N1948" s="42" t="n">
        <v>7424.98680678958</v>
      </c>
      <c r="O1948" s="6" t="str">
        <f aca="false">IF(H1948&lt;=0,"Below 0%",IF(H1948&lt;=0.05,"0-5%",IF(H1948&lt;=0.1,"5-10%",IF(H1948&lt;=0.2,"10-20%",IF(H1948&lt;=0.4,"20-40%","Above 40%")))))</f>
        <v>20-40%</v>
      </c>
    </row>
    <row r="1949" customFormat="false" ht="15" hidden="false" customHeight="false" outlineLevel="0" collapsed="false">
      <c r="A1949" s="6" t="s">
        <v>158</v>
      </c>
      <c r="B1949" s="45" t="n">
        <v>45395</v>
      </c>
      <c r="C1949" s="6" t="s">
        <v>188</v>
      </c>
      <c r="D1949" s="6" t="s">
        <v>181</v>
      </c>
      <c r="E1949" s="6" t="s">
        <v>187</v>
      </c>
      <c r="F1949" s="34" t="n">
        <v>0.417956471443176</v>
      </c>
      <c r="G1949" s="34" t="n">
        <v>0.344918148788221</v>
      </c>
      <c r="H1949" s="34" t="n">
        <v>0.211755522031984</v>
      </c>
      <c r="I1949" s="35" t="n">
        <v>2.9</v>
      </c>
      <c r="J1949" s="6" t="n">
        <v>1</v>
      </c>
      <c r="K1949" s="35" t="n">
        <v>1.9</v>
      </c>
      <c r="L1949" s="42" t="n">
        <v>148.499736135791</v>
      </c>
      <c r="M1949" s="42" t="n">
        <v>282.149498658004</v>
      </c>
      <c r="N1949" s="42" t="n">
        <v>7707.13630544758</v>
      </c>
      <c r="O1949" s="6" t="str">
        <f aca="false">IF(H1949&lt;=0,"Below 0%",IF(H1949&lt;=0.05,"0-5%",IF(H1949&lt;=0.1,"5-10%",IF(H1949&lt;=0.2,"10-20%",IF(H1949&lt;=0.4,"20-40%","Above 40%")))))</f>
        <v>20-40%</v>
      </c>
    </row>
    <row r="1950" customFormat="false" ht="15" hidden="false" customHeight="false" outlineLevel="0" collapsed="false">
      <c r="A1950" s="6" t="s">
        <v>158</v>
      </c>
      <c r="B1950" s="45" t="n">
        <v>45395</v>
      </c>
      <c r="C1950" s="6" t="s">
        <v>199</v>
      </c>
      <c r="D1950" s="6" t="s">
        <v>176</v>
      </c>
      <c r="E1950" s="6" t="s">
        <v>177</v>
      </c>
      <c r="F1950" s="34" t="n">
        <v>0.413311988115311</v>
      </c>
      <c r="G1950" s="34" t="n">
        <v>0.354356517291412</v>
      </c>
      <c r="H1950" s="34" t="n">
        <v>0.166373321632505</v>
      </c>
      <c r="I1950" s="35" t="n">
        <v>2.82</v>
      </c>
      <c r="J1950" s="6" t="n">
        <v>0</v>
      </c>
      <c r="K1950" s="35" t="n">
        <v>-1</v>
      </c>
      <c r="L1950" s="42" t="n">
        <v>148.499736135791</v>
      </c>
      <c r="M1950" s="42" t="n">
        <v>-148.499736135791</v>
      </c>
      <c r="N1950" s="42" t="n">
        <v>7558.63656931179</v>
      </c>
      <c r="O1950" s="6" t="str">
        <f aca="false">IF(H1950&lt;=0,"Below 0%",IF(H1950&lt;=0.05,"0-5%",IF(H1950&lt;=0.1,"5-10%",IF(H1950&lt;=0.2,"10-20%",IF(H1950&lt;=0.4,"20-40%","Above 40%")))))</f>
        <v>10-20%</v>
      </c>
    </row>
    <row r="1951" customFormat="false" ht="15" hidden="false" customHeight="false" outlineLevel="0" collapsed="false">
      <c r="A1951" s="6" t="s">
        <v>158</v>
      </c>
      <c r="B1951" s="45" t="n">
        <v>45395</v>
      </c>
      <c r="C1951" s="6" t="s">
        <v>188</v>
      </c>
      <c r="D1951" s="6" t="s">
        <v>181</v>
      </c>
      <c r="E1951" s="6" t="s">
        <v>174</v>
      </c>
      <c r="F1951" s="34" t="n">
        <v>0.323600918054581</v>
      </c>
      <c r="G1951" s="34" t="n">
        <v>0.234803434621089</v>
      </c>
      <c r="H1951" s="34" t="n">
        <v>0.378177957987654</v>
      </c>
      <c r="I1951" s="35" t="n">
        <v>4.26</v>
      </c>
      <c r="J1951" s="6" t="n">
        <v>0</v>
      </c>
      <c r="K1951" s="35" t="n">
        <v>-1</v>
      </c>
      <c r="L1951" s="42" t="n">
        <v>148.499736135791</v>
      </c>
      <c r="M1951" s="42" t="n">
        <v>-148.499736135791</v>
      </c>
      <c r="N1951" s="42" t="n">
        <v>7410.136833176</v>
      </c>
      <c r="O1951" s="6" t="str">
        <f aca="false">IF(H1951&lt;=0,"Below 0%",IF(H1951&lt;=0.05,"0-5%",IF(H1951&lt;=0.1,"5-10%",IF(H1951&lt;=0.2,"10-20%",IF(H1951&lt;=0.4,"20-40%","Above 40%")))))</f>
        <v>20-40%</v>
      </c>
    </row>
    <row r="1952" customFormat="false" ht="15" hidden="false" customHeight="false" outlineLevel="0" collapsed="false">
      <c r="A1952" s="6" t="s">
        <v>158</v>
      </c>
      <c r="B1952" s="45" t="n">
        <v>45396</v>
      </c>
      <c r="C1952" s="6" t="s">
        <v>189</v>
      </c>
      <c r="D1952" s="6" t="s">
        <v>184</v>
      </c>
      <c r="E1952" s="6" t="s">
        <v>177</v>
      </c>
      <c r="F1952" s="34" t="n">
        <v>0.372663676738739</v>
      </c>
      <c r="G1952" s="34" t="n">
        <v>0.334227764185936</v>
      </c>
      <c r="H1952" s="34" t="n">
        <v>0.114999161264832</v>
      </c>
      <c r="I1952" s="35" t="n">
        <v>2.96</v>
      </c>
      <c r="J1952" s="6" t="n">
        <v>1</v>
      </c>
      <c r="K1952" s="35" t="n">
        <v>1.96</v>
      </c>
      <c r="L1952" s="42" t="n">
        <v>97.4324139660754</v>
      </c>
      <c r="M1952" s="42" t="n">
        <v>190.967531373508</v>
      </c>
      <c r="N1952" s="42" t="n">
        <v>7601.10436454951</v>
      </c>
      <c r="O1952" s="6" t="str">
        <f aca="false">IF(H1952&lt;=0,"Below 0%",IF(H1952&lt;=0.05,"0-5%",IF(H1952&lt;=0.1,"5-10%",IF(H1952&lt;=0.2,"10-20%",IF(H1952&lt;=0.4,"20-40%","Above 40%")))))</f>
        <v>10-20%</v>
      </c>
    </row>
    <row r="1953" customFormat="false" ht="15" hidden="false" customHeight="false" outlineLevel="0" collapsed="false">
      <c r="A1953" s="6" t="s">
        <v>158</v>
      </c>
      <c r="B1953" s="45" t="n">
        <v>45402</v>
      </c>
      <c r="C1953" s="6" t="s">
        <v>208</v>
      </c>
      <c r="D1953" s="6" t="s">
        <v>206</v>
      </c>
      <c r="E1953" s="6" t="s">
        <v>187</v>
      </c>
      <c r="F1953" s="34" t="n">
        <v>0.359173476696014</v>
      </c>
      <c r="G1953" s="34" t="n">
        <v>0.296584321831548</v>
      </c>
      <c r="H1953" s="34" t="n">
        <v>0.211033255156405</v>
      </c>
      <c r="I1953" s="35" t="n">
        <v>3.33</v>
      </c>
      <c r="J1953" s="6" t="n">
        <v>0</v>
      </c>
      <c r="K1953" s="35" t="n">
        <v>-1</v>
      </c>
      <c r="L1953" s="42" t="n">
        <v>152.02208729099</v>
      </c>
      <c r="M1953" s="42" t="n">
        <v>-152.02208729099</v>
      </c>
      <c r="N1953" s="42" t="n">
        <v>7449.08227725852</v>
      </c>
      <c r="O1953" s="6" t="str">
        <f aca="false">IF(H1953&lt;=0,"Below 0%",IF(H1953&lt;=0.05,"0-5%",IF(H1953&lt;=0.1,"5-10%",IF(H1953&lt;=0.2,"10-20%",IF(H1953&lt;=0.4,"20-40%","Above 40%")))))</f>
        <v>20-40%</v>
      </c>
    </row>
    <row r="1954" customFormat="false" ht="15" hidden="false" customHeight="false" outlineLevel="0" collapsed="false">
      <c r="A1954" s="6" t="s">
        <v>158</v>
      </c>
      <c r="B1954" s="45" t="n">
        <v>45402</v>
      </c>
      <c r="C1954" s="6" t="s">
        <v>208</v>
      </c>
      <c r="D1954" s="6" t="s">
        <v>206</v>
      </c>
      <c r="E1954" s="6" t="s">
        <v>174</v>
      </c>
      <c r="F1954" s="34" t="n">
        <v>0.333752572536469</v>
      </c>
      <c r="G1954" s="34" t="n">
        <v>0.256526179662092</v>
      </c>
      <c r="H1954" s="34" t="n">
        <v>0.301046828733435</v>
      </c>
      <c r="I1954" s="35" t="n">
        <v>3.85</v>
      </c>
      <c r="J1954" s="6" t="n">
        <v>0</v>
      </c>
      <c r="K1954" s="35" t="n">
        <v>-1</v>
      </c>
      <c r="L1954" s="42" t="n">
        <v>152.02208729099</v>
      </c>
      <c r="M1954" s="42" t="n">
        <v>-152.02208729099</v>
      </c>
      <c r="N1954" s="42" t="n">
        <v>7297.06018996753</v>
      </c>
      <c r="O1954" s="6" t="str">
        <f aca="false">IF(H1954&lt;=0,"Below 0%",IF(H1954&lt;=0.05,"0-5%",IF(H1954&lt;=0.1,"5-10%",IF(H1954&lt;=0.2,"10-20%",IF(H1954&lt;=0.4,"20-40%","Above 40%")))))</f>
        <v>20-40%</v>
      </c>
    </row>
    <row r="1955" customFormat="false" ht="15" hidden="false" customHeight="false" outlineLevel="0" collapsed="false">
      <c r="A1955" s="6" t="s">
        <v>158</v>
      </c>
      <c r="B1955" s="45" t="n">
        <v>45402</v>
      </c>
      <c r="C1955" s="6" t="s">
        <v>204</v>
      </c>
      <c r="D1955" s="6" t="s">
        <v>196</v>
      </c>
      <c r="E1955" s="6" t="s">
        <v>187</v>
      </c>
      <c r="F1955" s="34" t="n">
        <v>0.392353713512421</v>
      </c>
      <c r="G1955" s="34" t="n">
        <v>0.344891184064921</v>
      </c>
      <c r="H1955" s="34" t="n">
        <v>0.13761595436596</v>
      </c>
      <c r="I1955" s="35" t="n">
        <v>2.88</v>
      </c>
      <c r="J1955" s="6" t="n">
        <v>0</v>
      </c>
      <c r="K1955" s="35" t="n">
        <v>-1</v>
      </c>
      <c r="L1955" s="42" t="n">
        <v>131.380535268979</v>
      </c>
      <c r="M1955" s="42" t="n">
        <v>-131.380535268979</v>
      </c>
      <c r="N1955" s="42" t="n">
        <v>7165.67965469855</v>
      </c>
      <c r="O1955" s="6" t="str">
        <f aca="false">IF(H1955&lt;=0,"Below 0%",IF(H1955&lt;=0.05,"0-5%",IF(H1955&lt;=0.1,"5-10%",IF(H1955&lt;=0.2,"10-20%",IF(H1955&lt;=0.4,"20-40%","Above 40%")))))</f>
        <v>10-20%</v>
      </c>
    </row>
    <row r="1956" customFormat="false" ht="15" hidden="false" customHeight="false" outlineLevel="0" collapsed="false">
      <c r="A1956" s="6" t="s">
        <v>158</v>
      </c>
      <c r="B1956" s="45" t="n">
        <v>45403</v>
      </c>
      <c r="C1956" s="6" t="s">
        <v>182</v>
      </c>
      <c r="D1956" s="6" t="s">
        <v>199</v>
      </c>
      <c r="E1956" s="6" t="s">
        <v>187</v>
      </c>
      <c r="F1956" s="34" t="n">
        <v>0.638426899909973</v>
      </c>
      <c r="G1956" s="34" t="n">
        <v>0.517718504912768</v>
      </c>
      <c r="H1956" s="34" t="n">
        <v>0.233154491971546</v>
      </c>
      <c r="I1956" s="35" t="n">
        <v>1.92</v>
      </c>
      <c r="J1956" s="6" t="n">
        <v>1</v>
      </c>
      <c r="K1956" s="35" t="n">
        <v>0.92</v>
      </c>
      <c r="L1956" s="42" t="n">
        <v>143.313593093971</v>
      </c>
      <c r="M1956" s="42" t="n">
        <v>131.848505646453</v>
      </c>
      <c r="N1956" s="42" t="n">
        <v>7297.528160345</v>
      </c>
      <c r="O1956" s="6" t="str">
        <f aca="false">IF(H1956&lt;=0,"Below 0%",IF(H1956&lt;=0.05,"0-5%",IF(H1956&lt;=0.1,"5-10%",IF(H1956&lt;=0.2,"10-20%",IF(H1956&lt;=0.4,"20-40%","Above 40%")))))</f>
        <v>20-40%</v>
      </c>
    </row>
    <row r="1957" customFormat="false" ht="15" hidden="false" customHeight="false" outlineLevel="0" collapsed="false">
      <c r="A1957" s="6" t="s">
        <v>158</v>
      </c>
      <c r="B1957" s="45" t="n">
        <v>45403</v>
      </c>
      <c r="C1957" s="6" t="s">
        <v>180</v>
      </c>
      <c r="D1957" s="6" t="s">
        <v>189</v>
      </c>
      <c r="E1957" s="6" t="s">
        <v>187</v>
      </c>
      <c r="F1957" s="34" t="n">
        <v>0.497168213129044</v>
      </c>
      <c r="G1957" s="34" t="n">
        <v>0.448217457760152</v>
      </c>
      <c r="H1957" s="34" t="n">
        <v>0.109212067761729</v>
      </c>
      <c r="I1957" s="35" t="n">
        <v>2.22</v>
      </c>
      <c r="J1957" s="6" t="n">
        <v>1</v>
      </c>
      <c r="K1957" s="35" t="n">
        <v>1.22</v>
      </c>
      <c r="L1957" s="42" t="n">
        <v>143.313593093971</v>
      </c>
      <c r="M1957" s="42" t="n">
        <v>174.842583574645</v>
      </c>
      <c r="N1957" s="42" t="n">
        <v>7472.37074391965</v>
      </c>
      <c r="O1957" s="6" t="str">
        <f aca="false">IF(H1957&lt;=0,"Below 0%",IF(H1957&lt;=0.05,"0-5%",IF(H1957&lt;=0.1,"5-10%",IF(H1957&lt;=0.2,"10-20%",IF(H1957&lt;=0.4,"20-40%","Above 40%")))))</f>
        <v>10-20%</v>
      </c>
    </row>
    <row r="1958" customFormat="false" ht="15" hidden="false" customHeight="false" outlineLevel="0" collapsed="false">
      <c r="A1958" s="6" t="s">
        <v>158</v>
      </c>
      <c r="B1958" s="45" t="n">
        <v>45403</v>
      </c>
      <c r="C1958" s="6" t="s">
        <v>180</v>
      </c>
      <c r="D1958" s="6" t="s">
        <v>189</v>
      </c>
      <c r="E1958" s="6" t="s">
        <v>174</v>
      </c>
      <c r="F1958" s="34" t="n">
        <v>0.300450295209885</v>
      </c>
      <c r="G1958" s="34" t="n">
        <v>0.267484611889123</v>
      </c>
      <c r="H1958" s="34" t="n">
        <v>0.123243288980028</v>
      </c>
      <c r="I1958" s="35" t="n">
        <v>3.72</v>
      </c>
      <c r="J1958" s="6" t="n">
        <v>0</v>
      </c>
      <c r="K1958" s="35" t="n">
        <v>-1</v>
      </c>
      <c r="L1958" s="42" t="n">
        <v>77.5020272884747</v>
      </c>
      <c r="M1958" s="42" t="n">
        <v>-77.5020272884747</v>
      </c>
      <c r="N1958" s="42" t="n">
        <v>7394.86871663117</v>
      </c>
      <c r="O1958" s="6" t="str">
        <f aca="false">IF(H1958&lt;=0,"Below 0%",IF(H1958&lt;=0.05,"0-5%",IF(H1958&lt;=0.1,"5-10%",IF(H1958&lt;=0.2,"10-20%",IF(H1958&lt;=0.4,"20-40%","Above 40%")))))</f>
        <v>10-20%</v>
      </c>
    </row>
    <row r="1959" customFormat="false" ht="15" hidden="false" customHeight="false" outlineLevel="0" collapsed="false">
      <c r="A1959" s="6" t="s">
        <v>158</v>
      </c>
      <c r="B1959" s="45" t="n">
        <v>45403</v>
      </c>
      <c r="C1959" s="6" t="s">
        <v>173</v>
      </c>
      <c r="D1959" s="6" t="s">
        <v>207</v>
      </c>
      <c r="E1959" s="6" t="s">
        <v>174</v>
      </c>
      <c r="F1959" s="34" t="n">
        <v>0.307871967554092</v>
      </c>
      <c r="G1959" s="34" t="n">
        <v>0.267696081968396</v>
      </c>
      <c r="H1959" s="34" t="n">
        <v>0.150080215183873</v>
      </c>
      <c r="I1959" s="35" t="n">
        <v>3.74</v>
      </c>
      <c r="J1959" s="6" t="n">
        <v>0</v>
      </c>
      <c r="K1959" s="35" t="n">
        <v>-1</v>
      </c>
      <c r="L1959" s="42" t="n">
        <v>99.0126669195986</v>
      </c>
      <c r="M1959" s="42" t="n">
        <v>-99.0126669195986</v>
      </c>
      <c r="N1959" s="42" t="n">
        <v>7295.85604971157</v>
      </c>
      <c r="O1959" s="6" t="str">
        <f aca="false">IF(H1959&lt;=0,"Below 0%",IF(H1959&lt;=0.05,"0-5%",IF(H1959&lt;=0.1,"5-10%",IF(H1959&lt;=0.2,"10-20%",IF(H1959&lt;=0.4,"20-40%","Above 40%")))))</f>
        <v>10-20%</v>
      </c>
    </row>
    <row r="1960" customFormat="false" ht="15" hidden="false" customHeight="false" outlineLevel="0" collapsed="false">
      <c r="A1960" s="6" t="s">
        <v>158</v>
      </c>
      <c r="B1960" s="45" t="n">
        <v>45403</v>
      </c>
      <c r="C1960" s="6" t="s">
        <v>173</v>
      </c>
      <c r="D1960" s="6" t="s">
        <v>207</v>
      </c>
      <c r="E1960" s="6" t="s">
        <v>177</v>
      </c>
      <c r="F1960" s="34" t="n">
        <v>0.313330292701721</v>
      </c>
      <c r="G1960" s="34" t="n">
        <v>0.260047622483585</v>
      </c>
      <c r="H1960" s="34" t="n">
        <v>0.204895817578567</v>
      </c>
      <c r="I1960" s="35" t="n">
        <v>3.85</v>
      </c>
      <c r="J1960" s="6" t="n">
        <v>0</v>
      </c>
      <c r="K1960" s="35" t="n">
        <v>-1</v>
      </c>
      <c r="L1960" s="42" t="n">
        <v>129.687253001166</v>
      </c>
      <c r="M1960" s="42" t="n">
        <v>-129.687253001166</v>
      </c>
      <c r="N1960" s="42" t="n">
        <v>7166.16879671041</v>
      </c>
      <c r="O1960" s="6" t="str">
        <f aca="false">IF(H1960&lt;=0,"Below 0%",IF(H1960&lt;=0.05,"0-5%",IF(H1960&lt;=0.1,"5-10%",IF(H1960&lt;=0.2,"10-20%",IF(H1960&lt;=0.4,"20-40%","Above 40%")))))</f>
        <v>20-40%</v>
      </c>
    </row>
    <row r="1961" customFormat="false" ht="15" hidden="false" customHeight="false" outlineLevel="0" collapsed="false">
      <c r="A1961" s="6" t="s">
        <v>158</v>
      </c>
      <c r="B1961" s="45" t="n">
        <v>45406</v>
      </c>
      <c r="C1961" s="6" t="s">
        <v>180</v>
      </c>
      <c r="D1961" s="6" t="s">
        <v>188</v>
      </c>
      <c r="E1961" s="6" t="s">
        <v>174</v>
      </c>
      <c r="F1961" s="34" t="n">
        <v>0.297346770763397</v>
      </c>
      <c r="G1961" s="34" t="n">
        <v>0.257417369869915</v>
      </c>
      <c r="H1961" s="34" t="n">
        <v>0.155115410097075</v>
      </c>
      <c r="I1961" s="35" t="n">
        <v>3.85</v>
      </c>
      <c r="J1961" s="6" t="n">
        <v>0</v>
      </c>
      <c r="K1961" s="35" t="n">
        <v>-1</v>
      </c>
      <c r="L1961" s="42" t="n">
        <v>91.0135291676791</v>
      </c>
      <c r="M1961" s="42" t="n">
        <v>-91.0135291676791</v>
      </c>
      <c r="N1961" s="42" t="n">
        <v>7075.15526754273</v>
      </c>
      <c r="O1961" s="6" t="str">
        <f aca="false">IF(H1961&lt;=0,"Below 0%",IF(H1961&lt;=0.05,"0-5%",IF(H1961&lt;=0.1,"5-10%",IF(H1961&lt;=0.2,"10-20%",IF(H1961&lt;=0.4,"20-40%","Above 40%")))))</f>
        <v>10-20%</v>
      </c>
    </row>
    <row r="1962" customFormat="false" ht="15" hidden="false" customHeight="false" outlineLevel="0" collapsed="false">
      <c r="A1962" s="6" t="s">
        <v>158</v>
      </c>
      <c r="B1962" s="45" t="n">
        <v>45406</v>
      </c>
      <c r="C1962" s="6" t="s">
        <v>203</v>
      </c>
      <c r="D1962" s="6" t="s">
        <v>199</v>
      </c>
      <c r="E1962" s="6" t="s">
        <v>187</v>
      </c>
      <c r="F1962" s="34" t="n">
        <v>0.441397577524185</v>
      </c>
      <c r="G1962" s="34" t="n">
        <v>0.354579385587138</v>
      </c>
      <c r="H1962" s="34" t="n">
        <v>0.244848390701811</v>
      </c>
      <c r="I1962" s="35" t="n">
        <v>2.81</v>
      </c>
      <c r="J1962" s="6" t="n">
        <v>0</v>
      </c>
      <c r="K1962" s="35" t="n">
        <v>-1</v>
      </c>
      <c r="L1962" s="42" t="n">
        <v>143.323375934208</v>
      </c>
      <c r="M1962" s="42" t="n">
        <v>-143.323375934208</v>
      </c>
      <c r="N1962" s="42" t="n">
        <v>6931.83189160852</v>
      </c>
      <c r="O1962" s="6" t="str">
        <f aca="false">IF(H1962&lt;=0,"Below 0%",IF(H1962&lt;=0.05,"0-5%",IF(H1962&lt;=0.1,"5-10%",IF(H1962&lt;=0.2,"10-20%",IF(H1962&lt;=0.4,"20-40%","Above 40%")))))</f>
        <v>20-40%</v>
      </c>
    </row>
    <row r="1963" customFormat="false" ht="15" hidden="false" customHeight="false" outlineLevel="0" collapsed="false">
      <c r="A1963" s="6" t="s">
        <v>158</v>
      </c>
      <c r="B1963" s="45" t="n">
        <v>45406</v>
      </c>
      <c r="C1963" s="6" t="s">
        <v>203</v>
      </c>
      <c r="D1963" s="6" t="s">
        <v>199</v>
      </c>
      <c r="E1963" s="6" t="s">
        <v>174</v>
      </c>
      <c r="F1963" s="34" t="n">
        <v>0.317185670137405</v>
      </c>
      <c r="G1963" s="34" t="n">
        <v>0.262202124605225</v>
      </c>
      <c r="H1963" s="34" t="n">
        <v>0.209699084685008</v>
      </c>
      <c r="I1963" s="35" t="n">
        <v>3.8</v>
      </c>
      <c r="J1963" s="6" t="n">
        <v>0</v>
      </c>
      <c r="K1963" s="35" t="n">
        <v>-1</v>
      </c>
      <c r="L1963" s="42" t="n">
        <v>131.361982257012</v>
      </c>
      <c r="M1963" s="42" t="n">
        <v>-131.361982257012</v>
      </c>
      <c r="N1963" s="42" t="n">
        <v>6800.46990935151</v>
      </c>
      <c r="O1963" s="6" t="str">
        <f aca="false">IF(H1963&lt;=0,"Below 0%",IF(H1963&lt;=0.05,"0-5%",IF(H1963&lt;=0.1,"5-10%",IF(H1963&lt;=0.2,"10-20%",IF(H1963&lt;=0.4,"20-40%","Above 40%")))))</f>
        <v>20-40%</v>
      </c>
    </row>
    <row r="1964" customFormat="false" ht="15" hidden="false" customHeight="false" outlineLevel="0" collapsed="false">
      <c r="A1964" s="6" t="s">
        <v>158</v>
      </c>
      <c r="B1964" s="45" t="n">
        <v>45409</v>
      </c>
      <c r="C1964" s="6" t="s">
        <v>182</v>
      </c>
      <c r="D1964" s="6" t="s">
        <v>190</v>
      </c>
      <c r="E1964" s="6" t="s">
        <v>187</v>
      </c>
      <c r="F1964" s="34" t="n">
        <v>0.513847708702087</v>
      </c>
      <c r="G1964" s="34" t="n">
        <v>0.444500734586352</v>
      </c>
      <c r="H1964" s="34" t="n">
        <v>0.156010932535959</v>
      </c>
      <c r="I1964" s="35" t="n">
        <v>2.25</v>
      </c>
      <c r="J1964" s="6" t="n">
        <v>0</v>
      </c>
      <c r="K1964" s="35" t="n">
        <v>-1</v>
      </c>
      <c r="L1964" s="42" t="n">
        <v>136.00939818703</v>
      </c>
      <c r="M1964" s="42" t="n">
        <v>-136.00939818703</v>
      </c>
      <c r="N1964" s="42" t="n">
        <v>6664.46051116448</v>
      </c>
      <c r="O1964" s="6" t="str">
        <f aca="false">IF(H1964&lt;=0,"Below 0%",IF(H1964&lt;=0.05,"0-5%",IF(H1964&lt;=0.1,"5-10%",IF(H1964&lt;=0.2,"10-20%",IF(H1964&lt;=0.4,"20-40%","Above 40%")))))</f>
        <v>10-20%</v>
      </c>
    </row>
    <row r="1965" customFormat="false" ht="15" hidden="false" customHeight="false" outlineLevel="0" collapsed="false">
      <c r="A1965" s="6" t="s">
        <v>158</v>
      </c>
      <c r="B1965" s="45" t="n">
        <v>45409</v>
      </c>
      <c r="C1965" s="6" t="s">
        <v>182</v>
      </c>
      <c r="D1965" s="6" t="s">
        <v>190</v>
      </c>
      <c r="E1965" s="6" t="s">
        <v>174</v>
      </c>
      <c r="F1965" s="34" t="n">
        <v>0.309072732925415</v>
      </c>
      <c r="G1965" s="34" t="n">
        <v>0.243933329955925</v>
      </c>
      <c r="H1965" s="34" t="n">
        <v>0.26703773109341</v>
      </c>
      <c r="I1965" s="35" t="n">
        <v>4.1</v>
      </c>
      <c r="J1965" s="6" t="n">
        <v>1</v>
      </c>
      <c r="K1965" s="35" t="n">
        <v>3.1</v>
      </c>
      <c r="L1965" s="42" t="n">
        <v>136.00939818703</v>
      </c>
      <c r="M1965" s="42" t="n">
        <v>421.629134379793</v>
      </c>
      <c r="N1965" s="42" t="n">
        <v>7086.08964554427</v>
      </c>
      <c r="O1965" s="6" t="str">
        <f aca="false">IF(H1965&lt;=0,"Below 0%",IF(H1965&lt;=0.05,"0-5%",IF(H1965&lt;=0.1,"5-10%",IF(H1965&lt;=0.2,"10-20%",IF(H1965&lt;=0.4,"20-40%","Above 40%")))))</f>
        <v>20-40%</v>
      </c>
    </row>
    <row r="1966" customFormat="false" ht="15" hidden="false" customHeight="false" outlineLevel="0" collapsed="false">
      <c r="A1966" s="6" t="s">
        <v>158</v>
      </c>
      <c r="B1966" s="45" t="n">
        <v>45409</v>
      </c>
      <c r="C1966" s="6" t="s">
        <v>173</v>
      </c>
      <c r="D1966" s="6" t="s">
        <v>206</v>
      </c>
      <c r="E1966" s="6" t="s">
        <v>174</v>
      </c>
      <c r="F1966" s="34" t="n">
        <v>0.363344341516495</v>
      </c>
      <c r="G1966" s="34" t="n">
        <v>0.271904662286503</v>
      </c>
      <c r="H1966" s="34" t="n">
        <v>0.336293164159295</v>
      </c>
      <c r="I1966" s="35" t="n">
        <v>3.68</v>
      </c>
      <c r="J1966" s="6" t="n">
        <v>0</v>
      </c>
      <c r="K1966" s="35" t="n">
        <v>-1</v>
      </c>
      <c r="L1966" s="42" t="n">
        <v>136.00939818703</v>
      </c>
      <c r="M1966" s="42" t="n">
        <v>-136.00939818703</v>
      </c>
      <c r="N1966" s="42" t="n">
        <v>6950.08024735724</v>
      </c>
      <c r="O1966" s="6" t="str">
        <f aca="false">IF(H1966&lt;=0,"Below 0%",IF(H1966&lt;=0.05,"0-5%",IF(H1966&lt;=0.1,"5-10%",IF(H1966&lt;=0.2,"10-20%",IF(H1966&lt;=0.4,"20-40%","Above 40%")))))</f>
        <v>20-40%</v>
      </c>
    </row>
    <row r="1967" customFormat="false" ht="15" hidden="false" customHeight="false" outlineLevel="0" collapsed="false">
      <c r="A1967" s="6" t="s">
        <v>158</v>
      </c>
      <c r="B1967" s="45" t="n">
        <v>45410</v>
      </c>
      <c r="C1967" s="6" t="s">
        <v>199</v>
      </c>
      <c r="D1967" s="6" t="s">
        <v>201</v>
      </c>
      <c r="E1967" s="6" t="s">
        <v>174</v>
      </c>
      <c r="F1967" s="34" t="n">
        <v>0.288898855447769</v>
      </c>
      <c r="G1967" s="34" t="n">
        <v>0.247328703202061</v>
      </c>
      <c r="H1967" s="34" t="n">
        <v>0.168076538256648</v>
      </c>
      <c r="I1967" s="35" t="n">
        <v>4.01</v>
      </c>
      <c r="J1967" s="6" t="n">
        <v>0</v>
      </c>
      <c r="K1967" s="35" t="n">
        <v>-1</v>
      </c>
      <c r="L1967" s="42" t="n">
        <v>91.4849974964033</v>
      </c>
      <c r="M1967" s="42" t="n">
        <v>-91.4849974964033</v>
      </c>
      <c r="N1967" s="42" t="n">
        <v>6858.59524986084</v>
      </c>
      <c r="O1967" s="6" t="str">
        <f aca="false">IF(H1967&lt;=0,"Below 0%",IF(H1967&lt;=0.05,"0-5%",IF(H1967&lt;=0.1,"5-10%",IF(H1967&lt;=0.2,"10-20%",IF(H1967&lt;=0.4,"20-40%","Above 40%")))))</f>
        <v>10-20%</v>
      </c>
    </row>
    <row r="1968" customFormat="false" ht="15" hidden="false" customHeight="false" outlineLevel="0" collapsed="false">
      <c r="A1968" s="6" t="s">
        <v>158</v>
      </c>
      <c r="B1968" s="45" t="n">
        <v>45410</v>
      </c>
      <c r="C1968" s="6" t="s">
        <v>181</v>
      </c>
      <c r="D1968" s="6" t="s">
        <v>185</v>
      </c>
      <c r="E1968" s="6" t="s">
        <v>187</v>
      </c>
      <c r="F1968" s="34" t="n">
        <v>0.262383133172989</v>
      </c>
      <c r="G1968" s="34" t="n">
        <v>0.231542919781232</v>
      </c>
      <c r="H1968" s="34" t="n">
        <v>0.133194370274398</v>
      </c>
      <c r="I1968" s="35" t="n">
        <v>4.3</v>
      </c>
      <c r="J1968" s="6" t="n">
        <v>0</v>
      </c>
      <c r="K1968" s="35" t="n">
        <v>-1</v>
      </c>
      <c r="L1968" s="42" t="n">
        <v>67.5250171511761</v>
      </c>
      <c r="M1968" s="42" t="n">
        <v>-67.5250171511761</v>
      </c>
      <c r="N1968" s="42" t="n">
        <v>6791.07023270966</v>
      </c>
      <c r="O1968" s="6" t="str">
        <f aca="false">IF(H1968&lt;=0,"Below 0%",IF(H1968&lt;=0.05,"0-5%",IF(H1968&lt;=0.1,"5-10%",IF(H1968&lt;=0.2,"10-20%",IF(H1968&lt;=0.4,"20-40%","Above 40%")))))</f>
        <v>10-20%</v>
      </c>
    </row>
    <row r="1969" customFormat="false" ht="15" hidden="false" customHeight="false" outlineLevel="0" collapsed="false">
      <c r="A1969" s="6" t="s">
        <v>158</v>
      </c>
      <c r="B1969" s="45" t="n">
        <v>45414</v>
      </c>
      <c r="C1969" s="6" t="s">
        <v>190</v>
      </c>
      <c r="D1969" s="6" t="s">
        <v>181</v>
      </c>
      <c r="E1969" s="6" t="s">
        <v>174</v>
      </c>
      <c r="F1969" s="34" t="n">
        <v>0.287176221609116</v>
      </c>
      <c r="G1969" s="34" t="n">
        <v>0.228975158906258</v>
      </c>
      <c r="H1969" s="34" t="n">
        <v>0.254180684843133</v>
      </c>
      <c r="I1969" s="35" t="n">
        <v>4.36</v>
      </c>
      <c r="J1969" s="6" t="n">
        <v>0</v>
      </c>
      <c r="K1969" s="35" t="n">
        <v>-1</v>
      </c>
      <c r="L1969" s="42" t="n">
        <v>127.377197037005</v>
      </c>
      <c r="M1969" s="42" t="n">
        <v>-127.377197037005</v>
      </c>
      <c r="N1969" s="42" t="n">
        <v>6663.69303567265</v>
      </c>
      <c r="O1969" s="6" t="str">
        <f aca="false">IF(H1969&lt;=0,"Below 0%",IF(H1969&lt;=0.05,"0-5%",IF(H1969&lt;=0.1,"5-10%",IF(H1969&lt;=0.2,"10-20%",IF(H1969&lt;=0.4,"20-40%","Above 40%")))))</f>
        <v>20-40%</v>
      </c>
    </row>
    <row r="1970" customFormat="false" ht="15" hidden="false" customHeight="false" outlineLevel="0" collapsed="false">
      <c r="A1970" s="6" t="s">
        <v>158</v>
      </c>
      <c r="B1970" s="45" t="n">
        <v>45415</v>
      </c>
      <c r="C1970" s="6" t="s">
        <v>208</v>
      </c>
      <c r="D1970" s="6" t="s">
        <v>173</v>
      </c>
      <c r="E1970" s="6" t="s">
        <v>174</v>
      </c>
      <c r="F1970" s="34" t="n">
        <v>0.307657927274704</v>
      </c>
      <c r="G1970" s="34" t="n">
        <v>0.266134254262897</v>
      </c>
      <c r="H1970" s="34" t="n">
        <v>0.156025285534228</v>
      </c>
      <c r="I1970" s="35" t="n">
        <v>3.75</v>
      </c>
      <c r="J1970" s="6" t="n">
        <v>1</v>
      </c>
      <c r="K1970" s="35" t="n">
        <v>2.75</v>
      </c>
      <c r="L1970" s="42" t="n">
        <v>93.1204015354162</v>
      </c>
      <c r="M1970" s="42" t="n">
        <v>256.081104222395</v>
      </c>
      <c r="N1970" s="42" t="n">
        <v>6919.77413989505</v>
      </c>
      <c r="O1970" s="6" t="str">
        <f aca="false">IF(H1970&lt;=0,"Below 0%",IF(H1970&lt;=0.05,"0-5%",IF(H1970&lt;=0.1,"5-10%",IF(H1970&lt;=0.2,"10-20%",IF(H1970&lt;=0.4,"20-40%","Above 40%")))))</f>
        <v>10-20%</v>
      </c>
    </row>
    <row r="1971" customFormat="false" ht="15" hidden="false" customHeight="false" outlineLevel="0" collapsed="false">
      <c r="A1971" s="6" t="s">
        <v>158</v>
      </c>
      <c r="B1971" s="45" t="n">
        <v>45416</v>
      </c>
      <c r="C1971" s="6" t="s">
        <v>196</v>
      </c>
      <c r="D1971" s="6" t="s">
        <v>188</v>
      </c>
      <c r="E1971" s="6" t="s">
        <v>174</v>
      </c>
      <c r="F1971" s="34" t="n">
        <v>0.278528898954392</v>
      </c>
      <c r="G1971" s="34" t="n">
        <v>0.238195435327227</v>
      </c>
      <c r="H1971" s="34" t="n">
        <v>0.169329288664812</v>
      </c>
      <c r="I1971" s="35" t="n">
        <v>4.16</v>
      </c>
      <c r="J1971" s="6" t="n">
        <v>0</v>
      </c>
      <c r="K1971" s="35" t="n">
        <v>-1</v>
      </c>
      <c r="L1971" s="42" t="n">
        <v>86.8695633266451</v>
      </c>
      <c r="M1971" s="42" t="n">
        <v>-86.8695633266451</v>
      </c>
      <c r="N1971" s="42" t="n">
        <v>6832.9045765684</v>
      </c>
      <c r="O1971" s="6" t="str">
        <f aca="false">IF(H1971&lt;=0,"Below 0%",IF(H1971&lt;=0.05,"0-5%",IF(H1971&lt;=0.1,"5-10%",IF(H1971&lt;=0.2,"10-20%",IF(H1971&lt;=0.4,"20-40%","Above 40%")))))</f>
        <v>10-20%</v>
      </c>
    </row>
    <row r="1972" customFormat="false" ht="15" hidden="false" customHeight="false" outlineLevel="0" collapsed="false">
      <c r="A1972" s="6" t="s">
        <v>158</v>
      </c>
      <c r="B1972" s="45" t="n">
        <v>45416</v>
      </c>
      <c r="C1972" s="6" t="s">
        <v>196</v>
      </c>
      <c r="D1972" s="6" t="s">
        <v>188</v>
      </c>
      <c r="E1972" s="6" t="s">
        <v>177</v>
      </c>
      <c r="F1972" s="34" t="n">
        <v>0.556659042835236</v>
      </c>
      <c r="G1972" s="34" t="n">
        <v>0.478692275826698</v>
      </c>
      <c r="H1972" s="34" t="n">
        <v>0.16287450403057</v>
      </c>
      <c r="I1972" s="35" t="n">
        <v>2.07</v>
      </c>
      <c r="J1972" s="6" t="n">
        <v>1</v>
      </c>
      <c r="K1972" s="35" t="n">
        <v>1.07</v>
      </c>
      <c r="L1972" s="42" t="n">
        <v>138.395482797901</v>
      </c>
      <c r="M1972" s="42" t="n">
        <v>148.083166593754</v>
      </c>
      <c r="N1972" s="42" t="n">
        <v>6980.98774316216</v>
      </c>
      <c r="O1972" s="6" t="str">
        <f aca="false">IF(H1972&lt;=0,"Below 0%",IF(H1972&lt;=0.05,"0-5%",IF(H1972&lt;=0.1,"5-10%",IF(H1972&lt;=0.2,"10-20%",IF(H1972&lt;=0.4,"20-40%","Above 40%")))))</f>
        <v>10-20%</v>
      </c>
    </row>
    <row r="1973" customFormat="false" ht="15" hidden="false" customHeight="false" outlineLevel="0" collapsed="false">
      <c r="A1973" s="6" t="s">
        <v>158</v>
      </c>
      <c r="B1973" s="45" t="n">
        <v>45417</v>
      </c>
      <c r="C1973" s="6" t="s">
        <v>201</v>
      </c>
      <c r="D1973" s="6" t="s">
        <v>182</v>
      </c>
      <c r="E1973" s="6" t="s">
        <v>174</v>
      </c>
      <c r="F1973" s="34" t="n">
        <v>0.285727262496948</v>
      </c>
      <c r="G1973" s="34" t="n">
        <v>0.246595868747018</v>
      </c>
      <c r="H1973" s="34" t="n">
        <v>0.158686331400284</v>
      </c>
      <c r="I1973" s="35" t="n">
        <v>4.03</v>
      </c>
      <c r="J1973" s="6" t="n">
        <v>0</v>
      </c>
      <c r="K1973" s="35" t="n">
        <v>-1</v>
      </c>
      <c r="L1973" s="42" t="n">
        <v>87.2513268872183</v>
      </c>
      <c r="M1973" s="42" t="n">
        <v>-87.2513268872183</v>
      </c>
      <c r="N1973" s="42" t="n">
        <v>6893.73641627494</v>
      </c>
      <c r="O1973" s="6" t="str">
        <f aca="false">IF(H1973&lt;=0,"Below 0%",IF(H1973&lt;=0.05,"0-5%",IF(H1973&lt;=0.1,"5-10%",IF(H1973&lt;=0.2,"10-20%",IF(H1973&lt;=0.4,"20-40%","Above 40%")))))</f>
        <v>10-20%</v>
      </c>
    </row>
    <row r="1974" customFormat="false" ht="15" hidden="false" customHeight="false" outlineLevel="0" collapsed="false">
      <c r="A1974" s="6" t="s">
        <v>158</v>
      </c>
      <c r="B1974" s="45" t="n">
        <v>45418</v>
      </c>
      <c r="C1974" s="6" t="s">
        <v>180</v>
      </c>
      <c r="D1974" s="6" t="s">
        <v>176</v>
      </c>
      <c r="E1974" s="6" t="s">
        <v>177</v>
      </c>
      <c r="F1974" s="34" t="n">
        <v>0.415247172117233</v>
      </c>
      <c r="G1974" s="34" t="n">
        <v>0.342638756311944</v>
      </c>
      <c r="H1974" s="34" t="n">
        <v>0.211909524149642</v>
      </c>
      <c r="I1974" s="35" t="n">
        <v>2.89</v>
      </c>
      <c r="J1974" s="6" t="n">
        <v>0</v>
      </c>
      <c r="K1974" s="35" t="n">
        <v>-1</v>
      </c>
      <c r="L1974" s="42" t="n">
        <v>137.874728325499</v>
      </c>
      <c r="M1974" s="42" t="n">
        <v>-137.874728325499</v>
      </c>
      <c r="N1974" s="42" t="n">
        <v>6755.86168794944</v>
      </c>
      <c r="O1974" s="6" t="str">
        <f aca="false">IF(H1974&lt;=0,"Below 0%",IF(H1974&lt;=0.05,"0-5%",IF(H1974&lt;=0.1,"5-10%",IF(H1974&lt;=0.2,"10-20%",IF(H1974&lt;=0.4,"20-40%","Above 40%")))))</f>
        <v>20-40%</v>
      </c>
    </row>
    <row r="1975" customFormat="false" ht="15" hidden="false" customHeight="false" outlineLevel="0" collapsed="false">
      <c r="A1975" s="6" t="s">
        <v>158</v>
      </c>
      <c r="B1975" s="45" t="n">
        <v>45423</v>
      </c>
      <c r="C1975" s="6" t="s">
        <v>199</v>
      </c>
      <c r="D1975" s="6" t="s">
        <v>206</v>
      </c>
      <c r="E1975" s="6" t="s">
        <v>174</v>
      </c>
      <c r="F1975" s="34" t="n">
        <v>0.303527414798737</v>
      </c>
      <c r="G1975" s="34" t="n">
        <v>0.236854781462326</v>
      </c>
      <c r="H1975" s="34" t="n">
        <v>0.281491608169266</v>
      </c>
      <c r="I1975" s="35" t="n">
        <v>4.21</v>
      </c>
      <c r="J1975" s="6" t="n">
        <v>0</v>
      </c>
      <c r="K1975" s="35" t="n">
        <v>-1</v>
      </c>
      <c r="L1975" s="42" t="n">
        <v>135.117233758989</v>
      </c>
      <c r="M1975" s="42" t="n">
        <v>-135.117233758989</v>
      </c>
      <c r="N1975" s="42" t="n">
        <v>6620.74445419045</v>
      </c>
      <c r="O1975" s="6" t="str">
        <f aca="false">IF(H1975&lt;=0,"Below 0%",IF(H1975&lt;=0.05,"0-5%",IF(H1975&lt;=0.1,"5-10%",IF(H1975&lt;=0.2,"10-20%",IF(H1975&lt;=0.4,"20-40%","Above 40%")))))</f>
        <v>20-40%</v>
      </c>
    </row>
    <row r="1976" customFormat="false" ht="15" hidden="false" customHeight="false" outlineLevel="0" collapsed="false">
      <c r="A1976" s="6" t="s">
        <v>158</v>
      </c>
      <c r="B1976" s="45" t="n">
        <v>45423</v>
      </c>
      <c r="C1976" s="6" t="s">
        <v>207</v>
      </c>
      <c r="D1976" s="6" t="s">
        <v>190</v>
      </c>
      <c r="E1976" s="6" t="s">
        <v>174</v>
      </c>
      <c r="F1976" s="34" t="n">
        <v>0.270541280508041</v>
      </c>
      <c r="G1976" s="34" t="n">
        <v>0.238465262031541</v>
      </c>
      <c r="H1976" s="34" t="n">
        <v>0.134510235173198</v>
      </c>
      <c r="I1976" s="35" t="n">
        <v>4.21</v>
      </c>
      <c r="J1976" s="6" t="n">
        <v>0</v>
      </c>
      <c r="K1976" s="35" t="n">
        <v>-1</v>
      </c>
      <c r="L1976" s="42" t="n">
        <v>73.1247265686402</v>
      </c>
      <c r="M1976" s="42" t="n">
        <v>-73.1247265686402</v>
      </c>
      <c r="N1976" s="42" t="n">
        <v>6547.61972762181</v>
      </c>
      <c r="O1976" s="6" t="str">
        <f aca="false">IF(H1976&lt;=0,"Below 0%",IF(H1976&lt;=0.05,"0-5%",IF(H1976&lt;=0.1,"5-10%",IF(H1976&lt;=0.2,"10-20%",IF(H1976&lt;=0.4,"20-40%","Above 40%")))))</f>
        <v>10-20%</v>
      </c>
    </row>
    <row r="1977" customFormat="false" ht="15" hidden="false" customHeight="false" outlineLevel="0" collapsed="false">
      <c r="A1977" s="6" t="s">
        <v>158</v>
      </c>
      <c r="B1977" s="45" t="n">
        <v>45427</v>
      </c>
      <c r="C1977" s="6" t="s">
        <v>201</v>
      </c>
      <c r="D1977" s="6" t="s">
        <v>190</v>
      </c>
      <c r="E1977" s="6" t="s">
        <v>187</v>
      </c>
      <c r="F1977" s="34" t="n">
        <v>0.361578077077866</v>
      </c>
      <c r="G1977" s="34" t="n">
        <v>0.281438219248216</v>
      </c>
      <c r="H1977" s="34" t="n">
        <v>0.284751154422884</v>
      </c>
      <c r="I1977" s="35" t="n">
        <v>3.52</v>
      </c>
      <c r="J1977" s="6" t="n">
        <v>0</v>
      </c>
      <c r="K1977" s="35" t="n">
        <v>-1</v>
      </c>
      <c r="L1977" s="42" t="n">
        <v>130.952394552436</v>
      </c>
      <c r="M1977" s="42" t="n">
        <v>-130.952394552436</v>
      </c>
      <c r="N1977" s="42" t="n">
        <v>6416.66733306938</v>
      </c>
      <c r="O1977" s="6" t="str">
        <f aca="false">IF(H1977&lt;=0,"Below 0%",IF(H1977&lt;=0.05,"0-5%",IF(H1977&lt;=0.1,"5-10%",IF(H1977&lt;=0.2,"10-20%",IF(H1977&lt;=0.4,"20-40%","Above 40%")))))</f>
        <v>20-40%</v>
      </c>
    </row>
    <row r="1978" customFormat="false" ht="15" hidden="false" customHeight="false" outlineLevel="0" collapsed="false">
      <c r="A1978" s="6" t="s">
        <v>158</v>
      </c>
      <c r="B1978" s="45" t="n">
        <v>45427</v>
      </c>
      <c r="C1978" s="6" t="s">
        <v>176</v>
      </c>
      <c r="D1978" s="6" t="s">
        <v>188</v>
      </c>
      <c r="E1978" s="6" t="s">
        <v>187</v>
      </c>
      <c r="F1978" s="34" t="n">
        <v>0.429978102445602</v>
      </c>
      <c r="G1978" s="34" t="n">
        <v>0.350077041602465</v>
      </c>
      <c r="H1978" s="34" t="n">
        <v>0.228238505665475</v>
      </c>
      <c r="I1978" s="35" t="n">
        <v>2.85</v>
      </c>
      <c r="J1978" s="6" t="n">
        <v>1</v>
      </c>
      <c r="K1978" s="35" t="n">
        <v>1.85</v>
      </c>
      <c r="L1978" s="42" t="n">
        <v>130.952394552436</v>
      </c>
      <c r="M1978" s="42" t="n">
        <v>242.261929922007</v>
      </c>
      <c r="N1978" s="42" t="n">
        <v>6658.92926299138</v>
      </c>
      <c r="O1978" s="6" t="str">
        <f aca="false">IF(H1978&lt;=0,"Below 0%",IF(H1978&lt;=0.05,"0-5%",IF(H1978&lt;=0.1,"5-10%",IF(H1978&lt;=0.2,"10-20%",IF(H1978&lt;=0.4,"20-40%","Above 40%")))))</f>
        <v>20-40%</v>
      </c>
    </row>
    <row r="1979" customFormat="false" ht="15" hidden="false" customHeight="false" outlineLevel="0" collapsed="false">
      <c r="A1979" s="6" t="s">
        <v>158</v>
      </c>
      <c r="B1979" s="45" t="n">
        <v>45427</v>
      </c>
      <c r="C1979" s="6" t="s">
        <v>176</v>
      </c>
      <c r="D1979" s="6" t="s">
        <v>188</v>
      </c>
      <c r="E1979" s="6" t="s">
        <v>174</v>
      </c>
      <c r="F1979" s="34" t="n">
        <v>0.315341413021088</v>
      </c>
      <c r="G1979" s="34" t="n">
        <v>0.234206471494607</v>
      </c>
      <c r="H1979" s="34" t="n">
        <v>0.34642484901767</v>
      </c>
      <c r="I1979" s="35" t="n">
        <v>4.26</v>
      </c>
      <c r="J1979" s="6" t="n">
        <v>0</v>
      </c>
      <c r="K1979" s="35" t="n">
        <v>-1</v>
      </c>
      <c r="L1979" s="42" t="n">
        <v>130.952394552436</v>
      </c>
      <c r="M1979" s="42" t="n">
        <v>-130.952394552436</v>
      </c>
      <c r="N1979" s="42" t="n">
        <v>6527.97686843895</v>
      </c>
      <c r="O1979" s="6" t="str">
        <f aca="false">IF(H1979&lt;=0,"Below 0%",IF(H1979&lt;=0.05,"0-5%",IF(H1979&lt;=0.1,"5-10%",IF(H1979&lt;=0.2,"10-20%",IF(H1979&lt;=0.4,"20-40%","Above 40%")))))</f>
        <v>20-40%</v>
      </c>
    </row>
    <row r="1980" customFormat="false" ht="15" hidden="false" customHeight="false" outlineLevel="0" collapsed="false">
      <c r="A1980" s="6" t="s">
        <v>158</v>
      </c>
      <c r="B1980" s="45" t="n">
        <v>45431</v>
      </c>
      <c r="C1980" s="6" t="s">
        <v>196</v>
      </c>
      <c r="D1980" s="6" t="s">
        <v>207</v>
      </c>
      <c r="E1980" s="6" t="s">
        <v>187</v>
      </c>
      <c r="F1980" s="34" t="n">
        <v>0.364014029502869</v>
      </c>
      <c r="G1980" s="34" t="n">
        <v>0.32948347770292</v>
      </c>
      <c r="H1980" s="34" t="n">
        <v>0.104802073963429</v>
      </c>
      <c r="I1980" s="35" t="n">
        <v>3</v>
      </c>
      <c r="J1980" s="6" t="n">
        <v>0</v>
      </c>
      <c r="K1980" s="35" t="n">
        <v>-1</v>
      </c>
      <c r="L1980" s="42" t="n">
        <v>75.1060780883737</v>
      </c>
      <c r="M1980" s="42" t="n">
        <v>-75.1060780883737</v>
      </c>
      <c r="N1980" s="42" t="n">
        <v>6452.87079035057</v>
      </c>
      <c r="O1980" s="6" t="str">
        <f aca="false">IF(H1980&lt;=0,"Below 0%",IF(H1980&lt;=0.05,"0-5%",IF(H1980&lt;=0.1,"5-10%",IF(H1980&lt;=0.2,"10-20%",IF(H1980&lt;=0.4,"20-40%","Above 40%")))))</f>
        <v>10-20%</v>
      </c>
    </row>
    <row r="1981" customFormat="false" ht="15" hidden="false" customHeight="false" outlineLevel="0" collapsed="false">
      <c r="A1981" s="6" t="s">
        <v>159</v>
      </c>
      <c r="B1981" s="45" t="n">
        <v>45520</v>
      </c>
      <c r="C1981" s="6" t="s">
        <v>176</v>
      </c>
      <c r="D1981" s="6" t="s">
        <v>184</v>
      </c>
      <c r="E1981" s="6" t="s">
        <v>174</v>
      </c>
      <c r="F1981" s="34" t="n">
        <v>0.281523942947388</v>
      </c>
      <c r="G1981" s="34" t="n">
        <v>0.222382671480144</v>
      </c>
      <c r="H1981" s="34" t="n">
        <v>0.265943704487442</v>
      </c>
      <c r="I1981" s="35" t="n">
        <v>4.5</v>
      </c>
      <c r="J1981" s="6" t="n">
        <v>0</v>
      </c>
      <c r="K1981" s="35" t="n">
        <v>-1</v>
      </c>
      <c r="L1981" s="42" t="n">
        <v>122.999895477305</v>
      </c>
      <c r="M1981" s="42" t="n">
        <v>-122.999895477305</v>
      </c>
      <c r="N1981" s="42" t="n">
        <v>6329.87089487327</v>
      </c>
      <c r="O1981" s="6" t="str">
        <f aca="false">IF(H1981&lt;=0,"Below 0%",IF(H1981&lt;=0.05,"0-5%",IF(H1981&lt;=0.1,"5-10%",IF(H1981&lt;=0.2,"10-20%",IF(H1981&lt;=0.4,"20-40%","Above 40%")))))</f>
        <v>20-40%</v>
      </c>
    </row>
    <row r="1982" customFormat="false" ht="15" hidden="false" customHeight="false" outlineLevel="0" collapsed="false">
      <c r="A1982" s="6" t="s">
        <v>159</v>
      </c>
      <c r="B1982" s="45" t="n">
        <v>45521</v>
      </c>
      <c r="C1982" s="6" t="s">
        <v>173</v>
      </c>
      <c r="D1982" s="6" t="s">
        <v>201</v>
      </c>
      <c r="E1982" s="6" t="s">
        <v>177</v>
      </c>
      <c r="F1982" s="34" t="n">
        <v>0.399861425161362</v>
      </c>
      <c r="G1982" s="34" t="n">
        <v>0.361427160705852</v>
      </c>
      <c r="H1982" s="34" t="n">
        <v>0.106340277195685</v>
      </c>
      <c r="I1982" s="35" t="n">
        <v>2.78</v>
      </c>
      <c r="J1982" s="6" t="n">
        <v>1</v>
      </c>
      <c r="K1982" s="35" t="n">
        <v>1.78</v>
      </c>
      <c r="L1982" s="42" t="n">
        <v>99.2285158843482</v>
      </c>
      <c r="M1982" s="42" t="n">
        <v>176.62675827414</v>
      </c>
      <c r="N1982" s="42" t="n">
        <v>6506.49765314741</v>
      </c>
      <c r="O1982" s="6" t="str">
        <f aca="false">IF(H1982&lt;=0,"Below 0%",IF(H1982&lt;=0.05,"0-5%",IF(H1982&lt;=0.1,"5-10%",IF(H1982&lt;=0.2,"10-20%",IF(H1982&lt;=0.4,"20-40%","Above 40%")))))</f>
        <v>10-20%</v>
      </c>
    </row>
    <row r="1983" customFormat="false" ht="15" hidden="false" customHeight="false" outlineLevel="0" collapsed="false">
      <c r="A1983" s="6" t="s">
        <v>159</v>
      </c>
      <c r="B1983" s="45" t="n">
        <v>45521</v>
      </c>
      <c r="C1983" s="6" t="s">
        <v>207</v>
      </c>
      <c r="D1983" s="6" t="s">
        <v>199</v>
      </c>
      <c r="E1983" s="6" t="s">
        <v>174</v>
      </c>
      <c r="F1983" s="34" t="n">
        <v>0.322779089212418</v>
      </c>
      <c r="G1983" s="34" t="n">
        <v>0.269728122649282</v>
      </c>
      <c r="H1983" s="34" t="n">
        <v>0.196683112024311</v>
      </c>
      <c r="I1983" s="35" t="n">
        <v>3.7</v>
      </c>
      <c r="J1983" s="6" t="n">
        <v>1</v>
      </c>
      <c r="K1983" s="35" t="n">
        <v>2.7</v>
      </c>
      <c r="L1983" s="42" t="n">
        <v>113.868885700042</v>
      </c>
      <c r="M1983" s="42" t="n">
        <v>307.445991390114</v>
      </c>
      <c r="N1983" s="42" t="n">
        <v>6813.94364453752</v>
      </c>
      <c r="O1983" s="6" t="str">
        <f aca="false">IF(H1983&lt;=0,"Below 0%",IF(H1983&lt;=0.05,"0-5%",IF(H1983&lt;=0.1,"5-10%",IF(H1983&lt;=0.2,"10-20%",IF(H1983&lt;=0.4,"20-40%","Above 40%")))))</f>
        <v>10-20%</v>
      </c>
    </row>
    <row r="1984" customFormat="false" ht="15" hidden="false" customHeight="false" outlineLevel="0" collapsed="false">
      <c r="A1984" s="6" t="s">
        <v>159</v>
      </c>
      <c r="B1984" s="45" t="n">
        <v>45521</v>
      </c>
      <c r="C1984" s="6" t="s">
        <v>189</v>
      </c>
      <c r="D1984" s="6" t="s">
        <v>182</v>
      </c>
      <c r="E1984" s="6" t="s">
        <v>174</v>
      </c>
      <c r="F1984" s="34" t="n">
        <v>0.306417942047119</v>
      </c>
      <c r="G1984" s="34" t="n">
        <v>0.254281434249339</v>
      </c>
      <c r="H1984" s="34" t="n">
        <v>0.20503466150288</v>
      </c>
      <c r="I1984" s="35" t="n">
        <v>3.91</v>
      </c>
      <c r="J1984" s="6" t="n">
        <v>0</v>
      </c>
      <c r="K1984" s="35" t="n">
        <v>-1</v>
      </c>
      <c r="L1984" s="42" t="n">
        <v>107.724262549659</v>
      </c>
      <c r="M1984" s="42" t="n">
        <v>-107.724262549659</v>
      </c>
      <c r="N1984" s="42" t="n">
        <v>6706.21938198786</v>
      </c>
      <c r="O1984" s="6" t="str">
        <f aca="false">IF(H1984&lt;=0,"Below 0%",IF(H1984&lt;=0.05,"0-5%",IF(H1984&lt;=0.1,"5-10%",IF(H1984&lt;=0.2,"10-20%",IF(H1984&lt;=0.4,"20-40%","Above 40%")))))</f>
        <v>20-40%</v>
      </c>
    </row>
    <row r="1985" customFormat="false" ht="15" hidden="false" customHeight="false" outlineLevel="0" collapsed="false">
      <c r="A1985" s="6" t="s">
        <v>159</v>
      </c>
      <c r="B1985" s="45" t="n">
        <v>45522</v>
      </c>
      <c r="C1985" s="6" t="s">
        <v>190</v>
      </c>
      <c r="D1985" s="6" t="s">
        <v>194</v>
      </c>
      <c r="E1985" s="6" t="s">
        <v>177</v>
      </c>
      <c r="F1985" s="34" t="n">
        <v>0.668648540973663</v>
      </c>
      <c r="G1985" s="34" t="n">
        <v>0.531150112985751</v>
      </c>
      <c r="H1985" s="34" t="n">
        <v>0.258869243602328</v>
      </c>
      <c r="I1985" s="35" t="n">
        <v>1.88</v>
      </c>
      <c r="J1985" s="6" t="n">
        <v>1</v>
      </c>
      <c r="K1985" s="35" t="n">
        <v>0.88</v>
      </c>
      <c r="L1985" s="42" t="n">
        <v>134.124387639757</v>
      </c>
      <c r="M1985" s="42" t="n">
        <v>118.029461122986</v>
      </c>
      <c r="N1985" s="42" t="n">
        <v>6824.24884311085</v>
      </c>
      <c r="O1985" s="6" t="str">
        <f aca="false">IF(H1985&lt;=0,"Below 0%",IF(H1985&lt;=0.05,"0-5%",IF(H1985&lt;=0.1,"5-10%",IF(H1985&lt;=0.2,"10-20%",IF(H1985&lt;=0.4,"20-40%","Above 40%")))))</f>
        <v>20-40%</v>
      </c>
    </row>
    <row r="1986" customFormat="false" ht="15" hidden="false" customHeight="false" outlineLevel="0" collapsed="false">
      <c r="A1986" s="6" t="s">
        <v>159</v>
      </c>
      <c r="B1986" s="45" t="n">
        <v>45523</v>
      </c>
      <c r="C1986" s="6" t="s">
        <v>195</v>
      </c>
      <c r="D1986" s="6" t="s">
        <v>181</v>
      </c>
      <c r="E1986" s="6" t="s">
        <v>174</v>
      </c>
      <c r="F1986" s="34" t="n">
        <v>0.27956822514534</v>
      </c>
      <c r="G1986" s="34" t="n">
        <v>0.21932628594934</v>
      </c>
      <c r="H1986" s="34" t="n">
        <v>0.274668122588437</v>
      </c>
      <c r="I1986" s="35" t="n">
        <v>4.52</v>
      </c>
      <c r="J1986" s="6" t="n">
        <v>1</v>
      </c>
      <c r="K1986" s="35" t="n">
        <v>3.52</v>
      </c>
      <c r="L1986" s="42" t="n">
        <v>127.784242628793</v>
      </c>
      <c r="M1986" s="42" t="n">
        <v>449.80053405335</v>
      </c>
      <c r="N1986" s="42" t="n">
        <v>7274.0493771642</v>
      </c>
      <c r="O1986" s="6" t="str">
        <f aca="false">IF(H1986&lt;=0,"Below 0%",IF(H1986&lt;=0.05,"0-5%",IF(H1986&lt;=0.1,"5-10%",IF(H1986&lt;=0.2,"10-20%",IF(H1986&lt;=0.4,"20-40%","Above 40%")))))</f>
        <v>20-40%</v>
      </c>
    </row>
    <row r="1987" customFormat="false" ht="15" hidden="false" customHeight="false" outlineLevel="0" collapsed="false">
      <c r="A1987" s="6" t="s">
        <v>159</v>
      </c>
      <c r="B1987" s="45" t="n">
        <v>45528</v>
      </c>
      <c r="C1987" s="6" t="s">
        <v>182</v>
      </c>
      <c r="D1987" s="6" t="s">
        <v>185</v>
      </c>
      <c r="E1987" s="6" t="s">
        <v>177</v>
      </c>
      <c r="F1987" s="34" t="n">
        <v>0.639955639839172</v>
      </c>
      <c r="G1987" s="34" t="n">
        <v>0.543398567480684</v>
      </c>
      <c r="H1987" s="34" t="n">
        <v>0.177691069017993</v>
      </c>
      <c r="I1987" s="35" t="n">
        <v>1.84</v>
      </c>
      <c r="J1987" s="6" t="n">
        <v>1</v>
      </c>
      <c r="K1987" s="35" t="n">
        <v>0.84</v>
      </c>
      <c r="L1987" s="42" t="n">
        <v>145.480987543284</v>
      </c>
      <c r="M1987" s="42" t="n">
        <v>122.204029536359</v>
      </c>
      <c r="N1987" s="42" t="n">
        <v>7396.25340670056</v>
      </c>
      <c r="O1987" s="6" t="str">
        <f aca="false">IF(H1987&lt;=0,"Below 0%",IF(H1987&lt;=0.05,"0-5%",IF(H1987&lt;=0.1,"5-10%",IF(H1987&lt;=0.2,"10-20%",IF(H1987&lt;=0.4,"20-40%","Above 40%")))))</f>
        <v>10-20%</v>
      </c>
    </row>
    <row r="1988" customFormat="false" ht="15" hidden="false" customHeight="false" outlineLevel="0" collapsed="false">
      <c r="A1988" s="6" t="s">
        <v>159</v>
      </c>
      <c r="B1988" s="45" t="n">
        <v>45528</v>
      </c>
      <c r="C1988" s="6" t="s">
        <v>201</v>
      </c>
      <c r="D1988" s="6" t="s">
        <v>176</v>
      </c>
      <c r="E1988" s="6" t="s">
        <v>177</v>
      </c>
      <c r="F1988" s="34" t="n">
        <v>0.464505463838577</v>
      </c>
      <c r="G1988" s="34" t="n">
        <v>0.354691001201572</v>
      </c>
      <c r="H1988" s="34" t="n">
        <v>0.309606001463222</v>
      </c>
      <c r="I1988" s="35" t="n">
        <v>2.79</v>
      </c>
      <c r="J1988" s="6" t="n">
        <v>0</v>
      </c>
      <c r="K1988" s="35" t="n">
        <v>-1</v>
      </c>
      <c r="L1988" s="42" t="n">
        <v>145.480987543284</v>
      </c>
      <c r="M1988" s="42" t="n">
        <v>-145.480987543284</v>
      </c>
      <c r="N1988" s="42" t="n">
        <v>7250.77241915727</v>
      </c>
      <c r="O1988" s="6" t="str">
        <f aca="false">IF(H1988&lt;=0,"Below 0%",IF(H1988&lt;=0.05,"0-5%",IF(H1988&lt;=0.1,"5-10%",IF(H1988&lt;=0.2,"10-20%",IF(H1988&lt;=0.4,"20-40%","Above 40%")))))</f>
        <v>20-40%</v>
      </c>
    </row>
    <row r="1989" customFormat="false" ht="15" hidden="false" customHeight="false" outlineLevel="0" collapsed="false">
      <c r="A1989" s="6" t="s">
        <v>159</v>
      </c>
      <c r="B1989" s="45" t="n">
        <v>45528</v>
      </c>
      <c r="C1989" s="6" t="s">
        <v>180</v>
      </c>
      <c r="D1989" s="6" t="s">
        <v>189</v>
      </c>
      <c r="E1989" s="6" t="s">
        <v>187</v>
      </c>
      <c r="F1989" s="34" t="n">
        <v>0.523575246334076</v>
      </c>
      <c r="G1989" s="34" t="n">
        <v>0.445334310933138</v>
      </c>
      <c r="H1989" s="34" t="n">
        <v>0.175690337528664</v>
      </c>
      <c r="I1989" s="35" t="n">
        <v>2.21</v>
      </c>
      <c r="J1989" s="6" t="n">
        <v>0</v>
      </c>
      <c r="K1989" s="35" t="n">
        <v>-1</v>
      </c>
      <c r="L1989" s="42" t="n">
        <v>145.480987543284</v>
      </c>
      <c r="M1989" s="42" t="n">
        <v>-145.480987543284</v>
      </c>
      <c r="N1989" s="42" t="n">
        <v>7105.29143161399</v>
      </c>
      <c r="O1989" s="6" t="str">
        <f aca="false">IF(H1989&lt;=0,"Below 0%",IF(H1989&lt;=0.05,"0-5%",IF(H1989&lt;=0.1,"5-10%",IF(H1989&lt;=0.2,"10-20%",IF(H1989&lt;=0.4,"20-40%","Above 40%")))))</f>
        <v>10-20%</v>
      </c>
    </row>
    <row r="1990" customFormat="false" ht="15" hidden="false" customHeight="false" outlineLevel="0" collapsed="false">
      <c r="A1990" s="6" t="s">
        <v>159</v>
      </c>
      <c r="B1990" s="45" t="n">
        <v>45529</v>
      </c>
      <c r="C1990" s="6" t="s">
        <v>199</v>
      </c>
      <c r="D1990" s="6" t="s">
        <v>188</v>
      </c>
      <c r="E1990" s="6" t="s">
        <v>177</v>
      </c>
      <c r="F1990" s="34" t="n">
        <v>0.52196329832077</v>
      </c>
      <c r="G1990" s="34" t="n">
        <v>0.426346198615883</v>
      </c>
      <c r="H1990" s="34" t="n">
        <v>0.224271026727352</v>
      </c>
      <c r="I1990" s="35" t="n">
        <v>2.32</v>
      </c>
      <c r="J1990" s="6" t="n">
        <v>0</v>
      </c>
      <c r="K1990" s="35" t="n">
        <v>-1</v>
      </c>
      <c r="L1990" s="42" t="n">
        <v>142.10582863228</v>
      </c>
      <c r="M1990" s="42" t="n">
        <v>-142.10582863228</v>
      </c>
      <c r="N1990" s="42" t="n">
        <v>6963.18560298171</v>
      </c>
      <c r="O1990" s="6" t="str">
        <f aca="false">IF(H1990&lt;=0,"Below 0%",IF(H1990&lt;=0.05,"0-5%",IF(H1990&lt;=0.1,"5-10%",IF(H1990&lt;=0.2,"10-20%",IF(H1990&lt;=0.4,"20-40%","Above 40%")))))</f>
        <v>20-40%</v>
      </c>
    </row>
    <row r="1991" customFormat="false" ht="15" hidden="false" customHeight="false" outlineLevel="0" collapsed="false">
      <c r="A1991" s="6" t="s">
        <v>159</v>
      </c>
      <c r="B1991" s="45" t="n">
        <v>45535</v>
      </c>
      <c r="C1991" s="6" t="s">
        <v>206</v>
      </c>
      <c r="D1991" s="6" t="s">
        <v>179</v>
      </c>
      <c r="E1991" s="6" t="s">
        <v>177</v>
      </c>
      <c r="F1991" s="34" t="n">
        <v>0.263392478227615</v>
      </c>
      <c r="G1991" s="34" t="n">
        <v>0.211721123547283</v>
      </c>
      <c r="H1991" s="34" t="n">
        <v>0.24405384694075</v>
      </c>
      <c r="I1991" s="35" t="n">
        <v>4.7</v>
      </c>
      <c r="J1991" s="6" t="n">
        <v>0</v>
      </c>
      <c r="K1991" s="35" t="n">
        <v>-1</v>
      </c>
      <c r="L1991" s="42" t="n">
        <v>111.949509794652</v>
      </c>
      <c r="M1991" s="42" t="n">
        <v>-111.949509794652</v>
      </c>
      <c r="N1991" s="42" t="n">
        <v>6851.23609318706</v>
      </c>
      <c r="O1991" s="6" t="str">
        <f aca="false">IF(H1991&lt;=0,"Below 0%",IF(H1991&lt;=0.05,"0-5%",IF(H1991&lt;=0.1,"5-10%",IF(H1991&lt;=0.2,"10-20%",IF(H1991&lt;=0.4,"20-40%","Above 40%")))))</f>
        <v>20-40%</v>
      </c>
    </row>
    <row r="1992" customFormat="false" ht="15" hidden="false" customHeight="false" outlineLevel="0" collapsed="false">
      <c r="A1992" s="6" t="s">
        <v>159</v>
      </c>
      <c r="B1992" s="45" t="n">
        <v>45535</v>
      </c>
      <c r="C1992" s="6" t="s">
        <v>173</v>
      </c>
      <c r="D1992" s="6" t="s">
        <v>199</v>
      </c>
      <c r="E1992" s="6" t="s">
        <v>174</v>
      </c>
      <c r="F1992" s="34" t="n">
        <v>0.327008754014969</v>
      </c>
      <c r="G1992" s="34" t="n">
        <v>0.281386738471895</v>
      </c>
      <c r="H1992" s="34" t="n">
        <v>0.162132784902479</v>
      </c>
      <c r="I1992" s="35" t="n">
        <v>3.5</v>
      </c>
      <c r="J1992" s="6" t="n">
        <v>0</v>
      </c>
      <c r="K1992" s="35" t="n">
        <v>-1</v>
      </c>
      <c r="L1992" s="42" t="n">
        <v>100.639366503936</v>
      </c>
      <c r="M1992" s="42" t="n">
        <v>-100.639366503936</v>
      </c>
      <c r="N1992" s="42" t="n">
        <v>6750.59672668312</v>
      </c>
      <c r="O1992" s="6" t="str">
        <f aca="false">IF(H1992&lt;=0,"Below 0%",IF(H1992&lt;=0.05,"0-5%",IF(H1992&lt;=0.1,"5-10%",IF(H1992&lt;=0.2,"10-20%",IF(H1992&lt;=0.4,"20-40%","Above 40%")))))</f>
        <v>10-20%</v>
      </c>
    </row>
    <row r="1993" customFormat="false" ht="15" hidden="false" customHeight="false" outlineLevel="0" collapsed="false">
      <c r="A1993" s="6" t="s">
        <v>159</v>
      </c>
      <c r="B1993" s="45" t="n">
        <v>45535</v>
      </c>
      <c r="C1993" s="6" t="s">
        <v>209</v>
      </c>
      <c r="D1993" s="6" t="s">
        <v>184</v>
      </c>
      <c r="E1993" s="6" t="s">
        <v>187</v>
      </c>
      <c r="F1993" s="34" t="n">
        <v>0.365431427955627</v>
      </c>
      <c r="G1993" s="34" t="n">
        <v>0.310669500834558</v>
      </c>
      <c r="H1993" s="34" t="n">
        <v>0.176270689507536</v>
      </c>
      <c r="I1993" s="35" t="n">
        <v>3.2</v>
      </c>
      <c r="J1993" s="6" t="n">
        <v>0</v>
      </c>
      <c r="K1993" s="35" t="n">
        <v>-1</v>
      </c>
      <c r="L1993" s="42" t="n">
        <v>134.025948031232</v>
      </c>
      <c r="M1993" s="42" t="n">
        <v>-134.025948031232</v>
      </c>
      <c r="N1993" s="42" t="n">
        <v>6616.57077865189</v>
      </c>
      <c r="O1993" s="6" t="str">
        <f aca="false">IF(H1993&lt;=0,"Below 0%",IF(H1993&lt;=0.05,"0-5%",IF(H1993&lt;=0.1,"5-10%",IF(H1993&lt;=0.2,"10-20%",IF(H1993&lt;=0.4,"20-40%","Above 40%")))))</f>
        <v>10-20%</v>
      </c>
    </row>
    <row r="1994" customFormat="false" ht="15" hidden="false" customHeight="false" outlineLevel="0" collapsed="false">
      <c r="A1994" s="6" t="s">
        <v>159</v>
      </c>
      <c r="B1994" s="45" t="n">
        <v>45535</v>
      </c>
      <c r="C1994" s="6" t="s">
        <v>195</v>
      </c>
      <c r="D1994" s="6" t="s">
        <v>182</v>
      </c>
      <c r="E1994" s="6" t="s">
        <v>174</v>
      </c>
      <c r="F1994" s="34" t="n">
        <v>0.310803085565567</v>
      </c>
      <c r="G1994" s="34" t="n">
        <v>0.23715264560335</v>
      </c>
      <c r="H1994" s="34" t="n">
        <v>0.310561325490762</v>
      </c>
      <c r="I1994" s="35" t="n">
        <v>4.2</v>
      </c>
      <c r="J1994" s="6" t="n">
        <v>0</v>
      </c>
      <c r="K1994" s="35" t="n">
        <v>-1</v>
      </c>
      <c r="L1994" s="42" t="n">
        <v>139.263712059634</v>
      </c>
      <c r="M1994" s="42" t="n">
        <v>-139.263712059634</v>
      </c>
      <c r="N1994" s="42" t="n">
        <v>6477.30706659226</v>
      </c>
      <c r="O1994" s="6" t="str">
        <f aca="false">IF(H1994&lt;=0,"Below 0%",IF(H1994&lt;=0.05,"0-5%",IF(H1994&lt;=0.1,"5-10%",IF(H1994&lt;=0.2,"10-20%",IF(H1994&lt;=0.4,"20-40%","Above 40%")))))</f>
        <v>20-40%</v>
      </c>
    </row>
    <row r="1995" customFormat="false" ht="15" hidden="false" customHeight="false" outlineLevel="0" collapsed="false">
      <c r="A1995" s="6" t="s">
        <v>159</v>
      </c>
      <c r="B1995" s="45" t="n">
        <v>45535</v>
      </c>
      <c r="C1995" s="6" t="s">
        <v>207</v>
      </c>
      <c r="D1995" s="6" t="s">
        <v>203</v>
      </c>
      <c r="E1995" s="6" t="s">
        <v>187</v>
      </c>
      <c r="F1995" s="34" t="n">
        <v>0.521970272064209</v>
      </c>
      <c r="G1995" s="34" t="n">
        <v>0.473350295960193</v>
      </c>
      <c r="H1995" s="34" t="n">
        <v>0.102714578440033</v>
      </c>
      <c r="I1995" s="35" t="n">
        <v>2.1</v>
      </c>
      <c r="J1995" s="6" t="n">
        <v>0</v>
      </c>
      <c r="K1995" s="35" t="n">
        <v>-1</v>
      </c>
      <c r="L1995" s="42" t="n">
        <v>139.263712059634</v>
      </c>
      <c r="M1995" s="42" t="n">
        <v>-139.263712059634</v>
      </c>
      <c r="N1995" s="42" t="n">
        <v>6338.04335453262</v>
      </c>
      <c r="O1995" s="6" t="str">
        <f aca="false">IF(H1995&lt;=0,"Below 0%",IF(H1995&lt;=0.05,"0-5%",IF(H1995&lt;=0.1,"5-10%",IF(H1995&lt;=0.2,"10-20%",IF(H1995&lt;=0.4,"20-40%","Above 40%")))))</f>
        <v>10-20%</v>
      </c>
    </row>
    <row r="1996" customFormat="false" ht="15" hidden="false" customHeight="false" outlineLevel="0" collapsed="false">
      <c r="A1996" s="6" t="s">
        <v>159</v>
      </c>
      <c r="B1996" s="45" t="n">
        <v>45536</v>
      </c>
      <c r="C1996" s="6" t="s">
        <v>190</v>
      </c>
      <c r="D1996" s="6" t="s">
        <v>180</v>
      </c>
      <c r="E1996" s="6" t="s">
        <v>174</v>
      </c>
      <c r="F1996" s="34" t="n">
        <v>0.256436049938202</v>
      </c>
      <c r="G1996" s="34" t="n">
        <v>0.218181818181818</v>
      </c>
      <c r="H1996" s="34" t="n">
        <v>0.175331895550092</v>
      </c>
      <c r="I1996" s="35" t="n">
        <v>4.55</v>
      </c>
      <c r="J1996" s="6" t="n">
        <v>1</v>
      </c>
      <c r="K1996" s="35" t="n">
        <v>3.55</v>
      </c>
      <c r="L1996" s="42" t="n">
        <v>74.442563053269</v>
      </c>
      <c r="M1996" s="42" t="n">
        <v>264.271098839105</v>
      </c>
      <c r="N1996" s="42" t="n">
        <v>6602.31445337173</v>
      </c>
      <c r="O1996" s="6" t="str">
        <f aca="false">IF(H1996&lt;=0,"Below 0%",IF(H1996&lt;=0.05,"0-5%",IF(H1996&lt;=0.1,"5-10%",IF(H1996&lt;=0.2,"10-20%",IF(H1996&lt;=0.4,"20-40%","Above 40%")))))</f>
        <v>10-20%</v>
      </c>
    </row>
    <row r="1997" customFormat="false" ht="15" hidden="false" customHeight="false" outlineLevel="0" collapsed="false">
      <c r="A1997" s="6" t="s">
        <v>159</v>
      </c>
      <c r="B1997" s="45" t="n">
        <v>45536</v>
      </c>
      <c r="C1997" s="6" t="s">
        <v>176</v>
      </c>
      <c r="D1997" s="6" t="s">
        <v>183</v>
      </c>
      <c r="E1997" s="6" t="s">
        <v>177</v>
      </c>
      <c r="F1997" s="34" t="n">
        <v>0.639253675937653</v>
      </c>
      <c r="G1997" s="34" t="n">
        <v>0.524433849821216</v>
      </c>
      <c r="H1997" s="34" t="n">
        <v>0.218940532072024</v>
      </c>
      <c r="I1997" s="35" t="n">
        <v>1.9</v>
      </c>
      <c r="J1997" s="6" t="n">
        <v>1</v>
      </c>
      <c r="K1997" s="35" t="n">
        <v>0.9</v>
      </c>
      <c r="L1997" s="42" t="n">
        <v>126.760867090652</v>
      </c>
      <c r="M1997" s="42" t="n">
        <v>114.084780381587</v>
      </c>
      <c r="N1997" s="42" t="n">
        <v>6716.39923375332</v>
      </c>
      <c r="O1997" s="6" t="str">
        <f aca="false">IF(H1997&lt;=0,"Below 0%",IF(H1997&lt;=0.05,"0-5%",IF(H1997&lt;=0.1,"5-10%",IF(H1997&lt;=0.2,"10-20%",IF(H1997&lt;=0.4,"20-40%","Above 40%")))))</f>
        <v>20-40%</v>
      </c>
    </row>
    <row r="1998" customFormat="false" ht="15" hidden="false" customHeight="false" outlineLevel="0" collapsed="false">
      <c r="A1998" s="6" t="s">
        <v>159</v>
      </c>
      <c r="B1998" s="45" t="n">
        <v>45536</v>
      </c>
      <c r="C1998" s="6" t="s">
        <v>188</v>
      </c>
      <c r="D1998" s="6" t="s">
        <v>181</v>
      </c>
      <c r="E1998" s="6" t="s">
        <v>174</v>
      </c>
      <c r="F1998" s="34" t="n">
        <v>0.319429337978363</v>
      </c>
      <c r="G1998" s="34" t="n">
        <v>0.239468480132026</v>
      </c>
      <c r="H1998" s="34" t="n">
        <v>0.333909739612712</v>
      </c>
      <c r="I1998" s="35" t="n">
        <v>4.12</v>
      </c>
      <c r="J1998" s="6" t="n">
        <v>0</v>
      </c>
      <c r="K1998" s="35" t="n">
        <v>-1</v>
      </c>
      <c r="L1998" s="42" t="n">
        <v>126.760867090652</v>
      </c>
      <c r="M1998" s="42" t="n">
        <v>-126.760867090652</v>
      </c>
      <c r="N1998" s="42" t="n">
        <v>6589.63836666266</v>
      </c>
      <c r="O1998" s="6" t="str">
        <f aca="false">IF(H1998&lt;=0,"Below 0%",IF(H1998&lt;=0.05,"0-5%",IF(H1998&lt;=0.1,"5-10%",IF(H1998&lt;=0.2,"10-20%",IF(H1998&lt;=0.4,"20-40%","Above 40%")))))</f>
        <v>20-40%</v>
      </c>
    </row>
    <row r="1999" customFormat="false" ht="15" hidden="false" customHeight="false" outlineLevel="0" collapsed="false">
      <c r="A1999" s="6" t="s">
        <v>159</v>
      </c>
      <c r="B1999" s="45" t="n">
        <v>45549</v>
      </c>
      <c r="C1999" s="6" t="s">
        <v>199</v>
      </c>
      <c r="D1999" s="6" t="s">
        <v>190</v>
      </c>
      <c r="E1999" s="6" t="s">
        <v>174</v>
      </c>
      <c r="F1999" s="34" t="n">
        <v>0.323060184717178</v>
      </c>
      <c r="G1999" s="34" t="n">
        <v>0.240067520550819</v>
      </c>
      <c r="H1999" s="34" t="n">
        <v>0.345705508083471</v>
      </c>
      <c r="I1999" s="35" t="n">
        <v>4.12</v>
      </c>
      <c r="J1999" s="6" t="n">
        <v>0</v>
      </c>
      <c r="K1999" s="35" t="n">
        <v>-1</v>
      </c>
      <c r="L1999" s="42" t="n">
        <v>131.792767333253</v>
      </c>
      <c r="M1999" s="42" t="n">
        <v>-131.792767333253</v>
      </c>
      <c r="N1999" s="42" t="n">
        <v>6457.84559932941</v>
      </c>
      <c r="O1999" s="6" t="str">
        <f aca="false">IF(H1999&lt;=0,"Below 0%",IF(H1999&lt;=0.05,"0-5%",IF(H1999&lt;=0.1,"5-10%",IF(H1999&lt;=0.2,"10-20%",IF(H1999&lt;=0.4,"20-40%","Above 40%")))))</f>
        <v>20-40%</v>
      </c>
    </row>
    <row r="2000" customFormat="false" ht="15" hidden="false" customHeight="false" outlineLevel="0" collapsed="false">
      <c r="A2000" s="6" t="s">
        <v>159</v>
      </c>
      <c r="B2000" s="45" t="n">
        <v>45549</v>
      </c>
      <c r="C2000" s="6" t="s">
        <v>180</v>
      </c>
      <c r="D2000" s="6" t="s">
        <v>195</v>
      </c>
      <c r="E2000" s="6" t="s">
        <v>174</v>
      </c>
      <c r="F2000" s="34" t="n">
        <v>0.307272434234619</v>
      </c>
      <c r="G2000" s="34" t="n">
        <v>0.229451547613171</v>
      </c>
      <c r="H2000" s="34" t="n">
        <v>0.339160434658064</v>
      </c>
      <c r="I2000" s="35" t="n">
        <v>4.3</v>
      </c>
      <c r="J2000" s="6" t="n">
        <v>1</v>
      </c>
      <c r="K2000" s="35" t="n">
        <v>3.3</v>
      </c>
      <c r="L2000" s="42" t="n">
        <v>131.792767333253</v>
      </c>
      <c r="M2000" s="42" t="n">
        <v>434.916132199735</v>
      </c>
      <c r="N2000" s="42" t="n">
        <v>6892.76173152915</v>
      </c>
      <c r="O2000" s="6" t="str">
        <f aca="false">IF(H2000&lt;=0,"Below 0%",IF(H2000&lt;=0.05,"0-5%",IF(H2000&lt;=0.1,"5-10%",IF(H2000&lt;=0.2,"10-20%",IF(H2000&lt;=0.4,"20-40%","Above 40%")))))</f>
        <v>20-40%</v>
      </c>
    </row>
    <row r="2001" customFormat="false" ht="15" hidden="false" customHeight="false" outlineLevel="0" collapsed="false">
      <c r="A2001" s="6" t="s">
        <v>159</v>
      </c>
      <c r="B2001" s="45" t="n">
        <v>45549</v>
      </c>
      <c r="C2001" s="6" t="s">
        <v>179</v>
      </c>
      <c r="D2001" s="6" t="s">
        <v>176</v>
      </c>
      <c r="E2001" s="6" t="s">
        <v>174</v>
      </c>
      <c r="F2001" s="34" t="n">
        <v>0.293270140886307</v>
      </c>
      <c r="G2001" s="34" t="n">
        <v>0.23719536786311</v>
      </c>
      <c r="H2001" s="34" t="n">
        <v>0.236407538344335</v>
      </c>
      <c r="I2001" s="35" t="n">
        <v>4.2</v>
      </c>
      <c r="J2001" s="6" t="n">
        <v>0</v>
      </c>
      <c r="K2001" s="35" t="n">
        <v>-1</v>
      </c>
      <c r="L2001" s="42" t="n">
        <v>119.300559101361</v>
      </c>
      <c r="M2001" s="42" t="n">
        <v>-119.300559101361</v>
      </c>
      <c r="N2001" s="42" t="n">
        <v>6773.46117242779</v>
      </c>
      <c r="O2001" s="6" t="str">
        <f aca="false">IF(H2001&lt;=0,"Below 0%",IF(H2001&lt;=0.05,"0-5%",IF(H2001&lt;=0.1,"5-10%",IF(H2001&lt;=0.2,"10-20%",IF(H2001&lt;=0.4,"20-40%","Above 40%")))))</f>
        <v>20-40%</v>
      </c>
    </row>
    <row r="2002" customFormat="false" ht="15" hidden="false" customHeight="false" outlineLevel="0" collapsed="false">
      <c r="A2002" s="6" t="s">
        <v>159</v>
      </c>
      <c r="B2002" s="45" t="n">
        <v>45550</v>
      </c>
      <c r="C2002" s="6" t="s">
        <v>203</v>
      </c>
      <c r="D2002" s="6" t="s">
        <v>188</v>
      </c>
      <c r="E2002" s="6" t="s">
        <v>177</v>
      </c>
      <c r="F2002" s="34" t="n">
        <v>0.511047601699829</v>
      </c>
      <c r="G2002" s="34" t="n">
        <v>0.454520457545095</v>
      </c>
      <c r="H2002" s="34" t="n">
        <v>0.124366556480302</v>
      </c>
      <c r="I2002" s="35" t="n">
        <v>2.18</v>
      </c>
      <c r="J2002" s="6" t="n">
        <v>1</v>
      </c>
      <c r="K2002" s="35" t="n">
        <v>1.18</v>
      </c>
      <c r="L2002" s="42" t="n">
        <v>135.469223448556</v>
      </c>
      <c r="M2002" s="42" t="n">
        <v>159.853683669296</v>
      </c>
      <c r="N2002" s="42" t="n">
        <v>6933.31485609708</v>
      </c>
      <c r="O2002" s="6" t="str">
        <f aca="false">IF(H2002&lt;=0,"Below 0%",IF(H2002&lt;=0.05,"0-5%",IF(H2002&lt;=0.1,"5-10%",IF(H2002&lt;=0.2,"10-20%",IF(H2002&lt;=0.4,"20-40%","Above 40%")))))</f>
        <v>10-20%</v>
      </c>
    </row>
    <row r="2003" customFormat="false" ht="15" hidden="false" customHeight="false" outlineLevel="0" collapsed="false">
      <c r="A2003" s="6" t="s">
        <v>159</v>
      </c>
      <c r="B2003" s="45" t="n">
        <v>45550</v>
      </c>
      <c r="C2003" s="6" t="s">
        <v>181</v>
      </c>
      <c r="D2003" s="6" t="s">
        <v>185</v>
      </c>
      <c r="E2003" s="6" t="s">
        <v>177</v>
      </c>
      <c r="F2003" s="34" t="n">
        <v>0.5226149559021</v>
      </c>
      <c r="G2003" s="34" t="n">
        <v>0.415494079541231</v>
      </c>
      <c r="H2003" s="34" t="n">
        <v>0.257815650415878</v>
      </c>
      <c r="I2003" s="35" t="n">
        <v>2.4</v>
      </c>
      <c r="J2003" s="6" t="n">
        <v>1</v>
      </c>
      <c r="K2003" s="35" t="n">
        <v>1.4</v>
      </c>
      <c r="L2003" s="42" t="n">
        <v>135.469223448556</v>
      </c>
      <c r="M2003" s="42" t="n">
        <v>189.656912827978</v>
      </c>
      <c r="N2003" s="42" t="n">
        <v>7122.97176892506</v>
      </c>
      <c r="O2003" s="6" t="str">
        <f aca="false">IF(H2003&lt;=0,"Below 0%",IF(H2003&lt;=0.05,"0-5%",IF(H2003&lt;=0.1,"5-10%",IF(H2003&lt;=0.2,"10-20%",IF(H2003&lt;=0.4,"20-40%","Above 40%")))))</f>
        <v>20-40%</v>
      </c>
    </row>
    <row r="2004" customFormat="false" ht="15" hidden="false" customHeight="false" outlineLevel="0" collapsed="false">
      <c r="A2004" s="6" t="s">
        <v>159</v>
      </c>
      <c r="B2004" s="45" t="n">
        <v>45556</v>
      </c>
      <c r="C2004" s="6" t="s">
        <v>184</v>
      </c>
      <c r="D2004" s="6" t="s">
        <v>188</v>
      </c>
      <c r="E2004" s="6" t="s">
        <v>177</v>
      </c>
      <c r="F2004" s="34" t="n">
        <v>0.442535072565079</v>
      </c>
      <c r="G2004" s="34" t="n">
        <v>0.394001571640618</v>
      </c>
      <c r="H2004" s="34" t="n">
        <v>0.123180983066559</v>
      </c>
      <c r="I2004" s="35" t="n">
        <v>2.52</v>
      </c>
      <c r="J2004" s="6" t="n">
        <v>0</v>
      </c>
      <c r="K2004" s="35" t="n">
        <v>-1</v>
      </c>
      <c r="L2004" s="42" t="n">
        <v>134.947960402696</v>
      </c>
      <c r="M2004" s="42" t="n">
        <v>-134.947960402696</v>
      </c>
      <c r="N2004" s="42" t="n">
        <v>6988.02380852236</v>
      </c>
      <c r="O2004" s="6" t="str">
        <f aca="false">IF(H2004&lt;=0,"Below 0%",IF(H2004&lt;=0.05,"0-5%",IF(H2004&lt;=0.1,"5-10%",IF(H2004&lt;=0.2,"10-20%",IF(H2004&lt;=0.4,"20-40%","Above 40%")))))</f>
        <v>10-20%</v>
      </c>
    </row>
    <row r="2005" customFormat="false" ht="15" hidden="false" customHeight="false" outlineLevel="0" collapsed="false">
      <c r="A2005" s="6" t="s">
        <v>159</v>
      </c>
      <c r="B2005" s="45" t="n">
        <v>45556</v>
      </c>
      <c r="C2005" s="6" t="s">
        <v>195</v>
      </c>
      <c r="D2005" s="6" t="s">
        <v>173</v>
      </c>
      <c r="E2005" s="6" t="s">
        <v>187</v>
      </c>
      <c r="F2005" s="34" t="n">
        <v>0.441384464502335</v>
      </c>
      <c r="G2005" s="34" t="n">
        <v>0.384581613837914</v>
      </c>
      <c r="H2005" s="34" t="n">
        <v>0.14770038041486</v>
      </c>
      <c r="I2005" s="35" t="n">
        <v>2.58</v>
      </c>
      <c r="J2005" s="6" t="n">
        <v>0</v>
      </c>
      <c r="K2005" s="35" t="n">
        <v>-1</v>
      </c>
      <c r="L2005" s="42" t="n">
        <v>142.459435378501</v>
      </c>
      <c r="M2005" s="42" t="n">
        <v>-142.459435378501</v>
      </c>
      <c r="N2005" s="42" t="n">
        <v>6845.56437314386</v>
      </c>
      <c r="O2005" s="6" t="str">
        <f aca="false">IF(H2005&lt;=0,"Below 0%",IF(H2005&lt;=0.05,"0-5%",IF(H2005&lt;=0.1,"5-10%",IF(H2005&lt;=0.2,"10-20%",IF(H2005&lt;=0.4,"20-40%","Above 40%")))))</f>
        <v>10-20%</v>
      </c>
    </row>
    <row r="2006" customFormat="false" ht="15" hidden="false" customHeight="false" outlineLevel="0" collapsed="false">
      <c r="A2006" s="6" t="s">
        <v>159</v>
      </c>
      <c r="B2006" s="45" t="n">
        <v>45557</v>
      </c>
      <c r="C2006" s="6" t="s">
        <v>201</v>
      </c>
      <c r="D2006" s="6" t="s">
        <v>207</v>
      </c>
      <c r="E2006" s="6" t="s">
        <v>177</v>
      </c>
      <c r="F2006" s="34" t="n">
        <v>0.330154955387116</v>
      </c>
      <c r="G2006" s="34" t="n">
        <v>0.241709514599745</v>
      </c>
      <c r="H2006" s="34" t="n">
        <v>0.365916256684516</v>
      </c>
      <c r="I2006" s="35" t="n">
        <v>4.75</v>
      </c>
      <c r="J2006" s="6" t="n">
        <v>0</v>
      </c>
      <c r="K2006" s="35" t="n">
        <v>-1</v>
      </c>
      <c r="L2006" s="42" t="n">
        <v>136.911287462877</v>
      </c>
      <c r="M2006" s="42" t="n">
        <v>-136.911287462877</v>
      </c>
      <c r="N2006" s="42" t="n">
        <v>6708.65308568098</v>
      </c>
      <c r="O2006" s="6" t="str">
        <f aca="false">IF(H2006&lt;=0,"Below 0%",IF(H2006&lt;=0.05,"0-5%",IF(H2006&lt;=0.1,"5-10%",IF(H2006&lt;=0.2,"10-20%",IF(H2006&lt;=0.4,"20-40%","Above 40%")))))</f>
        <v>20-40%</v>
      </c>
    </row>
    <row r="2007" customFormat="false" ht="15" hidden="false" customHeight="false" outlineLevel="0" collapsed="false">
      <c r="A2007" s="6" t="s">
        <v>159</v>
      </c>
      <c r="B2007" s="45" t="n">
        <v>45563</v>
      </c>
      <c r="C2007" s="6" t="s">
        <v>206</v>
      </c>
      <c r="D2007" s="6" t="s">
        <v>189</v>
      </c>
      <c r="E2007" s="6" t="s">
        <v>174</v>
      </c>
      <c r="F2007" s="34" t="n">
        <v>0.314391762018204</v>
      </c>
      <c r="G2007" s="34" t="n">
        <v>0.259430390397128</v>
      </c>
      <c r="H2007" s="34" t="n">
        <v>0.211854021947631</v>
      </c>
      <c r="I2007" s="35" t="n">
        <v>3.82</v>
      </c>
      <c r="J2007" s="6" t="n">
        <v>1</v>
      </c>
      <c r="K2007" s="35" t="n">
        <v>2.82</v>
      </c>
      <c r="L2007" s="42" t="n">
        <v>119.528530517352</v>
      </c>
      <c r="M2007" s="42" t="n">
        <v>337.070456058933</v>
      </c>
      <c r="N2007" s="42" t="n">
        <v>7045.72354173992</v>
      </c>
      <c r="O2007" s="6" t="str">
        <f aca="false">IF(H2007&lt;=0,"Below 0%",IF(H2007&lt;=0.05,"0-5%",IF(H2007&lt;=0.1,"5-10%",IF(H2007&lt;=0.2,"10-20%",IF(H2007&lt;=0.4,"20-40%","Above 40%")))))</f>
        <v>20-40%</v>
      </c>
    </row>
    <row r="2008" customFormat="false" ht="15" hidden="false" customHeight="false" outlineLevel="0" collapsed="false">
      <c r="A2008" s="6" t="s">
        <v>159</v>
      </c>
      <c r="B2008" s="45" t="n">
        <v>45563</v>
      </c>
      <c r="C2008" s="6" t="s">
        <v>190</v>
      </c>
      <c r="D2008" s="6" t="s">
        <v>201</v>
      </c>
      <c r="E2008" s="6" t="s">
        <v>174</v>
      </c>
      <c r="F2008" s="34" t="n">
        <v>0.29645362496376</v>
      </c>
      <c r="G2008" s="34" t="n">
        <v>0.226024773336739</v>
      </c>
      <c r="H2008" s="34" t="n">
        <v>0.311597930560004</v>
      </c>
      <c r="I2008" s="35" t="n">
        <v>4.35</v>
      </c>
      <c r="J2008" s="6" t="n">
        <v>0</v>
      </c>
      <c r="K2008" s="35" t="n">
        <v>-1</v>
      </c>
      <c r="L2008" s="42" t="n">
        <v>134.17306171362</v>
      </c>
      <c r="M2008" s="42" t="n">
        <v>-134.17306171362</v>
      </c>
      <c r="N2008" s="42" t="n">
        <v>6911.5504800263</v>
      </c>
      <c r="O2008" s="6" t="str">
        <f aca="false">IF(H2008&lt;=0,"Below 0%",IF(H2008&lt;=0.05,"0-5%",IF(H2008&lt;=0.1,"5-10%",IF(H2008&lt;=0.2,"10-20%",IF(H2008&lt;=0.4,"20-40%","Above 40%")))))</f>
        <v>20-40%</v>
      </c>
    </row>
    <row r="2009" customFormat="false" ht="15" hidden="false" customHeight="false" outlineLevel="0" collapsed="false">
      <c r="A2009" s="6" t="s">
        <v>159</v>
      </c>
      <c r="B2009" s="45" t="n">
        <v>45563</v>
      </c>
      <c r="C2009" s="6" t="s">
        <v>173</v>
      </c>
      <c r="D2009" s="6" t="s">
        <v>180</v>
      </c>
      <c r="E2009" s="6" t="s">
        <v>187</v>
      </c>
      <c r="F2009" s="34" t="n">
        <v>0.420887261629105</v>
      </c>
      <c r="G2009" s="34" t="n">
        <v>0.355472817687229</v>
      </c>
      <c r="H2009" s="34" t="n">
        <v>0.184020945307363</v>
      </c>
      <c r="I2009" s="35" t="n">
        <v>2.8</v>
      </c>
      <c r="J2009" s="6" t="n">
        <v>1</v>
      </c>
      <c r="K2009" s="35" t="n">
        <v>1.8</v>
      </c>
      <c r="L2009" s="42" t="n">
        <v>134.17306171362</v>
      </c>
      <c r="M2009" s="42" t="n">
        <v>241.511511084515</v>
      </c>
      <c r="N2009" s="42" t="n">
        <v>7153.06199111081</v>
      </c>
      <c r="O2009" s="6" t="str">
        <f aca="false">IF(H2009&lt;=0,"Below 0%",IF(H2009&lt;=0.05,"0-5%",IF(H2009&lt;=0.1,"5-10%",IF(H2009&lt;=0.2,"10-20%",IF(H2009&lt;=0.4,"20-40%","Above 40%")))))</f>
        <v>10-20%</v>
      </c>
    </row>
    <row r="2010" customFormat="false" ht="15" hidden="false" customHeight="false" outlineLevel="0" collapsed="false">
      <c r="A2010" s="6" t="s">
        <v>159</v>
      </c>
      <c r="B2010" s="45" t="n">
        <v>45564</v>
      </c>
      <c r="C2010" s="6" t="s">
        <v>176</v>
      </c>
      <c r="D2010" s="6" t="s">
        <v>181</v>
      </c>
      <c r="E2010" s="6" t="s">
        <v>174</v>
      </c>
      <c r="F2010" s="34" t="n">
        <v>0.295500725507736</v>
      </c>
      <c r="G2010" s="34" t="n">
        <v>0.239142250111172</v>
      </c>
      <c r="H2010" s="34" t="n">
        <v>0.235669252799808</v>
      </c>
      <c r="I2010" s="35" t="n">
        <v>4.13</v>
      </c>
      <c r="J2010" s="6" t="n">
        <v>0</v>
      </c>
      <c r="K2010" s="35" t="n">
        <v>-1</v>
      </c>
      <c r="L2010" s="42" t="n">
        <v>125.931596791228</v>
      </c>
      <c r="M2010" s="42" t="n">
        <v>-125.931596791228</v>
      </c>
      <c r="N2010" s="42" t="n">
        <v>7027.13039431958</v>
      </c>
      <c r="O2010" s="6" t="str">
        <f aca="false">IF(H2010&lt;=0,"Below 0%",IF(H2010&lt;=0.05,"0-5%",IF(H2010&lt;=0.1,"5-10%",IF(H2010&lt;=0.2,"10-20%",IF(H2010&lt;=0.4,"20-40%","Above 40%")))))</f>
        <v>20-40%</v>
      </c>
    </row>
    <row r="2011" customFormat="false" ht="15" hidden="false" customHeight="false" outlineLevel="0" collapsed="false">
      <c r="A2011" s="6" t="s">
        <v>159</v>
      </c>
      <c r="B2011" s="45" t="n">
        <v>45564</v>
      </c>
      <c r="C2011" s="6" t="s">
        <v>209</v>
      </c>
      <c r="D2011" s="6" t="s">
        <v>182</v>
      </c>
      <c r="E2011" s="6" t="s">
        <v>187</v>
      </c>
      <c r="F2011" s="34" t="n">
        <v>0.265982687473297</v>
      </c>
      <c r="G2011" s="34" t="n">
        <v>0.227083581024848</v>
      </c>
      <c r="H2011" s="34" t="n">
        <v>0.171298630543404</v>
      </c>
      <c r="I2011" s="35" t="n">
        <v>4.4</v>
      </c>
      <c r="J2011" s="6" t="n">
        <v>0</v>
      </c>
      <c r="K2011" s="35" t="n">
        <v>-1</v>
      </c>
      <c r="L2011" s="42" t="n">
        <v>89.5835939667409</v>
      </c>
      <c r="M2011" s="42" t="n">
        <v>-89.5835939667409</v>
      </c>
      <c r="N2011" s="42" t="n">
        <v>6937.54680035284</v>
      </c>
      <c r="O2011" s="6" t="str">
        <f aca="false">IF(H2011&lt;=0,"Below 0%",IF(H2011&lt;=0.05,"0-5%",IF(H2011&lt;=0.1,"5-10%",IF(H2011&lt;=0.2,"10-20%",IF(H2011&lt;=0.4,"20-40%","Above 40%")))))</f>
        <v>10-20%</v>
      </c>
    </row>
    <row r="2012" customFormat="false" ht="15" hidden="false" customHeight="false" outlineLevel="0" collapsed="false">
      <c r="A2012" s="6" t="s">
        <v>159</v>
      </c>
      <c r="B2012" s="45" t="n">
        <v>45570</v>
      </c>
      <c r="C2012" s="6" t="s">
        <v>206</v>
      </c>
      <c r="D2012" s="6" t="s">
        <v>203</v>
      </c>
      <c r="E2012" s="6" t="s">
        <v>174</v>
      </c>
      <c r="F2012" s="34" t="n">
        <v>0.29876708984375</v>
      </c>
      <c r="G2012" s="34" t="n">
        <v>0.265544302099403</v>
      </c>
      <c r="H2012" s="34" t="n">
        <v>0.125112033968292</v>
      </c>
      <c r="I2012" s="35" t="n">
        <v>3.75</v>
      </c>
      <c r="J2012" s="6" t="n">
        <v>0</v>
      </c>
      <c r="K2012" s="35" t="n">
        <v>-1</v>
      </c>
      <c r="L2012" s="42" t="n">
        <v>75.9198368530045</v>
      </c>
      <c r="M2012" s="42" t="n">
        <v>-75.9198368530045</v>
      </c>
      <c r="N2012" s="42" t="n">
        <v>6861.62696349984</v>
      </c>
      <c r="O2012" s="6" t="str">
        <f aca="false">IF(H2012&lt;=0,"Below 0%",IF(H2012&lt;=0.05,"0-5%",IF(H2012&lt;=0.1,"5-10%",IF(H2012&lt;=0.2,"10-20%",IF(H2012&lt;=0.4,"20-40%","Above 40%")))))</f>
        <v>10-20%</v>
      </c>
    </row>
    <row r="2013" customFormat="false" ht="15" hidden="false" customHeight="false" outlineLevel="0" collapsed="false">
      <c r="A2013" s="6" t="s">
        <v>159</v>
      </c>
      <c r="B2013" s="45" t="n">
        <v>45570</v>
      </c>
      <c r="C2013" s="6" t="s">
        <v>173</v>
      </c>
      <c r="D2013" s="6" t="s">
        <v>188</v>
      </c>
      <c r="E2013" s="6" t="s">
        <v>177</v>
      </c>
      <c r="F2013" s="34" t="n">
        <v>0.525915205478668</v>
      </c>
      <c r="G2013" s="34" t="n">
        <v>0.432518012023312</v>
      </c>
      <c r="H2013" s="34" t="n">
        <v>0.215938275075402</v>
      </c>
      <c r="I2013" s="35" t="n">
        <v>2.29</v>
      </c>
      <c r="J2013" s="6" t="n">
        <v>0</v>
      </c>
      <c r="K2013" s="35" t="n">
        <v>-1</v>
      </c>
      <c r="L2013" s="42" t="n">
        <v>138.750936007057</v>
      </c>
      <c r="M2013" s="42" t="n">
        <v>-138.750936007057</v>
      </c>
      <c r="N2013" s="42" t="n">
        <v>6722.87602749278</v>
      </c>
      <c r="O2013" s="6" t="str">
        <f aca="false">IF(H2013&lt;=0,"Below 0%",IF(H2013&lt;=0.05,"0-5%",IF(H2013&lt;=0.1,"5-10%",IF(H2013&lt;=0.2,"10-20%",IF(H2013&lt;=0.4,"20-40%","Above 40%")))))</f>
        <v>20-40%</v>
      </c>
    </row>
    <row r="2014" customFormat="false" ht="15" hidden="false" customHeight="false" outlineLevel="0" collapsed="false">
      <c r="A2014" s="6" t="s">
        <v>159</v>
      </c>
      <c r="B2014" s="45" t="n">
        <v>45570</v>
      </c>
      <c r="C2014" s="6" t="s">
        <v>189</v>
      </c>
      <c r="D2014" s="6" t="s">
        <v>209</v>
      </c>
      <c r="E2014" s="6" t="s">
        <v>177</v>
      </c>
      <c r="F2014" s="34" t="n">
        <v>0.281794339418411</v>
      </c>
      <c r="G2014" s="34" t="n">
        <v>0.223322010073796</v>
      </c>
      <c r="H2014" s="34" t="n">
        <v>0.261829675119317</v>
      </c>
      <c r="I2014" s="35" t="n">
        <v>4.45</v>
      </c>
      <c r="J2014" s="6" t="n">
        <v>0</v>
      </c>
      <c r="K2014" s="35" t="n">
        <v>-1</v>
      </c>
      <c r="L2014" s="42" t="n">
        <v>127.683442667501</v>
      </c>
      <c r="M2014" s="42" t="n">
        <v>-127.683442667501</v>
      </c>
      <c r="N2014" s="42" t="n">
        <v>6595.19258482528</v>
      </c>
      <c r="O2014" s="6" t="str">
        <f aca="false">IF(H2014&lt;=0,"Below 0%",IF(H2014&lt;=0.05,"0-5%",IF(H2014&lt;=0.1,"5-10%",IF(H2014&lt;=0.2,"10-20%",IF(H2014&lt;=0.4,"20-40%","Above 40%")))))</f>
        <v>20-40%</v>
      </c>
    </row>
    <row r="2015" customFormat="false" ht="15" hidden="false" customHeight="false" outlineLevel="0" collapsed="false">
      <c r="A2015" s="6" t="s">
        <v>159</v>
      </c>
      <c r="B2015" s="45" t="n">
        <v>45571</v>
      </c>
      <c r="C2015" s="6" t="s">
        <v>182</v>
      </c>
      <c r="D2015" s="6" t="s">
        <v>176</v>
      </c>
      <c r="E2015" s="6" t="s">
        <v>187</v>
      </c>
      <c r="F2015" s="34" t="n">
        <v>0.610008478164673</v>
      </c>
      <c r="G2015" s="34" t="n">
        <v>0.441104834948438</v>
      </c>
      <c r="H2015" s="34" t="n">
        <v>0.382910432700152</v>
      </c>
      <c r="I2015" s="35" t="n">
        <v>2.25</v>
      </c>
      <c r="J2015" s="6" t="n">
        <v>0</v>
      </c>
      <c r="K2015" s="35" t="n">
        <v>-1</v>
      </c>
      <c r="L2015" s="42" t="n">
        <v>131.903851696506</v>
      </c>
      <c r="M2015" s="42" t="n">
        <v>-131.903851696506</v>
      </c>
      <c r="N2015" s="42" t="n">
        <v>6463.28873312878</v>
      </c>
      <c r="O2015" s="6" t="str">
        <f aca="false">IF(H2015&lt;=0,"Below 0%",IF(H2015&lt;=0.05,"0-5%",IF(H2015&lt;=0.1,"5-10%",IF(H2015&lt;=0.2,"10-20%",IF(H2015&lt;=0.4,"20-40%","Above 40%")))))</f>
        <v>20-40%</v>
      </c>
    </row>
    <row r="2016" customFormat="false" ht="15" hidden="false" customHeight="false" outlineLevel="0" collapsed="false">
      <c r="A2016" s="6" t="s">
        <v>159</v>
      </c>
      <c r="B2016" s="45" t="n">
        <v>45571</v>
      </c>
      <c r="C2016" s="6" t="s">
        <v>201</v>
      </c>
      <c r="D2016" s="6" t="s">
        <v>181</v>
      </c>
      <c r="E2016" s="6" t="s">
        <v>177</v>
      </c>
      <c r="F2016" s="34" t="n">
        <v>0.541251957416534</v>
      </c>
      <c r="G2016" s="34" t="n">
        <v>0.433276248188645</v>
      </c>
      <c r="H2016" s="34" t="n">
        <v>0.249207542945854</v>
      </c>
      <c r="I2016" s="35" t="n">
        <v>2.28</v>
      </c>
      <c r="J2016" s="6" t="n">
        <v>0</v>
      </c>
      <c r="K2016" s="35" t="n">
        <v>-1</v>
      </c>
      <c r="L2016" s="42" t="n">
        <v>131.903851696506</v>
      </c>
      <c r="M2016" s="42" t="n">
        <v>-131.903851696506</v>
      </c>
      <c r="N2016" s="42" t="n">
        <v>6331.38488143227</v>
      </c>
      <c r="O2016" s="6" t="str">
        <f aca="false">IF(H2016&lt;=0,"Below 0%",IF(H2016&lt;=0.05,"0-5%",IF(H2016&lt;=0.1,"5-10%",IF(H2016&lt;=0.2,"10-20%",IF(H2016&lt;=0.4,"20-40%","Above 40%")))))</f>
        <v>20-40%</v>
      </c>
    </row>
    <row r="2017" customFormat="false" ht="15" hidden="false" customHeight="false" outlineLevel="0" collapsed="false">
      <c r="A2017" s="6" t="s">
        <v>159</v>
      </c>
      <c r="B2017" s="45" t="n">
        <v>45584</v>
      </c>
      <c r="C2017" s="6" t="s">
        <v>179</v>
      </c>
      <c r="D2017" s="6" t="s">
        <v>195</v>
      </c>
      <c r="E2017" s="6" t="s">
        <v>174</v>
      </c>
      <c r="F2017" s="34" t="n">
        <v>0.342547595500946</v>
      </c>
      <c r="G2017" s="34" t="n">
        <v>0.271646044462538</v>
      </c>
      <c r="H2017" s="34" t="n">
        <v>0.261007117474098</v>
      </c>
      <c r="I2017" s="35" t="n">
        <v>3.63</v>
      </c>
      <c r="J2017" s="6" t="n">
        <v>0</v>
      </c>
      <c r="K2017" s="35" t="n">
        <v>-1</v>
      </c>
      <c r="L2017" s="42" t="n">
        <v>126.627697628645</v>
      </c>
      <c r="M2017" s="42" t="n">
        <v>-126.627697628645</v>
      </c>
      <c r="N2017" s="42" t="n">
        <v>6204.75718380363</v>
      </c>
      <c r="O2017" s="6" t="str">
        <f aca="false">IF(H2017&lt;=0,"Below 0%",IF(H2017&lt;=0.05,"0-5%",IF(H2017&lt;=0.1,"5-10%",IF(H2017&lt;=0.2,"10-20%",IF(H2017&lt;=0.4,"20-40%","Above 40%")))))</f>
        <v>20-40%</v>
      </c>
    </row>
    <row r="2018" customFormat="false" ht="15" hidden="false" customHeight="false" outlineLevel="0" collapsed="false">
      <c r="A2018" s="6" t="s">
        <v>159</v>
      </c>
      <c r="B2018" s="45" t="n">
        <v>45584</v>
      </c>
      <c r="C2018" s="6" t="s">
        <v>179</v>
      </c>
      <c r="D2018" s="6" t="s">
        <v>195</v>
      </c>
      <c r="E2018" s="6" t="s">
        <v>177</v>
      </c>
      <c r="F2018" s="34" t="n">
        <v>0.377574801445007</v>
      </c>
      <c r="G2018" s="34" t="n">
        <v>0.314036669235355</v>
      </c>
      <c r="H2018" s="34" t="n">
        <v>0.202327111557898</v>
      </c>
      <c r="I2018" s="35" t="n">
        <v>3.14</v>
      </c>
      <c r="J2018" s="6" t="n">
        <v>1</v>
      </c>
      <c r="K2018" s="35" t="n">
        <v>2.14</v>
      </c>
      <c r="L2018" s="42" t="n">
        <v>126.627697628645</v>
      </c>
      <c r="M2018" s="42" t="n">
        <v>270.983272925301</v>
      </c>
      <c r="N2018" s="42" t="n">
        <v>6475.74045672893</v>
      </c>
      <c r="O2018" s="6" t="str">
        <f aca="false">IF(H2018&lt;=0,"Below 0%",IF(H2018&lt;=0.05,"0-5%",IF(H2018&lt;=0.1,"5-10%",IF(H2018&lt;=0.2,"10-20%",IF(H2018&lt;=0.4,"20-40%","Above 40%")))))</f>
        <v>20-40%</v>
      </c>
    </row>
    <row r="2019" customFormat="false" ht="15" hidden="false" customHeight="false" outlineLevel="0" collapsed="false">
      <c r="A2019" s="6" t="s">
        <v>159</v>
      </c>
      <c r="B2019" s="45" t="n">
        <v>45584</v>
      </c>
      <c r="C2019" s="6" t="s">
        <v>188</v>
      </c>
      <c r="D2019" s="6" t="s">
        <v>201</v>
      </c>
      <c r="E2019" s="6" t="s">
        <v>174</v>
      </c>
      <c r="F2019" s="34" t="n">
        <v>0.274738669395447</v>
      </c>
      <c r="G2019" s="34" t="n">
        <v>0.243605477957649</v>
      </c>
      <c r="H2019" s="34" t="n">
        <v>0.127801688610673</v>
      </c>
      <c r="I2019" s="35" t="n">
        <v>4.08</v>
      </c>
      <c r="J2019" s="6" t="n">
        <v>0</v>
      </c>
      <c r="K2019" s="35" t="n">
        <v>-1</v>
      </c>
      <c r="L2019" s="42" t="n">
        <v>62.1492086208395</v>
      </c>
      <c r="M2019" s="42" t="n">
        <v>-62.1492086208395</v>
      </c>
      <c r="N2019" s="42" t="n">
        <v>6413.59124810809</v>
      </c>
      <c r="O2019" s="6" t="str">
        <f aca="false">IF(H2019&lt;=0,"Below 0%",IF(H2019&lt;=0.05,"0-5%",IF(H2019&lt;=0.1,"5-10%",IF(H2019&lt;=0.2,"10-20%",IF(H2019&lt;=0.4,"20-40%","Above 40%")))))</f>
        <v>10-20%</v>
      </c>
    </row>
    <row r="2020" customFormat="false" ht="15" hidden="false" customHeight="false" outlineLevel="0" collapsed="false">
      <c r="A2020" s="6" t="s">
        <v>159</v>
      </c>
      <c r="B2020" s="45" t="n">
        <v>45584</v>
      </c>
      <c r="C2020" s="6" t="s">
        <v>176</v>
      </c>
      <c r="D2020" s="6" t="s">
        <v>206</v>
      </c>
      <c r="E2020" s="6" t="s">
        <v>174</v>
      </c>
      <c r="F2020" s="34" t="n">
        <v>0.252681463956833</v>
      </c>
      <c r="G2020" s="34" t="n">
        <v>0.221297836938436</v>
      </c>
      <c r="H2020" s="34" t="n">
        <v>0.141816239383884</v>
      </c>
      <c r="I2020" s="35" t="n">
        <v>4.5</v>
      </c>
      <c r="J2020" s="6" t="n">
        <v>0</v>
      </c>
      <c r="K2020" s="35" t="n">
        <v>-1</v>
      </c>
      <c r="L2020" s="42" t="n">
        <v>61.9872372702015</v>
      </c>
      <c r="M2020" s="42" t="n">
        <v>-61.9872372702015</v>
      </c>
      <c r="N2020" s="42" t="n">
        <v>6351.60401083789</v>
      </c>
      <c r="O2020" s="6" t="str">
        <f aca="false">IF(H2020&lt;=0,"Below 0%",IF(H2020&lt;=0.05,"0-5%",IF(H2020&lt;=0.1,"5-10%",IF(H2020&lt;=0.2,"10-20%",IF(H2020&lt;=0.4,"20-40%","Above 40%")))))</f>
        <v>10-20%</v>
      </c>
    </row>
    <row r="2021" customFormat="false" ht="15" hidden="false" customHeight="false" outlineLevel="0" collapsed="false">
      <c r="A2021" s="6" t="s">
        <v>159</v>
      </c>
      <c r="B2021" s="45" t="n">
        <v>45584</v>
      </c>
      <c r="C2021" s="6" t="s">
        <v>209</v>
      </c>
      <c r="D2021" s="6" t="s">
        <v>173</v>
      </c>
      <c r="E2021" s="6" t="s">
        <v>187</v>
      </c>
      <c r="F2021" s="34" t="n">
        <v>0.462843149900436</v>
      </c>
      <c r="G2021" s="34" t="n">
        <v>0.404929839441692</v>
      </c>
      <c r="H2021" s="34" t="n">
        <v>0.143020604602996</v>
      </c>
      <c r="I2021" s="35" t="n">
        <v>2.42</v>
      </c>
      <c r="J2021" s="6" t="n">
        <v>0</v>
      </c>
      <c r="K2021" s="35" t="n">
        <v>-1</v>
      </c>
      <c r="L2021" s="42" t="n">
        <v>126.627697628645</v>
      </c>
      <c r="M2021" s="42" t="n">
        <v>-126.627697628645</v>
      </c>
      <c r="N2021" s="42" t="n">
        <v>6224.97631320924</v>
      </c>
      <c r="O2021" s="6" t="str">
        <f aca="false">IF(H2021&lt;=0,"Below 0%",IF(H2021&lt;=0.05,"0-5%",IF(H2021&lt;=0.1,"5-10%",IF(H2021&lt;=0.2,"10-20%",IF(H2021&lt;=0.4,"20-40%","Above 40%")))))</f>
        <v>10-20%</v>
      </c>
    </row>
    <row r="2022" customFormat="false" ht="15" hidden="false" customHeight="false" outlineLevel="0" collapsed="false">
      <c r="A2022" s="6" t="s">
        <v>159</v>
      </c>
      <c r="B2022" s="45" t="n">
        <v>45584</v>
      </c>
      <c r="C2022" s="6" t="s">
        <v>184</v>
      </c>
      <c r="D2022" s="6" t="s">
        <v>182</v>
      </c>
      <c r="E2022" s="6" t="s">
        <v>174</v>
      </c>
      <c r="F2022" s="34" t="n">
        <v>0.332661360502243</v>
      </c>
      <c r="G2022" s="34" t="n">
        <v>0.268170823014456</v>
      </c>
      <c r="H2022" s="34" t="n">
        <v>0.240483050179962</v>
      </c>
      <c r="I2022" s="35" t="n">
        <v>3.71</v>
      </c>
      <c r="J2022" s="6" t="n">
        <v>0</v>
      </c>
      <c r="K2022" s="35" t="n">
        <v>-1</v>
      </c>
      <c r="L2022" s="42" t="n">
        <v>126.627697628645</v>
      </c>
      <c r="M2022" s="42" t="n">
        <v>-126.627697628645</v>
      </c>
      <c r="N2022" s="42" t="n">
        <v>6098.3486155806</v>
      </c>
      <c r="O2022" s="6" t="str">
        <f aca="false">IF(H2022&lt;=0,"Below 0%",IF(H2022&lt;=0.05,"0-5%",IF(H2022&lt;=0.1,"5-10%",IF(H2022&lt;=0.2,"10-20%",IF(H2022&lt;=0.4,"20-40%","Above 40%")))))</f>
        <v>20-40%</v>
      </c>
    </row>
    <row r="2023" customFormat="false" ht="15" hidden="false" customHeight="false" outlineLevel="0" collapsed="false">
      <c r="A2023" s="6" t="s">
        <v>159</v>
      </c>
      <c r="B2023" s="45" t="n">
        <v>45586</v>
      </c>
      <c r="C2023" s="6" t="s">
        <v>207</v>
      </c>
      <c r="D2023" s="6" t="s">
        <v>180</v>
      </c>
      <c r="E2023" s="6" t="s">
        <v>174</v>
      </c>
      <c r="F2023" s="34" t="n">
        <v>0.361953407526016</v>
      </c>
      <c r="G2023" s="34" t="n">
        <v>0.282276573463572</v>
      </c>
      <c r="H2023" s="34" t="n">
        <v>0.282265131267532</v>
      </c>
      <c r="I2023" s="35" t="n">
        <v>3.5</v>
      </c>
      <c r="J2023" s="6" t="n">
        <v>0</v>
      </c>
      <c r="K2023" s="35" t="n">
        <v>-1</v>
      </c>
      <c r="L2023" s="42" t="n">
        <v>121.966972311612</v>
      </c>
      <c r="M2023" s="42" t="n">
        <v>-121.966972311612</v>
      </c>
      <c r="N2023" s="42" t="n">
        <v>5976.38164326898</v>
      </c>
      <c r="O2023" s="6" t="str">
        <f aca="false">IF(H2023&lt;=0,"Below 0%",IF(H2023&lt;=0.05,"0-5%",IF(H2023&lt;=0.1,"5-10%",IF(H2023&lt;=0.2,"10-20%",IF(H2023&lt;=0.4,"20-40%","Above 40%")))))</f>
        <v>20-40%</v>
      </c>
    </row>
    <row r="2024" customFormat="false" ht="15" hidden="false" customHeight="false" outlineLevel="0" collapsed="false">
      <c r="A2024" s="6" t="s">
        <v>159</v>
      </c>
      <c r="B2024" s="45" t="n">
        <v>45590</v>
      </c>
      <c r="C2024" s="6" t="s">
        <v>195</v>
      </c>
      <c r="D2024" s="6" t="s">
        <v>207</v>
      </c>
      <c r="E2024" s="6" t="s">
        <v>174</v>
      </c>
      <c r="F2024" s="34" t="n">
        <v>0.350765347480774</v>
      </c>
      <c r="G2024" s="34" t="n">
        <v>0.286838013354066</v>
      </c>
      <c r="H2024" s="34" t="n">
        <v>0.222869114798247</v>
      </c>
      <c r="I2024" s="35" t="n">
        <v>3.45</v>
      </c>
      <c r="J2024" s="6" t="n">
        <v>0</v>
      </c>
      <c r="K2024" s="35" t="n">
        <v>-1</v>
      </c>
      <c r="L2024" s="42" t="n">
        <v>119.52763286538</v>
      </c>
      <c r="M2024" s="42" t="n">
        <v>-119.52763286538</v>
      </c>
      <c r="N2024" s="42" t="n">
        <v>5856.8540104036</v>
      </c>
      <c r="O2024" s="6" t="str">
        <f aca="false">IF(H2024&lt;=0,"Below 0%",IF(H2024&lt;=0.05,"0-5%",IF(H2024&lt;=0.1,"5-10%",IF(H2024&lt;=0.2,"10-20%",IF(H2024&lt;=0.4,"20-40%","Above 40%")))))</f>
        <v>20-40%</v>
      </c>
    </row>
    <row r="2025" customFormat="false" ht="15" hidden="false" customHeight="false" outlineLevel="0" collapsed="false">
      <c r="A2025" s="6" t="s">
        <v>159</v>
      </c>
      <c r="B2025" s="45" t="n">
        <v>45591</v>
      </c>
      <c r="C2025" s="6" t="s">
        <v>206</v>
      </c>
      <c r="D2025" s="6" t="s">
        <v>209</v>
      </c>
      <c r="E2025" s="6" t="s">
        <v>174</v>
      </c>
      <c r="F2025" s="34" t="n">
        <v>0.315151661634445</v>
      </c>
      <c r="G2025" s="34" t="n">
        <v>0.225436215587437</v>
      </c>
      <c r="H2025" s="34" t="n">
        <v>0.39796376910085</v>
      </c>
      <c r="I2025" s="35" t="n">
        <v>4.4</v>
      </c>
      <c r="J2025" s="6" t="n">
        <v>0</v>
      </c>
      <c r="K2025" s="35" t="n">
        <v>-1</v>
      </c>
      <c r="L2025" s="42" t="n">
        <v>117.137080208072</v>
      </c>
      <c r="M2025" s="42" t="n">
        <v>-117.137080208072</v>
      </c>
      <c r="N2025" s="42" t="n">
        <v>5739.71693019553</v>
      </c>
      <c r="O2025" s="6" t="str">
        <f aca="false">IF(H2025&lt;=0,"Below 0%",IF(H2025&lt;=0.05,"0-5%",IF(H2025&lt;=0.1,"5-10%",IF(H2025&lt;=0.2,"10-20%",IF(H2025&lt;=0.4,"20-40%","Above 40%")))))</f>
        <v>20-40%</v>
      </c>
    </row>
    <row r="2026" customFormat="false" ht="15" hidden="false" customHeight="false" outlineLevel="0" collapsed="false">
      <c r="A2026" s="6" t="s">
        <v>159</v>
      </c>
      <c r="B2026" s="45" t="n">
        <v>45591</v>
      </c>
      <c r="C2026" s="6" t="s">
        <v>173</v>
      </c>
      <c r="D2026" s="6" t="s">
        <v>184</v>
      </c>
      <c r="E2026" s="6" t="s">
        <v>187</v>
      </c>
      <c r="F2026" s="34" t="n">
        <v>0.393113166093826</v>
      </c>
      <c r="G2026" s="34" t="n">
        <v>0.346716638393852</v>
      </c>
      <c r="H2026" s="34" t="n">
        <v>0.133816848002748</v>
      </c>
      <c r="I2026" s="35" t="n">
        <v>2.83</v>
      </c>
      <c r="J2026" s="6" t="n">
        <v>0</v>
      </c>
      <c r="K2026" s="35" t="n">
        <v>-1</v>
      </c>
      <c r="L2026" s="42" t="n">
        <v>90.0213343933339</v>
      </c>
      <c r="M2026" s="42" t="n">
        <v>-90.0213343933339</v>
      </c>
      <c r="N2026" s="42" t="n">
        <v>5649.6955958022</v>
      </c>
      <c r="O2026" s="6" t="str">
        <f aca="false">IF(H2026&lt;=0,"Below 0%",IF(H2026&lt;=0.05,"0-5%",IF(H2026&lt;=0.1,"5-10%",IF(H2026&lt;=0.2,"10-20%",IF(H2026&lt;=0.4,"20-40%","Above 40%")))))</f>
        <v>10-20%</v>
      </c>
    </row>
    <row r="2027" customFormat="false" ht="15" hidden="false" customHeight="false" outlineLevel="0" collapsed="false">
      <c r="A2027" s="6" t="s">
        <v>159</v>
      </c>
      <c r="B2027" s="45" t="n">
        <v>45592</v>
      </c>
      <c r="C2027" s="6" t="s">
        <v>185</v>
      </c>
      <c r="D2027" s="6" t="s">
        <v>183</v>
      </c>
      <c r="E2027" s="6" t="s">
        <v>174</v>
      </c>
      <c r="F2027" s="34" t="n">
        <v>0.326530814170837</v>
      </c>
      <c r="G2027" s="34" t="n">
        <v>0.27576897965771</v>
      </c>
      <c r="H2027" s="34" t="n">
        <v>0.184073765570495</v>
      </c>
      <c r="I2027" s="35" t="n">
        <v>3.59</v>
      </c>
      <c r="J2027" s="6" t="n">
        <v>1</v>
      </c>
      <c r="K2027" s="35" t="n">
        <v>2.59</v>
      </c>
      <c r="L2027" s="42" t="n">
        <v>89.302885394567</v>
      </c>
      <c r="M2027" s="42" t="n">
        <v>231.294473171929</v>
      </c>
      <c r="N2027" s="42" t="n">
        <v>5880.99006897413</v>
      </c>
      <c r="O2027" s="6" t="str">
        <f aca="false">IF(H2027&lt;=0,"Below 0%",IF(H2027&lt;=0.05,"0-5%",IF(H2027&lt;=0.1,"5-10%",IF(H2027&lt;=0.2,"10-20%",IF(H2027&lt;=0.4,"20-40%","Above 40%")))))</f>
        <v>10-20%</v>
      </c>
    </row>
    <row r="2028" customFormat="false" ht="15" hidden="false" customHeight="false" outlineLevel="0" collapsed="false">
      <c r="A2028" s="6" t="s">
        <v>159</v>
      </c>
      <c r="B2028" s="45" t="n">
        <v>45592</v>
      </c>
      <c r="C2028" s="6" t="s">
        <v>190</v>
      </c>
      <c r="D2028" s="6" t="s">
        <v>188</v>
      </c>
      <c r="E2028" s="6" t="s">
        <v>174</v>
      </c>
      <c r="F2028" s="34" t="n">
        <v>0.269314765930176</v>
      </c>
      <c r="G2028" s="34" t="n">
        <v>0.223999358856934</v>
      </c>
      <c r="H2028" s="34" t="n">
        <v>0.202301503470753</v>
      </c>
      <c r="I2028" s="35" t="n">
        <v>4.43</v>
      </c>
      <c r="J2028" s="6" t="n">
        <v>0</v>
      </c>
      <c r="K2028" s="35" t="n">
        <v>-1</v>
      </c>
      <c r="L2028" s="42" t="n">
        <v>75.5831817454583</v>
      </c>
      <c r="M2028" s="42" t="n">
        <v>-75.5831817454583</v>
      </c>
      <c r="N2028" s="42" t="n">
        <v>5805.40688722867</v>
      </c>
      <c r="O2028" s="6" t="str">
        <f aca="false">IF(H2028&lt;=0,"Below 0%",IF(H2028&lt;=0.05,"0-5%",IF(H2028&lt;=0.1,"5-10%",IF(H2028&lt;=0.2,"10-20%",IF(H2028&lt;=0.4,"20-40%","Above 40%")))))</f>
        <v>20-40%</v>
      </c>
    </row>
    <row r="2029" customFormat="false" ht="15" hidden="false" customHeight="false" outlineLevel="0" collapsed="false">
      <c r="A2029" s="6" t="s">
        <v>159</v>
      </c>
      <c r="B2029" s="45" t="n">
        <v>45592</v>
      </c>
      <c r="C2029" s="6" t="s">
        <v>190</v>
      </c>
      <c r="D2029" s="6" t="s">
        <v>188</v>
      </c>
      <c r="E2029" s="6" t="s">
        <v>177</v>
      </c>
      <c r="F2029" s="34" t="n">
        <v>0.303694754838944</v>
      </c>
      <c r="G2029" s="34" t="n">
        <v>0.230771432496794</v>
      </c>
      <c r="H2029" s="34" t="n">
        <v>0.315998048602321</v>
      </c>
      <c r="I2029" s="35" t="n">
        <v>4.3</v>
      </c>
      <c r="J2029" s="6" t="n">
        <v>0</v>
      </c>
      <c r="K2029" s="35" t="n">
        <v>-1</v>
      </c>
      <c r="L2029" s="42" t="n">
        <v>107.425416942899</v>
      </c>
      <c r="M2029" s="42" t="n">
        <v>-107.425416942899</v>
      </c>
      <c r="N2029" s="42" t="n">
        <v>5697.98147028577</v>
      </c>
      <c r="O2029" s="6" t="str">
        <f aca="false">IF(H2029&lt;=0,"Below 0%",IF(H2029&lt;=0.05,"0-5%",IF(H2029&lt;=0.1,"5-10%",IF(H2029&lt;=0.2,"10-20%",IF(H2029&lt;=0.4,"20-40%","Above 40%")))))</f>
        <v>20-40%</v>
      </c>
    </row>
    <row r="2030" customFormat="false" ht="15" hidden="false" customHeight="false" outlineLevel="0" collapsed="false">
      <c r="A2030" s="6" t="s">
        <v>159</v>
      </c>
      <c r="B2030" s="45" t="n">
        <v>45592</v>
      </c>
      <c r="C2030" s="6" t="s">
        <v>180</v>
      </c>
      <c r="D2030" s="6" t="s">
        <v>181</v>
      </c>
      <c r="E2030" s="6" t="s">
        <v>187</v>
      </c>
      <c r="F2030" s="34" t="n">
        <v>0.287713199853897</v>
      </c>
      <c r="G2030" s="34" t="n">
        <v>0.239602041635036</v>
      </c>
      <c r="H2030" s="34" t="n">
        <v>0.200796111295847</v>
      </c>
      <c r="I2030" s="35" t="n">
        <v>4.1</v>
      </c>
      <c r="J2030" s="6" t="n">
        <v>1</v>
      </c>
      <c r="K2030" s="35" t="n">
        <v>3.1</v>
      </c>
      <c r="L2030" s="42" t="n">
        <v>77.8072416114966</v>
      </c>
      <c r="M2030" s="42" t="n">
        <v>241.202448995639</v>
      </c>
      <c r="N2030" s="42" t="n">
        <v>5939.18391928141</v>
      </c>
      <c r="O2030" s="6" t="str">
        <f aca="false">IF(H2030&lt;=0,"Below 0%",IF(H2030&lt;=0.05,"0-5%",IF(H2030&lt;=0.1,"5-10%",IF(H2030&lt;=0.2,"10-20%",IF(H2030&lt;=0.4,"20-40%","Above 40%")))))</f>
        <v>20-40%</v>
      </c>
    </row>
    <row r="2031" customFormat="false" ht="15" hidden="false" customHeight="false" outlineLevel="0" collapsed="false">
      <c r="A2031" s="6" t="s">
        <v>159</v>
      </c>
      <c r="B2031" s="45" t="n">
        <v>45592</v>
      </c>
      <c r="C2031" s="6" t="s">
        <v>189</v>
      </c>
      <c r="D2031" s="6" t="s">
        <v>176</v>
      </c>
      <c r="E2031" s="6" t="s">
        <v>187</v>
      </c>
      <c r="F2031" s="34" t="n">
        <v>0.397800296545029</v>
      </c>
      <c r="G2031" s="34" t="n">
        <v>0.333239519862657</v>
      </c>
      <c r="H2031" s="34" t="n">
        <v>0.193736855427531</v>
      </c>
      <c r="I2031" s="35" t="n">
        <v>2.98</v>
      </c>
      <c r="J2031" s="6" t="n">
        <v>1</v>
      </c>
      <c r="K2031" s="35" t="n">
        <v>1.98</v>
      </c>
      <c r="L2031" s="42" t="n">
        <v>107.425416942899</v>
      </c>
      <c r="M2031" s="42" t="n">
        <v>212.70232554694</v>
      </c>
      <c r="N2031" s="42" t="n">
        <v>6151.88624482835</v>
      </c>
      <c r="O2031" s="6" t="str">
        <f aca="false">IF(H2031&lt;=0,"Below 0%",IF(H2031&lt;=0.05,"0-5%",IF(H2031&lt;=0.1,"5-10%",IF(H2031&lt;=0.2,"10-20%",IF(H2031&lt;=0.4,"20-40%","Above 40%")))))</f>
        <v>10-20%</v>
      </c>
    </row>
    <row r="2032" customFormat="false" ht="15" hidden="false" customHeight="false" outlineLevel="0" collapsed="false">
      <c r="A2032" s="6" t="s">
        <v>159</v>
      </c>
      <c r="B2032" s="45" t="n">
        <v>45592</v>
      </c>
      <c r="C2032" s="6" t="s">
        <v>189</v>
      </c>
      <c r="D2032" s="6" t="s">
        <v>176</v>
      </c>
      <c r="E2032" s="6" t="s">
        <v>174</v>
      </c>
      <c r="F2032" s="34" t="n">
        <v>0.314424276351929</v>
      </c>
      <c r="G2032" s="34" t="n">
        <v>0.2495109972841</v>
      </c>
      <c r="H2032" s="34" t="n">
        <v>0.260161995961712</v>
      </c>
      <c r="I2032" s="35" t="n">
        <v>3.98</v>
      </c>
      <c r="J2032" s="6" t="n">
        <v>0</v>
      </c>
      <c r="K2032" s="35" t="n">
        <v>-1</v>
      </c>
      <c r="L2032" s="42" t="n">
        <v>107.425416942899</v>
      </c>
      <c r="M2032" s="42" t="n">
        <v>-107.425416942899</v>
      </c>
      <c r="N2032" s="42" t="n">
        <v>6044.46082788545</v>
      </c>
      <c r="O2032" s="6" t="str">
        <f aca="false">IF(H2032&lt;=0,"Below 0%",IF(H2032&lt;=0.05,"0-5%",IF(H2032&lt;=0.1,"5-10%",IF(H2032&lt;=0.2,"10-20%",IF(H2032&lt;=0.4,"20-40%","Above 40%")))))</f>
        <v>20-40%</v>
      </c>
    </row>
    <row r="2033" customFormat="false" ht="15" hidden="false" customHeight="false" outlineLevel="0" collapsed="false">
      <c r="A2033" s="6" t="s">
        <v>159</v>
      </c>
      <c r="B2033" s="45" t="n">
        <v>45598</v>
      </c>
      <c r="C2033" s="6" t="s">
        <v>179</v>
      </c>
      <c r="D2033" s="6" t="s">
        <v>173</v>
      </c>
      <c r="E2033" s="6" t="s">
        <v>177</v>
      </c>
      <c r="F2033" s="34" t="n">
        <v>0.480186581611633</v>
      </c>
      <c r="G2033" s="34" t="n">
        <v>0.360218314129776</v>
      </c>
      <c r="H2033" s="34" t="n">
        <v>0.333043220669332</v>
      </c>
      <c r="I2033" s="35" t="n">
        <v>2.75</v>
      </c>
      <c r="J2033" s="6" t="n">
        <v>0</v>
      </c>
      <c r="K2033" s="35" t="n">
        <v>-1</v>
      </c>
      <c r="L2033" s="42" t="n">
        <v>120.889216557709</v>
      </c>
      <c r="M2033" s="42" t="n">
        <v>-120.889216557709</v>
      </c>
      <c r="N2033" s="42" t="n">
        <v>5923.57161132774</v>
      </c>
      <c r="O2033" s="6" t="str">
        <f aca="false">IF(H2033&lt;=0,"Below 0%",IF(H2033&lt;=0.05,"0-5%",IF(H2033&lt;=0.1,"5-10%",IF(H2033&lt;=0.2,"10-20%",IF(H2033&lt;=0.4,"20-40%","Above 40%")))))</f>
        <v>20-40%</v>
      </c>
    </row>
    <row r="2034" customFormat="false" ht="15" hidden="false" customHeight="false" outlineLevel="0" collapsed="false">
      <c r="A2034" s="6" t="s">
        <v>159</v>
      </c>
      <c r="B2034" s="45" t="n">
        <v>45598</v>
      </c>
      <c r="C2034" s="6" t="s">
        <v>203</v>
      </c>
      <c r="D2034" s="6" t="s">
        <v>180</v>
      </c>
      <c r="E2034" s="6" t="s">
        <v>177</v>
      </c>
      <c r="F2034" s="34" t="n">
        <v>0.398022443056107</v>
      </c>
      <c r="G2034" s="34" t="n">
        <v>0.341047321275829</v>
      </c>
      <c r="H2034" s="34" t="n">
        <v>0.167059285401036</v>
      </c>
      <c r="I2034" s="35" t="n">
        <v>2.92</v>
      </c>
      <c r="J2034" s="6" t="n">
        <v>0</v>
      </c>
      <c r="K2034" s="35" t="n">
        <v>-1</v>
      </c>
      <c r="L2034" s="42" t="n">
        <v>120.889216557709</v>
      </c>
      <c r="M2034" s="42" t="n">
        <v>-120.889216557709</v>
      </c>
      <c r="N2034" s="42" t="n">
        <v>5802.68239477003</v>
      </c>
      <c r="O2034" s="6" t="str">
        <f aca="false">IF(H2034&lt;=0,"Below 0%",IF(H2034&lt;=0.05,"0-5%",IF(H2034&lt;=0.1,"5-10%",IF(H2034&lt;=0.2,"10-20%",IF(H2034&lt;=0.4,"20-40%","Above 40%")))))</f>
        <v>10-20%</v>
      </c>
    </row>
    <row r="2035" customFormat="false" ht="15" hidden="false" customHeight="false" outlineLevel="0" collapsed="false">
      <c r="A2035" s="6" t="s">
        <v>159</v>
      </c>
      <c r="B2035" s="45" t="n">
        <v>45598</v>
      </c>
      <c r="C2035" s="6" t="s">
        <v>188</v>
      </c>
      <c r="D2035" s="6" t="s">
        <v>185</v>
      </c>
      <c r="E2035" s="6" t="s">
        <v>177</v>
      </c>
      <c r="F2035" s="34" t="n">
        <v>0.611164033412933</v>
      </c>
      <c r="G2035" s="34" t="n">
        <v>0.486048842238515</v>
      </c>
      <c r="H2035" s="34" t="n">
        <v>0.257412795385329</v>
      </c>
      <c r="I2035" s="35" t="n">
        <v>2.03</v>
      </c>
      <c r="J2035" s="6" t="n">
        <v>0</v>
      </c>
      <c r="K2035" s="35" t="n">
        <v>-1</v>
      </c>
      <c r="L2035" s="42" t="n">
        <v>120.889216557709</v>
      </c>
      <c r="M2035" s="42" t="n">
        <v>-120.889216557709</v>
      </c>
      <c r="N2035" s="42" t="n">
        <v>5681.79317821232</v>
      </c>
      <c r="O2035" s="6" t="str">
        <f aca="false">IF(H2035&lt;=0,"Below 0%",IF(H2035&lt;=0.05,"0-5%",IF(H2035&lt;=0.1,"5-10%",IF(H2035&lt;=0.2,"10-20%",IF(H2035&lt;=0.4,"20-40%","Above 40%")))))</f>
        <v>20-40%</v>
      </c>
    </row>
    <row r="2036" customFormat="false" ht="15" hidden="false" customHeight="false" outlineLevel="0" collapsed="false">
      <c r="A2036" s="6" t="s">
        <v>159</v>
      </c>
      <c r="B2036" s="45" t="n">
        <v>45598</v>
      </c>
      <c r="C2036" s="6" t="s">
        <v>207</v>
      </c>
      <c r="D2036" s="6" t="s">
        <v>189</v>
      </c>
      <c r="E2036" s="6" t="s">
        <v>174</v>
      </c>
      <c r="F2036" s="34" t="n">
        <v>0.339932948350906</v>
      </c>
      <c r="G2036" s="34" t="n">
        <v>0.269687236767314</v>
      </c>
      <c r="H2036" s="34" t="n">
        <v>0.260471027200297</v>
      </c>
      <c r="I2036" s="35" t="n">
        <v>3.69</v>
      </c>
      <c r="J2036" s="6" t="n">
        <v>0</v>
      </c>
      <c r="K2036" s="35" t="n">
        <v>-1</v>
      </c>
      <c r="L2036" s="42" t="n">
        <v>120.889216557709</v>
      </c>
      <c r="M2036" s="42" t="n">
        <v>-120.889216557709</v>
      </c>
      <c r="N2036" s="42" t="n">
        <v>5560.90396165461</v>
      </c>
      <c r="O2036" s="6" t="str">
        <f aca="false">IF(H2036&lt;=0,"Below 0%",IF(H2036&lt;=0.05,"0-5%",IF(H2036&lt;=0.1,"5-10%",IF(H2036&lt;=0.2,"10-20%",IF(H2036&lt;=0.4,"20-40%","Above 40%")))))</f>
        <v>20-40%</v>
      </c>
    </row>
    <row r="2037" customFormat="false" ht="15" hidden="false" customHeight="false" outlineLevel="0" collapsed="false">
      <c r="A2037" s="6" t="s">
        <v>159</v>
      </c>
      <c r="B2037" s="45" t="n">
        <v>45599</v>
      </c>
      <c r="C2037" s="6" t="s">
        <v>176</v>
      </c>
      <c r="D2037" s="6" t="s">
        <v>190</v>
      </c>
      <c r="E2037" s="6" t="s">
        <v>174</v>
      </c>
      <c r="F2037" s="34" t="n">
        <v>0.284328609704971</v>
      </c>
      <c r="G2037" s="34" t="n">
        <v>0.243945171596414</v>
      </c>
      <c r="H2037" s="34" t="n">
        <v>0.165543092508381</v>
      </c>
      <c r="I2037" s="35" t="n">
        <v>4.06</v>
      </c>
      <c r="J2037" s="6" t="n">
        <v>1</v>
      </c>
      <c r="K2037" s="35" t="n">
        <v>3.06</v>
      </c>
      <c r="L2037" s="42" t="n">
        <v>70.1356088523763</v>
      </c>
      <c r="M2037" s="42" t="n">
        <v>214.614963088271</v>
      </c>
      <c r="N2037" s="42" t="n">
        <v>5775.51892474288</v>
      </c>
      <c r="O2037" s="6" t="str">
        <f aca="false">IF(H2037&lt;=0,"Below 0%",IF(H2037&lt;=0.05,"0-5%",IF(H2037&lt;=0.1,"5-10%",IF(H2037&lt;=0.2,"10-20%",IF(H2037&lt;=0.4,"20-40%","Above 40%")))))</f>
        <v>10-20%</v>
      </c>
    </row>
    <row r="2038" customFormat="false" ht="15" hidden="false" customHeight="false" outlineLevel="0" collapsed="false">
      <c r="A2038" s="6" t="s">
        <v>159</v>
      </c>
      <c r="B2038" s="45" t="n">
        <v>45599</v>
      </c>
      <c r="C2038" s="6" t="s">
        <v>181</v>
      </c>
      <c r="D2038" s="6" t="s">
        <v>182</v>
      </c>
      <c r="E2038" s="6" t="s">
        <v>174</v>
      </c>
      <c r="F2038" s="34" t="n">
        <v>0.322785377502441</v>
      </c>
      <c r="G2038" s="34" t="n">
        <v>0.231736016909051</v>
      </c>
      <c r="H2038" s="34" t="n">
        <v>0.392901206328772</v>
      </c>
      <c r="I2038" s="35" t="n">
        <v>4.28</v>
      </c>
      <c r="J2038" s="6" t="n">
        <v>0</v>
      </c>
      <c r="K2038" s="35" t="n">
        <v>-1</v>
      </c>
      <c r="L2038" s="42" t="n">
        <v>111.218079233092</v>
      </c>
      <c r="M2038" s="42" t="n">
        <v>-111.218079233092</v>
      </c>
      <c r="N2038" s="42" t="n">
        <v>5664.30084550979</v>
      </c>
      <c r="O2038" s="6" t="str">
        <f aca="false">IF(H2038&lt;=0,"Below 0%",IF(H2038&lt;=0.05,"0-5%",IF(H2038&lt;=0.1,"5-10%",IF(H2038&lt;=0.2,"10-20%",IF(H2038&lt;=0.4,"20-40%","Above 40%")))))</f>
        <v>20-40%</v>
      </c>
    </row>
    <row r="2039" customFormat="false" ht="15" hidden="false" customHeight="false" outlineLevel="0" collapsed="false">
      <c r="A2039" s="6" t="s">
        <v>159</v>
      </c>
      <c r="B2039" s="45" t="n">
        <v>45600</v>
      </c>
      <c r="C2039" s="6" t="s">
        <v>184</v>
      </c>
      <c r="D2039" s="6" t="s">
        <v>206</v>
      </c>
      <c r="E2039" s="6" t="s">
        <v>174</v>
      </c>
      <c r="F2039" s="34" t="n">
        <v>0.284821420907974</v>
      </c>
      <c r="G2039" s="34" t="n">
        <v>0.252823251335026</v>
      </c>
      <c r="H2039" s="34" t="n">
        <v>0.126563397171672</v>
      </c>
      <c r="I2039" s="35" t="n">
        <v>3.9</v>
      </c>
      <c r="J2039" s="6" t="n">
        <v>0</v>
      </c>
      <c r="K2039" s="35" t="n">
        <v>-1</v>
      </c>
      <c r="L2039" s="42" t="n">
        <v>54.1055684514421</v>
      </c>
      <c r="M2039" s="42" t="n">
        <v>-54.1055684514421</v>
      </c>
      <c r="N2039" s="42" t="n">
        <v>5610.19527705835</v>
      </c>
      <c r="O2039" s="6" t="str">
        <f aca="false">IF(H2039&lt;=0,"Below 0%",IF(H2039&lt;=0.05,"0-5%",IF(H2039&lt;=0.1,"5-10%",IF(H2039&lt;=0.2,"10-20%",IF(H2039&lt;=0.4,"20-40%","Above 40%")))))</f>
        <v>10-20%</v>
      </c>
    </row>
    <row r="2040" customFormat="false" ht="15" hidden="false" customHeight="false" outlineLevel="0" collapsed="false">
      <c r="A2040" s="6" t="s">
        <v>159</v>
      </c>
      <c r="B2040" s="45" t="n">
        <v>45605</v>
      </c>
      <c r="C2040" s="6" t="s">
        <v>180</v>
      </c>
      <c r="D2040" s="6" t="s">
        <v>184</v>
      </c>
      <c r="E2040" s="6" t="s">
        <v>187</v>
      </c>
      <c r="F2040" s="34" t="n">
        <v>0.428102642297745</v>
      </c>
      <c r="G2040" s="34" t="n">
        <v>0.357082074628771</v>
      </c>
      <c r="H2040" s="34" t="n">
        <v>0.198891439013869</v>
      </c>
      <c r="I2040" s="35" t="n">
        <v>2.82</v>
      </c>
      <c r="J2040" s="6" t="n">
        <v>0</v>
      </c>
      <c r="K2040" s="35" t="n">
        <v>-1</v>
      </c>
      <c r="L2040" s="42" t="n">
        <v>112.203905541167</v>
      </c>
      <c r="M2040" s="42" t="n">
        <v>-112.203905541167</v>
      </c>
      <c r="N2040" s="42" t="n">
        <v>5497.99137151718</v>
      </c>
      <c r="O2040" s="6" t="str">
        <f aca="false">IF(H2040&lt;=0,"Below 0%",IF(H2040&lt;=0.05,"0-5%",IF(H2040&lt;=0.1,"5-10%",IF(H2040&lt;=0.2,"10-20%",IF(H2040&lt;=0.4,"20-40%","Above 40%")))))</f>
        <v>10-20%</v>
      </c>
    </row>
    <row r="2041" customFormat="false" ht="15" hidden="false" customHeight="false" outlineLevel="0" collapsed="false">
      <c r="A2041" s="6" t="s">
        <v>159</v>
      </c>
      <c r="B2041" s="45" t="n">
        <v>45605</v>
      </c>
      <c r="C2041" s="6" t="s">
        <v>203</v>
      </c>
      <c r="D2041" s="6" t="s">
        <v>179</v>
      </c>
      <c r="E2041" s="6" t="s">
        <v>187</v>
      </c>
      <c r="F2041" s="34" t="n">
        <v>0.569646239280701</v>
      </c>
      <c r="G2041" s="34" t="n">
        <v>0.496122756715234</v>
      </c>
      <c r="H2041" s="34" t="n">
        <v>0.148196150187217</v>
      </c>
      <c r="I2041" s="35" t="n">
        <v>2.01</v>
      </c>
      <c r="J2041" s="6" t="n">
        <v>1</v>
      </c>
      <c r="K2041" s="35" t="n">
        <v>1.01</v>
      </c>
      <c r="L2041" s="42" t="n">
        <v>112.203905541167</v>
      </c>
      <c r="M2041" s="42" t="n">
        <v>113.325944596579</v>
      </c>
      <c r="N2041" s="42" t="n">
        <v>5611.31731611376</v>
      </c>
      <c r="O2041" s="6" t="str">
        <f aca="false">IF(H2041&lt;=0,"Below 0%",IF(H2041&lt;=0.05,"0-5%",IF(H2041&lt;=0.1,"5-10%",IF(H2041&lt;=0.2,"10-20%",IF(H2041&lt;=0.4,"20-40%","Above 40%")))))</f>
        <v>10-20%</v>
      </c>
    </row>
    <row r="2042" customFormat="false" ht="15" hidden="false" customHeight="false" outlineLevel="0" collapsed="false">
      <c r="A2042" s="6" t="s">
        <v>159</v>
      </c>
      <c r="B2042" s="45" t="n">
        <v>45605</v>
      </c>
      <c r="C2042" s="6" t="s">
        <v>206</v>
      </c>
      <c r="D2042" s="6" t="s">
        <v>199</v>
      </c>
      <c r="E2042" s="6" t="s">
        <v>174</v>
      </c>
      <c r="F2042" s="34" t="n">
        <v>0.350649476051331</v>
      </c>
      <c r="G2042" s="34" t="n">
        <v>0.267447392497713</v>
      </c>
      <c r="H2042" s="34" t="n">
        <v>0.311097007813712</v>
      </c>
      <c r="I2042" s="35" t="n">
        <v>3.7</v>
      </c>
      <c r="J2042" s="6" t="n">
        <v>0</v>
      </c>
      <c r="K2042" s="35" t="n">
        <v>-1</v>
      </c>
      <c r="L2042" s="42" t="n">
        <v>112.203905541167</v>
      </c>
      <c r="M2042" s="42" t="n">
        <v>-112.203905541167</v>
      </c>
      <c r="N2042" s="42" t="n">
        <v>5499.1134105726</v>
      </c>
      <c r="O2042" s="6" t="str">
        <f aca="false">IF(H2042&lt;=0,"Below 0%",IF(H2042&lt;=0.05,"0-5%",IF(H2042&lt;=0.1,"5-10%",IF(H2042&lt;=0.2,"10-20%",IF(H2042&lt;=0.4,"20-40%","Above 40%")))))</f>
        <v>20-40%</v>
      </c>
    </row>
    <row r="2043" customFormat="false" ht="15" hidden="false" customHeight="false" outlineLevel="0" collapsed="false">
      <c r="A2043" s="6" t="s">
        <v>159</v>
      </c>
      <c r="B2043" s="45" t="n">
        <v>45605</v>
      </c>
      <c r="C2043" s="6" t="s">
        <v>201</v>
      </c>
      <c r="D2043" s="6" t="s">
        <v>194</v>
      </c>
      <c r="E2043" s="6" t="s">
        <v>177</v>
      </c>
      <c r="F2043" s="34" t="n">
        <v>0.610199987888336</v>
      </c>
      <c r="G2043" s="34" t="n">
        <v>0.553400755723494</v>
      </c>
      <c r="H2043" s="34" t="n">
        <v>0.102636708709559</v>
      </c>
      <c r="I2043" s="35" t="n">
        <v>1.8</v>
      </c>
      <c r="J2043" s="6" t="n">
        <v>0</v>
      </c>
      <c r="K2043" s="35" t="n">
        <v>-1</v>
      </c>
      <c r="L2043" s="42" t="n">
        <v>112.203905541167</v>
      </c>
      <c r="M2043" s="42" t="n">
        <v>-112.203905541167</v>
      </c>
      <c r="N2043" s="42" t="n">
        <v>5386.90950503143</v>
      </c>
      <c r="O2043" s="6" t="str">
        <f aca="false">IF(H2043&lt;=0,"Below 0%",IF(H2043&lt;=0.05,"0-5%",IF(H2043&lt;=0.1,"5-10%",IF(H2043&lt;=0.2,"10-20%",IF(H2043&lt;=0.4,"20-40%","Above 40%")))))</f>
        <v>10-20%</v>
      </c>
    </row>
    <row r="2044" customFormat="false" ht="15" hidden="false" customHeight="false" outlineLevel="0" collapsed="false">
      <c r="A2044" s="6" t="s">
        <v>159</v>
      </c>
      <c r="B2044" s="45" t="n">
        <v>45606</v>
      </c>
      <c r="C2044" s="6" t="s">
        <v>190</v>
      </c>
      <c r="D2044" s="6" t="s">
        <v>185</v>
      </c>
      <c r="E2044" s="6" t="s">
        <v>177</v>
      </c>
      <c r="F2044" s="34" t="n">
        <v>0.482199013233185</v>
      </c>
      <c r="G2044" s="34" t="n">
        <v>0.381499333401702</v>
      </c>
      <c r="H2044" s="34" t="n">
        <v>0.263957682267953</v>
      </c>
      <c r="I2044" s="35" t="n">
        <v>2.59</v>
      </c>
      <c r="J2044" s="6" t="n">
        <v>0</v>
      </c>
      <c r="K2044" s="35" t="n">
        <v>-1</v>
      </c>
      <c r="L2044" s="42" t="n">
        <v>107.738190100629</v>
      </c>
      <c r="M2044" s="42" t="n">
        <v>-107.738190100629</v>
      </c>
      <c r="N2044" s="42" t="n">
        <v>5279.1713149308</v>
      </c>
      <c r="O2044" s="6" t="str">
        <f aca="false">IF(H2044&lt;=0,"Below 0%",IF(H2044&lt;=0.05,"0-5%",IF(H2044&lt;=0.1,"5-10%",IF(H2044&lt;=0.2,"10-20%",IF(H2044&lt;=0.4,"20-40%","Above 40%")))))</f>
        <v>20-40%</v>
      </c>
    </row>
    <row r="2045" customFormat="false" ht="15" hidden="false" customHeight="false" outlineLevel="0" collapsed="false">
      <c r="A2045" s="6" t="s">
        <v>159</v>
      </c>
      <c r="B2045" s="45" t="n">
        <v>45619</v>
      </c>
      <c r="C2045" s="6" t="s">
        <v>173</v>
      </c>
      <c r="D2045" s="6" t="s">
        <v>206</v>
      </c>
      <c r="E2045" s="6" t="s">
        <v>174</v>
      </c>
      <c r="F2045" s="34" t="n">
        <v>0.311030775308609</v>
      </c>
      <c r="G2045" s="34" t="n">
        <v>0.27773958281652</v>
      </c>
      <c r="H2045" s="34" t="n">
        <v>0.11986477460104</v>
      </c>
      <c r="I2045" s="35" t="n">
        <v>3.62</v>
      </c>
      <c r="J2045" s="6" t="n">
        <v>1</v>
      </c>
      <c r="K2045" s="35" t="n">
        <v>2.62</v>
      </c>
      <c r="L2045" s="42" t="n">
        <v>63.4363997578456</v>
      </c>
      <c r="M2045" s="42" t="n">
        <v>166.203367365555</v>
      </c>
      <c r="N2045" s="42" t="n">
        <v>5445.37468229636</v>
      </c>
      <c r="O2045" s="6" t="str">
        <f aca="false">IF(H2045&lt;=0,"Below 0%",IF(H2045&lt;=0.05,"0-5%",IF(H2045&lt;=0.1,"5-10%",IF(H2045&lt;=0.2,"10-20%",IF(H2045&lt;=0.4,"20-40%","Above 40%")))))</f>
        <v>10-20%</v>
      </c>
    </row>
    <row r="2046" customFormat="false" ht="15" hidden="false" customHeight="false" outlineLevel="0" collapsed="false">
      <c r="A2046" s="6" t="s">
        <v>159</v>
      </c>
      <c r="B2046" s="45" t="n">
        <v>45619</v>
      </c>
      <c r="C2046" s="6" t="s">
        <v>184</v>
      </c>
      <c r="D2046" s="6" t="s">
        <v>203</v>
      </c>
      <c r="E2046" s="6" t="s">
        <v>174</v>
      </c>
      <c r="F2046" s="34" t="n">
        <v>0.293273240327835</v>
      </c>
      <c r="G2046" s="34" t="n">
        <v>0.238095670039504</v>
      </c>
      <c r="H2046" s="34" t="n">
        <v>0.231745374786433</v>
      </c>
      <c r="I2046" s="35" t="n">
        <v>4.28</v>
      </c>
      <c r="J2046" s="6" t="n">
        <v>0</v>
      </c>
      <c r="K2046" s="35" t="n">
        <v>-1</v>
      </c>
      <c r="L2046" s="42" t="n">
        <v>102.690130026555</v>
      </c>
      <c r="M2046" s="42" t="n">
        <v>-102.690130026555</v>
      </c>
      <c r="N2046" s="42" t="n">
        <v>5342.6845522698</v>
      </c>
      <c r="O2046" s="6" t="str">
        <f aca="false">IF(H2046&lt;=0,"Below 0%",IF(H2046&lt;=0.05,"0-5%",IF(H2046&lt;=0.1,"5-10%",IF(H2046&lt;=0.2,"10-20%",IF(H2046&lt;=0.4,"20-40%","Above 40%")))))</f>
        <v>20-40%</v>
      </c>
    </row>
    <row r="2047" customFormat="false" ht="15" hidden="false" customHeight="false" outlineLevel="0" collapsed="false">
      <c r="A2047" s="6" t="s">
        <v>159</v>
      </c>
      <c r="B2047" s="45" t="n">
        <v>45620</v>
      </c>
      <c r="C2047" s="6" t="s">
        <v>209</v>
      </c>
      <c r="D2047" s="6" t="s">
        <v>176</v>
      </c>
      <c r="E2047" s="6" t="s">
        <v>174</v>
      </c>
      <c r="F2047" s="34" t="n">
        <v>0.299819648265839</v>
      </c>
      <c r="G2047" s="34" t="n">
        <v>0.22163367716755</v>
      </c>
      <c r="H2047" s="34" t="n">
        <v>0.352771167710142</v>
      </c>
      <c r="I2047" s="35" t="n">
        <v>4.48</v>
      </c>
      <c r="J2047" s="6" t="n">
        <v>1</v>
      </c>
      <c r="K2047" s="35" t="n">
        <v>3.48</v>
      </c>
      <c r="L2047" s="42" t="n">
        <v>106.853691045396</v>
      </c>
      <c r="M2047" s="42" t="n">
        <v>371.850844837978</v>
      </c>
      <c r="N2047" s="42" t="n">
        <v>5714.53539710778</v>
      </c>
      <c r="O2047" s="6" t="str">
        <f aca="false">IF(H2047&lt;=0,"Below 0%",IF(H2047&lt;=0.05,"0-5%",IF(H2047&lt;=0.1,"5-10%",IF(H2047&lt;=0.2,"10-20%",IF(H2047&lt;=0.4,"20-40%","Above 40%")))))</f>
        <v>20-40%</v>
      </c>
    </row>
    <row r="2048" customFormat="false" ht="15" hidden="false" customHeight="false" outlineLevel="0" collapsed="false">
      <c r="A2048" s="6" t="s">
        <v>159</v>
      </c>
      <c r="B2048" s="45" t="n">
        <v>45626</v>
      </c>
      <c r="C2048" s="6" t="s">
        <v>203</v>
      </c>
      <c r="D2048" s="6" t="s">
        <v>199</v>
      </c>
      <c r="E2048" s="6" t="s">
        <v>187</v>
      </c>
      <c r="F2048" s="34" t="n">
        <v>0.391569882631302</v>
      </c>
      <c r="G2048" s="34" t="n">
        <v>0.340017063323493</v>
      </c>
      <c r="H2048" s="34" t="n">
        <v>0.151618329985874</v>
      </c>
      <c r="I2048" s="35" t="n">
        <v>2.93</v>
      </c>
      <c r="J2048" s="6" t="n">
        <v>0</v>
      </c>
      <c r="K2048" s="35" t="n">
        <v>-1</v>
      </c>
      <c r="L2048" s="42" t="n">
        <v>109.034931382682</v>
      </c>
      <c r="M2048" s="42" t="n">
        <v>-109.034931382682</v>
      </c>
      <c r="N2048" s="42" t="n">
        <v>5605.5004657251</v>
      </c>
      <c r="O2048" s="6" t="str">
        <f aca="false">IF(H2048&lt;=0,"Below 0%",IF(H2048&lt;=0.05,"0-5%",IF(H2048&lt;=0.1,"5-10%",IF(H2048&lt;=0.2,"10-20%",IF(H2048&lt;=0.4,"20-40%","Above 40%")))))</f>
        <v>10-20%</v>
      </c>
    </row>
    <row r="2049" customFormat="false" ht="15" hidden="false" customHeight="false" outlineLevel="0" collapsed="false">
      <c r="A2049" s="6" t="s">
        <v>159</v>
      </c>
      <c r="B2049" s="45" t="n">
        <v>45626</v>
      </c>
      <c r="C2049" s="6" t="s">
        <v>206</v>
      </c>
      <c r="D2049" s="6" t="s">
        <v>195</v>
      </c>
      <c r="E2049" s="6" t="s">
        <v>174</v>
      </c>
      <c r="F2049" s="34" t="n">
        <v>0.290539681911469</v>
      </c>
      <c r="G2049" s="34" t="n">
        <v>0.223125</v>
      </c>
      <c r="H2049" s="34" t="n">
        <v>0.302138630415545</v>
      </c>
      <c r="I2049" s="35" t="n">
        <v>4.4</v>
      </c>
      <c r="J2049" s="6" t="n">
        <v>0</v>
      </c>
      <c r="K2049" s="35" t="n">
        <v>-1</v>
      </c>
      <c r="L2049" s="42" t="n">
        <v>114.290707942156</v>
      </c>
      <c r="M2049" s="42" t="n">
        <v>-114.290707942156</v>
      </c>
      <c r="N2049" s="42" t="n">
        <v>5491.20975778294</v>
      </c>
      <c r="O2049" s="6" t="str">
        <f aca="false">IF(H2049&lt;=0,"Below 0%",IF(H2049&lt;=0.05,"0-5%",IF(H2049&lt;=0.1,"5-10%",IF(H2049&lt;=0.2,"10-20%",IF(H2049&lt;=0.4,"20-40%","Above 40%")))))</f>
        <v>20-40%</v>
      </c>
    </row>
    <row r="2050" customFormat="false" ht="15" hidden="false" customHeight="false" outlineLevel="0" collapsed="false">
      <c r="A2050" s="6" t="s">
        <v>159</v>
      </c>
      <c r="B2050" s="45" t="n">
        <v>45626</v>
      </c>
      <c r="C2050" s="6" t="s">
        <v>180</v>
      </c>
      <c r="D2050" s="6" t="s">
        <v>188</v>
      </c>
      <c r="E2050" s="6" t="s">
        <v>174</v>
      </c>
      <c r="F2050" s="34" t="n">
        <v>0.315427184104919</v>
      </c>
      <c r="G2050" s="34" t="n">
        <v>0.249094125461158</v>
      </c>
      <c r="H2050" s="34" t="n">
        <v>0.266297161849791</v>
      </c>
      <c r="I2050" s="35" t="n">
        <v>4.1</v>
      </c>
      <c r="J2050" s="6" t="n">
        <v>1</v>
      </c>
      <c r="K2050" s="35" t="n">
        <v>3.1</v>
      </c>
      <c r="L2050" s="42" t="n">
        <v>114.290707942156</v>
      </c>
      <c r="M2050" s="42" t="n">
        <v>354.301194620682</v>
      </c>
      <c r="N2050" s="42" t="n">
        <v>5845.51095240362</v>
      </c>
      <c r="O2050" s="6" t="str">
        <f aca="false">IF(H2050&lt;=0,"Below 0%",IF(H2050&lt;=0.05,"0-5%",IF(H2050&lt;=0.1,"5-10%",IF(H2050&lt;=0.2,"10-20%",IF(H2050&lt;=0.4,"20-40%","Above 40%")))))</f>
        <v>20-40%</v>
      </c>
    </row>
    <row r="2051" customFormat="false" ht="15" hidden="false" customHeight="false" outlineLevel="0" collapsed="false">
      <c r="A2051" s="6" t="s">
        <v>159</v>
      </c>
      <c r="B2051" s="45" t="n">
        <v>45627</v>
      </c>
      <c r="C2051" s="6" t="s">
        <v>183</v>
      </c>
      <c r="D2051" s="6" t="s">
        <v>194</v>
      </c>
      <c r="E2051" s="6" t="s">
        <v>187</v>
      </c>
      <c r="F2051" s="34" t="n">
        <v>0.604330122470856</v>
      </c>
      <c r="G2051" s="34" t="n">
        <v>0.461685889318594</v>
      </c>
      <c r="H2051" s="34" t="n">
        <v>0.308963813823272</v>
      </c>
      <c r="I2051" s="35" t="n">
        <v>2.14</v>
      </c>
      <c r="J2051" s="6" t="n">
        <v>1</v>
      </c>
      <c r="K2051" s="35" t="n">
        <v>1.14</v>
      </c>
      <c r="L2051" s="42" t="n">
        <v>116.910219048072</v>
      </c>
      <c r="M2051" s="42" t="n">
        <v>133.277649714803</v>
      </c>
      <c r="N2051" s="42" t="n">
        <v>5978.78860211843</v>
      </c>
      <c r="O2051" s="6" t="str">
        <f aca="false">IF(H2051&lt;=0,"Below 0%",IF(H2051&lt;=0.05,"0-5%",IF(H2051&lt;=0.1,"5-10%",IF(H2051&lt;=0.2,"10-20%",IF(H2051&lt;=0.4,"20-40%","Above 40%")))))</f>
        <v>20-40%</v>
      </c>
    </row>
    <row r="2052" customFormat="false" ht="15" hidden="false" customHeight="false" outlineLevel="0" collapsed="false">
      <c r="A2052" s="6" t="s">
        <v>159</v>
      </c>
      <c r="B2052" s="45" t="n">
        <v>45627</v>
      </c>
      <c r="C2052" s="6" t="s">
        <v>181</v>
      </c>
      <c r="D2052" s="6" t="s">
        <v>184</v>
      </c>
      <c r="E2052" s="6" t="s">
        <v>174</v>
      </c>
      <c r="F2052" s="34" t="n">
        <v>0.258809804916382</v>
      </c>
      <c r="G2052" s="34" t="n">
        <v>0.219053244451945</v>
      </c>
      <c r="H2052" s="34" t="n">
        <v>0.181492680302019</v>
      </c>
      <c r="I2052" s="35" t="n">
        <v>4.5</v>
      </c>
      <c r="J2052" s="6" t="n">
        <v>1</v>
      </c>
      <c r="K2052" s="35" t="n">
        <v>3.5</v>
      </c>
      <c r="L2052" s="42" t="n">
        <v>68.7449299373624</v>
      </c>
      <c r="M2052" s="42" t="n">
        <v>240.607254780768</v>
      </c>
      <c r="N2052" s="42" t="n">
        <v>6219.39585689919</v>
      </c>
      <c r="O2052" s="6" t="str">
        <f aca="false">IF(H2052&lt;=0,"Below 0%",IF(H2052&lt;=0.05,"0-5%",IF(H2052&lt;=0.1,"5-10%",IF(H2052&lt;=0.2,"10-20%",IF(H2052&lt;=0.4,"20-40%","Above 40%")))))</f>
        <v>10-20%</v>
      </c>
    </row>
    <row r="2053" customFormat="false" ht="15" hidden="false" customHeight="false" outlineLevel="0" collapsed="false">
      <c r="A2053" s="6" t="s">
        <v>159</v>
      </c>
      <c r="B2053" s="45" t="n">
        <v>45627</v>
      </c>
      <c r="C2053" s="6" t="s">
        <v>190</v>
      </c>
      <c r="D2053" s="6" t="s">
        <v>182</v>
      </c>
      <c r="E2053" s="6" t="s">
        <v>177</v>
      </c>
      <c r="F2053" s="34" t="n">
        <v>0.277577519416809</v>
      </c>
      <c r="G2053" s="34" t="n">
        <v>0.209811892785778</v>
      </c>
      <c r="H2053" s="34" t="n">
        <v>0.322982771525829</v>
      </c>
      <c r="I2053" s="35" t="n">
        <v>4.7</v>
      </c>
      <c r="J2053" s="6" t="n">
        <v>0</v>
      </c>
      <c r="K2053" s="35" t="n">
        <v>-1</v>
      </c>
      <c r="L2053" s="42" t="n">
        <v>116.910219048072</v>
      </c>
      <c r="M2053" s="42" t="n">
        <v>-116.910219048072</v>
      </c>
      <c r="N2053" s="42" t="n">
        <v>6102.48563785112</v>
      </c>
      <c r="O2053" s="6" t="str">
        <f aca="false">IF(H2053&lt;=0,"Below 0%",IF(H2053&lt;=0.05,"0-5%",IF(H2053&lt;=0.1,"5-10%",IF(H2053&lt;=0.2,"10-20%",IF(H2053&lt;=0.4,"20-40%","Above 40%")))))</f>
        <v>20-40%</v>
      </c>
    </row>
    <row r="2054" customFormat="false" ht="15" hidden="false" customHeight="false" outlineLevel="0" collapsed="false">
      <c r="A2054" s="6" t="s">
        <v>159</v>
      </c>
      <c r="B2054" s="45" t="n">
        <v>45629</v>
      </c>
      <c r="C2054" s="6" t="s">
        <v>209</v>
      </c>
      <c r="D2054" s="6" t="s">
        <v>180</v>
      </c>
      <c r="E2054" s="6" t="s">
        <v>187</v>
      </c>
      <c r="F2054" s="34" t="n">
        <v>0.377093464136124</v>
      </c>
      <c r="G2054" s="34" t="n">
        <v>0.311000374456318</v>
      </c>
      <c r="H2054" s="34" t="n">
        <v>0.212517717367214</v>
      </c>
      <c r="I2054" s="35" t="n">
        <v>3.2</v>
      </c>
      <c r="J2054" s="6" t="n">
        <v>0</v>
      </c>
      <c r="K2054" s="35" t="n">
        <v>-1</v>
      </c>
      <c r="L2054" s="42" t="n">
        <v>122.049712757022</v>
      </c>
      <c r="M2054" s="42" t="n">
        <v>-122.049712757022</v>
      </c>
      <c r="N2054" s="42" t="n">
        <v>5980.4359250941</v>
      </c>
      <c r="O2054" s="6" t="str">
        <f aca="false">IF(H2054&lt;=0,"Below 0%",IF(H2054&lt;=0.05,"0-5%",IF(H2054&lt;=0.1,"5-10%",IF(H2054&lt;=0.2,"10-20%",IF(H2054&lt;=0.4,"20-40%","Above 40%")))))</f>
        <v>20-40%</v>
      </c>
    </row>
    <row r="2055" customFormat="false" ht="15" hidden="false" customHeight="false" outlineLevel="0" collapsed="false">
      <c r="A2055" s="6" t="s">
        <v>159</v>
      </c>
      <c r="B2055" s="45" t="n">
        <v>45630</v>
      </c>
      <c r="C2055" s="6" t="s">
        <v>173</v>
      </c>
      <c r="D2055" s="6" t="s">
        <v>203</v>
      </c>
      <c r="E2055" s="6" t="s">
        <v>187</v>
      </c>
      <c r="F2055" s="34" t="n">
        <v>0.502226889133453</v>
      </c>
      <c r="G2055" s="34" t="n">
        <v>0.452600858129945</v>
      </c>
      <c r="H2055" s="34" t="n">
        <v>0.10964634757555</v>
      </c>
      <c r="I2055" s="35" t="n">
        <v>2.18</v>
      </c>
      <c r="J2055" s="6" t="n">
        <v>1</v>
      </c>
      <c r="K2055" s="35" t="n">
        <v>1.18</v>
      </c>
      <c r="L2055" s="42" t="n">
        <v>119.608718501882</v>
      </c>
      <c r="M2055" s="42" t="n">
        <v>141.138287832221</v>
      </c>
      <c r="N2055" s="42" t="n">
        <v>6121.57421292632</v>
      </c>
      <c r="O2055" s="6" t="str">
        <f aca="false">IF(H2055&lt;=0,"Below 0%",IF(H2055&lt;=0.05,"0-5%",IF(H2055&lt;=0.1,"5-10%",IF(H2055&lt;=0.2,"10-20%",IF(H2055&lt;=0.4,"20-40%","Above 40%")))))</f>
        <v>10-20%</v>
      </c>
    </row>
    <row r="2056" customFormat="false" ht="15" hidden="false" customHeight="false" outlineLevel="0" collapsed="false">
      <c r="A2056" s="6" t="s">
        <v>159</v>
      </c>
      <c r="B2056" s="45" t="n">
        <v>45630</v>
      </c>
      <c r="C2056" s="6" t="s">
        <v>188</v>
      </c>
      <c r="D2056" s="6" t="s">
        <v>183</v>
      </c>
      <c r="E2056" s="6" t="s">
        <v>177</v>
      </c>
      <c r="F2056" s="34" t="n">
        <v>0.663003146648407</v>
      </c>
      <c r="G2056" s="34" t="n">
        <v>0.546110222815272</v>
      </c>
      <c r="H2056" s="34" t="n">
        <v>0.214046393840673</v>
      </c>
      <c r="I2056" s="35" t="n">
        <v>1.81</v>
      </c>
      <c r="J2056" s="6" t="n">
        <v>0</v>
      </c>
      <c r="K2056" s="35" t="n">
        <v>-1</v>
      </c>
      <c r="L2056" s="42" t="n">
        <v>119.608718501882</v>
      </c>
      <c r="M2056" s="42" t="n">
        <v>-119.608718501882</v>
      </c>
      <c r="N2056" s="42" t="n">
        <v>6001.96549442444</v>
      </c>
      <c r="O2056" s="6" t="str">
        <f aca="false">IF(H2056&lt;=0,"Below 0%",IF(H2056&lt;=0.05,"0-5%",IF(H2056&lt;=0.1,"5-10%",IF(H2056&lt;=0.2,"10-20%",IF(H2056&lt;=0.4,"20-40%","Above 40%")))))</f>
        <v>20-40%</v>
      </c>
    </row>
    <row r="2057" customFormat="false" ht="15" hidden="false" customHeight="false" outlineLevel="0" collapsed="false">
      <c r="A2057" s="6" t="s">
        <v>159</v>
      </c>
      <c r="B2057" s="45" t="n">
        <v>45631</v>
      </c>
      <c r="C2057" s="6" t="s">
        <v>184</v>
      </c>
      <c r="D2057" s="6" t="s">
        <v>201</v>
      </c>
      <c r="E2057" s="6" t="s">
        <v>174</v>
      </c>
      <c r="F2057" s="34" t="n">
        <v>0.306544631719589</v>
      </c>
      <c r="G2057" s="34" t="n">
        <v>0.259858673353089</v>
      </c>
      <c r="H2057" s="34" t="n">
        <v>0.179659034520911</v>
      </c>
      <c r="I2057" s="35" t="n">
        <v>3.82</v>
      </c>
      <c r="J2057" s="6" t="n">
        <v>0</v>
      </c>
      <c r="K2057" s="35" t="n">
        <v>-1</v>
      </c>
      <c r="L2057" s="42" t="n">
        <v>90.9875052773834</v>
      </c>
      <c r="M2057" s="42" t="n">
        <v>-90.9875052773834</v>
      </c>
      <c r="N2057" s="42" t="n">
        <v>5910.97798914705</v>
      </c>
      <c r="O2057" s="6" t="str">
        <f aca="false">IF(H2057&lt;=0,"Below 0%",IF(H2057&lt;=0.05,"0-5%",IF(H2057&lt;=0.1,"5-10%",IF(H2057&lt;=0.2,"10-20%",IF(H2057&lt;=0.4,"20-40%","Above 40%")))))</f>
        <v>10-20%</v>
      </c>
    </row>
    <row r="2058" customFormat="false" ht="15" hidden="false" customHeight="false" outlineLevel="0" collapsed="false">
      <c r="A2058" s="6" t="s">
        <v>159</v>
      </c>
      <c r="B2058" s="45" t="n">
        <v>45633</v>
      </c>
      <c r="C2058" s="6" t="s">
        <v>206</v>
      </c>
      <c r="D2058" s="6" t="s">
        <v>188</v>
      </c>
      <c r="E2058" s="6" t="s">
        <v>174</v>
      </c>
      <c r="F2058" s="34" t="n">
        <v>0.312165051698685</v>
      </c>
      <c r="G2058" s="34" t="n">
        <v>0.255948618099982</v>
      </c>
      <c r="H2058" s="34" t="n">
        <v>0.219639527714669</v>
      </c>
      <c r="I2058" s="35" t="n">
        <v>3.85</v>
      </c>
      <c r="J2058" s="6" t="n">
        <v>0</v>
      </c>
      <c r="K2058" s="35" t="n">
        <v>-1</v>
      </c>
      <c r="L2058" s="42" t="n">
        <v>104.653061114445</v>
      </c>
      <c r="M2058" s="42" t="n">
        <v>-104.653061114445</v>
      </c>
      <c r="N2058" s="42" t="n">
        <v>5806.32492803261</v>
      </c>
      <c r="O2058" s="6" t="str">
        <f aca="false">IF(H2058&lt;=0,"Below 0%",IF(H2058&lt;=0.05,"0-5%",IF(H2058&lt;=0.1,"5-10%",IF(H2058&lt;=0.2,"10-20%",IF(H2058&lt;=0.4,"20-40%","Above 40%")))))</f>
        <v>20-40%</v>
      </c>
    </row>
    <row r="2059" customFormat="false" ht="15" hidden="false" customHeight="false" outlineLevel="0" collapsed="false">
      <c r="A2059" s="6" t="s">
        <v>159</v>
      </c>
      <c r="B2059" s="45" t="n">
        <v>45634</v>
      </c>
      <c r="C2059" s="6" t="s">
        <v>195</v>
      </c>
      <c r="D2059" s="6" t="s">
        <v>201</v>
      </c>
      <c r="E2059" s="6" t="s">
        <v>174</v>
      </c>
      <c r="F2059" s="34" t="n">
        <v>0.280376225709915</v>
      </c>
      <c r="G2059" s="34" t="n">
        <v>0.236470588235294</v>
      </c>
      <c r="H2059" s="34" t="n">
        <v>0.18567060623596</v>
      </c>
      <c r="I2059" s="35" t="n">
        <v>4.2</v>
      </c>
      <c r="J2059" s="6" t="n">
        <v>1</v>
      </c>
      <c r="K2059" s="35" t="n">
        <v>3.2</v>
      </c>
      <c r="L2059" s="42" t="n">
        <v>80.5537531210575</v>
      </c>
      <c r="M2059" s="42" t="n">
        <v>257.772009987384</v>
      </c>
      <c r="N2059" s="42" t="n">
        <v>6064.09693801999</v>
      </c>
      <c r="O2059" s="6" t="str">
        <f aca="false">IF(H2059&lt;=0,"Below 0%",IF(H2059&lt;=0.05,"0-5%",IF(H2059&lt;=0.1,"5-10%",IF(H2059&lt;=0.2,"10-20%",IF(H2059&lt;=0.4,"20-40%","Above 40%")))))</f>
        <v>10-20%</v>
      </c>
    </row>
    <row r="2060" customFormat="false" ht="15" hidden="false" customHeight="false" outlineLevel="0" collapsed="false">
      <c r="A2060" s="6" t="s">
        <v>159</v>
      </c>
      <c r="B2060" s="45" t="n">
        <v>45634</v>
      </c>
      <c r="C2060" s="6" t="s">
        <v>209</v>
      </c>
      <c r="D2060" s="6" t="s">
        <v>199</v>
      </c>
      <c r="E2060" s="6" t="s">
        <v>187</v>
      </c>
      <c r="F2060" s="34" t="n">
        <v>0.356406927108765</v>
      </c>
      <c r="G2060" s="34" t="n">
        <v>0.264740298830516</v>
      </c>
      <c r="H2060" s="34" t="n">
        <v>0.346251132461449</v>
      </c>
      <c r="I2060" s="35" t="n">
        <v>3.71</v>
      </c>
      <c r="J2060" s="6" t="n">
        <v>0</v>
      </c>
      <c r="K2060" s="35" t="n">
        <v>-1</v>
      </c>
      <c r="L2060" s="42" t="n">
        <v>116.126498560652</v>
      </c>
      <c r="M2060" s="42" t="n">
        <v>-116.126498560652</v>
      </c>
      <c r="N2060" s="42" t="n">
        <v>5947.97043945934</v>
      </c>
      <c r="O2060" s="6" t="str">
        <f aca="false">IF(H2060&lt;=0,"Below 0%",IF(H2060&lt;=0.05,"0-5%",IF(H2060&lt;=0.1,"5-10%",IF(H2060&lt;=0.2,"10-20%",IF(H2060&lt;=0.4,"20-40%","Above 40%")))))</f>
        <v>20-40%</v>
      </c>
    </row>
    <row r="2061" customFormat="false" ht="15" hidden="false" customHeight="false" outlineLevel="0" collapsed="false">
      <c r="A2061" s="6" t="s">
        <v>159</v>
      </c>
      <c r="B2061" s="45" t="n">
        <v>45634</v>
      </c>
      <c r="C2061" s="6" t="s">
        <v>195</v>
      </c>
      <c r="D2061" s="6" t="s">
        <v>201</v>
      </c>
      <c r="E2061" s="6" t="s">
        <v>187</v>
      </c>
      <c r="F2061" s="34" t="n">
        <v>0.275909781455994</v>
      </c>
      <c r="G2061" s="34" t="n">
        <v>0.211764705882353</v>
      </c>
      <c r="H2061" s="34" t="n">
        <v>0.30290730131997</v>
      </c>
      <c r="I2061" s="35" t="n">
        <v>4.69</v>
      </c>
      <c r="J2061" s="6" t="n">
        <v>0</v>
      </c>
      <c r="K2061" s="35" t="n">
        <v>-1</v>
      </c>
      <c r="L2061" s="42" t="n">
        <v>115.661077963473</v>
      </c>
      <c r="M2061" s="42" t="n">
        <v>-115.661077963473</v>
      </c>
      <c r="N2061" s="42" t="n">
        <v>5832.30936149587</v>
      </c>
      <c r="O2061" s="6" t="str">
        <f aca="false">IF(H2061&lt;=0,"Below 0%",IF(H2061&lt;=0.05,"0-5%",IF(H2061&lt;=0.1,"5-10%",IF(H2061&lt;=0.2,"10-20%",IF(H2061&lt;=0.4,"20-40%","Above 40%")))))</f>
        <v>20-40%</v>
      </c>
    </row>
    <row r="2062" customFormat="false" ht="15" hidden="false" customHeight="false" outlineLevel="0" collapsed="false">
      <c r="A2062" s="6" t="s">
        <v>159</v>
      </c>
      <c r="B2062" s="45" t="n">
        <v>45634</v>
      </c>
      <c r="C2062" s="6" t="s">
        <v>181</v>
      </c>
      <c r="D2062" s="6" t="s">
        <v>190</v>
      </c>
      <c r="E2062" s="6" t="s">
        <v>187</v>
      </c>
      <c r="F2062" s="34" t="n">
        <v>0.400201350450516</v>
      </c>
      <c r="G2062" s="34" t="n">
        <v>0.296178343949045</v>
      </c>
      <c r="H2062" s="34" t="n">
        <v>0.351217462811419</v>
      </c>
      <c r="I2062" s="35" t="n">
        <v>3.4</v>
      </c>
      <c r="J2062" s="6" t="n">
        <v>0</v>
      </c>
      <c r="K2062" s="35" t="n">
        <v>-1</v>
      </c>
      <c r="L2062" s="42" t="n">
        <v>116.126498560652</v>
      </c>
      <c r="M2062" s="42" t="n">
        <v>-116.126498560652</v>
      </c>
      <c r="N2062" s="42" t="n">
        <v>5716.18286293521</v>
      </c>
      <c r="O2062" s="6" t="str">
        <f aca="false">IF(H2062&lt;=0,"Below 0%",IF(H2062&lt;=0.05,"0-5%",IF(H2062&lt;=0.1,"5-10%",IF(H2062&lt;=0.2,"10-20%",IF(H2062&lt;=0.4,"20-40%","Above 40%")))))</f>
        <v>20-40%</v>
      </c>
    </row>
    <row r="2063" customFormat="false" ht="15" hidden="false" customHeight="false" outlineLevel="0" collapsed="false">
      <c r="A2063" s="6" t="s">
        <v>159</v>
      </c>
      <c r="B2063" s="45" t="n">
        <v>45635</v>
      </c>
      <c r="C2063" s="6" t="s">
        <v>189</v>
      </c>
      <c r="D2063" s="6" t="s">
        <v>203</v>
      </c>
      <c r="E2063" s="6" t="s">
        <v>187</v>
      </c>
      <c r="F2063" s="34" t="n">
        <v>0.594828546047211</v>
      </c>
      <c r="G2063" s="34" t="n">
        <v>0.503473328659741</v>
      </c>
      <c r="H2063" s="34" t="n">
        <v>0.181449964054023</v>
      </c>
      <c r="I2063" s="35" t="n">
        <v>1.96</v>
      </c>
      <c r="J2063" s="6" t="n">
        <v>1</v>
      </c>
      <c r="K2063" s="35" t="n">
        <v>0.96</v>
      </c>
      <c r="L2063" s="42" t="n">
        <v>114.323657258704</v>
      </c>
      <c r="M2063" s="42" t="n">
        <v>109.750710968356</v>
      </c>
      <c r="N2063" s="42" t="n">
        <v>5825.93357390357</v>
      </c>
      <c r="O2063" s="6" t="str">
        <f aca="false">IF(H2063&lt;=0,"Below 0%",IF(H2063&lt;=0.05,"0-5%",IF(H2063&lt;=0.1,"5-10%",IF(H2063&lt;=0.2,"10-20%",IF(H2063&lt;=0.4,"20-40%","Above 40%")))))</f>
        <v>10-20%</v>
      </c>
    </row>
    <row r="2064" customFormat="false" ht="15" hidden="false" customHeight="false" outlineLevel="0" collapsed="false">
      <c r="A2064" s="6" t="s">
        <v>159</v>
      </c>
      <c r="B2064" s="45" t="n">
        <v>45640</v>
      </c>
      <c r="C2064" s="6" t="s">
        <v>203</v>
      </c>
      <c r="D2064" s="6" t="s">
        <v>209</v>
      </c>
      <c r="E2064" s="6" t="s">
        <v>174</v>
      </c>
      <c r="F2064" s="34" t="n">
        <v>0.343201786279678</v>
      </c>
      <c r="G2064" s="34" t="n">
        <v>0.247413693642878</v>
      </c>
      <c r="H2064" s="34" t="n">
        <v>0.387157603228957</v>
      </c>
      <c r="I2064" s="35" t="n">
        <v>3.96</v>
      </c>
      <c r="J2064" s="6" t="n">
        <v>0</v>
      </c>
      <c r="K2064" s="35" t="n">
        <v>-1</v>
      </c>
      <c r="L2064" s="42" t="n">
        <v>116.518671478071</v>
      </c>
      <c r="M2064" s="42" t="n">
        <v>-116.518671478071</v>
      </c>
      <c r="N2064" s="42" t="n">
        <v>5709.4149024255</v>
      </c>
      <c r="O2064" s="6" t="str">
        <f aca="false">IF(H2064&lt;=0,"Below 0%",IF(H2064&lt;=0.05,"0-5%",IF(H2064&lt;=0.1,"5-10%",IF(H2064&lt;=0.2,"10-20%",IF(H2064&lt;=0.4,"20-40%","Above 40%")))))</f>
        <v>20-40%</v>
      </c>
    </row>
    <row r="2065" customFormat="false" ht="15" hidden="false" customHeight="false" outlineLevel="0" collapsed="false">
      <c r="A2065" s="6" t="s">
        <v>159</v>
      </c>
      <c r="B2065" s="45" t="n">
        <v>45642</v>
      </c>
      <c r="C2065" s="6" t="s">
        <v>199</v>
      </c>
      <c r="D2065" s="6" t="s">
        <v>189</v>
      </c>
      <c r="E2065" s="6" t="s">
        <v>174</v>
      </c>
      <c r="F2065" s="34" t="n">
        <v>0.29017099738121</v>
      </c>
      <c r="G2065" s="34" t="n">
        <v>0.225194717236708</v>
      </c>
      <c r="H2065" s="34" t="n">
        <v>0.288533767318367</v>
      </c>
      <c r="I2065" s="35" t="n">
        <v>4.4</v>
      </c>
      <c r="J2065" s="6" t="n">
        <v>1</v>
      </c>
      <c r="K2065" s="35" t="n">
        <v>3.4</v>
      </c>
      <c r="L2065" s="42" t="n">
        <v>114.18829804851</v>
      </c>
      <c r="M2065" s="42" t="n">
        <v>388.240213364934</v>
      </c>
      <c r="N2065" s="42" t="n">
        <v>6097.65511579043</v>
      </c>
      <c r="O2065" s="6" t="str">
        <f aca="false">IF(H2065&lt;=0,"Below 0%",IF(H2065&lt;=0.05,"0-5%",IF(H2065&lt;=0.1,"5-10%",IF(H2065&lt;=0.2,"10-20%",IF(H2065&lt;=0.4,"20-40%","Above 40%")))))</f>
        <v>20-40%</v>
      </c>
    </row>
    <row r="2066" customFormat="false" ht="15" hidden="false" customHeight="false" outlineLevel="0" collapsed="false">
      <c r="A2066" s="6" t="s">
        <v>159</v>
      </c>
      <c r="B2066" s="45" t="n">
        <v>45642</v>
      </c>
      <c r="C2066" s="6" t="s">
        <v>199</v>
      </c>
      <c r="D2066" s="6" t="s">
        <v>189</v>
      </c>
      <c r="E2066" s="6" t="s">
        <v>177</v>
      </c>
      <c r="F2066" s="34" t="n">
        <v>0.240349382162094</v>
      </c>
      <c r="G2066" s="34" t="n">
        <v>0.208601422282425</v>
      </c>
      <c r="H2066" s="34" t="n">
        <v>0.152194359617961</v>
      </c>
      <c r="I2066" s="35" t="n">
        <v>4.75</v>
      </c>
      <c r="J2066" s="6" t="n">
        <v>0</v>
      </c>
      <c r="K2066" s="35" t="n">
        <v>-1</v>
      </c>
      <c r="L2066" s="42" t="n">
        <v>53.9195488682235</v>
      </c>
      <c r="M2066" s="42" t="n">
        <v>-53.9195488682235</v>
      </c>
      <c r="N2066" s="42" t="n">
        <v>6043.73556692221</v>
      </c>
      <c r="O2066" s="6" t="str">
        <f aca="false">IF(H2066&lt;=0,"Below 0%",IF(H2066&lt;=0.05,"0-5%",IF(H2066&lt;=0.1,"5-10%",IF(H2066&lt;=0.2,"10-20%",IF(H2066&lt;=0.4,"20-40%","Above 40%")))))</f>
        <v>10-20%</v>
      </c>
    </row>
    <row r="2067" customFormat="false" ht="15" hidden="false" customHeight="false" outlineLevel="0" collapsed="false">
      <c r="A2067" s="6" t="s">
        <v>159</v>
      </c>
      <c r="B2067" s="45" t="n">
        <v>45647</v>
      </c>
      <c r="C2067" s="6" t="s">
        <v>189</v>
      </c>
      <c r="D2067" s="6" t="s">
        <v>201</v>
      </c>
      <c r="E2067" s="6" t="s">
        <v>174</v>
      </c>
      <c r="F2067" s="34" t="n">
        <v>0.297712802886963</v>
      </c>
      <c r="G2067" s="34" t="n">
        <v>0.254042928550426</v>
      </c>
      <c r="H2067" s="34" t="n">
        <v>0.171899586364075</v>
      </c>
      <c r="I2067" s="35" t="n">
        <v>3.87</v>
      </c>
      <c r="J2067" s="6" t="n">
        <v>1</v>
      </c>
      <c r="K2067" s="35" t="n">
        <v>2.87</v>
      </c>
      <c r="L2067" s="42" t="n">
        <v>80.0997897214512</v>
      </c>
      <c r="M2067" s="42" t="n">
        <v>229.886396500565</v>
      </c>
      <c r="N2067" s="42" t="n">
        <v>6273.62196342277</v>
      </c>
      <c r="O2067" s="6" t="str">
        <f aca="false">IF(H2067&lt;=0,"Below 0%",IF(H2067&lt;=0.05,"0-5%",IF(H2067&lt;=0.1,"5-10%",IF(H2067&lt;=0.2,"10-20%",IF(H2067&lt;=0.4,"20-40%","Above 40%")))))</f>
        <v>10-20%</v>
      </c>
    </row>
    <row r="2068" customFormat="false" ht="15" hidden="false" customHeight="false" outlineLevel="0" collapsed="false">
      <c r="A2068" s="6" t="s">
        <v>159</v>
      </c>
      <c r="B2068" s="45" t="n">
        <v>45647</v>
      </c>
      <c r="C2068" s="6" t="s">
        <v>209</v>
      </c>
      <c r="D2068" s="6" t="s">
        <v>188</v>
      </c>
      <c r="E2068" s="6" t="s">
        <v>187</v>
      </c>
      <c r="F2068" s="34" t="n">
        <v>0.255847752094269</v>
      </c>
      <c r="G2068" s="34" t="n">
        <v>0.206034055168341</v>
      </c>
      <c r="H2068" s="34" t="n">
        <v>0.241774093536274</v>
      </c>
      <c r="I2068" s="35" t="n">
        <v>4.75</v>
      </c>
      <c r="J2068" s="6" t="n">
        <v>0</v>
      </c>
      <c r="K2068" s="35" t="n">
        <v>-1</v>
      </c>
      <c r="L2068" s="42" t="n">
        <v>86.738412570775</v>
      </c>
      <c r="M2068" s="42" t="n">
        <v>-86.738412570775</v>
      </c>
      <c r="N2068" s="42" t="n">
        <v>6186.883550852</v>
      </c>
      <c r="O2068" s="6" t="str">
        <f aca="false">IF(H2068&lt;=0,"Below 0%",IF(H2068&lt;=0.05,"0-5%",IF(H2068&lt;=0.1,"5-10%",IF(H2068&lt;=0.2,"10-20%",IF(H2068&lt;=0.4,"20-40%","Above 40%")))))</f>
        <v>20-40%</v>
      </c>
    </row>
    <row r="2069" customFormat="false" ht="15" hidden="false" customHeight="false" outlineLevel="0" collapsed="false">
      <c r="A2069" s="6" t="s">
        <v>159</v>
      </c>
      <c r="B2069" s="45" t="n">
        <v>45648</v>
      </c>
      <c r="C2069" s="6" t="s">
        <v>181</v>
      </c>
      <c r="D2069" s="6" t="s">
        <v>183</v>
      </c>
      <c r="E2069" s="6" t="s">
        <v>174</v>
      </c>
      <c r="F2069" s="34" t="n">
        <v>0.298661828041077</v>
      </c>
      <c r="G2069" s="34" t="n">
        <v>0.214248614958449</v>
      </c>
      <c r="H2069" s="34" t="n">
        <v>0.393996540416371</v>
      </c>
      <c r="I2069" s="35" t="n">
        <v>4.64</v>
      </c>
      <c r="J2069" s="6" t="n">
        <v>0</v>
      </c>
      <c r="K2069" s="35" t="n">
        <v>-1</v>
      </c>
      <c r="L2069" s="42" t="n">
        <v>123.73767101704</v>
      </c>
      <c r="M2069" s="42" t="n">
        <v>-123.73767101704</v>
      </c>
      <c r="N2069" s="42" t="n">
        <v>6063.14587983496</v>
      </c>
      <c r="O2069" s="6" t="str">
        <f aca="false">IF(H2069&lt;=0,"Below 0%",IF(H2069&lt;=0.05,"0-5%",IF(H2069&lt;=0.1,"5-10%",IF(H2069&lt;=0.2,"10-20%",IF(H2069&lt;=0.4,"20-40%","Above 40%")))))</f>
        <v>20-40%</v>
      </c>
    </row>
    <row r="2070" customFormat="false" ht="15" hidden="false" customHeight="false" outlineLevel="0" collapsed="false">
      <c r="A2070" s="6" t="s">
        <v>159</v>
      </c>
      <c r="B2070" s="45" t="n">
        <v>45648</v>
      </c>
      <c r="C2070" s="6" t="s">
        <v>181</v>
      </c>
      <c r="D2070" s="6" t="s">
        <v>183</v>
      </c>
      <c r="E2070" s="6" t="s">
        <v>187</v>
      </c>
      <c r="F2070" s="34" t="n">
        <v>0.293291360139847</v>
      </c>
      <c r="G2070" s="34" t="n">
        <v>0.220914127423823</v>
      </c>
      <c r="H2070" s="34" t="n">
        <v>0.327626094175357</v>
      </c>
      <c r="I2070" s="35" t="n">
        <v>4.5</v>
      </c>
      <c r="J2070" s="6" t="n">
        <v>0</v>
      </c>
      <c r="K2070" s="35" t="n">
        <v>-1</v>
      </c>
      <c r="L2070" s="42" t="n">
        <v>123.73767101704</v>
      </c>
      <c r="M2070" s="42" t="n">
        <v>-123.73767101704</v>
      </c>
      <c r="N2070" s="42" t="n">
        <v>5939.40820881792</v>
      </c>
      <c r="O2070" s="6" t="str">
        <f aca="false">IF(H2070&lt;=0,"Below 0%",IF(H2070&lt;=0.05,"0-5%",IF(H2070&lt;=0.1,"5-10%",IF(H2070&lt;=0.2,"10-20%",IF(H2070&lt;=0.4,"20-40%","Above 40%")))))</f>
        <v>20-40%</v>
      </c>
    </row>
    <row r="2071" customFormat="false" ht="15" hidden="false" customHeight="false" outlineLevel="0" collapsed="false">
      <c r="A2071" s="6" t="s">
        <v>159</v>
      </c>
      <c r="B2071" s="45" t="n">
        <v>45648</v>
      </c>
      <c r="C2071" s="6" t="s">
        <v>195</v>
      </c>
      <c r="D2071" s="6" t="s">
        <v>203</v>
      </c>
      <c r="E2071" s="6" t="s">
        <v>187</v>
      </c>
      <c r="F2071" s="34" t="n">
        <v>0.469182103872299</v>
      </c>
      <c r="G2071" s="34" t="n">
        <v>0.375198125940064</v>
      </c>
      <c r="H2071" s="34" t="n">
        <v>0.250491597464026</v>
      </c>
      <c r="I2071" s="35" t="n">
        <v>2.63</v>
      </c>
      <c r="J2071" s="6" t="n">
        <v>0</v>
      </c>
      <c r="K2071" s="35" t="n">
        <v>-1</v>
      </c>
      <c r="L2071" s="42" t="n">
        <v>123.73767101704</v>
      </c>
      <c r="M2071" s="42" t="n">
        <v>-123.73767101704</v>
      </c>
      <c r="N2071" s="42" t="n">
        <v>5815.67053780088</v>
      </c>
      <c r="O2071" s="6" t="str">
        <f aca="false">IF(H2071&lt;=0,"Below 0%",IF(H2071&lt;=0.05,"0-5%",IF(H2071&lt;=0.1,"5-10%",IF(H2071&lt;=0.2,"10-20%",IF(H2071&lt;=0.4,"20-40%","Above 40%")))))</f>
        <v>20-40%</v>
      </c>
    </row>
    <row r="2072" customFormat="false" ht="15" hidden="false" customHeight="false" outlineLevel="0" collapsed="false">
      <c r="A2072" s="6" t="s">
        <v>159</v>
      </c>
      <c r="B2072" s="45" t="n">
        <v>45648</v>
      </c>
      <c r="C2072" s="6" t="s">
        <v>176</v>
      </c>
      <c r="D2072" s="6" t="s">
        <v>199</v>
      </c>
      <c r="E2072" s="6" t="s">
        <v>174</v>
      </c>
      <c r="F2072" s="34" t="n">
        <v>0.287525445222855</v>
      </c>
      <c r="G2072" s="34" t="n">
        <v>0.243697835920743</v>
      </c>
      <c r="H2072" s="34" t="n">
        <v>0.179844064419046</v>
      </c>
      <c r="I2072" s="35" t="n">
        <v>4.06</v>
      </c>
      <c r="J2072" s="6" t="n">
        <v>0</v>
      </c>
      <c r="K2072" s="35" t="n">
        <v>-1</v>
      </c>
      <c r="L2072" s="42" t="n">
        <v>84.5911295752245</v>
      </c>
      <c r="M2072" s="42" t="n">
        <v>-84.5911295752245</v>
      </c>
      <c r="N2072" s="42" t="n">
        <v>5731.07940822565</v>
      </c>
      <c r="O2072" s="6" t="str">
        <f aca="false">IF(H2072&lt;=0,"Below 0%",IF(H2072&lt;=0.05,"0-5%",IF(H2072&lt;=0.1,"5-10%",IF(H2072&lt;=0.2,"10-20%",IF(H2072&lt;=0.4,"20-40%","Above 40%")))))</f>
        <v>10-20%</v>
      </c>
    </row>
    <row r="2073" customFormat="false" ht="15" hidden="false" customHeight="false" outlineLevel="0" collapsed="false">
      <c r="A2073" s="6" t="s">
        <v>159</v>
      </c>
      <c r="B2073" s="45" t="n">
        <v>45652</v>
      </c>
      <c r="C2073" s="6" t="s">
        <v>188</v>
      </c>
      <c r="D2073" s="6" t="s">
        <v>182</v>
      </c>
      <c r="E2073" s="6" t="s">
        <v>174</v>
      </c>
      <c r="F2073" s="34" t="n">
        <v>0.309335976839066</v>
      </c>
      <c r="G2073" s="34" t="n">
        <v>0.243991473661567</v>
      </c>
      <c r="H2073" s="34" t="n">
        <v>0.267814699410915</v>
      </c>
      <c r="I2073" s="35" t="n">
        <v>4.02</v>
      </c>
      <c r="J2073" s="6" t="n">
        <v>0</v>
      </c>
      <c r="K2073" s="35" t="n">
        <v>-1</v>
      </c>
      <c r="L2073" s="42" t="n">
        <v>114.621588164513</v>
      </c>
      <c r="M2073" s="42" t="n">
        <v>-114.621588164513</v>
      </c>
      <c r="N2073" s="42" t="n">
        <v>5616.45782006114</v>
      </c>
      <c r="O2073" s="6" t="str">
        <f aca="false">IF(H2073&lt;=0,"Below 0%",IF(H2073&lt;=0.05,"0-5%",IF(H2073&lt;=0.1,"5-10%",IF(H2073&lt;=0.2,"10-20%",IF(H2073&lt;=0.4,"20-40%","Above 40%")))))</f>
        <v>20-40%</v>
      </c>
    </row>
    <row r="2074" customFormat="false" ht="15" hidden="false" customHeight="false" outlineLevel="0" collapsed="false">
      <c r="A2074" s="6" t="s">
        <v>159</v>
      </c>
      <c r="B2074" s="45" t="n">
        <v>45652</v>
      </c>
      <c r="C2074" s="6" t="s">
        <v>207</v>
      </c>
      <c r="D2074" s="6" t="s">
        <v>181</v>
      </c>
      <c r="E2074" s="6" t="s">
        <v>177</v>
      </c>
      <c r="F2074" s="34" t="n">
        <v>0.417472273111343</v>
      </c>
      <c r="G2074" s="34" t="n">
        <v>0.3388</v>
      </c>
      <c r="H2074" s="34" t="n">
        <v>0.232208598321557</v>
      </c>
      <c r="I2074" s="35" t="n">
        <v>2.9</v>
      </c>
      <c r="J2074" s="6" t="n">
        <v>0</v>
      </c>
      <c r="K2074" s="35" t="n">
        <v>-1</v>
      </c>
      <c r="L2074" s="42" t="n">
        <v>114.621588164513</v>
      </c>
      <c r="M2074" s="42" t="n">
        <v>-114.621588164513</v>
      </c>
      <c r="N2074" s="42" t="n">
        <v>5501.83623189663</v>
      </c>
      <c r="O2074" s="6" t="str">
        <f aca="false">IF(H2074&lt;=0,"Below 0%",IF(H2074&lt;=0.05,"0-5%",IF(H2074&lt;=0.1,"5-10%",IF(H2074&lt;=0.2,"10-20%",IF(H2074&lt;=0.4,"20-40%","Above 40%")))))</f>
        <v>20-40%</v>
      </c>
    </row>
    <row r="2075" customFormat="false" ht="15" hidden="false" customHeight="false" outlineLevel="0" collapsed="false">
      <c r="A2075" s="6" t="s">
        <v>159</v>
      </c>
      <c r="B2075" s="45" t="n">
        <v>45652</v>
      </c>
      <c r="C2075" s="6" t="s">
        <v>179</v>
      </c>
      <c r="D2075" s="6" t="s">
        <v>189</v>
      </c>
      <c r="E2075" s="6" t="s">
        <v>177</v>
      </c>
      <c r="F2075" s="34" t="n">
        <v>0.553133726119995</v>
      </c>
      <c r="G2075" s="34" t="n">
        <v>0.442722017866527</v>
      </c>
      <c r="H2075" s="34" t="n">
        <v>0.249392855556499</v>
      </c>
      <c r="I2075" s="35" t="n">
        <v>2.22</v>
      </c>
      <c r="J2075" s="6" t="n">
        <v>1</v>
      </c>
      <c r="K2075" s="35" t="n">
        <v>1.22</v>
      </c>
      <c r="L2075" s="42" t="n">
        <v>114.621588164513</v>
      </c>
      <c r="M2075" s="42" t="n">
        <v>139.838337560706</v>
      </c>
      <c r="N2075" s="42" t="n">
        <v>5641.67456945733</v>
      </c>
      <c r="O2075" s="6" t="str">
        <f aca="false">IF(H2075&lt;=0,"Below 0%",IF(H2075&lt;=0.05,"0-5%",IF(H2075&lt;=0.1,"5-10%",IF(H2075&lt;=0.2,"10-20%",IF(H2075&lt;=0.4,"20-40%","Above 40%")))))</f>
        <v>20-40%</v>
      </c>
    </row>
    <row r="2076" customFormat="false" ht="15" hidden="false" customHeight="false" outlineLevel="0" collapsed="false">
      <c r="A2076" s="6" t="s">
        <v>159</v>
      </c>
      <c r="B2076" s="45" t="n">
        <v>45652</v>
      </c>
      <c r="C2076" s="6" t="s">
        <v>203</v>
      </c>
      <c r="D2076" s="6" t="s">
        <v>176</v>
      </c>
      <c r="E2076" s="6" t="s">
        <v>187</v>
      </c>
      <c r="F2076" s="34" t="n">
        <v>0.345975548028946</v>
      </c>
      <c r="G2076" s="34" t="n">
        <v>0.247218788627936</v>
      </c>
      <c r="H2076" s="34" t="n">
        <v>0.399471091777086</v>
      </c>
      <c r="I2076" s="35" t="n">
        <v>3.99</v>
      </c>
      <c r="J2076" s="6" t="n">
        <v>1</v>
      </c>
      <c r="K2076" s="35" t="n">
        <v>2.99</v>
      </c>
      <c r="L2076" s="42" t="n">
        <v>114.621588164513</v>
      </c>
      <c r="M2076" s="42" t="n">
        <v>342.718548611894</v>
      </c>
      <c r="N2076" s="42" t="n">
        <v>5984.39311806923</v>
      </c>
      <c r="O2076" s="6" t="str">
        <f aca="false">IF(H2076&lt;=0,"Below 0%",IF(H2076&lt;=0.05,"0-5%",IF(H2076&lt;=0.1,"5-10%",IF(H2076&lt;=0.2,"10-20%",IF(H2076&lt;=0.4,"20-40%","Above 40%")))))</f>
        <v>20-40%</v>
      </c>
    </row>
    <row r="2077" customFormat="false" ht="15" hidden="false" customHeight="false" outlineLevel="0" collapsed="false">
      <c r="A2077" s="6" t="s">
        <v>159</v>
      </c>
      <c r="B2077" s="45" t="n">
        <v>45652</v>
      </c>
      <c r="C2077" s="6" t="s">
        <v>203</v>
      </c>
      <c r="D2077" s="6" t="s">
        <v>176</v>
      </c>
      <c r="E2077" s="6" t="s">
        <v>174</v>
      </c>
      <c r="F2077" s="34" t="n">
        <v>0.308337062597275</v>
      </c>
      <c r="G2077" s="34" t="n">
        <v>0.259579728059333</v>
      </c>
      <c r="H2077" s="34" t="n">
        <v>0.187831826862835</v>
      </c>
      <c r="I2077" s="35" t="n">
        <v>3.8</v>
      </c>
      <c r="J2077" s="6" t="n">
        <v>0</v>
      </c>
      <c r="K2077" s="35" t="n">
        <v>-1</v>
      </c>
      <c r="L2077" s="42" t="n">
        <v>87.8496888126468</v>
      </c>
      <c r="M2077" s="42" t="n">
        <v>-87.8496888126468</v>
      </c>
      <c r="N2077" s="42" t="n">
        <v>5896.54342925658</v>
      </c>
      <c r="O2077" s="6" t="str">
        <f aca="false">IF(H2077&lt;=0,"Below 0%",IF(H2077&lt;=0.05,"0-5%",IF(H2077&lt;=0.1,"5-10%",IF(H2077&lt;=0.2,"10-20%",IF(H2077&lt;=0.4,"20-40%","Above 40%")))))</f>
        <v>10-20%</v>
      </c>
    </row>
    <row r="2078" customFormat="false" ht="15" hidden="false" customHeight="false" outlineLevel="0" collapsed="false">
      <c r="A2078" s="6" t="s">
        <v>159</v>
      </c>
      <c r="B2078" s="45" t="n">
        <v>45655</v>
      </c>
      <c r="C2078" s="6" t="s">
        <v>173</v>
      </c>
      <c r="D2078" s="6" t="s">
        <v>207</v>
      </c>
      <c r="E2078" s="6" t="s">
        <v>187</v>
      </c>
      <c r="F2078" s="34" t="n">
        <v>0.425047516822815</v>
      </c>
      <c r="G2078" s="34" t="n">
        <v>0.360893245350561</v>
      </c>
      <c r="H2078" s="34" t="n">
        <v>0.177765231959208</v>
      </c>
      <c r="I2078" s="35" t="n">
        <v>2.71</v>
      </c>
      <c r="J2078" s="6" t="n">
        <v>0</v>
      </c>
      <c r="K2078" s="35" t="n">
        <v>-1</v>
      </c>
      <c r="L2078" s="42" t="n">
        <v>117.930868585132</v>
      </c>
      <c r="M2078" s="42" t="n">
        <v>-117.930868585132</v>
      </c>
      <c r="N2078" s="42" t="n">
        <v>5778.61256067145</v>
      </c>
      <c r="O2078" s="6" t="str">
        <f aca="false">IF(H2078&lt;=0,"Below 0%",IF(H2078&lt;=0.05,"0-5%",IF(H2078&lt;=0.1,"5-10%",IF(H2078&lt;=0.2,"10-20%",IF(H2078&lt;=0.4,"20-40%","Above 40%")))))</f>
        <v>10-20%</v>
      </c>
    </row>
    <row r="2079" customFormat="false" ht="15" hidden="false" customHeight="false" outlineLevel="0" collapsed="false">
      <c r="A2079" s="6" t="s">
        <v>159</v>
      </c>
      <c r="B2079" s="45" t="n">
        <v>45655</v>
      </c>
      <c r="C2079" s="6" t="s">
        <v>184</v>
      </c>
      <c r="D2079" s="6" t="s">
        <v>199</v>
      </c>
      <c r="E2079" s="6" t="s">
        <v>174</v>
      </c>
      <c r="F2079" s="34" t="n">
        <v>0.335407227277756</v>
      </c>
      <c r="G2079" s="34" t="n">
        <v>0.261267145656434</v>
      </c>
      <c r="H2079" s="34" t="n">
        <v>0.28377116240561</v>
      </c>
      <c r="I2079" s="35" t="n">
        <v>3.77</v>
      </c>
      <c r="J2079" s="6" t="n">
        <v>1</v>
      </c>
      <c r="K2079" s="35" t="n">
        <v>2.77</v>
      </c>
      <c r="L2079" s="42" t="n">
        <v>117.930868585132</v>
      </c>
      <c r="M2079" s="42" t="n">
        <v>326.668505980814</v>
      </c>
      <c r="N2079" s="42" t="n">
        <v>6105.28106665226</v>
      </c>
      <c r="O2079" s="6" t="str">
        <f aca="false">IF(H2079&lt;=0,"Below 0%",IF(H2079&lt;=0.05,"0-5%",IF(H2079&lt;=0.1,"5-10%",IF(H2079&lt;=0.2,"10-20%",IF(H2079&lt;=0.4,"20-40%","Above 40%")))))</f>
        <v>20-40%</v>
      </c>
    </row>
    <row r="2080" customFormat="false" ht="15" hidden="false" customHeight="false" outlineLevel="0" collapsed="false">
      <c r="A2080" s="6" t="s">
        <v>159</v>
      </c>
      <c r="B2080" s="45" t="n">
        <v>45655</v>
      </c>
      <c r="C2080" s="6" t="s">
        <v>181</v>
      </c>
      <c r="D2080" s="6" t="s">
        <v>203</v>
      </c>
      <c r="E2080" s="6" t="s">
        <v>174</v>
      </c>
      <c r="F2080" s="34" t="n">
        <v>0.239987105131149</v>
      </c>
      <c r="G2080" s="34" t="n">
        <v>0.197445849505446</v>
      </c>
      <c r="H2080" s="34" t="n">
        <v>0.215457836831002</v>
      </c>
      <c r="I2080" s="35" t="n">
        <v>5</v>
      </c>
      <c r="J2080" s="6" t="n">
        <v>1</v>
      </c>
      <c r="K2080" s="35" t="n">
        <v>4</v>
      </c>
      <c r="L2080" s="42" t="n">
        <v>73.683031880022</v>
      </c>
      <c r="M2080" s="42" t="n">
        <v>294.732127520088</v>
      </c>
      <c r="N2080" s="42" t="n">
        <v>6400.01319417235</v>
      </c>
      <c r="O2080" s="6" t="str">
        <f aca="false">IF(H2080&lt;=0,"Below 0%",IF(H2080&lt;=0.05,"0-5%",IF(H2080&lt;=0.1,"5-10%",IF(H2080&lt;=0.2,"10-20%",IF(H2080&lt;=0.4,"20-40%","Above 40%")))))</f>
        <v>20-40%</v>
      </c>
    </row>
    <row r="2081" customFormat="false" ht="15" hidden="false" customHeight="false" outlineLevel="0" collapsed="false">
      <c r="A2081" s="6" t="s">
        <v>159</v>
      </c>
      <c r="B2081" s="45" t="n">
        <v>45656</v>
      </c>
      <c r="C2081" s="6" t="s">
        <v>176</v>
      </c>
      <c r="D2081" s="6" t="s">
        <v>188</v>
      </c>
      <c r="E2081" s="6" t="s">
        <v>177</v>
      </c>
      <c r="F2081" s="34" t="n">
        <v>0.526845097541809</v>
      </c>
      <c r="G2081" s="34" t="n">
        <v>0.387596054280887</v>
      </c>
      <c r="H2081" s="34" t="n">
        <v>0.359263314791149</v>
      </c>
      <c r="I2081" s="35" t="n">
        <v>2.55</v>
      </c>
      <c r="J2081" s="6" t="n">
        <v>1</v>
      </c>
      <c r="K2081" s="35" t="n">
        <v>1.55</v>
      </c>
      <c r="L2081" s="42" t="n">
        <v>128.000263883447</v>
      </c>
      <c r="M2081" s="42" t="n">
        <v>198.400409019343</v>
      </c>
      <c r="N2081" s="42" t="n">
        <v>6598.41360319169</v>
      </c>
      <c r="O2081" s="6" t="str">
        <f aca="false">IF(H2081&lt;=0,"Below 0%",IF(H2081&lt;=0.05,"0-5%",IF(H2081&lt;=0.1,"5-10%",IF(H2081&lt;=0.2,"10-20%",IF(H2081&lt;=0.4,"20-40%","Above 40%")))))</f>
        <v>20-40%</v>
      </c>
    </row>
    <row r="2082" customFormat="false" ht="15" hidden="false" customHeight="false" outlineLevel="0" collapsed="false">
      <c r="A2082" s="6" t="s">
        <v>159</v>
      </c>
      <c r="B2082" s="45" t="n">
        <v>45661</v>
      </c>
      <c r="C2082" s="6" t="s">
        <v>180</v>
      </c>
      <c r="D2082" s="6" t="s">
        <v>190</v>
      </c>
      <c r="E2082" s="6" t="s">
        <v>187</v>
      </c>
      <c r="F2082" s="34" t="n">
        <v>0.319185525178909</v>
      </c>
      <c r="G2082" s="34" t="n">
        <v>0.258767994382242</v>
      </c>
      <c r="H2082" s="34" t="n">
        <v>0.233481466442181</v>
      </c>
      <c r="I2082" s="35" t="n">
        <v>3.8</v>
      </c>
      <c r="J2082" s="6" t="n">
        <v>0</v>
      </c>
      <c r="K2082" s="35" t="n">
        <v>-1</v>
      </c>
      <c r="L2082" s="42" t="n">
        <v>125.431716042984</v>
      </c>
      <c r="M2082" s="42" t="n">
        <v>-125.431716042984</v>
      </c>
      <c r="N2082" s="42" t="n">
        <v>6472.98188714871</v>
      </c>
      <c r="O2082" s="6" t="str">
        <f aca="false">IF(H2082&lt;=0,"Below 0%",IF(H2082&lt;=0.05,"0-5%",IF(H2082&lt;=0.1,"5-10%",IF(H2082&lt;=0.2,"10-20%",IF(H2082&lt;=0.4,"20-40%","Above 40%")))))</f>
        <v>20-40%</v>
      </c>
    </row>
    <row r="2083" customFormat="false" ht="15" hidden="false" customHeight="false" outlineLevel="0" collapsed="false">
      <c r="A2083" s="6" t="s">
        <v>159</v>
      </c>
      <c r="B2083" s="45" t="n">
        <v>45661</v>
      </c>
      <c r="C2083" s="6" t="s">
        <v>201</v>
      </c>
      <c r="D2083" s="6" t="s">
        <v>185</v>
      </c>
      <c r="E2083" s="6" t="s">
        <v>177</v>
      </c>
      <c r="F2083" s="34" t="n">
        <v>0.630653142929077</v>
      </c>
      <c r="G2083" s="34" t="n">
        <v>0.540440565015169</v>
      </c>
      <c r="H2083" s="34" t="n">
        <v>0.166924142549099</v>
      </c>
      <c r="I2083" s="35" t="n">
        <v>1.84</v>
      </c>
      <c r="J2083" s="6" t="n">
        <v>0</v>
      </c>
      <c r="K2083" s="35" t="n">
        <v>-1</v>
      </c>
      <c r="L2083" s="42" t="n">
        <v>131.968272063834</v>
      </c>
      <c r="M2083" s="42" t="n">
        <v>-131.968272063834</v>
      </c>
      <c r="N2083" s="42" t="n">
        <v>6341.01361508488</v>
      </c>
      <c r="O2083" s="6" t="str">
        <f aca="false">IF(H2083&lt;=0,"Below 0%",IF(H2083&lt;=0.05,"0-5%",IF(H2083&lt;=0.1,"5-10%",IF(H2083&lt;=0.2,"10-20%",IF(H2083&lt;=0.4,"20-40%","Above 40%")))))</f>
        <v>10-20%</v>
      </c>
    </row>
    <row r="2084" customFormat="false" ht="15" hidden="false" customHeight="false" outlineLevel="0" collapsed="false">
      <c r="A2084" s="6" t="s">
        <v>159</v>
      </c>
      <c r="B2084" s="45" t="n">
        <v>45661</v>
      </c>
      <c r="C2084" s="6" t="s">
        <v>181</v>
      </c>
      <c r="D2084" s="6" t="s">
        <v>188</v>
      </c>
      <c r="E2084" s="6" t="s">
        <v>174</v>
      </c>
      <c r="F2084" s="34" t="n">
        <v>0.295849651098251</v>
      </c>
      <c r="G2084" s="34" t="n">
        <v>0.243255196815568</v>
      </c>
      <c r="H2084" s="34" t="n">
        <v>0.216211020242084</v>
      </c>
      <c r="I2084" s="35" t="n">
        <v>4.06</v>
      </c>
      <c r="J2084" s="6" t="n">
        <v>0</v>
      </c>
      <c r="K2084" s="35" t="n">
        <v>-1</v>
      </c>
      <c r="L2084" s="42" t="n">
        <v>108.436940177414</v>
      </c>
      <c r="M2084" s="42" t="n">
        <v>-108.436940177414</v>
      </c>
      <c r="N2084" s="42" t="n">
        <v>6232.57667490746</v>
      </c>
      <c r="O2084" s="6" t="str">
        <f aca="false">IF(H2084&lt;=0,"Below 0%",IF(H2084&lt;=0.05,"0-5%",IF(H2084&lt;=0.1,"5-10%",IF(H2084&lt;=0.2,"10-20%",IF(H2084&lt;=0.4,"20-40%","Above 40%")))))</f>
        <v>20-40%</v>
      </c>
    </row>
    <row r="2085" customFormat="false" ht="15" hidden="false" customHeight="false" outlineLevel="0" collapsed="false">
      <c r="A2085" s="6" t="s">
        <v>159</v>
      </c>
      <c r="B2085" s="45" t="n">
        <v>45662</v>
      </c>
      <c r="C2085" s="6" t="s">
        <v>184</v>
      </c>
      <c r="D2085" s="6" t="s">
        <v>209</v>
      </c>
      <c r="E2085" s="6" t="s">
        <v>174</v>
      </c>
      <c r="F2085" s="34" t="n">
        <v>0.25500214099884</v>
      </c>
      <c r="G2085" s="34" t="n">
        <v>0.222167914509787</v>
      </c>
      <c r="H2085" s="34" t="n">
        <v>0.14779013684988</v>
      </c>
      <c r="I2085" s="35" t="n">
        <v>4.46</v>
      </c>
      <c r="J2085" s="6" t="n">
        <v>1</v>
      </c>
      <c r="K2085" s="35" t="n">
        <v>3.46</v>
      </c>
      <c r="L2085" s="42" t="n">
        <v>61.834703138343</v>
      </c>
      <c r="M2085" s="42" t="n">
        <v>213.948072858667</v>
      </c>
      <c r="N2085" s="42" t="n">
        <v>6446.52474776613</v>
      </c>
      <c r="O2085" s="6" t="str">
        <f aca="false">IF(H2085&lt;=0,"Below 0%",IF(H2085&lt;=0.05,"0-5%",IF(H2085&lt;=0.1,"5-10%",IF(H2085&lt;=0.2,"10-20%",IF(H2085&lt;=0.4,"20-40%","Above 40%")))))</f>
        <v>10-20%</v>
      </c>
    </row>
    <row r="2086" customFormat="false" ht="15" hidden="false" customHeight="false" outlineLevel="0" collapsed="false">
      <c r="A2086" s="6" t="s">
        <v>159</v>
      </c>
      <c r="B2086" s="45" t="n">
        <v>45671</v>
      </c>
      <c r="C2086" s="6" t="s">
        <v>189</v>
      </c>
      <c r="D2086" s="6" t="s">
        <v>184</v>
      </c>
      <c r="E2086" s="6" t="s">
        <v>187</v>
      </c>
      <c r="F2086" s="34" t="n">
        <v>0.391610622406006</v>
      </c>
      <c r="G2086" s="34" t="n">
        <v>0.323993516159979</v>
      </c>
      <c r="H2086" s="34" t="n">
        <v>0.20869894881674</v>
      </c>
      <c r="I2086" s="35" t="n">
        <v>3.05</v>
      </c>
      <c r="J2086" s="6" t="n">
        <v>1</v>
      </c>
      <c r="K2086" s="35" t="n">
        <v>2.05</v>
      </c>
      <c r="L2086" s="42" t="n">
        <v>128.930494955323</v>
      </c>
      <c r="M2086" s="42" t="n">
        <v>264.307514658411</v>
      </c>
      <c r="N2086" s="42" t="n">
        <v>6710.83226242454</v>
      </c>
      <c r="O2086" s="6" t="str">
        <f aca="false">IF(H2086&lt;=0,"Below 0%",IF(H2086&lt;=0.05,"0-5%",IF(H2086&lt;=0.1,"5-10%",IF(H2086&lt;=0.2,"10-20%",IF(H2086&lt;=0.4,"20-40%","Above 40%")))))</f>
        <v>20-40%</v>
      </c>
    </row>
    <row r="2087" customFormat="false" ht="15" hidden="false" customHeight="false" outlineLevel="0" collapsed="false">
      <c r="A2087" s="6" t="s">
        <v>159</v>
      </c>
      <c r="B2087" s="45" t="n">
        <v>45671</v>
      </c>
      <c r="C2087" s="6" t="s">
        <v>190</v>
      </c>
      <c r="D2087" s="6" t="s">
        <v>199</v>
      </c>
      <c r="E2087" s="6" t="s">
        <v>174</v>
      </c>
      <c r="F2087" s="34" t="n">
        <v>0.269079595804215</v>
      </c>
      <c r="G2087" s="34" t="n">
        <v>0.204957244216184</v>
      </c>
      <c r="H2087" s="34" t="n">
        <v>0.312857209967149</v>
      </c>
      <c r="I2087" s="35" t="n">
        <v>4.99</v>
      </c>
      <c r="J2087" s="6" t="n">
        <v>1</v>
      </c>
      <c r="K2087" s="35" t="n">
        <v>3.99</v>
      </c>
      <c r="L2087" s="42" t="n">
        <v>128.930494955323</v>
      </c>
      <c r="M2087" s="42" t="n">
        <v>514.432674871737</v>
      </c>
      <c r="N2087" s="42" t="n">
        <v>7225.26493729628</v>
      </c>
      <c r="O2087" s="6" t="str">
        <f aca="false">IF(H2087&lt;=0,"Below 0%",IF(H2087&lt;=0.05,"0-5%",IF(H2087&lt;=0.1,"5-10%",IF(H2087&lt;=0.2,"10-20%",IF(H2087&lt;=0.4,"20-40%","Above 40%")))))</f>
        <v>20-40%</v>
      </c>
    </row>
    <row r="2088" customFormat="false" ht="15" hidden="false" customHeight="false" outlineLevel="0" collapsed="false">
      <c r="A2088" s="6" t="s">
        <v>159</v>
      </c>
      <c r="B2088" s="45" t="n">
        <v>45673</v>
      </c>
      <c r="C2088" s="6" t="s">
        <v>209</v>
      </c>
      <c r="D2088" s="6" t="s">
        <v>201</v>
      </c>
      <c r="E2088" s="6" t="s">
        <v>187</v>
      </c>
      <c r="F2088" s="34" t="n">
        <v>0.339598804712296</v>
      </c>
      <c r="G2088" s="34" t="n">
        <v>0.252232578091487</v>
      </c>
      <c r="H2088" s="34" t="n">
        <v>0.346371699016295</v>
      </c>
      <c r="I2088" s="35" t="n">
        <v>3.9</v>
      </c>
      <c r="J2088" s="6" t="n">
        <v>0</v>
      </c>
      <c r="K2088" s="35" t="n">
        <v>-1</v>
      </c>
      <c r="L2088" s="42" t="n">
        <v>144.505298745926</v>
      </c>
      <c r="M2088" s="42" t="n">
        <v>-144.505298745926</v>
      </c>
      <c r="N2088" s="42" t="n">
        <v>7080.75963855035</v>
      </c>
      <c r="O2088" s="6" t="str">
        <f aca="false">IF(H2088&lt;=0,"Below 0%",IF(H2088&lt;=0.05,"0-5%",IF(H2088&lt;=0.1,"5-10%",IF(H2088&lt;=0.2,"10-20%",IF(H2088&lt;=0.4,"20-40%","Above 40%")))))</f>
        <v>20-40%</v>
      </c>
    </row>
    <row r="2089" customFormat="false" ht="15" hidden="false" customHeight="false" outlineLevel="0" collapsed="false">
      <c r="A2089" s="6" t="s">
        <v>159</v>
      </c>
      <c r="B2089" s="45" t="n">
        <v>45675</v>
      </c>
      <c r="C2089" s="6" t="s">
        <v>188</v>
      </c>
      <c r="D2089" s="6" t="s">
        <v>199</v>
      </c>
      <c r="E2089" s="6" t="s">
        <v>174</v>
      </c>
      <c r="F2089" s="34" t="n">
        <v>0.299819588661194</v>
      </c>
      <c r="G2089" s="34" t="n">
        <v>0.219679587556887</v>
      </c>
      <c r="H2089" s="34" t="n">
        <v>0.364804040264117</v>
      </c>
      <c r="I2089" s="35" t="n">
        <v>4.49</v>
      </c>
      <c r="J2089" s="6" t="n">
        <v>0</v>
      </c>
      <c r="K2089" s="35" t="n">
        <v>-1</v>
      </c>
      <c r="L2089" s="42" t="n">
        <v>141.615192771007</v>
      </c>
      <c r="M2089" s="42" t="n">
        <v>-141.615192771007</v>
      </c>
      <c r="N2089" s="42" t="n">
        <v>6939.14444577934</v>
      </c>
      <c r="O2089" s="6" t="str">
        <f aca="false">IF(H2089&lt;=0,"Below 0%",IF(H2089&lt;=0.05,"0-5%",IF(H2089&lt;=0.1,"5-10%",IF(H2089&lt;=0.2,"10-20%",IF(H2089&lt;=0.4,"20-40%","Above 40%")))))</f>
        <v>20-40%</v>
      </c>
    </row>
    <row r="2090" customFormat="false" ht="15" hidden="false" customHeight="false" outlineLevel="0" collapsed="false">
      <c r="A2090" s="6" t="s">
        <v>159</v>
      </c>
      <c r="B2090" s="45" t="n">
        <v>45675</v>
      </c>
      <c r="C2090" s="6" t="s">
        <v>189</v>
      </c>
      <c r="D2090" s="6" t="s">
        <v>180</v>
      </c>
      <c r="E2090" s="6" t="s">
        <v>174</v>
      </c>
      <c r="F2090" s="34" t="n">
        <v>0.323363184928894</v>
      </c>
      <c r="G2090" s="34" t="n">
        <v>0.278845182460722</v>
      </c>
      <c r="H2090" s="34" t="n">
        <v>0.159651323631681</v>
      </c>
      <c r="I2090" s="35" t="n">
        <v>3.53</v>
      </c>
      <c r="J2090" s="6" t="n">
        <v>0</v>
      </c>
      <c r="K2090" s="35" t="n">
        <v>-1</v>
      </c>
      <c r="L2090" s="42" t="n">
        <v>98.9851314856125</v>
      </c>
      <c r="M2090" s="42" t="n">
        <v>-98.9851314856125</v>
      </c>
      <c r="N2090" s="42" t="n">
        <v>6840.15931429373</v>
      </c>
      <c r="O2090" s="6" t="str">
        <f aca="false">IF(H2090&lt;=0,"Below 0%",IF(H2090&lt;=0.05,"0-5%",IF(H2090&lt;=0.1,"5-10%",IF(H2090&lt;=0.2,"10-20%",IF(H2090&lt;=0.4,"20-40%","Above 40%")))))</f>
        <v>10-20%</v>
      </c>
    </row>
    <row r="2091" customFormat="false" ht="15" hidden="false" customHeight="false" outlineLevel="0" collapsed="false">
      <c r="A2091" s="6" t="s">
        <v>159</v>
      </c>
      <c r="B2091" s="45" t="n">
        <v>45675</v>
      </c>
      <c r="C2091" s="6" t="s">
        <v>189</v>
      </c>
      <c r="D2091" s="6" t="s">
        <v>180</v>
      </c>
      <c r="E2091" s="6" t="s">
        <v>177</v>
      </c>
      <c r="F2091" s="34" t="n">
        <v>0.414802253246307</v>
      </c>
      <c r="G2091" s="34" t="n">
        <v>0.3579358160314</v>
      </c>
      <c r="H2091" s="34" t="n">
        <v>0.158873280258489</v>
      </c>
      <c r="I2091" s="35" t="n">
        <v>2.75</v>
      </c>
      <c r="J2091" s="6" t="n">
        <v>1</v>
      </c>
      <c r="K2091" s="35" t="n">
        <v>1.75</v>
      </c>
      <c r="L2091" s="42" t="n">
        <v>141.615192771007</v>
      </c>
      <c r="M2091" s="42" t="n">
        <v>247.826587349262</v>
      </c>
      <c r="N2091" s="42" t="n">
        <v>7087.98590164299</v>
      </c>
      <c r="O2091" s="6" t="str">
        <f aca="false">IF(H2091&lt;=0,"Below 0%",IF(H2091&lt;=0.05,"0-5%",IF(H2091&lt;=0.1,"5-10%",IF(H2091&lt;=0.2,"10-20%",IF(H2091&lt;=0.4,"20-40%","Above 40%")))))</f>
        <v>10-20%</v>
      </c>
    </row>
    <row r="2092" customFormat="false" ht="15" hidden="false" customHeight="false" outlineLevel="0" collapsed="false">
      <c r="A2092" s="6" t="s">
        <v>159</v>
      </c>
      <c r="B2092" s="45" t="n">
        <v>45676</v>
      </c>
      <c r="C2092" s="6" t="s">
        <v>176</v>
      </c>
      <c r="D2092" s="6" t="s">
        <v>201</v>
      </c>
      <c r="E2092" s="6" t="s">
        <v>174</v>
      </c>
      <c r="F2092" s="34" t="n">
        <v>0.290356934070587</v>
      </c>
      <c r="G2092" s="34" t="n">
        <v>0.255917337498498</v>
      </c>
      <c r="H2092" s="34" t="n">
        <v>0.134573127826055</v>
      </c>
      <c r="I2092" s="35" t="n">
        <v>3.85</v>
      </c>
      <c r="J2092" s="6" t="n">
        <v>0</v>
      </c>
      <c r="K2092" s="35" t="n">
        <v>-1</v>
      </c>
      <c r="L2092" s="42" t="n">
        <v>73.2886526871</v>
      </c>
      <c r="M2092" s="42" t="n">
        <v>-73.2886526871</v>
      </c>
      <c r="N2092" s="42" t="n">
        <v>7014.69724895589</v>
      </c>
      <c r="O2092" s="6" t="str">
        <f aca="false">IF(H2092&lt;=0,"Below 0%",IF(H2092&lt;=0.05,"0-5%",IF(H2092&lt;=0.1,"5-10%",IF(H2092&lt;=0.2,"10-20%",IF(H2092&lt;=0.4,"20-40%","Above 40%")))))</f>
        <v>10-20%</v>
      </c>
    </row>
    <row r="2093" customFormat="false" ht="15" hidden="false" customHeight="false" outlineLevel="0" collapsed="false">
      <c r="A2093" s="6" t="s">
        <v>159</v>
      </c>
      <c r="B2093" s="45" t="n">
        <v>45682</v>
      </c>
      <c r="C2093" s="6" t="s">
        <v>199</v>
      </c>
      <c r="D2093" s="6" t="s">
        <v>207</v>
      </c>
      <c r="E2093" s="6" t="s">
        <v>174</v>
      </c>
      <c r="F2093" s="34" t="n">
        <v>0.308806240558624</v>
      </c>
      <c r="G2093" s="34" t="n">
        <v>0.261522346368715</v>
      </c>
      <c r="H2093" s="34" t="n">
        <v>0.180802500614019</v>
      </c>
      <c r="I2093" s="35" t="n">
        <v>3.75</v>
      </c>
      <c r="J2093" s="6" t="n">
        <v>0</v>
      </c>
      <c r="K2093" s="35" t="n">
        <v>-1</v>
      </c>
      <c r="L2093" s="42" t="n">
        <v>100.77148399503</v>
      </c>
      <c r="M2093" s="42" t="n">
        <v>-100.77148399503</v>
      </c>
      <c r="N2093" s="42" t="n">
        <v>6913.92576496086</v>
      </c>
      <c r="O2093" s="6" t="str">
        <f aca="false">IF(H2093&lt;=0,"Below 0%",IF(H2093&lt;=0.05,"0-5%",IF(H2093&lt;=0.1,"5-10%",IF(H2093&lt;=0.2,"10-20%",IF(H2093&lt;=0.4,"20-40%","Above 40%")))))</f>
        <v>10-20%</v>
      </c>
    </row>
    <row r="2094" customFormat="false" ht="15" hidden="false" customHeight="false" outlineLevel="0" collapsed="false">
      <c r="A2094" s="6" t="s">
        <v>159</v>
      </c>
      <c r="B2094" s="45" t="n">
        <v>45682</v>
      </c>
      <c r="C2094" s="6" t="s">
        <v>194</v>
      </c>
      <c r="D2094" s="6" t="s">
        <v>190</v>
      </c>
      <c r="E2094" s="6" t="s">
        <v>187</v>
      </c>
      <c r="F2094" s="34" t="n">
        <v>0.582884311676025</v>
      </c>
      <c r="G2094" s="34" t="n">
        <v>0.47513709698784</v>
      </c>
      <c r="H2094" s="34" t="n">
        <v>0.22677078967577</v>
      </c>
      <c r="I2094" s="35" t="n">
        <v>2.08</v>
      </c>
      <c r="J2094" s="6" t="n">
        <v>1</v>
      </c>
      <c r="K2094" s="35" t="n">
        <v>1.08</v>
      </c>
      <c r="L2094" s="42" t="n">
        <v>140.293944979118</v>
      </c>
      <c r="M2094" s="42" t="n">
        <v>151.517460577447</v>
      </c>
      <c r="N2094" s="42" t="n">
        <v>7065.44322553831</v>
      </c>
      <c r="O2094" s="6" t="str">
        <f aca="false">IF(H2094&lt;=0,"Below 0%",IF(H2094&lt;=0.05,"0-5%",IF(H2094&lt;=0.1,"5-10%",IF(H2094&lt;=0.2,"10-20%",IF(H2094&lt;=0.4,"20-40%","Above 40%")))))</f>
        <v>20-40%</v>
      </c>
    </row>
    <row r="2095" customFormat="false" ht="15" hidden="false" customHeight="false" outlineLevel="0" collapsed="false">
      <c r="A2095" s="6" t="s">
        <v>159</v>
      </c>
      <c r="B2095" s="45" t="n">
        <v>45682</v>
      </c>
      <c r="C2095" s="6" t="s">
        <v>194</v>
      </c>
      <c r="D2095" s="6" t="s">
        <v>190</v>
      </c>
      <c r="E2095" s="6" t="s">
        <v>174</v>
      </c>
      <c r="F2095" s="34" t="n">
        <v>0.278654277324677</v>
      </c>
      <c r="G2095" s="34" t="n">
        <v>0.234190796619599</v>
      </c>
      <c r="H2095" s="34" t="n">
        <v>0.189860068571783</v>
      </c>
      <c r="I2095" s="35" t="n">
        <v>4.22</v>
      </c>
      <c r="J2095" s="6" t="n">
        <v>0</v>
      </c>
      <c r="K2095" s="35" t="n">
        <v>-1</v>
      </c>
      <c r="L2095" s="42" t="n">
        <v>95.8100083574482</v>
      </c>
      <c r="M2095" s="42" t="n">
        <v>-95.8100083574482</v>
      </c>
      <c r="N2095" s="42" t="n">
        <v>6969.63321718086</v>
      </c>
      <c r="O2095" s="6" t="str">
        <f aca="false">IF(H2095&lt;=0,"Below 0%",IF(H2095&lt;=0.05,"0-5%",IF(H2095&lt;=0.1,"5-10%",IF(H2095&lt;=0.2,"10-20%",IF(H2095&lt;=0.4,"20-40%","Above 40%")))))</f>
        <v>10-20%</v>
      </c>
    </row>
    <row r="2096" customFormat="false" ht="15" hidden="false" customHeight="false" outlineLevel="0" collapsed="false">
      <c r="A2096" s="6" t="s">
        <v>159</v>
      </c>
      <c r="B2096" s="45" t="n">
        <v>45682</v>
      </c>
      <c r="C2096" s="6" t="s">
        <v>203</v>
      </c>
      <c r="D2096" s="6" t="s">
        <v>185</v>
      </c>
      <c r="E2096" s="6" t="s">
        <v>174</v>
      </c>
      <c r="F2096" s="34" t="n">
        <v>0.241615802049637</v>
      </c>
      <c r="G2096" s="34" t="n">
        <v>0.206611570247934</v>
      </c>
      <c r="H2096" s="34" t="n">
        <v>0.169420481920242</v>
      </c>
      <c r="I2096" s="35" t="n">
        <v>4.8</v>
      </c>
      <c r="J2096" s="6" t="n">
        <v>0</v>
      </c>
      <c r="K2096" s="35" t="n">
        <v>-1</v>
      </c>
      <c r="L2096" s="42" t="n">
        <v>73.7262447608572</v>
      </c>
      <c r="M2096" s="42" t="n">
        <v>-73.7262447608572</v>
      </c>
      <c r="N2096" s="42" t="n">
        <v>6895.90697242</v>
      </c>
      <c r="O2096" s="6" t="str">
        <f aca="false">IF(H2096&lt;=0,"Below 0%",IF(H2096&lt;=0.05,"0-5%",IF(H2096&lt;=0.1,"5-10%",IF(H2096&lt;=0.2,"10-20%",IF(H2096&lt;=0.4,"20-40%","Above 40%")))))</f>
        <v>10-20%</v>
      </c>
    </row>
    <row r="2097" customFormat="false" ht="15" hidden="false" customHeight="false" outlineLevel="0" collapsed="false">
      <c r="A2097" s="6" t="s">
        <v>159</v>
      </c>
      <c r="B2097" s="45" t="n">
        <v>45683</v>
      </c>
      <c r="C2097" s="6" t="s">
        <v>182</v>
      </c>
      <c r="D2097" s="6" t="s">
        <v>189</v>
      </c>
      <c r="E2097" s="6" t="s">
        <v>174</v>
      </c>
      <c r="F2097" s="34" t="n">
        <v>0.283136159181595</v>
      </c>
      <c r="G2097" s="34" t="n">
        <v>0.213763867592676</v>
      </c>
      <c r="H2097" s="34" t="n">
        <v>0.324527677994237</v>
      </c>
      <c r="I2097" s="35" t="n">
        <v>4.6</v>
      </c>
      <c r="J2097" s="6" t="n">
        <v>1</v>
      </c>
      <c r="K2097" s="35" t="n">
        <v>3.6</v>
      </c>
      <c r="L2097" s="42" t="n">
        <v>137.9181394484</v>
      </c>
      <c r="M2097" s="42" t="n">
        <v>496.50530201424</v>
      </c>
      <c r="N2097" s="42" t="n">
        <v>7392.41227443425</v>
      </c>
      <c r="O2097" s="6" t="str">
        <f aca="false">IF(H2097&lt;=0,"Below 0%",IF(H2097&lt;=0.05,"0-5%",IF(H2097&lt;=0.1,"5-10%",IF(H2097&lt;=0.2,"10-20%",IF(H2097&lt;=0.4,"20-40%","Above 40%")))))</f>
        <v>20-40%</v>
      </c>
    </row>
    <row r="2098" customFormat="false" ht="15" hidden="false" customHeight="false" outlineLevel="0" collapsed="false">
      <c r="A2098" s="6" t="s">
        <v>159</v>
      </c>
      <c r="B2098" s="45" t="n">
        <v>45683</v>
      </c>
      <c r="C2098" s="6" t="s">
        <v>180</v>
      </c>
      <c r="D2098" s="6" t="s">
        <v>206</v>
      </c>
      <c r="E2098" s="6" t="s">
        <v>187</v>
      </c>
      <c r="F2098" s="34" t="n">
        <v>0.540208041667938</v>
      </c>
      <c r="G2098" s="34" t="n">
        <v>0.470705970454081</v>
      </c>
      <c r="H2098" s="34" t="n">
        <v>0.147654959946247</v>
      </c>
      <c r="I2098" s="35" t="n">
        <v>2.09</v>
      </c>
      <c r="J2098" s="6" t="n">
        <v>0</v>
      </c>
      <c r="K2098" s="35" t="n">
        <v>-1</v>
      </c>
      <c r="L2098" s="42" t="n">
        <v>137.9181394484</v>
      </c>
      <c r="M2098" s="42" t="n">
        <v>-137.9181394484</v>
      </c>
      <c r="N2098" s="42" t="n">
        <v>7254.49413498585</v>
      </c>
      <c r="O2098" s="6" t="str">
        <f aca="false">IF(H2098&lt;=0,"Below 0%",IF(H2098&lt;=0.05,"0-5%",IF(H2098&lt;=0.1,"5-10%",IF(H2098&lt;=0.2,"10-20%",IF(H2098&lt;=0.4,"20-40%","Above 40%")))))</f>
        <v>10-20%</v>
      </c>
    </row>
    <row r="2099" customFormat="false" ht="15" hidden="false" customHeight="false" outlineLevel="0" collapsed="false">
      <c r="A2099" s="6" t="s">
        <v>159</v>
      </c>
      <c r="B2099" s="45" t="n">
        <v>45689</v>
      </c>
      <c r="C2099" s="6" t="s">
        <v>199</v>
      </c>
      <c r="D2099" s="6" t="s">
        <v>183</v>
      </c>
      <c r="E2099" s="6" t="s">
        <v>174</v>
      </c>
      <c r="F2099" s="34" t="n">
        <v>0.278319984674454</v>
      </c>
      <c r="G2099" s="34" t="n">
        <v>0.219152099246424</v>
      </c>
      <c r="H2099" s="34" t="n">
        <v>0.269985483285279</v>
      </c>
      <c r="I2099" s="35" t="n">
        <v>4.48</v>
      </c>
      <c r="J2099" s="6" t="n">
        <v>0</v>
      </c>
      <c r="K2099" s="35" t="n">
        <v>-1</v>
      </c>
      <c r="L2099" s="42" t="n">
        <v>128.65966847705</v>
      </c>
      <c r="M2099" s="42" t="n">
        <v>-128.65966847705</v>
      </c>
      <c r="N2099" s="42" t="n">
        <v>7125.83446650879</v>
      </c>
      <c r="O2099" s="6" t="str">
        <f aca="false">IF(H2099&lt;=0,"Below 0%",IF(H2099&lt;=0.05,"0-5%",IF(H2099&lt;=0.1,"5-10%",IF(H2099&lt;=0.2,"10-20%",IF(H2099&lt;=0.4,"20-40%","Above 40%")))))</f>
        <v>20-40%</v>
      </c>
    </row>
    <row r="2100" customFormat="false" ht="15" hidden="false" customHeight="false" outlineLevel="0" collapsed="false">
      <c r="A2100" s="6" t="s">
        <v>159</v>
      </c>
      <c r="B2100" s="45" t="n">
        <v>45689</v>
      </c>
      <c r="C2100" s="6" t="s">
        <v>173</v>
      </c>
      <c r="D2100" s="6" t="s">
        <v>195</v>
      </c>
      <c r="E2100" s="6" t="s">
        <v>174</v>
      </c>
      <c r="F2100" s="34" t="n">
        <v>0.333780229091644</v>
      </c>
      <c r="G2100" s="34" t="n">
        <v>0.256602917617704</v>
      </c>
      <c r="H2100" s="34" t="n">
        <v>0.300765525935763</v>
      </c>
      <c r="I2100" s="35" t="n">
        <v>3.85</v>
      </c>
      <c r="J2100" s="6" t="n">
        <v>0</v>
      </c>
      <c r="K2100" s="35" t="n">
        <v>-1</v>
      </c>
      <c r="L2100" s="42" t="n">
        <v>145.089882699717</v>
      </c>
      <c r="M2100" s="42" t="n">
        <v>-145.089882699717</v>
      </c>
      <c r="N2100" s="42" t="n">
        <v>6980.74458380908</v>
      </c>
      <c r="O2100" s="6" t="str">
        <f aca="false">IF(H2100&lt;=0,"Below 0%",IF(H2100&lt;=0.05,"0-5%",IF(H2100&lt;=0.1,"5-10%",IF(H2100&lt;=0.2,"10-20%",IF(H2100&lt;=0.4,"20-40%","Above 40%")))))</f>
        <v>20-40%</v>
      </c>
    </row>
    <row r="2101" customFormat="false" ht="15" hidden="false" customHeight="false" outlineLevel="0" collapsed="false">
      <c r="A2101" s="6" t="s">
        <v>159</v>
      </c>
      <c r="B2101" s="45" t="n">
        <v>45689</v>
      </c>
      <c r="C2101" s="6" t="s">
        <v>209</v>
      </c>
      <c r="D2101" s="6" t="s">
        <v>179</v>
      </c>
      <c r="E2101" s="6" t="s">
        <v>187</v>
      </c>
      <c r="F2101" s="34" t="n">
        <v>0.597923457622528</v>
      </c>
      <c r="G2101" s="34" t="n">
        <v>0.492770776022008</v>
      </c>
      <c r="H2101" s="34" t="n">
        <v>0.213390660966925</v>
      </c>
      <c r="I2101" s="35" t="n">
        <v>2.02</v>
      </c>
      <c r="J2101" s="6" t="n">
        <v>0</v>
      </c>
      <c r="K2101" s="35" t="n">
        <v>-1</v>
      </c>
      <c r="L2101" s="42" t="n">
        <v>145.089882699717</v>
      </c>
      <c r="M2101" s="42" t="n">
        <v>-145.089882699717</v>
      </c>
      <c r="N2101" s="42" t="n">
        <v>6835.65470110936</v>
      </c>
      <c r="O2101" s="6" t="str">
        <f aca="false">IF(H2101&lt;=0,"Below 0%",IF(H2101&lt;=0.05,"0-5%",IF(H2101&lt;=0.1,"5-10%",IF(H2101&lt;=0.2,"10-20%",IF(H2101&lt;=0.4,"20-40%","Above 40%")))))</f>
        <v>20-40%</v>
      </c>
    </row>
    <row r="2102" customFormat="false" ht="15" hidden="false" customHeight="false" outlineLevel="0" collapsed="false">
      <c r="A2102" s="6" t="s">
        <v>159</v>
      </c>
      <c r="B2102" s="45" t="n">
        <v>45689</v>
      </c>
      <c r="C2102" s="6" t="s">
        <v>203</v>
      </c>
      <c r="D2102" s="6" t="s">
        <v>182</v>
      </c>
      <c r="E2102" s="6" t="s">
        <v>187</v>
      </c>
      <c r="F2102" s="34" t="n">
        <v>0.356759577989578</v>
      </c>
      <c r="G2102" s="34" t="n">
        <v>0.283757191467264</v>
      </c>
      <c r="H2102" s="34" t="n">
        <v>0.257270612754623</v>
      </c>
      <c r="I2102" s="35" t="n">
        <v>3.5</v>
      </c>
      <c r="J2102" s="6" t="n">
        <v>1</v>
      </c>
      <c r="K2102" s="35" t="n">
        <v>2.5</v>
      </c>
      <c r="L2102" s="42" t="n">
        <v>145.089882699717</v>
      </c>
      <c r="M2102" s="42" t="n">
        <v>362.724706749292</v>
      </c>
      <c r="N2102" s="42" t="n">
        <v>7198.37940785865</v>
      </c>
      <c r="O2102" s="6" t="str">
        <f aca="false">IF(H2102&lt;=0,"Below 0%",IF(H2102&lt;=0.05,"0-5%",IF(H2102&lt;=0.1,"5-10%",IF(H2102&lt;=0.2,"10-20%",IF(H2102&lt;=0.4,"20-40%","Above 40%")))))</f>
        <v>20-40%</v>
      </c>
    </row>
    <row r="2103" customFormat="false" ht="15" hidden="false" customHeight="false" outlineLevel="0" collapsed="false">
      <c r="A2103" s="6" t="s">
        <v>159</v>
      </c>
      <c r="B2103" s="45" t="n">
        <v>45690</v>
      </c>
      <c r="C2103" s="6" t="s">
        <v>206</v>
      </c>
      <c r="D2103" s="6" t="s">
        <v>181</v>
      </c>
      <c r="E2103" s="6" t="s">
        <v>174</v>
      </c>
      <c r="F2103" s="34" t="n">
        <v>0.30264887213707</v>
      </c>
      <c r="G2103" s="34" t="n">
        <v>0.230577461874247</v>
      </c>
      <c r="H2103" s="34" t="n">
        <v>0.312569189013494</v>
      </c>
      <c r="I2103" s="35" t="n">
        <v>4.33</v>
      </c>
      <c r="J2103" s="6" t="n">
        <v>0</v>
      </c>
      <c r="K2103" s="35" t="n">
        <v>-1</v>
      </c>
      <c r="L2103" s="42" t="n">
        <v>143.967588157173</v>
      </c>
      <c r="M2103" s="42" t="n">
        <v>-143.967588157173</v>
      </c>
      <c r="N2103" s="42" t="n">
        <v>7054.41181970148</v>
      </c>
      <c r="O2103" s="6" t="str">
        <f aca="false">IF(H2103&lt;=0,"Below 0%",IF(H2103&lt;=0.05,"0-5%",IF(H2103&lt;=0.1,"5-10%",IF(H2103&lt;=0.2,"10-20%",IF(H2103&lt;=0.4,"20-40%","Above 40%")))))</f>
        <v>20-40%</v>
      </c>
    </row>
    <row r="2104" customFormat="false" ht="15" hidden="false" customHeight="false" outlineLevel="0" collapsed="false">
      <c r="A2104" s="6" t="s">
        <v>159</v>
      </c>
      <c r="B2104" s="45" t="n">
        <v>45690</v>
      </c>
      <c r="C2104" s="6" t="s">
        <v>185</v>
      </c>
      <c r="D2104" s="6" t="s">
        <v>194</v>
      </c>
      <c r="E2104" s="6" t="s">
        <v>177</v>
      </c>
      <c r="F2104" s="34" t="n">
        <v>0.282751619815826</v>
      </c>
      <c r="G2104" s="34" t="n">
        <v>0.242845130049004</v>
      </c>
      <c r="H2104" s="34" t="n">
        <v>0.164328968667272</v>
      </c>
      <c r="I2104" s="35" t="n">
        <v>4.08</v>
      </c>
      <c r="J2104" s="6" t="n">
        <v>0</v>
      </c>
      <c r="K2104" s="35" t="n">
        <v>-1</v>
      </c>
      <c r="L2104" s="42" t="n">
        <v>89.7615761067139</v>
      </c>
      <c r="M2104" s="42" t="n">
        <v>-89.7615761067139</v>
      </c>
      <c r="N2104" s="42" t="n">
        <v>6964.65024359477</v>
      </c>
      <c r="O2104" s="6" t="str">
        <f aca="false">IF(H2104&lt;=0,"Below 0%",IF(H2104&lt;=0.05,"0-5%",IF(H2104&lt;=0.1,"5-10%",IF(H2104&lt;=0.2,"10-20%",IF(H2104&lt;=0.4,"20-40%","Above 40%")))))</f>
        <v>10-20%</v>
      </c>
    </row>
    <row r="2105" customFormat="false" ht="15" hidden="false" customHeight="false" outlineLevel="0" collapsed="false">
      <c r="A2105" s="6" t="s">
        <v>159</v>
      </c>
      <c r="B2105" s="45" t="n">
        <v>45700</v>
      </c>
      <c r="C2105" s="6" t="s">
        <v>173</v>
      </c>
      <c r="D2105" s="6" t="s">
        <v>183</v>
      </c>
      <c r="E2105" s="6" t="s">
        <v>174</v>
      </c>
      <c r="F2105" s="34" t="n">
        <v>0.278637439012528</v>
      </c>
      <c r="G2105" s="34" t="n">
        <v>0.201261329565427</v>
      </c>
      <c r="H2105" s="34" t="n">
        <v>0.384455919148375</v>
      </c>
      <c r="I2105" s="35" t="n">
        <v>4.9</v>
      </c>
      <c r="J2105" s="6" t="n">
        <v>1</v>
      </c>
      <c r="K2105" s="35" t="n">
        <v>3.9</v>
      </c>
      <c r="L2105" s="42" t="n">
        <v>139.293004871895</v>
      </c>
      <c r="M2105" s="42" t="n">
        <v>543.242719000392</v>
      </c>
      <c r="N2105" s="42" t="n">
        <v>7507.89296259516</v>
      </c>
      <c r="O2105" s="6" t="str">
        <f aca="false">IF(H2105&lt;=0,"Below 0%",IF(H2105&lt;=0.05,"0-5%",IF(H2105&lt;=0.1,"5-10%",IF(H2105&lt;=0.2,"10-20%",IF(H2105&lt;=0.4,"20-40%","Above 40%")))))</f>
        <v>20-40%</v>
      </c>
    </row>
    <row r="2106" customFormat="false" ht="15" hidden="false" customHeight="false" outlineLevel="0" collapsed="false">
      <c r="A2106" s="6" t="s">
        <v>159</v>
      </c>
      <c r="B2106" s="45" t="n">
        <v>45703</v>
      </c>
      <c r="C2106" s="6" t="s">
        <v>184</v>
      </c>
      <c r="D2106" s="6" t="s">
        <v>207</v>
      </c>
      <c r="E2106" s="6" t="s">
        <v>174</v>
      </c>
      <c r="F2106" s="34" t="n">
        <v>0.328516006469727</v>
      </c>
      <c r="G2106" s="34" t="n">
        <v>0.284498893993534</v>
      </c>
      <c r="H2106" s="34" t="n">
        <v>0.15471804427188</v>
      </c>
      <c r="I2106" s="35" t="n">
        <v>3.48</v>
      </c>
      <c r="J2106" s="6" t="n">
        <v>0</v>
      </c>
      <c r="K2106" s="35" t="n">
        <v>-1</v>
      </c>
      <c r="L2106" s="42" t="n">
        <v>108.407089002228</v>
      </c>
      <c r="M2106" s="42" t="n">
        <v>-108.407089002228</v>
      </c>
      <c r="N2106" s="42" t="n">
        <v>7399.48587359293</v>
      </c>
      <c r="O2106" s="6" t="str">
        <f aca="false">IF(H2106&lt;=0,"Below 0%",IF(H2106&lt;=0.05,"0-5%",IF(H2106&lt;=0.1,"5-10%",IF(H2106&lt;=0.2,"10-20%",IF(H2106&lt;=0.4,"20-40%","Above 40%")))))</f>
        <v>10-20%</v>
      </c>
    </row>
    <row r="2107" customFormat="false" ht="15" hidden="false" customHeight="false" outlineLevel="0" collapsed="false">
      <c r="A2107" s="6" t="s">
        <v>159</v>
      </c>
      <c r="B2107" s="45" t="n">
        <v>45703</v>
      </c>
      <c r="C2107" s="6" t="s">
        <v>184</v>
      </c>
      <c r="D2107" s="6" t="s">
        <v>207</v>
      </c>
      <c r="E2107" s="6" t="s">
        <v>177</v>
      </c>
      <c r="F2107" s="34" t="n">
        <v>0.32533323764801</v>
      </c>
      <c r="G2107" s="34" t="n">
        <v>0.281265952016335</v>
      </c>
      <c r="H2107" s="34" t="n">
        <v>0.156674795920966</v>
      </c>
      <c r="I2107" s="35" t="n">
        <v>3.52</v>
      </c>
      <c r="J2107" s="6" t="n">
        <v>0</v>
      </c>
      <c r="K2107" s="35" t="n">
        <v>-1</v>
      </c>
      <c r="L2107" s="42" t="n">
        <v>108.129297513774</v>
      </c>
      <c r="M2107" s="42" t="n">
        <v>-108.129297513774</v>
      </c>
      <c r="N2107" s="42" t="n">
        <v>7291.35657607916</v>
      </c>
      <c r="O2107" s="6" t="str">
        <f aca="false">IF(H2107&lt;=0,"Below 0%",IF(H2107&lt;=0.05,"0-5%",IF(H2107&lt;=0.1,"5-10%",IF(H2107&lt;=0.2,"10-20%",IF(H2107&lt;=0.4,"20-40%","Above 40%")))))</f>
        <v>10-20%</v>
      </c>
    </row>
    <row r="2108" customFormat="false" ht="15" hidden="false" customHeight="false" outlineLevel="0" collapsed="false">
      <c r="A2108" s="6" t="s">
        <v>159</v>
      </c>
      <c r="B2108" s="45" t="n">
        <v>45703</v>
      </c>
      <c r="C2108" s="6" t="s">
        <v>194</v>
      </c>
      <c r="D2108" s="6" t="s">
        <v>188</v>
      </c>
      <c r="E2108" s="6" t="s">
        <v>187</v>
      </c>
      <c r="F2108" s="34" t="n">
        <v>0.630253314971924</v>
      </c>
      <c r="G2108" s="34" t="n">
        <v>0.489052890528905</v>
      </c>
      <c r="H2108" s="34" t="n">
        <v>0.288722195855569</v>
      </c>
      <c r="I2108" s="35" t="n">
        <v>2.01</v>
      </c>
      <c r="J2108" s="6" t="n">
        <v>1</v>
      </c>
      <c r="K2108" s="35" t="n">
        <v>1.01</v>
      </c>
      <c r="L2108" s="42" t="n">
        <v>150.157859251903</v>
      </c>
      <c r="M2108" s="42" t="n">
        <v>151.659437844422</v>
      </c>
      <c r="N2108" s="42" t="n">
        <v>7443.01601392358</v>
      </c>
      <c r="O2108" s="6" t="str">
        <f aca="false">IF(H2108&lt;=0,"Below 0%",IF(H2108&lt;=0.05,"0-5%",IF(H2108&lt;=0.1,"5-10%",IF(H2108&lt;=0.2,"10-20%",IF(H2108&lt;=0.4,"20-40%","Above 40%")))))</f>
        <v>20-40%</v>
      </c>
    </row>
    <row r="2109" customFormat="false" ht="15" hidden="false" customHeight="false" outlineLevel="0" collapsed="false">
      <c r="A2109" s="6" t="s">
        <v>159</v>
      </c>
      <c r="B2109" s="45" t="n">
        <v>45703</v>
      </c>
      <c r="C2109" s="6" t="s">
        <v>194</v>
      </c>
      <c r="D2109" s="6" t="s">
        <v>188</v>
      </c>
      <c r="E2109" s="6" t="s">
        <v>174</v>
      </c>
      <c r="F2109" s="34" t="n">
        <v>0.282829970121384</v>
      </c>
      <c r="G2109" s="34" t="n">
        <v>0.234046740467405</v>
      </c>
      <c r="H2109" s="34" t="n">
        <v>0.208433706688485</v>
      </c>
      <c r="I2109" s="35" t="n">
        <v>4.2</v>
      </c>
      <c r="J2109" s="6" t="n">
        <v>0</v>
      </c>
      <c r="K2109" s="35" t="n">
        <v>-1</v>
      </c>
      <c r="L2109" s="42" t="n">
        <v>110.205237109629</v>
      </c>
      <c r="M2109" s="42" t="n">
        <v>-110.205237109629</v>
      </c>
      <c r="N2109" s="42" t="n">
        <v>7332.81077681395</v>
      </c>
      <c r="O2109" s="6" t="str">
        <f aca="false">IF(H2109&lt;=0,"Below 0%",IF(H2109&lt;=0.05,"0-5%",IF(H2109&lt;=0.1,"5-10%",IF(H2109&lt;=0.2,"10-20%",IF(H2109&lt;=0.4,"20-40%","Above 40%")))))</f>
        <v>20-40%</v>
      </c>
    </row>
    <row r="2110" customFormat="false" ht="15" hidden="false" customHeight="false" outlineLevel="0" collapsed="false">
      <c r="A2110" s="6" t="s">
        <v>159</v>
      </c>
      <c r="B2110" s="45" t="n">
        <v>45703</v>
      </c>
      <c r="C2110" s="6" t="s">
        <v>189</v>
      </c>
      <c r="D2110" s="6" t="s">
        <v>206</v>
      </c>
      <c r="E2110" s="6" t="s">
        <v>187</v>
      </c>
      <c r="F2110" s="34" t="n">
        <v>0.450471192598343</v>
      </c>
      <c r="G2110" s="34" t="n">
        <v>0.396967463409498</v>
      </c>
      <c r="H2110" s="34" t="n">
        <v>0.134781144855826</v>
      </c>
      <c r="I2110" s="35" t="n">
        <v>2.49</v>
      </c>
      <c r="J2110" s="6" t="n">
        <v>0</v>
      </c>
      <c r="K2110" s="35" t="n">
        <v>-1</v>
      </c>
      <c r="L2110" s="42" t="n">
        <v>150.157859251903</v>
      </c>
      <c r="M2110" s="42" t="n">
        <v>-150.157859251903</v>
      </c>
      <c r="N2110" s="42" t="n">
        <v>7182.65291756205</v>
      </c>
      <c r="O2110" s="6" t="str">
        <f aca="false">IF(H2110&lt;=0,"Below 0%",IF(H2110&lt;=0.05,"0-5%",IF(H2110&lt;=0.1,"5-10%",IF(H2110&lt;=0.2,"10-20%",IF(H2110&lt;=0.4,"20-40%","Above 40%")))))</f>
        <v>10-20%</v>
      </c>
    </row>
    <row r="2111" customFormat="false" ht="15" hidden="false" customHeight="false" outlineLevel="0" collapsed="false">
      <c r="A2111" s="6" t="s">
        <v>159</v>
      </c>
      <c r="B2111" s="45" t="n">
        <v>45704</v>
      </c>
      <c r="C2111" s="6" t="s">
        <v>181</v>
      </c>
      <c r="D2111" s="6" t="s">
        <v>176</v>
      </c>
      <c r="E2111" s="6" t="s">
        <v>187</v>
      </c>
      <c r="F2111" s="34" t="n">
        <v>0.501247048377991</v>
      </c>
      <c r="G2111" s="34" t="n">
        <v>0.392406676009683</v>
      </c>
      <c r="H2111" s="34" t="n">
        <v>0.277366260623003</v>
      </c>
      <c r="I2111" s="35" t="n">
        <v>2.51</v>
      </c>
      <c r="J2111" s="6" t="n">
        <v>1</v>
      </c>
      <c r="K2111" s="35" t="n">
        <v>1.51</v>
      </c>
      <c r="L2111" s="42" t="n">
        <v>143.653058351241</v>
      </c>
      <c r="M2111" s="42" t="n">
        <v>216.916118110374</v>
      </c>
      <c r="N2111" s="42" t="n">
        <v>7399.56903567242</v>
      </c>
      <c r="O2111" s="6" t="str">
        <f aca="false">IF(H2111&lt;=0,"Below 0%",IF(H2111&lt;=0.05,"0-5%",IF(H2111&lt;=0.1,"5-10%",IF(H2111&lt;=0.2,"10-20%",IF(H2111&lt;=0.4,"20-40%","Above 40%")))))</f>
        <v>20-40%</v>
      </c>
    </row>
    <row r="2112" customFormat="false" ht="15" hidden="false" customHeight="false" outlineLevel="0" collapsed="false">
      <c r="A2112" s="6" t="s">
        <v>159</v>
      </c>
      <c r="B2112" s="45" t="n">
        <v>45707</v>
      </c>
      <c r="C2112" s="6" t="s">
        <v>182</v>
      </c>
      <c r="D2112" s="6" t="s">
        <v>183</v>
      </c>
      <c r="E2112" s="6" t="s">
        <v>177</v>
      </c>
      <c r="F2112" s="34" t="n">
        <v>0.586217522621155</v>
      </c>
      <c r="G2112" s="34" t="n">
        <v>0.521091130752819</v>
      </c>
      <c r="H2112" s="34" t="n">
        <v>0.124980810504772</v>
      </c>
      <c r="I2112" s="35" t="n">
        <v>1.9</v>
      </c>
      <c r="J2112" s="6" t="n">
        <v>0</v>
      </c>
      <c r="K2112" s="35" t="n">
        <v>-1</v>
      </c>
      <c r="L2112" s="42" t="n">
        <v>147.991380713448</v>
      </c>
      <c r="M2112" s="42" t="n">
        <v>-147.991380713448</v>
      </c>
      <c r="N2112" s="42" t="n">
        <v>7251.57765495897</v>
      </c>
      <c r="O2112" s="6" t="str">
        <f aca="false">IF(H2112&lt;=0,"Below 0%",IF(H2112&lt;=0.05,"0-5%",IF(H2112&lt;=0.1,"5-10%",IF(H2112&lt;=0.2,"10-20%",IF(H2112&lt;=0.4,"20-40%","Above 40%")))))</f>
        <v>10-20%</v>
      </c>
    </row>
    <row r="2113" customFormat="false" ht="15" hidden="false" customHeight="false" outlineLevel="0" collapsed="false">
      <c r="A2113" s="6" t="s">
        <v>159</v>
      </c>
      <c r="B2113" s="45" t="n">
        <v>45710</v>
      </c>
      <c r="C2113" s="6" t="s">
        <v>199</v>
      </c>
      <c r="D2113" s="6" t="s">
        <v>203</v>
      </c>
      <c r="E2113" s="6" t="s">
        <v>174</v>
      </c>
      <c r="F2113" s="34" t="n">
        <v>0.291467666625977</v>
      </c>
      <c r="G2113" s="34" t="n">
        <v>0.214219759926131</v>
      </c>
      <c r="H2113" s="34" t="n">
        <v>0.360601219637641</v>
      </c>
      <c r="I2113" s="35" t="n">
        <v>4.6</v>
      </c>
      <c r="J2113" s="6" t="n">
        <v>0</v>
      </c>
      <c r="K2113" s="35" t="n">
        <v>-1</v>
      </c>
      <c r="L2113" s="42" t="n">
        <v>145.031553099179</v>
      </c>
      <c r="M2113" s="42" t="n">
        <v>-145.031553099179</v>
      </c>
      <c r="N2113" s="42" t="n">
        <v>7106.54610185979</v>
      </c>
      <c r="O2113" s="6" t="str">
        <f aca="false">IF(H2113&lt;=0,"Below 0%",IF(H2113&lt;=0.05,"0-5%",IF(H2113&lt;=0.1,"5-10%",IF(H2113&lt;=0.2,"10-20%",IF(H2113&lt;=0.4,"20-40%","Above 40%")))))</f>
        <v>20-40%</v>
      </c>
    </row>
    <row r="2114" customFormat="false" ht="15" hidden="false" customHeight="false" outlineLevel="0" collapsed="false">
      <c r="A2114" s="6" t="s">
        <v>159</v>
      </c>
      <c r="B2114" s="45" t="n">
        <v>45710</v>
      </c>
      <c r="C2114" s="6" t="s">
        <v>209</v>
      </c>
      <c r="D2114" s="6" t="s">
        <v>181</v>
      </c>
      <c r="E2114" s="6" t="s">
        <v>174</v>
      </c>
      <c r="F2114" s="34" t="n">
        <v>0.296838104724884</v>
      </c>
      <c r="G2114" s="34" t="n">
        <v>0.244723128546908</v>
      </c>
      <c r="H2114" s="34" t="n">
        <v>0.212954846104734</v>
      </c>
      <c r="I2114" s="35" t="n">
        <v>4.05</v>
      </c>
      <c r="J2114" s="6" t="n">
        <v>0</v>
      </c>
      <c r="K2114" s="35" t="n">
        <v>-1</v>
      </c>
      <c r="L2114" s="42" t="n">
        <v>120.182610070701</v>
      </c>
      <c r="M2114" s="42" t="n">
        <v>-120.182610070701</v>
      </c>
      <c r="N2114" s="42" t="n">
        <v>6986.36349178909</v>
      </c>
      <c r="O2114" s="6" t="str">
        <f aca="false">IF(H2114&lt;=0,"Below 0%",IF(H2114&lt;=0.05,"0-5%",IF(H2114&lt;=0.1,"5-10%",IF(H2114&lt;=0.2,"10-20%",IF(H2114&lt;=0.4,"20-40%","Above 40%")))))</f>
        <v>20-40%</v>
      </c>
    </row>
    <row r="2115" customFormat="false" ht="15" hidden="false" customHeight="false" outlineLevel="0" collapsed="false">
      <c r="A2115" s="6" t="s">
        <v>159</v>
      </c>
      <c r="B2115" s="45" t="n">
        <v>45711</v>
      </c>
      <c r="C2115" s="6" t="s">
        <v>194</v>
      </c>
      <c r="D2115" s="6" t="s">
        <v>183</v>
      </c>
      <c r="E2115" s="6" t="s">
        <v>187</v>
      </c>
      <c r="F2115" s="34" t="n">
        <v>0.455222636461258</v>
      </c>
      <c r="G2115" s="34" t="n">
        <v>0.326795748183673</v>
      </c>
      <c r="H2115" s="34" t="n">
        <v>0.392988247219802</v>
      </c>
      <c r="I2115" s="35" t="n">
        <v>3</v>
      </c>
      <c r="J2115" s="6" t="n">
        <v>0</v>
      </c>
      <c r="K2115" s="35" t="n">
        <v>-1</v>
      </c>
      <c r="L2115" s="42" t="n">
        <v>139.727269835782</v>
      </c>
      <c r="M2115" s="42" t="n">
        <v>-139.727269835782</v>
      </c>
      <c r="N2115" s="42" t="n">
        <v>6846.63622195331</v>
      </c>
      <c r="O2115" s="6" t="str">
        <f aca="false">IF(H2115&lt;=0,"Below 0%",IF(H2115&lt;=0.05,"0-5%",IF(H2115&lt;=0.1,"5-10%",IF(H2115&lt;=0.2,"10-20%",IF(H2115&lt;=0.4,"20-40%","Above 40%")))))</f>
        <v>20-40%</v>
      </c>
    </row>
    <row r="2116" customFormat="false" ht="15" hidden="false" customHeight="false" outlineLevel="0" collapsed="false">
      <c r="A2116" s="6" t="s">
        <v>159</v>
      </c>
      <c r="B2116" s="45" t="n">
        <v>45711</v>
      </c>
      <c r="C2116" s="6" t="s">
        <v>194</v>
      </c>
      <c r="D2116" s="6" t="s">
        <v>183</v>
      </c>
      <c r="E2116" s="6" t="s">
        <v>174</v>
      </c>
      <c r="F2116" s="34" t="n">
        <v>0.292977333068848</v>
      </c>
      <c r="G2116" s="34" t="n">
        <v>0.246948928098493</v>
      </c>
      <c r="H2116" s="34" t="n">
        <v>0.186388356996619</v>
      </c>
      <c r="I2116" s="35" t="n">
        <v>3.97</v>
      </c>
      <c r="J2116" s="6" t="n">
        <v>0</v>
      </c>
      <c r="K2116" s="35" t="n">
        <v>-1</v>
      </c>
      <c r="L2116" s="42" t="n">
        <v>95.9272473566002</v>
      </c>
      <c r="M2116" s="42" t="n">
        <v>-95.9272473566002</v>
      </c>
      <c r="N2116" s="42" t="n">
        <v>6750.70897459671</v>
      </c>
      <c r="O2116" s="6" t="str">
        <f aca="false">IF(H2116&lt;=0,"Below 0%",IF(H2116&lt;=0.05,"0-5%",IF(H2116&lt;=0.1,"5-10%",IF(H2116&lt;=0.2,"10-20%",IF(H2116&lt;=0.4,"20-40%","Above 40%")))))</f>
        <v>10-20%</v>
      </c>
    </row>
    <row r="2117" customFormat="false" ht="15" hidden="false" customHeight="false" outlineLevel="0" collapsed="false">
      <c r="A2117" s="6" t="s">
        <v>159</v>
      </c>
      <c r="B2117" s="45" t="n">
        <v>45711</v>
      </c>
      <c r="C2117" s="6" t="s">
        <v>188</v>
      </c>
      <c r="D2117" s="6" t="s">
        <v>207</v>
      </c>
      <c r="E2117" s="6" t="s">
        <v>187</v>
      </c>
      <c r="F2117" s="34" t="n">
        <v>0.60183846950531</v>
      </c>
      <c r="G2117" s="34" t="n">
        <v>0.537593875953258</v>
      </c>
      <c r="H2117" s="34" t="n">
        <v>0.119503953496744</v>
      </c>
      <c r="I2117" s="35" t="n">
        <v>1.85</v>
      </c>
      <c r="J2117" s="6" t="n">
        <v>1</v>
      </c>
      <c r="K2117" s="35" t="n">
        <v>0.85</v>
      </c>
      <c r="L2117" s="42" t="n">
        <v>139.727269835782</v>
      </c>
      <c r="M2117" s="42" t="n">
        <v>118.768179360415</v>
      </c>
      <c r="N2117" s="42" t="n">
        <v>6869.47715395712</v>
      </c>
      <c r="O2117" s="6" t="str">
        <f aca="false">IF(H2117&lt;=0,"Below 0%",IF(H2117&lt;=0.05,"0-5%",IF(H2117&lt;=0.1,"5-10%",IF(H2117&lt;=0.2,"10-20%",IF(H2117&lt;=0.4,"20-40%","Above 40%")))))</f>
        <v>10-20%</v>
      </c>
    </row>
    <row r="2118" customFormat="false" ht="15" hidden="false" customHeight="false" outlineLevel="0" collapsed="false">
      <c r="A2118" s="6" t="s">
        <v>159</v>
      </c>
      <c r="B2118" s="45" t="n">
        <v>45713</v>
      </c>
      <c r="C2118" s="6" t="s">
        <v>180</v>
      </c>
      <c r="D2118" s="6" t="s">
        <v>182</v>
      </c>
      <c r="E2118" s="6" t="s">
        <v>187</v>
      </c>
      <c r="F2118" s="34" t="n">
        <v>0.511237323284149</v>
      </c>
      <c r="G2118" s="34" t="n">
        <v>0.376870840231089</v>
      </c>
      <c r="H2118" s="34" t="n">
        <v>0.356531916798524</v>
      </c>
      <c r="I2118" s="35" t="n">
        <v>2.61</v>
      </c>
      <c r="J2118" s="6" t="n">
        <v>1</v>
      </c>
      <c r="K2118" s="35" t="n">
        <v>1.61</v>
      </c>
      <c r="L2118" s="42" t="n">
        <v>137.389543079142</v>
      </c>
      <c r="M2118" s="42" t="n">
        <v>221.197164357419</v>
      </c>
      <c r="N2118" s="42" t="n">
        <v>7090.67431831454</v>
      </c>
      <c r="O2118" s="6" t="str">
        <f aca="false">IF(H2118&lt;=0,"Below 0%",IF(H2118&lt;=0.05,"0-5%",IF(H2118&lt;=0.1,"5-10%",IF(H2118&lt;=0.2,"10-20%",IF(H2118&lt;=0.4,"20-40%","Above 40%")))))</f>
        <v>20-40%</v>
      </c>
    </row>
    <row r="2119" customFormat="false" ht="15" hidden="false" customHeight="false" outlineLevel="0" collapsed="false">
      <c r="A2119" s="6" t="s">
        <v>159</v>
      </c>
      <c r="B2119" s="45" t="n">
        <v>45714</v>
      </c>
      <c r="C2119" s="6" t="s">
        <v>181</v>
      </c>
      <c r="D2119" s="6" t="s">
        <v>194</v>
      </c>
      <c r="E2119" s="6" t="s">
        <v>187</v>
      </c>
      <c r="F2119" s="34" t="n">
        <v>0.347250312566757</v>
      </c>
      <c r="G2119" s="34" t="n">
        <v>0.295554267737396</v>
      </c>
      <c r="H2119" s="34" t="n">
        <v>0.174912192015087</v>
      </c>
      <c r="I2119" s="35" t="n">
        <v>3.35</v>
      </c>
      <c r="J2119" s="6" t="n">
        <v>0</v>
      </c>
      <c r="K2119" s="35" t="n">
        <v>-1</v>
      </c>
      <c r="L2119" s="42" t="n">
        <v>123.172968870979</v>
      </c>
      <c r="M2119" s="42" t="n">
        <v>-123.172968870979</v>
      </c>
      <c r="N2119" s="42" t="n">
        <v>6967.50134944357</v>
      </c>
      <c r="O2119" s="6" t="str">
        <f aca="false">IF(H2119&lt;=0,"Below 0%",IF(H2119&lt;=0.05,"0-5%",IF(H2119&lt;=0.1,"5-10%",IF(H2119&lt;=0.2,"10-20%",IF(H2119&lt;=0.4,"20-40%","Above 40%")))))</f>
        <v>10-20%</v>
      </c>
    </row>
    <row r="2120" customFormat="false" ht="15" hidden="false" customHeight="false" outlineLevel="0" collapsed="false">
      <c r="A2120" s="6" t="s">
        <v>159</v>
      </c>
      <c r="B2120" s="45" t="n">
        <v>45714</v>
      </c>
      <c r="C2120" s="6" t="s">
        <v>176</v>
      </c>
      <c r="D2120" s="6" t="s">
        <v>209</v>
      </c>
      <c r="E2120" s="6" t="s">
        <v>174</v>
      </c>
      <c r="F2120" s="34" t="n">
        <v>0.290653765201569</v>
      </c>
      <c r="G2120" s="34" t="n">
        <v>0.209395973154362</v>
      </c>
      <c r="H2120" s="34" t="n">
        <v>0.388058045353645</v>
      </c>
      <c r="I2120" s="35" t="n">
        <v>4.75</v>
      </c>
      <c r="J2120" s="6" t="n">
        <v>0</v>
      </c>
      <c r="K2120" s="35" t="n">
        <v>-1</v>
      </c>
      <c r="L2120" s="42" t="n">
        <v>141.813486366291</v>
      </c>
      <c r="M2120" s="42" t="n">
        <v>-141.813486366291</v>
      </c>
      <c r="N2120" s="42" t="n">
        <v>6825.68786307727</v>
      </c>
      <c r="O2120" s="6" t="str">
        <f aca="false">IF(H2120&lt;=0,"Below 0%",IF(H2120&lt;=0.05,"0-5%",IF(H2120&lt;=0.1,"5-10%",IF(H2120&lt;=0.2,"10-20%",IF(H2120&lt;=0.4,"20-40%","Above 40%")))))</f>
        <v>20-40%</v>
      </c>
    </row>
    <row r="2121" customFormat="false" ht="15" hidden="false" customHeight="false" outlineLevel="0" collapsed="false">
      <c r="A2121" s="6" t="s">
        <v>159</v>
      </c>
      <c r="B2121" s="45" t="n">
        <v>45724</v>
      </c>
      <c r="C2121" s="6" t="s">
        <v>206</v>
      </c>
      <c r="D2121" s="6" t="s">
        <v>182</v>
      </c>
      <c r="E2121" s="6" t="s">
        <v>187</v>
      </c>
      <c r="F2121" s="34" t="n">
        <v>0.488290727138519</v>
      </c>
      <c r="G2121" s="34" t="n">
        <v>0.431510384662652</v>
      </c>
      <c r="H2121" s="34" t="n">
        <v>0.131585112419153</v>
      </c>
      <c r="I2121" s="35" t="n">
        <v>2.29</v>
      </c>
      <c r="J2121" s="6" t="n">
        <v>0</v>
      </c>
      <c r="K2121" s="35" t="n">
        <v>-1</v>
      </c>
      <c r="L2121" s="42" t="n">
        <v>136.513757261546</v>
      </c>
      <c r="M2121" s="42" t="n">
        <v>-136.513757261546</v>
      </c>
      <c r="N2121" s="42" t="n">
        <v>6689.17410581573</v>
      </c>
      <c r="O2121" s="6" t="str">
        <f aca="false">IF(H2121&lt;=0,"Below 0%",IF(H2121&lt;=0.05,"0-5%",IF(H2121&lt;=0.1,"5-10%",IF(H2121&lt;=0.2,"10-20%",IF(H2121&lt;=0.4,"20-40%","Above 40%")))))</f>
        <v>10-20%</v>
      </c>
    </row>
    <row r="2122" customFormat="false" ht="15" hidden="false" customHeight="false" outlineLevel="0" collapsed="false">
      <c r="A2122" s="6" t="s">
        <v>159</v>
      </c>
      <c r="B2122" s="45" t="n">
        <v>45724</v>
      </c>
      <c r="C2122" s="6" t="s">
        <v>201</v>
      </c>
      <c r="D2122" s="6" t="s">
        <v>184</v>
      </c>
      <c r="E2122" s="6" t="s">
        <v>174</v>
      </c>
      <c r="F2122" s="34" t="n">
        <v>0.33257132768631</v>
      </c>
      <c r="G2122" s="34" t="n">
        <v>0.264519029653811</v>
      </c>
      <c r="H2122" s="34" t="n">
        <v>0.257268061664835</v>
      </c>
      <c r="I2122" s="35" t="n">
        <v>3.75</v>
      </c>
      <c r="J2122" s="6" t="n">
        <v>0</v>
      </c>
      <c r="K2122" s="35" t="n">
        <v>-1</v>
      </c>
      <c r="L2122" s="42" t="n">
        <v>136.513757261546</v>
      </c>
      <c r="M2122" s="42" t="n">
        <v>-136.513757261546</v>
      </c>
      <c r="N2122" s="42" t="n">
        <v>6552.66034855418</v>
      </c>
      <c r="O2122" s="6" t="str">
        <f aca="false">IF(H2122&lt;=0,"Below 0%",IF(H2122&lt;=0.05,"0-5%",IF(H2122&lt;=0.1,"5-10%",IF(H2122&lt;=0.2,"10-20%",IF(H2122&lt;=0.4,"20-40%","Above 40%")))))</f>
        <v>20-40%</v>
      </c>
    </row>
    <row r="2123" customFormat="false" ht="15" hidden="false" customHeight="false" outlineLevel="0" collapsed="false">
      <c r="A2123" s="6" t="s">
        <v>159</v>
      </c>
      <c r="B2123" s="45" t="n">
        <v>45725</v>
      </c>
      <c r="C2123" s="6" t="s">
        <v>181</v>
      </c>
      <c r="D2123" s="6" t="s">
        <v>199</v>
      </c>
      <c r="E2123" s="6" t="s">
        <v>187</v>
      </c>
      <c r="F2123" s="34" t="n">
        <v>0.455231577157974</v>
      </c>
      <c r="G2123" s="34" t="n">
        <v>0.352139888121283</v>
      </c>
      <c r="H2123" s="34" t="n">
        <v>0.29275777188066</v>
      </c>
      <c r="I2123" s="35" t="n">
        <v>2.79</v>
      </c>
      <c r="J2123" s="6" t="n">
        <v>0</v>
      </c>
      <c r="K2123" s="35" t="n">
        <v>-1</v>
      </c>
      <c r="L2123" s="42" t="n">
        <v>131.053206971084</v>
      </c>
      <c r="M2123" s="42" t="n">
        <v>-131.053206971084</v>
      </c>
      <c r="N2123" s="42" t="n">
        <v>6421.6071415831</v>
      </c>
      <c r="O2123" s="6" t="str">
        <f aca="false">IF(H2123&lt;=0,"Below 0%",IF(H2123&lt;=0.05,"0-5%",IF(H2123&lt;=0.1,"5-10%",IF(H2123&lt;=0.2,"10-20%",IF(H2123&lt;=0.4,"20-40%","Above 40%")))))</f>
        <v>20-40%</v>
      </c>
    </row>
    <row r="2124" customFormat="false" ht="15" hidden="false" customHeight="false" outlineLevel="0" collapsed="false">
      <c r="A2124" s="6" t="s">
        <v>159</v>
      </c>
      <c r="B2124" s="45" t="n">
        <v>45725</v>
      </c>
      <c r="C2124" s="6" t="s">
        <v>181</v>
      </c>
      <c r="D2124" s="6" t="s">
        <v>199</v>
      </c>
      <c r="E2124" s="6" t="s">
        <v>174</v>
      </c>
      <c r="F2124" s="34" t="n">
        <v>0.279304891824722</v>
      </c>
      <c r="G2124" s="34" t="n">
        <v>0.246851831120196</v>
      </c>
      <c r="H2124" s="34" t="n">
        <v>0.131467773835248</v>
      </c>
      <c r="I2124" s="35" t="n">
        <v>3.98</v>
      </c>
      <c r="J2124" s="6" t="n">
        <v>1</v>
      </c>
      <c r="K2124" s="35" t="n">
        <v>2.98</v>
      </c>
      <c r="L2124" s="42" t="n">
        <v>61.3671316206181</v>
      </c>
      <c r="M2124" s="42" t="n">
        <v>182.874052229442</v>
      </c>
      <c r="N2124" s="42" t="n">
        <v>6604.48119381254</v>
      </c>
      <c r="O2124" s="6" t="str">
        <f aca="false">IF(H2124&lt;=0,"Below 0%",IF(H2124&lt;=0.05,"0-5%",IF(H2124&lt;=0.1,"5-10%",IF(H2124&lt;=0.2,"10-20%",IF(H2124&lt;=0.4,"20-40%","Above 40%")))))</f>
        <v>10-20%</v>
      </c>
    </row>
    <row r="2125" customFormat="false" ht="15" hidden="false" customHeight="false" outlineLevel="0" collapsed="false">
      <c r="A2125" s="6" t="s">
        <v>159</v>
      </c>
      <c r="B2125" s="45" t="n">
        <v>45726</v>
      </c>
      <c r="C2125" s="6" t="s">
        <v>189</v>
      </c>
      <c r="D2125" s="6" t="s">
        <v>188</v>
      </c>
      <c r="E2125" s="6" t="s">
        <v>187</v>
      </c>
      <c r="F2125" s="34" t="n">
        <v>0.392050892114639</v>
      </c>
      <c r="G2125" s="34" t="n">
        <v>0.296751710311904</v>
      </c>
      <c r="H2125" s="34" t="n">
        <v>0.321141137493598</v>
      </c>
      <c r="I2125" s="35" t="n">
        <v>3.34</v>
      </c>
      <c r="J2125" s="6" t="n">
        <v>0</v>
      </c>
      <c r="K2125" s="35" t="n">
        <v>-1</v>
      </c>
      <c r="L2125" s="42" t="n">
        <v>132.089623876251</v>
      </c>
      <c r="M2125" s="42" t="n">
        <v>-132.089623876251</v>
      </c>
      <c r="N2125" s="42" t="n">
        <v>6472.39156993629</v>
      </c>
      <c r="O2125" s="6" t="str">
        <f aca="false">IF(H2125&lt;=0,"Below 0%",IF(H2125&lt;=0.05,"0-5%",IF(H2125&lt;=0.1,"5-10%",IF(H2125&lt;=0.2,"10-20%",IF(H2125&lt;=0.4,"20-40%","Above 40%")))))</f>
        <v>20-40%</v>
      </c>
    </row>
    <row r="2126" customFormat="false" ht="15" hidden="false" customHeight="false" outlineLevel="0" collapsed="false">
      <c r="A2126" s="6" t="s">
        <v>159</v>
      </c>
      <c r="B2126" s="45" t="n">
        <v>45731</v>
      </c>
      <c r="C2126" s="6" t="s">
        <v>179</v>
      </c>
      <c r="D2126" s="6" t="s">
        <v>203</v>
      </c>
      <c r="E2126" s="6" t="s">
        <v>177</v>
      </c>
      <c r="F2126" s="34" t="n">
        <v>0.563437104225159</v>
      </c>
      <c r="G2126" s="34" t="n">
        <v>0.470337210275291</v>
      </c>
      <c r="H2126" s="34" t="n">
        <v>0.197942862941624</v>
      </c>
      <c r="I2126" s="35" t="n">
        <v>2.11</v>
      </c>
      <c r="J2126" s="6" t="n">
        <v>1</v>
      </c>
      <c r="K2126" s="35" t="n">
        <v>1.11</v>
      </c>
      <c r="L2126" s="42" t="n">
        <v>129.447831398726</v>
      </c>
      <c r="M2126" s="42" t="n">
        <v>143.687092852586</v>
      </c>
      <c r="N2126" s="42" t="n">
        <v>6616.07866278888</v>
      </c>
      <c r="O2126" s="6" t="str">
        <f aca="false">IF(H2126&lt;=0,"Below 0%",IF(H2126&lt;=0.05,"0-5%",IF(H2126&lt;=0.1,"5-10%",IF(H2126&lt;=0.2,"10-20%",IF(H2126&lt;=0.4,"20-40%","Above 40%")))))</f>
        <v>10-20%</v>
      </c>
    </row>
    <row r="2127" customFormat="false" ht="15" hidden="false" customHeight="false" outlineLevel="0" collapsed="false">
      <c r="A2127" s="6" t="s">
        <v>159</v>
      </c>
      <c r="B2127" s="45" t="n">
        <v>45731</v>
      </c>
      <c r="C2127" s="6" t="s">
        <v>209</v>
      </c>
      <c r="D2127" s="6" t="s">
        <v>207</v>
      </c>
      <c r="E2127" s="6" t="s">
        <v>187</v>
      </c>
      <c r="F2127" s="34" t="n">
        <v>0.297003537416458</v>
      </c>
      <c r="G2127" s="34" t="n">
        <v>0.251485502094748</v>
      </c>
      <c r="H2127" s="34" t="n">
        <v>0.180996657630629</v>
      </c>
      <c r="I2127" s="35" t="n">
        <v>3.93</v>
      </c>
      <c r="J2127" s="6" t="n">
        <v>0</v>
      </c>
      <c r="K2127" s="35" t="n">
        <v>-1</v>
      </c>
      <c r="L2127" s="42" t="n">
        <v>92.349707670545</v>
      </c>
      <c r="M2127" s="42" t="n">
        <v>-92.349707670545</v>
      </c>
      <c r="N2127" s="42" t="n">
        <v>6523.72895511833</v>
      </c>
      <c r="O2127" s="6" t="str">
        <f aca="false">IF(H2127&lt;=0,"Below 0%",IF(H2127&lt;=0.05,"0-5%",IF(H2127&lt;=0.1,"5-10%",IF(H2127&lt;=0.2,"10-20%",IF(H2127&lt;=0.4,"20-40%","Above 40%")))))</f>
        <v>10-20%</v>
      </c>
    </row>
    <row r="2128" customFormat="false" ht="15" hidden="false" customHeight="false" outlineLevel="0" collapsed="false">
      <c r="A2128" s="6" t="s">
        <v>159</v>
      </c>
      <c r="B2128" s="45" t="n">
        <v>45731</v>
      </c>
      <c r="C2128" s="6" t="s">
        <v>199</v>
      </c>
      <c r="D2128" s="6" t="s">
        <v>206</v>
      </c>
      <c r="E2128" s="6" t="s">
        <v>187</v>
      </c>
      <c r="F2128" s="34" t="n">
        <v>0.606419682502747</v>
      </c>
      <c r="G2128" s="34" t="n">
        <v>0.547137073452863</v>
      </c>
      <c r="H2128" s="34" t="n">
        <v>0.108350561360728</v>
      </c>
      <c r="I2128" s="35" t="n">
        <v>1.8</v>
      </c>
      <c r="J2128" s="6" t="n">
        <v>0</v>
      </c>
      <c r="K2128" s="35" t="n">
        <v>-1</v>
      </c>
      <c r="L2128" s="42" t="n">
        <v>129.447831398726</v>
      </c>
      <c r="M2128" s="42" t="n">
        <v>-129.447831398726</v>
      </c>
      <c r="N2128" s="42" t="n">
        <v>6394.28112371961</v>
      </c>
      <c r="O2128" s="6" t="str">
        <f aca="false">IF(H2128&lt;=0,"Below 0%",IF(H2128&lt;=0.05,"0-5%",IF(H2128&lt;=0.1,"5-10%",IF(H2128&lt;=0.2,"10-20%",IF(H2128&lt;=0.4,"20-40%","Above 40%")))))</f>
        <v>10-20%</v>
      </c>
    </row>
    <row r="2129" customFormat="false" ht="15" hidden="false" customHeight="false" outlineLevel="0" collapsed="false">
      <c r="A2129" s="6" t="s">
        <v>159</v>
      </c>
      <c r="B2129" s="45" t="n">
        <v>45731</v>
      </c>
      <c r="C2129" s="6" t="s">
        <v>173</v>
      </c>
      <c r="D2129" s="6" t="s">
        <v>189</v>
      </c>
      <c r="E2129" s="6" t="s">
        <v>187</v>
      </c>
      <c r="F2129" s="34" t="n">
        <v>0.544231772422791</v>
      </c>
      <c r="G2129" s="34" t="n">
        <v>0.455713595509853</v>
      </c>
      <c r="H2129" s="34" t="n">
        <v>0.194240807790479</v>
      </c>
      <c r="I2129" s="35" t="n">
        <v>2.17</v>
      </c>
      <c r="J2129" s="6" t="n">
        <v>0</v>
      </c>
      <c r="K2129" s="35" t="n">
        <v>-1</v>
      </c>
      <c r="L2129" s="42" t="n">
        <v>129.447831398726</v>
      </c>
      <c r="M2129" s="42" t="n">
        <v>-129.447831398726</v>
      </c>
      <c r="N2129" s="42" t="n">
        <v>6264.83329232088</v>
      </c>
      <c r="O2129" s="6" t="str">
        <f aca="false">IF(H2129&lt;=0,"Below 0%",IF(H2129&lt;=0.05,"0-5%",IF(H2129&lt;=0.1,"5-10%",IF(H2129&lt;=0.2,"10-20%",IF(H2129&lt;=0.4,"20-40%","Above 40%")))))</f>
        <v>10-20%</v>
      </c>
    </row>
    <row r="2130" customFormat="false" ht="15" hidden="false" customHeight="false" outlineLevel="0" collapsed="false">
      <c r="A2130" s="6" t="s">
        <v>159</v>
      </c>
      <c r="B2130" s="45" t="n">
        <v>45732</v>
      </c>
      <c r="C2130" s="6" t="s">
        <v>185</v>
      </c>
      <c r="D2130" s="6" t="s">
        <v>190</v>
      </c>
      <c r="E2130" s="6" t="s">
        <v>187</v>
      </c>
      <c r="F2130" s="34" t="n">
        <v>0.711467802524567</v>
      </c>
      <c r="G2130" s="34" t="n">
        <v>0.533242413910672</v>
      </c>
      <c r="H2130" s="34" t="n">
        <v>0.334229581077081</v>
      </c>
      <c r="I2130" s="35" t="n">
        <v>1.85</v>
      </c>
      <c r="J2130" s="6" t="n">
        <v>1</v>
      </c>
      <c r="K2130" s="35" t="n">
        <v>0.85</v>
      </c>
      <c r="L2130" s="42" t="n">
        <v>125.296665846418</v>
      </c>
      <c r="M2130" s="42" t="n">
        <v>106.502165969455</v>
      </c>
      <c r="N2130" s="42" t="n">
        <v>6371.33545829034</v>
      </c>
      <c r="O2130" s="6" t="str">
        <f aca="false">IF(H2130&lt;=0,"Below 0%",IF(H2130&lt;=0.05,"0-5%",IF(H2130&lt;=0.1,"5-10%",IF(H2130&lt;=0.2,"10-20%",IF(H2130&lt;=0.4,"20-40%","Above 40%")))))</f>
        <v>20-40%</v>
      </c>
    </row>
    <row r="2131" customFormat="false" ht="15" hidden="false" customHeight="false" outlineLevel="0" collapsed="false">
      <c r="A2131" s="6" t="s">
        <v>159</v>
      </c>
      <c r="B2131" s="45" t="n">
        <v>45732</v>
      </c>
      <c r="C2131" s="6" t="s">
        <v>195</v>
      </c>
      <c r="D2131" s="6" t="s">
        <v>176</v>
      </c>
      <c r="E2131" s="6" t="s">
        <v>187</v>
      </c>
      <c r="F2131" s="34" t="n">
        <v>0.261170476675034</v>
      </c>
      <c r="G2131" s="34" t="n">
        <v>0.219427580225499</v>
      </c>
      <c r="H2131" s="34" t="n">
        <v>0.190235413463691</v>
      </c>
      <c r="I2131" s="35" t="n">
        <v>4.5</v>
      </c>
      <c r="J2131" s="6" t="n">
        <v>0</v>
      </c>
      <c r="K2131" s="35" t="n">
        <v>-1</v>
      </c>
      <c r="L2131" s="42" t="n">
        <v>78.4299603772792</v>
      </c>
      <c r="M2131" s="42" t="n">
        <v>-78.4299603772792</v>
      </c>
      <c r="N2131" s="42" t="n">
        <v>6292.90549791306</v>
      </c>
      <c r="O2131" s="6" t="str">
        <f aca="false">IF(H2131&lt;=0,"Below 0%",IF(H2131&lt;=0.05,"0-5%",IF(H2131&lt;=0.1,"5-10%",IF(H2131&lt;=0.2,"10-20%",IF(H2131&lt;=0.4,"20-40%","Above 40%")))))</f>
        <v>10-20%</v>
      </c>
    </row>
    <row r="2132" customFormat="false" ht="15" hidden="false" customHeight="false" outlineLevel="0" collapsed="false">
      <c r="A2132" s="6" t="s">
        <v>159</v>
      </c>
      <c r="B2132" s="45" t="n">
        <v>45748</v>
      </c>
      <c r="C2132" s="6" t="s">
        <v>207</v>
      </c>
      <c r="D2132" s="6" t="s">
        <v>176</v>
      </c>
      <c r="E2132" s="6" t="s">
        <v>187</v>
      </c>
      <c r="F2132" s="34" t="n">
        <v>0.541139543056488</v>
      </c>
      <c r="G2132" s="34" t="n">
        <v>0.411623850356735</v>
      </c>
      <c r="H2132" s="34" t="n">
        <v>0.314645744136324</v>
      </c>
      <c r="I2132" s="35" t="n">
        <v>2.45</v>
      </c>
      <c r="J2132" s="6" t="n">
        <v>1</v>
      </c>
      <c r="K2132" s="35" t="n">
        <v>1.45</v>
      </c>
      <c r="L2132" s="42" t="n">
        <v>125.858109958261</v>
      </c>
      <c r="M2132" s="42" t="n">
        <v>182.494259439479</v>
      </c>
      <c r="N2132" s="42" t="n">
        <v>6475.39975735254</v>
      </c>
      <c r="O2132" s="6" t="str">
        <f aca="false">IF(H2132&lt;=0,"Below 0%",IF(H2132&lt;=0.05,"0-5%",IF(H2132&lt;=0.1,"5-10%",IF(H2132&lt;=0.2,"10-20%",IF(H2132&lt;=0.4,"20-40%","Above 40%")))))</f>
        <v>20-40%</v>
      </c>
    </row>
    <row r="2133" customFormat="false" ht="15" hidden="false" customHeight="false" outlineLevel="0" collapsed="false">
      <c r="A2133" s="6" t="s">
        <v>159</v>
      </c>
      <c r="B2133" s="45" t="n">
        <v>45748</v>
      </c>
      <c r="C2133" s="6" t="s">
        <v>203</v>
      </c>
      <c r="D2133" s="6" t="s">
        <v>189</v>
      </c>
      <c r="E2133" s="6" t="s">
        <v>187</v>
      </c>
      <c r="F2133" s="34" t="n">
        <v>0.437518924474716</v>
      </c>
      <c r="G2133" s="34" t="n">
        <v>0.378020841031705</v>
      </c>
      <c r="H2133" s="34" t="n">
        <v>0.157393659250711</v>
      </c>
      <c r="I2133" s="35" t="n">
        <v>2.63</v>
      </c>
      <c r="J2133" s="6" t="n">
        <v>1</v>
      </c>
      <c r="K2133" s="35" t="n">
        <v>1.63</v>
      </c>
      <c r="L2133" s="42" t="n">
        <v>125.858109958261</v>
      </c>
      <c r="M2133" s="42" t="n">
        <v>205.148719231966</v>
      </c>
      <c r="N2133" s="42" t="n">
        <v>6680.5484765845</v>
      </c>
      <c r="O2133" s="6" t="str">
        <f aca="false">IF(H2133&lt;=0,"Below 0%",IF(H2133&lt;=0.05,"0-5%",IF(H2133&lt;=0.1,"5-10%",IF(H2133&lt;=0.2,"10-20%",IF(H2133&lt;=0.4,"20-40%","Above 40%")))))</f>
        <v>10-20%</v>
      </c>
    </row>
    <row r="2134" customFormat="false" ht="15" hidden="false" customHeight="false" outlineLevel="0" collapsed="false">
      <c r="A2134" s="6" t="s">
        <v>159</v>
      </c>
      <c r="B2134" s="45" t="n">
        <v>45749</v>
      </c>
      <c r="C2134" s="6" t="s">
        <v>201</v>
      </c>
      <c r="D2134" s="6" t="s">
        <v>182</v>
      </c>
      <c r="E2134" s="6" t="s">
        <v>187</v>
      </c>
      <c r="F2134" s="34" t="n">
        <v>0.615743458271027</v>
      </c>
      <c r="G2134" s="34" t="n">
        <v>0.45801119242359</v>
      </c>
      <c r="H2134" s="34" t="n">
        <v>0.344385177604041</v>
      </c>
      <c r="I2134" s="35" t="n">
        <v>2.15</v>
      </c>
      <c r="J2134" s="6" t="n">
        <v>0</v>
      </c>
      <c r="K2134" s="35" t="n">
        <v>-1</v>
      </c>
      <c r="L2134" s="42" t="n">
        <v>133.61096953169</v>
      </c>
      <c r="M2134" s="42" t="n">
        <v>-133.61096953169</v>
      </c>
      <c r="N2134" s="42" t="n">
        <v>6546.93750705281</v>
      </c>
      <c r="O2134" s="6" t="str">
        <f aca="false">IF(H2134&lt;=0,"Below 0%",IF(H2134&lt;=0.05,"0-5%",IF(H2134&lt;=0.1,"5-10%",IF(H2134&lt;=0.2,"10-20%",IF(H2134&lt;=0.4,"20-40%","Above 40%")))))</f>
        <v>20-40%</v>
      </c>
    </row>
    <row r="2135" customFormat="false" ht="15" hidden="false" customHeight="false" outlineLevel="0" collapsed="false">
      <c r="A2135" s="6" t="s">
        <v>159</v>
      </c>
      <c r="B2135" s="45" t="n">
        <v>45752</v>
      </c>
      <c r="C2135" s="6" t="s">
        <v>189</v>
      </c>
      <c r="D2135" s="6" t="s">
        <v>199</v>
      </c>
      <c r="E2135" s="6" t="s">
        <v>177</v>
      </c>
      <c r="F2135" s="34" t="n">
        <v>0.453668534755707</v>
      </c>
      <c r="G2135" s="34" t="n">
        <v>0.410535229490502</v>
      </c>
      <c r="H2135" s="34" t="n">
        <v>0.105066026413217</v>
      </c>
      <c r="I2135" s="35" t="n">
        <v>2.41</v>
      </c>
      <c r="J2135" s="6" t="n">
        <v>0</v>
      </c>
      <c r="K2135" s="35" t="n">
        <v>-1</v>
      </c>
      <c r="L2135" s="42" t="n">
        <v>108.350850836028</v>
      </c>
      <c r="M2135" s="42" t="n">
        <v>-108.350850836028</v>
      </c>
      <c r="N2135" s="42" t="n">
        <v>6438.58665621678</v>
      </c>
      <c r="O2135" s="6" t="str">
        <f aca="false">IF(H2135&lt;=0,"Below 0%",IF(H2135&lt;=0.05,"0-5%",IF(H2135&lt;=0.1,"5-10%",IF(H2135&lt;=0.2,"10-20%",IF(H2135&lt;=0.4,"20-40%","Above 40%")))))</f>
        <v>10-20%</v>
      </c>
    </row>
    <row r="2136" customFormat="false" ht="15" hidden="false" customHeight="false" outlineLevel="0" collapsed="false">
      <c r="A2136" s="6" t="s">
        <v>159</v>
      </c>
      <c r="B2136" s="45" t="n">
        <v>45752</v>
      </c>
      <c r="C2136" s="6" t="s">
        <v>180</v>
      </c>
      <c r="D2136" s="6" t="s">
        <v>201</v>
      </c>
      <c r="E2136" s="6" t="s">
        <v>187</v>
      </c>
      <c r="F2136" s="34" t="n">
        <v>0.467929929494858</v>
      </c>
      <c r="G2136" s="34" t="n">
        <v>0.394291403916362</v>
      </c>
      <c r="H2136" s="34" t="n">
        <v>0.186761681454551</v>
      </c>
      <c r="I2136" s="35" t="n">
        <v>2.5</v>
      </c>
      <c r="J2136" s="6" t="n">
        <v>1</v>
      </c>
      <c r="K2136" s="35" t="n">
        <v>1.5</v>
      </c>
      <c r="L2136" s="42" t="n">
        <v>130.938750141056</v>
      </c>
      <c r="M2136" s="42" t="n">
        <v>196.408125211584</v>
      </c>
      <c r="N2136" s="42" t="n">
        <v>6634.99478142837</v>
      </c>
      <c r="O2136" s="6" t="str">
        <f aca="false">IF(H2136&lt;=0,"Below 0%",IF(H2136&lt;=0.05,"0-5%",IF(H2136&lt;=0.1,"5-10%",IF(H2136&lt;=0.2,"10-20%",IF(H2136&lt;=0.4,"20-40%","Above 40%")))))</f>
        <v>10-20%</v>
      </c>
    </row>
    <row r="2137" customFormat="false" ht="15" hidden="false" customHeight="false" outlineLevel="0" collapsed="false">
      <c r="A2137" s="6" t="s">
        <v>159</v>
      </c>
      <c r="B2137" s="45" t="n">
        <v>45752</v>
      </c>
      <c r="C2137" s="6" t="s">
        <v>182</v>
      </c>
      <c r="D2137" s="6" t="s">
        <v>207</v>
      </c>
      <c r="E2137" s="6" t="s">
        <v>187</v>
      </c>
      <c r="F2137" s="34" t="n">
        <v>0.553871095180512</v>
      </c>
      <c r="G2137" s="34" t="n">
        <v>0.482553823311062</v>
      </c>
      <c r="H2137" s="34" t="n">
        <v>0.14779133108946</v>
      </c>
      <c r="I2137" s="35" t="n">
        <v>2.05</v>
      </c>
      <c r="J2137" s="6" t="n">
        <v>1</v>
      </c>
      <c r="K2137" s="35" t="n">
        <v>1.05</v>
      </c>
      <c r="L2137" s="42" t="n">
        <v>130.938750141056</v>
      </c>
      <c r="M2137" s="42" t="n">
        <v>137.485687648109</v>
      </c>
      <c r="N2137" s="42" t="n">
        <v>6772.48046907648</v>
      </c>
      <c r="O2137" s="6" t="str">
        <f aca="false">IF(H2137&lt;=0,"Below 0%",IF(H2137&lt;=0.05,"0-5%",IF(H2137&lt;=0.1,"5-10%",IF(H2137&lt;=0.2,"10-20%",IF(H2137&lt;=0.4,"20-40%","Above 40%")))))</f>
        <v>10-20%</v>
      </c>
    </row>
    <row r="2138" customFormat="false" ht="15" hidden="false" customHeight="false" outlineLevel="0" collapsed="false">
      <c r="A2138" s="6" t="s">
        <v>159</v>
      </c>
      <c r="B2138" s="45" t="n">
        <v>45753</v>
      </c>
      <c r="C2138" s="6" t="s">
        <v>206</v>
      </c>
      <c r="D2138" s="6" t="s">
        <v>190</v>
      </c>
      <c r="E2138" s="6" t="s">
        <v>177</v>
      </c>
      <c r="F2138" s="34" t="n">
        <v>0.551287889480591</v>
      </c>
      <c r="G2138" s="34" t="n">
        <v>0.450757575757576</v>
      </c>
      <c r="H2138" s="34" t="n">
        <v>0.22302523380568</v>
      </c>
      <c r="I2138" s="35" t="n">
        <v>2.2</v>
      </c>
      <c r="J2138" s="6" t="n">
        <v>0</v>
      </c>
      <c r="K2138" s="35" t="n">
        <v>-1</v>
      </c>
      <c r="L2138" s="42" t="n">
        <v>135.44960938153</v>
      </c>
      <c r="M2138" s="42" t="n">
        <v>-135.44960938153</v>
      </c>
      <c r="N2138" s="42" t="n">
        <v>6637.03085969495</v>
      </c>
      <c r="O2138" s="6" t="str">
        <f aca="false">IF(H2138&lt;=0,"Below 0%",IF(H2138&lt;=0.05,"0-5%",IF(H2138&lt;=0.1,"5-10%",IF(H2138&lt;=0.2,"10-20%",IF(H2138&lt;=0.4,"20-40%","Above 40%")))))</f>
        <v>20-40%</v>
      </c>
    </row>
    <row r="2139" customFormat="false" ht="15" hidden="false" customHeight="false" outlineLevel="0" collapsed="false">
      <c r="A2139" s="6" t="s">
        <v>159</v>
      </c>
      <c r="B2139" s="45" t="n">
        <v>45753</v>
      </c>
      <c r="C2139" s="6" t="s">
        <v>184</v>
      </c>
      <c r="D2139" s="6" t="s">
        <v>183</v>
      </c>
      <c r="E2139" s="6" t="s">
        <v>177</v>
      </c>
      <c r="F2139" s="34" t="n">
        <v>0.674463450908661</v>
      </c>
      <c r="G2139" s="34" t="n">
        <v>0.520231213872832</v>
      </c>
      <c r="H2139" s="34" t="n">
        <v>0.296468633413315</v>
      </c>
      <c r="I2139" s="35" t="n">
        <v>1.9</v>
      </c>
      <c r="J2139" s="6" t="n">
        <v>0</v>
      </c>
      <c r="K2139" s="35" t="n">
        <v>-1</v>
      </c>
      <c r="L2139" s="42" t="n">
        <v>135.44960938153</v>
      </c>
      <c r="M2139" s="42" t="n">
        <v>-135.44960938153</v>
      </c>
      <c r="N2139" s="42" t="n">
        <v>6501.58125031342</v>
      </c>
      <c r="O2139" s="6" t="str">
        <f aca="false">IF(H2139&lt;=0,"Below 0%",IF(H2139&lt;=0.05,"0-5%",IF(H2139&lt;=0.1,"5-10%",IF(H2139&lt;=0.2,"10-20%",IF(H2139&lt;=0.4,"20-40%","Above 40%")))))</f>
        <v>20-40%</v>
      </c>
    </row>
    <row r="2140" customFormat="false" ht="15" hidden="false" customHeight="false" outlineLevel="0" collapsed="false">
      <c r="A2140" s="6" t="s">
        <v>159</v>
      </c>
      <c r="B2140" s="45" t="n">
        <v>45753</v>
      </c>
      <c r="C2140" s="6" t="s">
        <v>176</v>
      </c>
      <c r="D2140" s="6" t="s">
        <v>194</v>
      </c>
      <c r="E2140" s="6" t="s">
        <v>187</v>
      </c>
      <c r="F2140" s="34" t="n">
        <v>0.34574082493782</v>
      </c>
      <c r="G2140" s="34" t="n">
        <v>0.286682303883242</v>
      </c>
      <c r="H2140" s="34" t="n">
        <v>0.206006859351288</v>
      </c>
      <c r="I2140" s="35" t="n">
        <v>3.45</v>
      </c>
      <c r="J2140" s="6" t="n">
        <v>0</v>
      </c>
      <c r="K2140" s="35" t="n">
        <v>-1</v>
      </c>
      <c r="L2140" s="42" t="n">
        <v>133.242227203985</v>
      </c>
      <c r="M2140" s="42" t="n">
        <v>-133.242227203985</v>
      </c>
      <c r="N2140" s="42" t="n">
        <v>6368.33902310943</v>
      </c>
      <c r="O2140" s="6" t="str">
        <f aca="false">IF(H2140&lt;=0,"Below 0%",IF(H2140&lt;=0.05,"0-5%",IF(H2140&lt;=0.1,"5-10%",IF(H2140&lt;=0.2,"10-20%",IF(H2140&lt;=0.4,"20-40%","Above 40%")))))</f>
        <v>20-40%</v>
      </c>
    </row>
    <row r="2141" customFormat="false" ht="15" hidden="false" customHeight="false" outlineLevel="0" collapsed="false">
      <c r="A2141" s="6" t="s">
        <v>159</v>
      </c>
      <c r="B2141" s="45" t="n">
        <v>45759</v>
      </c>
      <c r="C2141" s="6" t="s">
        <v>207</v>
      </c>
      <c r="D2141" s="6" t="s">
        <v>173</v>
      </c>
      <c r="E2141" s="6" t="s">
        <v>177</v>
      </c>
      <c r="F2141" s="34" t="n">
        <v>0.334225803613663</v>
      </c>
      <c r="G2141" s="34" t="n">
        <v>0.254152654641802</v>
      </c>
      <c r="H2141" s="34" t="n">
        <v>0.315059266584151</v>
      </c>
      <c r="I2141" s="35" t="n">
        <v>3.9</v>
      </c>
      <c r="J2141" s="6" t="n">
        <v>1</v>
      </c>
      <c r="K2141" s="35" t="n">
        <v>2.9</v>
      </c>
      <c r="L2141" s="42" t="n">
        <v>127.366780462189</v>
      </c>
      <c r="M2141" s="42" t="n">
        <v>369.363663340347</v>
      </c>
      <c r="N2141" s="42" t="n">
        <v>6737.70268644978</v>
      </c>
      <c r="O2141" s="6" t="str">
        <f aca="false">IF(H2141&lt;=0,"Below 0%",IF(H2141&lt;=0.05,"0-5%",IF(H2141&lt;=0.1,"5-10%",IF(H2141&lt;=0.2,"10-20%",IF(H2141&lt;=0.4,"20-40%","Above 40%")))))</f>
        <v>20-40%</v>
      </c>
    </row>
    <row r="2142" customFormat="false" ht="15" hidden="false" customHeight="false" outlineLevel="0" collapsed="false">
      <c r="A2142" s="6" t="s">
        <v>159</v>
      </c>
      <c r="B2142" s="45" t="n">
        <v>45761</v>
      </c>
      <c r="C2142" s="6" t="s">
        <v>199</v>
      </c>
      <c r="D2142" s="6" t="s">
        <v>184</v>
      </c>
      <c r="E2142" s="6" t="s">
        <v>187</v>
      </c>
      <c r="F2142" s="34" t="n">
        <v>0.505425810813904</v>
      </c>
      <c r="G2142" s="34" t="n">
        <v>0.45118731661543</v>
      </c>
      <c r="H2142" s="34" t="n">
        <v>0.120212807854047</v>
      </c>
      <c r="I2142" s="35" t="n">
        <v>2.18</v>
      </c>
      <c r="J2142" s="6" t="n">
        <v>1</v>
      </c>
      <c r="K2142" s="35" t="n">
        <v>1.18</v>
      </c>
      <c r="L2142" s="42" t="n">
        <v>134.754053728996</v>
      </c>
      <c r="M2142" s="42" t="n">
        <v>159.009783400215</v>
      </c>
      <c r="N2142" s="42" t="n">
        <v>6896.71246984999</v>
      </c>
      <c r="O2142" s="6" t="str">
        <f aca="false">IF(H2142&lt;=0,"Below 0%",IF(H2142&lt;=0.05,"0-5%",IF(H2142&lt;=0.1,"5-10%",IF(H2142&lt;=0.2,"10-20%",IF(H2142&lt;=0.4,"20-40%","Above 40%")))))</f>
        <v>10-20%</v>
      </c>
    </row>
    <row r="2143" customFormat="false" ht="15" hidden="false" customHeight="false" outlineLevel="0" collapsed="false">
      <c r="A2143" s="6" t="s">
        <v>159</v>
      </c>
      <c r="B2143" s="45" t="n">
        <v>45766</v>
      </c>
      <c r="C2143" s="6" t="s">
        <v>180</v>
      </c>
      <c r="D2143" s="6" t="s">
        <v>199</v>
      </c>
      <c r="E2143" s="6" t="s">
        <v>174</v>
      </c>
      <c r="F2143" s="34" t="n">
        <v>0.309293836355209</v>
      </c>
      <c r="G2143" s="34" t="n">
        <v>0.269048948445933</v>
      </c>
      <c r="H2143" s="34" t="n">
        <v>0.149582030116588</v>
      </c>
      <c r="I2143" s="35" t="n">
        <v>3.65</v>
      </c>
      <c r="J2143" s="6" t="n">
        <v>1</v>
      </c>
      <c r="K2143" s="35" t="n">
        <v>2.65</v>
      </c>
      <c r="L2143" s="42" t="n">
        <v>83.8812671689923</v>
      </c>
      <c r="M2143" s="42" t="n">
        <v>222.28535799783</v>
      </c>
      <c r="N2143" s="42" t="n">
        <v>7118.99782784782</v>
      </c>
      <c r="O2143" s="6" t="str">
        <f aca="false">IF(H2143&lt;=0,"Below 0%",IF(H2143&lt;=0.05,"0-5%",IF(H2143&lt;=0.1,"5-10%",IF(H2143&lt;=0.2,"10-20%",IF(H2143&lt;=0.4,"20-40%","Above 40%")))))</f>
        <v>10-20%</v>
      </c>
    </row>
    <row r="2144" customFormat="false" ht="15" hidden="false" customHeight="false" outlineLevel="0" collapsed="false">
      <c r="A2144" s="6" t="s">
        <v>159</v>
      </c>
      <c r="B2144" s="45" t="n">
        <v>45766</v>
      </c>
      <c r="C2144" s="6" t="s">
        <v>173</v>
      </c>
      <c r="D2144" s="6" t="s">
        <v>194</v>
      </c>
      <c r="E2144" s="6" t="s">
        <v>177</v>
      </c>
      <c r="F2144" s="34" t="n">
        <v>0.651321530342102</v>
      </c>
      <c r="G2144" s="34" t="n">
        <v>0.491803278688525</v>
      </c>
      <c r="H2144" s="34" t="n">
        <v>0.324353778362274</v>
      </c>
      <c r="I2144" s="35" t="n">
        <v>2</v>
      </c>
      <c r="J2144" s="6" t="n">
        <v>1</v>
      </c>
      <c r="K2144" s="35" t="n">
        <v>1</v>
      </c>
      <c r="L2144" s="42" t="n">
        <v>137.934249397</v>
      </c>
      <c r="M2144" s="42" t="n">
        <v>137.934249397</v>
      </c>
      <c r="N2144" s="42" t="n">
        <v>7256.93207724482</v>
      </c>
      <c r="O2144" s="6" t="str">
        <f aca="false">IF(H2144&lt;=0,"Below 0%",IF(H2144&lt;=0.05,"0-5%",IF(H2144&lt;=0.1,"5-10%",IF(H2144&lt;=0.2,"10-20%",IF(H2144&lt;=0.4,"20-40%","Above 40%")))))</f>
        <v>20-40%</v>
      </c>
    </row>
    <row r="2145" customFormat="false" ht="15" hidden="false" customHeight="false" outlineLevel="0" collapsed="false">
      <c r="A2145" s="6" t="s">
        <v>159</v>
      </c>
      <c r="B2145" s="45" t="n">
        <v>45767</v>
      </c>
      <c r="C2145" s="6" t="s">
        <v>184</v>
      </c>
      <c r="D2145" s="6" t="s">
        <v>190</v>
      </c>
      <c r="E2145" s="6" t="s">
        <v>177</v>
      </c>
      <c r="F2145" s="34" t="n">
        <v>0.43468052148819</v>
      </c>
      <c r="G2145" s="34" t="n">
        <v>0.390266967338328</v>
      </c>
      <c r="H2145" s="34" t="n">
        <v>0.113803006318387</v>
      </c>
      <c r="I2145" s="35" t="n">
        <v>2.54</v>
      </c>
      <c r="J2145" s="6" t="n">
        <v>1</v>
      </c>
      <c r="K2145" s="35" t="n">
        <v>1.54</v>
      </c>
      <c r="L2145" s="42" t="n">
        <v>122.623920924952</v>
      </c>
      <c r="M2145" s="42" t="n">
        <v>188.840838224425</v>
      </c>
      <c r="N2145" s="42" t="n">
        <v>7445.77291546925</v>
      </c>
      <c r="O2145" s="6" t="str">
        <f aca="false">IF(H2145&lt;=0,"Below 0%",IF(H2145&lt;=0.05,"0-5%",IF(H2145&lt;=0.1,"5-10%",IF(H2145&lt;=0.2,"10-20%",IF(H2145&lt;=0.4,"20-40%","Above 40%")))))</f>
        <v>10-20%</v>
      </c>
    </row>
    <row r="2146" customFormat="false" ht="15" hidden="false" customHeight="false" outlineLevel="0" collapsed="false">
      <c r="A2146" s="6" t="s">
        <v>159</v>
      </c>
      <c r="B2146" s="45" t="n">
        <v>45768</v>
      </c>
      <c r="C2146" s="6" t="s">
        <v>181</v>
      </c>
      <c r="D2146" s="6" t="s">
        <v>207</v>
      </c>
      <c r="E2146" s="6" t="s">
        <v>187</v>
      </c>
      <c r="F2146" s="34" t="n">
        <v>0.439302980899811</v>
      </c>
      <c r="G2146" s="34" t="n">
        <v>0.38765642260816</v>
      </c>
      <c r="H2146" s="34" t="n">
        <v>0.133227660576784</v>
      </c>
      <c r="I2146" s="35" t="n">
        <v>2.55</v>
      </c>
      <c r="J2146" s="6" t="n">
        <v>0</v>
      </c>
      <c r="K2146" s="35" t="n">
        <v>-1</v>
      </c>
      <c r="L2146" s="42" t="n">
        <v>144.379062668706</v>
      </c>
      <c r="M2146" s="42" t="n">
        <v>-144.379062668706</v>
      </c>
      <c r="N2146" s="42" t="n">
        <v>7301.39385280054</v>
      </c>
      <c r="O2146" s="6" t="str">
        <f aca="false">IF(H2146&lt;=0,"Below 0%",IF(H2146&lt;=0.05,"0-5%",IF(H2146&lt;=0.1,"5-10%",IF(H2146&lt;=0.2,"10-20%",IF(H2146&lt;=0.4,"20-40%","Above 40%")))))</f>
        <v>10-20%</v>
      </c>
    </row>
    <row r="2147" customFormat="false" ht="15" hidden="false" customHeight="false" outlineLevel="0" collapsed="false">
      <c r="A2147" s="6" t="s">
        <v>159</v>
      </c>
      <c r="B2147" s="45" t="n">
        <v>45769</v>
      </c>
      <c r="C2147" s="6" t="s">
        <v>194</v>
      </c>
      <c r="D2147" s="6" t="s">
        <v>182</v>
      </c>
      <c r="E2147" s="6" t="s">
        <v>187</v>
      </c>
      <c r="F2147" s="34" t="n">
        <v>0.650732457637787</v>
      </c>
      <c r="G2147" s="34" t="n">
        <v>0.525491313016235</v>
      </c>
      <c r="H2147" s="34" t="n">
        <v>0.238331522366542</v>
      </c>
      <c r="I2147" s="35" t="n">
        <v>1.88</v>
      </c>
      <c r="J2147" s="6" t="n">
        <v>1</v>
      </c>
      <c r="K2147" s="35" t="n">
        <v>0.88</v>
      </c>
      <c r="L2147" s="42" t="n">
        <v>146.027877056011</v>
      </c>
      <c r="M2147" s="42" t="n">
        <v>128.50453180929</v>
      </c>
      <c r="N2147" s="42" t="n">
        <v>7429.89838460983</v>
      </c>
      <c r="O2147" s="6" t="str">
        <f aca="false">IF(H2147&lt;=0,"Below 0%",IF(H2147&lt;=0.05,"0-5%",IF(H2147&lt;=0.1,"5-10%",IF(H2147&lt;=0.2,"10-20%",IF(H2147&lt;=0.4,"20-40%","Above 40%")))))</f>
        <v>20-40%</v>
      </c>
    </row>
    <row r="2148" customFormat="false" ht="15" hidden="false" customHeight="false" outlineLevel="0" collapsed="false">
      <c r="A2148" s="6" t="s">
        <v>159</v>
      </c>
      <c r="B2148" s="45" t="n">
        <v>45769</v>
      </c>
      <c r="C2148" s="6" t="s">
        <v>194</v>
      </c>
      <c r="D2148" s="6" t="s">
        <v>182</v>
      </c>
      <c r="E2148" s="6" t="s">
        <v>174</v>
      </c>
      <c r="F2148" s="34" t="n">
        <v>0.265198320150375</v>
      </c>
      <c r="G2148" s="34" t="n">
        <v>0.233551694673882</v>
      </c>
      <c r="H2148" s="34" t="n">
        <v>0.135501587863376</v>
      </c>
      <c r="I2148" s="35" t="n">
        <v>4.23</v>
      </c>
      <c r="J2148" s="6" t="n">
        <v>0</v>
      </c>
      <c r="K2148" s="35" t="n">
        <v>-1</v>
      </c>
      <c r="L2148" s="42" t="n">
        <v>68.8257495135253</v>
      </c>
      <c r="M2148" s="42" t="n">
        <v>-68.8257495135253</v>
      </c>
      <c r="N2148" s="42" t="n">
        <v>7361.07263509631</v>
      </c>
      <c r="O2148" s="6" t="str">
        <f aca="false">IF(H2148&lt;=0,"Below 0%",IF(H2148&lt;=0.05,"0-5%",IF(H2148&lt;=0.1,"5-10%",IF(H2148&lt;=0.2,"10-20%",IF(H2148&lt;=0.4,"20-40%","Above 40%")))))</f>
        <v>10-20%</v>
      </c>
    </row>
    <row r="2149" customFormat="false" ht="15" hidden="false" customHeight="false" outlineLevel="0" collapsed="false">
      <c r="A2149" s="6" t="s">
        <v>159</v>
      </c>
      <c r="B2149" s="45" t="n">
        <v>45773</v>
      </c>
      <c r="C2149" s="6" t="s">
        <v>201</v>
      </c>
      <c r="D2149" s="6" t="s">
        <v>189</v>
      </c>
      <c r="E2149" s="6" t="s">
        <v>177</v>
      </c>
      <c r="F2149" s="34" t="n">
        <v>0.229868292808533</v>
      </c>
      <c r="G2149" s="34" t="n">
        <v>0.195717667312245</v>
      </c>
      <c r="H2149" s="34" t="n">
        <v>0.174489232194889</v>
      </c>
      <c r="I2149" s="35" t="n">
        <v>5</v>
      </c>
      <c r="J2149" s="6" t="n">
        <v>0</v>
      </c>
      <c r="K2149" s="35" t="n">
        <v>-1</v>
      </c>
      <c r="L2149" s="42" t="n">
        <v>68.7070852656044</v>
      </c>
      <c r="M2149" s="42" t="n">
        <v>-68.7070852656044</v>
      </c>
      <c r="N2149" s="42" t="n">
        <v>7292.3655498307</v>
      </c>
      <c r="O2149" s="6" t="str">
        <f aca="false">IF(H2149&lt;=0,"Below 0%",IF(H2149&lt;=0.05,"0-5%",IF(H2149&lt;=0.1,"5-10%",IF(H2149&lt;=0.2,"10-20%",IF(H2149&lt;=0.4,"20-40%","Above 40%")))))</f>
        <v>10-20%</v>
      </c>
    </row>
    <row r="2150" customFormat="false" ht="15" hidden="false" customHeight="false" outlineLevel="0" collapsed="false">
      <c r="A2150" s="6" t="s">
        <v>159</v>
      </c>
      <c r="B2150" s="45" t="n">
        <v>45778</v>
      </c>
      <c r="C2150" s="6" t="s">
        <v>207</v>
      </c>
      <c r="D2150" s="6" t="s">
        <v>206</v>
      </c>
      <c r="E2150" s="6" t="s">
        <v>187</v>
      </c>
      <c r="F2150" s="34" t="n">
        <v>0.512746214866638</v>
      </c>
      <c r="G2150" s="34" t="n">
        <v>0.442195174033739</v>
      </c>
      <c r="H2150" s="34" t="n">
        <v>0.1595472881111</v>
      </c>
      <c r="I2150" s="35" t="n">
        <v>2.22</v>
      </c>
      <c r="J2150" s="6" t="n">
        <v>0</v>
      </c>
      <c r="K2150" s="35" t="n">
        <v>-1</v>
      </c>
      <c r="L2150" s="42" t="n">
        <v>145.847310996614</v>
      </c>
      <c r="M2150" s="42" t="n">
        <v>-145.847310996614</v>
      </c>
      <c r="N2150" s="42" t="n">
        <v>7146.51823883409</v>
      </c>
      <c r="O2150" s="6" t="str">
        <f aca="false">IF(H2150&lt;=0,"Below 0%",IF(H2150&lt;=0.05,"0-5%",IF(H2150&lt;=0.1,"5-10%",IF(H2150&lt;=0.2,"10-20%",IF(H2150&lt;=0.4,"20-40%","Above 40%")))))</f>
        <v>10-20%</v>
      </c>
    </row>
    <row r="2151" customFormat="false" ht="15" hidden="false" customHeight="false" outlineLevel="0" collapsed="false">
      <c r="A2151" s="6" t="s">
        <v>159</v>
      </c>
      <c r="B2151" s="45" t="n">
        <v>45780</v>
      </c>
      <c r="C2151" s="6" t="s">
        <v>182</v>
      </c>
      <c r="D2151" s="6" t="s">
        <v>184</v>
      </c>
      <c r="E2151" s="6" t="s">
        <v>187</v>
      </c>
      <c r="F2151" s="34" t="n">
        <v>0.696784615516663</v>
      </c>
      <c r="G2151" s="34" t="n">
        <v>0.53628679685223</v>
      </c>
      <c r="H2151" s="34" t="n">
        <v>0.299276095563951</v>
      </c>
      <c r="I2151" s="35" t="n">
        <v>1.85</v>
      </c>
      <c r="J2151" s="6" t="n">
        <v>1</v>
      </c>
      <c r="K2151" s="35" t="n">
        <v>0.85</v>
      </c>
      <c r="L2151" s="42" t="n">
        <v>142.930364776682</v>
      </c>
      <c r="M2151" s="42" t="n">
        <v>121.49081006018</v>
      </c>
      <c r="N2151" s="42" t="n">
        <v>7268.00904889427</v>
      </c>
      <c r="O2151" s="6" t="str">
        <f aca="false">IF(H2151&lt;=0,"Below 0%",IF(H2151&lt;=0.05,"0-5%",IF(H2151&lt;=0.1,"5-10%",IF(H2151&lt;=0.2,"10-20%",IF(H2151&lt;=0.4,"20-40%","Above 40%")))))</f>
        <v>20-40%</v>
      </c>
    </row>
    <row r="2152" customFormat="false" ht="15" hidden="false" customHeight="false" outlineLevel="0" collapsed="false">
      <c r="A2152" s="6" t="s">
        <v>159</v>
      </c>
      <c r="B2152" s="45" t="n">
        <v>45781</v>
      </c>
      <c r="C2152" s="6" t="s">
        <v>190</v>
      </c>
      <c r="D2152" s="6" t="s">
        <v>183</v>
      </c>
      <c r="E2152" s="6" t="s">
        <v>177</v>
      </c>
      <c r="F2152" s="34" t="n">
        <v>0.334508508443832</v>
      </c>
      <c r="G2152" s="34" t="n">
        <v>0.301323267696194</v>
      </c>
      <c r="H2152" s="34" t="n">
        <v>0.11013169013253</v>
      </c>
      <c r="I2152" s="35" t="n">
        <v>3.24</v>
      </c>
      <c r="J2152" s="6" t="n">
        <v>0</v>
      </c>
      <c r="K2152" s="35" t="n">
        <v>-1</v>
      </c>
      <c r="L2152" s="42" t="n">
        <v>67.9814908397191</v>
      </c>
      <c r="M2152" s="42" t="n">
        <v>-67.9814908397191</v>
      </c>
      <c r="N2152" s="42" t="n">
        <v>7200.02755805455</v>
      </c>
      <c r="O2152" s="6" t="str">
        <f aca="false">IF(H2152&lt;=0,"Below 0%",IF(H2152&lt;=0.05,"0-5%",IF(H2152&lt;=0.1,"5-10%",IF(H2152&lt;=0.2,"10-20%",IF(H2152&lt;=0.4,"20-40%","Above 40%")))))</f>
        <v>10-20%</v>
      </c>
    </row>
    <row r="2153" customFormat="false" ht="15" hidden="false" customHeight="false" outlineLevel="0" collapsed="false">
      <c r="A2153" s="6" t="s">
        <v>159</v>
      </c>
      <c r="B2153" s="45" t="n">
        <v>45781</v>
      </c>
      <c r="C2153" s="6" t="s">
        <v>189</v>
      </c>
      <c r="D2153" s="6" t="s">
        <v>181</v>
      </c>
      <c r="E2153" s="6" t="s">
        <v>177</v>
      </c>
      <c r="F2153" s="34" t="n">
        <v>0.361320585012436</v>
      </c>
      <c r="G2153" s="34" t="n">
        <v>0.282725642558279</v>
      </c>
      <c r="H2153" s="34" t="n">
        <v>0.277990145297686</v>
      </c>
      <c r="I2153" s="35" t="n">
        <v>3.5</v>
      </c>
      <c r="J2153" s="6" t="n">
        <v>0</v>
      </c>
      <c r="K2153" s="35" t="n">
        <v>-1</v>
      </c>
      <c r="L2153" s="42" t="n">
        <v>145.360180977885</v>
      </c>
      <c r="M2153" s="42" t="n">
        <v>-145.360180977885</v>
      </c>
      <c r="N2153" s="42" t="n">
        <v>7054.66737707666</v>
      </c>
      <c r="O2153" s="6" t="str">
        <f aca="false">IF(H2153&lt;=0,"Below 0%",IF(H2153&lt;=0.05,"0-5%",IF(H2153&lt;=0.1,"5-10%",IF(H2153&lt;=0.2,"10-20%",IF(H2153&lt;=0.4,"20-40%","Above 40%")))))</f>
        <v>20-40%</v>
      </c>
    </row>
    <row r="2154" customFormat="false" ht="15" hidden="false" customHeight="false" outlineLevel="0" collapsed="false">
      <c r="A2154" s="6" t="s">
        <v>159</v>
      </c>
      <c r="B2154" s="45" t="n">
        <v>45781</v>
      </c>
      <c r="C2154" s="6" t="s">
        <v>201</v>
      </c>
      <c r="D2154" s="6" t="s">
        <v>188</v>
      </c>
      <c r="E2154" s="6" t="s">
        <v>174</v>
      </c>
      <c r="F2154" s="34" t="n">
        <v>0.321322113275528</v>
      </c>
      <c r="G2154" s="34" t="n">
        <v>0.251425068954949</v>
      </c>
      <c r="H2154" s="34" t="n">
        <v>0.278003480763101</v>
      </c>
      <c r="I2154" s="35" t="n">
        <v>3.91</v>
      </c>
      <c r="J2154" s="6" t="n">
        <v>1</v>
      </c>
      <c r="K2154" s="35" t="n">
        <v>2.91</v>
      </c>
      <c r="L2154" s="42" t="n">
        <v>145.360180977885</v>
      </c>
      <c r="M2154" s="42" t="n">
        <v>422.998126645646</v>
      </c>
      <c r="N2154" s="42" t="n">
        <v>7477.66550372231</v>
      </c>
      <c r="O2154" s="6" t="str">
        <f aca="false">IF(H2154&lt;=0,"Below 0%",IF(H2154&lt;=0.05,"0-5%",IF(H2154&lt;=0.1,"5-10%",IF(H2154&lt;=0.2,"10-20%",IF(H2154&lt;=0.4,"20-40%","Above 40%")))))</f>
        <v>20-40%</v>
      </c>
    </row>
    <row r="2155" customFormat="false" ht="15" hidden="false" customHeight="false" outlineLevel="0" collapsed="false">
      <c r="A2155" s="6" t="s">
        <v>159</v>
      </c>
      <c r="B2155" s="45" t="n">
        <v>45782</v>
      </c>
      <c r="C2155" s="6" t="s">
        <v>180</v>
      </c>
      <c r="D2155" s="6" t="s">
        <v>207</v>
      </c>
      <c r="E2155" s="6" t="s">
        <v>177</v>
      </c>
      <c r="F2155" s="34" t="n">
        <v>0.366510838270187</v>
      </c>
      <c r="G2155" s="34" t="n">
        <v>0.301892171054337</v>
      </c>
      <c r="H2155" s="34" t="n">
        <v>0.214045521585323</v>
      </c>
      <c r="I2155" s="35" t="n">
        <v>3.24</v>
      </c>
      <c r="J2155" s="6" t="n">
        <v>0</v>
      </c>
      <c r="K2155" s="35" t="n">
        <v>-1</v>
      </c>
      <c r="L2155" s="42" t="n">
        <v>149.553310074446</v>
      </c>
      <c r="M2155" s="42" t="n">
        <v>-149.553310074446</v>
      </c>
      <c r="N2155" s="42" t="n">
        <v>7328.11219364786</v>
      </c>
      <c r="O2155" s="6" t="str">
        <f aca="false">IF(H2155&lt;=0,"Below 0%",IF(H2155&lt;=0.05,"0-5%",IF(H2155&lt;=0.1,"5-10%",IF(H2155&lt;=0.2,"10-20%",IF(H2155&lt;=0.4,"20-40%","Above 40%")))))</f>
        <v>20-40%</v>
      </c>
    </row>
  </sheetData>
  <autoFilter ref="A1:O2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3" min="12" style="0" width="11"/>
    <col collapsed="false" customWidth="true" hidden="false" outlineLevel="0" max="14" min="14" style="0" width="10"/>
  </cols>
  <sheetData>
    <row r="1" customFormat="false" ht="23.85" hidden="false" customHeight="false" outlineLevel="0" collapsed="false">
      <c r="A1" s="4" t="s">
        <v>143</v>
      </c>
      <c r="B1" s="4" t="s">
        <v>160</v>
      </c>
      <c r="C1" s="4" t="s">
        <v>161</v>
      </c>
      <c r="D1" s="4" t="s">
        <v>162</v>
      </c>
      <c r="E1" s="4" t="s">
        <v>163</v>
      </c>
      <c r="F1" s="4" t="s">
        <v>164</v>
      </c>
      <c r="G1" s="4" t="s">
        <v>165</v>
      </c>
      <c r="H1" s="4" t="s">
        <v>210</v>
      </c>
      <c r="I1" s="4" t="s">
        <v>166</v>
      </c>
      <c r="J1" s="4" t="s">
        <v>167</v>
      </c>
      <c r="K1" s="4" t="s">
        <v>168</v>
      </c>
      <c r="L1" s="4" t="s">
        <v>169</v>
      </c>
      <c r="M1" s="4" t="s">
        <v>128</v>
      </c>
      <c r="N1" s="4" t="s">
        <v>211</v>
      </c>
    </row>
    <row r="2" customFormat="false" ht="15" hidden="false" customHeight="false" outlineLevel="0" collapsed="false">
      <c r="A2" s="6" t="s">
        <v>148</v>
      </c>
      <c r="B2" s="45" t="n">
        <v>41503</v>
      </c>
      <c r="C2" s="6" t="s">
        <v>185</v>
      </c>
      <c r="D2" s="6" t="s">
        <v>182</v>
      </c>
      <c r="E2" s="6" t="s">
        <v>187</v>
      </c>
      <c r="F2" s="34" t="n">
        <v>0.591970682144165</v>
      </c>
      <c r="G2" s="34" t="n">
        <v>0.701568932903082</v>
      </c>
      <c r="H2" s="34" t="n">
        <v>-0.109598250758917</v>
      </c>
      <c r="I2" s="34" t="n">
        <v>-0.156218791367231</v>
      </c>
      <c r="J2" s="35" t="n">
        <v>1.44</v>
      </c>
      <c r="K2" s="6" t="n">
        <v>0</v>
      </c>
      <c r="L2" s="35" t="n">
        <v>-1</v>
      </c>
      <c r="M2" s="6" t="str">
        <f aca="false">IF(I2&lt;=0,"Below 0%",IF(I2&lt;=0.05,"0-5%",IF(I2&lt;=0.1,"5-10%",IF(I2&lt;=0.2,"10-20%",IF(I2&lt;=0.4,"20-40%","Above 40%")))))</f>
        <v>Below 0%</v>
      </c>
      <c r="N2" s="6" t="str">
        <f aca="false">IF(AND(H2&gt;=Summary!$B$25,I2&gt;=Summary!$B$26,I2&lt;=Summary!$B$27,J2&gt;=Summary!$B$28,J2&lt;=Summary!$B$29,F2*J2&gt;1),"Yes","No")</f>
        <v>No</v>
      </c>
    </row>
    <row r="3" customFormat="false" ht="15" hidden="false" customHeight="false" outlineLevel="0" collapsed="false">
      <c r="A3" s="6" t="s">
        <v>148</v>
      </c>
      <c r="B3" s="45" t="n">
        <v>41503</v>
      </c>
      <c r="C3" s="6" t="s">
        <v>185</v>
      </c>
      <c r="D3" s="6" t="s">
        <v>182</v>
      </c>
      <c r="E3" s="6" t="s">
        <v>174</v>
      </c>
      <c r="F3" s="34" t="n">
        <v>0.321942925453186</v>
      </c>
      <c r="G3" s="34" t="n">
        <v>0.194280627573161</v>
      </c>
      <c r="H3" s="34" t="n">
        <v>0.127662297880025</v>
      </c>
      <c r="I3" s="34" t="n">
        <v>0.657102560737562</v>
      </c>
      <c r="J3" s="35" t="n">
        <v>5.2</v>
      </c>
      <c r="K3" s="6" t="n">
        <v>0</v>
      </c>
      <c r="L3" s="35" t="n">
        <v>-1</v>
      </c>
      <c r="M3" s="6" t="str">
        <f aca="false">IF(I3&lt;=0,"Below 0%",IF(I3&lt;=0.05,"0-5%",IF(I3&lt;=0.1,"5-10%",IF(I3&lt;=0.2,"10-20%",IF(I3&lt;=0.4,"20-40%","Above 40%")))))</f>
        <v>Above 40%</v>
      </c>
      <c r="N3" s="6" t="str">
        <f aca="false">IF(AND(H3&gt;=Summary!$B$25,I3&gt;=Summary!$B$26,I3&lt;=Summary!$B$27,J3&gt;=Summary!$B$28,J3&lt;=Summary!$B$29,F3*J3&gt;1),"Yes","No")</f>
        <v>No</v>
      </c>
    </row>
    <row r="4" customFormat="false" ht="15" hidden="false" customHeight="false" outlineLevel="0" collapsed="false">
      <c r="A4" s="6" t="s">
        <v>148</v>
      </c>
      <c r="B4" s="45" t="n">
        <v>41503</v>
      </c>
      <c r="C4" s="6" t="s">
        <v>185</v>
      </c>
      <c r="D4" s="6" t="s">
        <v>182</v>
      </c>
      <c r="E4" s="6" t="s">
        <v>177</v>
      </c>
      <c r="F4" s="34" t="n">
        <v>0.0860864222049713</v>
      </c>
      <c r="G4" s="34" t="n">
        <v>0.104150439523757</v>
      </c>
      <c r="H4" s="34" t="n">
        <v>-0.0180640173187852</v>
      </c>
      <c r="I4" s="34" t="n">
        <v>-0.173441585089661</v>
      </c>
      <c r="J4" s="35" t="n">
        <v>9.7</v>
      </c>
      <c r="K4" s="6" t="n">
        <v>1</v>
      </c>
      <c r="L4" s="35" t="n">
        <v>8.7</v>
      </c>
      <c r="M4" s="6" t="str">
        <f aca="false">IF(I4&lt;=0,"Below 0%",IF(I4&lt;=0.05,"0-5%",IF(I4&lt;=0.1,"5-10%",IF(I4&lt;=0.2,"10-20%",IF(I4&lt;=0.4,"20-40%","Above 40%")))))</f>
        <v>Below 0%</v>
      </c>
      <c r="N4" s="6" t="str">
        <f aca="false">IF(AND(H4&gt;=Summary!$B$25,I4&gt;=Summary!$B$26,I4&lt;=Summary!$B$27,J4&gt;=Summary!$B$28,J4&lt;=Summary!$B$29,F4*J4&gt;1),"Yes","No")</f>
        <v>No</v>
      </c>
    </row>
    <row r="5" customFormat="false" ht="15" hidden="false" customHeight="false" outlineLevel="0" collapsed="false">
      <c r="A5" s="6" t="s">
        <v>148</v>
      </c>
      <c r="B5" s="45" t="n">
        <v>41503</v>
      </c>
      <c r="C5" s="6" t="s">
        <v>183</v>
      </c>
      <c r="D5" s="6" t="s">
        <v>192</v>
      </c>
      <c r="E5" s="6" t="s">
        <v>187</v>
      </c>
      <c r="F5" s="34" t="n">
        <v>0.847381711006165</v>
      </c>
      <c r="G5" s="34" t="n">
        <v>0.696908261530664</v>
      </c>
      <c r="H5" s="34" t="n">
        <v>0.150473449475501</v>
      </c>
      <c r="I5" s="34" t="n">
        <v>0.215915720592846</v>
      </c>
      <c r="J5" s="35" t="n">
        <v>1.44</v>
      </c>
      <c r="K5" s="6" t="n">
        <v>1</v>
      </c>
      <c r="L5" s="35" t="n">
        <v>0.44</v>
      </c>
      <c r="M5" s="6" t="str">
        <f aca="false">IF(I5&lt;=0,"Below 0%",IF(I5&lt;=0.05,"0-5%",IF(I5&lt;=0.1,"5-10%",IF(I5&lt;=0.2,"10-20%",IF(I5&lt;=0.4,"20-40%","Above 40%")))))</f>
        <v>20-40%</v>
      </c>
      <c r="N5" s="6" t="str">
        <f aca="false">IF(AND(H5&gt;=Summary!$B$25,I5&gt;=Summary!$B$26,I5&lt;=Summary!$B$27,J5&gt;=Summary!$B$28,J5&lt;=Summary!$B$29,F5*J5&gt;1),"Yes","No")</f>
        <v>No</v>
      </c>
    </row>
    <row r="6" customFormat="false" ht="15" hidden="false" customHeight="false" outlineLevel="0" collapsed="false">
      <c r="A6" s="6" t="s">
        <v>148</v>
      </c>
      <c r="B6" s="45" t="n">
        <v>41503</v>
      </c>
      <c r="C6" s="6" t="s">
        <v>183</v>
      </c>
      <c r="D6" s="6" t="s">
        <v>192</v>
      </c>
      <c r="E6" s="6" t="s">
        <v>174</v>
      </c>
      <c r="F6" s="34" t="n">
        <v>0.0989683642983437</v>
      </c>
      <c r="G6" s="34" t="n">
        <v>0.20273694880892</v>
      </c>
      <c r="H6" s="34" t="n">
        <v>-0.103768584510577</v>
      </c>
      <c r="I6" s="34" t="n">
        <v>-0.51183854309842</v>
      </c>
      <c r="J6" s="35" t="n">
        <v>4.95</v>
      </c>
      <c r="K6" s="6" t="n">
        <v>0</v>
      </c>
      <c r="L6" s="35" t="n">
        <v>-1</v>
      </c>
      <c r="M6" s="6" t="str">
        <f aca="false">IF(I6&lt;=0,"Below 0%",IF(I6&lt;=0.05,"0-5%",IF(I6&lt;=0.1,"5-10%",IF(I6&lt;=0.2,"10-20%",IF(I6&lt;=0.4,"20-40%","Above 40%")))))</f>
        <v>Below 0%</v>
      </c>
      <c r="N6" s="6" t="str">
        <f aca="false">IF(AND(H6&gt;=Summary!$B$25,I6&gt;=Summary!$B$26,I6&lt;=Summary!$B$27,J6&gt;=Summary!$B$28,J6&lt;=Summary!$B$29,F6*J6&gt;1),"Yes","No")</f>
        <v>No</v>
      </c>
    </row>
    <row r="7" customFormat="false" ht="15" hidden="false" customHeight="false" outlineLevel="0" collapsed="false">
      <c r="A7" s="6" t="s">
        <v>148</v>
      </c>
      <c r="B7" s="45" t="n">
        <v>41503</v>
      </c>
      <c r="C7" s="6" t="s">
        <v>183</v>
      </c>
      <c r="D7" s="6" t="s">
        <v>192</v>
      </c>
      <c r="E7" s="6" t="s">
        <v>177</v>
      </c>
      <c r="F7" s="34" t="n">
        <v>0.0536498762667179</v>
      </c>
      <c r="G7" s="34" t="n">
        <v>0.100354789660416</v>
      </c>
      <c r="H7" s="34" t="n">
        <v>-0.0467049133936977</v>
      </c>
      <c r="I7" s="34" t="n">
        <v>-0.465397950130129</v>
      </c>
      <c r="J7" s="35" t="n">
        <v>10</v>
      </c>
      <c r="K7" s="6" t="n">
        <v>0</v>
      </c>
      <c r="L7" s="35" t="n">
        <v>-1</v>
      </c>
      <c r="M7" s="6" t="str">
        <f aca="false">IF(I7&lt;=0,"Below 0%",IF(I7&lt;=0.05,"0-5%",IF(I7&lt;=0.1,"5-10%",IF(I7&lt;=0.2,"10-20%",IF(I7&lt;=0.4,"20-40%","Above 40%")))))</f>
        <v>Below 0%</v>
      </c>
      <c r="N7" s="6" t="str">
        <f aca="false">IF(AND(H7&gt;=Summary!$B$25,I7&gt;=Summary!$B$26,I7&lt;=Summary!$B$27,J7&gt;=Summary!$B$28,J7&lt;=Summary!$B$29,F7*J7&gt;1),"Yes","No")</f>
        <v>No</v>
      </c>
    </row>
    <row r="8" customFormat="false" ht="15" hidden="false" customHeight="false" outlineLevel="0" collapsed="false">
      <c r="A8" s="6" t="s">
        <v>148</v>
      </c>
      <c r="B8" s="45" t="n">
        <v>41503</v>
      </c>
      <c r="C8" s="6" t="s">
        <v>172</v>
      </c>
      <c r="D8" s="6" t="s">
        <v>173</v>
      </c>
      <c r="E8" s="6" t="s">
        <v>187</v>
      </c>
      <c r="F8" s="34" t="n">
        <v>0.251539051532745</v>
      </c>
      <c r="G8" s="34" t="n">
        <v>0.296012297676101</v>
      </c>
      <c r="H8" s="34" t="n">
        <v>-0.0444732461433555</v>
      </c>
      <c r="I8" s="34" t="n">
        <v>-0.150241211235144</v>
      </c>
      <c r="J8" s="35" t="n">
        <v>3.35</v>
      </c>
      <c r="K8" s="6" t="n">
        <v>0</v>
      </c>
      <c r="L8" s="35" t="n">
        <v>-1</v>
      </c>
      <c r="M8" s="6" t="str">
        <f aca="false">IF(I8&lt;=0,"Below 0%",IF(I8&lt;=0.05,"0-5%",IF(I8&lt;=0.1,"5-10%",IF(I8&lt;=0.2,"10-20%",IF(I8&lt;=0.4,"20-40%","Above 40%")))))</f>
        <v>Below 0%</v>
      </c>
      <c r="N8" s="6" t="str">
        <f aca="false">IF(AND(H8&gt;=Summary!$B$25,I8&gt;=Summary!$B$26,I8&lt;=Summary!$B$27,J8&gt;=Summary!$B$28,J8&lt;=Summary!$B$29,F8*J8&gt;1),"Yes","No")</f>
        <v>No</v>
      </c>
    </row>
    <row r="9" customFormat="false" ht="15" hidden="false" customHeight="false" outlineLevel="0" collapsed="false">
      <c r="A9" s="6" t="s">
        <v>148</v>
      </c>
      <c r="B9" s="45" t="n">
        <v>41503</v>
      </c>
      <c r="C9" s="6" t="s">
        <v>172</v>
      </c>
      <c r="D9" s="6" t="s">
        <v>173</v>
      </c>
      <c r="E9" s="6" t="s">
        <v>174</v>
      </c>
      <c r="F9" s="34" t="n">
        <v>0.371722131967545</v>
      </c>
      <c r="G9" s="34" t="n">
        <v>0.290803870151008</v>
      </c>
      <c r="H9" s="34" t="n">
        <v>0.0809182618165364</v>
      </c>
      <c r="I9" s="34" t="n">
        <v>0.278257169598593</v>
      </c>
      <c r="J9" s="35" t="n">
        <v>3.41</v>
      </c>
      <c r="K9" s="6" t="n">
        <v>1</v>
      </c>
      <c r="L9" s="35" t="n">
        <v>2.41</v>
      </c>
      <c r="M9" s="6" t="str">
        <f aca="false">IF(I9&lt;=0,"Below 0%",IF(I9&lt;=0.05,"0-5%",IF(I9&lt;=0.1,"5-10%",IF(I9&lt;=0.2,"10-20%",IF(I9&lt;=0.4,"20-40%","Above 40%")))))</f>
        <v>20-40%</v>
      </c>
      <c r="N9" s="6" t="str">
        <f aca="false">IF(AND(H9&gt;=Summary!$B$25,I9&gt;=Summary!$B$26,I9&lt;=Summary!$B$27,J9&gt;=Summary!$B$28,J9&lt;=Summary!$B$29,F9*J9&gt;1),"Yes","No")</f>
        <v>Yes</v>
      </c>
    </row>
    <row r="10" customFormat="false" ht="15" hidden="false" customHeight="false" outlineLevel="0" collapsed="false">
      <c r="A10" s="6" t="s">
        <v>148</v>
      </c>
      <c r="B10" s="45" t="n">
        <v>41503</v>
      </c>
      <c r="C10" s="6" t="s">
        <v>172</v>
      </c>
      <c r="D10" s="6" t="s">
        <v>173</v>
      </c>
      <c r="E10" s="6" t="s">
        <v>177</v>
      </c>
      <c r="F10" s="34" t="n">
        <v>0.37673881649971</v>
      </c>
      <c r="G10" s="34" t="n">
        <v>0.413183832172891</v>
      </c>
      <c r="H10" s="34" t="n">
        <v>-0.0364450156731808</v>
      </c>
      <c r="I10" s="34" t="n">
        <v>-0.0882053285616725</v>
      </c>
      <c r="J10" s="35" t="n">
        <v>2.4</v>
      </c>
      <c r="K10" s="6" t="n">
        <v>0</v>
      </c>
      <c r="L10" s="35" t="n">
        <v>-1</v>
      </c>
      <c r="M10" s="6" t="str">
        <f aca="false">IF(I10&lt;=0,"Below 0%",IF(I10&lt;=0.05,"0-5%",IF(I10&lt;=0.1,"5-10%",IF(I10&lt;=0.2,"10-20%",IF(I10&lt;=0.4,"20-40%","Above 40%")))))</f>
        <v>Below 0%</v>
      </c>
      <c r="N10" s="6" t="str">
        <f aca="false">IF(AND(H10&gt;=Summary!$B$25,I10&gt;=Summary!$B$26,I10&lt;=Summary!$B$27,J10&gt;=Summary!$B$28,J10&lt;=Summary!$B$29,F10*J10&gt;1),"Yes","No")</f>
        <v>No</v>
      </c>
    </row>
    <row r="11" customFormat="false" ht="15" hidden="false" customHeight="false" outlineLevel="0" collapsed="false">
      <c r="A11" s="6" t="s">
        <v>148</v>
      </c>
      <c r="B11" s="45" t="n">
        <v>41503</v>
      </c>
      <c r="C11" s="6" t="s">
        <v>191</v>
      </c>
      <c r="D11" s="6" t="s">
        <v>184</v>
      </c>
      <c r="E11" s="6" t="s">
        <v>187</v>
      </c>
      <c r="F11" s="34" t="n">
        <v>0.353910177946091</v>
      </c>
      <c r="G11" s="34" t="n">
        <v>0.433064516129032</v>
      </c>
      <c r="H11" s="34" t="n">
        <v>-0.0791543381829417</v>
      </c>
      <c r="I11" s="34" t="n">
        <v>-0.18277724273156</v>
      </c>
      <c r="J11" s="35" t="n">
        <v>2.3</v>
      </c>
      <c r="K11" s="6" t="n">
        <v>0</v>
      </c>
      <c r="L11" s="35" t="n">
        <v>-1</v>
      </c>
      <c r="M11" s="6" t="str">
        <f aca="false">IF(I11&lt;=0,"Below 0%",IF(I11&lt;=0.05,"0-5%",IF(I11&lt;=0.1,"5-10%",IF(I11&lt;=0.2,"10-20%",IF(I11&lt;=0.4,"20-40%","Above 40%")))))</f>
        <v>Below 0%</v>
      </c>
      <c r="N11" s="6" t="str">
        <f aca="false">IF(AND(H11&gt;=Summary!$B$25,I11&gt;=Summary!$B$26,I11&lt;=Summary!$B$27,J11&gt;=Summary!$B$28,J11&lt;=Summary!$B$29,F11*J11&gt;1),"Yes","No")</f>
        <v>No</v>
      </c>
    </row>
    <row r="12" customFormat="false" ht="15" hidden="false" customHeight="false" outlineLevel="0" collapsed="false">
      <c r="A12" s="6" t="s">
        <v>148</v>
      </c>
      <c r="B12" s="45" t="n">
        <v>41503</v>
      </c>
      <c r="C12" s="6" t="s">
        <v>191</v>
      </c>
      <c r="D12" s="6" t="s">
        <v>184</v>
      </c>
      <c r="E12" s="6" t="s">
        <v>174</v>
      </c>
      <c r="F12" s="34" t="n">
        <v>0.252640157938004</v>
      </c>
      <c r="G12" s="34" t="n">
        <v>0.288709677419355</v>
      </c>
      <c r="H12" s="34" t="n">
        <v>-0.0360695194813513</v>
      </c>
      <c r="I12" s="34" t="n">
        <v>-0.124933531164457</v>
      </c>
      <c r="J12" s="35" t="n">
        <v>3.45</v>
      </c>
      <c r="K12" s="6" t="n">
        <v>0</v>
      </c>
      <c r="L12" s="35" t="n">
        <v>-1</v>
      </c>
      <c r="M12" s="6" t="str">
        <f aca="false">IF(I12&lt;=0,"Below 0%",IF(I12&lt;=0.05,"0-5%",IF(I12&lt;=0.1,"5-10%",IF(I12&lt;=0.2,"10-20%",IF(I12&lt;=0.4,"20-40%","Above 40%")))))</f>
        <v>Below 0%</v>
      </c>
      <c r="N12" s="6" t="str">
        <f aca="false">IF(AND(H12&gt;=Summary!$B$25,I12&gt;=Summary!$B$26,I12&lt;=Summary!$B$27,J12&gt;=Summary!$B$28,J12&lt;=Summary!$B$29,F12*J12&gt;1),"Yes","No")</f>
        <v>No</v>
      </c>
    </row>
    <row r="13" customFormat="false" ht="15" hidden="false" customHeight="false" outlineLevel="0" collapsed="false">
      <c r="A13" s="6" t="s">
        <v>148</v>
      </c>
      <c r="B13" s="45" t="n">
        <v>41503</v>
      </c>
      <c r="C13" s="6" t="s">
        <v>191</v>
      </c>
      <c r="D13" s="6" t="s">
        <v>184</v>
      </c>
      <c r="E13" s="6" t="s">
        <v>177</v>
      </c>
      <c r="F13" s="34" t="n">
        <v>0.393449634313583</v>
      </c>
      <c r="G13" s="34" t="n">
        <v>0.278225806451613</v>
      </c>
      <c r="H13" s="34" t="n">
        <v>0.11522382786197</v>
      </c>
      <c r="I13" s="34" t="n">
        <v>0.414137816083604</v>
      </c>
      <c r="J13" s="35" t="n">
        <v>3.58</v>
      </c>
      <c r="K13" s="6" t="n">
        <v>1</v>
      </c>
      <c r="L13" s="35" t="n">
        <v>2.58</v>
      </c>
      <c r="M13" s="6" t="str">
        <f aca="false">IF(I13&lt;=0,"Below 0%",IF(I13&lt;=0.05,"0-5%",IF(I13&lt;=0.1,"5-10%",IF(I13&lt;=0.2,"10-20%",IF(I13&lt;=0.4,"20-40%","Above 40%")))))</f>
        <v>Above 40%</v>
      </c>
      <c r="N13" s="6" t="str">
        <f aca="false">IF(AND(H13&gt;=Summary!$B$25,I13&gt;=Summary!$B$26,I13&lt;=Summary!$B$27,J13&gt;=Summary!$B$28,J13&lt;=Summary!$B$29,F13*J13&gt;1),"Yes","No")</f>
        <v>No</v>
      </c>
    </row>
    <row r="14" customFormat="false" ht="15" hidden="false" customHeight="false" outlineLevel="0" collapsed="false">
      <c r="A14" s="6" t="s">
        <v>148</v>
      </c>
      <c r="B14" s="45" t="n">
        <v>41503</v>
      </c>
      <c r="C14" s="6" t="s">
        <v>175</v>
      </c>
      <c r="D14" s="6" t="s">
        <v>176</v>
      </c>
      <c r="E14" s="6" t="s">
        <v>187</v>
      </c>
      <c r="F14" s="34" t="n">
        <v>0.136575281620026</v>
      </c>
      <c r="G14" s="34" t="n">
        <v>0.234484042058249</v>
      </c>
      <c r="H14" s="34" t="n">
        <v>-0.0979087604382232</v>
      </c>
      <c r="I14" s="34" t="n">
        <v>-0.417549781122851</v>
      </c>
      <c r="J14" s="35" t="n">
        <v>4.33</v>
      </c>
      <c r="K14" s="6" t="n">
        <v>0</v>
      </c>
      <c r="L14" s="35" t="n">
        <v>-1</v>
      </c>
      <c r="M14" s="6" t="str">
        <f aca="false">IF(I14&lt;=0,"Below 0%",IF(I14&lt;=0.05,"0-5%",IF(I14&lt;=0.1,"5-10%",IF(I14&lt;=0.2,"10-20%",IF(I14&lt;=0.4,"20-40%","Above 40%")))))</f>
        <v>Below 0%</v>
      </c>
      <c r="N14" s="6" t="str">
        <f aca="false">IF(AND(H14&gt;=Summary!$B$25,I14&gt;=Summary!$B$26,I14&lt;=Summary!$B$27,J14&gt;=Summary!$B$28,J14&lt;=Summary!$B$29,F14*J14&gt;1),"Yes","No")</f>
        <v>No</v>
      </c>
    </row>
    <row r="15" customFormat="false" ht="15" hidden="false" customHeight="false" outlineLevel="0" collapsed="false">
      <c r="A15" s="6" t="s">
        <v>148</v>
      </c>
      <c r="B15" s="45" t="n">
        <v>41503</v>
      </c>
      <c r="C15" s="6" t="s">
        <v>175</v>
      </c>
      <c r="D15" s="6" t="s">
        <v>176</v>
      </c>
      <c r="E15" s="6" t="s">
        <v>174</v>
      </c>
      <c r="F15" s="34" t="n">
        <v>0.244670510292053</v>
      </c>
      <c r="G15" s="34" t="n">
        <v>0.282032195031172</v>
      </c>
      <c r="H15" s="34" t="n">
        <v>-0.0373616847391183</v>
      </c>
      <c r="I15" s="34" t="n">
        <v>-0.132473119726593</v>
      </c>
      <c r="J15" s="35" t="n">
        <v>3.6</v>
      </c>
      <c r="K15" s="6" t="n">
        <v>0</v>
      </c>
      <c r="L15" s="35" t="n">
        <v>-1</v>
      </c>
      <c r="M15" s="6" t="str">
        <f aca="false">IF(I15&lt;=0,"Below 0%",IF(I15&lt;=0.05,"0-5%",IF(I15&lt;=0.1,"5-10%",IF(I15&lt;=0.2,"10-20%",IF(I15&lt;=0.4,"20-40%","Above 40%")))))</f>
        <v>Below 0%</v>
      </c>
      <c r="N15" s="6" t="str">
        <f aca="false">IF(AND(H15&gt;=Summary!$B$25,I15&gt;=Summary!$B$26,I15&lt;=Summary!$B$27,J15&gt;=Summary!$B$28,J15&lt;=Summary!$B$29,F15*J15&gt;1),"Yes","No")</f>
        <v>No</v>
      </c>
    </row>
    <row r="16" customFormat="false" ht="15" hidden="false" customHeight="false" outlineLevel="0" collapsed="false">
      <c r="A16" s="6" t="s">
        <v>148</v>
      </c>
      <c r="B16" s="45" t="n">
        <v>41503</v>
      </c>
      <c r="C16" s="6" t="s">
        <v>175</v>
      </c>
      <c r="D16" s="6" t="s">
        <v>176</v>
      </c>
      <c r="E16" s="6" t="s">
        <v>177</v>
      </c>
      <c r="F16" s="34" t="n">
        <v>0.618754208087921</v>
      </c>
      <c r="G16" s="34" t="n">
        <v>0.48348376291058</v>
      </c>
      <c r="H16" s="34" t="n">
        <v>0.135270445177341</v>
      </c>
      <c r="I16" s="34" t="n">
        <v>0.279782808760756</v>
      </c>
      <c r="J16" s="35" t="n">
        <v>2.1</v>
      </c>
      <c r="K16" s="6" t="n">
        <v>1</v>
      </c>
      <c r="L16" s="35" t="n">
        <v>1.1</v>
      </c>
      <c r="M16" s="6" t="str">
        <f aca="false">IF(I16&lt;=0,"Below 0%",IF(I16&lt;=0.05,"0-5%",IF(I16&lt;=0.1,"5-10%",IF(I16&lt;=0.2,"10-20%",IF(I16&lt;=0.4,"20-40%","Above 40%")))))</f>
        <v>20-40%</v>
      </c>
      <c r="N16" s="6" t="str">
        <f aca="false">IF(AND(H16&gt;=Summary!$B$25,I16&gt;=Summary!$B$26,I16&lt;=Summary!$B$27,J16&gt;=Summary!$B$28,J16&lt;=Summary!$B$29,F16*J16&gt;1),"Yes","No")</f>
        <v>Yes</v>
      </c>
    </row>
    <row r="17" customFormat="false" ht="15" hidden="false" customHeight="false" outlineLevel="0" collapsed="false">
      <c r="A17" s="6" t="s">
        <v>148</v>
      </c>
      <c r="B17" s="45" t="n">
        <v>41503</v>
      </c>
      <c r="C17" s="6" t="s">
        <v>178</v>
      </c>
      <c r="D17" s="6" t="s">
        <v>179</v>
      </c>
      <c r="E17" s="6" t="s">
        <v>187</v>
      </c>
      <c r="F17" s="34" t="n">
        <v>0.362824767827988</v>
      </c>
      <c r="G17" s="34" t="n">
        <v>0.409716599190283</v>
      </c>
      <c r="H17" s="34" t="n">
        <v>-0.0468918313622957</v>
      </c>
      <c r="I17" s="34" t="n">
        <v>-0.114449430301255</v>
      </c>
      <c r="J17" s="35" t="n">
        <v>2.43</v>
      </c>
      <c r="K17" s="6" t="n">
        <v>0</v>
      </c>
      <c r="L17" s="35" t="n">
        <v>-1</v>
      </c>
      <c r="M17" s="6" t="str">
        <f aca="false">IF(I17&lt;=0,"Below 0%",IF(I17&lt;=0.05,"0-5%",IF(I17&lt;=0.1,"5-10%",IF(I17&lt;=0.2,"10-20%",IF(I17&lt;=0.4,"20-40%","Above 40%")))))</f>
        <v>Below 0%</v>
      </c>
      <c r="N17" s="6" t="str">
        <f aca="false">IF(AND(H17&gt;=Summary!$B$25,I17&gt;=Summary!$B$26,I17&lt;=Summary!$B$27,J17&gt;=Summary!$B$28,J17&lt;=Summary!$B$29,F17*J17&gt;1),"Yes","No")</f>
        <v>No</v>
      </c>
    </row>
    <row r="18" customFormat="false" ht="15" hidden="false" customHeight="false" outlineLevel="0" collapsed="false">
      <c r="A18" s="6" t="s">
        <v>148</v>
      </c>
      <c r="B18" s="45" t="n">
        <v>41503</v>
      </c>
      <c r="C18" s="6" t="s">
        <v>178</v>
      </c>
      <c r="D18" s="6" t="s">
        <v>179</v>
      </c>
      <c r="E18" s="6" t="s">
        <v>174</v>
      </c>
      <c r="F18" s="34" t="n">
        <v>0.354997575283051</v>
      </c>
      <c r="G18" s="34" t="n">
        <v>0.288582995951417</v>
      </c>
      <c r="H18" s="34" t="n">
        <v>0.0664145793316335</v>
      </c>
      <c r="I18" s="34" t="n">
        <v>0.230140307167698</v>
      </c>
      <c r="J18" s="35" t="n">
        <v>3.45</v>
      </c>
      <c r="K18" s="6" t="n">
        <v>0</v>
      </c>
      <c r="L18" s="35" t="n">
        <v>-1</v>
      </c>
      <c r="M18" s="6" t="str">
        <f aca="false">IF(I18&lt;=0,"Below 0%",IF(I18&lt;=0.05,"0-5%",IF(I18&lt;=0.1,"5-10%",IF(I18&lt;=0.2,"10-20%",IF(I18&lt;=0.4,"20-40%","Above 40%")))))</f>
        <v>20-40%</v>
      </c>
      <c r="N18" s="6" t="str">
        <f aca="false">IF(AND(H18&gt;=Summary!$B$25,I18&gt;=Summary!$B$26,I18&lt;=Summary!$B$27,J18&gt;=Summary!$B$28,J18&lt;=Summary!$B$29,F18*J18&gt;1),"Yes","No")</f>
        <v>Yes</v>
      </c>
    </row>
    <row r="19" customFormat="false" ht="15" hidden="false" customHeight="false" outlineLevel="0" collapsed="false">
      <c r="A19" s="6" t="s">
        <v>148</v>
      </c>
      <c r="B19" s="45" t="n">
        <v>41503</v>
      </c>
      <c r="C19" s="6" t="s">
        <v>178</v>
      </c>
      <c r="D19" s="6" t="s">
        <v>179</v>
      </c>
      <c r="E19" s="6" t="s">
        <v>177</v>
      </c>
      <c r="F19" s="34" t="n">
        <v>0.282177656888962</v>
      </c>
      <c r="G19" s="34" t="n">
        <v>0.3017004048583</v>
      </c>
      <c r="H19" s="34" t="n">
        <v>-0.0195227479693378</v>
      </c>
      <c r="I19" s="34" t="n">
        <v>-0.0647090545950944</v>
      </c>
      <c r="J19" s="35" t="n">
        <v>3.3</v>
      </c>
      <c r="K19" s="6" t="n">
        <v>1</v>
      </c>
      <c r="L19" s="35" t="n">
        <v>2.3</v>
      </c>
      <c r="M19" s="6" t="str">
        <f aca="false">IF(I19&lt;=0,"Below 0%",IF(I19&lt;=0.05,"0-5%",IF(I19&lt;=0.1,"5-10%",IF(I19&lt;=0.2,"10-20%",IF(I19&lt;=0.4,"20-40%","Above 40%")))))</f>
        <v>Below 0%</v>
      </c>
      <c r="N19" s="6" t="str">
        <f aca="false">IF(AND(H19&gt;=Summary!$B$25,I19&gt;=Summary!$B$26,I19&lt;=Summary!$B$27,J19&gt;=Summary!$B$28,J19&lt;=Summary!$B$29,F19*J19&gt;1),"Yes","No")</f>
        <v>No</v>
      </c>
    </row>
    <row r="20" customFormat="false" ht="15" hidden="false" customHeight="false" outlineLevel="0" collapsed="false">
      <c r="A20" s="6" t="s">
        <v>148</v>
      </c>
      <c r="B20" s="45" t="n">
        <v>41504</v>
      </c>
      <c r="C20" s="6" t="s">
        <v>190</v>
      </c>
      <c r="D20" s="6" t="s">
        <v>186</v>
      </c>
      <c r="E20" s="6" t="s">
        <v>187</v>
      </c>
      <c r="F20" s="34" t="n">
        <v>0.83103734254837</v>
      </c>
      <c r="G20" s="34" t="n">
        <v>0.82200555120632</v>
      </c>
      <c r="H20" s="34" t="n">
        <v>0.00903179134205046</v>
      </c>
      <c r="I20" s="34" t="n">
        <v>0.0109875065062468</v>
      </c>
      <c r="J20" s="35" t="n">
        <v>1.22</v>
      </c>
      <c r="K20" s="6" t="n">
        <v>1</v>
      </c>
      <c r="L20" s="35" t="n">
        <v>0.22</v>
      </c>
      <c r="M20" s="6" t="str">
        <f aca="false">IF(I20&lt;=0,"Below 0%",IF(I20&lt;=0.05,"0-5%",IF(I20&lt;=0.1,"5-10%",IF(I20&lt;=0.2,"10-20%",IF(I20&lt;=0.4,"20-40%","Above 40%")))))</f>
        <v>0-5%</v>
      </c>
      <c r="N20" s="6" t="str">
        <f aca="false">IF(AND(H20&gt;=Summary!$B$25,I20&gt;=Summary!$B$26,I20&lt;=Summary!$B$27,J20&gt;=Summary!$B$28,J20&lt;=Summary!$B$29,F20*J20&gt;1),"Yes","No")</f>
        <v>No</v>
      </c>
    </row>
    <row r="21" customFormat="false" ht="15" hidden="false" customHeight="false" outlineLevel="0" collapsed="false">
      <c r="A21" s="6" t="s">
        <v>148</v>
      </c>
      <c r="B21" s="45" t="n">
        <v>41504</v>
      </c>
      <c r="C21" s="6" t="s">
        <v>190</v>
      </c>
      <c r="D21" s="6" t="s">
        <v>186</v>
      </c>
      <c r="E21" s="6" t="s">
        <v>174</v>
      </c>
      <c r="F21" s="34" t="n">
        <v>0.122351668775082</v>
      </c>
      <c r="G21" s="34" t="n">
        <v>0.130239840580742</v>
      </c>
      <c r="H21" s="34" t="n">
        <v>-0.00788817180565993</v>
      </c>
      <c r="I21" s="34" t="n">
        <v>-0.06056650384772</v>
      </c>
      <c r="J21" s="35" t="n">
        <v>7.7</v>
      </c>
      <c r="K21" s="6" t="n">
        <v>0</v>
      </c>
      <c r="L21" s="35" t="n">
        <v>-1</v>
      </c>
      <c r="M21" s="6" t="str">
        <f aca="false">IF(I21&lt;=0,"Below 0%",IF(I21&lt;=0.05,"0-5%",IF(I21&lt;=0.1,"5-10%",IF(I21&lt;=0.2,"10-20%",IF(I21&lt;=0.4,"20-40%","Above 40%")))))</f>
        <v>Below 0%</v>
      </c>
      <c r="N21" s="6" t="str">
        <f aca="false">IF(AND(H21&gt;=Summary!$B$25,I21&gt;=Summary!$B$26,I21&lt;=Summary!$B$27,J21&gt;=Summary!$B$28,J21&lt;=Summary!$B$29,F21*J21&gt;1),"Yes","No")</f>
        <v>No</v>
      </c>
    </row>
    <row r="22" customFormat="false" ht="15" hidden="false" customHeight="false" outlineLevel="0" collapsed="false">
      <c r="A22" s="6" t="s">
        <v>148</v>
      </c>
      <c r="B22" s="45" t="n">
        <v>41504</v>
      </c>
      <c r="C22" s="6" t="s">
        <v>190</v>
      </c>
      <c r="D22" s="6" t="s">
        <v>186</v>
      </c>
      <c r="E22" s="6" t="s">
        <v>177</v>
      </c>
      <c r="F22" s="34" t="n">
        <v>0.046610988676548</v>
      </c>
      <c r="G22" s="34" t="n">
        <v>0.0477546082129386</v>
      </c>
      <c r="H22" s="34" t="n">
        <v>-0.00114361953639058</v>
      </c>
      <c r="I22" s="34" t="n">
        <v>-0.0239478362232847</v>
      </c>
      <c r="J22" s="35" t="n">
        <v>21</v>
      </c>
      <c r="K22" s="6" t="n">
        <v>0</v>
      </c>
      <c r="L22" s="35" t="n">
        <v>-1</v>
      </c>
      <c r="M22" s="6" t="str">
        <f aca="false">IF(I22&lt;=0,"Below 0%",IF(I22&lt;=0.05,"0-5%",IF(I22&lt;=0.1,"5-10%",IF(I22&lt;=0.2,"10-20%",IF(I22&lt;=0.4,"20-40%","Above 40%")))))</f>
        <v>Below 0%</v>
      </c>
      <c r="N22" s="6" t="str">
        <f aca="false">IF(AND(H22&gt;=Summary!$B$25,I22&gt;=Summary!$B$26,I22&lt;=Summary!$B$27,J22&gt;=Summary!$B$28,J22&lt;=Summary!$B$29,F22*J22&gt;1),"Yes","No")</f>
        <v>No</v>
      </c>
    </row>
    <row r="23" customFormat="false" ht="15" hidden="false" customHeight="false" outlineLevel="0" collapsed="false">
      <c r="A23" s="6" t="s">
        <v>148</v>
      </c>
      <c r="B23" s="45" t="n">
        <v>41504</v>
      </c>
      <c r="C23" s="6" t="s">
        <v>180</v>
      </c>
      <c r="D23" s="6" t="s">
        <v>181</v>
      </c>
      <c r="E23" s="6" t="s">
        <v>187</v>
      </c>
      <c r="F23" s="34" t="n">
        <v>0.159600451588631</v>
      </c>
      <c r="G23" s="34" t="n">
        <v>0.195035697604591</v>
      </c>
      <c r="H23" s="34" t="n">
        <v>-0.03543524601596</v>
      </c>
      <c r="I23" s="34" t="n">
        <v>-0.18168595006541</v>
      </c>
      <c r="J23" s="35" t="n">
        <v>5.2</v>
      </c>
      <c r="K23" s="6" t="n">
        <v>0</v>
      </c>
      <c r="L23" s="35" t="n">
        <v>-1</v>
      </c>
      <c r="M23" s="6" t="str">
        <f aca="false">IF(I23&lt;=0,"Below 0%",IF(I23&lt;=0.05,"0-5%",IF(I23&lt;=0.1,"5-10%",IF(I23&lt;=0.2,"10-20%",IF(I23&lt;=0.4,"20-40%","Above 40%")))))</f>
        <v>Below 0%</v>
      </c>
      <c r="N23" s="6" t="str">
        <f aca="false">IF(AND(H23&gt;=Summary!$B$25,I23&gt;=Summary!$B$26,I23&lt;=Summary!$B$27,J23&gt;=Summary!$B$28,J23&lt;=Summary!$B$29,F23*J23&gt;1),"Yes","No")</f>
        <v>No</v>
      </c>
    </row>
    <row r="24" customFormat="false" ht="15" hidden="false" customHeight="false" outlineLevel="0" collapsed="false">
      <c r="A24" s="6" t="s">
        <v>148</v>
      </c>
      <c r="B24" s="45" t="n">
        <v>41504</v>
      </c>
      <c r="C24" s="6" t="s">
        <v>180</v>
      </c>
      <c r="D24" s="6" t="s">
        <v>181</v>
      </c>
      <c r="E24" s="6" t="s">
        <v>174</v>
      </c>
      <c r="F24" s="34" t="n">
        <v>0.338274121284485</v>
      </c>
      <c r="G24" s="34" t="n">
        <v>0.256755855074398</v>
      </c>
      <c r="H24" s="34" t="n">
        <v>0.0815182662100871</v>
      </c>
      <c r="I24" s="34" t="n">
        <v>0.317493309690898</v>
      </c>
      <c r="J24" s="35" t="n">
        <v>3.95</v>
      </c>
      <c r="K24" s="6" t="n">
        <v>0</v>
      </c>
      <c r="L24" s="35" t="n">
        <v>-1</v>
      </c>
      <c r="M24" s="6" t="str">
        <f aca="false">IF(I24&lt;=0,"Below 0%",IF(I24&lt;=0.05,"0-5%",IF(I24&lt;=0.1,"5-10%",IF(I24&lt;=0.2,"10-20%",IF(I24&lt;=0.4,"20-40%","Above 40%")))))</f>
        <v>20-40%</v>
      </c>
      <c r="N24" s="6" t="str">
        <f aca="false">IF(AND(H24&gt;=Summary!$B$25,I24&gt;=Summary!$B$26,I24&lt;=Summary!$B$27,J24&gt;=Summary!$B$28,J24&lt;=Summary!$B$29,F24*J24&gt;1),"Yes","No")</f>
        <v>Yes</v>
      </c>
    </row>
    <row r="25" customFormat="false" ht="15" hidden="false" customHeight="false" outlineLevel="0" collapsed="false">
      <c r="A25" s="6" t="s">
        <v>148</v>
      </c>
      <c r="B25" s="45" t="n">
        <v>41504</v>
      </c>
      <c r="C25" s="6" t="s">
        <v>180</v>
      </c>
      <c r="D25" s="6" t="s">
        <v>181</v>
      </c>
      <c r="E25" s="6" t="s">
        <v>177</v>
      </c>
      <c r="F25" s="34" t="n">
        <v>0.502125382423401</v>
      </c>
      <c r="G25" s="34" t="n">
        <v>0.548208447321012</v>
      </c>
      <c r="H25" s="34" t="n">
        <v>-0.0460830648976107</v>
      </c>
      <c r="I25" s="34" t="n">
        <v>-0.0840612090579956</v>
      </c>
      <c r="J25" s="35" t="n">
        <v>1.85</v>
      </c>
      <c r="K25" s="6" t="n">
        <v>1</v>
      </c>
      <c r="L25" s="35" t="n">
        <v>0.85</v>
      </c>
      <c r="M25" s="6" t="str">
        <f aca="false">IF(I25&lt;=0,"Below 0%",IF(I25&lt;=0.05,"0-5%",IF(I25&lt;=0.1,"5-10%",IF(I25&lt;=0.2,"10-20%",IF(I25&lt;=0.4,"20-40%","Above 40%")))))</f>
        <v>Below 0%</v>
      </c>
      <c r="N25" s="6" t="str">
        <f aca="false">IF(AND(H25&gt;=Summary!$B$25,I25&gt;=Summary!$B$26,I25&lt;=Summary!$B$27,J25&gt;=Summary!$B$28,J25&lt;=Summary!$B$29,F25*J25&gt;1),"Yes","No")</f>
        <v>No</v>
      </c>
    </row>
    <row r="26" customFormat="false" ht="15" hidden="false" customHeight="false" outlineLevel="0" collapsed="false">
      <c r="A26" s="6" t="s">
        <v>148</v>
      </c>
      <c r="B26" s="45" t="n">
        <v>41505</v>
      </c>
      <c r="C26" s="6" t="s">
        <v>194</v>
      </c>
      <c r="D26" s="6" t="s">
        <v>188</v>
      </c>
      <c r="E26" s="6" t="s">
        <v>187</v>
      </c>
      <c r="F26" s="34" t="n">
        <v>0.722060203552246</v>
      </c>
      <c r="G26" s="34" t="n">
        <v>0.747498240742906</v>
      </c>
      <c r="H26" s="34" t="n">
        <v>-0.02543803719066</v>
      </c>
      <c r="I26" s="34" t="n">
        <v>-0.0340308990766027</v>
      </c>
      <c r="J26" s="35" t="n">
        <v>1.33</v>
      </c>
      <c r="K26" s="6" t="n">
        <v>1</v>
      </c>
      <c r="L26" s="35" t="n">
        <v>0.33</v>
      </c>
      <c r="M26" s="6" t="str">
        <f aca="false">IF(I26&lt;=0,"Below 0%",IF(I26&lt;=0.05,"0-5%",IF(I26&lt;=0.1,"5-10%",IF(I26&lt;=0.2,"10-20%",IF(I26&lt;=0.4,"20-40%","Above 40%")))))</f>
        <v>Below 0%</v>
      </c>
      <c r="N26" s="6" t="str">
        <f aca="false">IF(AND(H26&gt;=Summary!$B$25,I26&gt;=Summary!$B$26,I26&lt;=Summary!$B$27,J26&gt;=Summary!$B$28,J26&lt;=Summary!$B$29,F26*J26&gt;1),"Yes","No")</f>
        <v>No</v>
      </c>
    </row>
    <row r="27" customFormat="false" ht="15" hidden="false" customHeight="false" outlineLevel="0" collapsed="false">
      <c r="A27" s="6" t="s">
        <v>148</v>
      </c>
      <c r="B27" s="45" t="n">
        <v>41505</v>
      </c>
      <c r="C27" s="6" t="s">
        <v>194</v>
      </c>
      <c r="D27" s="6" t="s">
        <v>188</v>
      </c>
      <c r="E27" s="6" t="s">
        <v>174</v>
      </c>
      <c r="F27" s="34" t="n">
        <v>0.14140909910202</v>
      </c>
      <c r="G27" s="34" t="n">
        <v>0.169654037574755</v>
      </c>
      <c r="H27" s="34" t="n">
        <v>-0.0282449384727349</v>
      </c>
      <c r="I27" s="34" t="n">
        <v>-0.166485507073707</v>
      </c>
      <c r="J27" s="35" t="n">
        <v>5.86</v>
      </c>
      <c r="K27" s="6" t="n">
        <v>0</v>
      </c>
      <c r="L27" s="35" t="n">
        <v>-1</v>
      </c>
      <c r="M27" s="6" t="str">
        <f aca="false">IF(I27&lt;=0,"Below 0%",IF(I27&lt;=0.05,"0-5%",IF(I27&lt;=0.1,"5-10%",IF(I27&lt;=0.2,"10-20%",IF(I27&lt;=0.4,"20-40%","Above 40%")))))</f>
        <v>Below 0%</v>
      </c>
      <c r="N27" s="6" t="str">
        <f aca="false">IF(AND(H27&gt;=Summary!$B$25,I27&gt;=Summary!$B$26,I27&lt;=Summary!$B$27,J27&gt;=Summary!$B$28,J27&lt;=Summary!$B$29,F27*J27&gt;1),"Yes","No")</f>
        <v>No</v>
      </c>
    </row>
    <row r="28" customFormat="false" ht="15" hidden="false" customHeight="false" outlineLevel="0" collapsed="false">
      <c r="A28" s="6" t="s">
        <v>148</v>
      </c>
      <c r="B28" s="45" t="n">
        <v>41505</v>
      </c>
      <c r="C28" s="6" t="s">
        <v>194</v>
      </c>
      <c r="D28" s="6" t="s">
        <v>188</v>
      </c>
      <c r="E28" s="6" t="s">
        <v>177</v>
      </c>
      <c r="F28" s="34" t="n">
        <v>0.136530682444572</v>
      </c>
      <c r="G28" s="34" t="n">
        <v>0.0828477216823388</v>
      </c>
      <c r="H28" s="34" t="n">
        <v>0.0536829607622337</v>
      </c>
      <c r="I28" s="34" t="n">
        <v>0.64797147914422</v>
      </c>
      <c r="J28" s="35" t="n">
        <v>12</v>
      </c>
      <c r="K28" s="6" t="n">
        <v>0</v>
      </c>
      <c r="L28" s="35" t="n">
        <v>-1</v>
      </c>
      <c r="M28" s="6" t="str">
        <f aca="false">IF(I28&lt;=0,"Below 0%",IF(I28&lt;=0.05,"0-5%",IF(I28&lt;=0.1,"5-10%",IF(I28&lt;=0.2,"10-20%",IF(I28&lt;=0.4,"20-40%","Above 40%")))))</f>
        <v>Above 40%</v>
      </c>
      <c r="N28" s="6" t="str">
        <f aca="false">IF(AND(H28&gt;=Summary!$B$25,I28&gt;=Summary!$B$26,I28&lt;=Summary!$B$27,J28&gt;=Summary!$B$28,J28&lt;=Summary!$B$29,F28*J28&gt;1),"Yes","No")</f>
        <v>No</v>
      </c>
    </row>
    <row r="29" customFormat="false" ht="15" hidden="false" customHeight="false" outlineLevel="0" collapsed="false">
      <c r="A29" s="6" t="s">
        <v>148</v>
      </c>
      <c r="B29" s="45" t="n">
        <v>41507</v>
      </c>
      <c r="C29" s="6" t="s">
        <v>190</v>
      </c>
      <c r="D29" s="6" t="s">
        <v>182</v>
      </c>
      <c r="E29" s="6" t="s">
        <v>187</v>
      </c>
      <c r="F29" s="34" t="n">
        <v>0.508198440074921</v>
      </c>
      <c r="G29" s="34" t="n">
        <v>0.767570160710002</v>
      </c>
      <c r="H29" s="34" t="n">
        <v>-0.259371720635082</v>
      </c>
      <c r="I29" s="34" t="n">
        <v>-0.337912719789893</v>
      </c>
      <c r="J29" s="35" t="n">
        <v>1.33</v>
      </c>
      <c r="K29" s="6" t="n">
        <v>1</v>
      </c>
      <c r="L29" s="35" t="n">
        <v>0.33</v>
      </c>
      <c r="M29" s="6" t="str">
        <f aca="false">IF(I29&lt;=0,"Below 0%",IF(I29&lt;=0.05,"0-5%",IF(I29&lt;=0.1,"5-10%",IF(I29&lt;=0.2,"10-20%",IF(I29&lt;=0.4,"20-40%","Above 40%")))))</f>
        <v>Below 0%</v>
      </c>
      <c r="N29" s="6" t="str">
        <f aca="false">IF(AND(H29&gt;=Summary!$B$25,I29&gt;=Summary!$B$26,I29&lt;=Summary!$B$27,J29&gt;=Summary!$B$28,J29&lt;=Summary!$B$29,F29*J29&gt;1),"Yes","No")</f>
        <v>No</v>
      </c>
    </row>
    <row r="30" customFormat="false" ht="15" hidden="false" customHeight="false" outlineLevel="0" collapsed="false">
      <c r="A30" s="6" t="s">
        <v>148</v>
      </c>
      <c r="B30" s="45" t="n">
        <v>41507</v>
      </c>
      <c r="C30" s="6" t="s">
        <v>190</v>
      </c>
      <c r="D30" s="6" t="s">
        <v>182</v>
      </c>
      <c r="E30" s="6" t="s">
        <v>174</v>
      </c>
      <c r="F30" s="34" t="n">
        <v>0.336045920848846</v>
      </c>
      <c r="G30" s="34" t="n">
        <v>0.159510674022547</v>
      </c>
      <c r="H30" s="34" t="n">
        <v>0.176535246826299</v>
      </c>
      <c r="I30" s="34" t="n">
        <v>1.10672999100578</v>
      </c>
      <c r="J30" s="35" t="n">
        <v>6.4</v>
      </c>
      <c r="K30" s="6" t="n">
        <v>0</v>
      </c>
      <c r="L30" s="35" t="n">
        <v>-1</v>
      </c>
      <c r="M30" s="6" t="str">
        <f aca="false">IF(I30&lt;=0,"Below 0%",IF(I30&lt;=0.05,"0-5%",IF(I30&lt;=0.1,"5-10%",IF(I30&lt;=0.2,"10-20%",IF(I30&lt;=0.4,"20-40%","Above 40%")))))</f>
        <v>Above 40%</v>
      </c>
      <c r="N30" s="6" t="str">
        <f aca="false">IF(AND(H30&gt;=Summary!$B$25,I30&gt;=Summary!$B$26,I30&lt;=Summary!$B$27,J30&gt;=Summary!$B$28,J30&lt;=Summary!$B$29,F30*J30&gt;1),"Yes","No")</f>
        <v>No</v>
      </c>
    </row>
    <row r="31" customFormat="false" ht="15" hidden="false" customHeight="false" outlineLevel="0" collapsed="false">
      <c r="A31" s="6" t="s">
        <v>148</v>
      </c>
      <c r="B31" s="45" t="n">
        <v>41507</v>
      </c>
      <c r="C31" s="6" t="s">
        <v>190</v>
      </c>
      <c r="D31" s="6" t="s">
        <v>182</v>
      </c>
      <c r="E31" s="6" t="s">
        <v>177</v>
      </c>
      <c r="F31" s="34" t="n">
        <v>0.155755609273911</v>
      </c>
      <c r="G31" s="34" t="n">
        <v>0.0729191652674502</v>
      </c>
      <c r="H31" s="34" t="n">
        <v>0.0828364440064603</v>
      </c>
      <c r="I31" s="34" t="n">
        <v>1.13600373375965</v>
      </c>
      <c r="J31" s="35" t="n">
        <v>14</v>
      </c>
      <c r="K31" s="6" t="n">
        <v>0</v>
      </c>
      <c r="L31" s="35" t="n">
        <v>-1</v>
      </c>
      <c r="M31" s="6" t="str">
        <f aca="false">IF(I31&lt;=0,"Below 0%",IF(I31&lt;=0.05,"0-5%",IF(I31&lt;=0.1,"5-10%",IF(I31&lt;=0.2,"10-20%",IF(I31&lt;=0.4,"20-40%","Above 40%")))))</f>
        <v>Above 40%</v>
      </c>
      <c r="N31" s="6" t="str">
        <f aca="false">IF(AND(H31&gt;=Summary!$B$25,I31&gt;=Summary!$B$26,I31&lt;=Summary!$B$27,J31&gt;=Summary!$B$28,J31&lt;=Summary!$B$29,F31*J31&gt;1),"Yes","No")</f>
        <v>No</v>
      </c>
    </row>
    <row r="32" customFormat="false" ht="15" hidden="false" customHeight="false" outlineLevel="0" collapsed="false">
      <c r="A32" s="6" t="s">
        <v>148</v>
      </c>
      <c r="B32" s="45" t="n">
        <v>41510</v>
      </c>
      <c r="C32" s="6" t="s">
        <v>182</v>
      </c>
      <c r="D32" s="6" t="s">
        <v>183</v>
      </c>
      <c r="E32" s="6" t="s">
        <v>187</v>
      </c>
      <c r="F32" s="34" t="n">
        <v>0.20202973484993</v>
      </c>
      <c r="G32" s="34" t="n">
        <v>0.238287811858396</v>
      </c>
      <c r="H32" s="34" t="n">
        <v>-0.0362580770084663</v>
      </c>
      <c r="I32" s="34" t="n">
        <v>-0.152160854244668</v>
      </c>
      <c r="J32" s="35" t="n">
        <v>4.2</v>
      </c>
      <c r="K32" s="6" t="n">
        <v>0</v>
      </c>
      <c r="L32" s="35" t="n">
        <v>-1</v>
      </c>
      <c r="M32" s="6" t="str">
        <f aca="false">IF(I32&lt;=0,"Below 0%",IF(I32&lt;=0.05,"0-5%",IF(I32&lt;=0.1,"5-10%",IF(I32&lt;=0.2,"10-20%",IF(I32&lt;=0.4,"20-40%","Above 40%")))))</f>
        <v>Below 0%</v>
      </c>
      <c r="N32" s="6" t="str">
        <f aca="false">IF(AND(H32&gt;=Summary!$B$25,I32&gt;=Summary!$B$26,I32&lt;=Summary!$B$27,J32&gt;=Summary!$B$28,J32&lt;=Summary!$B$29,F32*J32&gt;1),"Yes","No")</f>
        <v>No</v>
      </c>
    </row>
    <row r="33" customFormat="false" ht="15" hidden="false" customHeight="false" outlineLevel="0" collapsed="false">
      <c r="A33" s="6" t="s">
        <v>148</v>
      </c>
      <c r="B33" s="45" t="n">
        <v>41510</v>
      </c>
      <c r="C33" s="6" t="s">
        <v>182</v>
      </c>
      <c r="D33" s="6" t="s">
        <v>183</v>
      </c>
      <c r="E33" s="6" t="s">
        <v>174</v>
      </c>
      <c r="F33" s="34" t="n">
        <v>0.332855701446533</v>
      </c>
      <c r="G33" s="34" t="n">
        <v>0.261307783238972</v>
      </c>
      <c r="H33" s="34" t="n">
        <v>0.0715479182075611</v>
      </c>
      <c r="I33" s="34" t="n">
        <v>0.273807068892888</v>
      </c>
      <c r="J33" s="35" t="n">
        <v>3.83</v>
      </c>
      <c r="K33" s="6" t="n">
        <v>0</v>
      </c>
      <c r="L33" s="35" t="n">
        <v>-1</v>
      </c>
      <c r="M33" s="6" t="str">
        <f aca="false">IF(I33&lt;=0,"Below 0%",IF(I33&lt;=0.05,"0-5%",IF(I33&lt;=0.1,"5-10%",IF(I33&lt;=0.2,"10-20%",IF(I33&lt;=0.4,"20-40%","Above 40%")))))</f>
        <v>20-40%</v>
      </c>
      <c r="N33" s="6" t="str">
        <f aca="false">IF(AND(H33&gt;=Summary!$B$25,I33&gt;=Summary!$B$26,I33&lt;=Summary!$B$27,J33&gt;=Summary!$B$28,J33&lt;=Summary!$B$29,F33*J33&gt;1),"Yes","No")</f>
        <v>Yes</v>
      </c>
    </row>
    <row r="34" customFormat="false" ht="15" hidden="false" customHeight="false" outlineLevel="0" collapsed="false">
      <c r="A34" s="6" t="s">
        <v>148</v>
      </c>
      <c r="B34" s="45" t="n">
        <v>41510</v>
      </c>
      <c r="C34" s="6" t="s">
        <v>182</v>
      </c>
      <c r="D34" s="6" t="s">
        <v>183</v>
      </c>
      <c r="E34" s="6" t="s">
        <v>177</v>
      </c>
      <c r="F34" s="34" t="n">
        <v>0.465114563703537</v>
      </c>
      <c r="G34" s="34" t="n">
        <v>0.500404404902632</v>
      </c>
      <c r="H34" s="34" t="n">
        <v>-0.0352898411990947</v>
      </c>
      <c r="I34" s="34" t="n">
        <v>-0.0705226429930436</v>
      </c>
      <c r="J34" s="35" t="n">
        <v>2</v>
      </c>
      <c r="K34" s="6" t="n">
        <v>1</v>
      </c>
      <c r="L34" s="35" t="n">
        <v>1</v>
      </c>
      <c r="M34" s="6" t="str">
        <f aca="false">IF(I34&lt;=0,"Below 0%",IF(I34&lt;=0.05,"0-5%",IF(I34&lt;=0.1,"5-10%",IF(I34&lt;=0.2,"10-20%",IF(I34&lt;=0.4,"20-40%","Above 40%")))))</f>
        <v>Below 0%</v>
      </c>
      <c r="N34" s="6" t="str">
        <f aca="false">IF(AND(H34&gt;=Summary!$B$25,I34&gt;=Summary!$B$26,I34&lt;=Summary!$B$27,J34&gt;=Summary!$B$28,J34&lt;=Summary!$B$29,F34*J34&gt;1),"Yes","No")</f>
        <v>No</v>
      </c>
    </row>
    <row r="35" customFormat="false" ht="15" hidden="false" customHeight="false" outlineLevel="0" collapsed="false">
      <c r="A35" s="6" t="s">
        <v>148</v>
      </c>
      <c r="B35" s="45" t="n">
        <v>41510</v>
      </c>
      <c r="C35" s="6" t="s">
        <v>173</v>
      </c>
      <c r="D35" s="6" t="s">
        <v>178</v>
      </c>
      <c r="E35" s="6" t="s">
        <v>187</v>
      </c>
      <c r="F35" s="34" t="n">
        <v>0.527521073818207</v>
      </c>
      <c r="G35" s="34" t="n">
        <v>0.627680113809572</v>
      </c>
      <c r="H35" s="34" t="n">
        <v>-0.100159039991365</v>
      </c>
      <c r="I35" s="34" t="n">
        <v>-0.159570197920516</v>
      </c>
      <c r="J35" s="35" t="n">
        <v>1.6</v>
      </c>
      <c r="K35" s="6" t="n">
        <v>0</v>
      </c>
      <c r="L35" s="35" t="n">
        <v>-1</v>
      </c>
      <c r="M35" s="6" t="str">
        <f aca="false">IF(I35&lt;=0,"Below 0%",IF(I35&lt;=0.05,"0-5%",IF(I35&lt;=0.1,"5-10%",IF(I35&lt;=0.2,"10-20%",IF(I35&lt;=0.4,"20-40%","Above 40%")))))</f>
        <v>Below 0%</v>
      </c>
      <c r="N35" s="6" t="str">
        <f aca="false">IF(AND(H35&gt;=Summary!$B$25,I35&gt;=Summary!$B$26,I35&lt;=Summary!$B$27,J35&gt;=Summary!$B$28,J35&lt;=Summary!$B$29,F35*J35&gt;1),"Yes","No")</f>
        <v>No</v>
      </c>
    </row>
    <row r="36" customFormat="false" ht="15" hidden="false" customHeight="false" outlineLevel="0" collapsed="false">
      <c r="A36" s="6" t="s">
        <v>148</v>
      </c>
      <c r="B36" s="45" t="n">
        <v>41510</v>
      </c>
      <c r="C36" s="6" t="s">
        <v>173</v>
      </c>
      <c r="D36" s="6" t="s">
        <v>178</v>
      </c>
      <c r="E36" s="6" t="s">
        <v>174</v>
      </c>
      <c r="F36" s="34" t="n">
        <v>0.28755396604538</v>
      </c>
      <c r="G36" s="34" t="n">
        <v>0.230870846458693</v>
      </c>
      <c r="H36" s="34" t="n">
        <v>0.0566831195866864</v>
      </c>
      <c r="I36" s="34" t="n">
        <v>0.245518741132298</v>
      </c>
      <c r="J36" s="35" t="n">
        <v>4.35</v>
      </c>
      <c r="K36" s="6" t="n">
        <v>1</v>
      </c>
      <c r="L36" s="35" t="n">
        <v>3.35</v>
      </c>
      <c r="M36" s="6" t="str">
        <f aca="false">IF(I36&lt;=0,"Below 0%",IF(I36&lt;=0.05,"0-5%",IF(I36&lt;=0.1,"5-10%",IF(I36&lt;=0.2,"10-20%",IF(I36&lt;=0.4,"20-40%","Above 40%")))))</f>
        <v>20-40%</v>
      </c>
      <c r="N36" s="6" t="str">
        <f aca="false">IF(AND(H36&gt;=Summary!$B$25,I36&gt;=Summary!$B$26,I36&lt;=Summary!$B$27,J36&gt;=Summary!$B$28,J36&lt;=Summary!$B$29,F36*J36&gt;1),"Yes","No")</f>
        <v>Yes</v>
      </c>
    </row>
    <row r="37" customFormat="false" ht="15" hidden="false" customHeight="false" outlineLevel="0" collapsed="false">
      <c r="A37" s="6" t="s">
        <v>148</v>
      </c>
      <c r="B37" s="45" t="n">
        <v>41510</v>
      </c>
      <c r="C37" s="6" t="s">
        <v>173</v>
      </c>
      <c r="D37" s="6" t="s">
        <v>178</v>
      </c>
      <c r="E37" s="6" t="s">
        <v>177</v>
      </c>
      <c r="F37" s="34" t="n">
        <v>0.184924945235252</v>
      </c>
      <c r="G37" s="34" t="n">
        <v>0.141449039731735</v>
      </c>
      <c r="H37" s="34" t="n">
        <v>0.0434759055035178</v>
      </c>
      <c r="I37" s="34" t="n">
        <v>0.307360909525947</v>
      </c>
      <c r="J37" s="35" t="n">
        <v>7.1</v>
      </c>
      <c r="K37" s="6" t="n">
        <v>0</v>
      </c>
      <c r="L37" s="35" t="n">
        <v>-1</v>
      </c>
      <c r="M37" s="6" t="str">
        <f aca="false">IF(I37&lt;=0,"Below 0%",IF(I37&lt;=0.05,"0-5%",IF(I37&lt;=0.1,"5-10%",IF(I37&lt;=0.2,"10-20%",IF(I37&lt;=0.4,"20-40%","Above 40%")))))</f>
        <v>20-40%</v>
      </c>
      <c r="N37" s="6" t="str">
        <f aca="false">IF(AND(H37&gt;=Summary!$B$25,I37&gt;=Summary!$B$26,I37&lt;=Summary!$B$27,J37&gt;=Summary!$B$28,J37&lt;=Summary!$B$29,F37*J37&gt;1),"Yes","No")</f>
        <v>No</v>
      </c>
    </row>
    <row r="38" customFormat="false" ht="15" hidden="false" customHeight="false" outlineLevel="0" collapsed="false">
      <c r="A38" s="6" t="s">
        <v>148</v>
      </c>
      <c r="B38" s="45" t="n">
        <v>41510</v>
      </c>
      <c r="C38" s="6" t="s">
        <v>184</v>
      </c>
      <c r="D38" s="6" t="s">
        <v>185</v>
      </c>
      <c r="E38" s="6" t="s">
        <v>187</v>
      </c>
      <c r="F38" s="34" t="n">
        <v>0.172501221299171</v>
      </c>
      <c r="G38" s="34" t="n">
        <v>0.26117199959282</v>
      </c>
      <c r="H38" s="34" t="n">
        <v>-0.0886707782936486</v>
      </c>
      <c r="I38" s="34" t="n">
        <v>-0.339511044185023</v>
      </c>
      <c r="J38" s="35" t="n">
        <v>3.8</v>
      </c>
      <c r="K38" s="6" t="n">
        <v>0</v>
      </c>
      <c r="L38" s="35" t="n">
        <v>-1</v>
      </c>
      <c r="M38" s="6" t="str">
        <f aca="false">IF(I38&lt;=0,"Below 0%",IF(I38&lt;=0.05,"0-5%",IF(I38&lt;=0.1,"5-10%",IF(I38&lt;=0.2,"10-20%",IF(I38&lt;=0.4,"20-40%","Above 40%")))))</f>
        <v>Below 0%</v>
      </c>
      <c r="N38" s="6" t="str">
        <f aca="false">IF(AND(H38&gt;=Summary!$B$25,I38&gt;=Summary!$B$26,I38&lt;=Summary!$B$27,J38&gt;=Summary!$B$28,J38&lt;=Summary!$B$29,F38*J38&gt;1),"Yes","No")</f>
        <v>No</v>
      </c>
    </row>
    <row r="39" customFormat="false" ht="15" hidden="false" customHeight="false" outlineLevel="0" collapsed="false">
      <c r="A39" s="6" t="s">
        <v>148</v>
      </c>
      <c r="B39" s="45" t="n">
        <v>41510</v>
      </c>
      <c r="C39" s="6" t="s">
        <v>184</v>
      </c>
      <c r="D39" s="6" t="s">
        <v>185</v>
      </c>
      <c r="E39" s="6" t="s">
        <v>174</v>
      </c>
      <c r="F39" s="34" t="n">
        <v>0.30520486831665</v>
      </c>
      <c r="G39" s="34" t="n">
        <v>0.277221675545452</v>
      </c>
      <c r="H39" s="34" t="n">
        <v>0.0279831927711989</v>
      </c>
      <c r="I39" s="34" t="n">
        <v>0.100941575784578</v>
      </c>
      <c r="J39" s="35" t="n">
        <v>3.58</v>
      </c>
      <c r="K39" s="6" t="n">
        <v>0</v>
      </c>
      <c r="L39" s="35" t="n">
        <v>-1</v>
      </c>
      <c r="M39" s="6" t="str">
        <f aca="false">IF(I39&lt;=0,"Below 0%",IF(I39&lt;=0.05,"0-5%",IF(I39&lt;=0.1,"5-10%",IF(I39&lt;=0.2,"10-20%",IF(I39&lt;=0.4,"20-40%","Above 40%")))))</f>
        <v>10-20%</v>
      </c>
      <c r="N39" s="6" t="str">
        <f aca="false">IF(AND(H39&gt;=Summary!$B$25,I39&gt;=Summary!$B$26,I39&lt;=Summary!$B$27,J39&gt;=Summary!$B$28,J39&lt;=Summary!$B$29,F39*J39&gt;1),"Yes","No")</f>
        <v>No</v>
      </c>
    </row>
    <row r="40" customFormat="false" ht="15" hidden="false" customHeight="false" outlineLevel="0" collapsed="false">
      <c r="A40" s="6" t="s">
        <v>148</v>
      </c>
      <c r="B40" s="45" t="n">
        <v>41510</v>
      </c>
      <c r="C40" s="6" t="s">
        <v>184</v>
      </c>
      <c r="D40" s="6" t="s">
        <v>185</v>
      </c>
      <c r="E40" s="6" t="s">
        <v>177</v>
      </c>
      <c r="F40" s="34" t="n">
        <v>0.522293925285339</v>
      </c>
      <c r="G40" s="34" t="n">
        <v>0.461606324861729</v>
      </c>
      <c r="H40" s="34" t="n">
        <v>0.0606876004236108</v>
      </c>
      <c r="I40" s="34" t="n">
        <v>0.131470469867997</v>
      </c>
      <c r="J40" s="35" t="n">
        <v>2.15</v>
      </c>
      <c r="K40" s="6" t="n">
        <v>1</v>
      </c>
      <c r="L40" s="35" t="n">
        <v>1.15</v>
      </c>
      <c r="M40" s="6" t="str">
        <f aca="false">IF(I40&lt;=0,"Below 0%",IF(I40&lt;=0.05,"0-5%",IF(I40&lt;=0.1,"5-10%",IF(I40&lt;=0.2,"10-20%",IF(I40&lt;=0.4,"20-40%","Above 40%")))))</f>
        <v>10-20%</v>
      </c>
      <c r="N40" s="6" t="str">
        <f aca="false">IF(AND(H40&gt;=Summary!$B$25,I40&gt;=Summary!$B$26,I40&lt;=Summary!$B$27,J40&gt;=Summary!$B$28,J40&lt;=Summary!$B$29,F40*J40&gt;1),"Yes","No")</f>
        <v>Yes</v>
      </c>
    </row>
    <row r="41" customFormat="false" ht="15" hidden="false" customHeight="false" outlineLevel="0" collapsed="false">
      <c r="A41" s="6" t="s">
        <v>148</v>
      </c>
      <c r="B41" s="45" t="n">
        <v>41510</v>
      </c>
      <c r="C41" s="6" t="s">
        <v>186</v>
      </c>
      <c r="D41" s="6" t="s">
        <v>172</v>
      </c>
      <c r="E41" s="6" t="s">
        <v>187</v>
      </c>
      <c r="F41" s="34" t="n">
        <v>0.4786696434021</v>
      </c>
      <c r="G41" s="34" t="n">
        <v>0.402245354744733</v>
      </c>
      <c r="H41" s="34" t="n">
        <v>0.0764242886573666</v>
      </c>
      <c r="I41" s="34" t="n">
        <v>0.189994210637599</v>
      </c>
      <c r="J41" s="35" t="n">
        <v>2.5</v>
      </c>
      <c r="K41" s="6" t="n">
        <v>1</v>
      </c>
      <c r="L41" s="35" t="n">
        <v>1.5</v>
      </c>
      <c r="M41" s="6" t="str">
        <f aca="false">IF(I41&lt;=0,"Below 0%",IF(I41&lt;=0.05,"0-5%",IF(I41&lt;=0.1,"5-10%",IF(I41&lt;=0.2,"10-20%",IF(I41&lt;=0.4,"20-40%","Above 40%")))))</f>
        <v>10-20%</v>
      </c>
      <c r="N41" s="6" t="str">
        <f aca="false">IF(AND(H41&gt;=Summary!$B$25,I41&gt;=Summary!$B$26,I41&lt;=Summary!$B$27,J41&gt;=Summary!$B$28,J41&lt;=Summary!$B$29,F41*J41&gt;1),"Yes","No")</f>
        <v>Yes</v>
      </c>
    </row>
    <row r="42" customFormat="false" ht="15" hidden="false" customHeight="false" outlineLevel="0" collapsed="false">
      <c r="A42" s="6" t="s">
        <v>148</v>
      </c>
      <c r="B42" s="45" t="n">
        <v>41510</v>
      </c>
      <c r="C42" s="6" t="s">
        <v>186</v>
      </c>
      <c r="D42" s="6" t="s">
        <v>172</v>
      </c>
      <c r="E42" s="6" t="s">
        <v>174</v>
      </c>
      <c r="F42" s="34" t="n">
        <v>0.259230852127075</v>
      </c>
      <c r="G42" s="34" t="n">
        <v>0.295768643194657</v>
      </c>
      <c r="H42" s="34" t="n">
        <v>-0.0365377910675814</v>
      </c>
      <c r="I42" s="34" t="n">
        <v>-0.123535039661167</v>
      </c>
      <c r="J42" s="35" t="n">
        <v>3.4</v>
      </c>
      <c r="K42" s="6" t="n">
        <v>0</v>
      </c>
      <c r="L42" s="35" t="n">
        <v>-1</v>
      </c>
      <c r="M42" s="6" t="str">
        <f aca="false">IF(I42&lt;=0,"Below 0%",IF(I42&lt;=0.05,"0-5%",IF(I42&lt;=0.1,"5-10%",IF(I42&lt;=0.2,"10-20%",IF(I42&lt;=0.4,"20-40%","Above 40%")))))</f>
        <v>Below 0%</v>
      </c>
      <c r="N42" s="6" t="str">
        <f aca="false">IF(AND(H42&gt;=Summary!$B$25,I42&gt;=Summary!$B$26,I42&lt;=Summary!$B$27,J42&gt;=Summary!$B$28,J42&lt;=Summary!$B$29,F42*J42&gt;1),"Yes","No")</f>
        <v>No</v>
      </c>
    </row>
    <row r="43" customFormat="false" ht="15" hidden="false" customHeight="false" outlineLevel="0" collapsed="false">
      <c r="A43" s="6" t="s">
        <v>148</v>
      </c>
      <c r="B43" s="45" t="n">
        <v>41510</v>
      </c>
      <c r="C43" s="6" t="s">
        <v>186</v>
      </c>
      <c r="D43" s="6" t="s">
        <v>172</v>
      </c>
      <c r="E43" s="6" t="s">
        <v>177</v>
      </c>
      <c r="F43" s="34" t="n">
        <v>0.262099504470825</v>
      </c>
      <c r="G43" s="34" t="n">
        <v>0.30198600206061</v>
      </c>
      <c r="H43" s="34" t="n">
        <v>-0.0398864975897851</v>
      </c>
      <c r="I43" s="34" t="n">
        <v>-0.132080617371727</v>
      </c>
      <c r="J43" s="35" t="n">
        <v>3.33</v>
      </c>
      <c r="K43" s="6" t="n">
        <v>0</v>
      </c>
      <c r="L43" s="35" t="n">
        <v>-1</v>
      </c>
      <c r="M43" s="6" t="str">
        <f aca="false">IF(I43&lt;=0,"Below 0%",IF(I43&lt;=0.05,"0-5%",IF(I43&lt;=0.1,"5-10%",IF(I43&lt;=0.2,"10-20%",IF(I43&lt;=0.4,"20-40%","Above 40%")))))</f>
        <v>Below 0%</v>
      </c>
      <c r="N43" s="6" t="str">
        <f aca="false">IF(AND(H43&gt;=Summary!$B$25,I43&gt;=Summary!$B$26,I43&lt;=Summary!$B$27,J43&gt;=Summary!$B$28,J43&lt;=Summary!$B$29,F43*J43&gt;1),"Yes","No")</f>
        <v>No</v>
      </c>
    </row>
    <row r="44" customFormat="false" ht="15" hidden="false" customHeight="false" outlineLevel="0" collapsed="false">
      <c r="A44" s="6" t="s">
        <v>148</v>
      </c>
      <c r="B44" s="45" t="n">
        <v>41510</v>
      </c>
      <c r="C44" s="6" t="s">
        <v>188</v>
      </c>
      <c r="D44" s="6" t="s">
        <v>189</v>
      </c>
      <c r="E44" s="6" t="s">
        <v>187</v>
      </c>
      <c r="F44" s="34" t="n">
        <v>0.34320068359375</v>
      </c>
      <c r="G44" s="34" t="n">
        <v>0.428105270624956</v>
      </c>
      <c r="H44" s="34" t="n">
        <v>-0.0849045870312057</v>
      </c>
      <c r="I44" s="34" t="n">
        <v>-0.198326423095096</v>
      </c>
      <c r="J44" s="35" t="n">
        <v>2.32</v>
      </c>
      <c r="K44" s="6" t="n">
        <v>0</v>
      </c>
      <c r="L44" s="35" t="n">
        <v>-1</v>
      </c>
      <c r="M44" s="6" t="str">
        <f aca="false">IF(I44&lt;=0,"Below 0%",IF(I44&lt;=0.05,"0-5%",IF(I44&lt;=0.1,"5-10%",IF(I44&lt;=0.2,"10-20%",IF(I44&lt;=0.4,"20-40%","Above 40%")))))</f>
        <v>Below 0%</v>
      </c>
      <c r="N44" s="6" t="str">
        <f aca="false">IF(AND(H44&gt;=Summary!$B$25,I44&gt;=Summary!$B$26,I44&lt;=Summary!$B$27,J44&gt;=Summary!$B$28,J44&lt;=Summary!$B$29,F44*J44&gt;1),"Yes","No")</f>
        <v>No</v>
      </c>
    </row>
    <row r="45" customFormat="false" ht="15" hidden="false" customHeight="false" outlineLevel="0" collapsed="false">
      <c r="A45" s="6" t="s">
        <v>148</v>
      </c>
      <c r="B45" s="45" t="n">
        <v>41510</v>
      </c>
      <c r="C45" s="6" t="s">
        <v>188</v>
      </c>
      <c r="D45" s="6" t="s">
        <v>189</v>
      </c>
      <c r="E45" s="6" t="s">
        <v>174</v>
      </c>
      <c r="F45" s="34" t="n">
        <v>0.346440553665161</v>
      </c>
      <c r="G45" s="34" t="n">
        <v>0.292118890544087</v>
      </c>
      <c r="H45" s="34" t="n">
        <v>0.0543216631210737</v>
      </c>
      <c r="I45" s="34" t="n">
        <v>0.185957378586153</v>
      </c>
      <c r="J45" s="35" t="n">
        <v>3.4</v>
      </c>
      <c r="K45" s="6" t="n">
        <v>1</v>
      </c>
      <c r="L45" s="35" t="n">
        <v>2.4</v>
      </c>
      <c r="M45" s="6" t="str">
        <f aca="false">IF(I45&lt;=0,"Below 0%",IF(I45&lt;=0.05,"0-5%",IF(I45&lt;=0.1,"5-10%",IF(I45&lt;=0.2,"10-20%",IF(I45&lt;=0.4,"20-40%","Above 40%")))))</f>
        <v>10-20%</v>
      </c>
      <c r="N45" s="6" t="str">
        <f aca="false">IF(AND(H45&gt;=Summary!$B$25,I45&gt;=Summary!$B$26,I45&lt;=Summary!$B$27,J45&gt;=Summary!$B$28,J45&lt;=Summary!$B$29,F45*J45&gt;1),"Yes","No")</f>
        <v>Yes</v>
      </c>
    </row>
    <row r="46" customFormat="false" ht="15" hidden="false" customHeight="false" outlineLevel="0" collapsed="false">
      <c r="A46" s="6" t="s">
        <v>148</v>
      </c>
      <c r="B46" s="45" t="n">
        <v>41510</v>
      </c>
      <c r="C46" s="6" t="s">
        <v>188</v>
      </c>
      <c r="D46" s="6" t="s">
        <v>189</v>
      </c>
      <c r="E46" s="6" t="s">
        <v>177</v>
      </c>
      <c r="F46" s="34" t="n">
        <v>0.310358792543411</v>
      </c>
      <c r="G46" s="34" t="n">
        <v>0.279775838830957</v>
      </c>
      <c r="H46" s="34" t="n">
        <v>0.0305829537124543</v>
      </c>
      <c r="I46" s="34" t="n">
        <v>0.10931234748592</v>
      </c>
      <c r="J46" s="35" t="n">
        <v>3.55</v>
      </c>
      <c r="K46" s="6" t="n">
        <v>0</v>
      </c>
      <c r="L46" s="35" t="n">
        <v>-1</v>
      </c>
      <c r="M46" s="6" t="str">
        <f aca="false">IF(I46&lt;=0,"Below 0%",IF(I46&lt;=0.05,"0-5%",IF(I46&lt;=0.1,"5-10%",IF(I46&lt;=0.2,"10-20%",IF(I46&lt;=0.4,"20-40%","Above 40%")))))</f>
        <v>10-20%</v>
      </c>
      <c r="N46" s="6" t="str">
        <f aca="false">IF(AND(H46&gt;=Summary!$B$25,I46&gt;=Summary!$B$26,I46&lt;=Summary!$B$27,J46&gt;=Summary!$B$28,J46&lt;=Summary!$B$29,F46*J46&gt;1),"Yes","No")</f>
        <v>Yes</v>
      </c>
    </row>
    <row r="47" customFormat="false" ht="15" hidden="false" customHeight="false" outlineLevel="0" collapsed="false">
      <c r="A47" s="6" t="s">
        <v>148</v>
      </c>
      <c r="B47" s="45" t="n">
        <v>41510</v>
      </c>
      <c r="C47" s="6" t="s">
        <v>179</v>
      </c>
      <c r="D47" s="6" t="s">
        <v>191</v>
      </c>
      <c r="E47" s="6" t="s">
        <v>187</v>
      </c>
      <c r="F47" s="34" t="n">
        <v>0.575367450714111</v>
      </c>
      <c r="G47" s="34" t="n">
        <v>0.561855732836784</v>
      </c>
      <c r="H47" s="34" t="n">
        <v>0.0135117178773277</v>
      </c>
      <c r="I47" s="34" t="n">
        <v>0.0240483759222456</v>
      </c>
      <c r="J47" s="35" t="n">
        <v>1.85</v>
      </c>
      <c r="K47" s="6" t="n">
        <v>0</v>
      </c>
      <c r="L47" s="35" t="n">
        <v>-1</v>
      </c>
      <c r="M47" s="6" t="str">
        <f aca="false">IF(I47&lt;=0,"Below 0%",IF(I47&lt;=0.05,"0-5%",IF(I47&lt;=0.1,"5-10%",IF(I47&lt;=0.2,"10-20%",IF(I47&lt;=0.4,"20-40%","Above 40%")))))</f>
        <v>0-5%</v>
      </c>
      <c r="N47" s="6" t="str">
        <f aca="false">IF(AND(H47&gt;=Summary!$B$25,I47&gt;=Summary!$B$26,I47&lt;=Summary!$B$27,J47&gt;=Summary!$B$28,J47&lt;=Summary!$B$29,F47*J47&gt;1),"Yes","No")</f>
        <v>No</v>
      </c>
    </row>
    <row r="48" customFormat="false" ht="15" hidden="false" customHeight="false" outlineLevel="0" collapsed="false">
      <c r="A48" s="6" t="s">
        <v>148</v>
      </c>
      <c r="B48" s="45" t="n">
        <v>41510</v>
      </c>
      <c r="C48" s="6" t="s">
        <v>179</v>
      </c>
      <c r="D48" s="6" t="s">
        <v>191</v>
      </c>
      <c r="E48" s="6" t="s">
        <v>174</v>
      </c>
      <c r="F48" s="34" t="n">
        <v>0.233636111021042</v>
      </c>
      <c r="G48" s="34" t="n">
        <v>0.253520269694646</v>
      </c>
      <c r="H48" s="34" t="n">
        <v>-0.0198841586736044</v>
      </c>
      <c r="I48" s="34" t="n">
        <v>-0.0784322243643635</v>
      </c>
      <c r="J48" s="35" t="n">
        <v>4.1</v>
      </c>
      <c r="K48" s="6" t="n">
        <v>1</v>
      </c>
      <c r="L48" s="35" t="n">
        <v>3.1</v>
      </c>
      <c r="M48" s="6" t="str">
        <f aca="false">IF(I48&lt;=0,"Below 0%",IF(I48&lt;=0.05,"0-5%",IF(I48&lt;=0.1,"5-10%",IF(I48&lt;=0.2,"10-20%",IF(I48&lt;=0.4,"20-40%","Above 40%")))))</f>
        <v>Below 0%</v>
      </c>
      <c r="N48" s="6" t="str">
        <f aca="false">IF(AND(H48&gt;=Summary!$B$25,I48&gt;=Summary!$B$26,I48&lt;=Summary!$B$27,J48&gt;=Summary!$B$28,J48&lt;=Summary!$B$29,F48*J48&gt;1),"Yes","No")</f>
        <v>No</v>
      </c>
    </row>
    <row r="49" customFormat="false" ht="15" hidden="false" customHeight="false" outlineLevel="0" collapsed="false">
      <c r="A49" s="6" t="s">
        <v>148</v>
      </c>
      <c r="B49" s="45" t="n">
        <v>41510</v>
      </c>
      <c r="C49" s="6" t="s">
        <v>179</v>
      </c>
      <c r="D49" s="6" t="s">
        <v>191</v>
      </c>
      <c r="E49" s="6" t="s">
        <v>177</v>
      </c>
      <c r="F49" s="34" t="n">
        <v>0.190996453166008</v>
      </c>
      <c r="G49" s="34" t="n">
        <v>0.18462399746857</v>
      </c>
      <c r="H49" s="34" t="n">
        <v>0.00637245569743786</v>
      </c>
      <c r="I49" s="34" t="n">
        <v>0.0345158580943556</v>
      </c>
      <c r="J49" s="35" t="n">
        <v>5.63</v>
      </c>
      <c r="K49" s="6" t="n">
        <v>0</v>
      </c>
      <c r="L49" s="35" t="n">
        <v>-1</v>
      </c>
      <c r="M49" s="6" t="str">
        <f aca="false">IF(I49&lt;=0,"Below 0%",IF(I49&lt;=0.05,"0-5%",IF(I49&lt;=0.1,"5-10%",IF(I49&lt;=0.2,"10-20%",IF(I49&lt;=0.4,"20-40%","Above 40%")))))</f>
        <v>0-5%</v>
      </c>
      <c r="N49" s="6" t="str">
        <f aca="false">IF(AND(H49&gt;=Summary!$B$25,I49&gt;=Summary!$B$26,I49&lt;=Summary!$B$27,J49&gt;=Summary!$B$28,J49&lt;=Summary!$B$29,F49*J49&gt;1),"Yes","No")</f>
        <v>No</v>
      </c>
    </row>
    <row r="50" customFormat="false" ht="15" hidden="false" customHeight="false" outlineLevel="0" collapsed="false">
      <c r="A50" s="6" t="s">
        <v>148</v>
      </c>
      <c r="B50" s="45" t="n">
        <v>41510</v>
      </c>
      <c r="C50" s="6" t="s">
        <v>192</v>
      </c>
      <c r="D50" s="6" t="s">
        <v>180</v>
      </c>
      <c r="E50" s="6" t="s">
        <v>187</v>
      </c>
      <c r="F50" s="34" t="n">
        <v>0.340362161397934</v>
      </c>
      <c r="G50" s="34" t="n">
        <v>0.526926615243083</v>
      </c>
      <c r="H50" s="34" t="n">
        <v>-0.186564453845149</v>
      </c>
      <c r="I50" s="34" t="n">
        <v>-0.354061549460891</v>
      </c>
      <c r="J50" s="35" t="n">
        <v>1.91</v>
      </c>
      <c r="K50" s="6" t="n">
        <v>1</v>
      </c>
      <c r="L50" s="35" t="n">
        <v>0.91</v>
      </c>
      <c r="M50" s="6" t="str">
        <f aca="false">IF(I50&lt;=0,"Below 0%",IF(I50&lt;=0.05,"0-5%",IF(I50&lt;=0.1,"5-10%",IF(I50&lt;=0.2,"10-20%",IF(I50&lt;=0.4,"20-40%","Above 40%")))))</f>
        <v>Below 0%</v>
      </c>
      <c r="N50" s="6" t="str">
        <f aca="false">IF(AND(H50&gt;=Summary!$B$25,I50&gt;=Summary!$B$26,I50&lt;=Summary!$B$27,J50&gt;=Summary!$B$28,J50&lt;=Summary!$B$29,F50*J50&gt;1),"Yes","No")</f>
        <v>No</v>
      </c>
    </row>
    <row r="51" customFormat="false" ht="15" hidden="false" customHeight="false" outlineLevel="0" collapsed="false">
      <c r="A51" s="6" t="s">
        <v>148</v>
      </c>
      <c r="B51" s="45" t="n">
        <v>41510</v>
      </c>
      <c r="C51" s="6" t="s">
        <v>192</v>
      </c>
      <c r="D51" s="6" t="s">
        <v>180</v>
      </c>
      <c r="E51" s="6" t="s">
        <v>174</v>
      </c>
      <c r="F51" s="34" t="n">
        <v>0.2939393222332</v>
      </c>
      <c r="G51" s="34" t="n">
        <v>0.275734201401175</v>
      </c>
      <c r="H51" s="34" t="n">
        <v>0.0182051208320254</v>
      </c>
      <c r="I51" s="34" t="n">
        <v>0.0660241665325301</v>
      </c>
      <c r="J51" s="35" t="n">
        <v>3.65</v>
      </c>
      <c r="K51" s="6" t="n">
        <v>0</v>
      </c>
      <c r="L51" s="35" t="n">
        <v>-1</v>
      </c>
      <c r="M51" s="6" t="str">
        <f aca="false">IF(I51&lt;=0,"Below 0%",IF(I51&lt;=0.05,"0-5%",IF(I51&lt;=0.1,"5-10%",IF(I51&lt;=0.2,"10-20%",IF(I51&lt;=0.4,"20-40%","Above 40%")))))</f>
        <v>5-10%</v>
      </c>
      <c r="N51" s="6" t="str">
        <f aca="false">IF(AND(H51&gt;=Summary!$B$25,I51&gt;=Summary!$B$26,I51&lt;=Summary!$B$27,J51&gt;=Summary!$B$28,J51&lt;=Summary!$B$29,F51*J51&gt;1),"Yes","No")</f>
        <v>No</v>
      </c>
    </row>
    <row r="52" customFormat="false" ht="15" hidden="false" customHeight="false" outlineLevel="0" collapsed="false">
      <c r="A52" s="6" t="s">
        <v>148</v>
      </c>
      <c r="B52" s="45" t="n">
        <v>41510</v>
      </c>
      <c r="C52" s="6" t="s">
        <v>192</v>
      </c>
      <c r="D52" s="6" t="s">
        <v>180</v>
      </c>
      <c r="E52" s="6" t="s">
        <v>177</v>
      </c>
      <c r="F52" s="34" t="n">
        <v>0.365698516368866</v>
      </c>
      <c r="G52" s="34" t="n">
        <v>0.197339183355743</v>
      </c>
      <c r="H52" s="34" t="n">
        <v>0.168359333013123</v>
      </c>
      <c r="I52" s="34" t="n">
        <v>0.853147003804219</v>
      </c>
      <c r="J52" s="35" t="n">
        <v>5.1</v>
      </c>
      <c r="K52" s="6" t="n">
        <v>0</v>
      </c>
      <c r="L52" s="35" t="n">
        <v>-1</v>
      </c>
      <c r="M52" s="6" t="str">
        <f aca="false">IF(I52&lt;=0,"Below 0%",IF(I52&lt;=0.05,"0-5%",IF(I52&lt;=0.1,"5-10%",IF(I52&lt;=0.2,"10-20%",IF(I52&lt;=0.4,"20-40%","Above 40%")))))</f>
        <v>Above 40%</v>
      </c>
      <c r="N52" s="6" t="str">
        <f aca="false">IF(AND(H52&gt;=Summary!$B$25,I52&gt;=Summary!$B$26,I52&lt;=Summary!$B$27,J52&gt;=Summary!$B$28,J52&lt;=Summary!$B$29,F52*J52&gt;1),"Yes","No")</f>
        <v>No</v>
      </c>
    </row>
    <row r="53" customFormat="false" ht="15" hidden="false" customHeight="false" outlineLevel="0" collapsed="false">
      <c r="A53" s="6" t="s">
        <v>148</v>
      </c>
      <c r="B53" s="45" t="n">
        <v>41511</v>
      </c>
      <c r="C53" s="6" t="s">
        <v>181</v>
      </c>
      <c r="D53" s="6" t="s">
        <v>175</v>
      </c>
      <c r="E53" s="6" t="s">
        <v>187</v>
      </c>
      <c r="F53" s="34" t="n">
        <v>0.716884255409241</v>
      </c>
      <c r="G53" s="34" t="n">
        <v>0.59977941243494</v>
      </c>
      <c r="H53" s="34" t="n">
        <v>0.117104842974301</v>
      </c>
      <c r="I53" s="34" t="n">
        <v>0.195246519881179</v>
      </c>
      <c r="J53" s="35" t="n">
        <v>1.66</v>
      </c>
      <c r="K53" s="6" t="n">
        <v>1</v>
      </c>
      <c r="L53" s="35" t="n">
        <v>0.66</v>
      </c>
      <c r="M53" s="6" t="str">
        <f aca="false">IF(I53&lt;=0,"Below 0%",IF(I53&lt;=0.05,"0-5%",IF(I53&lt;=0.1,"5-10%",IF(I53&lt;=0.2,"10-20%",IF(I53&lt;=0.4,"20-40%","Above 40%")))))</f>
        <v>10-20%</v>
      </c>
      <c r="N53" s="6" t="str">
        <f aca="false">IF(AND(H53&gt;=Summary!$B$25,I53&gt;=Summary!$B$26,I53&lt;=Summary!$B$27,J53&gt;=Summary!$B$28,J53&lt;=Summary!$B$29,F53*J53&gt;1),"Yes","No")</f>
        <v>No</v>
      </c>
    </row>
    <row r="54" customFormat="false" ht="15" hidden="false" customHeight="false" outlineLevel="0" collapsed="false">
      <c r="A54" s="6" t="s">
        <v>148</v>
      </c>
      <c r="B54" s="45" t="n">
        <v>41511</v>
      </c>
      <c r="C54" s="6" t="s">
        <v>181</v>
      </c>
      <c r="D54" s="6" t="s">
        <v>175</v>
      </c>
      <c r="E54" s="6" t="s">
        <v>174</v>
      </c>
      <c r="F54" s="34" t="n">
        <v>0.144811064004898</v>
      </c>
      <c r="G54" s="34" t="n">
        <v>0.2489084561605</v>
      </c>
      <c r="H54" s="34" t="n">
        <v>-0.104097392155602</v>
      </c>
      <c r="I54" s="34" t="n">
        <v>-0.418215571143467</v>
      </c>
      <c r="J54" s="35" t="n">
        <v>4</v>
      </c>
      <c r="K54" s="6" t="n">
        <v>0</v>
      </c>
      <c r="L54" s="35" t="n">
        <v>-1</v>
      </c>
      <c r="M54" s="6" t="str">
        <f aca="false">IF(I54&lt;=0,"Below 0%",IF(I54&lt;=0.05,"0-5%",IF(I54&lt;=0.1,"5-10%",IF(I54&lt;=0.2,"10-20%",IF(I54&lt;=0.4,"20-40%","Above 40%")))))</f>
        <v>Below 0%</v>
      </c>
      <c r="N54" s="6" t="str">
        <f aca="false">IF(AND(H54&gt;=Summary!$B$25,I54&gt;=Summary!$B$26,I54&lt;=Summary!$B$27,J54&gt;=Summary!$B$28,J54&lt;=Summary!$B$29,F54*J54&gt;1),"Yes","No")</f>
        <v>No</v>
      </c>
    </row>
    <row r="55" customFormat="false" ht="15" hidden="false" customHeight="false" outlineLevel="0" collapsed="false">
      <c r="A55" s="6" t="s">
        <v>148</v>
      </c>
      <c r="B55" s="45" t="n">
        <v>41511</v>
      </c>
      <c r="C55" s="6" t="s">
        <v>181</v>
      </c>
      <c r="D55" s="6" t="s">
        <v>175</v>
      </c>
      <c r="E55" s="6" t="s">
        <v>177</v>
      </c>
      <c r="F55" s="34" t="n">
        <v>0.1383046656847</v>
      </c>
      <c r="G55" s="34" t="n">
        <v>0.151312131404559</v>
      </c>
      <c r="H55" s="34" t="n">
        <v>-0.0130074657198594</v>
      </c>
      <c r="I55" s="34" t="n">
        <v>-0.0859644603450972</v>
      </c>
      <c r="J55" s="35" t="n">
        <v>6.58</v>
      </c>
      <c r="K55" s="6" t="n">
        <v>0</v>
      </c>
      <c r="L55" s="35" t="n">
        <v>-1</v>
      </c>
      <c r="M55" s="6" t="str">
        <f aca="false">IF(I55&lt;=0,"Below 0%",IF(I55&lt;=0.05,"0-5%",IF(I55&lt;=0.1,"5-10%",IF(I55&lt;=0.2,"10-20%",IF(I55&lt;=0.4,"20-40%","Above 40%")))))</f>
        <v>Below 0%</v>
      </c>
      <c r="N55" s="6" t="str">
        <f aca="false">IF(AND(H55&gt;=Summary!$B$25,I55&gt;=Summary!$B$26,I55&lt;=Summary!$B$27,J55&gt;=Summary!$B$28,J55&lt;=Summary!$B$29,F55*J55&gt;1),"Yes","No")</f>
        <v>No</v>
      </c>
    </row>
    <row r="56" customFormat="false" ht="15" hidden="false" customHeight="false" outlineLevel="0" collapsed="false">
      <c r="A56" s="6" t="s">
        <v>148</v>
      </c>
      <c r="B56" s="45" t="n">
        <v>41512</v>
      </c>
      <c r="C56" s="6" t="s">
        <v>176</v>
      </c>
      <c r="D56" s="6" t="s">
        <v>190</v>
      </c>
      <c r="E56" s="6" t="s">
        <v>187</v>
      </c>
      <c r="F56" s="34" t="n">
        <v>0.544974088668823</v>
      </c>
      <c r="G56" s="34" t="n">
        <v>0.401042596493734</v>
      </c>
      <c r="H56" s="34" t="n">
        <v>0.14393149217509</v>
      </c>
      <c r="I56" s="34" t="n">
        <v>0.358893278253894</v>
      </c>
      <c r="J56" s="35" t="n">
        <v>2.5</v>
      </c>
      <c r="K56" s="6" t="n">
        <v>0</v>
      </c>
      <c r="L56" s="35" t="n">
        <v>-1</v>
      </c>
      <c r="M56" s="6" t="str">
        <f aca="false">IF(I56&lt;=0,"Below 0%",IF(I56&lt;=0.05,"0-5%",IF(I56&lt;=0.1,"5-10%",IF(I56&lt;=0.2,"10-20%",IF(I56&lt;=0.4,"20-40%","Above 40%")))))</f>
        <v>20-40%</v>
      </c>
      <c r="N56" s="6" t="str">
        <f aca="false">IF(AND(H56&gt;=Summary!$B$25,I56&gt;=Summary!$B$26,I56&lt;=Summary!$B$27,J56&gt;=Summary!$B$28,J56&lt;=Summary!$B$29,F56*J56&gt;1),"Yes","No")</f>
        <v>Yes</v>
      </c>
    </row>
    <row r="57" customFormat="false" ht="15" hidden="false" customHeight="false" outlineLevel="0" collapsed="false">
      <c r="A57" s="6" t="s">
        <v>148</v>
      </c>
      <c r="B57" s="45" t="n">
        <v>41512</v>
      </c>
      <c r="C57" s="6" t="s">
        <v>176</v>
      </c>
      <c r="D57" s="6" t="s">
        <v>190</v>
      </c>
      <c r="E57" s="6" t="s">
        <v>174</v>
      </c>
      <c r="F57" s="34" t="n">
        <v>0.285807937383652</v>
      </c>
      <c r="G57" s="34" t="n">
        <v>0.285642874995537</v>
      </c>
      <c r="H57" s="34" t="n">
        <v>0.000165062388114923</v>
      </c>
      <c r="I57" s="34" t="n">
        <v>0.000577862787991768</v>
      </c>
      <c r="J57" s="35" t="n">
        <v>3.51</v>
      </c>
      <c r="K57" s="6" t="n">
        <v>1</v>
      </c>
      <c r="L57" s="35" t="n">
        <v>2.51</v>
      </c>
      <c r="M57" s="6" t="str">
        <f aca="false">IF(I57&lt;=0,"Below 0%",IF(I57&lt;=0.05,"0-5%",IF(I57&lt;=0.1,"5-10%",IF(I57&lt;=0.2,"10-20%",IF(I57&lt;=0.4,"20-40%","Above 40%")))))</f>
        <v>0-5%</v>
      </c>
      <c r="N57" s="6" t="str">
        <f aca="false">IF(AND(H57&gt;=Summary!$B$25,I57&gt;=Summary!$B$26,I57&lt;=Summary!$B$27,J57&gt;=Summary!$B$28,J57&lt;=Summary!$B$29,F57*J57&gt;1),"Yes","No")</f>
        <v>No</v>
      </c>
    </row>
    <row r="58" customFormat="false" ht="15" hidden="false" customHeight="false" outlineLevel="0" collapsed="false">
      <c r="A58" s="6" t="s">
        <v>148</v>
      </c>
      <c r="B58" s="45" t="n">
        <v>41512</v>
      </c>
      <c r="C58" s="6" t="s">
        <v>176</v>
      </c>
      <c r="D58" s="6" t="s">
        <v>190</v>
      </c>
      <c r="E58" s="6" t="s">
        <v>177</v>
      </c>
      <c r="F58" s="34" t="n">
        <v>0.169217959046364</v>
      </c>
      <c r="G58" s="34" t="n">
        <v>0.313314528510729</v>
      </c>
      <c r="H58" s="34" t="n">
        <v>-0.144096569464366</v>
      </c>
      <c r="I58" s="34" t="n">
        <v>-0.459910270198118</v>
      </c>
      <c r="J58" s="35" t="n">
        <v>3.2</v>
      </c>
      <c r="K58" s="6" t="n">
        <v>0</v>
      </c>
      <c r="L58" s="35" t="n">
        <v>-1</v>
      </c>
      <c r="M58" s="6" t="str">
        <f aca="false">IF(I58&lt;=0,"Below 0%",IF(I58&lt;=0.05,"0-5%",IF(I58&lt;=0.1,"5-10%",IF(I58&lt;=0.2,"10-20%",IF(I58&lt;=0.4,"20-40%","Above 40%")))))</f>
        <v>Below 0%</v>
      </c>
      <c r="N58" s="6" t="str">
        <f aca="false">IF(AND(H58&gt;=Summary!$B$25,I58&gt;=Summary!$B$26,I58&lt;=Summary!$B$27,J58&gt;=Summary!$B$28,J58&lt;=Summary!$B$29,F58*J58&gt;1),"Yes","No")</f>
        <v>No</v>
      </c>
    </row>
    <row r="59" customFormat="false" ht="15" hidden="false" customHeight="false" outlineLevel="0" collapsed="false">
      <c r="A59" s="6" t="s">
        <v>148</v>
      </c>
      <c r="B59" s="45" t="n">
        <v>41517</v>
      </c>
      <c r="C59" s="6" t="s">
        <v>180</v>
      </c>
      <c r="D59" s="6" t="s">
        <v>191</v>
      </c>
      <c r="E59" s="6" t="s">
        <v>187</v>
      </c>
      <c r="F59" s="34" t="n">
        <v>0.564749896526337</v>
      </c>
      <c r="G59" s="34" t="n">
        <v>0.382434174185233</v>
      </c>
      <c r="H59" s="34" t="n">
        <v>0.182315722341104</v>
      </c>
      <c r="I59" s="34" t="n">
        <v>0.476724452592457</v>
      </c>
      <c r="J59" s="35" t="n">
        <v>2.6</v>
      </c>
      <c r="K59" s="6" t="n">
        <v>1</v>
      </c>
      <c r="L59" s="35" t="n">
        <v>1.6</v>
      </c>
      <c r="M59" s="6" t="str">
        <f aca="false">IF(I59&lt;=0,"Below 0%",IF(I59&lt;=0.05,"0-5%",IF(I59&lt;=0.1,"5-10%",IF(I59&lt;=0.2,"10-20%",IF(I59&lt;=0.4,"20-40%","Above 40%")))))</f>
        <v>Above 40%</v>
      </c>
      <c r="N59" s="6" t="str">
        <f aca="false">IF(AND(H59&gt;=Summary!$B$25,I59&gt;=Summary!$B$26,I59&lt;=Summary!$B$27,J59&gt;=Summary!$B$28,J59&lt;=Summary!$B$29,F59*J59&gt;1),"Yes","No")</f>
        <v>No</v>
      </c>
    </row>
    <row r="60" customFormat="false" ht="15" hidden="false" customHeight="false" outlineLevel="0" collapsed="false">
      <c r="A60" s="6" t="s">
        <v>148</v>
      </c>
      <c r="B60" s="45" t="n">
        <v>41517</v>
      </c>
      <c r="C60" s="6" t="s">
        <v>180</v>
      </c>
      <c r="D60" s="6" t="s">
        <v>191</v>
      </c>
      <c r="E60" s="6" t="s">
        <v>174</v>
      </c>
      <c r="F60" s="34" t="n">
        <v>0.33984050154686</v>
      </c>
      <c r="G60" s="34" t="n">
        <v>0.296814582949733</v>
      </c>
      <c r="H60" s="34" t="n">
        <v>0.0430259185971267</v>
      </c>
      <c r="I60" s="34" t="n">
        <v>0.144958910608558</v>
      </c>
      <c r="J60" s="35" t="n">
        <v>3.35</v>
      </c>
      <c r="K60" s="6" t="n">
        <v>0</v>
      </c>
      <c r="L60" s="35" t="n">
        <v>-1</v>
      </c>
      <c r="M60" s="6" t="str">
        <f aca="false">IF(I60&lt;=0,"Below 0%",IF(I60&lt;=0.05,"0-5%",IF(I60&lt;=0.1,"5-10%",IF(I60&lt;=0.2,"10-20%",IF(I60&lt;=0.4,"20-40%","Above 40%")))))</f>
        <v>10-20%</v>
      </c>
      <c r="N60" s="6" t="str">
        <f aca="false">IF(AND(H60&gt;=Summary!$B$25,I60&gt;=Summary!$B$26,I60&lt;=Summary!$B$27,J60&gt;=Summary!$B$28,J60&lt;=Summary!$B$29,F60*J60&gt;1),"Yes","No")</f>
        <v>Yes</v>
      </c>
    </row>
    <row r="61" customFormat="false" ht="15" hidden="false" customHeight="false" outlineLevel="0" collapsed="false">
      <c r="A61" s="6" t="s">
        <v>148</v>
      </c>
      <c r="B61" s="45" t="n">
        <v>41517</v>
      </c>
      <c r="C61" s="6" t="s">
        <v>180</v>
      </c>
      <c r="D61" s="6" t="s">
        <v>191</v>
      </c>
      <c r="E61" s="6" t="s">
        <v>177</v>
      </c>
      <c r="F61" s="34" t="n">
        <v>0.0954096168279648</v>
      </c>
      <c r="G61" s="34" t="n">
        <v>0.320751242865034</v>
      </c>
      <c r="H61" s="34" t="n">
        <v>-0.225341626037069</v>
      </c>
      <c r="I61" s="34" t="n">
        <v>-0.702543266938762</v>
      </c>
      <c r="J61" s="35" t="n">
        <v>3.1</v>
      </c>
      <c r="K61" s="6" t="n">
        <v>0</v>
      </c>
      <c r="L61" s="35" t="n">
        <v>-1</v>
      </c>
      <c r="M61" s="6" t="str">
        <f aca="false">IF(I61&lt;=0,"Below 0%",IF(I61&lt;=0.05,"0-5%",IF(I61&lt;=0.1,"5-10%",IF(I61&lt;=0.2,"10-20%",IF(I61&lt;=0.4,"20-40%","Above 40%")))))</f>
        <v>Below 0%</v>
      </c>
      <c r="N61" s="6" t="str">
        <f aca="false">IF(AND(H61&gt;=Summary!$B$25,I61&gt;=Summary!$B$26,I61&lt;=Summary!$B$27,J61&gt;=Summary!$B$28,J61&lt;=Summary!$B$29,F61*J61&gt;1),"Yes","No")</f>
        <v>No</v>
      </c>
    </row>
    <row r="62" customFormat="false" ht="15" hidden="false" customHeight="false" outlineLevel="0" collapsed="false">
      <c r="A62" s="6" t="s">
        <v>148</v>
      </c>
      <c r="B62" s="45" t="n">
        <v>41517</v>
      </c>
      <c r="C62" s="6" t="s">
        <v>194</v>
      </c>
      <c r="D62" s="6" t="s">
        <v>186</v>
      </c>
      <c r="E62" s="6" t="s">
        <v>187</v>
      </c>
      <c r="F62" s="34" t="n">
        <v>0.637581825256348</v>
      </c>
      <c r="G62" s="34" t="n">
        <v>0.833881729275203</v>
      </c>
      <c r="H62" s="34" t="n">
        <v>-0.196299904018856</v>
      </c>
      <c r="I62" s="34" t="n">
        <v>-0.235404970665896</v>
      </c>
      <c r="J62" s="35" t="n">
        <v>1.2</v>
      </c>
      <c r="K62" s="6" t="n">
        <v>1</v>
      </c>
      <c r="L62" s="35" t="n">
        <v>0.2</v>
      </c>
      <c r="M62" s="6" t="str">
        <f aca="false">IF(I62&lt;=0,"Below 0%",IF(I62&lt;=0.05,"0-5%",IF(I62&lt;=0.1,"5-10%",IF(I62&lt;=0.2,"10-20%",IF(I62&lt;=0.4,"20-40%","Above 40%")))))</f>
        <v>Below 0%</v>
      </c>
      <c r="N62" s="6" t="str">
        <f aca="false">IF(AND(H62&gt;=Summary!$B$25,I62&gt;=Summary!$B$26,I62&lt;=Summary!$B$27,J62&gt;=Summary!$B$28,J62&lt;=Summary!$B$29,F62*J62&gt;1),"Yes","No")</f>
        <v>No</v>
      </c>
    </row>
    <row r="63" customFormat="false" ht="15" hidden="false" customHeight="false" outlineLevel="0" collapsed="false">
      <c r="A63" s="6" t="s">
        <v>148</v>
      </c>
      <c r="B63" s="45" t="n">
        <v>41517</v>
      </c>
      <c r="C63" s="6" t="s">
        <v>194</v>
      </c>
      <c r="D63" s="6" t="s">
        <v>186</v>
      </c>
      <c r="E63" s="6" t="s">
        <v>174</v>
      </c>
      <c r="F63" s="34" t="n">
        <v>0.249131619930267</v>
      </c>
      <c r="G63" s="34" t="n">
        <v>0.117448130883832</v>
      </c>
      <c r="H63" s="34" t="n">
        <v>0.131683489046436</v>
      </c>
      <c r="I63" s="34" t="n">
        <v>1.12120548922728</v>
      </c>
      <c r="J63" s="35" t="n">
        <v>8.52</v>
      </c>
      <c r="K63" s="6" t="n">
        <v>0</v>
      </c>
      <c r="L63" s="35" t="n">
        <v>-1</v>
      </c>
      <c r="M63" s="6" t="str">
        <f aca="false">IF(I63&lt;=0,"Below 0%",IF(I63&lt;=0.05,"0-5%",IF(I63&lt;=0.1,"5-10%",IF(I63&lt;=0.2,"10-20%",IF(I63&lt;=0.4,"20-40%","Above 40%")))))</f>
        <v>Above 40%</v>
      </c>
      <c r="N63" s="6" t="str">
        <f aca="false">IF(AND(H63&gt;=Summary!$B$25,I63&gt;=Summary!$B$26,I63&lt;=Summary!$B$27,J63&gt;=Summary!$B$28,J63&lt;=Summary!$B$29,F63*J63&gt;1),"Yes","No")</f>
        <v>No</v>
      </c>
    </row>
    <row r="64" customFormat="false" ht="15" hidden="false" customHeight="false" outlineLevel="0" collapsed="false">
      <c r="A64" s="6" t="s">
        <v>148</v>
      </c>
      <c r="B64" s="45" t="n">
        <v>41517</v>
      </c>
      <c r="C64" s="6" t="s">
        <v>194</v>
      </c>
      <c r="D64" s="6" t="s">
        <v>186</v>
      </c>
      <c r="E64" s="6" t="s">
        <v>177</v>
      </c>
      <c r="F64" s="34" t="n">
        <v>0.113286517560482</v>
      </c>
      <c r="G64" s="34" t="n">
        <v>0.0486701398409652</v>
      </c>
      <c r="H64" s="34" t="n">
        <v>0.0646163777195168</v>
      </c>
      <c r="I64" s="34" t="n">
        <v>1.32763903967931</v>
      </c>
      <c r="J64" s="35" t="n">
        <v>20.56</v>
      </c>
      <c r="K64" s="6" t="n">
        <v>0</v>
      </c>
      <c r="L64" s="35" t="n">
        <v>-1</v>
      </c>
      <c r="M64" s="6" t="str">
        <f aca="false">IF(I64&lt;=0,"Below 0%",IF(I64&lt;=0.05,"0-5%",IF(I64&lt;=0.1,"5-10%",IF(I64&lt;=0.2,"10-20%",IF(I64&lt;=0.4,"20-40%","Above 40%")))))</f>
        <v>Above 40%</v>
      </c>
      <c r="N64" s="6" t="str">
        <f aca="false">IF(AND(H64&gt;=Summary!$B$25,I64&gt;=Summary!$B$26,I64&lt;=Summary!$B$27,J64&gt;=Summary!$B$28,J64&lt;=Summary!$B$29,F64*J64&gt;1),"Yes","No")</f>
        <v>No</v>
      </c>
    </row>
    <row r="65" customFormat="false" ht="15" hidden="false" customHeight="false" outlineLevel="0" collapsed="false">
      <c r="A65" s="6" t="s">
        <v>148</v>
      </c>
      <c r="B65" s="45" t="n">
        <v>41517</v>
      </c>
      <c r="C65" s="6" t="s">
        <v>188</v>
      </c>
      <c r="D65" s="6" t="s">
        <v>184</v>
      </c>
      <c r="E65" s="6" t="s">
        <v>187</v>
      </c>
      <c r="F65" s="34" t="n">
        <v>0.445350617170334</v>
      </c>
      <c r="G65" s="34" t="n">
        <v>0.453681299688904</v>
      </c>
      <c r="H65" s="34" t="n">
        <v>-0.00833068251857039</v>
      </c>
      <c r="I65" s="34" t="n">
        <v>-0.0183624110675993</v>
      </c>
      <c r="J65" s="35" t="n">
        <v>2.18</v>
      </c>
      <c r="K65" s="6" t="n">
        <v>1</v>
      </c>
      <c r="L65" s="35" t="n">
        <v>1.18</v>
      </c>
      <c r="M65" s="6" t="str">
        <f aca="false">IF(I65&lt;=0,"Below 0%",IF(I65&lt;=0.05,"0-5%",IF(I65&lt;=0.1,"5-10%",IF(I65&lt;=0.2,"10-20%",IF(I65&lt;=0.4,"20-40%","Above 40%")))))</f>
        <v>Below 0%</v>
      </c>
      <c r="N65" s="6" t="str">
        <f aca="false">IF(AND(H65&gt;=Summary!$B$25,I65&gt;=Summary!$B$26,I65&lt;=Summary!$B$27,J65&gt;=Summary!$B$28,J65&lt;=Summary!$B$29,F65*J65&gt;1),"Yes","No")</f>
        <v>No</v>
      </c>
    </row>
    <row r="66" customFormat="false" ht="15" hidden="false" customHeight="false" outlineLevel="0" collapsed="false">
      <c r="A66" s="6" t="s">
        <v>148</v>
      </c>
      <c r="B66" s="45" t="n">
        <v>41517</v>
      </c>
      <c r="C66" s="6" t="s">
        <v>188</v>
      </c>
      <c r="D66" s="6" t="s">
        <v>184</v>
      </c>
      <c r="E66" s="6" t="s">
        <v>174</v>
      </c>
      <c r="F66" s="34" t="n">
        <v>0.326919466257095</v>
      </c>
      <c r="G66" s="34" t="n">
        <v>0.282578638091946</v>
      </c>
      <c r="H66" s="34" t="n">
        <v>0.0443408281651493</v>
      </c>
      <c r="I66" s="34" t="n">
        <v>0.15691500413673</v>
      </c>
      <c r="J66" s="35" t="n">
        <v>3.5</v>
      </c>
      <c r="K66" s="6" t="n">
        <v>0</v>
      </c>
      <c r="L66" s="35" t="n">
        <v>-1</v>
      </c>
      <c r="M66" s="6" t="str">
        <f aca="false">IF(I66&lt;=0,"Below 0%",IF(I66&lt;=0.05,"0-5%",IF(I66&lt;=0.1,"5-10%",IF(I66&lt;=0.2,"10-20%",IF(I66&lt;=0.4,"20-40%","Above 40%")))))</f>
        <v>10-20%</v>
      </c>
      <c r="N66" s="6" t="str">
        <f aca="false">IF(AND(H66&gt;=Summary!$B$25,I66&gt;=Summary!$B$26,I66&lt;=Summary!$B$27,J66&gt;=Summary!$B$28,J66&lt;=Summary!$B$29,F66*J66&gt;1),"Yes","No")</f>
        <v>Yes</v>
      </c>
    </row>
    <row r="67" customFormat="false" ht="15" hidden="false" customHeight="false" outlineLevel="0" collapsed="false">
      <c r="A67" s="6" t="s">
        <v>148</v>
      </c>
      <c r="B67" s="45" t="n">
        <v>41517</v>
      </c>
      <c r="C67" s="6" t="s">
        <v>188</v>
      </c>
      <c r="D67" s="6" t="s">
        <v>184</v>
      </c>
      <c r="E67" s="6" t="s">
        <v>177</v>
      </c>
      <c r="F67" s="34" t="n">
        <v>0.227729886770248</v>
      </c>
      <c r="G67" s="34" t="n">
        <v>0.26374006221915</v>
      </c>
      <c r="H67" s="34" t="n">
        <v>-0.0360101754489013</v>
      </c>
      <c r="I67" s="34" t="n">
        <v>-0.136536615430762</v>
      </c>
      <c r="J67" s="35" t="n">
        <v>3.75</v>
      </c>
      <c r="K67" s="6" t="n">
        <v>0</v>
      </c>
      <c r="L67" s="35" t="n">
        <v>-1</v>
      </c>
      <c r="M67" s="6" t="str">
        <f aca="false">IF(I67&lt;=0,"Below 0%",IF(I67&lt;=0.05,"0-5%",IF(I67&lt;=0.1,"5-10%",IF(I67&lt;=0.2,"10-20%",IF(I67&lt;=0.4,"20-40%","Above 40%")))))</f>
        <v>Below 0%</v>
      </c>
      <c r="N67" s="6" t="str">
        <f aca="false">IF(AND(H67&gt;=Summary!$B$25,I67&gt;=Summary!$B$26,I67&lt;=Summary!$B$27,J67&gt;=Summary!$B$28,J67&lt;=Summary!$B$29,F67*J67&gt;1),"Yes","No")</f>
        <v>No</v>
      </c>
    </row>
    <row r="68" customFormat="false" ht="15" hidden="false" customHeight="false" outlineLevel="0" collapsed="false">
      <c r="A68" s="6" t="s">
        <v>148</v>
      </c>
      <c r="B68" s="45" t="n">
        <v>41517</v>
      </c>
      <c r="C68" s="6" t="s">
        <v>172</v>
      </c>
      <c r="D68" s="6" t="s">
        <v>179</v>
      </c>
      <c r="E68" s="6" t="s">
        <v>187</v>
      </c>
      <c r="F68" s="34" t="n">
        <v>0.375198006629944</v>
      </c>
      <c r="G68" s="34" t="n">
        <v>0.325951729285892</v>
      </c>
      <c r="H68" s="34" t="n">
        <v>0.0492462773440519</v>
      </c>
      <c r="I68" s="34" t="n">
        <v>0.151084571485301</v>
      </c>
      <c r="J68" s="35" t="n">
        <v>3.06</v>
      </c>
      <c r="K68" s="6" t="n">
        <v>1</v>
      </c>
      <c r="L68" s="35" t="n">
        <v>2.06</v>
      </c>
      <c r="M68" s="6" t="str">
        <f aca="false">IF(I68&lt;=0,"Below 0%",IF(I68&lt;=0.05,"0-5%",IF(I68&lt;=0.1,"5-10%",IF(I68&lt;=0.2,"10-20%",IF(I68&lt;=0.4,"20-40%","Above 40%")))))</f>
        <v>10-20%</v>
      </c>
      <c r="N68" s="6" t="str">
        <f aca="false">IF(AND(H68&gt;=Summary!$B$25,I68&gt;=Summary!$B$26,I68&lt;=Summary!$B$27,J68&gt;=Summary!$B$28,J68&lt;=Summary!$B$29,F68*J68&gt;1),"Yes","No")</f>
        <v>Yes</v>
      </c>
    </row>
    <row r="69" customFormat="false" ht="15" hidden="false" customHeight="false" outlineLevel="0" collapsed="false">
      <c r="A69" s="6" t="s">
        <v>148</v>
      </c>
      <c r="B69" s="45" t="n">
        <v>41517</v>
      </c>
      <c r="C69" s="6" t="s">
        <v>172</v>
      </c>
      <c r="D69" s="6" t="s">
        <v>179</v>
      </c>
      <c r="E69" s="6" t="s">
        <v>174</v>
      </c>
      <c r="F69" s="34" t="n">
        <v>0.249436348676682</v>
      </c>
      <c r="G69" s="34" t="n">
        <v>0.293356556357303</v>
      </c>
      <c r="H69" s="34" t="n">
        <v>-0.0439202076806213</v>
      </c>
      <c r="I69" s="34" t="n">
        <v>-0.149716127793399</v>
      </c>
      <c r="J69" s="35" t="n">
        <v>3.4</v>
      </c>
      <c r="K69" s="6" t="n">
        <v>0</v>
      </c>
      <c r="L69" s="35" t="n">
        <v>-1</v>
      </c>
      <c r="M69" s="6" t="str">
        <f aca="false">IF(I69&lt;=0,"Below 0%",IF(I69&lt;=0.05,"0-5%",IF(I69&lt;=0.1,"5-10%",IF(I69&lt;=0.2,"10-20%",IF(I69&lt;=0.4,"20-40%","Above 40%")))))</f>
        <v>Below 0%</v>
      </c>
      <c r="N69" s="6" t="str">
        <f aca="false">IF(AND(H69&gt;=Summary!$B$25,I69&gt;=Summary!$B$26,I69&lt;=Summary!$B$27,J69&gt;=Summary!$B$28,J69&lt;=Summary!$B$29,F69*J69&gt;1),"Yes","No")</f>
        <v>No</v>
      </c>
    </row>
    <row r="70" customFormat="false" ht="15" hidden="false" customHeight="false" outlineLevel="0" collapsed="false">
      <c r="A70" s="6" t="s">
        <v>148</v>
      </c>
      <c r="B70" s="45" t="n">
        <v>41517</v>
      </c>
      <c r="C70" s="6" t="s">
        <v>172</v>
      </c>
      <c r="D70" s="6" t="s">
        <v>179</v>
      </c>
      <c r="E70" s="6" t="s">
        <v>177</v>
      </c>
      <c r="F70" s="34" t="n">
        <v>0.375365674495697</v>
      </c>
      <c r="G70" s="34" t="n">
        <v>0.380691714356805</v>
      </c>
      <c r="H70" s="34" t="n">
        <v>-0.00532603986110813</v>
      </c>
      <c r="I70" s="34" t="n">
        <v>-0.0139904275828716</v>
      </c>
      <c r="J70" s="35" t="n">
        <v>2.62</v>
      </c>
      <c r="K70" s="6" t="n">
        <v>0</v>
      </c>
      <c r="L70" s="35" t="n">
        <v>-1</v>
      </c>
      <c r="M70" s="6" t="str">
        <f aca="false">IF(I70&lt;=0,"Below 0%",IF(I70&lt;=0.05,"0-5%",IF(I70&lt;=0.1,"5-10%",IF(I70&lt;=0.2,"10-20%",IF(I70&lt;=0.4,"20-40%","Above 40%")))))</f>
        <v>Below 0%</v>
      </c>
      <c r="N70" s="6" t="str">
        <f aca="false">IF(AND(H70&gt;=Summary!$B$25,I70&gt;=Summary!$B$26,I70&lt;=Summary!$B$27,J70&gt;=Summary!$B$28,J70&lt;=Summary!$B$29,F70*J70&gt;1),"Yes","No")</f>
        <v>No</v>
      </c>
    </row>
    <row r="71" customFormat="false" ht="15" hidden="false" customHeight="false" outlineLevel="0" collapsed="false">
      <c r="A71" s="6" t="s">
        <v>148</v>
      </c>
      <c r="B71" s="45" t="n">
        <v>41517</v>
      </c>
      <c r="C71" s="6" t="s">
        <v>189</v>
      </c>
      <c r="D71" s="6" t="s">
        <v>192</v>
      </c>
      <c r="E71" s="6" t="s">
        <v>187</v>
      </c>
      <c r="F71" s="34" t="n">
        <v>0.444039136171341</v>
      </c>
      <c r="G71" s="34" t="n">
        <v>0.491403078808302</v>
      </c>
      <c r="H71" s="34" t="n">
        <v>-0.0473639426369611</v>
      </c>
      <c r="I71" s="34" t="n">
        <v>-0.096385115762447</v>
      </c>
      <c r="J71" s="35" t="n">
        <v>2.02</v>
      </c>
      <c r="K71" s="6" t="n">
        <v>0</v>
      </c>
      <c r="L71" s="35" t="n">
        <v>-1</v>
      </c>
      <c r="M71" s="6" t="str">
        <f aca="false">IF(I71&lt;=0,"Below 0%",IF(I71&lt;=0.05,"0-5%",IF(I71&lt;=0.1,"5-10%",IF(I71&lt;=0.2,"10-20%",IF(I71&lt;=0.4,"20-40%","Above 40%")))))</f>
        <v>Below 0%</v>
      </c>
      <c r="N71" s="6" t="str">
        <f aca="false">IF(AND(H71&gt;=Summary!$B$25,I71&gt;=Summary!$B$26,I71&lt;=Summary!$B$27,J71&gt;=Summary!$B$28,J71&lt;=Summary!$B$29,F71*J71&gt;1),"Yes","No")</f>
        <v>No</v>
      </c>
    </row>
    <row r="72" customFormat="false" ht="15" hidden="false" customHeight="false" outlineLevel="0" collapsed="false">
      <c r="A72" s="6" t="s">
        <v>148</v>
      </c>
      <c r="B72" s="45" t="n">
        <v>41517</v>
      </c>
      <c r="C72" s="6" t="s">
        <v>189</v>
      </c>
      <c r="D72" s="6" t="s">
        <v>192</v>
      </c>
      <c r="E72" s="6" t="s">
        <v>174</v>
      </c>
      <c r="F72" s="34" t="n">
        <v>0.343072652816773</v>
      </c>
      <c r="G72" s="34" t="n">
        <v>0.280405146664624</v>
      </c>
      <c r="H72" s="34" t="n">
        <v>0.0626675061521481</v>
      </c>
      <c r="I72" s="34" t="n">
        <v>0.223489143824813</v>
      </c>
      <c r="J72" s="35" t="n">
        <v>3.54</v>
      </c>
      <c r="K72" s="6" t="n">
        <v>0</v>
      </c>
      <c r="L72" s="35" t="n">
        <v>-1</v>
      </c>
      <c r="M72" s="6" t="str">
        <f aca="false">IF(I72&lt;=0,"Below 0%",IF(I72&lt;=0.05,"0-5%",IF(I72&lt;=0.1,"5-10%",IF(I72&lt;=0.2,"10-20%",IF(I72&lt;=0.4,"20-40%","Above 40%")))))</f>
        <v>20-40%</v>
      </c>
      <c r="N72" s="6" t="str">
        <f aca="false">IF(AND(H72&gt;=Summary!$B$25,I72&gt;=Summary!$B$26,I72&lt;=Summary!$B$27,J72&gt;=Summary!$B$28,J72&lt;=Summary!$B$29,F72*J72&gt;1),"Yes","No")</f>
        <v>Yes</v>
      </c>
    </row>
    <row r="73" customFormat="false" ht="15" hidden="false" customHeight="false" outlineLevel="0" collapsed="false">
      <c r="A73" s="6" t="s">
        <v>148</v>
      </c>
      <c r="B73" s="45" t="n">
        <v>41517</v>
      </c>
      <c r="C73" s="6" t="s">
        <v>189</v>
      </c>
      <c r="D73" s="6" t="s">
        <v>192</v>
      </c>
      <c r="E73" s="6" t="s">
        <v>177</v>
      </c>
      <c r="F73" s="34" t="n">
        <v>0.21288825571537</v>
      </c>
      <c r="G73" s="34" t="n">
        <v>0.228191774527074</v>
      </c>
      <c r="H73" s="34" t="n">
        <v>-0.0153035188117034</v>
      </c>
      <c r="I73" s="34" t="n">
        <v>-0.067064287673909</v>
      </c>
      <c r="J73" s="35" t="n">
        <v>4.35</v>
      </c>
      <c r="K73" s="6" t="n">
        <v>1</v>
      </c>
      <c r="L73" s="35" t="n">
        <v>3.35</v>
      </c>
      <c r="M73" s="6" t="str">
        <f aca="false">IF(I73&lt;=0,"Below 0%",IF(I73&lt;=0.05,"0-5%",IF(I73&lt;=0.1,"5-10%",IF(I73&lt;=0.2,"10-20%",IF(I73&lt;=0.4,"20-40%","Above 40%")))))</f>
        <v>Below 0%</v>
      </c>
      <c r="N73" s="6" t="str">
        <f aca="false">IF(AND(H73&gt;=Summary!$B$25,I73&gt;=Summary!$B$26,I73&lt;=Summary!$B$27,J73&gt;=Summary!$B$28,J73&lt;=Summary!$B$29,F73*J73&gt;1),"Yes","No")</f>
        <v>No</v>
      </c>
    </row>
    <row r="74" customFormat="false" ht="15" hidden="false" customHeight="false" outlineLevel="0" collapsed="false">
      <c r="A74" s="6" t="s">
        <v>148</v>
      </c>
      <c r="B74" s="45" t="n">
        <v>41518</v>
      </c>
      <c r="C74" s="6" t="s">
        <v>185</v>
      </c>
      <c r="D74" s="6" t="s">
        <v>181</v>
      </c>
      <c r="E74" s="6" t="s">
        <v>187</v>
      </c>
      <c r="F74" s="34" t="n">
        <v>0.327035903930664</v>
      </c>
      <c r="G74" s="34" t="n">
        <v>0.460199004975124</v>
      </c>
      <c r="H74" s="34" t="n">
        <v>-0.13316310104446</v>
      </c>
      <c r="I74" s="34" t="n">
        <v>-0.289359819566881</v>
      </c>
      <c r="J74" s="35" t="n">
        <v>2.17</v>
      </c>
      <c r="K74" s="6" t="n">
        <v>1</v>
      </c>
      <c r="L74" s="35" t="n">
        <v>1.17</v>
      </c>
      <c r="M74" s="6" t="str">
        <f aca="false">IF(I74&lt;=0,"Below 0%",IF(I74&lt;=0.05,"0-5%",IF(I74&lt;=0.1,"5-10%",IF(I74&lt;=0.2,"10-20%",IF(I74&lt;=0.4,"20-40%","Above 40%")))))</f>
        <v>Below 0%</v>
      </c>
      <c r="N74" s="6" t="str">
        <f aca="false">IF(AND(H74&gt;=Summary!$B$25,I74&gt;=Summary!$B$26,I74&lt;=Summary!$B$27,J74&gt;=Summary!$B$28,J74&lt;=Summary!$B$29,F74*J74&gt;1),"Yes","No")</f>
        <v>No</v>
      </c>
    </row>
    <row r="75" customFormat="false" ht="15" hidden="false" customHeight="false" outlineLevel="0" collapsed="false">
      <c r="A75" s="6" t="s">
        <v>148</v>
      </c>
      <c r="B75" s="45" t="n">
        <v>41518</v>
      </c>
      <c r="C75" s="6" t="s">
        <v>185</v>
      </c>
      <c r="D75" s="6" t="s">
        <v>181</v>
      </c>
      <c r="E75" s="6" t="s">
        <v>174</v>
      </c>
      <c r="F75" s="34" t="n">
        <v>0.434735059738159</v>
      </c>
      <c r="G75" s="34" t="n">
        <v>0.269900497512438</v>
      </c>
      <c r="H75" s="34" t="n">
        <v>0.164834562225721</v>
      </c>
      <c r="I75" s="34" t="n">
        <v>0.610723447140461</v>
      </c>
      <c r="J75" s="35" t="n">
        <v>3.7</v>
      </c>
      <c r="K75" s="6" t="n">
        <v>0</v>
      </c>
      <c r="L75" s="35" t="n">
        <v>-1</v>
      </c>
      <c r="M75" s="6" t="str">
        <f aca="false">IF(I75&lt;=0,"Below 0%",IF(I75&lt;=0.05,"0-5%",IF(I75&lt;=0.1,"5-10%",IF(I75&lt;=0.2,"10-20%",IF(I75&lt;=0.4,"20-40%","Above 40%")))))</f>
        <v>Above 40%</v>
      </c>
      <c r="N75" s="6" t="str">
        <f aca="false">IF(AND(H75&gt;=Summary!$B$25,I75&gt;=Summary!$B$26,I75&lt;=Summary!$B$27,J75&gt;=Summary!$B$28,J75&lt;=Summary!$B$29,F75*J75&gt;1),"Yes","No")</f>
        <v>No</v>
      </c>
    </row>
    <row r="76" customFormat="false" ht="15" hidden="false" customHeight="false" outlineLevel="0" collapsed="false">
      <c r="A76" s="6" t="s">
        <v>148</v>
      </c>
      <c r="B76" s="45" t="n">
        <v>41518</v>
      </c>
      <c r="C76" s="6" t="s">
        <v>185</v>
      </c>
      <c r="D76" s="6" t="s">
        <v>181</v>
      </c>
      <c r="E76" s="6" t="s">
        <v>177</v>
      </c>
      <c r="F76" s="34" t="n">
        <v>0.238229036331177</v>
      </c>
      <c r="G76" s="34" t="n">
        <v>0.269900497512438</v>
      </c>
      <c r="H76" s="34" t="n">
        <v>-0.031671461181261</v>
      </c>
      <c r="I76" s="34" t="n">
        <v>-0.117344952948082</v>
      </c>
      <c r="J76" s="35" t="n">
        <v>3.7</v>
      </c>
      <c r="K76" s="6" t="n">
        <v>0</v>
      </c>
      <c r="L76" s="35" t="n">
        <v>-1</v>
      </c>
      <c r="M76" s="6" t="str">
        <f aca="false">IF(I76&lt;=0,"Below 0%",IF(I76&lt;=0.05,"0-5%",IF(I76&lt;=0.1,"5-10%",IF(I76&lt;=0.2,"10-20%",IF(I76&lt;=0.4,"20-40%","Above 40%")))))</f>
        <v>Below 0%</v>
      </c>
      <c r="N76" s="6" t="str">
        <f aca="false">IF(AND(H76&gt;=Summary!$B$25,I76&gt;=Summary!$B$26,I76&lt;=Summary!$B$27,J76&gt;=Summary!$B$28,J76&lt;=Summary!$B$29,F76*J76&gt;1),"Yes","No")</f>
        <v>No</v>
      </c>
    </row>
    <row r="77" customFormat="false" ht="15" hidden="false" customHeight="false" outlineLevel="0" collapsed="false">
      <c r="A77" s="6" t="s">
        <v>148</v>
      </c>
      <c r="B77" s="45" t="n">
        <v>41518</v>
      </c>
      <c r="C77" s="6" t="s">
        <v>183</v>
      </c>
      <c r="D77" s="6" t="s">
        <v>176</v>
      </c>
      <c r="E77" s="6" t="s">
        <v>187</v>
      </c>
      <c r="F77" s="34" t="n">
        <v>0.168584257364273</v>
      </c>
      <c r="G77" s="34" t="n">
        <v>0.375604258726534</v>
      </c>
      <c r="H77" s="34" t="n">
        <v>-0.207020001362261</v>
      </c>
      <c r="I77" s="34" t="n">
        <v>-0.551165213259698</v>
      </c>
      <c r="J77" s="35" t="n">
        <v>2.64</v>
      </c>
      <c r="K77" s="6" t="n">
        <v>1</v>
      </c>
      <c r="L77" s="35" t="n">
        <v>1.64</v>
      </c>
      <c r="M77" s="6" t="str">
        <f aca="false">IF(I77&lt;=0,"Below 0%",IF(I77&lt;=0.05,"0-5%",IF(I77&lt;=0.1,"5-10%",IF(I77&lt;=0.2,"10-20%",IF(I77&lt;=0.4,"20-40%","Above 40%")))))</f>
        <v>Below 0%</v>
      </c>
      <c r="N77" s="6" t="str">
        <f aca="false">IF(AND(H77&gt;=Summary!$B$25,I77&gt;=Summary!$B$26,I77&lt;=Summary!$B$27,J77&gt;=Summary!$B$28,J77&lt;=Summary!$B$29,F77*J77&gt;1),"Yes","No")</f>
        <v>No</v>
      </c>
    </row>
    <row r="78" customFormat="false" ht="15" hidden="false" customHeight="false" outlineLevel="0" collapsed="false">
      <c r="A78" s="6" t="s">
        <v>148</v>
      </c>
      <c r="B78" s="45" t="n">
        <v>41518</v>
      </c>
      <c r="C78" s="6" t="s">
        <v>183</v>
      </c>
      <c r="D78" s="6" t="s">
        <v>176</v>
      </c>
      <c r="E78" s="6" t="s">
        <v>174</v>
      </c>
      <c r="F78" s="34" t="n">
        <v>0.248741969466209</v>
      </c>
      <c r="G78" s="34" t="n">
        <v>0.291645659717074</v>
      </c>
      <c r="H78" s="34" t="n">
        <v>-0.0429036902508641</v>
      </c>
      <c r="I78" s="34" t="n">
        <v>-0.147108961924841</v>
      </c>
      <c r="J78" s="35" t="n">
        <v>3.4</v>
      </c>
      <c r="K78" s="6" t="n">
        <v>0</v>
      </c>
      <c r="L78" s="35" t="n">
        <v>-1</v>
      </c>
      <c r="M78" s="6" t="str">
        <f aca="false">IF(I78&lt;=0,"Below 0%",IF(I78&lt;=0.05,"0-5%",IF(I78&lt;=0.1,"5-10%",IF(I78&lt;=0.2,"10-20%",IF(I78&lt;=0.4,"20-40%","Above 40%")))))</f>
        <v>Below 0%</v>
      </c>
      <c r="N78" s="6" t="str">
        <f aca="false">IF(AND(H78&gt;=Summary!$B$25,I78&gt;=Summary!$B$26,I78&lt;=Summary!$B$27,J78&gt;=Summary!$B$28,J78&lt;=Summary!$B$29,F78*J78&gt;1),"Yes","No")</f>
        <v>No</v>
      </c>
    </row>
    <row r="79" customFormat="false" ht="15" hidden="false" customHeight="false" outlineLevel="0" collapsed="false">
      <c r="A79" s="6" t="s">
        <v>148</v>
      </c>
      <c r="B79" s="45" t="n">
        <v>41518</v>
      </c>
      <c r="C79" s="6" t="s">
        <v>183</v>
      </c>
      <c r="D79" s="6" t="s">
        <v>176</v>
      </c>
      <c r="E79" s="6" t="s">
        <v>177</v>
      </c>
      <c r="F79" s="34" t="n">
        <v>0.582673728466034</v>
      </c>
      <c r="G79" s="34" t="n">
        <v>0.332750081556393</v>
      </c>
      <c r="H79" s="34" t="n">
        <v>0.249923646909641</v>
      </c>
      <c r="I79" s="34" t="n">
        <v>0.75108515598451</v>
      </c>
      <c r="J79" s="35" t="n">
        <v>2.98</v>
      </c>
      <c r="K79" s="6" t="n">
        <v>0</v>
      </c>
      <c r="L79" s="35" t="n">
        <v>-1</v>
      </c>
      <c r="M79" s="6" t="str">
        <f aca="false">IF(I79&lt;=0,"Below 0%",IF(I79&lt;=0.05,"0-5%",IF(I79&lt;=0.1,"5-10%",IF(I79&lt;=0.2,"10-20%",IF(I79&lt;=0.4,"20-40%","Above 40%")))))</f>
        <v>Above 40%</v>
      </c>
      <c r="N79" s="6" t="str">
        <f aca="false">IF(AND(H79&gt;=Summary!$B$25,I79&gt;=Summary!$B$26,I79&lt;=Summary!$B$27,J79&gt;=Summary!$B$28,J79&lt;=Summary!$B$29,F79*J79&gt;1),"Yes","No")</f>
        <v>No</v>
      </c>
    </row>
    <row r="80" customFormat="false" ht="15" hidden="false" customHeight="false" outlineLevel="0" collapsed="false">
      <c r="A80" s="6" t="s">
        <v>148</v>
      </c>
      <c r="B80" s="45" t="n">
        <v>41518</v>
      </c>
      <c r="C80" s="6" t="s">
        <v>178</v>
      </c>
      <c r="D80" s="6" t="s">
        <v>175</v>
      </c>
      <c r="E80" s="6" t="s">
        <v>187</v>
      </c>
      <c r="F80" s="34" t="n">
        <v>0.460912019014359</v>
      </c>
      <c r="G80" s="34" t="n">
        <v>0.369121854596141</v>
      </c>
      <c r="H80" s="34" t="n">
        <v>0.0917901644182174</v>
      </c>
      <c r="I80" s="34" t="n">
        <v>0.248671714435998</v>
      </c>
      <c r="J80" s="35" t="n">
        <v>2.7</v>
      </c>
      <c r="K80" s="6" t="n">
        <v>0</v>
      </c>
      <c r="L80" s="35" t="n">
        <v>-1</v>
      </c>
      <c r="M80" s="6" t="str">
        <f aca="false">IF(I80&lt;=0,"Below 0%",IF(I80&lt;=0.05,"0-5%",IF(I80&lt;=0.1,"5-10%",IF(I80&lt;=0.2,"10-20%",IF(I80&lt;=0.4,"20-40%","Above 40%")))))</f>
        <v>20-40%</v>
      </c>
      <c r="N80" s="6" t="str">
        <f aca="false">IF(AND(H80&gt;=Summary!$B$25,I80&gt;=Summary!$B$26,I80&lt;=Summary!$B$27,J80&gt;=Summary!$B$28,J80&lt;=Summary!$B$29,F80*J80&gt;1),"Yes","No")</f>
        <v>Yes</v>
      </c>
    </row>
    <row r="81" customFormat="false" ht="15" hidden="false" customHeight="false" outlineLevel="0" collapsed="false">
      <c r="A81" s="6" t="s">
        <v>148</v>
      </c>
      <c r="B81" s="45" t="n">
        <v>41518</v>
      </c>
      <c r="C81" s="6" t="s">
        <v>178</v>
      </c>
      <c r="D81" s="6" t="s">
        <v>175</v>
      </c>
      <c r="E81" s="6" t="s">
        <v>174</v>
      </c>
      <c r="F81" s="34" t="n">
        <v>0.323889851570129</v>
      </c>
      <c r="G81" s="34" t="n">
        <v>0.287212970435038</v>
      </c>
      <c r="H81" s="34" t="n">
        <v>0.0366768811350917</v>
      </c>
      <c r="I81" s="34" t="n">
        <v>0.127699250766905</v>
      </c>
      <c r="J81" s="35" t="n">
        <v>3.47</v>
      </c>
      <c r="K81" s="6" t="n">
        <v>0</v>
      </c>
      <c r="L81" s="35" t="n">
        <v>-1</v>
      </c>
      <c r="M81" s="6" t="str">
        <f aca="false">IF(I81&lt;=0,"Below 0%",IF(I81&lt;=0.05,"0-5%",IF(I81&lt;=0.1,"5-10%",IF(I81&lt;=0.2,"10-20%",IF(I81&lt;=0.4,"20-40%","Above 40%")))))</f>
        <v>10-20%</v>
      </c>
      <c r="N81" s="6" t="str">
        <f aca="false">IF(AND(H81&gt;=Summary!$B$25,I81&gt;=Summary!$B$26,I81&lt;=Summary!$B$27,J81&gt;=Summary!$B$28,J81&lt;=Summary!$B$29,F81*J81&gt;1),"Yes","No")</f>
        <v>Yes</v>
      </c>
    </row>
    <row r="82" customFormat="false" ht="15" hidden="false" customHeight="false" outlineLevel="0" collapsed="false">
      <c r="A82" s="6" t="s">
        <v>148</v>
      </c>
      <c r="B82" s="45" t="n">
        <v>41518</v>
      </c>
      <c r="C82" s="6" t="s">
        <v>178</v>
      </c>
      <c r="D82" s="6" t="s">
        <v>175</v>
      </c>
      <c r="E82" s="6" t="s">
        <v>177</v>
      </c>
      <c r="F82" s="34" t="n">
        <v>0.215198159217835</v>
      </c>
      <c r="G82" s="34" t="n">
        <v>0.343665174968821</v>
      </c>
      <c r="H82" s="34" t="n">
        <v>-0.128467015750987</v>
      </c>
      <c r="I82" s="34" t="n">
        <v>-0.37381447149145</v>
      </c>
      <c r="J82" s="35" t="n">
        <v>2.9</v>
      </c>
      <c r="K82" s="6" t="n">
        <v>1</v>
      </c>
      <c r="L82" s="35" t="n">
        <v>1.9</v>
      </c>
      <c r="M82" s="6" t="str">
        <f aca="false">IF(I82&lt;=0,"Below 0%",IF(I82&lt;=0.05,"0-5%",IF(I82&lt;=0.1,"5-10%",IF(I82&lt;=0.2,"10-20%",IF(I82&lt;=0.4,"20-40%","Above 40%")))))</f>
        <v>Below 0%</v>
      </c>
      <c r="N82" s="6" t="str">
        <f aca="false">IF(AND(H82&gt;=Summary!$B$25,I82&gt;=Summary!$B$26,I82&lt;=Summary!$B$27,J82&gt;=Summary!$B$28,J82&lt;=Summary!$B$29,F82*J82&gt;1),"Yes","No")</f>
        <v>No</v>
      </c>
    </row>
    <row r="83" customFormat="false" ht="15" hidden="false" customHeight="false" outlineLevel="0" collapsed="false">
      <c r="A83" s="6" t="s">
        <v>148</v>
      </c>
      <c r="B83" s="45" t="n">
        <v>41531</v>
      </c>
      <c r="C83" s="6" t="s">
        <v>182</v>
      </c>
      <c r="D83" s="6" t="s">
        <v>188</v>
      </c>
      <c r="E83" s="6" t="s">
        <v>187</v>
      </c>
      <c r="F83" s="34" t="n">
        <v>0.470279365777969</v>
      </c>
      <c r="G83" s="34" t="n">
        <v>0.453276977135</v>
      </c>
      <c r="H83" s="34" t="n">
        <v>0.0170023886429691</v>
      </c>
      <c r="I83" s="34" t="n">
        <v>0.0375099321179624</v>
      </c>
      <c r="J83" s="35" t="n">
        <v>2.2</v>
      </c>
      <c r="K83" s="6" t="n">
        <v>0</v>
      </c>
      <c r="L83" s="35" t="n">
        <v>-1</v>
      </c>
      <c r="M83" s="6" t="str">
        <f aca="false">IF(I83&lt;=0,"Below 0%",IF(I83&lt;=0.05,"0-5%",IF(I83&lt;=0.1,"5-10%",IF(I83&lt;=0.2,"10-20%",IF(I83&lt;=0.4,"20-40%","Above 40%")))))</f>
        <v>0-5%</v>
      </c>
      <c r="N83" s="6" t="str">
        <f aca="false">IF(AND(H83&gt;=Summary!$B$25,I83&gt;=Summary!$B$26,I83&lt;=Summary!$B$27,J83&gt;=Summary!$B$28,J83&lt;=Summary!$B$29,F83*J83&gt;1),"Yes","No")</f>
        <v>No</v>
      </c>
    </row>
    <row r="84" customFormat="false" ht="15" hidden="false" customHeight="false" outlineLevel="0" collapsed="false">
      <c r="A84" s="6" t="s">
        <v>148</v>
      </c>
      <c r="B84" s="45" t="n">
        <v>41531</v>
      </c>
      <c r="C84" s="6" t="s">
        <v>182</v>
      </c>
      <c r="D84" s="6" t="s">
        <v>188</v>
      </c>
      <c r="E84" s="6" t="s">
        <v>174</v>
      </c>
      <c r="F84" s="34" t="n">
        <v>0.271082907915115</v>
      </c>
      <c r="G84" s="34" t="n">
        <v>0.289046188317971</v>
      </c>
      <c r="H84" s="34" t="n">
        <v>-0.0179632804028559</v>
      </c>
      <c r="I84" s="34" t="n">
        <v>-0.0621467472288374</v>
      </c>
      <c r="J84" s="35" t="n">
        <v>3.45</v>
      </c>
      <c r="K84" s="6" t="n">
        <v>0</v>
      </c>
      <c r="L84" s="35" t="n">
        <v>-1</v>
      </c>
      <c r="M84" s="6" t="str">
        <f aca="false">IF(I84&lt;=0,"Below 0%",IF(I84&lt;=0.05,"0-5%",IF(I84&lt;=0.1,"5-10%",IF(I84&lt;=0.2,"10-20%",IF(I84&lt;=0.4,"20-40%","Above 40%")))))</f>
        <v>Below 0%</v>
      </c>
      <c r="N84" s="6" t="str">
        <f aca="false">IF(AND(H84&gt;=Summary!$B$25,I84&gt;=Summary!$B$26,I84&lt;=Summary!$B$27,J84&gt;=Summary!$B$28,J84&lt;=Summary!$B$29,F84*J84&gt;1),"Yes","No")</f>
        <v>No</v>
      </c>
    </row>
    <row r="85" customFormat="false" ht="15" hidden="false" customHeight="false" outlineLevel="0" collapsed="false">
      <c r="A85" s="6" t="s">
        <v>148</v>
      </c>
      <c r="B85" s="45" t="n">
        <v>41531</v>
      </c>
      <c r="C85" s="6" t="s">
        <v>182</v>
      </c>
      <c r="D85" s="6" t="s">
        <v>188</v>
      </c>
      <c r="E85" s="6" t="s">
        <v>177</v>
      </c>
      <c r="F85" s="34" t="n">
        <v>0.258637756109238</v>
      </c>
      <c r="G85" s="34" t="n">
        <v>0.257676834547029</v>
      </c>
      <c r="H85" s="34" t="n">
        <v>0.000960921562209116</v>
      </c>
      <c r="I85" s="34" t="n">
        <v>0.00372917326424904</v>
      </c>
      <c r="J85" s="35" t="n">
        <v>3.87</v>
      </c>
      <c r="K85" s="6" t="n">
        <v>1</v>
      </c>
      <c r="L85" s="35" t="n">
        <v>2.87</v>
      </c>
      <c r="M85" s="6" t="str">
        <f aca="false">IF(I85&lt;=0,"Below 0%",IF(I85&lt;=0.05,"0-5%",IF(I85&lt;=0.1,"5-10%",IF(I85&lt;=0.2,"10-20%",IF(I85&lt;=0.4,"20-40%","Above 40%")))))</f>
        <v>0-5%</v>
      </c>
      <c r="N85" s="6" t="str">
        <f aca="false">IF(AND(H85&gt;=Summary!$B$25,I85&gt;=Summary!$B$26,I85&lt;=Summary!$B$27,J85&gt;=Summary!$B$28,J85&lt;=Summary!$B$29,F85*J85&gt;1),"Yes","No")</f>
        <v>No</v>
      </c>
    </row>
    <row r="86" customFormat="false" ht="15" hidden="false" customHeight="false" outlineLevel="0" collapsed="false">
      <c r="A86" s="6" t="s">
        <v>148</v>
      </c>
      <c r="B86" s="45" t="n">
        <v>41531</v>
      </c>
      <c r="C86" s="6" t="s">
        <v>173</v>
      </c>
      <c r="D86" s="6" t="s">
        <v>190</v>
      </c>
      <c r="E86" s="6" t="s">
        <v>187</v>
      </c>
      <c r="F86" s="34" t="n">
        <v>0.373172044754028</v>
      </c>
      <c r="G86" s="34" t="n">
        <v>0.280243648091492</v>
      </c>
      <c r="H86" s="34" t="n">
        <v>0.0929283966625359</v>
      </c>
      <c r="I86" s="34" t="n">
        <v>0.331598583216406</v>
      </c>
      <c r="J86" s="35" t="n">
        <v>3.6</v>
      </c>
      <c r="K86" s="6" t="n">
        <v>1</v>
      </c>
      <c r="L86" s="35" t="n">
        <v>2.6</v>
      </c>
      <c r="M86" s="6" t="str">
        <f aca="false">IF(I86&lt;=0,"Below 0%",IF(I86&lt;=0.05,"0-5%",IF(I86&lt;=0.1,"5-10%",IF(I86&lt;=0.2,"10-20%",IF(I86&lt;=0.4,"20-40%","Above 40%")))))</f>
        <v>20-40%</v>
      </c>
      <c r="N86" s="6" t="str">
        <f aca="false">IF(AND(H86&gt;=Summary!$B$25,I86&gt;=Summary!$B$26,I86&lt;=Summary!$B$27,J86&gt;=Summary!$B$28,J86&lt;=Summary!$B$29,F86*J86&gt;1),"Yes","No")</f>
        <v>Yes</v>
      </c>
    </row>
    <row r="87" customFormat="false" ht="15" hidden="false" customHeight="false" outlineLevel="0" collapsed="false">
      <c r="A87" s="6" t="s">
        <v>148</v>
      </c>
      <c r="B87" s="45" t="n">
        <v>41531</v>
      </c>
      <c r="C87" s="6" t="s">
        <v>173</v>
      </c>
      <c r="D87" s="6" t="s">
        <v>190</v>
      </c>
      <c r="E87" s="6" t="s">
        <v>174</v>
      </c>
      <c r="F87" s="34" t="n">
        <v>0.282811433076859</v>
      </c>
      <c r="G87" s="34" t="n">
        <v>0.295858396812133</v>
      </c>
      <c r="H87" s="34" t="n">
        <v>-0.0130469637352741</v>
      </c>
      <c r="I87" s="34" t="n">
        <v>-0.0440986765150317</v>
      </c>
      <c r="J87" s="35" t="n">
        <v>3.41</v>
      </c>
      <c r="K87" s="6" t="n">
        <v>0</v>
      </c>
      <c r="L87" s="35" t="n">
        <v>-1</v>
      </c>
      <c r="M87" s="6" t="str">
        <f aca="false">IF(I87&lt;=0,"Below 0%",IF(I87&lt;=0.05,"0-5%",IF(I87&lt;=0.1,"5-10%",IF(I87&lt;=0.2,"10-20%",IF(I87&lt;=0.4,"20-40%","Above 40%")))))</f>
        <v>Below 0%</v>
      </c>
      <c r="N87" s="6" t="str">
        <f aca="false">IF(AND(H87&gt;=Summary!$B$25,I87&gt;=Summary!$B$26,I87&lt;=Summary!$B$27,J87&gt;=Summary!$B$28,J87&lt;=Summary!$B$29,F87*J87&gt;1),"Yes","No")</f>
        <v>No</v>
      </c>
    </row>
    <row r="88" customFormat="false" ht="15" hidden="false" customHeight="false" outlineLevel="0" collapsed="false">
      <c r="A88" s="6" t="s">
        <v>148</v>
      </c>
      <c r="B88" s="45" t="n">
        <v>41531</v>
      </c>
      <c r="C88" s="6" t="s">
        <v>173</v>
      </c>
      <c r="D88" s="6" t="s">
        <v>190</v>
      </c>
      <c r="E88" s="6" t="s">
        <v>177</v>
      </c>
      <c r="F88" s="34" t="n">
        <v>0.344016551971436</v>
      </c>
      <c r="G88" s="34" t="n">
        <v>0.423897955096375</v>
      </c>
      <c r="H88" s="34" t="n">
        <v>-0.0798814031249395</v>
      </c>
      <c r="I88" s="34" t="n">
        <v>-0.188444889069536</v>
      </c>
      <c r="J88" s="35" t="n">
        <v>2.38</v>
      </c>
      <c r="K88" s="6" t="n">
        <v>0</v>
      </c>
      <c r="L88" s="35" t="n">
        <v>-1</v>
      </c>
      <c r="M88" s="6" t="str">
        <f aca="false">IF(I88&lt;=0,"Below 0%",IF(I88&lt;=0.05,"0-5%",IF(I88&lt;=0.1,"5-10%",IF(I88&lt;=0.2,"10-20%",IF(I88&lt;=0.4,"20-40%","Above 40%")))))</f>
        <v>Below 0%</v>
      </c>
      <c r="N88" s="6" t="str">
        <f aca="false">IF(AND(H88&gt;=Summary!$B$25,I88&gt;=Summary!$B$26,I88&lt;=Summary!$B$27,J88&gt;=Summary!$B$28,J88&lt;=Summary!$B$29,F88*J88&gt;1),"Yes","No")</f>
        <v>No</v>
      </c>
    </row>
    <row r="89" customFormat="false" ht="15" hidden="false" customHeight="false" outlineLevel="0" collapsed="false">
      <c r="A89" s="6" t="s">
        <v>148</v>
      </c>
      <c r="B89" s="45" t="n">
        <v>41531</v>
      </c>
      <c r="C89" s="6" t="s">
        <v>184</v>
      </c>
      <c r="D89" s="6" t="s">
        <v>178</v>
      </c>
      <c r="E89" s="6" t="s">
        <v>187</v>
      </c>
      <c r="F89" s="34" t="n">
        <v>0.393068611621857</v>
      </c>
      <c r="G89" s="34" t="n">
        <v>0.452053855904622</v>
      </c>
      <c r="H89" s="34" t="n">
        <v>-0.0589852442827649</v>
      </c>
      <c r="I89" s="34" t="n">
        <v>-0.130482781005656</v>
      </c>
      <c r="J89" s="35" t="n">
        <v>2.2</v>
      </c>
      <c r="K89" s="6" t="n">
        <v>0</v>
      </c>
      <c r="L89" s="35" t="n">
        <v>-1</v>
      </c>
      <c r="M89" s="6" t="str">
        <f aca="false">IF(I89&lt;=0,"Below 0%",IF(I89&lt;=0.05,"0-5%",IF(I89&lt;=0.1,"5-10%",IF(I89&lt;=0.2,"10-20%",IF(I89&lt;=0.4,"20-40%","Above 40%")))))</f>
        <v>Below 0%</v>
      </c>
      <c r="N89" s="6" t="str">
        <f aca="false">IF(AND(H89&gt;=Summary!$B$25,I89&gt;=Summary!$B$26,I89&lt;=Summary!$B$27,J89&gt;=Summary!$B$28,J89&lt;=Summary!$B$29,F89*J89&gt;1),"Yes","No")</f>
        <v>No</v>
      </c>
    </row>
    <row r="90" customFormat="false" ht="15" hidden="false" customHeight="false" outlineLevel="0" collapsed="false">
      <c r="A90" s="6" t="s">
        <v>148</v>
      </c>
      <c r="B90" s="45" t="n">
        <v>41531</v>
      </c>
      <c r="C90" s="6" t="s">
        <v>184</v>
      </c>
      <c r="D90" s="6" t="s">
        <v>178</v>
      </c>
      <c r="E90" s="6" t="s">
        <v>174</v>
      </c>
      <c r="F90" s="34" t="n">
        <v>0.371976643800736</v>
      </c>
      <c r="G90" s="34" t="n">
        <v>0.284148137997191</v>
      </c>
      <c r="H90" s="34" t="n">
        <v>0.0878285058035448</v>
      </c>
      <c r="I90" s="34" t="n">
        <v>0.309094074740737</v>
      </c>
      <c r="J90" s="35" t="n">
        <v>3.5</v>
      </c>
      <c r="K90" s="6" t="n">
        <v>1</v>
      </c>
      <c r="L90" s="35" t="n">
        <v>2.5</v>
      </c>
      <c r="M90" s="6" t="str">
        <f aca="false">IF(I90&lt;=0,"Below 0%",IF(I90&lt;=0.05,"0-5%",IF(I90&lt;=0.1,"5-10%",IF(I90&lt;=0.2,"10-20%",IF(I90&lt;=0.4,"20-40%","Above 40%")))))</f>
        <v>20-40%</v>
      </c>
      <c r="N90" s="6" t="str">
        <f aca="false">IF(AND(H90&gt;=Summary!$B$25,I90&gt;=Summary!$B$26,I90&lt;=Summary!$B$27,J90&gt;=Summary!$B$28,J90&lt;=Summary!$B$29,F90*J90&gt;1),"Yes","No")</f>
        <v>Yes</v>
      </c>
    </row>
    <row r="91" customFormat="false" ht="15" hidden="false" customHeight="false" outlineLevel="0" collapsed="false">
      <c r="A91" s="6" t="s">
        <v>148</v>
      </c>
      <c r="B91" s="45" t="n">
        <v>41531</v>
      </c>
      <c r="C91" s="6" t="s">
        <v>184</v>
      </c>
      <c r="D91" s="6" t="s">
        <v>178</v>
      </c>
      <c r="E91" s="6" t="s">
        <v>177</v>
      </c>
      <c r="F91" s="34" t="n">
        <v>0.234954684972763</v>
      </c>
      <c r="G91" s="34" t="n">
        <v>0.263798006098188</v>
      </c>
      <c r="H91" s="34" t="n">
        <v>-0.0288433211254247</v>
      </c>
      <c r="I91" s="34" t="n">
        <v>-0.109338662380522</v>
      </c>
      <c r="J91" s="35" t="n">
        <v>3.77</v>
      </c>
      <c r="K91" s="6" t="n">
        <v>0</v>
      </c>
      <c r="L91" s="35" t="n">
        <v>-1</v>
      </c>
      <c r="M91" s="6" t="str">
        <f aca="false">IF(I91&lt;=0,"Below 0%",IF(I91&lt;=0.05,"0-5%",IF(I91&lt;=0.1,"5-10%",IF(I91&lt;=0.2,"10-20%",IF(I91&lt;=0.4,"20-40%","Above 40%")))))</f>
        <v>Below 0%</v>
      </c>
      <c r="N91" s="6" t="str">
        <f aca="false">IF(AND(H91&gt;=Summary!$B$25,I91&gt;=Summary!$B$26,I91&lt;=Summary!$B$27,J91&gt;=Summary!$B$28,J91&lt;=Summary!$B$29,F91*J91&gt;1),"Yes","No")</f>
        <v>No</v>
      </c>
    </row>
    <row r="92" customFormat="false" ht="15" hidden="false" customHeight="false" outlineLevel="0" collapsed="false">
      <c r="A92" s="6" t="s">
        <v>148</v>
      </c>
      <c r="B92" s="45" t="n">
        <v>41531</v>
      </c>
      <c r="C92" s="6" t="s">
        <v>186</v>
      </c>
      <c r="D92" s="6" t="s">
        <v>193</v>
      </c>
      <c r="E92" s="6" t="s">
        <v>187</v>
      </c>
      <c r="F92" s="34" t="n">
        <v>0.360829681158066</v>
      </c>
      <c r="G92" s="34" t="n">
        <v>0.399385838150289</v>
      </c>
      <c r="H92" s="34" t="n">
        <v>-0.0385561569922232</v>
      </c>
      <c r="I92" s="34" t="n">
        <v>-0.0965386183215503</v>
      </c>
      <c r="J92" s="35" t="n">
        <v>2.5</v>
      </c>
      <c r="K92" s="6" t="n">
        <v>0</v>
      </c>
      <c r="L92" s="35" t="n">
        <v>-1</v>
      </c>
      <c r="M92" s="6" t="str">
        <f aca="false">IF(I92&lt;=0,"Below 0%",IF(I92&lt;=0.05,"0-5%",IF(I92&lt;=0.1,"5-10%",IF(I92&lt;=0.2,"10-20%",IF(I92&lt;=0.4,"20-40%","Above 40%")))))</f>
        <v>Below 0%</v>
      </c>
      <c r="N92" s="6" t="str">
        <f aca="false">IF(AND(H92&gt;=Summary!$B$25,I92&gt;=Summary!$B$26,I92&lt;=Summary!$B$27,J92&gt;=Summary!$B$28,J92&lt;=Summary!$B$29,F92*J92&gt;1),"Yes","No")</f>
        <v>No</v>
      </c>
    </row>
    <row r="93" customFormat="false" ht="15" hidden="false" customHeight="false" outlineLevel="0" collapsed="false">
      <c r="A93" s="6" t="s">
        <v>148</v>
      </c>
      <c r="B93" s="45" t="n">
        <v>41531</v>
      </c>
      <c r="C93" s="6" t="s">
        <v>186</v>
      </c>
      <c r="D93" s="6" t="s">
        <v>193</v>
      </c>
      <c r="E93" s="6" t="s">
        <v>174</v>
      </c>
      <c r="F93" s="34" t="n">
        <v>0.362660348415375</v>
      </c>
      <c r="G93" s="34" t="n">
        <v>0.298049132947977</v>
      </c>
      <c r="H93" s="34" t="n">
        <v>0.0646112154673979</v>
      </c>
      <c r="I93" s="34" t="n">
        <v>0.216780417471221</v>
      </c>
      <c r="J93" s="35" t="n">
        <v>3.35</v>
      </c>
      <c r="K93" s="6" t="n">
        <v>1</v>
      </c>
      <c r="L93" s="35" t="n">
        <v>2.35</v>
      </c>
      <c r="M93" s="6" t="str">
        <f aca="false">IF(I93&lt;=0,"Below 0%",IF(I93&lt;=0.05,"0-5%",IF(I93&lt;=0.1,"5-10%",IF(I93&lt;=0.2,"10-20%",IF(I93&lt;=0.4,"20-40%","Above 40%")))))</f>
        <v>20-40%</v>
      </c>
      <c r="N93" s="6" t="str">
        <f aca="false">IF(AND(H93&gt;=Summary!$B$25,I93&gt;=Summary!$B$26,I93&lt;=Summary!$B$27,J93&gt;=Summary!$B$28,J93&lt;=Summary!$B$29,F93*J93&gt;1),"Yes","No")</f>
        <v>Yes</v>
      </c>
    </row>
    <row r="94" customFormat="false" ht="15" hidden="false" customHeight="false" outlineLevel="0" collapsed="false">
      <c r="A94" s="6" t="s">
        <v>148</v>
      </c>
      <c r="B94" s="45" t="n">
        <v>41531</v>
      </c>
      <c r="C94" s="6" t="s">
        <v>186</v>
      </c>
      <c r="D94" s="6" t="s">
        <v>193</v>
      </c>
      <c r="E94" s="6" t="s">
        <v>177</v>
      </c>
      <c r="F94" s="34" t="n">
        <v>0.276510030031204</v>
      </c>
      <c r="G94" s="34" t="n">
        <v>0.302565028901734</v>
      </c>
      <c r="H94" s="34" t="n">
        <v>-0.0260549988705299</v>
      </c>
      <c r="I94" s="34" t="n">
        <v>-0.086113715670002</v>
      </c>
      <c r="J94" s="35" t="n">
        <v>3.3</v>
      </c>
      <c r="K94" s="6" t="n">
        <v>0</v>
      </c>
      <c r="L94" s="35" t="n">
        <v>-1</v>
      </c>
      <c r="M94" s="6" t="str">
        <f aca="false">IF(I94&lt;=0,"Below 0%",IF(I94&lt;=0.05,"0-5%",IF(I94&lt;=0.1,"5-10%",IF(I94&lt;=0.2,"10-20%",IF(I94&lt;=0.4,"20-40%","Above 40%")))))</f>
        <v>Below 0%</v>
      </c>
      <c r="N94" s="6" t="str">
        <f aca="false">IF(AND(H94&gt;=Summary!$B$25,I94&gt;=Summary!$B$26,I94&lt;=Summary!$B$27,J94&gt;=Summary!$B$28,J94&lt;=Summary!$B$29,F94*J94&gt;1),"Yes","No")</f>
        <v>No</v>
      </c>
    </row>
    <row r="95" customFormat="false" ht="15" hidden="false" customHeight="false" outlineLevel="0" collapsed="false">
      <c r="A95" s="6" t="s">
        <v>148</v>
      </c>
      <c r="B95" s="45" t="n">
        <v>41531</v>
      </c>
      <c r="C95" s="6" t="s">
        <v>176</v>
      </c>
      <c r="D95" s="6" t="s">
        <v>180</v>
      </c>
      <c r="E95" s="6" t="s">
        <v>187</v>
      </c>
      <c r="F95" s="34" t="n">
        <v>0.720944225788117</v>
      </c>
      <c r="G95" s="34" t="n">
        <v>0.81042654028436</v>
      </c>
      <c r="H95" s="34" t="n">
        <v>-0.0894823144962438</v>
      </c>
      <c r="I95" s="34" t="n">
        <v>-0.110413850050921</v>
      </c>
      <c r="J95" s="35" t="n">
        <v>1.25</v>
      </c>
      <c r="K95" s="6" t="n">
        <v>1</v>
      </c>
      <c r="L95" s="35" t="n">
        <v>0.25</v>
      </c>
      <c r="M95" s="6" t="str">
        <f aca="false">IF(I95&lt;=0,"Below 0%",IF(I95&lt;=0.05,"0-5%",IF(I95&lt;=0.1,"5-10%",IF(I95&lt;=0.2,"10-20%",IF(I95&lt;=0.4,"20-40%","Above 40%")))))</f>
        <v>Below 0%</v>
      </c>
      <c r="N95" s="6" t="str">
        <f aca="false">IF(AND(H95&gt;=Summary!$B$25,I95&gt;=Summary!$B$26,I95&lt;=Summary!$B$27,J95&gt;=Summary!$B$28,J95&lt;=Summary!$B$29,F95*J95&gt;1),"Yes","No")</f>
        <v>No</v>
      </c>
    </row>
    <row r="96" customFormat="false" ht="15" hidden="false" customHeight="false" outlineLevel="0" collapsed="false">
      <c r="A96" s="6" t="s">
        <v>148</v>
      </c>
      <c r="B96" s="45" t="n">
        <v>41531</v>
      </c>
      <c r="C96" s="6" t="s">
        <v>176</v>
      </c>
      <c r="D96" s="6" t="s">
        <v>180</v>
      </c>
      <c r="E96" s="6" t="s">
        <v>174</v>
      </c>
      <c r="F96" s="34" t="n">
        <v>0.167591869831085</v>
      </c>
      <c r="G96" s="34" t="n">
        <v>0.133293838862559</v>
      </c>
      <c r="H96" s="34" t="n">
        <v>0.034298030968526</v>
      </c>
      <c r="I96" s="34" t="n">
        <v>0.257311450110542</v>
      </c>
      <c r="J96" s="35" t="n">
        <v>7.6</v>
      </c>
      <c r="K96" s="6" t="n">
        <v>0</v>
      </c>
      <c r="L96" s="35" t="n">
        <v>-1</v>
      </c>
      <c r="M96" s="6" t="str">
        <f aca="false">IF(I96&lt;=0,"Below 0%",IF(I96&lt;=0.05,"0-5%",IF(I96&lt;=0.1,"5-10%",IF(I96&lt;=0.2,"10-20%",IF(I96&lt;=0.4,"20-40%","Above 40%")))))</f>
        <v>20-40%</v>
      </c>
      <c r="N96" s="6" t="str">
        <f aca="false">IF(AND(H96&gt;=Summary!$B$25,I96&gt;=Summary!$B$26,I96&lt;=Summary!$B$27,J96&gt;=Summary!$B$28,J96&lt;=Summary!$B$29,F96*J96&gt;1),"Yes","No")</f>
        <v>No</v>
      </c>
    </row>
    <row r="97" customFormat="false" ht="15" hidden="false" customHeight="false" outlineLevel="0" collapsed="false">
      <c r="A97" s="6" t="s">
        <v>148</v>
      </c>
      <c r="B97" s="45" t="n">
        <v>41531</v>
      </c>
      <c r="C97" s="6" t="s">
        <v>176</v>
      </c>
      <c r="D97" s="6" t="s">
        <v>180</v>
      </c>
      <c r="E97" s="6" t="s">
        <v>177</v>
      </c>
      <c r="F97" s="34" t="n">
        <v>0.111463896930218</v>
      </c>
      <c r="G97" s="34" t="n">
        <v>0.0562796208530806</v>
      </c>
      <c r="H97" s="34" t="n">
        <v>0.0551842760771372</v>
      </c>
      <c r="I97" s="34" t="n">
        <v>0.980537452823237</v>
      </c>
      <c r="J97" s="35" t="n">
        <v>18</v>
      </c>
      <c r="K97" s="6" t="n">
        <v>0</v>
      </c>
      <c r="L97" s="35" t="n">
        <v>-1</v>
      </c>
      <c r="M97" s="6" t="str">
        <f aca="false">IF(I97&lt;=0,"Below 0%",IF(I97&lt;=0.05,"0-5%",IF(I97&lt;=0.1,"5-10%",IF(I97&lt;=0.2,"10-20%",IF(I97&lt;=0.4,"20-40%","Above 40%")))))</f>
        <v>Above 40%</v>
      </c>
      <c r="N97" s="6" t="str">
        <f aca="false">IF(AND(H97&gt;=Summary!$B$25,I97&gt;=Summary!$B$26,I97&lt;=Summary!$B$27,J97&gt;=Summary!$B$28,J97&lt;=Summary!$B$29,F97*J97&gt;1),"Yes","No")</f>
        <v>No</v>
      </c>
    </row>
    <row r="98" customFormat="false" ht="15" hidden="false" customHeight="false" outlineLevel="0" collapsed="false">
      <c r="A98" s="6" t="s">
        <v>148</v>
      </c>
      <c r="B98" s="45" t="n">
        <v>41531</v>
      </c>
      <c r="C98" s="6" t="s">
        <v>192</v>
      </c>
      <c r="D98" s="6" t="s">
        <v>194</v>
      </c>
      <c r="E98" s="6" t="s">
        <v>187</v>
      </c>
      <c r="F98" s="34" t="n">
        <v>0.166096583008766</v>
      </c>
      <c r="G98" s="34" t="n">
        <v>0.15921329899321</v>
      </c>
      <c r="H98" s="34" t="n">
        <v>0.00688328401555616</v>
      </c>
      <c r="I98" s="34" t="n">
        <v>0.0432330971035888</v>
      </c>
      <c r="J98" s="35" t="n">
        <v>6.3</v>
      </c>
      <c r="K98" s="6" t="n">
        <v>0</v>
      </c>
      <c r="L98" s="35" t="n">
        <v>-1</v>
      </c>
      <c r="M98" s="6" t="str">
        <f aca="false">IF(I98&lt;=0,"Below 0%",IF(I98&lt;=0.05,"0-5%",IF(I98&lt;=0.1,"5-10%",IF(I98&lt;=0.2,"10-20%",IF(I98&lt;=0.4,"20-40%","Above 40%")))))</f>
        <v>0-5%</v>
      </c>
      <c r="N98" s="6" t="str">
        <f aca="false">IF(AND(H98&gt;=Summary!$B$25,I98&gt;=Summary!$B$26,I98&lt;=Summary!$B$27,J98&gt;=Summary!$B$28,J98&lt;=Summary!$B$29,F98*J98&gt;1),"Yes","No")</f>
        <v>No</v>
      </c>
    </row>
    <row r="99" customFormat="false" ht="15" hidden="false" customHeight="false" outlineLevel="0" collapsed="false">
      <c r="A99" s="6" t="s">
        <v>148</v>
      </c>
      <c r="B99" s="45" t="n">
        <v>41531</v>
      </c>
      <c r="C99" s="6" t="s">
        <v>192</v>
      </c>
      <c r="D99" s="6" t="s">
        <v>194</v>
      </c>
      <c r="E99" s="6" t="s">
        <v>174</v>
      </c>
      <c r="F99" s="34" t="n">
        <v>0.357007503509522</v>
      </c>
      <c r="G99" s="34" t="n">
        <v>0.250760945914306</v>
      </c>
      <c r="H99" s="34" t="n">
        <v>0.106246557595216</v>
      </c>
      <c r="I99" s="34" t="n">
        <v>0.423696589625739</v>
      </c>
      <c r="J99" s="35" t="n">
        <v>4</v>
      </c>
      <c r="K99" s="6" t="n">
        <v>1</v>
      </c>
      <c r="L99" s="35" t="n">
        <v>3</v>
      </c>
      <c r="M99" s="6" t="str">
        <f aca="false">IF(I99&lt;=0,"Below 0%",IF(I99&lt;=0.05,"0-5%",IF(I99&lt;=0.1,"5-10%",IF(I99&lt;=0.2,"10-20%",IF(I99&lt;=0.4,"20-40%","Above 40%")))))</f>
        <v>Above 40%</v>
      </c>
      <c r="N99" s="6" t="str">
        <f aca="false">IF(AND(H99&gt;=Summary!$B$25,I99&gt;=Summary!$B$26,I99&lt;=Summary!$B$27,J99&gt;=Summary!$B$28,J99&lt;=Summary!$B$29,F99*J99&gt;1),"Yes","No")</f>
        <v>No</v>
      </c>
    </row>
    <row r="100" customFormat="false" ht="15" hidden="false" customHeight="false" outlineLevel="0" collapsed="false">
      <c r="A100" s="6" t="s">
        <v>148</v>
      </c>
      <c r="B100" s="45" t="n">
        <v>41531</v>
      </c>
      <c r="C100" s="6" t="s">
        <v>192</v>
      </c>
      <c r="D100" s="6" t="s">
        <v>194</v>
      </c>
      <c r="E100" s="6" t="s">
        <v>177</v>
      </c>
      <c r="F100" s="34" t="n">
        <v>0.476895987987518</v>
      </c>
      <c r="G100" s="34" t="n">
        <v>0.590025755092484</v>
      </c>
      <c r="H100" s="34" t="n">
        <v>-0.113129767104966</v>
      </c>
      <c r="I100" s="34" t="n">
        <v>-0.191736998137028</v>
      </c>
      <c r="J100" s="35" t="n">
        <v>1.7</v>
      </c>
      <c r="K100" s="6" t="n">
        <v>0</v>
      </c>
      <c r="L100" s="35" t="n">
        <v>-1</v>
      </c>
      <c r="M100" s="6" t="str">
        <f aca="false">IF(I100&lt;=0,"Below 0%",IF(I100&lt;=0.05,"0-5%",IF(I100&lt;=0.1,"5-10%",IF(I100&lt;=0.2,"10-20%",IF(I100&lt;=0.4,"20-40%","Above 40%")))))</f>
        <v>Below 0%</v>
      </c>
      <c r="N100" s="6" t="str">
        <f aca="false">IF(AND(H100&gt;=Summary!$B$25,I100&gt;=Summary!$B$26,I100&lt;=Summary!$B$27,J100&gt;=Summary!$B$28,J100&lt;=Summary!$B$29,F100*J100&gt;1),"Yes","No")</f>
        <v>No</v>
      </c>
    </row>
    <row r="101" customFormat="false" ht="15" hidden="false" customHeight="false" outlineLevel="0" collapsed="false">
      <c r="A101" s="6" t="s">
        <v>148</v>
      </c>
      <c r="B101" s="45" t="n">
        <v>41531</v>
      </c>
      <c r="C101" s="6" t="s">
        <v>191</v>
      </c>
      <c r="D101" s="6" t="s">
        <v>185</v>
      </c>
      <c r="E101" s="6" t="s">
        <v>187</v>
      </c>
      <c r="F101" s="34" t="n">
        <v>0.251809567213059</v>
      </c>
      <c r="G101" s="34" t="n">
        <v>0.163064594463332</v>
      </c>
      <c r="H101" s="34" t="n">
        <v>0.0887449727497267</v>
      </c>
      <c r="I101" s="34" t="n">
        <v>0.544232014569434</v>
      </c>
      <c r="J101" s="35" t="n">
        <v>6.1</v>
      </c>
      <c r="K101" s="6" t="n">
        <v>0</v>
      </c>
      <c r="L101" s="35" t="n">
        <v>-1</v>
      </c>
      <c r="M101" s="6" t="str">
        <f aca="false">IF(I101&lt;=0,"Below 0%",IF(I101&lt;=0.05,"0-5%",IF(I101&lt;=0.1,"5-10%",IF(I101&lt;=0.2,"10-20%",IF(I101&lt;=0.4,"20-40%","Above 40%")))))</f>
        <v>Above 40%</v>
      </c>
      <c r="N101" s="6" t="str">
        <f aca="false">IF(AND(H101&gt;=Summary!$B$25,I101&gt;=Summary!$B$26,I101&lt;=Summary!$B$27,J101&gt;=Summary!$B$28,J101&lt;=Summary!$B$29,F101*J101&gt;1),"Yes","No")</f>
        <v>No</v>
      </c>
    </row>
    <row r="102" customFormat="false" ht="15" hidden="false" customHeight="false" outlineLevel="0" collapsed="false">
      <c r="A102" s="6" t="s">
        <v>148</v>
      </c>
      <c r="B102" s="45" t="n">
        <v>41531</v>
      </c>
      <c r="C102" s="6" t="s">
        <v>191</v>
      </c>
      <c r="D102" s="6" t="s">
        <v>185</v>
      </c>
      <c r="E102" s="6" t="s">
        <v>174</v>
      </c>
      <c r="F102" s="34" t="n">
        <v>0.209940329194069</v>
      </c>
      <c r="G102" s="34" t="n">
        <v>0.25182127246236</v>
      </c>
      <c r="H102" s="34" t="n">
        <v>-0.0418809432682915</v>
      </c>
      <c r="I102" s="34" t="n">
        <v>-0.166312173942936</v>
      </c>
      <c r="J102" s="35" t="n">
        <v>3.95</v>
      </c>
      <c r="K102" s="6" t="n">
        <v>0</v>
      </c>
      <c r="L102" s="35" t="n">
        <v>-1</v>
      </c>
      <c r="M102" s="6" t="str">
        <f aca="false">IF(I102&lt;=0,"Below 0%",IF(I102&lt;=0.05,"0-5%",IF(I102&lt;=0.1,"5-10%",IF(I102&lt;=0.2,"10-20%",IF(I102&lt;=0.4,"20-40%","Above 40%")))))</f>
        <v>Below 0%</v>
      </c>
      <c r="N102" s="6" t="str">
        <f aca="false">IF(AND(H102&gt;=Summary!$B$25,I102&gt;=Summary!$B$26,I102&lt;=Summary!$B$27,J102&gt;=Summary!$B$28,J102&lt;=Summary!$B$29,F102*J102&gt;1),"Yes","No")</f>
        <v>No</v>
      </c>
    </row>
    <row r="103" customFormat="false" ht="15" hidden="false" customHeight="false" outlineLevel="0" collapsed="false">
      <c r="A103" s="6" t="s">
        <v>148</v>
      </c>
      <c r="B103" s="45" t="n">
        <v>41531</v>
      </c>
      <c r="C103" s="6" t="s">
        <v>191</v>
      </c>
      <c r="D103" s="6" t="s">
        <v>185</v>
      </c>
      <c r="E103" s="6" t="s">
        <v>177</v>
      </c>
      <c r="F103" s="34" t="n">
        <v>0.538250088691711</v>
      </c>
      <c r="G103" s="34" t="n">
        <v>0.585114133074308</v>
      </c>
      <c r="H103" s="34" t="n">
        <v>-0.0468640443825966</v>
      </c>
      <c r="I103" s="34" t="n">
        <v>-0.0800938513249773</v>
      </c>
      <c r="J103" s="35" t="n">
        <v>1.7</v>
      </c>
      <c r="K103" s="6" t="n">
        <v>1</v>
      </c>
      <c r="L103" s="35" t="n">
        <v>0.7</v>
      </c>
      <c r="M103" s="6" t="str">
        <f aca="false">IF(I103&lt;=0,"Below 0%",IF(I103&lt;=0.05,"0-5%",IF(I103&lt;=0.1,"5-10%",IF(I103&lt;=0.2,"10-20%",IF(I103&lt;=0.4,"20-40%","Above 40%")))))</f>
        <v>Below 0%</v>
      </c>
      <c r="N103" s="6" t="str">
        <f aca="false">IF(AND(H103&gt;=Summary!$B$25,I103&gt;=Summary!$B$26,I103&lt;=Summary!$B$27,J103&gt;=Summary!$B$28,J103&lt;=Summary!$B$29,F103*J103&gt;1),"Yes","No")</f>
        <v>No</v>
      </c>
    </row>
    <row r="104" customFormat="false" ht="15" hidden="false" customHeight="false" outlineLevel="0" collapsed="false">
      <c r="A104" s="6" t="s">
        <v>148</v>
      </c>
      <c r="B104" s="45" t="n">
        <v>41531</v>
      </c>
      <c r="C104" s="6" t="s">
        <v>181</v>
      </c>
      <c r="D104" s="6" t="s">
        <v>172</v>
      </c>
      <c r="E104" s="6" t="s">
        <v>187</v>
      </c>
      <c r="F104" s="34" t="n">
        <v>0.604853570461273</v>
      </c>
      <c r="G104" s="34" t="n">
        <v>0.678975580702799</v>
      </c>
      <c r="H104" s="34" t="n">
        <v>-0.0741220102415261</v>
      </c>
      <c r="I104" s="34" t="n">
        <v>-0.109167416838177</v>
      </c>
      <c r="J104" s="35" t="n">
        <v>1.47</v>
      </c>
      <c r="K104" s="6" t="n">
        <v>1</v>
      </c>
      <c r="L104" s="35" t="n">
        <v>0.47</v>
      </c>
      <c r="M104" s="6" t="str">
        <f aca="false">IF(I104&lt;=0,"Below 0%",IF(I104&lt;=0.05,"0-5%",IF(I104&lt;=0.1,"5-10%",IF(I104&lt;=0.2,"10-20%",IF(I104&lt;=0.4,"20-40%","Above 40%")))))</f>
        <v>Below 0%</v>
      </c>
      <c r="N104" s="6" t="str">
        <f aca="false">IF(AND(H104&gt;=Summary!$B$25,I104&gt;=Summary!$B$26,I104&lt;=Summary!$B$27,J104&gt;=Summary!$B$28,J104&lt;=Summary!$B$29,F104*J104&gt;1),"Yes","No")</f>
        <v>No</v>
      </c>
    </row>
    <row r="105" customFormat="false" ht="15" hidden="false" customHeight="false" outlineLevel="0" collapsed="false">
      <c r="A105" s="6" t="s">
        <v>148</v>
      </c>
      <c r="B105" s="45" t="n">
        <v>41531</v>
      </c>
      <c r="C105" s="6" t="s">
        <v>181</v>
      </c>
      <c r="D105" s="6" t="s">
        <v>172</v>
      </c>
      <c r="E105" s="6" t="s">
        <v>174</v>
      </c>
      <c r="F105" s="34" t="n">
        <v>0.307768285274506</v>
      </c>
      <c r="G105" s="34" t="n">
        <v>0.210125074449077</v>
      </c>
      <c r="H105" s="34" t="n">
        <v>0.0976432108254288</v>
      </c>
      <c r="I105" s="34" t="n">
        <v>0.464690904126686</v>
      </c>
      <c r="J105" s="35" t="n">
        <v>4.75</v>
      </c>
      <c r="K105" s="6" t="n">
        <v>0</v>
      </c>
      <c r="L105" s="35" t="n">
        <v>-1</v>
      </c>
      <c r="M105" s="6" t="str">
        <f aca="false">IF(I105&lt;=0,"Below 0%",IF(I105&lt;=0.05,"0-5%",IF(I105&lt;=0.1,"5-10%",IF(I105&lt;=0.2,"10-20%",IF(I105&lt;=0.4,"20-40%","Above 40%")))))</f>
        <v>Above 40%</v>
      </c>
      <c r="N105" s="6" t="str">
        <f aca="false">IF(AND(H105&gt;=Summary!$B$25,I105&gt;=Summary!$B$26,I105&lt;=Summary!$B$27,J105&gt;=Summary!$B$28,J105&lt;=Summary!$B$29,F105*J105&gt;1),"Yes","No")</f>
        <v>No</v>
      </c>
    </row>
    <row r="106" customFormat="false" ht="15" hidden="false" customHeight="false" outlineLevel="0" collapsed="false">
      <c r="A106" s="6" t="s">
        <v>148</v>
      </c>
      <c r="B106" s="45" t="n">
        <v>41531</v>
      </c>
      <c r="C106" s="6" t="s">
        <v>181</v>
      </c>
      <c r="D106" s="6" t="s">
        <v>172</v>
      </c>
      <c r="E106" s="6" t="s">
        <v>177</v>
      </c>
      <c r="F106" s="34" t="n">
        <v>0.0873780995607376</v>
      </c>
      <c r="G106" s="34" t="n">
        <v>0.110899344848124</v>
      </c>
      <c r="H106" s="34" t="n">
        <v>-0.0235212452873863</v>
      </c>
      <c r="I106" s="34" t="n">
        <v>-0.212095439514079</v>
      </c>
      <c r="J106" s="35" t="n">
        <v>9</v>
      </c>
      <c r="K106" s="6" t="n">
        <v>0</v>
      </c>
      <c r="L106" s="35" t="n">
        <v>-1</v>
      </c>
      <c r="M106" s="6" t="str">
        <f aca="false">IF(I106&lt;=0,"Below 0%",IF(I106&lt;=0.05,"0-5%",IF(I106&lt;=0.1,"5-10%",IF(I106&lt;=0.2,"10-20%",IF(I106&lt;=0.4,"20-40%","Above 40%")))))</f>
        <v>Below 0%</v>
      </c>
      <c r="N106" s="6" t="str">
        <f aca="false">IF(AND(H106&gt;=Summary!$B$25,I106&gt;=Summary!$B$26,I106&lt;=Summary!$B$27,J106&gt;=Summary!$B$28,J106&lt;=Summary!$B$29,F106*J106&gt;1),"Yes","No")</f>
        <v>No</v>
      </c>
    </row>
    <row r="107" customFormat="false" ht="15" hidden="false" customHeight="false" outlineLevel="0" collapsed="false">
      <c r="A107" s="6" t="s">
        <v>148</v>
      </c>
      <c r="B107" s="45" t="n">
        <v>41532</v>
      </c>
      <c r="C107" s="6" t="s">
        <v>179</v>
      </c>
      <c r="D107" s="6" t="s">
        <v>189</v>
      </c>
      <c r="E107" s="6" t="s">
        <v>187</v>
      </c>
      <c r="F107" s="34" t="n">
        <v>0.517265439033508</v>
      </c>
      <c r="G107" s="34" t="n">
        <v>0.526164047859305</v>
      </c>
      <c r="H107" s="34" t="n">
        <v>-0.00889860882579685</v>
      </c>
      <c r="I107" s="34" t="n">
        <v>-0.0169122327190555</v>
      </c>
      <c r="J107" s="35" t="n">
        <v>1.9</v>
      </c>
      <c r="K107" s="6" t="n">
        <v>0</v>
      </c>
      <c r="L107" s="35" t="n">
        <v>-1</v>
      </c>
      <c r="M107" s="6" t="str">
        <f aca="false">IF(I107&lt;=0,"Below 0%",IF(I107&lt;=0.05,"0-5%",IF(I107&lt;=0.1,"5-10%",IF(I107&lt;=0.2,"10-20%",IF(I107&lt;=0.4,"20-40%","Above 40%")))))</f>
        <v>Below 0%</v>
      </c>
      <c r="N107" s="6" t="str">
        <f aca="false">IF(AND(H107&gt;=Summary!$B$25,I107&gt;=Summary!$B$26,I107&lt;=Summary!$B$27,J107&gt;=Summary!$B$28,J107&lt;=Summary!$B$29,F107*J107&gt;1),"Yes","No")</f>
        <v>No</v>
      </c>
    </row>
    <row r="108" customFormat="false" ht="15" hidden="false" customHeight="false" outlineLevel="0" collapsed="false">
      <c r="A108" s="6" t="s">
        <v>148</v>
      </c>
      <c r="B108" s="45" t="n">
        <v>41532</v>
      </c>
      <c r="C108" s="6" t="s">
        <v>179</v>
      </c>
      <c r="D108" s="6" t="s">
        <v>189</v>
      </c>
      <c r="E108" s="6" t="s">
        <v>174</v>
      </c>
      <c r="F108" s="34" t="n">
        <v>0.272535920143127</v>
      </c>
      <c r="G108" s="34" t="n">
        <v>0.273893613954159</v>
      </c>
      <c r="H108" s="34" t="n">
        <v>-0.0013576938110314</v>
      </c>
      <c r="I108" s="34" t="n">
        <v>-0.00495701156164463</v>
      </c>
      <c r="J108" s="35" t="n">
        <v>3.65</v>
      </c>
      <c r="K108" s="6" t="n">
        <v>1</v>
      </c>
      <c r="L108" s="35" t="n">
        <v>2.65</v>
      </c>
      <c r="M108" s="6" t="str">
        <f aca="false">IF(I108&lt;=0,"Below 0%",IF(I108&lt;=0.05,"0-5%",IF(I108&lt;=0.1,"5-10%",IF(I108&lt;=0.2,"10-20%",IF(I108&lt;=0.4,"20-40%","Above 40%")))))</f>
        <v>Below 0%</v>
      </c>
      <c r="N108" s="6" t="str">
        <f aca="false">IF(AND(H108&gt;=Summary!$B$25,I108&gt;=Summary!$B$26,I108&lt;=Summary!$B$27,J108&gt;=Summary!$B$28,J108&lt;=Summary!$B$29,F108*J108&gt;1),"Yes","No")</f>
        <v>No</v>
      </c>
    </row>
    <row r="109" customFormat="false" ht="15" hidden="false" customHeight="false" outlineLevel="0" collapsed="false">
      <c r="A109" s="6" t="s">
        <v>148</v>
      </c>
      <c r="B109" s="45" t="n">
        <v>41532</v>
      </c>
      <c r="C109" s="6" t="s">
        <v>179</v>
      </c>
      <c r="D109" s="6" t="s">
        <v>189</v>
      </c>
      <c r="E109" s="6" t="s">
        <v>177</v>
      </c>
      <c r="F109" s="34" t="n">
        <v>0.210198655724526</v>
      </c>
      <c r="G109" s="34" t="n">
        <v>0.199942338186536</v>
      </c>
      <c r="H109" s="34" t="n">
        <v>0.0102563175379895</v>
      </c>
      <c r="I109" s="34" t="n">
        <v>0.0512963769005284</v>
      </c>
      <c r="J109" s="35" t="n">
        <v>5</v>
      </c>
      <c r="K109" s="6" t="n">
        <v>0</v>
      </c>
      <c r="L109" s="35" t="n">
        <v>-1</v>
      </c>
      <c r="M109" s="6" t="str">
        <f aca="false">IF(I109&lt;=0,"Below 0%",IF(I109&lt;=0.05,"0-5%",IF(I109&lt;=0.1,"5-10%",IF(I109&lt;=0.2,"10-20%",IF(I109&lt;=0.4,"20-40%","Above 40%")))))</f>
        <v>5-10%</v>
      </c>
      <c r="N109" s="6" t="str">
        <f aca="false">IF(AND(H109&gt;=Summary!$B$25,I109&gt;=Summary!$B$26,I109&lt;=Summary!$B$27,J109&gt;=Summary!$B$28,J109&lt;=Summary!$B$29,F109*J109&gt;1),"Yes","No")</f>
        <v>No</v>
      </c>
    </row>
    <row r="110" customFormat="false" ht="15" hidden="false" customHeight="false" outlineLevel="0" collapsed="false">
      <c r="A110" s="6" t="s">
        <v>148</v>
      </c>
      <c r="B110" s="45" t="n">
        <v>41533</v>
      </c>
      <c r="C110" s="6" t="s">
        <v>175</v>
      </c>
      <c r="D110" s="6" t="s">
        <v>183</v>
      </c>
      <c r="E110" s="6" t="s">
        <v>187</v>
      </c>
      <c r="F110" s="34" t="n">
        <v>0.222973570227623</v>
      </c>
      <c r="G110" s="34" t="n">
        <v>0.276129302520422</v>
      </c>
      <c r="H110" s="34" t="n">
        <v>-0.0531557322927987</v>
      </c>
      <c r="I110" s="34" t="n">
        <v>-0.192503047693997</v>
      </c>
      <c r="J110" s="35" t="n">
        <v>3.6</v>
      </c>
      <c r="K110" s="6" t="n">
        <v>0</v>
      </c>
      <c r="L110" s="35" t="n">
        <v>-1</v>
      </c>
      <c r="M110" s="6" t="str">
        <f aca="false">IF(I110&lt;=0,"Below 0%",IF(I110&lt;=0.05,"0-5%",IF(I110&lt;=0.1,"5-10%",IF(I110&lt;=0.2,"10-20%",IF(I110&lt;=0.4,"20-40%","Above 40%")))))</f>
        <v>Below 0%</v>
      </c>
      <c r="N110" s="6" t="str">
        <f aca="false">IF(AND(H110&gt;=Summary!$B$25,I110&gt;=Summary!$B$26,I110&lt;=Summary!$B$27,J110&gt;=Summary!$B$28,J110&lt;=Summary!$B$29,F110*J110&gt;1),"Yes","No")</f>
        <v>No</v>
      </c>
    </row>
    <row r="111" customFormat="false" ht="15" hidden="false" customHeight="false" outlineLevel="0" collapsed="false">
      <c r="A111" s="6" t="s">
        <v>148</v>
      </c>
      <c r="B111" s="45" t="n">
        <v>41533</v>
      </c>
      <c r="C111" s="6" t="s">
        <v>175</v>
      </c>
      <c r="D111" s="6" t="s">
        <v>183</v>
      </c>
      <c r="E111" s="6" t="s">
        <v>174</v>
      </c>
      <c r="F111" s="34" t="n">
        <v>0.231866359710693</v>
      </c>
      <c r="G111" s="34" t="n">
        <v>0.284018711163862</v>
      </c>
      <c r="H111" s="34" t="n">
        <v>-0.0521523514531689</v>
      </c>
      <c r="I111" s="34" t="n">
        <v>-0.18362294244438</v>
      </c>
      <c r="J111" s="35" t="n">
        <v>3.5</v>
      </c>
      <c r="K111" s="6" t="n">
        <v>1</v>
      </c>
      <c r="L111" s="35" t="n">
        <v>2.5</v>
      </c>
      <c r="M111" s="6" t="str">
        <f aca="false">IF(I111&lt;=0,"Below 0%",IF(I111&lt;=0.05,"0-5%",IF(I111&lt;=0.1,"5-10%",IF(I111&lt;=0.2,"10-20%",IF(I111&lt;=0.4,"20-40%","Above 40%")))))</f>
        <v>Below 0%</v>
      </c>
      <c r="N111" s="6" t="str">
        <f aca="false">IF(AND(H111&gt;=Summary!$B$25,I111&gt;=Summary!$B$26,I111&lt;=Summary!$B$27,J111&gt;=Summary!$B$28,J111&lt;=Summary!$B$29,F111*J111&gt;1),"Yes","No")</f>
        <v>No</v>
      </c>
    </row>
    <row r="112" customFormat="false" ht="15" hidden="false" customHeight="false" outlineLevel="0" collapsed="false">
      <c r="A112" s="6" t="s">
        <v>148</v>
      </c>
      <c r="B112" s="45" t="n">
        <v>41533</v>
      </c>
      <c r="C112" s="6" t="s">
        <v>175</v>
      </c>
      <c r="D112" s="6" t="s">
        <v>183</v>
      </c>
      <c r="E112" s="6" t="s">
        <v>177</v>
      </c>
      <c r="F112" s="34" t="n">
        <v>0.545160055160523</v>
      </c>
      <c r="G112" s="34" t="n">
        <v>0.439851986315716</v>
      </c>
      <c r="H112" s="34" t="n">
        <v>0.105308068844807</v>
      </c>
      <c r="I112" s="34" t="n">
        <v>0.239417058740344</v>
      </c>
      <c r="J112" s="35" t="n">
        <v>2.26</v>
      </c>
      <c r="K112" s="6" t="n">
        <v>0</v>
      </c>
      <c r="L112" s="35" t="n">
        <v>-1</v>
      </c>
      <c r="M112" s="6" t="str">
        <f aca="false">IF(I112&lt;=0,"Below 0%",IF(I112&lt;=0.05,"0-5%",IF(I112&lt;=0.1,"5-10%",IF(I112&lt;=0.2,"10-20%",IF(I112&lt;=0.4,"20-40%","Above 40%")))))</f>
        <v>20-40%</v>
      </c>
      <c r="N112" s="6" t="str">
        <f aca="false">IF(AND(H112&gt;=Summary!$B$25,I112&gt;=Summary!$B$26,I112&lt;=Summary!$B$27,J112&gt;=Summary!$B$28,J112&lt;=Summary!$B$29,F112*J112&gt;1),"Yes","No")</f>
        <v>Yes</v>
      </c>
    </row>
    <row r="113" customFormat="false" ht="15" hidden="false" customHeight="false" outlineLevel="0" collapsed="false">
      <c r="A113" s="6" t="s">
        <v>148</v>
      </c>
      <c r="B113" s="45" t="n">
        <v>41538</v>
      </c>
      <c r="C113" s="6" t="s">
        <v>190</v>
      </c>
      <c r="D113" s="6" t="s">
        <v>184</v>
      </c>
      <c r="E113" s="6" t="s">
        <v>187</v>
      </c>
      <c r="F113" s="34" t="n">
        <v>0.761738121509552</v>
      </c>
      <c r="G113" s="34" t="n">
        <v>0.753164370513664</v>
      </c>
      <c r="H113" s="34" t="n">
        <v>0.00857375099588797</v>
      </c>
      <c r="I113" s="34" t="n">
        <v>0.0113836385941102</v>
      </c>
      <c r="J113" s="35" t="n">
        <v>1.33</v>
      </c>
      <c r="K113" s="6" t="n">
        <v>1</v>
      </c>
      <c r="L113" s="35" t="n">
        <v>0.33</v>
      </c>
      <c r="M113" s="6" t="str">
        <f aca="false">IF(I113&lt;=0,"Below 0%",IF(I113&lt;=0.05,"0-5%",IF(I113&lt;=0.1,"5-10%",IF(I113&lt;=0.2,"10-20%",IF(I113&lt;=0.4,"20-40%","Above 40%")))))</f>
        <v>0-5%</v>
      </c>
      <c r="N113" s="6" t="str">
        <f aca="false">IF(AND(H113&gt;=Summary!$B$25,I113&gt;=Summary!$B$26,I113&lt;=Summary!$B$27,J113&gt;=Summary!$B$28,J113&lt;=Summary!$B$29,F113*J113&gt;1),"Yes","No")</f>
        <v>No</v>
      </c>
    </row>
    <row r="114" customFormat="false" ht="15" hidden="false" customHeight="false" outlineLevel="0" collapsed="false">
      <c r="A114" s="6" t="s">
        <v>148</v>
      </c>
      <c r="B114" s="45" t="n">
        <v>41538</v>
      </c>
      <c r="C114" s="6" t="s">
        <v>190</v>
      </c>
      <c r="D114" s="6" t="s">
        <v>184</v>
      </c>
      <c r="E114" s="6" t="s">
        <v>174</v>
      </c>
      <c r="F114" s="34" t="n">
        <v>0.167044103145599</v>
      </c>
      <c r="G114" s="34" t="n">
        <v>0.169781120810707</v>
      </c>
      <c r="H114" s="34" t="n">
        <v>-0.00273701766510795</v>
      </c>
      <c r="I114" s="34" t="n">
        <v>-0.0161208599168073</v>
      </c>
      <c r="J114" s="35" t="n">
        <v>5.9</v>
      </c>
      <c r="K114" s="6" t="n">
        <v>0</v>
      </c>
      <c r="L114" s="35" t="n">
        <v>-1</v>
      </c>
      <c r="M114" s="6" t="str">
        <f aca="false">IF(I114&lt;=0,"Below 0%",IF(I114&lt;=0.05,"0-5%",IF(I114&lt;=0.1,"5-10%",IF(I114&lt;=0.2,"10-20%",IF(I114&lt;=0.4,"20-40%","Above 40%")))))</f>
        <v>Below 0%</v>
      </c>
      <c r="N114" s="6" t="str">
        <f aca="false">IF(AND(H114&gt;=Summary!$B$25,I114&gt;=Summary!$B$26,I114&lt;=Summary!$B$27,J114&gt;=Summary!$B$28,J114&lt;=Summary!$B$29,F114*J114&gt;1),"Yes","No")</f>
        <v>No</v>
      </c>
    </row>
    <row r="115" customFormat="false" ht="15" hidden="false" customHeight="false" outlineLevel="0" collapsed="false">
      <c r="A115" s="6" t="s">
        <v>148</v>
      </c>
      <c r="B115" s="45" t="n">
        <v>41538</v>
      </c>
      <c r="C115" s="6" t="s">
        <v>190</v>
      </c>
      <c r="D115" s="6" t="s">
        <v>184</v>
      </c>
      <c r="E115" s="6" t="s">
        <v>177</v>
      </c>
      <c r="F115" s="34" t="n">
        <v>0.071217767894268</v>
      </c>
      <c r="G115" s="34" t="n">
        <v>0.0770545086756287</v>
      </c>
      <c r="H115" s="34" t="n">
        <v>-0.00583674078136068</v>
      </c>
      <c r="I115" s="34" t="n">
        <v>-0.075748205804948</v>
      </c>
      <c r="J115" s="35" t="n">
        <v>13</v>
      </c>
      <c r="K115" s="6" t="n">
        <v>0</v>
      </c>
      <c r="L115" s="35" t="n">
        <v>-1</v>
      </c>
      <c r="M115" s="6" t="str">
        <f aca="false">IF(I115&lt;=0,"Below 0%",IF(I115&lt;=0.05,"0-5%",IF(I115&lt;=0.1,"5-10%",IF(I115&lt;=0.2,"10-20%",IF(I115&lt;=0.4,"20-40%","Above 40%")))))</f>
        <v>Below 0%</v>
      </c>
      <c r="N115" s="6" t="str">
        <f aca="false">IF(AND(H115&gt;=Summary!$B$25,I115&gt;=Summary!$B$26,I115&lt;=Summary!$B$27,J115&gt;=Summary!$B$28,J115&lt;=Summary!$B$29,F115*J115&gt;1),"Yes","No")</f>
        <v>No</v>
      </c>
    </row>
    <row r="116" customFormat="false" ht="15" hidden="false" customHeight="false" outlineLevel="0" collapsed="false">
      <c r="A116" s="6" t="s">
        <v>148</v>
      </c>
      <c r="B116" s="45" t="n">
        <v>41538</v>
      </c>
      <c r="C116" s="6" t="s">
        <v>183</v>
      </c>
      <c r="D116" s="6" t="s">
        <v>179</v>
      </c>
      <c r="E116" s="6" t="s">
        <v>187</v>
      </c>
      <c r="F116" s="34" t="n">
        <v>0.546288549900055</v>
      </c>
      <c r="G116" s="34" t="n">
        <v>0.616602636215057</v>
      </c>
      <c r="H116" s="34" t="n">
        <v>-0.0703140863150025</v>
      </c>
      <c r="I116" s="34" t="n">
        <v>-0.114034683255033</v>
      </c>
      <c r="J116" s="35" t="n">
        <v>1.62</v>
      </c>
      <c r="K116" s="6" t="n">
        <v>0</v>
      </c>
      <c r="L116" s="35" t="n">
        <v>-1</v>
      </c>
      <c r="M116" s="6" t="str">
        <f aca="false">IF(I116&lt;=0,"Below 0%",IF(I116&lt;=0.05,"0-5%",IF(I116&lt;=0.1,"5-10%",IF(I116&lt;=0.2,"10-20%",IF(I116&lt;=0.4,"20-40%","Above 40%")))))</f>
        <v>Below 0%</v>
      </c>
      <c r="N116" s="6" t="str">
        <f aca="false">IF(AND(H116&gt;=Summary!$B$25,I116&gt;=Summary!$B$26,I116&lt;=Summary!$B$27,J116&gt;=Summary!$B$28,J116&lt;=Summary!$B$29,F116*J116&gt;1),"Yes","No")</f>
        <v>No</v>
      </c>
    </row>
    <row r="117" customFormat="false" ht="15" hidden="false" customHeight="false" outlineLevel="0" collapsed="false">
      <c r="A117" s="6" t="s">
        <v>148</v>
      </c>
      <c r="B117" s="45" t="n">
        <v>41538</v>
      </c>
      <c r="C117" s="6" t="s">
        <v>183</v>
      </c>
      <c r="D117" s="6" t="s">
        <v>179</v>
      </c>
      <c r="E117" s="6" t="s">
        <v>174</v>
      </c>
      <c r="F117" s="34" t="n">
        <v>0.306075900793076</v>
      </c>
      <c r="G117" s="34" t="n">
        <v>0.240697896546601</v>
      </c>
      <c r="H117" s="34" t="n">
        <v>0.0653780042464748</v>
      </c>
      <c r="I117" s="34" t="n">
        <v>0.271618510940403</v>
      </c>
      <c r="J117" s="35" t="n">
        <v>4.15</v>
      </c>
      <c r="K117" s="6" t="n">
        <v>0</v>
      </c>
      <c r="L117" s="35" t="n">
        <v>-1</v>
      </c>
      <c r="M117" s="6" t="str">
        <f aca="false">IF(I117&lt;=0,"Below 0%",IF(I117&lt;=0.05,"0-5%",IF(I117&lt;=0.1,"5-10%",IF(I117&lt;=0.2,"10-20%",IF(I117&lt;=0.4,"20-40%","Above 40%")))))</f>
        <v>20-40%</v>
      </c>
      <c r="N117" s="6" t="str">
        <f aca="false">IF(AND(H117&gt;=Summary!$B$25,I117&gt;=Summary!$B$26,I117&lt;=Summary!$B$27,J117&gt;=Summary!$B$28,J117&lt;=Summary!$B$29,F117*J117&gt;1),"Yes","No")</f>
        <v>Yes</v>
      </c>
    </row>
    <row r="118" customFormat="false" ht="15" hidden="false" customHeight="false" outlineLevel="0" collapsed="false">
      <c r="A118" s="6" t="s">
        <v>148</v>
      </c>
      <c r="B118" s="45" t="n">
        <v>41538</v>
      </c>
      <c r="C118" s="6" t="s">
        <v>183</v>
      </c>
      <c r="D118" s="6" t="s">
        <v>179</v>
      </c>
      <c r="E118" s="6" t="s">
        <v>177</v>
      </c>
      <c r="F118" s="34" t="n">
        <v>0.147635504603386</v>
      </c>
      <c r="G118" s="34" t="n">
        <v>0.142699467238342</v>
      </c>
      <c r="H118" s="34" t="n">
        <v>0.00493603736504406</v>
      </c>
      <c r="I118" s="34" t="n">
        <v>0.0345904400385722</v>
      </c>
      <c r="J118" s="35" t="n">
        <v>7</v>
      </c>
      <c r="K118" s="6" t="n">
        <v>1</v>
      </c>
      <c r="L118" s="35" t="n">
        <v>6</v>
      </c>
      <c r="M118" s="6" t="str">
        <f aca="false">IF(I118&lt;=0,"Below 0%",IF(I118&lt;=0.05,"0-5%",IF(I118&lt;=0.1,"5-10%",IF(I118&lt;=0.2,"10-20%",IF(I118&lt;=0.4,"20-40%","Above 40%")))))</f>
        <v>0-5%</v>
      </c>
      <c r="N118" s="6" t="str">
        <f aca="false">IF(AND(H118&gt;=Summary!$B$25,I118&gt;=Summary!$B$26,I118&lt;=Summary!$B$27,J118&gt;=Summary!$B$28,J118&lt;=Summary!$B$29,F118*J118&gt;1),"Yes","No")</f>
        <v>No</v>
      </c>
    </row>
    <row r="119" customFormat="false" ht="15" hidden="false" customHeight="false" outlineLevel="0" collapsed="false">
      <c r="A119" s="6" t="s">
        <v>148</v>
      </c>
      <c r="B119" s="45" t="n">
        <v>41538</v>
      </c>
      <c r="C119" s="6" t="s">
        <v>188</v>
      </c>
      <c r="D119" s="6" t="s">
        <v>186</v>
      </c>
      <c r="E119" s="6" t="s">
        <v>187</v>
      </c>
      <c r="F119" s="34" t="n">
        <v>0.475291937589645</v>
      </c>
      <c r="G119" s="34" t="n">
        <v>0.54042988741044</v>
      </c>
      <c r="H119" s="34" t="n">
        <v>-0.0651379498207948</v>
      </c>
      <c r="I119" s="34" t="n">
        <v>-0.120529880634312</v>
      </c>
      <c r="J119" s="35" t="n">
        <v>1.85</v>
      </c>
      <c r="K119" s="6" t="n">
        <v>0</v>
      </c>
      <c r="L119" s="35" t="n">
        <v>-1</v>
      </c>
      <c r="M119" s="6" t="str">
        <f aca="false">IF(I119&lt;=0,"Below 0%",IF(I119&lt;=0.05,"0-5%",IF(I119&lt;=0.1,"5-10%",IF(I119&lt;=0.2,"10-20%",IF(I119&lt;=0.4,"20-40%","Above 40%")))))</f>
        <v>Below 0%</v>
      </c>
      <c r="N119" s="6" t="str">
        <f aca="false">IF(AND(H119&gt;=Summary!$B$25,I119&gt;=Summary!$B$26,I119&lt;=Summary!$B$27,J119&gt;=Summary!$B$28,J119&lt;=Summary!$B$29,F119*J119&gt;1),"Yes","No")</f>
        <v>No</v>
      </c>
    </row>
    <row r="120" customFormat="false" ht="15" hidden="false" customHeight="false" outlineLevel="0" collapsed="false">
      <c r="A120" s="6" t="s">
        <v>148</v>
      </c>
      <c r="B120" s="45" t="n">
        <v>41538</v>
      </c>
      <c r="C120" s="6" t="s">
        <v>188</v>
      </c>
      <c r="D120" s="6" t="s">
        <v>186</v>
      </c>
      <c r="E120" s="6" t="s">
        <v>174</v>
      </c>
      <c r="F120" s="34" t="n">
        <v>0.28431111574173</v>
      </c>
      <c r="G120" s="34" t="n">
        <v>0.27021494370522</v>
      </c>
      <c r="H120" s="34" t="n">
        <v>0.0140961720365097</v>
      </c>
      <c r="I120" s="34" t="n">
        <v>0.0521665154532951</v>
      </c>
      <c r="J120" s="35" t="n">
        <v>3.7</v>
      </c>
      <c r="K120" s="6" t="n">
        <v>0</v>
      </c>
      <c r="L120" s="35" t="n">
        <v>-1</v>
      </c>
      <c r="M120" s="6" t="str">
        <f aca="false">IF(I120&lt;=0,"Below 0%",IF(I120&lt;=0.05,"0-5%",IF(I120&lt;=0.1,"5-10%",IF(I120&lt;=0.2,"10-20%",IF(I120&lt;=0.4,"20-40%","Above 40%")))))</f>
        <v>5-10%</v>
      </c>
      <c r="N120" s="6" t="str">
        <f aca="false">IF(AND(H120&gt;=Summary!$B$25,I120&gt;=Summary!$B$26,I120&lt;=Summary!$B$27,J120&gt;=Summary!$B$28,J120&lt;=Summary!$B$29,F120*J120&gt;1),"Yes","No")</f>
        <v>No</v>
      </c>
    </row>
    <row r="121" customFormat="false" ht="15" hidden="false" customHeight="false" outlineLevel="0" collapsed="false">
      <c r="A121" s="6" t="s">
        <v>148</v>
      </c>
      <c r="B121" s="45" t="n">
        <v>41538</v>
      </c>
      <c r="C121" s="6" t="s">
        <v>188</v>
      </c>
      <c r="D121" s="6" t="s">
        <v>186</v>
      </c>
      <c r="E121" s="6" t="s">
        <v>177</v>
      </c>
      <c r="F121" s="34" t="n">
        <v>0.240396916866303</v>
      </c>
      <c r="G121" s="34" t="n">
        <v>0.18935516888434</v>
      </c>
      <c r="H121" s="34" t="n">
        <v>0.0510417479819626</v>
      </c>
      <c r="I121" s="34" t="n">
        <v>0.269555609612851</v>
      </c>
      <c r="J121" s="35" t="n">
        <v>5.28</v>
      </c>
      <c r="K121" s="6" t="n">
        <v>1</v>
      </c>
      <c r="L121" s="35" t="n">
        <v>4.28</v>
      </c>
      <c r="M121" s="6" t="str">
        <f aca="false">IF(I121&lt;=0,"Below 0%",IF(I121&lt;=0.05,"0-5%",IF(I121&lt;=0.1,"5-10%",IF(I121&lt;=0.2,"10-20%",IF(I121&lt;=0.4,"20-40%","Above 40%")))))</f>
        <v>20-40%</v>
      </c>
      <c r="N121" s="6" t="str">
        <f aca="false">IF(AND(H121&gt;=Summary!$B$25,I121&gt;=Summary!$B$26,I121&lt;=Summary!$B$27,J121&gt;=Summary!$B$28,J121&lt;=Summary!$B$29,F121*J121&gt;1),"Yes","No")</f>
        <v>No</v>
      </c>
    </row>
    <row r="122" customFormat="false" ht="15" hidden="false" customHeight="false" outlineLevel="0" collapsed="false">
      <c r="A122" s="6" t="s">
        <v>148</v>
      </c>
      <c r="B122" s="45" t="n">
        <v>41538</v>
      </c>
      <c r="C122" s="6" t="s">
        <v>172</v>
      </c>
      <c r="D122" s="6" t="s">
        <v>182</v>
      </c>
      <c r="E122" s="6" t="s">
        <v>187</v>
      </c>
      <c r="F122" s="34" t="n">
        <v>0.527300715446472</v>
      </c>
      <c r="G122" s="34" t="n">
        <v>0.404047679066585</v>
      </c>
      <c r="H122" s="34" t="n">
        <v>0.123253036379887</v>
      </c>
      <c r="I122" s="34" t="n">
        <v>0.305045772480667</v>
      </c>
      <c r="J122" s="35" t="n">
        <v>2.47</v>
      </c>
      <c r="K122" s="6" t="n">
        <v>0</v>
      </c>
      <c r="L122" s="35" t="n">
        <v>-1</v>
      </c>
      <c r="M122" s="6" t="str">
        <f aca="false">IF(I122&lt;=0,"Below 0%",IF(I122&lt;=0.05,"0-5%",IF(I122&lt;=0.1,"5-10%",IF(I122&lt;=0.2,"10-20%",IF(I122&lt;=0.4,"20-40%","Above 40%")))))</f>
        <v>20-40%</v>
      </c>
      <c r="N122" s="6" t="str">
        <f aca="false">IF(AND(H122&gt;=Summary!$B$25,I122&gt;=Summary!$B$26,I122&lt;=Summary!$B$27,J122&gt;=Summary!$B$28,J122&lt;=Summary!$B$29,F122*J122&gt;1),"Yes","No")</f>
        <v>Yes</v>
      </c>
    </row>
    <row r="123" customFormat="false" ht="15" hidden="false" customHeight="false" outlineLevel="0" collapsed="false">
      <c r="A123" s="6" t="s">
        <v>148</v>
      </c>
      <c r="B123" s="45" t="n">
        <v>41538</v>
      </c>
      <c r="C123" s="6" t="s">
        <v>172</v>
      </c>
      <c r="D123" s="6" t="s">
        <v>182</v>
      </c>
      <c r="E123" s="6" t="s">
        <v>174</v>
      </c>
      <c r="F123" s="34" t="n">
        <v>0.284096658229828</v>
      </c>
      <c r="G123" s="34" t="n">
        <v>0.293528755086607</v>
      </c>
      <c r="H123" s="34" t="n">
        <v>-0.00943209685677948</v>
      </c>
      <c r="I123" s="34" t="n">
        <v>-0.0321334679936093</v>
      </c>
      <c r="J123" s="35" t="n">
        <v>3.4</v>
      </c>
      <c r="K123" s="6" t="n">
        <v>0</v>
      </c>
      <c r="L123" s="35" t="n">
        <v>-1</v>
      </c>
      <c r="M123" s="6" t="str">
        <f aca="false">IF(I123&lt;=0,"Below 0%",IF(I123&lt;=0.05,"0-5%",IF(I123&lt;=0.1,"5-10%",IF(I123&lt;=0.2,"10-20%",IF(I123&lt;=0.4,"20-40%","Above 40%")))))</f>
        <v>Below 0%</v>
      </c>
      <c r="N123" s="6" t="str">
        <f aca="false">IF(AND(H123&gt;=Summary!$B$25,I123&gt;=Summary!$B$26,I123&lt;=Summary!$B$27,J123&gt;=Summary!$B$28,J123&lt;=Summary!$B$29,F123*J123&gt;1),"Yes","No")</f>
        <v>No</v>
      </c>
    </row>
    <row r="124" customFormat="false" ht="15" hidden="false" customHeight="false" outlineLevel="0" collapsed="false">
      <c r="A124" s="6" t="s">
        <v>148</v>
      </c>
      <c r="B124" s="45" t="n">
        <v>41538</v>
      </c>
      <c r="C124" s="6" t="s">
        <v>172</v>
      </c>
      <c r="D124" s="6" t="s">
        <v>182</v>
      </c>
      <c r="E124" s="6" t="s">
        <v>177</v>
      </c>
      <c r="F124" s="34" t="n">
        <v>0.188602596521378</v>
      </c>
      <c r="G124" s="34" t="n">
        <v>0.302423565846808</v>
      </c>
      <c r="H124" s="34" t="n">
        <v>-0.11382096932543</v>
      </c>
      <c r="I124" s="34" t="n">
        <v>-0.376362764610367</v>
      </c>
      <c r="J124" s="35" t="n">
        <v>3.3</v>
      </c>
      <c r="K124" s="6" t="n">
        <v>1</v>
      </c>
      <c r="L124" s="35" t="n">
        <v>2.3</v>
      </c>
      <c r="M124" s="6" t="str">
        <f aca="false">IF(I124&lt;=0,"Below 0%",IF(I124&lt;=0.05,"0-5%",IF(I124&lt;=0.1,"5-10%",IF(I124&lt;=0.2,"10-20%",IF(I124&lt;=0.4,"20-40%","Above 40%")))))</f>
        <v>Below 0%</v>
      </c>
      <c r="N124" s="6" t="str">
        <f aca="false">IF(AND(H124&gt;=Summary!$B$25,I124&gt;=Summary!$B$26,I124&lt;=Summary!$B$27,J124&gt;=Summary!$B$28,J124&lt;=Summary!$B$29,F124*J124&gt;1),"Yes","No")</f>
        <v>No</v>
      </c>
    </row>
    <row r="125" customFormat="false" ht="15" hidden="false" customHeight="false" outlineLevel="0" collapsed="false">
      <c r="A125" s="6" t="s">
        <v>148</v>
      </c>
      <c r="B125" s="45" t="n">
        <v>41538</v>
      </c>
      <c r="C125" s="6" t="s">
        <v>178</v>
      </c>
      <c r="D125" s="6" t="s">
        <v>191</v>
      </c>
      <c r="E125" s="6" t="s">
        <v>187</v>
      </c>
      <c r="F125" s="34" t="n">
        <v>0.49924498796463</v>
      </c>
      <c r="G125" s="34" t="n">
        <v>0.476190476190476</v>
      </c>
      <c r="H125" s="34" t="n">
        <v>0.023054511774154</v>
      </c>
      <c r="I125" s="34" t="n">
        <v>0.0484144747257234</v>
      </c>
      <c r="J125" s="35" t="n">
        <v>2.1</v>
      </c>
      <c r="K125" s="6" t="n">
        <v>1</v>
      </c>
      <c r="L125" s="35" t="n">
        <v>1.1</v>
      </c>
      <c r="M125" s="6" t="str">
        <f aca="false">IF(I125&lt;=0,"Below 0%",IF(I125&lt;=0.05,"0-5%",IF(I125&lt;=0.1,"5-10%",IF(I125&lt;=0.2,"10-20%",IF(I125&lt;=0.4,"20-40%","Above 40%")))))</f>
        <v>0-5%</v>
      </c>
      <c r="N125" s="6" t="str">
        <f aca="false">IF(AND(H125&gt;=Summary!$B$25,I125&gt;=Summary!$B$26,I125&lt;=Summary!$B$27,J125&gt;=Summary!$B$28,J125&lt;=Summary!$B$29,F125*J125&gt;1),"Yes","No")</f>
        <v>No</v>
      </c>
    </row>
    <row r="126" customFormat="false" ht="15" hidden="false" customHeight="false" outlineLevel="0" collapsed="false">
      <c r="A126" s="6" t="s">
        <v>148</v>
      </c>
      <c r="B126" s="45" t="n">
        <v>41538</v>
      </c>
      <c r="C126" s="6" t="s">
        <v>178</v>
      </c>
      <c r="D126" s="6" t="s">
        <v>191</v>
      </c>
      <c r="E126" s="6" t="s">
        <v>174</v>
      </c>
      <c r="F126" s="34" t="n">
        <v>0.27828323841095</v>
      </c>
      <c r="G126" s="34" t="n">
        <v>0.285714285714286</v>
      </c>
      <c r="H126" s="34" t="n">
        <v>-0.00743104730333599</v>
      </c>
      <c r="I126" s="34" t="n">
        <v>-0.026008665561676</v>
      </c>
      <c r="J126" s="35" t="n">
        <v>3.5</v>
      </c>
      <c r="K126" s="6" t="n">
        <v>0</v>
      </c>
      <c r="L126" s="35" t="n">
        <v>-1</v>
      </c>
      <c r="M126" s="6" t="str">
        <f aca="false">IF(I126&lt;=0,"Below 0%",IF(I126&lt;=0.05,"0-5%",IF(I126&lt;=0.1,"5-10%",IF(I126&lt;=0.2,"10-20%",IF(I126&lt;=0.4,"20-40%","Above 40%")))))</f>
        <v>Below 0%</v>
      </c>
      <c r="N126" s="6" t="str">
        <f aca="false">IF(AND(H126&gt;=Summary!$B$25,I126&gt;=Summary!$B$26,I126&lt;=Summary!$B$27,J126&gt;=Summary!$B$28,J126&lt;=Summary!$B$29,F126*J126&gt;1),"Yes","No")</f>
        <v>No</v>
      </c>
    </row>
    <row r="127" customFormat="false" ht="15" hidden="false" customHeight="false" outlineLevel="0" collapsed="false">
      <c r="A127" s="6" t="s">
        <v>148</v>
      </c>
      <c r="B127" s="45" t="n">
        <v>41538</v>
      </c>
      <c r="C127" s="6" t="s">
        <v>178</v>
      </c>
      <c r="D127" s="6" t="s">
        <v>191</v>
      </c>
      <c r="E127" s="6" t="s">
        <v>177</v>
      </c>
      <c r="F127" s="34" t="n">
        <v>0.222471743822098</v>
      </c>
      <c r="G127" s="34" t="n">
        <v>0.238095238095238</v>
      </c>
      <c r="H127" s="34" t="n">
        <v>-0.0156234942731403</v>
      </c>
      <c r="I127" s="34" t="n">
        <v>-0.0656186759471893</v>
      </c>
      <c r="J127" s="35" t="n">
        <v>4.2</v>
      </c>
      <c r="K127" s="6" t="n">
        <v>0</v>
      </c>
      <c r="L127" s="35" t="n">
        <v>-1</v>
      </c>
      <c r="M127" s="6" t="str">
        <f aca="false">IF(I127&lt;=0,"Below 0%",IF(I127&lt;=0.05,"0-5%",IF(I127&lt;=0.1,"5-10%",IF(I127&lt;=0.2,"10-20%",IF(I127&lt;=0.4,"20-40%","Above 40%")))))</f>
        <v>Below 0%</v>
      </c>
      <c r="N127" s="6" t="str">
        <f aca="false">IF(AND(H127&gt;=Summary!$B$25,I127&gt;=Summary!$B$26,I127&lt;=Summary!$B$27,J127&gt;=Summary!$B$28,J127&lt;=Summary!$B$29,F127*J127&gt;1),"Yes","No")</f>
        <v>No</v>
      </c>
    </row>
    <row r="128" customFormat="false" ht="15" hidden="false" customHeight="false" outlineLevel="0" collapsed="false">
      <c r="A128" s="6" t="s">
        <v>148</v>
      </c>
      <c r="B128" s="45" t="n">
        <v>41538</v>
      </c>
      <c r="C128" s="6" t="s">
        <v>189</v>
      </c>
      <c r="D128" s="6" t="s">
        <v>173</v>
      </c>
      <c r="E128" s="6" t="s">
        <v>187</v>
      </c>
      <c r="F128" s="34" t="n">
        <v>0.28855636715889</v>
      </c>
      <c r="G128" s="34" t="n">
        <v>0.295180722891566</v>
      </c>
      <c r="H128" s="34" t="n">
        <v>-0.0066243557326765</v>
      </c>
      <c r="I128" s="34" t="n">
        <v>-0.0224416949311082</v>
      </c>
      <c r="J128" s="35" t="n">
        <v>3.4</v>
      </c>
      <c r="K128" s="6" t="n">
        <v>0</v>
      </c>
      <c r="L128" s="35" t="n">
        <v>-1</v>
      </c>
      <c r="M128" s="6" t="str">
        <f aca="false">IF(I128&lt;=0,"Below 0%",IF(I128&lt;=0.05,"0-5%",IF(I128&lt;=0.1,"5-10%",IF(I128&lt;=0.2,"10-20%",IF(I128&lt;=0.4,"20-40%","Above 40%")))))</f>
        <v>Below 0%</v>
      </c>
      <c r="N128" s="6" t="str">
        <f aca="false">IF(AND(H128&gt;=Summary!$B$25,I128&gt;=Summary!$B$26,I128&lt;=Summary!$B$27,J128&gt;=Summary!$B$28,J128&lt;=Summary!$B$29,F128*J128&gt;1),"Yes","No")</f>
        <v>No</v>
      </c>
    </row>
    <row r="129" customFormat="false" ht="15" hidden="false" customHeight="false" outlineLevel="0" collapsed="false">
      <c r="A129" s="6" t="s">
        <v>148</v>
      </c>
      <c r="B129" s="45" t="n">
        <v>41538</v>
      </c>
      <c r="C129" s="6" t="s">
        <v>189</v>
      </c>
      <c r="D129" s="6" t="s">
        <v>173</v>
      </c>
      <c r="E129" s="6" t="s">
        <v>174</v>
      </c>
      <c r="F129" s="34" t="n">
        <v>0.237794160842896</v>
      </c>
      <c r="G129" s="34" t="n">
        <v>0.295180722891566</v>
      </c>
      <c r="H129" s="34" t="n">
        <v>-0.0573865620486708</v>
      </c>
      <c r="I129" s="34" t="n">
        <v>-0.194411618368966</v>
      </c>
      <c r="J129" s="35" t="n">
        <v>3.4</v>
      </c>
      <c r="K129" s="6" t="n">
        <v>0</v>
      </c>
      <c r="L129" s="35" t="n">
        <v>-1</v>
      </c>
      <c r="M129" s="6" t="str">
        <f aca="false">IF(I129&lt;=0,"Below 0%",IF(I129&lt;=0.05,"0-5%",IF(I129&lt;=0.1,"5-10%",IF(I129&lt;=0.2,"10-20%",IF(I129&lt;=0.4,"20-40%","Above 40%")))))</f>
        <v>Below 0%</v>
      </c>
      <c r="N129" s="6" t="str">
        <f aca="false">IF(AND(H129&gt;=Summary!$B$25,I129&gt;=Summary!$B$26,I129&lt;=Summary!$B$27,J129&gt;=Summary!$B$28,J129&lt;=Summary!$B$29,F129*J129&gt;1),"Yes","No")</f>
        <v>No</v>
      </c>
    </row>
    <row r="130" customFormat="false" ht="15" hidden="false" customHeight="false" outlineLevel="0" collapsed="false">
      <c r="A130" s="6" t="s">
        <v>148</v>
      </c>
      <c r="B130" s="45" t="n">
        <v>41538</v>
      </c>
      <c r="C130" s="6" t="s">
        <v>189</v>
      </c>
      <c r="D130" s="6" t="s">
        <v>173</v>
      </c>
      <c r="E130" s="6" t="s">
        <v>177</v>
      </c>
      <c r="F130" s="34" t="n">
        <v>0.473649471998215</v>
      </c>
      <c r="G130" s="34" t="n">
        <v>0.409638554216868</v>
      </c>
      <c r="H130" s="34" t="n">
        <v>0.0640109177813473</v>
      </c>
      <c r="I130" s="34" t="n">
        <v>0.156261946348583</v>
      </c>
      <c r="J130" s="35" t="n">
        <v>2.45</v>
      </c>
      <c r="K130" s="6" t="n">
        <v>1</v>
      </c>
      <c r="L130" s="35" t="n">
        <v>1.45</v>
      </c>
      <c r="M130" s="6" t="str">
        <f aca="false">IF(I130&lt;=0,"Below 0%",IF(I130&lt;=0.05,"0-5%",IF(I130&lt;=0.1,"5-10%",IF(I130&lt;=0.2,"10-20%",IF(I130&lt;=0.4,"20-40%","Above 40%")))))</f>
        <v>10-20%</v>
      </c>
      <c r="N130" s="6" t="str">
        <f aca="false">IF(AND(H130&gt;=Summary!$B$25,I130&gt;=Summary!$B$26,I130&lt;=Summary!$B$27,J130&gt;=Summary!$B$28,J130&lt;=Summary!$B$29,F130*J130&gt;1),"Yes","No")</f>
        <v>Yes</v>
      </c>
    </row>
    <row r="131" customFormat="false" ht="15" hidden="false" customHeight="false" outlineLevel="0" collapsed="false">
      <c r="A131" s="6" t="s">
        <v>148</v>
      </c>
      <c r="B131" s="45" t="n">
        <v>41539</v>
      </c>
      <c r="C131" s="6" t="s">
        <v>185</v>
      </c>
      <c r="D131" s="6" t="s">
        <v>192</v>
      </c>
      <c r="E131" s="6" t="s">
        <v>187</v>
      </c>
      <c r="F131" s="34" t="n">
        <v>0.723903715610504</v>
      </c>
      <c r="G131" s="34" t="n">
        <v>0.721223895094706</v>
      </c>
      <c r="H131" s="34" t="n">
        <v>0.00267982051579796</v>
      </c>
      <c r="I131" s="34" t="n">
        <v>0.00371565686331854</v>
      </c>
      <c r="J131" s="35" t="n">
        <v>1.4</v>
      </c>
      <c r="K131" s="6" t="n">
        <v>1</v>
      </c>
      <c r="L131" s="35" t="n">
        <v>0.4</v>
      </c>
      <c r="M131" s="6" t="str">
        <f aca="false">IF(I131&lt;=0,"Below 0%",IF(I131&lt;=0.05,"0-5%",IF(I131&lt;=0.1,"5-10%",IF(I131&lt;=0.2,"10-20%",IF(I131&lt;=0.4,"20-40%","Above 40%")))))</f>
        <v>0-5%</v>
      </c>
      <c r="N131" s="6" t="str">
        <f aca="false">IF(AND(H131&gt;=Summary!$B$25,I131&gt;=Summary!$B$26,I131&lt;=Summary!$B$27,J131&gt;=Summary!$B$28,J131&lt;=Summary!$B$29,F131*J131&gt;1),"Yes","No")</f>
        <v>No</v>
      </c>
    </row>
    <row r="132" customFormat="false" ht="15" hidden="false" customHeight="false" outlineLevel="0" collapsed="false">
      <c r="A132" s="6" t="s">
        <v>148</v>
      </c>
      <c r="B132" s="45" t="n">
        <v>41539</v>
      </c>
      <c r="C132" s="6" t="s">
        <v>185</v>
      </c>
      <c r="D132" s="6" t="s">
        <v>192</v>
      </c>
      <c r="E132" s="6" t="s">
        <v>174</v>
      </c>
      <c r="F132" s="34" t="n">
        <v>0.211344823241234</v>
      </c>
      <c r="G132" s="34" t="n">
        <v>0.186983972802331</v>
      </c>
      <c r="H132" s="34" t="n">
        <v>0.0243608504389026</v>
      </c>
      <c r="I132" s="34" t="n">
        <v>0.130283093645975</v>
      </c>
      <c r="J132" s="35" t="n">
        <v>5.4</v>
      </c>
      <c r="K132" s="6" t="n">
        <v>0</v>
      </c>
      <c r="L132" s="35" t="n">
        <v>-1</v>
      </c>
      <c r="M132" s="6" t="str">
        <f aca="false">IF(I132&lt;=0,"Below 0%",IF(I132&lt;=0.05,"0-5%",IF(I132&lt;=0.1,"5-10%",IF(I132&lt;=0.2,"10-20%",IF(I132&lt;=0.4,"20-40%","Above 40%")))))</f>
        <v>10-20%</v>
      </c>
      <c r="N132" s="6" t="str">
        <f aca="false">IF(AND(H132&gt;=Summary!$B$25,I132&gt;=Summary!$B$26,I132&lt;=Summary!$B$27,J132&gt;=Summary!$B$28,J132&lt;=Summary!$B$29,F132*J132&gt;1),"Yes","No")</f>
        <v>No</v>
      </c>
    </row>
    <row r="133" customFormat="false" ht="15" hidden="false" customHeight="false" outlineLevel="0" collapsed="false">
      <c r="A133" s="6" t="s">
        <v>148</v>
      </c>
      <c r="B133" s="45" t="n">
        <v>41539</v>
      </c>
      <c r="C133" s="6" t="s">
        <v>185</v>
      </c>
      <c r="D133" s="6" t="s">
        <v>192</v>
      </c>
      <c r="E133" s="6" t="s">
        <v>177</v>
      </c>
      <c r="F133" s="34" t="n">
        <v>0.0647514835000038</v>
      </c>
      <c r="G133" s="34" t="n">
        <v>0.0917921321029626</v>
      </c>
      <c r="H133" s="34" t="n">
        <v>-0.0270406486029588</v>
      </c>
      <c r="I133" s="34" t="n">
        <v>-0.294585690335937</v>
      </c>
      <c r="J133" s="35" t="n">
        <v>11</v>
      </c>
      <c r="K133" s="6" t="n">
        <v>0</v>
      </c>
      <c r="L133" s="35" t="n">
        <v>-1</v>
      </c>
      <c r="M133" s="6" t="str">
        <f aca="false">IF(I133&lt;=0,"Below 0%",IF(I133&lt;=0.05,"0-5%",IF(I133&lt;=0.1,"5-10%",IF(I133&lt;=0.2,"10-20%",IF(I133&lt;=0.4,"20-40%","Above 40%")))))</f>
        <v>Below 0%</v>
      </c>
      <c r="N133" s="6" t="str">
        <f aca="false">IF(AND(H133&gt;=Summary!$B$25,I133&gt;=Summary!$B$26,I133&lt;=Summary!$B$27,J133&gt;=Summary!$B$28,J133&lt;=Summary!$B$29,F133*J133&gt;1),"Yes","No")</f>
        <v>No</v>
      </c>
    </row>
    <row r="134" customFormat="false" ht="15" hidden="false" customHeight="false" outlineLevel="0" collapsed="false">
      <c r="A134" s="6" t="s">
        <v>148</v>
      </c>
      <c r="B134" s="45" t="n">
        <v>41539</v>
      </c>
      <c r="C134" s="6" t="s">
        <v>193</v>
      </c>
      <c r="D134" s="6" t="s">
        <v>181</v>
      </c>
      <c r="E134" s="6" t="s">
        <v>187</v>
      </c>
      <c r="F134" s="34" t="n">
        <v>0.327691346406937</v>
      </c>
      <c r="G134" s="34" t="n">
        <v>0.209061728100426</v>
      </c>
      <c r="H134" s="34" t="n">
        <v>0.118629618306511</v>
      </c>
      <c r="I134" s="34" t="n">
        <v>0.567438236469207</v>
      </c>
      <c r="J134" s="35" t="n">
        <v>4.76</v>
      </c>
      <c r="K134" s="6" t="n">
        <v>0</v>
      </c>
      <c r="L134" s="35" t="n">
        <v>-1</v>
      </c>
      <c r="M134" s="6" t="str">
        <f aca="false">IF(I134&lt;=0,"Below 0%",IF(I134&lt;=0.05,"0-5%",IF(I134&lt;=0.1,"5-10%",IF(I134&lt;=0.2,"10-20%",IF(I134&lt;=0.4,"20-40%","Above 40%")))))</f>
        <v>Above 40%</v>
      </c>
      <c r="N134" s="6" t="str">
        <f aca="false">IF(AND(H134&gt;=Summary!$B$25,I134&gt;=Summary!$B$26,I134&lt;=Summary!$B$27,J134&gt;=Summary!$B$28,J134&lt;=Summary!$B$29,F134*J134&gt;1),"Yes","No")</f>
        <v>No</v>
      </c>
    </row>
    <row r="135" customFormat="false" ht="15" hidden="false" customHeight="false" outlineLevel="0" collapsed="false">
      <c r="A135" s="6" t="s">
        <v>148</v>
      </c>
      <c r="B135" s="45" t="n">
        <v>41539</v>
      </c>
      <c r="C135" s="6" t="s">
        <v>193</v>
      </c>
      <c r="D135" s="6" t="s">
        <v>181</v>
      </c>
      <c r="E135" s="6" t="s">
        <v>174</v>
      </c>
      <c r="F135" s="34" t="n">
        <v>0.211411088705063</v>
      </c>
      <c r="G135" s="34" t="n">
        <v>0.272639404317268</v>
      </c>
      <c r="H135" s="34" t="n">
        <v>-0.061228315612205</v>
      </c>
      <c r="I135" s="34" t="n">
        <v>-0.224576178801191</v>
      </c>
      <c r="J135" s="35" t="n">
        <v>3.65</v>
      </c>
      <c r="K135" s="6" t="n">
        <v>0</v>
      </c>
      <c r="L135" s="35" t="n">
        <v>-1</v>
      </c>
      <c r="M135" s="6" t="str">
        <f aca="false">IF(I135&lt;=0,"Below 0%",IF(I135&lt;=0.05,"0-5%",IF(I135&lt;=0.1,"5-10%",IF(I135&lt;=0.2,"10-20%",IF(I135&lt;=0.4,"20-40%","Above 40%")))))</f>
        <v>Below 0%</v>
      </c>
      <c r="N135" s="6" t="str">
        <f aca="false">IF(AND(H135&gt;=Summary!$B$25,I135&gt;=Summary!$B$26,I135&lt;=Summary!$B$27,J135&gt;=Summary!$B$28,J135&lt;=Summary!$B$29,F135*J135&gt;1),"Yes","No")</f>
        <v>No</v>
      </c>
    </row>
    <row r="136" customFormat="false" ht="15" hidden="false" customHeight="false" outlineLevel="0" collapsed="false">
      <c r="A136" s="6" t="s">
        <v>148</v>
      </c>
      <c r="B136" s="45" t="n">
        <v>41539</v>
      </c>
      <c r="C136" s="6" t="s">
        <v>193</v>
      </c>
      <c r="D136" s="6" t="s">
        <v>181</v>
      </c>
      <c r="E136" s="6" t="s">
        <v>177</v>
      </c>
      <c r="F136" s="34" t="n">
        <v>0.460897624492645</v>
      </c>
      <c r="G136" s="34" t="n">
        <v>0.518298867582306</v>
      </c>
      <c r="H136" s="34" t="n">
        <v>-0.0574012430896609</v>
      </c>
      <c r="I136" s="34" t="n">
        <v>-0.110749312182407</v>
      </c>
      <c r="J136" s="35" t="n">
        <v>1.92</v>
      </c>
      <c r="K136" s="6" t="n">
        <v>1</v>
      </c>
      <c r="L136" s="35" t="n">
        <v>0.92</v>
      </c>
      <c r="M136" s="6" t="str">
        <f aca="false">IF(I136&lt;=0,"Below 0%",IF(I136&lt;=0.05,"0-5%",IF(I136&lt;=0.1,"5-10%",IF(I136&lt;=0.2,"10-20%",IF(I136&lt;=0.4,"20-40%","Above 40%")))))</f>
        <v>Below 0%</v>
      </c>
      <c r="N136" s="6" t="str">
        <f aca="false">IF(AND(H136&gt;=Summary!$B$25,I136&gt;=Summary!$B$26,I136&lt;=Summary!$B$27,J136&gt;=Summary!$B$28,J136&lt;=Summary!$B$29,F136*J136&gt;1),"Yes","No")</f>
        <v>No</v>
      </c>
    </row>
    <row r="137" customFormat="false" ht="15" hidden="false" customHeight="false" outlineLevel="0" collapsed="false">
      <c r="A137" s="6" t="s">
        <v>148</v>
      </c>
      <c r="B137" s="45" t="n">
        <v>41539</v>
      </c>
      <c r="C137" s="6" t="s">
        <v>180</v>
      </c>
      <c r="D137" s="6" t="s">
        <v>175</v>
      </c>
      <c r="E137" s="6" t="s">
        <v>187</v>
      </c>
      <c r="F137" s="34" t="n">
        <v>0.421283155679703</v>
      </c>
      <c r="G137" s="34" t="n">
        <v>0.290438965724594</v>
      </c>
      <c r="H137" s="34" t="n">
        <v>0.130844189955109</v>
      </c>
      <c r="I137" s="34" t="n">
        <v>0.450504943882703</v>
      </c>
      <c r="J137" s="35" t="n">
        <v>3.5</v>
      </c>
      <c r="K137" s="6" t="n">
        <v>0</v>
      </c>
      <c r="L137" s="35" t="n">
        <v>-1</v>
      </c>
      <c r="M137" s="6" t="str">
        <f aca="false">IF(I137&lt;=0,"Below 0%",IF(I137&lt;=0.05,"0-5%",IF(I137&lt;=0.1,"5-10%",IF(I137&lt;=0.2,"10-20%",IF(I137&lt;=0.4,"20-40%","Above 40%")))))</f>
        <v>Above 40%</v>
      </c>
      <c r="N137" s="6" t="str">
        <f aca="false">IF(AND(H137&gt;=Summary!$B$25,I137&gt;=Summary!$B$26,I137&lt;=Summary!$B$27,J137&gt;=Summary!$B$28,J137&lt;=Summary!$B$29,F137*J137&gt;1),"Yes","No")</f>
        <v>No</v>
      </c>
    </row>
    <row r="138" customFormat="false" ht="15" hidden="false" customHeight="false" outlineLevel="0" collapsed="false">
      <c r="A138" s="6" t="s">
        <v>148</v>
      </c>
      <c r="B138" s="45" t="n">
        <v>41539</v>
      </c>
      <c r="C138" s="6" t="s">
        <v>180</v>
      </c>
      <c r="D138" s="6" t="s">
        <v>175</v>
      </c>
      <c r="E138" s="6" t="s">
        <v>174</v>
      </c>
      <c r="F138" s="34" t="n">
        <v>0.292193412780762</v>
      </c>
      <c r="G138" s="34" t="n">
        <v>0.294648226097414</v>
      </c>
      <c r="H138" s="34" t="n">
        <v>-0.00245481331665259</v>
      </c>
      <c r="I138" s="34" t="n">
        <v>-0.00833133580733314</v>
      </c>
      <c r="J138" s="35" t="n">
        <v>3.45</v>
      </c>
      <c r="K138" s="6" t="n">
        <v>0</v>
      </c>
      <c r="L138" s="35" t="n">
        <v>-1</v>
      </c>
      <c r="M138" s="6" t="str">
        <f aca="false">IF(I138&lt;=0,"Below 0%",IF(I138&lt;=0.05,"0-5%",IF(I138&lt;=0.1,"5-10%",IF(I138&lt;=0.2,"10-20%",IF(I138&lt;=0.4,"20-40%","Above 40%")))))</f>
        <v>Below 0%</v>
      </c>
      <c r="N138" s="6" t="str">
        <f aca="false">IF(AND(H138&gt;=Summary!$B$25,I138&gt;=Summary!$B$26,I138&lt;=Summary!$B$27,J138&gt;=Summary!$B$28,J138&lt;=Summary!$B$29,F138*J138&gt;1),"Yes","No")</f>
        <v>No</v>
      </c>
    </row>
    <row r="139" customFormat="false" ht="15" hidden="false" customHeight="false" outlineLevel="0" collapsed="false">
      <c r="A139" s="6" t="s">
        <v>148</v>
      </c>
      <c r="B139" s="45" t="n">
        <v>41539</v>
      </c>
      <c r="C139" s="6" t="s">
        <v>180</v>
      </c>
      <c r="D139" s="6" t="s">
        <v>175</v>
      </c>
      <c r="E139" s="6" t="s">
        <v>177</v>
      </c>
      <c r="F139" s="34" t="n">
        <v>0.286523431539536</v>
      </c>
      <c r="G139" s="34" t="n">
        <v>0.414912808177992</v>
      </c>
      <c r="H139" s="34" t="n">
        <v>-0.128389376638456</v>
      </c>
      <c r="I139" s="34" t="n">
        <v>-0.309437004854714</v>
      </c>
      <c r="J139" s="35" t="n">
        <v>2.45</v>
      </c>
      <c r="K139" s="6" t="n">
        <v>1</v>
      </c>
      <c r="L139" s="35" t="n">
        <v>1.45</v>
      </c>
      <c r="M139" s="6" t="str">
        <f aca="false">IF(I139&lt;=0,"Below 0%",IF(I139&lt;=0.05,"0-5%",IF(I139&lt;=0.1,"5-10%",IF(I139&lt;=0.2,"10-20%",IF(I139&lt;=0.4,"20-40%","Above 40%")))))</f>
        <v>Below 0%</v>
      </c>
      <c r="N139" s="6" t="str">
        <f aca="false">IF(AND(H139&gt;=Summary!$B$25,I139&gt;=Summary!$B$26,I139&lt;=Summary!$B$27,J139&gt;=Summary!$B$28,J139&lt;=Summary!$B$29,F139*J139&gt;1),"Yes","No")</f>
        <v>No</v>
      </c>
    </row>
    <row r="140" customFormat="false" ht="15" hidden="false" customHeight="false" outlineLevel="0" collapsed="false">
      <c r="A140" s="6" t="s">
        <v>148</v>
      </c>
      <c r="B140" s="45" t="n">
        <v>41539</v>
      </c>
      <c r="C140" s="6" t="s">
        <v>194</v>
      </c>
      <c r="D140" s="6" t="s">
        <v>176</v>
      </c>
      <c r="E140" s="6" t="s">
        <v>187</v>
      </c>
      <c r="F140" s="34" t="n">
        <v>0.328390151262283</v>
      </c>
      <c r="G140" s="34" t="n">
        <v>0.444396810426134</v>
      </c>
      <c r="H140" s="34" t="n">
        <v>-0.116006659163851</v>
      </c>
      <c r="I140" s="34" t="n">
        <v>-0.261042960800307</v>
      </c>
      <c r="J140" s="35" t="n">
        <v>2.25</v>
      </c>
      <c r="K140" s="6" t="n">
        <v>1</v>
      </c>
      <c r="L140" s="35" t="n">
        <v>1.25</v>
      </c>
      <c r="M140" s="6" t="str">
        <f aca="false">IF(I140&lt;=0,"Below 0%",IF(I140&lt;=0.05,"0-5%",IF(I140&lt;=0.1,"5-10%",IF(I140&lt;=0.2,"10-20%",IF(I140&lt;=0.4,"20-40%","Above 40%")))))</f>
        <v>Below 0%</v>
      </c>
      <c r="N140" s="6" t="str">
        <f aca="false">IF(AND(H140&gt;=Summary!$B$25,I140&gt;=Summary!$B$26,I140&lt;=Summary!$B$27,J140&gt;=Summary!$B$28,J140&lt;=Summary!$B$29,F140*J140&gt;1),"Yes","No")</f>
        <v>No</v>
      </c>
    </row>
    <row r="141" customFormat="false" ht="15" hidden="false" customHeight="false" outlineLevel="0" collapsed="false">
      <c r="A141" s="6" t="s">
        <v>148</v>
      </c>
      <c r="B141" s="45" t="n">
        <v>41539</v>
      </c>
      <c r="C141" s="6" t="s">
        <v>194</v>
      </c>
      <c r="D141" s="6" t="s">
        <v>176</v>
      </c>
      <c r="E141" s="6" t="s">
        <v>174</v>
      </c>
      <c r="F141" s="34" t="n">
        <v>0.379651427268982</v>
      </c>
      <c r="G141" s="34" t="n">
        <v>0.281659950270085</v>
      </c>
      <c r="H141" s="34" t="n">
        <v>0.097991476998897</v>
      </c>
      <c r="I141" s="34" t="n">
        <v>0.347907030818306</v>
      </c>
      <c r="J141" s="35" t="n">
        <v>3.55</v>
      </c>
      <c r="K141" s="6" t="n">
        <v>0</v>
      </c>
      <c r="L141" s="35" t="n">
        <v>-1</v>
      </c>
      <c r="M141" s="6" t="str">
        <f aca="false">IF(I141&lt;=0,"Below 0%",IF(I141&lt;=0.05,"0-5%",IF(I141&lt;=0.1,"5-10%",IF(I141&lt;=0.2,"10-20%",IF(I141&lt;=0.4,"20-40%","Above 40%")))))</f>
        <v>20-40%</v>
      </c>
      <c r="N141" s="6" t="str">
        <f aca="false">IF(AND(H141&gt;=Summary!$B$25,I141&gt;=Summary!$B$26,I141&lt;=Summary!$B$27,J141&gt;=Summary!$B$28,J141&lt;=Summary!$B$29,F141*J141&gt;1),"Yes","No")</f>
        <v>Yes</v>
      </c>
    </row>
    <row r="142" customFormat="false" ht="15" hidden="false" customHeight="false" outlineLevel="0" collapsed="false">
      <c r="A142" s="6" t="s">
        <v>148</v>
      </c>
      <c r="B142" s="45" t="n">
        <v>41539</v>
      </c>
      <c r="C142" s="6" t="s">
        <v>194</v>
      </c>
      <c r="D142" s="6" t="s">
        <v>176</v>
      </c>
      <c r="E142" s="6" t="s">
        <v>177</v>
      </c>
      <c r="F142" s="34" t="n">
        <v>0.291958451271057</v>
      </c>
      <c r="G142" s="34" t="n">
        <v>0.273943239303781</v>
      </c>
      <c r="H142" s="34" t="n">
        <v>0.018015211967276</v>
      </c>
      <c r="I142" s="34" t="n">
        <v>0.0657625718855524</v>
      </c>
      <c r="J142" s="35" t="n">
        <v>3.65</v>
      </c>
      <c r="K142" s="6" t="n">
        <v>0</v>
      </c>
      <c r="L142" s="35" t="n">
        <v>-1</v>
      </c>
      <c r="M142" s="6" t="str">
        <f aca="false">IF(I142&lt;=0,"Below 0%",IF(I142&lt;=0.05,"0-5%",IF(I142&lt;=0.1,"5-10%",IF(I142&lt;=0.2,"10-20%",IF(I142&lt;=0.4,"20-40%","Above 40%")))))</f>
        <v>5-10%</v>
      </c>
      <c r="N142" s="6" t="str">
        <f aca="false">IF(AND(H142&gt;=Summary!$B$25,I142&gt;=Summary!$B$26,I142&lt;=Summary!$B$27,J142&gt;=Summary!$B$28,J142&lt;=Summary!$B$29,F142*J142&gt;1),"Yes","No")</f>
        <v>No</v>
      </c>
    </row>
    <row r="143" customFormat="false" ht="15" hidden="false" customHeight="false" outlineLevel="0" collapsed="false">
      <c r="A143" s="6" t="s">
        <v>148</v>
      </c>
      <c r="B143" s="45" t="n">
        <v>41545</v>
      </c>
      <c r="C143" s="6" t="s">
        <v>182</v>
      </c>
      <c r="D143" s="6" t="s">
        <v>194</v>
      </c>
      <c r="E143" s="6" t="s">
        <v>187</v>
      </c>
      <c r="F143" s="34" t="n">
        <v>0.223017483949661</v>
      </c>
      <c r="G143" s="34" t="n">
        <v>0.132956514888924</v>
      </c>
      <c r="H143" s="34" t="n">
        <v>0.0900609690607374</v>
      </c>
      <c r="I143" s="34" t="n">
        <v>0.677371613839135</v>
      </c>
      <c r="J143" s="35" t="n">
        <v>7.5</v>
      </c>
      <c r="K143" s="6" t="n">
        <v>1</v>
      </c>
      <c r="L143" s="35" t="n">
        <v>6.5</v>
      </c>
      <c r="M143" s="6" t="str">
        <f aca="false">IF(I143&lt;=0,"Below 0%",IF(I143&lt;=0.05,"0-5%",IF(I143&lt;=0.1,"5-10%",IF(I143&lt;=0.2,"10-20%",IF(I143&lt;=0.4,"20-40%","Above 40%")))))</f>
        <v>Above 40%</v>
      </c>
      <c r="N143" s="6" t="str">
        <f aca="false">IF(AND(H143&gt;=Summary!$B$25,I143&gt;=Summary!$B$26,I143&lt;=Summary!$B$27,J143&gt;=Summary!$B$28,J143&lt;=Summary!$B$29,F143*J143&gt;1),"Yes","No")</f>
        <v>No</v>
      </c>
    </row>
    <row r="144" customFormat="false" ht="15" hidden="false" customHeight="false" outlineLevel="0" collapsed="false">
      <c r="A144" s="6" t="s">
        <v>148</v>
      </c>
      <c r="B144" s="45" t="n">
        <v>41545</v>
      </c>
      <c r="C144" s="6" t="s">
        <v>182</v>
      </c>
      <c r="D144" s="6" t="s">
        <v>194</v>
      </c>
      <c r="E144" s="6" t="s">
        <v>174</v>
      </c>
      <c r="F144" s="34" t="n">
        <v>0.195761814713478</v>
      </c>
      <c r="G144" s="34" t="n">
        <v>0.231900898062077</v>
      </c>
      <c r="H144" s="34" t="n">
        <v>-0.0361390833485985</v>
      </c>
      <c r="I144" s="34" t="n">
        <v>-0.155838479499655</v>
      </c>
      <c r="J144" s="35" t="n">
        <v>4.3</v>
      </c>
      <c r="K144" s="6" t="n">
        <v>0</v>
      </c>
      <c r="L144" s="35" t="n">
        <v>-1</v>
      </c>
      <c r="M144" s="6" t="str">
        <f aca="false">IF(I144&lt;=0,"Below 0%",IF(I144&lt;=0.05,"0-5%",IF(I144&lt;=0.1,"5-10%",IF(I144&lt;=0.2,"10-20%",IF(I144&lt;=0.4,"20-40%","Above 40%")))))</f>
        <v>Below 0%</v>
      </c>
      <c r="N144" s="6" t="str">
        <f aca="false">IF(AND(H144&gt;=Summary!$B$25,I144&gt;=Summary!$B$26,I144&lt;=Summary!$B$27,J144&gt;=Summary!$B$28,J144&lt;=Summary!$B$29,F144*J144&gt;1),"Yes","No")</f>
        <v>No</v>
      </c>
    </row>
    <row r="145" customFormat="false" ht="15" hidden="false" customHeight="false" outlineLevel="0" collapsed="false">
      <c r="A145" s="6" t="s">
        <v>148</v>
      </c>
      <c r="B145" s="45" t="n">
        <v>41545</v>
      </c>
      <c r="C145" s="6" t="s">
        <v>182</v>
      </c>
      <c r="D145" s="6" t="s">
        <v>194</v>
      </c>
      <c r="E145" s="6" t="s">
        <v>177</v>
      </c>
      <c r="F145" s="34" t="n">
        <v>0.5812206864357</v>
      </c>
      <c r="G145" s="34" t="n">
        <v>0.635142587049</v>
      </c>
      <c r="H145" s="34" t="n">
        <v>-0.0539219006133</v>
      </c>
      <c r="I145" s="34" t="n">
        <v>-0.0848973155206488</v>
      </c>
      <c r="J145" s="35" t="n">
        <v>1.57</v>
      </c>
      <c r="K145" s="6" t="n">
        <v>0</v>
      </c>
      <c r="L145" s="35" t="n">
        <v>-1</v>
      </c>
      <c r="M145" s="6" t="str">
        <f aca="false">IF(I145&lt;=0,"Below 0%",IF(I145&lt;=0.05,"0-5%",IF(I145&lt;=0.1,"5-10%",IF(I145&lt;=0.2,"10-20%",IF(I145&lt;=0.4,"20-40%","Above 40%")))))</f>
        <v>Below 0%</v>
      </c>
      <c r="N145" s="6" t="str">
        <f aca="false">IF(AND(H145&gt;=Summary!$B$25,I145&gt;=Summary!$B$26,I145&lt;=Summary!$B$27,J145&gt;=Summary!$B$28,J145&lt;=Summary!$B$29,F145*J145&gt;1),"Yes","No")</f>
        <v>No</v>
      </c>
    </row>
    <row r="146" customFormat="false" ht="15" hidden="false" customHeight="false" outlineLevel="0" collapsed="false">
      <c r="A146" s="6" t="s">
        <v>148</v>
      </c>
      <c r="B146" s="45" t="n">
        <v>41545</v>
      </c>
      <c r="C146" s="6" t="s">
        <v>184</v>
      </c>
      <c r="D146" s="6" t="s">
        <v>193</v>
      </c>
      <c r="E146" s="6" t="s">
        <v>187</v>
      </c>
      <c r="F146" s="34" t="n">
        <v>0.318386882543564</v>
      </c>
      <c r="G146" s="34" t="n">
        <v>0.46223763276161</v>
      </c>
      <c r="H146" s="34" t="n">
        <v>-0.143850750218046</v>
      </c>
      <c r="I146" s="34" t="n">
        <v>-0.311205189760554</v>
      </c>
      <c r="J146" s="35" t="n">
        <v>2.15</v>
      </c>
      <c r="K146" s="6" t="n">
        <v>0</v>
      </c>
      <c r="L146" s="35" t="n">
        <v>-1</v>
      </c>
      <c r="M146" s="6" t="str">
        <f aca="false">IF(I146&lt;=0,"Below 0%",IF(I146&lt;=0.05,"0-5%",IF(I146&lt;=0.1,"5-10%",IF(I146&lt;=0.2,"10-20%",IF(I146&lt;=0.4,"20-40%","Above 40%")))))</f>
        <v>Below 0%</v>
      </c>
      <c r="N146" s="6" t="str">
        <f aca="false">IF(AND(H146&gt;=Summary!$B$25,I146&gt;=Summary!$B$26,I146&lt;=Summary!$B$27,J146&gt;=Summary!$B$28,J146&lt;=Summary!$B$29,F146*J146&gt;1),"Yes","No")</f>
        <v>No</v>
      </c>
    </row>
    <row r="147" customFormat="false" ht="15" hidden="false" customHeight="false" outlineLevel="0" collapsed="false">
      <c r="A147" s="6" t="s">
        <v>148</v>
      </c>
      <c r="B147" s="45" t="n">
        <v>41545</v>
      </c>
      <c r="C147" s="6" t="s">
        <v>184</v>
      </c>
      <c r="D147" s="6" t="s">
        <v>193</v>
      </c>
      <c r="E147" s="6" t="s">
        <v>174</v>
      </c>
      <c r="F147" s="34" t="n">
        <v>0.305125713348389</v>
      </c>
      <c r="G147" s="34" t="n">
        <v>0.288061133460134</v>
      </c>
      <c r="H147" s="34" t="n">
        <v>0.017064579888255</v>
      </c>
      <c r="I147" s="34" t="n">
        <v>0.0592394388068902</v>
      </c>
      <c r="J147" s="35" t="n">
        <v>3.45</v>
      </c>
      <c r="K147" s="6" t="n">
        <v>0</v>
      </c>
      <c r="L147" s="35" t="n">
        <v>-1</v>
      </c>
      <c r="M147" s="6" t="str">
        <f aca="false">IF(I147&lt;=0,"Below 0%",IF(I147&lt;=0.05,"0-5%",IF(I147&lt;=0.1,"5-10%",IF(I147&lt;=0.2,"10-20%",IF(I147&lt;=0.4,"20-40%","Above 40%")))))</f>
        <v>5-10%</v>
      </c>
      <c r="N147" s="6" t="str">
        <f aca="false">IF(AND(H147&gt;=Summary!$B$25,I147&gt;=Summary!$B$26,I147&lt;=Summary!$B$27,J147&gt;=Summary!$B$28,J147&lt;=Summary!$B$29,F147*J147&gt;1),"Yes","No")</f>
        <v>No</v>
      </c>
    </row>
    <row r="148" customFormat="false" ht="15" hidden="false" customHeight="false" outlineLevel="0" collapsed="false">
      <c r="A148" s="6" t="s">
        <v>148</v>
      </c>
      <c r="B148" s="45" t="n">
        <v>41545</v>
      </c>
      <c r="C148" s="6" t="s">
        <v>184</v>
      </c>
      <c r="D148" s="6" t="s">
        <v>193</v>
      </c>
      <c r="E148" s="6" t="s">
        <v>177</v>
      </c>
      <c r="F148" s="34" t="n">
        <v>0.376487404108048</v>
      </c>
      <c r="G148" s="34" t="n">
        <v>0.249701233778257</v>
      </c>
      <c r="H148" s="34" t="n">
        <v>0.126786170329791</v>
      </c>
      <c r="I148" s="34" t="n">
        <v>0.507751477280971</v>
      </c>
      <c r="J148" s="35" t="n">
        <v>3.98</v>
      </c>
      <c r="K148" s="6" t="n">
        <v>1</v>
      </c>
      <c r="L148" s="35" t="n">
        <v>2.98</v>
      </c>
      <c r="M148" s="6" t="str">
        <f aca="false">IF(I148&lt;=0,"Below 0%",IF(I148&lt;=0.05,"0-5%",IF(I148&lt;=0.1,"5-10%",IF(I148&lt;=0.2,"10-20%",IF(I148&lt;=0.4,"20-40%","Above 40%")))))</f>
        <v>Above 40%</v>
      </c>
      <c r="N148" s="6" t="str">
        <f aca="false">IF(AND(H148&gt;=Summary!$B$25,I148&gt;=Summary!$B$26,I148&lt;=Summary!$B$27,J148&gt;=Summary!$B$28,J148&lt;=Summary!$B$29,F148*J148&gt;1),"Yes","No")</f>
        <v>No</v>
      </c>
    </row>
    <row r="149" customFormat="false" ht="15" hidden="false" customHeight="false" outlineLevel="0" collapsed="false">
      <c r="A149" s="6" t="s">
        <v>148</v>
      </c>
      <c r="B149" s="45" t="n">
        <v>41545</v>
      </c>
      <c r="C149" s="6" t="s">
        <v>186</v>
      </c>
      <c r="D149" s="6" t="s">
        <v>189</v>
      </c>
      <c r="E149" s="6" t="s">
        <v>187</v>
      </c>
      <c r="F149" s="34" t="n">
        <v>0.412407547235489</v>
      </c>
      <c r="G149" s="34" t="n">
        <v>0.408981555733761</v>
      </c>
      <c r="H149" s="34" t="n">
        <v>0.00342599150172784</v>
      </c>
      <c r="I149" s="34" t="n">
        <v>0.00837688510324441</v>
      </c>
      <c r="J149" s="35" t="n">
        <v>2.42</v>
      </c>
      <c r="K149" s="6" t="n">
        <v>1</v>
      </c>
      <c r="L149" s="35" t="n">
        <v>1.42</v>
      </c>
      <c r="M149" s="6" t="str">
        <f aca="false">IF(I149&lt;=0,"Below 0%",IF(I149&lt;=0.05,"0-5%",IF(I149&lt;=0.1,"5-10%",IF(I149&lt;=0.2,"10-20%",IF(I149&lt;=0.4,"20-40%","Above 40%")))))</f>
        <v>0-5%</v>
      </c>
      <c r="N149" s="6" t="str">
        <f aca="false">IF(AND(H149&gt;=Summary!$B$25,I149&gt;=Summary!$B$26,I149&lt;=Summary!$B$27,J149&gt;=Summary!$B$28,J149&lt;=Summary!$B$29,F149*J149&gt;1),"Yes","No")</f>
        <v>No</v>
      </c>
    </row>
    <row r="150" customFormat="false" ht="15" hidden="false" customHeight="false" outlineLevel="0" collapsed="false">
      <c r="A150" s="6" t="s">
        <v>148</v>
      </c>
      <c r="B150" s="45" t="n">
        <v>41545</v>
      </c>
      <c r="C150" s="6" t="s">
        <v>186</v>
      </c>
      <c r="D150" s="6" t="s">
        <v>189</v>
      </c>
      <c r="E150" s="6" t="s">
        <v>174</v>
      </c>
      <c r="F150" s="34" t="n">
        <v>0.283635854721069</v>
      </c>
      <c r="G150" s="34" t="n">
        <v>0.299919807538091</v>
      </c>
      <c r="H150" s="34" t="n">
        <v>-0.0162839528170221</v>
      </c>
      <c r="I150" s="34" t="n">
        <v>-0.0542943560503384</v>
      </c>
      <c r="J150" s="35" t="n">
        <v>3.3</v>
      </c>
      <c r="K150" s="6" t="n">
        <v>0</v>
      </c>
      <c r="L150" s="35" t="n">
        <v>-1</v>
      </c>
      <c r="M150" s="6" t="str">
        <f aca="false">IF(I150&lt;=0,"Below 0%",IF(I150&lt;=0.05,"0-5%",IF(I150&lt;=0.1,"5-10%",IF(I150&lt;=0.2,"10-20%",IF(I150&lt;=0.4,"20-40%","Above 40%")))))</f>
        <v>Below 0%</v>
      </c>
      <c r="N150" s="6" t="str">
        <f aca="false">IF(AND(H150&gt;=Summary!$B$25,I150&gt;=Summary!$B$26,I150&lt;=Summary!$B$27,J150&gt;=Summary!$B$28,J150&lt;=Summary!$B$29,F150*J150&gt;1),"Yes","No")</f>
        <v>No</v>
      </c>
    </row>
    <row r="151" customFormat="false" ht="15" hidden="false" customHeight="false" outlineLevel="0" collapsed="false">
      <c r="A151" s="6" t="s">
        <v>148</v>
      </c>
      <c r="B151" s="45" t="n">
        <v>41545</v>
      </c>
      <c r="C151" s="6" t="s">
        <v>186</v>
      </c>
      <c r="D151" s="6" t="s">
        <v>189</v>
      </c>
      <c r="E151" s="6" t="s">
        <v>177</v>
      </c>
      <c r="F151" s="34" t="n">
        <v>0.303956598043442</v>
      </c>
      <c r="G151" s="34" t="n">
        <v>0.291098636728148</v>
      </c>
      <c r="H151" s="34" t="n">
        <v>0.0128579613152942</v>
      </c>
      <c r="I151" s="34" t="n">
        <v>0.0441704621492338</v>
      </c>
      <c r="J151" s="35" t="n">
        <v>3.4</v>
      </c>
      <c r="K151" s="6" t="n">
        <v>0</v>
      </c>
      <c r="L151" s="35" t="n">
        <v>-1</v>
      </c>
      <c r="M151" s="6" t="str">
        <f aca="false">IF(I151&lt;=0,"Below 0%",IF(I151&lt;=0.05,"0-5%",IF(I151&lt;=0.1,"5-10%",IF(I151&lt;=0.2,"10-20%",IF(I151&lt;=0.4,"20-40%","Above 40%")))))</f>
        <v>0-5%</v>
      </c>
      <c r="N151" s="6" t="str">
        <f aca="false">IF(AND(H151&gt;=Summary!$B$25,I151&gt;=Summary!$B$26,I151&lt;=Summary!$B$27,J151&gt;=Summary!$B$28,J151&lt;=Summary!$B$29,F151*J151&gt;1),"Yes","No")</f>
        <v>No</v>
      </c>
    </row>
    <row r="152" customFormat="false" ht="15" hidden="false" customHeight="false" outlineLevel="0" collapsed="false">
      <c r="A152" s="6" t="s">
        <v>148</v>
      </c>
      <c r="B152" s="45" t="n">
        <v>41545</v>
      </c>
      <c r="C152" s="6" t="s">
        <v>176</v>
      </c>
      <c r="D152" s="6" t="s">
        <v>178</v>
      </c>
      <c r="E152" s="6" t="s">
        <v>187</v>
      </c>
      <c r="F152" s="34" t="n">
        <v>0.625102341175079</v>
      </c>
      <c r="G152" s="34" t="n">
        <v>0.760544395797272</v>
      </c>
      <c r="H152" s="34" t="n">
        <v>-0.135442054622193</v>
      </c>
      <c r="I152" s="34" t="n">
        <v>-0.178085665176995</v>
      </c>
      <c r="J152" s="35" t="n">
        <v>1.31</v>
      </c>
      <c r="K152" s="6" t="n">
        <v>0</v>
      </c>
      <c r="L152" s="35" t="n">
        <v>-1</v>
      </c>
      <c r="M152" s="6" t="str">
        <f aca="false">IF(I152&lt;=0,"Below 0%",IF(I152&lt;=0.05,"0-5%",IF(I152&lt;=0.1,"5-10%",IF(I152&lt;=0.2,"10-20%",IF(I152&lt;=0.4,"20-40%","Above 40%")))))</f>
        <v>Below 0%</v>
      </c>
      <c r="N152" s="6" t="str">
        <f aca="false">IF(AND(H152&gt;=Summary!$B$25,I152&gt;=Summary!$B$26,I152&lt;=Summary!$B$27,J152&gt;=Summary!$B$28,J152&lt;=Summary!$B$29,F152*J152&gt;1),"Yes","No")</f>
        <v>No</v>
      </c>
    </row>
    <row r="153" customFormat="false" ht="15" hidden="false" customHeight="false" outlineLevel="0" collapsed="false">
      <c r="A153" s="6" t="s">
        <v>148</v>
      </c>
      <c r="B153" s="45" t="n">
        <v>41545</v>
      </c>
      <c r="C153" s="6" t="s">
        <v>176</v>
      </c>
      <c r="D153" s="6" t="s">
        <v>178</v>
      </c>
      <c r="E153" s="6" t="s">
        <v>174</v>
      </c>
      <c r="F153" s="34" t="n">
        <v>0.265540957450867</v>
      </c>
      <c r="G153" s="34" t="n">
        <v>0.160695670724908</v>
      </c>
      <c r="H153" s="34" t="n">
        <v>0.104845286725959</v>
      </c>
      <c r="I153" s="34" t="n">
        <v>0.652446243591977</v>
      </c>
      <c r="J153" s="35" t="n">
        <v>6.2</v>
      </c>
      <c r="K153" s="6" t="n">
        <v>0</v>
      </c>
      <c r="L153" s="35" t="n">
        <v>-1</v>
      </c>
      <c r="M153" s="6" t="str">
        <f aca="false">IF(I153&lt;=0,"Below 0%",IF(I153&lt;=0.05,"0-5%",IF(I153&lt;=0.1,"5-10%",IF(I153&lt;=0.2,"10-20%",IF(I153&lt;=0.4,"20-40%","Above 40%")))))</f>
        <v>Above 40%</v>
      </c>
      <c r="N153" s="6" t="str">
        <f aca="false">IF(AND(H153&gt;=Summary!$B$25,I153&gt;=Summary!$B$26,I153&lt;=Summary!$B$27,J153&gt;=Summary!$B$28,J153&lt;=Summary!$B$29,F153*J153&gt;1),"Yes","No")</f>
        <v>No</v>
      </c>
    </row>
    <row r="154" customFormat="false" ht="15" hidden="false" customHeight="false" outlineLevel="0" collapsed="false">
      <c r="A154" s="6" t="s">
        <v>148</v>
      </c>
      <c r="B154" s="45" t="n">
        <v>41545</v>
      </c>
      <c r="C154" s="6" t="s">
        <v>176</v>
      </c>
      <c r="D154" s="6" t="s">
        <v>178</v>
      </c>
      <c r="E154" s="6" t="s">
        <v>177</v>
      </c>
      <c r="F154" s="34" t="n">
        <v>0.109356746077538</v>
      </c>
      <c r="G154" s="34" t="n">
        <v>0.0787599334778203</v>
      </c>
      <c r="H154" s="34" t="n">
        <v>0.0305968125997173</v>
      </c>
      <c r="I154" s="34" t="n">
        <v>0.388481950766676</v>
      </c>
      <c r="J154" s="35" t="n">
        <v>12.65</v>
      </c>
      <c r="K154" s="6" t="n">
        <v>1</v>
      </c>
      <c r="L154" s="35" t="n">
        <v>11.65</v>
      </c>
      <c r="M154" s="6" t="str">
        <f aca="false">IF(I154&lt;=0,"Below 0%",IF(I154&lt;=0.05,"0-5%",IF(I154&lt;=0.1,"5-10%",IF(I154&lt;=0.2,"10-20%",IF(I154&lt;=0.4,"20-40%","Above 40%")))))</f>
        <v>20-40%</v>
      </c>
      <c r="N154" s="6" t="str">
        <f aca="false">IF(AND(H154&gt;=Summary!$B$25,I154&gt;=Summary!$B$26,I154&lt;=Summary!$B$27,J154&gt;=Summary!$B$28,J154&lt;=Summary!$B$29,F154*J154&gt;1),"Yes","No")</f>
        <v>No</v>
      </c>
    </row>
    <row r="155" customFormat="false" ht="15" hidden="false" customHeight="false" outlineLevel="0" collapsed="false">
      <c r="A155" s="6" t="s">
        <v>148</v>
      </c>
      <c r="B155" s="45" t="n">
        <v>41545</v>
      </c>
      <c r="C155" s="6" t="s">
        <v>179</v>
      </c>
      <c r="D155" s="6" t="s">
        <v>180</v>
      </c>
      <c r="E155" s="6" t="s">
        <v>187</v>
      </c>
      <c r="F155" s="34" t="n">
        <v>0.515120327472687</v>
      </c>
      <c r="G155" s="34" t="n">
        <v>0.668298653610771</v>
      </c>
      <c r="H155" s="34" t="n">
        <v>-0.153178326138084</v>
      </c>
      <c r="I155" s="34" t="n">
        <v>-0.22920639643739</v>
      </c>
      <c r="J155" s="35" t="n">
        <v>1.5</v>
      </c>
      <c r="K155" s="6" t="n">
        <v>1</v>
      </c>
      <c r="L155" s="35" t="n">
        <v>0.5</v>
      </c>
      <c r="M155" s="6" t="str">
        <f aca="false">IF(I155&lt;=0,"Below 0%",IF(I155&lt;=0.05,"0-5%",IF(I155&lt;=0.1,"5-10%",IF(I155&lt;=0.2,"10-20%",IF(I155&lt;=0.4,"20-40%","Above 40%")))))</f>
        <v>Below 0%</v>
      </c>
      <c r="N155" s="6" t="str">
        <f aca="false">IF(AND(H155&gt;=Summary!$B$25,I155&gt;=Summary!$B$26,I155&lt;=Summary!$B$27,J155&gt;=Summary!$B$28,J155&lt;=Summary!$B$29,F155*J155&gt;1),"Yes","No")</f>
        <v>No</v>
      </c>
    </row>
    <row r="156" customFormat="false" ht="15" hidden="false" customHeight="false" outlineLevel="0" collapsed="false">
      <c r="A156" s="6" t="s">
        <v>148</v>
      </c>
      <c r="B156" s="45" t="n">
        <v>41545</v>
      </c>
      <c r="C156" s="6" t="s">
        <v>179</v>
      </c>
      <c r="D156" s="6" t="s">
        <v>180</v>
      </c>
      <c r="E156" s="6" t="s">
        <v>174</v>
      </c>
      <c r="F156" s="34" t="n">
        <v>0.257362365722656</v>
      </c>
      <c r="G156" s="34" t="n">
        <v>0.2203182374541</v>
      </c>
      <c r="H156" s="34" t="n">
        <v>0.0370441282685559</v>
      </c>
      <c r="I156" s="34" t="n">
        <v>0.168139182196723</v>
      </c>
      <c r="J156" s="35" t="n">
        <v>4.55</v>
      </c>
      <c r="K156" s="6" t="n">
        <v>0</v>
      </c>
      <c r="L156" s="35" t="n">
        <v>-1</v>
      </c>
      <c r="M156" s="6" t="str">
        <f aca="false">IF(I156&lt;=0,"Below 0%",IF(I156&lt;=0.05,"0-5%",IF(I156&lt;=0.1,"5-10%",IF(I156&lt;=0.2,"10-20%",IF(I156&lt;=0.4,"20-40%","Above 40%")))))</f>
        <v>10-20%</v>
      </c>
      <c r="N156" s="6" t="str">
        <f aca="false">IF(AND(H156&gt;=Summary!$B$25,I156&gt;=Summary!$B$26,I156&lt;=Summary!$B$27,J156&gt;=Summary!$B$28,J156&lt;=Summary!$B$29,F156*J156&gt;1),"Yes","No")</f>
        <v>Yes</v>
      </c>
    </row>
    <row r="157" customFormat="false" ht="15" hidden="false" customHeight="false" outlineLevel="0" collapsed="false">
      <c r="A157" s="6" t="s">
        <v>148</v>
      </c>
      <c r="B157" s="45" t="n">
        <v>41545</v>
      </c>
      <c r="C157" s="6" t="s">
        <v>179</v>
      </c>
      <c r="D157" s="6" t="s">
        <v>180</v>
      </c>
      <c r="E157" s="6" t="s">
        <v>177</v>
      </c>
      <c r="F157" s="34" t="n">
        <v>0.227517336606979</v>
      </c>
      <c r="G157" s="34" t="n">
        <v>0.111383108935129</v>
      </c>
      <c r="H157" s="34" t="n">
        <v>0.116134227671851</v>
      </c>
      <c r="I157" s="34" t="n">
        <v>1.04265564843849</v>
      </c>
      <c r="J157" s="35" t="n">
        <v>9</v>
      </c>
      <c r="K157" s="6" t="n">
        <v>0</v>
      </c>
      <c r="L157" s="35" t="n">
        <v>-1</v>
      </c>
      <c r="M157" s="6" t="str">
        <f aca="false">IF(I157&lt;=0,"Below 0%",IF(I157&lt;=0.05,"0-5%",IF(I157&lt;=0.1,"5-10%",IF(I157&lt;=0.2,"10-20%",IF(I157&lt;=0.4,"20-40%","Above 40%")))))</f>
        <v>Above 40%</v>
      </c>
      <c r="N157" s="6" t="str">
        <f aca="false">IF(AND(H157&gt;=Summary!$B$25,I157&gt;=Summary!$B$26,I157&lt;=Summary!$B$27,J157&gt;=Summary!$B$28,J157&lt;=Summary!$B$29,F157*J157&gt;1),"Yes","No")</f>
        <v>No</v>
      </c>
    </row>
    <row r="158" customFormat="false" ht="15" hidden="false" customHeight="false" outlineLevel="0" collapsed="false">
      <c r="A158" s="6" t="s">
        <v>148</v>
      </c>
      <c r="B158" s="45" t="n">
        <v>41545</v>
      </c>
      <c r="C158" s="6" t="s">
        <v>175</v>
      </c>
      <c r="D158" s="6" t="s">
        <v>185</v>
      </c>
      <c r="E158" s="6" t="s">
        <v>187</v>
      </c>
      <c r="F158" s="34" t="n">
        <v>0.278995871543884</v>
      </c>
      <c r="G158" s="34" t="n">
        <v>0.294944713321793</v>
      </c>
      <c r="H158" s="34" t="n">
        <v>-0.015948841777909</v>
      </c>
      <c r="I158" s="34" t="n">
        <v>-0.0540740045762689</v>
      </c>
      <c r="J158" s="35" t="n">
        <v>3.4</v>
      </c>
      <c r="K158" s="6" t="n">
        <v>0</v>
      </c>
      <c r="L158" s="35" t="n">
        <v>-1</v>
      </c>
      <c r="M158" s="6" t="str">
        <f aca="false">IF(I158&lt;=0,"Below 0%",IF(I158&lt;=0.05,"0-5%",IF(I158&lt;=0.1,"5-10%",IF(I158&lt;=0.2,"10-20%",IF(I158&lt;=0.4,"20-40%","Above 40%")))))</f>
        <v>Below 0%</v>
      </c>
      <c r="N158" s="6" t="str">
        <f aca="false">IF(AND(H158&gt;=Summary!$B$25,I158&gt;=Summary!$B$26,I158&lt;=Summary!$B$27,J158&gt;=Summary!$B$28,J158&lt;=Summary!$B$29,F158*J158&gt;1),"Yes","No")</f>
        <v>No</v>
      </c>
    </row>
    <row r="159" customFormat="false" ht="15" hidden="false" customHeight="false" outlineLevel="0" collapsed="false">
      <c r="A159" s="6" t="s">
        <v>148</v>
      </c>
      <c r="B159" s="45" t="n">
        <v>41545</v>
      </c>
      <c r="C159" s="6" t="s">
        <v>175</v>
      </c>
      <c r="D159" s="6" t="s">
        <v>185</v>
      </c>
      <c r="E159" s="6" t="s">
        <v>174</v>
      </c>
      <c r="F159" s="34" t="n">
        <v>0.27025443315506</v>
      </c>
      <c r="G159" s="34" t="n">
        <v>0.290670152259159</v>
      </c>
      <c r="H159" s="34" t="n">
        <v>-0.0204157191040987</v>
      </c>
      <c r="I159" s="34" t="n">
        <v>-0.0702367234661793</v>
      </c>
      <c r="J159" s="35" t="n">
        <v>3.45</v>
      </c>
      <c r="K159" s="6" t="n">
        <v>0</v>
      </c>
      <c r="L159" s="35" t="n">
        <v>-1</v>
      </c>
      <c r="M159" s="6" t="str">
        <f aca="false">IF(I159&lt;=0,"Below 0%",IF(I159&lt;=0.05,"0-5%",IF(I159&lt;=0.1,"5-10%",IF(I159&lt;=0.2,"10-20%",IF(I159&lt;=0.4,"20-40%","Above 40%")))))</f>
        <v>Below 0%</v>
      </c>
      <c r="N159" s="6" t="str">
        <f aca="false">IF(AND(H159&gt;=Summary!$B$25,I159&gt;=Summary!$B$26,I159&lt;=Summary!$B$27,J159&gt;=Summary!$B$28,J159&lt;=Summary!$B$29,F159*J159&gt;1),"Yes","No")</f>
        <v>No</v>
      </c>
    </row>
    <row r="160" customFormat="false" ht="15" hidden="false" customHeight="false" outlineLevel="0" collapsed="false">
      <c r="A160" s="6" t="s">
        <v>148</v>
      </c>
      <c r="B160" s="45" t="n">
        <v>41545</v>
      </c>
      <c r="C160" s="6" t="s">
        <v>175</v>
      </c>
      <c r="D160" s="6" t="s">
        <v>185</v>
      </c>
      <c r="E160" s="6" t="s">
        <v>177</v>
      </c>
      <c r="F160" s="34" t="n">
        <v>0.450749665498734</v>
      </c>
      <c r="G160" s="34" t="n">
        <v>0.414385134419048</v>
      </c>
      <c r="H160" s="34" t="n">
        <v>0.0363645310796852</v>
      </c>
      <c r="I160" s="34" t="n">
        <v>0.0877553948229026</v>
      </c>
      <c r="J160" s="35" t="n">
        <v>2.42</v>
      </c>
      <c r="K160" s="6" t="n">
        <v>1</v>
      </c>
      <c r="L160" s="35" t="n">
        <v>1.42</v>
      </c>
      <c r="M160" s="6" t="str">
        <f aca="false">IF(I160&lt;=0,"Below 0%",IF(I160&lt;=0.05,"0-5%",IF(I160&lt;=0.1,"5-10%",IF(I160&lt;=0.2,"10-20%",IF(I160&lt;=0.4,"20-40%","Above 40%")))))</f>
        <v>5-10%</v>
      </c>
      <c r="N160" s="6" t="str">
        <f aca="false">IF(AND(H160&gt;=Summary!$B$25,I160&gt;=Summary!$B$26,I160&lt;=Summary!$B$27,J160&gt;=Summary!$B$28,J160&lt;=Summary!$B$29,F160*J160&gt;1),"Yes","No")</f>
        <v>No</v>
      </c>
    </row>
    <row r="161" customFormat="false" ht="15" hidden="false" customHeight="false" outlineLevel="0" collapsed="false">
      <c r="A161" s="6" t="s">
        <v>148</v>
      </c>
      <c r="B161" s="45" t="n">
        <v>41545</v>
      </c>
      <c r="C161" s="6" t="s">
        <v>181</v>
      </c>
      <c r="D161" s="6" t="s">
        <v>190</v>
      </c>
      <c r="E161" s="6" t="s">
        <v>187</v>
      </c>
      <c r="F161" s="34" t="n">
        <v>0.400283932685852</v>
      </c>
      <c r="G161" s="34" t="n">
        <v>0.358345659761438</v>
      </c>
      <c r="H161" s="34" t="n">
        <v>0.041938272924414</v>
      </c>
      <c r="I161" s="34" t="n">
        <v>0.117033014861499</v>
      </c>
      <c r="J161" s="35" t="n">
        <v>2.8</v>
      </c>
      <c r="K161" s="6" t="n">
        <v>0</v>
      </c>
      <c r="L161" s="35" t="n">
        <v>-1</v>
      </c>
      <c r="M161" s="6" t="str">
        <f aca="false">IF(I161&lt;=0,"Below 0%",IF(I161&lt;=0.05,"0-5%",IF(I161&lt;=0.1,"5-10%",IF(I161&lt;=0.2,"10-20%",IF(I161&lt;=0.4,"20-40%","Above 40%")))))</f>
        <v>10-20%</v>
      </c>
      <c r="N161" s="6" t="str">
        <f aca="false">IF(AND(H161&gt;=Summary!$B$25,I161&gt;=Summary!$B$26,I161&lt;=Summary!$B$27,J161&gt;=Summary!$B$28,J161&lt;=Summary!$B$29,F161*J161&gt;1),"Yes","No")</f>
        <v>Yes</v>
      </c>
    </row>
    <row r="162" customFormat="false" ht="15" hidden="false" customHeight="false" outlineLevel="0" collapsed="false">
      <c r="A162" s="6" t="s">
        <v>148</v>
      </c>
      <c r="B162" s="45" t="n">
        <v>41545</v>
      </c>
      <c r="C162" s="6" t="s">
        <v>181</v>
      </c>
      <c r="D162" s="6" t="s">
        <v>190</v>
      </c>
      <c r="E162" s="6" t="s">
        <v>174</v>
      </c>
      <c r="F162" s="34" t="n">
        <v>0.405054301023483</v>
      </c>
      <c r="G162" s="34" t="n">
        <v>0.296854392701783</v>
      </c>
      <c r="H162" s="34" t="n">
        <v>0.1081999083217</v>
      </c>
      <c r="I162" s="34" t="n">
        <v>0.364488149684875</v>
      </c>
      <c r="J162" s="35" t="n">
        <v>3.38</v>
      </c>
      <c r="K162" s="6" t="n">
        <v>1</v>
      </c>
      <c r="L162" s="35" t="n">
        <v>2.38</v>
      </c>
      <c r="M162" s="6" t="str">
        <f aca="false">IF(I162&lt;=0,"Below 0%",IF(I162&lt;=0.05,"0-5%",IF(I162&lt;=0.1,"5-10%",IF(I162&lt;=0.2,"10-20%",IF(I162&lt;=0.4,"20-40%","Above 40%")))))</f>
        <v>20-40%</v>
      </c>
      <c r="N162" s="6" t="str">
        <f aca="false">IF(AND(H162&gt;=Summary!$B$25,I162&gt;=Summary!$B$26,I162&lt;=Summary!$B$27,J162&gt;=Summary!$B$28,J162&lt;=Summary!$B$29,F162*J162&gt;1),"Yes","No")</f>
        <v>Yes</v>
      </c>
    </row>
    <row r="163" customFormat="false" ht="15" hidden="false" customHeight="false" outlineLevel="0" collapsed="false">
      <c r="A163" s="6" t="s">
        <v>148</v>
      </c>
      <c r="B163" s="45" t="n">
        <v>41545</v>
      </c>
      <c r="C163" s="6" t="s">
        <v>181</v>
      </c>
      <c r="D163" s="6" t="s">
        <v>190</v>
      </c>
      <c r="E163" s="6" t="s">
        <v>177</v>
      </c>
      <c r="F163" s="34" t="n">
        <v>0.194661810994148</v>
      </c>
      <c r="G163" s="34" t="n">
        <v>0.344799947536779</v>
      </c>
      <c r="H163" s="34" t="n">
        <v>-0.150138136542631</v>
      </c>
      <c r="I163" s="34" t="n">
        <v>-0.435435497062005</v>
      </c>
      <c r="J163" s="35" t="n">
        <v>2.91</v>
      </c>
      <c r="K163" s="6" t="n">
        <v>0</v>
      </c>
      <c r="L163" s="35" t="n">
        <v>-1</v>
      </c>
      <c r="M163" s="6" t="str">
        <f aca="false">IF(I163&lt;=0,"Below 0%",IF(I163&lt;=0.05,"0-5%",IF(I163&lt;=0.1,"5-10%",IF(I163&lt;=0.2,"10-20%",IF(I163&lt;=0.4,"20-40%","Above 40%")))))</f>
        <v>Below 0%</v>
      </c>
      <c r="N163" s="6" t="str">
        <f aca="false">IF(AND(H163&gt;=Summary!$B$25,I163&gt;=Summary!$B$26,I163&lt;=Summary!$B$27,J163&gt;=Summary!$B$28,J163&lt;=Summary!$B$29,F163*J163&gt;1),"Yes","No")</f>
        <v>No</v>
      </c>
    </row>
    <row r="164" customFormat="false" ht="15" hidden="false" customHeight="false" outlineLevel="0" collapsed="false">
      <c r="A164" s="6" t="s">
        <v>148</v>
      </c>
      <c r="B164" s="45" t="n">
        <v>41546</v>
      </c>
      <c r="C164" s="6" t="s">
        <v>192</v>
      </c>
      <c r="D164" s="6" t="s">
        <v>172</v>
      </c>
      <c r="E164" s="6" t="s">
        <v>187</v>
      </c>
      <c r="F164" s="34" t="n">
        <v>0.442355751991272</v>
      </c>
      <c r="G164" s="34" t="n">
        <v>0.488920199820674</v>
      </c>
      <c r="H164" s="34" t="n">
        <v>-0.0465644478294018</v>
      </c>
      <c r="I164" s="34" t="n">
        <v>-0.0952393618559444</v>
      </c>
      <c r="J164" s="35" t="n">
        <v>2.05</v>
      </c>
      <c r="K164" s="6" t="n">
        <v>0</v>
      </c>
      <c r="L164" s="35" t="n">
        <v>-1</v>
      </c>
      <c r="M164" s="6" t="str">
        <f aca="false">IF(I164&lt;=0,"Below 0%",IF(I164&lt;=0.05,"0-5%",IF(I164&lt;=0.1,"5-10%",IF(I164&lt;=0.2,"10-20%",IF(I164&lt;=0.4,"20-40%","Above 40%")))))</f>
        <v>Below 0%</v>
      </c>
      <c r="N164" s="6" t="str">
        <f aca="false">IF(AND(H164&gt;=Summary!$B$25,I164&gt;=Summary!$B$26,I164&lt;=Summary!$B$27,J164&gt;=Summary!$B$28,J164&lt;=Summary!$B$29,F164*J164&gt;1),"Yes","No")</f>
        <v>No</v>
      </c>
    </row>
    <row r="165" customFormat="false" ht="15" hidden="false" customHeight="false" outlineLevel="0" collapsed="false">
      <c r="A165" s="6" t="s">
        <v>148</v>
      </c>
      <c r="B165" s="45" t="n">
        <v>41546</v>
      </c>
      <c r="C165" s="6" t="s">
        <v>192</v>
      </c>
      <c r="D165" s="6" t="s">
        <v>172</v>
      </c>
      <c r="E165" s="6" t="s">
        <v>174</v>
      </c>
      <c r="F165" s="34" t="n">
        <v>0.330375969409943</v>
      </c>
      <c r="G165" s="34" t="n">
        <v>0.288843345715384</v>
      </c>
      <c r="H165" s="34" t="n">
        <v>0.041532623694559</v>
      </c>
      <c r="I165" s="34" t="n">
        <v>0.143789442653402</v>
      </c>
      <c r="J165" s="35" t="n">
        <v>3.47</v>
      </c>
      <c r="K165" s="6" t="n">
        <v>0</v>
      </c>
      <c r="L165" s="35" t="n">
        <v>-1</v>
      </c>
      <c r="M165" s="6" t="str">
        <f aca="false">IF(I165&lt;=0,"Below 0%",IF(I165&lt;=0.05,"0-5%",IF(I165&lt;=0.1,"5-10%",IF(I165&lt;=0.2,"10-20%",IF(I165&lt;=0.4,"20-40%","Above 40%")))))</f>
        <v>10-20%</v>
      </c>
      <c r="N165" s="6" t="str">
        <f aca="false">IF(AND(H165&gt;=Summary!$B$25,I165&gt;=Summary!$B$26,I165&lt;=Summary!$B$27,J165&gt;=Summary!$B$28,J165&lt;=Summary!$B$29,F165*J165&gt;1),"Yes","No")</f>
        <v>Yes</v>
      </c>
    </row>
    <row r="166" customFormat="false" ht="15" hidden="false" customHeight="false" outlineLevel="0" collapsed="false">
      <c r="A166" s="6" t="s">
        <v>148</v>
      </c>
      <c r="B166" s="45" t="n">
        <v>41546</v>
      </c>
      <c r="C166" s="6" t="s">
        <v>192</v>
      </c>
      <c r="D166" s="6" t="s">
        <v>172</v>
      </c>
      <c r="E166" s="6" t="s">
        <v>177</v>
      </c>
      <c r="F166" s="34" t="n">
        <v>0.227268263697624</v>
      </c>
      <c r="G166" s="34" t="n">
        <v>0.222236454463943</v>
      </c>
      <c r="H166" s="34" t="n">
        <v>0.0050318092336816</v>
      </c>
      <c r="I166" s="34" t="n">
        <v>0.0226416914624508</v>
      </c>
      <c r="J166" s="35" t="n">
        <v>4.51</v>
      </c>
      <c r="K166" s="6" t="n">
        <v>1</v>
      </c>
      <c r="L166" s="35" t="n">
        <v>3.51</v>
      </c>
      <c r="M166" s="6" t="str">
        <f aca="false">IF(I166&lt;=0,"Below 0%",IF(I166&lt;=0.05,"0-5%",IF(I166&lt;=0.1,"5-10%",IF(I166&lt;=0.2,"10-20%",IF(I166&lt;=0.4,"20-40%","Above 40%")))))</f>
        <v>0-5%</v>
      </c>
      <c r="N166" s="6" t="str">
        <f aca="false">IF(AND(H166&gt;=Summary!$B$25,I166&gt;=Summary!$B$26,I166&lt;=Summary!$B$27,J166&gt;=Summary!$B$28,J166&lt;=Summary!$B$29,F166*J166&gt;1),"Yes","No")</f>
        <v>No</v>
      </c>
    </row>
    <row r="167" customFormat="false" ht="15" hidden="false" customHeight="false" outlineLevel="0" collapsed="false">
      <c r="A167" s="6" t="s">
        <v>148</v>
      </c>
      <c r="B167" s="45" t="n">
        <v>41546</v>
      </c>
      <c r="C167" s="6" t="s">
        <v>191</v>
      </c>
      <c r="D167" s="6" t="s">
        <v>183</v>
      </c>
      <c r="E167" s="6" t="s">
        <v>187</v>
      </c>
      <c r="F167" s="34" t="n">
        <v>0.261656105518341</v>
      </c>
      <c r="G167" s="34" t="n">
        <v>0.175989943431804</v>
      </c>
      <c r="H167" s="34" t="n">
        <v>0.0856661620865372</v>
      </c>
      <c r="I167" s="34" t="n">
        <v>0.486767370998859</v>
      </c>
      <c r="J167" s="35" t="n">
        <v>5.7</v>
      </c>
      <c r="K167" s="6" t="n">
        <v>0</v>
      </c>
      <c r="L167" s="35" t="n">
        <v>-1</v>
      </c>
      <c r="M167" s="6" t="str">
        <f aca="false">IF(I167&lt;=0,"Below 0%",IF(I167&lt;=0.05,"0-5%",IF(I167&lt;=0.1,"5-10%",IF(I167&lt;=0.2,"10-20%",IF(I167&lt;=0.4,"20-40%","Above 40%")))))</f>
        <v>Above 40%</v>
      </c>
      <c r="N167" s="6" t="str">
        <f aca="false">IF(AND(H167&gt;=Summary!$B$25,I167&gt;=Summary!$B$26,I167&lt;=Summary!$B$27,J167&gt;=Summary!$B$28,J167&lt;=Summary!$B$29,F167*J167&gt;1),"Yes","No")</f>
        <v>No</v>
      </c>
    </row>
    <row r="168" customFormat="false" ht="15" hidden="false" customHeight="false" outlineLevel="0" collapsed="false">
      <c r="A168" s="6" t="s">
        <v>148</v>
      </c>
      <c r="B168" s="45" t="n">
        <v>41546</v>
      </c>
      <c r="C168" s="6" t="s">
        <v>191</v>
      </c>
      <c r="D168" s="6" t="s">
        <v>183</v>
      </c>
      <c r="E168" s="6" t="s">
        <v>174</v>
      </c>
      <c r="F168" s="34" t="n">
        <v>0.243907123804092</v>
      </c>
      <c r="G168" s="34" t="n">
        <v>0.250785669390321</v>
      </c>
      <c r="H168" s="34" t="n">
        <v>-0.00687854558622814</v>
      </c>
      <c r="I168" s="34" t="n">
        <v>-0.0274279850318019</v>
      </c>
      <c r="J168" s="35" t="n">
        <v>4</v>
      </c>
      <c r="K168" s="6" t="n">
        <v>0</v>
      </c>
      <c r="L168" s="35" t="n">
        <v>-1</v>
      </c>
      <c r="M168" s="6" t="str">
        <f aca="false">IF(I168&lt;=0,"Below 0%",IF(I168&lt;=0.05,"0-5%",IF(I168&lt;=0.1,"5-10%",IF(I168&lt;=0.2,"10-20%",IF(I168&lt;=0.4,"20-40%","Above 40%")))))</f>
        <v>Below 0%</v>
      </c>
      <c r="N168" s="6" t="str">
        <f aca="false">IF(AND(H168&gt;=Summary!$B$25,I168&gt;=Summary!$B$26,I168&lt;=Summary!$B$27,J168&gt;=Summary!$B$28,J168&lt;=Summary!$B$29,F168*J168&gt;1),"Yes","No")</f>
        <v>No</v>
      </c>
    </row>
    <row r="169" customFormat="false" ht="15" hidden="false" customHeight="false" outlineLevel="0" collapsed="false">
      <c r="A169" s="6" t="s">
        <v>148</v>
      </c>
      <c r="B169" s="45" t="n">
        <v>41546</v>
      </c>
      <c r="C169" s="6" t="s">
        <v>191</v>
      </c>
      <c r="D169" s="6" t="s">
        <v>183</v>
      </c>
      <c r="E169" s="6" t="s">
        <v>177</v>
      </c>
      <c r="F169" s="34" t="n">
        <v>0.494436800479889</v>
      </c>
      <c r="G169" s="34" t="n">
        <v>0.573224387177876</v>
      </c>
      <c r="H169" s="34" t="n">
        <v>-0.0787875866979866</v>
      </c>
      <c r="I169" s="34" t="n">
        <v>-0.137446327233001</v>
      </c>
      <c r="J169" s="35" t="n">
        <v>1.75</v>
      </c>
      <c r="K169" s="6" t="n">
        <v>1</v>
      </c>
      <c r="L169" s="35" t="n">
        <v>0.75</v>
      </c>
      <c r="M169" s="6" t="str">
        <f aca="false">IF(I169&lt;=0,"Below 0%",IF(I169&lt;=0.05,"0-5%",IF(I169&lt;=0.1,"5-10%",IF(I169&lt;=0.2,"10-20%",IF(I169&lt;=0.4,"20-40%","Above 40%")))))</f>
        <v>Below 0%</v>
      </c>
      <c r="N169" s="6" t="str">
        <f aca="false">IF(AND(H169&gt;=Summary!$B$25,I169&gt;=Summary!$B$26,I169&lt;=Summary!$B$27,J169&gt;=Summary!$B$28,J169&lt;=Summary!$B$29,F169*J169&gt;1),"Yes","No")</f>
        <v>No</v>
      </c>
    </row>
    <row r="170" customFormat="false" ht="15" hidden="false" customHeight="false" outlineLevel="0" collapsed="false">
      <c r="A170" s="6" t="s">
        <v>148</v>
      </c>
      <c r="B170" s="45" t="n">
        <v>41547</v>
      </c>
      <c r="C170" s="6" t="s">
        <v>173</v>
      </c>
      <c r="D170" s="6" t="s">
        <v>188</v>
      </c>
      <c r="E170" s="6" t="s">
        <v>187</v>
      </c>
      <c r="F170" s="34" t="n">
        <v>0.723296165466309</v>
      </c>
      <c r="G170" s="34" t="n">
        <v>0.60087481962482</v>
      </c>
      <c r="H170" s="34" t="n">
        <v>0.122421345841489</v>
      </c>
      <c r="I170" s="34" t="n">
        <v>0.203738518977926</v>
      </c>
      <c r="J170" s="35" t="n">
        <v>1.67</v>
      </c>
      <c r="K170" s="6" t="n">
        <v>1</v>
      </c>
      <c r="L170" s="35" t="n">
        <v>0.67</v>
      </c>
      <c r="M170" s="6" t="str">
        <f aca="false">IF(I170&lt;=0,"Below 0%",IF(I170&lt;=0.05,"0-5%",IF(I170&lt;=0.1,"5-10%",IF(I170&lt;=0.2,"10-20%",IF(I170&lt;=0.4,"20-40%","Above 40%")))))</f>
        <v>20-40%</v>
      </c>
      <c r="N170" s="6" t="str">
        <f aca="false">IF(AND(H170&gt;=Summary!$B$25,I170&gt;=Summary!$B$26,I170&lt;=Summary!$B$27,J170&gt;=Summary!$B$28,J170&lt;=Summary!$B$29,F170*J170&gt;1),"Yes","No")</f>
        <v>No</v>
      </c>
    </row>
    <row r="171" customFormat="false" ht="15" hidden="false" customHeight="false" outlineLevel="0" collapsed="false">
      <c r="A171" s="6" t="s">
        <v>148</v>
      </c>
      <c r="B171" s="45" t="n">
        <v>41547</v>
      </c>
      <c r="C171" s="6" t="s">
        <v>173</v>
      </c>
      <c r="D171" s="6" t="s">
        <v>188</v>
      </c>
      <c r="E171" s="6" t="s">
        <v>174</v>
      </c>
      <c r="F171" s="34" t="n">
        <v>0.192890390753746</v>
      </c>
      <c r="G171" s="34" t="n">
        <v>0.244746572871573</v>
      </c>
      <c r="H171" s="34" t="n">
        <v>-0.0518561821178269</v>
      </c>
      <c r="I171" s="34" t="n">
        <v>-0.211877051063091</v>
      </c>
      <c r="J171" s="35" t="n">
        <v>4.1</v>
      </c>
      <c r="K171" s="6" t="n">
        <v>0</v>
      </c>
      <c r="L171" s="35" t="n">
        <v>-1</v>
      </c>
      <c r="M171" s="6" t="str">
        <f aca="false">IF(I171&lt;=0,"Below 0%",IF(I171&lt;=0.05,"0-5%",IF(I171&lt;=0.1,"5-10%",IF(I171&lt;=0.2,"10-20%",IF(I171&lt;=0.4,"20-40%","Above 40%")))))</f>
        <v>Below 0%</v>
      </c>
      <c r="N171" s="6" t="str">
        <f aca="false">IF(AND(H171&gt;=Summary!$B$25,I171&gt;=Summary!$B$26,I171&lt;=Summary!$B$27,J171&gt;=Summary!$B$28,J171&lt;=Summary!$B$29,F171*J171&gt;1),"Yes","No")</f>
        <v>No</v>
      </c>
    </row>
    <row r="172" customFormat="false" ht="15" hidden="false" customHeight="false" outlineLevel="0" collapsed="false">
      <c r="A172" s="6" t="s">
        <v>148</v>
      </c>
      <c r="B172" s="45" t="n">
        <v>41547</v>
      </c>
      <c r="C172" s="6" t="s">
        <v>173</v>
      </c>
      <c r="D172" s="6" t="s">
        <v>188</v>
      </c>
      <c r="E172" s="6" t="s">
        <v>177</v>
      </c>
      <c r="F172" s="34" t="n">
        <v>0.083813488483429</v>
      </c>
      <c r="G172" s="34" t="n">
        <v>0.154378607503608</v>
      </c>
      <c r="H172" s="34" t="n">
        <v>-0.0705651190201785</v>
      </c>
      <c r="I172" s="34" t="n">
        <v>-0.457091304043079</v>
      </c>
      <c r="J172" s="35" t="n">
        <v>6.5</v>
      </c>
      <c r="K172" s="6" t="n">
        <v>0</v>
      </c>
      <c r="L172" s="35" t="n">
        <v>-1</v>
      </c>
      <c r="M172" s="6" t="str">
        <f aca="false">IF(I172&lt;=0,"Below 0%",IF(I172&lt;=0.05,"0-5%",IF(I172&lt;=0.1,"5-10%",IF(I172&lt;=0.2,"10-20%",IF(I172&lt;=0.4,"20-40%","Above 40%")))))</f>
        <v>Below 0%</v>
      </c>
      <c r="N172" s="6" t="str">
        <f aca="false">IF(AND(H172&gt;=Summary!$B$25,I172&gt;=Summary!$B$26,I172&lt;=Summary!$B$27,J172&gt;=Summary!$B$28,J172&lt;=Summary!$B$29,F172*J172&gt;1),"Yes","No")</f>
        <v>No</v>
      </c>
    </row>
    <row r="173" customFormat="false" ht="15" hidden="false" customHeight="false" outlineLevel="0" collapsed="false">
      <c r="A173" s="6" t="s">
        <v>148</v>
      </c>
      <c r="B173" s="45" t="n">
        <v>41552</v>
      </c>
      <c r="C173" s="6" t="s">
        <v>193</v>
      </c>
      <c r="D173" s="6" t="s">
        <v>188</v>
      </c>
      <c r="E173" s="6" t="s">
        <v>187</v>
      </c>
      <c r="F173" s="34" t="n">
        <v>0.36590126156807</v>
      </c>
      <c r="G173" s="34" t="n">
        <v>0.404132760354759</v>
      </c>
      <c r="H173" s="34" t="n">
        <v>-0.0382314987866895</v>
      </c>
      <c r="I173" s="34" t="n">
        <v>-0.0946013353461591</v>
      </c>
      <c r="J173" s="35" t="n">
        <v>2.45</v>
      </c>
      <c r="K173" s="6" t="n">
        <v>0</v>
      </c>
      <c r="L173" s="35" t="n">
        <v>-1</v>
      </c>
      <c r="M173" s="6" t="str">
        <f aca="false">IF(I173&lt;=0,"Below 0%",IF(I173&lt;=0.05,"0-5%",IF(I173&lt;=0.1,"5-10%",IF(I173&lt;=0.2,"10-20%",IF(I173&lt;=0.4,"20-40%","Above 40%")))))</f>
        <v>Below 0%</v>
      </c>
      <c r="N173" s="6" t="str">
        <f aca="false">IF(AND(H173&gt;=Summary!$B$25,I173&gt;=Summary!$B$26,I173&lt;=Summary!$B$27,J173&gt;=Summary!$B$28,J173&lt;=Summary!$B$29,F173*J173&gt;1),"Yes","No")</f>
        <v>No</v>
      </c>
    </row>
    <row r="174" customFormat="false" ht="15" hidden="false" customHeight="false" outlineLevel="0" collapsed="false">
      <c r="A174" s="6" t="s">
        <v>148</v>
      </c>
      <c r="B174" s="45" t="n">
        <v>41552</v>
      </c>
      <c r="C174" s="6" t="s">
        <v>193</v>
      </c>
      <c r="D174" s="6" t="s">
        <v>188</v>
      </c>
      <c r="E174" s="6" t="s">
        <v>174</v>
      </c>
      <c r="F174" s="34" t="n">
        <v>0.259091138839722</v>
      </c>
      <c r="G174" s="34" t="n">
        <v>0.291213312608576</v>
      </c>
      <c r="H174" s="34" t="n">
        <v>-0.0321221737688547</v>
      </c>
      <c r="I174" s="34" t="n">
        <v>-0.110304619940334</v>
      </c>
      <c r="J174" s="35" t="n">
        <v>3.4</v>
      </c>
      <c r="K174" s="6" t="n">
        <v>0</v>
      </c>
      <c r="L174" s="35" t="n">
        <v>-1</v>
      </c>
      <c r="M174" s="6" t="str">
        <f aca="false">IF(I174&lt;=0,"Below 0%",IF(I174&lt;=0.05,"0-5%",IF(I174&lt;=0.1,"5-10%",IF(I174&lt;=0.2,"10-20%",IF(I174&lt;=0.4,"20-40%","Above 40%")))))</f>
        <v>Below 0%</v>
      </c>
      <c r="N174" s="6" t="str">
        <f aca="false">IF(AND(H174&gt;=Summary!$B$25,I174&gt;=Summary!$B$26,I174&lt;=Summary!$B$27,J174&gt;=Summary!$B$28,J174&lt;=Summary!$B$29,F174*J174&gt;1),"Yes","No")</f>
        <v>No</v>
      </c>
    </row>
    <row r="175" customFormat="false" ht="15" hidden="false" customHeight="false" outlineLevel="0" collapsed="false">
      <c r="A175" s="6" t="s">
        <v>148</v>
      </c>
      <c r="B175" s="45" t="n">
        <v>41552</v>
      </c>
      <c r="C175" s="6" t="s">
        <v>193</v>
      </c>
      <c r="D175" s="6" t="s">
        <v>188</v>
      </c>
      <c r="E175" s="6" t="s">
        <v>177</v>
      </c>
      <c r="F175" s="34" t="n">
        <v>0.375007569789887</v>
      </c>
      <c r="G175" s="34" t="n">
        <v>0.304653927036665</v>
      </c>
      <c r="H175" s="34" t="n">
        <v>0.070353642753222</v>
      </c>
      <c r="I175" s="34" t="n">
        <v>0.230929709121245</v>
      </c>
      <c r="J175" s="35" t="n">
        <v>3.25</v>
      </c>
      <c r="K175" s="6" t="n">
        <v>1</v>
      </c>
      <c r="L175" s="35" t="n">
        <v>2.25</v>
      </c>
      <c r="M175" s="6" t="str">
        <f aca="false">IF(I175&lt;=0,"Below 0%",IF(I175&lt;=0.05,"0-5%",IF(I175&lt;=0.1,"5-10%",IF(I175&lt;=0.2,"10-20%",IF(I175&lt;=0.4,"20-40%","Above 40%")))))</f>
        <v>20-40%</v>
      </c>
      <c r="N175" s="6" t="str">
        <f aca="false">IF(AND(H175&gt;=Summary!$B$25,I175&gt;=Summary!$B$26,I175&lt;=Summary!$B$27,J175&gt;=Summary!$B$28,J175&lt;=Summary!$B$29,F175*J175&gt;1),"Yes","No")</f>
        <v>Yes</v>
      </c>
    </row>
    <row r="176" customFormat="false" ht="15" hidden="false" customHeight="false" outlineLevel="0" collapsed="false">
      <c r="A176" s="6" t="s">
        <v>148</v>
      </c>
      <c r="B176" s="45" t="n">
        <v>41552</v>
      </c>
      <c r="C176" s="6" t="s">
        <v>184</v>
      </c>
      <c r="D176" s="6" t="s">
        <v>192</v>
      </c>
      <c r="E176" s="6" t="s">
        <v>187</v>
      </c>
      <c r="F176" s="34" t="n">
        <v>0.379652589559555</v>
      </c>
      <c r="G176" s="34" t="n">
        <v>0.406993615786419</v>
      </c>
      <c r="H176" s="34" t="n">
        <v>-0.027341026226864</v>
      </c>
      <c r="I176" s="34" t="n">
        <v>-0.0671780223727438</v>
      </c>
      <c r="J176" s="35" t="n">
        <v>2.44</v>
      </c>
      <c r="K176" s="6" t="n">
        <v>1</v>
      </c>
      <c r="L176" s="35" t="n">
        <v>1.44</v>
      </c>
      <c r="M176" s="6" t="str">
        <f aca="false">IF(I176&lt;=0,"Below 0%",IF(I176&lt;=0.05,"0-5%",IF(I176&lt;=0.1,"5-10%",IF(I176&lt;=0.2,"10-20%",IF(I176&lt;=0.4,"20-40%","Above 40%")))))</f>
        <v>Below 0%</v>
      </c>
      <c r="N176" s="6" t="str">
        <f aca="false">IF(AND(H176&gt;=Summary!$B$25,I176&gt;=Summary!$B$26,I176&lt;=Summary!$B$27,J176&gt;=Summary!$B$28,J176&lt;=Summary!$B$29,F176*J176&gt;1),"Yes","No")</f>
        <v>No</v>
      </c>
    </row>
    <row r="177" customFormat="false" ht="15" hidden="false" customHeight="false" outlineLevel="0" collapsed="false">
      <c r="A177" s="6" t="s">
        <v>148</v>
      </c>
      <c r="B177" s="45" t="n">
        <v>41552</v>
      </c>
      <c r="C177" s="6" t="s">
        <v>184</v>
      </c>
      <c r="D177" s="6" t="s">
        <v>192</v>
      </c>
      <c r="E177" s="6" t="s">
        <v>174</v>
      </c>
      <c r="F177" s="34" t="n">
        <v>0.336189478635788</v>
      </c>
      <c r="G177" s="34" t="n">
        <v>0.300928612884504</v>
      </c>
      <c r="H177" s="34" t="n">
        <v>0.0352608657512842</v>
      </c>
      <c r="I177" s="34" t="n">
        <v>0.117173523026929</v>
      </c>
      <c r="J177" s="35" t="n">
        <v>3.3</v>
      </c>
      <c r="K177" s="6" t="n">
        <v>0</v>
      </c>
      <c r="L177" s="35" t="n">
        <v>-1</v>
      </c>
      <c r="M177" s="6" t="str">
        <f aca="false">IF(I177&lt;=0,"Below 0%",IF(I177&lt;=0.05,"0-5%",IF(I177&lt;=0.1,"5-10%",IF(I177&lt;=0.2,"10-20%",IF(I177&lt;=0.4,"20-40%","Above 40%")))))</f>
        <v>10-20%</v>
      </c>
      <c r="N177" s="6" t="str">
        <f aca="false">IF(AND(H177&gt;=Summary!$B$25,I177&gt;=Summary!$B$26,I177&lt;=Summary!$B$27,J177&gt;=Summary!$B$28,J177&lt;=Summary!$B$29,F177*J177&gt;1),"Yes","No")</f>
        <v>Yes</v>
      </c>
    </row>
    <row r="178" customFormat="false" ht="15" hidden="false" customHeight="false" outlineLevel="0" collapsed="false">
      <c r="A178" s="6" t="s">
        <v>148</v>
      </c>
      <c r="B178" s="45" t="n">
        <v>41552</v>
      </c>
      <c r="C178" s="6" t="s">
        <v>184</v>
      </c>
      <c r="D178" s="6" t="s">
        <v>192</v>
      </c>
      <c r="E178" s="6" t="s">
        <v>177</v>
      </c>
      <c r="F178" s="34" t="n">
        <v>0.284157931804657</v>
      </c>
      <c r="G178" s="34" t="n">
        <v>0.292077771329077</v>
      </c>
      <c r="H178" s="34" t="n">
        <v>-0.00791983952442021</v>
      </c>
      <c r="I178" s="34" t="n">
        <v>-0.0271155161462018</v>
      </c>
      <c r="J178" s="35" t="n">
        <v>3.4</v>
      </c>
      <c r="K178" s="6" t="n">
        <v>0</v>
      </c>
      <c r="L178" s="35" t="n">
        <v>-1</v>
      </c>
      <c r="M178" s="6" t="str">
        <f aca="false">IF(I178&lt;=0,"Below 0%",IF(I178&lt;=0.05,"0-5%",IF(I178&lt;=0.1,"5-10%",IF(I178&lt;=0.2,"10-20%",IF(I178&lt;=0.4,"20-40%","Above 40%")))))</f>
        <v>Below 0%</v>
      </c>
      <c r="N178" s="6" t="str">
        <f aca="false">IF(AND(H178&gt;=Summary!$B$25,I178&gt;=Summary!$B$26,I178&lt;=Summary!$B$27,J178&gt;=Summary!$B$28,J178&lt;=Summary!$B$29,F178*J178&gt;1),"Yes","No")</f>
        <v>No</v>
      </c>
    </row>
    <row r="179" customFormat="false" ht="15" hidden="false" customHeight="false" outlineLevel="0" collapsed="false">
      <c r="A179" s="6" t="s">
        <v>148</v>
      </c>
      <c r="B179" s="45" t="n">
        <v>41552</v>
      </c>
      <c r="C179" s="6" t="s">
        <v>186</v>
      </c>
      <c r="D179" s="6" t="s">
        <v>182</v>
      </c>
      <c r="E179" s="6" t="s">
        <v>187</v>
      </c>
      <c r="F179" s="34" t="n">
        <v>0.408413410186768</v>
      </c>
      <c r="G179" s="34" t="n">
        <v>0.402971873341589</v>
      </c>
      <c r="H179" s="34" t="n">
        <v>0.00544153684517901</v>
      </c>
      <c r="I179" s="34" t="n">
        <v>0.0135035152703236</v>
      </c>
      <c r="J179" s="35" t="n">
        <v>2.5</v>
      </c>
      <c r="K179" s="6" t="n">
        <v>0</v>
      </c>
      <c r="L179" s="35" t="n">
        <v>-1</v>
      </c>
      <c r="M179" s="6" t="str">
        <f aca="false">IF(I179&lt;=0,"Below 0%",IF(I179&lt;=0.05,"0-5%",IF(I179&lt;=0.1,"5-10%",IF(I179&lt;=0.2,"10-20%",IF(I179&lt;=0.4,"20-40%","Above 40%")))))</f>
        <v>0-5%</v>
      </c>
      <c r="N179" s="6" t="str">
        <f aca="false">IF(AND(H179&gt;=Summary!$B$25,I179&gt;=Summary!$B$26,I179&lt;=Summary!$B$27,J179&gt;=Summary!$B$28,J179&lt;=Summary!$B$29,F179*J179&gt;1),"Yes","No")</f>
        <v>No</v>
      </c>
    </row>
    <row r="180" customFormat="false" ht="15" hidden="false" customHeight="false" outlineLevel="0" collapsed="false">
      <c r="A180" s="6" t="s">
        <v>148</v>
      </c>
      <c r="B180" s="45" t="n">
        <v>41552</v>
      </c>
      <c r="C180" s="6" t="s">
        <v>186</v>
      </c>
      <c r="D180" s="6" t="s">
        <v>182</v>
      </c>
      <c r="E180" s="6" t="s">
        <v>174</v>
      </c>
      <c r="F180" s="34" t="n">
        <v>0.401571124792099</v>
      </c>
      <c r="G180" s="34" t="n">
        <v>0.296302848045286</v>
      </c>
      <c r="H180" s="34" t="n">
        <v>0.105268276746813</v>
      </c>
      <c r="I180" s="34" t="n">
        <v>0.355272578178947</v>
      </c>
      <c r="J180" s="35" t="n">
        <v>3.4</v>
      </c>
      <c r="K180" s="6" t="n">
        <v>1</v>
      </c>
      <c r="L180" s="35" t="n">
        <v>2.4</v>
      </c>
      <c r="M180" s="6" t="str">
        <f aca="false">IF(I180&lt;=0,"Below 0%",IF(I180&lt;=0.05,"0-5%",IF(I180&lt;=0.1,"5-10%",IF(I180&lt;=0.2,"10-20%",IF(I180&lt;=0.4,"20-40%","Above 40%")))))</f>
        <v>20-40%</v>
      </c>
      <c r="N180" s="6" t="str">
        <f aca="false">IF(AND(H180&gt;=Summary!$B$25,I180&gt;=Summary!$B$26,I180&lt;=Summary!$B$27,J180&gt;=Summary!$B$28,J180&lt;=Summary!$B$29,F180*J180&gt;1),"Yes","No")</f>
        <v>Yes</v>
      </c>
    </row>
    <row r="181" customFormat="false" ht="15" hidden="false" customHeight="false" outlineLevel="0" collapsed="false">
      <c r="A181" s="6" t="s">
        <v>148</v>
      </c>
      <c r="B181" s="45" t="n">
        <v>41552</v>
      </c>
      <c r="C181" s="6" t="s">
        <v>186</v>
      </c>
      <c r="D181" s="6" t="s">
        <v>182</v>
      </c>
      <c r="E181" s="6" t="s">
        <v>177</v>
      </c>
      <c r="F181" s="34" t="n">
        <v>0.190015435218811</v>
      </c>
      <c r="G181" s="34" t="n">
        <v>0.300725278613126</v>
      </c>
      <c r="H181" s="34" t="n">
        <v>-0.110709843394315</v>
      </c>
      <c r="I181" s="34" t="n">
        <v>-0.368142791004742</v>
      </c>
      <c r="J181" s="35" t="n">
        <v>3.35</v>
      </c>
      <c r="K181" s="6" t="n">
        <v>0</v>
      </c>
      <c r="L181" s="35" t="n">
        <v>-1</v>
      </c>
      <c r="M181" s="6" t="str">
        <f aca="false">IF(I181&lt;=0,"Below 0%",IF(I181&lt;=0.05,"0-5%",IF(I181&lt;=0.1,"5-10%",IF(I181&lt;=0.2,"10-20%",IF(I181&lt;=0.4,"20-40%","Above 40%")))))</f>
        <v>Below 0%</v>
      </c>
      <c r="N181" s="6" t="str">
        <f aca="false">IF(AND(H181&gt;=Summary!$B$25,I181&gt;=Summary!$B$26,I181&lt;=Summary!$B$27,J181&gt;=Summary!$B$28,J181&lt;=Summary!$B$29,F181*J181&gt;1),"Yes","No")</f>
        <v>No</v>
      </c>
    </row>
    <row r="182" customFormat="false" ht="15" hidden="false" customHeight="false" outlineLevel="0" collapsed="false">
      <c r="A182" s="6" t="s">
        <v>148</v>
      </c>
      <c r="B182" s="45" t="n">
        <v>41552</v>
      </c>
      <c r="C182" s="6" t="s">
        <v>183</v>
      </c>
      <c r="D182" s="6" t="s">
        <v>180</v>
      </c>
      <c r="E182" s="6" t="s">
        <v>187</v>
      </c>
      <c r="F182" s="34" t="n">
        <v>0.611402690410614</v>
      </c>
      <c r="G182" s="34" t="n">
        <v>0.810244703934578</v>
      </c>
      <c r="H182" s="34" t="n">
        <v>-0.198842013523964</v>
      </c>
      <c r="I182" s="34" t="n">
        <v>-0.245409828115358</v>
      </c>
      <c r="J182" s="35" t="n">
        <v>1.23</v>
      </c>
      <c r="K182" s="6" t="n">
        <v>1</v>
      </c>
      <c r="L182" s="35" t="n">
        <v>0.23</v>
      </c>
      <c r="M182" s="6" t="str">
        <f aca="false">IF(I182&lt;=0,"Below 0%",IF(I182&lt;=0.05,"0-5%",IF(I182&lt;=0.1,"5-10%",IF(I182&lt;=0.2,"10-20%",IF(I182&lt;=0.4,"20-40%","Above 40%")))))</f>
        <v>Below 0%</v>
      </c>
      <c r="N182" s="6" t="str">
        <f aca="false">IF(AND(H182&gt;=Summary!$B$25,I182&gt;=Summary!$B$26,I182&lt;=Summary!$B$27,J182&gt;=Summary!$B$28,J182&lt;=Summary!$B$29,F182*J182&gt;1),"Yes","No")</f>
        <v>No</v>
      </c>
    </row>
    <row r="183" customFormat="false" ht="15" hidden="false" customHeight="false" outlineLevel="0" collapsed="false">
      <c r="A183" s="6" t="s">
        <v>148</v>
      </c>
      <c r="B183" s="45" t="n">
        <v>41552</v>
      </c>
      <c r="C183" s="6" t="s">
        <v>183</v>
      </c>
      <c r="D183" s="6" t="s">
        <v>180</v>
      </c>
      <c r="E183" s="6" t="s">
        <v>174</v>
      </c>
      <c r="F183" s="34" t="n">
        <v>0.187937825918198</v>
      </c>
      <c r="G183" s="34" t="n">
        <v>0.131131708663096</v>
      </c>
      <c r="H183" s="34" t="n">
        <v>0.0568061172551014</v>
      </c>
      <c r="I183" s="34" t="n">
        <v>0.433198940471734</v>
      </c>
      <c r="J183" s="35" t="n">
        <v>7.6</v>
      </c>
      <c r="K183" s="6" t="n">
        <v>0</v>
      </c>
      <c r="L183" s="35" t="n">
        <v>-1</v>
      </c>
      <c r="M183" s="6" t="str">
        <f aca="false">IF(I183&lt;=0,"Below 0%",IF(I183&lt;=0.05,"0-5%",IF(I183&lt;=0.1,"5-10%",IF(I183&lt;=0.2,"10-20%",IF(I183&lt;=0.4,"20-40%","Above 40%")))))</f>
        <v>Above 40%</v>
      </c>
      <c r="N183" s="6" t="str">
        <f aca="false">IF(AND(H183&gt;=Summary!$B$25,I183&gt;=Summary!$B$26,I183&lt;=Summary!$B$27,J183&gt;=Summary!$B$28,J183&lt;=Summary!$B$29,F183*J183&gt;1),"Yes","No")</f>
        <v>No</v>
      </c>
    </row>
    <row r="184" customFormat="false" ht="15" hidden="false" customHeight="false" outlineLevel="0" collapsed="false">
      <c r="A184" s="6" t="s">
        <v>148</v>
      </c>
      <c r="B184" s="45" t="n">
        <v>41552</v>
      </c>
      <c r="C184" s="6" t="s">
        <v>183</v>
      </c>
      <c r="D184" s="6" t="s">
        <v>180</v>
      </c>
      <c r="E184" s="6" t="s">
        <v>177</v>
      </c>
      <c r="F184" s="34" t="n">
        <v>0.200659468770027</v>
      </c>
      <c r="G184" s="34" t="n">
        <v>0.0586235874023254</v>
      </c>
      <c r="H184" s="34" t="n">
        <v>0.142035881367702</v>
      </c>
      <c r="I184" s="34" t="n">
        <v>2.42284526862762</v>
      </c>
      <c r="J184" s="35" t="n">
        <v>17</v>
      </c>
      <c r="K184" s="6" t="n">
        <v>0</v>
      </c>
      <c r="L184" s="35" t="n">
        <v>-1</v>
      </c>
      <c r="M184" s="6" t="str">
        <f aca="false">IF(I184&lt;=0,"Below 0%",IF(I184&lt;=0.05,"0-5%",IF(I184&lt;=0.1,"5-10%",IF(I184&lt;=0.2,"10-20%",IF(I184&lt;=0.4,"20-40%","Above 40%")))))</f>
        <v>Above 40%</v>
      </c>
      <c r="N184" s="6" t="str">
        <f aca="false">IF(AND(H184&gt;=Summary!$B$25,I184&gt;=Summary!$B$26,I184&lt;=Summary!$B$27,J184&gt;=Summary!$B$28,J184&lt;=Summary!$B$29,F184*J184&gt;1),"Yes","No")</f>
        <v>No</v>
      </c>
    </row>
    <row r="185" customFormat="false" ht="15" hidden="false" customHeight="false" outlineLevel="0" collapsed="false">
      <c r="A185" s="6" t="s">
        <v>148</v>
      </c>
      <c r="B185" s="45" t="n">
        <v>41552</v>
      </c>
      <c r="C185" s="6" t="s">
        <v>194</v>
      </c>
      <c r="D185" s="6" t="s">
        <v>173</v>
      </c>
      <c r="E185" s="6" t="s">
        <v>187</v>
      </c>
      <c r="F185" s="34" t="n">
        <v>0.61017119884491</v>
      </c>
      <c r="G185" s="34" t="n">
        <v>0.591836734693878</v>
      </c>
      <c r="H185" s="34" t="n">
        <v>0.0183344641510321</v>
      </c>
      <c r="I185" s="34" t="n">
        <v>0.0309789221862267</v>
      </c>
      <c r="J185" s="35" t="n">
        <v>1.68</v>
      </c>
      <c r="K185" s="6" t="n">
        <v>1</v>
      </c>
      <c r="L185" s="35" t="n">
        <v>0.68</v>
      </c>
      <c r="M185" s="6" t="str">
        <f aca="false">IF(I185&lt;=0,"Below 0%",IF(I185&lt;=0.05,"0-5%",IF(I185&lt;=0.1,"5-10%",IF(I185&lt;=0.2,"10-20%",IF(I185&lt;=0.4,"20-40%","Above 40%")))))</f>
        <v>0-5%</v>
      </c>
      <c r="N185" s="6" t="str">
        <f aca="false">IF(AND(H185&gt;=Summary!$B$25,I185&gt;=Summary!$B$26,I185&lt;=Summary!$B$27,J185&gt;=Summary!$B$28,J185&lt;=Summary!$B$29,F185*J185&gt;1),"Yes","No")</f>
        <v>No</v>
      </c>
    </row>
    <row r="186" customFormat="false" ht="15" hidden="false" customHeight="false" outlineLevel="0" collapsed="false">
      <c r="A186" s="6" t="s">
        <v>148</v>
      </c>
      <c r="B186" s="45" t="n">
        <v>41552</v>
      </c>
      <c r="C186" s="6" t="s">
        <v>194</v>
      </c>
      <c r="D186" s="6" t="s">
        <v>173</v>
      </c>
      <c r="E186" s="6" t="s">
        <v>174</v>
      </c>
      <c r="F186" s="34" t="n">
        <v>0.218738928437233</v>
      </c>
      <c r="G186" s="34" t="n">
        <v>0.236734693877551</v>
      </c>
      <c r="H186" s="34" t="n">
        <v>-0.017995765440318</v>
      </c>
      <c r="I186" s="34" t="n">
        <v>-0.0760165953944468</v>
      </c>
      <c r="J186" s="35" t="n">
        <v>4.2</v>
      </c>
      <c r="K186" s="6" t="n">
        <v>0</v>
      </c>
      <c r="L186" s="35" t="n">
        <v>-1</v>
      </c>
      <c r="M186" s="6" t="str">
        <f aca="false">IF(I186&lt;=0,"Below 0%",IF(I186&lt;=0.05,"0-5%",IF(I186&lt;=0.1,"5-10%",IF(I186&lt;=0.2,"10-20%",IF(I186&lt;=0.4,"20-40%","Above 40%")))))</f>
        <v>Below 0%</v>
      </c>
      <c r="N186" s="6" t="str">
        <f aca="false">IF(AND(H186&gt;=Summary!$B$25,I186&gt;=Summary!$B$26,I186&lt;=Summary!$B$27,J186&gt;=Summary!$B$28,J186&lt;=Summary!$B$29,F186*J186&gt;1),"Yes","No")</f>
        <v>No</v>
      </c>
    </row>
    <row r="187" customFormat="false" ht="15" hidden="false" customHeight="false" outlineLevel="0" collapsed="false">
      <c r="A187" s="6" t="s">
        <v>148</v>
      </c>
      <c r="B187" s="45" t="n">
        <v>41552</v>
      </c>
      <c r="C187" s="6" t="s">
        <v>194</v>
      </c>
      <c r="D187" s="6" t="s">
        <v>173</v>
      </c>
      <c r="E187" s="6" t="s">
        <v>177</v>
      </c>
      <c r="F187" s="34" t="n">
        <v>0.17108990252018</v>
      </c>
      <c r="G187" s="34" t="n">
        <v>0.171428571428571</v>
      </c>
      <c r="H187" s="34" t="n">
        <v>-0.000338668908391682</v>
      </c>
      <c r="I187" s="34" t="n">
        <v>-0.00197556863228476</v>
      </c>
      <c r="J187" s="35" t="n">
        <v>5.8</v>
      </c>
      <c r="K187" s="6" t="n">
        <v>0</v>
      </c>
      <c r="L187" s="35" t="n">
        <v>-1</v>
      </c>
      <c r="M187" s="6" t="str">
        <f aca="false">IF(I187&lt;=0,"Below 0%",IF(I187&lt;=0.05,"0-5%",IF(I187&lt;=0.1,"5-10%",IF(I187&lt;=0.2,"10-20%",IF(I187&lt;=0.4,"20-40%","Above 40%")))))</f>
        <v>Below 0%</v>
      </c>
      <c r="N187" s="6" t="str">
        <f aca="false">IF(AND(H187&gt;=Summary!$B$25,I187&gt;=Summary!$B$26,I187&lt;=Summary!$B$27,J187&gt;=Summary!$B$28,J187&lt;=Summary!$B$29,F187*J187&gt;1),"Yes","No")</f>
        <v>No</v>
      </c>
    </row>
    <row r="188" customFormat="false" ht="15" hidden="false" customHeight="false" outlineLevel="0" collapsed="false">
      <c r="A188" s="6" t="s">
        <v>148</v>
      </c>
      <c r="B188" s="45" t="n">
        <v>41552</v>
      </c>
      <c r="C188" s="6" t="s">
        <v>191</v>
      </c>
      <c r="D188" s="6" t="s">
        <v>176</v>
      </c>
      <c r="E188" s="6" t="s">
        <v>187</v>
      </c>
      <c r="F188" s="34" t="n">
        <v>0.114380553364754</v>
      </c>
      <c r="G188" s="34" t="n">
        <v>0.161220859470087</v>
      </c>
      <c r="H188" s="34" t="n">
        <v>-0.0468403061053334</v>
      </c>
      <c r="I188" s="34" t="n">
        <v>-0.29053502294487</v>
      </c>
      <c r="J188" s="35" t="n">
        <v>6.2</v>
      </c>
      <c r="K188" s="6" t="n">
        <v>0</v>
      </c>
      <c r="L188" s="35" t="n">
        <v>-1</v>
      </c>
      <c r="M188" s="6" t="str">
        <f aca="false">IF(I188&lt;=0,"Below 0%",IF(I188&lt;=0.05,"0-5%",IF(I188&lt;=0.1,"5-10%",IF(I188&lt;=0.2,"10-20%",IF(I188&lt;=0.4,"20-40%","Above 40%")))))</f>
        <v>Below 0%</v>
      </c>
      <c r="N188" s="6" t="str">
        <f aca="false">IF(AND(H188&gt;=Summary!$B$25,I188&gt;=Summary!$B$26,I188&lt;=Summary!$B$27,J188&gt;=Summary!$B$28,J188&lt;=Summary!$B$29,F188*J188&gt;1),"Yes","No")</f>
        <v>No</v>
      </c>
    </row>
    <row r="189" customFormat="false" ht="15" hidden="false" customHeight="false" outlineLevel="0" collapsed="false">
      <c r="A189" s="6" t="s">
        <v>148</v>
      </c>
      <c r="B189" s="45" t="n">
        <v>41552</v>
      </c>
      <c r="C189" s="6" t="s">
        <v>191</v>
      </c>
      <c r="D189" s="6" t="s">
        <v>176</v>
      </c>
      <c r="E189" s="6" t="s">
        <v>174</v>
      </c>
      <c r="F189" s="34" t="n">
        <v>0.168923377990723</v>
      </c>
      <c r="G189" s="34" t="n">
        <v>0.243797397247449</v>
      </c>
      <c r="H189" s="34" t="n">
        <v>-0.0748740192567261</v>
      </c>
      <c r="I189" s="34" t="n">
        <v>-0.307115744885212</v>
      </c>
      <c r="J189" s="35" t="n">
        <v>4.1</v>
      </c>
      <c r="K189" s="6" t="n">
        <v>0</v>
      </c>
      <c r="L189" s="35" t="n">
        <v>-1</v>
      </c>
      <c r="M189" s="6" t="str">
        <f aca="false">IF(I189&lt;=0,"Below 0%",IF(I189&lt;=0.05,"0-5%",IF(I189&lt;=0.1,"5-10%",IF(I189&lt;=0.2,"10-20%",IF(I189&lt;=0.4,"20-40%","Above 40%")))))</f>
        <v>Below 0%</v>
      </c>
      <c r="N189" s="6" t="str">
        <f aca="false">IF(AND(H189&gt;=Summary!$B$25,I189&gt;=Summary!$B$26,I189&lt;=Summary!$B$27,J189&gt;=Summary!$B$28,J189&lt;=Summary!$B$29,F189*J189&gt;1),"Yes","No")</f>
        <v>No</v>
      </c>
    </row>
    <row r="190" customFormat="false" ht="15" hidden="false" customHeight="false" outlineLevel="0" collapsed="false">
      <c r="A190" s="6" t="s">
        <v>148</v>
      </c>
      <c r="B190" s="45" t="n">
        <v>41552</v>
      </c>
      <c r="C190" s="6" t="s">
        <v>191</v>
      </c>
      <c r="D190" s="6" t="s">
        <v>176</v>
      </c>
      <c r="E190" s="6" t="s">
        <v>177</v>
      </c>
      <c r="F190" s="34" t="n">
        <v>0.716696083545685</v>
      </c>
      <c r="G190" s="34" t="n">
        <v>0.594981743282464</v>
      </c>
      <c r="H190" s="34" t="n">
        <v>0.121714340263221</v>
      </c>
      <c r="I190" s="34" t="n">
        <v>0.204568193288979</v>
      </c>
      <c r="J190" s="35" t="n">
        <v>1.68</v>
      </c>
      <c r="K190" s="6" t="n">
        <v>1</v>
      </c>
      <c r="L190" s="35" t="n">
        <v>0.68</v>
      </c>
      <c r="M190" s="6" t="str">
        <f aca="false">IF(I190&lt;=0,"Below 0%",IF(I190&lt;=0.05,"0-5%",IF(I190&lt;=0.1,"5-10%",IF(I190&lt;=0.2,"10-20%",IF(I190&lt;=0.4,"20-40%","Above 40%")))))</f>
        <v>20-40%</v>
      </c>
      <c r="N190" s="6" t="str">
        <f aca="false">IF(AND(H190&gt;=Summary!$B$25,I190&gt;=Summary!$B$26,I190&lt;=Summary!$B$27,J190&gt;=Summary!$B$28,J190&lt;=Summary!$B$29,F190*J190&gt;1),"Yes","No")</f>
        <v>No</v>
      </c>
    </row>
    <row r="191" customFormat="false" ht="15" hidden="false" customHeight="false" outlineLevel="0" collapsed="false">
      <c r="A191" s="6" t="s">
        <v>148</v>
      </c>
      <c r="B191" s="45" t="n">
        <v>41553</v>
      </c>
      <c r="C191" s="6" t="s">
        <v>172</v>
      </c>
      <c r="D191" s="6" t="s">
        <v>190</v>
      </c>
      <c r="E191" s="6" t="s">
        <v>187</v>
      </c>
      <c r="F191" s="34" t="n">
        <v>0.237168431282044</v>
      </c>
      <c r="G191" s="34" t="n">
        <v>0.153014013991641</v>
      </c>
      <c r="H191" s="34" t="n">
        <v>0.0841544172904027</v>
      </c>
      <c r="I191" s="34" t="n">
        <v>0.549978496054617</v>
      </c>
      <c r="J191" s="35" t="n">
        <v>6.5</v>
      </c>
      <c r="K191" s="6" t="n">
        <v>0</v>
      </c>
      <c r="L191" s="35" t="n">
        <v>-1</v>
      </c>
      <c r="M191" s="6" t="str">
        <f aca="false">IF(I191&lt;=0,"Below 0%",IF(I191&lt;=0.05,"0-5%",IF(I191&lt;=0.1,"5-10%",IF(I191&lt;=0.2,"10-20%",IF(I191&lt;=0.4,"20-40%","Above 40%")))))</f>
        <v>Above 40%</v>
      </c>
      <c r="N191" s="6" t="str">
        <f aca="false">IF(AND(H191&gt;=Summary!$B$25,I191&gt;=Summary!$B$26,I191&lt;=Summary!$B$27,J191&gt;=Summary!$B$28,J191&lt;=Summary!$B$29,F191*J191&gt;1),"Yes","No")</f>
        <v>No</v>
      </c>
    </row>
    <row r="192" customFormat="false" ht="15" hidden="false" customHeight="false" outlineLevel="0" collapsed="false">
      <c r="A192" s="6" t="s">
        <v>148</v>
      </c>
      <c r="B192" s="45" t="n">
        <v>41553</v>
      </c>
      <c r="C192" s="6" t="s">
        <v>172</v>
      </c>
      <c r="D192" s="6" t="s">
        <v>190</v>
      </c>
      <c r="E192" s="6" t="s">
        <v>174</v>
      </c>
      <c r="F192" s="34" t="n">
        <v>0.275279194116592</v>
      </c>
      <c r="G192" s="34" t="n">
        <v>0.236807402606111</v>
      </c>
      <c r="H192" s="34" t="n">
        <v>0.0384717915104817</v>
      </c>
      <c r="I192" s="34" t="n">
        <v>0.162460257099619</v>
      </c>
      <c r="J192" s="35" t="n">
        <v>4.2</v>
      </c>
      <c r="K192" s="6" t="n">
        <v>0</v>
      </c>
      <c r="L192" s="35" t="n">
        <v>-1</v>
      </c>
      <c r="M192" s="6" t="str">
        <f aca="false">IF(I192&lt;=0,"Below 0%",IF(I192&lt;=0.05,"0-5%",IF(I192&lt;=0.1,"5-10%",IF(I192&lt;=0.2,"10-20%",IF(I192&lt;=0.4,"20-40%","Above 40%")))))</f>
        <v>10-20%</v>
      </c>
      <c r="N192" s="6" t="str">
        <f aca="false">IF(AND(H192&gt;=Summary!$B$25,I192&gt;=Summary!$B$26,I192&lt;=Summary!$B$27,J192&gt;=Summary!$B$28,J192&lt;=Summary!$B$29,F192*J192&gt;1),"Yes","No")</f>
        <v>Yes</v>
      </c>
    </row>
    <row r="193" customFormat="false" ht="15" hidden="false" customHeight="false" outlineLevel="0" collapsed="false">
      <c r="A193" s="6" t="s">
        <v>148</v>
      </c>
      <c r="B193" s="45" t="n">
        <v>41553</v>
      </c>
      <c r="C193" s="6" t="s">
        <v>172</v>
      </c>
      <c r="D193" s="6" t="s">
        <v>190</v>
      </c>
      <c r="E193" s="6" t="s">
        <v>177</v>
      </c>
      <c r="F193" s="34" t="n">
        <v>0.487552404403687</v>
      </c>
      <c r="G193" s="34" t="n">
        <v>0.610178583402249</v>
      </c>
      <c r="H193" s="34" t="n">
        <v>-0.122626178998562</v>
      </c>
      <c r="I193" s="34" t="n">
        <v>-0.200967687713358</v>
      </c>
      <c r="J193" s="35" t="n">
        <v>1.63</v>
      </c>
      <c r="K193" s="6" t="n">
        <v>1</v>
      </c>
      <c r="L193" s="35" t="n">
        <v>0.63</v>
      </c>
      <c r="M193" s="6" t="str">
        <f aca="false">IF(I193&lt;=0,"Below 0%",IF(I193&lt;=0.05,"0-5%",IF(I193&lt;=0.1,"5-10%",IF(I193&lt;=0.2,"10-20%",IF(I193&lt;=0.4,"20-40%","Above 40%")))))</f>
        <v>Below 0%</v>
      </c>
      <c r="N193" s="6" t="str">
        <f aca="false">IF(AND(H193&gt;=Summary!$B$25,I193&gt;=Summary!$B$26,I193&lt;=Summary!$B$27,J193&gt;=Summary!$B$28,J193&lt;=Summary!$B$29,F193*J193&gt;1),"Yes","No")</f>
        <v>No</v>
      </c>
    </row>
    <row r="194" customFormat="false" ht="15" hidden="false" customHeight="false" outlineLevel="0" collapsed="false">
      <c r="A194" s="6" t="s">
        <v>148</v>
      </c>
      <c r="B194" s="45" t="n">
        <v>41553</v>
      </c>
      <c r="C194" s="6" t="s">
        <v>179</v>
      </c>
      <c r="D194" s="6" t="s">
        <v>175</v>
      </c>
      <c r="E194" s="6" t="s">
        <v>187</v>
      </c>
      <c r="F194" s="34" t="n">
        <v>0.377028256654739</v>
      </c>
      <c r="G194" s="34" t="n">
        <v>0.47372060857538</v>
      </c>
      <c r="H194" s="34" t="n">
        <v>-0.096692351920641</v>
      </c>
      <c r="I194" s="34" t="n">
        <v>-0.204112614419339</v>
      </c>
      <c r="J194" s="35" t="n">
        <v>2.1</v>
      </c>
      <c r="K194" s="6" t="n">
        <v>1</v>
      </c>
      <c r="L194" s="35" t="n">
        <v>1.1</v>
      </c>
      <c r="M194" s="6" t="str">
        <f aca="false">IF(I194&lt;=0,"Below 0%",IF(I194&lt;=0.05,"0-5%",IF(I194&lt;=0.1,"5-10%",IF(I194&lt;=0.2,"10-20%",IF(I194&lt;=0.4,"20-40%","Above 40%")))))</f>
        <v>Below 0%</v>
      </c>
      <c r="N194" s="6" t="str">
        <f aca="false">IF(AND(H194&gt;=Summary!$B$25,I194&gt;=Summary!$B$26,I194&lt;=Summary!$B$27,J194&gt;=Summary!$B$28,J194&lt;=Summary!$B$29,F194*J194&gt;1),"Yes","No")</f>
        <v>No</v>
      </c>
    </row>
    <row r="195" customFormat="false" ht="15" hidden="false" customHeight="false" outlineLevel="0" collapsed="false">
      <c r="A195" s="6" t="s">
        <v>148</v>
      </c>
      <c r="B195" s="45" t="n">
        <v>41553</v>
      </c>
      <c r="C195" s="6" t="s">
        <v>179</v>
      </c>
      <c r="D195" s="6" t="s">
        <v>175</v>
      </c>
      <c r="E195" s="6" t="s">
        <v>174</v>
      </c>
      <c r="F195" s="34" t="n">
        <v>0.329303652048111</v>
      </c>
      <c r="G195" s="34" t="n">
        <v>0.284232365145228</v>
      </c>
      <c r="H195" s="34" t="n">
        <v>0.0450712869028827</v>
      </c>
      <c r="I195" s="34" t="n">
        <v>0.158571972899193</v>
      </c>
      <c r="J195" s="35" t="n">
        <v>3.5</v>
      </c>
      <c r="K195" s="6" t="n">
        <v>0</v>
      </c>
      <c r="L195" s="35" t="n">
        <v>-1</v>
      </c>
      <c r="M195" s="6" t="str">
        <f aca="false">IF(I195&lt;=0,"Below 0%",IF(I195&lt;=0.05,"0-5%",IF(I195&lt;=0.1,"5-10%",IF(I195&lt;=0.2,"10-20%",IF(I195&lt;=0.4,"20-40%","Above 40%")))))</f>
        <v>10-20%</v>
      </c>
      <c r="N195" s="6" t="str">
        <f aca="false">IF(AND(H195&gt;=Summary!$B$25,I195&gt;=Summary!$B$26,I195&lt;=Summary!$B$27,J195&gt;=Summary!$B$28,J195&lt;=Summary!$B$29,F195*J195&gt;1),"Yes","No")</f>
        <v>Yes</v>
      </c>
    </row>
    <row r="196" customFormat="false" ht="15" hidden="false" customHeight="false" outlineLevel="0" collapsed="false">
      <c r="A196" s="6" t="s">
        <v>148</v>
      </c>
      <c r="B196" s="45" t="n">
        <v>41553</v>
      </c>
      <c r="C196" s="6" t="s">
        <v>179</v>
      </c>
      <c r="D196" s="6" t="s">
        <v>175</v>
      </c>
      <c r="E196" s="6" t="s">
        <v>177</v>
      </c>
      <c r="F196" s="34" t="n">
        <v>0.293668121099472</v>
      </c>
      <c r="G196" s="34" t="n">
        <v>0.242047026279391</v>
      </c>
      <c r="H196" s="34" t="n">
        <v>0.0516210948200806</v>
      </c>
      <c r="I196" s="34" t="n">
        <v>0.213268866028105</v>
      </c>
      <c r="J196" s="35" t="n">
        <v>4.11</v>
      </c>
      <c r="K196" s="6" t="n">
        <v>0</v>
      </c>
      <c r="L196" s="35" t="n">
        <v>-1</v>
      </c>
      <c r="M196" s="6" t="str">
        <f aca="false">IF(I196&lt;=0,"Below 0%",IF(I196&lt;=0.05,"0-5%",IF(I196&lt;=0.1,"5-10%",IF(I196&lt;=0.2,"10-20%",IF(I196&lt;=0.4,"20-40%","Above 40%")))))</f>
        <v>20-40%</v>
      </c>
      <c r="N196" s="6" t="str">
        <f aca="false">IF(AND(H196&gt;=Summary!$B$25,I196&gt;=Summary!$B$26,I196&lt;=Summary!$B$27,J196&gt;=Summary!$B$28,J196&lt;=Summary!$B$29,F196*J196&gt;1),"Yes","No")</f>
        <v>Yes</v>
      </c>
    </row>
    <row r="197" customFormat="false" ht="15" hidden="false" customHeight="false" outlineLevel="0" collapsed="false">
      <c r="A197" s="6" t="s">
        <v>148</v>
      </c>
      <c r="B197" s="45" t="n">
        <v>41553</v>
      </c>
      <c r="C197" s="6" t="s">
        <v>181</v>
      </c>
      <c r="D197" s="6" t="s">
        <v>189</v>
      </c>
      <c r="E197" s="6" t="s">
        <v>187</v>
      </c>
      <c r="F197" s="34" t="n">
        <v>0.518395900726318</v>
      </c>
      <c r="G197" s="34" t="n">
        <v>0.68632791222473</v>
      </c>
      <c r="H197" s="34" t="n">
        <v>-0.167932011498411</v>
      </c>
      <c r="I197" s="34" t="n">
        <v>-0.244681891129941</v>
      </c>
      <c r="J197" s="35" t="n">
        <v>1.45</v>
      </c>
      <c r="K197" s="6" t="n">
        <v>0</v>
      </c>
      <c r="L197" s="35" t="n">
        <v>-1</v>
      </c>
      <c r="M197" s="6" t="str">
        <f aca="false">IF(I197&lt;=0,"Below 0%",IF(I197&lt;=0.05,"0-5%",IF(I197&lt;=0.1,"5-10%",IF(I197&lt;=0.2,"10-20%",IF(I197&lt;=0.4,"20-40%","Above 40%")))))</f>
        <v>Below 0%</v>
      </c>
      <c r="N197" s="6" t="str">
        <f aca="false">IF(AND(H197&gt;=Summary!$B$25,I197&gt;=Summary!$B$26,I197&lt;=Summary!$B$27,J197&gt;=Summary!$B$28,J197&lt;=Summary!$B$29,F197*J197&gt;1),"Yes","No")</f>
        <v>No</v>
      </c>
    </row>
    <row r="198" customFormat="false" ht="15" hidden="false" customHeight="false" outlineLevel="0" collapsed="false">
      <c r="A198" s="6" t="s">
        <v>148</v>
      </c>
      <c r="B198" s="45" t="n">
        <v>41553</v>
      </c>
      <c r="C198" s="6" t="s">
        <v>181</v>
      </c>
      <c r="D198" s="6" t="s">
        <v>189</v>
      </c>
      <c r="E198" s="6" t="s">
        <v>174</v>
      </c>
      <c r="F198" s="34" t="n">
        <v>0.299561679363251</v>
      </c>
      <c r="G198" s="34" t="n">
        <v>0.203097035250175</v>
      </c>
      <c r="H198" s="34" t="n">
        <v>0.0964646441130757</v>
      </c>
      <c r="I198" s="34" t="n">
        <v>0.474968253447179</v>
      </c>
      <c r="J198" s="35" t="n">
        <v>4.9</v>
      </c>
      <c r="K198" s="6" t="n">
        <v>0</v>
      </c>
      <c r="L198" s="35" t="n">
        <v>-1</v>
      </c>
      <c r="M198" s="6" t="str">
        <f aca="false">IF(I198&lt;=0,"Below 0%",IF(I198&lt;=0.05,"0-5%",IF(I198&lt;=0.1,"5-10%",IF(I198&lt;=0.2,"10-20%",IF(I198&lt;=0.4,"20-40%","Above 40%")))))</f>
        <v>Above 40%</v>
      </c>
      <c r="N198" s="6" t="str">
        <f aca="false">IF(AND(H198&gt;=Summary!$B$25,I198&gt;=Summary!$B$26,I198&lt;=Summary!$B$27,J198&gt;=Summary!$B$28,J198&lt;=Summary!$B$29,F198*J198&gt;1),"Yes","No")</f>
        <v>No</v>
      </c>
    </row>
    <row r="199" customFormat="false" ht="15" hidden="false" customHeight="false" outlineLevel="0" collapsed="false">
      <c r="A199" s="6" t="s">
        <v>148</v>
      </c>
      <c r="B199" s="45" t="n">
        <v>41553</v>
      </c>
      <c r="C199" s="6" t="s">
        <v>181</v>
      </c>
      <c r="D199" s="6" t="s">
        <v>189</v>
      </c>
      <c r="E199" s="6" t="s">
        <v>177</v>
      </c>
      <c r="F199" s="34" t="n">
        <v>0.182042419910431</v>
      </c>
      <c r="G199" s="34" t="n">
        <v>0.110575052525095</v>
      </c>
      <c r="H199" s="34" t="n">
        <v>0.0714673673853356</v>
      </c>
      <c r="I199" s="34" t="n">
        <v>0.646324516726916</v>
      </c>
      <c r="J199" s="35" t="n">
        <v>9</v>
      </c>
      <c r="K199" s="6" t="n">
        <v>1</v>
      </c>
      <c r="L199" s="35" t="n">
        <v>8</v>
      </c>
      <c r="M199" s="6" t="str">
        <f aca="false">IF(I199&lt;=0,"Below 0%",IF(I199&lt;=0.05,"0-5%",IF(I199&lt;=0.1,"5-10%",IF(I199&lt;=0.2,"10-20%",IF(I199&lt;=0.4,"20-40%","Above 40%")))))</f>
        <v>Above 40%</v>
      </c>
      <c r="N199" s="6" t="str">
        <f aca="false">IF(AND(H199&gt;=Summary!$B$25,I199&gt;=Summary!$B$26,I199&lt;=Summary!$B$27,J199&gt;=Summary!$B$28,J199&lt;=Summary!$B$29,F199*J199&gt;1),"Yes","No")</f>
        <v>No</v>
      </c>
    </row>
    <row r="200" customFormat="false" ht="15" hidden="false" customHeight="false" outlineLevel="0" collapsed="false">
      <c r="A200" s="6" t="s">
        <v>148</v>
      </c>
      <c r="B200" s="45" t="n">
        <v>41553</v>
      </c>
      <c r="C200" s="6" t="s">
        <v>178</v>
      </c>
      <c r="D200" s="6" t="s">
        <v>185</v>
      </c>
      <c r="E200" s="6" t="s">
        <v>187</v>
      </c>
      <c r="F200" s="34" t="n">
        <v>0.226862907409668</v>
      </c>
      <c r="G200" s="34" t="n">
        <v>0.200109950522265</v>
      </c>
      <c r="H200" s="34" t="n">
        <v>0.026752956887403</v>
      </c>
      <c r="I200" s="34" t="n">
        <v>0.133691287302709</v>
      </c>
      <c r="J200" s="35" t="n">
        <v>5</v>
      </c>
      <c r="K200" s="6" t="n">
        <v>0</v>
      </c>
      <c r="L200" s="35" t="n">
        <v>-1</v>
      </c>
      <c r="M200" s="6" t="str">
        <f aca="false">IF(I200&lt;=0,"Below 0%",IF(I200&lt;=0.05,"0-5%",IF(I200&lt;=0.1,"5-10%",IF(I200&lt;=0.2,"10-20%",IF(I200&lt;=0.4,"20-40%","Above 40%")))))</f>
        <v>10-20%</v>
      </c>
      <c r="N200" s="6" t="str">
        <f aca="false">IF(AND(H200&gt;=Summary!$B$25,I200&gt;=Summary!$B$26,I200&lt;=Summary!$B$27,J200&gt;=Summary!$B$28,J200&lt;=Summary!$B$29,F200*J200&gt;1),"Yes","No")</f>
        <v>No</v>
      </c>
    </row>
    <row r="201" customFormat="false" ht="15" hidden="false" customHeight="false" outlineLevel="0" collapsed="false">
      <c r="A201" s="6" t="s">
        <v>148</v>
      </c>
      <c r="B201" s="45" t="n">
        <v>41553</v>
      </c>
      <c r="C201" s="6" t="s">
        <v>178</v>
      </c>
      <c r="D201" s="6" t="s">
        <v>185</v>
      </c>
      <c r="E201" s="6" t="s">
        <v>174</v>
      </c>
      <c r="F201" s="34" t="n">
        <v>0.21449388563633</v>
      </c>
      <c r="G201" s="34" t="n">
        <v>0.250137438152831</v>
      </c>
      <c r="H201" s="34" t="n">
        <v>-0.0356435525165016</v>
      </c>
      <c r="I201" s="34" t="n">
        <v>-0.142495872587948</v>
      </c>
      <c r="J201" s="35" t="n">
        <v>4</v>
      </c>
      <c r="K201" s="6" t="n">
        <v>1</v>
      </c>
      <c r="L201" s="35" t="n">
        <v>3</v>
      </c>
      <c r="M201" s="6" t="str">
        <f aca="false">IF(I201&lt;=0,"Below 0%",IF(I201&lt;=0.05,"0-5%",IF(I201&lt;=0.1,"5-10%",IF(I201&lt;=0.2,"10-20%",IF(I201&lt;=0.4,"20-40%","Above 40%")))))</f>
        <v>Below 0%</v>
      </c>
      <c r="N201" s="6" t="str">
        <f aca="false">IF(AND(H201&gt;=Summary!$B$25,I201&gt;=Summary!$B$26,I201&lt;=Summary!$B$27,J201&gt;=Summary!$B$28,J201&lt;=Summary!$B$29,F201*J201&gt;1),"Yes","No")</f>
        <v>No</v>
      </c>
    </row>
    <row r="202" customFormat="false" ht="15" hidden="false" customHeight="false" outlineLevel="0" collapsed="false">
      <c r="A202" s="6" t="s">
        <v>148</v>
      </c>
      <c r="B202" s="45" t="n">
        <v>41553</v>
      </c>
      <c r="C202" s="6" t="s">
        <v>178</v>
      </c>
      <c r="D202" s="6" t="s">
        <v>185</v>
      </c>
      <c r="E202" s="6" t="s">
        <v>177</v>
      </c>
      <c r="F202" s="34" t="n">
        <v>0.558643221855164</v>
      </c>
      <c r="G202" s="34" t="n">
        <v>0.549752611324904</v>
      </c>
      <c r="H202" s="34" t="n">
        <v>0.00889061053025986</v>
      </c>
      <c r="I202" s="34" t="n">
        <v>0.0161720205545426</v>
      </c>
      <c r="J202" s="35" t="n">
        <v>1.82</v>
      </c>
      <c r="K202" s="6" t="n">
        <v>0</v>
      </c>
      <c r="L202" s="35" t="n">
        <v>-1</v>
      </c>
      <c r="M202" s="6" t="str">
        <f aca="false">IF(I202&lt;=0,"Below 0%",IF(I202&lt;=0.05,"0-5%",IF(I202&lt;=0.1,"5-10%",IF(I202&lt;=0.2,"10-20%",IF(I202&lt;=0.4,"20-40%","Above 40%")))))</f>
        <v>0-5%</v>
      </c>
      <c r="N202" s="6" t="str">
        <f aca="false">IF(AND(H202&gt;=Summary!$B$25,I202&gt;=Summary!$B$26,I202&lt;=Summary!$B$27,J202&gt;=Summary!$B$28,J202&lt;=Summary!$B$29,F202*J202&gt;1),"Yes","No")</f>
        <v>No</v>
      </c>
    </row>
    <row r="203" customFormat="false" ht="15" hidden="false" customHeight="false" outlineLevel="0" collapsed="false">
      <c r="A203" s="6" t="s">
        <v>148</v>
      </c>
      <c r="B203" s="45" t="n">
        <v>41566</v>
      </c>
      <c r="C203" s="6" t="s">
        <v>185</v>
      </c>
      <c r="D203" s="6" t="s">
        <v>172</v>
      </c>
      <c r="E203" s="6" t="s">
        <v>187</v>
      </c>
      <c r="F203" s="34" t="n">
        <v>0.779225707054138</v>
      </c>
      <c r="G203" s="34" t="n">
        <v>0.755301636486879</v>
      </c>
      <c r="H203" s="34" t="n">
        <v>0.0239240705672592</v>
      </c>
      <c r="I203" s="34" t="n">
        <v>0.0316748559933444</v>
      </c>
      <c r="J203" s="35" t="n">
        <v>1.33</v>
      </c>
      <c r="K203" s="6" t="n">
        <v>1</v>
      </c>
      <c r="L203" s="35" t="n">
        <v>0.33</v>
      </c>
      <c r="M203" s="6" t="str">
        <f aca="false">IF(I203&lt;=0,"Below 0%",IF(I203&lt;=0.05,"0-5%",IF(I203&lt;=0.1,"5-10%",IF(I203&lt;=0.2,"10-20%",IF(I203&lt;=0.4,"20-40%","Above 40%")))))</f>
        <v>0-5%</v>
      </c>
      <c r="N203" s="6" t="str">
        <f aca="false">IF(AND(H203&gt;=Summary!$B$25,I203&gt;=Summary!$B$26,I203&lt;=Summary!$B$27,J203&gt;=Summary!$B$28,J203&lt;=Summary!$B$29,F203*J203&gt;1),"Yes","No")</f>
        <v>No</v>
      </c>
    </row>
    <row r="204" customFormat="false" ht="15" hidden="false" customHeight="false" outlineLevel="0" collapsed="false">
      <c r="A204" s="6" t="s">
        <v>148</v>
      </c>
      <c r="B204" s="45" t="n">
        <v>41566</v>
      </c>
      <c r="C204" s="6" t="s">
        <v>185</v>
      </c>
      <c r="D204" s="6" t="s">
        <v>172</v>
      </c>
      <c r="E204" s="6" t="s">
        <v>174</v>
      </c>
      <c r="F204" s="34" t="n">
        <v>0.187155872583389</v>
      </c>
      <c r="G204" s="34" t="n">
        <v>0.167425196087925</v>
      </c>
      <c r="H204" s="34" t="n">
        <v>0.0197306764954644</v>
      </c>
      <c r="I204" s="34" t="n">
        <v>0.117847713226525</v>
      </c>
      <c r="J204" s="35" t="n">
        <v>6</v>
      </c>
      <c r="K204" s="6" t="n">
        <v>0</v>
      </c>
      <c r="L204" s="35" t="n">
        <v>-1</v>
      </c>
      <c r="M204" s="6" t="str">
        <f aca="false">IF(I204&lt;=0,"Below 0%",IF(I204&lt;=0.05,"0-5%",IF(I204&lt;=0.1,"5-10%",IF(I204&lt;=0.2,"10-20%",IF(I204&lt;=0.4,"20-40%","Above 40%")))))</f>
        <v>10-20%</v>
      </c>
      <c r="N204" s="6" t="str">
        <f aca="false">IF(AND(H204&gt;=Summary!$B$25,I204&gt;=Summary!$B$26,I204&lt;=Summary!$B$27,J204&gt;=Summary!$B$28,J204&lt;=Summary!$B$29,F204*J204&gt;1),"Yes","No")</f>
        <v>No</v>
      </c>
    </row>
    <row r="205" customFormat="false" ht="15" hidden="false" customHeight="false" outlineLevel="0" collapsed="false">
      <c r="A205" s="6" t="s">
        <v>148</v>
      </c>
      <c r="B205" s="45" t="n">
        <v>41566</v>
      </c>
      <c r="C205" s="6" t="s">
        <v>185</v>
      </c>
      <c r="D205" s="6" t="s">
        <v>172</v>
      </c>
      <c r="E205" s="6" t="s">
        <v>177</v>
      </c>
      <c r="F205" s="34" t="n">
        <v>0.0336183719336987</v>
      </c>
      <c r="G205" s="34" t="n">
        <v>0.0772731674251961</v>
      </c>
      <c r="H205" s="34" t="n">
        <v>-0.0436547954914974</v>
      </c>
      <c r="I205" s="34" t="n">
        <v>-0.564941194286584</v>
      </c>
      <c r="J205" s="35" t="n">
        <v>13</v>
      </c>
      <c r="K205" s="6" t="n">
        <v>0</v>
      </c>
      <c r="L205" s="35" t="n">
        <v>-1</v>
      </c>
      <c r="M205" s="6" t="str">
        <f aca="false">IF(I205&lt;=0,"Below 0%",IF(I205&lt;=0.05,"0-5%",IF(I205&lt;=0.1,"5-10%",IF(I205&lt;=0.2,"10-20%",IF(I205&lt;=0.4,"20-40%","Above 40%")))))</f>
        <v>Below 0%</v>
      </c>
      <c r="N205" s="6" t="str">
        <f aca="false">IF(AND(H205&gt;=Summary!$B$25,I205&gt;=Summary!$B$26,I205&lt;=Summary!$B$27,J205&gt;=Summary!$B$28,J205&lt;=Summary!$B$29,F205*J205&gt;1),"Yes","No")</f>
        <v>No</v>
      </c>
    </row>
    <row r="206" customFormat="false" ht="15" hidden="false" customHeight="false" outlineLevel="0" collapsed="false">
      <c r="A206" s="6" t="s">
        <v>148</v>
      </c>
      <c r="B206" s="45" t="n">
        <v>41566</v>
      </c>
      <c r="C206" s="6" t="s">
        <v>190</v>
      </c>
      <c r="D206" s="6" t="s">
        <v>193</v>
      </c>
      <c r="E206" s="6" t="s">
        <v>187</v>
      </c>
      <c r="F206" s="34" t="n">
        <v>0.720505297183991</v>
      </c>
      <c r="G206" s="34" t="n">
        <v>0.794438927507448</v>
      </c>
      <c r="H206" s="34" t="n">
        <v>-0.0739336303234573</v>
      </c>
      <c r="I206" s="34" t="n">
        <v>-0.093063957169652</v>
      </c>
      <c r="J206" s="35" t="n">
        <v>1.26</v>
      </c>
      <c r="K206" s="6" t="n">
        <v>1</v>
      </c>
      <c r="L206" s="35" t="n">
        <v>0.26</v>
      </c>
      <c r="M206" s="6" t="str">
        <f aca="false">IF(I206&lt;=0,"Below 0%",IF(I206&lt;=0.05,"0-5%",IF(I206&lt;=0.1,"5-10%",IF(I206&lt;=0.2,"10-20%",IF(I206&lt;=0.4,"20-40%","Above 40%")))))</f>
        <v>Below 0%</v>
      </c>
      <c r="N206" s="6" t="str">
        <f aca="false">IF(AND(H206&gt;=Summary!$B$25,I206&gt;=Summary!$B$26,I206&lt;=Summary!$B$27,J206&gt;=Summary!$B$28,J206&lt;=Summary!$B$29,F206*J206&gt;1),"Yes","No")</f>
        <v>No</v>
      </c>
    </row>
    <row r="207" customFormat="false" ht="15" hidden="false" customHeight="false" outlineLevel="0" collapsed="false">
      <c r="A207" s="6" t="s">
        <v>148</v>
      </c>
      <c r="B207" s="45" t="n">
        <v>41566</v>
      </c>
      <c r="C207" s="6" t="s">
        <v>190</v>
      </c>
      <c r="D207" s="6" t="s">
        <v>193</v>
      </c>
      <c r="E207" s="6" t="s">
        <v>174</v>
      </c>
      <c r="F207" s="34" t="n">
        <v>0.23177969455719</v>
      </c>
      <c r="G207" s="34" t="n">
        <v>0.142999006951341</v>
      </c>
      <c r="H207" s="34" t="n">
        <v>0.0887806876058493</v>
      </c>
      <c r="I207" s="34" t="n">
        <v>0.620848280688127</v>
      </c>
      <c r="J207" s="35" t="n">
        <v>7</v>
      </c>
      <c r="K207" s="6" t="n">
        <v>0</v>
      </c>
      <c r="L207" s="35" t="n">
        <v>-1</v>
      </c>
      <c r="M207" s="6" t="str">
        <f aca="false">IF(I207&lt;=0,"Below 0%",IF(I207&lt;=0.05,"0-5%",IF(I207&lt;=0.1,"5-10%",IF(I207&lt;=0.2,"10-20%",IF(I207&lt;=0.4,"20-40%","Above 40%")))))</f>
        <v>Above 40%</v>
      </c>
      <c r="N207" s="6" t="str">
        <f aca="false">IF(AND(H207&gt;=Summary!$B$25,I207&gt;=Summary!$B$26,I207&lt;=Summary!$B$27,J207&gt;=Summary!$B$28,J207&lt;=Summary!$B$29,F207*J207&gt;1),"Yes","No")</f>
        <v>No</v>
      </c>
    </row>
    <row r="208" customFormat="false" ht="15" hidden="false" customHeight="false" outlineLevel="0" collapsed="false">
      <c r="A208" s="6" t="s">
        <v>148</v>
      </c>
      <c r="B208" s="45" t="n">
        <v>41566</v>
      </c>
      <c r="C208" s="6" t="s">
        <v>190</v>
      </c>
      <c r="D208" s="6" t="s">
        <v>193</v>
      </c>
      <c r="E208" s="6" t="s">
        <v>177</v>
      </c>
      <c r="F208" s="34" t="n">
        <v>0.047715000808239</v>
      </c>
      <c r="G208" s="34" t="n">
        <v>0.0625620655412115</v>
      </c>
      <c r="H208" s="34" t="n">
        <v>-0.0148470647329725</v>
      </c>
      <c r="I208" s="34" t="n">
        <v>-0.237317368033386</v>
      </c>
      <c r="J208" s="35" t="n">
        <v>16</v>
      </c>
      <c r="K208" s="6" t="n">
        <v>0</v>
      </c>
      <c r="L208" s="35" t="n">
        <v>-1</v>
      </c>
      <c r="M208" s="6" t="str">
        <f aca="false">IF(I208&lt;=0,"Below 0%",IF(I208&lt;=0.05,"0-5%",IF(I208&lt;=0.1,"5-10%",IF(I208&lt;=0.2,"10-20%",IF(I208&lt;=0.4,"20-40%","Above 40%")))))</f>
        <v>Below 0%</v>
      </c>
      <c r="N208" s="6" t="str">
        <f aca="false">IF(AND(H208&gt;=Summary!$B$25,I208&gt;=Summary!$B$26,I208&lt;=Summary!$B$27,J208&gt;=Summary!$B$28,J208&lt;=Summary!$B$29,F208*J208&gt;1),"Yes","No")</f>
        <v>No</v>
      </c>
    </row>
    <row r="209" customFormat="false" ht="15" hidden="false" customHeight="false" outlineLevel="0" collapsed="false">
      <c r="A209" s="6" t="s">
        <v>148</v>
      </c>
      <c r="B209" s="45" t="n">
        <v>41566</v>
      </c>
      <c r="C209" s="6" t="s">
        <v>173</v>
      </c>
      <c r="D209" s="6" t="s">
        <v>186</v>
      </c>
      <c r="E209" s="6" t="s">
        <v>187</v>
      </c>
      <c r="F209" s="34" t="n">
        <v>0.514809608459473</v>
      </c>
      <c r="G209" s="34" t="n">
        <v>0.668943644791413</v>
      </c>
      <c r="H209" s="34" t="n">
        <v>-0.15413403633194</v>
      </c>
      <c r="I209" s="34" t="n">
        <v>-0.230414082758797</v>
      </c>
      <c r="J209" s="35" t="n">
        <v>1.5</v>
      </c>
      <c r="K209" s="6" t="n">
        <v>1</v>
      </c>
      <c r="L209" s="35" t="n">
        <v>0.5</v>
      </c>
      <c r="M209" s="6" t="str">
        <f aca="false">IF(I209&lt;=0,"Below 0%",IF(I209&lt;=0.05,"0-5%",IF(I209&lt;=0.1,"5-10%",IF(I209&lt;=0.2,"10-20%",IF(I209&lt;=0.4,"20-40%","Above 40%")))))</f>
        <v>Below 0%</v>
      </c>
      <c r="N209" s="6" t="str">
        <f aca="false">IF(AND(H209&gt;=Summary!$B$25,I209&gt;=Summary!$B$26,I209&lt;=Summary!$B$27,J209&gt;=Summary!$B$28,J209&lt;=Summary!$B$29,F209*J209&gt;1),"Yes","No")</f>
        <v>No</v>
      </c>
    </row>
    <row r="210" customFormat="false" ht="15" hidden="false" customHeight="false" outlineLevel="0" collapsed="false">
      <c r="A210" s="6" t="s">
        <v>148</v>
      </c>
      <c r="B210" s="45" t="n">
        <v>41566</v>
      </c>
      <c r="C210" s="6" t="s">
        <v>173</v>
      </c>
      <c r="D210" s="6" t="s">
        <v>186</v>
      </c>
      <c r="E210" s="6" t="s">
        <v>174</v>
      </c>
      <c r="F210" s="34" t="n">
        <v>0.391681283712387</v>
      </c>
      <c r="G210" s="34" t="n">
        <v>0.219565747743352</v>
      </c>
      <c r="H210" s="34" t="n">
        <v>0.172115535969035</v>
      </c>
      <c r="I210" s="34" t="n">
        <v>0.78389064659675</v>
      </c>
      <c r="J210" s="35" t="n">
        <v>4.57</v>
      </c>
      <c r="K210" s="6" t="n">
        <v>0</v>
      </c>
      <c r="L210" s="35" t="n">
        <v>-1</v>
      </c>
      <c r="M210" s="6" t="str">
        <f aca="false">IF(I210&lt;=0,"Below 0%",IF(I210&lt;=0.05,"0-5%",IF(I210&lt;=0.1,"5-10%",IF(I210&lt;=0.2,"10-20%",IF(I210&lt;=0.4,"20-40%","Above 40%")))))</f>
        <v>Above 40%</v>
      </c>
      <c r="N210" s="6" t="str">
        <f aca="false">IF(AND(H210&gt;=Summary!$B$25,I210&gt;=Summary!$B$26,I210&lt;=Summary!$B$27,J210&gt;=Summary!$B$28,J210&lt;=Summary!$B$29,F210*J210&gt;1),"Yes","No")</f>
        <v>No</v>
      </c>
    </row>
    <row r="211" customFormat="false" ht="15" hidden="false" customHeight="false" outlineLevel="0" collapsed="false">
      <c r="A211" s="6" t="s">
        <v>148</v>
      </c>
      <c r="B211" s="45" t="n">
        <v>41566</v>
      </c>
      <c r="C211" s="6" t="s">
        <v>173</v>
      </c>
      <c r="D211" s="6" t="s">
        <v>186</v>
      </c>
      <c r="E211" s="6" t="s">
        <v>177</v>
      </c>
      <c r="F211" s="34" t="n">
        <v>0.0935090929269791</v>
      </c>
      <c r="G211" s="34" t="n">
        <v>0.111490607465235</v>
      </c>
      <c r="H211" s="34" t="n">
        <v>-0.0179815145382564</v>
      </c>
      <c r="I211" s="34" t="n">
        <v>-0.161282774819065</v>
      </c>
      <c r="J211" s="35" t="n">
        <v>9</v>
      </c>
      <c r="K211" s="6" t="n">
        <v>0</v>
      </c>
      <c r="L211" s="35" t="n">
        <v>-1</v>
      </c>
      <c r="M211" s="6" t="str">
        <f aca="false">IF(I211&lt;=0,"Below 0%",IF(I211&lt;=0.05,"0-5%",IF(I211&lt;=0.1,"5-10%",IF(I211&lt;=0.2,"10-20%",IF(I211&lt;=0.4,"20-40%","Above 40%")))))</f>
        <v>Below 0%</v>
      </c>
      <c r="N211" s="6" t="str">
        <f aca="false">IF(AND(H211&gt;=Summary!$B$25,I211&gt;=Summary!$B$26,I211&lt;=Summary!$B$27,J211&gt;=Summary!$B$28,J211&lt;=Summary!$B$29,F211*J211&gt;1),"Yes","No")</f>
        <v>No</v>
      </c>
    </row>
    <row r="212" customFormat="false" ht="15" hidden="false" customHeight="false" outlineLevel="0" collapsed="false">
      <c r="A212" s="6" t="s">
        <v>148</v>
      </c>
      <c r="B212" s="45" t="n">
        <v>41566</v>
      </c>
      <c r="C212" s="6" t="s">
        <v>176</v>
      </c>
      <c r="D212" s="6" t="s">
        <v>179</v>
      </c>
      <c r="E212" s="6" t="s">
        <v>187</v>
      </c>
      <c r="F212" s="34" t="n">
        <v>0.721512854099274</v>
      </c>
      <c r="G212" s="34" t="n">
        <v>0.628058727569331</v>
      </c>
      <c r="H212" s="34" t="n">
        <v>0.0934541265299425</v>
      </c>
      <c r="I212" s="34" t="n">
        <v>0.148798388474947</v>
      </c>
      <c r="J212" s="35" t="n">
        <v>1.6</v>
      </c>
      <c r="K212" s="6" t="n">
        <v>0</v>
      </c>
      <c r="L212" s="35" t="n">
        <v>-1</v>
      </c>
      <c r="M212" s="6" t="str">
        <f aca="false">IF(I212&lt;=0,"Below 0%",IF(I212&lt;=0.05,"0-5%",IF(I212&lt;=0.1,"5-10%",IF(I212&lt;=0.2,"10-20%",IF(I212&lt;=0.4,"20-40%","Above 40%")))))</f>
        <v>10-20%</v>
      </c>
      <c r="N212" s="6" t="str">
        <f aca="false">IF(AND(H212&gt;=Summary!$B$25,I212&gt;=Summary!$B$26,I212&lt;=Summary!$B$27,J212&gt;=Summary!$B$28,J212&lt;=Summary!$B$29,F212*J212&gt;1),"Yes","No")</f>
        <v>No</v>
      </c>
    </row>
    <row r="213" customFormat="false" ht="15" hidden="false" customHeight="false" outlineLevel="0" collapsed="false">
      <c r="A213" s="6" t="s">
        <v>148</v>
      </c>
      <c r="B213" s="45" t="n">
        <v>41566</v>
      </c>
      <c r="C213" s="6" t="s">
        <v>176</v>
      </c>
      <c r="D213" s="6" t="s">
        <v>179</v>
      </c>
      <c r="E213" s="6" t="s">
        <v>174</v>
      </c>
      <c r="F213" s="34" t="n">
        <v>0.22666323184967</v>
      </c>
      <c r="G213" s="34" t="n">
        <v>0.228384991843393</v>
      </c>
      <c r="H213" s="34" t="n">
        <v>-0.00172175999372273</v>
      </c>
      <c r="I213" s="34" t="n">
        <v>-0.00753884911537173</v>
      </c>
      <c r="J213" s="35" t="n">
        <v>4.4</v>
      </c>
      <c r="K213" s="6" t="n">
        <v>1</v>
      </c>
      <c r="L213" s="35" t="n">
        <v>3.4</v>
      </c>
      <c r="M213" s="6" t="str">
        <f aca="false">IF(I213&lt;=0,"Below 0%",IF(I213&lt;=0.05,"0-5%",IF(I213&lt;=0.1,"5-10%",IF(I213&lt;=0.2,"10-20%",IF(I213&lt;=0.4,"20-40%","Above 40%")))))</f>
        <v>Below 0%</v>
      </c>
      <c r="N213" s="6" t="str">
        <f aca="false">IF(AND(H213&gt;=Summary!$B$25,I213&gt;=Summary!$B$26,I213&lt;=Summary!$B$27,J213&gt;=Summary!$B$28,J213&lt;=Summary!$B$29,F213*J213&gt;1),"Yes","No")</f>
        <v>No</v>
      </c>
    </row>
    <row r="214" customFormat="false" ht="15" hidden="false" customHeight="false" outlineLevel="0" collapsed="false">
      <c r="A214" s="6" t="s">
        <v>148</v>
      </c>
      <c r="B214" s="45" t="n">
        <v>41566</v>
      </c>
      <c r="C214" s="6" t="s">
        <v>176</v>
      </c>
      <c r="D214" s="6" t="s">
        <v>179</v>
      </c>
      <c r="E214" s="6" t="s">
        <v>177</v>
      </c>
      <c r="F214" s="34" t="n">
        <v>0.0518239438533783</v>
      </c>
      <c r="G214" s="34" t="n">
        <v>0.143556280587276</v>
      </c>
      <c r="H214" s="34" t="n">
        <v>-0.0917323367338974</v>
      </c>
      <c r="I214" s="34" t="n">
        <v>-0.63899911838499</v>
      </c>
      <c r="J214" s="35" t="n">
        <v>7</v>
      </c>
      <c r="K214" s="6" t="n">
        <v>0</v>
      </c>
      <c r="L214" s="35" t="n">
        <v>-1</v>
      </c>
      <c r="M214" s="6" t="str">
        <f aca="false">IF(I214&lt;=0,"Below 0%",IF(I214&lt;=0.05,"0-5%",IF(I214&lt;=0.1,"5-10%",IF(I214&lt;=0.2,"10-20%",IF(I214&lt;=0.4,"20-40%","Above 40%")))))</f>
        <v>Below 0%</v>
      </c>
      <c r="N214" s="6" t="str">
        <f aca="false">IF(AND(H214&gt;=Summary!$B$25,I214&gt;=Summary!$B$26,I214&lt;=Summary!$B$27,J214&gt;=Summary!$B$28,J214&lt;=Summary!$B$29,F214*J214&gt;1),"Yes","No")</f>
        <v>No</v>
      </c>
    </row>
    <row r="215" customFormat="false" ht="15" hidden="false" customHeight="false" outlineLevel="0" collapsed="false">
      <c r="A215" s="6" t="s">
        <v>148</v>
      </c>
      <c r="B215" s="45" t="n">
        <v>41566</v>
      </c>
      <c r="C215" s="6" t="s">
        <v>188</v>
      </c>
      <c r="D215" s="6" t="s">
        <v>183</v>
      </c>
      <c r="E215" s="6" t="s">
        <v>187</v>
      </c>
      <c r="F215" s="34" t="n">
        <v>0.27231952548027</v>
      </c>
      <c r="G215" s="34" t="n">
        <v>0.216703869596115</v>
      </c>
      <c r="H215" s="34" t="n">
        <v>0.0556156558841556</v>
      </c>
      <c r="I215" s="34" t="n">
        <v>0.256643575344594</v>
      </c>
      <c r="J215" s="35" t="n">
        <v>4.58</v>
      </c>
      <c r="K215" s="6" t="n">
        <v>0</v>
      </c>
      <c r="L215" s="35" t="n">
        <v>-1</v>
      </c>
      <c r="M215" s="6" t="str">
        <f aca="false">IF(I215&lt;=0,"Below 0%",IF(I215&lt;=0.05,"0-5%",IF(I215&lt;=0.1,"5-10%",IF(I215&lt;=0.2,"10-20%",IF(I215&lt;=0.4,"20-40%","Above 40%")))))</f>
        <v>20-40%</v>
      </c>
      <c r="N215" s="6" t="str">
        <f aca="false">IF(AND(H215&gt;=Summary!$B$25,I215&gt;=Summary!$B$26,I215&lt;=Summary!$B$27,J215&gt;=Summary!$B$28,J215&lt;=Summary!$B$29,F215*J215&gt;1),"Yes","No")</f>
        <v>Yes</v>
      </c>
    </row>
    <row r="216" customFormat="false" ht="15" hidden="false" customHeight="false" outlineLevel="0" collapsed="false">
      <c r="A216" s="6" t="s">
        <v>148</v>
      </c>
      <c r="B216" s="45" t="n">
        <v>41566</v>
      </c>
      <c r="C216" s="6" t="s">
        <v>188</v>
      </c>
      <c r="D216" s="6" t="s">
        <v>183</v>
      </c>
      <c r="E216" s="6" t="s">
        <v>174</v>
      </c>
      <c r="F216" s="34" t="n">
        <v>0.435033023357391</v>
      </c>
      <c r="G216" s="34" t="n">
        <v>0.25254547652677</v>
      </c>
      <c r="H216" s="34" t="n">
        <v>0.182487546830622</v>
      </c>
      <c r="I216" s="34" t="n">
        <v>0.72259281512523</v>
      </c>
      <c r="J216" s="35" t="n">
        <v>3.93</v>
      </c>
      <c r="K216" s="6" t="n">
        <v>1</v>
      </c>
      <c r="L216" s="35" t="n">
        <v>2.93</v>
      </c>
      <c r="M216" s="6" t="str">
        <f aca="false">IF(I216&lt;=0,"Below 0%",IF(I216&lt;=0.05,"0-5%",IF(I216&lt;=0.1,"5-10%",IF(I216&lt;=0.2,"10-20%",IF(I216&lt;=0.4,"20-40%","Above 40%")))))</f>
        <v>Above 40%</v>
      </c>
      <c r="N216" s="6" t="str">
        <f aca="false">IF(AND(H216&gt;=Summary!$B$25,I216&gt;=Summary!$B$26,I216&lt;=Summary!$B$27,J216&gt;=Summary!$B$28,J216&lt;=Summary!$B$29,F216*J216&gt;1),"Yes","No")</f>
        <v>No</v>
      </c>
    </row>
    <row r="217" customFormat="false" ht="15" hidden="false" customHeight="false" outlineLevel="0" collapsed="false">
      <c r="A217" s="6" t="s">
        <v>148</v>
      </c>
      <c r="B217" s="45" t="n">
        <v>41566</v>
      </c>
      <c r="C217" s="6" t="s">
        <v>188</v>
      </c>
      <c r="D217" s="6" t="s">
        <v>183</v>
      </c>
      <c r="E217" s="6" t="s">
        <v>177</v>
      </c>
      <c r="F217" s="34" t="n">
        <v>0.292647480964661</v>
      </c>
      <c r="G217" s="34" t="n">
        <v>0.530750653877115</v>
      </c>
      <c r="H217" s="34" t="n">
        <v>-0.238103172912455</v>
      </c>
      <c r="I217" s="34" t="n">
        <v>-0.448615882379266</v>
      </c>
      <c r="J217" s="35" t="n">
        <v>1.87</v>
      </c>
      <c r="K217" s="6" t="n">
        <v>0</v>
      </c>
      <c r="L217" s="35" t="n">
        <v>-1</v>
      </c>
      <c r="M217" s="6" t="str">
        <f aca="false">IF(I217&lt;=0,"Below 0%",IF(I217&lt;=0.05,"0-5%",IF(I217&lt;=0.1,"5-10%",IF(I217&lt;=0.2,"10-20%",IF(I217&lt;=0.4,"20-40%","Above 40%")))))</f>
        <v>Below 0%</v>
      </c>
      <c r="N217" s="6" t="str">
        <f aca="false">IF(AND(H217&gt;=Summary!$B$25,I217&gt;=Summary!$B$26,I217&lt;=Summary!$B$27,J217&gt;=Summary!$B$28,J217&lt;=Summary!$B$29,F217*J217&gt;1),"Yes","No")</f>
        <v>No</v>
      </c>
    </row>
    <row r="218" customFormat="false" ht="15" hidden="false" customHeight="false" outlineLevel="0" collapsed="false">
      <c r="A218" s="6" t="s">
        <v>148</v>
      </c>
      <c r="B218" s="45" t="n">
        <v>41566</v>
      </c>
      <c r="C218" s="6" t="s">
        <v>192</v>
      </c>
      <c r="D218" s="6" t="s">
        <v>178</v>
      </c>
      <c r="E218" s="6" t="s">
        <v>187</v>
      </c>
      <c r="F218" s="34" t="n">
        <v>0.524151086807251</v>
      </c>
      <c r="G218" s="34" t="n">
        <v>0.419014084507042</v>
      </c>
      <c r="H218" s="34" t="n">
        <v>0.105137002300209</v>
      </c>
      <c r="I218" s="34" t="n">
        <v>0.250915198766885</v>
      </c>
      <c r="J218" s="35" t="n">
        <v>2.4</v>
      </c>
      <c r="K218" s="6" t="n">
        <v>0</v>
      </c>
      <c r="L218" s="35" t="n">
        <v>-1</v>
      </c>
      <c r="M218" s="6" t="str">
        <f aca="false">IF(I218&lt;=0,"Below 0%",IF(I218&lt;=0.05,"0-5%",IF(I218&lt;=0.1,"5-10%",IF(I218&lt;=0.2,"10-20%",IF(I218&lt;=0.4,"20-40%","Above 40%")))))</f>
        <v>20-40%</v>
      </c>
      <c r="N218" s="6" t="str">
        <f aca="false">IF(AND(H218&gt;=Summary!$B$25,I218&gt;=Summary!$B$26,I218&lt;=Summary!$B$27,J218&gt;=Summary!$B$28,J218&lt;=Summary!$B$29,F218*J218&gt;1),"Yes","No")</f>
        <v>Yes</v>
      </c>
    </row>
    <row r="219" customFormat="false" ht="15" hidden="false" customHeight="false" outlineLevel="0" collapsed="false">
      <c r="A219" s="6" t="s">
        <v>148</v>
      </c>
      <c r="B219" s="45" t="n">
        <v>41566</v>
      </c>
      <c r="C219" s="6" t="s">
        <v>192</v>
      </c>
      <c r="D219" s="6" t="s">
        <v>178</v>
      </c>
      <c r="E219" s="6" t="s">
        <v>174</v>
      </c>
      <c r="F219" s="34" t="n">
        <v>0.258587718009949</v>
      </c>
      <c r="G219" s="34" t="n">
        <v>0.299295774647887</v>
      </c>
      <c r="H219" s="34" t="n">
        <v>-0.0407080566379386</v>
      </c>
      <c r="I219" s="34" t="n">
        <v>-0.136012801002054</v>
      </c>
      <c r="J219" s="35" t="n">
        <v>3.36</v>
      </c>
      <c r="K219" s="6" t="n">
        <v>1</v>
      </c>
      <c r="L219" s="35" t="n">
        <v>2.36</v>
      </c>
      <c r="M219" s="6" t="str">
        <f aca="false">IF(I219&lt;=0,"Below 0%",IF(I219&lt;=0.05,"0-5%",IF(I219&lt;=0.1,"5-10%",IF(I219&lt;=0.2,"10-20%",IF(I219&lt;=0.4,"20-40%","Above 40%")))))</f>
        <v>Below 0%</v>
      </c>
      <c r="N219" s="6" t="str">
        <f aca="false">IF(AND(H219&gt;=Summary!$B$25,I219&gt;=Summary!$B$26,I219&lt;=Summary!$B$27,J219&gt;=Summary!$B$28,J219&lt;=Summary!$B$29,F219*J219&gt;1),"Yes","No")</f>
        <v>No</v>
      </c>
    </row>
    <row r="220" customFormat="false" ht="15" hidden="false" customHeight="false" outlineLevel="0" collapsed="false">
      <c r="A220" s="6" t="s">
        <v>148</v>
      </c>
      <c r="B220" s="45" t="n">
        <v>41566</v>
      </c>
      <c r="C220" s="6" t="s">
        <v>192</v>
      </c>
      <c r="D220" s="6" t="s">
        <v>178</v>
      </c>
      <c r="E220" s="6" t="s">
        <v>177</v>
      </c>
      <c r="F220" s="34" t="n">
        <v>0.217261210083962</v>
      </c>
      <c r="G220" s="34" t="n">
        <v>0.28169014084507</v>
      </c>
      <c r="H220" s="34" t="n">
        <v>-0.064428930761109</v>
      </c>
      <c r="I220" s="34" t="n">
        <v>-0.228722704201937</v>
      </c>
      <c r="J220" s="35" t="n">
        <v>3.57</v>
      </c>
      <c r="K220" s="6" t="n">
        <v>0</v>
      </c>
      <c r="L220" s="35" t="n">
        <v>-1</v>
      </c>
      <c r="M220" s="6" t="str">
        <f aca="false">IF(I220&lt;=0,"Below 0%",IF(I220&lt;=0.05,"0-5%",IF(I220&lt;=0.1,"5-10%",IF(I220&lt;=0.2,"10-20%",IF(I220&lt;=0.4,"20-40%","Above 40%")))))</f>
        <v>Below 0%</v>
      </c>
      <c r="N220" s="6" t="str">
        <f aca="false">IF(AND(H220&gt;=Summary!$B$25,I220&gt;=Summary!$B$26,I220&lt;=Summary!$B$27,J220&gt;=Summary!$B$28,J220&lt;=Summary!$B$29,F220*J220&gt;1),"Yes","No")</f>
        <v>No</v>
      </c>
    </row>
    <row r="221" customFormat="false" ht="15" hidden="false" customHeight="false" outlineLevel="0" collapsed="false">
      <c r="A221" s="6" t="s">
        <v>148</v>
      </c>
      <c r="B221" s="45" t="n">
        <v>41566</v>
      </c>
      <c r="C221" s="6" t="s">
        <v>175</v>
      </c>
      <c r="D221" s="6" t="s">
        <v>191</v>
      </c>
      <c r="E221" s="6" t="s">
        <v>187</v>
      </c>
      <c r="F221" s="34" t="n">
        <v>0.637079834938049</v>
      </c>
      <c r="G221" s="34" t="n">
        <v>0.615814391910709</v>
      </c>
      <c r="H221" s="34" t="n">
        <v>0.02126544302734</v>
      </c>
      <c r="I221" s="34" t="n">
        <v>0.0345322280652762</v>
      </c>
      <c r="J221" s="35" t="n">
        <v>1.62</v>
      </c>
      <c r="K221" s="6" t="n">
        <v>1</v>
      </c>
      <c r="L221" s="35" t="n">
        <v>0.62</v>
      </c>
      <c r="M221" s="6" t="str">
        <f aca="false">IF(I221&lt;=0,"Below 0%",IF(I221&lt;=0.05,"0-5%",IF(I221&lt;=0.1,"5-10%",IF(I221&lt;=0.2,"10-20%",IF(I221&lt;=0.4,"20-40%","Above 40%")))))</f>
        <v>0-5%</v>
      </c>
      <c r="N221" s="6" t="str">
        <f aca="false">IF(AND(H221&gt;=Summary!$B$25,I221&gt;=Summary!$B$26,I221&lt;=Summary!$B$27,J221&gt;=Summary!$B$28,J221&lt;=Summary!$B$29,F221*J221&gt;1),"Yes","No")</f>
        <v>No</v>
      </c>
    </row>
    <row r="222" customFormat="false" ht="15" hidden="false" customHeight="false" outlineLevel="0" collapsed="false">
      <c r="A222" s="6" t="s">
        <v>148</v>
      </c>
      <c r="B222" s="45" t="n">
        <v>41566</v>
      </c>
      <c r="C222" s="6" t="s">
        <v>175</v>
      </c>
      <c r="D222" s="6" t="s">
        <v>191</v>
      </c>
      <c r="E222" s="6" t="s">
        <v>174</v>
      </c>
      <c r="F222" s="34" t="n">
        <v>0.274045556783676</v>
      </c>
      <c r="G222" s="34" t="n">
        <v>0.239812335311382</v>
      </c>
      <c r="H222" s="34" t="n">
        <v>0.0342332214722942</v>
      </c>
      <c r="I222" s="34" t="n">
        <v>0.142750044228727</v>
      </c>
      <c r="J222" s="35" t="n">
        <v>4.16</v>
      </c>
      <c r="K222" s="6" t="n">
        <v>0</v>
      </c>
      <c r="L222" s="35" t="n">
        <v>-1</v>
      </c>
      <c r="M222" s="6" t="str">
        <f aca="false">IF(I222&lt;=0,"Below 0%",IF(I222&lt;=0.05,"0-5%",IF(I222&lt;=0.1,"5-10%",IF(I222&lt;=0.2,"10-20%",IF(I222&lt;=0.4,"20-40%","Above 40%")))))</f>
        <v>10-20%</v>
      </c>
      <c r="N222" s="6" t="str">
        <f aca="false">IF(AND(H222&gt;=Summary!$B$25,I222&gt;=Summary!$B$26,I222&lt;=Summary!$B$27,J222&gt;=Summary!$B$28,J222&lt;=Summary!$B$29,F222*J222&gt;1),"Yes","No")</f>
        <v>Yes</v>
      </c>
    </row>
    <row r="223" customFormat="false" ht="15" hidden="false" customHeight="false" outlineLevel="0" collapsed="false">
      <c r="A223" s="6" t="s">
        <v>148</v>
      </c>
      <c r="B223" s="45" t="n">
        <v>41566</v>
      </c>
      <c r="C223" s="6" t="s">
        <v>175</v>
      </c>
      <c r="D223" s="6" t="s">
        <v>191</v>
      </c>
      <c r="E223" s="6" t="s">
        <v>177</v>
      </c>
      <c r="F223" s="34" t="n">
        <v>0.0888746380805969</v>
      </c>
      <c r="G223" s="34" t="n">
        <v>0.144373272777909</v>
      </c>
      <c r="H223" s="34" t="n">
        <v>-0.0554986346973118</v>
      </c>
      <c r="I223" s="34" t="n">
        <v>-0.384410726649427</v>
      </c>
      <c r="J223" s="35" t="n">
        <v>6.91</v>
      </c>
      <c r="K223" s="6" t="n">
        <v>0</v>
      </c>
      <c r="L223" s="35" t="n">
        <v>-1</v>
      </c>
      <c r="M223" s="6" t="str">
        <f aca="false">IF(I223&lt;=0,"Below 0%",IF(I223&lt;=0.05,"0-5%",IF(I223&lt;=0.1,"5-10%",IF(I223&lt;=0.2,"10-20%",IF(I223&lt;=0.4,"20-40%","Above 40%")))))</f>
        <v>Below 0%</v>
      </c>
      <c r="N223" s="6" t="str">
        <f aca="false">IF(AND(H223&gt;=Summary!$B$25,I223&gt;=Summary!$B$26,I223&lt;=Summary!$B$27,J223&gt;=Summary!$B$28,J223&lt;=Summary!$B$29,F223*J223&gt;1),"Yes","No")</f>
        <v>No</v>
      </c>
    </row>
    <row r="224" customFormat="false" ht="15" hidden="false" customHeight="false" outlineLevel="0" collapsed="false">
      <c r="A224" s="6" t="s">
        <v>148</v>
      </c>
      <c r="B224" s="45" t="n">
        <v>41566</v>
      </c>
      <c r="C224" s="6" t="s">
        <v>189</v>
      </c>
      <c r="D224" s="6" t="s">
        <v>194</v>
      </c>
      <c r="E224" s="6" t="s">
        <v>187</v>
      </c>
      <c r="F224" s="34" t="n">
        <v>0.361443966627121</v>
      </c>
      <c r="G224" s="34" t="n">
        <v>0.171239308646989</v>
      </c>
      <c r="H224" s="34" t="n">
        <v>0.190204657980132</v>
      </c>
      <c r="I224" s="34" t="n">
        <v>1.11075347992815</v>
      </c>
      <c r="J224" s="35" t="n">
        <v>5.8</v>
      </c>
      <c r="K224" s="6" t="n">
        <v>0</v>
      </c>
      <c r="L224" s="35" t="n">
        <v>-1</v>
      </c>
      <c r="M224" s="6" t="str">
        <f aca="false">IF(I224&lt;=0,"Below 0%",IF(I224&lt;=0.05,"0-5%",IF(I224&lt;=0.1,"5-10%",IF(I224&lt;=0.2,"10-20%",IF(I224&lt;=0.4,"20-40%","Above 40%")))))</f>
        <v>Above 40%</v>
      </c>
      <c r="N224" s="6" t="str">
        <f aca="false">IF(AND(H224&gt;=Summary!$B$25,I224&gt;=Summary!$B$26,I224&lt;=Summary!$B$27,J224&gt;=Summary!$B$28,J224&lt;=Summary!$B$29,F224*J224&gt;1),"Yes","No")</f>
        <v>No</v>
      </c>
    </row>
    <row r="225" customFormat="false" ht="15" hidden="false" customHeight="false" outlineLevel="0" collapsed="false">
      <c r="A225" s="6" t="s">
        <v>148</v>
      </c>
      <c r="B225" s="45" t="n">
        <v>41566</v>
      </c>
      <c r="C225" s="6" t="s">
        <v>189</v>
      </c>
      <c r="D225" s="6" t="s">
        <v>194</v>
      </c>
      <c r="E225" s="6" t="s">
        <v>174</v>
      </c>
      <c r="F225" s="34" t="n">
        <v>0.242916986346245</v>
      </c>
      <c r="G225" s="34" t="n">
        <v>0.254663587218599</v>
      </c>
      <c r="H225" s="34" t="n">
        <v>-0.0117466008723537</v>
      </c>
      <c r="I225" s="34" t="n">
        <v>-0.0461259538540572</v>
      </c>
      <c r="J225" s="35" t="n">
        <v>3.9</v>
      </c>
      <c r="K225" s="6" t="n">
        <v>0</v>
      </c>
      <c r="L225" s="35" t="n">
        <v>-1</v>
      </c>
      <c r="M225" s="6" t="str">
        <f aca="false">IF(I225&lt;=0,"Below 0%",IF(I225&lt;=0.05,"0-5%",IF(I225&lt;=0.1,"5-10%",IF(I225&lt;=0.2,"10-20%",IF(I225&lt;=0.4,"20-40%","Above 40%")))))</f>
        <v>Below 0%</v>
      </c>
      <c r="N225" s="6" t="str">
        <f aca="false">IF(AND(H225&gt;=Summary!$B$25,I225&gt;=Summary!$B$26,I225&lt;=Summary!$B$27,J225&gt;=Summary!$B$28,J225&lt;=Summary!$B$29,F225*J225&gt;1),"Yes","No")</f>
        <v>No</v>
      </c>
    </row>
    <row r="226" customFormat="false" ht="15" hidden="false" customHeight="false" outlineLevel="0" collapsed="false">
      <c r="A226" s="6" t="s">
        <v>148</v>
      </c>
      <c r="B226" s="45" t="n">
        <v>41566</v>
      </c>
      <c r="C226" s="6" t="s">
        <v>189</v>
      </c>
      <c r="D226" s="6" t="s">
        <v>194</v>
      </c>
      <c r="E226" s="6" t="s">
        <v>177</v>
      </c>
      <c r="F226" s="34" t="n">
        <v>0.395639032125473</v>
      </c>
      <c r="G226" s="34" t="n">
        <v>0.574097104134413</v>
      </c>
      <c r="H226" s="34" t="n">
        <v>-0.17845807200894</v>
      </c>
      <c r="I226" s="34" t="n">
        <v>-0.310849977684538</v>
      </c>
      <c r="J226" s="35" t="n">
        <v>1.73</v>
      </c>
      <c r="K226" s="6" t="n">
        <v>1</v>
      </c>
      <c r="L226" s="35" t="n">
        <v>0.73</v>
      </c>
      <c r="M226" s="6" t="str">
        <f aca="false">IF(I226&lt;=0,"Below 0%",IF(I226&lt;=0.05,"0-5%",IF(I226&lt;=0.1,"5-10%",IF(I226&lt;=0.2,"10-20%",IF(I226&lt;=0.4,"20-40%","Above 40%")))))</f>
        <v>Below 0%</v>
      </c>
      <c r="N226" s="6" t="str">
        <f aca="false">IF(AND(H226&gt;=Summary!$B$25,I226&gt;=Summary!$B$26,I226&lt;=Summary!$B$27,J226&gt;=Summary!$B$28,J226&lt;=Summary!$B$29,F226*J226&gt;1),"Yes","No")</f>
        <v>No</v>
      </c>
    </row>
    <row r="227" customFormat="false" ht="15" hidden="false" customHeight="false" outlineLevel="0" collapsed="false">
      <c r="A227" s="6" t="s">
        <v>148</v>
      </c>
      <c r="B227" s="45" t="n">
        <v>41567</v>
      </c>
      <c r="C227" s="6" t="s">
        <v>182</v>
      </c>
      <c r="D227" s="6" t="s">
        <v>181</v>
      </c>
      <c r="E227" s="6" t="s">
        <v>187</v>
      </c>
      <c r="F227" s="34" t="n">
        <v>0.226436570286751</v>
      </c>
      <c r="G227" s="34" t="n">
        <v>0.237222757955641</v>
      </c>
      <c r="H227" s="34" t="n">
        <v>-0.0107861876688905</v>
      </c>
      <c r="I227" s="34" t="n">
        <v>-0.0454686041164204</v>
      </c>
      <c r="J227" s="35" t="n">
        <v>4.2</v>
      </c>
      <c r="K227" s="6" t="n">
        <v>0</v>
      </c>
      <c r="L227" s="35" t="n">
        <v>-1</v>
      </c>
      <c r="M227" s="6" t="str">
        <f aca="false">IF(I227&lt;=0,"Below 0%",IF(I227&lt;=0.05,"0-5%",IF(I227&lt;=0.1,"5-10%",IF(I227&lt;=0.2,"10-20%",IF(I227&lt;=0.4,"20-40%","Above 40%")))))</f>
        <v>Below 0%</v>
      </c>
      <c r="N227" s="6" t="str">
        <f aca="false">IF(AND(H227&gt;=Summary!$B$25,I227&gt;=Summary!$B$26,I227&lt;=Summary!$B$27,J227&gt;=Summary!$B$28,J227&lt;=Summary!$B$29,F227*J227&gt;1),"Yes","No")</f>
        <v>No</v>
      </c>
    </row>
    <row r="228" customFormat="false" ht="15" hidden="false" customHeight="false" outlineLevel="0" collapsed="false">
      <c r="A228" s="6" t="s">
        <v>148</v>
      </c>
      <c r="B228" s="45" t="n">
        <v>41567</v>
      </c>
      <c r="C228" s="6" t="s">
        <v>182</v>
      </c>
      <c r="D228" s="6" t="s">
        <v>181</v>
      </c>
      <c r="E228" s="6" t="s">
        <v>174</v>
      </c>
      <c r="F228" s="34" t="n">
        <v>0.302802234888077</v>
      </c>
      <c r="G228" s="34" t="n">
        <v>0.276759884281582</v>
      </c>
      <c r="H228" s="34" t="n">
        <v>0.0260423506064953</v>
      </c>
      <c r="I228" s="34" t="n">
        <v>0.0940972737942007</v>
      </c>
      <c r="J228" s="35" t="n">
        <v>3.6</v>
      </c>
      <c r="K228" s="6" t="n">
        <v>0</v>
      </c>
      <c r="L228" s="35" t="n">
        <v>-1</v>
      </c>
      <c r="M228" s="6" t="str">
        <f aca="false">IF(I228&lt;=0,"Below 0%",IF(I228&lt;=0.05,"0-5%",IF(I228&lt;=0.1,"5-10%",IF(I228&lt;=0.2,"10-20%",IF(I228&lt;=0.4,"20-40%","Above 40%")))))</f>
        <v>5-10%</v>
      </c>
      <c r="N228" s="6" t="str">
        <f aca="false">IF(AND(H228&gt;=Summary!$B$25,I228&gt;=Summary!$B$26,I228&lt;=Summary!$B$27,J228&gt;=Summary!$B$28,J228&lt;=Summary!$B$29,F228*J228&gt;1),"Yes","No")</f>
        <v>No</v>
      </c>
    </row>
    <row r="229" customFormat="false" ht="15" hidden="false" customHeight="false" outlineLevel="0" collapsed="false">
      <c r="A229" s="6" t="s">
        <v>148</v>
      </c>
      <c r="B229" s="45" t="n">
        <v>41567</v>
      </c>
      <c r="C229" s="6" t="s">
        <v>182</v>
      </c>
      <c r="D229" s="6" t="s">
        <v>181</v>
      </c>
      <c r="E229" s="6" t="s">
        <v>177</v>
      </c>
      <c r="F229" s="34" t="n">
        <v>0.470761150121689</v>
      </c>
      <c r="G229" s="34" t="n">
        <v>0.486017357762777</v>
      </c>
      <c r="H229" s="34" t="n">
        <v>-0.0152562076410885</v>
      </c>
      <c r="I229" s="34" t="n">
        <v>-0.0313902526266047</v>
      </c>
      <c r="J229" s="35" t="n">
        <v>2.05</v>
      </c>
      <c r="K229" s="6" t="n">
        <v>1</v>
      </c>
      <c r="L229" s="35" t="n">
        <v>1.05</v>
      </c>
      <c r="M229" s="6" t="str">
        <f aca="false">IF(I229&lt;=0,"Below 0%",IF(I229&lt;=0.05,"0-5%",IF(I229&lt;=0.1,"5-10%",IF(I229&lt;=0.2,"10-20%",IF(I229&lt;=0.4,"20-40%","Above 40%")))))</f>
        <v>Below 0%</v>
      </c>
      <c r="N229" s="6" t="str">
        <f aca="false">IF(AND(H229&gt;=Summary!$B$25,I229&gt;=Summary!$B$26,I229&lt;=Summary!$B$27,J229&gt;=Summary!$B$28,J229&lt;=Summary!$B$29,F229*J229&gt;1),"Yes","No")</f>
        <v>No</v>
      </c>
    </row>
    <row r="230" customFormat="false" ht="15" hidden="false" customHeight="false" outlineLevel="0" collapsed="false">
      <c r="A230" s="6" t="s">
        <v>148</v>
      </c>
      <c r="B230" s="45" t="n">
        <v>41568</v>
      </c>
      <c r="C230" s="6" t="s">
        <v>180</v>
      </c>
      <c r="D230" s="6" t="s">
        <v>184</v>
      </c>
      <c r="E230" s="6" t="s">
        <v>187</v>
      </c>
      <c r="F230" s="34" t="n">
        <v>0.456895649433136</v>
      </c>
      <c r="G230" s="34" t="n">
        <v>0.360027940995193</v>
      </c>
      <c r="H230" s="34" t="n">
        <v>0.0968677084379435</v>
      </c>
      <c r="I230" s="34" t="n">
        <v>0.269056085397653</v>
      </c>
      <c r="J230" s="35" t="n">
        <v>2.75</v>
      </c>
      <c r="K230" s="6" t="n">
        <v>0</v>
      </c>
      <c r="L230" s="35" t="n">
        <v>-1</v>
      </c>
      <c r="M230" s="6" t="str">
        <f aca="false">IF(I230&lt;=0,"Below 0%",IF(I230&lt;=0.05,"0-5%",IF(I230&lt;=0.1,"5-10%",IF(I230&lt;=0.2,"10-20%",IF(I230&lt;=0.4,"20-40%","Above 40%")))))</f>
        <v>20-40%</v>
      </c>
      <c r="N230" s="6" t="str">
        <f aca="false">IF(AND(H230&gt;=Summary!$B$25,I230&gt;=Summary!$B$26,I230&lt;=Summary!$B$27,J230&gt;=Summary!$B$28,J230&lt;=Summary!$B$29,F230*J230&gt;1),"Yes","No")</f>
        <v>Yes</v>
      </c>
    </row>
    <row r="231" customFormat="false" ht="15" hidden="false" customHeight="false" outlineLevel="0" collapsed="false">
      <c r="A231" s="6" t="s">
        <v>148</v>
      </c>
      <c r="B231" s="45" t="n">
        <v>41568</v>
      </c>
      <c r="C231" s="6" t="s">
        <v>180</v>
      </c>
      <c r="D231" s="6" t="s">
        <v>184</v>
      </c>
      <c r="E231" s="6" t="s">
        <v>174</v>
      </c>
      <c r="F231" s="34" t="n">
        <v>0.266964942216873</v>
      </c>
      <c r="G231" s="34" t="n">
        <v>0.29379134650943</v>
      </c>
      <c r="H231" s="34" t="n">
        <v>-0.0268264042925569</v>
      </c>
      <c r="I231" s="34" t="n">
        <v>-0.0913110771004136</v>
      </c>
      <c r="J231" s="35" t="n">
        <v>3.37</v>
      </c>
      <c r="K231" s="6" t="n">
        <v>0</v>
      </c>
      <c r="L231" s="35" t="n">
        <v>-1</v>
      </c>
      <c r="M231" s="6" t="str">
        <f aca="false">IF(I231&lt;=0,"Below 0%",IF(I231&lt;=0.05,"0-5%",IF(I231&lt;=0.1,"5-10%",IF(I231&lt;=0.2,"10-20%",IF(I231&lt;=0.4,"20-40%","Above 40%")))))</f>
        <v>Below 0%</v>
      </c>
      <c r="N231" s="6" t="str">
        <f aca="false">IF(AND(H231&gt;=Summary!$B$25,I231&gt;=Summary!$B$26,I231&lt;=Summary!$B$27,J231&gt;=Summary!$B$28,J231&lt;=Summary!$B$29,F231*J231&gt;1),"Yes","No")</f>
        <v>No</v>
      </c>
    </row>
    <row r="232" customFormat="false" ht="15" hidden="false" customHeight="false" outlineLevel="0" collapsed="false">
      <c r="A232" s="6" t="s">
        <v>148</v>
      </c>
      <c r="B232" s="45" t="n">
        <v>41568</v>
      </c>
      <c r="C232" s="6" t="s">
        <v>180</v>
      </c>
      <c r="D232" s="6" t="s">
        <v>184</v>
      </c>
      <c r="E232" s="6" t="s">
        <v>177</v>
      </c>
      <c r="F232" s="34" t="n">
        <v>0.276139348745346</v>
      </c>
      <c r="G232" s="34" t="n">
        <v>0.346180712495377</v>
      </c>
      <c r="H232" s="34" t="n">
        <v>-0.0700413637500313</v>
      </c>
      <c r="I232" s="34" t="n">
        <v>-0.202326014194007</v>
      </c>
      <c r="J232" s="35" t="n">
        <v>2.86</v>
      </c>
      <c r="K232" s="6" t="n">
        <v>1</v>
      </c>
      <c r="L232" s="35" t="n">
        <v>1.86</v>
      </c>
      <c r="M232" s="6" t="str">
        <f aca="false">IF(I232&lt;=0,"Below 0%",IF(I232&lt;=0.05,"0-5%",IF(I232&lt;=0.1,"5-10%",IF(I232&lt;=0.2,"10-20%",IF(I232&lt;=0.4,"20-40%","Above 40%")))))</f>
        <v>Below 0%</v>
      </c>
      <c r="N232" s="6" t="str">
        <f aca="false">IF(AND(H232&gt;=Summary!$B$25,I232&gt;=Summary!$B$26,I232&lt;=Summary!$B$27,J232&gt;=Summary!$B$28,J232&lt;=Summary!$B$29,F232*J232&gt;1),"Yes","No")</f>
        <v>No</v>
      </c>
    </row>
    <row r="233" customFormat="false" ht="15" hidden="false" customHeight="false" outlineLevel="0" collapsed="false">
      <c r="A233" s="6" t="s">
        <v>148</v>
      </c>
      <c r="B233" s="45" t="n">
        <v>41573</v>
      </c>
      <c r="C233" s="6" t="s">
        <v>182</v>
      </c>
      <c r="D233" s="6" t="s">
        <v>173</v>
      </c>
      <c r="E233" s="6" t="s">
        <v>187</v>
      </c>
      <c r="F233" s="34" t="n">
        <v>0.290584623813629</v>
      </c>
      <c r="G233" s="34" t="n">
        <v>0.286164700226924</v>
      </c>
      <c r="H233" s="34" t="n">
        <v>0.00441992358670507</v>
      </c>
      <c r="I233" s="34" t="n">
        <v>0.0154453836661199</v>
      </c>
      <c r="J233" s="35" t="n">
        <v>3.47</v>
      </c>
      <c r="K233" s="6" t="n">
        <v>0</v>
      </c>
      <c r="L233" s="35" t="n">
        <v>-1</v>
      </c>
      <c r="M233" s="6" t="str">
        <f aca="false">IF(I233&lt;=0,"Below 0%",IF(I233&lt;=0.05,"0-5%",IF(I233&lt;=0.1,"5-10%",IF(I233&lt;=0.2,"10-20%",IF(I233&lt;=0.4,"20-40%","Above 40%")))))</f>
        <v>0-5%</v>
      </c>
      <c r="N233" s="6" t="str">
        <f aca="false">IF(AND(H233&gt;=Summary!$B$25,I233&gt;=Summary!$B$26,I233&lt;=Summary!$B$27,J233&gt;=Summary!$B$28,J233&lt;=Summary!$B$29,F233*J233&gt;1),"Yes","No")</f>
        <v>No</v>
      </c>
    </row>
    <row r="234" customFormat="false" ht="15" hidden="false" customHeight="false" outlineLevel="0" collapsed="false">
      <c r="A234" s="6" t="s">
        <v>148</v>
      </c>
      <c r="B234" s="45" t="n">
        <v>41573</v>
      </c>
      <c r="C234" s="6" t="s">
        <v>182</v>
      </c>
      <c r="D234" s="6" t="s">
        <v>173</v>
      </c>
      <c r="E234" s="6" t="s">
        <v>174</v>
      </c>
      <c r="F234" s="34" t="n">
        <v>0.208424538373947</v>
      </c>
      <c r="G234" s="34" t="n">
        <v>0.282099860735064</v>
      </c>
      <c r="H234" s="34" t="n">
        <v>-0.0736753223611172</v>
      </c>
      <c r="I234" s="34" t="n">
        <v>-0.261167524752201</v>
      </c>
      <c r="J234" s="35" t="n">
        <v>3.52</v>
      </c>
      <c r="K234" s="6" t="n">
        <v>0</v>
      </c>
      <c r="L234" s="35" t="n">
        <v>-1</v>
      </c>
      <c r="M234" s="6" t="str">
        <f aca="false">IF(I234&lt;=0,"Below 0%",IF(I234&lt;=0.05,"0-5%",IF(I234&lt;=0.1,"5-10%",IF(I234&lt;=0.2,"10-20%",IF(I234&lt;=0.4,"20-40%","Above 40%")))))</f>
        <v>Below 0%</v>
      </c>
      <c r="N234" s="6" t="str">
        <f aca="false">IF(AND(H234&gt;=Summary!$B$25,I234&gt;=Summary!$B$26,I234&lt;=Summary!$B$27,J234&gt;=Summary!$B$28,J234&lt;=Summary!$B$29,F234*J234&gt;1),"Yes","No")</f>
        <v>No</v>
      </c>
    </row>
    <row r="235" customFormat="false" ht="15" hidden="false" customHeight="false" outlineLevel="0" collapsed="false">
      <c r="A235" s="6" t="s">
        <v>148</v>
      </c>
      <c r="B235" s="45" t="n">
        <v>41573</v>
      </c>
      <c r="C235" s="6" t="s">
        <v>182</v>
      </c>
      <c r="D235" s="6" t="s">
        <v>173</v>
      </c>
      <c r="E235" s="6" t="s">
        <v>177</v>
      </c>
      <c r="F235" s="34" t="n">
        <v>0.500990808010101</v>
      </c>
      <c r="G235" s="34" t="n">
        <v>0.431735439038012</v>
      </c>
      <c r="H235" s="34" t="n">
        <v>0.0692553689720897</v>
      </c>
      <c r="I235" s="34" t="n">
        <v>0.160411591706263</v>
      </c>
      <c r="J235" s="35" t="n">
        <v>2.3</v>
      </c>
      <c r="K235" s="6" t="n">
        <v>1</v>
      </c>
      <c r="L235" s="35" t="n">
        <v>1.3</v>
      </c>
      <c r="M235" s="6" t="str">
        <f aca="false">IF(I235&lt;=0,"Below 0%",IF(I235&lt;=0.05,"0-5%",IF(I235&lt;=0.1,"5-10%",IF(I235&lt;=0.2,"10-20%",IF(I235&lt;=0.4,"20-40%","Above 40%")))))</f>
        <v>10-20%</v>
      </c>
      <c r="N235" s="6" t="str">
        <f aca="false">IF(AND(H235&gt;=Summary!$B$25,I235&gt;=Summary!$B$26,I235&lt;=Summary!$B$27,J235&gt;=Summary!$B$28,J235&lt;=Summary!$B$29,F235*J235&gt;1),"Yes","No")</f>
        <v>Yes</v>
      </c>
    </row>
    <row r="236" customFormat="false" ht="15" hidden="false" customHeight="false" outlineLevel="0" collapsed="false">
      <c r="A236" s="6" t="s">
        <v>148</v>
      </c>
      <c r="B236" s="45" t="n">
        <v>41573</v>
      </c>
      <c r="C236" s="6" t="s">
        <v>180</v>
      </c>
      <c r="D236" s="6" t="s">
        <v>185</v>
      </c>
      <c r="E236" s="6" t="s">
        <v>187</v>
      </c>
      <c r="F236" s="34" t="n">
        <v>0.120999366044998</v>
      </c>
      <c r="G236" s="34" t="n">
        <v>0.091304347826087</v>
      </c>
      <c r="H236" s="34" t="n">
        <v>0.0296950182189112</v>
      </c>
      <c r="I236" s="34" t="n">
        <v>0.325231151921409</v>
      </c>
      <c r="J236" s="35" t="n">
        <v>11</v>
      </c>
      <c r="K236" s="6" t="n">
        <v>0</v>
      </c>
      <c r="L236" s="35" t="n">
        <v>-1</v>
      </c>
      <c r="M236" s="6" t="str">
        <f aca="false">IF(I236&lt;=0,"Below 0%",IF(I236&lt;=0.05,"0-5%",IF(I236&lt;=0.1,"5-10%",IF(I236&lt;=0.2,"10-20%",IF(I236&lt;=0.4,"20-40%","Above 40%")))))</f>
        <v>20-40%</v>
      </c>
      <c r="N236" s="6" t="str">
        <f aca="false">IF(AND(H236&gt;=Summary!$B$25,I236&gt;=Summary!$B$26,I236&lt;=Summary!$B$27,J236&gt;=Summary!$B$28,J236&lt;=Summary!$B$29,F236*J236&gt;1),"Yes","No")</f>
        <v>No</v>
      </c>
    </row>
    <row r="237" customFormat="false" ht="15" hidden="false" customHeight="false" outlineLevel="0" collapsed="false">
      <c r="A237" s="6" t="s">
        <v>148</v>
      </c>
      <c r="B237" s="45" t="n">
        <v>41573</v>
      </c>
      <c r="C237" s="6" t="s">
        <v>180</v>
      </c>
      <c r="D237" s="6" t="s">
        <v>185</v>
      </c>
      <c r="E237" s="6" t="s">
        <v>174</v>
      </c>
      <c r="F237" s="34" t="n">
        <v>0.191406399011612</v>
      </c>
      <c r="G237" s="34" t="n">
        <v>0.191304347826087</v>
      </c>
      <c r="H237" s="34" t="n">
        <v>0.000102051185525004</v>
      </c>
      <c r="I237" s="34" t="n">
        <v>0.000533449378880668</v>
      </c>
      <c r="J237" s="35" t="n">
        <v>5.25</v>
      </c>
      <c r="K237" s="6" t="n">
        <v>0</v>
      </c>
      <c r="L237" s="35" t="n">
        <v>-1</v>
      </c>
      <c r="M237" s="6" t="str">
        <f aca="false">IF(I237&lt;=0,"Below 0%",IF(I237&lt;=0.05,"0-5%",IF(I237&lt;=0.1,"5-10%",IF(I237&lt;=0.2,"10-20%",IF(I237&lt;=0.4,"20-40%","Above 40%")))))</f>
        <v>0-5%</v>
      </c>
      <c r="N237" s="6" t="str">
        <f aca="false">IF(AND(H237&gt;=Summary!$B$25,I237&gt;=Summary!$B$26,I237&lt;=Summary!$B$27,J237&gt;=Summary!$B$28,J237&lt;=Summary!$B$29,F237*J237&gt;1),"Yes","No")</f>
        <v>No</v>
      </c>
    </row>
    <row r="238" customFormat="false" ht="15" hidden="false" customHeight="false" outlineLevel="0" collapsed="false">
      <c r="A238" s="6" t="s">
        <v>148</v>
      </c>
      <c r="B238" s="45" t="n">
        <v>41573</v>
      </c>
      <c r="C238" s="6" t="s">
        <v>180</v>
      </c>
      <c r="D238" s="6" t="s">
        <v>185</v>
      </c>
      <c r="E238" s="6" t="s">
        <v>177</v>
      </c>
      <c r="F238" s="34" t="n">
        <v>0.687594175338745</v>
      </c>
      <c r="G238" s="34" t="n">
        <v>0.717391304347826</v>
      </c>
      <c r="H238" s="34" t="n">
        <v>-0.0297971290090809</v>
      </c>
      <c r="I238" s="34" t="n">
        <v>-0.0415353919520523</v>
      </c>
      <c r="J238" s="35" t="n">
        <v>1.4</v>
      </c>
      <c r="K238" s="6" t="n">
        <v>1</v>
      </c>
      <c r="L238" s="35" t="n">
        <v>0.4</v>
      </c>
      <c r="M238" s="6" t="str">
        <f aca="false">IF(I238&lt;=0,"Below 0%",IF(I238&lt;=0.05,"0-5%",IF(I238&lt;=0.1,"5-10%",IF(I238&lt;=0.2,"10-20%",IF(I238&lt;=0.4,"20-40%","Above 40%")))))</f>
        <v>Below 0%</v>
      </c>
      <c r="N238" s="6" t="str">
        <f aca="false">IF(AND(H238&gt;=Summary!$B$25,I238&gt;=Summary!$B$26,I238&lt;=Summary!$B$27,J238&gt;=Summary!$B$28,J238&lt;=Summary!$B$29,F238*J238&gt;1),"Yes","No")</f>
        <v>No</v>
      </c>
    </row>
    <row r="239" customFormat="false" ht="15" hidden="false" customHeight="false" outlineLevel="0" collapsed="false">
      <c r="A239" s="6" t="s">
        <v>148</v>
      </c>
      <c r="B239" s="45" t="n">
        <v>41573</v>
      </c>
      <c r="C239" s="6" t="s">
        <v>183</v>
      </c>
      <c r="D239" s="6" t="s">
        <v>178</v>
      </c>
      <c r="E239" s="6" t="s">
        <v>187</v>
      </c>
      <c r="F239" s="34" t="n">
        <v>0.632518112659454</v>
      </c>
      <c r="G239" s="34" t="n">
        <v>0.68573623805484</v>
      </c>
      <c r="H239" s="34" t="n">
        <v>-0.0532181253953854</v>
      </c>
      <c r="I239" s="34" t="n">
        <v>-0.0776072816952828</v>
      </c>
      <c r="J239" s="35" t="n">
        <v>1.45</v>
      </c>
      <c r="K239" s="6" t="n">
        <v>1</v>
      </c>
      <c r="L239" s="35" t="n">
        <v>0.45</v>
      </c>
      <c r="M239" s="6" t="str">
        <f aca="false">IF(I239&lt;=0,"Below 0%",IF(I239&lt;=0.05,"0-5%",IF(I239&lt;=0.1,"5-10%",IF(I239&lt;=0.2,"10-20%",IF(I239&lt;=0.4,"20-40%","Above 40%")))))</f>
        <v>Below 0%</v>
      </c>
      <c r="N239" s="6" t="str">
        <f aca="false">IF(AND(H239&gt;=Summary!$B$25,I239&gt;=Summary!$B$26,I239&lt;=Summary!$B$27,J239&gt;=Summary!$B$28,J239&lt;=Summary!$B$29,F239*J239&gt;1),"Yes","No")</f>
        <v>No</v>
      </c>
    </row>
    <row r="240" customFormat="false" ht="15" hidden="false" customHeight="false" outlineLevel="0" collapsed="false">
      <c r="A240" s="6" t="s">
        <v>148</v>
      </c>
      <c r="B240" s="45" t="n">
        <v>41573</v>
      </c>
      <c r="C240" s="6" t="s">
        <v>183</v>
      </c>
      <c r="D240" s="6" t="s">
        <v>178</v>
      </c>
      <c r="E240" s="6" t="s">
        <v>174</v>
      </c>
      <c r="F240" s="34" t="n">
        <v>0.250144928693771</v>
      </c>
      <c r="G240" s="34" t="n">
        <v>0.197285227218158</v>
      </c>
      <c r="H240" s="34" t="n">
        <v>0.0528597014756131</v>
      </c>
      <c r="I240" s="34" t="n">
        <v>0.267935426392372</v>
      </c>
      <c r="J240" s="35" t="n">
        <v>5.04</v>
      </c>
      <c r="K240" s="6" t="n">
        <v>0</v>
      </c>
      <c r="L240" s="35" t="n">
        <v>-1</v>
      </c>
      <c r="M240" s="6" t="str">
        <f aca="false">IF(I240&lt;=0,"Below 0%",IF(I240&lt;=0.05,"0-5%",IF(I240&lt;=0.1,"5-10%",IF(I240&lt;=0.2,"10-20%",IF(I240&lt;=0.4,"20-40%","Above 40%")))))</f>
        <v>20-40%</v>
      </c>
      <c r="N240" s="6" t="str">
        <f aca="false">IF(AND(H240&gt;=Summary!$B$25,I240&gt;=Summary!$B$26,I240&lt;=Summary!$B$27,J240&gt;=Summary!$B$28,J240&lt;=Summary!$B$29,F240*J240&gt;1),"Yes","No")</f>
        <v>No</v>
      </c>
    </row>
    <row r="241" customFormat="false" ht="15" hidden="false" customHeight="false" outlineLevel="0" collapsed="false">
      <c r="A241" s="6" t="s">
        <v>148</v>
      </c>
      <c r="B241" s="45" t="n">
        <v>41573</v>
      </c>
      <c r="C241" s="6" t="s">
        <v>183</v>
      </c>
      <c r="D241" s="6" t="s">
        <v>178</v>
      </c>
      <c r="E241" s="6" t="s">
        <v>177</v>
      </c>
      <c r="F241" s="34" t="n">
        <v>0.117336995899677</v>
      </c>
      <c r="G241" s="34" t="n">
        <v>0.116978534727002</v>
      </c>
      <c r="H241" s="34" t="n">
        <v>0.000358461172675212</v>
      </c>
      <c r="I241" s="34" t="n">
        <v>0.00306433290100427</v>
      </c>
      <c r="J241" s="35" t="n">
        <v>8.5</v>
      </c>
      <c r="K241" s="6" t="n">
        <v>0</v>
      </c>
      <c r="L241" s="35" t="n">
        <v>-1</v>
      </c>
      <c r="M241" s="6" t="str">
        <f aca="false">IF(I241&lt;=0,"Below 0%",IF(I241&lt;=0.05,"0-5%",IF(I241&lt;=0.1,"5-10%",IF(I241&lt;=0.2,"10-20%",IF(I241&lt;=0.4,"20-40%","Above 40%")))))</f>
        <v>0-5%</v>
      </c>
      <c r="N241" s="6" t="str">
        <f aca="false">IF(AND(H241&gt;=Summary!$B$25,I241&gt;=Summary!$B$26,I241&lt;=Summary!$B$27,J241&gt;=Summary!$B$28,J241&lt;=Summary!$B$29,F241*J241&gt;1),"Yes","No")</f>
        <v>No</v>
      </c>
    </row>
    <row r="242" customFormat="false" ht="15" hidden="false" customHeight="false" outlineLevel="0" collapsed="false">
      <c r="A242" s="6" t="s">
        <v>148</v>
      </c>
      <c r="B242" s="45" t="n">
        <v>41573</v>
      </c>
      <c r="C242" s="6" t="s">
        <v>176</v>
      </c>
      <c r="D242" s="6" t="s">
        <v>192</v>
      </c>
      <c r="E242" s="6" t="s">
        <v>187</v>
      </c>
      <c r="F242" s="34" t="n">
        <v>0.716203808784485</v>
      </c>
      <c r="G242" s="34" t="n">
        <v>0.734966592427617</v>
      </c>
      <c r="H242" s="34" t="n">
        <v>-0.018762783643132</v>
      </c>
      <c r="I242" s="34" t="n">
        <v>-0.0255287571386856</v>
      </c>
      <c r="J242" s="35" t="n">
        <v>1.36</v>
      </c>
      <c r="K242" s="6" t="n">
        <v>1</v>
      </c>
      <c r="L242" s="35" t="n">
        <v>0.36</v>
      </c>
      <c r="M242" s="6" t="str">
        <f aca="false">IF(I242&lt;=0,"Below 0%",IF(I242&lt;=0.05,"0-5%",IF(I242&lt;=0.1,"5-10%",IF(I242&lt;=0.2,"10-20%",IF(I242&lt;=0.4,"20-40%","Above 40%")))))</f>
        <v>Below 0%</v>
      </c>
      <c r="N242" s="6" t="str">
        <f aca="false">IF(AND(H242&gt;=Summary!$B$25,I242&gt;=Summary!$B$26,I242&lt;=Summary!$B$27,J242&gt;=Summary!$B$28,J242&lt;=Summary!$B$29,F242*J242&gt;1),"Yes","No")</f>
        <v>No</v>
      </c>
    </row>
    <row r="243" customFormat="false" ht="15" hidden="false" customHeight="false" outlineLevel="0" collapsed="false">
      <c r="A243" s="6" t="s">
        <v>148</v>
      </c>
      <c r="B243" s="45" t="n">
        <v>41573</v>
      </c>
      <c r="C243" s="6" t="s">
        <v>176</v>
      </c>
      <c r="D243" s="6" t="s">
        <v>192</v>
      </c>
      <c r="E243" s="6" t="s">
        <v>174</v>
      </c>
      <c r="F243" s="34" t="n">
        <v>0.146558523178101</v>
      </c>
      <c r="G243" s="34" t="n">
        <v>0.18173719376392</v>
      </c>
      <c r="H243" s="34" t="n">
        <v>-0.0351786705858192</v>
      </c>
      <c r="I243" s="34" t="n">
        <v>-0.193568910453834</v>
      </c>
      <c r="J243" s="35" t="n">
        <v>5.5</v>
      </c>
      <c r="K243" s="6" t="n">
        <v>0</v>
      </c>
      <c r="L243" s="35" t="n">
        <v>-1</v>
      </c>
      <c r="M243" s="6" t="str">
        <f aca="false">IF(I243&lt;=0,"Below 0%",IF(I243&lt;=0.05,"0-5%",IF(I243&lt;=0.1,"5-10%",IF(I243&lt;=0.2,"10-20%",IF(I243&lt;=0.4,"20-40%","Above 40%")))))</f>
        <v>Below 0%</v>
      </c>
      <c r="N243" s="6" t="str">
        <f aca="false">IF(AND(H243&gt;=Summary!$B$25,I243&gt;=Summary!$B$26,I243&lt;=Summary!$B$27,J243&gt;=Summary!$B$28,J243&lt;=Summary!$B$29,F243*J243&gt;1),"Yes","No")</f>
        <v>No</v>
      </c>
    </row>
    <row r="244" customFormat="false" ht="15" hidden="false" customHeight="false" outlineLevel="0" collapsed="false">
      <c r="A244" s="6" t="s">
        <v>148</v>
      </c>
      <c r="B244" s="45" t="n">
        <v>41573</v>
      </c>
      <c r="C244" s="6" t="s">
        <v>176</v>
      </c>
      <c r="D244" s="6" t="s">
        <v>192</v>
      </c>
      <c r="E244" s="6" t="s">
        <v>177</v>
      </c>
      <c r="F244" s="34" t="n">
        <v>0.137237668037415</v>
      </c>
      <c r="G244" s="34" t="n">
        <v>0.0832962138084633</v>
      </c>
      <c r="H244" s="34" t="n">
        <v>0.0539414542289513</v>
      </c>
      <c r="I244" s="34" t="n">
        <v>0.647585907721902</v>
      </c>
      <c r="J244" s="35" t="n">
        <v>12</v>
      </c>
      <c r="K244" s="6" t="n">
        <v>0</v>
      </c>
      <c r="L244" s="35" t="n">
        <v>-1</v>
      </c>
      <c r="M244" s="6" t="str">
        <f aca="false">IF(I244&lt;=0,"Below 0%",IF(I244&lt;=0.05,"0-5%",IF(I244&lt;=0.1,"5-10%",IF(I244&lt;=0.2,"10-20%",IF(I244&lt;=0.4,"20-40%","Above 40%")))))</f>
        <v>Above 40%</v>
      </c>
      <c r="N244" s="6" t="str">
        <f aca="false">IF(AND(H244&gt;=Summary!$B$25,I244&gt;=Summary!$B$26,I244&lt;=Summary!$B$27,J244&gt;=Summary!$B$28,J244&lt;=Summary!$B$29,F244*J244&gt;1),"Yes","No")</f>
        <v>No</v>
      </c>
    </row>
    <row r="245" customFormat="false" ht="15" hidden="false" customHeight="false" outlineLevel="0" collapsed="false">
      <c r="A245" s="6" t="s">
        <v>148</v>
      </c>
      <c r="B245" s="45" t="n">
        <v>41573</v>
      </c>
      <c r="C245" s="6" t="s">
        <v>172</v>
      </c>
      <c r="D245" s="6" t="s">
        <v>193</v>
      </c>
      <c r="E245" s="6" t="s">
        <v>187</v>
      </c>
      <c r="F245" s="34" t="n">
        <v>0.281084537506104</v>
      </c>
      <c r="G245" s="34" t="n">
        <v>0.443987455657807</v>
      </c>
      <c r="H245" s="34" t="n">
        <v>-0.162902918151703</v>
      </c>
      <c r="I245" s="34" t="n">
        <v>-0.366908830589252</v>
      </c>
      <c r="J245" s="35" t="n">
        <v>2.25</v>
      </c>
      <c r="K245" s="6" t="n">
        <v>0</v>
      </c>
      <c r="L245" s="35" t="n">
        <v>-1</v>
      </c>
      <c r="M245" s="6" t="str">
        <f aca="false">IF(I245&lt;=0,"Below 0%",IF(I245&lt;=0.05,"0-5%",IF(I245&lt;=0.1,"5-10%",IF(I245&lt;=0.2,"10-20%",IF(I245&lt;=0.4,"20-40%","Above 40%")))))</f>
        <v>Below 0%</v>
      </c>
      <c r="N245" s="6" t="str">
        <f aca="false">IF(AND(H245&gt;=Summary!$B$25,I245&gt;=Summary!$B$26,I245&lt;=Summary!$B$27,J245&gt;=Summary!$B$28,J245&lt;=Summary!$B$29,F245*J245&gt;1),"Yes","No")</f>
        <v>No</v>
      </c>
    </row>
    <row r="246" customFormat="false" ht="15" hidden="false" customHeight="false" outlineLevel="0" collapsed="false">
      <c r="A246" s="6" t="s">
        <v>148</v>
      </c>
      <c r="B246" s="45" t="n">
        <v>41573</v>
      </c>
      <c r="C246" s="6" t="s">
        <v>172</v>
      </c>
      <c r="D246" s="6" t="s">
        <v>193</v>
      </c>
      <c r="E246" s="6" t="s">
        <v>174</v>
      </c>
      <c r="F246" s="34" t="n">
        <v>0.354263335466385</v>
      </c>
      <c r="G246" s="34" t="n">
        <v>0.293815228008843</v>
      </c>
      <c r="H246" s="34" t="n">
        <v>0.0604481074575421</v>
      </c>
      <c r="I246" s="34" t="n">
        <v>0.205735107289003</v>
      </c>
      <c r="J246" s="35" t="n">
        <v>3.4</v>
      </c>
      <c r="K246" s="6" t="n">
        <v>1</v>
      </c>
      <c r="L246" s="35" t="n">
        <v>2.4</v>
      </c>
      <c r="M246" s="6" t="str">
        <f aca="false">IF(I246&lt;=0,"Below 0%",IF(I246&lt;=0.05,"0-5%",IF(I246&lt;=0.1,"5-10%",IF(I246&lt;=0.2,"10-20%",IF(I246&lt;=0.4,"20-40%","Above 40%")))))</f>
        <v>20-40%</v>
      </c>
      <c r="N246" s="6" t="str">
        <f aca="false">IF(AND(H246&gt;=Summary!$B$25,I246&gt;=Summary!$B$26,I246&lt;=Summary!$B$27,J246&gt;=Summary!$B$28,J246&lt;=Summary!$B$29,F246*J246&gt;1),"Yes","No")</f>
        <v>Yes</v>
      </c>
    </row>
    <row r="247" customFormat="false" ht="15" hidden="false" customHeight="false" outlineLevel="0" collapsed="false">
      <c r="A247" s="6" t="s">
        <v>148</v>
      </c>
      <c r="B247" s="45" t="n">
        <v>41573</v>
      </c>
      <c r="C247" s="6" t="s">
        <v>172</v>
      </c>
      <c r="D247" s="6" t="s">
        <v>193</v>
      </c>
      <c r="E247" s="6" t="s">
        <v>177</v>
      </c>
      <c r="F247" s="34" t="n">
        <v>0.364652127027512</v>
      </c>
      <c r="G247" s="34" t="n">
        <v>0.262197316333351</v>
      </c>
      <c r="H247" s="34" t="n">
        <v>0.102454810694161</v>
      </c>
      <c r="I247" s="34" t="n">
        <v>0.390754612316103</v>
      </c>
      <c r="J247" s="35" t="n">
        <v>3.81</v>
      </c>
      <c r="K247" s="6" t="n">
        <v>0</v>
      </c>
      <c r="L247" s="35" t="n">
        <v>-1</v>
      </c>
      <c r="M247" s="6" t="str">
        <f aca="false">IF(I247&lt;=0,"Below 0%",IF(I247&lt;=0.05,"0-5%",IF(I247&lt;=0.1,"5-10%",IF(I247&lt;=0.2,"10-20%",IF(I247&lt;=0.4,"20-40%","Above 40%")))))</f>
        <v>20-40%</v>
      </c>
      <c r="N247" s="6" t="str">
        <f aca="false">IF(AND(H247&gt;=Summary!$B$25,I247&gt;=Summary!$B$26,I247&lt;=Summary!$B$27,J247&gt;=Summary!$B$28,J247&lt;=Summary!$B$29,F247*J247&gt;1),"Yes","No")</f>
        <v>Yes</v>
      </c>
    </row>
    <row r="248" customFormat="false" ht="15" hidden="false" customHeight="false" outlineLevel="0" collapsed="false">
      <c r="A248" s="6" t="s">
        <v>148</v>
      </c>
      <c r="B248" s="45" t="n">
        <v>41573</v>
      </c>
      <c r="C248" s="6" t="s">
        <v>179</v>
      </c>
      <c r="D248" s="6" t="s">
        <v>184</v>
      </c>
      <c r="E248" s="6" t="s">
        <v>187</v>
      </c>
      <c r="F248" s="34" t="n">
        <v>0.579215288162231</v>
      </c>
      <c r="G248" s="34" t="n">
        <v>0.606581532416503</v>
      </c>
      <c r="H248" s="34" t="n">
        <v>-0.0273662442542715</v>
      </c>
      <c r="I248" s="34" t="n">
        <v>-0.0451155249406451</v>
      </c>
      <c r="J248" s="35" t="n">
        <v>1.65</v>
      </c>
      <c r="K248" s="6" t="n">
        <v>1</v>
      </c>
      <c r="L248" s="35" t="n">
        <v>0.65</v>
      </c>
      <c r="M248" s="6" t="str">
        <f aca="false">IF(I248&lt;=0,"Below 0%",IF(I248&lt;=0.05,"0-5%",IF(I248&lt;=0.1,"5-10%",IF(I248&lt;=0.2,"10-20%",IF(I248&lt;=0.4,"20-40%","Above 40%")))))</f>
        <v>Below 0%</v>
      </c>
      <c r="N248" s="6" t="str">
        <f aca="false">IF(AND(H248&gt;=Summary!$B$25,I248&gt;=Summary!$B$26,I248&lt;=Summary!$B$27,J248&gt;=Summary!$B$28,J248&lt;=Summary!$B$29,F248*J248&gt;1),"Yes","No")</f>
        <v>No</v>
      </c>
    </row>
    <row r="249" customFormat="false" ht="15" hidden="false" customHeight="false" outlineLevel="0" collapsed="false">
      <c r="A249" s="6" t="s">
        <v>148</v>
      </c>
      <c r="B249" s="45" t="n">
        <v>41573</v>
      </c>
      <c r="C249" s="6" t="s">
        <v>179</v>
      </c>
      <c r="D249" s="6" t="s">
        <v>184</v>
      </c>
      <c r="E249" s="6" t="s">
        <v>174</v>
      </c>
      <c r="F249" s="34" t="n">
        <v>0.24382521212101</v>
      </c>
      <c r="G249" s="34" t="n">
        <v>0.239440078585462</v>
      </c>
      <c r="H249" s="34" t="n">
        <v>0.00438513353554812</v>
      </c>
      <c r="I249" s="34" t="n">
        <v>0.0183141166735918</v>
      </c>
      <c r="J249" s="35" t="n">
        <v>4.18</v>
      </c>
      <c r="K249" s="6" t="n">
        <v>0</v>
      </c>
      <c r="L249" s="35" t="n">
        <v>-1</v>
      </c>
      <c r="M249" s="6" t="str">
        <f aca="false">IF(I249&lt;=0,"Below 0%",IF(I249&lt;=0.05,"0-5%",IF(I249&lt;=0.1,"5-10%",IF(I249&lt;=0.2,"10-20%",IF(I249&lt;=0.4,"20-40%","Above 40%")))))</f>
        <v>0-5%</v>
      </c>
      <c r="N249" s="6" t="str">
        <f aca="false">IF(AND(H249&gt;=Summary!$B$25,I249&gt;=Summary!$B$26,I249&lt;=Summary!$B$27,J249&gt;=Summary!$B$28,J249&lt;=Summary!$B$29,F249*J249&gt;1),"Yes","No")</f>
        <v>No</v>
      </c>
    </row>
    <row r="250" customFormat="false" ht="15" hidden="false" customHeight="false" outlineLevel="0" collapsed="false">
      <c r="A250" s="6" t="s">
        <v>148</v>
      </c>
      <c r="B250" s="45" t="n">
        <v>41573</v>
      </c>
      <c r="C250" s="6" t="s">
        <v>179</v>
      </c>
      <c r="D250" s="6" t="s">
        <v>184</v>
      </c>
      <c r="E250" s="6" t="s">
        <v>177</v>
      </c>
      <c r="F250" s="34" t="n">
        <v>0.176959484815598</v>
      </c>
      <c r="G250" s="34" t="n">
        <v>0.153978388998035</v>
      </c>
      <c r="H250" s="34" t="n">
        <v>0.0229810958175622</v>
      </c>
      <c r="I250" s="34" t="n">
        <v>0.149248839185189</v>
      </c>
      <c r="J250" s="35" t="n">
        <v>6.5</v>
      </c>
      <c r="K250" s="6" t="n">
        <v>0</v>
      </c>
      <c r="L250" s="35" t="n">
        <v>-1</v>
      </c>
      <c r="M250" s="6" t="str">
        <f aca="false">IF(I250&lt;=0,"Below 0%",IF(I250&lt;=0.05,"0-5%",IF(I250&lt;=0.1,"5-10%",IF(I250&lt;=0.2,"10-20%",IF(I250&lt;=0.4,"20-40%","Above 40%")))))</f>
        <v>10-20%</v>
      </c>
      <c r="N250" s="6" t="str">
        <f aca="false">IF(AND(H250&gt;=Summary!$B$25,I250&gt;=Summary!$B$26,I250&lt;=Summary!$B$27,J250&gt;=Summary!$B$28,J250&lt;=Summary!$B$29,F250*J250&gt;1),"Yes","No")</f>
        <v>No</v>
      </c>
    </row>
    <row r="251" customFormat="false" ht="15" hidden="false" customHeight="false" outlineLevel="0" collapsed="false">
      <c r="A251" s="6" t="s">
        <v>148</v>
      </c>
      <c r="B251" s="45" t="n">
        <v>41574</v>
      </c>
      <c r="C251" s="6" t="s">
        <v>190</v>
      </c>
      <c r="D251" s="6" t="s">
        <v>194</v>
      </c>
      <c r="E251" s="6" t="s">
        <v>187</v>
      </c>
      <c r="F251" s="34" t="n">
        <v>0.467622488737106</v>
      </c>
      <c r="G251" s="34" t="n">
        <v>0.408511402406177</v>
      </c>
      <c r="H251" s="34" t="n">
        <v>0.0591110863309292</v>
      </c>
      <c r="I251" s="34" t="n">
        <v>0.144698742759097</v>
      </c>
      <c r="J251" s="35" t="n">
        <v>2.44</v>
      </c>
      <c r="K251" s="6" t="n">
        <v>1</v>
      </c>
      <c r="L251" s="35" t="n">
        <v>1.44</v>
      </c>
      <c r="M251" s="6" t="str">
        <f aca="false">IF(I251&lt;=0,"Below 0%",IF(I251&lt;=0.05,"0-5%",IF(I251&lt;=0.1,"5-10%",IF(I251&lt;=0.2,"10-20%",IF(I251&lt;=0.4,"20-40%","Above 40%")))))</f>
        <v>10-20%</v>
      </c>
      <c r="N251" s="6" t="str">
        <f aca="false">IF(AND(H251&gt;=Summary!$B$25,I251&gt;=Summary!$B$26,I251&lt;=Summary!$B$27,J251&gt;=Summary!$B$28,J251&lt;=Summary!$B$29,F251*J251&gt;1),"Yes","No")</f>
        <v>Yes</v>
      </c>
    </row>
    <row r="252" customFormat="false" ht="15" hidden="false" customHeight="false" outlineLevel="0" collapsed="false">
      <c r="A252" s="6" t="s">
        <v>148</v>
      </c>
      <c r="B252" s="45" t="n">
        <v>41574</v>
      </c>
      <c r="C252" s="6" t="s">
        <v>190</v>
      </c>
      <c r="D252" s="6" t="s">
        <v>194</v>
      </c>
      <c r="E252" s="6" t="s">
        <v>174</v>
      </c>
      <c r="F252" s="34" t="n">
        <v>0.371838539838791</v>
      </c>
      <c r="G252" s="34" t="n">
        <v>0.284790806248878</v>
      </c>
      <c r="H252" s="34" t="n">
        <v>0.0870477335899132</v>
      </c>
      <c r="I252" s="34" t="n">
        <v>0.305654998967356</v>
      </c>
      <c r="J252" s="35" t="n">
        <v>3.5</v>
      </c>
      <c r="K252" s="6" t="n">
        <v>0</v>
      </c>
      <c r="L252" s="35" t="n">
        <v>-1</v>
      </c>
      <c r="M252" s="6" t="str">
        <f aca="false">IF(I252&lt;=0,"Below 0%",IF(I252&lt;=0.05,"0-5%",IF(I252&lt;=0.1,"5-10%",IF(I252&lt;=0.2,"10-20%",IF(I252&lt;=0.4,"20-40%","Above 40%")))))</f>
        <v>20-40%</v>
      </c>
      <c r="N252" s="6" t="str">
        <f aca="false">IF(AND(H252&gt;=Summary!$B$25,I252&gt;=Summary!$B$26,I252&lt;=Summary!$B$27,J252&gt;=Summary!$B$28,J252&lt;=Summary!$B$29,F252*J252&gt;1),"Yes","No")</f>
        <v>Yes</v>
      </c>
    </row>
    <row r="253" customFormat="false" ht="15" hidden="false" customHeight="false" outlineLevel="0" collapsed="false">
      <c r="A253" s="6" t="s">
        <v>148</v>
      </c>
      <c r="B253" s="45" t="n">
        <v>41574</v>
      </c>
      <c r="C253" s="6" t="s">
        <v>190</v>
      </c>
      <c r="D253" s="6" t="s">
        <v>194</v>
      </c>
      <c r="E253" s="6" t="s">
        <v>177</v>
      </c>
      <c r="F253" s="34" t="n">
        <v>0.16053894162178</v>
      </c>
      <c r="G253" s="34" t="n">
        <v>0.306697791344945</v>
      </c>
      <c r="H253" s="34" t="n">
        <v>-0.146158849723165</v>
      </c>
      <c r="I253" s="34" t="n">
        <v>-0.476556577346783</v>
      </c>
      <c r="J253" s="35" t="n">
        <v>3.25</v>
      </c>
      <c r="K253" s="6" t="n">
        <v>0</v>
      </c>
      <c r="L253" s="35" t="n">
        <v>-1</v>
      </c>
      <c r="M253" s="6" t="str">
        <f aca="false">IF(I253&lt;=0,"Below 0%",IF(I253&lt;=0.05,"0-5%",IF(I253&lt;=0.1,"5-10%",IF(I253&lt;=0.2,"10-20%",IF(I253&lt;=0.4,"20-40%","Above 40%")))))</f>
        <v>Below 0%</v>
      </c>
      <c r="N253" s="6" t="str">
        <f aca="false">IF(AND(H253&gt;=Summary!$B$25,I253&gt;=Summary!$B$26,I253&lt;=Summary!$B$27,J253&gt;=Summary!$B$28,J253&lt;=Summary!$B$29,F253*J253&gt;1),"Yes","No")</f>
        <v>No</v>
      </c>
    </row>
    <row r="254" customFormat="false" ht="15" hidden="false" customHeight="false" outlineLevel="0" collapsed="false">
      <c r="A254" s="6" t="s">
        <v>148</v>
      </c>
      <c r="B254" s="45" t="n">
        <v>41574</v>
      </c>
      <c r="C254" s="6" t="s">
        <v>191</v>
      </c>
      <c r="D254" s="6" t="s">
        <v>188</v>
      </c>
      <c r="E254" s="6" t="s">
        <v>187</v>
      </c>
      <c r="F254" s="34" t="n">
        <v>0.307282418012619</v>
      </c>
      <c r="G254" s="34" t="n">
        <v>0.336804316803425</v>
      </c>
      <c r="H254" s="34" t="n">
        <v>-0.0295218987908059</v>
      </c>
      <c r="I254" s="34" t="n">
        <v>-0.0876529703389648</v>
      </c>
      <c r="J254" s="35" t="n">
        <v>2.94</v>
      </c>
      <c r="K254" s="6" t="n">
        <v>1</v>
      </c>
      <c r="L254" s="35" t="n">
        <v>1.94</v>
      </c>
      <c r="M254" s="6" t="str">
        <f aca="false">IF(I254&lt;=0,"Below 0%",IF(I254&lt;=0.05,"0-5%",IF(I254&lt;=0.1,"5-10%",IF(I254&lt;=0.2,"10-20%",IF(I254&lt;=0.4,"20-40%","Above 40%")))))</f>
        <v>Below 0%</v>
      </c>
      <c r="N254" s="6" t="str">
        <f aca="false">IF(AND(H254&gt;=Summary!$B$25,I254&gt;=Summary!$B$26,I254&lt;=Summary!$B$27,J254&gt;=Summary!$B$28,J254&lt;=Summary!$B$29,F254*J254&gt;1),"Yes","No")</f>
        <v>No</v>
      </c>
    </row>
    <row r="255" customFormat="false" ht="15" hidden="false" customHeight="false" outlineLevel="0" collapsed="false">
      <c r="A255" s="6" t="s">
        <v>148</v>
      </c>
      <c r="B255" s="45" t="n">
        <v>41574</v>
      </c>
      <c r="C255" s="6" t="s">
        <v>191</v>
      </c>
      <c r="D255" s="6" t="s">
        <v>188</v>
      </c>
      <c r="E255" s="6" t="s">
        <v>174</v>
      </c>
      <c r="F255" s="34" t="n">
        <v>0.236794516444206</v>
      </c>
      <c r="G255" s="34" t="n">
        <v>0.289533535497681</v>
      </c>
      <c r="H255" s="34" t="n">
        <v>-0.0527390190534748</v>
      </c>
      <c r="I255" s="34" t="n">
        <v>-0.182151677051231</v>
      </c>
      <c r="J255" s="35" t="n">
        <v>3.42</v>
      </c>
      <c r="K255" s="6" t="n">
        <v>0</v>
      </c>
      <c r="L255" s="35" t="n">
        <v>-1</v>
      </c>
      <c r="M255" s="6" t="str">
        <f aca="false">IF(I255&lt;=0,"Below 0%",IF(I255&lt;=0.05,"0-5%",IF(I255&lt;=0.1,"5-10%",IF(I255&lt;=0.2,"10-20%",IF(I255&lt;=0.4,"20-40%","Above 40%")))))</f>
        <v>Below 0%</v>
      </c>
      <c r="N255" s="6" t="str">
        <f aca="false">IF(AND(H255&gt;=Summary!$B$25,I255&gt;=Summary!$B$26,I255&lt;=Summary!$B$27,J255&gt;=Summary!$B$28,J255&lt;=Summary!$B$29,F255*J255&gt;1),"Yes","No")</f>
        <v>No</v>
      </c>
    </row>
    <row r="256" customFormat="false" ht="15" hidden="false" customHeight="false" outlineLevel="0" collapsed="false">
      <c r="A256" s="6" t="s">
        <v>148</v>
      </c>
      <c r="B256" s="45" t="n">
        <v>41574</v>
      </c>
      <c r="C256" s="6" t="s">
        <v>191</v>
      </c>
      <c r="D256" s="6" t="s">
        <v>188</v>
      </c>
      <c r="E256" s="6" t="s">
        <v>177</v>
      </c>
      <c r="F256" s="34" t="n">
        <v>0.455923140048981</v>
      </c>
      <c r="G256" s="34" t="n">
        <v>0.373662147698894</v>
      </c>
      <c r="H256" s="34" t="n">
        <v>0.0822609923500866</v>
      </c>
      <c r="I256" s="34" t="n">
        <v>0.220148047793095</v>
      </c>
      <c r="J256" s="35" t="n">
        <v>2.65</v>
      </c>
      <c r="K256" s="6" t="n">
        <v>0</v>
      </c>
      <c r="L256" s="35" t="n">
        <v>-1</v>
      </c>
      <c r="M256" s="6" t="str">
        <f aca="false">IF(I256&lt;=0,"Below 0%",IF(I256&lt;=0.05,"0-5%",IF(I256&lt;=0.1,"5-10%",IF(I256&lt;=0.2,"10-20%",IF(I256&lt;=0.4,"20-40%","Above 40%")))))</f>
        <v>20-40%</v>
      </c>
      <c r="N256" s="6" t="str">
        <f aca="false">IF(AND(H256&gt;=Summary!$B$25,I256&gt;=Summary!$B$26,I256&lt;=Summary!$B$27,J256&gt;=Summary!$B$28,J256&lt;=Summary!$B$29,F256*J256&gt;1),"Yes","No")</f>
        <v>Yes</v>
      </c>
    </row>
    <row r="257" customFormat="false" ht="15" hidden="false" customHeight="false" outlineLevel="0" collapsed="false">
      <c r="A257" s="6" t="s">
        <v>148</v>
      </c>
      <c r="B257" s="45" t="n">
        <v>41574</v>
      </c>
      <c r="C257" s="6" t="s">
        <v>175</v>
      </c>
      <c r="D257" s="6" t="s">
        <v>189</v>
      </c>
      <c r="E257" s="6" t="s">
        <v>187</v>
      </c>
      <c r="F257" s="34" t="n">
        <v>0.646090030670166</v>
      </c>
      <c r="G257" s="34" t="n">
        <v>0.568866943866944</v>
      </c>
      <c r="H257" s="34" t="n">
        <v>0.0772230868032222</v>
      </c>
      <c r="I257" s="34" t="n">
        <v>0.135748943818547</v>
      </c>
      <c r="J257" s="35" t="n">
        <v>1.75</v>
      </c>
      <c r="K257" s="6" t="n">
        <v>0</v>
      </c>
      <c r="L257" s="35" t="n">
        <v>-1</v>
      </c>
      <c r="M257" s="6" t="str">
        <f aca="false">IF(I257&lt;=0,"Below 0%",IF(I257&lt;=0.05,"0-5%",IF(I257&lt;=0.1,"5-10%",IF(I257&lt;=0.2,"10-20%",IF(I257&lt;=0.4,"20-40%","Above 40%")))))</f>
        <v>10-20%</v>
      </c>
      <c r="N257" s="6" t="str">
        <f aca="false">IF(AND(H257&gt;=Summary!$B$25,I257&gt;=Summary!$B$26,I257&lt;=Summary!$B$27,J257&gt;=Summary!$B$28,J257&lt;=Summary!$B$29,F257*J257&gt;1),"Yes","No")</f>
        <v>No</v>
      </c>
    </row>
    <row r="258" customFormat="false" ht="15" hidden="false" customHeight="false" outlineLevel="0" collapsed="false">
      <c r="A258" s="6" t="s">
        <v>148</v>
      </c>
      <c r="B258" s="45" t="n">
        <v>41574</v>
      </c>
      <c r="C258" s="6" t="s">
        <v>175</v>
      </c>
      <c r="D258" s="6" t="s">
        <v>189</v>
      </c>
      <c r="E258" s="6" t="s">
        <v>174</v>
      </c>
      <c r="F258" s="34" t="n">
        <v>0.248736068606377</v>
      </c>
      <c r="G258" s="34" t="n">
        <v>0.250129937629938</v>
      </c>
      <c r="H258" s="34" t="n">
        <v>-0.00139386902356098</v>
      </c>
      <c r="I258" s="34" t="n">
        <v>-0.00557257974302616</v>
      </c>
      <c r="J258" s="35" t="n">
        <v>3.98</v>
      </c>
      <c r="K258" s="6" t="n">
        <v>1</v>
      </c>
      <c r="L258" s="35" t="n">
        <v>2.98</v>
      </c>
      <c r="M258" s="6" t="str">
        <f aca="false">IF(I258&lt;=0,"Below 0%",IF(I258&lt;=0.05,"0-5%",IF(I258&lt;=0.1,"5-10%",IF(I258&lt;=0.2,"10-20%",IF(I258&lt;=0.4,"20-40%","Above 40%")))))</f>
        <v>Below 0%</v>
      </c>
      <c r="N258" s="6" t="str">
        <f aca="false">IF(AND(H258&gt;=Summary!$B$25,I258&gt;=Summary!$B$26,I258&lt;=Summary!$B$27,J258&gt;=Summary!$B$28,J258&lt;=Summary!$B$29,F258*J258&gt;1),"Yes","No")</f>
        <v>No</v>
      </c>
    </row>
    <row r="259" customFormat="false" ht="15" hidden="false" customHeight="false" outlineLevel="0" collapsed="false">
      <c r="A259" s="6" t="s">
        <v>148</v>
      </c>
      <c r="B259" s="45" t="n">
        <v>41574</v>
      </c>
      <c r="C259" s="6" t="s">
        <v>175</v>
      </c>
      <c r="D259" s="6" t="s">
        <v>189</v>
      </c>
      <c r="E259" s="6" t="s">
        <v>177</v>
      </c>
      <c r="F259" s="34" t="n">
        <v>0.105173885822296</v>
      </c>
      <c r="G259" s="34" t="n">
        <v>0.181003118503119</v>
      </c>
      <c r="H259" s="34" t="n">
        <v>-0.0758292326808224</v>
      </c>
      <c r="I259" s="34" t="n">
        <v>-0.418938818888449</v>
      </c>
      <c r="J259" s="35" t="n">
        <v>5.5</v>
      </c>
      <c r="K259" s="6" t="n">
        <v>0</v>
      </c>
      <c r="L259" s="35" t="n">
        <v>-1</v>
      </c>
      <c r="M259" s="6" t="str">
        <f aca="false">IF(I259&lt;=0,"Below 0%",IF(I259&lt;=0.05,"0-5%",IF(I259&lt;=0.1,"5-10%",IF(I259&lt;=0.2,"10-20%",IF(I259&lt;=0.4,"20-40%","Above 40%")))))</f>
        <v>Below 0%</v>
      </c>
      <c r="N259" s="6" t="str">
        <f aca="false">IF(AND(H259&gt;=Summary!$B$25,I259&gt;=Summary!$B$26,I259&lt;=Summary!$B$27,J259&gt;=Summary!$B$28,J259&lt;=Summary!$B$29,F259*J259&gt;1),"Yes","No")</f>
        <v>No</v>
      </c>
    </row>
    <row r="260" customFormat="false" ht="15" hidden="false" customHeight="false" outlineLevel="0" collapsed="false">
      <c r="A260" s="6" t="s">
        <v>148</v>
      </c>
      <c r="B260" s="45" t="n">
        <v>41574</v>
      </c>
      <c r="C260" s="6" t="s">
        <v>181</v>
      </c>
      <c r="D260" s="6" t="s">
        <v>186</v>
      </c>
      <c r="E260" s="6" t="s">
        <v>187</v>
      </c>
      <c r="F260" s="34" t="n">
        <v>0.716226160526276</v>
      </c>
      <c r="G260" s="34" t="n">
        <v>0.685277035906567</v>
      </c>
      <c r="H260" s="34" t="n">
        <v>0.030949124619709</v>
      </c>
      <c r="I260" s="34" t="n">
        <v>0.0451629384877399</v>
      </c>
      <c r="J260" s="35" t="n">
        <v>1.44</v>
      </c>
      <c r="K260" s="6" t="n">
        <v>1</v>
      </c>
      <c r="L260" s="35" t="n">
        <v>0.44</v>
      </c>
      <c r="M260" s="6" t="str">
        <f aca="false">IF(I260&lt;=0,"Below 0%",IF(I260&lt;=0.05,"0-5%",IF(I260&lt;=0.1,"5-10%",IF(I260&lt;=0.2,"10-20%",IF(I260&lt;=0.4,"20-40%","Above 40%")))))</f>
        <v>0-5%</v>
      </c>
      <c r="N260" s="6" t="str">
        <f aca="false">IF(AND(H260&gt;=Summary!$B$25,I260&gt;=Summary!$B$26,I260&lt;=Summary!$B$27,J260&gt;=Summary!$B$28,J260&lt;=Summary!$B$29,F260*J260&gt;1),"Yes","No")</f>
        <v>No</v>
      </c>
    </row>
    <row r="261" customFormat="false" ht="15" hidden="false" customHeight="false" outlineLevel="0" collapsed="false">
      <c r="A261" s="6" t="s">
        <v>148</v>
      </c>
      <c r="B261" s="45" t="n">
        <v>41574</v>
      </c>
      <c r="C261" s="6" t="s">
        <v>181</v>
      </c>
      <c r="D261" s="6" t="s">
        <v>186</v>
      </c>
      <c r="E261" s="6" t="s">
        <v>174</v>
      </c>
      <c r="F261" s="34" t="n">
        <v>0.174753919243813</v>
      </c>
      <c r="G261" s="34" t="n">
        <v>0.206876086311416</v>
      </c>
      <c r="H261" s="34" t="n">
        <v>-0.0321221670676038</v>
      </c>
      <c r="I261" s="34" t="n">
        <v>-0.155272499786415</v>
      </c>
      <c r="J261" s="35" t="n">
        <v>4.77</v>
      </c>
      <c r="K261" s="6" t="n">
        <v>0</v>
      </c>
      <c r="L261" s="35" t="n">
        <v>-1</v>
      </c>
      <c r="M261" s="6" t="str">
        <f aca="false">IF(I261&lt;=0,"Below 0%",IF(I261&lt;=0.05,"0-5%",IF(I261&lt;=0.1,"5-10%",IF(I261&lt;=0.2,"10-20%",IF(I261&lt;=0.4,"20-40%","Above 40%")))))</f>
        <v>Below 0%</v>
      </c>
      <c r="N261" s="6" t="str">
        <f aca="false">IF(AND(H261&gt;=Summary!$B$25,I261&gt;=Summary!$B$26,I261&lt;=Summary!$B$27,J261&gt;=Summary!$B$28,J261&lt;=Summary!$B$29,F261*J261&gt;1),"Yes","No")</f>
        <v>No</v>
      </c>
    </row>
    <row r="262" customFormat="false" ht="15" hidden="false" customHeight="false" outlineLevel="0" collapsed="false">
      <c r="A262" s="6" t="s">
        <v>148</v>
      </c>
      <c r="B262" s="45" t="n">
        <v>41574</v>
      </c>
      <c r="C262" s="6" t="s">
        <v>181</v>
      </c>
      <c r="D262" s="6" t="s">
        <v>186</v>
      </c>
      <c r="E262" s="6" t="s">
        <v>177</v>
      </c>
      <c r="F262" s="34" t="n">
        <v>0.109019868075848</v>
      </c>
      <c r="G262" s="34" t="n">
        <v>0.107846877782017</v>
      </c>
      <c r="H262" s="34" t="n">
        <v>0.00117299029383058</v>
      </c>
      <c r="I262" s="34" t="n">
        <v>0.0108764418400824</v>
      </c>
      <c r="J262" s="35" t="n">
        <v>9.15</v>
      </c>
      <c r="K262" s="6" t="n">
        <v>0</v>
      </c>
      <c r="L262" s="35" t="n">
        <v>-1</v>
      </c>
      <c r="M262" s="6" t="str">
        <f aca="false">IF(I262&lt;=0,"Below 0%",IF(I262&lt;=0.05,"0-5%",IF(I262&lt;=0.1,"5-10%",IF(I262&lt;=0.2,"10-20%",IF(I262&lt;=0.4,"20-40%","Above 40%")))))</f>
        <v>0-5%</v>
      </c>
      <c r="N262" s="6" t="str">
        <f aca="false">IF(AND(H262&gt;=Summary!$B$25,I262&gt;=Summary!$B$26,I262&lt;=Summary!$B$27,J262&gt;=Summary!$B$28,J262&lt;=Summary!$B$29,F262*J262&gt;1),"Yes","No")</f>
        <v>No</v>
      </c>
    </row>
    <row r="263" customFormat="false" ht="15" hidden="false" customHeight="false" outlineLevel="0" collapsed="false">
      <c r="A263" s="6" t="s">
        <v>148</v>
      </c>
      <c r="B263" s="45" t="n">
        <v>41580</v>
      </c>
      <c r="C263" s="6" t="s">
        <v>185</v>
      </c>
      <c r="D263" s="6" t="s">
        <v>183</v>
      </c>
      <c r="E263" s="6" t="s">
        <v>187</v>
      </c>
      <c r="F263" s="34" t="n">
        <v>0.509653568267822</v>
      </c>
      <c r="G263" s="34" t="n">
        <v>0.424302930899237</v>
      </c>
      <c r="H263" s="34" t="n">
        <v>0.0853506373685852</v>
      </c>
      <c r="I263" s="34" t="n">
        <v>0.201154955936079</v>
      </c>
      <c r="J263" s="35" t="n">
        <v>2.34</v>
      </c>
      <c r="K263" s="6" t="n">
        <v>1</v>
      </c>
      <c r="L263" s="35" t="n">
        <v>1.34</v>
      </c>
      <c r="M263" s="6" t="str">
        <f aca="false">IF(I263&lt;=0,"Below 0%",IF(I263&lt;=0.05,"0-5%",IF(I263&lt;=0.1,"5-10%",IF(I263&lt;=0.2,"10-20%",IF(I263&lt;=0.4,"20-40%","Above 40%")))))</f>
        <v>20-40%</v>
      </c>
      <c r="N263" s="6" t="str">
        <f aca="false">IF(AND(H263&gt;=Summary!$B$25,I263&gt;=Summary!$B$26,I263&lt;=Summary!$B$27,J263&gt;=Summary!$B$28,J263&lt;=Summary!$B$29,F263*J263&gt;1),"Yes","No")</f>
        <v>Yes</v>
      </c>
    </row>
    <row r="264" customFormat="false" ht="15" hidden="false" customHeight="false" outlineLevel="0" collapsed="false">
      <c r="A264" s="6" t="s">
        <v>148</v>
      </c>
      <c r="B264" s="45" t="n">
        <v>41580</v>
      </c>
      <c r="C264" s="6" t="s">
        <v>185</v>
      </c>
      <c r="D264" s="6" t="s">
        <v>183</v>
      </c>
      <c r="E264" s="6" t="s">
        <v>174</v>
      </c>
      <c r="F264" s="34" t="n">
        <v>0.293359637260437</v>
      </c>
      <c r="G264" s="34" t="n">
        <v>0.283676816658347</v>
      </c>
      <c r="H264" s="34" t="n">
        <v>0.00968282060209003</v>
      </c>
      <c r="I264" s="34" t="n">
        <v>0.0341332813733304</v>
      </c>
      <c r="J264" s="35" t="n">
        <v>3.5</v>
      </c>
      <c r="K264" s="6" t="n">
        <v>0</v>
      </c>
      <c r="L264" s="35" t="n">
        <v>-1</v>
      </c>
      <c r="M264" s="6" t="str">
        <f aca="false">IF(I264&lt;=0,"Below 0%",IF(I264&lt;=0.05,"0-5%",IF(I264&lt;=0.1,"5-10%",IF(I264&lt;=0.2,"10-20%",IF(I264&lt;=0.4,"20-40%","Above 40%")))))</f>
        <v>0-5%</v>
      </c>
      <c r="N264" s="6" t="str">
        <f aca="false">IF(AND(H264&gt;=Summary!$B$25,I264&gt;=Summary!$B$26,I264&lt;=Summary!$B$27,J264&gt;=Summary!$B$28,J264&lt;=Summary!$B$29,F264*J264&gt;1),"Yes","No")</f>
        <v>No</v>
      </c>
    </row>
    <row r="265" customFormat="false" ht="15" hidden="false" customHeight="false" outlineLevel="0" collapsed="false">
      <c r="A265" s="6" t="s">
        <v>148</v>
      </c>
      <c r="B265" s="45" t="n">
        <v>41580</v>
      </c>
      <c r="C265" s="6" t="s">
        <v>185</v>
      </c>
      <c r="D265" s="6" t="s">
        <v>183</v>
      </c>
      <c r="E265" s="6" t="s">
        <v>177</v>
      </c>
      <c r="F265" s="34" t="n">
        <v>0.196986794471741</v>
      </c>
      <c r="G265" s="34" t="n">
        <v>0.292020252442416</v>
      </c>
      <c r="H265" s="34" t="n">
        <v>-0.0950334579706753</v>
      </c>
      <c r="I265" s="34" t="n">
        <v>-0.325434476464659</v>
      </c>
      <c r="J265" s="35" t="n">
        <v>3.4</v>
      </c>
      <c r="K265" s="6" t="n">
        <v>0</v>
      </c>
      <c r="L265" s="35" t="n">
        <v>-1</v>
      </c>
      <c r="M265" s="6" t="str">
        <f aca="false">IF(I265&lt;=0,"Below 0%",IF(I265&lt;=0.05,"0-5%",IF(I265&lt;=0.1,"5-10%",IF(I265&lt;=0.2,"10-20%",IF(I265&lt;=0.4,"20-40%","Above 40%")))))</f>
        <v>Below 0%</v>
      </c>
      <c r="N265" s="6" t="str">
        <f aca="false">IF(AND(H265&gt;=Summary!$B$25,I265&gt;=Summary!$B$26,I265&lt;=Summary!$B$27,J265&gt;=Summary!$B$28,J265&lt;=Summary!$B$29,F265*J265&gt;1),"Yes","No")</f>
        <v>No</v>
      </c>
    </row>
    <row r="266" customFormat="false" ht="15" hidden="false" customHeight="false" outlineLevel="0" collapsed="false">
      <c r="A266" s="6" t="s">
        <v>148</v>
      </c>
      <c r="B266" s="45" t="n">
        <v>41580</v>
      </c>
      <c r="C266" s="6" t="s">
        <v>184</v>
      </c>
      <c r="D266" s="6" t="s">
        <v>176</v>
      </c>
      <c r="E266" s="6" t="s">
        <v>187</v>
      </c>
      <c r="F266" s="34" t="n">
        <v>0.179408758878708</v>
      </c>
      <c r="G266" s="34" t="n">
        <v>0.147540355700442</v>
      </c>
      <c r="H266" s="34" t="n">
        <v>0.0318684031782657</v>
      </c>
      <c r="I266" s="34" t="n">
        <v>0.215997874120417</v>
      </c>
      <c r="J266" s="35" t="n">
        <v>6.79</v>
      </c>
      <c r="K266" s="6" t="n">
        <v>0</v>
      </c>
      <c r="L266" s="35" t="n">
        <v>-1</v>
      </c>
      <c r="M266" s="6" t="str">
        <f aca="false">IF(I266&lt;=0,"Below 0%",IF(I266&lt;=0.05,"0-5%",IF(I266&lt;=0.1,"5-10%",IF(I266&lt;=0.2,"10-20%",IF(I266&lt;=0.4,"20-40%","Above 40%")))))</f>
        <v>20-40%</v>
      </c>
      <c r="N266" s="6" t="str">
        <f aca="false">IF(AND(H266&gt;=Summary!$B$25,I266&gt;=Summary!$B$26,I266&lt;=Summary!$B$27,J266&gt;=Summary!$B$28,J266&lt;=Summary!$B$29,F266*J266&gt;1),"Yes","No")</f>
        <v>No</v>
      </c>
    </row>
    <row r="267" customFormat="false" ht="15" hidden="false" customHeight="false" outlineLevel="0" collapsed="false">
      <c r="A267" s="6" t="s">
        <v>148</v>
      </c>
      <c r="B267" s="45" t="n">
        <v>41580</v>
      </c>
      <c r="C267" s="6" t="s">
        <v>184</v>
      </c>
      <c r="D267" s="6" t="s">
        <v>176</v>
      </c>
      <c r="E267" s="6" t="s">
        <v>174</v>
      </c>
      <c r="F267" s="34" t="n">
        <v>0.230238810181618</v>
      </c>
      <c r="G267" s="34" t="n">
        <v>0.234065190468692</v>
      </c>
      <c r="H267" s="34" t="n">
        <v>-0.00382638028707444</v>
      </c>
      <c r="I267" s="34" t="n">
        <v>-0.0163474982307813</v>
      </c>
      <c r="J267" s="35" t="n">
        <v>4.28</v>
      </c>
      <c r="K267" s="6" t="n">
        <v>0</v>
      </c>
      <c r="L267" s="35" t="n">
        <v>-1</v>
      </c>
      <c r="M267" s="6" t="str">
        <f aca="false">IF(I267&lt;=0,"Below 0%",IF(I267&lt;=0.05,"0-5%",IF(I267&lt;=0.1,"5-10%",IF(I267&lt;=0.2,"10-20%",IF(I267&lt;=0.4,"20-40%","Above 40%")))))</f>
        <v>Below 0%</v>
      </c>
      <c r="N267" s="6" t="str">
        <f aca="false">IF(AND(H267&gt;=Summary!$B$25,I267&gt;=Summary!$B$26,I267&lt;=Summary!$B$27,J267&gt;=Summary!$B$28,J267&lt;=Summary!$B$29,F267*J267&gt;1),"Yes","No")</f>
        <v>No</v>
      </c>
    </row>
    <row r="268" customFormat="false" ht="15" hidden="false" customHeight="false" outlineLevel="0" collapsed="false">
      <c r="A268" s="6" t="s">
        <v>148</v>
      </c>
      <c r="B268" s="45" t="n">
        <v>41580</v>
      </c>
      <c r="C268" s="6" t="s">
        <v>184</v>
      </c>
      <c r="D268" s="6" t="s">
        <v>176</v>
      </c>
      <c r="E268" s="6" t="s">
        <v>177</v>
      </c>
      <c r="F268" s="34" t="n">
        <v>0.590352416038513</v>
      </c>
      <c r="G268" s="34" t="n">
        <v>0.618394453830866</v>
      </c>
      <c r="H268" s="34" t="n">
        <v>-0.0280420377923525</v>
      </c>
      <c r="I268" s="34" t="n">
        <v>-0.0453465221407405</v>
      </c>
      <c r="J268" s="35" t="n">
        <v>1.62</v>
      </c>
      <c r="K268" s="6" t="n">
        <v>1</v>
      </c>
      <c r="L268" s="35" t="n">
        <v>0.62</v>
      </c>
      <c r="M268" s="6" t="str">
        <f aca="false">IF(I268&lt;=0,"Below 0%",IF(I268&lt;=0.05,"0-5%",IF(I268&lt;=0.1,"5-10%",IF(I268&lt;=0.2,"10-20%",IF(I268&lt;=0.4,"20-40%","Above 40%")))))</f>
        <v>Below 0%</v>
      </c>
      <c r="N268" s="6" t="str">
        <f aca="false">IF(AND(H268&gt;=Summary!$B$25,I268&gt;=Summary!$B$26,I268&lt;=Summary!$B$27,J268&gt;=Summary!$B$28,J268&lt;=Summary!$B$29,F268*J268&gt;1),"Yes","No")</f>
        <v>No</v>
      </c>
    </row>
    <row r="269" customFormat="false" ht="15" hidden="false" customHeight="false" outlineLevel="0" collapsed="false">
      <c r="A269" s="6" t="s">
        <v>148</v>
      </c>
      <c r="B269" s="45" t="n">
        <v>41580</v>
      </c>
      <c r="C269" s="6" t="s">
        <v>186</v>
      </c>
      <c r="D269" s="6" t="s">
        <v>191</v>
      </c>
      <c r="E269" s="6" t="s">
        <v>187</v>
      </c>
      <c r="F269" s="34" t="n">
        <v>0.549104154109955</v>
      </c>
      <c r="G269" s="34" t="n">
        <v>0.451954620010935</v>
      </c>
      <c r="H269" s="34" t="n">
        <v>0.0971495340990199</v>
      </c>
      <c r="I269" s="34" t="n">
        <v>0.214954178578082</v>
      </c>
      <c r="J269" s="35" t="n">
        <v>2.2</v>
      </c>
      <c r="K269" s="6" t="n">
        <v>1</v>
      </c>
      <c r="L269" s="35" t="n">
        <v>1.2</v>
      </c>
      <c r="M269" s="6" t="str">
        <f aca="false">IF(I269&lt;=0,"Below 0%",IF(I269&lt;=0.05,"0-5%",IF(I269&lt;=0.1,"5-10%",IF(I269&lt;=0.2,"10-20%",IF(I269&lt;=0.4,"20-40%","Above 40%")))))</f>
        <v>20-40%</v>
      </c>
      <c r="N269" s="6" t="str">
        <f aca="false">IF(AND(H269&gt;=Summary!$B$25,I269&gt;=Summary!$B$26,I269&lt;=Summary!$B$27,J269&gt;=Summary!$B$28,J269&lt;=Summary!$B$29,F269*J269&gt;1),"Yes","No")</f>
        <v>Yes</v>
      </c>
    </row>
    <row r="270" customFormat="false" ht="15" hidden="false" customHeight="false" outlineLevel="0" collapsed="false">
      <c r="A270" s="6" t="s">
        <v>148</v>
      </c>
      <c r="B270" s="45" t="n">
        <v>41580</v>
      </c>
      <c r="C270" s="6" t="s">
        <v>186</v>
      </c>
      <c r="D270" s="6" t="s">
        <v>191</v>
      </c>
      <c r="E270" s="6" t="s">
        <v>174</v>
      </c>
      <c r="F270" s="34" t="n">
        <v>0.25931715965271</v>
      </c>
      <c r="G270" s="34" t="n">
        <v>0.292441224712958</v>
      </c>
      <c r="H270" s="34" t="n">
        <v>-0.033124065060248</v>
      </c>
      <c r="I270" s="34" t="n">
        <v>-0.113267426959932</v>
      </c>
      <c r="J270" s="35" t="n">
        <v>3.4</v>
      </c>
      <c r="K270" s="6" t="n">
        <v>0</v>
      </c>
      <c r="L270" s="35" t="n">
        <v>-1</v>
      </c>
      <c r="M270" s="6" t="str">
        <f aca="false">IF(I270&lt;=0,"Below 0%",IF(I270&lt;=0.05,"0-5%",IF(I270&lt;=0.1,"5-10%",IF(I270&lt;=0.2,"10-20%",IF(I270&lt;=0.4,"20-40%","Above 40%")))))</f>
        <v>Below 0%</v>
      </c>
      <c r="N270" s="6" t="str">
        <f aca="false">IF(AND(H270&gt;=Summary!$B$25,I270&gt;=Summary!$B$26,I270&lt;=Summary!$B$27,J270&gt;=Summary!$B$28,J270&lt;=Summary!$B$29,F270*J270&gt;1),"Yes","No")</f>
        <v>No</v>
      </c>
    </row>
    <row r="271" customFormat="false" ht="15" hidden="false" customHeight="false" outlineLevel="0" collapsed="false">
      <c r="A271" s="6" t="s">
        <v>148</v>
      </c>
      <c r="B271" s="45" t="n">
        <v>41580</v>
      </c>
      <c r="C271" s="6" t="s">
        <v>186</v>
      </c>
      <c r="D271" s="6" t="s">
        <v>191</v>
      </c>
      <c r="E271" s="6" t="s">
        <v>177</v>
      </c>
      <c r="F271" s="34" t="n">
        <v>0.191578671336174</v>
      </c>
      <c r="G271" s="34" t="n">
        <v>0.255604155276107</v>
      </c>
      <c r="H271" s="34" t="n">
        <v>-0.0640254839399331</v>
      </c>
      <c r="I271" s="34" t="n">
        <v>-0.250486866579974</v>
      </c>
      <c r="J271" s="35" t="n">
        <v>3.89</v>
      </c>
      <c r="K271" s="6" t="n">
        <v>0</v>
      </c>
      <c r="L271" s="35" t="n">
        <v>-1</v>
      </c>
      <c r="M271" s="6" t="str">
        <f aca="false">IF(I271&lt;=0,"Below 0%",IF(I271&lt;=0.05,"0-5%",IF(I271&lt;=0.1,"5-10%",IF(I271&lt;=0.2,"10-20%",IF(I271&lt;=0.4,"20-40%","Above 40%")))))</f>
        <v>Below 0%</v>
      </c>
      <c r="N271" s="6" t="str">
        <f aca="false">IF(AND(H271&gt;=Summary!$B$25,I271&gt;=Summary!$B$26,I271&lt;=Summary!$B$27,J271&gt;=Summary!$B$28,J271&lt;=Summary!$B$29,F271*J271&gt;1),"Yes","No")</f>
        <v>No</v>
      </c>
    </row>
    <row r="272" customFormat="false" ht="15" hidden="false" customHeight="false" outlineLevel="0" collapsed="false">
      <c r="A272" s="6" t="s">
        <v>148</v>
      </c>
      <c r="B272" s="45" t="n">
        <v>41580</v>
      </c>
      <c r="C272" s="6" t="s">
        <v>194</v>
      </c>
      <c r="D272" s="6" t="s">
        <v>172</v>
      </c>
      <c r="E272" s="6" t="s">
        <v>187</v>
      </c>
      <c r="F272" s="34" t="n">
        <v>0.786881387233734</v>
      </c>
      <c r="G272" s="34" t="n">
        <v>0.827719281846528</v>
      </c>
      <c r="H272" s="34" t="n">
        <v>-0.0408378946127936</v>
      </c>
      <c r="I272" s="34" t="n">
        <v>-0.0493378558509473</v>
      </c>
      <c r="J272" s="35" t="n">
        <v>1.22</v>
      </c>
      <c r="K272" s="6" t="n">
        <v>1</v>
      </c>
      <c r="L272" s="35" t="n">
        <v>0.22</v>
      </c>
      <c r="M272" s="6" t="str">
        <f aca="false">IF(I272&lt;=0,"Below 0%",IF(I272&lt;=0.05,"0-5%",IF(I272&lt;=0.1,"5-10%",IF(I272&lt;=0.2,"10-20%",IF(I272&lt;=0.4,"20-40%","Above 40%")))))</f>
        <v>Below 0%</v>
      </c>
      <c r="N272" s="6" t="str">
        <f aca="false">IF(AND(H272&gt;=Summary!$B$25,I272&gt;=Summary!$B$26,I272&lt;=Summary!$B$27,J272&gt;=Summary!$B$28,J272&lt;=Summary!$B$29,F272*J272&gt;1),"Yes","No")</f>
        <v>No</v>
      </c>
    </row>
    <row r="273" customFormat="false" ht="15" hidden="false" customHeight="false" outlineLevel="0" collapsed="false">
      <c r="A273" s="6" t="s">
        <v>148</v>
      </c>
      <c r="B273" s="45" t="n">
        <v>41580</v>
      </c>
      <c r="C273" s="6" t="s">
        <v>194</v>
      </c>
      <c r="D273" s="6" t="s">
        <v>172</v>
      </c>
      <c r="E273" s="6" t="s">
        <v>174</v>
      </c>
      <c r="F273" s="34" t="n">
        <v>0.172793477773666</v>
      </c>
      <c r="G273" s="34" t="n">
        <v>0.12544317066494</v>
      </c>
      <c r="H273" s="34" t="n">
        <v>0.0473503071087268</v>
      </c>
      <c r="I273" s="34" t="n">
        <v>0.37746420835615</v>
      </c>
      <c r="J273" s="35" t="n">
        <v>8.05</v>
      </c>
      <c r="K273" s="6" t="n">
        <v>0</v>
      </c>
      <c r="L273" s="35" t="n">
        <v>-1</v>
      </c>
      <c r="M273" s="6" t="str">
        <f aca="false">IF(I273&lt;=0,"Below 0%",IF(I273&lt;=0.05,"0-5%",IF(I273&lt;=0.1,"5-10%",IF(I273&lt;=0.2,"10-20%",IF(I273&lt;=0.4,"20-40%","Above 40%")))))</f>
        <v>20-40%</v>
      </c>
      <c r="N273" s="6" t="str">
        <f aca="false">IF(AND(H273&gt;=Summary!$B$25,I273&gt;=Summary!$B$26,I273&lt;=Summary!$B$27,J273&gt;=Summary!$B$28,J273&lt;=Summary!$B$29,F273*J273&gt;1),"Yes","No")</f>
        <v>No</v>
      </c>
    </row>
    <row r="274" customFormat="false" ht="15" hidden="false" customHeight="false" outlineLevel="0" collapsed="false">
      <c r="A274" s="6" t="s">
        <v>148</v>
      </c>
      <c r="B274" s="45" t="n">
        <v>41580</v>
      </c>
      <c r="C274" s="6" t="s">
        <v>194</v>
      </c>
      <c r="D274" s="6" t="s">
        <v>172</v>
      </c>
      <c r="E274" s="6" t="s">
        <v>177</v>
      </c>
      <c r="F274" s="34" t="n">
        <v>0.0403251685202122</v>
      </c>
      <c r="G274" s="34" t="n">
        <v>0.0468375474885327</v>
      </c>
      <c r="H274" s="34" t="n">
        <v>-0.00651237896832047</v>
      </c>
      <c r="I274" s="34" t="n">
        <v>-0.1390418439376</v>
      </c>
      <c r="J274" s="35" t="n">
        <v>21.56</v>
      </c>
      <c r="K274" s="6" t="n">
        <v>0</v>
      </c>
      <c r="L274" s="35" t="n">
        <v>-1</v>
      </c>
      <c r="M274" s="6" t="str">
        <f aca="false">IF(I274&lt;=0,"Below 0%",IF(I274&lt;=0.05,"0-5%",IF(I274&lt;=0.1,"5-10%",IF(I274&lt;=0.2,"10-20%",IF(I274&lt;=0.4,"20-40%","Above 40%")))))</f>
        <v>Below 0%</v>
      </c>
      <c r="N274" s="6" t="str">
        <f aca="false">IF(AND(H274&gt;=Summary!$B$25,I274&gt;=Summary!$B$26,I274&lt;=Summary!$B$27,J274&gt;=Summary!$B$28,J274&lt;=Summary!$B$29,F274*J274&gt;1),"Yes","No")</f>
        <v>No</v>
      </c>
    </row>
    <row r="275" customFormat="false" ht="15" hidden="false" customHeight="false" outlineLevel="0" collapsed="false">
      <c r="A275" s="6" t="s">
        <v>148</v>
      </c>
      <c r="B275" s="45" t="n">
        <v>41580</v>
      </c>
      <c r="C275" s="6" t="s">
        <v>188</v>
      </c>
      <c r="D275" s="6" t="s">
        <v>190</v>
      </c>
      <c r="E275" s="6" t="s">
        <v>187</v>
      </c>
      <c r="F275" s="34" t="n">
        <v>0.248357966542244</v>
      </c>
      <c r="G275" s="34" t="n">
        <v>0.161583118319204</v>
      </c>
      <c r="H275" s="34" t="n">
        <v>0.0867748482230401</v>
      </c>
      <c r="I275" s="34" t="n">
        <v>0.537029171894172</v>
      </c>
      <c r="J275" s="35" t="n">
        <v>6.2</v>
      </c>
      <c r="K275" s="6" t="n">
        <v>1</v>
      </c>
      <c r="L275" s="35" t="n">
        <v>5.2</v>
      </c>
      <c r="M275" s="6" t="str">
        <f aca="false">IF(I275&lt;=0,"Below 0%",IF(I275&lt;=0.05,"0-5%",IF(I275&lt;=0.1,"5-10%",IF(I275&lt;=0.2,"10-20%",IF(I275&lt;=0.4,"20-40%","Above 40%")))))</f>
        <v>Above 40%</v>
      </c>
      <c r="N275" s="6" t="str">
        <f aca="false">IF(AND(H275&gt;=Summary!$B$25,I275&gt;=Summary!$B$26,I275&lt;=Summary!$B$27,J275&gt;=Summary!$B$28,J275&lt;=Summary!$B$29,F275*J275&gt;1),"Yes","No")</f>
        <v>No</v>
      </c>
    </row>
    <row r="276" customFormat="false" ht="15" hidden="false" customHeight="false" outlineLevel="0" collapsed="false">
      <c r="A276" s="6" t="s">
        <v>148</v>
      </c>
      <c r="B276" s="45" t="n">
        <v>41580</v>
      </c>
      <c r="C276" s="6" t="s">
        <v>188</v>
      </c>
      <c r="D276" s="6" t="s">
        <v>190</v>
      </c>
      <c r="E276" s="6" t="s">
        <v>174</v>
      </c>
      <c r="F276" s="34" t="n">
        <v>0.186813473701477</v>
      </c>
      <c r="G276" s="34" t="n">
        <v>0.238527460375968</v>
      </c>
      <c r="H276" s="34" t="n">
        <v>-0.0517139866744905</v>
      </c>
      <c r="I276" s="34" t="n">
        <v>-0.216805170327051</v>
      </c>
      <c r="J276" s="35" t="n">
        <v>4.2</v>
      </c>
      <c r="K276" s="6" t="n">
        <v>0</v>
      </c>
      <c r="L276" s="35" t="n">
        <v>-1</v>
      </c>
      <c r="M276" s="6" t="str">
        <f aca="false">IF(I276&lt;=0,"Below 0%",IF(I276&lt;=0.05,"0-5%",IF(I276&lt;=0.1,"5-10%",IF(I276&lt;=0.2,"10-20%",IF(I276&lt;=0.4,"20-40%","Above 40%")))))</f>
        <v>Below 0%</v>
      </c>
      <c r="N276" s="6" t="str">
        <f aca="false">IF(AND(H276&gt;=Summary!$B$25,I276&gt;=Summary!$B$26,I276&lt;=Summary!$B$27,J276&gt;=Summary!$B$28,J276&lt;=Summary!$B$29,F276*J276&gt;1),"Yes","No")</f>
        <v>No</v>
      </c>
    </row>
    <row r="277" customFormat="false" ht="15" hidden="false" customHeight="false" outlineLevel="0" collapsed="false">
      <c r="A277" s="6" t="s">
        <v>148</v>
      </c>
      <c r="B277" s="45" t="n">
        <v>41580</v>
      </c>
      <c r="C277" s="6" t="s">
        <v>188</v>
      </c>
      <c r="D277" s="6" t="s">
        <v>190</v>
      </c>
      <c r="E277" s="6" t="s">
        <v>177</v>
      </c>
      <c r="F277" s="34" t="n">
        <v>0.56482857465744</v>
      </c>
      <c r="G277" s="34" t="n">
        <v>0.599889421304829</v>
      </c>
      <c r="H277" s="34" t="n">
        <v>-0.0350608466473884</v>
      </c>
      <c r="I277" s="34" t="n">
        <v>-0.0584455157937724</v>
      </c>
      <c r="J277" s="35" t="n">
        <v>1.67</v>
      </c>
      <c r="K277" s="6" t="n">
        <v>0</v>
      </c>
      <c r="L277" s="35" t="n">
        <v>-1</v>
      </c>
      <c r="M277" s="6" t="str">
        <f aca="false">IF(I277&lt;=0,"Below 0%",IF(I277&lt;=0.05,"0-5%",IF(I277&lt;=0.1,"5-10%",IF(I277&lt;=0.2,"10-20%",IF(I277&lt;=0.4,"20-40%","Above 40%")))))</f>
        <v>Below 0%</v>
      </c>
      <c r="N277" s="6" t="str">
        <f aca="false">IF(AND(H277&gt;=Summary!$B$25,I277&gt;=Summary!$B$26,I277&lt;=Summary!$B$27,J277&gt;=Summary!$B$28,J277&lt;=Summary!$B$29,F277*J277&gt;1),"Yes","No")</f>
        <v>No</v>
      </c>
    </row>
    <row r="278" customFormat="false" ht="15" hidden="false" customHeight="false" outlineLevel="0" collapsed="false">
      <c r="A278" s="6" t="s">
        <v>148</v>
      </c>
      <c r="B278" s="45" t="n">
        <v>41580</v>
      </c>
      <c r="C278" s="6" t="s">
        <v>192</v>
      </c>
      <c r="D278" s="6" t="s">
        <v>179</v>
      </c>
      <c r="E278" s="6" t="s">
        <v>187</v>
      </c>
      <c r="F278" s="34" t="n">
        <v>0.386372745037079</v>
      </c>
      <c r="G278" s="34" t="n">
        <v>0.295180722891566</v>
      </c>
      <c r="H278" s="34" t="n">
        <v>0.0911920221455126</v>
      </c>
      <c r="I278" s="34" t="n">
        <v>0.308936238288879</v>
      </c>
      <c r="J278" s="35" t="n">
        <v>3.4</v>
      </c>
      <c r="K278" s="6" t="n">
        <v>0</v>
      </c>
      <c r="L278" s="35" t="n">
        <v>-1</v>
      </c>
      <c r="M278" s="6" t="str">
        <f aca="false">IF(I278&lt;=0,"Below 0%",IF(I278&lt;=0.05,"0-5%",IF(I278&lt;=0.1,"5-10%",IF(I278&lt;=0.2,"10-20%",IF(I278&lt;=0.4,"20-40%","Above 40%")))))</f>
        <v>20-40%</v>
      </c>
      <c r="N278" s="6" t="str">
        <f aca="false">IF(AND(H278&gt;=Summary!$B$25,I278&gt;=Summary!$B$26,I278&lt;=Summary!$B$27,J278&gt;=Summary!$B$28,J278&lt;=Summary!$B$29,F278*J278&gt;1),"Yes","No")</f>
        <v>Yes</v>
      </c>
    </row>
    <row r="279" customFormat="false" ht="15" hidden="false" customHeight="false" outlineLevel="0" collapsed="false">
      <c r="A279" s="6" t="s">
        <v>148</v>
      </c>
      <c r="B279" s="45" t="n">
        <v>41580</v>
      </c>
      <c r="C279" s="6" t="s">
        <v>192</v>
      </c>
      <c r="D279" s="6" t="s">
        <v>179</v>
      </c>
      <c r="E279" s="6" t="s">
        <v>174</v>
      </c>
      <c r="F279" s="34" t="n">
        <v>0.217526838183403</v>
      </c>
      <c r="G279" s="34" t="n">
        <v>0.295180722891566</v>
      </c>
      <c r="H279" s="34" t="n">
        <v>-0.0776538847081633</v>
      </c>
      <c r="I279" s="34" t="n">
        <v>-0.263072344113369</v>
      </c>
      <c r="J279" s="35" t="n">
        <v>3.4</v>
      </c>
      <c r="K279" s="6" t="n">
        <v>1</v>
      </c>
      <c r="L279" s="35" t="n">
        <v>2.4</v>
      </c>
      <c r="M279" s="6" t="str">
        <f aca="false">IF(I279&lt;=0,"Below 0%",IF(I279&lt;=0.05,"0-5%",IF(I279&lt;=0.1,"5-10%",IF(I279&lt;=0.2,"10-20%",IF(I279&lt;=0.4,"20-40%","Above 40%")))))</f>
        <v>Below 0%</v>
      </c>
      <c r="N279" s="6" t="str">
        <f aca="false">IF(AND(H279&gt;=Summary!$B$25,I279&gt;=Summary!$B$26,I279&lt;=Summary!$B$27,J279&gt;=Summary!$B$28,J279&lt;=Summary!$B$29,F279*J279&gt;1),"Yes","No")</f>
        <v>No</v>
      </c>
    </row>
    <row r="280" customFormat="false" ht="15" hidden="false" customHeight="false" outlineLevel="0" collapsed="false">
      <c r="A280" s="6" t="s">
        <v>148</v>
      </c>
      <c r="B280" s="45" t="n">
        <v>41580</v>
      </c>
      <c r="C280" s="6" t="s">
        <v>192</v>
      </c>
      <c r="D280" s="6" t="s">
        <v>179</v>
      </c>
      <c r="E280" s="6" t="s">
        <v>177</v>
      </c>
      <c r="F280" s="34" t="n">
        <v>0.396100401878357</v>
      </c>
      <c r="G280" s="34" t="n">
        <v>0.409638554216868</v>
      </c>
      <c r="H280" s="34" t="n">
        <v>-0.0135381523385105</v>
      </c>
      <c r="I280" s="34" t="n">
        <v>-0.033049018944011</v>
      </c>
      <c r="J280" s="35" t="n">
        <v>2.45</v>
      </c>
      <c r="K280" s="6" t="n">
        <v>0</v>
      </c>
      <c r="L280" s="35" t="n">
        <v>-1</v>
      </c>
      <c r="M280" s="6" t="str">
        <f aca="false">IF(I280&lt;=0,"Below 0%",IF(I280&lt;=0.05,"0-5%",IF(I280&lt;=0.1,"5-10%",IF(I280&lt;=0.2,"10-20%",IF(I280&lt;=0.4,"20-40%","Above 40%")))))</f>
        <v>Below 0%</v>
      </c>
      <c r="N280" s="6" t="str">
        <f aca="false">IF(AND(H280&gt;=Summary!$B$25,I280&gt;=Summary!$B$26,I280&lt;=Summary!$B$27,J280&gt;=Summary!$B$28,J280&lt;=Summary!$B$29,F280*J280&gt;1),"Yes","No")</f>
        <v>No</v>
      </c>
    </row>
    <row r="281" customFormat="false" ht="15" hidden="false" customHeight="false" outlineLevel="0" collapsed="false">
      <c r="A281" s="6" t="s">
        <v>148</v>
      </c>
      <c r="B281" s="45" t="n">
        <v>41580</v>
      </c>
      <c r="C281" s="6" t="s">
        <v>178</v>
      </c>
      <c r="D281" s="6" t="s">
        <v>180</v>
      </c>
      <c r="E281" s="6" t="s">
        <v>187</v>
      </c>
      <c r="F281" s="34" t="n">
        <v>0.546985805034638</v>
      </c>
      <c r="G281" s="34" t="n">
        <v>0.630377645594135</v>
      </c>
      <c r="H281" s="34" t="n">
        <v>-0.0833918405594972</v>
      </c>
      <c r="I281" s="34" t="n">
        <v>-0.132288702085716</v>
      </c>
      <c r="J281" s="35" t="n">
        <v>1.6</v>
      </c>
      <c r="K281" s="6" t="n">
        <v>1</v>
      </c>
      <c r="L281" s="35" t="n">
        <v>0.6</v>
      </c>
      <c r="M281" s="6" t="str">
        <f aca="false">IF(I281&lt;=0,"Below 0%",IF(I281&lt;=0.05,"0-5%",IF(I281&lt;=0.1,"5-10%",IF(I281&lt;=0.2,"10-20%",IF(I281&lt;=0.4,"20-40%","Above 40%")))))</f>
        <v>Below 0%</v>
      </c>
      <c r="N281" s="6" t="str">
        <f aca="false">IF(AND(H281&gt;=Summary!$B$25,I281&gt;=Summary!$B$26,I281&lt;=Summary!$B$27,J281&gt;=Summary!$B$28,J281&lt;=Summary!$B$29,F281*J281&gt;1),"Yes","No")</f>
        <v>No</v>
      </c>
    </row>
    <row r="282" customFormat="false" ht="15" hidden="false" customHeight="false" outlineLevel="0" collapsed="false">
      <c r="A282" s="6" t="s">
        <v>148</v>
      </c>
      <c r="B282" s="45" t="n">
        <v>41580</v>
      </c>
      <c r="C282" s="6" t="s">
        <v>178</v>
      </c>
      <c r="D282" s="6" t="s">
        <v>180</v>
      </c>
      <c r="E282" s="6" t="s">
        <v>174</v>
      </c>
      <c r="F282" s="34" t="n">
        <v>0.256637841463089</v>
      </c>
      <c r="G282" s="34" t="n">
        <v>0.232397288698299</v>
      </c>
      <c r="H282" s="34" t="n">
        <v>0.0242405527647905</v>
      </c>
      <c r="I282" s="34" t="n">
        <v>0.104306521390875</v>
      </c>
      <c r="J282" s="35" t="n">
        <v>4.34</v>
      </c>
      <c r="K282" s="6" t="n">
        <v>0</v>
      </c>
      <c r="L282" s="35" t="n">
        <v>-1</v>
      </c>
      <c r="M282" s="6" t="str">
        <f aca="false">IF(I282&lt;=0,"Below 0%",IF(I282&lt;=0.05,"0-5%",IF(I282&lt;=0.1,"5-10%",IF(I282&lt;=0.2,"10-20%",IF(I282&lt;=0.4,"20-40%","Above 40%")))))</f>
        <v>10-20%</v>
      </c>
      <c r="N282" s="6" t="str">
        <f aca="false">IF(AND(H282&gt;=Summary!$B$25,I282&gt;=Summary!$B$26,I282&lt;=Summary!$B$27,J282&gt;=Summary!$B$28,J282&lt;=Summary!$B$29,F282*J282&gt;1),"Yes","No")</f>
        <v>No</v>
      </c>
    </row>
    <row r="283" customFormat="false" ht="15" hidden="false" customHeight="false" outlineLevel="0" collapsed="false">
      <c r="A283" s="6" t="s">
        <v>148</v>
      </c>
      <c r="B283" s="45" t="n">
        <v>41580</v>
      </c>
      <c r="C283" s="6" t="s">
        <v>178</v>
      </c>
      <c r="D283" s="6" t="s">
        <v>180</v>
      </c>
      <c r="E283" s="6" t="s">
        <v>177</v>
      </c>
      <c r="F283" s="34" t="n">
        <v>0.196376368403435</v>
      </c>
      <c r="G283" s="34" t="n">
        <v>0.137225065707567</v>
      </c>
      <c r="H283" s="34" t="n">
        <v>0.059151302695868</v>
      </c>
      <c r="I283" s="34" t="n">
        <v>0.431053192730272</v>
      </c>
      <c r="J283" s="35" t="n">
        <v>7.35</v>
      </c>
      <c r="K283" s="6" t="n">
        <v>0</v>
      </c>
      <c r="L283" s="35" t="n">
        <v>-1</v>
      </c>
      <c r="M283" s="6" t="str">
        <f aca="false">IF(I283&lt;=0,"Below 0%",IF(I283&lt;=0.05,"0-5%",IF(I283&lt;=0.1,"5-10%",IF(I283&lt;=0.2,"10-20%",IF(I283&lt;=0.4,"20-40%","Above 40%")))))</f>
        <v>Above 40%</v>
      </c>
      <c r="N283" s="6" t="str">
        <f aca="false">IF(AND(H283&gt;=Summary!$B$25,I283&gt;=Summary!$B$26,I283&lt;=Summary!$B$27,J283&gt;=Summary!$B$28,J283&lt;=Summary!$B$29,F283*J283&gt;1),"Yes","No")</f>
        <v>No</v>
      </c>
    </row>
    <row r="284" customFormat="false" ht="15" hidden="false" customHeight="false" outlineLevel="0" collapsed="false">
      <c r="A284" s="6" t="s">
        <v>148</v>
      </c>
      <c r="B284" s="45" t="n">
        <v>41580</v>
      </c>
      <c r="C284" s="6" t="s">
        <v>189</v>
      </c>
      <c r="D284" s="6" t="s">
        <v>182</v>
      </c>
      <c r="E284" s="6" t="s">
        <v>187</v>
      </c>
      <c r="F284" s="34" t="n">
        <v>0.532763600349426</v>
      </c>
      <c r="G284" s="34" t="n">
        <v>0.443602548648183</v>
      </c>
      <c r="H284" s="34" t="n">
        <v>0.0891610517012431</v>
      </c>
      <c r="I284" s="34" t="n">
        <v>0.200993100632422</v>
      </c>
      <c r="J284" s="35" t="n">
        <v>2.25</v>
      </c>
      <c r="K284" s="6" t="n">
        <v>0</v>
      </c>
      <c r="L284" s="35" t="n">
        <v>-1</v>
      </c>
      <c r="M284" s="6" t="str">
        <f aca="false">IF(I284&lt;=0,"Below 0%",IF(I284&lt;=0.05,"0-5%",IF(I284&lt;=0.1,"5-10%",IF(I284&lt;=0.2,"10-20%",IF(I284&lt;=0.4,"20-40%","Above 40%")))))</f>
        <v>20-40%</v>
      </c>
      <c r="N284" s="6" t="str">
        <f aca="false">IF(AND(H284&gt;=Summary!$B$25,I284&gt;=Summary!$B$26,I284&lt;=Summary!$B$27,J284&gt;=Summary!$B$28,J284&lt;=Summary!$B$29,F284*J284&gt;1),"Yes","No")</f>
        <v>Yes</v>
      </c>
    </row>
    <row r="285" customFormat="false" ht="15" hidden="false" customHeight="false" outlineLevel="0" collapsed="false">
      <c r="A285" s="6" t="s">
        <v>148</v>
      </c>
      <c r="B285" s="45" t="n">
        <v>41580</v>
      </c>
      <c r="C285" s="6" t="s">
        <v>189</v>
      </c>
      <c r="D285" s="6" t="s">
        <v>182</v>
      </c>
      <c r="E285" s="6" t="s">
        <v>174</v>
      </c>
      <c r="F285" s="34" t="n">
        <v>0.30303630232811</v>
      </c>
      <c r="G285" s="34" t="n">
        <v>0.285173066988118</v>
      </c>
      <c r="H285" s="34" t="n">
        <v>0.017863235339992</v>
      </c>
      <c r="I285" s="34" t="n">
        <v>0.0626399804464572</v>
      </c>
      <c r="J285" s="35" t="n">
        <v>3.5</v>
      </c>
      <c r="K285" s="6" t="n">
        <v>1</v>
      </c>
      <c r="L285" s="35" t="n">
        <v>2.5</v>
      </c>
      <c r="M285" s="6" t="str">
        <f aca="false">IF(I285&lt;=0,"Below 0%",IF(I285&lt;=0.05,"0-5%",IF(I285&lt;=0.1,"5-10%",IF(I285&lt;=0.2,"10-20%",IF(I285&lt;=0.4,"20-40%","Above 40%")))))</f>
        <v>5-10%</v>
      </c>
      <c r="N285" s="6" t="str">
        <f aca="false">IF(AND(H285&gt;=Summary!$B$25,I285&gt;=Summary!$B$26,I285&lt;=Summary!$B$27,J285&gt;=Summary!$B$28,J285&lt;=Summary!$B$29,F285*J285&gt;1),"Yes","No")</f>
        <v>No</v>
      </c>
    </row>
    <row r="286" customFormat="false" ht="15" hidden="false" customHeight="false" outlineLevel="0" collapsed="false">
      <c r="A286" s="6" t="s">
        <v>148</v>
      </c>
      <c r="B286" s="45" t="n">
        <v>41580</v>
      </c>
      <c r="C286" s="6" t="s">
        <v>189</v>
      </c>
      <c r="D286" s="6" t="s">
        <v>182</v>
      </c>
      <c r="E286" s="6" t="s">
        <v>177</v>
      </c>
      <c r="F286" s="34" t="n">
        <v>0.164200112223625</v>
      </c>
      <c r="G286" s="34" t="n">
        <v>0.271224384363699</v>
      </c>
      <c r="H286" s="34" t="n">
        <v>-0.107024272140074</v>
      </c>
      <c r="I286" s="34" t="n">
        <v>-0.394596792582482</v>
      </c>
      <c r="J286" s="35" t="n">
        <v>3.68</v>
      </c>
      <c r="K286" s="6" t="n">
        <v>0</v>
      </c>
      <c r="L286" s="35" t="n">
        <v>-1</v>
      </c>
      <c r="M286" s="6" t="str">
        <f aca="false">IF(I286&lt;=0,"Below 0%",IF(I286&lt;=0.05,"0-5%",IF(I286&lt;=0.1,"5-10%",IF(I286&lt;=0.2,"10-20%",IF(I286&lt;=0.4,"20-40%","Above 40%")))))</f>
        <v>Below 0%</v>
      </c>
      <c r="N286" s="6" t="str">
        <f aca="false">IF(AND(H286&gt;=Summary!$B$25,I286&gt;=Summary!$B$26,I286&lt;=Summary!$B$27,J286&gt;=Summary!$B$28,J286&lt;=Summary!$B$29,F286*J286&gt;1),"Yes","No")</f>
        <v>No</v>
      </c>
    </row>
    <row r="287" customFormat="false" ht="15" hidden="false" customHeight="false" outlineLevel="0" collapsed="false">
      <c r="A287" s="6" t="s">
        <v>148</v>
      </c>
      <c r="B287" s="45" t="n">
        <v>41581</v>
      </c>
      <c r="C287" s="6" t="s">
        <v>193</v>
      </c>
      <c r="D287" s="6" t="s">
        <v>175</v>
      </c>
      <c r="E287" s="6" t="s">
        <v>187</v>
      </c>
      <c r="F287" s="34" t="n">
        <v>0.43103501200676</v>
      </c>
      <c r="G287" s="34" t="n">
        <v>0.279258297925297</v>
      </c>
      <c r="H287" s="34" t="n">
        <v>0.151776714081463</v>
      </c>
      <c r="I287" s="34" t="n">
        <v>0.543499388233271</v>
      </c>
      <c r="J287" s="35" t="n">
        <v>3.55</v>
      </c>
      <c r="K287" s="6" t="n">
        <v>1</v>
      </c>
      <c r="L287" s="35" t="n">
        <v>2.55</v>
      </c>
      <c r="M287" s="6" t="str">
        <f aca="false">IF(I287&lt;=0,"Below 0%",IF(I287&lt;=0.05,"0-5%",IF(I287&lt;=0.1,"5-10%",IF(I287&lt;=0.2,"10-20%",IF(I287&lt;=0.4,"20-40%","Above 40%")))))</f>
        <v>Above 40%</v>
      </c>
      <c r="N287" s="6" t="str">
        <f aca="false">IF(AND(H287&gt;=Summary!$B$25,I287&gt;=Summary!$B$26,I287&lt;=Summary!$B$27,J287&gt;=Summary!$B$28,J287&lt;=Summary!$B$29,F287*J287&gt;1),"Yes","No")</f>
        <v>No</v>
      </c>
    </row>
    <row r="288" customFormat="false" ht="15" hidden="false" customHeight="false" outlineLevel="0" collapsed="false">
      <c r="A288" s="6" t="s">
        <v>148</v>
      </c>
      <c r="B288" s="45" t="n">
        <v>41581</v>
      </c>
      <c r="C288" s="6" t="s">
        <v>193</v>
      </c>
      <c r="D288" s="6" t="s">
        <v>175</v>
      </c>
      <c r="E288" s="6" t="s">
        <v>174</v>
      </c>
      <c r="F288" s="34" t="n">
        <v>0.25601202249527</v>
      </c>
      <c r="G288" s="34" t="n">
        <v>0.291578516951413</v>
      </c>
      <c r="H288" s="34" t="n">
        <v>-0.0355664944561427</v>
      </c>
      <c r="I288" s="34" t="n">
        <v>-0.121979132166549</v>
      </c>
      <c r="J288" s="35" t="n">
        <v>3.4</v>
      </c>
      <c r="K288" s="6" t="n">
        <v>0</v>
      </c>
      <c r="L288" s="35" t="n">
        <v>-1</v>
      </c>
      <c r="M288" s="6" t="str">
        <f aca="false">IF(I288&lt;=0,"Below 0%",IF(I288&lt;=0.05,"0-5%",IF(I288&lt;=0.1,"5-10%",IF(I288&lt;=0.2,"10-20%",IF(I288&lt;=0.4,"20-40%","Above 40%")))))</f>
        <v>Below 0%</v>
      </c>
      <c r="N288" s="6" t="str">
        <f aca="false">IF(AND(H288&gt;=Summary!$B$25,I288&gt;=Summary!$B$26,I288&lt;=Summary!$B$27,J288&gt;=Summary!$B$28,J288&lt;=Summary!$B$29,F288*J288&gt;1),"Yes","No")</f>
        <v>No</v>
      </c>
    </row>
    <row r="289" customFormat="false" ht="15" hidden="false" customHeight="false" outlineLevel="0" collapsed="false">
      <c r="A289" s="6" t="s">
        <v>148</v>
      </c>
      <c r="B289" s="45" t="n">
        <v>41581</v>
      </c>
      <c r="C289" s="6" t="s">
        <v>193</v>
      </c>
      <c r="D289" s="6" t="s">
        <v>175</v>
      </c>
      <c r="E289" s="6" t="s">
        <v>177</v>
      </c>
      <c r="F289" s="34" t="n">
        <v>0.312952935695648</v>
      </c>
      <c r="G289" s="34" t="n">
        <v>0.429163185123291</v>
      </c>
      <c r="H289" s="34" t="n">
        <v>-0.116210249427643</v>
      </c>
      <c r="I289" s="34" t="n">
        <v>-0.270783360399979</v>
      </c>
      <c r="J289" s="35" t="n">
        <v>2.31</v>
      </c>
      <c r="K289" s="6" t="n">
        <v>0</v>
      </c>
      <c r="L289" s="35" t="n">
        <v>-1</v>
      </c>
      <c r="M289" s="6" t="str">
        <f aca="false">IF(I289&lt;=0,"Below 0%",IF(I289&lt;=0.05,"0-5%",IF(I289&lt;=0.1,"5-10%",IF(I289&lt;=0.2,"10-20%",IF(I289&lt;=0.4,"20-40%","Above 40%")))))</f>
        <v>Below 0%</v>
      </c>
      <c r="N289" s="6" t="str">
        <f aca="false">IF(AND(H289&gt;=Summary!$B$25,I289&gt;=Summary!$B$26,I289&lt;=Summary!$B$27,J289&gt;=Summary!$B$28,J289&lt;=Summary!$B$29,F289*J289&gt;1),"Yes","No")</f>
        <v>No</v>
      </c>
    </row>
    <row r="290" customFormat="false" ht="15" hidden="false" customHeight="false" outlineLevel="0" collapsed="false">
      <c r="A290" s="6" t="s">
        <v>148</v>
      </c>
      <c r="B290" s="45" t="n">
        <v>41581</v>
      </c>
      <c r="C290" s="6" t="s">
        <v>173</v>
      </c>
      <c r="D290" s="6" t="s">
        <v>181</v>
      </c>
      <c r="E290" s="6" t="s">
        <v>187</v>
      </c>
      <c r="F290" s="34" t="n">
        <v>0.404175400733948</v>
      </c>
      <c r="G290" s="34" t="n">
        <v>0.389015729937288</v>
      </c>
      <c r="H290" s="34" t="n">
        <v>0.01515967079666</v>
      </c>
      <c r="I290" s="34" t="n">
        <v>0.0389693002879441</v>
      </c>
      <c r="J290" s="35" t="n">
        <v>2.54</v>
      </c>
      <c r="K290" s="6" t="n">
        <v>0</v>
      </c>
      <c r="L290" s="35" t="n">
        <v>-1</v>
      </c>
      <c r="M290" s="6" t="str">
        <f aca="false">IF(I290&lt;=0,"Below 0%",IF(I290&lt;=0.05,"0-5%",IF(I290&lt;=0.1,"5-10%",IF(I290&lt;=0.2,"10-20%",IF(I290&lt;=0.4,"20-40%","Above 40%")))))</f>
        <v>0-5%</v>
      </c>
      <c r="N290" s="6" t="str">
        <f aca="false">IF(AND(H290&gt;=Summary!$B$25,I290&gt;=Summary!$B$26,I290&lt;=Summary!$B$27,J290&gt;=Summary!$B$28,J290&lt;=Summary!$B$29,F290*J290&gt;1),"Yes","No")</f>
        <v>No</v>
      </c>
    </row>
    <row r="291" customFormat="false" ht="15" hidden="false" customHeight="false" outlineLevel="0" collapsed="false">
      <c r="A291" s="6" t="s">
        <v>148</v>
      </c>
      <c r="B291" s="45" t="n">
        <v>41581</v>
      </c>
      <c r="C291" s="6" t="s">
        <v>173</v>
      </c>
      <c r="D291" s="6" t="s">
        <v>181</v>
      </c>
      <c r="E291" s="6" t="s">
        <v>174</v>
      </c>
      <c r="F291" s="34" t="n">
        <v>0.425362765789032</v>
      </c>
      <c r="G291" s="34" t="n">
        <v>0.288075788350062</v>
      </c>
      <c r="H291" s="34" t="n">
        <v>0.137286977438971</v>
      </c>
      <c r="I291" s="34" t="n">
        <v>0.476565483775205</v>
      </c>
      <c r="J291" s="35" t="n">
        <v>3.43</v>
      </c>
      <c r="K291" s="6" t="n">
        <v>1</v>
      </c>
      <c r="L291" s="35" t="n">
        <v>2.43</v>
      </c>
      <c r="M291" s="6" t="str">
        <f aca="false">IF(I291&lt;=0,"Below 0%",IF(I291&lt;=0.05,"0-5%",IF(I291&lt;=0.1,"5-10%",IF(I291&lt;=0.2,"10-20%",IF(I291&lt;=0.4,"20-40%","Above 40%")))))</f>
        <v>Above 40%</v>
      </c>
      <c r="N291" s="6" t="str">
        <f aca="false">IF(AND(H291&gt;=Summary!$B$25,I291&gt;=Summary!$B$26,I291&lt;=Summary!$B$27,J291&gt;=Summary!$B$28,J291&lt;=Summary!$B$29,F291*J291&gt;1),"Yes","No")</f>
        <v>No</v>
      </c>
    </row>
    <row r="292" customFormat="false" ht="15" hidden="false" customHeight="false" outlineLevel="0" collapsed="false">
      <c r="A292" s="6" t="s">
        <v>148</v>
      </c>
      <c r="B292" s="45" t="n">
        <v>41581</v>
      </c>
      <c r="C292" s="6" t="s">
        <v>173</v>
      </c>
      <c r="D292" s="6" t="s">
        <v>181</v>
      </c>
      <c r="E292" s="6" t="s">
        <v>177</v>
      </c>
      <c r="F292" s="34" t="n">
        <v>0.170461818575859</v>
      </c>
      <c r="G292" s="34" t="n">
        <v>0.322908481712651</v>
      </c>
      <c r="H292" s="34" t="n">
        <v>-0.152446663136792</v>
      </c>
      <c r="I292" s="34" t="n">
        <v>-0.472104858714893</v>
      </c>
      <c r="J292" s="35" t="n">
        <v>3.06</v>
      </c>
      <c r="K292" s="6" t="n">
        <v>0</v>
      </c>
      <c r="L292" s="35" t="n">
        <v>-1</v>
      </c>
      <c r="M292" s="6" t="str">
        <f aca="false">IF(I292&lt;=0,"Below 0%",IF(I292&lt;=0.05,"0-5%",IF(I292&lt;=0.1,"5-10%",IF(I292&lt;=0.2,"10-20%",IF(I292&lt;=0.4,"20-40%","Above 40%")))))</f>
        <v>Below 0%</v>
      </c>
      <c r="N292" s="6" t="str">
        <f aca="false">IF(AND(H292&gt;=Summary!$B$25,I292&gt;=Summary!$B$26,I292&lt;=Summary!$B$27,J292&gt;=Summary!$B$28,J292&lt;=Summary!$B$29,F292*J292&gt;1),"Yes","No")</f>
        <v>No</v>
      </c>
    </row>
    <row r="293" customFormat="false" ht="15" hidden="false" customHeight="false" outlineLevel="0" collapsed="false">
      <c r="A293" s="6" t="s">
        <v>148</v>
      </c>
      <c r="B293" s="45" t="n">
        <v>41587</v>
      </c>
      <c r="C293" s="6" t="s">
        <v>182</v>
      </c>
      <c r="D293" s="6" t="s">
        <v>193</v>
      </c>
      <c r="E293" s="6" t="s">
        <v>187</v>
      </c>
      <c r="F293" s="34" t="n">
        <v>0.603439748287201</v>
      </c>
      <c r="G293" s="34" t="n">
        <v>0.484072100668858</v>
      </c>
      <c r="H293" s="34" t="n">
        <v>0.119367647618343</v>
      </c>
      <c r="I293" s="34" t="n">
        <v>0.246590636918361</v>
      </c>
      <c r="J293" s="35" t="n">
        <v>2.05</v>
      </c>
      <c r="K293" s="6" t="n">
        <v>1</v>
      </c>
      <c r="L293" s="35" t="n">
        <v>1.05</v>
      </c>
      <c r="M293" s="6" t="str">
        <f aca="false">IF(I293&lt;=0,"Below 0%",IF(I293&lt;=0.05,"0-5%",IF(I293&lt;=0.1,"5-10%",IF(I293&lt;=0.2,"10-20%",IF(I293&lt;=0.4,"20-40%","Above 40%")))))</f>
        <v>20-40%</v>
      </c>
      <c r="N293" s="6" t="str">
        <f aca="false">IF(AND(H293&gt;=Summary!$B$25,I293&gt;=Summary!$B$26,I293&lt;=Summary!$B$27,J293&gt;=Summary!$B$28,J293&lt;=Summary!$B$29,F293*J293&gt;1),"Yes","No")</f>
        <v>Yes</v>
      </c>
    </row>
    <row r="294" customFormat="false" ht="15" hidden="false" customHeight="false" outlineLevel="0" collapsed="false">
      <c r="A294" s="6" t="s">
        <v>148</v>
      </c>
      <c r="B294" s="45" t="n">
        <v>41587</v>
      </c>
      <c r="C294" s="6" t="s">
        <v>182</v>
      </c>
      <c r="D294" s="6" t="s">
        <v>193</v>
      </c>
      <c r="E294" s="6" t="s">
        <v>174</v>
      </c>
      <c r="F294" s="34" t="n">
        <v>0.199969619512558</v>
      </c>
      <c r="G294" s="34" t="n">
        <v>0.283527944677474</v>
      </c>
      <c r="H294" s="34" t="n">
        <v>-0.0835583251649162</v>
      </c>
      <c r="I294" s="34" t="n">
        <v>-0.294709310787575</v>
      </c>
      <c r="J294" s="35" t="n">
        <v>3.5</v>
      </c>
      <c r="K294" s="6" t="n">
        <v>0</v>
      </c>
      <c r="L294" s="35" t="n">
        <v>-1</v>
      </c>
      <c r="M294" s="6" t="str">
        <f aca="false">IF(I294&lt;=0,"Below 0%",IF(I294&lt;=0.05,"0-5%",IF(I294&lt;=0.1,"5-10%",IF(I294&lt;=0.2,"10-20%",IF(I294&lt;=0.4,"20-40%","Above 40%")))))</f>
        <v>Below 0%</v>
      </c>
      <c r="N294" s="6" t="str">
        <f aca="false">IF(AND(H294&gt;=Summary!$B$25,I294&gt;=Summary!$B$26,I294&lt;=Summary!$B$27,J294&gt;=Summary!$B$28,J294&lt;=Summary!$B$29,F294*J294&gt;1),"Yes","No")</f>
        <v>No</v>
      </c>
    </row>
    <row r="295" customFormat="false" ht="15" hidden="false" customHeight="false" outlineLevel="0" collapsed="false">
      <c r="A295" s="6" t="s">
        <v>148</v>
      </c>
      <c r="B295" s="45" t="n">
        <v>41587</v>
      </c>
      <c r="C295" s="6" t="s">
        <v>182</v>
      </c>
      <c r="D295" s="6" t="s">
        <v>193</v>
      </c>
      <c r="E295" s="6" t="s">
        <v>177</v>
      </c>
      <c r="F295" s="34" t="n">
        <v>0.196590662002564</v>
      </c>
      <c r="G295" s="34" t="n">
        <v>0.232399954653667</v>
      </c>
      <c r="H295" s="34" t="n">
        <v>-0.0358092926511039</v>
      </c>
      <c r="I295" s="34" t="n">
        <v>-0.154084766085555</v>
      </c>
      <c r="J295" s="35" t="n">
        <v>4.27</v>
      </c>
      <c r="K295" s="6" t="n">
        <v>0</v>
      </c>
      <c r="L295" s="35" t="n">
        <v>-1</v>
      </c>
      <c r="M295" s="6" t="str">
        <f aca="false">IF(I295&lt;=0,"Below 0%",IF(I295&lt;=0.05,"0-5%",IF(I295&lt;=0.1,"5-10%",IF(I295&lt;=0.2,"10-20%",IF(I295&lt;=0.4,"20-40%","Above 40%")))))</f>
        <v>Below 0%</v>
      </c>
      <c r="N295" s="6" t="str">
        <f aca="false">IF(AND(H295&gt;=Summary!$B$25,I295&gt;=Summary!$B$26,I295&lt;=Summary!$B$27,J295&gt;=Summary!$B$28,J295&lt;=Summary!$B$29,F295*J295&gt;1),"Yes","No")</f>
        <v>No</v>
      </c>
    </row>
    <row r="296" customFormat="false" ht="15" hidden="false" customHeight="false" outlineLevel="0" collapsed="false">
      <c r="A296" s="6" t="s">
        <v>148</v>
      </c>
      <c r="B296" s="45" t="n">
        <v>41587</v>
      </c>
      <c r="C296" s="6" t="s">
        <v>190</v>
      </c>
      <c r="D296" s="6" t="s">
        <v>178</v>
      </c>
      <c r="E296" s="6" t="s">
        <v>187</v>
      </c>
      <c r="F296" s="34" t="n">
        <v>0.812244415283203</v>
      </c>
      <c r="G296" s="34" t="n">
        <v>0.752648206653039</v>
      </c>
      <c r="H296" s="34" t="n">
        <v>0.0595962086301646</v>
      </c>
      <c r="I296" s="34" t="n">
        <v>0.0791820243552879</v>
      </c>
      <c r="J296" s="35" t="n">
        <v>1.32</v>
      </c>
      <c r="K296" s="6" t="n">
        <v>0</v>
      </c>
      <c r="L296" s="35" t="n">
        <v>-1</v>
      </c>
      <c r="M296" s="6" t="str">
        <f aca="false">IF(I296&lt;=0,"Below 0%",IF(I296&lt;=0.05,"0-5%",IF(I296&lt;=0.1,"5-10%",IF(I296&lt;=0.2,"10-20%",IF(I296&lt;=0.4,"20-40%","Above 40%")))))</f>
        <v>5-10%</v>
      </c>
      <c r="N296" s="6" t="str">
        <f aca="false">IF(AND(H296&gt;=Summary!$B$25,I296&gt;=Summary!$B$26,I296&lt;=Summary!$B$27,J296&gt;=Summary!$B$28,J296&lt;=Summary!$B$29,F296*J296&gt;1),"Yes","No")</f>
        <v>No</v>
      </c>
    </row>
    <row r="297" customFormat="false" ht="15" hidden="false" customHeight="false" outlineLevel="0" collapsed="false">
      <c r="A297" s="6" t="s">
        <v>148</v>
      </c>
      <c r="B297" s="45" t="n">
        <v>41587</v>
      </c>
      <c r="C297" s="6" t="s">
        <v>190</v>
      </c>
      <c r="D297" s="6" t="s">
        <v>178</v>
      </c>
      <c r="E297" s="6" t="s">
        <v>174</v>
      </c>
      <c r="F297" s="34" t="n">
        <v>0.123412437736988</v>
      </c>
      <c r="G297" s="34" t="n">
        <v>0.165582605463669</v>
      </c>
      <c r="H297" s="34" t="n">
        <v>-0.0421701677266804</v>
      </c>
      <c r="I297" s="34" t="n">
        <v>-0.254677522488515</v>
      </c>
      <c r="J297" s="35" t="n">
        <v>6</v>
      </c>
      <c r="K297" s="6" t="n">
        <v>1</v>
      </c>
      <c r="L297" s="35" t="n">
        <v>5</v>
      </c>
      <c r="M297" s="6" t="str">
        <f aca="false">IF(I297&lt;=0,"Below 0%",IF(I297&lt;=0.05,"0-5%",IF(I297&lt;=0.1,"5-10%",IF(I297&lt;=0.2,"10-20%",IF(I297&lt;=0.4,"20-40%","Above 40%")))))</f>
        <v>Below 0%</v>
      </c>
      <c r="N297" s="6" t="str">
        <f aca="false">IF(AND(H297&gt;=Summary!$B$25,I297&gt;=Summary!$B$26,I297&lt;=Summary!$B$27,J297&gt;=Summary!$B$28,J297&lt;=Summary!$B$29,F297*J297&gt;1),"Yes","No")</f>
        <v>No</v>
      </c>
    </row>
    <row r="298" customFormat="false" ht="15" hidden="false" customHeight="false" outlineLevel="0" collapsed="false">
      <c r="A298" s="6" t="s">
        <v>148</v>
      </c>
      <c r="B298" s="45" t="n">
        <v>41587</v>
      </c>
      <c r="C298" s="6" t="s">
        <v>190</v>
      </c>
      <c r="D298" s="6" t="s">
        <v>178</v>
      </c>
      <c r="E298" s="6" t="s">
        <v>177</v>
      </c>
      <c r="F298" s="34" t="n">
        <v>0.0643431320786476</v>
      </c>
      <c r="G298" s="34" t="n">
        <v>0.0817691878832931</v>
      </c>
      <c r="H298" s="34" t="n">
        <v>-0.0174260558046455</v>
      </c>
      <c r="I298" s="34" t="n">
        <v>-0.213112741556357</v>
      </c>
      <c r="J298" s="35" t="n">
        <v>12.15</v>
      </c>
      <c r="K298" s="6" t="n">
        <v>0</v>
      </c>
      <c r="L298" s="35" t="n">
        <v>-1</v>
      </c>
      <c r="M298" s="6" t="str">
        <f aca="false">IF(I298&lt;=0,"Below 0%",IF(I298&lt;=0.05,"0-5%",IF(I298&lt;=0.1,"5-10%",IF(I298&lt;=0.2,"10-20%",IF(I298&lt;=0.4,"20-40%","Above 40%")))))</f>
        <v>Below 0%</v>
      </c>
      <c r="N298" s="6" t="str">
        <f aca="false">IF(AND(H298&gt;=Summary!$B$25,I298&gt;=Summary!$B$26,I298&lt;=Summary!$B$27,J298&gt;=Summary!$B$28,J298&lt;=Summary!$B$29,F298*J298&gt;1),"Yes","No")</f>
        <v>No</v>
      </c>
    </row>
    <row r="299" customFormat="false" ht="15" hidden="false" customHeight="false" outlineLevel="0" collapsed="false">
      <c r="A299" s="6" t="s">
        <v>148</v>
      </c>
      <c r="B299" s="45" t="n">
        <v>41587</v>
      </c>
      <c r="C299" s="6" t="s">
        <v>180</v>
      </c>
      <c r="D299" s="6" t="s">
        <v>173</v>
      </c>
      <c r="E299" s="6" t="s">
        <v>187</v>
      </c>
      <c r="F299" s="34" t="n">
        <v>0.215153872966766</v>
      </c>
      <c r="G299" s="34" t="n">
        <v>0.152135312329266</v>
      </c>
      <c r="H299" s="34" t="n">
        <v>0.0630185606375003</v>
      </c>
      <c r="I299" s="34" t="n">
        <v>0.414227043496052</v>
      </c>
      <c r="J299" s="35" t="n">
        <v>6.5</v>
      </c>
      <c r="K299" s="6" t="n">
        <v>0</v>
      </c>
      <c r="L299" s="35" t="n">
        <v>-1</v>
      </c>
      <c r="M299" s="6" t="str">
        <f aca="false">IF(I299&lt;=0,"Below 0%",IF(I299&lt;=0.05,"0-5%",IF(I299&lt;=0.1,"5-10%",IF(I299&lt;=0.2,"10-20%",IF(I299&lt;=0.4,"20-40%","Above 40%")))))</f>
        <v>Above 40%</v>
      </c>
      <c r="N299" s="6" t="str">
        <f aca="false">IF(AND(H299&gt;=Summary!$B$25,I299&gt;=Summary!$B$26,I299&lt;=Summary!$B$27,J299&gt;=Summary!$B$28,J299&lt;=Summary!$B$29,F299*J299&gt;1),"Yes","No")</f>
        <v>No</v>
      </c>
    </row>
    <row r="300" customFormat="false" ht="15" hidden="false" customHeight="false" outlineLevel="0" collapsed="false">
      <c r="A300" s="6" t="s">
        <v>148</v>
      </c>
      <c r="B300" s="45" t="n">
        <v>41587</v>
      </c>
      <c r="C300" s="6" t="s">
        <v>180</v>
      </c>
      <c r="D300" s="6" t="s">
        <v>173</v>
      </c>
      <c r="E300" s="6" t="s">
        <v>174</v>
      </c>
      <c r="F300" s="34" t="n">
        <v>0.226208165287972</v>
      </c>
      <c r="G300" s="34" t="n">
        <v>0.241190129302495</v>
      </c>
      <c r="H300" s="34" t="n">
        <v>-0.0149819640145235</v>
      </c>
      <c r="I300" s="34" t="n">
        <v>-0.0621168206918346</v>
      </c>
      <c r="J300" s="35" t="n">
        <v>4.1</v>
      </c>
      <c r="K300" s="6" t="n">
        <v>1</v>
      </c>
      <c r="L300" s="35" t="n">
        <v>3.1</v>
      </c>
      <c r="M300" s="6" t="str">
        <f aca="false">IF(I300&lt;=0,"Below 0%",IF(I300&lt;=0.05,"0-5%",IF(I300&lt;=0.1,"5-10%",IF(I300&lt;=0.2,"10-20%",IF(I300&lt;=0.4,"20-40%","Above 40%")))))</f>
        <v>Below 0%</v>
      </c>
      <c r="N300" s="6" t="str">
        <f aca="false">IF(AND(H300&gt;=Summary!$B$25,I300&gt;=Summary!$B$26,I300&lt;=Summary!$B$27,J300&gt;=Summary!$B$28,J300&lt;=Summary!$B$29,F300*J300&gt;1),"Yes","No")</f>
        <v>No</v>
      </c>
    </row>
    <row r="301" customFormat="false" ht="15" hidden="false" customHeight="false" outlineLevel="0" collapsed="false">
      <c r="A301" s="6" t="s">
        <v>148</v>
      </c>
      <c r="B301" s="45" t="n">
        <v>41587</v>
      </c>
      <c r="C301" s="6" t="s">
        <v>180</v>
      </c>
      <c r="D301" s="6" t="s">
        <v>173</v>
      </c>
      <c r="E301" s="6" t="s">
        <v>177</v>
      </c>
      <c r="F301" s="34" t="n">
        <v>0.558637976646423</v>
      </c>
      <c r="G301" s="34" t="n">
        <v>0.606674558368239</v>
      </c>
      <c r="H301" s="34" t="n">
        <v>-0.0480365817218156</v>
      </c>
      <c r="I301" s="34" t="n">
        <v>-0.0791801486632613</v>
      </c>
      <c r="J301" s="35" t="n">
        <v>1.63</v>
      </c>
      <c r="K301" s="6" t="n">
        <v>0</v>
      </c>
      <c r="L301" s="35" t="n">
        <v>-1</v>
      </c>
      <c r="M301" s="6" t="str">
        <f aca="false">IF(I301&lt;=0,"Below 0%",IF(I301&lt;=0.05,"0-5%",IF(I301&lt;=0.1,"5-10%",IF(I301&lt;=0.2,"10-20%",IF(I301&lt;=0.4,"20-40%","Above 40%")))))</f>
        <v>Below 0%</v>
      </c>
      <c r="N301" s="6" t="str">
        <f aca="false">IF(AND(H301&gt;=Summary!$B$25,I301&gt;=Summary!$B$26,I301&lt;=Summary!$B$27,J301&gt;=Summary!$B$28,J301&lt;=Summary!$B$29,F301*J301&gt;1),"Yes","No")</f>
        <v>No</v>
      </c>
    </row>
    <row r="302" customFormat="false" ht="15" hidden="false" customHeight="false" outlineLevel="0" collapsed="false">
      <c r="A302" s="6" t="s">
        <v>148</v>
      </c>
      <c r="B302" s="45" t="n">
        <v>41587</v>
      </c>
      <c r="C302" s="6" t="s">
        <v>183</v>
      </c>
      <c r="D302" s="6" t="s">
        <v>184</v>
      </c>
      <c r="E302" s="6" t="s">
        <v>187</v>
      </c>
      <c r="F302" s="34" t="n">
        <v>0.66092574596405</v>
      </c>
      <c r="G302" s="34" t="n">
        <v>0.781218701173831</v>
      </c>
      <c r="H302" s="34" t="n">
        <v>-0.120292955209781</v>
      </c>
      <c r="I302" s="34" t="n">
        <v>-0.153981151538017</v>
      </c>
      <c r="J302" s="35" t="n">
        <v>1.27</v>
      </c>
      <c r="K302" s="6" t="n">
        <v>1</v>
      </c>
      <c r="L302" s="35" t="n">
        <v>0.27</v>
      </c>
      <c r="M302" s="6" t="str">
        <f aca="false">IF(I302&lt;=0,"Below 0%",IF(I302&lt;=0.05,"0-5%",IF(I302&lt;=0.1,"5-10%",IF(I302&lt;=0.2,"10-20%",IF(I302&lt;=0.4,"20-40%","Above 40%")))))</f>
        <v>Below 0%</v>
      </c>
      <c r="N302" s="6" t="str">
        <f aca="false">IF(AND(H302&gt;=Summary!$B$25,I302&gt;=Summary!$B$26,I302&lt;=Summary!$B$27,J302&gt;=Summary!$B$28,J302&lt;=Summary!$B$29,F302*J302&gt;1),"Yes","No")</f>
        <v>No</v>
      </c>
    </row>
    <row r="303" customFormat="false" ht="15" hidden="false" customHeight="false" outlineLevel="0" collapsed="false">
      <c r="A303" s="6" t="s">
        <v>148</v>
      </c>
      <c r="B303" s="45" t="n">
        <v>41587</v>
      </c>
      <c r="C303" s="6" t="s">
        <v>183</v>
      </c>
      <c r="D303" s="6" t="s">
        <v>184</v>
      </c>
      <c r="E303" s="6" t="s">
        <v>174</v>
      </c>
      <c r="F303" s="34" t="n">
        <v>0.170958086848259</v>
      </c>
      <c r="G303" s="34" t="n">
        <v>0.152638115460118</v>
      </c>
      <c r="H303" s="34" t="n">
        <v>0.0183199713881412</v>
      </c>
      <c r="I303" s="34" t="n">
        <v>0.120022258745247</v>
      </c>
      <c r="J303" s="35" t="n">
        <v>6.5</v>
      </c>
      <c r="K303" s="6" t="n">
        <v>0</v>
      </c>
      <c r="L303" s="35" t="n">
        <v>-1</v>
      </c>
      <c r="M303" s="6" t="str">
        <f aca="false">IF(I303&lt;=0,"Below 0%",IF(I303&lt;=0.05,"0-5%",IF(I303&lt;=0.1,"5-10%",IF(I303&lt;=0.2,"10-20%",IF(I303&lt;=0.4,"20-40%","Above 40%")))))</f>
        <v>10-20%</v>
      </c>
      <c r="N303" s="6" t="str">
        <f aca="false">IF(AND(H303&gt;=Summary!$B$25,I303&gt;=Summary!$B$26,I303&lt;=Summary!$B$27,J303&gt;=Summary!$B$28,J303&lt;=Summary!$B$29,F303*J303&gt;1),"Yes","No")</f>
        <v>No</v>
      </c>
    </row>
    <row r="304" customFormat="false" ht="15" hidden="false" customHeight="false" outlineLevel="0" collapsed="false">
      <c r="A304" s="6" t="s">
        <v>148</v>
      </c>
      <c r="B304" s="45" t="n">
        <v>41587</v>
      </c>
      <c r="C304" s="6" t="s">
        <v>183</v>
      </c>
      <c r="D304" s="6" t="s">
        <v>184</v>
      </c>
      <c r="E304" s="6" t="s">
        <v>177</v>
      </c>
      <c r="F304" s="34" t="n">
        <v>0.168116196990013</v>
      </c>
      <c r="G304" s="34" t="n">
        <v>0.066143183366051</v>
      </c>
      <c r="H304" s="34" t="n">
        <v>0.101973013623962</v>
      </c>
      <c r="I304" s="34" t="n">
        <v>1.54170102548014</v>
      </c>
      <c r="J304" s="35" t="n">
        <v>15</v>
      </c>
      <c r="K304" s="6" t="n">
        <v>0</v>
      </c>
      <c r="L304" s="35" t="n">
        <v>-1</v>
      </c>
      <c r="M304" s="6" t="str">
        <f aca="false">IF(I304&lt;=0,"Below 0%",IF(I304&lt;=0.05,"0-5%",IF(I304&lt;=0.1,"5-10%",IF(I304&lt;=0.2,"10-20%",IF(I304&lt;=0.4,"20-40%","Above 40%")))))</f>
        <v>Above 40%</v>
      </c>
      <c r="N304" s="6" t="str">
        <f aca="false">IF(AND(H304&gt;=Summary!$B$25,I304&gt;=Summary!$B$26,I304&lt;=Summary!$B$27,J304&gt;=Summary!$B$28,J304&lt;=Summary!$B$29,F304*J304&gt;1),"Yes","No")</f>
        <v>No</v>
      </c>
    </row>
    <row r="305" customFormat="false" ht="15" hidden="false" customHeight="false" outlineLevel="0" collapsed="false">
      <c r="A305" s="6" t="s">
        <v>148</v>
      </c>
      <c r="B305" s="45" t="n">
        <v>41587</v>
      </c>
      <c r="C305" s="6" t="s">
        <v>172</v>
      </c>
      <c r="D305" s="6" t="s">
        <v>189</v>
      </c>
      <c r="E305" s="6" t="s">
        <v>187</v>
      </c>
      <c r="F305" s="34" t="n">
        <v>0.415792107582092</v>
      </c>
      <c r="G305" s="34" t="n">
        <v>0.378020841031705</v>
      </c>
      <c r="H305" s="34" t="n">
        <v>0.0377712665503873</v>
      </c>
      <c r="I305" s="34" t="n">
        <v>0.0999184765773784</v>
      </c>
      <c r="J305" s="35" t="n">
        <v>2.63</v>
      </c>
      <c r="K305" s="6" t="n">
        <v>1</v>
      </c>
      <c r="L305" s="35" t="n">
        <v>1.63</v>
      </c>
      <c r="M305" s="6" t="str">
        <f aca="false">IF(I305&lt;=0,"Below 0%",IF(I305&lt;=0.05,"0-5%",IF(I305&lt;=0.1,"5-10%",IF(I305&lt;=0.2,"10-20%",IF(I305&lt;=0.4,"20-40%","Above 40%")))))</f>
        <v>5-10%</v>
      </c>
      <c r="N305" s="6" t="str">
        <f aca="false">IF(AND(H305&gt;=Summary!$B$25,I305&gt;=Summary!$B$26,I305&lt;=Summary!$B$27,J305&gt;=Summary!$B$28,J305&lt;=Summary!$B$29,F305*J305&gt;1),"Yes","No")</f>
        <v>No</v>
      </c>
    </row>
    <row r="306" customFormat="false" ht="15" hidden="false" customHeight="false" outlineLevel="0" collapsed="false">
      <c r="A306" s="6" t="s">
        <v>148</v>
      </c>
      <c r="B306" s="45" t="n">
        <v>41587</v>
      </c>
      <c r="C306" s="6" t="s">
        <v>172</v>
      </c>
      <c r="D306" s="6" t="s">
        <v>189</v>
      </c>
      <c r="E306" s="6" t="s">
        <v>174</v>
      </c>
      <c r="F306" s="34" t="n">
        <v>0.302677094936371</v>
      </c>
      <c r="G306" s="34" t="n">
        <v>0.301271155125268</v>
      </c>
      <c r="H306" s="34" t="n">
        <v>0.00140593981110293</v>
      </c>
      <c r="I306" s="34" t="n">
        <v>0.00466669240378592</v>
      </c>
      <c r="J306" s="35" t="n">
        <v>3.3</v>
      </c>
      <c r="K306" s="6" t="n">
        <v>0</v>
      </c>
      <c r="L306" s="35" t="n">
        <v>-1</v>
      </c>
      <c r="M306" s="6" t="str">
        <f aca="false">IF(I306&lt;=0,"Below 0%",IF(I306&lt;=0.05,"0-5%",IF(I306&lt;=0.1,"5-10%",IF(I306&lt;=0.2,"10-20%",IF(I306&lt;=0.4,"20-40%","Above 40%")))))</f>
        <v>0-5%</v>
      </c>
      <c r="N306" s="6" t="str">
        <f aca="false">IF(AND(H306&gt;=Summary!$B$25,I306&gt;=Summary!$B$26,I306&lt;=Summary!$B$27,J306&gt;=Summary!$B$28,J306&lt;=Summary!$B$29,F306*J306&gt;1),"Yes","No")</f>
        <v>No</v>
      </c>
    </row>
    <row r="307" customFormat="false" ht="15" hidden="false" customHeight="false" outlineLevel="0" collapsed="false">
      <c r="A307" s="6" t="s">
        <v>148</v>
      </c>
      <c r="B307" s="45" t="n">
        <v>41587</v>
      </c>
      <c r="C307" s="6" t="s">
        <v>172</v>
      </c>
      <c r="D307" s="6" t="s">
        <v>189</v>
      </c>
      <c r="E307" s="6" t="s">
        <v>177</v>
      </c>
      <c r="F307" s="34" t="n">
        <v>0.281530857086182</v>
      </c>
      <c r="G307" s="34" t="n">
        <v>0.320708003843027</v>
      </c>
      <c r="H307" s="34" t="n">
        <v>-0.0391771467568455</v>
      </c>
      <c r="I307" s="34" t="n">
        <v>-0.122158306894084</v>
      </c>
      <c r="J307" s="35" t="n">
        <v>3.1</v>
      </c>
      <c r="K307" s="6" t="n">
        <v>0</v>
      </c>
      <c r="L307" s="35" t="n">
        <v>-1</v>
      </c>
      <c r="M307" s="6" t="str">
        <f aca="false">IF(I307&lt;=0,"Below 0%",IF(I307&lt;=0.05,"0-5%",IF(I307&lt;=0.1,"5-10%",IF(I307&lt;=0.2,"10-20%",IF(I307&lt;=0.4,"20-40%","Above 40%")))))</f>
        <v>Below 0%</v>
      </c>
      <c r="N307" s="6" t="str">
        <f aca="false">IF(AND(H307&gt;=Summary!$B$25,I307&gt;=Summary!$B$26,I307&lt;=Summary!$B$27,J307&gt;=Summary!$B$28,J307&lt;=Summary!$B$29,F307*J307&gt;1),"Yes","No")</f>
        <v>No</v>
      </c>
    </row>
    <row r="308" customFormat="false" ht="15" hidden="false" customHeight="false" outlineLevel="0" collapsed="false">
      <c r="A308" s="6" t="s">
        <v>148</v>
      </c>
      <c r="B308" s="45" t="n">
        <v>41587</v>
      </c>
      <c r="C308" s="6" t="s">
        <v>179</v>
      </c>
      <c r="D308" s="6" t="s">
        <v>186</v>
      </c>
      <c r="E308" s="6" t="s">
        <v>187</v>
      </c>
      <c r="F308" s="34" t="n">
        <v>0.617761850357056</v>
      </c>
      <c r="G308" s="34" t="n">
        <v>0.619834710743802</v>
      </c>
      <c r="H308" s="34" t="n">
        <v>-0.00207286038674603</v>
      </c>
      <c r="I308" s="34" t="n">
        <v>-0.00334421475728364</v>
      </c>
      <c r="J308" s="35" t="n">
        <v>1.6</v>
      </c>
      <c r="K308" s="6" t="n">
        <v>1</v>
      </c>
      <c r="L308" s="35" t="n">
        <v>0.6</v>
      </c>
      <c r="M308" s="6" t="str">
        <f aca="false">IF(I308&lt;=0,"Below 0%",IF(I308&lt;=0.05,"0-5%",IF(I308&lt;=0.1,"5-10%",IF(I308&lt;=0.2,"10-20%",IF(I308&lt;=0.4,"20-40%","Above 40%")))))</f>
        <v>Below 0%</v>
      </c>
      <c r="N308" s="6" t="str">
        <f aca="false">IF(AND(H308&gt;=Summary!$B$25,I308&gt;=Summary!$B$26,I308&lt;=Summary!$B$27,J308&gt;=Summary!$B$28,J308&lt;=Summary!$B$29,F308*J308&gt;1),"Yes","No")</f>
        <v>No</v>
      </c>
    </row>
    <row r="309" customFormat="false" ht="15" hidden="false" customHeight="false" outlineLevel="0" collapsed="false">
      <c r="A309" s="6" t="s">
        <v>148</v>
      </c>
      <c r="B309" s="45" t="n">
        <v>41587</v>
      </c>
      <c r="C309" s="6" t="s">
        <v>179</v>
      </c>
      <c r="D309" s="6" t="s">
        <v>186</v>
      </c>
      <c r="E309" s="6" t="s">
        <v>174</v>
      </c>
      <c r="F309" s="34" t="n">
        <v>0.186886548995972</v>
      </c>
      <c r="G309" s="34" t="n">
        <v>0.247933884297521</v>
      </c>
      <c r="H309" s="34" t="n">
        <v>-0.061047335301549</v>
      </c>
      <c r="I309" s="34" t="n">
        <v>-0.246224252382914</v>
      </c>
      <c r="J309" s="35" t="n">
        <v>4</v>
      </c>
      <c r="K309" s="6" t="n">
        <v>0</v>
      </c>
      <c r="L309" s="35" t="n">
        <v>-1</v>
      </c>
      <c r="M309" s="6" t="str">
        <f aca="false">IF(I309&lt;=0,"Below 0%",IF(I309&lt;=0.05,"0-5%",IF(I309&lt;=0.1,"5-10%",IF(I309&lt;=0.2,"10-20%",IF(I309&lt;=0.4,"20-40%","Above 40%")))))</f>
        <v>Below 0%</v>
      </c>
      <c r="N309" s="6" t="str">
        <f aca="false">IF(AND(H309&gt;=Summary!$B$25,I309&gt;=Summary!$B$26,I309&lt;=Summary!$B$27,J309&gt;=Summary!$B$28,J309&lt;=Summary!$B$29,F309*J309&gt;1),"Yes","No")</f>
        <v>No</v>
      </c>
    </row>
    <row r="310" customFormat="false" ht="15" hidden="false" customHeight="false" outlineLevel="0" collapsed="false">
      <c r="A310" s="6" t="s">
        <v>148</v>
      </c>
      <c r="B310" s="45" t="n">
        <v>41587</v>
      </c>
      <c r="C310" s="6" t="s">
        <v>179</v>
      </c>
      <c r="D310" s="6" t="s">
        <v>186</v>
      </c>
      <c r="E310" s="6" t="s">
        <v>177</v>
      </c>
      <c r="F310" s="34" t="n">
        <v>0.195351585745812</v>
      </c>
      <c r="G310" s="34" t="n">
        <v>0.132231404958678</v>
      </c>
      <c r="H310" s="34" t="n">
        <v>0.0631201807871338</v>
      </c>
      <c r="I310" s="34" t="n">
        <v>0.477346367202699</v>
      </c>
      <c r="J310" s="35" t="n">
        <v>7.5</v>
      </c>
      <c r="K310" s="6" t="n">
        <v>0</v>
      </c>
      <c r="L310" s="35" t="n">
        <v>-1</v>
      </c>
      <c r="M310" s="6" t="str">
        <f aca="false">IF(I310&lt;=0,"Below 0%",IF(I310&lt;=0.05,"0-5%",IF(I310&lt;=0.1,"5-10%",IF(I310&lt;=0.2,"10-20%",IF(I310&lt;=0.4,"20-40%","Above 40%")))))</f>
        <v>Above 40%</v>
      </c>
      <c r="N310" s="6" t="str">
        <f aca="false">IF(AND(H310&gt;=Summary!$B$25,I310&gt;=Summary!$B$26,I310&lt;=Summary!$B$27,J310&gt;=Summary!$B$28,J310&lt;=Summary!$B$29,F310*J310&gt;1),"Yes","No")</f>
        <v>No</v>
      </c>
    </row>
    <row r="311" customFormat="false" ht="15" hidden="false" customHeight="false" outlineLevel="0" collapsed="false">
      <c r="A311" s="6" t="s">
        <v>148</v>
      </c>
      <c r="B311" s="45" t="n">
        <v>41588</v>
      </c>
      <c r="C311" s="6" t="s">
        <v>176</v>
      </c>
      <c r="D311" s="6" t="s">
        <v>185</v>
      </c>
      <c r="E311" s="6" t="s">
        <v>187</v>
      </c>
      <c r="F311" s="34" t="n">
        <v>0.419148564338684</v>
      </c>
      <c r="G311" s="34" t="n">
        <v>0.425806451612903</v>
      </c>
      <c r="H311" s="34" t="n">
        <v>-0.00665788727421912</v>
      </c>
      <c r="I311" s="34" t="n">
        <v>-0.0156359473864237</v>
      </c>
      <c r="J311" s="35" t="n">
        <v>2.4</v>
      </c>
      <c r="K311" s="6" t="n">
        <v>1</v>
      </c>
      <c r="L311" s="35" t="n">
        <v>1.4</v>
      </c>
      <c r="M311" s="6" t="str">
        <f aca="false">IF(I311&lt;=0,"Below 0%",IF(I311&lt;=0.05,"0-5%",IF(I311&lt;=0.1,"5-10%",IF(I311&lt;=0.2,"10-20%",IF(I311&lt;=0.4,"20-40%","Above 40%")))))</f>
        <v>Below 0%</v>
      </c>
      <c r="N311" s="6" t="str">
        <f aca="false">IF(AND(H311&gt;=Summary!$B$25,I311&gt;=Summary!$B$26,I311&lt;=Summary!$B$27,J311&gt;=Summary!$B$28,J311&lt;=Summary!$B$29,F311*J311&gt;1),"Yes","No")</f>
        <v>No</v>
      </c>
    </row>
    <row r="312" customFormat="false" ht="15" hidden="false" customHeight="false" outlineLevel="0" collapsed="false">
      <c r="A312" s="6" t="s">
        <v>148</v>
      </c>
      <c r="B312" s="45" t="n">
        <v>41588</v>
      </c>
      <c r="C312" s="6" t="s">
        <v>176</v>
      </c>
      <c r="D312" s="6" t="s">
        <v>185</v>
      </c>
      <c r="E312" s="6" t="s">
        <v>174</v>
      </c>
      <c r="F312" s="34" t="n">
        <v>0.328491777181625</v>
      </c>
      <c r="G312" s="34" t="n">
        <v>0.290322580645161</v>
      </c>
      <c r="H312" s="34" t="n">
        <v>0.0381691965364641</v>
      </c>
      <c r="I312" s="34" t="n">
        <v>0.131471676958932</v>
      </c>
      <c r="J312" s="35" t="n">
        <v>3.52</v>
      </c>
      <c r="K312" s="6" t="n">
        <v>0</v>
      </c>
      <c r="L312" s="35" t="n">
        <v>-1</v>
      </c>
      <c r="M312" s="6" t="str">
        <f aca="false">IF(I312&lt;=0,"Below 0%",IF(I312&lt;=0.05,"0-5%",IF(I312&lt;=0.1,"5-10%",IF(I312&lt;=0.2,"10-20%",IF(I312&lt;=0.4,"20-40%","Above 40%")))))</f>
        <v>10-20%</v>
      </c>
      <c r="N312" s="6" t="str">
        <f aca="false">IF(AND(H312&gt;=Summary!$B$25,I312&gt;=Summary!$B$26,I312&lt;=Summary!$B$27,J312&gt;=Summary!$B$28,J312&lt;=Summary!$B$29,F312*J312&gt;1),"Yes","No")</f>
        <v>Yes</v>
      </c>
    </row>
    <row r="313" customFormat="false" ht="15" hidden="false" customHeight="false" outlineLevel="0" collapsed="false">
      <c r="A313" s="6" t="s">
        <v>148</v>
      </c>
      <c r="B313" s="45" t="n">
        <v>41588</v>
      </c>
      <c r="C313" s="6" t="s">
        <v>176</v>
      </c>
      <c r="D313" s="6" t="s">
        <v>185</v>
      </c>
      <c r="E313" s="6" t="s">
        <v>177</v>
      </c>
      <c r="F313" s="34" t="n">
        <v>0.252359688282013</v>
      </c>
      <c r="G313" s="34" t="n">
        <v>0.283870967741936</v>
      </c>
      <c r="H313" s="34" t="n">
        <v>-0.0315112794599226</v>
      </c>
      <c r="I313" s="34" t="n">
        <v>-0.111005643552</v>
      </c>
      <c r="J313" s="35" t="n">
        <v>3.6</v>
      </c>
      <c r="K313" s="6" t="n">
        <v>0</v>
      </c>
      <c r="L313" s="35" t="n">
        <v>-1</v>
      </c>
      <c r="M313" s="6" t="str">
        <f aca="false">IF(I313&lt;=0,"Below 0%",IF(I313&lt;=0.05,"0-5%",IF(I313&lt;=0.1,"5-10%",IF(I313&lt;=0.2,"10-20%",IF(I313&lt;=0.4,"20-40%","Above 40%")))))</f>
        <v>Below 0%</v>
      </c>
      <c r="N313" s="6" t="str">
        <f aca="false">IF(AND(H313&gt;=Summary!$B$25,I313&gt;=Summary!$B$26,I313&lt;=Summary!$B$27,J313&gt;=Summary!$B$28,J313&lt;=Summary!$B$29,F313*J313&gt;1),"Yes","No")</f>
        <v>No</v>
      </c>
    </row>
    <row r="314" customFormat="false" ht="15" hidden="false" customHeight="false" outlineLevel="0" collapsed="false">
      <c r="A314" s="6" t="s">
        <v>148</v>
      </c>
      <c r="B314" s="45" t="n">
        <v>41588</v>
      </c>
      <c r="C314" s="6" t="s">
        <v>191</v>
      </c>
      <c r="D314" s="6" t="s">
        <v>194</v>
      </c>
      <c r="E314" s="6" t="s">
        <v>187</v>
      </c>
      <c r="F314" s="34" t="n">
        <v>0.114865027368069</v>
      </c>
      <c r="G314" s="34" t="n">
        <v>0.109432799013564</v>
      </c>
      <c r="H314" s="34" t="n">
        <v>0.00543222835450521</v>
      </c>
      <c r="I314" s="34" t="n">
        <v>0.0496398557239857</v>
      </c>
      <c r="J314" s="35" t="n">
        <v>9</v>
      </c>
      <c r="K314" s="6" t="n">
        <v>1</v>
      </c>
      <c r="L314" s="35" t="n">
        <v>8</v>
      </c>
      <c r="M314" s="6" t="str">
        <f aca="false">IF(I314&lt;=0,"Below 0%",IF(I314&lt;=0.05,"0-5%",IF(I314&lt;=0.1,"5-10%",IF(I314&lt;=0.2,"10-20%",IF(I314&lt;=0.4,"20-40%","Above 40%")))))</f>
        <v>0-5%</v>
      </c>
      <c r="N314" s="6" t="str">
        <f aca="false">IF(AND(H314&gt;=Summary!$B$25,I314&gt;=Summary!$B$26,I314&lt;=Summary!$B$27,J314&gt;=Summary!$B$28,J314&lt;=Summary!$B$29,F314*J314&gt;1),"Yes","No")</f>
        <v>No</v>
      </c>
    </row>
    <row r="315" customFormat="false" ht="15" hidden="false" customHeight="false" outlineLevel="0" collapsed="false">
      <c r="A315" s="6" t="s">
        <v>148</v>
      </c>
      <c r="B315" s="45" t="n">
        <v>41588</v>
      </c>
      <c r="C315" s="6" t="s">
        <v>191</v>
      </c>
      <c r="D315" s="6" t="s">
        <v>194</v>
      </c>
      <c r="E315" s="6" t="s">
        <v>174</v>
      </c>
      <c r="F315" s="34" t="n">
        <v>0.166395738720894</v>
      </c>
      <c r="G315" s="34" t="n">
        <v>0.196979038224414</v>
      </c>
      <c r="H315" s="34" t="n">
        <v>-0.0305832995035204</v>
      </c>
      <c r="I315" s="34" t="n">
        <v>-0.155261695758091</v>
      </c>
      <c r="J315" s="35" t="n">
        <v>5</v>
      </c>
      <c r="K315" s="6" t="n">
        <v>0</v>
      </c>
      <c r="L315" s="35" t="n">
        <v>-1</v>
      </c>
      <c r="M315" s="6" t="str">
        <f aca="false">IF(I315&lt;=0,"Below 0%",IF(I315&lt;=0.05,"0-5%",IF(I315&lt;=0.1,"5-10%",IF(I315&lt;=0.2,"10-20%",IF(I315&lt;=0.4,"20-40%","Above 40%")))))</f>
        <v>Below 0%</v>
      </c>
      <c r="N315" s="6" t="str">
        <f aca="false">IF(AND(H315&gt;=Summary!$B$25,I315&gt;=Summary!$B$26,I315&lt;=Summary!$B$27,J315&gt;=Summary!$B$28,J315&lt;=Summary!$B$29,F315*J315&gt;1),"Yes","No")</f>
        <v>No</v>
      </c>
    </row>
    <row r="316" customFormat="false" ht="15" hidden="false" customHeight="false" outlineLevel="0" collapsed="false">
      <c r="A316" s="6" t="s">
        <v>148</v>
      </c>
      <c r="B316" s="45" t="n">
        <v>41588</v>
      </c>
      <c r="C316" s="6" t="s">
        <v>191</v>
      </c>
      <c r="D316" s="6" t="s">
        <v>194</v>
      </c>
      <c r="E316" s="6" t="s">
        <v>177</v>
      </c>
      <c r="F316" s="34" t="n">
        <v>0.71873927116394</v>
      </c>
      <c r="G316" s="34" t="n">
        <v>0.693588162762022</v>
      </c>
      <c r="H316" s="34" t="n">
        <v>0.0251511084019183</v>
      </c>
      <c r="I316" s="34" t="n">
        <v>0.0362623091803658</v>
      </c>
      <c r="J316" s="35" t="n">
        <v>1.42</v>
      </c>
      <c r="K316" s="6" t="n">
        <v>0</v>
      </c>
      <c r="L316" s="35" t="n">
        <v>-1</v>
      </c>
      <c r="M316" s="6" t="str">
        <f aca="false">IF(I316&lt;=0,"Below 0%",IF(I316&lt;=0.05,"0-5%",IF(I316&lt;=0.1,"5-10%",IF(I316&lt;=0.2,"10-20%",IF(I316&lt;=0.4,"20-40%","Above 40%")))))</f>
        <v>0-5%</v>
      </c>
      <c r="N316" s="6" t="str">
        <f aca="false">IF(AND(H316&gt;=Summary!$B$25,I316&gt;=Summary!$B$26,I316&lt;=Summary!$B$27,J316&gt;=Summary!$B$28,J316&lt;=Summary!$B$29,F316*J316&gt;1),"Yes","No")</f>
        <v>No</v>
      </c>
    </row>
    <row r="317" customFormat="false" ht="15" hidden="false" customHeight="false" outlineLevel="0" collapsed="false">
      <c r="A317" s="6" t="s">
        <v>148</v>
      </c>
      <c r="B317" s="45" t="n">
        <v>41588</v>
      </c>
      <c r="C317" s="6" t="s">
        <v>175</v>
      </c>
      <c r="D317" s="6" t="s">
        <v>192</v>
      </c>
      <c r="E317" s="6" t="s">
        <v>187</v>
      </c>
      <c r="F317" s="34" t="n">
        <v>0.431182265281677</v>
      </c>
      <c r="G317" s="34" t="n">
        <v>0.489891135303266</v>
      </c>
      <c r="H317" s="34" t="n">
        <v>-0.0587088700215888</v>
      </c>
      <c r="I317" s="34" t="n">
        <v>-0.1198406457901</v>
      </c>
      <c r="J317" s="35" t="n">
        <v>2.05</v>
      </c>
      <c r="K317" s="6" t="n">
        <v>0</v>
      </c>
      <c r="L317" s="35" t="n">
        <v>-1</v>
      </c>
      <c r="M317" s="6" t="str">
        <f aca="false">IF(I317&lt;=0,"Below 0%",IF(I317&lt;=0.05,"0-5%",IF(I317&lt;=0.1,"5-10%",IF(I317&lt;=0.2,"10-20%",IF(I317&lt;=0.4,"20-40%","Above 40%")))))</f>
        <v>Below 0%</v>
      </c>
      <c r="N317" s="6" t="str">
        <f aca="false">IF(AND(H317&gt;=Summary!$B$25,I317&gt;=Summary!$B$26,I317&lt;=Summary!$B$27,J317&gt;=Summary!$B$28,J317&lt;=Summary!$B$29,F317*J317&gt;1),"Yes","No")</f>
        <v>No</v>
      </c>
    </row>
    <row r="318" customFormat="false" ht="15" hidden="false" customHeight="false" outlineLevel="0" collapsed="false">
      <c r="A318" s="6" t="s">
        <v>148</v>
      </c>
      <c r="B318" s="45" t="n">
        <v>41588</v>
      </c>
      <c r="C318" s="6" t="s">
        <v>175</v>
      </c>
      <c r="D318" s="6" t="s">
        <v>192</v>
      </c>
      <c r="E318" s="6" t="s">
        <v>174</v>
      </c>
      <c r="F318" s="34" t="n">
        <v>0.399791121482849</v>
      </c>
      <c r="G318" s="34" t="n">
        <v>0.286936236391913</v>
      </c>
      <c r="H318" s="34" t="n">
        <v>0.112854885090936</v>
      </c>
      <c r="I318" s="34" t="n">
        <v>0.393309978934808</v>
      </c>
      <c r="J318" s="35" t="n">
        <v>3.5</v>
      </c>
      <c r="K318" s="6" t="n">
        <v>1</v>
      </c>
      <c r="L318" s="35" t="n">
        <v>2.5</v>
      </c>
      <c r="M318" s="6" t="str">
        <f aca="false">IF(I318&lt;=0,"Below 0%",IF(I318&lt;=0.05,"0-5%",IF(I318&lt;=0.1,"5-10%",IF(I318&lt;=0.2,"10-20%",IF(I318&lt;=0.4,"20-40%","Above 40%")))))</f>
        <v>20-40%</v>
      </c>
      <c r="N318" s="6" t="str">
        <f aca="false">IF(AND(H318&gt;=Summary!$B$25,I318&gt;=Summary!$B$26,I318&lt;=Summary!$B$27,J318&gt;=Summary!$B$28,J318&lt;=Summary!$B$29,F318*J318&gt;1),"Yes","No")</f>
        <v>Yes</v>
      </c>
    </row>
    <row r="319" customFormat="false" ht="15" hidden="false" customHeight="false" outlineLevel="0" collapsed="false">
      <c r="A319" s="6" t="s">
        <v>148</v>
      </c>
      <c r="B319" s="45" t="n">
        <v>41588</v>
      </c>
      <c r="C319" s="6" t="s">
        <v>175</v>
      </c>
      <c r="D319" s="6" t="s">
        <v>192</v>
      </c>
      <c r="E319" s="6" t="s">
        <v>177</v>
      </c>
      <c r="F319" s="34" t="n">
        <v>0.169026553630829</v>
      </c>
      <c r="G319" s="34" t="n">
        <v>0.223172628304821</v>
      </c>
      <c r="H319" s="34" t="n">
        <v>-0.0541460746739923</v>
      </c>
      <c r="I319" s="34" t="n">
        <v>-0.242619693486948</v>
      </c>
      <c r="J319" s="35" t="n">
        <v>4.5</v>
      </c>
      <c r="K319" s="6" t="n">
        <v>0</v>
      </c>
      <c r="L319" s="35" t="n">
        <v>-1</v>
      </c>
      <c r="M319" s="6" t="str">
        <f aca="false">IF(I319&lt;=0,"Below 0%",IF(I319&lt;=0.05,"0-5%",IF(I319&lt;=0.1,"5-10%",IF(I319&lt;=0.2,"10-20%",IF(I319&lt;=0.4,"20-40%","Above 40%")))))</f>
        <v>Below 0%</v>
      </c>
      <c r="N319" s="6" t="str">
        <f aca="false">IF(AND(H319&gt;=Summary!$B$25,I319&gt;=Summary!$B$26,I319&lt;=Summary!$B$27,J319&gt;=Summary!$B$28,J319&lt;=Summary!$B$29,F319*J319&gt;1),"Yes","No")</f>
        <v>No</v>
      </c>
    </row>
    <row r="320" customFormat="false" ht="15" hidden="false" customHeight="false" outlineLevel="0" collapsed="false">
      <c r="A320" s="6" t="s">
        <v>148</v>
      </c>
      <c r="B320" s="45" t="n">
        <v>41588</v>
      </c>
      <c r="C320" s="6" t="s">
        <v>181</v>
      </c>
      <c r="D320" s="6" t="s">
        <v>188</v>
      </c>
      <c r="E320" s="6" t="s">
        <v>187</v>
      </c>
      <c r="F320" s="34" t="n">
        <v>0.588476955890656</v>
      </c>
      <c r="G320" s="34" t="n">
        <v>0.63267219382556</v>
      </c>
      <c r="H320" s="34" t="n">
        <v>-0.0441952379349047</v>
      </c>
      <c r="I320" s="34" t="n">
        <v>-0.0698548764529552</v>
      </c>
      <c r="J320" s="35" t="n">
        <v>1.57</v>
      </c>
      <c r="K320" s="6" t="n">
        <v>0</v>
      </c>
      <c r="L320" s="35" t="n">
        <v>-1</v>
      </c>
      <c r="M320" s="6" t="str">
        <f aca="false">IF(I320&lt;=0,"Below 0%",IF(I320&lt;=0.05,"0-5%",IF(I320&lt;=0.1,"5-10%",IF(I320&lt;=0.2,"10-20%",IF(I320&lt;=0.4,"20-40%","Above 40%")))))</f>
        <v>Below 0%</v>
      </c>
      <c r="N320" s="6" t="str">
        <f aca="false">IF(AND(H320&gt;=Summary!$B$25,I320&gt;=Summary!$B$26,I320&lt;=Summary!$B$27,J320&gt;=Summary!$B$28,J320&lt;=Summary!$B$29,F320*J320&gt;1),"Yes","No")</f>
        <v>No</v>
      </c>
    </row>
    <row r="321" customFormat="false" ht="15" hidden="false" customHeight="false" outlineLevel="0" collapsed="false">
      <c r="A321" s="6" t="s">
        <v>148</v>
      </c>
      <c r="B321" s="45" t="n">
        <v>41588</v>
      </c>
      <c r="C321" s="6" t="s">
        <v>181</v>
      </c>
      <c r="D321" s="6" t="s">
        <v>188</v>
      </c>
      <c r="E321" s="6" t="s">
        <v>174</v>
      </c>
      <c r="F321" s="34" t="n">
        <v>0.236048325896263</v>
      </c>
      <c r="G321" s="34" t="n">
        <v>0.227820033097736</v>
      </c>
      <c r="H321" s="34" t="n">
        <v>0.00822829279852699</v>
      </c>
      <c r="I321" s="34" t="n">
        <v>0.0361175120846242</v>
      </c>
      <c r="J321" s="35" t="n">
        <v>4.36</v>
      </c>
      <c r="K321" s="6" t="n">
        <v>0</v>
      </c>
      <c r="L321" s="35" t="n">
        <v>-1</v>
      </c>
      <c r="M321" s="6" t="str">
        <f aca="false">IF(I321&lt;=0,"Below 0%",IF(I321&lt;=0.05,"0-5%",IF(I321&lt;=0.1,"5-10%",IF(I321&lt;=0.2,"10-20%",IF(I321&lt;=0.4,"20-40%","Above 40%")))))</f>
        <v>0-5%</v>
      </c>
      <c r="N321" s="6" t="str">
        <f aca="false">IF(AND(H321&gt;=Summary!$B$25,I321&gt;=Summary!$B$26,I321&lt;=Summary!$B$27,J321&gt;=Summary!$B$28,J321&lt;=Summary!$B$29,F321*J321&gt;1),"Yes","No")</f>
        <v>No</v>
      </c>
    </row>
    <row r="322" customFormat="false" ht="15" hidden="false" customHeight="false" outlineLevel="0" collapsed="false">
      <c r="A322" s="6" t="s">
        <v>148</v>
      </c>
      <c r="B322" s="45" t="n">
        <v>41588</v>
      </c>
      <c r="C322" s="6" t="s">
        <v>181</v>
      </c>
      <c r="D322" s="6" t="s">
        <v>188</v>
      </c>
      <c r="E322" s="6" t="s">
        <v>177</v>
      </c>
      <c r="F322" s="34" t="n">
        <v>0.175474718213081</v>
      </c>
      <c r="G322" s="34" t="n">
        <v>0.139507773076704</v>
      </c>
      <c r="H322" s="34" t="n">
        <v>0.0359669451363778</v>
      </c>
      <c r="I322" s="34" t="n">
        <v>0.25781319809759</v>
      </c>
      <c r="J322" s="35" t="n">
        <v>7.12</v>
      </c>
      <c r="K322" s="6" t="n">
        <v>1</v>
      </c>
      <c r="L322" s="35" t="n">
        <v>6.12</v>
      </c>
      <c r="M322" s="6" t="str">
        <f aca="false">IF(I322&lt;=0,"Below 0%",IF(I322&lt;=0.05,"0-5%",IF(I322&lt;=0.1,"5-10%",IF(I322&lt;=0.2,"10-20%",IF(I322&lt;=0.4,"20-40%","Above 40%")))))</f>
        <v>20-40%</v>
      </c>
      <c r="N322" s="6" t="str">
        <f aca="false">IF(AND(H322&gt;=Summary!$B$25,I322&gt;=Summary!$B$26,I322&lt;=Summary!$B$27,J322&gt;=Summary!$B$28,J322&lt;=Summary!$B$29,F322*J322&gt;1),"Yes","No")</f>
        <v>No</v>
      </c>
    </row>
    <row r="323" customFormat="false" ht="15" hidden="false" customHeight="false" outlineLevel="0" collapsed="false">
      <c r="A323" s="6" t="s">
        <v>148</v>
      </c>
      <c r="B323" s="45" t="n">
        <v>41601</v>
      </c>
      <c r="C323" s="6" t="s">
        <v>185</v>
      </c>
      <c r="D323" s="6" t="s">
        <v>179</v>
      </c>
      <c r="E323" s="6" t="s">
        <v>187</v>
      </c>
      <c r="F323" s="34" t="n">
        <v>0.584391295909882</v>
      </c>
      <c r="G323" s="34" t="n">
        <v>0.601006836345696</v>
      </c>
      <c r="H323" s="34" t="n">
        <v>-0.0166155404358142</v>
      </c>
      <c r="I323" s="34" t="n">
        <v>-0.0276461754359429</v>
      </c>
      <c r="J323" s="35" t="n">
        <v>1.67</v>
      </c>
      <c r="K323" s="6" t="n">
        <v>1</v>
      </c>
      <c r="L323" s="35" t="n">
        <v>0.67</v>
      </c>
      <c r="M323" s="6" t="str">
        <f aca="false">IF(I323&lt;=0,"Below 0%",IF(I323&lt;=0.05,"0-5%",IF(I323&lt;=0.1,"5-10%",IF(I323&lt;=0.2,"10-20%",IF(I323&lt;=0.4,"20-40%","Above 40%")))))</f>
        <v>Below 0%</v>
      </c>
      <c r="N323" s="6" t="str">
        <f aca="false">IF(AND(H323&gt;=Summary!$B$25,I323&gt;=Summary!$B$26,I323&lt;=Summary!$B$27,J323&gt;=Summary!$B$28,J323&lt;=Summary!$B$29,F323*J323&gt;1),"Yes","No")</f>
        <v>No</v>
      </c>
    </row>
    <row r="324" customFormat="false" ht="15" hidden="false" customHeight="false" outlineLevel="0" collapsed="false">
      <c r="A324" s="6" t="s">
        <v>148</v>
      </c>
      <c r="B324" s="45" t="n">
        <v>41601</v>
      </c>
      <c r="C324" s="6" t="s">
        <v>185</v>
      </c>
      <c r="D324" s="6" t="s">
        <v>179</v>
      </c>
      <c r="E324" s="6" t="s">
        <v>174</v>
      </c>
      <c r="F324" s="34" t="n">
        <v>0.359675586223602</v>
      </c>
      <c r="G324" s="34" t="n">
        <v>0.238404136982734</v>
      </c>
      <c r="H324" s="34" t="n">
        <v>0.121271449240868</v>
      </c>
      <c r="I324" s="34" t="n">
        <v>0.508680137751345</v>
      </c>
      <c r="J324" s="35" t="n">
        <v>4.21</v>
      </c>
      <c r="K324" s="6" t="n">
        <v>0</v>
      </c>
      <c r="L324" s="35" t="n">
        <v>-1</v>
      </c>
      <c r="M324" s="6" t="str">
        <f aca="false">IF(I324&lt;=0,"Below 0%",IF(I324&lt;=0.05,"0-5%",IF(I324&lt;=0.1,"5-10%",IF(I324&lt;=0.2,"10-20%",IF(I324&lt;=0.4,"20-40%","Above 40%")))))</f>
        <v>Above 40%</v>
      </c>
      <c r="N324" s="6" t="str">
        <f aca="false">IF(AND(H324&gt;=Summary!$B$25,I324&gt;=Summary!$B$26,I324&lt;=Summary!$B$27,J324&gt;=Summary!$B$28,J324&lt;=Summary!$B$29,F324*J324&gt;1),"Yes","No")</f>
        <v>No</v>
      </c>
    </row>
    <row r="325" customFormat="false" ht="15" hidden="false" customHeight="false" outlineLevel="0" collapsed="false">
      <c r="A325" s="6" t="s">
        <v>148</v>
      </c>
      <c r="B325" s="45" t="n">
        <v>41601</v>
      </c>
      <c r="C325" s="6" t="s">
        <v>185</v>
      </c>
      <c r="D325" s="6" t="s">
        <v>179</v>
      </c>
      <c r="E325" s="6" t="s">
        <v>177</v>
      </c>
      <c r="F325" s="34" t="n">
        <v>0.0559331066906452</v>
      </c>
      <c r="G325" s="34" t="n">
        <v>0.16058902667157</v>
      </c>
      <c r="H325" s="34" t="n">
        <v>-0.104655919980925</v>
      </c>
      <c r="I325" s="34" t="n">
        <v>-0.651700319443138</v>
      </c>
      <c r="J325" s="35" t="n">
        <v>6.25</v>
      </c>
      <c r="K325" s="6" t="n">
        <v>0</v>
      </c>
      <c r="L325" s="35" t="n">
        <v>-1</v>
      </c>
      <c r="M325" s="6" t="str">
        <f aca="false">IF(I325&lt;=0,"Below 0%",IF(I325&lt;=0.05,"0-5%",IF(I325&lt;=0.1,"5-10%",IF(I325&lt;=0.2,"10-20%",IF(I325&lt;=0.4,"20-40%","Above 40%")))))</f>
        <v>Below 0%</v>
      </c>
      <c r="N325" s="6" t="str">
        <f aca="false">IF(AND(H325&gt;=Summary!$B$25,I325&gt;=Summary!$B$26,I325&lt;=Summary!$B$27,J325&gt;=Summary!$B$28,J325&lt;=Summary!$B$29,F325*J325&gt;1),"Yes","No")</f>
        <v>No</v>
      </c>
    </row>
    <row r="326" customFormat="false" ht="15" hidden="false" customHeight="false" outlineLevel="0" collapsed="false">
      <c r="A326" s="6" t="s">
        <v>148</v>
      </c>
      <c r="B326" s="45" t="n">
        <v>41601</v>
      </c>
      <c r="C326" s="6" t="s">
        <v>173</v>
      </c>
      <c r="D326" s="6" t="s">
        <v>183</v>
      </c>
      <c r="E326" s="6" t="s">
        <v>187</v>
      </c>
      <c r="F326" s="34" t="n">
        <v>0.445784896612167</v>
      </c>
      <c r="G326" s="34" t="n">
        <v>0.329323895317575</v>
      </c>
      <c r="H326" s="34" t="n">
        <v>0.116461001294592</v>
      </c>
      <c r="I326" s="34" t="n">
        <v>0.353636656648573</v>
      </c>
      <c r="J326" s="35" t="n">
        <v>3.02</v>
      </c>
      <c r="K326" s="6" t="n">
        <v>0</v>
      </c>
      <c r="L326" s="35" t="n">
        <v>-1</v>
      </c>
      <c r="M326" s="6" t="str">
        <f aca="false">IF(I326&lt;=0,"Below 0%",IF(I326&lt;=0.05,"0-5%",IF(I326&lt;=0.1,"5-10%",IF(I326&lt;=0.2,"10-20%",IF(I326&lt;=0.4,"20-40%","Above 40%")))))</f>
        <v>20-40%</v>
      </c>
      <c r="N326" s="6" t="str">
        <f aca="false">IF(AND(H326&gt;=Summary!$B$25,I326&gt;=Summary!$B$26,I326&lt;=Summary!$B$27,J326&gt;=Summary!$B$28,J326&lt;=Summary!$B$29,F326*J326&gt;1),"Yes","No")</f>
        <v>Yes</v>
      </c>
    </row>
    <row r="327" customFormat="false" ht="15" hidden="false" customHeight="false" outlineLevel="0" collapsed="false">
      <c r="A327" s="6" t="s">
        <v>148</v>
      </c>
      <c r="B327" s="45" t="n">
        <v>41601</v>
      </c>
      <c r="C327" s="6" t="s">
        <v>173</v>
      </c>
      <c r="D327" s="6" t="s">
        <v>183</v>
      </c>
      <c r="E327" s="6" t="s">
        <v>174</v>
      </c>
      <c r="F327" s="34" t="n">
        <v>0.334357619285584</v>
      </c>
      <c r="G327" s="34" t="n">
        <v>0.292517107017376</v>
      </c>
      <c r="H327" s="34" t="n">
        <v>0.0418405122682077</v>
      </c>
      <c r="I327" s="34" t="n">
        <v>0.143036120843771</v>
      </c>
      <c r="J327" s="35" t="n">
        <v>3.4</v>
      </c>
      <c r="K327" s="6" t="n">
        <v>1</v>
      </c>
      <c r="L327" s="35" t="n">
        <v>2.4</v>
      </c>
      <c r="M327" s="6" t="str">
        <f aca="false">IF(I327&lt;=0,"Below 0%",IF(I327&lt;=0.05,"0-5%",IF(I327&lt;=0.1,"5-10%",IF(I327&lt;=0.2,"10-20%",IF(I327&lt;=0.4,"20-40%","Above 40%")))))</f>
        <v>10-20%</v>
      </c>
      <c r="N327" s="6" t="str">
        <f aca="false">IF(AND(H327&gt;=Summary!$B$25,I327&gt;=Summary!$B$26,I327&lt;=Summary!$B$27,J327&gt;=Summary!$B$28,J327&lt;=Summary!$B$29,F327*J327&gt;1),"Yes","No")</f>
        <v>Yes</v>
      </c>
    </row>
    <row r="328" customFormat="false" ht="15" hidden="false" customHeight="false" outlineLevel="0" collapsed="false">
      <c r="A328" s="6" t="s">
        <v>148</v>
      </c>
      <c r="B328" s="45" t="n">
        <v>41601</v>
      </c>
      <c r="C328" s="6" t="s">
        <v>173</v>
      </c>
      <c r="D328" s="6" t="s">
        <v>183</v>
      </c>
      <c r="E328" s="6" t="s">
        <v>177</v>
      </c>
      <c r="F328" s="34" t="n">
        <v>0.219857513904572</v>
      </c>
      <c r="G328" s="34" t="n">
        <v>0.378158997665049</v>
      </c>
      <c r="H328" s="34" t="n">
        <v>-0.158301483760477</v>
      </c>
      <c r="I328" s="34" t="n">
        <v>-0.418610914292436</v>
      </c>
      <c r="J328" s="35" t="n">
        <v>2.63</v>
      </c>
      <c r="K328" s="6" t="n">
        <v>0</v>
      </c>
      <c r="L328" s="35" t="n">
        <v>-1</v>
      </c>
      <c r="M328" s="6" t="str">
        <f aca="false">IF(I328&lt;=0,"Below 0%",IF(I328&lt;=0.05,"0-5%",IF(I328&lt;=0.1,"5-10%",IF(I328&lt;=0.2,"10-20%",IF(I328&lt;=0.4,"20-40%","Above 40%")))))</f>
        <v>Below 0%</v>
      </c>
      <c r="N328" s="6" t="str">
        <f aca="false">IF(AND(H328&gt;=Summary!$B$25,I328&gt;=Summary!$B$26,I328&lt;=Summary!$B$27,J328&gt;=Summary!$B$28,J328&lt;=Summary!$B$29,F328*J328&gt;1),"Yes","No")</f>
        <v>No</v>
      </c>
    </row>
    <row r="329" customFormat="false" ht="15" hidden="false" customHeight="false" outlineLevel="0" collapsed="false">
      <c r="A329" s="6" t="s">
        <v>148</v>
      </c>
      <c r="B329" s="45" t="n">
        <v>41601</v>
      </c>
      <c r="C329" s="6" t="s">
        <v>184</v>
      </c>
      <c r="D329" s="6" t="s">
        <v>175</v>
      </c>
      <c r="E329" s="6" t="s">
        <v>187</v>
      </c>
      <c r="F329" s="34" t="n">
        <v>0.360655069351196</v>
      </c>
      <c r="G329" s="34" t="n">
        <v>0.283254651485698</v>
      </c>
      <c r="H329" s="34" t="n">
        <v>0.0774004178654978</v>
      </c>
      <c r="I329" s="34" t="n">
        <v>0.273253828170253</v>
      </c>
      <c r="J329" s="35" t="n">
        <v>3.56</v>
      </c>
      <c r="K329" s="6" t="n">
        <v>0</v>
      </c>
      <c r="L329" s="35" t="n">
        <v>-1</v>
      </c>
      <c r="M329" s="6" t="str">
        <f aca="false">IF(I329&lt;=0,"Below 0%",IF(I329&lt;=0.05,"0-5%",IF(I329&lt;=0.1,"5-10%",IF(I329&lt;=0.2,"10-20%",IF(I329&lt;=0.4,"20-40%","Above 40%")))))</f>
        <v>20-40%</v>
      </c>
      <c r="N329" s="6" t="str">
        <f aca="false">IF(AND(H329&gt;=Summary!$B$25,I329&gt;=Summary!$B$26,I329&lt;=Summary!$B$27,J329&gt;=Summary!$B$28,J329&lt;=Summary!$B$29,F329*J329&gt;1),"Yes","No")</f>
        <v>Yes</v>
      </c>
    </row>
    <row r="330" customFormat="false" ht="15" hidden="false" customHeight="false" outlineLevel="0" collapsed="false">
      <c r="A330" s="6" t="s">
        <v>148</v>
      </c>
      <c r="B330" s="45" t="n">
        <v>41601</v>
      </c>
      <c r="C330" s="6" t="s">
        <v>184</v>
      </c>
      <c r="D330" s="6" t="s">
        <v>175</v>
      </c>
      <c r="E330" s="6" t="s">
        <v>174</v>
      </c>
      <c r="F330" s="34" t="n">
        <v>0.277501106262207</v>
      </c>
      <c r="G330" s="34" t="n">
        <v>0.296584282143849</v>
      </c>
      <c r="H330" s="34" t="n">
        <v>-0.0190831758816419</v>
      </c>
      <c r="I330" s="34" t="n">
        <v>-0.0643431801028019</v>
      </c>
      <c r="J330" s="35" t="n">
        <v>3.4</v>
      </c>
      <c r="K330" s="6" t="n">
        <v>0</v>
      </c>
      <c r="L330" s="35" t="n">
        <v>-1</v>
      </c>
      <c r="M330" s="6" t="str">
        <f aca="false">IF(I330&lt;=0,"Below 0%",IF(I330&lt;=0.05,"0-5%",IF(I330&lt;=0.1,"5-10%",IF(I330&lt;=0.2,"10-20%",IF(I330&lt;=0.4,"20-40%","Above 40%")))))</f>
        <v>Below 0%</v>
      </c>
      <c r="N330" s="6" t="str">
        <f aca="false">IF(AND(H330&gt;=Summary!$B$25,I330&gt;=Summary!$B$26,I330&lt;=Summary!$B$27,J330&gt;=Summary!$B$28,J330&lt;=Summary!$B$29,F330*J330&gt;1),"Yes","No")</f>
        <v>No</v>
      </c>
    </row>
    <row r="331" customFormat="false" ht="15" hidden="false" customHeight="false" outlineLevel="0" collapsed="false">
      <c r="A331" s="6" t="s">
        <v>148</v>
      </c>
      <c r="B331" s="45" t="n">
        <v>41601</v>
      </c>
      <c r="C331" s="6" t="s">
        <v>184</v>
      </c>
      <c r="D331" s="6" t="s">
        <v>175</v>
      </c>
      <c r="E331" s="6" t="s">
        <v>177</v>
      </c>
      <c r="F331" s="34" t="n">
        <v>0.361843854188919</v>
      </c>
      <c r="G331" s="34" t="n">
        <v>0.420161066370453</v>
      </c>
      <c r="H331" s="34" t="n">
        <v>-0.0583172121815336</v>
      </c>
      <c r="I331" s="34" t="n">
        <v>-0.138797277637609</v>
      </c>
      <c r="J331" s="35" t="n">
        <v>2.4</v>
      </c>
      <c r="K331" s="6" t="n">
        <v>1</v>
      </c>
      <c r="L331" s="35" t="n">
        <v>1.4</v>
      </c>
      <c r="M331" s="6" t="str">
        <f aca="false">IF(I331&lt;=0,"Below 0%",IF(I331&lt;=0.05,"0-5%",IF(I331&lt;=0.1,"5-10%",IF(I331&lt;=0.2,"10-20%",IF(I331&lt;=0.4,"20-40%","Above 40%")))))</f>
        <v>Below 0%</v>
      </c>
      <c r="N331" s="6" t="str">
        <f aca="false">IF(AND(H331&gt;=Summary!$B$25,I331&gt;=Summary!$B$26,I331&lt;=Summary!$B$27,J331&gt;=Summary!$B$28,J331&lt;=Summary!$B$29,F331*J331&gt;1),"Yes","No")</f>
        <v>No</v>
      </c>
    </row>
    <row r="332" customFormat="false" ht="15" hidden="false" customHeight="false" outlineLevel="0" collapsed="false">
      <c r="A332" s="6" t="s">
        <v>148</v>
      </c>
      <c r="B332" s="45" t="n">
        <v>41601</v>
      </c>
      <c r="C332" s="6" t="s">
        <v>186</v>
      </c>
      <c r="D332" s="6" t="s">
        <v>180</v>
      </c>
      <c r="E332" s="6" t="s">
        <v>187</v>
      </c>
      <c r="F332" s="34" t="n">
        <v>0.453678786754608</v>
      </c>
      <c r="G332" s="34" t="n">
        <v>0.527950667847816</v>
      </c>
      <c r="H332" s="34" t="n">
        <v>-0.0742718810932077</v>
      </c>
      <c r="I332" s="34" t="n">
        <v>-0.140679585454406</v>
      </c>
      <c r="J332" s="35" t="n">
        <v>1.88</v>
      </c>
      <c r="K332" s="6" t="n">
        <v>0</v>
      </c>
      <c r="L332" s="35" t="n">
        <v>-1</v>
      </c>
      <c r="M332" s="6" t="str">
        <f aca="false">IF(I332&lt;=0,"Below 0%",IF(I332&lt;=0.05,"0-5%",IF(I332&lt;=0.1,"5-10%",IF(I332&lt;=0.2,"10-20%",IF(I332&lt;=0.4,"20-40%","Above 40%")))))</f>
        <v>Below 0%</v>
      </c>
      <c r="N332" s="6" t="str">
        <f aca="false">IF(AND(H332&gt;=Summary!$B$25,I332&gt;=Summary!$B$26,I332&lt;=Summary!$B$27,J332&gt;=Summary!$B$28,J332&lt;=Summary!$B$29,F332*J332&gt;1),"Yes","No")</f>
        <v>No</v>
      </c>
    </row>
    <row r="333" customFormat="false" ht="15" hidden="false" customHeight="false" outlineLevel="0" collapsed="false">
      <c r="A333" s="6" t="s">
        <v>148</v>
      </c>
      <c r="B333" s="45" t="n">
        <v>41601</v>
      </c>
      <c r="C333" s="6" t="s">
        <v>186</v>
      </c>
      <c r="D333" s="6" t="s">
        <v>180</v>
      </c>
      <c r="E333" s="6" t="s">
        <v>174</v>
      </c>
      <c r="F333" s="34" t="n">
        <v>0.305224567651749</v>
      </c>
      <c r="G333" s="34" t="n">
        <v>0.281174859930282</v>
      </c>
      <c r="H333" s="34" t="n">
        <v>0.0240497077214671</v>
      </c>
      <c r="I333" s="34" t="n">
        <v>0.085532923275681</v>
      </c>
      <c r="J333" s="35" t="n">
        <v>3.53</v>
      </c>
      <c r="K333" s="6" t="n">
        <v>0</v>
      </c>
      <c r="L333" s="35" t="n">
        <v>-1</v>
      </c>
      <c r="M333" s="6" t="str">
        <f aca="false">IF(I333&lt;=0,"Below 0%",IF(I333&lt;=0.05,"0-5%",IF(I333&lt;=0.1,"5-10%",IF(I333&lt;=0.2,"10-20%",IF(I333&lt;=0.4,"20-40%","Above 40%")))))</f>
        <v>5-10%</v>
      </c>
      <c r="N333" s="6" t="str">
        <f aca="false">IF(AND(H333&gt;=Summary!$B$25,I333&gt;=Summary!$B$26,I333&lt;=Summary!$B$27,J333&gt;=Summary!$B$28,J333&lt;=Summary!$B$29,F333*J333&gt;1),"Yes","No")</f>
        <v>No</v>
      </c>
    </row>
    <row r="334" customFormat="false" ht="15" hidden="false" customHeight="false" outlineLevel="0" collapsed="false">
      <c r="A334" s="6" t="s">
        <v>148</v>
      </c>
      <c r="B334" s="45" t="n">
        <v>41601</v>
      </c>
      <c r="C334" s="6" t="s">
        <v>186</v>
      </c>
      <c r="D334" s="6" t="s">
        <v>180</v>
      </c>
      <c r="E334" s="6" t="s">
        <v>177</v>
      </c>
      <c r="F334" s="34" t="n">
        <v>0.241096690297127</v>
      </c>
      <c r="G334" s="34" t="n">
        <v>0.190874472221903</v>
      </c>
      <c r="H334" s="34" t="n">
        <v>0.0502222180752241</v>
      </c>
      <c r="I334" s="34" t="n">
        <v>0.263116473830182</v>
      </c>
      <c r="J334" s="35" t="n">
        <v>5.2</v>
      </c>
      <c r="K334" s="6" t="n">
        <v>1</v>
      </c>
      <c r="L334" s="35" t="n">
        <v>4.2</v>
      </c>
      <c r="M334" s="6" t="str">
        <f aca="false">IF(I334&lt;=0,"Below 0%",IF(I334&lt;=0.05,"0-5%",IF(I334&lt;=0.1,"5-10%",IF(I334&lt;=0.2,"10-20%",IF(I334&lt;=0.4,"20-40%","Above 40%")))))</f>
        <v>20-40%</v>
      </c>
      <c r="N334" s="6" t="str">
        <f aca="false">IF(AND(H334&gt;=Summary!$B$25,I334&gt;=Summary!$B$26,I334&lt;=Summary!$B$27,J334&gt;=Summary!$B$28,J334&lt;=Summary!$B$29,F334*J334&gt;1),"Yes","No")</f>
        <v>No</v>
      </c>
    </row>
    <row r="335" customFormat="false" ht="15" hidden="false" customHeight="false" outlineLevel="0" collapsed="false">
      <c r="A335" s="6" t="s">
        <v>148</v>
      </c>
      <c r="B335" s="45" t="n">
        <v>41601</v>
      </c>
      <c r="C335" s="6" t="s">
        <v>188</v>
      </c>
      <c r="D335" s="6" t="s">
        <v>172</v>
      </c>
      <c r="E335" s="6" t="s">
        <v>187</v>
      </c>
      <c r="F335" s="34" t="n">
        <v>0.593883097171783</v>
      </c>
      <c r="G335" s="34" t="n">
        <v>0.545812835816664</v>
      </c>
      <c r="H335" s="34" t="n">
        <v>0.0480702613551198</v>
      </c>
      <c r="I335" s="34" t="n">
        <v>0.0880709616936646</v>
      </c>
      <c r="J335" s="35" t="n">
        <v>1.81</v>
      </c>
      <c r="K335" s="6" t="n">
        <v>1</v>
      </c>
      <c r="L335" s="35" t="n">
        <v>0.81</v>
      </c>
      <c r="M335" s="6" t="str">
        <f aca="false">IF(I335&lt;=0,"Below 0%",IF(I335&lt;=0.05,"0-5%",IF(I335&lt;=0.1,"5-10%",IF(I335&lt;=0.2,"10-20%",IF(I335&lt;=0.4,"20-40%","Above 40%")))))</f>
        <v>5-10%</v>
      </c>
      <c r="N335" s="6" t="str">
        <f aca="false">IF(AND(H335&gt;=Summary!$B$25,I335&gt;=Summary!$B$26,I335&lt;=Summary!$B$27,J335&gt;=Summary!$B$28,J335&lt;=Summary!$B$29,F335*J335&gt;1),"Yes","No")</f>
        <v>No</v>
      </c>
    </row>
    <row r="336" customFormat="false" ht="15" hidden="false" customHeight="false" outlineLevel="0" collapsed="false">
      <c r="A336" s="6" t="s">
        <v>148</v>
      </c>
      <c r="B336" s="45" t="n">
        <v>41601</v>
      </c>
      <c r="C336" s="6" t="s">
        <v>188</v>
      </c>
      <c r="D336" s="6" t="s">
        <v>172</v>
      </c>
      <c r="E336" s="6" t="s">
        <v>174</v>
      </c>
      <c r="F336" s="34" t="n">
        <v>0.243663340806961</v>
      </c>
      <c r="G336" s="34" t="n">
        <v>0.256602917617704</v>
      </c>
      <c r="H336" s="34" t="n">
        <v>-0.0129395768107431</v>
      </c>
      <c r="I336" s="34" t="n">
        <v>-0.0504264601933362</v>
      </c>
      <c r="J336" s="35" t="n">
        <v>3.85</v>
      </c>
      <c r="K336" s="6" t="n">
        <v>0</v>
      </c>
      <c r="L336" s="35" t="n">
        <v>-1</v>
      </c>
      <c r="M336" s="6" t="str">
        <f aca="false">IF(I336&lt;=0,"Below 0%",IF(I336&lt;=0.05,"0-5%",IF(I336&lt;=0.1,"5-10%",IF(I336&lt;=0.2,"10-20%",IF(I336&lt;=0.4,"20-40%","Above 40%")))))</f>
        <v>Below 0%</v>
      </c>
      <c r="N336" s="6" t="str">
        <f aca="false">IF(AND(H336&gt;=Summary!$B$25,I336&gt;=Summary!$B$26,I336&lt;=Summary!$B$27,J336&gt;=Summary!$B$28,J336&lt;=Summary!$B$29,F336*J336&gt;1),"Yes","No")</f>
        <v>No</v>
      </c>
    </row>
    <row r="337" customFormat="false" ht="15" hidden="false" customHeight="false" outlineLevel="0" collapsed="false">
      <c r="A337" s="6" t="s">
        <v>148</v>
      </c>
      <c r="B337" s="45" t="n">
        <v>41601</v>
      </c>
      <c r="C337" s="6" t="s">
        <v>188</v>
      </c>
      <c r="D337" s="6" t="s">
        <v>172</v>
      </c>
      <c r="E337" s="6" t="s">
        <v>177</v>
      </c>
      <c r="F337" s="34" t="n">
        <v>0.162453562021256</v>
      </c>
      <c r="G337" s="34" t="n">
        <v>0.197584246565632</v>
      </c>
      <c r="H337" s="34" t="n">
        <v>-0.0351306845443767</v>
      </c>
      <c r="I337" s="34" t="n">
        <v>-0.177801040088018</v>
      </c>
      <c r="J337" s="35" t="n">
        <v>5</v>
      </c>
      <c r="K337" s="6" t="n">
        <v>0</v>
      </c>
      <c r="L337" s="35" t="n">
        <v>-1</v>
      </c>
      <c r="M337" s="6" t="str">
        <f aca="false">IF(I337&lt;=0,"Below 0%",IF(I337&lt;=0.05,"0-5%",IF(I337&lt;=0.1,"5-10%",IF(I337&lt;=0.2,"10-20%",IF(I337&lt;=0.4,"20-40%","Above 40%")))))</f>
        <v>Below 0%</v>
      </c>
      <c r="N337" s="6" t="str">
        <f aca="false">IF(AND(H337&gt;=Summary!$B$25,I337&gt;=Summary!$B$26,I337&lt;=Summary!$B$27,J337&gt;=Summary!$B$28,J337&lt;=Summary!$B$29,F337*J337&gt;1),"Yes","No")</f>
        <v>No</v>
      </c>
    </row>
    <row r="338" customFormat="false" ht="15" hidden="false" customHeight="false" outlineLevel="0" collapsed="false">
      <c r="A338" s="6" t="s">
        <v>148</v>
      </c>
      <c r="B338" s="45" t="n">
        <v>41601</v>
      </c>
      <c r="C338" s="6" t="s">
        <v>192</v>
      </c>
      <c r="D338" s="6" t="s">
        <v>191</v>
      </c>
      <c r="E338" s="6" t="s">
        <v>187</v>
      </c>
      <c r="F338" s="34" t="n">
        <v>0.534337043762207</v>
      </c>
      <c r="G338" s="34" t="n">
        <v>0.46755715887486</v>
      </c>
      <c r="H338" s="34" t="n">
        <v>0.0667798848873472</v>
      </c>
      <c r="I338" s="34" t="n">
        <v>0.142827210790757</v>
      </c>
      <c r="J338" s="35" t="n">
        <v>2.15</v>
      </c>
      <c r="K338" s="6" t="n">
        <v>1</v>
      </c>
      <c r="L338" s="35" t="n">
        <v>1.15</v>
      </c>
      <c r="M338" s="6" t="str">
        <f aca="false">IF(I338&lt;=0,"Below 0%",IF(I338&lt;=0.05,"0-5%",IF(I338&lt;=0.1,"5-10%",IF(I338&lt;=0.2,"10-20%",IF(I338&lt;=0.4,"20-40%","Above 40%")))))</f>
        <v>10-20%</v>
      </c>
      <c r="N338" s="6" t="str">
        <f aca="false">IF(AND(H338&gt;=Summary!$B$25,I338&gt;=Summary!$B$26,I338&lt;=Summary!$B$27,J338&gt;=Summary!$B$28,J338&lt;=Summary!$B$29,F338*J338&gt;1),"Yes","No")</f>
        <v>Yes</v>
      </c>
    </row>
    <row r="339" customFormat="false" ht="15" hidden="false" customHeight="false" outlineLevel="0" collapsed="false">
      <c r="A339" s="6" t="s">
        <v>148</v>
      </c>
      <c r="B339" s="45" t="n">
        <v>41601</v>
      </c>
      <c r="C339" s="6" t="s">
        <v>192</v>
      </c>
      <c r="D339" s="6" t="s">
        <v>191</v>
      </c>
      <c r="E339" s="6" t="s">
        <v>174</v>
      </c>
      <c r="F339" s="34" t="n">
        <v>0.277790516614914</v>
      </c>
      <c r="G339" s="34" t="n">
        <v>0.291376200458246</v>
      </c>
      <c r="H339" s="34" t="n">
        <v>-0.0135856838433321</v>
      </c>
      <c r="I339" s="34" t="n">
        <v>-0.0466259214787136</v>
      </c>
      <c r="J339" s="35" t="n">
        <v>3.45</v>
      </c>
      <c r="K339" s="6" t="n">
        <v>0</v>
      </c>
      <c r="L339" s="35" t="n">
        <v>-1</v>
      </c>
      <c r="M339" s="6" t="str">
        <f aca="false">IF(I339&lt;=0,"Below 0%",IF(I339&lt;=0.05,"0-5%",IF(I339&lt;=0.1,"5-10%",IF(I339&lt;=0.2,"10-20%",IF(I339&lt;=0.4,"20-40%","Above 40%")))))</f>
        <v>Below 0%</v>
      </c>
      <c r="N339" s="6" t="str">
        <f aca="false">IF(AND(H339&gt;=Summary!$B$25,I339&gt;=Summary!$B$26,I339&lt;=Summary!$B$27,J339&gt;=Summary!$B$28,J339&lt;=Summary!$B$29,F339*J339&gt;1),"Yes","No")</f>
        <v>No</v>
      </c>
    </row>
    <row r="340" customFormat="false" ht="15" hidden="false" customHeight="false" outlineLevel="0" collapsed="false">
      <c r="A340" s="6" t="s">
        <v>148</v>
      </c>
      <c r="B340" s="45" t="n">
        <v>41601</v>
      </c>
      <c r="C340" s="6" t="s">
        <v>192</v>
      </c>
      <c r="D340" s="6" t="s">
        <v>191</v>
      </c>
      <c r="E340" s="6" t="s">
        <v>177</v>
      </c>
      <c r="F340" s="34" t="n">
        <v>0.187872469425201</v>
      </c>
      <c r="G340" s="34" t="n">
        <v>0.241066640666894</v>
      </c>
      <c r="H340" s="34" t="n">
        <v>-0.0531941712416928</v>
      </c>
      <c r="I340" s="34" t="n">
        <v>-0.220661685476409</v>
      </c>
      <c r="J340" s="35" t="n">
        <v>4.17</v>
      </c>
      <c r="K340" s="6" t="n">
        <v>0</v>
      </c>
      <c r="L340" s="35" t="n">
        <v>-1</v>
      </c>
      <c r="M340" s="6" t="str">
        <f aca="false">IF(I340&lt;=0,"Below 0%",IF(I340&lt;=0.05,"0-5%",IF(I340&lt;=0.1,"5-10%",IF(I340&lt;=0.2,"10-20%",IF(I340&lt;=0.4,"20-40%","Above 40%")))))</f>
        <v>Below 0%</v>
      </c>
      <c r="N340" s="6" t="str">
        <f aca="false">IF(AND(H340&gt;=Summary!$B$25,I340&gt;=Summary!$B$26,I340&lt;=Summary!$B$27,J340&gt;=Summary!$B$28,J340&lt;=Summary!$B$29,F340*J340&gt;1),"Yes","No")</f>
        <v>No</v>
      </c>
    </row>
    <row r="341" customFormat="false" ht="15" hidden="false" customHeight="false" outlineLevel="0" collapsed="false">
      <c r="A341" s="6" t="s">
        <v>148</v>
      </c>
      <c r="B341" s="45" t="n">
        <v>41601</v>
      </c>
      <c r="C341" s="6" t="s">
        <v>189</v>
      </c>
      <c r="D341" s="6" t="s">
        <v>190</v>
      </c>
      <c r="E341" s="6" t="s">
        <v>187</v>
      </c>
      <c r="F341" s="34" t="n">
        <v>0.266344130039215</v>
      </c>
      <c r="G341" s="34" t="n">
        <v>0.15881806688372</v>
      </c>
      <c r="H341" s="34" t="n">
        <v>0.107526063155495</v>
      </c>
      <c r="I341" s="34" t="n">
        <v>0.677039239082424</v>
      </c>
      <c r="J341" s="35" t="n">
        <v>6.35</v>
      </c>
      <c r="K341" s="6" t="n">
        <v>0</v>
      </c>
      <c r="L341" s="35" t="n">
        <v>-1</v>
      </c>
      <c r="M341" s="6" t="str">
        <f aca="false">IF(I341&lt;=0,"Below 0%",IF(I341&lt;=0.05,"0-5%",IF(I341&lt;=0.1,"5-10%",IF(I341&lt;=0.2,"10-20%",IF(I341&lt;=0.4,"20-40%","Above 40%")))))</f>
        <v>Above 40%</v>
      </c>
      <c r="N341" s="6" t="str">
        <f aca="false">IF(AND(H341&gt;=Summary!$B$25,I341&gt;=Summary!$B$26,I341&lt;=Summary!$B$27,J341&gt;=Summary!$B$28,J341&lt;=Summary!$B$29,F341*J341&gt;1),"Yes","No")</f>
        <v>No</v>
      </c>
    </row>
    <row r="342" customFormat="false" ht="15" hidden="false" customHeight="false" outlineLevel="0" collapsed="false">
      <c r="A342" s="6" t="s">
        <v>148</v>
      </c>
      <c r="B342" s="45" t="n">
        <v>41601</v>
      </c>
      <c r="C342" s="6" t="s">
        <v>189</v>
      </c>
      <c r="D342" s="6" t="s">
        <v>190</v>
      </c>
      <c r="E342" s="6" t="s">
        <v>174</v>
      </c>
      <c r="F342" s="34" t="n">
        <v>0.287223517894745</v>
      </c>
      <c r="G342" s="34" t="n">
        <v>0.237292876402734</v>
      </c>
      <c r="H342" s="34" t="n">
        <v>0.0499306414920105</v>
      </c>
      <c r="I342" s="34" t="n">
        <v>0.210417785181499</v>
      </c>
      <c r="J342" s="35" t="n">
        <v>4.25</v>
      </c>
      <c r="K342" s="6" t="n">
        <v>0</v>
      </c>
      <c r="L342" s="35" t="n">
        <v>-1</v>
      </c>
      <c r="M342" s="6" t="str">
        <f aca="false">IF(I342&lt;=0,"Below 0%",IF(I342&lt;=0.05,"0-5%",IF(I342&lt;=0.1,"5-10%",IF(I342&lt;=0.2,"10-20%",IF(I342&lt;=0.4,"20-40%","Above 40%")))))</f>
        <v>20-40%</v>
      </c>
      <c r="N342" s="6" t="str">
        <f aca="false">IF(AND(H342&gt;=Summary!$B$25,I342&gt;=Summary!$B$26,I342&lt;=Summary!$B$27,J342&gt;=Summary!$B$28,J342&lt;=Summary!$B$29,F342*J342&gt;1),"Yes","No")</f>
        <v>Yes</v>
      </c>
    </row>
    <row r="343" customFormat="false" ht="15" hidden="false" customHeight="false" outlineLevel="0" collapsed="false">
      <c r="A343" s="6" t="s">
        <v>148</v>
      </c>
      <c r="B343" s="45" t="n">
        <v>41601</v>
      </c>
      <c r="C343" s="6" t="s">
        <v>189</v>
      </c>
      <c r="D343" s="6" t="s">
        <v>190</v>
      </c>
      <c r="E343" s="6" t="s">
        <v>177</v>
      </c>
      <c r="F343" s="34" t="n">
        <v>0.446432322263718</v>
      </c>
      <c r="G343" s="34" t="n">
        <v>0.603889056713546</v>
      </c>
      <c r="H343" s="34" t="n">
        <v>-0.157456734449828</v>
      </c>
      <c r="I343" s="34" t="n">
        <v>-0.260737850271259</v>
      </c>
      <c r="J343" s="35" t="n">
        <v>1.67</v>
      </c>
      <c r="K343" s="6" t="n">
        <v>1</v>
      </c>
      <c r="L343" s="35" t="n">
        <v>0.67</v>
      </c>
      <c r="M343" s="6" t="str">
        <f aca="false">IF(I343&lt;=0,"Below 0%",IF(I343&lt;=0.05,"0-5%",IF(I343&lt;=0.1,"5-10%",IF(I343&lt;=0.2,"10-20%",IF(I343&lt;=0.4,"20-40%","Above 40%")))))</f>
        <v>Below 0%</v>
      </c>
      <c r="N343" s="6" t="str">
        <f aca="false">IF(AND(H343&gt;=Summary!$B$25,I343&gt;=Summary!$B$26,I343&lt;=Summary!$B$27,J343&gt;=Summary!$B$28,J343&lt;=Summary!$B$29,F343*J343&gt;1),"Yes","No")</f>
        <v>No</v>
      </c>
    </row>
    <row r="344" customFormat="false" ht="15" hidden="false" customHeight="false" outlineLevel="0" collapsed="false">
      <c r="A344" s="6" t="s">
        <v>148</v>
      </c>
      <c r="B344" s="45" t="n">
        <v>41602</v>
      </c>
      <c r="C344" s="6" t="s">
        <v>193</v>
      </c>
      <c r="D344" s="6" t="s">
        <v>176</v>
      </c>
      <c r="E344" s="6" t="s">
        <v>187</v>
      </c>
      <c r="F344" s="34" t="n">
        <v>0.203735545277596</v>
      </c>
      <c r="G344" s="34" t="n">
        <v>0.165383423343396</v>
      </c>
      <c r="H344" s="34" t="n">
        <v>0.0383521219341996</v>
      </c>
      <c r="I344" s="34" t="n">
        <v>0.231898222680799</v>
      </c>
      <c r="J344" s="35" t="n">
        <v>6</v>
      </c>
      <c r="K344" s="6" t="n">
        <v>0</v>
      </c>
      <c r="L344" s="35" t="n">
        <v>-1</v>
      </c>
      <c r="M344" s="6" t="str">
        <f aca="false">IF(I344&lt;=0,"Below 0%",IF(I344&lt;=0.05,"0-5%",IF(I344&lt;=0.1,"5-10%",IF(I344&lt;=0.2,"10-20%",IF(I344&lt;=0.4,"20-40%","Above 40%")))))</f>
        <v>20-40%</v>
      </c>
      <c r="N344" s="6" t="str">
        <f aca="false">IF(AND(H344&gt;=Summary!$B$25,I344&gt;=Summary!$B$26,I344&lt;=Summary!$B$27,J344&gt;=Summary!$B$28,J344&lt;=Summary!$B$29,F344*J344&gt;1),"Yes","No")</f>
        <v>No</v>
      </c>
    </row>
    <row r="345" customFormat="false" ht="15" hidden="false" customHeight="false" outlineLevel="0" collapsed="false">
      <c r="A345" s="6" t="s">
        <v>148</v>
      </c>
      <c r="B345" s="45" t="n">
        <v>41602</v>
      </c>
      <c r="C345" s="6" t="s">
        <v>193</v>
      </c>
      <c r="D345" s="6" t="s">
        <v>176</v>
      </c>
      <c r="E345" s="6" t="s">
        <v>174</v>
      </c>
      <c r="F345" s="34" t="n">
        <v>0.22058342397213</v>
      </c>
      <c r="G345" s="34" t="n">
        <v>0.247456493780642</v>
      </c>
      <c r="H345" s="34" t="n">
        <v>-0.0268730698085125</v>
      </c>
      <c r="I345" s="34" t="n">
        <v>-0.108597149332982</v>
      </c>
      <c r="J345" s="35" t="n">
        <v>4.01</v>
      </c>
      <c r="K345" s="6" t="n">
        <v>1</v>
      </c>
      <c r="L345" s="35" t="n">
        <v>3.01</v>
      </c>
      <c r="M345" s="6" t="str">
        <f aca="false">IF(I345&lt;=0,"Below 0%",IF(I345&lt;=0.05,"0-5%",IF(I345&lt;=0.1,"5-10%",IF(I345&lt;=0.2,"10-20%",IF(I345&lt;=0.4,"20-40%","Above 40%")))))</f>
        <v>Below 0%</v>
      </c>
      <c r="N345" s="6" t="str">
        <f aca="false">IF(AND(H345&gt;=Summary!$B$25,I345&gt;=Summary!$B$26,I345&lt;=Summary!$B$27,J345&gt;=Summary!$B$28,J345&lt;=Summary!$B$29,F345*J345&gt;1),"Yes","No")</f>
        <v>No</v>
      </c>
    </row>
    <row r="346" customFormat="false" ht="15" hidden="false" customHeight="false" outlineLevel="0" collapsed="false">
      <c r="A346" s="6" t="s">
        <v>148</v>
      </c>
      <c r="B346" s="45" t="n">
        <v>41602</v>
      </c>
      <c r="C346" s="6" t="s">
        <v>193</v>
      </c>
      <c r="D346" s="6" t="s">
        <v>176</v>
      </c>
      <c r="E346" s="6" t="s">
        <v>177</v>
      </c>
      <c r="F346" s="34" t="n">
        <v>0.57568097114563</v>
      </c>
      <c r="G346" s="34" t="n">
        <v>0.587160082875962</v>
      </c>
      <c r="H346" s="34" t="n">
        <v>-0.011479111730332</v>
      </c>
      <c r="I346" s="34" t="n">
        <v>-0.0195502249984473</v>
      </c>
      <c r="J346" s="35" t="n">
        <v>1.69</v>
      </c>
      <c r="K346" s="6" t="n">
        <v>0</v>
      </c>
      <c r="L346" s="35" t="n">
        <v>-1</v>
      </c>
      <c r="M346" s="6" t="str">
        <f aca="false">IF(I346&lt;=0,"Below 0%",IF(I346&lt;=0.05,"0-5%",IF(I346&lt;=0.1,"5-10%",IF(I346&lt;=0.2,"10-20%",IF(I346&lt;=0.4,"20-40%","Above 40%")))))</f>
        <v>Below 0%</v>
      </c>
      <c r="N346" s="6" t="str">
        <f aca="false">IF(AND(H346&gt;=Summary!$B$25,I346&gt;=Summary!$B$26,I346&lt;=Summary!$B$27,J346&gt;=Summary!$B$28,J346&lt;=Summary!$B$29,F346*J346&gt;1),"Yes","No")</f>
        <v>No</v>
      </c>
    </row>
    <row r="347" customFormat="false" ht="15" hidden="false" customHeight="false" outlineLevel="0" collapsed="false">
      <c r="A347" s="6" t="s">
        <v>148</v>
      </c>
      <c r="B347" s="45" t="n">
        <v>41602</v>
      </c>
      <c r="C347" s="6" t="s">
        <v>194</v>
      </c>
      <c r="D347" s="6" t="s">
        <v>181</v>
      </c>
      <c r="E347" s="6" t="s">
        <v>187</v>
      </c>
      <c r="F347" s="34" t="n">
        <v>0.571487843990326</v>
      </c>
      <c r="G347" s="34" t="n">
        <v>0.576664630421503</v>
      </c>
      <c r="H347" s="34" t="n">
        <v>-0.00517678643117681</v>
      </c>
      <c r="I347" s="34" t="n">
        <v>-0.00897711799558942</v>
      </c>
      <c r="J347" s="35" t="n">
        <v>1.75</v>
      </c>
      <c r="K347" s="6" t="n">
        <v>1</v>
      </c>
      <c r="L347" s="35" t="n">
        <v>0.75</v>
      </c>
      <c r="M347" s="6" t="str">
        <f aca="false">IF(I347&lt;=0,"Below 0%",IF(I347&lt;=0.05,"0-5%",IF(I347&lt;=0.1,"5-10%",IF(I347&lt;=0.2,"10-20%",IF(I347&lt;=0.4,"20-40%","Above 40%")))))</f>
        <v>Below 0%</v>
      </c>
      <c r="N347" s="6" t="str">
        <f aca="false">IF(AND(H347&gt;=Summary!$B$25,I347&gt;=Summary!$B$26,I347&lt;=Summary!$B$27,J347&gt;=Summary!$B$28,J347&lt;=Summary!$B$29,F347*J347&gt;1),"Yes","No")</f>
        <v>No</v>
      </c>
    </row>
    <row r="348" customFormat="false" ht="15" hidden="false" customHeight="false" outlineLevel="0" collapsed="false">
      <c r="A348" s="6" t="s">
        <v>148</v>
      </c>
      <c r="B348" s="45" t="n">
        <v>41602</v>
      </c>
      <c r="C348" s="6" t="s">
        <v>194</v>
      </c>
      <c r="D348" s="6" t="s">
        <v>181</v>
      </c>
      <c r="E348" s="6" t="s">
        <v>174</v>
      </c>
      <c r="F348" s="34" t="n">
        <v>0.227374166250229</v>
      </c>
      <c r="G348" s="34" t="n">
        <v>0.252290775809408</v>
      </c>
      <c r="H348" s="34" t="n">
        <v>-0.0249166095591786</v>
      </c>
      <c r="I348" s="34" t="n">
        <v>-0.0987614766304488</v>
      </c>
      <c r="J348" s="35" t="n">
        <v>4</v>
      </c>
      <c r="K348" s="6" t="n">
        <v>0</v>
      </c>
      <c r="L348" s="35" t="n">
        <v>-1</v>
      </c>
      <c r="M348" s="6" t="str">
        <f aca="false">IF(I348&lt;=0,"Below 0%",IF(I348&lt;=0.05,"0-5%",IF(I348&lt;=0.1,"5-10%",IF(I348&lt;=0.2,"10-20%",IF(I348&lt;=0.4,"20-40%","Above 40%")))))</f>
        <v>Below 0%</v>
      </c>
      <c r="N348" s="6" t="str">
        <f aca="false">IF(AND(H348&gt;=Summary!$B$25,I348&gt;=Summary!$B$26,I348&lt;=Summary!$B$27,J348&gt;=Summary!$B$28,J348&lt;=Summary!$B$29,F348*J348&gt;1),"Yes","No")</f>
        <v>No</v>
      </c>
    </row>
    <row r="349" customFormat="false" ht="15" hidden="false" customHeight="false" outlineLevel="0" collapsed="false">
      <c r="A349" s="6" t="s">
        <v>148</v>
      </c>
      <c r="B349" s="45" t="n">
        <v>41602</v>
      </c>
      <c r="C349" s="6" t="s">
        <v>194</v>
      </c>
      <c r="D349" s="6" t="s">
        <v>181</v>
      </c>
      <c r="E349" s="6" t="s">
        <v>177</v>
      </c>
      <c r="F349" s="34" t="n">
        <v>0.20113804936409</v>
      </c>
      <c r="G349" s="34" t="n">
        <v>0.17104459376909</v>
      </c>
      <c r="H349" s="34" t="n">
        <v>0.0300934555950002</v>
      </c>
      <c r="I349" s="34" t="n">
        <v>0.175939238603626</v>
      </c>
      <c r="J349" s="35" t="n">
        <v>5.9</v>
      </c>
      <c r="K349" s="6" t="n">
        <v>0</v>
      </c>
      <c r="L349" s="35" t="n">
        <v>-1</v>
      </c>
      <c r="M349" s="6" t="str">
        <f aca="false">IF(I349&lt;=0,"Below 0%",IF(I349&lt;=0.05,"0-5%",IF(I349&lt;=0.1,"5-10%",IF(I349&lt;=0.2,"10-20%",IF(I349&lt;=0.4,"20-40%","Above 40%")))))</f>
        <v>10-20%</v>
      </c>
      <c r="N349" s="6" t="str">
        <f aca="false">IF(AND(H349&gt;=Summary!$B$25,I349&gt;=Summary!$B$26,I349&lt;=Summary!$B$27,J349&gt;=Summary!$B$28,J349&lt;=Summary!$B$29,F349*J349&gt;1),"Yes","No")</f>
        <v>No</v>
      </c>
    </row>
    <row r="350" customFormat="false" ht="15" hidden="false" customHeight="false" outlineLevel="0" collapsed="false">
      <c r="A350" s="6" t="s">
        <v>148</v>
      </c>
      <c r="B350" s="45" t="n">
        <v>41603</v>
      </c>
      <c r="C350" s="6" t="s">
        <v>178</v>
      </c>
      <c r="D350" s="6" t="s">
        <v>182</v>
      </c>
      <c r="E350" s="6" t="s">
        <v>187</v>
      </c>
      <c r="F350" s="34" t="n">
        <v>0.367287486791611</v>
      </c>
      <c r="G350" s="34" t="n">
        <v>0.456401633437425</v>
      </c>
      <c r="H350" s="34" t="n">
        <v>-0.0891141466458142</v>
      </c>
      <c r="I350" s="34" t="n">
        <v>-0.195253785519224</v>
      </c>
      <c r="J350" s="35" t="n">
        <v>2.17</v>
      </c>
      <c r="K350" s="6" t="n">
        <v>0</v>
      </c>
      <c r="L350" s="35" t="n">
        <v>-1</v>
      </c>
      <c r="M350" s="6" t="str">
        <f aca="false">IF(I350&lt;=0,"Below 0%",IF(I350&lt;=0.05,"0-5%",IF(I350&lt;=0.1,"5-10%",IF(I350&lt;=0.2,"10-20%",IF(I350&lt;=0.4,"20-40%","Above 40%")))))</f>
        <v>Below 0%</v>
      </c>
      <c r="N350" s="6" t="str">
        <f aca="false">IF(AND(H350&gt;=Summary!$B$25,I350&gt;=Summary!$B$26,I350&lt;=Summary!$B$27,J350&gt;=Summary!$B$28,J350&lt;=Summary!$B$29,F350*J350&gt;1),"Yes","No")</f>
        <v>No</v>
      </c>
    </row>
    <row r="351" customFormat="false" ht="15" hidden="false" customHeight="false" outlineLevel="0" collapsed="false">
      <c r="A351" s="6" t="s">
        <v>148</v>
      </c>
      <c r="B351" s="45" t="n">
        <v>41603</v>
      </c>
      <c r="C351" s="6" t="s">
        <v>178</v>
      </c>
      <c r="D351" s="6" t="s">
        <v>182</v>
      </c>
      <c r="E351" s="6" t="s">
        <v>174</v>
      </c>
      <c r="F351" s="34" t="n">
        <v>0.374379724264145</v>
      </c>
      <c r="G351" s="34" t="n">
        <v>0.282969012731204</v>
      </c>
      <c r="H351" s="34" t="n">
        <v>0.0914107115329415</v>
      </c>
      <c r="I351" s="34" t="n">
        <v>0.323041419449605</v>
      </c>
      <c r="J351" s="35" t="n">
        <v>3.5</v>
      </c>
      <c r="K351" s="6" t="n">
        <v>1</v>
      </c>
      <c r="L351" s="35" t="n">
        <v>2.5</v>
      </c>
      <c r="M351" s="6" t="str">
        <f aca="false">IF(I351&lt;=0,"Below 0%",IF(I351&lt;=0.05,"0-5%",IF(I351&lt;=0.1,"5-10%",IF(I351&lt;=0.2,"10-20%",IF(I351&lt;=0.4,"20-40%","Above 40%")))))</f>
        <v>20-40%</v>
      </c>
      <c r="N351" s="6" t="str">
        <f aca="false">IF(AND(H351&gt;=Summary!$B$25,I351&gt;=Summary!$B$26,I351&lt;=Summary!$B$27,J351&gt;=Summary!$B$28,J351&lt;=Summary!$B$29,F351*J351&gt;1),"Yes","No")</f>
        <v>Yes</v>
      </c>
    </row>
    <row r="352" customFormat="false" ht="15" hidden="false" customHeight="false" outlineLevel="0" collapsed="false">
      <c r="A352" s="6" t="s">
        <v>148</v>
      </c>
      <c r="B352" s="45" t="n">
        <v>41603</v>
      </c>
      <c r="C352" s="6" t="s">
        <v>178</v>
      </c>
      <c r="D352" s="6" t="s">
        <v>182</v>
      </c>
      <c r="E352" s="6" t="s">
        <v>177</v>
      </c>
      <c r="F352" s="34" t="n">
        <v>0.258332788944244</v>
      </c>
      <c r="G352" s="34" t="n">
        <v>0.260629353831372</v>
      </c>
      <c r="H352" s="34" t="n">
        <v>-0.00229656488712721</v>
      </c>
      <c r="I352" s="34" t="n">
        <v>-0.00881161255770557</v>
      </c>
      <c r="J352" s="35" t="n">
        <v>3.8</v>
      </c>
      <c r="K352" s="6" t="n">
        <v>0</v>
      </c>
      <c r="L352" s="35" t="n">
        <v>-1</v>
      </c>
      <c r="M352" s="6" t="str">
        <f aca="false">IF(I352&lt;=0,"Below 0%",IF(I352&lt;=0.05,"0-5%",IF(I352&lt;=0.1,"5-10%",IF(I352&lt;=0.2,"10-20%",IF(I352&lt;=0.4,"20-40%","Above 40%")))))</f>
        <v>Below 0%</v>
      </c>
      <c r="N352" s="6" t="str">
        <f aca="false">IF(AND(H352&gt;=Summary!$B$25,I352&gt;=Summary!$B$26,I352&lt;=Summary!$B$27,J352&gt;=Summary!$B$28,J352&lt;=Summary!$B$29,F352*J352&gt;1),"Yes","No")</f>
        <v>No</v>
      </c>
    </row>
    <row r="353" customFormat="false" ht="15" hidden="false" customHeight="false" outlineLevel="0" collapsed="false">
      <c r="A353" s="6" t="s">
        <v>148</v>
      </c>
      <c r="B353" s="45" t="n">
        <v>41608</v>
      </c>
      <c r="C353" s="6" t="s">
        <v>182</v>
      </c>
      <c r="D353" s="6" t="s">
        <v>191</v>
      </c>
      <c r="E353" s="6" t="s">
        <v>187</v>
      </c>
      <c r="F353" s="34" t="n">
        <v>0.675686776638031</v>
      </c>
      <c r="G353" s="34" t="n">
        <v>0.486857576088563</v>
      </c>
      <c r="H353" s="34" t="n">
        <v>0.188829200549468</v>
      </c>
      <c r="I353" s="34" t="n">
        <v>0.387853059752158</v>
      </c>
      <c r="J353" s="35" t="n">
        <v>2.04</v>
      </c>
      <c r="K353" s="6" t="n">
        <v>0</v>
      </c>
      <c r="L353" s="35" t="n">
        <v>-1</v>
      </c>
      <c r="M353" s="6" t="str">
        <f aca="false">IF(I353&lt;=0,"Below 0%",IF(I353&lt;=0.05,"0-5%",IF(I353&lt;=0.1,"5-10%",IF(I353&lt;=0.2,"10-20%",IF(I353&lt;=0.4,"20-40%","Above 40%")))))</f>
        <v>20-40%</v>
      </c>
      <c r="N353" s="6" t="str">
        <f aca="false">IF(AND(H353&gt;=Summary!$B$25,I353&gt;=Summary!$B$26,I353&lt;=Summary!$B$27,J353&gt;=Summary!$B$28,J353&lt;=Summary!$B$29,F353*J353&gt;1),"Yes","No")</f>
        <v>Yes</v>
      </c>
    </row>
    <row r="354" customFormat="false" ht="15" hidden="false" customHeight="false" outlineLevel="0" collapsed="false">
      <c r="A354" s="6" t="s">
        <v>148</v>
      </c>
      <c r="B354" s="45" t="n">
        <v>41608</v>
      </c>
      <c r="C354" s="6" t="s">
        <v>182</v>
      </c>
      <c r="D354" s="6" t="s">
        <v>191</v>
      </c>
      <c r="E354" s="6" t="s">
        <v>174</v>
      </c>
      <c r="F354" s="34" t="n">
        <v>0.214706718921661</v>
      </c>
      <c r="G354" s="34" t="n">
        <v>0.283768415777334</v>
      </c>
      <c r="H354" s="34" t="n">
        <v>-0.0690616968556724</v>
      </c>
      <c r="I354" s="34" t="n">
        <v>-0.243373444738344</v>
      </c>
      <c r="J354" s="35" t="n">
        <v>3.5</v>
      </c>
      <c r="K354" s="6" t="n">
        <v>1</v>
      </c>
      <c r="L354" s="35" t="n">
        <v>2.5</v>
      </c>
      <c r="M354" s="6" t="str">
        <f aca="false">IF(I354&lt;=0,"Below 0%",IF(I354&lt;=0.05,"0-5%",IF(I354&lt;=0.1,"5-10%",IF(I354&lt;=0.2,"10-20%",IF(I354&lt;=0.4,"20-40%","Above 40%")))))</f>
        <v>Below 0%</v>
      </c>
      <c r="N354" s="6" t="str">
        <f aca="false">IF(AND(H354&gt;=Summary!$B$25,I354&gt;=Summary!$B$26,I354&lt;=Summary!$B$27,J354&gt;=Summary!$B$28,J354&lt;=Summary!$B$29,F354*J354&gt;1),"Yes","No")</f>
        <v>No</v>
      </c>
    </row>
    <row r="355" customFormat="false" ht="15" hidden="false" customHeight="false" outlineLevel="0" collapsed="false">
      <c r="A355" s="6" t="s">
        <v>148</v>
      </c>
      <c r="B355" s="45" t="n">
        <v>41608</v>
      </c>
      <c r="C355" s="6" t="s">
        <v>182</v>
      </c>
      <c r="D355" s="6" t="s">
        <v>191</v>
      </c>
      <c r="E355" s="6" t="s">
        <v>177</v>
      </c>
      <c r="F355" s="34" t="n">
        <v>0.109606504440308</v>
      </c>
      <c r="G355" s="34" t="n">
        <v>0.229374008134104</v>
      </c>
      <c r="H355" s="34" t="n">
        <v>-0.119767503693796</v>
      </c>
      <c r="I355" s="34" t="n">
        <v>-0.522149412952551</v>
      </c>
      <c r="J355" s="35" t="n">
        <v>4.33</v>
      </c>
      <c r="K355" s="6" t="n">
        <v>0</v>
      </c>
      <c r="L355" s="35" t="n">
        <v>-1</v>
      </c>
      <c r="M355" s="6" t="str">
        <f aca="false">IF(I355&lt;=0,"Below 0%",IF(I355&lt;=0.05,"0-5%",IF(I355&lt;=0.1,"5-10%",IF(I355&lt;=0.2,"10-20%",IF(I355&lt;=0.4,"20-40%","Above 40%")))))</f>
        <v>Below 0%</v>
      </c>
      <c r="N355" s="6" t="str">
        <f aca="false">IF(AND(H355&gt;=Summary!$B$25,I355&gt;=Summary!$B$26,I355&lt;=Summary!$B$27,J355&gt;=Summary!$B$28,J355&lt;=Summary!$B$29,F355*J355&gt;1),"Yes","No")</f>
        <v>No</v>
      </c>
    </row>
    <row r="356" customFormat="false" ht="15" hidden="false" customHeight="false" outlineLevel="0" collapsed="false">
      <c r="A356" s="6" t="s">
        <v>148</v>
      </c>
      <c r="B356" s="45" t="n">
        <v>41608</v>
      </c>
      <c r="C356" s="6" t="s">
        <v>193</v>
      </c>
      <c r="D356" s="6" t="s">
        <v>185</v>
      </c>
      <c r="E356" s="6" t="s">
        <v>187</v>
      </c>
      <c r="F356" s="34" t="n">
        <v>0.199395745992661</v>
      </c>
      <c r="G356" s="34" t="n">
        <v>0.154562241381634</v>
      </c>
      <c r="H356" s="34" t="n">
        <v>0.0448335046110263</v>
      </c>
      <c r="I356" s="34" t="n">
        <v>0.290067640131632</v>
      </c>
      <c r="J356" s="35" t="n">
        <v>6.5</v>
      </c>
      <c r="K356" s="6" t="n">
        <v>0</v>
      </c>
      <c r="L356" s="35" t="n">
        <v>-1</v>
      </c>
      <c r="M356" s="6" t="str">
        <f aca="false">IF(I356&lt;=0,"Below 0%",IF(I356&lt;=0.05,"0-5%",IF(I356&lt;=0.1,"5-10%",IF(I356&lt;=0.2,"10-20%",IF(I356&lt;=0.4,"20-40%","Above 40%")))))</f>
        <v>20-40%</v>
      </c>
      <c r="N356" s="6" t="str">
        <f aca="false">IF(AND(H356&gt;=Summary!$B$25,I356&gt;=Summary!$B$26,I356&lt;=Summary!$B$27,J356&gt;=Summary!$B$28,J356&lt;=Summary!$B$29,F356*J356&gt;1),"Yes","No")</f>
        <v>No</v>
      </c>
    </row>
    <row r="357" customFormat="false" ht="15" hidden="false" customHeight="false" outlineLevel="0" collapsed="false">
      <c r="A357" s="6" t="s">
        <v>148</v>
      </c>
      <c r="B357" s="45" t="n">
        <v>41608</v>
      </c>
      <c r="C357" s="6" t="s">
        <v>193</v>
      </c>
      <c r="D357" s="6" t="s">
        <v>185</v>
      </c>
      <c r="E357" s="6" t="s">
        <v>174</v>
      </c>
      <c r="F357" s="34" t="n">
        <v>0.138735741376877</v>
      </c>
      <c r="G357" s="34" t="n">
        <v>0.24384819635452</v>
      </c>
      <c r="H357" s="34" t="n">
        <v>-0.105112454977643</v>
      </c>
      <c r="I357" s="34" t="n">
        <v>-0.431056930291274</v>
      </c>
      <c r="J357" s="35" t="n">
        <v>4.12</v>
      </c>
      <c r="K357" s="6" t="n">
        <v>0</v>
      </c>
      <c r="L357" s="35" t="n">
        <v>-1</v>
      </c>
      <c r="M357" s="6" t="str">
        <f aca="false">IF(I357&lt;=0,"Below 0%",IF(I357&lt;=0.05,"0-5%",IF(I357&lt;=0.1,"5-10%",IF(I357&lt;=0.2,"10-20%",IF(I357&lt;=0.4,"20-40%","Above 40%")))))</f>
        <v>Below 0%</v>
      </c>
      <c r="N357" s="6" t="str">
        <f aca="false">IF(AND(H357&gt;=Summary!$B$25,I357&gt;=Summary!$B$26,I357&lt;=Summary!$B$27,J357&gt;=Summary!$B$28,J357&lt;=Summary!$B$29,F357*J357&gt;1),"Yes","No")</f>
        <v>No</v>
      </c>
    </row>
    <row r="358" customFormat="false" ht="15" hidden="false" customHeight="false" outlineLevel="0" collapsed="false">
      <c r="A358" s="6" t="s">
        <v>148</v>
      </c>
      <c r="B358" s="45" t="n">
        <v>41608</v>
      </c>
      <c r="C358" s="6" t="s">
        <v>193</v>
      </c>
      <c r="D358" s="6" t="s">
        <v>185</v>
      </c>
      <c r="E358" s="6" t="s">
        <v>177</v>
      </c>
      <c r="F358" s="34" t="n">
        <v>0.661868512630463</v>
      </c>
      <c r="G358" s="34" t="n">
        <v>0.601589562263846</v>
      </c>
      <c r="H358" s="34" t="n">
        <v>0.0602789503666169</v>
      </c>
      <c r="I358" s="34" t="n">
        <v>0.100199461805456</v>
      </c>
      <c r="J358" s="35" t="n">
        <v>1.67</v>
      </c>
      <c r="K358" s="6" t="n">
        <v>1</v>
      </c>
      <c r="L358" s="35" t="n">
        <v>0.67</v>
      </c>
      <c r="M358" s="6" t="str">
        <f aca="false">IF(I358&lt;=0,"Below 0%",IF(I358&lt;=0.05,"0-5%",IF(I358&lt;=0.1,"5-10%",IF(I358&lt;=0.2,"10-20%",IF(I358&lt;=0.4,"20-40%","Above 40%")))))</f>
        <v>10-20%</v>
      </c>
      <c r="N358" s="6" t="str">
        <f aca="false">IF(AND(H358&gt;=Summary!$B$25,I358&gt;=Summary!$B$26,I358&lt;=Summary!$B$27,J358&gt;=Summary!$B$28,J358&lt;=Summary!$B$29,F358*J358&gt;1),"Yes","No")</f>
        <v>No</v>
      </c>
    </row>
    <row r="359" customFormat="false" ht="15" hidden="false" customHeight="false" outlineLevel="0" collapsed="false">
      <c r="A359" s="6" t="s">
        <v>148</v>
      </c>
      <c r="B359" s="45" t="n">
        <v>41608</v>
      </c>
      <c r="C359" s="6" t="s">
        <v>173</v>
      </c>
      <c r="D359" s="6" t="s">
        <v>192</v>
      </c>
      <c r="E359" s="6" t="s">
        <v>187</v>
      </c>
      <c r="F359" s="34" t="n">
        <v>0.661597073078156</v>
      </c>
      <c r="G359" s="34" t="n">
        <v>0.611869668746421</v>
      </c>
      <c r="H359" s="34" t="n">
        <v>0.0497274043317348</v>
      </c>
      <c r="I359" s="34" t="n">
        <v>0.0812712361336929</v>
      </c>
      <c r="J359" s="35" t="n">
        <v>1.63</v>
      </c>
      <c r="K359" s="6" t="n">
        <v>1</v>
      </c>
      <c r="L359" s="35" t="n">
        <v>0.63</v>
      </c>
      <c r="M359" s="6" t="str">
        <f aca="false">IF(I359&lt;=0,"Below 0%",IF(I359&lt;=0.05,"0-5%",IF(I359&lt;=0.1,"5-10%",IF(I359&lt;=0.2,"10-20%",IF(I359&lt;=0.4,"20-40%","Above 40%")))))</f>
        <v>5-10%</v>
      </c>
      <c r="N359" s="6" t="str">
        <f aca="false">IF(AND(H359&gt;=Summary!$B$25,I359&gt;=Summary!$B$26,I359&lt;=Summary!$B$27,J359&gt;=Summary!$B$28,J359&lt;=Summary!$B$29,F359*J359&gt;1),"Yes","No")</f>
        <v>No</v>
      </c>
    </row>
    <row r="360" customFormat="false" ht="15" hidden="false" customHeight="false" outlineLevel="0" collapsed="false">
      <c r="A360" s="6" t="s">
        <v>148</v>
      </c>
      <c r="B360" s="45" t="n">
        <v>41608</v>
      </c>
      <c r="C360" s="6" t="s">
        <v>173</v>
      </c>
      <c r="D360" s="6" t="s">
        <v>192</v>
      </c>
      <c r="E360" s="6" t="s">
        <v>174</v>
      </c>
      <c r="F360" s="34" t="n">
        <v>0.239075407385826</v>
      </c>
      <c r="G360" s="34" t="n">
        <v>0.245652108388341</v>
      </c>
      <c r="H360" s="34" t="n">
        <v>-0.00657670100251523</v>
      </c>
      <c r="I360" s="34" t="n">
        <v>-0.0267724183018955</v>
      </c>
      <c r="J360" s="35" t="n">
        <v>4.06</v>
      </c>
      <c r="K360" s="6" t="n">
        <v>0</v>
      </c>
      <c r="L360" s="35" t="n">
        <v>-1</v>
      </c>
      <c r="M360" s="6" t="str">
        <f aca="false">IF(I360&lt;=0,"Below 0%",IF(I360&lt;=0.05,"0-5%",IF(I360&lt;=0.1,"5-10%",IF(I360&lt;=0.2,"10-20%",IF(I360&lt;=0.4,"20-40%","Above 40%")))))</f>
        <v>Below 0%</v>
      </c>
      <c r="N360" s="6" t="str">
        <f aca="false">IF(AND(H360&gt;=Summary!$B$25,I360&gt;=Summary!$B$26,I360&lt;=Summary!$B$27,J360&gt;=Summary!$B$28,J360&lt;=Summary!$B$29,F360*J360&gt;1),"Yes","No")</f>
        <v>No</v>
      </c>
    </row>
    <row r="361" customFormat="false" ht="15" hidden="false" customHeight="false" outlineLevel="0" collapsed="false">
      <c r="A361" s="6" t="s">
        <v>148</v>
      </c>
      <c r="B361" s="45" t="n">
        <v>41608</v>
      </c>
      <c r="C361" s="6" t="s">
        <v>173</v>
      </c>
      <c r="D361" s="6" t="s">
        <v>192</v>
      </c>
      <c r="E361" s="6" t="s">
        <v>177</v>
      </c>
      <c r="F361" s="34" t="n">
        <v>0.0993275716900826</v>
      </c>
      <c r="G361" s="34" t="n">
        <v>0.142478222865238</v>
      </c>
      <c r="H361" s="34" t="n">
        <v>-0.0431506511751554</v>
      </c>
      <c r="I361" s="34" t="n">
        <v>-0.302857870539059</v>
      </c>
      <c r="J361" s="35" t="n">
        <v>7</v>
      </c>
      <c r="K361" s="6" t="n">
        <v>0</v>
      </c>
      <c r="L361" s="35" t="n">
        <v>-1</v>
      </c>
      <c r="M361" s="6" t="str">
        <f aca="false">IF(I361&lt;=0,"Below 0%",IF(I361&lt;=0.05,"0-5%",IF(I361&lt;=0.1,"5-10%",IF(I361&lt;=0.2,"10-20%",IF(I361&lt;=0.4,"20-40%","Above 40%")))))</f>
        <v>Below 0%</v>
      </c>
      <c r="N361" s="6" t="str">
        <f aca="false">IF(AND(H361&gt;=Summary!$B$25,I361&gt;=Summary!$B$26,I361&lt;=Summary!$B$27,J361&gt;=Summary!$B$28,J361&lt;=Summary!$B$29,F361*J361&gt;1),"Yes","No")</f>
        <v>No</v>
      </c>
    </row>
    <row r="362" customFormat="false" ht="15" hidden="false" customHeight="false" outlineLevel="0" collapsed="false">
      <c r="A362" s="6" t="s">
        <v>148</v>
      </c>
      <c r="B362" s="45" t="n">
        <v>41608</v>
      </c>
      <c r="C362" s="6" t="s">
        <v>188</v>
      </c>
      <c r="D362" s="6" t="s">
        <v>178</v>
      </c>
      <c r="E362" s="6" t="s">
        <v>187</v>
      </c>
      <c r="F362" s="34" t="n">
        <v>0.459168285131455</v>
      </c>
      <c r="G362" s="34" t="n">
        <v>0.473208072372999</v>
      </c>
      <c r="H362" s="34" t="n">
        <v>-0.0140397872415448</v>
      </c>
      <c r="I362" s="34" t="n">
        <v>-0.0296693739207351</v>
      </c>
      <c r="J362" s="35" t="n">
        <v>2.1</v>
      </c>
      <c r="K362" s="6" t="n">
        <v>1</v>
      </c>
      <c r="L362" s="35" t="n">
        <v>1.1</v>
      </c>
      <c r="M362" s="6" t="str">
        <f aca="false">IF(I362&lt;=0,"Below 0%",IF(I362&lt;=0.05,"0-5%",IF(I362&lt;=0.1,"5-10%",IF(I362&lt;=0.2,"10-20%",IF(I362&lt;=0.4,"20-40%","Above 40%")))))</f>
        <v>Below 0%</v>
      </c>
      <c r="N362" s="6" t="str">
        <f aca="false">IF(AND(H362&gt;=Summary!$B$25,I362&gt;=Summary!$B$26,I362&lt;=Summary!$B$27,J362&gt;=Summary!$B$28,J362&lt;=Summary!$B$29,F362*J362&gt;1),"Yes","No")</f>
        <v>No</v>
      </c>
    </row>
    <row r="363" customFormat="false" ht="15" hidden="false" customHeight="false" outlineLevel="0" collapsed="false">
      <c r="A363" s="6" t="s">
        <v>148</v>
      </c>
      <c r="B363" s="45" t="n">
        <v>41608</v>
      </c>
      <c r="C363" s="6" t="s">
        <v>188</v>
      </c>
      <c r="D363" s="6" t="s">
        <v>178</v>
      </c>
      <c r="E363" s="6" t="s">
        <v>174</v>
      </c>
      <c r="F363" s="34" t="n">
        <v>0.329230159521103</v>
      </c>
      <c r="G363" s="34" t="n">
        <v>0.278357689631176</v>
      </c>
      <c r="H363" s="34" t="n">
        <v>0.0508724698899268</v>
      </c>
      <c r="I363" s="34" t="n">
        <v>0.182759348079562</v>
      </c>
      <c r="J363" s="35" t="n">
        <v>3.57</v>
      </c>
      <c r="K363" s="6" t="n">
        <v>0</v>
      </c>
      <c r="L363" s="35" t="n">
        <v>-1</v>
      </c>
      <c r="M363" s="6" t="str">
        <f aca="false">IF(I363&lt;=0,"Below 0%",IF(I363&lt;=0.05,"0-5%",IF(I363&lt;=0.1,"5-10%",IF(I363&lt;=0.2,"10-20%",IF(I363&lt;=0.4,"20-40%","Above 40%")))))</f>
        <v>10-20%</v>
      </c>
      <c r="N363" s="6" t="str">
        <f aca="false">IF(AND(H363&gt;=Summary!$B$25,I363&gt;=Summary!$B$26,I363&lt;=Summary!$B$27,J363&gt;=Summary!$B$28,J363&lt;=Summary!$B$29,F363*J363&gt;1),"Yes","No")</f>
        <v>Yes</v>
      </c>
    </row>
    <row r="364" customFormat="false" ht="15" hidden="false" customHeight="false" outlineLevel="0" collapsed="false">
      <c r="A364" s="6" t="s">
        <v>148</v>
      </c>
      <c r="B364" s="45" t="n">
        <v>41608</v>
      </c>
      <c r="C364" s="6" t="s">
        <v>188</v>
      </c>
      <c r="D364" s="6" t="s">
        <v>178</v>
      </c>
      <c r="E364" s="6" t="s">
        <v>177</v>
      </c>
      <c r="F364" s="34" t="n">
        <v>0.211601570248604</v>
      </c>
      <c r="G364" s="34" t="n">
        <v>0.248434237995825</v>
      </c>
      <c r="H364" s="34" t="n">
        <v>-0.0368326677472208</v>
      </c>
      <c r="I364" s="34" t="n">
        <v>-0.148259225637973</v>
      </c>
      <c r="J364" s="35" t="n">
        <v>4</v>
      </c>
      <c r="K364" s="6" t="n">
        <v>0</v>
      </c>
      <c r="L364" s="35" t="n">
        <v>-1</v>
      </c>
      <c r="M364" s="6" t="str">
        <f aca="false">IF(I364&lt;=0,"Below 0%",IF(I364&lt;=0.05,"0-5%",IF(I364&lt;=0.1,"5-10%",IF(I364&lt;=0.2,"10-20%",IF(I364&lt;=0.4,"20-40%","Above 40%")))))</f>
        <v>Below 0%</v>
      </c>
      <c r="N364" s="6" t="str">
        <f aca="false">IF(AND(H364&gt;=Summary!$B$25,I364&gt;=Summary!$B$26,I364&lt;=Summary!$B$27,J364&gt;=Summary!$B$28,J364&lt;=Summary!$B$29,F364*J364&gt;1),"Yes","No")</f>
        <v>No</v>
      </c>
    </row>
    <row r="365" customFormat="false" ht="15" hidden="false" customHeight="false" outlineLevel="0" collapsed="false">
      <c r="A365" s="6" t="s">
        <v>148</v>
      </c>
      <c r="B365" s="45" t="n">
        <v>41608</v>
      </c>
      <c r="C365" s="6" t="s">
        <v>172</v>
      </c>
      <c r="D365" s="6" t="s">
        <v>180</v>
      </c>
      <c r="E365" s="6" t="s">
        <v>187</v>
      </c>
      <c r="F365" s="34" t="n">
        <v>0.52268385887146</v>
      </c>
      <c r="G365" s="34" t="n">
        <v>0.494816211121584</v>
      </c>
      <c r="H365" s="34" t="n">
        <v>0.0278676477498764</v>
      </c>
      <c r="I365" s="34" t="n">
        <v>0.056319189071655</v>
      </c>
      <c r="J365" s="35" t="n">
        <v>2.01</v>
      </c>
      <c r="K365" s="6" t="n">
        <v>1</v>
      </c>
      <c r="L365" s="35" t="n">
        <v>1.01</v>
      </c>
      <c r="M365" s="6" t="str">
        <f aca="false">IF(I365&lt;=0,"Below 0%",IF(I365&lt;=0.05,"0-5%",IF(I365&lt;=0.1,"5-10%",IF(I365&lt;=0.2,"10-20%",IF(I365&lt;=0.4,"20-40%","Above 40%")))))</f>
        <v>5-10%</v>
      </c>
      <c r="N365" s="6" t="str">
        <f aca="false">IF(AND(H365&gt;=Summary!$B$25,I365&gt;=Summary!$B$26,I365&lt;=Summary!$B$27,J365&gt;=Summary!$B$28,J365&lt;=Summary!$B$29,F365*J365&gt;1),"Yes","No")</f>
        <v>No</v>
      </c>
    </row>
    <row r="366" customFormat="false" ht="15" hidden="false" customHeight="false" outlineLevel="0" collapsed="false">
      <c r="A366" s="6" t="s">
        <v>148</v>
      </c>
      <c r="B366" s="45" t="n">
        <v>41608</v>
      </c>
      <c r="C366" s="6" t="s">
        <v>172</v>
      </c>
      <c r="D366" s="6" t="s">
        <v>180</v>
      </c>
      <c r="E366" s="6" t="s">
        <v>174</v>
      </c>
      <c r="F366" s="34" t="n">
        <v>0.289780527353287</v>
      </c>
      <c r="G366" s="34" t="n">
        <v>0.284165881244109</v>
      </c>
      <c r="H366" s="34" t="n">
        <v>0.00561464610917739</v>
      </c>
      <c r="I366" s="34" t="n">
        <v>0.0197583400392611</v>
      </c>
      <c r="J366" s="35" t="n">
        <v>3.5</v>
      </c>
      <c r="K366" s="6" t="n">
        <v>0</v>
      </c>
      <c r="L366" s="35" t="n">
        <v>-1</v>
      </c>
      <c r="M366" s="6" t="str">
        <f aca="false">IF(I366&lt;=0,"Below 0%",IF(I366&lt;=0.05,"0-5%",IF(I366&lt;=0.1,"5-10%",IF(I366&lt;=0.2,"10-20%",IF(I366&lt;=0.4,"20-40%","Above 40%")))))</f>
        <v>0-5%</v>
      </c>
      <c r="N366" s="6" t="str">
        <f aca="false">IF(AND(H366&gt;=Summary!$B$25,I366&gt;=Summary!$B$26,I366&lt;=Summary!$B$27,J366&gt;=Summary!$B$28,J366&lt;=Summary!$B$29,F366*J366&gt;1),"Yes","No")</f>
        <v>No</v>
      </c>
    </row>
    <row r="367" customFormat="false" ht="15" hidden="false" customHeight="false" outlineLevel="0" collapsed="false">
      <c r="A367" s="6" t="s">
        <v>148</v>
      </c>
      <c r="B367" s="45" t="n">
        <v>41608</v>
      </c>
      <c r="C367" s="6" t="s">
        <v>172</v>
      </c>
      <c r="D367" s="6" t="s">
        <v>180</v>
      </c>
      <c r="E367" s="6" t="s">
        <v>177</v>
      </c>
      <c r="F367" s="34" t="n">
        <v>0.187535598874092</v>
      </c>
      <c r="G367" s="34" t="n">
        <v>0.221017907634307</v>
      </c>
      <c r="H367" s="34" t="n">
        <v>-0.0334823087602152</v>
      </c>
      <c r="I367" s="34" t="n">
        <v>-0.151491384198671</v>
      </c>
      <c r="J367" s="35" t="n">
        <v>4.5</v>
      </c>
      <c r="K367" s="6" t="n">
        <v>0</v>
      </c>
      <c r="L367" s="35" t="n">
        <v>-1</v>
      </c>
      <c r="M367" s="6" t="str">
        <f aca="false">IF(I367&lt;=0,"Below 0%",IF(I367&lt;=0.05,"0-5%",IF(I367&lt;=0.1,"5-10%",IF(I367&lt;=0.2,"10-20%",IF(I367&lt;=0.4,"20-40%","Above 40%")))))</f>
        <v>Below 0%</v>
      </c>
      <c r="N367" s="6" t="str">
        <f aca="false">IF(AND(H367&gt;=Summary!$B$25,I367&gt;=Summary!$B$26,I367&lt;=Summary!$B$27,J367&gt;=Summary!$B$28,J367&lt;=Summary!$B$29,F367*J367&gt;1),"Yes","No")</f>
        <v>No</v>
      </c>
    </row>
    <row r="368" customFormat="false" ht="15" hidden="false" customHeight="false" outlineLevel="0" collapsed="false">
      <c r="A368" s="6" t="s">
        <v>148</v>
      </c>
      <c r="B368" s="45" t="n">
        <v>41608</v>
      </c>
      <c r="C368" s="6" t="s">
        <v>189</v>
      </c>
      <c r="D368" s="6" t="s">
        <v>184</v>
      </c>
      <c r="E368" s="6" t="s">
        <v>187</v>
      </c>
      <c r="F368" s="34" t="n">
        <v>0.528297781944275</v>
      </c>
      <c r="G368" s="34" t="n">
        <v>0.511991293193921</v>
      </c>
      <c r="H368" s="34" t="n">
        <v>0.0163064887503541</v>
      </c>
      <c r="I368" s="34" t="n">
        <v>0.0318491524506803</v>
      </c>
      <c r="J368" s="35" t="n">
        <v>1.95</v>
      </c>
      <c r="K368" s="6" t="n">
        <v>1</v>
      </c>
      <c r="L368" s="35" t="n">
        <v>0.95</v>
      </c>
      <c r="M368" s="6" t="str">
        <f aca="false">IF(I368&lt;=0,"Below 0%",IF(I368&lt;=0.05,"0-5%",IF(I368&lt;=0.1,"5-10%",IF(I368&lt;=0.2,"10-20%",IF(I368&lt;=0.4,"20-40%","Above 40%")))))</f>
        <v>0-5%</v>
      </c>
      <c r="N368" s="6" t="str">
        <f aca="false">IF(AND(H368&gt;=Summary!$B$25,I368&gt;=Summary!$B$26,I368&lt;=Summary!$B$27,J368&gt;=Summary!$B$28,J368&lt;=Summary!$B$29,F368*J368&gt;1),"Yes","No")</f>
        <v>No</v>
      </c>
    </row>
    <row r="369" customFormat="false" ht="15" hidden="false" customHeight="false" outlineLevel="0" collapsed="false">
      <c r="A369" s="6" t="s">
        <v>148</v>
      </c>
      <c r="B369" s="45" t="n">
        <v>41608</v>
      </c>
      <c r="C369" s="6" t="s">
        <v>189</v>
      </c>
      <c r="D369" s="6" t="s">
        <v>184</v>
      </c>
      <c r="E369" s="6" t="s">
        <v>174</v>
      </c>
      <c r="F369" s="34" t="n">
        <v>0.253335982561112</v>
      </c>
      <c r="G369" s="34" t="n">
        <v>0.28044466902476</v>
      </c>
      <c r="H369" s="34" t="n">
        <v>-0.0271086864636485</v>
      </c>
      <c r="I369" s="34" t="n">
        <v>-0.0966632261469557</v>
      </c>
      <c r="J369" s="35" t="n">
        <v>3.56</v>
      </c>
      <c r="K369" s="6" t="n">
        <v>0</v>
      </c>
      <c r="L369" s="35" t="n">
        <v>-1</v>
      </c>
      <c r="M369" s="6" t="str">
        <f aca="false">IF(I369&lt;=0,"Below 0%",IF(I369&lt;=0.05,"0-5%",IF(I369&lt;=0.1,"5-10%",IF(I369&lt;=0.2,"10-20%",IF(I369&lt;=0.4,"20-40%","Above 40%")))))</f>
        <v>Below 0%</v>
      </c>
      <c r="N369" s="6" t="str">
        <f aca="false">IF(AND(H369&gt;=Summary!$B$25,I369&gt;=Summary!$B$26,I369&lt;=Summary!$B$27,J369&gt;=Summary!$B$28,J369&lt;=Summary!$B$29,F369*J369&gt;1),"Yes","No")</f>
        <v>No</v>
      </c>
    </row>
    <row r="370" customFormat="false" ht="15" hidden="false" customHeight="false" outlineLevel="0" collapsed="false">
      <c r="A370" s="6" t="s">
        <v>148</v>
      </c>
      <c r="B370" s="45" t="n">
        <v>41608</v>
      </c>
      <c r="C370" s="6" t="s">
        <v>189</v>
      </c>
      <c r="D370" s="6" t="s">
        <v>184</v>
      </c>
      <c r="E370" s="6" t="s">
        <v>177</v>
      </c>
      <c r="F370" s="34" t="n">
        <v>0.218366205692291</v>
      </c>
      <c r="G370" s="34" t="n">
        <v>0.207564037781319</v>
      </c>
      <c r="H370" s="34" t="n">
        <v>0.0108021679109721</v>
      </c>
      <c r="I370" s="34" t="n">
        <v>0.0520425793718311</v>
      </c>
      <c r="J370" s="35" t="n">
        <v>4.81</v>
      </c>
      <c r="K370" s="6" t="n">
        <v>0</v>
      </c>
      <c r="L370" s="35" t="n">
        <v>-1</v>
      </c>
      <c r="M370" s="6" t="str">
        <f aca="false">IF(I370&lt;=0,"Below 0%",IF(I370&lt;=0.05,"0-5%",IF(I370&lt;=0.1,"5-10%",IF(I370&lt;=0.2,"10-20%",IF(I370&lt;=0.4,"20-40%","Above 40%")))))</f>
        <v>5-10%</v>
      </c>
      <c r="N370" s="6" t="str">
        <f aca="false">IF(AND(H370&gt;=Summary!$B$25,I370&gt;=Summary!$B$26,I370&lt;=Summary!$B$27,J370&gt;=Summary!$B$28,J370&lt;=Summary!$B$29,F370*J370&gt;1),"Yes","No")</f>
        <v>No</v>
      </c>
    </row>
    <row r="371" customFormat="false" ht="15" hidden="false" customHeight="false" outlineLevel="0" collapsed="false">
      <c r="A371" s="6" t="s">
        <v>148</v>
      </c>
      <c r="B371" s="45" t="n">
        <v>41609</v>
      </c>
      <c r="C371" s="6" t="s">
        <v>190</v>
      </c>
      <c r="D371" s="6" t="s">
        <v>179</v>
      </c>
      <c r="E371" s="6" t="s">
        <v>187</v>
      </c>
      <c r="F371" s="34" t="n">
        <v>0.546056747436523</v>
      </c>
      <c r="G371" s="34" t="n">
        <v>0.634707346954907</v>
      </c>
      <c r="H371" s="34" t="n">
        <v>-0.0886505995183831</v>
      </c>
      <c r="I371" s="34" t="n">
        <v>-0.139671613923639</v>
      </c>
      <c r="J371" s="35" t="n">
        <v>1.58</v>
      </c>
      <c r="K371" s="6" t="n">
        <v>1</v>
      </c>
      <c r="L371" s="35" t="n">
        <v>0.58</v>
      </c>
      <c r="M371" s="6" t="str">
        <f aca="false">IF(I371&lt;=0,"Below 0%",IF(I371&lt;=0.05,"0-5%",IF(I371&lt;=0.1,"5-10%",IF(I371&lt;=0.2,"10-20%",IF(I371&lt;=0.4,"20-40%","Above 40%")))))</f>
        <v>Below 0%</v>
      </c>
      <c r="N371" s="6" t="str">
        <f aca="false">IF(AND(H371&gt;=Summary!$B$25,I371&gt;=Summary!$B$26,I371&lt;=Summary!$B$27,J371&gt;=Summary!$B$28,J371&lt;=Summary!$B$29,F371*J371&gt;1),"Yes","No")</f>
        <v>No</v>
      </c>
    </row>
    <row r="372" customFormat="false" ht="15" hidden="false" customHeight="false" outlineLevel="0" collapsed="false">
      <c r="A372" s="6" t="s">
        <v>148</v>
      </c>
      <c r="B372" s="45" t="n">
        <v>41609</v>
      </c>
      <c r="C372" s="6" t="s">
        <v>190</v>
      </c>
      <c r="D372" s="6" t="s">
        <v>179</v>
      </c>
      <c r="E372" s="6" t="s">
        <v>174</v>
      </c>
      <c r="F372" s="34" t="n">
        <v>0.330862879753113</v>
      </c>
      <c r="G372" s="34" t="n">
        <v>0.227917638224716</v>
      </c>
      <c r="H372" s="34" t="n">
        <v>0.102945241528396</v>
      </c>
      <c r="I372" s="34" t="n">
        <v>0.451677379294783</v>
      </c>
      <c r="J372" s="35" t="n">
        <v>4.4</v>
      </c>
      <c r="K372" s="6" t="n">
        <v>0</v>
      </c>
      <c r="L372" s="35" t="n">
        <v>-1</v>
      </c>
      <c r="M372" s="6" t="str">
        <f aca="false">IF(I372&lt;=0,"Below 0%",IF(I372&lt;=0.05,"0-5%",IF(I372&lt;=0.1,"5-10%",IF(I372&lt;=0.2,"10-20%",IF(I372&lt;=0.4,"20-40%","Above 40%")))))</f>
        <v>Above 40%</v>
      </c>
      <c r="N372" s="6" t="str">
        <f aca="false">IF(AND(H372&gt;=Summary!$B$25,I372&gt;=Summary!$B$26,I372&lt;=Summary!$B$27,J372&gt;=Summary!$B$28,J372&lt;=Summary!$B$29,F372*J372&gt;1),"Yes","No")</f>
        <v>No</v>
      </c>
    </row>
    <row r="373" customFormat="false" ht="15" hidden="false" customHeight="false" outlineLevel="0" collapsed="false">
      <c r="A373" s="6" t="s">
        <v>148</v>
      </c>
      <c r="B373" s="45" t="n">
        <v>41609</v>
      </c>
      <c r="C373" s="6" t="s">
        <v>190</v>
      </c>
      <c r="D373" s="6" t="s">
        <v>179</v>
      </c>
      <c r="E373" s="6" t="s">
        <v>177</v>
      </c>
      <c r="F373" s="34" t="n">
        <v>0.123080372810364</v>
      </c>
      <c r="G373" s="34" t="n">
        <v>0.137375014820377</v>
      </c>
      <c r="H373" s="34" t="n">
        <v>-0.0142946420100133</v>
      </c>
      <c r="I373" s="34" t="n">
        <v>-0.104055617600508</v>
      </c>
      <c r="J373" s="35" t="n">
        <v>7.3</v>
      </c>
      <c r="K373" s="6" t="n">
        <v>0</v>
      </c>
      <c r="L373" s="35" t="n">
        <v>-1</v>
      </c>
      <c r="M373" s="6" t="str">
        <f aca="false">IF(I373&lt;=0,"Below 0%",IF(I373&lt;=0.05,"0-5%",IF(I373&lt;=0.1,"5-10%",IF(I373&lt;=0.2,"10-20%",IF(I373&lt;=0.4,"20-40%","Above 40%")))))</f>
        <v>Below 0%</v>
      </c>
      <c r="N373" s="6" t="str">
        <f aca="false">IF(AND(H373&gt;=Summary!$B$25,I373&gt;=Summary!$B$26,I373&lt;=Summary!$B$27,J373&gt;=Summary!$B$28,J373&lt;=Summary!$B$29,F373*J373&gt;1),"Yes","No")</f>
        <v>No</v>
      </c>
    </row>
    <row r="374" customFormat="false" ht="15" hidden="false" customHeight="false" outlineLevel="0" collapsed="false">
      <c r="A374" s="6" t="s">
        <v>148</v>
      </c>
      <c r="B374" s="45" t="n">
        <v>41609</v>
      </c>
      <c r="C374" s="6" t="s">
        <v>186</v>
      </c>
      <c r="D374" s="6" t="s">
        <v>183</v>
      </c>
      <c r="E374" s="6" t="s">
        <v>187</v>
      </c>
      <c r="F374" s="34" t="n">
        <v>0.304652035236359</v>
      </c>
      <c r="G374" s="34" t="n">
        <v>0.142203511203023</v>
      </c>
      <c r="H374" s="34" t="n">
        <v>0.162448524033335</v>
      </c>
      <c r="I374" s="34" t="n">
        <v>1.14236647646069</v>
      </c>
      <c r="J374" s="35" t="n">
        <v>7.05</v>
      </c>
      <c r="K374" s="6" t="n">
        <v>1</v>
      </c>
      <c r="L374" s="35" t="n">
        <v>6.05</v>
      </c>
      <c r="M374" s="6" t="str">
        <f aca="false">IF(I374&lt;=0,"Below 0%",IF(I374&lt;=0.05,"0-5%",IF(I374&lt;=0.1,"5-10%",IF(I374&lt;=0.2,"10-20%",IF(I374&lt;=0.4,"20-40%","Above 40%")))))</f>
        <v>Above 40%</v>
      </c>
      <c r="N374" s="6" t="str">
        <f aca="false">IF(AND(H374&gt;=Summary!$B$25,I374&gt;=Summary!$B$26,I374&lt;=Summary!$B$27,J374&gt;=Summary!$B$28,J374&lt;=Summary!$B$29,F374*J374&gt;1),"Yes","No")</f>
        <v>No</v>
      </c>
    </row>
    <row r="375" customFormat="false" ht="15" hidden="false" customHeight="false" outlineLevel="0" collapsed="false">
      <c r="A375" s="6" t="s">
        <v>148</v>
      </c>
      <c r="B375" s="45" t="n">
        <v>41609</v>
      </c>
      <c r="C375" s="6" t="s">
        <v>186</v>
      </c>
      <c r="D375" s="6" t="s">
        <v>183</v>
      </c>
      <c r="E375" s="6" t="s">
        <v>174</v>
      </c>
      <c r="F375" s="34" t="n">
        <v>0.237906917929649</v>
      </c>
      <c r="G375" s="34" t="n">
        <v>0.242744492489422</v>
      </c>
      <c r="H375" s="34" t="n">
        <v>-0.00483757455977288</v>
      </c>
      <c r="I375" s="34" t="n">
        <v>-0.0199286686596347</v>
      </c>
      <c r="J375" s="35" t="n">
        <v>4.13</v>
      </c>
      <c r="K375" s="6" t="n">
        <v>0</v>
      </c>
      <c r="L375" s="35" t="n">
        <v>-1</v>
      </c>
      <c r="M375" s="6" t="str">
        <f aca="false">IF(I375&lt;=0,"Below 0%",IF(I375&lt;=0.05,"0-5%",IF(I375&lt;=0.1,"5-10%",IF(I375&lt;=0.2,"10-20%",IF(I375&lt;=0.4,"20-40%","Above 40%")))))</f>
        <v>Below 0%</v>
      </c>
      <c r="N375" s="6" t="str">
        <f aca="false">IF(AND(H375&gt;=Summary!$B$25,I375&gt;=Summary!$B$26,I375&lt;=Summary!$B$27,J375&gt;=Summary!$B$28,J375&lt;=Summary!$B$29,F375*J375&gt;1),"Yes","No")</f>
        <v>No</v>
      </c>
    </row>
    <row r="376" customFormat="false" ht="15" hidden="false" customHeight="false" outlineLevel="0" collapsed="false">
      <c r="A376" s="6" t="s">
        <v>148</v>
      </c>
      <c r="B376" s="45" t="n">
        <v>41609</v>
      </c>
      <c r="C376" s="6" t="s">
        <v>186</v>
      </c>
      <c r="D376" s="6" t="s">
        <v>183</v>
      </c>
      <c r="E376" s="6" t="s">
        <v>177</v>
      </c>
      <c r="F376" s="34" t="n">
        <v>0.457441002130508</v>
      </c>
      <c r="G376" s="34" t="n">
        <v>0.615051996307555</v>
      </c>
      <c r="H376" s="34" t="n">
        <v>-0.157610994177046</v>
      </c>
      <c r="I376" s="34" t="n">
        <v>-0.256256373645251</v>
      </c>
      <c r="J376" s="35" t="n">
        <v>1.63</v>
      </c>
      <c r="K376" s="6" t="n">
        <v>0</v>
      </c>
      <c r="L376" s="35" t="n">
        <v>-1</v>
      </c>
      <c r="M376" s="6" t="str">
        <f aca="false">IF(I376&lt;=0,"Below 0%",IF(I376&lt;=0.05,"0-5%",IF(I376&lt;=0.1,"5-10%",IF(I376&lt;=0.2,"10-20%",IF(I376&lt;=0.4,"20-40%","Above 40%")))))</f>
        <v>Below 0%</v>
      </c>
      <c r="N376" s="6" t="str">
        <f aca="false">IF(AND(H376&gt;=Summary!$B$25,I376&gt;=Summary!$B$26,I376&lt;=Summary!$B$27,J376&gt;=Summary!$B$28,J376&lt;=Summary!$B$29,F376*J376&gt;1),"Yes","No")</f>
        <v>No</v>
      </c>
    </row>
    <row r="377" customFormat="false" ht="15" hidden="false" customHeight="false" outlineLevel="0" collapsed="false">
      <c r="A377" s="6" t="s">
        <v>148</v>
      </c>
      <c r="B377" s="45" t="n">
        <v>41609</v>
      </c>
      <c r="C377" s="6" t="s">
        <v>194</v>
      </c>
      <c r="D377" s="6" t="s">
        <v>175</v>
      </c>
      <c r="E377" s="6" t="s">
        <v>187</v>
      </c>
      <c r="F377" s="34" t="n">
        <v>0.707231223583221</v>
      </c>
      <c r="G377" s="34" t="n">
        <v>0.76092437374535</v>
      </c>
      <c r="H377" s="34" t="n">
        <v>-0.0536931501621286</v>
      </c>
      <c r="I377" s="34" t="n">
        <v>-0.070563057269207</v>
      </c>
      <c r="J377" s="35" t="n">
        <v>1.3</v>
      </c>
      <c r="K377" s="6" t="n">
        <v>1</v>
      </c>
      <c r="L377" s="35" t="n">
        <v>0.3</v>
      </c>
      <c r="M377" s="6" t="str">
        <f aca="false">IF(I377&lt;=0,"Below 0%",IF(I377&lt;=0.05,"0-5%",IF(I377&lt;=0.1,"5-10%",IF(I377&lt;=0.2,"10-20%",IF(I377&lt;=0.4,"20-40%","Above 40%")))))</f>
        <v>Below 0%</v>
      </c>
      <c r="N377" s="6" t="str">
        <f aca="false">IF(AND(H377&gt;=Summary!$B$25,I377&gt;=Summary!$B$26,I377&lt;=Summary!$B$27,J377&gt;=Summary!$B$28,J377&lt;=Summary!$B$29,F377*J377&gt;1),"Yes","No")</f>
        <v>No</v>
      </c>
    </row>
    <row r="378" customFormat="false" ht="15" hidden="false" customHeight="false" outlineLevel="0" collapsed="false">
      <c r="A378" s="6" t="s">
        <v>148</v>
      </c>
      <c r="B378" s="45" t="n">
        <v>41609</v>
      </c>
      <c r="C378" s="6" t="s">
        <v>194</v>
      </c>
      <c r="D378" s="6" t="s">
        <v>175</v>
      </c>
      <c r="E378" s="6" t="s">
        <v>174</v>
      </c>
      <c r="F378" s="34" t="n">
        <v>0.223371595144272</v>
      </c>
      <c r="G378" s="34" t="n">
        <v>0.164866947644826</v>
      </c>
      <c r="H378" s="34" t="n">
        <v>0.058504647499446</v>
      </c>
      <c r="I378" s="34" t="n">
        <v>0.354859772290338</v>
      </c>
      <c r="J378" s="35" t="n">
        <v>6</v>
      </c>
      <c r="K378" s="6" t="n">
        <v>0</v>
      </c>
      <c r="L378" s="35" t="n">
        <v>-1</v>
      </c>
      <c r="M378" s="6" t="str">
        <f aca="false">IF(I378&lt;=0,"Below 0%",IF(I378&lt;=0.05,"0-5%",IF(I378&lt;=0.1,"5-10%",IF(I378&lt;=0.2,"10-20%",IF(I378&lt;=0.4,"20-40%","Above 40%")))))</f>
        <v>20-40%</v>
      </c>
      <c r="N378" s="6" t="str">
        <f aca="false">IF(AND(H378&gt;=Summary!$B$25,I378&gt;=Summary!$B$26,I378&lt;=Summary!$B$27,J378&gt;=Summary!$B$28,J378&lt;=Summary!$B$29,F378*J378&gt;1),"Yes","No")</f>
        <v>No</v>
      </c>
    </row>
    <row r="379" customFormat="false" ht="15" hidden="false" customHeight="false" outlineLevel="0" collapsed="false">
      <c r="A379" s="6" t="s">
        <v>148</v>
      </c>
      <c r="B379" s="45" t="n">
        <v>41609</v>
      </c>
      <c r="C379" s="6" t="s">
        <v>194</v>
      </c>
      <c r="D379" s="6" t="s">
        <v>175</v>
      </c>
      <c r="E379" s="6" t="s">
        <v>177</v>
      </c>
      <c r="F379" s="34" t="n">
        <v>0.0693971514701843</v>
      </c>
      <c r="G379" s="34" t="n">
        <v>0.0742086786098241</v>
      </c>
      <c r="H379" s="34" t="n">
        <v>-0.00481152713963977</v>
      </c>
      <c r="I379" s="34" t="n">
        <v>-0.0648377956564611</v>
      </c>
      <c r="J379" s="35" t="n">
        <v>13.33</v>
      </c>
      <c r="K379" s="6" t="n">
        <v>0</v>
      </c>
      <c r="L379" s="35" t="n">
        <v>-1</v>
      </c>
      <c r="M379" s="6" t="str">
        <f aca="false">IF(I379&lt;=0,"Below 0%",IF(I379&lt;=0.05,"0-5%",IF(I379&lt;=0.1,"5-10%",IF(I379&lt;=0.2,"10-20%",IF(I379&lt;=0.4,"20-40%","Above 40%")))))</f>
        <v>Below 0%</v>
      </c>
      <c r="N379" s="6" t="str">
        <f aca="false">IF(AND(H379&gt;=Summary!$B$25,I379&gt;=Summary!$B$26,I379&lt;=Summary!$B$27,J379&gt;=Summary!$B$28,J379&lt;=Summary!$B$29,F379*J379&gt;1),"Yes","No")</f>
        <v>No</v>
      </c>
    </row>
    <row r="380" customFormat="false" ht="15" hidden="false" customHeight="false" outlineLevel="0" collapsed="false">
      <c r="A380" s="6" t="s">
        <v>148</v>
      </c>
      <c r="B380" s="45" t="n">
        <v>41609</v>
      </c>
      <c r="C380" s="6" t="s">
        <v>181</v>
      </c>
      <c r="D380" s="6" t="s">
        <v>176</v>
      </c>
      <c r="E380" s="6" t="s">
        <v>187</v>
      </c>
      <c r="F380" s="34" t="n">
        <v>0.31689989566803</v>
      </c>
      <c r="G380" s="34" t="n">
        <v>0.349249759775298</v>
      </c>
      <c r="H380" s="34" t="n">
        <v>-0.0323498641072678</v>
      </c>
      <c r="I380" s="34" t="n">
        <v>-0.0926267325941218</v>
      </c>
      <c r="J380" s="35" t="n">
        <v>2.84</v>
      </c>
      <c r="K380" s="6" t="n">
        <v>0</v>
      </c>
      <c r="L380" s="35" t="n">
        <v>-1</v>
      </c>
      <c r="M380" s="6" t="str">
        <f aca="false">IF(I380&lt;=0,"Below 0%",IF(I380&lt;=0.05,"0-5%",IF(I380&lt;=0.1,"5-10%",IF(I380&lt;=0.2,"10-20%",IF(I380&lt;=0.4,"20-40%","Above 40%")))))</f>
        <v>Below 0%</v>
      </c>
      <c r="N380" s="6" t="str">
        <f aca="false">IF(AND(H380&gt;=Summary!$B$25,I380&gt;=Summary!$B$26,I380&lt;=Summary!$B$27,J380&gt;=Summary!$B$28,J380&lt;=Summary!$B$29,F380*J380&gt;1),"Yes","No")</f>
        <v>No</v>
      </c>
    </row>
    <row r="381" customFormat="false" ht="15" hidden="false" customHeight="false" outlineLevel="0" collapsed="false">
      <c r="A381" s="6" t="s">
        <v>148</v>
      </c>
      <c r="B381" s="45" t="n">
        <v>41609</v>
      </c>
      <c r="C381" s="6" t="s">
        <v>181</v>
      </c>
      <c r="D381" s="6" t="s">
        <v>176</v>
      </c>
      <c r="E381" s="6" t="s">
        <v>174</v>
      </c>
      <c r="F381" s="34" t="n">
        <v>0.331521183252335</v>
      </c>
      <c r="G381" s="34" t="n">
        <v>0.283391233646241</v>
      </c>
      <c r="H381" s="34" t="n">
        <v>0.0481299496060932</v>
      </c>
      <c r="I381" s="34" t="n">
        <v>0.169835703761303</v>
      </c>
      <c r="J381" s="35" t="n">
        <v>3.5</v>
      </c>
      <c r="K381" s="6" t="n">
        <v>1</v>
      </c>
      <c r="L381" s="35" t="n">
        <v>2.5</v>
      </c>
      <c r="M381" s="6" t="str">
        <f aca="false">IF(I381&lt;=0,"Below 0%",IF(I381&lt;=0.05,"0-5%",IF(I381&lt;=0.1,"5-10%",IF(I381&lt;=0.2,"10-20%",IF(I381&lt;=0.4,"20-40%","Above 40%")))))</f>
        <v>10-20%</v>
      </c>
      <c r="N381" s="6" t="str">
        <f aca="false">IF(AND(H381&gt;=Summary!$B$25,I381&gt;=Summary!$B$26,I381&lt;=Summary!$B$27,J381&gt;=Summary!$B$28,J381&lt;=Summary!$B$29,F381*J381&gt;1),"Yes","No")</f>
        <v>Yes</v>
      </c>
    </row>
    <row r="382" customFormat="false" ht="15" hidden="false" customHeight="false" outlineLevel="0" collapsed="false">
      <c r="A382" s="6" t="s">
        <v>148</v>
      </c>
      <c r="B382" s="45" t="n">
        <v>41609</v>
      </c>
      <c r="C382" s="6" t="s">
        <v>181</v>
      </c>
      <c r="D382" s="6" t="s">
        <v>176</v>
      </c>
      <c r="E382" s="6" t="s">
        <v>177</v>
      </c>
      <c r="F382" s="34" t="n">
        <v>0.351578891277313</v>
      </c>
      <c r="G382" s="34" t="n">
        <v>0.367359006578461</v>
      </c>
      <c r="H382" s="34" t="n">
        <v>-0.0157801153011479</v>
      </c>
      <c r="I382" s="34" t="n">
        <v>-0.0429555693982353</v>
      </c>
      <c r="J382" s="35" t="n">
        <v>2.7</v>
      </c>
      <c r="K382" s="6" t="n">
        <v>0</v>
      </c>
      <c r="L382" s="35" t="n">
        <v>-1</v>
      </c>
      <c r="M382" s="6" t="str">
        <f aca="false">IF(I382&lt;=0,"Below 0%",IF(I382&lt;=0.05,"0-5%",IF(I382&lt;=0.1,"5-10%",IF(I382&lt;=0.2,"10-20%",IF(I382&lt;=0.4,"20-40%","Above 40%")))))</f>
        <v>Below 0%</v>
      </c>
      <c r="N382" s="6" t="str">
        <f aca="false">IF(AND(H382&gt;=Summary!$B$25,I382&gt;=Summary!$B$26,I382&lt;=Summary!$B$27,J382&gt;=Summary!$B$28,J382&lt;=Summary!$B$29,F382*J382&gt;1),"Yes","No")</f>
        <v>No</v>
      </c>
    </row>
    <row r="383" customFormat="false" ht="15" hidden="false" customHeight="false" outlineLevel="0" collapsed="false">
      <c r="A383" s="6" t="s">
        <v>148</v>
      </c>
      <c r="B383" s="45" t="n">
        <v>41611</v>
      </c>
      <c r="C383" s="6" t="s">
        <v>180</v>
      </c>
      <c r="D383" s="6" t="s">
        <v>189</v>
      </c>
      <c r="E383" s="6" t="s">
        <v>187</v>
      </c>
      <c r="F383" s="34" t="n">
        <v>0.500653386116028</v>
      </c>
      <c r="G383" s="34" t="n">
        <v>0.303463173298028</v>
      </c>
      <c r="H383" s="34" t="n">
        <v>0.197190212818</v>
      </c>
      <c r="I383" s="34" t="n">
        <v>0.649799482009441</v>
      </c>
      <c r="J383" s="35" t="n">
        <v>3.36</v>
      </c>
      <c r="K383" s="6" t="n">
        <v>1</v>
      </c>
      <c r="L383" s="35" t="n">
        <v>2.36</v>
      </c>
      <c r="M383" s="6" t="str">
        <f aca="false">IF(I383&lt;=0,"Below 0%",IF(I383&lt;=0.05,"0-5%",IF(I383&lt;=0.1,"5-10%",IF(I383&lt;=0.2,"10-20%",IF(I383&lt;=0.4,"20-40%","Above 40%")))))</f>
        <v>Above 40%</v>
      </c>
      <c r="N383" s="6" t="str">
        <f aca="false">IF(AND(H383&gt;=Summary!$B$25,I383&gt;=Summary!$B$26,I383&lt;=Summary!$B$27,J383&gt;=Summary!$B$28,J383&lt;=Summary!$B$29,F383*J383&gt;1),"Yes","No")</f>
        <v>No</v>
      </c>
    </row>
    <row r="384" customFormat="false" ht="15" hidden="false" customHeight="false" outlineLevel="0" collapsed="false">
      <c r="A384" s="6" t="s">
        <v>148</v>
      </c>
      <c r="B384" s="45" t="n">
        <v>41611</v>
      </c>
      <c r="C384" s="6" t="s">
        <v>180</v>
      </c>
      <c r="D384" s="6" t="s">
        <v>189</v>
      </c>
      <c r="E384" s="6" t="s">
        <v>174</v>
      </c>
      <c r="F384" s="34" t="n">
        <v>0.205979853868485</v>
      </c>
      <c r="G384" s="34" t="n">
        <v>0.304369033516828</v>
      </c>
      <c r="H384" s="34" t="n">
        <v>-0.0983891796483436</v>
      </c>
      <c r="I384" s="34" t="n">
        <v>-0.323256208134931</v>
      </c>
      <c r="J384" s="35" t="n">
        <v>3.35</v>
      </c>
      <c r="K384" s="6" t="n">
        <v>0</v>
      </c>
      <c r="L384" s="35" t="n">
        <v>-1</v>
      </c>
      <c r="M384" s="6" t="str">
        <f aca="false">IF(I384&lt;=0,"Below 0%",IF(I384&lt;=0.05,"0-5%",IF(I384&lt;=0.1,"5-10%",IF(I384&lt;=0.2,"10-20%",IF(I384&lt;=0.4,"20-40%","Above 40%")))))</f>
        <v>Below 0%</v>
      </c>
      <c r="N384" s="6" t="str">
        <f aca="false">IF(AND(H384&gt;=Summary!$B$25,I384&gt;=Summary!$B$26,I384&lt;=Summary!$B$27,J384&gt;=Summary!$B$28,J384&lt;=Summary!$B$29,F384*J384&gt;1),"Yes","No")</f>
        <v>No</v>
      </c>
    </row>
    <row r="385" customFormat="false" ht="15" hidden="false" customHeight="false" outlineLevel="0" collapsed="false">
      <c r="A385" s="6" t="s">
        <v>148</v>
      </c>
      <c r="B385" s="45" t="n">
        <v>41611</v>
      </c>
      <c r="C385" s="6" t="s">
        <v>180</v>
      </c>
      <c r="D385" s="6" t="s">
        <v>189</v>
      </c>
      <c r="E385" s="6" t="s">
        <v>177</v>
      </c>
      <c r="F385" s="34" t="n">
        <v>0.29336678981781</v>
      </c>
      <c r="G385" s="34" t="n">
        <v>0.392167793185144</v>
      </c>
      <c r="H385" s="34" t="n">
        <v>-0.0988010033673338</v>
      </c>
      <c r="I385" s="34" t="n">
        <v>-0.251935536482695</v>
      </c>
      <c r="J385" s="35" t="n">
        <v>2.6</v>
      </c>
      <c r="K385" s="6" t="n">
        <v>0</v>
      </c>
      <c r="L385" s="35" t="n">
        <v>-1</v>
      </c>
      <c r="M385" s="6" t="str">
        <f aca="false">IF(I385&lt;=0,"Below 0%",IF(I385&lt;=0.05,"0-5%",IF(I385&lt;=0.1,"5-10%",IF(I385&lt;=0.2,"10-20%",IF(I385&lt;=0.4,"20-40%","Above 40%")))))</f>
        <v>Below 0%</v>
      </c>
      <c r="N385" s="6" t="str">
        <f aca="false">IF(AND(H385&gt;=Summary!$B$25,I385&gt;=Summary!$B$26,I385&lt;=Summary!$B$27,J385&gt;=Summary!$B$28,J385&lt;=Summary!$B$29,F385*J385&gt;1),"Yes","No")</f>
        <v>No</v>
      </c>
    </row>
    <row r="386" customFormat="false" ht="15" hidden="false" customHeight="false" outlineLevel="0" collapsed="false">
      <c r="A386" s="6" t="s">
        <v>148</v>
      </c>
      <c r="B386" s="45" t="n">
        <v>41612</v>
      </c>
      <c r="C386" s="6" t="s">
        <v>185</v>
      </c>
      <c r="D386" s="6" t="s">
        <v>186</v>
      </c>
      <c r="E386" s="6" t="s">
        <v>187</v>
      </c>
      <c r="F386" s="34" t="n">
        <v>0.774449765682221</v>
      </c>
      <c r="G386" s="34" t="n">
        <v>0.808830526215625</v>
      </c>
      <c r="H386" s="34" t="n">
        <v>-0.0343807605334042</v>
      </c>
      <c r="I386" s="34" t="n">
        <v>-0.0425067544053582</v>
      </c>
      <c r="J386" s="35" t="n">
        <v>1.23</v>
      </c>
      <c r="K386" s="6" t="n">
        <v>1</v>
      </c>
      <c r="L386" s="35" t="n">
        <v>0.23</v>
      </c>
      <c r="M386" s="6" t="str">
        <f aca="false">IF(I386&lt;=0,"Below 0%",IF(I386&lt;=0.05,"0-5%",IF(I386&lt;=0.1,"5-10%",IF(I386&lt;=0.2,"10-20%",IF(I386&lt;=0.4,"20-40%","Above 40%")))))</f>
        <v>Below 0%</v>
      </c>
      <c r="N386" s="6" t="str">
        <f aca="false">IF(AND(H386&gt;=Summary!$B$25,I386&gt;=Summary!$B$26,I386&lt;=Summary!$B$27,J386&gt;=Summary!$B$28,J386&lt;=Summary!$B$29,F386*J386&gt;1),"Yes","No")</f>
        <v>No</v>
      </c>
    </row>
    <row r="387" customFormat="false" ht="15" hidden="false" customHeight="false" outlineLevel="0" collapsed="false">
      <c r="A387" s="6" t="s">
        <v>148</v>
      </c>
      <c r="B387" s="45" t="n">
        <v>41612</v>
      </c>
      <c r="C387" s="6" t="s">
        <v>185</v>
      </c>
      <c r="D387" s="6" t="s">
        <v>186</v>
      </c>
      <c r="E387" s="6" t="s">
        <v>174</v>
      </c>
      <c r="F387" s="34" t="n">
        <v>0.165728062391281</v>
      </c>
      <c r="G387" s="34" t="n">
        <v>0.132648206299362</v>
      </c>
      <c r="H387" s="34" t="n">
        <v>0.0330798560919187</v>
      </c>
      <c r="I387" s="34" t="n">
        <v>0.249380349834988</v>
      </c>
      <c r="J387" s="35" t="n">
        <v>7.5</v>
      </c>
      <c r="K387" s="6" t="n">
        <v>0</v>
      </c>
      <c r="L387" s="35" t="n">
        <v>-1</v>
      </c>
      <c r="M387" s="6" t="str">
        <f aca="false">IF(I387&lt;=0,"Below 0%",IF(I387&lt;=0.05,"0-5%",IF(I387&lt;=0.1,"5-10%",IF(I387&lt;=0.2,"10-20%",IF(I387&lt;=0.4,"20-40%","Above 40%")))))</f>
        <v>20-40%</v>
      </c>
      <c r="N387" s="6" t="str">
        <f aca="false">IF(AND(H387&gt;=Summary!$B$25,I387&gt;=Summary!$B$26,I387&lt;=Summary!$B$27,J387&gt;=Summary!$B$28,J387&lt;=Summary!$B$29,F387*J387&gt;1),"Yes","No")</f>
        <v>No</v>
      </c>
    </row>
    <row r="388" customFormat="false" ht="15" hidden="false" customHeight="false" outlineLevel="0" collapsed="false">
      <c r="A388" s="6" t="s">
        <v>148</v>
      </c>
      <c r="B388" s="45" t="n">
        <v>41612</v>
      </c>
      <c r="C388" s="6" t="s">
        <v>185</v>
      </c>
      <c r="D388" s="6" t="s">
        <v>186</v>
      </c>
      <c r="E388" s="6" t="s">
        <v>177</v>
      </c>
      <c r="F388" s="34" t="n">
        <v>0.0598221831023693</v>
      </c>
      <c r="G388" s="34" t="n">
        <v>0.0585212674850128</v>
      </c>
      <c r="H388" s="34" t="n">
        <v>0.00130091561735646</v>
      </c>
      <c r="I388" s="34" t="n">
        <v>0.0222297922321937</v>
      </c>
      <c r="J388" s="35" t="n">
        <v>17</v>
      </c>
      <c r="K388" s="6" t="n">
        <v>0</v>
      </c>
      <c r="L388" s="35" t="n">
        <v>-1</v>
      </c>
      <c r="M388" s="6" t="str">
        <f aca="false">IF(I388&lt;=0,"Below 0%",IF(I388&lt;=0.05,"0-5%",IF(I388&lt;=0.1,"5-10%",IF(I388&lt;=0.2,"10-20%",IF(I388&lt;=0.4,"20-40%","Above 40%")))))</f>
        <v>0-5%</v>
      </c>
      <c r="N388" s="6" t="str">
        <f aca="false">IF(AND(H388&gt;=Summary!$B$25,I388&gt;=Summary!$B$26,I388&lt;=Summary!$B$27,J388&gt;=Summary!$B$28,J388&lt;=Summary!$B$29,F388*J388&gt;1),"Yes","No")</f>
        <v>No</v>
      </c>
    </row>
    <row r="389" customFormat="false" ht="15" hidden="false" customHeight="false" outlineLevel="0" collapsed="false">
      <c r="A389" s="6" t="s">
        <v>148</v>
      </c>
      <c r="B389" s="45" t="n">
        <v>41612</v>
      </c>
      <c r="C389" s="6" t="s">
        <v>184</v>
      </c>
      <c r="D389" s="6" t="s">
        <v>181</v>
      </c>
      <c r="E389" s="6" t="s">
        <v>187</v>
      </c>
      <c r="F389" s="34" t="n">
        <v>0.234087854623795</v>
      </c>
      <c r="G389" s="34" t="n">
        <v>0.156645834495843</v>
      </c>
      <c r="H389" s="34" t="n">
        <v>0.0774420201279517</v>
      </c>
      <c r="I389" s="34" t="n">
        <v>0.494376504662222</v>
      </c>
      <c r="J389" s="35" t="n">
        <v>6.42</v>
      </c>
      <c r="K389" s="6" t="n">
        <v>0</v>
      </c>
      <c r="L389" s="35" t="n">
        <v>-1</v>
      </c>
      <c r="M389" s="6" t="str">
        <f aca="false">IF(I389&lt;=0,"Below 0%",IF(I389&lt;=0.05,"0-5%",IF(I389&lt;=0.1,"5-10%",IF(I389&lt;=0.2,"10-20%",IF(I389&lt;=0.4,"20-40%","Above 40%")))))</f>
        <v>Above 40%</v>
      </c>
      <c r="N389" s="6" t="str">
        <f aca="false">IF(AND(H389&gt;=Summary!$B$25,I389&gt;=Summary!$B$26,I389&lt;=Summary!$B$27,J389&gt;=Summary!$B$28,J389&lt;=Summary!$B$29,F389*J389&gt;1),"Yes","No")</f>
        <v>No</v>
      </c>
    </row>
    <row r="390" customFormat="false" ht="15" hidden="false" customHeight="false" outlineLevel="0" collapsed="false">
      <c r="A390" s="6" t="s">
        <v>148</v>
      </c>
      <c r="B390" s="45" t="n">
        <v>41612</v>
      </c>
      <c r="C390" s="6" t="s">
        <v>184</v>
      </c>
      <c r="D390" s="6" t="s">
        <v>181</v>
      </c>
      <c r="E390" s="6" t="s">
        <v>174</v>
      </c>
      <c r="F390" s="34" t="n">
        <v>0.204833120107651</v>
      </c>
      <c r="G390" s="34" t="n">
        <v>0.255245243010993</v>
      </c>
      <c r="H390" s="34" t="n">
        <v>-0.0504121229033419</v>
      </c>
      <c r="I390" s="34" t="n">
        <v>-0.19750465203056</v>
      </c>
      <c r="J390" s="35" t="n">
        <v>3.94</v>
      </c>
      <c r="K390" s="6" t="n">
        <v>0</v>
      </c>
      <c r="L390" s="35" t="n">
        <v>-1</v>
      </c>
      <c r="M390" s="6" t="str">
        <f aca="false">IF(I390&lt;=0,"Below 0%",IF(I390&lt;=0.05,"0-5%",IF(I390&lt;=0.1,"5-10%",IF(I390&lt;=0.2,"10-20%",IF(I390&lt;=0.4,"20-40%","Above 40%")))))</f>
        <v>Below 0%</v>
      </c>
      <c r="N390" s="6" t="str">
        <f aca="false">IF(AND(H390&gt;=Summary!$B$25,I390&gt;=Summary!$B$26,I390&lt;=Summary!$B$27,J390&gt;=Summary!$B$28,J390&lt;=Summary!$B$29,F390*J390&gt;1),"Yes","No")</f>
        <v>No</v>
      </c>
    </row>
    <row r="391" customFormat="false" ht="15" hidden="false" customHeight="false" outlineLevel="0" collapsed="false">
      <c r="A391" s="6" t="s">
        <v>148</v>
      </c>
      <c r="B391" s="45" t="n">
        <v>41612</v>
      </c>
      <c r="C391" s="6" t="s">
        <v>184</v>
      </c>
      <c r="D391" s="6" t="s">
        <v>181</v>
      </c>
      <c r="E391" s="6" t="s">
        <v>177</v>
      </c>
      <c r="F391" s="34" t="n">
        <v>0.561079025268555</v>
      </c>
      <c r="G391" s="34" t="n">
        <v>0.588108922493164</v>
      </c>
      <c r="H391" s="34" t="n">
        <v>-0.0270298972246097</v>
      </c>
      <c r="I391" s="34" t="n">
        <v>-0.0459606990997894</v>
      </c>
      <c r="J391" s="35" t="n">
        <v>1.71</v>
      </c>
      <c r="K391" s="6" t="n">
        <v>1</v>
      </c>
      <c r="L391" s="35" t="n">
        <v>0.71</v>
      </c>
      <c r="M391" s="6" t="str">
        <f aca="false">IF(I391&lt;=0,"Below 0%",IF(I391&lt;=0.05,"0-5%",IF(I391&lt;=0.1,"5-10%",IF(I391&lt;=0.2,"10-20%",IF(I391&lt;=0.4,"20-40%","Above 40%")))))</f>
        <v>Below 0%</v>
      </c>
      <c r="N391" s="6" t="str">
        <f aca="false">IF(AND(H391&gt;=Summary!$B$25,I391&gt;=Summary!$B$26,I391&lt;=Summary!$B$27,J391&gt;=Summary!$B$28,J391&lt;=Summary!$B$29,F391*J391&gt;1),"Yes","No")</f>
        <v>No</v>
      </c>
    </row>
    <row r="392" customFormat="false" ht="15" hidden="false" customHeight="false" outlineLevel="0" collapsed="false">
      <c r="A392" s="6" t="s">
        <v>148</v>
      </c>
      <c r="B392" s="45" t="n">
        <v>41612</v>
      </c>
      <c r="C392" s="6" t="s">
        <v>183</v>
      </c>
      <c r="D392" s="6" t="s">
        <v>172</v>
      </c>
      <c r="E392" s="6" t="s">
        <v>187</v>
      </c>
      <c r="F392" s="34" t="n">
        <v>0.628896057605743</v>
      </c>
      <c r="G392" s="34" t="n">
        <v>0.764392988240255</v>
      </c>
      <c r="H392" s="34" t="n">
        <v>-0.135496930634512</v>
      </c>
      <c r="I392" s="34" t="n">
        <v>-0.177260823580349</v>
      </c>
      <c r="J392" s="35" t="n">
        <v>1.3</v>
      </c>
      <c r="K392" s="6" t="n">
        <v>1</v>
      </c>
      <c r="L392" s="35" t="n">
        <v>0.3</v>
      </c>
      <c r="M392" s="6" t="str">
        <f aca="false">IF(I392&lt;=0,"Below 0%",IF(I392&lt;=0.05,"0-5%",IF(I392&lt;=0.1,"5-10%",IF(I392&lt;=0.2,"10-20%",IF(I392&lt;=0.4,"20-40%","Above 40%")))))</f>
        <v>Below 0%</v>
      </c>
      <c r="N392" s="6" t="str">
        <f aca="false">IF(AND(H392&gt;=Summary!$B$25,I392&gt;=Summary!$B$26,I392&lt;=Summary!$B$27,J392&gt;=Summary!$B$28,J392&lt;=Summary!$B$29,F392*J392&gt;1),"Yes","No")</f>
        <v>No</v>
      </c>
    </row>
    <row r="393" customFormat="false" ht="15" hidden="false" customHeight="false" outlineLevel="0" collapsed="false">
      <c r="A393" s="6" t="s">
        <v>148</v>
      </c>
      <c r="B393" s="45" t="n">
        <v>41612</v>
      </c>
      <c r="C393" s="6" t="s">
        <v>183</v>
      </c>
      <c r="D393" s="6" t="s">
        <v>172</v>
      </c>
      <c r="E393" s="6" t="s">
        <v>174</v>
      </c>
      <c r="F393" s="34" t="n">
        <v>0.272994786500931</v>
      </c>
      <c r="G393" s="34" t="n">
        <v>0.156489903104304</v>
      </c>
      <c r="H393" s="34" t="n">
        <v>0.116504883396627</v>
      </c>
      <c r="I393" s="34" t="n">
        <v>0.744488181572796</v>
      </c>
      <c r="J393" s="35" t="n">
        <v>6.35</v>
      </c>
      <c r="K393" s="6" t="n">
        <v>0</v>
      </c>
      <c r="L393" s="35" t="n">
        <v>-1</v>
      </c>
      <c r="M393" s="6" t="str">
        <f aca="false">IF(I393&lt;=0,"Below 0%",IF(I393&lt;=0.05,"0-5%",IF(I393&lt;=0.1,"5-10%",IF(I393&lt;=0.2,"10-20%",IF(I393&lt;=0.4,"20-40%","Above 40%")))))</f>
        <v>Above 40%</v>
      </c>
      <c r="N393" s="6" t="str">
        <f aca="false">IF(AND(H393&gt;=Summary!$B$25,I393&gt;=Summary!$B$26,I393&lt;=Summary!$B$27,J393&gt;=Summary!$B$28,J393&lt;=Summary!$B$29,F393*J393&gt;1),"Yes","No")</f>
        <v>No</v>
      </c>
    </row>
    <row r="394" customFormat="false" ht="15" hidden="false" customHeight="false" outlineLevel="0" collapsed="false">
      <c r="A394" s="6" t="s">
        <v>148</v>
      </c>
      <c r="B394" s="45" t="n">
        <v>41612</v>
      </c>
      <c r="C394" s="6" t="s">
        <v>183</v>
      </c>
      <c r="D394" s="6" t="s">
        <v>172</v>
      </c>
      <c r="E394" s="6" t="s">
        <v>177</v>
      </c>
      <c r="F394" s="34" t="n">
        <v>0.0981091484427452</v>
      </c>
      <c r="G394" s="34" t="n">
        <v>0.0791171086554404</v>
      </c>
      <c r="H394" s="34" t="n">
        <v>0.0189920397873048</v>
      </c>
      <c r="I394" s="34" t="n">
        <v>0.240049720092985</v>
      </c>
      <c r="J394" s="35" t="n">
        <v>12.56</v>
      </c>
      <c r="K394" s="6" t="n">
        <v>0</v>
      </c>
      <c r="L394" s="35" t="n">
        <v>-1</v>
      </c>
      <c r="M394" s="6" t="str">
        <f aca="false">IF(I394&lt;=0,"Below 0%",IF(I394&lt;=0.05,"0-5%",IF(I394&lt;=0.1,"5-10%",IF(I394&lt;=0.2,"10-20%",IF(I394&lt;=0.4,"20-40%","Above 40%")))))</f>
        <v>20-40%</v>
      </c>
      <c r="N394" s="6" t="str">
        <f aca="false">IF(AND(H394&gt;=Summary!$B$25,I394&gt;=Summary!$B$26,I394&lt;=Summary!$B$27,J394&gt;=Summary!$B$28,J394&lt;=Summary!$B$29,F394*J394&gt;1),"Yes","No")</f>
        <v>No</v>
      </c>
    </row>
    <row r="395" customFormat="false" ht="15" hidden="false" customHeight="false" outlineLevel="0" collapsed="false">
      <c r="A395" s="6" t="s">
        <v>148</v>
      </c>
      <c r="B395" s="45" t="n">
        <v>41612</v>
      </c>
      <c r="C395" s="6" t="s">
        <v>176</v>
      </c>
      <c r="D395" s="6" t="s">
        <v>173</v>
      </c>
      <c r="E395" s="6" t="s">
        <v>187</v>
      </c>
      <c r="F395" s="34" t="n">
        <v>0.564923465251923</v>
      </c>
      <c r="G395" s="34" t="n">
        <v>0.564270442566589</v>
      </c>
      <c r="H395" s="34" t="n">
        <v>0.000653022685333959</v>
      </c>
      <c r="I395" s="34" t="n">
        <v>0.00115728671231419</v>
      </c>
      <c r="J395" s="35" t="n">
        <v>1.77</v>
      </c>
      <c r="K395" s="6" t="n">
        <v>0</v>
      </c>
      <c r="L395" s="35" t="n">
        <v>-1</v>
      </c>
      <c r="M395" s="6" t="str">
        <f aca="false">IF(I395&lt;=0,"Below 0%",IF(I395&lt;=0.05,"0-5%",IF(I395&lt;=0.1,"5-10%",IF(I395&lt;=0.2,"10-20%",IF(I395&lt;=0.4,"20-40%","Above 40%")))))</f>
        <v>0-5%</v>
      </c>
      <c r="N395" s="6" t="str">
        <f aca="false">IF(AND(H395&gt;=Summary!$B$25,I395&gt;=Summary!$B$26,I395&lt;=Summary!$B$27,J395&gt;=Summary!$B$28,J395&lt;=Summary!$B$29,F395*J395&gt;1),"Yes","No")</f>
        <v>No</v>
      </c>
    </row>
    <row r="396" customFormat="false" ht="15" hidden="false" customHeight="false" outlineLevel="0" collapsed="false">
      <c r="A396" s="6" t="s">
        <v>148</v>
      </c>
      <c r="B396" s="45" t="n">
        <v>41612</v>
      </c>
      <c r="C396" s="6" t="s">
        <v>176</v>
      </c>
      <c r="D396" s="6" t="s">
        <v>173</v>
      </c>
      <c r="E396" s="6" t="s">
        <v>174</v>
      </c>
      <c r="F396" s="34" t="n">
        <v>0.214125633239746</v>
      </c>
      <c r="G396" s="34" t="n">
        <v>0.254137069552891</v>
      </c>
      <c r="H396" s="34" t="n">
        <v>-0.040011436313145</v>
      </c>
      <c r="I396" s="34" t="n">
        <v>-0.15744037807447</v>
      </c>
      <c r="J396" s="35" t="n">
        <v>3.93</v>
      </c>
      <c r="K396" s="6" t="n">
        <v>0</v>
      </c>
      <c r="L396" s="35" t="n">
        <v>-1</v>
      </c>
      <c r="M396" s="6" t="str">
        <f aca="false">IF(I396&lt;=0,"Below 0%",IF(I396&lt;=0.05,"0-5%",IF(I396&lt;=0.1,"5-10%",IF(I396&lt;=0.2,"10-20%",IF(I396&lt;=0.4,"20-40%","Above 40%")))))</f>
        <v>Below 0%</v>
      </c>
      <c r="N396" s="6" t="str">
        <f aca="false">IF(AND(H396&gt;=Summary!$B$25,I396&gt;=Summary!$B$26,I396&lt;=Summary!$B$27,J396&gt;=Summary!$B$28,J396&lt;=Summary!$B$29,F396*J396&gt;1),"Yes","No")</f>
        <v>No</v>
      </c>
    </row>
    <row r="397" customFormat="false" ht="15" hidden="false" customHeight="false" outlineLevel="0" collapsed="false">
      <c r="A397" s="6" t="s">
        <v>148</v>
      </c>
      <c r="B397" s="45" t="n">
        <v>41612</v>
      </c>
      <c r="C397" s="6" t="s">
        <v>176</v>
      </c>
      <c r="D397" s="6" t="s">
        <v>173</v>
      </c>
      <c r="E397" s="6" t="s">
        <v>177</v>
      </c>
      <c r="F397" s="34" t="n">
        <v>0.220950871706009</v>
      </c>
      <c r="G397" s="34" t="n">
        <v>0.18159248788052</v>
      </c>
      <c r="H397" s="34" t="n">
        <v>0.0393583838254886</v>
      </c>
      <c r="I397" s="34" t="n">
        <v>0.216740154203871</v>
      </c>
      <c r="J397" s="35" t="n">
        <v>5.5</v>
      </c>
      <c r="K397" s="6" t="n">
        <v>1</v>
      </c>
      <c r="L397" s="35" t="n">
        <v>4.5</v>
      </c>
      <c r="M397" s="6" t="str">
        <f aca="false">IF(I397&lt;=0,"Below 0%",IF(I397&lt;=0.05,"0-5%",IF(I397&lt;=0.1,"5-10%",IF(I397&lt;=0.2,"10-20%",IF(I397&lt;=0.4,"20-40%","Above 40%")))))</f>
        <v>20-40%</v>
      </c>
      <c r="N397" s="6" t="str">
        <f aca="false">IF(AND(H397&gt;=Summary!$B$25,I397&gt;=Summary!$B$26,I397&lt;=Summary!$B$27,J397&gt;=Summary!$B$28,J397&lt;=Summary!$B$29,F397*J397&gt;1),"Yes","No")</f>
        <v>No</v>
      </c>
    </row>
    <row r="398" customFormat="false" ht="15" hidden="false" customHeight="false" outlineLevel="0" collapsed="false">
      <c r="A398" s="6" t="s">
        <v>148</v>
      </c>
      <c r="B398" s="45" t="n">
        <v>41612</v>
      </c>
      <c r="C398" s="6" t="s">
        <v>179</v>
      </c>
      <c r="D398" s="6" t="s">
        <v>182</v>
      </c>
      <c r="E398" s="6" t="s">
        <v>187</v>
      </c>
      <c r="F398" s="34" t="n">
        <v>0.549460291862488</v>
      </c>
      <c r="G398" s="34" t="n">
        <v>0.575478631307532</v>
      </c>
      <c r="H398" s="34" t="n">
        <v>-0.0260183394450445</v>
      </c>
      <c r="I398" s="34" t="n">
        <v>-0.0452116517096887</v>
      </c>
      <c r="J398" s="35" t="n">
        <v>1.73</v>
      </c>
      <c r="K398" s="6" t="n">
        <v>0</v>
      </c>
      <c r="L398" s="35" t="n">
        <v>-1</v>
      </c>
      <c r="M398" s="6" t="str">
        <f aca="false">IF(I398&lt;=0,"Below 0%",IF(I398&lt;=0.05,"0-5%",IF(I398&lt;=0.1,"5-10%",IF(I398&lt;=0.2,"10-20%",IF(I398&lt;=0.4,"20-40%","Above 40%")))))</f>
        <v>Below 0%</v>
      </c>
      <c r="N398" s="6" t="str">
        <f aca="false">IF(AND(H398&gt;=Summary!$B$25,I398&gt;=Summary!$B$26,I398&lt;=Summary!$B$27,J398&gt;=Summary!$B$28,J398&lt;=Summary!$B$29,F398*J398&gt;1),"Yes","No")</f>
        <v>No</v>
      </c>
    </row>
    <row r="399" customFormat="false" ht="15" hidden="false" customHeight="false" outlineLevel="0" collapsed="false">
      <c r="A399" s="6" t="s">
        <v>148</v>
      </c>
      <c r="B399" s="45" t="n">
        <v>41612</v>
      </c>
      <c r="C399" s="6" t="s">
        <v>179</v>
      </c>
      <c r="D399" s="6" t="s">
        <v>182</v>
      </c>
      <c r="E399" s="6" t="s">
        <v>174</v>
      </c>
      <c r="F399" s="34" t="n">
        <v>0.184375405311585</v>
      </c>
      <c r="G399" s="34" t="n">
        <v>0.258591696665463</v>
      </c>
      <c r="H399" s="34" t="n">
        <v>-0.074216291353878</v>
      </c>
      <c r="I399" s="34" t="n">
        <v>-0.287001834594445</v>
      </c>
      <c r="J399" s="35" t="n">
        <v>3.85</v>
      </c>
      <c r="K399" s="6" t="n">
        <v>0</v>
      </c>
      <c r="L399" s="35" t="n">
        <v>-1</v>
      </c>
      <c r="M399" s="6" t="str">
        <f aca="false">IF(I399&lt;=0,"Below 0%",IF(I399&lt;=0.05,"0-5%",IF(I399&lt;=0.1,"5-10%",IF(I399&lt;=0.2,"10-20%",IF(I399&lt;=0.4,"20-40%","Above 40%")))))</f>
        <v>Below 0%</v>
      </c>
      <c r="N399" s="6" t="str">
        <f aca="false">IF(AND(H399&gt;=Summary!$B$25,I399&gt;=Summary!$B$26,I399&lt;=Summary!$B$27,J399&gt;=Summary!$B$28,J399&lt;=Summary!$B$29,F399*J399&gt;1),"Yes","No")</f>
        <v>No</v>
      </c>
    </row>
    <row r="400" customFormat="false" ht="15" hidden="false" customHeight="false" outlineLevel="0" collapsed="false">
      <c r="A400" s="6" t="s">
        <v>148</v>
      </c>
      <c r="B400" s="45" t="n">
        <v>41612</v>
      </c>
      <c r="C400" s="6" t="s">
        <v>179</v>
      </c>
      <c r="D400" s="6" t="s">
        <v>182</v>
      </c>
      <c r="E400" s="6" t="s">
        <v>177</v>
      </c>
      <c r="F400" s="34" t="n">
        <v>0.266164302825928</v>
      </c>
      <c r="G400" s="34" t="n">
        <v>0.165929672027005</v>
      </c>
      <c r="H400" s="34" t="n">
        <v>0.100234630798923</v>
      </c>
      <c r="I400" s="34" t="n">
        <v>0.604079002715135</v>
      </c>
      <c r="J400" s="35" t="n">
        <v>6</v>
      </c>
      <c r="K400" s="6" t="n">
        <v>1</v>
      </c>
      <c r="L400" s="35" t="n">
        <v>5</v>
      </c>
      <c r="M400" s="6" t="str">
        <f aca="false">IF(I400&lt;=0,"Below 0%",IF(I400&lt;=0.05,"0-5%",IF(I400&lt;=0.1,"5-10%",IF(I400&lt;=0.2,"10-20%",IF(I400&lt;=0.4,"20-40%","Above 40%")))))</f>
        <v>Above 40%</v>
      </c>
      <c r="N400" s="6" t="str">
        <f aca="false">IF(AND(H400&gt;=Summary!$B$25,I400&gt;=Summary!$B$26,I400&lt;=Summary!$B$27,J400&gt;=Summary!$B$28,J400&lt;=Summary!$B$29,F400*J400&gt;1),"Yes","No")</f>
        <v>No</v>
      </c>
    </row>
    <row r="401" customFormat="false" ht="15" hidden="false" customHeight="false" outlineLevel="0" collapsed="false">
      <c r="A401" s="6" t="s">
        <v>148</v>
      </c>
      <c r="B401" s="45" t="n">
        <v>41612</v>
      </c>
      <c r="C401" s="6" t="s">
        <v>192</v>
      </c>
      <c r="D401" s="6" t="s">
        <v>193</v>
      </c>
      <c r="E401" s="6" t="s">
        <v>187</v>
      </c>
      <c r="F401" s="34" t="n">
        <v>0.395575940608978</v>
      </c>
      <c r="G401" s="34" t="n">
        <v>0.464354001638897</v>
      </c>
      <c r="H401" s="34" t="n">
        <v>-0.0687780610299182</v>
      </c>
      <c r="I401" s="34" t="n">
        <v>-0.148115577312077</v>
      </c>
      <c r="J401" s="35" t="n">
        <v>2.12</v>
      </c>
      <c r="K401" s="6" t="n">
        <v>0</v>
      </c>
      <c r="L401" s="35" t="n">
        <v>-1</v>
      </c>
      <c r="M401" s="6" t="str">
        <f aca="false">IF(I401&lt;=0,"Below 0%",IF(I401&lt;=0.05,"0-5%",IF(I401&lt;=0.1,"5-10%",IF(I401&lt;=0.2,"10-20%",IF(I401&lt;=0.4,"20-40%","Above 40%")))))</f>
        <v>Below 0%</v>
      </c>
      <c r="N401" s="6" t="str">
        <f aca="false">IF(AND(H401&gt;=Summary!$B$25,I401&gt;=Summary!$B$26,I401&lt;=Summary!$B$27,J401&gt;=Summary!$B$28,J401&lt;=Summary!$B$29,F401*J401&gt;1),"Yes","No")</f>
        <v>No</v>
      </c>
    </row>
    <row r="402" customFormat="false" ht="15" hidden="false" customHeight="false" outlineLevel="0" collapsed="false">
      <c r="A402" s="6" t="s">
        <v>148</v>
      </c>
      <c r="B402" s="45" t="n">
        <v>41612</v>
      </c>
      <c r="C402" s="6" t="s">
        <v>192</v>
      </c>
      <c r="D402" s="6" t="s">
        <v>193</v>
      </c>
      <c r="E402" s="6" t="s">
        <v>174</v>
      </c>
      <c r="F402" s="34" t="n">
        <v>0.303040444850922</v>
      </c>
      <c r="G402" s="34" t="n">
        <v>0.289538377492488</v>
      </c>
      <c r="H402" s="34" t="n">
        <v>0.0135020673584332</v>
      </c>
      <c r="I402" s="34" t="n">
        <v>0.0466330835841737</v>
      </c>
      <c r="J402" s="35" t="n">
        <v>3.4</v>
      </c>
      <c r="K402" s="6" t="n">
        <v>1</v>
      </c>
      <c r="L402" s="35" t="n">
        <v>2.4</v>
      </c>
      <c r="M402" s="6" t="str">
        <f aca="false">IF(I402&lt;=0,"Below 0%",IF(I402&lt;=0.05,"0-5%",IF(I402&lt;=0.1,"5-10%",IF(I402&lt;=0.2,"10-20%",IF(I402&lt;=0.4,"20-40%","Above 40%")))))</f>
        <v>0-5%</v>
      </c>
      <c r="N402" s="6" t="str">
        <f aca="false">IF(AND(H402&gt;=Summary!$B$25,I402&gt;=Summary!$B$26,I402&lt;=Summary!$B$27,J402&gt;=Summary!$B$28,J402&lt;=Summary!$B$29,F402*J402&gt;1),"Yes","No")</f>
        <v>No</v>
      </c>
    </row>
    <row r="403" customFormat="false" ht="15" hidden="false" customHeight="false" outlineLevel="0" collapsed="false">
      <c r="A403" s="6" t="s">
        <v>148</v>
      </c>
      <c r="B403" s="45" t="n">
        <v>41612</v>
      </c>
      <c r="C403" s="6" t="s">
        <v>192</v>
      </c>
      <c r="D403" s="6" t="s">
        <v>193</v>
      </c>
      <c r="E403" s="6" t="s">
        <v>177</v>
      </c>
      <c r="F403" s="34" t="n">
        <v>0.3013836145401</v>
      </c>
      <c r="G403" s="34" t="n">
        <v>0.246107620868615</v>
      </c>
      <c r="H403" s="34" t="n">
        <v>0.055275993671485</v>
      </c>
      <c r="I403" s="34" t="n">
        <v>0.224600902143514</v>
      </c>
      <c r="J403" s="35" t="n">
        <v>4</v>
      </c>
      <c r="K403" s="6" t="n">
        <v>0</v>
      </c>
      <c r="L403" s="35" t="n">
        <v>-1</v>
      </c>
      <c r="M403" s="6" t="str">
        <f aca="false">IF(I403&lt;=0,"Below 0%",IF(I403&lt;=0.05,"0-5%",IF(I403&lt;=0.1,"5-10%",IF(I403&lt;=0.2,"10-20%",IF(I403&lt;=0.4,"20-40%","Above 40%")))))</f>
        <v>20-40%</v>
      </c>
      <c r="N403" s="6" t="str">
        <f aca="false">IF(AND(H403&gt;=Summary!$B$25,I403&gt;=Summary!$B$26,I403&lt;=Summary!$B$27,J403&gt;=Summary!$B$28,J403&lt;=Summary!$B$29,F403*J403&gt;1),"Yes","No")</f>
        <v>Yes</v>
      </c>
    </row>
    <row r="404" customFormat="false" ht="15" hidden="false" customHeight="false" outlineLevel="0" collapsed="false">
      <c r="A404" s="6" t="s">
        <v>148</v>
      </c>
      <c r="B404" s="45" t="n">
        <v>41612</v>
      </c>
      <c r="C404" s="6" t="s">
        <v>191</v>
      </c>
      <c r="D404" s="6" t="s">
        <v>190</v>
      </c>
      <c r="E404" s="6" t="s">
        <v>187</v>
      </c>
      <c r="F404" s="34" t="n">
        <v>0.157471209764481</v>
      </c>
      <c r="G404" s="34" t="n">
        <v>0.146004339831757</v>
      </c>
      <c r="H404" s="34" t="n">
        <v>0.0114668699327234</v>
      </c>
      <c r="I404" s="34" t="n">
        <v>0.0785378704902664</v>
      </c>
      <c r="J404" s="35" t="n">
        <v>6.76</v>
      </c>
      <c r="K404" s="6" t="n">
        <v>0</v>
      </c>
      <c r="L404" s="35" t="n">
        <v>-1</v>
      </c>
      <c r="M404" s="6" t="str">
        <f aca="false">IF(I404&lt;=0,"Below 0%",IF(I404&lt;=0.05,"0-5%",IF(I404&lt;=0.1,"5-10%",IF(I404&lt;=0.2,"10-20%",IF(I404&lt;=0.4,"20-40%","Above 40%")))))</f>
        <v>5-10%</v>
      </c>
      <c r="N404" s="6" t="str">
        <f aca="false">IF(AND(H404&gt;=Summary!$B$25,I404&gt;=Summary!$B$26,I404&lt;=Summary!$B$27,J404&gt;=Summary!$B$28,J404&lt;=Summary!$B$29,F404*J404&gt;1),"Yes","No")</f>
        <v>No</v>
      </c>
    </row>
    <row r="405" customFormat="false" ht="15" hidden="false" customHeight="false" outlineLevel="0" collapsed="false">
      <c r="A405" s="6" t="s">
        <v>148</v>
      </c>
      <c r="B405" s="45" t="n">
        <v>41612</v>
      </c>
      <c r="C405" s="6" t="s">
        <v>191</v>
      </c>
      <c r="D405" s="6" t="s">
        <v>190</v>
      </c>
      <c r="E405" s="6" t="s">
        <v>174</v>
      </c>
      <c r="F405" s="34" t="n">
        <v>0.146457523107529</v>
      </c>
      <c r="G405" s="34" t="n">
        <v>0.225340031338511</v>
      </c>
      <c r="H405" s="34" t="n">
        <v>-0.0788825082309825</v>
      </c>
      <c r="I405" s="34" t="n">
        <v>-0.350059897313511</v>
      </c>
      <c r="J405" s="35" t="n">
        <v>4.38</v>
      </c>
      <c r="K405" s="6" t="n">
        <v>0</v>
      </c>
      <c r="L405" s="35" t="n">
        <v>-1</v>
      </c>
      <c r="M405" s="6" t="str">
        <f aca="false">IF(I405&lt;=0,"Below 0%",IF(I405&lt;=0.05,"0-5%",IF(I405&lt;=0.1,"5-10%",IF(I405&lt;=0.2,"10-20%",IF(I405&lt;=0.4,"20-40%","Above 40%")))))</f>
        <v>Below 0%</v>
      </c>
      <c r="N405" s="6" t="str">
        <f aca="false">IF(AND(H405&gt;=Summary!$B$25,I405&gt;=Summary!$B$26,I405&lt;=Summary!$B$27,J405&gt;=Summary!$B$28,J405&lt;=Summary!$B$29,F405*J405&gt;1),"Yes","No")</f>
        <v>No</v>
      </c>
    </row>
    <row r="406" customFormat="false" ht="15" hidden="false" customHeight="false" outlineLevel="0" collapsed="false">
      <c r="A406" s="6" t="s">
        <v>148</v>
      </c>
      <c r="B406" s="45" t="n">
        <v>41612</v>
      </c>
      <c r="C406" s="6" t="s">
        <v>191</v>
      </c>
      <c r="D406" s="6" t="s">
        <v>190</v>
      </c>
      <c r="E406" s="6" t="s">
        <v>177</v>
      </c>
      <c r="F406" s="34" t="n">
        <v>0.696071267127991</v>
      </c>
      <c r="G406" s="34" t="n">
        <v>0.628655628829732</v>
      </c>
      <c r="H406" s="34" t="n">
        <v>0.0674156382982591</v>
      </c>
      <c r="I406" s="34" t="n">
        <v>0.107237786805085</v>
      </c>
      <c r="J406" s="35" t="n">
        <v>1.57</v>
      </c>
      <c r="K406" s="6" t="n">
        <v>1</v>
      </c>
      <c r="L406" s="35" t="n">
        <v>0.57</v>
      </c>
      <c r="M406" s="6" t="str">
        <f aca="false">IF(I406&lt;=0,"Below 0%",IF(I406&lt;=0.05,"0-5%",IF(I406&lt;=0.1,"5-10%",IF(I406&lt;=0.2,"10-20%",IF(I406&lt;=0.4,"20-40%","Above 40%")))))</f>
        <v>10-20%</v>
      </c>
      <c r="N406" s="6" t="str">
        <f aca="false">IF(AND(H406&gt;=Summary!$B$25,I406&gt;=Summary!$B$26,I406&lt;=Summary!$B$27,J406&gt;=Summary!$B$28,J406&lt;=Summary!$B$29,F406*J406&gt;1),"Yes","No")</f>
        <v>No</v>
      </c>
    </row>
    <row r="407" customFormat="false" ht="15" hidden="false" customHeight="false" outlineLevel="0" collapsed="false">
      <c r="A407" s="6" t="s">
        <v>148</v>
      </c>
      <c r="B407" s="45" t="n">
        <v>41612</v>
      </c>
      <c r="C407" s="6" t="s">
        <v>175</v>
      </c>
      <c r="D407" s="6" t="s">
        <v>188</v>
      </c>
      <c r="E407" s="6" t="s">
        <v>187</v>
      </c>
      <c r="F407" s="34" t="n">
        <v>0.495701879262924</v>
      </c>
      <c r="G407" s="34" t="n">
        <v>0.44928092042186</v>
      </c>
      <c r="H407" s="34" t="n">
        <v>0.0464209588410642</v>
      </c>
      <c r="I407" s="34" t="n">
        <v>0.10332279144522</v>
      </c>
      <c r="J407" s="35" t="n">
        <v>2.2</v>
      </c>
      <c r="K407" s="6" t="n">
        <v>1</v>
      </c>
      <c r="L407" s="35" t="n">
        <v>1.2</v>
      </c>
      <c r="M407" s="6" t="str">
        <f aca="false">IF(I407&lt;=0,"Below 0%",IF(I407&lt;=0.05,"0-5%",IF(I407&lt;=0.1,"5-10%",IF(I407&lt;=0.2,"10-20%",IF(I407&lt;=0.4,"20-40%","Above 40%")))))</f>
        <v>10-20%</v>
      </c>
      <c r="N407" s="6" t="str">
        <f aca="false">IF(AND(H407&gt;=Summary!$B$25,I407&gt;=Summary!$B$26,I407&lt;=Summary!$B$27,J407&gt;=Summary!$B$28,J407&lt;=Summary!$B$29,F407*J407&gt;1),"Yes","No")</f>
        <v>Yes</v>
      </c>
    </row>
    <row r="408" customFormat="false" ht="15" hidden="false" customHeight="false" outlineLevel="0" collapsed="false">
      <c r="A408" s="6" t="s">
        <v>148</v>
      </c>
      <c r="B408" s="45" t="n">
        <v>41612</v>
      </c>
      <c r="C408" s="6" t="s">
        <v>175</v>
      </c>
      <c r="D408" s="6" t="s">
        <v>188</v>
      </c>
      <c r="E408" s="6" t="s">
        <v>174</v>
      </c>
      <c r="F408" s="34" t="n">
        <v>0.216455474495888</v>
      </c>
      <c r="G408" s="34" t="n">
        <v>0.278427612655801</v>
      </c>
      <c r="H408" s="34" t="n">
        <v>-0.0619721381599128</v>
      </c>
      <c r="I408" s="34" t="n">
        <v>-0.222578994837428</v>
      </c>
      <c r="J408" s="35" t="n">
        <v>3.55</v>
      </c>
      <c r="K408" s="6" t="n">
        <v>0</v>
      </c>
      <c r="L408" s="35" t="n">
        <v>-1</v>
      </c>
      <c r="M408" s="6" t="str">
        <f aca="false">IF(I408&lt;=0,"Below 0%",IF(I408&lt;=0.05,"0-5%",IF(I408&lt;=0.1,"5-10%",IF(I408&lt;=0.2,"10-20%",IF(I408&lt;=0.4,"20-40%","Above 40%")))))</f>
        <v>Below 0%</v>
      </c>
      <c r="N408" s="6" t="str">
        <f aca="false">IF(AND(H408&gt;=Summary!$B$25,I408&gt;=Summary!$B$26,I408&lt;=Summary!$B$27,J408&gt;=Summary!$B$28,J408&lt;=Summary!$B$29,F408*J408&gt;1),"Yes","No")</f>
        <v>No</v>
      </c>
    </row>
    <row r="409" customFormat="false" ht="15" hidden="false" customHeight="false" outlineLevel="0" collapsed="false">
      <c r="A409" s="6" t="s">
        <v>148</v>
      </c>
      <c r="B409" s="45" t="n">
        <v>41612</v>
      </c>
      <c r="C409" s="6" t="s">
        <v>175</v>
      </c>
      <c r="D409" s="6" t="s">
        <v>188</v>
      </c>
      <c r="E409" s="6" t="s">
        <v>177</v>
      </c>
      <c r="F409" s="34" t="n">
        <v>0.287842631340027</v>
      </c>
      <c r="G409" s="34" t="n">
        <v>0.272291466922339</v>
      </c>
      <c r="H409" s="34" t="n">
        <v>0.0155511644176875</v>
      </c>
      <c r="I409" s="34" t="n">
        <v>0.0571121989001691</v>
      </c>
      <c r="J409" s="35" t="n">
        <v>3.63</v>
      </c>
      <c r="K409" s="6" t="n">
        <v>0</v>
      </c>
      <c r="L409" s="35" t="n">
        <v>-1</v>
      </c>
      <c r="M409" s="6" t="str">
        <f aca="false">IF(I409&lt;=0,"Below 0%",IF(I409&lt;=0.05,"0-5%",IF(I409&lt;=0.1,"5-10%",IF(I409&lt;=0.2,"10-20%",IF(I409&lt;=0.4,"20-40%","Above 40%")))))</f>
        <v>5-10%</v>
      </c>
      <c r="N409" s="6" t="str">
        <f aca="false">IF(AND(H409&gt;=Summary!$B$25,I409&gt;=Summary!$B$26,I409&lt;=Summary!$B$27,J409&gt;=Summary!$B$28,J409&lt;=Summary!$B$29,F409*J409&gt;1),"Yes","No")</f>
        <v>No</v>
      </c>
    </row>
    <row r="410" customFormat="false" ht="15" hidden="false" customHeight="false" outlineLevel="0" collapsed="false">
      <c r="A410" s="6" t="s">
        <v>148</v>
      </c>
      <c r="B410" s="45" t="n">
        <v>41612</v>
      </c>
      <c r="C410" s="6" t="s">
        <v>178</v>
      </c>
      <c r="D410" s="6" t="s">
        <v>194</v>
      </c>
      <c r="E410" s="6" t="s">
        <v>187</v>
      </c>
      <c r="F410" s="34" t="n">
        <v>0.172740116715431</v>
      </c>
      <c r="G410" s="34" t="n">
        <v>0.162842339008142</v>
      </c>
      <c r="H410" s="34" t="n">
        <v>0.00989777770728909</v>
      </c>
      <c r="I410" s="34" t="n">
        <v>0.0607813531024888</v>
      </c>
      <c r="J410" s="35" t="n">
        <v>6.09</v>
      </c>
      <c r="K410" s="6" t="n">
        <v>0</v>
      </c>
      <c r="L410" s="35" t="n">
        <v>-1</v>
      </c>
      <c r="M410" s="6" t="str">
        <f aca="false">IF(I410&lt;=0,"Below 0%",IF(I410&lt;=0.05,"0-5%",IF(I410&lt;=0.1,"5-10%",IF(I410&lt;=0.2,"10-20%",IF(I410&lt;=0.4,"20-40%","Above 40%")))))</f>
        <v>5-10%</v>
      </c>
      <c r="N410" s="6" t="str">
        <f aca="false">IF(AND(H410&gt;=Summary!$B$25,I410&gt;=Summary!$B$26,I410&lt;=Summary!$B$27,J410&gt;=Summary!$B$28,J410&lt;=Summary!$B$29,F410*J410&gt;1),"Yes","No")</f>
        <v>No</v>
      </c>
    </row>
    <row r="411" customFormat="false" ht="15" hidden="false" customHeight="false" outlineLevel="0" collapsed="false">
      <c r="A411" s="6" t="s">
        <v>148</v>
      </c>
      <c r="B411" s="45" t="n">
        <v>41612</v>
      </c>
      <c r="C411" s="6" t="s">
        <v>178</v>
      </c>
      <c r="D411" s="6" t="s">
        <v>194</v>
      </c>
      <c r="E411" s="6" t="s">
        <v>174</v>
      </c>
      <c r="F411" s="34" t="n">
        <v>0.137673914432526</v>
      </c>
      <c r="G411" s="34" t="n">
        <v>0.236121391561806</v>
      </c>
      <c r="H411" s="34" t="n">
        <v>-0.0984474771292804</v>
      </c>
      <c r="I411" s="34" t="n">
        <v>-0.416935867089837</v>
      </c>
      <c r="J411" s="35" t="n">
        <v>4.2</v>
      </c>
      <c r="K411" s="6" t="n">
        <v>0</v>
      </c>
      <c r="L411" s="35" t="n">
        <v>-1</v>
      </c>
      <c r="M411" s="6" t="str">
        <f aca="false">IF(I411&lt;=0,"Below 0%",IF(I411&lt;=0.05,"0-5%",IF(I411&lt;=0.1,"5-10%",IF(I411&lt;=0.2,"10-20%",IF(I411&lt;=0.4,"20-40%","Above 40%")))))</f>
        <v>Below 0%</v>
      </c>
      <c r="N411" s="6" t="str">
        <f aca="false">IF(AND(H411&gt;=Summary!$B$25,I411&gt;=Summary!$B$26,I411&lt;=Summary!$B$27,J411&gt;=Summary!$B$28,J411&lt;=Summary!$B$29,F411*J411&gt;1),"Yes","No")</f>
        <v>No</v>
      </c>
    </row>
    <row r="412" customFormat="false" ht="15" hidden="false" customHeight="false" outlineLevel="0" collapsed="false">
      <c r="A412" s="6" t="s">
        <v>148</v>
      </c>
      <c r="B412" s="45" t="n">
        <v>41612</v>
      </c>
      <c r="C412" s="6" t="s">
        <v>178</v>
      </c>
      <c r="D412" s="6" t="s">
        <v>194</v>
      </c>
      <c r="E412" s="6" t="s">
        <v>177</v>
      </c>
      <c r="F412" s="34" t="n">
        <v>0.689585983753204</v>
      </c>
      <c r="G412" s="34" t="n">
        <v>0.601036269430052</v>
      </c>
      <c r="H412" s="34" t="n">
        <v>0.0885497143231525</v>
      </c>
      <c r="I412" s="34" t="n">
        <v>0.147328404003176</v>
      </c>
      <c r="J412" s="35" t="n">
        <v>1.65</v>
      </c>
      <c r="K412" s="6" t="n">
        <v>1</v>
      </c>
      <c r="L412" s="35" t="n">
        <v>0.65</v>
      </c>
      <c r="M412" s="6" t="str">
        <f aca="false">IF(I412&lt;=0,"Below 0%",IF(I412&lt;=0.05,"0-5%",IF(I412&lt;=0.1,"5-10%",IF(I412&lt;=0.2,"10-20%",IF(I412&lt;=0.4,"20-40%","Above 40%")))))</f>
        <v>10-20%</v>
      </c>
      <c r="N412" s="6" t="str">
        <f aca="false">IF(AND(H412&gt;=Summary!$B$25,I412&gt;=Summary!$B$26,I412&lt;=Summary!$B$27,J412&gt;=Summary!$B$28,J412&lt;=Summary!$B$29,F412*J412&gt;1),"Yes","No")</f>
        <v>No</v>
      </c>
    </row>
    <row r="413" customFormat="false" ht="15" hidden="false" customHeight="false" outlineLevel="0" collapsed="false">
      <c r="A413" s="6" t="s">
        <v>148</v>
      </c>
      <c r="B413" s="45" t="n">
        <v>41615</v>
      </c>
      <c r="C413" s="6" t="s">
        <v>180</v>
      </c>
      <c r="D413" s="6" t="s">
        <v>193</v>
      </c>
      <c r="E413" s="6" t="s">
        <v>187</v>
      </c>
      <c r="F413" s="34" t="n">
        <v>0.39217820763588</v>
      </c>
      <c r="G413" s="34" t="n">
        <v>0.35031847133758</v>
      </c>
      <c r="H413" s="34" t="n">
        <v>0.0418597362982999</v>
      </c>
      <c r="I413" s="34" t="n">
        <v>0.119490519978784</v>
      </c>
      <c r="J413" s="35" t="n">
        <v>2.82</v>
      </c>
      <c r="K413" s="6" t="n">
        <v>1</v>
      </c>
      <c r="L413" s="35" t="n">
        <v>1.82</v>
      </c>
      <c r="M413" s="6" t="str">
        <f aca="false">IF(I413&lt;=0,"Below 0%",IF(I413&lt;=0.05,"0-5%",IF(I413&lt;=0.1,"5-10%",IF(I413&lt;=0.2,"10-20%",IF(I413&lt;=0.4,"20-40%","Above 40%")))))</f>
        <v>10-20%</v>
      </c>
      <c r="N413" s="6" t="str">
        <f aca="false">IF(AND(H413&gt;=Summary!$B$25,I413&gt;=Summary!$B$26,I413&lt;=Summary!$B$27,J413&gt;=Summary!$B$28,J413&lt;=Summary!$B$29,F413*J413&gt;1),"Yes","No")</f>
        <v>Yes</v>
      </c>
    </row>
    <row r="414" customFormat="false" ht="15" hidden="false" customHeight="false" outlineLevel="0" collapsed="false">
      <c r="A414" s="6" t="s">
        <v>148</v>
      </c>
      <c r="B414" s="45" t="n">
        <v>41615</v>
      </c>
      <c r="C414" s="6" t="s">
        <v>180</v>
      </c>
      <c r="D414" s="6" t="s">
        <v>193</v>
      </c>
      <c r="E414" s="6" t="s">
        <v>174</v>
      </c>
      <c r="F414" s="34" t="n">
        <v>0.302009701728821</v>
      </c>
      <c r="G414" s="34" t="n">
        <v>0.299363057324841</v>
      </c>
      <c r="H414" s="34" t="n">
        <v>0.00264664440398005</v>
      </c>
      <c r="I414" s="34" t="n">
        <v>0.00884091854095459</v>
      </c>
      <c r="J414" s="35" t="n">
        <v>3.3</v>
      </c>
      <c r="K414" s="6" t="n">
        <v>0</v>
      </c>
      <c r="L414" s="35" t="n">
        <v>-1</v>
      </c>
      <c r="M414" s="6" t="str">
        <f aca="false">IF(I414&lt;=0,"Below 0%",IF(I414&lt;=0.05,"0-5%",IF(I414&lt;=0.1,"5-10%",IF(I414&lt;=0.2,"10-20%",IF(I414&lt;=0.4,"20-40%","Above 40%")))))</f>
        <v>0-5%</v>
      </c>
      <c r="N414" s="6" t="str">
        <f aca="false">IF(AND(H414&gt;=Summary!$B$25,I414&gt;=Summary!$B$26,I414&lt;=Summary!$B$27,J414&gt;=Summary!$B$28,J414&lt;=Summary!$B$29,F414*J414&gt;1),"Yes","No")</f>
        <v>No</v>
      </c>
    </row>
    <row r="415" customFormat="false" ht="15" hidden="false" customHeight="false" outlineLevel="0" collapsed="false">
      <c r="A415" s="6" t="s">
        <v>148</v>
      </c>
      <c r="B415" s="45" t="n">
        <v>41615</v>
      </c>
      <c r="C415" s="6" t="s">
        <v>180</v>
      </c>
      <c r="D415" s="6" t="s">
        <v>193</v>
      </c>
      <c r="E415" s="6" t="s">
        <v>177</v>
      </c>
      <c r="F415" s="34" t="n">
        <v>0.305812060832977</v>
      </c>
      <c r="G415" s="34" t="n">
        <v>0.35031847133758</v>
      </c>
      <c r="H415" s="34" t="n">
        <v>-0.0445064105046023</v>
      </c>
      <c r="I415" s="34" t="n">
        <v>-0.127045571804047</v>
      </c>
      <c r="J415" s="35" t="n">
        <v>2.82</v>
      </c>
      <c r="K415" s="6" t="n">
        <v>0</v>
      </c>
      <c r="L415" s="35" t="n">
        <v>-1</v>
      </c>
      <c r="M415" s="6" t="str">
        <f aca="false">IF(I415&lt;=0,"Below 0%",IF(I415&lt;=0.05,"0-5%",IF(I415&lt;=0.1,"5-10%",IF(I415&lt;=0.2,"10-20%",IF(I415&lt;=0.4,"20-40%","Above 40%")))))</f>
        <v>Below 0%</v>
      </c>
      <c r="N415" s="6" t="str">
        <f aca="false">IF(AND(H415&gt;=Summary!$B$25,I415&gt;=Summary!$B$26,I415&lt;=Summary!$B$27,J415&gt;=Summary!$B$28,J415&lt;=Summary!$B$29,F415*J415&gt;1),"Yes","No")</f>
        <v>No</v>
      </c>
    </row>
    <row r="416" customFormat="false" ht="15" hidden="false" customHeight="false" outlineLevel="0" collapsed="false">
      <c r="A416" s="6" t="s">
        <v>148</v>
      </c>
      <c r="B416" s="45" t="n">
        <v>41615</v>
      </c>
      <c r="C416" s="6" t="s">
        <v>183</v>
      </c>
      <c r="D416" s="6" t="s">
        <v>189</v>
      </c>
      <c r="E416" s="6" t="s">
        <v>187</v>
      </c>
      <c r="F416" s="34" t="n">
        <v>0.605250775814056</v>
      </c>
      <c r="G416" s="34" t="n">
        <v>0.753219662615636</v>
      </c>
      <c r="H416" s="34" t="n">
        <v>-0.147968886801579</v>
      </c>
      <c r="I416" s="34" t="n">
        <v>-0.196448518467696</v>
      </c>
      <c r="J416" s="35" t="n">
        <v>1.32</v>
      </c>
      <c r="K416" s="6" t="n">
        <v>1</v>
      </c>
      <c r="L416" s="35" t="n">
        <v>0.32</v>
      </c>
      <c r="M416" s="6" t="str">
        <f aca="false">IF(I416&lt;=0,"Below 0%",IF(I416&lt;=0.05,"0-5%",IF(I416&lt;=0.1,"5-10%",IF(I416&lt;=0.2,"10-20%",IF(I416&lt;=0.4,"20-40%","Above 40%")))))</f>
        <v>Below 0%</v>
      </c>
      <c r="N416" s="6" t="str">
        <f aca="false">IF(AND(H416&gt;=Summary!$B$25,I416&gt;=Summary!$B$26,I416&lt;=Summary!$B$27,J416&gt;=Summary!$B$28,J416&lt;=Summary!$B$29,F416*J416&gt;1),"Yes","No")</f>
        <v>No</v>
      </c>
    </row>
    <row r="417" customFormat="false" ht="15" hidden="false" customHeight="false" outlineLevel="0" collapsed="false">
      <c r="A417" s="6" t="s">
        <v>148</v>
      </c>
      <c r="B417" s="45" t="n">
        <v>41615</v>
      </c>
      <c r="C417" s="6" t="s">
        <v>183</v>
      </c>
      <c r="D417" s="6" t="s">
        <v>189</v>
      </c>
      <c r="E417" s="6" t="s">
        <v>174</v>
      </c>
      <c r="F417" s="34" t="n">
        <v>0.219375178217888</v>
      </c>
      <c r="G417" s="34" t="n">
        <v>0.164610919644477</v>
      </c>
      <c r="H417" s="34" t="n">
        <v>0.0547642585734112</v>
      </c>
      <c r="I417" s="34" t="n">
        <v>0.332689099190321</v>
      </c>
      <c r="J417" s="35" t="n">
        <v>6.04</v>
      </c>
      <c r="K417" s="6" t="n">
        <v>0</v>
      </c>
      <c r="L417" s="35" t="n">
        <v>-1</v>
      </c>
      <c r="M417" s="6" t="str">
        <f aca="false">IF(I417&lt;=0,"Below 0%",IF(I417&lt;=0.05,"0-5%",IF(I417&lt;=0.1,"5-10%",IF(I417&lt;=0.2,"10-20%",IF(I417&lt;=0.4,"20-40%","Above 40%")))))</f>
        <v>20-40%</v>
      </c>
      <c r="N417" s="6" t="str">
        <f aca="false">IF(AND(H417&gt;=Summary!$B$25,I417&gt;=Summary!$B$26,I417&lt;=Summary!$B$27,J417&gt;=Summary!$B$28,J417&lt;=Summary!$B$29,F417*J417&gt;1),"Yes","No")</f>
        <v>No</v>
      </c>
    </row>
    <row r="418" customFormat="false" ht="15" hidden="false" customHeight="false" outlineLevel="0" collapsed="false">
      <c r="A418" s="6" t="s">
        <v>148</v>
      </c>
      <c r="B418" s="45" t="n">
        <v>41615</v>
      </c>
      <c r="C418" s="6" t="s">
        <v>183</v>
      </c>
      <c r="D418" s="6" t="s">
        <v>189</v>
      </c>
      <c r="E418" s="6" t="s">
        <v>177</v>
      </c>
      <c r="F418" s="34" t="n">
        <v>0.175374031066895</v>
      </c>
      <c r="G418" s="34" t="n">
        <v>0.0821694177398875</v>
      </c>
      <c r="H418" s="34" t="n">
        <v>0.093204613327007</v>
      </c>
      <c r="I418" s="34" t="n">
        <v>1.13429808669269</v>
      </c>
      <c r="J418" s="35" t="n">
        <v>12.1</v>
      </c>
      <c r="K418" s="6" t="n">
        <v>0</v>
      </c>
      <c r="L418" s="35" t="n">
        <v>-1</v>
      </c>
      <c r="M418" s="6" t="str">
        <f aca="false">IF(I418&lt;=0,"Below 0%",IF(I418&lt;=0.05,"0-5%",IF(I418&lt;=0.1,"5-10%",IF(I418&lt;=0.2,"10-20%",IF(I418&lt;=0.4,"20-40%","Above 40%")))))</f>
        <v>Above 40%</v>
      </c>
      <c r="N418" s="6" t="str">
        <f aca="false">IF(AND(H418&gt;=Summary!$B$25,I418&gt;=Summary!$B$26,I418&lt;=Summary!$B$27,J418&gt;=Summary!$B$28,J418&lt;=Summary!$B$29,F418*J418&gt;1),"Yes","No")</f>
        <v>No</v>
      </c>
    </row>
    <row r="419" customFormat="false" ht="15" hidden="false" customHeight="false" outlineLevel="0" collapsed="false">
      <c r="A419" s="6" t="s">
        <v>148</v>
      </c>
      <c r="B419" s="45" t="n">
        <v>41615</v>
      </c>
      <c r="C419" s="6" t="s">
        <v>176</v>
      </c>
      <c r="D419" s="6" t="s">
        <v>188</v>
      </c>
      <c r="E419" s="6" t="s">
        <v>187</v>
      </c>
      <c r="F419" s="34" t="n">
        <v>0.824792563915253</v>
      </c>
      <c r="G419" s="34" t="n">
        <v>0.644699140401146</v>
      </c>
      <c r="H419" s="34" t="n">
        <v>0.180093423514107</v>
      </c>
      <c r="I419" s="34" t="n">
        <v>0.27934491025077</v>
      </c>
      <c r="J419" s="35" t="n">
        <v>1.55</v>
      </c>
      <c r="K419" s="6" t="n">
        <v>0</v>
      </c>
      <c r="L419" s="35" t="n">
        <v>-1</v>
      </c>
      <c r="M419" s="6" t="str">
        <f aca="false">IF(I419&lt;=0,"Below 0%",IF(I419&lt;=0.05,"0-5%",IF(I419&lt;=0.1,"5-10%",IF(I419&lt;=0.2,"10-20%",IF(I419&lt;=0.4,"20-40%","Above 40%")))))</f>
        <v>20-40%</v>
      </c>
      <c r="N419" s="6" t="str">
        <f aca="false">IF(AND(H419&gt;=Summary!$B$25,I419&gt;=Summary!$B$26,I419&lt;=Summary!$B$27,J419&gt;=Summary!$B$28,J419&lt;=Summary!$B$29,F419*J419&gt;1),"Yes","No")</f>
        <v>No</v>
      </c>
    </row>
    <row r="420" customFormat="false" ht="15" hidden="false" customHeight="false" outlineLevel="0" collapsed="false">
      <c r="A420" s="6" t="s">
        <v>148</v>
      </c>
      <c r="B420" s="45" t="n">
        <v>41615</v>
      </c>
      <c r="C420" s="6" t="s">
        <v>176</v>
      </c>
      <c r="D420" s="6" t="s">
        <v>188</v>
      </c>
      <c r="E420" s="6" t="s">
        <v>174</v>
      </c>
      <c r="F420" s="34" t="n">
        <v>0.132787942886353</v>
      </c>
      <c r="G420" s="34" t="n">
        <v>0.222063037249284</v>
      </c>
      <c r="H420" s="34" t="n">
        <v>-0.0892750943629311</v>
      </c>
      <c r="I420" s="34" t="n">
        <v>-0.402025908808554</v>
      </c>
      <c r="J420" s="35" t="n">
        <v>4.5</v>
      </c>
      <c r="K420" s="6" t="n">
        <v>0</v>
      </c>
      <c r="L420" s="35" t="n">
        <v>-1</v>
      </c>
      <c r="M420" s="6" t="str">
        <f aca="false">IF(I420&lt;=0,"Below 0%",IF(I420&lt;=0.05,"0-5%",IF(I420&lt;=0.1,"5-10%",IF(I420&lt;=0.2,"10-20%",IF(I420&lt;=0.4,"20-40%","Above 40%")))))</f>
        <v>Below 0%</v>
      </c>
      <c r="N420" s="6" t="str">
        <f aca="false">IF(AND(H420&gt;=Summary!$B$25,I420&gt;=Summary!$B$26,I420&lt;=Summary!$B$27,J420&gt;=Summary!$B$28,J420&lt;=Summary!$B$29,F420*J420&gt;1),"Yes","No")</f>
        <v>No</v>
      </c>
    </row>
    <row r="421" customFormat="false" ht="15" hidden="false" customHeight="false" outlineLevel="0" collapsed="false">
      <c r="A421" s="6" t="s">
        <v>148</v>
      </c>
      <c r="B421" s="45" t="n">
        <v>41615</v>
      </c>
      <c r="C421" s="6" t="s">
        <v>176</v>
      </c>
      <c r="D421" s="6" t="s">
        <v>188</v>
      </c>
      <c r="E421" s="6" t="s">
        <v>177</v>
      </c>
      <c r="F421" s="34" t="n">
        <v>0.0424194671213627</v>
      </c>
      <c r="G421" s="34" t="n">
        <v>0.13323782234957</v>
      </c>
      <c r="H421" s="34" t="n">
        <v>-0.0908183552282075</v>
      </c>
      <c r="I421" s="34" t="n">
        <v>-0.68162593493859</v>
      </c>
      <c r="J421" s="35" t="n">
        <v>7.5</v>
      </c>
      <c r="K421" s="6" t="n">
        <v>1</v>
      </c>
      <c r="L421" s="35" t="n">
        <v>6.5</v>
      </c>
      <c r="M421" s="6" t="str">
        <f aca="false">IF(I421&lt;=0,"Below 0%",IF(I421&lt;=0.05,"0-5%",IF(I421&lt;=0.1,"5-10%",IF(I421&lt;=0.2,"10-20%",IF(I421&lt;=0.4,"20-40%","Above 40%")))))</f>
        <v>Below 0%</v>
      </c>
      <c r="N421" s="6" t="str">
        <f aca="false">IF(AND(H421&gt;=Summary!$B$25,I421&gt;=Summary!$B$26,I421&lt;=Summary!$B$27,J421&gt;=Summary!$B$28,J421&lt;=Summary!$B$29,F421*J421&gt;1),"Yes","No")</f>
        <v>No</v>
      </c>
    </row>
    <row r="422" customFormat="false" ht="15" hidden="false" customHeight="false" outlineLevel="0" collapsed="false">
      <c r="A422" s="6" t="s">
        <v>148</v>
      </c>
      <c r="B422" s="45" t="n">
        <v>41615</v>
      </c>
      <c r="C422" s="6" t="s">
        <v>179</v>
      </c>
      <c r="D422" s="6" t="s">
        <v>194</v>
      </c>
      <c r="E422" s="6" t="s">
        <v>187</v>
      </c>
      <c r="F422" s="34" t="n">
        <v>0.20252950489521</v>
      </c>
      <c r="G422" s="34" t="n">
        <v>0.183670898628566</v>
      </c>
      <c r="H422" s="34" t="n">
        <v>0.0188586062666447</v>
      </c>
      <c r="I422" s="34" t="n">
        <v>0.102676071209202</v>
      </c>
      <c r="J422" s="35" t="n">
        <v>5.41</v>
      </c>
      <c r="K422" s="6" t="n">
        <v>0</v>
      </c>
      <c r="L422" s="35" t="n">
        <v>-1</v>
      </c>
      <c r="M422" s="6" t="str">
        <f aca="false">IF(I422&lt;=0,"Below 0%",IF(I422&lt;=0.05,"0-5%",IF(I422&lt;=0.1,"5-10%",IF(I422&lt;=0.2,"10-20%",IF(I422&lt;=0.4,"20-40%","Above 40%")))))</f>
        <v>10-20%</v>
      </c>
      <c r="N422" s="6" t="str">
        <f aca="false">IF(AND(H422&gt;=Summary!$B$25,I422&gt;=Summary!$B$26,I422&lt;=Summary!$B$27,J422&gt;=Summary!$B$28,J422&lt;=Summary!$B$29,F422*J422&gt;1),"Yes","No")</f>
        <v>No</v>
      </c>
    </row>
    <row r="423" customFormat="false" ht="15" hidden="false" customHeight="false" outlineLevel="0" collapsed="false">
      <c r="A423" s="6" t="s">
        <v>148</v>
      </c>
      <c r="B423" s="45" t="n">
        <v>41615</v>
      </c>
      <c r="C423" s="6" t="s">
        <v>179</v>
      </c>
      <c r="D423" s="6" t="s">
        <v>194</v>
      </c>
      <c r="E423" s="6" t="s">
        <v>174</v>
      </c>
      <c r="F423" s="34" t="n">
        <v>0.173322707414627</v>
      </c>
      <c r="G423" s="34" t="n">
        <v>0.258093392618322</v>
      </c>
      <c r="H423" s="34" t="n">
        <v>-0.084770685203695</v>
      </c>
      <c r="I423" s="34" t="n">
        <v>-0.328449652831899</v>
      </c>
      <c r="J423" s="35" t="n">
        <v>3.85</v>
      </c>
      <c r="K423" s="6" t="n">
        <v>1</v>
      </c>
      <c r="L423" s="35" t="n">
        <v>2.85</v>
      </c>
      <c r="M423" s="6" t="str">
        <f aca="false">IF(I423&lt;=0,"Below 0%",IF(I423&lt;=0.05,"0-5%",IF(I423&lt;=0.1,"5-10%",IF(I423&lt;=0.2,"10-20%",IF(I423&lt;=0.4,"20-40%","Above 40%")))))</f>
        <v>Below 0%</v>
      </c>
      <c r="N423" s="6" t="str">
        <f aca="false">IF(AND(H423&gt;=Summary!$B$25,I423&gt;=Summary!$B$26,I423&lt;=Summary!$B$27,J423&gt;=Summary!$B$28,J423&lt;=Summary!$B$29,F423*J423&gt;1),"Yes","No")</f>
        <v>No</v>
      </c>
    </row>
    <row r="424" customFormat="false" ht="15" hidden="false" customHeight="false" outlineLevel="0" collapsed="false">
      <c r="A424" s="6" t="s">
        <v>148</v>
      </c>
      <c r="B424" s="45" t="n">
        <v>41615</v>
      </c>
      <c r="C424" s="6" t="s">
        <v>179</v>
      </c>
      <c r="D424" s="6" t="s">
        <v>194</v>
      </c>
      <c r="E424" s="6" t="s">
        <v>177</v>
      </c>
      <c r="F424" s="34" t="n">
        <v>0.624147772789002</v>
      </c>
      <c r="G424" s="34" t="n">
        <v>0.558235708753112</v>
      </c>
      <c r="H424" s="34" t="n">
        <v>0.0659120640358891</v>
      </c>
      <c r="I424" s="34" t="n">
        <v>0.118072102881258</v>
      </c>
      <c r="J424" s="35" t="n">
        <v>1.78</v>
      </c>
      <c r="K424" s="6" t="n">
        <v>0</v>
      </c>
      <c r="L424" s="35" t="n">
        <v>-1</v>
      </c>
      <c r="M424" s="6" t="str">
        <f aca="false">IF(I424&lt;=0,"Below 0%",IF(I424&lt;=0.05,"0-5%",IF(I424&lt;=0.1,"5-10%",IF(I424&lt;=0.2,"10-20%",IF(I424&lt;=0.4,"20-40%","Above 40%")))))</f>
        <v>10-20%</v>
      </c>
      <c r="N424" s="6" t="str">
        <f aca="false">IF(AND(H424&gt;=Summary!$B$25,I424&gt;=Summary!$B$26,I424&lt;=Summary!$B$27,J424&gt;=Summary!$B$28,J424&lt;=Summary!$B$29,F424*J424&gt;1),"Yes","No")</f>
        <v>No</v>
      </c>
    </row>
    <row r="425" customFormat="false" ht="15" hidden="false" customHeight="false" outlineLevel="0" collapsed="false">
      <c r="A425" s="6" t="s">
        <v>148</v>
      </c>
      <c r="B425" s="45" t="n">
        <v>41615</v>
      </c>
      <c r="C425" s="6" t="s">
        <v>192</v>
      </c>
      <c r="D425" s="6" t="s">
        <v>190</v>
      </c>
      <c r="E425" s="6" t="s">
        <v>187</v>
      </c>
      <c r="F425" s="34" t="n">
        <v>0.145652011036873</v>
      </c>
      <c r="G425" s="34" t="n">
        <v>0.151783954267692</v>
      </c>
      <c r="H425" s="34" t="n">
        <v>-0.00613194323081884</v>
      </c>
      <c r="I425" s="34" t="n">
        <v>-0.0403991532596675</v>
      </c>
      <c r="J425" s="35" t="n">
        <v>6.62</v>
      </c>
      <c r="K425" s="6" t="n">
        <v>1</v>
      </c>
      <c r="L425" s="35" t="n">
        <v>5.62</v>
      </c>
      <c r="M425" s="6" t="str">
        <f aca="false">IF(I425&lt;=0,"Below 0%",IF(I425&lt;=0.05,"0-5%",IF(I425&lt;=0.1,"5-10%",IF(I425&lt;=0.2,"10-20%",IF(I425&lt;=0.4,"20-40%","Above 40%")))))</f>
        <v>Below 0%</v>
      </c>
      <c r="N425" s="6" t="str">
        <f aca="false">IF(AND(H425&gt;=Summary!$B$25,I425&gt;=Summary!$B$26,I425&lt;=Summary!$B$27,J425&gt;=Summary!$B$28,J425&lt;=Summary!$B$29,F425*J425&gt;1),"Yes","No")</f>
        <v>No</v>
      </c>
    </row>
    <row r="426" customFormat="false" ht="15" hidden="false" customHeight="false" outlineLevel="0" collapsed="false">
      <c r="A426" s="6" t="s">
        <v>148</v>
      </c>
      <c r="B426" s="45" t="n">
        <v>41615</v>
      </c>
      <c r="C426" s="6" t="s">
        <v>192</v>
      </c>
      <c r="D426" s="6" t="s">
        <v>190</v>
      </c>
      <c r="E426" s="6" t="s">
        <v>174</v>
      </c>
      <c r="F426" s="34" t="n">
        <v>0.128632560372353</v>
      </c>
      <c r="G426" s="34" t="n">
        <v>0.239240423155266</v>
      </c>
      <c r="H426" s="34" t="n">
        <v>-0.110607862782914</v>
      </c>
      <c r="I426" s="34" t="n">
        <v>-0.462329322629268</v>
      </c>
      <c r="J426" s="35" t="n">
        <v>4.2</v>
      </c>
      <c r="K426" s="6" t="n">
        <v>0</v>
      </c>
      <c r="L426" s="35" t="n">
        <v>-1</v>
      </c>
      <c r="M426" s="6" t="str">
        <f aca="false">IF(I426&lt;=0,"Below 0%",IF(I426&lt;=0.05,"0-5%",IF(I426&lt;=0.1,"5-10%",IF(I426&lt;=0.2,"10-20%",IF(I426&lt;=0.4,"20-40%","Above 40%")))))</f>
        <v>Below 0%</v>
      </c>
      <c r="N426" s="6" t="str">
        <f aca="false">IF(AND(H426&gt;=Summary!$B$25,I426&gt;=Summary!$B$26,I426&lt;=Summary!$B$27,J426&gt;=Summary!$B$28,J426&lt;=Summary!$B$29,F426*J426&gt;1),"Yes","No")</f>
        <v>No</v>
      </c>
    </row>
    <row r="427" customFormat="false" ht="15" hidden="false" customHeight="false" outlineLevel="0" collapsed="false">
      <c r="A427" s="6" t="s">
        <v>148</v>
      </c>
      <c r="B427" s="45" t="n">
        <v>41615</v>
      </c>
      <c r="C427" s="6" t="s">
        <v>192</v>
      </c>
      <c r="D427" s="6" t="s">
        <v>190</v>
      </c>
      <c r="E427" s="6" t="s">
        <v>177</v>
      </c>
      <c r="F427" s="34" t="n">
        <v>0.725715458393097</v>
      </c>
      <c r="G427" s="34" t="n">
        <v>0.608975622577042</v>
      </c>
      <c r="H427" s="34" t="n">
        <v>0.116739835816055</v>
      </c>
      <c r="I427" s="34" t="n">
        <v>0.191698701044944</v>
      </c>
      <c r="J427" s="35" t="n">
        <v>1.65</v>
      </c>
      <c r="K427" s="6" t="n">
        <v>0</v>
      </c>
      <c r="L427" s="35" t="n">
        <v>-1</v>
      </c>
      <c r="M427" s="6" t="str">
        <f aca="false">IF(I427&lt;=0,"Below 0%",IF(I427&lt;=0.05,"0-5%",IF(I427&lt;=0.1,"5-10%",IF(I427&lt;=0.2,"10-20%",IF(I427&lt;=0.4,"20-40%","Above 40%")))))</f>
        <v>10-20%</v>
      </c>
      <c r="N427" s="6" t="str">
        <f aca="false">IF(AND(H427&gt;=Summary!$B$25,I427&gt;=Summary!$B$26,I427&lt;=Summary!$B$27,J427&gt;=Summary!$B$28,J427&lt;=Summary!$B$29,F427*J427&gt;1),"Yes","No")</f>
        <v>No</v>
      </c>
    </row>
    <row r="428" customFormat="false" ht="15" hidden="false" customHeight="false" outlineLevel="0" collapsed="false">
      <c r="A428" s="6" t="s">
        <v>148</v>
      </c>
      <c r="B428" s="45" t="n">
        <v>41615</v>
      </c>
      <c r="C428" s="6" t="s">
        <v>191</v>
      </c>
      <c r="D428" s="6" t="s">
        <v>181</v>
      </c>
      <c r="E428" s="6" t="s">
        <v>187</v>
      </c>
      <c r="F428" s="34" t="n">
        <v>0.169619604945183</v>
      </c>
      <c r="G428" s="34" t="n">
        <v>0.216787919545149</v>
      </c>
      <c r="H428" s="34" t="n">
        <v>-0.0471683145999661</v>
      </c>
      <c r="I428" s="34" t="n">
        <v>-0.2175781505673</v>
      </c>
      <c r="J428" s="35" t="n">
        <v>4.6</v>
      </c>
      <c r="K428" s="6" t="n">
        <v>0</v>
      </c>
      <c r="L428" s="35" t="n">
        <v>-1</v>
      </c>
      <c r="M428" s="6" t="str">
        <f aca="false">IF(I428&lt;=0,"Below 0%",IF(I428&lt;=0.05,"0-5%",IF(I428&lt;=0.1,"5-10%",IF(I428&lt;=0.2,"10-20%",IF(I428&lt;=0.4,"20-40%","Above 40%")))))</f>
        <v>Below 0%</v>
      </c>
      <c r="N428" s="6" t="str">
        <f aca="false">IF(AND(H428&gt;=Summary!$B$25,I428&gt;=Summary!$B$26,I428&lt;=Summary!$B$27,J428&gt;=Summary!$B$28,J428&lt;=Summary!$B$29,F428*J428&gt;1),"Yes","No")</f>
        <v>No</v>
      </c>
    </row>
    <row r="429" customFormat="false" ht="15" hidden="false" customHeight="false" outlineLevel="0" collapsed="false">
      <c r="A429" s="6" t="s">
        <v>148</v>
      </c>
      <c r="B429" s="45" t="n">
        <v>41615</v>
      </c>
      <c r="C429" s="6" t="s">
        <v>191</v>
      </c>
      <c r="D429" s="6" t="s">
        <v>181</v>
      </c>
      <c r="E429" s="6" t="s">
        <v>174</v>
      </c>
      <c r="F429" s="34" t="n">
        <v>0.156470715999603</v>
      </c>
      <c r="G429" s="34" t="n">
        <v>0.277006786085468</v>
      </c>
      <c r="H429" s="34" t="n">
        <v>-0.120536070085865</v>
      </c>
      <c r="I429" s="34" t="n">
        <v>-0.435137607237804</v>
      </c>
      <c r="J429" s="35" t="n">
        <v>3.6</v>
      </c>
      <c r="K429" s="6" t="n">
        <v>0</v>
      </c>
      <c r="L429" s="35" t="n">
        <v>-1</v>
      </c>
      <c r="M429" s="6" t="str">
        <f aca="false">IF(I429&lt;=0,"Below 0%",IF(I429&lt;=0.05,"0-5%",IF(I429&lt;=0.1,"5-10%",IF(I429&lt;=0.2,"10-20%",IF(I429&lt;=0.4,"20-40%","Above 40%")))))</f>
        <v>Below 0%</v>
      </c>
      <c r="N429" s="6" t="str">
        <f aca="false">IF(AND(H429&gt;=Summary!$B$25,I429&gt;=Summary!$B$26,I429&lt;=Summary!$B$27,J429&gt;=Summary!$B$28,J429&lt;=Summary!$B$29,F429*J429&gt;1),"Yes","No")</f>
        <v>No</v>
      </c>
    </row>
    <row r="430" customFormat="false" ht="15" hidden="false" customHeight="false" outlineLevel="0" collapsed="false">
      <c r="A430" s="6" t="s">
        <v>148</v>
      </c>
      <c r="B430" s="45" t="n">
        <v>41615</v>
      </c>
      <c r="C430" s="6" t="s">
        <v>191</v>
      </c>
      <c r="D430" s="6" t="s">
        <v>181</v>
      </c>
      <c r="E430" s="6" t="s">
        <v>177</v>
      </c>
      <c r="F430" s="34" t="n">
        <v>0.673909664154053</v>
      </c>
      <c r="G430" s="34" t="n">
        <v>0.506205294369383</v>
      </c>
      <c r="H430" s="34" t="n">
        <v>0.16770436978467</v>
      </c>
      <c r="I430" s="34" t="n">
        <v>0.331297146928483</v>
      </c>
      <c r="J430" s="35" t="n">
        <v>1.97</v>
      </c>
      <c r="K430" s="6" t="n">
        <v>1</v>
      </c>
      <c r="L430" s="35" t="n">
        <v>0.97</v>
      </c>
      <c r="M430" s="6" t="str">
        <f aca="false">IF(I430&lt;=0,"Below 0%",IF(I430&lt;=0.05,"0-5%",IF(I430&lt;=0.1,"5-10%",IF(I430&lt;=0.2,"10-20%",IF(I430&lt;=0.4,"20-40%","Above 40%")))))</f>
        <v>20-40%</v>
      </c>
      <c r="N430" s="6" t="str">
        <f aca="false">IF(AND(H430&gt;=Summary!$B$25,I430&gt;=Summary!$B$26,I430&lt;=Summary!$B$27,J430&gt;=Summary!$B$28,J430&lt;=Summary!$B$29,F430*J430&gt;1),"Yes","No")</f>
        <v>Yes</v>
      </c>
    </row>
    <row r="431" customFormat="false" ht="15" hidden="false" customHeight="false" outlineLevel="0" collapsed="false">
      <c r="A431" s="6" t="s">
        <v>148</v>
      </c>
      <c r="B431" s="45" t="n">
        <v>41615</v>
      </c>
      <c r="C431" s="6" t="s">
        <v>178</v>
      </c>
      <c r="D431" s="6" t="s">
        <v>172</v>
      </c>
      <c r="E431" s="6" t="s">
        <v>187</v>
      </c>
      <c r="F431" s="34" t="n">
        <v>0.492483705282211</v>
      </c>
      <c r="G431" s="34" t="n">
        <v>0.538276962999266</v>
      </c>
      <c r="H431" s="34" t="n">
        <v>-0.0457932577170549</v>
      </c>
      <c r="I431" s="34" t="n">
        <v>-0.0850737833213147</v>
      </c>
      <c r="J431" s="35" t="n">
        <v>1.85</v>
      </c>
      <c r="K431" s="6" t="n">
        <v>0</v>
      </c>
      <c r="L431" s="35" t="n">
        <v>-1</v>
      </c>
      <c r="M431" s="6" t="str">
        <f aca="false">IF(I431&lt;=0,"Below 0%",IF(I431&lt;=0.05,"0-5%",IF(I431&lt;=0.1,"5-10%",IF(I431&lt;=0.2,"10-20%",IF(I431&lt;=0.4,"20-40%","Above 40%")))))</f>
        <v>Below 0%</v>
      </c>
      <c r="N431" s="6" t="str">
        <f aca="false">IF(AND(H431&gt;=Summary!$B$25,I431&gt;=Summary!$B$26,I431&lt;=Summary!$B$27,J431&gt;=Summary!$B$28,J431&lt;=Summary!$B$29,F431*J431&gt;1),"Yes","No")</f>
        <v>No</v>
      </c>
    </row>
    <row r="432" customFormat="false" ht="15" hidden="false" customHeight="false" outlineLevel="0" collapsed="false">
      <c r="A432" s="6" t="s">
        <v>148</v>
      </c>
      <c r="B432" s="45" t="n">
        <v>41615</v>
      </c>
      <c r="C432" s="6" t="s">
        <v>178</v>
      </c>
      <c r="D432" s="6" t="s">
        <v>172</v>
      </c>
      <c r="E432" s="6" t="s">
        <v>174</v>
      </c>
      <c r="F432" s="34" t="n">
        <v>0.209779620170593</v>
      </c>
      <c r="G432" s="34" t="n">
        <v>0.264141215264892</v>
      </c>
      <c r="H432" s="34" t="n">
        <v>-0.0543615950942987</v>
      </c>
      <c r="I432" s="34" t="n">
        <v>-0.205805046515678</v>
      </c>
      <c r="J432" s="35" t="n">
        <v>3.77</v>
      </c>
      <c r="K432" s="6" t="n">
        <v>0</v>
      </c>
      <c r="L432" s="35" t="n">
        <v>-1</v>
      </c>
      <c r="M432" s="6" t="str">
        <f aca="false">IF(I432&lt;=0,"Below 0%",IF(I432&lt;=0.05,"0-5%",IF(I432&lt;=0.1,"5-10%",IF(I432&lt;=0.2,"10-20%",IF(I432&lt;=0.4,"20-40%","Above 40%")))))</f>
        <v>Below 0%</v>
      </c>
      <c r="N432" s="6" t="str">
        <f aca="false">IF(AND(H432&gt;=Summary!$B$25,I432&gt;=Summary!$B$26,I432&lt;=Summary!$B$27,J432&gt;=Summary!$B$28,J432&lt;=Summary!$B$29,F432*J432&gt;1),"Yes","No")</f>
        <v>No</v>
      </c>
    </row>
    <row r="433" customFormat="false" ht="15" hidden="false" customHeight="false" outlineLevel="0" collapsed="false">
      <c r="A433" s="6" t="s">
        <v>148</v>
      </c>
      <c r="B433" s="45" t="n">
        <v>41615</v>
      </c>
      <c r="C433" s="6" t="s">
        <v>178</v>
      </c>
      <c r="D433" s="6" t="s">
        <v>172</v>
      </c>
      <c r="E433" s="6" t="s">
        <v>177</v>
      </c>
      <c r="F433" s="34" t="n">
        <v>0.297736704349518</v>
      </c>
      <c r="G433" s="34" t="n">
        <v>0.197581821735842</v>
      </c>
      <c r="H433" s="34" t="n">
        <v>0.100154882613676</v>
      </c>
      <c r="I433" s="34" t="n">
        <v>0.506903326094334</v>
      </c>
      <c r="J433" s="35" t="n">
        <v>5.04</v>
      </c>
      <c r="K433" s="6" t="n">
        <v>1</v>
      </c>
      <c r="L433" s="35" t="n">
        <v>4.04</v>
      </c>
      <c r="M433" s="6" t="str">
        <f aca="false">IF(I433&lt;=0,"Below 0%",IF(I433&lt;=0.05,"0-5%",IF(I433&lt;=0.1,"5-10%",IF(I433&lt;=0.2,"10-20%",IF(I433&lt;=0.4,"20-40%","Above 40%")))))</f>
        <v>Above 40%</v>
      </c>
      <c r="N433" s="6" t="str">
        <f aca="false">IF(AND(H433&gt;=Summary!$B$25,I433&gt;=Summary!$B$26,I433&lt;=Summary!$B$27,J433&gt;=Summary!$B$28,J433&lt;=Summary!$B$29,F433*J433&gt;1),"Yes","No")</f>
        <v>No</v>
      </c>
    </row>
    <row r="434" customFormat="false" ht="15" hidden="false" customHeight="false" outlineLevel="0" collapsed="false">
      <c r="A434" s="6" t="s">
        <v>148</v>
      </c>
      <c r="B434" s="45" t="n">
        <v>41616</v>
      </c>
      <c r="C434" s="6" t="s">
        <v>185</v>
      </c>
      <c r="D434" s="6" t="s">
        <v>173</v>
      </c>
      <c r="E434" s="6" t="s">
        <v>187</v>
      </c>
      <c r="F434" s="34" t="n">
        <v>0.646969139575958</v>
      </c>
      <c r="G434" s="34" t="n">
        <v>0.57586307658111</v>
      </c>
      <c r="H434" s="34" t="n">
        <v>0.0711060629948479</v>
      </c>
      <c r="I434" s="34" t="n">
        <v>0.123477378367447</v>
      </c>
      <c r="J434" s="35" t="n">
        <v>1.74</v>
      </c>
      <c r="K434" s="6" t="n">
        <v>0</v>
      </c>
      <c r="L434" s="35" t="n">
        <v>-1</v>
      </c>
      <c r="M434" s="6" t="str">
        <f aca="false">IF(I434&lt;=0,"Below 0%",IF(I434&lt;=0.05,"0-5%",IF(I434&lt;=0.1,"5-10%",IF(I434&lt;=0.2,"10-20%",IF(I434&lt;=0.4,"20-40%","Above 40%")))))</f>
        <v>10-20%</v>
      </c>
      <c r="N434" s="6" t="str">
        <f aca="false">IF(AND(H434&gt;=Summary!$B$25,I434&gt;=Summary!$B$26,I434&lt;=Summary!$B$27,J434&gt;=Summary!$B$28,J434&lt;=Summary!$B$29,F434*J434&gt;1),"Yes","No")</f>
        <v>No</v>
      </c>
    </row>
    <row r="435" customFormat="false" ht="15" hidden="false" customHeight="false" outlineLevel="0" collapsed="false">
      <c r="A435" s="6" t="s">
        <v>148</v>
      </c>
      <c r="B435" s="45" t="n">
        <v>41616</v>
      </c>
      <c r="C435" s="6" t="s">
        <v>185</v>
      </c>
      <c r="D435" s="6" t="s">
        <v>173</v>
      </c>
      <c r="E435" s="6" t="s">
        <v>174</v>
      </c>
      <c r="F435" s="34" t="n">
        <v>0.232520759105682</v>
      </c>
      <c r="G435" s="34" t="n">
        <v>0.249875748940432</v>
      </c>
      <c r="H435" s="34" t="n">
        <v>-0.0173549898347496</v>
      </c>
      <c r="I435" s="34" t="n">
        <v>-0.0694544785091843</v>
      </c>
      <c r="J435" s="35" t="n">
        <v>4.01</v>
      </c>
      <c r="K435" s="6" t="n">
        <v>1</v>
      </c>
      <c r="L435" s="35" t="n">
        <v>3.01</v>
      </c>
      <c r="M435" s="6" t="str">
        <f aca="false">IF(I435&lt;=0,"Below 0%",IF(I435&lt;=0.05,"0-5%",IF(I435&lt;=0.1,"5-10%",IF(I435&lt;=0.2,"10-20%",IF(I435&lt;=0.4,"20-40%","Above 40%")))))</f>
        <v>Below 0%</v>
      </c>
      <c r="N435" s="6" t="str">
        <f aca="false">IF(AND(H435&gt;=Summary!$B$25,I435&gt;=Summary!$B$26,I435&lt;=Summary!$B$27,J435&gt;=Summary!$B$28,J435&lt;=Summary!$B$29,F435*J435&gt;1),"Yes","No")</f>
        <v>No</v>
      </c>
    </row>
    <row r="436" customFormat="false" ht="15" hidden="false" customHeight="false" outlineLevel="0" collapsed="false">
      <c r="A436" s="6" t="s">
        <v>148</v>
      </c>
      <c r="B436" s="45" t="n">
        <v>41616</v>
      </c>
      <c r="C436" s="6" t="s">
        <v>185</v>
      </c>
      <c r="D436" s="6" t="s">
        <v>173</v>
      </c>
      <c r="E436" s="6" t="s">
        <v>177</v>
      </c>
      <c r="F436" s="34" t="n">
        <v>0.120510146021843</v>
      </c>
      <c r="G436" s="34" t="n">
        <v>0.174261174478458</v>
      </c>
      <c r="H436" s="34" t="n">
        <v>-0.0537510284566148</v>
      </c>
      <c r="I436" s="34" t="n">
        <v>-0.308450970891738</v>
      </c>
      <c r="J436" s="35" t="n">
        <v>5.75</v>
      </c>
      <c r="K436" s="6" t="n">
        <v>0</v>
      </c>
      <c r="L436" s="35" t="n">
        <v>-1</v>
      </c>
      <c r="M436" s="6" t="str">
        <f aca="false">IF(I436&lt;=0,"Below 0%",IF(I436&lt;=0.05,"0-5%",IF(I436&lt;=0.1,"5-10%",IF(I436&lt;=0.2,"10-20%",IF(I436&lt;=0.4,"20-40%","Above 40%")))))</f>
        <v>Below 0%</v>
      </c>
      <c r="N436" s="6" t="str">
        <f aca="false">IF(AND(H436&gt;=Summary!$B$25,I436&gt;=Summary!$B$26,I436&lt;=Summary!$B$27,J436&gt;=Summary!$B$28,J436&lt;=Summary!$B$29,F436*J436&gt;1),"Yes","No")</f>
        <v>No</v>
      </c>
    </row>
    <row r="437" customFormat="false" ht="15" hidden="false" customHeight="false" outlineLevel="0" collapsed="false">
      <c r="A437" s="6" t="s">
        <v>148</v>
      </c>
      <c r="B437" s="45" t="n">
        <v>41616</v>
      </c>
      <c r="C437" s="6" t="s">
        <v>184</v>
      </c>
      <c r="D437" s="6" t="s">
        <v>182</v>
      </c>
      <c r="E437" s="6" t="s">
        <v>187</v>
      </c>
      <c r="F437" s="34" t="n">
        <v>0.342486560344696</v>
      </c>
      <c r="G437" s="34" t="n">
        <v>0.358887725107274</v>
      </c>
      <c r="H437" s="34" t="n">
        <v>-0.0164011647625783</v>
      </c>
      <c r="I437" s="34" t="n">
        <v>-0.0456999880886867</v>
      </c>
      <c r="J437" s="35" t="n">
        <v>2.75</v>
      </c>
      <c r="K437" s="6" t="n">
        <v>1</v>
      </c>
      <c r="L437" s="35" t="n">
        <v>1.75</v>
      </c>
      <c r="M437" s="6" t="str">
        <f aca="false">IF(I437&lt;=0,"Below 0%",IF(I437&lt;=0.05,"0-5%",IF(I437&lt;=0.1,"5-10%",IF(I437&lt;=0.2,"10-20%",IF(I437&lt;=0.4,"20-40%","Above 40%")))))</f>
        <v>Below 0%</v>
      </c>
      <c r="N437" s="6" t="str">
        <f aca="false">IF(AND(H437&gt;=Summary!$B$25,I437&gt;=Summary!$B$26,I437&lt;=Summary!$B$27,J437&gt;=Summary!$B$28,J437&lt;=Summary!$B$29,F437*J437&gt;1),"Yes","No")</f>
        <v>No</v>
      </c>
    </row>
    <row r="438" customFormat="false" ht="15" hidden="false" customHeight="false" outlineLevel="0" collapsed="false">
      <c r="A438" s="6" t="s">
        <v>148</v>
      </c>
      <c r="B438" s="45" t="n">
        <v>41616</v>
      </c>
      <c r="C438" s="6" t="s">
        <v>184</v>
      </c>
      <c r="D438" s="6" t="s">
        <v>182</v>
      </c>
      <c r="E438" s="6" t="s">
        <v>174</v>
      </c>
      <c r="F438" s="34" t="n">
        <v>0.358925253152847</v>
      </c>
      <c r="G438" s="34" t="n">
        <v>0.291133110337759</v>
      </c>
      <c r="H438" s="34" t="n">
        <v>0.0677921428150879</v>
      </c>
      <c r="I438" s="34" t="n">
        <v>0.232856176119709</v>
      </c>
      <c r="J438" s="35" t="n">
        <v>3.39</v>
      </c>
      <c r="K438" s="6" t="n">
        <v>0</v>
      </c>
      <c r="L438" s="35" t="n">
        <v>-1</v>
      </c>
      <c r="M438" s="6" t="str">
        <f aca="false">IF(I438&lt;=0,"Below 0%",IF(I438&lt;=0.05,"0-5%",IF(I438&lt;=0.1,"5-10%",IF(I438&lt;=0.2,"10-20%",IF(I438&lt;=0.4,"20-40%","Above 40%")))))</f>
        <v>20-40%</v>
      </c>
      <c r="N438" s="6" t="str">
        <f aca="false">IF(AND(H438&gt;=Summary!$B$25,I438&gt;=Summary!$B$26,I438&lt;=Summary!$B$27,J438&gt;=Summary!$B$28,J438&lt;=Summary!$B$29,F438*J438&gt;1),"Yes","No")</f>
        <v>Yes</v>
      </c>
    </row>
    <row r="439" customFormat="false" ht="15" hidden="false" customHeight="false" outlineLevel="0" collapsed="false">
      <c r="A439" s="6" t="s">
        <v>148</v>
      </c>
      <c r="B439" s="45" t="n">
        <v>41616</v>
      </c>
      <c r="C439" s="6" t="s">
        <v>184</v>
      </c>
      <c r="D439" s="6" t="s">
        <v>182</v>
      </c>
      <c r="E439" s="6" t="s">
        <v>177</v>
      </c>
      <c r="F439" s="34" t="n">
        <v>0.298588186502457</v>
      </c>
      <c r="G439" s="34" t="n">
        <v>0.349979164554966</v>
      </c>
      <c r="H439" s="34" t="n">
        <v>-0.0513909780525095</v>
      </c>
      <c r="I439" s="34" t="n">
        <v>-0.146840107232836</v>
      </c>
      <c r="J439" s="35" t="n">
        <v>2.82</v>
      </c>
      <c r="K439" s="6" t="n">
        <v>0</v>
      </c>
      <c r="L439" s="35" t="n">
        <v>-1</v>
      </c>
      <c r="M439" s="6" t="str">
        <f aca="false">IF(I439&lt;=0,"Below 0%",IF(I439&lt;=0.05,"0-5%",IF(I439&lt;=0.1,"5-10%",IF(I439&lt;=0.2,"10-20%",IF(I439&lt;=0.4,"20-40%","Above 40%")))))</f>
        <v>Below 0%</v>
      </c>
      <c r="N439" s="6" t="str">
        <f aca="false">IF(AND(H439&gt;=Summary!$B$25,I439&gt;=Summary!$B$26,I439&lt;=Summary!$B$27,J439&gt;=Summary!$B$28,J439&lt;=Summary!$B$29,F439*J439&gt;1),"Yes","No")</f>
        <v>No</v>
      </c>
    </row>
    <row r="440" customFormat="false" ht="15" hidden="false" customHeight="false" outlineLevel="0" collapsed="false">
      <c r="A440" s="6" t="s">
        <v>148</v>
      </c>
      <c r="B440" s="45" t="n">
        <v>41617</v>
      </c>
      <c r="C440" s="6" t="s">
        <v>175</v>
      </c>
      <c r="D440" s="6" t="s">
        <v>186</v>
      </c>
      <c r="E440" s="6" t="s">
        <v>187</v>
      </c>
      <c r="F440" s="34" t="n">
        <v>0.680025577545166</v>
      </c>
      <c r="G440" s="34" t="n">
        <v>0.55469642977207</v>
      </c>
      <c r="H440" s="34" t="n">
        <v>0.125329147773096</v>
      </c>
      <c r="I440" s="34" t="n">
        <v>0.225941868464152</v>
      </c>
      <c r="J440" s="35" t="n">
        <v>1.79</v>
      </c>
      <c r="K440" s="6" t="n">
        <v>0</v>
      </c>
      <c r="L440" s="35" t="n">
        <v>-1</v>
      </c>
      <c r="M440" s="6" t="str">
        <f aca="false">IF(I440&lt;=0,"Below 0%",IF(I440&lt;=0.05,"0-5%",IF(I440&lt;=0.1,"5-10%",IF(I440&lt;=0.2,"10-20%",IF(I440&lt;=0.4,"20-40%","Above 40%")))))</f>
        <v>20-40%</v>
      </c>
      <c r="N440" s="6" t="str">
        <f aca="false">IF(AND(H440&gt;=Summary!$B$25,I440&gt;=Summary!$B$26,I440&lt;=Summary!$B$27,J440&gt;=Summary!$B$28,J440&lt;=Summary!$B$29,F440*J440&gt;1),"Yes","No")</f>
        <v>No</v>
      </c>
    </row>
    <row r="441" customFormat="false" ht="15" hidden="false" customHeight="false" outlineLevel="0" collapsed="false">
      <c r="A441" s="6" t="s">
        <v>148</v>
      </c>
      <c r="B441" s="45" t="n">
        <v>41617</v>
      </c>
      <c r="C441" s="6" t="s">
        <v>175</v>
      </c>
      <c r="D441" s="6" t="s">
        <v>186</v>
      </c>
      <c r="E441" s="6" t="s">
        <v>174</v>
      </c>
      <c r="F441" s="34" t="n">
        <v>0.136507540941238</v>
      </c>
      <c r="G441" s="34" t="n">
        <v>0.264775095811202</v>
      </c>
      <c r="H441" s="34" t="n">
        <v>-0.128267554869963</v>
      </c>
      <c r="I441" s="34" t="n">
        <v>-0.484439650477644</v>
      </c>
      <c r="J441" s="35" t="n">
        <v>3.75</v>
      </c>
      <c r="K441" s="6" t="n">
        <v>1</v>
      </c>
      <c r="L441" s="35" t="n">
        <v>2.75</v>
      </c>
      <c r="M441" s="6" t="str">
        <f aca="false">IF(I441&lt;=0,"Below 0%",IF(I441&lt;=0.05,"0-5%",IF(I441&lt;=0.1,"5-10%",IF(I441&lt;=0.2,"10-20%",IF(I441&lt;=0.4,"20-40%","Above 40%")))))</f>
        <v>Below 0%</v>
      </c>
      <c r="N441" s="6" t="str">
        <f aca="false">IF(AND(H441&gt;=Summary!$B$25,I441&gt;=Summary!$B$26,I441&lt;=Summary!$B$27,J441&gt;=Summary!$B$28,J441&lt;=Summary!$B$29,F441*J441&gt;1),"Yes","No")</f>
        <v>No</v>
      </c>
    </row>
    <row r="442" customFormat="false" ht="15" hidden="false" customHeight="false" outlineLevel="0" collapsed="false">
      <c r="A442" s="6" t="s">
        <v>148</v>
      </c>
      <c r="B442" s="45" t="n">
        <v>41617</v>
      </c>
      <c r="C442" s="6" t="s">
        <v>175</v>
      </c>
      <c r="D442" s="6" t="s">
        <v>186</v>
      </c>
      <c r="E442" s="6" t="s">
        <v>177</v>
      </c>
      <c r="F442" s="34" t="n">
        <v>0.183466896414757</v>
      </c>
      <c r="G442" s="34" t="n">
        <v>0.180528474416728</v>
      </c>
      <c r="H442" s="34" t="n">
        <v>0.00293842199802843</v>
      </c>
      <c r="I442" s="34" t="n">
        <v>0.0162767785387996</v>
      </c>
      <c r="J442" s="35" t="n">
        <v>5.5</v>
      </c>
      <c r="K442" s="6" t="n">
        <v>0</v>
      </c>
      <c r="L442" s="35" t="n">
        <v>-1</v>
      </c>
      <c r="M442" s="6" t="str">
        <f aca="false">IF(I442&lt;=0,"Below 0%",IF(I442&lt;=0.05,"0-5%",IF(I442&lt;=0.1,"5-10%",IF(I442&lt;=0.2,"10-20%",IF(I442&lt;=0.4,"20-40%","Above 40%")))))</f>
        <v>0-5%</v>
      </c>
      <c r="N442" s="6" t="str">
        <f aca="false">IF(AND(H442&gt;=Summary!$B$25,I442&gt;=Summary!$B$26,I442&lt;=Summary!$B$27,J442&gt;=Summary!$B$28,J442&lt;=Summary!$B$29,F442*J442&gt;1),"Yes","No")</f>
        <v>No</v>
      </c>
    </row>
    <row r="443" customFormat="false" ht="15" hidden="false" customHeight="false" outlineLevel="0" collapsed="false">
      <c r="A443" s="6" t="s">
        <v>148</v>
      </c>
      <c r="B443" s="45" t="n">
        <v>41622</v>
      </c>
      <c r="C443" s="6" t="s">
        <v>193</v>
      </c>
      <c r="D443" s="6" t="s">
        <v>178</v>
      </c>
      <c r="E443" s="6" t="s">
        <v>187</v>
      </c>
      <c r="F443" s="34" t="n">
        <v>0.525286734104157</v>
      </c>
      <c r="G443" s="34" t="n">
        <v>0.362700018392496</v>
      </c>
      <c r="H443" s="34" t="n">
        <v>0.162586715711661</v>
      </c>
      <c r="I443" s="34" t="n">
        <v>0.44826773495147</v>
      </c>
      <c r="J443" s="35" t="n">
        <v>2.75</v>
      </c>
      <c r="K443" s="6" t="n">
        <v>1</v>
      </c>
      <c r="L443" s="35" t="n">
        <v>1.75</v>
      </c>
      <c r="M443" s="6" t="str">
        <f aca="false">IF(I443&lt;=0,"Below 0%",IF(I443&lt;=0.05,"0-5%",IF(I443&lt;=0.1,"5-10%",IF(I443&lt;=0.2,"10-20%",IF(I443&lt;=0.4,"20-40%","Above 40%")))))</f>
        <v>Above 40%</v>
      </c>
      <c r="N443" s="6" t="str">
        <f aca="false">IF(AND(H443&gt;=Summary!$B$25,I443&gt;=Summary!$B$26,I443&lt;=Summary!$B$27,J443&gt;=Summary!$B$28,J443&lt;=Summary!$B$29,F443*J443&gt;1),"Yes","No")</f>
        <v>No</v>
      </c>
    </row>
    <row r="444" customFormat="false" ht="15" hidden="false" customHeight="false" outlineLevel="0" collapsed="false">
      <c r="A444" s="6" t="s">
        <v>148</v>
      </c>
      <c r="B444" s="45" t="n">
        <v>41622</v>
      </c>
      <c r="C444" s="6" t="s">
        <v>193</v>
      </c>
      <c r="D444" s="6" t="s">
        <v>178</v>
      </c>
      <c r="E444" s="6" t="s">
        <v>174</v>
      </c>
      <c r="F444" s="34" t="n">
        <v>0.234201222658157</v>
      </c>
      <c r="G444" s="34" t="n">
        <v>0.293360308993931</v>
      </c>
      <c r="H444" s="34" t="n">
        <v>-0.0591590863357732</v>
      </c>
      <c r="I444" s="34" t="n">
        <v>-0.201660158249278</v>
      </c>
      <c r="J444" s="35" t="n">
        <v>3.4</v>
      </c>
      <c r="K444" s="6" t="n">
        <v>0</v>
      </c>
      <c r="L444" s="35" t="n">
        <v>-1</v>
      </c>
      <c r="M444" s="6" t="str">
        <f aca="false">IF(I444&lt;=0,"Below 0%",IF(I444&lt;=0.05,"0-5%",IF(I444&lt;=0.1,"5-10%",IF(I444&lt;=0.2,"10-20%",IF(I444&lt;=0.4,"20-40%","Above 40%")))))</f>
        <v>Below 0%</v>
      </c>
      <c r="N444" s="6" t="str">
        <f aca="false">IF(AND(H444&gt;=Summary!$B$25,I444&gt;=Summary!$B$26,I444&lt;=Summary!$B$27,J444&gt;=Summary!$B$28,J444&lt;=Summary!$B$29,F444*J444&gt;1),"Yes","No")</f>
        <v>No</v>
      </c>
    </row>
    <row r="445" customFormat="false" ht="15" hidden="false" customHeight="false" outlineLevel="0" collapsed="false">
      <c r="A445" s="6" t="s">
        <v>148</v>
      </c>
      <c r="B445" s="45" t="n">
        <v>41622</v>
      </c>
      <c r="C445" s="6" t="s">
        <v>193</v>
      </c>
      <c r="D445" s="6" t="s">
        <v>178</v>
      </c>
      <c r="E445" s="6" t="s">
        <v>177</v>
      </c>
      <c r="F445" s="34" t="n">
        <v>0.240512058138847</v>
      </c>
      <c r="G445" s="34" t="n">
        <v>0.343939672613574</v>
      </c>
      <c r="H445" s="34" t="n">
        <v>-0.103427614474726</v>
      </c>
      <c r="I445" s="34" t="n">
        <v>-0.300714406363148</v>
      </c>
      <c r="J445" s="35" t="n">
        <v>2.9</v>
      </c>
      <c r="K445" s="6" t="n">
        <v>0</v>
      </c>
      <c r="L445" s="35" t="n">
        <v>-1</v>
      </c>
      <c r="M445" s="6" t="str">
        <f aca="false">IF(I445&lt;=0,"Below 0%",IF(I445&lt;=0.05,"0-5%",IF(I445&lt;=0.1,"5-10%",IF(I445&lt;=0.2,"10-20%",IF(I445&lt;=0.4,"20-40%","Above 40%")))))</f>
        <v>Below 0%</v>
      </c>
      <c r="N445" s="6" t="str">
        <f aca="false">IF(AND(H445&gt;=Summary!$B$25,I445&gt;=Summary!$B$26,I445&lt;=Summary!$B$27,J445&gt;=Summary!$B$28,J445&lt;=Summary!$B$29,F445*J445&gt;1),"Yes","No")</f>
        <v>No</v>
      </c>
    </row>
    <row r="446" customFormat="false" ht="15" hidden="false" customHeight="false" outlineLevel="0" collapsed="false">
      <c r="A446" s="6" t="s">
        <v>148</v>
      </c>
      <c r="B446" s="45" t="n">
        <v>41622</v>
      </c>
      <c r="C446" s="6" t="s">
        <v>190</v>
      </c>
      <c r="D446" s="6" t="s">
        <v>180</v>
      </c>
      <c r="E446" s="6" t="s">
        <v>187</v>
      </c>
      <c r="F446" s="34" t="n">
        <v>0.72291100025177</v>
      </c>
      <c r="G446" s="34" t="n">
        <v>0.827219459352996</v>
      </c>
      <c r="H446" s="34" t="n">
        <v>-0.104308459101226</v>
      </c>
      <c r="I446" s="34" t="n">
        <v>-0.12609526761231</v>
      </c>
      <c r="J446" s="35" t="n">
        <v>1.21</v>
      </c>
      <c r="K446" s="6" t="n">
        <v>1</v>
      </c>
      <c r="L446" s="35" t="n">
        <v>0.21</v>
      </c>
      <c r="M446" s="6" t="str">
        <f aca="false">IF(I446&lt;=0,"Below 0%",IF(I446&lt;=0.05,"0-5%",IF(I446&lt;=0.1,"5-10%",IF(I446&lt;=0.2,"10-20%",IF(I446&lt;=0.4,"20-40%","Above 40%")))))</f>
        <v>Below 0%</v>
      </c>
      <c r="N446" s="6" t="str">
        <f aca="false">IF(AND(H446&gt;=Summary!$B$25,I446&gt;=Summary!$B$26,I446&lt;=Summary!$B$27,J446&gt;=Summary!$B$28,J446&lt;=Summary!$B$29,F446*J446&gt;1),"Yes","No")</f>
        <v>No</v>
      </c>
    </row>
    <row r="447" customFormat="false" ht="15" hidden="false" customHeight="false" outlineLevel="0" collapsed="false">
      <c r="A447" s="6" t="s">
        <v>148</v>
      </c>
      <c r="B447" s="45" t="n">
        <v>41622</v>
      </c>
      <c r="C447" s="6" t="s">
        <v>190</v>
      </c>
      <c r="D447" s="6" t="s">
        <v>180</v>
      </c>
      <c r="E447" s="6" t="s">
        <v>174</v>
      </c>
      <c r="F447" s="34" t="n">
        <v>0.216979637742043</v>
      </c>
      <c r="G447" s="34" t="n">
        <v>0.125116943227141</v>
      </c>
      <c r="H447" s="34" t="n">
        <v>0.0918626945149019</v>
      </c>
      <c r="I447" s="34" t="n">
        <v>0.734214664660819</v>
      </c>
      <c r="J447" s="35" t="n">
        <v>8</v>
      </c>
      <c r="K447" s="6" t="n">
        <v>0</v>
      </c>
      <c r="L447" s="35" t="n">
        <v>-1</v>
      </c>
      <c r="M447" s="6" t="str">
        <f aca="false">IF(I447&lt;=0,"Below 0%",IF(I447&lt;=0.05,"0-5%",IF(I447&lt;=0.1,"5-10%",IF(I447&lt;=0.2,"10-20%",IF(I447&lt;=0.4,"20-40%","Above 40%")))))</f>
        <v>Above 40%</v>
      </c>
      <c r="N447" s="6" t="str">
        <f aca="false">IF(AND(H447&gt;=Summary!$B$25,I447&gt;=Summary!$B$26,I447&lt;=Summary!$B$27,J447&gt;=Summary!$B$28,J447&lt;=Summary!$B$29,F447*J447&gt;1),"Yes","No")</f>
        <v>No</v>
      </c>
    </row>
    <row r="448" customFormat="false" ht="15" hidden="false" customHeight="false" outlineLevel="0" collapsed="false">
      <c r="A448" s="6" t="s">
        <v>148</v>
      </c>
      <c r="B448" s="45" t="n">
        <v>41622</v>
      </c>
      <c r="C448" s="6" t="s">
        <v>190</v>
      </c>
      <c r="D448" s="6" t="s">
        <v>180</v>
      </c>
      <c r="E448" s="6" t="s">
        <v>177</v>
      </c>
      <c r="F448" s="34" t="n">
        <v>0.0601093992590904</v>
      </c>
      <c r="G448" s="34" t="n">
        <v>0.0476635974198631</v>
      </c>
      <c r="H448" s="34" t="n">
        <v>0.0124458018392273</v>
      </c>
      <c r="I448" s="34" t="n">
        <v>0.261117551190979</v>
      </c>
      <c r="J448" s="35" t="n">
        <v>21</v>
      </c>
      <c r="K448" s="6" t="n">
        <v>0</v>
      </c>
      <c r="L448" s="35" t="n">
        <v>-1</v>
      </c>
      <c r="M448" s="6" t="str">
        <f aca="false">IF(I448&lt;=0,"Below 0%",IF(I448&lt;=0.05,"0-5%",IF(I448&lt;=0.1,"5-10%",IF(I448&lt;=0.2,"10-20%",IF(I448&lt;=0.4,"20-40%","Above 40%")))))</f>
        <v>20-40%</v>
      </c>
      <c r="N448" s="6" t="str">
        <f aca="false">IF(AND(H448&gt;=Summary!$B$25,I448&gt;=Summary!$B$26,I448&lt;=Summary!$B$27,J448&gt;=Summary!$B$28,J448&lt;=Summary!$B$29,F448*J448&gt;1),"Yes","No")</f>
        <v>No</v>
      </c>
    </row>
    <row r="449" customFormat="false" ht="15" hidden="false" customHeight="false" outlineLevel="0" collapsed="false">
      <c r="A449" s="6" t="s">
        <v>148</v>
      </c>
      <c r="B449" s="45" t="n">
        <v>41622</v>
      </c>
      <c r="C449" s="6" t="s">
        <v>173</v>
      </c>
      <c r="D449" s="6" t="s">
        <v>184</v>
      </c>
      <c r="E449" s="6" t="s">
        <v>187</v>
      </c>
      <c r="F449" s="34" t="n">
        <v>0.788568258285523</v>
      </c>
      <c r="G449" s="34" t="n">
        <v>0.70900268525934</v>
      </c>
      <c r="H449" s="34" t="n">
        <v>0.079565573026183</v>
      </c>
      <c r="I449" s="34" t="n">
        <v>0.112221821835667</v>
      </c>
      <c r="J449" s="35" t="n">
        <v>1.42</v>
      </c>
      <c r="K449" s="6" t="n">
        <v>1</v>
      </c>
      <c r="L449" s="35" t="n">
        <v>0.42</v>
      </c>
      <c r="M449" s="6" t="str">
        <f aca="false">IF(I449&lt;=0,"Below 0%",IF(I449&lt;=0.05,"0-5%",IF(I449&lt;=0.1,"5-10%",IF(I449&lt;=0.2,"10-20%",IF(I449&lt;=0.4,"20-40%","Above 40%")))))</f>
        <v>10-20%</v>
      </c>
      <c r="N449" s="6" t="str">
        <f aca="false">IF(AND(H449&gt;=Summary!$B$25,I449&gt;=Summary!$B$26,I449&lt;=Summary!$B$27,J449&gt;=Summary!$B$28,J449&lt;=Summary!$B$29,F449*J449&gt;1),"Yes","No")</f>
        <v>No</v>
      </c>
    </row>
    <row r="450" customFormat="false" ht="15" hidden="false" customHeight="false" outlineLevel="0" collapsed="false">
      <c r="A450" s="6" t="s">
        <v>148</v>
      </c>
      <c r="B450" s="45" t="n">
        <v>41622</v>
      </c>
      <c r="C450" s="6" t="s">
        <v>173</v>
      </c>
      <c r="D450" s="6" t="s">
        <v>184</v>
      </c>
      <c r="E450" s="6" t="s">
        <v>174</v>
      </c>
      <c r="F450" s="34" t="n">
        <v>0.128904893994331</v>
      </c>
      <c r="G450" s="34" t="n">
        <v>0.195113142067493</v>
      </c>
      <c r="H450" s="34" t="n">
        <v>-0.0662082480731613</v>
      </c>
      <c r="I450" s="34" t="n">
        <v>-0.339332591190904</v>
      </c>
      <c r="J450" s="35" t="n">
        <v>5.16</v>
      </c>
      <c r="K450" s="6" t="n">
        <v>0</v>
      </c>
      <c r="L450" s="35" t="n">
        <v>-1</v>
      </c>
      <c r="M450" s="6" t="str">
        <f aca="false">IF(I450&lt;=0,"Below 0%",IF(I450&lt;=0.05,"0-5%",IF(I450&lt;=0.1,"5-10%",IF(I450&lt;=0.2,"10-20%",IF(I450&lt;=0.4,"20-40%","Above 40%")))))</f>
        <v>Below 0%</v>
      </c>
      <c r="N450" s="6" t="str">
        <f aca="false">IF(AND(H450&gt;=Summary!$B$25,I450&gt;=Summary!$B$26,I450&lt;=Summary!$B$27,J450&gt;=Summary!$B$28,J450&lt;=Summary!$B$29,F450*J450&gt;1),"Yes","No")</f>
        <v>No</v>
      </c>
    </row>
    <row r="451" customFormat="false" ht="15" hidden="false" customHeight="false" outlineLevel="0" collapsed="false">
      <c r="A451" s="6" t="s">
        <v>148</v>
      </c>
      <c r="B451" s="45" t="n">
        <v>41622</v>
      </c>
      <c r="C451" s="6" t="s">
        <v>173</v>
      </c>
      <c r="D451" s="6" t="s">
        <v>184</v>
      </c>
      <c r="E451" s="6" t="s">
        <v>177</v>
      </c>
      <c r="F451" s="34" t="n">
        <v>0.082526832818985</v>
      </c>
      <c r="G451" s="34" t="n">
        <v>0.0958841726731678</v>
      </c>
      <c r="H451" s="34" t="n">
        <v>-0.0133573398541828</v>
      </c>
      <c r="I451" s="34" t="n">
        <v>-0.139307035580448</v>
      </c>
      <c r="J451" s="35" t="n">
        <v>10.5</v>
      </c>
      <c r="K451" s="6" t="n">
        <v>0</v>
      </c>
      <c r="L451" s="35" t="n">
        <v>-1</v>
      </c>
      <c r="M451" s="6" t="str">
        <f aca="false">IF(I451&lt;=0,"Below 0%",IF(I451&lt;=0.05,"0-5%",IF(I451&lt;=0.1,"5-10%",IF(I451&lt;=0.2,"10-20%",IF(I451&lt;=0.4,"20-40%","Above 40%")))))</f>
        <v>Below 0%</v>
      </c>
      <c r="N451" s="6" t="str">
        <f aca="false">IF(AND(H451&gt;=Summary!$B$25,I451&gt;=Summary!$B$26,I451&lt;=Summary!$B$27,J451&gt;=Summary!$B$28,J451&lt;=Summary!$B$29,F451*J451&gt;1),"Yes","No")</f>
        <v>No</v>
      </c>
    </row>
    <row r="452" customFormat="false" ht="15" hidden="false" customHeight="false" outlineLevel="0" collapsed="false">
      <c r="A452" s="6" t="s">
        <v>148</v>
      </c>
      <c r="B452" s="45" t="n">
        <v>41622</v>
      </c>
      <c r="C452" s="6" t="s">
        <v>186</v>
      </c>
      <c r="D452" s="6" t="s">
        <v>192</v>
      </c>
      <c r="E452" s="6" t="s">
        <v>187</v>
      </c>
      <c r="F452" s="34" t="n">
        <v>0.57082611322403</v>
      </c>
      <c r="G452" s="34" t="n">
        <v>0.42581545881457</v>
      </c>
      <c r="H452" s="34" t="n">
        <v>0.145010654409459</v>
      </c>
      <c r="I452" s="34" t="n">
        <v>0.340548121040873</v>
      </c>
      <c r="J452" s="35" t="n">
        <v>2.34</v>
      </c>
      <c r="K452" s="6" t="n">
        <v>0</v>
      </c>
      <c r="L452" s="35" t="n">
        <v>-1</v>
      </c>
      <c r="M452" s="6" t="str">
        <f aca="false">IF(I452&lt;=0,"Below 0%",IF(I452&lt;=0.05,"0-5%",IF(I452&lt;=0.1,"5-10%",IF(I452&lt;=0.2,"10-20%",IF(I452&lt;=0.4,"20-40%","Above 40%")))))</f>
        <v>20-40%</v>
      </c>
      <c r="N452" s="6" t="str">
        <f aca="false">IF(AND(H452&gt;=Summary!$B$25,I452&gt;=Summary!$B$26,I452&lt;=Summary!$B$27,J452&gt;=Summary!$B$28,J452&lt;=Summary!$B$29,F452*J452&gt;1),"Yes","No")</f>
        <v>Yes</v>
      </c>
    </row>
    <row r="453" customFormat="false" ht="15" hidden="false" customHeight="false" outlineLevel="0" collapsed="false">
      <c r="A453" s="6" t="s">
        <v>148</v>
      </c>
      <c r="B453" s="45" t="n">
        <v>41622</v>
      </c>
      <c r="C453" s="6" t="s">
        <v>186</v>
      </c>
      <c r="D453" s="6" t="s">
        <v>192</v>
      </c>
      <c r="E453" s="6" t="s">
        <v>174</v>
      </c>
      <c r="F453" s="34" t="n">
        <v>0.239694982767105</v>
      </c>
      <c r="G453" s="34" t="n">
        <v>0.301941870795786</v>
      </c>
      <c r="H453" s="34" t="n">
        <v>-0.0622468880286812</v>
      </c>
      <c r="I453" s="34" t="n">
        <v>-0.20615520419419</v>
      </c>
      <c r="J453" s="35" t="n">
        <v>3.3</v>
      </c>
      <c r="K453" s="6" t="n">
        <v>1</v>
      </c>
      <c r="L453" s="35" t="n">
        <v>2.3</v>
      </c>
      <c r="M453" s="6" t="str">
        <f aca="false">IF(I453&lt;=0,"Below 0%",IF(I453&lt;=0.05,"0-5%",IF(I453&lt;=0.1,"5-10%",IF(I453&lt;=0.2,"10-20%",IF(I453&lt;=0.4,"20-40%","Above 40%")))))</f>
        <v>Below 0%</v>
      </c>
      <c r="N453" s="6" t="str">
        <f aca="false">IF(AND(H453&gt;=Summary!$B$25,I453&gt;=Summary!$B$26,I453&lt;=Summary!$B$27,J453&gt;=Summary!$B$28,J453&lt;=Summary!$B$29,F453*J453&gt;1),"Yes","No")</f>
        <v>No</v>
      </c>
    </row>
    <row r="454" customFormat="false" ht="15" hidden="false" customHeight="false" outlineLevel="0" collapsed="false">
      <c r="A454" s="6" t="s">
        <v>148</v>
      </c>
      <c r="B454" s="45" t="n">
        <v>41622</v>
      </c>
      <c r="C454" s="6" t="s">
        <v>186</v>
      </c>
      <c r="D454" s="6" t="s">
        <v>192</v>
      </c>
      <c r="E454" s="6" t="s">
        <v>177</v>
      </c>
      <c r="F454" s="34" t="n">
        <v>0.189478874206543</v>
      </c>
      <c r="G454" s="34" t="n">
        <v>0.272242670389643</v>
      </c>
      <c r="H454" s="34" t="n">
        <v>-0.0827637961831003</v>
      </c>
      <c r="I454" s="34" t="n">
        <v>-0.304007435956479</v>
      </c>
      <c r="J454" s="35" t="n">
        <v>3.66</v>
      </c>
      <c r="K454" s="6" t="n">
        <v>0</v>
      </c>
      <c r="L454" s="35" t="n">
        <v>-1</v>
      </c>
      <c r="M454" s="6" t="str">
        <f aca="false">IF(I454&lt;=0,"Below 0%",IF(I454&lt;=0.05,"0-5%",IF(I454&lt;=0.1,"5-10%",IF(I454&lt;=0.2,"10-20%",IF(I454&lt;=0.4,"20-40%","Above 40%")))))</f>
        <v>Below 0%</v>
      </c>
      <c r="N454" s="6" t="str">
        <f aca="false">IF(AND(H454&gt;=Summary!$B$25,I454&gt;=Summary!$B$26,I454&lt;=Summary!$B$27,J454&gt;=Summary!$B$28,J454&lt;=Summary!$B$29,F454*J454&gt;1),"Yes","No")</f>
        <v>No</v>
      </c>
    </row>
    <row r="455" customFormat="false" ht="15" hidden="false" customHeight="false" outlineLevel="0" collapsed="false">
      <c r="A455" s="6" t="s">
        <v>148</v>
      </c>
      <c r="B455" s="45" t="n">
        <v>41622</v>
      </c>
      <c r="C455" s="6" t="s">
        <v>194</v>
      </c>
      <c r="D455" s="6" t="s">
        <v>185</v>
      </c>
      <c r="E455" s="6" t="s">
        <v>187</v>
      </c>
      <c r="F455" s="34" t="n">
        <v>0.437691420316696</v>
      </c>
      <c r="G455" s="34" t="n">
        <v>0.537931034482759</v>
      </c>
      <c r="H455" s="34" t="n">
        <v>-0.100239614166062</v>
      </c>
      <c r="I455" s="34" t="n">
        <v>-0.186342872488193</v>
      </c>
      <c r="J455" s="35" t="n">
        <v>1.85</v>
      </c>
      <c r="K455" s="6" t="n">
        <v>1</v>
      </c>
      <c r="L455" s="35" t="n">
        <v>0.85</v>
      </c>
      <c r="M455" s="6" t="str">
        <f aca="false">IF(I455&lt;=0,"Below 0%",IF(I455&lt;=0.05,"0-5%",IF(I455&lt;=0.1,"5-10%",IF(I455&lt;=0.2,"10-20%",IF(I455&lt;=0.4,"20-40%","Above 40%")))))</f>
        <v>Below 0%</v>
      </c>
      <c r="N455" s="6" t="str">
        <f aca="false">IF(AND(H455&gt;=Summary!$B$25,I455&gt;=Summary!$B$26,I455&lt;=Summary!$B$27,J455&gt;=Summary!$B$28,J455&lt;=Summary!$B$29,F455*J455&gt;1),"Yes","No")</f>
        <v>No</v>
      </c>
    </row>
    <row r="456" customFormat="false" ht="15" hidden="false" customHeight="false" outlineLevel="0" collapsed="false">
      <c r="A456" s="6" t="s">
        <v>148</v>
      </c>
      <c r="B456" s="45" t="n">
        <v>41622</v>
      </c>
      <c r="C456" s="6" t="s">
        <v>194</v>
      </c>
      <c r="D456" s="6" t="s">
        <v>185</v>
      </c>
      <c r="E456" s="6" t="s">
        <v>174</v>
      </c>
      <c r="F456" s="34" t="n">
        <v>0.362714439630508</v>
      </c>
      <c r="G456" s="34" t="n">
        <v>0.255172413793104</v>
      </c>
      <c r="H456" s="34" t="n">
        <v>0.107542025837405</v>
      </c>
      <c r="I456" s="34" t="n">
        <v>0.421448479633074</v>
      </c>
      <c r="J456" s="35" t="n">
        <v>3.9</v>
      </c>
      <c r="K456" s="6" t="n">
        <v>0</v>
      </c>
      <c r="L456" s="35" t="n">
        <v>-1</v>
      </c>
      <c r="M456" s="6" t="str">
        <f aca="false">IF(I456&lt;=0,"Below 0%",IF(I456&lt;=0.05,"0-5%",IF(I456&lt;=0.1,"5-10%",IF(I456&lt;=0.2,"10-20%",IF(I456&lt;=0.4,"20-40%","Above 40%")))))</f>
        <v>Above 40%</v>
      </c>
      <c r="N456" s="6" t="str">
        <f aca="false">IF(AND(H456&gt;=Summary!$B$25,I456&gt;=Summary!$B$26,I456&lt;=Summary!$B$27,J456&gt;=Summary!$B$28,J456&lt;=Summary!$B$29,F456*J456&gt;1),"Yes","No")</f>
        <v>No</v>
      </c>
    </row>
    <row r="457" customFormat="false" ht="15" hidden="false" customHeight="false" outlineLevel="0" collapsed="false">
      <c r="A457" s="6" t="s">
        <v>148</v>
      </c>
      <c r="B457" s="45" t="n">
        <v>41622</v>
      </c>
      <c r="C457" s="6" t="s">
        <v>194</v>
      </c>
      <c r="D457" s="6" t="s">
        <v>185</v>
      </c>
      <c r="E457" s="6" t="s">
        <v>177</v>
      </c>
      <c r="F457" s="34" t="n">
        <v>0.199594184756279</v>
      </c>
      <c r="G457" s="34" t="n">
        <v>0.206896551724138</v>
      </c>
      <c r="H457" s="34" t="n">
        <v>-0.00730236696785894</v>
      </c>
      <c r="I457" s="34" t="n">
        <v>-0.0352947736779848</v>
      </c>
      <c r="J457" s="35" t="n">
        <v>4.81</v>
      </c>
      <c r="K457" s="6" t="n">
        <v>0</v>
      </c>
      <c r="L457" s="35" t="n">
        <v>-1</v>
      </c>
      <c r="M457" s="6" t="str">
        <f aca="false">IF(I457&lt;=0,"Below 0%",IF(I457&lt;=0.05,"0-5%",IF(I457&lt;=0.1,"5-10%",IF(I457&lt;=0.2,"10-20%",IF(I457&lt;=0.4,"20-40%","Above 40%")))))</f>
        <v>Below 0%</v>
      </c>
      <c r="N457" s="6" t="str">
        <f aca="false">IF(AND(H457&gt;=Summary!$B$25,I457&gt;=Summary!$B$26,I457&lt;=Summary!$B$27,J457&gt;=Summary!$B$28,J457&lt;=Summary!$B$29,F457*J457&gt;1),"Yes","No")</f>
        <v>No</v>
      </c>
    </row>
    <row r="458" customFormat="false" ht="15" hidden="false" customHeight="false" outlineLevel="0" collapsed="false">
      <c r="A458" s="6" t="s">
        <v>148</v>
      </c>
      <c r="B458" s="45" t="n">
        <v>41622</v>
      </c>
      <c r="C458" s="6" t="s">
        <v>188</v>
      </c>
      <c r="D458" s="6" t="s">
        <v>179</v>
      </c>
      <c r="E458" s="6" t="s">
        <v>187</v>
      </c>
      <c r="F458" s="34" t="n">
        <v>0.496294975280762</v>
      </c>
      <c r="G458" s="34" t="n">
        <v>0.404700928501354</v>
      </c>
      <c r="H458" s="34" t="n">
        <v>0.0915940467794078</v>
      </c>
      <c r="I458" s="34" t="n">
        <v>0.22632526967158</v>
      </c>
      <c r="J458" s="35" t="n">
        <v>2.44</v>
      </c>
      <c r="K458" s="6" t="n">
        <v>0</v>
      </c>
      <c r="L458" s="35" t="n">
        <v>-1</v>
      </c>
      <c r="M458" s="6" t="str">
        <f aca="false">IF(I458&lt;=0,"Below 0%",IF(I458&lt;=0.05,"0-5%",IF(I458&lt;=0.1,"5-10%",IF(I458&lt;=0.2,"10-20%",IF(I458&lt;=0.4,"20-40%","Above 40%")))))</f>
        <v>20-40%</v>
      </c>
      <c r="N458" s="6" t="str">
        <f aca="false">IF(AND(H458&gt;=Summary!$B$25,I458&gt;=Summary!$B$26,I458&lt;=Summary!$B$27,J458&gt;=Summary!$B$28,J458&lt;=Summary!$B$29,F458*J458&gt;1),"Yes","No")</f>
        <v>Yes</v>
      </c>
    </row>
    <row r="459" customFormat="false" ht="15" hidden="false" customHeight="false" outlineLevel="0" collapsed="false">
      <c r="A459" s="6" t="s">
        <v>148</v>
      </c>
      <c r="B459" s="45" t="n">
        <v>41622</v>
      </c>
      <c r="C459" s="6" t="s">
        <v>188</v>
      </c>
      <c r="D459" s="6" t="s">
        <v>179</v>
      </c>
      <c r="E459" s="6" t="s">
        <v>174</v>
      </c>
      <c r="F459" s="34" t="n">
        <v>0.263445854187012</v>
      </c>
      <c r="G459" s="34" t="n">
        <v>0.289580723033227</v>
      </c>
      <c r="H459" s="34" t="n">
        <v>-0.0261348688462151</v>
      </c>
      <c r="I459" s="34" t="n">
        <v>-0.0902507203258015</v>
      </c>
      <c r="J459" s="35" t="n">
        <v>3.41</v>
      </c>
      <c r="K459" s="6" t="n">
        <v>1</v>
      </c>
      <c r="L459" s="35" t="n">
        <v>2.41</v>
      </c>
      <c r="M459" s="6" t="str">
        <f aca="false">IF(I459&lt;=0,"Below 0%",IF(I459&lt;=0.05,"0-5%",IF(I459&lt;=0.1,"5-10%",IF(I459&lt;=0.2,"10-20%",IF(I459&lt;=0.4,"20-40%","Above 40%")))))</f>
        <v>Below 0%</v>
      </c>
      <c r="N459" s="6" t="str">
        <f aca="false">IF(AND(H459&gt;=Summary!$B$25,I459&gt;=Summary!$B$26,I459&lt;=Summary!$B$27,J459&gt;=Summary!$B$28,J459&lt;=Summary!$B$29,F459*J459&gt;1),"Yes","No")</f>
        <v>No</v>
      </c>
    </row>
    <row r="460" customFormat="false" ht="15" hidden="false" customHeight="false" outlineLevel="0" collapsed="false">
      <c r="A460" s="6" t="s">
        <v>148</v>
      </c>
      <c r="B460" s="45" t="n">
        <v>41622</v>
      </c>
      <c r="C460" s="6" t="s">
        <v>188</v>
      </c>
      <c r="D460" s="6" t="s">
        <v>179</v>
      </c>
      <c r="E460" s="6" t="s">
        <v>177</v>
      </c>
      <c r="F460" s="34" t="n">
        <v>0.240259185433388</v>
      </c>
      <c r="G460" s="34" t="n">
        <v>0.305718348465419</v>
      </c>
      <c r="H460" s="34" t="n">
        <v>-0.0654591630320314</v>
      </c>
      <c r="I460" s="34" t="n">
        <v>-0.214115912115218</v>
      </c>
      <c r="J460" s="35" t="n">
        <v>3.23</v>
      </c>
      <c r="K460" s="6" t="n">
        <v>0</v>
      </c>
      <c r="L460" s="35" t="n">
        <v>-1</v>
      </c>
      <c r="M460" s="6" t="str">
        <f aca="false">IF(I460&lt;=0,"Below 0%",IF(I460&lt;=0.05,"0-5%",IF(I460&lt;=0.1,"5-10%",IF(I460&lt;=0.2,"10-20%",IF(I460&lt;=0.4,"20-40%","Above 40%")))))</f>
        <v>Below 0%</v>
      </c>
      <c r="N460" s="6" t="str">
        <f aca="false">IF(AND(H460&gt;=Summary!$B$25,I460&gt;=Summary!$B$26,I460&lt;=Summary!$B$27,J460&gt;=Summary!$B$28,J460&lt;=Summary!$B$29,F460*J460&gt;1),"Yes","No")</f>
        <v>No</v>
      </c>
    </row>
    <row r="461" customFormat="false" ht="15" hidden="false" customHeight="false" outlineLevel="0" collapsed="false">
      <c r="A461" s="6" t="s">
        <v>148</v>
      </c>
      <c r="B461" s="45" t="n">
        <v>41622</v>
      </c>
      <c r="C461" s="6" t="s">
        <v>189</v>
      </c>
      <c r="D461" s="6" t="s">
        <v>191</v>
      </c>
      <c r="E461" s="6" t="s">
        <v>187</v>
      </c>
      <c r="F461" s="34" t="n">
        <v>0.661544024944305</v>
      </c>
      <c r="G461" s="34" t="n">
        <v>0.490725699822447</v>
      </c>
      <c r="H461" s="34" t="n">
        <v>0.170818325121858</v>
      </c>
      <c r="I461" s="34" t="n">
        <v>0.348093293633619</v>
      </c>
      <c r="J461" s="35" t="n">
        <v>2.04</v>
      </c>
      <c r="K461" s="6" t="n">
        <v>0</v>
      </c>
      <c r="L461" s="35" t="n">
        <v>-1</v>
      </c>
      <c r="M461" s="6" t="str">
        <f aca="false">IF(I461&lt;=0,"Below 0%",IF(I461&lt;=0.05,"0-5%",IF(I461&lt;=0.1,"5-10%",IF(I461&lt;=0.2,"10-20%",IF(I461&lt;=0.4,"20-40%","Above 40%")))))</f>
        <v>20-40%</v>
      </c>
      <c r="N461" s="6" t="str">
        <f aca="false">IF(AND(H461&gt;=Summary!$B$25,I461&gt;=Summary!$B$26,I461&lt;=Summary!$B$27,J461&gt;=Summary!$B$28,J461&lt;=Summary!$B$29,F461*J461&gt;1),"Yes","No")</f>
        <v>Yes</v>
      </c>
    </row>
    <row r="462" customFormat="false" ht="15" hidden="false" customHeight="false" outlineLevel="0" collapsed="false">
      <c r="A462" s="6" t="s">
        <v>148</v>
      </c>
      <c r="B462" s="45" t="n">
        <v>41622</v>
      </c>
      <c r="C462" s="6" t="s">
        <v>189</v>
      </c>
      <c r="D462" s="6" t="s">
        <v>191</v>
      </c>
      <c r="E462" s="6" t="s">
        <v>174</v>
      </c>
      <c r="F462" s="34" t="n">
        <v>0.207837089896202</v>
      </c>
      <c r="G462" s="34" t="n">
        <v>0.278077896566053</v>
      </c>
      <c r="H462" s="34" t="n">
        <v>-0.0702408066698513</v>
      </c>
      <c r="I462" s="34" t="n">
        <v>-0.25259399447869</v>
      </c>
      <c r="J462" s="35" t="n">
        <v>3.6</v>
      </c>
      <c r="K462" s="6" t="n">
        <v>1</v>
      </c>
      <c r="L462" s="35" t="n">
        <v>2.6</v>
      </c>
      <c r="M462" s="6" t="str">
        <f aca="false">IF(I462&lt;=0,"Below 0%",IF(I462&lt;=0.05,"0-5%",IF(I462&lt;=0.1,"5-10%",IF(I462&lt;=0.2,"10-20%",IF(I462&lt;=0.4,"20-40%","Above 40%")))))</f>
        <v>Below 0%</v>
      </c>
      <c r="N462" s="6" t="str">
        <f aca="false">IF(AND(H462&gt;=Summary!$B$25,I462&gt;=Summary!$B$26,I462&lt;=Summary!$B$27,J462&gt;=Summary!$B$28,J462&lt;=Summary!$B$29,F462*J462&gt;1),"Yes","No")</f>
        <v>No</v>
      </c>
    </row>
    <row r="463" customFormat="false" ht="15" hidden="false" customHeight="false" outlineLevel="0" collapsed="false">
      <c r="A463" s="6" t="s">
        <v>148</v>
      </c>
      <c r="B463" s="45" t="n">
        <v>41622</v>
      </c>
      <c r="C463" s="6" t="s">
        <v>189</v>
      </c>
      <c r="D463" s="6" t="s">
        <v>191</v>
      </c>
      <c r="E463" s="6" t="s">
        <v>177</v>
      </c>
      <c r="F463" s="34" t="n">
        <v>0.13061885535717</v>
      </c>
      <c r="G463" s="34" t="n">
        <v>0.231196403611499</v>
      </c>
      <c r="H463" s="34" t="n">
        <v>-0.100577548254329</v>
      </c>
      <c r="I463" s="34" t="n">
        <v>-0.435030764679796</v>
      </c>
      <c r="J463" s="35" t="n">
        <v>4.33</v>
      </c>
      <c r="K463" s="6" t="n">
        <v>0</v>
      </c>
      <c r="L463" s="35" t="n">
        <v>-1</v>
      </c>
      <c r="M463" s="6" t="str">
        <f aca="false">IF(I463&lt;=0,"Below 0%",IF(I463&lt;=0.05,"0-5%",IF(I463&lt;=0.1,"5-10%",IF(I463&lt;=0.2,"10-20%",IF(I463&lt;=0.4,"20-40%","Above 40%")))))</f>
        <v>Below 0%</v>
      </c>
      <c r="N463" s="6" t="str">
        <f aca="false">IF(AND(H463&gt;=Summary!$B$25,I463&gt;=Summary!$B$26,I463&lt;=Summary!$B$27,J463&gt;=Summary!$B$28,J463&lt;=Summary!$B$29,F463*J463&gt;1),"Yes","No")</f>
        <v>No</v>
      </c>
    </row>
    <row r="464" customFormat="false" ht="15" hidden="false" customHeight="false" outlineLevel="0" collapsed="false">
      <c r="A464" s="6" t="s">
        <v>148</v>
      </c>
      <c r="B464" s="45" t="n">
        <v>41623</v>
      </c>
      <c r="C464" s="6" t="s">
        <v>182</v>
      </c>
      <c r="D464" s="6" t="s">
        <v>176</v>
      </c>
      <c r="E464" s="6" t="s">
        <v>187</v>
      </c>
      <c r="F464" s="34" t="n">
        <v>0.131960898637772</v>
      </c>
      <c r="G464" s="34" t="n">
        <v>0.182096727330357</v>
      </c>
      <c r="H464" s="34" t="n">
        <v>-0.0501358286925858</v>
      </c>
      <c r="I464" s="34" t="n">
        <v>-0.275325259424515</v>
      </c>
      <c r="J464" s="35" t="n">
        <v>5.5</v>
      </c>
      <c r="K464" s="6" t="n">
        <v>0</v>
      </c>
      <c r="L464" s="35" t="n">
        <v>-1</v>
      </c>
      <c r="M464" s="6" t="str">
        <f aca="false">IF(I464&lt;=0,"Below 0%",IF(I464&lt;=0.05,"0-5%",IF(I464&lt;=0.1,"5-10%",IF(I464&lt;=0.2,"10-20%",IF(I464&lt;=0.4,"20-40%","Above 40%")))))</f>
        <v>Below 0%</v>
      </c>
      <c r="N464" s="6" t="str">
        <f aca="false">IF(AND(H464&gt;=Summary!$B$25,I464&gt;=Summary!$B$26,I464&lt;=Summary!$B$27,J464&gt;=Summary!$B$28,J464&lt;=Summary!$B$29,F464*J464&gt;1),"Yes","No")</f>
        <v>No</v>
      </c>
    </row>
    <row r="465" customFormat="false" ht="15" hidden="false" customHeight="false" outlineLevel="0" collapsed="false">
      <c r="A465" s="6" t="s">
        <v>148</v>
      </c>
      <c r="B465" s="45" t="n">
        <v>41623</v>
      </c>
      <c r="C465" s="6" t="s">
        <v>182</v>
      </c>
      <c r="D465" s="6" t="s">
        <v>176</v>
      </c>
      <c r="E465" s="6" t="s">
        <v>174</v>
      </c>
      <c r="F465" s="34" t="n">
        <v>0.253129690885544</v>
      </c>
      <c r="G465" s="34" t="n">
        <v>0.261496605826884</v>
      </c>
      <c r="H465" s="34" t="n">
        <v>-0.00836691494134012</v>
      </c>
      <c r="I465" s="34" t="n">
        <v>-0.0319962659357773</v>
      </c>
      <c r="J465" s="35" t="n">
        <v>3.83</v>
      </c>
      <c r="K465" s="6" t="n">
        <v>0</v>
      </c>
      <c r="L465" s="35" t="n">
        <v>-1</v>
      </c>
      <c r="M465" s="6" t="str">
        <f aca="false">IF(I465&lt;=0,"Below 0%",IF(I465&lt;=0.05,"0-5%",IF(I465&lt;=0.1,"5-10%",IF(I465&lt;=0.2,"10-20%",IF(I465&lt;=0.4,"20-40%","Above 40%")))))</f>
        <v>Below 0%</v>
      </c>
      <c r="N465" s="6" t="str">
        <f aca="false">IF(AND(H465&gt;=Summary!$B$25,I465&gt;=Summary!$B$26,I465&lt;=Summary!$B$27,J465&gt;=Summary!$B$28,J465&lt;=Summary!$B$29,F465*J465&gt;1),"Yes","No")</f>
        <v>No</v>
      </c>
    </row>
    <row r="466" customFormat="false" ht="15" hidden="false" customHeight="false" outlineLevel="0" collapsed="false">
      <c r="A466" s="6" t="s">
        <v>148</v>
      </c>
      <c r="B466" s="45" t="n">
        <v>41623</v>
      </c>
      <c r="C466" s="6" t="s">
        <v>182</v>
      </c>
      <c r="D466" s="6" t="s">
        <v>176</v>
      </c>
      <c r="E466" s="6" t="s">
        <v>177</v>
      </c>
      <c r="F466" s="34" t="n">
        <v>0.614909410476685</v>
      </c>
      <c r="G466" s="34" t="n">
        <v>0.556406666842759</v>
      </c>
      <c r="H466" s="34" t="n">
        <v>0.0585027436339259</v>
      </c>
      <c r="I466" s="34" t="n">
        <v>0.105143858117104</v>
      </c>
      <c r="J466" s="35" t="n">
        <v>1.8</v>
      </c>
      <c r="K466" s="6" t="n">
        <v>1</v>
      </c>
      <c r="L466" s="35" t="n">
        <v>0.8</v>
      </c>
      <c r="M466" s="6" t="str">
        <f aca="false">IF(I466&lt;=0,"Below 0%",IF(I466&lt;=0.05,"0-5%",IF(I466&lt;=0.1,"5-10%",IF(I466&lt;=0.2,"10-20%",IF(I466&lt;=0.4,"20-40%","Above 40%")))))</f>
        <v>10-20%</v>
      </c>
      <c r="N466" s="6" t="str">
        <f aca="false">IF(AND(H466&gt;=Summary!$B$25,I466&gt;=Summary!$B$26,I466&lt;=Summary!$B$27,J466&gt;=Summary!$B$28,J466&lt;=Summary!$B$29,F466*J466&gt;1),"Yes","No")</f>
        <v>Yes</v>
      </c>
    </row>
    <row r="467" customFormat="false" ht="15" hidden="false" customHeight="false" outlineLevel="0" collapsed="false">
      <c r="A467" s="6" t="s">
        <v>148</v>
      </c>
      <c r="B467" s="45" t="n">
        <v>41623</v>
      </c>
      <c r="C467" s="6" t="s">
        <v>172</v>
      </c>
      <c r="D467" s="6" t="s">
        <v>175</v>
      </c>
      <c r="E467" s="6" t="s">
        <v>187</v>
      </c>
      <c r="F467" s="34" t="n">
        <v>0.32049947977066</v>
      </c>
      <c r="G467" s="34" t="n">
        <v>0.343203230148048</v>
      </c>
      <c r="H467" s="34" t="n">
        <v>-0.022703750377388</v>
      </c>
      <c r="I467" s="34" t="n">
        <v>-0.0661524961976443</v>
      </c>
      <c r="J467" s="35" t="n">
        <v>2.88</v>
      </c>
      <c r="K467" s="6" t="n">
        <v>0</v>
      </c>
      <c r="L467" s="35" t="n">
        <v>-1</v>
      </c>
      <c r="M467" s="6" t="str">
        <f aca="false">IF(I467&lt;=0,"Below 0%",IF(I467&lt;=0.05,"0-5%",IF(I467&lt;=0.1,"5-10%",IF(I467&lt;=0.2,"10-20%",IF(I467&lt;=0.4,"20-40%","Above 40%")))))</f>
        <v>Below 0%</v>
      </c>
      <c r="N467" s="6" t="str">
        <f aca="false">IF(AND(H467&gt;=Summary!$B$25,I467&gt;=Summary!$B$26,I467&lt;=Summary!$B$27,J467&gt;=Summary!$B$28,J467&lt;=Summary!$B$29,F467*J467&gt;1),"Yes","No")</f>
        <v>No</v>
      </c>
    </row>
    <row r="468" customFormat="false" ht="15" hidden="false" customHeight="false" outlineLevel="0" collapsed="false">
      <c r="A468" s="6" t="s">
        <v>148</v>
      </c>
      <c r="B468" s="45" t="n">
        <v>41623</v>
      </c>
      <c r="C468" s="6" t="s">
        <v>172</v>
      </c>
      <c r="D468" s="6" t="s">
        <v>175</v>
      </c>
      <c r="E468" s="6" t="s">
        <v>174</v>
      </c>
      <c r="F468" s="34" t="n">
        <v>0.356290102005005</v>
      </c>
      <c r="G468" s="34" t="n">
        <v>0.2907133243607</v>
      </c>
      <c r="H468" s="34" t="n">
        <v>0.065576777644305</v>
      </c>
      <c r="I468" s="34" t="n">
        <v>0.225571971248697</v>
      </c>
      <c r="J468" s="35" t="n">
        <v>3.4</v>
      </c>
      <c r="K468" s="6" t="n">
        <v>1</v>
      </c>
      <c r="L468" s="35" t="n">
        <v>2.4</v>
      </c>
      <c r="M468" s="6" t="str">
        <f aca="false">IF(I468&lt;=0,"Below 0%",IF(I468&lt;=0.05,"0-5%",IF(I468&lt;=0.1,"5-10%",IF(I468&lt;=0.2,"10-20%",IF(I468&lt;=0.4,"20-40%","Above 40%")))))</f>
        <v>20-40%</v>
      </c>
      <c r="N468" s="6" t="str">
        <f aca="false">IF(AND(H468&gt;=Summary!$B$25,I468&gt;=Summary!$B$26,I468&lt;=Summary!$B$27,J468&gt;=Summary!$B$28,J468&lt;=Summary!$B$29,F468*J468&gt;1),"Yes","No")</f>
        <v>Yes</v>
      </c>
    </row>
    <row r="469" customFormat="false" ht="15" hidden="false" customHeight="false" outlineLevel="0" collapsed="false">
      <c r="A469" s="6" t="s">
        <v>148</v>
      </c>
      <c r="B469" s="45" t="n">
        <v>41623</v>
      </c>
      <c r="C469" s="6" t="s">
        <v>172</v>
      </c>
      <c r="D469" s="6" t="s">
        <v>175</v>
      </c>
      <c r="E469" s="6" t="s">
        <v>177</v>
      </c>
      <c r="F469" s="34" t="n">
        <v>0.323210388422012</v>
      </c>
      <c r="G469" s="34" t="n">
        <v>0.366083445491252</v>
      </c>
      <c r="H469" s="34" t="n">
        <v>-0.0428730570692393</v>
      </c>
      <c r="I469" s="34" t="n">
        <v>-0.117112799273694</v>
      </c>
      <c r="J469" s="35" t="n">
        <v>2.7</v>
      </c>
      <c r="K469" s="6" t="n">
        <v>0</v>
      </c>
      <c r="L469" s="35" t="n">
        <v>-1</v>
      </c>
      <c r="M469" s="6" t="str">
        <f aca="false">IF(I469&lt;=0,"Below 0%",IF(I469&lt;=0.05,"0-5%",IF(I469&lt;=0.1,"5-10%",IF(I469&lt;=0.2,"10-20%",IF(I469&lt;=0.4,"20-40%","Above 40%")))))</f>
        <v>Below 0%</v>
      </c>
      <c r="N469" s="6" t="str">
        <f aca="false">IF(AND(H469&gt;=Summary!$B$25,I469&gt;=Summary!$B$26,I469&lt;=Summary!$B$27,J469&gt;=Summary!$B$28,J469&lt;=Summary!$B$29,F469*J469&gt;1),"Yes","No")</f>
        <v>No</v>
      </c>
    </row>
    <row r="470" customFormat="false" ht="15" hidden="false" customHeight="false" outlineLevel="0" collapsed="false">
      <c r="A470" s="6" t="s">
        <v>148</v>
      </c>
      <c r="B470" s="45" t="n">
        <v>41623</v>
      </c>
      <c r="C470" s="6" t="s">
        <v>181</v>
      </c>
      <c r="D470" s="6" t="s">
        <v>183</v>
      </c>
      <c r="E470" s="6" t="s">
        <v>187</v>
      </c>
      <c r="F470" s="34" t="n">
        <v>0.333195239305496</v>
      </c>
      <c r="G470" s="34" t="n">
        <v>0.389594114438203</v>
      </c>
      <c r="H470" s="34" t="n">
        <v>-0.0563988751327069</v>
      </c>
      <c r="I470" s="34" t="n">
        <v>-0.144763160023694</v>
      </c>
      <c r="J470" s="35" t="n">
        <v>2.54</v>
      </c>
      <c r="K470" s="6" t="n">
        <v>0</v>
      </c>
      <c r="L470" s="35" t="n">
        <v>-1</v>
      </c>
      <c r="M470" s="6" t="str">
        <f aca="false">IF(I470&lt;=0,"Below 0%",IF(I470&lt;=0.05,"0-5%",IF(I470&lt;=0.1,"5-10%",IF(I470&lt;=0.2,"10-20%",IF(I470&lt;=0.4,"20-40%","Above 40%")))))</f>
        <v>Below 0%</v>
      </c>
      <c r="N470" s="6" t="str">
        <f aca="false">IF(AND(H470&gt;=Summary!$B$25,I470&gt;=Summary!$B$26,I470&lt;=Summary!$B$27,J470&gt;=Summary!$B$28,J470&lt;=Summary!$B$29,F470*J470&gt;1),"Yes","No")</f>
        <v>No</v>
      </c>
    </row>
    <row r="471" customFormat="false" ht="15" hidden="false" customHeight="false" outlineLevel="0" collapsed="false">
      <c r="A471" s="6" t="s">
        <v>148</v>
      </c>
      <c r="B471" s="45" t="n">
        <v>41623</v>
      </c>
      <c r="C471" s="6" t="s">
        <v>181</v>
      </c>
      <c r="D471" s="6" t="s">
        <v>183</v>
      </c>
      <c r="E471" s="6" t="s">
        <v>174</v>
      </c>
      <c r="F471" s="34" t="n">
        <v>0.414912581443787</v>
      </c>
      <c r="G471" s="34" t="n">
        <v>0.28273401447801</v>
      </c>
      <c r="H471" s="34" t="n">
        <v>0.132178566965776</v>
      </c>
      <c r="I471" s="34" t="n">
        <v>0.467501468508511</v>
      </c>
      <c r="J471" s="35" t="n">
        <v>3.5</v>
      </c>
      <c r="K471" s="6" t="n">
        <v>0</v>
      </c>
      <c r="L471" s="35" t="n">
        <v>-1</v>
      </c>
      <c r="M471" s="6" t="str">
        <f aca="false">IF(I471&lt;=0,"Below 0%",IF(I471&lt;=0.05,"0-5%",IF(I471&lt;=0.1,"5-10%",IF(I471&lt;=0.2,"10-20%",IF(I471&lt;=0.4,"20-40%","Above 40%")))))</f>
        <v>Above 40%</v>
      </c>
      <c r="N471" s="6" t="str">
        <f aca="false">IF(AND(H471&gt;=Summary!$B$25,I471&gt;=Summary!$B$26,I471&lt;=Summary!$B$27,J471&gt;=Summary!$B$28,J471&lt;=Summary!$B$29,F471*J471&gt;1),"Yes","No")</f>
        <v>No</v>
      </c>
    </row>
    <row r="472" customFormat="false" ht="15" hidden="false" customHeight="false" outlineLevel="0" collapsed="false">
      <c r="A472" s="6" t="s">
        <v>148</v>
      </c>
      <c r="B472" s="45" t="n">
        <v>41623</v>
      </c>
      <c r="C472" s="6" t="s">
        <v>181</v>
      </c>
      <c r="D472" s="6" t="s">
        <v>183</v>
      </c>
      <c r="E472" s="6" t="s">
        <v>177</v>
      </c>
      <c r="F472" s="34" t="n">
        <v>0.25189220905304</v>
      </c>
      <c r="G472" s="34" t="n">
        <v>0.327671871083787</v>
      </c>
      <c r="H472" s="34" t="n">
        <v>-0.0757796620307472</v>
      </c>
      <c r="I472" s="34" t="n">
        <v>-0.231266912781079</v>
      </c>
      <c r="J472" s="35" t="n">
        <v>3.02</v>
      </c>
      <c r="K472" s="6" t="n">
        <v>1</v>
      </c>
      <c r="L472" s="35" t="n">
        <v>2.02</v>
      </c>
      <c r="M472" s="6" t="str">
        <f aca="false">IF(I472&lt;=0,"Below 0%",IF(I472&lt;=0.05,"0-5%",IF(I472&lt;=0.1,"5-10%",IF(I472&lt;=0.2,"10-20%",IF(I472&lt;=0.4,"20-40%","Above 40%")))))</f>
        <v>Below 0%</v>
      </c>
      <c r="N472" s="6" t="str">
        <f aca="false">IF(AND(H472&gt;=Summary!$B$25,I472&gt;=Summary!$B$26,I472&lt;=Summary!$B$27,J472&gt;=Summary!$B$28,J472&lt;=Summary!$B$29,F472*J472&gt;1),"Yes","No")</f>
        <v>No</v>
      </c>
    </row>
    <row r="473" customFormat="false" ht="15" hidden="false" customHeight="false" outlineLevel="0" collapsed="false">
      <c r="A473" s="6" t="s">
        <v>148</v>
      </c>
      <c r="B473" s="45" t="n">
        <v>41629</v>
      </c>
      <c r="C473" s="6" t="s">
        <v>180</v>
      </c>
      <c r="D473" s="6" t="s">
        <v>188</v>
      </c>
      <c r="E473" s="6" t="s">
        <v>187</v>
      </c>
      <c r="F473" s="34" t="n">
        <v>0.460975557565689</v>
      </c>
      <c r="G473" s="34" t="n">
        <v>0.2957593330917</v>
      </c>
      <c r="H473" s="34" t="n">
        <v>0.165216224473989</v>
      </c>
      <c r="I473" s="34" t="n">
        <v>0.558617111916344</v>
      </c>
      <c r="J473" s="35" t="n">
        <v>3.35</v>
      </c>
      <c r="K473" s="6" t="n">
        <v>0</v>
      </c>
      <c r="L473" s="35" t="n">
        <v>-1</v>
      </c>
      <c r="M473" s="6" t="str">
        <f aca="false">IF(I473&lt;=0,"Below 0%",IF(I473&lt;=0.05,"0-5%",IF(I473&lt;=0.1,"5-10%",IF(I473&lt;=0.2,"10-20%",IF(I473&lt;=0.4,"20-40%","Above 40%")))))</f>
        <v>Above 40%</v>
      </c>
      <c r="N473" s="6" t="str">
        <f aca="false">IF(AND(H473&gt;=Summary!$B$25,I473&gt;=Summary!$B$26,I473&lt;=Summary!$B$27,J473&gt;=Summary!$B$28,J473&lt;=Summary!$B$29,F473*J473&gt;1),"Yes","No")</f>
        <v>No</v>
      </c>
    </row>
    <row r="474" customFormat="false" ht="15" hidden="false" customHeight="false" outlineLevel="0" collapsed="false">
      <c r="A474" s="6" t="s">
        <v>148</v>
      </c>
      <c r="B474" s="45" t="n">
        <v>41629</v>
      </c>
      <c r="C474" s="6" t="s">
        <v>180</v>
      </c>
      <c r="D474" s="6" t="s">
        <v>188</v>
      </c>
      <c r="E474" s="6" t="s">
        <v>174</v>
      </c>
      <c r="F474" s="34" t="n">
        <v>0.271884441375732</v>
      </c>
      <c r="G474" s="34" t="n">
        <v>0.291409931134469</v>
      </c>
      <c r="H474" s="34" t="n">
        <v>-0.0195254897587366</v>
      </c>
      <c r="I474" s="34" t="n">
        <v>-0.0670035152292963</v>
      </c>
      <c r="J474" s="35" t="n">
        <v>3.4</v>
      </c>
      <c r="K474" s="6" t="n">
        <v>0</v>
      </c>
      <c r="L474" s="35" t="n">
        <v>-1</v>
      </c>
      <c r="M474" s="6" t="str">
        <f aca="false">IF(I474&lt;=0,"Below 0%",IF(I474&lt;=0.05,"0-5%",IF(I474&lt;=0.1,"5-10%",IF(I474&lt;=0.2,"10-20%",IF(I474&lt;=0.4,"20-40%","Above 40%")))))</f>
        <v>Below 0%</v>
      </c>
      <c r="N474" s="6" t="str">
        <f aca="false">IF(AND(H474&gt;=Summary!$B$25,I474&gt;=Summary!$B$26,I474&lt;=Summary!$B$27,J474&gt;=Summary!$B$28,J474&lt;=Summary!$B$29,F474*J474&gt;1),"Yes","No")</f>
        <v>No</v>
      </c>
    </row>
    <row r="475" customFormat="false" ht="15" hidden="false" customHeight="false" outlineLevel="0" collapsed="false">
      <c r="A475" s="6" t="s">
        <v>148</v>
      </c>
      <c r="B475" s="45" t="n">
        <v>41629</v>
      </c>
      <c r="C475" s="6" t="s">
        <v>180</v>
      </c>
      <c r="D475" s="6" t="s">
        <v>188</v>
      </c>
      <c r="E475" s="6" t="s">
        <v>177</v>
      </c>
      <c r="F475" s="34" t="n">
        <v>0.267139941453934</v>
      </c>
      <c r="G475" s="34" t="n">
        <v>0.412830735773831</v>
      </c>
      <c r="H475" s="34" t="n">
        <v>-0.145690794319897</v>
      </c>
      <c r="I475" s="34" t="n">
        <v>-0.352906849454431</v>
      </c>
      <c r="J475" s="35" t="n">
        <v>2.4</v>
      </c>
      <c r="K475" s="6" t="n">
        <v>1</v>
      </c>
      <c r="L475" s="35" t="n">
        <v>1.4</v>
      </c>
      <c r="M475" s="6" t="str">
        <f aca="false">IF(I475&lt;=0,"Below 0%",IF(I475&lt;=0.05,"0-5%",IF(I475&lt;=0.1,"5-10%",IF(I475&lt;=0.2,"10-20%",IF(I475&lt;=0.4,"20-40%","Above 40%")))))</f>
        <v>Below 0%</v>
      </c>
      <c r="N475" s="6" t="str">
        <f aca="false">IF(AND(H475&gt;=Summary!$B$25,I475&gt;=Summary!$B$26,I475&lt;=Summary!$B$27,J475&gt;=Summary!$B$28,J475&lt;=Summary!$B$29,F475*J475&gt;1),"Yes","No")</f>
        <v>No</v>
      </c>
    </row>
    <row r="476" customFormat="false" ht="15" hidden="false" customHeight="false" outlineLevel="0" collapsed="false">
      <c r="A476" s="6" t="s">
        <v>148</v>
      </c>
      <c r="B476" s="45" t="n">
        <v>41629</v>
      </c>
      <c r="C476" s="6" t="s">
        <v>184</v>
      </c>
      <c r="D476" s="6" t="s">
        <v>194</v>
      </c>
      <c r="E476" s="6" t="s">
        <v>187</v>
      </c>
      <c r="F476" s="34" t="n">
        <v>0.155637294054031</v>
      </c>
      <c r="G476" s="34" t="n">
        <v>0.105005585403479</v>
      </c>
      <c r="H476" s="34" t="n">
        <v>0.0506317086505525</v>
      </c>
      <c r="I476" s="34" t="n">
        <v>0.482181099757718</v>
      </c>
      <c r="J476" s="35" t="n">
        <v>9.5</v>
      </c>
      <c r="K476" s="6" t="n">
        <v>0</v>
      </c>
      <c r="L476" s="35" t="n">
        <v>-1</v>
      </c>
      <c r="M476" s="6" t="str">
        <f aca="false">IF(I476&lt;=0,"Below 0%",IF(I476&lt;=0.05,"0-5%",IF(I476&lt;=0.1,"5-10%",IF(I476&lt;=0.2,"10-20%",IF(I476&lt;=0.4,"20-40%","Above 40%")))))</f>
        <v>Above 40%</v>
      </c>
      <c r="N476" s="6" t="str">
        <f aca="false">IF(AND(H476&gt;=Summary!$B$25,I476&gt;=Summary!$B$26,I476&lt;=Summary!$B$27,J476&gt;=Summary!$B$28,J476&lt;=Summary!$B$29,F476*J476&gt;1),"Yes","No")</f>
        <v>No</v>
      </c>
    </row>
    <row r="477" customFormat="false" ht="15" hidden="false" customHeight="false" outlineLevel="0" collapsed="false">
      <c r="A477" s="6" t="s">
        <v>148</v>
      </c>
      <c r="B477" s="45" t="n">
        <v>41629</v>
      </c>
      <c r="C477" s="6" t="s">
        <v>184</v>
      </c>
      <c r="D477" s="6" t="s">
        <v>194</v>
      </c>
      <c r="E477" s="6" t="s">
        <v>174</v>
      </c>
      <c r="F477" s="34" t="n">
        <v>0.215662389993668</v>
      </c>
      <c r="G477" s="34" t="n">
        <v>0.187509973934784</v>
      </c>
      <c r="H477" s="34" t="n">
        <v>0.0281524160588839</v>
      </c>
      <c r="I477" s="34" t="n">
        <v>0.150138232479704</v>
      </c>
      <c r="J477" s="35" t="n">
        <v>5.32</v>
      </c>
      <c r="K477" s="6" t="n">
        <v>0</v>
      </c>
      <c r="L477" s="35" t="n">
        <v>-1</v>
      </c>
      <c r="M477" s="6" t="str">
        <f aca="false">IF(I477&lt;=0,"Below 0%",IF(I477&lt;=0.05,"0-5%",IF(I477&lt;=0.1,"5-10%",IF(I477&lt;=0.2,"10-20%",IF(I477&lt;=0.4,"20-40%","Above 40%")))))</f>
        <v>10-20%</v>
      </c>
      <c r="N477" s="6" t="str">
        <f aca="false">IF(AND(H477&gt;=Summary!$B$25,I477&gt;=Summary!$B$26,I477&lt;=Summary!$B$27,J477&gt;=Summary!$B$28,J477&lt;=Summary!$B$29,F477*J477&gt;1),"Yes","No")</f>
        <v>No</v>
      </c>
    </row>
    <row r="478" customFormat="false" ht="15" hidden="false" customHeight="false" outlineLevel="0" collapsed="false">
      <c r="A478" s="6" t="s">
        <v>148</v>
      </c>
      <c r="B478" s="45" t="n">
        <v>41629</v>
      </c>
      <c r="C478" s="6" t="s">
        <v>184</v>
      </c>
      <c r="D478" s="6" t="s">
        <v>194</v>
      </c>
      <c r="E478" s="6" t="s">
        <v>177</v>
      </c>
      <c r="F478" s="34" t="n">
        <v>0.628700375556946</v>
      </c>
      <c r="G478" s="34" t="n">
        <v>0.707484440661737</v>
      </c>
      <c r="H478" s="34" t="n">
        <v>-0.0787840651047915</v>
      </c>
      <c r="I478" s="34" t="n">
        <v>-0.111358018037968</v>
      </c>
      <c r="J478" s="35" t="n">
        <v>1.41</v>
      </c>
      <c r="K478" s="6" t="n">
        <v>1</v>
      </c>
      <c r="L478" s="35" t="n">
        <v>0.41</v>
      </c>
      <c r="M478" s="6" t="str">
        <f aca="false">IF(I478&lt;=0,"Below 0%",IF(I478&lt;=0.05,"0-5%",IF(I478&lt;=0.1,"5-10%",IF(I478&lt;=0.2,"10-20%",IF(I478&lt;=0.4,"20-40%","Above 40%")))))</f>
        <v>Below 0%</v>
      </c>
      <c r="N478" s="6" t="str">
        <f aca="false">IF(AND(H478&gt;=Summary!$B$25,I478&gt;=Summary!$B$26,I478&lt;=Summary!$B$27,J478&gt;=Summary!$B$28,J478&lt;=Summary!$B$29,F478*J478&gt;1),"Yes","No")</f>
        <v>No</v>
      </c>
    </row>
    <row r="479" customFormat="false" ht="15" hidden="false" customHeight="false" outlineLevel="0" collapsed="false">
      <c r="A479" s="6" t="s">
        <v>148</v>
      </c>
      <c r="B479" s="45" t="n">
        <v>41629</v>
      </c>
      <c r="C479" s="6" t="s">
        <v>183</v>
      </c>
      <c r="D479" s="6" t="s">
        <v>193</v>
      </c>
      <c r="E479" s="6" t="s">
        <v>187</v>
      </c>
      <c r="F479" s="34" t="n">
        <v>0.685461282730103</v>
      </c>
      <c r="G479" s="34" t="n">
        <v>0.81686797458633</v>
      </c>
      <c r="H479" s="34" t="n">
        <v>-0.131406691856227</v>
      </c>
      <c r="I479" s="34" t="n">
        <v>-0.160866499782628</v>
      </c>
      <c r="J479" s="35" t="n">
        <v>1.22</v>
      </c>
      <c r="K479" s="6" t="n">
        <v>1</v>
      </c>
      <c r="L479" s="35" t="n">
        <v>0.22</v>
      </c>
      <c r="M479" s="6" t="str">
        <f aca="false">IF(I479&lt;=0,"Below 0%",IF(I479&lt;=0.05,"0-5%",IF(I479&lt;=0.1,"5-10%",IF(I479&lt;=0.2,"10-20%",IF(I479&lt;=0.4,"20-40%","Above 40%")))))</f>
        <v>Below 0%</v>
      </c>
      <c r="N479" s="6" t="str">
        <f aca="false">IF(AND(H479&gt;=Summary!$B$25,I479&gt;=Summary!$B$26,I479&lt;=Summary!$B$27,J479&gt;=Summary!$B$28,J479&lt;=Summary!$B$29,F479*J479&gt;1),"Yes","No")</f>
        <v>No</v>
      </c>
    </row>
    <row r="480" customFormat="false" ht="15" hidden="false" customHeight="false" outlineLevel="0" collapsed="false">
      <c r="A480" s="6" t="s">
        <v>148</v>
      </c>
      <c r="B480" s="45" t="n">
        <v>41629</v>
      </c>
      <c r="C480" s="6" t="s">
        <v>183</v>
      </c>
      <c r="D480" s="6" t="s">
        <v>193</v>
      </c>
      <c r="E480" s="6" t="s">
        <v>174</v>
      </c>
      <c r="F480" s="34" t="n">
        <v>0.195011347532272</v>
      </c>
      <c r="G480" s="34" t="n">
        <v>0.127766529358375</v>
      </c>
      <c r="H480" s="34" t="n">
        <v>0.0672448181738977</v>
      </c>
      <c r="I480" s="34" t="n">
        <v>0.526310126068162</v>
      </c>
      <c r="J480" s="35" t="n">
        <v>7.8</v>
      </c>
      <c r="K480" s="6" t="n">
        <v>0</v>
      </c>
      <c r="L480" s="35" t="n">
        <v>-1</v>
      </c>
      <c r="M480" s="6" t="str">
        <f aca="false">IF(I480&lt;=0,"Below 0%",IF(I480&lt;=0.05,"0-5%",IF(I480&lt;=0.1,"5-10%",IF(I480&lt;=0.2,"10-20%",IF(I480&lt;=0.4,"20-40%","Above 40%")))))</f>
        <v>Above 40%</v>
      </c>
      <c r="N480" s="6" t="str">
        <f aca="false">IF(AND(H480&gt;=Summary!$B$25,I480&gt;=Summary!$B$26,I480&lt;=Summary!$B$27,J480&gt;=Summary!$B$28,J480&lt;=Summary!$B$29,F480*J480&gt;1),"Yes","No")</f>
        <v>No</v>
      </c>
    </row>
    <row r="481" customFormat="false" ht="15" hidden="false" customHeight="false" outlineLevel="0" collapsed="false">
      <c r="A481" s="6" t="s">
        <v>148</v>
      </c>
      <c r="B481" s="45" t="n">
        <v>41629</v>
      </c>
      <c r="C481" s="6" t="s">
        <v>183</v>
      </c>
      <c r="D481" s="6" t="s">
        <v>193</v>
      </c>
      <c r="E481" s="6" t="s">
        <v>177</v>
      </c>
      <c r="F481" s="34" t="n">
        <v>0.119527362287045</v>
      </c>
      <c r="G481" s="34" t="n">
        <v>0.0553654960552957</v>
      </c>
      <c r="H481" s="34" t="n">
        <v>0.0641618662317489</v>
      </c>
      <c r="I481" s="34" t="n">
        <v>1.1588781967684</v>
      </c>
      <c r="J481" s="35" t="n">
        <v>18</v>
      </c>
      <c r="K481" s="6" t="n">
        <v>0</v>
      </c>
      <c r="L481" s="35" t="n">
        <v>-1</v>
      </c>
      <c r="M481" s="6" t="str">
        <f aca="false">IF(I481&lt;=0,"Below 0%",IF(I481&lt;=0.05,"0-5%",IF(I481&lt;=0.1,"5-10%",IF(I481&lt;=0.2,"10-20%",IF(I481&lt;=0.4,"20-40%","Above 40%")))))</f>
        <v>Above 40%</v>
      </c>
      <c r="N481" s="6" t="str">
        <f aca="false">IF(AND(H481&gt;=Summary!$B$25,I481&gt;=Summary!$B$26,I481&lt;=Summary!$B$27,J481&gt;=Summary!$B$28,J481&lt;=Summary!$B$29,F481*J481&gt;1),"Yes","No")</f>
        <v>No</v>
      </c>
    </row>
    <row r="482" customFormat="false" ht="15" hidden="false" customHeight="false" outlineLevel="0" collapsed="false">
      <c r="A482" s="6" t="s">
        <v>148</v>
      </c>
      <c r="B482" s="45" t="n">
        <v>41629</v>
      </c>
      <c r="C482" s="6" t="s">
        <v>176</v>
      </c>
      <c r="D482" s="6" t="s">
        <v>189</v>
      </c>
      <c r="E482" s="6" t="s">
        <v>187</v>
      </c>
      <c r="F482" s="34" t="n">
        <v>0.861334025859833</v>
      </c>
      <c r="G482" s="34" t="n">
        <v>0.710900473933649</v>
      </c>
      <c r="H482" s="34" t="n">
        <v>0.150433551926184</v>
      </c>
      <c r="I482" s="34" t="n">
        <v>0.211609863042831</v>
      </c>
      <c r="J482" s="35" t="n">
        <v>1.4</v>
      </c>
      <c r="K482" s="6" t="n">
        <v>1</v>
      </c>
      <c r="L482" s="35" t="n">
        <v>0.4</v>
      </c>
      <c r="M482" s="6" t="str">
        <f aca="false">IF(I482&lt;=0,"Below 0%",IF(I482&lt;=0.05,"0-5%",IF(I482&lt;=0.1,"5-10%",IF(I482&lt;=0.2,"10-20%",IF(I482&lt;=0.4,"20-40%","Above 40%")))))</f>
        <v>20-40%</v>
      </c>
      <c r="N482" s="6" t="str">
        <f aca="false">IF(AND(H482&gt;=Summary!$B$25,I482&gt;=Summary!$B$26,I482&lt;=Summary!$B$27,J482&gt;=Summary!$B$28,J482&lt;=Summary!$B$29,F482*J482&gt;1),"Yes","No")</f>
        <v>No</v>
      </c>
    </row>
    <row r="483" customFormat="false" ht="15" hidden="false" customHeight="false" outlineLevel="0" collapsed="false">
      <c r="A483" s="6" t="s">
        <v>148</v>
      </c>
      <c r="B483" s="45" t="n">
        <v>41629</v>
      </c>
      <c r="C483" s="6" t="s">
        <v>176</v>
      </c>
      <c r="D483" s="6" t="s">
        <v>189</v>
      </c>
      <c r="E483" s="6" t="s">
        <v>174</v>
      </c>
      <c r="F483" s="34" t="n">
        <v>0.107014566659927</v>
      </c>
      <c r="G483" s="34" t="n">
        <v>0.18957345971564</v>
      </c>
      <c r="H483" s="34" t="n">
        <v>-0.0825588930557124</v>
      </c>
      <c r="I483" s="34" t="n">
        <v>-0.435498160868883</v>
      </c>
      <c r="J483" s="35" t="n">
        <v>5.25</v>
      </c>
      <c r="K483" s="6" t="n">
        <v>0</v>
      </c>
      <c r="L483" s="35" t="n">
        <v>-1</v>
      </c>
      <c r="M483" s="6" t="str">
        <f aca="false">IF(I483&lt;=0,"Below 0%",IF(I483&lt;=0.05,"0-5%",IF(I483&lt;=0.1,"5-10%",IF(I483&lt;=0.2,"10-20%",IF(I483&lt;=0.4,"20-40%","Above 40%")))))</f>
        <v>Below 0%</v>
      </c>
      <c r="N483" s="6" t="str">
        <f aca="false">IF(AND(H483&gt;=Summary!$B$25,I483&gt;=Summary!$B$26,I483&lt;=Summary!$B$27,J483&gt;=Summary!$B$28,J483&lt;=Summary!$B$29,F483*J483&gt;1),"Yes","No")</f>
        <v>No</v>
      </c>
    </row>
    <row r="484" customFormat="false" ht="15" hidden="false" customHeight="false" outlineLevel="0" collapsed="false">
      <c r="A484" s="6" t="s">
        <v>148</v>
      </c>
      <c r="B484" s="45" t="n">
        <v>41629</v>
      </c>
      <c r="C484" s="6" t="s">
        <v>176</v>
      </c>
      <c r="D484" s="6" t="s">
        <v>189</v>
      </c>
      <c r="E484" s="6" t="s">
        <v>177</v>
      </c>
      <c r="F484" s="34" t="n">
        <v>0.0316514298319817</v>
      </c>
      <c r="G484" s="34" t="n">
        <v>0.0995260663507109</v>
      </c>
      <c r="H484" s="34" t="n">
        <v>-0.0678746365187292</v>
      </c>
      <c r="I484" s="34" t="n">
        <v>-0.681978490735803</v>
      </c>
      <c r="J484" s="35" t="n">
        <v>10</v>
      </c>
      <c r="K484" s="6" t="n">
        <v>0</v>
      </c>
      <c r="L484" s="35" t="n">
        <v>-1</v>
      </c>
      <c r="M484" s="6" t="str">
        <f aca="false">IF(I484&lt;=0,"Below 0%",IF(I484&lt;=0.05,"0-5%",IF(I484&lt;=0.1,"5-10%",IF(I484&lt;=0.2,"10-20%",IF(I484&lt;=0.4,"20-40%","Above 40%")))))</f>
        <v>Below 0%</v>
      </c>
      <c r="N484" s="6" t="str">
        <f aca="false">IF(AND(H484&gt;=Summary!$B$25,I484&gt;=Summary!$B$26,I484&lt;=Summary!$B$27,J484&gt;=Summary!$B$28,J484&lt;=Summary!$B$29,F484*J484&gt;1),"Yes","No")</f>
        <v>No</v>
      </c>
    </row>
    <row r="485" customFormat="false" ht="15" hidden="false" customHeight="false" outlineLevel="0" collapsed="false">
      <c r="A485" s="6" t="s">
        <v>148</v>
      </c>
      <c r="B485" s="45" t="n">
        <v>41629</v>
      </c>
      <c r="C485" s="6" t="s">
        <v>192</v>
      </c>
      <c r="D485" s="6" t="s">
        <v>182</v>
      </c>
      <c r="E485" s="6" t="s">
        <v>187</v>
      </c>
      <c r="F485" s="34" t="n">
        <v>0.324287056922913</v>
      </c>
      <c r="G485" s="34" t="n">
        <v>0.429524896812154</v>
      </c>
      <c r="H485" s="34" t="n">
        <v>-0.105237839889242</v>
      </c>
      <c r="I485" s="34" t="n">
        <v>-0.245009871768308</v>
      </c>
      <c r="J485" s="35" t="n">
        <v>2.32</v>
      </c>
      <c r="K485" s="6" t="n">
        <v>1</v>
      </c>
      <c r="L485" s="35" t="n">
        <v>1.32</v>
      </c>
      <c r="M485" s="6" t="str">
        <f aca="false">IF(I485&lt;=0,"Below 0%",IF(I485&lt;=0.05,"0-5%",IF(I485&lt;=0.1,"5-10%",IF(I485&lt;=0.2,"10-20%",IF(I485&lt;=0.4,"20-40%","Above 40%")))))</f>
        <v>Below 0%</v>
      </c>
      <c r="N485" s="6" t="str">
        <f aca="false">IF(AND(H485&gt;=Summary!$B$25,I485&gt;=Summary!$B$26,I485&lt;=Summary!$B$27,J485&gt;=Summary!$B$28,J485&lt;=Summary!$B$29,F485*J485&gt;1),"Yes","No")</f>
        <v>No</v>
      </c>
    </row>
    <row r="486" customFormat="false" ht="15" hidden="false" customHeight="false" outlineLevel="0" collapsed="false">
      <c r="A486" s="6" t="s">
        <v>148</v>
      </c>
      <c r="B486" s="45" t="n">
        <v>41629</v>
      </c>
      <c r="C486" s="6" t="s">
        <v>192</v>
      </c>
      <c r="D486" s="6" t="s">
        <v>182</v>
      </c>
      <c r="E486" s="6" t="s">
        <v>174</v>
      </c>
      <c r="F486" s="34" t="n">
        <v>0.328839242458344</v>
      </c>
      <c r="G486" s="34" t="n">
        <v>0.297462018090805</v>
      </c>
      <c r="H486" s="34" t="n">
        <v>0.0313772243675383</v>
      </c>
      <c r="I486" s="34" t="n">
        <v>0.105483128800531</v>
      </c>
      <c r="J486" s="35" t="n">
        <v>3.35</v>
      </c>
      <c r="K486" s="6" t="n">
        <v>0</v>
      </c>
      <c r="L486" s="35" t="n">
        <v>-1</v>
      </c>
      <c r="M486" s="6" t="str">
        <f aca="false">IF(I486&lt;=0,"Below 0%",IF(I486&lt;=0.05,"0-5%",IF(I486&lt;=0.1,"5-10%",IF(I486&lt;=0.2,"10-20%",IF(I486&lt;=0.4,"20-40%","Above 40%")))))</f>
        <v>10-20%</v>
      </c>
      <c r="N486" s="6" t="str">
        <f aca="false">IF(AND(H486&gt;=Summary!$B$25,I486&gt;=Summary!$B$26,I486&lt;=Summary!$B$27,J486&gt;=Summary!$B$28,J486&lt;=Summary!$B$29,F486*J486&gt;1),"Yes","No")</f>
        <v>Yes</v>
      </c>
    </row>
    <row r="487" customFormat="false" ht="15" hidden="false" customHeight="false" outlineLevel="0" collapsed="false">
      <c r="A487" s="6" t="s">
        <v>148</v>
      </c>
      <c r="B487" s="45" t="n">
        <v>41629</v>
      </c>
      <c r="C487" s="6" t="s">
        <v>192</v>
      </c>
      <c r="D487" s="6" t="s">
        <v>182</v>
      </c>
      <c r="E487" s="6" t="s">
        <v>177</v>
      </c>
      <c r="F487" s="34" t="n">
        <v>0.346873670816422</v>
      </c>
      <c r="G487" s="34" t="n">
        <v>0.273013085097041</v>
      </c>
      <c r="H487" s="34" t="n">
        <v>0.073860585719381</v>
      </c>
      <c r="I487" s="34" t="n">
        <v>0.270538628920031</v>
      </c>
      <c r="J487" s="35" t="n">
        <v>3.65</v>
      </c>
      <c r="K487" s="6" t="n">
        <v>0</v>
      </c>
      <c r="L487" s="35" t="n">
        <v>-1</v>
      </c>
      <c r="M487" s="6" t="str">
        <f aca="false">IF(I487&lt;=0,"Below 0%",IF(I487&lt;=0.05,"0-5%",IF(I487&lt;=0.1,"5-10%",IF(I487&lt;=0.2,"10-20%",IF(I487&lt;=0.4,"20-40%","Above 40%")))))</f>
        <v>20-40%</v>
      </c>
      <c r="N487" s="6" t="str">
        <f aca="false">IF(AND(H487&gt;=Summary!$B$25,I487&gt;=Summary!$B$26,I487&lt;=Summary!$B$27,J487&gt;=Summary!$B$28,J487&lt;=Summary!$B$29,F487*J487&gt;1),"Yes","No")</f>
        <v>Yes</v>
      </c>
    </row>
    <row r="488" customFormat="false" ht="15" hidden="false" customHeight="false" outlineLevel="0" collapsed="false">
      <c r="A488" s="6" t="s">
        <v>148</v>
      </c>
      <c r="B488" s="45" t="n">
        <v>41629</v>
      </c>
      <c r="C488" s="6" t="s">
        <v>191</v>
      </c>
      <c r="D488" s="6" t="s">
        <v>172</v>
      </c>
      <c r="E488" s="6" t="s">
        <v>187</v>
      </c>
      <c r="F488" s="34" t="n">
        <v>0.594645023345947</v>
      </c>
      <c r="G488" s="34" t="n">
        <v>0.472027972027972</v>
      </c>
      <c r="H488" s="34" t="n">
        <v>0.122617051317975</v>
      </c>
      <c r="I488" s="34" t="n">
        <v>0.259766493903266</v>
      </c>
      <c r="J488" s="35" t="n">
        <v>2.1</v>
      </c>
      <c r="K488" s="6" t="n">
        <v>0</v>
      </c>
      <c r="L488" s="35" t="n">
        <v>-1</v>
      </c>
      <c r="M488" s="6" t="str">
        <f aca="false">IF(I488&lt;=0,"Below 0%",IF(I488&lt;=0.05,"0-5%",IF(I488&lt;=0.1,"5-10%",IF(I488&lt;=0.2,"10-20%",IF(I488&lt;=0.4,"20-40%","Above 40%")))))</f>
        <v>20-40%</v>
      </c>
      <c r="N488" s="6" t="str">
        <f aca="false">IF(AND(H488&gt;=Summary!$B$25,I488&gt;=Summary!$B$26,I488&lt;=Summary!$B$27,J488&gt;=Summary!$B$28,J488&lt;=Summary!$B$29,F488*J488&gt;1),"Yes","No")</f>
        <v>Yes</v>
      </c>
    </row>
    <row r="489" customFormat="false" ht="15" hidden="false" customHeight="false" outlineLevel="0" collapsed="false">
      <c r="A489" s="6" t="s">
        <v>148</v>
      </c>
      <c r="B489" s="45" t="n">
        <v>41629</v>
      </c>
      <c r="C489" s="6" t="s">
        <v>191</v>
      </c>
      <c r="D489" s="6" t="s">
        <v>172</v>
      </c>
      <c r="E489" s="6" t="s">
        <v>174</v>
      </c>
      <c r="F489" s="34" t="n">
        <v>0.239699214696884</v>
      </c>
      <c r="G489" s="34" t="n">
        <v>0.283216783216783</v>
      </c>
      <c r="H489" s="34" t="n">
        <v>-0.0435175685198991</v>
      </c>
      <c r="I489" s="34" t="n">
        <v>-0.153654624650508</v>
      </c>
      <c r="J489" s="35" t="n">
        <v>3.5</v>
      </c>
      <c r="K489" s="6" t="n">
        <v>1</v>
      </c>
      <c r="L489" s="35" t="n">
        <v>2.5</v>
      </c>
      <c r="M489" s="6" t="str">
        <f aca="false">IF(I489&lt;=0,"Below 0%",IF(I489&lt;=0.05,"0-5%",IF(I489&lt;=0.1,"5-10%",IF(I489&lt;=0.2,"10-20%",IF(I489&lt;=0.4,"20-40%","Above 40%")))))</f>
        <v>Below 0%</v>
      </c>
      <c r="N489" s="6" t="str">
        <f aca="false">IF(AND(H489&gt;=Summary!$B$25,I489&gt;=Summary!$B$26,I489&lt;=Summary!$B$27,J489&gt;=Summary!$B$28,J489&lt;=Summary!$B$29,F489*J489&gt;1),"Yes","No")</f>
        <v>No</v>
      </c>
    </row>
    <row r="490" customFormat="false" ht="15" hidden="false" customHeight="false" outlineLevel="0" collapsed="false">
      <c r="A490" s="6" t="s">
        <v>148</v>
      </c>
      <c r="B490" s="45" t="n">
        <v>41629</v>
      </c>
      <c r="C490" s="6" t="s">
        <v>191</v>
      </c>
      <c r="D490" s="6" t="s">
        <v>172</v>
      </c>
      <c r="E490" s="6" t="s">
        <v>177</v>
      </c>
      <c r="F490" s="34" t="n">
        <v>0.16565577685833</v>
      </c>
      <c r="G490" s="34" t="n">
        <v>0.244755244755245</v>
      </c>
      <c r="H490" s="34" t="n">
        <v>-0.079099467896915</v>
      </c>
      <c r="I490" s="34" t="n">
        <v>-0.323177825978824</v>
      </c>
      <c r="J490" s="35" t="n">
        <v>4.05</v>
      </c>
      <c r="K490" s="6" t="n">
        <v>0</v>
      </c>
      <c r="L490" s="35" t="n">
        <v>-1</v>
      </c>
      <c r="M490" s="6" t="str">
        <f aca="false">IF(I490&lt;=0,"Below 0%",IF(I490&lt;=0.05,"0-5%",IF(I490&lt;=0.1,"5-10%",IF(I490&lt;=0.2,"10-20%",IF(I490&lt;=0.4,"20-40%","Above 40%")))))</f>
        <v>Below 0%</v>
      </c>
      <c r="N490" s="6" t="str">
        <f aca="false">IF(AND(H490&gt;=Summary!$B$25,I490&gt;=Summary!$B$26,I490&lt;=Summary!$B$27,J490&gt;=Summary!$B$28,J490&lt;=Summary!$B$29,F490*J490&gt;1),"Yes","No")</f>
        <v>No</v>
      </c>
    </row>
    <row r="491" customFormat="false" ht="15" hidden="false" customHeight="false" outlineLevel="0" collapsed="false">
      <c r="A491" s="6" t="s">
        <v>148</v>
      </c>
      <c r="B491" s="45" t="n">
        <v>41629</v>
      </c>
      <c r="C491" s="6" t="s">
        <v>178</v>
      </c>
      <c r="D491" s="6" t="s">
        <v>186</v>
      </c>
      <c r="E491" s="6" t="s">
        <v>187</v>
      </c>
      <c r="F491" s="34" t="n">
        <v>0.396896868944168</v>
      </c>
      <c r="G491" s="34" t="n">
        <v>0.508177151724961</v>
      </c>
      <c r="H491" s="34" t="n">
        <v>-0.111280282780793</v>
      </c>
      <c r="I491" s="34" t="n">
        <v>-0.218979311452832</v>
      </c>
      <c r="J491" s="35" t="n">
        <v>1.95</v>
      </c>
      <c r="K491" s="6" t="n">
        <v>0</v>
      </c>
      <c r="L491" s="35" t="n">
        <v>-1</v>
      </c>
      <c r="M491" s="6" t="str">
        <f aca="false">IF(I491&lt;=0,"Below 0%",IF(I491&lt;=0.05,"0-5%",IF(I491&lt;=0.1,"5-10%",IF(I491&lt;=0.2,"10-20%",IF(I491&lt;=0.4,"20-40%","Above 40%")))))</f>
        <v>Below 0%</v>
      </c>
      <c r="N491" s="6" t="str">
        <f aca="false">IF(AND(H491&gt;=Summary!$B$25,I491&gt;=Summary!$B$26,I491&lt;=Summary!$B$27,J491&gt;=Summary!$B$28,J491&lt;=Summary!$B$29,F491*J491&gt;1),"Yes","No")</f>
        <v>No</v>
      </c>
    </row>
    <row r="492" customFormat="false" ht="15" hidden="false" customHeight="false" outlineLevel="0" collapsed="false">
      <c r="A492" s="6" t="s">
        <v>148</v>
      </c>
      <c r="B492" s="45" t="n">
        <v>41629</v>
      </c>
      <c r="C492" s="6" t="s">
        <v>178</v>
      </c>
      <c r="D492" s="6" t="s">
        <v>186</v>
      </c>
      <c r="E492" s="6" t="s">
        <v>174</v>
      </c>
      <c r="F492" s="34" t="n">
        <v>0.325070112943649</v>
      </c>
      <c r="G492" s="34" t="n">
        <v>0.282320639847201</v>
      </c>
      <c r="H492" s="34" t="n">
        <v>0.0427494730964487</v>
      </c>
      <c r="I492" s="34" t="n">
        <v>0.151421706608436</v>
      </c>
      <c r="J492" s="35" t="n">
        <v>3.51</v>
      </c>
      <c r="K492" s="6" t="n">
        <v>1</v>
      </c>
      <c r="L492" s="35" t="n">
        <v>2.51</v>
      </c>
      <c r="M492" s="6" t="str">
        <f aca="false">IF(I492&lt;=0,"Below 0%",IF(I492&lt;=0.05,"0-5%",IF(I492&lt;=0.1,"5-10%",IF(I492&lt;=0.2,"10-20%",IF(I492&lt;=0.4,"20-40%","Above 40%")))))</f>
        <v>10-20%</v>
      </c>
      <c r="N492" s="6" t="str">
        <f aca="false">IF(AND(H492&gt;=Summary!$B$25,I492&gt;=Summary!$B$26,I492&lt;=Summary!$B$27,J492&gt;=Summary!$B$28,J492&lt;=Summary!$B$29,F492*J492&gt;1),"Yes","No")</f>
        <v>Yes</v>
      </c>
    </row>
    <row r="493" customFormat="false" ht="15" hidden="false" customHeight="false" outlineLevel="0" collapsed="false">
      <c r="A493" s="6" t="s">
        <v>148</v>
      </c>
      <c r="B493" s="45" t="n">
        <v>41629</v>
      </c>
      <c r="C493" s="6" t="s">
        <v>178</v>
      </c>
      <c r="D493" s="6" t="s">
        <v>186</v>
      </c>
      <c r="E493" s="6" t="s">
        <v>177</v>
      </c>
      <c r="F493" s="34" t="n">
        <v>0.278033047914505</v>
      </c>
      <c r="G493" s="34" t="n">
        <v>0.209502208427838</v>
      </c>
      <c r="H493" s="34" t="n">
        <v>0.0685308394866669</v>
      </c>
      <c r="I493" s="34" t="n">
        <v>0.327112730700746</v>
      </c>
      <c r="J493" s="35" t="n">
        <v>4.73</v>
      </c>
      <c r="K493" s="6" t="n">
        <v>0</v>
      </c>
      <c r="L493" s="35" t="n">
        <v>-1</v>
      </c>
      <c r="M493" s="6" t="str">
        <f aca="false">IF(I493&lt;=0,"Below 0%",IF(I493&lt;=0.05,"0-5%",IF(I493&lt;=0.1,"5-10%",IF(I493&lt;=0.2,"10-20%",IF(I493&lt;=0.4,"20-40%","Above 40%")))))</f>
        <v>20-40%</v>
      </c>
      <c r="N493" s="6" t="str">
        <f aca="false">IF(AND(H493&gt;=Summary!$B$25,I493&gt;=Summary!$B$26,I493&lt;=Summary!$B$27,J493&gt;=Summary!$B$28,J493&lt;=Summary!$B$29,F493*J493&gt;1),"Yes","No")</f>
        <v>Yes</v>
      </c>
    </row>
    <row r="494" customFormat="false" ht="15" hidden="false" customHeight="false" outlineLevel="0" collapsed="false">
      <c r="A494" s="6" t="s">
        <v>148</v>
      </c>
      <c r="B494" s="45" t="n">
        <v>41630</v>
      </c>
      <c r="C494" s="6" t="s">
        <v>179</v>
      </c>
      <c r="D494" s="6" t="s">
        <v>181</v>
      </c>
      <c r="E494" s="6" t="s">
        <v>187</v>
      </c>
      <c r="F494" s="34" t="n">
        <v>0.564096868038178</v>
      </c>
      <c r="G494" s="34" t="n">
        <v>0.380694739658427</v>
      </c>
      <c r="H494" s="34" t="n">
        <v>0.183402128379751</v>
      </c>
      <c r="I494" s="34" t="n">
        <v>0.481756402897254</v>
      </c>
      <c r="J494" s="35" t="n">
        <v>2.6</v>
      </c>
      <c r="K494" s="6" t="n">
        <v>0</v>
      </c>
      <c r="L494" s="35" t="n">
        <v>-1</v>
      </c>
      <c r="M494" s="6" t="str">
        <f aca="false">IF(I494&lt;=0,"Below 0%",IF(I494&lt;=0.05,"0-5%",IF(I494&lt;=0.1,"5-10%",IF(I494&lt;=0.2,"10-20%",IF(I494&lt;=0.4,"20-40%","Above 40%")))))</f>
        <v>Above 40%</v>
      </c>
      <c r="N494" s="6" t="str">
        <f aca="false">IF(AND(H494&gt;=Summary!$B$25,I494&gt;=Summary!$B$26,I494&lt;=Summary!$B$27,J494&gt;=Summary!$B$28,J494&lt;=Summary!$B$29,F494*J494&gt;1),"Yes","No")</f>
        <v>No</v>
      </c>
    </row>
    <row r="495" customFormat="false" ht="15" hidden="false" customHeight="false" outlineLevel="0" collapsed="false">
      <c r="A495" s="6" t="s">
        <v>148</v>
      </c>
      <c r="B495" s="45" t="n">
        <v>41630</v>
      </c>
      <c r="C495" s="6" t="s">
        <v>179</v>
      </c>
      <c r="D495" s="6" t="s">
        <v>181</v>
      </c>
      <c r="E495" s="6" t="s">
        <v>174</v>
      </c>
      <c r="F495" s="34" t="n">
        <v>0.163039416074753</v>
      </c>
      <c r="G495" s="34" t="n">
        <v>0.293711075107392</v>
      </c>
      <c r="H495" s="34" t="n">
        <v>-0.130671659032639</v>
      </c>
      <c r="I495" s="34" t="n">
        <v>-0.444898643964517</v>
      </c>
      <c r="J495" s="35" t="n">
        <v>3.37</v>
      </c>
      <c r="K495" s="6" t="n">
        <v>0</v>
      </c>
      <c r="L495" s="35" t="n">
        <v>-1</v>
      </c>
      <c r="M495" s="6" t="str">
        <f aca="false">IF(I495&lt;=0,"Below 0%",IF(I495&lt;=0.05,"0-5%",IF(I495&lt;=0.1,"5-10%",IF(I495&lt;=0.2,"10-20%",IF(I495&lt;=0.4,"20-40%","Above 40%")))))</f>
        <v>Below 0%</v>
      </c>
      <c r="N495" s="6" t="str">
        <f aca="false">IF(AND(H495&gt;=Summary!$B$25,I495&gt;=Summary!$B$26,I495&lt;=Summary!$B$27,J495&gt;=Summary!$B$28,J495&lt;=Summary!$B$29,F495*J495&gt;1),"Yes","No")</f>
        <v>No</v>
      </c>
    </row>
    <row r="496" customFormat="false" ht="15" hidden="false" customHeight="false" outlineLevel="0" collapsed="false">
      <c r="A496" s="6" t="s">
        <v>148</v>
      </c>
      <c r="B496" s="45" t="n">
        <v>41630</v>
      </c>
      <c r="C496" s="6" t="s">
        <v>179</v>
      </c>
      <c r="D496" s="6" t="s">
        <v>181</v>
      </c>
      <c r="E496" s="6" t="s">
        <v>177</v>
      </c>
      <c r="F496" s="34" t="n">
        <v>0.272863745689392</v>
      </c>
      <c r="G496" s="34" t="n">
        <v>0.325594185234181</v>
      </c>
      <c r="H496" s="34" t="n">
        <v>-0.052730439544789</v>
      </c>
      <c r="I496" s="34" t="n">
        <v>-0.161951416628841</v>
      </c>
      <c r="J496" s="35" t="n">
        <v>3.04</v>
      </c>
      <c r="K496" s="6" t="n">
        <v>1</v>
      </c>
      <c r="L496" s="35" t="n">
        <v>2.04</v>
      </c>
      <c r="M496" s="6" t="str">
        <f aca="false">IF(I496&lt;=0,"Below 0%",IF(I496&lt;=0.05,"0-5%",IF(I496&lt;=0.1,"5-10%",IF(I496&lt;=0.2,"10-20%",IF(I496&lt;=0.4,"20-40%","Above 40%")))))</f>
        <v>Below 0%</v>
      </c>
      <c r="N496" s="6" t="str">
        <f aca="false">IF(AND(H496&gt;=Summary!$B$25,I496&gt;=Summary!$B$26,I496&lt;=Summary!$B$27,J496&gt;=Summary!$B$28,J496&lt;=Summary!$B$29,F496*J496&gt;1),"Yes","No")</f>
        <v>No</v>
      </c>
    </row>
    <row r="497" customFormat="false" ht="15" hidden="false" customHeight="false" outlineLevel="0" collapsed="false">
      <c r="A497" s="6" t="s">
        <v>148</v>
      </c>
      <c r="B497" s="45" t="n">
        <v>41630</v>
      </c>
      <c r="C497" s="6" t="s">
        <v>175</v>
      </c>
      <c r="D497" s="6" t="s">
        <v>173</v>
      </c>
      <c r="E497" s="6" t="s">
        <v>187</v>
      </c>
      <c r="F497" s="34" t="n">
        <v>0.322643786668778</v>
      </c>
      <c r="G497" s="34" t="n">
        <v>0.318882253188823</v>
      </c>
      <c r="H497" s="34" t="n">
        <v>0.00376153347995495</v>
      </c>
      <c r="I497" s="34" t="n">
        <v>0.011795995049394</v>
      </c>
      <c r="J497" s="35" t="n">
        <v>3.1</v>
      </c>
      <c r="K497" s="6" t="n">
        <v>0</v>
      </c>
      <c r="L497" s="35" t="n">
        <v>-1</v>
      </c>
      <c r="M497" s="6" t="str">
        <f aca="false">IF(I497&lt;=0,"Below 0%",IF(I497&lt;=0.05,"0-5%",IF(I497&lt;=0.1,"5-10%",IF(I497&lt;=0.2,"10-20%",IF(I497&lt;=0.4,"20-40%","Above 40%")))))</f>
        <v>0-5%</v>
      </c>
      <c r="N497" s="6" t="str">
        <f aca="false">IF(AND(H497&gt;=Summary!$B$25,I497&gt;=Summary!$B$26,I497&lt;=Summary!$B$27,J497&gt;=Summary!$B$28,J497&lt;=Summary!$B$29,F497*J497&gt;1),"Yes","No")</f>
        <v>No</v>
      </c>
    </row>
    <row r="498" customFormat="false" ht="15" hidden="false" customHeight="false" outlineLevel="0" collapsed="false">
      <c r="A498" s="6" t="s">
        <v>148</v>
      </c>
      <c r="B498" s="45" t="n">
        <v>41630</v>
      </c>
      <c r="C498" s="6" t="s">
        <v>175</v>
      </c>
      <c r="D498" s="6" t="s">
        <v>173</v>
      </c>
      <c r="E498" s="6" t="s">
        <v>174</v>
      </c>
      <c r="F498" s="34" t="n">
        <v>0.258960515260696</v>
      </c>
      <c r="G498" s="34" t="n">
        <v>0.285703752857038</v>
      </c>
      <c r="H498" s="34" t="n">
        <v>-0.0267432375963411</v>
      </c>
      <c r="I498" s="34" t="n">
        <v>-0.0936047823275289</v>
      </c>
      <c r="J498" s="35" t="n">
        <v>3.46</v>
      </c>
      <c r="K498" s="6" t="n">
        <v>0</v>
      </c>
      <c r="L498" s="35" t="n">
        <v>-1</v>
      </c>
      <c r="M498" s="6" t="str">
        <f aca="false">IF(I498&lt;=0,"Below 0%",IF(I498&lt;=0.05,"0-5%",IF(I498&lt;=0.1,"5-10%",IF(I498&lt;=0.2,"10-20%",IF(I498&lt;=0.4,"20-40%","Above 40%")))))</f>
        <v>Below 0%</v>
      </c>
      <c r="N498" s="6" t="str">
        <f aca="false">IF(AND(H498&gt;=Summary!$B$25,I498&gt;=Summary!$B$26,I498&lt;=Summary!$B$27,J498&gt;=Summary!$B$28,J498&lt;=Summary!$B$29,F498*J498&gt;1),"Yes","No")</f>
        <v>No</v>
      </c>
    </row>
    <row r="499" customFormat="false" ht="15" hidden="false" customHeight="false" outlineLevel="0" collapsed="false">
      <c r="A499" s="6" t="s">
        <v>148</v>
      </c>
      <c r="B499" s="45" t="n">
        <v>41630</v>
      </c>
      <c r="C499" s="6" t="s">
        <v>175</v>
      </c>
      <c r="D499" s="6" t="s">
        <v>173</v>
      </c>
      <c r="E499" s="6" t="s">
        <v>177</v>
      </c>
      <c r="F499" s="34" t="n">
        <v>0.418395668268204</v>
      </c>
      <c r="G499" s="34" t="n">
        <v>0.39541399395414</v>
      </c>
      <c r="H499" s="34" t="n">
        <v>0.0229816743140638</v>
      </c>
      <c r="I499" s="34" t="n">
        <v>0.0581205386391286</v>
      </c>
      <c r="J499" s="35" t="n">
        <v>2.5</v>
      </c>
      <c r="K499" s="6" t="n">
        <v>1</v>
      </c>
      <c r="L499" s="35" t="n">
        <v>1.5</v>
      </c>
      <c r="M499" s="6" t="str">
        <f aca="false">IF(I499&lt;=0,"Below 0%",IF(I499&lt;=0.05,"0-5%",IF(I499&lt;=0.1,"5-10%",IF(I499&lt;=0.2,"10-20%",IF(I499&lt;=0.4,"20-40%","Above 40%")))))</f>
        <v>5-10%</v>
      </c>
      <c r="N499" s="6" t="str">
        <f aca="false">IF(AND(H499&gt;=Summary!$B$25,I499&gt;=Summary!$B$26,I499&lt;=Summary!$B$27,J499&gt;=Summary!$B$28,J499&lt;=Summary!$B$29,F499*J499&gt;1),"Yes","No")</f>
        <v>No</v>
      </c>
    </row>
    <row r="500" customFormat="false" ht="15" hidden="false" customHeight="false" outlineLevel="0" collapsed="false">
      <c r="A500" s="6" t="s">
        <v>148</v>
      </c>
      <c r="B500" s="45" t="n">
        <v>41631</v>
      </c>
      <c r="C500" s="6" t="s">
        <v>185</v>
      </c>
      <c r="D500" s="6" t="s">
        <v>190</v>
      </c>
      <c r="E500" s="6" t="s">
        <v>187</v>
      </c>
      <c r="F500" s="34" t="n">
        <v>0.455070436000824</v>
      </c>
      <c r="G500" s="34" t="n">
        <v>0.403545249506625</v>
      </c>
      <c r="H500" s="34" t="n">
        <v>0.0515251864941986</v>
      </c>
      <c r="I500" s="34" t="n">
        <v>0.12768131097366</v>
      </c>
      <c r="J500" s="35" t="n">
        <v>2.5</v>
      </c>
      <c r="K500" s="6" t="n">
        <v>0</v>
      </c>
      <c r="L500" s="35" t="n">
        <v>-1</v>
      </c>
      <c r="M500" s="6" t="str">
        <f aca="false">IF(I500&lt;=0,"Below 0%",IF(I500&lt;=0.05,"0-5%",IF(I500&lt;=0.1,"5-10%",IF(I500&lt;=0.2,"10-20%",IF(I500&lt;=0.4,"20-40%","Above 40%")))))</f>
        <v>10-20%</v>
      </c>
      <c r="N500" s="6" t="str">
        <f aca="false">IF(AND(H500&gt;=Summary!$B$25,I500&gt;=Summary!$B$26,I500&lt;=Summary!$B$27,J500&gt;=Summary!$B$28,J500&lt;=Summary!$B$29,F500*J500&gt;1),"Yes","No")</f>
        <v>Yes</v>
      </c>
    </row>
    <row r="501" customFormat="false" ht="15" hidden="false" customHeight="false" outlineLevel="0" collapsed="false">
      <c r="A501" s="6" t="s">
        <v>148</v>
      </c>
      <c r="B501" s="45" t="n">
        <v>41631</v>
      </c>
      <c r="C501" s="6" t="s">
        <v>185</v>
      </c>
      <c r="D501" s="6" t="s">
        <v>190</v>
      </c>
      <c r="E501" s="6" t="s">
        <v>174</v>
      </c>
      <c r="F501" s="34" t="n">
        <v>0.275823950767517</v>
      </c>
      <c r="G501" s="34" t="n">
        <v>0.290738652382295</v>
      </c>
      <c r="H501" s="34" t="n">
        <v>-0.0149147016147778</v>
      </c>
      <c r="I501" s="34" t="n">
        <v>-0.0512993421843558</v>
      </c>
      <c r="J501" s="35" t="n">
        <v>3.47</v>
      </c>
      <c r="K501" s="6" t="n">
        <v>1</v>
      </c>
      <c r="L501" s="35" t="n">
        <v>2.47</v>
      </c>
      <c r="M501" s="6" t="str">
        <f aca="false">IF(I501&lt;=0,"Below 0%",IF(I501&lt;=0.05,"0-5%",IF(I501&lt;=0.1,"5-10%",IF(I501&lt;=0.2,"10-20%",IF(I501&lt;=0.4,"20-40%","Above 40%")))))</f>
        <v>Below 0%</v>
      </c>
      <c r="N501" s="6" t="str">
        <f aca="false">IF(AND(H501&gt;=Summary!$B$25,I501&gt;=Summary!$B$26,I501&lt;=Summary!$B$27,J501&gt;=Summary!$B$28,J501&lt;=Summary!$B$29,F501*J501&gt;1),"Yes","No")</f>
        <v>No</v>
      </c>
    </row>
    <row r="502" customFormat="false" ht="15" hidden="false" customHeight="false" outlineLevel="0" collapsed="false">
      <c r="A502" s="6" t="s">
        <v>148</v>
      </c>
      <c r="B502" s="45" t="n">
        <v>41631</v>
      </c>
      <c r="C502" s="6" t="s">
        <v>185</v>
      </c>
      <c r="D502" s="6" t="s">
        <v>190</v>
      </c>
      <c r="E502" s="6" t="s">
        <v>177</v>
      </c>
      <c r="F502" s="34" t="n">
        <v>0.269105672836304</v>
      </c>
      <c r="G502" s="34" t="n">
        <v>0.30571609811108</v>
      </c>
      <c r="H502" s="34" t="n">
        <v>-0.0366104252747761</v>
      </c>
      <c r="I502" s="34" t="n">
        <v>-0.119753017590438</v>
      </c>
      <c r="J502" s="35" t="n">
        <v>3.3</v>
      </c>
      <c r="K502" s="6" t="n">
        <v>0</v>
      </c>
      <c r="L502" s="35" t="n">
        <v>-1</v>
      </c>
      <c r="M502" s="6" t="str">
        <f aca="false">IF(I502&lt;=0,"Below 0%",IF(I502&lt;=0.05,"0-5%",IF(I502&lt;=0.1,"5-10%",IF(I502&lt;=0.2,"10-20%",IF(I502&lt;=0.4,"20-40%","Above 40%")))))</f>
        <v>Below 0%</v>
      </c>
      <c r="N502" s="6" t="str">
        <f aca="false">IF(AND(H502&gt;=Summary!$B$25,I502&gt;=Summary!$B$26,I502&lt;=Summary!$B$27,J502&gt;=Summary!$B$28,J502&lt;=Summary!$B$29,F502*J502&gt;1),"Yes","No")</f>
        <v>No</v>
      </c>
    </row>
    <row r="503" customFormat="false" ht="15" hidden="false" customHeight="false" outlineLevel="0" collapsed="false">
      <c r="A503" s="6" t="s">
        <v>148</v>
      </c>
      <c r="B503" s="45" t="n">
        <v>41634</v>
      </c>
      <c r="C503" s="6" t="s">
        <v>182</v>
      </c>
      <c r="D503" s="6" t="s">
        <v>180</v>
      </c>
      <c r="E503" s="6" t="s">
        <v>187</v>
      </c>
      <c r="F503" s="34" t="n">
        <v>0.516903579235077</v>
      </c>
      <c r="G503" s="34" t="n">
        <v>0.511983624747916</v>
      </c>
      <c r="H503" s="34" t="n">
        <v>0.00491995448716087</v>
      </c>
      <c r="I503" s="34" t="n">
        <v>0.00960959345053913</v>
      </c>
      <c r="J503" s="35" t="n">
        <v>1.94</v>
      </c>
      <c r="K503" s="6" t="n">
        <v>0</v>
      </c>
      <c r="L503" s="35" t="n">
        <v>-1</v>
      </c>
      <c r="M503" s="6" t="str">
        <f aca="false">IF(I503&lt;=0,"Below 0%",IF(I503&lt;=0.05,"0-5%",IF(I503&lt;=0.1,"5-10%",IF(I503&lt;=0.2,"10-20%",IF(I503&lt;=0.4,"20-40%","Above 40%")))))</f>
        <v>0-5%</v>
      </c>
      <c r="N503" s="6" t="str">
        <f aca="false">IF(AND(H503&gt;=Summary!$B$25,I503&gt;=Summary!$B$26,I503&lt;=Summary!$B$27,J503&gt;=Summary!$B$28,J503&lt;=Summary!$B$29,F503*J503&gt;1),"Yes","No")</f>
        <v>No</v>
      </c>
    </row>
    <row r="504" customFormat="false" ht="15" hidden="false" customHeight="false" outlineLevel="0" collapsed="false">
      <c r="A504" s="6" t="s">
        <v>148</v>
      </c>
      <c r="B504" s="45" t="n">
        <v>41634</v>
      </c>
      <c r="C504" s="6" t="s">
        <v>182</v>
      </c>
      <c r="D504" s="6" t="s">
        <v>180</v>
      </c>
      <c r="E504" s="6" t="s">
        <v>174</v>
      </c>
      <c r="F504" s="34" t="n">
        <v>0.264063388109207</v>
      </c>
      <c r="G504" s="34" t="n">
        <v>0.279788234369284</v>
      </c>
      <c r="H504" s="34" t="n">
        <v>-0.0157248462600765</v>
      </c>
      <c r="I504" s="34" t="n">
        <v>-0.0562026716224308</v>
      </c>
      <c r="J504" s="35" t="n">
        <v>3.55</v>
      </c>
      <c r="K504" s="6" t="n">
        <v>0</v>
      </c>
      <c r="L504" s="35" t="n">
        <v>-1</v>
      </c>
      <c r="M504" s="6" t="str">
        <f aca="false">IF(I504&lt;=0,"Below 0%",IF(I504&lt;=0.05,"0-5%",IF(I504&lt;=0.1,"5-10%",IF(I504&lt;=0.2,"10-20%",IF(I504&lt;=0.4,"20-40%","Above 40%")))))</f>
        <v>Below 0%</v>
      </c>
      <c r="N504" s="6" t="str">
        <f aca="false">IF(AND(H504&gt;=Summary!$B$25,I504&gt;=Summary!$B$26,I504&lt;=Summary!$B$27,J504&gt;=Summary!$B$28,J504&lt;=Summary!$B$29,F504*J504&gt;1),"Yes","No")</f>
        <v>No</v>
      </c>
    </row>
    <row r="505" customFormat="false" ht="15" hidden="false" customHeight="false" outlineLevel="0" collapsed="false">
      <c r="A505" s="6" t="s">
        <v>148</v>
      </c>
      <c r="B505" s="45" t="n">
        <v>41634</v>
      </c>
      <c r="C505" s="6" t="s">
        <v>182</v>
      </c>
      <c r="D505" s="6" t="s">
        <v>180</v>
      </c>
      <c r="E505" s="6" t="s">
        <v>177</v>
      </c>
      <c r="F505" s="34" t="n">
        <v>0.219033017754555</v>
      </c>
      <c r="G505" s="34" t="n">
        <v>0.2082281408828</v>
      </c>
      <c r="H505" s="34" t="n">
        <v>0.0108048768717545</v>
      </c>
      <c r="I505" s="34" t="n">
        <v>0.0518896092811776</v>
      </c>
      <c r="J505" s="35" t="n">
        <v>4.77</v>
      </c>
      <c r="K505" s="6" t="n">
        <v>1</v>
      </c>
      <c r="L505" s="35" t="n">
        <v>3.77</v>
      </c>
      <c r="M505" s="6" t="str">
        <f aca="false">IF(I505&lt;=0,"Below 0%",IF(I505&lt;=0.05,"0-5%",IF(I505&lt;=0.1,"5-10%",IF(I505&lt;=0.2,"10-20%",IF(I505&lt;=0.4,"20-40%","Above 40%")))))</f>
        <v>5-10%</v>
      </c>
      <c r="N505" s="6" t="str">
        <f aca="false">IF(AND(H505&gt;=Summary!$B$25,I505&gt;=Summary!$B$26,I505&lt;=Summary!$B$27,J505&gt;=Summary!$B$28,J505&lt;=Summary!$B$29,F505*J505&gt;1),"Yes","No")</f>
        <v>No</v>
      </c>
    </row>
    <row r="506" customFormat="false" ht="15" hidden="false" customHeight="false" outlineLevel="0" collapsed="false">
      <c r="A506" s="6" t="s">
        <v>148</v>
      </c>
      <c r="B506" s="45" t="n">
        <v>41634</v>
      </c>
      <c r="C506" s="6" t="s">
        <v>193</v>
      </c>
      <c r="D506" s="6" t="s">
        <v>179</v>
      </c>
      <c r="E506" s="6" t="s">
        <v>187</v>
      </c>
      <c r="F506" s="34" t="n">
        <v>0.494133740663528</v>
      </c>
      <c r="G506" s="34" t="n">
        <v>0.294541379862334</v>
      </c>
      <c r="H506" s="34" t="n">
        <v>0.199592360801195</v>
      </c>
      <c r="I506" s="34" t="n">
        <v>0.677637759741882</v>
      </c>
      <c r="J506" s="35" t="n">
        <v>3.39</v>
      </c>
      <c r="K506" s="6" t="n">
        <v>0</v>
      </c>
      <c r="L506" s="35" t="n">
        <v>-1</v>
      </c>
      <c r="M506" s="6" t="str">
        <f aca="false">IF(I506&lt;=0,"Below 0%",IF(I506&lt;=0.05,"0-5%",IF(I506&lt;=0.1,"5-10%",IF(I506&lt;=0.2,"10-20%",IF(I506&lt;=0.4,"20-40%","Above 40%")))))</f>
        <v>Above 40%</v>
      </c>
      <c r="N506" s="6" t="str">
        <f aca="false">IF(AND(H506&gt;=Summary!$B$25,I506&gt;=Summary!$B$26,I506&lt;=Summary!$B$27,J506&gt;=Summary!$B$28,J506&lt;=Summary!$B$29,F506*J506&gt;1),"Yes","No")</f>
        <v>No</v>
      </c>
    </row>
    <row r="507" customFormat="false" ht="15" hidden="false" customHeight="false" outlineLevel="0" collapsed="false">
      <c r="A507" s="6" t="s">
        <v>148</v>
      </c>
      <c r="B507" s="45" t="n">
        <v>41634</v>
      </c>
      <c r="C507" s="6" t="s">
        <v>193</v>
      </c>
      <c r="D507" s="6" t="s">
        <v>179</v>
      </c>
      <c r="E507" s="6" t="s">
        <v>174</v>
      </c>
      <c r="F507" s="34" t="n">
        <v>0.220334470272064</v>
      </c>
      <c r="G507" s="34" t="n">
        <v>0.289418921082119</v>
      </c>
      <c r="H507" s="34" t="n">
        <v>-0.0690844508100552</v>
      </c>
      <c r="I507" s="34" t="n">
        <v>-0.238700533302221</v>
      </c>
      <c r="J507" s="35" t="n">
        <v>3.45</v>
      </c>
      <c r="K507" s="6" t="n">
        <v>0</v>
      </c>
      <c r="L507" s="35" t="n">
        <v>-1</v>
      </c>
      <c r="M507" s="6" t="str">
        <f aca="false">IF(I507&lt;=0,"Below 0%",IF(I507&lt;=0.05,"0-5%",IF(I507&lt;=0.1,"5-10%",IF(I507&lt;=0.2,"10-20%",IF(I507&lt;=0.4,"20-40%","Above 40%")))))</f>
        <v>Below 0%</v>
      </c>
      <c r="N507" s="6" t="str">
        <f aca="false">IF(AND(H507&gt;=Summary!$B$25,I507&gt;=Summary!$B$26,I507&lt;=Summary!$B$27,J507&gt;=Summary!$B$28,J507&lt;=Summary!$B$29,F507*J507&gt;1),"Yes","No")</f>
        <v>No</v>
      </c>
    </row>
    <row r="508" customFormat="false" ht="15" hidden="false" customHeight="false" outlineLevel="0" collapsed="false">
      <c r="A508" s="6" t="s">
        <v>148</v>
      </c>
      <c r="B508" s="45" t="n">
        <v>41634</v>
      </c>
      <c r="C508" s="6" t="s">
        <v>193</v>
      </c>
      <c r="D508" s="6" t="s">
        <v>179</v>
      </c>
      <c r="E508" s="6" t="s">
        <v>177</v>
      </c>
      <c r="F508" s="34" t="n">
        <v>0.28553181886673</v>
      </c>
      <c r="G508" s="34" t="n">
        <v>0.416039699055547</v>
      </c>
      <c r="H508" s="34" t="n">
        <v>-0.130507880188817</v>
      </c>
      <c r="I508" s="34" t="n">
        <v>-0.313690930180662</v>
      </c>
      <c r="J508" s="35" t="n">
        <v>2.4</v>
      </c>
      <c r="K508" s="6" t="n">
        <v>1</v>
      </c>
      <c r="L508" s="35" t="n">
        <v>1.4</v>
      </c>
      <c r="M508" s="6" t="str">
        <f aca="false">IF(I508&lt;=0,"Below 0%",IF(I508&lt;=0.05,"0-5%",IF(I508&lt;=0.1,"5-10%",IF(I508&lt;=0.2,"10-20%",IF(I508&lt;=0.4,"20-40%","Above 40%")))))</f>
        <v>Below 0%</v>
      </c>
      <c r="N508" s="6" t="str">
        <f aca="false">IF(AND(H508&gt;=Summary!$B$25,I508&gt;=Summary!$B$26,I508&lt;=Summary!$B$27,J508&gt;=Summary!$B$28,J508&lt;=Summary!$B$29,F508*J508&gt;1),"Yes","No")</f>
        <v>No</v>
      </c>
    </row>
    <row r="509" customFormat="false" ht="15" hidden="false" customHeight="false" outlineLevel="0" collapsed="false">
      <c r="A509" s="6" t="s">
        <v>148</v>
      </c>
      <c r="B509" s="45" t="n">
        <v>41634</v>
      </c>
      <c r="C509" s="6" t="s">
        <v>190</v>
      </c>
      <c r="D509" s="6" t="s">
        <v>175</v>
      </c>
      <c r="E509" s="6" t="s">
        <v>187</v>
      </c>
      <c r="F509" s="34" t="n">
        <v>0.856608688831329</v>
      </c>
      <c r="G509" s="34" t="n">
        <v>0.729202957457516</v>
      </c>
      <c r="H509" s="34" t="n">
        <v>0.127405731373814</v>
      </c>
      <c r="I509" s="34" t="n">
        <v>0.174719164357252</v>
      </c>
      <c r="J509" s="35" t="n">
        <v>1.36</v>
      </c>
      <c r="K509" s="6" t="n">
        <v>1</v>
      </c>
      <c r="L509" s="35" t="n">
        <v>0.36</v>
      </c>
      <c r="M509" s="6" t="str">
        <f aca="false">IF(I509&lt;=0,"Below 0%",IF(I509&lt;=0.05,"0-5%",IF(I509&lt;=0.1,"5-10%",IF(I509&lt;=0.2,"10-20%",IF(I509&lt;=0.4,"20-40%","Above 40%")))))</f>
        <v>10-20%</v>
      </c>
      <c r="N509" s="6" t="str">
        <f aca="false">IF(AND(H509&gt;=Summary!$B$25,I509&gt;=Summary!$B$26,I509&lt;=Summary!$B$27,J509&gt;=Summary!$B$28,J509&lt;=Summary!$B$29,F509*J509&gt;1),"Yes","No")</f>
        <v>No</v>
      </c>
    </row>
    <row r="510" customFormat="false" ht="15" hidden="false" customHeight="false" outlineLevel="0" collapsed="false">
      <c r="A510" s="6" t="s">
        <v>148</v>
      </c>
      <c r="B510" s="45" t="n">
        <v>41634</v>
      </c>
      <c r="C510" s="6" t="s">
        <v>190</v>
      </c>
      <c r="D510" s="6" t="s">
        <v>175</v>
      </c>
      <c r="E510" s="6" t="s">
        <v>174</v>
      </c>
      <c r="F510" s="34" t="n">
        <v>0.0842194557189941</v>
      </c>
      <c r="G510" s="34" t="n">
        <v>0.180312004025858</v>
      </c>
      <c r="H510" s="34" t="n">
        <v>-0.0960925483068643</v>
      </c>
      <c r="I510" s="34" t="n">
        <v>-0.532923744184462</v>
      </c>
      <c r="J510" s="35" t="n">
        <v>5.5</v>
      </c>
      <c r="K510" s="6" t="n">
        <v>0</v>
      </c>
      <c r="L510" s="35" t="n">
        <v>-1</v>
      </c>
      <c r="M510" s="6" t="str">
        <f aca="false">IF(I510&lt;=0,"Below 0%",IF(I510&lt;=0.05,"0-5%",IF(I510&lt;=0.1,"5-10%",IF(I510&lt;=0.2,"10-20%",IF(I510&lt;=0.4,"20-40%","Above 40%")))))</f>
        <v>Below 0%</v>
      </c>
      <c r="N510" s="6" t="str">
        <f aca="false">IF(AND(H510&gt;=Summary!$B$25,I510&gt;=Summary!$B$26,I510&lt;=Summary!$B$27,J510&gt;=Summary!$B$28,J510&lt;=Summary!$B$29,F510*J510&gt;1),"Yes","No")</f>
        <v>No</v>
      </c>
    </row>
    <row r="511" customFormat="false" ht="15" hidden="false" customHeight="false" outlineLevel="0" collapsed="false">
      <c r="A511" s="6" t="s">
        <v>148</v>
      </c>
      <c r="B511" s="45" t="n">
        <v>41634</v>
      </c>
      <c r="C511" s="6" t="s">
        <v>190</v>
      </c>
      <c r="D511" s="6" t="s">
        <v>175</v>
      </c>
      <c r="E511" s="6" t="s">
        <v>177</v>
      </c>
      <c r="F511" s="34" t="n">
        <v>0.0591718144714832</v>
      </c>
      <c r="G511" s="34" t="n">
        <v>0.090485038516626</v>
      </c>
      <c r="H511" s="34" t="n">
        <v>-0.0313132240451428</v>
      </c>
      <c r="I511" s="34" t="n">
        <v>-0.346059686313657</v>
      </c>
      <c r="J511" s="35" t="n">
        <v>10.96</v>
      </c>
      <c r="K511" s="6" t="n">
        <v>0</v>
      </c>
      <c r="L511" s="35" t="n">
        <v>-1</v>
      </c>
      <c r="M511" s="6" t="str">
        <f aca="false">IF(I511&lt;=0,"Below 0%",IF(I511&lt;=0.05,"0-5%",IF(I511&lt;=0.1,"5-10%",IF(I511&lt;=0.2,"10-20%",IF(I511&lt;=0.4,"20-40%","Above 40%")))))</f>
        <v>Below 0%</v>
      </c>
      <c r="N511" s="6" t="str">
        <f aca="false">IF(AND(H511&gt;=Summary!$B$25,I511&gt;=Summary!$B$26,I511&lt;=Summary!$B$27,J511&gt;=Summary!$B$28,J511&lt;=Summary!$B$29,F511*J511&gt;1),"Yes","No")</f>
        <v>No</v>
      </c>
    </row>
    <row r="512" customFormat="false" ht="15" hidden="false" customHeight="false" outlineLevel="0" collapsed="false">
      <c r="A512" s="6" t="s">
        <v>148</v>
      </c>
      <c r="B512" s="45" t="n">
        <v>41634</v>
      </c>
      <c r="C512" s="6" t="s">
        <v>173</v>
      </c>
      <c r="D512" s="6" t="s">
        <v>191</v>
      </c>
      <c r="E512" s="6" t="s">
        <v>187</v>
      </c>
      <c r="F512" s="34" t="n">
        <v>0.851548373699188</v>
      </c>
      <c r="G512" s="34" t="n">
        <v>0.717864547339323</v>
      </c>
      <c r="H512" s="34" t="n">
        <v>0.133683826359866</v>
      </c>
      <c r="I512" s="34" t="n">
        <v>0.186224304926812</v>
      </c>
      <c r="J512" s="35" t="n">
        <v>1.4</v>
      </c>
      <c r="K512" s="6" t="n">
        <v>0</v>
      </c>
      <c r="L512" s="35" t="n">
        <v>-1</v>
      </c>
      <c r="M512" s="6" t="str">
        <f aca="false">IF(I512&lt;=0,"Below 0%",IF(I512&lt;=0.05,"0-5%",IF(I512&lt;=0.1,"5-10%",IF(I512&lt;=0.2,"10-20%",IF(I512&lt;=0.4,"20-40%","Above 40%")))))</f>
        <v>10-20%</v>
      </c>
      <c r="N512" s="6" t="str">
        <f aca="false">IF(AND(H512&gt;=Summary!$B$25,I512&gt;=Summary!$B$26,I512&lt;=Summary!$B$27,J512&gt;=Summary!$B$28,J512&lt;=Summary!$B$29,F512*J512&gt;1),"Yes","No")</f>
        <v>No</v>
      </c>
    </row>
    <row r="513" customFormat="false" ht="15" hidden="false" customHeight="false" outlineLevel="0" collapsed="false">
      <c r="A513" s="6" t="s">
        <v>148</v>
      </c>
      <c r="B513" s="45" t="n">
        <v>41634</v>
      </c>
      <c r="C513" s="6" t="s">
        <v>173</v>
      </c>
      <c r="D513" s="6" t="s">
        <v>191</v>
      </c>
      <c r="E513" s="6" t="s">
        <v>174</v>
      </c>
      <c r="F513" s="34" t="n">
        <v>0.0746582373976708</v>
      </c>
      <c r="G513" s="34" t="n">
        <v>0.191430545957153</v>
      </c>
      <c r="H513" s="34" t="n">
        <v>-0.116772308559482</v>
      </c>
      <c r="I513" s="34" t="n">
        <v>-0.609998305002059</v>
      </c>
      <c r="J513" s="35" t="n">
        <v>5.25</v>
      </c>
      <c r="K513" s="6" t="n">
        <v>0</v>
      </c>
      <c r="L513" s="35" t="n">
        <v>-1</v>
      </c>
      <c r="M513" s="6" t="str">
        <f aca="false">IF(I513&lt;=0,"Below 0%",IF(I513&lt;=0.05,"0-5%",IF(I513&lt;=0.1,"5-10%",IF(I513&lt;=0.2,"10-20%",IF(I513&lt;=0.4,"20-40%","Above 40%")))))</f>
        <v>Below 0%</v>
      </c>
      <c r="N513" s="6" t="str">
        <f aca="false">IF(AND(H513&gt;=Summary!$B$25,I513&gt;=Summary!$B$26,I513&lt;=Summary!$B$27,J513&gt;=Summary!$B$28,J513&lt;=Summary!$B$29,F513*J513&gt;1),"Yes","No")</f>
        <v>No</v>
      </c>
    </row>
    <row r="514" customFormat="false" ht="15" hidden="false" customHeight="false" outlineLevel="0" collapsed="false">
      <c r="A514" s="6" t="s">
        <v>148</v>
      </c>
      <c r="B514" s="45" t="n">
        <v>41634</v>
      </c>
      <c r="C514" s="6" t="s">
        <v>173</v>
      </c>
      <c r="D514" s="6" t="s">
        <v>191</v>
      </c>
      <c r="E514" s="6" t="s">
        <v>177</v>
      </c>
      <c r="F514" s="34" t="n">
        <v>0.0737934410572052</v>
      </c>
      <c r="G514" s="34" t="n">
        <v>0.0907049067035245</v>
      </c>
      <c r="H514" s="34" t="n">
        <v>-0.0169114656463193</v>
      </c>
      <c r="I514" s="34" t="n">
        <v>-0.186444882211231</v>
      </c>
      <c r="J514" s="35" t="n">
        <v>11.08</v>
      </c>
      <c r="K514" s="6" t="n">
        <v>1</v>
      </c>
      <c r="L514" s="35" t="n">
        <v>10.08</v>
      </c>
      <c r="M514" s="6" t="str">
        <f aca="false">IF(I514&lt;=0,"Below 0%",IF(I514&lt;=0.05,"0-5%",IF(I514&lt;=0.1,"5-10%",IF(I514&lt;=0.2,"10-20%",IF(I514&lt;=0.4,"20-40%","Above 40%")))))</f>
        <v>Below 0%</v>
      </c>
      <c r="N514" s="6" t="str">
        <f aca="false">IF(AND(H514&gt;=Summary!$B$25,I514&gt;=Summary!$B$26,I514&lt;=Summary!$B$27,J514&gt;=Summary!$B$28,J514&lt;=Summary!$B$29,F514*J514&gt;1),"Yes","No")</f>
        <v>No</v>
      </c>
    </row>
    <row r="515" customFormat="false" ht="15" hidden="false" customHeight="false" outlineLevel="0" collapsed="false">
      <c r="A515" s="6" t="s">
        <v>148</v>
      </c>
      <c r="B515" s="45" t="n">
        <v>41634</v>
      </c>
      <c r="C515" s="6" t="s">
        <v>186</v>
      </c>
      <c r="D515" s="6" t="s">
        <v>176</v>
      </c>
      <c r="E515" s="6" t="s">
        <v>187</v>
      </c>
      <c r="F515" s="34" t="n">
        <v>0.309291541576386</v>
      </c>
      <c r="G515" s="34" t="n">
        <v>0.142720505676384</v>
      </c>
      <c r="H515" s="34" t="n">
        <v>0.166571035900002</v>
      </c>
      <c r="I515" s="34" t="n">
        <v>1.16711354903477</v>
      </c>
      <c r="J515" s="35" t="n">
        <v>7</v>
      </c>
      <c r="K515" s="6" t="n">
        <v>0</v>
      </c>
      <c r="L515" s="35" t="n">
        <v>-1</v>
      </c>
      <c r="M515" s="6" t="str">
        <f aca="false">IF(I515&lt;=0,"Below 0%",IF(I515&lt;=0.05,"0-5%",IF(I515&lt;=0.1,"5-10%",IF(I515&lt;=0.2,"10-20%",IF(I515&lt;=0.4,"20-40%","Above 40%")))))</f>
        <v>Above 40%</v>
      </c>
      <c r="N515" s="6" t="str">
        <f aca="false">IF(AND(H515&gt;=Summary!$B$25,I515&gt;=Summary!$B$26,I515&lt;=Summary!$B$27,J515&gt;=Summary!$B$28,J515&lt;=Summary!$B$29,F515*J515&gt;1),"Yes","No")</f>
        <v>No</v>
      </c>
    </row>
    <row r="516" customFormat="false" ht="15" hidden="false" customHeight="false" outlineLevel="0" collapsed="false">
      <c r="A516" s="6" t="s">
        <v>148</v>
      </c>
      <c r="B516" s="45" t="n">
        <v>41634</v>
      </c>
      <c r="C516" s="6" t="s">
        <v>186</v>
      </c>
      <c r="D516" s="6" t="s">
        <v>176</v>
      </c>
      <c r="E516" s="6" t="s">
        <v>174</v>
      </c>
      <c r="F516" s="34" t="n">
        <v>0.19437775015831</v>
      </c>
      <c r="G516" s="34" t="n">
        <v>0.232877281989437</v>
      </c>
      <c r="H516" s="34" t="n">
        <v>-0.0384995318311274</v>
      </c>
      <c r="I516" s="34" t="n">
        <v>-0.1653211146327</v>
      </c>
      <c r="J516" s="35" t="n">
        <v>4.29</v>
      </c>
      <c r="K516" s="6" t="n">
        <v>0</v>
      </c>
      <c r="L516" s="35" t="n">
        <v>-1</v>
      </c>
      <c r="M516" s="6" t="str">
        <f aca="false">IF(I516&lt;=0,"Below 0%",IF(I516&lt;=0.05,"0-5%",IF(I516&lt;=0.1,"5-10%",IF(I516&lt;=0.2,"10-20%",IF(I516&lt;=0.4,"20-40%","Above 40%")))))</f>
        <v>Below 0%</v>
      </c>
      <c r="N516" s="6" t="str">
        <f aca="false">IF(AND(H516&gt;=Summary!$B$25,I516&gt;=Summary!$B$26,I516&lt;=Summary!$B$27,J516&gt;=Summary!$B$28,J516&lt;=Summary!$B$29,F516*J516&gt;1),"Yes","No")</f>
        <v>No</v>
      </c>
    </row>
    <row r="517" customFormat="false" ht="15" hidden="false" customHeight="false" outlineLevel="0" collapsed="false">
      <c r="A517" s="6" t="s">
        <v>148</v>
      </c>
      <c r="B517" s="45" t="n">
        <v>41634</v>
      </c>
      <c r="C517" s="6" t="s">
        <v>186</v>
      </c>
      <c r="D517" s="6" t="s">
        <v>176</v>
      </c>
      <c r="E517" s="6" t="s">
        <v>177</v>
      </c>
      <c r="F517" s="34" t="n">
        <v>0.496330678462982</v>
      </c>
      <c r="G517" s="34" t="n">
        <v>0.624402212334179</v>
      </c>
      <c r="H517" s="34" t="n">
        <v>-0.128071533871197</v>
      </c>
      <c r="I517" s="34" t="n">
        <v>-0.205110634365679</v>
      </c>
      <c r="J517" s="35" t="n">
        <v>1.6</v>
      </c>
      <c r="K517" s="6" t="n">
        <v>1</v>
      </c>
      <c r="L517" s="35" t="n">
        <v>0.6</v>
      </c>
      <c r="M517" s="6" t="str">
        <f aca="false">IF(I517&lt;=0,"Below 0%",IF(I517&lt;=0.05,"0-5%",IF(I517&lt;=0.1,"5-10%",IF(I517&lt;=0.2,"10-20%",IF(I517&lt;=0.4,"20-40%","Above 40%")))))</f>
        <v>Below 0%</v>
      </c>
      <c r="N517" s="6" t="str">
        <f aca="false">IF(AND(H517&gt;=Summary!$B$25,I517&gt;=Summary!$B$26,I517&lt;=Summary!$B$27,J517&gt;=Summary!$B$28,J517&lt;=Summary!$B$29,F517*J517&gt;1),"Yes","No")</f>
        <v>No</v>
      </c>
    </row>
    <row r="518" customFormat="false" ht="15" hidden="false" customHeight="false" outlineLevel="0" collapsed="false">
      <c r="A518" s="6" t="s">
        <v>148</v>
      </c>
      <c r="B518" s="45" t="n">
        <v>41634</v>
      </c>
      <c r="C518" s="6" t="s">
        <v>194</v>
      </c>
      <c r="D518" s="6" t="s">
        <v>183</v>
      </c>
      <c r="E518" s="6" t="s">
        <v>187</v>
      </c>
      <c r="F518" s="34" t="n">
        <v>0.455613732337952</v>
      </c>
      <c r="G518" s="34" t="n">
        <v>0.555409836065574</v>
      </c>
      <c r="H518" s="34" t="n">
        <v>-0.0997961037276222</v>
      </c>
      <c r="I518" s="34" t="n">
        <v>-0.179680115920453</v>
      </c>
      <c r="J518" s="35" t="n">
        <v>1.8</v>
      </c>
      <c r="K518" s="6" t="n">
        <v>1</v>
      </c>
      <c r="L518" s="35" t="n">
        <v>0.8</v>
      </c>
      <c r="M518" s="6" t="str">
        <f aca="false">IF(I518&lt;=0,"Below 0%",IF(I518&lt;=0.05,"0-5%",IF(I518&lt;=0.1,"5-10%",IF(I518&lt;=0.2,"10-20%",IF(I518&lt;=0.4,"20-40%","Above 40%")))))</f>
        <v>Below 0%</v>
      </c>
      <c r="N518" s="6" t="str">
        <f aca="false">IF(AND(H518&gt;=Summary!$B$25,I518&gt;=Summary!$B$26,I518&lt;=Summary!$B$27,J518&gt;=Summary!$B$28,J518&lt;=Summary!$B$29,F518*J518&gt;1),"Yes","No")</f>
        <v>No</v>
      </c>
    </row>
    <row r="519" customFormat="false" ht="15" hidden="false" customHeight="false" outlineLevel="0" collapsed="false">
      <c r="A519" s="6" t="s">
        <v>148</v>
      </c>
      <c r="B519" s="45" t="n">
        <v>41634</v>
      </c>
      <c r="C519" s="6" t="s">
        <v>194</v>
      </c>
      <c r="D519" s="6" t="s">
        <v>183</v>
      </c>
      <c r="E519" s="6" t="s">
        <v>174</v>
      </c>
      <c r="F519" s="34" t="n">
        <v>0.251551806926727</v>
      </c>
      <c r="G519" s="34" t="n">
        <v>0.238032786885246</v>
      </c>
      <c r="H519" s="34" t="n">
        <v>0.0135190200414814</v>
      </c>
      <c r="I519" s="34" t="n">
        <v>0.0567947811660032</v>
      </c>
      <c r="J519" s="35" t="n">
        <v>4.2</v>
      </c>
      <c r="K519" s="6" t="n">
        <v>0</v>
      </c>
      <c r="L519" s="35" t="n">
        <v>-1</v>
      </c>
      <c r="M519" s="6" t="str">
        <f aca="false">IF(I519&lt;=0,"Below 0%",IF(I519&lt;=0.05,"0-5%",IF(I519&lt;=0.1,"5-10%",IF(I519&lt;=0.2,"10-20%",IF(I519&lt;=0.4,"20-40%","Above 40%")))))</f>
        <v>5-10%</v>
      </c>
      <c r="N519" s="6" t="str">
        <f aca="false">IF(AND(H519&gt;=Summary!$B$25,I519&gt;=Summary!$B$26,I519&lt;=Summary!$B$27,J519&gt;=Summary!$B$28,J519&lt;=Summary!$B$29,F519*J519&gt;1),"Yes","No")</f>
        <v>No</v>
      </c>
    </row>
    <row r="520" customFormat="false" ht="15" hidden="false" customHeight="false" outlineLevel="0" collapsed="false">
      <c r="A520" s="6" t="s">
        <v>148</v>
      </c>
      <c r="B520" s="45" t="n">
        <v>41634</v>
      </c>
      <c r="C520" s="6" t="s">
        <v>194</v>
      </c>
      <c r="D520" s="6" t="s">
        <v>183</v>
      </c>
      <c r="E520" s="6" t="s">
        <v>177</v>
      </c>
      <c r="F520" s="34" t="n">
        <v>0.292834460735321</v>
      </c>
      <c r="G520" s="34" t="n">
        <v>0.20655737704918</v>
      </c>
      <c r="H520" s="34" t="n">
        <v>0.0862770836861407</v>
      </c>
      <c r="I520" s="34" t="n">
        <v>0.417690643242427</v>
      </c>
      <c r="J520" s="35" t="n">
        <v>4.84</v>
      </c>
      <c r="K520" s="6" t="n">
        <v>0</v>
      </c>
      <c r="L520" s="35" t="n">
        <v>-1</v>
      </c>
      <c r="M520" s="6" t="str">
        <f aca="false">IF(I520&lt;=0,"Below 0%",IF(I520&lt;=0.05,"0-5%",IF(I520&lt;=0.1,"5-10%",IF(I520&lt;=0.2,"10-20%",IF(I520&lt;=0.4,"20-40%","Above 40%")))))</f>
        <v>Above 40%</v>
      </c>
      <c r="N520" s="6" t="str">
        <f aca="false">IF(AND(H520&gt;=Summary!$B$25,I520&gt;=Summary!$B$26,I520&lt;=Summary!$B$27,J520&gt;=Summary!$B$28,J520&lt;=Summary!$B$29,F520*J520&gt;1),"Yes","No")</f>
        <v>No</v>
      </c>
    </row>
    <row r="521" customFormat="false" ht="15" hidden="false" customHeight="false" outlineLevel="0" collapsed="false">
      <c r="A521" s="6" t="s">
        <v>148</v>
      </c>
      <c r="B521" s="45" t="n">
        <v>41634</v>
      </c>
      <c r="C521" s="6" t="s">
        <v>188</v>
      </c>
      <c r="D521" s="6" t="s">
        <v>192</v>
      </c>
      <c r="E521" s="6" t="s">
        <v>187</v>
      </c>
      <c r="F521" s="34" t="n">
        <v>0.575985729694367</v>
      </c>
      <c r="G521" s="34" t="n">
        <v>0.555260361317747</v>
      </c>
      <c r="H521" s="34" t="n">
        <v>0.0207253683766193</v>
      </c>
      <c r="I521" s="34" t="n">
        <v>0.0373254959663134</v>
      </c>
      <c r="J521" s="35" t="n">
        <v>1.8</v>
      </c>
      <c r="K521" s="6" t="n">
        <v>1</v>
      </c>
      <c r="L521" s="35" t="n">
        <v>0.8</v>
      </c>
      <c r="M521" s="6" t="str">
        <f aca="false">IF(I521&lt;=0,"Below 0%",IF(I521&lt;=0.05,"0-5%",IF(I521&lt;=0.1,"5-10%",IF(I521&lt;=0.2,"10-20%",IF(I521&lt;=0.4,"20-40%","Above 40%")))))</f>
        <v>0-5%</v>
      </c>
      <c r="N521" s="6" t="str">
        <f aca="false">IF(AND(H521&gt;=Summary!$B$25,I521&gt;=Summary!$B$26,I521&lt;=Summary!$B$27,J521&gt;=Summary!$B$28,J521&lt;=Summary!$B$29,F521*J521&gt;1),"Yes","No")</f>
        <v>No</v>
      </c>
    </row>
    <row r="522" customFormat="false" ht="15" hidden="false" customHeight="false" outlineLevel="0" collapsed="false">
      <c r="A522" s="6" t="s">
        <v>148</v>
      </c>
      <c r="B522" s="45" t="n">
        <v>41634</v>
      </c>
      <c r="C522" s="6" t="s">
        <v>188</v>
      </c>
      <c r="D522" s="6" t="s">
        <v>192</v>
      </c>
      <c r="E522" s="6" t="s">
        <v>174</v>
      </c>
      <c r="F522" s="34" t="n">
        <v>0.276523262262344</v>
      </c>
      <c r="G522" s="34" t="n">
        <v>0.263018065887354</v>
      </c>
      <c r="H522" s="34" t="n">
        <v>0.0135051963749905</v>
      </c>
      <c r="I522" s="34" t="n">
        <v>0.0513470294499638</v>
      </c>
      <c r="J522" s="35" t="n">
        <v>3.8</v>
      </c>
      <c r="K522" s="6" t="n">
        <v>0</v>
      </c>
      <c r="L522" s="35" t="n">
        <v>-1</v>
      </c>
      <c r="M522" s="6" t="str">
        <f aca="false">IF(I522&lt;=0,"Below 0%",IF(I522&lt;=0.05,"0-5%",IF(I522&lt;=0.1,"5-10%",IF(I522&lt;=0.2,"10-20%",IF(I522&lt;=0.4,"20-40%","Above 40%")))))</f>
        <v>5-10%</v>
      </c>
      <c r="N522" s="6" t="str">
        <f aca="false">IF(AND(H522&gt;=Summary!$B$25,I522&gt;=Summary!$B$26,I522&lt;=Summary!$B$27,J522&gt;=Summary!$B$28,J522&lt;=Summary!$B$29,F522*J522&gt;1),"Yes","No")</f>
        <v>No</v>
      </c>
    </row>
    <row r="523" customFormat="false" ht="15" hidden="false" customHeight="false" outlineLevel="0" collapsed="false">
      <c r="A523" s="6" t="s">
        <v>148</v>
      </c>
      <c r="B523" s="45" t="n">
        <v>41634</v>
      </c>
      <c r="C523" s="6" t="s">
        <v>188</v>
      </c>
      <c r="D523" s="6" t="s">
        <v>192</v>
      </c>
      <c r="E523" s="6" t="s">
        <v>177</v>
      </c>
      <c r="F523" s="34" t="n">
        <v>0.147491008043289</v>
      </c>
      <c r="G523" s="34" t="n">
        <v>0.181721572794899</v>
      </c>
      <c r="H523" s="34" t="n">
        <v>-0.0342305647516099</v>
      </c>
      <c r="I523" s="34" t="n">
        <v>-0.188368195504473</v>
      </c>
      <c r="J523" s="35" t="n">
        <v>5.5</v>
      </c>
      <c r="K523" s="6" t="n">
        <v>0</v>
      </c>
      <c r="L523" s="35" t="n">
        <v>-1</v>
      </c>
      <c r="M523" s="6" t="str">
        <f aca="false">IF(I523&lt;=0,"Below 0%",IF(I523&lt;=0.05,"0-5%",IF(I523&lt;=0.1,"5-10%",IF(I523&lt;=0.2,"10-20%",IF(I523&lt;=0.4,"20-40%","Above 40%")))))</f>
        <v>Below 0%</v>
      </c>
      <c r="N523" s="6" t="str">
        <f aca="false">IF(AND(H523&gt;=Summary!$B$25,I523&gt;=Summary!$B$26,I523&lt;=Summary!$B$27,J523&gt;=Summary!$B$28,J523&lt;=Summary!$B$29,F523*J523&gt;1),"Yes","No")</f>
        <v>No</v>
      </c>
    </row>
    <row r="524" customFormat="false" ht="15" hidden="false" customHeight="false" outlineLevel="0" collapsed="false">
      <c r="A524" s="6" t="s">
        <v>148</v>
      </c>
      <c r="B524" s="45" t="n">
        <v>41634</v>
      </c>
      <c r="C524" s="6" t="s">
        <v>172</v>
      </c>
      <c r="D524" s="6" t="s">
        <v>184</v>
      </c>
      <c r="E524" s="6" t="s">
        <v>187</v>
      </c>
      <c r="F524" s="34" t="n">
        <v>0.378356605768204</v>
      </c>
      <c r="G524" s="34" t="n">
        <v>0.471167369901547</v>
      </c>
      <c r="H524" s="34" t="n">
        <v>-0.0928107641333434</v>
      </c>
      <c r="I524" s="34" t="n">
        <v>-0.19698045760838</v>
      </c>
      <c r="J524" s="35" t="n">
        <v>2.1</v>
      </c>
      <c r="K524" s="6" t="n">
        <v>0</v>
      </c>
      <c r="L524" s="35" t="n">
        <v>-1</v>
      </c>
      <c r="M524" s="6" t="str">
        <f aca="false">IF(I524&lt;=0,"Below 0%",IF(I524&lt;=0.05,"0-5%",IF(I524&lt;=0.1,"5-10%",IF(I524&lt;=0.2,"10-20%",IF(I524&lt;=0.4,"20-40%","Above 40%")))))</f>
        <v>Below 0%</v>
      </c>
      <c r="N524" s="6" t="str">
        <f aca="false">IF(AND(H524&gt;=Summary!$B$25,I524&gt;=Summary!$B$26,I524&lt;=Summary!$B$27,J524&gt;=Summary!$B$28,J524&lt;=Summary!$B$29,F524*J524&gt;1),"Yes","No")</f>
        <v>No</v>
      </c>
    </row>
    <row r="525" customFormat="false" ht="15" hidden="false" customHeight="false" outlineLevel="0" collapsed="false">
      <c r="A525" s="6" t="s">
        <v>148</v>
      </c>
      <c r="B525" s="45" t="n">
        <v>41634</v>
      </c>
      <c r="C525" s="6" t="s">
        <v>172</v>
      </c>
      <c r="D525" s="6" t="s">
        <v>184</v>
      </c>
      <c r="E525" s="6" t="s">
        <v>174</v>
      </c>
      <c r="F525" s="34" t="n">
        <v>0.293267130851746</v>
      </c>
      <c r="G525" s="34" t="n">
        <v>0.282700421940928</v>
      </c>
      <c r="H525" s="34" t="n">
        <v>0.0105667089108174</v>
      </c>
      <c r="I525" s="34" t="n">
        <v>0.0373777613711002</v>
      </c>
      <c r="J525" s="35" t="n">
        <v>3.5</v>
      </c>
      <c r="K525" s="6" t="n">
        <v>0</v>
      </c>
      <c r="L525" s="35" t="n">
        <v>-1</v>
      </c>
      <c r="M525" s="6" t="str">
        <f aca="false">IF(I525&lt;=0,"Below 0%",IF(I525&lt;=0.05,"0-5%",IF(I525&lt;=0.1,"5-10%",IF(I525&lt;=0.2,"10-20%",IF(I525&lt;=0.4,"20-40%","Above 40%")))))</f>
        <v>0-5%</v>
      </c>
      <c r="N525" s="6" t="str">
        <f aca="false">IF(AND(H525&gt;=Summary!$B$25,I525&gt;=Summary!$B$26,I525&lt;=Summary!$B$27,J525&gt;=Summary!$B$28,J525&lt;=Summary!$B$29,F525*J525&gt;1),"Yes","No")</f>
        <v>No</v>
      </c>
    </row>
    <row r="526" customFormat="false" ht="15" hidden="false" customHeight="false" outlineLevel="0" collapsed="false">
      <c r="A526" s="6" t="s">
        <v>148</v>
      </c>
      <c r="B526" s="45" t="n">
        <v>41634</v>
      </c>
      <c r="C526" s="6" t="s">
        <v>172</v>
      </c>
      <c r="D526" s="6" t="s">
        <v>184</v>
      </c>
      <c r="E526" s="6" t="s">
        <v>177</v>
      </c>
      <c r="F526" s="34" t="n">
        <v>0.328376233577728</v>
      </c>
      <c r="G526" s="34" t="n">
        <v>0.246132208157525</v>
      </c>
      <c r="H526" s="34" t="n">
        <v>0.0822440254202036</v>
      </c>
      <c r="I526" s="34" t="n">
        <v>0.334145726135799</v>
      </c>
      <c r="J526" s="35" t="n">
        <v>4.02</v>
      </c>
      <c r="K526" s="6" t="n">
        <v>1</v>
      </c>
      <c r="L526" s="35" t="n">
        <v>3.02</v>
      </c>
      <c r="M526" s="6" t="str">
        <f aca="false">IF(I526&lt;=0,"Below 0%",IF(I526&lt;=0.05,"0-5%",IF(I526&lt;=0.1,"5-10%",IF(I526&lt;=0.2,"10-20%",IF(I526&lt;=0.4,"20-40%","Above 40%")))))</f>
        <v>20-40%</v>
      </c>
      <c r="N526" s="6" t="str">
        <f aca="false">IF(AND(H526&gt;=Summary!$B$25,I526&gt;=Summary!$B$26,I526&lt;=Summary!$B$27,J526&gt;=Summary!$B$28,J526&lt;=Summary!$B$29,F526*J526&gt;1),"Yes","No")</f>
        <v>Yes</v>
      </c>
    </row>
    <row r="527" customFormat="false" ht="15" hidden="false" customHeight="false" outlineLevel="0" collapsed="false">
      <c r="A527" s="6" t="s">
        <v>148</v>
      </c>
      <c r="B527" s="45" t="n">
        <v>41634</v>
      </c>
      <c r="C527" s="6" t="s">
        <v>181</v>
      </c>
      <c r="D527" s="6" t="s">
        <v>178</v>
      </c>
      <c r="E527" s="6" t="s">
        <v>187</v>
      </c>
      <c r="F527" s="34" t="n">
        <v>0.614803671836853</v>
      </c>
      <c r="G527" s="34" t="n">
        <v>0.640270827200471</v>
      </c>
      <c r="H527" s="34" t="n">
        <v>-0.025467155363618</v>
      </c>
      <c r="I527" s="34" t="n">
        <v>-0.0397755985150392</v>
      </c>
      <c r="J527" s="35" t="n">
        <v>1.56</v>
      </c>
      <c r="K527" s="6" t="n">
        <v>0</v>
      </c>
      <c r="L527" s="35" t="n">
        <v>-1</v>
      </c>
      <c r="M527" s="6" t="str">
        <f aca="false">IF(I527&lt;=0,"Below 0%",IF(I527&lt;=0.05,"0-5%",IF(I527&lt;=0.1,"5-10%",IF(I527&lt;=0.2,"10-20%",IF(I527&lt;=0.4,"20-40%","Above 40%")))))</f>
        <v>Below 0%</v>
      </c>
      <c r="N527" s="6" t="str">
        <f aca="false">IF(AND(H527&gt;=Summary!$B$25,I527&gt;=Summary!$B$26,I527&lt;=Summary!$B$27,J527&gt;=Summary!$B$28,J527&lt;=Summary!$B$29,F527*J527&gt;1),"Yes","No")</f>
        <v>No</v>
      </c>
    </row>
    <row r="528" customFormat="false" ht="15" hidden="false" customHeight="false" outlineLevel="0" collapsed="false">
      <c r="A528" s="6" t="s">
        <v>148</v>
      </c>
      <c r="B528" s="45" t="n">
        <v>41634</v>
      </c>
      <c r="C528" s="6" t="s">
        <v>181</v>
      </c>
      <c r="D528" s="6" t="s">
        <v>178</v>
      </c>
      <c r="E528" s="6" t="s">
        <v>174</v>
      </c>
      <c r="F528" s="34" t="n">
        <v>0.130779594182968</v>
      </c>
      <c r="G528" s="34" t="n">
        <v>0.221960553429497</v>
      </c>
      <c r="H528" s="34" t="n">
        <v>-0.0911809592465285</v>
      </c>
      <c r="I528" s="34" t="n">
        <v>-0.410798035226071</v>
      </c>
      <c r="J528" s="35" t="n">
        <v>4.5</v>
      </c>
      <c r="K528" s="6" t="n">
        <v>1</v>
      </c>
      <c r="L528" s="35" t="n">
        <v>3.5</v>
      </c>
      <c r="M528" s="6" t="str">
        <f aca="false">IF(I528&lt;=0,"Below 0%",IF(I528&lt;=0.05,"0-5%",IF(I528&lt;=0.1,"5-10%",IF(I528&lt;=0.2,"10-20%",IF(I528&lt;=0.4,"20-40%","Above 40%")))))</f>
        <v>Below 0%</v>
      </c>
      <c r="N528" s="6" t="str">
        <f aca="false">IF(AND(H528&gt;=Summary!$B$25,I528&gt;=Summary!$B$26,I528&lt;=Summary!$B$27,J528&gt;=Summary!$B$28,J528&lt;=Summary!$B$29,F528*J528&gt;1),"Yes","No")</f>
        <v>No</v>
      </c>
    </row>
    <row r="529" customFormat="false" ht="15" hidden="false" customHeight="false" outlineLevel="0" collapsed="false">
      <c r="A529" s="6" t="s">
        <v>148</v>
      </c>
      <c r="B529" s="45" t="n">
        <v>41634</v>
      </c>
      <c r="C529" s="6" t="s">
        <v>181</v>
      </c>
      <c r="D529" s="6" t="s">
        <v>178</v>
      </c>
      <c r="E529" s="6" t="s">
        <v>177</v>
      </c>
      <c r="F529" s="34" t="n">
        <v>0.254416733980179</v>
      </c>
      <c r="G529" s="34" t="n">
        <v>0.137768619370032</v>
      </c>
      <c r="H529" s="34" t="n">
        <v>0.116648114610146</v>
      </c>
      <c r="I529" s="34" t="n">
        <v>0.846695823356127</v>
      </c>
      <c r="J529" s="35" t="n">
        <v>7.25</v>
      </c>
      <c r="K529" s="6" t="n">
        <v>0</v>
      </c>
      <c r="L529" s="35" t="n">
        <v>-1</v>
      </c>
      <c r="M529" s="6" t="str">
        <f aca="false">IF(I529&lt;=0,"Below 0%",IF(I529&lt;=0.05,"0-5%",IF(I529&lt;=0.1,"5-10%",IF(I529&lt;=0.2,"10-20%",IF(I529&lt;=0.4,"20-40%","Above 40%")))))</f>
        <v>Above 40%</v>
      </c>
      <c r="N529" s="6" t="str">
        <f aca="false">IF(AND(H529&gt;=Summary!$B$25,I529&gt;=Summary!$B$26,I529&lt;=Summary!$B$27,J529&gt;=Summary!$B$28,J529&lt;=Summary!$B$29,F529*J529&gt;1),"Yes","No")</f>
        <v>No</v>
      </c>
    </row>
    <row r="530" customFormat="false" ht="15" hidden="false" customHeight="false" outlineLevel="0" collapsed="false">
      <c r="A530" s="6" t="s">
        <v>148</v>
      </c>
      <c r="B530" s="45" t="n">
        <v>41634</v>
      </c>
      <c r="C530" s="6" t="s">
        <v>189</v>
      </c>
      <c r="D530" s="6" t="s">
        <v>185</v>
      </c>
      <c r="E530" s="6" t="s">
        <v>187</v>
      </c>
      <c r="F530" s="34" t="n">
        <v>0.16449585556984</v>
      </c>
      <c r="G530" s="34" t="n">
        <v>0.153622992848469</v>
      </c>
      <c r="H530" s="34" t="n">
        <v>0.010872862721371</v>
      </c>
      <c r="I530" s="34" t="n">
        <v>0.0707762719614231</v>
      </c>
      <c r="J530" s="35" t="n">
        <v>6.5</v>
      </c>
      <c r="K530" s="6" t="n">
        <v>0</v>
      </c>
      <c r="L530" s="35" t="n">
        <v>-1</v>
      </c>
      <c r="M530" s="6" t="str">
        <f aca="false">IF(I530&lt;=0,"Below 0%",IF(I530&lt;=0.05,"0-5%",IF(I530&lt;=0.1,"5-10%",IF(I530&lt;=0.2,"10-20%",IF(I530&lt;=0.4,"20-40%","Above 40%")))))</f>
        <v>5-10%</v>
      </c>
      <c r="N530" s="6" t="str">
        <f aca="false">IF(AND(H530&gt;=Summary!$B$25,I530&gt;=Summary!$B$26,I530&lt;=Summary!$B$27,J530&gt;=Summary!$B$28,J530&lt;=Summary!$B$29,F530*J530&gt;1),"Yes","No")</f>
        <v>No</v>
      </c>
    </row>
    <row r="531" customFormat="false" ht="15" hidden="false" customHeight="false" outlineLevel="0" collapsed="false">
      <c r="A531" s="6" t="s">
        <v>148</v>
      </c>
      <c r="B531" s="45" t="n">
        <v>41634</v>
      </c>
      <c r="C531" s="6" t="s">
        <v>189</v>
      </c>
      <c r="D531" s="6" t="s">
        <v>185</v>
      </c>
      <c r="E531" s="6" t="s">
        <v>174</v>
      </c>
      <c r="F531" s="34" t="n">
        <v>0.165221273899078</v>
      </c>
      <c r="G531" s="34" t="n">
        <v>0.241195520172716</v>
      </c>
      <c r="H531" s="34" t="n">
        <v>-0.0759742462736379</v>
      </c>
      <c r="I531" s="34" t="n">
        <v>-0.314990287627374</v>
      </c>
      <c r="J531" s="35" t="n">
        <v>4.14</v>
      </c>
      <c r="K531" s="6" t="n">
        <v>0</v>
      </c>
      <c r="L531" s="35" t="n">
        <v>-1</v>
      </c>
      <c r="M531" s="6" t="str">
        <f aca="false">IF(I531&lt;=0,"Below 0%",IF(I531&lt;=0.05,"0-5%",IF(I531&lt;=0.1,"5-10%",IF(I531&lt;=0.2,"10-20%",IF(I531&lt;=0.4,"20-40%","Above 40%")))))</f>
        <v>Below 0%</v>
      </c>
      <c r="N531" s="6" t="str">
        <f aca="false">IF(AND(H531&gt;=Summary!$B$25,I531&gt;=Summary!$B$26,I531&lt;=Summary!$B$27,J531&gt;=Summary!$B$28,J531&lt;=Summary!$B$29,F531*J531&gt;1),"Yes","No")</f>
        <v>No</v>
      </c>
    </row>
    <row r="532" customFormat="false" ht="15" hidden="false" customHeight="false" outlineLevel="0" collapsed="false">
      <c r="A532" s="6" t="s">
        <v>148</v>
      </c>
      <c r="B532" s="45" t="n">
        <v>41634</v>
      </c>
      <c r="C532" s="6" t="s">
        <v>189</v>
      </c>
      <c r="D532" s="6" t="s">
        <v>185</v>
      </c>
      <c r="E532" s="6" t="s">
        <v>177</v>
      </c>
      <c r="F532" s="34" t="n">
        <v>0.67028284072876</v>
      </c>
      <c r="G532" s="34" t="n">
        <v>0.605181486978815</v>
      </c>
      <c r="H532" s="34" t="n">
        <v>0.0651013537499444</v>
      </c>
      <c r="I532" s="34" t="n">
        <v>0.10757327372148</v>
      </c>
      <c r="J532" s="35" t="n">
        <v>1.65</v>
      </c>
      <c r="K532" s="6" t="n">
        <v>1</v>
      </c>
      <c r="L532" s="35" t="n">
        <v>0.65</v>
      </c>
      <c r="M532" s="6" t="str">
        <f aca="false">IF(I532&lt;=0,"Below 0%",IF(I532&lt;=0.05,"0-5%",IF(I532&lt;=0.1,"5-10%",IF(I532&lt;=0.2,"10-20%",IF(I532&lt;=0.4,"20-40%","Above 40%")))))</f>
        <v>10-20%</v>
      </c>
      <c r="N532" s="6" t="str">
        <f aca="false">IF(AND(H532&gt;=Summary!$B$25,I532&gt;=Summary!$B$26,I532&lt;=Summary!$B$27,J532&gt;=Summary!$B$28,J532&lt;=Summary!$B$29,F532*J532&gt;1),"Yes","No")</f>
        <v>No</v>
      </c>
    </row>
    <row r="533" customFormat="false" ht="15" hidden="false" customHeight="false" outlineLevel="0" collapsed="false">
      <c r="A533" s="6" t="s">
        <v>148</v>
      </c>
      <c r="B533" s="45" t="n">
        <v>41636</v>
      </c>
      <c r="C533" s="6" t="s">
        <v>182</v>
      </c>
      <c r="D533" s="6" t="s">
        <v>175</v>
      </c>
      <c r="E533" s="6" t="s">
        <v>187</v>
      </c>
      <c r="F533" s="34" t="n">
        <v>0.467575311660767</v>
      </c>
      <c r="G533" s="34" t="n">
        <v>0.330466739075449</v>
      </c>
      <c r="H533" s="34" t="n">
        <v>0.137108572585318</v>
      </c>
      <c r="I533" s="34" t="n">
        <v>0.414893713566781</v>
      </c>
      <c r="J533" s="35" t="n">
        <v>3</v>
      </c>
      <c r="K533" s="6" t="n">
        <v>0</v>
      </c>
      <c r="L533" s="35" t="n">
        <v>-1</v>
      </c>
      <c r="M533" s="6" t="str">
        <f aca="false">IF(I533&lt;=0,"Below 0%",IF(I533&lt;=0.05,"0-5%",IF(I533&lt;=0.1,"5-10%",IF(I533&lt;=0.2,"10-20%",IF(I533&lt;=0.4,"20-40%","Above 40%")))))</f>
        <v>Above 40%</v>
      </c>
      <c r="N533" s="6" t="str">
        <f aca="false">IF(AND(H533&gt;=Summary!$B$25,I533&gt;=Summary!$B$26,I533&lt;=Summary!$B$27,J533&gt;=Summary!$B$28,J533&lt;=Summary!$B$29,F533*J533&gt;1),"Yes","No")</f>
        <v>No</v>
      </c>
    </row>
    <row r="534" customFormat="false" ht="15" hidden="false" customHeight="false" outlineLevel="0" collapsed="false">
      <c r="A534" s="6" t="s">
        <v>148</v>
      </c>
      <c r="B534" s="45" t="n">
        <v>41636</v>
      </c>
      <c r="C534" s="6" t="s">
        <v>182</v>
      </c>
      <c r="D534" s="6" t="s">
        <v>175</v>
      </c>
      <c r="E534" s="6" t="s">
        <v>174</v>
      </c>
      <c r="F534" s="34" t="n">
        <v>0.259506821632385</v>
      </c>
      <c r="G534" s="34" t="n">
        <v>0.296826412343218</v>
      </c>
      <c r="H534" s="34" t="n">
        <v>-0.0373195907108324</v>
      </c>
      <c r="I534" s="34" t="n">
        <v>-0.125728672243898</v>
      </c>
      <c r="J534" s="35" t="n">
        <v>3.34</v>
      </c>
      <c r="K534" s="6" t="n">
        <v>1</v>
      </c>
      <c r="L534" s="35" t="n">
        <v>2.34</v>
      </c>
      <c r="M534" s="6" t="str">
        <f aca="false">IF(I534&lt;=0,"Below 0%",IF(I534&lt;=0.05,"0-5%",IF(I534&lt;=0.1,"5-10%",IF(I534&lt;=0.2,"10-20%",IF(I534&lt;=0.4,"20-40%","Above 40%")))))</f>
        <v>Below 0%</v>
      </c>
      <c r="N534" s="6" t="str">
        <f aca="false">IF(AND(H534&gt;=Summary!$B$25,I534&gt;=Summary!$B$26,I534&lt;=Summary!$B$27,J534&gt;=Summary!$B$28,J534&lt;=Summary!$B$29,F534*J534&gt;1),"Yes","No")</f>
        <v>No</v>
      </c>
    </row>
    <row r="535" customFormat="false" ht="15" hidden="false" customHeight="false" outlineLevel="0" collapsed="false">
      <c r="A535" s="6" t="s">
        <v>148</v>
      </c>
      <c r="B535" s="45" t="n">
        <v>41636</v>
      </c>
      <c r="C535" s="6" t="s">
        <v>182</v>
      </c>
      <c r="D535" s="6" t="s">
        <v>175</v>
      </c>
      <c r="E535" s="6" t="s">
        <v>177</v>
      </c>
      <c r="F535" s="34" t="n">
        <v>0.272917866706848</v>
      </c>
      <c r="G535" s="34" t="n">
        <v>0.372706848581333</v>
      </c>
      <c r="H535" s="34" t="n">
        <v>-0.0997889818744853</v>
      </c>
      <c r="I535" s="34" t="n">
        <v>-0.267741208014612</v>
      </c>
      <c r="J535" s="35" t="n">
        <v>2.66</v>
      </c>
      <c r="K535" s="6" t="n">
        <v>0</v>
      </c>
      <c r="L535" s="35" t="n">
        <v>-1</v>
      </c>
      <c r="M535" s="6" t="str">
        <f aca="false">IF(I535&lt;=0,"Below 0%",IF(I535&lt;=0.05,"0-5%",IF(I535&lt;=0.1,"5-10%",IF(I535&lt;=0.2,"10-20%",IF(I535&lt;=0.4,"20-40%","Above 40%")))))</f>
        <v>Below 0%</v>
      </c>
      <c r="N535" s="6" t="str">
        <f aca="false">IF(AND(H535&gt;=Summary!$B$25,I535&gt;=Summary!$B$26,I535&lt;=Summary!$B$27,J535&gt;=Summary!$B$28,J535&lt;=Summary!$B$29,F535*J535&gt;1),"Yes","No")</f>
        <v>No</v>
      </c>
    </row>
    <row r="536" customFormat="false" ht="15" hidden="false" customHeight="false" outlineLevel="0" collapsed="false">
      <c r="A536" s="6" t="s">
        <v>148</v>
      </c>
      <c r="B536" s="45" t="n">
        <v>41636</v>
      </c>
      <c r="C536" s="6" t="s">
        <v>193</v>
      </c>
      <c r="D536" s="6" t="s">
        <v>191</v>
      </c>
      <c r="E536" s="6" t="s">
        <v>187</v>
      </c>
      <c r="F536" s="34" t="n">
        <v>0.493649065494537</v>
      </c>
      <c r="G536" s="34" t="n">
        <v>0.417305365790617</v>
      </c>
      <c r="H536" s="34" t="n">
        <v>0.0763436997039206</v>
      </c>
      <c r="I536" s="34" t="n">
        <v>0.182944447788927</v>
      </c>
      <c r="J536" s="35" t="n">
        <v>2.38</v>
      </c>
      <c r="K536" s="6" t="n">
        <v>0</v>
      </c>
      <c r="L536" s="35" t="n">
        <v>-1</v>
      </c>
      <c r="M536" s="6" t="str">
        <f aca="false">IF(I536&lt;=0,"Below 0%",IF(I536&lt;=0.05,"0-5%",IF(I536&lt;=0.1,"5-10%",IF(I536&lt;=0.2,"10-20%",IF(I536&lt;=0.4,"20-40%","Above 40%")))))</f>
        <v>10-20%</v>
      </c>
      <c r="N536" s="6" t="str">
        <f aca="false">IF(AND(H536&gt;=Summary!$B$25,I536&gt;=Summary!$B$26,I536&lt;=Summary!$B$27,J536&gt;=Summary!$B$28,J536&lt;=Summary!$B$29,F536*J536&gt;1),"Yes","No")</f>
        <v>Yes</v>
      </c>
    </row>
    <row r="537" customFormat="false" ht="15" hidden="false" customHeight="false" outlineLevel="0" collapsed="false">
      <c r="A537" s="6" t="s">
        <v>148</v>
      </c>
      <c r="B537" s="45" t="n">
        <v>41636</v>
      </c>
      <c r="C537" s="6" t="s">
        <v>193</v>
      </c>
      <c r="D537" s="6" t="s">
        <v>191</v>
      </c>
      <c r="E537" s="6" t="s">
        <v>174</v>
      </c>
      <c r="F537" s="34" t="n">
        <v>0.201282322406769</v>
      </c>
      <c r="G537" s="34" t="n">
        <v>0.296473662860199</v>
      </c>
      <c r="H537" s="34" t="n">
        <v>-0.0951913404534306</v>
      </c>
      <c r="I537" s="34" t="n">
        <v>-0.32107857249471</v>
      </c>
      <c r="J537" s="35" t="n">
        <v>3.35</v>
      </c>
      <c r="K537" s="6" t="n">
        <v>1</v>
      </c>
      <c r="L537" s="35" t="n">
        <v>2.35</v>
      </c>
      <c r="M537" s="6" t="str">
        <f aca="false">IF(I537&lt;=0,"Below 0%",IF(I537&lt;=0.05,"0-5%",IF(I537&lt;=0.1,"5-10%",IF(I537&lt;=0.2,"10-20%",IF(I537&lt;=0.4,"20-40%","Above 40%")))))</f>
        <v>Below 0%</v>
      </c>
      <c r="N537" s="6" t="str">
        <f aca="false">IF(AND(H537&gt;=Summary!$B$25,I537&gt;=Summary!$B$26,I537&lt;=Summary!$B$27,J537&gt;=Summary!$B$28,J537&lt;=Summary!$B$29,F537*J537&gt;1),"Yes","No")</f>
        <v>No</v>
      </c>
    </row>
    <row r="538" customFormat="false" ht="15" hidden="false" customHeight="false" outlineLevel="0" collapsed="false">
      <c r="A538" s="6" t="s">
        <v>148</v>
      </c>
      <c r="B538" s="45" t="n">
        <v>41636</v>
      </c>
      <c r="C538" s="6" t="s">
        <v>193</v>
      </c>
      <c r="D538" s="6" t="s">
        <v>191</v>
      </c>
      <c r="E538" s="6" t="s">
        <v>177</v>
      </c>
      <c r="F538" s="34" t="n">
        <v>0.305068582296372</v>
      </c>
      <c r="G538" s="34" t="n">
        <v>0.286220971349184</v>
      </c>
      <c r="H538" s="34" t="n">
        <v>0.0188476109471876</v>
      </c>
      <c r="I538" s="34" t="n">
        <v>0.0658498601913902</v>
      </c>
      <c r="J538" s="35" t="n">
        <v>3.47</v>
      </c>
      <c r="K538" s="6" t="n">
        <v>0</v>
      </c>
      <c r="L538" s="35" t="n">
        <v>-1</v>
      </c>
      <c r="M538" s="6" t="str">
        <f aca="false">IF(I538&lt;=0,"Below 0%",IF(I538&lt;=0.05,"0-5%",IF(I538&lt;=0.1,"5-10%",IF(I538&lt;=0.2,"10-20%",IF(I538&lt;=0.4,"20-40%","Above 40%")))))</f>
        <v>5-10%</v>
      </c>
      <c r="N538" s="6" t="str">
        <f aca="false">IF(AND(H538&gt;=Summary!$B$25,I538&gt;=Summary!$B$26,I538&lt;=Summary!$B$27,J538&gt;=Summary!$B$28,J538&lt;=Summary!$B$29,F538*J538&gt;1),"Yes","No")</f>
        <v>No</v>
      </c>
    </row>
    <row r="539" customFormat="false" ht="15" hidden="false" customHeight="false" outlineLevel="0" collapsed="false">
      <c r="A539" s="6" t="s">
        <v>148</v>
      </c>
      <c r="B539" s="45" t="n">
        <v>41636</v>
      </c>
      <c r="C539" s="6" t="s">
        <v>186</v>
      </c>
      <c r="D539" s="6" t="s">
        <v>184</v>
      </c>
      <c r="E539" s="6" t="s">
        <v>187</v>
      </c>
      <c r="F539" s="34" t="n">
        <v>0.566678583621979</v>
      </c>
      <c r="G539" s="34" t="n">
        <v>0.473156392618994</v>
      </c>
      <c r="H539" s="34" t="n">
        <v>0.0935221910029843</v>
      </c>
      <c r="I539" s="34" t="n">
        <v>0.197655981112977</v>
      </c>
      <c r="J539" s="35" t="n">
        <v>2.1</v>
      </c>
      <c r="K539" s="6" t="n">
        <v>1</v>
      </c>
      <c r="L539" s="35" t="n">
        <v>1.1</v>
      </c>
      <c r="M539" s="6" t="str">
        <f aca="false">IF(I539&lt;=0,"Below 0%",IF(I539&lt;=0.05,"0-5%",IF(I539&lt;=0.1,"5-10%",IF(I539&lt;=0.2,"10-20%",IF(I539&lt;=0.4,"20-40%","Above 40%")))))</f>
        <v>10-20%</v>
      </c>
      <c r="N539" s="6" t="str">
        <f aca="false">IF(AND(H539&gt;=Summary!$B$25,I539&gt;=Summary!$B$26,I539&lt;=Summary!$B$27,J539&gt;=Summary!$B$28,J539&lt;=Summary!$B$29,F539*J539&gt;1),"Yes","No")</f>
        <v>Yes</v>
      </c>
    </row>
    <row r="540" customFormat="false" ht="15" hidden="false" customHeight="false" outlineLevel="0" collapsed="false">
      <c r="A540" s="6" t="s">
        <v>148</v>
      </c>
      <c r="B540" s="45" t="n">
        <v>41636</v>
      </c>
      <c r="C540" s="6" t="s">
        <v>186</v>
      </c>
      <c r="D540" s="6" t="s">
        <v>184</v>
      </c>
      <c r="E540" s="6" t="s">
        <v>174</v>
      </c>
      <c r="F540" s="34" t="n">
        <v>0.202741637825966</v>
      </c>
      <c r="G540" s="34" t="n">
        <v>0.2913866347507</v>
      </c>
      <c r="H540" s="34" t="n">
        <v>-0.0886449969247345</v>
      </c>
      <c r="I540" s="34" t="n">
        <v>-0.304217786105996</v>
      </c>
      <c r="J540" s="35" t="n">
        <v>3.41</v>
      </c>
      <c r="K540" s="6" t="n">
        <v>0</v>
      </c>
      <c r="L540" s="35" t="n">
        <v>-1</v>
      </c>
      <c r="M540" s="6" t="str">
        <f aca="false">IF(I540&lt;=0,"Below 0%",IF(I540&lt;=0.05,"0-5%",IF(I540&lt;=0.1,"5-10%",IF(I540&lt;=0.2,"10-20%",IF(I540&lt;=0.4,"20-40%","Above 40%")))))</f>
        <v>Below 0%</v>
      </c>
      <c r="N540" s="6" t="str">
        <f aca="false">IF(AND(H540&gt;=Summary!$B$25,I540&gt;=Summary!$B$26,I540&lt;=Summary!$B$27,J540&gt;=Summary!$B$28,J540&lt;=Summary!$B$29,F540*J540&gt;1),"Yes","No")</f>
        <v>No</v>
      </c>
    </row>
    <row r="541" customFormat="false" ht="15" hidden="false" customHeight="false" outlineLevel="0" collapsed="false">
      <c r="A541" s="6" t="s">
        <v>148</v>
      </c>
      <c r="B541" s="45" t="n">
        <v>41636</v>
      </c>
      <c r="C541" s="6" t="s">
        <v>186</v>
      </c>
      <c r="D541" s="6" t="s">
        <v>184</v>
      </c>
      <c r="E541" s="6" t="s">
        <v>177</v>
      </c>
      <c r="F541" s="34" t="n">
        <v>0.230579748749733</v>
      </c>
      <c r="G541" s="34" t="n">
        <v>0.235456972630305</v>
      </c>
      <c r="H541" s="34" t="n">
        <v>-0.00487722388057232</v>
      </c>
      <c r="I541" s="34" t="n">
        <v>-0.0207138647290354</v>
      </c>
      <c r="J541" s="35" t="n">
        <v>4.22</v>
      </c>
      <c r="K541" s="6" t="n">
        <v>0</v>
      </c>
      <c r="L541" s="35" t="n">
        <v>-1</v>
      </c>
      <c r="M541" s="6" t="str">
        <f aca="false">IF(I541&lt;=0,"Below 0%",IF(I541&lt;=0.05,"0-5%",IF(I541&lt;=0.1,"5-10%",IF(I541&lt;=0.2,"10-20%",IF(I541&lt;=0.4,"20-40%","Above 40%")))))</f>
        <v>Below 0%</v>
      </c>
      <c r="N541" s="6" t="str">
        <f aca="false">IF(AND(H541&gt;=Summary!$B$25,I541&gt;=Summary!$B$26,I541&lt;=Summary!$B$27,J541&gt;=Summary!$B$28,J541&lt;=Summary!$B$29,F541*J541&gt;1),"Yes","No")</f>
        <v>No</v>
      </c>
    </row>
    <row r="542" customFormat="false" ht="15" hidden="false" customHeight="false" outlineLevel="0" collapsed="false">
      <c r="A542" s="6" t="s">
        <v>148</v>
      </c>
      <c r="B542" s="45" t="n">
        <v>41636</v>
      </c>
      <c r="C542" s="6" t="s">
        <v>194</v>
      </c>
      <c r="D542" s="6" t="s">
        <v>180</v>
      </c>
      <c r="E542" s="6" t="s">
        <v>187</v>
      </c>
      <c r="F542" s="34" t="n">
        <v>0.809547901153565</v>
      </c>
      <c r="G542" s="34" t="n">
        <v>0.870696557245797</v>
      </c>
      <c r="H542" s="34" t="n">
        <v>-0.0611486560922322</v>
      </c>
      <c r="I542" s="34" t="n">
        <v>-0.0702295829509867</v>
      </c>
      <c r="J542" s="35" t="n">
        <v>1.14</v>
      </c>
      <c r="K542" s="6" t="n">
        <v>1</v>
      </c>
      <c r="L542" s="35" t="n">
        <v>0.14</v>
      </c>
      <c r="M542" s="6" t="str">
        <f aca="false">IF(I542&lt;=0,"Below 0%",IF(I542&lt;=0.05,"0-5%",IF(I542&lt;=0.1,"5-10%",IF(I542&lt;=0.2,"10-20%",IF(I542&lt;=0.4,"20-40%","Above 40%")))))</f>
        <v>Below 0%</v>
      </c>
      <c r="N542" s="6" t="str">
        <f aca="false">IF(AND(H542&gt;=Summary!$B$25,I542&gt;=Summary!$B$26,I542&lt;=Summary!$B$27,J542&gt;=Summary!$B$28,J542&lt;=Summary!$B$29,F542*J542&gt;1),"Yes","No")</f>
        <v>No</v>
      </c>
    </row>
    <row r="543" customFormat="false" ht="15" hidden="false" customHeight="false" outlineLevel="0" collapsed="false">
      <c r="A543" s="6" t="s">
        <v>148</v>
      </c>
      <c r="B543" s="45" t="n">
        <v>41636</v>
      </c>
      <c r="C543" s="6" t="s">
        <v>194</v>
      </c>
      <c r="D543" s="6" t="s">
        <v>180</v>
      </c>
      <c r="E543" s="6" t="s">
        <v>174</v>
      </c>
      <c r="F543" s="34" t="n">
        <v>0.13956506550312</v>
      </c>
      <c r="G543" s="34" t="n">
        <v>0.0950760608486789</v>
      </c>
      <c r="H543" s="34" t="n">
        <v>0.0444890046544415</v>
      </c>
      <c r="I543" s="34" t="n">
        <v>0.467930667902294</v>
      </c>
      <c r="J543" s="35" t="n">
        <v>10.44</v>
      </c>
      <c r="K543" s="6" t="n">
        <v>0</v>
      </c>
      <c r="L543" s="35" t="n">
        <v>-1</v>
      </c>
      <c r="M543" s="6" t="str">
        <f aca="false">IF(I543&lt;=0,"Below 0%",IF(I543&lt;=0.05,"0-5%",IF(I543&lt;=0.1,"5-10%",IF(I543&lt;=0.2,"10-20%",IF(I543&lt;=0.4,"20-40%","Above 40%")))))</f>
        <v>Above 40%</v>
      </c>
      <c r="N543" s="6" t="str">
        <f aca="false">IF(AND(H543&gt;=Summary!$B$25,I543&gt;=Summary!$B$26,I543&lt;=Summary!$B$27,J543&gt;=Summary!$B$28,J543&lt;=Summary!$B$29,F543*J543&gt;1),"Yes","No")</f>
        <v>No</v>
      </c>
    </row>
    <row r="544" customFormat="false" ht="15" hidden="false" customHeight="false" outlineLevel="0" collapsed="false">
      <c r="A544" s="6" t="s">
        <v>148</v>
      </c>
      <c r="B544" s="45" t="n">
        <v>41636</v>
      </c>
      <c r="C544" s="6" t="s">
        <v>194</v>
      </c>
      <c r="D544" s="6" t="s">
        <v>180</v>
      </c>
      <c r="E544" s="6" t="s">
        <v>177</v>
      </c>
      <c r="F544" s="34" t="n">
        <v>0.0508870929479599</v>
      </c>
      <c r="G544" s="34" t="n">
        <v>0.0342273819055244</v>
      </c>
      <c r="H544" s="34" t="n">
        <v>0.0166597110424355</v>
      </c>
      <c r="I544" s="34" t="n">
        <v>0.486736353029285</v>
      </c>
      <c r="J544" s="35" t="n">
        <v>29</v>
      </c>
      <c r="K544" s="6" t="n">
        <v>0</v>
      </c>
      <c r="L544" s="35" t="n">
        <v>-1</v>
      </c>
      <c r="M544" s="6" t="str">
        <f aca="false">IF(I544&lt;=0,"Below 0%",IF(I544&lt;=0.05,"0-5%",IF(I544&lt;=0.1,"5-10%",IF(I544&lt;=0.2,"10-20%",IF(I544&lt;=0.4,"20-40%","Above 40%")))))</f>
        <v>Above 40%</v>
      </c>
      <c r="N544" s="6" t="str">
        <f aca="false">IF(AND(H544&gt;=Summary!$B$25,I544&gt;=Summary!$B$26,I544&lt;=Summary!$B$27,J544&gt;=Summary!$B$28,J544&lt;=Summary!$B$29,F544*J544&gt;1),"Yes","No")</f>
        <v>No</v>
      </c>
    </row>
    <row r="545" customFormat="false" ht="15" hidden="false" customHeight="false" outlineLevel="0" collapsed="false">
      <c r="A545" s="6" t="s">
        <v>148</v>
      </c>
      <c r="B545" s="45" t="n">
        <v>41636</v>
      </c>
      <c r="C545" s="6" t="s">
        <v>172</v>
      </c>
      <c r="D545" s="6" t="s">
        <v>176</v>
      </c>
      <c r="E545" s="6" t="s">
        <v>187</v>
      </c>
      <c r="F545" s="34" t="n">
        <v>0.200729265809059</v>
      </c>
      <c r="G545" s="34" t="n">
        <v>0.149991238829508</v>
      </c>
      <c r="H545" s="34" t="n">
        <v>0.0507380269795515</v>
      </c>
      <c r="I545" s="34" t="n">
        <v>0.338273270995678</v>
      </c>
      <c r="J545" s="35" t="n">
        <v>6.6</v>
      </c>
      <c r="K545" s="6" t="n">
        <v>0</v>
      </c>
      <c r="L545" s="35" t="n">
        <v>-1</v>
      </c>
      <c r="M545" s="6" t="str">
        <f aca="false">IF(I545&lt;=0,"Below 0%",IF(I545&lt;=0.05,"0-5%",IF(I545&lt;=0.1,"5-10%",IF(I545&lt;=0.2,"10-20%",IF(I545&lt;=0.4,"20-40%","Above 40%")))))</f>
        <v>20-40%</v>
      </c>
      <c r="N545" s="6" t="str">
        <f aca="false">IF(AND(H545&gt;=Summary!$B$25,I545&gt;=Summary!$B$26,I545&lt;=Summary!$B$27,J545&gt;=Summary!$B$28,J545&lt;=Summary!$B$29,F545*J545&gt;1),"Yes","No")</f>
        <v>No</v>
      </c>
    </row>
    <row r="546" customFormat="false" ht="15" hidden="false" customHeight="false" outlineLevel="0" collapsed="false">
      <c r="A546" s="6" t="s">
        <v>148</v>
      </c>
      <c r="B546" s="45" t="n">
        <v>41636</v>
      </c>
      <c r="C546" s="6" t="s">
        <v>172</v>
      </c>
      <c r="D546" s="6" t="s">
        <v>176</v>
      </c>
      <c r="E546" s="6" t="s">
        <v>174</v>
      </c>
      <c r="F546" s="34" t="n">
        <v>0.227512314915657</v>
      </c>
      <c r="G546" s="34" t="n">
        <v>0.231294900998773</v>
      </c>
      <c r="H546" s="34" t="n">
        <v>-0.00378258608311638</v>
      </c>
      <c r="I546" s="34" t="n">
        <v>-0.0163539536184433</v>
      </c>
      <c r="J546" s="35" t="n">
        <v>4.28</v>
      </c>
      <c r="K546" s="6" t="n">
        <v>0</v>
      </c>
      <c r="L546" s="35" t="n">
        <v>-1</v>
      </c>
      <c r="M546" s="6" t="str">
        <f aca="false">IF(I546&lt;=0,"Below 0%",IF(I546&lt;=0.05,"0-5%",IF(I546&lt;=0.1,"5-10%",IF(I546&lt;=0.2,"10-20%",IF(I546&lt;=0.4,"20-40%","Above 40%")))))</f>
        <v>Below 0%</v>
      </c>
      <c r="N546" s="6" t="str">
        <f aca="false">IF(AND(H546&gt;=Summary!$B$25,I546&gt;=Summary!$B$26,I546&lt;=Summary!$B$27,J546&gt;=Summary!$B$28,J546&lt;=Summary!$B$29,F546*J546&gt;1),"Yes","No")</f>
        <v>No</v>
      </c>
    </row>
    <row r="547" customFormat="false" ht="15" hidden="false" customHeight="false" outlineLevel="0" collapsed="false">
      <c r="A547" s="6" t="s">
        <v>148</v>
      </c>
      <c r="B547" s="45" t="n">
        <v>41636</v>
      </c>
      <c r="C547" s="6" t="s">
        <v>172</v>
      </c>
      <c r="D547" s="6" t="s">
        <v>176</v>
      </c>
      <c r="E547" s="6" t="s">
        <v>177</v>
      </c>
      <c r="F547" s="34" t="n">
        <v>0.571758449077606</v>
      </c>
      <c r="G547" s="34" t="n">
        <v>0.618713860171719</v>
      </c>
      <c r="H547" s="34" t="n">
        <v>-0.0469554110941127</v>
      </c>
      <c r="I547" s="34" t="n">
        <v>-0.0758919657644014</v>
      </c>
      <c r="J547" s="35" t="n">
        <v>1.6</v>
      </c>
      <c r="K547" s="6" t="n">
        <v>1</v>
      </c>
      <c r="L547" s="35" t="n">
        <v>0.6</v>
      </c>
      <c r="M547" s="6" t="str">
        <f aca="false">IF(I547&lt;=0,"Below 0%",IF(I547&lt;=0.05,"0-5%",IF(I547&lt;=0.1,"5-10%",IF(I547&lt;=0.2,"10-20%",IF(I547&lt;=0.4,"20-40%","Above 40%")))))</f>
        <v>Below 0%</v>
      </c>
      <c r="N547" s="6" t="str">
        <f aca="false">IF(AND(H547&gt;=Summary!$B$25,I547&gt;=Summary!$B$26,I547&lt;=Summary!$B$27,J547&gt;=Summary!$B$28,J547&lt;=Summary!$B$29,F547*J547&gt;1),"Yes","No")</f>
        <v>No</v>
      </c>
    </row>
    <row r="548" customFormat="false" ht="15" hidden="false" customHeight="false" outlineLevel="0" collapsed="false">
      <c r="A548" s="6" t="s">
        <v>148</v>
      </c>
      <c r="B548" s="45" t="n">
        <v>41636</v>
      </c>
      <c r="C548" s="6" t="s">
        <v>189</v>
      </c>
      <c r="D548" s="6" t="s">
        <v>178</v>
      </c>
      <c r="E548" s="6" t="s">
        <v>187</v>
      </c>
      <c r="F548" s="34" t="n">
        <v>0.321764767169952</v>
      </c>
      <c r="G548" s="34" t="n">
        <v>0.405118052500367</v>
      </c>
      <c r="H548" s="34" t="n">
        <v>-0.0833532853304142</v>
      </c>
      <c r="I548" s="34" t="n">
        <v>-0.205750607300668</v>
      </c>
      <c r="J548" s="35" t="n">
        <v>2.44</v>
      </c>
      <c r="K548" s="6" t="n">
        <v>0</v>
      </c>
      <c r="L548" s="35" t="n">
        <v>-1</v>
      </c>
      <c r="M548" s="6" t="str">
        <f aca="false">IF(I548&lt;=0,"Below 0%",IF(I548&lt;=0.05,"0-5%",IF(I548&lt;=0.1,"5-10%",IF(I548&lt;=0.2,"10-20%",IF(I548&lt;=0.4,"20-40%","Above 40%")))))</f>
        <v>Below 0%</v>
      </c>
      <c r="N548" s="6" t="str">
        <f aca="false">IF(AND(H548&gt;=Summary!$B$25,I548&gt;=Summary!$B$26,I548&lt;=Summary!$B$27,J548&gt;=Summary!$B$28,J548&lt;=Summary!$B$29,F548*J548&gt;1),"Yes","No")</f>
        <v>No</v>
      </c>
    </row>
    <row r="549" customFormat="false" ht="15" hidden="false" customHeight="false" outlineLevel="0" collapsed="false">
      <c r="A549" s="6" t="s">
        <v>148</v>
      </c>
      <c r="B549" s="45" t="n">
        <v>41636</v>
      </c>
      <c r="C549" s="6" t="s">
        <v>189</v>
      </c>
      <c r="D549" s="6" t="s">
        <v>178</v>
      </c>
      <c r="E549" s="6" t="s">
        <v>174</v>
      </c>
      <c r="F549" s="34" t="n">
        <v>0.303260415792465</v>
      </c>
      <c r="G549" s="34" t="n">
        <v>0.290731778853204</v>
      </c>
      <c r="H549" s="34" t="n">
        <v>0.0125286369392609</v>
      </c>
      <c r="I549" s="34" t="n">
        <v>0.0430934553789761</v>
      </c>
      <c r="J549" s="35" t="n">
        <v>3.4</v>
      </c>
      <c r="K549" s="6" t="n">
        <v>1</v>
      </c>
      <c r="L549" s="35" t="n">
        <v>2.4</v>
      </c>
      <c r="M549" s="6" t="str">
        <f aca="false">IF(I549&lt;=0,"Below 0%",IF(I549&lt;=0.05,"0-5%",IF(I549&lt;=0.1,"5-10%",IF(I549&lt;=0.2,"10-20%",IF(I549&lt;=0.4,"20-40%","Above 40%")))))</f>
        <v>0-5%</v>
      </c>
      <c r="N549" s="6" t="str">
        <f aca="false">IF(AND(H549&gt;=Summary!$B$25,I549&gt;=Summary!$B$26,I549&lt;=Summary!$B$27,J549&gt;=Summary!$B$28,J549&lt;=Summary!$B$29,F549*J549&gt;1),"Yes","No")</f>
        <v>No</v>
      </c>
    </row>
    <row r="550" customFormat="false" ht="15" hidden="false" customHeight="false" outlineLevel="0" collapsed="false">
      <c r="A550" s="6" t="s">
        <v>148</v>
      </c>
      <c r="B550" s="45" t="n">
        <v>41636</v>
      </c>
      <c r="C550" s="6" t="s">
        <v>189</v>
      </c>
      <c r="D550" s="6" t="s">
        <v>178</v>
      </c>
      <c r="E550" s="6" t="s">
        <v>177</v>
      </c>
      <c r="F550" s="34" t="n">
        <v>0.374974846839905</v>
      </c>
      <c r="G550" s="34" t="n">
        <v>0.304150168646429</v>
      </c>
      <c r="H550" s="34" t="n">
        <v>0.0708246781934757</v>
      </c>
      <c r="I550" s="34" t="n">
        <v>0.23286088746447</v>
      </c>
      <c r="J550" s="35" t="n">
        <v>3.25</v>
      </c>
      <c r="K550" s="6" t="n">
        <v>0</v>
      </c>
      <c r="L550" s="35" t="n">
        <v>-1</v>
      </c>
      <c r="M550" s="6" t="str">
        <f aca="false">IF(I550&lt;=0,"Below 0%",IF(I550&lt;=0.05,"0-5%",IF(I550&lt;=0.1,"5-10%",IF(I550&lt;=0.2,"10-20%",IF(I550&lt;=0.4,"20-40%","Above 40%")))))</f>
        <v>20-40%</v>
      </c>
      <c r="N550" s="6" t="str">
        <f aca="false">IF(AND(H550&gt;=Summary!$B$25,I550&gt;=Summary!$B$26,I550&lt;=Summary!$B$27,J550&gt;=Summary!$B$28,J550&lt;=Summary!$B$29,F550*J550&gt;1),"Yes","No")</f>
        <v>Yes</v>
      </c>
    </row>
    <row r="551" customFormat="false" ht="15" hidden="false" customHeight="false" outlineLevel="0" collapsed="false">
      <c r="A551" s="6" t="s">
        <v>148</v>
      </c>
      <c r="B551" s="45" t="n">
        <v>41637</v>
      </c>
      <c r="C551" s="6" t="s">
        <v>190</v>
      </c>
      <c r="D551" s="6" t="s">
        <v>183</v>
      </c>
      <c r="E551" s="6" t="s">
        <v>187</v>
      </c>
      <c r="F551" s="34" t="n">
        <v>0.467560946941376</v>
      </c>
      <c r="G551" s="34" t="n">
        <v>0.447761194029851</v>
      </c>
      <c r="H551" s="34" t="n">
        <v>0.0197997529115251</v>
      </c>
      <c r="I551" s="34" t="n">
        <v>0.0442194481690728</v>
      </c>
      <c r="J551" s="35" t="n">
        <v>2.22</v>
      </c>
      <c r="K551" s="6" t="n">
        <v>1</v>
      </c>
      <c r="L551" s="35" t="n">
        <v>1.22</v>
      </c>
      <c r="M551" s="6" t="str">
        <f aca="false">IF(I551&lt;=0,"Below 0%",IF(I551&lt;=0.05,"0-5%",IF(I551&lt;=0.1,"5-10%",IF(I551&lt;=0.2,"10-20%",IF(I551&lt;=0.4,"20-40%","Above 40%")))))</f>
        <v>0-5%</v>
      </c>
      <c r="N551" s="6" t="str">
        <f aca="false">IF(AND(H551&gt;=Summary!$B$25,I551&gt;=Summary!$B$26,I551&lt;=Summary!$B$27,J551&gt;=Summary!$B$28,J551&lt;=Summary!$B$29,F551*J551&gt;1),"Yes","No")</f>
        <v>No</v>
      </c>
    </row>
    <row r="552" customFormat="false" ht="15" hidden="false" customHeight="false" outlineLevel="0" collapsed="false">
      <c r="A552" s="6" t="s">
        <v>148</v>
      </c>
      <c r="B552" s="45" t="n">
        <v>41637</v>
      </c>
      <c r="C552" s="6" t="s">
        <v>190</v>
      </c>
      <c r="D552" s="6" t="s">
        <v>183</v>
      </c>
      <c r="E552" s="6" t="s">
        <v>174</v>
      </c>
      <c r="F552" s="34" t="n">
        <v>0.306326031684876</v>
      </c>
      <c r="G552" s="34" t="n">
        <v>0.276119402985075</v>
      </c>
      <c r="H552" s="34" t="n">
        <v>0.0302066286998009</v>
      </c>
      <c r="I552" s="34" t="n">
        <v>0.109396979615495</v>
      </c>
      <c r="J552" s="35" t="n">
        <v>3.6</v>
      </c>
      <c r="K552" s="6" t="n">
        <v>0</v>
      </c>
      <c r="L552" s="35" t="n">
        <v>-1</v>
      </c>
      <c r="M552" s="6" t="str">
        <f aca="false">IF(I552&lt;=0,"Below 0%",IF(I552&lt;=0.05,"0-5%",IF(I552&lt;=0.1,"5-10%",IF(I552&lt;=0.2,"10-20%",IF(I552&lt;=0.4,"20-40%","Above 40%")))))</f>
        <v>10-20%</v>
      </c>
      <c r="N552" s="6" t="str">
        <f aca="false">IF(AND(H552&gt;=Summary!$B$25,I552&gt;=Summary!$B$26,I552&lt;=Summary!$B$27,J552&gt;=Summary!$B$28,J552&lt;=Summary!$B$29,F552*J552&gt;1),"Yes","No")</f>
        <v>Yes</v>
      </c>
    </row>
    <row r="553" customFormat="false" ht="15" hidden="false" customHeight="false" outlineLevel="0" collapsed="false">
      <c r="A553" s="6" t="s">
        <v>148</v>
      </c>
      <c r="B553" s="45" t="n">
        <v>41637</v>
      </c>
      <c r="C553" s="6" t="s">
        <v>190</v>
      </c>
      <c r="D553" s="6" t="s">
        <v>183</v>
      </c>
      <c r="E553" s="6" t="s">
        <v>177</v>
      </c>
      <c r="F553" s="34" t="n">
        <v>0.226113006472588</v>
      </c>
      <c r="G553" s="34" t="n">
        <v>0.276119402985075</v>
      </c>
      <c r="H553" s="34" t="n">
        <v>-0.050006396512487</v>
      </c>
      <c r="I553" s="34" t="n">
        <v>-0.181104246829007</v>
      </c>
      <c r="J553" s="35" t="n">
        <v>3.6</v>
      </c>
      <c r="K553" s="6" t="n">
        <v>0</v>
      </c>
      <c r="L553" s="35" t="n">
        <v>-1</v>
      </c>
      <c r="M553" s="6" t="str">
        <f aca="false">IF(I553&lt;=0,"Below 0%",IF(I553&lt;=0.05,"0-5%",IF(I553&lt;=0.1,"5-10%",IF(I553&lt;=0.2,"10-20%",IF(I553&lt;=0.4,"20-40%","Above 40%")))))</f>
        <v>Below 0%</v>
      </c>
      <c r="N553" s="6" t="str">
        <f aca="false">IF(AND(H553&gt;=Summary!$B$25,I553&gt;=Summary!$B$26,I553&lt;=Summary!$B$27,J553&gt;=Summary!$B$28,J553&lt;=Summary!$B$29,F553*J553&gt;1),"Yes","No")</f>
        <v>No</v>
      </c>
    </row>
    <row r="554" customFormat="false" ht="15" hidden="false" customHeight="false" outlineLevel="0" collapsed="false">
      <c r="A554" s="6" t="s">
        <v>148</v>
      </c>
      <c r="B554" s="45" t="n">
        <v>41637</v>
      </c>
      <c r="C554" s="6" t="s">
        <v>173</v>
      </c>
      <c r="D554" s="6" t="s">
        <v>179</v>
      </c>
      <c r="E554" s="6" t="s">
        <v>187</v>
      </c>
      <c r="F554" s="34" t="n">
        <v>0.463738948106766</v>
      </c>
      <c r="G554" s="34" t="n">
        <v>0.533997864008544</v>
      </c>
      <c r="H554" s="34" t="n">
        <v>-0.0702589159017781</v>
      </c>
      <c r="I554" s="34" t="n">
        <v>-0.131571529845397</v>
      </c>
      <c r="J554" s="35" t="n">
        <v>1.87</v>
      </c>
      <c r="K554" s="6" t="n">
        <v>1</v>
      </c>
      <c r="L554" s="35" t="n">
        <v>0.87</v>
      </c>
      <c r="M554" s="6" t="str">
        <f aca="false">IF(I554&lt;=0,"Below 0%",IF(I554&lt;=0.05,"0-5%",IF(I554&lt;=0.1,"5-10%",IF(I554&lt;=0.2,"10-20%",IF(I554&lt;=0.4,"20-40%","Above 40%")))))</f>
        <v>Below 0%</v>
      </c>
      <c r="N554" s="6" t="str">
        <f aca="false">IF(AND(H554&gt;=Summary!$B$25,I554&gt;=Summary!$B$26,I554&lt;=Summary!$B$27,J554&gt;=Summary!$B$28,J554&lt;=Summary!$B$29,F554*J554&gt;1),"Yes","No")</f>
        <v>No</v>
      </c>
    </row>
    <row r="555" customFormat="false" ht="15" hidden="false" customHeight="false" outlineLevel="0" collapsed="false">
      <c r="A555" s="6" t="s">
        <v>148</v>
      </c>
      <c r="B555" s="45" t="n">
        <v>41637</v>
      </c>
      <c r="C555" s="6" t="s">
        <v>173</v>
      </c>
      <c r="D555" s="6" t="s">
        <v>179</v>
      </c>
      <c r="E555" s="6" t="s">
        <v>174</v>
      </c>
      <c r="F555" s="34" t="n">
        <v>0.282697767019272</v>
      </c>
      <c r="G555" s="34" t="n">
        <v>0.266286934852261</v>
      </c>
      <c r="H555" s="34" t="n">
        <v>0.0164108321670113</v>
      </c>
      <c r="I555" s="34" t="n">
        <v>0.0616283790870784</v>
      </c>
      <c r="J555" s="35" t="n">
        <v>3.75</v>
      </c>
      <c r="K555" s="6" t="n">
        <v>0</v>
      </c>
      <c r="L555" s="35" t="n">
        <v>-1</v>
      </c>
      <c r="M555" s="6" t="str">
        <f aca="false">IF(I555&lt;=0,"Below 0%",IF(I555&lt;=0.05,"0-5%",IF(I555&lt;=0.1,"5-10%",IF(I555&lt;=0.2,"10-20%",IF(I555&lt;=0.4,"20-40%","Above 40%")))))</f>
        <v>5-10%</v>
      </c>
      <c r="N555" s="6" t="str">
        <f aca="false">IF(AND(H555&gt;=Summary!$B$25,I555&gt;=Summary!$B$26,I555&lt;=Summary!$B$27,J555&gt;=Summary!$B$28,J555&lt;=Summary!$B$29,F555*J555&gt;1),"Yes","No")</f>
        <v>No</v>
      </c>
    </row>
    <row r="556" customFormat="false" ht="15" hidden="false" customHeight="false" outlineLevel="0" collapsed="false">
      <c r="A556" s="6" t="s">
        <v>148</v>
      </c>
      <c r="B556" s="45" t="n">
        <v>41637</v>
      </c>
      <c r="C556" s="6" t="s">
        <v>173</v>
      </c>
      <c r="D556" s="6" t="s">
        <v>179</v>
      </c>
      <c r="E556" s="6" t="s">
        <v>177</v>
      </c>
      <c r="F556" s="34" t="n">
        <v>0.253563284873962</v>
      </c>
      <c r="G556" s="34" t="n">
        <v>0.199715201139195</v>
      </c>
      <c r="H556" s="34" t="n">
        <v>0.053848083734767</v>
      </c>
      <c r="I556" s="34" t="n">
        <v>0.269624362229876</v>
      </c>
      <c r="J556" s="35" t="n">
        <v>5</v>
      </c>
      <c r="K556" s="6" t="n">
        <v>0</v>
      </c>
      <c r="L556" s="35" t="n">
        <v>-1</v>
      </c>
      <c r="M556" s="6" t="str">
        <f aca="false">IF(I556&lt;=0,"Below 0%",IF(I556&lt;=0.05,"0-5%",IF(I556&lt;=0.1,"5-10%",IF(I556&lt;=0.2,"10-20%",IF(I556&lt;=0.4,"20-40%","Above 40%")))))</f>
        <v>20-40%</v>
      </c>
      <c r="N556" s="6" t="str">
        <f aca="false">IF(AND(H556&gt;=Summary!$B$25,I556&gt;=Summary!$B$26,I556&lt;=Summary!$B$27,J556&gt;=Summary!$B$28,J556&lt;=Summary!$B$29,F556*J556&gt;1),"Yes","No")</f>
        <v>Yes</v>
      </c>
    </row>
    <row r="557" customFormat="false" ht="15" hidden="false" customHeight="false" outlineLevel="0" collapsed="false">
      <c r="A557" s="6" t="s">
        <v>148</v>
      </c>
      <c r="B557" s="45" t="n">
        <v>41637</v>
      </c>
      <c r="C557" s="6" t="s">
        <v>188</v>
      </c>
      <c r="D557" s="6" t="s">
        <v>185</v>
      </c>
      <c r="E557" s="6" t="s">
        <v>187</v>
      </c>
      <c r="F557" s="34" t="n">
        <v>0.258494049310684</v>
      </c>
      <c r="G557" s="34" t="n">
        <v>0.244125326370757</v>
      </c>
      <c r="H557" s="34" t="n">
        <v>0.014368722939927</v>
      </c>
      <c r="I557" s="34" t="n">
        <v>0.0588579773902891</v>
      </c>
      <c r="J557" s="35" t="n">
        <v>4.1</v>
      </c>
      <c r="K557" s="6" t="n">
        <v>0</v>
      </c>
      <c r="L557" s="35" t="n">
        <v>-1</v>
      </c>
      <c r="M557" s="6" t="str">
        <f aca="false">IF(I557&lt;=0,"Below 0%",IF(I557&lt;=0.05,"0-5%",IF(I557&lt;=0.1,"5-10%",IF(I557&lt;=0.2,"10-20%",IF(I557&lt;=0.4,"20-40%","Above 40%")))))</f>
        <v>5-10%</v>
      </c>
      <c r="N557" s="6" t="str">
        <f aca="false">IF(AND(H557&gt;=Summary!$B$25,I557&gt;=Summary!$B$26,I557&lt;=Summary!$B$27,J557&gt;=Summary!$B$28,J557&lt;=Summary!$B$29,F557*J557&gt;1),"Yes","No")</f>
        <v>No</v>
      </c>
    </row>
    <row r="558" customFormat="false" ht="15" hidden="false" customHeight="false" outlineLevel="0" collapsed="false">
      <c r="A558" s="6" t="s">
        <v>148</v>
      </c>
      <c r="B558" s="45" t="n">
        <v>41637</v>
      </c>
      <c r="C558" s="6" t="s">
        <v>188</v>
      </c>
      <c r="D558" s="6" t="s">
        <v>185</v>
      </c>
      <c r="E558" s="6" t="s">
        <v>174</v>
      </c>
      <c r="F558" s="34" t="n">
        <v>0.368208229541779</v>
      </c>
      <c r="G558" s="34" t="n">
        <v>0.267624020887728</v>
      </c>
      <c r="H558" s="34" t="n">
        <v>0.10058420865405</v>
      </c>
      <c r="I558" s="34" t="n">
        <v>0.375841482092695</v>
      </c>
      <c r="J558" s="35" t="n">
        <v>3.74</v>
      </c>
      <c r="K558" s="6" t="n">
        <v>0</v>
      </c>
      <c r="L558" s="35" t="n">
        <v>-1</v>
      </c>
      <c r="M558" s="6" t="str">
        <f aca="false">IF(I558&lt;=0,"Below 0%",IF(I558&lt;=0.05,"0-5%",IF(I558&lt;=0.1,"5-10%",IF(I558&lt;=0.2,"10-20%",IF(I558&lt;=0.4,"20-40%","Above 40%")))))</f>
        <v>20-40%</v>
      </c>
      <c r="N558" s="6" t="str">
        <f aca="false">IF(AND(H558&gt;=Summary!$B$25,I558&gt;=Summary!$B$26,I558&lt;=Summary!$B$27,J558&gt;=Summary!$B$28,J558&lt;=Summary!$B$29,F558*J558&gt;1),"Yes","No")</f>
        <v>Yes</v>
      </c>
    </row>
    <row r="559" customFormat="false" ht="15" hidden="false" customHeight="false" outlineLevel="0" collapsed="false">
      <c r="A559" s="6" t="s">
        <v>148</v>
      </c>
      <c r="B559" s="45" t="n">
        <v>41637</v>
      </c>
      <c r="C559" s="6" t="s">
        <v>188</v>
      </c>
      <c r="D559" s="6" t="s">
        <v>185</v>
      </c>
      <c r="E559" s="6" t="s">
        <v>177</v>
      </c>
      <c r="F559" s="34" t="n">
        <v>0.373297661542893</v>
      </c>
      <c r="G559" s="34" t="n">
        <v>0.488250652741514</v>
      </c>
      <c r="H559" s="34" t="n">
        <v>-0.114952991198622</v>
      </c>
      <c r="I559" s="34" t="n">
        <v>-0.235438479299851</v>
      </c>
      <c r="J559" s="35" t="n">
        <v>2.05</v>
      </c>
      <c r="K559" s="6" t="n">
        <v>1</v>
      </c>
      <c r="L559" s="35" t="n">
        <v>1.05</v>
      </c>
      <c r="M559" s="6" t="str">
        <f aca="false">IF(I559&lt;=0,"Below 0%",IF(I559&lt;=0.05,"0-5%",IF(I559&lt;=0.1,"5-10%",IF(I559&lt;=0.2,"10-20%",IF(I559&lt;=0.4,"20-40%","Above 40%")))))</f>
        <v>Below 0%</v>
      </c>
      <c r="N559" s="6" t="str">
        <f aca="false">IF(AND(H559&gt;=Summary!$B$25,I559&gt;=Summary!$B$26,I559&lt;=Summary!$B$27,J559&gt;=Summary!$B$28,J559&lt;=Summary!$B$29,F559*J559&gt;1),"Yes","No")</f>
        <v>No</v>
      </c>
    </row>
    <row r="560" customFormat="false" ht="15" hidden="false" customHeight="false" outlineLevel="0" collapsed="false">
      <c r="A560" s="6" t="s">
        <v>148</v>
      </c>
      <c r="B560" s="45" t="n">
        <v>41637</v>
      </c>
      <c r="C560" s="6" t="s">
        <v>181</v>
      </c>
      <c r="D560" s="6" t="s">
        <v>192</v>
      </c>
      <c r="E560" s="6" t="s">
        <v>187</v>
      </c>
      <c r="F560" s="34" t="n">
        <v>0.658969938755035</v>
      </c>
      <c r="G560" s="34" t="n">
        <v>0.659030837004405</v>
      </c>
      <c r="H560" s="34" t="n">
        <v>-6.0898249369945E-005</v>
      </c>
      <c r="I560" s="34" t="n">
        <v>-9.24057660893762E-005</v>
      </c>
      <c r="J560" s="35" t="n">
        <v>1.5</v>
      </c>
      <c r="K560" s="6" t="n">
        <v>1</v>
      </c>
      <c r="L560" s="35" t="n">
        <v>0.5</v>
      </c>
      <c r="M560" s="6" t="str">
        <f aca="false">IF(I560&lt;=0,"Below 0%",IF(I560&lt;=0.05,"0-5%",IF(I560&lt;=0.1,"5-10%",IF(I560&lt;=0.2,"10-20%",IF(I560&lt;=0.4,"20-40%","Above 40%")))))</f>
        <v>Below 0%</v>
      </c>
      <c r="N560" s="6" t="str">
        <f aca="false">IF(AND(H560&gt;=Summary!$B$25,I560&gt;=Summary!$B$26,I560&lt;=Summary!$B$27,J560&gt;=Summary!$B$28,J560&lt;=Summary!$B$29,F560*J560&gt;1),"Yes","No")</f>
        <v>No</v>
      </c>
    </row>
    <row r="561" customFormat="false" ht="15" hidden="false" customHeight="false" outlineLevel="0" collapsed="false">
      <c r="A561" s="6" t="s">
        <v>148</v>
      </c>
      <c r="B561" s="45" t="n">
        <v>41637</v>
      </c>
      <c r="C561" s="6" t="s">
        <v>181</v>
      </c>
      <c r="D561" s="6" t="s">
        <v>192</v>
      </c>
      <c r="E561" s="6" t="s">
        <v>174</v>
      </c>
      <c r="F561" s="34" t="n">
        <v>0.193623155355454</v>
      </c>
      <c r="G561" s="34" t="n">
        <v>0.224669603524229</v>
      </c>
      <c r="H561" s="34" t="n">
        <v>-0.0310464481687756</v>
      </c>
      <c r="I561" s="34" t="n">
        <v>-0.138187132045335</v>
      </c>
      <c r="J561" s="35" t="n">
        <v>4.4</v>
      </c>
      <c r="K561" s="6" t="n">
        <v>0</v>
      </c>
      <c r="L561" s="35" t="n">
        <v>-1</v>
      </c>
      <c r="M561" s="6" t="str">
        <f aca="false">IF(I561&lt;=0,"Below 0%",IF(I561&lt;=0.05,"0-5%",IF(I561&lt;=0.1,"5-10%",IF(I561&lt;=0.2,"10-20%",IF(I561&lt;=0.4,"20-40%","Above 40%")))))</f>
        <v>Below 0%</v>
      </c>
      <c r="N561" s="6" t="str">
        <f aca="false">IF(AND(H561&gt;=Summary!$B$25,I561&gt;=Summary!$B$26,I561&lt;=Summary!$B$27,J561&gt;=Summary!$B$28,J561&lt;=Summary!$B$29,F561*J561&gt;1),"Yes","No")</f>
        <v>No</v>
      </c>
    </row>
    <row r="562" customFormat="false" ht="15" hidden="false" customHeight="false" outlineLevel="0" collapsed="false">
      <c r="A562" s="6" t="s">
        <v>148</v>
      </c>
      <c r="B562" s="45" t="n">
        <v>41637</v>
      </c>
      <c r="C562" s="6" t="s">
        <v>181</v>
      </c>
      <c r="D562" s="6" t="s">
        <v>192</v>
      </c>
      <c r="E562" s="6" t="s">
        <v>177</v>
      </c>
      <c r="F562" s="34" t="n">
        <v>0.147406965494156</v>
      </c>
      <c r="G562" s="34" t="n">
        <v>0.116299559471366</v>
      </c>
      <c r="H562" s="34" t="n">
        <v>0.0311074060227902</v>
      </c>
      <c r="I562" s="34" t="n">
        <v>0.267476559362628</v>
      </c>
      <c r="J562" s="35" t="n">
        <v>8.5</v>
      </c>
      <c r="K562" s="6" t="n">
        <v>0</v>
      </c>
      <c r="L562" s="35" t="n">
        <v>-1</v>
      </c>
      <c r="M562" s="6" t="str">
        <f aca="false">IF(I562&lt;=0,"Below 0%",IF(I562&lt;=0.05,"0-5%",IF(I562&lt;=0.1,"5-10%",IF(I562&lt;=0.2,"10-20%",IF(I562&lt;=0.4,"20-40%","Above 40%")))))</f>
        <v>20-40%</v>
      </c>
      <c r="N562" s="6" t="str">
        <f aca="false">IF(AND(H562&gt;=Summary!$B$25,I562&gt;=Summary!$B$26,I562&lt;=Summary!$B$27,J562&gt;=Summary!$B$28,J562&lt;=Summary!$B$29,F562*J562&gt;1),"Yes","No")</f>
        <v>No</v>
      </c>
    </row>
    <row r="563" customFormat="false" ht="15" hidden="false" customHeight="false" outlineLevel="0" collapsed="false">
      <c r="A563" s="6" t="s">
        <v>148</v>
      </c>
      <c r="B563" s="45" t="n">
        <v>41640</v>
      </c>
      <c r="C563" s="6" t="s">
        <v>185</v>
      </c>
      <c r="D563" s="6" t="s">
        <v>193</v>
      </c>
      <c r="E563" s="6" t="s">
        <v>187</v>
      </c>
      <c r="F563" s="34" t="n">
        <v>0.862154483795166</v>
      </c>
      <c r="G563" s="34" t="n">
        <v>0.769551847122064</v>
      </c>
      <c r="H563" s="34" t="n">
        <v>0.0926026366731018</v>
      </c>
      <c r="I563" s="34" t="n">
        <v>0.120333200445705</v>
      </c>
      <c r="J563" s="35" t="n">
        <v>1.29</v>
      </c>
      <c r="K563" s="6" t="n">
        <v>1</v>
      </c>
      <c r="L563" s="35" t="n">
        <v>0.29</v>
      </c>
      <c r="M563" s="6" t="str">
        <f aca="false">IF(I563&lt;=0,"Below 0%",IF(I563&lt;=0.05,"0-5%",IF(I563&lt;=0.1,"5-10%",IF(I563&lt;=0.2,"10-20%",IF(I563&lt;=0.4,"20-40%","Above 40%")))))</f>
        <v>10-20%</v>
      </c>
      <c r="N563" s="6" t="str">
        <f aca="false">IF(AND(H563&gt;=Summary!$B$25,I563&gt;=Summary!$B$26,I563&lt;=Summary!$B$27,J563&gt;=Summary!$B$28,J563&lt;=Summary!$B$29,F563*J563&gt;1),"Yes","No")</f>
        <v>No</v>
      </c>
    </row>
    <row r="564" customFormat="false" ht="15" hidden="false" customHeight="false" outlineLevel="0" collapsed="false">
      <c r="A564" s="6" t="s">
        <v>148</v>
      </c>
      <c r="B564" s="45" t="n">
        <v>41640</v>
      </c>
      <c r="C564" s="6" t="s">
        <v>185</v>
      </c>
      <c r="D564" s="6" t="s">
        <v>193</v>
      </c>
      <c r="E564" s="6" t="s">
        <v>174</v>
      </c>
      <c r="F564" s="34" t="n">
        <v>0.115808516740799</v>
      </c>
      <c r="G564" s="34" t="n">
        <v>0.157076247276497</v>
      </c>
      <c r="H564" s="34" t="n">
        <v>-0.0412677305356984</v>
      </c>
      <c r="I564" s="34" t="n">
        <v>-0.262724194467518</v>
      </c>
      <c r="J564" s="35" t="n">
        <v>6.32</v>
      </c>
      <c r="K564" s="6" t="n">
        <v>0</v>
      </c>
      <c r="L564" s="35" t="n">
        <v>-1</v>
      </c>
      <c r="M564" s="6" t="str">
        <f aca="false">IF(I564&lt;=0,"Below 0%",IF(I564&lt;=0.05,"0-5%",IF(I564&lt;=0.1,"5-10%",IF(I564&lt;=0.2,"10-20%",IF(I564&lt;=0.4,"20-40%","Above 40%")))))</f>
        <v>Below 0%</v>
      </c>
      <c r="N564" s="6" t="str">
        <f aca="false">IF(AND(H564&gt;=Summary!$B$25,I564&gt;=Summary!$B$26,I564&lt;=Summary!$B$27,J564&gt;=Summary!$B$28,J564&lt;=Summary!$B$29,F564*J564&gt;1),"Yes","No")</f>
        <v>No</v>
      </c>
    </row>
    <row r="565" customFormat="false" ht="15" hidden="false" customHeight="false" outlineLevel="0" collapsed="false">
      <c r="A565" s="6" t="s">
        <v>148</v>
      </c>
      <c r="B565" s="45" t="n">
        <v>41640</v>
      </c>
      <c r="C565" s="6" t="s">
        <v>185</v>
      </c>
      <c r="D565" s="6" t="s">
        <v>193</v>
      </c>
      <c r="E565" s="6" t="s">
        <v>177</v>
      </c>
      <c r="F565" s="34" t="n">
        <v>0.0220369752496481</v>
      </c>
      <c r="G565" s="34" t="n">
        <v>0.0733719056014385</v>
      </c>
      <c r="H565" s="34" t="n">
        <v>-0.0513349303517904</v>
      </c>
      <c r="I565" s="34" t="n">
        <v>-0.699653769804555</v>
      </c>
      <c r="J565" s="35" t="n">
        <v>13.53</v>
      </c>
      <c r="K565" s="6" t="n">
        <v>0</v>
      </c>
      <c r="L565" s="35" t="n">
        <v>-1</v>
      </c>
      <c r="M565" s="6" t="str">
        <f aca="false">IF(I565&lt;=0,"Below 0%",IF(I565&lt;=0.05,"0-5%",IF(I565&lt;=0.1,"5-10%",IF(I565&lt;=0.2,"10-20%",IF(I565&lt;=0.4,"20-40%","Above 40%")))))</f>
        <v>Below 0%</v>
      </c>
      <c r="N565" s="6" t="str">
        <f aca="false">IF(AND(H565&gt;=Summary!$B$25,I565&gt;=Summary!$B$26,I565&lt;=Summary!$B$27,J565&gt;=Summary!$B$28,J565&lt;=Summary!$B$29,F565*J565&gt;1),"Yes","No")</f>
        <v>No</v>
      </c>
    </row>
    <row r="566" customFormat="false" ht="15" hidden="false" customHeight="false" outlineLevel="0" collapsed="false">
      <c r="A566" s="6" t="s">
        <v>148</v>
      </c>
      <c r="B566" s="45" t="n">
        <v>41640</v>
      </c>
      <c r="C566" s="6" t="s">
        <v>180</v>
      </c>
      <c r="D566" s="6" t="s">
        <v>172</v>
      </c>
      <c r="E566" s="6" t="s">
        <v>187</v>
      </c>
      <c r="F566" s="34" t="n">
        <v>0.552697598934174</v>
      </c>
      <c r="G566" s="34" t="n">
        <v>0.409678965021562</v>
      </c>
      <c r="H566" s="34" t="n">
        <v>0.143018633912612</v>
      </c>
      <c r="I566" s="34" t="n">
        <v>0.349099285351603</v>
      </c>
      <c r="J566" s="35" t="n">
        <v>2.42</v>
      </c>
      <c r="K566" s="6" t="n">
        <v>0</v>
      </c>
      <c r="L566" s="35" t="n">
        <v>-1</v>
      </c>
      <c r="M566" s="6" t="str">
        <f aca="false">IF(I566&lt;=0,"Below 0%",IF(I566&lt;=0.05,"0-5%",IF(I566&lt;=0.1,"5-10%",IF(I566&lt;=0.2,"10-20%",IF(I566&lt;=0.4,"20-40%","Above 40%")))))</f>
        <v>20-40%</v>
      </c>
      <c r="N566" s="6" t="str">
        <f aca="false">IF(AND(H566&gt;=Summary!$B$25,I566&gt;=Summary!$B$26,I566&lt;=Summary!$B$27,J566&gt;=Summary!$B$28,J566&lt;=Summary!$B$29,F566*J566&gt;1),"Yes","No")</f>
        <v>Yes</v>
      </c>
    </row>
    <row r="567" customFormat="false" ht="15" hidden="false" customHeight="false" outlineLevel="0" collapsed="false">
      <c r="A567" s="6" t="s">
        <v>148</v>
      </c>
      <c r="B567" s="45" t="n">
        <v>41640</v>
      </c>
      <c r="C567" s="6" t="s">
        <v>180</v>
      </c>
      <c r="D567" s="6" t="s">
        <v>172</v>
      </c>
      <c r="E567" s="6" t="s">
        <v>174</v>
      </c>
      <c r="F567" s="34" t="n">
        <v>0.261630207300186</v>
      </c>
      <c r="G567" s="34" t="n">
        <v>0.300431241015812</v>
      </c>
      <c r="H567" s="34" t="n">
        <v>-0.038801033715626</v>
      </c>
      <c r="I567" s="34" t="n">
        <v>-0.129151128173065</v>
      </c>
      <c r="J567" s="35" t="n">
        <v>3.3</v>
      </c>
      <c r="K567" s="6" t="n">
        <v>1</v>
      </c>
      <c r="L567" s="35" t="n">
        <v>2.3</v>
      </c>
      <c r="M567" s="6" t="str">
        <f aca="false">IF(I567&lt;=0,"Below 0%",IF(I567&lt;=0.05,"0-5%",IF(I567&lt;=0.1,"5-10%",IF(I567&lt;=0.2,"10-20%",IF(I567&lt;=0.4,"20-40%","Above 40%")))))</f>
        <v>Below 0%</v>
      </c>
      <c r="N567" s="6" t="str">
        <f aca="false">IF(AND(H567&gt;=Summary!$B$25,I567&gt;=Summary!$B$26,I567&lt;=Summary!$B$27,J567&gt;=Summary!$B$28,J567&lt;=Summary!$B$29,F567*J567&gt;1),"Yes","No")</f>
        <v>No</v>
      </c>
    </row>
    <row r="568" customFormat="false" ht="15" hidden="false" customHeight="false" outlineLevel="0" collapsed="false">
      <c r="A568" s="6" t="s">
        <v>148</v>
      </c>
      <c r="B568" s="45" t="n">
        <v>41640</v>
      </c>
      <c r="C568" s="6" t="s">
        <v>180</v>
      </c>
      <c r="D568" s="6" t="s">
        <v>172</v>
      </c>
      <c r="E568" s="6" t="s">
        <v>177</v>
      </c>
      <c r="F568" s="34" t="n">
        <v>0.185672163963318</v>
      </c>
      <c r="G568" s="34" t="n">
        <v>0.289889793962626</v>
      </c>
      <c r="H568" s="34" t="n">
        <v>-0.104217629999308</v>
      </c>
      <c r="I568" s="34" t="n">
        <v>-0.359507758361249</v>
      </c>
      <c r="J568" s="35" t="n">
        <v>3.42</v>
      </c>
      <c r="K568" s="6" t="n">
        <v>0</v>
      </c>
      <c r="L568" s="35" t="n">
        <v>-1</v>
      </c>
      <c r="M568" s="6" t="str">
        <f aca="false">IF(I568&lt;=0,"Below 0%",IF(I568&lt;=0.05,"0-5%",IF(I568&lt;=0.1,"5-10%",IF(I568&lt;=0.2,"10-20%",IF(I568&lt;=0.4,"20-40%","Above 40%")))))</f>
        <v>Below 0%</v>
      </c>
      <c r="N568" s="6" t="str">
        <f aca="false">IF(AND(H568&gt;=Summary!$B$25,I568&gt;=Summary!$B$26,I568&lt;=Summary!$B$27,J568&gt;=Summary!$B$28,J568&lt;=Summary!$B$29,F568*J568&gt;1),"Yes","No")</f>
        <v>No</v>
      </c>
    </row>
    <row r="569" customFormat="false" ht="15" hidden="false" customHeight="false" outlineLevel="0" collapsed="false">
      <c r="A569" s="6" t="s">
        <v>148</v>
      </c>
      <c r="B569" s="45" t="n">
        <v>41640</v>
      </c>
      <c r="C569" s="6" t="s">
        <v>184</v>
      </c>
      <c r="D569" s="6" t="s">
        <v>189</v>
      </c>
      <c r="E569" s="6" t="s">
        <v>187</v>
      </c>
      <c r="F569" s="34" t="n">
        <v>0.461324691772461</v>
      </c>
      <c r="G569" s="34" t="n">
        <v>0.399653854474652</v>
      </c>
      <c r="H569" s="34" t="n">
        <v>0.0616708372978089</v>
      </c>
      <c r="I569" s="34" t="n">
        <v>0.154310628078079</v>
      </c>
      <c r="J569" s="35" t="n">
        <v>2.5</v>
      </c>
      <c r="K569" s="6" t="n">
        <v>1</v>
      </c>
      <c r="L569" s="35" t="n">
        <v>1.5</v>
      </c>
      <c r="M569" s="6" t="str">
        <f aca="false">IF(I569&lt;=0,"Below 0%",IF(I569&lt;=0.05,"0-5%",IF(I569&lt;=0.1,"5-10%",IF(I569&lt;=0.2,"10-20%",IF(I569&lt;=0.4,"20-40%","Above 40%")))))</f>
        <v>10-20%</v>
      </c>
      <c r="N569" s="6" t="str">
        <f aca="false">IF(AND(H569&gt;=Summary!$B$25,I569&gt;=Summary!$B$26,I569&lt;=Summary!$B$27,J569&gt;=Summary!$B$28,J569&lt;=Summary!$B$29,F569*J569&gt;1),"Yes","No")</f>
        <v>Yes</v>
      </c>
    </row>
    <row r="570" customFormat="false" ht="15" hidden="false" customHeight="false" outlineLevel="0" collapsed="false">
      <c r="A570" s="6" t="s">
        <v>148</v>
      </c>
      <c r="B570" s="45" t="n">
        <v>41640</v>
      </c>
      <c r="C570" s="6" t="s">
        <v>184</v>
      </c>
      <c r="D570" s="6" t="s">
        <v>189</v>
      </c>
      <c r="E570" s="6" t="s">
        <v>174</v>
      </c>
      <c r="F570" s="34" t="n">
        <v>0.280385226011276</v>
      </c>
      <c r="G570" s="34" t="n">
        <v>0.293863128290185</v>
      </c>
      <c r="H570" s="34" t="n">
        <v>-0.0134779022789091</v>
      </c>
      <c r="I570" s="34" t="n">
        <v>-0.0458645572764742</v>
      </c>
      <c r="J570" s="35" t="n">
        <v>3.4</v>
      </c>
      <c r="K570" s="6" t="n">
        <v>0</v>
      </c>
      <c r="L570" s="35" t="n">
        <v>-1</v>
      </c>
      <c r="M570" s="6" t="str">
        <f aca="false">IF(I570&lt;=0,"Below 0%",IF(I570&lt;=0.05,"0-5%",IF(I570&lt;=0.1,"5-10%",IF(I570&lt;=0.2,"10-20%",IF(I570&lt;=0.4,"20-40%","Above 40%")))))</f>
        <v>Below 0%</v>
      </c>
      <c r="N570" s="6" t="str">
        <f aca="false">IF(AND(H570&gt;=Summary!$B$25,I570&gt;=Summary!$B$26,I570&lt;=Summary!$B$27,J570&gt;=Summary!$B$28,J570&lt;=Summary!$B$29,F570*J570&gt;1),"Yes","No")</f>
        <v>No</v>
      </c>
    </row>
    <row r="571" customFormat="false" ht="15" hidden="false" customHeight="false" outlineLevel="0" collapsed="false">
      <c r="A571" s="6" t="s">
        <v>148</v>
      </c>
      <c r="B571" s="45" t="n">
        <v>41640</v>
      </c>
      <c r="C571" s="6" t="s">
        <v>184</v>
      </c>
      <c r="D571" s="6" t="s">
        <v>189</v>
      </c>
      <c r="E571" s="6" t="s">
        <v>177</v>
      </c>
      <c r="F571" s="34" t="n">
        <v>0.258290112018585</v>
      </c>
      <c r="G571" s="34" t="n">
        <v>0.306483017235163</v>
      </c>
      <c r="H571" s="34" t="n">
        <v>-0.0481929052165774</v>
      </c>
      <c r="I571" s="34" t="n">
        <v>-0.15724494509136</v>
      </c>
      <c r="J571" s="35" t="n">
        <v>3.26</v>
      </c>
      <c r="K571" s="6" t="n">
        <v>0</v>
      </c>
      <c r="L571" s="35" t="n">
        <v>-1</v>
      </c>
      <c r="M571" s="6" t="str">
        <f aca="false">IF(I571&lt;=0,"Below 0%",IF(I571&lt;=0.05,"0-5%",IF(I571&lt;=0.1,"5-10%",IF(I571&lt;=0.2,"10-20%",IF(I571&lt;=0.4,"20-40%","Above 40%")))))</f>
        <v>Below 0%</v>
      </c>
      <c r="N571" s="6" t="str">
        <f aca="false">IF(AND(H571&gt;=Summary!$B$25,I571&gt;=Summary!$B$26,I571&lt;=Summary!$B$27,J571&gt;=Summary!$B$28,J571&lt;=Summary!$B$29,F571*J571&gt;1),"Yes","No")</f>
        <v>No</v>
      </c>
    </row>
    <row r="572" customFormat="false" ht="15" hidden="false" customHeight="false" outlineLevel="0" collapsed="false">
      <c r="A572" s="6" t="s">
        <v>148</v>
      </c>
      <c r="B572" s="45" t="n">
        <v>41640</v>
      </c>
      <c r="C572" s="6" t="s">
        <v>183</v>
      </c>
      <c r="D572" s="6" t="s">
        <v>186</v>
      </c>
      <c r="E572" s="6" t="s">
        <v>187</v>
      </c>
      <c r="F572" s="34" t="n">
        <v>0.67024427652359</v>
      </c>
      <c r="G572" s="34" t="n">
        <v>0.760105136037508</v>
      </c>
      <c r="H572" s="34" t="n">
        <v>-0.089860859513918</v>
      </c>
      <c r="I572" s="34" t="n">
        <v>-0.118221618633404</v>
      </c>
      <c r="J572" s="35" t="n">
        <v>1.32</v>
      </c>
      <c r="K572" s="6" t="n">
        <v>1</v>
      </c>
      <c r="L572" s="35" t="n">
        <v>0.32</v>
      </c>
      <c r="M572" s="6" t="str">
        <f aca="false">IF(I572&lt;=0,"Below 0%",IF(I572&lt;=0.05,"0-5%",IF(I572&lt;=0.1,"5-10%",IF(I572&lt;=0.2,"10-20%",IF(I572&lt;=0.4,"20-40%","Above 40%")))))</f>
        <v>Below 0%</v>
      </c>
      <c r="N572" s="6" t="str">
        <f aca="false">IF(AND(H572&gt;=Summary!$B$25,I572&gt;=Summary!$B$26,I572&lt;=Summary!$B$27,J572&gt;=Summary!$B$28,J572&lt;=Summary!$B$29,F572*J572&gt;1),"Yes","No")</f>
        <v>No</v>
      </c>
    </row>
    <row r="573" customFormat="false" ht="15" hidden="false" customHeight="false" outlineLevel="0" collapsed="false">
      <c r="A573" s="6" t="s">
        <v>148</v>
      </c>
      <c r="B573" s="45" t="n">
        <v>41640</v>
      </c>
      <c r="C573" s="6" t="s">
        <v>183</v>
      </c>
      <c r="D573" s="6" t="s">
        <v>186</v>
      </c>
      <c r="E573" s="6" t="s">
        <v>174</v>
      </c>
      <c r="F573" s="34" t="n">
        <v>0.178620621562004</v>
      </c>
      <c r="G573" s="34" t="n">
        <v>0.156283298998366</v>
      </c>
      <c r="H573" s="34" t="n">
        <v>0.022337322563638</v>
      </c>
      <c r="I573" s="34" t="n">
        <v>0.142928404421969</v>
      </c>
      <c r="J573" s="35" t="n">
        <v>6.42</v>
      </c>
      <c r="K573" s="6" t="n">
        <v>0</v>
      </c>
      <c r="L573" s="35" t="n">
        <v>-1</v>
      </c>
      <c r="M573" s="6" t="str">
        <f aca="false">IF(I573&lt;=0,"Below 0%",IF(I573&lt;=0.05,"0-5%",IF(I573&lt;=0.1,"5-10%",IF(I573&lt;=0.2,"10-20%",IF(I573&lt;=0.4,"20-40%","Above 40%")))))</f>
        <v>10-20%</v>
      </c>
      <c r="N573" s="6" t="str">
        <f aca="false">IF(AND(H573&gt;=Summary!$B$25,I573&gt;=Summary!$B$26,I573&lt;=Summary!$B$27,J573&gt;=Summary!$B$28,J573&lt;=Summary!$B$29,F573*J573&gt;1),"Yes","No")</f>
        <v>No</v>
      </c>
    </row>
    <row r="574" customFormat="false" ht="15" hidden="false" customHeight="false" outlineLevel="0" collapsed="false">
      <c r="A574" s="6" t="s">
        <v>148</v>
      </c>
      <c r="B574" s="45" t="n">
        <v>41640</v>
      </c>
      <c r="C574" s="6" t="s">
        <v>183</v>
      </c>
      <c r="D574" s="6" t="s">
        <v>186</v>
      </c>
      <c r="E574" s="6" t="s">
        <v>177</v>
      </c>
      <c r="F574" s="34" t="n">
        <v>0.151135101914406</v>
      </c>
      <c r="G574" s="34" t="n">
        <v>0.0836115649641259</v>
      </c>
      <c r="H574" s="34" t="n">
        <v>0.06752353695028</v>
      </c>
      <c r="I574" s="34" t="n">
        <v>0.80758609146057</v>
      </c>
      <c r="J574" s="35" t="n">
        <v>12</v>
      </c>
      <c r="K574" s="6" t="n">
        <v>0</v>
      </c>
      <c r="L574" s="35" t="n">
        <v>-1</v>
      </c>
      <c r="M574" s="6" t="str">
        <f aca="false">IF(I574&lt;=0,"Below 0%",IF(I574&lt;=0.05,"0-5%",IF(I574&lt;=0.1,"5-10%",IF(I574&lt;=0.2,"10-20%",IF(I574&lt;=0.4,"20-40%","Above 40%")))))</f>
        <v>Above 40%</v>
      </c>
      <c r="N574" s="6" t="str">
        <f aca="false">IF(AND(H574&gt;=Summary!$B$25,I574&gt;=Summary!$B$26,I574&lt;=Summary!$B$27,J574&gt;=Summary!$B$28,J574&lt;=Summary!$B$29,F574*J574&gt;1),"Yes","No")</f>
        <v>No</v>
      </c>
    </row>
    <row r="575" customFormat="false" ht="15" hidden="false" customHeight="false" outlineLevel="0" collapsed="false">
      <c r="A575" s="6" t="s">
        <v>148</v>
      </c>
      <c r="B575" s="45" t="n">
        <v>41640</v>
      </c>
      <c r="C575" s="6" t="s">
        <v>176</v>
      </c>
      <c r="D575" s="6" t="s">
        <v>181</v>
      </c>
      <c r="E575" s="6" t="s">
        <v>187</v>
      </c>
      <c r="F575" s="34" t="n">
        <v>0.429209709167481</v>
      </c>
      <c r="G575" s="34" t="n">
        <v>0.540893125940793</v>
      </c>
      <c r="H575" s="34" t="n">
        <v>-0.111683416773312</v>
      </c>
      <c r="I575" s="34" t="n">
        <v>-0.206479637874964</v>
      </c>
      <c r="J575" s="35" t="n">
        <v>1.83</v>
      </c>
      <c r="K575" s="6" t="n">
        <v>0</v>
      </c>
      <c r="L575" s="35" t="n">
        <v>-1</v>
      </c>
      <c r="M575" s="6" t="str">
        <f aca="false">IF(I575&lt;=0,"Below 0%",IF(I575&lt;=0.05,"0-5%",IF(I575&lt;=0.1,"5-10%",IF(I575&lt;=0.2,"10-20%",IF(I575&lt;=0.4,"20-40%","Above 40%")))))</f>
        <v>Below 0%</v>
      </c>
      <c r="N575" s="6" t="str">
        <f aca="false">IF(AND(H575&gt;=Summary!$B$25,I575&gt;=Summary!$B$26,I575&lt;=Summary!$B$27,J575&gt;=Summary!$B$28,J575&lt;=Summary!$B$29,F575*J575&gt;1),"Yes","No")</f>
        <v>No</v>
      </c>
    </row>
    <row r="576" customFormat="false" ht="15" hidden="false" customHeight="false" outlineLevel="0" collapsed="false">
      <c r="A576" s="6" t="s">
        <v>148</v>
      </c>
      <c r="B576" s="45" t="n">
        <v>41640</v>
      </c>
      <c r="C576" s="6" t="s">
        <v>176</v>
      </c>
      <c r="D576" s="6" t="s">
        <v>181</v>
      </c>
      <c r="E576" s="6" t="s">
        <v>174</v>
      </c>
      <c r="F576" s="34" t="n">
        <v>0.443677097558975</v>
      </c>
      <c r="G576" s="34" t="n">
        <v>0.257099849473156</v>
      </c>
      <c r="H576" s="34" t="n">
        <v>0.186577248085819</v>
      </c>
      <c r="I576" s="34" t="n">
        <v>0.725699561738949</v>
      </c>
      <c r="J576" s="35" t="n">
        <v>3.85</v>
      </c>
      <c r="K576" s="6" t="n">
        <v>0</v>
      </c>
      <c r="L576" s="35" t="n">
        <v>-1</v>
      </c>
      <c r="M576" s="6" t="str">
        <f aca="false">IF(I576&lt;=0,"Below 0%",IF(I576&lt;=0.05,"0-5%",IF(I576&lt;=0.1,"5-10%",IF(I576&lt;=0.2,"10-20%",IF(I576&lt;=0.4,"20-40%","Above 40%")))))</f>
        <v>Above 40%</v>
      </c>
      <c r="N576" s="6" t="str">
        <f aca="false">IF(AND(H576&gt;=Summary!$B$25,I576&gt;=Summary!$B$26,I576&lt;=Summary!$B$27,J576&gt;=Summary!$B$28,J576&lt;=Summary!$B$29,F576*J576&gt;1),"Yes","No")</f>
        <v>No</v>
      </c>
    </row>
    <row r="577" customFormat="false" ht="15" hidden="false" customHeight="false" outlineLevel="0" collapsed="false">
      <c r="A577" s="6" t="s">
        <v>148</v>
      </c>
      <c r="B577" s="45" t="n">
        <v>41640</v>
      </c>
      <c r="C577" s="6" t="s">
        <v>176</v>
      </c>
      <c r="D577" s="6" t="s">
        <v>181</v>
      </c>
      <c r="E577" s="6" t="s">
        <v>177</v>
      </c>
      <c r="F577" s="34" t="n">
        <v>0.127113252878189</v>
      </c>
      <c r="G577" s="34" t="n">
        <v>0.202007024586051</v>
      </c>
      <c r="H577" s="34" t="n">
        <v>-0.0748937717078621</v>
      </c>
      <c r="I577" s="34" t="n">
        <v>-0.370748353238374</v>
      </c>
      <c r="J577" s="35" t="n">
        <v>4.9</v>
      </c>
      <c r="K577" s="6" t="n">
        <v>1</v>
      </c>
      <c r="L577" s="35" t="n">
        <v>3.9</v>
      </c>
      <c r="M577" s="6" t="str">
        <f aca="false">IF(I577&lt;=0,"Below 0%",IF(I577&lt;=0.05,"0-5%",IF(I577&lt;=0.1,"5-10%",IF(I577&lt;=0.2,"10-20%",IF(I577&lt;=0.4,"20-40%","Above 40%")))))</f>
        <v>Below 0%</v>
      </c>
      <c r="N577" s="6" t="str">
        <f aca="false">IF(AND(H577&gt;=Summary!$B$25,I577&gt;=Summary!$B$26,I577&lt;=Summary!$B$27,J577&gt;=Summary!$B$28,J577&lt;=Summary!$B$29,F577*J577&gt;1),"Yes","No")</f>
        <v>No</v>
      </c>
    </row>
    <row r="578" customFormat="false" ht="15" hidden="false" customHeight="false" outlineLevel="0" collapsed="false">
      <c r="A578" s="6" t="s">
        <v>148</v>
      </c>
      <c r="B578" s="45" t="n">
        <v>41640</v>
      </c>
      <c r="C578" s="6" t="s">
        <v>179</v>
      </c>
      <c r="D578" s="6" t="s">
        <v>190</v>
      </c>
      <c r="E578" s="6" t="s">
        <v>187</v>
      </c>
      <c r="F578" s="34" t="n">
        <v>0.298081398010254</v>
      </c>
      <c r="G578" s="34" t="n">
        <v>0.24901185770751</v>
      </c>
      <c r="H578" s="34" t="n">
        <v>0.049069540302744</v>
      </c>
      <c r="I578" s="34" t="n">
        <v>0.197057042803083</v>
      </c>
      <c r="J578" s="35" t="n">
        <v>4</v>
      </c>
      <c r="K578" s="6" t="n">
        <v>0</v>
      </c>
      <c r="L578" s="35" t="n">
        <v>-1</v>
      </c>
      <c r="M578" s="6" t="str">
        <f aca="false">IF(I578&lt;=0,"Below 0%",IF(I578&lt;=0.05,"0-5%",IF(I578&lt;=0.1,"5-10%",IF(I578&lt;=0.2,"10-20%",IF(I578&lt;=0.4,"20-40%","Above 40%")))))</f>
        <v>10-20%</v>
      </c>
      <c r="N578" s="6" t="str">
        <f aca="false">IF(AND(H578&gt;=Summary!$B$25,I578&gt;=Summary!$B$26,I578&lt;=Summary!$B$27,J578&gt;=Summary!$B$28,J578&lt;=Summary!$B$29,F578*J578&gt;1),"Yes","No")</f>
        <v>Yes</v>
      </c>
    </row>
    <row r="579" customFormat="false" ht="15" hidden="false" customHeight="false" outlineLevel="0" collapsed="false">
      <c r="A579" s="6" t="s">
        <v>148</v>
      </c>
      <c r="B579" s="45" t="n">
        <v>41640</v>
      </c>
      <c r="C579" s="6" t="s">
        <v>179</v>
      </c>
      <c r="D579" s="6" t="s">
        <v>190</v>
      </c>
      <c r="E579" s="6" t="s">
        <v>174</v>
      </c>
      <c r="F579" s="34" t="n">
        <v>0.203587010502815</v>
      </c>
      <c r="G579" s="34" t="n">
        <v>0.276679841897233</v>
      </c>
      <c r="H579" s="34" t="n">
        <v>-0.073092831394418</v>
      </c>
      <c r="I579" s="34" t="n">
        <v>-0.264178376325539</v>
      </c>
      <c r="J579" s="35" t="n">
        <v>3.6</v>
      </c>
      <c r="K579" s="6" t="n">
        <v>0</v>
      </c>
      <c r="L579" s="35" t="n">
        <v>-1</v>
      </c>
      <c r="M579" s="6" t="str">
        <f aca="false">IF(I579&lt;=0,"Below 0%",IF(I579&lt;=0.05,"0-5%",IF(I579&lt;=0.1,"5-10%",IF(I579&lt;=0.2,"10-20%",IF(I579&lt;=0.4,"20-40%","Above 40%")))))</f>
        <v>Below 0%</v>
      </c>
      <c r="N579" s="6" t="str">
        <f aca="false">IF(AND(H579&gt;=Summary!$B$25,I579&gt;=Summary!$B$26,I579&lt;=Summary!$B$27,J579&gt;=Summary!$B$28,J579&lt;=Summary!$B$29,F579*J579&gt;1),"Yes","No")</f>
        <v>No</v>
      </c>
    </row>
    <row r="580" customFormat="false" ht="15" hidden="false" customHeight="false" outlineLevel="0" collapsed="false">
      <c r="A580" s="6" t="s">
        <v>148</v>
      </c>
      <c r="B580" s="45" t="n">
        <v>41640</v>
      </c>
      <c r="C580" s="6" t="s">
        <v>179</v>
      </c>
      <c r="D580" s="6" t="s">
        <v>190</v>
      </c>
      <c r="E580" s="6" t="s">
        <v>177</v>
      </c>
      <c r="F580" s="34" t="n">
        <v>0.49833157658577</v>
      </c>
      <c r="G580" s="34" t="n">
        <v>0.474308300395257</v>
      </c>
      <c r="H580" s="34" t="n">
        <v>0.0240232761905128</v>
      </c>
      <c r="I580" s="34" t="n">
        <v>0.050649073968331</v>
      </c>
      <c r="J580" s="35" t="n">
        <v>2.1</v>
      </c>
      <c r="K580" s="6" t="n">
        <v>1</v>
      </c>
      <c r="L580" s="35" t="n">
        <v>1.1</v>
      </c>
      <c r="M580" s="6" t="str">
        <f aca="false">IF(I580&lt;=0,"Below 0%",IF(I580&lt;=0.05,"0-5%",IF(I580&lt;=0.1,"5-10%",IF(I580&lt;=0.2,"10-20%",IF(I580&lt;=0.4,"20-40%","Above 40%")))))</f>
        <v>5-10%</v>
      </c>
      <c r="N580" s="6" t="str">
        <f aca="false">IF(AND(H580&gt;=Summary!$B$25,I580&gt;=Summary!$B$26,I580&lt;=Summary!$B$27,J580&gt;=Summary!$B$28,J580&lt;=Summary!$B$29,F580*J580&gt;1),"Yes","No")</f>
        <v>No</v>
      </c>
    </row>
    <row r="581" customFormat="false" ht="15" hidden="false" customHeight="false" outlineLevel="0" collapsed="false">
      <c r="A581" s="6" t="s">
        <v>148</v>
      </c>
      <c r="B581" s="45" t="n">
        <v>41640</v>
      </c>
      <c r="C581" s="6" t="s">
        <v>192</v>
      </c>
      <c r="D581" s="6" t="s">
        <v>173</v>
      </c>
      <c r="E581" s="6" t="s">
        <v>187</v>
      </c>
      <c r="F581" s="34" t="n">
        <v>0.281975388526917</v>
      </c>
      <c r="G581" s="34" t="n">
        <v>0.236973116495188</v>
      </c>
      <c r="H581" s="34" t="n">
        <v>0.045002272031729</v>
      </c>
      <c r="I581" s="34" t="n">
        <v>0.18990454570252</v>
      </c>
      <c r="J581" s="35" t="n">
        <v>4.18</v>
      </c>
      <c r="K581" s="6" t="n">
        <v>0</v>
      </c>
      <c r="L581" s="35" t="n">
        <v>-1</v>
      </c>
      <c r="M581" s="6" t="str">
        <f aca="false">IF(I581&lt;=0,"Below 0%",IF(I581&lt;=0.05,"0-5%",IF(I581&lt;=0.1,"5-10%",IF(I581&lt;=0.2,"10-20%",IF(I581&lt;=0.4,"20-40%","Above 40%")))))</f>
        <v>10-20%</v>
      </c>
      <c r="N581" s="6" t="str">
        <f aca="false">IF(AND(H581&gt;=Summary!$B$25,I581&gt;=Summary!$B$26,I581&lt;=Summary!$B$27,J581&gt;=Summary!$B$28,J581&lt;=Summary!$B$29,F581*J581&gt;1),"Yes","No")</f>
        <v>Yes</v>
      </c>
    </row>
    <row r="582" customFormat="false" ht="15" hidden="false" customHeight="false" outlineLevel="0" collapsed="false">
      <c r="A582" s="6" t="s">
        <v>148</v>
      </c>
      <c r="B582" s="45" t="n">
        <v>41640</v>
      </c>
      <c r="C582" s="6" t="s">
        <v>192</v>
      </c>
      <c r="D582" s="6" t="s">
        <v>173</v>
      </c>
      <c r="E582" s="6" t="s">
        <v>174</v>
      </c>
      <c r="F582" s="34" t="n">
        <v>0.212056502699852</v>
      </c>
      <c r="G582" s="34" t="n">
        <v>0.291337537338201</v>
      </c>
      <c r="H582" s="34" t="n">
        <v>-0.0792810346383491</v>
      </c>
      <c r="I582" s="34" t="n">
        <v>-0.272127770978977</v>
      </c>
      <c r="J582" s="35" t="n">
        <v>3.4</v>
      </c>
      <c r="K582" s="6" t="n">
        <v>1</v>
      </c>
      <c r="L582" s="35" t="n">
        <v>2.4</v>
      </c>
      <c r="M582" s="6" t="str">
        <f aca="false">IF(I582&lt;=0,"Below 0%",IF(I582&lt;=0.05,"0-5%",IF(I582&lt;=0.1,"5-10%",IF(I582&lt;=0.2,"10-20%",IF(I582&lt;=0.4,"20-40%","Above 40%")))))</f>
        <v>Below 0%</v>
      </c>
      <c r="N582" s="6" t="str">
        <f aca="false">IF(AND(H582&gt;=Summary!$B$25,I582&gt;=Summary!$B$26,I582&lt;=Summary!$B$27,J582&gt;=Summary!$B$28,J582&lt;=Summary!$B$29,F582*J582&gt;1),"Yes","No")</f>
        <v>No</v>
      </c>
    </row>
    <row r="583" customFormat="false" ht="15" hidden="false" customHeight="false" outlineLevel="0" collapsed="false">
      <c r="A583" s="6" t="s">
        <v>148</v>
      </c>
      <c r="B583" s="45" t="n">
        <v>41640</v>
      </c>
      <c r="C583" s="6" t="s">
        <v>192</v>
      </c>
      <c r="D583" s="6" t="s">
        <v>173</v>
      </c>
      <c r="E583" s="6" t="s">
        <v>177</v>
      </c>
      <c r="F583" s="34" t="n">
        <v>0.505968153476715</v>
      </c>
      <c r="G583" s="34" t="n">
        <v>0.471689346166611</v>
      </c>
      <c r="H583" s="34" t="n">
        <v>0.0342788073101038</v>
      </c>
      <c r="I583" s="34" t="n">
        <v>0.0726724221962727</v>
      </c>
      <c r="J583" s="35" t="n">
        <v>2.1</v>
      </c>
      <c r="K583" s="6" t="n">
        <v>0</v>
      </c>
      <c r="L583" s="35" t="n">
        <v>-1</v>
      </c>
      <c r="M583" s="6" t="str">
        <f aca="false">IF(I583&lt;=0,"Below 0%",IF(I583&lt;=0.05,"0-5%",IF(I583&lt;=0.1,"5-10%",IF(I583&lt;=0.2,"10-20%",IF(I583&lt;=0.4,"20-40%","Above 40%")))))</f>
        <v>5-10%</v>
      </c>
      <c r="N583" s="6" t="str">
        <f aca="false">IF(AND(H583&gt;=Summary!$B$25,I583&gt;=Summary!$B$26,I583&lt;=Summary!$B$27,J583&gt;=Summary!$B$28,J583&lt;=Summary!$B$29,F583*J583&gt;1),"Yes","No")</f>
        <v>No</v>
      </c>
    </row>
    <row r="584" customFormat="false" ht="15" hidden="false" customHeight="false" outlineLevel="0" collapsed="false">
      <c r="A584" s="6" t="s">
        <v>148</v>
      </c>
      <c r="B584" s="45" t="n">
        <v>41640</v>
      </c>
      <c r="C584" s="6" t="s">
        <v>191</v>
      </c>
      <c r="D584" s="6" t="s">
        <v>182</v>
      </c>
      <c r="E584" s="6" t="s">
        <v>187</v>
      </c>
      <c r="F584" s="34" t="n">
        <v>0.41688460111618</v>
      </c>
      <c r="G584" s="34" t="n">
        <v>0.452053855904622</v>
      </c>
      <c r="H584" s="34" t="n">
        <v>-0.0351692547884411</v>
      </c>
      <c r="I584" s="34" t="n">
        <v>-0.0777988160681932</v>
      </c>
      <c r="J584" s="35" t="n">
        <v>2.2</v>
      </c>
      <c r="K584" s="6" t="n">
        <v>0</v>
      </c>
      <c r="L584" s="35" t="n">
        <v>-1</v>
      </c>
      <c r="M584" s="6" t="str">
        <f aca="false">IF(I584&lt;=0,"Below 0%",IF(I584&lt;=0.05,"0-5%",IF(I584&lt;=0.1,"5-10%",IF(I584&lt;=0.2,"10-20%",IF(I584&lt;=0.4,"20-40%","Above 40%")))))</f>
        <v>Below 0%</v>
      </c>
      <c r="N584" s="6" t="str">
        <f aca="false">IF(AND(H584&gt;=Summary!$B$25,I584&gt;=Summary!$B$26,I584&lt;=Summary!$B$27,J584&gt;=Summary!$B$28,J584&lt;=Summary!$B$29,F584*J584&gt;1),"Yes","No")</f>
        <v>No</v>
      </c>
    </row>
    <row r="585" customFormat="false" ht="15" hidden="false" customHeight="false" outlineLevel="0" collapsed="false">
      <c r="A585" s="6" t="s">
        <v>148</v>
      </c>
      <c r="B585" s="45" t="n">
        <v>41640</v>
      </c>
      <c r="C585" s="6" t="s">
        <v>191</v>
      </c>
      <c r="D585" s="6" t="s">
        <v>182</v>
      </c>
      <c r="E585" s="6" t="s">
        <v>174</v>
      </c>
      <c r="F585" s="34" t="n">
        <v>0.322750270366669</v>
      </c>
      <c r="G585" s="34" t="n">
        <v>0.284148137997191</v>
      </c>
      <c r="H585" s="34" t="n">
        <v>0.038602132369478</v>
      </c>
      <c r="I585" s="34" t="n">
        <v>0.135852139104496</v>
      </c>
      <c r="J585" s="35" t="n">
        <v>3.5</v>
      </c>
      <c r="K585" s="6" t="n">
        <v>0</v>
      </c>
      <c r="L585" s="35" t="n">
        <v>-1</v>
      </c>
      <c r="M585" s="6" t="str">
        <f aca="false">IF(I585&lt;=0,"Below 0%",IF(I585&lt;=0.05,"0-5%",IF(I585&lt;=0.1,"5-10%",IF(I585&lt;=0.2,"10-20%",IF(I585&lt;=0.4,"20-40%","Above 40%")))))</f>
        <v>10-20%</v>
      </c>
      <c r="N585" s="6" t="str">
        <f aca="false">IF(AND(H585&gt;=Summary!$B$25,I585&gt;=Summary!$B$26,I585&lt;=Summary!$B$27,J585&gt;=Summary!$B$28,J585&lt;=Summary!$B$29,F585*J585&gt;1),"Yes","No")</f>
        <v>Yes</v>
      </c>
    </row>
    <row r="586" customFormat="false" ht="15" hidden="false" customHeight="false" outlineLevel="0" collapsed="false">
      <c r="A586" s="6" t="s">
        <v>148</v>
      </c>
      <c r="B586" s="45" t="n">
        <v>41640</v>
      </c>
      <c r="C586" s="6" t="s">
        <v>191</v>
      </c>
      <c r="D586" s="6" t="s">
        <v>182</v>
      </c>
      <c r="E586" s="6" t="s">
        <v>177</v>
      </c>
      <c r="F586" s="34" t="n">
        <v>0.260365158319473</v>
      </c>
      <c r="G586" s="34" t="n">
        <v>0.263798006098188</v>
      </c>
      <c r="H586" s="34" t="n">
        <v>-0.00343284777871444</v>
      </c>
      <c r="I586" s="34" t="n">
        <v>-0.0130131680276489</v>
      </c>
      <c r="J586" s="35" t="n">
        <v>3.77</v>
      </c>
      <c r="K586" s="6" t="n">
        <v>1</v>
      </c>
      <c r="L586" s="35" t="n">
        <v>2.77</v>
      </c>
      <c r="M586" s="6" t="str">
        <f aca="false">IF(I586&lt;=0,"Below 0%",IF(I586&lt;=0.05,"0-5%",IF(I586&lt;=0.1,"5-10%",IF(I586&lt;=0.2,"10-20%",IF(I586&lt;=0.4,"20-40%","Above 40%")))))</f>
        <v>Below 0%</v>
      </c>
      <c r="N586" s="6" t="str">
        <f aca="false">IF(AND(H586&gt;=Summary!$B$25,I586&gt;=Summary!$B$26,I586&lt;=Summary!$B$27,J586&gt;=Summary!$B$28,J586&lt;=Summary!$B$29,F586*J586&gt;1),"Yes","No")</f>
        <v>No</v>
      </c>
    </row>
    <row r="587" customFormat="false" ht="15" hidden="false" customHeight="false" outlineLevel="0" collapsed="false">
      <c r="A587" s="6" t="s">
        <v>148</v>
      </c>
      <c r="B587" s="45" t="n">
        <v>41640</v>
      </c>
      <c r="C587" s="6" t="s">
        <v>175</v>
      </c>
      <c r="D587" s="6" t="s">
        <v>194</v>
      </c>
      <c r="E587" s="6" t="s">
        <v>187</v>
      </c>
      <c r="F587" s="34" t="n">
        <v>0.24630506336689</v>
      </c>
      <c r="G587" s="34" t="n">
        <v>0.173212150203301</v>
      </c>
      <c r="H587" s="34" t="n">
        <v>0.0730929131635893</v>
      </c>
      <c r="I587" s="34" t="n">
        <v>0.421984907397082</v>
      </c>
      <c r="J587" s="35" t="n">
        <v>5.8</v>
      </c>
      <c r="K587" s="6" t="n">
        <v>0</v>
      </c>
      <c r="L587" s="35" t="n">
        <v>-1</v>
      </c>
      <c r="M587" s="6" t="str">
        <f aca="false">IF(I587&lt;=0,"Below 0%",IF(I587&lt;=0.05,"0-5%",IF(I587&lt;=0.1,"5-10%",IF(I587&lt;=0.2,"10-20%",IF(I587&lt;=0.4,"20-40%","Above 40%")))))</f>
        <v>Above 40%</v>
      </c>
      <c r="N587" s="6" t="str">
        <f aca="false">IF(AND(H587&gt;=Summary!$B$25,I587&gt;=Summary!$B$26,I587&lt;=Summary!$B$27,J587&gt;=Summary!$B$28,J587&lt;=Summary!$B$29,F587*J587&gt;1),"Yes","No")</f>
        <v>No</v>
      </c>
    </row>
    <row r="588" customFormat="false" ht="15" hidden="false" customHeight="false" outlineLevel="0" collapsed="false">
      <c r="A588" s="6" t="s">
        <v>148</v>
      </c>
      <c r="B588" s="45" t="n">
        <v>41640</v>
      </c>
      <c r="C588" s="6" t="s">
        <v>175</v>
      </c>
      <c r="D588" s="6" t="s">
        <v>194</v>
      </c>
      <c r="E588" s="6" t="s">
        <v>174</v>
      </c>
      <c r="F588" s="34" t="n">
        <v>0.215250536799431</v>
      </c>
      <c r="G588" s="34" t="n">
        <v>0.235828749103085</v>
      </c>
      <c r="H588" s="34" t="n">
        <v>-0.0205782123036545</v>
      </c>
      <c r="I588" s="34" t="n">
        <v>-0.0872591335107298</v>
      </c>
      <c r="J588" s="35" t="n">
        <v>4.26</v>
      </c>
      <c r="K588" s="6" t="n">
        <v>0</v>
      </c>
      <c r="L588" s="35" t="n">
        <v>-1</v>
      </c>
      <c r="M588" s="6" t="str">
        <f aca="false">IF(I588&lt;=0,"Below 0%",IF(I588&lt;=0.05,"0-5%",IF(I588&lt;=0.1,"5-10%",IF(I588&lt;=0.2,"10-20%",IF(I588&lt;=0.4,"20-40%","Above 40%")))))</f>
        <v>Below 0%</v>
      </c>
      <c r="N588" s="6" t="str">
        <f aca="false">IF(AND(H588&gt;=Summary!$B$25,I588&gt;=Summary!$B$26,I588&lt;=Summary!$B$27,J588&gt;=Summary!$B$28,J588&lt;=Summary!$B$29,F588*J588&gt;1),"Yes","No")</f>
        <v>No</v>
      </c>
    </row>
    <row r="589" customFormat="false" ht="15" hidden="false" customHeight="false" outlineLevel="0" collapsed="false">
      <c r="A589" s="6" t="s">
        <v>148</v>
      </c>
      <c r="B589" s="45" t="n">
        <v>41640</v>
      </c>
      <c r="C589" s="6" t="s">
        <v>175</v>
      </c>
      <c r="D589" s="6" t="s">
        <v>194</v>
      </c>
      <c r="E589" s="6" t="s">
        <v>177</v>
      </c>
      <c r="F589" s="34" t="n">
        <v>0.538444399833679</v>
      </c>
      <c r="G589" s="34" t="n">
        <v>0.590959100693614</v>
      </c>
      <c r="H589" s="34" t="n">
        <v>-0.0525147008599347</v>
      </c>
      <c r="I589" s="34" t="n">
        <v>-0.0888635115328587</v>
      </c>
      <c r="J589" s="35" t="n">
        <v>1.7</v>
      </c>
      <c r="K589" s="6" t="n">
        <v>1</v>
      </c>
      <c r="L589" s="35" t="n">
        <v>0.7</v>
      </c>
      <c r="M589" s="6" t="str">
        <f aca="false">IF(I589&lt;=0,"Below 0%",IF(I589&lt;=0.05,"0-5%",IF(I589&lt;=0.1,"5-10%",IF(I589&lt;=0.2,"10-20%",IF(I589&lt;=0.4,"20-40%","Above 40%")))))</f>
        <v>Below 0%</v>
      </c>
      <c r="N589" s="6" t="str">
        <f aca="false">IF(AND(H589&gt;=Summary!$B$25,I589&gt;=Summary!$B$26,I589&lt;=Summary!$B$27,J589&gt;=Summary!$B$28,J589&lt;=Summary!$B$29,F589*J589&gt;1),"Yes","No")</f>
        <v>No</v>
      </c>
    </row>
    <row r="590" customFormat="false" ht="15" hidden="false" customHeight="false" outlineLevel="0" collapsed="false">
      <c r="A590" s="6" t="s">
        <v>148</v>
      </c>
      <c r="B590" s="45" t="n">
        <v>41640</v>
      </c>
      <c r="C590" s="6" t="s">
        <v>178</v>
      </c>
      <c r="D590" s="6" t="s">
        <v>188</v>
      </c>
      <c r="E590" s="6" t="s">
        <v>187</v>
      </c>
      <c r="F590" s="34" t="n">
        <v>0.548453211784363</v>
      </c>
      <c r="G590" s="34" t="n">
        <v>0.382474945853676</v>
      </c>
      <c r="H590" s="34" t="n">
        <v>0.165978265930686</v>
      </c>
      <c r="I590" s="34" t="n">
        <v>0.433958531741802</v>
      </c>
      <c r="J590" s="35" t="n">
        <v>2.6</v>
      </c>
      <c r="K590" s="6" t="n">
        <v>1</v>
      </c>
      <c r="L590" s="35" t="n">
        <v>1.6</v>
      </c>
      <c r="M590" s="6" t="str">
        <f aca="false">IF(I590&lt;=0,"Below 0%",IF(I590&lt;=0.05,"0-5%",IF(I590&lt;=0.1,"5-10%",IF(I590&lt;=0.2,"10-20%",IF(I590&lt;=0.4,"20-40%","Above 40%")))))</f>
        <v>Above 40%</v>
      </c>
      <c r="N590" s="6" t="str">
        <f aca="false">IF(AND(H590&gt;=Summary!$B$25,I590&gt;=Summary!$B$26,I590&lt;=Summary!$B$27,J590&gt;=Summary!$B$28,J590&lt;=Summary!$B$29,F590*J590&gt;1),"Yes","No")</f>
        <v>No</v>
      </c>
    </row>
    <row r="591" customFormat="false" ht="15" hidden="false" customHeight="false" outlineLevel="0" collapsed="false">
      <c r="A591" s="6" t="s">
        <v>148</v>
      </c>
      <c r="B591" s="45" t="n">
        <v>41640</v>
      </c>
      <c r="C591" s="6" t="s">
        <v>178</v>
      </c>
      <c r="D591" s="6" t="s">
        <v>188</v>
      </c>
      <c r="E591" s="6" t="s">
        <v>174</v>
      </c>
      <c r="F591" s="34" t="n">
        <v>0.203115627169609</v>
      </c>
      <c r="G591" s="34" t="n">
        <v>0.288241988179582</v>
      </c>
      <c r="H591" s="34" t="n">
        <v>-0.0851263610099732</v>
      </c>
      <c r="I591" s="34" t="n">
        <v>-0.29532949570462</v>
      </c>
      <c r="J591" s="35" t="n">
        <v>3.45</v>
      </c>
      <c r="K591" s="6" t="n">
        <v>0</v>
      </c>
      <c r="L591" s="35" t="n">
        <v>-1</v>
      </c>
      <c r="M591" s="6" t="str">
        <f aca="false">IF(I591&lt;=0,"Below 0%",IF(I591&lt;=0.05,"0-5%",IF(I591&lt;=0.1,"5-10%",IF(I591&lt;=0.2,"10-20%",IF(I591&lt;=0.4,"20-40%","Above 40%")))))</f>
        <v>Below 0%</v>
      </c>
      <c r="N591" s="6" t="str">
        <f aca="false">IF(AND(H591&gt;=Summary!$B$25,I591&gt;=Summary!$B$26,I591&lt;=Summary!$B$27,J591&gt;=Summary!$B$28,J591&lt;=Summary!$B$29,F591*J591&gt;1),"Yes","No")</f>
        <v>No</v>
      </c>
    </row>
    <row r="592" customFormat="false" ht="15" hidden="false" customHeight="false" outlineLevel="0" collapsed="false">
      <c r="A592" s="6" t="s">
        <v>148</v>
      </c>
      <c r="B592" s="45" t="n">
        <v>41640</v>
      </c>
      <c r="C592" s="6" t="s">
        <v>178</v>
      </c>
      <c r="D592" s="6" t="s">
        <v>188</v>
      </c>
      <c r="E592" s="6" t="s">
        <v>177</v>
      </c>
      <c r="F592" s="34" t="n">
        <v>0.248431190848351</v>
      </c>
      <c r="G592" s="34" t="n">
        <v>0.329283065966741</v>
      </c>
      <c r="H592" s="34" t="n">
        <v>-0.0808518751183908</v>
      </c>
      <c r="I592" s="34" t="n">
        <v>-0.24553912264215</v>
      </c>
      <c r="J592" s="35" t="n">
        <v>3.02</v>
      </c>
      <c r="K592" s="6" t="n">
        <v>0</v>
      </c>
      <c r="L592" s="35" t="n">
        <v>-1</v>
      </c>
      <c r="M592" s="6" t="str">
        <f aca="false">IF(I592&lt;=0,"Below 0%",IF(I592&lt;=0.05,"0-5%",IF(I592&lt;=0.1,"5-10%",IF(I592&lt;=0.2,"10-20%",IF(I592&lt;=0.4,"20-40%","Above 40%")))))</f>
        <v>Below 0%</v>
      </c>
      <c r="N592" s="6" t="str">
        <f aca="false">IF(AND(H592&gt;=Summary!$B$25,I592&gt;=Summary!$B$26,I592&lt;=Summary!$B$27,J592&gt;=Summary!$B$28,J592&lt;=Summary!$B$29,F592*J592&gt;1),"Yes","No")</f>
        <v>No</v>
      </c>
    </row>
    <row r="593" customFormat="false" ht="15" hidden="false" customHeight="false" outlineLevel="0" collapsed="false">
      <c r="A593" s="6" t="s">
        <v>148</v>
      </c>
      <c r="B593" s="45" t="n">
        <v>41650</v>
      </c>
      <c r="C593" s="6" t="s">
        <v>193</v>
      </c>
      <c r="D593" s="6" t="s">
        <v>189</v>
      </c>
      <c r="E593" s="6" t="s">
        <v>187</v>
      </c>
      <c r="F593" s="34" t="n">
        <v>0.38153538107872</v>
      </c>
      <c r="G593" s="34" t="n">
        <v>0.497512437810945</v>
      </c>
      <c r="H593" s="34" t="n">
        <v>-0.115977056732225</v>
      </c>
      <c r="I593" s="34" t="n">
        <v>-0.233113884031773</v>
      </c>
      <c r="J593" s="35" t="n">
        <v>2.02</v>
      </c>
      <c r="K593" s="6" t="n">
        <v>0</v>
      </c>
      <c r="L593" s="35" t="n">
        <v>-1</v>
      </c>
      <c r="M593" s="6" t="str">
        <f aca="false">IF(I593&lt;=0,"Below 0%",IF(I593&lt;=0.05,"0-5%",IF(I593&lt;=0.1,"5-10%",IF(I593&lt;=0.2,"10-20%",IF(I593&lt;=0.4,"20-40%","Above 40%")))))</f>
        <v>Below 0%</v>
      </c>
      <c r="N593" s="6" t="str">
        <f aca="false">IF(AND(H593&gt;=Summary!$B$25,I593&gt;=Summary!$B$26,I593&lt;=Summary!$B$27,J593&gt;=Summary!$B$28,J593&lt;=Summary!$B$29,F593*J593&gt;1),"Yes","No")</f>
        <v>No</v>
      </c>
    </row>
    <row r="594" customFormat="false" ht="15" hidden="false" customHeight="false" outlineLevel="0" collapsed="false">
      <c r="A594" s="6" t="s">
        <v>148</v>
      </c>
      <c r="B594" s="45" t="n">
        <v>41650</v>
      </c>
      <c r="C594" s="6" t="s">
        <v>193</v>
      </c>
      <c r="D594" s="6" t="s">
        <v>189</v>
      </c>
      <c r="E594" s="6" t="s">
        <v>174</v>
      </c>
      <c r="F594" s="34" t="n">
        <v>0.29524576663971</v>
      </c>
      <c r="G594" s="34" t="n">
        <v>0.279159756771697</v>
      </c>
      <c r="H594" s="34" t="n">
        <v>0.0160860098680124</v>
      </c>
      <c r="I594" s="34" t="n">
        <v>0.0576229541608602</v>
      </c>
      <c r="J594" s="35" t="n">
        <v>3.6</v>
      </c>
      <c r="K594" s="6" t="n">
        <v>0</v>
      </c>
      <c r="L594" s="35" t="n">
        <v>-1</v>
      </c>
      <c r="M594" s="6" t="str">
        <f aca="false">IF(I594&lt;=0,"Below 0%",IF(I594&lt;=0.05,"0-5%",IF(I594&lt;=0.1,"5-10%",IF(I594&lt;=0.2,"10-20%",IF(I594&lt;=0.4,"20-40%","Above 40%")))))</f>
        <v>5-10%</v>
      </c>
      <c r="N594" s="6" t="str">
        <f aca="false">IF(AND(H594&gt;=Summary!$B$25,I594&gt;=Summary!$B$26,I594&lt;=Summary!$B$27,J594&gt;=Summary!$B$28,J594&lt;=Summary!$B$29,F594*J594&gt;1),"Yes","No")</f>
        <v>No</v>
      </c>
    </row>
    <row r="595" customFormat="false" ht="15" hidden="false" customHeight="false" outlineLevel="0" collapsed="false">
      <c r="A595" s="6" t="s">
        <v>148</v>
      </c>
      <c r="B595" s="45" t="n">
        <v>41650</v>
      </c>
      <c r="C595" s="6" t="s">
        <v>193</v>
      </c>
      <c r="D595" s="6" t="s">
        <v>189</v>
      </c>
      <c r="E595" s="6" t="s">
        <v>177</v>
      </c>
      <c r="F595" s="34" t="n">
        <v>0.323218911886215</v>
      </c>
      <c r="G595" s="34" t="n">
        <v>0.223327805417358</v>
      </c>
      <c r="H595" s="34" t="n">
        <v>0.0998911064688576</v>
      </c>
      <c r="I595" s="34" t="n">
        <v>0.447284682183573</v>
      </c>
      <c r="J595" s="35" t="n">
        <v>4.5</v>
      </c>
      <c r="K595" s="6" t="n">
        <v>1</v>
      </c>
      <c r="L595" s="35" t="n">
        <v>3.5</v>
      </c>
      <c r="M595" s="6" t="str">
        <f aca="false">IF(I595&lt;=0,"Below 0%",IF(I595&lt;=0.05,"0-5%",IF(I595&lt;=0.1,"5-10%",IF(I595&lt;=0.2,"10-20%",IF(I595&lt;=0.4,"20-40%","Above 40%")))))</f>
        <v>Above 40%</v>
      </c>
      <c r="N595" s="6" t="str">
        <f aca="false">IF(AND(H595&gt;=Summary!$B$25,I595&gt;=Summary!$B$26,I595&lt;=Summary!$B$27,J595&gt;=Summary!$B$28,J595&lt;=Summary!$B$29,F595*J595&gt;1),"Yes","No")</f>
        <v>No</v>
      </c>
    </row>
    <row r="596" customFormat="false" ht="15" hidden="false" customHeight="false" outlineLevel="0" collapsed="false">
      <c r="A596" s="6" t="s">
        <v>148</v>
      </c>
      <c r="B596" s="45" t="n">
        <v>41650</v>
      </c>
      <c r="C596" s="6" t="s">
        <v>173</v>
      </c>
      <c r="D596" s="6" t="s">
        <v>172</v>
      </c>
      <c r="E596" s="6" t="s">
        <v>187</v>
      </c>
      <c r="F596" s="34" t="n">
        <v>0.746385097503662</v>
      </c>
      <c r="G596" s="34" t="n">
        <v>0.704011485050109</v>
      </c>
      <c r="H596" s="34" t="n">
        <v>0.042373612453553</v>
      </c>
      <c r="I596" s="34" t="n">
        <v>0.0601888084972604</v>
      </c>
      <c r="J596" s="35" t="n">
        <v>1.42</v>
      </c>
      <c r="K596" s="6" t="n">
        <v>1</v>
      </c>
      <c r="L596" s="35" t="n">
        <v>0.42</v>
      </c>
      <c r="M596" s="6" t="str">
        <f aca="false">IF(I596&lt;=0,"Below 0%",IF(I596&lt;=0.05,"0-5%",IF(I596&lt;=0.1,"5-10%",IF(I596&lt;=0.2,"10-20%",IF(I596&lt;=0.4,"20-40%","Above 40%")))))</f>
        <v>5-10%</v>
      </c>
      <c r="N596" s="6" t="str">
        <f aca="false">IF(AND(H596&gt;=Summary!$B$25,I596&gt;=Summary!$B$26,I596&lt;=Summary!$B$27,J596&gt;=Summary!$B$28,J596&lt;=Summary!$B$29,F596*J596&gt;1),"Yes","No")</f>
        <v>No</v>
      </c>
    </row>
    <row r="597" customFormat="false" ht="15" hidden="false" customHeight="false" outlineLevel="0" collapsed="false">
      <c r="A597" s="6" t="s">
        <v>148</v>
      </c>
      <c r="B597" s="45" t="n">
        <v>41650</v>
      </c>
      <c r="C597" s="6" t="s">
        <v>173</v>
      </c>
      <c r="D597" s="6" t="s">
        <v>172</v>
      </c>
      <c r="E597" s="6" t="s">
        <v>174</v>
      </c>
      <c r="F597" s="34" t="n">
        <v>0.154828041791916</v>
      </c>
      <c r="G597" s="34" t="n">
        <v>0.196018884072776</v>
      </c>
      <c r="H597" s="34" t="n">
        <v>-0.0411908422808596</v>
      </c>
      <c r="I597" s="34" t="n">
        <v>-0.210137112430284</v>
      </c>
      <c r="J597" s="35" t="n">
        <v>5.1</v>
      </c>
      <c r="K597" s="6" t="n">
        <v>0</v>
      </c>
      <c r="L597" s="35" t="n">
        <v>-1</v>
      </c>
      <c r="M597" s="6" t="str">
        <f aca="false">IF(I597&lt;=0,"Below 0%",IF(I597&lt;=0.05,"0-5%",IF(I597&lt;=0.1,"5-10%",IF(I597&lt;=0.2,"10-20%",IF(I597&lt;=0.4,"20-40%","Above 40%")))))</f>
        <v>Below 0%</v>
      </c>
      <c r="N597" s="6" t="str">
        <f aca="false">IF(AND(H597&gt;=Summary!$B$25,I597&gt;=Summary!$B$26,I597&lt;=Summary!$B$27,J597&gt;=Summary!$B$28,J597&lt;=Summary!$B$29,F597*J597&gt;1),"Yes","No")</f>
        <v>No</v>
      </c>
    </row>
    <row r="598" customFormat="false" ht="15" hidden="false" customHeight="false" outlineLevel="0" collapsed="false">
      <c r="A598" s="6" t="s">
        <v>148</v>
      </c>
      <c r="B598" s="45" t="n">
        <v>41650</v>
      </c>
      <c r="C598" s="6" t="s">
        <v>173</v>
      </c>
      <c r="D598" s="6" t="s">
        <v>172</v>
      </c>
      <c r="E598" s="6" t="s">
        <v>177</v>
      </c>
      <c r="F598" s="34" t="n">
        <v>0.098786860704422</v>
      </c>
      <c r="G598" s="34" t="n">
        <v>0.0999696308771155</v>
      </c>
      <c r="H598" s="34" t="n">
        <v>-0.0011827701726935</v>
      </c>
      <c r="I598" s="34" t="n">
        <v>-0.0118312947873878</v>
      </c>
      <c r="J598" s="35" t="n">
        <v>10</v>
      </c>
      <c r="K598" s="6" t="n">
        <v>0</v>
      </c>
      <c r="L598" s="35" t="n">
        <v>-1</v>
      </c>
      <c r="M598" s="6" t="str">
        <f aca="false">IF(I598&lt;=0,"Below 0%",IF(I598&lt;=0.05,"0-5%",IF(I598&lt;=0.1,"5-10%",IF(I598&lt;=0.2,"10-20%",IF(I598&lt;=0.4,"20-40%","Above 40%")))))</f>
        <v>Below 0%</v>
      </c>
      <c r="N598" s="6" t="str">
        <f aca="false">IF(AND(H598&gt;=Summary!$B$25,I598&gt;=Summary!$B$26,I598&lt;=Summary!$B$27,J598&gt;=Summary!$B$28,J598&lt;=Summary!$B$29,F598*J598&gt;1),"Yes","No")</f>
        <v>No</v>
      </c>
    </row>
    <row r="599" customFormat="false" ht="15" hidden="false" customHeight="false" outlineLevel="0" collapsed="false">
      <c r="A599" s="6" t="s">
        <v>148</v>
      </c>
      <c r="B599" s="45" t="n">
        <v>41650</v>
      </c>
      <c r="C599" s="6" t="s">
        <v>184</v>
      </c>
      <c r="D599" s="6" t="s">
        <v>191</v>
      </c>
      <c r="E599" s="6" t="s">
        <v>187</v>
      </c>
      <c r="F599" s="34" t="n">
        <v>0.387032806873322</v>
      </c>
      <c r="G599" s="34" t="n">
        <v>0.444164892587575</v>
      </c>
      <c r="H599" s="34" t="n">
        <v>-0.0571320857142534</v>
      </c>
      <c r="I599" s="34" t="n">
        <v>-0.128628098860805</v>
      </c>
      <c r="J599" s="35" t="n">
        <v>2.24</v>
      </c>
      <c r="K599" s="6" t="n">
        <v>0</v>
      </c>
      <c r="L599" s="35" t="n">
        <v>-1</v>
      </c>
      <c r="M599" s="6" t="str">
        <f aca="false">IF(I599&lt;=0,"Below 0%",IF(I599&lt;=0.05,"0-5%",IF(I599&lt;=0.1,"5-10%",IF(I599&lt;=0.2,"10-20%",IF(I599&lt;=0.4,"20-40%","Above 40%")))))</f>
        <v>Below 0%</v>
      </c>
      <c r="N599" s="6" t="str">
        <f aca="false">IF(AND(H599&gt;=Summary!$B$25,I599&gt;=Summary!$B$26,I599&lt;=Summary!$B$27,J599&gt;=Summary!$B$28,J599&lt;=Summary!$B$29,F599*J599&gt;1),"Yes","No")</f>
        <v>No</v>
      </c>
    </row>
    <row r="600" customFormat="false" ht="15" hidden="false" customHeight="false" outlineLevel="0" collapsed="false">
      <c r="A600" s="6" t="s">
        <v>148</v>
      </c>
      <c r="B600" s="45" t="n">
        <v>41650</v>
      </c>
      <c r="C600" s="6" t="s">
        <v>184</v>
      </c>
      <c r="D600" s="6" t="s">
        <v>191</v>
      </c>
      <c r="E600" s="6" t="s">
        <v>174</v>
      </c>
      <c r="F600" s="34" t="n">
        <v>0.400994062423706</v>
      </c>
      <c r="G600" s="34" t="n">
        <v>0.292626282175344</v>
      </c>
      <c r="H600" s="34" t="n">
        <v>0.108367780248363</v>
      </c>
      <c r="I600" s="34" t="n">
        <v>0.370328254327573</v>
      </c>
      <c r="J600" s="35" t="n">
        <v>3.4</v>
      </c>
      <c r="K600" s="6" t="n">
        <v>0</v>
      </c>
      <c r="L600" s="35" t="n">
        <v>-1</v>
      </c>
      <c r="M600" s="6" t="str">
        <f aca="false">IF(I600&lt;=0,"Below 0%",IF(I600&lt;=0.05,"0-5%",IF(I600&lt;=0.1,"5-10%",IF(I600&lt;=0.2,"10-20%",IF(I600&lt;=0.4,"20-40%","Above 40%")))))</f>
        <v>20-40%</v>
      </c>
      <c r="N600" s="6" t="str">
        <f aca="false">IF(AND(H600&gt;=Summary!$B$25,I600&gt;=Summary!$B$26,I600&lt;=Summary!$B$27,J600&gt;=Summary!$B$28,J600&lt;=Summary!$B$29,F600*J600&gt;1),"Yes","No")</f>
        <v>Yes</v>
      </c>
    </row>
    <row r="601" customFormat="false" ht="15" hidden="false" customHeight="false" outlineLevel="0" collapsed="false">
      <c r="A601" s="6" t="s">
        <v>148</v>
      </c>
      <c r="B601" s="45" t="n">
        <v>41650</v>
      </c>
      <c r="C601" s="6" t="s">
        <v>184</v>
      </c>
      <c r="D601" s="6" t="s">
        <v>191</v>
      </c>
      <c r="E601" s="6" t="s">
        <v>177</v>
      </c>
      <c r="F601" s="34" t="n">
        <v>0.211973145604134</v>
      </c>
      <c r="G601" s="34" t="n">
        <v>0.263208825237082</v>
      </c>
      <c r="H601" s="34" t="n">
        <v>-0.0512356796329479</v>
      </c>
      <c r="I601" s="34" t="n">
        <v>-0.194657909311354</v>
      </c>
      <c r="J601" s="35" t="n">
        <v>3.78</v>
      </c>
      <c r="K601" s="6" t="n">
        <v>1</v>
      </c>
      <c r="L601" s="35" t="n">
        <v>2.78</v>
      </c>
      <c r="M601" s="6" t="str">
        <f aca="false">IF(I601&lt;=0,"Below 0%",IF(I601&lt;=0.05,"0-5%",IF(I601&lt;=0.1,"5-10%",IF(I601&lt;=0.2,"10-20%",IF(I601&lt;=0.4,"20-40%","Above 40%")))))</f>
        <v>Below 0%</v>
      </c>
      <c r="N601" s="6" t="str">
        <f aca="false">IF(AND(H601&gt;=Summary!$B$25,I601&gt;=Summary!$B$26,I601&lt;=Summary!$B$27,J601&gt;=Summary!$B$28,J601&lt;=Summary!$B$29,F601*J601&gt;1),"Yes","No")</f>
        <v>No</v>
      </c>
    </row>
    <row r="602" customFormat="false" ht="15" hidden="false" customHeight="false" outlineLevel="0" collapsed="false">
      <c r="A602" s="6" t="s">
        <v>148</v>
      </c>
      <c r="B602" s="45" t="n">
        <v>41650</v>
      </c>
      <c r="C602" s="6" t="s">
        <v>186</v>
      </c>
      <c r="D602" s="6" t="s">
        <v>190</v>
      </c>
      <c r="E602" s="6" t="s">
        <v>187</v>
      </c>
      <c r="F602" s="34" t="n">
        <v>0.265831857919693</v>
      </c>
      <c r="G602" s="34" t="n">
        <v>0.146502680127594</v>
      </c>
      <c r="H602" s="34" t="n">
        <v>0.119329177792099</v>
      </c>
      <c r="I602" s="34" t="n">
        <v>0.814518735685734</v>
      </c>
      <c r="J602" s="35" t="n">
        <v>6.83</v>
      </c>
      <c r="K602" s="6" t="n">
        <v>0</v>
      </c>
      <c r="L602" s="35" t="n">
        <v>-1</v>
      </c>
      <c r="M602" s="6" t="str">
        <f aca="false">IF(I602&lt;=0,"Below 0%",IF(I602&lt;=0.05,"0-5%",IF(I602&lt;=0.1,"5-10%",IF(I602&lt;=0.2,"10-20%",IF(I602&lt;=0.4,"20-40%","Above 40%")))))</f>
        <v>Above 40%</v>
      </c>
      <c r="N602" s="6" t="str">
        <f aca="false">IF(AND(H602&gt;=Summary!$B$25,I602&gt;=Summary!$B$26,I602&lt;=Summary!$B$27,J602&gt;=Summary!$B$28,J602&lt;=Summary!$B$29,F602*J602&gt;1),"Yes","No")</f>
        <v>No</v>
      </c>
    </row>
    <row r="603" customFormat="false" ht="15" hidden="false" customHeight="false" outlineLevel="0" collapsed="false">
      <c r="A603" s="6" t="s">
        <v>148</v>
      </c>
      <c r="B603" s="45" t="n">
        <v>41650</v>
      </c>
      <c r="C603" s="6" t="s">
        <v>186</v>
      </c>
      <c r="D603" s="6" t="s">
        <v>190</v>
      </c>
      <c r="E603" s="6" t="s">
        <v>174</v>
      </c>
      <c r="F603" s="34" t="n">
        <v>0.277447670698166</v>
      </c>
      <c r="G603" s="34" t="n">
        <v>0.247065013647276</v>
      </c>
      <c r="H603" s="34" t="n">
        <v>0.0303826570508904</v>
      </c>
      <c r="I603" s="34" t="n">
        <v>0.122974340244979</v>
      </c>
      <c r="J603" s="35" t="n">
        <v>4.05</v>
      </c>
      <c r="K603" s="6" t="n">
        <v>0</v>
      </c>
      <c r="L603" s="35" t="n">
        <v>-1</v>
      </c>
      <c r="M603" s="6" t="str">
        <f aca="false">IF(I603&lt;=0,"Below 0%",IF(I603&lt;=0.05,"0-5%",IF(I603&lt;=0.1,"5-10%",IF(I603&lt;=0.2,"10-20%",IF(I603&lt;=0.4,"20-40%","Above 40%")))))</f>
        <v>10-20%</v>
      </c>
      <c r="N603" s="6" t="str">
        <f aca="false">IF(AND(H603&gt;=Summary!$B$25,I603&gt;=Summary!$B$26,I603&lt;=Summary!$B$27,J603&gt;=Summary!$B$28,J603&lt;=Summary!$B$29,F603*J603&gt;1),"Yes","No")</f>
        <v>Yes</v>
      </c>
    </row>
    <row r="604" customFormat="false" ht="15" hidden="false" customHeight="false" outlineLevel="0" collapsed="false">
      <c r="A604" s="6" t="s">
        <v>148</v>
      </c>
      <c r="B604" s="45" t="n">
        <v>41650</v>
      </c>
      <c r="C604" s="6" t="s">
        <v>186</v>
      </c>
      <c r="D604" s="6" t="s">
        <v>190</v>
      </c>
      <c r="E604" s="6" t="s">
        <v>177</v>
      </c>
      <c r="F604" s="34" t="n">
        <v>0.456720441579819</v>
      </c>
      <c r="G604" s="34" t="n">
        <v>0.606432306225131</v>
      </c>
      <c r="H604" s="34" t="n">
        <v>-0.149711864645312</v>
      </c>
      <c r="I604" s="34" t="n">
        <v>-0.246873168049417</v>
      </c>
      <c r="J604" s="35" t="n">
        <v>1.65</v>
      </c>
      <c r="K604" s="6" t="n">
        <v>1</v>
      </c>
      <c r="L604" s="35" t="n">
        <v>0.65</v>
      </c>
      <c r="M604" s="6" t="str">
        <f aca="false">IF(I604&lt;=0,"Below 0%",IF(I604&lt;=0.05,"0-5%",IF(I604&lt;=0.1,"5-10%",IF(I604&lt;=0.2,"10-20%",IF(I604&lt;=0.4,"20-40%","Above 40%")))))</f>
        <v>Below 0%</v>
      </c>
      <c r="N604" s="6" t="str">
        <f aca="false">IF(AND(H604&gt;=Summary!$B$25,I604&gt;=Summary!$B$26,I604&lt;=Summary!$B$27,J604&gt;=Summary!$B$28,J604&lt;=Summary!$B$29,F604*J604&gt;1),"Yes","No")</f>
        <v>No</v>
      </c>
    </row>
    <row r="605" customFormat="false" ht="15" hidden="false" customHeight="false" outlineLevel="0" collapsed="false">
      <c r="A605" s="6" t="s">
        <v>148</v>
      </c>
      <c r="B605" s="45" t="n">
        <v>41650</v>
      </c>
      <c r="C605" s="6" t="s">
        <v>176</v>
      </c>
      <c r="D605" s="6" t="s">
        <v>175</v>
      </c>
      <c r="E605" s="6" t="s">
        <v>187</v>
      </c>
      <c r="F605" s="34" t="n">
        <v>0.758593738079071</v>
      </c>
      <c r="G605" s="34" t="n">
        <v>0.624101697943142</v>
      </c>
      <c r="H605" s="34" t="n">
        <v>0.134492040135929</v>
      </c>
      <c r="I605" s="34" t="n">
        <v>0.21549699444686</v>
      </c>
      <c r="J605" s="35" t="n">
        <v>1.62</v>
      </c>
      <c r="K605" s="6" t="n">
        <v>1</v>
      </c>
      <c r="L605" s="35" t="n">
        <v>0.62</v>
      </c>
      <c r="M605" s="6" t="str">
        <f aca="false">IF(I605&lt;=0,"Below 0%",IF(I605&lt;=0.05,"0-5%",IF(I605&lt;=0.1,"5-10%",IF(I605&lt;=0.2,"10-20%",IF(I605&lt;=0.4,"20-40%","Above 40%")))))</f>
        <v>20-40%</v>
      </c>
      <c r="N605" s="6" t="str">
        <f aca="false">IF(AND(H605&gt;=Summary!$B$25,I605&gt;=Summary!$B$26,I605&lt;=Summary!$B$27,J605&gt;=Summary!$B$28,J605&lt;=Summary!$B$29,F605*J605&gt;1),"Yes","No")</f>
        <v>No</v>
      </c>
    </row>
    <row r="606" customFormat="false" ht="15" hidden="false" customHeight="false" outlineLevel="0" collapsed="false">
      <c r="A606" s="6" t="s">
        <v>148</v>
      </c>
      <c r="B606" s="45" t="n">
        <v>41650</v>
      </c>
      <c r="C606" s="6" t="s">
        <v>176</v>
      </c>
      <c r="D606" s="6" t="s">
        <v>175</v>
      </c>
      <c r="E606" s="6" t="s">
        <v>174</v>
      </c>
      <c r="F606" s="34" t="n">
        <v>0.162178188562393</v>
      </c>
      <c r="G606" s="34" t="n">
        <v>0.233497632948704</v>
      </c>
      <c r="H606" s="34" t="n">
        <v>-0.0713194443863112</v>
      </c>
      <c r="I606" s="34" t="n">
        <v>-0.305439688983823</v>
      </c>
      <c r="J606" s="35" t="n">
        <v>4.33</v>
      </c>
      <c r="K606" s="6" t="n">
        <v>0</v>
      </c>
      <c r="L606" s="35" t="n">
        <v>-1</v>
      </c>
      <c r="M606" s="6" t="str">
        <f aca="false">IF(I606&lt;=0,"Below 0%",IF(I606&lt;=0.05,"0-5%",IF(I606&lt;=0.1,"5-10%",IF(I606&lt;=0.2,"10-20%",IF(I606&lt;=0.4,"20-40%","Above 40%")))))</f>
        <v>Below 0%</v>
      </c>
      <c r="N606" s="6" t="str">
        <f aca="false">IF(AND(H606&gt;=Summary!$B$25,I606&gt;=Summary!$B$26,I606&lt;=Summary!$B$27,J606&gt;=Summary!$B$28,J606&lt;=Summary!$B$29,F606*J606&gt;1),"Yes","No")</f>
        <v>No</v>
      </c>
    </row>
    <row r="607" customFormat="false" ht="15" hidden="false" customHeight="false" outlineLevel="0" collapsed="false">
      <c r="A607" s="6" t="s">
        <v>148</v>
      </c>
      <c r="B607" s="45" t="n">
        <v>41650</v>
      </c>
      <c r="C607" s="6" t="s">
        <v>176</v>
      </c>
      <c r="D607" s="6" t="s">
        <v>175</v>
      </c>
      <c r="E607" s="6" t="s">
        <v>177</v>
      </c>
      <c r="F607" s="34" t="n">
        <v>0.0792280584573746</v>
      </c>
      <c r="G607" s="34" t="n">
        <v>0.142400669108154</v>
      </c>
      <c r="H607" s="34" t="n">
        <v>-0.063172610650779</v>
      </c>
      <c r="I607" s="34" t="n">
        <v>-0.443625799277665</v>
      </c>
      <c r="J607" s="35" t="n">
        <v>7.1</v>
      </c>
      <c r="K607" s="6" t="n">
        <v>0</v>
      </c>
      <c r="L607" s="35" t="n">
        <v>-1</v>
      </c>
      <c r="M607" s="6" t="str">
        <f aca="false">IF(I607&lt;=0,"Below 0%",IF(I607&lt;=0.05,"0-5%",IF(I607&lt;=0.1,"5-10%",IF(I607&lt;=0.2,"10-20%",IF(I607&lt;=0.4,"20-40%","Above 40%")))))</f>
        <v>Below 0%</v>
      </c>
      <c r="N607" s="6" t="str">
        <f aca="false">IF(AND(H607&gt;=Summary!$B$25,I607&gt;=Summary!$B$26,I607&lt;=Summary!$B$27,J607&gt;=Summary!$B$28,J607&lt;=Summary!$B$29,F607*J607&gt;1),"Yes","No")</f>
        <v>No</v>
      </c>
    </row>
    <row r="608" customFormat="false" ht="15" hidden="false" customHeight="false" outlineLevel="0" collapsed="false">
      <c r="A608" s="6" t="s">
        <v>148</v>
      </c>
      <c r="B608" s="45" t="n">
        <v>41650</v>
      </c>
      <c r="C608" s="6" t="s">
        <v>179</v>
      </c>
      <c r="D608" s="6" t="s">
        <v>178</v>
      </c>
      <c r="E608" s="6" t="s">
        <v>187</v>
      </c>
      <c r="F608" s="34" t="n">
        <v>0.571958482265472</v>
      </c>
      <c r="G608" s="34" t="n">
        <v>0.530059899665164</v>
      </c>
      <c r="H608" s="34" t="n">
        <v>0.0418985826003081</v>
      </c>
      <c r="I608" s="34" t="n">
        <v>0.0790449959085289</v>
      </c>
      <c r="J608" s="35" t="n">
        <v>1.88</v>
      </c>
      <c r="K608" s="6" t="n">
        <v>1</v>
      </c>
      <c r="L608" s="35" t="n">
        <v>0.88</v>
      </c>
      <c r="M608" s="6" t="str">
        <f aca="false">IF(I608&lt;=0,"Below 0%",IF(I608&lt;=0.05,"0-5%",IF(I608&lt;=0.1,"5-10%",IF(I608&lt;=0.2,"10-20%",IF(I608&lt;=0.4,"20-40%","Above 40%")))))</f>
        <v>5-10%</v>
      </c>
      <c r="N608" s="6" t="str">
        <f aca="false">IF(AND(H608&gt;=Summary!$B$25,I608&gt;=Summary!$B$26,I608&lt;=Summary!$B$27,J608&gt;=Summary!$B$28,J608&lt;=Summary!$B$29,F608*J608&gt;1),"Yes","No")</f>
        <v>No</v>
      </c>
    </row>
    <row r="609" customFormat="false" ht="15" hidden="false" customHeight="false" outlineLevel="0" collapsed="false">
      <c r="A609" s="6" t="s">
        <v>148</v>
      </c>
      <c r="B609" s="45" t="n">
        <v>41650</v>
      </c>
      <c r="C609" s="6" t="s">
        <v>179</v>
      </c>
      <c r="D609" s="6" t="s">
        <v>178</v>
      </c>
      <c r="E609" s="6" t="s">
        <v>174</v>
      </c>
      <c r="F609" s="34" t="n">
        <v>0.213263750076294</v>
      </c>
      <c r="G609" s="34" t="n">
        <v>0.265736696365469</v>
      </c>
      <c r="H609" s="34" t="n">
        <v>-0.0524729462891751</v>
      </c>
      <c r="I609" s="34" t="n">
        <v>-0.197462175931505</v>
      </c>
      <c r="J609" s="35" t="n">
        <v>3.75</v>
      </c>
      <c r="K609" s="6" t="n">
        <v>0</v>
      </c>
      <c r="L609" s="35" t="n">
        <v>-1</v>
      </c>
      <c r="M609" s="6" t="str">
        <f aca="false">IF(I609&lt;=0,"Below 0%",IF(I609&lt;=0.05,"0-5%",IF(I609&lt;=0.1,"5-10%",IF(I609&lt;=0.2,"10-20%",IF(I609&lt;=0.4,"20-40%","Above 40%")))))</f>
        <v>Below 0%</v>
      </c>
      <c r="N609" s="6" t="str">
        <f aca="false">IF(AND(H609&gt;=Summary!$B$25,I609&gt;=Summary!$B$26,I609&lt;=Summary!$B$27,J609&gt;=Summary!$B$28,J609&lt;=Summary!$B$29,F609*J609&gt;1),"Yes","No")</f>
        <v>No</v>
      </c>
    </row>
    <row r="610" customFormat="false" ht="15" hidden="false" customHeight="false" outlineLevel="0" collapsed="false">
      <c r="A610" s="6" t="s">
        <v>148</v>
      </c>
      <c r="B610" s="45" t="n">
        <v>41650</v>
      </c>
      <c r="C610" s="6" t="s">
        <v>179</v>
      </c>
      <c r="D610" s="6" t="s">
        <v>178</v>
      </c>
      <c r="E610" s="6" t="s">
        <v>177</v>
      </c>
      <c r="F610" s="34" t="n">
        <v>0.214777752757072</v>
      </c>
      <c r="G610" s="34" t="n">
        <v>0.204203403969367</v>
      </c>
      <c r="H610" s="34" t="n">
        <v>0.0105743487877059</v>
      </c>
      <c r="I610" s="34" t="n">
        <v>0.0517834109625919</v>
      </c>
      <c r="J610" s="35" t="n">
        <v>4.88</v>
      </c>
      <c r="K610" s="6" t="n">
        <v>0</v>
      </c>
      <c r="L610" s="35" t="n">
        <v>-1</v>
      </c>
      <c r="M610" s="6" t="str">
        <f aca="false">IF(I610&lt;=0,"Below 0%",IF(I610&lt;=0.05,"0-5%",IF(I610&lt;=0.1,"5-10%",IF(I610&lt;=0.2,"10-20%",IF(I610&lt;=0.4,"20-40%","Above 40%")))))</f>
        <v>5-10%</v>
      </c>
      <c r="N610" s="6" t="str">
        <f aca="false">IF(AND(H610&gt;=Summary!$B$25,I610&gt;=Summary!$B$26,I610&lt;=Summary!$B$27,J610&gt;=Summary!$B$28,J610&lt;=Summary!$B$29,F610*J610&gt;1),"Yes","No")</f>
        <v>No</v>
      </c>
    </row>
    <row r="611" customFormat="false" ht="15" hidden="false" customHeight="false" outlineLevel="0" collapsed="false">
      <c r="A611" s="6" t="s">
        <v>148</v>
      </c>
      <c r="B611" s="45" t="n">
        <v>41650</v>
      </c>
      <c r="C611" s="6" t="s">
        <v>181</v>
      </c>
      <c r="D611" s="6" t="s">
        <v>180</v>
      </c>
      <c r="E611" s="6" t="s">
        <v>187</v>
      </c>
      <c r="F611" s="34" t="n">
        <v>0.777791202068329</v>
      </c>
      <c r="G611" s="34" t="n">
        <v>0.713377416073245</v>
      </c>
      <c r="H611" s="34" t="n">
        <v>0.0644137859950837</v>
      </c>
      <c r="I611" s="34" t="n">
        <v>0.0902941199759961</v>
      </c>
      <c r="J611" s="35" t="n">
        <v>1.4</v>
      </c>
      <c r="K611" s="6" t="n">
        <v>1</v>
      </c>
      <c r="L611" s="35" t="n">
        <v>0.4</v>
      </c>
      <c r="M611" s="6" t="str">
        <f aca="false">IF(I611&lt;=0,"Below 0%",IF(I611&lt;=0.05,"0-5%",IF(I611&lt;=0.1,"5-10%",IF(I611&lt;=0.2,"10-20%",IF(I611&lt;=0.4,"20-40%","Above 40%")))))</f>
        <v>5-10%</v>
      </c>
      <c r="N611" s="6" t="str">
        <f aca="false">IF(AND(H611&gt;=Summary!$B$25,I611&gt;=Summary!$B$26,I611&lt;=Summary!$B$27,J611&gt;=Summary!$B$28,J611&lt;=Summary!$B$29,F611*J611&gt;1),"Yes","No")</f>
        <v>No</v>
      </c>
    </row>
    <row r="612" customFormat="false" ht="15" hidden="false" customHeight="false" outlineLevel="0" collapsed="false">
      <c r="A612" s="6" t="s">
        <v>148</v>
      </c>
      <c r="B612" s="45" t="n">
        <v>41650</v>
      </c>
      <c r="C612" s="6" t="s">
        <v>181</v>
      </c>
      <c r="D612" s="6" t="s">
        <v>180</v>
      </c>
      <c r="E612" s="6" t="s">
        <v>174</v>
      </c>
      <c r="F612" s="34" t="n">
        <v>0.140739858150482</v>
      </c>
      <c r="G612" s="34" t="n">
        <v>0.195829094608342</v>
      </c>
      <c r="H612" s="34" t="n">
        <v>-0.0550892364578597</v>
      </c>
      <c r="I612" s="34" t="n">
        <v>-0.281312828249746</v>
      </c>
      <c r="J612" s="35" t="n">
        <v>5.1</v>
      </c>
      <c r="K612" s="6" t="n">
        <v>0</v>
      </c>
      <c r="L612" s="35" t="n">
        <v>-1</v>
      </c>
      <c r="M612" s="6" t="str">
        <f aca="false">IF(I612&lt;=0,"Below 0%",IF(I612&lt;=0.05,"0-5%",IF(I612&lt;=0.1,"5-10%",IF(I612&lt;=0.2,"10-20%",IF(I612&lt;=0.4,"20-40%","Above 40%")))))</f>
        <v>Below 0%</v>
      </c>
      <c r="N612" s="6" t="str">
        <f aca="false">IF(AND(H612&gt;=Summary!$B$25,I612&gt;=Summary!$B$26,I612&lt;=Summary!$B$27,J612&gt;=Summary!$B$28,J612&lt;=Summary!$B$29,F612*J612&gt;1),"Yes","No")</f>
        <v>No</v>
      </c>
    </row>
    <row r="613" customFormat="false" ht="15" hidden="false" customHeight="false" outlineLevel="0" collapsed="false">
      <c r="A613" s="6" t="s">
        <v>148</v>
      </c>
      <c r="B613" s="45" t="n">
        <v>41650</v>
      </c>
      <c r="C613" s="6" t="s">
        <v>181</v>
      </c>
      <c r="D613" s="6" t="s">
        <v>180</v>
      </c>
      <c r="E613" s="6" t="s">
        <v>177</v>
      </c>
      <c r="F613" s="34" t="n">
        <v>0.0814689174294472</v>
      </c>
      <c r="G613" s="34" t="n">
        <v>0.090793489318413</v>
      </c>
      <c r="H613" s="34" t="n">
        <v>-0.00932457188896585</v>
      </c>
      <c r="I613" s="34" t="n">
        <v>-0.102700887023568</v>
      </c>
      <c r="J613" s="35" t="n">
        <v>11</v>
      </c>
      <c r="K613" s="6" t="n">
        <v>0</v>
      </c>
      <c r="L613" s="35" t="n">
        <v>-1</v>
      </c>
      <c r="M613" s="6" t="str">
        <f aca="false">IF(I613&lt;=0,"Below 0%",IF(I613&lt;=0.05,"0-5%",IF(I613&lt;=0.1,"5-10%",IF(I613&lt;=0.2,"10-20%",IF(I613&lt;=0.4,"20-40%","Above 40%")))))</f>
        <v>Below 0%</v>
      </c>
      <c r="N613" s="6" t="str">
        <f aca="false">IF(AND(H613&gt;=Summary!$B$25,I613&gt;=Summary!$B$26,I613&lt;=Summary!$B$27,J613&gt;=Summary!$B$28,J613&lt;=Summary!$B$29,F613*J613&gt;1),"Yes","No")</f>
        <v>No</v>
      </c>
    </row>
    <row r="614" customFormat="false" ht="15" hidden="false" customHeight="false" outlineLevel="0" collapsed="false">
      <c r="A614" s="6" t="s">
        <v>148</v>
      </c>
      <c r="B614" s="45" t="n">
        <v>41651</v>
      </c>
      <c r="C614" s="6" t="s">
        <v>188</v>
      </c>
      <c r="D614" s="6" t="s">
        <v>194</v>
      </c>
      <c r="E614" s="6" t="s">
        <v>187</v>
      </c>
      <c r="F614" s="34" t="n">
        <v>0.286230683326721</v>
      </c>
      <c r="G614" s="34" t="n">
        <v>0.177131959743398</v>
      </c>
      <c r="H614" s="34" t="n">
        <v>0.109098723583323</v>
      </c>
      <c r="I614" s="34" t="n">
        <v>0.615917780966059</v>
      </c>
      <c r="J614" s="35" t="n">
        <v>5.7</v>
      </c>
      <c r="K614" s="6" t="n">
        <v>0</v>
      </c>
      <c r="L614" s="35" t="n">
        <v>-1</v>
      </c>
      <c r="M614" s="6" t="str">
        <f aca="false">IF(I614&lt;=0,"Below 0%",IF(I614&lt;=0.05,"0-5%",IF(I614&lt;=0.1,"5-10%",IF(I614&lt;=0.2,"10-20%",IF(I614&lt;=0.4,"20-40%","Above 40%")))))</f>
        <v>Above 40%</v>
      </c>
      <c r="N614" s="6" t="str">
        <f aca="false">IF(AND(H614&gt;=Summary!$B$25,I614&gt;=Summary!$B$26,I614&lt;=Summary!$B$27,J614&gt;=Summary!$B$28,J614&lt;=Summary!$B$29,F614*J614&gt;1),"Yes","No")</f>
        <v>No</v>
      </c>
    </row>
    <row r="615" customFormat="false" ht="15" hidden="false" customHeight="false" outlineLevel="0" collapsed="false">
      <c r="A615" s="6" t="s">
        <v>148</v>
      </c>
      <c r="B615" s="45" t="n">
        <v>41651</v>
      </c>
      <c r="C615" s="6" t="s">
        <v>188</v>
      </c>
      <c r="D615" s="6" t="s">
        <v>194</v>
      </c>
      <c r="E615" s="6" t="s">
        <v>174</v>
      </c>
      <c r="F615" s="34" t="n">
        <v>0.171978950500488</v>
      </c>
      <c r="G615" s="34" t="n">
        <v>0.239254068847718</v>
      </c>
      <c r="H615" s="34" t="n">
        <v>-0.0672751183472296</v>
      </c>
      <c r="I615" s="34" t="n">
        <v>-0.281186935174128</v>
      </c>
      <c r="J615" s="35" t="n">
        <v>4.22</v>
      </c>
      <c r="K615" s="6" t="n">
        <v>0</v>
      </c>
      <c r="L615" s="35" t="n">
        <v>-1</v>
      </c>
      <c r="M615" s="6" t="str">
        <f aca="false">IF(I615&lt;=0,"Below 0%",IF(I615&lt;=0.05,"0-5%",IF(I615&lt;=0.1,"5-10%",IF(I615&lt;=0.2,"10-20%",IF(I615&lt;=0.4,"20-40%","Above 40%")))))</f>
        <v>Below 0%</v>
      </c>
      <c r="N615" s="6" t="str">
        <f aca="false">IF(AND(H615&gt;=Summary!$B$25,I615&gt;=Summary!$B$26,I615&lt;=Summary!$B$27,J615&gt;=Summary!$B$28,J615&lt;=Summary!$B$29,F615*J615&gt;1),"Yes","No")</f>
        <v>No</v>
      </c>
    </row>
    <row r="616" customFormat="false" ht="15" hidden="false" customHeight="false" outlineLevel="0" collapsed="false">
      <c r="A616" s="6" t="s">
        <v>148</v>
      </c>
      <c r="B616" s="45" t="n">
        <v>41651</v>
      </c>
      <c r="C616" s="6" t="s">
        <v>188</v>
      </c>
      <c r="D616" s="6" t="s">
        <v>194</v>
      </c>
      <c r="E616" s="6" t="s">
        <v>177</v>
      </c>
      <c r="F616" s="34" t="n">
        <v>0.541790366172791</v>
      </c>
      <c r="G616" s="34" t="n">
        <v>0.583613971408884</v>
      </c>
      <c r="H616" s="34" t="n">
        <v>-0.0418236052360935</v>
      </c>
      <c r="I616" s="34" t="n">
        <v>-0.0716631322843908</v>
      </c>
      <c r="J616" s="35" t="n">
        <v>1.73</v>
      </c>
      <c r="K616" s="6" t="n">
        <v>1</v>
      </c>
      <c r="L616" s="35" t="n">
        <v>0.73</v>
      </c>
      <c r="M616" s="6" t="str">
        <f aca="false">IF(I616&lt;=0,"Below 0%",IF(I616&lt;=0.05,"0-5%",IF(I616&lt;=0.1,"5-10%",IF(I616&lt;=0.2,"10-20%",IF(I616&lt;=0.4,"20-40%","Above 40%")))))</f>
        <v>Below 0%</v>
      </c>
      <c r="N616" s="6" t="str">
        <f aca="false">IF(AND(H616&gt;=Summary!$B$25,I616&gt;=Summary!$B$26,I616&lt;=Summary!$B$27,J616&gt;=Summary!$B$28,J616&lt;=Summary!$B$29,F616*J616&gt;1),"Yes","No")</f>
        <v>No</v>
      </c>
    </row>
    <row r="617" customFormat="false" ht="15" hidden="false" customHeight="false" outlineLevel="0" collapsed="false">
      <c r="A617" s="6" t="s">
        <v>148</v>
      </c>
      <c r="B617" s="45" t="n">
        <v>41651</v>
      </c>
      <c r="C617" s="6" t="s">
        <v>192</v>
      </c>
      <c r="D617" s="6" t="s">
        <v>183</v>
      </c>
      <c r="E617" s="6" t="s">
        <v>187</v>
      </c>
      <c r="F617" s="34" t="n">
        <v>0.156919807195664</v>
      </c>
      <c r="G617" s="34" t="n">
        <v>0.163776493256262</v>
      </c>
      <c r="H617" s="34" t="n">
        <v>-0.00685668606059858</v>
      </c>
      <c r="I617" s="34" t="n">
        <v>-0.0418661184170667</v>
      </c>
      <c r="J617" s="35" t="n">
        <v>6.2</v>
      </c>
      <c r="K617" s="6" t="n">
        <v>0</v>
      </c>
      <c r="L617" s="35" t="n">
        <v>-1</v>
      </c>
      <c r="M617" s="6" t="str">
        <f aca="false">IF(I617&lt;=0,"Below 0%",IF(I617&lt;=0.05,"0-5%",IF(I617&lt;=0.1,"5-10%",IF(I617&lt;=0.2,"10-20%",IF(I617&lt;=0.4,"20-40%","Above 40%")))))</f>
        <v>Below 0%</v>
      </c>
      <c r="N617" s="6" t="str">
        <f aca="false">IF(AND(H617&gt;=Summary!$B$25,I617&gt;=Summary!$B$26,I617&lt;=Summary!$B$27,J617&gt;=Summary!$B$28,J617&lt;=Summary!$B$29,F617*J617&gt;1),"Yes","No")</f>
        <v>No</v>
      </c>
    </row>
    <row r="618" customFormat="false" ht="15" hidden="false" customHeight="false" outlineLevel="0" collapsed="false">
      <c r="A618" s="6" t="s">
        <v>148</v>
      </c>
      <c r="B618" s="45" t="n">
        <v>41651</v>
      </c>
      <c r="C618" s="6" t="s">
        <v>192</v>
      </c>
      <c r="D618" s="6" t="s">
        <v>183</v>
      </c>
      <c r="E618" s="6" t="s">
        <v>174</v>
      </c>
      <c r="F618" s="34" t="n">
        <v>0.202520787715912</v>
      </c>
      <c r="G618" s="34" t="n">
        <v>0.238921001926782</v>
      </c>
      <c r="H618" s="34" t="n">
        <v>-0.0364002142108704</v>
      </c>
      <c r="I618" s="34" t="n">
        <v>-0.152352509479369</v>
      </c>
      <c r="J618" s="35" t="n">
        <v>4.25</v>
      </c>
      <c r="K618" s="6" t="n">
        <v>0</v>
      </c>
      <c r="L618" s="35" t="n">
        <v>-1</v>
      </c>
      <c r="M618" s="6" t="str">
        <f aca="false">IF(I618&lt;=0,"Below 0%",IF(I618&lt;=0.05,"0-5%",IF(I618&lt;=0.1,"5-10%",IF(I618&lt;=0.2,"10-20%",IF(I618&lt;=0.4,"20-40%","Above 40%")))))</f>
        <v>Below 0%</v>
      </c>
      <c r="N618" s="6" t="str">
        <f aca="false">IF(AND(H618&gt;=Summary!$B$25,I618&gt;=Summary!$B$26,I618&lt;=Summary!$B$27,J618&gt;=Summary!$B$28,J618&lt;=Summary!$B$29,F618*J618&gt;1),"Yes","No")</f>
        <v>No</v>
      </c>
    </row>
    <row r="619" customFormat="false" ht="15" hidden="false" customHeight="false" outlineLevel="0" collapsed="false">
      <c r="A619" s="6" t="s">
        <v>148</v>
      </c>
      <c r="B619" s="45" t="n">
        <v>41651</v>
      </c>
      <c r="C619" s="6" t="s">
        <v>192</v>
      </c>
      <c r="D619" s="6" t="s">
        <v>183</v>
      </c>
      <c r="E619" s="6" t="s">
        <v>177</v>
      </c>
      <c r="F619" s="34" t="n">
        <v>0.640559375286102</v>
      </c>
      <c r="G619" s="34" t="n">
        <v>0.597302504816956</v>
      </c>
      <c r="H619" s="34" t="n">
        <v>0.0432568704691466</v>
      </c>
      <c r="I619" s="34" t="n">
        <v>0.0724203734628617</v>
      </c>
      <c r="J619" s="35" t="n">
        <v>1.7</v>
      </c>
      <c r="K619" s="6" t="n">
        <v>1</v>
      </c>
      <c r="L619" s="35" t="n">
        <v>0.7</v>
      </c>
      <c r="M619" s="6" t="str">
        <f aca="false">IF(I619&lt;=0,"Below 0%",IF(I619&lt;=0.05,"0-5%",IF(I619&lt;=0.1,"5-10%",IF(I619&lt;=0.2,"10-20%",IF(I619&lt;=0.4,"20-40%","Above 40%")))))</f>
        <v>5-10%</v>
      </c>
      <c r="N619" s="6" t="str">
        <f aca="false">IF(AND(H619&gt;=Summary!$B$25,I619&gt;=Summary!$B$26,I619&lt;=Summary!$B$27,J619&gt;=Summary!$B$28,J619&lt;=Summary!$B$29,F619*J619&gt;1),"Yes","No")</f>
        <v>No</v>
      </c>
    </row>
    <row r="620" customFormat="false" ht="15" hidden="false" customHeight="false" outlineLevel="0" collapsed="false">
      <c r="A620" s="6" t="s">
        <v>148</v>
      </c>
      <c r="B620" s="45" t="n">
        <v>41652</v>
      </c>
      <c r="C620" s="6" t="s">
        <v>182</v>
      </c>
      <c r="D620" s="6" t="s">
        <v>185</v>
      </c>
      <c r="E620" s="6" t="s">
        <v>187</v>
      </c>
      <c r="F620" s="34" t="n">
        <v>0.313257038593292</v>
      </c>
      <c r="G620" s="34" t="n">
        <v>0.158227560578941</v>
      </c>
      <c r="H620" s="34" t="n">
        <v>0.155029478014351</v>
      </c>
      <c r="I620" s="34" t="n">
        <v>0.979788081463883</v>
      </c>
      <c r="J620" s="35" t="n">
        <v>6.26</v>
      </c>
      <c r="K620" s="6" t="n">
        <v>0</v>
      </c>
      <c r="L620" s="35" t="n">
        <v>-1</v>
      </c>
      <c r="M620" s="6" t="str">
        <f aca="false">IF(I620&lt;=0,"Below 0%",IF(I620&lt;=0.05,"0-5%",IF(I620&lt;=0.1,"5-10%",IF(I620&lt;=0.2,"10-20%",IF(I620&lt;=0.4,"20-40%","Above 40%")))))</f>
        <v>Above 40%</v>
      </c>
      <c r="N620" s="6" t="str">
        <f aca="false">IF(AND(H620&gt;=Summary!$B$25,I620&gt;=Summary!$B$26,I620&lt;=Summary!$B$27,J620&gt;=Summary!$B$28,J620&lt;=Summary!$B$29,F620*J620&gt;1),"Yes","No")</f>
        <v>No</v>
      </c>
    </row>
    <row r="621" customFormat="false" ht="15" hidden="false" customHeight="false" outlineLevel="0" collapsed="false">
      <c r="A621" s="6" t="s">
        <v>148</v>
      </c>
      <c r="B621" s="45" t="n">
        <v>41652</v>
      </c>
      <c r="C621" s="6" t="s">
        <v>182</v>
      </c>
      <c r="D621" s="6" t="s">
        <v>185</v>
      </c>
      <c r="E621" s="6" t="s">
        <v>174</v>
      </c>
      <c r="F621" s="34" t="n">
        <v>0.25164344906807</v>
      </c>
      <c r="G621" s="34" t="n">
        <v>0.230349890517249</v>
      </c>
      <c r="H621" s="34" t="n">
        <v>0.0212935585508202</v>
      </c>
      <c r="I621" s="34" t="n">
        <v>0.0924400636918283</v>
      </c>
      <c r="J621" s="35" t="n">
        <v>4.3</v>
      </c>
      <c r="K621" s="6" t="n">
        <v>0</v>
      </c>
      <c r="L621" s="35" t="n">
        <v>-1</v>
      </c>
      <c r="M621" s="6" t="str">
        <f aca="false">IF(I621&lt;=0,"Below 0%",IF(I621&lt;=0.05,"0-5%",IF(I621&lt;=0.1,"5-10%",IF(I621&lt;=0.2,"10-20%",IF(I621&lt;=0.4,"20-40%","Above 40%")))))</f>
        <v>5-10%</v>
      </c>
      <c r="N621" s="6" t="str">
        <f aca="false">IF(AND(H621&gt;=Summary!$B$25,I621&gt;=Summary!$B$26,I621&lt;=Summary!$B$27,J621&gt;=Summary!$B$28,J621&lt;=Summary!$B$29,F621*J621&gt;1),"Yes","No")</f>
        <v>No</v>
      </c>
    </row>
    <row r="622" customFormat="false" ht="15" hidden="false" customHeight="false" outlineLevel="0" collapsed="false">
      <c r="A622" s="6" t="s">
        <v>148</v>
      </c>
      <c r="B622" s="45" t="n">
        <v>41652</v>
      </c>
      <c r="C622" s="6" t="s">
        <v>182</v>
      </c>
      <c r="D622" s="6" t="s">
        <v>185</v>
      </c>
      <c r="E622" s="6" t="s">
        <v>177</v>
      </c>
      <c r="F622" s="34" t="n">
        <v>0.435099452733994</v>
      </c>
      <c r="G622" s="34" t="n">
        <v>0.61142254890381</v>
      </c>
      <c r="H622" s="34" t="n">
        <v>-0.176323096169816</v>
      </c>
      <c r="I622" s="34" t="n">
        <v>-0.28838173614293</v>
      </c>
      <c r="J622" s="35" t="n">
        <v>1.62</v>
      </c>
      <c r="K622" s="6" t="n">
        <v>1</v>
      </c>
      <c r="L622" s="35" t="n">
        <v>0.62</v>
      </c>
      <c r="M622" s="6" t="str">
        <f aca="false">IF(I622&lt;=0,"Below 0%",IF(I622&lt;=0.05,"0-5%",IF(I622&lt;=0.1,"5-10%",IF(I622&lt;=0.2,"10-20%",IF(I622&lt;=0.4,"20-40%","Above 40%")))))</f>
        <v>Below 0%</v>
      </c>
      <c r="N622" s="6" t="str">
        <f aca="false">IF(AND(H622&gt;=Summary!$B$25,I622&gt;=Summary!$B$26,I622&lt;=Summary!$B$27,J622&gt;=Summary!$B$28,J622&lt;=Summary!$B$29,F622*J622&gt;1),"Yes","No")</f>
        <v>No</v>
      </c>
    </row>
    <row r="623" customFormat="false" ht="15" hidden="false" customHeight="false" outlineLevel="0" collapsed="false">
      <c r="A623" s="6" t="s">
        <v>148</v>
      </c>
      <c r="B623" s="45" t="n">
        <v>41657</v>
      </c>
      <c r="C623" s="6" t="s">
        <v>185</v>
      </c>
      <c r="D623" s="6" t="s">
        <v>184</v>
      </c>
      <c r="E623" s="6" t="s">
        <v>187</v>
      </c>
      <c r="F623" s="34" t="n">
        <v>0.875576615333557</v>
      </c>
      <c r="G623" s="34" t="n">
        <v>0.797763916348751</v>
      </c>
      <c r="H623" s="34" t="n">
        <v>0.0778126989848061</v>
      </c>
      <c r="I623" s="34" t="n">
        <v>0.0975385040488463</v>
      </c>
      <c r="J623" s="35" t="n">
        <v>1.25</v>
      </c>
      <c r="K623" s="6" t="n">
        <v>1</v>
      </c>
      <c r="L623" s="35" t="n">
        <v>0.25</v>
      </c>
      <c r="M623" s="6" t="str">
        <f aca="false">IF(I623&lt;=0,"Below 0%",IF(I623&lt;=0.05,"0-5%",IF(I623&lt;=0.1,"5-10%",IF(I623&lt;=0.2,"10-20%",IF(I623&lt;=0.4,"20-40%","Above 40%")))))</f>
        <v>5-10%</v>
      </c>
      <c r="N623" s="6" t="str">
        <f aca="false">IF(AND(H623&gt;=Summary!$B$25,I623&gt;=Summary!$B$26,I623&lt;=Summary!$B$27,J623&gt;=Summary!$B$28,J623&lt;=Summary!$B$29,F623*J623&gt;1),"Yes","No")</f>
        <v>No</v>
      </c>
    </row>
    <row r="624" customFormat="false" ht="15" hidden="false" customHeight="false" outlineLevel="0" collapsed="false">
      <c r="A624" s="6" t="s">
        <v>148</v>
      </c>
      <c r="B624" s="45" t="n">
        <v>41657</v>
      </c>
      <c r="C624" s="6" t="s">
        <v>185</v>
      </c>
      <c r="D624" s="6" t="s">
        <v>184</v>
      </c>
      <c r="E624" s="6" t="s">
        <v>174</v>
      </c>
      <c r="F624" s="34" t="n">
        <v>0.0962278544902802</v>
      </c>
      <c r="G624" s="34" t="n">
        <v>0.140451393723372</v>
      </c>
      <c r="H624" s="34" t="n">
        <v>-0.0442235392330915</v>
      </c>
      <c r="I624" s="34" t="n">
        <v>-0.314867215345635</v>
      </c>
      <c r="J624" s="35" t="n">
        <v>7.1</v>
      </c>
      <c r="K624" s="6" t="n">
        <v>0</v>
      </c>
      <c r="L624" s="35" t="n">
        <v>-1</v>
      </c>
      <c r="M624" s="6" t="str">
        <f aca="false">IF(I624&lt;=0,"Below 0%",IF(I624&lt;=0.05,"0-5%",IF(I624&lt;=0.1,"5-10%",IF(I624&lt;=0.2,"10-20%",IF(I624&lt;=0.4,"20-40%","Above 40%")))))</f>
        <v>Below 0%</v>
      </c>
      <c r="N624" s="6" t="str">
        <f aca="false">IF(AND(H624&gt;=Summary!$B$25,I624&gt;=Summary!$B$26,I624&lt;=Summary!$B$27,J624&gt;=Summary!$B$28,J624&lt;=Summary!$B$29,F624*J624&gt;1),"Yes","No")</f>
        <v>No</v>
      </c>
    </row>
    <row r="625" customFormat="false" ht="15" hidden="false" customHeight="false" outlineLevel="0" collapsed="false">
      <c r="A625" s="6" t="s">
        <v>148</v>
      </c>
      <c r="B625" s="45" t="n">
        <v>41657</v>
      </c>
      <c r="C625" s="6" t="s">
        <v>185</v>
      </c>
      <c r="D625" s="6" t="s">
        <v>184</v>
      </c>
      <c r="E625" s="6" t="s">
        <v>177</v>
      </c>
      <c r="F625" s="34" t="n">
        <v>0.0281955096870661</v>
      </c>
      <c r="G625" s="34" t="n">
        <v>0.0617846899278772</v>
      </c>
      <c r="H625" s="34" t="n">
        <v>-0.0335891802408112</v>
      </c>
      <c r="I625" s="34" t="n">
        <v>-0.543648924677305</v>
      </c>
      <c r="J625" s="35" t="n">
        <v>16.14</v>
      </c>
      <c r="K625" s="6" t="n">
        <v>0</v>
      </c>
      <c r="L625" s="35" t="n">
        <v>-1</v>
      </c>
      <c r="M625" s="6" t="str">
        <f aca="false">IF(I625&lt;=0,"Below 0%",IF(I625&lt;=0.05,"0-5%",IF(I625&lt;=0.1,"5-10%",IF(I625&lt;=0.2,"10-20%",IF(I625&lt;=0.4,"20-40%","Above 40%")))))</f>
        <v>Below 0%</v>
      </c>
      <c r="N625" s="6" t="str">
        <f aca="false">IF(AND(H625&gt;=Summary!$B$25,I625&gt;=Summary!$B$26,I625&lt;=Summary!$B$27,J625&gt;=Summary!$B$28,J625&lt;=Summary!$B$29,F625*J625&gt;1),"Yes","No")</f>
        <v>No</v>
      </c>
    </row>
    <row r="626" customFormat="false" ht="15" hidden="false" customHeight="false" outlineLevel="0" collapsed="false">
      <c r="A626" s="6" t="s">
        <v>148</v>
      </c>
      <c r="B626" s="45" t="n">
        <v>41657</v>
      </c>
      <c r="C626" s="6" t="s">
        <v>180</v>
      </c>
      <c r="D626" s="6" t="s">
        <v>192</v>
      </c>
      <c r="E626" s="6" t="s">
        <v>187</v>
      </c>
      <c r="F626" s="34" t="n">
        <v>0.58811891078949</v>
      </c>
      <c r="G626" s="34" t="n">
        <v>0.422930377554555</v>
      </c>
      <c r="H626" s="34" t="n">
        <v>0.165188533234935</v>
      </c>
      <c r="I626" s="34" t="n">
        <v>0.390580913553855</v>
      </c>
      <c r="J626" s="35" t="n">
        <v>2.38</v>
      </c>
      <c r="K626" s="6" t="n">
        <v>1</v>
      </c>
      <c r="L626" s="35" t="n">
        <v>1.38</v>
      </c>
      <c r="M626" s="6" t="str">
        <f aca="false">IF(I626&lt;=0,"Below 0%",IF(I626&lt;=0.05,"0-5%",IF(I626&lt;=0.1,"5-10%",IF(I626&lt;=0.2,"10-20%",IF(I626&lt;=0.4,"20-40%","Above 40%")))))</f>
        <v>20-40%</v>
      </c>
      <c r="N626" s="6" t="str">
        <f aca="false">IF(AND(H626&gt;=Summary!$B$25,I626&gt;=Summary!$B$26,I626&lt;=Summary!$B$27,J626&gt;=Summary!$B$28,J626&lt;=Summary!$B$29,F626*J626&gt;1),"Yes","No")</f>
        <v>Yes</v>
      </c>
    </row>
    <row r="627" customFormat="false" ht="15" hidden="false" customHeight="false" outlineLevel="0" collapsed="false">
      <c r="A627" s="6" t="s">
        <v>148</v>
      </c>
      <c r="B627" s="45" t="n">
        <v>41657</v>
      </c>
      <c r="C627" s="6" t="s">
        <v>180</v>
      </c>
      <c r="D627" s="6" t="s">
        <v>192</v>
      </c>
      <c r="E627" s="6" t="s">
        <v>174</v>
      </c>
      <c r="F627" s="34" t="n">
        <v>0.2379080504179</v>
      </c>
      <c r="G627" s="34" t="n">
        <v>0.305022514721164</v>
      </c>
      <c r="H627" s="34" t="n">
        <v>-0.0671144643032638</v>
      </c>
      <c r="I627" s="34" t="n">
        <v>-0.220031181516605</v>
      </c>
      <c r="J627" s="35" t="n">
        <v>3.3</v>
      </c>
      <c r="K627" s="6" t="n">
        <v>0</v>
      </c>
      <c r="L627" s="35" t="n">
        <v>-1</v>
      </c>
      <c r="M627" s="6" t="str">
        <f aca="false">IF(I627&lt;=0,"Below 0%",IF(I627&lt;=0.05,"0-5%",IF(I627&lt;=0.1,"5-10%",IF(I627&lt;=0.2,"10-20%",IF(I627&lt;=0.4,"20-40%","Above 40%")))))</f>
        <v>Below 0%</v>
      </c>
      <c r="N627" s="6" t="str">
        <f aca="false">IF(AND(H627&gt;=Summary!$B$25,I627&gt;=Summary!$B$26,I627&lt;=Summary!$B$27,J627&gt;=Summary!$B$28,J627&lt;=Summary!$B$29,F627*J627&gt;1),"Yes","No")</f>
        <v>No</v>
      </c>
    </row>
    <row r="628" customFormat="false" ht="15" hidden="false" customHeight="false" outlineLevel="0" collapsed="false">
      <c r="A628" s="6" t="s">
        <v>148</v>
      </c>
      <c r="B628" s="45" t="n">
        <v>41657</v>
      </c>
      <c r="C628" s="6" t="s">
        <v>180</v>
      </c>
      <c r="D628" s="6" t="s">
        <v>192</v>
      </c>
      <c r="E628" s="6" t="s">
        <v>177</v>
      </c>
      <c r="F628" s="34" t="n">
        <v>0.173973083496094</v>
      </c>
      <c r="G628" s="34" t="n">
        <v>0.272047107724281</v>
      </c>
      <c r="H628" s="34" t="n">
        <v>-0.0980740242281875</v>
      </c>
      <c r="I628" s="34" t="n">
        <v>-0.36050382982783</v>
      </c>
      <c r="J628" s="35" t="n">
        <v>3.7</v>
      </c>
      <c r="K628" s="6" t="n">
        <v>0</v>
      </c>
      <c r="L628" s="35" t="n">
        <v>-1</v>
      </c>
      <c r="M628" s="6" t="str">
        <f aca="false">IF(I628&lt;=0,"Below 0%",IF(I628&lt;=0.05,"0-5%",IF(I628&lt;=0.1,"5-10%",IF(I628&lt;=0.2,"10-20%",IF(I628&lt;=0.4,"20-40%","Above 40%")))))</f>
        <v>Below 0%</v>
      </c>
      <c r="N628" s="6" t="str">
        <f aca="false">IF(AND(H628&gt;=Summary!$B$25,I628&gt;=Summary!$B$26,I628&lt;=Summary!$B$27,J628&gt;=Summary!$B$28,J628&lt;=Summary!$B$29,F628*J628&gt;1),"Yes","No")</f>
        <v>No</v>
      </c>
    </row>
    <row r="629" customFormat="false" ht="15" hidden="false" customHeight="false" outlineLevel="0" collapsed="false">
      <c r="A629" s="6" t="s">
        <v>148</v>
      </c>
      <c r="B629" s="45" t="n">
        <v>41657</v>
      </c>
      <c r="C629" s="6" t="s">
        <v>183</v>
      </c>
      <c r="D629" s="6" t="s">
        <v>182</v>
      </c>
      <c r="E629" s="6" t="s">
        <v>187</v>
      </c>
      <c r="F629" s="34" t="n">
        <v>0.62523740530014</v>
      </c>
      <c r="G629" s="34" t="n">
        <v>0.805038593257439</v>
      </c>
      <c r="H629" s="34" t="n">
        <v>-0.179801187957298</v>
      </c>
      <c r="I629" s="34" t="n">
        <v>-0.223344805408355</v>
      </c>
      <c r="J629" s="35" t="n">
        <v>1.24</v>
      </c>
      <c r="K629" s="6" t="n">
        <v>0</v>
      </c>
      <c r="L629" s="35" t="n">
        <v>-1</v>
      </c>
      <c r="M629" s="6" t="str">
        <f aca="false">IF(I629&lt;=0,"Below 0%",IF(I629&lt;=0.05,"0-5%",IF(I629&lt;=0.1,"5-10%",IF(I629&lt;=0.2,"10-20%",IF(I629&lt;=0.4,"20-40%","Above 40%")))))</f>
        <v>Below 0%</v>
      </c>
      <c r="N629" s="6" t="str">
        <f aca="false">IF(AND(H629&gt;=Summary!$B$25,I629&gt;=Summary!$B$26,I629&lt;=Summary!$B$27,J629&gt;=Summary!$B$28,J629&lt;=Summary!$B$29,F629*J629&gt;1),"Yes","No")</f>
        <v>No</v>
      </c>
    </row>
    <row r="630" customFormat="false" ht="15" hidden="false" customHeight="false" outlineLevel="0" collapsed="false">
      <c r="A630" s="6" t="s">
        <v>148</v>
      </c>
      <c r="B630" s="45" t="n">
        <v>41657</v>
      </c>
      <c r="C630" s="6" t="s">
        <v>183</v>
      </c>
      <c r="D630" s="6" t="s">
        <v>182</v>
      </c>
      <c r="E630" s="6" t="s">
        <v>174</v>
      </c>
      <c r="F630" s="34" t="n">
        <v>0.235307782888413</v>
      </c>
      <c r="G630" s="34" t="n">
        <v>0.134898358870165</v>
      </c>
      <c r="H630" s="34" t="n">
        <v>0.100409424018247</v>
      </c>
      <c r="I630" s="34" t="n">
        <v>0.744333918212359</v>
      </c>
      <c r="J630" s="35" t="n">
        <v>7.4</v>
      </c>
      <c r="K630" s="6" t="n">
        <v>1</v>
      </c>
      <c r="L630" s="35" t="n">
        <v>6.4</v>
      </c>
      <c r="M630" s="6" t="str">
        <f aca="false">IF(I630&lt;=0,"Below 0%",IF(I630&lt;=0.05,"0-5%",IF(I630&lt;=0.1,"5-10%",IF(I630&lt;=0.2,"10-20%",IF(I630&lt;=0.4,"20-40%","Above 40%")))))</f>
        <v>Above 40%</v>
      </c>
      <c r="N630" s="6" t="str">
        <f aca="false">IF(AND(H630&gt;=Summary!$B$25,I630&gt;=Summary!$B$26,I630&lt;=Summary!$B$27,J630&gt;=Summary!$B$28,J630&lt;=Summary!$B$29,F630*J630&gt;1),"Yes","No")</f>
        <v>No</v>
      </c>
    </row>
    <row r="631" customFormat="false" ht="15" hidden="false" customHeight="false" outlineLevel="0" collapsed="false">
      <c r="A631" s="6" t="s">
        <v>148</v>
      </c>
      <c r="B631" s="45" t="n">
        <v>41657</v>
      </c>
      <c r="C631" s="6" t="s">
        <v>183</v>
      </c>
      <c r="D631" s="6" t="s">
        <v>182</v>
      </c>
      <c r="E631" s="6" t="s">
        <v>177</v>
      </c>
      <c r="F631" s="34" t="n">
        <v>0.139454752206802</v>
      </c>
      <c r="G631" s="34" t="n">
        <v>0.0600630478723961</v>
      </c>
      <c r="H631" s="34" t="n">
        <v>0.0793917043344062</v>
      </c>
      <c r="I631" s="34" t="n">
        <v>1.3218061211791</v>
      </c>
      <c r="J631" s="35" t="n">
        <v>16.62</v>
      </c>
      <c r="K631" s="6" t="n">
        <v>0</v>
      </c>
      <c r="L631" s="35" t="n">
        <v>-1</v>
      </c>
      <c r="M631" s="6" t="str">
        <f aca="false">IF(I631&lt;=0,"Below 0%",IF(I631&lt;=0.05,"0-5%",IF(I631&lt;=0.1,"5-10%",IF(I631&lt;=0.2,"10-20%",IF(I631&lt;=0.4,"20-40%","Above 40%")))))</f>
        <v>Above 40%</v>
      </c>
      <c r="N631" s="6" t="str">
        <f aca="false">IF(AND(H631&gt;=Summary!$B$25,I631&gt;=Summary!$B$26,I631&lt;=Summary!$B$27,J631&gt;=Summary!$B$28,J631&lt;=Summary!$B$29,F631*J631&gt;1),"Yes","No")</f>
        <v>No</v>
      </c>
    </row>
    <row r="632" customFormat="false" ht="15" hidden="false" customHeight="false" outlineLevel="0" collapsed="false">
      <c r="A632" s="6" t="s">
        <v>148</v>
      </c>
      <c r="B632" s="45" t="n">
        <v>41657</v>
      </c>
      <c r="C632" s="6" t="s">
        <v>194</v>
      </c>
      <c r="D632" s="6" t="s">
        <v>193</v>
      </c>
      <c r="E632" s="6" t="s">
        <v>187</v>
      </c>
      <c r="F632" s="34" t="n">
        <v>0.85874080657959</v>
      </c>
      <c r="G632" s="34" t="n">
        <v>0.870491553796987</v>
      </c>
      <c r="H632" s="34" t="n">
        <v>-0.0117507472173969</v>
      </c>
      <c r="I632" s="34" t="n">
        <v>-0.0134989790149501</v>
      </c>
      <c r="J632" s="35" t="n">
        <v>1.15</v>
      </c>
      <c r="K632" s="6" t="n">
        <v>1</v>
      </c>
      <c r="L632" s="35" t="n">
        <v>0.15</v>
      </c>
      <c r="M632" s="6" t="str">
        <f aca="false">IF(I632&lt;=0,"Below 0%",IF(I632&lt;=0.05,"0-5%",IF(I632&lt;=0.1,"5-10%",IF(I632&lt;=0.2,"10-20%",IF(I632&lt;=0.4,"20-40%","Above 40%")))))</f>
        <v>Below 0%</v>
      </c>
      <c r="N632" s="6" t="str">
        <f aca="false">IF(AND(H632&gt;=Summary!$B$25,I632&gt;=Summary!$B$26,I632&lt;=Summary!$B$27,J632&gt;=Summary!$B$28,J632&lt;=Summary!$B$29,F632*J632&gt;1),"Yes","No")</f>
        <v>No</v>
      </c>
    </row>
    <row r="633" customFormat="false" ht="15" hidden="false" customHeight="false" outlineLevel="0" collapsed="false">
      <c r="A633" s="6" t="s">
        <v>148</v>
      </c>
      <c r="B633" s="45" t="n">
        <v>41657</v>
      </c>
      <c r="C633" s="6" t="s">
        <v>194</v>
      </c>
      <c r="D633" s="6" t="s">
        <v>193</v>
      </c>
      <c r="E633" s="6" t="s">
        <v>174</v>
      </c>
      <c r="F633" s="34" t="n">
        <v>0.106533698737621</v>
      </c>
      <c r="G633" s="34" t="n">
        <v>0.091005935169685</v>
      </c>
      <c r="H633" s="34" t="n">
        <v>0.0155277635679363</v>
      </c>
      <c r="I633" s="34" t="n">
        <v>0.170623636128612</v>
      </c>
      <c r="J633" s="35" t="n">
        <v>11</v>
      </c>
      <c r="K633" s="6" t="n">
        <v>0</v>
      </c>
      <c r="L633" s="35" t="n">
        <v>-1</v>
      </c>
      <c r="M633" s="6" t="str">
        <f aca="false">IF(I633&lt;=0,"Below 0%",IF(I633&lt;=0.05,"0-5%",IF(I633&lt;=0.1,"5-10%",IF(I633&lt;=0.2,"10-20%",IF(I633&lt;=0.4,"20-40%","Above 40%")))))</f>
        <v>10-20%</v>
      </c>
      <c r="N633" s="6" t="str">
        <f aca="false">IF(AND(H633&gt;=Summary!$B$25,I633&gt;=Summary!$B$26,I633&lt;=Summary!$B$27,J633&gt;=Summary!$B$28,J633&lt;=Summary!$B$29,F633*J633&gt;1),"Yes","No")</f>
        <v>No</v>
      </c>
    </row>
    <row r="634" customFormat="false" ht="15" hidden="false" customHeight="false" outlineLevel="0" collapsed="false">
      <c r="A634" s="6" t="s">
        <v>148</v>
      </c>
      <c r="B634" s="45" t="n">
        <v>41657</v>
      </c>
      <c r="C634" s="6" t="s">
        <v>194</v>
      </c>
      <c r="D634" s="6" t="s">
        <v>193</v>
      </c>
      <c r="E634" s="6" t="s">
        <v>177</v>
      </c>
      <c r="F634" s="34" t="n">
        <v>0.0347255133092403</v>
      </c>
      <c r="G634" s="34" t="n">
        <v>0.0385025110333283</v>
      </c>
      <c r="H634" s="34" t="n">
        <v>-0.00377699772408792</v>
      </c>
      <c r="I634" s="34" t="n">
        <v>-0.0980974389129712</v>
      </c>
      <c r="J634" s="35" t="n">
        <v>26</v>
      </c>
      <c r="K634" s="6" t="n">
        <v>0</v>
      </c>
      <c r="L634" s="35" t="n">
        <v>-1</v>
      </c>
      <c r="M634" s="6" t="str">
        <f aca="false">IF(I634&lt;=0,"Below 0%",IF(I634&lt;=0.05,"0-5%",IF(I634&lt;=0.1,"5-10%",IF(I634&lt;=0.2,"10-20%",IF(I634&lt;=0.4,"20-40%","Above 40%")))))</f>
        <v>Below 0%</v>
      </c>
      <c r="N634" s="6" t="str">
        <f aca="false">IF(AND(H634&gt;=Summary!$B$25,I634&gt;=Summary!$B$26,I634&lt;=Summary!$B$27,J634&gt;=Summary!$B$28,J634&lt;=Summary!$B$29,F634*J634&gt;1),"Yes","No")</f>
        <v>No</v>
      </c>
    </row>
    <row r="635" customFormat="false" ht="15" hidden="false" customHeight="false" outlineLevel="0" collapsed="false">
      <c r="A635" s="6" t="s">
        <v>148</v>
      </c>
      <c r="B635" s="45" t="n">
        <v>41657</v>
      </c>
      <c r="C635" s="6" t="s">
        <v>172</v>
      </c>
      <c r="D635" s="6" t="s">
        <v>186</v>
      </c>
      <c r="E635" s="6" t="s">
        <v>187</v>
      </c>
      <c r="F635" s="34" t="n">
        <v>0.529218316078186</v>
      </c>
      <c r="G635" s="34" t="n">
        <v>0.407841733058813</v>
      </c>
      <c r="H635" s="34" t="n">
        <v>0.121376583019373</v>
      </c>
      <c r="I635" s="34" t="n">
        <v>0.297607069558695</v>
      </c>
      <c r="J635" s="35" t="n">
        <v>2.45</v>
      </c>
      <c r="K635" s="6" t="n">
        <v>1</v>
      </c>
      <c r="L635" s="35" t="n">
        <v>1.45</v>
      </c>
      <c r="M635" s="6" t="str">
        <f aca="false">IF(I635&lt;=0,"Below 0%",IF(I635&lt;=0.05,"0-5%",IF(I635&lt;=0.1,"5-10%",IF(I635&lt;=0.2,"10-20%",IF(I635&lt;=0.4,"20-40%","Above 40%")))))</f>
        <v>20-40%</v>
      </c>
      <c r="N635" s="6" t="str">
        <f aca="false">IF(AND(H635&gt;=Summary!$B$25,I635&gt;=Summary!$B$26,I635&lt;=Summary!$B$27,J635&gt;=Summary!$B$28,J635&lt;=Summary!$B$29,F635*J635&gt;1),"Yes","No")</f>
        <v>Yes</v>
      </c>
    </row>
    <row r="636" customFormat="false" ht="15" hidden="false" customHeight="false" outlineLevel="0" collapsed="false">
      <c r="A636" s="6" t="s">
        <v>148</v>
      </c>
      <c r="B636" s="45" t="n">
        <v>41657</v>
      </c>
      <c r="C636" s="6" t="s">
        <v>172</v>
      </c>
      <c r="D636" s="6" t="s">
        <v>186</v>
      </c>
      <c r="E636" s="6" t="s">
        <v>174</v>
      </c>
      <c r="F636" s="34" t="n">
        <v>0.216388955712318</v>
      </c>
      <c r="G636" s="34" t="n">
        <v>0.293885954704145</v>
      </c>
      <c r="H636" s="34" t="n">
        <v>-0.0774969989918263</v>
      </c>
      <c r="I636" s="34" t="n">
        <v>-0.263697525354155</v>
      </c>
      <c r="J636" s="35" t="n">
        <v>3.4</v>
      </c>
      <c r="K636" s="6" t="n">
        <v>0</v>
      </c>
      <c r="L636" s="35" t="n">
        <v>-1</v>
      </c>
      <c r="M636" s="6" t="str">
        <f aca="false">IF(I636&lt;=0,"Below 0%",IF(I636&lt;=0.05,"0-5%",IF(I636&lt;=0.1,"5-10%",IF(I636&lt;=0.2,"10-20%",IF(I636&lt;=0.4,"20-40%","Above 40%")))))</f>
        <v>Below 0%</v>
      </c>
      <c r="N636" s="6" t="str">
        <f aca="false">IF(AND(H636&gt;=Summary!$B$25,I636&gt;=Summary!$B$26,I636&lt;=Summary!$B$27,J636&gt;=Summary!$B$28,J636&lt;=Summary!$B$29,F636*J636&gt;1),"Yes","No")</f>
        <v>No</v>
      </c>
    </row>
    <row r="637" customFormat="false" ht="15" hidden="false" customHeight="false" outlineLevel="0" collapsed="false">
      <c r="A637" s="6" t="s">
        <v>148</v>
      </c>
      <c r="B637" s="45" t="n">
        <v>41657</v>
      </c>
      <c r="C637" s="6" t="s">
        <v>172</v>
      </c>
      <c r="D637" s="6" t="s">
        <v>186</v>
      </c>
      <c r="E637" s="6" t="s">
        <v>177</v>
      </c>
      <c r="F637" s="34" t="n">
        <v>0.254392713308334</v>
      </c>
      <c r="G637" s="34" t="n">
        <v>0.298272312237042</v>
      </c>
      <c r="H637" s="34" t="n">
        <v>-0.043879598928708</v>
      </c>
      <c r="I637" s="34" t="n">
        <v>-0.147112544907742</v>
      </c>
      <c r="J637" s="35" t="n">
        <v>3.35</v>
      </c>
      <c r="K637" s="6" t="n">
        <v>0</v>
      </c>
      <c r="L637" s="35" t="n">
        <v>-1</v>
      </c>
      <c r="M637" s="6" t="str">
        <f aca="false">IF(I637&lt;=0,"Below 0%",IF(I637&lt;=0.05,"0-5%",IF(I637&lt;=0.1,"5-10%",IF(I637&lt;=0.2,"10-20%",IF(I637&lt;=0.4,"20-40%","Above 40%")))))</f>
        <v>Below 0%</v>
      </c>
      <c r="N637" s="6" t="str">
        <f aca="false">IF(AND(H637&gt;=Summary!$B$25,I637&gt;=Summary!$B$26,I637&lt;=Summary!$B$27,J637&gt;=Summary!$B$28,J637&lt;=Summary!$B$29,F637*J637&gt;1),"Yes","No")</f>
        <v>No</v>
      </c>
    </row>
    <row r="638" customFormat="false" ht="15" hidden="false" customHeight="false" outlineLevel="0" collapsed="false">
      <c r="A638" s="6" t="s">
        <v>148</v>
      </c>
      <c r="B638" s="45" t="n">
        <v>41657</v>
      </c>
      <c r="C638" s="6" t="s">
        <v>191</v>
      </c>
      <c r="D638" s="6" t="s">
        <v>179</v>
      </c>
      <c r="E638" s="6" t="s">
        <v>187</v>
      </c>
      <c r="F638" s="34" t="n">
        <v>0.255616456270218</v>
      </c>
      <c r="G638" s="34" t="n">
        <v>0.309559939301973</v>
      </c>
      <c r="H638" s="34" t="n">
        <v>-0.0539434830317548</v>
      </c>
      <c r="I638" s="34" t="n">
        <v>-0.174258604499639</v>
      </c>
      <c r="J638" s="35" t="n">
        <v>3.25</v>
      </c>
      <c r="K638" s="6" t="n">
        <v>0</v>
      </c>
      <c r="L638" s="35" t="n">
        <v>-1</v>
      </c>
      <c r="M638" s="6" t="str">
        <f aca="false">IF(I638&lt;=0,"Below 0%",IF(I638&lt;=0.05,"0-5%",IF(I638&lt;=0.1,"5-10%",IF(I638&lt;=0.2,"10-20%",IF(I638&lt;=0.4,"20-40%","Above 40%")))))</f>
        <v>Below 0%</v>
      </c>
      <c r="N638" s="6" t="str">
        <f aca="false">IF(AND(H638&gt;=Summary!$B$25,I638&gt;=Summary!$B$26,I638&lt;=Summary!$B$27,J638&gt;=Summary!$B$28,J638&lt;=Summary!$B$29,F638*J638&gt;1),"Yes","No")</f>
        <v>No</v>
      </c>
    </row>
    <row r="639" customFormat="false" ht="15" hidden="false" customHeight="false" outlineLevel="0" collapsed="false">
      <c r="A639" s="6" t="s">
        <v>148</v>
      </c>
      <c r="B639" s="45" t="n">
        <v>41657</v>
      </c>
      <c r="C639" s="6" t="s">
        <v>191</v>
      </c>
      <c r="D639" s="6" t="s">
        <v>179</v>
      </c>
      <c r="E639" s="6" t="s">
        <v>174</v>
      </c>
      <c r="F639" s="34" t="n">
        <v>0.435594588518143</v>
      </c>
      <c r="G639" s="34" t="n">
        <v>0.295902883156297</v>
      </c>
      <c r="H639" s="34" t="n">
        <v>0.139691705361845</v>
      </c>
      <c r="I639" s="34" t="n">
        <v>0.472086327351057</v>
      </c>
      <c r="J639" s="35" t="n">
        <v>3.4</v>
      </c>
      <c r="K639" s="6" t="n">
        <v>1</v>
      </c>
      <c r="L639" s="35" t="n">
        <v>2.4</v>
      </c>
      <c r="M639" s="6" t="str">
        <f aca="false">IF(I639&lt;=0,"Below 0%",IF(I639&lt;=0.05,"0-5%",IF(I639&lt;=0.1,"5-10%",IF(I639&lt;=0.2,"10-20%",IF(I639&lt;=0.4,"20-40%","Above 40%")))))</f>
        <v>Above 40%</v>
      </c>
      <c r="N639" s="6" t="str">
        <f aca="false">IF(AND(H639&gt;=Summary!$B$25,I639&gt;=Summary!$B$26,I639&lt;=Summary!$B$27,J639&gt;=Summary!$B$28,J639&lt;=Summary!$B$29,F639*J639&gt;1),"Yes","No")</f>
        <v>No</v>
      </c>
    </row>
    <row r="640" customFormat="false" ht="15" hidden="false" customHeight="false" outlineLevel="0" collapsed="false">
      <c r="A640" s="6" t="s">
        <v>148</v>
      </c>
      <c r="B640" s="45" t="n">
        <v>41657</v>
      </c>
      <c r="C640" s="6" t="s">
        <v>191</v>
      </c>
      <c r="D640" s="6" t="s">
        <v>179</v>
      </c>
      <c r="E640" s="6" t="s">
        <v>177</v>
      </c>
      <c r="F640" s="34" t="n">
        <v>0.308789014816284</v>
      </c>
      <c r="G640" s="34" t="n">
        <v>0.39453717754173</v>
      </c>
      <c r="H640" s="34" t="n">
        <v>-0.0857481627254458</v>
      </c>
      <c r="I640" s="34" t="n">
        <v>-0.217338612446418</v>
      </c>
      <c r="J640" s="35" t="n">
        <v>2.55</v>
      </c>
      <c r="K640" s="6" t="n">
        <v>0</v>
      </c>
      <c r="L640" s="35" t="n">
        <v>-1</v>
      </c>
      <c r="M640" s="6" t="str">
        <f aca="false">IF(I640&lt;=0,"Below 0%",IF(I640&lt;=0.05,"0-5%",IF(I640&lt;=0.1,"5-10%",IF(I640&lt;=0.2,"10-20%",IF(I640&lt;=0.4,"20-40%","Above 40%")))))</f>
        <v>Below 0%</v>
      </c>
      <c r="N640" s="6" t="str">
        <f aca="false">IF(AND(H640&gt;=Summary!$B$25,I640&gt;=Summary!$B$26,I640&lt;=Summary!$B$27,J640&gt;=Summary!$B$28,J640&lt;=Summary!$B$29,F640*J640&gt;1),"Yes","No")</f>
        <v>No</v>
      </c>
    </row>
    <row r="641" customFormat="false" ht="15" hidden="false" customHeight="false" outlineLevel="0" collapsed="false">
      <c r="A641" s="6" t="s">
        <v>148</v>
      </c>
      <c r="B641" s="45" t="n">
        <v>41657</v>
      </c>
      <c r="C641" s="6" t="s">
        <v>189</v>
      </c>
      <c r="D641" s="6" t="s">
        <v>188</v>
      </c>
      <c r="E641" s="6" t="s">
        <v>187</v>
      </c>
      <c r="F641" s="34" t="n">
        <v>0.313997000455856</v>
      </c>
      <c r="G641" s="34" t="n">
        <v>0.31974921630094</v>
      </c>
      <c r="H641" s="34" t="n">
        <v>-0.00575221584508412</v>
      </c>
      <c r="I641" s="34" t="n">
        <v>-0.0179897730841356</v>
      </c>
      <c r="J641" s="35" t="n">
        <v>3.1</v>
      </c>
      <c r="K641" s="6" t="n">
        <v>0</v>
      </c>
      <c r="L641" s="35" t="n">
        <v>-1</v>
      </c>
      <c r="M641" s="6" t="str">
        <f aca="false">IF(I641&lt;=0,"Below 0%",IF(I641&lt;=0.05,"0-5%",IF(I641&lt;=0.1,"5-10%",IF(I641&lt;=0.2,"10-20%",IF(I641&lt;=0.4,"20-40%","Above 40%")))))</f>
        <v>Below 0%</v>
      </c>
      <c r="N641" s="6" t="str">
        <f aca="false">IF(AND(H641&gt;=Summary!$B$25,I641&gt;=Summary!$B$26,I641&lt;=Summary!$B$27,J641&gt;=Summary!$B$28,J641&lt;=Summary!$B$29,F641*J641&gt;1),"Yes","No")</f>
        <v>No</v>
      </c>
    </row>
    <row r="642" customFormat="false" ht="15" hidden="false" customHeight="false" outlineLevel="0" collapsed="false">
      <c r="A642" s="6" t="s">
        <v>148</v>
      </c>
      <c r="B642" s="45" t="n">
        <v>41657</v>
      </c>
      <c r="C642" s="6" t="s">
        <v>189</v>
      </c>
      <c r="D642" s="6" t="s">
        <v>188</v>
      </c>
      <c r="E642" s="6" t="s">
        <v>174</v>
      </c>
      <c r="F642" s="34" t="n">
        <v>0.38297563791275</v>
      </c>
      <c r="G642" s="34" t="n">
        <v>0.29153605015674</v>
      </c>
      <c r="H642" s="34" t="n">
        <v>0.0914395877560104</v>
      </c>
      <c r="I642" s="34" t="n">
        <v>0.313647618216853</v>
      </c>
      <c r="J642" s="35" t="n">
        <v>3.4</v>
      </c>
      <c r="K642" s="6" t="n">
        <v>0</v>
      </c>
      <c r="L642" s="35" t="n">
        <v>-1</v>
      </c>
      <c r="M642" s="6" t="str">
        <f aca="false">IF(I642&lt;=0,"Below 0%",IF(I642&lt;=0.05,"0-5%",IF(I642&lt;=0.1,"5-10%",IF(I642&lt;=0.2,"10-20%",IF(I642&lt;=0.4,"20-40%","Above 40%")))))</f>
        <v>20-40%</v>
      </c>
      <c r="N642" s="6" t="str">
        <f aca="false">IF(AND(H642&gt;=Summary!$B$25,I642&gt;=Summary!$B$26,I642&lt;=Summary!$B$27,J642&gt;=Summary!$B$28,J642&lt;=Summary!$B$29,F642*J642&gt;1),"Yes","No")</f>
        <v>Yes</v>
      </c>
    </row>
    <row r="643" customFormat="false" ht="15" hidden="false" customHeight="false" outlineLevel="0" collapsed="false">
      <c r="A643" s="6" t="s">
        <v>148</v>
      </c>
      <c r="B643" s="45" t="n">
        <v>41657</v>
      </c>
      <c r="C643" s="6" t="s">
        <v>189</v>
      </c>
      <c r="D643" s="6" t="s">
        <v>188</v>
      </c>
      <c r="E643" s="6" t="s">
        <v>177</v>
      </c>
      <c r="F643" s="34" t="n">
        <v>0.303027302026749</v>
      </c>
      <c r="G643" s="34" t="n">
        <v>0.38871473354232</v>
      </c>
      <c r="H643" s="34" t="n">
        <v>-0.0856874315155712</v>
      </c>
      <c r="I643" s="34" t="n">
        <v>-0.220437827850542</v>
      </c>
      <c r="J643" s="35" t="n">
        <v>2.55</v>
      </c>
      <c r="K643" s="6" t="n">
        <v>1</v>
      </c>
      <c r="L643" s="35" t="n">
        <v>1.55</v>
      </c>
      <c r="M643" s="6" t="str">
        <f aca="false">IF(I643&lt;=0,"Below 0%",IF(I643&lt;=0.05,"0-5%",IF(I643&lt;=0.1,"5-10%",IF(I643&lt;=0.2,"10-20%",IF(I643&lt;=0.4,"20-40%","Above 40%")))))</f>
        <v>Below 0%</v>
      </c>
      <c r="N643" s="6" t="str">
        <f aca="false">IF(AND(H643&gt;=Summary!$B$25,I643&gt;=Summary!$B$26,I643&lt;=Summary!$B$27,J643&gt;=Summary!$B$28,J643&lt;=Summary!$B$29,F643*J643&gt;1),"Yes","No")</f>
        <v>No</v>
      </c>
    </row>
    <row r="644" customFormat="false" ht="15" hidden="false" customHeight="false" outlineLevel="0" collapsed="false">
      <c r="A644" s="6" t="s">
        <v>148</v>
      </c>
      <c r="B644" s="45" t="n">
        <v>41658</v>
      </c>
      <c r="C644" s="6" t="s">
        <v>190</v>
      </c>
      <c r="D644" s="6" t="s">
        <v>176</v>
      </c>
      <c r="E644" s="6" t="s">
        <v>187</v>
      </c>
      <c r="F644" s="34" t="n">
        <v>0.493870407342911</v>
      </c>
      <c r="G644" s="34" t="n">
        <v>0.556785827269851</v>
      </c>
      <c r="H644" s="34" t="n">
        <v>-0.0629154199269405</v>
      </c>
      <c r="I644" s="34" t="n">
        <v>-0.112997524084693</v>
      </c>
      <c r="J644" s="35" t="n">
        <v>1.8</v>
      </c>
      <c r="K644" s="6" t="n">
        <v>1</v>
      </c>
      <c r="L644" s="35" t="n">
        <v>0.8</v>
      </c>
      <c r="M644" s="6" t="str">
        <f aca="false">IF(I644&lt;=0,"Below 0%",IF(I644&lt;=0.05,"0-5%",IF(I644&lt;=0.1,"5-10%",IF(I644&lt;=0.2,"10-20%",IF(I644&lt;=0.4,"20-40%","Above 40%")))))</f>
        <v>Below 0%</v>
      </c>
      <c r="N644" s="6" t="str">
        <f aca="false">IF(AND(H644&gt;=Summary!$B$25,I644&gt;=Summary!$B$26,I644&lt;=Summary!$B$27,J644&gt;=Summary!$B$28,J644&lt;=Summary!$B$29,F644*J644&gt;1),"Yes","No")</f>
        <v>No</v>
      </c>
    </row>
    <row r="645" customFormat="false" ht="15" hidden="false" customHeight="false" outlineLevel="0" collapsed="false">
      <c r="A645" s="6" t="s">
        <v>148</v>
      </c>
      <c r="B645" s="45" t="n">
        <v>41658</v>
      </c>
      <c r="C645" s="6" t="s">
        <v>190</v>
      </c>
      <c r="D645" s="6" t="s">
        <v>176</v>
      </c>
      <c r="E645" s="6" t="s">
        <v>174</v>
      </c>
      <c r="F645" s="34" t="n">
        <v>0.357874423265457</v>
      </c>
      <c r="G645" s="34" t="n">
        <v>0.260993356532743</v>
      </c>
      <c r="H645" s="34" t="n">
        <v>0.0968810667327144</v>
      </c>
      <c r="I645" s="34" t="n">
        <v>0.371201275081346</v>
      </c>
      <c r="J645" s="35" t="n">
        <v>3.84</v>
      </c>
      <c r="K645" s="6" t="n">
        <v>0</v>
      </c>
      <c r="L645" s="35" t="n">
        <v>-1</v>
      </c>
      <c r="M645" s="6" t="str">
        <f aca="false">IF(I645&lt;=0,"Below 0%",IF(I645&lt;=0.05,"0-5%",IF(I645&lt;=0.1,"5-10%",IF(I645&lt;=0.2,"10-20%",IF(I645&lt;=0.4,"20-40%","Above 40%")))))</f>
        <v>20-40%</v>
      </c>
      <c r="N645" s="6" t="str">
        <f aca="false">IF(AND(H645&gt;=Summary!$B$25,I645&gt;=Summary!$B$26,I645&lt;=Summary!$B$27,J645&gt;=Summary!$B$28,J645&lt;=Summary!$B$29,F645*J645&gt;1),"Yes","No")</f>
        <v>Yes</v>
      </c>
    </row>
    <row r="646" customFormat="false" ht="15" hidden="false" customHeight="false" outlineLevel="0" collapsed="false">
      <c r="A646" s="6" t="s">
        <v>148</v>
      </c>
      <c r="B646" s="45" t="n">
        <v>41658</v>
      </c>
      <c r="C646" s="6" t="s">
        <v>190</v>
      </c>
      <c r="D646" s="6" t="s">
        <v>176</v>
      </c>
      <c r="E646" s="6" t="s">
        <v>177</v>
      </c>
      <c r="F646" s="34" t="n">
        <v>0.148255154490471</v>
      </c>
      <c r="G646" s="34" t="n">
        <v>0.182220816197406</v>
      </c>
      <c r="H646" s="34" t="n">
        <v>-0.033965661706935</v>
      </c>
      <c r="I646" s="34" t="n">
        <v>-0.186398362249343</v>
      </c>
      <c r="J646" s="35" t="n">
        <v>5.5</v>
      </c>
      <c r="K646" s="6" t="n">
        <v>0</v>
      </c>
      <c r="L646" s="35" t="n">
        <v>-1</v>
      </c>
      <c r="M646" s="6" t="str">
        <f aca="false">IF(I646&lt;=0,"Below 0%",IF(I646&lt;=0.05,"0-5%",IF(I646&lt;=0.1,"5-10%",IF(I646&lt;=0.2,"10-20%",IF(I646&lt;=0.4,"20-40%","Above 40%")))))</f>
        <v>Below 0%</v>
      </c>
      <c r="N646" s="6" t="str">
        <f aca="false">IF(AND(H646&gt;=Summary!$B$25,I646&gt;=Summary!$B$26,I646&lt;=Summary!$B$27,J646&gt;=Summary!$B$28,J646&lt;=Summary!$B$29,F646*J646&gt;1),"Yes","No")</f>
        <v>No</v>
      </c>
    </row>
    <row r="647" customFormat="false" ht="15" hidden="false" customHeight="false" outlineLevel="0" collapsed="false">
      <c r="A647" s="6" t="s">
        <v>148</v>
      </c>
      <c r="B647" s="45" t="n">
        <v>41658</v>
      </c>
      <c r="C647" s="6" t="s">
        <v>175</v>
      </c>
      <c r="D647" s="6" t="s">
        <v>181</v>
      </c>
      <c r="E647" s="6" t="s">
        <v>187</v>
      </c>
      <c r="F647" s="34" t="n">
        <v>0.238856881856918</v>
      </c>
      <c r="G647" s="34" t="n">
        <v>0.3017004048583</v>
      </c>
      <c r="H647" s="34" t="n">
        <v>-0.0628435230013812</v>
      </c>
      <c r="I647" s="34" t="n">
        <v>-0.208297774843548</v>
      </c>
      <c r="J647" s="35" t="n">
        <v>3.3</v>
      </c>
      <c r="K647" s="6" t="n">
        <v>0</v>
      </c>
      <c r="L647" s="35" t="n">
        <v>-1</v>
      </c>
      <c r="M647" s="6" t="str">
        <f aca="false">IF(I647&lt;=0,"Below 0%",IF(I647&lt;=0.05,"0-5%",IF(I647&lt;=0.1,"5-10%",IF(I647&lt;=0.2,"10-20%",IF(I647&lt;=0.4,"20-40%","Above 40%")))))</f>
        <v>Below 0%</v>
      </c>
      <c r="N647" s="6" t="str">
        <f aca="false">IF(AND(H647&gt;=Summary!$B$25,I647&gt;=Summary!$B$26,I647&lt;=Summary!$B$27,J647&gt;=Summary!$B$28,J647&lt;=Summary!$B$29,F647*J647&gt;1),"Yes","No")</f>
        <v>No</v>
      </c>
    </row>
    <row r="648" customFormat="false" ht="15" hidden="false" customHeight="false" outlineLevel="0" collapsed="false">
      <c r="A648" s="6" t="s">
        <v>148</v>
      </c>
      <c r="B648" s="45" t="n">
        <v>41658</v>
      </c>
      <c r="C648" s="6" t="s">
        <v>175</v>
      </c>
      <c r="D648" s="6" t="s">
        <v>181</v>
      </c>
      <c r="E648" s="6" t="s">
        <v>174</v>
      </c>
      <c r="F648" s="34" t="n">
        <v>0.229473188519478</v>
      </c>
      <c r="G648" s="34" t="n">
        <v>0.288582995951417</v>
      </c>
      <c r="H648" s="34" t="n">
        <v>-0.0591098074319392</v>
      </c>
      <c r="I648" s="34" t="n">
        <v>-0.204827755831776</v>
      </c>
      <c r="J648" s="35" t="n">
        <v>3.45</v>
      </c>
      <c r="K648" s="6" t="n">
        <v>0</v>
      </c>
      <c r="L648" s="35" t="n">
        <v>-1</v>
      </c>
      <c r="M648" s="6" t="str">
        <f aca="false">IF(I648&lt;=0,"Below 0%",IF(I648&lt;=0.05,"0-5%",IF(I648&lt;=0.1,"5-10%",IF(I648&lt;=0.2,"10-20%",IF(I648&lt;=0.4,"20-40%","Above 40%")))))</f>
        <v>Below 0%</v>
      </c>
      <c r="N648" s="6" t="str">
        <f aca="false">IF(AND(H648&gt;=Summary!$B$25,I648&gt;=Summary!$B$26,I648&lt;=Summary!$B$27,J648&gt;=Summary!$B$28,J648&lt;=Summary!$B$29,F648*J648&gt;1),"Yes","No")</f>
        <v>No</v>
      </c>
    </row>
    <row r="649" customFormat="false" ht="15" hidden="false" customHeight="false" outlineLevel="0" collapsed="false">
      <c r="A649" s="6" t="s">
        <v>148</v>
      </c>
      <c r="B649" s="45" t="n">
        <v>41658</v>
      </c>
      <c r="C649" s="6" t="s">
        <v>175</v>
      </c>
      <c r="D649" s="6" t="s">
        <v>181</v>
      </c>
      <c r="E649" s="6" t="s">
        <v>177</v>
      </c>
      <c r="F649" s="34" t="n">
        <v>0.531669974327087</v>
      </c>
      <c r="G649" s="34" t="n">
        <v>0.409716599190283</v>
      </c>
      <c r="H649" s="34" t="n">
        <v>0.121953375136804</v>
      </c>
      <c r="I649" s="34" t="n">
        <v>0.297653000580935</v>
      </c>
      <c r="J649" s="35" t="n">
        <v>2.43</v>
      </c>
      <c r="K649" s="6" t="n">
        <v>1</v>
      </c>
      <c r="L649" s="35" t="n">
        <v>1.43</v>
      </c>
      <c r="M649" s="6" t="str">
        <f aca="false">IF(I649&lt;=0,"Below 0%",IF(I649&lt;=0.05,"0-5%",IF(I649&lt;=0.1,"5-10%",IF(I649&lt;=0.2,"10-20%",IF(I649&lt;=0.4,"20-40%","Above 40%")))))</f>
        <v>20-40%</v>
      </c>
      <c r="N649" s="6" t="str">
        <f aca="false">IF(AND(H649&gt;=Summary!$B$25,I649&gt;=Summary!$B$26,I649&lt;=Summary!$B$27,J649&gt;=Summary!$B$28,J649&lt;=Summary!$B$29,F649*J649&gt;1),"Yes","No")</f>
        <v>Yes</v>
      </c>
    </row>
    <row r="650" customFormat="false" ht="15" hidden="false" customHeight="false" outlineLevel="0" collapsed="false">
      <c r="A650" s="6" t="s">
        <v>148</v>
      </c>
      <c r="B650" s="45" t="n">
        <v>41659</v>
      </c>
      <c r="C650" s="6" t="s">
        <v>178</v>
      </c>
      <c r="D650" s="6" t="s">
        <v>173</v>
      </c>
      <c r="E650" s="6" t="s">
        <v>187</v>
      </c>
      <c r="F650" s="34" t="n">
        <v>0.330115228891373</v>
      </c>
      <c r="G650" s="34" t="n">
        <v>0.283950617283951</v>
      </c>
      <c r="H650" s="34" t="n">
        <v>0.046164611607422</v>
      </c>
      <c r="I650" s="34" t="n">
        <v>0.162579719139182</v>
      </c>
      <c r="J650" s="35" t="n">
        <v>3.5</v>
      </c>
      <c r="K650" s="6" t="n">
        <v>0</v>
      </c>
      <c r="L650" s="35" t="n">
        <v>-1</v>
      </c>
      <c r="M650" s="6" t="str">
        <f aca="false">IF(I650&lt;=0,"Below 0%",IF(I650&lt;=0.05,"0-5%",IF(I650&lt;=0.1,"5-10%",IF(I650&lt;=0.2,"10-20%",IF(I650&lt;=0.4,"20-40%","Above 40%")))))</f>
        <v>10-20%</v>
      </c>
      <c r="N650" s="6" t="str">
        <f aca="false">IF(AND(H650&gt;=Summary!$B$25,I650&gt;=Summary!$B$26,I650&lt;=Summary!$B$27,J650&gt;=Summary!$B$28,J650&lt;=Summary!$B$29,F650*J650&gt;1),"Yes","No")</f>
        <v>Yes</v>
      </c>
    </row>
    <row r="651" customFormat="false" ht="15" hidden="false" customHeight="false" outlineLevel="0" collapsed="false">
      <c r="A651" s="6" t="s">
        <v>148</v>
      </c>
      <c r="B651" s="45" t="n">
        <v>41659</v>
      </c>
      <c r="C651" s="6" t="s">
        <v>178</v>
      </c>
      <c r="D651" s="6" t="s">
        <v>173</v>
      </c>
      <c r="E651" s="6" t="s">
        <v>174</v>
      </c>
      <c r="F651" s="34" t="n">
        <v>0.281678110361099</v>
      </c>
      <c r="G651" s="34" t="n">
        <v>0.283950617283951</v>
      </c>
      <c r="H651" s="34" t="n">
        <v>-0.00227250692285141</v>
      </c>
      <c r="I651" s="34" t="n">
        <v>-0.00800317655438976</v>
      </c>
      <c r="J651" s="35" t="n">
        <v>3.5</v>
      </c>
      <c r="K651" s="6" t="n">
        <v>1</v>
      </c>
      <c r="L651" s="35" t="n">
        <v>2.5</v>
      </c>
      <c r="M651" s="6" t="str">
        <f aca="false">IF(I651&lt;=0,"Below 0%",IF(I651&lt;=0.05,"0-5%",IF(I651&lt;=0.1,"5-10%",IF(I651&lt;=0.2,"10-20%",IF(I651&lt;=0.4,"20-40%","Above 40%")))))</f>
        <v>Below 0%</v>
      </c>
      <c r="N651" s="6" t="str">
        <f aca="false">IF(AND(H651&gt;=Summary!$B$25,I651&gt;=Summary!$B$26,I651&lt;=Summary!$B$27,J651&gt;=Summary!$B$28,J651&lt;=Summary!$B$29,F651*J651&gt;1),"Yes","No")</f>
        <v>No</v>
      </c>
    </row>
    <row r="652" customFormat="false" ht="15" hidden="false" customHeight="false" outlineLevel="0" collapsed="false">
      <c r="A652" s="6" t="s">
        <v>148</v>
      </c>
      <c r="B652" s="45" t="n">
        <v>41659</v>
      </c>
      <c r="C652" s="6" t="s">
        <v>178</v>
      </c>
      <c r="D652" s="6" t="s">
        <v>173</v>
      </c>
      <c r="E652" s="6" t="s">
        <v>177</v>
      </c>
      <c r="F652" s="34" t="n">
        <v>0.388206630945206</v>
      </c>
      <c r="G652" s="34" t="n">
        <v>0.432098765432099</v>
      </c>
      <c r="H652" s="34" t="n">
        <v>-0.0438921344868932</v>
      </c>
      <c r="I652" s="34" t="n">
        <v>-0.101578939812524</v>
      </c>
      <c r="J652" s="35" t="n">
        <v>2.3</v>
      </c>
      <c r="K652" s="6" t="n">
        <v>0</v>
      </c>
      <c r="L652" s="35" t="n">
        <v>-1</v>
      </c>
      <c r="M652" s="6" t="str">
        <f aca="false">IF(I652&lt;=0,"Below 0%",IF(I652&lt;=0.05,"0-5%",IF(I652&lt;=0.1,"5-10%",IF(I652&lt;=0.2,"10-20%",IF(I652&lt;=0.4,"20-40%","Above 40%")))))</f>
        <v>Below 0%</v>
      </c>
      <c r="N652" s="6" t="str">
        <f aca="false">IF(AND(H652&gt;=Summary!$B$25,I652&gt;=Summary!$B$26,I652&lt;=Summary!$B$27,J652&gt;=Summary!$B$28,J652&lt;=Summary!$B$29,F652*J652&gt;1),"Yes","No")</f>
        <v>No</v>
      </c>
    </row>
    <row r="653" customFormat="false" ht="15" hidden="false" customHeight="false" outlineLevel="0" collapsed="false">
      <c r="A653" s="6" t="s">
        <v>148</v>
      </c>
      <c r="B653" s="45" t="n">
        <v>41667</v>
      </c>
      <c r="C653" s="6" t="s">
        <v>180</v>
      </c>
      <c r="D653" s="6" t="s">
        <v>186</v>
      </c>
      <c r="E653" s="6" t="s">
        <v>187</v>
      </c>
      <c r="F653" s="34" t="n">
        <v>0.367662906646729</v>
      </c>
      <c r="G653" s="34" t="n">
        <v>0.384615384615385</v>
      </c>
      <c r="H653" s="34" t="n">
        <v>-0.0169524779686561</v>
      </c>
      <c r="I653" s="34" t="n">
        <v>-0.0440764427185058</v>
      </c>
      <c r="J653" s="35" t="n">
        <v>2.6</v>
      </c>
      <c r="K653" s="6" t="n">
        <v>1</v>
      </c>
      <c r="L653" s="35" t="n">
        <v>1.6</v>
      </c>
      <c r="M653" s="6" t="str">
        <f aca="false">IF(I653&lt;=0,"Below 0%",IF(I653&lt;=0.05,"0-5%",IF(I653&lt;=0.1,"5-10%",IF(I653&lt;=0.2,"10-20%",IF(I653&lt;=0.4,"20-40%","Above 40%")))))</f>
        <v>Below 0%</v>
      </c>
      <c r="N653" s="6" t="str">
        <f aca="false">IF(AND(H653&gt;=Summary!$B$25,I653&gt;=Summary!$B$26,I653&lt;=Summary!$B$27,J653&gt;=Summary!$B$28,J653&lt;=Summary!$B$29,F653*J653&gt;1),"Yes","No")</f>
        <v>No</v>
      </c>
    </row>
    <row r="654" customFormat="false" ht="15" hidden="false" customHeight="false" outlineLevel="0" collapsed="false">
      <c r="A654" s="6" t="s">
        <v>148</v>
      </c>
      <c r="B654" s="45" t="n">
        <v>41667</v>
      </c>
      <c r="C654" s="6" t="s">
        <v>180</v>
      </c>
      <c r="D654" s="6" t="s">
        <v>186</v>
      </c>
      <c r="E654" s="6" t="s">
        <v>174</v>
      </c>
      <c r="F654" s="34" t="n">
        <v>0.35675448179245</v>
      </c>
      <c r="G654" s="34" t="n">
        <v>0.307692307692308</v>
      </c>
      <c r="H654" s="34" t="n">
        <v>0.0490621741001422</v>
      </c>
      <c r="I654" s="34" t="n">
        <v>0.159452065825462</v>
      </c>
      <c r="J654" s="35" t="n">
        <v>3.25</v>
      </c>
      <c r="K654" s="6" t="n">
        <v>0</v>
      </c>
      <c r="L654" s="35" t="n">
        <v>-1</v>
      </c>
      <c r="M654" s="6" t="str">
        <f aca="false">IF(I654&lt;=0,"Below 0%",IF(I654&lt;=0.05,"0-5%",IF(I654&lt;=0.1,"5-10%",IF(I654&lt;=0.2,"10-20%",IF(I654&lt;=0.4,"20-40%","Above 40%")))))</f>
        <v>10-20%</v>
      </c>
      <c r="N654" s="6" t="str">
        <f aca="false">IF(AND(H654&gt;=Summary!$B$25,I654&gt;=Summary!$B$26,I654&lt;=Summary!$B$27,J654&gt;=Summary!$B$28,J654&lt;=Summary!$B$29,F654*J654&gt;1),"Yes","No")</f>
        <v>Yes</v>
      </c>
    </row>
    <row r="655" customFormat="false" ht="15" hidden="false" customHeight="false" outlineLevel="0" collapsed="false">
      <c r="A655" s="6" t="s">
        <v>148</v>
      </c>
      <c r="B655" s="45" t="n">
        <v>41667</v>
      </c>
      <c r="C655" s="6" t="s">
        <v>180</v>
      </c>
      <c r="D655" s="6" t="s">
        <v>186</v>
      </c>
      <c r="E655" s="6" t="s">
        <v>177</v>
      </c>
      <c r="F655" s="34" t="n">
        <v>0.275582611560822</v>
      </c>
      <c r="G655" s="34" t="n">
        <v>0.307692307692308</v>
      </c>
      <c r="H655" s="34" t="n">
        <v>-0.0321096961314862</v>
      </c>
      <c r="I655" s="34" t="n">
        <v>-0.10435651242733</v>
      </c>
      <c r="J655" s="35" t="n">
        <v>3.25</v>
      </c>
      <c r="K655" s="6" t="n">
        <v>0</v>
      </c>
      <c r="L655" s="35" t="n">
        <v>-1</v>
      </c>
      <c r="M655" s="6" t="str">
        <f aca="false">IF(I655&lt;=0,"Below 0%",IF(I655&lt;=0.05,"0-5%",IF(I655&lt;=0.1,"5-10%",IF(I655&lt;=0.2,"10-20%",IF(I655&lt;=0.4,"20-40%","Above 40%")))))</f>
        <v>Below 0%</v>
      </c>
      <c r="N655" s="6" t="str">
        <f aca="false">IF(AND(H655&gt;=Summary!$B$25,I655&gt;=Summary!$B$26,I655&lt;=Summary!$B$27,J655&gt;=Summary!$B$28,J655&lt;=Summary!$B$29,F655*J655&gt;1),"Yes","No")</f>
        <v>No</v>
      </c>
    </row>
    <row r="656" customFormat="false" ht="15" hidden="false" customHeight="false" outlineLevel="0" collapsed="false">
      <c r="A656" s="6" t="s">
        <v>148</v>
      </c>
      <c r="B656" s="45" t="n">
        <v>41667</v>
      </c>
      <c r="C656" s="6" t="s">
        <v>183</v>
      </c>
      <c r="D656" s="6" t="s">
        <v>173</v>
      </c>
      <c r="E656" s="6" t="s">
        <v>187</v>
      </c>
      <c r="F656" s="34" t="n">
        <v>0.440687954425812</v>
      </c>
      <c r="G656" s="34" t="n">
        <v>0.537699267557087</v>
      </c>
      <c r="H656" s="34" t="n">
        <v>-0.0970113131312756</v>
      </c>
      <c r="I656" s="34" t="n">
        <v>-0.180419277065457</v>
      </c>
      <c r="J656" s="35" t="n">
        <v>1.85</v>
      </c>
      <c r="K656" s="6" t="n">
        <v>1</v>
      </c>
      <c r="L656" s="35" t="n">
        <v>0.85</v>
      </c>
      <c r="M656" s="6" t="str">
        <f aca="false">IF(I656&lt;=0,"Below 0%",IF(I656&lt;=0.05,"0-5%",IF(I656&lt;=0.1,"5-10%",IF(I656&lt;=0.2,"10-20%",IF(I656&lt;=0.4,"20-40%","Above 40%")))))</f>
        <v>Below 0%</v>
      </c>
      <c r="N656" s="6" t="str">
        <f aca="false">IF(AND(H656&gt;=Summary!$B$25,I656&gt;=Summary!$B$26,I656&lt;=Summary!$B$27,J656&gt;=Summary!$B$28,J656&lt;=Summary!$B$29,F656*J656&gt;1),"Yes","No")</f>
        <v>No</v>
      </c>
    </row>
    <row r="657" customFormat="false" ht="15" hidden="false" customHeight="false" outlineLevel="0" collapsed="false">
      <c r="A657" s="6" t="s">
        <v>148</v>
      </c>
      <c r="B657" s="45" t="n">
        <v>41667</v>
      </c>
      <c r="C657" s="6" t="s">
        <v>183</v>
      </c>
      <c r="D657" s="6" t="s">
        <v>173</v>
      </c>
      <c r="E657" s="6" t="s">
        <v>174</v>
      </c>
      <c r="F657" s="34" t="n">
        <v>0.412046104669571</v>
      </c>
      <c r="G657" s="34" t="n">
        <v>0.255062473071952</v>
      </c>
      <c r="H657" s="34" t="n">
        <v>0.156983631597619</v>
      </c>
      <c r="I657" s="34" t="n">
        <v>0.615471298881882</v>
      </c>
      <c r="J657" s="35" t="n">
        <v>3.9</v>
      </c>
      <c r="K657" s="6" t="n">
        <v>0</v>
      </c>
      <c r="L657" s="35" t="n">
        <v>-1</v>
      </c>
      <c r="M657" s="6" t="str">
        <f aca="false">IF(I657&lt;=0,"Below 0%",IF(I657&lt;=0.05,"0-5%",IF(I657&lt;=0.1,"5-10%",IF(I657&lt;=0.2,"10-20%",IF(I657&lt;=0.4,"20-40%","Above 40%")))))</f>
        <v>Above 40%</v>
      </c>
      <c r="N657" s="6" t="str">
        <f aca="false">IF(AND(H657&gt;=Summary!$B$25,I657&gt;=Summary!$B$26,I657&lt;=Summary!$B$27,J657&gt;=Summary!$B$28,J657&lt;=Summary!$B$29,F657*J657&gt;1),"Yes","No")</f>
        <v>No</v>
      </c>
    </row>
    <row r="658" customFormat="false" ht="15" hidden="false" customHeight="false" outlineLevel="0" collapsed="false">
      <c r="A658" s="6" t="s">
        <v>148</v>
      </c>
      <c r="B658" s="45" t="n">
        <v>41667</v>
      </c>
      <c r="C658" s="6" t="s">
        <v>183</v>
      </c>
      <c r="D658" s="6" t="s">
        <v>173</v>
      </c>
      <c r="E658" s="6" t="s">
        <v>177</v>
      </c>
      <c r="F658" s="34" t="n">
        <v>0.147265955805779</v>
      </c>
      <c r="G658" s="34" t="n">
        <v>0.207238259370961</v>
      </c>
      <c r="H658" s="34" t="n">
        <v>-0.0599723035651823</v>
      </c>
      <c r="I658" s="34" t="n">
        <v>-0.289388184147169</v>
      </c>
      <c r="J658" s="35" t="n">
        <v>4.8</v>
      </c>
      <c r="K658" s="6" t="n">
        <v>0</v>
      </c>
      <c r="L658" s="35" t="n">
        <v>-1</v>
      </c>
      <c r="M658" s="6" t="str">
        <f aca="false">IF(I658&lt;=0,"Below 0%",IF(I658&lt;=0.05,"0-5%",IF(I658&lt;=0.1,"5-10%",IF(I658&lt;=0.2,"10-20%",IF(I658&lt;=0.4,"20-40%","Above 40%")))))</f>
        <v>Below 0%</v>
      </c>
      <c r="N658" s="6" t="str">
        <f aca="false">IF(AND(H658&gt;=Summary!$B$25,I658&gt;=Summary!$B$26,I658&lt;=Summary!$B$27,J658&gt;=Summary!$B$28,J658&lt;=Summary!$B$29,F658*J658&gt;1),"Yes","No")</f>
        <v>No</v>
      </c>
    </row>
    <row r="659" customFormat="false" ht="15" hidden="false" customHeight="false" outlineLevel="0" collapsed="false">
      <c r="A659" s="6" t="s">
        <v>148</v>
      </c>
      <c r="B659" s="45" t="n">
        <v>41667</v>
      </c>
      <c r="C659" s="6" t="s">
        <v>176</v>
      </c>
      <c r="D659" s="6" t="s">
        <v>193</v>
      </c>
      <c r="E659" s="6" t="s">
        <v>187</v>
      </c>
      <c r="F659" s="34" t="n">
        <v>0.853145360946655</v>
      </c>
      <c r="G659" s="34" t="n">
        <v>0.786885245901639</v>
      </c>
      <c r="H659" s="34" t="n">
        <v>0.0662601150450159</v>
      </c>
      <c r="I659" s="34" t="n">
        <v>0.0842055628697078</v>
      </c>
      <c r="J659" s="35" t="n">
        <v>1.3</v>
      </c>
      <c r="K659" s="6" t="n">
        <v>1</v>
      </c>
      <c r="L659" s="35" t="n">
        <v>0.3</v>
      </c>
      <c r="M659" s="6" t="str">
        <f aca="false">IF(I659&lt;=0,"Below 0%",IF(I659&lt;=0.05,"0-5%",IF(I659&lt;=0.1,"5-10%",IF(I659&lt;=0.2,"10-20%",IF(I659&lt;=0.4,"20-40%","Above 40%")))))</f>
        <v>5-10%</v>
      </c>
      <c r="N659" s="6" t="str">
        <f aca="false">IF(AND(H659&gt;=Summary!$B$25,I659&gt;=Summary!$B$26,I659&lt;=Summary!$B$27,J659&gt;=Summary!$B$28,J659&lt;=Summary!$B$29,F659*J659&gt;1),"Yes","No")</f>
        <v>No</v>
      </c>
    </row>
    <row r="660" customFormat="false" ht="15" hidden="false" customHeight="false" outlineLevel="0" collapsed="false">
      <c r="A660" s="6" t="s">
        <v>148</v>
      </c>
      <c r="B660" s="45" t="n">
        <v>41667</v>
      </c>
      <c r="C660" s="6" t="s">
        <v>176</v>
      </c>
      <c r="D660" s="6" t="s">
        <v>193</v>
      </c>
      <c r="E660" s="6" t="s">
        <v>174</v>
      </c>
      <c r="F660" s="34" t="n">
        <v>0.119087249040604</v>
      </c>
      <c r="G660" s="34" t="n">
        <v>0.150433944069431</v>
      </c>
      <c r="H660" s="34" t="n">
        <v>-0.0313466950288274</v>
      </c>
      <c r="I660" s="34" t="n">
        <v>-0.208375145800603</v>
      </c>
      <c r="J660" s="35" t="n">
        <v>6.8</v>
      </c>
      <c r="K660" s="6" t="n">
        <v>0</v>
      </c>
      <c r="L660" s="35" t="n">
        <v>-1</v>
      </c>
      <c r="M660" s="6" t="str">
        <f aca="false">IF(I660&lt;=0,"Below 0%",IF(I660&lt;=0.05,"0-5%",IF(I660&lt;=0.1,"5-10%",IF(I660&lt;=0.2,"10-20%",IF(I660&lt;=0.4,"20-40%","Above 40%")))))</f>
        <v>Below 0%</v>
      </c>
      <c r="N660" s="6" t="str">
        <f aca="false">IF(AND(H660&gt;=Summary!$B$25,I660&gt;=Summary!$B$26,I660&lt;=Summary!$B$27,J660&gt;=Summary!$B$28,J660&lt;=Summary!$B$29,F660*J660&gt;1),"Yes","No")</f>
        <v>No</v>
      </c>
    </row>
    <row r="661" customFormat="false" ht="15" hidden="false" customHeight="false" outlineLevel="0" collapsed="false">
      <c r="A661" s="6" t="s">
        <v>148</v>
      </c>
      <c r="B661" s="45" t="n">
        <v>41667</v>
      </c>
      <c r="C661" s="6" t="s">
        <v>176</v>
      </c>
      <c r="D661" s="6" t="s">
        <v>193</v>
      </c>
      <c r="E661" s="6" t="s">
        <v>177</v>
      </c>
      <c r="F661" s="34" t="n">
        <v>0.0277674086391926</v>
      </c>
      <c r="G661" s="34" t="n">
        <v>0.0626808100289296</v>
      </c>
      <c r="H661" s="34" t="n">
        <v>-0.034913401389737</v>
      </c>
      <c r="I661" s="34" t="n">
        <v>-0.557003034479343</v>
      </c>
      <c r="J661" s="35" t="n">
        <v>16.32</v>
      </c>
      <c r="K661" s="6" t="n">
        <v>0</v>
      </c>
      <c r="L661" s="35" t="n">
        <v>-1</v>
      </c>
      <c r="M661" s="6" t="str">
        <f aca="false">IF(I661&lt;=0,"Below 0%",IF(I661&lt;=0.05,"0-5%",IF(I661&lt;=0.1,"5-10%",IF(I661&lt;=0.2,"10-20%",IF(I661&lt;=0.4,"20-40%","Above 40%")))))</f>
        <v>Below 0%</v>
      </c>
      <c r="N661" s="6" t="str">
        <f aca="false">IF(AND(H661&gt;=Summary!$B$25,I661&gt;=Summary!$B$26,I661&lt;=Summary!$B$27,J661&gt;=Summary!$B$28,J661&lt;=Summary!$B$29,F661*J661&gt;1),"Yes","No")</f>
        <v>No</v>
      </c>
    </row>
    <row r="662" customFormat="false" ht="15" hidden="false" customHeight="false" outlineLevel="0" collapsed="false">
      <c r="A662" s="6" t="s">
        <v>148</v>
      </c>
      <c r="B662" s="45" t="n">
        <v>41667</v>
      </c>
      <c r="C662" s="6" t="s">
        <v>172</v>
      </c>
      <c r="D662" s="6" t="s">
        <v>188</v>
      </c>
      <c r="E662" s="6" t="s">
        <v>187</v>
      </c>
      <c r="F662" s="34" t="n">
        <v>0.41526386141777</v>
      </c>
      <c r="G662" s="34" t="n">
        <v>0.362268881228455</v>
      </c>
      <c r="H662" s="34" t="n">
        <v>0.0529949801893153</v>
      </c>
      <c r="I662" s="34" t="n">
        <v>0.146286316422236</v>
      </c>
      <c r="J662" s="35" t="n">
        <v>2.75</v>
      </c>
      <c r="K662" s="6" t="n">
        <v>0</v>
      </c>
      <c r="L662" s="35" t="n">
        <v>-1</v>
      </c>
      <c r="M662" s="6" t="str">
        <f aca="false">IF(I662&lt;=0,"Below 0%",IF(I662&lt;=0.05,"0-5%",IF(I662&lt;=0.1,"5-10%",IF(I662&lt;=0.2,"10-20%",IF(I662&lt;=0.4,"20-40%","Above 40%")))))</f>
        <v>10-20%</v>
      </c>
      <c r="N662" s="6" t="str">
        <f aca="false">IF(AND(H662&gt;=Summary!$B$25,I662&gt;=Summary!$B$26,I662&lt;=Summary!$B$27,J662&gt;=Summary!$B$28,J662&lt;=Summary!$B$29,F662*J662&gt;1),"Yes","No")</f>
        <v>Yes</v>
      </c>
    </row>
    <row r="663" customFormat="false" ht="15" hidden="false" customHeight="false" outlineLevel="0" collapsed="false">
      <c r="A663" s="6" t="s">
        <v>148</v>
      </c>
      <c r="B663" s="45" t="n">
        <v>41667</v>
      </c>
      <c r="C663" s="6" t="s">
        <v>172</v>
      </c>
      <c r="D663" s="6" t="s">
        <v>188</v>
      </c>
      <c r="E663" s="6" t="s">
        <v>174</v>
      </c>
      <c r="F663" s="34" t="n">
        <v>0.284480899572372</v>
      </c>
      <c r="G663" s="34" t="n">
        <v>0.29301159511125</v>
      </c>
      <c r="H663" s="34" t="n">
        <v>-0.00853069553887798</v>
      </c>
      <c r="I663" s="34" t="n">
        <v>-0.0291138496947162</v>
      </c>
      <c r="J663" s="35" t="n">
        <v>3.4</v>
      </c>
      <c r="K663" s="6" t="n">
        <v>1</v>
      </c>
      <c r="L663" s="35" t="n">
        <v>2.4</v>
      </c>
      <c r="M663" s="6" t="str">
        <f aca="false">IF(I663&lt;=0,"Below 0%",IF(I663&lt;=0.05,"0-5%",IF(I663&lt;=0.1,"5-10%",IF(I663&lt;=0.2,"10-20%",IF(I663&lt;=0.4,"20-40%","Above 40%")))))</f>
        <v>Below 0%</v>
      </c>
      <c r="N663" s="6" t="str">
        <f aca="false">IF(AND(H663&gt;=Summary!$B$25,I663&gt;=Summary!$B$26,I663&lt;=Summary!$B$27,J663&gt;=Summary!$B$28,J663&lt;=Summary!$B$29,F663*J663&gt;1),"Yes","No")</f>
        <v>No</v>
      </c>
    </row>
    <row r="664" customFormat="false" ht="15" hidden="false" customHeight="false" outlineLevel="0" collapsed="false">
      <c r="A664" s="6" t="s">
        <v>148</v>
      </c>
      <c r="B664" s="45" t="n">
        <v>41667</v>
      </c>
      <c r="C664" s="6" t="s">
        <v>172</v>
      </c>
      <c r="D664" s="6" t="s">
        <v>188</v>
      </c>
      <c r="E664" s="6" t="s">
        <v>177</v>
      </c>
      <c r="F664" s="34" t="n">
        <v>0.300255298614502</v>
      </c>
      <c r="G664" s="34" t="n">
        <v>0.344719523660295</v>
      </c>
      <c r="H664" s="34" t="n">
        <v>-0.0444642250457926</v>
      </c>
      <c r="I664" s="34" t="n">
        <v>-0.128986674655568</v>
      </c>
      <c r="J664" s="35" t="n">
        <v>2.89</v>
      </c>
      <c r="K664" s="6" t="n">
        <v>0</v>
      </c>
      <c r="L664" s="35" t="n">
        <v>-1</v>
      </c>
      <c r="M664" s="6" t="str">
        <f aca="false">IF(I664&lt;=0,"Below 0%",IF(I664&lt;=0.05,"0-5%",IF(I664&lt;=0.1,"5-10%",IF(I664&lt;=0.2,"10-20%",IF(I664&lt;=0.4,"20-40%","Above 40%")))))</f>
        <v>Below 0%</v>
      </c>
      <c r="N664" s="6" t="str">
        <f aca="false">IF(AND(H664&gt;=Summary!$B$25,I664&gt;=Summary!$B$26,I664&lt;=Summary!$B$27,J664&gt;=Summary!$B$28,J664&lt;=Summary!$B$29,F664*J664&gt;1),"Yes","No")</f>
        <v>No</v>
      </c>
    </row>
    <row r="665" customFormat="false" ht="15" hidden="false" customHeight="false" outlineLevel="0" collapsed="false">
      <c r="A665" s="6" t="s">
        <v>148</v>
      </c>
      <c r="B665" s="45" t="n">
        <v>41667</v>
      </c>
      <c r="C665" s="6" t="s">
        <v>179</v>
      </c>
      <c r="D665" s="6" t="s">
        <v>185</v>
      </c>
      <c r="E665" s="6" t="s">
        <v>187</v>
      </c>
      <c r="F665" s="34" t="n">
        <v>0.218893840909004</v>
      </c>
      <c r="G665" s="34" t="n">
        <v>0.215331256245959</v>
      </c>
      <c r="H665" s="34" t="n">
        <v>0.00356258466304568</v>
      </c>
      <c r="I665" s="34" t="n">
        <v>0.0165446704076084</v>
      </c>
      <c r="J665" s="35" t="n">
        <v>4.7</v>
      </c>
      <c r="K665" s="6" t="n">
        <v>0</v>
      </c>
      <c r="L665" s="35" t="n">
        <v>-1</v>
      </c>
      <c r="M665" s="6" t="str">
        <f aca="false">IF(I665&lt;=0,"Below 0%",IF(I665&lt;=0.05,"0-5%",IF(I665&lt;=0.1,"5-10%",IF(I665&lt;=0.2,"10-20%",IF(I665&lt;=0.4,"20-40%","Above 40%")))))</f>
        <v>0-5%</v>
      </c>
      <c r="N665" s="6" t="str">
        <f aca="false">IF(AND(H665&gt;=Summary!$B$25,I665&gt;=Summary!$B$26,I665&lt;=Summary!$B$27,J665&gt;=Summary!$B$28,J665&lt;=Summary!$B$29,F665*J665&gt;1),"Yes","No")</f>
        <v>No</v>
      </c>
    </row>
    <row r="666" customFormat="false" ht="15" hidden="false" customHeight="false" outlineLevel="0" collapsed="false">
      <c r="A666" s="6" t="s">
        <v>148</v>
      </c>
      <c r="B666" s="45" t="n">
        <v>41667</v>
      </c>
      <c r="C666" s="6" t="s">
        <v>179</v>
      </c>
      <c r="D666" s="6" t="s">
        <v>185</v>
      </c>
      <c r="E666" s="6" t="s">
        <v>174</v>
      </c>
      <c r="F666" s="34" t="n">
        <v>0.2092305123806</v>
      </c>
      <c r="G666" s="34" t="n">
        <v>0.273528893069191</v>
      </c>
      <c r="H666" s="34" t="n">
        <v>-0.0642983806885905</v>
      </c>
      <c r="I666" s="34" t="n">
        <v>-0.235069794518292</v>
      </c>
      <c r="J666" s="35" t="n">
        <v>3.7</v>
      </c>
      <c r="K666" s="6" t="n">
        <v>1</v>
      </c>
      <c r="L666" s="35" t="n">
        <v>2.7</v>
      </c>
      <c r="M666" s="6" t="str">
        <f aca="false">IF(I666&lt;=0,"Below 0%",IF(I666&lt;=0.05,"0-5%",IF(I666&lt;=0.1,"5-10%",IF(I666&lt;=0.2,"10-20%",IF(I666&lt;=0.4,"20-40%","Above 40%")))))</f>
        <v>Below 0%</v>
      </c>
      <c r="N666" s="6" t="str">
        <f aca="false">IF(AND(H666&gt;=Summary!$B$25,I666&gt;=Summary!$B$26,I666&lt;=Summary!$B$27,J666&gt;=Summary!$B$28,J666&lt;=Summary!$B$29,F666*J666&gt;1),"Yes","No")</f>
        <v>No</v>
      </c>
    </row>
    <row r="667" customFormat="false" ht="15" hidden="false" customHeight="false" outlineLevel="0" collapsed="false">
      <c r="A667" s="6" t="s">
        <v>148</v>
      </c>
      <c r="B667" s="45" t="n">
        <v>41667</v>
      </c>
      <c r="C667" s="6" t="s">
        <v>179</v>
      </c>
      <c r="D667" s="6" t="s">
        <v>185</v>
      </c>
      <c r="E667" s="6" t="s">
        <v>177</v>
      </c>
      <c r="F667" s="34" t="n">
        <v>0.571875631809235</v>
      </c>
      <c r="G667" s="34" t="n">
        <v>0.511139850684851</v>
      </c>
      <c r="H667" s="34" t="n">
        <v>0.0607357811243836</v>
      </c>
      <c r="I667" s="34" t="n">
        <v>0.118824194675893</v>
      </c>
      <c r="J667" s="35" t="n">
        <v>1.98</v>
      </c>
      <c r="K667" s="6" t="n">
        <v>0</v>
      </c>
      <c r="L667" s="35" t="n">
        <v>-1</v>
      </c>
      <c r="M667" s="6" t="str">
        <f aca="false">IF(I667&lt;=0,"Below 0%",IF(I667&lt;=0.05,"0-5%",IF(I667&lt;=0.1,"5-10%",IF(I667&lt;=0.2,"10-20%",IF(I667&lt;=0.4,"20-40%","Above 40%")))))</f>
        <v>10-20%</v>
      </c>
      <c r="N667" s="6" t="str">
        <f aca="false">IF(AND(H667&gt;=Summary!$B$25,I667&gt;=Summary!$B$26,I667&lt;=Summary!$B$27,J667&gt;=Summary!$B$28,J667&lt;=Summary!$B$29,F667*J667&gt;1),"Yes","No")</f>
        <v>Yes</v>
      </c>
    </row>
    <row r="668" customFormat="false" ht="15" hidden="false" customHeight="false" outlineLevel="0" collapsed="false">
      <c r="A668" s="6" t="s">
        <v>148</v>
      </c>
      <c r="B668" s="45" t="n">
        <v>41667</v>
      </c>
      <c r="C668" s="6" t="s">
        <v>175</v>
      </c>
      <c r="D668" s="6" t="s">
        <v>184</v>
      </c>
      <c r="E668" s="6" t="s">
        <v>187</v>
      </c>
      <c r="F668" s="34" t="n">
        <v>0.45600613951683</v>
      </c>
      <c r="G668" s="34" t="n">
        <v>0.555260361317747</v>
      </c>
      <c r="H668" s="34" t="n">
        <v>-0.0992542218009167</v>
      </c>
      <c r="I668" s="34" t="n">
        <v>-0.178752579358206</v>
      </c>
      <c r="J668" s="35" t="n">
        <v>1.8</v>
      </c>
      <c r="K668" s="6" t="n">
        <v>1</v>
      </c>
      <c r="L668" s="35" t="n">
        <v>0.8</v>
      </c>
      <c r="M668" s="6" t="str">
        <f aca="false">IF(I668&lt;=0,"Below 0%",IF(I668&lt;=0.05,"0-5%",IF(I668&lt;=0.1,"5-10%",IF(I668&lt;=0.2,"10-20%",IF(I668&lt;=0.4,"20-40%","Above 40%")))))</f>
        <v>Below 0%</v>
      </c>
      <c r="N668" s="6" t="str">
        <f aca="false">IF(AND(H668&gt;=Summary!$B$25,I668&gt;=Summary!$B$26,I668&lt;=Summary!$B$27,J668&gt;=Summary!$B$28,J668&lt;=Summary!$B$29,F668*J668&gt;1),"Yes","No")</f>
        <v>No</v>
      </c>
    </row>
    <row r="669" customFormat="false" ht="15" hidden="false" customHeight="false" outlineLevel="0" collapsed="false">
      <c r="A669" s="6" t="s">
        <v>148</v>
      </c>
      <c r="B669" s="45" t="n">
        <v>41667</v>
      </c>
      <c r="C669" s="6" t="s">
        <v>175</v>
      </c>
      <c r="D669" s="6" t="s">
        <v>184</v>
      </c>
      <c r="E669" s="6" t="s">
        <v>174</v>
      </c>
      <c r="F669" s="34" t="n">
        <v>0.339751452207565</v>
      </c>
      <c r="G669" s="34" t="n">
        <v>0.263018065887354</v>
      </c>
      <c r="H669" s="34" t="n">
        <v>0.0767333863202114</v>
      </c>
      <c r="I669" s="34" t="n">
        <v>0.291741884958864</v>
      </c>
      <c r="J669" s="35" t="n">
        <v>3.8</v>
      </c>
      <c r="K669" s="6" t="n">
        <v>0</v>
      </c>
      <c r="L669" s="35" t="n">
        <v>-1</v>
      </c>
      <c r="M669" s="6" t="str">
        <f aca="false">IF(I669&lt;=0,"Below 0%",IF(I669&lt;=0.05,"0-5%",IF(I669&lt;=0.1,"5-10%",IF(I669&lt;=0.2,"10-20%",IF(I669&lt;=0.4,"20-40%","Above 40%")))))</f>
        <v>20-40%</v>
      </c>
      <c r="N669" s="6" t="str">
        <f aca="false">IF(AND(H669&gt;=Summary!$B$25,I669&gt;=Summary!$B$26,I669&lt;=Summary!$B$27,J669&gt;=Summary!$B$28,J669&lt;=Summary!$B$29,F669*J669&gt;1),"Yes","No")</f>
        <v>Yes</v>
      </c>
    </row>
    <row r="670" customFormat="false" ht="15" hidden="false" customHeight="false" outlineLevel="0" collapsed="false">
      <c r="A670" s="6" t="s">
        <v>148</v>
      </c>
      <c r="B670" s="45" t="n">
        <v>41667</v>
      </c>
      <c r="C670" s="6" t="s">
        <v>175</v>
      </c>
      <c r="D670" s="6" t="s">
        <v>184</v>
      </c>
      <c r="E670" s="6" t="s">
        <v>177</v>
      </c>
      <c r="F670" s="34" t="n">
        <v>0.204242408275604</v>
      </c>
      <c r="G670" s="34" t="n">
        <v>0.181721572794899</v>
      </c>
      <c r="H670" s="34" t="n">
        <v>0.0225208354807052</v>
      </c>
      <c r="I670" s="34" t="n">
        <v>0.123930445540021</v>
      </c>
      <c r="J670" s="35" t="n">
        <v>5.5</v>
      </c>
      <c r="K670" s="6" t="n">
        <v>0</v>
      </c>
      <c r="L670" s="35" t="n">
        <v>-1</v>
      </c>
      <c r="M670" s="6" t="str">
        <f aca="false">IF(I670&lt;=0,"Below 0%",IF(I670&lt;=0.05,"0-5%",IF(I670&lt;=0.1,"5-10%",IF(I670&lt;=0.2,"10-20%",IF(I670&lt;=0.4,"20-40%","Above 40%")))))</f>
        <v>10-20%</v>
      </c>
      <c r="N670" s="6" t="str">
        <f aca="false">IF(AND(H670&gt;=Summary!$B$25,I670&gt;=Summary!$B$26,I670&lt;=Summary!$B$27,J670&gt;=Summary!$B$28,J670&lt;=Summary!$B$29,F670*J670&gt;1),"Yes","No")</f>
        <v>No</v>
      </c>
    </row>
    <row r="671" customFormat="false" ht="15" hidden="false" customHeight="false" outlineLevel="0" collapsed="false">
      <c r="A671" s="6" t="s">
        <v>148</v>
      </c>
      <c r="B671" s="45" t="n">
        <v>41668</v>
      </c>
      <c r="C671" s="6" t="s">
        <v>182</v>
      </c>
      <c r="D671" s="6" t="s">
        <v>178</v>
      </c>
      <c r="E671" s="6" t="s">
        <v>187</v>
      </c>
      <c r="F671" s="34" t="n">
        <v>0.389680176973343</v>
      </c>
      <c r="G671" s="34" t="n">
        <v>0.378040762656147</v>
      </c>
      <c r="H671" s="34" t="n">
        <v>0.0116394143171956</v>
      </c>
      <c r="I671" s="34" t="n">
        <v>0.0307887811764427</v>
      </c>
      <c r="J671" s="35" t="n">
        <v>2.64</v>
      </c>
      <c r="K671" s="6" t="n">
        <v>1</v>
      </c>
      <c r="L671" s="35" t="n">
        <v>1.64</v>
      </c>
      <c r="M671" s="6" t="str">
        <f aca="false">IF(I671&lt;=0,"Below 0%",IF(I671&lt;=0.05,"0-5%",IF(I671&lt;=0.1,"5-10%",IF(I671&lt;=0.2,"10-20%",IF(I671&lt;=0.4,"20-40%","Above 40%")))))</f>
        <v>0-5%</v>
      </c>
      <c r="N671" s="6" t="str">
        <f aca="false">IF(AND(H671&gt;=Summary!$B$25,I671&gt;=Summary!$B$26,I671&lt;=Summary!$B$27,J671&gt;=Summary!$B$28,J671&lt;=Summary!$B$29,F671*J671&gt;1),"Yes","No")</f>
        <v>No</v>
      </c>
    </row>
    <row r="672" customFormat="false" ht="15" hidden="false" customHeight="false" outlineLevel="0" collapsed="false">
      <c r="A672" s="6" t="s">
        <v>148</v>
      </c>
      <c r="B672" s="45" t="n">
        <v>41668</v>
      </c>
      <c r="C672" s="6" t="s">
        <v>182</v>
      </c>
      <c r="D672" s="6" t="s">
        <v>178</v>
      </c>
      <c r="E672" s="6" t="s">
        <v>174</v>
      </c>
      <c r="F672" s="34" t="n">
        <v>0.378670245409012</v>
      </c>
      <c r="G672" s="34" t="n">
        <v>0.289283366206443</v>
      </c>
      <c r="H672" s="34" t="n">
        <v>0.0893868792025687</v>
      </c>
      <c r="I672" s="34" t="n">
        <v>0.308994189243425</v>
      </c>
      <c r="J672" s="35" t="n">
        <v>3.45</v>
      </c>
      <c r="K672" s="6" t="n">
        <v>0</v>
      </c>
      <c r="L672" s="35" t="n">
        <v>-1</v>
      </c>
      <c r="M672" s="6" t="str">
        <f aca="false">IF(I672&lt;=0,"Below 0%",IF(I672&lt;=0.05,"0-5%",IF(I672&lt;=0.1,"5-10%",IF(I672&lt;=0.2,"10-20%",IF(I672&lt;=0.4,"20-40%","Above 40%")))))</f>
        <v>20-40%</v>
      </c>
      <c r="N672" s="6" t="str">
        <f aca="false">IF(AND(H672&gt;=Summary!$B$25,I672&gt;=Summary!$B$26,I672&lt;=Summary!$B$27,J672&gt;=Summary!$B$28,J672&lt;=Summary!$B$29,F672*J672&gt;1),"Yes","No")</f>
        <v>Yes</v>
      </c>
    </row>
    <row r="673" customFormat="false" ht="15" hidden="false" customHeight="false" outlineLevel="0" collapsed="false">
      <c r="A673" s="6" t="s">
        <v>148</v>
      </c>
      <c r="B673" s="45" t="n">
        <v>41668</v>
      </c>
      <c r="C673" s="6" t="s">
        <v>182</v>
      </c>
      <c r="D673" s="6" t="s">
        <v>178</v>
      </c>
      <c r="E673" s="6" t="s">
        <v>177</v>
      </c>
      <c r="F673" s="34" t="n">
        <v>0.231649562716484</v>
      </c>
      <c r="G673" s="34" t="n">
        <v>0.33267587113741</v>
      </c>
      <c r="H673" s="34" t="n">
        <v>-0.101026308420926</v>
      </c>
      <c r="I673" s="34" t="n">
        <v>-0.303677895470806</v>
      </c>
      <c r="J673" s="35" t="n">
        <v>3</v>
      </c>
      <c r="K673" s="6" t="n">
        <v>0</v>
      </c>
      <c r="L673" s="35" t="n">
        <v>-1</v>
      </c>
      <c r="M673" s="6" t="str">
        <f aca="false">IF(I673&lt;=0,"Below 0%",IF(I673&lt;=0.05,"0-5%",IF(I673&lt;=0.1,"5-10%",IF(I673&lt;=0.2,"10-20%",IF(I673&lt;=0.4,"20-40%","Above 40%")))))</f>
        <v>Below 0%</v>
      </c>
      <c r="N673" s="6" t="str">
        <f aca="false">IF(AND(H673&gt;=Summary!$B$25,I673&gt;=Summary!$B$26,I673&lt;=Summary!$B$27,J673&gt;=Summary!$B$28,J673&lt;=Summary!$B$29,F673*J673&gt;1),"Yes","No")</f>
        <v>No</v>
      </c>
    </row>
    <row r="674" customFormat="false" ht="15" hidden="false" customHeight="false" outlineLevel="0" collapsed="false">
      <c r="A674" s="6" t="s">
        <v>148</v>
      </c>
      <c r="B674" s="45" t="n">
        <v>41668</v>
      </c>
      <c r="C674" s="6" t="s">
        <v>190</v>
      </c>
      <c r="D674" s="6" t="s">
        <v>189</v>
      </c>
      <c r="E674" s="6" t="s">
        <v>187</v>
      </c>
      <c r="F674" s="34" t="n">
        <v>0.868472576141357</v>
      </c>
      <c r="G674" s="34" t="n">
        <v>0.82525273364968</v>
      </c>
      <c r="H674" s="34" t="n">
        <v>0.0432198424916771</v>
      </c>
      <c r="I674" s="34" t="n">
        <v>0.0523716441392896</v>
      </c>
      <c r="J674" s="35" t="n">
        <v>1.21</v>
      </c>
      <c r="K674" s="6" t="n">
        <v>0</v>
      </c>
      <c r="L674" s="35" t="n">
        <v>-1</v>
      </c>
      <c r="M674" s="6" t="str">
        <f aca="false">IF(I674&lt;=0,"Below 0%",IF(I674&lt;=0.05,"0-5%",IF(I674&lt;=0.1,"5-10%",IF(I674&lt;=0.2,"10-20%",IF(I674&lt;=0.4,"20-40%","Above 40%")))))</f>
        <v>5-10%</v>
      </c>
      <c r="N674" s="6" t="str">
        <f aca="false">IF(AND(H674&gt;=Summary!$B$25,I674&gt;=Summary!$B$26,I674&lt;=Summary!$B$27,J674&gt;=Summary!$B$28,J674&lt;=Summary!$B$29,F674*J674&gt;1),"Yes","No")</f>
        <v>No</v>
      </c>
    </row>
    <row r="675" customFormat="false" ht="15" hidden="false" customHeight="false" outlineLevel="0" collapsed="false">
      <c r="A675" s="6" t="s">
        <v>148</v>
      </c>
      <c r="B675" s="45" t="n">
        <v>41668</v>
      </c>
      <c r="C675" s="6" t="s">
        <v>190</v>
      </c>
      <c r="D675" s="6" t="s">
        <v>189</v>
      </c>
      <c r="E675" s="6" t="s">
        <v>174</v>
      </c>
      <c r="F675" s="34" t="n">
        <v>0.119717754423618</v>
      </c>
      <c r="G675" s="34" t="n">
        <v>0.124819475964514</v>
      </c>
      <c r="H675" s="34" t="n">
        <v>-0.00510172154089582</v>
      </c>
      <c r="I675" s="34" t="n">
        <v>-0.0408728005102843</v>
      </c>
      <c r="J675" s="35" t="n">
        <v>8</v>
      </c>
      <c r="K675" s="6" t="n">
        <v>1</v>
      </c>
      <c r="L675" s="35" t="n">
        <v>7</v>
      </c>
      <c r="M675" s="6" t="str">
        <f aca="false">IF(I675&lt;=0,"Below 0%",IF(I675&lt;=0.05,"0-5%",IF(I675&lt;=0.1,"5-10%",IF(I675&lt;=0.2,"10-20%",IF(I675&lt;=0.4,"20-40%","Above 40%")))))</f>
        <v>Below 0%</v>
      </c>
      <c r="N675" s="6" t="str">
        <f aca="false">IF(AND(H675&gt;=Summary!$B$25,I675&gt;=Summary!$B$26,I675&lt;=Summary!$B$27,J675&gt;=Summary!$B$28,J675&lt;=Summary!$B$29,F675*J675&gt;1),"Yes","No")</f>
        <v>No</v>
      </c>
    </row>
    <row r="676" customFormat="false" ht="15" hidden="false" customHeight="false" outlineLevel="0" collapsed="false">
      <c r="A676" s="6" t="s">
        <v>148</v>
      </c>
      <c r="B676" s="45" t="n">
        <v>41668</v>
      </c>
      <c r="C676" s="6" t="s">
        <v>190</v>
      </c>
      <c r="D676" s="6" t="s">
        <v>189</v>
      </c>
      <c r="E676" s="6" t="s">
        <v>177</v>
      </c>
      <c r="F676" s="34" t="n">
        <v>0.0118096936494112</v>
      </c>
      <c r="G676" s="34" t="n">
        <v>0.0499277903858057</v>
      </c>
      <c r="H676" s="34" t="n">
        <v>-0.0381180967363945</v>
      </c>
      <c r="I676" s="34" t="n">
        <v>-0.763464524302909</v>
      </c>
      <c r="J676" s="35" t="n">
        <v>20</v>
      </c>
      <c r="K676" s="6" t="n">
        <v>0</v>
      </c>
      <c r="L676" s="35" t="n">
        <v>-1</v>
      </c>
      <c r="M676" s="6" t="str">
        <f aca="false">IF(I676&lt;=0,"Below 0%",IF(I676&lt;=0.05,"0-5%",IF(I676&lt;=0.1,"5-10%",IF(I676&lt;=0.2,"10-20%",IF(I676&lt;=0.4,"20-40%","Above 40%")))))</f>
        <v>Below 0%</v>
      </c>
      <c r="N676" s="6" t="str">
        <f aca="false">IF(AND(H676&gt;=Summary!$B$25,I676&gt;=Summary!$B$26,I676&lt;=Summary!$B$27,J676&gt;=Summary!$B$28,J676&lt;=Summary!$B$29,F676*J676&gt;1),"Yes","No")</f>
        <v>No</v>
      </c>
    </row>
    <row r="677" customFormat="false" ht="15" hidden="false" customHeight="false" outlineLevel="0" collapsed="false">
      <c r="A677" s="6" t="s">
        <v>148</v>
      </c>
      <c r="B677" s="45" t="n">
        <v>41668</v>
      </c>
      <c r="C677" s="6" t="s">
        <v>191</v>
      </c>
      <c r="D677" s="6" t="s">
        <v>192</v>
      </c>
      <c r="E677" s="6" t="s">
        <v>187</v>
      </c>
      <c r="F677" s="34" t="n">
        <v>0.417854011058807</v>
      </c>
      <c r="G677" s="34" t="n">
        <v>0.464241216047845</v>
      </c>
      <c r="H677" s="34" t="n">
        <v>-0.0463872049890371</v>
      </c>
      <c r="I677" s="34" t="n">
        <v>-0.0999204796677433</v>
      </c>
      <c r="J677" s="35" t="n">
        <v>2.15</v>
      </c>
      <c r="K677" s="6" t="n">
        <v>1</v>
      </c>
      <c r="L677" s="35" t="n">
        <v>1.15</v>
      </c>
      <c r="M677" s="6" t="str">
        <f aca="false">IF(I677&lt;=0,"Below 0%",IF(I677&lt;=0.05,"0-5%",IF(I677&lt;=0.1,"5-10%",IF(I677&lt;=0.2,"10-20%",IF(I677&lt;=0.4,"20-40%","Above 40%")))))</f>
        <v>Below 0%</v>
      </c>
      <c r="N677" s="6" t="str">
        <f aca="false">IF(AND(H677&gt;=Summary!$B$25,I677&gt;=Summary!$B$26,I677&lt;=Summary!$B$27,J677&gt;=Summary!$B$28,J677&lt;=Summary!$B$29,F677*J677&gt;1),"Yes","No")</f>
        <v>No</v>
      </c>
    </row>
    <row r="678" customFormat="false" ht="15" hidden="false" customHeight="false" outlineLevel="0" collapsed="false">
      <c r="A678" s="6" t="s">
        <v>148</v>
      </c>
      <c r="B678" s="45" t="n">
        <v>41668</v>
      </c>
      <c r="C678" s="6" t="s">
        <v>191</v>
      </c>
      <c r="D678" s="6" t="s">
        <v>192</v>
      </c>
      <c r="E678" s="6" t="s">
        <v>174</v>
      </c>
      <c r="F678" s="34" t="n">
        <v>0.383166760206223</v>
      </c>
      <c r="G678" s="34" t="n">
        <v>0.289309743334164</v>
      </c>
      <c r="H678" s="34" t="n">
        <v>0.0938570168720586</v>
      </c>
      <c r="I678" s="34" t="n">
        <v>0.324417061763627</v>
      </c>
      <c r="J678" s="35" t="n">
        <v>3.45</v>
      </c>
      <c r="K678" s="6" t="n">
        <v>0</v>
      </c>
      <c r="L678" s="35" t="n">
        <v>-1</v>
      </c>
      <c r="M678" s="6" t="str">
        <f aca="false">IF(I678&lt;=0,"Below 0%",IF(I678&lt;=0.05,"0-5%",IF(I678&lt;=0.1,"5-10%",IF(I678&lt;=0.2,"10-20%",IF(I678&lt;=0.4,"20-40%","Above 40%")))))</f>
        <v>20-40%</v>
      </c>
      <c r="N678" s="6" t="str">
        <f aca="false">IF(AND(H678&gt;=Summary!$B$25,I678&gt;=Summary!$B$26,I678&lt;=Summary!$B$27,J678&gt;=Summary!$B$28,J678&lt;=Summary!$B$29,F678*J678&gt;1),"Yes","No")</f>
        <v>Yes</v>
      </c>
    </row>
    <row r="679" customFormat="false" ht="15" hidden="false" customHeight="false" outlineLevel="0" collapsed="false">
      <c r="A679" s="6" t="s">
        <v>148</v>
      </c>
      <c r="B679" s="45" t="n">
        <v>41668</v>
      </c>
      <c r="C679" s="6" t="s">
        <v>191</v>
      </c>
      <c r="D679" s="6" t="s">
        <v>192</v>
      </c>
      <c r="E679" s="6" t="s">
        <v>177</v>
      </c>
      <c r="F679" s="34" t="n">
        <v>0.19897922873497</v>
      </c>
      <c r="G679" s="34" t="n">
        <v>0.246449040617992</v>
      </c>
      <c r="H679" s="34" t="n">
        <v>-0.0474698118830214</v>
      </c>
      <c r="I679" s="34" t="n">
        <v>-0.192615121422209</v>
      </c>
      <c r="J679" s="35" t="n">
        <v>4.05</v>
      </c>
      <c r="K679" s="6" t="n">
        <v>0</v>
      </c>
      <c r="L679" s="35" t="n">
        <v>-1</v>
      </c>
      <c r="M679" s="6" t="str">
        <f aca="false">IF(I679&lt;=0,"Below 0%",IF(I679&lt;=0.05,"0-5%",IF(I679&lt;=0.1,"5-10%",IF(I679&lt;=0.2,"10-20%",IF(I679&lt;=0.4,"20-40%","Above 40%")))))</f>
        <v>Below 0%</v>
      </c>
      <c r="N679" s="6" t="str">
        <f aca="false">IF(AND(H679&gt;=Summary!$B$25,I679&gt;=Summary!$B$26,I679&lt;=Summary!$B$27,J679&gt;=Summary!$B$28,J679&lt;=Summary!$B$29,F679*J679&gt;1),"Yes","No")</f>
        <v>No</v>
      </c>
    </row>
    <row r="680" customFormat="false" ht="15" hidden="false" customHeight="false" outlineLevel="0" collapsed="false">
      <c r="A680" s="6" t="s">
        <v>148</v>
      </c>
      <c r="B680" s="45" t="n">
        <v>41668</v>
      </c>
      <c r="C680" s="6" t="s">
        <v>181</v>
      </c>
      <c r="D680" s="6" t="s">
        <v>194</v>
      </c>
      <c r="E680" s="6" t="s">
        <v>187</v>
      </c>
      <c r="F680" s="34" t="n">
        <v>0.271519869565964</v>
      </c>
      <c r="G680" s="34" t="n">
        <v>0.252395360564801</v>
      </c>
      <c r="H680" s="34" t="n">
        <v>0.0191245090011629</v>
      </c>
      <c r="I680" s="34" t="n">
        <v>0.0757720306679441</v>
      </c>
      <c r="J680" s="35" t="n">
        <v>4</v>
      </c>
      <c r="K680" s="6" t="n">
        <v>0</v>
      </c>
      <c r="L680" s="35" t="n">
        <v>-1</v>
      </c>
      <c r="M680" s="6" t="str">
        <f aca="false">IF(I680&lt;=0,"Below 0%",IF(I680&lt;=0.05,"0-5%",IF(I680&lt;=0.1,"5-10%",IF(I680&lt;=0.2,"10-20%",IF(I680&lt;=0.4,"20-40%","Above 40%")))))</f>
        <v>5-10%</v>
      </c>
      <c r="N680" s="6" t="str">
        <f aca="false">IF(AND(H680&gt;=Summary!$B$25,I680&gt;=Summary!$B$26,I680&lt;=Summary!$B$27,J680&gt;=Summary!$B$28,J680&lt;=Summary!$B$29,F680*J680&gt;1),"Yes","No")</f>
        <v>No</v>
      </c>
    </row>
    <row r="681" customFormat="false" ht="15" hidden="false" customHeight="false" outlineLevel="0" collapsed="false">
      <c r="A681" s="6" t="s">
        <v>148</v>
      </c>
      <c r="B681" s="45" t="n">
        <v>41668</v>
      </c>
      <c r="C681" s="6" t="s">
        <v>181</v>
      </c>
      <c r="D681" s="6" t="s">
        <v>194</v>
      </c>
      <c r="E681" s="6" t="s">
        <v>174</v>
      </c>
      <c r="F681" s="34" t="n">
        <v>0.299610286951065</v>
      </c>
      <c r="G681" s="34" t="n">
        <v>0.262228946041352</v>
      </c>
      <c r="H681" s="34" t="n">
        <v>0.0373813409097136</v>
      </c>
      <c r="I681" s="34" t="n">
        <v>0.142552305815312</v>
      </c>
      <c r="J681" s="35" t="n">
        <v>3.85</v>
      </c>
      <c r="K681" s="6" t="n">
        <v>0</v>
      </c>
      <c r="L681" s="35" t="n">
        <v>-1</v>
      </c>
      <c r="M681" s="6" t="str">
        <f aca="false">IF(I681&lt;=0,"Below 0%",IF(I681&lt;=0.05,"0-5%",IF(I681&lt;=0.1,"5-10%",IF(I681&lt;=0.2,"10-20%",IF(I681&lt;=0.4,"20-40%","Above 40%")))))</f>
        <v>10-20%</v>
      </c>
      <c r="N681" s="6" t="str">
        <f aca="false">IF(AND(H681&gt;=Summary!$B$25,I681&gt;=Summary!$B$26,I681&lt;=Summary!$B$27,J681&gt;=Summary!$B$28,J681&lt;=Summary!$B$29,F681*J681&gt;1),"Yes","No")</f>
        <v>Yes</v>
      </c>
    </row>
    <row r="682" customFormat="false" ht="15" hidden="false" customHeight="false" outlineLevel="0" collapsed="false">
      <c r="A682" s="6" t="s">
        <v>148</v>
      </c>
      <c r="B682" s="45" t="n">
        <v>41668</v>
      </c>
      <c r="C682" s="6" t="s">
        <v>181</v>
      </c>
      <c r="D682" s="6" t="s">
        <v>194</v>
      </c>
      <c r="E682" s="6" t="s">
        <v>177</v>
      </c>
      <c r="F682" s="34" t="n">
        <v>0.428869813680649</v>
      </c>
      <c r="G682" s="34" t="n">
        <v>0.485375693393848</v>
      </c>
      <c r="H682" s="34" t="n">
        <v>-0.0565058797131989</v>
      </c>
      <c r="I682" s="34" t="n">
        <v>-0.116416789061063</v>
      </c>
      <c r="J682" s="35" t="n">
        <v>2.08</v>
      </c>
      <c r="K682" s="6" t="n">
        <v>1</v>
      </c>
      <c r="L682" s="35" t="n">
        <v>1.08</v>
      </c>
      <c r="M682" s="6" t="str">
        <f aca="false">IF(I682&lt;=0,"Below 0%",IF(I682&lt;=0.05,"0-5%",IF(I682&lt;=0.1,"5-10%",IF(I682&lt;=0.2,"10-20%",IF(I682&lt;=0.4,"20-40%","Above 40%")))))</f>
        <v>Below 0%</v>
      </c>
      <c r="N682" s="6" t="str">
        <f aca="false">IF(AND(H682&gt;=Summary!$B$25,I682&gt;=Summary!$B$26,I682&lt;=Summary!$B$27,J682&gt;=Summary!$B$28,J682&lt;=Summary!$B$29,F682*J682&gt;1),"Yes","No")</f>
        <v>No</v>
      </c>
    </row>
    <row r="683" customFormat="false" ht="15" hidden="false" customHeight="false" outlineLevel="0" collapsed="false">
      <c r="A683" s="6" t="s">
        <v>148</v>
      </c>
      <c r="B683" s="45" t="n">
        <v>41671</v>
      </c>
      <c r="C683" s="6" t="s">
        <v>193</v>
      </c>
      <c r="D683" s="6" t="s">
        <v>172</v>
      </c>
      <c r="E683" s="6" t="s">
        <v>187</v>
      </c>
      <c r="F683" s="34" t="n">
        <v>0.336755573749542</v>
      </c>
      <c r="G683" s="34" t="n">
        <v>0.434518013631938</v>
      </c>
      <c r="H683" s="34" t="n">
        <v>-0.0977624398823955</v>
      </c>
      <c r="I683" s="34" t="n">
        <v>-0.224990533914219</v>
      </c>
      <c r="J683" s="35" t="n">
        <v>2.3</v>
      </c>
      <c r="K683" s="6" t="n">
        <v>1</v>
      </c>
      <c r="L683" s="35" t="n">
        <v>1.3</v>
      </c>
      <c r="M683" s="6" t="str">
        <f aca="false">IF(I683&lt;=0,"Below 0%",IF(I683&lt;=0.05,"0-5%",IF(I683&lt;=0.1,"5-10%",IF(I683&lt;=0.2,"10-20%",IF(I683&lt;=0.4,"20-40%","Above 40%")))))</f>
        <v>Below 0%</v>
      </c>
      <c r="N683" s="6" t="str">
        <f aca="false">IF(AND(H683&gt;=Summary!$B$25,I683&gt;=Summary!$B$26,I683&lt;=Summary!$B$27,J683&gt;=Summary!$B$28,J683&lt;=Summary!$B$29,F683*J683&gt;1),"Yes","No")</f>
        <v>No</v>
      </c>
    </row>
    <row r="684" customFormat="false" ht="15" hidden="false" customHeight="false" outlineLevel="0" collapsed="false">
      <c r="A684" s="6" t="s">
        <v>148</v>
      </c>
      <c r="B684" s="45" t="n">
        <v>41671</v>
      </c>
      <c r="C684" s="6" t="s">
        <v>193</v>
      </c>
      <c r="D684" s="6" t="s">
        <v>172</v>
      </c>
      <c r="E684" s="6" t="s">
        <v>174</v>
      </c>
      <c r="F684" s="34" t="n">
        <v>0.27815255522728</v>
      </c>
      <c r="G684" s="34" t="n">
        <v>0.285540408958131</v>
      </c>
      <c r="H684" s="34" t="n">
        <v>-0.00738785373085082</v>
      </c>
      <c r="I684" s="34" t="n">
        <v>-0.0258732336967904</v>
      </c>
      <c r="J684" s="35" t="n">
        <v>3.5</v>
      </c>
      <c r="K684" s="6" t="n">
        <v>0</v>
      </c>
      <c r="L684" s="35" t="n">
        <v>-1</v>
      </c>
      <c r="M684" s="6" t="str">
        <f aca="false">IF(I684&lt;=0,"Below 0%",IF(I684&lt;=0.05,"0-5%",IF(I684&lt;=0.1,"5-10%",IF(I684&lt;=0.2,"10-20%",IF(I684&lt;=0.4,"20-40%","Above 40%")))))</f>
        <v>Below 0%</v>
      </c>
      <c r="N684" s="6" t="str">
        <f aca="false">IF(AND(H684&gt;=Summary!$B$25,I684&gt;=Summary!$B$26,I684&lt;=Summary!$B$27,J684&gt;=Summary!$B$28,J684&lt;=Summary!$B$29,F684*J684&gt;1),"Yes","No")</f>
        <v>No</v>
      </c>
    </row>
    <row r="685" customFormat="false" ht="15" hidden="false" customHeight="false" outlineLevel="0" collapsed="false">
      <c r="A685" s="6" t="s">
        <v>148</v>
      </c>
      <c r="B685" s="45" t="n">
        <v>41671</v>
      </c>
      <c r="C685" s="6" t="s">
        <v>193</v>
      </c>
      <c r="D685" s="6" t="s">
        <v>172</v>
      </c>
      <c r="E685" s="6" t="s">
        <v>177</v>
      </c>
      <c r="F685" s="34" t="n">
        <v>0.385091871023178</v>
      </c>
      <c r="G685" s="34" t="n">
        <v>0.279941577409932</v>
      </c>
      <c r="H685" s="34" t="n">
        <v>0.105150293613246</v>
      </c>
      <c r="I685" s="34" t="n">
        <v>0.3756151357941</v>
      </c>
      <c r="J685" s="35" t="n">
        <v>3.57</v>
      </c>
      <c r="K685" s="6" t="n">
        <v>0</v>
      </c>
      <c r="L685" s="35" t="n">
        <v>-1</v>
      </c>
      <c r="M685" s="6" t="str">
        <f aca="false">IF(I685&lt;=0,"Below 0%",IF(I685&lt;=0.05,"0-5%",IF(I685&lt;=0.1,"5-10%",IF(I685&lt;=0.2,"10-20%",IF(I685&lt;=0.4,"20-40%","Above 40%")))))</f>
        <v>20-40%</v>
      </c>
      <c r="N685" s="6" t="str">
        <f aca="false">IF(AND(H685&gt;=Summary!$B$25,I685&gt;=Summary!$B$26,I685&lt;=Summary!$B$27,J685&gt;=Summary!$B$28,J685&lt;=Summary!$B$29,F685*J685&gt;1),"Yes","No")</f>
        <v>Yes</v>
      </c>
    </row>
    <row r="686" customFormat="false" ht="15" hidden="false" customHeight="false" outlineLevel="0" collapsed="false">
      <c r="A686" s="6" t="s">
        <v>148</v>
      </c>
      <c r="B686" s="45" t="n">
        <v>41671</v>
      </c>
      <c r="C686" s="6" t="s">
        <v>173</v>
      </c>
      <c r="D686" s="6" t="s">
        <v>182</v>
      </c>
      <c r="E686" s="6" t="s">
        <v>187</v>
      </c>
      <c r="F686" s="34" t="n">
        <v>0.6834996342659</v>
      </c>
      <c r="G686" s="34" t="n">
        <v>0.648233430350367</v>
      </c>
      <c r="H686" s="34" t="n">
        <v>0.035266203915533</v>
      </c>
      <c r="I686" s="34" t="n">
        <v>0.0544035562875427</v>
      </c>
      <c r="J686" s="35" t="n">
        <v>1.55</v>
      </c>
      <c r="K686" s="6" t="n">
        <v>1</v>
      </c>
      <c r="L686" s="35" t="n">
        <v>0.55</v>
      </c>
      <c r="M686" s="6" t="str">
        <f aca="false">IF(I686&lt;=0,"Below 0%",IF(I686&lt;=0.05,"0-5%",IF(I686&lt;=0.1,"5-10%",IF(I686&lt;=0.2,"10-20%",IF(I686&lt;=0.4,"20-40%","Above 40%")))))</f>
        <v>5-10%</v>
      </c>
      <c r="N686" s="6" t="str">
        <f aca="false">IF(AND(H686&gt;=Summary!$B$25,I686&gt;=Summary!$B$26,I686&lt;=Summary!$B$27,J686&gt;=Summary!$B$28,J686&lt;=Summary!$B$29,F686*J686&gt;1),"Yes","No")</f>
        <v>No</v>
      </c>
    </row>
    <row r="687" customFormat="false" ht="15" hidden="false" customHeight="false" outlineLevel="0" collapsed="false">
      <c r="A687" s="6" t="s">
        <v>148</v>
      </c>
      <c r="B687" s="45" t="n">
        <v>41671</v>
      </c>
      <c r="C687" s="6" t="s">
        <v>173</v>
      </c>
      <c r="D687" s="6" t="s">
        <v>182</v>
      </c>
      <c r="E687" s="6" t="s">
        <v>174</v>
      </c>
      <c r="F687" s="34" t="n">
        <v>0.202996388077736</v>
      </c>
      <c r="G687" s="34" t="n">
        <v>0.223280403787349</v>
      </c>
      <c r="H687" s="34" t="n">
        <v>-0.0202840157096126</v>
      </c>
      <c r="I687" s="34" t="n">
        <v>-0.0908454811329121</v>
      </c>
      <c r="J687" s="35" t="n">
        <v>4.5</v>
      </c>
      <c r="K687" s="6" t="n">
        <v>0</v>
      </c>
      <c r="L687" s="35" t="n">
        <v>-1</v>
      </c>
      <c r="M687" s="6" t="str">
        <f aca="false">IF(I687&lt;=0,"Below 0%",IF(I687&lt;=0.05,"0-5%",IF(I687&lt;=0.1,"5-10%",IF(I687&lt;=0.2,"10-20%",IF(I687&lt;=0.4,"20-40%","Above 40%")))))</f>
        <v>Below 0%</v>
      </c>
      <c r="N687" s="6" t="str">
        <f aca="false">IF(AND(H687&gt;=Summary!$B$25,I687&gt;=Summary!$B$26,I687&lt;=Summary!$B$27,J687&gt;=Summary!$B$28,J687&lt;=Summary!$B$29,F687*J687&gt;1),"Yes","No")</f>
        <v>No</v>
      </c>
    </row>
    <row r="688" customFormat="false" ht="15" hidden="false" customHeight="false" outlineLevel="0" collapsed="false">
      <c r="A688" s="6" t="s">
        <v>148</v>
      </c>
      <c r="B688" s="45" t="n">
        <v>41671</v>
      </c>
      <c r="C688" s="6" t="s">
        <v>173</v>
      </c>
      <c r="D688" s="6" t="s">
        <v>182</v>
      </c>
      <c r="E688" s="6" t="s">
        <v>177</v>
      </c>
      <c r="F688" s="34" t="n">
        <v>0.113504007458687</v>
      </c>
      <c r="G688" s="34" t="n">
        <v>0.128486165862285</v>
      </c>
      <c r="H688" s="34" t="n">
        <v>-0.0149821584035981</v>
      </c>
      <c r="I688" s="34" t="n">
        <v>-0.116605225963832</v>
      </c>
      <c r="J688" s="35" t="n">
        <v>7.82</v>
      </c>
      <c r="K688" s="6" t="n">
        <v>0</v>
      </c>
      <c r="L688" s="35" t="n">
        <v>-1</v>
      </c>
      <c r="M688" s="6" t="str">
        <f aca="false">IF(I688&lt;=0,"Below 0%",IF(I688&lt;=0.05,"0-5%",IF(I688&lt;=0.1,"5-10%",IF(I688&lt;=0.2,"10-20%",IF(I688&lt;=0.4,"20-40%","Above 40%")))))</f>
        <v>Below 0%</v>
      </c>
      <c r="N688" s="6" t="str">
        <f aca="false">IF(AND(H688&gt;=Summary!$B$25,I688&gt;=Summary!$B$26,I688&lt;=Summary!$B$27,J688&gt;=Summary!$B$28,J688&lt;=Summary!$B$29,F688*J688&gt;1),"Yes","No")</f>
        <v>No</v>
      </c>
    </row>
    <row r="689" customFormat="false" ht="15" hidden="false" customHeight="false" outlineLevel="0" collapsed="false">
      <c r="A689" s="6" t="s">
        <v>148</v>
      </c>
      <c r="B689" s="45" t="n">
        <v>41671</v>
      </c>
      <c r="C689" s="6" t="s">
        <v>184</v>
      </c>
      <c r="D689" s="6" t="s">
        <v>179</v>
      </c>
      <c r="E689" s="6" t="s">
        <v>187</v>
      </c>
      <c r="F689" s="34" t="n">
        <v>0.448452293872833</v>
      </c>
      <c r="G689" s="34" t="n">
        <v>0.273936864075137</v>
      </c>
      <c r="H689" s="34" t="n">
        <v>0.174515429797696</v>
      </c>
      <c r="I689" s="34" t="n">
        <v>0.637064421347209</v>
      </c>
      <c r="J689" s="35" t="n">
        <v>3.63</v>
      </c>
      <c r="K689" s="6" t="n">
        <v>0</v>
      </c>
      <c r="L689" s="35" t="n">
        <v>-1</v>
      </c>
      <c r="M689" s="6" t="str">
        <f aca="false">IF(I689&lt;=0,"Below 0%",IF(I689&lt;=0.05,"0-5%",IF(I689&lt;=0.1,"5-10%",IF(I689&lt;=0.2,"10-20%",IF(I689&lt;=0.4,"20-40%","Above 40%")))))</f>
        <v>Above 40%</v>
      </c>
      <c r="N689" s="6" t="str">
        <f aca="false">IF(AND(H689&gt;=Summary!$B$25,I689&gt;=Summary!$B$26,I689&lt;=Summary!$B$27,J689&gt;=Summary!$B$28,J689&lt;=Summary!$B$29,F689*J689&gt;1),"Yes","No")</f>
        <v>No</v>
      </c>
    </row>
    <row r="690" customFormat="false" ht="15" hidden="false" customHeight="false" outlineLevel="0" collapsed="false">
      <c r="A690" s="6" t="s">
        <v>148</v>
      </c>
      <c r="B690" s="45" t="n">
        <v>41671</v>
      </c>
      <c r="C690" s="6" t="s">
        <v>184</v>
      </c>
      <c r="D690" s="6" t="s">
        <v>179</v>
      </c>
      <c r="E690" s="6" t="s">
        <v>174</v>
      </c>
      <c r="F690" s="34" t="n">
        <v>0.24297758936882</v>
      </c>
      <c r="G690" s="34" t="n">
        <v>0.284111661883642</v>
      </c>
      <c r="H690" s="34" t="n">
        <v>-0.0411340725148219</v>
      </c>
      <c r="I690" s="34" t="n">
        <v>-0.14478135899845</v>
      </c>
      <c r="J690" s="35" t="n">
        <v>3.5</v>
      </c>
      <c r="K690" s="6" t="n">
        <v>0</v>
      </c>
      <c r="L690" s="35" t="n">
        <v>-1</v>
      </c>
      <c r="M690" s="6" t="str">
        <f aca="false">IF(I690&lt;=0,"Below 0%",IF(I690&lt;=0.05,"0-5%",IF(I690&lt;=0.1,"5-10%",IF(I690&lt;=0.2,"10-20%",IF(I690&lt;=0.4,"20-40%","Above 40%")))))</f>
        <v>Below 0%</v>
      </c>
      <c r="N690" s="6" t="str">
        <f aca="false">IF(AND(H690&gt;=Summary!$B$25,I690&gt;=Summary!$B$26,I690&lt;=Summary!$B$27,J690&gt;=Summary!$B$28,J690&lt;=Summary!$B$29,F690*J690&gt;1),"Yes","No")</f>
        <v>No</v>
      </c>
    </row>
    <row r="691" customFormat="false" ht="15" hidden="false" customHeight="false" outlineLevel="0" collapsed="false">
      <c r="A691" s="6" t="s">
        <v>148</v>
      </c>
      <c r="B691" s="45" t="n">
        <v>41671</v>
      </c>
      <c r="C691" s="6" t="s">
        <v>184</v>
      </c>
      <c r="D691" s="6" t="s">
        <v>179</v>
      </c>
      <c r="E691" s="6" t="s">
        <v>177</v>
      </c>
      <c r="F691" s="34" t="n">
        <v>0.308570086956024</v>
      </c>
      <c r="G691" s="34" t="n">
        <v>0.441951474041221</v>
      </c>
      <c r="H691" s="34" t="n">
        <v>-0.133381387085197</v>
      </c>
      <c r="I691" s="34" t="n">
        <v>-0.301800977979669</v>
      </c>
      <c r="J691" s="35" t="n">
        <v>2.25</v>
      </c>
      <c r="K691" s="6" t="n">
        <v>1</v>
      </c>
      <c r="L691" s="35" t="n">
        <v>1.25</v>
      </c>
      <c r="M691" s="6" t="str">
        <f aca="false">IF(I691&lt;=0,"Below 0%",IF(I691&lt;=0.05,"0-5%",IF(I691&lt;=0.1,"5-10%",IF(I691&lt;=0.2,"10-20%",IF(I691&lt;=0.4,"20-40%","Above 40%")))))</f>
        <v>Below 0%</v>
      </c>
      <c r="N691" s="6" t="str">
        <f aca="false">IF(AND(H691&gt;=Summary!$B$25,I691&gt;=Summary!$B$26,I691&lt;=Summary!$B$27,J691&gt;=Summary!$B$28,J691&lt;=Summary!$B$29,F691*J691&gt;1),"Yes","No")</f>
        <v>No</v>
      </c>
    </row>
    <row r="692" customFormat="false" ht="15" hidden="false" customHeight="false" outlineLevel="0" collapsed="false">
      <c r="A692" s="6" t="s">
        <v>148</v>
      </c>
      <c r="B692" s="45" t="n">
        <v>41671</v>
      </c>
      <c r="C692" s="6" t="s">
        <v>186</v>
      </c>
      <c r="D692" s="6" t="s">
        <v>181</v>
      </c>
      <c r="E692" s="6" t="s">
        <v>187</v>
      </c>
      <c r="F692" s="34" t="n">
        <v>0.431341946125031</v>
      </c>
      <c r="G692" s="34" t="n">
        <v>0.247253552072653</v>
      </c>
      <c r="H692" s="34" t="n">
        <v>0.184088394052378</v>
      </c>
      <c r="I692" s="34" t="n">
        <v>0.744532859120606</v>
      </c>
      <c r="J692" s="35" t="n">
        <v>4.05</v>
      </c>
      <c r="K692" s="6" t="n">
        <v>0</v>
      </c>
      <c r="L692" s="35" t="n">
        <v>-1</v>
      </c>
      <c r="M692" s="6" t="str">
        <f aca="false">IF(I692&lt;=0,"Below 0%",IF(I692&lt;=0.05,"0-5%",IF(I692&lt;=0.1,"5-10%",IF(I692&lt;=0.2,"10-20%",IF(I692&lt;=0.4,"20-40%","Above 40%")))))</f>
        <v>Above 40%</v>
      </c>
      <c r="N692" s="6" t="str">
        <f aca="false">IF(AND(H692&gt;=Summary!$B$25,I692&gt;=Summary!$B$26,I692&lt;=Summary!$B$27,J692&gt;=Summary!$B$28,J692&lt;=Summary!$B$29,F692*J692&gt;1),"Yes","No")</f>
        <v>No</v>
      </c>
    </row>
    <row r="693" customFormat="false" ht="15" hidden="false" customHeight="false" outlineLevel="0" collapsed="false">
      <c r="A693" s="6" t="s">
        <v>148</v>
      </c>
      <c r="B693" s="45" t="n">
        <v>41671</v>
      </c>
      <c r="C693" s="6" t="s">
        <v>186</v>
      </c>
      <c r="D693" s="6" t="s">
        <v>181</v>
      </c>
      <c r="E693" s="6" t="s">
        <v>174</v>
      </c>
      <c r="F693" s="34" t="n">
        <v>0.206082478165627</v>
      </c>
      <c r="G693" s="34" t="n">
        <v>0.278160246081734</v>
      </c>
      <c r="H693" s="34" t="n">
        <v>-0.0720777679161078</v>
      </c>
      <c r="I693" s="34" t="n">
        <v>-0.259123181444586</v>
      </c>
      <c r="J693" s="35" t="n">
        <v>3.6</v>
      </c>
      <c r="K693" s="6" t="n">
        <v>1</v>
      </c>
      <c r="L693" s="35" t="n">
        <v>2.6</v>
      </c>
      <c r="M693" s="6" t="str">
        <f aca="false">IF(I693&lt;=0,"Below 0%",IF(I693&lt;=0.05,"0-5%",IF(I693&lt;=0.1,"5-10%",IF(I693&lt;=0.2,"10-20%",IF(I693&lt;=0.4,"20-40%","Above 40%")))))</f>
        <v>Below 0%</v>
      </c>
      <c r="N693" s="6" t="str">
        <f aca="false">IF(AND(H693&gt;=Summary!$B$25,I693&gt;=Summary!$B$26,I693&lt;=Summary!$B$27,J693&gt;=Summary!$B$28,J693&lt;=Summary!$B$29,F693*J693&gt;1),"Yes","No")</f>
        <v>No</v>
      </c>
    </row>
    <row r="694" customFormat="false" ht="15" hidden="false" customHeight="false" outlineLevel="0" collapsed="false">
      <c r="A694" s="6" t="s">
        <v>148</v>
      </c>
      <c r="B694" s="45" t="n">
        <v>41671</v>
      </c>
      <c r="C694" s="6" t="s">
        <v>186</v>
      </c>
      <c r="D694" s="6" t="s">
        <v>181</v>
      </c>
      <c r="E694" s="6" t="s">
        <v>177</v>
      </c>
      <c r="F694" s="34" t="n">
        <v>0.362575531005859</v>
      </c>
      <c r="G694" s="34" t="n">
        <v>0.474586201845613</v>
      </c>
      <c r="H694" s="34" t="n">
        <v>-0.112010670839754</v>
      </c>
      <c r="I694" s="34" t="n">
        <v>-0.236017546241666</v>
      </c>
      <c r="J694" s="35" t="n">
        <v>2.11</v>
      </c>
      <c r="K694" s="6" t="n">
        <v>0</v>
      </c>
      <c r="L694" s="35" t="n">
        <v>-1</v>
      </c>
      <c r="M694" s="6" t="str">
        <f aca="false">IF(I694&lt;=0,"Below 0%",IF(I694&lt;=0.05,"0-5%",IF(I694&lt;=0.1,"5-10%",IF(I694&lt;=0.2,"10-20%",IF(I694&lt;=0.4,"20-40%","Above 40%")))))</f>
        <v>Below 0%</v>
      </c>
      <c r="N694" s="6" t="str">
        <f aca="false">IF(AND(H694&gt;=Summary!$B$25,I694&gt;=Summary!$B$26,I694&lt;=Summary!$B$27,J694&gt;=Summary!$B$28,J694&lt;=Summary!$B$29,F694*J694&gt;1),"Yes","No")</f>
        <v>No</v>
      </c>
    </row>
    <row r="695" customFormat="false" ht="15" hidden="false" customHeight="false" outlineLevel="0" collapsed="false">
      <c r="A695" s="6" t="s">
        <v>148</v>
      </c>
      <c r="B695" s="45" t="n">
        <v>41671</v>
      </c>
      <c r="C695" s="6" t="s">
        <v>188</v>
      </c>
      <c r="D695" s="6" t="s">
        <v>191</v>
      </c>
      <c r="E695" s="6" t="s">
        <v>187</v>
      </c>
      <c r="F695" s="34" t="n">
        <v>0.643825888633728</v>
      </c>
      <c r="G695" s="34" t="n">
        <v>0.5</v>
      </c>
      <c r="H695" s="34" t="n">
        <v>0.143825888633728</v>
      </c>
      <c r="I695" s="34" t="n">
        <v>0.287651777267456</v>
      </c>
      <c r="J695" s="35" t="n">
        <v>2</v>
      </c>
      <c r="K695" s="6" t="n">
        <v>0</v>
      </c>
      <c r="L695" s="35" t="n">
        <v>-1</v>
      </c>
      <c r="M695" s="6" t="str">
        <f aca="false">IF(I695&lt;=0,"Below 0%",IF(I695&lt;=0.05,"0-5%",IF(I695&lt;=0.1,"5-10%",IF(I695&lt;=0.2,"10-20%",IF(I695&lt;=0.4,"20-40%","Above 40%")))))</f>
        <v>20-40%</v>
      </c>
      <c r="N695" s="6" t="str">
        <f aca="false">IF(AND(H695&gt;=Summary!$B$25,I695&gt;=Summary!$B$26,I695&lt;=Summary!$B$27,J695&gt;=Summary!$B$28,J695&lt;=Summary!$B$29,F695*J695&gt;1),"Yes","No")</f>
        <v>Yes</v>
      </c>
    </row>
    <row r="696" customFormat="false" ht="15" hidden="false" customHeight="false" outlineLevel="0" collapsed="false">
      <c r="A696" s="6" t="s">
        <v>148</v>
      </c>
      <c r="B696" s="45" t="n">
        <v>41671</v>
      </c>
      <c r="C696" s="6" t="s">
        <v>188</v>
      </c>
      <c r="D696" s="6" t="s">
        <v>191</v>
      </c>
      <c r="E696" s="6" t="s">
        <v>174</v>
      </c>
      <c r="F696" s="34" t="n">
        <v>0.220578014850617</v>
      </c>
      <c r="G696" s="34" t="n">
        <v>0.277777777777778</v>
      </c>
      <c r="H696" s="34" t="n">
        <v>-0.0571997629271613</v>
      </c>
      <c r="I696" s="34" t="n">
        <v>-0.205919146537781</v>
      </c>
      <c r="J696" s="35" t="n">
        <v>3.6</v>
      </c>
      <c r="K696" s="6" t="n">
        <v>0</v>
      </c>
      <c r="L696" s="35" t="n">
        <v>-1</v>
      </c>
      <c r="M696" s="6" t="str">
        <f aca="false">IF(I696&lt;=0,"Below 0%",IF(I696&lt;=0.05,"0-5%",IF(I696&lt;=0.1,"5-10%",IF(I696&lt;=0.2,"10-20%",IF(I696&lt;=0.4,"20-40%","Above 40%")))))</f>
        <v>Below 0%</v>
      </c>
      <c r="N696" s="6" t="str">
        <f aca="false">IF(AND(H696&gt;=Summary!$B$25,I696&gt;=Summary!$B$26,I696&lt;=Summary!$B$27,J696&gt;=Summary!$B$28,J696&lt;=Summary!$B$29,F696*J696&gt;1),"Yes","No")</f>
        <v>No</v>
      </c>
    </row>
    <row r="697" customFormat="false" ht="15" hidden="false" customHeight="false" outlineLevel="0" collapsed="false">
      <c r="A697" s="6" t="s">
        <v>148</v>
      </c>
      <c r="B697" s="45" t="n">
        <v>41671</v>
      </c>
      <c r="C697" s="6" t="s">
        <v>188</v>
      </c>
      <c r="D697" s="6" t="s">
        <v>191</v>
      </c>
      <c r="E697" s="6" t="s">
        <v>177</v>
      </c>
      <c r="F697" s="34" t="n">
        <v>0.1355961561203</v>
      </c>
      <c r="G697" s="34" t="n">
        <v>0.222222222222222</v>
      </c>
      <c r="H697" s="34" t="n">
        <v>-0.0866260661019219</v>
      </c>
      <c r="I697" s="34" t="n">
        <v>-0.389817297458649</v>
      </c>
      <c r="J697" s="35" t="n">
        <v>4.5</v>
      </c>
      <c r="K697" s="6" t="n">
        <v>1</v>
      </c>
      <c r="L697" s="35" t="n">
        <v>3.5</v>
      </c>
      <c r="M697" s="6" t="str">
        <f aca="false">IF(I697&lt;=0,"Below 0%",IF(I697&lt;=0.05,"0-5%",IF(I697&lt;=0.1,"5-10%",IF(I697&lt;=0.2,"10-20%",IF(I697&lt;=0.4,"20-40%","Above 40%")))))</f>
        <v>Below 0%</v>
      </c>
      <c r="N697" s="6" t="str">
        <f aca="false">IF(AND(H697&gt;=Summary!$B$25,I697&gt;=Summary!$B$26,I697&lt;=Summary!$B$27,J697&gt;=Summary!$B$28,J697&lt;=Summary!$B$29,F697*J697&gt;1),"Yes","No")</f>
        <v>No</v>
      </c>
    </row>
    <row r="698" customFormat="false" ht="15" hidden="false" customHeight="false" outlineLevel="0" collapsed="false">
      <c r="A698" s="6" t="s">
        <v>148</v>
      </c>
      <c r="B698" s="45" t="n">
        <v>41671</v>
      </c>
      <c r="C698" s="6" t="s">
        <v>192</v>
      </c>
      <c r="D698" s="6" t="s">
        <v>176</v>
      </c>
      <c r="E698" s="6" t="s">
        <v>187</v>
      </c>
      <c r="F698" s="34" t="n">
        <v>0.163334786891937</v>
      </c>
      <c r="G698" s="34" t="n">
        <v>0.133427107404803</v>
      </c>
      <c r="H698" s="34" t="n">
        <v>0.0299076794871347</v>
      </c>
      <c r="I698" s="34" t="n">
        <v>0.224149950252599</v>
      </c>
      <c r="J698" s="35" t="n">
        <v>7.5</v>
      </c>
      <c r="K698" s="6" t="n">
        <v>1</v>
      </c>
      <c r="L698" s="35" t="n">
        <v>6.5</v>
      </c>
      <c r="M698" s="6" t="str">
        <f aca="false">IF(I698&lt;=0,"Below 0%",IF(I698&lt;=0.05,"0-5%",IF(I698&lt;=0.1,"5-10%",IF(I698&lt;=0.2,"10-20%",IF(I698&lt;=0.4,"20-40%","Above 40%")))))</f>
        <v>20-40%</v>
      </c>
      <c r="N698" s="6" t="str">
        <f aca="false">IF(AND(H698&gt;=Summary!$B$25,I698&gt;=Summary!$B$26,I698&lt;=Summary!$B$27,J698&gt;=Summary!$B$28,J698&lt;=Summary!$B$29,F698*J698&gt;1),"Yes","No")</f>
        <v>No</v>
      </c>
    </row>
    <row r="699" customFormat="false" ht="15" hidden="false" customHeight="false" outlineLevel="0" collapsed="false">
      <c r="A699" s="6" t="s">
        <v>148</v>
      </c>
      <c r="B699" s="45" t="n">
        <v>41671</v>
      </c>
      <c r="C699" s="6" t="s">
        <v>192</v>
      </c>
      <c r="D699" s="6" t="s">
        <v>176</v>
      </c>
      <c r="E699" s="6" t="s">
        <v>174</v>
      </c>
      <c r="F699" s="34" t="n">
        <v>0.189642012119293</v>
      </c>
      <c r="G699" s="34" t="n">
        <v>0.241133326635185</v>
      </c>
      <c r="H699" s="34" t="n">
        <v>-0.0514913145158921</v>
      </c>
      <c r="I699" s="34" t="n">
        <v>-0.213538772240281</v>
      </c>
      <c r="J699" s="35" t="n">
        <v>4.15</v>
      </c>
      <c r="K699" s="6" t="n">
        <v>0</v>
      </c>
      <c r="L699" s="35" t="n">
        <v>-1</v>
      </c>
      <c r="M699" s="6" t="str">
        <f aca="false">IF(I699&lt;=0,"Below 0%",IF(I699&lt;=0.05,"0-5%",IF(I699&lt;=0.1,"5-10%",IF(I699&lt;=0.2,"10-20%",IF(I699&lt;=0.4,"20-40%","Above 40%")))))</f>
        <v>Below 0%</v>
      </c>
      <c r="N699" s="6" t="str">
        <f aca="false">IF(AND(H699&gt;=Summary!$B$25,I699&gt;=Summary!$B$26,I699&lt;=Summary!$B$27,J699&gt;=Summary!$B$28,J699&lt;=Summary!$B$29,F699*J699&gt;1),"Yes","No")</f>
        <v>No</v>
      </c>
    </row>
    <row r="700" customFormat="false" ht="15" hidden="false" customHeight="false" outlineLevel="0" collapsed="false">
      <c r="A700" s="6" t="s">
        <v>148</v>
      </c>
      <c r="B700" s="45" t="n">
        <v>41671</v>
      </c>
      <c r="C700" s="6" t="s">
        <v>192</v>
      </c>
      <c r="D700" s="6" t="s">
        <v>176</v>
      </c>
      <c r="E700" s="6" t="s">
        <v>177</v>
      </c>
      <c r="F700" s="34" t="n">
        <v>0.64702320098877</v>
      </c>
      <c r="G700" s="34" t="n">
        <v>0.625439565960012</v>
      </c>
      <c r="H700" s="34" t="n">
        <v>0.0215836350287575</v>
      </c>
      <c r="I700" s="34" t="n">
        <v>0.0345095452917628</v>
      </c>
      <c r="J700" s="35" t="n">
        <v>1.6</v>
      </c>
      <c r="K700" s="6" t="n">
        <v>0</v>
      </c>
      <c r="L700" s="35" t="n">
        <v>-1</v>
      </c>
      <c r="M700" s="6" t="str">
        <f aca="false">IF(I700&lt;=0,"Below 0%",IF(I700&lt;=0.05,"0-5%",IF(I700&lt;=0.1,"5-10%",IF(I700&lt;=0.2,"10-20%",IF(I700&lt;=0.4,"20-40%","Above 40%")))))</f>
        <v>0-5%</v>
      </c>
      <c r="N700" s="6" t="str">
        <f aca="false">IF(AND(H700&gt;=Summary!$B$25,I700&gt;=Summary!$B$26,I700&lt;=Summary!$B$27,J700&gt;=Summary!$B$28,J700&lt;=Summary!$B$29,F700*J700&gt;1),"Yes","No")</f>
        <v>No</v>
      </c>
    </row>
    <row r="701" customFormat="false" ht="15" hidden="false" customHeight="false" outlineLevel="0" collapsed="false">
      <c r="A701" s="6" t="s">
        <v>148</v>
      </c>
      <c r="B701" s="45" t="n">
        <v>41671</v>
      </c>
      <c r="C701" s="6" t="s">
        <v>189</v>
      </c>
      <c r="D701" s="6" t="s">
        <v>175</v>
      </c>
      <c r="E701" s="6" t="s">
        <v>187</v>
      </c>
      <c r="F701" s="34" t="n">
        <v>0.480453073978424</v>
      </c>
      <c r="G701" s="34" t="n">
        <v>0.328550150761071</v>
      </c>
      <c r="H701" s="34" t="n">
        <v>0.151902923217353</v>
      </c>
      <c r="I701" s="34" t="n">
        <v>0.46234318525034</v>
      </c>
      <c r="J701" s="35" t="n">
        <v>3.05</v>
      </c>
      <c r="K701" s="6" t="n">
        <v>1</v>
      </c>
      <c r="L701" s="35" t="n">
        <v>2.05</v>
      </c>
      <c r="M701" s="6" t="str">
        <f aca="false">IF(I701&lt;=0,"Below 0%",IF(I701&lt;=0.05,"0-5%",IF(I701&lt;=0.1,"5-10%",IF(I701&lt;=0.2,"10-20%",IF(I701&lt;=0.4,"20-40%","Above 40%")))))</f>
        <v>Above 40%</v>
      </c>
      <c r="N701" s="6" t="str">
        <f aca="false">IF(AND(H701&gt;=Summary!$B$25,I701&gt;=Summary!$B$26,I701&lt;=Summary!$B$27,J701&gt;=Summary!$B$28,J701&lt;=Summary!$B$29,F701*J701&gt;1),"Yes","No")</f>
        <v>No</v>
      </c>
    </row>
    <row r="702" customFormat="false" ht="15" hidden="false" customHeight="false" outlineLevel="0" collapsed="false">
      <c r="A702" s="6" t="s">
        <v>148</v>
      </c>
      <c r="B702" s="45" t="n">
        <v>41671</v>
      </c>
      <c r="C702" s="6" t="s">
        <v>189</v>
      </c>
      <c r="D702" s="6" t="s">
        <v>175</v>
      </c>
      <c r="E702" s="6" t="s">
        <v>174</v>
      </c>
      <c r="F702" s="34" t="n">
        <v>0.269325137138367</v>
      </c>
      <c r="G702" s="34" t="n">
        <v>0.294728811712137</v>
      </c>
      <c r="H702" s="34" t="n">
        <v>-0.0254036745737705</v>
      </c>
      <c r="I702" s="34" t="n">
        <v>-0.0861933871554517</v>
      </c>
      <c r="J702" s="35" t="n">
        <v>3.4</v>
      </c>
      <c r="K702" s="6" t="n">
        <v>0</v>
      </c>
      <c r="L702" s="35" t="n">
        <v>-1</v>
      </c>
      <c r="M702" s="6" t="str">
        <f aca="false">IF(I702&lt;=0,"Below 0%",IF(I702&lt;=0.05,"0-5%",IF(I702&lt;=0.1,"5-10%",IF(I702&lt;=0.2,"10-20%",IF(I702&lt;=0.4,"20-40%","Above 40%")))))</f>
        <v>Below 0%</v>
      </c>
      <c r="N702" s="6" t="str">
        <f aca="false">IF(AND(H702&gt;=Summary!$B$25,I702&gt;=Summary!$B$26,I702&lt;=Summary!$B$27,J702&gt;=Summary!$B$28,J702&lt;=Summary!$B$29,F702*J702&gt;1),"Yes","No")</f>
        <v>No</v>
      </c>
    </row>
    <row r="703" customFormat="false" ht="15" hidden="false" customHeight="false" outlineLevel="0" collapsed="false">
      <c r="A703" s="6" t="s">
        <v>148</v>
      </c>
      <c r="B703" s="45" t="n">
        <v>41671</v>
      </c>
      <c r="C703" s="6" t="s">
        <v>189</v>
      </c>
      <c r="D703" s="6" t="s">
        <v>175</v>
      </c>
      <c r="E703" s="6" t="s">
        <v>177</v>
      </c>
      <c r="F703" s="34" t="n">
        <v>0.250221759080887</v>
      </c>
      <c r="G703" s="34" t="n">
        <v>0.376721037526792</v>
      </c>
      <c r="H703" s="34" t="n">
        <v>-0.126499278445905</v>
      </c>
      <c r="I703" s="34" t="n">
        <v>-0.335790321868894</v>
      </c>
      <c r="J703" s="35" t="n">
        <v>2.66</v>
      </c>
      <c r="K703" s="6" t="n">
        <v>0</v>
      </c>
      <c r="L703" s="35" t="n">
        <v>-1</v>
      </c>
      <c r="M703" s="6" t="str">
        <f aca="false">IF(I703&lt;=0,"Below 0%",IF(I703&lt;=0.05,"0-5%",IF(I703&lt;=0.1,"5-10%",IF(I703&lt;=0.2,"10-20%",IF(I703&lt;=0.4,"20-40%","Above 40%")))))</f>
        <v>Below 0%</v>
      </c>
      <c r="N703" s="6" t="str">
        <f aca="false">IF(AND(H703&gt;=Summary!$B$25,I703&gt;=Summary!$B$26,I703&lt;=Summary!$B$27,J703&gt;=Summary!$B$28,J703&lt;=Summary!$B$29,F703*J703&gt;1),"Yes","No")</f>
        <v>No</v>
      </c>
    </row>
    <row r="704" customFormat="false" ht="15" hidden="false" customHeight="false" outlineLevel="0" collapsed="false">
      <c r="A704" s="6" t="s">
        <v>148</v>
      </c>
      <c r="B704" s="45" t="n">
        <v>41672</v>
      </c>
      <c r="C704" s="6" t="s">
        <v>185</v>
      </c>
      <c r="D704" s="6" t="s">
        <v>180</v>
      </c>
      <c r="E704" s="6" t="s">
        <v>187</v>
      </c>
      <c r="F704" s="34" t="n">
        <v>0.716836810112</v>
      </c>
      <c r="G704" s="34" t="n">
        <v>0.818274803954995</v>
      </c>
      <c r="H704" s="34" t="n">
        <v>-0.101437993842995</v>
      </c>
      <c r="I704" s="34" t="n">
        <v>-0.123965681642294</v>
      </c>
      <c r="J704" s="35" t="n">
        <v>1.23</v>
      </c>
      <c r="K704" s="6" t="n">
        <v>1</v>
      </c>
      <c r="L704" s="35" t="n">
        <v>0.23</v>
      </c>
      <c r="M704" s="6" t="str">
        <f aca="false">IF(I704&lt;=0,"Below 0%",IF(I704&lt;=0.05,"0-5%",IF(I704&lt;=0.1,"5-10%",IF(I704&lt;=0.2,"10-20%",IF(I704&lt;=0.4,"20-40%","Above 40%")))))</f>
        <v>Below 0%</v>
      </c>
      <c r="N704" s="6" t="str">
        <f aca="false">IF(AND(H704&gt;=Summary!$B$25,I704&gt;=Summary!$B$26,I704&lt;=Summary!$B$27,J704&gt;=Summary!$B$28,J704&lt;=Summary!$B$29,F704*J704&gt;1),"Yes","No")</f>
        <v>No</v>
      </c>
    </row>
    <row r="705" customFormat="false" ht="15" hidden="false" customHeight="false" outlineLevel="0" collapsed="false">
      <c r="A705" s="6" t="s">
        <v>148</v>
      </c>
      <c r="B705" s="45" t="n">
        <v>41672</v>
      </c>
      <c r="C705" s="6" t="s">
        <v>185</v>
      </c>
      <c r="D705" s="6" t="s">
        <v>180</v>
      </c>
      <c r="E705" s="6" t="s">
        <v>174</v>
      </c>
      <c r="F705" s="34" t="n">
        <v>0.232340022921562</v>
      </c>
      <c r="G705" s="34" t="n">
        <v>0.125809751108081</v>
      </c>
      <c r="H705" s="34" t="n">
        <v>0.106530271813482</v>
      </c>
      <c r="I705" s="34" t="n">
        <v>0.846756875959192</v>
      </c>
      <c r="J705" s="35" t="n">
        <v>8</v>
      </c>
      <c r="K705" s="6" t="n">
        <v>0</v>
      </c>
      <c r="L705" s="35" t="n">
        <v>-1</v>
      </c>
      <c r="M705" s="6" t="str">
        <f aca="false">IF(I705&lt;=0,"Below 0%",IF(I705&lt;=0.05,"0-5%",IF(I705&lt;=0.1,"5-10%",IF(I705&lt;=0.2,"10-20%",IF(I705&lt;=0.4,"20-40%","Above 40%")))))</f>
        <v>Above 40%</v>
      </c>
      <c r="N705" s="6" t="str">
        <f aca="false">IF(AND(H705&gt;=Summary!$B$25,I705&gt;=Summary!$B$26,I705&lt;=Summary!$B$27,J705&gt;=Summary!$B$28,J705&lt;=Summary!$B$29,F705*J705&gt;1),"Yes","No")</f>
        <v>No</v>
      </c>
    </row>
    <row r="706" customFormat="false" ht="15" hidden="false" customHeight="false" outlineLevel="0" collapsed="false">
      <c r="A706" s="6" t="s">
        <v>148</v>
      </c>
      <c r="B706" s="45" t="n">
        <v>41672</v>
      </c>
      <c r="C706" s="6" t="s">
        <v>185</v>
      </c>
      <c r="D706" s="6" t="s">
        <v>180</v>
      </c>
      <c r="E706" s="6" t="s">
        <v>177</v>
      </c>
      <c r="F706" s="34" t="n">
        <v>0.0508231483399868</v>
      </c>
      <c r="G706" s="34" t="n">
        <v>0.0559154449369246</v>
      </c>
      <c r="H706" s="34" t="n">
        <v>-0.00509229659693784</v>
      </c>
      <c r="I706" s="34" t="n">
        <v>-0.0910713775537725</v>
      </c>
      <c r="J706" s="35" t="n">
        <v>18</v>
      </c>
      <c r="K706" s="6" t="n">
        <v>0</v>
      </c>
      <c r="L706" s="35" t="n">
        <v>-1</v>
      </c>
      <c r="M706" s="6" t="str">
        <f aca="false">IF(I706&lt;=0,"Below 0%",IF(I706&lt;=0.05,"0-5%",IF(I706&lt;=0.1,"5-10%",IF(I706&lt;=0.2,"10-20%",IF(I706&lt;=0.4,"20-40%","Above 40%")))))</f>
        <v>Below 0%</v>
      </c>
      <c r="N706" s="6" t="str">
        <f aca="false">IF(AND(H706&gt;=Summary!$B$25,I706&gt;=Summary!$B$26,I706&lt;=Summary!$B$27,J706&gt;=Summary!$B$28,J706&lt;=Summary!$B$29,F706*J706&gt;1),"Yes","No")</f>
        <v>No</v>
      </c>
    </row>
    <row r="707" customFormat="false" ht="15" hidden="false" customHeight="false" outlineLevel="0" collapsed="false">
      <c r="A707" s="6" t="s">
        <v>148</v>
      </c>
      <c r="B707" s="45" t="n">
        <v>41672</v>
      </c>
      <c r="C707" s="6" t="s">
        <v>178</v>
      </c>
      <c r="D707" s="6" t="s">
        <v>183</v>
      </c>
      <c r="E707" s="6" t="s">
        <v>187</v>
      </c>
      <c r="F707" s="34" t="n">
        <v>0.179145842790604</v>
      </c>
      <c r="G707" s="34" t="n">
        <v>0.167266157927973</v>
      </c>
      <c r="H707" s="34" t="n">
        <v>0.0118796848626305</v>
      </c>
      <c r="I707" s="34" t="n">
        <v>0.0710226444475759</v>
      </c>
      <c r="J707" s="35" t="n">
        <v>6</v>
      </c>
      <c r="K707" s="6" t="n">
        <v>0</v>
      </c>
      <c r="L707" s="35" t="n">
        <v>-1</v>
      </c>
      <c r="M707" s="6" t="str">
        <f aca="false">IF(I707&lt;=0,"Below 0%",IF(I707&lt;=0.05,"0-5%",IF(I707&lt;=0.1,"5-10%",IF(I707&lt;=0.2,"10-20%",IF(I707&lt;=0.4,"20-40%","Above 40%")))))</f>
        <v>5-10%</v>
      </c>
      <c r="N707" s="6" t="str">
        <f aca="false">IF(AND(H707&gt;=Summary!$B$25,I707&gt;=Summary!$B$26,I707&lt;=Summary!$B$27,J707&gt;=Summary!$B$28,J707&lt;=Summary!$B$29,F707*J707&gt;1),"Yes","No")</f>
        <v>No</v>
      </c>
    </row>
    <row r="708" customFormat="false" ht="15" hidden="false" customHeight="false" outlineLevel="0" collapsed="false">
      <c r="A708" s="6" t="s">
        <v>148</v>
      </c>
      <c r="B708" s="45" t="n">
        <v>41672</v>
      </c>
      <c r="C708" s="6" t="s">
        <v>178</v>
      </c>
      <c r="D708" s="6" t="s">
        <v>183</v>
      </c>
      <c r="E708" s="6" t="s">
        <v>174</v>
      </c>
      <c r="F708" s="34" t="n">
        <v>0.142978757619858</v>
      </c>
      <c r="G708" s="34" t="n">
        <v>0.231777586043381</v>
      </c>
      <c r="H708" s="34" t="n">
        <v>-0.088798828423523</v>
      </c>
      <c r="I708" s="34" t="n">
        <v>-0.38312086142317</v>
      </c>
      <c r="J708" s="35" t="n">
        <v>4.33</v>
      </c>
      <c r="K708" s="6" t="n">
        <v>1</v>
      </c>
      <c r="L708" s="35" t="n">
        <v>3.33</v>
      </c>
      <c r="M708" s="6" t="str">
        <f aca="false">IF(I708&lt;=0,"Below 0%",IF(I708&lt;=0.05,"0-5%",IF(I708&lt;=0.1,"5-10%",IF(I708&lt;=0.2,"10-20%",IF(I708&lt;=0.4,"20-40%","Above 40%")))))</f>
        <v>Below 0%</v>
      </c>
      <c r="N708" s="6" t="str">
        <f aca="false">IF(AND(H708&gt;=Summary!$B$25,I708&gt;=Summary!$B$26,I708&lt;=Summary!$B$27,J708&gt;=Summary!$B$28,J708&lt;=Summary!$B$29,F708*J708&gt;1),"Yes","No")</f>
        <v>No</v>
      </c>
    </row>
    <row r="709" customFormat="false" ht="15" hidden="false" customHeight="false" outlineLevel="0" collapsed="false">
      <c r="A709" s="6" t="s">
        <v>148</v>
      </c>
      <c r="B709" s="45" t="n">
        <v>41672</v>
      </c>
      <c r="C709" s="6" t="s">
        <v>178</v>
      </c>
      <c r="D709" s="6" t="s">
        <v>183</v>
      </c>
      <c r="E709" s="6" t="s">
        <v>177</v>
      </c>
      <c r="F709" s="34" t="n">
        <v>0.677875339984894</v>
      </c>
      <c r="G709" s="34" t="n">
        <v>0.600956256028646</v>
      </c>
      <c r="H709" s="34" t="n">
        <v>0.0769190839562477</v>
      </c>
      <c r="I709" s="34" t="n">
        <v>0.127994480770629</v>
      </c>
      <c r="J709" s="35" t="n">
        <v>1.67</v>
      </c>
      <c r="K709" s="6" t="n">
        <v>0</v>
      </c>
      <c r="L709" s="35" t="n">
        <v>-1</v>
      </c>
      <c r="M709" s="6" t="str">
        <f aca="false">IF(I709&lt;=0,"Below 0%",IF(I709&lt;=0.05,"0-5%",IF(I709&lt;=0.1,"5-10%",IF(I709&lt;=0.2,"10-20%",IF(I709&lt;=0.4,"20-40%","Above 40%")))))</f>
        <v>10-20%</v>
      </c>
      <c r="N709" s="6" t="str">
        <f aca="false">IF(AND(H709&gt;=Summary!$B$25,I709&gt;=Summary!$B$26,I709&lt;=Summary!$B$27,J709&gt;=Summary!$B$28,J709&lt;=Summary!$B$29,F709*J709&gt;1),"Yes","No")</f>
        <v>No</v>
      </c>
    </row>
    <row r="710" customFormat="false" ht="15" hidden="false" customHeight="false" outlineLevel="0" collapsed="false">
      <c r="A710" s="6" t="s">
        <v>148</v>
      </c>
      <c r="B710" s="45" t="n">
        <v>41673</v>
      </c>
      <c r="C710" s="6" t="s">
        <v>194</v>
      </c>
      <c r="D710" s="6" t="s">
        <v>190</v>
      </c>
      <c r="E710" s="6" t="s">
        <v>187</v>
      </c>
      <c r="F710" s="34" t="n">
        <v>0.367598563432694</v>
      </c>
      <c r="G710" s="34" t="n">
        <v>0.526928093822344</v>
      </c>
      <c r="H710" s="34" t="n">
        <v>-0.159329530389651</v>
      </c>
      <c r="I710" s="34" t="n">
        <v>-0.302374332015345</v>
      </c>
      <c r="J710" s="35" t="n">
        <v>1.89</v>
      </c>
      <c r="K710" s="6" t="n">
        <v>0</v>
      </c>
      <c r="L710" s="35" t="n">
        <v>-1</v>
      </c>
      <c r="M710" s="6" t="str">
        <f aca="false">IF(I710&lt;=0,"Below 0%",IF(I710&lt;=0.05,"0-5%",IF(I710&lt;=0.1,"5-10%",IF(I710&lt;=0.2,"10-20%",IF(I710&lt;=0.4,"20-40%","Above 40%")))))</f>
        <v>Below 0%</v>
      </c>
      <c r="N710" s="6" t="str">
        <f aca="false">IF(AND(H710&gt;=Summary!$B$25,I710&gt;=Summary!$B$26,I710&lt;=Summary!$B$27,J710&gt;=Summary!$B$28,J710&lt;=Summary!$B$29,F710*J710&gt;1),"Yes","No")</f>
        <v>No</v>
      </c>
    </row>
    <row r="711" customFormat="false" ht="15" hidden="false" customHeight="false" outlineLevel="0" collapsed="false">
      <c r="A711" s="6" t="s">
        <v>148</v>
      </c>
      <c r="B711" s="45" t="n">
        <v>41673</v>
      </c>
      <c r="C711" s="6" t="s">
        <v>194</v>
      </c>
      <c r="D711" s="6" t="s">
        <v>190</v>
      </c>
      <c r="E711" s="6" t="s">
        <v>174</v>
      </c>
      <c r="F711" s="34" t="n">
        <v>0.386792600154877</v>
      </c>
      <c r="G711" s="34" t="n">
        <v>0.262077394032692</v>
      </c>
      <c r="H711" s="34" t="n">
        <v>0.124715206122185</v>
      </c>
      <c r="I711" s="34" t="n">
        <v>0.4758716660111</v>
      </c>
      <c r="J711" s="35" t="n">
        <v>3.8</v>
      </c>
      <c r="K711" s="6" t="n">
        <v>0</v>
      </c>
      <c r="L711" s="35" t="n">
        <v>-1</v>
      </c>
      <c r="M711" s="6" t="str">
        <f aca="false">IF(I711&lt;=0,"Below 0%",IF(I711&lt;=0.05,"0-5%",IF(I711&lt;=0.1,"5-10%",IF(I711&lt;=0.2,"10-20%",IF(I711&lt;=0.4,"20-40%","Above 40%")))))</f>
        <v>Above 40%</v>
      </c>
      <c r="N711" s="6" t="str">
        <f aca="false">IF(AND(H711&gt;=Summary!$B$25,I711&gt;=Summary!$B$26,I711&lt;=Summary!$B$27,J711&gt;=Summary!$B$28,J711&lt;=Summary!$B$29,F711*J711&gt;1),"Yes","No")</f>
        <v>No</v>
      </c>
    </row>
    <row r="712" customFormat="false" ht="15" hidden="false" customHeight="false" outlineLevel="0" collapsed="false">
      <c r="A712" s="6" t="s">
        <v>148</v>
      </c>
      <c r="B712" s="45" t="n">
        <v>41673</v>
      </c>
      <c r="C712" s="6" t="s">
        <v>194</v>
      </c>
      <c r="D712" s="6" t="s">
        <v>190</v>
      </c>
      <c r="E712" s="6" t="s">
        <v>177</v>
      </c>
      <c r="F712" s="34" t="n">
        <v>0.24560883641243</v>
      </c>
      <c r="G712" s="34" t="n">
        <v>0.210994512144964</v>
      </c>
      <c r="H712" s="34" t="n">
        <v>0.0346143242674658</v>
      </c>
      <c r="I712" s="34" t="n">
        <v>0.164053197002982</v>
      </c>
      <c r="J712" s="35" t="n">
        <v>4.72</v>
      </c>
      <c r="K712" s="6" t="n">
        <v>1</v>
      </c>
      <c r="L712" s="35" t="n">
        <v>3.72</v>
      </c>
      <c r="M712" s="6" t="str">
        <f aca="false">IF(I712&lt;=0,"Below 0%",IF(I712&lt;=0.05,"0-5%",IF(I712&lt;=0.1,"5-10%",IF(I712&lt;=0.2,"10-20%",IF(I712&lt;=0.4,"20-40%","Above 40%")))))</f>
        <v>10-20%</v>
      </c>
      <c r="N712" s="6" t="str">
        <f aca="false">IF(AND(H712&gt;=Summary!$B$25,I712&gt;=Summary!$B$26,I712&lt;=Summary!$B$27,J712&gt;=Summary!$B$28,J712&lt;=Summary!$B$29,F712*J712&gt;1),"Yes","No")</f>
        <v>Yes</v>
      </c>
    </row>
    <row r="713" customFormat="false" ht="15" hidden="false" customHeight="false" outlineLevel="0" collapsed="false">
      <c r="A713" s="6" t="s">
        <v>148</v>
      </c>
      <c r="B713" s="45" t="n">
        <v>41678</v>
      </c>
      <c r="C713" s="6" t="s">
        <v>182</v>
      </c>
      <c r="D713" s="6" t="s">
        <v>189</v>
      </c>
      <c r="E713" s="6" t="s">
        <v>187</v>
      </c>
      <c r="F713" s="34" t="n">
        <v>0.650548219680786</v>
      </c>
      <c r="G713" s="34" t="n">
        <v>0.468445022771633</v>
      </c>
      <c r="H713" s="34" t="n">
        <v>0.182103196909153</v>
      </c>
      <c r="I713" s="34" t="n">
        <v>0.388739741179678</v>
      </c>
      <c r="J713" s="35" t="n">
        <v>2.15</v>
      </c>
      <c r="K713" s="6" t="n">
        <v>0</v>
      </c>
      <c r="L713" s="35" t="n">
        <v>-1</v>
      </c>
      <c r="M713" s="6" t="str">
        <f aca="false">IF(I713&lt;=0,"Below 0%",IF(I713&lt;=0.05,"0-5%",IF(I713&lt;=0.1,"5-10%",IF(I713&lt;=0.2,"10-20%",IF(I713&lt;=0.4,"20-40%","Above 40%")))))</f>
        <v>20-40%</v>
      </c>
      <c r="N713" s="6" t="str">
        <f aca="false">IF(AND(H713&gt;=Summary!$B$25,I713&gt;=Summary!$B$26,I713&lt;=Summary!$B$27,J713&gt;=Summary!$B$28,J713&lt;=Summary!$B$29,F713*J713&gt;1),"Yes","No")</f>
        <v>Yes</v>
      </c>
    </row>
    <row r="714" customFormat="false" ht="15" hidden="false" customHeight="false" outlineLevel="0" collapsed="false">
      <c r="A714" s="6" t="s">
        <v>148</v>
      </c>
      <c r="B714" s="45" t="n">
        <v>41678</v>
      </c>
      <c r="C714" s="6" t="s">
        <v>182</v>
      </c>
      <c r="D714" s="6" t="s">
        <v>189</v>
      </c>
      <c r="E714" s="6" t="s">
        <v>174</v>
      </c>
      <c r="F714" s="34" t="n">
        <v>0.221480041742325</v>
      </c>
      <c r="G714" s="34" t="n">
        <v>0.279765777488614</v>
      </c>
      <c r="H714" s="34" t="n">
        <v>-0.0582857357462894</v>
      </c>
      <c r="I714" s="34" t="n">
        <v>-0.208337618237318</v>
      </c>
      <c r="J714" s="35" t="n">
        <v>3.6</v>
      </c>
      <c r="K714" s="6" t="n">
        <v>0</v>
      </c>
      <c r="L714" s="35" t="n">
        <v>-1</v>
      </c>
      <c r="M714" s="6" t="str">
        <f aca="false">IF(I714&lt;=0,"Below 0%",IF(I714&lt;=0.05,"0-5%",IF(I714&lt;=0.1,"5-10%",IF(I714&lt;=0.2,"10-20%",IF(I714&lt;=0.4,"20-40%","Above 40%")))))</f>
        <v>Below 0%</v>
      </c>
      <c r="N714" s="6" t="str">
        <f aca="false">IF(AND(H714&gt;=Summary!$B$25,I714&gt;=Summary!$B$26,I714&lt;=Summary!$B$27,J714&gt;=Summary!$B$28,J714&lt;=Summary!$B$29,F714*J714&gt;1),"Yes","No")</f>
        <v>No</v>
      </c>
    </row>
    <row r="715" customFormat="false" ht="15" hidden="false" customHeight="false" outlineLevel="0" collapsed="false">
      <c r="A715" s="6" t="s">
        <v>148</v>
      </c>
      <c r="B715" s="45" t="n">
        <v>41678</v>
      </c>
      <c r="C715" s="6" t="s">
        <v>182</v>
      </c>
      <c r="D715" s="6" t="s">
        <v>189</v>
      </c>
      <c r="E715" s="6" t="s">
        <v>177</v>
      </c>
      <c r="F715" s="34" t="n">
        <v>0.127971723675728</v>
      </c>
      <c r="G715" s="34" t="n">
        <v>0.251789199739753</v>
      </c>
      <c r="H715" s="34" t="n">
        <v>-0.123817476064025</v>
      </c>
      <c r="I715" s="34" t="n">
        <v>-0.491750544471334</v>
      </c>
      <c r="J715" s="35" t="n">
        <v>4</v>
      </c>
      <c r="K715" s="6" t="n">
        <v>1</v>
      </c>
      <c r="L715" s="35" t="n">
        <v>3</v>
      </c>
      <c r="M715" s="6" t="str">
        <f aca="false">IF(I715&lt;=0,"Below 0%",IF(I715&lt;=0.05,"0-5%",IF(I715&lt;=0.1,"5-10%",IF(I715&lt;=0.2,"10-20%",IF(I715&lt;=0.4,"20-40%","Above 40%")))))</f>
        <v>Below 0%</v>
      </c>
      <c r="N715" s="6" t="str">
        <f aca="false">IF(AND(H715&gt;=Summary!$B$25,I715&gt;=Summary!$B$26,I715&lt;=Summary!$B$27,J715&gt;=Summary!$B$28,J715&lt;=Summary!$B$29,F715*J715&gt;1),"Yes","No")</f>
        <v>No</v>
      </c>
    </row>
    <row r="716" customFormat="false" ht="15" hidden="false" customHeight="false" outlineLevel="0" collapsed="false">
      <c r="A716" s="6" t="s">
        <v>148</v>
      </c>
      <c r="B716" s="45" t="n">
        <v>41678</v>
      </c>
      <c r="C716" s="6" t="s">
        <v>190</v>
      </c>
      <c r="D716" s="6" t="s">
        <v>188</v>
      </c>
      <c r="E716" s="6" t="s">
        <v>187</v>
      </c>
      <c r="F716" s="34" t="n">
        <v>0.804949045181274</v>
      </c>
      <c r="G716" s="34" t="n">
        <v>0.783509732810303</v>
      </c>
      <c r="H716" s="34" t="n">
        <v>0.0214393123709717</v>
      </c>
      <c r="I716" s="34" t="n">
        <v>0.0273631730062536</v>
      </c>
      <c r="J716" s="35" t="n">
        <v>1.3</v>
      </c>
      <c r="K716" s="6" t="n">
        <v>1</v>
      </c>
      <c r="L716" s="35" t="n">
        <v>0.3</v>
      </c>
      <c r="M716" s="6" t="str">
        <f aca="false">IF(I716&lt;=0,"Below 0%",IF(I716&lt;=0.05,"0-5%",IF(I716&lt;=0.1,"5-10%",IF(I716&lt;=0.2,"10-20%",IF(I716&lt;=0.4,"20-40%","Above 40%")))))</f>
        <v>0-5%</v>
      </c>
      <c r="N716" s="6" t="str">
        <f aca="false">IF(AND(H716&gt;=Summary!$B$25,I716&gt;=Summary!$B$26,I716&lt;=Summary!$B$27,J716&gt;=Summary!$B$28,J716&lt;=Summary!$B$29,F716*J716&gt;1),"Yes","No")</f>
        <v>No</v>
      </c>
    </row>
    <row r="717" customFormat="false" ht="15" hidden="false" customHeight="false" outlineLevel="0" collapsed="false">
      <c r="A717" s="6" t="s">
        <v>148</v>
      </c>
      <c r="B717" s="45" t="n">
        <v>41678</v>
      </c>
      <c r="C717" s="6" t="s">
        <v>190</v>
      </c>
      <c r="D717" s="6" t="s">
        <v>188</v>
      </c>
      <c r="E717" s="6" t="s">
        <v>174</v>
      </c>
      <c r="F717" s="34" t="n">
        <v>0.140405520796776</v>
      </c>
      <c r="G717" s="34" t="n">
        <v>0.152024276515432</v>
      </c>
      <c r="H717" s="34" t="n">
        <v>-0.0116187557186561</v>
      </c>
      <c r="I717" s="34" t="n">
        <v>-0.0764269759078685</v>
      </c>
      <c r="J717" s="35" t="n">
        <v>6.7</v>
      </c>
      <c r="K717" s="6" t="n">
        <v>0</v>
      </c>
      <c r="L717" s="35" t="n">
        <v>-1</v>
      </c>
      <c r="M717" s="6" t="str">
        <f aca="false">IF(I717&lt;=0,"Below 0%",IF(I717&lt;=0.05,"0-5%",IF(I717&lt;=0.1,"5-10%",IF(I717&lt;=0.2,"10-20%",IF(I717&lt;=0.4,"20-40%","Above 40%")))))</f>
        <v>Below 0%</v>
      </c>
      <c r="N717" s="6" t="str">
        <f aca="false">IF(AND(H717&gt;=Summary!$B$25,I717&gt;=Summary!$B$26,I717&lt;=Summary!$B$27,J717&gt;=Summary!$B$28,J717&lt;=Summary!$B$29,F717*J717&gt;1),"Yes","No")</f>
        <v>No</v>
      </c>
    </row>
    <row r="718" customFormat="false" ht="15" hidden="false" customHeight="false" outlineLevel="0" collapsed="false">
      <c r="A718" s="6" t="s">
        <v>148</v>
      </c>
      <c r="B718" s="45" t="n">
        <v>41678</v>
      </c>
      <c r="C718" s="6" t="s">
        <v>190</v>
      </c>
      <c r="D718" s="6" t="s">
        <v>188</v>
      </c>
      <c r="E718" s="6" t="s">
        <v>177</v>
      </c>
      <c r="F718" s="34" t="n">
        <v>0.054645486176014</v>
      </c>
      <c r="G718" s="34" t="n">
        <v>0.0644659906742654</v>
      </c>
      <c r="H718" s="34" t="n">
        <v>-0.00982050449825146</v>
      </c>
      <c r="I718" s="34" t="n">
        <v>-0.152336206975747</v>
      </c>
      <c r="J718" s="35" t="n">
        <v>15.8</v>
      </c>
      <c r="K718" s="6" t="n">
        <v>0</v>
      </c>
      <c r="L718" s="35" t="n">
        <v>-1</v>
      </c>
      <c r="M718" s="6" t="str">
        <f aca="false">IF(I718&lt;=0,"Below 0%",IF(I718&lt;=0.05,"0-5%",IF(I718&lt;=0.1,"5-10%",IF(I718&lt;=0.2,"10-20%",IF(I718&lt;=0.4,"20-40%","Above 40%")))))</f>
        <v>Below 0%</v>
      </c>
      <c r="N718" s="6" t="str">
        <f aca="false">IF(AND(H718&gt;=Summary!$B$25,I718&gt;=Summary!$B$26,I718&lt;=Summary!$B$27,J718&gt;=Summary!$B$28,J718&lt;=Summary!$B$29,F718*J718&gt;1),"Yes","No")</f>
        <v>No</v>
      </c>
    </row>
    <row r="719" customFormat="false" ht="15" hidden="false" customHeight="false" outlineLevel="0" collapsed="false">
      <c r="A719" s="6" t="s">
        <v>148</v>
      </c>
      <c r="B719" s="45" t="n">
        <v>41678</v>
      </c>
      <c r="C719" s="6" t="s">
        <v>180</v>
      </c>
      <c r="D719" s="6" t="s">
        <v>178</v>
      </c>
      <c r="E719" s="6" t="s">
        <v>187</v>
      </c>
      <c r="F719" s="34" t="n">
        <v>0.373745799064636</v>
      </c>
      <c r="G719" s="34" t="n">
        <v>0.372635672617995</v>
      </c>
      <c r="H719" s="34" t="n">
        <v>0.00111012644664088</v>
      </c>
      <c r="I719" s="34" t="n">
        <v>0.00297912016539259</v>
      </c>
      <c r="J719" s="35" t="n">
        <v>2.73</v>
      </c>
      <c r="K719" s="6" t="n">
        <v>1</v>
      </c>
      <c r="L719" s="35" t="n">
        <v>1.73</v>
      </c>
      <c r="M719" s="6" t="str">
        <f aca="false">IF(I719&lt;=0,"Below 0%",IF(I719&lt;=0.05,"0-5%",IF(I719&lt;=0.1,"5-10%",IF(I719&lt;=0.2,"10-20%",IF(I719&lt;=0.4,"20-40%","Above 40%")))))</f>
        <v>0-5%</v>
      </c>
      <c r="N719" s="6" t="str">
        <f aca="false">IF(AND(H719&gt;=Summary!$B$25,I719&gt;=Summary!$B$26,I719&lt;=Summary!$B$27,J719&gt;=Summary!$B$28,J719&lt;=Summary!$B$29,F719*J719&gt;1),"Yes","No")</f>
        <v>No</v>
      </c>
    </row>
    <row r="720" customFormat="false" ht="15" hidden="false" customHeight="false" outlineLevel="0" collapsed="false">
      <c r="A720" s="6" t="s">
        <v>148</v>
      </c>
      <c r="B720" s="45" t="n">
        <v>41678</v>
      </c>
      <c r="C720" s="6" t="s">
        <v>180</v>
      </c>
      <c r="D720" s="6" t="s">
        <v>178</v>
      </c>
      <c r="E720" s="6" t="s">
        <v>174</v>
      </c>
      <c r="F720" s="34" t="n">
        <v>0.316766768693924</v>
      </c>
      <c r="G720" s="34" t="n">
        <v>0.299204525366802</v>
      </c>
      <c r="H720" s="34" t="n">
        <v>0.0175622433271218</v>
      </c>
      <c r="I720" s="34" t="n">
        <v>0.0586964495459812</v>
      </c>
      <c r="J720" s="35" t="n">
        <v>3.4</v>
      </c>
      <c r="K720" s="6" t="n">
        <v>0</v>
      </c>
      <c r="L720" s="35" t="n">
        <v>-1</v>
      </c>
      <c r="M720" s="6" t="str">
        <f aca="false">IF(I720&lt;=0,"Below 0%",IF(I720&lt;=0.05,"0-5%",IF(I720&lt;=0.1,"5-10%",IF(I720&lt;=0.2,"10-20%",IF(I720&lt;=0.4,"20-40%","Above 40%")))))</f>
        <v>5-10%</v>
      </c>
      <c r="N720" s="6" t="str">
        <f aca="false">IF(AND(H720&gt;=Summary!$B$25,I720&gt;=Summary!$B$26,I720&lt;=Summary!$B$27,J720&gt;=Summary!$B$28,J720&lt;=Summary!$B$29,F720*J720&gt;1),"Yes","No")</f>
        <v>No</v>
      </c>
    </row>
    <row r="721" customFormat="false" ht="15" hidden="false" customHeight="false" outlineLevel="0" collapsed="false">
      <c r="A721" s="6" t="s">
        <v>148</v>
      </c>
      <c r="B721" s="45" t="n">
        <v>41678</v>
      </c>
      <c r="C721" s="6" t="s">
        <v>180</v>
      </c>
      <c r="D721" s="6" t="s">
        <v>178</v>
      </c>
      <c r="E721" s="6" t="s">
        <v>177</v>
      </c>
      <c r="F721" s="34" t="n">
        <v>0.309487462043762</v>
      </c>
      <c r="G721" s="34" t="n">
        <v>0.328159802015202</v>
      </c>
      <c r="H721" s="34" t="n">
        <v>-0.0186723399714402</v>
      </c>
      <c r="I721" s="34" t="n">
        <v>-0.0569001439444286</v>
      </c>
      <c r="J721" s="35" t="n">
        <v>3.1</v>
      </c>
      <c r="K721" s="6" t="n">
        <v>0</v>
      </c>
      <c r="L721" s="35" t="n">
        <v>-1</v>
      </c>
      <c r="M721" s="6" t="str">
        <f aca="false">IF(I721&lt;=0,"Below 0%",IF(I721&lt;=0.05,"0-5%",IF(I721&lt;=0.1,"5-10%",IF(I721&lt;=0.2,"10-20%",IF(I721&lt;=0.4,"20-40%","Above 40%")))))</f>
        <v>Below 0%</v>
      </c>
      <c r="N721" s="6" t="str">
        <f aca="false">IF(AND(H721&gt;=Summary!$B$25,I721&gt;=Summary!$B$26,I721&lt;=Summary!$B$27,J721&gt;=Summary!$B$28,J721&lt;=Summary!$B$29,F721*J721&gt;1),"Yes","No")</f>
        <v>No</v>
      </c>
    </row>
    <row r="722" customFormat="false" ht="15" hidden="false" customHeight="false" outlineLevel="0" collapsed="false">
      <c r="A722" s="6" t="s">
        <v>148</v>
      </c>
      <c r="B722" s="45" t="n">
        <v>41678</v>
      </c>
      <c r="C722" s="6" t="s">
        <v>183</v>
      </c>
      <c r="D722" s="6" t="s">
        <v>185</v>
      </c>
      <c r="E722" s="6" t="s">
        <v>187</v>
      </c>
      <c r="F722" s="34" t="n">
        <v>0.547356128692627</v>
      </c>
      <c r="G722" s="34" t="n">
        <v>0.44815380227818</v>
      </c>
      <c r="H722" s="34" t="n">
        <v>0.0992023264144475</v>
      </c>
      <c r="I722" s="34" t="n">
        <v>0.221357770279209</v>
      </c>
      <c r="J722" s="35" t="n">
        <v>2.25</v>
      </c>
      <c r="K722" s="6" t="n">
        <v>1</v>
      </c>
      <c r="L722" s="35" t="n">
        <v>1.25</v>
      </c>
      <c r="M722" s="6" t="str">
        <f aca="false">IF(I722&lt;=0,"Below 0%",IF(I722&lt;=0.05,"0-5%",IF(I722&lt;=0.1,"5-10%",IF(I722&lt;=0.2,"10-20%",IF(I722&lt;=0.4,"20-40%","Above 40%")))))</f>
        <v>20-40%</v>
      </c>
      <c r="N722" s="6" t="str">
        <f aca="false">IF(AND(H722&gt;=Summary!$B$25,I722&gt;=Summary!$B$26,I722&lt;=Summary!$B$27,J722&gt;=Summary!$B$28,J722&lt;=Summary!$B$29,F722*J722&gt;1),"Yes","No")</f>
        <v>Yes</v>
      </c>
    </row>
    <row r="723" customFormat="false" ht="15" hidden="false" customHeight="false" outlineLevel="0" collapsed="false">
      <c r="A723" s="6" t="s">
        <v>148</v>
      </c>
      <c r="B723" s="45" t="n">
        <v>41678</v>
      </c>
      <c r="C723" s="6" t="s">
        <v>183</v>
      </c>
      <c r="D723" s="6" t="s">
        <v>185</v>
      </c>
      <c r="E723" s="6" t="s">
        <v>174</v>
      </c>
      <c r="F723" s="34" t="n">
        <v>0.262000530958176</v>
      </c>
      <c r="G723" s="34" t="n">
        <v>0.272525960844839</v>
      </c>
      <c r="H723" s="34" t="n">
        <v>-0.0105254298866632</v>
      </c>
      <c r="I723" s="34" t="n">
        <v>-0.038621751315119</v>
      </c>
      <c r="J723" s="35" t="n">
        <v>3.7</v>
      </c>
      <c r="K723" s="6" t="n">
        <v>0</v>
      </c>
      <c r="L723" s="35" t="n">
        <v>-1</v>
      </c>
      <c r="M723" s="6" t="str">
        <f aca="false">IF(I723&lt;=0,"Below 0%",IF(I723&lt;=0.05,"0-5%",IF(I723&lt;=0.1,"5-10%",IF(I723&lt;=0.2,"10-20%",IF(I723&lt;=0.4,"20-40%","Above 40%")))))</f>
        <v>Below 0%</v>
      </c>
      <c r="N723" s="6" t="str">
        <f aca="false">IF(AND(H723&gt;=Summary!$B$25,I723&gt;=Summary!$B$26,I723&lt;=Summary!$B$27,J723&gt;=Summary!$B$28,J723&lt;=Summary!$B$29,F723*J723&gt;1),"Yes","No")</f>
        <v>No</v>
      </c>
    </row>
    <row r="724" customFormat="false" ht="15" hidden="false" customHeight="false" outlineLevel="0" collapsed="false">
      <c r="A724" s="6" t="s">
        <v>148</v>
      </c>
      <c r="B724" s="45" t="n">
        <v>41678</v>
      </c>
      <c r="C724" s="6" t="s">
        <v>183</v>
      </c>
      <c r="D724" s="6" t="s">
        <v>185</v>
      </c>
      <c r="E724" s="6" t="s">
        <v>177</v>
      </c>
      <c r="F724" s="34" t="n">
        <v>0.190643325448036</v>
      </c>
      <c r="G724" s="34" t="n">
        <v>0.279320236876982</v>
      </c>
      <c r="H724" s="34" t="n">
        <v>-0.0886769114289455</v>
      </c>
      <c r="I724" s="34" t="n">
        <v>-0.317473994796878</v>
      </c>
      <c r="J724" s="35" t="n">
        <v>3.61</v>
      </c>
      <c r="K724" s="6" t="n">
        <v>0</v>
      </c>
      <c r="L724" s="35" t="n">
        <v>-1</v>
      </c>
      <c r="M724" s="6" t="str">
        <f aca="false">IF(I724&lt;=0,"Below 0%",IF(I724&lt;=0.05,"0-5%",IF(I724&lt;=0.1,"5-10%",IF(I724&lt;=0.2,"10-20%",IF(I724&lt;=0.4,"20-40%","Above 40%")))))</f>
        <v>Below 0%</v>
      </c>
      <c r="N724" s="6" t="str">
        <f aca="false">IF(AND(H724&gt;=Summary!$B$25,I724&gt;=Summary!$B$26,I724&lt;=Summary!$B$27,J724&gt;=Summary!$B$28,J724&lt;=Summary!$B$29,F724*J724&gt;1),"Yes","No")</f>
        <v>No</v>
      </c>
    </row>
    <row r="725" customFormat="false" ht="15" hidden="false" customHeight="false" outlineLevel="0" collapsed="false">
      <c r="A725" s="6" t="s">
        <v>148</v>
      </c>
      <c r="B725" s="45" t="n">
        <v>41678</v>
      </c>
      <c r="C725" s="6" t="s">
        <v>172</v>
      </c>
      <c r="D725" s="6" t="s">
        <v>194</v>
      </c>
      <c r="E725" s="6" t="s">
        <v>187</v>
      </c>
      <c r="F725" s="34" t="n">
        <v>0.202970623970032</v>
      </c>
      <c r="G725" s="34" t="n">
        <v>0.100341796875</v>
      </c>
      <c r="H725" s="34" t="n">
        <v>0.102628827095032</v>
      </c>
      <c r="I725" s="34" t="n">
        <v>1.02279239849453</v>
      </c>
      <c r="J725" s="35" t="n">
        <v>10</v>
      </c>
      <c r="K725" s="6" t="n">
        <v>0</v>
      </c>
      <c r="L725" s="35" t="n">
        <v>-1</v>
      </c>
      <c r="M725" s="6" t="str">
        <f aca="false">IF(I725&lt;=0,"Below 0%",IF(I725&lt;=0.05,"0-5%",IF(I725&lt;=0.1,"5-10%",IF(I725&lt;=0.2,"10-20%",IF(I725&lt;=0.4,"20-40%","Above 40%")))))</f>
        <v>Above 40%</v>
      </c>
      <c r="N725" s="6" t="str">
        <f aca="false">IF(AND(H725&gt;=Summary!$B$25,I725&gt;=Summary!$B$26,I725&lt;=Summary!$B$27,J725&gt;=Summary!$B$28,J725&lt;=Summary!$B$29,F725*J725&gt;1),"Yes","No")</f>
        <v>No</v>
      </c>
    </row>
    <row r="726" customFormat="false" ht="15" hidden="false" customHeight="false" outlineLevel="0" collapsed="false">
      <c r="A726" s="6" t="s">
        <v>148</v>
      </c>
      <c r="B726" s="45" t="n">
        <v>41678</v>
      </c>
      <c r="C726" s="6" t="s">
        <v>172</v>
      </c>
      <c r="D726" s="6" t="s">
        <v>194</v>
      </c>
      <c r="E726" s="6" t="s">
        <v>174</v>
      </c>
      <c r="F726" s="34" t="n">
        <v>0.186714485287666</v>
      </c>
      <c r="G726" s="34" t="n">
        <v>0.167236328125</v>
      </c>
      <c r="H726" s="34" t="n">
        <v>0.0194781571626663</v>
      </c>
      <c r="I726" s="34" t="n">
        <v>0.116470849252965</v>
      </c>
      <c r="J726" s="35" t="n">
        <v>6</v>
      </c>
      <c r="K726" s="6" t="n">
        <v>1</v>
      </c>
      <c r="L726" s="35" t="n">
        <v>5</v>
      </c>
      <c r="M726" s="6" t="str">
        <f aca="false">IF(I726&lt;=0,"Below 0%",IF(I726&lt;=0.05,"0-5%",IF(I726&lt;=0.1,"5-10%",IF(I726&lt;=0.2,"10-20%",IF(I726&lt;=0.4,"20-40%","Above 40%")))))</f>
        <v>10-20%</v>
      </c>
      <c r="N726" s="6" t="str">
        <f aca="false">IF(AND(H726&gt;=Summary!$B$25,I726&gt;=Summary!$B$26,I726&lt;=Summary!$B$27,J726&gt;=Summary!$B$28,J726&lt;=Summary!$B$29,F726*J726&gt;1),"Yes","No")</f>
        <v>No</v>
      </c>
    </row>
    <row r="727" customFormat="false" ht="15" hidden="false" customHeight="false" outlineLevel="0" collapsed="false">
      <c r="A727" s="6" t="s">
        <v>148</v>
      </c>
      <c r="B727" s="45" t="n">
        <v>41678</v>
      </c>
      <c r="C727" s="6" t="s">
        <v>172</v>
      </c>
      <c r="D727" s="6" t="s">
        <v>194</v>
      </c>
      <c r="E727" s="6" t="s">
        <v>177</v>
      </c>
      <c r="F727" s="34" t="n">
        <v>0.610314846038818</v>
      </c>
      <c r="G727" s="34" t="n">
        <v>0.732421875</v>
      </c>
      <c r="H727" s="34" t="n">
        <v>-0.122107028961182</v>
      </c>
      <c r="I727" s="34" t="n">
        <v>-0.166716796875</v>
      </c>
      <c r="J727" s="35" t="n">
        <v>1.37</v>
      </c>
      <c r="K727" s="6" t="n">
        <v>0</v>
      </c>
      <c r="L727" s="35" t="n">
        <v>-1</v>
      </c>
      <c r="M727" s="6" t="str">
        <f aca="false">IF(I727&lt;=0,"Below 0%",IF(I727&lt;=0.05,"0-5%",IF(I727&lt;=0.1,"5-10%",IF(I727&lt;=0.2,"10-20%",IF(I727&lt;=0.4,"20-40%","Above 40%")))))</f>
        <v>Below 0%</v>
      </c>
      <c r="N727" s="6" t="str">
        <f aca="false">IF(AND(H727&gt;=Summary!$B$25,I727&gt;=Summary!$B$26,I727&lt;=Summary!$B$27,J727&gt;=Summary!$B$28,J727&lt;=Summary!$B$29,F727*J727&gt;1),"Yes","No")</f>
        <v>No</v>
      </c>
    </row>
    <row r="728" customFormat="false" ht="15" hidden="false" customHeight="false" outlineLevel="0" collapsed="false">
      <c r="A728" s="6" t="s">
        <v>148</v>
      </c>
      <c r="B728" s="45" t="n">
        <v>41678</v>
      </c>
      <c r="C728" s="6" t="s">
        <v>179</v>
      </c>
      <c r="D728" s="6" t="s">
        <v>192</v>
      </c>
      <c r="E728" s="6" t="s">
        <v>187</v>
      </c>
      <c r="F728" s="34" t="n">
        <v>0.621678590774536</v>
      </c>
      <c r="G728" s="34" t="n">
        <v>0.640744797371303</v>
      </c>
      <c r="H728" s="34" t="n">
        <v>-0.0190662065967673</v>
      </c>
      <c r="I728" s="34" t="n">
        <v>-0.0297563190134162</v>
      </c>
      <c r="J728" s="35" t="n">
        <v>1.6</v>
      </c>
      <c r="K728" s="6" t="n">
        <v>0</v>
      </c>
      <c r="L728" s="35" t="n">
        <v>-1</v>
      </c>
      <c r="M728" s="6" t="str">
        <f aca="false">IF(I728&lt;=0,"Below 0%",IF(I728&lt;=0.05,"0-5%",IF(I728&lt;=0.1,"5-10%",IF(I728&lt;=0.2,"10-20%",IF(I728&lt;=0.4,"20-40%","Above 40%")))))</f>
        <v>Below 0%</v>
      </c>
      <c r="N728" s="6" t="str">
        <f aca="false">IF(AND(H728&gt;=Summary!$B$25,I728&gt;=Summary!$B$26,I728&lt;=Summary!$B$27,J728&gt;=Summary!$B$28,J728&lt;=Summary!$B$29,F728*J728&gt;1),"Yes","No")</f>
        <v>No</v>
      </c>
    </row>
    <row r="729" customFormat="false" ht="15" hidden="false" customHeight="false" outlineLevel="0" collapsed="false">
      <c r="A729" s="6" t="s">
        <v>148</v>
      </c>
      <c r="B729" s="45" t="n">
        <v>41678</v>
      </c>
      <c r="C729" s="6" t="s">
        <v>179</v>
      </c>
      <c r="D729" s="6" t="s">
        <v>192</v>
      </c>
      <c r="E729" s="6" t="s">
        <v>174</v>
      </c>
      <c r="F729" s="34" t="n">
        <v>0.216770395636559</v>
      </c>
      <c r="G729" s="34" t="n">
        <v>0.227820372398686</v>
      </c>
      <c r="H729" s="34" t="n">
        <v>-0.0110499767621271</v>
      </c>
      <c r="I729" s="34" t="n">
        <v>-0.0485030229991444</v>
      </c>
      <c r="J729" s="35" t="n">
        <v>4.5</v>
      </c>
      <c r="K729" s="6" t="n">
        <v>1</v>
      </c>
      <c r="L729" s="35" t="n">
        <v>3.5</v>
      </c>
      <c r="M729" s="6" t="str">
        <f aca="false">IF(I729&lt;=0,"Below 0%",IF(I729&lt;=0.05,"0-5%",IF(I729&lt;=0.1,"5-10%",IF(I729&lt;=0.2,"10-20%",IF(I729&lt;=0.4,"20-40%","Above 40%")))))</f>
        <v>Below 0%</v>
      </c>
      <c r="N729" s="6" t="str">
        <f aca="false">IF(AND(H729&gt;=Summary!$B$25,I729&gt;=Summary!$B$26,I729&lt;=Summary!$B$27,J729&gt;=Summary!$B$28,J729&lt;=Summary!$B$29,F729*J729&gt;1),"Yes","No")</f>
        <v>No</v>
      </c>
    </row>
    <row r="730" customFormat="false" ht="15" hidden="false" customHeight="false" outlineLevel="0" collapsed="false">
      <c r="A730" s="6" t="s">
        <v>148</v>
      </c>
      <c r="B730" s="45" t="n">
        <v>41678</v>
      </c>
      <c r="C730" s="6" t="s">
        <v>179</v>
      </c>
      <c r="D730" s="6" t="s">
        <v>192</v>
      </c>
      <c r="E730" s="6" t="s">
        <v>177</v>
      </c>
      <c r="F730" s="34" t="n">
        <v>0.161551028490067</v>
      </c>
      <c r="G730" s="34" t="n">
        <v>0.131434830230011</v>
      </c>
      <c r="H730" s="34" t="n">
        <v>0.0301161982600555</v>
      </c>
      <c r="I730" s="34" t="n">
        <v>0.229134075095256</v>
      </c>
      <c r="J730" s="35" t="n">
        <v>7.8</v>
      </c>
      <c r="K730" s="6" t="n">
        <v>0</v>
      </c>
      <c r="L730" s="35" t="n">
        <v>-1</v>
      </c>
      <c r="M730" s="6" t="str">
        <f aca="false">IF(I730&lt;=0,"Below 0%",IF(I730&lt;=0.05,"0-5%",IF(I730&lt;=0.1,"5-10%",IF(I730&lt;=0.2,"10-20%",IF(I730&lt;=0.4,"20-40%","Above 40%")))))</f>
        <v>20-40%</v>
      </c>
      <c r="N730" s="6" t="str">
        <f aca="false">IF(AND(H730&gt;=Summary!$B$25,I730&gt;=Summary!$B$26,I730&lt;=Summary!$B$27,J730&gt;=Summary!$B$28,J730&lt;=Summary!$B$29,F730*J730&gt;1),"Yes","No")</f>
        <v>No</v>
      </c>
    </row>
    <row r="731" customFormat="false" ht="15" hidden="false" customHeight="false" outlineLevel="0" collapsed="false">
      <c r="A731" s="6" t="s">
        <v>148</v>
      </c>
      <c r="B731" s="45" t="n">
        <v>41678</v>
      </c>
      <c r="C731" s="6" t="s">
        <v>191</v>
      </c>
      <c r="D731" s="6" t="s">
        <v>186</v>
      </c>
      <c r="E731" s="6" t="s">
        <v>187</v>
      </c>
      <c r="F731" s="34" t="n">
        <v>0.440220803022385</v>
      </c>
      <c r="G731" s="34" t="n">
        <v>0.458142371987207</v>
      </c>
      <c r="H731" s="34" t="n">
        <v>-0.0179215689648223</v>
      </c>
      <c r="I731" s="34" t="n">
        <v>-0.0391179032122414</v>
      </c>
      <c r="J731" s="35" t="n">
        <v>2.2</v>
      </c>
      <c r="K731" s="6" t="n">
        <v>0</v>
      </c>
      <c r="L731" s="35" t="n">
        <v>-1</v>
      </c>
      <c r="M731" s="6" t="str">
        <f aca="false">IF(I731&lt;=0,"Below 0%",IF(I731&lt;=0.05,"0-5%",IF(I731&lt;=0.1,"5-10%",IF(I731&lt;=0.2,"10-20%",IF(I731&lt;=0.4,"20-40%","Above 40%")))))</f>
        <v>Below 0%</v>
      </c>
      <c r="N731" s="6" t="str">
        <f aca="false">IF(AND(H731&gt;=Summary!$B$25,I731&gt;=Summary!$B$26,I731&lt;=Summary!$B$27,J731&gt;=Summary!$B$28,J731&lt;=Summary!$B$29,F731*J731&gt;1),"Yes","No")</f>
        <v>No</v>
      </c>
    </row>
    <row r="732" customFormat="false" ht="15" hidden="false" customHeight="false" outlineLevel="0" collapsed="false">
      <c r="A732" s="6" t="s">
        <v>148</v>
      </c>
      <c r="B732" s="45" t="n">
        <v>41678</v>
      </c>
      <c r="C732" s="6" t="s">
        <v>191</v>
      </c>
      <c r="D732" s="6" t="s">
        <v>186</v>
      </c>
      <c r="E732" s="6" t="s">
        <v>174</v>
      </c>
      <c r="F732" s="34" t="n">
        <v>0.295259177684784</v>
      </c>
      <c r="G732" s="34" t="n">
        <v>0.287975205249102</v>
      </c>
      <c r="H732" s="34" t="n">
        <v>0.00728397243568246</v>
      </c>
      <c r="I732" s="34" t="n">
        <v>0.0252937485690192</v>
      </c>
      <c r="J732" s="35" t="n">
        <v>3.5</v>
      </c>
      <c r="K732" s="6" t="n">
        <v>0</v>
      </c>
      <c r="L732" s="35" t="n">
        <v>-1</v>
      </c>
      <c r="M732" s="6" t="str">
        <f aca="false">IF(I732&lt;=0,"Below 0%",IF(I732&lt;=0.05,"0-5%",IF(I732&lt;=0.1,"5-10%",IF(I732&lt;=0.2,"10-20%",IF(I732&lt;=0.4,"20-40%","Above 40%")))))</f>
        <v>0-5%</v>
      </c>
      <c r="N732" s="6" t="str">
        <f aca="false">IF(AND(H732&gt;=Summary!$B$25,I732&gt;=Summary!$B$26,I732&lt;=Summary!$B$27,J732&gt;=Summary!$B$28,J732&lt;=Summary!$B$29,F732*J732&gt;1),"Yes","No")</f>
        <v>No</v>
      </c>
    </row>
    <row r="733" customFormat="false" ht="15" hidden="false" customHeight="false" outlineLevel="0" collapsed="false">
      <c r="A733" s="6" t="s">
        <v>148</v>
      </c>
      <c r="B733" s="45" t="n">
        <v>41678</v>
      </c>
      <c r="C733" s="6" t="s">
        <v>191</v>
      </c>
      <c r="D733" s="6" t="s">
        <v>186</v>
      </c>
      <c r="E733" s="6" t="s">
        <v>177</v>
      </c>
      <c r="F733" s="34" t="n">
        <v>0.264520019292831</v>
      </c>
      <c r="G733" s="34" t="n">
        <v>0.253882422763692</v>
      </c>
      <c r="H733" s="34" t="n">
        <v>0.0106375965291399</v>
      </c>
      <c r="I733" s="34" t="n">
        <v>0.0418996967704266</v>
      </c>
      <c r="J733" s="35" t="n">
        <v>3.97</v>
      </c>
      <c r="K733" s="6" t="n">
        <v>1</v>
      </c>
      <c r="L733" s="35" t="n">
        <v>2.97</v>
      </c>
      <c r="M733" s="6" t="str">
        <f aca="false">IF(I733&lt;=0,"Below 0%",IF(I733&lt;=0.05,"0-5%",IF(I733&lt;=0.1,"5-10%",IF(I733&lt;=0.2,"10-20%",IF(I733&lt;=0.4,"20-40%","Above 40%")))))</f>
        <v>0-5%</v>
      </c>
      <c r="N733" s="6" t="str">
        <f aca="false">IF(AND(H733&gt;=Summary!$B$25,I733&gt;=Summary!$B$26,I733&lt;=Summary!$B$27,J733&gt;=Summary!$B$28,J733&lt;=Summary!$B$29,F733*J733&gt;1),"Yes","No")</f>
        <v>No</v>
      </c>
    </row>
    <row r="734" customFormat="false" ht="15" hidden="false" customHeight="false" outlineLevel="0" collapsed="false">
      <c r="A734" s="6" t="s">
        <v>148</v>
      </c>
      <c r="B734" s="45" t="n">
        <v>41678</v>
      </c>
      <c r="C734" s="6" t="s">
        <v>175</v>
      </c>
      <c r="D734" s="6" t="s">
        <v>193</v>
      </c>
      <c r="E734" s="6" t="s">
        <v>187</v>
      </c>
      <c r="F734" s="34" t="n">
        <v>0.56250536441803</v>
      </c>
      <c r="G734" s="34" t="n">
        <v>0.543364681295716</v>
      </c>
      <c r="H734" s="34" t="n">
        <v>0.019140683122314</v>
      </c>
      <c r="I734" s="34" t="n">
        <v>0.0352262187462586</v>
      </c>
      <c r="J734" s="35" t="n">
        <v>1.9</v>
      </c>
      <c r="K734" s="6" t="n">
        <v>1</v>
      </c>
      <c r="L734" s="35" t="n">
        <v>0.9</v>
      </c>
      <c r="M734" s="6" t="str">
        <f aca="false">IF(I734&lt;=0,"Below 0%",IF(I734&lt;=0.05,"0-5%",IF(I734&lt;=0.1,"5-10%",IF(I734&lt;=0.2,"10-20%",IF(I734&lt;=0.4,"20-40%","Above 40%")))))</f>
        <v>0-5%</v>
      </c>
      <c r="N734" s="6" t="str">
        <f aca="false">IF(AND(H734&gt;=Summary!$B$25,I734&gt;=Summary!$B$26,I734&lt;=Summary!$B$27,J734&gt;=Summary!$B$28,J734&lt;=Summary!$B$29,F734*J734&gt;1),"Yes","No")</f>
        <v>No</v>
      </c>
    </row>
    <row r="735" customFormat="false" ht="15" hidden="false" customHeight="false" outlineLevel="0" collapsed="false">
      <c r="A735" s="6" t="s">
        <v>148</v>
      </c>
      <c r="B735" s="45" t="n">
        <v>41678</v>
      </c>
      <c r="C735" s="6" t="s">
        <v>175</v>
      </c>
      <c r="D735" s="6" t="s">
        <v>193</v>
      </c>
      <c r="E735" s="6" t="s">
        <v>174</v>
      </c>
      <c r="F735" s="34" t="n">
        <v>0.266115546226502</v>
      </c>
      <c r="G735" s="34" t="n">
        <v>0.258098223615465</v>
      </c>
      <c r="H735" s="34" t="n">
        <v>0.00801732261103644</v>
      </c>
      <c r="I735" s="34" t="n">
        <v>0.0310630677682666</v>
      </c>
      <c r="J735" s="35" t="n">
        <v>4</v>
      </c>
      <c r="K735" s="6" t="n">
        <v>0</v>
      </c>
      <c r="L735" s="35" t="n">
        <v>-1</v>
      </c>
      <c r="M735" s="6" t="str">
        <f aca="false">IF(I735&lt;=0,"Below 0%",IF(I735&lt;=0.05,"0-5%",IF(I735&lt;=0.1,"5-10%",IF(I735&lt;=0.2,"10-20%",IF(I735&lt;=0.4,"20-40%","Above 40%")))))</f>
        <v>0-5%</v>
      </c>
      <c r="N735" s="6" t="str">
        <f aca="false">IF(AND(H735&gt;=Summary!$B$25,I735&gt;=Summary!$B$26,I735&lt;=Summary!$B$27,J735&gt;=Summary!$B$28,J735&lt;=Summary!$B$29,F735*J735&gt;1),"Yes","No")</f>
        <v>No</v>
      </c>
    </row>
    <row r="736" customFormat="false" ht="15" hidden="false" customHeight="false" outlineLevel="0" collapsed="false">
      <c r="A736" s="6" t="s">
        <v>148</v>
      </c>
      <c r="B736" s="45" t="n">
        <v>41678</v>
      </c>
      <c r="C736" s="6" t="s">
        <v>175</v>
      </c>
      <c r="D736" s="6" t="s">
        <v>193</v>
      </c>
      <c r="E736" s="6" t="s">
        <v>177</v>
      </c>
      <c r="F736" s="34" t="n">
        <v>0.171379029750824</v>
      </c>
      <c r="G736" s="34" t="n">
        <v>0.198537095088819</v>
      </c>
      <c r="H736" s="34" t="n">
        <v>-0.0271580653379953</v>
      </c>
      <c r="I736" s="34" t="n">
        <v>-0.136790886991902</v>
      </c>
      <c r="J736" s="35" t="n">
        <v>5.2</v>
      </c>
      <c r="K736" s="6" t="n">
        <v>0</v>
      </c>
      <c r="L736" s="35" t="n">
        <v>-1</v>
      </c>
      <c r="M736" s="6" t="str">
        <f aca="false">IF(I736&lt;=0,"Below 0%",IF(I736&lt;=0.05,"0-5%",IF(I736&lt;=0.1,"5-10%",IF(I736&lt;=0.2,"10-20%",IF(I736&lt;=0.4,"20-40%","Above 40%")))))</f>
        <v>Below 0%</v>
      </c>
      <c r="N736" s="6" t="str">
        <f aca="false">IF(AND(H736&gt;=Summary!$B$25,I736&gt;=Summary!$B$26,I736&lt;=Summary!$B$27,J736&gt;=Summary!$B$28,J736&lt;=Summary!$B$29,F736*J736&gt;1),"Yes","No")</f>
        <v>No</v>
      </c>
    </row>
    <row r="737" customFormat="false" ht="15" hidden="false" customHeight="false" outlineLevel="0" collapsed="false">
      <c r="A737" s="6" t="s">
        <v>148</v>
      </c>
      <c r="B737" s="45" t="n">
        <v>41679</v>
      </c>
      <c r="C737" s="6" t="s">
        <v>176</v>
      </c>
      <c r="D737" s="6" t="s">
        <v>184</v>
      </c>
      <c r="E737" s="6" t="s">
        <v>187</v>
      </c>
      <c r="F737" s="34" t="n">
        <v>0.865928947925568</v>
      </c>
      <c r="G737" s="34" t="n">
        <v>0.826039925263054</v>
      </c>
      <c r="H737" s="34" t="n">
        <v>0.0398890226625133</v>
      </c>
      <c r="I737" s="34" t="n">
        <v>0.0482894608875115</v>
      </c>
      <c r="J737" s="35" t="n">
        <v>1.22</v>
      </c>
      <c r="K737" s="6" t="n">
        <v>0</v>
      </c>
      <c r="L737" s="35" t="n">
        <v>-1</v>
      </c>
      <c r="M737" s="6" t="str">
        <f aca="false">IF(I737&lt;=0,"Below 0%",IF(I737&lt;=0.05,"0-5%",IF(I737&lt;=0.1,"5-10%",IF(I737&lt;=0.2,"10-20%",IF(I737&lt;=0.4,"20-40%","Above 40%")))))</f>
        <v>0-5%</v>
      </c>
      <c r="N737" s="6" t="str">
        <f aca="false">IF(AND(H737&gt;=Summary!$B$25,I737&gt;=Summary!$B$26,I737&lt;=Summary!$B$27,J737&gt;=Summary!$B$28,J737&lt;=Summary!$B$29,F737*J737&gt;1),"Yes","No")</f>
        <v>No</v>
      </c>
    </row>
    <row r="738" customFormat="false" ht="15" hidden="false" customHeight="false" outlineLevel="0" collapsed="false">
      <c r="A738" s="6" t="s">
        <v>148</v>
      </c>
      <c r="B738" s="45" t="n">
        <v>41679</v>
      </c>
      <c r="C738" s="6" t="s">
        <v>176</v>
      </c>
      <c r="D738" s="6" t="s">
        <v>184</v>
      </c>
      <c r="E738" s="6" t="s">
        <v>174</v>
      </c>
      <c r="F738" s="34" t="n">
        <v>0.0986290127038956</v>
      </c>
      <c r="G738" s="34" t="n">
        <v>0.125971088602616</v>
      </c>
      <c r="H738" s="34" t="n">
        <v>-0.0273420758987202</v>
      </c>
      <c r="I738" s="34" t="n">
        <v>-0.217050405787733</v>
      </c>
      <c r="J738" s="35" t="n">
        <v>8</v>
      </c>
      <c r="K738" s="6" t="n">
        <v>1</v>
      </c>
      <c r="L738" s="35" t="n">
        <v>7</v>
      </c>
      <c r="M738" s="6" t="str">
        <f aca="false">IF(I738&lt;=0,"Below 0%",IF(I738&lt;=0.05,"0-5%",IF(I738&lt;=0.1,"5-10%",IF(I738&lt;=0.2,"10-20%",IF(I738&lt;=0.4,"20-40%","Above 40%")))))</f>
        <v>Below 0%</v>
      </c>
      <c r="N738" s="6" t="str">
        <f aca="false">IF(AND(H738&gt;=Summary!$B$25,I738&gt;=Summary!$B$26,I738&lt;=Summary!$B$27,J738&gt;=Summary!$B$28,J738&lt;=Summary!$B$29,F738*J738&gt;1),"Yes","No")</f>
        <v>No</v>
      </c>
    </row>
    <row r="739" customFormat="false" ht="15" hidden="false" customHeight="false" outlineLevel="0" collapsed="false">
      <c r="A739" s="6" t="s">
        <v>148</v>
      </c>
      <c r="B739" s="45" t="n">
        <v>41679</v>
      </c>
      <c r="C739" s="6" t="s">
        <v>176</v>
      </c>
      <c r="D739" s="6" t="s">
        <v>184</v>
      </c>
      <c r="E739" s="6" t="s">
        <v>177</v>
      </c>
      <c r="F739" s="34" t="n">
        <v>0.0354420728981495</v>
      </c>
      <c r="G739" s="34" t="n">
        <v>0.0479889861343298</v>
      </c>
      <c r="H739" s="34" t="n">
        <v>-0.0125469132361803</v>
      </c>
      <c r="I739" s="34" t="n">
        <v>-0.261454017825241</v>
      </c>
      <c r="J739" s="35" t="n">
        <v>21</v>
      </c>
      <c r="K739" s="6" t="n">
        <v>0</v>
      </c>
      <c r="L739" s="35" t="n">
        <v>-1</v>
      </c>
      <c r="M739" s="6" t="str">
        <f aca="false">IF(I739&lt;=0,"Below 0%",IF(I739&lt;=0.05,"0-5%",IF(I739&lt;=0.1,"5-10%",IF(I739&lt;=0.2,"10-20%",IF(I739&lt;=0.4,"20-40%","Above 40%")))))</f>
        <v>Below 0%</v>
      </c>
      <c r="N739" s="6" t="str">
        <f aca="false">IF(AND(H739&gt;=Summary!$B$25,I739&gt;=Summary!$B$26,I739&lt;=Summary!$B$27,J739&gt;=Summary!$B$28,J739&lt;=Summary!$B$29,F739*J739&gt;1),"Yes","No")</f>
        <v>No</v>
      </c>
    </row>
    <row r="740" customFormat="false" ht="15" hidden="false" customHeight="false" outlineLevel="0" collapsed="false">
      <c r="A740" s="6" t="s">
        <v>148</v>
      </c>
      <c r="B740" s="45" t="n">
        <v>41679</v>
      </c>
      <c r="C740" s="6" t="s">
        <v>181</v>
      </c>
      <c r="D740" s="6" t="s">
        <v>173</v>
      </c>
      <c r="E740" s="6" t="s">
        <v>187</v>
      </c>
      <c r="F740" s="34" t="n">
        <v>0.422241300344467</v>
      </c>
      <c r="G740" s="34" t="n">
        <v>0.457780987259504</v>
      </c>
      <c r="H740" s="34" t="n">
        <v>-0.0355396869150367</v>
      </c>
      <c r="I740" s="34" t="n">
        <v>-0.0776346941095004</v>
      </c>
      <c r="J740" s="35" t="n">
        <v>2.16</v>
      </c>
      <c r="K740" s="6" t="n">
        <v>1</v>
      </c>
      <c r="L740" s="35" t="n">
        <v>1.16</v>
      </c>
      <c r="M740" s="6" t="str">
        <f aca="false">IF(I740&lt;=0,"Below 0%",IF(I740&lt;=0.05,"0-5%",IF(I740&lt;=0.1,"5-10%",IF(I740&lt;=0.2,"10-20%",IF(I740&lt;=0.4,"20-40%","Above 40%")))))</f>
        <v>Below 0%</v>
      </c>
      <c r="N740" s="6" t="str">
        <f aca="false">IF(AND(H740&gt;=Summary!$B$25,I740&gt;=Summary!$B$26,I740&lt;=Summary!$B$27,J740&gt;=Summary!$B$28,J740&lt;=Summary!$B$29,F740*J740&gt;1),"Yes","No")</f>
        <v>No</v>
      </c>
    </row>
    <row r="741" customFormat="false" ht="15" hidden="false" customHeight="false" outlineLevel="0" collapsed="false">
      <c r="A741" s="6" t="s">
        <v>148</v>
      </c>
      <c r="B741" s="45" t="n">
        <v>41679</v>
      </c>
      <c r="C741" s="6" t="s">
        <v>181</v>
      </c>
      <c r="D741" s="6" t="s">
        <v>173</v>
      </c>
      <c r="E741" s="6" t="s">
        <v>174</v>
      </c>
      <c r="F741" s="34" t="n">
        <v>0.293954700231552</v>
      </c>
      <c r="G741" s="34" t="n">
        <v>0.278537164079022</v>
      </c>
      <c r="H741" s="34" t="n">
        <v>0.0154175361525301</v>
      </c>
      <c r="I741" s="34" t="n">
        <v>0.0553518098868704</v>
      </c>
      <c r="J741" s="35" t="n">
        <v>3.55</v>
      </c>
      <c r="K741" s="6" t="n">
        <v>0</v>
      </c>
      <c r="L741" s="35" t="n">
        <v>-1</v>
      </c>
      <c r="M741" s="6" t="str">
        <f aca="false">IF(I741&lt;=0,"Below 0%",IF(I741&lt;=0.05,"0-5%",IF(I741&lt;=0.1,"5-10%",IF(I741&lt;=0.2,"10-20%",IF(I741&lt;=0.4,"20-40%","Above 40%")))))</f>
        <v>5-10%</v>
      </c>
      <c r="N741" s="6" t="str">
        <f aca="false">IF(AND(H741&gt;=Summary!$B$25,I741&gt;=Summary!$B$26,I741&lt;=Summary!$B$27,J741&gt;=Summary!$B$28,J741&lt;=Summary!$B$29,F741*J741&gt;1),"Yes","No")</f>
        <v>No</v>
      </c>
    </row>
    <row r="742" customFormat="false" ht="15" hidden="false" customHeight="false" outlineLevel="0" collapsed="false">
      <c r="A742" s="6" t="s">
        <v>148</v>
      </c>
      <c r="B742" s="45" t="n">
        <v>41679</v>
      </c>
      <c r="C742" s="6" t="s">
        <v>181</v>
      </c>
      <c r="D742" s="6" t="s">
        <v>173</v>
      </c>
      <c r="E742" s="6" t="s">
        <v>177</v>
      </c>
      <c r="F742" s="34" t="n">
        <v>0.283803999423981</v>
      </c>
      <c r="G742" s="34" t="n">
        <v>0.263681848661474</v>
      </c>
      <c r="H742" s="34" t="n">
        <v>0.0201221507625065</v>
      </c>
      <c r="I742" s="34" t="n">
        <v>0.0763122333397328</v>
      </c>
      <c r="J742" s="35" t="n">
        <v>3.75</v>
      </c>
      <c r="K742" s="6" t="n">
        <v>0</v>
      </c>
      <c r="L742" s="35" t="n">
        <v>-1</v>
      </c>
      <c r="M742" s="6" t="str">
        <f aca="false">IF(I742&lt;=0,"Below 0%",IF(I742&lt;=0.05,"0-5%",IF(I742&lt;=0.1,"5-10%",IF(I742&lt;=0.2,"10-20%",IF(I742&lt;=0.4,"20-40%","Above 40%")))))</f>
        <v>5-10%</v>
      </c>
      <c r="N742" s="6" t="str">
        <f aca="false">IF(AND(H742&gt;=Summary!$B$25,I742&gt;=Summary!$B$26,I742&lt;=Summary!$B$27,J742&gt;=Summary!$B$28,J742&lt;=Summary!$B$29,F742*J742&gt;1),"Yes","No")</f>
        <v>No</v>
      </c>
    </row>
    <row r="743" customFormat="false" ht="15" hidden="false" customHeight="false" outlineLevel="0" collapsed="false">
      <c r="A743" s="6" t="s">
        <v>148</v>
      </c>
      <c r="B743" s="45" t="n">
        <v>41681</v>
      </c>
      <c r="C743" s="6" t="s">
        <v>193</v>
      </c>
      <c r="D743" s="6" t="s">
        <v>182</v>
      </c>
      <c r="E743" s="6" t="s">
        <v>187</v>
      </c>
      <c r="F743" s="34" t="n">
        <v>0.444243848323822</v>
      </c>
      <c r="G743" s="34" t="n">
        <v>0.385752930568079</v>
      </c>
      <c r="H743" s="34" t="n">
        <v>0.0584909177557427</v>
      </c>
      <c r="I743" s="34" t="n">
        <v>0.151627928450488</v>
      </c>
      <c r="J743" s="35" t="n">
        <v>2.6</v>
      </c>
      <c r="K743" s="6" t="n">
        <v>0</v>
      </c>
      <c r="L743" s="35" t="n">
        <v>-1</v>
      </c>
      <c r="M743" s="6" t="str">
        <f aca="false">IF(I743&lt;=0,"Below 0%",IF(I743&lt;=0.05,"0-5%",IF(I743&lt;=0.1,"5-10%",IF(I743&lt;=0.2,"10-20%",IF(I743&lt;=0.4,"20-40%","Above 40%")))))</f>
        <v>10-20%</v>
      </c>
      <c r="N743" s="6" t="str">
        <f aca="false">IF(AND(H743&gt;=Summary!$B$25,I743&gt;=Summary!$B$26,I743&lt;=Summary!$B$27,J743&gt;=Summary!$B$28,J743&lt;=Summary!$B$29,F743*J743&gt;1),"Yes","No")</f>
        <v>Yes</v>
      </c>
    </row>
    <row r="744" customFormat="false" ht="15" hidden="false" customHeight="false" outlineLevel="0" collapsed="false">
      <c r="A744" s="6" t="s">
        <v>148</v>
      </c>
      <c r="B744" s="45" t="n">
        <v>41681</v>
      </c>
      <c r="C744" s="6" t="s">
        <v>193</v>
      </c>
      <c r="D744" s="6" t="s">
        <v>182</v>
      </c>
      <c r="E744" s="6" t="s">
        <v>174</v>
      </c>
      <c r="F744" s="34" t="n">
        <v>0.27951917052269</v>
      </c>
      <c r="G744" s="34" t="n">
        <v>0.290712353471596</v>
      </c>
      <c r="H744" s="34" t="n">
        <v>-0.0111931829489063</v>
      </c>
      <c r="I744" s="34" t="n">
        <v>-0.0385026051189114</v>
      </c>
      <c r="J744" s="35" t="n">
        <v>3.45</v>
      </c>
      <c r="K744" s="6" t="n">
        <v>1</v>
      </c>
      <c r="L744" s="35" t="n">
        <v>2.45</v>
      </c>
      <c r="M744" s="6" t="str">
        <f aca="false">IF(I744&lt;=0,"Below 0%",IF(I744&lt;=0.05,"0-5%",IF(I744&lt;=0.1,"5-10%",IF(I744&lt;=0.2,"10-20%",IF(I744&lt;=0.4,"20-40%","Above 40%")))))</f>
        <v>Below 0%</v>
      </c>
      <c r="N744" s="6" t="str">
        <f aca="false">IF(AND(H744&gt;=Summary!$B$25,I744&gt;=Summary!$B$26,I744&lt;=Summary!$B$27,J744&gt;=Summary!$B$28,J744&lt;=Summary!$B$29,F744*J744&gt;1),"Yes","No")</f>
        <v>No</v>
      </c>
    </row>
    <row r="745" customFormat="false" ht="15" hidden="false" customHeight="false" outlineLevel="0" collapsed="false">
      <c r="A745" s="6" t="s">
        <v>148</v>
      </c>
      <c r="B745" s="45" t="n">
        <v>41681</v>
      </c>
      <c r="C745" s="6" t="s">
        <v>193</v>
      </c>
      <c r="D745" s="6" t="s">
        <v>182</v>
      </c>
      <c r="E745" s="6" t="s">
        <v>177</v>
      </c>
      <c r="F745" s="34" t="n">
        <v>0.276236921548843</v>
      </c>
      <c r="G745" s="34" t="n">
        <v>0.323534715960325</v>
      </c>
      <c r="H745" s="34" t="n">
        <v>-0.0472977944114812</v>
      </c>
      <c r="I745" s="34" t="n">
        <v>-0.146190785959679</v>
      </c>
      <c r="J745" s="35" t="n">
        <v>3.1</v>
      </c>
      <c r="K745" s="6" t="n">
        <v>0</v>
      </c>
      <c r="L745" s="35" t="n">
        <v>-1</v>
      </c>
      <c r="M745" s="6" t="str">
        <f aca="false">IF(I745&lt;=0,"Below 0%",IF(I745&lt;=0.05,"0-5%",IF(I745&lt;=0.1,"5-10%",IF(I745&lt;=0.2,"10-20%",IF(I745&lt;=0.4,"20-40%","Above 40%")))))</f>
        <v>Below 0%</v>
      </c>
      <c r="N745" s="6" t="str">
        <f aca="false">IF(AND(H745&gt;=Summary!$B$25,I745&gt;=Summary!$B$26,I745&lt;=Summary!$B$27,J745&gt;=Summary!$B$28,J745&lt;=Summary!$B$29,F745*J745&gt;1),"Yes","No")</f>
        <v>No</v>
      </c>
    </row>
    <row r="746" customFormat="false" ht="15" hidden="false" customHeight="false" outlineLevel="0" collapsed="false">
      <c r="A746" s="6" t="s">
        <v>148</v>
      </c>
      <c r="B746" s="45" t="n">
        <v>41681</v>
      </c>
      <c r="C746" s="6" t="s">
        <v>186</v>
      </c>
      <c r="D746" s="6" t="s">
        <v>179</v>
      </c>
      <c r="E746" s="6" t="s">
        <v>187</v>
      </c>
      <c r="F746" s="34" t="n">
        <v>0.559542417526245</v>
      </c>
      <c r="G746" s="34" t="n">
        <v>0.329028285720644</v>
      </c>
      <c r="H746" s="34" t="n">
        <v>0.230514131805601</v>
      </c>
      <c r="I746" s="34" t="n">
        <v>0.700590623388881</v>
      </c>
      <c r="J746" s="35" t="n">
        <v>3.02</v>
      </c>
      <c r="K746" s="6" t="n">
        <v>0</v>
      </c>
      <c r="L746" s="35" t="n">
        <v>-1</v>
      </c>
      <c r="M746" s="6" t="str">
        <f aca="false">IF(I746&lt;=0,"Below 0%",IF(I746&lt;=0.05,"0-5%",IF(I746&lt;=0.1,"5-10%",IF(I746&lt;=0.2,"10-20%",IF(I746&lt;=0.4,"20-40%","Above 40%")))))</f>
        <v>Above 40%</v>
      </c>
      <c r="N746" s="6" t="str">
        <f aca="false">IF(AND(H746&gt;=Summary!$B$25,I746&gt;=Summary!$B$26,I746&lt;=Summary!$B$27,J746&gt;=Summary!$B$28,J746&lt;=Summary!$B$29,F746*J746&gt;1),"Yes","No")</f>
        <v>No</v>
      </c>
    </row>
    <row r="747" customFormat="false" ht="15" hidden="false" customHeight="false" outlineLevel="0" collapsed="false">
      <c r="A747" s="6" t="s">
        <v>148</v>
      </c>
      <c r="B747" s="45" t="n">
        <v>41681</v>
      </c>
      <c r="C747" s="6" t="s">
        <v>186</v>
      </c>
      <c r="D747" s="6" t="s">
        <v>179</v>
      </c>
      <c r="E747" s="6" t="s">
        <v>174</v>
      </c>
      <c r="F747" s="34" t="n">
        <v>0.199320212006569</v>
      </c>
      <c r="G747" s="34" t="n">
        <v>0.300201034101615</v>
      </c>
      <c r="H747" s="34" t="n">
        <v>-0.100880822095046</v>
      </c>
      <c r="I747" s="34" t="n">
        <v>-0.336044219157816</v>
      </c>
      <c r="J747" s="35" t="n">
        <v>3.31</v>
      </c>
      <c r="K747" s="6" t="n">
        <v>0</v>
      </c>
      <c r="L747" s="35" t="n">
        <v>-1</v>
      </c>
      <c r="M747" s="6" t="str">
        <f aca="false">IF(I747&lt;=0,"Below 0%",IF(I747&lt;=0.05,"0-5%",IF(I747&lt;=0.1,"5-10%",IF(I747&lt;=0.2,"10-20%",IF(I747&lt;=0.4,"20-40%","Above 40%")))))</f>
        <v>Below 0%</v>
      </c>
      <c r="N747" s="6" t="str">
        <f aca="false">IF(AND(H747&gt;=Summary!$B$25,I747&gt;=Summary!$B$26,I747&lt;=Summary!$B$27,J747&gt;=Summary!$B$28,J747&lt;=Summary!$B$29,F747*J747&gt;1),"Yes","No")</f>
        <v>No</v>
      </c>
    </row>
    <row r="748" customFormat="false" ht="15" hidden="false" customHeight="false" outlineLevel="0" collapsed="false">
      <c r="A748" s="6" t="s">
        <v>148</v>
      </c>
      <c r="B748" s="45" t="n">
        <v>41681</v>
      </c>
      <c r="C748" s="6" t="s">
        <v>186</v>
      </c>
      <c r="D748" s="6" t="s">
        <v>179</v>
      </c>
      <c r="E748" s="6" t="s">
        <v>177</v>
      </c>
      <c r="F748" s="34" t="n">
        <v>0.241137370467186</v>
      </c>
      <c r="G748" s="34" t="n">
        <v>0.370770680177741</v>
      </c>
      <c r="H748" s="34" t="n">
        <v>-0.129633309710555</v>
      </c>
      <c r="I748" s="34" t="n">
        <v>-0.349632041153877</v>
      </c>
      <c r="J748" s="35" t="n">
        <v>2.68</v>
      </c>
      <c r="K748" s="6" t="n">
        <v>1</v>
      </c>
      <c r="L748" s="35" t="n">
        <v>1.68</v>
      </c>
      <c r="M748" s="6" t="str">
        <f aca="false">IF(I748&lt;=0,"Below 0%",IF(I748&lt;=0.05,"0-5%",IF(I748&lt;=0.1,"5-10%",IF(I748&lt;=0.2,"10-20%",IF(I748&lt;=0.4,"20-40%","Above 40%")))))</f>
        <v>Below 0%</v>
      </c>
      <c r="N748" s="6" t="str">
        <f aca="false">IF(AND(H748&gt;=Summary!$B$25,I748&gt;=Summary!$B$26,I748&lt;=Summary!$B$27,J748&gt;=Summary!$B$28,J748&lt;=Summary!$B$29,F748*J748&gt;1),"Yes","No")</f>
        <v>No</v>
      </c>
    </row>
    <row r="749" customFormat="false" ht="15" hidden="false" customHeight="false" outlineLevel="0" collapsed="false">
      <c r="A749" s="6" t="s">
        <v>148</v>
      </c>
      <c r="B749" s="45" t="n">
        <v>41681</v>
      </c>
      <c r="C749" s="6" t="s">
        <v>178</v>
      </c>
      <c r="D749" s="6" t="s">
        <v>190</v>
      </c>
      <c r="E749" s="6" t="s">
        <v>187</v>
      </c>
      <c r="F749" s="34" t="n">
        <v>0.139894172549248</v>
      </c>
      <c r="G749" s="34" t="n">
        <v>0.128844555278471</v>
      </c>
      <c r="H749" s="34" t="n">
        <v>0.0110496172707773</v>
      </c>
      <c r="I749" s="34" t="n">
        <v>0.0857592875919033</v>
      </c>
      <c r="J749" s="35" t="n">
        <v>8</v>
      </c>
      <c r="K749" s="6" t="n">
        <v>0</v>
      </c>
      <c r="L749" s="35" t="n">
        <v>-1</v>
      </c>
      <c r="M749" s="6" t="str">
        <f aca="false">IF(I749&lt;=0,"Below 0%",IF(I749&lt;=0.05,"0-5%",IF(I749&lt;=0.1,"5-10%",IF(I749&lt;=0.2,"10-20%",IF(I749&lt;=0.4,"20-40%","Above 40%")))))</f>
        <v>5-10%</v>
      </c>
      <c r="N749" s="6" t="str">
        <f aca="false">IF(AND(H749&gt;=Summary!$B$25,I749&gt;=Summary!$B$26,I749&lt;=Summary!$B$27,J749&gt;=Summary!$B$28,J749&lt;=Summary!$B$29,F749*J749&gt;1),"Yes","No")</f>
        <v>No</v>
      </c>
    </row>
    <row r="750" customFormat="false" ht="15" hidden="false" customHeight="false" outlineLevel="0" collapsed="false">
      <c r="A750" s="6" t="s">
        <v>148</v>
      </c>
      <c r="B750" s="45" t="n">
        <v>41681</v>
      </c>
      <c r="C750" s="6" t="s">
        <v>178</v>
      </c>
      <c r="D750" s="6" t="s">
        <v>190</v>
      </c>
      <c r="E750" s="6" t="s">
        <v>174</v>
      </c>
      <c r="F750" s="34" t="n">
        <v>0.143863454461098</v>
      </c>
      <c r="G750" s="34" t="n">
        <v>0.206151288445553</v>
      </c>
      <c r="H750" s="34" t="n">
        <v>-0.0622878339844551</v>
      </c>
      <c r="I750" s="34" t="n">
        <v>-0.302146226948788</v>
      </c>
      <c r="J750" s="35" t="n">
        <v>5</v>
      </c>
      <c r="K750" s="6" t="n">
        <v>1</v>
      </c>
      <c r="L750" s="35" t="n">
        <v>4</v>
      </c>
      <c r="M750" s="6" t="str">
        <f aca="false">IF(I750&lt;=0,"Below 0%",IF(I750&lt;=0.05,"0-5%",IF(I750&lt;=0.1,"5-10%",IF(I750&lt;=0.2,"10-20%",IF(I750&lt;=0.4,"20-40%","Above 40%")))))</f>
        <v>Below 0%</v>
      </c>
      <c r="N750" s="6" t="str">
        <f aca="false">IF(AND(H750&gt;=Summary!$B$25,I750&gt;=Summary!$B$26,I750&lt;=Summary!$B$27,J750&gt;=Summary!$B$28,J750&lt;=Summary!$B$29,F750*J750&gt;1),"Yes","No")</f>
        <v>No</v>
      </c>
    </row>
    <row r="751" customFormat="false" ht="15" hidden="false" customHeight="false" outlineLevel="0" collapsed="false">
      <c r="A751" s="6" t="s">
        <v>148</v>
      </c>
      <c r="B751" s="45" t="n">
        <v>41681</v>
      </c>
      <c r="C751" s="6" t="s">
        <v>178</v>
      </c>
      <c r="D751" s="6" t="s">
        <v>190</v>
      </c>
      <c r="E751" s="6" t="s">
        <v>177</v>
      </c>
      <c r="F751" s="34" t="n">
        <v>0.716242372989655</v>
      </c>
      <c r="G751" s="34" t="n">
        <v>0.665004156275977</v>
      </c>
      <c r="H751" s="34" t="n">
        <v>0.0512382167136779</v>
      </c>
      <c r="I751" s="34" t="n">
        <v>0.077049468383193</v>
      </c>
      <c r="J751" s="35" t="n">
        <v>1.55</v>
      </c>
      <c r="K751" s="6" t="n">
        <v>0</v>
      </c>
      <c r="L751" s="35" t="n">
        <v>-1</v>
      </c>
      <c r="M751" s="6" t="str">
        <f aca="false">IF(I751&lt;=0,"Below 0%",IF(I751&lt;=0.05,"0-5%",IF(I751&lt;=0.1,"5-10%",IF(I751&lt;=0.2,"10-20%",IF(I751&lt;=0.4,"20-40%","Above 40%")))))</f>
        <v>5-10%</v>
      </c>
      <c r="N751" s="6" t="str">
        <f aca="false">IF(AND(H751&gt;=Summary!$B$25,I751&gt;=Summary!$B$26,I751&lt;=Summary!$B$27,J751&gt;=Summary!$B$28,J751&lt;=Summary!$B$29,F751*J751&gt;1),"Yes","No")</f>
        <v>No</v>
      </c>
    </row>
    <row r="752" customFormat="false" ht="15" hidden="false" customHeight="false" outlineLevel="0" collapsed="false">
      <c r="A752" s="6" t="s">
        <v>148</v>
      </c>
      <c r="B752" s="45" t="n">
        <v>41681</v>
      </c>
      <c r="C752" s="6" t="s">
        <v>189</v>
      </c>
      <c r="D752" s="6" t="s">
        <v>172</v>
      </c>
      <c r="E752" s="6" t="s">
        <v>187</v>
      </c>
      <c r="F752" s="34" t="n">
        <v>0.472321838140488</v>
      </c>
      <c r="G752" s="34" t="n">
        <v>0.478292718021164</v>
      </c>
      <c r="H752" s="34" t="n">
        <v>-0.00597087988067668</v>
      </c>
      <c r="I752" s="34" t="n">
        <v>-0.0124837357034829</v>
      </c>
      <c r="J752" s="35" t="n">
        <v>2.08</v>
      </c>
      <c r="K752" s="6" t="n">
        <v>1</v>
      </c>
      <c r="L752" s="35" t="n">
        <v>1.08</v>
      </c>
      <c r="M752" s="6" t="str">
        <f aca="false">IF(I752&lt;=0,"Below 0%",IF(I752&lt;=0.05,"0-5%",IF(I752&lt;=0.1,"5-10%",IF(I752&lt;=0.2,"10-20%",IF(I752&lt;=0.4,"20-40%","Above 40%")))))</f>
        <v>Below 0%</v>
      </c>
      <c r="N752" s="6" t="str">
        <f aca="false">IF(AND(H752&gt;=Summary!$B$25,I752&gt;=Summary!$B$26,I752&lt;=Summary!$B$27,J752&gt;=Summary!$B$28,J752&lt;=Summary!$B$29,F752*J752&gt;1),"Yes","No")</f>
        <v>No</v>
      </c>
    </row>
    <row r="753" customFormat="false" ht="15" hidden="false" customHeight="false" outlineLevel="0" collapsed="false">
      <c r="A753" s="6" t="s">
        <v>148</v>
      </c>
      <c r="B753" s="45" t="n">
        <v>41681</v>
      </c>
      <c r="C753" s="6" t="s">
        <v>189</v>
      </c>
      <c r="D753" s="6" t="s">
        <v>172</v>
      </c>
      <c r="E753" s="6" t="s">
        <v>174</v>
      </c>
      <c r="F753" s="34" t="n">
        <v>0.262931048870087</v>
      </c>
      <c r="G753" s="34" t="n">
        <v>0.280239113657471</v>
      </c>
      <c r="H753" s="34" t="n">
        <v>-0.0173080647873843</v>
      </c>
      <c r="I753" s="34" t="n">
        <v>-0.0617617739418757</v>
      </c>
      <c r="J753" s="35" t="n">
        <v>3.55</v>
      </c>
      <c r="K753" s="6" t="n">
        <v>0</v>
      </c>
      <c r="L753" s="35" t="n">
        <v>-1</v>
      </c>
      <c r="M753" s="6" t="str">
        <f aca="false">IF(I753&lt;=0,"Below 0%",IF(I753&lt;=0.05,"0-5%",IF(I753&lt;=0.1,"5-10%",IF(I753&lt;=0.2,"10-20%",IF(I753&lt;=0.4,"20-40%","Above 40%")))))</f>
        <v>Below 0%</v>
      </c>
      <c r="N753" s="6" t="str">
        <f aca="false">IF(AND(H753&gt;=Summary!$B$25,I753&gt;=Summary!$B$26,I753&lt;=Summary!$B$27,J753&gt;=Summary!$B$28,J753&lt;=Summary!$B$29,F753*J753&gt;1),"Yes","No")</f>
        <v>No</v>
      </c>
    </row>
    <row r="754" customFormat="false" ht="15" hidden="false" customHeight="false" outlineLevel="0" collapsed="false">
      <c r="A754" s="6" t="s">
        <v>148</v>
      </c>
      <c r="B754" s="45" t="n">
        <v>41681</v>
      </c>
      <c r="C754" s="6" t="s">
        <v>189</v>
      </c>
      <c r="D754" s="6" t="s">
        <v>172</v>
      </c>
      <c r="E754" s="6" t="s">
        <v>177</v>
      </c>
      <c r="F754" s="34" t="n">
        <v>0.264747083187103</v>
      </c>
      <c r="G754" s="34" t="n">
        <v>0.241468168321365</v>
      </c>
      <c r="H754" s="34" t="n">
        <v>0.0232789148657387</v>
      </c>
      <c r="I754" s="34" t="n">
        <v>0.0964057292833618</v>
      </c>
      <c r="J754" s="35" t="n">
        <v>4.12</v>
      </c>
      <c r="K754" s="6" t="n">
        <v>0</v>
      </c>
      <c r="L754" s="35" t="n">
        <v>-1</v>
      </c>
      <c r="M754" s="6" t="str">
        <f aca="false">IF(I754&lt;=0,"Below 0%",IF(I754&lt;=0.05,"0-5%",IF(I754&lt;=0.1,"5-10%",IF(I754&lt;=0.2,"10-20%",IF(I754&lt;=0.4,"20-40%","Above 40%")))))</f>
        <v>5-10%</v>
      </c>
      <c r="N754" s="6" t="str">
        <f aca="false">IF(AND(H754&gt;=Summary!$B$25,I754&gt;=Summary!$B$26,I754&lt;=Summary!$B$27,J754&gt;=Summary!$B$28,J754&lt;=Summary!$B$29,F754*J754&gt;1),"Yes","No")</f>
        <v>No</v>
      </c>
    </row>
    <row r="755" customFormat="false" ht="15" hidden="false" customHeight="false" outlineLevel="0" collapsed="false">
      <c r="A755" s="6" t="s">
        <v>148</v>
      </c>
      <c r="B755" s="45" t="n">
        <v>41682</v>
      </c>
      <c r="C755" s="6" t="s">
        <v>185</v>
      </c>
      <c r="D755" s="6" t="s">
        <v>176</v>
      </c>
      <c r="E755" s="6" t="s">
        <v>187</v>
      </c>
      <c r="F755" s="34" t="n">
        <v>0.554111182689667</v>
      </c>
      <c r="G755" s="34" t="n">
        <v>0.463087678789045</v>
      </c>
      <c r="H755" s="34" t="n">
        <v>0.0910235039006218</v>
      </c>
      <c r="I755" s="34" t="n">
        <v>0.196557818464625</v>
      </c>
      <c r="J755" s="35" t="n">
        <v>2.2</v>
      </c>
      <c r="K755" s="6" t="n">
        <v>0</v>
      </c>
      <c r="L755" s="35" t="n">
        <v>-1</v>
      </c>
      <c r="M755" s="6" t="str">
        <f aca="false">IF(I755&lt;=0,"Below 0%",IF(I755&lt;=0.05,"0-5%",IF(I755&lt;=0.1,"5-10%",IF(I755&lt;=0.2,"10-20%",IF(I755&lt;=0.4,"20-40%","Above 40%")))))</f>
        <v>10-20%</v>
      </c>
      <c r="N755" s="6" t="str">
        <f aca="false">IF(AND(H755&gt;=Summary!$B$25,I755&gt;=Summary!$B$26,I755&lt;=Summary!$B$27,J755&gt;=Summary!$B$28,J755&lt;=Summary!$B$29,F755*J755&gt;1),"Yes","No")</f>
        <v>Yes</v>
      </c>
    </row>
    <row r="756" customFormat="false" ht="15" hidden="false" customHeight="false" outlineLevel="0" collapsed="false">
      <c r="A756" s="6" t="s">
        <v>148</v>
      </c>
      <c r="B756" s="45" t="n">
        <v>41682</v>
      </c>
      <c r="C756" s="6" t="s">
        <v>185</v>
      </c>
      <c r="D756" s="6" t="s">
        <v>176</v>
      </c>
      <c r="E756" s="6" t="s">
        <v>174</v>
      </c>
      <c r="F756" s="34" t="n">
        <v>0.202736616134644</v>
      </c>
      <c r="G756" s="34" t="n">
        <v>0.28221409787698</v>
      </c>
      <c r="H756" s="34" t="n">
        <v>-0.0794774817423368</v>
      </c>
      <c r="I756" s="34" t="n">
        <v>-0.281621231328357</v>
      </c>
      <c r="J756" s="35" t="n">
        <v>3.61</v>
      </c>
      <c r="K756" s="6" t="n">
        <v>1</v>
      </c>
      <c r="L756" s="35" t="n">
        <v>2.61</v>
      </c>
      <c r="M756" s="6" t="str">
        <f aca="false">IF(I756&lt;=0,"Below 0%",IF(I756&lt;=0.05,"0-5%",IF(I756&lt;=0.1,"5-10%",IF(I756&lt;=0.2,"10-20%",IF(I756&lt;=0.4,"20-40%","Above 40%")))))</f>
        <v>Below 0%</v>
      </c>
      <c r="N756" s="6" t="str">
        <f aca="false">IF(AND(H756&gt;=Summary!$B$25,I756&gt;=Summary!$B$26,I756&lt;=Summary!$B$27,J756&gt;=Summary!$B$28,J756&lt;=Summary!$B$29,F756*J756&gt;1),"Yes","No")</f>
        <v>No</v>
      </c>
    </row>
    <row r="757" customFormat="false" ht="15" hidden="false" customHeight="false" outlineLevel="0" collapsed="false">
      <c r="A757" s="6" t="s">
        <v>148</v>
      </c>
      <c r="B757" s="45" t="n">
        <v>41682</v>
      </c>
      <c r="C757" s="6" t="s">
        <v>185</v>
      </c>
      <c r="D757" s="6" t="s">
        <v>176</v>
      </c>
      <c r="E757" s="6" t="s">
        <v>177</v>
      </c>
      <c r="F757" s="34" t="n">
        <v>0.243152260780335</v>
      </c>
      <c r="G757" s="34" t="n">
        <v>0.254698223333975</v>
      </c>
      <c r="H757" s="34" t="n">
        <v>-0.0115459625536403</v>
      </c>
      <c r="I757" s="34" t="n">
        <v>-0.0453319320508198</v>
      </c>
      <c r="J757" s="35" t="n">
        <v>4</v>
      </c>
      <c r="K757" s="6" t="n">
        <v>0</v>
      </c>
      <c r="L757" s="35" t="n">
        <v>-1</v>
      </c>
      <c r="M757" s="6" t="str">
        <f aca="false">IF(I757&lt;=0,"Below 0%",IF(I757&lt;=0.05,"0-5%",IF(I757&lt;=0.1,"5-10%",IF(I757&lt;=0.2,"10-20%",IF(I757&lt;=0.4,"20-40%","Above 40%")))))</f>
        <v>Below 0%</v>
      </c>
      <c r="N757" s="6" t="str">
        <f aca="false">IF(AND(H757&gt;=Summary!$B$25,I757&gt;=Summary!$B$26,I757&lt;=Summary!$B$27,J757&gt;=Summary!$B$28,J757&lt;=Summary!$B$29,F757*J757&gt;1),"Yes","No")</f>
        <v>No</v>
      </c>
    </row>
    <row r="758" customFormat="false" ht="15" hidden="false" customHeight="false" outlineLevel="0" collapsed="false">
      <c r="A758" s="6" t="s">
        <v>148</v>
      </c>
      <c r="B758" s="45" t="n">
        <v>41682</v>
      </c>
      <c r="C758" s="6" t="s">
        <v>184</v>
      </c>
      <c r="D758" s="6" t="s">
        <v>183</v>
      </c>
      <c r="E758" s="6" t="s">
        <v>187</v>
      </c>
      <c r="F758" s="34" t="n">
        <v>0.123599477112293</v>
      </c>
      <c r="G758" s="34" t="n">
        <v>0.118537582317766</v>
      </c>
      <c r="H758" s="34" t="n">
        <v>0.00506189479452775</v>
      </c>
      <c r="I758" s="34" t="n">
        <v>0.0427028685379987</v>
      </c>
      <c r="J758" s="35" t="n">
        <v>8.5</v>
      </c>
      <c r="K758" s="6" t="n">
        <v>0</v>
      </c>
      <c r="L758" s="35" t="n">
        <v>-1</v>
      </c>
      <c r="M758" s="6" t="str">
        <f aca="false">IF(I758&lt;=0,"Below 0%",IF(I758&lt;=0.05,"0-5%",IF(I758&lt;=0.1,"5-10%",IF(I758&lt;=0.2,"10-20%",IF(I758&lt;=0.4,"20-40%","Above 40%")))))</f>
        <v>0-5%</v>
      </c>
      <c r="N758" s="6" t="str">
        <f aca="false">IF(AND(H758&gt;=Summary!$B$25,I758&gt;=Summary!$B$26,I758&lt;=Summary!$B$27,J758&gt;=Summary!$B$28,J758&lt;=Summary!$B$29,F758*J758&gt;1),"Yes","No")</f>
        <v>No</v>
      </c>
    </row>
    <row r="759" customFormat="false" ht="15" hidden="false" customHeight="false" outlineLevel="0" collapsed="false">
      <c r="A759" s="6" t="s">
        <v>148</v>
      </c>
      <c r="B759" s="45" t="n">
        <v>41682</v>
      </c>
      <c r="C759" s="6" t="s">
        <v>184</v>
      </c>
      <c r="D759" s="6" t="s">
        <v>183</v>
      </c>
      <c r="E759" s="6" t="s">
        <v>174</v>
      </c>
      <c r="F759" s="34" t="n">
        <v>0.142776861786842</v>
      </c>
      <c r="G759" s="34" t="n">
        <v>0.186586935129816</v>
      </c>
      <c r="H759" s="34" t="n">
        <v>-0.0438100733429737</v>
      </c>
      <c r="I759" s="34" t="n">
        <v>-0.234797111129422</v>
      </c>
      <c r="J759" s="35" t="n">
        <v>5.4</v>
      </c>
      <c r="K759" s="6" t="n">
        <v>0</v>
      </c>
      <c r="L759" s="35" t="n">
        <v>-1</v>
      </c>
      <c r="M759" s="6" t="str">
        <f aca="false">IF(I759&lt;=0,"Below 0%",IF(I759&lt;=0.05,"0-5%",IF(I759&lt;=0.1,"5-10%",IF(I759&lt;=0.2,"10-20%",IF(I759&lt;=0.4,"20-40%","Above 40%")))))</f>
        <v>Below 0%</v>
      </c>
      <c r="N759" s="6" t="str">
        <f aca="false">IF(AND(H759&gt;=Summary!$B$25,I759&gt;=Summary!$B$26,I759&lt;=Summary!$B$27,J759&gt;=Summary!$B$28,J759&lt;=Summary!$B$29,F759*J759&gt;1),"Yes","No")</f>
        <v>No</v>
      </c>
    </row>
    <row r="760" customFormat="false" ht="15" hidden="false" customHeight="false" outlineLevel="0" collapsed="false">
      <c r="A760" s="6" t="s">
        <v>148</v>
      </c>
      <c r="B760" s="45" t="n">
        <v>41682</v>
      </c>
      <c r="C760" s="6" t="s">
        <v>184</v>
      </c>
      <c r="D760" s="6" t="s">
        <v>183</v>
      </c>
      <c r="E760" s="6" t="s">
        <v>177</v>
      </c>
      <c r="F760" s="34" t="n">
        <v>0.733623683452606</v>
      </c>
      <c r="G760" s="34" t="n">
        <v>0.694875482552419</v>
      </c>
      <c r="H760" s="34" t="n">
        <v>0.0387482009001877</v>
      </c>
      <c r="I760" s="34" t="n">
        <v>0.0557627976135491</v>
      </c>
      <c r="J760" s="35" t="n">
        <v>1.45</v>
      </c>
      <c r="K760" s="6" t="n">
        <v>1</v>
      </c>
      <c r="L760" s="35" t="n">
        <v>0.45</v>
      </c>
      <c r="M760" s="6" t="str">
        <f aca="false">IF(I760&lt;=0,"Below 0%",IF(I760&lt;=0.05,"0-5%",IF(I760&lt;=0.1,"5-10%",IF(I760&lt;=0.2,"10-20%",IF(I760&lt;=0.4,"20-40%","Above 40%")))))</f>
        <v>5-10%</v>
      </c>
      <c r="N760" s="6" t="str">
        <f aca="false">IF(AND(H760&gt;=Summary!$B$25,I760&gt;=Summary!$B$26,I760&lt;=Summary!$B$27,J760&gt;=Summary!$B$28,J760&lt;=Summary!$B$29,F760*J760&gt;1),"Yes","No")</f>
        <v>No</v>
      </c>
    </row>
    <row r="761" customFormat="false" ht="15" hidden="false" customHeight="false" outlineLevel="0" collapsed="false">
      <c r="A761" s="6" t="s">
        <v>148</v>
      </c>
      <c r="B761" s="45" t="n">
        <v>41682</v>
      </c>
      <c r="C761" s="6" t="s">
        <v>188</v>
      </c>
      <c r="D761" s="6" t="s">
        <v>181</v>
      </c>
      <c r="E761" s="6" t="s">
        <v>187</v>
      </c>
      <c r="F761" s="34" t="n">
        <v>0.460795164108276</v>
      </c>
      <c r="G761" s="34" t="n">
        <v>0.302610548748002</v>
      </c>
      <c r="H761" s="34" t="n">
        <v>0.158184615360274</v>
      </c>
      <c r="I761" s="34" t="n">
        <v>0.522733315195836</v>
      </c>
      <c r="J761" s="35" t="n">
        <v>3.3</v>
      </c>
      <c r="K761" s="6" t="n">
        <v>0</v>
      </c>
      <c r="L761" s="35" t="n">
        <v>-1</v>
      </c>
      <c r="M761" s="6" t="str">
        <f aca="false">IF(I761&lt;=0,"Below 0%",IF(I761&lt;=0.05,"0-5%",IF(I761&lt;=0.1,"5-10%",IF(I761&lt;=0.2,"10-20%",IF(I761&lt;=0.4,"20-40%","Above 40%")))))</f>
        <v>Above 40%</v>
      </c>
      <c r="N761" s="6" t="str">
        <f aca="false">IF(AND(H761&gt;=Summary!$B$25,I761&gt;=Summary!$B$26,I761&lt;=Summary!$B$27,J761&gt;=Summary!$B$28,J761&lt;=Summary!$B$29,F761*J761&gt;1),"Yes","No")</f>
        <v>No</v>
      </c>
    </row>
    <row r="762" customFormat="false" ht="15" hidden="false" customHeight="false" outlineLevel="0" collapsed="false">
      <c r="A762" s="6" t="s">
        <v>148</v>
      </c>
      <c r="B762" s="45" t="n">
        <v>41682</v>
      </c>
      <c r="C762" s="6" t="s">
        <v>188</v>
      </c>
      <c r="D762" s="6" t="s">
        <v>181</v>
      </c>
      <c r="E762" s="6" t="s">
        <v>174</v>
      </c>
      <c r="F762" s="34" t="n">
        <v>0.249303311109543</v>
      </c>
      <c r="G762" s="34" t="n">
        <v>0.281299946723495</v>
      </c>
      <c r="H762" s="34" t="n">
        <v>-0.0319966356139521</v>
      </c>
      <c r="I762" s="34" t="n">
        <v>-0.113745615620053</v>
      </c>
      <c r="J762" s="35" t="n">
        <v>3.55</v>
      </c>
      <c r="K762" s="6" t="n">
        <v>0</v>
      </c>
      <c r="L762" s="35" t="n">
        <v>-1</v>
      </c>
      <c r="M762" s="6" t="str">
        <f aca="false">IF(I762&lt;=0,"Below 0%",IF(I762&lt;=0.05,"0-5%",IF(I762&lt;=0.1,"5-10%",IF(I762&lt;=0.2,"10-20%",IF(I762&lt;=0.4,"20-40%","Above 40%")))))</f>
        <v>Below 0%</v>
      </c>
      <c r="N762" s="6" t="str">
        <f aca="false">IF(AND(H762&gt;=Summary!$B$25,I762&gt;=Summary!$B$26,I762&lt;=Summary!$B$27,J762&gt;=Summary!$B$28,J762&lt;=Summary!$B$29,F762*J762&gt;1),"Yes","No")</f>
        <v>No</v>
      </c>
    </row>
    <row r="763" customFormat="false" ht="15" hidden="false" customHeight="false" outlineLevel="0" collapsed="false">
      <c r="A763" s="6" t="s">
        <v>148</v>
      </c>
      <c r="B763" s="45" t="n">
        <v>41682</v>
      </c>
      <c r="C763" s="6" t="s">
        <v>188</v>
      </c>
      <c r="D763" s="6" t="s">
        <v>181</v>
      </c>
      <c r="E763" s="6" t="s">
        <v>177</v>
      </c>
      <c r="F763" s="34" t="n">
        <v>0.289901554584503</v>
      </c>
      <c r="G763" s="34" t="n">
        <v>0.416089504528503</v>
      </c>
      <c r="H763" s="34" t="n">
        <v>-0.126187949944</v>
      </c>
      <c r="I763" s="34" t="n">
        <v>-0.303271167791149</v>
      </c>
      <c r="J763" s="35" t="n">
        <v>2.4</v>
      </c>
      <c r="K763" s="6" t="n">
        <v>1</v>
      </c>
      <c r="L763" s="35" t="n">
        <v>1.4</v>
      </c>
      <c r="M763" s="6" t="str">
        <f aca="false">IF(I763&lt;=0,"Below 0%",IF(I763&lt;=0.05,"0-5%",IF(I763&lt;=0.1,"5-10%",IF(I763&lt;=0.2,"10-20%",IF(I763&lt;=0.4,"20-40%","Above 40%")))))</f>
        <v>Below 0%</v>
      </c>
      <c r="N763" s="6" t="str">
        <f aca="false">IF(AND(H763&gt;=Summary!$B$25,I763&gt;=Summary!$B$26,I763&lt;=Summary!$B$27,J763&gt;=Summary!$B$28,J763&lt;=Summary!$B$29,F763*J763&gt;1),"Yes","No")</f>
        <v>No</v>
      </c>
    </row>
    <row r="764" customFormat="false" ht="15" hidden="false" customHeight="false" outlineLevel="0" collapsed="false">
      <c r="A764" s="6" t="s">
        <v>148</v>
      </c>
      <c r="B764" s="45" t="n">
        <v>41682</v>
      </c>
      <c r="C764" s="6" t="s">
        <v>192</v>
      </c>
      <c r="D764" s="6" t="s">
        <v>175</v>
      </c>
      <c r="E764" s="6" t="s">
        <v>187</v>
      </c>
      <c r="F764" s="34" t="n">
        <v>0.490300327539444</v>
      </c>
      <c r="G764" s="34" t="n">
        <v>0.365939733960728</v>
      </c>
      <c r="H764" s="34" t="n">
        <v>0.124360593578716</v>
      </c>
      <c r="I764" s="34" t="n">
        <v>0.339839000899702</v>
      </c>
      <c r="J764" s="35" t="n">
        <v>2.75</v>
      </c>
      <c r="K764" s="6" t="n">
        <v>0</v>
      </c>
      <c r="L764" s="35" t="n">
        <v>-1</v>
      </c>
      <c r="M764" s="6" t="str">
        <f aca="false">IF(I764&lt;=0,"Below 0%",IF(I764&lt;=0.05,"0-5%",IF(I764&lt;=0.1,"5-10%",IF(I764&lt;=0.2,"10-20%",IF(I764&lt;=0.4,"20-40%","Above 40%")))))</f>
        <v>20-40%</v>
      </c>
      <c r="N764" s="6" t="str">
        <f aca="false">IF(AND(H764&gt;=Summary!$B$25,I764&gt;=Summary!$B$26,I764&lt;=Summary!$B$27,J764&gt;=Summary!$B$28,J764&lt;=Summary!$B$29,F764*J764&gt;1),"Yes","No")</f>
        <v>Yes</v>
      </c>
    </row>
    <row r="765" customFormat="false" ht="15" hidden="false" customHeight="false" outlineLevel="0" collapsed="false">
      <c r="A765" s="6" t="s">
        <v>148</v>
      </c>
      <c r="B765" s="45" t="n">
        <v>41682</v>
      </c>
      <c r="C765" s="6" t="s">
        <v>192</v>
      </c>
      <c r="D765" s="6" t="s">
        <v>175</v>
      </c>
      <c r="E765" s="6" t="s">
        <v>174</v>
      </c>
      <c r="F765" s="34" t="n">
        <v>0.220132395625114</v>
      </c>
      <c r="G765" s="34" t="n">
        <v>0.298615509908606</v>
      </c>
      <c r="H765" s="34" t="n">
        <v>-0.0784831142834911</v>
      </c>
      <c r="I765" s="34" t="n">
        <v>-0.262823301802079</v>
      </c>
      <c r="J765" s="35" t="n">
        <v>3.37</v>
      </c>
      <c r="K765" s="6" t="n">
        <v>1</v>
      </c>
      <c r="L765" s="35" t="n">
        <v>2.37</v>
      </c>
      <c r="M765" s="6" t="str">
        <f aca="false">IF(I765&lt;=0,"Below 0%",IF(I765&lt;=0.05,"0-5%",IF(I765&lt;=0.1,"5-10%",IF(I765&lt;=0.2,"10-20%",IF(I765&lt;=0.4,"20-40%","Above 40%")))))</f>
        <v>Below 0%</v>
      </c>
      <c r="N765" s="6" t="str">
        <f aca="false">IF(AND(H765&gt;=Summary!$B$25,I765&gt;=Summary!$B$26,I765&lt;=Summary!$B$27,J765&gt;=Summary!$B$28,J765&lt;=Summary!$B$29,F765*J765&gt;1),"Yes","No")</f>
        <v>No</v>
      </c>
    </row>
    <row r="766" customFormat="false" ht="15" hidden="false" customHeight="false" outlineLevel="0" collapsed="false">
      <c r="A766" s="6" t="s">
        <v>148</v>
      </c>
      <c r="B766" s="45" t="n">
        <v>41682</v>
      </c>
      <c r="C766" s="6" t="s">
        <v>192</v>
      </c>
      <c r="D766" s="6" t="s">
        <v>175</v>
      </c>
      <c r="E766" s="6" t="s">
        <v>177</v>
      </c>
      <c r="F766" s="34" t="n">
        <v>0.28956726193428</v>
      </c>
      <c r="G766" s="34" t="n">
        <v>0.335444756130667</v>
      </c>
      <c r="H766" s="34" t="n">
        <v>-0.0458774941963865</v>
      </c>
      <c r="I766" s="34" t="n">
        <v>-0.136766168967971</v>
      </c>
      <c r="J766" s="35" t="n">
        <v>3</v>
      </c>
      <c r="K766" s="6" t="n">
        <v>0</v>
      </c>
      <c r="L766" s="35" t="n">
        <v>-1</v>
      </c>
      <c r="M766" s="6" t="str">
        <f aca="false">IF(I766&lt;=0,"Below 0%",IF(I766&lt;=0.05,"0-5%",IF(I766&lt;=0.1,"5-10%",IF(I766&lt;=0.2,"10-20%",IF(I766&lt;=0.4,"20-40%","Above 40%")))))</f>
        <v>Below 0%</v>
      </c>
      <c r="N766" s="6" t="str">
        <f aca="false">IF(AND(H766&gt;=Summary!$B$25,I766&gt;=Summary!$B$26,I766&lt;=Summary!$B$27,J766&gt;=Summary!$B$28,J766&lt;=Summary!$B$29,F766*J766&gt;1),"Yes","No")</f>
        <v>No</v>
      </c>
    </row>
    <row r="767" customFormat="false" ht="15" hidden="false" customHeight="false" outlineLevel="0" collapsed="false">
      <c r="A767" s="6" t="s">
        <v>148</v>
      </c>
      <c r="B767" s="45" t="n">
        <v>41692</v>
      </c>
      <c r="C767" s="6" t="s">
        <v>185</v>
      </c>
      <c r="D767" s="6" t="s">
        <v>191</v>
      </c>
      <c r="E767" s="6" t="s">
        <v>187</v>
      </c>
      <c r="F767" s="34" t="n">
        <v>0.783821821212769</v>
      </c>
      <c r="G767" s="34" t="n">
        <v>0.743539985701154</v>
      </c>
      <c r="H767" s="34" t="n">
        <v>0.0402818355116145</v>
      </c>
      <c r="I767" s="34" t="n">
        <v>0.0541757488316232</v>
      </c>
      <c r="J767" s="35" t="n">
        <v>1.35</v>
      </c>
      <c r="K767" s="6" t="n">
        <v>1</v>
      </c>
      <c r="L767" s="35" t="n">
        <v>0.35</v>
      </c>
      <c r="M767" s="6" t="str">
        <f aca="false">IF(I767&lt;=0,"Below 0%",IF(I767&lt;=0.05,"0-5%",IF(I767&lt;=0.1,"5-10%",IF(I767&lt;=0.2,"10-20%",IF(I767&lt;=0.4,"20-40%","Above 40%")))))</f>
        <v>5-10%</v>
      </c>
      <c r="N767" s="6" t="str">
        <f aca="false">IF(AND(H767&gt;=Summary!$B$25,I767&gt;=Summary!$B$26,I767&lt;=Summary!$B$27,J767&gt;=Summary!$B$28,J767&lt;=Summary!$B$29,F767*J767&gt;1),"Yes","No")</f>
        <v>No</v>
      </c>
    </row>
    <row r="768" customFormat="false" ht="15" hidden="false" customHeight="false" outlineLevel="0" collapsed="false">
      <c r="A768" s="6" t="s">
        <v>148</v>
      </c>
      <c r="B768" s="45" t="n">
        <v>41692</v>
      </c>
      <c r="C768" s="6" t="s">
        <v>185</v>
      </c>
      <c r="D768" s="6" t="s">
        <v>191</v>
      </c>
      <c r="E768" s="6" t="s">
        <v>174</v>
      </c>
      <c r="F768" s="34" t="n">
        <v>0.192533269524574</v>
      </c>
      <c r="G768" s="34" t="n">
        <v>0.179246246552957</v>
      </c>
      <c r="H768" s="34" t="n">
        <v>0.0132870229716175</v>
      </c>
      <c r="I768" s="34" t="n">
        <v>0.074127203370431</v>
      </c>
      <c r="J768" s="35" t="n">
        <v>5.6</v>
      </c>
      <c r="K768" s="6" t="n">
        <v>0</v>
      </c>
      <c r="L768" s="35" t="n">
        <v>-1</v>
      </c>
      <c r="M768" s="6" t="str">
        <f aca="false">IF(I768&lt;=0,"Below 0%",IF(I768&lt;=0.05,"0-5%",IF(I768&lt;=0.1,"5-10%",IF(I768&lt;=0.2,"10-20%",IF(I768&lt;=0.4,"20-40%","Above 40%")))))</f>
        <v>5-10%</v>
      </c>
      <c r="N768" s="6" t="str">
        <f aca="false">IF(AND(H768&gt;=Summary!$B$25,I768&gt;=Summary!$B$26,I768&lt;=Summary!$B$27,J768&gt;=Summary!$B$28,J768&lt;=Summary!$B$29,F768*J768&gt;1),"Yes","No")</f>
        <v>No</v>
      </c>
    </row>
    <row r="769" customFormat="false" ht="15" hidden="false" customHeight="false" outlineLevel="0" collapsed="false">
      <c r="A769" s="6" t="s">
        <v>148</v>
      </c>
      <c r="B769" s="45" t="n">
        <v>41692</v>
      </c>
      <c r="C769" s="6" t="s">
        <v>185</v>
      </c>
      <c r="D769" s="6" t="s">
        <v>191</v>
      </c>
      <c r="E769" s="6" t="s">
        <v>177</v>
      </c>
      <c r="F769" s="34" t="n">
        <v>0.0236449129879475</v>
      </c>
      <c r="G769" s="34" t="n">
        <v>0.0772137677458891</v>
      </c>
      <c r="H769" s="34" t="n">
        <v>-0.0535688547579416</v>
      </c>
      <c r="I769" s="34" t="n">
        <v>-0.693773355734136</v>
      </c>
      <c r="J769" s="35" t="n">
        <v>13</v>
      </c>
      <c r="K769" s="6" t="n">
        <v>0</v>
      </c>
      <c r="L769" s="35" t="n">
        <v>-1</v>
      </c>
      <c r="M769" s="6" t="str">
        <f aca="false">IF(I769&lt;=0,"Below 0%",IF(I769&lt;=0.05,"0-5%",IF(I769&lt;=0.1,"5-10%",IF(I769&lt;=0.2,"10-20%",IF(I769&lt;=0.4,"20-40%","Above 40%")))))</f>
        <v>Below 0%</v>
      </c>
      <c r="N769" s="6" t="str">
        <f aca="false">IF(AND(H769&gt;=Summary!$B$25,I769&gt;=Summary!$B$26,I769&lt;=Summary!$B$27,J769&gt;=Summary!$B$28,J769&lt;=Summary!$B$29,F769*J769&gt;1),"Yes","No")</f>
        <v>No</v>
      </c>
    </row>
    <row r="770" customFormat="false" ht="15" hidden="false" customHeight="false" outlineLevel="0" collapsed="false">
      <c r="A770" s="6" t="s">
        <v>148</v>
      </c>
      <c r="B770" s="45" t="n">
        <v>41692</v>
      </c>
      <c r="C770" s="6" t="s">
        <v>193</v>
      </c>
      <c r="D770" s="6" t="s">
        <v>186</v>
      </c>
      <c r="E770" s="6" t="s">
        <v>187</v>
      </c>
      <c r="F770" s="34" t="n">
        <v>0.304030030965805</v>
      </c>
      <c r="G770" s="34" t="n">
        <v>0.356618596245344</v>
      </c>
      <c r="H770" s="34" t="n">
        <v>-0.0525885652795385</v>
      </c>
      <c r="I770" s="34" t="n">
        <v>-0.147464450348964</v>
      </c>
      <c r="J770" s="35" t="n">
        <v>2.8</v>
      </c>
      <c r="K770" s="6" t="n">
        <v>0</v>
      </c>
      <c r="L770" s="35" t="n">
        <v>-1</v>
      </c>
      <c r="M770" s="6" t="str">
        <f aca="false">IF(I770&lt;=0,"Below 0%",IF(I770&lt;=0.05,"0-5%",IF(I770&lt;=0.1,"5-10%",IF(I770&lt;=0.2,"10-20%",IF(I770&lt;=0.4,"20-40%","Above 40%")))))</f>
        <v>Below 0%</v>
      </c>
      <c r="N770" s="6" t="str">
        <f aca="false">IF(AND(H770&gt;=Summary!$B$25,I770&gt;=Summary!$B$26,I770&lt;=Summary!$B$27,J770&gt;=Summary!$B$28,J770&lt;=Summary!$B$29,F770*J770&gt;1),"Yes","No")</f>
        <v>No</v>
      </c>
    </row>
    <row r="771" customFormat="false" ht="15" hidden="false" customHeight="false" outlineLevel="0" collapsed="false">
      <c r="A771" s="6" t="s">
        <v>148</v>
      </c>
      <c r="B771" s="45" t="n">
        <v>41692</v>
      </c>
      <c r="C771" s="6" t="s">
        <v>193</v>
      </c>
      <c r="D771" s="6" t="s">
        <v>186</v>
      </c>
      <c r="E771" s="6" t="s">
        <v>174</v>
      </c>
      <c r="F771" s="34" t="n">
        <v>0.351093351840973</v>
      </c>
      <c r="G771" s="34" t="n">
        <v>0.30258547560211</v>
      </c>
      <c r="H771" s="34" t="n">
        <v>0.0485078762388632</v>
      </c>
      <c r="I771" s="34" t="n">
        <v>0.160311317462738</v>
      </c>
      <c r="J771" s="35" t="n">
        <v>3.3</v>
      </c>
      <c r="K771" s="6" t="n">
        <v>0</v>
      </c>
      <c r="L771" s="35" t="n">
        <v>-1</v>
      </c>
      <c r="M771" s="6" t="str">
        <f aca="false">IF(I771&lt;=0,"Below 0%",IF(I771&lt;=0.05,"0-5%",IF(I771&lt;=0.1,"5-10%",IF(I771&lt;=0.2,"10-20%",IF(I771&lt;=0.4,"20-40%","Above 40%")))))</f>
        <v>10-20%</v>
      </c>
      <c r="N771" s="6" t="str">
        <f aca="false">IF(AND(H771&gt;=Summary!$B$25,I771&gt;=Summary!$B$26,I771&lt;=Summary!$B$27,J771&gt;=Summary!$B$28,J771&lt;=Summary!$B$29,F771*J771&gt;1),"Yes","No")</f>
        <v>Yes</v>
      </c>
    </row>
    <row r="772" customFormat="false" ht="15" hidden="false" customHeight="false" outlineLevel="0" collapsed="false">
      <c r="A772" s="6" t="s">
        <v>148</v>
      </c>
      <c r="B772" s="45" t="n">
        <v>41692</v>
      </c>
      <c r="C772" s="6" t="s">
        <v>193</v>
      </c>
      <c r="D772" s="6" t="s">
        <v>186</v>
      </c>
      <c r="E772" s="6" t="s">
        <v>177</v>
      </c>
      <c r="F772" s="34" t="n">
        <v>0.344876617193222</v>
      </c>
      <c r="G772" s="34" t="n">
        <v>0.340795928152547</v>
      </c>
      <c r="H772" s="34" t="n">
        <v>0.00408068904067532</v>
      </c>
      <c r="I772" s="34" t="n">
        <v>0.0119739958830984</v>
      </c>
      <c r="J772" s="35" t="n">
        <v>2.93</v>
      </c>
      <c r="K772" s="6" t="n">
        <v>1</v>
      </c>
      <c r="L772" s="35" t="n">
        <v>1.93</v>
      </c>
      <c r="M772" s="6" t="str">
        <f aca="false">IF(I772&lt;=0,"Below 0%",IF(I772&lt;=0.05,"0-5%",IF(I772&lt;=0.1,"5-10%",IF(I772&lt;=0.2,"10-20%",IF(I772&lt;=0.4,"20-40%","Above 40%")))))</f>
        <v>0-5%</v>
      </c>
      <c r="N772" s="6" t="str">
        <f aca="false">IF(AND(H772&gt;=Summary!$B$25,I772&gt;=Summary!$B$26,I772&lt;=Summary!$B$27,J772&gt;=Summary!$B$28,J772&lt;=Summary!$B$29,F772*J772&gt;1),"Yes","No")</f>
        <v>No</v>
      </c>
    </row>
    <row r="773" customFormat="false" ht="15" hidden="false" customHeight="false" outlineLevel="0" collapsed="false">
      <c r="A773" s="6" t="s">
        <v>148</v>
      </c>
      <c r="B773" s="45" t="n">
        <v>41692</v>
      </c>
      <c r="C773" s="6" t="s">
        <v>190</v>
      </c>
      <c r="D773" s="6" t="s">
        <v>173</v>
      </c>
      <c r="E773" s="6" t="s">
        <v>187</v>
      </c>
      <c r="F773" s="34" t="n">
        <v>0.751376569271088</v>
      </c>
      <c r="G773" s="34" t="n">
        <v>0.614797994944518</v>
      </c>
      <c r="H773" s="34" t="n">
        <v>0.13657857432657</v>
      </c>
      <c r="I773" s="34" t="n">
        <v>0.222151951453412</v>
      </c>
      <c r="J773" s="35" t="n">
        <v>1.62</v>
      </c>
      <c r="K773" s="6" t="n">
        <v>1</v>
      </c>
      <c r="L773" s="35" t="n">
        <v>0.62</v>
      </c>
      <c r="M773" s="6" t="str">
        <f aca="false">IF(I773&lt;=0,"Below 0%",IF(I773&lt;=0.05,"0-5%",IF(I773&lt;=0.1,"5-10%",IF(I773&lt;=0.2,"10-20%",IF(I773&lt;=0.4,"20-40%","Above 40%")))))</f>
        <v>20-40%</v>
      </c>
      <c r="N773" s="6" t="str">
        <f aca="false">IF(AND(H773&gt;=Summary!$B$25,I773&gt;=Summary!$B$26,I773&lt;=Summary!$B$27,J773&gt;=Summary!$B$28,J773&lt;=Summary!$B$29,F773*J773&gt;1),"Yes","No")</f>
        <v>No</v>
      </c>
    </row>
    <row r="774" customFormat="false" ht="15" hidden="false" customHeight="false" outlineLevel="0" collapsed="false">
      <c r="A774" s="6" t="s">
        <v>148</v>
      </c>
      <c r="B774" s="45" t="n">
        <v>41692</v>
      </c>
      <c r="C774" s="6" t="s">
        <v>190</v>
      </c>
      <c r="D774" s="6" t="s">
        <v>173</v>
      </c>
      <c r="E774" s="6" t="s">
        <v>174</v>
      </c>
      <c r="F774" s="34" t="n">
        <v>0.159503489732742</v>
      </c>
      <c r="G774" s="34" t="n">
        <v>0.242920183368322</v>
      </c>
      <c r="H774" s="34" t="n">
        <v>-0.0834166936355796</v>
      </c>
      <c r="I774" s="34" t="n">
        <v>-0.343391366163679</v>
      </c>
      <c r="J774" s="35" t="n">
        <v>4.1</v>
      </c>
      <c r="K774" s="6" t="n">
        <v>0</v>
      </c>
      <c r="L774" s="35" t="n">
        <v>-1</v>
      </c>
      <c r="M774" s="6" t="str">
        <f aca="false">IF(I774&lt;=0,"Below 0%",IF(I774&lt;=0.05,"0-5%",IF(I774&lt;=0.1,"5-10%",IF(I774&lt;=0.2,"10-20%",IF(I774&lt;=0.4,"20-40%","Above 40%")))))</f>
        <v>Below 0%</v>
      </c>
      <c r="N774" s="6" t="str">
        <f aca="false">IF(AND(H774&gt;=Summary!$B$25,I774&gt;=Summary!$B$26,I774&lt;=Summary!$B$27,J774&gt;=Summary!$B$28,J774&lt;=Summary!$B$29,F774*J774&gt;1),"Yes","No")</f>
        <v>No</v>
      </c>
    </row>
    <row r="775" customFormat="false" ht="15" hidden="false" customHeight="false" outlineLevel="0" collapsed="false">
      <c r="A775" s="6" t="s">
        <v>148</v>
      </c>
      <c r="B775" s="45" t="n">
        <v>41692</v>
      </c>
      <c r="C775" s="6" t="s">
        <v>190</v>
      </c>
      <c r="D775" s="6" t="s">
        <v>173</v>
      </c>
      <c r="E775" s="6" t="s">
        <v>177</v>
      </c>
      <c r="F775" s="34" t="n">
        <v>0.0891199186444283</v>
      </c>
      <c r="G775" s="34" t="n">
        <v>0.14228182168716</v>
      </c>
      <c r="H775" s="34" t="n">
        <v>-0.0531619030427317</v>
      </c>
      <c r="I775" s="34" t="n">
        <v>-0.373638054477687</v>
      </c>
      <c r="J775" s="35" t="n">
        <v>7</v>
      </c>
      <c r="K775" s="6" t="n">
        <v>0</v>
      </c>
      <c r="L775" s="35" t="n">
        <v>-1</v>
      </c>
      <c r="M775" s="6" t="str">
        <f aca="false">IF(I775&lt;=0,"Below 0%",IF(I775&lt;=0.05,"0-5%",IF(I775&lt;=0.1,"5-10%",IF(I775&lt;=0.2,"10-20%",IF(I775&lt;=0.4,"20-40%","Above 40%")))))</f>
        <v>Below 0%</v>
      </c>
      <c r="N775" s="6" t="str">
        <f aca="false">IF(AND(H775&gt;=Summary!$B$25,I775&gt;=Summary!$B$26,I775&lt;=Summary!$B$27,J775&gt;=Summary!$B$28,J775&lt;=Summary!$B$29,F775*J775&gt;1),"Yes","No")</f>
        <v>No</v>
      </c>
    </row>
    <row r="776" customFormat="false" ht="15" hidden="false" customHeight="false" outlineLevel="0" collapsed="false">
      <c r="A776" s="6" t="s">
        <v>148</v>
      </c>
      <c r="B776" s="45" t="n">
        <v>41692</v>
      </c>
      <c r="C776" s="6" t="s">
        <v>180</v>
      </c>
      <c r="D776" s="6" t="s">
        <v>176</v>
      </c>
      <c r="E776" s="6" t="s">
        <v>187</v>
      </c>
      <c r="F776" s="34" t="n">
        <v>0.208504125475884</v>
      </c>
      <c r="G776" s="34" t="n">
        <v>0.144062049673646</v>
      </c>
      <c r="H776" s="34" t="n">
        <v>0.0644420758022377</v>
      </c>
      <c r="I776" s="34" t="n">
        <v>0.447321664159457</v>
      </c>
      <c r="J776" s="35" t="n">
        <v>7</v>
      </c>
      <c r="K776" s="6" t="n">
        <v>0</v>
      </c>
      <c r="L776" s="35" t="n">
        <v>-1</v>
      </c>
      <c r="M776" s="6" t="str">
        <f aca="false">IF(I776&lt;=0,"Below 0%",IF(I776&lt;=0.05,"0-5%",IF(I776&lt;=0.1,"5-10%",IF(I776&lt;=0.2,"10-20%",IF(I776&lt;=0.4,"20-40%","Above 40%")))))</f>
        <v>Above 40%</v>
      </c>
      <c r="N776" s="6" t="str">
        <f aca="false">IF(AND(H776&gt;=Summary!$B$25,I776&gt;=Summary!$B$26,I776&lt;=Summary!$B$27,J776&gt;=Summary!$B$28,J776&lt;=Summary!$B$29,F776*J776&gt;1),"Yes","No")</f>
        <v>No</v>
      </c>
    </row>
    <row r="777" customFormat="false" ht="15" hidden="false" customHeight="false" outlineLevel="0" collapsed="false">
      <c r="A777" s="6" t="s">
        <v>148</v>
      </c>
      <c r="B777" s="45" t="n">
        <v>41692</v>
      </c>
      <c r="C777" s="6" t="s">
        <v>180</v>
      </c>
      <c r="D777" s="6" t="s">
        <v>176</v>
      </c>
      <c r="E777" s="6" t="s">
        <v>174</v>
      </c>
      <c r="F777" s="34" t="n">
        <v>0.295557111501694</v>
      </c>
      <c r="G777" s="34" t="n">
        <v>0.244765618377554</v>
      </c>
      <c r="H777" s="34" t="n">
        <v>0.0507914931241401</v>
      </c>
      <c r="I777" s="34" t="n">
        <v>0.207510733986314</v>
      </c>
      <c r="J777" s="35" t="n">
        <v>4.12</v>
      </c>
      <c r="K777" s="6" t="n">
        <v>0</v>
      </c>
      <c r="L777" s="35" t="n">
        <v>-1</v>
      </c>
      <c r="M777" s="6" t="str">
        <f aca="false">IF(I777&lt;=0,"Below 0%",IF(I777&lt;=0.05,"0-5%",IF(I777&lt;=0.1,"5-10%",IF(I777&lt;=0.2,"10-20%",IF(I777&lt;=0.4,"20-40%","Above 40%")))))</f>
        <v>20-40%</v>
      </c>
      <c r="N777" s="6" t="str">
        <f aca="false">IF(AND(H777&gt;=Summary!$B$25,I777&gt;=Summary!$B$26,I777&lt;=Summary!$B$27,J777&gt;=Summary!$B$28,J777&lt;=Summary!$B$29,F777*J777&gt;1),"Yes","No")</f>
        <v>Yes</v>
      </c>
    </row>
    <row r="778" customFormat="false" ht="15" hidden="false" customHeight="false" outlineLevel="0" collapsed="false">
      <c r="A778" s="6" t="s">
        <v>148</v>
      </c>
      <c r="B778" s="45" t="n">
        <v>41692</v>
      </c>
      <c r="C778" s="6" t="s">
        <v>180</v>
      </c>
      <c r="D778" s="6" t="s">
        <v>176</v>
      </c>
      <c r="E778" s="6" t="s">
        <v>177</v>
      </c>
      <c r="F778" s="34" t="n">
        <v>0.495938718318939</v>
      </c>
      <c r="G778" s="34" t="n">
        <v>0.611172331948801</v>
      </c>
      <c r="H778" s="34" t="n">
        <v>-0.115233613629861</v>
      </c>
      <c r="I778" s="34" t="n">
        <v>-0.188545206656238</v>
      </c>
      <c r="J778" s="35" t="n">
        <v>1.65</v>
      </c>
      <c r="K778" s="6" t="n">
        <v>1</v>
      </c>
      <c r="L778" s="35" t="n">
        <v>0.65</v>
      </c>
      <c r="M778" s="6" t="str">
        <f aca="false">IF(I778&lt;=0,"Below 0%",IF(I778&lt;=0.05,"0-5%",IF(I778&lt;=0.1,"5-10%",IF(I778&lt;=0.2,"10-20%",IF(I778&lt;=0.4,"20-40%","Above 40%")))))</f>
        <v>Below 0%</v>
      </c>
      <c r="N778" s="6" t="str">
        <f aca="false">IF(AND(H778&gt;=Summary!$B$25,I778&gt;=Summary!$B$26,I778&lt;=Summary!$B$27,J778&gt;=Summary!$B$28,J778&lt;=Summary!$B$29,F778*J778&gt;1),"Yes","No")</f>
        <v>No</v>
      </c>
    </row>
    <row r="779" customFormat="false" ht="15" hidden="false" customHeight="false" outlineLevel="0" collapsed="false">
      <c r="A779" s="6" t="s">
        <v>148</v>
      </c>
      <c r="B779" s="45" t="n">
        <v>41692</v>
      </c>
      <c r="C779" s="6" t="s">
        <v>194</v>
      </c>
      <c r="D779" s="6" t="s">
        <v>192</v>
      </c>
      <c r="E779" s="6" t="s">
        <v>187</v>
      </c>
      <c r="F779" s="34" t="n">
        <v>0.764201402664185</v>
      </c>
      <c r="G779" s="34" t="n">
        <v>0.834773983279014</v>
      </c>
      <c r="H779" s="34" t="n">
        <v>-0.0705725806148292</v>
      </c>
      <c r="I779" s="34" t="n">
        <v>-0.0845409440500509</v>
      </c>
      <c r="J779" s="35" t="n">
        <v>1.2</v>
      </c>
      <c r="K779" s="6" t="n">
        <v>1</v>
      </c>
      <c r="L779" s="35" t="n">
        <v>0.2</v>
      </c>
      <c r="M779" s="6" t="str">
        <f aca="false">IF(I779&lt;=0,"Below 0%",IF(I779&lt;=0.05,"0-5%",IF(I779&lt;=0.1,"5-10%",IF(I779&lt;=0.2,"10-20%",IF(I779&lt;=0.4,"20-40%","Above 40%")))))</f>
        <v>Below 0%</v>
      </c>
      <c r="N779" s="6" t="str">
        <f aca="false">IF(AND(H779&gt;=Summary!$B$25,I779&gt;=Summary!$B$26,I779&lt;=Summary!$B$27,J779&gt;=Summary!$B$28,J779&lt;=Summary!$B$29,F779*J779&gt;1),"Yes","No")</f>
        <v>No</v>
      </c>
    </row>
    <row r="780" customFormat="false" ht="15" hidden="false" customHeight="false" outlineLevel="0" collapsed="false">
      <c r="A780" s="6" t="s">
        <v>148</v>
      </c>
      <c r="B780" s="45" t="n">
        <v>41692</v>
      </c>
      <c r="C780" s="6" t="s">
        <v>194</v>
      </c>
      <c r="D780" s="6" t="s">
        <v>192</v>
      </c>
      <c r="E780" s="6" t="s">
        <v>174</v>
      </c>
      <c r="F780" s="34" t="n">
        <v>0.177988916635513</v>
      </c>
      <c r="G780" s="34" t="n">
        <v>0.116480090690095</v>
      </c>
      <c r="H780" s="34" t="n">
        <v>0.0615088259454184</v>
      </c>
      <c r="I780" s="34" t="n">
        <v>0.52806299841462</v>
      </c>
      <c r="J780" s="35" t="n">
        <v>8.6</v>
      </c>
      <c r="K780" s="6" t="n">
        <v>0</v>
      </c>
      <c r="L780" s="35" t="n">
        <v>-1</v>
      </c>
      <c r="M780" s="6" t="str">
        <f aca="false">IF(I780&lt;=0,"Below 0%",IF(I780&lt;=0.05,"0-5%",IF(I780&lt;=0.1,"5-10%",IF(I780&lt;=0.2,"10-20%",IF(I780&lt;=0.4,"20-40%","Above 40%")))))</f>
        <v>Above 40%</v>
      </c>
      <c r="N780" s="6" t="str">
        <f aca="false">IF(AND(H780&gt;=Summary!$B$25,I780&gt;=Summary!$B$26,I780&lt;=Summary!$B$27,J780&gt;=Summary!$B$28,J780&lt;=Summary!$B$29,F780*J780&gt;1),"Yes","No")</f>
        <v>No</v>
      </c>
    </row>
    <row r="781" customFormat="false" ht="15" hidden="false" customHeight="false" outlineLevel="0" collapsed="false">
      <c r="A781" s="6" t="s">
        <v>148</v>
      </c>
      <c r="B781" s="45" t="n">
        <v>41692</v>
      </c>
      <c r="C781" s="6" t="s">
        <v>194</v>
      </c>
      <c r="D781" s="6" t="s">
        <v>192</v>
      </c>
      <c r="E781" s="6" t="s">
        <v>177</v>
      </c>
      <c r="F781" s="34" t="n">
        <v>0.0578096807003021</v>
      </c>
      <c r="G781" s="34" t="n">
        <v>0.0487459260308913</v>
      </c>
      <c r="H781" s="34" t="n">
        <v>0.00906375466941082</v>
      </c>
      <c r="I781" s="34" t="n">
        <v>0.185938711343117</v>
      </c>
      <c r="J781" s="35" t="n">
        <v>20.55</v>
      </c>
      <c r="K781" s="6" t="n">
        <v>0</v>
      </c>
      <c r="L781" s="35" t="n">
        <v>-1</v>
      </c>
      <c r="M781" s="6" t="str">
        <f aca="false">IF(I781&lt;=0,"Below 0%",IF(I781&lt;=0.05,"0-5%",IF(I781&lt;=0.1,"5-10%",IF(I781&lt;=0.2,"10-20%",IF(I781&lt;=0.4,"20-40%","Above 40%")))))</f>
        <v>10-20%</v>
      </c>
      <c r="N781" s="6" t="str">
        <f aca="false">IF(AND(H781&gt;=Summary!$B$25,I781&gt;=Summary!$B$26,I781&lt;=Summary!$B$27,J781&gt;=Summary!$B$28,J781&lt;=Summary!$B$29,F781*J781&gt;1),"Yes","No")</f>
        <v>No</v>
      </c>
    </row>
    <row r="782" customFormat="false" ht="15" hidden="false" customHeight="false" outlineLevel="0" collapsed="false">
      <c r="A782" s="6" t="s">
        <v>148</v>
      </c>
      <c r="B782" s="45" t="n">
        <v>41692</v>
      </c>
      <c r="C782" s="6" t="s">
        <v>178</v>
      </c>
      <c r="D782" s="6" t="s">
        <v>184</v>
      </c>
      <c r="E782" s="6" t="s">
        <v>187</v>
      </c>
      <c r="F782" s="34" t="n">
        <v>0.682083964347839</v>
      </c>
      <c r="G782" s="34" t="n">
        <v>0.546878238449358</v>
      </c>
      <c r="H782" s="34" t="n">
        <v>0.135205725898482</v>
      </c>
      <c r="I782" s="34" t="n">
        <v>0.247231863315406</v>
      </c>
      <c r="J782" s="35" t="n">
        <v>1.83</v>
      </c>
      <c r="K782" s="6" t="n">
        <v>0</v>
      </c>
      <c r="L782" s="35" t="n">
        <v>-1</v>
      </c>
      <c r="M782" s="6" t="str">
        <f aca="false">IF(I782&lt;=0,"Below 0%",IF(I782&lt;=0.05,"0-5%",IF(I782&lt;=0.1,"5-10%",IF(I782&lt;=0.2,"10-20%",IF(I782&lt;=0.4,"20-40%","Above 40%")))))</f>
        <v>20-40%</v>
      </c>
      <c r="N782" s="6" t="str">
        <f aca="false">IF(AND(H782&gt;=Summary!$B$25,I782&gt;=Summary!$B$26,I782&lt;=Summary!$B$27,J782&gt;=Summary!$B$28,J782&lt;=Summary!$B$29,F782*J782&gt;1),"Yes","No")</f>
        <v>Yes</v>
      </c>
    </row>
    <row r="783" customFormat="false" ht="15" hidden="false" customHeight="false" outlineLevel="0" collapsed="false">
      <c r="A783" s="6" t="s">
        <v>148</v>
      </c>
      <c r="B783" s="45" t="n">
        <v>41692</v>
      </c>
      <c r="C783" s="6" t="s">
        <v>178</v>
      </c>
      <c r="D783" s="6" t="s">
        <v>184</v>
      </c>
      <c r="E783" s="6" t="s">
        <v>174</v>
      </c>
      <c r="F783" s="34" t="n">
        <v>0.199986562132835</v>
      </c>
      <c r="G783" s="34" t="n">
        <v>0.253363842117044</v>
      </c>
      <c r="H783" s="34" t="n">
        <v>-0.0533772799842089</v>
      </c>
      <c r="I783" s="34" t="n">
        <v>-0.210674418015617</v>
      </c>
      <c r="J783" s="35" t="n">
        <v>3.95</v>
      </c>
      <c r="K783" s="6" t="n">
        <v>1</v>
      </c>
      <c r="L783" s="35" t="n">
        <v>2.95</v>
      </c>
      <c r="M783" s="6" t="str">
        <f aca="false">IF(I783&lt;=0,"Below 0%",IF(I783&lt;=0.05,"0-5%",IF(I783&lt;=0.1,"5-10%",IF(I783&lt;=0.2,"10-20%",IF(I783&lt;=0.4,"20-40%","Above 40%")))))</f>
        <v>Below 0%</v>
      </c>
      <c r="N783" s="6" t="str">
        <f aca="false">IF(AND(H783&gt;=Summary!$B$25,I783&gt;=Summary!$B$26,I783&lt;=Summary!$B$27,J783&gt;=Summary!$B$28,J783&lt;=Summary!$B$29,F783*J783&gt;1),"Yes","No")</f>
        <v>No</v>
      </c>
    </row>
    <row r="784" customFormat="false" ht="15" hidden="false" customHeight="false" outlineLevel="0" collapsed="false">
      <c r="A784" s="6" t="s">
        <v>148</v>
      </c>
      <c r="B784" s="45" t="n">
        <v>41692</v>
      </c>
      <c r="C784" s="6" t="s">
        <v>178</v>
      </c>
      <c r="D784" s="6" t="s">
        <v>184</v>
      </c>
      <c r="E784" s="6" t="s">
        <v>177</v>
      </c>
      <c r="F784" s="34" t="n">
        <v>0.117929495871067</v>
      </c>
      <c r="G784" s="34" t="n">
        <v>0.199757919433598</v>
      </c>
      <c r="H784" s="34" t="n">
        <v>-0.0818284235625308</v>
      </c>
      <c r="I784" s="34" t="n">
        <v>-0.409637944741068</v>
      </c>
      <c r="J784" s="35" t="n">
        <v>5.01</v>
      </c>
      <c r="K784" s="6" t="n">
        <v>0</v>
      </c>
      <c r="L784" s="35" t="n">
        <v>-1</v>
      </c>
      <c r="M784" s="6" t="str">
        <f aca="false">IF(I784&lt;=0,"Below 0%",IF(I784&lt;=0.05,"0-5%",IF(I784&lt;=0.1,"5-10%",IF(I784&lt;=0.2,"10-20%",IF(I784&lt;=0.4,"20-40%","Above 40%")))))</f>
        <v>Below 0%</v>
      </c>
      <c r="N784" s="6" t="str">
        <f aca="false">IF(AND(H784&gt;=Summary!$B$25,I784&gt;=Summary!$B$26,I784&lt;=Summary!$B$27,J784&gt;=Summary!$B$28,J784&lt;=Summary!$B$29,F784*J784&gt;1),"Yes","No")</f>
        <v>No</v>
      </c>
    </row>
    <row r="785" customFormat="false" ht="15" hidden="false" customHeight="false" outlineLevel="0" collapsed="false">
      <c r="A785" s="6" t="s">
        <v>148</v>
      </c>
      <c r="B785" s="45" t="n">
        <v>41692</v>
      </c>
      <c r="C785" s="6" t="s">
        <v>189</v>
      </c>
      <c r="D785" s="6" t="s">
        <v>179</v>
      </c>
      <c r="E785" s="6" t="s">
        <v>187</v>
      </c>
      <c r="F785" s="34" t="n">
        <v>0.462758004665375</v>
      </c>
      <c r="G785" s="34" t="n">
        <v>0.304560461872561</v>
      </c>
      <c r="H785" s="34" t="n">
        <v>0.158197542792814</v>
      </c>
      <c r="I785" s="34" t="n">
        <v>0.51942902181114</v>
      </c>
      <c r="J785" s="35" t="n">
        <v>3.31</v>
      </c>
      <c r="K785" s="6" t="n">
        <v>1</v>
      </c>
      <c r="L785" s="35" t="n">
        <v>2.31</v>
      </c>
      <c r="M785" s="6" t="str">
        <f aca="false">IF(I785&lt;=0,"Below 0%",IF(I785&lt;=0.05,"0-5%",IF(I785&lt;=0.1,"5-10%",IF(I785&lt;=0.2,"10-20%",IF(I785&lt;=0.4,"20-40%","Above 40%")))))</f>
        <v>Above 40%</v>
      </c>
      <c r="N785" s="6" t="str">
        <f aca="false">IF(AND(H785&gt;=Summary!$B$25,I785&gt;=Summary!$B$26,I785&lt;=Summary!$B$27,J785&gt;=Summary!$B$28,J785&lt;=Summary!$B$29,F785*J785&gt;1),"Yes","No")</f>
        <v>No</v>
      </c>
    </row>
    <row r="786" customFormat="false" ht="15" hidden="false" customHeight="false" outlineLevel="0" collapsed="false">
      <c r="A786" s="6" t="s">
        <v>148</v>
      </c>
      <c r="B786" s="45" t="n">
        <v>41692</v>
      </c>
      <c r="C786" s="6" t="s">
        <v>189</v>
      </c>
      <c r="D786" s="6" t="s">
        <v>179</v>
      </c>
      <c r="E786" s="6" t="s">
        <v>174</v>
      </c>
      <c r="F786" s="34" t="n">
        <v>0.374528348445892</v>
      </c>
      <c r="G786" s="34" t="n">
        <v>0.292201486608168</v>
      </c>
      <c r="H786" s="34" t="n">
        <v>0.0823268618377248</v>
      </c>
      <c r="I786" s="34" t="n">
        <v>0.281746895929118</v>
      </c>
      <c r="J786" s="35" t="n">
        <v>3.45</v>
      </c>
      <c r="K786" s="6" t="n">
        <v>0</v>
      </c>
      <c r="L786" s="35" t="n">
        <v>-1</v>
      </c>
      <c r="M786" s="6" t="str">
        <f aca="false">IF(I786&lt;=0,"Below 0%",IF(I786&lt;=0.05,"0-5%",IF(I786&lt;=0.1,"5-10%",IF(I786&lt;=0.2,"10-20%",IF(I786&lt;=0.4,"20-40%","Above 40%")))))</f>
        <v>20-40%</v>
      </c>
      <c r="N786" s="6" t="str">
        <f aca="false">IF(AND(H786&gt;=Summary!$B$25,I786&gt;=Summary!$B$26,I786&lt;=Summary!$B$27,J786&gt;=Summary!$B$28,J786&lt;=Summary!$B$29,F786*J786&gt;1),"Yes","No")</f>
        <v>Yes</v>
      </c>
    </row>
    <row r="787" customFormat="false" ht="15" hidden="false" customHeight="false" outlineLevel="0" collapsed="false">
      <c r="A787" s="6" t="s">
        <v>148</v>
      </c>
      <c r="B787" s="45" t="n">
        <v>41692</v>
      </c>
      <c r="C787" s="6" t="s">
        <v>189</v>
      </c>
      <c r="D787" s="6" t="s">
        <v>179</v>
      </c>
      <c r="E787" s="6" t="s">
        <v>177</v>
      </c>
      <c r="F787" s="34" t="n">
        <v>0.162713676691055</v>
      </c>
      <c r="G787" s="34" t="n">
        <v>0.403238051519271</v>
      </c>
      <c r="H787" s="34" t="n">
        <v>-0.240524374828216</v>
      </c>
      <c r="I787" s="34" t="n">
        <v>-0.596482335736911</v>
      </c>
      <c r="J787" s="35" t="n">
        <v>2.5</v>
      </c>
      <c r="K787" s="6" t="n">
        <v>0</v>
      </c>
      <c r="L787" s="35" t="n">
        <v>-1</v>
      </c>
      <c r="M787" s="6" t="str">
        <f aca="false">IF(I787&lt;=0,"Below 0%",IF(I787&lt;=0.05,"0-5%",IF(I787&lt;=0.1,"5-10%",IF(I787&lt;=0.2,"10-20%",IF(I787&lt;=0.4,"20-40%","Above 40%")))))</f>
        <v>Below 0%</v>
      </c>
      <c r="N787" s="6" t="str">
        <f aca="false">IF(AND(H787&gt;=Summary!$B$25,I787&gt;=Summary!$B$26,I787&lt;=Summary!$B$27,J787&gt;=Summary!$B$28,J787&lt;=Summary!$B$29,F787*J787&gt;1),"Yes","No")</f>
        <v>No</v>
      </c>
    </row>
    <row r="788" customFormat="false" ht="15" hidden="false" customHeight="false" outlineLevel="0" collapsed="false">
      <c r="A788" s="6" t="s">
        <v>148</v>
      </c>
      <c r="B788" s="45" t="n">
        <v>41693</v>
      </c>
      <c r="C788" s="6" t="s">
        <v>183</v>
      </c>
      <c r="D788" s="6" t="s">
        <v>175</v>
      </c>
      <c r="E788" s="6" t="s">
        <v>187</v>
      </c>
      <c r="F788" s="34" t="n">
        <v>0.758928298950195</v>
      </c>
      <c r="G788" s="34" t="n">
        <v>0.75741776279014</v>
      </c>
      <c r="H788" s="34" t="n">
        <v>0.00151053616005548</v>
      </c>
      <c r="I788" s="34" t="n">
        <v>0.00199432365368746</v>
      </c>
      <c r="J788" s="35" t="n">
        <v>1.31</v>
      </c>
      <c r="K788" s="6" t="n">
        <v>1</v>
      </c>
      <c r="L788" s="35" t="n">
        <v>0.31</v>
      </c>
      <c r="M788" s="6" t="str">
        <f aca="false">IF(I788&lt;=0,"Below 0%",IF(I788&lt;=0.05,"0-5%",IF(I788&lt;=0.1,"5-10%",IF(I788&lt;=0.2,"10-20%",IF(I788&lt;=0.4,"20-40%","Above 40%")))))</f>
        <v>0-5%</v>
      </c>
      <c r="N788" s="6" t="str">
        <f aca="false">IF(AND(H788&gt;=Summary!$B$25,I788&gt;=Summary!$B$26,I788&lt;=Summary!$B$27,J788&gt;=Summary!$B$28,J788&lt;=Summary!$B$29,F788*J788&gt;1),"Yes","No")</f>
        <v>No</v>
      </c>
    </row>
    <row r="789" customFormat="false" ht="15" hidden="false" customHeight="false" outlineLevel="0" collapsed="false">
      <c r="A789" s="6" t="s">
        <v>148</v>
      </c>
      <c r="B789" s="45" t="n">
        <v>41693</v>
      </c>
      <c r="C789" s="6" t="s">
        <v>183</v>
      </c>
      <c r="D789" s="6" t="s">
        <v>175</v>
      </c>
      <c r="E789" s="6" t="s">
        <v>174</v>
      </c>
      <c r="F789" s="34" t="n">
        <v>0.186150684952736</v>
      </c>
      <c r="G789" s="34" t="n">
        <v>0.160035043428239</v>
      </c>
      <c r="H789" s="34" t="n">
        <v>0.0261156415244967</v>
      </c>
      <c r="I789" s="34" t="n">
        <v>0.16318701807462</v>
      </c>
      <c r="J789" s="35" t="n">
        <v>6.2</v>
      </c>
      <c r="K789" s="6" t="n">
        <v>0</v>
      </c>
      <c r="L789" s="35" t="n">
        <v>-1</v>
      </c>
      <c r="M789" s="6" t="str">
        <f aca="false">IF(I789&lt;=0,"Below 0%",IF(I789&lt;=0.05,"0-5%",IF(I789&lt;=0.1,"5-10%",IF(I789&lt;=0.2,"10-20%",IF(I789&lt;=0.4,"20-40%","Above 40%")))))</f>
        <v>10-20%</v>
      </c>
      <c r="N789" s="6" t="str">
        <f aca="false">IF(AND(H789&gt;=Summary!$B$25,I789&gt;=Summary!$B$26,I789&lt;=Summary!$B$27,J789&gt;=Summary!$B$28,J789&lt;=Summary!$B$29,F789*J789&gt;1),"Yes","No")</f>
        <v>No</v>
      </c>
    </row>
    <row r="790" customFormat="false" ht="15" hidden="false" customHeight="false" outlineLevel="0" collapsed="false">
      <c r="A790" s="6" t="s">
        <v>148</v>
      </c>
      <c r="B790" s="45" t="n">
        <v>41693</v>
      </c>
      <c r="C790" s="6" t="s">
        <v>183</v>
      </c>
      <c r="D790" s="6" t="s">
        <v>175</v>
      </c>
      <c r="E790" s="6" t="s">
        <v>177</v>
      </c>
      <c r="F790" s="34" t="n">
        <v>0.0549210198223591</v>
      </c>
      <c r="G790" s="34" t="n">
        <v>0.0825471937816209</v>
      </c>
      <c r="H790" s="34" t="n">
        <v>-0.0276261739592618</v>
      </c>
      <c r="I790" s="34" t="n">
        <v>-0.334671267352189</v>
      </c>
      <c r="J790" s="35" t="n">
        <v>12.02</v>
      </c>
      <c r="K790" s="6" t="n">
        <v>0</v>
      </c>
      <c r="L790" s="35" t="n">
        <v>-1</v>
      </c>
      <c r="M790" s="6" t="str">
        <f aca="false">IF(I790&lt;=0,"Below 0%",IF(I790&lt;=0.05,"0-5%",IF(I790&lt;=0.1,"5-10%",IF(I790&lt;=0.2,"10-20%",IF(I790&lt;=0.4,"20-40%","Above 40%")))))</f>
        <v>Below 0%</v>
      </c>
      <c r="N790" s="6" t="str">
        <f aca="false">IF(AND(H790&gt;=Summary!$B$25,I790&gt;=Summary!$B$26,I790&lt;=Summary!$B$27,J790&gt;=Summary!$B$28,J790&lt;=Summary!$B$29,F790*J790&gt;1),"Yes","No")</f>
        <v>No</v>
      </c>
    </row>
    <row r="791" customFormat="false" ht="15" hidden="false" customHeight="false" outlineLevel="0" collapsed="false">
      <c r="A791" s="6" t="s">
        <v>148</v>
      </c>
      <c r="B791" s="45" t="n">
        <v>41693</v>
      </c>
      <c r="C791" s="6" t="s">
        <v>188</v>
      </c>
      <c r="D791" s="6" t="s">
        <v>182</v>
      </c>
      <c r="E791" s="6" t="s">
        <v>187</v>
      </c>
      <c r="F791" s="34" t="n">
        <v>0.505421221256256</v>
      </c>
      <c r="G791" s="34" t="n">
        <v>0.467298872149771</v>
      </c>
      <c r="H791" s="34" t="n">
        <v>0.0381223491064854</v>
      </c>
      <c r="I791" s="34" t="n">
        <v>0.0815802292248355</v>
      </c>
      <c r="J791" s="35" t="n">
        <v>2.15</v>
      </c>
      <c r="K791" s="6" t="n">
        <v>1</v>
      </c>
      <c r="L791" s="35" t="n">
        <v>1.15</v>
      </c>
      <c r="M791" s="6" t="str">
        <f aca="false">IF(I791&lt;=0,"Below 0%",IF(I791&lt;=0.05,"0-5%",IF(I791&lt;=0.1,"5-10%",IF(I791&lt;=0.2,"10-20%",IF(I791&lt;=0.4,"20-40%","Above 40%")))))</f>
        <v>5-10%</v>
      </c>
      <c r="N791" s="6" t="str">
        <f aca="false">IF(AND(H791&gt;=Summary!$B$25,I791&gt;=Summary!$B$26,I791&lt;=Summary!$B$27,J791&gt;=Summary!$B$28,J791&lt;=Summary!$B$29,F791*J791&gt;1),"Yes","No")</f>
        <v>No</v>
      </c>
    </row>
    <row r="792" customFormat="false" ht="15" hidden="false" customHeight="false" outlineLevel="0" collapsed="false">
      <c r="A792" s="6" t="s">
        <v>148</v>
      </c>
      <c r="B792" s="45" t="n">
        <v>41693</v>
      </c>
      <c r="C792" s="6" t="s">
        <v>188</v>
      </c>
      <c r="D792" s="6" t="s">
        <v>182</v>
      </c>
      <c r="E792" s="6" t="s">
        <v>174</v>
      </c>
      <c r="F792" s="34" t="n">
        <v>0.317843079566956</v>
      </c>
      <c r="G792" s="34" t="n">
        <v>0.287055021463431</v>
      </c>
      <c r="H792" s="34" t="n">
        <v>0.030788058103525</v>
      </c>
      <c r="I792" s="34" t="n">
        <v>0.107254901679005</v>
      </c>
      <c r="J792" s="35" t="n">
        <v>3.5</v>
      </c>
      <c r="K792" s="6" t="n">
        <v>0</v>
      </c>
      <c r="L792" s="35" t="n">
        <v>-1</v>
      </c>
      <c r="M792" s="6" t="str">
        <f aca="false">IF(I792&lt;=0,"Below 0%",IF(I792&lt;=0.05,"0-5%",IF(I792&lt;=0.1,"5-10%",IF(I792&lt;=0.2,"10-20%",IF(I792&lt;=0.4,"20-40%","Above 40%")))))</f>
        <v>10-20%</v>
      </c>
      <c r="N792" s="6" t="str">
        <f aca="false">IF(AND(H792&gt;=Summary!$B$25,I792&gt;=Summary!$B$26,I792&lt;=Summary!$B$27,J792&gt;=Summary!$B$28,J792&lt;=Summary!$B$29,F792*J792&gt;1),"Yes","No")</f>
        <v>Yes</v>
      </c>
    </row>
    <row r="793" customFormat="false" ht="15" hidden="false" customHeight="false" outlineLevel="0" collapsed="false">
      <c r="A793" s="6" t="s">
        <v>148</v>
      </c>
      <c r="B793" s="45" t="n">
        <v>41693</v>
      </c>
      <c r="C793" s="6" t="s">
        <v>188</v>
      </c>
      <c r="D793" s="6" t="s">
        <v>182</v>
      </c>
      <c r="E793" s="6" t="s">
        <v>177</v>
      </c>
      <c r="F793" s="34" t="n">
        <v>0.176735728979111</v>
      </c>
      <c r="G793" s="34" t="n">
        <v>0.245646106386799</v>
      </c>
      <c r="H793" s="34" t="n">
        <v>-0.068910377407688</v>
      </c>
      <c r="I793" s="34" t="n">
        <v>-0.28052704934464</v>
      </c>
      <c r="J793" s="35" t="n">
        <v>4.09</v>
      </c>
      <c r="K793" s="6" t="n">
        <v>0</v>
      </c>
      <c r="L793" s="35" t="n">
        <v>-1</v>
      </c>
      <c r="M793" s="6" t="str">
        <f aca="false">IF(I793&lt;=0,"Below 0%",IF(I793&lt;=0.05,"0-5%",IF(I793&lt;=0.1,"5-10%",IF(I793&lt;=0.2,"10-20%",IF(I793&lt;=0.4,"20-40%","Above 40%")))))</f>
        <v>Below 0%</v>
      </c>
      <c r="N793" s="6" t="str">
        <f aca="false">IF(AND(H793&gt;=Summary!$B$25,I793&gt;=Summary!$B$26,I793&lt;=Summary!$B$27,J793&gt;=Summary!$B$28,J793&lt;=Summary!$B$29,F793*J793&gt;1),"Yes","No")</f>
        <v>No</v>
      </c>
    </row>
    <row r="794" customFormat="false" ht="15" hidden="false" customHeight="false" outlineLevel="0" collapsed="false">
      <c r="A794" s="6" t="s">
        <v>148</v>
      </c>
      <c r="B794" s="45" t="n">
        <v>41693</v>
      </c>
      <c r="C794" s="6" t="s">
        <v>172</v>
      </c>
      <c r="D794" s="6" t="s">
        <v>181</v>
      </c>
      <c r="E794" s="6" t="s">
        <v>187</v>
      </c>
      <c r="F794" s="34" t="n">
        <v>0.231348976492882</v>
      </c>
      <c r="G794" s="34" t="n">
        <v>0.249792531120332</v>
      </c>
      <c r="H794" s="34" t="n">
        <v>-0.0184435546274502</v>
      </c>
      <c r="I794" s="34" t="n">
        <v>-0.073835492777666</v>
      </c>
      <c r="J794" s="35" t="n">
        <v>4</v>
      </c>
      <c r="K794" s="6" t="n">
        <v>1</v>
      </c>
      <c r="L794" s="35" t="n">
        <v>3</v>
      </c>
      <c r="M794" s="6" t="str">
        <f aca="false">IF(I794&lt;=0,"Below 0%",IF(I794&lt;=0.05,"0-5%",IF(I794&lt;=0.1,"5-10%",IF(I794&lt;=0.2,"10-20%",IF(I794&lt;=0.4,"20-40%","Above 40%")))))</f>
        <v>Below 0%</v>
      </c>
      <c r="N794" s="6" t="str">
        <f aca="false">IF(AND(H794&gt;=Summary!$B$25,I794&gt;=Summary!$B$26,I794&lt;=Summary!$B$27,J794&gt;=Summary!$B$28,J794&lt;=Summary!$B$29,F794*J794&gt;1),"Yes","No")</f>
        <v>No</v>
      </c>
    </row>
    <row r="795" customFormat="false" ht="15" hidden="false" customHeight="false" outlineLevel="0" collapsed="false">
      <c r="A795" s="6" t="s">
        <v>148</v>
      </c>
      <c r="B795" s="45" t="n">
        <v>41693</v>
      </c>
      <c r="C795" s="6" t="s">
        <v>172</v>
      </c>
      <c r="D795" s="6" t="s">
        <v>181</v>
      </c>
      <c r="E795" s="6" t="s">
        <v>174</v>
      </c>
      <c r="F795" s="34" t="n">
        <v>0.241188451647759</v>
      </c>
      <c r="G795" s="34" t="n">
        <v>0.285477178423237</v>
      </c>
      <c r="H795" s="34" t="n">
        <v>-0.044288726775478</v>
      </c>
      <c r="I795" s="34" t="n">
        <v>-0.155139290012939</v>
      </c>
      <c r="J795" s="35" t="n">
        <v>3.5</v>
      </c>
      <c r="K795" s="6" t="n">
        <v>0</v>
      </c>
      <c r="L795" s="35" t="n">
        <v>-1</v>
      </c>
      <c r="M795" s="6" t="str">
        <f aca="false">IF(I795&lt;=0,"Below 0%",IF(I795&lt;=0.05,"0-5%",IF(I795&lt;=0.1,"5-10%",IF(I795&lt;=0.2,"10-20%",IF(I795&lt;=0.4,"20-40%","Above 40%")))))</f>
        <v>Below 0%</v>
      </c>
      <c r="N795" s="6" t="str">
        <f aca="false">IF(AND(H795&gt;=Summary!$B$25,I795&gt;=Summary!$B$26,I795&lt;=Summary!$B$27,J795&gt;=Summary!$B$28,J795&lt;=Summary!$B$29,F795*J795&gt;1),"Yes","No")</f>
        <v>No</v>
      </c>
    </row>
    <row r="796" customFormat="false" ht="15" hidden="false" customHeight="false" outlineLevel="0" collapsed="false">
      <c r="A796" s="6" t="s">
        <v>148</v>
      </c>
      <c r="B796" s="45" t="n">
        <v>41693</v>
      </c>
      <c r="C796" s="6" t="s">
        <v>172</v>
      </c>
      <c r="D796" s="6" t="s">
        <v>181</v>
      </c>
      <c r="E796" s="6" t="s">
        <v>177</v>
      </c>
      <c r="F796" s="34" t="n">
        <v>0.527462601661682</v>
      </c>
      <c r="G796" s="34" t="n">
        <v>0.464730290456432</v>
      </c>
      <c r="H796" s="34" t="n">
        <v>0.0627323112052506</v>
      </c>
      <c r="I796" s="34" t="n">
        <v>0.134986491075584</v>
      </c>
      <c r="J796" s="35" t="n">
        <v>2.15</v>
      </c>
      <c r="K796" s="6" t="n">
        <v>0</v>
      </c>
      <c r="L796" s="35" t="n">
        <v>-1</v>
      </c>
      <c r="M796" s="6" t="str">
        <f aca="false">IF(I796&lt;=0,"Below 0%",IF(I796&lt;=0.05,"0-5%",IF(I796&lt;=0.1,"5-10%",IF(I796&lt;=0.2,"10-20%",IF(I796&lt;=0.4,"20-40%","Above 40%")))))</f>
        <v>10-20%</v>
      </c>
      <c r="N796" s="6" t="str">
        <f aca="false">IF(AND(H796&gt;=Summary!$B$25,I796&gt;=Summary!$B$26,I796&lt;=Summary!$B$27,J796&gt;=Summary!$B$28,J796&lt;=Summary!$B$29,F796*J796&gt;1),"Yes","No")</f>
        <v>Yes</v>
      </c>
    </row>
    <row r="797" customFormat="false" ht="15" hidden="false" customHeight="false" outlineLevel="0" collapsed="false">
      <c r="A797" s="6" t="s">
        <v>148</v>
      </c>
      <c r="B797" s="45" t="n">
        <v>41699</v>
      </c>
      <c r="C797" s="6" t="s">
        <v>173</v>
      </c>
      <c r="D797" s="6" t="s">
        <v>189</v>
      </c>
      <c r="E797" s="6" t="s">
        <v>187</v>
      </c>
      <c r="F797" s="34" t="n">
        <v>0.752909123897553</v>
      </c>
      <c r="G797" s="34" t="n">
        <v>0.643886734469891</v>
      </c>
      <c r="H797" s="34" t="n">
        <v>0.109022389427662</v>
      </c>
      <c r="I797" s="34" t="n">
        <v>0.169319204125892</v>
      </c>
      <c r="J797" s="35" t="n">
        <v>1.57</v>
      </c>
      <c r="K797" s="6" t="n">
        <v>1</v>
      </c>
      <c r="L797" s="35" t="n">
        <v>0.57</v>
      </c>
      <c r="M797" s="6" t="str">
        <f aca="false">IF(I797&lt;=0,"Below 0%",IF(I797&lt;=0.05,"0-5%",IF(I797&lt;=0.1,"5-10%",IF(I797&lt;=0.2,"10-20%",IF(I797&lt;=0.4,"20-40%","Above 40%")))))</f>
        <v>10-20%</v>
      </c>
      <c r="N797" s="6" t="str">
        <f aca="false">IF(AND(H797&gt;=Summary!$B$25,I797&gt;=Summary!$B$26,I797&lt;=Summary!$B$27,J797&gt;=Summary!$B$28,J797&lt;=Summary!$B$29,F797*J797&gt;1),"Yes","No")</f>
        <v>No</v>
      </c>
    </row>
    <row r="798" customFormat="false" ht="15" hidden="false" customHeight="false" outlineLevel="0" collapsed="false">
      <c r="A798" s="6" t="s">
        <v>148</v>
      </c>
      <c r="B798" s="45" t="n">
        <v>41699</v>
      </c>
      <c r="C798" s="6" t="s">
        <v>173</v>
      </c>
      <c r="D798" s="6" t="s">
        <v>189</v>
      </c>
      <c r="E798" s="6" t="s">
        <v>174</v>
      </c>
      <c r="F798" s="34" t="n">
        <v>0.145445242524147</v>
      </c>
      <c r="G798" s="34" t="n">
        <v>0.229750493890393</v>
      </c>
      <c r="H798" s="34" t="n">
        <v>-0.0843052513662459</v>
      </c>
      <c r="I798" s="34" t="n">
        <v>-0.36694263389251</v>
      </c>
      <c r="J798" s="35" t="n">
        <v>4.4</v>
      </c>
      <c r="K798" s="6" t="n">
        <v>0</v>
      </c>
      <c r="L798" s="35" t="n">
        <v>-1</v>
      </c>
      <c r="M798" s="6" t="str">
        <f aca="false">IF(I798&lt;=0,"Below 0%",IF(I798&lt;=0.05,"0-5%",IF(I798&lt;=0.1,"5-10%",IF(I798&lt;=0.2,"10-20%",IF(I798&lt;=0.4,"20-40%","Above 40%")))))</f>
        <v>Below 0%</v>
      </c>
      <c r="N798" s="6" t="str">
        <f aca="false">IF(AND(H798&gt;=Summary!$B$25,I798&gt;=Summary!$B$26,I798&lt;=Summary!$B$27,J798&gt;=Summary!$B$28,J798&lt;=Summary!$B$29,F798*J798&gt;1),"Yes","No")</f>
        <v>No</v>
      </c>
    </row>
    <row r="799" customFormat="false" ht="15" hidden="false" customHeight="false" outlineLevel="0" collapsed="false">
      <c r="A799" s="6" t="s">
        <v>148</v>
      </c>
      <c r="B799" s="45" t="n">
        <v>41699</v>
      </c>
      <c r="C799" s="6" t="s">
        <v>173</v>
      </c>
      <c r="D799" s="6" t="s">
        <v>189</v>
      </c>
      <c r="E799" s="6" t="s">
        <v>177</v>
      </c>
      <c r="F799" s="34" t="n">
        <v>0.101645588874817</v>
      </c>
      <c r="G799" s="34" t="n">
        <v>0.126362771639716</v>
      </c>
      <c r="H799" s="34" t="n">
        <v>-0.0247171827648992</v>
      </c>
      <c r="I799" s="34" t="n">
        <v>-0.195604943166113</v>
      </c>
      <c r="J799" s="35" t="n">
        <v>8</v>
      </c>
      <c r="K799" s="6" t="n">
        <v>0</v>
      </c>
      <c r="L799" s="35" t="n">
        <v>-1</v>
      </c>
      <c r="M799" s="6" t="str">
        <f aca="false">IF(I799&lt;=0,"Below 0%",IF(I799&lt;=0.05,"0-5%",IF(I799&lt;=0.1,"5-10%",IF(I799&lt;=0.2,"10-20%",IF(I799&lt;=0.4,"20-40%","Above 40%")))))</f>
        <v>Below 0%</v>
      </c>
      <c r="N799" s="6" t="str">
        <f aca="false">IF(AND(H799&gt;=Summary!$B$25,I799&gt;=Summary!$B$26,I799&lt;=Summary!$B$27,J799&gt;=Summary!$B$28,J799&lt;=Summary!$B$29,F799*J799&gt;1),"Yes","No")</f>
        <v>No</v>
      </c>
    </row>
    <row r="800" customFormat="false" ht="15" hidden="false" customHeight="false" outlineLevel="0" collapsed="false">
      <c r="A800" s="6" t="s">
        <v>148</v>
      </c>
      <c r="B800" s="45" t="n">
        <v>41699</v>
      </c>
      <c r="C800" s="6" t="s">
        <v>184</v>
      </c>
      <c r="D800" s="6" t="s">
        <v>190</v>
      </c>
      <c r="E800" s="6" t="s">
        <v>187</v>
      </c>
      <c r="F800" s="34" t="n">
        <v>0.0935706123709679</v>
      </c>
      <c r="G800" s="34" t="n">
        <v>0.12472647702407</v>
      </c>
      <c r="H800" s="34" t="n">
        <v>-0.0311558646531022</v>
      </c>
      <c r="I800" s="34" t="n">
        <v>-0.249793511341538</v>
      </c>
      <c r="J800" s="35" t="n">
        <v>8</v>
      </c>
      <c r="K800" s="6" t="n">
        <v>0</v>
      </c>
      <c r="L800" s="35" t="n">
        <v>-1</v>
      </c>
      <c r="M800" s="6" t="str">
        <f aca="false">IF(I800&lt;=0,"Below 0%",IF(I800&lt;=0.05,"0-5%",IF(I800&lt;=0.1,"5-10%",IF(I800&lt;=0.2,"10-20%",IF(I800&lt;=0.4,"20-40%","Above 40%")))))</f>
        <v>Below 0%</v>
      </c>
      <c r="N800" s="6" t="str">
        <f aca="false">IF(AND(H800&gt;=Summary!$B$25,I800&gt;=Summary!$B$26,I800&lt;=Summary!$B$27,J800&gt;=Summary!$B$28,J800&lt;=Summary!$B$29,F800*J800&gt;1),"Yes","No")</f>
        <v>No</v>
      </c>
    </row>
    <row r="801" customFormat="false" ht="15" hidden="false" customHeight="false" outlineLevel="0" collapsed="false">
      <c r="A801" s="6" t="s">
        <v>148</v>
      </c>
      <c r="B801" s="45" t="n">
        <v>41699</v>
      </c>
      <c r="C801" s="6" t="s">
        <v>184</v>
      </c>
      <c r="D801" s="6" t="s">
        <v>190</v>
      </c>
      <c r="E801" s="6" t="s">
        <v>174</v>
      </c>
      <c r="F801" s="34" t="n">
        <v>0.0863703265786171</v>
      </c>
      <c r="G801" s="34" t="n">
        <v>0.210065645514223</v>
      </c>
      <c r="H801" s="34" t="n">
        <v>-0.123695318935606</v>
      </c>
      <c r="I801" s="34" t="n">
        <v>-0.588841257849708</v>
      </c>
      <c r="J801" s="35" t="n">
        <v>4.75</v>
      </c>
      <c r="K801" s="6" t="n">
        <v>0</v>
      </c>
      <c r="L801" s="35" t="n">
        <v>-1</v>
      </c>
      <c r="M801" s="6" t="str">
        <f aca="false">IF(I801&lt;=0,"Below 0%",IF(I801&lt;=0.05,"0-5%",IF(I801&lt;=0.1,"5-10%",IF(I801&lt;=0.2,"10-20%",IF(I801&lt;=0.4,"20-40%","Above 40%")))))</f>
        <v>Below 0%</v>
      </c>
      <c r="N801" s="6" t="str">
        <f aca="false">IF(AND(H801&gt;=Summary!$B$25,I801&gt;=Summary!$B$26,I801&lt;=Summary!$B$27,J801&gt;=Summary!$B$28,J801&lt;=Summary!$B$29,F801*J801&gt;1),"Yes","No")</f>
        <v>No</v>
      </c>
    </row>
    <row r="802" customFormat="false" ht="15" hidden="false" customHeight="false" outlineLevel="0" collapsed="false">
      <c r="A802" s="6" t="s">
        <v>148</v>
      </c>
      <c r="B802" s="45" t="n">
        <v>41699</v>
      </c>
      <c r="C802" s="6" t="s">
        <v>184</v>
      </c>
      <c r="D802" s="6" t="s">
        <v>190</v>
      </c>
      <c r="E802" s="6" t="s">
        <v>177</v>
      </c>
      <c r="F802" s="34" t="n">
        <v>0.820059061050415</v>
      </c>
      <c r="G802" s="34" t="n">
        <v>0.665207877461707</v>
      </c>
      <c r="H802" s="34" t="n">
        <v>0.154851183588708</v>
      </c>
      <c r="I802" s="34" t="n">
        <v>0.232786154276446</v>
      </c>
      <c r="J802" s="35" t="n">
        <v>1.5</v>
      </c>
      <c r="K802" s="6" t="n">
        <v>1</v>
      </c>
      <c r="L802" s="35" t="n">
        <v>0.5</v>
      </c>
      <c r="M802" s="6" t="str">
        <f aca="false">IF(I802&lt;=0,"Below 0%",IF(I802&lt;=0.05,"0-5%",IF(I802&lt;=0.1,"5-10%",IF(I802&lt;=0.2,"10-20%",IF(I802&lt;=0.4,"20-40%","Above 40%")))))</f>
        <v>20-40%</v>
      </c>
      <c r="N802" s="6" t="str">
        <f aca="false">IF(AND(H802&gt;=Summary!$B$25,I802&gt;=Summary!$B$26,I802&lt;=Summary!$B$27,J802&gt;=Summary!$B$28,J802&lt;=Summary!$B$29,F802*J802&gt;1),"Yes","No")</f>
        <v>No</v>
      </c>
    </row>
    <row r="803" customFormat="false" ht="15" hidden="false" customHeight="false" outlineLevel="0" collapsed="false">
      <c r="A803" s="6" t="s">
        <v>148</v>
      </c>
      <c r="B803" s="45" t="n">
        <v>41699</v>
      </c>
      <c r="C803" s="6" t="s">
        <v>186</v>
      </c>
      <c r="D803" s="6" t="s">
        <v>188</v>
      </c>
      <c r="E803" s="6" t="s">
        <v>187</v>
      </c>
      <c r="F803" s="34" t="n">
        <v>0.420102894306183</v>
      </c>
      <c r="G803" s="34" t="n">
        <v>0.406702702702703</v>
      </c>
      <c r="H803" s="34" t="n">
        <v>0.0134001916034802</v>
      </c>
      <c r="I803" s="34" t="n">
        <v>0.0329483711675151</v>
      </c>
      <c r="J803" s="35" t="n">
        <v>2.45</v>
      </c>
      <c r="K803" s="6" t="n">
        <v>0</v>
      </c>
      <c r="L803" s="35" t="n">
        <v>-1</v>
      </c>
      <c r="M803" s="6" t="str">
        <f aca="false">IF(I803&lt;=0,"Below 0%",IF(I803&lt;=0.05,"0-5%",IF(I803&lt;=0.1,"5-10%",IF(I803&lt;=0.2,"10-20%",IF(I803&lt;=0.4,"20-40%","Above 40%")))))</f>
        <v>0-5%</v>
      </c>
      <c r="N803" s="6" t="str">
        <f aca="false">IF(AND(H803&gt;=Summary!$B$25,I803&gt;=Summary!$B$26,I803&lt;=Summary!$B$27,J803&gt;=Summary!$B$28,J803&lt;=Summary!$B$29,F803*J803&gt;1),"Yes","No")</f>
        <v>No</v>
      </c>
    </row>
    <row r="804" customFormat="false" ht="15" hidden="false" customHeight="false" outlineLevel="0" collapsed="false">
      <c r="A804" s="6" t="s">
        <v>148</v>
      </c>
      <c r="B804" s="45" t="n">
        <v>41699</v>
      </c>
      <c r="C804" s="6" t="s">
        <v>186</v>
      </c>
      <c r="D804" s="6" t="s">
        <v>188</v>
      </c>
      <c r="E804" s="6" t="s">
        <v>174</v>
      </c>
      <c r="F804" s="34" t="n">
        <v>0.316510915756226</v>
      </c>
      <c r="G804" s="34" t="n">
        <v>0.301945945945946</v>
      </c>
      <c r="H804" s="34" t="n">
        <v>0.0145649698102797</v>
      </c>
      <c r="I804" s="34" t="n">
        <v>0.04823701064987</v>
      </c>
      <c r="J804" s="35" t="n">
        <v>3.3</v>
      </c>
      <c r="K804" s="6" t="n">
        <v>0</v>
      </c>
      <c r="L804" s="35" t="n">
        <v>-1</v>
      </c>
      <c r="M804" s="6" t="str">
        <f aca="false">IF(I804&lt;=0,"Below 0%",IF(I804&lt;=0.05,"0-5%",IF(I804&lt;=0.1,"5-10%",IF(I804&lt;=0.2,"10-20%",IF(I804&lt;=0.4,"20-40%","Above 40%")))))</f>
        <v>0-5%</v>
      </c>
      <c r="N804" s="6" t="str">
        <f aca="false">IF(AND(H804&gt;=Summary!$B$25,I804&gt;=Summary!$B$26,I804&lt;=Summary!$B$27,J804&gt;=Summary!$B$28,J804&lt;=Summary!$B$29,F804*J804&gt;1),"Yes","No")</f>
        <v>No</v>
      </c>
    </row>
    <row r="805" customFormat="false" ht="15" hidden="false" customHeight="false" outlineLevel="0" collapsed="false">
      <c r="A805" s="6" t="s">
        <v>148</v>
      </c>
      <c r="B805" s="45" t="n">
        <v>41699</v>
      </c>
      <c r="C805" s="6" t="s">
        <v>186</v>
      </c>
      <c r="D805" s="6" t="s">
        <v>188</v>
      </c>
      <c r="E805" s="6" t="s">
        <v>177</v>
      </c>
      <c r="F805" s="34" t="n">
        <v>0.263386160135269</v>
      </c>
      <c r="G805" s="34" t="n">
        <v>0.291351351351351</v>
      </c>
      <c r="H805" s="34" t="n">
        <v>-0.0279651912160822</v>
      </c>
      <c r="I805" s="34" t="n">
        <v>-0.0959844225412838</v>
      </c>
      <c r="J805" s="35" t="n">
        <v>3.42</v>
      </c>
      <c r="K805" s="6" t="n">
        <v>1</v>
      </c>
      <c r="L805" s="35" t="n">
        <v>2.42</v>
      </c>
      <c r="M805" s="6" t="str">
        <f aca="false">IF(I805&lt;=0,"Below 0%",IF(I805&lt;=0.05,"0-5%",IF(I805&lt;=0.1,"5-10%",IF(I805&lt;=0.2,"10-20%",IF(I805&lt;=0.4,"20-40%","Above 40%")))))</f>
        <v>Below 0%</v>
      </c>
      <c r="N805" s="6" t="str">
        <f aca="false">IF(AND(H805&gt;=Summary!$B$25,I805&gt;=Summary!$B$26,I805&lt;=Summary!$B$27,J805&gt;=Summary!$B$28,J805&lt;=Summary!$B$29,F805*J805&gt;1),"Yes","No")</f>
        <v>No</v>
      </c>
    </row>
    <row r="806" customFormat="false" ht="15" hidden="false" customHeight="false" outlineLevel="0" collapsed="false">
      <c r="A806" s="6" t="s">
        <v>148</v>
      </c>
      <c r="B806" s="45" t="n">
        <v>41699</v>
      </c>
      <c r="C806" s="6" t="s">
        <v>179</v>
      </c>
      <c r="D806" s="6" t="s">
        <v>183</v>
      </c>
      <c r="E806" s="6" t="s">
        <v>187</v>
      </c>
      <c r="F806" s="34" t="n">
        <v>0.308873742818832</v>
      </c>
      <c r="G806" s="34" t="n">
        <v>0.262172594887427</v>
      </c>
      <c r="H806" s="34" t="n">
        <v>0.0467011479314051</v>
      </c>
      <c r="I806" s="34" t="n">
        <v>0.178131310602688</v>
      </c>
      <c r="J806" s="35" t="n">
        <v>3.8</v>
      </c>
      <c r="K806" s="6" t="n">
        <v>0</v>
      </c>
      <c r="L806" s="35" t="n">
        <v>-1</v>
      </c>
      <c r="M806" s="6" t="str">
        <f aca="false">IF(I806&lt;=0,"Below 0%",IF(I806&lt;=0.05,"0-5%",IF(I806&lt;=0.1,"5-10%",IF(I806&lt;=0.2,"10-20%",IF(I806&lt;=0.4,"20-40%","Above 40%")))))</f>
        <v>10-20%</v>
      </c>
      <c r="N806" s="6" t="str">
        <f aca="false">IF(AND(H806&gt;=Summary!$B$25,I806&gt;=Summary!$B$26,I806&lt;=Summary!$B$27,J806&gt;=Summary!$B$28,J806&lt;=Summary!$B$29,F806*J806&gt;1),"Yes","No")</f>
        <v>Yes</v>
      </c>
    </row>
    <row r="807" customFormat="false" ht="15" hidden="false" customHeight="false" outlineLevel="0" collapsed="false">
      <c r="A807" s="6" t="s">
        <v>148</v>
      </c>
      <c r="B807" s="45" t="n">
        <v>41699</v>
      </c>
      <c r="C807" s="6" t="s">
        <v>179</v>
      </c>
      <c r="D807" s="6" t="s">
        <v>183</v>
      </c>
      <c r="E807" s="6" t="s">
        <v>174</v>
      </c>
      <c r="F807" s="34" t="n">
        <v>0.1901715695858</v>
      </c>
      <c r="G807" s="34" t="n">
        <v>0.265668229485926</v>
      </c>
      <c r="H807" s="34" t="n">
        <v>-0.0754966599001262</v>
      </c>
      <c r="I807" s="34" t="n">
        <v>-0.284176470954822</v>
      </c>
      <c r="J807" s="35" t="n">
        <v>3.75</v>
      </c>
      <c r="K807" s="6" t="n">
        <v>0</v>
      </c>
      <c r="L807" s="35" t="n">
        <v>-1</v>
      </c>
      <c r="M807" s="6" t="str">
        <f aca="false">IF(I807&lt;=0,"Below 0%",IF(I807&lt;=0.05,"0-5%",IF(I807&lt;=0.1,"5-10%",IF(I807&lt;=0.2,"10-20%",IF(I807&lt;=0.4,"20-40%","Above 40%")))))</f>
        <v>Below 0%</v>
      </c>
      <c r="N807" s="6" t="str">
        <f aca="false">IF(AND(H807&gt;=Summary!$B$25,I807&gt;=Summary!$B$26,I807&lt;=Summary!$B$27,J807&gt;=Summary!$B$28,J807&lt;=Summary!$B$29,F807*J807&gt;1),"Yes","No")</f>
        <v>No</v>
      </c>
    </row>
    <row r="808" customFormat="false" ht="15" hidden="false" customHeight="false" outlineLevel="0" collapsed="false">
      <c r="A808" s="6" t="s">
        <v>148</v>
      </c>
      <c r="B808" s="45" t="n">
        <v>41699</v>
      </c>
      <c r="C808" s="6" t="s">
        <v>179</v>
      </c>
      <c r="D808" s="6" t="s">
        <v>183</v>
      </c>
      <c r="E808" s="6" t="s">
        <v>177</v>
      </c>
      <c r="F808" s="34" t="n">
        <v>0.500954747200012</v>
      </c>
      <c r="G808" s="34" t="n">
        <v>0.472159175626646</v>
      </c>
      <c r="H808" s="34" t="n">
        <v>0.0287955715733658</v>
      </c>
      <c r="I808" s="34" t="n">
        <v>0.0609869998505239</v>
      </c>
      <c r="J808" s="35" t="n">
        <v>2.11</v>
      </c>
      <c r="K808" s="6" t="n">
        <v>1</v>
      </c>
      <c r="L808" s="35" t="n">
        <v>1.11</v>
      </c>
      <c r="M808" s="6" t="str">
        <f aca="false">IF(I808&lt;=0,"Below 0%",IF(I808&lt;=0.05,"0-5%",IF(I808&lt;=0.1,"5-10%",IF(I808&lt;=0.2,"10-20%",IF(I808&lt;=0.4,"20-40%","Above 40%")))))</f>
        <v>5-10%</v>
      </c>
      <c r="N808" s="6" t="str">
        <f aca="false">IF(AND(H808&gt;=Summary!$B$25,I808&gt;=Summary!$B$26,I808&lt;=Summary!$B$27,J808&gt;=Summary!$B$28,J808&lt;=Summary!$B$29,F808*J808&gt;1),"Yes","No")</f>
        <v>No</v>
      </c>
    </row>
    <row r="809" customFormat="false" ht="15" hidden="false" customHeight="false" outlineLevel="0" collapsed="false">
      <c r="A809" s="6" t="s">
        <v>148</v>
      </c>
      <c r="B809" s="45" t="n">
        <v>41699</v>
      </c>
      <c r="C809" s="6" t="s">
        <v>192</v>
      </c>
      <c r="D809" s="6" t="s">
        <v>185</v>
      </c>
      <c r="E809" s="6" t="s">
        <v>187</v>
      </c>
      <c r="F809" s="34" t="n">
        <v>0.177644491195679</v>
      </c>
      <c r="G809" s="34" t="n">
        <v>0.163654680147917</v>
      </c>
      <c r="H809" s="34" t="n">
        <v>0.0139898110477617</v>
      </c>
      <c r="I809" s="34" t="n">
        <v>0.0854837211811921</v>
      </c>
      <c r="J809" s="35" t="n">
        <v>6.1</v>
      </c>
      <c r="K809" s="6" t="n">
        <v>1</v>
      </c>
      <c r="L809" s="35" t="n">
        <v>5.1</v>
      </c>
      <c r="M809" s="6" t="str">
        <f aca="false">IF(I809&lt;=0,"Below 0%",IF(I809&lt;=0.05,"0-5%",IF(I809&lt;=0.1,"5-10%",IF(I809&lt;=0.2,"10-20%",IF(I809&lt;=0.4,"20-40%","Above 40%")))))</f>
        <v>5-10%</v>
      </c>
      <c r="N809" s="6" t="str">
        <f aca="false">IF(AND(H809&gt;=Summary!$B$25,I809&gt;=Summary!$B$26,I809&lt;=Summary!$B$27,J809&gt;=Summary!$B$28,J809&lt;=Summary!$B$29,F809*J809&gt;1),"Yes","No")</f>
        <v>No</v>
      </c>
    </row>
    <row r="810" customFormat="false" ht="15" hidden="false" customHeight="false" outlineLevel="0" collapsed="false">
      <c r="A810" s="6" t="s">
        <v>148</v>
      </c>
      <c r="B810" s="45" t="n">
        <v>41699</v>
      </c>
      <c r="C810" s="6" t="s">
        <v>192</v>
      </c>
      <c r="D810" s="6" t="s">
        <v>185</v>
      </c>
      <c r="E810" s="6" t="s">
        <v>174</v>
      </c>
      <c r="F810" s="34" t="n">
        <v>0.221560940146446</v>
      </c>
      <c r="G810" s="34" t="n">
        <v>0.259297025688907</v>
      </c>
      <c r="H810" s="34" t="n">
        <v>-0.0377360855424612</v>
      </c>
      <c r="I810" s="34" t="n">
        <v>-0.145532273045566</v>
      </c>
      <c r="J810" s="35" t="n">
        <v>3.85</v>
      </c>
      <c r="K810" s="6" t="n">
        <v>0</v>
      </c>
      <c r="L810" s="35" t="n">
        <v>-1</v>
      </c>
      <c r="M810" s="6" t="str">
        <f aca="false">IF(I810&lt;=0,"Below 0%",IF(I810&lt;=0.05,"0-5%",IF(I810&lt;=0.1,"5-10%",IF(I810&lt;=0.2,"10-20%",IF(I810&lt;=0.4,"20-40%","Above 40%")))))</f>
        <v>Below 0%</v>
      </c>
      <c r="N810" s="6" t="str">
        <f aca="false">IF(AND(H810&gt;=Summary!$B$25,I810&gt;=Summary!$B$26,I810&lt;=Summary!$B$27,J810&gt;=Summary!$B$28,J810&lt;=Summary!$B$29,F810*J810&gt;1),"Yes","No")</f>
        <v>No</v>
      </c>
    </row>
    <row r="811" customFormat="false" ht="15" hidden="false" customHeight="false" outlineLevel="0" collapsed="false">
      <c r="A811" s="6" t="s">
        <v>148</v>
      </c>
      <c r="B811" s="45" t="n">
        <v>41699</v>
      </c>
      <c r="C811" s="6" t="s">
        <v>192</v>
      </c>
      <c r="D811" s="6" t="s">
        <v>185</v>
      </c>
      <c r="E811" s="6" t="s">
        <v>177</v>
      </c>
      <c r="F811" s="34" t="n">
        <v>0.600794553756714</v>
      </c>
      <c r="G811" s="34" t="n">
        <v>0.577048294163176</v>
      </c>
      <c r="H811" s="34" t="n">
        <v>0.0237462595935383</v>
      </c>
      <c r="I811" s="34" t="n">
        <v>0.0411512516954489</v>
      </c>
      <c r="J811" s="35" t="n">
        <v>1.73</v>
      </c>
      <c r="K811" s="6" t="n">
        <v>0</v>
      </c>
      <c r="L811" s="35" t="n">
        <v>-1</v>
      </c>
      <c r="M811" s="6" t="str">
        <f aca="false">IF(I811&lt;=0,"Below 0%",IF(I811&lt;=0.05,"0-5%",IF(I811&lt;=0.1,"5-10%",IF(I811&lt;=0.2,"10-20%",IF(I811&lt;=0.4,"20-40%","Above 40%")))))</f>
        <v>0-5%</v>
      </c>
      <c r="N811" s="6" t="str">
        <f aca="false">IF(AND(H811&gt;=Summary!$B$25,I811&gt;=Summary!$B$26,I811&lt;=Summary!$B$27,J811&gt;=Summary!$B$28,J811&lt;=Summary!$B$29,F811*J811&gt;1),"Yes","No")</f>
        <v>No</v>
      </c>
    </row>
    <row r="812" customFormat="false" ht="15" hidden="false" customHeight="false" outlineLevel="0" collapsed="false">
      <c r="A812" s="6" t="s">
        <v>148</v>
      </c>
      <c r="B812" s="45" t="n">
        <v>41700</v>
      </c>
      <c r="C812" s="6" t="s">
        <v>182</v>
      </c>
      <c r="D812" s="6" t="s">
        <v>172</v>
      </c>
      <c r="E812" s="6" t="s">
        <v>187</v>
      </c>
      <c r="F812" s="34" t="n">
        <v>0.579459547996521</v>
      </c>
      <c r="G812" s="34" t="n">
        <v>0.465019962559846</v>
      </c>
      <c r="H812" s="34" t="n">
        <v>0.114439585436675</v>
      </c>
      <c r="I812" s="34" t="n">
        <v>0.246096070385251</v>
      </c>
      <c r="J812" s="35" t="n">
        <v>2.15</v>
      </c>
      <c r="K812" s="6" t="n">
        <v>1</v>
      </c>
      <c r="L812" s="35" t="n">
        <v>1.15</v>
      </c>
      <c r="M812" s="6" t="str">
        <f aca="false">IF(I812&lt;=0,"Below 0%",IF(I812&lt;=0.05,"0-5%",IF(I812&lt;=0.1,"5-10%",IF(I812&lt;=0.2,"10-20%",IF(I812&lt;=0.4,"20-40%","Above 40%")))))</f>
        <v>20-40%</v>
      </c>
      <c r="N812" s="6" t="str">
        <f aca="false">IF(AND(H812&gt;=Summary!$B$25,I812&gt;=Summary!$B$26,I812&lt;=Summary!$B$27,J812&gt;=Summary!$B$28,J812&lt;=Summary!$B$29,F812*J812&gt;1),"Yes","No")</f>
        <v>Yes</v>
      </c>
    </row>
    <row r="813" customFormat="false" ht="15" hidden="false" customHeight="false" outlineLevel="0" collapsed="false">
      <c r="A813" s="6" t="s">
        <v>148</v>
      </c>
      <c r="B813" s="45" t="n">
        <v>41700</v>
      </c>
      <c r="C813" s="6" t="s">
        <v>182</v>
      </c>
      <c r="D813" s="6" t="s">
        <v>172</v>
      </c>
      <c r="E813" s="6" t="s">
        <v>174</v>
      </c>
      <c r="F813" s="34" t="n">
        <v>0.193163454532623</v>
      </c>
      <c r="G813" s="34" t="n">
        <v>0.285655119858191</v>
      </c>
      <c r="H813" s="34" t="n">
        <v>-0.092491665325568</v>
      </c>
      <c r="I813" s="34" t="n">
        <v>-0.323787878794134</v>
      </c>
      <c r="J813" s="35" t="n">
        <v>3.5</v>
      </c>
      <c r="K813" s="6" t="n">
        <v>0</v>
      </c>
      <c r="L813" s="35" t="n">
        <v>-1</v>
      </c>
      <c r="M813" s="6" t="str">
        <f aca="false">IF(I813&lt;=0,"Below 0%",IF(I813&lt;=0.05,"0-5%",IF(I813&lt;=0.1,"5-10%",IF(I813&lt;=0.2,"10-20%",IF(I813&lt;=0.4,"20-40%","Above 40%")))))</f>
        <v>Below 0%</v>
      </c>
      <c r="N813" s="6" t="str">
        <f aca="false">IF(AND(H813&gt;=Summary!$B$25,I813&gt;=Summary!$B$26,I813&lt;=Summary!$B$27,J813&gt;=Summary!$B$28,J813&lt;=Summary!$B$29,F813*J813&gt;1),"Yes","No")</f>
        <v>No</v>
      </c>
    </row>
    <row r="814" customFormat="false" ht="15" hidden="false" customHeight="false" outlineLevel="0" collapsed="false">
      <c r="A814" s="6" t="s">
        <v>148</v>
      </c>
      <c r="B814" s="45" t="n">
        <v>41700</v>
      </c>
      <c r="C814" s="6" t="s">
        <v>182</v>
      </c>
      <c r="D814" s="6" t="s">
        <v>172</v>
      </c>
      <c r="E814" s="6" t="s">
        <v>177</v>
      </c>
      <c r="F814" s="34" t="n">
        <v>0.227376952767372</v>
      </c>
      <c r="G814" s="34" t="n">
        <v>0.249324917581963</v>
      </c>
      <c r="H814" s="34" t="n">
        <v>-0.0219479648145903</v>
      </c>
      <c r="I814" s="34" t="n">
        <v>-0.0880295681131639</v>
      </c>
      <c r="J814" s="35" t="n">
        <v>4.01</v>
      </c>
      <c r="K814" s="6" t="n">
        <v>0</v>
      </c>
      <c r="L814" s="35" t="n">
        <v>-1</v>
      </c>
      <c r="M814" s="6" t="str">
        <f aca="false">IF(I814&lt;=0,"Below 0%",IF(I814&lt;=0.05,"0-5%",IF(I814&lt;=0.1,"5-10%",IF(I814&lt;=0.2,"10-20%",IF(I814&lt;=0.4,"20-40%","Above 40%")))))</f>
        <v>Below 0%</v>
      </c>
      <c r="N814" s="6" t="str">
        <f aca="false">IF(AND(H814&gt;=Summary!$B$25,I814&gt;=Summary!$B$26,I814&lt;=Summary!$B$27,J814&gt;=Summary!$B$28,J814&lt;=Summary!$B$29,F814*J814&gt;1),"Yes","No")</f>
        <v>No</v>
      </c>
    </row>
    <row r="815" customFormat="false" ht="15" hidden="false" customHeight="false" outlineLevel="0" collapsed="false">
      <c r="A815" s="6" t="s">
        <v>148</v>
      </c>
      <c r="B815" s="45" t="n">
        <v>41700</v>
      </c>
      <c r="C815" s="6" t="s">
        <v>175</v>
      </c>
      <c r="D815" s="6" t="s">
        <v>180</v>
      </c>
      <c r="E815" s="6" t="s">
        <v>187</v>
      </c>
      <c r="F815" s="34" t="n">
        <v>0.470960706472397</v>
      </c>
      <c r="G815" s="34" t="n">
        <v>0.532605257082926</v>
      </c>
      <c r="H815" s="34" t="n">
        <v>-0.0616445506105291</v>
      </c>
      <c r="I815" s="34" t="n">
        <v>-0.115741536139083</v>
      </c>
      <c r="J815" s="35" t="n">
        <v>1.87</v>
      </c>
      <c r="K815" s="6" t="n">
        <v>0</v>
      </c>
      <c r="L815" s="35" t="n">
        <v>-1</v>
      </c>
      <c r="M815" s="6" t="str">
        <f aca="false">IF(I815&lt;=0,"Below 0%",IF(I815&lt;=0.05,"0-5%",IF(I815&lt;=0.1,"5-10%",IF(I815&lt;=0.2,"10-20%",IF(I815&lt;=0.4,"20-40%","Above 40%")))))</f>
        <v>Below 0%</v>
      </c>
      <c r="N815" s="6" t="str">
        <f aca="false">IF(AND(H815&gt;=Summary!$B$25,I815&gt;=Summary!$B$26,I815&lt;=Summary!$B$27,J815&gt;=Summary!$B$28,J815&lt;=Summary!$B$29,F815*J815&gt;1),"Yes","No")</f>
        <v>No</v>
      </c>
    </row>
    <row r="816" customFormat="false" ht="15" hidden="false" customHeight="false" outlineLevel="0" collapsed="false">
      <c r="A816" s="6" t="s">
        <v>148</v>
      </c>
      <c r="B816" s="45" t="n">
        <v>41700</v>
      </c>
      <c r="C816" s="6" t="s">
        <v>175</v>
      </c>
      <c r="D816" s="6" t="s">
        <v>180</v>
      </c>
      <c r="E816" s="6" t="s">
        <v>174</v>
      </c>
      <c r="F816" s="34" t="n">
        <v>0.291055470705032</v>
      </c>
      <c r="G816" s="34" t="n">
        <v>0.272868994724677</v>
      </c>
      <c r="H816" s="34" t="n">
        <v>0.0181864759803552</v>
      </c>
      <c r="I816" s="34" t="n">
        <v>0.0666491112290173</v>
      </c>
      <c r="J816" s="35" t="n">
        <v>3.65</v>
      </c>
      <c r="K816" s="6" t="n">
        <v>1</v>
      </c>
      <c r="L816" s="35" t="n">
        <v>2.65</v>
      </c>
      <c r="M816" s="6" t="str">
        <f aca="false">IF(I816&lt;=0,"Below 0%",IF(I816&lt;=0.05,"0-5%",IF(I816&lt;=0.1,"5-10%",IF(I816&lt;=0.2,"10-20%",IF(I816&lt;=0.4,"20-40%","Above 40%")))))</f>
        <v>5-10%</v>
      </c>
      <c r="N816" s="6" t="str">
        <f aca="false">IF(AND(H816&gt;=Summary!$B$25,I816&gt;=Summary!$B$26,I816&lt;=Summary!$B$27,J816&gt;=Summary!$B$28,J816&lt;=Summary!$B$29,F816*J816&gt;1),"Yes","No")</f>
        <v>No</v>
      </c>
    </row>
    <row r="817" customFormat="false" ht="15" hidden="false" customHeight="false" outlineLevel="0" collapsed="false">
      <c r="A817" s="6" t="s">
        <v>148</v>
      </c>
      <c r="B817" s="45" t="n">
        <v>41700</v>
      </c>
      <c r="C817" s="6" t="s">
        <v>175</v>
      </c>
      <c r="D817" s="6" t="s">
        <v>180</v>
      </c>
      <c r="E817" s="6" t="s">
        <v>177</v>
      </c>
      <c r="F817" s="34" t="n">
        <v>0.237983793020248</v>
      </c>
      <c r="G817" s="34" t="n">
        <v>0.194525748192397</v>
      </c>
      <c r="H817" s="34" t="n">
        <v>0.0434580448278516</v>
      </c>
      <c r="I817" s="34" t="n">
        <v>0.223405103086246</v>
      </c>
      <c r="J817" s="35" t="n">
        <v>5.12</v>
      </c>
      <c r="K817" s="6" t="n">
        <v>0</v>
      </c>
      <c r="L817" s="35" t="n">
        <v>-1</v>
      </c>
      <c r="M817" s="6" t="str">
        <f aca="false">IF(I817&lt;=0,"Below 0%",IF(I817&lt;=0.05,"0-5%",IF(I817&lt;=0.1,"5-10%",IF(I817&lt;=0.2,"10-20%",IF(I817&lt;=0.4,"20-40%","Above 40%")))))</f>
        <v>20-40%</v>
      </c>
      <c r="N817" s="6" t="str">
        <f aca="false">IF(AND(H817&gt;=Summary!$B$25,I817&gt;=Summary!$B$26,I817&lt;=Summary!$B$27,J817&gt;=Summary!$B$28,J817&lt;=Summary!$B$29,F817*J817&gt;1),"Yes","No")</f>
        <v>No</v>
      </c>
    </row>
    <row r="818" customFormat="false" ht="15" hidden="false" customHeight="false" outlineLevel="0" collapsed="false">
      <c r="A818" s="6" t="s">
        <v>148</v>
      </c>
      <c r="B818" s="45" t="n">
        <v>41700</v>
      </c>
      <c r="C818" s="6" t="s">
        <v>181</v>
      </c>
      <c r="D818" s="6" t="s">
        <v>193</v>
      </c>
      <c r="E818" s="6" t="s">
        <v>187</v>
      </c>
      <c r="F818" s="34" t="n">
        <v>0.838419318199158</v>
      </c>
      <c r="G818" s="34" t="n">
        <v>0.737209106947828</v>
      </c>
      <c r="H818" s="34" t="n">
        <v>0.10121021125133</v>
      </c>
      <c r="I818" s="34" t="n">
        <v>0.137288335558356</v>
      </c>
      <c r="J818" s="35" t="n">
        <v>1.36</v>
      </c>
      <c r="K818" s="6" t="n">
        <v>1</v>
      </c>
      <c r="L818" s="35" t="n">
        <v>0.36</v>
      </c>
      <c r="M818" s="6" t="str">
        <f aca="false">IF(I818&lt;=0,"Below 0%",IF(I818&lt;=0.05,"0-5%",IF(I818&lt;=0.1,"5-10%",IF(I818&lt;=0.2,"10-20%",IF(I818&lt;=0.4,"20-40%","Above 40%")))))</f>
        <v>10-20%</v>
      </c>
      <c r="N818" s="6" t="str">
        <f aca="false">IF(AND(H818&gt;=Summary!$B$25,I818&gt;=Summary!$B$26,I818&lt;=Summary!$B$27,J818&gt;=Summary!$B$28,J818&lt;=Summary!$B$29,F818*J818&gt;1),"Yes","No")</f>
        <v>No</v>
      </c>
    </row>
    <row r="819" customFormat="false" ht="15" hidden="false" customHeight="false" outlineLevel="0" collapsed="false">
      <c r="A819" s="6" t="s">
        <v>148</v>
      </c>
      <c r="B819" s="45" t="n">
        <v>41700</v>
      </c>
      <c r="C819" s="6" t="s">
        <v>181</v>
      </c>
      <c r="D819" s="6" t="s">
        <v>193</v>
      </c>
      <c r="E819" s="6" t="s">
        <v>174</v>
      </c>
      <c r="F819" s="34" t="n">
        <v>0.121224164962769</v>
      </c>
      <c r="G819" s="34" t="n">
        <v>0.185667478786861</v>
      </c>
      <c r="H819" s="34" t="n">
        <v>-0.0644433138240919</v>
      </c>
      <c r="I819" s="34" t="n">
        <v>-0.347089938664329</v>
      </c>
      <c r="J819" s="35" t="n">
        <v>5.4</v>
      </c>
      <c r="K819" s="6" t="n">
        <v>0</v>
      </c>
      <c r="L819" s="35" t="n">
        <v>-1</v>
      </c>
      <c r="M819" s="6" t="str">
        <f aca="false">IF(I819&lt;=0,"Below 0%",IF(I819&lt;=0.05,"0-5%",IF(I819&lt;=0.1,"5-10%",IF(I819&lt;=0.2,"10-20%",IF(I819&lt;=0.4,"20-40%","Above 40%")))))</f>
        <v>Below 0%</v>
      </c>
      <c r="N819" s="6" t="str">
        <f aca="false">IF(AND(H819&gt;=Summary!$B$25,I819&gt;=Summary!$B$26,I819&lt;=Summary!$B$27,J819&gt;=Summary!$B$28,J819&lt;=Summary!$B$29,F819*J819&gt;1),"Yes","No")</f>
        <v>No</v>
      </c>
    </row>
    <row r="820" customFormat="false" ht="15" hidden="false" customHeight="false" outlineLevel="0" collapsed="false">
      <c r="A820" s="6" t="s">
        <v>148</v>
      </c>
      <c r="B820" s="45" t="n">
        <v>41700</v>
      </c>
      <c r="C820" s="6" t="s">
        <v>181</v>
      </c>
      <c r="D820" s="6" t="s">
        <v>193</v>
      </c>
      <c r="E820" s="6" t="s">
        <v>177</v>
      </c>
      <c r="F820" s="34" t="n">
        <v>0.0403565019369125</v>
      </c>
      <c r="G820" s="34" t="n">
        <v>0.0771234142653113</v>
      </c>
      <c r="H820" s="34" t="n">
        <v>-0.0367669123283987</v>
      </c>
      <c r="I820" s="34" t="n">
        <v>-0.476728276083802</v>
      </c>
      <c r="J820" s="35" t="n">
        <v>13</v>
      </c>
      <c r="K820" s="6" t="n">
        <v>0</v>
      </c>
      <c r="L820" s="35" t="n">
        <v>-1</v>
      </c>
      <c r="M820" s="6" t="str">
        <f aca="false">IF(I820&lt;=0,"Below 0%",IF(I820&lt;=0.05,"0-5%",IF(I820&lt;=0.1,"5-10%",IF(I820&lt;=0.2,"10-20%",IF(I820&lt;=0.4,"20-40%","Above 40%")))))</f>
        <v>Below 0%</v>
      </c>
      <c r="N820" s="6" t="str">
        <f aca="false">IF(AND(H820&gt;=Summary!$B$25,I820&gt;=Summary!$B$26,I820&lt;=Summary!$B$27,J820&gt;=Summary!$B$28,J820&lt;=Summary!$B$29,F820*J820&gt;1),"Yes","No")</f>
        <v>No</v>
      </c>
    </row>
    <row r="821" customFormat="false" ht="15" hidden="false" customHeight="false" outlineLevel="0" collapsed="false">
      <c r="A821" s="6" t="s">
        <v>148</v>
      </c>
      <c r="B821" s="45" t="n">
        <v>41706</v>
      </c>
      <c r="C821" s="6" t="s">
        <v>193</v>
      </c>
      <c r="D821" s="6" t="s">
        <v>184</v>
      </c>
      <c r="E821" s="6" t="s">
        <v>187</v>
      </c>
      <c r="F821" s="34" t="n">
        <v>0.435822188854218</v>
      </c>
      <c r="G821" s="34" t="n">
        <v>0.416635663034813</v>
      </c>
      <c r="H821" s="34" t="n">
        <v>0.0191865258194049</v>
      </c>
      <c r="I821" s="34" t="n">
        <v>0.0460510885689633</v>
      </c>
      <c r="J821" s="35" t="n">
        <v>2.4</v>
      </c>
      <c r="K821" s="6" t="n">
        <v>1</v>
      </c>
      <c r="L821" s="35" t="n">
        <v>1.4</v>
      </c>
      <c r="M821" s="6" t="str">
        <f aca="false">IF(I821&lt;=0,"Below 0%",IF(I821&lt;=0.05,"0-5%",IF(I821&lt;=0.1,"5-10%",IF(I821&lt;=0.2,"10-20%",IF(I821&lt;=0.4,"20-40%","Above 40%")))))</f>
        <v>0-5%</v>
      </c>
      <c r="N821" s="6" t="str">
        <f aca="false">IF(AND(H821&gt;=Summary!$B$25,I821&gt;=Summary!$B$26,I821&lt;=Summary!$B$27,J821&gt;=Summary!$B$28,J821&lt;=Summary!$B$29,F821*J821&gt;1),"Yes","No")</f>
        <v>No</v>
      </c>
    </row>
    <row r="822" customFormat="false" ht="15" hidden="false" customHeight="false" outlineLevel="0" collapsed="false">
      <c r="A822" s="6" t="s">
        <v>148</v>
      </c>
      <c r="B822" s="45" t="n">
        <v>41706</v>
      </c>
      <c r="C822" s="6" t="s">
        <v>193</v>
      </c>
      <c r="D822" s="6" t="s">
        <v>184</v>
      </c>
      <c r="E822" s="6" t="s">
        <v>174</v>
      </c>
      <c r="F822" s="34" t="n">
        <v>0.285108923912048</v>
      </c>
      <c r="G822" s="34" t="n">
        <v>0.284879085835769</v>
      </c>
      <c r="H822" s="34" t="n">
        <v>0.000229838076279021</v>
      </c>
      <c r="I822" s="34" t="n">
        <v>0.000806791680072694</v>
      </c>
      <c r="J822" s="35" t="n">
        <v>3.51</v>
      </c>
      <c r="K822" s="6" t="n">
        <v>0</v>
      </c>
      <c r="L822" s="35" t="n">
        <v>-1</v>
      </c>
      <c r="M822" s="6" t="str">
        <f aca="false">IF(I822&lt;=0,"Below 0%",IF(I822&lt;=0.05,"0-5%",IF(I822&lt;=0.1,"5-10%",IF(I822&lt;=0.2,"10-20%",IF(I822&lt;=0.4,"20-40%","Above 40%")))))</f>
        <v>0-5%</v>
      </c>
      <c r="N822" s="6" t="str">
        <f aca="false">IF(AND(H822&gt;=Summary!$B$25,I822&gt;=Summary!$B$26,I822&lt;=Summary!$B$27,J822&gt;=Summary!$B$28,J822&lt;=Summary!$B$29,F822*J822&gt;1),"Yes","No")</f>
        <v>No</v>
      </c>
    </row>
    <row r="823" customFormat="false" ht="15" hidden="false" customHeight="false" outlineLevel="0" collapsed="false">
      <c r="A823" s="6" t="s">
        <v>148</v>
      </c>
      <c r="B823" s="45" t="n">
        <v>41706</v>
      </c>
      <c r="C823" s="6" t="s">
        <v>193</v>
      </c>
      <c r="D823" s="6" t="s">
        <v>184</v>
      </c>
      <c r="E823" s="6" t="s">
        <v>177</v>
      </c>
      <c r="F823" s="34" t="n">
        <v>0.279068946838379</v>
      </c>
      <c r="G823" s="34" t="n">
        <v>0.298485251129418</v>
      </c>
      <c r="H823" s="34" t="n">
        <v>-0.0194163042910391</v>
      </c>
      <c r="I823" s="34" t="n">
        <v>-0.0650494596217771</v>
      </c>
      <c r="J823" s="35" t="n">
        <v>3.35</v>
      </c>
      <c r="K823" s="6" t="n">
        <v>0</v>
      </c>
      <c r="L823" s="35" t="n">
        <v>-1</v>
      </c>
      <c r="M823" s="6" t="str">
        <f aca="false">IF(I823&lt;=0,"Below 0%",IF(I823&lt;=0.05,"0-5%",IF(I823&lt;=0.1,"5-10%",IF(I823&lt;=0.2,"10-20%",IF(I823&lt;=0.4,"20-40%","Above 40%")))))</f>
        <v>Below 0%</v>
      </c>
      <c r="N823" s="6" t="str">
        <f aca="false">IF(AND(H823&gt;=Summary!$B$25,I823&gt;=Summary!$B$26,I823&lt;=Summary!$B$27,J823&gt;=Summary!$B$28,J823&lt;=Summary!$B$29,F823*J823&gt;1),"Yes","No")</f>
        <v>No</v>
      </c>
    </row>
    <row r="824" customFormat="false" ht="15" hidden="false" customHeight="false" outlineLevel="0" collapsed="false">
      <c r="A824" s="6" t="s">
        <v>148</v>
      </c>
      <c r="B824" s="45" t="n">
        <v>41706</v>
      </c>
      <c r="C824" s="6" t="s">
        <v>190</v>
      </c>
      <c r="D824" s="6" t="s">
        <v>181</v>
      </c>
      <c r="E824" s="6" t="s">
        <v>187</v>
      </c>
      <c r="F824" s="34" t="n">
        <v>0.584119319915772</v>
      </c>
      <c r="G824" s="34" t="n">
        <v>0.629655906349769</v>
      </c>
      <c r="H824" s="34" t="n">
        <v>-0.0455365864339979</v>
      </c>
      <c r="I824" s="34" t="n">
        <v>-0.0723197955816565</v>
      </c>
      <c r="J824" s="35" t="n">
        <v>1.62</v>
      </c>
      <c r="K824" s="6" t="n">
        <v>1</v>
      </c>
      <c r="L824" s="35" t="n">
        <v>0.62</v>
      </c>
      <c r="M824" s="6" t="str">
        <f aca="false">IF(I824&lt;=0,"Below 0%",IF(I824&lt;=0.05,"0-5%",IF(I824&lt;=0.1,"5-10%",IF(I824&lt;=0.2,"10-20%",IF(I824&lt;=0.4,"20-40%","Above 40%")))))</f>
        <v>Below 0%</v>
      </c>
      <c r="N824" s="6" t="str">
        <f aca="false">IF(AND(H824&gt;=Summary!$B$25,I824&gt;=Summary!$B$26,I824&lt;=Summary!$B$27,J824&gt;=Summary!$B$28,J824&lt;=Summary!$B$29,F824*J824&gt;1),"Yes","No")</f>
        <v>No</v>
      </c>
    </row>
    <row r="825" customFormat="false" ht="15" hidden="false" customHeight="false" outlineLevel="0" collapsed="false">
      <c r="A825" s="6" t="s">
        <v>148</v>
      </c>
      <c r="B825" s="45" t="n">
        <v>41706</v>
      </c>
      <c r="C825" s="6" t="s">
        <v>190</v>
      </c>
      <c r="D825" s="6" t="s">
        <v>181</v>
      </c>
      <c r="E825" s="6" t="s">
        <v>174</v>
      </c>
      <c r="F825" s="34" t="n">
        <v>0.348550587892532</v>
      </c>
      <c r="G825" s="34" t="n">
        <v>0.226676126285917</v>
      </c>
      <c r="H825" s="34" t="n">
        <v>0.121874461606615</v>
      </c>
      <c r="I825" s="34" t="n">
        <v>0.537659009810718</v>
      </c>
      <c r="J825" s="35" t="n">
        <v>4.5</v>
      </c>
      <c r="K825" s="6" t="n">
        <v>0</v>
      </c>
      <c r="L825" s="35" t="n">
        <v>-1</v>
      </c>
      <c r="M825" s="6" t="str">
        <f aca="false">IF(I825&lt;=0,"Below 0%",IF(I825&lt;=0.05,"0-5%",IF(I825&lt;=0.1,"5-10%",IF(I825&lt;=0.2,"10-20%",IF(I825&lt;=0.4,"20-40%","Above 40%")))))</f>
        <v>Above 40%</v>
      </c>
      <c r="N825" s="6" t="str">
        <f aca="false">IF(AND(H825&gt;=Summary!$B$25,I825&gt;=Summary!$B$26,I825&lt;=Summary!$B$27,J825&gt;=Summary!$B$28,J825&lt;=Summary!$B$29,F825*J825&gt;1),"Yes","No")</f>
        <v>No</v>
      </c>
    </row>
    <row r="826" customFormat="false" ht="15" hidden="false" customHeight="false" outlineLevel="0" collapsed="false">
      <c r="A826" s="6" t="s">
        <v>148</v>
      </c>
      <c r="B826" s="45" t="n">
        <v>41706</v>
      </c>
      <c r="C826" s="6" t="s">
        <v>190</v>
      </c>
      <c r="D826" s="6" t="s">
        <v>181</v>
      </c>
      <c r="E826" s="6" t="s">
        <v>177</v>
      </c>
      <c r="F826" s="34" t="n">
        <v>0.0673300847411156</v>
      </c>
      <c r="G826" s="34" t="n">
        <v>0.143667967364314</v>
      </c>
      <c r="H826" s="34" t="n">
        <v>-0.076337882623198</v>
      </c>
      <c r="I826" s="34" t="n">
        <v>-0.531349360777272</v>
      </c>
      <c r="J826" s="35" t="n">
        <v>7.1</v>
      </c>
      <c r="K826" s="6" t="n">
        <v>0</v>
      </c>
      <c r="L826" s="35" t="n">
        <v>-1</v>
      </c>
      <c r="M826" s="6" t="str">
        <f aca="false">IF(I826&lt;=0,"Below 0%",IF(I826&lt;=0.05,"0-5%",IF(I826&lt;=0.1,"5-10%",IF(I826&lt;=0.2,"10-20%",IF(I826&lt;=0.4,"20-40%","Above 40%")))))</f>
        <v>Below 0%</v>
      </c>
      <c r="N826" s="6" t="str">
        <f aca="false">IF(AND(H826&gt;=Summary!$B$25,I826&gt;=Summary!$B$26,I826&lt;=Summary!$B$27,J826&gt;=Summary!$B$28,J826&lt;=Summary!$B$29,F826*J826&gt;1),"Yes","No")</f>
        <v>No</v>
      </c>
    </row>
    <row r="827" customFormat="false" ht="15" hidden="false" customHeight="false" outlineLevel="0" collapsed="false">
      <c r="A827" s="6" t="s">
        <v>148</v>
      </c>
      <c r="B827" s="45" t="n">
        <v>41706</v>
      </c>
      <c r="C827" s="6" t="s">
        <v>180</v>
      </c>
      <c r="D827" s="6" t="s">
        <v>179</v>
      </c>
      <c r="E827" s="6" t="s">
        <v>187</v>
      </c>
      <c r="F827" s="34" t="n">
        <v>0.437857449054718</v>
      </c>
      <c r="G827" s="34" t="n">
        <v>0.258760464577612</v>
      </c>
      <c r="H827" s="34" t="n">
        <v>0.179096984477106</v>
      </c>
      <c r="I827" s="34" t="n">
        <v>0.692134266992664</v>
      </c>
      <c r="J827" s="35" t="n">
        <v>3.93</v>
      </c>
      <c r="K827" s="6" t="n">
        <v>0</v>
      </c>
      <c r="L827" s="35" t="n">
        <v>-1</v>
      </c>
      <c r="M827" s="6" t="str">
        <f aca="false">IF(I827&lt;=0,"Below 0%",IF(I827&lt;=0.05,"0-5%",IF(I827&lt;=0.1,"5-10%",IF(I827&lt;=0.2,"10-20%",IF(I827&lt;=0.4,"20-40%","Above 40%")))))</f>
        <v>Above 40%</v>
      </c>
      <c r="N827" s="6" t="str">
        <f aca="false">IF(AND(H827&gt;=Summary!$B$25,I827&gt;=Summary!$B$26,I827&lt;=Summary!$B$27,J827&gt;=Summary!$B$28,J827&lt;=Summary!$B$29,F827*J827&gt;1),"Yes","No")</f>
        <v>No</v>
      </c>
    </row>
    <row r="828" customFormat="false" ht="15" hidden="false" customHeight="false" outlineLevel="0" collapsed="false">
      <c r="A828" s="6" t="s">
        <v>148</v>
      </c>
      <c r="B828" s="45" t="n">
        <v>41706</v>
      </c>
      <c r="C828" s="6" t="s">
        <v>180</v>
      </c>
      <c r="D828" s="6" t="s">
        <v>179</v>
      </c>
      <c r="E828" s="6" t="s">
        <v>174</v>
      </c>
      <c r="F828" s="34" t="n">
        <v>0.289494127035141</v>
      </c>
      <c r="G828" s="34" t="n">
        <v>0.299096654644122</v>
      </c>
      <c r="H828" s="34" t="n">
        <v>-0.00960252760898062</v>
      </c>
      <c r="I828" s="34" t="n">
        <v>-0.0321050986692115</v>
      </c>
      <c r="J828" s="35" t="n">
        <v>3.4</v>
      </c>
      <c r="K828" s="6" t="n">
        <v>0</v>
      </c>
      <c r="L828" s="35" t="n">
        <v>-1</v>
      </c>
      <c r="M828" s="6" t="str">
        <f aca="false">IF(I828&lt;=0,"Below 0%",IF(I828&lt;=0.05,"0-5%",IF(I828&lt;=0.1,"5-10%",IF(I828&lt;=0.2,"10-20%",IF(I828&lt;=0.4,"20-40%","Above 40%")))))</f>
        <v>Below 0%</v>
      </c>
      <c r="N828" s="6" t="str">
        <f aca="false">IF(AND(H828&gt;=Summary!$B$25,I828&gt;=Summary!$B$26,I828&lt;=Summary!$B$27,J828&gt;=Summary!$B$28,J828&lt;=Summary!$B$29,F828*J828&gt;1),"Yes","No")</f>
        <v>No</v>
      </c>
    </row>
    <row r="829" customFormat="false" ht="15" hidden="false" customHeight="false" outlineLevel="0" collapsed="false">
      <c r="A829" s="6" t="s">
        <v>148</v>
      </c>
      <c r="B829" s="45" t="n">
        <v>41706</v>
      </c>
      <c r="C829" s="6" t="s">
        <v>180</v>
      </c>
      <c r="D829" s="6" t="s">
        <v>179</v>
      </c>
      <c r="E829" s="6" t="s">
        <v>177</v>
      </c>
      <c r="F829" s="34" t="n">
        <v>0.272648423910141</v>
      </c>
      <c r="G829" s="34" t="n">
        <v>0.442142880778267</v>
      </c>
      <c r="H829" s="34" t="n">
        <v>-0.169494456868126</v>
      </c>
      <c r="I829" s="34" t="n">
        <v>-0.383347701018682</v>
      </c>
      <c r="J829" s="35" t="n">
        <v>2.3</v>
      </c>
      <c r="K829" s="6" t="n">
        <v>1</v>
      </c>
      <c r="L829" s="35" t="n">
        <v>1.3</v>
      </c>
      <c r="M829" s="6" t="str">
        <f aca="false">IF(I829&lt;=0,"Below 0%",IF(I829&lt;=0.05,"0-5%",IF(I829&lt;=0.1,"5-10%",IF(I829&lt;=0.2,"10-20%",IF(I829&lt;=0.4,"20-40%","Above 40%")))))</f>
        <v>Below 0%</v>
      </c>
      <c r="N829" s="6" t="str">
        <f aca="false">IF(AND(H829&gt;=Summary!$B$25,I829&gt;=Summary!$B$26,I829&lt;=Summary!$B$27,J829&gt;=Summary!$B$28,J829&lt;=Summary!$B$29,F829*J829&gt;1),"Yes","No")</f>
        <v>No</v>
      </c>
    </row>
    <row r="830" customFormat="false" ht="15" hidden="false" customHeight="false" outlineLevel="0" collapsed="false">
      <c r="A830" s="6" t="s">
        <v>148</v>
      </c>
      <c r="B830" s="45" t="n">
        <v>41706</v>
      </c>
      <c r="C830" s="6" t="s">
        <v>172</v>
      </c>
      <c r="D830" s="6" t="s">
        <v>192</v>
      </c>
      <c r="E830" s="6" t="s">
        <v>187</v>
      </c>
      <c r="F830" s="34" t="n">
        <v>0.50762951374054</v>
      </c>
      <c r="G830" s="34" t="n">
        <v>0.436092293937623</v>
      </c>
      <c r="H830" s="34" t="n">
        <v>0.0715372198029171</v>
      </c>
      <c r="I830" s="34" t="n">
        <v>0.164041467362295</v>
      </c>
      <c r="J830" s="35" t="n">
        <v>2.3</v>
      </c>
      <c r="K830" s="6" t="n">
        <v>0</v>
      </c>
      <c r="L830" s="35" t="n">
        <v>-1</v>
      </c>
      <c r="M830" s="6" t="str">
        <f aca="false">IF(I830&lt;=0,"Below 0%",IF(I830&lt;=0.05,"0-5%",IF(I830&lt;=0.1,"5-10%",IF(I830&lt;=0.2,"10-20%",IF(I830&lt;=0.4,"20-40%","Above 40%")))))</f>
        <v>10-20%</v>
      </c>
      <c r="N830" s="6" t="str">
        <f aca="false">IF(AND(H830&gt;=Summary!$B$25,I830&gt;=Summary!$B$26,I830&lt;=Summary!$B$27,J830&gt;=Summary!$B$28,J830&lt;=Summary!$B$29,F830*J830&gt;1),"Yes","No")</f>
        <v>Yes</v>
      </c>
    </row>
    <row r="831" customFormat="false" ht="15" hidden="false" customHeight="false" outlineLevel="0" collapsed="false">
      <c r="A831" s="6" t="s">
        <v>148</v>
      </c>
      <c r="B831" s="45" t="n">
        <v>41706</v>
      </c>
      <c r="C831" s="6" t="s">
        <v>172</v>
      </c>
      <c r="D831" s="6" t="s">
        <v>192</v>
      </c>
      <c r="E831" s="6" t="s">
        <v>174</v>
      </c>
      <c r="F831" s="34" t="n">
        <v>0.199080005288124</v>
      </c>
      <c r="G831" s="34" t="n">
        <v>0.295003610604862</v>
      </c>
      <c r="H831" s="34" t="n">
        <v>-0.0959236053167382</v>
      </c>
      <c r="I831" s="34" t="n">
        <v>-0.325160784032645</v>
      </c>
      <c r="J831" s="35" t="n">
        <v>3.4</v>
      </c>
      <c r="K831" s="6" t="n">
        <v>1</v>
      </c>
      <c r="L831" s="35" t="n">
        <v>2.4</v>
      </c>
      <c r="M831" s="6" t="str">
        <f aca="false">IF(I831&lt;=0,"Below 0%",IF(I831&lt;=0.05,"0-5%",IF(I831&lt;=0.1,"5-10%",IF(I831&lt;=0.2,"10-20%",IF(I831&lt;=0.4,"20-40%","Above 40%")))))</f>
        <v>Below 0%</v>
      </c>
      <c r="N831" s="6" t="str">
        <f aca="false">IF(AND(H831&gt;=Summary!$B$25,I831&gt;=Summary!$B$26,I831&lt;=Summary!$B$27,J831&gt;=Summary!$B$28,J831&lt;=Summary!$B$29,F831*J831&gt;1),"Yes","No")</f>
        <v>No</v>
      </c>
    </row>
    <row r="832" customFormat="false" ht="15" hidden="false" customHeight="false" outlineLevel="0" collapsed="false">
      <c r="A832" s="6" t="s">
        <v>148</v>
      </c>
      <c r="B832" s="45" t="n">
        <v>41706</v>
      </c>
      <c r="C832" s="6" t="s">
        <v>172</v>
      </c>
      <c r="D832" s="6" t="s">
        <v>192</v>
      </c>
      <c r="E832" s="6" t="s">
        <v>177</v>
      </c>
      <c r="F832" s="34" t="n">
        <v>0.293290466070175</v>
      </c>
      <c r="G832" s="34" t="n">
        <v>0.268904095457515</v>
      </c>
      <c r="H832" s="34" t="n">
        <v>0.02438637061266</v>
      </c>
      <c r="I832" s="34" t="n">
        <v>0.0906879851389724</v>
      </c>
      <c r="J832" s="35" t="n">
        <v>3.73</v>
      </c>
      <c r="K832" s="6" t="n">
        <v>0</v>
      </c>
      <c r="L832" s="35" t="n">
        <v>-1</v>
      </c>
      <c r="M832" s="6" t="str">
        <f aca="false">IF(I832&lt;=0,"Below 0%",IF(I832&lt;=0.05,"0-5%",IF(I832&lt;=0.1,"5-10%",IF(I832&lt;=0.2,"10-20%",IF(I832&lt;=0.4,"20-40%","Above 40%")))))</f>
        <v>5-10%</v>
      </c>
      <c r="N832" s="6" t="str">
        <f aca="false">IF(AND(H832&gt;=Summary!$B$25,I832&gt;=Summary!$B$26,I832&lt;=Summary!$B$27,J832&gt;=Summary!$B$28,J832&lt;=Summary!$B$29,F832*J832&gt;1),"Yes","No")</f>
        <v>No</v>
      </c>
    </row>
    <row r="833" customFormat="false" ht="15" hidden="false" customHeight="false" outlineLevel="0" collapsed="false">
      <c r="A833" s="6" t="s">
        <v>148</v>
      </c>
      <c r="B833" s="45" t="n">
        <v>41706</v>
      </c>
      <c r="C833" s="6" t="s">
        <v>178</v>
      </c>
      <c r="D833" s="6" t="s">
        <v>176</v>
      </c>
      <c r="E833" s="6" t="s">
        <v>187</v>
      </c>
      <c r="F833" s="34" t="n">
        <v>0.193664342164993</v>
      </c>
      <c r="G833" s="34" t="n">
        <v>0.192345804654651</v>
      </c>
      <c r="H833" s="34" t="n">
        <v>0.00131853751034267</v>
      </c>
      <c r="I833" s="34" t="n">
        <v>0.00685503649382979</v>
      </c>
      <c r="J833" s="35" t="n">
        <v>5.3</v>
      </c>
      <c r="K833" s="6" t="n">
        <v>0</v>
      </c>
      <c r="L833" s="35" t="n">
        <v>-1</v>
      </c>
      <c r="M833" s="6" t="str">
        <f aca="false">IF(I833&lt;=0,"Below 0%",IF(I833&lt;=0.05,"0-5%",IF(I833&lt;=0.1,"5-10%",IF(I833&lt;=0.2,"10-20%",IF(I833&lt;=0.4,"20-40%","Above 40%")))))</f>
        <v>0-5%</v>
      </c>
      <c r="N833" s="6" t="str">
        <f aca="false">IF(AND(H833&gt;=Summary!$B$25,I833&gt;=Summary!$B$26,I833&lt;=Summary!$B$27,J833&gt;=Summary!$B$28,J833&lt;=Summary!$B$29,F833*J833&gt;1),"Yes","No")</f>
        <v>No</v>
      </c>
    </row>
    <row r="834" customFormat="false" ht="15" hidden="false" customHeight="false" outlineLevel="0" collapsed="false">
      <c r="A834" s="6" t="s">
        <v>148</v>
      </c>
      <c r="B834" s="45" t="n">
        <v>41706</v>
      </c>
      <c r="C834" s="6" t="s">
        <v>178</v>
      </c>
      <c r="D834" s="6" t="s">
        <v>176</v>
      </c>
      <c r="E834" s="6" t="s">
        <v>174</v>
      </c>
      <c r="F834" s="34" t="n">
        <v>0.232235267758369</v>
      </c>
      <c r="G834" s="34" t="n">
        <v>0.268271780176223</v>
      </c>
      <c r="H834" s="34" t="n">
        <v>-0.0360365124178538</v>
      </c>
      <c r="I834" s="34" t="n">
        <v>-0.134328375478711</v>
      </c>
      <c r="J834" s="35" t="n">
        <v>3.8</v>
      </c>
      <c r="K834" s="6" t="n">
        <v>0</v>
      </c>
      <c r="L834" s="35" t="n">
        <v>-1</v>
      </c>
      <c r="M834" s="6" t="str">
        <f aca="false">IF(I834&lt;=0,"Below 0%",IF(I834&lt;=0.05,"0-5%",IF(I834&lt;=0.1,"5-10%",IF(I834&lt;=0.2,"10-20%",IF(I834&lt;=0.4,"20-40%","Above 40%")))))</f>
        <v>Below 0%</v>
      </c>
      <c r="N834" s="6" t="str">
        <f aca="false">IF(AND(H834&gt;=Summary!$B$25,I834&gt;=Summary!$B$26,I834&lt;=Summary!$B$27,J834&gt;=Summary!$B$28,J834&lt;=Summary!$B$29,F834*J834&gt;1),"Yes","No")</f>
        <v>No</v>
      </c>
    </row>
    <row r="835" customFormat="false" ht="15" hidden="false" customHeight="false" outlineLevel="0" collapsed="false">
      <c r="A835" s="6" t="s">
        <v>148</v>
      </c>
      <c r="B835" s="45" t="n">
        <v>41706</v>
      </c>
      <c r="C835" s="6" t="s">
        <v>178</v>
      </c>
      <c r="D835" s="6" t="s">
        <v>176</v>
      </c>
      <c r="E835" s="6" t="s">
        <v>177</v>
      </c>
      <c r="F835" s="34" t="n">
        <v>0.574100375175476</v>
      </c>
      <c r="G835" s="34" t="n">
        <v>0.539382415169126</v>
      </c>
      <c r="H835" s="34" t="n">
        <v>0.03471796000635</v>
      </c>
      <c r="I835" s="34" t="n">
        <v>0.064366132506311</v>
      </c>
      <c r="J835" s="35" t="n">
        <v>1.89</v>
      </c>
      <c r="K835" s="6" t="n">
        <v>1</v>
      </c>
      <c r="L835" s="35" t="n">
        <v>0.89</v>
      </c>
      <c r="M835" s="6" t="str">
        <f aca="false">IF(I835&lt;=0,"Below 0%",IF(I835&lt;=0.05,"0-5%",IF(I835&lt;=0.1,"5-10%",IF(I835&lt;=0.2,"10-20%",IF(I835&lt;=0.4,"20-40%","Above 40%")))))</f>
        <v>5-10%</v>
      </c>
      <c r="N835" s="6" t="str">
        <f aca="false">IF(AND(H835&gt;=Summary!$B$25,I835&gt;=Summary!$B$26,I835&lt;=Summary!$B$27,J835&gt;=Summary!$B$28,J835&lt;=Summary!$B$29,F835*J835&gt;1),"Yes","No")</f>
        <v>No</v>
      </c>
    </row>
    <row r="836" customFormat="false" ht="15" hidden="false" customHeight="false" outlineLevel="0" collapsed="false">
      <c r="A836" s="6" t="s">
        <v>148</v>
      </c>
      <c r="B836" s="45" t="n">
        <v>41713</v>
      </c>
      <c r="C836" s="6" t="s">
        <v>182</v>
      </c>
      <c r="D836" s="6" t="s">
        <v>190</v>
      </c>
      <c r="E836" s="6" t="s">
        <v>187</v>
      </c>
      <c r="F836" s="34" t="n">
        <v>0.18302121758461</v>
      </c>
      <c r="G836" s="34" t="n">
        <v>0.130410342889264</v>
      </c>
      <c r="H836" s="34" t="n">
        <v>0.0526108746953463</v>
      </c>
      <c r="I836" s="34" t="n">
        <v>0.403425629668194</v>
      </c>
      <c r="J836" s="35" t="n">
        <v>7.8</v>
      </c>
      <c r="K836" s="6" t="n">
        <v>1</v>
      </c>
      <c r="L836" s="35" t="n">
        <v>6.8</v>
      </c>
      <c r="M836" s="6" t="str">
        <f aca="false">IF(I836&lt;=0,"Below 0%",IF(I836&lt;=0.05,"0-5%",IF(I836&lt;=0.1,"5-10%",IF(I836&lt;=0.2,"10-20%",IF(I836&lt;=0.4,"20-40%","Above 40%")))))</f>
        <v>Above 40%</v>
      </c>
      <c r="N836" s="6" t="str">
        <f aca="false">IF(AND(H836&gt;=Summary!$B$25,I836&gt;=Summary!$B$26,I836&lt;=Summary!$B$27,J836&gt;=Summary!$B$28,J836&lt;=Summary!$B$29,F836*J836&gt;1),"Yes","No")</f>
        <v>No</v>
      </c>
    </row>
    <row r="837" customFormat="false" ht="15" hidden="false" customHeight="false" outlineLevel="0" collapsed="false">
      <c r="A837" s="6" t="s">
        <v>148</v>
      </c>
      <c r="B837" s="45" t="n">
        <v>41713</v>
      </c>
      <c r="C837" s="6" t="s">
        <v>182</v>
      </c>
      <c r="D837" s="6" t="s">
        <v>190</v>
      </c>
      <c r="E837" s="6" t="s">
        <v>174</v>
      </c>
      <c r="F837" s="34" t="n">
        <v>0.223414361476898</v>
      </c>
      <c r="G837" s="34" t="n">
        <v>0.233839235525576</v>
      </c>
      <c r="H837" s="34" t="n">
        <v>-0.010424874048678</v>
      </c>
      <c r="I837" s="34" t="n">
        <v>-0.0445813724341301</v>
      </c>
      <c r="J837" s="35" t="n">
        <v>4.35</v>
      </c>
      <c r="K837" s="6" t="n">
        <v>0</v>
      </c>
      <c r="L837" s="35" t="n">
        <v>-1</v>
      </c>
      <c r="M837" s="6" t="str">
        <f aca="false">IF(I837&lt;=0,"Below 0%",IF(I837&lt;=0.05,"0-5%",IF(I837&lt;=0.1,"5-10%",IF(I837&lt;=0.2,"10-20%",IF(I837&lt;=0.4,"20-40%","Above 40%")))))</f>
        <v>Below 0%</v>
      </c>
      <c r="N837" s="6" t="str">
        <f aca="false">IF(AND(H837&gt;=Summary!$B$25,I837&gt;=Summary!$B$26,I837&lt;=Summary!$B$27,J837&gt;=Summary!$B$28,J837&lt;=Summary!$B$29,F837*J837&gt;1),"Yes","No")</f>
        <v>No</v>
      </c>
    </row>
    <row r="838" customFormat="false" ht="15" hidden="false" customHeight="false" outlineLevel="0" collapsed="false">
      <c r="A838" s="6" t="s">
        <v>148</v>
      </c>
      <c r="B838" s="45" t="n">
        <v>41713</v>
      </c>
      <c r="C838" s="6" t="s">
        <v>182</v>
      </c>
      <c r="D838" s="6" t="s">
        <v>190</v>
      </c>
      <c r="E838" s="6" t="s">
        <v>177</v>
      </c>
      <c r="F838" s="34" t="n">
        <v>0.593564391136169</v>
      </c>
      <c r="G838" s="34" t="n">
        <v>0.63575042158516</v>
      </c>
      <c r="H838" s="34" t="n">
        <v>-0.0421860304489907</v>
      </c>
      <c r="I838" s="34" t="n">
        <v>-0.0663562760112771</v>
      </c>
      <c r="J838" s="35" t="n">
        <v>1.6</v>
      </c>
      <c r="K838" s="6" t="n">
        <v>0</v>
      </c>
      <c r="L838" s="35" t="n">
        <v>-1</v>
      </c>
      <c r="M838" s="6" t="str">
        <f aca="false">IF(I838&lt;=0,"Below 0%",IF(I838&lt;=0.05,"0-5%",IF(I838&lt;=0.1,"5-10%",IF(I838&lt;=0.2,"10-20%",IF(I838&lt;=0.4,"20-40%","Above 40%")))))</f>
        <v>Below 0%</v>
      </c>
      <c r="N838" s="6" t="str">
        <f aca="false">IF(AND(H838&gt;=Summary!$B$25,I838&gt;=Summary!$B$26,I838&lt;=Summary!$B$27,J838&gt;=Summary!$B$28,J838&lt;=Summary!$B$29,F838*J838&gt;1),"Yes","No")</f>
        <v>No</v>
      </c>
    </row>
    <row r="839" customFormat="false" ht="15" hidden="false" customHeight="false" outlineLevel="0" collapsed="false">
      <c r="A839" s="6" t="s">
        <v>148</v>
      </c>
      <c r="B839" s="45" t="n">
        <v>41713</v>
      </c>
      <c r="C839" s="6" t="s">
        <v>173</v>
      </c>
      <c r="D839" s="6" t="s">
        <v>193</v>
      </c>
      <c r="E839" s="6" t="s">
        <v>187</v>
      </c>
      <c r="F839" s="34" t="n">
        <v>0.778891146183014</v>
      </c>
      <c r="G839" s="34" t="n">
        <v>0.731063426521357</v>
      </c>
      <c r="H839" s="34" t="n">
        <v>0.0478277196616573</v>
      </c>
      <c r="I839" s="34" t="n">
        <v>0.0654221206075614</v>
      </c>
      <c r="J839" s="35" t="n">
        <v>1.37</v>
      </c>
      <c r="K839" s="6" t="n">
        <v>1</v>
      </c>
      <c r="L839" s="35" t="n">
        <v>0.37</v>
      </c>
      <c r="M839" s="6" t="str">
        <f aca="false">IF(I839&lt;=0,"Below 0%",IF(I839&lt;=0.05,"0-5%",IF(I839&lt;=0.1,"5-10%",IF(I839&lt;=0.2,"10-20%",IF(I839&lt;=0.4,"20-40%","Above 40%")))))</f>
        <v>5-10%</v>
      </c>
      <c r="N839" s="6" t="str">
        <f aca="false">IF(AND(H839&gt;=Summary!$B$25,I839&gt;=Summary!$B$26,I839&lt;=Summary!$B$27,J839&gt;=Summary!$B$28,J839&lt;=Summary!$B$29,F839*J839&gt;1),"Yes","No")</f>
        <v>No</v>
      </c>
    </row>
    <row r="840" customFormat="false" ht="15" hidden="false" customHeight="false" outlineLevel="0" collapsed="false">
      <c r="A840" s="6" t="s">
        <v>148</v>
      </c>
      <c r="B840" s="45" t="n">
        <v>41713</v>
      </c>
      <c r="C840" s="6" t="s">
        <v>173</v>
      </c>
      <c r="D840" s="6" t="s">
        <v>193</v>
      </c>
      <c r="E840" s="6" t="s">
        <v>174</v>
      </c>
      <c r="F840" s="34" t="n">
        <v>0.164544984698296</v>
      </c>
      <c r="G840" s="34" t="n">
        <v>0.185473498950789</v>
      </c>
      <c r="H840" s="34" t="n">
        <v>-0.020928514252493</v>
      </c>
      <c r="I840" s="34" t="n">
        <v>-0.112838299654044</v>
      </c>
      <c r="J840" s="35" t="n">
        <v>5.4</v>
      </c>
      <c r="K840" s="6" t="n">
        <v>0</v>
      </c>
      <c r="L840" s="35" t="n">
        <v>-1</v>
      </c>
      <c r="M840" s="6" t="str">
        <f aca="false">IF(I840&lt;=0,"Below 0%",IF(I840&lt;=0.05,"0-5%",IF(I840&lt;=0.1,"5-10%",IF(I840&lt;=0.2,"10-20%",IF(I840&lt;=0.4,"20-40%","Above 40%")))))</f>
        <v>Below 0%</v>
      </c>
      <c r="N840" s="6" t="str">
        <f aca="false">IF(AND(H840&gt;=Summary!$B$25,I840&gt;=Summary!$B$26,I840&lt;=Summary!$B$27,J840&gt;=Summary!$B$28,J840&lt;=Summary!$B$29,F840*J840&gt;1),"Yes","No")</f>
        <v>No</v>
      </c>
    </row>
    <row r="841" customFormat="false" ht="15" hidden="false" customHeight="false" outlineLevel="0" collapsed="false">
      <c r="A841" s="6" t="s">
        <v>148</v>
      </c>
      <c r="B841" s="45" t="n">
        <v>41713</v>
      </c>
      <c r="C841" s="6" t="s">
        <v>173</v>
      </c>
      <c r="D841" s="6" t="s">
        <v>193</v>
      </c>
      <c r="E841" s="6" t="s">
        <v>177</v>
      </c>
      <c r="F841" s="34" t="n">
        <v>0.0565638989210129</v>
      </c>
      <c r="G841" s="34" t="n">
        <v>0.0834630745278549</v>
      </c>
      <c r="H841" s="34" t="n">
        <v>-0.026899175606842</v>
      </c>
      <c r="I841" s="34" t="n">
        <v>-0.322288338394061</v>
      </c>
      <c r="J841" s="35" t="n">
        <v>12</v>
      </c>
      <c r="K841" s="6" t="n">
        <v>0</v>
      </c>
      <c r="L841" s="35" t="n">
        <v>-1</v>
      </c>
      <c r="M841" s="6" t="str">
        <f aca="false">IF(I841&lt;=0,"Below 0%",IF(I841&lt;=0.05,"0-5%",IF(I841&lt;=0.1,"5-10%",IF(I841&lt;=0.2,"10-20%",IF(I841&lt;=0.4,"20-40%","Above 40%")))))</f>
        <v>Below 0%</v>
      </c>
      <c r="N841" s="6" t="str">
        <f aca="false">IF(AND(H841&gt;=Summary!$B$25,I841&gt;=Summary!$B$26,I841&lt;=Summary!$B$27,J841&gt;=Summary!$B$28,J841&lt;=Summary!$B$29,F841*J841&gt;1),"Yes","No")</f>
        <v>No</v>
      </c>
    </row>
    <row r="842" customFormat="false" ht="15" hidden="false" customHeight="false" outlineLevel="0" collapsed="false">
      <c r="A842" s="6" t="s">
        <v>148</v>
      </c>
      <c r="B842" s="45" t="n">
        <v>41713</v>
      </c>
      <c r="C842" s="6" t="s">
        <v>184</v>
      </c>
      <c r="D842" s="6" t="s">
        <v>188</v>
      </c>
      <c r="E842" s="6" t="s">
        <v>187</v>
      </c>
      <c r="F842" s="34" t="n">
        <v>0.339857161045075</v>
      </c>
      <c r="G842" s="34" t="n">
        <v>0.333091173265529</v>
      </c>
      <c r="H842" s="34" t="n">
        <v>0.00676598777954596</v>
      </c>
      <c r="I842" s="34" t="n">
        <v>0.020312720127688</v>
      </c>
      <c r="J842" s="35" t="n">
        <v>3</v>
      </c>
      <c r="K842" s="6" t="n">
        <v>1</v>
      </c>
      <c r="L842" s="35" t="n">
        <v>2</v>
      </c>
      <c r="M842" s="6" t="str">
        <f aca="false">IF(I842&lt;=0,"Below 0%",IF(I842&lt;=0.05,"0-5%",IF(I842&lt;=0.1,"5-10%",IF(I842&lt;=0.2,"10-20%",IF(I842&lt;=0.4,"20-40%","Above 40%")))))</f>
        <v>0-5%</v>
      </c>
      <c r="N842" s="6" t="str">
        <f aca="false">IF(AND(H842&gt;=Summary!$B$25,I842&gt;=Summary!$B$26,I842&lt;=Summary!$B$27,J842&gt;=Summary!$B$28,J842&lt;=Summary!$B$29,F842*J842&gt;1),"Yes","No")</f>
        <v>No</v>
      </c>
    </row>
    <row r="843" customFormat="false" ht="15" hidden="false" customHeight="false" outlineLevel="0" collapsed="false">
      <c r="A843" s="6" t="s">
        <v>148</v>
      </c>
      <c r="B843" s="45" t="n">
        <v>41713</v>
      </c>
      <c r="C843" s="6" t="s">
        <v>184</v>
      </c>
      <c r="D843" s="6" t="s">
        <v>188</v>
      </c>
      <c r="E843" s="6" t="s">
        <v>174</v>
      </c>
      <c r="F843" s="34" t="n">
        <v>0.265176594257355</v>
      </c>
      <c r="G843" s="34" t="n">
        <v>0.285506719941882</v>
      </c>
      <c r="H843" s="34" t="n">
        <v>-0.0203301256845269</v>
      </c>
      <c r="I843" s="34" t="n">
        <v>-0.0712071704955501</v>
      </c>
      <c r="J843" s="35" t="n">
        <v>3.5</v>
      </c>
      <c r="K843" s="6" t="n">
        <v>0</v>
      </c>
      <c r="L843" s="35" t="n">
        <v>-1</v>
      </c>
      <c r="M843" s="6" t="str">
        <f aca="false">IF(I843&lt;=0,"Below 0%",IF(I843&lt;=0.05,"0-5%",IF(I843&lt;=0.1,"5-10%",IF(I843&lt;=0.2,"10-20%",IF(I843&lt;=0.4,"20-40%","Above 40%")))))</f>
        <v>Below 0%</v>
      </c>
      <c r="N843" s="6" t="str">
        <f aca="false">IF(AND(H843&gt;=Summary!$B$25,I843&gt;=Summary!$B$26,I843&lt;=Summary!$B$27,J843&gt;=Summary!$B$28,J843&lt;=Summary!$B$29,F843*J843&gt;1),"Yes","No")</f>
        <v>No</v>
      </c>
    </row>
    <row r="844" customFormat="false" ht="15" hidden="false" customHeight="false" outlineLevel="0" collapsed="false">
      <c r="A844" s="6" t="s">
        <v>148</v>
      </c>
      <c r="B844" s="45" t="n">
        <v>41713</v>
      </c>
      <c r="C844" s="6" t="s">
        <v>184</v>
      </c>
      <c r="D844" s="6" t="s">
        <v>188</v>
      </c>
      <c r="E844" s="6" t="s">
        <v>177</v>
      </c>
      <c r="F844" s="34" t="n">
        <v>0.394966185092926</v>
      </c>
      <c r="G844" s="34" t="n">
        <v>0.38140210679259</v>
      </c>
      <c r="H844" s="34" t="n">
        <v>0.0135640783003361</v>
      </c>
      <c r="I844" s="34" t="n">
        <v>0.0355637214865003</v>
      </c>
      <c r="J844" s="35" t="n">
        <v>2.62</v>
      </c>
      <c r="K844" s="6" t="n">
        <v>0</v>
      </c>
      <c r="L844" s="35" t="n">
        <v>-1</v>
      </c>
      <c r="M844" s="6" t="str">
        <f aca="false">IF(I844&lt;=0,"Below 0%",IF(I844&lt;=0.05,"0-5%",IF(I844&lt;=0.1,"5-10%",IF(I844&lt;=0.2,"10-20%",IF(I844&lt;=0.4,"20-40%","Above 40%")))))</f>
        <v>0-5%</v>
      </c>
      <c r="N844" s="6" t="str">
        <f aca="false">IF(AND(H844&gt;=Summary!$B$25,I844&gt;=Summary!$B$26,I844&lt;=Summary!$B$27,J844&gt;=Summary!$B$28,J844&lt;=Summary!$B$29,F844*J844&gt;1),"Yes","No")</f>
        <v>No</v>
      </c>
    </row>
    <row r="845" customFormat="false" ht="15" hidden="false" customHeight="false" outlineLevel="0" collapsed="false">
      <c r="A845" s="6" t="s">
        <v>148</v>
      </c>
      <c r="B845" s="45" t="n">
        <v>41713</v>
      </c>
      <c r="C845" s="6" t="s">
        <v>186</v>
      </c>
      <c r="D845" s="6" t="s">
        <v>194</v>
      </c>
      <c r="E845" s="6" t="s">
        <v>187</v>
      </c>
      <c r="F845" s="34" t="n">
        <v>0.166661337018013</v>
      </c>
      <c r="G845" s="34" t="n">
        <v>0.14607425441266</v>
      </c>
      <c r="H845" s="34" t="n">
        <v>0.0205870826053532</v>
      </c>
      <c r="I845" s="34" t="n">
        <v>0.140935736335814</v>
      </c>
      <c r="J845" s="35" t="n">
        <v>6.9</v>
      </c>
      <c r="K845" s="6" t="n">
        <v>0</v>
      </c>
      <c r="L845" s="35" t="n">
        <v>-1</v>
      </c>
      <c r="M845" s="6" t="str">
        <f aca="false">IF(I845&lt;=0,"Below 0%",IF(I845&lt;=0.05,"0-5%",IF(I845&lt;=0.1,"5-10%",IF(I845&lt;=0.2,"10-20%",IF(I845&lt;=0.4,"20-40%","Above 40%")))))</f>
        <v>10-20%</v>
      </c>
      <c r="N845" s="6" t="str">
        <f aca="false">IF(AND(H845&gt;=Summary!$B$25,I845&gt;=Summary!$B$26,I845&lt;=Summary!$B$27,J845&gt;=Summary!$B$28,J845&lt;=Summary!$B$29,F845*J845&gt;1),"Yes","No")</f>
        <v>No</v>
      </c>
    </row>
    <row r="846" customFormat="false" ht="15" hidden="false" customHeight="false" outlineLevel="0" collapsed="false">
      <c r="A846" s="6" t="s">
        <v>148</v>
      </c>
      <c r="B846" s="45" t="n">
        <v>41713</v>
      </c>
      <c r="C846" s="6" t="s">
        <v>186</v>
      </c>
      <c r="D846" s="6" t="s">
        <v>194</v>
      </c>
      <c r="E846" s="6" t="s">
        <v>174</v>
      </c>
      <c r="F846" s="34" t="n">
        <v>0.244179487228394</v>
      </c>
      <c r="G846" s="34" t="n">
        <v>0.223980523432745</v>
      </c>
      <c r="H846" s="34" t="n">
        <v>0.0201989637956486</v>
      </c>
      <c r="I846" s="34" t="n">
        <v>0.0901817867289418</v>
      </c>
      <c r="J846" s="35" t="n">
        <v>4.5</v>
      </c>
      <c r="K846" s="6" t="n">
        <v>0</v>
      </c>
      <c r="L846" s="35" t="n">
        <v>-1</v>
      </c>
      <c r="M846" s="6" t="str">
        <f aca="false">IF(I846&lt;=0,"Below 0%",IF(I846&lt;=0.05,"0-5%",IF(I846&lt;=0.1,"5-10%",IF(I846&lt;=0.2,"10-20%",IF(I846&lt;=0.4,"20-40%","Above 40%")))))</f>
        <v>5-10%</v>
      </c>
      <c r="N846" s="6" t="str">
        <f aca="false">IF(AND(H846&gt;=Summary!$B$25,I846&gt;=Summary!$B$26,I846&lt;=Summary!$B$27,J846&gt;=Summary!$B$28,J846&lt;=Summary!$B$29,F846*J846&gt;1),"Yes","No")</f>
        <v>No</v>
      </c>
    </row>
    <row r="847" customFormat="false" ht="15" hidden="false" customHeight="false" outlineLevel="0" collapsed="false">
      <c r="A847" s="6" t="s">
        <v>148</v>
      </c>
      <c r="B847" s="45" t="n">
        <v>41713</v>
      </c>
      <c r="C847" s="6" t="s">
        <v>186</v>
      </c>
      <c r="D847" s="6" t="s">
        <v>194</v>
      </c>
      <c r="E847" s="6" t="s">
        <v>177</v>
      </c>
      <c r="F847" s="34" t="n">
        <v>0.589159190654755</v>
      </c>
      <c r="G847" s="34" t="n">
        <v>0.629945222154595</v>
      </c>
      <c r="H847" s="34" t="n">
        <v>-0.0407860314998406</v>
      </c>
      <c r="I847" s="34" t="n">
        <v>-0.0647453620813895</v>
      </c>
      <c r="J847" s="35" t="n">
        <v>1.6</v>
      </c>
      <c r="K847" s="6" t="n">
        <v>1</v>
      </c>
      <c r="L847" s="35" t="n">
        <v>0.6</v>
      </c>
      <c r="M847" s="6" t="str">
        <f aca="false">IF(I847&lt;=0,"Below 0%",IF(I847&lt;=0.05,"0-5%",IF(I847&lt;=0.1,"5-10%",IF(I847&lt;=0.2,"10-20%",IF(I847&lt;=0.4,"20-40%","Above 40%")))))</f>
        <v>Below 0%</v>
      </c>
      <c r="N847" s="6" t="str">
        <f aca="false">IF(AND(H847&gt;=Summary!$B$25,I847&gt;=Summary!$B$26,I847&lt;=Summary!$B$27,J847&gt;=Summary!$B$28,J847&lt;=Summary!$B$29,F847*J847&gt;1),"Yes","No")</f>
        <v>No</v>
      </c>
    </row>
    <row r="848" customFormat="false" ht="15" hidden="false" customHeight="false" outlineLevel="0" collapsed="false">
      <c r="A848" s="6" t="s">
        <v>148</v>
      </c>
      <c r="B848" s="45" t="n">
        <v>41713</v>
      </c>
      <c r="C848" s="6" t="s">
        <v>179</v>
      </c>
      <c r="D848" s="6" t="s">
        <v>172</v>
      </c>
      <c r="E848" s="6" t="s">
        <v>187</v>
      </c>
      <c r="F848" s="34" t="n">
        <v>0.561609029769898</v>
      </c>
      <c r="G848" s="34" t="n">
        <v>0.617234468937876</v>
      </c>
      <c r="H848" s="34" t="n">
        <v>-0.0556254391679784</v>
      </c>
      <c r="I848" s="34" t="n">
        <v>-0.0901204355351337</v>
      </c>
      <c r="J848" s="35" t="n">
        <v>1.65</v>
      </c>
      <c r="K848" s="6" t="n">
        <v>1</v>
      </c>
      <c r="L848" s="35" t="n">
        <v>0.65</v>
      </c>
      <c r="M848" s="6" t="str">
        <f aca="false">IF(I848&lt;=0,"Below 0%",IF(I848&lt;=0.05,"0-5%",IF(I848&lt;=0.1,"5-10%",IF(I848&lt;=0.2,"10-20%",IF(I848&lt;=0.4,"20-40%","Above 40%")))))</f>
        <v>Below 0%</v>
      </c>
      <c r="N848" s="6" t="str">
        <f aca="false">IF(AND(H848&gt;=Summary!$B$25,I848&gt;=Summary!$B$26,I848&lt;=Summary!$B$27,J848&gt;=Summary!$B$28,J848&lt;=Summary!$B$29,F848*J848&gt;1),"Yes","No")</f>
        <v>No</v>
      </c>
    </row>
    <row r="849" customFormat="false" ht="15" hidden="false" customHeight="false" outlineLevel="0" collapsed="false">
      <c r="A849" s="6" t="s">
        <v>148</v>
      </c>
      <c r="B849" s="45" t="n">
        <v>41713</v>
      </c>
      <c r="C849" s="6" t="s">
        <v>179</v>
      </c>
      <c r="D849" s="6" t="s">
        <v>172</v>
      </c>
      <c r="E849" s="6" t="s">
        <v>174</v>
      </c>
      <c r="F849" s="34" t="n">
        <v>0.225169971585274</v>
      </c>
      <c r="G849" s="34" t="n">
        <v>0.24248496993988</v>
      </c>
      <c r="H849" s="34" t="n">
        <v>-0.017314998354606</v>
      </c>
      <c r="I849" s="34" t="n">
        <v>-0.0714064808177554</v>
      </c>
      <c r="J849" s="35" t="n">
        <v>4.2</v>
      </c>
      <c r="K849" s="6" t="n">
        <v>0</v>
      </c>
      <c r="L849" s="35" t="n">
        <v>-1</v>
      </c>
      <c r="M849" s="6" t="str">
        <f aca="false">IF(I849&lt;=0,"Below 0%",IF(I849&lt;=0.05,"0-5%",IF(I849&lt;=0.1,"5-10%",IF(I849&lt;=0.2,"10-20%",IF(I849&lt;=0.4,"20-40%","Above 40%")))))</f>
        <v>Below 0%</v>
      </c>
      <c r="N849" s="6" t="str">
        <f aca="false">IF(AND(H849&gt;=Summary!$B$25,I849&gt;=Summary!$B$26,I849&lt;=Summary!$B$27,J849&gt;=Summary!$B$28,J849&lt;=Summary!$B$29,F849*J849&gt;1),"Yes","No")</f>
        <v>No</v>
      </c>
    </row>
    <row r="850" customFormat="false" ht="15" hidden="false" customHeight="false" outlineLevel="0" collapsed="false">
      <c r="A850" s="6" t="s">
        <v>148</v>
      </c>
      <c r="B850" s="45" t="n">
        <v>41713</v>
      </c>
      <c r="C850" s="6" t="s">
        <v>179</v>
      </c>
      <c r="D850" s="6" t="s">
        <v>172</v>
      </c>
      <c r="E850" s="6" t="s">
        <v>177</v>
      </c>
      <c r="F850" s="34" t="n">
        <v>0.213220968842506</v>
      </c>
      <c r="G850" s="34" t="n">
        <v>0.140280561122245</v>
      </c>
      <c r="H850" s="34" t="n">
        <v>0.0729404077202619</v>
      </c>
      <c r="I850" s="34" t="n">
        <v>0.51996090646301</v>
      </c>
      <c r="J850" s="35" t="n">
        <v>7.26</v>
      </c>
      <c r="K850" s="6" t="n">
        <v>0</v>
      </c>
      <c r="L850" s="35" t="n">
        <v>-1</v>
      </c>
      <c r="M850" s="6" t="str">
        <f aca="false">IF(I850&lt;=0,"Below 0%",IF(I850&lt;=0.05,"0-5%",IF(I850&lt;=0.1,"5-10%",IF(I850&lt;=0.2,"10-20%",IF(I850&lt;=0.4,"20-40%","Above 40%")))))</f>
        <v>Above 40%</v>
      </c>
      <c r="N850" s="6" t="str">
        <f aca="false">IF(AND(H850&gt;=Summary!$B$25,I850&gt;=Summary!$B$26,I850&lt;=Summary!$B$27,J850&gt;=Summary!$B$28,J850&lt;=Summary!$B$29,F850*J850&gt;1),"Yes","No")</f>
        <v>No</v>
      </c>
    </row>
    <row r="851" customFormat="false" ht="15" hidden="false" customHeight="false" outlineLevel="0" collapsed="false">
      <c r="A851" s="6" t="s">
        <v>148</v>
      </c>
      <c r="B851" s="45" t="n">
        <v>41713</v>
      </c>
      <c r="C851" s="6" t="s">
        <v>192</v>
      </c>
      <c r="D851" s="6" t="s">
        <v>189</v>
      </c>
      <c r="E851" s="6" t="s">
        <v>187</v>
      </c>
      <c r="F851" s="34" t="n">
        <v>0.422778457403183</v>
      </c>
      <c r="G851" s="34" t="n">
        <v>0.434801419053388</v>
      </c>
      <c r="H851" s="34" t="n">
        <v>-0.0120229616502046</v>
      </c>
      <c r="I851" s="34" t="n">
        <v>-0.0276516154808786</v>
      </c>
      <c r="J851" s="35" t="n">
        <v>2.3</v>
      </c>
      <c r="K851" s="6" t="n">
        <v>1</v>
      </c>
      <c r="L851" s="35" t="n">
        <v>1.3</v>
      </c>
      <c r="M851" s="6" t="str">
        <f aca="false">IF(I851&lt;=0,"Below 0%",IF(I851&lt;=0.05,"0-5%",IF(I851&lt;=0.1,"5-10%",IF(I851&lt;=0.2,"10-20%",IF(I851&lt;=0.4,"20-40%","Above 40%")))))</f>
        <v>Below 0%</v>
      </c>
      <c r="N851" s="6" t="str">
        <f aca="false">IF(AND(H851&gt;=Summary!$B$25,I851&gt;=Summary!$B$26,I851&lt;=Summary!$B$27,J851&gt;=Summary!$B$28,J851&lt;=Summary!$B$29,F851*J851&gt;1),"Yes","No")</f>
        <v>No</v>
      </c>
    </row>
    <row r="852" customFormat="false" ht="15" hidden="false" customHeight="false" outlineLevel="0" collapsed="false">
      <c r="A852" s="6" t="s">
        <v>148</v>
      </c>
      <c r="B852" s="45" t="n">
        <v>41713</v>
      </c>
      <c r="C852" s="6" t="s">
        <v>192</v>
      </c>
      <c r="D852" s="6" t="s">
        <v>189</v>
      </c>
      <c r="E852" s="6" t="s">
        <v>174</v>
      </c>
      <c r="F852" s="34" t="n">
        <v>0.359957158565521</v>
      </c>
      <c r="G852" s="34" t="n">
        <v>0.298520377260535</v>
      </c>
      <c r="H852" s="34" t="n">
        <v>0.0614367813049865</v>
      </c>
      <c r="I852" s="34" t="n">
        <v>0.205804313490356</v>
      </c>
      <c r="J852" s="35" t="n">
        <v>3.35</v>
      </c>
      <c r="K852" s="6" t="n">
        <v>0</v>
      </c>
      <c r="L852" s="35" t="n">
        <v>-1</v>
      </c>
      <c r="M852" s="6" t="str">
        <f aca="false">IF(I852&lt;=0,"Below 0%",IF(I852&lt;=0.05,"0-5%",IF(I852&lt;=0.1,"5-10%",IF(I852&lt;=0.2,"10-20%",IF(I852&lt;=0.4,"20-40%","Above 40%")))))</f>
        <v>20-40%</v>
      </c>
      <c r="N852" s="6" t="str">
        <f aca="false">IF(AND(H852&gt;=Summary!$B$25,I852&gt;=Summary!$B$26,I852&lt;=Summary!$B$27,J852&gt;=Summary!$B$28,J852&lt;=Summary!$B$29,F852*J852&gt;1),"Yes","No")</f>
        <v>Yes</v>
      </c>
    </row>
    <row r="853" customFormat="false" ht="15" hidden="false" customHeight="false" outlineLevel="0" collapsed="false">
      <c r="A853" s="6" t="s">
        <v>148</v>
      </c>
      <c r="B853" s="45" t="n">
        <v>41713</v>
      </c>
      <c r="C853" s="6" t="s">
        <v>192</v>
      </c>
      <c r="D853" s="6" t="s">
        <v>189</v>
      </c>
      <c r="E853" s="6" t="s">
        <v>177</v>
      </c>
      <c r="F853" s="34" t="n">
        <v>0.217264428734779</v>
      </c>
      <c r="G853" s="34" t="n">
        <v>0.266678203686078</v>
      </c>
      <c r="H853" s="34" t="n">
        <v>-0.0494137749512983</v>
      </c>
      <c r="I853" s="34" t="n">
        <v>-0.185293639556183</v>
      </c>
      <c r="J853" s="35" t="n">
        <v>3.75</v>
      </c>
      <c r="K853" s="6" t="n">
        <v>0</v>
      </c>
      <c r="L853" s="35" t="n">
        <v>-1</v>
      </c>
      <c r="M853" s="6" t="str">
        <f aca="false">IF(I853&lt;=0,"Below 0%",IF(I853&lt;=0.05,"0-5%",IF(I853&lt;=0.1,"5-10%",IF(I853&lt;=0.2,"10-20%",IF(I853&lt;=0.4,"20-40%","Above 40%")))))</f>
        <v>Below 0%</v>
      </c>
      <c r="N853" s="6" t="str">
        <f aca="false">IF(AND(H853&gt;=Summary!$B$25,I853&gt;=Summary!$B$26,I853&lt;=Summary!$B$27,J853&gt;=Summary!$B$28,J853&lt;=Summary!$B$29,F853*J853&gt;1),"Yes","No")</f>
        <v>No</v>
      </c>
    </row>
    <row r="854" customFormat="false" ht="15" hidden="false" customHeight="false" outlineLevel="0" collapsed="false">
      <c r="A854" s="6" t="s">
        <v>148</v>
      </c>
      <c r="B854" s="45" t="n">
        <v>41713</v>
      </c>
      <c r="C854" s="6" t="s">
        <v>191</v>
      </c>
      <c r="D854" s="6" t="s">
        <v>180</v>
      </c>
      <c r="E854" s="6" t="s">
        <v>187</v>
      </c>
      <c r="F854" s="34" t="n">
        <v>0.388361513614655</v>
      </c>
      <c r="G854" s="34" t="n">
        <v>0.462508294625083</v>
      </c>
      <c r="H854" s="34" t="n">
        <v>-0.0741467810104284</v>
      </c>
      <c r="I854" s="34" t="n">
        <v>-0.1603144892148</v>
      </c>
      <c r="J854" s="35" t="n">
        <v>2.16</v>
      </c>
      <c r="K854" s="6" t="n">
        <v>0</v>
      </c>
      <c r="L854" s="35" t="n">
        <v>-1</v>
      </c>
      <c r="M854" s="6" t="str">
        <f aca="false">IF(I854&lt;=0,"Below 0%",IF(I854&lt;=0.05,"0-5%",IF(I854&lt;=0.1,"5-10%",IF(I854&lt;=0.2,"10-20%",IF(I854&lt;=0.4,"20-40%","Above 40%")))))</f>
        <v>Below 0%</v>
      </c>
      <c r="N854" s="6" t="str">
        <f aca="false">IF(AND(H854&gt;=Summary!$B$25,I854&gt;=Summary!$B$26,I854&lt;=Summary!$B$27,J854&gt;=Summary!$B$28,J854&lt;=Summary!$B$29,F854*J854&gt;1),"Yes","No")</f>
        <v>No</v>
      </c>
    </row>
    <row r="855" customFormat="false" ht="15" hidden="false" customHeight="false" outlineLevel="0" collapsed="false">
      <c r="A855" s="6" t="s">
        <v>148</v>
      </c>
      <c r="B855" s="45" t="n">
        <v>41713</v>
      </c>
      <c r="C855" s="6" t="s">
        <v>191</v>
      </c>
      <c r="D855" s="6" t="s">
        <v>180</v>
      </c>
      <c r="E855" s="6" t="s">
        <v>174</v>
      </c>
      <c r="F855" s="34" t="n">
        <v>0.359558492898941</v>
      </c>
      <c r="G855" s="34" t="n">
        <v>0.293828798938288</v>
      </c>
      <c r="H855" s="34" t="n">
        <v>0.065729693960653</v>
      </c>
      <c r="I855" s="34" t="n">
        <v>0.223700652210262</v>
      </c>
      <c r="J855" s="35" t="n">
        <v>3.4</v>
      </c>
      <c r="K855" s="6" t="n">
        <v>1</v>
      </c>
      <c r="L855" s="35" t="n">
        <v>2.4</v>
      </c>
      <c r="M855" s="6" t="str">
        <f aca="false">IF(I855&lt;=0,"Below 0%",IF(I855&lt;=0.05,"0-5%",IF(I855&lt;=0.1,"5-10%",IF(I855&lt;=0.2,"10-20%",IF(I855&lt;=0.4,"20-40%","Above 40%")))))</f>
        <v>20-40%</v>
      </c>
      <c r="N855" s="6" t="str">
        <f aca="false">IF(AND(H855&gt;=Summary!$B$25,I855&gt;=Summary!$B$26,I855&lt;=Summary!$B$27,J855&gt;=Summary!$B$28,J855&lt;=Summary!$B$29,F855*J855&gt;1),"Yes","No")</f>
        <v>Yes</v>
      </c>
    </row>
    <row r="856" customFormat="false" ht="15" hidden="false" customHeight="false" outlineLevel="0" collapsed="false">
      <c r="A856" s="6" t="s">
        <v>148</v>
      </c>
      <c r="B856" s="45" t="n">
        <v>41713</v>
      </c>
      <c r="C856" s="6" t="s">
        <v>191</v>
      </c>
      <c r="D856" s="6" t="s">
        <v>180</v>
      </c>
      <c r="E856" s="6" t="s">
        <v>177</v>
      </c>
      <c r="F856" s="34" t="n">
        <v>0.252079993486404</v>
      </c>
      <c r="G856" s="34" t="n">
        <v>0.243662906436629</v>
      </c>
      <c r="H856" s="34" t="n">
        <v>0.00841708704977531</v>
      </c>
      <c r="I856" s="34" t="n">
        <v>0.0345439819826019</v>
      </c>
      <c r="J856" s="35" t="n">
        <v>4.1</v>
      </c>
      <c r="K856" s="6" t="n">
        <v>0</v>
      </c>
      <c r="L856" s="35" t="n">
        <v>-1</v>
      </c>
      <c r="M856" s="6" t="str">
        <f aca="false">IF(I856&lt;=0,"Below 0%",IF(I856&lt;=0.05,"0-5%",IF(I856&lt;=0.1,"5-10%",IF(I856&lt;=0.2,"10-20%",IF(I856&lt;=0.4,"20-40%","Above 40%")))))</f>
        <v>0-5%</v>
      </c>
      <c r="N856" s="6" t="str">
        <f aca="false">IF(AND(H856&gt;=Summary!$B$25,I856&gt;=Summary!$B$26,I856&lt;=Summary!$B$27,J856&gt;=Summary!$B$28,J856&lt;=Summary!$B$29,F856*J856&gt;1),"Yes","No")</f>
        <v>No</v>
      </c>
    </row>
    <row r="857" customFormat="false" ht="15" hidden="false" customHeight="false" outlineLevel="0" collapsed="false">
      <c r="A857" s="6" t="s">
        <v>148</v>
      </c>
      <c r="B857" s="45" t="n">
        <v>41713</v>
      </c>
      <c r="C857" s="6" t="s">
        <v>175</v>
      </c>
      <c r="D857" s="6" t="s">
        <v>178</v>
      </c>
      <c r="E857" s="6" t="s">
        <v>187</v>
      </c>
      <c r="F857" s="34" t="n">
        <v>0.500136375427246</v>
      </c>
      <c r="G857" s="34" t="n">
        <v>0.4887852144267</v>
      </c>
      <c r="H857" s="34" t="n">
        <v>0.0113511610005459</v>
      </c>
      <c r="I857" s="34" t="n">
        <v>0.0232232086108819</v>
      </c>
      <c r="J857" s="35" t="n">
        <v>2.1</v>
      </c>
      <c r="K857" s="6" t="n">
        <v>0</v>
      </c>
      <c r="L857" s="35" t="n">
        <v>-1</v>
      </c>
      <c r="M857" s="6" t="str">
        <f aca="false">IF(I857&lt;=0,"Below 0%",IF(I857&lt;=0.05,"0-5%",IF(I857&lt;=0.1,"5-10%",IF(I857&lt;=0.2,"10-20%",IF(I857&lt;=0.4,"20-40%","Above 40%")))))</f>
        <v>0-5%</v>
      </c>
      <c r="N857" s="6" t="str">
        <f aca="false">IF(AND(H857&gt;=Summary!$B$25,I857&gt;=Summary!$B$26,I857&lt;=Summary!$B$27,J857&gt;=Summary!$B$28,J857&lt;=Summary!$B$29,F857*J857&gt;1),"Yes","No")</f>
        <v>No</v>
      </c>
    </row>
    <row r="858" customFormat="false" ht="15" hidden="false" customHeight="false" outlineLevel="0" collapsed="false">
      <c r="A858" s="6" t="s">
        <v>148</v>
      </c>
      <c r="B858" s="45" t="n">
        <v>41713</v>
      </c>
      <c r="C858" s="6" t="s">
        <v>175</v>
      </c>
      <c r="D858" s="6" t="s">
        <v>178</v>
      </c>
      <c r="E858" s="6" t="s">
        <v>174</v>
      </c>
      <c r="F858" s="34" t="n">
        <v>0.309379011392593</v>
      </c>
      <c r="G858" s="34" t="n">
        <v>0.285124708415575</v>
      </c>
      <c r="H858" s="34" t="n">
        <v>0.0242543029770183</v>
      </c>
      <c r="I858" s="34" t="n">
        <v>0.0850655950226071</v>
      </c>
      <c r="J858" s="35" t="n">
        <v>3.6</v>
      </c>
      <c r="K858" s="6" t="n">
        <v>0</v>
      </c>
      <c r="L858" s="35" t="n">
        <v>-1</v>
      </c>
      <c r="M858" s="6" t="str">
        <f aca="false">IF(I858&lt;=0,"Below 0%",IF(I858&lt;=0.05,"0-5%",IF(I858&lt;=0.1,"5-10%",IF(I858&lt;=0.2,"10-20%",IF(I858&lt;=0.4,"20-40%","Above 40%")))))</f>
        <v>5-10%</v>
      </c>
      <c r="N858" s="6" t="str">
        <f aca="false">IF(AND(H858&gt;=Summary!$B$25,I858&gt;=Summary!$B$26,I858&lt;=Summary!$B$27,J858&gt;=Summary!$B$28,J858&lt;=Summary!$B$29,F858*J858&gt;1),"Yes","No")</f>
        <v>No</v>
      </c>
    </row>
    <row r="859" customFormat="false" ht="15" hidden="false" customHeight="false" outlineLevel="0" collapsed="false">
      <c r="A859" s="6" t="s">
        <v>148</v>
      </c>
      <c r="B859" s="45" t="n">
        <v>41713</v>
      </c>
      <c r="C859" s="6" t="s">
        <v>175</v>
      </c>
      <c r="D859" s="6" t="s">
        <v>178</v>
      </c>
      <c r="E859" s="6" t="s">
        <v>177</v>
      </c>
      <c r="F859" s="34" t="n">
        <v>0.190484613180161</v>
      </c>
      <c r="G859" s="34" t="n">
        <v>0.226090077157725</v>
      </c>
      <c r="H859" s="34" t="n">
        <v>-0.0356054639775642</v>
      </c>
      <c r="I859" s="34" t="n">
        <v>-0.157483532338862</v>
      </c>
      <c r="J859" s="35" t="n">
        <v>4.54</v>
      </c>
      <c r="K859" s="6" t="n">
        <v>1</v>
      </c>
      <c r="L859" s="35" t="n">
        <v>3.54</v>
      </c>
      <c r="M859" s="6" t="str">
        <f aca="false">IF(I859&lt;=0,"Below 0%",IF(I859&lt;=0.05,"0-5%",IF(I859&lt;=0.1,"5-10%",IF(I859&lt;=0.2,"10-20%",IF(I859&lt;=0.4,"20-40%","Above 40%")))))</f>
        <v>Below 0%</v>
      </c>
      <c r="N859" s="6" t="str">
        <f aca="false">IF(AND(H859&gt;=Summary!$B$25,I859&gt;=Summary!$B$26,I859&lt;=Summary!$B$27,J859&gt;=Summary!$B$28,J859&lt;=Summary!$B$29,F859*J859&gt;1),"Yes","No")</f>
        <v>No</v>
      </c>
    </row>
    <row r="860" customFormat="false" ht="15" hidden="false" customHeight="false" outlineLevel="0" collapsed="false">
      <c r="A860" s="6" t="s">
        <v>148</v>
      </c>
      <c r="B860" s="45" t="n">
        <v>41714</v>
      </c>
      <c r="C860" s="6" t="s">
        <v>176</v>
      </c>
      <c r="D860" s="6" t="s">
        <v>183</v>
      </c>
      <c r="E860" s="6" t="s">
        <v>187</v>
      </c>
      <c r="F860" s="34" t="n">
        <v>0.418765902519226</v>
      </c>
      <c r="G860" s="34" t="n">
        <v>0.389948006932409</v>
      </c>
      <c r="H860" s="34" t="n">
        <v>0.0288178955868171</v>
      </c>
      <c r="I860" s="34" t="n">
        <v>0.0739018922381931</v>
      </c>
      <c r="J860" s="35" t="n">
        <v>2.56</v>
      </c>
      <c r="K860" s="6" t="n">
        <v>0</v>
      </c>
      <c r="L860" s="35" t="n">
        <v>-1</v>
      </c>
      <c r="M860" s="6" t="str">
        <f aca="false">IF(I860&lt;=0,"Below 0%",IF(I860&lt;=0.05,"0-5%",IF(I860&lt;=0.1,"5-10%",IF(I860&lt;=0.2,"10-20%",IF(I860&lt;=0.4,"20-40%","Above 40%")))))</f>
        <v>5-10%</v>
      </c>
      <c r="N860" s="6" t="str">
        <f aca="false">IF(AND(H860&gt;=Summary!$B$25,I860&gt;=Summary!$B$26,I860&lt;=Summary!$B$27,J860&gt;=Summary!$B$28,J860&lt;=Summary!$B$29,F860*J860&gt;1),"Yes","No")</f>
        <v>No</v>
      </c>
    </row>
    <row r="861" customFormat="false" ht="15" hidden="false" customHeight="false" outlineLevel="0" collapsed="false">
      <c r="A861" s="6" t="s">
        <v>148</v>
      </c>
      <c r="B861" s="45" t="n">
        <v>41714</v>
      </c>
      <c r="C861" s="6" t="s">
        <v>176</v>
      </c>
      <c r="D861" s="6" t="s">
        <v>183</v>
      </c>
      <c r="E861" s="6" t="s">
        <v>174</v>
      </c>
      <c r="F861" s="34" t="n">
        <v>0.162371724843979</v>
      </c>
      <c r="G861" s="34" t="n">
        <v>0.277296360485269</v>
      </c>
      <c r="H861" s="34" t="n">
        <v>-0.11492463564129</v>
      </c>
      <c r="I861" s="34" t="n">
        <v>-0.414446967281401</v>
      </c>
      <c r="J861" s="35" t="n">
        <v>3.6</v>
      </c>
      <c r="K861" s="6" t="n">
        <v>0</v>
      </c>
      <c r="L861" s="35" t="n">
        <v>-1</v>
      </c>
      <c r="M861" s="6" t="str">
        <f aca="false">IF(I861&lt;=0,"Below 0%",IF(I861&lt;=0.05,"0-5%",IF(I861&lt;=0.1,"5-10%",IF(I861&lt;=0.2,"10-20%",IF(I861&lt;=0.4,"20-40%","Above 40%")))))</f>
        <v>Below 0%</v>
      </c>
      <c r="N861" s="6" t="str">
        <f aca="false">IF(AND(H861&gt;=Summary!$B$25,I861&gt;=Summary!$B$26,I861&lt;=Summary!$B$27,J861&gt;=Summary!$B$28,J861&lt;=Summary!$B$29,F861*J861&gt;1),"Yes","No")</f>
        <v>No</v>
      </c>
    </row>
    <row r="862" customFormat="false" ht="15" hidden="false" customHeight="false" outlineLevel="0" collapsed="false">
      <c r="A862" s="6" t="s">
        <v>148</v>
      </c>
      <c r="B862" s="45" t="n">
        <v>41714</v>
      </c>
      <c r="C862" s="6" t="s">
        <v>176</v>
      </c>
      <c r="D862" s="6" t="s">
        <v>183</v>
      </c>
      <c r="E862" s="6" t="s">
        <v>177</v>
      </c>
      <c r="F862" s="34" t="n">
        <v>0.41886243224144</v>
      </c>
      <c r="G862" s="34" t="n">
        <v>0.332755632582322</v>
      </c>
      <c r="H862" s="34" t="n">
        <v>0.0861067996591175</v>
      </c>
      <c r="I862" s="34" t="n">
        <v>0.258768871892244</v>
      </c>
      <c r="J862" s="35" t="n">
        <v>3</v>
      </c>
      <c r="K862" s="6" t="n">
        <v>1</v>
      </c>
      <c r="L862" s="35" t="n">
        <v>2</v>
      </c>
      <c r="M862" s="6" t="str">
        <f aca="false">IF(I862&lt;=0,"Below 0%",IF(I862&lt;=0.05,"0-5%",IF(I862&lt;=0.1,"5-10%",IF(I862&lt;=0.2,"10-20%",IF(I862&lt;=0.4,"20-40%","Above 40%")))))</f>
        <v>20-40%</v>
      </c>
      <c r="N862" s="6" t="str">
        <f aca="false">IF(AND(H862&gt;=Summary!$B$25,I862&gt;=Summary!$B$26,I862&lt;=Summary!$B$27,J862&gt;=Summary!$B$28,J862&lt;=Summary!$B$29,F862*J862&gt;1),"Yes","No")</f>
        <v>Yes</v>
      </c>
    </row>
    <row r="863" customFormat="false" ht="15" hidden="false" customHeight="false" outlineLevel="0" collapsed="false">
      <c r="A863" s="6" t="s">
        <v>148</v>
      </c>
      <c r="B863" s="45" t="n">
        <v>41714</v>
      </c>
      <c r="C863" s="6" t="s">
        <v>181</v>
      </c>
      <c r="D863" s="6" t="s">
        <v>185</v>
      </c>
      <c r="E863" s="6" t="s">
        <v>187</v>
      </c>
      <c r="F863" s="34" t="n">
        <v>0.4434834420681</v>
      </c>
      <c r="G863" s="34" t="n">
        <v>0.311503911909591</v>
      </c>
      <c r="H863" s="34" t="n">
        <v>0.131979530158509</v>
      </c>
      <c r="I863" s="34" t="n">
        <v>0.423684984722803</v>
      </c>
      <c r="J863" s="35" t="n">
        <v>3.2</v>
      </c>
      <c r="K863" s="6" t="n">
        <v>0</v>
      </c>
      <c r="L863" s="35" t="n">
        <v>-1</v>
      </c>
      <c r="M863" s="6" t="str">
        <f aca="false">IF(I863&lt;=0,"Below 0%",IF(I863&lt;=0.05,"0-5%",IF(I863&lt;=0.1,"5-10%",IF(I863&lt;=0.2,"10-20%",IF(I863&lt;=0.4,"20-40%","Above 40%")))))</f>
        <v>Above 40%</v>
      </c>
      <c r="N863" s="6" t="str">
        <f aca="false">IF(AND(H863&gt;=Summary!$B$25,I863&gt;=Summary!$B$26,I863&lt;=Summary!$B$27,J863&gt;=Summary!$B$28,J863&lt;=Summary!$B$29,F863*J863&gt;1),"Yes","No")</f>
        <v>No</v>
      </c>
    </row>
    <row r="864" customFormat="false" ht="15" hidden="false" customHeight="false" outlineLevel="0" collapsed="false">
      <c r="A864" s="6" t="s">
        <v>148</v>
      </c>
      <c r="B864" s="45" t="n">
        <v>41714</v>
      </c>
      <c r="C864" s="6" t="s">
        <v>181</v>
      </c>
      <c r="D864" s="6" t="s">
        <v>185</v>
      </c>
      <c r="E864" s="6" t="s">
        <v>174</v>
      </c>
      <c r="F864" s="34" t="n">
        <v>0.262704253196716</v>
      </c>
      <c r="G864" s="34" t="n">
        <v>0.289771080846132</v>
      </c>
      <c r="H864" s="34" t="n">
        <v>-0.0270668276494153</v>
      </c>
      <c r="I864" s="34" t="n">
        <v>-0.093407622218132</v>
      </c>
      <c r="J864" s="35" t="n">
        <v>3.44</v>
      </c>
      <c r="K864" s="6" t="n">
        <v>0</v>
      </c>
      <c r="L864" s="35" t="n">
        <v>-1</v>
      </c>
      <c r="M864" s="6" t="str">
        <f aca="false">IF(I864&lt;=0,"Below 0%",IF(I864&lt;=0.05,"0-5%",IF(I864&lt;=0.1,"5-10%",IF(I864&lt;=0.2,"10-20%",IF(I864&lt;=0.4,"20-40%","Above 40%")))))</f>
        <v>Below 0%</v>
      </c>
      <c r="N864" s="6" t="str">
        <f aca="false">IF(AND(H864&gt;=Summary!$B$25,I864&gt;=Summary!$B$26,I864&lt;=Summary!$B$27,J864&gt;=Summary!$B$28,J864&lt;=Summary!$B$29,F864*J864&gt;1),"Yes","No")</f>
        <v>No</v>
      </c>
    </row>
    <row r="865" customFormat="false" ht="15" hidden="false" customHeight="false" outlineLevel="0" collapsed="false">
      <c r="A865" s="6" t="s">
        <v>148</v>
      </c>
      <c r="B865" s="45" t="n">
        <v>41714</v>
      </c>
      <c r="C865" s="6" t="s">
        <v>181</v>
      </c>
      <c r="D865" s="6" t="s">
        <v>185</v>
      </c>
      <c r="E865" s="6" t="s">
        <v>177</v>
      </c>
      <c r="F865" s="34" t="n">
        <v>0.293812364339829</v>
      </c>
      <c r="G865" s="34" t="n">
        <v>0.398725007244277</v>
      </c>
      <c r="H865" s="34" t="n">
        <v>-0.104912642904449</v>
      </c>
      <c r="I865" s="34" t="n">
        <v>-0.263120298447131</v>
      </c>
      <c r="J865" s="35" t="n">
        <v>2.5</v>
      </c>
      <c r="K865" s="6" t="n">
        <v>1</v>
      </c>
      <c r="L865" s="35" t="n">
        <v>1.5</v>
      </c>
      <c r="M865" s="6" t="str">
        <f aca="false">IF(I865&lt;=0,"Below 0%",IF(I865&lt;=0.05,"0-5%",IF(I865&lt;=0.1,"5-10%",IF(I865&lt;=0.2,"10-20%",IF(I865&lt;=0.4,"20-40%","Above 40%")))))</f>
        <v>Below 0%</v>
      </c>
      <c r="N865" s="6" t="str">
        <f aca="false">IF(AND(H865&gt;=Summary!$B$25,I865&gt;=Summary!$B$26,I865&lt;=Summary!$B$27,J865&gt;=Summary!$B$28,J865&lt;=Summary!$B$29,F865*J865&gt;1),"Yes","No")</f>
        <v>No</v>
      </c>
    </row>
    <row r="866" customFormat="false" ht="15" hidden="false" customHeight="false" outlineLevel="0" collapsed="false">
      <c r="A866" s="6" t="s">
        <v>148</v>
      </c>
      <c r="B866" s="45" t="n">
        <v>41720</v>
      </c>
      <c r="C866" s="6" t="s">
        <v>193</v>
      </c>
      <c r="D866" s="6" t="s">
        <v>183</v>
      </c>
      <c r="E866" s="6" t="s">
        <v>187</v>
      </c>
      <c r="F866" s="34" t="n">
        <v>0.144031956791878</v>
      </c>
      <c r="G866" s="34" t="n">
        <v>0.102580898729202</v>
      </c>
      <c r="H866" s="34" t="n">
        <v>0.0414510580626756</v>
      </c>
      <c r="I866" s="34" t="n">
        <v>0.404081642646747</v>
      </c>
      <c r="J866" s="35" t="n">
        <v>10</v>
      </c>
      <c r="K866" s="6" t="n">
        <v>0</v>
      </c>
      <c r="L866" s="35" t="n">
        <v>-1</v>
      </c>
      <c r="M866" s="6" t="str">
        <f aca="false">IF(I866&lt;=0,"Below 0%",IF(I866&lt;=0.05,"0-5%",IF(I866&lt;=0.1,"5-10%",IF(I866&lt;=0.2,"10-20%",IF(I866&lt;=0.4,"20-40%","Above 40%")))))</f>
        <v>Above 40%</v>
      </c>
      <c r="N866" s="6" t="str">
        <f aca="false">IF(AND(H866&gt;=Summary!$B$25,I866&gt;=Summary!$B$26,I866&lt;=Summary!$B$27,J866&gt;=Summary!$B$28,J866&lt;=Summary!$B$29,F866*J866&gt;1),"Yes","No")</f>
        <v>No</v>
      </c>
    </row>
    <row r="867" customFormat="false" ht="15" hidden="false" customHeight="false" outlineLevel="0" collapsed="false">
      <c r="A867" s="6" t="s">
        <v>148</v>
      </c>
      <c r="B867" s="45" t="n">
        <v>41720</v>
      </c>
      <c r="C867" s="6" t="s">
        <v>193</v>
      </c>
      <c r="D867" s="6" t="s">
        <v>183</v>
      </c>
      <c r="E867" s="6" t="s">
        <v>174</v>
      </c>
      <c r="F867" s="34" t="n">
        <v>0.129867807030678</v>
      </c>
      <c r="G867" s="34" t="n">
        <v>0.1899646272763</v>
      </c>
      <c r="H867" s="34" t="n">
        <v>-0.0600968202456225</v>
      </c>
      <c r="I867" s="34" t="n">
        <v>-0.316357950989542</v>
      </c>
      <c r="J867" s="35" t="n">
        <v>5.4</v>
      </c>
      <c r="K867" s="6" t="n">
        <v>0</v>
      </c>
      <c r="L867" s="35" t="n">
        <v>-1</v>
      </c>
      <c r="M867" s="6" t="str">
        <f aca="false">IF(I867&lt;=0,"Below 0%",IF(I867&lt;=0.05,"0-5%",IF(I867&lt;=0.1,"5-10%",IF(I867&lt;=0.2,"10-20%",IF(I867&lt;=0.4,"20-40%","Above 40%")))))</f>
        <v>Below 0%</v>
      </c>
      <c r="N867" s="6" t="str">
        <f aca="false">IF(AND(H867&gt;=Summary!$B$25,I867&gt;=Summary!$B$26,I867&lt;=Summary!$B$27,J867&gt;=Summary!$B$28,J867&lt;=Summary!$B$29,F867*J867&gt;1),"Yes","No")</f>
        <v>No</v>
      </c>
    </row>
    <row r="868" customFormat="false" ht="15" hidden="false" customHeight="false" outlineLevel="0" collapsed="false">
      <c r="A868" s="6" t="s">
        <v>148</v>
      </c>
      <c r="B868" s="45" t="n">
        <v>41720</v>
      </c>
      <c r="C868" s="6" t="s">
        <v>193</v>
      </c>
      <c r="D868" s="6" t="s">
        <v>183</v>
      </c>
      <c r="E868" s="6" t="s">
        <v>177</v>
      </c>
      <c r="F868" s="34" t="n">
        <v>0.726100265979767</v>
      </c>
      <c r="G868" s="34" t="n">
        <v>0.707454473994498</v>
      </c>
      <c r="H868" s="34" t="n">
        <v>0.0186457919852693</v>
      </c>
      <c r="I868" s="34" t="n">
        <v>0.0263561722636223</v>
      </c>
      <c r="J868" s="35" t="n">
        <v>1.45</v>
      </c>
      <c r="K868" s="6" t="n">
        <v>1</v>
      </c>
      <c r="L868" s="35" t="n">
        <v>0.45</v>
      </c>
      <c r="M868" s="6" t="str">
        <f aca="false">IF(I868&lt;=0,"Below 0%",IF(I868&lt;=0.05,"0-5%",IF(I868&lt;=0.1,"5-10%",IF(I868&lt;=0.2,"10-20%",IF(I868&lt;=0.4,"20-40%","Above 40%")))))</f>
        <v>0-5%</v>
      </c>
      <c r="N868" s="6" t="str">
        <f aca="false">IF(AND(H868&gt;=Summary!$B$25,I868&gt;=Summary!$B$26,I868&lt;=Summary!$B$27,J868&gt;=Summary!$B$28,J868&lt;=Summary!$B$29,F868*J868&gt;1),"Yes","No")</f>
        <v>No</v>
      </c>
    </row>
    <row r="869" customFormat="false" ht="15" hidden="false" customHeight="false" outlineLevel="0" collapsed="false">
      <c r="A869" s="6" t="s">
        <v>148</v>
      </c>
      <c r="B869" s="45" t="n">
        <v>41720</v>
      </c>
      <c r="C869" s="6" t="s">
        <v>190</v>
      </c>
      <c r="D869" s="6" t="s">
        <v>185</v>
      </c>
      <c r="E869" s="6" t="s">
        <v>187</v>
      </c>
      <c r="F869" s="34" t="n">
        <v>0.648779392242432</v>
      </c>
      <c r="G869" s="34" t="n">
        <v>0.52130426434394</v>
      </c>
      <c r="H869" s="34" t="n">
        <v>0.127475127898491</v>
      </c>
      <c r="I869" s="34" t="n">
        <v>0.244531143551872</v>
      </c>
      <c r="J869" s="35" t="n">
        <v>1.92</v>
      </c>
      <c r="K869" s="6" t="n">
        <v>1</v>
      </c>
      <c r="L869" s="35" t="n">
        <v>0.92</v>
      </c>
      <c r="M869" s="6" t="str">
        <f aca="false">IF(I869&lt;=0,"Below 0%",IF(I869&lt;=0.05,"0-5%",IF(I869&lt;=0.1,"5-10%",IF(I869&lt;=0.2,"10-20%",IF(I869&lt;=0.4,"20-40%","Above 40%")))))</f>
        <v>20-40%</v>
      </c>
      <c r="N869" s="6" t="str">
        <f aca="false">IF(AND(H869&gt;=Summary!$B$25,I869&gt;=Summary!$B$26,I869&lt;=Summary!$B$27,J869&gt;=Summary!$B$28,J869&lt;=Summary!$B$29,F869*J869&gt;1),"Yes","No")</f>
        <v>Yes</v>
      </c>
    </row>
    <row r="870" customFormat="false" ht="15" hidden="false" customHeight="false" outlineLevel="0" collapsed="false">
      <c r="A870" s="6" t="s">
        <v>148</v>
      </c>
      <c r="B870" s="45" t="n">
        <v>41720</v>
      </c>
      <c r="C870" s="6" t="s">
        <v>190</v>
      </c>
      <c r="D870" s="6" t="s">
        <v>185</v>
      </c>
      <c r="E870" s="6" t="s">
        <v>174</v>
      </c>
      <c r="F870" s="34" t="n">
        <v>0.236734256148338</v>
      </c>
      <c r="G870" s="34" t="n">
        <v>0.276492869486289</v>
      </c>
      <c r="H870" s="34" t="n">
        <v>-0.0397586133379505</v>
      </c>
      <c r="I870" s="34" t="n">
        <v>-0.143796161585723</v>
      </c>
      <c r="J870" s="35" t="n">
        <v>3.62</v>
      </c>
      <c r="K870" s="6" t="n">
        <v>0</v>
      </c>
      <c r="L870" s="35" t="n">
        <v>-1</v>
      </c>
      <c r="M870" s="6" t="str">
        <f aca="false">IF(I870&lt;=0,"Below 0%",IF(I870&lt;=0.05,"0-5%",IF(I870&lt;=0.1,"5-10%",IF(I870&lt;=0.2,"10-20%",IF(I870&lt;=0.4,"20-40%","Above 40%")))))</f>
        <v>Below 0%</v>
      </c>
      <c r="N870" s="6" t="str">
        <f aca="false">IF(AND(H870&gt;=Summary!$B$25,I870&gt;=Summary!$B$26,I870&lt;=Summary!$B$27,J870&gt;=Summary!$B$28,J870&lt;=Summary!$B$29,F870*J870&gt;1),"Yes","No")</f>
        <v>No</v>
      </c>
    </row>
    <row r="871" customFormat="false" ht="15" hidden="false" customHeight="false" outlineLevel="0" collapsed="false">
      <c r="A871" s="6" t="s">
        <v>148</v>
      </c>
      <c r="B871" s="45" t="n">
        <v>41720</v>
      </c>
      <c r="C871" s="6" t="s">
        <v>190</v>
      </c>
      <c r="D871" s="6" t="s">
        <v>185</v>
      </c>
      <c r="E871" s="6" t="s">
        <v>177</v>
      </c>
      <c r="F871" s="34" t="n">
        <v>0.114486336708069</v>
      </c>
      <c r="G871" s="34" t="n">
        <v>0.202202866169771</v>
      </c>
      <c r="H871" s="34" t="n">
        <v>-0.0877165294617019</v>
      </c>
      <c r="I871" s="34" t="n">
        <v>-0.433804580139109</v>
      </c>
      <c r="J871" s="35" t="n">
        <v>4.95</v>
      </c>
      <c r="K871" s="6" t="n">
        <v>0</v>
      </c>
      <c r="L871" s="35" t="n">
        <v>-1</v>
      </c>
      <c r="M871" s="6" t="str">
        <f aca="false">IF(I871&lt;=0,"Below 0%",IF(I871&lt;=0.05,"0-5%",IF(I871&lt;=0.1,"5-10%",IF(I871&lt;=0.2,"10-20%",IF(I871&lt;=0.4,"20-40%","Above 40%")))))</f>
        <v>Below 0%</v>
      </c>
      <c r="N871" s="6" t="str">
        <f aca="false">IF(AND(H871&gt;=Summary!$B$25,I871&gt;=Summary!$B$26,I871&lt;=Summary!$B$27,J871&gt;=Summary!$B$28,J871&lt;=Summary!$B$29,F871*J871&gt;1),"Yes","No")</f>
        <v>No</v>
      </c>
    </row>
    <row r="872" customFormat="false" ht="15" hidden="false" customHeight="false" outlineLevel="0" collapsed="false">
      <c r="A872" s="6" t="s">
        <v>148</v>
      </c>
      <c r="B872" s="45" t="n">
        <v>41720</v>
      </c>
      <c r="C872" s="6" t="s">
        <v>173</v>
      </c>
      <c r="D872" s="6" t="s">
        <v>175</v>
      </c>
      <c r="E872" s="6" t="s">
        <v>187</v>
      </c>
      <c r="F872" s="34" t="n">
        <v>0.767314195632935</v>
      </c>
      <c r="G872" s="34" t="n">
        <v>0.591045119705341</v>
      </c>
      <c r="H872" s="34" t="n">
        <v>0.176269075927594</v>
      </c>
      <c r="I872" s="34" t="n">
        <v>0.298232859135138</v>
      </c>
      <c r="J872" s="35" t="n">
        <v>1.7</v>
      </c>
      <c r="K872" s="6" t="n">
        <v>1</v>
      </c>
      <c r="L872" s="35" t="n">
        <v>0.7</v>
      </c>
      <c r="M872" s="6" t="str">
        <f aca="false">IF(I872&lt;=0,"Below 0%",IF(I872&lt;=0.05,"0-5%",IF(I872&lt;=0.1,"5-10%",IF(I872&lt;=0.2,"10-20%",IF(I872&lt;=0.4,"20-40%","Above 40%")))))</f>
        <v>20-40%</v>
      </c>
      <c r="N872" s="6" t="str">
        <f aca="false">IF(AND(H872&gt;=Summary!$B$25,I872&gt;=Summary!$B$26,I872&lt;=Summary!$B$27,J872&gt;=Summary!$B$28,J872&lt;=Summary!$B$29,F872*J872&gt;1),"Yes","No")</f>
        <v>No</v>
      </c>
    </row>
    <row r="873" customFormat="false" ht="15" hidden="false" customHeight="false" outlineLevel="0" collapsed="false">
      <c r="A873" s="6" t="s">
        <v>148</v>
      </c>
      <c r="B873" s="45" t="n">
        <v>41720</v>
      </c>
      <c r="C873" s="6" t="s">
        <v>173</v>
      </c>
      <c r="D873" s="6" t="s">
        <v>175</v>
      </c>
      <c r="E873" s="6" t="s">
        <v>174</v>
      </c>
      <c r="F873" s="34" t="n">
        <v>0.145342111587524</v>
      </c>
      <c r="G873" s="34" t="n">
        <v>0.254373848987109</v>
      </c>
      <c r="H873" s="34" t="n">
        <v>-0.109031737399584</v>
      </c>
      <c r="I873" s="34" t="n">
        <v>-0.428627934175379</v>
      </c>
      <c r="J873" s="35" t="n">
        <v>3.95</v>
      </c>
      <c r="K873" s="6" t="n">
        <v>0</v>
      </c>
      <c r="L873" s="35" t="n">
        <v>-1</v>
      </c>
      <c r="M873" s="6" t="str">
        <f aca="false">IF(I873&lt;=0,"Below 0%",IF(I873&lt;=0.05,"0-5%",IF(I873&lt;=0.1,"5-10%",IF(I873&lt;=0.2,"10-20%",IF(I873&lt;=0.4,"20-40%","Above 40%")))))</f>
        <v>Below 0%</v>
      </c>
      <c r="N873" s="6" t="str">
        <f aca="false">IF(AND(H873&gt;=Summary!$B$25,I873&gt;=Summary!$B$26,I873&lt;=Summary!$B$27,J873&gt;=Summary!$B$28,J873&lt;=Summary!$B$29,F873*J873&gt;1),"Yes","No")</f>
        <v>No</v>
      </c>
    </row>
    <row r="874" customFormat="false" ht="15" hidden="false" customHeight="false" outlineLevel="0" collapsed="false">
      <c r="A874" s="6" t="s">
        <v>148</v>
      </c>
      <c r="B874" s="45" t="n">
        <v>41720</v>
      </c>
      <c r="C874" s="6" t="s">
        <v>173</v>
      </c>
      <c r="D874" s="6" t="s">
        <v>175</v>
      </c>
      <c r="E874" s="6" t="s">
        <v>177</v>
      </c>
      <c r="F874" s="34" t="n">
        <v>0.0873436853289604</v>
      </c>
      <c r="G874" s="34" t="n">
        <v>0.154581031307551</v>
      </c>
      <c r="H874" s="34" t="n">
        <v>-0.0672373459785902</v>
      </c>
      <c r="I874" s="34" t="n">
        <v>-0.434965049785549</v>
      </c>
      <c r="J874" s="35" t="n">
        <v>6.5</v>
      </c>
      <c r="K874" s="6" t="n">
        <v>0</v>
      </c>
      <c r="L874" s="35" t="n">
        <v>-1</v>
      </c>
      <c r="M874" s="6" t="str">
        <f aca="false">IF(I874&lt;=0,"Below 0%",IF(I874&lt;=0.05,"0-5%",IF(I874&lt;=0.1,"5-10%",IF(I874&lt;=0.2,"10-20%",IF(I874&lt;=0.4,"20-40%","Above 40%")))))</f>
        <v>Below 0%</v>
      </c>
      <c r="N874" s="6" t="str">
        <f aca="false">IF(AND(H874&gt;=Summary!$B$25,I874&gt;=Summary!$B$26,I874&lt;=Summary!$B$27,J874&gt;=Summary!$B$28,J874&lt;=Summary!$B$29,F874*J874&gt;1),"Yes","No")</f>
        <v>No</v>
      </c>
    </row>
    <row r="875" customFormat="false" ht="15" hidden="false" customHeight="false" outlineLevel="0" collapsed="false">
      <c r="A875" s="6" t="s">
        <v>148</v>
      </c>
      <c r="B875" s="45" t="n">
        <v>41720</v>
      </c>
      <c r="C875" s="6" t="s">
        <v>186</v>
      </c>
      <c r="D875" s="6" t="s">
        <v>178</v>
      </c>
      <c r="E875" s="6" t="s">
        <v>187</v>
      </c>
      <c r="F875" s="34" t="n">
        <v>0.498802840709686</v>
      </c>
      <c r="G875" s="34" t="n">
        <v>0.442827219506955</v>
      </c>
      <c r="H875" s="34" t="n">
        <v>0.055975621202731</v>
      </c>
      <c r="I875" s="34" t="n">
        <v>0.126405105054415</v>
      </c>
      <c r="J875" s="35" t="n">
        <v>2.28</v>
      </c>
      <c r="K875" s="6" t="n">
        <v>1</v>
      </c>
      <c r="L875" s="35" t="n">
        <v>1.28</v>
      </c>
      <c r="M875" s="6" t="str">
        <f aca="false">IF(I875&lt;=0,"Below 0%",IF(I875&lt;=0.05,"0-5%",IF(I875&lt;=0.1,"5-10%",IF(I875&lt;=0.2,"10-20%",IF(I875&lt;=0.4,"20-40%","Above 40%")))))</f>
        <v>10-20%</v>
      </c>
      <c r="N875" s="6" t="str">
        <f aca="false">IF(AND(H875&gt;=Summary!$B$25,I875&gt;=Summary!$B$26,I875&lt;=Summary!$B$27,J875&gt;=Summary!$B$28,J875&lt;=Summary!$B$29,F875*J875&gt;1),"Yes","No")</f>
        <v>Yes</v>
      </c>
    </row>
    <row r="876" customFormat="false" ht="15" hidden="false" customHeight="false" outlineLevel="0" collapsed="false">
      <c r="A876" s="6" t="s">
        <v>148</v>
      </c>
      <c r="B876" s="45" t="n">
        <v>41720</v>
      </c>
      <c r="C876" s="6" t="s">
        <v>186</v>
      </c>
      <c r="D876" s="6" t="s">
        <v>178</v>
      </c>
      <c r="E876" s="6" t="s">
        <v>174</v>
      </c>
      <c r="F876" s="34" t="n">
        <v>0.276962697505951</v>
      </c>
      <c r="G876" s="34" t="n">
        <v>0.29695472366937</v>
      </c>
      <c r="H876" s="34" t="n">
        <v>-0.0199920261634191</v>
      </c>
      <c r="I876" s="34" t="n">
        <v>-0.0673234825712967</v>
      </c>
      <c r="J876" s="35" t="n">
        <v>3.4</v>
      </c>
      <c r="K876" s="6" t="n">
        <v>0</v>
      </c>
      <c r="L876" s="35" t="n">
        <v>-1</v>
      </c>
      <c r="M876" s="6" t="str">
        <f aca="false">IF(I876&lt;=0,"Below 0%",IF(I876&lt;=0.05,"0-5%",IF(I876&lt;=0.1,"5-10%",IF(I876&lt;=0.2,"10-20%",IF(I876&lt;=0.4,"20-40%","Above 40%")))))</f>
        <v>Below 0%</v>
      </c>
      <c r="N876" s="6" t="str">
        <f aca="false">IF(AND(H876&gt;=Summary!$B$25,I876&gt;=Summary!$B$26,I876&lt;=Summary!$B$27,J876&gt;=Summary!$B$28,J876&lt;=Summary!$B$29,F876*J876&gt;1),"Yes","No")</f>
        <v>No</v>
      </c>
    </row>
    <row r="877" customFormat="false" ht="15" hidden="false" customHeight="false" outlineLevel="0" collapsed="false">
      <c r="A877" s="6" t="s">
        <v>148</v>
      </c>
      <c r="B877" s="45" t="n">
        <v>41720</v>
      </c>
      <c r="C877" s="6" t="s">
        <v>186</v>
      </c>
      <c r="D877" s="6" t="s">
        <v>178</v>
      </c>
      <c r="E877" s="6" t="s">
        <v>177</v>
      </c>
      <c r="F877" s="34" t="n">
        <v>0.224234461784363</v>
      </c>
      <c r="G877" s="34" t="n">
        <v>0.260218056823675</v>
      </c>
      <c r="H877" s="34" t="n">
        <v>-0.035983595039312</v>
      </c>
      <c r="I877" s="34" t="n">
        <v>-0.138282467706285</v>
      </c>
      <c r="J877" s="35" t="n">
        <v>3.88</v>
      </c>
      <c r="K877" s="6" t="n">
        <v>0</v>
      </c>
      <c r="L877" s="35" t="n">
        <v>-1</v>
      </c>
      <c r="M877" s="6" t="str">
        <f aca="false">IF(I877&lt;=0,"Below 0%",IF(I877&lt;=0.05,"0-5%",IF(I877&lt;=0.1,"5-10%",IF(I877&lt;=0.2,"10-20%",IF(I877&lt;=0.4,"20-40%","Above 40%")))))</f>
        <v>Below 0%</v>
      </c>
      <c r="N877" s="6" t="str">
        <f aca="false">IF(AND(H877&gt;=Summary!$B$25,I877&gt;=Summary!$B$26,I877&lt;=Summary!$B$27,J877&gt;=Summary!$B$28,J877&lt;=Summary!$B$29,F877*J877&gt;1),"Yes","No")</f>
        <v>No</v>
      </c>
    </row>
    <row r="878" customFormat="false" ht="15" hidden="false" customHeight="false" outlineLevel="0" collapsed="false">
      <c r="A878" s="6" t="s">
        <v>148</v>
      </c>
      <c r="B878" s="45" t="n">
        <v>41720</v>
      </c>
      <c r="C878" s="6" t="s">
        <v>194</v>
      </c>
      <c r="D878" s="6" t="s">
        <v>184</v>
      </c>
      <c r="E878" s="6" t="s">
        <v>187</v>
      </c>
      <c r="F878" s="34" t="n">
        <v>0.877309203147888</v>
      </c>
      <c r="G878" s="34" t="n">
        <v>0.859788184381809</v>
      </c>
      <c r="H878" s="34" t="n">
        <v>0.017521018766079</v>
      </c>
      <c r="I878" s="34" t="n">
        <v>0.0203782967530273</v>
      </c>
      <c r="J878" s="35" t="n">
        <v>1.17</v>
      </c>
      <c r="K878" s="6" t="n">
        <v>1</v>
      </c>
      <c r="L878" s="35" t="n">
        <v>0.17</v>
      </c>
      <c r="M878" s="6" t="str">
        <f aca="false">IF(I878&lt;=0,"Below 0%",IF(I878&lt;=0.05,"0-5%",IF(I878&lt;=0.1,"5-10%",IF(I878&lt;=0.2,"10-20%",IF(I878&lt;=0.4,"20-40%","Above 40%")))))</f>
        <v>0-5%</v>
      </c>
      <c r="N878" s="6" t="str">
        <f aca="false">IF(AND(H878&gt;=Summary!$B$25,I878&gt;=Summary!$B$26,I878&lt;=Summary!$B$27,J878&gt;=Summary!$B$28,J878&lt;=Summary!$B$29,F878*J878&gt;1),"Yes","No")</f>
        <v>No</v>
      </c>
    </row>
    <row r="879" customFormat="false" ht="15" hidden="false" customHeight="false" outlineLevel="0" collapsed="false">
      <c r="A879" s="6" t="s">
        <v>148</v>
      </c>
      <c r="B879" s="45" t="n">
        <v>41720</v>
      </c>
      <c r="C879" s="6" t="s">
        <v>194</v>
      </c>
      <c r="D879" s="6" t="s">
        <v>184</v>
      </c>
      <c r="E879" s="6" t="s">
        <v>174</v>
      </c>
      <c r="F879" s="34" t="n">
        <v>0.0932919606566429</v>
      </c>
      <c r="G879" s="34" t="n">
        <v>0.0914501977933379</v>
      </c>
      <c r="H879" s="34" t="n">
        <v>0.00184176286330504</v>
      </c>
      <c r="I879" s="34" t="n">
        <v>0.0201395175488532</v>
      </c>
      <c r="J879" s="35" t="n">
        <v>11</v>
      </c>
      <c r="K879" s="6" t="n">
        <v>0</v>
      </c>
      <c r="L879" s="35" t="n">
        <v>-1</v>
      </c>
      <c r="M879" s="6" t="str">
        <f aca="false">IF(I879&lt;=0,"Below 0%",IF(I879&lt;=0.05,"0-5%",IF(I879&lt;=0.1,"5-10%",IF(I879&lt;=0.2,"10-20%",IF(I879&lt;=0.4,"20-40%","Above 40%")))))</f>
        <v>0-5%</v>
      </c>
      <c r="N879" s="6" t="str">
        <f aca="false">IF(AND(H879&gt;=Summary!$B$25,I879&gt;=Summary!$B$26,I879&lt;=Summary!$B$27,J879&gt;=Summary!$B$28,J879&lt;=Summary!$B$29,F879*J879&gt;1),"Yes","No")</f>
        <v>No</v>
      </c>
    </row>
    <row r="880" customFormat="false" ht="15" hidden="false" customHeight="false" outlineLevel="0" collapsed="false">
      <c r="A880" s="6" t="s">
        <v>148</v>
      </c>
      <c r="B880" s="45" t="n">
        <v>41720</v>
      </c>
      <c r="C880" s="6" t="s">
        <v>194</v>
      </c>
      <c r="D880" s="6" t="s">
        <v>184</v>
      </c>
      <c r="E880" s="6" t="s">
        <v>177</v>
      </c>
      <c r="F880" s="34" t="n">
        <v>0.029398774728179</v>
      </c>
      <c r="G880" s="34" t="n">
        <v>0.048761617824853</v>
      </c>
      <c r="H880" s="34" t="n">
        <v>-0.019362843096674</v>
      </c>
      <c r="I880" s="34" t="n">
        <v>-0.397091892361395</v>
      </c>
      <c r="J880" s="35" t="n">
        <v>20.63</v>
      </c>
      <c r="K880" s="6" t="n">
        <v>0</v>
      </c>
      <c r="L880" s="35" t="n">
        <v>-1</v>
      </c>
      <c r="M880" s="6" t="str">
        <f aca="false">IF(I880&lt;=0,"Below 0%",IF(I880&lt;=0.05,"0-5%",IF(I880&lt;=0.1,"5-10%",IF(I880&lt;=0.2,"10-20%",IF(I880&lt;=0.4,"20-40%","Above 40%")))))</f>
        <v>Below 0%</v>
      </c>
      <c r="N880" s="6" t="str">
        <f aca="false">IF(AND(H880&gt;=Summary!$B$25,I880&gt;=Summary!$B$26,I880&lt;=Summary!$B$27,J880&gt;=Summary!$B$28,J880&lt;=Summary!$B$29,F880*J880&gt;1),"Yes","No")</f>
        <v>No</v>
      </c>
    </row>
    <row r="881" customFormat="false" ht="15" hidden="false" customHeight="false" outlineLevel="0" collapsed="false">
      <c r="A881" s="6" t="s">
        <v>148</v>
      </c>
      <c r="B881" s="45" t="n">
        <v>41720</v>
      </c>
      <c r="C881" s="6" t="s">
        <v>188</v>
      </c>
      <c r="D881" s="6" t="s">
        <v>180</v>
      </c>
      <c r="E881" s="6" t="s">
        <v>187</v>
      </c>
      <c r="F881" s="34" t="n">
        <v>0.66033548116684</v>
      </c>
      <c r="G881" s="34" t="n">
        <v>0.525725285615026</v>
      </c>
      <c r="H881" s="34" t="n">
        <v>0.134610195551813</v>
      </c>
      <c r="I881" s="34" t="n">
        <v>0.256046644958951</v>
      </c>
      <c r="J881" s="35" t="n">
        <v>1.91</v>
      </c>
      <c r="K881" s="6" t="n">
        <v>1</v>
      </c>
      <c r="L881" s="35" t="n">
        <v>0.91</v>
      </c>
      <c r="M881" s="6" t="str">
        <f aca="false">IF(I881&lt;=0,"Below 0%",IF(I881&lt;=0.05,"0-5%",IF(I881&lt;=0.1,"5-10%",IF(I881&lt;=0.2,"10-20%",IF(I881&lt;=0.4,"20-40%","Above 40%")))))</f>
        <v>20-40%</v>
      </c>
      <c r="N881" s="6" t="str">
        <f aca="false">IF(AND(H881&gt;=Summary!$B$25,I881&gt;=Summary!$B$26,I881&lt;=Summary!$B$27,J881&gt;=Summary!$B$28,J881&lt;=Summary!$B$29,F881*J881&gt;1),"Yes","No")</f>
        <v>Yes</v>
      </c>
    </row>
    <row r="882" customFormat="false" ht="15" hidden="false" customHeight="false" outlineLevel="0" collapsed="false">
      <c r="A882" s="6" t="s">
        <v>148</v>
      </c>
      <c r="B882" s="45" t="n">
        <v>41720</v>
      </c>
      <c r="C882" s="6" t="s">
        <v>188</v>
      </c>
      <c r="D882" s="6" t="s">
        <v>180</v>
      </c>
      <c r="E882" s="6" t="s">
        <v>174</v>
      </c>
      <c r="F882" s="34" t="n">
        <v>0.16107465326786</v>
      </c>
      <c r="G882" s="34" t="n">
        <v>0.27738544075268</v>
      </c>
      <c r="H882" s="34" t="n">
        <v>-0.116310787484819</v>
      </c>
      <c r="I882" s="34" t="n">
        <v>-0.419311075481151</v>
      </c>
      <c r="J882" s="35" t="n">
        <v>3.62</v>
      </c>
      <c r="K882" s="6" t="n">
        <v>0</v>
      </c>
      <c r="L882" s="35" t="n">
        <v>-1</v>
      </c>
      <c r="M882" s="6" t="str">
        <f aca="false">IF(I882&lt;=0,"Below 0%",IF(I882&lt;=0.05,"0-5%",IF(I882&lt;=0.1,"5-10%",IF(I882&lt;=0.2,"10-20%",IF(I882&lt;=0.4,"20-40%","Above 40%")))))</f>
        <v>Below 0%</v>
      </c>
      <c r="N882" s="6" t="str">
        <f aca="false">IF(AND(H882&gt;=Summary!$B$25,I882&gt;=Summary!$B$26,I882&lt;=Summary!$B$27,J882&gt;=Summary!$B$28,J882&lt;=Summary!$B$29,F882*J882&gt;1),"Yes","No")</f>
        <v>No</v>
      </c>
    </row>
    <row r="883" customFormat="false" ht="15" hidden="false" customHeight="false" outlineLevel="0" collapsed="false">
      <c r="A883" s="6" t="s">
        <v>148</v>
      </c>
      <c r="B883" s="45" t="n">
        <v>41720</v>
      </c>
      <c r="C883" s="6" t="s">
        <v>188</v>
      </c>
      <c r="D883" s="6" t="s">
        <v>180</v>
      </c>
      <c r="E883" s="6" t="s">
        <v>177</v>
      </c>
      <c r="F883" s="34" t="n">
        <v>0.1785898655653</v>
      </c>
      <c r="G883" s="34" t="n">
        <v>0.196889273632294</v>
      </c>
      <c r="H883" s="34" t="n">
        <v>-0.0182994080669942</v>
      </c>
      <c r="I883" s="34" t="n">
        <v>-0.0929426358754806</v>
      </c>
      <c r="J883" s="35" t="n">
        <v>5.1</v>
      </c>
      <c r="K883" s="6" t="n">
        <v>0</v>
      </c>
      <c r="L883" s="35" t="n">
        <v>-1</v>
      </c>
      <c r="M883" s="6" t="str">
        <f aca="false">IF(I883&lt;=0,"Below 0%",IF(I883&lt;=0.05,"0-5%",IF(I883&lt;=0.1,"5-10%",IF(I883&lt;=0.2,"10-20%",IF(I883&lt;=0.4,"20-40%","Above 40%")))))</f>
        <v>Below 0%</v>
      </c>
      <c r="N883" s="6" t="str">
        <f aca="false">IF(AND(H883&gt;=Summary!$B$25,I883&gt;=Summary!$B$26,I883&lt;=Summary!$B$27,J883&gt;=Summary!$B$28,J883&lt;=Summary!$B$29,F883*J883&gt;1),"Yes","No")</f>
        <v>No</v>
      </c>
    </row>
    <row r="884" customFormat="false" ht="15" hidden="false" customHeight="false" outlineLevel="0" collapsed="false">
      <c r="A884" s="6" t="s">
        <v>148</v>
      </c>
      <c r="B884" s="45" t="n">
        <v>41720</v>
      </c>
      <c r="C884" s="6" t="s">
        <v>172</v>
      </c>
      <c r="D884" s="6" t="s">
        <v>191</v>
      </c>
      <c r="E884" s="6" t="s">
        <v>187</v>
      </c>
      <c r="F884" s="34" t="n">
        <v>0.588344097137451</v>
      </c>
      <c r="G884" s="34" t="n">
        <v>0.447570717982214</v>
      </c>
      <c r="H884" s="34" t="n">
        <v>0.140773379155238</v>
      </c>
      <c r="I884" s="34" t="n">
        <v>0.314527679089211</v>
      </c>
      <c r="J884" s="35" t="n">
        <v>2.25</v>
      </c>
      <c r="K884" s="6" t="n">
        <v>1</v>
      </c>
      <c r="L884" s="35" t="n">
        <v>1.25</v>
      </c>
      <c r="M884" s="6" t="str">
        <f aca="false">IF(I884&lt;=0,"Below 0%",IF(I884&lt;=0.05,"0-5%",IF(I884&lt;=0.1,"5-10%",IF(I884&lt;=0.2,"10-20%",IF(I884&lt;=0.4,"20-40%","Above 40%")))))</f>
        <v>20-40%</v>
      </c>
      <c r="N884" s="6" t="str">
        <f aca="false">IF(AND(H884&gt;=Summary!$B$25,I884&gt;=Summary!$B$26,I884&lt;=Summary!$B$27,J884&gt;=Summary!$B$28,J884&lt;=Summary!$B$29,F884*J884&gt;1),"Yes","No")</f>
        <v>Yes</v>
      </c>
    </row>
    <row r="885" customFormat="false" ht="15" hidden="false" customHeight="false" outlineLevel="0" collapsed="false">
      <c r="A885" s="6" t="s">
        <v>148</v>
      </c>
      <c r="B885" s="45" t="n">
        <v>41720</v>
      </c>
      <c r="C885" s="6" t="s">
        <v>172</v>
      </c>
      <c r="D885" s="6" t="s">
        <v>191</v>
      </c>
      <c r="E885" s="6" t="s">
        <v>174</v>
      </c>
      <c r="F885" s="34" t="n">
        <v>0.2542944252491</v>
      </c>
      <c r="G885" s="34" t="n">
        <v>0.296186504547053</v>
      </c>
      <c r="H885" s="34" t="n">
        <v>-0.0418920792979535</v>
      </c>
      <c r="I885" s="34" t="n">
        <v>-0.141438177144558</v>
      </c>
      <c r="J885" s="35" t="n">
        <v>3.4</v>
      </c>
      <c r="K885" s="6" t="n">
        <v>0</v>
      </c>
      <c r="L885" s="35" t="n">
        <v>-1</v>
      </c>
      <c r="M885" s="6" t="str">
        <f aca="false">IF(I885&lt;=0,"Below 0%",IF(I885&lt;=0.05,"0-5%",IF(I885&lt;=0.1,"5-10%",IF(I885&lt;=0.2,"10-20%",IF(I885&lt;=0.4,"20-40%","Above 40%")))))</f>
        <v>Below 0%</v>
      </c>
      <c r="N885" s="6" t="str">
        <f aca="false">IF(AND(H885&gt;=Summary!$B$25,I885&gt;=Summary!$B$26,I885&lt;=Summary!$B$27,J885&gt;=Summary!$B$28,J885&lt;=Summary!$B$29,F885*J885&gt;1),"Yes","No")</f>
        <v>No</v>
      </c>
    </row>
    <row r="886" customFormat="false" ht="15" hidden="false" customHeight="false" outlineLevel="0" collapsed="false">
      <c r="A886" s="6" t="s">
        <v>148</v>
      </c>
      <c r="B886" s="45" t="n">
        <v>41720</v>
      </c>
      <c r="C886" s="6" t="s">
        <v>172</v>
      </c>
      <c r="D886" s="6" t="s">
        <v>191</v>
      </c>
      <c r="E886" s="6" t="s">
        <v>177</v>
      </c>
      <c r="F886" s="34" t="n">
        <v>0.15736149251461</v>
      </c>
      <c r="G886" s="34" t="n">
        <v>0.256242777470733</v>
      </c>
      <c r="H886" s="34" t="n">
        <v>-0.0988812849561228</v>
      </c>
      <c r="I886" s="34" t="n">
        <v>-0.385889061663081</v>
      </c>
      <c r="J886" s="35" t="n">
        <v>3.93</v>
      </c>
      <c r="K886" s="6" t="n">
        <v>0</v>
      </c>
      <c r="L886" s="35" t="n">
        <v>-1</v>
      </c>
      <c r="M886" s="6" t="str">
        <f aca="false">IF(I886&lt;=0,"Below 0%",IF(I886&lt;=0.05,"0-5%",IF(I886&lt;=0.1,"5-10%",IF(I886&lt;=0.2,"10-20%",IF(I886&lt;=0.4,"20-40%","Above 40%")))))</f>
        <v>Below 0%</v>
      </c>
      <c r="N886" s="6" t="str">
        <f aca="false">IF(AND(H886&gt;=Summary!$B$25,I886&gt;=Summary!$B$26,I886&lt;=Summary!$B$27,J886&gt;=Summary!$B$28,J886&lt;=Summary!$B$29,F886*J886&gt;1),"Yes","No")</f>
        <v>No</v>
      </c>
    </row>
    <row r="887" customFormat="false" ht="15" hidden="false" customHeight="false" outlineLevel="0" collapsed="false">
      <c r="A887" s="6" t="s">
        <v>148</v>
      </c>
      <c r="B887" s="45" t="n">
        <v>41720</v>
      </c>
      <c r="C887" s="6" t="s">
        <v>189</v>
      </c>
      <c r="D887" s="6" t="s">
        <v>176</v>
      </c>
      <c r="E887" s="6" t="s">
        <v>187</v>
      </c>
      <c r="F887" s="34" t="n">
        <v>0.229581072926521</v>
      </c>
      <c r="G887" s="34" t="n">
        <v>0.21872071047739</v>
      </c>
      <c r="H887" s="34" t="n">
        <v>0.0108603624491309</v>
      </c>
      <c r="I887" s="34" t="n">
        <v>0.0496540196190227</v>
      </c>
      <c r="J887" s="35" t="n">
        <v>4.54</v>
      </c>
      <c r="K887" s="6" t="n">
        <v>0</v>
      </c>
      <c r="L887" s="35" t="n">
        <v>-1</v>
      </c>
      <c r="M887" s="6" t="str">
        <f aca="false">IF(I887&lt;=0,"Below 0%",IF(I887&lt;=0.05,"0-5%",IF(I887&lt;=0.1,"5-10%",IF(I887&lt;=0.2,"10-20%",IF(I887&lt;=0.4,"20-40%","Above 40%")))))</f>
        <v>0-5%</v>
      </c>
      <c r="N887" s="6" t="str">
        <f aca="false">IF(AND(H887&gt;=Summary!$B$25,I887&gt;=Summary!$B$26,I887&lt;=Summary!$B$27,J887&gt;=Summary!$B$28,J887&lt;=Summary!$B$29,F887*J887&gt;1),"Yes","No")</f>
        <v>No</v>
      </c>
    </row>
    <row r="888" customFormat="false" ht="15" hidden="false" customHeight="false" outlineLevel="0" collapsed="false">
      <c r="A888" s="6" t="s">
        <v>148</v>
      </c>
      <c r="B888" s="45" t="n">
        <v>41720</v>
      </c>
      <c r="C888" s="6" t="s">
        <v>189</v>
      </c>
      <c r="D888" s="6" t="s">
        <v>176</v>
      </c>
      <c r="E888" s="6" t="s">
        <v>174</v>
      </c>
      <c r="F888" s="34" t="n">
        <v>0.24647681415081</v>
      </c>
      <c r="G888" s="34" t="n">
        <v>0.27205260974448</v>
      </c>
      <c r="H888" s="34" t="n">
        <v>-0.0255757955936699</v>
      </c>
      <c r="I888" s="34" t="n">
        <v>-0.0940104769356611</v>
      </c>
      <c r="J888" s="35" t="n">
        <v>3.65</v>
      </c>
      <c r="K888" s="6" t="n">
        <v>0</v>
      </c>
      <c r="L888" s="35" t="n">
        <v>-1</v>
      </c>
      <c r="M888" s="6" t="str">
        <f aca="false">IF(I888&lt;=0,"Below 0%",IF(I888&lt;=0.05,"0-5%",IF(I888&lt;=0.1,"5-10%",IF(I888&lt;=0.2,"10-20%",IF(I888&lt;=0.4,"20-40%","Above 40%")))))</f>
        <v>Below 0%</v>
      </c>
      <c r="N888" s="6" t="str">
        <f aca="false">IF(AND(H888&gt;=Summary!$B$25,I888&gt;=Summary!$B$26,I888&lt;=Summary!$B$27,J888&gt;=Summary!$B$28,J888&lt;=Summary!$B$29,F888*J888&gt;1),"Yes","No")</f>
        <v>No</v>
      </c>
    </row>
    <row r="889" customFormat="false" ht="15" hidden="false" customHeight="false" outlineLevel="0" collapsed="false">
      <c r="A889" s="6" t="s">
        <v>148</v>
      </c>
      <c r="B889" s="45" t="n">
        <v>41720</v>
      </c>
      <c r="C889" s="6" t="s">
        <v>189</v>
      </c>
      <c r="D889" s="6" t="s">
        <v>176</v>
      </c>
      <c r="E889" s="6" t="s">
        <v>177</v>
      </c>
      <c r="F889" s="34" t="n">
        <v>0.523942112922669</v>
      </c>
      <c r="G889" s="34" t="n">
        <v>0.50922667977813</v>
      </c>
      <c r="H889" s="34" t="n">
        <v>0.0147154331445389</v>
      </c>
      <c r="I889" s="34" t="n">
        <v>0.0288976083322077</v>
      </c>
      <c r="J889" s="35" t="n">
        <v>1.95</v>
      </c>
      <c r="K889" s="6" t="n">
        <v>1</v>
      </c>
      <c r="L889" s="35" t="n">
        <v>0.95</v>
      </c>
      <c r="M889" s="6" t="str">
        <f aca="false">IF(I889&lt;=0,"Below 0%",IF(I889&lt;=0.05,"0-5%",IF(I889&lt;=0.1,"5-10%",IF(I889&lt;=0.2,"10-20%",IF(I889&lt;=0.4,"20-40%","Above 40%")))))</f>
        <v>0-5%</v>
      </c>
      <c r="N889" s="6" t="str">
        <f aca="false">IF(AND(H889&gt;=Summary!$B$25,I889&gt;=Summary!$B$26,I889&lt;=Summary!$B$27,J889&gt;=Summary!$B$28,J889&lt;=Summary!$B$29,F889*J889&gt;1),"Yes","No")</f>
        <v>No</v>
      </c>
    </row>
    <row r="890" customFormat="false" ht="15" hidden="false" customHeight="false" outlineLevel="0" collapsed="false">
      <c r="A890" s="6" t="s">
        <v>148</v>
      </c>
      <c r="B890" s="45" t="n">
        <v>41721</v>
      </c>
      <c r="C890" s="6" t="s">
        <v>182</v>
      </c>
      <c r="D890" s="6" t="s">
        <v>192</v>
      </c>
      <c r="E890" s="6" t="s">
        <v>187</v>
      </c>
      <c r="F890" s="34" t="n">
        <v>0.483588427305222</v>
      </c>
      <c r="G890" s="34" t="n">
        <v>0.45001018122582</v>
      </c>
      <c r="H890" s="34" t="n">
        <v>0.0335782460794021</v>
      </c>
      <c r="I890" s="34" t="n">
        <v>0.0746166364235039</v>
      </c>
      <c r="J890" s="35" t="n">
        <v>2.22</v>
      </c>
      <c r="K890" s="6" t="n">
        <v>0</v>
      </c>
      <c r="L890" s="35" t="n">
        <v>-1</v>
      </c>
      <c r="M890" s="6" t="str">
        <f aca="false">IF(I890&lt;=0,"Below 0%",IF(I890&lt;=0.05,"0-5%",IF(I890&lt;=0.1,"5-10%",IF(I890&lt;=0.2,"10-20%",IF(I890&lt;=0.4,"20-40%","Above 40%")))))</f>
        <v>5-10%</v>
      </c>
      <c r="N890" s="6" t="str">
        <f aca="false">IF(AND(H890&gt;=Summary!$B$25,I890&gt;=Summary!$B$26,I890&lt;=Summary!$B$27,J890&gt;=Summary!$B$28,J890&lt;=Summary!$B$29,F890*J890&gt;1),"Yes","No")</f>
        <v>No</v>
      </c>
    </row>
    <row r="891" customFormat="false" ht="15" hidden="false" customHeight="false" outlineLevel="0" collapsed="false">
      <c r="A891" s="6" t="s">
        <v>148</v>
      </c>
      <c r="B891" s="45" t="n">
        <v>41721</v>
      </c>
      <c r="C891" s="6" t="s">
        <v>182</v>
      </c>
      <c r="D891" s="6" t="s">
        <v>192</v>
      </c>
      <c r="E891" s="6" t="s">
        <v>174</v>
      </c>
      <c r="F891" s="34" t="n">
        <v>0.333854734897614</v>
      </c>
      <c r="G891" s="34" t="n">
        <v>0.293830177153329</v>
      </c>
      <c r="H891" s="34" t="n">
        <v>0.0400245577442843</v>
      </c>
      <c r="I891" s="34" t="n">
        <v>0.136216634152585</v>
      </c>
      <c r="J891" s="35" t="n">
        <v>3.4</v>
      </c>
      <c r="K891" s="6" t="n">
        <v>0</v>
      </c>
      <c r="L891" s="35" t="n">
        <v>-1</v>
      </c>
      <c r="M891" s="6" t="str">
        <f aca="false">IF(I891&lt;=0,"Below 0%",IF(I891&lt;=0.05,"0-5%",IF(I891&lt;=0.1,"5-10%",IF(I891&lt;=0.2,"10-20%",IF(I891&lt;=0.4,"20-40%","Above 40%")))))</f>
        <v>10-20%</v>
      </c>
      <c r="N891" s="6" t="str">
        <f aca="false">IF(AND(H891&gt;=Summary!$B$25,I891&gt;=Summary!$B$26,I891&lt;=Summary!$B$27,J891&gt;=Summary!$B$28,J891&lt;=Summary!$B$29,F891*J891&gt;1),"Yes","No")</f>
        <v>Yes</v>
      </c>
    </row>
    <row r="892" customFormat="false" ht="15" hidden="false" customHeight="false" outlineLevel="0" collapsed="false">
      <c r="A892" s="6" t="s">
        <v>148</v>
      </c>
      <c r="B892" s="45" t="n">
        <v>41721</v>
      </c>
      <c r="C892" s="6" t="s">
        <v>182</v>
      </c>
      <c r="D892" s="6" t="s">
        <v>192</v>
      </c>
      <c r="E892" s="6" t="s">
        <v>177</v>
      </c>
      <c r="F892" s="34" t="n">
        <v>0.182556852698326</v>
      </c>
      <c r="G892" s="34" t="n">
        <v>0.256159641620851</v>
      </c>
      <c r="H892" s="34" t="n">
        <v>-0.073602788922525</v>
      </c>
      <c r="I892" s="34" t="n">
        <v>-0.287331714148267</v>
      </c>
      <c r="J892" s="35" t="n">
        <v>3.9</v>
      </c>
      <c r="K892" s="6" t="n">
        <v>1</v>
      </c>
      <c r="L892" s="35" t="n">
        <v>2.9</v>
      </c>
      <c r="M892" s="6" t="str">
        <f aca="false">IF(I892&lt;=0,"Below 0%",IF(I892&lt;=0.05,"0-5%",IF(I892&lt;=0.1,"5-10%",IF(I892&lt;=0.2,"10-20%",IF(I892&lt;=0.4,"20-40%","Above 40%")))))</f>
        <v>Below 0%</v>
      </c>
      <c r="N892" s="6" t="str">
        <f aca="false">IF(AND(H892&gt;=Summary!$B$25,I892&gt;=Summary!$B$26,I892&lt;=Summary!$B$27,J892&gt;=Summary!$B$28,J892&lt;=Summary!$B$29,F892*J892&gt;1),"Yes","No")</f>
        <v>No</v>
      </c>
    </row>
    <row r="893" customFormat="false" ht="15" hidden="false" customHeight="false" outlineLevel="0" collapsed="false">
      <c r="A893" s="6" t="s">
        <v>148</v>
      </c>
      <c r="B893" s="45" t="n">
        <v>41721</v>
      </c>
      <c r="C893" s="6" t="s">
        <v>181</v>
      </c>
      <c r="D893" s="6" t="s">
        <v>179</v>
      </c>
      <c r="E893" s="6" t="s">
        <v>187</v>
      </c>
      <c r="F893" s="34" t="n">
        <v>0.713196039199829</v>
      </c>
      <c r="G893" s="34" t="n">
        <v>0.444764486614707</v>
      </c>
      <c r="H893" s="34" t="n">
        <v>0.268431552585122</v>
      </c>
      <c r="I893" s="34" t="n">
        <v>0.603536389850435</v>
      </c>
      <c r="J893" s="35" t="n">
        <v>2.26</v>
      </c>
      <c r="K893" s="6" t="n">
        <v>1</v>
      </c>
      <c r="L893" s="35" t="n">
        <v>1.26</v>
      </c>
      <c r="M893" s="6" t="str">
        <f aca="false">IF(I893&lt;=0,"Below 0%",IF(I893&lt;=0.05,"0-5%",IF(I893&lt;=0.1,"5-10%",IF(I893&lt;=0.2,"10-20%",IF(I893&lt;=0.4,"20-40%","Above 40%")))))</f>
        <v>Above 40%</v>
      </c>
      <c r="N893" s="6" t="str">
        <f aca="false">IF(AND(H893&gt;=Summary!$B$25,I893&gt;=Summary!$B$26,I893&lt;=Summary!$B$27,J893&gt;=Summary!$B$28,J893&lt;=Summary!$B$29,F893*J893&gt;1),"Yes","No")</f>
        <v>No</v>
      </c>
    </row>
    <row r="894" customFormat="false" ht="15" hidden="false" customHeight="false" outlineLevel="0" collapsed="false">
      <c r="A894" s="6" t="s">
        <v>148</v>
      </c>
      <c r="B894" s="45" t="n">
        <v>41721</v>
      </c>
      <c r="C894" s="6" t="s">
        <v>181</v>
      </c>
      <c r="D894" s="6" t="s">
        <v>179</v>
      </c>
      <c r="E894" s="6" t="s">
        <v>174</v>
      </c>
      <c r="F894" s="34" t="n">
        <v>0.157558992505074</v>
      </c>
      <c r="G894" s="34" t="n">
        <v>0.287190782785496</v>
      </c>
      <c r="H894" s="34" t="n">
        <v>-0.129631790280423</v>
      </c>
      <c r="I894" s="34" t="n">
        <v>-0.451378658545756</v>
      </c>
      <c r="J894" s="35" t="n">
        <v>3.5</v>
      </c>
      <c r="K894" s="6" t="n">
        <v>0</v>
      </c>
      <c r="L894" s="35" t="n">
        <v>-1</v>
      </c>
      <c r="M894" s="6" t="str">
        <f aca="false">IF(I894&lt;=0,"Below 0%",IF(I894&lt;=0.05,"0-5%",IF(I894&lt;=0.1,"5-10%",IF(I894&lt;=0.2,"10-20%",IF(I894&lt;=0.4,"20-40%","Above 40%")))))</f>
        <v>Below 0%</v>
      </c>
      <c r="N894" s="6" t="str">
        <f aca="false">IF(AND(H894&gt;=Summary!$B$25,I894&gt;=Summary!$B$26,I894&lt;=Summary!$B$27,J894&gt;=Summary!$B$28,J894&lt;=Summary!$B$29,F894*J894&gt;1),"Yes","No")</f>
        <v>No</v>
      </c>
    </row>
    <row r="895" customFormat="false" ht="15" hidden="false" customHeight="false" outlineLevel="0" collapsed="false">
      <c r="A895" s="6" t="s">
        <v>148</v>
      </c>
      <c r="B895" s="45" t="n">
        <v>41721</v>
      </c>
      <c r="C895" s="6" t="s">
        <v>181</v>
      </c>
      <c r="D895" s="6" t="s">
        <v>179</v>
      </c>
      <c r="E895" s="6" t="s">
        <v>177</v>
      </c>
      <c r="F895" s="34" t="n">
        <v>0.129244968295097</v>
      </c>
      <c r="G895" s="34" t="n">
        <v>0.268044730599797</v>
      </c>
      <c r="H895" s="34" t="n">
        <v>-0.138799762304699</v>
      </c>
      <c r="I895" s="34" t="n">
        <v>-0.517823133452804</v>
      </c>
      <c r="J895" s="35" t="n">
        <v>3.75</v>
      </c>
      <c r="K895" s="6" t="n">
        <v>0</v>
      </c>
      <c r="L895" s="35" t="n">
        <v>-1</v>
      </c>
      <c r="M895" s="6" t="str">
        <f aca="false">IF(I895&lt;=0,"Below 0%",IF(I895&lt;=0.05,"0-5%",IF(I895&lt;=0.1,"5-10%",IF(I895&lt;=0.2,"10-20%",IF(I895&lt;=0.4,"20-40%","Above 40%")))))</f>
        <v>Below 0%</v>
      </c>
      <c r="N895" s="6" t="str">
        <f aca="false">IF(AND(H895&gt;=Summary!$B$25,I895&gt;=Summary!$B$26,I895&lt;=Summary!$B$27,J895&gt;=Summary!$B$28,J895&lt;=Summary!$B$29,F895*J895&gt;1),"Yes","No")</f>
        <v>No</v>
      </c>
    </row>
    <row r="896" customFormat="false" ht="15" hidden="false" customHeight="false" outlineLevel="0" collapsed="false">
      <c r="A896" s="6" t="s">
        <v>148</v>
      </c>
      <c r="B896" s="45" t="n">
        <v>41723</v>
      </c>
      <c r="C896" s="6" t="s">
        <v>185</v>
      </c>
      <c r="D896" s="6" t="s">
        <v>175</v>
      </c>
      <c r="E896" s="6" t="s">
        <v>187</v>
      </c>
      <c r="F896" s="34" t="n">
        <v>0.841155827045441</v>
      </c>
      <c r="G896" s="34" t="n">
        <v>0.635028030156582</v>
      </c>
      <c r="H896" s="34" t="n">
        <v>0.206127796888858</v>
      </c>
      <c r="I896" s="34" t="n">
        <v>0.324596375435636</v>
      </c>
      <c r="J896" s="35" t="n">
        <v>1.6</v>
      </c>
      <c r="K896" s="6" t="n">
        <v>0</v>
      </c>
      <c r="L896" s="35" t="n">
        <v>-1</v>
      </c>
      <c r="M896" s="6" t="str">
        <f aca="false">IF(I896&lt;=0,"Below 0%",IF(I896&lt;=0.05,"0-5%",IF(I896&lt;=0.1,"5-10%",IF(I896&lt;=0.2,"10-20%",IF(I896&lt;=0.4,"20-40%","Above 40%")))))</f>
        <v>20-40%</v>
      </c>
      <c r="N896" s="6" t="str">
        <f aca="false">IF(AND(H896&gt;=Summary!$B$25,I896&gt;=Summary!$B$26,I896&lt;=Summary!$B$27,J896&gt;=Summary!$B$28,J896&lt;=Summary!$B$29,F896*J896&gt;1),"Yes","No")</f>
        <v>No</v>
      </c>
    </row>
    <row r="897" customFormat="false" ht="15" hidden="false" customHeight="false" outlineLevel="0" collapsed="false">
      <c r="A897" s="6" t="s">
        <v>148</v>
      </c>
      <c r="B897" s="45" t="n">
        <v>41723</v>
      </c>
      <c r="C897" s="6" t="s">
        <v>185</v>
      </c>
      <c r="D897" s="6" t="s">
        <v>175</v>
      </c>
      <c r="E897" s="6" t="s">
        <v>174</v>
      </c>
      <c r="F897" s="34" t="n">
        <v>0.113047726452351</v>
      </c>
      <c r="G897" s="34" t="n">
        <v>0.225787744055674</v>
      </c>
      <c r="H897" s="34" t="n">
        <v>-0.112740017603323</v>
      </c>
      <c r="I897" s="34" t="n">
        <v>-0.499318588238005</v>
      </c>
      <c r="J897" s="35" t="n">
        <v>4.5</v>
      </c>
      <c r="K897" s="6" t="n">
        <v>1</v>
      </c>
      <c r="L897" s="35" t="n">
        <v>3.5</v>
      </c>
      <c r="M897" s="6" t="str">
        <f aca="false">IF(I897&lt;=0,"Below 0%",IF(I897&lt;=0.05,"0-5%",IF(I897&lt;=0.1,"5-10%",IF(I897&lt;=0.2,"10-20%",IF(I897&lt;=0.4,"20-40%","Above 40%")))))</f>
        <v>Below 0%</v>
      </c>
      <c r="N897" s="6" t="str">
        <f aca="false">IF(AND(H897&gt;=Summary!$B$25,I897&gt;=Summary!$B$26,I897&lt;=Summary!$B$27,J897&gt;=Summary!$B$28,J897&lt;=Summary!$B$29,F897*J897&gt;1),"Yes","No")</f>
        <v>No</v>
      </c>
    </row>
    <row r="898" customFormat="false" ht="15" hidden="false" customHeight="false" outlineLevel="0" collapsed="false">
      <c r="A898" s="6" t="s">
        <v>148</v>
      </c>
      <c r="B898" s="45" t="n">
        <v>41723</v>
      </c>
      <c r="C898" s="6" t="s">
        <v>185</v>
      </c>
      <c r="D898" s="6" t="s">
        <v>175</v>
      </c>
      <c r="E898" s="6" t="s">
        <v>177</v>
      </c>
      <c r="F898" s="34" t="n">
        <v>0.0457964688539505</v>
      </c>
      <c r="G898" s="34" t="n">
        <v>0.139184225787744</v>
      </c>
      <c r="H898" s="34" t="n">
        <v>-0.0933877569337936</v>
      </c>
      <c r="I898" s="34" t="n">
        <v>-0.670965092525714</v>
      </c>
      <c r="J898" s="35" t="n">
        <v>7.3</v>
      </c>
      <c r="K898" s="6" t="n">
        <v>0</v>
      </c>
      <c r="L898" s="35" t="n">
        <v>-1</v>
      </c>
      <c r="M898" s="6" t="str">
        <f aca="false">IF(I898&lt;=0,"Below 0%",IF(I898&lt;=0.05,"0-5%",IF(I898&lt;=0.1,"5-10%",IF(I898&lt;=0.2,"10-20%",IF(I898&lt;=0.4,"20-40%","Above 40%")))))</f>
        <v>Below 0%</v>
      </c>
      <c r="N898" s="6" t="str">
        <f aca="false">IF(AND(H898&gt;=Summary!$B$25,I898&gt;=Summary!$B$26,I898&lt;=Summary!$B$27,J898&gt;=Summary!$B$28,J898&lt;=Summary!$B$29,F898*J898&gt;1),"Yes","No")</f>
        <v>No</v>
      </c>
    </row>
    <row r="899" customFormat="false" ht="15" hidden="false" customHeight="false" outlineLevel="0" collapsed="false">
      <c r="A899" s="6" t="s">
        <v>148</v>
      </c>
      <c r="B899" s="45" t="n">
        <v>41723</v>
      </c>
      <c r="C899" s="6" t="s">
        <v>176</v>
      </c>
      <c r="D899" s="6" t="s">
        <v>194</v>
      </c>
      <c r="E899" s="6" t="s">
        <v>187</v>
      </c>
      <c r="F899" s="34" t="n">
        <v>0.265664309263229</v>
      </c>
      <c r="G899" s="34" t="n">
        <v>0.277374953914219</v>
      </c>
      <c r="H899" s="34" t="n">
        <v>-0.0117106446509896</v>
      </c>
      <c r="I899" s="34" t="n">
        <v>-0.0422195460899879</v>
      </c>
      <c r="J899" s="35" t="n">
        <v>3.6</v>
      </c>
      <c r="K899" s="6" t="n">
        <v>0</v>
      </c>
      <c r="L899" s="35" t="n">
        <v>-1</v>
      </c>
      <c r="M899" s="6" t="str">
        <f aca="false">IF(I899&lt;=0,"Below 0%",IF(I899&lt;=0.05,"0-5%",IF(I899&lt;=0.1,"5-10%",IF(I899&lt;=0.2,"10-20%",IF(I899&lt;=0.4,"20-40%","Above 40%")))))</f>
        <v>Below 0%</v>
      </c>
      <c r="N899" s="6" t="str">
        <f aca="false">IF(AND(H899&gt;=Summary!$B$25,I899&gt;=Summary!$B$26,I899&lt;=Summary!$B$27,J899&gt;=Summary!$B$28,J899&lt;=Summary!$B$29,F899*J899&gt;1),"Yes","No")</f>
        <v>No</v>
      </c>
    </row>
    <row r="900" customFormat="false" ht="15" hidden="false" customHeight="false" outlineLevel="0" collapsed="false">
      <c r="A900" s="6" t="s">
        <v>148</v>
      </c>
      <c r="B900" s="45" t="n">
        <v>41723</v>
      </c>
      <c r="C900" s="6" t="s">
        <v>176</v>
      </c>
      <c r="D900" s="6" t="s">
        <v>194</v>
      </c>
      <c r="E900" s="6" t="s">
        <v>174</v>
      </c>
      <c r="F900" s="34" t="n">
        <v>0.25466713309288</v>
      </c>
      <c r="G900" s="34" t="n">
        <v>0.272827823522183</v>
      </c>
      <c r="H900" s="34" t="n">
        <v>-0.0181606904293024</v>
      </c>
      <c r="I900" s="34" t="n">
        <v>-0.0665646567672222</v>
      </c>
      <c r="J900" s="35" t="n">
        <v>3.66</v>
      </c>
      <c r="K900" s="6" t="n">
        <v>0</v>
      </c>
      <c r="L900" s="35" t="n">
        <v>-1</v>
      </c>
      <c r="M900" s="6" t="str">
        <f aca="false">IF(I900&lt;=0,"Below 0%",IF(I900&lt;=0.05,"0-5%",IF(I900&lt;=0.1,"5-10%",IF(I900&lt;=0.2,"10-20%",IF(I900&lt;=0.4,"20-40%","Above 40%")))))</f>
        <v>Below 0%</v>
      </c>
      <c r="N900" s="6" t="str">
        <f aca="false">IF(AND(H900&gt;=Summary!$B$25,I900&gt;=Summary!$B$26,I900&lt;=Summary!$B$27,J900&gt;=Summary!$B$28,J900&lt;=Summary!$B$29,F900*J900&gt;1),"Yes","No")</f>
        <v>No</v>
      </c>
    </row>
    <row r="901" customFormat="false" ht="15" hidden="false" customHeight="false" outlineLevel="0" collapsed="false">
      <c r="A901" s="6" t="s">
        <v>148</v>
      </c>
      <c r="B901" s="45" t="n">
        <v>41723</v>
      </c>
      <c r="C901" s="6" t="s">
        <v>176</v>
      </c>
      <c r="D901" s="6" t="s">
        <v>194</v>
      </c>
      <c r="E901" s="6" t="s">
        <v>177</v>
      </c>
      <c r="F901" s="34" t="n">
        <v>0.47966855764389</v>
      </c>
      <c r="G901" s="34" t="n">
        <v>0.449797222563598</v>
      </c>
      <c r="H901" s="34" t="n">
        <v>0.0298713350802921</v>
      </c>
      <c r="I901" s="34" t="n">
        <v>0.066410670368398</v>
      </c>
      <c r="J901" s="35" t="n">
        <v>2.22</v>
      </c>
      <c r="K901" s="6" t="n">
        <v>1</v>
      </c>
      <c r="L901" s="35" t="n">
        <v>1.22</v>
      </c>
      <c r="M901" s="6" t="str">
        <f aca="false">IF(I901&lt;=0,"Below 0%",IF(I901&lt;=0.05,"0-5%",IF(I901&lt;=0.1,"5-10%",IF(I901&lt;=0.2,"10-20%",IF(I901&lt;=0.4,"20-40%","Above 40%")))))</f>
        <v>5-10%</v>
      </c>
      <c r="N901" s="6" t="str">
        <f aca="false">IF(AND(H901&gt;=Summary!$B$25,I901&gt;=Summary!$B$26,I901&lt;=Summary!$B$27,J901&gt;=Summary!$B$28,J901&lt;=Summary!$B$29,F901*J901&gt;1),"Yes","No")</f>
        <v>No</v>
      </c>
    </row>
    <row r="902" customFormat="false" ht="15" hidden="false" customHeight="false" outlineLevel="0" collapsed="false">
      <c r="A902" s="6" t="s">
        <v>148</v>
      </c>
      <c r="B902" s="45" t="n">
        <v>41723</v>
      </c>
      <c r="C902" s="6" t="s">
        <v>188</v>
      </c>
      <c r="D902" s="6" t="s">
        <v>173</v>
      </c>
      <c r="E902" s="6" t="s">
        <v>187</v>
      </c>
      <c r="F902" s="34" t="n">
        <v>0.397423684597015</v>
      </c>
      <c r="G902" s="34" t="n">
        <v>0.275496235455168</v>
      </c>
      <c r="H902" s="34" t="n">
        <v>0.121927449141848</v>
      </c>
      <c r="I902" s="34" t="n">
        <v>0.442573920984446</v>
      </c>
      <c r="J902" s="35" t="n">
        <v>3.65</v>
      </c>
      <c r="K902" s="6" t="n">
        <v>0</v>
      </c>
      <c r="L902" s="35" t="n">
        <v>-1</v>
      </c>
      <c r="M902" s="6" t="str">
        <f aca="false">IF(I902&lt;=0,"Below 0%",IF(I902&lt;=0.05,"0-5%",IF(I902&lt;=0.1,"5-10%",IF(I902&lt;=0.2,"10-20%",IF(I902&lt;=0.4,"20-40%","Above 40%")))))</f>
        <v>Above 40%</v>
      </c>
      <c r="N902" s="6" t="str">
        <f aca="false">IF(AND(H902&gt;=Summary!$B$25,I902&gt;=Summary!$B$26,I902&lt;=Summary!$B$27,J902&gt;=Summary!$B$28,J902&lt;=Summary!$B$29,F902*J902&gt;1),"Yes","No")</f>
        <v>No</v>
      </c>
    </row>
    <row r="903" customFormat="false" ht="15" hidden="false" customHeight="false" outlineLevel="0" collapsed="false">
      <c r="A903" s="6" t="s">
        <v>148</v>
      </c>
      <c r="B903" s="45" t="n">
        <v>41723</v>
      </c>
      <c r="C903" s="6" t="s">
        <v>188</v>
      </c>
      <c r="D903" s="6" t="s">
        <v>173</v>
      </c>
      <c r="E903" s="6" t="s">
        <v>174</v>
      </c>
      <c r="F903" s="34" t="n">
        <v>0.311870366334915</v>
      </c>
      <c r="G903" s="34" t="n">
        <v>0.287303216974675</v>
      </c>
      <c r="H903" s="34" t="n">
        <v>0.0245671493602403</v>
      </c>
      <c r="I903" s="34" t="n">
        <v>0.0855094823473759</v>
      </c>
      <c r="J903" s="35" t="n">
        <v>3.5</v>
      </c>
      <c r="K903" s="6" t="n">
        <v>0</v>
      </c>
      <c r="L903" s="35" t="n">
        <v>-1</v>
      </c>
      <c r="M903" s="6" t="str">
        <f aca="false">IF(I903&lt;=0,"Below 0%",IF(I903&lt;=0.05,"0-5%",IF(I903&lt;=0.1,"5-10%",IF(I903&lt;=0.2,"10-20%",IF(I903&lt;=0.4,"20-40%","Above 40%")))))</f>
        <v>5-10%</v>
      </c>
      <c r="N903" s="6" t="str">
        <f aca="false">IF(AND(H903&gt;=Summary!$B$25,I903&gt;=Summary!$B$26,I903&lt;=Summary!$B$27,J903&gt;=Summary!$B$28,J903&lt;=Summary!$B$29,F903*J903&gt;1),"Yes","No")</f>
        <v>No</v>
      </c>
    </row>
    <row r="904" customFormat="false" ht="15" hidden="false" customHeight="false" outlineLevel="0" collapsed="false">
      <c r="A904" s="6" t="s">
        <v>148</v>
      </c>
      <c r="B904" s="45" t="n">
        <v>41723</v>
      </c>
      <c r="C904" s="6" t="s">
        <v>188</v>
      </c>
      <c r="D904" s="6" t="s">
        <v>173</v>
      </c>
      <c r="E904" s="6" t="s">
        <v>177</v>
      </c>
      <c r="F904" s="34" t="n">
        <v>0.290705889463425</v>
      </c>
      <c r="G904" s="34" t="n">
        <v>0.437200547570158</v>
      </c>
      <c r="H904" s="34" t="n">
        <v>-0.146494658106733</v>
      </c>
      <c r="I904" s="34" t="n">
        <v>-0.335074278659783</v>
      </c>
      <c r="J904" s="35" t="n">
        <v>2.3</v>
      </c>
      <c r="K904" s="6" t="n">
        <v>1</v>
      </c>
      <c r="L904" s="35" t="n">
        <v>1.3</v>
      </c>
      <c r="M904" s="6" t="str">
        <f aca="false">IF(I904&lt;=0,"Below 0%",IF(I904&lt;=0.05,"0-5%",IF(I904&lt;=0.1,"5-10%",IF(I904&lt;=0.2,"10-20%",IF(I904&lt;=0.4,"20-40%","Above 40%")))))</f>
        <v>Below 0%</v>
      </c>
      <c r="N904" s="6" t="str">
        <f aca="false">IF(AND(H904&gt;=Summary!$B$25,I904&gt;=Summary!$B$26,I904&lt;=Summary!$B$27,J904&gt;=Summary!$B$28,J904&lt;=Summary!$B$29,F904*J904&gt;1),"Yes","No")</f>
        <v>No</v>
      </c>
    </row>
    <row r="905" customFormat="false" ht="15" hidden="false" customHeight="false" outlineLevel="0" collapsed="false">
      <c r="A905" s="6" t="s">
        <v>148</v>
      </c>
      <c r="B905" s="45" t="n">
        <v>41724</v>
      </c>
      <c r="C905" s="6" t="s">
        <v>183</v>
      </c>
      <c r="D905" s="6" t="s">
        <v>191</v>
      </c>
      <c r="E905" s="6" t="s">
        <v>187</v>
      </c>
      <c r="F905" s="34" t="n">
        <v>0.898001968860626</v>
      </c>
      <c r="G905" s="34" t="n">
        <v>0.840038365215538</v>
      </c>
      <c r="H905" s="34" t="n">
        <v>0.0579636036450882</v>
      </c>
      <c r="I905" s="34" t="n">
        <v>0.0690011385732554</v>
      </c>
      <c r="J905" s="35" t="n">
        <v>1.2</v>
      </c>
      <c r="K905" s="6" t="n">
        <v>1</v>
      </c>
      <c r="L905" s="35" t="n">
        <v>0.2</v>
      </c>
      <c r="M905" s="6" t="str">
        <f aca="false">IF(I905&lt;=0,"Below 0%",IF(I905&lt;=0.05,"0-5%",IF(I905&lt;=0.1,"5-10%",IF(I905&lt;=0.2,"10-20%",IF(I905&lt;=0.4,"20-40%","Above 40%")))))</f>
        <v>5-10%</v>
      </c>
      <c r="N905" s="6" t="str">
        <f aca="false">IF(AND(H905&gt;=Summary!$B$25,I905&gt;=Summary!$B$26,I905&lt;=Summary!$B$27,J905&gt;=Summary!$B$28,J905&lt;=Summary!$B$29,F905*J905&gt;1),"Yes","No")</f>
        <v>No</v>
      </c>
    </row>
    <row r="906" customFormat="false" ht="15" hidden="false" customHeight="false" outlineLevel="0" collapsed="false">
      <c r="A906" s="6" t="s">
        <v>148</v>
      </c>
      <c r="B906" s="45" t="n">
        <v>41724</v>
      </c>
      <c r="C906" s="6" t="s">
        <v>183</v>
      </c>
      <c r="D906" s="6" t="s">
        <v>191</v>
      </c>
      <c r="E906" s="6" t="s">
        <v>174</v>
      </c>
      <c r="F906" s="34" t="n">
        <v>0.0879429876804352</v>
      </c>
      <c r="G906" s="34" t="n">
        <v>0.112005115362072</v>
      </c>
      <c r="H906" s="34" t="n">
        <v>-0.0240621276816365</v>
      </c>
      <c r="I906" s="34" t="n">
        <v>-0.21483061379699</v>
      </c>
      <c r="J906" s="35" t="n">
        <v>9</v>
      </c>
      <c r="K906" s="6" t="n">
        <v>0</v>
      </c>
      <c r="L906" s="35" t="n">
        <v>-1</v>
      </c>
      <c r="M906" s="6" t="str">
        <f aca="false">IF(I906&lt;=0,"Below 0%",IF(I906&lt;=0.05,"0-5%",IF(I906&lt;=0.1,"5-10%",IF(I906&lt;=0.2,"10-20%",IF(I906&lt;=0.4,"20-40%","Above 40%")))))</f>
        <v>Below 0%</v>
      </c>
      <c r="N906" s="6" t="str">
        <f aca="false">IF(AND(H906&gt;=Summary!$B$25,I906&gt;=Summary!$B$26,I906&lt;=Summary!$B$27,J906&gt;=Summary!$B$28,J906&lt;=Summary!$B$29,F906*J906&gt;1),"Yes","No")</f>
        <v>No</v>
      </c>
    </row>
    <row r="907" customFormat="false" ht="15" hidden="false" customHeight="false" outlineLevel="0" collapsed="false">
      <c r="A907" s="6" t="s">
        <v>148</v>
      </c>
      <c r="B907" s="45" t="n">
        <v>41724</v>
      </c>
      <c r="C907" s="6" t="s">
        <v>183</v>
      </c>
      <c r="D907" s="6" t="s">
        <v>191</v>
      </c>
      <c r="E907" s="6" t="s">
        <v>177</v>
      </c>
      <c r="F907" s="34" t="n">
        <v>0.0140550658106804</v>
      </c>
      <c r="G907" s="34" t="n">
        <v>0.0479565194223904</v>
      </c>
      <c r="H907" s="34" t="n">
        <v>-0.03390145361171</v>
      </c>
      <c r="I907" s="34" t="n">
        <v>-0.706920644367735</v>
      </c>
      <c r="J907" s="35" t="n">
        <v>21.02</v>
      </c>
      <c r="K907" s="6" t="n">
        <v>0</v>
      </c>
      <c r="L907" s="35" t="n">
        <v>-1</v>
      </c>
      <c r="M907" s="6" t="str">
        <f aca="false">IF(I907&lt;=0,"Below 0%",IF(I907&lt;=0.05,"0-5%",IF(I907&lt;=0.1,"5-10%",IF(I907&lt;=0.2,"10-20%",IF(I907&lt;=0.4,"20-40%","Above 40%")))))</f>
        <v>Below 0%</v>
      </c>
      <c r="N907" s="6" t="str">
        <f aca="false">IF(AND(H907&gt;=Summary!$B$25,I907&gt;=Summary!$B$26,I907&lt;=Summary!$B$27,J907&gt;=Summary!$B$28,J907&lt;=Summary!$B$29,F907*J907&gt;1),"Yes","No")</f>
        <v>No</v>
      </c>
    </row>
    <row r="908" customFormat="false" ht="15" hidden="false" customHeight="false" outlineLevel="0" collapsed="false">
      <c r="A908" s="6" t="s">
        <v>148</v>
      </c>
      <c r="B908" s="45" t="n">
        <v>41724</v>
      </c>
      <c r="C908" s="6" t="s">
        <v>189</v>
      </c>
      <c r="D908" s="6" t="s">
        <v>186</v>
      </c>
      <c r="E908" s="6" t="s">
        <v>187</v>
      </c>
      <c r="F908" s="34" t="n">
        <v>0.461835652589798</v>
      </c>
      <c r="G908" s="34" t="n">
        <v>0.409638554216868</v>
      </c>
      <c r="H908" s="34" t="n">
        <v>0.0521970983729305</v>
      </c>
      <c r="I908" s="34" t="n">
        <v>0.127422328380977</v>
      </c>
      <c r="J908" s="35" t="n">
        <v>2.45</v>
      </c>
      <c r="K908" s="6" t="n">
        <v>1</v>
      </c>
      <c r="L908" s="35" t="n">
        <v>1.45</v>
      </c>
      <c r="M908" s="6" t="str">
        <f aca="false">IF(I908&lt;=0,"Below 0%",IF(I908&lt;=0.05,"0-5%",IF(I908&lt;=0.1,"5-10%",IF(I908&lt;=0.2,"10-20%",IF(I908&lt;=0.4,"20-40%","Above 40%")))))</f>
        <v>10-20%</v>
      </c>
      <c r="N908" s="6" t="str">
        <f aca="false">IF(AND(H908&gt;=Summary!$B$25,I908&gt;=Summary!$B$26,I908&lt;=Summary!$B$27,J908&gt;=Summary!$B$28,J908&lt;=Summary!$B$29,F908*J908&gt;1),"Yes","No")</f>
        <v>Yes</v>
      </c>
    </row>
    <row r="909" customFormat="false" ht="15" hidden="false" customHeight="false" outlineLevel="0" collapsed="false">
      <c r="A909" s="6" t="s">
        <v>148</v>
      </c>
      <c r="B909" s="45" t="n">
        <v>41724</v>
      </c>
      <c r="C909" s="6" t="s">
        <v>189</v>
      </c>
      <c r="D909" s="6" t="s">
        <v>186</v>
      </c>
      <c r="E909" s="6" t="s">
        <v>174</v>
      </c>
      <c r="F909" s="34" t="n">
        <v>0.228235110640526</v>
      </c>
      <c r="G909" s="34" t="n">
        <v>0.295180722891566</v>
      </c>
      <c r="H909" s="34" t="n">
        <v>-0.0669456122510405</v>
      </c>
      <c r="I909" s="34" t="n">
        <v>-0.226795339462709</v>
      </c>
      <c r="J909" s="35" t="n">
        <v>3.4</v>
      </c>
      <c r="K909" s="6" t="n">
        <v>0</v>
      </c>
      <c r="L909" s="35" t="n">
        <v>-1</v>
      </c>
      <c r="M909" s="6" t="str">
        <f aca="false">IF(I909&lt;=0,"Below 0%",IF(I909&lt;=0.05,"0-5%",IF(I909&lt;=0.1,"5-10%",IF(I909&lt;=0.2,"10-20%",IF(I909&lt;=0.4,"20-40%","Above 40%")))))</f>
        <v>Below 0%</v>
      </c>
      <c r="N909" s="6" t="str">
        <f aca="false">IF(AND(H909&gt;=Summary!$B$25,I909&gt;=Summary!$B$26,I909&lt;=Summary!$B$27,J909&gt;=Summary!$B$28,J909&lt;=Summary!$B$29,F909*J909&gt;1),"Yes","No")</f>
        <v>No</v>
      </c>
    </row>
    <row r="910" customFormat="false" ht="15" hidden="false" customHeight="false" outlineLevel="0" collapsed="false">
      <c r="A910" s="6" t="s">
        <v>148</v>
      </c>
      <c r="B910" s="45" t="n">
        <v>41724</v>
      </c>
      <c r="C910" s="6" t="s">
        <v>189</v>
      </c>
      <c r="D910" s="6" t="s">
        <v>186</v>
      </c>
      <c r="E910" s="6" t="s">
        <v>177</v>
      </c>
      <c r="F910" s="34" t="n">
        <v>0.30992928147316</v>
      </c>
      <c r="G910" s="34" t="n">
        <v>0.295180722891566</v>
      </c>
      <c r="H910" s="34" t="n">
        <v>0.0147485585815935</v>
      </c>
      <c r="I910" s="34" t="n">
        <v>0.0499645045825412</v>
      </c>
      <c r="J910" s="35" t="n">
        <v>3.4</v>
      </c>
      <c r="K910" s="6" t="n">
        <v>0</v>
      </c>
      <c r="L910" s="35" t="n">
        <v>-1</v>
      </c>
      <c r="M910" s="6" t="str">
        <f aca="false">IF(I910&lt;=0,"Below 0%",IF(I910&lt;=0.05,"0-5%",IF(I910&lt;=0.1,"5-10%",IF(I910&lt;=0.2,"10-20%",IF(I910&lt;=0.4,"20-40%","Above 40%")))))</f>
        <v>0-5%</v>
      </c>
      <c r="N910" s="6" t="str">
        <f aca="false">IF(AND(H910&gt;=Summary!$B$25,I910&gt;=Summary!$B$26,I910&lt;=Summary!$B$27,J910&gt;=Summary!$B$28,J910&lt;=Summary!$B$29,F910*J910&gt;1),"Yes","No")</f>
        <v>No</v>
      </c>
    </row>
    <row r="911" customFormat="false" ht="15" hidden="false" customHeight="false" outlineLevel="0" collapsed="false">
      <c r="A911" s="6" t="s">
        <v>148</v>
      </c>
      <c r="B911" s="45" t="n">
        <v>41727</v>
      </c>
      <c r="C911" s="6" t="s">
        <v>185</v>
      </c>
      <c r="D911" s="6" t="s">
        <v>194</v>
      </c>
      <c r="E911" s="6" t="s">
        <v>187</v>
      </c>
      <c r="F911" s="34" t="n">
        <v>0.387359708547592</v>
      </c>
      <c r="G911" s="34" t="n">
        <v>0.26570951923563</v>
      </c>
      <c r="H911" s="34" t="n">
        <v>0.121650189311962</v>
      </c>
      <c r="I911" s="34" t="n">
        <v>0.457831505856149</v>
      </c>
      <c r="J911" s="35" t="n">
        <v>3.75</v>
      </c>
      <c r="K911" s="6" t="n">
        <v>0</v>
      </c>
      <c r="L911" s="35" t="n">
        <v>-1</v>
      </c>
      <c r="M911" s="6" t="str">
        <f aca="false">IF(I911&lt;=0,"Below 0%",IF(I911&lt;=0.05,"0-5%",IF(I911&lt;=0.1,"5-10%",IF(I911&lt;=0.2,"10-20%",IF(I911&lt;=0.4,"20-40%","Above 40%")))))</f>
        <v>Above 40%</v>
      </c>
      <c r="N911" s="6" t="str">
        <f aca="false">IF(AND(H911&gt;=Summary!$B$25,I911&gt;=Summary!$B$26,I911&lt;=Summary!$B$27,J911&gt;=Summary!$B$28,J911&lt;=Summary!$B$29,F911*J911&gt;1),"Yes","No")</f>
        <v>No</v>
      </c>
    </row>
    <row r="912" customFormat="false" ht="15" hidden="false" customHeight="false" outlineLevel="0" collapsed="false">
      <c r="A912" s="6" t="s">
        <v>148</v>
      </c>
      <c r="B912" s="45" t="n">
        <v>41727</v>
      </c>
      <c r="C912" s="6" t="s">
        <v>185</v>
      </c>
      <c r="D912" s="6" t="s">
        <v>194</v>
      </c>
      <c r="E912" s="6" t="s">
        <v>174</v>
      </c>
      <c r="F912" s="34" t="n">
        <v>0.174817845225334</v>
      </c>
      <c r="G912" s="34" t="n">
        <v>0.272989232091401</v>
      </c>
      <c r="H912" s="34" t="n">
        <v>-0.0981713868660666</v>
      </c>
      <c r="I912" s="34" t="n">
        <v>-0.359616333999568</v>
      </c>
      <c r="J912" s="35" t="n">
        <v>3.65</v>
      </c>
      <c r="K912" s="6" t="n">
        <v>1</v>
      </c>
      <c r="L912" s="35" t="n">
        <v>2.65</v>
      </c>
      <c r="M912" s="6" t="str">
        <f aca="false">IF(I912&lt;=0,"Below 0%",IF(I912&lt;=0.05,"0-5%",IF(I912&lt;=0.1,"5-10%",IF(I912&lt;=0.2,"10-20%",IF(I912&lt;=0.4,"20-40%","Above 40%")))))</f>
        <v>Below 0%</v>
      </c>
      <c r="N912" s="6" t="str">
        <f aca="false">IF(AND(H912&gt;=Summary!$B$25,I912&gt;=Summary!$B$26,I912&lt;=Summary!$B$27,J912&gt;=Summary!$B$28,J912&lt;=Summary!$B$29,F912*J912&gt;1),"Yes","No")</f>
        <v>No</v>
      </c>
    </row>
    <row r="913" customFormat="false" ht="15" hidden="false" customHeight="false" outlineLevel="0" collapsed="false">
      <c r="A913" s="6" t="s">
        <v>148</v>
      </c>
      <c r="B913" s="45" t="n">
        <v>41727</v>
      </c>
      <c r="C913" s="6" t="s">
        <v>185</v>
      </c>
      <c r="D913" s="6" t="s">
        <v>194</v>
      </c>
      <c r="E913" s="6" t="s">
        <v>177</v>
      </c>
      <c r="F913" s="34" t="n">
        <v>0.437822490930557</v>
      </c>
      <c r="G913" s="34" t="n">
        <v>0.461301248672969</v>
      </c>
      <c r="H913" s="34" t="n">
        <v>-0.0234787577424117</v>
      </c>
      <c r="I913" s="34" t="n">
        <v>-0.0508968007564543</v>
      </c>
      <c r="J913" s="35" t="n">
        <v>2.16</v>
      </c>
      <c r="K913" s="6" t="n">
        <v>0</v>
      </c>
      <c r="L913" s="35" t="n">
        <v>-1</v>
      </c>
      <c r="M913" s="6" t="str">
        <f aca="false">IF(I913&lt;=0,"Below 0%",IF(I913&lt;=0.05,"0-5%",IF(I913&lt;=0.1,"5-10%",IF(I913&lt;=0.2,"10-20%",IF(I913&lt;=0.4,"20-40%","Above 40%")))))</f>
        <v>Below 0%</v>
      </c>
      <c r="N913" s="6" t="str">
        <f aca="false">IF(AND(H913&gt;=Summary!$B$25,I913&gt;=Summary!$B$26,I913&lt;=Summary!$B$27,J913&gt;=Summary!$B$28,J913&lt;=Summary!$B$29,F913*J913&gt;1),"Yes","No")</f>
        <v>No</v>
      </c>
    </row>
    <row r="914" customFormat="false" ht="15" hidden="false" customHeight="false" outlineLevel="0" collapsed="false">
      <c r="A914" s="6" t="s">
        <v>148</v>
      </c>
      <c r="B914" s="45" t="n">
        <v>41727</v>
      </c>
      <c r="C914" s="6" t="s">
        <v>180</v>
      </c>
      <c r="D914" s="6" t="s">
        <v>190</v>
      </c>
      <c r="E914" s="6" t="s">
        <v>187</v>
      </c>
      <c r="F914" s="34" t="n">
        <v>0.186601385474205</v>
      </c>
      <c r="G914" s="34" t="n">
        <v>0.09576125106436</v>
      </c>
      <c r="H914" s="34" t="n">
        <v>0.090840134409845</v>
      </c>
      <c r="I914" s="34" t="n">
        <v>0.948610564295911</v>
      </c>
      <c r="J914" s="35" t="n">
        <v>10.5</v>
      </c>
      <c r="K914" s="6" t="n">
        <v>1</v>
      </c>
      <c r="L914" s="35" t="n">
        <v>9.5</v>
      </c>
      <c r="M914" s="6" t="str">
        <f aca="false">IF(I914&lt;=0,"Below 0%",IF(I914&lt;=0.05,"0-5%",IF(I914&lt;=0.1,"5-10%",IF(I914&lt;=0.2,"10-20%",IF(I914&lt;=0.4,"20-40%","Above 40%")))))</f>
        <v>Above 40%</v>
      </c>
      <c r="N914" s="6" t="str">
        <f aca="false">IF(AND(H914&gt;=Summary!$B$25,I914&gt;=Summary!$B$26,I914&lt;=Summary!$B$27,J914&gt;=Summary!$B$28,J914&lt;=Summary!$B$29,F914*J914&gt;1),"Yes","No")</f>
        <v>No</v>
      </c>
    </row>
    <row r="915" customFormat="false" ht="15" hidden="false" customHeight="false" outlineLevel="0" collapsed="false">
      <c r="A915" s="6" t="s">
        <v>148</v>
      </c>
      <c r="B915" s="45" t="n">
        <v>41727</v>
      </c>
      <c r="C915" s="6" t="s">
        <v>180</v>
      </c>
      <c r="D915" s="6" t="s">
        <v>190</v>
      </c>
      <c r="E915" s="6" t="s">
        <v>174</v>
      </c>
      <c r="F915" s="34" t="n">
        <v>0.190126150846481</v>
      </c>
      <c r="G915" s="34" t="n">
        <v>0.210795206745447</v>
      </c>
      <c r="H915" s="34" t="n">
        <v>-0.0206690558989653</v>
      </c>
      <c r="I915" s="34" t="n">
        <v>-0.0980527793685792</v>
      </c>
      <c r="J915" s="35" t="n">
        <v>4.77</v>
      </c>
      <c r="K915" s="6" t="n">
        <v>0</v>
      </c>
      <c r="L915" s="35" t="n">
        <v>-1</v>
      </c>
      <c r="M915" s="6" t="str">
        <f aca="false">IF(I915&lt;=0,"Below 0%",IF(I915&lt;=0.05,"0-5%",IF(I915&lt;=0.1,"5-10%",IF(I915&lt;=0.2,"10-20%",IF(I915&lt;=0.4,"20-40%","Above 40%")))))</f>
        <v>Below 0%</v>
      </c>
      <c r="N915" s="6" t="str">
        <f aca="false">IF(AND(H915&gt;=Summary!$B$25,I915&gt;=Summary!$B$26,I915&lt;=Summary!$B$27,J915&gt;=Summary!$B$28,J915&lt;=Summary!$B$29,F915*J915&gt;1),"Yes","No")</f>
        <v>No</v>
      </c>
    </row>
    <row r="916" customFormat="false" ht="15" hidden="false" customHeight="false" outlineLevel="0" collapsed="false">
      <c r="A916" s="6" t="s">
        <v>148</v>
      </c>
      <c r="B916" s="45" t="n">
        <v>41727</v>
      </c>
      <c r="C916" s="6" t="s">
        <v>180</v>
      </c>
      <c r="D916" s="6" t="s">
        <v>190</v>
      </c>
      <c r="E916" s="6" t="s">
        <v>177</v>
      </c>
      <c r="F916" s="34" t="n">
        <v>0.623272478580475</v>
      </c>
      <c r="G916" s="34" t="n">
        <v>0.693443542190193</v>
      </c>
      <c r="H916" s="34" t="n">
        <v>-0.0701710636097185</v>
      </c>
      <c r="I916" s="34" t="n">
        <v>-0.101192179810469</v>
      </c>
      <c r="J916" s="35" t="n">
        <v>1.45</v>
      </c>
      <c r="K916" s="6" t="n">
        <v>0</v>
      </c>
      <c r="L916" s="35" t="n">
        <v>-1</v>
      </c>
      <c r="M916" s="6" t="str">
        <f aca="false">IF(I916&lt;=0,"Below 0%",IF(I916&lt;=0.05,"0-5%",IF(I916&lt;=0.1,"5-10%",IF(I916&lt;=0.2,"10-20%",IF(I916&lt;=0.4,"20-40%","Above 40%")))))</f>
        <v>Below 0%</v>
      </c>
      <c r="N916" s="6" t="str">
        <f aca="false">IF(AND(H916&gt;=Summary!$B$25,I916&gt;=Summary!$B$26,I916&lt;=Summary!$B$27,J916&gt;=Summary!$B$28,J916&lt;=Summary!$B$29,F916*J916&gt;1),"Yes","No")</f>
        <v>No</v>
      </c>
    </row>
    <row r="917" customFormat="false" ht="15" hidden="false" customHeight="false" outlineLevel="0" collapsed="false">
      <c r="A917" s="6" t="s">
        <v>148</v>
      </c>
      <c r="B917" s="45" t="n">
        <v>41727</v>
      </c>
      <c r="C917" s="6" t="s">
        <v>176</v>
      </c>
      <c r="D917" s="6" t="s">
        <v>182</v>
      </c>
      <c r="E917" s="6" t="s">
        <v>187</v>
      </c>
      <c r="F917" s="34" t="n">
        <v>0.779058277606964</v>
      </c>
      <c r="G917" s="34" t="n">
        <v>0.680457691588202</v>
      </c>
      <c r="H917" s="34" t="n">
        <v>0.0986005860187619</v>
      </c>
      <c r="I917" s="34" t="n">
        <v>0.144903330857538</v>
      </c>
      <c r="J917" s="35" t="n">
        <v>1.48</v>
      </c>
      <c r="K917" s="6" t="n">
        <v>1</v>
      </c>
      <c r="L917" s="35" t="n">
        <v>0.48</v>
      </c>
      <c r="M917" s="6" t="str">
        <f aca="false">IF(I917&lt;=0,"Below 0%",IF(I917&lt;=0.05,"0-5%",IF(I917&lt;=0.1,"5-10%",IF(I917&lt;=0.2,"10-20%",IF(I917&lt;=0.4,"20-40%","Above 40%")))))</f>
        <v>10-20%</v>
      </c>
      <c r="N917" s="6" t="str">
        <f aca="false">IF(AND(H917&gt;=Summary!$B$25,I917&gt;=Summary!$B$26,I917&lt;=Summary!$B$27,J917&gt;=Summary!$B$28,J917&lt;=Summary!$B$29,F917*J917&gt;1),"Yes","No")</f>
        <v>No</v>
      </c>
    </row>
    <row r="918" customFormat="false" ht="15" hidden="false" customHeight="false" outlineLevel="0" collapsed="false">
      <c r="A918" s="6" t="s">
        <v>148</v>
      </c>
      <c r="B918" s="45" t="n">
        <v>41727</v>
      </c>
      <c r="C918" s="6" t="s">
        <v>176</v>
      </c>
      <c r="D918" s="6" t="s">
        <v>182</v>
      </c>
      <c r="E918" s="6" t="s">
        <v>174</v>
      </c>
      <c r="F918" s="34" t="n">
        <v>0.119975693523884</v>
      </c>
      <c r="G918" s="34" t="n">
        <v>0.207644821350627</v>
      </c>
      <c r="H918" s="34" t="n">
        <v>-0.0876691278267429</v>
      </c>
      <c r="I918" s="34" t="n">
        <v>-0.422207148035278</v>
      </c>
      <c r="J918" s="35" t="n">
        <v>4.85</v>
      </c>
      <c r="K918" s="6" t="n">
        <v>0</v>
      </c>
      <c r="L918" s="35" t="n">
        <v>-1</v>
      </c>
      <c r="M918" s="6" t="str">
        <f aca="false">IF(I918&lt;=0,"Below 0%",IF(I918&lt;=0.05,"0-5%",IF(I918&lt;=0.1,"5-10%",IF(I918&lt;=0.2,"10-20%",IF(I918&lt;=0.4,"20-40%","Above 40%")))))</f>
        <v>Below 0%</v>
      </c>
      <c r="N918" s="6" t="str">
        <f aca="false">IF(AND(H918&gt;=Summary!$B$25,I918&gt;=Summary!$B$26,I918&lt;=Summary!$B$27,J918&gt;=Summary!$B$28,J918&lt;=Summary!$B$29,F918*J918&gt;1),"Yes","No")</f>
        <v>No</v>
      </c>
    </row>
    <row r="919" customFormat="false" ht="15" hidden="false" customHeight="false" outlineLevel="0" collapsed="false">
      <c r="A919" s="6" t="s">
        <v>148</v>
      </c>
      <c r="B919" s="45" t="n">
        <v>41727</v>
      </c>
      <c r="C919" s="6" t="s">
        <v>176</v>
      </c>
      <c r="D919" s="6" t="s">
        <v>182</v>
      </c>
      <c r="E919" s="6" t="s">
        <v>177</v>
      </c>
      <c r="F919" s="34" t="n">
        <v>0.100966095924377</v>
      </c>
      <c r="G919" s="34" t="n">
        <v>0.111897487061171</v>
      </c>
      <c r="H919" s="34" t="n">
        <v>-0.0109313911367936</v>
      </c>
      <c r="I919" s="34" t="n">
        <v>-0.0976911226864079</v>
      </c>
      <c r="J919" s="35" t="n">
        <v>9</v>
      </c>
      <c r="K919" s="6" t="n">
        <v>0</v>
      </c>
      <c r="L919" s="35" t="n">
        <v>-1</v>
      </c>
      <c r="M919" s="6" t="str">
        <f aca="false">IF(I919&lt;=0,"Below 0%",IF(I919&lt;=0.05,"0-5%",IF(I919&lt;=0.1,"5-10%",IF(I919&lt;=0.2,"10-20%",IF(I919&lt;=0.4,"20-40%","Above 40%")))))</f>
        <v>Below 0%</v>
      </c>
      <c r="N919" s="6" t="str">
        <f aca="false">IF(AND(H919&gt;=Summary!$B$25,I919&gt;=Summary!$B$26,I919&lt;=Summary!$B$27,J919&gt;=Summary!$B$28,J919&lt;=Summary!$B$29,F919*J919&gt;1),"Yes","No")</f>
        <v>No</v>
      </c>
    </row>
    <row r="920" customFormat="false" ht="15" hidden="false" customHeight="false" outlineLevel="0" collapsed="false">
      <c r="A920" s="6" t="s">
        <v>148</v>
      </c>
      <c r="B920" s="45" t="n">
        <v>41727</v>
      </c>
      <c r="C920" s="6" t="s">
        <v>179</v>
      </c>
      <c r="D920" s="6" t="s">
        <v>188</v>
      </c>
      <c r="E920" s="6" t="s">
        <v>187</v>
      </c>
      <c r="F920" s="34" t="n">
        <v>0.562646865844727</v>
      </c>
      <c r="G920" s="34" t="n">
        <v>0.561944858037686</v>
      </c>
      <c r="H920" s="34" t="n">
        <v>0.000702007807041105</v>
      </c>
      <c r="I920" s="34" t="n">
        <v>0.00124924678462679</v>
      </c>
      <c r="J920" s="35" t="n">
        <v>1.8</v>
      </c>
      <c r="K920" s="6" t="n">
        <v>1</v>
      </c>
      <c r="L920" s="35" t="n">
        <v>0.8</v>
      </c>
      <c r="M920" s="6" t="str">
        <f aca="false">IF(I920&lt;=0,"Below 0%",IF(I920&lt;=0.05,"0-5%",IF(I920&lt;=0.1,"5-10%",IF(I920&lt;=0.2,"10-20%",IF(I920&lt;=0.4,"20-40%","Above 40%")))))</f>
        <v>0-5%</v>
      </c>
      <c r="N920" s="6" t="str">
        <f aca="false">IF(AND(H920&gt;=Summary!$B$25,I920&gt;=Summary!$B$26,I920&lt;=Summary!$B$27,J920&gt;=Summary!$B$28,J920&lt;=Summary!$B$29,F920*J920&gt;1),"Yes","No")</f>
        <v>No</v>
      </c>
    </row>
    <row r="921" customFormat="false" ht="15" hidden="false" customHeight="false" outlineLevel="0" collapsed="false">
      <c r="A921" s="6" t="s">
        <v>148</v>
      </c>
      <c r="B921" s="45" t="n">
        <v>41727</v>
      </c>
      <c r="C921" s="6" t="s">
        <v>179</v>
      </c>
      <c r="D921" s="6" t="s">
        <v>188</v>
      </c>
      <c r="E921" s="6" t="s">
        <v>174</v>
      </c>
      <c r="F921" s="34" t="n">
        <v>0.204119369387627</v>
      </c>
      <c r="G921" s="34" t="n">
        <v>0.254145915695436</v>
      </c>
      <c r="H921" s="34" t="n">
        <v>-0.050026546307809</v>
      </c>
      <c r="I921" s="34" t="n">
        <v>-0.196841826754989</v>
      </c>
      <c r="J921" s="35" t="n">
        <v>3.98</v>
      </c>
      <c r="K921" s="6" t="n">
        <v>0</v>
      </c>
      <c r="L921" s="35" t="n">
        <v>-1</v>
      </c>
      <c r="M921" s="6" t="str">
        <f aca="false">IF(I921&lt;=0,"Below 0%",IF(I921&lt;=0.05,"0-5%",IF(I921&lt;=0.1,"5-10%",IF(I921&lt;=0.2,"10-20%",IF(I921&lt;=0.4,"20-40%","Above 40%")))))</f>
        <v>Below 0%</v>
      </c>
      <c r="N921" s="6" t="str">
        <f aca="false">IF(AND(H921&gt;=Summary!$B$25,I921&gt;=Summary!$B$26,I921&lt;=Summary!$B$27,J921&gt;=Summary!$B$28,J921&lt;=Summary!$B$29,F921*J921&gt;1),"Yes","No")</f>
        <v>No</v>
      </c>
    </row>
    <row r="922" customFormat="false" ht="15" hidden="false" customHeight="false" outlineLevel="0" collapsed="false">
      <c r="A922" s="6" t="s">
        <v>148</v>
      </c>
      <c r="B922" s="45" t="n">
        <v>41727</v>
      </c>
      <c r="C922" s="6" t="s">
        <v>179</v>
      </c>
      <c r="D922" s="6" t="s">
        <v>188</v>
      </c>
      <c r="E922" s="6" t="s">
        <v>177</v>
      </c>
      <c r="F922" s="34" t="n">
        <v>0.233233779668808</v>
      </c>
      <c r="G922" s="34" t="n">
        <v>0.183909226266879</v>
      </c>
      <c r="H922" s="34" t="n">
        <v>0.0493245534019291</v>
      </c>
      <c r="I922" s="34" t="n">
        <v>0.268200537858563</v>
      </c>
      <c r="J922" s="35" t="n">
        <v>5.5</v>
      </c>
      <c r="K922" s="6" t="n">
        <v>0</v>
      </c>
      <c r="L922" s="35" t="n">
        <v>-1</v>
      </c>
      <c r="M922" s="6" t="str">
        <f aca="false">IF(I922&lt;=0,"Below 0%",IF(I922&lt;=0.05,"0-5%",IF(I922&lt;=0.1,"5-10%",IF(I922&lt;=0.2,"10-20%",IF(I922&lt;=0.4,"20-40%","Above 40%")))))</f>
        <v>20-40%</v>
      </c>
      <c r="N922" s="6" t="str">
        <f aca="false">IF(AND(H922&gt;=Summary!$B$25,I922&gt;=Summary!$B$26,I922&lt;=Summary!$B$27,J922&gt;=Summary!$B$28,J922&lt;=Summary!$B$29,F922*J922&gt;1),"Yes","No")</f>
        <v>No</v>
      </c>
    </row>
    <row r="923" customFormat="false" ht="15" hidden="false" customHeight="false" outlineLevel="0" collapsed="false">
      <c r="A923" s="6" t="s">
        <v>148</v>
      </c>
      <c r="B923" s="45" t="n">
        <v>41727</v>
      </c>
      <c r="C923" s="6" t="s">
        <v>192</v>
      </c>
      <c r="D923" s="6" t="s">
        <v>186</v>
      </c>
      <c r="E923" s="6" t="s">
        <v>187</v>
      </c>
      <c r="F923" s="34" t="n">
        <v>0.611038446426392</v>
      </c>
      <c r="G923" s="34" t="n">
        <v>0.451422963689892</v>
      </c>
      <c r="H923" s="34" t="n">
        <v>0.1596154827365</v>
      </c>
      <c r="I923" s="34" t="n">
        <v>0.353582993279333</v>
      </c>
      <c r="J923" s="35" t="n">
        <v>2.21</v>
      </c>
      <c r="K923" s="6" t="n">
        <v>1</v>
      </c>
      <c r="L923" s="35" t="n">
        <v>1.21</v>
      </c>
      <c r="M923" s="6" t="str">
        <f aca="false">IF(I923&lt;=0,"Below 0%",IF(I923&lt;=0.05,"0-5%",IF(I923&lt;=0.1,"5-10%",IF(I923&lt;=0.2,"10-20%",IF(I923&lt;=0.4,"20-40%","Above 40%")))))</f>
        <v>20-40%</v>
      </c>
      <c r="N923" s="6" t="str">
        <f aca="false">IF(AND(H923&gt;=Summary!$B$25,I923&gt;=Summary!$B$26,I923&lt;=Summary!$B$27,J923&gt;=Summary!$B$28,J923&lt;=Summary!$B$29,F923*J923&gt;1),"Yes","No")</f>
        <v>Yes</v>
      </c>
    </row>
    <row r="924" customFormat="false" ht="15" hidden="false" customHeight="false" outlineLevel="0" collapsed="false">
      <c r="A924" s="6" t="s">
        <v>148</v>
      </c>
      <c r="B924" s="45" t="n">
        <v>41727</v>
      </c>
      <c r="C924" s="6" t="s">
        <v>192</v>
      </c>
      <c r="D924" s="6" t="s">
        <v>186</v>
      </c>
      <c r="E924" s="6" t="s">
        <v>174</v>
      </c>
      <c r="F924" s="34" t="n">
        <v>0.23542095720768</v>
      </c>
      <c r="G924" s="34" t="n">
        <v>0.29342492639843</v>
      </c>
      <c r="H924" s="34" t="n">
        <v>-0.0580039691907501</v>
      </c>
      <c r="I924" s="34" t="n">
        <v>-0.19767907894774</v>
      </c>
      <c r="J924" s="35" t="n">
        <v>3.4</v>
      </c>
      <c r="K924" s="6" t="n">
        <v>0</v>
      </c>
      <c r="L924" s="35" t="n">
        <v>-1</v>
      </c>
      <c r="M924" s="6" t="str">
        <f aca="false">IF(I924&lt;=0,"Below 0%",IF(I924&lt;=0.05,"0-5%",IF(I924&lt;=0.1,"5-10%",IF(I924&lt;=0.2,"10-20%",IF(I924&lt;=0.4,"20-40%","Above 40%")))))</f>
        <v>Below 0%</v>
      </c>
      <c r="N924" s="6" t="str">
        <f aca="false">IF(AND(H924&gt;=Summary!$B$25,I924&gt;=Summary!$B$26,I924&lt;=Summary!$B$27,J924&gt;=Summary!$B$28,J924&lt;=Summary!$B$29,F924*J924&gt;1),"Yes","No")</f>
        <v>No</v>
      </c>
    </row>
    <row r="925" customFormat="false" ht="15" hidden="false" customHeight="false" outlineLevel="0" collapsed="false">
      <c r="A925" s="6" t="s">
        <v>148</v>
      </c>
      <c r="B925" s="45" t="n">
        <v>41727</v>
      </c>
      <c r="C925" s="6" t="s">
        <v>192</v>
      </c>
      <c r="D925" s="6" t="s">
        <v>186</v>
      </c>
      <c r="E925" s="6" t="s">
        <v>177</v>
      </c>
      <c r="F925" s="34" t="n">
        <v>0.153540581464768</v>
      </c>
      <c r="G925" s="34" t="n">
        <v>0.255152109911678</v>
      </c>
      <c r="H925" s="34" t="n">
        <v>-0.101611528446911</v>
      </c>
      <c r="I925" s="34" t="n">
        <v>-0.3982390287977</v>
      </c>
      <c r="J925" s="35" t="n">
        <v>3.91</v>
      </c>
      <c r="K925" s="6" t="n">
        <v>0</v>
      </c>
      <c r="L925" s="35" t="n">
        <v>-1</v>
      </c>
      <c r="M925" s="6" t="str">
        <f aca="false">IF(I925&lt;=0,"Below 0%",IF(I925&lt;=0.05,"0-5%",IF(I925&lt;=0.1,"5-10%",IF(I925&lt;=0.2,"10-20%",IF(I925&lt;=0.4,"20-40%","Above 40%")))))</f>
        <v>Below 0%</v>
      </c>
      <c r="N925" s="6" t="str">
        <f aca="false">IF(AND(H925&gt;=Summary!$B$25,I925&gt;=Summary!$B$26,I925&lt;=Summary!$B$27,J925&gt;=Summary!$B$28,J925&lt;=Summary!$B$29,F925*J925&gt;1),"Yes","No")</f>
        <v>No</v>
      </c>
    </row>
    <row r="926" customFormat="false" ht="15" hidden="false" customHeight="false" outlineLevel="0" collapsed="false">
      <c r="A926" s="6" t="s">
        <v>148</v>
      </c>
      <c r="B926" s="45" t="n">
        <v>41727</v>
      </c>
      <c r="C926" s="6" t="s">
        <v>175</v>
      </c>
      <c r="D926" s="6" t="s">
        <v>172</v>
      </c>
      <c r="E926" s="6" t="s">
        <v>187</v>
      </c>
      <c r="F926" s="34" t="n">
        <v>0.559871792793274</v>
      </c>
      <c r="G926" s="34" t="n">
        <v>0.561604584527221</v>
      </c>
      <c r="H926" s="34" t="n">
        <v>-0.00173279173394669</v>
      </c>
      <c r="I926" s="34" t="n">
        <v>-0.0030854301793235</v>
      </c>
      <c r="J926" s="35" t="n">
        <v>1.8</v>
      </c>
      <c r="K926" s="6" t="n">
        <v>1</v>
      </c>
      <c r="L926" s="35" t="n">
        <v>0.8</v>
      </c>
      <c r="M926" s="6" t="str">
        <f aca="false">IF(I926&lt;=0,"Below 0%",IF(I926&lt;=0.05,"0-5%",IF(I926&lt;=0.1,"5-10%",IF(I926&lt;=0.2,"10-20%",IF(I926&lt;=0.4,"20-40%","Above 40%")))))</f>
        <v>Below 0%</v>
      </c>
      <c r="N926" s="6" t="str">
        <f aca="false">IF(AND(H926&gt;=Summary!$B$25,I926&gt;=Summary!$B$26,I926&lt;=Summary!$B$27,J926&gt;=Summary!$B$28,J926&lt;=Summary!$B$29,F926*J926&gt;1),"Yes","No")</f>
        <v>No</v>
      </c>
    </row>
    <row r="927" customFormat="false" ht="15" hidden="false" customHeight="false" outlineLevel="0" collapsed="false">
      <c r="A927" s="6" t="s">
        <v>148</v>
      </c>
      <c r="B927" s="45" t="n">
        <v>41727</v>
      </c>
      <c r="C927" s="6" t="s">
        <v>175</v>
      </c>
      <c r="D927" s="6" t="s">
        <v>172</v>
      </c>
      <c r="E927" s="6" t="s">
        <v>174</v>
      </c>
      <c r="F927" s="34" t="n">
        <v>0.222329989075661</v>
      </c>
      <c r="G927" s="34" t="n">
        <v>0.257879656160458</v>
      </c>
      <c r="H927" s="34" t="n">
        <v>-0.0355496670847977</v>
      </c>
      <c r="I927" s="34" t="n">
        <v>-0.137853709028827</v>
      </c>
      <c r="J927" s="35" t="n">
        <v>3.92</v>
      </c>
      <c r="K927" s="6" t="n">
        <v>0</v>
      </c>
      <c r="L927" s="35" t="n">
        <v>-1</v>
      </c>
      <c r="M927" s="6" t="str">
        <f aca="false">IF(I927&lt;=0,"Below 0%",IF(I927&lt;=0.05,"0-5%",IF(I927&lt;=0.1,"5-10%",IF(I927&lt;=0.2,"10-20%",IF(I927&lt;=0.4,"20-40%","Above 40%")))))</f>
        <v>Below 0%</v>
      </c>
      <c r="N927" s="6" t="str">
        <f aca="false">IF(AND(H927&gt;=Summary!$B$25,I927&gt;=Summary!$B$26,I927&lt;=Summary!$B$27,J927&gt;=Summary!$B$28,J927&lt;=Summary!$B$29,F927*J927&gt;1),"Yes","No")</f>
        <v>No</v>
      </c>
    </row>
    <row r="928" customFormat="false" ht="15" hidden="false" customHeight="false" outlineLevel="0" collapsed="false">
      <c r="A928" s="6" t="s">
        <v>148</v>
      </c>
      <c r="B928" s="45" t="n">
        <v>41727</v>
      </c>
      <c r="C928" s="6" t="s">
        <v>175</v>
      </c>
      <c r="D928" s="6" t="s">
        <v>172</v>
      </c>
      <c r="E928" s="6" t="s">
        <v>177</v>
      </c>
      <c r="F928" s="34" t="n">
        <v>0.217798218131065</v>
      </c>
      <c r="G928" s="34" t="n">
        <v>0.180515759312321</v>
      </c>
      <c r="H928" s="34" t="n">
        <v>0.0372824588187445</v>
      </c>
      <c r="I928" s="34" t="n">
        <v>0.206532986154632</v>
      </c>
      <c r="J928" s="35" t="n">
        <v>5.6</v>
      </c>
      <c r="K928" s="6" t="n">
        <v>0</v>
      </c>
      <c r="L928" s="35" t="n">
        <v>-1</v>
      </c>
      <c r="M928" s="6" t="str">
        <f aca="false">IF(I928&lt;=0,"Below 0%",IF(I928&lt;=0.05,"0-5%",IF(I928&lt;=0.1,"5-10%",IF(I928&lt;=0.2,"10-20%",IF(I928&lt;=0.4,"20-40%","Above 40%")))))</f>
        <v>20-40%</v>
      </c>
      <c r="N928" s="6" t="str">
        <f aca="false">IF(AND(H928&gt;=Summary!$B$25,I928&gt;=Summary!$B$26,I928&lt;=Summary!$B$27,J928&gt;=Summary!$B$28,J928&lt;=Summary!$B$29,F928*J928&gt;1),"Yes","No")</f>
        <v>No</v>
      </c>
    </row>
    <row r="929" customFormat="false" ht="15" hidden="false" customHeight="false" outlineLevel="0" collapsed="false">
      <c r="A929" s="6" t="s">
        <v>148</v>
      </c>
      <c r="B929" s="45" t="n">
        <v>41727</v>
      </c>
      <c r="C929" s="6" t="s">
        <v>178</v>
      </c>
      <c r="D929" s="6" t="s">
        <v>193</v>
      </c>
      <c r="E929" s="6" t="s">
        <v>187</v>
      </c>
      <c r="F929" s="34" t="n">
        <v>0.595373034477234</v>
      </c>
      <c r="G929" s="34" t="n">
        <v>0.537082601054482</v>
      </c>
      <c r="H929" s="34" t="n">
        <v>0.0582904334227523</v>
      </c>
      <c r="I929" s="34" t="n">
        <v>0.108531598879405</v>
      </c>
      <c r="J929" s="35" t="n">
        <v>1.86</v>
      </c>
      <c r="K929" s="6" t="n">
        <v>0</v>
      </c>
      <c r="L929" s="35" t="n">
        <v>-1</v>
      </c>
      <c r="M929" s="6" t="str">
        <f aca="false">IF(I929&lt;=0,"Below 0%",IF(I929&lt;=0.05,"0-5%",IF(I929&lt;=0.1,"5-10%",IF(I929&lt;=0.2,"10-20%",IF(I929&lt;=0.4,"20-40%","Above 40%")))))</f>
        <v>10-20%</v>
      </c>
      <c r="N929" s="6" t="str">
        <f aca="false">IF(AND(H929&gt;=Summary!$B$25,I929&gt;=Summary!$B$26,I929&lt;=Summary!$B$27,J929&gt;=Summary!$B$28,J929&lt;=Summary!$B$29,F929*J929&gt;1),"Yes","No")</f>
        <v>Yes</v>
      </c>
    </row>
    <row r="930" customFormat="false" ht="15" hidden="false" customHeight="false" outlineLevel="0" collapsed="false">
      <c r="A930" s="6" t="s">
        <v>148</v>
      </c>
      <c r="B930" s="45" t="n">
        <v>41727</v>
      </c>
      <c r="C930" s="6" t="s">
        <v>178</v>
      </c>
      <c r="D930" s="6" t="s">
        <v>193</v>
      </c>
      <c r="E930" s="6" t="s">
        <v>174</v>
      </c>
      <c r="F930" s="34" t="n">
        <v>0.237932741641998</v>
      </c>
      <c r="G930" s="34" t="n">
        <v>0.261511423550088</v>
      </c>
      <c r="H930" s="34" t="n">
        <v>-0.0235786819080896</v>
      </c>
      <c r="I930" s="34" t="n">
        <v>-0.0901631048770362</v>
      </c>
      <c r="J930" s="35" t="n">
        <v>3.82</v>
      </c>
      <c r="K930" s="6" t="n">
        <v>1</v>
      </c>
      <c r="L930" s="35" t="n">
        <v>2.82</v>
      </c>
      <c r="M930" s="6" t="str">
        <f aca="false">IF(I930&lt;=0,"Below 0%",IF(I930&lt;=0.05,"0-5%",IF(I930&lt;=0.1,"5-10%",IF(I930&lt;=0.2,"10-20%",IF(I930&lt;=0.4,"20-40%","Above 40%")))))</f>
        <v>Below 0%</v>
      </c>
      <c r="N930" s="6" t="str">
        <f aca="false">IF(AND(H930&gt;=Summary!$B$25,I930&gt;=Summary!$B$26,I930&lt;=Summary!$B$27,J930&gt;=Summary!$B$28,J930&lt;=Summary!$B$29,F930*J930&gt;1),"Yes","No")</f>
        <v>No</v>
      </c>
    </row>
    <row r="931" customFormat="false" ht="15" hidden="false" customHeight="false" outlineLevel="0" collapsed="false">
      <c r="A931" s="6" t="s">
        <v>148</v>
      </c>
      <c r="B931" s="45" t="n">
        <v>41727</v>
      </c>
      <c r="C931" s="6" t="s">
        <v>178</v>
      </c>
      <c r="D931" s="6" t="s">
        <v>193</v>
      </c>
      <c r="E931" s="6" t="s">
        <v>177</v>
      </c>
      <c r="F931" s="34" t="n">
        <v>0.166694194078445</v>
      </c>
      <c r="G931" s="34" t="n">
        <v>0.201405975395431</v>
      </c>
      <c r="H931" s="34" t="n">
        <v>-0.0347117813169852</v>
      </c>
      <c r="I931" s="34" t="n">
        <v>-0.172347326085206</v>
      </c>
      <c r="J931" s="35" t="n">
        <v>4.96</v>
      </c>
      <c r="K931" s="6" t="n">
        <v>0</v>
      </c>
      <c r="L931" s="35" t="n">
        <v>-1</v>
      </c>
      <c r="M931" s="6" t="str">
        <f aca="false">IF(I931&lt;=0,"Below 0%",IF(I931&lt;=0.05,"0-5%",IF(I931&lt;=0.1,"5-10%",IF(I931&lt;=0.2,"10-20%",IF(I931&lt;=0.4,"20-40%","Above 40%")))))</f>
        <v>Below 0%</v>
      </c>
      <c r="N931" s="6" t="str">
        <f aca="false">IF(AND(H931&gt;=Summary!$B$25,I931&gt;=Summary!$B$26,I931&lt;=Summary!$B$27,J931&gt;=Summary!$B$28,J931&lt;=Summary!$B$29,F931*J931&gt;1),"Yes","No")</f>
        <v>No</v>
      </c>
    </row>
    <row r="932" customFormat="false" ht="15" hidden="false" customHeight="false" outlineLevel="0" collapsed="false">
      <c r="A932" s="6" t="s">
        <v>148</v>
      </c>
      <c r="B932" s="45" t="n">
        <v>41728</v>
      </c>
      <c r="C932" s="6" t="s">
        <v>184</v>
      </c>
      <c r="D932" s="6" t="s">
        <v>173</v>
      </c>
      <c r="E932" s="6" t="s">
        <v>187</v>
      </c>
      <c r="F932" s="34" t="n">
        <v>0.175865828990936</v>
      </c>
      <c r="G932" s="34" t="n">
        <v>0.198952879581152</v>
      </c>
      <c r="H932" s="34" t="n">
        <v>-0.0230870505902156</v>
      </c>
      <c r="I932" s="34" t="n">
        <v>-0.116042806913978</v>
      </c>
      <c r="J932" s="35" t="n">
        <v>5.1</v>
      </c>
      <c r="K932" s="6" t="n">
        <v>0</v>
      </c>
      <c r="L932" s="35" t="n">
        <v>-1</v>
      </c>
      <c r="M932" s="6" t="str">
        <f aca="false">IF(I932&lt;=0,"Below 0%",IF(I932&lt;=0.05,"0-5%",IF(I932&lt;=0.1,"5-10%",IF(I932&lt;=0.2,"10-20%",IF(I932&lt;=0.4,"20-40%","Above 40%")))))</f>
        <v>Below 0%</v>
      </c>
      <c r="N932" s="6" t="str">
        <f aca="false">IF(AND(H932&gt;=Summary!$B$25,I932&gt;=Summary!$B$26,I932&lt;=Summary!$B$27,J932&gt;=Summary!$B$28,J932&lt;=Summary!$B$29,F932*J932&gt;1),"Yes","No")</f>
        <v>No</v>
      </c>
    </row>
    <row r="933" customFormat="false" ht="15" hidden="false" customHeight="false" outlineLevel="0" collapsed="false">
      <c r="A933" s="6" t="s">
        <v>148</v>
      </c>
      <c r="B933" s="45" t="n">
        <v>41728</v>
      </c>
      <c r="C933" s="6" t="s">
        <v>184</v>
      </c>
      <c r="D933" s="6" t="s">
        <v>173</v>
      </c>
      <c r="E933" s="6" t="s">
        <v>174</v>
      </c>
      <c r="F933" s="34" t="n">
        <v>0.229628145694733</v>
      </c>
      <c r="G933" s="34" t="n">
        <v>0.267015706806283</v>
      </c>
      <c r="H933" s="34" t="n">
        <v>-0.0373875611115501</v>
      </c>
      <c r="I933" s="34" t="n">
        <v>-0.140020081809923</v>
      </c>
      <c r="J933" s="35" t="n">
        <v>3.8</v>
      </c>
      <c r="K933" s="6" t="n">
        <v>0</v>
      </c>
      <c r="L933" s="35" t="n">
        <v>-1</v>
      </c>
      <c r="M933" s="6" t="str">
        <f aca="false">IF(I933&lt;=0,"Below 0%",IF(I933&lt;=0.05,"0-5%",IF(I933&lt;=0.1,"5-10%",IF(I933&lt;=0.2,"10-20%",IF(I933&lt;=0.4,"20-40%","Above 40%")))))</f>
        <v>Below 0%</v>
      </c>
      <c r="N933" s="6" t="str">
        <f aca="false">IF(AND(H933&gt;=Summary!$B$25,I933&gt;=Summary!$B$26,I933&lt;=Summary!$B$27,J933&gt;=Summary!$B$28,J933&lt;=Summary!$B$29,F933*J933&gt;1),"Yes","No")</f>
        <v>No</v>
      </c>
    </row>
    <row r="934" customFormat="false" ht="15" hidden="false" customHeight="false" outlineLevel="0" collapsed="false">
      <c r="A934" s="6" t="s">
        <v>148</v>
      </c>
      <c r="B934" s="45" t="n">
        <v>41728</v>
      </c>
      <c r="C934" s="6" t="s">
        <v>184</v>
      </c>
      <c r="D934" s="6" t="s">
        <v>173</v>
      </c>
      <c r="E934" s="6" t="s">
        <v>177</v>
      </c>
      <c r="F934" s="34" t="n">
        <v>0.594505965709686</v>
      </c>
      <c r="G934" s="34" t="n">
        <v>0.534031413612566</v>
      </c>
      <c r="H934" s="34" t="n">
        <v>0.0604745520971208</v>
      </c>
      <c r="I934" s="34" t="n">
        <v>0.113241563240687</v>
      </c>
      <c r="J934" s="35" t="n">
        <v>1.9</v>
      </c>
      <c r="K934" s="6" t="n">
        <v>1</v>
      </c>
      <c r="L934" s="35" t="n">
        <v>0.9</v>
      </c>
      <c r="M934" s="6" t="str">
        <f aca="false">IF(I934&lt;=0,"Below 0%",IF(I934&lt;=0.05,"0-5%",IF(I934&lt;=0.1,"5-10%",IF(I934&lt;=0.2,"10-20%",IF(I934&lt;=0.4,"20-40%","Above 40%")))))</f>
        <v>10-20%</v>
      </c>
      <c r="N934" s="6" t="str">
        <f aca="false">IF(AND(H934&gt;=Summary!$B$25,I934&gt;=Summary!$B$26,I934&lt;=Summary!$B$27,J934&gt;=Summary!$B$28,J934&lt;=Summary!$B$29,F934*J934&gt;1),"Yes","No")</f>
        <v>Yes</v>
      </c>
    </row>
    <row r="935" customFormat="false" ht="15" hidden="false" customHeight="false" outlineLevel="0" collapsed="false">
      <c r="A935" s="6" t="s">
        <v>148</v>
      </c>
      <c r="B935" s="45" t="n">
        <v>41728</v>
      </c>
      <c r="C935" s="6" t="s">
        <v>183</v>
      </c>
      <c r="D935" s="6" t="s">
        <v>181</v>
      </c>
      <c r="E935" s="6" t="s">
        <v>187</v>
      </c>
      <c r="F935" s="34" t="n">
        <v>0.517063736915588</v>
      </c>
      <c r="G935" s="34" t="n">
        <v>0.669410654362416</v>
      </c>
      <c r="H935" s="34" t="n">
        <v>-0.152346917446828</v>
      </c>
      <c r="I935" s="34" t="n">
        <v>-0.227583646083332</v>
      </c>
      <c r="J935" s="35" t="n">
        <v>1.5</v>
      </c>
      <c r="K935" s="6" t="n">
        <v>1</v>
      </c>
      <c r="L935" s="35" t="n">
        <v>0.5</v>
      </c>
      <c r="M935" s="6" t="str">
        <f aca="false">IF(I935&lt;=0,"Below 0%",IF(I935&lt;=0.05,"0-5%",IF(I935&lt;=0.1,"5-10%",IF(I935&lt;=0.2,"10-20%",IF(I935&lt;=0.4,"20-40%","Above 40%")))))</f>
        <v>Below 0%</v>
      </c>
      <c r="N935" s="6" t="str">
        <f aca="false">IF(AND(H935&gt;=Summary!$B$25,I935&gt;=Summary!$B$26,I935&lt;=Summary!$B$27,J935&gt;=Summary!$B$28,J935&lt;=Summary!$B$29,F935*J935&gt;1),"Yes","No")</f>
        <v>No</v>
      </c>
    </row>
    <row r="936" customFormat="false" ht="15" hidden="false" customHeight="false" outlineLevel="0" collapsed="false">
      <c r="A936" s="6" t="s">
        <v>148</v>
      </c>
      <c r="B936" s="45" t="n">
        <v>41728</v>
      </c>
      <c r="C936" s="6" t="s">
        <v>183</v>
      </c>
      <c r="D936" s="6" t="s">
        <v>181</v>
      </c>
      <c r="E936" s="6" t="s">
        <v>174</v>
      </c>
      <c r="F936" s="34" t="n">
        <v>0.381438136100769</v>
      </c>
      <c r="G936" s="34" t="n">
        <v>0.196885486577181</v>
      </c>
      <c r="H936" s="34" t="n">
        <v>0.184552649523588</v>
      </c>
      <c r="I936" s="34" t="n">
        <v>0.93736035465083</v>
      </c>
      <c r="J936" s="35" t="n">
        <v>5.1</v>
      </c>
      <c r="K936" s="6" t="n">
        <v>0</v>
      </c>
      <c r="L936" s="35" t="n">
        <v>-1</v>
      </c>
      <c r="M936" s="6" t="str">
        <f aca="false">IF(I936&lt;=0,"Below 0%",IF(I936&lt;=0.05,"0-5%",IF(I936&lt;=0.1,"5-10%",IF(I936&lt;=0.2,"10-20%",IF(I936&lt;=0.4,"20-40%","Above 40%")))))</f>
        <v>Above 40%</v>
      </c>
      <c r="N936" s="6" t="str">
        <f aca="false">IF(AND(H936&gt;=Summary!$B$25,I936&gt;=Summary!$B$26,I936&lt;=Summary!$B$27,J936&gt;=Summary!$B$28,J936&lt;=Summary!$B$29,F936*J936&gt;1),"Yes","No")</f>
        <v>No</v>
      </c>
    </row>
    <row r="937" customFormat="false" ht="15" hidden="false" customHeight="false" outlineLevel="0" collapsed="false">
      <c r="A937" s="6" t="s">
        <v>148</v>
      </c>
      <c r="B937" s="45" t="n">
        <v>41728</v>
      </c>
      <c r="C937" s="6" t="s">
        <v>183</v>
      </c>
      <c r="D937" s="6" t="s">
        <v>181</v>
      </c>
      <c r="E937" s="6" t="s">
        <v>177</v>
      </c>
      <c r="F937" s="34" t="n">
        <v>0.10149809718132</v>
      </c>
      <c r="G937" s="34" t="n">
        <v>0.133703859060403</v>
      </c>
      <c r="H937" s="34" t="n">
        <v>-0.0322057618790825</v>
      </c>
      <c r="I937" s="34" t="n">
        <v>-0.240873839434456</v>
      </c>
      <c r="J937" s="35" t="n">
        <v>7.51</v>
      </c>
      <c r="K937" s="6" t="n">
        <v>0</v>
      </c>
      <c r="L937" s="35" t="n">
        <v>-1</v>
      </c>
      <c r="M937" s="6" t="str">
        <f aca="false">IF(I937&lt;=0,"Below 0%",IF(I937&lt;=0.05,"0-5%",IF(I937&lt;=0.1,"5-10%",IF(I937&lt;=0.2,"10-20%",IF(I937&lt;=0.4,"20-40%","Above 40%")))))</f>
        <v>Below 0%</v>
      </c>
      <c r="N937" s="6" t="str">
        <f aca="false">IF(AND(H937&gt;=Summary!$B$25,I937&gt;=Summary!$B$26,I937&lt;=Summary!$B$27,J937&gt;=Summary!$B$28,J937&lt;=Summary!$B$29,F937*J937&gt;1),"Yes","No")</f>
        <v>No</v>
      </c>
    </row>
    <row r="938" customFormat="false" ht="15" hidden="false" customHeight="false" outlineLevel="0" collapsed="false">
      <c r="A938" s="6" t="s">
        <v>148</v>
      </c>
      <c r="B938" s="45" t="n">
        <v>41729</v>
      </c>
      <c r="C938" s="6" t="s">
        <v>191</v>
      </c>
      <c r="D938" s="6" t="s">
        <v>189</v>
      </c>
      <c r="E938" s="6" t="s">
        <v>187</v>
      </c>
      <c r="F938" s="34" t="n">
        <v>0.432007521390915</v>
      </c>
      <c r="G938" s="34" t="n">
        <v>0.427672955974843</v>
      </c>
      <c r="H938" s="34" t="n">
        <v>0.00433456541607213</v>
      </c>
      <c r="I938" s="34" t="n">
        <v>0.0101352338405216</v>
      </c>
      <c r="J938" s="35" t="n">
        <v>2.34</v>
      </c>
      <c r="K938" s="6" t="n">
        <v>0</v>
      </c>
      <c r="L938" s="35" t="n">
        <v>-1</v>
      </c>
      <c r="M938" s="6" t="str">
        <f aca="false">IF(I938&lt;=0,"Below 0%",IF(I938&lt;=0.05,"0-5%",IF(I938&lt;=0.1,"5-10%",IF(I938&lt;=0.2,"10-20%",IF(I938&lt;=0.4,"20-40%","Above 40%")))))</f>
        <v>0-5%</v>
      </c>
      <c r="N938" s="6" t="str">
        <f aca="false">IF(AND(H938&gt;=Summary!$B$25,I938&gt;=Summary!$B$26,I938&lt;=Summary!$B$27,J938&gt;=Summary!$B$28,J938&lt;=Summary!$B$29,F938*J938&gt;1),"Yes","No")</f>
        <v>No</v>
      </c>
    </row>
    <row r="939" customFormat="false" ht="15" hidden="false" customHeight="false" outlineLevel="0" collapsed="false">
      <c r="A939" s="6" t="s">
        <v>148</v>
      </c>
      <c r="B939" s="45" t="n">
        <v>41729</v>
      </c>
      <c r="C939" s="6" t="s">
        <v>191</v>
      </c>
      <c r="D939" s="6" t="s">
        <v>189</v>
      </c>
      <c r="E939" s="6" t="s">
        <v>174</v>
      </c>
      <c r="F939" s="34" t="n">
        <v>0.29933375120163</v>
      </c>
      <c r="G939" s="34" t="n">
        <v>0.294339622641509</v>
      </c>
      <c r="H939" s="34" t="n">
        <v>0.00499412856012022</v>
      </c>
      <c r="I939" s="34" t="n">
        <v>0.0169672316465623</v>
      </c>
      <c r="J939" s="35" t="n">
        <v>3.4</v>
      </c>
      <c r="K939" s="6" t="n">
        <v>0</v>
      </c>
      <c r="L939" s="35" t="n">
        <v>-1</v>
      </c>
      <c r="M939" s="6" t="str">
        <f aca="false">IF(I939&lt;=0,"Below 0%",IF(I939&lt;=0.05,"0-5%",IF(I939&lt;=0.1,"5-10%",IF(I939&lt;=0.2,"10-20%",IF(I939&lt;=0.4,"20-40%","Above 40%")))))</f>
        <v>0-5%</v>
      </c>
      <c r="N939" s="6" t="str">
        <f aca="false">IF(AND(H939&gt;=Summary!$B$25,I939&gt;=Summary!$B$26,I939&lt;=Summary!$B$27,J939&gt;=Summary!$B$28,J939&lt;=Summary!$B$29,F939*J939&gt;1),"Yes","No")</f>
        <v>No</v>
      </c>
    </row>
    <row r="940" customFormat="false" ht="15" hidden="false" customHeight="false" outlineLevel="0" collapsed="false">
      <c r="A940" s="6" t="s">
        <v>148</v>
      </c>
      <c r="B940" s="45" t="n">
        <v>41729</v>
      </c>
      <c r="C940" s="6" t="s">
        <v>191</v>
      </c>
      <c r="D940" s="6" t="s">
        <v>189</v>
      </c>
      <c r="E940" s="6" t="s">
        <v>177</v>
      </c>
      <c r="F940" s="34" t="n">
        <v>0.268658727407455</v>
      </c>
      <c r="G940" s="34" t="n">
        <v>0.277987421383648</v>
      </c>
      <c r="H940" s="34" t="n">
        <v>-0.00932869397619235</v>
      </c>
      <c r="I940" s="34" t="n">
        <v>-0.0335579715433164</v>
      </c>
      <c r="J940" s="35" t="n">
        <v>3.6</v>
      </c>
      <c r="K940" s="6" t="n">
        <v>1</v>
      </c>
      <c r="L940" s="35" t="n">
        <v>2.6</v>
      </c>
      <c r="M940" s="6" t="str">
        <f aca="false">IF(I940&lt;=0,"Below 0%",IF(I940&lt;=0.05,"0-5%",IF(I940&lt;=0.1,"5-10%",IF(I940&lt;=0.2,"10-20%",IF(I940&lt;=0.4,"20-40%","Above 40%")))))</f>
        <v>Below 0%</v>
      </c>
      <c r="N940" s="6" t="str">
        <f aca="false">IF(AND(H940&gt;=Summary!$B$25,I940&gt;=Summary!$B$26,I940&lt;=Summary!$B$27,J940&gt;=Summary!$B$28,J940&lt;=Summary!$B$29,F940*J940&gt;1),"Yes","No")</f>
        <v>No</v>
      </c>
    </row>
    <row r="941" customFormat="false" ht="15" hidden="false" customHeight="false" outlineLevel="0" collapsed="false">
      <c r="A941" s="6" t="s">
        <v>148</v>
      </c>
      <c r="B941" s="45" t="n">
        <v>41734</v>
      </c>
      <c r="C941" s="6" t="s">
        <v>182</v>
      </c>
      <c r="D941" s="6" t="s">
        <v>184</v>
      </c>
      <c r="E941" s="6" t="s">
        <v>187</v>
      </c>
      <c r="F941" s="34" t="n">
        <v>0.457322955131531</v>
      </c>
      <c r="G941" s="34" t="n">
        <v>0.482006400627</v>
      </c>
      <c r="H941" s="34" t="n">
        <v>-0.0246834454954694</v>
      </c>
      <c r="I941" s="34" t="n">
        <v>-0.0512097878023213</v>
      </c>
      <c r="J941" s="35" t="n">
        <v>2.06</v>
      </c>
      <c r="K941" s="6" t="n">
        <v>0</v>
      </c>
      <c r="L941" s="35" t="n">
        <v>-1</v>
      </c>
      <c r="M941" s="6" t="str">
        <f aca="false">IF(I941&lt;=0,"Below 0%",IF(I941&lt;=0.05,"0-5%",IF(I941&lt;=0.1,"5-10%",IF(I941&lt;=0.2,"10-20%",IF(I941&lt;=0.4,"20-40%","Above 40%")))))</f>
        <v>Below 0%</v>
      </c>
      <c r="N941" s="6" t="str">
        <f aca="false">IF(AND(H941&gt;=Summary!$B$25,I941&gt;=Summary!$B$26,I941&lt;=Summary!$B$27,J941&gt;=Summary!$B$28,J941&lt;=Summary!$B$29,F941*J941&gt;1),"Yes","No")</f>
        <v>No</v>
      </c>
    </row>
    <row r="942" customFormat="false" ht="15" hidden="false" customHeight="false" outlineLevel="0" collapsed="false">
      <c r="A942" s="6" t="s">
        <v>148</v>
      </c>
      <c r="B942" s="45" t="n">
        <v>41734</v>
      </c>
      <c r="C942" s="6" t="s">
        <v>182</v>
      </c>
      <c r="D942" s="6" t="s">
        <v>184</v>
      </c>
      <c r="E942" s="6" t="s">
        <v>174</v>
      </c>
      <c r="F942" s="34" t="n">
        <v>0.393438696861267</v>
      </c>
      <c r="G942" s="34" t="n">
        <v>0.275814773692117</v>
      </c>
      <c r="H942" s="34" t="n">
        <v>0.11762392316915</v>
      </c>
      <c r="I942" s="34" t="n">
        <v>0.426459836050879</v>
      </c>
      <c r="J942" s="35" t="n">
        <v>3.6</v>
      </c>
      <c r="K942" s="6" t="n">
        <v>0</v>
      </c>
      <c r="L942" s="35" t="n">
        <v>-1</v>
      </c>
      <c r="M942" s="6" t="str">
        <f aca="false">IF(I942&lt;=0,"Below 0%",IF(I942&lt;=0.05,"0-5%",IF(I942&lt;=0.1,"5-10%",IF(I942&lt;=0.2,"10-20%",IF(I942&lt;=0.4,"20-40%","Above 40%")))))</f>
        <v>Above 40%</v>
      </c>
      <c r="N942" s="6" t="str">
        <f aca="false">IF(AND(H942&gt;=Summary!$B$25,I942&gt;=Summary!$B$26,I942&lt;=Summary!$B$27,J942&gt;=Summary!$B$28,J942&lt;=Summary!$B$29,F942*J942&gt;1),"Yes","No")</f>
        <v>No</v>
      </c>
    </row>
    <row r="943" customFormat="false" ht="15" hidden="false" customHeight="false" outlineLevel="0" collapsed="false">
      <c r="A943" s="6" t="s">
        <v>148</v>
      </c>
      <c r="B943" s="45" t="n">
        <v>41734</v>
      </c>
      <c r="C943" s="6" t="s">
        <v>182</v>
      </c>
      <c r="D943" s="6" t="s">
        <v>184</v>
      </c>
      <c r="E943" s="6" t="s">
        <v>177</v>
      </c>
      <c r="F943" s="34" t="n">
        <v>0.149238348007202</v>
      </c>
      <c r="G943" s="34" t="n">
        <v>0.242178825680883</v>
      </c>
      <c r="H943" s="34" t="n">
        <v>-0.0929404776736809</v>
      </c>
      <c r="I943" s="34" t="n">
        <v>-0.383767975636928</v>
      </c>
      <c r="J943" s="35" t="n">
        <v>4.1</v>
      </c>
      <c r="K943" s="6" t="n">
        <v>1</v>
      </c>
      <c r="L943" s="35" t="n">
        <v>3.1</v>
      </c>
      <c r="M943" s="6" t="str">
        <f aca="false">IF(I943&lt;=0,"Below 0%",IF(I943&lt;=0.05,"0-5%",IF(I943&lt;=0.1,"5-10%",IF(I943&lt;=0.2,"10-20%",IF(I943&lt;=0.4,"20-40%","Above 40%")))))</f>
        <v>Below 0%</v>
      </c>
      <c r="N943" s="6" t="str">
        <f aca="false">IF(AND(H943&gt;=Summary!$B$25,I943&gt;=Summary!$B$26,I943&lt;=Summary!$B$27,J943&gt;=Summary!$B$28,J943&lt;=Summary!$B$29,F943*J943&gt;1),"Yes","No")</f>
        <v>No</v>
      </c>
    </row>
    <row r="944" customFormat="false" ht="15" hidden="false" customHeight="false" outlineLevel="0" collapsed="false">
      <c r="A944" s="6" t="s">
        <v>148</v>
      </c>
      <c r="B944" s="45" t="n">
        <v>41734</v>
      </c>
      <c r="C944" s="6" t="s">
        <v>193</v>
      </c>
      <c r="D944" s="6" t="s">
        <v>180</v>
      </c>
      <c r="E944" s="6" t="s">
        <v>187</v>
      </c>
      <c r="F944" s="34" t="n">
        <v>0.400051862001419</v>
      </c>
      <c r="G944" s="34" t="n">
        <v>0.408653846153846</v>
      </c>
      <c r="H944" s="34" t="n">
        <v>-0.00860198415242708</v>
      </c>
      <c r="I944" s="34" t="n">
        <v>-0.0210495612200569</v>
      </c>
      <c r="J944" s="35" t="n">
        <v>2.46</v>
      </c>
      <c r="K944" s="6" t="n">
        <v>0</v>
      </c>
      <c r="L944" s="35" t="n">
        <v>-1</v>
      </c>
      <c r="M944" s="6" t="str">
        <f aca="false">IF(I944&lt;=0,"Below 0%",IF(I944&lt;=0.05,"0-5%",IF(I944&lt;=0.1,"5-10%",IF(I944&lt;=0.2,"10-20%",IF(I944&lt;=0.4,"20-40%","Above 40%")))))</f>
        <v>Below 0%</v>
      </c>
      <c r="N944" s="6" t="str">
        <f aca="false">IF(AND(H944&gt;=Summary!$B$25,I944&gt;=Summary!$B$26,I944&lt;=Summary!$B$27,J944&gt;=Summary!$B$28,J944&lt;=Summary!$B$29,F944*J944&gt;1),"Yes","No")</f>
        <v>No</v>
      </c>
    </row>
    <row r="945" customFormat="false" ht="15" hidden="false" customHeight="false" outlineLevel="0" collapsed="false">
      <c r="A945" s="6" t="s">
        <v>148</v>
      </c>
      <c r="B945" s="45" t="n">
        <v>41734</v>
      </c>
      <c r="C945" s="6" t="s">
        <v>193</v>
      </c>
      <c r="D945" s="6" t="s">
        <v>180</v>
      </c>
      <c r="E945" s="6" t="s">
        <v>174</v>
      </c>
      <c r="F945" s="34" t="n">
        <v>0.246094465255737</v>
      </c>
      <c r="G945" s="34" t="n">
        <v>0.295673076923077</v>
      </c>
      <c r="H945" s="34" t="n">
        <v>-0.0495786116673396</v>
      </c>
      <c r="I945" s="34" t="n">
        <v>-0.167680507752954</v>
      </c>
      <c r="J945" s="35" t="n">
        <v>3.4</v>
      </c>
      <c r="K945" s="6" t="n">
        <v>0</v>
      </c>
      <c r="L945" s="35" t="n">
        <v>-1</v>
      </c>
      <c r="M945" s="6" t="str">
        <f aca="false">IF(I945&lt;=0,"Below 0%",IF(I945&lt;=0.05,"0-5%",IF(I945&lt;=0.1,"5-10%",IF(I945&lt;=0.2,"10-20%",IF(I945&lt;=0.4,"20-40%","Above 40%")))))</f>
        <v>Below 0%</v>
      </c>
      <c r="N945" s="6" t="str">
        <f aca="false">IF(AND(H945&gt;=Summary!$B$25,I945&gt;=Summary!$B$26,I945&lt;=Summary!$B$27,J945&gt;=Summary!$B$28,J945&lt;=Summary!$B$29,F945*J945&gt;1),"Yes","No")</f>
        <v>No</v>
      </c>
    </row>
    <row r="946" customFormat="false" ht="15" hidden="false" customHeight="false" outlineLevel="0" collapsed="false">
      <c r="A946" s="6" t="s">
        <v>148</v>
      </c>
      <c r="B946" s="45" t="n">
        <v>41734</v>
      </c>
      <c r="C946" s="6" t="s">
        <v>193</v>
      </c>
      <c r="D946" s="6" t="s">
        <v>180</v>
      </c>
      <c r="E946" s="6" t="s">
        <v>177</v>
      </c>
      <c r="F946" s="34" t="n">
        <v>0.353853702545166</v>
      </c>
      <c r="G946" s="34" t="n">
        <v>0.295673076923077</v>
      </c>
      <c r="H946" s="34" t="n">
        <v>0.0581806256220891</v>
      </c>
      <c r="I946" s="34" t="n">
        <v>0.196773498038936</v>
      </c>
      <c r="J946" s="35" t="n">
        <v>3.4</v>
      </c>
      <c r="K946" s="6" t="n">
        <v>1</v>
      </c>
      <c r="L946" s="35" t="n">
        <v>2.4</v>
      </c>
      <c r="M946" s="6" t="str">
        <f aca="false">IF(I946&lt;=0,"Below 0%",IF(I946&lt;=0.05,"0-5%",IF(I946&lt;=0.1,"5-10%",IF(I946&lt;=0.2,"10-20%",IF(I946&lt;=0.4,"20-40%","Above 40%")))))</f>
        <v>10-20%</v>
      </c>
      <c r="N946" s="6" t="str">
        <f aca="false">IF(AND(H946&gt;=Summary!$B$25,I946&gt;=Summary!$B$26,I946&lt;=Summary!$B$27,J946&gt;=Summary!$B$28,J946&lt;=Summary!$B$29,F946*J946&gt;1),"Yes","No")</f>
        <v>Yes</v>
      </c>
    </row>
    <row r="947" customFormat="false" ht="15" hidden="false" customHeight="false" outlineLevel="0" collapsed="false">
      <c r="A947" s="6" t="s">
        <v>148</v>
      </c>
      <c r="B947" s="45" t="n">
        <v>41734</v>
      </c>
      <c r="C947" s="6" t="s">
        <v>190</v>
      </c>
      <c r="D947" s="6" t="s">
        <v>192</v>
      </c>
      <c r="E947" s="6" t="s">
        <v>187</v>
      </c>
      <c r="F947" s="34" t="n">
        <v>0.795548260211945</v>
      </c>
      <c r="G947" s="34" t="n">
        <v>0.776639186377995</v>
      </c>
      <c r="H947" s="34" t="n">
        <v>0.0189090738339494</v>
      </c>
      <c r="I947" s="34" t="n">
        <v>0.0243473084613917</v>
      </c>
      <c r="J947" s="35" t="n">
        <v>1.3</v>
      </c>
      <c r="K947" s="6" t="n">
        <v>1</v>
      </c>
      <c r="L947" s="35" t="n">
        <v>0.3</v>
      </c>
      <c r="M947" s="6" t="str">
        <f aca="false">IF(I947&lt;=0,"Below 0%",IF(I947&lt;=0.05,"0-5%",IF(I947&lt;=0.1,"5-10%",IF(I947&lt;=0.2,"10-20%",IF(I947&lt;=0.4,"20-40%","Above 40%")))))</f>
        <v>0-5%</v>
      </c>
      <c r="N947" s="6" t="str">
        <f aca="false">IF(AND(H947&gt;=Summary!$B$25,I947&gt;=Summary!$B$26,I947&lt;=Summary!$B$27,J947&gt;=Summary!$B$28,J947&lt;=Summary!$B$29,F947*J947&gt;1),"Yes","No")</f>
        <v>No</v>
      </c>
    </row>
    <row r="948" customFormat="false" ht="15" hidden="false" customHeight="false" outlineLevel="0" collapsed="false">
      <c r="A948" s="6" t="s">
        <v>148</v>
      </c>
      <c r="B948" s="45" t="n">
        <v>41734</v>
      </c>
      <c r="C948" s="6" t="s">
        <v>190</v>
      </c>
      <c r="D948" s="6" t="s">
        <v>192</v>
      </c>
      <c r="E948" s="6" t="s">
        <v>174</v>
      </c>
      <c r="F948" s="34" t="n">
        <v>0.143238663673401</v>
      </c>
      <c r="G948" s="34" t="n">
        <v>0.160258879728793</v>
      </c>
      <c r="H948" s="34" t="n">
        <v>-0.0170202160553918</v>
      </c>
      <c r="I948" s="34" t="n">
        <v>-0.106204511626409</v>
      </c>
      <c r="J948" s="35" t="n">
        <v>6.3</v>
      </c>
      <c r="K948" s="6" t="n">
        <v>0</v>
      </c>
      <c r="L948" s="35" t="n">
        <v>-1</v>
      </c>
      <c r="M948" s="6" t="str">
        <f aca="false">IF(I948&lt;=0,"Below 0%",IF(I948&lt;=0.05,"0-5%",IF(I948&lt;=0.1,"5-10%",IF(I948&lt;=0.2,"10-20%",IF(I948&lt;=0.4,"20-40%","Above 40%")))))</f>
        <v>Below 0%</v>
      </c>
      <c r="N948" s="6" t="str">
        <f aca="false">IF(AND(H948&gt;=Summary!$B$25,I948&gt;=Summary!$B$26,I948&lt;=Summary!$B$27,J948&gt;=Summary!$B$28,J948&lt;=Summary!$B$29,F948*J948&gt;1),"Yes","No")</f>
        <v>No</v>
      </c>
    </row>
    <row r="949" customFormat="false" ht="15" hidden="false" customHeight="false" outlineLevel="0" collapsed="false">
      <c r="A949" s="6" t="s">
        <v>148</v>
      </c>
      <c r="B949" s="45" t="n">
        <v>41734</v>
      </c>
      <c r="C949" s="6" t="s">
        <v>190</v>
      </c>
      <c r="D949" s="6" t="s">
        <v>192</v>
      </c>
      <c r="E949" s="6" t="s">
        <v>177</v>
      </c>
      <c r="F949" s="34" t="n">
        <v>0.0612130723893642</v>
      </c>
      <c r="G949" s="34" t="n">
        <v>0.0631019338932121</v>
      </c>
      <c r="H949" s="34" t="n">
        <v>-0.00188886150384787</v>
      </c>
      <c r="I949" s="34" t="n">
        <v>-0.0299334962862534</v>
      </c>
      <c r="J949" s="35" t="n">
        <v>16</v>
      </c>
      <c r="K949" s="6" t="n">
        <v>0</v>
      </c>
      <c r="L949" s="35" t="n">
        <v>-1</v>
      </c>
      <c r="M949" s="6" t="str">
        <f aca="false">IF(I949&lt;=0,"Below 0%",IF(I949&lt;=0.05,"0-5%",IF(I949&lt;=0.1,"5-10%",IF(I949&lt;=0.2,"10-20%",IF(I949&lt;=0.4,"20-40%","Above 40%")))))</f>
        <v>Below 0%</v>
      </c>
      <c r="N949" s="6" t="str">
        <f aca="false">IF(AND(H949&gt;=Summary!$B$25,I949&gt;=Summary!$B$26,I949&lt;=Summary!$B$27,J949&gt;=Summary!$B$28,J949&lt;=Summary!$B$29,F949*J949&gt;1),"Yes","No")</f>
        <v>No</v>
      </c>
    </row>
    <row r="950" customFormat="false" ht="15" hidden="false" customHeight="false" outlineLevel="0" collapsed="false">
      <c r="A950" s="6" t="s">
        <v>148</v>
      </c>
      <c r="B950" s="45" t="n">
        <v>41734</v>
      </c>
      <c r="C950" s="6" t="s">
        <v>186</v>
      </c>
      <c r="D950" s="6" t="s">
        <v>175</v>
      </c>
      <c r="E950" s="6" t="s">
        <v>187</v>
      </c>
      <c r="F950" s="34" t="n">
        <v>0.527596056461334</v>
      </c>
      <c r="G950" s="34" t="n">
        <v>0.36540981738412</v>
      </c>
      <c r="H950" s="34" t="n">
        <v>0.162186239077214</v>
      </c>
      <c r="I950" s="34" t="n">
        <v>0.443847514109681</v>
      </c>
      <c r="J950" s="35" t="n">
        <v>2.78</v>
      </c>
      <c r="K950" s="6" t="n">
        <v>1</v>
      </c>
      <c r="L950" s="35" t="n">
        <v>1.78</v>
      </c>
      <c r="M950" s="6" t="str">
        <f aca="false">IF(I950&lt;=0,"Below 0%",IF(I950&lt;=0.05,"0-5%",IF(I950&lt;=0.1,"5-10%",IF(I950&lt;=0.2,"10-20%",IF(I950&lt;=0.4,"20-40%","Above 40%")))))</f>
        <v>Above 40%</v>
      </c>
      <c r="N950" s="6" t="str">
        <f aca="false">IF(AND(H950&gt;=Summary!$B$25,I950&gt;=Summary!$B$26,I950&lt;=Summary!$B$27,J950&gt;=Summary!$B$28,J950&lt;=Summary!$B$29,F950*J950&gt;1),"Yes","No")</f>
        <v>No</v>
      </c>
    </row>
    <row r="951" customFormat="false" ht="15" hidden="false" customHeight="false" outlineLevel="0" collapsed="false">
      <c r="A951" s="6" t="s">
        <v>148</v>
      </c>
      <c r="B951" s="45" t="n">
        <v>41734</v>
      </c>
      <c r="C951" s="6" t="s">
        <v>186</v>
      </c>
      <c r="D951" s="6" t="s">
        <v>175</v>
      </c>
      <c r="E951" s="6" t="s">
        <v>174</v>
      </c>
      <c r="F951" s="34" t="n">
        <v>0.199315264821053</v>
      </c>
      <c r="G951" s="34" t="n">
        <v>0.306900088316572</v>
      </c>
      <c r="H951" s="34" t="n">
        <v>-0.10758482349552</v>
      </c>
      <c r="I951" s="34" t="n">
        <v>-0.350553250361219</v>
      </c>
      <c r="J951" s="35" t="n">
        <v>3.31</v>
      </c>
      <c r="K951" s="6" t="n">
        <v>0</v>
      </c>
      <c r="L951" s="35" t="n">
        <v>-1</v>
      </c>
      <c r="M951" s="6" t="str">
        <f aca="false">IF(I951&lt;=0,"Below 0%",IF(I951&lt;=0.05,"0-5%",IF(I951&lt;=0.1,"5-10%",IF(I951&lt;=0.2,"10-20%",IF(I951&lt;=0.4,"20-40%","Above 40%")))))</f>
        <v>Below 0%</v>
      </c>
      <c r="N951" s="6" t="str">
        <f aca="false">IF(AND(H951&gt;=Summary!$B$25,I951&gt;=Summary!$B$26,I951&lt;=Summary!$B$27,J951&gt;=Summary!$B$28,J951&lt;=Summary!$B$29,F951*J951&gt;1),"Yes","No")</f>
        <v>No</v>
      </c>
    </row>
    <row r="952" customFormat="false" ht="15" hidden="false" customHeight="false" outlineLevel="0" collapsed="false">
      <c r="A952" s="6" t="s">
        <v>148</v>
      </c>
      <c r="B952" s="45" t="n">
        <v>41734</v>
      </c>
      <c r="C952" s="6" t="s">
        <v>186</v>
      </c>
      <c r="D952" s="6" t="s">
        <v>175</v>
      </c>
      <c r="E952" s="6" t="s">
        <v>177</v>
      </c>
      <c r="F952" s="34" t="n">
        <v>0.273088693618774</v>
      </c>
      <c r="G952" s="34" t="n">
        <v>0.327690094299308</v>
      </c>
      <c r="H952" s="34" t="n">
        <v>-0.0546014006805333</v>
      </c>
      <c r="I952" s="34" t="n">
        <v>-0.166625118154048</v>
      </c>
      <c r="J952" s="35" t="n">
        <v>3.1</v>
      </c>
      <c r="K952" s="6" t="n">
        <v>0</v>
      </c>
      <c r="L952" s="35" t="n">
        <v>-1</v>
      </c>
      <c r="M952" s="6" t="str">
        <f aca="false">IF(I952&lt;=0,"Below 0%",IF(I952&lt;=0.05,"0-5%",IF(I952&lt;=0.1,"5-10%",IF(I952&lt;=0.2,"10-20%",IF(I952&lt;=0.4,"20-40%","Above 40%")))))</f>
        <v>Below 0%</v>
      </c>
      <c r="N952" s="6" t="str">
        <f aca="false">IF(AND(H952&gt;=Summary!$B$25,I952&gt;=Summary!$B$26,I952&lt;=Summary!$B$27,J952&gt;=Summary!$B$28,J952&lt;=Summary!$B$29,F952*J952&gt;1),"Yes","No")</f>
        <v>No</v>
      </c>
    </row>
    <row r="953" customFormat="false" ht="15" hidden="false" customHeight="false" outlineLevel="0" collapsed="false">
      <c r="A953" s="6" t="s">
        <v>148</v>
      </c>
      <c r="B953" s="45" t="n">
        <v>41734</v>
      </c>
      <c r="C953" s="6" t="s">
        <v>194</v>
      </c>
      <c r="D953" s="6" t="s">
        <v>179</v>
      </c>
      <c r="E953" s="6" t="s">
        <v>187</v>
      </c>
      <c r="F953" s="34" t="n">
        <v>0.738168001174927</v>
      </c>
      <c r="G953" s="34" t="n">
        <v>0.741989881956155</v>
      </c>
      <c r="H953" s="34" t="n">
        <v>-0.00382188078122836</v>
      </c>
      <c r="I953" s="34" t="n">
        <v>-0.00515085296197371</v>
      </c>
      <c r="J953" s="35" t="n">
        <v>1.35</v>
      </c>
      <c r="K953" s="6" t="n">
        <v>1</v>
      </c>
      <c r="L953" s="35" t="n">
        <v>0.35</v>
      </c>
      <c r="M953" s="6" t="str">
        <f aca="false">IF(I953&lt;=0,"Below 0%",IF(I953&lt;=0.05,"0-5%",IF(I953&lt;=0.1,"5-10%",IF(I953&lt;=0.2,"10-20%",IF(I953&lt;=0.4,"20-40%","Above 40%")))))</f>
        <v>Below 0%</v>
      </c>
      <c r="N953" s="6" t="str">
        <f aca="false">IF(AND(H953&gt;=Summary!$B$25,I953&gt;=Summary!$B$26,I953&lt;=Summary!$B$27,J953&gt;=Summary!$B$28,J953&lt;=Summary!$B$29,F953*J953&gt;1),"Yes","No")</f>
        <v>No</v>
      </c>
    </row>
    <row r="954" customFormat="false" ht="15" hidden="false" customHeight="false" outlineLevel="0" collapsed="false">
      <c r="A954" s="6" t="s">
        <v>148</v>
      </c>
      <c r="B954" s="45" t="n">
        <v>41734</v>
      </c>
      <c r="C954" s="6" t="s">
        <v>194</v>
      </c>
      <c r="D954" s="6" t="s">
        <v>179</v>
      </c>
      <c r="E954" s="6" t="s">
        <v>174</v>
      </c>
      <c r="F954" s="34" t="n">
        <v>0.206518009305</v>
      </c>
      <c r="G954" s="34" t="n">
        <v>0.166947723440135</v>
      </c>
      <c r="H954" s="34" t="n">
        <v>0.0395702858648654</v>
      </c>
      <c r="I954" s="34" t="n">
        <v>0.237022015331972</v>
      </c>
      <c r="J954" s="35" t="n">
        <v>6</v>
      </c>
      <c r="K954" s="6" t="n">
        <v>0</v>
      </c>
      <c r="L954" s="35" t="n">
        <v>-1</v>
      </c>
      <c r="M954" s="6" t="str">
        <f aca="false">IF(I954&lt;=0,"Below 0%",IF(I954&lt;=0.05,"0-5%",IF(I954&lt;=0.1,"5-10%",IF(I954&lt;=0.2,"10-20%",IF(I954&lt;=0.4,"20-40%","Above 40%")))))</f>
        <v>20-40%</v>
      </c>
      <c r="N954" s="6" t="str">
        <f aca="false">IF(AND(H954&gt;=Summary!$B$25,I954&gt;=Summary!$B$26,I954&lt;=Summary!$B$27,J954&gt;=Summary!$B$28,J954&lt;=Summary!$B$29,F954*J954&gt;1),"Yes","No")</f>
        <v>No</v>
      </c>
    </row>
    <row r="955" customFormat="false" ht="15" hidden="false" customHeight="false" outlineLevel="0" collapsed="false">
      <c r="A955" s="6" t="s">
        <v>148</v>
      </c>
      <c r="B955" s="45" t="n">
        <v>41734</v>
      </c>
      <c r="C955" s="6" t="s">
        <v>194</v>
      </c>
      <c r="D955" s="6" t="s">
        <v>179</v>
      </c>
      <c r="E955" s="6" t="s">
        <v>177</v>
      </c>
      <c r="F955" s="34" t="n">
        <v>0.0553140044212341</v>
      </c>
      <c r="G955" s="34" t="n">
        <v>0.09106239460371</v>
      </c>
      <c r="H955" s="34" t="n">
        <v>-0.0357483901824758</v>
      </c>
      <c r="I955" s="34" t="n">
        <v>-0.392570284781633</v>
      </c>
      <c r="J955" s="35" t="n">
        <v>11</v>
      </c>
      <c r="K955" s="6" t="n">
        <v>0</v>
      </c>
      <c r="L955" s="35" t="n">
        <v>-1</v>
      </c>
      <c r="M955" s="6" t="str">
        <f aca="false">IF(I955&lt;=0,"Below 0%",IF(I955&lt;=0.05,"0-5%",IF(I955&lt;=0.1,"5-10%",IF(I955&lt;=0.2,"10-20%",IF(I955&lt;=0.4,"20-40%","Above 40%")))))</f>
        <v>Below 0%</v>
      </c>
      <c r="N955" s="6" t="str">
        <f aca="false">IF(AND(H955&gt;=Summary!$B$25,I955&gt;=Summary!$B$26,I955&lt;=Summary!$B$27,J955&gt;=Summary!$B$28,J955&lt;=Summary!$B$29,F955*J955&gt;1),"Yes","No")</f>
        <v>No</v>
      </c>
    </row>
    <row r="956" customFormat="false" ht="15" hidden="false" customHeight="false" outlineLevel="0" collapsed="false">
      <c r="A956" s="6" t="s">
        <v>148</v>
      </c>
      <c r="B956" s="45" t="n">
        <v>41734</v>
      </c>
      <c r="C956" s="6" t="s">
        <v>188</v>
      </c>
      <c r="D956" s="6" t="s">
        <v>176</v>
      </c>
      <c r="E956" s="6" t="s">
        <v>187</v>
      </c>
      <c r="F956" s="34" t="n">
        <v>0.169303640723229</v>
      </c>
      <c r="G956" s="34" t="n">
        <v>0.230666126367632</v>
      </c>
      <c r="H956" s="34" t="n">
        <v>-0.0613624856444035</v>
      </c>
      <c r="I956" s="34" t="n">
        <v>-0.266022959724069</v>
      </c>
      <c r="J956" s="35" t="n">
        <v>4.33</v>
      </c>
      <c r="K956" s="6" t="n">
        <v>0</v>
      </c>
      <c r="L956" s="35" t="n">
        <v>-1</v>
      </c>
      <c r="M956" s="6" t="str">
        <f aca="false">IF(I956&lt;=0,"Below 0%",IF(I956&lt;=0.05,"0-5%",IF(I956&lt;=0.1,"5-10%",IF(I956&lt;=0.2,"10-20%",IF(I956&lt;=0.4,"20-40%","Above 40%")))))</f>
        <v>Below 0%</v>
      </c>
      <c r="N956" s="6" t="str">
        <f aca="false">IF(AND(H956&gt;=Summary!$B$25,I956&gt;=Summary!$B$26,I956&lt;=Summary!$B$27,J956&gt;=Summary!$B$28,J956&lt;=Summary!$B$29,F956*J956&gt;1),"Yes","No")</f>
        <v>No</v>
      </c>
    </row>
    <row r="957" customFormat="false" ht="15" hidden="false" customHeight="false" outlineLevel="0" collapsed="false">
      <c r="A957" s="6" t="s">
        <v>148</v>
      </c>
      <c r="B957" s="45" t="n">
        <v>41734</v>
      </c>
      <c r="C957" s="6" t="s">
        <v>188</v>
      </c>
      <c r="D957" s="6" t="s">
        <v>176</v>
      </c>
      <c r="E957" s="6" t="s">
        <v>174</v>
      </c>
      <c r="F957" s="34" t="n">
        <v>0.170380085706711</v>
      </c>
      <c r="G957" s="34" t="n">
        <v>0.269941710046445</v>
      </c>
      <c r="H957" s="34" t="n">
        <v>-0.0995616243397341</v>
      </c>
      <c r="I957" s="34" t="n">
        <v>-0.368826382268246</v>
      </c>
      <c r="J957" s="35" t="n">
        <v>3.7</v>
      </c>
      <c r="K957" s="6" t="n">
        <v>0</v>
      </c>
      <c r="L957" s="35" t="n">
        <v>-1</v>
      </c>
      <c r="M957" s="6" t="str">
        <f aca="false">IF(I957&lt;=0,"Below 0%",IF(I957&lt;=0.05,"0-5%",IF(I957&lt;=0.1,"5-10%",IF(I957&lt;=0.2,"10-20%",IF(I957&lt;=0.4,"20-40%","Above 40%")))))</f>
        <v>Below 0%</v>
      </c>
      <c r="N957" s="6" t="str">
        <f aca="false">IF(AND(H957&gt;=Summary!$B$25,I957&gt;=Summary!$B$26,I957&lt;=Summary!$B$27,J957&gt;=Summary!$B$28,J957&lt;=Summary!$B$29,F957*J957&gt;1),"Yes","No")</f>
        <v>No</v>
      </c>
    </row>
    <row r="958" customFormat="false" ht="15" hidden="false" customHeight="false" outlineLevel="0" collapsed="false">
      <c r="A958" s="6" t="s">
        <v>148</v>
      </c>
      <c r="B958" s="45" t="n">
        <v>41734</v>
      </c>
      <c r="C958" s="6" t="s">
        <v>188</v>
      </c>
      <c r="D958" s="6" t="s">
        <v>176</v>
      </c>
      <c r="E958" s="6" t="s">
        <v>177</v>
      </c>
      <c r="F958" s="34" t="n">
        <v>0.660316288471222</v>
      </c>
      <c r="G958" s="34" t="n">
        <v>0.499392163585923</v>
      </c>
      <c r="H958" s="34" t="n">
        <v>0.160924124885299</v>
      </c>
      <c r="I958" s="34" t="n">
        <v>0.322239988168358</v>
      </c>
      <c r="J958" s="35" t="n">
        <v>2</v>
      </c>
      <c r="K958" s="6" t="n">
        <v>1</v>
      </c>
      <c r="L958" s="35" t="n">
        <v>1</v>
      </c>
      <c r="M958" s="6" t="str">
        <f aca="false">IF(I958&lt;=0,"Below 0%",IF(I958&lt;=0.05,"0-5%",IF(I958&lt;=0.1,"5-10%",IF(I958&lt;=0.2,"10-20%",IF(I958&lt;=0.4,"20-40%","Above 40%")))))</f>
        <v>20-40%</v>
      </c>
      <c r="N958" s="6" t="str">
        <f aca="false">IF(AND(H958&gt;=Summary!$B$25,I958&gt;=Summary!$B$26,I958&lt;=Summary!$B$27,J958&gt;=Summary!$B$28,J958&lt;=Summary!$B$29,F958*J958&gt;1),"Yes","No")</f>
        <v>Yes</v>
      </c>
    </row>
    <row r="959" customFormat="false" ht="15" hidden="false" customHeight="false" outlineLevel="0" collapsed="false">
      <c r="A959" s="6" t="s">
        <v>148</v>
      </c>
      <c r="B959" s="45" t="n">
        <v>41734</v>
      </c>
      <c r="C959" s="6" t="s">
        <v>172</v>
      </c>
      <c r="D959" s="6" t="s">
        <v>178</v>
      </c>
      <c r="E959" s="6" t="s">
        <v>187</v>
      </c>
      <c r="F959" s="34" t="n">
        <v>0.441495597362518</v>
      </c>
      <c r="G959" s="34" t="n">
        <v>0.404047679066585</v>
      </c>
      <c r="H959" s="34" t="n">
        <v>0.0374479182959333</v>
      </c>
      <c r="I959" s="34" t="n">
        <v>0.0926819289803718</v>
      </c>
      <c r="J959" s="35" t="n">
        <v>2.47</v>
      </c>
      <c r="K959" s="6" t="n">
        <v>0</v>
      </c>
      <c r="L959" s="35" t="n">
        <v>-1</v>
      </c>
      <c r="M959" s="6" t="str">
        <f aca="false">IF(I959&lt;=0,"Below 0%",IF(I959&lt;=0.05,"0-5%",IF(I959&lt;=0.1,"5-10%",IF(I959&lt;=0.2,"10-20%",IF(I959&lt;=0.4,"20-40%","Above 40%")))))</f>
        <v>5-10%</v>
      </c>
      <c r="N959" s="6" t="str">
        <f aca="false">IF(AND(H959&gt;=Summary!$B$25,I959&gt;=Summary!$B$26,I959&lt;=Summary!$B$27,J959&gt;=Summary!$B$28,J959&lt;=Summary!$B$29,F959*J959&gt;1),"Yes","No")</f>
        <v>No</v>
      </c>
    </row>
    <row r="960" customFormat="false" ht="15" hidden="false" customHeight="false" outlineLevel="0" collapsed="false">
      <c r="A960" s="6" t="s">
        <v>148</v>
      </c>
      <c r="B960" s="45" t="n">
        <v>41734</v>
      </c>
      <c r="C960" s="6" t="s">
        <v>172</v>
      </c>
      <c r="D960" s="6" t="s">
        <v>178</v>
      </c>
      <c r="E960" s="6" t="s">
        <v>174</v>
      </c>
      <c r="F960" s="34" t="n">
        <v>0.314664363861084</v>
      </c>
      <c r="G960" s="34" t="n">
        <v>0.293528755086607</v>
      </c>
      <c r="H960" s="34" t="n">
        <v>0.0211356087744766</v>
      </c>
      <c r="I960" s="34" t="n">
        <v>0.0720052410818846</v>
      </c>
      <c r="J960" s="35" t="n">
        <v>3.4</v>
      </c>
      <c r="K960" s="6" t="n">
        <v>0</v>
      </c>
      <c r="L960" s="35" t="n">
        <v>-1</v>
      </c>
      <c r="M960" s="6" t="str">
        <f aca="false">IF(I960&lt;=0,"Below 0%",IF(I960&lt;=0.05,"0-5%",IF(I960&lt;=0.1,"5-10%",IF(I960&lt;=0.2,"10-20%",IF(I960&lt;=0.4,"20-40%","Above 40%")))))</f>
        <v>5-10%</v>
      </c>
      <c r="N960" s="6" t="str">
        <f aca="false">IF(AND(H960&gt;=Summary!$B$25,I960&gt;=Summary!$B$26,I960&lt;=Summary!$B$27,J960&gt;=Summary!$B$28,J960&lt;=Summary!$B$29,F960*J960&gt;1),"Yes","No")</f>
        <v>No</v>
      </c>
    </row>
    <row r="961" customFormat="false" ht="15" hidden="false" customHeight="false" outlineLevel="0" collapsed="false">
      <c r="A961" s="6" t="s">
        <v>148</v>
      </c>
      <c r="B961" s="45" t="n">
        <v>41734</v>
      </c>
      <c r="C961" s="6" t="s">
        <v>172</v>
      </c>
      <c r="D961" s="6" t="s">
        <v>178</v>
      </c>
      <c r="E961" s="6" t="s">
        <v>177</v>
      </c>
      <c r="F961" s="34" t="n">
        <v>0.24384006857872</v>
      </c>
      <c r="G961" s="34" t="n">
        <v>0.302423565846808</v>
      </c>
      <c r="H961" s="34" t="n">
        <v>-0.0585834972680875</v>
      </c>
      <c r="I961" s="34" t="n">
        <v>-0.19371340029025</v>
      </c>
      <c r="J961" s="35" t="n">
        <v>3.3</v>
      </c>
      <c r="K961" s="6" t="n">
        <v>1</v>
      </c>
      <c r="L961" s="35" t="n">
        <v>2.3</v>
      </c>
      <c r="M961" s="6" t="str">
        <f aca="false">IF(I961&lt;=0,"Below 0%",IF(I961&lt;=0.05,"0-5%",IF(I961&lt;=0.1,"5-10%",IF(I961&lt;=0.2,"10-20%",IF(I961&lt;=0.4,"20-40%","Above 40%")))))</f>
        <v>Below 0%</v>
      </c>
      <c r="N961" s="6" t="str">
        <f aca="false">IF(AND(H961&gt;=Summary!$B$25,I961&gt;=Summary!$B$26,I961&lt;=Summary!$B$27,J961&gt;=Summary!$B$28,J961&lt;=Summary!$B$29,F961*J961&gt;1),"Yes","No")</f>
        <v>No</v>
      </c>
    </row>
    <row r="962" customFormat="false" ht="15" hidden="false" customHeight="false" outlineLevel="0" collapsed="false">
      <c r="A962" s="6" t="s">
        <v>148</v>
      </c>
      <c r="B962" s="45" t="n">
        <v>41735</v>
      </c>
      <c r="C962" s="6" t="s">
        <v>173</v>
      </c>
      <c r="D962" s="6" t="s">
        <v>185</v>
      </c>
      <c r="E962" s="6" t="s">
        <v>187</v>
      </c>
      <c r="F962" s="34" t="n">
        <v>0.389748275279999</v>
      </c>
      <c r="G962" s="34" t="n">
        <v>0.388311273553103</v>
      </c>
      <c r="H962" s="34" t="n">
        <v>0.00143700172689565</v>
      </c>
      <c r="I962" s="34" t="n">
        <v>0.00370064385137958</v>
      </c>
      <c r="J962" s="35" t="n">
        <v>2.6</v>
      </c>
      <c r="K962" s="6" t="n">
        <v>1</v>
      </c>
      <c r="L962" s="35" t="n">
        <v>1.6</v>
      </c>
      <c r="M962" s="6" t="str">
        <f aca="false">IF(I962&lt;=0,"Below 0%",IF(I962&lt;=0.05,"0-5%",IF(I962&lt;=0.1,"5-10%",IF(I962&lt;=0.2,"10-20%",IF(I962&lt;=0.4,"20-40%","Above 40%")))))</f>
        <v>0-5%</v>
      </c>
      <c r="N962" s="6" t="str">
        <f aca="false">IF(AND(H962&gt;=Summary!$B$25,I962&gt;=Summary!$B$26,I962&lt;=Summary!$B$27,J962&gt;=Summary!$B$28,J962&lt;=Summary!$B$29,F962*J962&gt;1),"Yes","No")</f>
        <v>No</v>
      </c>
    </row>
    <row r="963" customFormat="false" ht="15" hidden="false" customHeight="false" outlineLevel="0" collapsed="false">
      <c r="A963" s="6" t="s">
        <v>148</v>
      </c>
      <c r="B963" s="45" t="n">
        <v>41735</v>
      </c>
      <c r="C963" s="6" t="s">
        <v>173</v>
      </c>
      <c r="D963" s="6" t="s">
        <v>185</v>
      </c>
      <c r="E963" s="6" t="s">
        <v>174</v>
      </c>
      <c r="F963" s="34" t="n">
        <v>0.204313978552818</v>
      </c>
      <c r="G963" s="34" t="n">
        <v>0.286008303466875</v>
      </c>
      <c r="H963" s="34" t="n">
        <v>-0.0816943249140565</v>
      </c>
      <c r="I963" s="34" t="n">
        <v>-0.285636199801864</v>
      </c>
      <c r="J963" s="35" t="n">
        <v>3.53</v>
      </c>
      <c r="K963" s="6" t="n">
        <v>0</v>
      </c>
      <c r="L963" s="35" t="n">
        <v>-1</v>
      </c>
      <c r="M963" s="6" t="str">
        <f aca="false">IF(I963&lt;=0,"Below 0%",IF(I963&lt;=0.05,"0-5%",IF(I963&lt;=0.1,"5-10%",IF(I963&lt;=0.2,"10-20%",IF(I963&lt;=0.4,"20-40%","Above 40%")))))</f>
        <v>Below 0%</v>
      </c>
      <c r="N963" s="6" t="str">
        <f aca="false">IF(AND(H963&gt;=Summary!$B$25,I963&gt;=Summary!$B$26,I963&lt;=Summary!$B$27,J963&gt;=Summary!$B$28,J963&lt;=Summary!$B$29,F963*J963&gt;1),"Yes","No")</f>
        <v>No</v>
      </c>
    </row>
    <row r="964" customFormat="false" ht="15" hidden="false" customHeight="false" outlineLevel="0" collapsed="false">
      <c r="A964" s="6" t="s">
        <v>148</v>
      </c>
      <c r="B964" s="45" t="n">
        <v>41735</v>
      </c>
      <c r="C964" s="6" t="s">
        <v>173</v>
      </c>
      <c r="D964" s="6" t="s">
        <v>185</v>
      </c>
      <c r="E964" s="6" t="s">
        <v>177</v>
      </c>
      <c r="F964" s="34" t="n">
        <v>0.405937731266022</v>
      </c>
      <c r="G964" s="34" t="n">
        <v>0.325680422980022</v>
      </c>
      <c r="H964" s="34" t="n">
        <v>0.0802573082859998</v>
      </c>
      <c r="I964" s="34" t="n">
        <v>0.246429636610128</v>
      </c>
      <c r="J964" s="35" t="n">
        <v>3.1</v>
      </c>
      <c r="K964" s="6" t="n">
        <v>0</v>
      </c>
      <c r="L964" s="35" t="n">
        <v>-1</v>
      </c>
      <c r="M964" s="6" t="str">
        <f aca="false">IF(I964&lt;=0,"Below 0%",IF(I964&lt;=0.05,"0-5%",IF(I964&lt;=0.1,"5-10%",IF(I964&lt;=0.2,"10-20%",IF(I964&lt;=0.4,"20-40%","Above 40%")))))</f>
        <v>20-40%</v>
      </c>
      <c r="N964" s="6" t="str">
        <f aca="false">IF(AND(H964&gt;=Summary!$B$25,I964&gt;=Summary!$B$26,I964&lt;=Summary!$B$27,J964&gt;=Summary!$B$28,J964&lt;=Summary!$B$29,F964*J964&gt;1),"Yes","No")</f>
        <v>Yes</v>
      </c>
    </row>
    <row r="965" customFormat="false" ht="15" hidden="false" customHeight="false" outlineLevel="0" collapsed="false">
      <c r="A965" s="6" t="s">
        <v>148</v>
      </c>
      <c r="B965" s="45" t="n">
        <v>41735</v>
      </c>
      <c r="C965" s="6" t="s">
        <v>189</v>
      </c>
      <c r="D965" s="6" t="s">
        <v>183</v>
      </c>
      <c r="E965" s="6" t="s">
        <v>187</v>
      </c>
      <c r="F965" s="34" t="n">
        <v>0.123651504516602</v>
      </c>
      <c r="G965" s="34" t="n">
        <v>0.107818234730695</v>
      </c>
      <c r="H965" s="34" t="n">
        <v>0.015833269785907</v>
      </c>
      <c r="I965" s="34" t="n">
        <v>0.146851502674431</v>
      </c>
      <c r="J965" s="35" t="n">
        <v>9.37</v>
      </c>
      <c r="K965" s="6" t="n">
        <v>0</v>
      </c>
      <c r="L965" s="35" t="n">
        <v>-1</v>
      </c>
      <c r="M965" s="6" t="str">
        <f aca="false">IF(I965&lt;=0,"Below 0%",IF(I965&lt;=0.05,"0-5%",IF(I965&lt;=0.1,"5-10%",IF(I965&lt;=0.2,"10-20%",IF(I965&lt;=0.4,"20-40%","Above 40%")))))</f>
        <v>10-20%</v>
      </c>
      <c r="N965" s="6" t="str">
        <f aca="false">IF(AND(H965&gt;=Summary!$B$25,I965&gt;=Summary!$B$26,I965&lt;=Summary!$B$27,J965&gt;=Summary!$B$28,J965&lt;=Summary!$B$29,F965*J965&gt;1),"Yes","No")</f>
        <v>No</v>
      </c>
    </row>
    <row r="966" customFormat="false" ht="15" hidden="false" customHeight="false" outlineLevel="0" collapsed="false">
      <c r="A966" s="6" t="s">
        <v>148</v>
      </c>
      <c r="B966" s="45" t="n">
        <v>41735</v>
      </c>
      <c r="C966" s="6" t="s">
        <v>189</v>
      </c>
      <c r="D966" s="6" t="s">
        <v>183</v>
      </c>
      <c r="E966" s="6" t="s">
        <v>174</v>
      </c>
      <c r="F966" s="34" t="n">
        <v>0.181026920676231</v>
      </c>
      <c r="G966" s="34" t="n">
        <v>0.190614501778605</v>
      </c>
      <c r="H966" s="34" t="n">
        <v>-0.00958758110237395</v>
      </c>
      <c r="I966" s="34" t="n">
        <v>-0.0502982774810582</v>
      </c>
      <c r="J966" s="35" t="n">
        <v>5.3</v>
      </c>
      <c r="K966" s="6" t="n">
        <v>0</v>
      </c>
      <c r="L966" s="35" t="n">
        <v>-1</v>
      </c>
      <c r="M966" s="6" t="str">
        <f aca="false">IF(I966&lt;=0,"Below 0%",IF(I966&lt;=0.05,"0-5%",IF(I966&lt;=0.1,"5-10%",IF(I966&lt;=0.2,"10-20%",IF(I966&lt;=0.4,"20-40%","Above 40%")))))</f>
        <v>Below 0%</v>
      </c>
      <c r="N966" s="6" t="str">
        <f aca="false">IF(AND(H966&gt;=Summary!$B$25,I966&gt;=Summary!$B$26,I966&lt;=Summary!$B$27,J966&gt;=Summary!$B$28,J966&lt;=Summary!$B$29,F966*J966&gt;1),"Yes","No")</f>
        <v>No</v>
      </c>
    </row>
    <row r="967" customFormat="false" ht="15" hidden="false" customHeight="false" outlineLevel="0" collapsed="false">
      <c r="A967" s="6" t="s">
        <v>148</v>
      </c>
      <c r="B967" s="45" t="n">
        <v>41735</v>
      </c>
      <c r="C967" s="6" t="s">
        <v>189</v>
      </c>
      <c r="D967" s="6" t="s">
        <v>183</v>
      </c>
      <c r="E967" s="6" t="s">
        <v>177</v>
      </c>
      <c r="F967" s="34" t="n">
        <v>0.695321559906006</v>
      </c>
      <c r="G967" s="34" t="n">
        <v>0.7015672634907</v>
      </c>
      <c r="H967" s="34" t="n">
        <v>-0.00624570358469423</v>
      </c>
      <c r="I967" s="34" t="n">
        <v>-0.00890250145598048</v>
      </c>
      <c r="J967" s="35" t="n">
        <v>1.44</v>
      </c>
      <c r="K967" s="6" t="n">
        <v>1</v>
      </c>
      <c r="L967" s="35" t="n">
        <v>0.44</v>
      </c>
      <c r="M967" s="6" t="str">
        <f aca="false">IF(I967&lt;=0,"Below 0%",IF(I967&lt;=0.05,"0-5%",IF(I967&lt;=0.1,"5-10%",IF(I967&lt;=0.2,"10-20%",IF(I967&lt;=0.4,"20-40%","Above 40%")))))</f>
        <v>Below 0%</v>
      </c>
      <c r="N967" s="6" t="str">
        <f aca="false">IF(AND(H967&gt;=Summary!$B$25,I967&gt;=Summary!$B$26,I967&lt;=Summary!$B$27,J967&gt;=Summary!$B$28,J967&lt;=Summary!$B$29,F967*J967&gt;1),"Yes","No")</f>
        <v>No</v>
      </c>
    </row>
    <row r="968" customFormat="false" ht="15" hidden="false" customHeight="false" outlineLevel="0" collapsed="false">
      <c r="A968" s="6" t="s">
        <v>148</v>
      </c>
      <c r="B968" s="45" t="n">
        <v>41736</v>
      </c>
      <c r="C968" s="6" t="s">
        <v>181</v>
      </c>
      <c r="D968" s="6" t="s">
        <v>191</v>
      </c>
      <c r="E968" s="6" t="s">
        <v>187</v>
      </c>
      <c r="F968" s="34" t="n">
        <v>0.813315689563751</v>
      </c>
      <c r="G968" s="34" t="n">
        <v>0.6312625250501</v>
      </c>
      <c r="H968" s="34" t="n">
        <v>0.182053164513651</v>
      </c>
      <c r="I968" s="34" t="n">
        <v>0.288395330451784</v>
      </c>
      <c r="J968" s="35" t="n">
        <v>1.6</v>
      </c>
      <c r="K968" s="6" t="n">
        <v>1</v>
      </c>
      <c r="L968" s="35" t="n">
        <v>0.6</v>
      </c>
      <c r="M968" s="6" t="str">
        <f aca="false">IF(I968&lt;=0,"Below 0%",IF(I968&lt;=0.05,"0-5%",IF(I968&lt;=0.1,"5-10%",IF(I968&lt;=0.2,"10-20%",IF(I968&lt;=0.4,"20-40%","Above 40%")))))</f>
        <v>20-40%</v>
      </c>
      <c r="N968" s="6" t="str">
        <f aca="false">IF(AND(H968&gt;=Summary!$B$25,I968&gt;=Summary!$B$26,I968&lt;=Summary!$B$27,J968&gt;=Summary!$B$28,J968&lt;=Summary!$B$29,F968*J968&gt;1),"Yes","No")</f>
        <v>No</v>
      </c>
    </row>
    <row r="969" customFormat="false" ht="15" hidden="false" customHeight="false" outlineLevel="0" collapsed="false">
      <c r="A969" s="6" t="s">
        <v>148</v>
      </c>
      <c r="B969" s="45" t="n">
        <v>41736</v>
      </c>
      <c r="C969" s="6" t="s">
        <v>181</v>
      </c>
      <c r="D969" s="6" t="s">
        <v>191</v>
      </c>
      <c r="E969" s="6" t="s">
        <v>174</v>
      </c>
      <c r="F969" s="34" t="n">
        <v>0.152246385812759</v>
      </c>
      <c r="G969" s="34" t="n">
        <v>0.224448897795591</v>
      </c>
      <c r="H969" s="34" t="n">
        <v>-0.0722025119828318</v>
      </c>
      <c r="I969" s="34" t="n">
        <v>-0.321687977494938</v>
      </c>
      <c r="J969" s="35" t="n">
        <v>4.5</v>
      </c>
      <c r="K969" s="6" t="n">
        <v>0</v>
      </c>
      <c r="L969" s="35" t="n">
        <v>-1</v>
      </c>
      <c r="M969" s="6" t="str">
        <f aca="false">IF(I969&lt;=0,"Below 0%",IF(I969&lt;=0.05,"0-5%",IF(I969&lt;=0.1,"5-10%",IF(I969&lt;=0.2,"10-20%",IF(I969&lt;=0.4,"20-40%","Above 40%")))))</f>
        <v>Below 0%</v>
      </c>
      <c r="N969" s="6" t="str">
        <f aca="false">IF(AND(H969&gt;=Summary!$B$25,I969&gt;=Summary!$B$26,I969&lt;=Summary!$B$27,J969&gt;=Summary!$B$28,J969&lt;=Summary!$B$29,F969*J969&gt;1),"Yes","No")</f>
        <v>No</v>
      </c>
    </row>
    <row r="970" customFormat="false" ht="15" hidden="false" customHeight="false" outlineLevel="0" collapsed="false">
      <c r="A970" s="6" t="s">
        <v>148</v>
      </c>
      <c r="B970" s="45" t="n">
        <v>41736</v>
      </c>
      <c r="C970" s="6" t="s">
        <v>181</v>
      </c>
      <c r="D970" s="6" t="s">
        <v>191</v>
      </c>
      <c r="E970" s="6" t="s">
        <v>177</v>
      </c>
      <c r="F970" s="34" t="n">
        <v>0.0344379022717476</v>
      </c>
      <c r="G970" s="34" t="n">
        <v>0.144288577154309</v>
      </c>
      <c r="H970" s="34" t="n">
        <v>-0.109850674882561</v>
      </c>
      <c r="I970" s="34" t="n">
        <v>-0.76132620508886</v>
      </c>
      <c r="J970" s="35" t="n">
        <v>7</v>
      </c>
      <c r="K970" s="6" t="n">
        <v>0</v>
      </c>
      <c r="L970" s="35" t="n">
        <v>-1</v>
      </c>
      <c r="M970" s="6" t="str">
        <f aca="false">IF(I970&lt;=0,"Below 0%",IF(I970&lt;=0.05,"0-5%",IF(I970&lt;=0.1,"5-10%",IF(I970&lt;=0.2,"10-20%",IF(I970&lt;=0.4,"20-40%","Above 40%")))))</f>
        <v>Below 0%</v>
      </c>
      <c r="N970" s="6" t="str">
        <f aca="false">IF(AND(H970&gt;=Summary!$B$25,I970&gt;=Summary!$B$26,I970&lt;=Summary!$B$27,J970&gt;=Summary!$B$28,J970&lt;=Summary!$B$29,F970*J970&gt;1),"Yes","No")</f>
        <v>No</v>
      </c>
    </row>
    <row r="971" customFormat="false" ht="15" hidden="false" customHeight="false" outlineLevel="0" collapsed="false">
      <c r="A971" s="6" t="s">
        <v>148</v>
      </c>
      <c r="B971" s="45" t="n">
        <v>41741</v>
      </c>
      <c r="C971" s="6" t="s">
        <v>180</v>
      </c>
      <c r="D971" s="6" t="s">
        <v>182</v>
      </c>
      <c r="E971" s="6" t="s">
        <v>187</v>
      </c>
      <c r="F971" s="34" t="n">
        <v>0.622902512550354</v>
      </c>
      <c r="G971" s="34" t="n">
        <v>0.459309895833333</v>
      </c>
      <c r="H971" s="34" t="n">
        <v>0.163592616717021</v>
      </c>
      <c r="I971" s="34" t="n">
        <v>0.356170459641876</v>
      </c>
      <c r="J971" s="35" t="n">
        <v>2.2</v>
      </c>
      <c r="K971" s="6" t="n">
        <v>1</v>
      </c>
      <c r="L971" s="35" t="n">
        <v>1.2</v>
      </c>
      <c r="M971" s="6" t="str">
        <f aca="false">IF(I971&lt;=0,"Below 0%",IF(I971&lt;=0.05,"0-5%",IF(I971&lt;=0.1,"5-10%",IF(I971&lt;=0.2,"10-20%",IF(I971&lt;=0.4,"20-40%","Above 40%")))))</f>
        <v>20-40%</v>
      </c>
      <c r="N971" s="6" t="str">
        <f aca="false">IF(AND(H971&gt;=Summary!$B$25,I971&gt;=Summary!$B$26,I971&lt;=Summary!$B$27,J971&gt;=Summary!$B$28,J971&lt;=Summary!$B$29,F971*J971&gt;1),"Yes","No")</f>
        <v>Yes</v>
      </c>
    </row>
    <row r="972" customFormat="false" ht="15" hidden="false" customHeight="false" outlineLevel="0" collapsed="false">
      <c r="A972" s="6" t="s">
        <v>148</v>
      </c>
      <c r="B972" s="45" t="n">
        <v>41741</v>
      </c>
      <c r="C972" s="6" t="s">
        <v>180</v>
      </c>
      <c r="D972" s="6" t="s">
        <v>182</v>
      </c>
      <c r="E972" s="6" t="s">
        <v>174</v>
      </c>
      <c r="F972" s="34" t="n">
        <v>0.240614652633667</v>
      </c>
      <c r="G972" s="34" t="n">
        <v>0.297200520833333</v>
      </c>
      <c r="H972" s="34" t="n">
        <v>-0.0565858681996664</v>
      </c>
      <c r="I972" s="34" t="n">
        <v>-0.190396261894168</v>
      </c>
      <c r="J972" s="35" t="n">
        <v>3.4</v>
      </c>
      <c r="K972" s="6" t="n">
        <v>0</v>
      </c>
      <c r="L972" s="35" t="n">
        <v>-1</v>
      </c>
      <c r="M972" s="6" t="str">
        <f aca="false">IF(I972&lt;=0,"Below 0%",IF(I972&lt;=0.05,"0-5%",IF(I972&lt;=0.1,"5-10%",IF(I972&lt;=0.2,"10-20%",IF(I972&lt;=0.4,"20-40%","Above 40%")))))</f>
        <v>Below 0%</v>
      </c>
      <c r="N972" s="6" t="str">
        <f aca="false">IF(AND(H972&gt;=Summary!$B$25,I972&gt;=Summary!$B$26,I972&lt;=Summary!$B$27,J972&gt;=Summary!$B$28,J972&lt;=Summary!$B$29,F972*J972&gt;1),"Yes","No")</f>
        <v>No</v>
      </c>
    </row>
    <row r="973" customFormat="false" ht="15" hidden="false" customHeight="false" outlineLevel="0" collapsed="false">
      <c r="A973" s="6" t="s">
        <v>148</v>
      </c>
      <c r="B973" s="45" t="n">
        <v>41741</v>
      </c>
      <c r="C973" s="6" t="s">
        <v>180</v>
      </c>
      <c r="D973" s="6" t="s">
        <v>182</v>
      </c>
      <c r="E973" s="6" t="s">
        <v>177</v>
      </c>
      <c r="F973" s="34" t="n">
        <v>0.136482879519463</v>
      </c>
      <c r="G973" s="34" t="n">
        <v>0.243489583333333</v>
      </c>
      <c r="H973" s="34" t="n">
        <v>-0.107006703813871</v>
      </c>
      <c r="I973" s="34" t="n">
        <v>-0.439471382508303</v>
      </c>
      <c r="J973" s="35" t="n">
        <v>4.15</v>
      </c>
      <c r="K973" s="6" t="n">
        <v>0</v>
      </c>
      <c r="L973" s="35" t="n">
        <v>-1</v>
      </c>
      <c r="M973" s="6" t="str">
        <f aca="false">IF(I973&lt;=0,"Below 0%",IF(I973&lt;=0.05,"0-5%",IF(I973&lt;=0.1,"5-10%",IF(I973&lt;=0.2,"10-20%",IF(I973&lt;=0.4,"20-40%","Above 40%")))))</f>
        <v>Below 0%</v>
      </c>
      <c r="N973" s="6" t="str">
        <f aca="false">IF(AND(H973&gt;=Summary!$B$25,I973&gt;=Summary!$B$26,I973&lt;=Summary!$B$27,J973&gt;=Summary!$B$28,J973&lt;=Summary!$B$29,F973*J973&gt;1),"Yes","No")</f>
        <v>No</v>
      </c>
    </row>
    <row r="974" customFormat="false" ht="15" hidden="false" customHeight="false" outlineLevel="0" collapsed="false">
      <c r="A974" s="6" t="s">
        <v>148</v>
      </c>
      <c r="B974" s="45" t="n">
        <v>41741</v>
      </c>
      <c r="C974" s="6" t="s">
        <v>184</v>
      </c>
      <c r="D974" s="6" t="s">
        <v>172</v>
      </c>
      <c r="E974" s="6" t="s">
        <v>187</v>
      </c>
      <c r="F974" s="34" t="n">
        <v>0.271754413843155</v>
      </c>
      <c r="G974" s="34" t="n">
        <v>0.458181818181818</v>
      </c>
      <c r="H974" s="34" t="n">
        <v>-0.186427404338663</v>
      </c>
      <c r="I974" s="34" t="n">
        <v>-0.406885207882003</v>
      </c>
      <c r="J974" s="35" t="n">
        <v>2.2</v>
      </c>
      <c r="K974" s="6" t="n">
        <v>1</v>
      </c>
      <c r="L974" s="35" t="n">
        <v>1.2</v>
      </c>
      <c r="M974" s="6" t="str">
        <f aca="false">IF(I974&lt;=0,"Below 0%",IF(I974&lt;=0.05,"0-5%",IF(I974&lt;=0.1,"5-10%",IF(I974&lt;=0.2,"10-20%",IF(I974&lt;=0.4,"20-40%","Above 40%")))))</f>
        <v>Below 0%</v>
      </c>
      <c r="N974" s="6" t="str">
        <f aca="false">IF(AND(H974&gt;=Summary!$B$25,I974&gt;=Summary!$B$26,I974&lt;=Summary!$B$27,J974&gt;=Summary!$B$28,J974&lt;=Summary!$B$29,F974*J974&gt;1),"Yes","No")</f>
        <v>No</v>
      </c>
    </row>
    <row r="975" customFormat="false" ht="15" hidden="false" customHeight="false" outlineLevel="0" collapsed="false">
      <c r="A975" s="6" t="s">
        <v>148</v>
      </c>
      <c r="B975" s="45" t="n">
        <v>41741</v>
      </c>
      <c r="C975" s="6" t="s">
        <v>184</v>
      </c>
      <c r="D975" s="6" t="s">
        <v>172</v>
      </c>
      <c r="E975" s="6" t="s">
        <v>174</v>
      </c>
      <c r="F975" s="34" t="n">
        <v>0.321477025747299</v>
      </c>
      <c r="G975" s="34" t="n">
        <v>0.28</v>
      </c>
      <c r="H975" s="34" t="n">
        <v>0.0414770257472992</v>
      </c>
      <c r="I975" s="34" t="n">
        <v>0.148132234811783</v>
      </c>
      <c r="J975" s="35" t="n">
        <v>3.6</v>
      </c>
      <c r="K975" s="6" t="n">
        <v>0</v>
      </c>
      <c r="L975" s="35" t="n">
        <v>-1</v>
      </c>
      <c r="M975" s="6" t="str">
        <f aca="false">IF(I975&lt;=0,"Below 0%",IF(I975&lt;=0.05,"0-5%",IF(I975&lt;=0.1,"5-10%",IF(I975&lt;=0.2,"10-20%",IF(I975&lt;=0.4,"20-40%","Above 40%")))))</f>
        <v>10-20%</v>
      </c>
      <c r="N975" s="6" t="str">
        <f aca="false">IF(AND(H975&gt;=Summary!$B$25,I975&gt;=Summary!$B$26,I975&lt;=Summary!$B$27,J975&gt;=Summary!$B$28,J975&lt;=Summary!$B$29,F975*J975&gt;1),"Yes","No")</f>
        <v>Yes</v>
      </c>
    </row>
    <row r="976" customFormat="false" ht="15" hidden="false" customHeight="false" outlineLevel="0" collapsed="false">
      <c r="A976" s="6" t="s">
        <v>148</v>
      </c>
      <c r="B976" s="45" t="n">
        <v>41741</v>
      </c>
      <c r="C976" s="6" t="s">
        <v>184</v>
      </c>
      <c r="D976" s="6" t="s">
        <v>172</v>
      </c>
      <c r="E976" s="6" t="s">
        <v>177</v>
      </c>
      <c r="F976" s="34" t="n">
        <v>0.406768560409546</v>
      </c>
      <c r="G976" s="34" t="n">
        <v>0.261818181818182</v>
      </c>
      <c r="H976" s="34" t="n">
        <v>0.144950378591364</v>
      </c>
      <c r="I976" s="34" t="n">
        <v>0.553629918230905</v>
      </c>
      <c r="J976" s="35" t="n">
        <v>3.85</v>
      </c>
      <c r="K976" s="6" t="n">
        <v>0</v>
      </c>
      <c r="L976" s="35" t="n">
        <v>-1</v>
      </c>
      <c r="M976" s="6" t="str">
        <f aca="false">IF(I976&lt;=0,"Below 0%",IF(I976&lt;=0.05,"0-5%",IF(I976&lt;=0.1,"5-10%",IF(I976&lt;=0.2,"10-20%",IF(I976&lt;=0.4,"20-40%","Above 40%")))))</f>
        <v>Above 40%</v>
      </c>
      <c r="N976" s="6" t="str">
        <f aca="false">IF(AND(H976&gt;=Summary!$B$25,I976&gt;=Summary!$B$26,I976&lt;=Summary!$B$27,J976&gt;=Summary!$B$28,J976&lt;=Summary!$B$29,F976*J976&gt;1),"Yes","No")</f>
        <v>No</v>
      </c>
    </row>
    <row r="977" customFormat="false" ht="15" hidden="false" customHeight="false" outlineLevel="0" collapsed="false">
      <c r="A977" s="6" t="s">
        <v>148</v>
      </c>
      <c r="B977" s="45" t="n">
        <v>41741</v>
      </c>
      <c r="C977" s="6" t="s">
        <v>179</v>
      </c>
      <c r="D977" s="6" t="s">
        <v>193</v>
      </c>
      <c r="E977" s="6" t="s">
        <v>187</v>
      </c>
      <c r="F977" s="34" t="n">
        <v>0.631416857242584</v>
      </c>
      <c r="G977" s="34" t="n">
        <v>0.660514206104614</v>
      </c>
      <c r="H977" s="34" t="n">
        <v>-0.0290973488620301</v>
      </c>
      <c r="I977" s="34" t="n">
        <v>-0.044052570850265</v>
      </c>
      <c r="J977" s="35" t="n">
        <v>1.55</v>
      </c>
      <c r="K977" s="6" t="n">
        <v>0</v>
      </c>
      <c r="L977" s="35" t="n">
        <v>-1</v>
      </c>
      <c r="M977" s="6" t="str">
        <f aca="false">IF(I977&lt;=0,"Below 0%",IF(I977&lt;=0.05,"0-5%",IF(I977&lt;=0.1,"5-10%",IF(I977&lt;=0.2,"10-20%",IF(I977&lt;=0.4,"20-40%","Above 40%")))))</f>
        <v>Below 0%</v>
      </c>
      <c r="N977" s="6" t="str">
        <f aca="false">IF(AND(H977&gt;=Summary!$B$25,I977&gt;=Summary!$B$26,I977&lt;=Summary!$B$27,J977&gt;=Summary!$B$28,J977&lt;=Summary!$B$29,F977*J977&gt;1),"Yes","No")</f>
        <v>No</v>
      </c>
    </row>
    <row r="978" customFormat="false" ht="15" hidden="false" customHeight="false" outlineLevel="0" collapsed="false">
      <c r="A978" s="6" t="s">
        <v>148</v>
      </c>
      <c r="B978" s="45" t="n">
        <v>41741</v>
      </c>
      <c r="C978" s="6" t="s">
        <v>179</v>
      </c>
      <c r="D978" s="6" t="s">
        <v>193</v>
      </c>
      <c r="E978" s="6" t="s">
        <v>174</v>
      </c>
      <c r="F978" s="34" t="n">
        <v>0.233147457242012</v>
      </c>
      <c r="G978" s="34" t="n">
        <v>0.214632498839026</v>
      </c>
      <c r="H978" s="34" t="n">
        <v>0.0185149584029864</v>
      </c>
      <c r="I978" s="34" t="n">
        <v>0.0862635365246927</v>
      </c>
      <c r="J978" s="35" t="n">
        <v>4.77</v>
      </c>
      <c r="K978" s="6" t="n">
        <v>0</v>
      </c>
      <c r="L978" s="35" t="n">
        <v>-1</v>
      </c>
      <c r="M978" s="6" t="str">
        <f aca="false">IF(I978&lt;=0,"Below 0%",IF(I978&lt;=0.05,"0-5%",IF(I978&lt;=0.1,"5-10%",IF(I978&lt;=0.2,"10-20%",IF(I978&lt;=0.4,"20-40%","Above 40%")))))</f>
        <v>5-10%</v>
      </c>
      <c r="N978" s="6" t="str">
        <f aca="false">IF(AND(H978&gt;=Summary!$B$25,I978&gt;=Summary!$B$26,I978&lt;=Summary!$B$27,J978&gt;=Summary!$B$28,J978&lt;=Summary!$B$29,F978*J978&gt;1),"Yes","No")</f>
        <v>No</v>
      </c>
    </row>
    <row r="979" customFormat="false" ht="15" hidden="false" customHeight="false" outlineLevel="0" collapsed="false">
      <c r="A979" s="6" t="s">
        <v>148</v>
      </c>
      <c r="B979" s="45" t="n">
        <v>41741</v>
      </c>
      <c r="C979" s="6" t="s">
        <v>179</v>
      </c>
      <c r="D979" s="6" t="s">
        <v>193</v>
      </c>
      <c r="E979" s="6" t="s">
        <v>177</v>
      </c>
      <c r="F979" s="34" t="n">
        <v>0.135435655713081</v>
      </c>
      <c r="G979" s="34" t="n">
        <v>0.12485329505636</v>
      </c>
      <c r="H979" s="34" t="n">
        <v>0.0105823606567213</v>
      </c>
      <c r="I979" s="34" t="n">
        <v>0.0847583610183802</v>
      </c>
      <c r="J979" s="35" t="n">
        <v>8.2</v>
      </c>
      <c r="K979" s="6" t="n">
        <v>1</v>
      </c>
      <c r="L979" s="35" t="n">
        <v>7.2</v>
      </c>
      <c r="M979" s="6" t="str">
        <f aca="false">IF(I979&lt;=0,"Below 0%",IF(I979&lt;=0.05,"0-5%",IF(I979&lt;=0.1,"5-10%",IF(I979&lt;=0.2,"10-20%",IF(I979&lt;=0.4,"20-40%","Above 40%")))))</f>
        <v>5-10%</v>
      </c>
      <c r="N979" s="6" t="str">
        <f aca="false">IF(AND(H979&gt;=Summary!$B$25,I979&gt;=Summary!$B$26,I979&lt;=Summary!$B$27,J979&gt;=Summary!$B$28,J979&lt;=Summary!$B$29,F979*J979&gt;1),"Yes","No")</f>
        <v>No</v>
      </c>
    </row>
    <row r="980" customFormat="false" ht="15" hidden="false" customHeight="false" outlineLevel="0" collapsed="false">
      <c r="A980" s="6" t="s">
        <v>148</v>
      </c>
      <c r="B980" s="45" t="n">
        <v>41741</v>
      </c>
      <c r="C980" s="6" t="s">
        <v>192</v>
      </c>
      <c r="D980" s="6" t="s">
        <v>188</v>
      </c>
      <c r="E980" s="6" t="s">
        <v>187</v>
      </c>
      <c r="F980" s="34" t="n">
        <v>0.522805571556091</v>
      </c>
      <c r="G980" s="34" t="n">
        <v>0.454884251875976</v>
      </c>
      <c r="H980" s="34" t="n">
        <v>0.0679213196801155</v>
      </c>
      <c r="I980" s="34" t="n">
        <v>0.149315610289877</v>
      </c>
      <c r="J980" s="35" t="n">
        <v>2.2</v>
      </c>
      <c r="K980" s="6" t="n">
        <v>1</v>
      </c>
      <c r="L980" s="35" t="n">
        <v>1.2</v>
      </c>
      <c r="M980" s="6" t="str">
        <f aca="false">IF(I980&lt;=0,"Below 0%",IF(I980&lt;=0.05,"0-5%",IF(I980&lt;=0.1,"5-10%",IF(I980&lt;=0.2,"10-20%",IF(I980&lt;=0.4,"20-40%","Above 40%")))))</f>
        <v>10-20%</v>
      </c>
      <c r="N980" s="6" t="str">
        <f aca="false">IF(AND(H980&gt;=Summary!$B$25,I980&gt;=Summary!$B$26,I980&lt;=Summary!$B$27,J980&gt;=Summary!$B$28,J980&lt;=Summary!$B$29,F980*J980&gt;1),"Yes","No")</f>
        <v>Yes</v>
      </c>
    </row>
    <row r="981" customFormat="false" ht="15" hidden="false" customHeight="false" outlineLevel="0" collapsed="false">
      <c r="A981" s="6" t="s">
        <v>148</v>
      </c>
      <c r="B981" s="45" t="n">
        <v>41741</v>
      </c>
      <c r="C981" s="6" t="s">
        <v>192</v>
      </c>
      <c r="D981" s="6" t="s">
        <v>188</v>
      </c>
      <c r="E981" s="6" t="s">
        <v>174</v>
      </c>
      <c r="F981" s="34" t="n">
        <v>0.301077783107758</v>
      </c>
      <c r="G981" s="34" t="n">
        <v>0.29176249391462</v>
      </c>
      <c r="H981" s="34" t="n">
        <v>0.00931528919313757</v>
      </c>
      <c r="I981" s="34" t="n">
        <v>0.0319276445308407</v>
      </c>
      <c r="J981" s="35" t="n">
        <v>3.43</v>
      </c>
      <c r="K981" s="6" t="n">
        <v>0</v>
      </c>
      <c r="L981" s="35" t="n">
        <v>-1</v>
      </c>
      <c r="M981" s="6" t="str">
        <f aca="false">IF(I981&lt;=0,"Below 0%",IF(I981&lt;=0.05,"0-5%",IF(I981&lt;=0.1,"5-10%",IF(I981&lt;=0.2,"10-20%",IF(I981&lt;=0.4,"20-40%","Above 40%")))))</f>
        <v>0-5%</v>
      </c>
      <c r="N981" s="6" t="str">
        <f aca="false">IF(AND(H981&gt;=Summary!$B$25,I981&gt;=Summary!$B$26,I981&lt;=Summary!$B$27,J981&gt;=Summary!$B$28,J981&lt;=Summary!$B$29,F981*J981&gt;1),"Yes","No")</f>
        <v>No</v>
      </c>
    </row>
    <row r="982" customFormat="false" ht="15" hidden="false" customHeight="false" outlineLevel="0" collapsed="false">
      <c r="A982" s="6" t="s">
        <v>148</v>
      </c>
      <c r="B982" s="45" t="n">
        <v>41741</v>
      </c>
      <c r="C982" s="6" t="s">
        <v>192</v>
      </c>
      <c r="D982" s="6" t="s">
        <v>188</v>
      </c>
      <c r="E982" s="6" t="s">
        <v>177</v>
      </c>
      <c r="F982" s="34" t="n">
        <v>0.176116615533829</v>
      </c>
      <c r="G982" s="34" t="n">
        <v>0.253353254209404</v>
      </c>
      <c r="H982" s="34" t="n">
        <v>-0.0772366386755755</v>
      </c>
      <c r="I982" s="34" t="n">
        <v>-0.304857495975706</v>
      </c>
      <c r="J982" s="35" t="n">
        <v>3.95</v>
      </c>
      <c r="K982" s="6" t="n">
        <v>0</v>
      </c>
      <c r="L982" s="35" t="n">
        <v>-1</v>
      </c>
      <c r="M982" s="6" t="str">
        <f aca="false">IF(I982&lt;=0,"Below 0%",IF(I982&lt;=0.05,"0-5%",IF(I982&lt;=0.1,"5-10%",IF(I982&lt;=0.2,"10-20%",IF(I982&lt;=0.4,"20-40%","Above 40%")))))</f>
        <v>Below 0%</v>
      </c>
      <c r="N982" s="6" t="str">
        <f aca="false">IF(AND(H982&gt;=Summary!$B$25,I982&gt;=Summary!$B$26,I982&lt;=Summary!$B$27,J982&gt;=Summary!$B$28,J982&lt;=Summary!$B$29,F982*J982&gt;1),"Yes","No")</f>
        <v>No</v>
      </c>
    </row>
    <row r="983" customFormat="false" ht="15" hidden="false" customHeight="false" outlineLevel="0" collapsed="false">
      <c r="A983" s="6" t="s">
        <v>148</v>
      </c>
      <c r="B983" s="45" t="n">
        <v>41741</v>
      </c>
      <c r="C983" s="6" t="s">
        <v>191</v>
      </c>
      <c r="D983" s="6" t="s">
        <v>173</v>
      </c>
      <c r="E983" s="6" t="s">
        <v>187</v>
      </c>
      <c r="F983" s="34" t="n">
        <v>0.147357687354088</v>
      </c>
      <c r="G983" s="34" t="n">
        <v>0.191269327891436</v>
      </c>
      <c r="H983" s="34" t="n">
        <v>-0.0439116405373485</v>
      </c>
      <c r="I983" s="34" t="n">
        <v>-0.22958014764538</v>
      </c>
      <c r="J983" s="35" t="n">
        <v>5.27</v>
      </c>
      <c r="K983" s="6" t="n">
        <v>0</v>
      </c>
      <c r="L983" s="35" t="n">
        <v>-1</v>
      </c>
      <c r="M983" s="6" t="str">
        <f aca="false">IF(I983&lt;=0,"Below 0%",IF(I983&lt;=0.05,"0-5%",IF(I983&lt;=0.1,"5-10%",IF(I983&lt;=0.2,"10-20%",IF(I983&lt;=0.4,"20-40%","Above 40%")))))</f>
        <v>Below 0%</v>
      </c>
      <c r="N983" s="6" t="str">
        <f aca="false">IF(AND(H983&gt;=Summary!$B$25,I983&gt;=Summary!$B$26,I983&lt;=Summary!$B$27,J983&gt;=Summary!$B$28,J983&lt;=Summary!$B$29,F983*J983&gt;1),"Yes","No")</f>
        <v>No</v>
      </c>
    </row>
    <row r="984" customFormat="false" ht="15" hidden="false" customHeight="false" outlineLevel="0" collapsed="false">
      <c r="A984" s="6" t="s">
        <v>148</v>
      </c>
      <c r="B984" s="45" t="n">
        <v>41741</v>
      </c>
      <c r="C984" s="6" t="s">
        <v>191</v>
      </c>
      <c r="D984" s="6" t="s">
        <v>173</v>
      </c>
      <c r="E984" s="6" t="s">
        <v>174</v>
      </c>
      <c r="F984" s="34" t="n">
        <v>0.257959365844727</v>
      </c>
      <c r="G984" s="34" t="n">
        <v>0.263871559682688</v>
      </c>
      <c r="H984" s="34" t="n">
        <v>-0.00591219383796177</v>
      </c>
      <c r="I984" s="34" t="n">
        <v>-0.0224055743069519</v>
      </c>
      <c r="J984" s="35" t="n">
        <v>3.82</v>
      </c>
      <c r="K984" s="6" t="n">
        <v>0</v>
      </c>
      <c r="L984" s="35" t="n">
        <v>-1</v>
      </c>
      <c r="M984" s="6" t="str">
        <f aca="false">IF(I984&lt;=0,"Below 0%",IF(I984&lt;=0.05,"0-5%",IF(I984&lt;=0.1,"5-10%",IF(I984&lt;=0.2,"10-20%",IF(I984&lt;=0.4,"20-40%","Above 40%")))))</f>
        <v>Below 0%</v>
      </c>
      <c r="N984" s="6" t="str">
        <f aca="false">IF(AND(H984&gt;=Summary!$B$25,I984&gt;=Summary!$B$26,I984&lt;=Summary!$B$27,J984&gt;=Summary!$B$28,J984&lt;=Summary!$B$29,F984*J984&gt;1),"Yes","No")</f>
        <v>No</v>
      </c>
    </row>
    <row r="985" customFormat="false" ht="15" hidden="false" customHeight="false" outlineLevel="0" collapsed="false">
      <c r="A985" s="6" t="s">
        <v>148</v>
      </c>
      <c r="B985" s="45" t="n">
        <v>41741</v>
      </c>
      <c r="C985" s="6" t="s">
        <v>191</v>
      </c>
      <c r="D985" s="6" t="s">
        <v>173</v>
      </c>
      <c r="E985" s="6" t="s">
        <v>177</v>
      </c>
      <c r="F985" s="34" t="n">
        <v>0.594682931900024</v>
      </c>
      <c r="G985" s="34" t="n">
        <v>0.544859112425875</v>
      </c>
      <c r="H985" s="34" t="n">
        <v>0.049823819474149</v>
      </c>
      <c r="I985" s="34" t="n">
        <v>0.0914434912399988</v>
      </c>
      <c r="J985" s="35" t="n">
        <v>1.85</v>
      </c>
      <c r="K985" s="6" t="n">
        <v>1</v>
      </c>
      <c r="L985" s="35" t="n">
        <v>0.85</v>
      </c>
      <c r="M985" s="6" t="str">
        <f aca="false">IF(I985&lt;=0,"Below 0%",IF(I985&lt;=0.05,"0-5%",IF(I985&lt;=0.1,"5-10%",IF(I985&lt;=0.2,"10-20%",IF(I985&lt;=0.4,"20-40%","Above 40%")))))</f>
        <v>5-10%</v>
      </c>
      <c r="N985" s="6" t="str">
        <f aca="false">IF(AND(H985&gt;=Summary!$B$25,I985&gt;=Summary!$B$26,I985&lt;=Summary!$B$27,J985&gt;=Summary!$B$28,J985&lt;=Summary!$B$29,F985*J985&gt;1),"Yes","No")</f>
        <v>No</v>
      </c>
    </row>
    <row r="986" customFormat="false" ht="15" hidden="false" customHeight="false" outlineLevel="0" collapsed="false">
      <c r="A986" s="6" t="s">
        <v>148</v>
      </c>
      <c r="B986" s="45" t="n">
        <v>41741</v>
      </c>
      <c r="C986" s="6" t="s">
        <v>178</v>
      </c>
      <c r="D986" s="6" t="s">
        <v>181</v>
      </c>
      <c r="E986" s="6" t="s">
        <v>187</v>
      </c>
      <c r="F986" s="34" t="n">
        <v>0.278361260890961</v>
      </c>
      <c r="G986" s="34" t="n">
        <v>0.307036247334755</v>
      </c>
      <c r="H986" s="34" t="n">
        <v>-0.0286749864437941</v>
      </c>
      <c r="I986" s="34" t="n">
        <v>-0.0933928377926351</v>
      </c>
      <c r="J986" s="35" t="n">
        <v>3.25</v>
      </c>
      <c r="K986" s="6" t="n">
        <v>0</v>
      </c>
      <c r="L986" s="35" t="n">
        <v>-1</v>
      </c>
      <c r="M986" s="6" t="str">
        <f aca="false">IF(I986&lt;=0,"Below 0%",IF(I986&lt;=0.05,"0-5%",IF(I986&lt;=0.1,"5-10%",IF(I986&lt;=0.2,"10-20%",IF(I986&lt;=0.4,"20-40%","Above 40%")))))</f>
        <v>Below 0%</v>
      </c>
      <c r="N986" s="6" t="str">
        <f aca="false">IF(AND(H986&gt;=Summary!$B$25,I986&gt;=Summary!$B$26,I986&lt;=Summary!$B$27,J986&gt;=Summary!$B$28,J986&lt;=Summary!$B$29,F986*J986&gt;1),"Yes","No")</f>
        <v>No</v>
      </c>
    </row>
    <row r="987" customFormat="false" ht="15" hidden="false" customHeight="false" outlineLevel="0" collapsed="false">
      <c r="A987" s="6" t="s">
        <v>148</v>
      </c>
      <c r="B987" s="45" t="n">
        <v>41741</v>
      </c>
      <c r="C987" s="6" t="s">
        <v>178</v>
      </c>
      <c r="D987" s="6" t="s">
        <v>181</v>
      </c>
      <c r="E987" s="6" t="s">
        <v>174</v>
      </c>
      <c r="F987" s="34" t="n">
        <v>0.336382776498795</v>
      </c>
      <c r="G987" s="34" t="n">
        <v>0.277185501066098</v>
      </c>
      <c r="H987" s="34" t="n">
        <v>0.0591972754326965</v>
      </c>
      <c r="I987" s="34" t="n">
        <v>0.213565555214882</v>
      </c>
      <c r="J987" s="35" t="n">
        <v>3.6</v>
      </c>
      <c r="K987" s="6" t="n">
        <v>1</v>
      </c>
      <c r="L987" s="35" t="n">
        <v>2.6</v>
      </c>
      <c r="M987" s="6" t="str">
        <f aca="false">IF(I987&lt;=0,"Below 0%",IF(I987&lt;=0.05,"0-5%",IF(I987&lt;=0.1,"5-10%",IF(I987&lt;=0.2,"10-20%",IF(I987&lt;=0.4,"20-40%","Above 40%")))))</f>
        <v>20-40%</v>
      </c>
      <c r="N987" s="6" t="str">
        <f aca="false">IF(AND(H987&gt;=Summary!$B$25,I987&gt;=Summary!$B$26,I987&lt;=Summary!$B$27,J987&gt;=Summary!$B$28,J987&lt;=Summary!$B$29,F987*J987&gt;1),"Yes","No")</f>
        <v>Yes</v>
      </c>
    </row>
    <row r="988" customFormat="false" ht="15" hidden="false" customHeight="false" outlineLevel="0" collapsed="false">
      <c r="A988" s="6" t="s">
        <v>148</v>
      </c>
      <c r="B988" s="45" t="n">
        <v>41741</v>
      </c>
      <c r="C988" s="6" t="s">
        <v>178</v>
      </c>
      <c r="D988" s="6" t="s">
        <v>181</v>
      </c>
      <c r="E988" s="6" t="s">
        <v>177</v>
      </c>
      <c r="F988" s="34" t="n">
        <v>0.385255962610245</v>
      </c>
      <c r="G988" s="34" t="n">
        <v>0.415778251599147</v>
      </c>
      <c r="H988" s="34" t="n">
        <v>-0.0305222889889024</v>
      </c>
      <c r="I988" s="34" t="n">
        <v>-0.0734100181322832</v>
      </c>
      <c r="J988" s="35" t="n">
        <v>2.4</v>
      </c>
      <c r="K988" s="6" t="n">
        <v>0</v>
      </c>
      <c r="L988" s="35" t="n">
        <v>-1</v>
      </c>
      <c r="M988" s="6" t="str">
        <f aca="false">IF(I988&lt;=0,"Below 0%",IF(I988&lt;=0.05,"0-5%",IF(I988&lt;=0.1,"5-10%",IF(I988&lt;=0.2,"10-20%",IF(I988&lt;=0.4,"20-40%","Above 40%")))))</f>
        <v>Below 0%</v>
      </c>
      <c r="N988" s="6" t="str">
        <f aca="false">IF(AND(H988&gt;=Summary!$B$25,I988&gt;=Summary!$B$26,I988&lt;=Summary!$B$27,J988&gt;=Summary!$B$28,J988&lt;=Summary!$B$29,F988*J988&gt;1),"Yes","No")</f>
        <v>No</v>
      </c>
    </row>
    <row r="989" customFormat="false" ht="15" hidden="false" customHeight="false" outlineLevel="0" collapsed="false">
      <c r="A989" s="6" t="s">
        <v>148</v>
      </c>
      <c r="B989" s="45" t="n">
        <v>41742</v>
      </c>
      <c r="C989" s="6" t="s">
        <v>183</v>
      </c>
      <c r="D989" s="6" t="s">
        <v>194</v>
      </c>
      <c r="E989" s="6" t="s">
        <v>187</v>
      </c>
      <c r="F989" s="34" t="n">
        <v>0.415229439735413</v>
      </c>
      <c r="G989" s="34" t="n">
        <v>0.404347826086957</v>
      </c>
      <c r="H989" s="34" t="n">
        <v>0.0108816136484561</v>
      </c>
      <c r="I989" s="34" t="n">
        <v>0.0269115176252139</v>
      </c>
      <c r="J989" s="35" t="n">
        <v>2.5</v>
      </c>
      <c r="K989" s="6" t="n">
        <v>1</v>
      </c>
      <c r="L989" s="35" t="n">
        <v>1.5</v>
      </c>
      <c r="M989" s="6" t="str">
        <f aca="false">IF(I989&lt;=0,"Below 0%",IF(I989&lt;=0.05,"0-5%",IF(I989&lt;=0.1,"5-10%",IF(I989&lt;=0.2,"10-20%",IF(I989&lt;=0.4,"20-40%","Above 40%")))))</f>
        <v>0-5%</v>
      </c>
      <c r="N989" s="6" t="str">
        <f aca="false">IF(AND(H989&gt;=Summary!$B$25,I989&gt;=Summary!$B$26,I989&lt;=Summary!$B$27,J989&gt;=Summary!$B$28,J989&lt;=Summary!$B$29,F989*J989&gt;1),"Yes","No")</f>
        <v>No</v>
      </c>
    </row>
    <row r="990" customFormat="false" ht="15" hidden="false" customHeight="false" outlineLevel="0" collapsed="false">
      <c r="A990" s="6" t="s">
        <v>148</v>
      </c>
      <c r="B990" s="45" t="n">
        <v>41742</v>
      </c>
      <c r="C990" s="6" t="s">
        <v>183</v>
      </c>
      <c r="D990" s="6" t="s">
        <v>194</v>
      </c>
      <c r="E990" s="6" t="s">
        <v>174</v>
      </c>
      <c r="F990" s="34" t="n">
        <v>0.267136007547379</v>
      </c>
      <c r="G990" s="34" t="n">
        <v>0.269565217391304</v>
      </c>
      <c r="H990" s="34" t="n">
        <v>-0.00242920984392581</v>
      </c>
      <c r="I990" s="34" t="n">
        <v>-0.00901158490488607</v>
      </c>
      <c r="J990" s="35" t="n">
        <v>3.75</v>
      </c>
      <c r="K990" s="6" t="n">
        <v>0</v>
      </c>
      <c r="L990" s="35" t="n">
        <v>-1</v>
      </c>
      <c r="M990" s="6" t="str">
        <f aca="false">IF(I990&lt;=0,"Below 0%",IF(I990&lt;=0.05,"0-5%",IF(I990&lt;=0.1,"5-10%",IF(I990&lt;=0.2,"10-20%",IF(I990&lt;=0.4,"20-40%","Above 40%")))))</f>
        <v>Below 0%</v>
      </c>
      <c r="N990" s="6" t="str">
        <f aca="false">IF(AND(H990&gt;=Summary!$B$25,I990&gt;=Summary!$B$26,I990&lt;=Summary!$B$27,J990&gt;=Summary!$B$28,J990&lt;=Summary!$B$29,F990*J990&gt;1),"Yes","No")</f>
        <v>No</v>
      </c>
    </row>
    <row r="991" customFormat="false" ht="15" hidden="false" customHeight="false" outlineLevel="0" collapsed="false">
      <c r="A991" s="6" t="s">
        <v>148</v>
      </c>
      <c r="B991" s="45" t="n">
        <v>41742</v>
      </c>
      <c r="C991" s="6" t="s">
        <v>183</v>
      </c>
      <c r="D991" s="6" t="s">
        <v>194</v>
      </c>
      <c r="E991" s="6" t="s">
        <v>177</v>
      </c>
      <c r="F991" s="34" t="n">
        <v>0.317634582519531</v>
      </c>
      <c r="G991" s="34" t="n">
        <v>0.326086956521739</v>
      </c>
      <c r="H991" s="34" t="n">
        <v>-0.00845237400220789</v>
      </c>
      <c r="I991" s="34" t="n">
        <v>-0.0259206136067709</v>
      </c>
      <c r="J991" s="35" t="n">
        <v>3.1</v>
      </c>
      <c r="K991" s="6" t="n">
        <v>0</v>
      </c>
      <c r="L991" s="35" t="n">
        <v>-1</v>
      </c>
      <c r="M991" s="6" t="str">
        <f aca="false">IF(I991&lt;=0,"Below 0%",IF(I991&lt;=0.05,"0-5%",IF(I991&lt;=0.1,"5-10%",IF(I991&lt;=0.2,"10-20%",IF(I991&lt;=0.4,"20-40%","Above 40%")))))</f>
        <v>Below 0%</v>
      </c>
      <c r="N991" s="6" t="str">
        <f aca="false">IF(AND(H991&gt;=Summary!$B$25,I991&gt;=Summary!$B$26,I991&lt;=Summary!$B$27,J991&gt;=Summary!$B$28,J991&lt;=Summary!$B$29,F991*J991&gt;1),"Yes","No")</f>
        <v>No</v>
      </c>
    </row>
    <row r="992" customFormat="false" ht="15" hidden="false" customHeight="false" outlineLevel="0" collapsed="false">
      <c r="A992" s="6" t="s">
        <v>148</v>
      </c>
      <c r="B992" s="45" t="n">
        <v>41742</v>
      </c>
      <c r="C992" s="6" t="s">
        <v>175</v>
      </c>
      <c r="D992" s="6" t="s">
        <v>190</v>
      </c>
      <c r="E992" s="6" t="s">
        <v>187</v>
      </c>
      <c r="F992" s="34" t="n">
        <v>0.179276779294014</v>
      </c>
      <c r="G992" s="34" t="n">
        <v>0.193078824498764</v>
      </c>
      <c r="H992" s="34" t="n">
        <v>-0.0138020452047501</v>
      </c>
      <c r="I992" s="34" t="n">
        <v>-0.0714839923051139</v>
      </c>
      <c r="J992" s="35" t="n">
        <v>5.2</v>
      </c>
      <c r="K992" s="6" t="n">
        <v>0</v>
      </c>
      <c r="L992" s="35" t="n">
        <v>-1</v>
      </c>
      <c r="M992" s="6" t="str">
        <f aca="false">IF(I992&lt;=0,"Below 0%",IF(I992&lt;=0.05,"0-5%",IF(I992&lt;=0.1,"5-10%",IF(I992&lt;=0.2,"10-20%",IF(I992&lt;=0.4,"20-40%","Above 40%")))))</f>
        <v>Below 0%</v>
      </c>
      <c r="N992" s="6" t="str">
        <f aca="false">IF(AND(H992&gt;=Summary!$B$25,I992&gt;=Summary!$B$26,I992&lt;=Summary!$B$27,J992&gt;=Summary!$B$28,J992&lt;=Summary!$B$29,F992*J992&gt;1),"Yes","No")</f>
        <v>No</v>
      </c>
    </row>
    <row r="993" customFormat="false" ht="15" hidden="false" customHeight="false" outlineLevel="0" collapsed="false">
      <c r="A993" s="6" t="s">
        <v>148</v>
      </c>
      <c r="B993" s="45" t="n">
        <v>41742</v>
      </c>
      <c r="C993" s="6" t="s">
        <v>175</v>
      </c>
      <c r="D993" s="6" t="s">
        <v>190</v>
      </c>
      <c r="E993" s="6" t="s">
        <v>174</v>
      </c>
      <c r="F993" s="34" t="n">
        <v>0.247967019677162</v>
      </c>
      <c r="G993" s="34" t="n">
        <v>0.264213128261467</v>
      </c>
      <c r="H993" s="34" t="n">
        <v>-0.0162461085843045</v>
      </c>
      <c r="I993" s="34" t="n">
        <v>-0.061488650057643</v>
      </c>
      <c r="J993" s="35" t="n">
        <v>3.8</v>
      </c>
      <c r="K993" s="6" t="n">
        <v>0</v>
      </c>
      <c r="L993" s="35" t="n">
        <v>-1</v>
      </c>
      <c r="M993" s="6" t="str">
        <f aca="false">IF(I993&lt;=0,"Below 0%",IF(I993&lt;=0.05,"0-5%",IF(I993&lt;=0.1,"5-10%",IF(I993&lt;=0.2,"10-20%",IF(I993&lt;=0.4,"20-40%","Above 40%")))))</f>
        <v>Below 0%</v>
      </c>
      <c r="N993" s="6" t="str">
        <f aca="false">IF(AND(H993&gt;=Summary!$B$25,I993&gt;=Summary!$B$26,I993&lt;=Summary!$B$27,J993&gt;=Summary!$B$28,J993&lt;=Summary!$B$29,F993*J993&gt;1),"Yes","No")</f>
        <v>No</v>
      </c>
    </row>
    <row r="994" customFormat="false" ht="15" hidden="false" customHeight="false" outlineLevel="0" collapsed="false">
      <c r="A994" s="6" t="s">
        <v>148</v>
      </c>
      <c r="B994" s="45" t="n">
        <v>41742</v>
      </c>
      <c r="C994" s="6" t="s">
        <v>175</v>
      </c>
      <c r="D994" s="6" t="s">
        <v>190</v>
      </c>
      <c r="E994" s="6" t="s">
        <v>177</v>
      </c>
      <c r="F994" s="34" t="n">
        <v>0.572756230831146</v>
      </c>
      <c r="G994" s="34" t="n">
        <v>0.542708047239769</v>
      </c>
      <c r="H994" s="34" t="n">
        <v>0.030048183591377</v>
      </c>
      <c r="I994" s="34" t="n">
        <v>0.0553671237126536</v>
      </c>
      <c r="J994" s="35" t="n">
        <v>1.85</v>
      </c>
      <c r="K994" s="6" t="n">
        <v>1</v>
      </c>
      <c r="L994" s="35" t="n">
        <v>0.85</v>
      </c>
      <c r="M994" s="6" t="str">
        <f aca="false">IF(I994&lt;=0,"Below 0%",IF(I994&lt;=0.05,"0-5%",IF(I994&lt;=0.1,"5-10%",IF(I994&lt;=0.2,"10-20%",IF(I994&lt;=0.4,"20-40%","Above 40%")))))</f>
        <v>5-10%</v>
      </c>
      <c r="N994" s="6" t="str">
        <f aca="false">IF(AND(H994&gt;=Summary!$B$25,I994&gt;=Summary!$B$26,I994&lt;=Summary!$B$27,J994&gt;=Summary!$B$28,J994&lt;=Summary!$B$29,F994*J994&gt;1),"Yes","No")</f>
        <v>No</v>
      </c>
    </row>
    <row r="995" customFormat="false" ht="15" hidden="false" customHeight="false" outlineLevel="0" collapsed="false">
      <c r="A995" s="6" t="s">
        <v>148</v>
      </c>
      <c r="B995" s="45" t="n">
        <v>41744</v>
      </c>
      <c r="C995" s="6" t="s">
        <v>185</v>
      </c>
      <c r="D995" s="6" t="s">
        <v>189</v>
      </c>
      <c r="E995" s="6" t="s">
        <v>187</v>
      </c>
      <c r="F995" s="34" t="n">
        <v>0.836004853248596</v>
      </c>
      <c r="G995" s="34" t="n">
        <v>0.682717824969761</v>
      </c>
      <c r="H995" s="34" t="n">
        <v>0.153287028278835</v>
      </c>
      <c r="I995" s="34" t="n">
        <v>0.224524719690195</v>
      </c>
      <c r="J995" s="35" t="n">
        <v>1.5</v>
      </c>
      <c r="K995" s="6" t="n">
        <v>1</v>
      </c>
      <c r="L995" s="35" t="n">
        <v>0.5</v>
      </c>
      <c r="M995" s="6" t="str">
        <f aca="false">IF(I995&lt;=0,"Below 0%",IF(I995&lt;=0.05,"0-5%",IF(I995&lt;=0.1,"5-10%",IF(I995&lt;=0.2,"10-20%",IF(I995&lt;=0.4,"20-40%","Above 40%")))))</f>
        <v>20-40%</v>
      </c>
      <c r="N995" s="6" t="str">
        <f aca="false">IF(AND(H995&gt;=Summary!$B$25,I995&gt;=Summary!$B$26,I995&lt;=Summary!$B$27,J995&gt;=Summary!$B$28,J995&lt;=Summary!$B$29,F995*J995&gt;1),"Yes","No")</f>
        <v>No</v>
      </c>
    </row>
    <row r="996" customFormat="false" ht="15" hidden="false" customHeight="false" outlineLevel="0" collapsed="false">
      <c r="A996" s="6" t="s">
        <v>148</v>
      </c>
      <c r="B996" s="45" t="n">
        <v>41744</v>
      </c>
      <c r="C996" s="6" t="s">
        <v>185</v>
      </c>
      <c r="D996" s="6" t="s">
        <v>189</v>
      </c>
      <c r="E996" s="6" t="s">
        <v>174</v>
      </c>
      <c r="F996" s="34" t="n">
        <v>0.131260514259338</v>
      </c>
      <c r="G996" s="34" t="n">
        <v>0.203999350090566</v>
      </c>
      <c r="H996" s="34" t="n">
        <v>-0.0727388358312277</v>
      </c>
      <c r="I996" s="34" t="n">
        <v>-0.35656405669398</v>
      </c>
      <c r="J996" s="35" t="n">
        <v>5.02</v>
      </c>
      <c r="K996" s="6" t="n">
        <v>0</v>
      </c>
      <c r="L996" s="35" t="n">
        <v>-1</v>
      </c>
      <c r="M996" s="6" t="str">
        <f aca="false">IF(I996&lt;=0,"Below 0%",IF(I996&lt;=0.05,"0-5%",IF(I996&lt;=0.1,"5-10%",IF(I996&lt;=0.2,"10-20%",IF(I996&lt;=0.4,"20-40%","Above 40%")))))</f>
        <v>Below 0%</v>
      </c>
      <c r="N996" s="6" t="str">
        <f aca="false">IF(AND(H996&gt;=Summary!$B$25,I996&gt;=Summary!$B$26,I996&lt;=Summary!$B$27,J996&gt;=Summary!$B$28,J996&lt;=Summary!$B$29,F996*J996&gt;1),"Yes","No")</f>
        <v>No</v>
      </c>
    </row>
    <row r="997" customFormat="false" ht="15" hidden="false" customHeight="false" outlineLevel="0" collapsed="false">
      <c r="A997" s="6" t="s">
        <v>148</v>
      </c>
      <c r="B997" s="45" t="n">
        <v>41744</v>
      </c>
      <c r="C997" s="6" t="s">
        <v>185</v>
      </c>
      <c r="D997" s="6" t="s">
        <v>189</v>
      </c>
      <c r="E997" s="6" t="s">
        <v>177</v>
      </c>
      <c r="F997" s="34" t="n">
        <v>0.0327346734702587</v>
      </c>
      <c r="G997" s="34" t="n">
        <v>0.113282824939673</v>
      </c>
      <c r="H997" s="34" t="n">
        <v>-0.0805481514694141</v>
      </c>
      <c r="I997" s="34" t="n">
        <v>-0.711035865430694</v>
      </c>
      <c r="J997" s="35" t="n">
        <v>9.04</v>
      </c>
      <c r="K997" s="6" t="n">
        <v>0</v>
      </c>
      <c r="L997" s="35" t="n">
        <v>-1</v>
      </c>
      <c r="M997" s="6" t="str">
        <f aca="false">IF(I997&lt;=0,"Below 0%",IF(I997&lt;=0.05,"0-5%",IF(I997&lt;=0.1,"5-10%",IF(I997&lt;=0.2,"10-20%",IF(I997&lt;=0.4,"20-40%","Above 40%")))))</f>
        <v>Below 0%</v>
      </c>
      <c r="N997" s="6" t="str">
        <f aca="false">IF(AND(H997&gt;=Summary!$B$25,I997&gt;=Summary!$B$26,I997&lt;=Summary!$B$27,J997&gt;=Summary!$B$28,J997&lt;=Summary!$B$29,F997*J997&gt;1),"Yes","No")</f>
        <v>No</v>
      </c>
    </row>
    <row r="998" customFormat="false" ht="15" hidden="false" customHeight="false" outlineLevel="0" collapsed="false">
      <c r="A998" s="6" t="s">
        <v>148</v>
      </c>
      <c r="B998" s="45" t="n">
        <v>41745</v>
      </c>
      <c r="C998" s="6" t="s">
        <v>173</v>
      </c>
      <c r="D998" s="6" t="s">
        <v>180</v>
      </c>
      <c r="E998" s="6" t="s">
        <v>187</v>
      </c>
      <c r="F998" s="34" t="n">
        <v>0.638625741004944</v>
      </c>
      <c r="G998" s="34" t="n">
        <v>0.695747112131875</v>
      </c>
      <c r="H998" s="34" t="n">
        <v>-0.0571213711269307</v>
      </c>
      <c r="I998" s="34" t="n">
        <v>-0.0821007664004557</v>
      </c>
      <c r="J998" s="35" t="n">
        <v>1.44</v>
      </c>
      <c r="K998" s="6" t="n">
        <v>0</v>
      </c>
      <c r="L998" s="35" t="n">
        <v>-1</v>
      </c>
      <c r="M998" s="6" t="str">
        <f aca="false">IF(I998&lt;=0,"Below 0%",IF(I998&lt;=0.05,"0-5%",IF(I998&lt;=0.1,"5-10%",IF(I998&lt;=0.2,"10-20%",IF(I998&lt;=0.4,"20-40%","Above 40%")))))</f>
        <v>Below 0%</v>
      </c>
      <c r="N998" s="6" t="str">
        <f aca="false">IF(AND(H998&gt;=Summary!$B$25,I998&gt;=Summary!$B$26,I998&lt;=Summary!$B$27,J998&gt;=Summary!$B$28,J998&lt;=Summary!$B$29,F998*J998&gt;1),"Yes","No")</f>
        <v>No</v>
      </c>
    </row>
    <row r="999" customFormat="false" ht="15" hidden="false" customHeight="false" outlineLevel="0" collapsed="false">
      <c r="A999" s="6" t="s">
        <v>148</v>
      </c>
      <c r="B999" s="45" t="n">
        <v>41745</v>
      </c>
      <c r="C999" s="6" t="s">
        <v>173</v>
      </c>
      <c r="D999" s="6" t="s">
        <v>180</v>
      </c>
      <c r="E999" s="6" t="s">
        <v>174</v>
      </c>
      <c r="F999" s="34" t="n">
        <v>0.247728407382965</v>
      </c>
      <c r="G999" s="34" t="n">
        <v>0.204464457442837</v>
      </c>
      <c r="H999" s="34" t="n">
        <v>0.0432639499401285</v>
      </c>
      <c r="I999" s="34" t="n">
        <v>0.211596433342084</v>
      </c>
      <c r="J999" s="35" t="n">
        <v>4.9</v>
      </c>
      <c r="K999" s="6" t="n">
        <v>0</v>
      </c>
      <c r="L999" s="35" t="n">
        <v>-1</v>
      </c>
      <c r="M999" s="6" t="str">
        <f aca="false">IF(I999&lt;=0,"Below 0%",IF(I999&lt;=0.05,"0-5%",IF(I999&lt;=0.1,"5-10%",IF(I999&lt;=0.2,"10-20%",IF(I999&lt;=0.4,"20-40%","Above 40%")))))</f>
        <v>20-40%</v>
      </c>
      <c r="N999" s="6" t="str">
        <f aca="false">IF(AND(H999&gt;=Summary!$B$25,I999&gt;=Summary!$B$26,I999&lt;=Summary!$B$27,J999&gt;=Summary!$B$28,J999&lt;=Summary!$B$29,F999*J999&gt;1),"Yes","No")</f>
        <v>Yes</v>
      </c>
    </row>
    <row r="1000" customFormat="false" ht="15" hidden="false" customHeight="false" outlineLevel="0" collapsed="false">
      <c r="A1000" s="6" t="s">
        <v>148</v>
      </c>
      <c r="B1000" s="45" t="n">
        <v>41745</v>
      </c>
      <c r="C1000" s="6" t="s">
        <v>173</v>
      </c>
      <c r="D1000" s="6" t="s">
        <v>180</v>
      </c>
      <c r="E1000" s="6" t="s">
        <v>177</v>
      </c>
      <c r="F1000" s="34" t="n">
        <v>0.113645866513252</v>
      </c>
      <c r="G1000" s="34" t="n">
        <v>0.0997884304252888</v>
      </c>
      <c r="H1000" s="34" t="n">
        <v>0.0138574360879635</v>
      </c>
      <c r="I1000" s="34" t="n">
        <v>0.138868163662905</v>
      </c>
      <c r="J1000" s="35" t="n">
        <v>10.04</v>
      </c>
      <c r="K1000" s="6" t="n">
        <v>1</v>
      </c>
      <c r="L1000" s="35" t="n">
        <v>9.04</v>
      </c>
      <c r="M1000" s="6" t="str">
        <f aca="false">IF(I1000&lt;=0,"Below 0%",IF(I1000&lt;=0.05,"0-5%",IF(I1000&lt;=0.1,"5-10%",IF(I1000&lt;=0.2,"10-20%",IF(I1000&lt;=0.4,"20-40%","Above 40%")))))</f>
        <v>10-20%</v>
      </c>
      <c r="N1000" s="6" t="str">
        <f aca="false">IF(AND(H1000&gt;=Summary!$B$25,I1000&gt;=Summary!$B$26,I1000&lt;=Summary!$B$27,J1000&gt;=Summary!$B$28,J1000&lt;=Summary!$B$29,F1000*J1000&gt;1),"Yes","No")</f>
        <v>No</v>
      </c>
    </row>
    <row r="1001" customFormat="false" ht="15" hidden="false" customHeight="false" outlineLevel="0" collapsed="false">
      <c r="A1001" s="6" t="s">
        <v>148</v>
      </c>
      <c r="B1001" s="45" t="n">
        <v>41745</v>
      </c>
      <c r="C1001" s="6" t="s">
        <v>194</v>
      </c>
      <c r="D1001" s="6" t="s">
        <v>191</v>
      </c>
      <c r="E1001" s="6" t="s">
        <v>187</v>
      </c>
      <c r="F1001" s="34" t="n">
        <v>0.766494035720825</v>
      </c>
      <c r="G1001" s="34" t="n">
        <v>0.852509454522146</v>
      </c>
      <c r="H1001" s="34" t="n">
        <v>-0.0860154188013208</v>
      </c>
      <c r="I1001" s="34" t="n">
        <v>-0.100896732986421</v>
      </c>
      <c r="J1001" s="35" t="n">
        <v>1.17</v>
      </c>
      <c r="K1001" s="6" t="n">
        <v>0</v>
      </c>
      <c r="L1001" s="35" t="n">
        <v>-1</v>
      </c>
      <c r="M1001" s="6" t="str">
        <f aca="false">IF(I1001&lt;=0,"Below 0%",IF(I1001&lt;=0.05,"0-5%",IF(I1001&lt;=0.1,"5-10%",IF(I1001&lt;=0.2,"10-20%",IF(I1001&lt;=0.4,"20-40%","Above 40%")))))</f>
        <v>Below 0%</v>
      </c>
      <c r="N1001" s="6" t="str">
        <f aca="false">IF(AND(H1001&gt;=Summary!$B$25,I1001&gt;=Summary!$B$26,I1001&lt;=Summary!$B$27,J1001&gt;=Summary!$B$28,J1001&lt;=Summary!$B$29,F1001*J1001&gt;1),"Yes","No")</f>
        <v>No</v>
      </c>
    </row>
    <row r="1002" customFormat="false" ht="15" hidden="false" customHeight="false" outlineLevel="0" collapsed="false">
      <c r="A1002" s="6" t="s">
        <v>148</v>
      </c>
      <c r="B1002" s="45" t="n">
        <v>41745</v>
      </c>
      <c r="C1002" s="6" t="s">
        <v>194</v>
      </c>
      <c r="D1002" s="6" t="s">
        <v>191</v>
      </c>
      <c r="E1002" s="6" t="s">
        <v>174</v>
      </c>
      <c r="F1002" s="34" t="n">
        <v>0.206182181835175</v>
      </c>
      <c r="G1002" s="34" t="n">
        <v>0.0949939106467534</v>
      </c>
      <c r="H1002" s="34" t="n">
        <v>0.111188271188421</v>
      </c>
      <c r="I1002" s="34" t="n">
        <v>1.17047788043897</v>
      </c>
      <c r="J1002" s="35" t="n">
        <v>10.5</v>
      </c>
      <c r="K1002" s="6" t="n">
        <v>1</v>
      </c>
      <c r="L1002" s="35" t="n">
        <v>9.5</v>
      </c>
      <c r="M1002" s="6" t="str">
        <f aca="false">IF(I1002&lt;=0,"Below 0%",IF(I1002&lt;=0.05,"0-5%",IF(I1002&lt;=0.1,"5-10%",IF(I1002&lt;=0.2,"10-20%",IF(I1002&lt;=0.4,"20-40%","Above 40%")))))</f>
        <v>Above 40%</v>
      </c>
      <c r="N1002" s="6" t="str">
        <f aca="false">IF(AND(H1002&gt;=Summary!$B$25,I1002&gt;=Summary!$B$26,I1002&lt;=Summary!$B$27,J1002&gt;=Summary!$B$28,J1002&lt;=Summary!$B$29,F1002*J1002&gt;1),"Yes","No")</f>
        <v>No</v>
      </c>
    </row>
    <row r="1003" customFormat="false" ht="15" hidden="false" customHeight="false" outlineLevel="0" collapsed="false">
      <c r="A1003" s="6" t="s">
        <v>148</v>
      </c>
      <c r="B1003" s="45" t="n">
        <v>41745</v>
      </c>
      <c r="C1003" s="6" t="s">
        <v>194</v>
      </c>
      <c r="D1003" s="6" t="s">
        <v>191</v>
      </c>
      <c r="E1003" s="6" t="s">
        <v>177</v>
      </c>
      <c r="F1003" s="34" t="n">
        <v>0.0273237470537424</v>
      </c>
      <c r="G1003" s="34" t="n">
        <v>0.0524966348311006</v>
      </c>
      <c r="H1003" s="34" t="n">
        <v>-0.0251728877773582</v>
      </c>
      <c r="I1003" s="34" t="n">
        <v>-0.479514312838296</v>
      </c>
      <c r="J1003" s="35" t="n">
        <v>19</v>
      </c>
      <c r="K1003" s="6" t="n">
        <v>0</v>
      </c>
      <c r="L1003" s="35" t="n">
        <v>-1</v>
      </c>
      <c r="M1003" s="6" t="str">
        <f aca="false">IF(I1003&lt;=0,"Below 0%",IF(I1003&lt;=0.05,"0-5%",IF(I1003&lt;=0.1,"5-10%",IF(I1003&lt;=0.2,"10-20%",IF(I1003&lt;=0.4,"20-40%","Above 40%")))))</f>
        <v>Below 0%</v>
      </c>
      <c r="N1003" s="6" t="str">
        <f aca="false">IF(AND(H1003&gt;=Summary!$B$25,I1003&gt;=Summary!$B$26,I1003&lt;=Summary!$B$27,J1003&gt;=Summary!$B$28,J1003&lt;=Summary!$B$29,F1003*J1003&gt;1),"Yes","No")</f>
        <v>No</v>
      </c>
    </row>
    <row r="1004" customFormat="false" ht="15" hidden="false" customHeight="false" outlineLevel="0" collapsed="false">
      <c r="A1004" s="6" t="s">
        <v>148</v>
      </c>
      <c r="B1004" s="45" t="n">
        <v>41748</v>
      </c>
      <c r="C1004" s="6" t="s">
        <v>182</v>
      </c>
      <c r="D1004" s="6" t="s">
        <v>179</v>
      </c>
      <c r="E1004" s="6" t="s">
        <v>187</v>
      </c>
      <c r="F1004" s="34" t="n">
        <v>0.341855853796005</v>
      </c>
      <c r="G1004" s="34" t="n">
        <v>0.274584224691188</v>
      </c>
      <c r="H1004" s="34" t="n">
        <v>0.0672716291048177</v>
      </c>
      <c r="I1004" s="34" t="n">
        <v>0.244994515546095</v>
      </c>
      <c r="J1004" s="35" t="n">
        <v>3.65</v>
      </c>
      <c r="K1004" s="6" t="n">
        <v>0</v>
      </c>
      <c r="L1004" s="35" t="n">
        <v>-1</v>
      </c>
      <c r="M1004" s="6" t="str">
        <f aca="false">IF(I1004&lt;=0,"Below 0%",IF(I1004&lt;=0.05,"0-5%",IF(I1004&lt;=0.1,"5-10%",IF(I1004&lt;=0.2,"10-20%",IF(I1004&lt;=0.4,"20-40%","Above 40%")))))</f>
        <v>20-40%</v>
      </c>
      <c r="N1004" s="6" t="str">
        <f aca="false">IF(AND(H1004&gt;=Summary!$B$25,I1004&gt;=Summary!$B$26,I1004&lt;=Summary!$B$27,J1004&gt;=Summary!$B$28,J1004&lt;=Summary!$B$29,F1004*J1004&gt;1),"Yes","No")</f>
        <v>Yes</v>
      </c>
    </row>
    <row r="1005" customFormat="false" ht="15" hidden="false" customHeight="false" outlineLevel="0" collapsed="false">
      <c r="A1005" s="6" t="s">
        <v>148</v>
      </c>
      <c r="B1005" s="45" t="n">
        <v>41748</v>
      </c>
      <c r="C1005" s="6" t="s">
        <v>182</v>
      </c>
      <c r="D1005" s="6" t="s">
        <v>179</v>
      </c>
      <c r="E1005" s="6" t="s">
        <v>174</v>
      </c>
      <c r="F1005" s="34" t="n">
        <v>0.305677086114883</v>
      </c>
      <c r="G1005" s="34" t="n">
        <v>0.289662549168449</v>
      </c>
      <c r="H1005" s="34" t="n">
        <v>0.0160145369464341</v>
      </c>
      <c r="I1005" s="34" t="n">
        <v>0.0552868743039372</v>
      </c>
      <c r="J1005" s="35" t="n">
        <v>3.46</v>
      </c>
      <c r="K1005" s="6" t="n">
        <v>1</v>
      </c>
      <c r="L1005" s="35" t="n">
        <v>2.46</v>
      </c>
      <c r="M1005" s="6" t="str">
        <f aca="false">IF(I1005&lt;=0,"Below 0%",IF(I1005&lt;=0.05,"0-5%",IF(I1005&lt;=0.1,"5-10%",IF(I1005&lt;=0.2,"10-20%",IF(I1005&lt;=0.4,"20-40%","Above 40%")))))</f>
        <v>5-10%</v>
      </c>
      <c r="N1005" s="6" t="str">
        <f aca="false">IF(AND(H1005&gt;=Summary!$B$25,I1005&gt;=Summary!$B$26,I1005&lt;=Summary!$B$27,J1005&gt;=Summary!$B$28,J1005&lt;=Summary!$B$29,F1005*J1005&gt;1),"Yes","No")</f>
        <v>No</v>
      </c>
    </row>
    <row r="1006" customFormat="false" ht="15" hidden="false" customHeight="false" outlineLevel="0" collapsed="false">
      <c r="A1006" s="6" t="s">
        <v>148</v>
      </c>
      <c r="B1006" s="45" t="n">
        <v>41748</v>
      </c>
      <c r="C1006" s="6" t="s">
        <v>182</v>
      </c>
      <c r="D1006" s="6" t="s">
        <v>179</v>
      </c>
      <c r="E1006" s="6" t="s">
        <v>177</v>
      </c>
      <c r="F1006" s="34" t="n">
        <v>0.352467089891434</v>
      </c>
      <c r="G1006" s="34" t="n">
        <v>0.435753226140363</v>
      </c>
      <c r="H1006" s="34" t="n">
        <v>-0.0832861362489293</v>
      </c>
      <c r="I1006" s="34" t="n">
        <v>-0.191131427727173</v>
      </c>
      <c r="J1006" s="35" t="n">
        <v>2.3</v>
      </c>
      <c r="K1006" s="6" t="n">
        <v>0</v>
      </c>
      <c r="L1006" s="35" t="n">
        <v>-1</v>
      </c>
      <c r="M1006" s="6" t="str">
        <f aca="false">IF(I1006&lt;=0,"Below 0%",IF(I1006&lt;=0.05,"0-5%",IF(I1006&lt;=0.1,"5-10%",IF(I1006&lt;=0.2,"10-20%",IF(I1006&lt;=0.4,"20-40%","Above 40%")))))</f>
        <v>Below 0%</v>
      </c>
      <c r="N1006" s="6" t="str">
        <f aca="false">IF(AND(H1006&gt;=Summary!$B$25,I1006&gt;=Summary!$B$26,I1006&lt;=Summary!$B$27,J1006&gt;=Summary!$B$28,J1006&lt;=Summary!$B$29,F1006*J1006&gt;1),"Yes","No")</f>
        <v>No</v>
      </c>
    </row>
    <row r="1007" customFormat="false" ht="15" hidden="false" customHeight="false" outlineLevel="0" collapsed="false">
      <c r="A1007" s="6" t="s">
        <v>148</v>
      </c>
      <c r="B1007" s="45" t="n">
        <v>41748</v>
      </c>
      <c r="C1007" s="6" t="s">
        <v>193</v>
      </c>
      <c r="D1007" s="6" t="s">
        <v>192</v>
      </c>
      <c r="E1007" s="6" t="s">
        <v>187</v>
      </c>
      <c r="F1007" s="34" t="n">
        <v>0.353651583194733</v>
      </c>
      <c r="G1007" s="34" t="n">
        <v>0.391784382374489</v>
      </c>
      <c r="H1007" s="34" t="n">
        <v>-0.0381327991797562</v>
      </c>
      <c r="I1007" s="34" t="n">
        <v>-0.0973310854012214</v>
      </c>
      <c r="J1007" s="35" t="n">
        <v>2.53</v>
      </c>
      <c r="K1007" s="6" t="n">
        <v>0</v>
      </c>
      <c r="L1007" s="35" t="n">
        <v>-1</v>
      </c>
      <c r="M1007" s="6" t="str">
        <f aca="false">IF(I1007&lt;=0,"Below 0%",IF(I1007&lt;=0.05,"0-5%",IF(I1007&lt;=0.1,"5-10%",IF(I1007&lt;=0.2,"10-20%",IF(I1007&lt;=0.4,"20-40%","Above 40%")))))</f>
        <v>Below 0%</v>
      </c>
      <c r="N1007" s="6" t="str">
        <f aca="false">IF(AND(H1007&gt;=Summary!$B$25,I1007&gt;=Summary!$B$26,I1007&lt;=Summary!$B$27,J1007&gt;=Summary!$B$28,J1007&lt;=Summary!$B$29,F1007*J1007&gt;1),"Yes","No")</f>
        <v>No</v>
      </c>
    </row>
    <row r="1008" customFormat="false" ht="15" hidden="false" customHeight="false" outlineLevel="0" collapsed="false">
      <c r="A1008" s="6" t="s">
        <v>148</v>
      </c>
      <c r="B1008" s="45" t="n">
        <v>41748</v>
      </c>
      <c r="C1008" s="6" t="s">
        <v>193</v>
      </c>
      <c r="D1008" s="6" t="s">
        <v>192</v>
      </c>
      <c r="E1008" s="6" t="s">
        <v>174</v>
      </c>
      <c r="F1008" s="34" t="n">
        <v>0.293468981981278</v>
      </c>
      <c r="G1008" s="34" t="n">
        <v>0.291533672766899</v>
      </c>
      <c r="H1008" s="34" t="n">
        <v>0.00193530921437846</v>
      </c>
      <c r="I1008" s="34" t="n">
        <v>0.0066383728370405</v>
      </c>
      <c r="J1008" s="35" t="n">
        <v>3.4</v>
      </c>
      <c r="K1008" s="6" t="n">
        <v>1</v>
      </c>
      <c r="L1008" s="35" t="n">
        <v>2.4</v>
      </c>
      <c r="M1008" s="6" t="str">
        <f aca="false">IF(I1008&lt;=0,"Below 0%",IF(I1008&lt;=0.05,"0-5%",IF(I1008&lt;=0.1,"5-10%",IF(I1008&lt;=0.2,"10-20%",IF(I1008&lt;=0.4,"20-40%","Above 40%")))))</f>
        <v>0-5%</v>
      </c>
      <c r="N1008" s="6" t="str">
        <f aca="false">IF(AND(H1008&gt;=Summary!$B$25,I1008&gt;=Summary!$B$26,I1008&lt;=Summary!$B$27,J1008&gt;=Summary!$B$28,J1008&lt;=Summary!$B$29,F1008*J1008&gt;1),"Yes","No")</f>
        <v>No</v>
      </c>
    </row>
    <row r="1009" customFormat="false" ht="15" hidden="false" customHeight="false" outlineLevel="0" collapsed="false">
      <c r="A1009" s="6" t="s">
        <v>148</v>
      </c>
      <c r="B1009" s="45" t="n">
        <v>41748</v>
      </c>
      <c r="C1009" s="6" t="s">
        <v>193</v>
      </c>
      <c r="D1009" s="6" t="s">
        <v>192</v>
      </c>
      <c r="E1009" s="6" t="s">
        <v>177</v>
      </c>
      <c r="F1009" s="34" t="n">
        <v>0.352879405021668</v>
      </c>
      <c r="G1009" s="34" t="n">
        <v>0.316681944858612</v>
      </c>
      <c r="H1009" s="34" t="n">
        <v>0.0361974601630552</v>
      </c>
      <c r="I1009" s="34" t="n">
        <v>0.114302254204028</v>
      </c>
      <c r="J1009" s="35" t="n">
        <v>3.13</v>
      </c>
      <c r="K1009" s="6" t="n">
        <v>0</v>
      </c>
      <c r="L1009" s="35" t="n">
        <v>-1</v>
      </c>
      <c r="M1009" s="6" t="str">
        <f aca="false">IF(I1009&lt;=0,"Below 0%",IF(I1009&lt;=0.05,"0-5%",IF(I1009&lt;=0.1,"5-10%",IF(I1009&lt;=0.2,"10-20%",IF(I1009&lt;=0.4,"20-40%","Above 40%")))))</f>
        <v>10-20%</v>
      </c>
      <c r="N1009" s="6" t="str">
        <f aca="false">IF(AND(H1009&gt;=Summary!$B$25,I1009&gt;=Summary!$B$26,I1009&lt;=Summary!$B$27,J1009&gt;=Summary!$B$28,J1009&lt;=Summary!$B$29,F1009*J1009&gt;1),"Yes","No")</f>
        <v>Yes</v>
      </c>
    </row>
    <row r="1010" customFormat="false" ht="15" hidden="false" customHeight="false" outlineLevel="0" collapsed="false">
      <c r="A1010" s="6" t="s">
        <v>148</v>
      </c>
      <c r="B1010" s="45" t="n">
        <v>41748</v>
      </c>
      <c r="C1010" s="6" t="s">
        <v>190</v>
      </c>
      <c r="D1010" s="6" t="s">
        <v>191</v>
      </c>
      <c r="E1010" s="6" t="s">
        <v>187</v>
      </c>
      <c r="F1010" s="34" t="n">
        <v>0.818514466285706</v>
      </c>
      <c r="G1010" s="34" t="n">
        <v>0.818055408493519</v>
      </c>
      <c r="H1010" s="34" t="n">
        <v>0.00045905779218669</v>
      </c>
      <c r="I1010" s="34" t="n">
        <v>0.000561157334112661</v>
      </c>
      <c r="J1010" s="35" t="n">
        <v>1.22</v>
      </c>
      <c r="K1010" s="6" t="n">
        <v>0</v>
      </c>
      <c r="L1010" s="35" t="n">
        <v>-1</v>
      </c>
      <c r="M1010" s="6" t="str">
        <f aca="false">IF(I1010&lt;=0,"Below 0%",IF(I1010&lt;=0.05,"0-5%",IF(I1010&lt;=0.1,"5-10%",IF(I1010&lt;=0.2,"10-20%",IF(I1010&lt;=0.4,"20-40%","Above 40%")))))</f>
        <v>0-5%</v>
      </c>
      <c r="N1010" s="6" t="str">
        <f aca="false">IF(AND(H1010&gt;=Summary!$B$25,I1010&gt;=Summary!$B$26,I1010&lt;=Summary!$B$27,J1010&gt;=Summary!$B$28,J1010&lt;=Summary!$B$29,F1010*J1010&gt;1),"Yes","No")</f>
        <v>No</v>
      </c>
    </row>
    <row r="1011" customFormat="false" ht="15" hidden="false" customHeight="false" outlineLevel="0" collapsed="false">
      <c r="A1011" s="6" t="s">
        <v>148</v>
      </c>
      <c r="B1011" s="45" t="n">
        <v>41748</v>
      </c>
      <c r="C1011" s="6" t="s">
        <v>190</v>
      </c>
      <c r="D1011" s="6" t="s">
        <v>191</v>
      </c>
      <c r="E1011" s="6" t="s">
        <v>174</v>
      </c>
      <c r="F1011" s="34" t="n">
        <v>0.152731359004974</v>
      </c>
      <c r="G1011" s="34" t="n">
        <v>0.129110944160685</v>
      </c>
      <c r="H1011" s="34" t="n">
        <v>0.0236204148442896</v>
      </c>
      <c r="I1011" s="34" t="n">
        <v>0.182946651020481</v>
      </c>
      <c r="J1011" s="35" t="n">
        <v>7.73</v>
      </c>
      <c r="K1011" s="6" t="n">
        <v>0</v>
      </c>
      <c r="L1011" s="35" t="n">
        <v>-1</v>
      </c>
      <c r="M1011" s="6" t="str">
        <f aca="false">IF(I1011&lt;=0,"Below 0%",IF(I1011&lt;=0.05,"0-5%",IF(I1011&lt;=0.1,"5-10%",IF(I1011&lt;=0.2,"10-20%",IF(I1011&lt;=0.4,"20-40%","Above 40%")))))</f>
        <v>10-20%</v>
      </c>
      <c r="N1011" s="6" t="str">
        <f aca="false">IF(AND(H1011&gt;=Summary!$B$25,I1011&gt;=Summary!$B$26,I1011&lt;=Summary!$B$27,J1011&gt;=Summary!$B$28,J1011&lt;=Summary!$B$29,F1011*J1011&gt;1),"Yes","No")</f>
        <v>No</v>
      </c>
    </row>
    <row r="1012" customFormat="false" ht="15" hidden="false" customHeight="false" outlineLevel="0" collapsed="false">
      <c r="A1012" s="6" t="s">
        <v>148</v>
      </c>
      <c r="B1012" s="45" t="n">
        <v>41748</v>
      </c>
      <c r="C1012" s="6" t="s">
        <v>190</v>
      </c>
      <c r="D1012" s="6" t="s">
        <v>191</v>
      </c>
      <c r="E1012" s="6" t="s">
        <v>177</v>
      </c>
      <c r="F1012" s="34" t="n">
        <v>0.0287542026489973</v>
      </c>
      <c r="G1012" s="34" t="n">
        <v>0.0528336473457964</v>
      </c>
      <c r="H1012" s="34" t="n">
        <v>-0.024079444696799</v>
      </c>
      <c r="I1012" s="34" t="n">
        <v>-0.455759651405458</v>
      </c>
      <c r="J1012" s="35" t="n">
        <v>18.89</v>
      </c>
      <c r="K1012" s="6" t="n">
        <v>1</v>
      </c>
      <c r="L1012" s="35" t="n">
        <v>17.89</v>
      </c>
      <c r="M1012" s="6" t="str">
        <f aca="false">IF(I1012&lt;=0,"Below 0%",IF(I1012&lt;=0.05,"0-5%",IF(I1012&lt;=0.1,"5-10%",IF(I1012&lt;=0.2,"10-20%",IF(I1012&lt;=0.4,"20-40%","Above 40%")))))</f>
        <v>Below 0%</v>
      </c>
      <c r="N1012" s="6" t="str">
        <f aca="false">IF(AND(H1012&gt;=Summary!$B$25,I1012&gt;=Summary!$B$26,I1012&lt;=Summary!$B$27,J1012&gt;=Summary!$B$28,J1012&lt;=Summary!$B$29,F1012*J1012&gt;1),"Yes","No")</f>
        <v>No</v>
      </c>
    </row>
    <row r="1013" customFormat="false" ht="15" hidden="false" customHeight="false" outlineLevel="0" collapsed="false">
      <c r="A1013" s="6" t="s">
        <v>148</v>
      </c>
      <c r="B1013" s="45" t="n">
        <v>41748</v>
      </c>
      <c r="C1013" s="6" t="s">
        <v>188</v>
      </c>
      <c r="D1013" s="6" t="s">
        <v>175</v>
      </c>
      <c r="E1013" s="6" t="s">
        <v>187</v>
      </c>
      <c r="F1013" s="34" t="n">
        <v>0.45914089679718</v>
      </c>
      <c r="G1013" s="34" t="n">
        <v>0.355670103092784</v>
      </c>
      <c r="H1013" s="34" t="n">
        <v>0.103470793704397</v>
      </c>
      <c r="I1013" s="34" t="n">
        <v>0.290917883748594</v>
      </c>
      <c r="J1013" s="35" t="n">
        <v>2.8</v>
      </c>
      <c r="K1013" s="6" t="n">
        <v>0</v>
      </c>
      <c r="L1013" s="35" t="n">
        <v>-1</v>
      </c>
      <c r="M1013" s="6" t="str">
        <f aca="false">IF(I1013&lt;=0,"Below 0%",IF(I1013&lt;=0.05,"0-5%",IF(I1013&lt;=0.1,"5-10%",IF(I1013&lt;=0.2,"10-20%",IF(I1013&lt;=0.4,"20-40%","Above 40%")))))</f>
        <v>20-40%</v>
      </c>
      <c r="N1013" s="6" t="str">
        <f aca="false">IF(AND(H1013&gt;=Summary!$B$25,I1013&gt;=Summary!$B$26,I1013&lt;=Summary!$B$27,J1013&gt;=Summary!$B$28,J1013&lt;=Summary!$B$29,F1013*J1013&gt;1),"Yes","No")</f>
        <v>Yes</v>
      </c>
    </row>
    <row r="1014" customFormat="false" ht="15" hidden="false" customHeight="false" outlineLevel="0" collapsed="false">
      <c r="A1014" s="6" t="s">
        <v>148</v>
      </c>
      <c r="B1014" s="45" t="n">
        <v>41748</v>
      </c>
      <c r="C1014" s="6" t="s">
        <v>188</v>
      </c>
      <c r="D1014" s="6" t="s">
        <v>175</v>
      </c>
      <c r="E1014" s="6" t="s">
        <v>174</v>
      </c>
      <c r="F1014" s="34" t="n">
        <v>0.266626685857773</v>
      </c>
      <c r="G1014" s="34" t="n">
        <v>0.288659793814433</v>
      </c>
      <c r="H1014" s="34" t="n">
        <v>-0.0220331079566601</v>
      </c>
      <c r="I1014" s="34" t="n">
        <v>-0.0763289811355726</v>
      </c>
      <c r="J1014" s="35" t="n">
        <v>3.45</v>
      </c>
      <c r="K1014" s="6" t="n">
        <v>0</v>
      </c>
      <c r="L1014" s="35" t="n">
        <v>-1</v>
      </c>
      <c r="M1014" s="6" t="str">
        <f aca="false">IF(I1014&lt;=0,"Below 0%",IF(I1014&lt;=0.05,"0-5%",IF(I1014&lt;=0.1,"5-10%",IF(I1014&lt;=0.2,"10-20%",IF(I1014&lt;=0.4,"20-40%","Above 40%")))))</f>
        <v>Below 0%</v>
      </c>
      <c r="N1014" s="6" t="str">
        <f aca="false">IF(AND(H1014&gt;=Summary!$B$25,I1014&gt;=Summary!$B$26,I1014&lt;=Summary!$B$27,J1014&gt;=Summary!$B$28,J1014&lt;=Summary!$B$29,F1014*J1014&gt;1),"Yes","No")</f>
        <v>No</v>
      </c>
    </row>
    <row r="1015" customFormat="false" ht="15" hidden="false" customHeight="false" outlineLevel="0" collapsed="false">
      <c r="A1015" s="6" t="s">
        <v>148</v>
      </c>
      <c r="B1015" s="45" t="n">
        <v>41748</v>
      </c>
      <c r="C1015" s="6" t="s">
        <v>188</v>
      </c>
      <c r="D1015" s="6" t="s">
        <v>175</v>
      </c>
      <c r="E1015" s="6" t="s">
        <v>177</v>
      </c>
      <c r="F1015" s="34" t="n">
        <v>0.274232387542725</v>
      </c>
      <c r="G1015" s="34" t="n">
        <v>0.355670103092784</v>
      </c>
      <c r="H1015" s="34" t="n">
        <v>-0.0814377155500589</v>
      </c>
      <c r="I1015" s="34" t="n">
        <v>-0.228969808937847</v>
      </c>
      <c r="J1015" s="35" t="n">
        <v>2.8</v>
      </c>
      <c r="K1015" s="6" t="n">
        <v>1</v>
      </c>
      <c r="L1015" s="35" t="n">
        <v>1.8</v>
      </c>
      <c r="M1015" s="6" t="str">
        <f aca="false">IF(I1015&lt;=0,"Below 0%",IF(I1015&lt;=0.05,"0-5%",IF(I1015&lt;=0.1,"5-10%",IF(I1015&lt;=0.2,"10-20%",IF(I1015&lt;=0.4,"20-40%","Above 40%")))))</f>
        <v>Below 0%</v>
      </c>
      <c r="N1015" s="6" t="str">
        <f aca="false">IF(AND(H1015&gt;=Summary!$B$25,I1015&gt;=Summary!$B$26,I1015&lt;=Summary!$B$27,J1015&gt;=Summary!$B$28,J1015&lt;=Summary!$B$29,F1015*J1015&gt;1),"Yes","No")</f>
        <v>No</v>
      </c>
    </row>
    <row r="1016" customFormat="false" ht="15" hidden="false" customHeight="false" outlineLevel="0" collapsed="false">
      <c r="A1016" s="6" t="s">
        <v>148</v>
      </c>
      <c r="B1016" s="45" t="n">
        <v>41748</v>
      </c>
      <c r="C1016" s="6" t="s">
        <v>181</v>
      </c>
      <c r="D1016" s="6" t="s">
        <v>184</v>
      </c>
      <c r="E1016" s="6" t="s">
        <v>187</v>
      </c>
      <c r="F1016" s="34" t="n">
        <v>0.669639706611633</v>
      </c>
      <c r="G1016" s="34" t="n">
        <v>0.643008225616921</v>
      </c>
      <c r="H1016" s="34" t="n">
        <v>0.0266314809947121</v>
      </c>
      <c r="I1016" s="34" t="n">
        <v>0.041417014485563</v>
      </c>
      <c r="J1016" s="35" t="n">
        <v>1.55</v>
      </c>
      <c r="K1016" s="6" t="n">
        <v>1</v>
      </c>
      <c r="L1016" s="35" t="n">
        <v>0.55</v>
      </c>
      <c r="M1016" s="6" t="str">
        <f aca="false">IF(I1016&lt;=0,"Below 0%",IF(I1016&lt;=0.05,"0-5%",IF(I1016&lt;=0.1,"5-10%",IF(I1016&lt;=0.2,"10-20%",IF(I1016&lt;=0.4,"20-40%","Above 40%")))))</f>
        <v>0-5%</v>
      </c>
      <c r="N1016" s="6" t="str">
        <f aca="false">IF(AND(H1016&gt;=Summary!$B$25,I1016&gt;=Summary!$B$26,I1016&lt;=Summary!$B$27,J1016&gt;=Summary!$B$28,J1016&lt;=Summary!$B$29,F1016*J1016&gt;1),"Yes","No")</f>
        <v>No</v>
      </c>
    </row>
    <row r="1017" customFormat="false" ht="15" hidden="false" customHeight="false" outlineLevel="0" collapsed="false">
      <c r="A1017" s="6" t="s">
        <v>148</v>
      </c>
      <c r="B1017" s="45" t="n">
        <v>41748</v>
      </c>
      <c r="C1017" s="6" t="s">
        <v>181</v>
      </c>
      <c r="D1017" s="6" t="s">
        <v>184</v>
      </c>
      <c r="E1017" s="6" t="s">
        <v>174</v>
      </c>
      <c r="F1017" s="34" t="n">
        <v>0.268478602170944</v>
      </c>
      <c r="G1017" s="34" t="n">
        <v>0.218566392479436</v>
      </c>
      <c r="H1017" s="34" t="n">
        <v>0.0499122096915083</v>
      </c>
      <c r="I1017" s="34" t="n">
        <v>0.22836177659932</v>
      </c>
      <c r="J1017" s="35" t="n">
        <v>4.56</v>
      </c>
      <c r="K1017" s="6" t="n">
        <v>0</v>
      </c>
      <c r="L1017" s="35" t="n">
        <v>-1</v>
      </c>
      <c r="M1017" s="6" t="str">
        <f aca="false">IF(I1017&lt;=0,"Below 0%",IF(I1017&lt;=0.05,"0-5%",IF(I1017&lt;=0.1,"5-10%",IF(I1017&lt;=0.2,"10-20%",IF(I1017&lt;=0.4,"20-40%","Above 40%")))))</f>
        <v>20-40%</v>
      </c>
      <c r="N1017" s="6" t="str">
        <f aca="false">IF(AND(H1017&gt;=Summary!$B$25,I1017&gt;=Summary!$B$26,I1017&lt;=Summary!$B$27,J1017&gt;=Summary!$B$28,J1017&lt;=Summary!$B$29,F1017*J1017&gt;1),"Yes","No")</f>
        <v>Yes</v>
      </c>
    </row>
    <row r="1018" customFormat="false" ht="15" hidden="false" customHeight="false" outlineLevel="0" collapsed="false">
      <c r="A1018" s="6" t="s">
        <v>148</v>
      </c>
      <c r="B1018" s="45" t="n">
        <v>41748</v>
      </c>
      <c r="C1018" s="6" t="s">
        <v>181</v>
      </c>
      <c r="D1018" s="6" t="s">
        <v>184</v>
      </c>
      <c r="E1018" s="6" t="s">
        <v>177</v>
      </c>
      <c r="F1018" s="34" t="n">
        <v>0.0618817023932934</v>
      </c>
      <c r="G1018" s="34" t="n">
        <v>0.138425381903643</v>
      </c>
      <c r="H1018" s="34" t="n">
        <v>-0.0765436795103494</v>
      </c>
      <c r="I1018" s="34" t="n">
        <v>-0.552959857922813</v>
      </c>
      <c r="J1018" s="35" t="n">
        <v>7.2</v>
      </c>
      <c r="K1018" s="6" t="n">
        <v>0</v>
      </c>
      <c r="L1018" s="35" t="n">
        <v>-1</v>
      </c>
      <c r="M1018" s="6" t="str">
        <f aca="false">IF(I1018&lt;=0,"Below 0%",IF(I1018&lt;=0.05,"0-5%",IF(I1018&lt;=0.1,"5-10%",IF(I1018&lt;=0.2,"10-20%",IF(I1018&lt;=0.4,"20-40%","Above 40%")))))</f>
        <v>Below 0%</v>
      </c>
      <c r="N1018" s="6" t="str">
        <f aca="false">IF(AND(H1018&gt;=Summary!$B$25,I1018&gt;=Summary!$B$26,I1018&lt;=Summary!$B$27,J1018&gt;=Summary!$B$28,J1018&lt;=Summary!$B$29,F1018*J1018&gt;1),"Yes","No")</f>
        <v>No</v>
      </c>
    </row>
    <row r="1019" customFormat="false" ht="15" hidden="false" customHeight="false" outlineLevel="0" collapsed="false">
      <c r="A1019" s="6" t="s">
        <v>148</v>
      </c>
      <c r="B1019" s="45" t="n">
        <v>41748</v>
      </c>
      <c r="C1019" s="6" t="s">
        <v>189</v>
      </c>
      <c r="D1019" s="6" t="s">
        <v>180</v>
      </c>
      <c r="E1019" s="6" t="s">
        <v>187</v>
      </c>
      <c r="F1019" s="34" t="n">
        <v>0.439410865306854</v>
      </c>
      <c r="G1019" s="34" t="n">
        <v>0.440586291173693</v>
      </c>
      <c r="H1019" s="34" t="n">
        <v>-0.00117542586683905</v>
      </c>
      <c r="I1019" s="34" t="n">
        <v>-0.00266786754464787</v>
      </c>
      <c r="J1019" s="35" t="n">
        <v>2.26</v>
      </c>
      <c r="K1019" s="6" t="n">
        <v>0</v>
      </c>
      <c r="L1019" s="35" t="n">
        <v>-1</v>
      </c>
      <c r="M1019" s="6" t="str">
        <f aca="false">IF(I1019&lt;=0,"Below 0%",IF(I1019&lt;=0.05,"0-5%",IF(I1019&lt;=0.1,"5-10%",IF(I1019&lt;=0.2,"10-20%",IF(I1019&lt;=0.4,"20-40%","Above 40%")))))</f>
        <v>Below 0%</v>
      </c>
      <c r="N1019" s="6" t="str">
        <f aca="false">IF(AND(H1019&gt;=Summary!$B$25,I1019&gt;=Summary!$B$26,I1019&lt;=Summary!$B$27,J1019&gt;=Summary!$B$28,J1019&lt;=Summary!$B$29,F1019*J1019&gt;1),"Yes","No")</f>
        <v>No</v>
      </c>
    </row>
    <row r="1020" customFormat="false" ht="15" hidden="false" customHeight="false" outlineLevel="0" collapsed="false">
      <c r="A1020" s="6" t="s">
        <v>148</v>
      </c>
      <c r="B1020" s="45" t="n">
        <v>41748</v>
      </c>
      <c r="C1020" s="6" t="s">
        <v>189</v>
      </c>
      <c r="D1020" s="6" t="s">
        <v>180</v>
      </c>
      <c r="E1020" s="6" t="s">
        <v>174</v>
      </c>
      <c r="F1020" s="34" t="n">
        <v>0.238132894039154</v>
      </c>
      <c r="G1020" s="34" t="n">
        <v>0.290298839082375</v>
      </c>
      <c r="H1020" s="34" t="n">
        <v>-0.0521659450432211</v>
      </c>
      <c r="I1020" s="34" t="n">
        <v>-0.179697394616237</v>
      </c>
      <c r="J1020" s="35" t="n">
        <v>3.43</v>
      </c>
      <c r="K1020" s="6" t="n">
        <v>0</v>
      </c>
      <c r="L1020" s="35" t="n">
        <v>-1</v>
      </c>
      <c r="M1020" s="6" t="str">
        <f aca="false">IF(I1020&lt;=0,"Below 0%",IF(I1020&lt;=0.05,"0-5%",IF(I1020&lt;=0.1,"5-10%",IF(I1020&lt;=0.2,"10-20%",IF(I1020&lt;=0.4,"20-40%","Above 40%")))))</f>
        <v>Below 0%</v>
      </c>
      <c r="N1020" s="6" t="str">
        <f aca="false">IF(AND(H1020&gt;=Summary!$B$25,I1020&gt;=Summary!$B$26,I1020&lt;=Summary!$B$27,J1020&gt;=Summary!$B$28,J1020&lt;=Summary!$B$29,F1020*J1020&gt;1),"Yes","No")</f>
        <v>No</v>
      </c>
    </row>
    <row r="1021" customFormat="false" ht="15" hidden="false" customHeight="false" outlineLevel="0" collapsed="false">
      <c r="A1021" s="6" t="s">
        <v>148</v>
      </c>
      <c r="B1021" s="45" t="n">
        <v>41748</v>
      </c>
      <c r="C1021" s="6" t="s">
        <v>189</v>
      </c>
      <c r="D1021" s="6" t="s">
        <v>180</v>
      </c>
      <c r="E1021" s="6" t="s">
        <v>177</v>
      </c>
      <c r="F1021" s="34" t="n">
        <v>0.322456270456314</v>
      </c>
      <c r="G1021" s="34" t="n">
        <v>0.269114869743932</v>
      </c>
      <c r="H1021" s="34" t="n">
        <v>0.0533414007123826</v>
      </c>
      <c r="I1021" s="34" t="n">
        <v>0.198210529069382</v>
      </c>
      <c r="J1021" s="35" t="n">
        <v>3.7</v>
      </c>
      <c r="K1021" s="6" t="n">
        <v>1</v>
      </c>
      <c r="L1021" s="35" t="n">
        <v>2.7</v>
      </c>
      <c r="M1021" s="6" t="str">
        <f aca="false">IF(I1021&lt;=0,"Below 0%",IF(I1021&lt;=0.05,"0-5%",IF(I1021&lt;=0.1,"5-10%",IF(I1021&lt;=0.2,"10-20%",IF(I1021&lt;=0.4,"20-40%","Above 40%")))))</f>
        <v>10-20%</v>
      </c>
      <c r="N1021" s="6" t="str">
        <f aca="false">IF(AND(H1021&gt;=Summary!$B$25,I1021&gt;=Summary!$B$26,I1021&lt;=Summary!$B$27,J1021&gt;=Summary!$B$28,J1021&lt;=Summary!$B$29,F1021*J1021&gt;1),"Yes","No")</f>
        <v>Yes</v>
      </c>
    </row>
    <row r="1022" customFormat="false" ht="15" hidden="false" customHeight="false" outlineLevel="0" collapsed="false">
      <c r="A1022" s="6" t="s">
        <v>148</v>
      </c>
      <c r="B1022" s="45" t="n">
        <v>41749</v>
      </c>
      <c r="C1022" s="6" t="s">
        <v>173</v>
      </c>
      <c r="D1022" s="6" t="s">
        <v>176</v>
      </c>
      <c r="E1022" s="6" t="s">
        <v>187</v>
      </c>
      <c r="F1022" s="34" t="n">
        <v>0.360264271497726</v>
      </c>
      <c r="G1022" s="34" t="n">
        <v>0.400259312675728</v>
      </c>
      <c r="H1022" s="34" t="n">
        <v>-0.0399950411780017</v>
      </c>
      <c r="I1022" s="34" t="n">
        <v>-0.0999228248073364</v>
      </c>
      <c r="J1022" s="35" t="n">
        <v>2.48</v>
      </c>
      <c r="K1022" s="6" t="n">
        <v>1</v>
      </c>
      <c r="L1022" s="35" t="n">
        <v>1.48</v>
      </c>
      <c r="M1022" s="6" t="str">
        <f aca="false">IF(I1022&lt;=0,"Below 0%",IF(I1022&lt;=0.05,"0-5%",IF(I1022&lt;=0.1,"5-10%",IF(I1022&lt;=0.2,"10-20%",IF(I1022&lt;=0.4,"20-40%","Above 40%")))))</f>
        <v>Below 0%</v>
      </c>
      <c r="N1022" s="6" t="str">
        <f aca="false">IF(AND(H1022&gt;=Summary!$B$25,I1022&gt;=Summary!$B$26,I1022&lt;=Summary!$B$27,J1022&gt;=Summary!$B$28,J1022&lt;=Summary!$B$29,F1022*J1022&gt;1),"Yes","No")</f>
        <v>No</v>
      </c>
    </row>
    <row r="1023" customFormat="false" ht="15" hidden="false" customHeight="false" outlineLevel="0" collapsed="false">
      <c r="A1023" s="6" t="s">
        <v>148</v>
      </c>
      <c r="B1023" s="45" t="n">
        <v>41749</v>
      </c>
      <c r="C1023" s="6" t="s">
        <v>173</v>
      </c>
      <c r="D1023" s="6" t="s">
        <v>176</v>
      </c>
      <c r="E1023" s="6" t="s">
        <v>174</v>
      </c>
      <c r="F1023" s="34" t="n">
        <v>0.305357992649078</v>
      </c>
      <c r="G1023" s="34" t="n">
        <v>0.283612312981659</v>
      </c>
      <c r="H1023" s="34" t="n">
        <v>0.0217456796674196</v>
      </c>
      <c r="I1023" s="34" t="n">
        <v>0.0766739618559014</v>
      </c>
      <c r="J1023" s="35" t="n">
        <v>3.5</v>
      </c>
      <c r="K1023" s="6" t="n">
        <v>0</v>
      </c>
      <c r="L1023" s="35" t="n">
        <v>-1</v>
      </c>
      <c r="M1023" s="6" t="str">
        <f aca="false">IF(I1023&lt;=0,"Below 0%",IF(I1023&lt;=0.05,"0-5%",IF(I1023&lt;=0.1,"5-10%",IF(I1023&lt;=0.2,"10-20%",IF(I1023&lt;=0.4,"20-40%","Above 40%")))))</f>
        <v>5-10%</v>
      </c>
      <c r="N1023" s="6" t="str">
        <f aca="false">IF(AND(H1023&gt;=Summary!$B$25,I1023&gt;=Summary!$B$26,I1023&lt;=Summary!$B$27,J1023&gt;=Summary!$B$28,J1023&lt;=Summary!$B$29,F1023*J1023&gt;1),"Yes","No")</f>
        <v>No</v>
      </c>
    </row>
    <row r="1024" customFormat="false" ht="15" hidden="false" customHeight="false" outlineLevel="0" collapsed="false">
      <c r="A1024" s="6" t="s">
        <v>148</v>
      </c>
      <c r="B1024" s="45" t="n">
        <v>41749</v>
      </c>
      <c r="C1024" s="6" t="s">
        <v>173</v>
      </c>
      <c r="D1024" s="6" t="s">
        <v>176</v>
      </c>
      <c r="E1024" s="6" t="s">
        <v>177</v>
      </c>
      <c r="F1024" s="34" t="n">
        <v>0.334377765655518</v>
      </c>
      <c r="G1024" s="34" t="n">
        <v>0.316128374342613</v>
      </c>
      <c r="H1024" s="34" t="n">
        <v>0.0182493913129043</v>
      </c>
      <c r="I1024" s="34" t="n">
        <v>0.0577277865387875</v>
      </c>
      <c r="J1024" s="35" t="n">
        <v>3.14</v>
      </c>
      <c r="K1024" s="6" t="n">
        <v>0</v>
      </c>
      <c r="L1024" s="35" t="n">
        <v>-1</v>
      </c>
      <c r="M1024" s="6" t="str">
        <f aca="false">IF(I1024&lt;=0,"Below 0%",IF(I1024&lt;=0.05,"0-5%",IF(I1024&lt;=0.1,"5-10%",IF(I1024&lt;=0.2,"10-20%",IF(I1024&lt;=0.4,"20-40%","Above 40%")))))</f>
        <v>5-10%</v>
      </c>
      <c r="N1024" s="6" t="str">
        <f aca="false">IF(AND(H1024&gt;=Summary!$B$25,I1024&gt;=Summary!$B$26,I1024&lt;=Summary!$B$27,J1024&gt;=Summary!$B$28,J1024&lt;=Summary!$B$29,F1024*J1024&gt;1),"Yes","No")</f>
        <v>No</v>
      </c>
    </row>
    <row r="1025" customFormat="false" ht="15" hidden="false" customHeight="false" outlineLevel="0" collapsed="false">
      <c r="A1025" s="6" t="s">
        <v>148</v>
      </c>
      <c r="B1025" s="45" t="n">
        <v>41749</v>
      </c>
      <c r="C1025" s="6" t="s">
        <v>186</v>
      </c>
      <c r="D1025" s="6" t="s">
        <v>185</v>
      </c>
      <c r="E1025" s="6" t="s">
        <v>187</v>
      </c>
      <c r="F1025" s="34" t="n">
        <v>0.223871290683746</v>
      </c>
      <c r="G1025" s="34" t="n">
        <v>0.195436298330868</v>
      </c>
      <c r="H1025" s="34" t="n">
        <v>0.0284349923528779</v>
      </c>
      <c r="I1025" s="34" t="n">
        <v>0.145494939249915</v>
      </c>
      <c r="J1025" s="35" t="n">
        <v>5.1</v>
      </c>
      <c r="K1025" s="6" t="n">
        <v>0</v>
      </c>
      <c r="L1025" s="35" t="n">
        <v>-1</v>
      </c>
      <c r="M1025" s="6" t="str">
        <f aca="false">IF(I1025&lt;=0,"Below 0%",IF(I1025&lt;=0.05,"0-5%",IF(I1025&lt;=0.1,"5-10%",IF(I1025&lt;=0.2,"10-20%",IF(I1025&lt;=0.4,"20-40%","Above 40%")))))</f>
        <v>10-20%</v>
      </c>
      <c r="N1025" s="6" t="str">
        <f aca="false">IF(AND(H1025&gt;=Summary!$B$25,I1025&gt;=Summary!$B$26,I1025&lt;=Summary!$B$27,J1025&gt;=Summary!$B$28,J1025&lt;=Summary!$B$29,F1025*J1025&gt;1),"Yes","No")</f>
        <v>No</v>
      </c>
    </row>
    <row r="1026" customFormat="false" ht="15" hidden="false" customHeight="false" outlineLevel="0" collapsed="false">
      <c r="A1026" s="6" t="s">
        <v>148</v>
      </c>
      <c r="B1026" s="45" t="n">
        <v>41749</v>
      </c>
      <c r="C1026" s="6" t="s">
        <v>186</v>
      </c>
      <c r="D1026" s="6" t="s">
        <v>185</v>
      </c>
      <c r="E1026" s="6" t="s">
        <v>174</v>
      </c>
      <c r="F1026" s="34" t="n">
        <v>0.324802994728088</v>
      </c>
      <c r="G1026" s="34" t="n">
        <v>0.265793365729981</v>
      </c>
      <c r="H1026" s="34" t="n">
        <v>0.0590096289981074</v>
      </c>
      <c r="I1026" s="34" t="n">
        <v>0.222013174918952</v>
      </c>
      <c r="J1026" s="35" t="n">
        <v>3.75</v>
      </c>
      <c r="K1026" s="6" t="n">
        <v>0</v>
      </c>
      <c r="L1026" s="35" t="n">
        <v>-1</v>
      </c>
      <c r="M1026" s="6" t="str">
        <f aca="false">IF(I1026&lt;=0,"Below 0%",IF(I1026&lt;=0.05,"0-5%",IF(I1026&lt;=0.1,"5-10%",IF(I1026&lt;=0.2,"10-20%",IF(I1026&lt;=0.4,"20-40%","Above 40%")))))</f>
        <v>20-40%</v>
      </c>
      <c r="N1026" s="6" t="str">
        <f aca="false">IF(AND(H1026&gt;=Summary!$B$25,I1026&gt;=Summary!$B$26,I1026&lt;=Summary!$B$27,J1026&gt;=Summary!$B$28,J1026&lt;=Summary!$B$29,F1026*J1026&gt;1),"Yes","No")</f>
        <v>Yes</v>
      </c>
    </row>
    <row r="1027" customFormat="false" ht="15" hidden="false" customHeight="false" outlineLevel="0" collapsed="false">
      <c r="A1027" s="6" t="s">
        <v>148</v>
      </c>
      <c r="B1027" s="45" t="n">
        <v>41749</v>
      </c>
      <c r="C1027" s="6" t="s">
        <v>186</v>
      </c>
      <c r="D1027" s="6" t="s">
        <v>185</v>
      </c>
      <c r="E1027" s="6" t="s">
        <v>177</v>
      </c>
      <c r="F1027" s="34" t="n">
        <v>0.451325714588165</v>
      </c>
      <c r="G1027" s="34" t="n">
        <v>0.538770335939151</v>
      </c>
      <c r="H1027" s="34" t="n">
        <v>-0.0874446213509853</v>
      </c>
      <c r="I1027" s="34" t="n">
        <v>-0.162304075629103</v>
      </c>
      <c r="J1027" s="35" t="n">
        <v>1.85</v>
      </c>
      <c r="K1027" s="6" t="n">
        <v>1</v>
      </c>
      <c r="L1027" s="35" t="n">
        <v>0.85</v>
      </c>
      <c r="M1027" s="6" t="str">
        <f aca="false">IF(I1027&lt;=0,"Below 0%",IF(I1027&lt;=0.05,"0-5%",IF(I1027&lt;=0.1,"5-10%",IF(I1027&lt;=0.2,"10-20%",IF(I1027&lt;=0.4,"20-40%","Above 40%")))))</f>
        <v>Below 0%</v>
      </c>
      <c r="N1027" s="6" t="str">
        <f aca="false">IF(AND(H1027&gt;=Summary!$B$25,I1027&gt;=Summary!$B$26,I1027&lt;=Summary!$B$27,J1027&gt;=Summary!$B$28,J1027&lt;=Summary!$B$29,F1027*J1027&gt;1),"Yes","No")</f>
        <v>No</v>
      </c>
    </row>
    <row r="1028" customFormat="false" ht="15" hidden="false" customHeight="false" outlineLevel="0" collapsed="false">
      <c r="A1028" s="6" t="s">
        <v>148</v>
      </c>
      <c r="B1028" s="45" t="n">
        <v>41749</v>
      </c>
      <c r="C1028" s="6" t="s">
        <v>172</v>
      </c>
      <c r="D1028" s="6" t="s">
        <v>183</v>
      </c>
      <c r="E1028" s="6" t="s">
        <v>187</v>
      </c>
      <c r="F1028" s="34" t="n">
        <v>0.135111406445503</v>
      </c>
      <c r="G1028" s="34" t="n">
        <v>0.108176454060129</v>
      </c>
      <c r="H1028" s="34" t="n">
        <v>0.026934952385374</v>
      </c>
      <c r="I1028" s="34" t="n">
        <v>0.248990897505314</v>
      </c>
      <c r="J1028" s="35" t="n">
        <v>9.2</v>
      </c>
      <c r="K1028" s="6" t="n">
        <v>0</v>
      </c>
      <c r="L1028" s="35" t="n">
        <v>-1</v>
      </c>
      <c r="M1028" s="6" t="str">
        <f aca="false">IF(I1028&lt;=0,"Below 0%",IF(I1028&lt;=0.05,"0-5%",IF(I1028&lt;=0.1,"5-10%",IF(I1028&lt;=0.2,"10-20%",IF(I1028&lt;=0.4,"20-40%","Above 40%")))))</f>
        <v>20-40%</v>
      </c>
      <c r="N1028" s="6" t="str">
        <f aca="false">IF(AND(H1028&gt;=Summary!$B$25,I1028&gt;=Summary!$B$26,I1028&lt;=Summary!$B$27,J1028&gt;=Summary!$B$28,J1028&lt;=Summary!$B$29,F1028*J1028&gt;1),"Yes","No")</f>
        <v>No</v>
      </c>
    </row>
    <row r="1029" customFormat="false" ht="15" hidden="false" customHeight="false" outlineLevel="0" collapsed="false">
      <c r="A1029" s="6" t="s">
        <v>148</v>
      </c>
      <c r="B1029" s="45" t="n">
        <v>41749</v>
      </c>
      <c r="C1029" s="6" t="s">
        <v>172</v>
      </c>
      <c r="D1029" s="6" t="s">
        <v>183</v>
      </c>
      <c r="E1029" s="6" t="s">
        <v>174</v>
      </c>
      <c r="F1029" s="34" t="n">
        <v>0.160799488425255</v>
      </c>
      <c r="G1029" s="34" t="n">
        <v>0.180949704973307</v>
      </c>
      <c r="H1029" s="34" t="n">
        <v>-0.0201502165480523</v>
      </c>
      <c r="I1029" s="34" t="n">
        <v>-0.111358106668506</v>
      </c>
      <c r="J1029" s="35" t="n">
        <v>5.5</v>
      </c>
      <c r="K1029" s="6" t="n">
        <v>0</v>
      </c>
      <c r="L1029" s="35" t="n">
        <v>-1</v>
      </c>
      <c r="M1029" s="6" t="str">
        <f aca="false">IF(I1029&lt;=0,"Below 0%",IF(I1029&lt;=0.05,"0-5%",IF(I1029&lt;=0.1,"5-10%",IF(I1029&lt;=0.2,"10-20%",IF(I1029&lt;=0.4,"20-40%","Above 40%")))))</f>
        <v>Below 0%</v>
      </c>
      <c r="N1029" s="6" t="str">
        <f aca="false">IF(AND(H1029&gt;=Summary!$B$25,I1029&gt;=Summary!$B$26,I1029&lt;=Summary!$B$27,J1029&gt;=Summary!$B$28,J1029&lt;=Summary!$B$29,F1029*J1029&gt;1),"Yes","No")</f>
        <v>No</v>
      </c>
    </row>
    <row r="1030" customFormat="false" ht="15" hidden="false" customHeight="false" outlineLevel="0" collapsed="false">
      <c r="A1030" s="6" t="s">
        <v>148</v>
      </c>
      <c r="B1030" s="45" t="n">
        <v>41749</v>
      </c>
      <c r="C1030" s="6" t="s">
        <v>172</v>
      </c>
      <c r="D1030" s="6" t="s">
        <v>183</v>
      </c>
      <c r="E1030" s="6" t="s">
        <v>177</v>
      </c>
      <c r="F1030" s="34" t="n">
        <v>0.704089105129242</v>
      </c>
      <c r="G1030" s="34" t="n">
        <v>0.710873840966564</v>
      </c>
      <c r="H1030" s="34" t="n">
        <v>-0.00678473583732175</v>
      </c>
      <c r="I1030" s="34" t="n">
        <v>-0.0095442193063352</v>
      </c>
      <c r="J1030" s="35" t="n">
        <v>1.4</v>
      </c>
      <c r="K1030" s="6" t="n">
        <v>1</v>
      </c>
      <c r="L1030" s="35" t="n">
        <v>0.4</v>
      </c>
      <c r="M1030" s="6" t="str">
        <f aca="false">IF(I1030&lt;=0,"Below 0%",IF(I1030&lt;=0.05,"0-5%",IF(I1030&lt;=0.1,"5-10%",IF(I1030&lt;=0.2,"10-20%",IF(I1030&lt;=0.4,"20-40%","Above 40%")))))</f>
        <v>Below 0%</v>
      </c>
      <c r="N1030" s="6" t="str">
        <f aca="false">IF(AND(H1030&gt;=Summary!$B$25,I1030&gt;=Summary!$B$26,I1030&lt;=Summary!$B$27,J1030&gt;=Summary!$B$28,J1030&lt;=Summary!$B$29,F1030*J1030&gt;1),"Yes","No")</f>
        <v>No</v>
      </c>
    </row>
    <row r="1031" customFormat="false" ht="15" hidden="false" customHeight="false" outlineLevel="0" collapsed="false">
      <c r="A1031" s="6" t="s">
        <v>148</v>
      </c>
      <c r="B1031" s="45" t="n">
        <v>41750</v>
      </c>
      <c r="C1031" s="6" t="s">
        <v>194</v>
      </c>
      <c r="D1031" s="6" t="s">
        <v>178</v>
      </c>
      <c r="E1031" s="6" t="s">
        <v>187</v>
      </c>
      <c r="F1031" s="34" t="n">
        <v>0.799535572528839</v>
      </c>
      <c r="G1031" s="34" t="n">
        <v>0.821959510883353</v>
      </c>
      <c r="H1031" s="34" t="n">
        <v>-0.0224239383545136</v>
      </c>
      <c r="I1031" s="34" t="n">
        <v>-0.0272810741375993</v>
      </c>
      <c r="J1031" s="35" t="n">
        <v>1.21</v>
      </c>
      <c r="K1031" s="6" t="n">
        <v>1</v>
      </c>
      <c r="L1031" s="35" t="n">
        <v>0.21</v>
      </c>
      <c r="M1031" s="6" t="str">
        <f aca="false">IF(I1031&lt;=0,"Below 0%",IF(I1031&lt;=0.05,"0-5%",IF(I1031&lt;=0.1,"5-10%",IF(I1031&lt;=0.2,"10-20%",IF(I1031&lt;=0.4,"20-40%","Above 40%")))))</f>
        <v>Below 0%</v>
      </c>
      <c r="N1031" s="6" t="str">
        <f aca="false">IF(AND(H1031&gt;=Summary!$B$25,I1031&gt;=Summary!$B$26,I1031&lt;=Summary!$B$27,J1031&gt;=Summary!$B$28,J1031&lt;=Summary!$B$29,F1031*J1031&gt;1),"Yes","No")</f>
        <v>No</v>
      </c>
    </row>
    <row r="1032" customFormat="false" ht="15" hidden="false" customHeight="false" outlineLevel="0" collapsed="false">
      <c r="A1032" s="6" t="s">
        <v>148</v>
      </c>
      <c r="B1032" s="45" t="n">
        <v>41750</v>
      </c>
      <c r="C1032" s="6" t="s">
        <v>194</v>
      </c>
      <c r="D1032" s="6" t="s">
        <v>178</v>
      </c>
      <c r="E1032" s="6" t="s">
        <v>174</v>
      </c>
      <c r="F1032" s="34" t="n">
        <v>0.157650545239449</v>
      </c>
      <c r="G1032" s="34" t="n">
        <v>0.122786544218377</v>
      </c>
      <c r="H1032" s="34" t="n">
        <v>0.0348640010210712</v>
      </c>
      <c r="I1032" s="34" t="n">
        <v>0.283939915753839</v>
      </c>
      <c r="J1032" s="35" t="n">
        <v>8.1</v>
      </c>
      <c r="K1032" s="6" t="n">
        <v>0</v>
      </c>
      <c r="L1032" s="35" t="n">
        <v>-1</v>
      </c>
      <c r="M1032" s="6" t="str">
        <f aca="false">IF(I1032&lt;=0,"Below 0%",IF(I1032&lt;=0.05,"0-5%",IF(I1032&lt;=0.1,"5-10%",IF(I1032&lt;=0.2,"10-20%",IF(I1032&lt;=0.4,"20-40%","Above 40%")))))</f>
        <v>20-40%</v>
      </c>
      <c r="N1032" s="6" t="str">
        <f aca="false">IF(AND(H1032&gt;=Summary!$B$25,I1032&gt;=Summary!$B$26,I1032&lt;=Summary!$B$27,J1032&gt;=Summary!$B$28,J1032&lt;=Summary!$B$29,F1032*J1032&gt;1),"Yes","No")</f>
        <v>No</v>
      </c>
    </row>
    <row r="1033" customFormat="false" ht="15" hidden="false" customHeight="false" outlineLevel="0" collapsed="false">
      <c r="A1033" s="6" t="s">
        <v>148</v>
      </c>
      <c r="B1033" s="45" t="n">
        <v>41750</v>
      </c>
      <c r="C1033" s="6" t="s">
        <v>194</v>
      </c>
      <c r="D1033" s="6" t="s">
        <v>178</v>
      </c>
      <c r="E1033" s="6" t="s">
        <v>177</v>
      </c>
      <c r="F1033" s="34" t="n">
        <v>0.0428139343857765</v>
      </c>
      <c r="G1033" s="34" t="n">
        <v>0.0552539448982698</v>
      </c>
      <c r="H1033" s="34" t="n">
        <v>-0.0124400105124933</v>
      </c>
      <c r="I1033" s="34" t="n">
        <v>-0.225142485941901</v>
      </c>
      <c r="J1033" s="35" t="n">
        <v>18</v>
      </c>
      <c r="K1033" s="6" t="n">
        <v>0</v>
      </c>
      <c r="L1033" s="35" t="n">
        <v>-1</v>
      </c>
      <c r="M1033" s="6" t="str">
        <f aca="false">IF(I1033&lt;=0,"Below 0%",IF(I1033&lt;=0.05,"0-5%",IF(I1033&lt;=0.1,"5-10%",IF(I1033&lt;=0.2,"10-20%",IF(I1033&lt;=0.4,"20-40%","Above 40%")))))</f>
        <v>Below 0%</v>
      </c>
      <c r="N1033" s="6" t="str">
        <f aca="false">IF(AND(H1033&gt;=Summary!$B$25,I1033&gt;=Summary!$B$26,I1033&lt;=Summary!$B$27,J1033&gt;=Summary!$B$28,J1033&lt;=Summary!$B$29,F1033*J1033&gt;1),"Yes","No")</f>
        <v>No</v>
      </c>
    </row>
    <row r="1034" customFormat="false" ht="15" hidden="false" customHeight="false" outlineLevel="0" collapsed="false">
      <c r="A1034" s="6" t="s">
        <v>148</v>
      </c>
      <c r="B1034" s="45" t="n">
        <v>41755</v>
      </c>
      <c r="C1034" s="6" t="s">
        <v>184</v>
      </c>
      <c r="D1034" s="6" t="s">
        <v>186</v>
      </c>
      <c r="E1034" s="6" t="s">
        <v>187</v>
      </c>
      <c r="F1034" s="34" t="n">
        <v>0.382360070943832</v>
      </c>
      <c r="G1034" s="34" t="n">
        <v>0.419840792499558</v>
      </c>
      <c r="H1034" s="34" t="n">
        <v>-0.0374807215557254</v>
      </c>
      <c r="I1034" s="34" t="n">
        <v>-0.0892736537880959</v>
      </c>
      <c r="J1034" s="35" t="n">
        <v>2.38</v>
      </c>
      <c r="K1034" s="6" t="n">
        <v>0</v>
      </c>
      <c r="L1034" s="35" t="n">
        <v>-1</v>
      </c>
      <c r="M1034" s="6" t="str">
        <f aca="false">IF(I1034&lt;=0,"Below 0%",IF(I1034&lt;=0.05,"0-5%",IF(I1034&lt;=0.1,"5-10%",IF(I1034&lt;=0.2,"10-20%",IF(I1034&lt;=0.4,"20-40%","Above 40%")))))</f>
        <v>Below 0%</v>
      </c>
      <c r="N1034" s="6" t="str">
        <f aca="false">IF(AND(H1034&gt;=Summary!$B$25,I1034&gt;=Summary!$B$26,I1034&lt;=Summary!$B$27,J1034&gt;=Summary!$B$28,J1034&lt;=Summary!$B$29,F1034*J1034&gt;1),"Yes","No")</f>
        <v>No</v>
      </c>
    </row>
    <row r="1035" customFormat="false" ht="15" hidden="false" customHeight="false" outlineLevel="0" collapsed="false">
      <c r="A1035" s="6" t="s">
        <v>148</v>
      </c>
      <c r="B1035" s="45" t="n">
        <v>41755</v>
      </c>
      <c r="C1035" s="6" t="s">
        <v>184</v>
      </c>
      <c r="D1035" s="6" t="s">
        <v>186</v>
      </c>
      <c r="E1035" s="6" t="s">
        <v>174</v>
      </c>
      <c r="F1035" s="34" t="n">
        <v>0.312580585479736</v>
      </c>
      <c r="G1035" s="34" t="n">
        <v>0.287132496019812</v>
      </c>
      <c r="H1035" s="34" t="n">
        <v>0.0254480894599239</v>
      </c>
      <c r="I1035" s="34" t="n">
        <v>0.0886283851973617</v>
      </c>
      <c r="J1035" s="35" t="n">
        <v>3.48</v>
      </c>
      <c r="K1035" s="6" t="n">
        <v>1</v>
      </c>
      <c r="L1035" s="35" t="n">
        <v>2.48</v>
      </c>
      <c r="M1035" s="6" t="str">
        <f aca="false">IF(I1035&lt;=0,"Below 0%",IF(I1035&lt;=0.05,"0-5%",IF(I1035&lt;=0.1,"5-10%",IF(I1035&lt;=0.2,"10-20%",IF(I1035&lt;=0.4,"20-40%","Above 40%")))))</f>
        <v>5-10%</v>
      </c>
      <c r="N1035" s="6" t="str">
        <f aca="false">IF(AND(H1035&gt;=Summary!$B$25,I1035&gt;=Summary!$B$26,I1035&lt;=Summary!$B$27,J1035&gt;=Summary!$B$28,J1035&lt;=Summary!$B$29,F1035*J1035&gt;1),"Yes","No")</f>
        <v>No</v>
      </c>
    </row>
    <row r="1036" customFormat="false" ht="15" hidden="false" customHeight="false" outlineLevel="0" collapsed="false">
      <c r="A1036" s="6" t="s">
        <v>148</v>
      </c>
      <c r="B1036" s="45" t="n">
        <v>41755</v>
      </c>
      <c r="C1036" s="6" t="s">
        <v>184</v>
      </c>
      <c r="D1036" s="6" t="s">
        <v>186</v>
      </c>
      <c r="E1036" s="6" t="s">
        <v>177</v>
      </c>
      <c r="F1036" s="34" t="n">
        <v>0.305059373378754</v>
      </c>
      <c r="G1036" s="34" t="n">
        <v>0.29302671148063</v>
      </c>
      <c r="H1036" s="34" t="n">
        <v>0.012032661898124</v>
      </c>
      <c r="I1036" s="34" t="n">
        <v>0.0410633618939527</v>
      </c>
      <c r="J1036" s="35" t="n">
        <v>3.41</v>
      </c>
      <c r="K1036" s="6" t="n">
        <v>0</v>
      </c>
      <c r="L1036" s="35" t="n">
        <v>-1</v>
      </c>
      <c r="M1036" s="6" t="str">
        <f aca="false">IF(I1036&lt;=0,"Below 0%",IF(I1036&lt;=0.05,"0-5%",IF(I1036&lt;=0.1,"5-10%",IF(I1036&lt;=0.2,"10-20%",IF(I1036&lt;=0.4,"20-40%","Above 40%")))))</f>
        <v>0-5%</v>
      </c>
      <c r="N1036" s="6" t="str">
        <f aca="false">IF(AND(H1036&gt;=Summary!$B$25,I1036&gt;=Summary!$B$26,I1036&lt;=Summary!$B$27,J1036&gt;=Summary!$B$28,J1036&lt;=Summary!$B$29,F1036*J1036&gt;1),"Yes","No")</f>
        <v>No</v>
      </c>
    </row>
    <row r="1037" customFormat="false" ht="15" hidden="false" customHeight="false" outlineLevel="0" collapsed="false">
      <c r="A1037" s="6" t="s">
        <v>148</v>
      </c>
      <c r="B1037" s="45" t="n">
        <v>41755</v>
      </c>
      <c r="C1037" s="6" t="s">
        <v>176</v>
      </c>
      <c r="D1037" s="6" t="s">
        <v>172</v>
      </c>
      <c r="E1037" s="6" t="s">
        <v>187</v>
      </c>
      <c r="F1037" s="34" t="n">
        <v>0.779284298419952</v>
      </c>
      <c r="G1037" s="34" t="n">
        <v>0.711310344827586</v>
      </c>
      <c r="H1037" s="34" t="n">
        <v>0.0679739535923661</v>
      </c>
      <c r="I1037" s="34" t="n">
        <v>0.0955615985155429</v>
      </c>
      <c r="J1037" s="35" t="n">
        <v>1.4</v>
      </c>
      <c r="K1037" s="6" t="n">
        <v>1</v>
      </c>
      <c r="L1037" s="35" t="n">
        <v>0.4</v>
      </c>
      <c r="M1037" s="6" t="str">
        <f aca="false">IF(I1037&lt;=0,"Below 0%",IF(I1037&lt;=0.05,"0-5%",IF(I1037&lt;=0.1,"5-10%",IF(I1037&lt;=0.2,"10-20%",IF(I1037&lt;=0.4,"20-40%","Above 40%")))))</f>
        <v>5-10%</v>
      </c>
      <c r="N1037" s="6" t="str">
        <f aca="false">IF(AND(H1037&gt;=Summary!$B$25,I1037&gt;=Summary!$B$26,I1037&lt;=Summary!$B$27,J1037&gt;=Summary!$B$28,J1037&lt;=Summary!$B$29,F1037*J1037&gt;1),"Yes","No")</f>
        <v>No</v>
      </c>
    </row>
    <row r="1038" customFormat="false" ht="15" hidden="false" customHeight="false" outlineLevel="0" collapsed="false">
      <c r="A1038" s="6" t="s">
        <v>148</v>
      </c>
      <c r="B1038" s="45" t="n">
        <v>41755</v>
      </c>
      <c r="C1038" s="6" t="s">
        <v>176</v>
      </c>
      <c r="D1038" s="6" t="s">
        <v>172</v>
      </c>
      <c r="E1038" s="6" t="s">
        <v>174</v>
      </c>
      <c r="F1038" s="34" t="n">
        <v>0.161186963319778</v>
      </c>
      <c r="G1038" s="34" t="n">
        <v>0.184413793103448</v>
      </c>
      <c r="H1038" s="34" t="n">
        <v>-0.0232268297836698</v>
      </c>
      <c r="I1038" s="34" t="n">
        <v>-0.125949525752884</v>
      </c>
      <c r="J1038" s="35" t="n">
        <v>5.4</v>
      </c>
      <c r="K1038" s="6" t="n">
        <v>0</v>
      </c>
      <c r="L1038" s="35" t="n">
        <v>-1</v>
      </c>
      <c r="M1038" s="6" t="str">
        <f aca="false">IF(I1038&lt;=0,"Below 0%",IF(I1038&lt;=0.05,"0-5%",IF(I1038&lt;=0.1,"5-10%",IF(I1038&lt;=0.2,"10-20%",IF(I1038&lt;=0.4,"20-40%","Above 40%")))))</f>
        <v>Below 0%</v>
      </c>
      <c r="N1038" s="6" t="str">
        <f aca="false">IF(AND(H1038&gt;=Summary!$B$25,I1038&gt;=Summary!$B$26,I1038&lt;=Summary!$B$27,J1038&gt;=Summary!$B$28,J1038&lt;=Summary!$B$29,F1038*J1038&gt;1),"Yes","No")</f>
        <v>No</v>
      </c>
    </row>
    <row r="1039" customFormat="false" ht="15" hidden="false" customHeight="false" outlineLevel="0" collapsed="false">
      <c r="A1039" s="6" t="s">
        <v>148</v>
      </c>
      <c r="B1039" s="45" t="n">
        <v>41755</v>
      </c>
      <c r="C1039" s="6" t="s">
        <v>176</v>
      </c>
      <c r="D1039" s="6" t="s">
        <v>172</v>
      </c>
      <c r="E1039" s="6" t="s">
        <v>177</v>
      </c>
      <c r="F1039" s="34" t="n">
        <v>0.0595287866890431</v>
      </c>
      <c r="G1039" s="34" t="n">
        <v>0.104275862068966</v>
      </c>
      <c r="H1039" s="34" t="n">
        <v>-0.0447470753799225</v>
      </c>
      <c r="I1039" s="34" t="n">
        <v>-0.429122085323331</v>
      </c>
      <c r="J1039" s="35" t="n">
        <v>9.55</v>
      </c>
      <c r="K1039" s="6" t="n">
        <v>0</v>
      </c>
      <c r="L1039" s="35" t="n">
        <v>-1</v>
      </c>
      <c r="M1039" s="6" t="str">
        <f aca="false">IF(I1039&lt;=0,"Below 0%",IF(I1039&lt;=0.05,"0-5%",IF(I1039&lt;=0.1,"5-10%",IF(I1039&lt;=0.2,"10-20%",IF(I1039&lt;=0.4,"20-40%","Above 40%")))))</f>
        <v>Below 0%</v>
      </c>
      <c r="N1039" s="6" t="str">
        <f aca="false">IF(AND(H1039&gt;=Summary!$B$25,I1039&gt;=Summary!$B$26,I1039&lt;=Summary!$B$27,J1039&gt;=Summary!$B$28,J1039&lt;=Summary!$B$29,F1039*J1039&gt;1),"Yes","No")</f>
        <v>No</v>
      </c>
    </row>
    <row r="1040" customFormat="false" ht="15" hidden="false" customHeight="false" outlineLevel="0" collapsed="false">
      <c r="A1040" s="6" t="s">
        <v>148</v>
      </c>
      <c r="B1040" s="45" t="n">
        <v>41755</v>
      </c>
      <c r="C1040" s="6" t="s">
        <v>179</v>
      </c>
      <c r="D1040" s="6" t="s">
        <v>173</v>
      </c>
      <c r="E1040" s="6" t="s">
        <v>187</v>
      </c>
      <c r="F1040" s="34" t="n">
        <v>0.286267548799515</v>
      </c>
      <c r="G1040" s="34" t="n">
        <v>0.344573425813579</v>
      </c>
      <c r="H1040" s="34" t="n">
        <v>-0.0583058770140639</v>
      </c>
      <c r="I1040" s="34" t="n">
        <v>-0.169211763432995</v>
      </c>
      <c r="J1040" s="35" t="n">
        <v>2.9</v>
      </c>
      <c r="K1040" s="6" t="n">
        <v>1</v>
      </c>
      <c r="L1040" s="35" t="n">
        <v>1.9</v>
      </c>
      <c r="M1040" s="6" t="str">
        <f aca="false">IF(I1040&lt;=0,"Below 0%",IF(I1040&lt;=0.05,"0-5%",IF(I1040&lt;=0.1,"5-10%",IF(I1040&lt;=0.2,"10-20%",IF(I1040&lt;=0.4,"20-40%","Above 40%")))))</f>
        <v>Below 0%</v>
      </c>
      <c r="N1040" s="6" t="str">
        <f aca="false">IF(AND(H1040&gt;=Summary!$B$25,I1040&gt;=Summary!$B$26,I1040&lt;=Summary!$B$27,J1040&gt;=Summary!$B$28,J1040&lt;=Summary!$B$29,F1040*J1040&gt;1),"Yes","No")</f>
        <v>No</v>
      </c>
    </row>
    <row r="1041" customFormat="false" ht="15" hidden="false" customHeight="false" outlineLevel="0" collapsed="false">
      <c r="A1041" s="6" t="s">
        <v>148</v>
      </c>
      <c r="B1041" s="45" t="n">
        <v>41755</v>
      </c>
      <c r="C1041" s="6" t="s">
        <v>179</v>
      </c>
      <c r="D1041" s="6" t="s">
        <v>173</v>
      </c>
      <c r="E1041" s="6" t="s">
        <v>174</v>
      </c>
      <c r="F1041" s="34" t="n">
        <v>0.324309021234512</v>
      </c>
      <c r="G1041" s="34" t="n">
        <v>0.278346221409298</v>
      </c>
      <c r="H1041" s="34" t="n">
        <v>0.0459627998252148</v>
      </c>
      <c r="I1041" s="34" t="n">
        <v>0.16512816158416</v>
      </c>
      <c r="J1041" s="35" t="n">
        <v>3.59</v>
      </c>
      <c r="K1041" s="6" t="n">
        <v>0</v>
      </c>
      <c r="L1041" s="35" t="n">
        <v>-1</v>
      </c>
      <c r="M1041" s="6" t="str">
        <f aca="false">IF(I1041&lt;=0,"Below 0%",IF(I1041&lt;=0.05,"0-5%",IF(I1041&lt;=0.1,"5-10%",IF(I1041&lt;=0.2,"10-20%",IF(I1041&lt;=0.4,"20-40%","Above 40%")))))</f>
        <v>10-20%</v>
      </c>
      <c r="N1041" s="6" t="str">
        <f aca="false">IF(AND(H1041&gt;=Summary!$B$25,I1041&gt;=Summary!$B$26,I1041&lt;=Summary!$B$27,J1041&gt;=Summary!$B$28,J1041&lt;=Summary!$B$29,F1041*J1041&gt;1),"Yes","No")</f>
        <v>Yes</v>
      </c>
    </row>
    <row r="1042" customFormat="false" ht="15" hidden="false" customHeight="false" outlineLevel="0" collapsed="false">
      <c r="A1042" s="6" t="s">
        <v>148</v>
      </c>
      <c r="B1042" s="45" t="n">
        <v>41755</v>
      </c>
      <c r="C1042" s="6" t="s">
        <v>179</v>
      </c>
      <c r="D1042" s="6" t="s">
        <v>173</v>
      </c>
      <c r="E1042" s="6" t="s">
        <v>177</v>
      </c>
      <c r="F1042" s="34" t="n">
        <v>0.389423459768295</v>
      </c>
      <c r="G1042" s="34" t="n">
        <v>0.377080352777124</v>
      </c>
      <c r="H1042" s="34" t="n">
        <v>0.0123431069911714</v>
      </c>
      <c r="I1042" s="34" t="n">
        <v>0.0327333601453028</v>
      </c>
      <c r="J1042" s="35" t="n">
        <v>2.65</v>
      </c>
      <c r="K1042" s="6" t="n">
        <v>0</v>
      </c>
      <c r="L1042" s="35" t="n">
        <v>-1</v>
      </c>
      <c r="M1042" s="6" t="str">
        <f aca="false">IF(I1042&lt;=0,"Below 0%",IF(I1042&lt;=0.05,"0-5%",IF(I1042&lt;=0.1,"5-10%",IF(I1042&lt;=0.2,"10-20%",IF(I1042&lt;=0.4,"20-40%","Above 40%")))))</f>
        <v>0-5%</v>
      </c>
      <c r="N1042" s="6" t="str">
        <f aca="false">IF(AND(H1042&gt;=Summary!$B$25,I1042&gt;=Summary!$B$26,I1042&lt;=Summary!$B$27,J1042&gt;=Summary!$B$28,J1042&lt;=Summary!$B$29,F1042*J1042&gt;1),"Yes","No")</f>
        <v>No</v>
      </c>
    </row>
    <row r="1043" customFormat="false" ht="15" hidden="false" customHeight="false" outlineLevel="0" collapsed="false">
      <c r="A1043" s="6" t="s">
        <v>148</v>
      </c>
      <c r="B1043" s="45" t="n">
        <v>41755</v>
      </c>
      <c r="C1043" s="6" t="s">
        <v>192</v>
      </c>
      <c r="D1043" s="6" t="s">
        <v>181</v>
      </c>
      <c r="E1043" s="6" t="s">
        <v>187</v>
      </c>
      <c r="F1043" s="34" t="n">
        <v>0.277140527963638</v>
      </c>
      <c r="G1043" s="34" t="n">
        <v>0.298265521154158</v>
      </c>
      <c r="H1043" s="34" t="n">
        <v>-0.0211249931905195</v>
      </c>
      <c r="I1043" s="34" t="n">
        <v>-0.0708261320610407</v>
      </c>
      <c r="J1043" s="35" t="n">
        <v>3.33</v>
      </c>
      <c r="K1043" s="6" t="n">
        <v>0</v>
      </c>
      <c r="L1043" s="35" t="n">
        <v>-1</v>
      </c>
      <c r="M1043" s="6" t="str">
        <f aca="false">IF(I1043&lt;=0,"Below 0%",IF(I1043&lt;=0.05,"0-5%",IF(I1043&lt;=0.1,"5-10%",IF(I1043&lt;=0.2,"10-20%",IF(I1043&lt;=0.4,"20-40%","Above 40%")))))</f>
        <v>Below 0%</v>
      </c>
      <c r="N1043" s="6" t="str">
        <f aca="false">IF(AND(H1043&gt;=Summary!$B$25,I1043&gt;=Summary!$B$26,I1043&lt;=Summary!$B$27,J1043&gt;=Summary!$B$28,J1043&lt;=Summary!$B$29,F1043*J1043&gt;1),"Yes","No")</f>
        <v>No</v>
      </c>
    </row>
    <row r="1044" customFormat="false" ht="15" hidden="false" customHeight="false" outlineLevel="0" collapsed="false">
      <c r="A1044" s="6" t="s">
        <v>148</v>
      </c>
      <c r="B1044" s="45" t="n">
        <v>41755</v>
      </c>
      <c r="C1044" s="6" t="s">
        <v>192</v>
      </c>
      <c r="D1044" s="6" t="s">
        <v>181</v>
      </c>
      <c r="E1044" s="6" t="s">
        <v>174</v>
      </c>
      <c r="F1044" s="34" t="n">
        <v>0.284738779067993</v>
      </c>
      <c r="G1044" s="34" t="n">
        <v>0.287891068244448</v>
      </c>
      <c r="H1044" s="34" t="n">
        <v>-0.00315228917645483</v>
      </c>
      <c r="I1044" s="34" t="n">
        <v>-0.0109495900504222</v>
      </c>
      <c r="J1044" s="35" t="n">
        <v>3.45</v>
      </c>
      <c r="K1044" s="6" t="n">
        <v>0</v>
      </c>
      <c r="L1044" s="35" t="n">
        <v>-1</v>
      </c>
      <c r="M1044" s="6" t="str">
        <f aca="false">IF(I1044&lt;=0,"Below 0%",IF(I1044&lt;=0.05,"0-5%",IF(I1044&lt;=0.1,"5-10%",IF(I1044&lt;=0.2,"10-20%",IF(I1044&lt;=0.4,"20-40%","Above 40%")))))</f>
        <v>Below 0%</v>
      </c>
      <c r="N1044" s="6" t="str">
        <f aca="false">IF(AND(H1044&gt;=Summary!$B$25,I1044&gt;=Summary!$B$26,I1044&lt;=Summary!$B$27,J1044&gt;=Summary!$B$28,J1044&lt;=Summary!$B$29,F1044*J1044&gt;1),"Yes","No")</f>
        <v>No</v>
      </c>
    </row>
    <row r="1045" customFormat="false" ht="15" hidden="false" customHeight="false" outlineLevel="0" collapsed="false">
      <c r="A1045" s="6" t="s">
        <v>148</v>
      </c>
      <c r="B1045" s="45" t="n">
        <v>41755</v>
      </c>
      <c r="C1045" s="6" t="s">
        <v>192</v>
      </c>
      <c r="D1045" s="6" t="s">
        <v>181</v>
      </c>
      <c r="E1045" s="6" t="s">
        <v>177</v>
      </c>
      <c r="F1045" s="34" t="n">
        <v>0.438120633363724</v>
      </c>
      <c r="G1045" s="34" t="n">
        <v>0.413843410601394</v>
      </c>
      <c r="H1045" s="34" t="n">
        <v>0.0242772227623297</v>
      </c>
      <c r="I1045" s="34" t="n">
        <v>0.0586628230398794</v>
      </c>
      <c r="J1045" s="35" t="n">
        <v>2.4</v>
      </c>
      <c r="K1045" s="6" t="n">
        <v>1</v>
      </c>
      <c r="L1045" s="35" t="n">
        <v>1.4</v>
      </c>
      <c r="M1045" s="6" t="str">
        <f aca="false">IF(I1045&lt;=0,"Below 0%",IF(I1045&lt;=0.05,"0-5%",IF(I1045&lt;=0.1,"5-10%",IF(I1045&lt;=0.2,"10-20%",IF(I1045&lt;=0.4,"20-40%","Above 40%")))))</f>
        <v>5-10%</v>
      </c>
      <c r="N1045" s="6" t="str">
        <f aca="false">IF(AND(H1045&gt;=Summary!$B$25,I1045&gt;=Summary!$B$26,I1045&lt;=Summary!$B$27,J1045&gt;=Summary!$B$28,J1045&lt;=Summary!$B$29,F1045*J1045&gt;1),"Yes","No")</f>
        <v>No</v>
      </c>
    </row>
    <row r="1046" customFormat="false" ht="15" hidden="false" customHeight="false" outlineLevel="0" collapsed="false">
      <c r="A1046" s="6" t="s">
        <v>148</v>
      </c>
      <c r="B1046" s="45" t="n">
        <v>41755</v>
      </c>
      <c r="C1046" s="6" t="s">
        <v>175</v>
      </c>
      <c r="D1046" s="6" t="s">
        <v>182</v>
      </c>
      <c r="E1046" s="6" t="s">
        <v>187</v>
      </c>
      <c r="F1046" s="34" t="n">
        <v>0.581187665462494</v>
      </c>
      <c r="G1046" s="34" t="n">
        <v>0.583970759101472</v>
      </c>
      <c r="H1046" s="34" t="n">
        <v>-0.00278309363897777</v>
      </c>
      <c r="I1046" s="34" t="n">
        <v>-0.00476580992387354</v>
      </c>
      <c r="J1046" s="35" t="n">
        <v>1.7</v>
      </c>
      <c r="K1046" s="6" t="n">
        <v>1</v>
      </c>
      <c r="L1046" s="35" t="n">
        <v>0.7</v>
      </c>
      <c r="M1046" s="6" t="str">
        <f aca="false">IF(I1046&lt;=0,"Below 0%",IF(I1046&lt;=0.05,"0-5%",IF(I1046&lt;=0.1,"5-10%",IF(I1046&lt;=0.2,"10-20%",IF(I1046&lt;=0.4,"20-40%","Above 40%")))))</f>
        <v>Below 0%</v>
      </c>
      <c r="N1046" s="6" t="str">
        <f aca="false">IF(AND(H1046&gt;=Summary!$B$25,I1046&gt;=Summary!$B$26,I1046&lt;=Summary!$B$27,J1046&gt;=Summary!$B$28,J1046&lt;=Summary!$B$29,F1046*J1046&gt;1),"Yes","No")</f>
        <v>No</v>
      </c>
    </row>
    <row r="1047" customFormat="false" ht="15" hidden="false" customHeight="false" outlineLevel="0" collapsed="false">
      <c r="A1047" s="6" t="s">
        <v>148</v>
      </c>
      <c r="B1047" s="45" t="n">
        <v>41755</v>
      </c>
      <c r="C1047" s="6" t="s">
        <v>175</v>
      </c>
      <c r="D1047" s="6" t="s">
        <v>182</v>
      </c>
      <c r="E1047" s="6" t="s">
        <v>174</v>
      </c>
      <c r="F1047" s="34" t="n">
        <v>0.221578881144524</v>
      </c>
      <c r="G1047" s="34" t="n">
        <v>0.257189194422928</v>
      </c>
      <c r="H1047" s="34" t="n">
        <v>-0.0356103132784044</v>
      </c>
      <c r="I1047" s="34" t="n">
        <v>-0.13845960114423</v>
      </c>
      <c r="J1047" s="35" t="n">
        <v>3.86</v>
      </c>
      <c r="K1047" s="6" t="n">
        <v>0</v>
      </c>
      <c r="L1047" s="35" t="n">
        <v>-1</v>
      </c>
      <c r="M1047" s="6" t="str">
        <f aca="false">IF(I1047&lt;=0,"Below 0%",IF(I1047&lt;=0.05,"0-5%",IF(I1047&lt;=0.1,"5-10%",IF(I1047&lt;=0.2,"10-20%",IF(I1047&lt;=0.4,"20-40%","Above 40%")))))</f>
        <v>Below 0%</v>
      </c>
      <c r="N1047" s="6" t="str">
        <f aca="false">IF(AND(H1047&gt;=Summary!$B$25,I1047&gt;=Summary!$B$26,I1047&lt;=Summary!$B$27,J1047&gt;=Summary!$B$28,J1047&lt;=Summary!$B$29,F1047*J1047&gt;1),"Yes","No")</f>
        <v>No</v>
      </c>
    </row>
    <row r="1048" customFormat="false" ht="15" hidden="false" customHeight="false" outlineLevel="0" collapsed="false">
      <c r="A1048" s="6" t="s">
        <v>148</v>
      </c>
      <c r="B1048" s="45" t="n">
        <v>41755</v>
      </c>
      <c r="C1048" s="6" t="s">
        <v>175</v>
      </c>
      <c r="D1048" s="6" t="s">
        <v>182</v>
      </c>
      <c r="E1048" s="6" t="s">
        <v>177</v>
      </c>
      <c r="F1048" s="34" t="n">
        <v>0.197233498096466</v>
      </c>
      <c r="G1048" s="34" t="n">
        <v>0.1588400464756</v>
      </c>
      <c r="H1048" s="34" t="n">
        <v>0.0383934516208658</v>
      </c>
      <c r="I1048" s="34" t="n">
        <v>0.241711410143433</v>
      </c>
      <c r="J1048" s="35" t="n">
        <v>6.25</v>
      </c>
      <c r="K1048" s="6" t="n">
        <v>0</v>
      </c>
      <c r="L1048" s="35" t="n">
        <v>-1</v>
      </c>
      <c r="M1048" s="6" t="str">
        <f aca="false">IF(I1048&lt;=0,"Below 0%",IF(I1048&lt;=0.05,"0-5%",IF(I1048&lt;=0.1,"5-10%",IF(I1048&lt;=0.2,"10-20%",IF(I1048&lt;=0.4,"20-40%","Above 40%")))))</f>
        <v>20-40%</v>
      </c>
      <c r="N1048" s="6" t="str">
        <f aca="false">IF(AND(H1048&gt;=Summary!$B$25,I1048&gt;=Summary!$B$26,I1048&lt;=Summary!$B$27,J1048&gt;=Summary!$B$28,J1048&lt;=Summary!$B$29,F1048*J1048&gt;1),"Yes","No")</f>
        <v>No</v>
      </c>
    </row>
    <row r="1049" customFormat="false" ht="15" hidden="false" customHeight="false" outlineLevel="0" collapsed="false">
      <c r="A1049" s="6" t="s">
        <v>148</v>
      </c>
      <c r="B1049" s="45" t="n">
        <v>41755</v>
      </c>
      <c r="C1049" s="6" t="s">
        <v>178</v>
      </c>
      <c r="D1049" s="6" t="s">
        <v>189</v>
      </c>
      <c r="E1049" s="6" t="s">
        <v>187</v>
      </c>
      <c r="F1049" s="34" t="n">
        <v>0.533805906772614</v>
      </c>
      <c r="G1049" s="34" t="n">
        <v>0.512448415037867</v>
      </c>
      <c r="H1049" s="34" t="n">
        <v>0.0213574917347467</v>
      </c>
      <c r="I1049" s="34" t="n">
        <v>0.0416773495790175</v>
      </c>
      <c r="J1049" s="35" t="n">
        <v>1.95</v>
      </c>
      <c r="K1049" s="6" t="n">
        <v>1</v>
      </c>
      <c r="L1049" s="35" t="n">
        <v>0.95</v>
      </c>
      <c r="M1049" s="6" t="str">
        <f aca="false">IF(I1049&lt;=0,"Below 0%",IF(I1049&lt;=0.05,"0-5%",IF(I1049&lt;=0.1,"5-10%",IF(I1049&lt;=0.2,"10-20%",IF(I1049&lt;=0.4,"20-40%","Above 40%")))))</f>
        <v>0-5%</v>
      </c>
      <c r="N1049" s="6" t="str">
        <f aca="false">IF(AND(H1049&gt;=Summary!$B$25,I1049&gt;=Summary!$B$26,I1049&lt;=Summary!$B$27,J1049&gt;=Summary!$B$28,J1049&lt;=Summary!$B$29,F1049*J1049&gt;1),"Yes","No")</f>
        <v>No</v>
      </c>
    </row>
    <row r="1050" customFormat="false" ht="15" hidden="false" customHeight="false" outlineLevel="0" collapsed="false">
      <c r="A1050" s="6" t="s">
        <v>148</v>
      </c>
      <c r="B1050" s="45" t="n">
        <v>41755</v>
      </c>
      <c r="C1050" s="6" t="s">
        <v>178</v>
      </c>
      <c r="D1050" s="6" t="s">
        <v>189</v>
      </c>
      <c r="E1050" s="6" t="s">
        <v>174</v>
      </c>
      <c r="F1050" s="34" t="n">
        <v>0.249847635626793</v>
      </c>
      <c r="G1050" s="34" t="n">
        <v>0.266473175819691</v>
      </c>
      <c r="H1050" s="34" t="n">
        <v>-0.0166255401928978</v>
      </c>
      <c r="I1050" s="34" t="n">
        <v>-0.0623910460846817</v>
      </c>
      <c r="J1050" s="35" t="n">
        <v>3.75</v>
      </c>
      <c r="K1050" s="6" t="n">
        <v>0</v>
      </c>
      <c r="L1050" s="35" t="n">
        <v>-1</v>
      </c>
      <c r="M1050" s="6" t="str">
        <f aca="false">IF(I1050&lt;=0,"Below 0%",IF(I1050&lt;=0.05,"0-5%",IF(I1050&lt;=0.1,"5-10%",IF(I1050&lt;=0.2,"10-20%",IF(I1050&lt;=0.4,"20-40%","Above 40%")))))</f>
        <v>Below 0%</v>
      </c>
      <c r="N1050" s="6" t="str">
        <f aca="false">IF(AND(H1050&gt;=Summary!$B$25,I1050&gt;=Summary!$B$26,I1050&lt;=Summary!$B$27,J1050&gt;=Summary!$B$28,J1050&lt;=Summary!$B$29,F1050*J1050&gt;1),"Yes","No")</f>
        <v>No</v>
      </c>
    </row>
    <row r="1051" customFormat="false" ht="15" hidden="false" customHeight="false" outlineLevel="0" collapsed="false">
      <c r="A1051" s="6" t="s">
        <v>148</v>
      </c>
      <c r="B1051" s="45" t="n">
        <v>41755</v>
      </c>
      <c r="C1051" s="6" t="s">
        <v>178</v>
      </c>
      <c r="D1051" s="6" t="s">
        <v>189</v>
      </c>
      <c r="E1051" s="6" t="s">
        <v>177</v>
      </c>
      <c r="F1051" s="34" t="n">
        <v>0.216346427798271</v>
      </c>
      <c r="G1051" s="34" t="n">
        <v>0.221078409142443</v>
      </c>
      <c r="H1051" s="34" t="n">
        <v>-0.00473198134417135</v>
      </c>
      <c r="I1051" s="34" t="n">
        <v>-0.0214040862810918</v>
      </c>
      <c r="J1051" s="35" t="n">
        <v>4.52</v>
      </c>
      <c r="K1051" s="6" t="n">
        <v>0</v>
      </c>
      <c r="L1051" s="35" t="n">
        <v>-1</v>
      </c>
      <c r="M1051" s="6" t="str">
        <f aca="false">IF(I1051&lt;=0,"Below 0%",IF(I1051&lt;=0.05,"0-5%",IF(I1051&lt;=0.1,"5-10%",IF(I1051&lt;=0.2,"10-20%",IF(I1051&lt;=0.4,"20-40%","Above 40%")))))</f>
        <v>Below 0%</v>
      </c>
      <c r="N1051" s="6" t="str">
        <f aca="false">IF(AND(H1051&gt;=Summary!$B$25,I1051&gt;=Summary!$B$26,I1051&lt;=Summary!$B$27,J1051&gt;=Summary!$B$28,J1051&lt;=Summary!$B$29,F1051*J1051&gt;1),"Yes","No")</f>
        <v>No</v>
      </c>
    </row>
    <row r="1052" customFormat="false" ht="15" hidden="false" customHeight="false" outlineLevel="0" collapsed="false">
      <c r="A1052" s="6" t="s">
        <v>148</v>
      </c>
      <c r="B1052" s="45" t="n">
        <v>41756</v>
      </c>
      <c r="C1052" s="6" t="s">
        <v>180</v>
      </c>
      <c r="D1052" s="6" t="s">
        <v>194</v>
      </c>
      <c r="E1052" s="6" t="s">
        <v>187</v>
      </c>
      <c r="F1052" s="34" t="n">
        <v>0.162743911147118</v>
      </c>
      <c r="G1052" s="34" t="n">
        <v>0.110373134328358</v>
      </c>
      <c r="H1052" s="34" t="n">
        <v>0.0523707768187594</v>
      </c>
      <c r="I1052" s="34" t="n">
        <v>0.474488444470167</v>
      </c>
      <c r="J1052" s="35" t="n">
        <v>9.1</v>
      </c>
      <c r="K1052" s="6" t="n">
        <v>0</v>
      </c>
      <c r="L1052" s="35" t="n">
        <v>-1</v>
      </c>
      <c r="M1052" s="6" t="str">
        <f aca="false">IF(I1052&lt;=0,"Below 0%",IF(I1052&lt;=0.05,"0-5%",IF(I1052&lt;=0.1,"5-10%",IF(I1052&lt;=0.2,"10-20%",IF(I1052&lt;=0.4,"20-40%","Above 40%")))))</f>
        <v>Above 40%</v>
      </c>
      <c r="N1052" s="6" t="str">
        <f aca="false">IF(AND(H1052&gt;=Summary!$B$25,I1052&gt;=Summary!$B$26,I1052&lt;=Summary!$B$27,J1052&gt;=Summary!$B$28,J1052&lt;=Summary!$B$29,F1052*J1052&gt;1),"Yes","No")</f>
        <v>No</v>
      </c>
    </row>
    <row r="1053" customFormat="false" ht="15" hidden="false" customHeight="false" outlineLevel="0" collapsed="false">
      <c r="A1053" s="6" t="s">
        <v>148</v>
      </c>
      <c r="B1053" s="45" t="n">
        <v>41756</v>
      </c>
      <c r="C1053" s="6" t="s">
        <v>180</v>
      </c>
      <c r="D1053" s="6" t="s">
        <v>194</v>
      </c>
      <c r="E1053" s="6" t="s">
        <v>174</v>
      </c>
      <c r="F1053" s="34" t="n">
        <v>0.451959937810898</v>
      </c>
      <c r="G1053" s="34" t="n">
        <v>0.196940298507463</v>
      </c>
      <c r="H1053" s="34" t="n">
        <v>0.255019639303435</v>
      </c>
      <c r="I1053" s="34" t="n">
        <v>1.29490836175295</v>
      </c>
      <c r="J1053" s="35" t="n">
        <v>5.1</v>
      </c>
      <c r="K1053" s="6" t="n">
        <v>0</v>
      </c>
      <c r="L1053" s="35" t="n">
        <v>-1</v>
      </c>
      <c r="M1053" s="6" t="str">
        <f aca="false">IF(I1053&lt;=0,"Below 0%",IF(I1053&lt;=0.05,"0-5%",IF(I1053&lt;=0.1,"5-10%",IF(I1053&lt;=0.2,"10-20%",IF(I1053&lt;=0.4,"20-40%","Above 40%")))))</f>
        <v>Above 40%</v>
      </c>
      <c r="N1053" s="6" t="str">
        <f aca="false">IF(AND(H1053&gt;=Summary!$B$25,I1053&gt;=Summary!$B$26,I1053&lt;=Summary!$B$27,J1053&gt;=Summary!$B$28,J1053&lt;=Summary!$B$29,F1053*J1053&gt;1),"Yes","No")</f>
        <v>No</v>
      </c>
    </row>
    <row r="1054" customFormat="false" ht="15" hidden="false" customHeight="false" outlineLevel="0" collapsed="false">
      <c r="A1054" s="6" t="s">
        <v>148</v>
      </c>
      <c r="B1054" s="45" t="n">
        <v>41756</v>
      </c>
      <c r="C1054" s="6" t="s">
        <v>180</v>
      </c>
      <c r="D1054" s="6" t="s">
        <v>194</v>
      </c>
      <c r="E1054" s="6" t="s">
        <v>177</v>
      </c>
      <c r="F1054" s="34" t="n">
        <v>0.385296165943146</v>
      </c>
      <c r="G1054" s="34" t="n">
        <v>0.692686567164179</v>
      </c>
      <c r="H1054" s="34" t="n">
        <v>-0.307390401221033</v>
      </c>
      <c r="I1054" s="34" t="n">
        <v>-0.443765500577661</v>
      </c>
      <c r="J1054" s="35" t="n">
        <v>1.45</v>
      </c>
      <c r="K1054" s="6" t="n">
        <v>1</v>
      </c>
      <c r="L1054" s="35" t="n">
        <v>0.45</v>
      </c>
      <c r="M1054" s="6" t="str">
        <f aca="false">IF(I1054&lt;=0,"Below 0%",IF(I1054&lt;=0.05,"0-5%",IF(I1054&lt;=0.1,"5-10%",IF(I1054&lt;=0.2,"10-20%",IF(I1054&lt;=0.4,"20-40%","Above 40%")))))</f>
        <v>Below 0%</v>
      </c>
      <c r="N1054" s="6" t="str">
        <f aca="false">IF(AND(H1054&gt;=Summary!$B$25,I1054&gt;=Summary!$B$26,I1054&lt;=Summary!$B$27,J1054&gt;=Summary!$B$28,J1054&lt;=Summary!$B$29,F1054*J1054&gt;1),"Yes","No")</f>
        <v>No</v>
      </c>
    </row>
    <row r="1055" customFormat="false" ht="15" hidden="false" customHeight="false" outlineLevel="0" collapsed="false">
      <c r="A1055" s="6" t="s">
        <v>148</v>
      </c>
      <c r="B1055" s="45" t="n">
        <v>41756</v>
      </c>
      <c r="C1055" s="6" t="s">
        <v>183</v>
      </c>
      <c r="D1055" s="6" t="s">
        <v>190</v>
      </c>
      <c r="E1055" s="6" t="s">
        <v>187</v>
      </c>
      <c r="F1055" s="34" t="n">
        <v>0.41575562953949</v>
      </c>
      <c r="G1055" s="34" t="n">
        <v>0.579878877518388</v>
      </c>
      <c r="H1055" s="34" t="n">
        <v>-0.164123247978899</v>
      </c>
      <c r="I1055" s="34" t="n">
        <v>-0.283030222934261</v>
      </c>
      <c r="J1055" s="35" t="n">
        <v>1.73</v>
      </c>
      <c r="K1055" s="6" t="n">
        <v>0</v>
      </c>
      <c r="L1055" s="35" t="n">
        <v>-1</v>
      </c>
      <c r="M1055" s="6" t="str">
        <f aca="false">IF(I1055&lt;=0,"Below 0%",IF(I1055&lt;=0.05,"0-5%",IF(I1055&lt;=0.1,"5-10%",IF(I1055&lt;=0.2,"10-20%",IF(I1055&lt;=0.4,"20-40%","Above 40%")))))</f>
        <v>Below 0%</v>
      </c>
      <c r="N1055" s="6" t="str">
        <f aca="false">IF(AND(H1055&gt;=Summary!$B$25,I1055&gt;=Summary!$B$26,I1055&lt;=Summary!$B$27,J1055&gt;=Summary!$B$28,J1055&lt;=Summary!$B$29,F1055*J1055&gt;1),"Yes","No")</f>
        <v>No</v>
      </c>
    </row>
    <row r="1056" customFormat="false" ht="15" hidden="false" customHeight="false" outlineLevel="0" collapsed="false">
      <c r="A1056" s="6" t="s">
        <v>148</v>
      </c>
      <c r="B1056" s="45" t="n">
        <v>41756</v>
      </c>
      <c r="C1056" s="6" t="s">
        <v>183</v>
      </c>
      <c r="D1056" s="6" t="s">
        <v>190</v>
      </c>
      <c r="E1056" s="6" t="s">
        <v>174</v>
      </c>
      <c r="F1056" s="34" t="n">
        <v>0.229550376534462</v>
      </c>
      <c r="G1056" s="34" t="n">
        <v>0.237722857371282</v>
      </c>
      <c r="H1056" s="34" t="n">
        <v>-0.0081724808368204</v>
      </c>
      <c r="I1056" s="34" t="n">
        <v>-0.0343781869660786</v>
      </c>
      <c r="J1056" s="35" t="n">
        <v>4.22</v>
      </c>
      <c r="K1056" s="6" t="n">
        <v>0</v>
      </c>
      <c r="L1056" s="35" t="n">
        <v>-1</v>
      </c>
      <c r="M1056" s="6" t="str">
        <f aca="false">IF(I1056&lt;=0,"Below 0%",IF(I1056&lt;=0.05,"0-5%",IF(I1056&lt;=0.1,"5-10%",IF(I1056&lt;=0.2,"10-20%",IF(I1056&lt;=0.4,"20-40%","Above 40%")))))</f>
        <v>Below 0%</v>
      </c>
      <c r="N1056" s="6" t="str">
        <f aca="false">IF(AND(H1056&gt;=Summary!$B$25,I1056&gt;=Summary!$B$26,I1056&lt;=Summary!$B$27,J1056&gt;=Summary!$B$28,J1056&lt;=Summary!$B$29,F1056*J1056&gt;1),"Yes","No")</f>
        <v>No</v>
      </c>
    </row>
    <row r="1057" customFormat="false" ht="15" hidden="false" customHeight="false" outlineLevel="0" collapsed="false">
      <c r="A1057" s="6" t="s">
        <v>148</v>
      </c>
      <c r="B1057" s="45" t="n">
        <v>41756</v>
      </c>
      <c r="C1057" s="6" t="s">
        <v>183</v>
      </c>
      <c r="D1057" s="6" t="s">
        <v>190</v>
      </c>
      <c r="E1057" s="6" t="s">
        <v>177</v>
      </c>
      <c r="F1057" s="34" t="n">
        <v>0.35469400882721</v>
      </c>
      <c r="G1057" s="34" t="n">
        <v>0.182398265110329</v>
      </c>
      <c r="H1057" s="34" t="n">
        <v>0.17229574371688</v>
      </c>
      <c r="I1057" s="34" t="n">
        <v>0.944612842740919</v>
      </c>
      <c r="J1057" s="35" t="n">
        <v>5.5</v>
      </c>
      <c r="K1057" s="6" t="n">
        <v>1</v>
      </c>
      <c r="L1057" s="35" t="n">
        <v>4.5</v>
      </c>
      <c r="M1057" s="6" t="str">
        <f aca="false">IF(I1057&lt;=0,"Below 0%",IF(I1057&lt;=0.05,"0-5%",IF(I1057&lt;=0.1,"5-10%",IF(I1057&lt;=0.2,"10-20%",IF(I1057&lt;=0.4,"20-40%","Above 40%")))))</f>
        <v>Above 40%</v>
      </c>
      <c r="N1057" s="6" t="str">
        <f aca="false">IF(AND(H1057&gt;=Summary!$B$25,I1057&gt;=Summary!$B$26,I1057&lt;=Summary!$B$27,J1057&gt;=Summary!$B$28,J1057&lt;=Summary!$B$29,F1057*J1057&gt;1),"Yes","No")</f>
        <v>No</v>
      </c>
    </row>
    <row r="1058" customFormat="false" ht="15" hidden="false" customHeight="false" outlineLevel="0" collapsed="false">
      <c r="A1058" s="6" t="s">
        <v>148</v>
      </c>
      <c r="B1058" s="45" t="n">
        <v>41756</v>
      </c>
      <c r="C1058" s="6" t="s">
        <v>191</v>
      </c>
      <c r="D1058" s="6" t="s">
        <v>193</v>
      </c>
      <c r="E1058" s="6" t="s">
        <v>187</v>
      </c>
      <c r="F1058" s="34" t="n">
        <v>0.521882653236389</v>
      </c>
      <c r="G1058" s="34" t="n">
        <v>0.509377170641352</v>
      </c>
      <c r="H1058" s="34" t="n">
        <v>0.012505482595037</v>
      </c>
      <c r="I1058" s="34" t="n">
        <v>0.0245505360581659</v>
      </c>
      <c r="J1058" s="35" t="n">
        <v>1.95</v>
      </c>
      <c r="K1058" s="6" t="n">
        <v>1</v>
      </c>
      <c r="L1058" s="35" t="n">
        <v>0.95</v>
      </c>
      <c r="M1058" s="6" t="str">
        <f aca="false">IF(I1058&lt;=0,"Below 0%",IF(I1058&lt;=0.05,"0-5%",IF(I1058&lt;=0.1,"5-10%",IF(I1058&lt;=0.2,"10-20%",IF(I1058&lt;=0.4,"20-40%","Above 40%")))))</f>
        <v>0-5%</v>
      </c>
      <c r="N1058" s="6" t="str">
        <f aca="false">IF(AND(H1058&gt;=Summary!$B$25,I1058&gt;=Summary!$B$26,I1058&lt;=Summary!$B$27,J1058&gt;=Summary!$B$28,J1058&lt;=Summary!$B$29,F1058*J1058&gt;1),"Yes","No")</f>
        <v>No</v>
      </c>
    </row>
    <row r="1059" customFormat="false" ht="15" hidden="false" customHeight="false" outlineLevel="0" collapsed="false">
      <c r="A1059" s="6" t="s">
        <v>148</v>
      </c>
      <c r="B1059" s="45" t="n">
        <v>41756</v>
      </c>
      <c r="C1059" s="6" t="s">
        <v>191</v>
      </c>
      <c r="D1059" s="6" t="s">
        <v>193</v>
      </c>
      <c r="E1059" s="6" t="s">
        <v>174</v>
      </c>
      <c r="F1059" s="34" t="n">
        <v>0.290601253509522</v>
      </c>
      <c r="G1059" s="34" t="n">
        <v>0.264876128733503</v>
      </c>
      <c r="H1059" s="34" t="n">
        <v>0.0257251247760184</v>
      </c>
      <c r="I1059" s="34" t="n">
        <v>0.0971213408283422</v>
      </c>
      <c r="J1059" s="35" t="n">
        <v>3.75</v>
      </c>
      <c r="K1059" s="6" t="n">
        <v>0</v>
      </c>
      <c r="L1059" s="35" t="n">
        <v>-1</v>
      </c>
      <c r="M1059" s="6" t="str">
        <f aca="false">IF(I1059&lt;=0,"Below 0%",IF(I1059&lt;=0.05,"0-5%",IF(I1059&lt;=0.1,"5-10%",IF(I1059&lt;=0.2,"10-20%",IF(I1059&lt;=0.4,"20-40%","Above 40%")))))</f>
        <v>5-10%</v>
      </c>
      <c r="N1059" s="6" t="str">
        <f aca="false">IF(AND(H1059&gt;=Summary!$B$25,I1059&gt;=Summary!$B$26,I1059&lt;=Summary!$B$27,J1059&gt;=Summary!$B$28,J1059&lt;=Summary!$B$29,F1059*J1059&gt;1),"Yes","No")</f>
        <v>No</v>
      </c>
    </row>
    <row r="1060" customFormat="false" ht="15" hidden="false" customHeight="false" outlineLevel="0" collapsed="false">
      <c r="A1060" s="6" t="s">
        <v>148</v>
      </c>
      <c r="B1060" s="45" t="n">
        <v>41756</v>
      </c>
      <c r="C1060" s="6" t="s">
        <v>191</v>
      </c>
      <c r="D1060" s="6" t="s">
        <v>193</v>
      </c>
      <c r="E1060" s="6" t="s">
        <v>177</v>
      </c>
      <c r="F1060" s="34" t="n">
        <v>0.187516078352928</v>
      </c>
      <c r="G1060" s="34" t="n">
        <v>0.225746700625145</v>
      </c>
      <c r="H1060" s="34" t="n">
        <v>-0.0382306222722165</v>
      </c>
      <c r="I1060" s="34" t="n">
        <v>-0.16935185394226</v>
      </c>
      <c r="J1060" s="35" t="n">
        <v>4.4</v>
      </c>
      <c r="K1060" s="6" t="n">
        <v>0</v>
      </c>
      <c r="L1060" s="35" t="n">
        <v>-1</v>
      </c>
      <c r="M1060" s="6" t="str">
        <f aca="false">IF(I1060&lt;=0,"Below 0%",IF(I1060&lt;=0.05,"0-5%",IF(I1060&lt;=0.1,"5-10%",IF(I1060&lt;=0.2,"10-20%",IF(I1060&lt;=0.4,"20-40%","Above 40%")))))</f>
        <v>Below 0%</v>
      </c>
      <c r="N1060" s="6" t="str">
        <f aca="false">IF(AND(H1060&gt;=Summary!$B$25,I1060&gt;=Summary!$B$26,I1060&lt;=Summary!$B$27,J1060&gt;=Summary!$B$28,J1060&lt;=Summary!$B$29,F1060*J1060&gt;1),"Yes","No")</f>
        <v>No</v>
      </c>
    </row>
    <row r="1061" customFormat="false" ht="15" hidden="false" customHeight="false" outlineLevel="0" collapsed="false">
      <c r="A1061" s="6" t="s">
        <v>148</v>
      </c>
      <c r="B1061" s="45" t="n">
        <v>41757</v>
      </c>
      <c r="C1061" s="6" t="s">
        <v>185</v>
      </c>
      <c r="D1061" s="6" t="s">
        <v>188</v>
      </c>
      <c r="E1061" s="6" t="s">
        <v>187</v>
      </c>
      <c r="F1061" s="34" t="n">
        <v>0.813857018947601</v>
      </c>
      <c r="G1061" s="34" t="n">
        <v>0.773480662983425</v>
      </c>
      <c r="H1061" s="34" t="n">
        <v>0.0403763559641759</v>
      </c>
      <c r="I1061" s="34" t="n">
        <v>0.0522008602108275</v>
      </c>
      <c r="J1061" s="35" t="n">
        <v>1.3</v>
      </c>
      <c r="K1061" s="6" t="n">
        <v>1</v>
      </c>
      <c r="L1061" s="35" t="n">
        <v>0.3</v>
      </c>
      <c r="M1061" s="6" t="str">
        <f aca="false">IF(I1061&lt;=0,"Below 0%",IF(I1061&lt;=0.05,"0-5%",IF(I1061&lt;=0.1,"5-10%",IF(I1061&lt;=0.2,"10-20%",IF(I1061&lt;=0.4,"20-40%","Above 40%")))))</f>
        <v>5-10%</v>
      </c>
      <c r="N1061" s="6" t="str">
        <f aca="false">IF(AND(H1061&gt;=Summary!$B$25,I1061&gt;=Summary!$B$26,I1061&lt;=Summary!$B$27,J1061&gt;=Summary!$B$28,J1061&lt;=Summary!$B$29,F1061*J1061&gt;1),"Yes","No")</f>
        <v>No</v>
      </c>
    </row>
    <row r="1062" customFormat="false" ht="15" hidden="false" customHeight="false" outlineLevel="0" collapsed="false">
      <c r="A1062" s="6" t="s">
        <v>148</v>
      </c>
      <c r="B1062" s="45" t="n">
        <v>41757</v>
      </c>
      <c r="C1062" s="6" t="s">
        <v>185</v>
      </c>
      <c r="D1062" s="6" t="s">
        <v>188</v>
      </c>
      <c r="E1062" s="6" t="s">
        <v>174</v>
      </c>
      <c r="F1062" s="34" t="n">
        <v>0.0916890874505043</v>
      </c>
      <c r="G1062" s="34" t="n">
        <v>0.154696132596685</v>
      </c>
      <c r="H1062" s="34" t="n">
        <v>-0.0630070451461808</v>
      </c>
      <c r="I1062" s="34" t="n">
        <v>-0.407295541837812</v>
      </c>
      <c r="J1062" s="35" t="n">
        <v>6.5</v>
      </c>
      <c r="K1062" s="6" t="n">
        <v>0</v>
      </c>
      <c r="L1062" s="35" t="n">
        <v>-1</v>
      </c>
      <c r="M1062" s="6" t="str">
        <f aca="false">IF(I1062&lt;=0,"Below 0%",IF(I1062&lt;=0.05,"0-5%",IF(I1062&lt;=0.1,"5-10%",IF(I1062&lt;=0.2,"10-20%",IF(I1062&lt;=0.4,"20-40%","Above 40%")))))</f>
        <v>Below 0%</v>
      </c>
      <c r="N1062" s="6" t="str">
        <f aca="false">IF(AND(H1062&gt;=Summary!$B$25,I1062&gt;=Summary!$B$26,I1062&lt;=Summary!$B$27,J1062&gt;=Summary!$B$28,J1062&lt;=Summary!$B$29,F1062*J1062&gt;1),"Yes","No")</f>
        <v>No</v>
      </c>
    </row>
    <row r="1063" customFormat="false" ht="15" hidden="false" customHeight="false" outlineLevel="0" collapsed="false">
      <c r="A1063" s="6" t="s">
        <v>148</v>
      </c>
      <c r="B1063" s="45" t="n">
        <v>41757</v>
      </c>
      <c r="C1063" s="6" t="s">
        <v>185</v>
      </c>
      <c r="D1063" s="6" t="s">
        <v>188</v>
      </c>
      <c r="E1063" s="6" t="s">
        <v>177</v>
      </c>
      <c r="F1063" s="34" t="n">
        <v>0.0944539532065392</v>
      </c>
      <c r="G1063" s="34" t="n">
        <v>0.0718232044198895</v>
      </c>
      <c r="H1063" s="34" t="n">
        <v>0.0226307487866497</v>
      </c>
      <c r="I1063" s="34" t="n">
        <v>0.315089656183353</v>
      </c>
      <c r="J1063" s="35" t="n">
        <v>14</v>
      </c>
      <c r="K1063" s="6" t="n">
        <v>0</v>
      </c>
      <c r="L1063" s="35" t="n">
        <v>-1</v>
      </c>
      <c r="M1063" s="6" t="str">
        <f aca="false">IF(I1063&lt;=0,"Below 0%",IF(I1063&lt;=0.05,"0-5%",IF(I1063&lt;=0.1,"5-10%",IF(I1063&lt;=0.2,"10-20%",IF(I1063&lt;=0.4,"20-40%","Above 40%")))))</f>
        <v>20-40%</v>
      </c>
      <c r="N1063" s="6" t="str">
        <f aca="false">IF(AND(H1063&gt;=Summary!$B$25,I1063&gt;=Summary!$B$26,I1063&lt;=Summary!$B$27,J1063&gt;=Summary!$B$28,J1063&lt;=Summary!$B$29,F1063*J1063&gt;1),"Yes","No")</f>
        <v>No</v>
      </c>
    </row>
    <row r="1064" customFormat="false" ht="15" hidden="false" customHeight="false" outlineLevel="0" collapsed="false">
      <c r="A1064" s="6" t="s">
        <v>148</v>
      </c>
      <c r="B1064" s="45" t="n">
        <v>41762</v>
      </c>
      <c r="C1064" s="6" t="s">
        <v>182</v>
      </c>
      <c r="D1064" s="6" t="s">
        <v>186</v>
      </c>
      <c r="E1064" s="6" t="s">
        <v>187</v>
      </c>
      <c r="F1064" s="34" t="n">
        <v>0.360943108797073</v>
      </c>
      <c r="G1064" s="34" t="n">
        <v>0.399231426131512</v>
      </c>
      <c r="H1064" s="34" t="n">
        <v>-0.0382883173344382</v>
      </c>
      <c r="I1064" s="34" t="n">
        <v>-0.0959050686601649</v>
      </c>
      <c r="J1064" s="35" t="n">
        <v>2.52</v>
      </c>
      <c r="K1064" s="6" t="n">
        <v>1</v>
      </c>
      <c r="L1064" s="35" t="n">
        <v>1.52</v>
      </c>
      <c r="M1064" s="6" t="str">
        <f aca="false">IF(I1064&lt;=0,"Below 0%",IF(I1064&lt;=0.05,"0-5%",IF(I1064&lt;=0.1,"5-10%",IF(I1064&lt;=0.2,"10-20%",IF(I1064&lt;=0.4,"20-40%","Above 40%")))))</f>
        <v>Below 0%</v>
      </c>
      <c r="N1064" s="6" t="str">
        <f aca="false">IF(AND(H1064&gt;=Summary!$B$25,I1064&gt;=Summary!$B$26,I1064&lt;=Summary!$B$27,J1064&gt;=Summary!$B$28,J1064&lt;=Summary!$B$29,F1064*J1064&gt;1),"Yes","No")</f>
        <v>No</v>
      </c>
    </row>
    <row r="1065" customFormat="false" ht="15" hidden="false" customHeight="false" outlineLevel="0" collapsed="false">
      <c r="A1065" s="6" t="s">
        <v>148</v>
      </c>
      <c r="B1065" s="45" t="n">
        <v>41762</v>
      </c>
      <c r="C1065" s="6" t="s">
        <v>182</v>
      </c>
      <c r="D1065" s="6" t="s">
        <v>186</v>
      </c>
      <c r="E1065" s="6" t="s">
        <v>174</v>
      </c>
      <c r="F1065" s="34" t="n">
        <v>0.271577149629593</v>
      </c>
      <c r="G1065" s="34" t="n">
        <v>0.295900939368062</v>
      </c>
      <c r="H1065" s="34" t="n">
        <v>-0.0243237897384686</v>
      </c>
      <c r="I1065" s="34" t="n">
        <v>-0.0822024755663686</v>
      </c>
      <c r="J1065" s="35" t="n">
        <v>3.4</v>
      </c>
      <c r="K1065" s="6" t="n">
        <v>0</v>
      </c>
      <c r="L1065" s="35" t="n">
        <v>-1</v>
      </c>
      <c r="M1065" s="6" t="str">
        <f aca="false">IF(I1065&lt;=0,"Below 0%",IF(I1065&lt;=0.05,"0-5%",IF(I1065&lt;=0.1,"5-10%",IF(I1065&lt;=0.2,"10-20%",IF(I1065&lt;=0.4,"20-40%","Above 40%")))))</f>
        <v>Below 0%</v>
      </c>
      <c r="N1065" s="6" t="str">
        <f aca="false">IF(AND(H1065&gt;=Summary!$B$25,I1065&gt;=Summary!$B$26,I1065&lt;=Summary!$B$27,J1065&gt;=Summary!$B$28,J1065&lt;=Summary!$B$29,F1065*J1065&gt;1),"Yes","No")</f>
        <v>No</v>
      </c>
    </row>
    <row r="1066" customFormat="false" ht="15" hidden="false" customHeight="false" outlineLevel="0" collapsed="false">
      <c r="A1066" s="6" t="s">
        <v>148</v>
      </c>
      <c r="B1066" s="45" t="n">
        <v>41762</v>
      </c>
      <c r="C1066" s="6" t="s">
        <v>182</v>
      </c>
      <c r="D1066" s="6" t="s">
        <v>186</v>
      </c>
      <c r="E1066" s="6" t="s">
        <v>177</v>
      </c>
      <c r="F1066" s="34" t="n">
        <v>0.367479711771011</v>
      </c>
      <c r="G1066" s="34" t="n">
        <v>0.304867634500427</v>
      </c>
      <c r="H1066" s="34" t="n">
        <v>0.0626120772705843</v>
      </c>
      <c r="I1066" s="34" t="n">
        <v>0.205374628806314</v>
      </c>
      <c r="J1066" s="35" t="n">
        <v>3.3</v>
      </c>
      <c r="K1066" s="6" t="n">
        <v>0</v>
      </c>
      <c r="L1066" s="35" t="n">
        <v>-1</v>
      </c>
      <c r="M1066" s="6" t="str">
        <f aca="false">IF(I1066&lt;=0,"Below 0%",IF(I1066&lt;=0.05,"0-5%",IF(I1066&lt;=0.1,"5-10%",IF(I1066&lt;=0.2,"10-20%",IF(I1066&lt;=0.4,"20-40%","Above 40%")))))</f>
        <v>20-40%</v>
      </c>
      <c r="N1066" s="6" t="str">
        <f aca="false">IF(AND(H1066&gt;=Summary!$B$25,I1066&gt;=Summary!$B$26,I1066&lt;=Summary!$B$27,J1066&gt;=Summary!$B$28,J1066&lt;=Summary!$B$29,F1066*J1066&gt;1),"Yes","No")</f>
        <v>Yes</v>
      </c>
    </row>
    <row r="1067" customFormat="false" ht="15" hidden="false" customHeight="false" outlineLevel="0" collapsed="false">
      <c r="A1067" s="6" t="s">
        <v>148</v>
      </c>
      <c r="B1067" s="45" t="n">
        <v>41762</v>
      </c>
      <c r="C1067" s="6" t="s">
        <v>173</v>
      </c>
      <c r="D1067" s="6" t="s">
        <v>194</v>
      </c>
      <c r="E1067" s="6" t="s">
        <v>187</v>
      </c>
      <c r="F1067" s="34" t="n">
        <v>0.315314739942551</v>
      </c>
      <c r="G1067" s="34" t="n">
        <v>0.197612005696133</v>
      </c>
      <c r="H1067" s="34" t="n">
        <v>0.117702734246418</v>
      </c>
      <c r="I1067" s="34" t="n">
        <v>0.595625421804626</v>
      </c>
      <c r="J1067" s="35" t="n">
        <v>5</v>
      </c>
      <c r="K1067" s="6" t="n">
        <v>0</v>
      </c>
      <c r="L1067" s="35" t="n">
        <v>-1</v>
      </c>
      <c r="M1067" s="6" t="str">
        <f aca="false">IF(I1067&lt;=0,"Below 0%",IF(I1067&lt;=0.05,"0-5%",IF(I1067&lt;=0.1,"5-10%",IF(I1067&lt;=0.2,"10-20%",IF(I1067&lt;=0.4,"20-40%","Above 40%")))))</f>
        <v>Above 40%</v>
      </c>
      <c r="N1067" s="6" t="str">
        <f aca="false">IF(AND(H1067&gt;=Summary!$B$25,I1067&gt;=Summary!$B$26,I1067&lt;=Summary!$B$27,J1067&gt;=Summary!$B$28,J1067&lt;=Summary!$B$29,F1067*J1067&gt;1),"Yes","No")</f>
        <v>No</v>
      </c>
    </row>
    <row r="1068" customFormat="false" ht="15" hidden="false" customHeight="false" outlineLevel="0" collapsed="false">
      <c r="A1068" s="6" t="s">
        <v>148</v>
      </c>
      <c r="B1068" s="45" t="n">
        <v>41762</v>
      </c>
      <c r="C1068" s="6" t="s">
        <v>173</v>
      </c>
      <c r="D1068" s="6" t="s">
        <v>194</v>
      </c>
      <c r="E1068" s="6" t="s">
        <v>174</v>
      </c>
      <c r="F1068" s="34" t="n">
        <v>0.264964103698731</v>
      </c>
      <c r="G1068" s="34" t="n">
        <v>0.240990250848943</v>
      </c>
      <c r="H1068" s="34" t="n">
        <v>0.0239738528497875</v>
      </c>
      <c r="I1068" s="34" t="n">
        <v>0.0994805921207775</v>
      </c>
      <c r="J1068" s="35" t="n">
        <v>4.1</v>
      </c>
      <c r="K1068" s="6" t="n">
        <v>0</v>
      </c>
      <c r="L1068" s="35" t="n">
        <v>-1</v>
      </c>
      <c r="M1068" s="6" t="str">
        <f aca="false">IF(I1068&lt;=0,"Below 0%",IF(I1068&lt;=0.05,"0-5%",IF(I1068&lt;=0.1,"5-10%",IF(I1068&lt;=0.2,"10-20%",IF(I1068&lt;=0.4,"20-40%","Above 40%")))))</f>
        <v>5-10%</v>
      </c>
      <c r="N1068" s="6" t="str">
        <f aca="false">IF(AND(H1068&gt;=Summary!$B$25,I1068&gt;=Summary!$B$26,I1068&lt;=Summary!$B$27,J1068&gt;=Summary!$B$28,J1068&lt;=Summary!$B$29,F1068*J1068&gt;1),"Yes","No")</f>
        <v>No</v>
      </c>
    </row>
    <row r="1069" customFormat="false" ht="15" hidden="false" customHeight="false" outlineLevel="0" collapsed="false">
      <c r="A1069" s="6" t="s">
        <v>148</v>
      </c>
      <c r="B1069" s="45" t="n">
        <v>41762</v>
      </c>
      <c r="C1069" s="6" t="s">
        <v>173</v>
      </c>
      <c r="D1069" s="6" t="s">
        <v>194</v>
      </c>
      <c r="E1069" s="6" t="s">
        <v>177</v>
      </c>
      <c r="F1069" s="34" t="n">
        <v>0.419721096754074</v>
      </c>
      <c r="G1069" s="34" t="n">
        <v>0.561397743454924</v>
      </c>
      <c r="H1069" s="34" t="n">
        <v>-0.14167664670085</v>
      </c>
      <c r="I1069" s="34" t="n">
        <v>-0.252364118581865</v>
      </c>
      <c r="J1069" s="35" t="n">
        <v>1.76</v>
      </c>
      <c r="K1069" s="6" t="n">
        <v>1</v>
      </c>
      <c r="L1069" s="35" t="n">
        <v>0.76</v>
      </c>
      <c r="M1069" s="6" t="str">
        <f aca="false">IF(I1069&lt;=0,"Below 0%",IF(I1069&lt;=0.05,"0-5%",IF(I1069&lt;=0.1,"5-10%",IF(I1069&lt;=0.2,"10-20%",IF(I1069&lt;=0.4,"20-40%","Above 40%")))))</f>
        <v>Below 0%</v>
      </c>
      <c r="N1069" s="6" t="str">
        <f aca="false">IF(AND(H1069&gt;=Summary!$B$25,I1069&gt;=Summary!$B$26,I1069&lt;=Summary!$B$27,J1069&gt;=Summary!$B$28,J1069&lt;=Summary!$B$29,F1069*J1069&gt;1),"Yes","No")</f>
        <v>No</v>
      </c>
    </row>
    <row r="1070" customFormat="false" ht="15" hidden="false" customHeight="false" outlineLevel="0" collapsed="false">
      <c r="A1070" s="6" t="s">
        <v>148</v>
      </c>
      <c r="B1070" s="45" t="n">
        <v>41762</v>
      </c>
      <c r="C1070" s="6" t="s">
        <v>176</v>
      </c>
      <c r="D1070" s="6" t="s">
        <v>191</v>
      </c>
      <c r="E1070" s="6" t="s">
        <v>187</v>
      </c>
      <c r="F1070" s="34" t="n">
        <v>0.797167956829071</v>
      </c>
      <c r="G1070" s="34" t="n">
        <v>0.726761272986817</v>
      </c>
      <c r="H1070" s="34" t="n">
        <v>0.0704066838422544</v>
      </c>
      <c r="I1070" s="34" t="n">
        <v>0.0968773192232706</v>
      </c>
      <c r="J1070" s="35" t="n">
        <v>1.4</v>
      </c>
      <c r="K1070" s="6" t="n">
        <v>0</v>
      </c>
      <c r="L1070" s="35" t="n">
        <v>-1</v>
      </c>
      <c r="M1070" s="6" t="str">
        <f aca="false">IF(I1070&lt;=0,"Below 0%",IF(I1070&lt;=0.05,"0-5%",IF(I1070&lt;=0.1,"5-10%",IF(I1070&lt;=0.2,"10-20%",IF(I1070&lt;=0.4,"20-40%","Above 40%")))))</f>
        <v>5-10%</v>
      </c>
      <c r="N1070" s="6" t="str">
        <f aca="false">IF(AND(H1070&gt;=Summary!$B$25,I1070&gt;=Summary!$B$26,I1070&lt;=Summary!$B$27,J1070&gt;=Summary!$B$28,J1070&lt;=Summary!$B$29,F1070*J1070&gt;1),"Yes","No")</f>
        <v>No</v>
      </c>
    </row>
    <row r="1071" customFormat="false" ht="15" hidden="false" customHeight="false" outlineLevel="0" collapsed="false">
      <c r="A1071" s="6" t="s">
        <v>148</v>
      </c>
      <c r="B1071" s="45" t="n">
        <v>41762</v>
      </c>
      <c r="C1071" s="6" t="s">
        <v>176</v>
      </c>
      <c r="D1071" s="6" t="s">
        <v>191</v>
      </c>
      <c r="E1071" s="6" t="s">
        <v>174</v>
      </c>
      <c r="F1071" s="34" t="n">
        <v>0.181319773197174</v>
      </c>
      <c r="G1071" s="34" t="n">
        <v>0.176337223948274</v>
      </c>
      <c r="H1071" s="34" t="n">
        <v>0.00498254924889965</v>
      </c>
      <c r="I1071" s="34" t="n">
        <v>0.02825579952626</v>
      </c>
      <c r="J1071" s="35" t="n">
        <v>5.77</v>
      </c>
      <c r="K1071" s="6" t="n">
        <v>0</v>
      </c>
      <c r="L1071" s="35" t="n">
        <v>-1</v>
      </c>
      <c r="M1071" s="6" t="str">
        <f aca="false">IF(I1071&lt;=0,"Below 0%",IF(I1071&lt;=0.05,"0-5%",IF(I1071&lt;=0.1,"5-10%",IF(I1071&lt;=0.2,"10-20%",IF(I1071&lt;=0.4,"20-40%","Above 40%")))))</f>
        <v>0-5%</v>
      </c>
      <c r="N1071" s="6" t="str">
        <f aca="false">IF(AND(H1071&gt;=Summary!$B$25,I1071&gt;=Summary!$B$26,I1071&lt;=Summary!$B$27,J1071&gt;=Summary!$B$28,J1071&lt;=Summary!$B$29,F1071*J1071&gt;1),"Yes","No")</f>
        <v>No</v>
      </c>
    </row>
    <row r="1072" customFormat="false" ht="15" hidden="false" customHeight="false" outlineLevel="0" collapsed="false">
      <c r="A1072" s="6" t="s">
        <v>148</v>
      </c>
      <c r="B1072" s="45" t="n">
        <v>41762</v>
      </c>
      <c r="C1072" s="6" t="s">
        <v>176</v>
      </c>
      <c r="D1072" s="6" t="s">
        <v>191</v>
      </c>
      <c r="E1072" s="6" t="s">
        <v>177</v>
      </c>
      <c r="F1072" s="34" t="n">
        <v>0.0215122420340776</v>
      </c>
      <c r="G1072" s="34" t="n">
        <v>0.0969015030649089</v>
      </c>
      <c r="H1072" s="34" t="n">
        <v>-0.0753892610308312</v>
      </c>
      <c r="I1072" s="34" t="n">
        <v>-0.777998881816438</v>
      </c>
      <c r="J1072" s="35" t="n">
        <v>10.5</v>
      </c>
      <c r="K1072" s="6" t="n">
        <v>1</v>
      </c>
      <c r="L1072" s="35" t="n">
        <v>9.5</v>
      </c>
      <c r="M1072" s="6" t="str">
        <f aca="false">IF(I1072&lt;=0,"Below 0%",IF(I1072&lt;=0.05,"0-5%",IF(I1072&lt;=0.1,"5-10%",IF(I1072&lt;=0.2,"10-20%",IF(I1072&lt;=0.4,"20-40%","Above 40%")))))</f>
        <v>Below 0%</v>
      </c>
      <c r="N1072" s="6" t="str">
        <f aca="false">IF(AND(H1072&gt;=Summary!$B$25,I1072&gt;=Summary!$B$26,I1072&lt;=Summary!$B$27,J1072&gt;=Summary!$B$28,J1072&lt;=Summary!$B$29,F1072*J1072&gt;1),"Yes","No")</f>
        <v>No</v>
      </c>
    </row>
    <row r="1073" customFormat="false" ht="15" hidden="false" customHeight="false" outlineLevel="0" collapsed="false">
      <c r="A1073" s="6" t="s">
        <v>148</v>
      </c>
      <c r="B1073" s="45" t="n">
        <v>41762</v>
      </c>
      <c r="C1073" s="6" t="s">
        <v>188</v>
      </c>
      <c r="D1073" s="6" t="s">
        <v>193</v>
      </c>
      <c r="E1073" s="6" t="s">
        <v>187</v>
      </c>
      <c r="F1073" s="34" t="n">
        <v>0.525433301925659</v>
      </c>
      <c r="G1073" s="34" t="n">
        <v>0.476112832219142</v>
      </c>
      <c r="H1073" s="34" t="n">
        <v>0.0493204697065168</v>
      </c>
      <c r="I1073" s="34" t="n">
        <v>0.103589876955503</v>
      </c>
      <c r="J1073" s="35" t="n">
        <v>2.1</v>
      </c>
      <c r="K1073" s="6" t="n">
        <v>1</v>
      </c>
      <c r="L1073" s="35" t="n">
        <v>1.1</v>
      </c>
      <c r="M1073" s="6" t="str">
        <f aca="false">IF(I1073&lt;=0,"Below 0%",IF(I1073&lt;=0.05,"0-5%",IF(I1073&lt;=0.1,"5-10%",IF(I1073&lt;=0.2,"10-20%",IF(I1073&lt;=0.4,"20-40%","Above 40%")))))</f>
        <v>10-20%</v>
      </c>
      <c r="N1073" s="6" t="str">
        <f aca="false">IF(AND(H1073&gt;=Summary!$B$25,I1073&gt;=Summary!$B$26,I1073&lt;=Summary!$B$27,J1073&gt;=Summary!$B$28,J1073&lt;=Summary!$B$29,F1073*J1073&gt;1),"Yes","No")</f>
        <v>Yes</v>
      </c>
    </row>
    <row r="1074" customFormat="false" ht="15" hidden="false" customHeight="false" outlineLevel="0" collapsed="false">
      <c r="A1074" s="6" t="s">
        <v>148</v>
      </c>
      <c r="B1074" s="45" t="n">
        <v>41762</v>
      </c>
      <c r="C1074" s="6" t="s">
        <v>188</v>
      </c>
      <c r="D1074" s="6" t="s">
        <v>193</v>
      </c>
      <c r="E1074" s="6" t="s">
        <v>174</v>
      </c>
      <c r="F1074" s="34" t="n">
        <v>0.276845037937164</v>
      </c>
      <c r="G1074" s="34" t="n">
        <v>0.273927930865808</v>
      </c>
      <c r="H1074" s="34" t="n">
        <v>0.00291710707135634</v>
      </c>
      <c r="I1074" s="34" t="n">
        <v>0.0106491771837074</v>
      </c>
      <c r="J1074" s="35" t="n">
        <v>3.65</v>
      </c>
      <c r="K1074" s="6" t="n">
        <v>0</v>
      </c>
      <c r="L1074" s="35" t="n">
        <v>-1</v>
      </c>
      <c r="M1074" s="6" t="str">
        <f aca="false">IF(I1074&lt;=0,"Below 0%",IF(I1074&lt;=0.05,"0-5%",IF(I1074&lt;=0.1,"5-10%",IF(I1074&lt;=0.2,"10-20%",IF(I1074&lt;=0.4,"20-40%","Above 40%")))))</f>
        <v>0-5%</v>
      </c>
      <c r="N1074" s="6" t="str">
        <f aca="false">IF(AND(H1074&gt;=Summary!$B$25,I1074&gt;=Summary!$B$26,I1074&lt;=Summary!$B$27,J1074&gt;=Summary!$B$28,J1074&lt;=Summary!$B$29,F1074*J1074&gt;1),"Yes","No")</f>
        <v>No</v>
      </c>
    </row>
    <row r="1075" customFormat="false" ht="15" hidden="false" customHeight="false" outlineLevel="0" collapsed="false">
      <c r="A1075" s="6" t="s">
        <v>148</v>
      </c>
      <c r="B1075" s="45" t="n">
        <v>41762</v>
      </c>
      <c r="C1075" s="6" t="s">
        <v>188</v>
      </c>
      <c r="D1075" s="6" t="s">
        <v>193</v>
      </c>
      <c r="E1075" s="6" t="s">
        <v>177</v>
      </c>
      <c r="F1075" s="34" t="n">
        <v>0.197721660137177</v>
      </c>
      <c r="G1075" s="34" t="n">
        <v>0.24995923691505</v>
      </c>
      <c r="H1075" s="34" t="n">
        <v>-0.0522375767778733</v>
      </c>
      <c r="I1075" s="34" t="n">
        <v>-0.208984382504042</v>
      </c>
      <c r="J1075" s="35" t="n">
        <v>4</v>
      </c>
      <c r="K1075" s="6" t="n">
        <v>0</v>
      </c>
      <c r="L1075" s="35" t="n">
        <v>-1</v>
      </c>
      <c r="M1075" s="6" t="str">
        <f aca="false">IF(I1075&lt;=0,"Below 0%",IF(I1075&lt;=0.05,"0-5%",IF(I1075&lt;=0.1,"5-10%",IF(I1075&lt;=0.2,"10-20%",IF(I1075&lt;=0.4,"20-40%","Above 40%")))))</f>
        <v>Below 0%</v>
      </c>
      <c r="N1075" s="6" t="str">
        <f aca="false">IF(AND(H1075&gt;=Summary!$B$25,I1075&gt;=Summary!$B$26,I1075&lt;=Summary!$B$27,J1075&gt;=Summary!$B$28,J1075&lt;=Summary!$B$29,F1075*J1075&gt;1),"Yes","No")</f>
        <v>No</v>
      </c>
    </row>
    <row r="1076" customFormat="false" ht="15" hidden="false" customHeight="false" outlineLevel="0" collapsed="false">
      <c r="A1076" s="6" t="s">
        <v>148</v>
      </c>
      <c r="B1076" s="45" t="n">
        <v>41762</v>
      </c>
      <c r="C1076" s="6" t="s">
        <v>192</v>
      </c>
      <c r="D1076" s="6" t="s">
        <v>184</v>
      </c>
      <c r="E1076" s="6" t="s">
        <v>187</v>
      </c>
      <c r="F1076" s="34" t="n">
        <v>0.516795814037323</v>
      </c>
      <c r="G1076" s="34" t="n">
        <v>0.419758320966716</v>
      </c>
      <c r="H1076" s="34" t="n">
        <v>0.0970374930706068</v>
      </c>
      <c r="I1076" s="34" t="n">
        <v>0.231174674148511</v>
      </c>
      <c r="J1076" s="35" t="n">
        <v>2.38</v>
      </c>
      <c r="K1076" s="6" t="n">
        <v>1</v>
      </c>
      <c r="L1076" s="35" t="n">
        <v>1.38</v>
      </c>
      <c r="M1076" s="6" t="str">
        <f aca="false">IF(I1076&lt;=0,"Below 0%",IF(I1076&lt;=0.05,"0-5%",IF(I1076&lt;=0.1,"5-10%",IF(I1076&lt;=0.2,"10-20%",IF(I1076&lt;=0.4,"20-40%","Above 40%")))))</f>
        <v>20-40%</v>
      </c>
      <c r="N1076" s="6" t="str">
        <f aca="false">IF(AND(H1076&gt;=Summary!$B$25,I1076&gt;=Summary!$B$26,I1076&lt;=Summary!$B$27,J1076&gt;=Summary!$B$28,J1076&lt;=Summary!$B$29,F1076*J1076&gt;1),"Yes","No")</f>
        <v>Yes</v>
      </c>
    </row>
    <row r="1077" customFormat="false" ht="15" hidden="false" customHeight="false" outlineLevel="0" collapsed="false">
      <c r="A1077" s="6" t="s">
        <v>148</v>
      </c>
      <c r="B1077" s="45" t="n">
        <v>41762</v>
      </c>
      <c r="C1077" s="6" t="s">
        <v>192</v>
      </c>
      <c r="D1077" s="6" t="s">
        <v>184</v>
      </c>
      <c r="E1077" s="6" t="s">
        <v>174</v>
      </c>
      <c r="F1077" s="34" t="n">
        <v>0.323441416025162</v>
      </c>
      <c r="G1077" s="34" t="n">
        <v>0.27750688997244</v>
      </c>
      <c r="H1077" s="34" t="n">
        <v>0.0459345260527216</v>
      </c>
      <c r="I1077" s="34" t="n">
        <v>0.165525713820235</v>
      </c>
      <c r="J1077" s="35" t="n">
        <v>3.6</v>
      </c>
      <c r="K1077" s="6" t="n">
        <v>0</v>
      </c>
      <c r="L1077" s="35" t="n">
        <v>-1</v>
      </c>
      <c r="M1077" s="6" t="str">
        <f aca="false">IF(I1077&lt;=0,"Below 0%",IF(I1077&lt;=0.05,"0-5%",IF(I1077&lt;=0.1,"5-10%",IF(I1077&lt;=0.2,"10-20%",IF(I1077&lt;=0.4,"20-40%","Above 40%")))))</f>
        <v>10-20%</v>
      </c>
      <c r="N1077" s="6" t="str">
        <f aca="false">IF(AND(H1077&gt;=Summary!$B$25,I1077&gt;=Summary!$B$26,I1077&lt;=Summary!$B$27,J1077&gt;=Summary!$B$28,J1077&lt;=Summary!$B$29,F1077*J1077&gt;1),"Yes","No")</f>
        <v>Yes</v>
      </c>
    </row>
    <row r="1078" customFormat="false" ht="15" hidden="false" customHeight="false" outlineLevel="0" collapsed="false">
      <c r="A1078" s="6" t="s">
        <v>148</v>
      </c>
      <c r="B1078" s="45" t="n">
        <v>41762</v>
      </c>
      <c r="C1078" s="6" t="s">
        <v>192</v>
      </c>
      <c r="D1078" s="6" t="s">
        <v>184</v>
      </c>
      <c r="E1078" s="6" t="s">
        <v>177</v>
      </c>
      <c r="F1078" s="34" t="n">
        <v>0.159762799739838</v>
      </c>
      <c r="G1078" s="34" t="n">
        <v>0.302734789060844</v>
      </c>
      <c r="H1078" s="34" t="n">
        <v>-0.142971989321006</v>
      </c>
      <c r="I1078" s="34" t="n">
        <v>-0.472268118786545</v>
      </c>
      <c r="J1078" s="35" t="n">
        <v>3.3</v>
      </c>
      <c r="K1078" s="6" t="n">
        <v>0</v>
      </c>
      <c r="L1078" s="35" t="n">
        <v>-1</v>
      </c>
      <c r="M1078" s="6" t="str">
        <f aca="false">IF(I1078&lt;=0,"Below 0%",IF(I1078&lt;=0.05,"0-5%",IF(I1078&lt;=0.1,"5-10%",IF(I1078&lt;=0.2,"10-20%",IF(I1078&lt;=0.4,"20-40%","Above 40%")))))</f>
        <v>Below 0%</v>
      </c>
      <c r="N1078" s="6" t="str">
        <f aca="false">IF(AND(H1078&gt;=Summary!$B$25,I1078&gt;=Summary!$B$26,I1078&lt;=Summary!$B$27,J1078&gt;=Summary!$B$28,J1078&lt;=Summary!$B$29,F1078*J1078&gt;1),"Yes","No")</f>
        <v>No</v>
      </c>
    </row>
    <row r="1079" customFormat="false" ht="15" hidden="false" customHeight="false" outlineLevel="0" collapsed="false">
      <c r="A1079" s="6" t="s">
        <v>148</v>
      </c>
      <c r="B1079" s="45" t="n">
        <v>41762</v>
      </c>
      <c r="C1079" s="6" t="s">
        <v>175</v>
      </c>
      <c r="D1079" s="6" t="s">
        <v>179</v>
      </c>
      <c r="E1079" s="6" t="s">
        <v>187</v>
      </c>
      <c r="F1079" s="34" t="n">
        <v>0.462446838617325</v>
      </c>
      <c r="G1079" s="34" t="n">
        <v>0.391569214033179</v>
      </c>
      <c r="H1079" s="34" t="n">
        <v>0.0708776245841456</v>
      </c>
      <c r="I1079" s="34" t="n">
        <v>0.181009185717394</v>
      </c>
      <c r="J1079" s="35" t="n">
        <v>2.55</v>
      </c>
      <c r="K1079" s="6" t="n">
        <v>0</v>
      </c>
      <c r="L1079" s="35" t="n">
        <v>-1</v>
      </c>
      <c r="M1079" s="6" t="str">
        <f aca="false">IF(I1079&lt;=0,"Below 0%",IF(I1079&lt;=0.05,"0-5%",IF(I1079&lt;=0.1,"5-10%",IF(I1079&lt;=0.2,"10-20%",IF(I1079&lt;=0.4,"20-40%","Above 40%")))))</f>
        <v>10-20%</v>
      </c>
      <c r="N1079" s="6" t="str">
        <f aca="false">IF(AND(H1079&gt;=Summary!$B$25,I1079&gt;=Summary!$B$26,I1079&lt;=Summary!$B$27,J1079&gt;=Summary!$B$28,J1079&lt;=Summary!$B$29,F1079*J1079&gt;1),"Yes","No")</f>
        <v>Yes</v>
      </c>
    </row>
    <row r="1080" customFormat="false" ht="15" hidden="false" customHeight="false" outlineLevel="0" collapsed="false">
      <c r="A1080" s="6" t="s">
        <v>148</v>
      </c>
      <c r="B1080" s="45" t="n">
        <v>41762</v>
      </c>
      <c r="C1080" s="6" t="s">
        <v>175</v>
      </c>
      <c r="D1080" s="6" t="s">
        <v>179</v>
      </c>
      <c r="E1080" s="6" t="s">
        <v>174</v>
      </c>
      <c r="F1080" s="34" t="n">
        <v>0.268695592880249</v>
      </c>
      <c r="G1080" s="34" t="n">
        <v>0.289420723415828</v>
      </c>
      <c r="H1080" s="34" t="n">
        <v>-0.0207251305355791</v>
      </c>
      <c r="I1080" s="34" t="n">
        <v>-0.0716090067462173</v>
      </c>
      <c r="J1080" s="35" t="n">
        <v>3.45</v>
      </c>
      <c r="K1080" s="6" t="n">
        <v>0</v>
      </c>
      <c r="L1080" s="35" t="n">
        <v>-1</v>
      </c>
      <c r="M1080" s="6" t="str">
        <f aca="false">IF(I1080&lt;=0,"Below 0%",IF(I1080&lt;=0.05,"0-5%",IF(I1080&lt;=0.1,"5-10%",IF(I1080&lt;=0.2,"10-20%",IF(I1080&lt;=0.4,"20-40%","Above 40%")))))</f>
        <v>Below 0%</v>
      </c>
      <c r="N1080" s="6" t="str">
        <f aca="false">IF(AND(H1080&gt;=Summary!$B$25,I1080&gt;=Summary!$B$26,I1080&lt;=Summary!$B$27,J1080&gt;=Summary!$B$28,J1080&lt;=Summary!$B$29,F1080*J1080&gt;1),"Yes","No")</f>
        <v>No</v>
      </c>
    </row>
    <row r="1081" customFormat="false" ht="15" hidden="false" customHeight="false" outlineLevel="0" collapsed="false">
      <c r="A1081" s="6" t="s">
        <v>148</v>
      </c>
      <c r="B1081" s="45" t="n">
        <v>41762</v>
      </c>
      <c r="C1081" s="6" t="s">
        <v>175</v>
      </c>
      <c r="D1081" s="6" t="s">
        <v>179</v>
      </c>
      <c r="E1081" s="6" t="s">
        <v>177</v>
      </c>
      <c r="F1081" s="34" t="n">
        <v>0.268857568502426</v>
      </c>
      <c r="G1081" s="34" t="n">
        <v>0.319010062550993</v>
      </c>
      <c r="H1081" s="34" t="n">
        <v>-0.0501524940485665</v>
      </c>
      <c r="I1081" s="34" t="n">
        <v>-0.157212890551218</v>
      </c>
      <c r="J1081" s="35" t="n">
        <v>3.13</v>
      </c>
      <c r="K1081" s="6" t="n">
        <v>1</v>
      </c>
      <c r="L1081" s="35" t="n">
        <v>2.13</v>
      </c>
      <c r="M1081" s="6" t="str">
        <f aca="false">IF(I1081&lt;=0,"Below 0%",IF(I1081&lt;=0.05,"0-5%",IF(I1081&lt;=0.1,"5-10%",IF(I1081&lt;=0.2,"10-20%",IF(I1081&lt;=0.4,"20-40%","Above 40%")))))</f>
        <v>Below 0%</v>
      </c>
      <c r="N1081" s="6" t="str">
        <f aca="false">IF(AND(H1081&gt;=Summary!$B$25,I1081&gt;=Summary!$B$26,I1081&lt;=Summary!$B$27,J1081&gt;=Summary!$B$28,J1081&lt;=Summary!$B$29,F1081*J1081&gt;1),"Yes","No")</f>
        <v>No</v>
      </c>
    </row>
    <row r="1082" customFormat="false" ht="15" hidden="false" customHeight="false" outlineLevel="0" collapsed="false">
      <c r="A1082" s="6" t="s">
        <v>148</v>
      </c>
      <c r="B1082" s="45" t="n">
        <v>41762</v>
      </c>
      <c r="C1082" s="6" t="s">
        <v>189</v>
      </c>
      <c r="D1082" s="6" t="s">
        <v>181</v>
      </c>
      <c r="E1082" s="6" t="s">
        <v>187</v>
      </c>
      <c r="F1082" s="34" t="n">
        <v>0.333851009607315</v>
      </c>
      <c r="G1082" s="34" t="n">
        <v>0.220716360116167</v>
      </c>
      <c r="H1082" s="34" t="n">
        <v>0.113134649491149</v>
      </c>
      <c r="I1082" s="34" t="n">
        <v>0.512579354931388</v>
      </c>
      <c r="J1082" s="35" t="n">
        <v>4.55</v>
      </c>
      <c r="K1082" s="6" t="n">
        <v>1</v>
      </c>
      <c r="L1082" s="35" t="n">
        <v>3.55</v>
      </c>
      <c r="M1082" s="6" t="str">
        <f aca="false">IF(I1082&lt;=0,"Below 0%",IF(I1082&lt;=0.05,"0-5%",IF(I1082&lt;=0.1,"5-10%",IF(I1082&lt;=0.2,"10-20%",IF(I1082&lt;=0.4,"20-40%","Above 40%")))))</f>
        <v>Above 40%</v>
      </c>
      <c r="N1082" s="6" t="str">
        <f aca="false">IF(AND(H1082&gt;=Summary!$B$25,I1082&gt;=Summary!$B$26,I1082&lt;=Summary!$B$27,J1082&gt;=Summary!$B$28,J1082&lt;=Summary!$B$29,F1082*J1082&gt;1),"Yes","No")</f>
        <v>No</v>
      </c>
    </row>
    <row r="1083" customFormat="false" ht="15" hidden="false" customHeight="false" outlineLevel="0" collapsed="false">
      <c r="A1083" s="6" t="s">
        <v>148</v>
      </c>
      <c r="B1083" s="45" t="n">
        <v>41762</v>
      </c>
      <c r="C1083" s="6" t="s">
        <v>189</v>
      </c>
      <c r="D1083" s="6" t="s">
        <v>181</v>
      </c>
      <c r="E1083" s="6" t="s">
        <v>174</v>
      </c>
      <c r="F1083" s="34" t="n">
        <v>0.247040048241615</v>
      </c>
      <c r="G1083" s="34" t="n">
        <v>0.264278799612778</v>
      </c>
      <c r="H1083" s="34" t="n">
        <v>-0.017238751371163</v>
      </c>
      <c r="I1083" s="34" t="n">
        <v>-0.0652294145289794</v>
      </c>
      <c r="J1083" s="35" t="n">
        <v>3.8</v>
      </c>
      <c r="K1083" s="6" t="n">
        <v>0</v>
      </c>
      <c r="L1083" s="35" t="n">
        <v>-1</v>
      </c>
      <c r="M1083" s="6" t="str">
        <f aca="false">IF(I1083&lt;=0,"Below 0%",IF(I1083&lt;=0.05,"0-5%",IF(I1083&lt;=0.1,"5-10%",IF(I1083&lt;=0.2,"10-20%",IF(I1083&lt;=0.4,"20-40%","Above 40%")))))</f>
        <v>Below 0%</v>
      </c>
      <c r="N1083" s="6" t="str">
        <f aca="false">IF(AND(H1083&gt;=Summary!$B$25,I1083&gt;=Summary!$B$26,I1083&lt;=Summary!$B$27,J1083&gt;=Summary!$B$28,J1083&lt;=Summary!$B$29,F1083*J1083&gt;1),"Yes","No")</f>
        <v>No</v>
      </c>
    </row>
    <row r="1084" customFormat="false" ht="15" hidden="false" customHeight="false" outlineLevel="0" collapsed="false">
      <c r="A1084" s="6" t="s">
        <v>148</v>
      </c>
      <c r="B1084" s="45" t="n">
        <v>41762</v>
      </c>
      <c r="C1084" s="6" t="s">
        <v>189</v>
      </c>
      <c r="D1084" s="6" t="s">
        <v>181</v>
      </c>
      <c r="E1084" s="6" t="s">
        <v>177</v>
      </c>
      <c r="F1084" s="34" t="n">
        <v>0.419108957052231</v>
      </c>
      <c r="G1084" s="34" t="n">
        <v>0.515004840271055</v>
      </c>
      <c r="H1084" s="34" t="n">
        <v>-0.0958958832188244</v>
      </c>
      <c r="I1084" s="34" t="n">
        <v>-0.186203848430537</v>
      </c>
      <c r="J1084" s="35" t="n">
        <v>1.95</v>
      </c>
      <c r="K1084" s="6" t="n">
        <v>0</v>
      </c>
      <c r="L1084" s="35" t="n">
        <v>-1</v>
      </c>
      <c r="M1084" s="6" t="str">
        <f aca="false">IF(I1084&lt;=0,"Below 0%",IF(I1084&lt;=0.05,"0-5%",IF(I1084&lt;=0.1,"5-10%",IF(I1084&lt;=0.2,"10-20%",IF(I1084&lt;=0.4,"20-40%","Above 40%")))))</f>
        <v>Below 0%</v>
      </c>
      <c r="N1084" s="6" t="str">
        <f aca="false">IF(AND(H1084&gt;=Summary!$B$25,I1084&gt;=Summary!$B$26,I1084&lt;=Summary!$B$27,J1084&gt;=Summary!$B$28,J1084&lt;=Summary!$B$29,F1084*J1084&gt;1),"Yes","No")</f>
        <v>No</v>
      </c>
    </row>
    <row r="1085" customFormat="false" ht="15" hidden="false" customHeight="false" outlineLevel="0" collapsed="false">
      <c r="A1085" s="6" t="s">
        <v>148</v>
      </c>
      <c r="B1085" s="45" t="n">
        <v>41763</v>
      </c>
      <c r="C1085" s="6" t="s">
        <v>185</v>
      </c>
      <c r="D1085" s="6" t="s">
        <v>178</v>
      </c>
      <c r="E1085" s="6" t="s">
        <v>187</v>
      </c>
      <c r="F1085" s="34" t="n">
        <v>0.737952470779419</v>
      </c>
      <c r="G1085" s="34" t="n">
        <v>0.769230769230769</v>
      </c>
      <c r="H1085" s="34" t="n">
        <v>-0.0312782984513502</v>
      </c>
      <c r="I1085" s="34" t="n">
        <v>-0.0406617879867552</v>
      </c>
      <c r="J1085" s="35" t="n">
        <v>1.3</v>
      </c>
      <c r="K1085" s="6" t="n">
        <v>1</v>
      </c>
      <c r="L1085" s="35" t="n">
        <v>0.3</v>
      </c>
      <c r="M1085" s="6" t="str">
        <f aca="false">IF(I1085&lt;=0,"Below 0%",IF(I1085&lt;=0.05,"0-5%",IF(I1085&lt;=0.1,"5-10%",IF(I1085&lt;=0.2,"10-20%",IF(I1085&lt;=0.4,"20-40%","Above 40%")))))</f>
        <v>Below 0%</v>
      </c>
      <c r="N1085" s="6" t="str">
        <f aca="false">IF(AND(H1085&gt;=Summary!$B$25,I1085&gt;=Summary!$B$26,I1085&lt;=Summary!$B$27,J1085&gt;=Summary!$B$28,J1085&lt;=Summary!$B$29,F1085*J1085&gt;1),"Yes","No")</f>
        <v>No</v>
      </c>
    </row>
    <row r="1086" customFormat="false" ht="15" hidden="false" customHeight="false" outlineLevel="0" collapsed="false">
      <c r="A1086" s="6" t="s">
        <v>148</v>
      </c>
      <c r="B1086" s="45" t="n">
        <v>41763</v>
      </c>
      <c r="C1086" s="6" t="s">
        <v>185</v>
      </c>
      <c r="D1086" s="6" t="s">
        <v>178</v>
      </c>
      <c r="E1086" s="6" t="s">
        <v>174</v>
      </c>
      <c r="F1086" s="34" t="n">
        <v>0.180261477828026</v>
      </c>
      <c r="G1086" s="34" t="n">
        <v>0.153846153846154</v>
      </c>
      <c r="H1086" s="34" t="n">
        <v>0.026415323981872</v>
      </c>
      <c r="I1086" s="34" t="n">
        <v>0.171699605882168</v>
      </c>
      <c r="J1086" s="35" t="n">
        <v>6.5</v>
      </c>
      <c r="K1086" s="6" t="n">
        <v>0</v>
      </c>
      <c r="L1086" s="35" t="n">
        <v>-1</v>
      </c>
      <c r="M1086" s="6" t="str">
        <f aca="false">IF(I1086&lt;=0,"Below 0%",IF(I1086&lt;=0.05,"0-5%",IF(I1086&lt;=0.1,"5-10%",IF(I1086&lt;=0.2,"10-20%",IF(I1086&lt;=0.4,"20-40%","Above 40%")))))</f>
        <v>10-20%</v>
      </c>
      <c r="N1086" s="6" t="str">
        <f aca="false">IF(AND(H1086&gt;=Summary!$B$25,I1086&gt;=Summary!$B$26,I1086&lt;=Summary!$B$27,J1086&gt;=Summary!$B$28,J1086&lt;=Summary!$B$29,F1086*J1086&gt;1),"Yes","No")</f>
        <v>No</v>
      </c>
    </row>
    <row r="1087" customFormat="false" ht="15" hidden="false" customHeight="false" outlineLevel="0" collapsed="false">
      <c r="A1087" s="6" t="s">
        <v>148</v>
      </c>
      <c r="B1087" s="45" t="n">
        <v>41763</v>
      </c>
      <c r="C1087" s="6" t="s">
        <v>185</v>
      </c>
      <c r="D1087" s="6" t="s">
        <v>178</v>
      </c>
      <c r="E1087" s="6" t="s">
        <v>177</v>
      </c>
      <c r="F1087" s="34" t="n">
        <v>0.081786036491394</v>
      </c>
      <c r="G1087" s="34" t="n">
        <v>0.0769230769230769</v>
      </c>
      <c r="H1087" s="34" t="n">
        <v>0.00486295956831712</v>
      </c>
      <c r="I1087" s="34" t="n">
        <v>0.0632184743881226</v>
      </c>
      <c r="J1087" s="35" t="n">
        <v>13</v>
      </c>
      <c r="K1087" s="6" t="n">
        <v>0</v>
      </c>
      <c r="L1087" s="35" t="n">
        <v>-1</v>
      </c>
      <c r="M1087" s="6" t="str">
        <f aca="false">IF(I1087&lt;=0,"Below 0%",IF(I1087&lt;=0.05,"0-5%",IF(I1087&lt;=0.1,"5-10%",IF(I1087&lt;=0.2,"10-20%",IF(I1087&lt;=0.4,"20-40%","Above 40%")))))</f>
        <v>5-10%</v>
      </c>
      <c r="N1087" s="6" t="str">
        <f aca="false">IF(AND(H1087&gt;=Summary!$B$25,I1087&gt;=Summary!$B$26,I1087&lt;=Summary!$B$27,J1087&gt;=Summary!$B$28,J1087&lt;=Summary!$B$29,F1087*J1087&gt;1),"Yes","No")</f>
        <v>No</v>
      </c>
    </row>
    <row r="1088" customFormat="false" ht="15" hidden="false" customHeight="false" outlineLevel="0" collapsed="false">
      <c r="A1088" s="6" t="s">
        <v>148</v>
      </c>
      <c r="B1088" s="45" t="n">
        <v>41763</v>
      </c>
      <c r="C1088" s="6" t="s">
        <v>190</v>
      </c>
      <c r="D1088" s="6" t="s">
        <v>172</v>
      </c>
      <c r="E1088" s="6" t="s">
        <v>187</v>
      </c>
      <c r="F1088" s="34" t="n">
        <v>0.925177872180939</v>
      </c>
      <c r="G1088" s="34" t="n">
        <v>0.813142748127324</v>
      </c>
      <c r="H1088" s="34" t="n">
        <v>0.112035124053615</v>
      </c>
      <c r="I1088" s="34" t="n">
        <v>0.137780388882066</v>
      </c>
      <c r="J1088" s="35" t="n">
        <v>1.22</v>
      </c>
      <c r="K1088" s="6" t="n">
        <v>0</v>
      </c>
      <c r="L1088" s="35" t="n">
        <v>-1</v>
      </c>
      <c r="M1088" s="6" t="str">
        <f aca="false">IF(I1088&lt;=0,"Below 0%",IF(I1088&lt;=0.05,"0-5%",IF(I1088&lt;=0.1,"5-10%",IF(I1088&lt;=0.2,"10-20%",IF(I1088&lt;=0.4,"20-40%","Above 40%")))))</f>
        <v>10-20%</v>
      </c>
      <c r="N1088" s="6" t="str">
        <f aca="false">IF(AND(H1088&gt;=Summary!$B$25,I1088&gt;=Summary!$B$26,I1088&lt;=Summary!$B$27,J1088&gt;=Summary!$B$28,J1088&lt;=Summary!$B$29,F1088*J1088&gt;1),"Yes","No")</f>
        <v>No</v>
      </c>
    </row>
    <row r="1089" customFormat="false" ht="15" hidden="false" customHeight="false" outlineLevel="0" collapsed="false">
      <c r="A1089" s="6" t="s">
        <v>148</v>
      </c>
      <c r="B1089" s="45" t="n">
        <v>41763</v>
      </c>
      <c r="C1089" s="6" t="s">
        <v>190</v>
      </c>
      <c r="D1089" s="6" t="s">
        <v>172</v>
      </c>
      <c r="E1089" s="6" t="s">
        <v>174</v>
      </c>
      <c r="F1089" s="34" t="n">
        <v>0.0587991923093796</v>
      </c>
      <c r="G1089" s="34" t="n">
        <v>0.131744243388491</v>
      </c>
      <c r="H1089" s="34" t="n">
        <v>-0.0729450510791112</v>
      </c>
      <c r="I1089" s="34" t="n">
        <v>-0.553686819271556</v>
      </c>
      <c r="J1089" s="35" t="n">
        <v>7.53</v>
      </c>
      <c r="K1089" s="6" t="n">
        <v>1</v>
      </c>
      <c r="L1089" s="35" t="n">
        <v>6.53</v>
      </c>
      <c r="M1089" s="6" t="str">
        <f aca="false">IF(I1089&lt;=0,"Below 0%",IF(I1089&lt;=0.05,"0-5%",IF(I1089&lt;=0.1,"5-10%",IF(I1089&lt;=0.2,"10-20%",IF(I1089&lt;=0.4,"20-40%","Above 40%")))))</f>
        <v>Below 0%</v>
      </c>
      <c r="N1089" s="6" t="str">
        <f aca="false">IF(AND(H1089&gt;=Summary!$B$25,I1089&gt;=Summary!$B$26,I1089&lt;=Summary!$B$27,J1089&gt;=Summary!$B$28,J1089&lt;=Summary!$B$29,F1089*J1089&gt;1),"Yes","No")</f>
        <v>No</v>
      </c>
    </row>
    <row r="1090" customFormat="false" ht="15" hidden="false" customHeight="false" outlineLevel="0" collapsed="false">
      <c r="A1090" s="6" t="s">
        <v>148</v>
      </c>
      <c r="B1090" s="45" t="n">
        <v>41763</v>
      </c>
      <c r="C1090" s="6" t="s">
        <v>190</v>
      </c>
      <c r="D1090" s="6" t="s">
        <v>172</v>
      </c>
      <c r="E1090" s="6" t="s">
        <v>177</v>
      </c>
      <c r="F1090" s="34" t="n">
        <v>0.0160229410976172</v>
      </c>
      <c r="G1090" s="34" t="n">
        <v>0.0551130084841853</v>
      </c>
      <c r="H1090" s="34" t="n">
        <v>-0.0390900673865681</v>
      </c>
      <c r="I1090" s="34" t="n">
        <v>-0.709271158691783</v>
      </c>
      <c r="J1090" s="35" t="n">
        <v>18</v>
      </c>
      <c r="K1090" s="6" t="n">
        <v>0</v>
      </c>
      <c r="L1090" s="35" t="n">
        <v>-1</v>
      </c>
      <c r="M1090" s="6" t="str">
        <f aca="false">IF(I1090&lt;=0,"Below 0%",IF(I1090&lt;=0.05,"0-5%",IF(I1090&lt;=0.1,"5-10%",IF(I1090&lt;=0.2,"10-20%",IF(I1090&lt;=0.4,"20-40%","Above 40%")))))</f>
        <v>Below 0%</v>
      </c>
      <c r="N1090" s="6" t="str">
        <f aca="false">IF(AND(H1090&gt;=Summary!$B$25,I1090&gt;=Summary!$B$26,I1090&lt;=Summary!$B$27,J1090&gt;=Summary!$B$28,J1090&lt;=Summary!$B$29,F1090*J1090&gt;1),"Yes","No")</f>
        <v>No</v>
      </c>
    </row>
    <row r="1091" customFormat="false" ht="15" hidden="false" customHeight="false" outlineLevel="0" collapsed="false">
      <c r="A1091" s="6" t="s">
        <v>148</v>
      </c>
      <c r="B1091" s="45" t="n">
        <v>41764</v>
      </c>
      <c r="C1091" s="6" t="s">
        <v>180</v>
      </c>
      <c r="D1091" s="6" t="s">
        <v>183</v>
      </c>
      <c r="E1091" s="6" t="s">
        <v>187</v>
      </c>
      <c r="F1091" s="34" t="n">
        <v>0.129248037934303</v>
      </c>
      <c r="G1091" s="34" t="n">
        <v>0.102046947331048</v>
      </c>
      <c r="H1091" s="34" t="n">
        <v>0.027201090603255</v>
      </c>
      <c r="I1091" s="34" t="n">
        <v>0.266554672282479</v>
      </c>
      <c r="J1091" s="35" t="n">
        <v>9.8</v>
      </c>
      <c r="K1091" s="6" t="n">
        <v>0</v>
      </c>
      <c r="L1091" s="35" t="n">
        <v>-1</v>
      </c>
      <c r="M1091" s="6" t="str">
        <f aca="false">IF(I1091&lt;=0,"Below 0%",IF(I1091&lt;=0.05,"0-5%",IF(I1091&lt;=0.1,"5-10%",IF(I1091&lt;=0.2,"10-20%",IF(I1091&lt;=0.4,"20-40%","Above 40%")))))</f>
        <v>20-40%</v>
      </c>
      <c r="N1091" s="6" t="str">
        <f aca="false">IF(AND(H1091&gt;=Summary!$B$25,I1091&gt;=Summary!$B$26,I1091&lt;=Summary!$B$27,J1091&gt;=Summary!$B$28,J1091&lt;=Summary!$B$29,F1091*J1091&gt;1),"Yes","No")</f>
        <v>No</v>
      </c>
    </row>
    <row r="1092" customFormat="false" ht="15" hidden="false" customHeight="false" outlineLevel="0" collapsed="false">
      <c r="A1092" s="6" t="s">
        <v>148</v>
      </c>
      <c r="B1092" s="45" t="n">
        <v>41764</v>
      </c>
      <c r="C1092" s="6" t="s">
        <v>180</v>
      </c>
      <c r="D1092" s="6" t="s">
        <v>183</v>
      </c>
      <c r="E1092" s="6" t="s">
        <v>174</v>
      </c>
      <c r="F1092" s="34" t="n">
        <v>0.312992006540299</v>
      </c>
      <c r="G1092" s="34" t="n">
        <v>0.18869058185741</v>
      </c>
      <c r="H1092" s="34" t="n">
        <v>0.124301424682888</v>
      </c>
      <c r="I1092" s="34" t="n">
        <v>0.658757970108018</v>
      </c>
      <c r="J1092" s="35" t="n">
        <v>5.3</v>
      </c>
      <c r="K1092" s="6" t="n">
        <v>1</v>
      </c>
      <c r="L1092" s="35" t="n">
        <v>4.3</v>
      </c>
      <c r="M1092" s="6" t="str">
        <f aca="false">IF(I1092&lt;=0,"Below 0%",IF(I1092&lt;=0.05,"0-5%",IF(I1092&lt;=0.1,"5-10%",IF(I1092&lt;=0.2,"10-20%",IF(I1092&lt;=0.4,"20-40%","Above 40%")))))</f>
        <v>Above 40%</v>
      </c>
      <c r="N1092" s="6" t="str">
        <f aca="false">IF(AND(H1092&gt;=Summary!$B$25,I1092&gt;=Summary!$B$26,I1092&lt;=Summary!$B$27,J1092&gt;=Summary!$B$28,J1092&lt;=Summary!$B$29,F1092*J1092&gt;1),"Yes","No")</f>
        <v>No</v>
      </c>
    </row>
    <row r="1093" customFormat="false" ht="15" hidden="false" customHeight="false" outlineLevel="0" collapsed="false">
      <c r="A1093" s="6" t="s">
        <v>148</v>
      </c>
      <c r="B1093" s="45" t="n">
        <v>41764</v>
      </c>
      <c r="C1093" s="6" t="s">
        <v>180</v>
      </c>
      <c r="D1093" s="6" t="s">
        <v>183</v>
      </c>
      <c r="E1093" s="6" t="s">
        <v>177</v>
      </c>
      <c r="F1093" s="34" t="n">
        <v>0.557760000228882</v>
      </c>
      <c r="G1093" s="34" t="n">
        <v>0.709262470811542</v>
      </c>
      <c r="H1093" s="34" t="n">
        <v>-0.15150247058266</v>
      </c>
      <c r="I1093" s="34" t="n">
        <v>-0.213605649272983</v>
      </c>
      <c r="J1093" s="35" t="n">
        <v>1.41</v>
      </c>
      <c r="K1093" s="6" t="n">
        <v>0</v>
      </c>
      <c r="L1093" s="35" t="n">
        <v>-1</v>
      </c>
      <c r="M1093" s="6" t="str">
        <f aca="false">IF(I1093&lt;=0,"Below 0%",IF(I1093&lt;=0.05,"0-5%",IF(I1093&lt;=0.1,"5-10%",IF(I1093&lt;=0.2,"10-20%",IF(I1093&lt;=0.4,"20-40%","Above 40%")))))</f>
        <v>Below 0%</v>
      </c>
      <c r="N1093" s="6" t="str">
        <f aca="false">IF(AND(H1093&gt;=Summary!$B$25,I1093&gt;=Summary!$B$26,I1093&lt;=Summary!$B$27,J1093&gt;=Summary!$B$28,J1093&lt;=Summary!$B$29,F1093*J1093&gt;1),"Yes","No")</f>
        <v>No</v>
      </c>
    </row>
    <row r="1094" customFormat="false" ht="15" hidden="false" customHeight="false" outlineLevel="0" collapsed="false">
      <c r="A1094" s="6" t="s">
        <v>148</v>
      </c>
      <c r="B1094" s="45" t="n">
        <v>41765</v>
      </c>
      <c r="C1094" s="6" t="s">
        <v>176</v>
      </c>
      <c r="D1094" s="6" t="s">
        <v>186</v>
      </c>
      <c r="E1094" s="6" t="s">
        <v>187</v>
      </c>
      <c r="F1094" s="34" t="n">
        <v>0.852583289146423</v>
      </c>
      <c r="G1094" s="34" t="n">
        <v>0.709999154762911</v>
      </c>
      <c r="H1094" s="34" t="n">
        <v>0.142584134383512</v>
      </c>
      <c r="I1094" s="34" t="n">
        <v>0.200822963558492</v>
      </c>
      <c r="J1094" s="35" t="n">
        <v>1.41</v>
      </c>
      <c r="K1094" s="6" t="n">
        <v>1</v>
      </c>
      <c r="L1094" s="35" t="n">
        <v>0.41</v>
      </c>
      <c r="M1094" s="6" t="str">
        <f aca="false">IF(I1094&lt;=0,"Below 0%",IF(I1094&lt;=0.05,"0-5%",IF(I1094&lt;=0.1,"5-10%",IF(I1094&lt;=0.2,"10-20%",IF(I1094&lt;=0.4,"20-40%","Above 40%")))))</f>
        <v>20-40%</v>
      </c>
      <c r="N1094" s="6" t="str">
        <f aca="false">IF(AND(H1094&gt;=Summary!$B$25,I1094&gt;=Summary!$B$26,I1094&lt;=Summary!$B$27,J1094&gt;=Summary!$B$28,J1094&lt;=Summary!$B$29,F1094*J1094&gt;1),"Yes","No")</f>
        <v>No</v>
      </c>
    </row>
    <row r="1095" customFormat="false" ht="15" hidden="false" customHeight="false" outlineLevel="0" collapsed="false">
      <c r="A1095" s="6" t="s">
        <v>148</v>
      </c>
      <c r="B1095" s="45" t="n">
        <v>41765</v>
      </c>
      <c r="C1095" s="6" t="s">
        <v>176</v>
      </c>
      <c r="D1095" s="6" t="s">
        <v>186</v>
      </c>
      <c r="E1095" s="6" t="s">
        <v>174</v>
      </c>
      <c r="F1095" s="34" t="n">
        <v>0.127517893910408</v>
      </c>
      <c r="G1095" s="34" t="n">
        <v>0.178767644324233</v>
      </c>
      <c r="H1095" s="34" t="n">
        <v>-0.0512497504138249</v>
      </c>
      <c r="I1095" s="34" t="n">
        <v>-0.286683592031188</v>
      </c>
      <c r="J1095" s="35" t="n">
        <v>5.6</v>
      </c>
      <c r="K1095" s="6" t="n">
        <v>0</v>
      </c>
      <c r="L1095" s="35" t="n">
        <v>-1</v>
      </c>
      <c r="M1095" s="6" t="str">
        <f aca="false">IF(I1095&lt;=0,"Below 0%",IF(I1095&lt;=0.05,"0-5%",IF(I1095&lt;=0.1,"5-10%",IF(I1095&lt;=0.2,"10-20%",IF(I1095&lt;=0.4,"20-40%","Above 40%")))))</f>
        <v>Below 0%</v>
      </c>
      <c r="N1095" s="6" t="str">
        <f aca="false">IF(AND(H1095&gt;=Summary!$B$25,I1095&gt;=Summary!$B$26,I1095&lt;=Summary!$B$27,J1095&gt;=Summary!$B$28,J1095&lt;=Summary!$B$29,F1095*J1095&gt;1),"Yes","No")</f>
        <v>No</v>
      </c>
    </row>
    <row r="1096" customFormat="false" ht="15" hidden="false" customHeight="false" outlineLevel="0" collapsed="false">
      <c r="A1096" s="6" t="s">
        <v>148</v>
      </c>
      <c r="B1096" s="45" t="n">
        <v>41765</v>
      </c>
      <c r="C1096" s="6" t="s">
        <v>176</v>
      </c>
      <c r="D1096" s="6" t="s">
        <v>186</v>
      </c>
      <c r="E1096" s="6" t="s">
        <v>177</v>
      </c>
      <c r="F1096" s="34" t="n">
        <v>0.0198988504707813</v>
      </c>
      <c r="G1096" s="34" t="n">
        <v>0.111233200912856</v>
      </c>
      <c r="H1096" s="34" t="n">
        <v>-0.0913343504420747</v>
      </c>
      <c r="I1096" s="34" t="n">
        <v>-0.821106914954549</v>
      </c>
      <c r="J1096" s="35" t="n">
        <v>9</v>
      </c>
      <c r="K1096" s="6" t="n">
        <v>0</v>
      </c>
      <c r="L1096" s="35" t="n">
        <v>-1</v>
      </c>
      <c r="M1096" s="6" t="str">
        <f aca="false">IF(I1096&lt;=0,"Below 0%",IF(I1096&lt;=0.05,"0-5%",IF(I1096&lt;=0.1,"5-10%",IF(I1096&lt;=0.2,"10-20%",IF(I1096&lt;=0.4,"20-40%","Above 40%")))))</f>
        <v>Below 0%</v>
      </c>
      <c r="N1096" s="6" t="str">
        <f aca="false">IF(AND(H1096&gt;=Summary!$B$25,I1096&gt;=Summary!$B$26,I1096&lt;=Summary!$B$27,J1096&gt;=Summary!$B$28,J1096&lt;=Summary!$B$29,F1096*J1096&gt;1),"Yes","No")</f>
        <v>No</v>
      </c>
    </row>
    <row r="1097" customFormat="false" ht="15" hidden="false" customHeight="false" outlineLevel="0" collapsed="false">
      <c r="A1097" s="6" t="s">
        <v>148</v>
      </c>
      <c r="B1097" s="45" t="n">
        <v>41766</v>
      </c>
      <c r="C1097" s="6" t="s">
        <v>194</v>
      </c>
      <c r="D1097" s="6" t="s">
        <v>182</v>
      </c>
      <c r="E1097" s="6" t="s">
        <v>187</v>
      </c>
      <c r="F1097" s="34" t="n">
        <v>0.839502990245819</v>
      </c>
      <c r="G1097" s="34" t="n">
        <v>0.867179616548941</v>
      </c>
      <c r="H1097" s="34" t="n">
        <v>-0.0276766263031214</v>
      </c>
      <c r="I1097" s="34" t="n">
        <v>-0.0319156790299849</v>
      </c>
      <c r="J1097" s="35" t="n">
        <v>1.17</v>
      </c>
      <c r="K1097" s="6" t="n">
        <v>1</v>
      </c>
      <c r="L1097" s="35" t="n">
        <v>0.17</v>
      </c>
      <c r="M1097" s="6" t="str">
        <f aca="false">IF(I1097&lt;=0,"Below 0%",IF(I1097&lt;=0.05,"0-5%",IF(I1097&lt;=0.1,"5-10%",IF(I1097&lt;=0.2,"10-20%",IF(I1097&lt;=0.4,"20-40%","Above 40%")))))</f>
        <v>Below 0%</v>
      </c>
      <c r="N1097" s="6" t="str">
        <f aca="false">IF(AND(H1097&gt;=Summary!$B$25,I1097&gt;=Summary!$B$26,I1097&lt;=Summary!$B$27,J1097&gt;=Summary!$B$28,J1097&lt;=Summary!$B$29,F1097*J1097&gt;1),"Yes","No")</f>
        <v>No</v>
      </c>
    </row>
    <row r="1098" customFormat="false" ht="15" hidden="false" customHeight="false" outlineLevel="0" collapsed="false">
      <c r="A1098" s="6" t="s">
        <v>148</v>
      </c>
      <c r="B1098" s="45" t="n">
        <v>41766</v>
      </c>
      <c r="C1098" s="6" t="s">
        <v>194</v>
      </c>
      <c r="D1098" s="6" t="s">
        <v>182</v>
      </c>
      <c r="E1098" s="6" t="s">
        <v>174</v>
      </c>
      <c r="F1098" s="34" t="n">
        <v>0.0995403975248337</v>
      </c>
      <c r="G1098" s="34" t="n">
        <v>0.0922363773965691</v>
      </c>
      <c r="H1098" s="34" t="n">
        <v>0.00730402012826456</v>
      </c>
      <c r="I1098" s="34" t="n">
        <v>0.0791880636948805</v>
      </c>
      <c r="J1098" s="35" t="n">
        <v>11</v>
      </c>
      <c r="K1098" s="6" t="n">
        <v>0</v>
      </c>
      <c r="L1098" s="35" t="n">
        <v>-1</v>
      </c>
      <c r="M1098" s="6" t="str">
        <f aca="false">IF(I1098&lt;=0,"Below 0%",IF(I1098&lt;=0.05,"0-5%",IF(I1098&lt;=0.1,"5-10%",IF(I1098&lt;=0.2,"10-20%",IF(I1098&lt;=0.4,"20-40%","Above 40%")))))</f>
        <v>5-10%</v>
      </c>
      <c r="N1098" s="6" t="str">
        <f aca="false">IF(AND(H1098&gt;=Summary!$B$25,I1098&gt;=Summary!$B$26,I1098&lt;=Summary!$B$27,J1098&gt;=Summary!$B$28,J1098&lt;=Summary!$B$29,F1098*J1098&gt;1),"Yes","No")</f>
        <v>No</v>
      </c>
    </row>
    <row r="1099" customFormat="false" ht="15" hidden="false" customHeight="false" outlineLevel="0" collapsed="false">
      <c r="A1099" s="6" t="s">
        <v>148</v>
      </c>
      <c r="B1099" s="45" t="n">
        <v>41766</v>
      </c>
      <c r="C1099" s="6" t="s">
        <v>194</v>
      </c>
      <c r="D1099" s="6" t="s">
        <v>182</v>
      </c>
      <c r="E1099" s="6" t="s">
        <v>177</v>
      </c>
      <c r="F1099" s="34" t="n">
        <v>0.0609565675258637</v>
      </c>
      <c r="G1099" s="34" t="n">
        <v>0.0405840060544904</v>
      </c>
      <c r="H1099" s="34" t="n">
        <v>0.0203725614713732</v>
      </c>
      <c r="I1099" s="34" t="n">
        <v>0.501984980093386</v>
      </c>
      <c r="J1099" s="35" t="n">
        <v>25</v>
      </c>
      <c r="K1099" s="6" t="n">
        <v>0</v>
      </c>
      <c r="L1099" s="35" t="n">
        <v>-1</v>
      </c>
      <c r="M1099" s="6" t="str">
        <f aca="false">IF(I1099&lt;=0,"Below 0%",IF(I1099&lt;=0.05,"0-5%",IF(I1099&lt;=0.1,"5-10%",IF(I1099&lt;=0.2,"10-20%",IF(I1099&lt;=0.4,"20-40%","Above 40%")))))</f>
        <v>Above 40%</v>
      </c>
      <c r="N1099" s="6" t="str">
        <f aca="false">IF(AND(H1099&gt;=Summary!$B$25,I1099&gt;=Summary!$B$26,I1099&lt;=Summary!$B$27,J1099&gt;=Summary!$B$28,J1099&lt;=Summary!$B$29,F1099*J1099&gt;1),"Yes","No")</f>
        <v>No</v>
      </c>
    </row>
    <row r="1100" customFormat="false" ht="15" hidden="false" customHeight="false" outlineLevel="0" collapsed="false">
      <c r="A1100" s="6" t="s">
        <v>148</v>
      </c>
      <c r="B1100" s="45" t="n">
        <v>41766</v>
      </c>
      <c r="C1100" s="6" t="s">
        <v>191</v>
      </c>
      <c r="D1100" s="6" t="s">
        <v>178</v>
      </c>
      <c r="E1100" s="6" t="s">
        <v>187</v>
      </c>
      <c r="F1100" s="34" t="n">
        <v>0.377326637506485</v>
      </c>
      <c r="G1100" s="34" t="n">
        <v>0.467256568679299</v>
      </c>
      <c r="H1100" s="34" t="n">
        <v>-0.0899299311728139</v>
      </c>
      <c r="I1100" s="34" t="n">
        <v>-0.192463706667626</v>
      </c>
      <c r="J1100" s="35" t="n">
        <v>2.14</v>
      </c>
      <c r="K1100" s="6" t="n">
        <v>1</v>
      </c>
      <c r="L1100" s="35" t="n">
        <v>1.14</v>
      </c>
      <c r="M1100" s="6" t="str">
        <f aca="false">IF(I1100&lt;=0,"Below 0%",IF(I1100&lt;=0.05,"0-5%",IF(I1100&lt;=0.1,"5-10%",IF(I1100&lt;=0.2,"10-20%",IF(I1100&lt;=0.4,"20-40%","Above 40%")))))</f>
        <v>Below 0%</v>
      </c>
      <c r="N1100" s="6" t="str">
        <f aca="false">IF(AND(H1100&gt;=Summary!$B$25,I1100&gt;=Summary!$B$26,I1100&lt;=Summary!$B$27,J1100&gt;=Summary!$B$28,J1100&lt;=Summary!$B$29,F1100*J1100&gt;1),"Yes","No")</f>
        <v>No</v>
      </c>
    </row>
    <row r="1101" customFormat="false" ht="15" hidden="false" customHeight="false" outlineLevel="0" collapsed="false">
      <c r="A1101" s="6" t="s">
        <v>148</v>
      </c>
      <c r="B1101" s="45" t="n">
        <v>41766</v>
      </c>
      <c r="C1101" s="6" t="s">
        <v>191</v>
      </c>
      <c r="D1101" s="6" t="s">
        <v>178</v>
      </c>
      <c r="E1101" s="6" t="s">
        <v>174</v>
      </c>
      <c r="F1101" s="34" t="n">
        <v>0.248095169663429</v>
      </c>
      <c r="G1101" s="34" t="n">
        <v>0.310536974215435</v>
      </c>
      <c r="H1101" s="34" t="n">
        <v>-0.0624418045520054</v>
      </c>
      <c r="I1101" s="34" t="n">
        <v>-0.201076875659536</v>
      </c>
      <c r="J1101" s="35" t="n">
        <v>3.22</v>
      </c>
      <c r="K1101" s="6" t="n">
        <v>0</v>
      </c>
      <c r="L1101" s="35" t="n">
        <v>-1</v>
      </c>
      <c r="M1101" s="6" t="str">
        <f aca="false">IF(I1101&lt;=0,"Below 0%",IF(I1101&lt;=0.05,"0-5%",IF(I1101&lt;=0.1,"5-10%",IF(I1101&lt;=0.2,"10-20%",IF(I1101&lt;=0.4,"20-40%","Above 40%")))))</f>
        <v>Below 0%</v>
      </c>
      <c r="N1101" s="6" t="str">
        <f aca="false">IF(AND(H1101&gt;=Summary!$B$25,I1101&gt;=Summary!$B$26,I1101&lt;=Summary!$B$27,J1101&gt;=Summary!$B$28,J1101&lt;=Summary!$B$29,F1101*J1101&gt;1),"Yes","No")</f>
        <v>No</v>
      </c>
    </row>
    <row r="1102" customFormat="false" ht="15" hidden="false" customHeight="false" outlineLevel="0" collapsed="false">
      <c r="A1102" s="6" t="s">
        <v>148</v>
      </c>
      <c r="B1102" s="45" t="n">
        <v>41766</v>
      </c>
      <c r="C1102" s="6" t="s">
        <v>191</v>
      </c>
      <c r="D1102" s="6" t="s">
        <v>178</v>
      </c>
      <c r="E1102" s="6" t="s">
        <v>177</v>
      </c>
      <c r="F1102" s="34" t="n">
        <v>0.374578177928925</v>
      </c>
      <c r="G1102" s="34" t="n">
        <v>0.222206457105267</v>
      </c>
      <c r="H1102" s="34" t="n">
        <v>0.152371720823658</v>
      </c>
      <c r="I1102" s="34" t="n">
        <v>0.685721390857127</v>
      </c>
      <c r="J1102" s="35" t="n">
        <v>4.5</v>
      </c>
      <c r="K1102" s="6" t="n">
        <v>0</v>
      </c>
      <c r="L1102" s="35" t="n">
        <v>-1</v>
      </c>
      <c r="M1102" s="6" t="str">
        <f aca="false">IF(I1102&lt;=0,"Below 0%",IF(I1102&lt;=0.05,"0-5%",IF(I1102&lt;=0.1,"5-10%",IF(I1102&lt;=0.2,"10-20%",IF(I1102&lt;=0.4,"20-40%","Above 40%")))))</f>
        <v>Above 40%</v>
      </c>
      <c r="N1102" s="6" t="str">
        <f aca="false">IF(AND(H1102&gt;=Summary!$B$25,I1102&gt;=Summary!$B$26,I1102&lt;=Summary!$B$27,J1102&gt;=Summary!$B$28,J1102&lt;=Summary!$B$29,F1102*J1102&gt;1),"Yes","No")</f>
        <v>No</v>
      </c>
    </row>
    <row r="1103" customFormat="false" ht="15" hidden="false" customHeight="false" outlineLevel="0" collapsed="false">
      <c r="A1103" s="6" t="s">
        <v>148</v>
      </c>
      <c r="B1103" s="45" t="n">
        <v>41770</v>
      </c>
      <c r="C1103" s="6" t="s">
        <v>193</v>
      </c>
      <c r="D1103" s="6" t="s">
        <v>190</v>
      </c>
      <c r="E1103" s="6" t="s">
        <v>187</v>
      </c>
      <c r="F1103" s="34" t="n">
        <v>0.0868437066674233</v>
      </c>
      <c r="G1103" s="34" t="n">
        <v>0.113371458506134</v>
      </c>
      <c r="H1103" s="34" t="n">
        <v>-0.0265277518387102</v>
      </c>
      <c r="I1103" s="34" t="n">
        <v>-0.233989684778335</v>
      </c>
      <c r="J1103" s="35" t="n">
        <v>9</v>
      </c>
      <c r="K1103" s="6" t="n">
        <v>0</v>
      </c>
      <c r="L1103" s="35" t="n">
        <v>-1</v>
      </c>
      <c r="M1103" s="6" t="str">
        <f aca="false">IF(I1103&lt;=0,"Below 0%",IF(I1103&lt;=0.05,"0-5%",IF(I1103&lt;=0.1,"5-10%",IF(I1103&lt;=0.2,"10-20%",IF(I1103&lt;=0.4,"20-40%","Above 40%")))))</f>
        <v>Below 0%</v>
      </c>
      <c r="N1103" s="6" t="str">
        <f aca="false">IF(AND(H1103&gt;=Summary!$B$25,I1103&gt;=Summary!$B$26,I1103&lt;=Summary!$B$27,J1103&gt;=Summary!$B$28,J1103&lt;=Summary!$B$29,F1103*J1103&gt;1),"Yes","No")</f>
        <v>No</v>
      </c>
    </row>
    <row r="1104" customFormat="false" ht="15" hidden="false" customHeight="false" outlineLevel="0" collapsed="false">
      <c r="A1104" s="6" t="s">
        <v>148</v>
      </c>
      <c r="B1104" s="45" t="n">
        <v>41770</v>
      </c>
      <c r="C1104" s="6" t="s">
        <v>193</v>
      </c>
      <c r="D1104" s="6" t="s">
        <v>190</v>
      </c>
      <c r="E1104" s="6" t="s">
        <v>174</v>
      </c>
      <c r="F1104" s="34" t="n">
        <v>0.0833970755338669</v>
      </c>
      <c r="G1104" s="34" t="n">
        <v>0.192517571048151</v>
      </c>
      <c r="H1104" s="34" t="n">
        <v>-0.109120495514284</v>
      </c>
      <c r="I1104" s="34" t="n">
        <v>-0.566807979760932</v>
      </c>
      <c r="J1104" s="35" t="n">
        <v>5.3</v>
      </c>
      <c r="K1104" s="6" t="n">
        <v>0</v>
      </c>
      <c r="L1104" s="35" t="n">
        <v>-1</v>
      </c>
      <c r="M1104" s="6" t="str">
        <f aca="false">IF(I1104&lt;=0,"Below 0%",IF(I1104&lt;=0.05,"0-5%",IF(I1104&lt;=0.1,"5-10%",IF(I1104&lt;=0.2,"10-20%",IF(I1104&lt;=0.4,"20-40%","Above 40%")))))</f>
        <v>Below 0%</v>
      </c>
      <c r="N1104" s="6" t="str">
        <f aca="false">IF(AND(H1104&gt;=Summary!$B$25,I1104&gt;=Summary!$B$26,I1104&lt;=Summary!$B$27,J1104&gt;=Summary!$B$28,J1104&lt;=Summary!$B$29,F1104*J1104&gt;1),"Yes","No")</f>
        <v>No</v>
      </c>
    </row>
    <row r="1105" customFormat="false" ht="15" hidden="false" customHeight="false" outlineLevel="0" collapsed="false">
      <c r="A1105" s="6" t="s">
        <v>148</v>
      </c>
      <c r="B1105" s="45" t="n">
        <v>41770</v>
      </c>
      <c r="C1105" s="6" t="s">
        <v>193</v>
      </c>
      <c r="D1105" s="6" t="s">
        <v>190</v>
      </c>
      <c r="E1105" s="6" t="s">
        <v>177</v>
      </c>
      <c r="F1105" s="34" t="n">
        <v>0.829759180545807</v>
      </c>
      <c r="G1105" s="34" t="n">
        <v>0.694110970445715</v>
      </c>
      <c r="H1105" s="34" t="n">
        <v>0.135648210100092</v>
      </c>
      <c r="I1105" s="34" t="n">
        <v>0.195427267217786</v>
      </c>
      <c r="J1105" s="35" t="n">
        <v>1.47</v>
      </c>
      <c r="K1105" s="6" t="n">
        <v>1</v>
      </c>
      <c r="L1105" s="35" t="n">
        <v>0.47</v>
      </c>
      <c r="M1105" s="6" t="str">
        <f aca="false">IF(I1105&lt;=0,"Below 0%",IF(I1105&lt;=0.05,"0-5%",IF(I1105&lt;=0.1,"5-10%",IF(I1105&lt;=0.2,"10-20%",IF(I1105&lt;=0.4,"20-40%","Above 40%")))))</f>
        <v>10-20%</v>
      </c>
      <c r="N1105" s="6" t="str">
        <f aca="false">IF(AND(H1105&gt;=Summary!$B$25,I1105&gt;=Summary!$B$26,I1105&lt;=Summary!$B$27,J1105&gt;=Summary!$B$28,J1105&lt;=Summary!$B$29,F1105*J1105&gt;1),"Yes","No")</f>
        <v>No</v>
      </c>
    </row>
    <row r="1106" customFormat="false" ht="15" hidden="false" customHeight="false" outlineLevel="0" collapsed="false">
      <c r="A1106" s="6" t="s">
        <v>148</v>
      </c>
      <c r="B1106" s="45" t="n">
        <v>41770</v>
      </c>
      <c r="C1106" s="6" t="s">
        <v>184</v>
      </c>
      <c r="D1106" s="6" t="s">
        <v>180</v>
      </c>
      <c r="E1106" s="6" t="s">
        <v>187</v>
      </c>
      <c r="F1106" s="34" t="n">
        <v>0.392566621303558</v>
      </c>
      <c r="G1106" s="34" t="n">
        <v>0.368232009815253</v>
      </c>
      <c r="H1106" s="34" t="n">
        <v>0.0243346114883056</v>
      </c>
      <c r="I1106" s="34" t="n">
        <v>0.0660849976092917</v>
      </c>
      <c r="J1106" s="35" t="n">
        <v>2.75</v>
      </c>
      <c r="K1106" s="6" t="n">
        <v>0</v>
      </c>
      <c r="L1106" s="35" t="n">
        <v>-1</v>
      </c>
      <c r="M1106" s="6" t="str">
        <f aca="false">IF(I1106&lt;=0,"Below 0%",IF(I1106&lt;=0.05,"0-5%",IF(I1106&lt;=0.1,"5-10%",IF(I1106&lt;=0.2,"10-20%",IF(I1106&lt;=0.4,"20-40%","Above 40%")))))</f>
        <v>5-10%</v>
      </c>
      <c r="N1106" s="6" t="str">
        <f aca="false">IF(AND(H1106&gt;=Summary!$B$25,I1106&gt;=Summary!$B$26,I1106&lt;=Summary!$B$27,J1106&gt;=Summary!$B$28,J1106&lt;=Summary!$B$29,F1106*J1106&gt;1),"Yes","No")</f>
        <v>No</v>
      </c>
    </row>
    <row r="1107" customFormat="false" ht="15" hidden="false" customHeight="false" outlineLevel="0" collapsed="false">
      <c r="A1107" s="6" t="s">
        <v>148</v>
      </c>
      <c r="B1107" s="45" t="n">
        <v>41770</v>
      </c>
      <c r="C1107" s="6" t="s">
        <v>184</v>
      </c>
      <c r="D1107" s="6" t="s">
        <v>180</v>
      </c>
      <c r="E1107" s="6" t="s">
        <v>174</v>
      </c>
      <c r="F1107" s="34" t="n">
        <v>0.217709496617317</v>
      </c>
      <c r="G1107" s="34" t="n">
        <v>0.288500862390868</v>
      </c>
      <c r="H1107" s="34" t="n">
        <v>-0.0707913657735503</v>
      </c>
      <c r="I1107" s="34" t="n">
        <v>-0.24537661754938</v>
      </c>
      <c r="J1107" s="35" t="n">
        <v>3.51</v>
      </c>
      <c r="K1107" s="6" t="n">
        <v>1</v>
      </c>
      <c r="L1107" s="35" t="n">
        <v>2.51</v>
      </c>
      <c r="M1107" s="6" t="str">
        <f aca="false">IF(I1107&lt;=0,"Below 0%",IF(I1107&lt;=0.05,"0-5%",IF(I1107&lt;=0.1,"5-10%",IF(I1107&lt;=0.2,"10-20%",IF(I1107&lt;=0.4,"20-40%","Above 40%")))))</f>
        <v>Below 0%</v>
      </c>
      <c r="N1107" s="6" t="str">
        <f aca="false">IF(AND(H1107&gt;=Summary!$B$25,I1107&gt;=Summary!$B$26,I1107&lt;=Summary!$B$27,J1107&gt;=Summary!$B$28,J1107&lt;=Summary!$B$29,F1107*J1107&gt;1),"Yes","No")</f>
        <v>No</v>
      </c>
    </row>
    <row r="1108" customFormat="false" ht="15" hidden="false" customHeight="false" outlineLevel="0" collapsed="false">
      <c r="A1108" s="6" t="s">
        <v>148</v>
      </c>
      <c r="B1108" s="45" t="n">
        <v>41770</v>
      </c>
      <c r="C1108" s="6" t="s">
        <v>184</v>
      </c>
      <c r="D1108" s="6" t="s">
        <v>180</v>
      </c>
      <c r="E1108" s="6" t="s">
        <v>177</v>
      </c>
      <c r="F1108" s="34" t="n">
        <v>0.389723867177963</v>
      </c>
      <c r="G1108" s="34" t="n">
        <v>0.34326712779388</v>
      </c>
      <c r="H1108" s="34" t="n">
        <v>0.0464567393840836</v>
      </c>
      <c r="I1108" s="34" t="n">
        <v>0.135336988667261</v>
      </c>
      <c r="J1108" s="35" t="n">
        <v>2.95</v>
      </c>
      <c r="K1108" s="6" t="n">
        <v>0</v>
      </c>
      <c r="L1108" s="35" t="n">
        <v>-1</v>
      </c>
      <c r="M1108" s="6" t="str">
        <f aca="false">IF(I1108&lt;=0,"Below 0%",IF(I1108&lt;=0.05,"0-5%",IF(I1108&lt;=0.1,"5-10%",IF(I1108&lt;=0.2,"10-20%",IF(I1108&lt;=0.4,"20-40%","Above 40%")))))</f>
        <v>10-20%</v>
      </c>
      <c r="N1108" s="6" t="str">
        <f aca="false">IF(AND(H1108&gt;=Summary!$B$25,I1108&gt;=Summary!$B$26,I1108&lt;=Summary!$B$27,J1108&gt;=Summary!$B$28,J1108&lt;=Summary!$B$29,F1108*J1108&gt;1),"Yes","No")</f>
        <v>Yes</v>
      </c>
    </row>
    <row r="1109" customFormat="false" ht="15" hidden="false" customHeight="false" outlineLevel="0" collapsed="false">
      <c r="A1109" s="6" t="s">
        <v>148</v>
      </c>
      <c r="B1109" s="45" t="n">
        <v>41770</v>
      </c>
      <c r="C1109" s="6" t="s">
        <v>186</v>
      </c>
      <c r="D1109" s="6" t="s">
        <v>173</v>
      </c>
      <c r="E1109" s="6" t="s">
        <v>187</v>
      </c>
      <c r="F1109" s="34" t="n">
        <v>0.168921023607254</v>
      </c>
      <c r="G1109" s="34" t="n">
        <v>0.247178329571106</v>
      </c>
      <c r="H1109" s="34" t="n">
        <v>-0.0782573059638521</v>
      </c>
      <c r="I1109" s="34" t="n">
        <v>-0.316602616821794</v>
      </c>
      <c r="J1109" s="35" t="n">
        <v>4.06</v>
      </c>
      <c r="K1109" s="6" t="n">
        <v>0</v>
      </c>
      <c r="L1109" s="35" t="n">
        <v>-1</v>
      </c>
      <c r="M1109" s="6" t="str">
        <f aca="false">IF(I1109&lt;=0,"Below 0%",IF(I1109&lt;=0.05,"0-5%",IF(I1109&lt;=0.1,"5-10%",IF(I1109&lt;=0.2,"10-20%",IF(I1109&lt;=0.4,"20-40%","Above 40%")))))</f>
        <v>Below 0%</v>
      </c>
      <c r="N1109" s="6" t="str">
        <f aca="false">IF(AND(H1109&gt;=Summary!$B$25,I1109&gt;=Summary!$B$26,I1109&lt;=Summary!$B$27,J1109&gt;=Summary!$B$28,J1109&lt;=Summary!$B$29,F1109*J1109&gt;1),"Yes","No")</f>
        <v>No</v>
      </c>
    </row>
    <row r="1110" customFormat="false" ht="15" hidden="false" customHeight="false" outlineLevel="0" collapsed="false">
      <c r="A1110" s="6" t="s">
        <v>148</v>
      </c>
      <c r="B1110" s="45" t="n">
        <v>41770</v>
      </c>
      <c r="C1110" s="6" t="s">
        <v>186</v>
      </c>
      <c r="D1110" s="6" t="s">
        <v>173</v>
      </c>
      <c r="E1110" s="6" t="s">
        <v>174</v>
      </c>
      <c r="F1110" s="34" t="n">
        <v>0.262969166040421</v>
      </c>
      <c r="G1110" s="34" t="n">
        <v>0.274943566591422</v>
      </c>
      <c r="H1110" s="34" t="n">
        <v>-0.0119744005510016</v>
      </c>
      <c r="I1110" s="34" t="n">
        <v>-0.0435522121846773</v>
      </c>
      <c r="J1110" s="35" t="n">
        <v>3.65</v>
      </c>
      <c r="K1110" s="6" t="n">
        <v>0</v>
      </c>
      <c r="L1110" s="35" t="n">
        <v>-1</v>
      </c>
      <c r="M1110" s="6" t="str">
        <f aca="false">IF(I1110&lt;=0,"Below 0%",IF(I1110&lt;=0.05,"0-5%",IF(I1110&lt;=0.1,"5-10%",IF(I1110&lt;=0.2,"10-20%",IF(I1110&lt;=0.4,"20-40%","Above 40%")))))</f>
        <v>Below 0%</v>
      </c>
      <c r="N1110" s="6" t="str">
        <f aca="false">IF(AND(H1110&gt;=Summary!$B$25,I1110&gt;=Summary!$B$26,I1110&lt;=Summary!$B$27,J1110&gt;=Summary!$B$28,J1110&lt;=Summary!$B$29,F1110*J1110&gt;1),"Yes","No")</f>
        <v>No</v>
      </c>
    </row>
    <row r="1111" customFormat="false" ht="15" hidden="false" customHeight="false" outlineLevel="0" collapsed="false">
      <c r="A1111" s="6" t="s">
        <v>148</v>
      </c>
      <c r="B1111" s="45" t="n">
        <v>41770</v>
      </c>
      <c r="C1111" s="6" t="s">
        <v>186</v>
      </c>
      <c r="D1111" s="6" t="s">
        <v>173</v>
      </c>
      <c r="E1111" s="6" t="s">
        <v>177</v>
      </c>
      <c r="F1111" s="34" t="n">
        <v>0.568109810352325</v>
      </c>
      <c r="G1111" s="34" t="n">
        <v>0.477878103837472</v>
      </c>
      <c r="H1111" s="34" t="n">
        <v>0.0902317065148537</v>
      </c>
      <c r="I1111" s="34" t="n">
        <v>0.188817411365518</v>
      </c>
      <c r="J1111" s="35" t="n">
        <v>2.1</v>
      </c>
      <c r="K1111" s="6" t="n">
        <v>1</v>
      </c>
      <c r="L1111" s="35" t="n">
        <v>1.1</v>
      </c>
      <c r="M1111" s="6" t="str">
        <f aca="false">IF(I1111&lt;=0,"Below 0%",IF(I1111&lt;=0.05,"0-5%",IF(I1111&lt;=0.1,"5-10%",IF(I1111&lt;=0.2,"10-20%",IF(I1111&lt;=0.4,"20-40%","Above 40%")))))</f>
        <v>10-20%</v>
      </c>
      <c r="N1111" s="6" t="str">
        <f aca="false">IF(AND(H1111&gt;=Summary!$B$25,I1111&gt;=Summary!$B$26,I1111&lt;=Summary!$B$27,J1111&gt;=Summary!$B$28,J1111&lt;=Summary!$B$29,F1111*J1111&gt;1),"Yes","No")</f>
        <v>Yes</v>
      </c>
    </row>
    <row r="1112" customFormat="false" ht="15" hidden="false" customHeight="false" outlineLevel="0" collapsed="false">
      <c r="A1112" s="6" t="s">
        <v>148</v>
      </c>
      <c r="B1112" s="45" t="n">
        <v>41770</v>
      </c>
      <c r="C1112" s="6" t="s">
        <v>183</v>
      </c>
      <c r="D1112" s="6" t="s">
        <v>188</v>
      </c>
      <c r="E1112" s="6" t="s">
        <v>187</v>
      </c>
      <c r="F1112" s="34" t="n">
        <v>0.762547075748444</v>
      </c>
      <c r="G1112" s="34" t="n">
        <v>0.808350200527223</v>
      </c>
      <c r="H1112" s="34" t="n">
        <v>-0.0458031247787792</v>
      </c>
      <c r="I1112" s="34" t="n">
        <v>-0.0566624771651019</v>
      </c>
      <c r="J1112" s="35" t="n">
        <v>1.24</v>
      </c>
      <c r="K1112" s="6" t="n">
        <v>1</v>
      </c>
      <c r="L1112" s="35" t="n">
        <v>0.24</v>
      </c>
      <c r="M1112" s="6" t="str">
        <f aca="false">IF(I1112&lt;=0,"Below 0%",IF(I1112&lt;=0.05,"0-5%",IF(I1112&lt;=0.1,"5-10%",IF(I1112&lt;=0.2,"10-20%",IF(I1112&lt;=0.4,"20-40%","Above 40%")))))</f>
        <v>Below 0%</v>
      </c>
      <c r="N1112" s="6" t="str">
        <f aca="false">IF(AND(H1112&gt;=Summary!$B$25,I1112&gt;=Summary!$B$26,I1112&lt;=Summary!$B$27,J1112&gt;=Summary!$B$28,J1112&lt;=Summary!$B$29,F1112*J1112&gt;1),"Yes","No")</f>
        <v>No</v>
      </c>
    </row>
    <row r="1113" customFormat="false" ht="15" hidden="false" customHeight="false" outlineLevel="0" collapsed="false">
      <c r="A1113" s="6" t="s">
        <v>148</v>
      </c>
      <c r="B1113" s="45" t="n">
        <v>41770</v>
      </c>
      <c r="C1113" s="6" t="s">
        <v>183</v>
      </c>
      <c r="D1113" s="6" t="s">
        <v>188</v>
      </c>
      <c r="E1113" s="6" t="s">
        <v>174</v>
      </c>
      <c r="F1113" s="34" t="n">
        <v>0.142240315675736</v>
      </c>
      <c r="G1113" s="34" t="n">
        <v>0.12482618289586</v>
      </c>
      <c r="H1113" s="34" t="n">
        <v>0.0174141327798754</v>
      </c>
      <c r="I1113" s="34" t="n">
        <v>0.139507051933196</v>
      </c>
      <c r="J1113" s="35" t="n">
        <v>8.03</v>
      </c>
      <c r="K1113" s="6" t="n">
        <v>0</v>
      </c>
      <c r="L1113" s="35" t="n">
        <v>-1</v>
      </c>
      <c r="M1113" s="6" t="str">
        <f aca="false">IF(I1113&lt;=0,"Below 0%",IF(I1113&lt;=0.05,"0-5%",IF(I1113&lt;=0.1,"5-10%",IF(I1113&lt;=0.2,"10-20%",IF(I1113&lt;=0.4,"20-40%","Above 40%")))))</f>
        <v>10-20%</v>
      </c>
      <c r="N1113" s="6" t="str">
        <f aca="false">IF(AND(H1113&gt;=Summary!$B$25,I1113&gt;=Summary!$B$26,I1113&lt;=Summary!$B$27,J1113&gt;=Summary!$B$28,J1113&lt;=Summary!$B$29,F1113*J1113&gt;1),"Yes","No")</f>
        <v>No</v>
      </c>
    </row>
    <row r="1114" customFormat="false" ht="15" hidden="false" customHeight="false" outlineLevel="0" collapsed="false">
      <c r="A1114" s="6" t="s">
        <v>148</v>
      </c>
      <c r="B1114" s="45" t="n">
        <v>41770</v>
      </c>
      <c r="C1114" s="6" t="s">
        <v>183</v>
      </c>
      <c r="D1114" s="6" t="s">
        <v>188</v>
      </c>
      <c r="E1114" s="6" t="s">
        <v>177</v>
      </c>
      <c r="F1114" s="34" t="n">
        <v>0.0952125862240791</v>
      </c>
      <c r="G1114" s="34" t="n">
        <v>0.0668236165769171</v>
      </c>
      <c r="H1114" s="34" t="n">
        <v>0.0283889696471621</v>
      </c>
      <c r="I1114" s="34" t="n">
        <v>0.424834378942735</v>
      </c>
      <c r="J1114" s="35" t="n">
        <v>15</v>
      </c>
      <c r="K1114" s="6" t="n">
        <v>0</v>
      </c>
      <c r="L1114" s="35" t="n">
        <v>-1</v>
      </c>
      <c r="M1114" s="6" t="str">
        <f aca="false">IF(I1114&lt;=0,"Below 0%",IF(I1114&lt;=0.05,"0-5%",IF(I1114&lt;=0.1,"5-10%",IF(I1114&lt;=0.2,"10-20%",IF(I1114&lt;=0.4,"20-40%","Above 40%")))))</f>
        <v>Above 40%</v>
      </c>
      <c r="N1114" s="6" t="str">
        <f aca="false">IF(AND(H1114&gt;=Summary!$B$25,I1114&gt;=Summary!$B$26,I1114&lt;=Summary!$B$27,J1114&gt;=Summary!$B$28,J1114&lt;=Summary!$B$29,F1114*J1114&gt;1),"Yes","No")</f>
        <v>No</v>
      </c>
    </row>
    <row r="1115" customFormat="false" ht="15" hidden="false" customHeight="false" outlineLevel="0" collapsed="false">
      <c r="A1115" s="6" t="s">
        <v>148</v>
      </c>
      <c r="B1115" s="45" t="n">
        <v>41770</v>
      </c>
      <c r="C1115" s="6" t="s">
        <v>194</v>
      </c>
      <c r="D1115" s="6" t="s">
        <v>189</v>
      </c>
      <c r="E1115" s="6" t="s">
        <v>187</v>
      </c>
      <c r="F1115" s="34" t="n">
        <v>0.752533972263336</v>
      </c>
      <c r="G1115" s="34" t="n">
        <v>0.840882125840411</v>
      </c>
      <c r="H1115" s="34" t="n">
        <v>-0.0883481535770752</v>
      </c>
      <c r="I1115" s="34" t="n">
        <v>-0.10506603822596</v>
      </c>
      <c r="J1115" s="35" t="n">
        <v>1.19</v>
      </c>
      <c r="K1115" s="6" t="n">
        <v>1</v>
      </c>
      <c r="L1115" s="35" t="n">
        <v>0.19</v>
      </c>
      <c r="M1115" s="6" t="str">
        <f aca="false">IF(I1115&lt;=0,"Below 0%",IF(I1115&lt;=0.05,"0-5%",IF(I1115&lt;=0.1,"5-10%",IF(I1115&lt;=0.2,"10-20%",IF(I1115&lt;=0.4,"20-40%","Above 40%")))))</f>
        <v>Below 0%</v>
      </c>
      <c r="N1115" s="6" t="str">
        <f aca="false">IF(AND(H1115&gt;=Summary!$B$25,I1115&gt;=Summary!$B$26,I1115&lt;=Summary!$B$27,J1115&gt;=Summary!$B$28,J1115&lt;=Summary!$B$29,F1115*J1115&gt;1),"Yes","No")</f>
        <v>No</v>
      </c>
    </row>
    <row r="1116" customFormat="false" ht="15" hidden="false" customHeight="false" outlineLevel="0" collapsed="false">
      <c r="A1116" s="6" t="s">
        <v>148</v>
      </c>
      <c r="B1116" s="45" t="n">
        <v>41770</v>
      </c>
      <c r="C1116" s="6" t="s">
        <v>194</v>
      </c>
      <c r="D1116" s="6" t="s">
        <v>189</v>
      </c>
      <c r="E1116" s="6" t="s">
        <v>174</v>
      </c>
      <c r="F1116" s="34" t="n">
        <v>0.18376512825489</v>
      </c>
      <c r="G1116" s="34" t="n">
        <v>0.106452098909584</v>
      </c>
      <c r="H1116" s="34" t="n">
        <v>0.0773130293453065</v>
      </c>
      <c r="I1116" s="34" t="n">
        <v>0.726270596232893</v>
      </c>
      <c r="J1116" s="35" t="n">
        <v>9.4</v>
      </c>
      <c r="K1116" s="6" t="n">
        <v>0</v>
      </c>
      <c r="L1116" s="35" t="n">
        <v>-1</v>
      </c>
      <c r="M1116" s="6" t="str">
        <f aca="false">IF(I1116&lt;=0,"Below 0%",IF(I1116&lt;=0.05,"0-5%",IF(I1116&lt;=0.1,"5-10%",IF(I1116&lt;=0.2,"10-20%",IF(I1116&lt;=0.4,"20-40%","Above 40%")))))</f>
        <v>Above 40%</v>
      </c>
      <c r="N1116" s="6" t="str">
        <f aca="false">IF(AND(H1116&gt;=Summary!$B$25,I1116&gt;=Summary!$B$26,I1116&lt;=Summary!$B$27,J1116&gt;=Summary!$B$28,J1116&lt;=Summary!$B$29,F1116*J1116&gt;1),"Yes","No")</f>
        <v>No</v>
      </c>
    </row>
    <row r="1117" customFormat="false" ht="15" hidden="false" customHeight="false" outlineLevel="0" collapsed="false">
      <c r="A1117" s="6" t="s">
        <v>148</v>
      </c>
      <c r="B1117" s="45" t="n">
        <v>41770</v>
      </c>
      <c r="C1117" s="6" t="s">
        <v>194</v>
      </c>
      <c r="D1117" s="6" t="s">
        <v>189</v>
      </c>
      <c r="E1117" s="6" t="s">
        <v>177</v>
      </c>
      <c r="F1117" s="34" t="n">
        <v>0.0637008920311928</v>
      </c>
      <c r="G1117" s="34" t="n">
        <v>0.0526657752500047</v>
      </c>
      <c r="H1117" s="34" t="n">
        <v>0.0110351167811881</v>
      </c>
      <c r="I1117" s="34" t="n">
        <v>0.209531080266156</v>
      </c>
      <c r="J1117" s="35" t="n">
        <v>19</v>
      </c>
      <c r="K1117" s="6" t="n">
        <v>0</v>
      </c>
      <c r="L1117" s="35" t="n">
        <v>-1</v>
      </c>
      <c r="M1117" s="6" t="str">
        <f aca="false">IF(I1117&lt;=0,"Below 0%",IF(I1117&lt;=0.05,"0-5%",IF(I1117&lt;=0.1,"5-10%",IF(I1117&lt;=0.2,"10-20%",IF(I1117&lt;=0.4,"20-40%","Above 40%")))))</f>
        <v>20-40%</v>
      </c>
      <c r="N1117" s="6" t="str">
        <f aca="false">IF(AND(H1117&gt;=Summary!$B$25,I1117&gt;=Summary!$B$26,I1117&lt;=Summary!$B$27,J1117&gt;=Summary!$B$28,J1117&lt;=Summary!$B$29,F1117*J1117&gt;1),"Yes","No")</f>
        <v>No</v>
      </c>
    </row>
    <row r="1118" customFormat="false" ht="15" hidden="false" customHeight="false" outlineLevel="0" collapsed="false">
      <c r="A1118" s="6" t="s">
        <v>148</v>
      </c>
      <c r="B1118" s="45" t="n">
        <v>41770</v>
      </c>
      <c r="C1118" s="6" t="s">
        <v>172</v>
      </c>
      <c r="D1118" s="6" t="s">
        <v>185</v>
      </c>
      <c r="E1118" s="6" t="s">
        <v>187</v>
      </c>
      <c r="F1118" s="34" t="n">
        <v>0.189027369022369</v>
      </c>
      <c r="G1118" s="34" t="n">
        <v>0.210090996100167</v>
      </c>
      <c r="H1118" s="34" t="n">
        <v>-0.0210636270777978</v>
      </c>
      <c r="I1118" s="34" t="n">
        <v>-0.100259542145038</v>
      </c>
      <c r="J1118" s="35" t="n">
        <v>4.8</v>
      </c>
      <c r="K1118" s="6" t="n">
        <v>0</v>
      </c>
      <c r="L1118" s="35" t="n">
        <v>-1</v>
      </c>
      <c r="M1118" s="6" t="str">
        <f aca="false">IF(I1118&lt;=0,"Below 0%",IF(I1118&lt;=0.05,"0-5%",IF(I1118&lt;=0.1,"5-10%",IF(I1118&lt;=0.2,"10-20%",IF(I1118&lt;=0.4,"20-40%","Above 40%")))))</f>
        <v>Below 0%</v>
      </c>
      <c r="N1118" s="6" t="str">
        <f aca="false">IF(AND(H1118&gt;=Summary!$B$25,I1118&gt;=Summary!$B$26,I1118&lt;=Summary!$B$27,J1118&gt;=Summary!$B$28,J1118&lt;=Summary!$B$29,F1118*J1118&gt;1),"Yes","No")</f>
        <v>No</v>
      </c>
    </row>
    <row r="1119" customFormat="false" ht="15" hidden="false" customHeight="false" outlineLevel="0" collapsed="false">
      <c r="A1119" s="6" t="s">
        <v>148</v>
      </c>
      <c r="B1119" s="45" t="n">
        <v>41770</v>
      </c>
      <c r="C1119" s="6" t="s">
        <v>172</v>
      </c>
      <c r="D1119" s="6" t="s">
        <v>185</v>
      </c>
      <c r="E1119" s="6" t="s">
        <v>174</v>
      </c>
      <c r="F1119" s="34" t="n">
        <v>0.131796225905418</v>
      </c>
      <c r="G1119" s="34" t="n">
        <v>0.261931631501507</v>
      </c>
      <c r="H1119" s="34" t="n">
        <v>-0.130135405596089</v>
      </c>
      <c r="I1119" s="34" t="n">
        <v>-0.496829668299683</v>
      </c>
      <c r="J1119" s="35" t="n">
        <v>3.85</v>
      </c>
      <c r="K1119" s="6" t="n">
        <v>0</v>
      </c>
      <c r="L1119" s="35" t="n">
        <v>-1</v>
      </c>
      <c r="M1119" s="6" t="str">
        <f aca="false">IF(I1119&lt;=0,"Below 0%",IF(I1119&lt;=0.05,"0-5%",IF(I1119&lt;=0.1,"5-10%",IF(I1119&lt;=0.2,"10-20%",IF(I1119&lt;=0.4,"20-40%","Above 40%")))))</f>
        <v>Below 0%</v>
      </c>
      <c r="N1119" s="6" t="str">
        <f aca="false">IF(AND(H1119&gt;=Summary!$B$25,I1119&gt;=Summary!$B$26,I1119&lt;=Summary!$B$27,J1119&gt;=Summary!$B$28,J1119&lt;=Summary!$B$29,F1119*J1119&gt;1),"Yes","No")</f>
        <v>No</v>
      </c>
    </row>
    <row r="1120" customFormat="false" ht="15" hidden="false" customHeight="false" outlineLevel="0" collapsed="false">
      <c r="A1120" s="6" t="s">
        <v>148</v>
      </c>
      <c r="B1120" s="45" t="n">
        <v>41770</v>
      </c>
      <c r="C1120" s="6" t="s">
        <v>172</v>
      </c>
      <c r="D1120" s="6" t="s">
        <v>185</v>
      </c>
      <c r="E1120" s="6" t="s">
        <v>177</v>
      </c>
      <c r="F1120" s="34" t="n">
        <v>0.679176390171051</v>
      </c>
      <c r="G1120" s="34" t="n">
        <v>0.527977372398326</v>
      </c>
      <c r="H1120" s="34" t="n">
        <v>0.151199017772725</v>
      </c>
      <c r="I1120" s="34" t="n">
        <v>0.286374048732254</v>
      </c>
      <c r="J1120" s="35" t="n">
        <v>1.91</v>
      </c>
      <c r="K1120" s="6" t="n">
        <v>1</v>
      </c>
      <c r="L1120" s="35" t="n">
        <v>0.91</v>
      </c>
      <c r="M1120" s="6" t="str">
        <f aca="false">IF(I1120&lt;=0,"Below 0%",IF(I1120&lt;=0.05,"0-5%",IF(I1120&lt;=0.1,"5-10%",IF(I1120&lt;=0.2,"10-20%",IF(I1120&lt;=0.4,"20-40%","Above 40%")))))</f>
        <v>20-40%</v>
      </c>
      <c r="N1120" s="6" t="str">
        <f aca="false">IF(AND(H1120&gt;=Summary!$B$25,I1120&gt;=Summary!$B$26,I1120&lt;=Summary!$B$27,J1120&gt;=Summary!$B$28,J1120&lt;=Summary!$B$29,F1120*J1120&gt;1),"Yes","No")</f>
        <v>Yes</v>
      </c>
    </row>
    <row r="1121" customFormat="false" ht="15" hidden="false" customHeight="false" outlineLevel="0" collapsed="false">
      <c r="A1121" s="6" t="s">
        <v>148</v>
      </c>
      <c r="B1121" s="45" t="n">
        <v>41770</v>
      </c>
      <c r="C1121" s="6" t="s">
        <v>179</v>
      </c>
      <c r="D1121" s="6" t="s">
        <v>176</v>
      </c>
      <c r="E1121" s="6" t="s">
        <v>187</v>
      </c>
      <c r="F1121" s="34" t="n">
        <v>0.300378203392029</v>
      </c>
      <c r="G1121" s="34" t="n">
        <v>0.378828949950219</v>
      </c>
      <c r="H1121" s="34" t="n">
        <v>-0.0784507465581903</v>
      </c>
      <c r="I1121" s="34" t="n">
        <v>-0.207087516855561</v>
      </c>
      <c r="J1121" s="35" t="n">
        <v>2.63</v>
      </c>
      <c r="K1121" s="6" t="n">
        <v>0</v>
      </c>
      <c r="L1121" s="35" t="n">
        <v>-1</v>
      </c>
      <c r="M1121" s="6" t="str">
        <f aca="false">IF(I1121&lt;=0,"Below 0%",IF(I1121&lt;=0.05,"0-5%",IF(I1121&lt;=0.1,"5-10%",IF(I1121&lt;=0.2,"10-20%",IF(I1121&lt;=0.4,"20-40%","Above 40%")))))</f>
        <v>Below 0%</v>
      </c>
      <c r="N1121" s="6" t="str">
        <f aca="false">IF(AND(H1121&gt;=Summary!$B$25,I1121&gt;=Summary!$B$26,I1121&lt;=Summary!$B$27,J1121&gt;=Summary!$B$28,J1121&lt;=Summary!$B$29,F1121*J1121&gt;1),"Yes","No")</f>
        <v>No</v>
      </c>
    </row>
    <row r="1122" customFormat="false" ht="15" hidden="false" customHeight="false" outlineLevel="0" collapsed="false">
      <c r="A1122" s="6" t="s">
        <v>148</v>
      </c>
      <c r="B1122" s="45" t="n">
        <v>41770</v>
      </c>
      <c r="C1122" s="6" t="s">
        <v>179</v>
      </c>
      <c r="D1122" s="6" t="s">
        <v>176</v>
      </c>
      <c r="E1122" s="6" t="s">
        <v>174</v>
      </c>
      <c r="F1122" s="34" t="n">
        <v>0.297619313001633</v>
      </c>
      <c r="G1122" s="34" t="n">
        <v>0.275226557560518</v>
      </c>
      <c r="H1122" s="34" t="n">
        <v>0.0223927554411144</v>
      </c>
      <c r="I1122" s="34" t="n">
        <v>0.0813611725539623</v>
      </c>
      <c r="J1122" s="35" t="n">
        <v>3.62</v>
      </c>
      <c r="K1122" s="6" t="n">
        <v>1</v>
      </c>
      <c r="L1122" s="35" t="n">
        <v>2.62</v>
      </c>
      <c r="M1122" s="6" t="str">
        <f aca="false">IF(I1122&lt;=0,"Below 0%",IF(I1122&lt;=0.05,"0-5%",IF(I1122&lt;=0.1,"5-10%",IF(I1122&lt;=0.2,"10-20%",IF(I1122&lt;=0.4,"20-40%","Above 40%")))))</f>
        <v>5-10%</v>
      </c>
      <c r="N1122" s="6" t="str">
        <f aca="false">IF(AND(H1122&gt;=Summary!$B$25,I1122&gt;=Summary!$B$26,I1122&lt;=Summary!$B$27,J1122&gt;=Summary!$B$28,J1122&lt;=Summary!$B$29,F1122*J1122&gt;1),"Yes","No")</f>
        <v>No</v>
      </c>
    </row>
    <row r="1123" customFormat="false" ht="15" hidden="false" customHeight="false" outlineLevel="0" collapsed="false">
      <c r="A1123" s="6" t="s">
        <v>148</v>
      </c>
      <c r="B1123" s="45" t="n">
        <v>41770</v>
      </c>
      <c r="C1123" s="6" t="s">
        <v>179</v>
      </c>
      <c r="D1123" s="6" t="s">
        <v>176</v>
      </c>
      <c r="E1123" s="6" t="s">
        <v>177</v>
      </c>
      <c r="F1123" s="34" t="n">
        <v>0.402002453804016</v>
      </c>
      <c r="G1123" s="34" t="n">
        <v>0.345944492489263</v>
      </c>
      <c r="H1123" s="34" t="n">
        <v>0.0560579613147536</v>
      </c>
      <c r="I1123" s="34" t="n">
        <v>0.162043225233578</v>
      </c>
      <c r="J1123" s="35" t="n">
        <v>2.88</v>
      </c>
      <c r="K1123" s="6" t="n">
        <v>0</v>
      </c>
      <c r="L1123" s="35" t="n">
        <v>-1</v>
      </c>
      <c r="M1123" s="6" t="str">
        <f aca="false">IF(I1123&lt;=0,"Below 0%",IF(I1123&lt;=0.05,"0-5%",IF(I1123&lt;=0.1,"5-10%",IF(I1123&lt;=0.2,"10-20%",IF(I1123&lt;=0.4,"20-40%","Above 40%")))))</f>
        <v>10-20%</v>
      </c>
      <c r="N1123" s="6" t="str">
        <f aca="false">IF(AND(H1123&gt;=Summary!$B$25,I1123&gt;=Summary!$B$26,I1123&lt;=Summary!$B$27,J1123&gt;=Summary!$B$28,J1123&lt;=Summary!$B$29,F1123*J1123&gt;1),"Yes","No")</f>
        <v>Yes</v>
      </c>
    </row>
    <row r="1124" customFormat="false" ht="15" hidden="false" customHeight="false" outlineLevel="0" collapsed="false">
      <c r="A1124" s="6" t="s">
        <v>148</v>
      </c>
      <c r="B1124" s="45" t="n">
        <v>41770</v>
      </c>
      <c r="C1124" s="6" t="s">
        <v>191</v>
      </c>
      <c r="D1124" s="6" t="s">
        <v>175</v>
      </c>
      <c r="E1124" s="6" t="s">
        <v>187</v>
      </c>
      <c r="F1124" s="34" t="n">
        <v>0.312872856855393</v>
      </c>
      <c r="G1124" s="34" t="n">
        <v>0.421855670103093</v>
      </c>
      <c r="H1124" s="34" t="n">
        <v>-0.1089828132477</v>
      </c>
      <c r="I1124" s="34" t="n">
        <v>-0.258341468353542</v>
      </c>
      <c r="J1124" s="35" t="n">
        <v>2.4</v>
      </c>
      <c r="K1124" s="6" t="n">
        <v>0</v>
      </c>
      <c r="L1124" s="35" t="n">
        <v>-1</v>
      </c>
      <c r="M1124" s="6" t="str">
        <f aca="false">IF(I1124&lt;=0,"Below 0%",IF(I1124&lt;=0.05,"0-5%",IF(I1124&lt;=0.1,"5-10%",IF(I1124&lt;=0.2,"10-20%",IF(I1124&lt;=0.4,"20-40%","Above 40%")))))</f>
        <v>Below 0%</v>
      </c>
      <c r="N1124" s="6" t="str">
        <f aca="false">IF(AND(H1124&gt;=Summary!$B$25,I1124&gt;=Summary!$B$26,I1124&lt;=Summary!$B$27,J1124&gt;=Summary!$B$28,J1124&lt;=Summary!$B$29,F1124*J1124&gt;1),"Yes","No")</f>
        <v>No</v>
      </c>
    </row>
    <row r="1125" customFormat="false" ht="15" hidden="false" customHeight="false" outlineLevel="0" collapsed="false">
      <c r="A1125" s="6" t="s">
        <v>148</v>
      </c>
      <c r="B1125" s="45" t="n">
        <v>41770</v>
      </c>
      <c r="C1125" s="6" t="s">
        <v>191</v>
      </c>
      <c r="D1125" s="6" t="s">
        <v>175</v>
      </c>
      <c r="E1125" s="6" t="s">
        <v>174</v>
      </c>
      <c r="F1125" s="34" t="n">
        <v>0.244979426264763</v>
      </c>
      <c r="G1125" s="34" t="n">
        <v>0.296907216494845</v>
      </c>
      <c r="H1125" s="34" t="n">
        <v>-0.0519277902300825</v>
      </c>
      <c r="I1125" s="34" t="n">
        <v>-0.174895682372153</v>
      </c>
      <c r="J1125" s="35" t="n">
        <v>3.41</v>
      </c>
      <c r="K1125" s="6" t="n">
        <v>0</v>
      </c>
      <c r="L1125" s="35" t="n">
        <v>-1</v>
      </c>
      <c r="M1125" s="6" t="str">
        <f aca="false">IF(I1125&lt;=0,"Below 0%",IF(I1125&lt;=0.05,"0-5%",IF(I1125&lt;=0.1,"5-10%",IF(I1125&lt;=0.2,"10-20%",IF(I1125&lt;=0.4,"20-40%","Above 40%")))))</f>
        <v>Below 0%</v>
      </c>
      <c r="N1125" s="6" t="str">
        <f aca="false">IF(AND(H1125&gt;=Summary!$B$25,I1125&gt;=Summary!$B$26,I1125&lt;=Summary!$B$27,J1125&gt;=Summary!$B$28,J1125&lt;=Summary!$B$29,F1125*J1125&gt;1),"Yes","No")</f>
        <v>No</v>
      </c>
    </row>
    <row r="1126" customFormat="false" ht="15" hidden="false" customHeight="false" outlineLevel="0" collapsed="false">
      <c r="A1126" s="6" t="s">
        <v>148</v>
      </c>
      <c r="B1126" s="45" t="n">
        <v>41770</v>
      </c>
      <c r="C1126" s="6" t="s">
        <v>191</v>
      </c>
      <c r="D1126" s="6" t="s">
        <v>175</v>
      </c>
      <c r="E1126" s="6" t="s">
        <v>177</v>
      </c>
      <c r="F1126" s="34" t="n">
        <v>0.442147672176361</v>
      </c>
      <c r="G1126" s="34" t="n">
        <v>0.281237113402062</v>
      </c>
      <c r="H1126" s="34" t="n">
        <v>0.160910558774299</v>
      </c>
      <c r="I1126" s="34" t="n">
        <v>0.572152646668146</v>
      </c>
      <c r="J1126" s="35" t="n">
        <v>3.6</v>
      </c>
      <c r="K1126" s="6" t="n">
        <v>1</v>
      </c>
      <c r="L1126" s="35" t="n">
        <v>2.6</v>
      </c>
      <c r="M1126" s="6" t="str">
        <f aca="false">IF(I1126&lt;=0,"Below 0%",IF(I1126&lt;=0.05,"0-5%",IF(I1126&lt;=0.1,"5-10%",IF(I1126&lt;=0.2,"10-20%",IF(I1126&lt;=0.4,"20-40%","Above 40%")))))</f>
        <v>Above 40%</v>
      </c>
      <c r="N1126" s="6" t="str">
        <f aca="false">IF(AND(H1126&gt;=Summary!$B$25,I1126&gt;=Summary!$B$26,I1126&lt;=Summary!$B$27,J1126&gt;=Summary!$B$28,J1126&lt;=Summary!$B$29,F1126*J1126&gt;1),"Yes","No")</f>
        <v>No</v>
      </c>
    </row>
    <row r="1127" customFormat="false" ht="15" hidden="false" customHeight="false" outlineLevel="0" collapsed="false">
      <c r="A1127" s="6" t="s">
        <v>148</v>
      </c>
      <c r="B1127" s="45" t="n">
        <v>41770</v>
      </c>
      <c r="C1127" s="6" t="s">
        <v>181</v>
      </c>
      <c r="D1127" s="6" t="s">
        <v>182</v>
      </c>
      <c r="E1127" s="6" t="s">
        <v>187</v>
      </c>
      <c r="F1127" s="34" t="n">
        <v>0.812465369701386</v>
      </c>
      <c r="G1127" s="34" t="n">
        <v>0.661267385800007</v>
      </c>
      <c r="H1127" s="34" t="n">
        <v>0.151197983901379</v>
      </c>
      <c r="I1127" s="34" t="n">
        <v>0.228648784361954</v>
      </c>
      <c r="J1127" s="35" t="n">
        <v>1.52</v>
      </c>
      <c r="K1127" s="6" t="n">
        <v>1</v>
      </c>
      <c r="L1127" s="35" t="n">
        <v>0.52</v>
      </c>
      <c r="M1127" s="6" t="str">
        <f aca="false">IF(I1127&lt;=0,"Below 0%",IF(I1127&lt;=0.05,"0-5%",IF(I1127&lt;=0.1,"5-10%",IF(I1127&lt;=0.2,"10-20%",IF(I1127&lt;=0.4,"20-40%","Above 40%")))))</f>
        <v>20-40%</v>
      </c>
      <c r="N1127" s="6" t="str">
        <f aca="false">IF(AND(H1127&gt;=Summary!$B$25,I1127&gt;=Summary!$B$26,I1127&lt;=Summary!$B$27,J1127&gt;=Summary!$B$28,J1127&lt;=Summary!$B$29,F1127*J1127&gt;1),"Yes","No")</f>
        <v>No</v>
      </c>
    </row>
    <row r="1128" customFormat="false" ht="15" hidden="false" customHeight="false" outlineLevel="0" collapsed="false">
      <c r="A1128" s="6" t="s">
        <v>148</v>
      </c>
      <c r="B1128" s="45" t="n">
        <v>41770</v>
      </c>
      <c r="C1128" s="6" t="s">
        <v>181</v>
      </c>
      <c r="D1128" s="6" t="s">
        <v>182</v>
      </c>
      <c r="E1128" s="6" t="s">
        <v>174</v>
      </c>
      <c r="F1128" s="34" t="n">
        <v>0.130713388323784</v>
      </c>
      <c r="G1128" s="34" t="n">
        <v>0.216156220734626</v>
      </c>
      <c r="H1128" s="34" t="n">
        <v>-0.085442832410842</v>
      </c>
      <c r="I1128" s="34" t="n">
        <v>-0.39528278261184</v>
      </c>
      <c r="J1128" s="35" t="n">
        <v>4.65</v>
      </c>
      <c r="K1128" s="6" t="n">
        <v>0</v>
      </c>
      <c r="L1128" s="35" t="n">
        <v>-1</v>
      </c>
      <c r="M1128" s="6" t="str">
        <f aca="false">IF(I1128&lt;=0,"Below 0%",IF(I1128&lt;=0.05,"0-5%",IF(I1128&lt;=0.1,"5-10%",IF(I1128&lt;=0.2,"10-20%",IF(I1128&lt;=0.4,"20-40%","Above 40%")))))</f>
        <v>Below 0%</v>
      </c>
      <c r="N1128" s="6" t="str">
        <f aca="false">IF(AND(H1128&gt;=Summary!$B$25,I1128&gt;=Summary!$B$26,I1128&lt;=Summary!$B$27,J1128&gt;=Summary!$B$28,J1128&lt;=Summary!$B$29,F1128*J1128&gt;1),"Yes","No")</f>
        <v>No</v>
      </c>
    </row>
    <row r="1129" customFormat="false" ht="15" hidden="false" customHeight="false" outlineLevel="0" collapsed="false">
      <c r="A1129" s="6" t="s">
        <v>148</v>
      </c>
      <c r="B1129" s="45" t="n">
        <v>41770</v>
      </c>
      <c r="C1129" s="6" t="s">
        <v>181</v>
      </c>
      <c r="D1129" s="6" t="s">
        <v>182</v>
      </c>
      <c r="E1129" s="6" t="s">
        <v>177</v>
      </c>
      <c r="F1129" s="34" t="n">
        <v>0.056821271777153</v>
      </c>
      <c r="G1129" s="34" t="n">
        <v>0.122576393465367</v>
      </c>
      <c r="H1129" s="34" t="n">
        <v>-0.0657551216882141</v>
      </c>
      <c r="I1129" s="34" t="n">
        <v>-0.536441967570148</v>
      </c>
      <c r="J1129" s="35" t="n">
        <v>8.2</v>
      </c>
      <c r="K1129" s="6" t="n">
        <v>0</v>
      </c>
      <c r="L1129" s="35" t="n">
        <v>-1</v>
      </c>
      <c r="M1129" s="6" t="str">
        <f aca="false">IF(I1129&lt;=0,"Below 0%",IF(I1129&lt;=0.05,"0-5%",IF(I1129&lt;=0.1,"5-10%",IF(I1129&lt;=0.2,"10-20%",IF(I1129&lt;=0.4,"20-40%","Above 40%")))))</f>
        <v>Below 0%</v>
      </c>
      <c r="N1129" s="6" t="str">
        <f aca="false">IF(AND(H1129&gt;=Summary!$B$25,I1129&gt;=Summary!$B$26,I1129&lt;=Summary!$B$27,J1129&gt;=Summary!$B$28,J1129&lt;=Summary!$B$29,F1129*J1129&gt;1),"Yes","No")</f>
        <v>No</v>
      </c>
    </row>
    <row r="1130" customFormat="false" ht="15" hidden="false" customHeight="false" outlineLevel="0" collapsed="false">
      <c r="A1130" s="6" t="s">
        <v>148</v>
      </c>
      <c r="B1130" s="45" t="n">
        <v>41770</v>
      </c>
      <c r="C1130" s="6" t="s">
        <v>178</v>
      </c>
      <c r="D1130" s="6" t="s">
        <v>192</v>
      </c>
      <c r="E1130" s="6" t="s">
        <v>187</v>
      </c>
      <c r="F1130" s="34" t="n">
        <v>0.484237283468247</v>
      </c>
      <c r="G1130" s="34" t="n">
        <v>0.473432835820896</v>
      </c>
      <c r="H1130" s="34" t="n">
        <v>0.010804447647351</v>
      </c>
      <c r="I1130" s="34" t="n">
        <v>0.022821500390054</v>
      </c>
      <c r="J1130" s="35" t="n">
        <v>2.1</v>
      </c>
      <c r="K1130" s="6" t="n">
        <v>0</v>
      </c>
      <c r="L1130" s="35" t="n">
        <v>-1</v>
      </c>
      <c r="M1130" s="6" t="str">
        <f aca="false">IF(I1130&lt;=0,"Below 0%",IF(I1130&lt;=0.05,"0-5%",IF(I1130&lt;=0.1,"5-10%",IF(I1130&lt;=0.2,"10-20%",IF(I1130&lt;=0.4,"20-40%","Above 40%")))))</f>
        <v>0-5%</v>
      </c>
      <c r="N1130" s="6" t="str">
        <f aca="false">IF(AND(H1130&gt;=Summary!$B$25,I1130&gt;=Summary!$B$26,I1130&lt;=Summary!$B$27,J1130&gt;=Summary!$B$28,J1130&lt;=Summary!$B$29,F1130*J1130&gt;1),"Yes","No")</f>
        <v>No</v>
      </c>
    </row>
    <row r="1131" customFormat="false" ht="15" hidden="false" customHeight="false" outlineLevel="0" collapsed="false">
      <c r="A1131" s="6" t="s">
        <v>148</v>
      </c>
      <c r="B1131" s="45" t="n">
        <v>41770</v>
      </c>
      <c r="C1131" s="6" t="s">
        <v>178</v>
      </c>
      <c r="D1131" s="6" t="s">
        <v>192</v>
      </c>
      <c r="E1131" s="6" t="s">
        <v>174</v>
      </c>
      <c r="F1131" s="34" t="n">
        <v>0.157630026340485</v>
      </c>
      <c r="G1131" s="34" t="n">
        <v>0.271641791044776</v>
      </c>
      <c r="H1131" s="34" t="n">
        <v>-0.114011764704292</v>
      </c>
      <c r="I1131" s="34" t="n">
        <v>-0.419713639296018</v>
      </c>
      <c r="J1131" s="35" t="n">
        <v>3.66</v>
      </c>
      <c r="K1131" s="6" t="n">
        <v>0</v>
      </c>
      <c r="L1131" s="35" t="n">
        <v>-1</v>
      </c>
      <c r="M1131" s="6" t="str">
        <f aca="false">IF(I1131&lt;=0,"Below 0%",IF(I1131&lt;=0.05,"0-5%",IF(I1131&lt;=0.1,"5-10%",IF(I1131&lt;=0.2,"10-20%",IF(I1131&lt;=0.4,"20-40%","Above 40%")))))</f>
        <v>Below 0%</v>
      </c>
      <c r="N1131" s="6" t="str">
        <f aca="false">IF(AND(H1131&gt;=Summary!$B$25,I1131&gt;=Summary!$B$26,I1131&lt;=Summary!$B$27,J1131&gt;=Summary!$B$28,J1131&lt;=Summary!$B$29,F1131*J1131&gt;1),"Yes","No")</f>
        <v>No</v>
      </c>
    </row>
    <row r="1132" customFormat="false" ht="15" hidden="false" customHeight="false" outlineLevel="0" collapsed="false">
      <c r="A1132" s="6" t="s">
        <v>148</v>
      </c>
      <c r="B1132" s="45" t="n">
        <v>41770</v>
      </c>
      <c r="C1132" s="6" t="s">
        <v>178</v>
      </c>
      <c r="D1132" s="6" t="s">
        <v>192</v>
      </c>
      <c r="E1132" s="6" t="s">
        <v>177</v>
      </c>
      <c r="F1132" s="34" t="n">
        <v>0.358132660388947</v>
      </c>
      <c r="G1132" s="34" t="n">
        <v>0.254925373134328</v>
      </c>
      <c r="H1132" s="34" t="n">
        <v>0.103207287254618</v>
      </c>
      <c r="I1132" s="34" t="n">
        <v>0.404852941806757</v>
      </c>
      <c r="J1132" s="35" t="n">
        <v>3.9</v>
      </c>
      <c r="K1132" s="6" t="n">
        <v>1</v>
      </c>
      <c r="L1132" s="35" t="n">
        <v>2.9</v>
      </c>
      <c r="M1132" s="6" t="str">
        <f aca="false">IF(I1132&lt;=0,"Below 0%",IF(I1132&lt;=0.05,"0-5%",IF(I1132&lt;=0.1,"5-10%",IF(I1132&lt;=0.2,"10-20%",IF(I1132&lt;=0.4,"20-40%","Above 40%")))))</f>
        <v>Above 40%</v>
      </c>
      <c r="N1132" s="6" t="str">
        <f aca="false">IF(AND(H1132&gt;=Summary!$B$25,I1132&gt;=Summary!$B$26,I1132&lt;=Summary!$B$27,J1132&gt;=Summary!$B$28,J1132&lt;=Summary!$B$29,F1132*J1132&gt;1),"Yes","No")</f>
        <v>No</v>
      </c>
    </row>
    <row r="1133" customFormat="false" ht="15" hidden="false" customHeight="false" outlineLevel="0" collapsed="false">
      <c r="A1133" s="6" t="s">
        <v>149</v>
      </c>
      <c r="B1133" s="45" t="n">
        <v>41867</v>
      </c>
      <c r="C1133" s="6" t="s">
        <v>185</v>
      </c>
      <c r="D1133" s="6" t="s">
        <v>180</v>
      </c>
      <c r="E1133" s="6" t="s">
        <v>187</v>
      </c>
      <c r="F1133" s="34" t="n">
        <v>0.701610445976257</v>
      </c>
      <c r="G1133" s="34" t="n">
        <v>0.784141613634701</v>
      </c>
      <c r="H1133" s="34" t="n">
        <v>-0.0825311676584438</v>
      </c>
      <c r="I1133" s="34" t="n">
        <v>-0.105250335173376</v>
      </c>
      <c r="J1133" s="35" t="n">
        <v>1.3</v>
      </c>
      <c r="K1133" s="6" t="n">
        <v>1</v>
      </c>
      <c r="L1133" s="35" t="n">
        <v>0.3</v>
      </c>
      <c r="M1133" s="6" t="str">
        <f aca="false">IF(I1133&lt;=0,"Below 0%",IF(I1133&lt;=0.05,"0-5%",IF(I1133&lt;=0.1,"5-10%",IF(I1133&lt;=0.2,"10-20%",IF(I1133&lt;=0.4,"20-40%","Above 40%")))))</f>
        <v>Below 0%</v>
      </c>
      <c r="N1133" s="6" t="str">
        <f aca="false">IF(AND(H1133&gt;=Summary!$B$25,I1133&gt;=Summary!$B$26,I1133&lt;=Summary!$B$27,J1133&gt;=Summary!$B$28,J1133&lt;=Summary!$B$29,F1133*J1133&gt;1),"Yes","No")</f>
        <v>No</v>
      </c>
    </row>
    <row r="1134" customFormat="false" ht="15" hidden="false" customHeight="false" outlineLevel="0" collapsed="false">
      <c r="A1134" s="6" t="s">
        <v>149</v>
      </c>
      <c r="B1134" s="45" t="n">
        <v>41867</v>
      </c>
      <c r="C1134" s="6" t="s">
        <v>185</v>
      </c>
      <c r="D1134" s="6" t="s">
        <v>180</v>
      </c>
      <c r="E1134" s="6" t="s">
        <v>174</v>
      </c>
      <c r="F1134" s="34" t="n">
        <v>0.244591727852821</v>
      </c>
      <c r="G1134" s="34" t="n">
        <v>0.152146880257479</v>
      </c>
      <c r="H1134" s="34" t="n">
        <v>0.092444847595342</v>
      </c>
      <c r="I1134" s="34" t="n">
        <v>0.607602649748039</v>
      </c>
      <c r="J1134" s="35" t="n">
        <v>6.7</v>
      </c>
      <c r="K1134" s="6" t="n">
        <v>0</v>
      </c>
      <c r="L1134" s="35" t="n">
        <v>-1</v>
      </c>
      <c r="M1134" s="6" t="str">
        <f aca="false">IF(I1134&lt;=0,"Below 0%",IF(I1134&lt;=0.05,"0-5%",IF(I1134&lt;=0.1,"5-10%",IF(I1134&lt;=0.2,"10-20%",IF(I1134&lt;=0.4,"20-40%","Above 40%")))))</f>
        <v>Above 40%</v>
      </c>
      <c r="N1134" s="6" t="str">
        <f aca="false">IF(AND(H1134&gt;=Summary!$B$25,I1134&gt;=Summary!$B$26,I1134&lt;=Summary!$B$27,J1134&gt;=Summary!$B$28,J1134&lt;=Summary!$B$29,F1134*J1134&gt;1),"Yes","No")</f>
        <v>No</v>
      </c>
    </row>
    <row r="1135" customFormat="false" ht="15" hidden="false" customHeight="false" outlineLevel="0" collapsed="false">
      <c r="A1135" s="6" t="s">
        <v>149</v>
      </c>
      <c r="B1135" s="45" t="n">
        <v>41867</v>
      </c>
      <c r="C1135" s="6" t="s">
        <v>185</v>
      </c>
      <c r="D1135" s="6" t="s">
        <v>180</v>
      </c>
      <c r="E1135" s="6" t="s">
        <v>177</v>
      </c>
      <c r="F1135" s="34" t="n">
        <v>0.0537978485226631</v>
      </c>
      <c r="G1135" s="34" t="n">
        <v>0.0637115061078195</v>
      </c>
      <c r="H1135" s="34" t="n">
        <v>-0.00991365758515636</v>
      </c>
      <c r="I1135" s="34" t="n">
        <v>-0.155602310960589</v>
      </c>
      <c r="J1135" s="35" t="n">
        <v>16</v>
      </c>
      <c r="K1135" s="6" t="n">
        <v>0</v>
      </c>
      <c r="L1135" s="35" t="n">
        <v>-1</v>
      </c>
      <c r="M1135" s="6" t="str">
        <f aca="false">IF(I1135&lt;=0,"Below 0%",IF(I1135&lt;=0.05,"0-5%",IF(I1135&lt;=0.1,"5-10%",IF(I1135&lt;=0.2,"10-20%",IF(I1135&lt;=0.4,"20-40%","Above 40%")))))</f>
        <v>Below 0%</v>
      </c>
      <c r="N1135" s="6" t="str">
        <f aca="false">IF(AND(H1135&gt;=Summary!$B$25,I1135&gt;=Summary!$B$26,I1135&lt;=Summary!$B$27,J1135&gt;=Summary!$B$28,J1135&lt;=Summary!$B$29,F1135*J1135&gt;1),"Yes","No")</f>
        <v>No</v>
      </c>
    </row>
    <row r="1136" customFormat="false" ht="15" hidden="false" customHeight="false" outlineLevel="0" collapsed="false">
      <c r="A1136" s="6" t="s">
        <v>149</v>
      </c>
      <c r="B1136" s="45" t="n">
        <v>41867</v>
      </c>
      <c r="C1136" s="6" t="s">
        <v>195</v>
      </c>
      <c r="D1136" s="6" t="s">
        <v>173</v>
      </c>
      <c r="E1136" s="6" t="s">
        <v>187</v>
      </c>
      <c r="F1136" s="34" t="n">
        <v>0.167560324072838</v>
      </c>
      <c r="G1136" s="34" t="n">
        <v>0.301190476190476</v>
      </c>
      <c r="H1136" s="34" t="n">
        <v>-0.133630152117638</v>
      </c>
      <c r="I1136" s="34" t="n">
        <v>-0.443673232327337</v>
      </c>
      <c r="J1136" s="35" t="n">
        <v>3.3</v>
      </c>
      <c r="K1136" s="6" t="n">
        <v>0</v>
      </c>
      <c r="L1136" s="35" t="n">
        <v>-1</v>
      </c>
      <c r="M1136" s="6" t="str">
        <f aca="false">IF(I1136&lt;=0,"Below 0%",IF(I1136&lt;=0.05,"0-5%",IF(I1136&lt;=0.1,"5-10%",IF(I1136&lt;=0.2,"10-20%",IF(I1136&lt;=0.4,"20-40%","Above 40%")))))</f>
        <v>Below 0%</v>
      </c>
      <c r="N1136" s="6" t="str">
        <f aca="false">IF(AND(H1136&gt;=Summary!$B$25,I1136&gt;=Summary!$B$26,I1136&lt;=Summary!$B$27,J1136&gt;=Summary!$B$28,J1136&lt;=Summary!$B$29,F1136*J1136&gt;1),"Yes","No")</f>
        <v>No</v>
      </c>
    </row>
    <row r="1137" customFormat="false" ht="15" hidden="false" customHeight="false" outlineLevel="0" collapsed="false">
      <c r="A1137" s="6" t="s">
        <v>149</v>
      </c>
      <c r="B1137" s="45" t="n">
        <v>41867</v>
      </c>
      <c r="C1137" s="6" t="s">
        <v>195</v>
      </c>
      <c r="D1137" s="6" t="s">
        <v>173</v>
      </c>
      <c r="E1137" s="6" t="s">
        <v>174</v>
      </c>
      <c r="F1137" s="34" t="n">
        <v>0.334676533937454</v>
      </c>
      <c r="G1137" s="34" t="n">
        <v>0.288095238095238</v>
      </c>
      <c r="H1137" s="34" t="n">
        <v>0.0465812958422162</v>
      </c>
      <c r="I1137" s="34" t="n">
        <v>0.161687142592816</v>
      </c>
      <c r="J1137" s="35" t="n">
        <v>3.45</v>
      </c>
      <c r="K1137" s="6" t="n">
        <v>1</v>
      </c>
      <c r="L1137" s="35" t="n">
        <v>2.45</v>
      </c>
      <c r="M1137" s="6" t="str">
        <f aca="false">IF(I1137&lt;=0,"Below 0%",IF(I1137&lt;=0.05,"0-5%",IF(I1137&lt;=0.1,"5-10%",IF(I1137&lt;=0.2,"10-20%",IF(I1137&lt;=0.4,"20-40%","Above 40%")))))</f>
        <v>10-20%</v>
      </c>
      <c r="N1137" s="6" t="str">
        <f aca="false">IF(AND(H1137&gt;=Summary!$B$25,I1137&gt;=Summary!$B$26,I1137&lt;=Summary!$B$27,J1137&gt;=Summary!$B$28,J1137&lt;=Summary!$B$29,F1137*J1137&gt;1),"Yes","No")</f>
        <v>Yes</v>
      </c>
    </row>
    <row r="1138" customFormat="false" ht="15" hidden="false" customHeight="false" outlineLevel="0" collapsed="false">
      <c r="A1138" s="6" t="s">
        <v>149</v>
      </c>
      <c r="B1138" s="45" t="n">
        <v>41867</v>
      </c>
      <c r="C1138" s="6" t="s">
        <v>195</v>
      </c>
      <c r="D1138" s="6" t="s">
        <v>173</v>
      </c>
      <c r="E1138" s="6" t="s">
        <v>177</v>
      </c>
      <c r="F1138" s="34" t="n">
        <v>0.497763186693192</v>
      </c>
      <c r="G1138" s="34" t="n">
        <v>0.410714285714286</v>
      </c>
      <c r="H1138" s="34" t="n">
        <v>0.0870489009789058</v>
      </c>
      <c r="I1138" s="34" t="n">
        <v>0.21194515020951</v>
      </c>
      <c r="J1138" s="35" t="n">
        <v>2.42</v>
      </c>
      <c r="K1138" s="6" t="n">
        <v>0</v>
      </c>
      <c r="L1138" s="35" t="n">
        <v>-1</v>
      </c>
      <c r="M1138" s="6" t="str">
        <f aca="false">IF(I1138&lt;=0,"Below 0%",IF(I1138&lt;=0.05,"0-5%",IF(I1138&lt;=0.1,"5-10%",IF(I1138&lt;=0.2,"10-20%",IF(I1138&lt;=0.4,"20-40%","Above 40%")))))</f>
        <v>20-40%</v>
      </c>
      <c r="N1138" s="6" t="str">
        <f aca="false">IF(AND(H1138&gt;=Summary!$B$25,I1138&gt;=Summary!$B$26,I1138&lt;=Summary!$B$27,J1138&gt;=Summary!$B$28,J1138&lt;=Summary!$B$29,F1138*J1138&gt;1),"Yes","No")</f>
        <v>Yes</v>
      </c>
    </row>
    <row r="1139" customFormat="false" ht="15" hidden="false" customHeight="false" outlineLevel="0" collapsed="false">
      <c r="A1139" s="6" t="s">
        <v>149</v>
      </c>
      <c r="B1139" s="45" t="n">
        <v>41867</v>
      </c>
      <c r="C1139" s="6" t="s">
        <v>176</v>
      </c>
      <c r="D1139" s="6" t="s">
        <v>175</v>
      </c>
      <c r="E1139" s="6" t="s">
        <v>187</v>
      </c>
      <c r="F1139" s="34" t="n">
        <v>0.637067496776581</v>
      </c>
      <c r="G1139" s="34" t="n">
        <v>0.726732345908544</v>
      </c>
      <c r="H1139" s="34" t="n">
        <v>-0.0896648491319634</v>
      </c>
      <c r="I1139" s="34" t="n">
        <v>-0.12338084252995</v>
      </c>
      <c r="J1139" s="35" t="n">
        <v>1.38</v>
      </c>
      <c r="K1139" s="6" t="n">
        <v>0</v>
      </c>
      <c r="L1139" s="35" t="n">
        <v>-1</v>
      </c>
      <c r="M1139" s="6" t="str">
        <f aca="false">IF(I1139&lt;=0,"Below 0%",IF(I1139&lt;=0.05,"0-5%",IF(I1139&lt;=0.1,"5-10%",IF(I1139&lt;=0.2,"10-20%",IF(I1139&lt;=0.4,"20-40%","Above 40%")))))</f>
        <v>Below 0%</v>
      </c>
      <c r="N1139" s="6" t="str">
        <f aca="false">IF(AND(H1139&gt;=Summary!$B$25,I1139&gt;=Summary!$B$26,I1139&lt;=Summary!$B$27,J1139&gt;=Summary!$B$28,J1139&lt;=Summary!$B$29,F1139*J1139&gt;1),"Yes","No")</f>
        <v>No</v>
      </c>
    </row>
    <row r="1140" customFormat="false" ht="15" hidden="false" customHeight="false" outlineLevel="0" collapsed="false">
      <c r="A1140" s="6" t="s">
        <v>149</v>
      </c>
      <c r="B1140" s="45" t="n">
        <v>41867</v>
      </c>
      <c r="C1140" s="6" t="s">
        <v>176</v>
      </c>
      <c r="D1140" s="6" t="s">
        <v>175</v>
      </c>
      <c r="E1140" s="6" t="s">
        <v>174</v>
      </c>
      <c r="F1140" s="34" t="n">
        <v>0.291586995124817</v>
      </c>
      <c r="G1140" s="34" t="n">
        <v>0.182343752246144</v>
      </c>
      <c r="H1140" s="34" t="n">
        <v>0.109243242878673</v>
      </c>
      <c r="I1140" s="34" t="n">
        <v>0.599106037541702</v>
      </c>
      <c r="J1140" s="35" t="n">
        <v>5.5</v>
      </c>
      <c r="K1140" s="6" t="n">
        <v>0</v>
      </c>
      <c r="L1140" s="35" t="n">
        <v>-1</v>
      </c>
      <c r="M1140" s="6" t="str">
        <f aca="false">IF(I1140&lt;=0,"Below 0%",IF(I1140&lt;=0.05,"0-5%",IF(I1140&lt;=0.1,"5-10%",IF(I1140&lt;=0.2,"10-20%",IF(I1140&lt;=0.4,"20-40%","Above 40%")))))</f>
        <v>Above 40%</v>
      </c>
      <c r="N1140" s="6" t="str">
        <f aca="false">IF(AND(H1140&gt;=Summary!$B$25,I1140&gt;=Summary!$B$26,I1140&lt;=Summary!$B$27,J1140&gt;=Summary!$B$28,J1140&lt;=Summary!$B$29,F1140*J1140&gt;1),"Yes","No")</f>
        <v>No</v>
      </c>
    </row>
    <row r="1141" customFormat="false" ht="15" hidden="false" customHeight="false" outlineLevel="0" collapsed="false">
      <c r="A1141" s="6" t="s">
        <v>149</v>
      </c>
      <c r="B1141" s="45" t="n">
        <v>41867</v>
      </c>
      <c r="C1141" s="6" t="s">
        <v>176</v>
      </c>
      <c r="D1141" s="6" t="s">
        <v>175</v>
      </c>
      <c r="E1141" s="6" t="s">
        <v>177</v>
      </c>
      <c r="F1141" s="34" t="n">
        <v>0.0713454857468605</v>
      </c>
      <c r="G1141" s="34" t="n">
        <v>0.090923901845312</v>
      </c>
      <c r="H1141" s="34" t="n">
        <v>-0.0195784160984515</v>
      </c>
      <c r="I1141" s="34" t="n">
        <v>-0.21532749586308</v>
      </c>
      <c r="J1141" s="35" t="n">
        <v>11.03</v>
      </c>
      <c r="K1141" s="6" t="n">
        <v>1</v>
      </c>
      <c r="L1141" s="35" t="n">
        <v>10.03</v>
      </c>
      <c r="M1141" s="6" t="str">
        <f aca="false">IF(I1141&lt;=0,"Below 0%",IF(I1141&lt;=0.05,"0-5%",IF(I1141&lt;=0.1,"5-10%",IF(I1141&lt;=0.2,"10-20%",IF(I1141&lt;=0.4,"20-40%","Above 40%")))))</f>
        <v>Below 0%</v>
      </c>
      <c r="N1141" s="6" t="str">
        <f aca="false">IF(AND(H1141&gt;=Summary!$B$25,I1141&gt;=Summary!$B$26,I1141&lt;=Summary!$B$27,J1141&gt;=Summary!$B$28,J1141&lt;=Summary!$B$29,F1141*J1141&gt;1),"Yes","No")</f>
        <v>No</v>
      </c>
    </row>
    <row r="1142" customFormat="false" ht="15" hidden="false" customHeight="false" outlineLevel="0" collapsed="false">
      <c r="A1142" s="6" t="s">
        <v>149</v>
      </c>
      <c r="B1142" s="45" t="n">
        <v>41867</v>
      </c>
      <c r="C1142" s="6" t="s">
        <v>197</v>
      </c>
      <c r="D1142" s="6" t="s">
        <v>186</v>
      </c>
      <c r="E1142" s="6" t="s">
        <v>187</v>
      </c>
      <c r="F1142" s="34" t="n">
        <v>0.416716486215591</v>
      </c>
      <c r="G1142" s="34" t="n">
        <v>0.388017118402282</v>
      </c>
      <c r="H1142" s="34" t="n">
        <v>0.028699367813309</v>
      </c>
      <c r="I1142" s="34" t="n">
        <v>0.0739641795482706</v>
      </c>
      <c r="J1142" s="35" t="n">
        <v>2.6</v>
      </c>
      <c r="K1142" s="6" t="n">
        <v>0</v>
      </c>
      <c r="L1142" s="35" t="n">
        <v>-1</v>
      </c>
      <c r="M1142" s="6" t="str">
        <f aca="false">IF(I1142&lt;=0,"Below 0%",IF(I1142&lt;=0.05,"0-5%",IF(I1142&lt;=0.1,"5-10%",IF(I1142&lt;=0.2,"10-20%",IF(I1142&lt;=0.4,"20-40%","Above 40%")))))</f>
        <v>5-10%</v>
      </c>
      <c r="N1142" s="6" t="str">
        <f aca="false">IF(AND(H1142&gt;=Summary!$B$25,I1142&gt;=Summary!$B$26,I1142&lt;=Summary!$B$27,J1142&gt;=Summary!$B$28,J1142&lt;=Summary!$B$29,F1142*J1142&gt;1),"Yes","No")</f>
        <v>No</v>
      </c>
    </row>
    <row r="1143" customFormat="false" ht="15" hidden="false" customHeight="false" outlineLevel="0" collapsed="false">
      <c r="A1143" s="6" t="s">
        <v>149</v>
      </c>
      <c r="B1143" s="45" t="n">
        <v>41867</v>
      </c>
      <c r="C1143" s="6" t="s">
        <v>197</v>
      </c>
      <c r="D1143" s="6" t="s">
        <v>186</v>
      </c>
      <c r="E1143" s="6" t="s">
        <v>174</v>
      </c>
      <c r="F1143" s="34" t="n">
        <v>0.300213009119034</v>
      </c>
      <c r="G1143" s="34" t="n">
        <v>0.296718972895863</v>
      </c>
      <c r="H1143" s="34" t="n">
        <v>0.00349403622317074</v>
      </c>
      <c r="I1143" s="34" t="n">
        <v>0.0117755740021284</v>
      </c>
      <c r="J1143" s="35" t="n">
        <v>3.4</v>
      </c>
      <c r="K1143" s="6" t="n">
        <v>0</v>
      </c>
      <c r="L1143" s="35" t="n">
        <v>-1</v>
      </c>
      <c r="M1143" s="6" t="str">
        <f aca="false">IF(I1143&lt;=0,"Below 0%",IF(I1143&lt;=0.05,"0-5%",IF(I1143&lt;=0.1,"5-10%",IF(I1143&lt;=0.2,"10-20%",IF(I1143&lt;=0.4,"20-40%","Above 40%")))))</f>
        <v>0-5%</v>
      </c>
      <c r="N1143" s="6" t="str">
        <f aca="false">IF(AND(H1143&gt;=Summary!$B$25,I1143&gt;=Summary!$B$26,I1143&lt;=Summary!$B$27,J1143&gt;=Summary!$B$28,J1143&lt;=Summary!$B$29,F1143*J1143&gt;1),"Yes","No")</f>
        <v>No</v>
      </c>
    </row>
    <row r="1144" customFormat="false" ht="15" hidden="false" customHeight="false" outlineLevel="0" collapsed="false">
      <c r="A1144" s="6" t="s">
        <v>149</v>
      </c>
      <c r="B1144" s="45" t="n">
        <v>41867</v>
      </c>
      <c r="C1144" s="6" t="s">
        <v>197</v>
      </c>
      <c r="D1144" s="6" t="s">
        <v>186</v>
      </c>
      <c r="E1144" s="6" t="s">
        <v>177</v>
      </c>
      <c r="F1144" s="34" t="n">
        <v>0.283070504665375</v>
      </c>
      <c r="G1144" s="34" t="n">
        <v>0.315263908701855</v>
      </c>
      <c r="H1144" s="34" t="n">
        <v>-0.0321934040364797</v>
      </c>
      <c r="I1144" s="34" t="n">
        <v>-0.102115729545576</v>
      </c>
      <c r="J1144" s="35" t="n">
        <v>3.2</v>
      </c>
      <c r="K1144" s="6" t="n">
        <v>1</v>
      </c>
      <c r="L1144" s="35" t="n">
        <v>2.2</v>
      </c>
      <c r="M1144" s="6" t="str">
        <f aca="false">IF(I1144&lt;=0,"Below 0%",IF(I1144&lt;=0.05,"0-5%",IF(I1144&lt;=0.1,"5-10%",IF(I1144&lt;=0.2,"10-20%",IF(I1144&lt;=0.4,"20-40%","Above 40%")))))</f>
        <v>Below 0%</v>
      </c>
      <c r="N1144" s="6" t="str">
        <f aca="false">IF(AND(H1144&gt;=Summary!$B$25,I1144&gt;=Summary!$B$26,I1144&lt;=Summary!$B$27,J1144&gt;=Summary!$B$28,J1144&lt;=Summary!$B$29,F1144*J1144&gt;1),"Yes","No")</f>
        <v>No</v>
      </c>
    </row>
    <row r="1145" customFormat="false" ht="15" hidden="false" customHeight="false" outlineLevel="0" collapsed="false">
      <c r="A1145" s="6" t="s">
        <v>149</v>
      </c>
      <c r="B1145" s="45" t="n">
        <v>41867</v>
      </c>
      <c r="C1145" s="6" t="s">
        <v>192</v>
      </c>
      <c r="D1145" s="6" t="s">
        <v>182</v>
      </c>
      <c r="E1145" s="6" t="s">
        <v>187</v>
      </c>
      <c r="F1145" s="34" t="n">
        <v>0.65696507692337</v>
      </c>
      <c r="G1145" s="34" t="n">
        <v>0.502994011976048</v>
      </c>
      <c r="H1145" s="34" t="n">
        <v>0.153971064947323</v>
      </c>
      <c r="I1145" s="34" t="n">
        <v>0.306109141026224</v>
      </c>
      <c r="J1145" s="35" t="n">
        <v>2</v>
      </c>
      <c r="K1145" s="6" t="n">
        <v>0</v>
      </c>
      <c r="L1145" s="35" t="n">
        <v>-1</v>
      </c>
      <c r="M1145" s="6" t="str">
        <f aca="false">IF(I1145&lt;=0,"Below 0%",IF(I1145&lt;=0.05,"0-5%",IF(I1145&lt;=0.1,"5-10%",IF(I1145&lt;=0.2,"10-20%",IF(I1145&lt;=0.4,"20-40%","Above 40%")))))</f>
        <v>20-40%</v>
      </c>
      <c r="N1145" s="6" t="str">
        <f aca="false">IF(AND(H1145&gt;=Summary!$B$25,I1145&gt;=Summary!$B$26,I1145&lt;=Summary!$B$27,J1145&gt;=Summary!$B$28,J1145&lt;=Summary!$B$29,F1145*J1145&gt;1),"Yes","No")</f>
        <v>Yes</v>
      </c>
    </row>
    <row r="1146" customFormat="false" ht="15" hidden="false" customHeight="false" outlineLevel="0" collapsed="false">
      <c r="A1146" s="6" t="s">
        <v>149</v>
      </c>
      <c r="B1146" s="45" t="n">
        <v>41867</v>
      </c>
      <c r="C1146" s="6" t="s">
        <v>192</v>
      </c>
      <c r="D1146" s="6" t="s">
        <v>182</v>
      </c>
      <c r="E1146" s="6" t="s">
        <v>174</v>
      </c>
      <c r="F1146" s="34" t="n">
        <v>0.273409724235535</v>
      </c>
      <c r="G1146" s="34" t="n">
        <v>0.287425149700599</v>
      </c>
      <c r="H1146" s="34" t="n">
        <v>-0.0140154254650641</v>
      </c>
      <c r="I1146" s="34" t="n">
        <v>-0.0487620010972023</v>
      </c>
      <c r="J1146" s="35" t="n">
        <v>3.5</v>
      </c>
      <c r="K1146" s="6" t="n">
        <v>0</v>
      </c>
      <c r="L1146" s="35" t="n">
        <v>-1</v>
      </c>
      <c r="M1146" s="6" t="str">
        <f aca="false">IF(I1146&lt;=0,"Below 0%",IF(I1146&lt;=0.05,"0-5%",IF(I1146&lt;=0.1,"5-10%",IF(I1146&lt;=0.2,"10-20%",IF(I1146&lt;=0.4,"20-40%","Above 40%")))))</f>
        <v>Below 0%</v>
      </c>
      <c r="N1146" s="6" t="str">
        <f aca="false">IF(AND(H1146&gt;=Summary!$B$25,I1146&gt;=Summary!$B$26,I1146&lt;=Summary!$B$27,J1146&gt;=Summary!$B$28,J1146&lt;=Summary!$B$29,F1146*J1146&gt;1),"Yes","No")</f>
        <v>No</v>
      </c>
    </row>
    <row r="1147" customFormat="false" ht="15" hidden="false" customHeight="false" outlineLevel="0" collapsed="false">
      <c r="A1147" s="6" t="s">
        <v>149</v>
      </c>
      <c r="B1147" s="45" t="n">
        <v>41867</v>
      </c>
      <c r="C1147" s="6" t="s">
        <v>192</v>
      </c>
      <c r="D1147" s="6" t="s">
        <v>182</v>
      </c>
      <c r="E1147" s="6" t="s">
        <v>177</v>
      </c>
      <c r="F1147" s="34" t="n">
        <v>0.069625236093998</v>
      </c>
      <c r="G1147" s="34" t="n">
        <v>0.209580838323353</v>
      </c>
      <c r="H1147" s="34" t="n">
        <v>-0.139955602229355</v>
      </c>
      <c r="I1147" s="34" t="n">
        <v>-0.667788159208638</v>
      </c>
      <c r="J1147" s="35" t="n">
        <v>4.8</v>
      </c>
      <c r="K1147" s="6" t="n">
        <v>1</v>
      </c>
      <c r="L1147" s="35" t="n">
        <v>3.8</v>
      </c>
      <c r="M1147" s="6" t="str">
        <f aca="false">IF(I1147&lt;=0,"Below 0%",IF(I1147&lt;=0.05,"0-5%",IF(I1147&lt;=0.1,"5-10%",IF(I1147&lt;=0.2,"10-20%",IF(I1147&lt;=0.4,"20-40%","Above 40%")))))</f>
        <v>Below 0%</v>
      </c>
      <c r="N1147" s="6" t="str">
        <f aca="false">IF(AND(H1147&gt;=Summary!$B$25,I1147&gt;=Summary!$B$26,I1147&lt;=Summary!$B$27,J1147&gt;=Summary!$B$28,J1147&lt;=Summary!$B$29,F1147*J1147&gt;1),"Yes","No")</f>
        <v>No</v>
      </c>
    </row>
    <row r="1148" customFormat="false" ht="15" hidden="false" customHeight="false" outlineLevel="0" collapsed="false">
      <c r="A1148" s="6" t="s">
        <v>149</v>
      </c>
      <c r="B1148" s="45" t="n">
        <v>41867</v>
      </c>
      <c r="C1148" s="6" t="s">
        <v>178</v>
      </c>
      <c r="D1148" s="6" t="s">
        <v>191</v>
      </c>
      <c r="E1148" s="6" t="s">
        <v>187</v>
      </c>
      <c r="F1148" s="34" t="n">
        <v>0.511682271957398</v>
      </c>
      <c r="G1148" s="34" t="n">
        <v>0.438834293459844</v>
      </c>
      <c r="H1148" s="34" t="n">
        <v>0.0728479784975533</v>
      </c>
      <c r="I1148" s="34" t="n">
        <v>0.166003385750023</v>
      </c>
      <c r="J1148" s="35" t="n">
        <v>2.3</v>
      </c>
      <c r="K1148" s="6" t="n">
        <v>0</v>
      </c>
      <c r="L1148" s="35" t="n">
        <v>-1</v>
      </c>
      <c r="M1148" s="6" t="str">
        <f aca="false">IF(I1148&lt;=0,"Below 0%",IF(I1148&lt;=0.05,"0-5%",IF(I1148&lt;=0.1,"5-10%",IF(I1148&lt;=0.2,"10-20%",IF(I1148&lt;=0.4,"20-40%","Above 40%")))))</f>
        <v>10-20%</v>
      </c>
      <c r="N1148" s="6" t="str">
        <f aca="false">IF(AND(H1148&gt;=Summary!$B$25,I1148&gt;=Summary!$B$26,I1148&lt;=Summary!$B$27,J1148&gt;=Summary!$B$28,J1148&lt;=Summary!$B$29,F1148*J1148&gt;1),"Yes","No")</f>
        <v>Yes</v>
      </c>
    </row>
    <row r="1149" customFormat="false" ht="15" hidden="false" customHeight="false" outlineLevel="0" collapsed="false">
      <c r="A1149" s="6" t="s">
        <v>149</v>
      </c>
      <c r="B1149" s="45" t="n">
        <v>41867</v>
      </c>
      <c r="C1149" s="6" t="s">
        <v>178</v>
      </c>
      <c r="D1149" s="6" t="s">
        <v>191</v>
      </c>
      <c r="E1149" s="6" t="s">
        <v>174</v>
      </c>
      <c r="F1149" s="34" t="n">
        <v>0.252388089895248</v>
      </c>
      <c r="G1149" s="34" t="n">
        <v>0.288376821416469</v>
      </c>
      <c r="H1149" s="34" t="n">
        <v>-0.0359887315212206</v>
      </c>
      <c r="I1149" s="34" t="n">
        <v>-0.124797587214009</v>
      </c>
      <c r="J1149" s="35" t="n">
        <v>3.5</v>
      </c>
      <c r="K1149" s="6" t="n">
        <v>1</v>
      </c>
      <c r="L1149" s="35" t="n">
        <v>2.5</v>
      </c>
      <c r="M1149" s="6" t="str">
        <f aca="false">IF(I1149&lt;=0,"Below 0%",IF(I1149&lt;=0.05,"0-5%",IF(I1149&lt;=0.1,"5-10%",IF(I1149&lt;=0.2,"10-20%",IF(I1149&lt;=0.4,"20-40%","Above 40%")))))</f>
        <v>Below 0%</v>
      </c>
      <c r="N1149" s="6" t="str">
        <f aca="false">IF(AND(H1149&gt;=Summary!$B$25,I1149&gt;=Summary!$B$26,I1149&lt;=Summary!$B$27,J1149&gt;=Summary!$B$28,J1149&lt;=Summary!$B$29,F1149*J1149&gt;1),"Yes","No")</f>
        <v>No</v>
      </c>
    </row>
    <row r="1150" customFormat="false" ht="15" hidden="false" customHeight="false" outlineLevel="0" collapsed="false">
      <c r="A1150" s="6" t="s">
        <v>149</v>
      </c>
      <c r="B1150" s="45" t="n">
        <v>41867</v>
      </c>
      <c r="C1150" s="6" t="s">
        <v>178</v>
      </c>
      <c r="D1150" s="6" t="s">
        <v>191</v>
      </c>
      <c r="E1150" s="6" t="s">
        <v>177</v>
      </c>
      <c r="F1150" s="34" t="n">
        <v>0.235929653048515</v>
      </c>
      <c r="G1150" s="34" t="n">
        <v>0.272788885123687</v>
      </c>
      <c r="H1150" s="34" t="n">
        <v>-0.0368592320751716</v>
      </c>
      <c r="I1150" s="34" t="n">
        <v>-0.135119992365008</v>
      </c>
      <c r="J1150" s="35" t="n">
        <v>3.7</v>
      </c>
      <c r="K1150" s="6" t="n">
        <v>0</v>
      </c>
      <c r="L1150" s="35" t="n">
        <v>-1</v>
      </c>
      <c r="M1150" s="6" t="str">
        <f aca="false">IF(I1150&lt;=0,"Below 0%",IF(I1150&lt;=0.05,"0-5%",IF(I1150&lt;=0.1,"5-10%",IF(I1150&lt;=0.2,"10-20%",IF(I1150&lt;=0.4,"20-40%","Above 40%")))))</f>
        <v>Below 0%</v>
      </c>
      <c r="N1150" s="6" t="str">
        <f aca="false">IF(AND(H1150&gt;=Summary!$B$25,I1150&gt;=Summary!$B$26,I1150&lt;=Summary!$B$27,J1150&gt;=Summary!$B$28,J1150&lt;=Summary!$B$29,F1150*J1150&gt;1),"Yes","No")</f>
        <v>No</v>
      </c>
    </row>
    <row r="1151" customFormat="false" ht="15" hidden="false" customHeight="false" outlineLevel="0" collapsed="false">
      <c r="A1151" s="6" t="s">
        <v>149</v>
      </c>
      <c r="B1151" s="45" t="n">
        <v>41867</v>
      </c>
      <c r="C1151" s="6" t="s">
        <v>189</v>
      </c>
      <c r="D1151" s="6" t="s">
        <v>181</v>
      </c>
      <c r="E1151" s="6" t="s">
        <v>187</v>
      </c>
      <c r="F1151" s="34" t="n">
        <v>0.275219053030014</v>
      </c>
      <c r="G1151" s="34" t="n">
        <v>0.252544791501506</v>
      </c>
      <c r="H1151" s="34" t="n">
        <v>0.0226742615285078</v>
      </c>
      <c r="I1151" s="34" t="n">
        <v>0.0897831287420257</v>
      </c>
      <c r="J1151" s="35" t="n">
        <v>4.05</v>
      </c>
      <c r="K1151" s="6" t="n">
        <v>0</v>
      </c>
      <c r="L1151" s="35" t="n">
        <v>-1</v>
      </c>
      <c r="M1151" s="6" t="str">
        <f aca="false">IF(I1151&lt;=0,"Below 0%",IF(I1151&lt;=0.05,"0-5%",IF(I1151&lt;=0.1,"5-10%",IF(I1151&lt;=0.2,"10-20%",IF(I1151&lt;=0.4,"20-40%","Above 40%")))))</f>
        <v>5-10%</v>
      </c>
      <c r="N1151" s="6" t="str">
        <f aca="false">IF(AND(H1151&gt;=Summary!$B$25,I1151&gt;=Summary!$B$26,I1151&lt;=Summary!$B$27,J1151&gt;=Summary!$B$28,J1151&lt;=Summary!$B$29,F1151*J1151&gt;1),"Yes","No")</f>
        <v>No</v>
      </c>
    </row>
    <row r="1152" customFormat="false" ht="15" hidden="false" customHeight="false" outlineLevel="0" collapsed="false">
      <c r="A1152" s="6" t="s">
        <v>149</v>
      </c>
      <c r="B1152" s="45" t="n">
        <v>41867</v>
      </c>
      <c r="C1152" s="6" t="s">
        <v>189</v>
      </c>
      <c r="D1152" s="6" t="s">
        <v>181</v>
      </c>
      <c r="E1152" s="6" t="s">
        <v>174</v>
      </c>
      <c r="F1152" s="34" t="n">
        <v>0.240929305553436</v>
      </c>
      <c r="G1152" s="34" t="n">
        <v>0.28254320596163</v>
      </c>
      <c r="H1152" s="34" t="n">
        <v>-0.0416139004081937</v>
      </c>
      <c r="I1152" s="34" t="n">
        <v>-0.147283316427877</v>
      </c>
      <c r="J1152" s="35" t="n">
        <v>3.62</v>
      </c>
      <c r="K1152" s="6" t="n">
        <v>0</v>
      </c>
      <c r="L1152" s="35" t="n">
        <v>-1</v>
      </c>
      <c r="M1152" s="6" t="str">
        <f aca="false">IF(I1152&lt;=0,"Below 0%",IF(I1152&lt;=0.05,"0-5%",IF(I1152&lt;=0.1,"5-10%",IF(I1152&lt;=0.2,"10-20%",IF(I1152&lt;=0.4,"20-40%","Above 40%")))))</f>
        <v>Below 0%</v>
      </c>
      <c r="N1152" s="6" t="str">
        <f aca="false">IF(AND(H1152&gt;=Summary!$B$25,I1152&gt;=Summary!$B$26,I1152&lt;=Summary!$B$27,J1152&gt;=Summary!$B$28,J1152&lt;=Summary!$B$29,F1152*J1152&gt;1),"Yes","No")</f>
        <v>No</v>
      </c>
    </row>
    <row r="1153" customFormat="false" ht="15" hidden="false" customHeight="false" outlineLevel="0" collapsed="false">
      <c r="A1153" s="6" t="s">
        <v>149</v>
      </c>
      <c r="B1153" s="45" t="n">
        <v>41867</v>
      </c>
      <c r="C1153" s="6" t="s">
        <v>189</v>
      </c>
      <c r="D1153" s="6" t="s">
        <v>181</v>
      </c>
      <c r="E1153" s="6" t="s">
        <v>177</v>
      </c>
      <c r="F1153" s="34" t="n">
        <v>0.483851611614227</v>
      </c>
      <c r="G1153" s="34" t="n">
        <v>0.464912002536864</v>
      </c>
      <c r="H1153" s="34" t="n">
        <v>0.0189396090773635</v>
      </c>
      <c r="I1153" s="34" t="n">
        <v>0.0407380514463309</v>
      </c>
      <c r="J1153" s="35" t="n">
        <v>2.2</v>
      </c>
      <c r="K1153" s="6" t="n">
        <v>1</v>
      </c>
      <c r="L1153" s="35" t="n">
        <v>1.2</v>
      </c>
      <c r="M1153" s="6" t="str">
        <f aca="false">IF(I1153&lt;=0,"Below 0%",IF(I1153&lt;=0.05,"0-5%",IF(I1153&lt;=0.1,"5-10%",IF(I1153&lt;=0.2,"10-20%",IF(I1153&lt;=0.4,"20-40%","Above 40%")))))</f>
        <v>0-5%</v>
      </c>
      <c r="N1153" s="6" t="str">
        <f aca="false">IF(AND(H1153&gt;=Summary!$B$25,I1153&gt;=Summary!$B$26,I1153&lt;=Summary!$B$27,J1153&gt;=Summary!$B$28,J1153&lt;=Summary!$B$29,F1153*J1153&gt;1),"Yes","No")</f>
        <v>No</v>
      </c>
    </row>
    <row r="1154" customFormat="false" ht="15" hidden="false" customHeight="false" outlineLevel="0" collapsed="false">
      <c r="A1154" s="6" t="s">
        <v>149</v>
      </c>
      <c r="B1154" s="45" t="n">
        <v>41868</v>
      </c>
      <c r="C1154" s="6" t="s">
        <v>183</v>
      </c>
      <c r="D1154" s="6" t="s">
        <v>179</v>
      </c>
      <c r="E1154" s="6" t="s">
        <v>187</v>
      </c>
      <c r="F1154" s="34" t="n">
        <v>0.671014785766602</v>
      </c>
      <c r="G1154" s="34" t="n">
        <v>0.733468224041203</v>
      </c>
      <c r="H1154" s="34" t="n">
        <v>-0.0624534382746014</v>
      </c>
      <c r="I1154" s="34" t="n">
        <v>-0.0851481171610961</v>
      </c>
      <c r="J1154" s="35" t="n">
        <v>1.38</v>
      </c>
      <c r="K1154" s="6" t="n">
        <v>1</v>
      </c>
      <c r="L1154" s="35" t="n">
        <v>0.38</v>
      </c>
      <c r="M1154" s="6" t="str">
        <f aca="false">IF(I1154&lt;=0,"Below 0%",IF(I1154&lt;=0.05,"0-5%",IF(I1154&lt;=0.1,"5-10%",IF(I1154&lt;=0.2,"10-20%",IF(I1154&lt;=0.4,"20-40%","Above 40%")))))</f>
        <v>Below 0%</v>
      </c>
      <c r="N1154" s="6" t="str">
        <f aca="false">IF(AND(H1154&gt;=Summary!$B$25,I1154&gt;=Summary!$B$26,I1154&lt;=Summary!$B$27,J1154&gt;=Summary!$B$28,J1154&lt;=Summary!$B$29,F1154*J1154&gt;1),"Yes","No")</f>
        <v>No</v>
      </c>
    </row>
    <row r="1155" customFormat="false" ht="15" hidden="false" customHeight="false" outlineLevel="0" collapsed="false">
      <c r="A1155" s="6" t="s">
        <v>149</v>
      </c>
      <c r="B1155" s="45" t="n">
        <v>41868</v>
      </c>
      <c r="C1155" s="6" t="s">
        <v>183</v>
      </c>
      <c r="D1155" s="6" t="s">
        <v>179</v>
      </c>
      <c r="E1155" s="6" t="s">
        <v>174</v>
      </c>
      <c r="F1155" s="34" t="n">
        <v>0.243995323777199</v>
      </c>
      <c r="G1155" s="34" t="n">
        <v>0.174514853306355</v>
      </c>
      <c r="H1155" s="34" t="n">
        <v>0.0694804704708436</v>
      </c>
      <c r="I1155" s="34" t="n">
        <v>0.398134996273772</v>
      </c>
      <c r="J1155" s="35" t="n">
        <v>5.8</v>
      </c>
      <c r="K1155" s="6" t="n">
        <v>0</v>
      </c>
      <c r="L1155" s="35" t="n">
        <v>-1</v>
      </c>
      <c r="M1155" s="6" t="str">
        <f aca="false">IF(I1155&lt;=0,"Below 0%",IF(I1155&lt;=0.05,"0-5%",IF(I1155&lt;=0.1,"5-10%",IF(I1155&lt;=0.2,"10-20%",IF(I1155&lt;=0.4,"20-40%","Above 40%")))))</f>
        <v>20-40%</v>
      </c>
      <c r="N1155" s="6" t="str">
        <f aca="false">IF(AND(H1155&gt;=Summary!$B$25,I1155&gt;=Summary!$B$26,I1155&lt;=Summary!$B$27,J1155&gt;=Summary!$B$28,J1155&lt;=Summary!$B$29,F1155*J1155&gt;1),"Yes","No")</f>
        <v>No</v>
      </c>
    </row>
    <row r="1156" customFormat="false" ht="15" hidden="false" customHeight="false" outlineLevel="0" collapsed="false">
      <c r="A1156" s="6" t="s">
        <v>149</v>
      </c>
      <c r="B1156" s="45" t="n">
        <v>41868</v>
      </c>
      <c r="C1156" s="6" t="s">
        <v>183</v>
      </c>
      <c r="D1156" s="6" t="s">
        <v>179</v>
      </c>
      <c r="E1156" s="6" t="s">
        <v>177</v>
      </c>
      <c r="F1156" s="34" t="n">
        <v>0.0849899277091026</v>
      </c>
      <c r="G1156" s="34" t="n">
        <v>0.0920169226524418</v>
      </c>
      <c r="H1156" s="34" t="n">
        <v>-0.00702699494333919</v>
      </c>
      <c r="I1156" s="34" t="n">
        <v>-0.0763663328525008</v>
      </c>
      <c r="J1156" s="35" t="n">
        <v>11</v>
      </c>
      <c r="K1156" s="6" t="n">
        <v>0</v>
      </c>
      <c r="L1156" s="35" t="n">
        <v>-1</v>
      </c>
      <c r="M1156" s="6" t="str">
        <f aca="false">IF(I1156&lt;=0,"Below 0%",IF(I1156&lt;=0.05,"0-5%",IF(I1156&lt;=0.1,"5-10%",IF(I1156&lt;=0.2,"10-20%",IF(I1156&lt;=0.4,"20-40%","Above 40%")))))</f>
        <v>Below 0%</v>
      </c>
      <c r="N1156" s="6" t="str">
        <f aca="false">IF(AND(H1156&gt;=Summary!$B$25,I1156&gt;=Summary!$B$26,I1156&lt;=Summary!$B$27,J1156&gt;=Summary!$B$28,J1156&lt;=Summary!$B$29,F1156*J1156&gt;1),"Yes","No")</f>
        <v>No</v>
      </c>
    </row>
    <row r="1157" customFormat="false" ht="15" hidden="false" customHeight="false" outlineLevel="0" collapsed="false">
      <c r="A1157" s="6" t="s">
        <v>149</v>
      </c>
      <c r="B1157" s="45" t="n">
        <v>41868</v>
      </c>
      <c r="C1157" s="6" t="s">
        <v>188</v>
      </c>
      <c r="D1157" s="6" t="s">
        <v>194</v>
      </c>
      <c r="E1157" s="6" t="s">
        <v>187</v>
      </c>
      <c r="F1157" s="34" t="n">
        <v>0.120395883917809</v>
      </c>
      <c r="G1157" s="34" t="n">
        <v>0.1679655107535</v>
      </c>
      <c r="H1157" s="34" t="n">
        <v>-0.0475696268356914</v>
      </c>
      <c r="I1157" s="34" t="n">
        <v>-0.283210681897088</v>
      </c>
      <c r="J1157" s="35" t="n">
        <v>5.97</v>
      </c>
      <c r="K1157" s="6" t="n">
        <v>0</v>
      </c>
      <c r="L1157" s="35" t="n">
        <v>-1</v>
      </c>
      <c r="M1157" s="6" t="str">
        <f aca="false">IF(I1157&lt;=0,"Below 0%",IF(I1157&lt;=0.05,"0-5%",IF(I1157&lt;=0.1,"5-10%",IF(I1157&lt;=0.2,"10-20%",IF(I1157&lt;=0.4,"20-40%","Above 40%")))))</f>
        <v>Below 0%</v>
      </c>
      <c r="N1157" s="6" t="str">
        <f aca="false">IF(AND(H1157&gt;=Summary!$B$25,I1157&gt;=Summary!$B$26,I1157&lt;=Summary!$B$27,J1157&gt;=Summary!$B$28,J1157&lt;=Summary!$B$29,F1157*J1157&gt;1),"Yes","No")</f>
        <v>No</v>
      </c>
    </row>
    <row r="1158" customFormat="false" ht="15" hidden="false" customHeight="false" outlineLevel="0" collapsed="false">
      <c r="A1158" s="6" t="s">
        <v>149</v>
      </c>
      <c r="B1158" s="45" t="n">
        <v>41868</v>
      </c>
      <c r="C1158" s="6" t="s">
        <v>188</v>
      </c>
      <c r="D1158" s="6" t="s">
        <v>194</v>
      </c>
      <c r="E1158" s="6" t="s">
        <v>174</v>
      </c>
      <c r="F1158" s="34" t="n">
        <v>0.249778851866722</v>
      </c>
      <c r="G1158" s="34" t="n">
        <v>0.231582932840276</v>
      </c>
      <c r="H1158" s="34" t="n">
        <v>0.0181959190264463</v>
      </c>
      <c r="I1158" s="34" t="n">
        <v>0.0785719344827374</v>
      </c>
      <c r="J1158" s="35" t="n">
        <v>4.33</v>
      </c>
      <c r="K1158" s="6" t="n">
        <v>0</v>
      </c>
      <c r="L1158" s="35" t="n">
        <v>-1</v>
      </c>
      <c r="M1158" s="6" t="str">
        <f aca="false">IF(I1158&lt;=0,"Below 0%",IF(I1158&lt;=0.05,"0-5%",IF(I1158&lt;=0.1,"5-10%",IF(I1158&lt;=0.2,"10-20%",IF(I1158&lt;=0.4,"20-40%","Above 40%")))))</f>
        <v>5-10%</v>
      </c>
      <c r="N1158" s="6" t="str">
        <f aca="false">IF(AND(H1158&gt;=Summary!$B$25,I1158&gt;=Summary!$B$26,I1158&lt;=Summary!$B$27,J1158&gt;=Summary!$B$28,J1158&lt;=Summary!$B$29,F1158*J1158&gt;1),"Yes","No")</f>
        <v>No</v>
      </c>
    </row>
    <row r="1159" customFormat="false" ht="15" hidden="false" customHeight="false" outlineLevel="0" collapsed="false">
      <c r="A1159" s="6" t="s">
        <v>149</v>
      </c>
      <c r="B1159" s="45" t="n">
        <v>41868</v>
      </c>
      <c r="C1159" s="6" t="s">
        <v>188</v>
      </c>
      <c r="D1159" s="6" t="s">
        <v>194</v>
      </c>
      <c r="E1159" s="6" t="s">
        <v>177</v>
      </c>
      <c r="F1159" s="34" t="n">
        <v>0.629825234413147</v>
      </c>
      <c r="G1159" s="34" t="n">
        <v>0.600451556406224</v>
      </c>
      <c r="H1159" s="34" t="n">
        <v>0.0293736780069228</v>
      </c>
      <c r="I1159" s="34" t="n">
        <v>0.0489193136291091</v>
      </c>
      <c r="J1159" s="35" t="n">
        <v>1.67</v>
      </c>
      <c r="K1159" s="6" t="n">
        <v>1</v>
      </c>
      <c r="L1159" s="35" t="n">
        <v>0.67</v>
      </c>
      <c r="M1159" s="6" t="str">
        <f aca="false">IF(I1159&lt;=0,"Below 0%",IF(I1159&lt;=0.05,"0-5%",IF(I1159&lt;=0.1,"5-10%",IF(I1159&lt;=0.2,"10-20%",IF(I1159&lt;=0.4,"20-40%","Above 40%")))))</f>
        <v>0-5%</v>
      </c>
      <c r="N1159" s="6" t="str">
        <f aca="false">IF(AND(H1159&gt;=Summary!$B$25,I1159&gt;=Summary!$B$26,I1159&lt;=Summary!$B$27,J1159&gt;=Summary!$B$28,J1159&lt;=Summary!$B$29,F1159*J1159&gt;1),"Yes","No")</f>
        <v>No</v>
      </c>
    </row>
    <row r="1160" customFormat="false" ht="15" hidden="false" customHeight="false" outlineLevel="0" collapsed="false">
      <c r="A1160" s="6" t="s">
        <v>149</v>
      </c>
      <c r="B1160" s="45" t="n">
        <v>41869</v>
      </c>
      <c r="C1160" s="6" t="s">
        <v>196</v>
      </c>
      <c r="D1160" s="6" t="s">
        <v>190</v>
      </c>
      <c r="E1160" s="6" t="s">
        <v>187</v>
      </c>
      <c r="F1160" s="34" t="n">
        <v>0.156781136989594</v>
      </c>
      <c r="G1160" s="34" t="n">
        <v>0.0917150021529343</v>
      </c>
      <c r="H1160" s="34" t="n">
        <v>0.0650661348366592</v>
      </c>
      <c r="I1160" s="34" t="n">
        <v>0.709438295908904</v>
      </c>
      <c r="J1160" s="35" t="n">
        <v>11</v>
      </c>
      <c r="K1160" s="6" t="n">
        <v>0</v>
      </c>
      <c r="L1160" s="35" t="n">
        <v>-1</v>
      </c>
      <c r="M1160" s="6" t="str">
        <f aca="false">IF(I1160&lt;=0,"Below 0%",IF(I1160&lt;=0.05,"0-5%",IF(I1160&lt;=0.1,"5-10%",IF(I1160&lt;=0.2,"10-20%",IF(I1160&lt;=0.4,"20-40%","Above 40%")))))</f>
        <v>Above 40%</v>
      </c>
      <c r="N1160" s="6" t="str">
        <f aca="false">IF(AND(H1160&gt;=Summary!$B$25,I1160&gt;=Summary!$B$26,I1160&lt;=Summary!$B$27,J1160&gt;=Summary!$B$28,J1160&lt;=Summary!$B$29,F1160*J1160&gt;1),"Yes","No")</f>
        <v>No</v>
      </c>
    </row>
    <row r="1161" customFormat="false" ht="15" hidden="false" customHeight="false" outlineLevel="0" collapsed="false">
      <c r="A1161" s="6" t="s">
        <v>149</v>
      </c>
      <c r="B1161" s="45" t="n">
        <v>41869</v>
      </c>
      <c r="C1161" s="6" t="s">
        <v>196</v>
      </c>
      <c r="D1161" s="6" t="s">
        <v>190</v>
      </c>
      <c r="E1161" s="6" t="s">
        <v>174</v>
      </c>
      <c r="F1161" s="34" t="n">
        <v>0.176653817296028</v>
      </c>
      <c r="G1161" s="34" t="n">
        <v>0.197816671310251</v>
      </c>
      <c r="H1161" s="34" t="n">
        <v>-0.0211628540142224</v>
      </c>
      <c r="I1161" s="34" t="n">
        <v>-0.106982156124906</v>
      </c>
      <c r="J1161" s="35" t="n">
        <v>5.1</v>
      </c>
      <c r="K1161" s="6" t="n">
        <v>0</v>
      </c>
      <c r="L1161" s="35" t="n">
        <v>-1</v>
      </c>
      <c r="M1161" s="6" t="str">
        <f aca="false">IF(I1161&lt;=0,"Below 0%",IF(I1161&lt;=0.05,"0-5%",IF(I1161&lt;=0.1,"5-10%",IF(I1161&lt;=0.2,"10-20%",IF(I1161&lt;=0.4,"20-40%","Above 40%")))))</f>
        <v>Below 0%</v>
      </c>
      <c r="N1161" s="6" t="str">
        <f aca="false">IF(AND(H1161&gt;=Summary!$B$25,I1161&gt;=Summary!$B$26,I1161&lt;=Summary!$B$27,J1161&gt;=Summary!$B$28,J1161&lt;=Summary!$B$29,F1161*J1161&gt;1),"Yes","No")</f>
        <v>No</v>
      </c>
    </row>
    <row r="1162" customFormat="false" ht="15" hidden="false" customHeight="false" outlineLevel="0" collapsed="false">
      <c r="A1162" s="6" t="s">
        <v>149</v>
      </c>
      <c r="B1162" s="45" t="n">
        <v>41869</v>
      </c>
      <c r="C1162" s="6" t="s">
        <v>196</v>
      </c>
      <c r="D1162" s="6" t="s">
        <v>190</v>
      </c>
      <c r="E1162" s="6" t="s">
        <v>177</v>
      </c>
      <c r="F1162" s="34" t="n">
        <v>0.666565001010895</v>
      </c>
      <c r="G1162" s="34" t="n">
        <v>0.710468326536815</v>
      </c>
      <c r="H1162" s="34" t="n">
        <v>-0.0439033255259205</v>
      </c>
      <c r="I1162" s="34" t="n">
        <v>-0.0617949089158241</v>
      </c>
      <c r="J1162" s="35" t="n">
        <v>1.42</v>
      </c>
      <c r="K1162" s="6" t="n">
        <v>1</v>
      </c>
      <c r="L1162" s="35" t="n">
        <v>0.42</v>
      </c>
      <c r="M1162" s="6" t="str">
        <f aca="false">IF(I1162&lt;=0,"Below 0%",IF(I1162&lt;=0.05,"0-5%",IF(I1162&lt;=0.1,"5-10%",IF(I1162&lt;=0.2,"10-20%",IF(I1162&lt;=0.4,"20-40%","Above 40%")))))</f>
        <v>Below 0%</v>
      </c>
      <c r="N1162" s="6" t="str">
        <f aca="false">IF(AND(H1162&gt;=Summary!$B$25,I1162&gt;=Summary!$B$26,I1162&lt;=Summary!$B$27,J1162&gt;=Summary!$B$28,J1162&lt;=Summary!$B$29,F1162*J1162&gt;1),"Yes","No")</f>
        <v>No</v>
      </c>
    </row>
    <row r="1163" customFormat="false" ht="15" hidden="false" customHeight="false" outlineLevel="0" collapsed="false">
      <c r="A1163" s="6" t="s">
        <v>149</v>
      </c>
      <c r="B1163" s="45" t="n">
        <v>41874</v>
      </c>
      <c r="C1163" s="6" t="s">
        <v>182</v>
      </c>
      <c r="D1163" s="6" t="s">
        <v>188</v>
      </c>
      <c r="E1163" s="6" t="s">
        <v>187</v>
      </c>
      <c r="F1163" s="34" t="n">
        <v>0.370592832565308</v>
      </c>
      <c r="G1163" s="34" t="n">
        <v>0.381649385526526</v>
      </c>
      <c r="H1163" s="34" t="n">
        <v>-0.0110565529612188</v>
      </c>
      <c r="I1163" s="34" t="n">
        <v>-0.0289704461228599</v>
      </c>
      <c r="J1163" s="35" t="n">
        <v>2.65</v>
      </c>
      <c r="K1163" s="6" t="n">
        <v>0</v>
      </c>
      <c r="L1163" s="35" t="n">
        <v>-1</v>
      </c>
      <c r="M1163" s="6" t="str">
        <f aca="false">IF(I1163&lt;=0,"Below 0%",IF(I1163&lt;=0.05,"0-5%",IF(I1163&lt;=0.1,"5-10%",IF(I1163&lt;=0.2,"10-20%",IF(I1163&lt;=0.4,"20-40%","Above 40%")))))</f>
        <v>Below 0%</v>
      </c>
      <c r="N1163" s="6" t="str">
        <f aca="false">IF(AND(H1163&gt;=Summary!$B$25,I1163&gt;=Summary!$B$26,I1163&lt;=Summary!$B$27,J1163&gt;=Summary!$B$28,J1163&lt;=Summary!$B$29,F1163*J1163&gt;1),"Yes","No")</f>
        <v>No</v>
      </c>
    </row>
    <row r="1164" customFormat="false" ht="15" hidden="false" customHeight="false" outlineLevel="0" collapsed="false">
      <c r="A1164" s="6" t="s">
        <v>149</v>
      </c>
      <c r="B1164" s="45" t="n">
        <v>41874</v>
      </c>
      <c r="C1164" s="6" t="s">
        <v>182</v>
      </c>
      <c r="D1164" s="6" t="s">
        <v>188</v>
      </c>
      <c r="E1164" s="6" t="s">
        <v>174</v>
      </c>
      <c r="F1164" s="34" t="n">
        <v>0.289661675691605</v>
      </c>
      <c r="G1164" s="34" t="n">
        <v>0.293150977288491</v>
      </c>
      <c r="H1164" s="34" t="n">
        <v>-0.00348930159688671</v>
      </c>
      <c r="I1164" s="34" t="n">
        <v>-0.011902745913253</v>
      </c>
      <c r="J1164" s="35" t="n">
        <v>3.45</v>
      </c>
      <c r="K1164" s="6" t="n">
        <v>1</v>
      </c>
      <c r="L1164" s="35" t="n">
        <v>2.45</v>
      </c>
      <c r="M1164" s="6" t="str">
        <f aca="false">IF(I1164&lt;=0,"Below 0%",IF(I1164&lt;=0.05,"0-5%",IF(I1164&lt;=0.1,"5-10%",IF(I1164&lt;=0.2,"10-20%",IF(I1164&lt;=0.4,"20-40%","Above 40%")))))</f>
        <v>Below 0%</v>
      </c>
      <c r="N1164" s="6" t="str">
        <f aca="false">IF(AND(H1164&gt;=Summary!$B$25,I1164&gt;=Summary!$B$26,I1164&lt;=Summary!$B$27,J1164&gt;=Summary!$B$28,J1164&lt;=Summary!$B$29,F1164*J1164&gt;1),"Yes","No")</f>
        <v>No</v>
      </c>
    </row>
    <row r="1165" customFormat="false" ht="15" hidden="false" customHeight="false" outlineLevel="0" collapsed="false">
      <c r="A1165" s="6" t="s">
        <v>149</v>
      </c>
      <c r="B1165" s="45" t="n">
        <v>41874</v>
      </c>
      <c r="C1165" s="6" t="s">
        <v>182</v>
      </c>
      <c r="D1165" s="6" t="s">
        <v>188</v>
      </c>
      <c r="E1165" s="6" t="s">
        <v>177</v>
      </c>
      <c r="F1165" s="34" t="n">
        <v>0.339745491743088</v>
      </c>
      <c r="G1165" s="34" t="n">
        <v>0.325199637184982</v>
      </c>
      <c r="H1165" s="34" t="n">
        <v>0.0145458545581055</v>
      </c>
      <c r="I1165" s="34" t="n">
        <v>0.0447289999583591</v>
      </c>
      <c r="J1165" s="35" t="n">
        <v>3.11</v>
      </c>
      <c r="K1165" s="6" t="n">
        <v>0</v>
      </c>
      <c r="L1165" s="35" t="n">
        <v>-1</v>
      </c>
      <c r="M1165" s="6" t="str">
        <f aca="false">IF(I1165&lt;=0,"Below 0%",IF(I1165&lt;=0.05,"0-5%",IF(I1165&lt;=0.1,"5-10%",IF(I1165&lt;=0.2,"10-20%",IF(I1165&lt;=0.4,"20-40%","Above 40%")))))</f>
        <v>0-5%</v>
      </c>
      <c r="N1165" s="6" t="str">
        <f aca="false">IF(AND(H1165&gt;=Summary!$B$25,I1165&gt;=Summary!$B$26,I1165&lt;=Summary!$B$27,J1165&gt;=Summary!$B$28,J1165&lt;=Summary!$B$29,F1165*J1165&gt;1),"Yes","No")</f>
        <v>No</v>
      </c>
    </row>
    <row r="1166" customFormat="false" ht="15" hidden="false" customHeight="false" outlineLevel="0" collapsed="false">
      <c r="A1166" s="6" t="s">
        <v>149</v>
      </c>
      <c r="B1166" s="45" t="n">
        <v>41874</v>
      </c>
      <c r="C1166" s="6" t="s">
        <v>190</v>
      </c>
      <c r="D1166" s="6" t="s">
        <v>195</v>
      </c>
      <c r="E1166" s="6" t="s">
        <v>187</v>
      </c>
      <c r="F1166" s="34" t="n">
        <v>0.823131799697876</v>
      </c>
      <c r="G1166" s="34" t="n">
        <v>0.81561150492952</v>
      </c>
      <c r="H1166" s="34" t="n">
        <v>0.00752029476835592</v>
      </c>
      <c r="I1166" s="34" t="n">
        <v>0.00922043733187139</v>
      </c>
      <c r="J1166" s="35" t="n">
        <v>1.24</v>
      </c>
      <c r="K1166" s="6" t="n">
        <v>1</v>
      </c>
      <c r="L1166" s="35" t="n">
        <v>0.24</v>
      </c>
      <c r="M1166" s="6" t="str">
        <f aca="false">IF(I1166&lt;=0,"Below 0%",IF(I1166&lt;=0.05,"0-5%",IF(I1166&lt;=0.1,"5-10%",IF(I1166&lt;=0.2,"10-20%",IF(I1166&lt;=0.4,"20-40%","Above 40%")))))</f>
        <v>0-5%</v>
      </c>
      <c r="N1166" s="6" t="str">
        <f aca="false">IF(AND(H1166&gt;=Summary!$B$25,I1166&gt;=Summary!$B$26,I1166&lt;=Summary!$B$27,J1166&gt;=Summary!$B$28,J1166&lt;=Summary!$B$29,F1166*J1166&gt;1),"Yes","No")</f>
        <v>No</v>
      </c>
    </row>
    <row r="1167" customFormat="false" ht="15" hidden="false" customHeight="false" outlineLevel="0" collapsed="false">
      <c r="A1167" s="6" t="s">
        <v>149</v>
      </c>
      <c r="B1167" s="45" t="n">
        <v>41874</v>
      </c>
      <c r="C1167" s="6" t="s">
        <v>190</v>
      </c>
      <c r="D1167" s="6" t="s">
        <v>195</v>
      </c>
      <c r="E1167" s="6" t="s">
        <v>174</v>
      </c>
      <c r="F1167" s="34" t="n">
        <v>0.135102078318596</v>
      </c>
      <c r="G1167" s="34" t="n">
        <v>0.129661316168283</v>
      </c>
      <c r="H1167" s="34" t="n">
        <v>0.00544076215031319</v>
      </c>
      <c r="I1167" s="34" t="n">
        <v>0.0419613367432723</v>
      </c>
      <c r="J1167" s="35" t="n">
        <v>7.8</v>
      </c>
      <c r="K1167" s="6" t="n">
        <v>0</v>
      </c>
      <c r="L1167" s="35" t="n">
        <v>-1</v>
      </c>
      <c r="M1167" s="6" t="str">
        <f aca="false">IF(I1167&lt;=0,"Below 0%",IF(I1167&lt;=0.05,"0-5%",IF(I1167&lt;=0.1,"5-10%",IF(I1167&lt;=0.2,"10-20%",IF(I1167&lt;=0.4,"20-40%","Above 40%")))))</f>
        <v>0-5%</v>
      </c>
      <c r="N1167" s="6" t="str">
        <f aca="false">IF(AND(H1167&gt;=Summary!$B$25,I1167&gt;=Summary!$B$26,I1167&lt;=Summary!$B$27,J1167&gt;=Summary!$B$28,J1167&lt;=Summary!$B$29,F1167*J1167&gt;1),"Yes","No")</f>
        <v>No</v>
      </c>
    </row>
    <row r="1168" customFormat="false" ht="15" hidden="false" customHeight="false" outlineLevel="0" collapsed="false">
      <c r="A1168" s="6" t="s">
        <v>149</v>
      </c>
      <c r="B1168" s="45" t="n">
        <v>41874</v>
      </c>
      <c r="C1168" s="6" t="s">
        <v>190</v>
      </c>
      <c r="D1168" s="6" t="s">
        <v>195</v>
      </c>
      <c r="E1168" s="6" t="s">
        <v>177</v>
      </c>
      <c r="F1168" s="34" t="n">
        <v>0.0417660772800446</v>
      </c>
      <c r="G1168" s="34" t="n">
        <v>0.0547271789021972</v>
      </c>
      <c r="H1168" s="34" t="n">
        <v>-0.0129611016221527</v>
      </c>
      <c r="I1168" s="34" t="n">
        <v>-0.236831166563791</v>
      </c>
      <c r="J1168" s="35" t="n">
        <v>18.48</v>
      </c>
      <c r="K1168" s="6" t="n">
        <v>0</v>
      </c>
      <c r="L1168" s="35" t="n">
        <v>-1</v>
      </c>
      <c r="M1168" s="6" t="str">
        <f aca="false">IF(I1168&lt;=0,"Below 0%",IF(I1168&lt;=0.05,"0-5%",IF(I1168&lt;=0.1,"5-10%",IF(I1168&lt;=0.2,"10-20%",IF(I1168&lt;=0.4,"20-40%","Above 40%")))))</f>
        <v>Below 0%</v>
      </c>
      <c r="N1168" s="6" t="str">
        <f aca="false">IF(AND(H1168&gt;=Summary!$B$25,I1168&gt;=Summary!$B$26,I1168&lt;=Summary!$B$27,J1168&gt;=Summary!$B$28,J1168&lt;=Summary!$B$29,F1168*J1168&gt;1),"Yes","No")</f>
        <v>No</v>
      </c>
    </row>
    <row r="1169" customFormat="false" ht="15" hidden="false" customHeight="false" outlineLevel="0" collapsed="false">
      <c r="A1169" s="6" t="s">
        <v>149</v>
      </c>
      <c r="B1169" s="45" t="n">
        <v>41874</v>
      </c>
      <c r="C1169" s="6" t="s">
        <v>180</v>
      </c>
      <c r="D1169" s="6" t="s">
        <v>189</v>
      </c>
      <c r="E1169" s="6" t="s">
        <v>187</v>
      </c>
      <c r="F1169" s="34" t="n">
        <v>0.383001655340195</v>
      </c>
      <c r="G1169" s="34" t="n">
        <v>0.397840820617329</v>
      </c>
      <c r="H1169" s="34" t="n">
        <v>-0.014839165277134</v>
      </c>
      <c r="I1169" s="34" t="n">
        <v>-0.0372992526360368</v>
      </c>
      <c r="J1169" s="35" t="n">
        <v>2.52</v>
      </c>
      <c r="K1169" s="6" t="n">
        <v>0</v>
      </c>
      <c r="L1169" s="35" t="n">
        <v>-1</v>
      </c>
      <c r="M1169" s="6" t="str">
        <f aca="false">IF(I1169&lt;=0,"Below 0%",IF(I1169&lt;=0.05,"0-5%",IF(I1169&lt;=0.1,"5-10%",IF(I1169&lt;=0.2,"10-20%",IF(I1169&lt;=0.4,"20-40%","Above 40%")))))</f>
        <v>Below 0%</v>
      </c>
      <c r="N1169" s="6" t="str">
        <f aca="false">IF(AND(H1169&gt;=Summary!$B$25,I1169&gt;=Summary!$B$26,I1169&lt;=Summary!$B$27,J1169&gt;=Summary!$B$28,J1169&lt;=Summary!$B$29,F1169*J1169&gt;1),"Yes","No")</f>
        <v>No</v>
      </c>
    </row>
    <row r="1170" customFormat="false" ht="15" hidden="false" customHeight="false" outlineLevel="0" collapsed="false">
      <c r="A1170" s="6" t="s">
        <v>149</v>
      </c>
      <c r="B1170" s="45" t="n">
        <v>41874</v>
      </c>
      <c r="C1170" s="6" t="s">
        <v>180</v>
      </c>
      <c r="D1170" s="6" t="s">
        <v>189</v>
      </c>
      <c r="E1170" s="6" t="s">
        <v>174</v>
      </c>
      <c r="F1170" s="34" t="n">
        <v>0.35622039437294</v>
      </c>
      <c r="G1170" s="34" t="n">
        <v>0.302887875515308</v>
      </c>
      <c r="H1170" s="34" t="n">
        <v>0.0533325188576324</v>
      </c>
      <c r="I1170" s="34" t="n">
        <v>0.176080071765491</v>
      </c>
      <c r="J1170" s="35" t="n">
        <v>3.31</v>
      </c>
      <c r="K1170" s="6" t="n">
        <v>0</v>
      </c>
      <c r="L1170" s="35" t="n">
        <v>-1</v>
      </c>
      <c r="M1170" s="6" t="str">
        <f aca="false">IF(I1170&lt;=0,"Below 0%",IF(I1170&lt;=0.05,"0-5%",IF(I1170&lt;=0.1,"5-10%",IF(I1170&lt;=0.2,"10-20%",IF(I1170&lt;=0.4,"20-40%","Above 40%")))))</f>
        <v>10-20%</v>
      </c>
      <c r="N1170" s="6" t="str">
        <f aca="false">IF(AND(H1170&gt;=Summary!$B$25,I1170&gt;=Summary!$B$26,I1170&lt;=Summary!$B$27,J1170&gt;=Summary!$B$28,J1170&lt;=Summary!$B$29,F1170*J1170&gt;1),"Yes","No")</f>
        <v>Yes</v>
      </c>
    </row>
    <row r="1171" customFormat="false" ht="15" hidden="false" customHeight="false" outlineLevel="0" collapsed="false">
      <c r="A1171" s="6" t="s">
        <v>149</v>
      </c>
      <c r="B1171" s="45" t="n">
        <v>41874</v>
      </c>
      <c r="C1171" s="6" t="s">
        <v>180</v>
      </c>
      <c r="D1171" s="6" t="s">
        <v>189</v>
      </c>
      <c r="E1171" s="6" t="s">
        <v>177</v>
      </c>
      <c r="F1171" s="34" t="n">
        <v>0.260777920484543</v>
      </c>
      <c r="G1171" s="34" t="n">
        <v>0.299271303867364</v>
      </c>
      <c r="H1171" s="34" t="n">
        <v>-0.0384933833828208</v>
      </c>
      <c r="I1171" s="34" t="n">
        <v>-0.128623703259839</v>
      </c>
      <c r="J1171" s="35" t="n">
        <v>3.35</v>
      </c>
      <c r="K1171" s="6" t="n">
        <v>1</v>
      </c>
      <c r="L1171" s="35" t="n">
        <v>2.35</v>
      </c>
      <c r="M1171" s="6" t="str">
        <f aca="false">IF(I1171&lt;=0,"Below 0%",IF(I1171&lt;=0.05,"0-5%",IF(I1171&lt;=0.1,"5-10%",IF(I1171&lt;=0.2,"10-20%",IF(I1171&lt;=0.4,"20-40%","Above 40%")))))</f>
        <v>Below 0%</v>
      </c>
      <c r="N1171" s="6" t="str">
        <f aca="false">IF(AND(H1171&gt;=Summary!$B$25,I1171&gt;=Summary!$B$26,I1171&lt;=Summary!$B$27,J1171&gt;=Summary!$B$28,J1171&lt;=Summary!$B$29,F1171*J1171&gt;1),"Yes","No")</f>
        <v>No</v>
      </c>
    </row>
    <row r="1172" customFormat="false" ht="15" hidden="false" customHeight="false" outlineLevel="0" collapsed="false">
      <c r="A1172" s="6" t="s">
        <v>149</v>
      </c>
      <c r="B1172" s="45" t="n">
        <v>41874</v>
      </c>
      <c r="C1172" s="6" t="s">
        <v>173</v>
      </c>
      <c r="D1172" s="6" t="s">
        <v>185</v>
      </c>
      <c r="E1172" s="6" t="s">
        <v>187</v>
      </c>
      <c r="F1172" s="34" t="n">
        <v>0.383037716150284</v>
      </c>
      <c r="G1172" s="34" t="n">
        <v>0.354597005787256</v>
      </c>
      <c r="H1172" s="34" t="n">
        <v>0.0284407103630275</v>
      </c>
      <c r="I1172" s="34" t="n">
        <v>0.0802057262155529</v>
      </c>
      <c r="J1172" s="35" t="n">
        <v>2.82</v>
      </c>
      <c r="K1172" s="6" t="n">
        <v>0</v>
      </c>
      <c r="L1172" s="35" t="n">
        <v>-1</v>
      </c>
      <c r="M1172" s="6" t="str">
        <f aca="false">IF(I1172&lt;=0,"Below 0%",IF(I1172&lt;=0.05,"0-5%",IF(I1172&lt;=0.1,"5-10%",IF(I1172&lt;=0.2,"10-20%",IF(I1172&lt;=0.4,"20-40%","Above 40%")))))</f>
        <v>5-10%</v>
      </c>
      <c r="N1172" s="6" t="str">
        <f aca="false">IF(AND(H1172&gt;=Summary!$B$25,I1172&gt;=Summary!$B$26,I1172&lt;=Summary!$B$27,J1172&gt;=Summary!$B$28,J1172&lt;=Summary!$B$29,F1172*J1172&gt;1),"Yes","No")</f>
        <v>No</v>
      </c>
    </row>
    <row r="1173" customFormat="false" ht="15" hidden="false" customHeight="false" outlineLevel="0" collapsed="false">
      <c r="A1173" s="6" t="s">
        <v>149</v>
      </c>
      <c r="B1173" s="45" t="n">
        <v>41874</v>
      </c>
      <c r="C1173" s="6" t="s">
        <v>173</v>
      </c>
      <c r="D1173" s="6" t="s">
        <v>185</v>
      </c>
      <c r="E1173" s="6" t="s">
        <v>174</v>
      </c>
      <c r="F1173" s="34" t="n">
        <v>0.299335837364197</v>
      </c>
      <c r="G1173" s="34" t="n">
        <v>0.285703873234304</v>
      </c>
      <c r="H1173" s="34" t="n">
        <v>0.0136319641298932</v>
      </c>
      <c r="I1173" s="34" t="n">
        <v>0.0477136133142784</v>
      </c>
      <c r="J1173" s="35" t="n">
        <v>3.5</v>
      </c>
      <c r="K1173" s="6" t="n">
        <v>1</v>
      </c>
      <c r="L1173" s="35" t="n">
        <v>2.5</v>
      </c>
      <c r="M1173" s="6" t="str">
        <f aca="false">IF(I1173&lt;=0,"Below 0%",IF(I1173&lt;=0.05,"0-5%",IF(I1173&lt;=0.1,"5-10%",IF(I1173&lt;=0.2,"10-20%",IF(I1173&lt;=0.4,"20-40%","Above 40%")))))</f>
        <v>0-5%</v>
      </c>
      <c r="N1173" s="6" t="str">
        <f aca="false">IF(AND(H1173&gt;=Summary!$B$25,I1173&gt;=Summary!$B$26,I1173&lt;=Summary!$B$27,J1173&gt;=Summary!$B$28,J1173&lt;=Summary!$B$29,F1173*J1173&gt;1),"Yes","No")</f>
        <v>No</v>
      </c>
    </row>
    <row r="1174" customFormat="false" ht="15" hidden="false" customHeight="false" outlineLevel="0" collapsed="false">
      <c r="A1174" s="6" t="s">
        <v>149</v>
      </c>
      <c r="B1174" s="45" t="n">
        <v>41874</v>
      </c>
      <c r="C1174" s="6" t="s">
        <v>173</v>
      </c>
      <c r="D1174" s="6" t="s">
        <v>185</v>
      </c>
      <c r="E1174" s="6" t="s">
        <v>177</v>
      </c>
      <c r="F1174" s="34" t="n">
        <v>0.317626446485519</v>
      </c>
      <c r="G1174" s="34" t="n">
        <v>0.35969912097844</v>
      </c>
      <c r="H1174" s="34" t="n">
        <v>-0.0420726744929205</v>
      </c>
      <c r="I1174" s="34" t="n">
        <v>-0.116966297772639</v>
      </c>
      <c r="J1174" s="35" t="n">
        <v>2.78</v>
      </c>
      <c r="K1174" s="6" t="n">
        <v>0</v>
      </c>
      <c r="L1174" s="35" t="n">
        <v>-1</v>
      </c>
      <c r="M1174" s="6" t="str">
        <f aca="false">IF(I1174&lt;=0,"Below 0%",IF(I1174&lt;=0.05,"0-5%",IF(I1174&lt;=0.1,"5-10%",IF(I1174&lt;=0.2,"10-20%",IF(I1174&lt;=0.4,"20-40%","Above 40%")))))</f>
        <v>Below 0%</v>
      </c>
      <c r="N1174" s="6" t="str">
        <f aca="false">IF(AND(H1174&gt;=Summary!$B$25,I1174&gt;=Summary!$B$26,I1174&lt;=Summary!$B$27,J1174&gt;=Summary!$B$28,J1174&lt;=Summary!$B$29,F1174*J1174&gt;1),"Yes","No")</f>
        <v>No</v>
      </c>
    </row>
    <row r="1175" customFormat="false" ht="15" hidden="false" customHeight="false" outlineLevel="0" collapsed="false">
      <c r="A1175" s="6" t="s">
        <v>149</v>
      </c>
      <c r="B1175" s="45" t="n">
        <v>41874</v>
      </c>
      <c r="C1175" s="6" t="s">
        <v>179</v>
      </c>
      <c r="D1175" s="6" t="s">
        <v>178</v>
      </c>
      <c r="E1175" s="6" t="s">
        <v>187</v>
      </c>
      <c r="F1175" s="34" t="n">
        <v>0.491820484399796</v>
      </c>
      <c r="G1175" s="34" t="n">
        <v>0.520994001713796</v>
      </c>
      <c r="H1175" s="34" t="n">
        <v>-0.0291735173140005</v>
      </c>
      <c r="I1175" s="34" t="n">
        <v>-0.0559958794497346</v>
      </c>
      <c r="J1175" s="35" t="n">
        <v>1.95</v>
      </c>
      <c r="K1175" s="6" t="n">
        <v>0</v>
      </c>
      <c r="L1175" s="35" t="n">
        <v>-1</v>
      </c>
      <c r="M1175" s="6" t="str">
        <f aca="false">IF(I1175&lt;=0,"Below 0%",IF(I1175&lt;=0.05,"0-5%",IF(I1175&lt;=0.1,"5-10%",IF(I1175&lt;=0.2,"10-20%",IF(I1175&lt;=0.4,"20-40%","Above 40%")))))</f>
        <v>Below 0%</v>
      </c>
      <c r="N1175" s="6" t="str">
        <f aca="false">IF(AND(H1175&gt;=Summary!$B$25,I1175&gt;=Summary!$B$26,I1175&lt;=Summary!$B$27,J1175&gt;=Summary!$B$28,J1175&lt;=Summary!$B$29,F1175*J1175&gt;1),"Yes","No")</f>
        <v>No</v>
      </c>
    </row>
    <row r="1176" customFormat="false" ht="15" hidden="false" customHeight="false" outlineLevel="0" collapsed="false">
      <c r="A1176" s="6" t="s">
        <v>149</v>
      </c>
      <c r="B1176" s="45" t="n">
        <v>41874</v>
      </c>
      <c r="C1176" s="6" t="s">
        <v>179</v>
      </c>
      <c r="D1176" s="6" t="s">
        <v>178</v>
      </c>
      <c r="E1176" s="6" t="s">
        <v>174</v>
      </c>
      <c r="F1176" s="34" t="n">
        <v>0.272114843130112</v>
      </c>
      <c r="G1176" s="34" t="n">
        <v>0.267352185089974</v>
      </c>
      <c r="H1176" s="34" t="n">
        <v>0.00476265804013742</v>
      </c>
      <c r="I1176" s="34" t="n">
        <v>0.0178141728616679</v>
      </c>
      <c r="J1176" s="35" t="n">
        <v>3.8</v>
      </c>
      <c r="K1176" s="6" t="n">
        <v>1</v>
      </c>
      <c r="L1176" s="35" t="n">
        <v>2.8</v>
      </c>
      <c r="M1176" s="6" t="str">
        <f aca="false">IF(I1176&lt;=0,"Below 0%",IF(I1176&lt;=0.05,"0-5%",IF(I1176&lt;=0.1,"5-10%",IF(I1176&lt;=0.2,"10-20%",IF(I1176&lt;=0.4,"20-40%","Above 40%")))))</f>
        <v>0-5%</v>
      </c>
      <c r="N1176" s="6" t="str">
        <f aca="false">IF(AND(H1176&gt;=Summary!$B$25,I1176&gt;=Summary!$B$26,I1176&lt;=Summary!$B$27,J1176&gt;=Summary!$B$28,J1176&lt;=Summary!$B$29,F1176*J1176&gt;1),"Yes","No")</f>
        <v>No</v>
      </c>
    </row>
    <row r="1177" customFormat="false" ht="15" hidden="false" customHeight="false" outlineLevel="0" collapsed="false">
      <c r="A1177" s="6" t="s">
        <v>149</v>
      </c>
      <c r="B1177" s="45" t="n">
        <v>41874</v>
      </c>
      <c r="C1177" s="6" t="s">
        <v>179</v>
      </c>
      <c r="D1177" s="6" t="s">
        <v>178</v>
      </c>
      <c r="E1177" s="6" t="s">
        <v>177</v>
      </c>
      <c r="F1177" s="34" t="n">
        <v>0.236064732074738</v>
      </c>
      <c r="G1177" s="34" t="n">
        <v>0.21165381319623</v>
      </c>
      <c r="H1177" s="34" t="n">
        <v>0.0244109188785079</v>
      </c>
      <c r="I1177" s="34" t="n">
        <v>0.115334179478618</v>
      </c>
      <c r="J1177" s="35" t="n">
        <v>4.8</v>
      </c>
      <c r="K1177" s="6" t="n">
        <v>0</v>
      </c>
      <c r="L1177" s="35" t="n">
        <v>-1</v>
      </c>
      <c r="M1177" s="6" t="str">
        <f aca="false">IF(I1177&lt;=0,"Below 0%",IF(I1177&lt;=0.05,"0-5%",IF(I1177&lt;=0.1,"5-10%",IF(I1177&lt;=0.2,"10-20%",IF(I1177&lt;=0.4,"20-40%","Above 40%")))))</f>
        <v>10-20%</v>
      </c>
      <c r="N1177" s="6" t="str">
        <f aca="false">IF(AND(H1177&gt;=Summary!$B$25,I1177&gt;=Summary!$B$26,I1177&lt;=Summary!$B$27,J1177&gt;=Summary!$B$28,J1177&lt;=Summary!$B$29,F1177*J1177&gt;1),"Yes","No")</f>
        <v>No</v>
      </c>
    </row>
    <row r="1178" customFormat="false" ht="15" hidden="false" customHeight="false" outlineLevel="0" collapsed="false">
      <c r="A1178" s="6" t="s">
        <v>149</v>
      </c>
      <c r="B1178" s="45" t="n">
        <v>41874</v>
      </c>
      <c r="C1178" s="6" t="s">
        <v>175</v>
      </c>
      <c r="D1178" s="6" t="s">
        <v>196</v>
      </c>
      <c r="E1178" s="6" t="s">
        <v>187</v>
      </c>
      <c r="F1178" s="34" t="n">
        <v>0.56225973367691</v>
      </c>
      <c r="G1178" s="34" t="n">
        <v>0.593251654176145</v>
      </c>
      <c r="H1178" s="34" t="n">
        <v>-0.0309919204992348</v>
      </c>
      <c r="I1178" s="34" t="n">
        <v>-0.0522407654172893</v>
      </c>
      <c r="J1178" s="35" t="n">
        <v>1.7</v>
      </c>
      <c r="K1178" s="6" t="n">
        <v>1</v>
      </c>
      <c r="L1178" s="35" t="n">
        <v>0.7</v>
      </c>
      <c r="M1178" s="6" t="str">
        <f aca="false">IF(I1178&lt;=0,"Below 0%",IF(I1178&lt;=0.05,"0-5%",IF(I1178&lt;=0.1,"5-10%",IF(I1178&lt;=0.2,"10-20%",IF(I1178&lt;=0.4,"20-40%","Above 40%")))))</f>
        <v>Below 0%</v>
      </c>
      <c r="N1178" s="6" t="str">
        <f aca="false">IF(AND(H1178&gt;=Summary!$B$25,I1178&gt;=Summary!$B$26,I1178&lt;=Summary!$B$27,J1178&gt;=Summary!$B$28,J1178&lt;=Summary!$B$29,F1178*J1178&gt;1),"Yes","No")</f>
        <v>No</v>
      </c>
    </row>
    <row r="1179" customFormat="false" ht="15" hidden="false" customHeight="false" outlineLevel="0" collapsed="false">
      <c r="A1179" s="6" t="s">
        <v>149</v>
      </c>
      <c r="B1179" s="45" t="n">
        <v>41874</v>
      </c>
      <c r="C1179" s="6" t="s">
        <v>175</v>
      </c>
      <c r="D1179" s="6" t="s">
        <v>196</v>
      </c>
      <c r="E1179" s="6" t="s">
        <v>174</v>
      </c>
      <c r="F1179" s="34" t="n">
        <v>0.246738910675049</v>
      </c>
      <c r="G1179" s="34" t="n">
        <v>0.245383895887943</v>
      </c>
      <c r="H1179" s="34" t="n">
        <v>0.00135501478710556</v>
      </c>
      <c r="I1179" s="34" t="n">
        <v>0.00552202002581437</v>
      </c>
      <c r="J1179" s="35" t="n">
        <v>4.11</v>
      </c>
      <c r="K1179" s="6" t="n">
        <v>0</v>
      </c>
      <c r="L1179" s="35" t="n">
        <v>-1</v>
      </c>
      <c r="M1179" s="6" t="str">
        <f aca="false">IF(I1179&lt;=0,"Below 0%",IF(I1179&lt;=0.05,"0-5%",IF(I1179&lt;=0.1,"5-10%",IF(I1179&lt;=0.2,"10-20%",IF(I1179&lt;=0.4,"20-40%","Above 40%")))))</f>
        <v>0-5%</v>
      </c>
      <c r="N1179" s="6" t="str">
        <f aca="false">IF(AND(H1179&gt;=Summary!$B$25,I1179&gt;=Summary!$B$26,I1179&lt;=Summary!$B$27,J1179&gt;=Summary!$B$28,J1179&lt;=Summary!$B$29,F1179*J1179&gt;1),"Yes","No")</f>
        <v>No</v>
      </c>
    </row>
    <row r="1180" customFormat="false" ht="15" hidden="false" customHeight="false" outlineLevel="0" collapsed="false">
      <c r="A1180" s="6" t="s">
        <v>149</v>
      </c>
      <c r="B1180" s="45" t="n">
        <v>41874</v>
      </c>
      <c r="C1180" s="6" t="s">
        <v>175</v>
      </c>
      <c r="D1180" s="6" t="s">
        <v>196</v>
      </c>
      <c r="E1180" s="6" t="s">
        <v>177</v>
      </c>
      <c r="F1180" s="34" t="n">
        <v>0.19100134074688</v>
      </c>
      <c r="G1180" s="34" t="n">
        <v>0.161364449935912</v>
      </c>
      <c r="H1180" s="34" t="n">
        <v>0.0296368908109681</v>
      </c>
      <c r="I1180" s="34" t="n">
        <v>0.183664312819452</v>
      </c>
      <c r="J1180" s="35" t="n">
        <v>6.25</v>
      </c>
      <c r="K1180" s="6" t="n">
        <v>0</v>
      </c>
      <c r="L1180" s="35" t="n">
        <v>-1</v>
      </c>
      <c r="M1180" s="6" t="str">
        <f aca="false">IF(I1180&lt;=0,"Below 0%",IF(I1180&lt;=0.05,"0-5%",IF(I1180&lt;=0.1,"5-10%",IF(I1180&lt;=0.2,"10-20%",IF(I1180&lt;=0.4,"20-40%","Above 40%")))))</f>
        <v>10-20%</v>
      </c>
      <c r="N1180" s="6" t="str">
        <f aca="false">IF(AND(H1180&gt;=Summary!$B$25,I1180&gt;=Summary!$B$26,I1180&lt;=Summary!$B$27,J1180&gt;=Summary!$B$28,J1180&lt;=Summary!$B$29,F1180*J1180&gt;1),"Yes","No")</f>
        <v>No</v>
      </c>
    </row>
    <row r="1181" customFormat="false" ht="15" hidden="false" customHeight="false" outlineLevel="0" collapsed="false">
      <c r="A1181" s="6" t="s">
        <v>149</v>
      </c>
      <c r="B1181" s="45" t="n">
        <v>41875</v>
      </c>
      <c r="C1181" s="6" t="s">
        <v>186</v>
      </c>
      <c r="D1181" s="6" t="s">
        <v>192</v>
      </c>
      <c r="E1181" s="6" t="s">
        <v>187</v>
      </c>
      <c r="F1181" s="34" t="n">
        <v>0.390002459287643</v>
      </c>
      <c r="G1181" s="34" t="n">
        <v>0.388594400369988</v>
      </c>
      <c r="H1181" s="34" t="n">
        <v>0.00140805891765516</v>
      </c>
      <c r="I1181" s="34" t="n">
        <v>0.00362346682380021</v>
      </c>
      <c r="J1181" s="35" t="n">
        <v>2.6</v>
      </c>
      <c r="K1181" s="6" t="n">
        <v>0</v>
      </c>
      <c r="L1181" s="35" t="n">
        <v>-1</v>
      </c>
      <c r="M1181" s="6" t="str">
        <f aca="false">IF(I1181&lt;=0,"Below 0%",IF(I1181&lt;=0.05,"0-5%",IF(I1181&lt;=0.1,"5-10%",IF(I1181&lt;=0.2,"10-20%",IF(I1181&lt;=0.4,"20-40%","Above 40%")))))</f>
        <v>0-5%</v>
      </c>
      <c r="N1181" s="6" t="str">
        <f aca="false">IF(AND(H1181&gt;=Summary!$B$25,I1181&gt;=Summary!$B$26,I1181&lt;=Summary!$B$27,J1181&gt;=Summary!$B$28,J1181&lt;=Summary!$B$29,F1181*J1181&gt;1),"Yes","No")</f>
        <v>No</v>
      </c>
    </row>
    <row r="1182" customFormat="false" ht="15" hidden="false" customHeight="false" outlineLevel="0" collapsed="false">
      <c r="A1182" s="6" t="s">
        <v>149</v>
      </c>
      <c r="B1182" s="45" t="n">
        <v>41875</v>
      </c>
      <c r="C1182" s="6" t="s">
        <v>186</v>
      </c>
      <c r="D1182" s="6" t="s">
        <v>192</v>
      </c>
      <c r="E1182" s="6" t="s">
        <v>174</v>
      </c>
      <c r="F1182" s="34" t="n">
        <v>0.223450347781181</v>
      </c>
      <c r="G1182" s="34" t="n">
        <v>0.306165285139991</v>
      </c>
      <c r="H1182" s="34" t="n">
        <v>-0.0827149373588094</v>
      </c>
      <c r="I1182" s="34" t="n">
        <v>-0.270164324217845</v>
      </c>
      <c r="J1182" s="35" t="n">
        <v>3.3</v>
      </c>
      <c r="K1182" s="6" t="n">
        <v>1</v>
      </c>
      <c r="L1182" s="35" t="n">
        <v>2.3</v>
      </c>
      <c r="M1182" s="6" t="str">
        <f aca="false">IF(I1182&lt;=0,"Below 0%",IF(I1182&lt;=0.05,"0-5%",IF(I1182&lt;=0.1,"5-10%",IF(I1182&lt;=0.2,"10-20%",IF(I1182&lt;=0.4,"20-40%","Above 40%")))))</f>
        <v>Below 0%</v>
      </c>
      <c r="N1182" s="6" t="str">
        <f aca="false">IF(AND(H1182&gt;=Summary!$B$25,I1182&gt;=Summary!$B$26,I1182&lt;=Summary!$B$27,J1182&gt;=Summary!$B$28,J1182&lt;=Summary!$B$29,F1182*J1182&gt;1),"Yes","No")</f>
        <v>No</v>
      </c>
    </row>
    <row r="1183" customFormat="false" ht="15" hidden="false" customHeight="false" outlineLevel="0" collapsed="false">
      <c r="A1183" s="6" t="s">
        <v>149</v>
      </c>
      <c r="B1183" s="45" t="n">
        <v>41875</v>
      </c>
      <c r="C1183" s="6" t="s">
        <v>186</v>
      </c>
      <c r="D1183" s="6" t="s">
        <v>192</v>
      </c>
      <c r="E1183" s="6" t="s">
        <v>177</v>
      </c>
      <c r="F1183" s="34" t="n">
        <v>0.386547207832336</v>
      </c>
      <c r="G1183" s="34" t="n">
        <v>0.305240314490021</v>
      </c>
      <c r="H1183" s="34" t="n">
        <v>0.0813068933423154</v>
      </c>
      <c r="I1183" s="34" t="n">
        <v>0.266370100811089</v>
      </c>
      <c r="J1183" s="35" t="n">
        <v>3.31</v>
      </c>
      <c r="K1183" s="6" t="n">
        <v>0</v>
      </c>
      <c r="L1183" s="35" t="n">
        <v>-1</v>
      </c>
      <c r="M1183" s="6" t="str">
        <f aca="false">IF(I1183&lt;=0,"Below 0%",IF(I1183&lt;=0.05,"0-5%",IF(I1183&lt;=0.1,"5-10%",IF(I1183&lt;=0.2,"10-20%",IF(I1183&lt;=0.4,"20-40%","Above 40%")))))</f>
        <v>20-40%</v>
      </c>
      <c r="N1183" s="6" t="str">
        <f aca="false">IF(AND(H1183&gt;=Summary!$B$25,I1183&gt;=Summary!$B$26,I1183&lt;=Summary!$B$27,J1183&gt;=Summary!$B$28,J1183&lt;=Summary!$B$29,F1183*J1183&gt;1),"Yes","No")</f>
        <v>Yes</v>
      </c>
    </row>
    <row r="1184" customFormat="false" ht="15" hidden="false" customHeight="false" outlineLevel="0" collapsed="false">
      <c r="A1184" s="6" t="s">
        <v>149</v>
      </c>
      <c r="B1184" s="45" t="n">
        <v>41875</v>
      </c>
      <c r="C1184" s="6" t="s">
        <v>191</v>
      </c>
      <c r="D1184" s="6" t="s">
        <v>176</v>
      </c>
      <c r="E1184" s="6" t="s">
        <v>187</v>
      </c>
      <c r="F1184" s="34" t="n">
        <v>0.185355603694916</v>
      </c>
      <c r="G1184" s="34" t="n">
        <v>0.191826190633901</v>
      </c>
      <c r="H1184" s="34" t="n">
        <v>-0.006470586938985</v>
      </c>
      <c r="I1184" s="34" t="n">
        <v>-0.0337315093293704</v>
      </c>
      <c r="J1184" s="35" t="n">
        <v>5.25</v>
      </c>
      <c r="K1184" s="6" t="n">
        <v>0</v>
      </c>
      <c r="L1184" s="35" t="n">
        <v>-1</v>
      </c>
      <c r="M1184" s="6" t="str">
        <f aca="false">IF(I1184&lt;=0,"Below 0%",IF(I1184&lt;=0.05,"0-5%",IF(I1184&lt;=0.1,"5-10%",IF(I1184&lt;=0.2,"10-20%",IF(I1184&lt;=0.4,"20-40%","Above 40%")))))</f>
        <v>Below 0%</v>
      </c>
      <c r="N1184" s="6" t="str">
        <f aca="false">IF(AND(H1184&gt;=Summary!$B$25,I1184&gt;=Summary!$B$26,I1184&lt;=Summary!$B$27,J1184&gt;=Summary!$B$28,J1184&lt;=Summary!$B$29,F1184*J1184&gt;1),"Yes","No")</f>
        <v>No</v>
      </c>
    </row>
    <row r="1185" customFormat="false" ht="15" hidden="false" customHeight="false" outlineLevel="0" collapsed="false">
      <c r="A1185" s="6" t="s">
        <v>149</v>
      </c>
      <c r="B1185" s="45" t="n">
        <v>41875</v>
      </c>
      <c r="C1185" s="6" t="s">
        <v>191</v>
      </c>
      <c r="D1185" s="6" t="s">
        <v>176</v>
      </c>
      <c r="E1185" s="6" t="s">
        <v>174</v>
      </c>
      <c r="F1185" s="34" t="n">
        <v>0.252327919006348</v>
      </c>
      <c r="G1185" s="34" t="n">
        <v>0.251771875206995</v>
      </c>
      <c r="H1185" s="34" t="n">
        <v>0.000556043799352868</v>
      </c>
      <c r="I1185" s="34" t="n">
        <v>0.00220852229382529</v>
      </c>
      <c r="J1185" s="35" t="n">
        <v>4</v>
      </c>
      <c r="K1185" s="6" t="n">
        <v>1</v>
      </c>
      <c r="L1185" s="35" t="n">
        <v>3</v>
      </c>
      <c r="M1185" s="6" t="str">
        <f aca="false">IF(I1185&lt;=0,"Below 0%",IF(I1185&lt;=0.05,"0-5%",IF(I1185&lt;=0.1,"5-10%",IF(I1185&lt;=0.2,"10-20%",IF(I1185&lt;=0.4,"20-40%","Above 40%")))))</f>
        <v>0-5%</v>
      </c>
      <c r="N1185" s="6" t="str">
        <f aca="false">IF(AND(H1185&gt;=Summary!$B$25,I1185&gt;=Summary!$B$26,I1185&lt;=Summary!$B$27,J1185&gt;=Summary!$B$28,J1185&lt;=Summary!$B$29,F1185*J1185&gt;1),"Yes","No")</f>
        <v>No</v>
      </c>
    </row>
    <row r="1186" customFormat="false" ht="15" hidden="false" customHeight="false" outlineLevel="0" collapsed="false">
      <c r="A1186" s="6" t="s">
        <v>149</v>
      </c>
      <c r="B1186" s="45" t="n">
        <v>41875</v>
      </c>
      <c r="C1186" s="6" t="s">
        <v>191</v>
      </c>
      <c r="D1186" s="6" t="s">
        <v>176</v>
      </c>
      <c r="E1186" s="6" t="s">
        <v>177</v>
      </c>
      <c r="F1186" s="34" t="n">
        <v>0.562316477298737</v>
      </c>
      <c r="G1186" s="34" t="n">
        <v>0.556401934159104</v>
      </c>
      <c r="H1186" s="34" t="n">
        <v>0.00591454313963213</v>
      </c>
      <c r="I1186" s="34" t="n">
        <v>0.0106299830689318</v>
      </c>
      <c r="J1186" s="35" t="n">
        <v>1.81</v>
      </c>
      <c r="K1186" s="6" t="n">
        <v>0</v>
      </c>
      <c r="L1186" s="35" t="n">
        <v>-1</v>
      </c>
      <c r="M1186" s="6" t="str">
        <f aca="false">IF(I1186&lt;=0,"Below 0%",IF(I1186&lt;=0.05,"0-5%",IF(I1186&lt;=0.1,"5-10%",IF(I1186&lt;=0.2,"10-20%",IF(I1186&lt;=0.4,"20-40%","Above 40%")))))</f>
        <v>0-5%</v>
      </c>
      <c r="N1186" s="6" t="str">
        <f aca="false">IF(AND(H1186&gt;=Summary!$B$25,I1186&gt;=Summary!$B$26,I1186&lt;=Summary!$B$27,J1186&gt;=Summary!$B$28,J1186&lt;=Summary!$B$29,F1186*J1186&gt;1),"Yes","No")</f>
        <v>No</v>
      </c>
    </row>
    <row r="1187" customFormat="false" ht="15" hidden="false" customHeight="false" outlineLevel="0" collapsed="false">
      <c r="A1187" s="6" t="s">
        <v>149</v>
      </c>
      <c r="B1187" s="45" t="n">
        <v>41875</v>
      </c>
      <c r="C1187" s="6" t="s">
        <v>181</v>
      </c>
      <c r="D1187" s="6" t="s">
        <v>197</v>
      </c>
      <c r="E1187" s="6" t="s">
        <v>187</v>
      </c>
      <c r="F1187" s="34" t="n">
        <v>0.795931458473206</v>
      </c>
      <c r="G1187" s="34" t="n">
        <v>0.666352065718662</v>
      </c>
      <c r="H1187" s="34" t="n">
        <v>0.129579392754544</v>
      </c>
      <c r="I1187" s="34" t="n">
        <v>0.194460855486045</v>
      </c>
      <c r="J1187" s="35" t="n">
        <v>1.51</v>
      </c>
      <c r="K1187" s="6" t="n">
        <v>1</v>
      </c>
      <c r="L1187" s="35" t="n">
        <v>0.51</v>
      </c>
      <c r="M1187" s="6" t="str">
        <f aca="false">IF(I1187&lt;=0,"Below 0%",IF(I1187&lt;=0.05,"0-5%",IF(I1187&lt;=0.1,"5-10%",IF(I1187&lt;=0.2,"10-20%",IF(I1187&lt;=0.4,"20-40%","Above 40%")))))</f>
        <v>10-20%</v>
      </c>
      <c r="N1187" s="6" t="str">
        <f aca="false">IF(AND(H1187&gt;=Summary!$B$25,I1187&gt;=Summary!$B$26,I1187&lt;=Summary!$B$27,J1187&gt;=Summary!$B$28,J1187&lt;=Summary!$B$29,F1187*J1187&gt;1),"Yes","No")</f>
        <v>No</v>
      </c>
    </row>
    <row r="1188" customFormat="false" ht="15" hidden="false" customHeight="false" outlineLevel="0" collapsed="false">
      <c r="A1188" s="6" t="s">
        <v>149</v>
      </c>
      <c r="B1188" s="45" t="n">
        <v>41875</v>
      </c>
      <c r="C1188" s="6" t="s">
        <v>181</v>
      </c>
      <c r="D1188" s="6" t="s">
        <v>197</v>
      </c>
      <c r="E1188" s="6" t="s">
        <v>174</v>
      </c>
      <c r="F1188" s="34" t="n">
        <v>0.160736262798309</v>
      </c>
      <c r="G1188" s="34" t="n">
        <v>0.210941639252658</v>
      </c>
      <c r="H1188" s="34" t="n">
        <v>-0.0502053764543488</v>
      </c>
      <c r="I1188" s="34" t="n">
        <v>-0.238006003140113</v>
      </c>
      <c r="J1188" s="35" t="n">
        <v>4.77</v>
      </c>
      <c r="K1188" s="6" t="n">
        <v>0</v>
      </c>
      <c r="L1188" s="35" t="n">
        <v>-1</v>
      </c>
      <c r="M1188" s="6" t="str">
        <f aca="false">IF(I1188&lt;=0,"Below 0%",IF(I1188&lt;=0.05,"0-5%",IF(I1188&lt;=0.1,"5-10%",IF(I1188&lt;=0.2,"10-20%",IF(I1188&lt;=0.4,"20-40%","Above 40%")))))</f>
        <v>Below 0%</v>
      </c>
      <c r="N1188" s="6" t="str">
        <f aca="false">IF(AND(H1188&gt;=Summary!$B$25,I1188&gt;=Summary!$B$26,I1188&lt;=Summary!$B$27,J1188&gt;=Summary!$B$28,J1188&lt;=Summary!$B$29,F1188*J1188&gt;1),"Yes","No")</f>
        <v>No</v>
      </c>
    </row>
    <row r="1189" customFormat="false" ht="15" hidden="false" customHeight="false" outlineLevel="0" collapsed="false">
      <c r="A1189" s="6" t="s">
        <v>149</v>
      </c>
      <c r="B1189" s="45" t="n">
        <v>41875</v>
      </c>
      <c r="C1189" s="6" t="s">
        <v>181</v>
      </c>
      <c r="D1189" s="6" t="s">
        <v>197</v>
      </c>
      <c r="E1189" s="6" t="s">
        <v>177</v>
      </c>
      <c r="F1189" s="34" t="n">
        <v>0.043332289904356</v>
      </c>
      <c r="G1189" s="34" t="n">
        <v>0.12270629502868</v>
      </c>
      <c r="H1189" s="34" t="n">
        <v>-0.0793740051243244</v>
      </c>
      <c r="I1189" s="34" t="n">
        <v>-0.646861720548014</v>
      </c>
      <c r="J1189" s="35" t="n">
        <v>8.2</v>
      </c>
      <c r="K1189" s="6" t="n">
        <v>0</v>
      </c>
      <c r="L1189" s="35" t="n">
        <v>-1</v>
      </c>
      <c r="M1189" s="6" t="str">
        <f aca="false">IF(I1189&lt;=0,"Below 0%",IF(I1189&lt;=0.05,"0-5%",IF(I1189&lt;=0.1,"5-10%",IF(I1189&lt;=0.2,"10-20%",IF(I1189&lt;=0.4,"20-40%","Above 40%")))))</f>
        <v>Below 0%</v>
      </c>
      <c r="N1189" s="6" t="str">
        <f aca="false">IF(AND(H1189&gt;=Summary!$B$25,I1189&gt;=Summary!$B$26,I1189&lt;=Summary!$B$27,J1189&gt;=Summary!$B$28,J1189&lt;=Summary!$B$29,F1189*J1189&gt;1),"Yes","No")</f>
        <v>No</v>
      </c>
    </row>
    <row r="1190" customFormat="false" ht="15" hidden="false" customHeight="false" outlineLevel="0" collapsed="false">
      <c r="A1190" s="6" t="s">
        <v>149</v>
      </c>
      <c r="B1190" s="45" t="n">
        <v>41876</v>
      </c>
      <c r="C1190" s="6" t="s">
        <v>194</v>
      </c>
      <c r="D1190" s="6" t="s">
        <v>183</v>
      </c>
      <c r="E1190" s="6" t="s">
        <v>187</v>
      </c>
      <c r="F1190" s="34" t="n">
        <v>0.540078520774841</v>
      </c>
      <c r="G1190" s="34" t="n">
        <v>0.532959731931365</v>
      </c>
      <c r="H1190" s="34" t="n">
        <v>0.00711878884347617</v>
      </c>
      <c r="I1190" s="34" t="n">
        <v>0.013357085755201</v>
      </c>
      <c r="J1190" s="35" t="n">
        <v>1.88</v>
      </c>
      <c r="K1190" s="6" t="n">
        <v>1</v>
      </c>
      <c r="L1190" s="35" t="n">
        <v>0.88</v>
      </c>
      <c r="M1190" s="6" t="str">
        <f aca="false">IF(I1190&lt;=0,"Below 0%",IF(I1190&lt;=0.05,"0-5%",IF(I1190&lt;=0.1,"5-10%",IF(I1190&lt;=0.2,"10-20%",IF(I1190&lt;=0.4,"20-40%","Above 40%")))))</f>
        <v>0-5%</v>
      </c>
      <c r="N1190" s="6" t="str">
        <f aca="false">IF(AND(H1190&gt;=Summary!$B$25,I1190&gt;=Summary!$B$26,I1190&lt;=Summary!$B$27,J1190&gt;=Summary!$B$28,J1190&lt;=Summary!$B$29,F1190*J1190&gt;1),"Yes","No")</f>
        <v>No</v>
      </c>
    </row>
    <row r="1191" customFormat="false" ht="15" hidden="false" customHeight="false" outlineLevel="0" collapsed="false">
      <c r="A1191" s="6" t="s">
        <v>149</v>
      </c>
      <c r="B1191" s="45" t="n">
        <v>41876</v>
      </c>
      <c r="C1191" s="6" t="s">
        <v>194</v>
      </c>
      <c r="D1191" s="6" t="s">
        <v>183</v>
      </c>
      <c r="E1191" s="6" t="s">
        <v>174</v>
      </c>
      <c r="F1191" s="34" t="n">
        <v>0.287182807922363</v>
      </c>
      <c r="G1191" s="34" t="n">
        <v>0.244381535617309</v>
      </c>
      <c r="H1191" s="34" t="n">
        <v>0.0428012723050543</v>
      </c>
      <c r="I1191" s="34" t="n">
        <v>0.175141187311628</v>
      </c>
      <c r="J1191" s="35" t="n">
        <v>4.1</v>
      </c>
      <c r="K1191" s="6" t="n">
        <v>0</v>
      </c>
      <c r="L1191" s="35" t="n">
        <v>-1</v>
      </c>
      <c r="M1191" s="6" t="str">
        <f aca="false">IF(I1191&lt;=0,"Below 0%",IF(I1191&lt;=0.05,"0-5%",IF(I1191&lt;=0.1,"5-10%",IF(I1191&lt;=0.2,"10-20%",IF(I1191&lt;=0.4,"20-40%","Above 40%")))))</f>
        <v>10-20%</v>
      </c>
      <c r="N1191" s="6" t="str">
        <f aca="false">IF(AND(H1191&gt;=Summary!$B$25,I1191&gt;=Summary!$B$26,I1191&lt;=Summary!$B$27,J1191&gt;=Summary!$B$28,J1191&lt;=Summary!$B$29,F1191*J1191&gt;1),"Yes","No")</f>
        <v>Yes</v>
      </c>
    </row>
    <row r="1192" customFormat="false" ht="15" hidden="false" customHeight="false" outlineLevel="0" collapsed="false">
      <c r="A1192" s="6" t="s">
        <v>149</v>
      </c>
      <c r="B1192" s="45" t="n">
        <v>41876</v>
      </c>
      <c r="C1192" s="6" t="s">
        <v>194</v>
      </c>
      <c r="D1192" s="6" t="s">
        <v>183</v>
      </c>
      <c r="E1192" s="6" t="s">
        <v>177</v>
      </c>
      <c r="F1192" s="34" t="n">
        <v>0.172738596796989</v>
      </c>
      <c r="G1192" s="34" t="n">
        <v>0.222658732451326</v>
      </c>
      <c r="H1192" s="34" t="n">
        <v>-0.0499201356543365</v>
      </c>
      <c r="I1192" s="34" t="n">
        <v>-0.224200214852338</v>
      </c>
      <c r="J1192" s="35" t="n">
        <v>4.5</v>
      </c>
      <c r="K1192" s="6" t="n">
        <v>0</v>
      </c>
      <c r="L1192" s="35" t="n">
        <v>-1</v>
      </c>
      <c r="M1192" s="6" t="str">
        <f aca="false">IF(I1192&lt;=0,"Below 0%",IF(I1192&lt;=0.05,"0-5%",IF(I1192&lt;=0.1,"5-10%",IF(I1192&lt;=0.2,"10-20%",IF(I1192&lt;=0.4,"20-40%","Above 40%")))))</f>
        <v>Below 0%</v>
      </c>
      <c r="N1192" s="6" t="str">
        <f aca="false">IF(AND(H1192&gt;=Summary!$B$25,I1192&gt;=Summary!$B$26,I1192&lt;=Summary!$B$27,J1192&gt;=Summary!$B$28,J1192&lt;=Summary!$B$29,F1192*J1192&gt;1),"Yes","No")</f>
        <v>No</v>
      </c>
    </row>
    <row r="1193" customFormat="false" ht="15" hidden="false" customHeight="false" outlineLevel="0" collapsed="false">
      <c r="A1193" s="6" t="s">
        <v>149</v>
      </c>
      <c r="B1193" s="45" t="n">
        <v>41881</v>
      </c>
      <c r="C1193" s="6" t="s">
        <v>196</v>
      </c>
      <c r="D1193" s="6" t="s">
        <v>176</v>
      </c>
      <c r="E1193" s="6" t="s">
        <v>187</v>
      </c>
      <c r="F1193" s="34" t="n">
        <v>0.219845250248909</v>
      </c>
      <c r="G1193" s="34" t="n">
        <v>0.155092053894755</v>
      </c>
      <c r="H1193" s="34" t="n">
        <v>0.0647531963541539</v>
      </c>
      <c r="I1193" s="34" t="n">
        <v>0.417514596834826</v>
      </c>
      <c r="J1193" s="35" t="n">
        <v>6.54</v>
      </c>
      <c r="K1193" s="6" t="n">
        <v>0</v>
      </c>
      <c r="L1193" s="35" t="n">
        <v>-1</v>
      </c>
      <c r="M1193" s="6" t="str">
        <f aca="false">IF(I1193&lt;=0,"Below 0%",IF(I1193&lt;=0.05,"0-5%",IF(I1193&lt;=0.1,"5-10%",IF(I1193&lt;=0.2,"10-20%",IF(I1193&lt;=0.4,"20-40%","Above 40%")))))</f>
        <v>Above 40%</v>
      </c>
      <c r="N1193" s="6" t="str">
        <f aca="false">IF(AND(H1193&gt;=Summary!$B$25,I1193&gt;=Summary!$B$26,I1193&lt;=Summary!$B$27,J1193&gt;=Summary!$B$28,J1193&lt;=Summary!$B$29,F1193*J1193&gt;1),"Yes","No")</f>
        <v>No</v>
      </c>
    </row>
    <row r="1194" customFormat="false" ht="15" hidden="false" customHeight="false" outlineLevel="0" collapsed="false">
      <c r="A1194" s="6" t="s">
        <v>149</v>
      </c>
      <c r="B1194" s="45" t="n">
        <v>41881</v>
      </c>
      <c r="C1194" s="6" t="s">
        <v>196</v>
      </c>
      <c r="D1194" s="6" t="s">
        <v>176</v>
      </c>
      <c r="E1194" s="6" t="s">
        <v>174</v>
      </c>
      <c r="F1194" s="34" t="n">
        <v>0.314898580312729</v>
      </c>
      <c r="G1194" s="34" t="n">
        <v>0.237541459595246</v>
      </c>
      <c r="H1194" s="34" t="n">
        <v>0.0773571207174833</v>
      </c>
      <c r="I1194" s="34" t="n">
        <v>0.325657343561391</v>
      </c>
      <c r="J1194" s="35" t="n">
        <v>4.27</v>
      </c>
      <c r="K1194" s="6" t="n">
        <v>1</v>
      </c>
      <c r="L1194" s="35" t="n">
        <v>3.27</v>
      </c>
      <c r="M1194" s="6" t="str">
        <f aca="false">IF(I1194&lt;=0,"Below 0%",IF(I1194&lt;=0.05,"0-5%",IF(I1194&lt;=0.1,"5-10%",IF(I1194&lt;=0.2,"10-20%",IF(I1194&lt;=0.4,"20-40%","Above 40%")))))</f>
        <v>20-40%</v>
      </c>
      <c r="N1194" s="6" t="str">
        <f aca="false">IF(AND(H1194&gt;=Summary!$B$25,I1194&gt;=Summary!$B$26,I1194&lt;=Summary!$B$27,J1194&gt;=Summary!$B$28,J1194&lt;=Summary!$B$29,F1194*J1194&gt;1),"Yes","No")</f>
        <v>Yes</v>
      </c>
    </row>
    <row r="1195" customFormat="false" ht="15" hidden="false" customHeight="false" outlineLevel="0" collapsed="false">
      <c r="A1195" s="6" t="s">
        <v>149</v>
      </c>
      <c r="B1195" s="45" t="n">
        <v>41881</v>
      </c>
      <c r="C1195" s="6" t="s">
        <v>196</v>
      </c>
      <c r="D1195" s="6" t="s">
        <v>176</v>
      </c>
      <c r="E1195" s="6" t="s">
        <v>177</v>
      </c>
      <c r="F1195" s="34" t="n">
        <v>0.465256184339523</v>
      </c>
      <c r="G1195" s="34" t="n">
        <v>0.607366486509999</v>
      </c>
      <c r="H1195" s="34" t="n">
        <v>-0.142110302170476</v>
      </c>
      <c r="I1195" s="34" t="n">
        <v>-0.233977845875328</v>
      </c>
      <c r="J1195" s="35" t="n">
        <v>1.67</v>
      </c>
      <c r="K1195" s="6" t="n">
        <v>0</v>
      </c>
      <c r="L1195" s="35" t="n">
        <v>-1</v>
      </c>
      <c r="M1195" s="6" t="str">
        <f aca="false">IF(I1195&lt;=0,"Below 0%",IF(I1195&lt;=0.05,"0-5%",IF(I1195&lt;=0.1,"5-10%",IF(I1195&lt;=0.2,"10-20%",IF(I1195&lt;=0.4,"20-40%","Above 40%")))))</f>
        <v>Below 0%</v>
      </c>
      <c r="N1195" s="6" t="str">
        <f aca="false">IF(AND(H1195&gt;=Summary!$B$25,I1195&gt;=Summary!$B$26,I1195&lt;=Summary!$B$27,J1195&gt;=Summary!$B$28,J1195&lt;=Summary!$B$29,F1195*J1195&gt;1),"Yes","No")</f>
        <v>No</v>
      </c>
    </row>
    <row r="1196" customFormat="false" ht="15" hidden="false" customHeight="false" outlineLevel="0" collapsed="false">
      <c r="A1196" s="6" t="s">
        <v>149</v>
      </c>
      <c r="B1196" s="45" t="n">
        <v>41881</v>
      </c>
      <c r="C1196" s="6" t="s">
        <v>173</v>
      </c>
      <c r="D1196" s="6" t="s">
        <v>190</v>
      </c>
      <c r="E1196" s="6" t="s">
        <v>187</v>
      </c>
      <c r="F1196" s="34" t="n">
        <v>0.224906161427498</v>
      </c>
      <c r="G1196" s="34" t="n">
        <v>0.261309980225191</v>
      </c>
      <c r="H1196" s="34" t="n">
        <v>-0.0364038187976928</v>
      </c>
      <c r="I1196" s="34" t="n">
        <v>-0.139312776214368</v>
      </c>
      <c r="J1196" s="35" t="n">
        <v>3.84</v>
      </c>
      <c r="K1196" s="6" t="n">
        <v>0</v>
      </c>
      <c r="L1196" s="35" t="n">
        <v>-1</v>
      </c>
      <c r="M1196" s="6" t="str">
        <f aca="false">IF(I1196&lt;=0,"Below 0%",IF(I1196&lt;=0.05,"0-5%",IF(I1196&lt;=0.1,"5-10%",IF(I1196&lt;=0.2,"10-20%",IF(I1196&lt;=0.4,"20-40%","Above 40%")))))</f>
        <v>Below 0%</v>
      </c>
      <c r="N1196" s="6" t="str">
        <f aca="false">IF(AND(H1196&gt;=Summary!$B$25,I1196&gt;=Summary!$B$26,I1196&lt;=Summary!$B$27,J1196&gt;=Summary!$B$28,J1196&lt;=Summary!$B$29,F1196*J1196&gt;1),"Yes","No")</f>
        <v>No</v>
      </c>
    </row>
    <row r="1197" customFormat="false" ht="15" hidden="false" customHeight="false" outlineLevel="0" collapsed="false">
      <c r="A1197" s="6" t="s">
        <v>149</v>
      </c>
      <c r="B1197" s="45" t="n">
        <v>41881</v>
      </c>
      <c r="C1197" s="6" t="s">
        <v>173</v>
      </c>
      <c r="D1197" s="6" t="s">
        <v>190</v>
      </c>
      <c r="E1197" s="6" t="s">
        <v>174</v>
      </c>
      <c r="F1197" s="34" t="n">
        <v>0.256269484758377</v>
      </c>
      <c r="G1197" s="34" t="n">
        <v>0.286694378304209</v>
      </c>
      <c r="H1197" s="34" t="n">
        <v>-0.0304248935458321</v>
      </c>
      <c r="I1197" s="34" t="n">
        <v>-0.106123090818155</v>
      </c>
      <c r="J1197" s="35" t="n">
        <v>3.5</v>
      </c>
      <c r="K1197" s="6" t="n">
        <v>0</v>
      </c>
      <c r="L1197" s="35" t="n">
        <v>-1</v>
      </c>
      <c r="M1197" s="6" t="str">
        <f aca="false">IF(I1197&lt;=0,"Below 0%",IF(I1197&lt;=0.05,"0-5%",IF(I1197&lt;=0.1,"5-10%",IF(I1197&lt;=0.2,"10-20%",IF(I1197&lt;=0.4,"20-40%","Above 40%")))))</f>
        <v>Below 0%</v>
      </c>
      <c r="N1197" s="6" t="str">
        <f aca="false">IF(AND(H1197&gt;=Summary!$B$25,I1197&gt;=Summary!$B$26,I1197&lt;=Summary!$B$27,J1197&gt;=Summary!$B$28,J1197&lt;=Summary!$B$29,F1197*J1197&gt;1),"Yes","No")</f>
        <v>No</v>
      </c>
    </row>
    <row r="1198" customFormat="false" ht="15" hidden="false" customHeight="false" outlineLevel="0" collapsed="false">
      <c r="A1198" s="6" t="s">
        <v>149</v>
      </c>
      <c r="B1198" s="45" t="n">
        <v>41881</v>
      </c>
      <c r="C1198" s="6" t="s">
        <v>173</v>
      </c>
      <c r="D1198" s="6" t="s">
        <v>190</v>
      </c>
      <c r="E1198" s="6" t="s">
        <v>177</v>
      </c>
      <c r="F1198" s="34" t="n">
        <v>0.518824338912964</v>
      </c>
      <c r="G1198" s="34" t="n">
        <v>0.4519956414706</v>
      </c>
      <c r="H1198" s="34" t="n">
        <v>0.0668286974423638</v>
      </c>
      <c r="I1198" s="34" t="n">
        <v>0.147852526243244</v>
      </c>
      <c r="J1198" s="35" t="n">
        <v>2.22</v>
      </c>
      <c r="K1198" s="6" t="n">
        <v>1</v>
      </c>
      <c r="L1198" s="35" t="n">
        <v>1.22</v>
      </c>
      <c r="M1198" s="6" t="str">
        <f aca="false">IF(I1198&lt;=0,"Below 0%",IF(I1198&lt;=0.05,"0-5%",IF(I1198&lt;=0.1,"5-10%",IF(I1198&lt;=0.2,"10-20%",IF(I1198&lt;=0.4,"20-40%","Above 40%")))))</f>
        <v>10-20%</v>
      </c>
      <c r="N1198" s="6" t="str">
        <f aca="false">IF(AND(H1198&gt;=Summary!$B$25,I1198&gt;=Summary!$B$26,I1198&lt;=Summary!$B$27,J1198&gt;=Summary!$B$28,J1198&lt;=Summary!$B$29,F1198*J1198&gt;1),"Yes","No")</f>
        <v>Yes</v>
      </c>
    </row>
    <row r="1199" customFormat="false" ht="15" hidden="false" customHeight="false" outlineLevel="0" collapsed="false">
      <c r="A1199" s="6" t="s">
        <v>149</v>
      </c>
      <c r="B1199" s="45" t="n">
        <v>41881</v>
      </c>
      <c r="C1199" s="6" t="s">
        <v>194</v>
      </c>
      <c r="D1199" s="6" t="s">
        <v>192</v>
      </c>
      <c r="E1199" s="6" t="s">
        <v>187</v>
      </c>
      <c r="F1199" s="34" t="n">
        <v>0.613139092922211</v>
      </c>
      <c r="G1199" s="34" t="n">
        <v>0.827219459352996</v>
      </c>
      <c r="H1199" s="34" t="n">
        <v>-0.214080366430786</v>
      </c>
      <c r="I1199" s="34" t="n">
        <v>-0.25879512868112</v>
      </c>
      <c r="J1199" s="35" t="n">
        <v>1.21</v>
      </c>
      <c r="K1199" s="6" t="n">
        <v>0</v>
      </c>
      <c r="L1199" s="35" t="n">
        <v>-1</v>
      </c>
      <c r="M1199" s="6" t="str">
        <f aca="false">IF(I1199&lt;=0,"Below 0%",IF(I1199&lt;=0.05,"0-5%",IF(I1199&lt;=0.1,"5-10%",IF(I1199&lt;=0.2,"10-20%",IF(I1199&lt;=0.4,"20-40%","Above 40%")))))</f>
        <v>Below 0%</v>
      </c>
      <c r="N1199" s="6" t="str">
        <f aca="false">IF(AND(H1199&gt;=Summary!$B$25,I1199&gt;=Summary!$B$26,I1199&lt;=Summary!$B$27,J1199&gt;=Summary!$B$28,J1199&lt;=Summary!$B$29,F1199*J1199&gt;1),"Yes","No")</f>
        <v>No</v>
      </c>
    </row>
    <row r="1200" customFormat="false" ht="15" hidden="false" customHeight="false" outlineLevel="0" collapsed="false">
      <c r="A1200" s="6" t="s">
        <v>149</v>
      </c>
      <c r="B1200" s="45" t="n">
        <v>41881</v>
      </c>
      <c r="C1200" s="6" t="s">
        <v>194</v>
      </c>
      <c r="D1200" s="6" t="s">
        <v>192</v>
      </c>
      <c r="E1200" s="6" t="s">
        <v>174</v>
      </c>
      <c r="F1200" s="34" t="n">
        <v>0.272305697202683</v>
      </c>
      <c r="G1200" s="34" t="n">
        <v>0.125116943227141</v>
      </c>
      <c r="H1200" s="34" t="n">
        <v>0.147188753975542</v>
      </c>
      <c r="I1200" s="34" t="n">
        <v>1.17640944686709</v>
      </c>
      <c r="J1200" s="35" t="n">
        <v>8</v>
      </c>
      <c r="K1200" s="6" t="n">
        <v>0</v>
      </c>
      <c r="L1200" s="35" t="n">
        <v>-1</v>
      </c>
      <c r="M1200" s="6" t="str">
        <f aca="false">IF(I1200&lt;=0,"Below 0%",IF(I1200&lt;=0.05,"0-5%",IF(I1200&lt;=0.1,"5-10%",IF(I1200&lt;=0.2,"10-20%",IF(I1200&lt;=0.4,"20-40%","Above 40%")))))</f>
        <v>Above 40%</v>
      </c>
      <c r="N1200" s="6" t="str">
        <f aca="false">IF(AND(H1200&gt;=Summary!$B$25,I1200&gt;=Summary!$B$26,I1200&lt;=Summary!$B$27,J1200&gt;=Summary!$B$28,J1200&lt;=Summary!$B$29,F1200*J1200&gt;1),"Yes","No")</f>
        <v>No</v>
      </c>
    </row>
    <row r="1201" customFormat="false" ht="15" hidden="false" customHeight="false" outlineLevel="0" collapsed="false">
      <c r="A1201" s="6" t="s">
        <v>149</v>
      </c>
      <c r="B1201" s="45" t="n">
        <v>41881</v>
      </c>
      <c r="C1201" s="6" t="s">
        <v>194</v>
      </c>
      <c r="D1201" s="6" t="s">
        <v>192</v>
      </c>
      <c r="E1201" s="6" t="s">
        <v>177</v>
      </c>
      <c r="F1201" s="34" t="n">
        <v>0.114555224776268</v>
      </c>
      <c r="G1201" s="34" t="n">
        <v>0.0476635974198631</v>
      </c>
      <c r="H1201" s="34" t="n">
        <v>0.0668916273564049</v>
      </c>
      <c r="I1201" s="34" t="n">
        <v>1.40341121898887</v>
      </c>
      <c r="J1201" s="35" t="n">
        <v>21</v>
      </c>
      <c r="K1201" s="6" t="n">
        <v>1</v>
      </c>
      <c r="L1201" s="35" t="n">
        <v>20</v>
      </c>
      <c r="M1201" s="6" t="str">
        <f aca="false">IF(I1201&lt;=0,"Below 0%",IF(I1201&lt;=0.05,"0-5%",IF(I1201&lt;=0.1,"5-10%",IF(I1201&lt;=0.2,"10-20%",IF(I1201&lt;=0.4,"20-40%","Above 40%")))))</f>
        <v>Above 40%</v>
      </c>
      <c r="N1201" s="6" t="str">
        <f aca="false">IF(AND(H1201&gt;=Summary!$B$25,I1201&gt;=Summary!$B$26,I1201&lt;=Summary!$B$27,J1201&gt;=Summary!$B$28,J1201&lt;=Summary!$B$29,F1201*J1201&gt;1),"Yes","No")</f>
        <v>No</v>
      </c>
    </row>
    <row r="1202" customFormat="false" ht="15" hidden="false" customHeight="false" outlineLevel="0" collapsed="false">
      <c r="A1202" s="6" t="s">
        <v>149</v>
      </c>
      <c r="B1202" s="45" t="n">
        <v>41881</v>
      </c>
      <c r="C1202" s="6" t="s">
        <v>188</v>
      </c>
      <c r="D1202" s="6" t="s">
        <v>180</v>
      </c>
      <c r="E1202" s="6" t="s">
        <v>187</v>
      </c>
      <c r="F1202" s="34" t="n">
        <v>0.506043195724487</v>
      </c>
      <c r="G1202" s="34" t="n">
        <v>0.564664890346383</v>
      </c>
      <c r="H1202" s="34" t="n">
        <v>-0.0586216946218952</v>
      </c>
      <c r="I1202" s="34" t="n">
        <v>-0.10381678695471</v>
      </c>
      <c r="J1202" s="35" t="n">
        <v>1.77</v>
      </c>
      <c r="K1202" s="6" t="n">
        <v>0</v>
      </c>
      <c r="L1202" s="35" t="n">
        <v>-1</v>
      </c>
      <c r="M1202" s="6" t="str">
        <f aca="false">IF(I1202&lt;=0,"Below 0%",IF(I1202&lt;=0.05,"0-5%",IF(I1202&lt;=0.1,"5-10%",IF(I1202&lt;=0.2,"10-20%",IF(I1202&lt;=0.4,"20-40%","Above 40%")))))</f>
        <v>Below 0%</v>
      </c>
      <c r="N1202" s="6" t="str">
        <f aca="false">IF(AND(H1202&gt;=Summary!$B$25,I1202&gt;=Summary!$B$26,I1202&lt;=Summary!$B$27,J1202&gt;=Summary!$B$28,J1202&lt;=Summary!$B$29,F1202*J1202&gt;1),"Yes","No")</f>
        <v>No</v>
      </c>
    </row>
    <row r="1203" customFormat="false" ht="15" hidden="false" customHeight="false" outlineLevel="0" collapsed="false">
      <c r="A1203" s="6" t="s">
        <v>149</v>
      </c>
      <c r="B1203" s="45" t="n">
        <v>41881</v>
      </c>
      <c r="C1203" s="6" t="s">
        <v>188</v>
      </c>
      <c r="D1203" s="6" t="s">
        <v>180</v>
      </c>
      <c r="E1203" s="6" t="s">
        <v>174</v>
      </c>
      <c r="F1203" s="34" t="n">
        <v>0.232876896858215</v>
      </c>
      <c r="G1203" s="34" t="n">
        <v>0.263014962082394</v>
      </c>
      <c r="H1203" s="34" t="n">
        <v>-0.0301380652241786</v>
      </c>
      <c r="I1203" s="34" t="n">
        <v>-0.114586885040925</v>
      </c>
      <c r="J1203" s="35" t="n">
        <v>3.8</v>
      </c>
      <c r="K1203" s="6" t="n">
        <v>1</v>
      </c>
      <c r="L1203" s="35" t="n">
        <v>2.8</v>
      </c>
      <c r="M1203" s="6" t="str">
        <f aca="false">IF(I1203&lt;=0,"Below 0%",IF(I1203&lt;=0.05,"0-5%",IF(I1203&lt;=0.1,"5-10%",IF(I1203&lt;=0.2,"10-20%",IF(I1203&lt;=0.4,"20-40%","Above 40%")))))</f>
        <v>Below 0%</v>
      </c>
      <c r="N1203" s="6" t="str">
        <f aca="false">IF(AND(H1203&gt;=Summary!$B$25,I1203&gt;=Summary!$B$26,I1203&lt;=Summary!$B$27,J1203&gt;=Summary!$B$28,J1203&lt;=Summary!$B$29,F1203*J1203&gt;1),"Yes","No")</f>
        <v>No</v>
      </c>
    </row>
    <row r="1204" customFormat="false" ht="15" hidden="false" customHeight="false" outlineLevel="0" collapsed="false">
      <c r="A1204" s="6" t="s">
        <v>149</v>
      </c>
      <c r="B1204" s="45" t="n">
        <v>41881</v>
      </c>
      <c r="C1204" s="6" t="s">
        <v>188</v>
      </c>
      <c r="D1204" s="6" t="s">
        <v>180</v>
      </c>
      <c r="E1204" s="6" t="s">
        <v>177</v>
      </c>
      <c r="F1204" s="34" t="n">
        <v>0.26107993721962</v>
      </c>
      <c r="G1204" s="34" t="n">
        <v>0.172320147571224</v>
      </c>
      <c r="H1204" s="34" t="n">
        <v>0.0887597896483961</v>
      </c>
      <c r="I1204" s="34" t="n">
        <v>0.515086546172494</v>
      </c>
      <c r="J1204" s="35" t="n">
        <v>5.8</v>
      </c>
      <c r="K1204" s="6" t="n">
        <v>0</v>
      </c>
      <c r="L1204" s="35" t="n">
        <v>-1</v>
      </c>
      <c r="M1204" s="6" t="str">
        <f aca="false">IF(I1204&lt;=0,"Below 0%",IF(I1204&lt;=0.05,"0-5%",IF(I1204&lt;=0.1,"5-10%",IF(I1204&lt;=0.2,"10-20%",IF(I1204&lt;=0.4,"20-40%","Above 40%")))))</f>
        <v>Above 40%</v>
      </c>
      <c r="N1204" s="6" t="str">
        <f aca="false">IF(AND(H1204&gt;=Summary!$B$25,I1204&gt;=Summary!$B$26,I1204&lt;=Summary!$B$27,J1204&gt;=Summary!$B$28,J1204&lt;=Summary!$B$29,F1204*J1204&gt;1),"Yes","No")</f>
        <v>No</v>
      </c>
    </row>
    <row r="1205" customFormat="false" ht="15" hidden="false" customHeight="false" outlineLevel="0" collapsed="false">
      <c r="A1205" s="6" t="s">
        <v>149</v>
      </c>
      <c r="B1205" s="45" t="n">
        <v>41881</v>
      </c>
      <c r="C1205" s="6" t="s">
        <v>197</v>
      </c>
      <c r="D1205" s="6" t="s">
        <v>191</v>
      </c>
      <c r="E1205" s="6" t="s">
        <v>187</v>
      </c>
      <c r="F1205" s="34" t="n">
        <v>0.341561228036881</v>
      </c>
      <c r="G1205" s="34" t="n">
        <v>0.400185469201412</v>
      </c>
      <c r="H1205" s="34" t="n">
        <v>-0.0586242411645319</v>
      </c>
      <c r="I1205" s="34" t="n">
        <v>-0.146492678211228</v>
      </c>
      <c r="J1205" s="35" t="n">
        <v>2.51</v>
      </c>
      <c r="K1205" s="6" t="n">
        <v>1</v>
      </c>
      <c r="L1205" s="35" t="n">
        <v>1.51</v>
      </c>
      <c r="M1205" s="6" t="str">
        <f aca="false">IF(I1205&lt;=0,"Below 0%",IF(I1205&lt;=0.05,"0-5%",IF(I1205&lt;=0.1,"5-10%",IF(I1205&lt;=0.2,"10-20%",IF(I1205&lt;=0.4,"20-40%","Above 40%")))))</f>
        <v>Below 0%</v>
      </c>
      <c r="N1205" s="6" t="str">
        <f aca="false">IF(AND(H1205&gt;=Summary!$B$25,I1205&gt;=Summary!$B$26,I1205&lt;=Summary!$B$27,J1205&gt;=Summary!$B$28,J1205&lt;=Summary!$B$29,F1205*J1205&gt;1),"Yes","No")</f>
        <v>No</v>
      </c>
    </row>
    <row r="1206" customFormat="false" ht="15" hidden="false" customHeight="false" outlineLevel="0" collapsed="false">
      <c r="A1206" s="6" t="s">
        <v>149</v>
      </c>
      <c r="B1206" s="45" t="n">
        <v>41881</v>
      </c>
      <c r="C1206" s="6" t="s">
        <v>197</v>
      </c>
      <c r="D1206" s="6" t="s">
        <v>191</v>
      </c>
      <c r="E1206" s="6" t="s">
        <v>174</v>
      </c>
      <c r="F1206" s="34" t="n">
        <v>0.324466824531555</v>
      </c>
      <c r="G1206" s="34" t="n">
        <v>0.304383493241074</v>
      </c>
      <c r="H1206" s="34" t="n">
        <v>0.0200833312904809</v>
      </c>
      <c r="I1206" s="34" t="n">
        <v>0.0659803561508334</v>
      </c>
      <c r="J1206" s="35" t="n">
        <v>3.3</v>
      </c>
      <c r="K1206" s="6" t="n">
        <v>0</v>
      </c>
      <c r="L1206" s="35" t="n">
        <v>-1</v>
      </c>
      <c r="M1206" s="6" t="str">
        <f aca="false">IF(I1206&lt;=0,"Below 0%",IF(I1206&lt;=0.05,"0-5%",IF(I1206&lt;=0.1,"5-10%",IF(I1206&lt;=0.2,"10-20%",IF(I1206&lt;=0.4,"20-40%","Above 40%")))))</f>
        <v>5-10%</v>
      </c>
      <c r="N1206" s="6" t="str">
        <f aca="false">IF(AND(H1206&gt;=Summary!$B$25,I1206&gt;=Summary!$B$26,I1206&lt;=Summary!$B$27,J1206&gt;=Summary!$B$28,J1206&lt;=Summary!$B$29,F1206*J1206&gt;1),"Yes","No")</f>
        <v>No</v>
      </c>
    </row>
    <row r="1207" customFormat="false" ht="15" hidden="false" customHeight="false" outlineLevel="0" collapsed="false">
      <c r="A1207" s="6" t="s">
        <v>149</v>
      </c>
      <c r="B1207" s="45" t="n">
        <v>41881</v>
      </c>
      <c r="C1207" s="6" t="s">
        <v>197</v>
      </c>
      <c r="D1207" s="6" t="s">
        <v>191</v>
      </c>
      <c r="E1207" s="6" t="s">
        <v>177</v>
      </c>
      <c r="F1207" s="34" t="n">
        <v>0.333971917629242</v>
      </c>
      <c r="G1207" s="34" t="n">
        <v>0.295431037557513</v>
      </c>
      <c r="H1207" s="34" t="n">
        <v>0.0385408800717287</v>
      </c>
      <c r="I1207" s="34" t="n">
        <v>0.130456435418454</v>
      </c>
      <c r="J1207" s="35" t="n">
        <v>3.4</v>
      </c>
      <c r="K1207" s="6" t="n">
        <v>0</v>
      </c>
      <c r="L1207" s="35" t="n">
        <v>-1</v>
      </c>
      <c r="M1207" s="6" t="str">
        <f aca="false">IF(I1207&lt;=0,"Below 0%",IF(I1207&lt;=0.05,"0-5%",IF(I1207&lt;=0.1,"5-10%",IF(I1207&lt;=0.2,"10-20%",IF(I1207&lt;=0.4,"20-40%","Above 40%")))))</f>
        <v>10-20%</v>
      </c>
      <c r="N1207" s="6" t="str">
        <f aca="false">IF(AND(H1207&gt;=Summary!$B$25,I1207&gt;=Summary!$B$26,I1207&lt;=Summary!$B$27,J1207&gt;=Summary!$B$28,J1207&lt;=Summary!$B$29,F1207*J1207&gt;1),"Yes","No")</f>
        <v>Yes</v>
      </c>
    </row>
    <row r="1208" customFormat="false" ht="15" hidden="false" customHeight="false" outlineLevel="0" collapsed="false">
      <c r="A1208" s="6" t="s">
        <v>149</v>
      </c>
      <c r="B1208" s="45" t="n">
        <v>41881</v>
      </c>
      <c r="C1208" s="6" t="s">
        <v>175</v>
      </c>
      <c r="D1208" s="6" t="s">
        <v>178</v>
      </c>
      <c r="E1208" s="6" t="s">
        <v>187</v>
      </c>
      <c r="F1208" s="34" t="n">
        <v>0.488169550895691</v>
      </c>
      <c r="G1208" s="34" t="n">
        <v>0.524655631438824</v>
      </c>
      <c r="H1208" s="34" t="n">
        <v>-0.0364860805431331</v>
      </c>
      <c r="I1208" s="34" t="n">
        <v>-0.0695429122586049</v>
      </c>
      <c r="J1208" s="35" t="n">
        <v>1.91</v>
      </c>
      <c r="K1208" s="6" t="n">
        <v>1</v>
      </c>
      <c r="L1208" s="35" t="n">
        <v>0.91</v>
      </c>
      <c r="M1208" s="6" t="str">
        <f aca="false">IF(I1208&lt;=0,"Below 0%",IF(I1208&lt;=0.05,"0-5%",IF(I1208&lt;=0.1,"5-10%",IF(I1208&lt;=0.2,"10-20%",IF(I1208&lt;=0.4,"20-40%","Above 40%")))))</f>
        <v>Below 0%</v>
      </c>
      <c r="N1208" s="6" t="str">
        <f aca="false">IF(AND(H1208&gt;=Summary!$B$25,I1208&gt;=Summary!$B$26,I1208&lt;=Summary!$B$27,J1208&gt;=Summary!$B$28,J1208&lt;=Summary!$B$29,F1208*J1208&gt;1),"Yes","No")</f>
        <v>No</v>
      </c>
    </row>
    <row r="1209" customFormat="false" ht="15" hidden="false" customHeight="false" outlineLevel="0" collapsed="false">
      <c r="A1209" s="6" t="s">
        <v>149</v>
      </c>
      <c r="B1209" s="45" t="n">
        <v>41881</v>
      </c>
      <c r="C1209" s="6" t="s">
        <v>175</v>
      </c>
      <c r="D1209" s="6" t="s">
        <v>178</v>
      </c>
      <c r="E1209" s="6" t="s">
        <v>174</v>
      </c>
      <c r="F1209" s="34" t="n">
        <v>0.211168706417084</v>
      </c>
      <c r="G1209" s="34" t="n">
        <v>0.270835744877879</v>
      </c>
      <c r="H1209" s="34" t="n">
        <v>-0.0596670384607956</v>
      </c>
      <c r="I1209" s="34" t="n">
        <v>-0.22030710343533</v>
      </c>
      <c r="J1209" s="35" t="n">
        <v>3.7</v>
      </c>
      <c r="K1209" s="6" t="n">
        <v>0</v>
      </c>
      <c r="L1209" s="35" t="n">
        <v>-1</v>
      </c>
      <c r="M1209" s="6" t="str">
        <f aca="false">IF(I1209&lt;=0,"Below 0%",IF(I1209&lt;=0.05,"0-5%",IF(I1209&lt;=0.1,"5-10%",IF(I1209&lt;=0.2,"10-20%",IF(I1209&lt;=0.4,"20-40%","Above 40%")))))</f>
        <v>Below 0%</v>
      </c>
      <c r="N1209" s="6" t="str">
        <f aca="false">IF(AND(H1209&gt;=Summary!$B$25,I1209&gt;=Summary!$B$26,I1209&lt;=Summary!$B$27,J1209&gt;=Summary!$B$28,J1209&lt;=Summary!$B$29,F1209*J1209&gt;1),"Yes","No")</f>
        <v>No</v>
      </c>
    </row>
    <row r="1210" customFormat="false" ht="15" hidden="false" customHeight="false" outlineLevel="0" collapsed="false">
      <c r="A1210" s="6" t="s">
        <v>149</v>
      </c>
      <c r="B1210" s="45" t="n">
        <v>41881</v>
      </c>
      <c r="C1210" s="6" t="s">
        <v>175</v>
      </c>
      <c r="D1210" s="6" t="s">
        <v>178</v>
      </c>
      <c r="E1210" s="6" t="s">
        <v>177</v>
      </c>
      <c r="F1210" s="34" t="n">
        <v>0.300661712884903</v>
      </c>
      <c r="G1210" s="34" t="n">
        <v>0.204508623683297</v>
      </c>
      <c r="H1210" s="34" t="n">
        <v>0.0961530892016063</v>
      </c>
      <c r="I1210" s="34" t="n">
        <v>0.470166428534131</v>
      </c>
      <c r="J1210" s="35" t="n">
        <v>4.9</v>
      </c>
      <c r="K1210" s="6" t="n">
        <v>0</v>
      </c>
      <c r="L1210" s="35" t="n">
        <v>-1</v>
      </c>
      <c r="M1210" s="6" t="str">
        <f aca="false">IF(I1210&lt;=0,"Below 0%",IF(I1210&lt;=0.05,"0-5%",IF(I1210&lt;=0.1,"5-10%",IF(I1210&lt;=0.2,"10-20%",IF(I1210&lt;=0.4,"20-40%","Above 40%")))))</f>
        <v>Above 40%</v>
      </c>
      <c r="N1210" s="6" t="str">
        <f aca="false">IF(AND(H1210&gt;=Summary!$B$25,I1210&gt;=Summary!$B$26,I1210&lt;=Summary!$B$27,J1210&gt;=Summary!$B$28,J1210&lt;=Summary!$B$29,F1210*J1210&gt;1),"Yes","No")</f>
        <v>No</v>
      </c>
    </row>
    <row r="1211" customFormat="false" ht="15" hidden="false" customHeight="false" outlineLevel="0" collapsed="false">
      <c r="A1211" s="6" t="s">
        <v>149</v>
      </c>
      <c r="B1211" s="45" t="n">
        <v>41881</v>
      </c>
      <c r="C1211" s="6" t="s">
        <v>189</v>
      </c>
      <c r="D1211" s="6" t="s">
        <v>179</v>
      </c>
      <c r="E1211" s="6" t="s">
        <v>187</v>
      </c>
      <c r="F1211" s="34" t="n">
        <v>0.345486164093018</v>
      </c>
      <c r="G1211" s="34" t="n">
        <v>0.347307111526569</v>
      </c>
      <c r="H1211" s="34" t="n">
        <v>-0.00182094743355177</v>
      </c>
      <c r="I1211" s="34" t="n">
        <v>-0.00524304678227838</v>
      </c>
      <c r="J1211" s="35" t="n">
        <v>2.9</v>
      </c>
      <c r="K1211" s="6" t="n">
        <v>0</v>
      </c>
      <c r="L1211" s="35" t="n">
        <v>-1</v>
      </c>
      <c r="M1211" s="6" t="str">
        <f aca="false">IF(I1211&lt;=0,"Below 0%",IF(I1211&lt;=0.05,"0-5%",IF(I1211&lt;=0.1,"5-10%",IF(I1211&lt;=0.2,"10-20%",IF(I1211&lt;=0.4,"20-40%","Above 40%")))))</f>
        <v>Below 0%</v>
      </c>
      <c r="N1211" s="6" t="str">
        <f aca="false">IF(AND(H1211&gt;=Summary!$B$25,I1211&gt;=Summary!$B$26,I1211&lt;=Summary!$B$27,J1211&gt;=Summary!$B$28,J1211&lt;=Summary!$B$29,F1211*J1211&gt;1),"Yes","No")</f>
        <v>No</v>
      </c>
    </row>
    <row r="1212" customFormat="false" ht="15" hidden="false" customHeight="false" outlineLevel="0" collapsed="false">
      <c r="A1212" s="6" t="s">
        <v>149</v>
      </c>
      <c r="B1212" s="45" t="n">
        <v>41881</v>
      </c>
      <c r="C1212" s="6" t="s">
        <v>189</v>
      </c>
      <c r="D1212" s="6" t="s">
        <v>179</v>
      </c>
      <c r="E1212" s="6" t="s">
        <v>174</v>
      </c>
      <c r="F1212" s="34" t="n">
        <v>0.282051920890808</v>
      </c>
      <c r="G1212" s="34" t="n">
        <v>0.287768749550586</v>
      </c>
      <c r="H1212" s="34" t="n">
        <v>-0.00571682865977791</v>
      </c>
      <c r="I1212" s="34" t="n">
        <v>-0.0198660510173742</v>
      </c>
      <c r="J1212" s="35" t="n">
        <v>3.5</v>
      </c>
      <c r="K1212" s="6" t="n">
        <v>0</v>
      </c>
      <c r="L1212" s="35" t="n">
        <v>-1</v>
      </c>
      <c r="M1212" s="6" t="str">
        <f aca="false">IF(I1212&lt;=0,"Below 0%",IF(I1212&lt;=0.05,"0-5%",IF(I1212&lt;=0.1,"5-10%",IF(I1212&lt;=0.2,"10-20%",IF(I1212&lt;=0.4,"20-40%","Above 40%")))))</f>
        <v>Below 0%</v>
      </c>
      <c r="N1212" s="6" t="str">
        <f aca="false">IF(AND(H1212&gt;=Summary!$B$25,I1212&gt;=Summary!$B$26,I1212&lt;=Summary!$B$27,J1212&gt;=Summary!$B$28,J1212&lt;=Summary!$B$29,F1212*J1212&gt;1),"Yes","No")</f>
        <v>No</v>
      </c>
    </row>
    <row r="1213" customFormat="false" ht="15" hidden="false" customHeight="false" outlineLevel="0" collapsed="false">
      <c r="A1213" s="6" t="s">
        <v>149</v>
      </c>
      <c r="B1213" s="45" t="n">
        <v>41881</v>
      </c>
      <c r="C1213" s="6" t="s">
        <v>189</v>
      </c>
      <c r="D1213" s="6" t="s">
        <v>179</v>
      </c>
      <c r="E1213" s="6" t="s">
        <v>177</v>
      </c>
      <c r="F1213" s="34" t="n">
        <v>0.372461885213852</v>
      </c>
      <c r="G1213" s="34" t="n">
        <v>0.364924138922845</v>
      </c>
      <c r="H1213" s="34" t="n">
        <v>0.00753774629100729</v>
      </c>
      <c r="I1213" s="34" t="n">
        <v>0.0206556527426676</v>
      </c>
      <c r="J1213" s="35" t="n">
        <v>2.76</v>
      </c>
      <c r="K1213" s="6" t="n">
        <v>1</v>
      </c>
      <c r="L1213" s="35" t="n">
        <v>1.76</v>
      </c>
      <c r="M1213" s="6" t="str">
        <f aca="false">IF(I1213&lt;=0,"Below 0%",IF(I1213&lt;=0.05,"0-5%",IF(I1213&lt;=0.1,"5-10%",IF(I1213&lt;=0.2,"10-20%",IF(I1213&lt;=0.4,"20-40%","Above 40%")))))</f>
        <v>0-5%</v>
      </c>
      <c r="N1213" s="6" t="str">
        <f aca="false">IF(AND(H1213&gt;=Summary!$B$25,I1213&gt;=Summary!$B$26,I1213&lt;=Summary!$B$27,J1213&gt;=Summary!$B$28,J1213&lt;=Summary!$B$29,F1213*J1213&gt;1),"Yes","No")</f>
        <v>No</v>
      </c>
    </row>
    <row r="1214" customFormat="false" ht="15" hidden="false" customHeight="false" outlineLevel="0" collapsed="false">
      <c r="A1214" s="6" t="s">
        <v>149</v>
      </c>
      <c r="B1214" s="45" t="n">
        <v>41882</v>
      </c>
      <c r="C1214" s="6" t="s">
        <v>182</v>
      </c>
      <c r="D1214" s="6" t="s">
        <v>186</v>
      </c>
      <c r="E1214" s="6" t="s">
        <v>187</v>
      </c>
      <c r="F1214" s="34" t="n">
        <v>0.430207699537277</v>
      </c>
      <c r="G1214" s="34" t="n">
        <v>0.424470055566989</v>
      </c>
      <c r="H1214" s="34" t="n">
        <v>0.00573764397028809</v>
      </c>
      <c r="I1214" s="34" t="n">
        <v>0.0135171937220024</v>
      </c>
      <c r="J1214" s="35" t="n">
        <v>2.38</v>
      </c>
      <c r="K1214" s="6" t="n">
        <v>1</v>
      </c>
      <c r="L1214" s="35" t="n">
        <v>1.38</v>
      </c>
      <c r="M1214" s="6" t="str">
        <f aca="false">IF(I1214&lt;=0,"Below 0%",IF(I1214&lt;=0.05,"0-5%",IF(I1214&lt;=0.1,"5-10%",IF(I1214&lt;=0.2,"10-20%",IF(I1214&lt;=0.4,"20-40%","Above 40%")))))</f>
        <v>0-5%</v>
      </c>
      <c r="N1214" s="6" t="str">
        <f aca="false">IF(AND(H1214&gt;=Summary!$B$25,I1214&gt;=Summary!$B$26,I1214&lt;=Summary!$B$27,J1214&gt;=Summary!$B$28,J1214&lt;=Summary!$B$29,F1214*J1214&gt;1),"Yes","No")</f>
        <v>No</v>
      </c>
    </row>
    <row r="1215" customFormat="false" ht="15" hidden="false" customHeight="false" outlineLevel="0" collapsed="false">
      <c r="A1215" s="6" t="s">
        <v>149</v>
      </c>
      <c r="B1215" s="45" t="n">
        <v>41882</v>
      </c>
      <c r="C1215" s="6" t="s">
        <v>182</v>
      </c>
      <c r="D1215" s="6" t="s">
        <v>186</v>
      </c>
      <c r="E1215" s="6" t="s">
        <v>174</v>
      </c>
      <c r="F1215" s="34" t="n">
        <v>0.217233166098595</v>
      </c>
      <c r="G1215" s="34" t="n">
        <v>0.306132949166495</v>
      </c>
      <c r="H1215" s="34" t="n">
        <v>-0.0888997830679005</v>
      </c>
      <c r="I1215" s="34" t="n">
        <v>-0.290395997261801</v>
      </c>
      <c r="J1215" s="35" t="n">
        <v>3.3</v>
      </c>
      <c r="K1215" s="6" t="n">
        <v>0</v>
      </c>
      <c r="L1215" s="35" t="n">
        <v>-1</v>
      </c>
      <c r="M1215" s="6" t="str">
        <f aca="false">IF(I1215&lt;=0,"Below 0%",IF(I1215&lt;=0.05,"0-5%",IF(I1215&lt;=0.1,"5-10%",IF(I1215&lt;=0.2,"10-20%",IF(I1215&lt;=0.4,"20-40%","Above 40%")))))</f>
        <v>Below 0%</v>
      </c>
      <c r="N1215" s="6" t="str">
        <f aca="false">IF(AND(H1215&gt;=Summary!$B$25,I1215&gt;=Summary!$B$26,I1215&lt;=Summary!$B$27,J1215&gt;=Summary!$B$28,J1215&lt;=Summary!$B$29,F1215*J1215&gt;1),"Yes","No")</f>
        <v>No</v>
      </c>
    </row>
    <row r="1216" customFormat="false" ht="15" hidden="false" customHeight="false" outlineLevel="0" collapsed="false">
      <c r="A1216" s="6" t="s">
        <v>149</v>
      </c>
      <c r="B1216" s="45" t="n">
        <v>41882</v>
      </c>
      <c r="C1216" s="6" t="s">
        <v>182</v>
      </c>
      <c r="D1216" s="6" t="s">
        <v>186</v>
      </c>
      <c r="E1216" s="6" t="s">
        <v>177</v>
      </c>
      <c r="F1216" s="34" t="n">
        <v>0.352559149265289</v>
      </c>
      <c r="G1216" s="34" t="n">
        <v>0.269396995266516</v>
      </c>
      <c r="H1216" s="34" t="n">
        <v>0.0831621539987736</v>
      </c>
      <c r="I1216" s="34" t="n">
        <v>0.308697407394989</v>
      </c>
      <c r="J1216" s="35" t="n">
        <v>3.75</v>
      </c>
      <c r="K1216" s="6" t="n">
        <v>0</v>
      </c>
      <c r="L1216" s="35" t="n">
        <v>-1</v>
      </c>
      <c r="M1216" s="6" t="str">
        <f aca="false">IF(I1216&lt;=0,"Below 0%",IF(I1216&lt;=0.05,"0-5%",IF(I1216&lt;=0.1,"5-10%",IF(I1216&lt;=0.2,"10-20%",IF(I1216&lt;=0.4,"20-40%","Above 40%")))))</f>
        <v>20-40%</v>
      </c>
      <c r="N1216" s="6" t="str">
        <f aca="false">IF(AND(H1216&gt;=Summary!$B$25,I1216&gt;=Summary!$B$26,I1216&lt;=Summary!$B$27,J1216&gt;=Summary!$B$28,J1216&lt;=Summary!$B$29,F1216*J1216&gt;1),"Yes","No")</f>
        <v>Yes</v>
      </c>
    </row>
    <row r="1217" customFormat="false" ht="15" hidden="false" customHeight="false" outlineLevel="0" collapsed="false">
      <c r="A1217" s="6" t="s">
        <v>149</v>
      </c>
      <c r="B1217" s="45" t="n">
        <v>41882</v>
      </c>
      <c r="C1217" s="6" t="s">
        <v>195</v>
      </c>
      <c r="D1217" s="6" t="s">
        <v>185</v>
      </c>
      <c r="E1217" s="6" t="s">
        <v>187</v>
      </c>
      <c r="F1217" s="34" t="n">
        <v>0.206600144505501</v>
      </c>
      <c r="G1217" s="34" t="n">
        <v>0.211363929631382</v>
      </c>
      <c r="H1217" s="34" t="n">
        <v>-0.00476378512588116</v>
      </c>
      <c r="I1217" s="34" t="n">
        <v>-0.0225383069579999</v>
      </c>
      <c r="J1217" s="35" t="n">
        <v>4.75</v>
      </c>
      <c r="K1217" s="6" t="n">
        <v>0</v>
      </c>
      <c r="L1217" s="35" t="n">
        <v>-1</v>
      </c>
      <c r="M1217" s="6" t="str">
        <f aca="false">IF(I1217&lt;=0,"Below 0%",IF(I1217&lt;=0.05,"0-5%",IF(I1217&lt;=0.1,"5-10%",IF(I1217&lt;=0.2,"10-20%",IF(I1217&lt;=0.4,"20-40%","Above 40%")))))</f>
        <v>Below 0%</v>
      </c>
      <c r="N1217" s="6" t="str">
        <f aca="false">IF(AND(H1217&gt;=Summary!$B$25,I1217&gt;=Summary!$B$26,I1217&lt;=Summary!$B$27,J1217&gt;=Summary!$B$28,J1217&lt;=Summary!$B$29,F1217*J1217&gt;1),"Yes","No")</f>
        <v>No</v>
      </c>
    </row>
    <row r="1218" customFormat="false" ht="15" hidden="false" customHeight="false" outlineLevel="0" collapsed="false">
      <c r="A1218" s="6" t="s">
        <v>149</v>
      </c>
      <c r="B1218" s="45" t="n">
        <v>41882</v>
      </c>
      <c r="C1218" s="6" t="s">
        <v>195</v>
      </c>
      <c r="D1218" s="6" t="s">
        <v>185</v>
      </c>
      <c r="E1218" s="6" t="s">
        <v>174</v>
      </c>
      <c r="F1218" s="34" t="n">
        <v>0.194140613079071</v>
      </c>
      <c r="G1218" s="34" t="n">
        <v>0.257430427115145</v>
      </c>
      <c r="H1218" s="34" t="n">
        <v>-0.0632898140360737</v>
      </c>
      <c r="I1218" s="34" t="n">
        <v>-0.245852111365861</v>
      </c>
      <c r="J1218" s="35" t="n">
        <v>3.9</v>
      </c>
      <c r="K1218" s="6" t="n">
        <v>1</v>
      </c>
      <c r="L1218" s="35" t="n">
        <v>2.9</v>
      </c>
      <c r="M1218" s="6" t="str">
        <f aca="false">IF(I1218&lt;=0,"Below 0%",IF(I1218&lt;=0.05,"0-5%",IF(I1218&lt;=0.1,"5-10%",IF(I1218&lt;=0.2,"10-20%",IF(I1218&lt;=0.4,"20-40%","Above 40%")))))</f>
        <v>Below 0%</v>
      </c>
      <c r="N1218" s="6" t="str">
        <f aca="false">IF(AND(H1218&gt;=Summary!$B$25,I1218&gt;=Summary!$B$26,I1218&lt;=Summary!$B$27,J1218&gt;=Summary!$B$28,J1218&lt;=Summary!$B$29,F1218*J1218&gt;1),"Yes","No")</f>
        <v>No</v>
      </c>
    </row>
    <row r="1219" customFormat="false" ht="15" hidden="false" customHeight="false" outlineLevel="0" collapsed="false">
      <c r="A1219" s="6" t="s">
        <v>149</v>
      </c>
      <c r="B1219" s="45" t="n">
        <v>41882</v>
      </c>
      <c r="C1219" s="6" t="s">
        <v>195</v>
      </c>
      <c r="D1219" s="6" t="s">
        <v>185</v>
      </c>
      <c r="E1219" s="6" t="s">
        <v>177</v>
      </c>
      <c r="F1219" s="34" t="n">
        <v>0.599259197711945</v>
      </c>
      <c r="G1219" s="34" t="n">
        <v>0.531205643253473</v>
      </c>
      <c r="H1219" s="34" t="n">
        <v>0.0680535544584713</v>
      </c>
      <c r="I1219" s="34" t="n">
        <v>0.128111505069231</v>
      </c>
      <c r="J1219" s="35" t="n">
        <v>1.89</v>
      </c>
      <c r="K1219" s="6" t="n">
        <v>0</v>
      </c>
      <c r="L1219" s="35" t="n">
        <v>-1</v>
      </c>
      <c r="M1219" s="6" t="str">
        <f aca="false">IF(I1219&lt;=0,"Below 0%",IF(I1219&lt;=0.05,"0-5%",IF(I1219&lt;=0.1,"5-10%",IF(I1219&lt;=0.2,"10-20%",IF(I1219&lt;=0.4,"20-40%","Above 40%")))))</f>
        <v>10-20%</v>
      </c>
      <c r="N1219" s="6" t="str">
        <f aca="false">IF(AND(H1219&gt;=Summary!$B$25,I1219&gt;=Summary!$B$26,I1219&lt;=Summary!$B$27,J1219&gt;=Summary!$B$28,J1219&lt;=Summary!$B$29,F1219*J1219&gt;1),"Yes","No")</f>
        <v>Yes</v>
      </c>
    </row>
    <row r="1220" customFormat="false" ht="15" hidden="false" customHeight="false" outlineLevel="0" collapsed="false">
      <c r="A1220" s="6" t="s">
        <v>149</v>
      </c>
      <c r="B1220" s="45" t="n">
        <v>41882</v>
      </c>
      <c r="C1220" s="6" t="s">
        <v>181</v>
      </c>
      <c r="D1220" s="6" t="s">
        <v>183</v>
      </c>
      <c r="E1220" s="6" t="s">
        <v>187</v>
      </c>
      <c r="F1220" s="34" t="n">
        <v>0.278999209403992</v>
      </c>
      <c r="G1220" s="34" t="n">
        <v>0.365005793742758</v>
      </c>
      <c r="H1220" s="34" t="n">
        <v>-0.0860065843387661</v>
      </c>
      <c r="I1220" s="34" t="n">
        <v>-0.235630737410651</v>
      </c>
      <c r="J1220" s="35" t="n">
        <v>2.74</v>
      </c>
      <c r="K1220" s="6" t="n">
        <v>0</v>
      </c>
      <c r="L1220" s="35" t="n">
        <v>-1</v>
      </c>
      <c r="M1220" s="6" t="str">
        <f aca="false">IF(I1220&lt;=0,"Below 0%",IF(I1220&lt;=0.05,"0-5%",IF(I1220&lt;=0.1,"5-10%",IF(I1220&lt;=0.2,"10-20%",IF(I1220&lt;=0.4,"20-40%","Above 40%")))))</f>
        <v>Below 0%</v>
      </c>
      <c r="N1220" s="6" t="str">
        <f aca="false">IF(AND(H1220&gt;=Summary!$B$25,I1220&gt;=Summary!$B$26,I1220&lt;=Summary!$B$27,J1220&gt;=Summary!$B$28,J1220&lt;=Summary!$B$29,F1220*J1220&gt;1),"Yes","No")</f>
        <v>No</v>
      </c>
    </row>
    <row r="1221" customFormat="false" ht="15" hidden="false" customHeight="false" outlineLevel="0" collapsed="false">
      <c r="A1221" s="6" t="s">
        <v>149</v>
      </c>
      <c r="B1221" s="45" t="n">
        <v>41882</v>
      </c>
      <c r="C1221" s="6" t="s">
        <v>181</v>
      </c>
      <c r="D1221" s="6" t="s">
        <v>183</v>
      </c>
      <c r="E1221" s="6" t="s">
        <v>174</v>
      </c>
      <c r="F1221" s="34" t="n">
        <v>0.311256617307663</v>
      </c>
      <c r="G1221" s="34" t="n">
        <v>0.277809965237544</v>
      </c>
      <c r="H1221" s="34" t="n">
        <v>0.0334466520701195</v>
      </c>
      <c r="I1221" s="34" t="n">
        <v>0.120393996815488</v>
      </c>
      <c r="J1221" s="35" t="n">
        <v>3.6</v>
      </c>
      <c r="K1221" s="6" t="n">
        <v>0</v>
      </c>
      <c r="L1221" s="35" t="n">
        <v>-1</v>
      </c>
      <c r="M1221" s="6" t="str">
        <f aca="false">IF(I1221&lt;=0,"Below 0%",IF(I1221&lt;=0.05,"0-5%",IF(I1221&lt;=0.1,"5-10%",IF(I1221&lt;=0.2,"10-20%",IF(I1221&lt;=0.4,"20-40%","Above 40%")))))</f>
        <v>10-20%</v>
      </c>
      <c r="N1221" s="6" t="str">
        <f aca="false">IF(AND(H1221&gt;=Summary!$B$25,I1221&gt;=Summary!$B$26,I1221&lt;=Summary!$B$27,J1221&gt;=Summary!$B$28,J1221&lt;=Summary!$B$29,F1221*J1221&gt;1),"Yes","No")</f>
        <v>Yes</v>
      </c>
    </row>
    <row r="1222" customFormat="false" ht="15" hidden="false" customHeight="false" outlineLevel="0" collapsed="false">
      <c r="A1222" s="6" t="s">
        <v>149</v>
      </c>
      <c r="B1222" s="45" t="n">
        <v>41882</v>
      </c>
      <c r="C1222" s="6" t="s">
        <v>181</v>
      </c>
      <c r="D1222" s="6" t="s">
        <v>183</v>
      </c>
      <c r="E1222" s="6" t="s">
        <v>177</v>
      </c>
      <c r="F1222" s="34" t="n">
        <v>0.409744203090668</v>
      </c>
      <c r="G1222" s="34" t="n">
        <v>0.357184241019699</v>
      </c>
      <c r="H1222" s="34" t="n">
        <v>0.052559962070969</v>
      </c>
      <c r="I1222" s="34" t="n">
        <v>0.147150842716127</v>
      </c>
      <c r="J1222" s="35" t="n">
        <v>2.8</v>
      </c>
      <c r="K1222" s="6" t="n">
        <v>1</v>
      </c>
      <c r="L1222" s="35" t="n">
        <v>1.8</v>
      </c>
      <c r="M1222" s="6" t="str">
        <f aca="false">IF(I1222&lt;=0,"Below 0%",IF(I1222&lt;=0.05,"0-5%",IF(I1222&lt;=0.1,"5-10%",IF(I1222&lt;=0.2,"10-20%",IF(I1222&lt;=0.4,"20-40%","Above 40%")))))</f>
        <v>10-20%</v>
      </c>
      <c r="N1222" s="6" t="str">
        <f aca="false">IF(AND(H1222&gt;=Summary!$B$25,I1222&gt;=Summary!$B$26,I1222&lt;=Summary!$B$27,J1222&gt;=Summary!$B$28,J1222&lt;=Summary!$B$29,F1222*J1222&gt;1),"Yes","No")</f>
        <v>Yes</v>
      </c>
    </row>
    <row r="1223" customFormat="false" ht="15" hidden="false" customHeight="false" outlineLevel="0" collapsed="false">
      <c r="A1223" s="6" t="s">
        <v>149</v>
      </c>
      <c r="B1223" s="45" t="n">
        <v>41895</v>
      </c>
      <c r="C1223" s="6" t="s">
        <v>185</v>
      </c>
      <c r="D1223" s="6" t="s">
        <v>194</v>
      </c>
      <c r="E1223" s="6" t="s">
        <v>187</v>
      </c>
      <c r="F1223" s="34" t="n">
        <v>0.264730244874954</v>
      </c>
      <c r="G1223" s="34" t="n">
        <v>0.325277894391005</v>
      </c>
      <c r="H1223" s="34" t="n">
        <v>-0.060547649516051</v>
      </c>
      <c r="I1223" s="34" t="n">
        <v>-0.186141298133432</v>
      </c>
      <c r="J1223" s="35" t="n">
        <v>3.05</v>
      </c>
      <c r="K1223" s="6" t="n">
        <v>0</v>
      </c>
      <c r="L1223" s="35" t="n">
        <v>-1</v>
      </c>
      <c r="M1223" s="6" t="str">
        <f aca="false">IF(I1223&lt;=0,"Below 0%",IF(I1223&lt;=0.05,"0-5%",IF(I1223&lt;=0.1,"5-10%",IF(I1223&lt;=0.2,"10-20%",IF(I1223&lt;=0.4,"20-40%","Above 40%")))))</f>
        <v>Below 0%</v>
      </c>
      <c r="N1223" s="6" t="str">
        <f aca="false">IF(AND(H1223&gt;=Summary!$B$25,I1223&gt;=Summary!$B$26,I1223&lt;=Summary!$B$27,J1223&gt;=Summary!$B$28,J1223&lt;=Summary!$B$29,F1223*J1223&gt;1),"Yes","No")</f>
        <v>No</v>
      </c>
    </row>
    <row r="1224" customFormat="false" ht="15" hidden="false" customHeight="false" outlineLevel="0" collapsed="false">
      <c r="A1224" s="6" t="s">
        <v>149</v>
      </c>
      <c r="B1224" s="45" t="n">
        <v>41895</v>
      </c>
      <c r="C1224" s="6" t="s">
        <v>185</v>
      </c>
      <c r="D1224" s="6" t="s">
        <v>194</v>
      </c>
      <c r="E1224" s="6" t="s">
        <v>174</v>
      </c>
      <c r="F1224" s="34" t="n">
        <v>0.238588079810143</v>
      </c>
      <c r="G1224" s="34" t="n">
        <v>0.27946410644861</v>
      </c>
      <c r="H1224" s="34" t="n">
        <v>-0.0408760266384676</v>
      </c>
      <c r="I1224" s="34" t="n">
        <v>-0.146265748249084</v>
      </c>
      <c r="J1224" s="35" t="n">
        <v>3.55</v>
      </c>
      <c r="K1224" s="6" t="n">
        <v>1</v>
      </c>
      <c r="L1224" s="35" t="n">
        <v>2.55</v>
      </c>
      <c r="M1224" s="6" t="str">
        <f aca="false">IF(I1224&lt;=0,"Below 0%",IF(I1224&lt;=0.05,"0-5%",IF(I1224&lt;=0.1,"5-10%",IF(I1224&lt;=0.2,"10-20%",IF(I1224&lt;=0.4,"20-40%","Above 40%")))))</f>
        <v>Below 0%</v>
      </c>
      <c r="N1224" s="6" t="str">
        <f aca="false">IF(AND(H1224&gt;=Summary!$B$25,I1224&gt;=Summary!$B$26,I1224&lt;=Summary!$B$27,J1224&gt;=Summary!$B$28,J1224&lt;=Summary!$B$29,F1224*J1224&gt;1),"Yes","No")</f>
        <v>No</v>
      </c>
    </row>
    <row r="1225" customFormat="false" ht="15" hidden="false" customHeight="false" outlineLevel="0" collapsed="false">
      <c r="A1225" s="6" t="s">
        <v>149</v>
      </c>
      <c r="B1225" s="45" t="n">
        <v>41895</v>
      </c>
      <c r="C1225" s="6" t="s">
        <v>185</v>
      </c>
      <c r="D1225" s="6" t="s">
        <v>194</v>
      </c>
      <c r="E1225" s="6" t="s">
        <v>177</v>
      </c>
      <c r="F1225" s="34" t="n">
        <v>0.496681690216065</v>
      </c>
      <c r="G1225" s="34" t="n">
        <v>0.395257999160385</v>
      </c>
      <c r="H1225" s="34" t="n">
        <v>0.10142369105568</v>
      </c>
      <c r="I1225" s="34" t="n">
        <v>0.256601235828563</v>
      </c>
      <c r="J1225" s="35" t="n">
        <v>2.51</v>
      </c>
      <c r="K1225" s="6" t="n">
        <v>0</v>
      </c>
      <c r="L1225" s="35" t="n">
        <v>-1</v>
      </c>
      <c r="M1225" s="6" t="str">
        <f aca="false">IF(I1225&lt;=0,"Below 0%",IF(I1225&lt;=0.05,"0-5%",IF(I1225&lt;=0.1,"5-10%",IF(I1225&lt;=0.2,"10-20%",IF(I1225&lt;=0.4,"20-40%","Above 40%")))))</f>
        <v>20-40%</v>
      </c>
      <c r="N1225" s="6" t="str">
        <f aca="false">IF(AND(H1225&gt;=Summary!$B$25,I1225&gt;=Summary!$B$26,I1225&lt;=Summary!$B$27,J1225&gt;=Summary!$B$28,J1225&lt;=Summary!$B$29,F1225*J1225&gt;1),"Yes","No")</f>
        <v>Yes</v>
      </c>
    </row>
    <row r="1226" customFormat="false" ht="15" hidden="false" customHeight="false" outlineLevel="0" collapsed="false">
      <c r="A1226" s="6" t="s">
        <v>149</v>
      </c>
      <c r="B1226" s="45" t="n">
        <v>41895</v>
      </c>
      <c r="C1226" s="6" t="s">
        <v>190</v>
      </c>
      <c r="D1226" s="6" t="s">
        <v>175</v>
      </c>
      <c r="E1226" s="6" t="s">
        <v>187</v>
      </c>
      <c r="F1226" s="34" t="n">
        <v>0.64889794588089</v>
      </c>
      <c r="G1226" s="34" t="n">
        <v>0.752974248280709</v>
      </c>
      <c r="H1226" s="34" t="n">
        <v>-0.104076302399819</v>
      </c>
      <c r="I1226" s="34" t="n">
        <v>-0.13822026800712</v>
      </c>
      <c r="J1226" s="35" t="n">
        <v>1.33</v>
      </c>
      <c r="K1226" s="6" t="n">
        <v>1</v>
      </c>
      <c r="L1226" s="35" t="n">
        <v>0.33</v>
      </c>
      <c r="M1226" s="6" t="str">
        <f aca="false">IF(I1226&lt;=0,"Below 0%",IF(I1226&lt;=0.05,"0-5%",IF(I1226&lt;=0.1,"5-10%",IF(I1226&lt;=0.2,"10-20%",IF(I1226&lt;=0.4,"20-40%","Above 40%")))))</f>
        <v>Below 0%</v>
      </c>
      <c r="N1226" s="6" t="str">
        <f aca="false">IF(AND(H1226&gt;=Summary!$B$25,I1226&gt;=Summary!$B$26,I1226&lt;=Summary!$B$27,J1226&gt;=Summary!$B$28,J1226&lt;=Summary!$B$29,F1226*J1226&gt;1),"Yes","No")</f>
        <v>No</v>
      </c>
    </row>
    <row r="1227" customFormat="false" ht="15" hidden="false" customHeight="false" outlineLevel="0" collapsed="false">
      <c r="A1227" s="6" t="s">
        <v>149</v>
      </c>
      <c r="B1227" s="45" t="n">
        <v>41895</v>
      </c>
      <c r="C1227" s="6" t="s">
        <v>190</v>
      </c>
      <c r="D1227" s="6" t="s">
        <v>175</v>
      </c>
      <c r="E1227" s="6" t="s">
        <v>174</v>
      </c>
      <c r="F1227" s="34" t="n">
        <v>0.239423632621765</v>
      </c>
      <c r="G1227" s="34" t="n">
        <v>0.166909291702224</v>
      </c>
      <c r="H1227" s="34" t="n">
        <v>0.0725143409195414</v>
      </c>
      <c r="I1227" s="34" t="n">
        <v>0.434453589611484</v>
      </c>
      <c r="J1227" s="35" t="n">
        <v>6</v>
      </c>
      <c r="K1227" s="6" t="n">
        <v>0</v>
      </c>
      <c r="L1227" s="35" t="n">
        <v>-1</v>
      </c>
      <c r="M1227" s="6" t="str">
        <f aca="false">IF(I1227&lt;=0,"Below 0%",IF(I1227&lt;=0.05,"0-5%",IF(I1227&lt;=0.1,"5-10%",IF(I1227&lt;=0.2,"10-20%",IF(I1227&lt;=0.4,"20-40%","Above 40%")))))</f>
        <v>Above 40%</v>
      </c>
      <c r="N1227" s="6" t="str">
        <f aca="false">IF(AND(H1227&gt;=Summary!$B$25,I1227&gt;=Summary!$B$26,I1227&lt;=Summary!$B$27,J1227&gt;=Summary!$B$28,J1227&lt;=Summary!$B$29,F1227*J1227&gt;1),"Yes","No")</f>
        <v>No</v>
      </c>
    </row>
    <row r="1228" customFormat="false" ht="15" hidden="false" customHeight="false" outlineLevel="0" collapsed="false">
      <c r="A1228" s="6" t="s">
        <v>149</v>
      </c>
      <c r="B1228" s="45" t="n">
        <v>41895</v>
      </c>
      <c r="C1228" s="6" t="s">
        <v>190</v>
      </c>
      <c r="D1228" s="6" t="s">
        <v>175</v>
      </c>
      <c r="E1228" s="6" t="s">
        <v>177</v>
      </c>
      <c r="F1228" s="34" t="n">
        <v>0.111678451299667</v>
      </c>
      <c r="G1228" s="34" t="n">
        <v>0.0801164600170674</v>
      </c>
      <c r="H1228" s="34" t="n">
        <v>0.0315619912825999</v>
      </c>
      <c r="I1228" s="34" t="n">
        <v>0.39395139620343</v>
      </c>
      <c r="J1228" s="35" t="n">
        <v>12.5</v>
      </c>
      <c r="K1228" s="6" t="n">
        <v>0</v>
      </c>
      <c r="L1228" s="35" t="n">
        <v>-1</v>
      </c>
      <c r="M1228" s="6" t="str">
        <f aca="false">IF(I1228&lt;=0,"Below 0%",IF(I1228&lt;=0.05,"0-5%",IF(I1228&lt;=0.1,"5-10%",IF(I1228&lt;=0.2,"10-20%",IF(I1228&lt;=0.4,"20-40%","Above 40%")))))</f>
        <v>20-40%</v>
      </c>
      <c r="N1228" s="6" t="str">
        <f aca="false">IF(AND(H1228&gt;=Summary!$B$25,I1228&gt;=Summary!$B$26,I1228&lt;=Summary!$B$27,J1228&gt;=Summary!$B$28,J1228&lt;=Summary!$B$29,F1228*J1228&gt;1),"Yes","No")</f>
        <v>No</v>
      </c>
    </row>
    <row r="1229" customFormat="false" ht="15" hidden="false" customHeight="false" outlineLevel="0" collapsed="false">
      <c r="A1229" s="6" t="s">
        <v>149</v>
      </c>
      <c r="B1229" s="45" t="n">
        <v>41895</v>
      </c>
      <c r="C1229" s="6" t="s">
        <v>180</v>
      </c>
      <c r="D1229" s="6" t="s">
        <v>196</v>
      </c>
      <c r="E1229" s="6" t="s">
        <v>187</v>
      </c>
      <c r="F1229" s="34" t="n">
        <v>0.377626478672028</v>
      </c>
      <c r="G1229" s="34" t="n">
        <v>0.436332476435304</v>
      </c>
      <c r="H1229" s="34" t="n">
        <v>-0.0587059977632766</v>
      </c>
      <c r="I1229" s="34" t="n">
        <v>-0.134544185761476</v>
      </c>
      <c r="J1229" s="35" t="n">
        <v>2.3</v>
      </c>
      <c r="K1229" s="6" t="n">
        <v>0</v>
      </c>
      <c r="L1229" s="35" t="n">
        <v>-1</v>
      </c>
      <c r="M1229" s="6" t="str">
        <f aca="false">IF(I1229&lt;=0,"Below 0%",IF(I1229&lt;=0.05,"0-5%",IF(I1229&lt;=0.1,"5-10%",IF(I1229&lt;=0.2,"10-20%",IF(I1229&lt;=0.4,"20-40%","Above 40%")))))</f>
        <v>Below 0%</v>
      </c>
      <c r="N1229" s="6" t="str">
        <f aca="false">IF(AND(H1229&gt;=Summary!$B$25,I1229&gt;=Summary!$B$26,I1229&lt;=Summary!$B$27,J1229&gt;=Summary!$B$28,J1229&lt;=Summary!$B$29,F1229*J1229&gt;1),"Yes","No")</f>
        <v>No</v>
      </c>
    </row>
    <row r="1230" customFormat="false" ht="15" hidden="false" customHeight="false" outlineLevel="0" collapsed="false">
      <c r="A1230" s="6" t="s">
        <v>149</v>
      </c>
      <c r="B1230" s="45" t="n">
        <v>41895</v>
      </c>
      <c r="C1230" s="6" t="s">
        <v>180</v>
      </c>
      <c r="D1230" s="6" t="s">
        <v>196</v>
      </c>
      <c r="E1230" s="6" t="s">
        <v>174</v>
      </c>
      <c r="F1230" s="34" t="n">
        <v>0.326458752155304</v>
      </c>
      <c r="G1230" s="34" t="n">
        <v>0.299571550985433</v>
      </c>
      <c r="H1230" s="34" t="n">
        <v>0.0268872011698713</v>
      </c>
      <c r="I1230" s="34" t="n">
        <v>0.0897521846831801</v>
      </c>
      <c r="J1230" s="35" t="n">
        <v>3.35</v>
      </c>
      <c r="K1230" s="6" t="n">
        <v>1</v>
      </c>
      <c r="L1230" s="35" t="n">
        <v>2.35</v>
      </c>
      <c r="M1230" s="6" t="str">
        <f aca="false">IF(I1230&lt;=0,"Below 0%",IF(I1230&lt;=0.05,"0-5%",IF(I1230&lt;=0.1,"5-10%",IF(I1230&lt;=0.2,"10-20%",IF(I1230&lt;=0.4,"20-40%","Above 40%")))))</f>
        <v>5-10%</v>
      </c>
      <c r="N1230" s="6" t="str">
        <f aca="false">IF(AND(H1230&gt;=Summary!$B$25,I1230&gt;=Summary!$B$26,I1230&lt;=Summary!$B$27,J1230&gt;=Summary!$B$28,J1230&lt;=Summary!$B$29,F1230*J1230&gt;1),"Yes","No")</f>
        <v>No</v>
      </c>
    </row>
    <row r="1231" customFormat="false" ht="15" hidden="false" customHeight="false" outlineLevel="0" collapsed="false">
      <c r="A1231" s="6" t="s">
        <v>149</v>
      </c>
      <c r="B1231" s="45" t="n">
        <v>41895</v>
      </c>
      <c r="C1231" s="6" t="s">
        <v>180</v>
      </c>
      <c r="D1231" s="6" t="s">
        <v>196</v>
      </c>
      <c r="E1231" s="6" t="s">
        <v>177</v>
      </c>
      <c r="F1231" s="34" t="n">
        <v>0.295914769172669</v>
      </c>
      <c r="G1231" s="34" t="n">
        <v>0.264095972579263</v>
      </c>
      <c r="H1231" s="34" t="n">
        <v>0.0318187965934054</v>
      </c>
      <c r="I1231" s="34" t="n">
        <v>0.120481945569449</v>
      </c>
      <c r="J1231" s="35" t="n">
        <v>3.8</v>
      </c>
      <c r="K1231" s="6" t="n">
        <v>0</v>
      </c>
      <c r="L1231" s="35" t="n">
        <v>-1</v>
      </c>
      <c r="M1231" s="6" t="str">
        <f aca="false">IF(I1231&lt;=0,"Below 0%",IF(I1231&lt;=0.05,"0-5%",IF(I1231&lt;=0.1,"5-10%",IF(I1231&lt;=0.2,"10-20%",IF(I1231&lt;=0.4,"20-40%","Above 40%")))))</f>
        <v>10-20%</v>
      </c>
      <c r="N1231" s="6" t="str">
        <f aca="false">IF(AND(H1231&gt;=Summary!$B$25,I1231&gt;=Summary!$B$26,I1231&lt;=Summary!$B$27,J1231&gt;=Summary!$B$28,J1231&lt;=Summary!$B$29,F1231*J1231&gt;1),"Yes","No")</f>
        <v>Yes</v>
      </c>
    </row>
    <row r="1232" customFormat="false" ht="15" hidden="false" customHeight="false" outlineLevel="0" collapsed="false">
      <c r="A1232" s="6" t="s">
        <v>149</v>
      </c>
      <c r="B1232" s="45" t="n">
        <v>41895</v>
      </c>
      <c r="C1232" s="6" t="s">
        <v>183</v>
      </c>
      <c r="D1232" s="6" t="s">
        <v>182</v>
      </c>
      <c r="E1232" s="6" t="s">
        <v>187</v>
      </c>
      <c r="F1232" s="34" t="n">
        <v>0.857346892356873</v>
      </c>
      <c r="G1232" s="34" t="n">
        <v>0.75046904315197</v>
      </c>
      <c r="H1232" s="34" t="n">
        <v>0.106877849204903</v>
      </c>
      <c r="I1232" s="34" t="n">
        <v>0.142414734065533</v>
      </c>
      <c r="J1232" s="35" t="n">
        <v>1.33</v>
      </c>
      <c r="K1232" s="6" t="n">
        <v>0</v>
      </c>
      <c r="L1232" s="35" t="n">
        <v>-1</v>
      </c>
      <c r="M1232" s="6" t="str">
        <f aca="false">IF(I1232&lt;=0,"Below 0%",IF(I1232&lt;=0.05,"0-5%",IF(I1232&lt;=0.1,"5-10%",IF(I1232&lt;=0.2,"10-20%",IF(I1232&lt;=0.4,"20-40%","Above 40%")))))</f>
        <v>10-20%</v>
      </c>
      <c r="N1232" s="6" t="str">
        <f aca="false">IF(AND(H1232&gt;=Summary!$B$25,I1232&gt;=Summary!$B$26,I1232&lt;=Summary!$B$27,J1232&gt;=Summary!$B$28,J1232&lt;=Summary!$B$29,F1232*J1232&gt;1),"Yes","No")</f>
        <v>No</v>
      </c>
    </row>
    <row r="1233" customFormat="false" ht="15" hidden="false" customHeight="false" outlineLevel="0" collapsed="false">
      <c r="A1233" s="6" t="s">
        <v>149</v>
      </c>
      <c r="B1233" s="45" t="n">
        <v>41895</v>
      </c>
      <c r="C1233" s="6" t="s">
        <v>183</v>
      </c>
      <c r="D1233" s="6" t="s">
        <v>182</v>
      </c>
      <c r="E1233" s="6" t="s">
        <v>174</v>
      </c>
      <c r="F1233" s="34" t="n">
        <v>0.111613571643829</v>
      </c>
      <c r="G1233" s="34" t="n">
        <v>0.16635397123202</v>
      </c>
      <c r="H1233" s="34" t="n">
        <v>-0.0547403995881907</v>
      </c>
      <c r="I1233" s="34" t="n">
        <v>-0.32905977045683</v>
      </c>
      <c r="J1233" s="35" t="n">
        <v>6</v>
      </c>
      <c r="K1233" s="6" t="n">
        <v>0</v>
      </c>
      <c r="L1233" s="35" t="n">
        <v>-1</v>
      </c>
      <c r="M1233" s="6" t="str">
        <f aca="false">IF(I1233&lt;=0,"Below 0%",IF(I1233&lt;=0.05,"0-5%",IF(I1233&lt;=0.1,"5-10%",IF(I1233&lt;=0.2,"10-20%",IF(I1233&lt;=0.4,"20-40%","Above 40%")))))</f>
        <v>Below 0%</v>
      </c>
      <c r="N1233" s="6" t="str">
        <f aca="false">IF(AND(H1233&gt;=Summary!$B$25,I1233&gt;=Summary!$B$26,I1233&lt;=Summary!$B$27,J1233&gt;=Summary!$B$28,J1233&lt;=Summary!$B$29,F1233*J1233&gt;1),"Yes","No")</f>
        <v>No</v>
      </c>
    </row>
    <row r="1234" customFormat="false" ht="15" hidden="false" customHeight="false" outlineLevel="0" collapsed="false">
      <c r="A1234" s="6" t="s">
        <v>149</v>
      </c>
      <c r="B1234" s="45" t="n">
        <v>41895</v>
      </c>
      <c r="C1234" s="6" t="s">
        <v>183</v>
      </c>
      <c r="D1234" s="6" t="s">
        <v>182</v>
      </c>
      <c r="E1234" s="6" t="s">
        <v>177</v>
      </c>
      <c r="F1234" s="34" t="n">
        <v>0.031039560213685</v>
      </c>
      <c r="G1234" s="34" t="n">
        <v>0.08317698561601</v>
      </c>
      <c r="H1234" s="34" t="n">
        <v>-0.052137425402325</v>
      </c>
      <c r="I1234" s="34" t="n">
        <v>-0.626825136979832</v>
      </c>
      <c r="J1234" s="35" t="n">
        <v>12</v>
      </c>
      <c r="K1234" s="6" t="n">
        <v>1</v>
      </c>
      <c r="L1234" s="35" t="n">
        <v>11</v>
      </c>
      <c r="M1234" s="6" t="str">
        <f aca="false">IF(I1234&lt;=0,"Below 0%",IF(I1234&lt;=0.05,"0-5%",IF(I1234&lt;=0.1,"5-10%",IF(I1234&lt;=0.2,"10-20%",IF(I1234&lt;=0.4,"20-40%","Above 40%")))))</f>
        <v>Below 0%</v>
      </c>
      <c r="N1234" s="6" t="str">
        <f aca="false">IF(AND(H1234&gt;=Summary!$B$25,I1234&gt;=Summary!$B$26,I1234&lt;=Summary!$B$27,J1234&gt;=Summary!$B$28,J1234&lt;=Summary!$B$29,F1234*J1234&gt;1),"Yes","No")</f>
        <v>No</v>
      </c>
    </row>
    <row r="1235" customFormat="false" ht="15" hidden="false" customHeight="false" outlineLevel="0" collapsed="false">
      <c r="A1235" s="6" t="s">
        <v>149</v>
      </c>
      <c r="B1235" s="45" t="n">
        <v>41895</v>
      </c>
      <c r="C1235" s="6" t="s">
        <v>179</v>
      </c>
      <c r="D1235" s="6" t="s">
        <v>188</v>
      </c>
      <c r="E1235" s="6" t="s">
        <v>187</v>
      </c>
      <c r="F1235" s="34" t="n">
        <v>0.650862216949463</v>
      </c>
      <c r="G1235" s="34" t="n">
        <v>0.534031413612566</v>
      </c>
      <c r="H1235" s="34" t="n">
        <v>0.116830803336897</v>
      </c>
      <c r="I1235" s="34" t="n">
        <v>0.218771406248504</v>
      </c>
      <c r="J1235" s="35" t="n">
        <v>1.9</v>
      </c>
      <c r="K1235" s="6" t="n">
        <v>1</v>
      </c>
      <c r="L1235" s="35" t="n">
        <v>0.9</v>
      </c>
      <c r="M1235" s="6" t="str">
        <f aca="false">IF(I1235&lt;=0,"Below 0%",IF(I1235&lt;=0.05,"0-5%",IF(I1235&lt;=0.1,"5-10%",IF(I1235&lt;=0.2,"10-20%",IF(I1235&lt;=0.4,"20-40%","Above 40%")))))</f>
        <v>20-40%</v>
      </c>
      <c r="N1235" s="6" t="str">
        <f aca="false">IF(AND(H1235&gt;=Summary!$B$25,I1235&gt;=Summary!$B$26,I1235&lt;=Summary!$B$27,J1235&gt;=Summary!$B$28,J1235&lt;=Summary!$B$29,F1235*J1235&gt;1),"Yes","No")</f>
        <v>Yes</v>
      </c>
    </row>
    <row r="1236" customFormat="false" ht="15" hidden="false" customHeight="false" outlineLevel="0" collapsed="false">
      <c r="A1236" s="6" t="s">
        <v>149</v>
      </c>
      <c r="B1236" s="45" t="n">
        <v>41895</v>
      </c>
      <c r="C1236" s="6" t="s">
        <v>179</v>
      </c>
      <c r="D1236" s="6" t="s">
        <v>188</v>
      </c>
      <c r="E1236" s="6" t="s">
        <v>174</v>
      </c>
      <c r="F1236" s="34" t="n">
        <v>0.224128022789955</v>
      </c>
      <c r="G1236" s="34" t="n">
        <v>0.267015706806283</v>
      </c>
      <c r="H1236" s="34" t="n">
        <v>-0.0428876840163276</v>
      </c>
      <c r="I1236" s="34" t="n">
        <v>-0.16061858131605</v>
      </c>
      <c r="J1236" s="35" t="n">
        <v>3.8</v>
      </c>
      <c r="K1236" s="6" t="n">
        <v>0</v>
      </c>
      <c r="L1236" s="35" t="n">
        <v>-1</v>
      </c>
      <c r="M1236" s="6" t="str">
        <f aca="false">IF(I1236&lt;=0,"Below 0%",IF(I1236&lt;=0.05,"0-5%",IF(I1236&lt;=0.1,"5-10%",IF(I1236&lt;=0.2,"10-20%",IF(I1236&lt;=0.4,"20-40%","Above 40%")))))</f>
        <v>Below 0%</v>
      </c>
      <c r="N1236" s="6" t="str">
        <f aca="false">IF(AND(H1236&gt;=Summary!$B$25,I1236&gt;=Summary!$B$26,I1236&lt;=Summary!$B$27,J1236&gt;=Summary!$B$28,J1236&lt;=Summary!$B$29,F1236*J1236&gt;1),"Yes","No")</f>
        <v>No</v>
      </c>
    </row>
    <row r="1237" customFormat="false" ht="15" hidden="false" customHeight="false" outlineLevel="0" collapsed="false">
      <c r="A1237" s="6" t="s">
        <v>149</v>
      </c>
      <c r="B1237" s="45" t="n">
        <v>41895</v>
      </c>
      <c r="C1237" s="6" t="s">
        <v>179</v>
      </c>
      <c r="D1237" s="6" t="s">
        <v>188</v>
      </c>
      <c r="E1237" s="6" t="s">
        <v>177</v>
      </c>
      <c r="F1237" s="34" t="n">
        <v>0.125009760260582</v>
      </c>
      <c r="G1237" s="34" t="n">
        <v>0.198952879581152</v>
      </c>
      <c r="H1237" s="34" t="n">
        <v>-0.0739431193205699</v>
      </c>
      <c r="I1237" s="34" t="n">
        <v>-0.371661468163917</v>
      </c>
      <c r="J1237" s="35" t="n">
        <v>5.1</v>
      </c>
      <c r="K1237" s="6" t="n">
        <v>0</v>
      </c>
      <c r="L1237" s="35" t="n">
        <v>-1</v>
      </c>
      <c r="M1237" s="6" t="str">
        <f aca="false">IF(I1237&lt;=0,"Below 0%",IF(I1237&lt;=0.05,"0-5%",IF(I1237&lt;=0.1,"5-10%",IF(I1237&lt;=0.2,"10-20%",IF(I1237&lt;=0.4,"20-40%","Above 40%")))))</f>
        <v>Below 0%</v>
      </c>
      <c r="N1237" s="6" t="str">
        <f aca="false">IF(AND(H1237&gt;=Summary!$B$25,I1237&gt;=Summary!$B$26,I1237&lt;=Summary!$B$27,J1237&gt;=Summary!$B$28,J1237&lt;=Summary!$B$29,F1237*J1237&gt;1),"Yes","No")</f>
        <v>No</v>
      </c>
    </row>
    <row r="1238" customFormat="false" ht="15" hidden="false" customHeight="false" outlineLevel="0" collapsed="false">
      <c r="A1238" s="6" t="s">
        <v>149</v>
      </c>
      <c r="B1238" s="45" t="n">
        <v>41895</v>
      </c>
      <c r="C1238" s="6" t="s">
        <v>192</v>
      </c>
      <c r="D1238" s="6" t="s">
        <v>195</v>
      </c>
      <c r="E1238" s="6" t="s">
        <v>187</v>
      </c>
      <c r="F1238" s="34" t="n">
        <v>0.538383781909943</v>
      </c>
      <c r="G1238" s="34" t="n">
        <v>0.461679099995996</v>
      </c>
      <c r="H1238" s="34" t="n">
        <v>0.0767046819139463</v>
      </c>
      <c r="I1238" s="34" t="n">
        <v>0.166142850985915</v>
      </c>
      <c r="J1238" s="35" t="n">
        <v>2.16</v>
      </c>
      <c r="K1238" s="6" t="n">
        <v>0</v>
      </c>
      <c r="L1238" s="35" t="n">
        <v>-1</v>
      </c>
      <c r="M1238" s="6" t="str">
        <f aca="false">IF(I1238&lt;=0,"Below 0%",IF(I1238&lt;=0.05,"0-5%",IF(I1238&lt;=0.1,"5-10%",IF(I1238&lt;=0.2,"10-20%",IF(I1238&lt;=0.4,"20-40%","Above 40%")))))</f>
        <v>10-20%</v>
      </c>
      <c r="N1238" s="6" t="str">
        <f aca="false">IF(AND(H1238&gt;=Summary!$B$25,I1238&gt;=Summary!$B$26,I1238&lt;=Summary!$B$27,J1238&gt;=Summary!$B$28,J1238&lt;=Summary!$B$29,F1238*J1238&gt;1),"Yes","No")</f>
        <v>Yes</v>
      </c>
    </row>
    <row r="1239" customFormat="false" ht="15" hidden="false" customHeight="false" outlineLevel="0" collapsed="false">
      <c r="A1239" s="6" t="s">
        <v>149</v>
      </c>
      <c r="B1239" s="45" t="n">
        <v>41895</v>
      </c>
      <c r="C1239" s="6" t="s">
        <v>192</v>
      </c>
      <c r="D1239" s="6" t="s">
        <v>195</v>
      </c>
      <c r="E1239" s="6" t="s">
        <v>174</v>
      </c>
      <c r="F1239" s="34" t="n">
        <v>0.243286147713661</v>
      </c>
      <c r="G1239" s="34" t="n">
        <v>0.293302016468045</v>
      </c>
      <c r="H1239" s="34" t="n">
        <v>-0.0500158687543836</v>
      </c>
      <c r="I1239" s="34" t="n">
        <v>-0.170526849275286</v>
      </c>
      <c r="J1239" s="35" t="n">
        <v>3.4</v>
      </c>
      <c r="K1239" s="6" t="n">
        <v>0</v>
      </c>
      <c r="L1239" s="35" t="n">
        <v>-1</v>
      </c>
      <c r="M1239" s="6" t="str">
        <f aca="false">IF(I1239&lt;=0,"Below 0%",IF(I1239&lt;=0.05,"0-5%",IF(I1239&lt;=0.1,"5-10%",IF(I1239&lt;=0.2,"10-20%",IF(I1239&lt;=0.4,"20-40%","Above 40%")))))</f>
        <v>Below 0%</v>
      </c>
      <c r="N1239" s="6" t="str">
        <f aca="false">IF(AND(H1239&gt;=Summary!$B$25,I1239&gt;=Summary!$B$26,I1239&lt;=Summary!$B$27,J1239&gt;=Summary!$B$28,J1239&lt;=Summary!$B$29,F1239*J1239&gt;1),"Yes","No")</f>
        <v>No</v>
      </c>
    </row>
    <row r="1240" customFormat="false" ht="15" hidden="false" customHeight="false" outlineLevel="0" collapsed="false">
      <c r="A1240" s="6" t="s">
        <v>149</v>
      </c>
      <c r="B1240" s="45" t="n">
        <v>41895</v>
      </c>
      <c r="C1240" s="6" t="s">
        <v>192</v>
      </c>
      <c r="D1240" s="6" t="s">
        <v>195</v>
      </c>
      <c r="E1240" s="6" t="s">
        <v>177</v>
      </c>
      <c r="F1240" s="34" t="n">
        <v>0.218330129981041</v>
      </c>
      <c r="G1240" s="34" t="n">
        <v>0.245018883535959</v>
      </c>
      <c r="H1240" s="34" t="n">
        <v>-0.0266887535549178</v>
      </c>
      <c r="I1240" s="34" t="n">
        <v>-0.108925292490777</v>
      </c>
      <c r="J1240" s="35" t="n">
        <v>4.07</v>
      </c>
      <c r="K1240" s="6" t="n">
        <v>1</v>
      </c>
      <c r="L1240" s="35" t="n">
        <v>3.07</v>
      </c>
      <c r="M1240" s="6" t="str">
        <f aca="false">IF(I1240&lt;=0,"Below 0%",IF(I1240&lt;=0.05,"0-5%",IF(I1240&lt;=0.1,"5-10%",IF(I1240&lt;=0.2,"10-20%",IF(I1240&lt;=0.4,"20-40%","Above 40%")))))</f>
        <v>Below 0%</v>
      </c>
      <c r="N1240" s="6" t="str">
        <f aca="false">IF(AND(H1240&gt;=Summary!$B$25,I1240&gt;=Summary!$B$26,I1240&lt;=Summary!$B$27,J1240&gt;=Summary!$B$28,J1240&lt;=Summary!$B$29,F1240*J1240&gt;1),"Yes","No")</f>
        <v>No</v>
      </c>
    </row>
    <row r="1241" customFormat="false" ht="15" hidden="false" customHeight="false" outlineLevel="0" collapsed="false">
      <c r="A1241" s="6" t="s">
        <v>149</v>
      </c>
      <c r="B1241" s="45" t="n">
        <v>41895</v>
      </c>
      <c r="C1241" s="6" t="s">
        <v>191</v>
      </c>
      <c r="D1241" s="6" t="s">
        <v>181</v>
      </c>
      <c r="E1241" s="6" t="s">
        <v>187</v>
      </c>
      <c r="F1241" s="34" t="n">
        <v>0.264245271682739</v>
      </c>
      <c r="G1241" s="34" t="n">
        <v>0.261291401806624</v>
      </c>
      <c r="H1241" s="34" t="n">
        <v>0.00295386987611496</v>
      </c>
      <c r="I1241" s="34" t="n">
        <v>0.0113048874003938</v>
      </c>
      <c r="J1241" s="35" t="n">
        <v>3.84</v>
      </c>
      <c r="K1241" s="6" t="n">
        <v>0</v>
      </c>
      <c r="L1241" s="35" t="n">
        <v>-1</v>
      </c>
      <c r="M1241" s="6" t="str">
        <f aca="false">IF(I1241&lt;=0,"Below 0%",IF(I1241&lt;=0.05,"0-5%",IF(I1241&lt;=0.1,"5-10%",IF(I1241&lt;=0.2,"10-20%",IF(I1241&lt;=0.4,"20-40%","Above 40%")))))</f>
        <v>0-5%</v>
      </c>
      <c r="N1241" s="6" t="str">
        <f aca="false">IF(AND(H1241&gt;=Summary!$B$25,I1241&gt;=Summary!$B$26,I1241&lt;=Summary!$B$27,J1241&gt;=Summary!$B$28,J1241&lt;=Summary!$B$29,F1241*J1241&gt;1),"Yes","No")</f>
        <v>No</v>
      </c>
    </row>
    <row r="1242" customFormat="false" ht="15" hidden="false" customHeight="false" outlineLevel="0" collapsed="false">
      <c r="A1242" s="6" t="s">
        <v>149</v>
      </c>
      <c r="B1242" s="45" t="n">
        <v>41895</v>
      </c>
      <c r="C1242" s="6" t="s">
        <v>191</v>
      </c>
      <c r="D1242" s="6" t="s">
        <v>181</v>
      </c>
      <c r="E1242" s="6" t="s">
        <v>174</v>
      </c>
      <c r="F1242" s="34" t="n">
        <v>0.392942309379578</v>
      </c>
      <c r="G1242" s="34" t="n">
        <v>0.282636333221813</v>
      </c>
      <c r="H1242" s="34" t="n">
        <v>0.110305976157764</v>
      </c>
      <c r="I1242" s="34" t="n">
        <v>0.390275287329021</v>
      </c>
      <c r="J1242" s="35" t="n">
        <v>3.55</v>
      </c>
      <c r="K1242" s="6" t="n">
        <v>1</v>
      </c>
      <c r="L1242" s="35" t="n">
        <v>2.55</v>
      </c>
      <c r="M1242" s="6" t="str">
        <f aca="false">IF(I1242&lt;=0,"Below 0%",IF(I1242&lt;=0.05,"0-5%",IF(I1242&lt;=0.1,"5-10%",IF(I1242&lt;=0.2,"10-20%",IF(I1242&lt;=0.4,"20-40%","Above 40%")))))</f>
        <v>20-40%</v>
      </c>
      <c r="N1242" s="6" t="str">
        <f aca="false">IF(AND(H1242&gt;=Summary!$B$25,I1242&gt;=Summary!$B$26,I1242&lt;=Summary!$B$27,J1242&gt;=Summary!$B$28,J1242&lt;=Summary!$B$29,F1242*J1242&gt;1),"Yes","No")</f>
        <v>Yes</v>
      </c>
    </row>
    <row r="1243" customFormat="false" ht="15" hidden="false" customHeight="false" outlineLevel="0" collapsed="false">
      <c r="A1243" s="6" t="s">
        <v>149</v>
      </c>
      <c r="B1243" s="45" t="n">
        <v>41895</v>
      </c>
      <c r="C1243" s="6" t="s">
        <v>191</v>
      </c>
      <c r="D1243" s="6" t="s">
        <v>181</v>
      </c>
      <c r="E1243" s="6" t="s">
        <v>177</v>
      </c>
      <c r="F1243" s="34" t="n">
        <v>0.342812389135361</v>
      </c>
      <c r="G1243" s="34" t="n">
        <v>0.456072264971562</v>
      </c>
      <c r="H1243" s="34" t="n">
        <v>-0.113259875836202</v>
      </c>
      <c r="I1243" s="34" t="n">
        <v>-0.248337565195428</v>
      </c>
      <c r="J1243" s="35" t="n">
        <v>2.2</v>
      </c>
      <c r="K1243" s="6" t="n">
        <v>0</v>
      </c>
      <c r="L1243" s="35" t="n">
        <v>-1</v>
      </c>
      <c r="M1243" s="6" t="str">
        <f aca="false">IF(I1243&lt;=0,"Below 0%",IF(I1243&lt;=0.05,"0-5%",IF(I1243&lt;=0.1,"5-10%",IF(I1243&lt;=0.2,"10-20%",IF(I1243&lt;=0.4,"20-40%","Above 40%")))))</f>
        <v>Below 0%</v>
      </c>
      <c r="N1243" s="6" t="str">
        <f aca="false">IF(AND(H1243&gt;=Summary!$B$25,I1243&gt;=Summary!$B$26,I1243&lt;=Summary!$B$27,J1243&gt;=Summary!$B$28,J1243&lt;=Summary!$B$29,F1243*J1243&gt;1),"Yes","No")</f>
        <v>No</v>
      </c>
    </row>
    <row r="1244" customFormat="false" ht="15" hidden="false" customHeight="false" outlineLevel="0" collapsed="false">
      <c r="A1244" s="6" t="s">
        <v>149</v>
      </c>
      <c r="B1244" s="45" t="n">
        <v>41895</v>
      </c>
      <c r="C1244" s="6" t="s">
        <v>178</v>
      </c>
      <c r="D1244" s="6" t="s">
        <v>173</v>
      </c>
      <c r="E1244" s="6" t="s">
        <v>187</v>
      </c>
      <c r="F1244" s="34" t="n">
        <v>0.226771518588066</v>
      </c>
      <c r="G1244" s="34" t="n">
        <v>0.265895278167368</v>
      </c>
      <c r="H1244" s="34" t="n">
        <v>-0.0391237595793018</v>
      </c>
      <c r="I1244" s="34" t="n">
        <v>-0.147139730532091</v>
      </c>
      <c r="J1244" s="35" t="n">
        <v>3.74</v>
      </c>
      <c r="K1244" s="6" t="n">
        <v>0</v>
      </c>
      <c r="L1244" s="35" t="n">
        <v>-1</v>
      </c>
      <c r="M1244" s="6" t="str">
        <f aca="false">IF(I1244&lt;=0,"Below 0%",IF(I1244&lt;=0.05,"0-5%",IF(I1244&lt;=0.1,"5-10%",IF(I1244&lt;=0.2,"10-20%",IF(I1244&lt;=0.4,"20-40%","Above 40%")))))</f>
        <v>Below 0%</v>
      </c>
      <c r="N1244" s="6" t="str">
        <f aca="false">IF(AND(H1244&gt;=Summary!$B$25,I1244&gt;=Summary!$B$26,I1244&lt;=Summary!$B$27,J1244&gt;=Summary!$B$28,J1244&lt;=Summary!$B$29,F1244*J1244&gt;1),"Yes","No")</f>
        <v>No</v>
      </c>
    </row>
    <row r="1245" customFormat="false" ht="15" hidden="false" customHeight="false" outlineLevel="0" collapsed="false">
      <c r="A1245" s="6" t="s">
        <v>149</v>
      </c>
      <c r="B1245" s="45" t="n">
        <v>41895</v>
      </c>
      <c r="C1245" s="6" t="s">
        <v>178</v>
      </c>
      <c r="D1245" s="6" t="s">
        <v>173</v>
      </c>
      <c r="E1245" s="6" t="s">
        <v>174</v>
      </c>
      <c r="F1245" s="34" t="n">
        <v>0.310635477304459</v>
      </c>
      <c r="G1245" s="34" t="n">
        <v>0.284128097241702</v>
      </c>
      <c r="H1245" s="34" t="n">
        <v>0.0265073800627569</v>
      </c>
      <c r="I1245" s="34" t="n">
        <v>0.0932937654532899</v>
      </c>
      <c r="J1245" s="35" t="n">
        <v>3.5</v>
      </c>
      <c r="K1245" s="6" t="n">
        <v>0</v>
      </c>
      <c r="L1245" s="35" t="n">
        <v>-1</v>
      </c>
      <c r="M1245" s="6" t="str">
        <f aca="false">IF(I1245&lt;=0,"Below 0%",IF(I1245&lt;=0.05,"0-5%",IF(I1245&lt;=0.1,"5-10%",IF(I1245&lt;=0.2,"10-20%",IF(I1245&lt;=0.4,"20-40%","Above 40%")))))</f>
        <v>5-10%</v>
      </c>
      <c r="N1245" s="6" t="str">
        <f aca="false">IF(AND(H1245&gt;=Summary!$B$25,I1245&gt;=Summary!$B$26,I1245&lt;=Summary!$B$27,J1245&gt;=Summary!$B$28,J1245&lt;=Summary!$B$29,F1245*J1245&gt;1),"Yes","No")</f>
        <v>No</v>
      </c>
    </row>
    <row r="1246" customFormat="false" ht="15" hidden="false" customHeight="false" outlineLevel="0" collapsed="false">
      <c r="A1246" s="6" t="s">
        <v>149</v>
      </c>
      <c r="B1246" s="45" t="n">
        <v>41895</v>
      </c>
      <c r="C1246" s="6" t="s">
        <v>178</v>
      </c>
      <c r="D1246" s="6" t="s">
        <v>173</v>
      </c>
      <c r="E1246" s="6" t="s">
        <v>177</v>
      </c>
      <c r="F1246" s="34" t="n">
        <v>0.462592959403992</v>
      </c>
      <c r="G1246" s="34" t="n">
        <v>0.44997662459093</v>
      </c>
      <c r="H1246" s="34" t="n">
        <v>0.0126163348130614</v>
      </c>
      <c r="I1246" s="34" t="n">
        <v>0.0280377560157281</v>
      </c>
      <c r="J1246" s="35" t="n">
        <v>2.21</v>
      </c>
      <c r="K1246" s="6" t="n">
        <v>1</v>
      </c>
      <c r="L1246" s="35" t="n">
        <v>1.21</v>
      </c>
      <c r="M1246" s="6" t="str">
        <f aca="false">IF(I1246&lt;=0,"Below 0%",IF(I1246&lt;=0.05,"0-5%",IF(I1246&lt;=0.1,"5-10%",IF(I1246&lt;=0.2,"10-20%",IF(I1246&lt;=0.4,"20-40%","Above 40%")))))</f>
        <v>0-5%</v>
      </c>
      <c r="N1246" s="6" t="str">
        <f aca="false">IF(AND(H1246&gt;=Summary!$B$25,I1246&gt;=Summary!$B$26,I1246&lt;=Summary!$B$27,J1246&gt;=Summary!$B$28,J1246&lt;=Summary!$B$29,F1246*J1246&gt;1),"Yes","No")</f>
        <v>No</v>
      </c>
    </row>
    <row r="1247" customFormat="false" ht="15" hidden="false" customHeight="false" outlineLevel="0" collapsed="false">
      <c r="A1247" s="6" t="s">
        <v>149</v>
      </c>
      <c r="B1247" s="45" t="n">
        <v>41896</v>
      </c>
      <c r="C1247" s="6" t="s">
        <v>176</v>
      </c>
      <c r="D1247" s="6" t="s">
        <v>197</v>
      </c>
      <c r="E1247" s="6" t="s">
        <v>187</v>
      </c>
      <c r="F1247" s="34" t="n">
        <v>0.828299224376679</v>
      </c>
      <c r="G1247" s="34" t="n">
        <v>0.763250508300195</v>
      </c>
      <c r="H1247" s="34" t="n">
        <v>0.0650487160764833</v>
      </c>
      <c r="I1247" s="34" t="n">
        <v>0.085225906002147</v>
      </c>
      <c r="J1247" s="35" t="n">
        <v>1.33</v>
      </c>
      <c r="K1247" s="6" t="n">
        <v>1</v>
      </c>
      <c r="L1247" s="35" t="n">
        <v>0.33</v>
      </c>
      <c r="M1247" s="6" t="str">
        <f aca="false">IF(I1247&lt;=0,"Below 0%",IF(I1247&lt;=0.05,"0-5%",IF(I1247&lt;=0.1,"5-10%",IF(I1247&lt;=0.2,"10-20%",IF(I1247&lt;=0.4,"20-40%","Above 40%")))))</f>
        <v>5-10%</v>
      </c>
      <c r="N1247" s="6" t="str">
        <f aca="false">IF(AND(H1247&gt;=Summary!$B$25,I1247&gt;=Summary!$B$26,I1247&lt;=Summary!$B$27,J1247&gt;=Summary!$B$28,J1247&lt;=Summary!$B$29,F1247*J1247&gt;1),"Yes","No")</f>
        <v>No</v>
      </c>
    </row>
    <row r="1248" customFormat="false" ht="15" hidden="false" customHeight="false" outlineLevel="0" collapsed="false">
      <c r="A1248" s="6" t="s">
        <v>149</v>
      </c>
      <c r="B1248" s="45" t="n">
        <v>41896</v>
      </c>
      <c r="C1248" s="6" t="s">
        <v>176</v>
      </c>
      <c r="D1248" s="6" t="s">
        <v>197</v>
      </c>
      <c r="E1248" s="6" t="s">
        <v>174</v>
      </c>
      <c r="F1248" s="34" t="n">
        <v>0.128324553370476</v>
      </c>
      <c r="G1248" s="34" t="n">
        <v>0.160367010432742</v>
      </c>
      <c r="H1248" s="34" t="n">
        <v>-0.0320424570622667</v>
      </c>
      <c r="I1248" s="34" t="n">
        <v>-0.199807036221488</v>
      </c>
      <c r="J1248" s="35" t="n">
        <v>6.33</v>
      </c>
      <c r="K1248" s="6" t="n">
        <v>0</v>
      </c>
      <c r="L1248" s="35" t="n">
        <v>-1</v>
      </c>
      <c r="M1248" s="6" t="str">
        <f aca="false">IF(I1248&lt;=0,"Below 0%",IF(I1248&lt;=0.05,"0-5%",IF(I1248&lt;=0.1,"5-10%",IF(I1248&lt;=0.2,"10-20%",IF(I1248&lt;=0.4,"20-40%","Above 40%")))))</f>
        <v>Below 0%</v>
      </c>
      <c r="N1248" s="6" t="str">
        <f aca="false">IF(AND(H1248&gt;=Summary!$B$25,I1248&gt;=Summary!$B$26,I1248&lt;=Summary!$B$27,J1248&gt;=Summary!$B$28,J1248&lt;=Summary!$B$29,F1248*J1248&gt;1),"Yes","No")</f>
        <v>No</v>
      </c>
    </row>
    <row r="1249" customFormat="false" ht="15" hidden="false" customHeight="false" outlineLevel="0" collapsed="false">
      <c r="A1249" s="6" t="s">
        <v>149</v>
      </c>
      <c r="B1249" s="45" t="n">
        <v>41896</v>
      </c>
      <c r="C1249" s="6" t="s">
        <v>176</v>
      </c>
      <c r="D1249" s="6" t="s">
        <v>197</v>
      </c>
      <c r="E1249" s="6" t="s">
        <v>177</v>
      </c>
      <c r="F1249" s="34" t="n">
        <v>0.0433761775493622</v>
      </c>
      <c r="G1249" s="34" t="n">
        <v>0.0763824812670624</v>
      </c>
      <c r="H1249" s="34" t="n">
        <v>-0.0330063037177003</v>
      </c>
      <c r="I1249" s="34" t="n">
        <v>-0.432118768206777</v>
      </c>
      <c r="J1249" s="35" t="n">
        <v>13.29</v>
      </c>
      <c r="K1249" s="6" t="n">
        <v>0</v>
      </c>
      <c r="L1249" s="35" t="n">
        <v>-1</v>
      </c>
      <c r="M1249" s="6" t="str">
        <f aca="false">IF(I1249&lt;=0,"Below 0%",IF(I1249&lt;=0.05,"0-5%",IF(I1249&lt;=0.1,"5-10%",IF(I1249&lt;=0.2,"10-20%",IF(I1249&lt;=0.4,"20-40%","Above 40%")))))</f>
        <v>Below 0%</v>
      </c>
      <c r="N1249" s="6" t="str">
        <f aca="false">IF(AND(H1249&gt;=Summary!$B$25,I1249&gt;=Summary!$B$26,I1249&lt;=Summary!$B$27,J1249&gt;=Summary!$B$28,J1249&lt;=Summary!$B$29,F1249*J1249&gt;1),"Yes","No")</f>
        <v>No</v>
      </c>
    </row>
    <row r="1250" customFormat="false" ht="15" hidden="false" customHeight="false" outlineLevel="0" collapsed="false">
      <c r="A1250" s="6" t="s">
        <v>149</v>
      </c>
      <c r="B1250" s="45" t="n">
        <v>41897</v>
      </c>
      <c r="C1250" s="6" t="s">
        <v>186</v>
      </c>
      <c r="D1250" s="6" t="s">
        <v>189</v>
      </c>
      <c r="E1250" s="6" t="s">
        <v>187</v>
      </c>
      <c r="F1250" s="34" t="n">
        <v>0.380015075206757</v>
      </c>
      <c r="G1250" s="34" t="n">
        <v>0.443083338763276</v>
      </c>
      <c r="H1250" s="34" t="n">
        <v>-0.0630682635565196</v>
      </c>
      <c r="I1250" s="34" t="n">
        <v>-0.14233950600028</v>
      </c>
      <c r="J1250" s="35" t="n">
        <v>2.31</v>
      </c>
      <c r="K1250" s="6" t="n">
        <v>0</v>
      </c>
      <c r="L1250" s="35" t="n">
        <v>-1</v>
      </c>
      <c r="M1250" s="6" t="str">
        <f aca="false">IF(I1250&lt;=0,"Below 0%",IF(I1250&lt;=0.05,"0-5%",IF(I1250&lt;=0.1,"5-10%",IF(I1250&lt;=0.2,"10-20%",IF(I1250&lt;=0.4,"20-40%","Above 40%")))))</f>
        <v>Below 0%</v>
      </c>
      <c r="N1250" s="6" t="str">
        <f aca="false">IF(AND(H1250&gt;=Summary!$B$25,I1250&gt;=Summary!$B$26,I1250&lt;=Summary!$B$27,J1250&gt;=Summary!$B$28,J1250&lt;=Summary!$B$29,F1250*J1250&gt;1),"Yes","No")</f>
        <v>No</v>
      </c>
    </row>
    <row r="1251" customFormat="false" ht="15" hidden="false" customHeight="false" outlineLevel="0" collapsed="false">
      <c r="A1251" s="6" t="s">
        <v>149</v>
      </c>
      <c r="B1251" s="45" t="n">
        <v>41897</v>
      </c>
      <c r="C1251" s="6" t="s">
        <v>186</v>
      </c>
      <c r="D1251" s="6" t="s">
        <v>189</v>
      </c>
      <c r="E1251" s="6" t="s">
        <v>174</v>
      </c>
      <c r="F1251" s="34" t="n">
        <v>0.236740067601204</v>
      </c>
      <c r="G1251" s="34" t="n">
        <v>0.301036033100932</v>
      </c>
      <c r="H1251" s="34" t="n">
        <v>-0.0642959654997278</v>
      </c>
      <c r="I1251" s="34" t="n">
        <v>-0.21358229058968</v>
      </c>
      <c r="J1251" s="35" t="n">
        <v>3.4</v>
      </c>
      <c r="K1251" s="6" t="n">
        <v>1</v>
      </c>
      <c r="L1251" s="35" t="n">
        <v>2.4</v>
      </c>
      <c r="M1251" s="6" t="str">
        <f aca="false">IF(I1251&lt;=0,"Below 0%",IF(I1251&lt;=0.05,"0-5%",IF(I1251&lt;=0.1,"5-10%",IF(I1251&lt;=0.2,"10-20%",IF(I1251&lt;=0.4,"20-40%","Above 40%")))))</f>
        <v>Below 0%</v>
      </c>
      <c r="N1251" s="6" t="str">
        <f aca="false">IF(AND(H1251&gt;=Summary!$B$25,I1251&gt;=Summary!$B$26,I1251&lt;=Summary!$B$27,J1251&gt;=Summary!$B$28,J1251&lt;=Summary!$B$29,F1251*J1251&gt;1),"Yes","No")</f>
        <v>No</v>
      </c>
    </row>
    <row r="1252" customFormat="false" ht="15" hidden="false" customHeight="false" outlineLevel="0" collapsed="false">
      <c r="A1252" s="6" t="s">
        <v>149</v>
      </c>
      <c r="B1252" s="45" t="n">
        <v>41897</v>
      </c>
      <c r="C1252" s="6" t="s">
        <v>186</v>
      </c>
      <c r="D1252" s="6" t="s">
        <v>189</v>
      </c>
      <c r="E1252" s="6" t="s">
        <v>177</v>
      </c>
      <c r="F1252" s="34" t="n">
        <v>0.383244812488556</v>
      </c>
      <c r="G1252" s="34" t="n">
        <v>0.255880628135792</v>
      </c>
      <c r="H1252" s="34" t="n">
        <v>0.127364184352764</v>
      </c>
      <c r="I1252" s="34" t="n">
        <v>0.497748443407657</v>
      </c>
      <c r="J1252" s="35" t="n">
        <v>4</v>
      </c>
      <c r="K1252" s="6" t="n">
        <v>0</v>
      </c>
      <c r="L1252" s="35" t="n">
        <v>-1</v>
      </c>
      <c r="M1252" s="6" t="str">
        <f aca="false">IF(I1252&lt;=0,"Below 0%",IF(I1252&lt;=0.05,"0-5%",IF(I1252&lt;=0.1,"5-10%",IF(I1252&lt;=0.2,"10-20%",IF(I1252&lt;=0.4,"20-40%","Above 40%")))))</f>
        <v>Above 40%</v>
      </c>
      <c r="N1252" s="6" t="str">
        <f aca="false">IF(AND(H1252&gt;=Summary!$B$25,I1252&gt;=Summary!$B$26,I1252&lt;=Summary!$B$27,J1252&gt;=Summary!$B$28,J1252&lt;=Summary!$B$29,F1252*J1252&gt;1),"Yes","No")</f>
        <v>No</v>
      </c>
    </row>
    <row r="1253" customFormat="false" ht="15" hidden="false" customHeight="false" outlineLevel="0" collapsed="false">
      <c r="A1253" s="6" t="s">
        <v>149</v>
      </c>
      <c r="B1253" s="45" t="n">
        <v>41902</v>
      </c>
      <c r="C1253" s="6" t="s">
        <v>182</v>
      </c>
      <c r="D1253" s="6" t="s">
        <v>185</v>
      </c>
      <c r="E1253" s="6" t="s">
        <v>187</v>
      </c>
      <c r="F1253" s="34" t="n">
        <v>0.313204437494278</v>
      </c>
      <c r="G1253" s="34" t="n">
        <v>0.200990321854603</v>
      </c>
      <c r="H1253" s="34" t="n">
        <v>0.112214115639675</v>
      </c>
      <c r="I1253" s="34" t="n">
        <v>0.558306064711172</v>
      </c>
      <c r="J1253" s="35" t="n">
        <v>5</v>
      </c>
      <c r="K1253" s="6" t="n">
        <v>0</v>
      </c>
      <c r="L1253" s="35" t="n">
        <v>-1</v>
      </c>
      <c r="M1253" s="6" t="str">
        <f aca="false">IF(I1253&lt;=0,"Below 0%",IF(I1253&lt;=0.05,"0-5%",IF(I1253&lt;=0.1,"5-10%",IF(I1253&lt;=0.2,"10-20%",IF(I1253&lt;=0.4,"20-40%","Above 40%")))))</f>
        <v>Above 40%</v>
      </c>
      <c r="N1253" s="6" t="str">
        <f aca="false">IF(AND(H1253&gt;=Summary!$B$25,I1253&gt;=Summary!$B$26,I1253&lt;=Summary!$B$27,J1253&gt;=Summary!$B$28,J1253&lt;=Summary!$B$29,F1253*J1253&gt;1),"Yes","No")</f>
        <v>No</v>
      </c>
    </row>
    <row r="1254" customFormat="false" ht="15" hidden="false" customHeight="false" outlineLevel="0" collapsed="false">
      <c r="A1254" s="6" t="s">
        <v>149</v>
      </c>
      <c r="B1254" s="45" t="n">
        <v>41902</v>
      </c>
      <c r="C1254" s="6" t="s">
        <v>182</v>
      </c>
      <c r="D1254" s="6" t="s">
        <v>185</v>
      </c>
      <c r="E1254" s="6" t="s">
        <v>174</v>
      </c>
      <c r="F1254" s="34" t="n">
        <v>0.247212588787079</v>
      </c>
      <c r="G1254" s="34" t="n">
        <v>0.264460949808688</v>
      </c>
      <c r="H1254" s="34" t="n">
        <v>-0.017248361021609</v>
      </c>
      <c r="I1254" s="34" t="n">
        <v>-0.0652208238459648</v>
      </c>
      <c r="J1254" s="35" t="n">
        <v>3.8</v>
      </c>
      <c r="K1254" s="6" t="n">
        <v>0</v>
      </c>
      <c r="L1254" s="35" t="n">
        <v>-1</v>
      </c>
      <c r="M1254" s="6" t="str">
        <f aca="false">IF(I1254&lt;=0,"Below 0%",IF(I1254&lt;=0.05,"0-5%",IF(I1254&lt;=0.1,"5-10%",IF(I1254&lt;=0.2,"10-20%",IF(I1254&lt;=0.4,"20-40%","Above 40%")))))</f>
        <v>Below 0%</v>
      </c>
      <c r="N1254" s="6" t="str">
        <f aca="false">IF(AND(H1254&gt;=Summary!$B$25,I1254&gt;=Summary!$B$26,I1254&lt;=Summary!$B$27,J1254&gt;=Summary!$B$28,J1254&lt;=Summary!$B$29,F1254*J1254&gt;1),"Yes","No")</f>
        <v>No</v>
      </c>
    </row>
    <row r="1255" customFormat="false" ht="15" hidden="false" customHeight="false" outlineLevel="0" collapsed="false">
      <c r="A1255" s="6" t="s">
        <v>149</v>
      </c>
      <c r="B1255" s="45" t="n">
        <v>41902</v>
      </c>
      <c r="C1255" s="6" t="s">
        <v>182</v>
      </c>
      <c r="D1255" s="6" t="s">
        <v>185</v>
      </c>
      <c r="E1255" s="6" t="s">
        <v>177</v>
      </c>
      <c r="F1255" s="34" t="n">
        <v>0.439583003520966</v>
      </c>
      <c r="G1255" s="34" t="n">
        <v>0.534548728336709</v>
      </c>
      <c r="H1255" s="34" t="n">
        <v>-0.0949657248157438</v>
      </c>
      <c r="I1255" s="34" t="n">
        <v>-0.177655880150042</v>
      </c>
      <c r="J1255" s="35" t="n">
        <v>1.88</v>
      </c>
      <c r="K1255" s="6" t="n">
        <v>1</v>
      </c>
      <c r="L1255" s="35" t="n">
        <v>0.88</v>
      </c>
      <c r="M1255" s="6" t="str">
        <f aca="false">IF(I1255&lt;=0,"Below 0%",IF(I1255&lt;=0.05,"0-5%",IF(I1255&lt;=0.1,"5-10%",IF(I1255&lt;=0.2,"10-20%",IF(I1255&lt;=0.4,"20-40%","Above 40%")))))</f>
        <v>Below 0%</v>
      </c>
      <c r="N1255" s="6" t="str">
        <f aca="false">IF(AND(H1255&gt;=Summary!$B$25,I1255&gt;=Summary!$B$26,I1255&lt;=Summary!$B$27,J1255&gt;=Summary!$B$28,J1255&lt;=Summary!$B$29,F1255*J1255&gt;1),"Yes","No")</f>
        <v>No</v>
      </c>
    </row>
    <row r="1256" customFormat="false" ht="15" hidden="false" customHeight="false" outlineLevel="0" collapsed="false">
      <c r="A1256" s="6" t="s">
        <v>149</v>
      </c>
      <c r="B1256" s="45" t="n">
        <v>41902</v>
      </c>
      <c r="C1256" s="6" t="s">
        <v>196</v>
      </c>
      <c r="D1256" s="6" t="s">
        <v>191</v>
      </c>
      <c r="E1256" s="6" t="s">
        <v>187</v>
      </c>
      <c r="F1256" s="34" t="n">
        <v>0.423802345991135</v>
      </c>
      <c r="G1256" s="34" t="n">
        <v>0.385741346650594</v>
      </c>
      <c r="H1256" s="34" t="n">
        <v>0.0380609993405405</v>
      </c>
      <c r="I1256" s="34" t="n">
        <v>0.0986697424868388</v>
      </c>
      <c r="J1256" s="35" t="n">
        <v>2.61</v>
      </c>
      <c r="K1256" s="6" t="n">
        <v>0</v>
      </c>
      <c r="L1256" s="35" t="n">
        <v>-1</v>
      </c>
      <c r="M1256" s="6" t="str">
        <f aca="false">IF(I1256&lt;=0,"Below 0%",IF(I1256&lt;=0.05,"0-5%",IF(I1256&lt;=0.1,"5-10%",IF(I1256&lt;=0.2,"10-20%",IF(I1256&lt;=0.4,"20-40%","Above 40%")))))</f>
        <v>5-10%</v>
      </c>
      <c r="N1256" s="6" t="str">
        <f aca="false">IF(AND(H1256&gt;=Summary!$B$25,I1256&gt;=Summary!$B$26,I1256&lt;=Summary!$B$27,J1256&gt;=Summary!$B$28,J1256&lt;=Summary!$B$29,F1256*J1256&gt;1),"Yes","No")</f>
        <v>No</v>
      </c>
    </row>
    <row r="1257" customFormat="false" ht="15" hidden="false" customHeight="false" outlineLevel="0" collapsed="false">
      <c r="A1257" s="6" t="s">
        <v>149</v>
      </c>
      <c r="B1257" s="45" t="n">
        <v>41902</v>
      </c>
      <c r="C1257" s="6" t="s">
        <v>196</v>
      </c>
      <c r="D1257" s="6" t="s">
        <v>191</v>
      </c>
      <c r="E1257" s="6" t="s">
        <v>174</v>
      </c>
      <c r="F1257" s="34" t="n">
        <v>0.346759557723999</v>
      </c>
      <c r="G1257" s="34" t="n">
        <v>0.299638367487515</v>
      </c>
      <c r="H1257" s="34" t="n">
        <v>0.0471211902364839</v>
      </c>
      <c r="I1257" s="34" t="n">
        <v>0.157260202128312</v>
      </c>
      <c r="J1257" s="35" t="n">
        <v>3.36</v>
      </c>
      <c r="K1257" s="6" t="n">
        <v>1</v>
      </c>
      <c r="L1257" s="35" t="n">
        <v>2.36</v>
      </c>
      <c r="M1257" s="6" t="str">
        <f aca="false">IF(I1257&lt;=0,"Below 0%",IF(I1257&lt;=0.05,"0-5%",IF(I1257&lt;=0.1,"5-10%",IF(I1257&lt;=0.2,"10-20%",IF(I1257&lt;=0.4,"20-40%","Above 40%")))))</f>
        <v>10-20%</v>
      </c>
      <c r="N1257" s="6" t="str">
        <f aca="false">IF(AND(H1257&gt;=Summary!$B$25,I1257&gt;=Summary!$B$26,I1257&lt;=Summary!$B$27,J1257&gt;=Summary!$B$28,J1257&lt;=Summary!$B$29,F1257*J1257&gt;1),"Yes","No")</f>
        <v>Yes</v>
      </c>
    </row>
    <row r="1258" customFormat="false" ht="15" hidden="false" customHeight="false" outlineLevel="0" collapsed="false">
      <c r="A1258" s="6" t="s">
        <v>149</v>
      </c>
      <c r="B1258" s="45" t="n">
        <v>41902</v>
      </c>
      <c r="C1258" s="6" t="s">
        <v>196</v>
      </c>
      <c r="D1258" s="6" t="s">
        <v>191</v>
      </c>
      <c r="E1258" s="6" t="s">
        <v>177</v>
      </c>
      <c r="F1258" s="34" t="n">
        <v>0.229438081383705</v>
      </c>
      <c r="G1258" s="34" t="n">
        <v>0.314620285861891</v>
      </c>
      <c r="H1258" s="34" t="n">
        <v>-0.0851822044781857</v>
      </c>
      <c r="I1258" s="34" t="n">
        <v>-0.270746065355678</v>
      </c>
      <c r="J1258" s="35" t="n">
        <v>3.2</v>
      </c>
      <c r="K1258" s="6" t="n">
        <v>0</v>
      </c>
      <c r="L1258" s="35" t="n">
        <v>-1</v>
      </c>
      <c r="M1258" s="6" t="str">
        <f aca="false">IF(I1258&lt;=0,"Below 0%",IF(I1258&lt;=0.05,"0-5%",IF(I1258&lt;=0.1,"5-10%",IF(I1258&lt;=0.2,"10-20%",IF(I1258&lt;=0.4,"20-40%","Above 40%")))))</f>
        <v>Below 0%</v>
      </c>
      <c r="N1258" s="6" t="str">
        <f aca="false">IF(AND(H1258&gt;=Summary!$B$25,I1258&gt;=Summary!$B$26,I1258&lt;=Summary!$B$27,J1258&gt;=Summary!$B$28,J1258&lt;=Summary!$B$29,F1258*J1258&gt;1),"Yes","No")</f>
        <v>No</v>
      </c>
    </row>
    <row r="1259" customFormat="false" ht="15" hidden="false" customHeight="false" outlineLevel="0" collapsed="false">
      <c r="A1259" s="6" t="s">
        <v>149</v>
      </c>
      <c r="B1259" s="45" t="n">
        <v>41902</v>
      </c>
      <c r="C1259" s="6" t="s">
        <v>188</v>
      </c>
      <c r="D1259" s="6" t="s">
        <v>186</v>
      </c>
      <c r="E1259" s="6" t="s">
        <v>187</v>
      </c>
      <c r="F1259" s="34" t="n">
        <v>0.468665897846222</v>
      </c>
      <c r="G1259" s="34" t="n">
        <v>0.443315475506854</v>
      </c>
      <c r="H1259" s="34" t="n">
        <v>0.0253504223393682</v>
      </c>
      <c r="I1259" s="34" t="n">
        <v>0.0571837071791468</v>
      </c>
      <c r="J1259" s="35" t="n">
        <v>2.27</v>
      </c>
      <c r="K1259" s="6" t="n">
        <v>0</v>
      </c>
      <c r="L1259" s="35" t="n">
        <v>-1</v>
      </c>
      <c r="M1259" s="6" t="str">
        <f aca="false">IF(I1259&lt;=0,"Below 0%",IF(I1259&lt;=0.05,"0-5%",IF(I1259&lt;=0.1,"5-10%",IF(I1259&lt;=0.2,"10-20%",IF(I1259&lt;=0.4,"20-40%","Above 40%")))))</f>
        <v>5-10%</v>
      </c>
      <c r="N1259" s="6" t="str">
        <f aca="false">IF(AND(H1259&gt;=Summary!$B$25,I1259&gt;=Summary!$B$26,I1259&lt;=Summary!$B$27,J1259&gt;=Summary!$B$28,J1259&lt;=Summary!$B$29,F1259*J1259&gt;1),"Yes","No")</f>
        <v>No</v>
      </c>
    </row>
    <row r="1260" customFormat="false" ht="15" hidden="false" customHeight="false" outlineLevel="0" collapsed="false">
      <c r="A1260" s="6" t="s">
        <v>149</v>
      </c>
      <c r="B1260" s="45" t="n">
        <v>41902</v>
      </c>
      <c r="C1260" s="6" t="s">
        <v>188</v>
      </c>
      <c r="D1260" s="6" t="s">
        <v>186</v>
      </c>
      <c r="E1260" s="6" t="s">
        <v>174</v>
      </c>
      <c r="F1260" s="34" t="n">
        <v>0.224994570016861</v>
      </c>
      <c r="G1260" s="34" t="n">
        <v>0.295978273353105</v>
      </c>
      <c r="H1260" s="34" t="n">
        <v>-0.0709837033362444</v>
      </c>
      <c r="I1260" s="34" t="n">
        <v>-0.239827412100482</v>
      </c>
      <c r="J1260" s="35" t="n">
        <v>3.4</v>
      </c>
      <c r="K1260" s="6" t="n">
        <v>1</v>
      </c>
      <c r="L1260" s="35" t="n">
        <v>2.4</v>
      </c>
      <c r="M1260" s="6" t="str">
        <f aca="false">IF(I1260&lt;=0,"Below 0%",IF(I1260&lt;=0.05,"0-5%",IF(I1260&lt;=0.1,"5-10%",IF(I1260&lt;=0.2,"10-20%",IF(I1260&lt;=0.4,"20-40%","Above 40%")))))</f>
        <v>Below 0%</v>
      </c>
      <c r="N1260" s="6" t="str">
        <f aca="false">IF(AND(H1260&gt;=Summary!$B$25,I1260&gt;=Summary!$B$26,I1260&lt;=Summary!$B$27,J1260&gt;=Summary!$B$28,J1260&lt;=Summary!$B$29,F1260*J1260&gt;1),"Yes","No")</f>
        <v>No</v>
      </c>
    </row>
    <row r="1261" customFormat="false" ht="15" hidden="false" customHeight="false" outlineLevel="0" collapsed="false">
      <c r="A1261" s="6" t="s">
        <v>149</v>
      </c>
      <c r="B1261" s="45" t="n">
        <v>41902</v>
      </c>
      <c r="C1261" s="6" t="s">
        <v>188</v>
      </c>
      <c r="D1261" s="6" t="s">
        <v>186</v>
      </c>
      <c r="E1261" s="6" t="s">
        <v>177</v>
      </c>
      <c r="F1261" s="34" t="n">
        <v>0.306339502334595</v>
      </c>
      <c r="G1261" s="34" t="n">
        <v>0.260706251140041</v>
      </c>
      <c r="H1261" s="34" t="n">
        <v>0.0456332511945538</v>
      </c>
      <c r="I1261" s="34" t="n">
        <v>0.175037042629413</v>
      </c>
      <c r="J1261" s="35" t="n">
        <v>3.86</v>
      </c>
      <c r="K1261" s="6" t="n">
        <v>0</v>
      </c>
      <c r="L1261" s="35" t="n">
        <v>-1</v>
      </c>
      <c r="M1261" s="6" t="str">
        <f aca="false">IF(I1261&lt;=0,"Below 0%",IF(I1261&lt;=0.05,"0-5%",IF(I1261&lt;=0.1,"5-10%",IF(I1261&lt;=0.2,"10-20%",IF(I1261&lt;=0.4,"20-40%","Above 40%")))))</f>
        <v>10-20%</v>
      </c>
      <c r="N1261" s="6" t="str">
        <f aca="false">IF(AND(H1261&gt;=Summary!$B$25,I1261&gt;=Summary!$B$26,I1261&lt;=Summary!$B$27,J1261&gt;=Summary!$B$28,J1261&lt;=Summary!$B$29,F1261*J1261&gt;1),"Yes","No")</f>
        <v>Yes</v>
      </c>
    </row>
    <row r="1262" customFormat="false" ht="15" hidden="false" customHeight="false" outlineLevel="0" collapsed="false">
      <c r="A1262" s="6" t="s">
        <v>149</v>
      </c>
      <c r="B1262" s="45" t="n">
        <v>41902</v>
      </c>
      <c r="C1262" s="6" t="s">
        <v>197</v>
      </c>
      <c r="D1262" s="6" t="s">
        <v>192</v>
      </c>
      <c r="E1262" s="6" t="s">
        <v>187</v>
      </c>
      <c r="F1262" s="34" t="n">
        <v>0.283459633588791</v>
      </c>
      <c r="G1262" s="34" t="n">
        <v>0.346481876332623</v>
      </c>
      <c r="H1262" s="34" t="n">
        <v>-0.0630222427438317</v>
      </c>
      <c r="I1262" s="34" t="n">
        <v>-0.181891888288351</v>
      </c>
      <c r="J1262" s="35" t="n">
        <v>2.88</v>
      </c>
      <c r="K1262" s="6" t="n">
        <v>0</v>
      </c>
      <c r="L1262" s="35" t="n">
        <v>-1</v>
      </c>
      <c r="M1262" s="6" t="str">
        <f aca="false">IF(I1262&lt;=0,"Below 0%",IF(I1262&lt;=0.05,"0-5%",IF(I1262&lt;=0.1,"5-10%",IF(I1262&lt;=0.2,"10-20%",IF(I1262&lt;=0.4,"20-40%","Above 40%")))))</f>
        <v>Below 0%</v>
      </c>
      <c r="N1262" s="6" t="str">
        <f aca="false">IF(AND(H1262&gt;=Summary!$B$25,I1262&gt;=Summary!$B$26,I1262&lt;=Summary!$B$27,J1262&gt;=Summary!$B$28,J1262&lt;=Summary!$B$29,F1262*J1262&gt;1),"Yes","No")</f>
        <v>No</v>
      </c>
    </row>
    <row r="1263" customFormat="false" ht="15" hidden="false" customHeight="false" outlineLevel="0" collapsed="false">
      <c r="A1263" s="6" t="s">
        <v>149</v>
      </c>
      <c r="B1263" s="45" t="n">
        <v>41902</v>
      </c>
      <c r="C1263" s="6" t="s">
        <v>197</v>
      </c>
      <c r="D1263" s="6" t="s">
        <v>192</v>
      </c>
      <c r="E1263" s="6" t="s">
        <v>174</v>
      </c>
      <c r="F1263" s="34" t="n">
        <v>0.25418022274971</v>
      </c>
      <c r="G1263" s="34" t="n">
        <v>0.307036247334755</v>
      </c>
      <c r="H1263" s="34" t="n">
        <v>-0.0528560245850447</v>
      </c>
      <c r="I1263" s="34" t="n">
        <v>-0.17214913562768</v>
      </c>
      <c r="J1263" s="35" t="n">
        <v>3.25</v>
      </c>
      <c r="K1263" s="6" t="n">
        <v>1</v>
      </c>
      <c r="L1263" s="35" t="n">
        <v>2.25</v>
      </c>
      <c r="M1263" s="6" t="str">
        <f aca="false">IF(I1263&lt;=0,"Below 0%",IF(I1263&lt;=0.05,"0-5%",IF(I1263&lt;=0.1,"5-10%",IF(I1263&lt;=0.2,"10-20%",IF(I1263&lt;=0.4,"20-40%","Above 40%")))))</f>
        <v>Below 0%</v>
      </c>
      <c r="N1263" s="6" t="str">
        <f aca="false">IF(AND(H1263&gt;=Summary!$B$25,I1263&gt;=Summary!$B$26,I1263&lt;=Summary!$B$27,J1263&gt;=Summary!$B$28,J1263&lt;=Summary!$B$29,F1263*J1263&gt;1),"Yes","No")</f>
        <v>No</v>
      </c>
    </row>
    <row r="1264" customFormat="false" ht="15" hidden="false" customHeight="false" outlineLevel="0" collapsed="false">
      <c r="A1264" s="6" t="s">
        <v>149</v>
      </c>
      <c r="B1264" s="45" t="n">
        <v>41902</v>
      </c>
      <c r="C1264" s="6" t="s">
        <v>197</v>
      </c>
      <c r="D1264" s="6" t="s">
        <v>192</v>
      </c>
      <c r="E1264" s="6" t="s">
        <v>177</v>
      </c>
      <c r="F1264" s="34" t="n">
        <v>0.462360113859177</v>
      </c>
      <c r="G1264" s="34" t="n">
        <v>0.346481876332623</v>
      </c>
      <c r="H1264" s="34" t="n">
        <v>0.115878237526554</v>
      </c>
      <c r="I1264" s="34" t="n">
        <v>0.334442420922793</v>
      </c>
      <c r="J1264" s="35" t="n">
        <v>2.88</v>
      </c>
      <c r="K1264" s="6" t="n">
        <v>0</v>
      </c>
      <c r="L1264" s="35" t="n">
        <v>-1</v>
      </c>
      <c r="M1264" s="6" t="str">
        <f aca="false">IF(I1264&lt;=0,"Below 0%",IF(I1264&lt;=0.05,"0-5%",IF(I1264&lt;=0.1,"5-10%",IF(I1264&lt;=0.2,"10-20%",IF(I1264&lt;=0.4,"20-40%","Above 40%")))))</f>
        <v>20-40%</v>
      </c>
      <c r="N1264" s="6" t="str">
        <f aca="false">IF(AND(H1264&gt;=Summary!$B$25,I1264&gt;=Summary!$B$26,I1264&lt;=Summary!$B$27,J1264&gt;=Summary!$B$28,J1264&lt;=Summary!$B$29,F1264*J1264&gt;1),"Yes","No")</f>
        <v>Yes</v>
      </c>
    </row>
    <row r="1265" customFormat="false" ht="15" hidden="false" customHeight="false" outlineLevel="0" collapsed="false">
      <c r="A1265" s="6" t="s">
        <v>149</v>
      </c>
      <c r="B1265" s="45" t="n">
        <v>41902</v>
      </c>
      <c r="C1265" s="6" t="s">
        <v>175</v>
      </c>
      <c r="D1265" s="6" t="s">
        <v>179</v>
      </c>
      <c r="E1265" s="6" t="s">
        <v>187</v>
      </c>
      <c r="F1265" s="34" t="n">
        <v>0.282601803541184</v>
      </c>
      <c r="G1265" s="34" t="n">
        <v>0.386338786098664</v>
      </c>
      <c r="H1265" s="34" t="n">
        <v>-0.103736982557481</v>
      </c>
      <c r="I1265" s="34" t="n">
        <v>-0.268512989868401</v>
      </c>
      <c r="J1265" s="35" t="n">
        <v>2.61</v>
      </c>
      <c r="K1265" s="6" t="n">
        <v>0</v>
      </c>
      <c r="L1265" s="35" t="n">
        <v>-1</v>
      </c>
      <c r="M1265" s="6" t="str">
        <f aca="false">IF(I1265&lt;=0,"Below 0%",IF(I1265&lt;=0.05,"0-5%",IF(I1265&lt;=0.1,"5-10%",IF(I1265&lt;=0.2,"10-20%",IF(I1265&lt;=0.4,"20-40%","Above 40%")))))</f>
        <v>Below 0%</v>
      </c>
      <c r="N1265" s="6" t="str">
        <f aca="false">IF(AND(H1265&gt;=Summary!$B$25,I1265&gt;=Summary!$B$26,I1265&lt;=Summary!$B$27,J1265&gt;=Summary!$B$28,J1265&lt;=Summary!$B$29,F1265*J1265&gt;1),"Yes","No")</f>
        <v>No</v>
      </c>
    </row>
    <row r="1266" customFormat="false" ht="15" hidden="false" customHeight="false" outlineLevel="0" collapsed="false">
      <c r="A1266" s="6" t="s">
        <v>149</v>
      </c>
      <c r="B1266" s="45" t="n">
        <v>41902</v>
      </c>
      <c r="C1266" s="6" t="s">
        <v>175</v>
      </c>
      <c r="D1266" s="6" t="s">
        <v>179</v>
      </c>
      <c r="E1266" s="6" t="s">
        <v>174</v>
      </c>
      <c r="F1266" s="34" t="n">
        <v>0.37332358956337</v>
      </c>
      <c r="G1266" s="34" t="n">
        <v>0.296571832858092</v>
      </c>
      <c r="H1266" s="34" t="n">
        <v>0.0767517567052775</v>
      </c>
      <c r="I1266" s="34" t="n">
        <v>0.258796514711506</v>
      </c>
      <c r="J1266" s="35" t="n">
        <v>3.4</v>
      </c>
      <c r="K1266" s="6" t="n">
        <v>0</v>
      </c>
      <c r="L1266" s="35" t="n">
        <v>-1</v>
      </c>
      <c r="M1266" s="6" t="str">
        <f aca="false">IF(I1266&lt;=0,"Below 0%",IF(I1266&lt;=0.05,"0-5%",IF(I1266&lt;=0.1,"5-10%",IF(I1266&lt;=0.2,"10-20%",IF(I1266&lt;=0.4,"20-40%","Above 40%")))))</f>
        <v>20-40%</v>
      </c>
      <c r="N1266" s="6" t="str">
        <f aca="false">IF(AND(H1266&gt;=Summary!$B$25,I1266&gt;=Summary!$B$26,I1266&lt;=Summary!$B$27,J1266&gt;=Summary!$B$28,J1266&lt;=Summary!$B$29,F1266*J1266&gt;1),"Yes","No")</f>
        <v>Yes</v>
      </c>
    </row>
    <row r="1267" customFormat="false" ht="15" hidden="false" customHeight="false" outlineLevel="0" collapsed="false">
      <c r="A1267" s="6" t="s">
        <v>149</v>
      </c>
      <c r="B1267" s="45" t="n">
        <v>41902</v>
      </c>
      <c r="C1267" s="6" t="s">
        <v>175</v>
      </c>
      <c r="D1267" s="6" t="s">
        <v>179</v>
      </c>
      <c r="E1267" s="6" t="s">
        <v>177</v>
      </c>
      <c r="F1267" s="34" t="n">
        <v>0.344074636697769</v>
      </c>
      <c r="G1267" s="34" t="n">
        <v>0.317089381043243</v>
      </c>
      <c r="H1267" s="34" t="n">
        <v>0.0269852556545258</v>
      </c>
      <c r="I1267" s="34" t="n">
        <v>0.0851029938805983</v>
      </c>
      <c r="J1267" s="35" t="n">
        <v>3.18</v>
      </c>
      <c r="K1267" s="6" t="n">
        <v>1</v>
      </c>
      <c r="L1267" s="35" t="n">
        <v>2.18</v>
      </c>
      <c r="M1267" s="6" t="str">
        <f aca="false">IF(I1267&lt;=0,"Below 0%",IF(I1267&lt;=0.05,"0-5%",IF(I1267&lt;=0.1,"5-10%",IF(I1267&lt;=0.2,"10-20%",IF(I1267&lt;=0.4,"20-40%","Above 40%")))))</f>
        <v>5-10%</v>
      </c>
      <c r="N1267" s="6" t="str">
        <f aca="false">IF(AND(H1267&gt;=Summary!$B$25,I1267&gt;=Summary!$B$26,I1267&lt;=Summary!$B$27,J1267&gt;=Summary!$B$28,J1267&lt;=Summary!$B$29,F1267*J1267&gt;1),"Yes","No")</f>
        <v>No</v>
      </c>
    </row>
    <row r="1268" customFormat="false" ht="15" hidden="false" customHeight="false" outlineLevel="0" collapsed="false">
      <c r="A1268" s="6" t="s">
        <v>149</v>
      </c>
      <c r="B1268" s="45" t="n">
        <v>41902</v>
      </c>
      <c r="C1268" s="6" t="s">
        <v>189</v>
      </c>
      <c r="D1268" s="6" t="s">
        <v>183</v>
      </c>
      <c r="E1268" s="6" t="s">
        <v>187</v>
      </c>
      <c r="F1268" s="34" t="n">
        <v>0.148650109767914</v>
      </c>
      <c r="G1268" s="34" t="n">
        <v>0.212680807272312</v>
      </c>
      <c r="H1268" s="34" t="n">
        <v>-0.0640306975043977</v>
      </c>
      <c r="I1268" s="34" t="n">
        <v>-0.301064766142317</v>
      </c>
      <c r="J1268" s="35" t="n">
        <v>4.7</v>
      </c>
      <c r="K1268" s="6" t="n">
        <v>1</v>
      </c>
      <c r="L1268" s="35" t="n">
        <v>3.7</v>
      </c>
      <c r="M1268" s="6" t="str">
        <f aca="false">IF(I1268&lt;=0,"Below 0%",IF(I1268&lt;=0.05,"0-5%",IF(I1268&lt;=0.1,"5-10%",IF(I1268&lt;=0.2,"10-20%",IF(I1268&lt;=0.4,"20-40%","Above 40%")))))</f>
        <v>Below 0%</v>
      </c>
      <c r="N1268" s="6" t="str">
        <f aca="false">IF(AND(H1268&gt;=Summary!$B$25,I1268&gt;=Summary!$B$26,I1268&lt;=Summary!$B$27,J1268&gt;=Summary!$B$28,J1268&lt;=Summary!$B$29,F1268*J1268&gt;1),"Yes","No")</f>
        <v>No</v>
      </c>
    </row>
    <row r="1269" customFormat="false" ht="15" hidden="false" customHeight="false" outlineLevel="0" collapsed="false">
      <c r="A1269" s="6" t="s">
        <v>149</v>
      </c>
      <c r="B1269" s="45" t="n">
        <v>41902</v>
      </c>
      <c r="C1269" s="6" t="s">
        <v>189</v>
      </c>
      <c r="D1269" s="6" t="s">
        <v>183</v>
      </c>
      <c r="E1269" s="6" t="s">
        <v>174</v>
      </c>
      <c r="F1269" s="34" t="n">
        <v>0.0901837274432182</v>
      </c>
      <c r="G1269" s="34" t="n">
        <v>0.249899948544966</v>
      </c>
      <c r="H1269" s="34" t="n">
        <v>-0.159716221101748</v>
      </c>
      <c r="I1269" s="34" t="n">
        <v>-0.63912066421658</v>
      </c>
      <c r="J1269" s="35" t="n">
        <v>4</v>
      </c>
      <c r="K1269" s="6" t="n">
        <v>0</v>
      </c>
      <c r="L1269" s="35" t="n">
        <v>-1</v>
      </c>
      <c r="M1269" s="6" t="str">
        <f aca="false">IF(I1269&lt;=0,"Below 0%",IF(I1269&lt;=0.05,"0-5%",IF(I1269&lt;=0.1,"5-10%",IF(I1269&lt;=0.2,"10-20%",IF(I1269&lt;=0.4,"20-40%","Above 40%")))))</f>
        <v>Below 0%</v>
      </c>
      <c r="N1269" s="6" t="str">
        <f aca="false">IF(AND(H1269&gt;=Summary!$B$25,I1269&gt;=Summary!$B$26,I1269&lt;=Summary!$B$27,J1269&gt;=Summary!$B$28,J1269&lt;=Summary!$B$29,F1269*J1269&gt;1),"Yes","No")</f>
        <v>No</v>
      </c>
    </row>
    <row r="1270" customFormat="false" ht="15" hidden="false" customHeight="false" outlineLevel="0" collapsed="false">
      <c r="A1270" s="6" t="s">
        <v>149</v>
      </c>
      <c r="B1270" s="45" t="n">
        <v>41902</v>
      </c>
      <c r="C1270" s="6" t="s">
        <v>189</v>
      </c>
      <c r="D1270" s="6" t="s">
        <v>183</v>
      </c>
      <c r="E1270" s="6" t="s">
        <v>177</v>
      </c>
      <c r="F1270" s="34" t="n">
        <v>0.761166214942932</v>
      </c>
      <c r="G1270" s="34" t="n">
        <v>0.537419244182723</v>
      </c>
      <c r="H1270" s="34" t="n">
        <v>0.22374697076021</v>
      </c>
      <c r="I1270" s="34" t="n">
        <v>0.416335985698599</v>
      </c>
      <c r="J1270" s="35" t="n">
        <v>1.86</v>
      </c>
      <c r="K1270" s="6" t="n">
        <v>0</v>
      </c>
      <c r="L1270" s="35" t="n">
        <v>-1</v>
      </c>
      <c r="M1270" s="6" t="str">
        <f aca="false">IF(I1270&lt;=0,"Below 0%",IF(I1270&lt;=0.05,"0-5%",IF(I1270&lt;=0.1,"5-10%",IF(I1270&lt;=0.2,"10-20%",IF(I1270&lt;=0.4,"20-40%","Above 40%")))))</f>
        <v>Above 40%</v>
      </c>
      <c r="N1270" s="6" t="str">
        <f aca="false">IF(AND(H1270&gt;=Summary!$B$25,I1270&gt;=Summary!$B$26,I1270&lt;=Summary!$B$27,J1270&gt;=Summary!$B$28,J1270&lt;=Summary!$B$29,F1270*J1270&gt;1),"Yes","No")</f>
        <v>No</v>
      </c>
    </row>
    <row r="1271" customFormat="false" ht="15" hidden="false" customHeight="false" outlineLevel="0" collapsed="false">
      <c r="A1271" s="6" t="s">
        <v>149</v>
      </c>
      <c r="B1271" s="45" t="n">
        <v>41903</v>
      </c>
      <c r="C1271" s="6" t="s">
        <v>173</v>
      </c>
      <c r="D1271" s="6" t="s">
        <v>180</v>
      </c>
      <c r="E1271" s="6" t="s">
        <v>187</v>
      </c>
      <c r="F1271" s="34" t="n">
        <v>0.706030964851379</v>
      </c>
      <c r="G1271" s="34" t="n">
        <v>0.69873532068654</v>
      </c>
      <c r="H1271" s="34" t="n">
        <v>0.00729564416483919</v>
      </c>
      <c r="I1271" s="34" t="n">
        <v>0.0104412127866542</v>
      </c>
      <c r="J1271" s="35" t="n">
        <v>1.45</v>
      </c>
      <c r="K1271" s="6" t="n">
        <v>0</v>
      </c>
      <c r="L1271" s="35" t="n">
        <v>-1</v>
      </c>
      <c r="M1271" s="6" t="str">
        <f aca="false">IF(I1271&lt;=0,"Below 0%",IF(I1271&lt;=0.05,"0-5%",IF(I1271&lt;=0.1,"5-10%",IF(I1271&lt;=0.2,"10-20%",IF(I1271&lt;=0.4,"20-40%","Above 40%")))))</f>
        <v>0-5%</v>
      </c>
      <c r="N1271" s="6" t="str">
        <f aca="false">IF(AND(H1271&gt;=Summary!$B$25,I1271&gt;=Summary!$B$26,I1271&lt;=Summary!$B$27,J1271&gt;=Summary!$B$28,J1271&lt;=Summary!$B$29,F1271*J1271&gt;1),"Yes","No")</f>
        <v>No</v>
      </c>
    </row>
    <row r="1272" customFormat="false" ht="15" hidden="false" customHeight="false" outlineLevel="0" collapsed="false">
      <c r="A1272" s="6" t="s">
        <v>149</v>
      </c>
      <c r="B1272" s="45" t="n">
        <v>41903</v>
      </c>
      <c r="C1272" s="6" t="s">
        <v>173</v>
      </c>
      <c r="D1272" s="6" t="s">
        <v>180</v>
      </c>
      <c r="E1272" s="6" t="s">
        <v>174</v>
      </c>
      <c r="F1272" s="34" t="n">
        <v>0.136629357933998</v>
      </c>
      <c r="G1272" s="34" t="n">
        <v>0.194839656729901</v>
      </c>
      <c r="H1272" s="34" t="n">
        <v>-0.0582102987959025</v>
      </c>
      <c r="I1272" s="34" t="n">
        <v>-0.298760015147211</v>
      </c>
      <c r="J1272" s="35" t="n">
        <v>5.2</v>
      </c>
      <c r="K1272" s="6" t="n">
        <v>0</v>
      </c>
      <c r="L1272" s="35" t="n">
        <v>-1</v>
      </c>
      <c r="M1272" s="6" t="str">
        <f aca="false">IF(I1272&lt;=0,"Below 0%",IF(I1272&lt;=0.05,"0-5%",IF(I1272&lt;=0.1,"5-10%",IF(I1272&lt;=0.2,"10-20%",IF(I1272&lt;=0.4,"20-40%","Above 40%")))))</f>
        <v>Below 0%</v>
      </c>
      <c r="N1272" s="6" t="str">
        <f aca="false">IF(AND(H1272&gt;=Summary!$B$25,I1272&gt;=Summary!$B$26,I1272&lt;=Summary!$B$27,J1272&gt;=Summary!$B$28,J1272&lt;=Summary!$B$29,F1272*J1272&gt;1),"Yes","No")</f>
        <v>No</v>
      </c>
    </row>
    <row r="1273" customFormat="false" ht="15" hidden="false" customHeight="false" outlineLevel="0" collapsed="false">
      <c r="A1273" s="6" t="s">
        <v>149</v>
      </c>
      <c r="B1273" s="45" t="n">
        <v>41903</v>
      </c>
      <c r="C1273" s="6" t="s">
        <v>173</v>
      </c>
      <c r="D1273" s="6" t="s">
        <v>180</v>
      </c>
      <c r="E1273" s="6" t="s">
        <v>177</v>
      </c>
      <c r="F1273" s="34" t="n">
        <v>0.157339736819267</v>
      </c>
      <c r="G1273" s="34" t="n">
        <v>0.106425022583559</v>
      </c>
      <c r="H1273" s="34" t="n">
        <v>0.0509147142357081</v>
      </c>
      <c r="I1273" s="34" t="n">
        <v>0.478409240606293</v>
      </c>
      <c r="J1273" s="35" t="n">
        <v>9.52</v>
      </c>
      <c r="K1273" s="6" t="n">
        <v>1</v>
      </c>
      <c r="L1273" s="35" t="n">
        <v>8.52</v>
      </c>
      <c r="M1273" s="6" t="str">
        <f aca="false">IF(I1273&lt;=0,"Below 0%",IF(I1273&lt;=0.05,"0-5%",IF(I1273&lt;=0.1,"5-10%",IF(I1273&lt;=0.2,"10-20%",IF(I1273&lt;=0.4,"20-40%","Above 40%")))))</f>
        <v>Above 40%</v>
      </c>
      <c r="N1273" s="6" t="str">
        <f aca="false">IF(AND(H1273&gt;=Summary!$B$25,I1273&gt;=Summary!$B$26,I1273&lt;=Summary!$B$27,J1273&gt;=Summary!$B$28,J1273&lt;=Summary!$B$29,F1273*J1273&gt;1),"Yes","No")</f>
        <v>No</v>
      </c>
    </row>
    <row r="1274" customFormat="false" ht="15" hidden="false" customHeight="false" outlineLevel="0" collapsed="false">
      <c r="A1274" s="6" t="s">
        <v>149</v>
      </c>
      <c r="B1274" s="45" t="n">
        <v>41903</v>
      </c>
      <c r="C1274" s="6" t="s">
        <v>195</v>
      </c>
      <c r="D1274" s="6" t="s">
        <v>176</v>
      </c>
      <c r="E1274" s="6" t="s">
        <v>187</v>
      </c>
      <c r="F1274" s="34" t="n">
        <v>0.12948115170002</v>
      </c>
      <c r="G1274" s="34" t="n">
        <v>0.167266157927973</v>
      </c>
      <c r="H1274" s="34" t="n">
        <v>-0.0377850062279533</v>
      </c>
      <c r="I1274" s="34" t="n">
        <v>-0.225897495919192</v>
      </c>
      <c r="J1274" s="35" t="n">
        <v>6</v>
      </c>
      <c r="K1274" s="6" t="n">
        <v>1</v>
      </c>
      <c r="L1274" s="35" t="n">
        <v>5</v>
      </c>
      <c r="M1274" s="6" t="str">
        <f aca="false">IF(I1274&lt;=0,"Below 0%",IF(I1274&lt;=0.05,"0-5%",IF(I1274&lt;=0.1,"5-10%",IF(I1274&lt;=0.2,"10-20%",IF(I1274&lt;=0.4,"20-40%","Above 40%")))))</f>
        <v>Below 0%</v>
      </c>
      <c r="N1274" s="6" t="str">
        <f aca="false">IF(AND(H1274&gt;=Summary!$B$25,I1274&gt;=Summary!$B$26,I1274&lt;=Summary!$B$27,J1274&gt;=Summary!$B$28,J1274&lt;=Summary!$B$29,F1274*J1274&gt;1),"Yes","No")</f>
        <v>No</v>
      </c>
    </row>
    <row r="1275" customFormat="false" ht="15" hidden="false" customHeight="false" outlineLevel="0" collapsed="false">
      <c r="A1275" s="6" t="s">
        <v>149</v>
      </c>
      <c r="B1275" s="45" t="n">
        <v>41903</v>
      </c>
      <c r="C1275" s="6" t="s">
        <v>195</v>
      </c>
      <c r="D1275" s="6" t="s">
        <v>176</v>
      </c>
      <c r="E1275" s="6" t="s">
        <v>174</v>
      </c>
      <c r="F1275" s="34" t="n">
        <v>0.240718096494675</v>
      </c>
      <c r="G1275" s="34" t="n">
        <v>0.231777586043381</v>
      </c>
      <c r="H1275" s="34" t="n">
        <v>0.00894051045129388</v>
      </c>
      <c r="I1275" s="34" t="n">
        <v>0.0385736628114701</v>
      </c>
      <c r="J1275" s="35" t="n">
        <v>4.33</v>
      </c>
      <c r="K1275" s="6" t="n">
        <v>0</v>
      </c>
      <c r="L1275" s="35" t="n">
        <v>-1</v>
      </c>
      <c r="M1275" s="6" t="str">
        <f aca="false">IF(I1275&lt;=0,"Below 0%",IF(I1275&lt;=0.05,"0-5%",IF(I1275&lt;=0.1,"5-10%",IF(I1275&lt;=0.2,"10-20%",IF(I1275&lt;=0.4,"20-40%","Above 40%")))))</f>
        <v>0-5%</v>
      </c>
      <c r="N1275" s="6" t="str">
        <f aca="false">IF(AND(H1275&gt;=Summary!$B$25,I1275&gt;=Summary!$B$26,I1275&lt;=Summary!$B$27,J1275&gt;=Summary!$B$28,J1275&lt;=Summary!$B$29,F1275*J1275&gt;1),"Yes","No")</f>
        <v>No</v>
      </c>
    </row>
    <row r="1276" customFormat="false" ht="15" hidden="false" customHeight="false" outlineLevel="0" collapsed="false">
      <c r="A1276" s="6" t="s">
        <v>149</v>
      </c>
      <c r="B1276" s="45" t="n">
        <v>41903</v>
      </c>
      <c r="C1276" s="6" t="s">
        <v>195</v>
      </c>
      <c r="D1276" s="6" t="s">
        <v>176</v>
      </c>
      <c r="E1276" s="6" t="s">
        <v>177</v>
      </c>
      <c r="F1276" s="34" t="n">
        <v>0.629800736904144</v>
      </c>
      <c r="G1276" s="34" t="n">
        <v>0.600956256028646</v>
      </c>
      <c r="H1276" s="34" t="n">
        <v>0.0288444808754982</v>
      </c>
      <c r="I1276" s="34" t="n">
        <v>0.0479976380745477</v>
      </c>
      <c r="J1276" s="35" t="n">
        <v>1.67</v>
      </c>
      <c r="K1276" s="6" t="n">
        <v>0</v>
      </c>
      <c r="L1276" s="35" t="n">
        <v>-1</v>
      </c>
      <c r="M1276" s="6" t="str">
        <f aca="false">IF(I1276&lt;=0,"Below 0%",IF(I1276&lt;=0.05,"0-5%",IF(I1276&lt;=0.1,"5-10%",IF(I1276&lt;=0.2,"10-20%",IF(I1276&lt;=0.4,"20-40%","Above 40%")))))</f>
        <v>0-5%</v>
      </c>
      <c r="N1276" s="6" t="str">
        <f aca="false">IF(AND(H1276&gt;=Summary!$B$25,I1276&gt;=Summary!$B$26,I1276&lt;=Summary!$B$27,J1276&gt;=Summary!$B$28,J1276&lt;=Summary!$B$29,F1276*J1276&gt;1),"Yes","No")</f>
        <v>No</v>
      </c>
    </row>
    <row r="1277" customFormat="false" ht="15" hidden="false" customHeight="false" outlineLevel="0" collapsed="false">
      <c r="A1277" s="6" t="s">
        <v>149</v>
      </c>
      <c r="B1277" s="45" t="n">
        <v>41903</v>
      </c>
      <c r="C1277" s="6" t="s">
        <v>194</v>
      </c>
      <c r="D1277" s="6" t="s">
        <v>190</v>
      </c>
      <c r="E1277" s="6" t="s">
        <v>187</v>
      </c>
      <c r="F1277" s="34" t="n">
        <v>0.4098199903965</v>
      </c>
      <c r="G1277" s="34" t="n">
        <v>0.404622609523672</v>
      </c>
      <c r="H1277" s="34" t="n">
        <v>0.00519738087282751</v>
      </c>
      <c r="I1277" s="34" t="n">
        <v>0.0128450085351037</v>
      </c>
      <c r="J1277" s="35" t="n">
        <v>2.46</v>
      </c>
      <c r="K1277" s="6" t="n">
        <v>0</v>
      </c>
      <c r="L1277" s="35" t="n">
        <v>-1</v>
      </c>
      <c r="M1277" s="6" t="str">
        <f aca="false">IF(I1277&lt;=0,"Below 0%",IF(I1277&lt;=0.05,"0-5%",IF(I1277&lt;=0.1,"5-10%",IF(I1277&lt;=0.2,"10-20%",IF(I1277&lt;=0.4,"20-40%","Above 40%")))))</f>
        <v>0-5%</v>
      </c>
      <c r="N1277" s="6" t="str">
        <f aca="false">IF(AND(H1277&gt;=Summary!$B$25,I1277&gt;=Summary!$B$26,I1277&lt;=Summary!$B$27,J1277&gt;=Summary!$B$28,J1277&lt;=Summary!$B$29,F1277*J1277&gt;1),"Yes","No")</f>
        <v>No</v>
      </c>
    </row>
    <row r="1278" customFormat="false" ht="15" hidden="false" customHeight="false" outlineLevel="0" collapsed="false">
      <c r="A1278" s="6" t="s">
        <v>149</v>
      </c>
      <c r="B1278" s="45" t="n">
        <v>41903</v>
      </c>
      <c r="C1278" s="6" t="s">
        <v>194</v>
      </c>
      <c r="D1278" s="6" t="s">
        <v>190</v>
      </c>
      <c r="E1278" s="6" t="s">
        <v>174</v>
      </c>
      <c r="F1278" s="34" t="n">
        <v>0.291478037834168</v>
      </c>
      <c r="G1278" s="34" t="n">
        <v>0.280386371669925</v>
      </c>
      <c r="H1278" s="34" t="n">
        <v>0.0110916661642426</v>
      </c>
      <c r="I1278" s="34" t="n">
        <v>0.0395585067069517</v>
      </c>
      <c r="J1278" s="35" t="n">
        <v>3.55</v>
      </c>
      <c r="K1278" s="6" t="n">
        <v>1</v>
      </c>
      <c r="L1278" s="35" t="n">
        <v>2.55</v>
      </c>
      <c r="M1278" s="6" t="str">
        <f aca="false">IF(I1278&lt;=0,"Below 0%",IF(I1278&lt;=0.05,"0-5%",IF(I1278&lt;=0.1,"5-10%",IF(I1278&lt;=0.2,"10-20%",IF(I1278&lt;=0.4,"20-40%","Above 40%")))))</f>
        <v>0-5%</v>
      </c>
      <c r="N1278" s="6" t="str">
        <f aca="false">IF(AND(H1278&gt;=Summary!$B$25,I1278&gt;=Summary!$B$26,I1278&lt;=Summary!$B$27,J1278&gt;=Summary!$B$28,J1278&lt;=Summary!$B$29,F1278*J1278&gt;1),"Yes","No")</f>
        <v>No</v>
      </c>
    </row>
    <row r="1279" customFormat="false" ht="15" hidden="false" customHeight="false" outlineLevel="0" collapsed="false">
      <c r="A1279" s="6" t="s">
        <v>149</v>
      </c>
      <c r="B1279" s="45" t="n">
        <v>41903</v>
      </c>
      <c r="C1279" s="6" t="s">
        <v>194</v>
      </c>
      <c r="D1279" s="6" t="s">
        <v>190</v>
      </c>
      <c r="E1279" s="6" t="s">
        <v>177</v>
      </c>
      <c r="F1279" s="34" t="n">
        <v>0.298701971769333</v>
      </c>
      <c r="G1279" s="34" t="n">
        <v>0.314991018806403</v>
      </c>
      <c r="H1279" s="34" t="n">
        <v>-0.0162890470370701</v>
      </c>
      <c r="I1279" s="34" t="n">
        <v>-0.0517127348544547</v>
      </c>
      <c r="J1279" s="35" t="n">
        <v>3.16</v>
      </c>
      <c r="K1279" s="6" t="n">
        <v>0</v>
      </c>
      <c r="L1279" s="35" t="n">
        <v>-1</v>
      </c>
      <c r="M1279" s="6" t="str">
        <f aca="false">IF(I1279&lt;=0,"Below 0%",IF(I1279&lt;=0.05,"0-5%",IF(I1279&lt;=0.1,"5-10%",IF(I1279&lt;=0.2,"10-20%",IF(I1279&lt;=0.4,"20-40%","Above 40%")))))</f>
        <v>Below 0%</v>
      </c>
      <c r="N1279" s="6" t="str">
        <f aca="false">IF(AND(H1279&gt;=Summary!$B$25,I1279&gt;=Summary!$B$26,I1279&lt;=Summary!$B$27,J1279&gt;=Summary!$B$28,J1279&lt;=Summary!$B$29,F1279*J1279&gt;1),"Yes","No")</f>
        <v>No</v>
      </c>
    </row>
    <row r="1280" customFormat="false" ht="15" hidden="false" customHeight="false" outlineLevel="0" collapsed="false">
      <c r="A1280" s="6" t="s">
        <v>149</v>
      </c>
      <c r="B1280" s="45" t="n">
        <v>41903</v>
      </c>
      <c r="C1280" s="6" t="s">
        <v>181</v>
      </c>
      <c r="D1280" s="6" t="s">
        <v>178</v>
      </c>
      <c r="E1280" s="6" t="s">
        <v>187</v>
      </c>
      <c r="F1280" s="34" t="n">
        <v>0.740272998809815</v>
      </c>
      <c r="G1280" s="34" t="n">
        <v>0.648134044173648</v>
      </c>
      <c r="H1280" s="34" t="n">
        <v>0.0921389546361664</v>
      </c>
      <c r="I1280" s="34" t="n">
        <v>0.142160337764144</v>
      </c>
      <c r="J1280" s="35" t="n">
        <v>1.54</v>
      </c>
      <c r="K1280" s="6" t="n">
        <v>0</v>
      </c>
      <c r="L1280" s="35" t="n">
        <v>-1</v>
      </c>
      <c r="M1280" s="6" t="str">
        <f aca="false">IF(I1280&lt;=0,"Below 0%",IF(I1280&lt;=0.05,"0-5%",IF(I1280&lt;=0.1,"5-10%",IF(I1280&lt;=0.2,"10-20%",IF(I1280&lt;=0.4,"20-40%","Above 40%")))))</f>
        <v>10-20%</v>
      </c>
      <c r="N1280" s="6" t="str">
        <f aca="false">IF(AND(H1280&gt;=Summary!$B$25,I1280&gt;=Summary!$B$26,I1280&lt;=Summary!$B$27,J1280&gt;=Summary!$B$28,J1280&lt;=Summary!$B$29,F1280*J1280&gt;1),"Yes","No")</f>
        <v>No</v>
      </c>
    </row>
    <row r="1281" customFormat="false" ht="15" hidden="false" customHeight="false" outlineLevel="0" collapsed="false">
      <c r="A1281" s="6" t="s">
        <v>149</v>
      </c>
      <c r="B1281" s="45" t="n">
        <v>41903</v>
      </c>
      <c r="C1281" s="6" t="s">
        <v>181</v>
      </c>
      <c r="D1281" s="6" t="s">
        <v>178</v>
      </c>
      <c r="E1281" s="6" t="s">
        <v>174</v>
      </c>
      <c r="F1281" s="34" t="n">
        <v>0.161202669143677</v>
      </c>
      <c r="G1281" s="34" t="n">
        <v>0.216984006092917</v>
      </c>
      <c r="H1281" s="34" t="n">
        <v>-0.0557813369492403</v>
      </c>
      <c r="I1281" s="34" t="n">
        <v>-0.257075799980177</v>
      </c>
      <c r="J1281" s="35" t="n">
        <v>4.6</v>
      </c>
      <c r="K1281" s="6" t="n">
        <v>0</v>
      </c>
      <c r="L1281" s="35" t="n">
        <v>-1</v>
      </c>
      <c r="M1281" s="6" t="str">
        <f aca="false">IF(I1281&lt;=0,"Below 0%",IF(I1281&lt;=0.05,"0-5%",IF(I1281&lt;=0.1,"5-10%",IF(I1281&lt;=0.2,"10-20%",IF(I1281&lt;=0.4,"20-40%","Above 40%")))))</f>
        <v>Below 0%</v>
      </c>
      <c r="N1281" s="6" t="str">
        <f aca="false">IF(AND(H1281&gt;=Summary!$B$25,I1281&gt;=Summary!$B$26,I1281&lt;=Summary!$B$27,J1281&gt;=Summary!$B$28,J1281&lt;=Summary!$B$29,F1281*J1281&gt;1),"Yes","No")</f>
        <v>No</v>
      </c>
    </row>
    <row r="1282" customFormat="false" ht="15" hidden="false" customHeight="false" outlineLevel="0" collapsed="false">
      <c r="A1282" s="6" t="s">
        <v>149</v>
      </c>
      <c r="B1282" s="45" t="n">
        <v>41903</v>
      </c>
      <c r="C1282" s="6" t="s">
        <v>181</v>
      </c>
      <c r="D1282" s="6" t="s">
        <v>178</v>
      </c>
      <c r="E1282" s="6" t="s">
        <v>177</v>
      </c>
      <c r="F1282" s="34" t="n">
        <v>0.0985243320465088</v>
      </c>
      <c r="G1282" s="34" t="n">
        <v>0.134881949733435</v>
      </c>
      <c r="H1282" s="34" t="n">
        <v>-0.0363576176869261</v>
      </c>
      <c r="I1282" s="34" t="n">
        <v>-0.269551394821761</v>
      </c>
      <c r="J1282" s="35" t="n">
        <v>7.4</v>
      </c>
      <c r="K1282" s="6" t="n">
        <v>1</v>
      </c>
      <c r="L1282" s="35" t="n">
        <v>6.4</v>
      </c>
      <c r="M1282" s="6" t="str">
        <f aca="false">IF(I1282&lt;=0,"Below 0%",IF(I1282&lt;=0.05,"0-5%",IF(I1282&lt;=0.1,"5-10%",IF(I1282&lt;=0.2,"10-20%",IF(I1282&lt;=0.4,"20-40%","Above 40%")))))</f>
        <v>Below 0%</v>
      </c>
      <c r="N1282" s="6" t="str">
        <f aca="false">IF(AND(H1282&gt;=Summary!$B$25,I1282&gt;=Summary!$B$26,I1282&lt;=Summary!$B$27,J1282&gt;=Summary!$B$28,J1282&lt;=Summary!$B$29,F1282*J1282&gt;1),"Yes","No")</f>
        <v>No</v>
      </c>
    </row>
    <row r="1283" customFormat="false" ht="15" hidden="false" customHeight="false" outlineLevel="0" collapsed="false">
      <c r="A1283" s="6" t="s">
        <v>149</v>
      </c>
      <c r="B1283" s="45" t="n">
        <v>41909</v>
      </c>
      <c r="C1283" s="6" t="s">
        <v>185</v>
      </c>
      <c r="D1283" s="6" t="s">
        <v>181</v>
      </c>
      <c r="E1283" s="6" t="s">
        <v>187</v>
      </c>
      <c r="F1283" s="34" t="n">
        <v>0.536768734455109</v>
      </c>
      <c r="G1283" s="34" t="n">
        <v>0.553280355835209</v>
      </c>
      <c r="H1283" s="34" t="n">
        <v>-0.0165116213801005</v>
      </c>
      <c r="I1283" s="34" t="n">
        <v>-0.0298431368581219</v>
      </c>
      <c r="J1283" s="35" t="n">
        <v>1.81</v>
      </c>
      <c r="K1283" s="6" t="n">
        <v>0</v>
      </c>
      <c r="L1283" s="35" t="n">
        <v>-1</v>
      </c>
      <c r="M1283" s="6" t="str">
        <f aca="false">IF(I1283&lt;=0,"Below 0%",IF(I1283&lt;=0.05,"0-5%",IF(I1283&lt;=0.1,"5-10%",IF(I1283&lt;=0.2,"10-20%",IF(I1283&lt;=0.4,"20-40%","Above 40%")))))</f>
        <v>Below 0%</v>
      </c>
      <c r="N1283" s="6" t="str">
        <f aca="false">IF(AND(H1283&gt;=Summary!$B$25,I1283&gt;=Summary!$B$26,I1283&lt;=Summary!$B$27,J1283&gt;=Summary!$B$28,J1283&lt;=Summary!$B$29,F1283*J1283&gt;1),"Yes","No")</f>
        <v>No</v>
      </c>
    </row>
    <row r="1284" customFormat="false" ht="15" hidden="false" customHeight="false" outlineLevel="0" collapsed="false">
      <c r="A1284" s="6" t="s">
        <v>149</v>
      </c>
      <c r="B1284" s="45" t="n">
        <v>41909</v>
      </c>
      <c r="C1284" s="6" t="s">
        <v>185</v>
      </c>
      <c r="D1284" s="6" t="s">
        <v>181</v>
      </c>
      <c r="E1284" s="6" t="s">
        <v>174</v>
      </c>
      <c r="F1284" s="34" t="n">
        <v>0.227979078888893</v>
      </c>
      <c r="G1284" s="34" t="n">
        <v>0.250359361015432</v>
      </c>
      <c r="H1284" s="34" t="n">
        <v>-0.022380282126539</v>
      </c>
      <c r="I1284" s="34" t="n">
        <v>-0.0893926315987023</v>
      </c>
      <c r="J1284" s="35" t="n">
        <v>4</v>
      </c>
      <c r="K1284" s="6" t="n">
        <v>1</v>
      </c>
      <c r="L1284" s="35" t="n">
        <v>3</v>
      </c>
      <c r="M1284" s="6" t="str">
        <f aca="false">IF(I1284&lt;=0,"Below 0%",IF(I1284&lt;=0.05,"0-5%",IF(I1284&lt;=0.1,"5-10%",IF(I1284&lt;=0.2,"10-20%",IF(I1284&lt;=0.4,"20-40%","Above 40%")))))</f>
        <v>Below 0%</v>
      </c>
      <c r="N1284" s="6" t="str">
        <f aca="false">IF(AND(H1284&gt;=Summary!$B$25,I1284&gt;=Summary!$B$26,I1284&lt;=Summary!$B$27,J1284&gt;=Summary!$B$28,J1284&lt;=Summary!$B$29,F1284*J1284&gt;1),"Yes","No")</f>
        <v>No</v>
      </c>
    </row>
    <row r="1285" customFormat="false" ht="15" hidden="false" customHeight="false" outlineLevel="0" collapsed="false">
      <c r="A1285" s="6" t="s">
        <v>149</v>
      </c>
      <c r="B1285" s="45" t="n">
        <v>41909</v>
      </c>
      <c r="C1285" s="6" t="s">
        <v>185</v>
      </c>
      <c r="D1285" s="6" t="s">
        <v>181</v>
      </c>
      <c r="E1285" s="6" t="s">
        <v>177</v>
      </c>
      <c r="F1285" s="34" t="n">
        <v>0.235252216458321</v>
      </c>
      <c r="G1285" s="34" t="n">
        <v>0.196360283149359</v>
      </c>
      <c r="H1285" s="34" t="n">
        <v>0.038891933308962</v>
      </c>
      <c r="I1285" s="34" t="n">
        <v>0.19806415373408</v>
      </c>
      <c r="J1285" s="35" t="n">
        <v>5.1</v>
      </c>
      <c r="K1285" s="6" t="n">
        <v>0</v>
      </c>
      <c r="L1285" s="35" t="n">
        <v>-1</v>
      </c>
      <c r="M1285" s="6" t="str">
        <f aca="false">IF(I1285&lt;=0,"Below 0%",IF(I1285&lt;=0.05,"0-5%",IF(I1285&lt;=0.1,"5-10%",IF(I1285&lt;=0.2,"10-20%",IF(I1285&lt;=0.4,"20-40%","Above 40%")))))</f>
        <v>10-20%</v>
      </c>
      <c r="N1285" s="6" t="str">
        <f aca="false">IF(AND(H1285&gt;=Summary!$B$25,I1285&gt;=Summary!$B$26,I1285&lt;=Summary!$B$27,J1285&gt;=Summary!$B$28,J1285&lt;=Summary!$B$29,F1285*J1285&gt;1),"Yes","No")</f>
        <v>No</v>
      </c>
    </row>
    <row r="1286" customFormat="false" ht="15" hidden="false" customHeight="false" outlineLevel="0" collapsed="false">
      <c r="A1286" s="6" t="s">
        <v>149</v>
      </c>
      <c r="B1286" s="45" t="n">
        <v>41909</v>
      </c>
      <c r="C1286" s="6" t="s">
        <v>190</v>
      </c>
      <c r="D1286" s="6" t="s">
        <v>182</v>
      </c>
      <c r="E1286" s="6" t="s">
        <v>187</v>
      </c>
      <c r="F1286" s="34" t="n">
        <v>0.81720232963562</v>
      </c>
      <c r="G1286" s="34" t="n">
        <v>0.800565104779845</v>
      </c>
      <c r="H1286" s="34" t="n">
        <v>0.0166372248557755</v>
      </c>
      <c r="I1286" s="34" t="n">
        <v>0.0207818511654347</v>
      </c>
      <c r="J1286" s="35" t="n">
        <v>1.26</v>
      </c>
      <c r="K1286" s="6" t="n">
        <v>1</v>
      </c>
      <c r="L1286" s="35" t="n">
        <v>0.26</v>
      </c>
      <c r="M1286" s="6" t="str">
        <f aca="false">IF(I1286&lt;=0,"Below 0%",IF(I1286&lt;=0.05,"0-5%",IF(I1286&lt;=0.1,"5-10%",IF(I1286&lt;=0.2,"10-20%",IF(I1286&lt;=0.4,"20-40%","Above 40%")))))</f>
        <v>0-5%</v>
      </c>
      <c r="N1286" s="6" t="str">
        <f aca="false">IF(AND(H1286&gt;=Summary!$B$25,I1286&gt;=Summary!$B$26,I1286&lt;=Summary!$B$27,J1286&gt;=Summary!$B$28,J1286&lt;=Summary!$B$29,F1286*J1286&gt;1),"Yes","No")</f>
        <v>No</v>
      </c>
    </row>
    <row r="1287" customFormat="false" ht="15" hidden="false" customHeight="false" outlineLevel="0" collapsed="false">
      <c r="A1287" s="6" t="s">
        <v>149</v>
      </c>
      <c r="B1287" s="45" t="n">
        <v>41909</v>
      </c>
      <c r="C1287" s="6" t="s">
        <v>190</v>
      </c>
      <c r="D1287" s="6" t="s">
        <v>182</v>
      </c>
      <c r="E1287" s="6" t="s">
        <v>174</v>
      </c>
      <c r="F1287" s="34" t="n">
        <v>0.137723788619041</v>
      </c>
      <c r="G1287" s="34" t="n">
        <v>0.140098893336473</v>
      </c>
      <c r="H1287" s="34" t="n">
        <v>-0.00237510471743138</v>
      </c>
      <c r="I1287" s="34" t="n">
        <v>-0.0169530583780354</v>
      </c>
      <c r="J1287" s="35" t="n">
        <v>7.2</v>
      </c>
      <c r="K1287" s="6" t="n">
        <v>0</v>
      </c>
      <c r="L1287" s="35" t="n">
        <v>-1</v>
      </c>
      <c r="M1287" s="6" t="str">
        <f aca="false">IF(I1287&lt;=0,"Below 0%",IF(I1287&lt;=0.05,"0-5%",IF(I1287&lt;=0.1,"5-10%",IF(I1287&lt;=0.2,"10-20%",IF(I1287&lt;=0.4,"20-40%","Above 40%")))))</f>
        <v>Below 0%</v>
      </c>
      <c r="N1287" s="6" t="str">
        <f aca="false">IF(AND(H1287&gt;=Summary!$B$25,I1287&gt;=Summary!$B$26,I1287&lt;=Summary!$B$27,J1287&gt;=Summary!$B$28,J1287&lt;=Summary!$B$29,F1287*J1287&gt;1),"Yes","No")</f>
        <v>No</v>
      </c>
    </row>
    <row r="1288" customFormat="false" ht="15" hidden="false" customHeight="false" outlineLevel="0" collapsed="false">
      <c r="A1288" s="6" t="s">
        <v>149</v>
      </c>
      <c r="B1288" s="45" t="n">
        <v>41909</v>
      </c>
      <c r="C1288" s="6" t="s">
        <v>190</v>
      </c>
      <c r="D1288" s="6" t="s">
        <v>182</v>
      </c>
      <c r="E1288" s="6" t="s">
        <v>177</v>
      </c>
      <c r="F1288" s="34" t="n">
        <v>0.0450738519430161</v>
      </c>
      <c r="G1288" s="34" t="n">
        <v>0.0593360018836826</v>
      </c>
      <c r="H1288" s="34" t="n">
        <v>-0.0142621499406666</v>
      </c>
      <c r="I1288" s="34" t="n">
        <v>-0.24036250316671</v>
      </c>
      <c r="J1288" s="35" t="n">
        <v>17</v>
      </c>
      <c r="K1288" s="6" t="n">
        <v>0</v>
      </c>
      <c r="L1288" s="35" t="n">
        <v>-1</v>
      </c>
      <c r="M1288" s="6" t="str">
        <f aca="false">IF(I1288&lt;=0,"Below 0%",IF(I1288&lt;=0.05,"0-5%",IF(I1288&lt;=0.1,"5-10%",IF(I1288&lt;=0.2,"10-20%",IF(I1288&lt;=0.4,"20-40%","Above 40%")))))</f>
        <v>Below 0%</v>
      </c>
      <c r="N1288" s="6" t="str">
        <f aca="false">IF(AND(H1288&gt;=Summary!$B$25,I1288&gt;=Summary!$B$26,I1288&lt;=Summary!$B$27,J1288&gt;=Summary!$B$28,J1288&lt;=Summary!$B$29,F1288*J1288&gt;1),"Yes","No")</f>
        <v>No</v>
      </c>
    </row>
    <row r="1289" customFormat="false" ht="15" hidden="false" customHeight="false" outlineLevel="0" collapsed="false">
      <c r="A1289" s="6" t="s">
        <v>149</v>
      </c>
      <c r="B1289" s="45" t="n">
        <v>41909</v>
      </c>
      <c r="C1289" s="6" t="s">
        <v>180</v>
      </c>
      <c r="D1289" s="6" t="s">
        <v>195</v>
      </c>
      <c r="E1289" s="6" t="s">
        <v>187</v>
      </c>
      <c r="F1289" s="34" t="n">
        <v>0.455981224775314</v>
      </c>
      <c r="G1289" s="34" t="n">
        <v>0.366949575636545</v>
      </c>
      <c r="H1289" s="34" t="n">
        <v>0.0890316491387692</v>
      </c>
      <c r="I1289" s="34" t="n">
        <v>0.242626385340075</v>
      </c>
      <c r="J1289" s="35" t="n">
        <v>2.72</v>
      </c>
      <c r="K1289" s="6" t="n">
        <v>1</v>
      </c>
      <c r="L1289" s="35" t="n">
        <v>1.72</v>
      </c>
      <c r="M1289" s="6" t="str">
        <f aca="false">IF(I1289&lt;=0,"Below 0%",IF(I1289&lt;=0.05,"0-5%",IF(I1289&lt;=0.1,"5-10%",IF(I1289&lt;=0.2,"10-20%",IF(I1289&lt;=0.4,"20-40%","Above 40%")))))</f>
        <v>20-40%</v>
      </c>
      <c r="N1289" s="6" t="str">
        <f aca="false">IF(AND(H1289&gt;=Summary!$B$25,I1289&gt;=Summary!$B$26,I1289&lt;=Summary!$B$27,J1289&gt;=Summary!$B$28,J1289&lt;=Summary!$B$29,F1289*J1289&gt;1),"Yes","No")</f>
        <v>Yes</v>
      </c>
    </row>
    <row r="1290" customFormat="false" ht="15" hidden="false" customHeight="false" outlineLevel="0" collapsed="false">
      <c r="A1290" s="6" t="s">
        <v>149</v>
      </c>
      <c r="B1290" s="45" t="n">
        <v>41909</v>
      </c>
      <c r="C1290" s="6" t="s">
        <v>180</v>
      </c>
      <c r="D1290" s="6" t="s">
        <v>195</v>
      </c>
      <c r="E1290" s="6" t="s">
        <v>174</v>
      </c>
      <c r="F1290" s="34" t="n">
        <v>0.334708750247955</v>
      </c>
      <c r="G1290" s="34" t="n">
        <v>0.293559660509236</v>
      </c>
      <c r="H1290" s="34" t="n">
        <v>0.0411490897387192</v>
      </c>
      <c r="I1290" s="34" t="n">
        <v>0.140172834603154</v>
      </c>
      <c r="J1290" s="35" t="n">
        <v>3.4</v>
      </c>
      <c r="K1290" s="6" t="n">
        <v>0</v>
      </c>
      <c r="L1290" s="35" t="n">
        <v>-1</v>
      </c>
      <c r="M1290" s="6" t="str">
        <f aca="false">IF(I1290&lt;=0,"Below 0%",IF(I1290&lt;=0.05,"0-5%",IF(I1290&lt;=0.1,"5-10%",IF(I1290&lt;=0.2,"10-20%",IF(I1290&lt;=0.4,"20-40%","Above 40%")))))</f>
        <v>10-20%</v>
      </c>
      <c r="N1290" s="6" t="str">
        <f aca="false">IF(AND(H1290&gt;=Summary!$B$25,I1290&gt;=Summary!$B$26,I1290&lt;=Summary!$B$27,J1290&gt;=Summary!$B$28,J1290&lt;=Summary!$B$29,F1290*J1290&gt;1),"Yes","No")</f>
        <v>Yes</v>
      </c>
    </row>
    <row r="1291" customFormat="false" ht="15" hidden="false" customHeight="false" outlineLevel="0" collapsed="false">
      <c r="A1291" s="6" t="s">
        <v>149</v>
      </c>
      <c r="B1291" s="45" t="n">
        <v>41909</v>
      </c>
      <c r="C1291" s="6" t="s">
        <v>180</v>
      </c>
      <c r="D1291" s="6" t="s">
        <v>195</v>
      </c>
      <c r="E1291" s="6" t="s">
        <v>177</v>
      </c>
      <c r="F1291" s="34" t="n">
        <v>0.209310010075569</v>
      </c>
      <c r="G1291" s="34" t="n">
        <v>0.339490763854219</v>
      </c>
      <c r="H1291" s="34" t="n">
        <v>-0.13018075377865</v>
      </c>
      <c r="I1291" s="34" t="n">
        <v>-0.38345889679211</v>
      </c>
      <c r="J1291" s="35" t="n">
        <v>2.94</v>
      </c>
      <c r="K1291" s="6" t="n">
        <v>0</v>
      </c>
      <c r="L1291" s="35" t="n">
        <v>-1</v>
      </c>
      <c r="M1291" s="6" t="str">
        <f aca="false">IF(I1291&lt;=0,"Below 0%",IF(I1291&lt;=0.05,"0-5%",IF(I1291&lt;=0.1,"5-10%",IF(I1291&lt;=0.2,"10-20%",IF(I1291&lt;=0.4,"20-40%","Above 40%")))))</f>
        <v>Below 0%</v>
      </c>
      <c r="N1291" s="6" t="str">
        <f aca="false">IF(AND(H1291&gt;=Summary!$B$25,I1291&gt;=Summary!$B$26,I1291&lt;=Summary!$B$27,J1291&gt;=Summary!$B$28,J1291&lt;=Summary!$B$29,F1291*J1291&gt;1),"Yes","No")</f>
        <v>No</v>
      </c>
    </row>
    <row r="1292" customFormat="false" ht="15" hidden="false" customHeight="false" outlineLevel="0" collapsed="false">
      <c r="A1292" s="6" t="s">
        <v>149</v>
      </c>
      <c r="B1292" s="45" t="n">
        <v>41909</v>
      </c>
      <c r="C1292" s="6" t="s">
        <v>186</v>
      </c>
      <c r="D1292" s="6" t="s">
        <v>194</v>
      </c>
      <c r="E1292" s="6" t="s">
        <v>187</v>
      </c>
      <c r="F1292" s="34" t="n">
        <v>0.115191549062729</v>
      </c>
      <c r="G1292" s="34" t="n">
        <v>0.143586268544818</v>
      </c>
      <c r="H1292" s="34" t="n">
        <v>-0.0283947194820887</v>
      </c>
      <c r="I1292" s="34" t="n">
        <v>-0.197753725128847</v>
      </c>
      <c r="J1292" s="35" t="n">
        <v>7</v>
      </c>
      <c r="K1292" s="6" t="n">
        <v>0</v>
      </c>
      <c r="L1292" s="35" t="n">
        <v>-1</v>
      </c>
      <c r="M1292" s="6" t="str">
        <f aca="false">IF(I1292&lt;=0,"Below 0%",IF(I1292&lt;=0.05,"0-5%",IF(I1292&lt;=0.1,"5-10%",IF(I1292&lt;=0.2,"10-20%",IF(I1292&lt;=0.4,"20-40%","Above 40%")))))</f>
        <v>Below 0%</v>
      </c>
      <c r="N1292" s="6" t="str">
        <f aca="false">IF(AND(H1292&gt;=Summary!$B$25,I1292&gt;=Summary!$B$26,I1292&lt;=Summary!$B$27,J1292&gt;=Summary!$B$28,J1292&lt;=Summary!$B$29,F1292*J1292&gt;1),"Yes","No")</f>
        <v>No</v>
      </c>
    </row>
    <row r="1293" customFormat="false" ht="15" hidden="false" customHeight="false" outlineLevel="0" collapsed="false">
      <c r="A1293" s="6" t="s">
        <v>149</v>
      </c>
      <c r="B1293" s="45" t="n">
        <v>41909</v>
      </c>
      <c r="C1293" s="6" t="s">
        <v>186</v>
      </c>
      <c r="D1293" s="6" t="s">
        <v>194</v>
      </c>
      <c r="E1293" s="6" t="s">
        <v>174</v>
      </c>
      <c r="F1293" s="34" t="n">
        <v>0.18771293759346</v>
      </c>
      <c r="G1293" s="34" t="n">
        <v>0.23212560734728</v>
      </c>
      <c r="H1293" s="34" t="n">
        <v>-0.04441266975382</v>
      </c>
      <c r="I1293" s="34" t="n">
        <v>-0.19133033300964</v>
      </c>
      <c r="J1293" s="35" t="n">
        <v>4.33</v>
      </c>
      <c r="K1293" s="6" t="n">
        <v>0</v>
      </c>
      <c r="L1293" s="35" t="n">
        <v>-1</v>
      </c>
      <c r="M1293" s="6" t="str">
        <f aca="false">IF(I1293&lt;=0,"Below 0%",IF(I1293&lt;=0.05,"0-5%",IF(I1293&lt;=0.1,"5-10%",IF(I1293&lt;=0.2,"10-20%",IF(I1293&lt;=0.4,"20-40%","Above 40%")))))</f>
        <v>Below 0%</v>
      </c>
      <c r="N1293" s="6" t="str">
        <f aca="false">IF(AND(H1293&gt;=Summary!$B$25,I1293&gt;=Summary!$B$26,I1293&lt;=Summary!$B$27,J1293&gt;=Summary!$B$28,J1293&lt;=Summary!$B$29,F1293*J1293&gt;1),"Yes","No")</f>
        <v>No</v>
      </c>
    </row>
    <row r="1294" customFormat="false" ht="15" hidden="false" customHeight="false" outlineLevel="0" collapsed="false">
      <c r="A1294" s="6" t="s">
        <v>149</v>
      </c>
      <c r="B1294" s="45" t="n">
        <v>41909</v>
      </c>
      <c r="C1294" s="6" t="s">
        <v>186</v>
      </c>
      <c r="D1294" s="6" t="s">
        <v>194</v>
      </c>
      <c r="E1294" s="6" t="s">
        <v>177</v>
      </c>
      <c r="F1294" s="34" t="n">
        <v>0.697095572948456</v>
      </c>
      <c r="G1294" s="34" t="n">
        <v>0.624288124107902</v>
      </c>
      <c r="H1294" s="34" t="n">
        <v>0.0728074488405535</v>
      </c>
      <c r="I1294" s="34" t="n">
        <v>0.11662475390605</v>
      </c>
      <c r="J1294" s="35" t="n">
        <v>1.61</v>
      </c>
      <c r="K1294" s="6" t="n">
        <v>1</v>
      </c>
      <c r="L1294" s="35" t="n">
        <v>0.61</v>
      </c>
      <c r="M1294" s="6" t="str">
        <f aca="false">IF(I1294&lt;=0,"Below 0%",IF(I1294&lt;=0.05,"0-5%",IF(I1294&lt;=0.1,"5-10%",IF(I1294&lt;=0.2,"10-20%",IF(I1294&lt;=0.4,"20-40%","Above 40%")))))</f>
        <v>10-20%</v>
      </c>
      <c r="N1294" s="6" t="str">
        <f aca="false">IF(AND(H1294&gt;=Summary!$B$25,I1294&gt;=Summary!$B$26,I1294&lt;=Summary!$B$27,J1294&gt;=Summary!$B$28,J1294&lt;=Summary!$B$29,F1294*J1294&gt;1),"Yes","No")</f>
        <v>No</v>
      </c>
    </row>
    <row r="1295" customFormat="false" ht="15" hidden="false" customHeight="false" outlineLevel="0" collapsed="false">
      <c r="A1295" s="6" t="s">
        <v>149</v>
      </c>
      <c r="B1295" s="45" t="n">
        <v>41909</v>
      </c>
      <c r="C1295" s="6" t="s">
        <v>183</v>
      </c>
      <c r="D1295" s="6" t="s">
        <v>173</v>
      </c>
      <c r="E1295" s="6" t="s">
        <v>187</v>
      </c>
      <c r="F1295" s="34" t="n">
        <v>0.524851739406586</v>
      </c>
      <c r="G1295" s="34" t="n">
        <v>0.50171823401524</v>
      </c>
      <c r="H1295" s="34" t="n">
        <v>0.0231335053913456</v>
      </c>
      <c r="I1295" s="34" t="n">
        <v>0.046108560189668</v>
      </c>
      <c r="J1295" s="35" t="n">
        <v>2.01</v>
      </c>
      <c r="K1295" s="6" t="n">
        <v>0</v>
      </c>
      <c r="L1295" s="35" t="n">
        <v>-1</v>
      </c>
      <c r="M1295" s="6" t="str">
        <f aca="false">IF(I1295&lt;=0,"Below 0%",IF(I1295&lt;=0.05,"0-5%",IF(I1295&lt;=0.1,"5-10%",IF(I1295&lt;=0.2,"10-20%",IF(I1295&lt;=0.4,"20-40%","Above 40%")))))</f>
        <v>0-5%</v>
      </c>
      <c r="N1295" s="6" t="str">
        <f aca="false">IF(AND(H1295&gt;=Summary!$B$25,I1295&gt;=Summary!$B$26,I1295&lt;=Summary!$B$27,J1295&gt;=Summary!$B$28,J1295&lt;=Summary!$B$29,F1295*J1295&gt;1),"Yes","No")</f>
        <v>No</v>
      </c>
    </row>
    <row r="1296" customFormat="false" ht="15" hidden="false" customHeight="false" outlineLevel="0" collapsed="false">
      <c r="A1296" s="6" t="s">
        <v>149</v>
      </c>
      <c r="B1296" s="45" t="n">
        <v>41909</v>
      </c>
      <c r="C1296" s="6" t="s">
        <v>183</v>
      </c>
      <c r="D1296" s="6" t="s">
        <v>173</v>
      </c>
      <c r="E1296" s="6" t="s">
        <v>174</v>
      </c>
      <c r="F1296" s="34" t="n">
        <v>0.279116988182068</v>
      </c>
      <c r="G1296" s="34" t="n">
        <v>0.265382539571219</v>
      </c>
      <c r="H1296" s="34" t="n">
        <v>0.0137344486108489</v>
      </c>
      <c r="I1296" s="34" t="n">
        <v>0.0517533995757209</v>
      </c>
      <c r="J1296" s="35" t="n">
        <v>3.8</v>
      </c>
      <c r="K1296" s="6" t="n">
        <v>1</v>
      </c>
      <c r="L1296" s="35" t="n">
        <v>2.8</v>
      </c>
      <c r="M1296" s="6" t="str">
        <f aca="false">IF(I1296&lt;=0,"Below 0%",IF(I1296&lt;=0.05,"0-5%",IF(I1296&lt;=0.1,"5-10%",IF(I1296&lt;=0.2,"10-20%",IF(I1296&lt;=0.4,"20-40%","Above 40%")))))</f>
        <v>5-10%</v>
      </c>
      <c r="N1296" s="6" t="str">
        <f aca="false">IF(AND(H1296&gt;=Summary!$B$25,I1296&gt;=Summary!$B$26,I1296&lt;=Summary!$B$27,J1296&gt;=Summary!$B$28,J1296&lt;=Summary!$B$29,F1296*J1296&gt;1),"Yes","No")</f>
        <v>No</v>
      </c>
    </row>
    <row r="1297" customFormat="false" ht="15" hidden="false" customHeight="false" outlineLevel="0" collapsed="false">
      <c r="A1297" s="6" t="s">
        <v>149</v>
      </c>
      <c r="B1297" s="45" t="n">
        <v>41909</v>
      </c>
      <c r="C1297" s="6" t="s">
        <v>183</v>
      </c>
      <c r="D1297" s="6" t="s">
        <v>173</v>
      </c>
      <c r="E1297" s="6" t="s">
        <v>177</v>
      </c>
      <c r="F1297" s="34" t="n">
        <v>0.196031302213669</v>
      </c>
      <c r="G1297" s="34" t="n">
        <v>0.232899226413541</v>
      </c>
      <c r="H1297" s="34" t="n">
        <v>-0.0368679241998721</v>
      </c>
      <c r="I1297" s="34" t="n">
        <v>-0.158299899779008</v>
      </c>
      <c r="J1297" s="35" t="n">
        <v>4.33</v>
      </c>
      <c r="K1297" s="6" t="n">
        <v>0</v>
      </c>
      <c r="L1297" s="35" t="n">
        <v>-1</v>
      </c>
      <c r="M1297" s="6" t="str">
        <f aca="false">IF(I1297&lt;=0,"Below 0%",IF(I1297&lt;=0.05,"0-5%",IF(I1297&lt;=0.1,"5-10%",IF(I1297&lt;=0.2,"10-20%",IF(I1297&lt;=0.4,"20-40%","Above 40%")))))</f>
        <v>Below 0%</v>
      </c>
      <c r="N1297" s="6" t="str">
        <f aca="false">IF(AND(H1297&gt;=Summary!$B$25,I1297&gt;=Summary!$B$26,I1297&lt;=Summary!$B$27,J1297&gt;=Summary!$B$28,J1297&lt;=Summary!$B$29,F1297*J1297&gt;1),"Yes","No")</f>
        <v>No</v>
      </c>
    </row>
    <row r="1298" customFormat="false" ht="15" hidden="false" customHeight="false" outlineLevel="0" collapsed="false">
      <c r="A1298" s="6" t="s">
        <v>149</v>
      </c>
      <c r="B1298" s="45" t="n">
        <v>41909</v>
      </c>
      <c r="C1298" s="6" t="s">
        <v>176</v>
      </c>
      <c r="D1298" s="6" t="s">
        <v>189</v>
      </c>
      <c r="E1298" s="6" t="s">
        <v>187</v>
      </c>
      <c r="F1298" s="34" t="n">
        <v>0.687359929084778</v>
      </c>
      <c r="G1298" s="34" t="n">
        <v>0.708955223880597</v>
      </c>
      <c r="H1298" s="34" t="n">
        <v>-0.0215952947958192</v>
      </c>
      <c r="I1298" s="34" t="n">
        <v>-0.0304607316067345</v>
      </c>
      <c r="J1298" s="35" t="n">
        <v>1.43</v>
      </c>
      <c r="K1298" s="6" t="n">
        <v>1</v>
      </c>
      <c r="L1298" s="35" t="n">
        <v>0.43</v>
      </c>
      <c r="M1298" s="6" t="str">
        <f aca="false">IF(I1298&lt;=0,"Below 0%",IF(I1298&lt;=0.05,"0-5%",IF(I1298&lt;=0.1,"5-10%",IF(I1298&lt;=0.2,"10-20%",IF(I1298&lt;=0.4,"20-40%","Above 40%")))))</f>
        <v>Below 0%</v>
      </c>
      <c r="N1298" s="6" t="str">
        <f aca="false">IF(AND(H1298&gt;=Summary!$B$25,I1298&gt;=Summary!$B$26,I1298&lt;=Summary!$B$27,J1298&gt;=Summary!$B$28,J1298&lt;=Summary!$B$29,F1298*J1298&gt;1),"Yes","No")</f>
        <v>No</v>
      </c>
    </row>
    <row r="1299" customFormat="false" ht="15" hidden="false" customHeight="false" outlineLevel="0" collapsed="false">
      <c r="A1299" s="6" t="s">
        <v>149</v>
      </c>
      <c r="B1299" s="45" t="n">
        <v>41909</v>
      </c>
      <c r="C1299" s="6" t="s">
        <v>176</v>
      </c>
      <c r="D1299" s="6" t="s">
        <v>189</v>
      </c>
      <c r="E1299" s="6" t="s">
        <v>174</v>
      </c>
      <c r="F1299" s="34" t="n">
        <v>0.232327610254288</v>
      </c>
      <c r="G1299" s="34" t="n">
        <v>0.184328358208955</v>
      </c>
      <c r="H1299" s="34" t="n">
        <v>0.0479992520453325</v>
      </c>
      <c r="I1299" s="34" t="n">
        <v>0.26040080056982</v>
      </c>
      <c r="J1299" s="35" t="n">
        <v>5.5</v>
      </c>
      <c r="K1299" s="6" t="n">
        <v>0</v>
      </c>
      <c r="L1299" s="35" t="n">
        <v>-1</v>
      </c>
      <c r="M1299" s="6" t="str">
        <f aca="false">IF(I1299&lt;=0,"Below 0%",IF(I1299&lt;=0.05,"0-5%",IF(I1299&lt;=0.1,"5-10%",IF(I1299&lt;=0.2,"10-20%",IF(I1299&lt;=0.4,"20-40%","Above 40%")))))</f>
        <v>20-40%</v>
      </c>
      <c r="N1299" s="6" t="str">
        <f aca="false">IF(AND(H1299&gt;=Summary!$B$25,I1299&gt;=Summary!$B$26,I1299&lt;=Summary!$B$27,J1299&gt;=Summary!$B$28,J1299&lt;=Summary!$B$29,F1299*J1299&gt;1),"Yes","No")</f>
        <v>No</v>
      </c>
    </row>
    <row r="1300" customFormat="false" ht="15" hidden="false" customHeight="false" outlineLevel="0" collapsed="false">
      <c r="A1300" s="6" t="s">
        <v>149</v>
      </c>
      <c r="B1300" s="45" t="n">
        <v>41909</v>
      </c>
      <c r="C1300" s="6" t="s">
        <v>176</v>
      </c>
      <c r="D1300" s="6" t="s">
        <v>189</v>
      </c>
      <c r="E1300" s="6" t="s">
        <v>177</v>
      </c>
      <c r="F1300" s="34" t="n">
        <v>0.0803124159574509</v>
      </c>
      <c r="G1300" s="34" t="n">
        <v>0.106716417910448</v>
      </c>
      <c r="H1300" s="34" t="n">
        <v>-0.0264040019529969</v>
      </c>
      <c r="I1300" s="34" t="n">
        <v>-0.247422116202908</v>
      </c>
      <c r="J1300" s="35" t="n">
        <v>9.5</v>
      </c>
      <c r="K1300" s="6" t="n">
        <v>0</v>
      </c>
      <c r="L1300" s="35" t="n">
        <v>-1</v>
      </c>
      <c r="M1300" s="6" t="str">
        <f aca="false">IF(I1300&lt;=0,"Below 0%",IF(I1300&lt;=0.05,"0-5%",IF(I1300&lt;=0.1,"5-10%",IF(I1300&lt;=0.2,"10-20%",IF(I1300&lt;=0.4,"20-40%","Above 40%")))))</f>
        <v>Below 0%</v>
      </c>
      <c r="N1300" s="6" t="str">
        <f aca="false">IF(AND(H1300&gt;=Summary!$B$25,I1300&gt;=Summary!$B$26,I1300&lt;=Summary!$B$27,J1300&gt;=Summary!$B$28,J1300&lt;=Summary!$B$29,F1300*J1300&gt;1),"Yes","No")</f>
        <v>No</v>
      </c>
    </row>
    <row r="1301" customFormat="false" ht="15" hidden="false" customHeight="false" outlineLevel="0" collapsed="false">
      <c r="A1301" s="6" t="s">
        <v>149</v>
      </c>
      <c r="B1301" s="45" t="n">
        <v>41909</v>
      </c>
      <c r="C1301" s="6" t="s">
        <v>179</v>
      </c>
      <c r="D1301" s="6" t="s">
        <v>197</v>
      </c>
      <c r="E1301" s="6" t="s">
        <v>187</v>
      </c>
      <c r="F1301" s="34" t="n">
        <v>0.794363856315613</v>
      </c>
      <c r="G1301" s="34" t="n">
        <v>0.673742646710931</v>
      </c>
      <c r="H1301" s="34" t="n">
        <v>0.120621209604682</v>
      </c>
      <c r="I1301" s="34" t="n">
        <v>0.179031578590919</v>
      </c>
      <c r="J1301" s="35" t="n">
        <v>1.51</v>
      </c>
      <c r="K1301" s="6" t="n">
        <v>1</v>
      </c>
      <c r="L1301" s="35" t="n">
        <v>0.51</v>
      </c>
      <c r="M1301" s="6" t="str">
        <f aca="false">IF(I1301&lt;=0,"Below 0%",IF(I1301&lt;=0.05,"0-5%",IF(I1301&lt;=0.1,"5-10%",IF(I1301&lt;=0.2,"10-20%",IF(I1301&lt;=0.4,"20-40%","Above 40%")))))</f>
        <v>10-20%</v>
      </c>
      <c r="N1301" s="6" t="str">
        <f aca="false">IF(AND(H1301&gt;=Summary!$B$25,I1301&gt;=Summary!$B$26,I1301&lt;=Summary!$B$27,J1301&gt;=Summary!$B$28,J1301&lt;=Summary!$B$29,F1301*J1301&gt;1),"Yes","No")</f>
        <v>No</v>
      </c>
    </row>
    <row r="1302" customFormat="false" ht="15" hidden="false" customHeight="false" outlineLevel="0" collapsed="false">
      <c r="A1302" s="6" t="s">
        <v>149</v>
      </c>
      <c r="B1302" s="45" t="n">
        <v>41909</v>
      </c>
      <c r="C1302" s="6" t="s">
        <v>179</v>
      </c>
      <c r="D1302" s="6" t="s">
        <v>197</v>
      </c>
      <c r="E1302" s="6" t="s">
        <v>174</v>
      </c>
      <c r="F1302" s="34" t="n">
        <v>0.142376735806465</v>
      </c>
      <c r="G1302" s="34" t="n">
        <v>0.211948207611147</v>
      </c>
      <c r="H1302" s="34" t="n">
        <v>-0.0695714718046819</v>
      </c>
      <c r="I1302" s="34" t="n">
        <v>-0.328247511921978</v>
      </c>
      <c r="J1302" s="35" t="n">
        <v>4.8</v>
      </c>
      <c r="K1302" s="6" t="n">
        <v>0</v>
      </c>
      <c r="L1302" s="35" t="n">
        <v>-1</v>
      </c>
      <c r="M1302" s="6" t="str">
        <f aca="false">IF(I1302&lt;=0,"Below 0%",IF(I1302&lt;=0.05,"0-5%",IF(I1302&lt;=0.1,"5-10%",IF(I1302&lt;=0.2,"10-20%",IF(I1302&lt;=0.4,"20-40%","Above 40%")))))</f>
        <v>Below 0%</v>
      </c>
      <c r="N1302" s="6" t="str">
        <f aca="false">IF(AND(H1302&gt;=Summary!$B$25,I1302&gt;=Summary!$B$26,I1302&lt;=Summary!$B$27,J1302&gt;=Summary!$B$28,J1302&lt;=Summary!$B$29,F1302*J1302&gt;1),"Yes","No")</f>
        <v>No</v>
      </c>
    </row>
    <row r="1303" customFormat="false" ht="15" hidden="false" customHeight="false" outlineLevel="0" collapsed="false">
      <c r="A1303" s="6" t="s">
        <v>149</v>
      </c>
      <c r="B1303" s="45" t="n">
        <v>41909</v>
      </c>
      <c r="C1303" s="6" t="s">
        <v>179</v>
      </c>
      <c r="D1303" s="6" t="s">
        <v>197</v>
      </c>
      <c r="E1303" s="6" t="s">
        <v>177</v>
      </c>
      <c r="F1303" s="34" t="n">
        <v>0.0632593780755997</v>
      </c>
      <c r="G1303" s="34" t="n">
        <v>0.114309145677922</v>
      </c>
      <c r="H1303" s="34" t="n">
        <v>-0.0510497676023223</v>
      </c>
      <c r="I1303" s="34" t="n">
        <v>-0.446593903747303</v>
      </c>
      <c r="J1303" s="35" t="n">
        <v>8.9</v>
      </c>
      <c r="K1303" s="6" t="n">
        <v>0</v>
      </c>
      <c r="L1303" s="35" t="n">
        <v>-1</v>
      </c>
      <c r="M1303" s="6" t="str">
        <f aca="false">IF(I1303&lt;=0,"Below 0%",IF(I1303&lt;=0.05,"0-5%",IF(I1303&lt;=0.1,"5-10%",IF(I1303&lt;=0.2,"10-20%",IF(I1303&lt;=0.4,"20-40%","Above 40%")))))</f>
        <v>Below 0%</v>
      </c>
      <c r="N1303" s="6" t="str">
        <f aca="false">IF(AND(H1303&gt;=Summary!$B$25,I1303&gt;=Summary!$B$26,I1303&lt;=Summary!$B$27,J1303&gt;=Summary!$B$28,J1303&lt;=Summary!$B$29,F1303*J1303&gt;1),"Yes","No")</f>
        <v>No</v>
      </c>
    </row>
    <row r="1304" customFormat="false" ht="15" hidden="false" customHeight="false" outlineLevel="0" collapsed="false">
      <c r="A1304" s="6" t="s">
        <v>149</v>
      </c>
      <c r="B1304" s="45" t="n">
        <v>41909</v>
      </c>
      <c r="C1304" s="6" t="s">
        <v>191</v>
      </c>
      <c r="D1304" s="6" t="s">
        <v>175</v>
      </c>
      <c r="E1304" s="6" t="s">
        <v>187</v>
      </c>
      <c r="F1304" s="34" t="n">
        <v>0.413229465484619</v>
      </c>
      <c r="G1304" s="34" t="n">
        <v>0.334210814961062</v>
      </c>
      <c r="H1304" s="34" t="n">
        <v>0.0790186505235574</v>
      </c>
      <c r="I1304" s="34" t="n">
        <v>0.236433553273145</v>
      </c>
      <c r="J1304" s="35" t="n">
        <v>3</v>
      </c>
      <c r="K1304" s="6" t="n">
        <v>0</v>
      </c>
      <c r="L1304" s="35" t="n">
        <v>-1</v>
      </c>
      <c r="M1304" s="6" t="str">
        <f aca="false">IF(I1304&lt;=0,"Below 0%",IF(I1304&lt;=0.05,"0-5%",IF(I1304&lt;=0.1,"5-10%",IF(I1304&lt;=0.2,"10-20%",IF(I1304&lt;=0.4,"20-40%","Above 40%")))))</f>
        <v>20-40%</v>
      </c>
      <c r="N1304" s="6" t="str">
        <f aca="false">IF(AND(H1304&gt;=Summary!$B$25,I1304&gt;=Summary!$B$26,I1304&lt;=Summary!$B$27,J1304&gt;=Summary!$B$28,J1304&lt;=Summary!$B$29,F1304*J1304&gt;1),"Yes","No")</f>
        <v>Yes</v>
      </c>
    </row>
    <row r="1305" customFormat="false" ht="15" hidden="false" customHeight="false" outlineLevel="0" collapsed="false">
      <c r="A1305" s="6" t="s">
        <v>149</v>
      </c>
      <c r="B1305" s="45" t="n">
        <v>41909</v>
      </c>
      <c r="C1305" s="6" t="s">
        <v>191</v>
      </c>
      <c r="D1305" s="6" t="s">
        <v>175</v>
      </c>
      <c r="E1305" s="6" t="s">
        <v>174</v>
      </c>
      <c r="F1305" s="34" t="n">
        <v>0.30704128742218</v>
      </c>
      <c r="G1305" s="34" t="n">
        <v>0.303828013600965</v>
      </c>
      <c r="H1305" s="34" t="n">
        <v>0.00321327382121495</v>
      </c>
      <c r="I1305" s="34" t="n">
        <v>0.0105759629704032</v>
      </c>
      <c r="J1305" s="35" t="n">
        <v>3.3</v>
      </c>
      <c r="K1305" s="6" t="n">
        <v>1</v>
      </c>
      <c r="L1305" s="35" t="n">
        <v>2.3</v>
      </c>
      <c r="M1305" s="6" t="str">
        <f aca="false">IF(I1305&lt;=0,"Below 0%",IF(I1305&lt;=0.05,"0-5%",IF(I1305&lt;=0.1,"5-10%",IF(I1305&lt;=0.2,"10-20%",IF(I1305&lt;=0.4,"20-40%","Above 40%")))))</f>
        <v>0-5%</v>
      </c>
      <c r="N1305" s="6" t="str">
        <f aca="false">IF(AND(H1305&gt;=Summary!$B$25,I1305&gt;=Summary!$B$26,I1305&lt;=Summary!$B$27,J1305&gt;=Summary!$B$28,J1305&lt;=Summary!$B$29,F1305*J1305&gt;1),"Yes","No")</f>
        <v>No</v>
      </c>
    </row>
    <row r="1306" customFormat="false" ht="15" hidden="false" customHeight="false" outlineLevel="0" collapsed="false">
      <c r="A1306" s="6" t="s">
        <v>149</v>
      </c>
      <c r="B1306" s="45" t="n">
        <v>41909</v>
      </c>
      <c r="C1306" s="6" t="s">
        <v>191</v>
      </c>
      <c r="D1306" s="6" t="s">
        <v>175</v>
      </c>
      <c r="E1306" s="6" t="s">
        <v>177</v>
      </c>
      <c r="F1306" s="34" t="n">
        <v>0.279729247093201</v>
      </c>
      <c r="G1306" s="34" t="n">
        <v>0.361961171437973</v>
      </c>
      <c r="H1306" s="34" t="n">
        <v>-0.0822319243447723</v>
      </c>
      <c r="I1306" s="34" t="n">
        <v>-0.227184380076148</v>
      </c>
      <c r="J1306" s="35" t="n">
        <v>2.77</v>
      </c>
      <c r="K1306" s="6" t="n">
        <v>0</v>
      </c>
      <c r="L1306" s="35" t="n">
        <v>-1</v>
      </c>
      <c r="M1306" s="6" t="str">
        <f aca="false">IF(I1306&lt;=0,"Below 0%",IF(I1306&lt;=0.05,"0-5%",IF(I1306&lt;=0.1,"5-10%",IF(I1306&lt;=0.2,"10-20%",IF(I1306&lt;=0.4,"20-40%","Above 40%")))))</f>
        <v>Below 0%</v>
      </c>
      <c r="N1306" s="6" t="str">
        <f aca="false">IF(AND(H1306&gt;=Summary!$B$25,I1306&gt;=Summary!$B$26,I1306&lt;=Summary!$B$27,J1306&gt;=Summary!$B$28,J1306&lt;=Summary!$B$29,F1306*J1306&gt;1),"Yes","No")</f>
        <v>No</v>
      </c>
    </row>
    <row r="1307" customFormat="false" ht="15" hidden="false" customHeight="false" outlineLevel="0" collapsed="false">
      <c r="A1307" s="6" t="s">
        <v>149</v>
      </c>
      <c r="B1307" s="45" t="n">
        <v>41910</v>
      </c>
      <c r="C1307" s="6" t="s">
        <v>178</v>
      </c>
      <c r="D1307" s="6" t="s">
        <v>196</v>
      </c>
      <c r="E1307" s="6" t="s">
        <v>187</v>
      </c>
      <c r="F1307" s="34" t="n">
        <v>0.378067135810852</v>
      </c>
      <c r="G1307" s="34" t="n">
        <v>0.487371554787285</v>
      </c>
      <c r="H1307" s="34" t="n">
        <v>-0.109304418976433</v>
      </c>
      <c r="I1307" s="34" t="n">
        <v>-0.224273283704748</v>
      </c>
      <c r="J1307" s="35" t="n">
        <v>2.04</v>
      </c>
      <c r="K1307" s="6" t="n">
        <v>1</v>
      </c>
      <c r="L1307" s="35" t="n">
        <v>1.04</v>
      </c>
      <c r="M1307" s="6" t="str">
        <f aca="false">IF(I1307&lt;=0,"Below 0%",IF(I1307&lt;=0.05,"0-5%",IF(I1307&lt;=0.1,"5-10%",IF(I1307&lt;=0.2,"10-20%",IF(I1307&lt;=0.4,"20-40%","Above 40%")))))</f>
        <v>Below 0%</v>
      </c>
      <c r="N1307" s="6" t="str">
        <f aca="false">IF(AND(H1307&gt;=Summary!$B$25,I1307&gt;=Summary!$B$26,I1307&lt;=Summary!$B$27,J1307&gt;=Summary!$B$28,J1307&lt;=Summary!$B$29,F1307*J1307&gt;1),"Yes","No")</f>
        <v>No</v>
      </c>
    </row>
    <row r="1308" customFormat="false" ht="15" hidden="false" customHeight="false" outlineLevel="0" collapsed="false">
      <c r="A1308" s="6" t="s">
        <v>149</v>
      </c>
      <c r="B1308" s="45" t="n">
        <v>41910</v>
      </c>
      <c r="C1308" s="6" t="s">
        <v>178</v>
      </c>
      <c r="D1308" s="6" t="s">
        <v>196</v>
      </c>
      <c r="E1308" s="6" t="s">
        <v>174</v>
      </c>
      <c r="F1308" s="34" t="n">
        <v>0.190671756863594</v>
      </c>
      <c r="G1308" s="34" t="n">
        <v>0.284067991933161</v>
      </c>
      <c r="H1308" s="34" t="n">
        <v>-0.0933962350695664</v>
      </c>
      <c r="I1308" s="34" t="n">
        <v>-0.328781269702297</v>
      </c>
      <c r="J1308" s="35" t="n">
        <v>3.5</v>
      </c>
      <c r="K1308" s="6" t="n">
        <v>0</v>
      </c>
      <c r="L1308" s="35" t="n">
        <v>-1</v>
      </c>
      <c r="M1308" s="6" t="str">
        <f aca="false">IF(I1308&lt;=0,"Below 0%",IF(I1308&lt;=0.05,"0-5%",IF(I1308&lt;=0.1,"5-10%",IF(I1308&lt;=0.2,"10-20%",IF(I1308&lt;=0.4,"20-40%","Above 40%")))))</f>
        <v>Below 0%</v>
      </c>
      <c r="N1308" s="6" t="str">
        <f aca="false">IF(AND(H1308&gt;=Summary!$B$25,I1308&gt;=Summary!$B$26,I1308&lt;=Summary!$B$27,J1308&gt;=Summary!$B$28,J1308&lt;=Summary!$B$29,F1308*J1308&gt;1),"Yes","No")</f>
        <v>No</v>
      </c>
    </row>
    <row r="1309" customFormat="false" ht="15" hidden="false" customHeight="false" outlineLevel="0" collapsed="false">
      <c r="A1309" s="6" t="s">
        <v>149</v>
      </c>
      <c r="B1309" s="45" t="n">
        <v>41910</v>
      </c>
      <c r="C1309" s="6" t="s">
        <v>178</v>
      </c>
      <c r="D1309" s="6" t="s">
        <v>196</v>
      </c>
      <c r="E1309" s="6" t="s">
        <v>177</v>
      </c>
      <c r="F1309" s="34" t="n">
        <v>0.431261092424393</v>
      </c>
      <c r="G1309" s="34" t="n">
        <v>0.228560453279554</v>
      </c>
      <c r="H1309" s="34" t="n">
        <v>0.202700639144838</v>
      </c>
      <c r="I1309" s="34" t="n">
        <v>0.886857880426555</v>
      </c>
      <c r="J1309" s="35" t="n">
        <v>4.35</v>
      </c>
      <c r="K1309" s="6" t="n">
        <v>0</v>
      </c>
      <c r="L1309" s="35" t="n">
        <v>-1</v>
      </c>
      <c r="M1309" s="6" t="str">
        <f aca="false">IF(I1309&lt;=0,"Below 0%",IF(I1309&lt;=0.05,"0-5%",IF(I1309&lt;=0.1,"5-10%",IF(I1309&lt;=0.2,"10-20%",IF(I1309&lt;=0.4,"20-40%","Above 40%")))))</f>
        <v>Above 40%</v>
      </c>
      <c r="N1309" s="6" t="str">
        <f aca="false">IF(AND(H1309&gt;=Summary!$B$25,I1309&gt;=Summary!$B$26,I1309&lt;=Summary!$B$27,J1309&gt;=Summary!$B$28,J1309&lt;=Summary!$B$29,F1309*J1309&gt;1),"Yes","No")</f>
        <v>No</v>
      </c>
    </row>
    <row r="1310" customFormat="false" ht="15" hidden="false" customHeight="false" outlineLevel="0" collapsed="false">
      <c r="A1310" s="6" t="s">
        <v>149</v>
      </c>
      <c r="B1310" s="45" t="n">
        <v>41911</v>
      </c>
      <c r="C1310" s="6" t="s">
        <v>192</v>
      </c>
      <c r="D1310" s="6" t="s">
        <v>188</v>
      </c>
      <c r="E1310" s="6" t="s">
        <v>187</v>
      </c>
      <c r="F1310" s="34" t="n">
        <v>0.613351702690125</v>
      </c>
      <c r="G1310" s="34" t="n">
        <v>0.458729671678429</v>
      </c>
      <c r="H1310" s="34" t="n">
        <v>0.154622031011696</v>
      </c>
      <c r="I1310" s="34" t="n">
        <v>0.337065684994726</v>
      </c>
      <c r="J1310" s="35" t="n">
        <v>2.16</v>
      </c>
      <c r="K1310" s="6" t="n">
        <v>1</v>
      </c>
      <c r="L1310" s="35" t="n">
        <v>1.16</v>
      </c>
      <c r="M1310" s="6" t="str">
        <f aca="false">IF(I1310&lt;=0,"Below 0%",IF(I1310&lt;=0.05,"0-5%",IF(I1310&lt;=0.1,"5-10%",IF(I1310&lt;=0.2,"10-20%",IF(I1310&lt;=0.4,"20-40%","Above 40%")))))</f>
        <v>20-40%</v>
      </c>
      <c r="N1310" s="6" t="str">
        <f aca="false">IF(AND(H1310&gt;=Summary!$B$25,I1310&gt;=Summary!$B$26,I1310&lt;=Summary!$B$27,J1310&gt;=Summary!$B$28,J1310&lt;=Summary!$B$29,F1310*J1310&gt;1),"Yes","No")</f>
        <v>Yes</v>
      </c>
    </row>
    <row r="1311" customFormat="false" ht="15" hidden="false" customHeight="false" outlineLevel="0" collapsed="false">
      <c r="A1311" s="6" t="s">
        <v>149</v>
      </c>
      <c r="B1311" s="45" t="n">
        <v>41911</v>
      </c>
      <c r="C1311" s="6" t="s">
        <v>192</v>
      </c>
      <c r="D1311" s="6" t="s">
        <v>188</v>
      </c>
      <c r="E1311" s="6" t="s">
        <v>174</v>
      </c>
      <c r="F1311" s="34" t="n">
        <v>0.207660526037216</v>
      </c>
      <c r="G1311" s="34" t="n">
        <v>0.287204664007364</v>
      </c>
      <c r="H1311" s="34" t="n">
        <v>-0.079544137970148</v>
      </c>
      <c r="I1311" s="34" t="n">
        <v>-0.276959770987941</v>
      </c>
      <c r="J1311" s="35" t="n">
        <v>3.45</v>
      </c>
      <c r="K1311" s="6" t="n">
        <v>0</v>
      </c>
      <c r="L1311" s="35" t="n">
        <v>-1</v>
      </c>
      <c r="M1311" s="6" t="str">
        <f aca="false">IF(I1311&lt;=0,"Below 0%",IF(I1311&lt;=0.05,"0-5%",IF(I1311&lt;=0.1,"5-10%",IF(I1311&lt;=0.2,"10-20%",IF(I1311&lt;=0.4,"20-40%","Above 40%")))))</f>
        <v>Below 0%</v>
      </c>
      <c r="N1311" s="6" t="str">
        <f aca="false">IF(AND(H1311&gt;=Summary!$B$25,I1311&gt;=Summary!$B$26,I1311&lt;=Summary!$B$27,J1311&gt;=Summary!$B$28,J1311&lt;=Summary!$B$29,F1311*J1311&gt;1),"Yes","No")</f>
        <v>No</v>
      </c>
    </row>
    <row r="1312" customFormat="false" ht="15" hidden="false" customHeight="false" outlineLevel="0" collapsed="false">
      <c r="A1312" s="6" t="s">
        <v>149</v>
      </c>
      <c r="B1312" s="45" t="n">
        <v>41911</v>
      </c>
      <c r="C1312" s="6" t="s">
        <v>192</v>
      </c>
      <c r="D1312" s="6" t="s">
        <v>188</v>
      </c>
      <c r="E1312" s="6" t="s">
        <v>177</v>
      </c>
      <c r="F1312" s="34" t="n">
        <v>0.178987786173821</v>
      </c>
      <c r="G1312" s="34" t="n">
        <v>0.254065664314207</v>
      </c>
      <c r="H1312" s="34" t="n">
        <v>-0.0750778781403864</v>
      </c>
      <c r="I1312" s="34" t="n">
        <v>-0.295505802970434</v>
      </c>
      <c r="J1312" s="35" t="n">
        <v>3.9</v>
      </c>
      <c r="K1312" s="6" t="n">
        <v>0</v>
      </c>
      <c r="L1312" s="35" t="n">
        <v>-1</v>
      </c>
      <c r="M1312" s="6" t="str">
        <f aca="false">IF(I1312&lt;=0,"Below 0%",IF(I1312&lt;=0.05,"0-5%",IF(I1312&lt;=0.1,"5-10%",IF(I1312&lt;=0.2,"10-20%",IF(I1312&lt;=0.4,"20-40%","Above 40%")))))</f>
        <v>Below 0%</v>
      </c>
      <c r="N1312" s="6" t="str">
        <f aca="false">IF(AND(H1312&gt;=Summary!$B$25,I1312&gt;=Summary!$B$26,I1312&lt;=Summary!$B$27,J1312&gt;=Summary!$B$28,J1312&lt;=Summary!$B$29,F1312*J1312&gt;1),"Yes","No")</f>
        <v>No</v>
      </c>
    </row>
    <row r="1313" customFormat="false" ht="15" hidden="false" customHeight="false" outlineLevel="0" collapsed="false">
      <c r="A1313" s="6" t="s">
        <v>149</v>
      </c>
      <c r="B1313" s="45" t="n">
        <v>41916</v>
      </c>
      <c r="C1313" s="6" t="s">
        <v>182</v>
      </c>
      <c r="D1313" s="6" t="s">
        <v>194</v>
      </c>
      <c r="E1313" s="6" t="s">
        <v>187</v>
      </c>
      <c r="F1313" s="34" t="n">
        <v>0.143062233924866</v>
      </c>
      <c r="G1313" s="34" t="n">
        <v>0.125706528008234</v>
      </c>
      <c r="H1313" s="34" t="n">
        <v>0.0173557059166314</v>
      </c>
      <c r="I1313" s="34" t="n">
        <v>0.138065271482914</v>
      </c>
      <c r="J1313" s="35" t="n">
        <v>8.05</v>
      </c>
      <c r="K1313" s="6" t="n">
        <v>0</v>
      </c>
      <c r="L1313" s="35" t="n">
        <v>-1</v>
      </c>
      <c r="M1313" s="6" t="str">
        <f aca="false">IF(I1313&lt;=0,"Below 0%",IF(I1313&lt;=0.05,"0-5%",IF(I1313&lt;=0.1,"5-10%",IF(I1313&lt;=0.2,"10-20%",IF(I1313&lt;=0.4,"20-40%","Above 40%")))))</f>
        <v>10-20%</v>
      </c>
      <c r="N1313" s="6" t="str">
        <f aca="false">IF(AND(H1313&gt;=Summary!$B$25,I1313&gt;=Summary!$B$26,I1313&lt;=Summary!$B$27,J1313&gt;=Summary!$B$28,J1313&lt;=Summary!$B$29,F1313*J1313&gt;1),"Yes","No")</f>
        <v>No</v>
      </c>
    </row>
    <row r="1314" customFormat="false" ht="15" hidden="false" customHeight="false" outlineLevel="0" collapsed="false">
      <c r="A1314" s="6" t="s">
        <v>149</v>
      </c>
      <c r="B1314" s="45" t="n">
        <v>41916</v>
      </c>
      <c r="C1314" s="6" t="s">
        <v>182</v>
      </c>
      <c r="D1314" s="6" t="s">
        <v>194</v>
      </c>
      <c r="E1314" s="6" t="s">
        <v>174</v>
      </c>
      <c r="F1314" s="34" t="n">
        <v>0.11796860396862</v>
      </c>
      <c r="G1314" s="34" t="n">
        <v>0.221430536207065</v>
      </c>
      <c r="H1314" s="34" t="n">
        <v>-0.103461932238445</v>
      </c>
      <c r="I1314" s="34" t="n">
        <v>-0.467243289975575</v>
      </c>
      <c r="J1314" s="35" t="n">
        <v>4.57</v>
      </c>
      <c r="K1314" s="6" t="n">
        <v>0</v>
      </c>
      <c r="L1314" s="35" t="n">
        <v>-1</v>
      </c>
      <c r="M1314" s="6" t="str">
        <f aca="false">IF(I1314&lt;=0,"Below 0%",IF(I1314&lt;=0.05,"0-5%",IF(I1314&lt;=0.1,"5-10%",IF(I1314&lt;=0.2,"10-20%",IF(I1314&lt;=0.4,"20-40%","Above 40%")))))</f>
        <v>Below 0%</v>
      </c>
      <c r="N1314" s="6" t="str">
        <f aca="false">IF(AND(H1314&gt;=Summary!$B$25,I1314&gt;=Summary!$B$26,I1314&lt;=Summary!$B$27,J1314&gt;=Summary!$B$28,J1314&lt;=Summary!$B$29,F1314*J1314&gt;1),"Yes","No")</f>
        <v>No</v>
      </c>
    </row>
    <row r="1315" customFormat="false" ht="15" hidden="false" customHeight="false" outlineLevel="0" collapsed="false">
      <c r="A1315" s="6" t="s">
        <v>149</v>
      </c>
      <c r="B1315" s="45" t="n">
        <v>41916</v>
      </c>
      <c r="C1315" s="6" t="s">
        <v>182</v>
      </c>
      <c r="D1315" s="6" t="s">
        <v>194</v>
      </c>
      <c r="E1315" s="6" t="s">
        <v>177</v>
      </c>
      <c r="F1315" s="34" t="n">
        <v>0.738969147205353</v>
      </c>
      <c r="G1315" s="34" t="n">
        <v>0.652862935784701</v>
      </c>
      <c r="H1315" s="34" t="n">
        <v>0.0861062114206519</v>
      </c>
      <c r="I1315" s="34" t="n">
        <v>0.131890181998397</v>
      </c>
      <c r="J1315" s="35" t="n">
        <v>1.55</v>
      </c>
      <c r="K1315" s="6" t="n">
        <v>1</v>
      </c>
      <c r="L1315" s="35" t="n">
        <v>0.55</v>
      </c>
      <c r="M1315" s="6" t="str">
        <f aca="false">IF(I1315&lt;=0,"Below 0%",IF(I1315&lt;=0.05,"0-5%",IF(I1315&lt;=0.1,"5-10%",IF(I1315&lt;=0.2,"10-20%",IF(I1315&lt;=0.4,"20-40%","Above 40%")))))</f>
        <v>10-20%</v>
      </c>
      <c r="N1315" s="6" t="str">
        <f aca="false">IF(AND(H1315&gt;=Summary!$B$25,I1315&gt;=Summary!$B$26,I1315&lt;=Summary!$B$27,J1315&gt;=Summary!$B$28,J1315&lt;=Summary!$B$29,F1315*J1315&gt;1),"Yes","No")</f>
        <v>No</v>
      </c>
    </row>
    <row r="1316" customFormat="false" ht="15" hidden="false" customHeight="false" outlineLevel="0" collapsed="false">
      <c r="A1316" s="6" t="s">
        <v>149</v>
      </c>
      <c r="B1316" s="45" t="n">
        <v>41916</v>
      </c>
      <c r="C1316" s="6" t="s">
        <v>186</v>
      </c>
      <c r="D1316" s="6" t="s">
        <v>180</v>
      </c>
      <c r="E1316" s="6" t="s">
        <v>187</v>
      </c>
      <c r="F1316" s="34" t="n">
        <v>0.463981837034226</v>
      </c>
      <c r="G1316" s="34" t="n">
        <v>0.459770114942529</v>
      </c>
      <c r="H1316" s="34" t="n">
        <v>0.00421172209169674</v>
      </c>
      <c r="I1316" s="34" t="n">
        <v>0.00916049554944043</v>
      </c>
      <c r="J1316" s="35" t="n">
        <v>2.2</v>
      </c>
      <c r="K1316" s="6" t="n">
        <v>1</v>
      </c>
      <c r="L1316" s="35" t="n">
        <v>1.2</v>
      </c>
      <c r="M1316" s="6" t="str">
        <f aca="false">IF(I1316&lt;=0,"Below 0%",IF(I1316&lt;=0.05,"0-5%",IF(I1316&lt;=0.1,"5-10%",IF(I1316&lt;=0.2,"10-20%",IF(I1316&lt;=0.4,"20-40%","Above 40%")))))</f>
        <v>0-5%</v>
      </c>
      <c r="N1316" s="6" t="str">
        <f aca="false">IF(AND(H1316&gt;=Summary!$B$25,I1316&gt;=Summary!$B$26,I1316&lt;=Summary!$B$27,J1316&gt;=Summary!$B$28,J1316&lt;=Summary!$B$29,F1316*J1316&gt;1),"Yes","No")</f>
        <v>No</v>
      </c>
    </row>
    <row r="1317" customFormat="false" ht="15" hidden="false" customHeight="false" outlineLevel="0" collapsed="false">
      <c r="A1317" s="6" t="s">
        <v>149</v>
      </c>
      <c r="B1317" s="45" t="n">
        <v>41916</v>
      </c>
      <c r="C1317" s="6" t="s">
        <v>186</v>
      </c>
      <c r="D1317" s="6" t="s">
        <v>180</v>
      </c>
      <c r="E1317" s="6" t="s">
        <v>174</v>
      </c>
      <c r="F1317" s="34" t="n">
        <v>0.262404412031174</v>
      </c>
      <c r="G1317" s="34" t="n">
        <v>0.287356321839081</v>
      </c>
      <c r="H1317" s="34" t="n">
        <v>-0.0249519098079068</v>
      </c>
      <c r="I1317" s="34" t="n">
        <v>-0.0868326461315157</v>
      </c>
      <c r="J1317" s="35" t="n">
        <v>3.52</v>
      </c>
      <c r="K1317" s="6" t="n">
        <v>0</v>
      </c>
      <c r="L1317" s="35" t="n">
        <v>-1</v>
      </c>
      <c r="M1317" s="6" t="str">
        <f aca="false">IF(I1317&lt;=0,"Below 0%",IF(I1317&lt;=0.05,"0-5%",IF(I1317&lt;=0.1,"5-10%",IF(I1317&lt;=0.2,"10-20%",IF(I1317&lt;=0.4,"20-40%","Above 40%")))))</f>
        <v>Below 0%</v>
      </c>
      <c r="N1317" s="6" t="str">
        <f aca="false">IF(AND(H1317&gt;=Summary!$B$25,I1317&gt;=Summary!$B$26,I1317&lt;=Summary!$B$27,J1317&gt;=Summary!$B$28,J1317&lt;=Summary!$B$29,F1317*J1317&gt;1),"Yes","No")</f>
        <v>No</v>
      </c>
    </row>
    <row r="1318" customFormat="false" ht="15" hidden="false" customHeight="false" outlineLevel="0" collapsed="false">
      <c r="A1318" s="6" t="s">
        <v>149</v>
      </c>
      <c r="B1318" s="45" t="n">
        <v>41916</v>
      </c>
      <c r="C1318" s="6" t="s">
        <v>186</v>
      </c>
      <c r="D1318" s="6" t="s">
        <v>180</v>
      </c>
      <c r="E1318" s="6" t="s">
        <v>177</v>
      </c>
      <c r="F1318" s="34" t="n">
        <v>0.273613780736923</v>
      </c>
      <c r="G1318" s="34" t="n">
        <v>0.252873563218391</v>
      </c>
      <c r="H1318" s="34" t="n">
        <v>0.0207402175185324</v>
      </c>
      <c r="I1318" s="34" t="n">
        <v>0.0820181329141962</v>
      </c>
      <c r="J1318" s="35" t="n">
        <v>4</v>
      </c>
      <c r="K1318" s="6" t="n">
        <v>0</v>
      </c>
      <c r="L1318" s="35" t="n">
        <v>-1</v>
      </c>
      <c r="M1318" s="6" t="str">
        <f aca="false">IF(I1318&lt;=0,"Below 0%",IF(I1318&lt;=0.05,"0-5%",IF(I1318&lt;=0.1,"5-10%",IF(I1318&lt;=0.2,"10-20%",IF(I1318&lt;=0.4,"20-40%","Above 40%")))))</f>
        <v>5-10%</v>
      </c>
      <c r="N1318" s="6" t="str">
        <f aca="false">IF(AND(H1318&gt;=Summary!$B$25,I1318&gt;=Summary!$B$26,I1318&lt;=Summary!$B$27,J1318&gt;=Summary!$B$28,J1318&lt;=Summary!$B$29,F1318*J1318&gt;1),"Yes","No")</f>
        <v>No</v>
      </c>
    </row>
    <row r="1319" customFormat="false" ht="15" hidden="false" customHeight="false" outlineLevel="0" collapsed="false">
      <c r="A1319" s="6" t="s">
        <v>149</v>
      </c>
      <c r="B1319" s="45" t="n">
        <v>41916</v>
      </c>
      <c r="C1319" s="6" t="s">
        <v>195</v>
      </c>
      <c r="D1319" s="6" t="s">
        <v>196</v>
      </c>
      <c r="E1319" s="6" t="s">
        <v>187</v>
      </c>
      <c r="F1319" s="34" t="n">
        <v>0.457166612148285</v>
      </c>
      <c r="G1319" s="34" t="n">
        <v>0.544660023003753</v>
      </c>
      <c r="H1319" s="34" t="n">
        <v>-0.0874934108554678</v>
      </c>
      <c r="I1319" s="34" t="n">
        <v>-0.160638576653651</v>
      </c>
      <c r="J1319" s="35" t="n">
        <v>1.82</v>
      </c>
      <c r="K1319" s="6" t="n">
        <v>0</v>
      </c>
      <c r="L1319" s="35" t="n">
        <v>-1</v>
      </c>
      <c r="M1319" s="6" t="str">
        <f aca="false">IF(I1319&lt;=0,"Below 0%",IF(I1319&lt;=0.05,"0-5%",IF(I1319&lt;=0.1,"5-10%",IF(I1319&lt;=0.2,"10-20%",IF(I1319&lt;=0.4,"20-40%","Above 40%")))))</f>
        <v>Below 0%</v>
      </c>
      <c r="N1319" s="6" t="str">
        <f aca="false">IF(AND(H1319&gt;=Summary!$B$25,I1319&gt;=Summary!$B$26,I1319&lt;=Summary!$B$27,J1319&gt;=Summary!$B$28,J1319&lt;=Summary!$B$29,F1319*J1319&gt;1),"Yes","No")</f>
        <v>No</v>
      </c>
    </row>
    <row r="1320" customFormat="false" ht="15" hidden="false" customHeight="false" outlineLevel="0" collapsed="false">
      <c r="A1320" s="6" t="s">
        <v>149</v>
      </c>
      <c r="B1320" s="45" t="n">
        <v>41916</v>
      </c>
      <c r="C1320" s="6" t="s">
        <v>195</v>
      </c>
      <c r="D1320" s="6" t="s">
        <v>196</v>
      </c>
      <c r="E1320" s="6" t="s">
        <v>174</v>
      </c>
      <c r="F1320" s="34" t="n">
        <v>0.260072350502014</v>
      </c>
      <c r="G1320" s="34" t="n">
        <v>0.264341664497821</v>
      </c>
      <c r="H1320" s="34" t="n">
        <v>-0.00426931399580721</v>
      </c>
      <c r="I1320" s="34" t="n">
        <v>-0.0161507418965443</v>
      </c>
      <c r="J1320" s="35" t="n">
        <v>3.75</v>
      </c>
      <c r="K1320" s="6" t="n">
        <v>1</v>
      </c>
      <c r="L1320" s="35" t="n">
        <v>2.75</v>
      </c>
      <c r="M1320" s="6" t="str">
        <f aca="false">IF(I1320&lt;=0,"Below 0%",IF(I1320&lt;=0.05,"0-5%",IF(I1320&lt;=0.1,"5-10%",IF(I1320&lt;=0.2,"10-20%",IF(I1320&lt;=0.4,"20-40%","Above 40%")))))</f>
        <v>Below 0%</v>
      </c>
      <c r="N1320" s="6" t="str">
        <f aca="false">IF(AND(H1320&gt;=Summary!$B$25,I1320&gt;=Summary!$B$26,I1320&lt;=Summary!$B$27,J1320&gt;=Summary!$B$28,J1320&lt;=Summary!$B$29,F1320*J1320&gt;1),"Yes","No")</f>
        <v>No</v>
      </c>
    </row>
    <row r="1321" customFormat="false" ht="15" hidden="false" customHeight="false" outlineLevel="0" collapsed="false">
      <c r="A1321" s="6" t="s">
        <v>149</v>
      </c>
      <c r="B1321" s="45" t="n">
        <v>41916</v>
      </c>
      <c r="C1321" s="6" t="s">
        <v>195</v>
      </c>
      <c r="D1321" s="6" t="s">
        <v>196</v>
      </c>
      <c r="E1321" s="6" t="s">
        <v>177</v>
      </c>
      <c r="F1321" s="34" t="n">
        <v>0.282760977745056</v>
      </c>
      <c r="G1321" s="34" t="n">
        <v>0.190998312498426</v>
      </c>
      <c r="H1321" s="34" t="n">
        <v>0.0917626652466303</v>
      </c>
      <c r="I1321" s="34" t="n">
        <v>0.48043704704138</v>
      </c>
      <c r="J1321" s="35" t="n">
        <v>5.19</v>
      </c>
      <c r="K1321" s="6" t="n">
        <v>0</v>
      </c>
      <c r="L1321" s="35" t="n">
        <v>-1</v>
      </c>
      <c r="M1321" s="6" t="str">
        <f aca="false">IF(I1321&lt;=0,"Below 0%",IF(I1321&lt;=0.05,"0-5%",IF(I1321&lt;=0.1,"5-10%",IF(I1321&lt;=0.2,"10-20%",IF(I1321&lt;=0.4,"20-40%","Above 40%")))))</f>
        <v>Above 40%</v>
      </c>
      <c r="N1321" s="6" t="str">
        <f aca="false">IF(AND(H1321&gt;=Summary!$B$25,I1321&gt;=Summary!$B$26,I1321&lt;=Summary!$B$27,J1321&gt;=Summary!$B$28,J1321&lt;=Summary!$B$29,F1321*J1321&gt;1),"Yes","No")</f>
        <v>No</v>
      </c>
    </row>
    <row r="1322" customFormat="false" ht="15" hidden="false" customHeight="false" outlineLevel="0" collapsed="false">
      <c r="A1322" s="6" t="s">
        <v>149</v>
      </c>
      <c r="B1322" s="45" t="n">
        <v>41916</v>
      </c>
      <c r="C1322" s="6" t="s">
        <v>183</v>
      </c>
      <c r="D1322" s="6" t="s">
        <v>178</v>
      </c>
      <c r="E1322" s="6" t="s">
        <v>187</v>
      </c>
      <c r="F1322" s="34" t="n">
        <v>0.810527682304382</v>
      </c>
      <c r="G1322" s="34" t="n">
        <v>0.680249535439342</v>
      </c>
      <c r="H1322" s="34" t="n">
        <v>0.130278146865041</v>
      </c>
      <c r="I1322" s="34" t="n">
        <v>0.191515230923164</v>
      </c>
      <c r="J1322" s="35" t="n">
        <v>1.46</v>
      </c>
      <c r="K1322" s="6" t="n">
        <v>1</v>
      </c>
      <c r="L1322" s="35" t="n">
        <v>0.46</v>
      </c>
      <c r="M1322" s="6" t="str">
        <f aca="false">IF(I1322&lt;=0,"Below 0%",IF(I1322&lt;=0.05,"0-5%",IF(I1322&lt;=0.1,"5-10%",IF(I1322&lt;=0.2,"10-20%",IF(I1322&lt;=0.4,"20-40%","Above 40%")))))</f>
        <v>10-20%</v>
      </c>
      <c r="N1322" s="6" t="str">
        <f aca="false">IF(AND(H1322&gt;=Summary!$B$25,I1322&gt;=Summary!$B$26,I1322&lt;=Summary!$B$27,J1322&gt;=Summary!$B$28,J1322&lt;=Summary!$B$29,F1322*J1322&gt;1),"Yes","No")</f>
        <v>No</v>
      </c>
    </row>
    <row r="1323" customFormat="false" ht="15" hidden="false" customHeight="false" outlineLevel="0" collapsed="false">
      <c r="A1323" s="6" t="s">
        <v>149</v>
      </c>
      <c r="B1323" s="45" t="n">
        <v>41916</v>
      </c>
      <c r="C1323" s="6" t="s">
        <v>183</v>
      </c>
      <c r="D1323" s="6" t="s">
        <v>178</v>
      </c>
      <c r="E1323" s="6" t="s">
        <v>174</v>
      </c>
      <c r="F1323" s="34" t="n">
        <v>0.122353173792362</v>
      </c>
      <c r="G1323" s="34" t="n">
        <v>0.198632864348288</v>
      </c>
      <c r="H1323" s="34" t="n">
        <v>-0.0762796905559256</v>
      </c>
      <c r="I1323" s="34" t="n">
        <v>-0.384023513964813</v>
      </c>
      <c r="J1323" s="35" t="n">
        <v>5</v>
      </c>
      <c r="K1323" s="6" t="n">
        <v>0</v>
      </c>
      <c r="L1323" s="35" t="n">
        <v>-1</v>
      </c>
      <c r="M1323" s="6" t="str">
        <f aca="false">IF(I1323&lt;=0,"Below 0%",IF(I1323&lt;=0.05,"0-5%",IF(I1323&lt;=0.1,"5-10%",IF(I1323&lt;=0.2,"10-20%",IF(I1323&lt;=0.4,"20-40%","Above 40%")))))</f>
        <v>Below 0%</v>
      </c>
      <c r="N1323" s="6" t="str">
        <f aca="false">IF(AND(H1323&gt;=Summary!$B$25,I1323&gt;=Summary!$B$26,I1323&lt;=Summary!$B$27,J1323&gt;=Summary!$B$28,J1323&lt;=Summary!$B$29,F1323*J1323&gt;1),"Yes","No")</f>
        <v>No</v>
      </c>
    </row>
    <row r="1324" customFormat="false" ht="15" hidden="false" customHeight="false" outlineLevel="0" collapsed="false">
      <c r="A1324" s="6" t="s">
        <v>149</v>
      </c>
      <c r="B1324" s="45" t="n">
        <v>41916</v>
      </c>
      <c r="C1324" s="6" t="s">
        <v>183</v>
      </c>
      <c r="D1324" s="6" t="s">
        <v>178</v>
      </c>
      <c r="E1324" s="6" t="s">
        <v>177</v>
      </c>
      <c r="F1324" s="34" t="n">
        <v>0.067119188606739</v>
      </c>
      <c r="G1324" s="34" t="n">
        <v>0.121117600212371</v>
      </c>
      <c r="H1324" s="34" t="n">
        <v>-0.0539984116056316</v>
      </c>
      <c r="I1324" s="34" t="n">
        <v>-0.445834556752688</v>
      </c>
      <c r="J1324" s="35" t="n">
        <v>8.2</v>
      </c>
      <c r="K1324" s="6" t="n">
        <v>0</v>
      </c>
      <c r="L1324" s="35" t="n">
        <v>-1</v>
      </c>
      <c r="M1324" s="6" t="str">
        <f aca="false">IF(I1324&lt;=0,"Below 0%",IF(I1324&lt;=0.05,"0-5%",IF(I1324&lt;=0.1,"5-10%",IF(I1324&lt;=0.2,"10-20%",IF(I1324&lt;=0.4,"20-40%","Above 40%")))))</f>
        <v>Below 0%</v>
      </c>
      <c r="N1324" s="6" t="str">
        <f aca="false">IF(AND(H1324&gt;=Summary!$B$25,I1324&gt;=Summary!$B$26,I1324&lt;=Summary!$B$27,J1324&gt;=Summary!$B$28,J1324&lt;=Summary!$B$29,F1324*J1324&gt;1),"Yes","No")</f>
        <v>No</v>
      </c>
    </row>
    <row r="1325" customFormat="false" ht="15" hidden="false" customHeight="false" outlineLevel="0" collapsed="false">
      <c r="A1325" s="6" t="s">
        <v>149</v>
      </c>
      <c r="B1325" s="45" t="n">
        <v>41916</v>
      </c>
      <c r="C1325" s="6" t="s">
        <v>191</v>
      </c>
      <c r="D1325" s="6" t="s">
        <v>192</v>
      </c>
      <c r="E1325" s="6" t="s">
        <v>187</v>
      </c>
      <c r="F1325" s="34" t="n">
        <v>0.503556787967682</v>
      </c>
      <c r="G1325" s="34" t="n">
        <v>0.384559359067735</v>
      </c>
      <c r="H1325" s="34" t="n">
        <v>0.118997428899947</v>
      </c>
      <c r="I1325" s="34" t="n">
        <v>0.309438389923536</v>
      </c>
      <c r="J1325" s="35" t="n">
        <v>2.6</v>
      </c>
      <c r="K1325" s="6" t="n">
        <v>1</v>
      </c>
      <c r="L1325" s="35" t="n">
        <v>1.6</v>
      </c>
      <c r="M1325" s="6" t="str">
        <f aca="false">IF(I1325&lt;=0,"Below 0%",IF(I1325&lt;=0.05,"0-5%",IF(I1325&lt;=0.1,"5-10%",IF(I1325&lt;=0.2,"10-20%",IF(I1325&lt;=0.4,"20-40%","Above 40%")))))</f>
        <v>20-40%</v>
      </c>
      <c r="N1325" s="6" t="str">
        <f aca="false">IF(AND(H1325&gt;=Summary!$B$25,I1325&gt;=Summary!$B$26,I1325&lt;=Summary!$B$27,J1325&gt;=Summary!$B$28,J1325&lt;=Summary!$B$29,F1325*J1325&gt;1),"Yes","No")</f>
        <v>Yes</v>
      </c>
    </row>
    <row r="1326" customFormat="false" ht="15" hidden="false" customHeight="false" outlineLevel="0" collapsed="false">
      <c r="A1326" s="6" t="s">
        <v>149</v>
      </c>
      <c r="B1326" s="45" t="n">
        <v>41916</v>
      </c>
      <c r="C1326" s="6" t="s">
        <v>191</v>
      </c>
      <c r="D1326" s="6" t="s">
        <v>192</v>
      </c>
      <c r="E1326" s="6" t="s">
        <v>174</v>
      </c>
      <c r="F1326" s="34" t="n">
        <v>0.231340751051903</v>
      </c>
      <c r="G1326" s="34" t="n">
        <v>0.302986161689731</v>
      </c>
      <c r="H1326" s="34" t="n">
        <v>-0.0716454106378278</v>
      </c>
      <c r="I1326" s="34" t="n">
        <v>-0.236464300013792</v>
      </c>
      <c r="J1326" s="35" t="n">
        <v>3.3</v>
      </c>
      <c r="K1326" s="6" t="n">
        <v>0</v>
      </c>
      <c r="L1326" s="35" t="n">
        <v>-1</v>
      </c>
      <c r="M1326" s="6" t="str">
        <f aca="false">IF(I1326&lt;=0,"Below 0%",IF(I1326&lt;=0.05,"0-5%",IF(I1326&lt;=0.1,"5-10%",IF(I1326&lt;=0.2,"10-20%",IF(I1326&lt;=0.4,"20-40%","Above 40%")))))</f>
        <v>Below 0%</v>
      </c>
      <c r="N1326" s="6" t="str">
        <f aca="false">IF(AND(H1326&gt;=Summary!$B$25,I1326&gt;=Summary!$B$26,I1326&lt;=Summary!$B$27,J1326&gt;=Summary!$B$28,J1326&lt;=Summary!$B$29,F1326*J1326&gt;1),"Yes","No")</f>
        <v>No</v>
      </c>
    </row>
    <row r="1327" customFormat="false" ht="15" hidden="false" customHeight="false" outlineLevel="0" collapsed="false">
      <c r="A1327" s="6" t="s">
        <v>149</v>
      </c>
      <c r="B1327" s="45" t="n">
        <v>41916</v>
      </c>
      <c r="C1327" s="6" t="s">
        <v>191</v>
      </c>
      <c r="D1327" s="6" t="s">
        <v>192</v>
      </c>
      <c r="E1327" s="6" t="s">
        <v>177</v>
      </c>
      <c r="F1327" s="34" t="n">
        <v>0.265102475881577</v>
      </c>
      <c r="G1327" s="34" t="n">
        <v>0.312454479242535</v>
      </c>
      <c r="H1327" s="34" t="n">
        <v>-0.0473520033609581</v>
      </c>
      <c r="I1327" s="34" t="n">
        <v>-0.151548486281108</v>
      </c>
      <c r="J1327" s="35" t="n">
        <v>3.2</v>
      </c>
      <c r="K1327" s="6" t="n">
        <v>0</v>
      </c>
      <c r="L1327" s="35" t="n">
        <v>-1</v>
      </c>
      <c r="M1327" s="6" t="str">
        <f aca="false">IF(I1327&lt;=0,"Below 0%",IF(I1327&lt;=0.05,"0-5%",IF(I1327&lt;=0.1,"5-10%",IF(I1327&lt;=0.2,"10-20%",IF(I1327&lt;=0.4,"20-40%","Above 40%")))))</f>
        <v>Below 0%</v>
      </c>
      <c r="N1327" s="6" t="str">
        <f aca="false">IF(AND(H1327&gt;=Summary!$B$25,I1327&gt;=Summary!$B$26,I1327&lt;=Summary!$B$27,J1327&gt;=Summary!$B$28,J1327&lt;=Summary!$B$29,F1327*J1327&gt;1),"Yes","No")</f>
        <v>No</v>
      </c>
    </row>
    <row r="1328" customFormat="false" ht="15" hidden="false" customHeight="false" outlineLevel="0" collapsed="false">
      <c r="A1328" s="6" t="s">
        <v>149</v>
      </c>
      <c r="B1328" s="45" t="n">
        <v>41916</v>
      </c>
      <c r="C1328" s="6" t="s">
        <v>175</v>
      </c>
      <c r="D1328" s="6" t="s">
        <v>188</v>
      </c>
      <c r="E1328" s="6" t="s">
        <v>187</v>
      </c>
      <c r="F1328" s="34" t="n">
        <v>0.539090394973755</v>
      </c>
      <c r="G1328" s="34" t="n">
        <v>0.519398234782737</v>
      </c>
      <c r="H1328" s="34" t="n">
        <v>0.0196921601910181</v>
      </c>
      <c r="I1328" s="34" t="n">
        <v>0.0379134137782644</v>
      </c>
      <c r="J1328" s="35" t="n">
        <v>1.93</v>
      </c>
      <c r="K1328" s="6" t="n">
        <v>0</v>
      </c>
      <c r="L1328" s="35" t="n">
        <v>-1</v>
      </c>
      <c r="M1328" s="6" t="str">
        <f aca="false">IF(I1328&lt;=0,"Below 0%",IF(I1328&lt;=0.05,"0-5%",IF(I1328&lt;=0.1,"5-10%",IF(I1328&lt;=0.2,"10-20%",IF(I1328&lt;=0.4,"20-40%","Above 40%")))))</f>
        <v>0-5%</v>
      </c>
      <c r="N1328" s="6" t="str">
        <f aca="false">IF(AND(H1328&gt;=Summary!$B$25,I1328&gt;=Summary!$B$26,I1328&lt;=Summary!$B$27,J1328&gt;=Summary!$B$28,J1328&lt;=Summary!$B$29,F1328*J1328&gt;1),"Yes","No")</f>
        <v>No</v>
      </c>
    </row>
    <row r="1329" customFormat="false" ht="15" hidden="false" customHeight="false" outlineLevel="0" collapsed="false">
      <c r="A1329" s="6" t="s">
        <v>149</v>
      </c>
      <c r="B1329" s="45" t="n">
        <v>41916</v>
      </c>
      <c r="C1329" s="6" t="s">
        <v>175</v>
      </c>
      <c r="D1329" s="6" t="s">
        <v>188</v>
      </c>
      <c r="E1329" s="6" t="s">
        <v>174</v>
      </c>
      <c r="F1329" s="34" t="n">
        <v>0.243723675608635</v>
      </c>
      <c r="G1329" s="34" t="n">
        <v>0.267316958168182</v>
      </c>
      <c r="H1329" s="34" t="n">
        <v>-0.0235932825595469</v>
      </c>
      <c r="I1329" s="34" t="n">
        <v>-0.0882595803918405</v>
      </c>
      <c r="J1329" s="35" t="n">
        <v>3.75</v>
      </c>
      <c r="K1329" s="6" t="n">
        <v>1</v>
      </c>
      <c r="L1329" s="35" t="n">
        <v>2.75</v>
      </c>
      <c r="M1329" s="6" t="str">
        <f aca="false">IF(I1329&lt;=0,"Below 0%",IF(I1329&lt;=0.05,"0-5%",IF(I1329&lt;=0.1,"5-10%",IF(I1329&lt;=0.2,"10-20%",IF(I1329&lt;=0.4,"20-40%","Above 40%")))))</f>
        <v>Below 0%</v>
      </c>
      <c r="N1329" s="6" t="str">
        <f aca="false">IF(AND(H1329&gt;=Summary!$B$25,I1329&gt;=Summary!$B$26,I1329&lt;=Summary!$B$27,J1329&gt;=Summary!$B$28,J1329&lt;=Summary!$B$29,F1329*J1329&gt;1),"Yes","No")</f>
        <v>No</v>
      </c>
    </row>
    <row r="1330" customFormat="false" ht="15" hidden="false" customHeight="false" outlineLevel="0" collapsed="false">
      <c r="A1330" s="6" t="s">
        <v>149</v>
      </c>
      <c r="B1330" s="45" t="n">
        <v>41916</v>
      </c>
      <c r="C1330" s="6" t="s">
        <v>175</v>
      </c>
      <c r="D1330" s="6" t="s">
        <v>188</v>
      </c>
      <c r="E1330" s="6" t="s">
        <v>177</v>
      </c>
      <c r="F1330" s="34" t="n">
        <v>0.217185899615288</v>
      </c>
      <c r="G1330" s="34" t="n">
        <v>0.213284807049081</v>
      </c>
      <c r="H1330" s="34" t="n">
        <v>0.00390109256620649</v>
      </c>
      <c r="I1330" s="34" t="n">
        <v>0.0182905318957332</v>
      </c>
      <c r="J1330" s="35" t="n">
        <v>4.7</v>
      </c>
      <c r="K1330" s="6" t="n">
        <v>0</v>
      </c>
      <c r="L1330" s="35" t="n">
        <v>-1</v>
      </c>
      <c r="M1330" s="6" t="str">
        <f aca="false">IF(I1330&lt;=0,"Below 0%",IF(I1330&lt;=0.05,"0-5%",IF(I1330&lt;=0.1,"5-10%",IF(I1330&lt;=0.2,"10-20%",IF(I1330&lt;=0.4,"20-40%","Above 40%")))))</f>
        <v>0-5%</v>
      </c>
      <c r="N1330" s="6" t="str">
        <f aca="false">IF(AND(H1330&gt;=Summary!$B$25,I1330&gt;=Summary!$B$26,I1330&lt;=Summary!$B$27,J1330&gt;=Summary!$B$28,J1330&lt;=Summary!$B$29,F1330*J1330&gt;1),"Yes","No")</f>
        <v>No</v>
      </c>
    </row>
    <row r="1331" customFormat="false" ht="15" hidden="false" customHeight="false" outlineLevel="0" collapsed="false">
      <c r="A1331" s="6" t="s">
        <v>149</v>
      </c>
      <c r="B1331" s="45" t="n">
        <v>41917</v>
      </c>
      <c r="C1331" s="6" t="s">
        <v>190</v>
      </c>
      <c r="D1331" s="6" t="s">
        <v>185</v>
      </c>
      <c r="E1331" s="6" t="s">
        <v>187</v>
      </c>
      <c r="F1331" s="34" t="n">
        <v>0.690815031528473</v>
      </c>
      <c r="G1331" s="34" t="n">
        <v>0.592383638928068</v>
      </c>
      <c r="H1331" s="34" t="n">
        <v>0.0984313926004052</v>
      </c>
      <c r="I1331" s="34" t="n">
        <v>0.166161565127827</v>
      </c>
      <c r="J1331" s="35" t="n">
        <v>1.7</v>
      </c>
      <c r="K1331" s="6" t="n">
        <v>1</v>
      </c>
      <c r="L1331" s="35" t="n">
        <v>0.7</v>
      </c>
      <c r="M1331" s="6" t="str">
        <f aca="false">IF(I1331&lt;=0,"Below 0%",IF(I1331&lt;=0.05,"0-5%",IF(I1331&lt;=0.1,"5-10%",IF(I1331&lt;=0.2,"10-20%",IF(I1331&lt;=0.4,"20-40%","Above 40%")))))</f>
        <v>10-20%</v>
      </c>
      <c r="N1331" s="6" t="str">
        <f aca="false">IF(AND(H1331&gt;=Summary!$B$25,I1331&gt;=Summary!$B$26,I1331&lt;=Summary!$B$27,J1331&gt;=Summary!$B$28,J1331&lt;=Summary!$B$29,F1331*J1331&gt;1),"Yes","No")</f>
        <v>No</v>
      </c>
    </row>
    <row r="1332" customFormat="false" ht="15" hidden="false" customHeight="false" outlineLevel="0" collapsed="false">
      <c r="A1332" s="6" t="s">
        <v>149</v>
      </c>
      <c r="B1332" s="45" t="n">
        <v>41917</v>
      </c>
      <c r="C1332" s="6" t="s">
        <v>190</v>
      </c>
      <c r="D1332" s="6" t="s">
        <v>185</v>
      </c>
      <c r="E1332" s="6" t="s">
        <v>174</v>
      </c>
      <c r="F1332" s="34" t="n">
        <v>0.23102194070816</v>
      </c>
      <c r="G1332" s="34" t="n">
        <v>0.239774330042313</v>
      </c>
      <c r="H1332" s="34" t="n">
        <v>-0.00875238933415271</v>
      </c>
      <c r="I1332" s="34" t="n">
        <v>-0.036502611987731</v>
      </c>
      <c r="J1332" s="35" t="n">
        <v>4.2</v>
      </c>
      <c r="K1332" s="6" t="n">
        <v>0</v>
      </c>
      <c r="L1332" s="35" t="n">
        <v>-1</v>
      </c>
      <c r="M1332" s="6" t="str">
        <f aca="false">IF(I1332&lt;=0,"Below 0%",IF(I1332&lt;=0.05,"0-5%",IF(I1332&lt;=0.1,"5-10%",IF(I1332&lt;=0.2,"10-20%",IF(I1332&lt;=0.4,"20-40%","Above 40%")))))</f>
        <v>Below 0%</v>
      </c>
      <c r="N1332" s="6" t="str">
        <f aca="false">IF(AND(H1332&gt;=Summary!$B$25,I1332&gt;=Summary!$B$26,I1332&lt;=Summary!$B$27,J1332&gt;=Summary!$B$28,J1332&lt;=Summary!$B$29,F1332*J1332&gt;1),"Yes","No")</f>
        <v>No</v>
      </c>
    </row>
    <row r="1333" customFormat="false" ht="15" hidden="false" customHeight="false" outlineLevel="0" collapsed="false">
      <c r="A1333" s="6" t="s">
        <v>149</v>
      </c>
      <c r="B1333" s="45" t="n">
        <v>41917</v>
      </c>
      <c r="C1333" s="6" t="s">
        <v>190</v>
      </c>
      <c r="D1333" s="6" t="s">
        <v>185</v>
      </c>
      <c r="E1333" s="6" t="s">
        <v>177</v>
      </c>
      <c r="F1333" s="34" t="n">
        <v>0.0781630426645279</v>
      </c>
      <c r="G1333" s="34" t="n">
        <v>0.167842031029619</v>
      </c>
      <c r="H1333" s="34" t="n">
        <v>-0.0896789883650913</v>
      </c>
      <c r="I1333" s="34" t="n">
        <v>-0.534305905469325</v>
      </c>
      <c r="J1333" s="35" t="n">
        <v>6</v>
      </c>
      <c r="K1333" s="6" t="n">
        <v>0</v>
      </c>
      <c r="L1333" s="35" t="n">
        <v>-1</v>
      </c>
      <c r="M1333" s="6" t="str">
        <f aca="false">IF(I1333&lt;=0,"Below 0%",IF(I1333&lt;=0.05,"0-5%",IF(I1333&lt;=0.1,"5-10%",IF(I1333&lt;=0.2,"10-20%",IF(I1333&lt;=0.4,"20-40%","Above 40%")))))</f>
        <v>Below 0%</v>
      </c>
      <c r="N1333" s="6" t="str">
        <f aca="false">IF(AND(H1333&gt;=Summary!$B$25,I1333&gt;=Summary!$B$26,I1333&lt;=Summary!$B$27,J1333&gt;=Summary!$B$28,J1333&lt;=Summary!$B$29,F1333*J1333&gt;1),"Yes","No")</f>
        <v>No</v>
      </c>
    </row>
    <row r="1334" customFormat="false" ht="15" hidden="false" customHeight="false" outlineLevel="0" collapsed="false">
      <c r="A1334" s="6" t="s">
        <v>149</v>
      </c>
      <c r="B1334" s="45" t="n">
        <v>41917</v>
      </c>
      <c r="C1334" s="6" t="s">
        <v>176</v>
      </c>
      <c r="D1334" s="6" t="s">
        <v>173</v>
      </c>
      <c r="E1334" s="6" t="s">
        <v>187</v>
      </c>
      <c r="F1334" s="34" t="n">
        <v>0.457516700029373</v>
      </c>
      <c r="G1334" s="34" t="n">
        <v>0.59225837093327</v>
      </c>
      <c r="H1334" s="34" t="n">
        <v>-0.134741670903897</v>
      </c>
      <c r="I1334" s="34" t="n">
        <v>-0.227504882187775</v>
      </c>
      <c r="J1334" s="35" t="n">
        <v>1.7</v>
      </c>
      <c r="K1334" s="6" t="n">
        <v>1</v>
      </c>
      <c r="L1334" s="35" t="n">
        <v>0.7</v>
      </c>
      <c r="M1334" s="6" t="str">
        <f aca="false">IF(I1334&lt;=0,"Below 0%",IF(I1334&lt;=0.05,"0-5%",IF(I1334&lt;=0.1,"5-10%",IF(I1334&lt;=0.2,"10-20%",IF(I1334&lt;=0.4,"20-40%","Above 40%")))))</f>
        <v>Below 0%</v>
      </c>
      <c r="N1334" s="6" t="str">
        <f aca="false">IF(AND(H1334&gt;=Summary!$B$25,I1334&gt;=Summary!$B$26,I1334&lt;=Summary!$B$27,J1334&gt;=Summary!$B$28,J1334&lt;=Summary!$B$29,F1334*J1334&gt;1),"Yes","No")</f>
        <v>No</v>
      </c>
    </row>
    <row r="1335" customFormat="false" ht="15" hidden="false" customHeight="false" outlineLevel="0" collapsed="false">
      <c r="A1335" s="6" t="s">
        <v>149</v>
      </c>
      <c r="B1335" s="45" t="n">
        <v>41917</v>
      </c>
      <c r="C1335" s="6" t="s">
        <v>176</v>
      </c>
      <c r="D1335" s="6" t="s">
        <v>173</v>
      </c>
      <c r="E1335" s="6" t="s">
        <v>174</v>
      </c>
      <c r="F1335" s="34" t="n">
        <v>0.269655525684357</v>
      </c>
      <c r="G1335" s="34" t="n">
        <v>0.234148658275944</v>
      </c>
      <c r="H1335" s="34" t="n">
        <v>0.0355068674084128</v>
      </c>
      <c r="I1335" s="34" t="n">
        <v>0.151642412430858</v>
      </c>
      <c r="J1335" s="35" t="n">
        <v>4.3</v>
      </c>
      <c r="K1335" s="6" t="n">
        <v>0</v>
      </c>
      <c r="L1335" s="35" t="n">
        <v>-1</v>
      </c>
      <c r="M1335" s="6" t="str">
        <f aca="false">IF(I1335&lt;=0,"Below 0%",IF(I1335&lt;=0.05,"0-5%",IF(I1335&lt;=0.1,"5-10%",IF(I1335&lt;=0.2,"10-20%",IF(I1335&lt;=0.4,"20-40%","Above 40%")))))</f>
        <v>10-20%</v>
      </c>
      <c r="N1335" s="6" t="str">
        <f aca="false">IF(AND(H1335&gt;=Summary!$B$25,I1335&gt;=Summary!$B$26,I1335&lt;=Summary!$B$27,J1335&gt;=Summary!$B$28,J1335&lt;=Summary!$B$29,F1335*J1335&gt;1),"Yes","No")</f>
        <v>Yes</v>
      </c>
    </row>
    <row r="1336" customFormat="false" ht="15" hidden="false" customHeight="false" outlineLevel="0" collapsed="false">
      <c r="A1336" s="6" t="s">
        <v>149</v>
      </c>
      <c r="B1336" s="45" t="n">
        <v>41917</v>
      </c>
      <c r="C1336" s="6" t="s">
        <v>176</v>
      </c>
      <c r="D1336" s="6" t="s">
        <v>173</v>
      </c>
      <c r="E1336" s="6" t="s">
        <v>177</v>
      </c>
      <c r="F1336" s="34" t="n">
        <v>0.272827804088593</v>
      </c>
      <c r="G1336" s="34" t="n">
        <v>0.173592970790786</v>
      </c>
      <c r="H1336" s="34" t="n">
        <v>0.0992348332978065</v>
      </c>
      <c r="I1336" s="34" t="n">
        <v>0.571652370748376</v>
      </c>
      <c r="J1336" s="35" t="n">
        <v>5.8</v>
      </c>
      <c r="K1336" s="6" t="n">
        <v>0</v>
      </c>
      <c r="L1336" s="35" t="n">
        <v>-1</v>
      </c>
      <c r="M1336" s="6" t="str">
        <f aca="false">IF(I1336&lt;=0,"Below 0%",IF(I1336&lt;=0.05,"0-5%",IF(I1336&lt;=0.1,"5-10%",IF(I1336&lt;=0.2,"10-20%",IF(I1336&lt;=0.4,"20-40%","Above 40%")))))</f>
        <v>Above 40%</v>
      </c>
      <c r="N1336" s="6" t="str">
        <f aca="false">IF(AND(H1336&gt;=Summary!$B$25,I1336&gt;=Summary!$B$26,I1336&lt;=Summary!$B$27,J1336&gt;=Summary!$B$28,J1336&lt;=Summary!$B$29,F1336*J1336&gt;1),"Yes","No")</f>
        <v>No</v>
      </c>
    </row>
    <row r="1337" customFormat="false" ht="15" hidden="false" customHeight="false" outlineLevel="0" collapsed="false">
      <c r="A1337" s="6" t="s">
        <v>149</v>
      </c>
      <c r="B1337" s="45" t="n">
        <v>41917</v>
      </c>
      <c r="C1337" s="6" t="s">
        <v>181</v>
      </c>
      <c r="D1337" s="6" t="s">
        <v>179</v>
      </c>
      <c r="E1337" s="6" t="s">
        <v>187</v>
      </c>
      <c r="F1337" s="34" t="n">
        <v>0.469864517450333</v>
      </c>
      <c r="G1337" s="34" t="n">
        <v>0.446374404771992</v>
      </c>
      <c r="H1337" s="34" t="n">
        <v>0.023490112678341</v>
      </c>
      <c r="I1337" s="34" t="n">
        <v>0.0526242374724415</v>
      </c>
      <c r="J1337" s="35" t="n">
        <v>2.25</v>
      </c>
      <c r="K1337" s="6" t="n">
        <v>1</v>
      </c>
      <c r="L1337" s="35" t="n">
        <v>1.25</v>
      </c>
      <c r="M1337" s="6" t="str">
        <f aca="false">IF(I1337&lt;=0,"Below 0%",IF(I1337&lt;=0.05,"0-5%",IF(I1337&lt;=0.1,"5-10%",IF(I1337&lt;=0.2,"10-20%",IF(I1337&lt;=0.4,"20-40%","Above 40%")))))</f>
        <v>5-10%</v>
      </c>
      <c r="N1337" s="6" t="str">
        <f aca="false">IF(AND(H1337&gt;=Summary!$B$25,I1337&gt;=Summary!$B$26,I1337&lt;=Summary!$B$27,J1337&gt;=Summary!$B$28,J1337&lt;=Summary!$B$29,F1337*J1337&gt;1),"Yes","No")</f>
        <v>No</v>
      </c>
    </row>
    <row r="1338" customFormat="false" ht="15" hidden="false" customHeight="false" outlineLevel="0" collapsed="false">
      <c r="A1338" s="6" t="s">
        <v>149</v>
      </c>
      <c r="B1338" s="45" t="n">
        <v>41917</v>
      </c>
      <c r="C1338" s="6" t="s">
        <v>181</v>
      </c>
      <c r="D1338" s="6" t="s">
        <v>179</v>
      </c>
      <c r="E1338" s="6" t="s">
        <v>174</v>
      </c>
      <c r="F1338" s="34" t="n">
        <v>0.270031213760376</v>
      </c>
      <c r="G1338" s="34" t="n">
        <v>0.282913355137178</v>
      </c>
      <c r="H1338" s="34" t="n">
        <v>-0.0128821413768019</v>
      </c>
      <c r="I1338" s="34" t="n">
        <v>-0.0455338750995181</v>
      </c>
      <c r="J1338" s="35" t="n">
        <v>3.55</v>
      </c>
      <c r="K1338" s="6" t="n">
        <v>0</v>
      </c>
      <c r="L1338" s="35" t="n">
        <v>-1</v>
      </c>
      <c r="M1338" s="6" t="str">
        <f aca="false">IF(I1338&lt;=0,"Below 0%",IF(I1338&lt;=0.05,"0-5%",IF(I1338&lt;=0.1,"5-10%",IF(I1338&lt;=0.2,"10-20%",IF(I1338&lt;=0.4,"20-40%","Above 40%")))))</f>
        <v>Below 0%</v>
      </c>
      <c r="N1338" s="6" t="str">
        <f aca="false">IF(AND(H1338&gt;=Summary!$B$25,I1338&gt;=Summary!$B$26,I1338&lt;=Summary!$B$27,J1338&gt;=Summary!$B$28,J1338&lt;=Summary!$B$29,F1338*J1338&gt;1),"Yes","No")</f>
        <v>No</v>
      </c>
    </row>
    <row r="1339" customFormat="false" ht="15" hidden="false" customHeight="false" outlineLevel="0" collapsed="false">
      <c r="A1339" s="6" t="s">
        <v>149</v>
      </c>
      <c r="B1339" s="45" t="n">
        <v>41917</v>
      </c>
      <c r="C1339" s="6" t="s">
        <v>181</v>
      </c>
      <c r="D1339" s="6" t="s">
        <v>179</v>
      </c>
      <c r="E1339" s="6" t="s">
        <v>177</v>
      </c>
      <c r="F1339" s="34" t="n">
        <v>0.260104238986969</v>
      </c>
      <c r="G1339" s="34" t="n">
        <v>0.270712240090831</v>
      </c>
      <c r="H1339" s="34" t="n">
        <v>-0.0106080011038615</v>
      </c>
      <c r="I1339" s="34" t="n">
        <v>-0.0391855244532063</v>
      </c>
      <c r="J1339" s="35" t="n">
        <v>3.71</v>
      </c>
      <c r="K1339" s="6" t="n">
        <v>0</v>
      </c>
      <c r="L1339" s="35" t="n">
        <v>-1</v>
      </c>
      <c r="M1339" s="6" t="str">
        <f aca="false">IF(I1339&lt;=0,"Below 0%",IF(I1339&lt;=0.05,"0-5%",IF(I1339&lt;=0.1,"5-10%",IF(I1339&lt;=0.2,"10-20%",IF(I1339&lt;=0.4,"20-40%","Above 40%")))))</f>
        <v>Below 0%</v>
      </c>
      <c r="N1339" s="6" t="str">
        <f aca="false">IF(AND(H1339&gt;=Summary!$B$25,I1339&gt;=Summary!$B$26,I1339&lt;=Summary!$B$27,J1339&gt;=Summary!$B$28,J1339&lt;=Summary!$B$29,F1339*J1339&gt;1),"Yes","No")</f>
        <v>No</v>
      </c>
    </row>
    <row r="1340" customFormat="false" ht="15" hidden="false" customHeight="false" outlineLevel="0" collapsed="false">
      <c r="A1340" s="6" t="s">
        <v>149</v>
      </c>
      <c r="B1340" s="45" t="n">
        <v>41917</v>
      </c>
      <c r="C1340" s="6" t="s">
        <v>189</v>
      </c>
      <c r="D1340" s="6" t="s">
        <v>197</v>
      </c>
      <c r="E1340" s="6" t="s">
        <v>187</v>
      </c>
      <c r="F1340" s="34" t="n">
        <v>0.564105987548828</v>
      </c>
      <c r="G1340" s="34" t="n">
        <v>0.508182298081999</v>
      </c>
      <c r="H1340" s="34" t="n">
        <v>0.0559236894668291</v>
      </c>
      <c r="I1340" s="34" t="n">
        <v>0.110046512202213</v>
      </c>
      <c r="J1340" s="35" t="n">
        <v>1.95</v>
      </c>
      <c r="K1340" s="6" t="n">
        <v>1</v>
      </c>
      <c r="L1340" s="35" t="n">
        <v>0.95</v>
      </c>
      <c r="M1340" s="6" t="str">
        <f aca="false">IF(I1340&lt;=0,"Below 0%",IF(I1340&lt;=0.05,"0-5%",IF(I1340&lt;=0.1,"5-10%",IF(I1340&lt;=0.2,"10-20%",IF(I1340&lt;=0.4,"20-40%","Above 40%")))))</f>
        <v>10-20%</v>
      </c>
      <c r="N1340" s="6" t="str">
        <f aca="false">IF(AND(H1340&gt;=Summary!$B$25,I1340&gt;=Summary!$B$26,I1340&lt;=Summary!$B$27,J1340&gt;=Summary!$B$28,J1340&lt;=Summary!$B$29,F1340*J1340&gt;1),"Yes","No")</f>
        <v>Yes</v>
      </c>
    </row>
    <row r="1341" customFormat="false" ht="15" hidden="false" customHeight="false" outlineLevel="0" collapsed="false">
      <c r="A1341" s="6" t="s">
        <v>149</v>
      </c>
      <c r="B1341" s="45" t="n">
        <v>41917</v>
      </c>
      <c r="C1341" s="6" t="s">
        <v>189</v>
      </c>
      <c r="D1341" s="6" t="s">
        <v>197</v>
      </c>
      <c r="E1341" s="6" t="s">
        <v>174</v>
      </c>
      <c r="F1341" s="34" t="n">
        <v>0.285931318998337</v>
      </c>
      <c r="G1341" s="34" t="n">
        <v>0.274502903396094</v>
      </c>
      <c r="H1341" s="34" t="n">
        <v>0.0114284156022432</v>
      </c>
      <c r="I1341" s="34" t="n">
        <v>0.041633131966377</v>
      </c>
      <c r="J1341" s="35" t="n">
        <v>3.61</v>
      </c>
      <c r="K1341" s="6" t="n">
        <v>0</v>
      </c>
      <c r="L1341" s="35" t="n">
        <v>-1</v>
      </c>
      <c r="M1341" s="6" t="str">
        <f aca="false">IF(I1341&lt;=0,"Below 0%",IF(I1341&lt;=0.05,"0-5%",IF(I1341&lt;=0.1,"5-10%",IF(I1341&lt;=0.2,"10-20%",IF(I1341&lt;=0.4,"20-40%","Above 40%")))))</f>
        <v>0-5%</v>
      </c>
      <c r="N1341" s="6" t="str">
        <f aca="false">IF(AND(H1341&gt;=Summary!$B$25,I1341&gt;=Summary!$B$26,I1341&lt;=Summary!$B$27,J1341&gt;=Summary!$B$28,J1341&lt;=Summary!$B$29,F1341*J1341&gt;1),"Yes","No")</f>
        <v>No</v>
      </c>
    </row>
    <row r="1342" customFormat="false" ht="15" hidden="false" customHeight="false" outlineLevel="0" collapsed="false">
      <c r="A1342" s="6" t="s">
        <v>149</v>
      </c>
      <c r="B1342" s="45" t="n">
        <v>41917</v>
      </c>
      <c r="C1342" s="6" t="s">
        <v>189</v>
      </c>
      <c r="D1342" s="6" t="s">
        <v>197</v>
      </c>
      <c r="E1342" s="6" t="s">
        <v>177</v>
      </c>
      <c r="F1342" s="34" t="n">
        <v>0.149962708353996</v>
      </c>
      <c r="G1342" s="34" t="n">
        <v>0.217314798521908</v>
      </c>
      <c r="H1342" s="34" t="n">
        <v>-0.0673520901679112</v>
      </c>
      <c r="I1342" s="34" t="n">
        <v>-0.30992868698319</v>
      </c>
      <c r="J1342" s="35" t="n">
        <v>4.56</v>
      </c>
      <c r="K1342" s="6" t="n">
        <v>0</v>
      </c>
      <c r="L1342" s="35" t="n">
        <v>-1</v>
      </c>
      <c r="M1342" s="6" t="str">
        <f aca="false">IF(I1342&lt;=0,"Below 0%",IF(I1342&lt;=0.05,"0-5%",IF(I1342&lt;=0.1,"5-10%",IF(I1342&lt;=0.2,"10-20%",IF(I1342&lt;=0.4,"20-40%","Above 40%")))))</f>
        <v>Below 0%</v>
      </c>
      <c r="N1342" s="6" t="str">
        <f aca="false">IF(AND(H1342&gt;=Summary!$B$25,I1342&gt;=Summary!$B$26,I1342&lt;=Summary!$B$27,J1342&gt;=Summary!$B$28,J1342&lt;=Summary!$B$29,F1342*J1342&gt;1),"Yes","No")</f>
        <v>No</v>
      </c>
    </row>
    <row r="1343" customFormat="false" ht="15" hidden="false" customHeight="false" outlineLevel="0" collapsed="false">
      <c r="A1343" s="6" t="s">
        <v>149</v>
      </c>
      <c r="B1343" s="45" t="n">
        <v>41930</v>
      </c>
      <c r="C1343" s="6" t="s">
        <v>185</v>
      </c>
      <c r="D1343" s="6" t="s">
        <v>186</v>
      </c>
      <c r="E1343" s="6" t="s">
        <v>187</v>
      </c>
      <c r="F1343" s="34" t="n">
        <v>0.790226936340332</v>
      </c>
      <c r="G1343" s="34" t="n">
        <v>0.690794413575612</v>
      </c>
      <c r="H1343" s="34" t="n">
        <v>0.09943252276472</v>
      </c>
      <c r="I1343" s="34" t="n">
        <v>0.143939384584841</v>
      </c>
      <c r="J1343" s="35" t="n">
        <v>1.45</v>
      </c>
      <c r="K1343" s="6" t="n">
        <v>0</v>
      </c>
      <c r="L1343" s="35" t="n">
        <v>-1</v>
      </c>
      <c r="M1343" s="6" t="str">
        <f aca="false">IF(I1343&lt;=0,"Below 0%",IF(I1343&lt;=0.05,"0-5%",IF(I1343&lt;=0.1,"5-10%",IF(I1343&lt;=0.2,"10-20%",IF(I1343&lt;=0.4,"20-40%","Above 40%")))))</f>
        <v>10-20%</v>
      </c>
      <c r="N1343" s="6" t="str">
        <f aca="false">IF(AND(H1343&gt;=Summary!$B$25,I1343&gt;=Summary!$B$26,I1343&lt;=Summary!$B$27,J1343&gt;=Summary!$B$28,J1343&lt;=Summary!$B$29,F1343*J1343&gt;1),"Yes","No")</f>
        <v>No</v>
      </c>
    </row>
    <row r="1344" customFormat="false" ht="15" hidden="false" customHeight="false" outlineLevel="0" collapsed="false">
      <c r="A1344" s="6" t="s">
        <v>149</v>
      </c>
      <c r="B1344" s="45" t="n">
        <v>41930</v>
      </c>
      <c r="C1344" s="6" t="s">
        <v>185</v>
      </c>
      <c r="D1344" s="6" t="s">
        <v>186</v>
      </c>
      <c r="E1344" s="6" t="s">
        <v>174</v>
      </c>
      <c r="F1344" s="34" t="n">
        <v>0.129056245088577</v>
      </c>
      <c r="G1344" s="34" t="n">
        <v>0.200330379936928</v>
      </c>
      <c r="H1344" s="34" t="n">
        <v>-0.0712741348483502</v>
      </c>
      <c r="I1344" s="34" t="n">
        <v>-0.355782956488129</v>
      </c>
      <c r="J1344" s="35" t="n">
        <v>5</v>
      </c>
      <c r="K1344" s="6" t="n">
        <v>1</v>
      </c>
      <c r="L1344" s="35" t="n">
        <v>4</v>
      </c>
      <c r="M1344" s="6" t="str">
        <f aca="false">IF(I1344&lt;=0,"Below 0%",IF(I1344&lt;=0.05,"0-5%",IF(I1344&lt;=0.1,"5-10%",IF(I1344&lt;=0.2,"10-20%",IF(I1344&lt;=0.4,"20-40%","Above 40%")))))</f>
        <v>Below 0%</v>
      </c>
      <c r="N1344" s="6" t="str">
        <f aca="false">IF(AND(H1344&gt;=Summary!$B$25,I1344&gt;=Summary!$B$26,I1344&lt;=Summary!$B$27,J1344&gt;=Summary!$B$28,J1344&lt;=Summary!$B$29,F1344*J1344&gt;1),"Yes","No")</f>
        <v>No</v>
      </c>
    </row>
    <row r="1345" customFormat="false" ht="15" hidden="false" customHeight="false" outlineLevel="0" collapsed="false">
      <c r="A1345" s="6" t="s">
        <v>149</v>
      </c>
      <c r="B1345" s="45" t="n">
        <v>41930</v>
      </c>
      <c r="C1345" s="6" t="s">
        <v>185</v>
      </c>
      <c r="D1345" s="6" t="s">
        <v>186</v>
      </c>
      <c r="E1345" s="6" t="s">
        <v>177</v>
      </c>
      <c r="F1345" s="34" t="n">
        <v>0.0807168558239937</v>
      </c>
      <c r="G1345" s="34" t="n">
        <v>0.108875206487461</v>
      </c>
      <c r="H1345" s="34" t="n">
        <v>-0.0281583506634669</v>
      </c>
      <c r="I1345" s="34" t="n">
        <v>-0.258629595955898</v>
      </c>
      <c r="J1345" s="35" t="n">
        <v>9.2</v>
      </c>
      <c r="K1345" s="6" t="n">
        <v>0</v>
      </c>
      <c r="L1345" s="35" t="n">
        <v>-1</v>
      </c>
      <c r="M1345" s="6" t="str">
        <f aca="false">IF(I1345&lt;=0,"Below 0%",IF(I1345&lt;=0.05,"0-5%",IF(I1345&lt;=0.1,"5-10%",IF(I1345&lt;=0.2,"10-20%",IF(I1345&lt;=0.4,"20-40%","Above 40%")))))</f>
        <v>Below 0%</v>
      </c>
      <c r="N1345" s="6" t="str">
        <f aca="false">IF(AND(H1345&gt;=Summary!$B$25,I1345&gt;=Summary!$B$26,I1345&lt;=Summary!$B$27,J1345&gt;=Summary!$B$28,J1345&lt;=Summary!$B$29,F1345*J1345&gt;1),"Yes","No")</f>
        <v>No</v>
      </c>
    </row>
    <row r="1346" customFormat="false" ht="15" hidden="false" customHeight="false" outlineLevel="0" collapsed="false">
      <c r="A1346" s="6" t="s">
        <v>149</v>
      </c>
      <c r="B1346" s="45" t="n">
        <v>41930</v>
      </c>
      <c r="C1346" s="6" t="s">
        <v>196</v>
      </c>
      <c r="D1346" s="6" t="s">
        <v>189</v>
      </c>
      <c r="E1346" s="6" t="s">
        <v>187</v>
      </c>
      <c r="F1346" s="34" t="n">
        <v>0.419557809829712</v>
      </c>
      <c r="G1346" s="34" t="n">
        <v>0.346974600910637</v>
      </c>
      <c r="H1346" s="34" t="n">
        <v>0.072583208919075</v>
      </c>
      <c r="I1346" s="34" t="n">
        <v>0.209188824566928</v>
      </c>
      <c r="J1346" s="35" t="n">
        <v>2.88</v>
      </c>
      <c r="K1346" s="6" t="n">
        <v>0</v>
      </c>
      <c r="L1346" s="35" t="n">
        <v>-1</v>
      </c>
      <c r="M1346" s="6" t="str">
        <f aca="false">IF(I1346&lt;=0,"Below 0%",IF(I1346&lt;=0.05,"0-5%",IF(I1346&lt;=0.1,"5-10%",IF(I1346&lt;=0.2,"10-20%",IF(I1346&lt;=0.4,"20-40%","Above 40%")))))</f>
        <v>20-40%</v>
      </c>
      <c r="N1346" s="6" t="str">
        <f aca="false">IF(AND(H1346&gt;=Summary!$B$25,I1346&gt;=Summary!$B$26,I1346&lt;=Summary!$B$27,J1346&gt;=Summary!$B$28,J1346&lt;=Summary!$B$29,F1346*J1346&gt;1),"Yes","No")</f>
        <v>Yes</v>
      </c>
    </row>
    <row r="1347" customFormat="false" ht="15" hidden="false" customHeight="false" outlineLevel="0" collapsed="false">
      <c r="A1347" s="6" t="s">
        <v>149</v>
      </c>
      <c r="B1347" s="45" t="n">
        <v>41930</v>
      </c>
      <c r="C1347" s="6" t="s">
        <v>196</v>
      </c>
      <c r="D1347" s="6" t="s">
        <v>189</v>
      </c>
      <c r="E1347" s="6" t="s">
        <v>174</v>
      </c>
      <c r="F1347" s="34" t="n">
        <v>0.381321847438812</v>
      </c>
      <c r="G1347" s="34" t="n">
        <v>0.289648362499314</v>
      </c>
      <c r="H1347" s="34" t="n">
        <v>0.091673484939498</v>
      </c>
      <c r="I1347" s="34" t="n">
        <v>0.316499234273127</v>
      </c>
      <c r="J1347" s="35" t="n">
        <v>3.45</v>
      </c>
      <c r="K1347" s="6" t="n">
        <v>0</v>
      </c>
      <c r="L1347" s="35" t="n">
        <v>-1</v>
      </c>
      <c r="M1347" s="6" t="str">
        <f aca="false">IF(I1347&lt;=0,"Below 0%",IF(I1347&lt;=0.05,"0-5%",IF(I1347&lt;=0.1,"5-10%",IF(I1347&lt;=0.2,"10-20%",IF(I1347&lt;=0.4,"20-40%","Above 40%")))))</f>
        <v>20-40%</v>
      </c>
      <c r="N1347" s="6" t="str">
        <f aca="false">IF(AND(H1347&gt;=Summary!$B$25,I1347&gt;=Summary!$B$26,I1347&lt;=Summary!$B$27,J1347&gt;=Summary!$B$28,J1347&lt;=Summary!$B$29,F1347*J1347&gt;1),"Yes","No")</f>
        <v>Yes</v>
      </c>
    </row>
    <row r="1348" customFormat="false" ht="15" hidden="false" customHeight="false" outlineLevel="0" collapsed="false">
      <c r="A1348" s="6" t="s">
        <v>149</v>
      </c>
      <c r="B1348" s="45" t="n">
        <v>41930</v>
      </c>
      <c r="C1348" s="6" t="s">
        <v>196</v>
      </c>
      <c r="D1348" s="6" t="s">
        <v>189</v>
      </c>
      <c r="E1348" s="6" t="s">
        <v>177</v>
      </c>
      <c r="F1348" s="34" t="n">
        <v>0.199120342731476</v>
      </c>
      <c r="G1348" s="34" t="n">
        <v>0.363377036590049</v>
      </c>
      <c r="H1348" s="34" t="n">
        <v>-0.164256693858573</v>
      </c>
      <c r="I1348" s="34" t="n">
        <v>-0.452028271791656</v>
      </c>
      <c r="J1348" s="35" t="n">
        <v>2.75</v>
      </c>
      <c r="K1348" s="6" t="n">
        <v>1</v>
      </c>
      <c r="L1348" s="35" t="n">
        <v>1.75</v>
      </c>
      <c r="M1348" s="6" t="str">
        <f aca="false">IF(I1348&lt;=0,"Below 0%",IF(I1348&lt;=0.05,"0-5%",IF(I1348&lt;=0.1,"5-10%",IF(I1348&lt;=0.2,"10-20%",IF(I1348&lt;=0.4,"20-40%","Above 40%")))))</f>
        <v>Below 0%</v>
      </c>
      <c r="N1348" s="6" t="str">
        <f aca="false">IF(AND(H1348&gt;=Summary!$B$25,I1348&gt;=Summary!$B$26,I1348&lt;=Summary!$B$27,J1348&gt;=Summary!$B$28,J1348&lt;=Summary!$B$29,F1348*J1348&gt;1),"Yes","No")</f>
        <v>No</v>
      </c>
    </row>
    <row r="1349" customFormat="false" ht="15" hidden="false" customHeight="false" outlineLevel="0" collapsed="false">
      <c r="A1349" s="6" t="s">
        <v>149</v>
      </c>
      <c r="B1349" s="45" t="n">
        <v>41930</v>
      </c>
      <c r="C1349" s="6" t="s">
        <v>180</v>
      </c>
      <c r="D1349" s="6" t="s">
        <v>190</v>
      </c>
      <c r="E1349" s="6" t="s">
        <v>187</v>
      </c>
      <c r="F1349" s="34" t="n">
        <v>0.145508229732513</v>
      </c>
      <c r="G1349" s="34" t="n">
        <v>0.112205527149534</v>
      </c>
      <c r="H1349" s="34" t="n">
        <v>0.0333027025829792</v>
      </c>
      <c r="I1349" s="34" t="n">
        <v>0.296800910160133</v>
      </c>
      <c r="J1349" s="35" t="n">
        <v>8.9</v>
      </c>
      <c r="K1349" s="6" t="n">
        <v>0</v>
      </c>
      <c r="L1349" s="35" t="n">
        <v>-1</v>
      </c>
      <c r="M1349" s="6" t="str">
        <f aca="false">IF(I1349&lt;=0,"Below 0%",IF(I1349&lt;=0.05,"0-5%",IF(I1349&lt;=0.1,"5-10%",IF(I1349&lt;=0.2,"10-20%",IF(I1349&lt;=0.4,"20-40%","Above 40%")))))</f>
        <v>20-40%</v>
      </c>
      <c r="N1349" s="6" t="str">
        <f aca="false">IF(AND(H1349&gt;=Summary!$B$25,I1349&gt;=Summary!$B$26,I1349&lt;=Summary!$B$27,J1349&gt;=Summary!$B$28,J1349&lt;=Summary!$B$29,F1349*J1349&gt;1),"Yes","No")</f>
        <v>No</v>
      </c>
    </row>
    <row r="1350" customFormat="false" ht="15" hidden="false" customHeight="false" outlineLevel="0" collapsed="false">
      <c r="A1350" s="6" t="s">
        <v>149</v>
      </c>
      <c r="B1350" s="45" t="n">
        <v>41930</v>
      </c>
      <c r="C1350" s="6" t="s">
        <v>180</v>
      </c>
      <c r="D1350" s="6" t="s">
        <v>190</v>
      </c>
      <c r="E1350" s="6" t="s">
        <v>174</v>
      </c>
      <c r="F1350" s="34" t="n">
        <v>0.224642783403397</v>
      </c>
      <c r="G1350" s="34" t="n">
        <v>0.203801875843032</v>
      </c>
      <c r="H1350" s="34" t="n">
        <v>0.0208409075603651</v>
      </c>
      <c r="I1350" s="34" t="n">
        <v>0.102260626768798</v>
      </c>
      <c r="J1350" s="35" t="n">
        <v>4.9</v>
      </c>
      <c r="K1350" s="6" t="n">
        <v>0</v>
      </c>
      <c r="L1350" s="35" t="n">
        <v>-1</v>
      </c>
      <c r="M1350" s="6" t="str">
        <f aca="false">IF(I1350&lt;=0,"Below 0%",IF(I1350&lt;=0.05,"0-5%",IF(I1350&lt;=0.1,"5-10%",IF(I1350&lt;=0.2,"10-20%",IF(I1350&lt;=0.4,"20-40%","Above 40%")))))</f>
        <v>10-20%</v>
      </c>
      <c r="N1350" s="6" t="str">
        <f aca="false">IF(AND(H1350&gt;=Summary!$B$25,I1350&gt;=Summary!$B$26,I1350&lt;=Summary!$B$27,J1350&gt;=Summary!$B$28,J1350&lt;=Summary!$B$29,F1350*J1350&gt;1),"Yes","No")</f>
        <v>No</v>
      </c>
    </row>
    <row r="1351" customFormat="false" ht="15" hidden="false" customHeight="false" outlineLevel="0" collapsed="false">
      <c r="A1351" s="6" t="s">
        <v>149</v>
      </c>
      <c r="B1351" s="45" t="n">
        <v>41930</v>
      </c>
      <c r="C1351" s="6" t="s">
        <v>180</v>
      </c>
      <c r="D1351" s="6" t="s">
        <v>190</v>
      </c>
      <c r="E1351" s="6" t="s">
        <v>177</v>
      </c>
      <c r="F1351" s="34" t="n">
        <v>0.629848957061768</v>
      </c>
      <c r="G1351" s="34" t="n">
        <v>0.683992597007434</v>
      </c>
      <c r="H1351" s="34" t="n">
        <v>-0.0541436399456668</v>
      </c>
      <c r="I1351" s="34" t="n">
        <v>-0.0791582250780973</v>
      </c>
      <c r="J1351" s="35" t="n">
        <v>1.46</v>
      </c>
      <c r="K1351" s="6" t="n">
        <v>1</v>
      </c>
      <c r="L1351" s="35" t="n">
        <v>0.46</v>
      </c>
      <c r="M1351" s="6" t="str">
        <f aca="false">IF(I1351&lt;=0,"Below 0%",IF(I1351&lt;=0.05,"0-5%",IF(I1351&lt;=0.1,"5-10%",IF(I1351&lt;=0.2,"10-20%",IF(I1351&lt;=0.4,"20-40%","Above 40%")))))</f>
        <v>Below 0%</v>
      </c>
      <c r="N1351" s="6" t="str">
        <f aca="false">IF(AND(H1351&gt;=Summary!$B$25,I1351&gt;=Summary!$B$26,I1351&lt;=Summary!$B$27,J1351&gt;=Summary!$B$28,J1351&lt;=Summary!$B$29,F1351*J1351&gt;1),"Yes","No")</f>
        <v>No</v>
      </c>
    </row>
    <row r="1352" customFormat="false" ht="15" hidden="false" customHeight="false" outlineLevel="0" collapsed="false">
      <c r="A1352" s="6" t="s">
        <v>149</v>
      </c>
      <c r="B1352" s="45" t="n">
        <v>41930</v>
      </c>
      <c r="C1352" s="6" t="s">
        <v>173</v>
      </c>
      <c r="D1352" s="6" t="s">
        <v>182</v>
      </c>
      <c r="E1352" s="6" t="s">
        <v>187</v>
      </c>
      <c r="F1352" s="34" t="n">
        <v>0.717820107936859</v>
      </c>
      <c r="G1352" s="34" t="n">
        <v>0.613987284287012</v>
      </c>
      <c r="H1352" s="34" t="n">
        <v>0.103832823649847</v>
      </c>
      <c r="I1352" s="34" t="n">
        <v>0.169112335559884</v>
      </c>
      <c r="J1352" s="35" t="n">
        <v>1.65</v>
      </c>
      <c r="K1352" s="6" t="n">
        <v>1</v>
      </c>
      <c r="L1352" s="35" t="n">
        <v>0.65</v>
      </c>
      <c r="M1352" s="6" t="str">
        <f aca="false">IF(I1352&lt;=0,"Below 0%",IF(I1352&lt;=0.05,"0-5%",IF(I1352&lt;=0.1,"5-10%",IF(I1352&lt;=0.2,"10-20%",IF(I1352&lt;=0.4,"20-40%","Above 40%")))))</f>
        <v>10-20%</v>
      </c>
      <c r="N1352" s="6" t="str">
        <f aca="false">IF(AND(H1352&gt;=Summary!$B$25,I1352&gt;=Summary!$B$26,I1352&lt;=Summary!$B$27,J1352&gt;=Summary!$B$28,J1352&lt;=Summary!$B$29,F1352*J1352&gt;1),"Yes","No")</f>
        <v>No</v>
      </c>
    </row>
    <row r="1353" customFormat="false" ht="15" hidden="false" customHeight="false" outlineLevel="0" collapsed="false">
      <c r="A1353" s="6" t="s">
        <v>149</v>
      </c>
      <c r="B1353" s="45" t="n">
        <v>41930</v>
      </c>
      <c r="C1353" s="6" t="s">
        <v>173</v>
      </c>
      <c r="D1353" s="6" t="s">
        <v>182</v>
      </c>
      <c r="E1353" s="6" t="s">
        <v>174</v>
      </c>
      <c r="F1353" s="34" t="n">
        <v>0.197712436318398</v>
      </c>
      <c r="G1353" s="34" t="n">
        <v>0.236148955495005</v>
      </c>
      <c r="H1353" s="34" t="n">
        <v>-0.038436519176607</v>
      </c>
      <c r="I1353" s="34" t="n">
        <v>-0.162763875436324</v>
      </c>
      <c r="J1353" s="35" t="n">
        <v>4.29</v>
      </c>
      <c r="K1353" s="6" t="n">
        <v>0</v>
      </c>
      <c r="L1353" s="35" t="n">
        <v>-1</v>
      </c>
      <c r="M1353" s="6" t="str">
        <f aca="false">IF(I1353&lt;=0,"Below 0%",IF(I1353&lt;=0.05,"0-5%",IF(I1353&lt;=0.1,"5-10%",IF(I1353&lt;=0.2,"10-20%",IF(I1353&lt;=0.4,"20-40%","Above 40%")))))</f>
        <v>Below 0%</v>
      </c>
      <c r="N1353" s="6" t="str">
        <f aca="false">IF(AND(H1353&gt;=Summary!$B$25,I1353&gt;=Summary!$B$26,I1353&lt;=Summary!$B$27,J1353&gt;=Summary!$B$28,J1353&lt;=Summary!$B$29,F1353*J1353&gt;1),"Yes","No")</f>
        <v>No</v>
      </c>
    </row>
    <row r="1354" customFormat="false" ht="15" hidden="false" customHeight="false" outlineLevel="0" collapsed="false">
      <c r="A1354" s="6" t="s">
        <v>149</v>
      </c>
      <c r="B1354" s="45" t="n">
        <v>41930</v>
      </c>
      <c r="C1354" s="6" t="s">
        <v>173</v>
      </c>
      <c r="D1354" s="6" t="s">
        <v>182</v>
      </c>
      <c r="E1354" s="6" t="s">
        <v>177</v>
      </c>
      <c r="F1354" s="34" t="n">
        <v>0.084467425942421</v>
      </c>
      <c r="G1354" s="34" t="n">
        <v>0.149863760217984</v>
      </c>
      <c r="H1354" s="34" t="n">
        <v>-0.0653963342755627</v>
      </c>
      <c r="I1354" s="34" t="n">
        <v>-0.436371903256937</v>
      </c>
      <c r="J1354" s="35" t="n">
        <v>6.76</v>
      </c>
      <c r="K1354" s="6" t="n">
        <v>0</v>
      </c>
      <c r="L1354" s="35" t="n">
        <v>-1</v>
      </c>
      <c r="M1354" s="6" t="str">
        <f aca="false">IF(I1354&lt;=0,"Below 0%",IF(I1354&lt;=0.05,"0-5%",IF(I1354&lt;=0.1,"5-10%",IF(I1354&lt;=0.2,"10-20%",IF(I1354&lt;=0.4,"20-40%","Above 40%")))))</f>
        <v>Below 0%</v>
      </c>
      <c r="N1354" s="6" t="str">
        <f aca="false">IF(AND(H1354&gt;=Summary!$B$25,I1354&gt;=Summary!$B$26,I1354&lt;=Summary!$B$27,J1354&gt;=Summary!$B$28,J1354&lt;=Summary!$B$29,F1354*J1354&gt;1),"Yes","No")</f>
        <v>No</v>
      </c>
    </row>
    <row r="1355" customFormat="false" ht="15" hidden="false" customHeight="false" outlineLevel="0" collapsed="false">
      <c r="A1355" s="6" t="s">
        <v>149</v>
      </c>
      <c r="B1355" s="45" t="n">
        <v>41930</v>
      </c>
      <c r="C1355" s="6" t="s">
        <v>194</v>
      </c>
      <c r="D1355" s="6" t="s">
        <v>181</v>
      </c>
      <c r="E1355" s="6" t="s">
        <v>187</v>
      </c>
      <c r="F1355" s="34" t="n">
        <v>0.527041733264923</v>
      </c>
      <c r="G1355" s="34" t="n">
        <v>0.668705402650357</v>
      </c>
      <c r="H1355" s="34" t="n">
        <v>-0.141663669385434</v>
      </c>
      <c r="I1355" s="34" t="n">
        <v>-0.211847651931571</v>
      </c>
      <c r="J1355" s="35" t="n">
        <v>1.5</v>
      </c>
      <c r="K1355" s="6" t="n">
        <v>1</v>
      </c>
      <c r="L1355" s="35" t="n">
        <v>0.5</v>
      </c>
      <c r="M1355" s="6" t="str">
        <f aca="false">IF(I1355&lt;=0,"Below 0%",IF(I1355&lt;=0.05,"0-5%",IF(I1355&lt;=0.1,"5-10%",IF(I1355&lt;=0.2,"10-20%",IF(I1355&lt;=0.4,"20-40%","Above 40%")))))</f>
        <v>Below 0%</v>
      </c>
      <c r="N1355" s="6" t="str">
        <f aca="false">IF(AND(H1355&gt;=Summary!$B$25,I1355&gt;=Summary!$B$26,I1355&lt;=Summary!$B$27,J1355&gt;=Summary!$B$28,J1355&lt;=Summary!$B$29,F1355*J1355&gt;1),"Yes","No")</f>
        <v>No</v>
      </c>
    </row>
    <row r="1356" customFormat="false" ht="15" hidden="false" customHeight="false" outlineLevel="0" collapsed="false">
      <c r="A1356" s="6" t="s">
        <v>149</v>
      </c>
      <c r="B1356" s="45" t="n">
        <v>41930</v>
      </c>
      <c r="C1356" s="6" t="s">
        <v>194</v>
      </c>
      <c r="D1356" s="6" t="s">
        <v>181</v>
      </c>
      <c r="E1356" s="6" t="s">
        <v>174</v>
      </c>
      <c r="F1356" s="34" t="n">
        <v>0.36470952630043</v>
      </c>
      <c r="G1356" s="34" t="n">
        <v>0.208970438328237</v>
      </c>
      <c r="H1356" s="34" t="n">
        <v>0.155739087972194</v>
      </c>
      <c r="I1356" s="34" t="n">
        <v>0.745268513662059</v>
      </c>
      <c r="J1356" s="35" t="n">
        <v>4.8</v>
      </c>
      <c r="K1356" s="6" t="n">
        <v>0</v>
      </c>
      <c r="L1356" s="35" t="n">
        <v>-1</v>
      </c>
      <c r="M1356" s="6" t="str">
        <f aca="false">IF(I1356&lt;=0,"Below 0%",IF(I1356&lt;=0.05,"0-5%",IF(I1356&lt;=0.1,"5-10%",IF(I1356&lt;=0.2,"10-20%",IF(I1356&lt;=0.4,"20-40%","Above 40%")))))</f>
        <v>Above 40%</v>
      </c>
      <c r="N1356" s="6" t="str">
        <f aca="false">IF(AND(H1356&gt;=Summary!$B$25,I1356&gt;=Summary!$B$26,I1356&lt;=Summary!$B$27,J1356&gt;=Summary!$B$28,J1356&lt;=Summary!$B$29,F1356*J1356&gt;1),"Yes","No")</f>
        <v>No</v>
      </c>
    </row>
    <row r="1357" customFormat="false" ht="15" hidden="false" customHeight="false" outlineLevel="0" collapsed="false">
      <c r="A1357" s="6" t="s">
        <v>149</v>
      </c>
      <c r="B1357" s="45" t="n">
        <v>41930</v>
      </c>
      <c r="C1357" s="6" t="s">
        <v>194</v>
      </c>
      <c r="D1357" s="6" t="s">
        <v>181</v>
      </c>
      <c r="E1357" s="6" t="s">
        <v>177</v>
      </c>
      <c r="F1357" s="34" t="n">
        <v>0.108248710632324</v>
      </c>
      <c r="G1357" s="34" t="n">
        <v>0.122324159021407</v>
      </c>
      <c r="H1357" s="34" t="n">
        <v>-0.0140754483890825</v>
      </c>
      <c r="I1357" s="34" t="n">
        <v>-0.11506679058075</v>
      </c>
      <c r="J1357" s="35" t="n">
        <v>8.2</v>
      </c>
      <c r="K1357" s="6" t="n">
        <v>0</v>
      </c>
      <c r="L1357" s="35" t="n">
        <v>-1</v>
      </c>
      <c r="M1357" s="6" t="str">
        <f aca="false">IF(I1357&lt;=0,"Below 0%",IF(I1357&lt;=0.05,"0-5%",IF(I1357&lt;=0.1,"5-10%",IF(I1357&lt;=0.2,"10-20%",IF(I1357&lt;=0.4,"20-40%","Above 40%")))))</f>
        <v>Below 0%</v>
      </c>
      <c r="N1357" s="6" t="str">
        <f aca="false">IF(AND(H1357&gt;=Summary!$B$25,I1357&gt;=Summary!$B$26,I1357&lt;=Summary!$B$27,J1357&gt;=Summary!$B$28,J1357&lt;=Summary!$B$29,F1357*J1357&gt;1),"Yes","No")</f>
        <v>No</v>
      </c>
    </row>
    <row r="1358" customFormat="false" ht="15" hidden="false" customHeight="false" outlineLevel="0" collapsed="false">
      <c r="A1358" s="6" t="s">
        <v>149</v>
      </c>
      <c r="B1358" s="45" t="n">
        <v>41930</v>
      </c>
      <c r="C1358" s="6" t="s">
        <v>188</v>
      </c>
      <c r="D1358" s="6" t="s">
        <v>195</v>
      </c>
      <c r="E1358" s="6" t="s">
        <v>187</v>
      </c>
      <c r="F1358" s="34" t="n">
        <v>0.347789436578751</v>
      </c>
      <c r="G1358" s="34" t="n">
        <v>0.43935068954844</v>
      </c>
      <c r="H1358" s="34" t="n">
        <v>-0.0915612529696898</v>
      </c>
      <c r="I1358" s="34" t="n">
        <v>-0.208401295702518</v>
      </c>
      <c r="J1358" s="35" t="n">
        <v>2.28</v>
      </c>
      <c r="K1358" s="6" t="n">
        <v>1</v>
      </c>
      <c r="L1358" s="35" t="n">
        <v>1.28</v>
      </c>
      <c r="M1358" s="6" t="str">
        <f aca="false">IF(I1358&lt;=0,"Below 0%",IF(I1358&lt;=0.05,"0-5%",IF(I1358&lt;=0.1,"5-10%",IF(I1358&lt;=0.2,"10-20%",IF(I1358&lt;=0.4,"20-40%","Above 40%")))))</f>
        <v>Below 0%</v>
      </c>
      <c r="N1358" s="6" t="str">
        <f aca="false">IF(AND(H1358&gt;=Summary!$B$25,I1358&gt;=Summary!$B$26,I1358&lt;=Summary!$B$27,J1358&gt;=Summary!$B$28,J1358&lt;=Summary!$B$29,F1358*J1358&gt;1),"Yes","No")</f>
        <v>No</v>
      </c>
    </row>
    <row r="1359" customFormat="false" ht="15" hidden="false" customHeight="false" outlineLevel="0" collapsed="false">
      <c r="A1359" s="6" t="s">
        <v>149</v>
      </c>
      <c r="B1359" s="45" t="n">
        <v>41930</v>
      </c>
      <c r="C1359" s="6" t="s">
        <v>188</v>
      </c>
      <c r="D1359" s="6" t="s">
        <v>195</v>
      </c>
      <c r="E1359" s="6" t="s">
        <v>174</v>
      </c>
      <c r="F1359" s="34" t="n">
        <v>0.397146314382553</v>
      </c>
      <c r="G1359" s="34" t="n">
        <v>0.274443718402861</v>
      </c>
      <c r="H1359" s="34" t="n">
        <v>0.122702595979692</v>
      </c>
      <c r="I1359" s="34" t="n">
        <v>0.447095662067857</v>
      </c>
      <c r="J1359" s="35" t="n">
        <v>3.65</v>
      </c>
      <c r="K1359" s="6" t="n">
        <v>0</v>
      </c>
      <c r="L1359" s="35" t="n">
        <v>-1</v>
      </c>
      <c r="M1359" s="6" t="str">
        <f aca="false">IF(I1359&lt;=0,"Below 0%",IF(I1359&lt;=0.05,"0-5%",IF(I1359&lt;=0.1,"5-10%",IF(I1359&lt;=0.2,"10-20%",IF(I1359&lt;=0.4,"20-40%","Above 40%")))))</f>
        <v>Above 40%</v>
      </c>
      <c r="N1359" s="6" t="str">
        <f aca="false">IF(AND(H1359&gt;=Summary!$B$25,I1359&gt;=Summary!$B$26,I1359&lt;=Summary!$B$27,J1359&gt;=Summary!$B$28,J1359&lt;=Summary!$B$29,F1359*J1359&gt;1),"Yes","No")</f>
        <v>No</v>
      </c>
    </row>
    <row r="1360" customFormat="false" ht="15" hidden="false" customHeight="false" outlineLevel="0" collapsed="false">
      <c r="A1360" s="6" t="s">
        <v>149</v>
      </c>
      <c r="B1360" s="45" t="n">
        <v>41930</v>
      </c>
      <c r="C1360" s="6" t="s">
        <v>188</v>
      </c>
      <c r="D1360" s="6" t="s">
        <v>195</v>
      </c>
      <c r="E1360" s="6" t="s">
        <v>177</v>
      </c>
      <c r="F1360" s="34" t="n">
        <v>0.255064249038696</v>
      </c>
      <c r="G1360" s="34" t="n">
        <v>0.286205592048698</v>
      </c>
      <c r="H1360" s="34" t="n">
        <v>-0.031141343010002</v>
      </c>
      <c r="I1360" s="34" t="n">
        <v>-0.108807598017523</v>
      </c>
      <c r="J1360" s="35" t="n">
        <v>3.5</v>
      </c>
      <c r="K1360" s="6" t="n">
        <v>0</v>
      </c>
      <c r="L1360" s="35" t="n">
        <v>-1</v>
      </c>
      <c r="M1360" s="6" t="str">
        <f aca="false">IF(I1360&lt;=0,"Below 0%",IF(I1360&lt;=0.05,"0-5%",IF(I1360&lt;=0.1,"5-10%",IF(I1360&lt;=0.2,"10-20%",IF(I1360&lt;=0.4,"20-40%","Above 40%")))))</f>
        <v>Below 0%</v>
      </c>
      <c r="N1360" s="6" t="str">
        <f aca="false">IF(AND(H1360&gt;=Summary!$B$25,I1360&gt;=Summary!$B$26,I1360&lt;=Summary!$B$27,J1360&gt;=Summary!$B$28,J1360&lt;=Summary!$B$29,F1360*J1360&gt;1),"Yes","No")</f>
        <v>No</v>
      </c>
    </row>
    <row r="1361" customFormat="false" ht="15" hidden="false" customHeight="false" outlineLevel="0" collapsed="false">
      <c r="A1361" s="6" t="s">
        <v>149</v>
      </c>
      <c r="B1361" s="45" t="n">
        <v>41930</v>
      </c>
      <c r="C1361" s="6" t="s">
        <v>179</v>
      </c>
      <c r="D1361" s="6" t="s">
        <v>191</v>
      </c>
      <c r="E1361" s="6" t="s">
        <v>187</v>
      </c>
      <c r="F1361" s="34" t="n">
        <v>0.635079562664032</v>
      </c>
      <c r="G1361" s="34" t="n">
        <v>0.614719950624904</v>
      </c>
      <c r="H1361" s="34" t="n">
        <v>0.0203596120391284</v>
      </c>
      <c r="I1361" s="34" t="n">
        <v>0.033120141974295</v>
      </c>
      <c r="J1361" s="35" t="n">
        <v>1.65</v>
      </c>
      <c r="K1361" s="6" t="n">
        <v>1</v>
      </c>
      <c r="L1361" s="35" t="n">
        <v>0.65</v>
      </c>
      <c r="M1361" s="6" t="str">
        <f aca="false">IF(I1361&lt;=0,"Below 0%",IF(I1361&lt;=0.05,"0-5%",IF(I1361&lt;=0.1,"5-10%",IF(I1361&lt;=0.2,"10-20%",IF(I1361&lt;=0.4,"20-40%","Above 40%")))))</f>
        <v>0-5%</v>
      </c>
      <c r="N1361" s="6" t="str">
        <f aca="false">IF(AND(H1361&gt;=Summary!$B$25,I1361&gt;=Summary!$B$26,I1361&lt;=Summary!$B$27,J1361&gt;=Summary!$B$28,J1361&lt;=Summary!$B$29,F1361*J1361&gt;1),"Yes","No")</f>
        <v>No</v>
      </c>
    </row>
    <row r="1362" customFormat="false" ht="15" hidden="false" customHeight="false" outlineLevel="0" collapsed="false">
      <c r="A1362" s="6" t="s">
        <v>149</v>
      </c>
      <c r="B1362" s="45" t="n">
        <v>41930</v>
      </c>
      <c r="C1362" s="6" t="s">
        <v>179</v>
      </c>
      <c r="D1362" s="6" t="s">
        <v>191</v>
      </c>
      <c r="E1362" s="6" t="s">
        <v>174</v>
      </c>
      <c r="F1362" s="34" t="n">
        <v>0.277633607387543</v>
      </c>
      <c r="G1362" s="34" t="n">
        <v>0.244406727356889</v>
      </c>
      <c r="H1362" s="34" t="n">
        <v>0.0332268800306534</v>
      </c>
      <c r="I1362" s="34" t="n">
        <v>0.135949122145622</v>
      </c>
      <c r="J1362" s="35" t="n">
        <v>4.15</v>
      </c>
      <c r="K1362" s="6" t="n">
        <v>0</v>
      </c>
      <c r="L1362" s="35" t="n">
        <v>-1</v>
      </c>
      <c r="M1362" s="6" t="str">
        <f aca="false">IF(I1362&lt;=0,"Below 0%",IF(I1362&lt;=0.05,"0-5%",IF(I1362&lt;=0.1,"5-10%",IF(I1362&lt;=0.2,"10-20%",IF(I1362&lt;=0.4,"20-40%","Above 40%")))))</f>
        <v>10-20%</v>
      </c>
      <c r="N1362" s="6" t="str">
        <f aca="false">IF(AND(H1362&gt;=Summary!$B$25,I1362&gt;=Summary!$B$26,I1362&lt;=Summary!$B$27,J1362&gt;=Summary!$B$28,J1362&lt;=Summary!$B$29,F1362*J1362&gt;1),"Yes","No")</f>
        <v>Yes</v>
      </c>
    </row>
    <row r="1363" customFormat="false" ht="15" hidden="false" customHeight="false" outlineLevel="0" collapsed="false">
      <c r="A1363" s="6" t="s">
        <v>149</v>
      </c>
      <c r="B1363" s="45" t="n">
        <v>41930</v>
      </c>
      <c r="C1363" s="6" t="s">
        <v>179</v>
      </c>
      <c r="D1363" s="6" t="s">
        <v>191</v>
      </c>
      <c r="E1363" s="6" t="s">
        <v>177</v>
      </c>
      <c r="F1363" s="34" t="n">
        <v>0.0872868523001671</v>
      </c>
      <c r="G1363" s="34" t="n">
        <v>0.140873322018207</v>
      </c>
      <c r="H1363" s="34" t="n">
        <v>-0.05358646971804</v>
      </c>
      <c r="I1363" s="34" t="n">
        <v>-0.380387634438792</v>
      </c>
      <c r="J1363" s="35" t="n">
        <v>7.2</v>
      </c>
      <c r="K1363" s="6" t="n">
        <v>0</v>
      </c>
      <c r="L1363" s="35" t="n">
        <v>-1</v>
      </c>
      <c r="M1363" s="6" t="str">
        <f aca="false">IF(I1363&lt;=0,"Below 0%",IF(I1363&lt;=0.05,"0-5%",IF(I1363&lt;=0.1,"5-10%",IF(I1363&lt;=0.2,"10-20%",IF(I1363&lt;=0.4,"20-40%","Above 40%")))))</f>
        <v>Below 0%</v>
      </c>
      <c r="N1363" s="6" t="str">
        <f aca="false">IF(AND(H1363&gt;=Summary!$B$25,I1363&gt;=Summary!$B$26,I1363&lt;=Summary!$B$27,J1363&gt;=Summary!$B$28,J1363&lt;=Summary!$B$29,F1363*J1363&gt;1),"Yes","No")</f>
        <v>No</v>
      </c>
    </row>
    <row r="1364" customFormat="false" ht="15" hidden="false" customHeight="false" outlineLevel="0" collapsed="false">
      <c r="A1364" s="6" t="s">
        <v>149</v>
      </c>
      <c r="B1364" s="45" t="n">
        <v>41931</v>
      </c>
      <c r="C1364" s="6" t="s">
        <v>197</v>
      </c>
      <c r="D1364" s="6" t="s">
        <v>183</v>
      </c>
      <c r="E1364" s="6" t="s">
        <v>187</v>
      </c>
      <c r="F1364" s="34" t="n">
        <v>0.13726256787777</v>
      </c>
      <c r="G1364" s="34" t="n">
        <v>0.155432840669157</v>
      </c>
      <c r="H1364" s="34" t="n">
        <v>-0.0181702727913876</v>
      </c>
      <c r="I1364" s="34" t="n">
        <v>-0.116901117634873</v>
      </c>
      <c r="J1364" s="35" t="n">
        <v>6.5</v>
      </c>
      <c r="K1364" s="6" t="n">
        <v>0</v>
      </c>
      <c r="L1364" s="35" t="n">
        <v>-1</v>
      </c>
      <c r="M1364" s="6" t="str">
        <f aca="false">IF(I1364&lt;=0,"Below 0%",IF(I1364&lt;=0.05,"0-5%",IF(I1364&lt;=0.1,"5-10%",IF(I1364&lt;=0.2,"10-20%",IF(I1364&lt;=0.4,"20-40%","Above 40%")))))</f>
        <v>Below 0%</v>
      </c>
      <c r="N1364" s="6" t="str">
        <f aca="false">IF(AND(H1364&gt;=Summary!$B$25,I1364&gt;=Summary!$B$26,I1364&lt;=Summary!$B$27,J1364&gt;=Summary!$B$28,J1364&lt;=Summary!$B$29,F1364*J1364&gt;1),"Yes","No")</f>
        <v>No</v>
      </c>
    </row>
    <row r="1365" customFormat="false" ht="15" hidden="false" customHeight="false" outlineLevel="0" collapsed="false">
      <c r="A1365" s="6" t="s">
        <v>149</v>
      </c>
      <c r="B1365" s="45" t="n">
        <v>41931</v>
      </c>
      <c r="C1365" s="6" t="s">
        <v>197</v>
      </c>
      <c r="D1365" s="6" t="s">
        <v>183</v>
      </c>
      <c r="E1365" s="6" t="s">
        <v>174</v>
      </c>
      <c r="F1365" s="34" t="n">
        <v>0.157176613807678</v>
      </c>
      <c r="G1365" s="34" t="n">
        <v>0.232255968815982</v>
      </c>
      <c r="H1365" s="34" t="n">
        <v>-0.0750793550083036</v>
      </c>
      <c r="I1365" s="34" t="n">
        <v>-0.323261250899388</v>
      </c>
      <c r="J1365" s="35" t="n">
        <v>4.35</v>
      </c>
      <c r="K1365" s="6" t="n">
        <v>0</v>
      </c>
      <c r="L1365" s="35" t="n">
        <v>-1</v>
      </c>
      <c r="M1365" s="6" t="str">
        <f aca="false">IF(I1365&lt;=0,"Below 0%",IF(I1365&lt;=0.05,"0-5%",IF(I1365&lt;=0.1,"5-10%",IF(I1365&lt;=0.2,"10-20%",IF(I1365&lt;=0.4,"20-40%","Above 40%")))))</f>
        <v>Below 0%</v>
      </c>
      <c r="N1365" s="6" t="str">
        <f aca="false">IF(AND(H1365&gt;=Summary!$B$25,I1365&gt;=Summary!$B$26,I1365&lt;=Summary!$B$27,J1365&gt;=Summary!$B$28,J1365&lt;=Summary!$B$29,F1365*J1365&gt;1),"Yes","No")</f>
        <v>No</v>
      </c>
    </row>
    <row r="1366" customFormat="false" ht="15" hidden="false" customHeight="false" outlineLevel="0" collapsed="false">
      <c r="A1366" s="6" t="s">
        <v>149</v>
      </c>
      <c r="B1366" s="45" t="n">
        <v>41931</v>
      </c>
      <c r="C1366" s="6" t="s">
        <v>197</v>
      </c>
      <c r="D1366" s="6" t="s">
        <v>183</v>
      </c>
      <c r="E1366" s="6" t="s">
        <v>177</v>
      </c>
      <c r="F1366" s="34" t="n">
        <v>0.705560803413391</v>
      </c>
      <c r="G1366" s="34" t="n">
        <v>0.612311190514861</v>
      </c>
      <c r="H1366" s="34" t="n">
        <v>0.0932496128985301</v>
      </c>
      <c r="I1366" s="34" t="n">
        <v>0.152291211304045</v>
      </c>
      <c r="J1366" s="35" t="n">
        <v>1.65</v>
      </c>
      <c r="K1366" s="6" t="n">
        <v>1</v>
      </c>
      <c r="L1366" s="35" t="n">
        <v>0.65</v>
      </c>
      <c r="M1366" s="6" t="str">
        <f aca="false">IF(I1366&lt;=0,"Below 0%",IF(I1366&lt;=0.05,"0-5%",IF(I1366&lt;=0.1,"5-10%",IF(I1366&lt;=0.2,"10-20%",IF(I1366&lt;=0.4,"20-40%","Above 40%")))))</f>
        <v>10-20%</v>
      </c>
      <c r="N1366" s="6" t="str">
        <f aca="false">IF(AND(H1366&gt;=Summary!$B$25,I1366&gt;=Summary!$B$26,I1366&lt;=Summary!$B$27,J1366&gt;=Summary!$B$28,J1366&lt;=Summary!$B$29,F1366*J1366&gt;1),"Yes","No")</f>
        <v>No</v>
      </c>
    </row>
    <row r="1367" customFormat="false" ht="15" hidden="false" customHeight="false" outlineLevel="0" collapsed="false">
      <c r="A1367" s="6" t="s">
        <v>149</v>
      </c>
      <c r="B1367" s="45" t="n">
        <v>41931</v>
      </c>
      <c r="C1367" s="6" t="s">
        <v>192</v>
      </c>
      <c r="D1367" s="6" t="s">
        <v>175</v>
      </c>
      <c r="E1367" s="6" t="s">
        <v>187</v>
      </c>
      <c r="F1367" s="34" t="n">
        <v>0.437060177326202</v>
      </c>
      <c r="G1367" s="34" t="n">
        <v>0.388996405861211</v>
      </c>
      <c r="H1367" s="34" t="n">
        <v>0.0480637714649915</v>
      </c>
      <c r="I1367" s="34" t="n">
        <v>0.123558394732675</v>
      </c>
      <c r="J1367" s="35" t="n">
        <v>2.55</v>
      </c>
      <c r="K1367" s="6" t="n">
        <v>1</v>
      </c>
      <c r="L1367" s="35" t="n">
        <v>1.55</v>
      </c>
      <c r="M1367" s="6" t="str">
        <f aca="false">IF(I1367&lt;=0,"Below 0%",IF(I1367&lt;=0.05,"0-5%",IF(I1367&lt;=0.1,"5-10%",IF(I1367&lt;=0.2,"10-20%",IF(I1367&lt;=0.4,"20-40%","Above 40%")))))</f>
        <v>10-20%</v>
      </c>
      <c r="N1367" s="6" t="str">
        <f aca="false">IF(AND(H1367&gt;=Summary!$B$25,I1367&gt;=Summary!$B$26,I1367&lt;=Summary!$B$27,J1367&gt;=Summary!$B$28,J1367&lt;=Summary!$B$29,F1367*J1367&gt;1),"Yes","No")</f>
        <v>Yes</v>
      </c>
    </row>
    <row r="1368" customFormat="false" ht="15" hidden="false" customHeight="false" outlineLevel="0" collapsed="false">
      <c r="A1368" s="6" t="s">
        <v>149</v>
      </c>
      <c r="B1368" s="45" t="n">
        <v>41931</v>
      </c>
      <c r="C1368" s="6" t="s">
        <v>192</v>
      </c>
      <c r="D1368" s="6" t="s">
        <v>175</v>
      </c>
      <c r="E1368" s="6" t="s">
        <v>174</v>
      </c>
      <c r="F1368" s="34" t="n">
        <v>0.279170513153076</v>
      </c>
      <c r="G1368" s="34" t="n">
        <v>0.296101741774952</v>
      </c>
      <c r="H1368" s="34" t="n">
        <v>-0.0169312286218754</v>
      </c>
      <c r="I1368" s="34" t="n">
        <v>-0.0571804425073047</v>
      </c>
      <c r="J1368" s="35" t="n">
        <v>3.35</v>
      </c>
      <c r="K1368" s="6" t="n">
        <v>0</v>
      </c>
      <c r="L1368" s="35" t="n">
        <v>-1</v>
      </c>
      <c r="M1368" s="6" t="str">
        <f aca="false">IF(I1368&lt;=0,"Below 0%",IF(I1368&lt;=0.05,"0-5%",IF(I1368&lt;=0.1,"5-10%",IF(I1368&lt;=0.2,"10-20%",IF(I1368&lt;=0.4,"20-40%","Above 40%")))))</f>
        <v>Below 0%</v>
      </c>
      <c r="N1368" s="6" t="str">
        <f aca="false">IF(AND(H1368&gt;=Summary!$B$25,I1368&gt;=Summary!$B$26,I1368&lt;=Summary!$B$27,J1368&gt;=Summary!$B$28,J1368&lt;=Summary!$B$29,F1368*J1368&gt;1),"Yes","No")</f>
        <v>No</v>
      </c>
    </row>
    <row r="1369" customFormat="false" ht="15" hidden="false" customHeight="false" outlineLevel="0" collapsed="false">
      <c r="A1369" s="6" t="s">
        <v>149</v>
      </c>
      <c r="B1369" s="45" t="n">
        <v>41931</v>
      </c>
      <c r="C1369" s="6" t="s">
        <v>192</v>
      </c>
      <c r="D1369" s="6" t="s">
        <v>175</v>
      </c>
      <c r="E1369" s="6" t="s">
        <v>177</v>
      </c>
      <c r="F1369" s="34" t="n">
        <v>0.283769309520721</v>
      </c>
      <c r="G1369" s="34" t="n">
        <v>0.314901852363837</v>
      </c>
      <c r="H1369" s="34" t="n">
        <v>-0.031132542843116</v>
      </c>
      <c r="I1369" s="34" t="n">
        <v>-0.0988642734535122</v>
      </c>
      <c r="J1369" s="35" t="n">
        <v>3.15</v>
      </c>
      <c r="K1369" s="6" t="n">
        <v>0</v>
      </c>
      <c r="L1369" s="35" t="n">
        <v>-1</v>
      </c>
      <c r="M1369" s="6" t="str">
        <f aca="false">IF(I1369&lt;=0,"Below 0%",IF(I1369&lt;=0.05,"0-5%",IF(I1369&lt;=0.1,"5-10%",IF(I1369&lt;=0.2,"10-20%",IF(I1369&lt;=0.4,"20-40%","Above 40%")))))</f>
        <v>Below 0%</v>
      </c>
      <c r="N1369" s="6" t="str">
        <f aca="false">IF(AND(H1369&gt;=Summary!$B$25,I1369&gt;=Summary!$B$26,I1369&lt;=Summary!$B$27,J1369&gt;=Summary!$B$28,J1369&lt;=Summary!$B$29,F1369*J1369&gt;1),"Yes","No")</f>
        <v>No</v>
      </c>
    </row>
    <row r="1370" customFormat="false" ht="15" hidden="false" customHeight="false" outlineLevel="0" collapsed="false">
      <c r="A1370" s="6" t="s">
        <v>149</v>
      </c>
      <c r="B1370" s="45" t="n">
        <v>41932</v>
      </c>
      <c r="C1370" s="6" t="s">
        <v>178</v>
      </c>
      <c r="D1370" s="6" t="s">
        <v>176</v>
      </c>
      <c r="E1370" s="6" t="s">
        <v>187</v>
      </c>
      <c r="F1370" s="34" t="n">
        <v>0.277014642953873</v>
      </c>
      <c r="G1370" s="34" t="n">
        <v>0.192691556212705</v>
      </c>
      <c r="H1370" s="34" t="n">
        <v>0.0843230867411674</v>
      </c>
      <c r="I1370" s="34" t="n">
        <v>0.437606547990542</v>
      </c>
      <c r="J1370" s="35" t="n">
        <v>5.2</v>
      </c>
      <c r="K1370" s="6" t="n">
        <v>0</v>
      </c>
      <c r="L1370" s="35" t="n">
        <v>-1</v>
      </c>
      <c r="M1370" s="6" t="str">
        <f aca="false">IF(I1370&lt;=0,"Below 0%",IF(I1370&lt;=0.05,"0-5%",IF(I1370&lt;=0.1,"5-10%",IF(I1370&lt;=0.2,"10-20%",IF(I1370&lt;=0.4,"20-40%","Above 40%")))))</f>
        <v>Above 40%</v>
      </c>
      <c r="N1370" s="6" t="str">
        <f aca="false">IF(AND(H1370&gt;=Summary!$B$25,I1370&gt;=Summary!$B$26,I1370&lt;=Summary!$B$27,J1370&gt;=Summary!$B$28,J1370&lt;=Summary!$B$29,F1370*J1370&gt;1),"Yes","No")</f>
        <v>No</v>
      </c>
    </row>
    <row r="1371" customFormat="false" ht="15" hidden="false" customHeight="false" outlineLevel="0" collapsed="false">
      <c r="A1371" s="6" t="s">
        <v>149</v>
      </c>
      <c r="B1371" s="45" t="n">
        <v>41932</v>
      </c>
      <c r="C1371" s="6" t="s">
        <v>178</v>
      </c>
      <c r="D1371" s="6" t="s">
        <v>176</v>
      </c>
      <c r="E1371" s="6" t="s">
        <v>174</v>
      </c>
      <c r="F1371" s="34" t="n">
        <v>0.284189820289612</v>
      </c>
      <c r="G1371" s="34" t="n">
        <v>0.244389290806358</v>
      </c>
      <c r="H1371" s="34" t="n">
        <v>0.0398005294832539</v>
      </c>
      <c r="I1371" s="34" t="n">
        <v>0.162857093090834</v>
      </c>
      <c r="J1371" s="35" t="n">
        <v>4.1</v>
      </c>
      <c r="K1371" s="6" t="n">
        <v>1</v>
      </c>
      <c r="L1371" s="35" t="n">
        <v>3.1</v>
      </c>
      <c r="M1371" s="6" t="str">
        <f aca="false">IF(I1371&lt;=0,"Below 0%",IF(I1371&lt;=0.05,"0-5%",IF(I1371&lt;=0.1,"5-10%",IF(I1371&lt;=0.2,"10-20%",IF(I1371&lt;=0.4,"20-40%","Above 40%")))))</f>
        <v>10-20%</v>
      </c>
      <c r="N1371" s="6" t="str">
        <f aca="false">IF(AND(H1371&gt;=Summary!$B$25,I1371&gt;=Summary!$B$26,I1371&lt;=Summary!$B$27,J1371&gt;=Summary!$B$28,J1371&lt;=Summary!$B$29,F1371*J1371&gt;1),"Yes","No")</f>
        <v>Yes</v>
      </c>
    </row>
    <row r="1372" customFormat="false" ht="15" hidden="false" customHeight="false" outlineLevel="0" collapsed="false">
      <c r="A1372" s="6" t="s">
        <v>149</v>
      </c>
      <c r="B1372" s="45" t="n">
        <v>41932</v>
      </c>
      <c r="C1372" s="6" t="s">
        <v>178</v>
      </c>
      <c r="D1372" s="6" t="s">
        <v>176</v>
      </c>
      <c r="E1372" s="6" t="s">
        <v>177</v>
      </c>
      <c r="F1372" s="34" t="n">
        <v>0.438795506954193</v>
      </c>
      <c r="G1372" s="34" t="n">
        <v>0.562919152980937</v>
      </c>
      <c r="H1372" s="34" t="n">
        <v>-0.124123646026744</v>
      </c>
      <c r="I1372" s="34" t="n">
        <v>-0.220499951670586</v>
      </c>
      <c r="J1372" s="35" t="n">
        <v>1.78</v>
      </c>
      <c r="K1372" s="6" t="n">
        <v>0</v>
      </c>
      <c r="L1372" s="35" t="n">
        <v>-1</v>
      </c>
      <c r="M1372" s="6" t="str">
        <f aca="false">IF(I1372&lt;=0,"Below 0%",IF(I1372&lt;=0.05,"0-5%",IF(I1372&lt;=0.1,"5-10%",IF(I1372&lt;=0.2,"10-20%",IF(I1372&lt;=0.4,"20-40%","Above 40%")))))</f>
        <v>Below 0%</v>
      </c>
      <c r="N1372" s="6" t="str">
        <f aca="false">IF(AND(H1372&gt;=Summary!$B$25,I1372&gt;=Summary!$B$26,I1372&lt;=Summary!$B$27,J1372&gt;=Summary!$B$28,J1372&lt;=Summary!$B$29,F1372*J1372&gt;1),"Yes","No")</f>
        <v>No</v>
      </c>
    </row>
    <row r="1373" customFormat="false" ht="15" hidden="false" customHeight="false" outlineLevel="0" collapsed="false">
      <c r="A1373" s="6" t="s">
        <v>149</v>
      </c>
      <c r="B1373" s="45" t="n">
        <v>41937</v>
      </c>
      <c r="C1373" s="6" t="s">
        <v>183</v>
      </c>
      <c r="D1373" s="6" t="s">
        <v>186</v>
      </c>
      <c r="E1373" s="6" t="s">
        <v>187</v>
      </c>
      <c r="F1373" s="34" t="n">
        <v>0.777340114116669</v>
      </c>
      <c r="G1373" s="34" t="n">
        <v>0.686184812442818</v>
      </c>
      <c r="H1373" s="34" t="n">
        <v>0.0911553016738508</v>
      </c>
      <c r="I1373" s="34" t="n">
        <v>0.132843659639359</v>
      </c>
      <c r="J1373" s="35" t="n">
        <v>1.47</v>
      </c>
      <c r="K1373" s="6" t="n">
        <v>0</v>
      </c>
      <c r="L1373" s="35" t="n">
        <v>-1</v>
      </c>
      <c r="M1373" s="6" t="str">
        <f aca="false">IF(I1373&lt;=0,"Below 0%",IF(I1373&lt;=0.05,"0-5%",IF(I1373&lt;=0.1,"5-10%",IF(I1373&lt;=0.2,"10-20%",IF(I1373&lt;=0.4,"20-40%","Above 40%")))))</f>
        <v>10-20%</v>
      </c>
      <c r="N1373" s="6" t="str">
        <f aca="false">IF(AND(H1373&gt;=Summary!$B$25,I1373&gt;=Summary!$B$26,I1373&lt;=Summary!$B$27,J1373&gt;=Summary!$B$28,J1373&lt;=Summary!$B$29,F1373*J1373&gt;1),"Yes","No")</f>
        <v>No</v>
      </c>
    </row>
    <row r="1374" customFormat="false" ht="15" hidden="false" customHeight="false" outlineLevel="0" collapsed="false">
      <c r="A1374" s="6" t="s">
        <v>149</v>
      </c>
      <c r="B1374" s="45" t="n">
        <v>41937</v>
      </c>
      <c r="C1374" s="6" t="s">
        <v>183</v>
      </c>
      <c r="D1374" s="6" t="s">
        <v>186</v>
      </c>
      <c r="E1374" s="6" t="s">
        <v>174</v>
      </c>
      <c r="F1374" s="34" t="n">
        <v>0.157925844192505</v>
      </c>
      <c r="G1374" s="34" t="n">
        <v>0.201738334858189</v>
      </c>
      <c r="H1374" s="34" t="n">
        <v>-0.0438124906656836</v>
      </c>
      <c r="I1374" s="34" t="n">
        <v>-0.217174840351892</v>
      </c>
      <c r="J1374" s="35" t="n">
        <v>5</v>
      </c>
      <c r="K1374" s="6" t="n">
        <v>1</v>
      </c>
      <c r="L1374" s="35" t="n">
        <v>4</v>
      </c>
      <c r="M1374" s="6" t="str">
        <f aca="false">IF(I1374&lt;=0,"Below 0%",IF(I1374&lt;=0.05,"0-5%",IF(I1374&lt;=0.1,"5-10%",IF(I1374&lt;=0.2,"10-20%",IF(I1374&lt;=0.4,"20-40%","Above 40%")))))</f>
        <v>Below 0%</v>
      </c>
      <c r="N1374" s="6" t="str">
        <f aca="false">IF(AND(H1374&gt;=Summary!$B$25,I1374&gt;=Summary!$B$26,I1374&lt;=Summary!$B$27,J1374&gt;=Summary!$B$28,J1374&lt;=Summary!$B$29,F1374*J1374&gt;1),"Yes","No")</f>
        <v>No</v>
      </c>
    </row>
    <row r="1375" customFormat="false" ht="15" hidden="false" customHeight="false" outlineLevel="0" collapsed="false">
      <c r="A1375" s="6" t="s">
        <v>149</v>
      </c>
      <c r="B1375" s="45" t="n">
        <v>41937</v>
      </c>
      <c r="C1375" s="6" t="s">
        <v>183</v>
      </c>
      <c r="D1375" s="6" t="s">
        <v>186</v>
      </c>
      <c r="E1375" s="6" t="s">
        <v>177</v>
      </c>
      <c r="F1375" s="34" t="n">
        <v>0.064734123647213</v>
      </c>
      <c r="G1375" s="34" t="n">
        <v>0.112076852698994</v>
      </c>
      <c r="H1375" s="34" t="n">
        <v>-0.0473427290517806</v>
      </c>
      <c r="I1375" s="34" t="n">
        <v>-0.422413084519153</v>
      </c>
      <c r="J1375" s="35" t="n">
        <v>9</v>
      </c>
      <c r="K1375" s="6" t="n">
        <v>0</v>
      </c>
      <c r="L1375" s="35" t="n">
        <v>-1</v>
      </c>
      <c r="M1375" s="6" t="str">
        <f aca="false">IF(I1375&lt;=0,"Below 0%",IF(I1375&lt;=0.05,"0-5%",IF(I1375&lt;=0.1,"5-10%",IF(I1375&lt;=0.2,"10-20%",IF(I1375&lt;=0.4,"20-40%","Above 40%")))))</f>
        <v>Below 0%</v>
      </c>
      <c r="N1375" s="6" t="str">
        <f aca="false">IF(AND(H1375&gt;=Summary!$B$25,I1375&gt;=Summary!$B$26,I1375&lt;=Summary!$B$27,J1375&gt;=Summary!$B$28,J1375&lt;=Summary!$B$29,F1375*J1375&gt;1),"Yes","No")</f>
        <v>No</v>
      </c>
    </row>
    <row r="1376" customFormat="false" ht="15" hidden="false" customHeight="false" outlineLevel="0" collapsed="false">
      <c r="A1376" s="6" t="s">
        <v>149</v>
      </c>
      <c r="B1376" s="45" t="n">
        <v>41937</v>
      </c>
      <c r="C1376" s="6" t="s">
        <v>179</v>
      </c>
      <c r="D1376" s="6" t="s">
        <v>192</v>
      </c>
      <c r="E1376" s="6" t="s">
        <v>187</v>
      </c>
      <c r="F1376" s="34" t="n">
        <v>0.493987530469894</v>
      </c>
      <c r="G1376" s="34" t="n">
        <v>0.606581532416503</v>
      </c>
      <c r="H1376" s="34" t="n">
        <v>-0.112594001946609</v>
      </c>
      <c r="I1376" s="34" t="n">
        <v>-0.1856205570553</v>
      </c>
      <c r="J1376" s="35" t="n">
        <v>1.65</v>
      </c>
      <c r="K1376" s="6" t="n">
        <v>1</v>
      </c>
      <c r="L1376" s="35" t="n">
        <v>0.65</v>
      </c>
      <c r="M1376" s="6" t="str">
        <f aca="false">IF(I1376&lt;=0,"Below 0%",IF(I1376&lt;=0.05,"0-5%",IF(I1376&lt;=0.1,"5-10%",IF(I1376&lt;=0.2,"10-20%",IF(I1376&lt;=0.4,"20-40%","Above 40%")))))</f>
        <v>Below 0%</v>
      </c>
      <c r="N1376" s="6" t="str">
        <f aca="false">IF(AND(H1376&gt;=Summary!$B$25,I1376&gt;=Summary!$B$26,I1376&lt;=Summary!$B$27,J1376&gt;=Summary!$B$28,J1376&lt;=Summary!$B$29,F1376*J1376&gt;1),"Yes","No")</f>
        <v>No</v>
      </c>
    </row>
    <row r="1377" customFormat="false" ht="15" hidden="false" customHeight="false" outlineLevel="0" collapsed="false">
      <c r="A1377" s="6" t="s">
        <v>149</v>
      </c>
      <c r="B1377" s="45" t="n">
        <v>41937</v>
      </c>
      <c r="C1377" s="6" t="s">
        <v>179</v>
      </c>
      <c r="D1377" s="6" t="s">
        <v>192</v>
      </c>
      <c r="E1377" s="6" t="s">
        <v>174</v>
      </c>
      <c r="F1377" s="34" t="n">
        <v>0.345039933919907</v>
      </c>
      <c r="G1377" s="34" t="n">
        <v>0.239440078585462</v>
      </c>
      <c r="H1377" s="34" t="n">
        <v>0.105599855334445</v>
      </c>
      <c r="I1377" s="34" t="n">
        <v>0.441028318894215</v>
      </c>
      <c r="J1377" s="35" t="n">
        <v>4.18</v>
      </c>
      <c r="K1377" s="6" t="n">
        <v>0</v>
      </c>
      <c r="L1377" s="35" t="n">
        <v>-1</v>
      </c>
      <c r="M1377" s="6" t="str">
        <f aca="false">IF(I1377&lt;=0,"Below 0%",IF(I1377&lt;=0.05,"0-5%",IF(I1377&lt;=0.1,"5-10%",IF(I1377&lt;=0.2,"10-20%",IF(I1377&lt;=0.4,"20-40%","Above 40%")))))</f>
        <v>Above 40%</v>
      </c>
      <c r="N1377" s="6" t="str">
        <f aca="false">IF(AND(H1377&gt;=Summary!$B$25,I1377&gt;=Summary!$B$26,I1377&lt;=Summary!$B$27,J1377&gt;=Summary!$B$28,J1377&lt;=Summary!$B$29,F1377*J1377&gt;1),"Yes","No")</f>
        <v>No</v>
      </c>
    </row>
    <row r="1378" customFormat="false" ht="15" hidden="false" customHeight="false" outlineLevel="0" collapsed="false">
      <c r="A1378" s="6" t="s">
        <v>149</v>
      </c>
      <c r="B1378" s="45" t="n">
        <v>41937</v>
      </c>
      <c r="C1378" s="6" t="s">
        <v>179</v>
      </c>
      <c r="D1378" s="6" t="s">
        <v>192</v>
      </c>
      <c r="E1378" s="6" t="s">
        <v>177</v>
      </c>
      <c r="F1378" s="34" t="n">
        <v>0.16097255051136</v>
      </c>
      <c r="G1378" s="34" t="n">
        <v>0.153978388998035</v>
      </c>
      <c r="H1378" s="34" t="n">
        <v>0.0069941615133248</v>
      </c>
      <c r="I1378" s="34" t="n">
        <v>0.0454230074677171</v>
      </c>
      <c r="J1378" s="35" t="n">
        <v>6.5</v>
      </c>
      <c r="K1378" s="6" t="n">
        <v>0</v>
      </c>
      <c r="L1378" s="35" t="n">
        <v>-1</v>
      </c>
      <c r="M1378" s="6" t="str">
        <f aca="false">IF(I1378&lt;=0,"Below 0%",IF(I1378&lt;=0.05,"0-5%",IF(I1378&lt;=0.1,"5-10%",IF(I1378&lt;=0.2,"10-20%",IF(I1378&lt;=0.4,"20-40%","Above 40%")))))</f>
        <v>0-5%</v>
      </c>
      <c r="N1378" s="6" t="str">
        <f aca="false">IF(AND(H1378&gt;=Summary!$B$25,I1378&gt;=Summary!$B$26,I1378&lt;=Summary!$B$27,J1378&gt;=Summary!$B$28,J1378&lt;=Summary!$B$29,F1378*J1378&gt;1),"Yes","No")</f>
        <v>No</v>
      </c>
    </row>
    <row r="1379" customFormat="false" ht="15" hidden="false" customHeight="false" outlineLevel="0" collapsed="false">
      <c r="A1379" s="6" t="s">
        <v>149</v>
      </c>
      <c r="B1379" s="45" t="n">
        <v>41937</v>
      </c>
      <c r="C1379" s="6" t="s">
        <v>191</v>
      </c>
      <c r="D1379" s="6" t="s">
        <v>185</v>
      </c>
      <c r="E1379" s="6" t="s">
        <v>187</v>
      </c>
      <c r="F1379" s="34" t="n">
        <v>0.164783790707588</v>
      </c>
      <c r="G1379" s="34" t="n">
        <v>0.182981586677191</v>
      </c>
      <c r="H1379" s="34" t="n">
        <v>-0.0181977959696029</v>
      </c>
      <c r="I1379" s="34" t="n">
        <v>-0.0994515147674761</v>
      </c>
      <c r="J1379" s="35" t="n">
        <v>5.5</v>
      </c>
      <c r="K1379" s="6" t="n">
        <v>0</v>
      </c>
      <c r="L1379" s="35" t="n">
        <v>-1</v>
      </c>
      <c r="M1379" s="6" t="str">
        <f aca="false">IF(I1379&lt;=0,"Below 0%",IF(I1379&lt;=0.05,"0-5%",IF(I1379&lt;=0.1,"5-10%",IF(I1379&lt;=0.2,"10-20%",IF(I1379&lt;=0.4,"20-40%","Above 40%")))))</f>
        <v>Below 0%</v>
      </c>
      <c r="N1379" s="6" t="str">
        <f aca="false">IF(AND(H1379&gt;=Summary!$B$25,I1379&gt;=Summary!$B$26,I1379&lt;=Summary!$B$27,J1379&gt;=Summary!$B$28,J1379&lt;=Summary!$B$29,F1379*J1379&gt;1),"Yes","No")</f>
        <v>No</v>
      </c>
    </row>
    <row r="1380" customFormat="false" ht="15" hidden="false" customHeight="false" outlineLevel="0" collapsed="false">
      <c r="A1380" s="6" t="s">
        <v>149</v>
      </c>
      <c r="B1380" s="45" t="n">
        <v>41937</v>
      </c>
      <c r="C1380" s="6" t="s">
        <v>191</v>
      </c>
      <c r="D1380" s="6" t="s">
        <v>185</v>
      </c>
      <c r="E1380" s="6" t="s">
        <v>174</v>
      </c>
      <c r="F1380" s="34" t="n">
        <v>0.22732999920845</v>
      </c>
      <c r="G1380" s="34" t="n">
        <v>0.254784487778367</v>
      </c>
      <c r="H1380" s="34" t="n">
        <v>-0.0274544885699169</v>
      </c>
      <c r="I1380" s="34" t="n">
        <v>-0.107755730379469</v>
      </c>
      <c r="J1380" s="35" t="n">
        <v>3.95</v>
      </c>
      <c r="K1380" s="6" t="n">
        <v>0</v>
      </c>
      <c r="L1380" s="35" t="n">
        <v>-1</v>
      </c>
      <c r="M1380" s="6" t="str">
        <f aca="false">IF(I1380&lt;=0,"Below 0%",IF(I1380&lt;=0.05,"0-5%",IF(I1380&lt;=0.1,"5-10%",IF(I1380&lt;=0.2,"10-20%",IF(I1380&lt;=0.4,"20-40%","Above 40%")))))</f>
        <v>Below 0%</v>
      </c>
      <c r="N1380" s="6" t="str">
        <f aca="false">IF(AND(H1380&gt;=Summary!$B$25,I1380&gt;=Summary!$B$26,I1380&lt;=Summary!$B$27,J1380&gt;=Summary!$B$28,J1380&lt;=Summary!$B$29,F1380*J1380&gt;1),"Yes","No")</f>
        <v>No</v>
      </c>
    </row>
    <row r="1381" customFormat="false" ht="15" hidden="false" customHeight="false" outlineLevel="0" collapsed="false">
      <c r="A1381" s="6" t="s">
        <v>149</v>
      </c>
      <c r="B1381" s="45" t="n">
        <v>41937</v>
      </c>
      <c r="C1381" s="6" t="s">
        <v>191</v>
      </c>
      <c r="D1381" s="6" t="s">
        <v>185</v>
      </c>
      <c r="E1381" s="6" t="s">
        <v>177</v>
      </c>
      <c r="F1381" s="34" t="n">
        <v>0.6078861951828</v>
      </c>
      <c r="G1381" s="34" t="n">
        <v>0.562233925544442</v>
      </c>
      <c r="H1381" s="34" t="n">
        <v>0.0456522696383586</v>
      </c>
      <c r="I1381" s="34" t="n">
        <v>0.0811979988474565</v>
      </c>
      <c r="J1381" s="35" t="n">
        <v>1.79</v>
      </c>
      <c r="K1381" s="6" t="n">
        <v>1</v>
      </c>
      <c r="L1381" s="35" t="n">
        <v>0.79</v>
      </c>
      <c r="M1381" s="6" t="str">
        <f aca="false">IF(I1381&lt;=0,"Below 0%",IF(I1381&lt;=0.05,"0-5%",IF(I1381&lt;=0.1,"5-10%",IF(I1381&lt;=0.2,"10-20%",IF(I1381&lt;=0.4,"20-40%","Above 40%")))))</f>
        <v>5-10%</v>
      </c>
      <c r="N1381" s="6" t="str">
        <f aca="false">IF(AND(H1381&gt;=Summary!$B$25,I1381&gt;=Summary!$B$26,I1381&lt;=Summary!$B$27,J1381&gt;=Summary!$B$28,J1381&lt;=Summary!$B$29,F1381*J1381&gt;1),"Yes","No")</f>
        <v>No</v>
      </c>
    </row>
    <row r="1382" customFormat="false" ht="15" hidden="false" customHeight="false" outlineLevel="0" collapsed="false">
      <c r="A1382" s="6" t="s">
        <v>149</v>
      </c>
      <c r="B1382" s="45" t="n">
        <v>41937</v>
      </c>
      <c r="C1382" s="6" t="s">
        <v>175</v>
      </c>
      <c r="D1382" s="6" t="s">
        <v>195</v>
      </c>
      <c r="E1382" s="6" t="s">
        <v>187</v>
      </c>
      <c r="F1382" s="34" t="n">
        <v>0.531603336334229</v>
      </c>
      <c r="G1382" s="34" t="n">
        <v>0.509377170641352</v>
      </c>
      <c r="H1382" s="34" t="n">
        <v>0.0222261656928764</v>
      </c>
      <c r="I1382" s="34" t="n">
        <v>0.0436340043761514</v>
      </c>
      <c r="J1382" s="35" t="n">
        <v>1.95</v>
      </c>
      <c r="K1382" s="6" t="n">
        <v>1</v>
      </c>
      <c r="L1382" s="35" t="n">
        <v>0.95</v>
      </c>
      <c r="M1382" s="6" t="str">
        <f aca="false">IF(I1382&lt;=0,"Below 0%",IF(I1382&lt;=0.05,"0-5%",IF(I1382&lt;=0.1,"5-10%",IF(I1382&lt;=0.2,"10-20%",IF(I1382&lt;=0.4,"20-40%","Above 40%")))))</f>
        <v>0-5%</v>
      </c>
      <c r="N1382" s="6" t="str">
        <f aca="false">IF(AND(H1382&gt;=Summary!$B$25,I1382&gt;=Summary!$B$26,I1382&lt;=Summary!$B$27,J1382&gt;=Summary!$B$28,J1382&lt;=Summary!$B$29,F1382*J1382&gt;1),"Yes","No")</f>
        <v>No</v>
      </c>
    </row>
    <row r="1383" customFormat="false" ht="15" hidden="false" customHeight="false" outlineLevel="0" collapsed="false">
      <c r="A1383" s="6" t="s">
        <v>149</v>
      </c>
      <c r="B1383" s="45" t="n">
        <v>41937</v>
      </c>
      <c r="C1383" s="6" t="s">
        <v>175</v>
      </c>
      <c r="D1383" s="6" t="s">
        <v>195</v>
      </c>
      <c r="E1383" s="6" t="s">
        <v>174</v>
      </c>
      <c r="F1383" s="34" t="n">
        <v>0.250064074993134</v>
      </c>
      <c r="G1383" s="34" t="n">
        <v>0.264876128733503</v>
      </c>
      <c r="H1383" s="34" t="n">
        <v>-0.0148120537403695</v>
      </c>
      <c r="I1383" s="34" t="n">
        <v>-0.0559206819096644</v>
      </c>
      <c r="J1383" s="35" t="n">
        <v>3.75</v>
      </c>
      <c r="K1383" s="6" t="n">
        <v>0</v>
      </c>
      <c r="L1383" s="35" t="n">
        <v>-1</v>
      </c>
      <c r="M1383" s="6" t="str">
        <f aca="false">IF(I1383&lt;=0,"Below 0%",IF(I1383&lt;=0.05,"0-5%",IF(I1383&lt;=0.1,"5-10%",IF(I1383&lt;=0.2,"10-20%",IF(I1383&lt;=0.4,"20-40%","Above 40%")))))</f>
        <v>Below 0%</v>
      </c>
      <c r="N1383" s="6" t="str">
        <f aca="false">IF(AND(H1383&gt;=Summary!$B$25,I1383&gt;=Summary!$B$26,I1383&lt;=Summary!$B$27,J1383&gt;=Summary!$B$28,J1383&lt;=Summary!$B$29,F1383*J1383&gt;1),"Yes","No")</f>
        <v>No</v>
      </c>
    </row>
    <row r="1384" customFormat="false" ht="15" hidden="false" customHeight="false" outlineLevel="0" collapsed="false">
      <c r="A1384" s="6" t="s">
        <v>149</v>
      </c>
      <c r="B1384" s="45" t="n">
        <v>41937</v>
      </c>
      <c r="C1384" s="6" t="s">
        <v>175</v>
      </c>
      <c r="D1384" s="6" t="s">
        <v>195</v>
      </c>
      <c r="E1384" s="6" t="s">
        <v>177</v>
      </c>
      <c r="F1384" s="34" t="n">
        <v>0.21833261847496</v>
      </c>
      <c r="G1384" s="34" t="n">
        <v>0.225746700625145</v>
      </c>
      <c r="H1384" s="34" t="n">
        <v>-0.00741408215018435</v>
      </c>
      <c r="I1384" s="34" t="n">
        <v>-0.0328424828786115</v>
      </c>
      <c r="J1384" s="35" t="n">
        <v>4.4</v>
      </c>
      <c r="K1384" s="6" t="n">
        <v>0</v>
      </c>
      <c r="L1384" s="35" t="n">
        <v>-1</v>
      </c>
      <c r="M1384" s="6" t="str">
        <f aca="false">IF(I1384&lt;=0,"Below 0%",IF(I1384&lt;=0.05,"0-5%",IF(I1384&lt;=0.1,"5-10%",IF(I1384&lt;=0.2,"10-20%",IF(I1384&lt;=0.4,"20-40%","Above 40%")))))</f>
        <v>Below 0%</v>
      </c>
      <c r="N1384" s="6" t="str">
        <f aca="false">IF(AND(H1384&gt;=Summary!$B$25,I1384&gt;=Summary!$B$26,I1384&lt;=Summary!$B$27,J1384&gt;=Summary!$B$28,J1384&lt;=Summary!$B$29,F1384*J1384&gt;1),"Yes","No")</f>
        <v>No</v>
      </c>
    </row>
    <row r="1385" customFormat="false" ht="15" hidden="false" customHeight="false" outlineLevel="0" collapsed="false">
      <c r="A1385" s="6" t="s">
        <v>149</v>
      </c>
      <c r="B1385" s="45" t="n">
        <v>41937</v>
      </c>
      <c r="C1385" s="6" t="s">
        <v>178</v>
      </c>
      <c r="D1385" s="6" t="s">
        <v>180</v>
      </c>
      <c r="E1385" s="6" t="s">
        <v>187</v>
      </c>
      <c r="F1385" s="34" t="n">
        <v>0.411667436361313</v>
      </c>
      <c r="G1385" s="34" t="n">
        <v>0.515483074910432</v>
      </c>
      <c r="H1385" s="34" t="n">
        <v>-0.103815638549119</v>
      </c>
      <c r="I1385" s="34" t="n">
        <v>-0.201394853879844</v>
      </c>
      <c r="J1385" s="35" t="n">
        <v>1.94</v>
      </c>
      <c r="K1385" s="6" t="n">
        <v>0</v>
      </c>
      <c r="L1385" s="35" t="n">
        <v>-1</v>
      </c>
      <c r="M1385" s="6" t="str">
        <f aca="false">IF(I1385&lt;=0,"Below 0%",IF(I1385&lt;=0.05,"0-5%",IF(I1385&lt;=0.1,"5-10%",IF(I1385&lt;=0.2,"10-20%",IF(I1385&lt;=0.4,"20-40%","Above 40%")))))</f>
        <v>Below 0%</v>
      </c>
      <c r="N1385" s="6" t="str">
        <f aca="false">IF(AND(H1385&gt;=Summary!$B$25,I1385&gt;=Summary!$B$26,I1385&lt;=Summary!$B$27,J1385&gt;=Summary!$B$28,J1385&lt;=Summary!$B$29,F1385*J1385&gt;1),"Yes","No")</f>
        <v>No</v>
      </c>
    </row>
    <row r="1386" customFormat="false" ht="15" hidden="false" customHeight="false" outlineLevel="0" collapsed="false">
      <c r="A1386" s="6" t="s">
        <v>149</v>
      </c>
      <c r="B1386" s="45" t="n">
        <v>41937</v>
      </c>
      <c r="C1386" s="6" t="s">
        <v>178</v>
      </c>
      <c r="D1386" s="6" t="s">
        <v>180</v>
      </c>
      <c r="E1386" s="6" t="s">
        <v>174</v>
      </c>
      <c r="F1386" s="34" t="n">
        <v>0.270396888256073</v>
      </c>
      <c r="G1386" s="34" t="n">
        <v>0.273982785020887</v>
      </c>
      <c r="H1386" s="34" t="n">
        <v>-0.00358589676481391</v>
      </c>
      <c r="I1386" s="34" t="n">
        <v>-0.0130880367704144</v>
      </c>
      <c r="J1386" s="35" t="n">
        <v>3.65</v>
      </c>
      <c r="K1386" s="6" t="n">
        <v>1</v>
      </c>
      <c r="L1386" s="35" t="n">
        <v>2.65</v>
      </c>
      <c r="M1386" s="6" t="str">
        <f aca="false">IF(I1386&lt;=0,"Below 0%",IF(I1386&lt;=0.05,"0-5%",IF(I1386&lt;=0.1,"5-10%",IF(I1386&lt;=0.2,"10-20%",IF(I1386&lt;=0.4,"20-40%","Above 40%")))))</f>
        <v>Below 0%</v>
      </c>
      <c r="N1386" s="6" t="str">
        <f aca="false">IF(AND(H1386&gt;=Summary!$B$25,I1386&gt;=Summary!$B$26,I1386&lt;=Summary!$B$27,J1386&gt;=Summary!$B$28,J1386&lt;=Summary!$B$29,F1386*J1386&gt;1),"Yes","No")</f>
        <v>No</v>
      </c>
    </row>
    <row r="1387" customFormat="false" ht="15" hidden="false" customHeight="false" outlineLevel="0" collapsed="false">
      <c r="A1387" s="6" t="s">
        <v>149</v>
      </c>
      <c r="B1387" s="45" t="n">
        <v>41937</v>
      </c>
      <c r="C1387" s="6" t="s">
        <v>178</v>
      </c>
      <c r="D1387" s="6" t="s">
        <v>180</v>
      </c>
      <c r="E1387" s="6" t="s">
        <v>177</v>
      </c>
      <c r="F1387" s="34" t="n">
        <v>0.317935675382614</v>
      </c>
      <c r="G1387" s="34" t="n">
        <v>0.210534140068682</v>
      </c>
      <c r="H1387" s="34" t="n">
        <v>0.107401535313933</v>
      </c>
      <c r="I1387" s="34" t="n">
        <v>0.510138333283597</v>
      </c>
      <c r="J1387" s="35" t="n">
        <v>4.75</v>
      </c>
      <c r="K1387" s="6" t="n">
        <v>0</v>
      </c>
      <c r="L1387" s="35" t="n">
        <v>-1</v>
      </c>
      <c r="M1387" s="6" t="str">
        <f aca="false">IF(I1387&lt;=0,"Below 0%",IF(I1387&lt;=0.05,"0-5%",IF(I1387&lt;=0.1,"5-10%",IF(I1387&lt;=0.2,"10-20%",IF(I1387&lt;=0.4,"20-40%","Above 40%")))))</f>
        <v>Above 40%</v>
      </c>
      <c r="N1387" s="6" t="str">
        <f aca="false">IF(AND(H1387&gt;=Summary!$B$25,I1387&gt;=Summary!$B$26,I1387&lt;=Summary!$B$27,J1387&gt;=Summary!$B$28,J1387&lt;=Summary!$B$29,F1387*J1387&gt;1),"Yes","No")</f>
        <v>No</v>
      </c>
    </row>
    <row r="1388" customFormat="false" ht="15" hidden="false" customHeight="false" outlineLevel="0" collapsed="false">
      <c r="A1388" s="6" t="s">
        <v>149</v>
      </c>
      <c r="B1388" s="45" t="n">
        <v>41937</v>
      </c>
      <c r="C1388" s="6" t="s">
        <v>189</v>
      </c>
      <c r="D1388" s="6" t="s">
        <v>194</v>
      </c>
      <c r="E1388" s="6" t="s">
        <v>187</v>
      </c>
      <c r="F1388" s="34" t="n">
        <v>0.202789381146431</v>
      </c>
      <c r="G1388" s="34" t="n">
        <v>0.149744485607863</v>
      </c>
      <c r="H1388" s="34" t="n">
        <v>0.0530448955385678</v>
      </c>
      <c r="I1388" s="34" t="n">
        <v>0.354236052988801</v>
      </c>
      <c r="J1388" s="35" t="n">
        <v>6.7</v>
      </c>
      <c r="K1388" s="6" t="n">
        <v>1</v>
      </c>
      <c r="L1388" s="35" t="n">
        <v>5.7</v>
      </c>
      <c r="M1388" s="6" t="str">
        <f aca="false">IF(I1388&lt;=0,"Below 0%",IF(I1388&lt;=0.05,"0-5%",IF(I1388&lt;=0.1,"5-10%",IF(I1388&lt;=0.2,"10-20%",IF(I1388&lt;=0.4,"20-40%","Above 40%")))))</f>
        <v>20-40%</v>
      </c>
      <c r="N1388" s="6" t="str">
        <f aca="false">IF(AND(H1388&gt;=Summary!$B$25,I1388&gt;=Summary!$B$26,I1388&lt;=Summary!$B$27,J1388&gt;=Summary!$B$28,J1388&lt;=Summary!$B$29,F1388*J1388&gt;1),"Yes","No")</f>
        <v>No</v>
      </c>
    </row>
    <row r="1389" customFormat="false" ht="15" hidden="false" customHeight="false" outlineLevel="0" collapsed="false">
      <c r="A1389" s="6" t="s">
        <v>149</v>
      </c>
      <c r="B1389" s="45" t="n">
        <v>41937</v>
      </c>
      <c r="C1389" s="6" t="s">
        <v>189</v>
      </c>
      <c r="D1389" s="6" t="s">
        <v>194</v>
      </c>
      <c r="E1389" s="6" t="s">
        <v>174</v>
      </c>
      <c r="F1389" s="34" t="n">
        <v>0.330200582742691</v>
      </c>
      <c r="G1389" s="34" t="n">
        <v>0.211218537594249</v>
      </c>
      <c r="H1389" s="34" t="n">
        <v>0.118982045148442</v>
      </c>
      <c r="I1389" s="34" t="n">
        <v>0.563312512735063</v>
      </c>
      <c r="J1389" s="35" t="n">
        <v>4.75</v>
      </c>
      <c r="K1389" s="6" t="n">
        <v>0</v>
      </c>
      <c r="L1389" s="35" t="n">
        <v>-1</v>
      </c>
      <c r="M1389" s="6" t="str">
        <f aca="false">IF(I1389&lt;=0,"Below 0%",IF(I1389&lt;=0.05,"0-5%",IF(I1389&lt;=0.1,"5-10%",IF(I1389&lt;=0.2,"10-20%",IF(I1389&lt;=0.4,"20-40%","Above 40%")))))</f>
        <v>Above 40%</v>
      </c>
      <c r="N1389" s="6" t="str">
        <f aca="false">IF(AND(H1389&gt;=Summary!$B$25,I1389&gt;=Summary!$B$26,I1389&lt;=Summary!$B$27,J1389&gt;=Summary!$B$28,J1389&lt;=Summary!$B$29,F1389*J1389&gt;1),"Yes","No")</f>
        <v>No</v>
      </c>
    </row>
    <row r="1390" customFormat="false" ht="15" hidden="false" customHeight="false" outlineLevel="0" collapsed="false">
      <c r="A1390" s="6" t="s">
        <v>149</v>
      </c>
      <c r="B1390" s="45" t="n">
        <v>41937</v>
      </c>
      <c r="C1390" s="6" t="s">
        <v>189</v>
      </c>
      <c r="D1390" s="6" t="s">
        <v>194</v>
      </c>
      <c r="E1390" s="6" t="s">
        <v>177</v>
      </c>
      <c r="F1390" s="34" t="n">
        <v>0.467010051012039</v>
      </c>
      <c r="G1390" s="34" t="n">
        <v>0.639036976797888</v>
      </c>
      <c r="H1390" s="34" t="n">
        <v>-0.172026925785848</v>
      </c>
      <c r="I1390" s="34" t="n">
        <v>-0.269197138869566</v>
      </c>
      <c r="J1390" s="35" t="n">
        <v>1.57</v>
      </c>
      <c r="K1390" s="6" t="n">
        <v>0</v>
      </c>
      <c r="L1390" s="35" t="n">
        <v>-1</v>
      </c>
      <c r="M1390" s="6" t="str">
        <f aca="false">IF(I1390&lt;=0,"Below 0%",IF(I1390&lt;=0.05,"0-5%",IF(I1390&lt;=0.1,"5-10%",IF(I1390&lt;=0.2,"10-20%",IF(I1390&lt;=0.4,"20-40%","Above 40%")))))</f>
        <v>Below 0%</v>
      </c>
      <c r="N1390" s="6" t="str">
        <f aca="false">IF(AND(H1390&gt;=Summary!$B$25,I1390&gt;=Summary!$B$26,I1390&lt;=Summary!$B$27,J1390&gt;=Summary!$B$28,J1390&lt;=Summary!$B$29,F1390*J1390&gt;1),"Yes","No")</f>
        <v>No</v>
      </c>
    </row>
    <row r="1391" customFormat="false" ht="15" hidden="false" customHeight="false" outlineLevel="0" collapsed="false">
      <c r="A1391" s="6" t="s">
        <v>149</v>
      </c>
      <c r="B1391" s="45" t="n">
        <v>41938</v>
      </c>
      <c r="C1391" s="6" t="s">
        <v>196</v>
      </c>
      <c r="D1391" s="6" t="s">
        <v>173</v>
      </c>
      <c r="E1391" s="6" t="s">
        <v>187</v>
      </c>
      <c r="F1391" s="34" t="n">
        <v>0.266799926757813</v>
      </c>
      <c r="G1391" s="34" t="n">
        <v>0.20776915312054</v>
      </c>
      <c r="H1391" s="34" t="n">
        <v>0.0590307736372723</v>
      </c>
      <c r="I1391" s="34" t="n">
        <v>0.284117121096531</v>
      </c>
      <c r="J1391" s="35" t="n">
        <v>4.8</v>
      </c>
      <c r="K1391" s="6" t="n">
        <v>0</v>
      </c>
      <c r="L1391" s="35" t="n">
        <v>-1</v>
      </c>
      <c r="M1391" s="6" t="str">
        <f aca="false">IF(I1391&lt;=0,"Below 0%",IF(I1391&lt;=0.05,"0-5%",IF(I1391&lt;=0.1,"5-10%",IF(I1391&lt;=0.2,"10-20%",IF(I1391&lt;=0.4,"20-40%","Above 40%")))))</f>
        <v>20-40%</v>
      </c>
      <c r="N1391" s="6" t="str">
        <f aca="false">IF(AND(H1391&gt;=Summary!$B$25,I1391&gt;=Summary!$B$26,I1391&lt;=Summary!$B$27,J1391&gt;=Summary!$B$28,J1391&lt;=Summary!$B$29,F1391*J1391&gt;1),"Yes","No")</f>
        <v>Yes</v>
      </c>
    </row>
    <row r="1392" customFormat="false" ht="15" hidden="false" customHeight="false" outlineLevel="0" collapsed="false">
      <c r="A1392" s="6" t="s">
        <v>149</v>
      </c>
      <c r="B1392" s="45" t="n">
        <v>41938</v>
      </c>
      <c r="C1392" s="6" t="s">
        <v>196</v>
      </c>
      <c r="D1392" s="6" t="s">
        <v>173</v>
      </c>
      <c r="E1392" s="6" t="s">
        <v>174</v>
      </c>
      <c r="F1392" s="34" t="n">
        <v>0.232872292399406</v>
      </c>
      <c r="G1392" s="34" t="n">
        <v>0.261756413380208</v>
      </c>
      <c r="H1392" s="34" t="n">
        <v>-0.0288841209808017</v>
      </c>
      <c r="I1392" s="34" t="n">
        <v>-0.110347328677853</v>
      </c>
      <c r="J1392" s="35" t="n">
        <v>3.81</v>
      </c>
      <c r="K1392" s="6" t="n">
        <v>0</v>
      </c>
      <c r="L1392" s="35" t="n">
        <v>-1</v>
      </c>
      <c r="M1392" s="6" t="str">
        <f aca="false">IF(I1392&lt;=0,"Below 0%",IF(I1392&lt;=0.05,"0-5%",IF(I1392&lt;=0.1,"5-10%",IF(I1392&lt;=0.2,"10-20%",IF(I1392&lt;=0.4,"20-40%","Above 40%")))))</f>
        <v>Below 0%</v>
      </c>
      <c r="N1392" s="6" t="str">
        <f aca="false">IF(AND(H1392&gt;=Summary!$B$25,I1392&gt;=Summary!$B$26,I1392&lt;=Summary!$B$27,J1392&gt;=Summary!$B$28,J1392&lt;=Summary!$B$29,F1392*J1392&gt;1),"Yes","No")</f>
        <v>No</v>
      </c>
    </row>
    <row r="1393" customFormat="false" ht="15" hidden="false" customHeight="false" outlineLevel="0" collapsed="false">
      <c r="A1393" s="6" t="s">
        <v>149</v>
      </c>
      <c r="B1393" s="45" t="n">
        <v>41938</v>
      </c>
      <c r="C1393" s="6" t="s">
        <v>196</v>
      </c>
      <c r="D1393" s="6" t="s">
        <v>173</v>
      </c>
      <c r="E1393" s="6" t="s">
        <v>177</v>
      </c>
      <c r="F1393" s="34" t="n">
        <v>0.50032776594162</v>
      </c>
      <c r="G1393" s="34" t="n">
        <v>0.530474433499252</v>
      </c>
      <c r="H1393" s="34" t="n">
        <v>-0.0301466675576317</v>
      </c>
      <c r="I1393" s="34" t="n">
        <v>-0.0568296333506039</v>
      </c>
      <c r="J1393" s="35" t="n">
        <v>1.88</v>
      </c>
      <c r="K1393" s="6" t="n">
        <v>1</v>
      </c>
      <c r="L1393" s="35" t="n">
        <v>0.88</v>
      </c>
      <c r="M1393" s="6" t="str">
        <f aca="false">IF(I1393&lt;=0,"Below 0%",IF(I1393&lt;=0.05,"0-5%",IF(I1393&lt;=0.1,"5-10%",IF(I1393&lt;=0.2,"10-20%",IF(I1393&lt;=0.4,"20-40%","Above 40%")))))</f>
        <v>Below 0%</v>
      </c>
      <c r="N1393" s="6" t="str">
        <f aca="false">IF(AND(H1393&gt;=Summary!$B$25,I1393&gt;=Summary!$B$26,I1393&lt;=Summary!$B$27,J1393&gt;=Summary!$B$28,J1393&lt;=Summary!$B$29,F1393*J1393&gt;1),"Yes","No")</f>
        <v>No</v>
      </c>
    </row>
    <row r="1394" customFormat="false" ht="15" hidden="false" customHeight="false" outlineLevel="0" collapsed="false">
      <c r="A1394" s="6" t="s">
        <v>149</v>
      </c>
      <c r="B1394" s="45" t="n">
        <v>41938</v>
      </c>
      <c r="C1394" s="6" t="s">
        <v>176</v>
      </c>
      <c r="D1394" s="6" t="s">
        <v>190</v>
      </c>
      <c r="E1394" s="6" t="s">
        <v>187</v>
      </c>
      <c r="F1394" s="34" t="n">
        <v>0.209177359938622</v>
      </c>
      <c r="G1394" s="34" t="n">
        <v>0.334763948497854</v>
      </c>
      <c r="H1394" s="34" t="n">
        <v>-0.125586588559233</v>
      </c>
      <c r="I1394" s="34" t="n">
        <v>-0.37514968120899</v>
      </c>
      <c r="J1394" s="35" t="n">
        <v>3</v>
      </c>
      <c r="K1394" s="6" t="n">
        <v>0</v>
      </c>
      <c r="L1394" s="35" t="n">
        <v>-1</v>
      </c>
      <c r="M1394" s="6" t="str">
        <f aca="false">IF(I1394&lt;=0,"Below 0%",IF(I1394&lt;=0.05,"0-5%",IF(I1394&lt;=0.1,"5-10%",IF(I1394&lt;=0.2,"10-20%",IF(I1394&lt;=0.4,"20-40%","Above 40%")))))</f>
        <v>Below 0%</v>
      </c>
      <c r="N1394" s="6" t="str">
        <f aca="false">IF(AND(H1394&gt;=Summary!$B$25,I1394&gt;=Summary!$B$26,I1394&lt;=Summary!$B$27,J1394&gt;=Summary!$B$28,J1394&lt;=Summary!$B$29,F1394*J1394&gt;1),"Yes","No")</f>
        <v>No</v>
      </c>
    </row>
    <row r="1395" customFormat="false" ht="15" hidden="false" customHeight="false" outlineLevel="0" collapsed="false">
      <c r="A1395" s="6" t="s">
        <v>149</v>
      </c>
      <c r="B1395" s="45" t="n">
        <v>41938</v>
      </c>
      <c r="C1395" s="6" t="s">
        <v>176</v>
      </c>
      <c r="D1395" s="6" t="s">
        <v>190</v>
      </c>
      <c r="E1395" s="6" t="s">
        <v>174</v>
      </c>
      <c r="F1395" s="34" t="n">
        <v>0.181665867567062</v>
      </c>
      <c r="G1395" s="34" t="n">
        <v>0.278969957081545</v>
      </c>
      <c r="H1395" s="34" t="n">
        <v>-0.0973040895144827</v>
      </c>
      <c r="I1395" s="34" t="n">
        <v>-0.348797736259607</v>
      </c>
      <c r="J1395" s="35" t="n">
        <v>3.6</v>
      </c>
      <c r="K1395" s="6" t="n">
        <v>1</v>
      </c>
      <c r="L1395" s="35" t="n">
        <v>2.6</v>
      </c>
      <c r="M1395" s="6" t="str">
        <f aca="false">IF(I1395&lt;=0,"Below 0%",IF(I1395&lt;=0.05,"0-5%",IF(I1395&lt;=0.1,"5-10%",IF(I1395&lt;=0.2,"10-20%",IF(I1395&lt;=0.4,"20-40%","Above 40%")))))</f>
        <v>Below 0%</v>
      </c>
      <c r="N1395" s="6" t="str">
        <f aca="false">IF(AND(H1395&gt;=Summary!$B$25,I1395&gt;=Summary!$B$26,I1395&lt;=Summary!$B$27,J1395&gt;=Summary!$B$28,J1395&lt;=Summary!$B$29,F1395*J1395&gt;1),"Yes","No")</f>
        <v>No</v>
      </c>
    </row>
    <row r="1396" customFormat="false" ht="15" hidden="false" customHeight="false" outlineLevel="0" collapsed="false">
      <c r="A1396" s="6" t="s">
        <v>149</v>
      </c>
      <c r="B1396" s="45" t="n">
        <v>41938</v>
      </c>
      <c r="C1396" s="6" t="s">
        <v>176</v>
      </c>
      <c r="D1396" s="6" t="s">
        <v>190</v>
      </c>
      <c r="E1396" s="6" t="s">
        <v>177</v>
      </c>
      <c r="F1396" s="34" t="n">
        <v>0.609156727790833</v>
      </c>
      <c r="G1396" s="34" t="n">
        <v>0.386266094420601</v>
      </c>
      <c r="H1396" s="34" t="n">
        <v>0.222890633370232</v>
      </c>
      <c r="I1396" s="34" t="n">
        <v>0.5770390841696</v>
      </c>
      <c r="J1396" s="35" t="n">
        <v>2.6</v>
      </c>
      <c r="K1396" s="6" t="n">
        <v>0</v>
      </c>
      <c r="L1396" s="35" t="n">
        <v>-1</v>
      </c>
      <c r="M1396" s="6" t="str">
        <f aca="false">IF(I1396&lt;=0,"Below 0%",IF(I1396&lt;=0.05,"0-5%",IF(I1396&lt;=0.1,"5-10%",IF(I1396&lt;=0.2,"10-20%",IF(I1396&lt;=0.4,"20-40%","Above 40%")))))</f>
        <v>Above 40%</v>
      </c>
      <c r="N1396" s="6" t="str">
        <f aca="false">IF(AND(H1396&gt;=Summary!$B$25,I1396&gt;=Summary!$B$26,I1396&lt;=Summary!$B$27,J1396&gt;=Summary!$B$28,J1396&lt;=Summary!$B$29,F1396*J1396&gt;1),"Yes","No")</f>
        <v>No</v>
      </c>
    </row>
    <row r="1397" customFormat="false" ht="15" hidden="false" customHeight="false" outlineLevel="0" collapsed="false">
      <c r="A1397" s="6" t="s">
        <v>149</v>
      </c>
      <c r="B1397" s="45" t="n">
        <v>41938</v>
      </c>
      <c r="C1397" s="6" t="s">
        <v>181</v>
      </c>
      <c r="D1397" s="6" t="s">
        <v>188</v>
      </c>
      <c r="E1397" s="6" t="s">
        <v>187</v>
      </c>
      <c r="F1397" s="34" t="n">
        <v>0.665919482707977</v>
      </c>
      <c r="G1397" s="34" t="n">
        <v>0.554985139151581</v>
      </c>
      <c r="H1397" s="34" t="n">
        <v>0.110934343556397</v>
      </c>
      <c r="I1397" s="34" t="n">
        <v>0.199887052337986</v>
      </c>
      <c r="J1397" s="35" t="n">
        <v>1.8</v>
      </c>
      <c r="K1397" s="6" t="n">
        <v>0</v>
      </c>
      <c r="L1397" s="35" t="n">
        <v>-1</v>
      </c>
      <c r="M1397" s="6" t="str">
        <f aca="false">IF(I1397&lt;=0,"Below 0%",IF(I1397&lt;=0.05,"0-5%",IF(I1397&lt;=0.1,"5-10%",IF(I1397&lt;=0.2,"10-20%",IF(I1397&lt;=0.4,"20-40%","Above 40%")))))</f>
        <v>10-20%</v>
      </c>
      <c r="N1397" s="6" t="str">
        <f aca="false">IF(AND(H1397&gt;=Summary!$B$25,I1397&gt;=Summary!$B$26,I1397&lt;=Summary!$B$27,J1397&gt;=Summary!$B$28,J1397&lt;=Summary!$B$29,F1397*J1397&gt;1),"Yes","No")</f>
        <v>Yes</v>
      </c>
    </row>
    <row r="1398" customFormat="false" ht="15" hidden="false" customHeight="false" outlineLevel="0" collapsed="false">
      <c r="A1398" s="6" t="s">
        <v>149</v>
      </c>
      <c r="B1398" s="45" t="n">
        <v>41938</v>
      </c>
      <c r="C1398" s="6" t="s">
        <v>181</v>
      </c>
      <c r="D1398" s="6" t="s">
        <v>188</v>
      </c>
      <c r="E1398" s="6" t="s">
        <v>174</v>
      </c>
      <c r="F1398" s="34" t="n">
        <v>0.203523918986321</v>
      </c>
      <c r="G1398" s="34" t="n">
        <v>0.252904620372872</v>
      </c>
      <c r="H1398" s="34" t="n">
        <v>-0.0493807013865517</v>
      </c>
      <c r="I1398" s="34" t="n">
        <v>-0.195254247683363</v>
      </c>
      <c r="J1398" s="35" t="n">
        <v>3.95</v>
      </c>
      <c r="K1398" s="6" t="n">
        <v>0</v>
      </c>
      <c r="L1398" s="35" t="n">
        <v>-1</v>
      </c>
      <c r="M1398" s="6" t="str">
        <f aca="false">IF(I1398&lt;=0,"Below 0%",IF(I1398&lt;=0.05,"0-5%",IF(I1398&lt;=0.1,"5-10%",IF(I1398&lt;=0.2,"10-20%",IF(I1398&lt;=0.4,"20-40%","Above 40%")))))</f>
        <v>Below 0%</v>
      </c>
      <c r="N1398" s="6" t="str">
        <f aca="false">IF(AND(H1398&gt;=Summary!$B$25,I1398&gt;=Summary!$B$26,I1398&lt;=Summary!$B$27,J1398&gt;=Summary!$B$28,J1398&lt;=Summary!$B$29,F1398*J1398&gt;1),"Yes","No")</f>
        <v>No</v>
      </c>
    </row>
    <row r="1399" customFormat="false" ht="15" hidden="false" customHeight="false" outlineLevel="0" collapsed="false">
      <c r="A1399" s="6" t="s">
        <v>149</v>
      </c>
      <c r="B1399" s="45" t="n">
        <v>41938</v>
      </c>
      <c r="C1399" s="6" t="s">
        <v>181</v>
      </c>
      <c r="D1399" s="6" t="s">
        <v>188</v>
      </c>
      <c r="E1399" s="6" t="s">
        <v>177</v>
      </c>
      <c r="F1399" s="34" t="n">
        <v>0.130556613206863</v>
      </c>
      <c r="G1399" s="34" t="n">
        <v>0.192110240475547</v>
      </c>
      <c r="H1399" s="34" t="n">
        <v>-0.0615536272686837</v>
      </c>
      <c r="I1399" s="34" t="n">
        <v>-0.320407840395778</v>
      </c>
      <c r="J1399" s="35" t="n">
        <v>5.2</v>
      </c>
      <c r="K1399" s="6" t="n">
        <v>1</v>
      </c>
      <c r="L1399" s="35" t="n">
        <v>4.2</v>
      </c>
      <c r="M1399" s="6" t="str">
        <f aca="false">IF(I1399&lt;=0,"Below 0%",IF(I1399&lt;=0.05,"0-5%",IF(I1399&lt;=0.1,"5-10%",IF(I1399&lt;=0.2,"10-20%",IF(I1399&lt;=0.4,"20-40%","Above 40%")))))</f>
        <v>Below 0%</v>
      </c>
      <c r="N1399" s="6" t="str">
        <f aca="false">IF(AND(H1399&gt;=Summary!$B$25,I1399&gt;=Summary!$B$26,I1399&lt;=Summary!$B$27,J1399&gt;=Summary!$B$28,J1399&lt;=Summary!$B$29,F1399*J1399&gt;1),"Yes","No")</f>
        <v>No</v>
      </c>
    </row>
    <row r="1400" customFormat="false" ht="15" hidden="false" customHeight="false" outlineLevel="0" collapsed="false">
      <c r="A1400" s="6" t="s">
        <v>149</v>
      </c>
      <c r="B1400" s="45" t="n">
        <v>41939</v>
      </c>
      <c r="C1400" s="6" t="s">
        <v>197</v>
      </c>
      <c r="D1400" s="6" t="s">
        <v>182</v>
      </c>
      <c r="E1400" s="6" t="s">
        <v>187</v>
      </c>
      <c r="F1400" s="34" t="n">
        <v>0.359425604343414</v>
      </c>
      <c r="G1400" s="34" t="n">
        <v>0.413471951483647</v>
      </c>
      <c r="H1400" s="34" t="n">
        <v>-0.0540463471402331</v>
      </c>
      <c r="I1400" s="34" t="n">
        <v>-0.130713454555504</v>
      </c>
      <c r="J1400" s="35" t="n">
        <v>2.4</v>
      </c>
      <c r="K1400" s="6" t="n">
        <v>1</v>
      </c>
      <c r="L1400" s="35" t="n">
        <v>1.4</v>
      </c>
      <c r="M1400" s="6" t="str">
        <f aca="false">IF(I1400&lt;=0,"Below 0%",IF(I1400&lt;=0.05,"0-5%",IF(I1400&lt;=0.1,"5-10%",IF(I1400&lt;=0.2,"10-20%",IF(I1400&lt;=0.4,"20-40%","Above 40%")))))</f>
        <v>Below 0%</v>
      </c>
      <c r="N1400" s="6" t="str">
        <f aca="false">IF(AND(H1400&gt;=Summary!$B$25,I1400&gt;=Summary!$B$26,I1400&lt;=Summary!$B$27,J1400&gt;=Summary!$B$28,J1400&lt;=Summary!$B$29,F1400*J1400&gt;1),"Yes","No")</f>
        <v>No</v>
      </c>
    </row>
    <row r="1401" customFormat="false" ht="15" hidden="false" customHeight="false" outlineLevel="0" collapsed="false">
      <c r="A1401" s="6" t="s">
        <v>149</v>
      </c>
      <c r="B1401" s="45" t="n">
        <v>41939</v>
      </c>
      <c r="C1401" s="6" t="s">
        <v>197</v>
      </c>
      <c r="D1401" s="6" t="s">
        <v>182</v>
      </c>
      <c r="E1401" s="6" t="s">
        <v>174</v>
      </c>
      <c r="F1401" s="34" t="n">
        <v>0.316145598888397</v>
      </c>
      <c r="G1401" s="34" t="n">
        <v>0.298895386614685</v>
      </c>
      <c r="H1401" s="34" t="n">
        <v>0.0172502122737123</v>
      </c>
      <c r="I1401" s="34" t="n">
        <v>0.057713210194007</v>
      </c>
      <c r="J1401" s="35" t="n">
        <v>3.32</v>
      </c>
      <c r="K1401" s="6" t="n">
        <v>0</v>
      </c>
      <c r="L1401" s="35" t="n">
        <v>-1</v>
      </c>
      <c r="M1401" s="6" t="str">
        <f aca="false">IF(I1401&lt;=0,"Below 0%",IF(I1401&lt;=0.05,"0-5%",IF(I1401&lt;=0.1,"5-10%",IF(I1401&lt;=0.2,"10-20%",IF(I1401&lt;=0.4,"20-40%","Above 40%")))))</f>
        <v>5-10%</v>
      </c>
      <c r="N1401" s="6" t="str">
        <f aca="false">IF(AND(H1401&gt;=Summary!$B$25,I1401&gt;=Summary!$B$26,I1401&lt;=Summary!$B$27,J1401&gt;=Summary!$B$28,J1401&lt;=Summary!$B$29,F1401*J1401&gt;1),"Yes","No")</f>
        <v>No</v>
      </c>
    </row>
    <row r="1402" customFormat="false" ht="15" hidden="false" customHeight="false" outlineLevel="0" collapsed="false">
      <c r="A1402" s="6" t="s">
        <v>149</v>
      </c>
      <c r="B1402" s="45" t="n">
        <v>41939</v>
      </c>
      <c r="C1402" s="6" t="s">
        <v>197</v>
      </c>
      <c r="D1402" s="6" t="s">
        <v>182</v>
      </c>
      <c r="E1402" s="6" t="s">
        <v>177</v>
      </c>
      <c r="F1402" s="34" t="n">
        <v>0.324428796768189</v>
      </c>
      <c r="G1402" s="34" t="n">
        <v>0.287632661901668</v>
      </c>
      <c r="H1402" s="34" t="n">
        <v>0.0367961348665207</v>
      </c>
      <c r="I1402" s="34" t="n">
        <v>0.127927526113499</v>
      </c>
      <c r="J1402" s="35" t="n">
        <v>3.45</v>
      </c>
      <c r="K1402" s="6" t="n">
        <v>0</v>
      </c>
      <c r="L1402" s="35" t="n">
        <v>-1</v>
      </c>
      <c r="M1402" s="6" t="str">
        <f aca="false">IF(I1402&lt;=0,"Below 0%",IF(I1402&lt;=0.05,"0-5%",IF(I1402&lt;=0.1,"5-10%",IF(I1402&lt;=0.2,"10-20%",IF(I1402&lt;=0.4,"20-40%","Above 40%")))))</f>
        <v>10-20%</v>
      </c>
      <c r="N1402" s="6" t="str">
        <f aca="false">IF(AND(H1402&gt;=Summary!$B$25,I1402&gt;=Summary!$B$26,I1402&lt;=Summary!$B$27,J1402&gt;=Summary!$B$28,J1402&lt;=Summary!$B$29,F1402*J1402&gt;1),"Yes","No")</f>
        <v>Yes</v>
      </c>
    </row>
    <row r="1403" customFormat="false" ht="15" hidden="false" customHeight="false" outlineLevel="0" collapsed="false">
      <c r="A1403" s="6" t="s">
        <v>149</v>
      </c>
      <c r="B1403" s="45" t="n">
        <v>41944</v>
      </c>
      <c r="C1403" s="6" t="s">
        <v>185</v>
      </c>
      <c r="D1403" s="6" t="s">
        <v>196</v>
      </c>
      <c r="E1403" s="6" t="s">
        <v>187</v>
      </c>
      <c r="F1403" s="34" t="n">
        <v>0.767944514751434</v>
      </c>
      <c r="G1403" s="34" t="n">
        <v>0.773480662983425</v>
      </c>
      <c r="H1403" s="34" t="n">
        <v>-0.00553614823199111</v>
      </c>
      <c r="I1403" s="34" t="n">
        <v>-0.00715744878564562</v>
      </c>
      <c r="J1403" s="35" t="n">
        <v>1.3</v>
      </c>
      <c r="K1403" s="6" t="n">
        <v>1</v>
      </c>
      <c r="L1403" s="35" t="n">
        <v>0.3</v>
      </c>
      <c r="M1403" s="6" t="str">
        <f aca="false">IF(I1403&lt;=0,"Below 0%",IF(I1403&lt;=0.05,"0-5%",IF(I1403&lt;=0.1,"5-10%",IF(I1403&lt;=0.2,"10-20%",IF(I1403&lt;=0.4,"20-40%","Above 40%")))))</f>
        <v>Below 0%</v>
      </c>
      <c r="N1403" s="6" t="str">
        <f aca="false">IF(AND(H1403&gt;=Summary!$B$25,I1403&gt;=Summary!$B$26,I1403&lt;=Summary!$B$27,J1403&gt;=Summary!$B$28,J1403&lt;=Summary!$B$29,F1403*J1403&gt;1),"Yes","No")</f>
        <v>No</v>
      </c>
    </row>
    <row r="1404" customFormat="false" ht="15" hidden="false" customHeight="false" outlineLevel="0" collapsed="false">
      <c r="A1404" s="6" t="s">
        <v>149</v>
      </c>
      <c r="B1404" s="45" t="n">
        <v>41944</v>
      </c>
      <c r="C1404" s="6" t="s">
        <v>185</v>
      </c>
      <c r="D1404" s="6" t="s">
        <v>196</v>
      </c>
      <c r="E1404" s="6" t="s">
        <v>174</v>
      </c>
      <c r="F1404" s="34" t="n">
        <v>0.185789898037911</v>
      </c>
      <c r="G1404" s="34" t="n">
        <v>0.154696132596685</v>
      </c>
      <c r="H1404" s="34" t="n">
        <v>0.0310937654412254</v>
      </c>
      <c r="I1404" s="34" t="n">
        <v>0.200998983745064</v>
      </c>
      <c r="J1404" s="35" t="n">
        <v>6.5</v>
      </c>
      <c r="K1404" s="6" t="n">
        <v>0</v>
      </c>
      <c r="L1404" s="35" t="n">
        <v>-1</v>
      </c>
      <c r="M1404" s="6" t="str">
        <f aca="false">IF(I1404&lt;=0,"Below 0%",IF(I1404&lt;=0.05,"0-5%",IF(I1404&lt;=0.1,"5-10%",IF(I1404&lt;=0.2,"10-20%",IF(I1404&lt;=0.4,"20-40%","Above 40%")))))</f>
        <v>20-40%</v>
      </c>
      <c r="N1404" s="6" t="str">
        <f aca="false">IF(AND(H1404&gt;=Summary!$B$25,I1404&gt;=Summary!$B$26,I1404&lt;=Summary!$B$27,J1404&gt;=Summary!$B$28,J1404&lt;=Summary!$B$29,F1404*J1404&gt;1),"Yes","No")</f>
        <v>No</v>
      </c>
    </row>
    <row r="1405" customFormat="false" ht="15" hidden="false" customHeight="false" outlineLevel="0" collapsed="false">
      <c r="A1405" s="6" t="s">
        <v>149</v>
      </c>
      <c r="B1405" s="45" t="n">
        <v>41944</v>
      </c>
      <c r="C1405" s="6" t="s">
        <v>185</v>
      </c>
      <c r="D1405" s="6" t="s">
        <v>196</v>
      </c>
      <c r="E1405" s="6" t="s">
        <v>177</v>
      </c>
      <c r="F1405" s="34" t="n">
        <v>0.046265609562397</v>
      </c>
      <c r="G1405" s="34" t="n">
        <v>0.0718232044198895</v>
      </c>
      <c r="H1405" s="34" t="n">
        <v>-0.0255575948574925</v>
      </c>
      <c r="I1405" s="34" t="n">
        <v>-0.355840359169703</v>
      </c>
      <c r="J1405" s="35" t="n">
        <v>14</v>
      </c>
      <c r="K1405" s="6" t="n">
        <v>0</v>
      </c>
      <c r="L1405" s="35" t="n">
        <v>-1</v>
      </c>
      <c r="M1405" s="6" t="str">
        <f aca="false">IF(I1405&lt;=0,"Below 0%",IF(I1405&lt;=0.05,"0-5%",IF(I1405&lt;=0.1,"5-10%",IF(I1405&lt;=0.2,"10-20%",IF(I1405&lt;=0.4,"20-40%","Above 40%")))))</f>
        <v>Below 0%</v>
      </c>
      <c r="N1405" s="6" t="str">
        <f aca="false">IF(AND(H1405&gt;=Summary!$B$25,I1405&gt;=Summary!$B$26,I1405&lt;=Summary!$B$27,J1405&gt;=Summary!$B$28,J1405&lt;=Summary!$B$29,F1405*J1405&gt;1),"Yes","No")</f>
        <v>No</v>
      </c>
    </row>
    <row r="1406" customFormat="false" ht="15" hidden="false" customHeight="false" outlineLevel="0" collapsed="false">
      <c r="A1406" s="6" t="s">
        <v>149</v>
      </c>
      <c r="B1406" s="45" t="n">
        <v>41944</v>
      </c>
      <c r="C1406" s="6" t="s">
        <v>190</v>
      </c>
      <c r="D1406" s="6" t="s">
        <v>197</v>
      </c>
      <c r="E1406" s="6" t="s">
        <v>187</v>
      </c>
      <c r="F1406" s="34" t="n">
        <v>0.831330180168152</v>
      </c>
      <c r="G1406" s="34" t="n">
        <v>0.836905490916514</v>
      </c>
      <c r="H1406" s="34" t="n">
        <v>-0.0055753107483616</v>
      </c>
      <c r="I1406" s="34" t="n">
        <v>-0.00666181642834718</v>
      </c>
      <c r="J1406" s="35" t="n">
        <v>1.19</v>
      </c>
      <c r="K1406" s="6" t="n">
        <v>1</v>
      </c>
      <c r="L1406" s="35" t="n">
        <v>0.19</v>
      </c>
      <c r="M1406" s="6" t="str">
        <f aca="false">IF(I1406&lt;=0,"Below 0%",IF(I1406&lt;=0.05,"0-5%",IF(I1406&lt;=0.1,"5-10%",IF(I1406&lt;=0.2,"10-20%",IF(I1406&lt;=0.4,"20-40%","Above 40%")))))</f>
        <v>Below 0%</v>
      </c>
      <c r="N1406" s="6" t="str">
        <f aca="false">IF(AND(H1406&gt;=Summary!$B$25,I1406&gt;=Summary!$B$26,I1406&lt;=Summary!$B$27,J1406&gt;=Summary!$B$28,J1406&lt;=Summary!$B$29,F1406*J1406&gt;1),"Yes","No")</f>
        <v>No</v>
      </c>
    </row>
    <row r="1407" customFormat="false" ht="15" hidden="false" customHeight="false" outlineLevel="0" collapsed="false">
      <c r="A1407" s="6" t="s">
        <v>149</v>
      </c>
      <c r="B1407" s="45" t="n">
        <v>41944</v>
      </c>
      <c r="C1407" s="6" t="s">
        <v>190</v>
      </c>
      <c r="D1407" s="6" t="s">
        <v>197</v>
      </c>
      <c r="E1407" s="6" t="s">
        <v>174</v>
      </c>
      <c r="F1407" s="34" t="n">
        <v>0.119913674890995</v>
      </c>
      <c r="G1407" s="34" t="n">
        <v>0.115669864598217</v>
      </c>
      <c r="H1407" s="34" t="n">
        <v>0.00424381029277771</v>
      </c>
      <c r="I1407" s="34" t="n">
        <v>0.0366889881605612</v>
      </c>
      <c r="J1407" s="35" t="n">
        <v>8.61</v>
      </c>
      <c r="K1407" s="6" t="n">
        <v>0</v>
      </c>
      <c r="L1407" s="35" t="n">
        <v>-1</v>
      </c>
      <c r="M1407" s="6" t="str">
        <f aca="false">IF(I1407&lt;=0,"Below 0%",IF(I1407&lt;=0.05,"0-5%",IF(I1407&lt;=0.1,"5-10%",IF(I1407&lt;=0.2,"10-20%",IF(I1407&lt;=0.4,"20-40%","Above 40%")))))</f>
        <v>0-5%</v>
      </c>
      <c r="N1407" s="6" t="str">
        <f aca="false">IF(AND(H1407&gt;=Summary!$B$25,I1407&gt;=Summary!$B$26,I1407&lt;=Summary!$B$27,J1407&gt;=Summary!$B$28,J1407&lt;=Summary!$B$29,F1407*J1407&gt;1),"Yes","No")</f>
        <v>No</v>
      </c>
    </row>
    <row r="1408" customFormat="false" ht="15" hidden="false" customHeight="false" outlineLevel="0" collapsed="false">
      <c r="A1408" s="6" t="s">
        <v>149</v>
      </c>
      <c r="B1408" s="45" t="n">
        <v>41944</v>
      </c>
      <c r="C1408" s="6" t="s">
        <v>190</v>
      </c>
      <c r="D1408" s="6" t="s">
        <v>197</v>
      </c>
      <c r="E1408" s="6" t="s">
        <v>177</v>
      </c>
      <c r="F1408" s="34" t="n">
        <v>0.0487561151385307</v>
      </c>
      <c r="G1408" s="34" t="n">
        <v>0.0474246444852691</v>
      </c>
      <c r="H1408" s="34" t="n">
        <v>0.00133147065326163</v>
      </c>
      <c r="I1408" s="34" t="n">
        <v>0.028075500991372</v>
      </c>
      <c r="J1408" s="35" t="n">
        <v>21</v>
      </c>
      <c r="K1408" s="6" t="n">
        <v>0</v>
      </c>
      <c r="L1408" s="35" t="n">
        <v>-1</v>
      </c>
      <c r="M1408" s="6" t="str">
        <f aca="false">IF(I1408&lt;=0,"Below 0%",IF(I1408&lt;=0.05,"0-5%",IF(I1408&lt;=0.1,"5-10%",IF(I1408&lt;=0.2,"10-20%",IF(I1408&lt;=0.4,"20-40%","Above 40%")))))</f>
        <v>0-5%</v>
      </c>
      <c r="N1408" s="6" t="str">
        <f aca="false">IF(AND(H1408&gt;=Summary!$B$25,I1408&gt;=Summary!$B$26,I1408&lt;=Summary!$B$27,J1408&gt;=Summary!$B$28,J1408&lt;=Summary!$B$29,F1408*J1408&gt;1),"Yes","No")</f>
        <v>No</v>
      </c>
    </row>
    <row r="1409" customFormat="false" ht="15" hidden="false" customHeight="false" outlineLevel="0" collapsed="false">
      <c r="A1409" s="6" t="s">
        <v>149</v>
      </c>
      <c r="B1409" s="45" t="n">
        <v>41944</v>
      </c>
      <c r="C1409" s="6" t="s">
        <v>173</v>
      </c>
      <c r="D1409" s="6" t="s">
        <v>175</v>
      </c>
      <c r="E1409" s="6" t="s">
        <v>187</v>
      </c>
      <c r="F1409" s="34" t="n">
        <v>0.760804057121277</v>
      </c>
      <c r="G1409" s="34" t="n">
        <v>0.564562825709323</v>
      </c>
      <c r="H1409" s="34" t="n">
        <v>0.196241231411954</v>
      </c>
      <c r="I1409" s="34" t="n">
        <v>0.347598570921482</v>
      </c>
      <c r="J1409" s="35" t="n">
        <v>1.76</v>
      </c>
      <c r="K1409" s="6" t="n">
        <v>0</v>
      </c>
      <c r="L1409" s="35" t="n">
        <v>-1</v>
      </c>
      <c r="M1409" s="6" t="str">
        <f aca="false">IF(I1409&lt;=0,"Below 0%",IF(I1409&lt;=0.05,"0-5%",IF(I1409&lt;=0.1,"5-10%",IF(I1409&lt;=0.2,"10-20%",IF(I1409&lt;=0.4,"20-40%","Above 40%")))))</f>
        <v>20-40%</v>
      </c>
      <c r="N1409" s="6" t="str">
        <f aca="false">IF(AND(H1409&gt;=Summary!$B$25,I1409&gt;=Summary!$B$26,I1409&lt;=Summary!$B$27,J1409&gt;=Summary!$B$28,J1409&lt;=Summary!$B$29,F1409*J1409&gt;1),"Yes","No")</f>
        <v>No</v>
      </c>
    </row>
    <row r="1410" customFormat="false" ht="15" hidden="false" customHeight="false" outlineLevel="0" collapsed="false">
      <c r="A1410" s="6" t="s">
        <v>149</v>
      </c>
      <c r="B1410" s="45" t="n">
        <v>41944</v>
      </c>
      <c r="C1410" s="6" t="s">
        <v>173</v>
      </c>
      <c r="D1410" s="6" t="s">
        <v>175</v>
      </c>
      <c r="E1410" s="6" t="s">
        <v>174</v>
      </c>
      <c r="F1410" s="34" t="n">
        <v>0.14347568154335</v>
      </c>
      <c r="G1410" s="34" t="n">
        <v>0.254777070063694</v>
      </c>
      <c r="H1410" s="34" t="n">
        <v>-0.111301388520344</v>
      </c>
      <c r="I1410" s="34" t="n">
        <v>-0.436857949942351</v>
      </c>
      <c r="J1410" s="35" t="n">
        <v>3.9</v>
      </c>
      <c r="K1410" s="6" t="n">
        <v>1</v>
      </c>
      <c r="L1410" s="35" t="n">
        <v>2.9</v>
      </c>
      <c r="M1410" s="6" t="str">
        <f aca="false">IF(I1410&lt;=0,"Below 0%",IF(I1410&lt;=0.05,"0-5%",IF(I1410&lt;=0.1,"5-10%",IF(I1410&lt;=0.2,"10-20%",IF(I1410&lt;=0.4,"20-40%","Above 40%")))))</f>
        <v>Below 0%</v>
      </c>
      <c r="N1410" s="6" t="str">
        <f aca="false">IF(AND(H1410&gt;=Summary!$B$25,I1410&gt;=Summary!$B$26,I1410&lt;=Summary!$B$27,J1410&gt;=Summary!$B$28,J1410&lt;=Summary!$B$29,F1410*J1410&gt;1),"Yes","No")</f>
        <v>No</v>
      </c>
    </row>
    <row r="1411" customFormat="false" ht="15" hidden="false" customHeight="false" outlineLevel="0" collapsed="false">
      <c r="A1411" s="6" t="s">
        <v>149</v>
      </c>
      <c r="B1411" s="45" t="n">
        <v>41944</v>
      </c>
      <c r="C1411" s="6" t="s">
        <v>173</v>
      </c>
      <c r="D1411" s="6" t="s">
        <v>175</v>
      </c>
      <c r="E1411" s="6" t="s">
        <v>177</v>
      </c>
      <c r="F1411" s="34" t="n">
        <v>0.0957202389836311</v>
      </c>
      <c r="G1411" s="34" t="n">
        <v>0.180660104226983</v>
      </c>
      <c r="H1411" s="34" t="n">
        <v>-0.0849398652433521</v>
      </c>
      <c r="I1411" s="34" t="n">
        <v>-0.47016393357458</v>
      </c>
      <c r="J1411" s="35" t="n">
        <v>5.5</v>
      </c>
      <c r="K1411" s="6" t="n">
        <v>0</v>
      </c>
      <c r="L1411" s="35" t="n">
        <v>-1</v>
      </c>
      <c r="M1411" s="6" t="str">
        <f aca="false">IF(I1411&lt;=0,"Below 0%",IF(I1411&lt;=0.05,"0-5%",IF(I1411&lt;=0.1,"5-10%",IF(I1411&lt;=0.2,"10-20%",IF(I1411&lt;=0.4,"20-40%","Above 40%")))))</f>
        <v>Below 0%</v>
      </c>
      <c r="N1411" s="6" t="str">
        <f aca="false">IF(AND(H1411&gt;=Summary!$B$25,I1411&gt;=Summary!$B$26,I1411&lt;=Summary!$B$27,J1411&gt;=Summary!$B$28,J1411&lt;=Summary!$B$29,F1411*J1411&gt;1),"Yes","No")</f>
        <v>No</v>
      </c>
    </row>
    <row r="1412" customFormat="false" ht="15" hidden="false" customHeight="false" outlineLevel="0" collapsed="false">
      <c r="A1412" s="6" t="s">
        <v>149</v>
      </c>
      <c r="B1412" s="45" t="n">
        <v>41944</v>
      </c>
      <c r="C1412" s="6" t="s">
        <v>186</v>
      </c>
      <c r="D1412" s="6" t="s">
        <v>179</v>
      </c>
      <c r="E1412" s="6" t="s">
        <v>187</v>
      </c>
      <c r="F1412" s="34" t="n">
        <v>0.278085619211197</v>
      </c>
      <c r="G1412" s="34" t="n">
        <v>0.244422890397672</v>
      </c>
      <c r="H1412" s="34" t="n">
        <v>0.0336627288135247</v>
      </c>
      <c r="I1412" s="34" t="n">
        <v>0.137723307169619</v>
      </c>
      <c r="J1412" s="35" t="n">
        <v>4.1</v>
      </c>
      <c r="K1412" s="6" t="n">
        <v>0</v>
      </c>
      <c r="L1412" s="35" t="n">
        <v>-1</v>
      </c>
      <c r="M1412" s="6" t="str">
        <f aca="false">IF(I1412&lt;=0,"Below 0%",IF(I1412&lt;=0.05,"0-5%",IF(I1412&lt;=0.1,"5-10%",IF(I1412&lt;=0.2,"10-20%",IF(I1412&lt;=0.4,"20-40%","Above 40%")))))</f>
        <v>10-20%</v>
      </c>
      <c r="N1412" s="6" t="str">
        <f aca="false">IF(AND(H1412&gt;=Summary!$B$25,I1412&gt;=Summary!$B$26,I1412&lt;=Summary!$B$27,J1412&gt;=Summary!$B$28,J1412&lt;=Summary!$B$29,F1412*J1412&gt;1),"Yes","No")</f>
        <v>Yes</v>
      </c>
    </row>
    <row r="1413" customFormat="false" ht="15" hidden="false" customHeight="false" outlineLevel="0" collapsed="false">
      <c r="A1413" s="6" t="s">
        <v>149</v>
      </c>
      <c r="B1413" s="45" t="n">
        <v>41944</v>
      </c>
      <c r="C1413" s="6" t="s">
        <v>186</v>
      </c>
      <c r="D1413" s="6" t="s">
        <v>179</v>
      </c>
      <c r="E1413" s="6" t="s">
        <v>174</v>
      </c>
      <c r="F1413" s="34" t="n">
        <v>0.231055423617363</v>
      </c>
      <c r="G1413" s="34" t="n">
        <v>0.278370514064016</v>
      </c>
      <c r="H1413" s="34" t="n">
        <v>-0.0473150904466526</v>
      </c>
      <c r="I1413" s="34" t="n">
        <v>-0.169971631534839</v>
      </c>
      <c r="J1413" s="35" t="n">
        <v>3.6</v>
      </c>
      <c r="K1413" s="6" t="n">
        <v>0</v>
      </c>
      <c r="L1413" s="35" t="n">
        <v>-1</v>
      </c>
      <c r="M1413" s="6" t="str">
        <f aca="false">IF(I1413&lt;=0,"Below 0%",IF(I1413&lt;=0.05,"0-5%",IF(I1413&lt;=0.1,"5-10%",IF(I1413&lt;=0.2,"10-20%",IF(I1413&lt;=0.4,"20-40%","Above 40%")))))</f>
        <v>Below 0%</v>
      </c>
      <c r="N1413" s="6" t="str">
        <f aca="false">IF(AND(H1413&gt;=Summary!$B$25,I1413&gt;=Summary!$B$26,I1413&lt;=Summary!$B$27,J1413&gt;=Summary!$B$28,J1413&lt;=Summary!$B$29,F1413*J1413&gt;1),"Yes","No")</f>
        <v>No</v>
      </c>
    </row>
    <row r="1414" customFormat="false" ht="15" hidden="false" customHeight="false" outlineLevel="0" collapsed="false">
      <c r="A1414" s="6" t="s">
        <v>149</v>
      </c>
      <c r="B1414" s="45" t="n">
        <v>41944</v>
      </c>
      <c r="C1414" s="6" t="s">
        <v>186</v>
      </c>
      <c r="D1414" s="6" t="s">
        <v>179</v>
      </c>
      <c r="E1414" s="6" t="s">
        <v>177</v>
      </c>
      <c r="F1414" s="34" t="n">
        <v>0.490858972072601</v>
      </c>
      <c r="G1414" s="34" t="n">
        <v>0.477206595538312</v>
      </c>
      <c r="H1414" s="34" t="n">
        <v>0.013652376534289</v>
      </c>
      <c r="I1414" s="34" t="n">
        <v>0.0286089435098618</v>
      </c>
      <c r="J1414" s="35" t="n">
        <v>2.1</v>
      </c>
      <c r="K1414" s="6" t="n">
        <v>1</v>
      </c>
      <c r="L1414" s="35" t="n">
        <v>1.1</v>
      </c>
      <c r="M1414" s="6" t="str">
        <f aca="false">IF(I1414&lt;=0,"Below 0%",IF(I1414&lt;=0.05,"0-5%",IF(I1414&lt;=0.1,"5-10%",IF(I1414&lt;=0.2,"10-20%",IF(I1414&lt;=0.4,"20-40%","Above 40%")))))</f>
        <v>0-5%</v>
      </c>
      <c r="N1414" s="6" t="str">
        <f aca="false">IF(AND(H1414&gt;=Summary!$B$25,I1414&gt;=Summary!$B$26,I1414&lt;=Summary!$B$27,J1414&gt;=Summary!$B$28,J1414&lt;=Summary!$B$29,F1414*J1414&gt;1),"Yes","No")</f>
        <v>No</v>
      </c>
    </row>
    <row r="1415" customFormat="false" ht="15" hidden="false" customHeight="false" outlineLevel="0" collapsed="false">
      <c r="A1415" s="6" t="s">
        <v>149</v>
      </c>
      <c r="B1415" s="45" t="n">
        <v>41944</v>
      </c>
      <c r="C1415" s="6" t="s">
        <v>195</v>
      </c>
      <c r="D1415" s="6" t="s">
        <v>178</v>
      </c>
      <c r="E1415" s="6" t="s">
        <v>187</v>
      </c>
      <c r="F1415" s="34" t="n">
        <v>0.595303893089294</v>
      </c>
      <c r="G1415" s="34" t="n">
        <v>0.420168067226891</v>
      </c>
      <c r="H1415" s="34" t="n">
        <v>0.175135825862404</v>
      </c>
      <c r="I1415" s="34" t="n">
        <v>0.416823265552521</v>
      </c>
      <c r="J1415" s="35" t="n">
        <v>2.38</v>
      </c>
      <c r="K1415" s="6" t="n">
        <v>0</v>
      </c>
      <c r="L1415" s="35" t="n">
        <v>-1</v>
      </c>
      <c r="M1415" s="6" t="str">
        <f aca="false">IF(I1415&lt;=0,"Below 0%",IF(I1415&lt;=0.05,"0-5%",IF(I1415&lt;=0.1,"5-10%",IF(I1415&lt;=0.2,"10-20%",IF(I1415&lt;=0.4,"20-40%","Above 40%")))))</f>
        <v>Above 40%</v>
      </c>
      <c r="N1415" s="6" t="str">
        <f aca="false">IF(AND(H1415&gt;=Summary!$B$25,I1415&gt;=Summary!$B$26,I1415&lt;=Summary!$B$27,J1415&gt;=Summary!$B$28,J1415&lt;=Summary!$B$29,F1415*J1415&gt;1),"Yes","No")</f>
        <v>No</v>
      </c>
    </row>
    <row r="1416" customFormat="false" ht="15" hidden="false" customHeight="false" outlineLevel="0" collapsed="false">
      <c r="A1416" s="6" t="s">
        <v>149</v>
      </c>
      <c r="B1416" s="45" t="n">
        <v>41944</v>
      </c>
      <c r="C1416" s="6" t="s">
        <v>195</v>
      </c>
      <c r="D1416" s="6" t="s">
        <v>178</v>
      </c>
      <c r="E1416" s="6" t="s">
        <v>174</v>
      </c>
      <c r="F1416" s="34" t="n">
        <v>0.2425896525383</v>
      </c>
      <c r="G1416" s="34" t="n">
        <v>0.285714285714286</v>
      </c>
      <c r="H1416" s="34" t="n">
        <v>-0.0431246331759861</v>
      </c>
      <c r="I1416" s="34" t="n">
        <v>-0.150936216115952</v>
      </c>
      <c r="J1416" s="35" t="n">
        <v>3.5</v>
      </c>
      <c r="K1416" s="6" t="n">
        <v>0</v>
      </c>
      <c r="L1416" s="35" t="n">
        <v>-1</v>
      </c>
      <c r="M1416" s="6" t="str">
        <f aca="false">IF(I1416&lt;=0,"Below 0%",IF(I1416&lt;=0.05,"0-5%",IF(I1416&lt;=0.1,"5-10%",IF(I1416&lt;=0.2,"10-20%",IF(I1416&lt;=0.4,"20-40%","Above 40%")))))</f>
        <v>Below 0%</v>
      </c>
      <c r="N1416" s="6" t="str">
        <f aca="false">IF(AND(H1416&gt;=Summary!$B$25,I1416&gt;=Summary!$B$26,I1416&lt;=Summary!$B$27,J1416&gt;=Summary!$B$28,J1416&lt;=Summary!$B$29,F1416*J1416&gt;1),"Yes","No")</f>
        <v>No</v>
      </c>
    </row>
    <row r="1417" customFormat="false" ht="15" hidden="false" customHeight="false" outlineLevel="0" collapsed="false">
      <c r="A1417" s="6" t="s">
        <v>149</v>
      </c>
      <c r="B1417" s="45" t="n">
        <v>41944</v>
      </c>
      <c r="C1417" s="6" t="s">
        <v>195</v>
      </c>
      <c r="D1417" s="6" t="s">
        <v>178</v>
      </c>
      <c r="E1417" s="6" t="s">
        <v>177</v>
      </c>
      <c r="F1417" s="34" t="n">
        <v>0.162106424570084</v>
      </c>
      <c r="G1417" s="34" t="n">
        <v>0.294117647058824</v>
      </c>
      <c r="H1417" s="34" t="n">
        <v>-0.13201122248874</v>
      </c>
      <c r="I1417" s="34" t="n">
        <v>-0.448838156461716</v>
      </c>
      <c r="J1417" s="35" t="n">
        <v>3.4</v>
      </c>
      <c r="K1417" s="6" t="n">
        <v>1</v>
      </c>
      <c r="L1417" s="35" t="n">
        <v>2.4</v>
      </c>
      <c r="M1417" s="6" t="str">
        <f aca="false">IF(I1417&lt;=0,"Below 0%",IF(I1417&lt;=0.05,"0-5%",IF(I1417&lt;=0.1,"5-10%",IF(I1417&lt;=0.2,"10-20%",IF(I1417&lt;=0.4,"20-40%","Above 40%")))))</f>
        <v>Below 0%</v>
      </c>
      <c r="N1417" s="6" t="str">
        <f aca="false">IF(AND(H1417&gt;=Summary!$B$25,I1417&gt;=Summary!$B$26,I1417&lt;=Summary!$B$27,J1417&gt;=Summary!$B$28,J1417&lt;=Summary!$B$29,F1417*J1417&gt;1),"Yes","No")</f>
        <v>No</v>
      </c>
    </row>
    <row r="1418" customFormat="false" ht="15" hidden="false" customHeight="false" outlineLevel="0" collapsed="false">
      <c r="A1418" s="6" t="s">
        <v>149</v>
      </c>
      <c r="B1418" s="45" t="n">
        <v>41944</v>
      </c>
      <c r="C1418" s="6" t="s">
        <v>188</v>
      </c>
      <c r="D1418" s="6" t="s">
        <v>183</v>
      </c>
      <c r="E1418" s="6" t="s">
        <v>187</v>
      </c>
      <c r="F1418" s="34" t="n">
        <v>0.153837889432907</v>
      </c>
      <c r="G1418" s="34" t="n">
        <v>0.257889603412078</v>
      </c>
      <c r="H1418" s="34" t="n">
        <v>-0.104051713979171</v>
      </c>
      <c r="I1418" s="34" t="n">
        <v>-0.403473860917565</v>
      </c>
      <c r="J1418" s="35" t="n">
        <v>3.85</v>
      </c>
      <c r="K1418" s="6" t="n">
        <v>1</v>
      </c>
      <c r="L1418" s="35" t="n">
        <v>2.85</v>
      </c>
      <c r="M1418" s="6" t="str">
        <f aca="false">IF(I1418&lt;=0,"Below 0%",IF(I1418&lt;=0.05,"0-5%",IF(I1418&lt;=0.1,"5-10%",IF(I1418&lt;=0.2,"10-20%",IF(I1418&lt;=0.4,"20-40%","Above 40%")))))</f>
        <v>Below 0%</v>
      </c>
      <c r="N1418" s="6" t="str">
        <f aca="false">IF(AND(H1418&gt;=Summary!$B$25,I1418&gt;=Summary!$B$26,I1418&lt;=Summary!$B$27,J1418&gt;=Summary!$B$28,J1418&lt;=Summary!$B$29,F1418*J1418&gt;1),"Yes","No")</f>
        <v>No</v>
      </c>
    </row>
    <row r="1419" customFormat="false" ht="15" hidden="false" customHeight="false" outlineLevel="0" collapsed="false">
      <c r="A1419" s="6" t="s">
        <v>149</v>
      </c>
      <c r="B1419" s="45" t="n">
        <v>41944</v>
      </c>
      <c r="C1419" s="6" t="s">
        <v>188</v>
      </c>
      <c r="D1419" s="6" t="s">
        <v>183</v>
      </c>
      <c r="E1419" s="6" t="s">
        <v>174</v>
      </c>
      <c r="F1419" s="34" t="n">
        <v>0.271864205598831</v>
      </c>
      <c r="G1419" s="34" t="n">
        <v>0.264766659503067</v>
      </c>
      <c r="H1419" s="34" t="n">
        <v>0.00709754609576457</v>
      </c>
      <c r="I1419" s="34" t="n">
        <v>0.0268067970079231</v>
      </c>
      <c r="J1419" s="35" t="n">
        <v>3.75</v>
      </c>
      <c r="K1419" s="6" t="n">
        <v>0</v>
      </c>
      <c r="L1419" s="35" t="n">
        <v>-1</v>
      </c>
      <c r="M1419" s="6" t="str">
        <f aca="false">IF(I1419&lt;=0,"Below 0%",IF(I1419&lt;=0.05,"0-5%",IF(I1419&lt;=0.1,"5-10%",IF(I1419&lt;=0.2,"10-20%",IF(I1419&lt;=0.4,"20-40%","Above 40%")))))</f>
        <v>0-5%</v>
      </c>
      <c r="N1419" s="6" t="str">
        <f aca="false">IF(AND(H1419&gt;=Summary!$B$25,I1419&gt;=Summary!$B$26,I1419&lt;=Summary!$B$27,J1419&gt;=Summary!$B$28,J1419&lt;=Summary!$B$29,F1419*J1419&gt;1),"Yes","No")</f>
        <v>No</v>
      </c>
    </row>
    <row r="1420" customFormat="false" ht="15" hidden="false" customHeight="false" outlineLevel="0" collapsed="false">
      <c r="A1420" s="6" t="s">
        <v>149</v>
      </c>
      <c r="B1420" s="45" t="n">
        <v>41944</v>
      </c>
      <c r="C1420" s="6" t="s">
        <v>188</v>
      </c>
      <c r="D1420" s="6" t="s">
        <v>183</v>
      </c>
      <c r="E1420" s="6" t="s">
        <v>177</v>
      </c>
      <c r="F1420" s="34" t="n">
        <v>0.574297904968262</v>
      </c>
      <c r="G1420" s="34" t="n">
        <v>0.477343737084856</v>
      </c>
      <c r="H1420" s="34" t="n">
        <v>0.0969541678834061</v>
      </c>
      <c r="I1420" s="34" t="n">
        <v>0.203111846560524</v>
      </c>
      <c r="J1420" s="35" t="n">
        <v>2.08</v>
      </c>
      <c r="K1420" s="6" t="n">
        <v>0</v>
      </c>
      <c r="L1420" s="35" t="n">
        <v>-1</v>
      </c>
      <c r="M1420" s="6" t="str">
        <f aca="false">IF(I1420&lt;=0,"Below 0%",IF(I1420&lt;=0.05,"0-5%",IF(I1420&lt;=0.1,"5-10%",IF(I1420&lt;=0.2,"10-20%",IF(I1420&lt;=0.4,"20-40%","Above 40%")))))</f>
        <v>20-40%</v>
      </c>
      <c r="N1420" s="6" t="str">
        <f aca="false">IF(AND(H1420&gt;=Summary!$B$25,I1420&gt;=Summary!$B$26,I1420&lt;=Summary!$B$27,J1420&gt;=Summary!$B$28,J1420&lt;=Summary!$B$29,F1420*J1420&gt;1),"Yes","No")</f>
        <v>Yes</v>
      </c>
    </row>
    <row r="1421" customFormat="false" ht="15" hidden="false" customHeight="false" outlineLevel="0" collapsed="false">
      <c r="A1421" s="6" t="s">
        <v>149</v>
      </c>
      <c r="B1421" s="45" t="n">
        <v>41944</v>
      </c>
      <c r="C1421" s="6" t="s">
        <v>192</v>
      </c>
      <c r="D1421" s="6" t="s">
        <v>189</v>
      </c>
      <c r="E1421" s="6" t="s">
        <v>187</v>
      </c>
      <c r="F1421" s="34" t="n">
        <v>0.532700717449188</v>
      </c>
      <c r="G1421" s="34" t="n">
        <v>0.407523510971787</v>
      </c>
      <c r="H1421" s="34" t="n">
        <v>0.125177206477401</v>
      </c>
      <c r="I1421" s="34" t="n">
        <v>0.307165606663777</v>
      </c>
      <c r="J1421" s="35" t="n">
        <v>2.45</v>
      </c>
      <c r="K1421" s="6" t="n">
        <v>0</v>
      </c>
      <c r="L1421" s="35" t="n">
        <v>-1</v>
      </c>
      <c r="M1421" s="6" t="str">
        <f aca="false">IF(I1421&lt;=0,"Below 0%",IF(I1421&lt;=0.05,"0-5%",IF(I1421&lt;=0.1,"5-10%",IF(I1421&lt;=0.2,"10-20%",IF(I1421&lt;=0.4,"20-40%","Above 40%")))))</f>
        <v>20-40%</v>
      </c>
      <c r="N1421" s="6" t="str">
        <f aca="false">IF(AND(H1421&gt;=Summary!$B$25,I1421&gt;=Summary!$B$26,I1421&lt;=Summary!$B$27,J1421&gt;=Summary!$B$28,J1421&lt;=Summary!$B$29,F1421*J1421&gt;1),"Yes","No")</f>
        <v>Yes</v>
      </c>
    </row>
    <row r="1422" customFormat="false" ht="15" hidden="false" customHeight="false" outlineLevel="0" collapsed="false">
      <c r="A1422" s="6" t="s">
        <v>149</v>
      </c>
      <c r="B1422" s="45" t="n">
        <v>41944</v>
      </c>
      <c r="C1422" s="6" t="s">
        <v>192</v>
      </c>
      <c r="D1422" s="6" t="s">
        <v>189</v>
      </c>
      <c r="E1422" s="6" t="s">
        <v>174</v>
      </c>
      <c r="F1422" s="34" t="n">
        <v>0.201777398586273</v>
      </c>
      <c r="G1422" s="34" t="n">
        <v>0.285266457680251</v>
      </c>
      <c r="H1422" s="34" t="n">
        <v>-0.0834890590939776</v>
      </c>
      <c r="I1422" s="34" t="n">
        <v>-0.292670437922845</v>
      </c>
      <c r="J1422" s="35" t="n">
        <v>3.5</v>
      </c>
      <c r="K1422" s="6" t="n">
        <v>1</v>
      </c>
      <c r="L1422" s="35" t="n">
        <v>2.5</v>
      </c>
      <c r="M1422" s="6" t="str">
        <f aca="false">IF(I1422&lt;=0,"Below 0%",IF(I1422&lt;=0.05,"0-5%",IF(I1422&lt;=0.1,"5-10%",IF(I1422&lt;=0.2,"10-20%",IF(I1422&lt;=0.4,"20-40%","Above 40%")))))</f>
        <v>Below 0%</v>
      </c>
      <c r="N1422" s="6" t="str">
        <f aca="false">IF(AND(H1422&gt;=Summary!$B$25,I1422&gt;=Summary!$B$26,I1422&lt;=Summary!$B$27,J1422&gt;=Summary!$B$28,J1422&lt;=Summary!$B$29,F1422*J1422&gt;1),"Yes","No")</f>
        <v>No</v>
      </c>
    </row>
    <row r="1423" customFormat="false" ht="15" hidden="false" customHeight="false" outlineLevel="0" collapsed="false">
      <c r="A1423" s="6" t="s">
        <v>149</v>
      </c>
      <c r="B1423" s="45" t="n">
        <v>41944</v>
      </c>
      <c r="C1423" s="6" t="s">
        <v>192</v>
      </c>
      <c r="D1423" s="6" t="s">
        <v>189</v>
      </c>
      <c r="E1423" s="6" t="s">
        <v>177</v>
      </c>
      <c r="F1423" s="34" t="n">
        <v>0.265521854162216</v>
      </c>
      <c r="G1423" s="34" t="n">
        <v>0.307210031347962</v>
      </c>
      <c r="H1423" s="34" t="n">
        <v>-0.0416881771857462</v>
      </c>
      <c r="I1423" s="34" t="n">
        <v>-0.135699270635235</v>
      </c>
      <c r="J1423" s="35" t="n">
        <v>3.25</v>
      </c>
      <c r="K1423" s="6" t="n">
        <v>0</v>
      </c>
      <c r="L1423" s="35" t="n">
        <v>-1</v>
      </c>
      <c r="M1423" s="6" t="str">
        <f aca="false">IF(I1423&lt;=0,"Below 0%",IF(I1423&lt;=0.05,"0-5%",IF(I1423&lt;=0.1,"5-10%",IF(I1423&lt;=0.2,"10-20%",IF(I1423&lt;=0.4,"20-40%","Above 40%")))))</f>
        <v>Below 0%</v>
      </c>
      <c r="N1423" s="6" t="str">
        <f aca="false">IF(AND(H1423&gt;=Summary!$B$25,I1423&gt;=Summary!$B$26,I1423&lt;=Summary!$B$27,J1423&gt;=Summary!$B$28,J1423&lt;=Summary!$B$29,F1423*J1423&gt;1),"Yes","No")</f>
        <v>No</v>
      </c>
    </row>
    <row r="1424" customFormat="false" ht="15" hidden="false" customHeight="false" outlineLevel="0" collapsed="false">
      <c r="A1424" s="6" t="s">
        <v>149</v>
      </c>
      <c r="B1424" s="45" t="n">
        <v>41945</v>
      </c>
      <c r="C1424" s="6" t="s">
        <v>182</v>
      </c>
      <c r="D1424" s="6" t="s">
        <v>181</v>
      </c>
      <c r="E1424" s="6" t="s">
        <v>187</v>
      </c>
      <c r="F1424" s="34" t="n">
        <v>0.247820571064949</v>
      </c>
      <c r="G1424" s="34" t="n">
        <v>0.253776435045317</v>
      </c>
      <c r="H1424" s="34" t="n">
        <v>-0.00595586398036824</v>
      </c>
      <c r="I1424" s="34" t="n">
        <v>-0.0234689402083558</v>
      </c>
      <c r="J1424" s="35" t="n">
        <v>3.9</v>
      </c>
      <c r="K1424" s="6" t="n">
        <v>0</v>
      </c>
      <c r="L1424" s="35" t="n">
        <v>-1</v>
      </c>
      <c r="M1424" s="6" t="str">
        <f aca="false">IF(I1424&lt;=0,"Below 0%",IF(I1424&lt;=0.05,"0-5%",IF(I1424&lt;=0.1,"5-10%",IF(I1424&lt;=0.2,"10-20%",IF(I1424&lt;=0.4,"20-40%","Above 40%")))))</f>
        <v>Below 0%</v>
      </c>
      <c r="N1424" s="6" t="str">
        <f aca="false">IF(AND(H1424&gt;=Summary!$B$25,I1424&gt;=Summary!$B$26,I1424&lt;=Summary!$B$27,J1424&gt;=Summary!$B$28,J1424&lt;=Summary!$B$29,F1424*J1424&gt;1),"Yes","No")</f>
        <v>No</v>
      </c>
    </row>
    <row r="1425" customFormat="false" ht="15" hidden="false" customHeight="false" outlineLevel="0" collapsed="false">
      <c r="A1425" s="6" t="s">
        <v>149</v>
      </c>
      <c r="B1425" s="45" t="n">
        <v>41945</v>
      </c>
      <c r="C1425" s="6" t="s">
        <v>182</v>
      </c>
      <c r="D1425" s="6" t="s">
        <v>181</v>
      </c>
      <c r="E1425" s="6" t="s">
        <v>174</v>
      </c>
      <c r="F1425" s="34" t="n">
        <v>0.372454643249512</v>
      </c>
      <c r="G1425" s="34" t="n">
        <v>0.274924471299094</v>
      </c>
      <c r="H1425" s="34" t="n">
        <v>0.097530171950418</v>
      </c>
      <c r="I1425" s="34" t="n">
        <v>0.354752603468004</v>
      </c>
      <c r="J1425" s="35" t="n">
        <v>3.6</v>
      </c>
      <c r="K1425" s="6" t="n">
        <v>0</v>
      </c>
      <c r="L1425" s="35" t="n">
        <v>-1</v>
      </c>
      <c r="M1425" s="6" t="str">
        <f aca="false">IF(I1425&lt;=0,"Below 0%",IF(I1425&lt;=0.05,"0-5%",IF(I1425&lt;=0.1,"5-10%",IF(I1425&lt;=0.2,"10-20%",IF(I1425&lt;=0.4,"20-40%","Above 40%")))))</f>
        <v>20-40%</v>
      </c>
      <c r="N1425" s="6" t="str">
        <f aca="false">IF(AND(H1425&gt;=Summary!$B$25,I1425&gt;=Summary!$B$26,I1425&lt;=Summary!$B$27,J1425&gt;=Summary!$B$28,J1425&lt;=Summary!$B$29,F1425*J1425&gt;1),"Yes","No")</f>
        <v>Yes</v>
      </c>
    </row>
    <row r="1426" customFormat="false" ht="15" hidden="false" customHeight="false" outlineLevel="0" collapsed="false">
      <c r="A1426" s="6" t="s">
        <v>149</v>
      </c>
      <c r="B1426" s="45" t="n">
        <v>41945</v>
      </c>
      <c r="C1426" s="6" t="s">
        <v>182</v>
      </c>
      <c r="D1426" s="6" t="s">
        <v>181</v>
      </c>
      <c r="E1426" s="6" t="s">
        <v>177</v>
      </c>
      <c r="F1426" s="34" t="n">
        <v>0.379724770784378</v>
      </c>
      <c r="G1426" s="34" t="n">
        <v>0.471299093655589</v>
      </c>
      <c r="H1426" s="34" t="n">
        <v>-0.0915743228712111</v>
      </c>
      <c r="I1426" s="34" t="n">
        <v>-0.194301928656224</v>
      </c>
      <c r="J1426" s="35" t="n">
        <v>2.1</v>
      </c>
      <c r="K1426" s="6" t="n">
        <v>1</v>
      </c>
      <c r="L1426" s="35" t="n">
        <v>1.1</v>
      </c>
      <c r="M1426" s="6" t="str">
        <f aca="false">IF(I1426&lt;=0,"Below 0%",IF(I1426&lt;=0.05,"0-5%",IF(I1426&lt;=0.1,"5-10%",IF(I1426&lt;=0.2,"10-20%",IF(I1426&lt;=0.4,"20-40%","Above 40%")))))</f>
        <v>Below 0%</v>
      </c>
      <c r="N1426" s="6" t="str">
        <f aca="false">IF(AND(H1426&gt;=Summary!$B$25,I1426&gt;=Summary!$B$26,I1426&lt;=Summary!$B$27,J1426&gt;=Summary!$B$28,J1426&lt;=Summary!$B$29,F1426*J1426&gt;1),"Yes","No")</f>
        <v>No</v>
      </c>
    </row>
    <row r="1427" customFormat="false" ht="15" hidden="false" customHeight="false" outlineLevel="0" collapsed="false">
      <c r="A1427" s="6" t="s">
        <v>149</v>
      </c>
      <c r="B1427" s="45" t="n">
        <v>41945</v>
      </c>
      <c r="C1427" s="6" t="s">
        <v>194</v>
      </c>
      <c r="D1427" s="6" t="s">
        <v>176</v>
      </c>
      <c r="E1427" s="6" t="s">
        <v>187</v>
      </c>
      <c r="F1427" s="34" t="n">
        <v>0.587047815322876</v>
      </c>
      <c r="G1427" s="34" t="n">
        <v>0.514398712762598</v>
      </c>
      <c r="H1427" s="34" t="n">
        <v>0.072649102560278</v>
      </c>
      <c r="I1427" s="34" t="n">
        <v>0.141231112671556</v>
      </c>
      <c r="J1427" s="35" t="n">
        <v>1.95</v>
      </c>
      <c r="K1427" s="6" t="n">
        <v>1</v>
      </c>
      <c r="L1427" s="35" t="n">
        <v>0.95</v>
      </c>
      <c r="M1427" s="6" t="str">
        <f aca="false">IF(I1427&lt;=0,"Below 0%",IF(I1427&lt;=0.05,"0-5%",IF(I1427&lt;=0.1,"5-10%",IF(I1427&lt;=0.2,"10-20%",IF(I1427&lt;=0.4,"20-40%","Above 40%")))))</f>
        <v>10-20%</v>
      </c>
      <c r="N1427" s="6" t="str">
        <f aca="false">IF(AND(H1427&gt;=Summary!$B$25,I1427&gt;=Summary!$B$26,I1427&lt;=Summary!$B$27,J1427&gt;=Summary!$B$28,J1427&lt;=Summary!$B$29,F1427*J1427&gt;1),"Yes","No")</f>
        <v>Yes</v>
      </c>
    </row>
    <row r="1428" customFormat="false" ht="15" hidden="false" customHeight="false" outlineLevel="0" collapsed="false">
      <c r="A1428" s="6" t="s">
        <v>149</v>
      </c>
      <c r="B1428" s="45" t="n">
        <v>41945</v>
      </c>
      <c r="C1428" s="6" t="s">
        <v>194</v>
      </c>
      <c r="D1428" s="6" t="s">
        <v>176</v>
      </c>
      <c r="E1428" s="6" t="s">
        <v>174</v>
      </c>
      <c r="F1428" s="34" t="n">
        <v>0.27911514043808</v>
      </c>
      <c r="G1428" s="34" t="n">
        <v>0.253943668325839</v>
      </c>
      <c r="H1428" s="34" t="n">
        <v>0.0251714721122404</v>
      </c>
      <c r="I1428" s="34" t="n">
        <v>0.0991222670688621</v>
      </c>
      <c r="J1428" s="35" t="n">
        <v>3.95</v>
      </c>
      <c r="K1428" s="6" t="n">
        <v>0</v>
      </c>
      <c r="L1428" s="35" t="n">
        <v>-1</v>
      </c>
      <c r="M1428" s="6" t="str">
        <f aca="false">IF(I1428&lt;=0,"Below 0%",IF(I1428&lt;=0.05,"0-5%",IF(I1428&lt;=0.1,"5-10%",IF(I1428&lt;=0.2,"10-20%",IF(I1428&lt;=0.4,"20-40%","Above 40%")))))</f>
        <v>5-10%</v>
      </c>
      <c r="N1428" s="6" t="str">
        <f aca="false">IF(AND(H1428&gt;=Summary!$B$25,I1428&gt;=Summary!$B$26,I1428&lt;=Summary!$B$27,J1428&gt;=Summary!$B$28,J1428&lt;=Summary!$B$29,F1428*J1428&gt;1),"Yes","No")</f>
        <v>No</v>
      </c>
    </row>
    <row r="1429" customFormat="false" ht="15" hidden="false" customHeight="false" outlineLevel="0" collapsed="false">
      <c r="A1429" s="6" t="s">
        <v>149</v>
      </c>
      <c r="B1429" s="45" t="n">
        <v>41945</v>
      </c>
      <c r="C1429" s="6" t="s">
        <v>194</v>
      </c>
      <c r="D1429" s="6" t="s">
        <v>176</v>
      </c>
      <c r="E1429" s="6" t="s">
        <v>177</v>
      </c>
      <c r="F1429" s="34" t="n">
        <v>0.133837029337883</v>
      </c>
      <c r="G1429" s="34" t="n">
        <v>0.231657618911563</v>
      </c>
      <c r="H1429" s="34" t="n">
        <v>-0.0978205895736796</v>
      </c>
      <c r="I1429" s="34" t="n">
        <v>-0.422263640769888</v>
      </c>
      <c r="J1429" s="35" t="n">
        <v>4.33</v>
      </c>
      <c r="K1429" s="6" t="n">
        <v>0</v>
      </c>
      <c r="L1429" s="35" t="n">
        <v>-1</v>
      </c>
      <c r="M1429" s="6" t="str">
        <f aca="false">IF(I1429&lt;=0,"Below 0%",IF(I1429&lt;=0.05,"0-5%",IF(I1429&lt;=0.1,"5-10%",IF(I1429&lt;=0.2,"10-20%",IF(I1429&lt;=0.4,"20-40%","Above 40%")))))</f>
        <v>Below 0%</v>
      </c>
      <c r="N1429" s="6" t="str">
        <f aca="false">IF(AND(H1429&gt;=Summary!$B$25,I1429&gt;=Summary!$B$26,I1429&lt;=Summary!$B$27,J1429&gt;=Summary!$B$28,J1429&lt;=Summary!$B$29,F1429*J1429&gt;1),"Yes","No")</f>
        <v>No</v>
      </c>
    </row>
    <row r="1430" customFormat="false" ht="15" hidden="false" customHeight="false" outlineLevel="0" collapsed="false">
      <c r="A1430" s="6" t="s">
        <v>149</v>
      </c>
      <c r="B1430" s="45" t="n">
        <v>41946</v>
      </c>
      <c r="C1430" s="6" t="s">
        <v>180</v>
      </c>
      <c r="D1430" s="6" t="s">
        <v>191</v>
      </c>
      <c r="E1430" s="6" t="s">
        <v>187</v>
      </c>
      <c r="F1430" s="34" t="n">
        <v>0.624350488185883</v>
      </c>
      <c r="G1430" s="34" t="n">
        <v>0.464730290456432</v>
      </c>
      <c r="H1430" s="34" t="n">
        <v>0.159620197729451</v>
      </c>
      <c r="I1430" s="34" t="n">
        <v>0.343468461185694</v>
      </c>
      <c r="J1430" s="35" t="n">
        <v>2.15</v>
      </c>
      <c r="K1430" s="6" t="n">
        <v>0</v>
      </c>
      <c r="L1430" s="35" t="n">
        <v>-1</v>
      </c>
      <c r="M1430" s="6" t="str">
        <f aca="false">IF(I1430&lt;=0,"Below 0%",IF(I1430&lt;=0.05,"0-5%",IF(I1430&lt;=0.1,"5-10%",IF(I1430&lt;=0.2,"10-20%",IF(I1430&lt;=0.4,"20-40%","Above 40%")))))</f>
        <v>20-40%</v>
      </c>
      <c r="N1430" s="6" t="str">
        <f aca="false">IF(AND(H1430&gt;=Summary!$B$25,I1430&gt;=Summary!$B$26,I1430&lt;=Summary!$B$27,J1430&gt;=Summary!$B$28,J1430&lt;=Summary!$B$29,F1430*J1430&gt;1),"Yes","No")</f>
        <v>Yes</v>
      </c>
    </row>
    <row r="1431" customFormat="false" ht="15" hidden="false" customHeight="false" outlineLevel="0" collapsed="false">
      <c r="A1431" s="6" t="s">
        <v>149</v>
      </c>
      <c r="B1431" s="45" t="n">
        <v>41946</v>
      </c>
      <c r="C1431" s="6" t="s">
        <v>180</v>
      </c>
      <c r="D1431" s="6" t="s">
        <v>191</v>
      </c>
      <c r="E1431" s="6" t="s">
        <v>174</v>
      </c>
      <c r="F1431" s="34" t="n">
        <v>0.239275768399239</v>
      </c>
      <c r="G1431" s="34" t="n">
        <v>0.285477178423237</v>
      </c>
      <c r="H1431" s="34" t="n">
        <v>-0.0462014100239979</v>
      </c>
      <c r="I1431" s="34" t="n">
        <v>-0.161839241508481</v>
      </c>
      <c r="J1431" s="35" t="n">
        <v>3.5</v>
      </c>
      <c r="K1431" s="6" t="n">
        <v>0</v>
      </c>
      <c r="L1431" s="35" t="n">
        <v>-1</v>
      </c>
      <c r="M1431" s="6" t="str">
        <f aca="false">IF(I1431&lt;=0,"Below 0%",IF(I1431&lt;=0.05,"0-5%",IF(I1431&lt;=0.1,"5-10%",IF(I1431&lt;=0.2,"10-20%",IF(I1431&lt;=0.4,"20-40%","Above 40%")))))</f>
        <v>Below 0%</v>
      </c>
      <c r="N1431" s="6" t="str">
        <f aca="false">IF(AND(H1431&gt;=Summary!$B$25,I1431&gt;=Summary!$B$26,I1431&lt;=Summary!$B$27,J1431&gt;=Summary!$B$28,J1431&lt;=Summary!$B$29,F1431*J1431&gt;1),"Yes","No")</f>
        <v>No</v>
      </c>
    </row>
    <row r="1432" customFormat="false" ht="15" hidden="false" customHeight="false" outlineLevel="0" collapsed="false">
      <c r="A1432" s="6" t="s">
        <v>149</v>
      </c>
      <c r="B1432" s="45" t="n">
        <v>41946</v>
      </c>
      <c r="C1432" s="6" t="s">
        <v>180</v>
      </c>
      <c r="D1432" s="6" t="s">
        <v>191</v>
      </c>
      <c r="E1432" s="6" t="s">
        <v>177</v>
      </c>
      <c r="F1432" s="34" t="n">
        <v>0.136373743414879</v>
      </c>
      <c r="G1432" s="34" t="n">
        <v>0.249792531120332</v>
      </c>
      <c r="H1432" s="34" t="n">
        <v>-0.113418787705453</v>
      </c>
      <c r="I1432" s="34" t="n">
        <v>-0.454051957425485</v>
      </c>
      <c r="J1432" s="35" t="n">
        <v>4</v>
      </c>
      <c r="K1432" s="6" t="n">
        <v>1</v>
      </c>
      <c r="L1432" s="35" t="n">
        <v>3</v>
      </c>
      <c r="M1432" s="6" t="str">
        <f aca="false">IF(I1432&lt;=0,"Below 0%",IF(I1432&lt;=0.05,"0-5%",IF(I1432&lt;=0.1,"5-10%",IF(I1432&lt;=0.2,"10-20%",IF(I1432&lt;=0.4,"20-40%","Above 40%")))))</f>
        <v>Below 0%</v>
      </c>
      <c r="N1432" s="6" t="str">
        <f aca="false">IF(AND(H1432&gt;=Summary!$B$25,I1432&gt;=Summary!$B$26,I1432&lt;=Summary!$B$27,J1432&gt;=Summary!$B$28,J1432&lt;=Summary!$B$29,F1432*J1432&gt;1),"Yes","No")</f>
        <v>No</v>
      </c>
    </row>
    <row r="1433" customFormat="false" ht="15" hidden="false" customHeight="false" outlineLevel="0" collapsed="false">
      <c r="A1433" s="6" t="s">
        <v>149</v>
      </c>
      <c r="B1433" s="45" t="n">
        <v>41951</v>
      </c>
      <c r="C1433" s="6" t="s">
        <v>196</v>
      </c>
      <c r="D1433" s="6" t="s">
        <v>186</v>
      </c>
      <c r="E1433" s="6" t="s">
        <v>187</v>
      </c>
      <c r="F1433" s="34" t="n">
        <v>0.315773755311966</v>
      </c>
      <c r="G1433" s="34" t="n">
        <v>0.384110787172012</v>
      </c>
      <c r="H1433" s="34" t="n">
        <v>-0.0683370318600457</v>
      </c>
      <c r="I1433" s="34" t="n">
        <v>-0.177909692053098</v>
      </c>
      <c r="J1433" s="35" t="n">
        <v>2.6</v>
      </c>
      <c r="K1433" s="6" t="n">
        <v>1</v>
      </c>
      <c r="L1433" s="35" t="n">
        <v>1.6</v>
      </c>
      <c r="M1433" s="6" t="str">
        <f aca="false">IF(I1433&lt;=0,"Below 0%",IF(I1433&lt;=0.05,"0-5%",IF(I1433&lt;=0.1,"5-10%",IF(I1433&lt;=0.2,"10-20%",IF(I1433&lt;=0.4,"20-40%","Above 40%")))))</f>
        <v>Below 0%</v>
      </c>
      <c r="N1433" s="6" t="str">
        <f aca="false">IF(AND(H1433&gt;=Summary!$B$25,I1433&gt;=Summary!$B$26,I1433&lt;=Summary!$B$27,J1433&gt;=Summary!$B$28,J1433&lt;=Summary!$B$29,F1433*J1433&gt;1),"Yes","No")</f>
        <v>No</v>
      </c>
    </row>
    <row r="1434" customFormat="false" ht="15" hidden="false" customHeight="false" outlineLevel="0" collapsed="false">
      <c r="A1434" s="6" t="s">
        <v>149</v>
      </c>
      <c r="B1434" s="45" t="n">
        <v>41951</v>
      </c>
      <c r="C1434" s="6" t="s">
        <v>196</v>
      </c>
      <c r="D1434" s="6" t="s">
        <v>186</v>
      </c>
      <c r="E1434" s="6" t="s">
        <v>174</v>
      </c>
      <c r="F1434" s="34" t="n">
        <v>0.406690567731857</v>
      </c>
      <c r="G1434" s="34" t="n">
        <v>0.293731778425656</v>
      </c>
      <c r="H1434" s="34" t="n">
        <v>0.112958789306201</v>
      </c>
      <c r="I1434" s="34" t="n">
        <v>0.384564414213668</v>
      </c>
      <c r="J1434" s="35" t="n">
        <v>3.4</v>
      </c>
      <c r="K1434" s="6" t="n">
        <v>0</v>
      </c>
      <c r="L1434" s="35" t="n">
        <v>-1</v>
      </c>
      <c r="M1434" s="6" t="str">
        <f aca="false">IF(I1434&lt;=0,"Below 0%",IF(I1434&lt;=0.05,"0-5%",IF(I1434&lt;=0.1,"5-10%",IF(I1434&lt;=0.2,"10-20%",IF(I1434&lt;=0.4,"20-40%","Above 40%")))))</f>
        <v>20-40%</v>
      </c>
      <c r="N1434" s="6" t="str">
        <f aca="false">IF(AND(H1434&gt;=Summary!$B$25,I1434&gt;=Summary!$B$26,I1434&lt;=Summary!$B$27,J1434&gt;=Summary!$B$28,J1434&lt;=Summary!$B$29,F1434*J1434&gt;1),"Yes","No")</f>
        <v>Yes</v>
      </c>
    </row>
    <row r="1435" customFormat="false" ht="15" hidden="false" customHeight="false" outlineLevel="0" collapsed="false">
      <c r="A1435" s="6" t="s">
        <v>149</v>
      </c>
      <c r="B1435" s="45" t="n">
        <v>41951</v>
      </c>
      <c r="C1435" s="6" t="s">
        <v>196</v>
      </c>
      <c r="D1435" s="6" t="s">
        <v>186</v>
      </c>
      <c r="E1435" s="6" t="s">
        <v>177</v>
      </c>
      <c r="F1435" s="34" t="n">
        <v>0.277535617351532</v>
      </c>
      <c r="G1435" s="34" t="n">
        <v>0.322157434402332</v>
      </c>
      <c r="H1435" s="34" t="n">
        <v>-0.0446218170508004</v>
      </c>
      <c r="I1435" s="34" t="n">
        <v>-0.138509350664475</v>
      </c>
      <c r="J1435" s="35" t="n">
        <v>3.1</v>
      </c>
      <c r="K1435" s="6" t="n">
        <v>0</v>
      </c>
      <c r="L1435" s="35" t="n">
        <v>-1</v>
      </c>
      <c r="M1435" s="6" t="str">
        <f aca="false">IF(I1435&lt;=0,"Below 0%",IF(I1435&lt;=0.05,"0-5%",IF(I1435&lt;=0.1,"5-10%",IF(I1435&lt;=0.2,"10-20%",IF(I1435&lt;=0.4,"20-40%","Above 40%")))))</f>
        <v>Below 0%</v>
      </c>
      <c r="N1435" s="6" t="str">
        <f aca="false">IF(AND(H1435&gt;=Summary!$B$25,I1435&gt;=Summary!$B$26,I1435&lt;=Summary!$B$27,J1435&gt;=Summary!$B$28,J1435&lt;=Summary!$B$29,F1435*J1435&gt;1),"Yes","No")</f>
        <v>No</v>
      </c>
    </row>
    <row r="1436" customFormat="false" ht="15" hidden="false" customHeight="false" outlineLevel="0" collapsed="false">
      <c r="A1436" s="6" t="s">
        <v>149</v>
      </c>
      <c r="B1436" s="45" t="n">
        <v>41951</v>
      </c>
      <c r="C1436" s="6" t="s">
        <v>183</v>
      </c>
      <c r="D1436" s="6" t="s">
        <v>190</v>
      </c>
      <c r="E1436" s="6" t="s">
        <v>187</v>
      </c>
      <c r="F1436" s="34" t="n">
        <v>0.331319659948349</v>
      </c>
      <c r="G1436" s="34" t="n">
        <v>0.286063569682152</v>
      </c>
      <c r="H1436" s="34" t="n">
        <v>0.0452560902661974</v>
      </c>
      <c r="I1436" s="34" t="n">
        <v>0.158202913836536</v>
      </c>
      <c r="J1436" s="35" t="n">
        <v>3.5</v>
      </c>
      <c r="K1436" s="6" t="n">
        <v>0</v>
      </c>
      <c r="L1436" s="35" t="n">
        <v>-1</v>
      </c>
      <c r="M1436" s="6" t="str">
        <f aca="false">IF(I1436&lt;=0,"Below 0%",IF(I1436&lt;=0.05,"0-5%",IF(I1436&lt;=0.1,"5-10%",IF(I1436&lt;=0.2,"10-20%",IF(I1436&lt;=0.4,"20-40%","Above 40%")))))</f>
        <v>10-20%</v>
      </c>
      <c r="N1436" s="6" t="str">
        <f aca="false">IF(AND(H1436&gt;=Summary!$B$25,I1436&gt;=Summary!$B$26,I1436&lt;=Summary!$B$27,J1436&gt;=Summary!$B$28,J1436&lt;=Summary!$B$29,F1436*J1436&gt;1),"Yes","No")</f>
        <v>Yes</v>
      </c>
    </row>
    <row r="1437" customFormat="false" ht="15" hidden="false" customHeight="false" outlineLevel="0" collapsed="false">
      <c r="A1437" s="6" t="s">
        <v>149</v>
      </c>
      <c r="B1437" s="45" t="n">
        <v>41951</v>
      </c>
      <c r="C1437" s="6" t="s">
        <v>183</v>
      </c>
      <c r="D1437" s="6" t="s">
        <v>190</v>
      </c>
      <c r="E1437" s="6" t="s">
        <v>174</v>
      </c>
      <c r="F1437" s="34" t="n">
        <v>0.214725136756897</v>
      </c>
      <c r="G1437" s="34" t="n">
        <v>0.286063569682152</v>
      </c>
      <c r="H1437" s="34" t="n">
        <v>-0.0713384329252546</v>
      </c>
      <c r="I1437" s="34" t="n">
        <v>-0.24937965014042</v>
      </c>
      <c r="J1437" s="35" t="n">
        <v>3.5</v>
      </c>
      <c r="K1437" s="6" t="n">
        <v>0</v>
      </c>
      <c r="L1437" s="35" t="n">
        <v>-1</v>
      </c>
      <c r="M1437" s="6" t="str">
        <f aca="false">IF(I1437&lt;=0,"Below 0%",IF(I1437&lt;=0.05,"0-5%",IF(I1437&lt;=0.1,"5-10%",IF(I1437&lt;=0.2,"10-20%",IF(I1437&lt;=0.4,"20-40%","Above 40%")))))</f>
        <v>Below 0%</v>
      </c>
      <c r="N1437" s="6" t="str">
        <f aca="false">IF(AND(H1437&gt;=Summary!$B$25,I1437&gt;=Summary!$B$26,I1437&lt;=Summary!$B$27,J1437&gt;=Summary!$B$28,J1437&lt;=Summary!$B$29,F1437*J1437&gt;1),"Yes","No")</f>
        <v>No</v>
      </c>
    </row>
    <row r="1438" customFormat="false" ht="15" hidden="false" customHeight="false" outlineLevel="0" collapsed="false">
      <c r="A1438" s="6" t="s">
        <v>149</v>
      </c>
      <c r="B1438" s="45" t="n">
        <v>41951</v>
      </c>
      <c r="C1438" s="6" t="s">
        <v>183</v>
      </c>
      <c r="D1438" s="6" t="s">
        <v>190</v>
      </c>
      <c r="E1438" s="6" t="s">
        <v>177</v>
      </c>
      <c r="F1438" s="34" t="n">
        <v>0.453955203294754</v>
      </c>
      <c r="G1438" s="34" t="n">
        <v>0.427872860635697</v>
      </c>
      <c r="H1438" s="34" t="n">
        <v>0.0260823426590572</v>
      </c>
      <c r="I1438" s="34" t="n">
        <v>0.060958160843168</v>
      </c>
      <c r="J1438" s="35" t="n">
        <v>2.34</v>
      </c>
      <c r="K1438" s="6" t="n">
        <v>1</v>
      </c>
      <c r="L1438" s="35" t="n">
        <v>1.34</v>
      </c>
      <c r="M1438" s="6" t="str">
        <f aca="false">IF(I1438&lt;=0,"Below 0%",IF(I1438&lt;=0.05,"0-5%",IF(I1438&lt;=0.1,"5-10%",IF(I1438&lt;=0.2,"10-20%",IF(I1438&lt;=0.4,"20-40%","Above 40%")))))</f>
        <v>5-10%</v>
      </c>
      <c r="N1438" s="6" t="str">
        <f aca="false">IF(AND(H1438&gt;=Summary!$B$25,I1438&gt;=Summary!$B$26,I1438&lt;=Summary!$B$27,J1438&gt;=Summary!$B$28,J1438&lt;=Summary!$B$29,F1438*J1438&gt;1),"Yes","No")</f>
        <v>No</v>
      </c>
    </row>
    <row r="1439" customFormat="false" ht="15" hidden="false" customHeight="false" outlineLevel="0" collapsed="false">
      <c r="A1439" s="6" t="s">
        <v>149</v>
      </c>
      <c r="B1439" s="45" t="n">
        <v>41951</v>
      </c>
      <c r="C1439" s="6" t="s">
        <v>176</v>
      </c>
      <c r="D1439" s="6" t="s">
        <v>180</v>
      </c>
      <c r="E1439" s="6" t="s">
        <v>187</v>
      </c>
      <c r="F1439" s="34" t="n">
        <v>0.668918430805206</v>
      </c>
      <c r="G1439" s="34" t="n">
        <v>0.748183645076519</v>
      </c>
      <c r="H1439" s="34" t="n">
        <v>-0.0792652142713125</v>
      </c>
      <c r="I1439" s="34" t="n">
        <v>-0.105943527091141</v>
      </c>
      <c r="J1439" s="35" t="n">
        <v>1.35</v>
      </c>
      <c r="K1439" s="6" t="n">
        <v>1</v>
      </c>
      <c r="L1439" s="35" t="n">
        <v>0.35</v>
      </c>
      <c r="M1439" s="6" t="str">
        <f aca="false">IF(I1439&lt;=0,"Below 0%",IF(I1439&lt;=0.05,"0-5%",IF(I1439&lt;=0.1,"5-10%",IF(I1439&lt;=0.2,"10-20%",IF(I1439&lt;=0.4,"20-40%","Above 40%")))))</f>
        <v>Below 0%</v>
      </c>
      <c r="N1439" s="6" t="str">
        <f aca="false">IF(AND(H1439&gt;=Summary!$B$25,I1439&gt;=Summary!$B$26,I1439&lt;=Summary!$B$27,J1439&gt;=Summary!$B$28,J1439&lt;=Summary!$B$29,F1439*J1439&gt;1),"Yes","No")</f>
        <v>No</v>
      </c>
    </row>
    <row r="1440" customFormat="false" ht="15" hidden="false" customHeight="false" outlineLevel="0" collapsed="false">
      <c r="A1440" s="6" t="s">
        <v>149</v>
      </c>
      <c r="B1440" s="45" t="n">
        <v>41951</v>
      </c>
      <c r="C1440" s="6" t="s">
        <v>176</v>
      </c>
      <c r="D1440" s="6" t="s">
        <v>180</v>
      </c>
      <c r="E1440" s="6" t="s">
        <v>174</v>
      </c>
      <c r="F1440" s="34" t="n">
        <v>0.232927963137627</v>
      </c>
      <c r="G1440" s="34" t="n">
        <v>0.168341320142217</v>
      </c>
      <c r="H1440" s="34" t="n">
        <v>0.0645866429954099</v>
      </c>
      <c r="I1440" s="34" t="n">
        <v>0.383664824184855</v>
      </c>
      <c r="J1440" s="35" t="n">
        <v>6</v>
      </c>
      <c r="K1440" s="6" t="n">
        <v>0</v>
      </c>
      <c r="L1440" s="35" t="n">
        <v>-1</v>
      </c>
      <c r="M1440" s="6" t="str">
        <f aca="false">IF(I1440&lt;=0,"Below 0%",IF(I1440&lt;=0.05,"0-5%",IF(I1440&lt;=0.1,"5-10%",IF(I1440&lt;=0.2,"10-20%",IF(I1440&lt;=0.4,"20-40%","Above 40%")))))</f>
        <v>20-40%</v>
      </c>
      <c r="N1440" s="6" t="str">
        <f aca="false">IF(AND(H1440&gt;=Summary!$B$25,I1440&gt;=Summary!$B$26,I1440&lt;=Summary!$B$27,J1440&gt;=Summary!$B$28,J1440&lt;=Summary!$B$29,F1440*J1440&gt;1),"Yes","No")</f>
        <v>No</v>
      </c>
    </row>
    <row r="1441" customFormat="false" ht="15" hidden="false" customHeight="false" outlineLevel="0" collapsed="false">
      <c r="A1441" s="6" t="s">
        <v>149</v>
      </c>
      <c r="B1441" s="45" t="n">
        <v>41951</v>
      </c>
      <c r="C1441" s="6" t="s">
        <v>176</v>
      </c>
      <c r="D1441" s="6" t="s">
        <v>180</v>
      </c>
      <c r="E1441" s="6" t="s">
        <v>177</v>
      </c>
      <c r="F1441" s="34" t="n">
        <v>0.0981536284089088</v>
      </c>
      <c r="G1441" s="34" t="n">
        <v>0.0834750347812645</v>
      </c>
      <c r="H1441" s="34" t="n">
        <v>0.0146785936276443</v>
      </c>
      <c r="I1441" s="34" t="n">
        <v>0.175844115143021</v>
      </c>
      <c r="J1441" s="35" t="n">
        <v>12.1</v>
      </c>
      <c r="K1441" s="6" t="n">
        <v>0</v>
      </c>
      <c r="L1441" s="35" t="n">
        <v>-1</v>
      </c>
      <c r="M1441" s="6" t="str">
        <f aca="false">IF(I1441&lt;=0,"Below 0%",IF(I1441&lt;=0.05,"0-5%",IF(I1441&lt;=0.1,"5-10%",IF(I1441&lt;=0.2,"10-20%",IF(I1441&lt;=0.4,"20-40%","Above 40%")))))</f>
        <v>10-20%</v>
      </c>
      <c r="N1441" s="6" t="str">
        <f aca="false">IF(AND(H1441&gt;=Summary!$B$25,I1441&gt;=Summary!$B$26,I1441&lt;=Summary!$B$27,J1441&gt;=Summary!$B$28,J1441&lt;=Summary!$B$29,F1441*J1441&gt;1),"Yes","No")</f>
        <v>No</v>
      </c>
    </row>
    <row r="1442" customFormat="false" ht="15" hidden="false" customHeight="false" outlineLevel="0" collapsed="false">
      <c r="A1442" s="6" t="s">
        <v>149</v>
      </c>
      <c r="B1442" s="45" t="n">
        <v>41951</v>
      </c>
      <c r="C1442" s="6" t="s">
        <v>197</v>
      </c>
      <c r="D1442" s="6" t="s">
        <v>194</v>
      </c>
      <c r="E1442" s="6" t="s">
        <v>187</v>
      </c>
      <c r="F1442" s="34" t="n">
        <v>0.121561132371426</v>
      </c>
      <c r="G1442" s="34" t="n">
        <v>0.133008072385346</v>
      </c>
      <c r="H1442" s="34" t="n">
        <v>-0.0114469400139199</v>
      </c>
      <c r="I1442" s="34" t="n">
        <v>-0.0860619946491389</v>
      </c>
      <c r="J1442" s="35" t="n">
        <v>7.6</v>
      </c>
      <c r="K1442" s="6" t="n">
        <v>0</v>
      </c>
      <c r="L1442" s="35" t="n">
        <v>-1</v>
      </c>
      <c r="M1442" s="6" t="str">
        <f aca="false">IF(I1442&lt;=0,"Below 0%",IF(I1442&lt;=0.05,"0-5%",IF(I1442&lt;=0.1,"5-10%",IF(I1442&lt;=0.2,"10-20%",IF(I1442&lt;=0.4,"20-40%","Above 40%")))))</f>
        <v>Below 0%</v>
      </c>
      <c r="N1442" s="6" t="str">
        <f aca="false">IF(AND(H1442&gt;=Summary!$B$25,I1442&gt;=Summary!$B$26,I1442&lt;=Summary!$B$27,J1442&gt;=Summary!$B$28,J1442&lt;=Summary!$B$29,F1442*J1442&gt;1),"Yes","No")</f>
        <v>No</v>
      </c>
    </row>
    <row r="1443" customFormat="false" ht="15" hidden="false" customHeight="false" outlineLevel="0" collapsed="false">
      <c r="A1443" s="6" t="s">
        <v>149</v>
      </c>
      <c r="B1443" s="45" t="n">
        <v>41951</v>
      </c>
      <c r="C1443" s="6" t="s">
        <v>197</v>
      </c>
      <c r="D1443" s="6" t="s">
        <v>194</v>
      </c>
      <c r="E1443" s="6" t="s">
        <v>174</v>
      </c>
      <c r="F1443" s="34" t="n">
        <v>0.0963188782334328</v>
      </c>
      <c r="G1443" s="34" t="n">
        <v>0.206298234720128</v>
      </c>
      <c r="H1443" s="34" t="n">
        <v>-0.109979356486695</v>
      </c>
      <c r="I1443" s="34" t="n">
        <v>-0.533108567971497</v>
      </c>
      <c r="J1443" s="35" t="n">
        <v>4.9</v>
      </c>
      <c r="K1443" s="6" t="n">
        <v>1</v>
      </c>
      <c r="L1443" s="35" t="n">
        <v>3.9</v>
      </c>
      <c r="M1443" s="6" t="str">
        <f aca="false">IF(I1443&lt;=0,"Below 0%",IF(I1443&lt;=0.05,"0-5%",IF(I1443&lt;=0.1,"5-10%",IF(I1443&lt;=0.2,"10-20%",IF(I1443&lt;=0.4,"20-40%","Above 40%")))))</f>
        <v>Below 0%</v>
      </c>
      <c r="N1443" s="6" t="str">
        <f aca="false">IF(AND(H1443&gt;=Summary!$B$25,I1443&gt;=Summary!$B$26,I1443&lt;=Summary!$B$27,J1443&gt;=Summary!$B$28,J1443&lt;=Summary!$B$29,F1443*J1443&gt;1),"Yes","No")</f>
        <v>No</v>
      </c>
    </row>
    <row r="1444" customFormat="false" ht="15" hidden="false" customHeight="false" outlineLevel="0" collapsed="false">
      <c r="A1444" s="6" t="s">
        <v>149</v>
      </c>
      <c r="B1444" s="45" t="n">
        <v>41951</v>
      </c>
      <c r="C1444" s="6" t="s">
        <v>197</v>
      </c>
      <c r="D1444" s="6" t="s">
        <v>194</v>
      </c>
      <c r="E1444" s="6" t="s">
        <v>177</v>
      </c>
      <c r="F1444" s="34" t="n">
        <v>0.782120048999786</v>
      </c>
      <c r="G1444" s="34" t="n">
        <v>0.660693692894527</v>
      </c>
      <c r="H1444" s="34" t="n">
        <v>0.12142635610526</v>
      </c>
      <c r="I1444" s="34" t="n">
        <v>0.183786159019145</v>
      </c>
      <c r="J1444" s="35" t="n">
        <v>1.53</v>
      </c>
      <c r="K1444" s="6" t="n">
        <v>0</v>
      </c>
      <c r="L1444" s="35" t="n">
        <v>-1</v>
      </c>
      <c r="M1444" s="6" t="str">
        <f aca="false">IF(I1444&lt;=0,"Below 0%",IF(I1444&lt;=0.05,"0-5%",IF(I1444&lt;=0.1,"5-10%",IF(I1444&lt;=0.2,"10-20%",IF(I1444&lt;=0.4,"20-40%","Above 40%")))))</f>
        <v>10-20%</v>
      </c>
      <c r="N1444" s="6" t="str">
        <f aca="false">IF(AND(H1444&gt;=Summary!$B$25,I1444&gt;=Summary!$B$26,I1444&lt;=Summary!$B$27,J1444&gt;=Summary!$B$28,J1444&lt;=Summary!$B$29,F1444*J1444&gt;1),"Yes","No")</f>
        <v>No</v>
      </c>
    </row>
    <row r="1445" customFormat="false" ht="15" hidden="false" customHeight="false" outlineLevel="0" collapsed="false">
      <c r="A1445" s="6" t="s">
        <v>149</v>
      </c>
      <c r="B1445" s="45" t="n">
        <v>41951</v>
      </c>
      <c r="C1445" s="6" t="s">
        <v>179</v>
      </c>
      <c r="D1445" s="6" t="s">
        <v>195</v>
      </c>
      <c r="E1445" s="6" t="s">
        <v>187</v>
      </c>
      <c r="F1445" s="34" t="n">
        <v>0.739132940769196</v>
      </c>
      <c r="G1445" s="34" t="n">
        <v>0.678983833718245</v>
      </c>
      <c r="H1445" s="34" t="n">
        <v>0.0601491070509508</v>
      </c>
      <c r="I1445" s="34" t="n">
        <v>0.0885869501804819</v>
      </c>
      <c r="J1445" s="35" t="n">
        <v>1.5</v>
      </c>
      <c r="K1445" s="6" t="n">
        <v>1</v>
      </c>
      <c r="L1445" s="35" t="n">
        <v>0.5</v>
      </c>
      <c r="M1445" s="6" t="str">
        <f aca="false">IF(I1445&lt;=0,"Below 0%",IF(I1445&lt;=0.05,"0-5%",IF(I1445&lt;=0.1,"5-10%",IF(I1445&lt;=0.2,"10-20%",IF(I1445&lt;=0.4,"20-40%","Above 40%")))))</f>
        <v>5-10%</v>
      </c>
      <c r="N1445" s="6" t="str">
        <f aca="false">IF(AND(H1445&gt;=Summary!$B$25,I1445&gt;=Summary!$B$26,I1445&lt;=Summary!$B$27,J1445&gt;=Summary!$B$28,J1445&lt;=Summary!$B$29,F1445*J1445&gt;1),"Yes","No")</f>
        <v>No</v>
      </c>
    </row>
    <row r="1446" customFormat="false" ht="15" hidden="false" customHeight="false" outlineLevel="0" collapsed="false">
      <c r="A1446" s="6" t="s">
        <v>149</v>
      </c>
      <c r="B1446" s="45" t="n">
        <v>41951</v>
      </c>
      <c r="C1446" s="6" t="s">
        <v>179</v>
      </c>
      <c r="D1446" s="6" t="s">
        <v>195</v>
      </c>
      <c r="E1446" s="6" t="s">
        <v>174</v>
      </c>
      <c r="F1446" s="34" t="n">
        <v>0.137247085571289</v>
      </c>
      <c r="G1446" s="34" t="n">
        <v>0.207852193995381</v>
      </c>
      <c r="H1446" s="34" t="n">
        <v>-0.070605108424092</v>
      </c>
      <c r="I1446" s="34" t="n">
        <v>-0.339689021640354</v>
      </c>
      <c r="J1446" s="35" t="n">
        <v>4.9</v>
      </c>
      <c r="K1446" s="6" t="n">
        <v>0</v>
      </c>
      <c r="L1446" s="35" t="n">
        <v>-1</v>
      </c>
      <c r="M1446" s="6" t="str">
        <f aca="false">IF(I1446&lt;=0,"Below 0%",IF(I1446&lt;=0.05,"0-5%",IF(I1446&lt;=0.1,"5-10%",IF(I1446&lt;=0.2,"10-20%",IF(I1446&lt;=0.4,"20-40%","Above 40%")))))</f>
        <v>Below 0%</v>
      </c>
      <c r="N1446" s="6" t="str">
        <f aca="false">IF(AND(H1446&gt;=Summary!$B$25,I1446&gt;=Summary!$B$26,I1446&lt;=Summary!$B$27,J1446&gt;=Summary!$B$28,J1446&lt;=Summary!$B$29,F1446*J1446&gt;1),"Yes","No")</f>
        <v>No</v>
      </c>
    </row>
    <row r="1447" customFormat="false" ht="15" hidden="false" customHeight="false" outlineLevel="0" collapsed="false">
      <c r="A1447" s="6" t="s">
        <v>149</v>
      </c>
      <c r="B1447" s="45" t="n">
        <v>41951</v>
      </c>
      <c r="C1447" s="6" t="s">
        <v>179</v>
      </c>
      <c r="D1447" s="6" t="s">
        <v>195</v>
      </c>
      <c r="E1447" s="6" t="s">
        <v>177</v>
      </c>
      <c r="F1447" s="34" t="n">
        <v>0.123620018362999</v>
      </c>
      <c r="G1447" s="34" t="n">
        <v>0.113163972286374</v>
      </c>
      <c r="H1447" s="34" t="n">
        <v>0.0104560460766248</v>
      </c>
      <c r="I1447" s="34" t="n">
        <v>0.0923973051260929</v>
      </c>
      <c r="J1447" s="35" t="n">
        <v>9</v>
      </c>
      <c r="K1447" s="6" t="n">
        <v>0</v>
      </c>
      <c r="L1447" s="35" t="n">
        <v>-1</v>
      </c>
      <c r="M1447" s="6" t="str">
        <f aca="false">IF(I1447&lt;=0,"Below 0%",IF(I1447&lt;=0.05,"0-5%",IF(I1447&lt;=0.1,"5-10%",IF(I1447&lt;=0.2,"10-20%",IF(I1447&lt;=0.4,"20-40%","Above 40%")))))</f>
        <v>5-10%</v>
      </c>
      <c r="N1447" s="6" t="str">
        <f aca="false">IF(AND(H1447&gt;=Summary!$B$25,I1447&gt;=Summary!$B$26,I1447&lt;=Summary!$B$27,J1447&gt;=Summary!$B$28,J1447&lt;=Summary!$B$29,F1447*J1447&gt;1),"Yes","No")</f>
        <v>No</v>
      </c>
    </row>
    <row r="1448" customFormat="false" ht="15" hidden="false" customHeight="false" outlineLevel="0" collapsed="false">
      <c r="A1448" s="6" t="s">
        <v>149</v>
      </c>
      <c r="B1448" s="45" t="n">
        <v>41951</v>
      </c>
      <c r="C1448" s="6" t="s">
        <v>189</v>
      </c>
      <c r="D1448" s="6" t="s">
        <v>182</v>
      </c>
      <c r="E1448" s="6" t="s">
        <v>187</v>
      </c>
      <c r="F1448" s="34" t="n">
        <v>0.680224120616913</v>
      </c>
      <c r="G1448" s="34" t="n">
        <v>0.565644785071643</v>
      </c>
      <c r="H1448" s="34" t="n">
        <v>0.11457933554527</v>
      </c>
      <c r="I1448" s="34" t="n">
        <v>0.202564115447043</v>
      </c>
      <c r="J1448" s="35" t="n">
        <v>1.76</v>
      </c>
      <c r="K1448" s="6" t="n">
        <v>0</v>
      </c>
      <c r="L1448" s="35" t="n">
        <v>-1</v>
      </c>
      <c r="M1448" s="6" t="str">
        <f aca="false">IF(I1448&lt;=0,"Below 0%",IF(I1448&lt;=0.05,"0-5%",IF(I1448&lt;=0.1,"5-10%",IF(I1448&lt;=0.2,"10-20%",IF(I1448&lt;=0.4,"20-40%","Above 40%")))))</f>
        <v>20-40%</v>
      </c>
      <c r="N1448" s="6" t="str">
        <f aca="false">IF(AND(H1448&gt;=Summary!$B$25,I1448&gt;=Summary!$B$26,I1448&lt;=Summary!$B$27,J1448&gt;=Summary!$B$28,J1448&lt;=Summary!$B$29,F1448*J1448&gt;1),"Yes","No")</f>
        <v>No</v>
      </c>
    </row>
    <row r="1449" customFormat="false" ht="15" hidden="false" customHeight="false" outlineLevel="0" collapsed="false">
      <c r="A1449" s="6" t="s">
        <v>149</v>
      </c>
      <c r="B1449" s="45" t="n">
        <v>41951</v>
      </c>
      <c r="C1449" s="6" t="s">
        <v>189</v>
      </c>
      <c r="D1449" s="6" t="s">
        <v>182</v>
      </c>
      <c r="E1449" s="6" t="s">
        <v>174</v>
      </c>
      <c r="F1449" s="34" t="n">
        <v>0.155857756733894</v>
      </c>
      <c r="G1449" s="34" t="n">
        <v>0.256581139620127</v>
      </c>
      <c r="H1449" s="34" t="n">
        <v>-0.100723382886232</v>
      </c>
      <c r="I1449" s="34" t="n">
        <v>-0.392559574079978</v>
      </c>
      <c r="J1449" s="35" t="n">
        <v>3.88</v>
      </c>
      <c r="K1449" s="6" t="n">
        <v>1</v>
      </c>
      <c r="L1449" s="35" t="n">
        <v>2.88</v>
      </c>
      <c r="M1449" s="6" t="str">
        <f aca="false">IF(I1449&lt;=0,"Below 0%",IF(I1449&lt;=0.05,"0-5%",IF(I1449&lt;=0.1,"5-10%",IF(I1449&lt;=0.2,"10-20%",IF(I1449&lt;=0.4,"20-40%","Above 40%")))))</f>
        <v>Below 0%</v>
      </c>
      <c r="N1449" s="6" t="str">
        <f aca="false">IF(AND(H1449&gt;=Summary!$B$25,I1449&gt;=Summary!$B$26,I1449&lt;=Summary!$B$27,J1449&gt;=Summary!$B$28,J1449&lt;=Summary!$B$29,F1449*J1449&gt;1),"Yes","No")</f>
        <v>No</v>
      </c>
    </row>
    <row r="1450" customFormat="false" ht="15" hidden="false" customHeight="false" outlineLevel="0" collapsed="false">
      <c r="A1450" s="6" t="s">
        <v>149</v>
      </c>
      <c r="B1450" s="45" t="n">
        <v>41951</v>
      </c>
      <c r="C1450" s="6" t="s">
        <v>189</v>
      </c>
      <c r="D1450" s="6" t="s">
        <v>182</v>
      </c>
      <c r="E1450" s="6" t="s">
        <v>177</v>
      </c>
      <c r="F1450" s="34" t="n">
        <v>0.163918137550354</v>
      </c>
      <c r="G1450" s="34" t="n">
        <v>0.177774075308231</v>
      </c>
      <c r="H1450" s="34" t="n">
        <v>-0.0138559377578766</v>
      </c>
      <c r="I1450" s="34" t="n">
        <v>-0.0779412731235005</v>
      </c>
      <c r="J1450" s="35" t="n">
        <v>5.6</v>
      </c>
      <c r="K1450" s="6" t="n">
        <v>0</v>
      </c>
      <c r="L1450" s="35" t="n">
        <v>-1</v>
      </c>
      <c r="M1450" s="6" t="str">
        <f aca="false">IF(I1450&lt;=0,"Below 0%",IF(I1450&lt;=0.05,"0-5%",IF(I1450&lt;=0.1,"5-10%",IF(I1450&lt;=0.2,"10-20%",IF(I1450&lt;=0.4,"20-40%","Above 40%")))))</f>
        <v>Below 0%</v>
      </c>
      <c r="N1450" s="6" t="str">
        <f aca="false">IF(AND(H1450&gt;=Summary!$B$25,I1450&gt;=Summary!$B$26,I1450&lt;=Summary!$B$27,J1450&gt;=Summary!$B$28,J1450&lt;=Summary!$B$29,F1450*J1450&gt;1),"Yes","No")</f>
        <v>No</v>
      </c>
    </row>
    <row r="1451" customFormat="false" ht="15" hidden="false" customHeight="false" outlineLevel="0" collapsed="false">
      <c r="A1451" s="6" t="s">
        <v>149</v>
      </c>
      <c r="B1451" s="45" t="n">
        <v>41952</v>
      </c>
      <c r="C1451" s="6" t="s">
        <v>191</v>
      </c>
      <c r="D1451" s="6" t="s">
        <v>173</v>
      </c>
      <c r="E1451" s="6" t="s">
        <v>187</v>
      </c>
      <c r="F1451" s="34" t="n">
        <v>0.182924970984459</v>
      </c>
      <c r="G1451" s="34" t="n">
        <v>0.242915841341038</v>
      </c>
      <c r="H1451" s="34" t="n">
        <v>-0.0599908703565793</v>
      </c>
      <c r="I1451" s="34" t="n">
        <v>-0.246961540364739</v>
      </c>
      <c r="J1451" s="35" t="n">
        <v>4.1</v>
      </c>
      <c r="K1451" s="6" t="n">
        <v>0</v>
      </c>
      <c r="L1451" s="35" t="n">
        <v>-1</v>
      </c>
      <c r="M1451" s="6" t="str">
        <f aca="false">IF(I1451&lt;=0,"Below 0%",IF(I1451&lt;=0.05,"0-5%",IF(I1451&lt;=0.1,"5-10%",IF(I1451&lt;=0.2,"10-20%",IF(I1451&lt;=0.4,"20-40%","Above 40%")))))</f>
        <v>Below 0%</v>
      </c>
      <c r="N1451" s="6" t="str">
        <f aca="false">IF(AND(H1451&gt;=Summary!$B$25,I1451&gt;=Summary!$B$26,I1451&lt;=Summary!$B$27,J1451&gt;=Summary!$B$28,J1451&lt;=Summary!$B$29,F1451*J1451&gt;1),"Yes","No")</f>
        <v>No</v>
      </c>
    </row>
    <row r="1452" customFormat="false" ht="15" hidden="false" customHeight="false" outlineLevel="0" collapsed="false">
      <c r="A1452" s="6" t="s">
        <v>149</v>
      </c>
      <c r="B1452" s="45" t="n">
        <v>41952</v>
      </c>
      <c r="C1452" s="6" t="s">
        <v>191</v>
      </c>
      <c r="D1452" s="6" t="s">
        <v>173</v>
      </c>
      <c r="E1452" s="6" t="s">
        <v>174</v>
      </c>
      <c r="F1452" s="34" t="n">
        <v>0.324136525392532</v>
      </c>
      <c r="G1452" s="34" t="n">
        <v>0.280550689999509</v>
      </c>
      <c r="H1452" s="34" t="n">
        <v>0.0435858353930235</v>
      </c>
      <c r="I1452" s="34" t="n">
        <v>0.1553581471965</v>
      </c>
      <c r="J1452" s="35" t="n">
        <v>3.55</v>
      </c>
      <c r="K1452" s="6" t="n">
        <v>1</v>
      </c>
      <c r="L1452" s="35" t="n">
        <v>2.55</v>
      </c>
      <c r="M1452" s="6" t="str">
        <f aca="false">IF(I1452&lt;=0,"Below 0%",IF(I1452&lt;=0.05,"0-5%",IF(I1452&lt;=0.1,"5-10%",IF(I1452&lt;=0.2,"10-20%",IF(I1452&lt;=0.4,"20-40%","Above 40%")))))</f>
        <v>10-20%</v>
      </c>
      <c r="N1452" s="6" t="str">
        <f aca="false">IF(AND(H1452&gt;=Summary!$B$25,I1452&gt;=Summary!$B$26,I1452&lt;=Summary!$B$27,J1452&gt;=Summary!$B$28,J1452&lt;=Summary!$B$29,F1452*J1452&gt;1),"Yes","No")</f>
        <v>Yes</v>
      </c>
    </row>
    <row r="1453" customFormat="false" ht="15" hidden="false" customHeight="false" outlineLevel="0" collapsed="false">
      <c r="A1453" s="6" t="s">
        <v>149</v>
      </c>
      <c r="B1453" s="45" t="n">
        <v>41952</v>
      </c>
      <c r="C1453" s="6" t="s">
        <v>191</v>
      </c>
      <c r="D1453" s="6" t="s">
        <v>173</v>
      </c>
      <c r="E1453" s="6" t="s">
        <v>177</v>
      </c>
      <c r="F1453" s="34" t="n">
        <v>0.492938458919525</v>
      </c>
      <c r="G1453" s="34" t="n">
        <v>0.476533468659453</v>
      </c>
      <c r="H1453" s="34" t="n">
        <v>0.0164049902600723</v>
      </c>
      <c r="I1453" s="34" t="n">
        <v>0.0344256832709389</v>
      </c>
      <c r="J1453" s="35" t="n">
        <v>2.09</v>
      </c>
      <c r="K1453" s="6" t="n">
        <v>0</v>
      </c>
      <c r="L1453" s="35" t="n">
        <v>-1</v>
      </c>
      <c r="M1453" s="6" t="str">
        <f aca="false">IF(I1453&lt;=0,"Below 0%",IF(I1453&lt;=0.05,"0-5%",IF(I1453&lt;=0.1,"5-10%",IF(I1453&lt;=0.2,"10-20%",IF(I1453&lt;=0.4,"20-40%","Above 40%")))))</f>
        <v>0-5%</v>
      </c>
      <c r="N1453" s="6" t="str">
        <f aca="false">IF(AND(H1453&gt;=Summary!$B$25,I1453&gt;=Summary!$B$26,I1453&lt;=Summary!$B$27,J1453&gt;=Summary!$B$28,J1453&lt;=Summary!$B$29,F1453*J1453&gt;1),"Yes","No")</f>
        <v>No</v>
      </c>
    </row>
    <row r="1454" customFormat="false" ht="15" hidden="false" customHeight="false" outlineLevel="0" collapsed="false">
      <c r="A1454" s="6" t="s">
        <v>149</v>
      </c>
      <c r="B1454" s="45" t="n">
        <v>41952</v>
      </c>
      <c r="C1454" s="6" t="s">
        <v>175</v>
      </c>
      <c r="D1454" s="6" t="s">
        <v>185</v>
      </c>
      <c r="E1454" s="6" t="s">
        <v>187</v>
      </c>
      <c r="F1454" s="34" t="n">
        <v>0.232229918241501</v>
      </c>
      <c r="G1454" s="34" t="n">
        <v>0.266985111032065</v>
      </c>
      <c r="H1454" s="34" t="n">
        <v>-0.0347551927905638</v>
      </c>
      <c r="I1454" s="34" t="n">
        <v>-0.130176520541588</v>
      </c>
      <c r="J1454" s="35" t="n">
        <v>3.75</v>
      </c>
      <c r="K1454" s="6" t="n">
        <v>1</v>
      </c>
      <c r="L1454" s="35" t="n">
        <v>2.75</v>
      </c>
      <c r="M1454" s="6" t="str">
        <f aca="false">IF(I1454&lt;=0,"Below 0%",IF(I1454&lt;=0.05,"0-5%",IF(I1454&lt;=0.1,"5-10%",IF(I1454&lt;=0.2,"10-20%",IF(I1454&lt;=0.4,"20-40%","Above 40%")))))</f>
        <v>Below 0%</v>
      </c>
      <c r="N1454" s="6" t="str">
        <f aca="false">IF(AND(H1454&gt;=Summary!$B$25,I1454&gt;=Summary!$B$26,I1454&lt;=Summary!$B$27,J1454&gt;=Summary!$B$28,J1454&lt;=Summary!$B$29,F1454*J1454&gt;1),"Yes","No")</f>
        <v>No</v>
      </c>
    </row>
    <row r="1455" customFormat="false" ht="15" hidden="false" customHeight="false" outlineLevel="0" collapsed="false">
      <c r="A1455" s="6" t="s">
        <v>149</v>
      </c>
      <c r="B1455" s="45" t="n">
        <v>41952</v>
      </c>
      <c r="C1455" s="6" t="s">
        <v>175</v>
      </c>
      <c r="D1455" s="6" t="s">
        <v>185</v>
      </c>
      <c r="E1455" s="6" t="s">
        <v>174</v>
      </c>
      <c r="F1455" s="34" t="n">
        <v>0.221125304698944</v>
      </c>
      <c r="G1455" s="34" t="n">
        <v>0.282026525738096</v>
      </c>
      <c r="H1455" s="34" t="n">
        <v>-0.0609012210391524</v>
      </c>
      <c r="I1455" s="34" t="n">
        <v>-0.21594146465396</v>
      </c>
      <c r="J1455" s="35" t="n">
        <v>3.55</v>
      </c>
      <c r="K1455" s="6" t="n">
        <v>0</v>
      </c>
      <c r="L1455" s="35" t="n">
        <v>-1</v>
      </c>
      <c r="M1455" s="6" t="str">
        <f aca="false">IF(I1455&lt;=0,"Below 0%",IF(I1455&lt;=0.05,"0-5%",IF(I1455&lt;=0.1,"5-10%",IF(I1455&lt;=0.2,"10-20%",IF(I1455&lt;=0.4,"20-40%","Above 40%")))))</f>
        <v>Below 0%</v>
      </c>
      <c r="N1455" s="6" t="str">
        <f aca="false">IF(AND(H1455&gt;=Summary!$B$25,I1455&gt;=Summary!$B$26,I1455&lt;=Summary!$B$27,J1455&gt;=Summary!$B$28,J1455&lt;=Summary!$B$29,F1455*J1455&gt;1),"Yes","No")</f>
        <v>No</v>
      </c>
    </row>
    <row r="1456" customFormat="false" ht="15" hidden="false" customHeight="false" outlineLevel="0" collapsed="false">
      <c r="A1456" s="6" t="s">
        <v>149</v>
      </c>
      <c r="B1456" s="45" t="n">
        <v>41952</v>
      </c>
      <c r="C1456" s="6" t="s">
        <v>175</v>
      </c>
      <c r="D1456" s="6" t="s">
        <v>185</v>
      </c>
      <c r="E1456" s="6" t="s">
        <v>177</v>
      </c>
      <c r="F1456" s="34" t="n">
        <v>0.546644747257233</v>
      </c>
      <c r="G1456" s="34" t="n">
        <v>0.450988363229839</v>
      </c>
      <c r="H1456" s="34" t="n">
        <v>0.0956563840273938</v>
      </c>
      <c r="I1456" s="34" t="n">
        <v>0.212103885214094</v>
      </c>
      <c r="J1456" s="35" t="n">
        <v>2.22</v>
      </c>
      <c r="K1456" s="6" t="n">
        <v>0</v>
      </c>
      <c r="L1456" s="35" t="n">
        <v>-1</v>
      </c>
      <c r="M1456" s="6" t="str">
        <f aca="false">IF(I1456&lt;=0,"Below 0%",IF(I1456&lt;=0.05,"0-5%",IF(I1456&lt;=0.1,"5-10%",IF(I1456&lt;=0.2,"10-20%",IF(I1456&lt;=0.4,"20-40%","Above 40%")))))</f>
        <v>20-40%</v>
      </c>
      <c r="N1456" s="6" t="str">
        <f aca="false">IF(AND(H1456&gt;=Summary!$B$25,I1456&gt;=Summary!$B$26,I1456&lt;=Summary!$B$27,J1456&gt;=Summary!$B$28,J1456&lt;=Summary!$B$29,F1456*J1456&gt;1),"Yes","No")</f>
        <v>Yes</v>
      </c>
    </row>
    <row r="1457" customFormat="false" ht="15" hidden="false" customHeight="false" outlineLevel="0" collapsed="false">
      <c r="A1457" s="6" t="s">
        <v>149</v>
      </c>
      <c r="B1457" s="45" t="n">
        <v>41952</v>
      </c>
      <c r="C1457" s="6" t="s">
        <v>181</v>
      </c>
      <c r="D1457" s="6" t="s">
        <v>192</v>
      </c>
      <c r="E1457" s="6" t="s">
        <v>187</v>
      </c>
      <c r="F1457" s="34" t="n">
        <v>0.518354296684265</v>
      </c>
      <c r="G1457" s="34" t="n">
        <v>0.581113801452785</v>
      </c>
      <c r="H1457" s="34" t="n">
        <v>-0.0627595047685194</v>
      </c>
      <c r="I1457" s="34" t="n">
        <v>-0.107998647789161</v>
      </c>
      <c r="J1457" s="35" t="n">
        <v>1.73</v>
      </c>
      <c r="K1457" s="6" t="n">
        <v>0</v>
      </c>
      <c r="L1457" s="35" t="n">
        <v>-1</v>
      </c>
      <c r="M1457" s="6" t="str">
        <f aca="false">IF(I1457&lt;=0,"Below 0%",IF(I1457&lt;=0.05,"0-5%",IF(I1457&lt;=0.1,"5-10%",IF(I1457&lt;=0.2,"10-20%",IF(I1457&lt;=0.4,"20-40%","Above 40%")))))</f>
        <v>Below 0%</v>
      </c>
      <c r="N1457" s="6" t="str">
        <f aca="false">IF(AND(H1457&gt;=Summary!$B$25,I1457&gt;=Summary!$B$26,I1457&lt;=Summary!$B$27,J1457&gt;=Summary!$B$28,J1457&lt;=Summary!$B$29,F1457*J1457&gt;1),"Yes","No")</f>
        <v>No</v>
      </c>
    </row>
    <row r="1458" customFormat="false" ht="15" hidden="false" customHeight="false" outlineLevel="0" collapsed="false">
      <c r="A1458" s="6" t="s">
        <v>149</v>
      </c>
      <c r="B1458" s="45" t="n">
        <v>41952</v>
      </c>
      <c r="C1458" s="6" t="s">
        <v>181</v>
      </c>
      <c r="D1458" s="6" t="s">
        <v>192</v>
      </c>
      <c r="E1458" s="6" t="s">
        <v>174</v>
      </c>
      <c r="F1458" s="34" t="n">
        <v>0.227895051240921</v>
      </c>
      <c r="G1458" s="34" t="n">
        <v>0.251331719128329</v>
      </c>
      <c r="H1458" s="34" t="n">
        <v>-0.0234366678874083</v>
      </c>
      <c r="I1458" s="34" t="n">
        <v>-0.0932499406310176</v>
      </c>
      <c r="J1458" s="35" t="n">
        <v>4</v>
      </c>
      <c r="K1458" s="6" t="n">
        <v>0</v>
      </c>
      <c r="L1458" s="35" t="n">
        <v>-1</v>
      </c>
      <c r="M1458" s="6" t="str">
        <f aca="false">IF(I1458&lt;=0,"Below 0%",IF(I1458&lt;=0.05,"0-5%",IF(I1458&lt;=0.1,"5-10%",IF(I1458&lt;=0.2,"10-20%",IF(I1458&lt;=0.4,"20-40%","Above 40%")))))</f>
        <v>Below 0%</v>
      </c>
      <c r="N1458" s="6" t="str">
        <f aca="false">IF(AND(H1458&gt;=Summary!$B$25,I1458&gt;=Summary!$B$26,I1458&lt;=Summary!$B$27,J1458&gt;=Summary!$B$28,J1458&lt;=Summary!$B$29,F1458*J1458&gt;1),"Yes","No")</f>
        <v>No</v>
      </c>
    </row>
    <row r="1459" customFormat="false" ht="15" hidden="false" customHeight="false" outlineLevel="0" collapsed="false">
      <c r="A1459" s="6" t="s">
        <v>149</v>
      </c>
      <c r="B1459" s="45" t="n">
        <v>41952</v>
      </c>
      <c r="C1459" s="6" t="s">
        <v>181</v>
      </c>
      <c r="D1459" s="6" t="s">
        <v>192</v>
      </c>
      <c r="E1459" s="6" t="s">
        <v>177</v>
      </c>
      <c r="F1459" s="34" t="n">
        <v>0.253750652074814</v>
      </c>
      <c r="G1459" s="34" t="n">
        <v>0.167554479418886</v>
      </c>
      <c r="H1459" s="34" t="n">
        <v>0.0861961726559277</v>
      </c>
      <c r="I1459" s="34" t="n">
        <v>0.514436695186389</v>
      </c>
      <c r="J1459" s="35" t="n">
        <v>6</v>
      </c>
      <c r="K1459" s="6" t="n">
        <v>1</v>
      </c>
      <c r="L1459" s="35" t="n">
        <v>5</v>
      </c>
      <c r="M1459" s="6" t="str">
        <f aca="false">IF(I1459&lt;=0,"Below 0%",IF(I1459&lt;=0.05,"0-5%",IF(I1459&lt;=0.1,"5-10%",IF(I1459&lt;=0.2,"10-20%",IF(I1459&lt;=0.4,"20-40%","Above 40%")))))</f>
        <v>Above 40%</v>
      </c>
      <c r="N1459" s="6" t="str">
        <f aca="false">IF(AND(H1459&gt;=Summary!$B$25,I1459&gt;=Summary!$B$26,I1459&lt;=Summary!$B$27,J1459&gt;=Summary!$B$28,J1459&lt;=Summary!$B$29,F1459*J1459&gt;1),"Yes","No")</f>
        <v>No</v>
      </c>
    </row>
    <row r="1460" customFormat="false" ht="15" hidden="false" customHeight="false" outlineLevel="0" collapsed="false">
      <c r="A1460" s="6" t="s">
        <v>149</v>
      </c>
      <c r="B1460" s="45" t="n">
        <v>41952</v>
      </c>
      <c r="C1460" s="6" t="s">
        <v>178</v>
      </c>
      <c r="D1460" s="6" t="s">
        <v>188</v>
      </c>
      <c r="E1460" s="6" t="s">
        <v>187</v>
      </c>
      <c r="F1460" s="34" t="n">
        <v>0.382601350545883</v>
      </c>
      <c r="G1460" s="34" t="n">
        <v>0.421686746987952</v>
      </c>
      <c r="H1460" s="34" t="n">
        <v>-0.0390853964420687</v>
      </c>
      <c r="I1460" s="34" t="n">
        <v>-0.0926882258483343</v>
      </c>
      <c r="J1460" s="35" t="n">
        <v>2.4</v>
      </c>
      <c r="K1460" s="6" t="n">
        <v>0</v>
      </c>
      <c r="L1460" s="35" t="n">
        <v>-1</v>
      </c>
      <c r="M1460" s="6" t="str">
        <f aca="false">IF(I1460&lt;=0,"Below 0%",IF(I1460&lt;=0.05,"0-5%",IF(I1460&lt;=0.1,"5-10%",IF(I1460&lt;=0.2,"10-20%",IF(I1460&lt;=0.4,"20-40%","Above 40%")))))</f>
        <v>Below 0%</v>
      </c>
      <c r="N1460" s="6" t="str">
        <f aca="false">IF(AND(H1460&gt;=Summary!$B$25,I1460&gt;=Summary!$B$26,I1460&lt;=Summary!$B$27,J1460&gt;=Summary!$B$28,J1460&lt;=Summary!$B$29,F1460*J1460&gt;1),"Yes","No")</f>
        <v>No</v>
      </c>
    </row>
    <row r="1461" customFormat="false" ht="15" hidden="false" customHeight="false" outlineLevel="0" collapsed="false">
      <c r="A1461" s="6" t="s">
        <v>149</v>
      </c>
      <c r="B1461" s="45" t="n">
        <v>41952</v>
      </c>
      <c r="C1461" s="6" t="s">
        <v>178</v>
      </c>
      <c r="D1461" s="6" t="s">
        <v>188</v>
      </c>
      <c r="E1461" s="6" t="s">
        <v>174</v>
      </c>
      <c r="F1461" s="34" t="n">
        <v>0.407113671302795</v>
      </c>
      <c r="G1461" s="34" t="n">
        <v>0.289156626506024</v>
      </c>
      <c r="H1461" s="34" t="n">
        <v>0.117957044796771</v>
      </c>
      <c r="I1461" s="34" t="n">
        <v>0.407934779922168</v>
      </c>
      <c r="J1461" s="35" t="n">
        <v>3.5</v>
      </c>
      <c r="K1461" s="6" t="n">
        <v>0</v>
      </c>
      <c r="L1461" s="35" t="n">
        <v>-1</v>
      </c>
      <c r="M1461" s="6" t="str">
        <f aca="false">IF(I1461&lt;=0,"Below 0%",IF(I1461&lt;=0.05,"0-5%",IF(I1461&lt;=0.1,"5-10%",IF(I1461&lt;=0.2,"10-20%",IF(I1461&lt;=0.4,"20-40%","Above 40%")))))</f>
        <v>Above 40%</v>
      </c>
      <c r="N1461" s="6" t="str">
        <f aca="false">IF(AND(H1461&gt;=Summary!$B$25,I1461&gt;=Summary!$B$26,I1461&lt;=Summary!$B$27,J1461&gt;=Summary!$B$28,J1461&lt;=Summary!$B$29,F1461*J1461&gt;1),"Yes","No")</f>
        <v>No</v>
      </c>
    </row>
    <row r="1462" customFormat="false" ht="15" hidden="false" customHeight="false" outlineLevel="0" collapsed="false">
      <c r="A1462" s="6" t="s">
        <v>149</v>
      </c>
      <c r="B1462" s="45" t="n">
        <v>41952</v>
      </c>
      <c r="C1462" s="6" t="s">
        <v>178</v>
      </c>
      <c r="D1462" s="6" t="s">
        <v>188</v>
      </c>
      <c r="E1462" s="6" t="s">
        <v>177</v>
      </c>
      <c r="F1462" s="34" t="n">
        <v>0.210285022854805</v>
      </c>
      <c r="G1462" s="34" t="n">
        <v>0.289156626506024</v>
      </c>
      <c r="H1462" s="34" t="n">
        <v>-0.0788716036512191</v>
      </c>
      <c r="I1462" s="34" t="n">
        <v>-0.272764295960466</v>
      </c>
      <c r="J1462" s="35" t="n">
        <v>3.5</v>
      </c>
      <c r="K1462" s="6" t="n">
        <v>1</v>
      </c>
      <c r="L1462" s="35" t="n">
        <v>2.5</v>
      </c>
      <c r="M1462" s="6" t="str">
        <f aca="false">IF(I1462&lt;=0,"Below 0%",IF(I1462&lt;=0.05,"0-5%",IF(I1462&lt;=0.1,"5-10%",IF(I1462&lt;=0.2,"10-20%",IF(I1462&lt;=0.4,"20-40%","Above 40%")))))</f>
        <v>Below 0%</v>
      </c>
      <c r="N1462" s="6" t="str">
        <f aca="false">IF(AND(H1462&gt;=Summary!$B$25,I1462&gt;=Summary!$B$26,I1462&lt;=Summary!$B$27,J1462&gt;=Summary!$B$28,J1462&lt;=Summary!$B$29,F1462*J1462&gt;1),"Yes","No")</f>
        <v>No</v>
      </c>
    </row>
    <row r="1463" customFormat="false" ht="15" hidden="false" customHeight="false" outlineLevel="0" collapsed="false">
      <c r="A1463" s="6" t="s">
        <v>149</v>
      </c>
      <c r="B1463" s="45" t="n">
        <v>41965</v>
      </c>
      <c r="C1463" s="6" t="s">
        <v>185</v>
      </c>
      <c r="D1463" s="6" t="s">
        <v>176</v>
      </c>
      <c r="E1463" s="6" t="s">
        <v>187</v>
      </c>
      <c r="F1463" s="34" t="n">
        <v>0.525899112224579</v>
      </c>
      <c r="G1463" s="34" t="n">
        <v>0.444005920078934</v>
      </c>
      <c r="H1463" s="34" t="n">
        <v>0.0818931921456444</v>
      </c>
      <c r="I1463" s="34" t="n">
        <v>0.184441667199135</v>
      </c>
      <c r="J1463" s="35" t="n">
        <v>2.3</v>
      </c>
      <c r="K1463" s="6" t="n">
        <v>0</v>
      </c>
      <c r="L1463" s="35" t="n">
        <v>-1</v>
      </c>
      <c r="M1463" s="6" t="str">
        <f aca="false">IF(I1463&lt;=0,"Below 0%",IF(I1463&lt;=0.05,"0-5%",IF(I1463&lt;=0.1,"5-10%",IF(I1463&lt;=0.2,"10-20%",IF(I1463&lt;=0.4,"20-40%","Above 40%")))))</f>
        <v>10-20%</v>
      </c>
      <c r="N1463" s="6" t="str">
        <f aca="false">IF(AND(H1463&gt;=Summary!$B$25,I1463&gt;=Summary!$B$26,I1463&lt;=Summary!$B$27,J1463&gt;=Summary!$B$28,J1463&lt;=Summary!$B$29,F1463*J1463&gt;1),"Yes","No")</f>
        <v>Yes</v>
      </c>
    </row>
    <row r="1464" customFormat="false" ht="15" hidden="false" customHeight="false" outlineLevel="0" collapsed="false">
      <c r="A1464" s="6" t="s">
        <v>149</v>
      </c>
      <c r="B1464" s="45" t="n">
        <v>41965</v>
      </c>
      <c r="C1464" s="6" t="s">
        <v>185</v>
      </c>
      <c r="D1464" s="6" t="s">
        <v>176</v>
      </c>
      <c r="E1464" s="6" t="s">
        <v>174</v>
      </c>
      <c r="F1464" s="34" t="n">
        <v>0.318612158298492</v>
      </c>
      <c r="G1464" s="34" t="n">
        <v>0.272323630981746</v>
      </c>
      <c r="H1464" s="34" t="n">
        <v>0.046288527316746</v>
      </c>
      <c r="I1464" s="34" t="n">
        <v>0.169976168244645</v>
      </c>
      <c r="J1464" s="35" t="n">
        <v>3.75</v>
      </c>
      <c r="K1464" s="6" t="n">
        <v>0</v>
      </c>
      <c r="L1464" s="35" t="n">
        <v>-1</v>
      </c>
      <c r="M1464" s="6" t="str">
        <f aca="false">IF(I1464&lt;=0,"Below 0%",IF(I1464&lt;=0.05,"0-5%",IF(I1464&lt;=0.1,"5-10%",IF(I1464&lt;=0.2,"10-20%",IF(I1464&lt;=0.4,"20-40%","Above 40%")))))</f>
        <v>10-20%</v>
      </c>
      <c r="N1464" s="6" t="str">
        <f aca="false">IF(AND(H1464&gt;=Summary!$B$25,I1464&gt;=Summary!$B$26,I1464&lt;=Summary!$B$27,J1464&gt;=Summary!$B$28,J1464&lt;=Summary!$B$29,F1464*J1464&gt;1),"Yes","No")</f>
        <v>Yes</v>
      </c>
    </row>
    <row r="1465" customFormat="false" ht="15" hidden="false" customHeight="false" outlineLevel="0" collapsed="false">
      <c r="A1465" s="6" t="s">
        <v>149</v>
      </c>
      <c r="B1465" s="45" t="n">
        <v>41965</v>
      </c>
      <c r="C1465" s="6" t="s">
        <v>185</v>
      </c>
      <c r="D1465" s="6" t="s">
        <v>176</v>
      </c>
      <c r="E1465" s="6" t="s">
        <v>177</v>
      </c>
      <c r="F1465" s="34" t="n">
        <v>0.155488759279251</v>
      </c>
      <c r="G1465" s="34" t="n">
        <v>0.283670448939319</v>
      </c>
      <c r="H1465" s="34" t="n">
        <v>-0.128181689660068</v>
      </c>
      <c r="I1465" s="34" t="n">
        <v>-0.451868321636449</v>
      </c>
      <c r="J1465" s="35" t="n">
        <v>3.6</v>
      </c>
      <c r="K1465" s="6" t="n">
        <v>1</v>
      </c>
      <c r="L1465" s="35" t="n">
        <v>2.6</v>
      </c>
      <c r="M1465" s="6" t="str">
        <f aca="false">IF(I1465&lt;=0,"Below 0%",IF(I1465&lt;=0.05,"0-5%",IF(I1465&lt;=0.1,"5-10%",IF(I1465&lt;=0.2,"10-20%",IF(I1465&lt;=0.4,"20-40%","Above 40%")))))</f>
        <v>Below 0%</v>
      </c>
      <c r="N1465" s="6" t="str">
        <f aca="false">IF(AND(H1465&gt;=Summary!$B$25,I1465&gt;=Summary!$B$26,I1465&lt;=Summary!$B$27,J1465&gt;=Summary!$B$28,J1465&lt;=Summary!$B$29,F1465*J1465&gt;1),"Yes","No")</f>
        <v>No</v>
      </c>
    </row>
    <row r="1466" customFormat="false" ht="15" hidden="false" customHeight="false" outlineLevel="0" collapsed="false">
      <c r="A1466" s="6" t="s">
        <v>149</v>
      </c>
      <c r="B1466" s="45" t="n">
        <v>41965</v>
      </c>
      <c r="C1466" s="6" t="s">
        <v>190</v>
      </c>
      <c r="D1466" s="6" t="s">
        <v>178</v>
      </c>
      <c r="E1466" s="6" t="s">
        <v>187</v>
      </c>
      <c r="F1466" s="34" t="n">
        <v>0.831710755825043</v>
      </c>
      <c r="G1466" s="34" t="n">
        <v>0.797373358348968</v>
      </c>
      <c r="H1466" s="34" t="n">
        <v>0.0343373974760746</v>
      </c>
      <c r="I1466" s="34" t="n">
        <v>0.0430631361288183</v>
      </c>
      <c r="J1466" s="35" t="n">
        <v>1.26</v>
      </c>
      <c r="K1466" s="6" t="n">
        <v>1</v>
      </c>
      <c r="L1466" s="35" t="n">
        <v>0.26</v>
      </c>
      <c r="M1466" s="6" t="str">
        <f aca="false">IF(I1466&lt;=0,"Below 0%",IF(I1466&lt;=0.05,"0-5%",IF(I1466&lt;=0.1,"5-10%",IF(I1466&lt;=0.2,"10-20%",IF(I1466&lt;=0.4,"20-40%","Above 40%")))))</f>
        <v>0-5%</v>
      </c>
      <c r="N1466" s="6" t="str">
        <f aca="false">IF(AND(H1466&gt;=Summary!$B$25,I1466&gt;=Summary!$B$26,I1466&lt;=Summary!$B$27,J1466&gt;=Summary!$B$28,J1466&lt;=Summary!$B$29,F1466*J1466&gt;1),"Yes","No")</f>
        <v>No</v>
      </c>
    </row>
    <row r="1467" customFormat="false" ht="15" hidden="false" customHeight="false" outlineLevel="0" collapsed="false">
      <c r="A1467" s="6" t="s">
        <v>149</v>
      </c>
      <c r="B1467" s="45" t="n">
        <v>41965</v>
      </c>
      <c r="C1467" s="6" t="s">
        <v>190</v>
      </c>
      <c r="D1467" s="6" t="s">
        <v>178</v>
      </c>
      <c r="E1467" s="6" t="s">
        <v>174</v>
      </c>
      <c r="F1467" s="34" t="n">
        <v>0.130853354930878</v>
      </c>
      <c r="G1467" s="34" t="n">
        <v>0.143527204502814</v>
      </c>
      <c r="H1467" s="34" t="n">
        <v>-0.0126738495719366</v>
      </c>
      <c r="I1467" s="34" t="n">
        <v>-0.0883027689129698</v>
      </c>
      <c r="J1467" s="35" t="n">
        <v>7</v>
      </c>
      <c r="K1467" s="6" t="n">
        <v>0</v>
      </c>
      <c r="L1467" s="35" t="n">
        <v>-1</v>
      </c>
      <c r="M1467" s="6" t="str">
        <f aca="false">IF(I1467&lt;=0,"Below 0%",IF(I1467&lt;=0.05,"0-5%",IF(I1467&lt;=0.1,"5-10%",IF(I1467&lt;=0.2,"10-20%",IF(I1467&lt;=0.4,"20-40%","Above 40%")))))</f>
        <v>Below 0%</v>
      </c>
      <c r="N1467" s="6" t="str">
        <f aca="false">IF(AND(H1467&gt;=Summary!$B$25,I1467&gt;=Summary!$B$26,I1467&lt;=Summary!$B$27,J1467&gt;=Summary!$B$28,J1467&lt;=Summary!$B$29,F1467*J1467&gt;1),"Yes","No")</f>
        <v>No</v>
      </c>
    </row>
    <row r="1468" customFormat="false" ht="15" hidden="false" customHeight="false" outlineLevel="0" collapsed="false">
      <c r="A1468" s="6" t="s">
        <v>149</v>
      </c>
      <c r="B1468" s="45" t="n">
        <v>41965</v>
      </c>
      <c r="C1468" s="6" t="s">
        <v>190</v>
      </c>
      <c r="D1468" s="6" t="s">
        <v>178</v>
      </c>
      <c r="E1468" s="6" t="s">
        <v>177</v>
      </c>
      <c r="F1468" s="34" t="n">
        <v>0.0374359153211117</v>
      </c>
      <c r="G1468" s="34" t="n">
        <v>0.0590994371482176</v>
      </c>
      <c r="H1468" s="34" t="n">
        <v>-0.021663521827106</v>
      </c>
      <c r="I1468" s="34" t="n">
        <v>-0.366560543931666</v>
      </c>
      <c r="J1468" s="35" t="n">
        <v>17</v>
      </c>
      <c r="K1468" s="6" t="n">
        <v>0</v>
      </c>
      <c r="L1468" s="35" t="n">
        <v>-1</v>
      </c>
      <c r="M1468" s="6" t="str">
        <f aca="false">IF(I1468&lt;=0,"Below 0%",IF(I1468&lt;=0.05,"0-5%",IF(I1468&lt;=0.1,"5-10%",IF(I1468&lt;=0.2,"10-20%",IF(I1468&lt;=0.4,"20-40%","Above 40%")))))</f>
        <v>Below 0%</v>
      </c>
      <c r="N1468" s="6" t="str">
        <f aca="false">IF(AND(H1468&gt;=Summary!$B$25,I1468&gt;=Summary!$B$26,I1468&lt;=Summary!$B$27,J1468&gt;=Summary!$B$28,J1468&lt;=Summary!$B$29,F1468*J1468&gt;1),"Yes","No")</f>
        <v>No</v>
      </c>
    </row>
    <row r="1469" customFormat="false" ht="15" hidden="false" customHeight="false" outlineLevel="0" collapsed="false">
      <c r="A1469" s="6" t="s">
        <v>149</v>
      </c>
      <c r="B1469" s="45" t="n">
        <v>41965</v>
      </c>
      <c r="C1469" s="6" t="s">
        <v>173</v>
      </c>
      <c r="D1469" s="6" t="s">
        <v>189</v>
      </c>
      <c r="E1469" s="6" t="s">
        <v>187</v>
      </c>
      <c r="F1469" s="34" t="n">
        <v>0.600597679615021</v>
      </c>
      <c r="G1469" s="34" t="n">
        <v>0.527977372398326</v>
      </c>
      <c r="H1469" s="34" t="n">
        <v>0.072620307216695</v>
      </c>
      <c r="I1469" s="34" t="n">
        <v>0.137544355143136</v>
      </c>
      <c r="J1469" s="35" t="n">
        <v>1.91</v>
      </c>
      <c r="K1469" s="6" t="n">
        <v>1</v>
      </c>
      <c r="L1469" s="35" t="n">
        <v>0.91</v>
      </c>
      <c r="M1469" s="6" t="str">
        <f aca="false">IF(I1469&lt;=0,"Below 0%",IF(I1469&lt;=0.05,"0-5%",IF(I1469&lt;=0.1,"5-10%",IF(I1469&lt;=0.2,"10-20%",IF(I1469&lt;=0.4,"20-40%","Above 40%")))))</f>
        <v>10-20%</v>
      </c>
      <c r="N1469" s="6" t="str">
        <f aca="false">IF(AND(H1469&gt;=Summary!$B$25,I1469&gt;=Summary!$B$26,I1469&lt;=Summary!$B$27,J1469&gt;=Summary!$B$28,J1469&lt;=Summary!$B$29,F1469*J1469&gt;1),"Yes","No")</f>
        <v>Yes</v>
      </c>
    </row>
    <row r="1470" customFormat="false" ht="15" hidden="false" customHeight="false" outlineLevel="0" collapsed="false">
      <c r="A1470" s="6" t="s">
        <v>149</v>
      </c>
      <c r="B1470" s="45" t="n">
        <v>41965</v>
      </c>
      <c r="C1470" s="6" t="s">
        <v>173</v>
      </c>
      <c r="D1470" s="6" t="s">
        <v>189</v>
      </c>
      <c r="E1470" s="6" t="s">
        <v>174</v>
      </c>
      <c r="F1470" s="34" t="n">
        <v>0.331601053476334</v>
      </c>
      <c r="G1470" s="34" t="n">
        <v>0.261931631501507</v>
      </c>
      <c r="H1470" s="34" t="n">
        <v>0.0696694219748266</v>
      </c>
      <c r="I1470" s="34" t="n">
        <v>0.265983232248243</v>
      </c>
      <c r="J1470" s="35" t="n">
        <v>3.85</v>
      </c>
      <c r="K1470" s="6" t="n">
        <v>0</v>
      </c>
      <c r="L1470" s="35" t="n">
        <v>-1</v>
      </c>
      <c r="M1470" s="6" t="str">
        <f aca="false">IF(I1470&lt;=0,"Below 0%",IF(I1470&lt;=0.05,"0-5%",IF(I1470&lt;=0.1,"5-10%",IF(I1470&lt;=0.2,"10-20%",IF(I1470&lt;=0.4,"20-40%","Above 40%")))))</f>
        <v>20-40%</v>
      </c>
      <c r="N1470" s="6" t="str">
        <f aca="false">IF(AND(H1470&gt;=Summary!$B$25,I1470&gt;=Summary!$B$26,I1470&lt;=Summary!$B$27,J1470&gt;=Summary!$B$28,J1470&lt;=Summary!$B$29,F1470*J1470&gt;1),"Yes","No")</f>
        <v>Yes</v>
      </c>
    </row>
    <row r="1471" customFormat="false" ht="15" hidden="false" customHeight="false" outlineLevel="0" collapsed="false">
      <c r="A1471" s="6" t="s">
        <v>149</v>
      </c>
      <c r="B1471" s="45" t="n">
        <v>41965</v>
      </c>
      <c r="C1471" s="6" t="s">
        <v>173</v>
      </c>
      <c r="D1471" s="6" t="s">
        <v>189</v>
      </c>
      <c r="E1471" s="6" t="s">
        <v>177</v>
      </c>
      <c r="F1471" s="34" t="n">
        <v>0.0678012296557427</v>
      </c>
      <c r="G1471" s="34" t="n">
        <v>0.210090996100167</v>
      </c>
      <c r="H1471" s="34" t="n">
        <v>-0.142289766444425</v>
      </c>
      <c r="I1471" s="34" t="n">
        <v>-0.677276842347797</v>
      </c>
      <c r="J1471" s="35" t="n">
        <v>4.8</v>
      </c>
      <c r="K1471" s="6" t="n">
        <v>0</v>
      </c>
      <c r="L1471" s="35" t="n">
        <v>-1</v>
      </c>
      <c r="M1471" s="6" t="str">
        <f aca="false">IF(I1471&lt;=0,"Below 0%",IF(I1471&lt;=0.05,"0-5%",IF(I1471&lt;=0.1,"5-10%",IF(I1471&lt;=0.2,"10-20%",IF(I1471&lt;=0.4,"20-40%","Above 40%")))))</f>
        <v>Below 0%</v>
      </c>
      <c r="N1471" s="6" t="str">
        <f aca="false">IF(AND(H1471&gt;=Summary!$B$25,I1471&gt;=Summary!$B$26,I1471&lt;=Summary!$B$27,J1471&gt;=Summary!$B$28,J1471&lt;=Summary!$B$29,F1471*J1471&gt;1),"Yes","No")</f>
        <v>No</v>
      </c>
    </row>
    <row r="1472" customFormat="false" ht="15" hidden="false" customHeight="false" outlineLevel="0" collapsed="false">
      <c r="A1472" s="6" t="s">
        <v>149</v>
      </c>
      <c r="B1472" s="45" t="n">
        <v>41965</v>
      </c>
      <c r="C1472" s="6" t="s">
        <v>195</v>
      </c>
      <c r="D1472" s="6" t="s">
        <v>191</v>
      </c>
      <c r="E1472" s="6" t="s">
        <v>187</v>
      </c>
      <c r="F1472" s="34" t="n">
        <v>0.443794161081314</v>
      </c>
      <c r="G1472" s="34" t="n">
        <v>0.457142857142857</v>
      </c>
      <c r="H1472" s="34" t="n">
        <v>-0.013348696061543</v>
      </c>
      <c r="I1472" s="34" t="n">
        <v>-0.0292002726346254</v>
      </c>
      <c r="J1472" s="35" t="n">
        <v>2.25</v>
      </c>
      <c r="K1472" s="6" t="n">
        <v>0</v>
      </c>
      <c r="L1472" s="35" t="n">
        <v>-1</v>
      </c>
      <c r="M1472" s="6" t="str">
        <f aca="false">IF(I1472&lt;=0,"Below 0%",IF(I1472&lt;=0.05,"0-5%",IF(I1472&lt;=0.1,"5-10%",IF(I1472&lt;=0.2,"10-20%",IF(I1472&lt;=0.4,"20-40%","Above 40%")))))</f>
        <v>Below 0%</v>
      </c>
      <c r="N1472" s="6" t="str">
        <f aca="false">IF(AND(H1472&gt;=Summary!$B$25,I1472&gt;=Summary!$B$26,I1472&lt;=Summary!$B$27,J1472&gt;=Summary!$B$28,J1472&lt;=Summary!$B$29,F1472*J1472&gt;1),"Yes","No")</f>
        <v>No</v>
      </c>
    </row>
    <row r="1473" customFormat="false" ht="15" hidden="false" customHeight="false" outlineLevel="0" collapsed="false">
      <c r="A1473" s="6" t="s">
        <v>149</v>
      </c>
      <c r="B1473" s="45" t="n">
        <v>41965</v>
      </c>
      <c r="C1473" s="6" t="s">
        <v>195</v>
      </c>
      <c r="D1473" s="6" t="s">
        <v>191</v>
      </c>
      <c r="E1473" s="6" t="s">
        <v>174</v>
      </c>
      <c r="F1473" s="34" t="n">
        <v>0.318126618862152</v>
      </c>
      <c r="G1473" s="34" t="n">
        <v>0.285714285714286</v>
      </c>
      <c r="H1473" s="34" t="n">
        <v>0.0324123331478664</v>
      </c>
      <c r="I1473" s="34" t="n">
        <v>0.113443166017532</v>
      </c>
      <c r="J1473" s="35" t="n">
        <v>3.6</v>
      </c>
      <c r="K1473" s="6" t="n">
        <v>1</v>
      </c>
      <c r="L1473" s="35" t="n">
        <v>2.6</v>
      </c>
      <c r="M1473" s="6" t="str">
        <f aca="false">IF(I1473&lt;=0,"Below 0%",IF(I1473&lt;=0.05,"0-5%",IF(I1473&lt;=0.1,"5-10%",IF(I1473&lt;=0.2,"10-20%",IF(I1473&lt;=0.4,"20-40%","Above 40%")))))</f>
        <v>10-20%</v>
      </c>
      <c r="N1473" s="6" t="str">
        <f aca="false">IF(AND(H1473&gt;=Summary!$B$25,I1473&gt;=Summary!$B$26,I1473&lt;=Summary!$B$27,J1473&gt;=Summary!$B$28,J1473&lt;=Summary!$B$29,F1473*J1473&gt;1),"Yes","No")</f>
        <v>Yes</v>
      </c>
    </row>
    <row r="1474" customFormat="false" ht="15" hidden="false" customHeight="false" outlineLevel="0" collapsed="false">
      <c r="A1474" s="6" t="s">
        <v>149</v>
      </c>
      <c r="B1474" s="45" t="n">
        <v>41965</v>
      </c>
      <c r="C1474" s="6" t="s">
        <v>195</v>
      </c>
      <c r="D1474" s="6" t="s">
        <v>191</v>
      </c>
      <c r="E1474" s="6" t="s">
        <v>177</v>
      </c>
      <c r="F1474" s="34" t="n">
        <v>0.238079190254211</v>
      </c>
      <c r="G1474" s="34" t="n">
        <v>0.257142857142857</v>
      </c>
      <c r="H1474" s="34" t="n">
        <v>-0.0190636668886458</v>
      </c>
      <c r="I1474" s="34" t="n">
        <v>-0.0741364823447335</v>
      </c>
      <c r="J1474" s="35" t="n">
        <v>4</v>
      </c>
      <c r="K1474" s="6" t="n">
        <v>0</v>
      </c>
      <c r="L1474" s="35" t="n">
        <v>-1</v>
      </c>
      <c r="M1474" s="6" t="str">
        <f aca="false">IF(I1474&lt;=0,"Below 0%",IF(I1474&lt;=0.05,"0-5%",IF(I1474&lt;=0.1,"5-10%",IF(I1474&lt;=0.2,"10-20%",IF(I1474&lt;=0.4,"20-40%","Above 40%")))))</f>
        <v>Below 0%</v>
      </c>
      <c r="N1474" s="6" t="str">
        <f aca="false">IF(AND(H1474&gt;=Summary!$B$25,I1474&gt;=Summary!$B$26,I1474&lt;=Summary!$B$27,J1474&gt;=Summary!$B$28,J1474&lt;=Summary!$B$29,F1474*J1474&gt;1),"Yes","No")</f>
        <v>No</v>
      </c>
    </row>
    <row r="1475" customFormat="false" ht="15" hidden="false" customHeight="false" outlineLevel="0" collapsed="false">
      <c r="A1475" s="6" t="s">
        <v>149</v>
      </c>
      <c r="B1475" s="45" t="n">
        <v>41965</v>
      </c>
      <c r="C1475" s="6" t="s">
        <v>194</v>
      </c>
      <c r="D1475" s="6" t="s">
        <v>175</v>
      </c>
      <c r="E1475" s="6" t="s">
        <v>187</v>
      </c>
      <c r="F1475" s="34" t="n">
        <v>0.710367441177368</v>
      </c>
      <c r="G1475" s="34" t="n">
        <v>0.708955223880597</v>
      </c>
      <c r="H1475" s="34" t="n">
        <v>0.0014122172967711</v>
      </c>
      <c r="I1475" s="34" t="n">
        <v>0.00199196966070869</v>
      </c>
      <c r="J1475" s="35" t="n">
        <v>1.43</v>
      </c>
      <c r="K1475" s="6" t="n">
        <v>1</v>
      </c>
      <c r="L1475" s="35" t="n">
        <v>0.43</v>
      </c>
      <c r="M1475" s="6" t="str">
        <f aca="false">IF(I1475&lt;=0,"Below 0%",IF(I1475&lt;=0.05,"0-5%",IF(I1475&lt;=0.1,"5-10%",IF(I1475&lt;=0.2,"10-20%",IF(I1475&lt;=0.4,"20-40%","Above 40%")))))</f>
        <v>0-5%</v>
      </c>
      <c r="N1475" s="6" t="str">
        <f aca="false">IF(AND(H1475&gt;=Summary!$B$25,I1475&gt;=Summary!$B$26,I1475&lt;=Summary!$B$27,J1475&gt;=Summary!$B$28,J1475&lt;=Summary!$B$29,F1475*J1475&gt;1),"Yes","No")</f>
        <v>No</v>
      </c>
    </row>
    <row r="1476" customFormat="false" ht="15" hidden="false" customHeight="false" outlineLevel="0" collapsed="false">
      <c r="A1476" s="6" t="s">
        <v>149</v>
      </c>
      <c r="B1476" s="45" t="n">
        <v>41965</v>
      </c>
      <c r="C1476" s="6" t="s">
        <v>194</v>
      </c>
      <c r="D1476" s="6" t="s">
        <v>175</v>
      </c>
      <c r="E1476" s="6" t="s">
        <v>174</v>
      </c>
      <c r="F1476" s="34" t="n">
        <v>0.250294536352158</v>
      </c>
      <c r="G1476" s="34" t="n">
        <v>0.184328358208955</v>
      </c>
      <c r="H1476" s="34" t="n">
        <v>0.0659661781432024</v>
      </c>
      <c r="I1476" s="34" t="n">
        <v>0.357873193165551</v>
      </c>
      <c r="J1476" s="35" t="n">
        <v>5.5</v>
      </c>
      <c r="K1476" s="6" t="n">
        <v>0</v>
      </c>
      <c r="L1476" s="35" t="n">
        <v>-1</v>
      </c>
      <c r="M1476" s="6" t="str">
        <f aca="false">IF(I1476&lt;=0,"Below 0%",IF(I1476&lt;=0.05,"0-5%",IF(I1476&lt;=0.1,"5-10%",IF(I1476&lt;=0.2,"10-20%",IF(I1476&lt;=0.4,"20-40%","Above 40%")))))</f>
        <v>20-40%</v>
      </c>
      <c r="N1476" s="6" t="str">
        <f aca="false">IF(AND(H1476&gt;=Summary!$B$25,I1476&gt;=Summary!$B$26,I1476&lt;=Summary!$B$27,J1476&gt;=Summary!$B$28,J1476&lt;=Summary!$B$29,F1476*J1476&gt;1),"Yes","No")</f>
        <v>No</v>
      </c>
    </row>
    <row r="1477" customFormat="false" ht="15" hidden="false" customHeight="false" outlineLevel="0" collapsed="false">
      <c r="A1477" s="6" t="s">
        <v>149</v>
      </c>
      <c r="B1477" s="45" t="n">
        <v>41965</v>
      </c>
      <c r="C1477" s="6" t="s">
        <v>194</v>
      </c>
      <c r="D1477" s="6" t="s">
        <v>175</v>
      </c>
      <c r="E1477" s="6" t="s">
        <v>177</v>
      </c>
      <c r="F1477" s="34" t="n">
        <v>0.0393380932509899</v>
      </c>
      <c r="G1477" s="34" t="n">
        <v>0.106716417910448</v>
      </c>
      <c r="H1477" s="34" t="n">
        <v>-0.0673783246594578</v>
      </c>
      <c r="I1477" s="34" t="n">
        <v>-0.631377307997717</v>
      </c>
      <c r="J1477" s="35" t="n">
        <v>9.5</v>
      </c>
      <c r="K1477" s="6" t="n">
        <v>0</v>
      </c>
      <c r="L1477" s="35" t="n">
        <v>-1</v>
      </c>
      <c r="M1477" s="6" t="str">
        <f aca="false">IF(I1477&lt;=0,"Below 0%",IF(I1477&lt;=0.05,"0-5%",IF(I1477&lt;=0.1,"5-10%",IF(I1477&lt;=0.2,"10-20%",IF(I1477&lt;=0.4,"20-40%","Above 40%")))))</f>
        <v>Below 0%</v>
      </c>
      <c r="N1477" s="6" t="str">
        <f aca="false">IF(AND(H1477&gt;=Summary!$B$25,I1477&gt;=Summary!$B$26,I1477&lt;=Summary!$B$27,J1477&gt;=Summary!$B$28,J1477&lt;=Summary!$B$29,F1477*J1477&gt;1),"Yes","No")</f>
        <v>No</v>
      </c>
    </row>
    <row r="1478" customFormat="false" ht="15" hidden="false" customHeight="false" outlineLevel="0" collapsed="false">
      <c r="A1478" s="6" t="s">
        <v>149</v>
      </c>
      <c r="B1478" s="45" t="n">
        <v>41965</v>
      </c>
      <c r="C1478" s="6" t="s">
        <v>188</v>
      </c>
      <c r="D1478" s="6" t="s">
        <v>197</v>
      </c>
      <c r="E1478" s="6" t="s">
        <v>187</v>
      </c>
      <c r="F1478" s="34" t="n">
        <v>0.738970637321472</v>
      </c>
      <c r="G1478" s="34" t="n">
        <v>0.526557104580689</v>
      </c>
      <c r="H1478" s="34" t="n">
        <v>0.212413532740784</v>
      </c>
      <c r="I1478" s="34" t="n">
        <v>0.403400753485102</v>
      </c>
      <c r="J1478" s="35" t="n">
        <v>1.91</v>
      </c>
      <c r="K1478" s="6" t="n">
        <v>1</v>
      </c>
      <c r="L1478" s="35" t="n">
        <v>0.91</v>
      </c>
      <c r="M1478" s="6" t="str">
        <f aca="false">IF(I1478&lt;=0,"Below 0%",IF(I1478&lt;=0.05,"0-5%",IF(I1478&lt;=0.1,"5-10%",IF(I1478&lt;=0.2,"10-20%",IF(I1478&lt;=0.4,"20-40%","Above 40%")))))</f>
        <v>Above 40%</v>
      </c>
      <c r="N1478" s="6" t="str">
        <f aca="false">IF(AND(H1478&gt;=Summary!$B$25,I1478&gt;=Summary!$B$26,I1478&lt;=Summary!$B$27,J1478&gt;=Summary!$B$28,J1478&lt;=Summary!$B$29,F1478*J1478&gt;1),"Yes","No")</f>
        <v>No</v>
      </c>
    </row>
    <row r="1479" customFormat="false" ht="15" hidden="false" customHeight="false" outlineLevel="0" collapsed="false">
      <c r="A1479" s="6" t="s">
        <v>149</v>
      </c>
      <c r="B1479" s="45" t="n">
        <v>41965</v>
      </c>
      <c r="C1479" s="6" t="s">
        <v>188</v>
      </c>
      <c r="D1479" s="6" t="s">
        <v>197</v>
      </c>
      <c r="E1479" s="6" t="s">
        <v>174</v>
      </c>
      <c r="F1479" s="34" t="n">
        <v>0.158187061548233</v>
      </c>
      <c r="G1479" s="34" t="n">
        <v>0.268193085266431</v>
      </c>
      <c r="H1479" s="34" t="n">
        <v>-0.110006023718198</v>
      </c>
      <c r="I1479" s="34" t="n">
        <v>-0.410174720235291</v>
      </c>
      <c r="J1479" s="35" t="n">
        <v>3.75</v>
      </c>
      <c r="K1479" s="6" t="n">
        <v>0</v>
      </c>
      <c r="L1479" s="35" t="n">
        <v>-1</v>
      </c>
      <c r="M1479" s="6" t="str">
        <f aca="false">IF(I1479&lt;=0,"Below 0%",IF(I1479&lt;=0.05,"0-5%",IF(I1479&lt;=0.1,"5-10%",IF(I1479&lt;=0.2,"10-20%",IF(I1479&lt;=0.4,"20-40%","Above 40%")))))</f>
        <v>Below 0%</v>
      </c>
      <c r="N1479" s="6" t="str">
        <f aca="false">IF(AND(H1479&gt;=Summary!$B$25,I1479&gt;=Summary!$B$26,I1479&lt;=Summary!$B$27,J1479&gt;=Summary!$B$28,J1479&lt;=Summary!$B$29,F1479*J1479&gt;1),"Yes","No")</f>
        <v>No</v>
      </c>
    </row>
    <row r="1480" customFormat="false" ht="15" hidden="false" customHeight="false" outlineLevel="0" collapsed="false">
      <c r="A1480" s="6" t="s">
        <v>149</v>
      </c>
      <c r="B1480" s="45" t="n">
        <v>41965</v>
      </c>
      <c r="C1480" s="6" t="s">
        <v>188</v>
      </c>
      <c r="D1480" s="6" t="s">
        <v>197</v>
      </c>
      <c r="E1480" s="6" t="s">
        <v>177</v>
      </c>
      <c r="F1480" s="34" t="n">
        <v>0.102842308580875</v>
      </c>
      <c r="G1480" s="34" t="n">
        <v>0.205249810152881</v>
      </c>
      <c r="H1480" s="34" t="n">
        <v>-0.102407501572005</v>
      </c>
      <c r="I1480" s="34" t="n">
        <v>-0.498940785843977</v>
      </c>
      <c r="J1480" s="35" t="n">
        <v>4.9</v>
      </c>
      <c r="K1480" s="6" t="n">
        <v>0</v>
      </c>
      <c r="L1480" s="35" t="n">
        <v>-1</v>
      </c>
      <c r="M1480" s="6" t="str">
        <f aca="false">IF(I1480&lt;=0,"Below 0%",IF(I1480&lt;=0.05,"0-5%",IF(I1480&lt;=0.1,"5-10%",IF(I1480&lt;=0.2,"10-20%",IF(I1480&lt;=0.4,"20-40%","Above 40%")))))</f>
        <v>Below 0%</v>
      </c>
      <c r="N1480" s="6" t="str">
        <f aca="false">IF(AND(H1480&gt;=Summary!$B$25,I1480&gt;=Summary!$B$26,I1480&lt;=Summary!$B$27,J1480&gt;=Summary!$B$28,J1480&lt;=Summary!$B$29,F1480*J1480&gt;1),"Yes","No")</f>
        <v>No</v>
      </c>
    </row>
    <row r="1481" customFormat="false" ht="15" hidden="false" customHeight="false" outlineLevel="0" collapsed="false">
      <c r="A1481" s="6" t="s">
        <v>149</v>
      </c>
      <c r="B1481" s="45" t="n">
        <v>41965</v>
      </c>
      <c r="C1481" s="6" t="s">
        <v>192</v>
      </c>
      <c r="D1481" s="6" t="s">
        <v>196</v>
      </c>
      <c r="E1481" s="6" t="s">
        <v>187</v>
      </c>
      <c r="F1481" s="34" t="n">
        <v>0.716640591621399</v>
      </c>
      <c r="G1481" s="34" t="n">
        <v>0.575985821887461</v>
      </c>
      <c r="H1481" s="34" t="n">
        <v>0.140654769733938</v>
      </c>
      <c r="I1481" s="34" t="n">
        <v>0.24419831945346</v>
      </c>
      <c r="J1481" s="35" t="n">
        <v>1.74</v>
      </c>
      <c r="K1481" s="6" t="n">
        <v>0</v>
      </c>
      <c r="L1481" s="35" t="n">
        <v>-1</v>
      </c>
      <c r="M1481" s="6" t="str">
        <f aca="false">IF(I1481&lt;=0,"Below 0%",IF(I1481&lt;=0.05,"0-5%",IF(I1481&lt;=0.1,"5-10%",IF(I1481&lt;=0.2,"10-20%",IF(I1481&lt;=0.4,"20-40%","Above 40%")))))</f>
        <v>20-40%</v>
      </c>
      <c r="N1481" s="6" t="str">
        <f aca="false">IF(AND(H1481&gt;=Summary!$B$25,I1481&gt;=Summary!$B$26,I1481&lt;=Summary!$B$27,J1481&gt;=Summary!$B$28,J1481&lt;=Summary!$B$29,F1481*J1481&gt;1),"Yes","No")</f>
        <v>No</v>
      </c>
    </row>
    <row r="1482" customFormat="false" ht="15" hidden="false" customHeight="false" outlineLevel="0" collapsed="false">
      <c r="A1482" s="6" t="s">
        <v>149</v>
      </c>
      <c r="B1482" s="45" t="n">
        <v>41965</v>
      </c>
      <c r="C1482" s="6" t="s">
        <v>192</v>
      </c>
      <c r="D1482" s="6" t="s">
        <v>196</v>
      </c>
      <c r="E1482" s="6" t="s">
        <v>174</v>
      </c>
      <c r="F1482" s="34" t="n">
        <v>0.161895960569382</v>
      </c>
      <c r="G1482" s="34" t="n">
        <v>0.256978289765175</v>
      </c>
      <c r="H1482" s="34" t="n">
        <v>-0.0950823291957934</v>
      </c>
      <c r="I1482" s="34" t="n">
        <v>-0.370001408611906</v>
      </c>
      <c r="J1482" s="35" t="n">
        <v>3.9</v>
      </c>
      <c r="K1482" s="6" t="n">
        <v>0</v>
      </c>
      <c r="L1482" s="35" t="n">
        <v>-1</v>
      </c>
      <c r="M1482" s="6" t="str">
        <f aca="false">IF(I1482&lt;=0,"Below 0%",IF(I1482&lt;=0.05,"0-5%",IF(I1482&lt;=0.1,"5-10%",IF(I1482&lt;=0.2,"10-20%",IF(I1482&lt;=0.4,"20-40%","Above 40%")))))</f>
        <v>Below 0%</v>
      </c>
      <c r="N1482" s="6" t="str">
        <f aca="false">IF(AND(H1482&gt;=Summary!$B$25,I1482&gt;=Summary!$B$26,I1482&lt;=Summary!$B$27,J1482&gt;=Summary!$B$28,J1482&lt;=Summary!$B$29,F1482*J1482&gt;1),"Yes","No")</f>
        <v>No</v>
      </c>
    </row>
    <row r="1483" customFormat="false" ht="15" hidden="false" customHeight="false" outlineLevel="0" collapsed="false">
      <c r="A1483" s="6" t="s">
        <v>149</v>
      </c>
      <c r="B1483" s="45" t="n">
        <v>41965</v>
      </c>
      <c r="C1483" s="6" t="s">
        <v>192</v>
      </c>
      <c r="D1483" s="6" t="s">
        <v>196</v>
      </c>
      <c r="E1483" s="6" t="s">
        <v>177</v>
      </c>
      <c r="F1483" s="34" t="n">
        <v>0.1214634552598</v>
      </c>
      <c r="G1483" s="34" t="n">
        <v>0.167035888347364</v>
      </c>
      <c r="H1483" s="34" t="n">
        <v>-0.0455724330875638</v>
      </c>
      <c r="I1483" s="34" t="n">
        <v>-0.272830189598492</v>
      </c>
      <c r="J1483" s="35" t="n">
        <v>6</v>
      </c>
      <c r="K1483" s="6" t="n">
        <v>1</v>
      </c>
      <c r="L1483" s="35" t="n">
        <v>5</v>
      </c>
      <c r="M1483" s="6" t="str">
        <f aca="false">IF(I1483&lt;=0,"Below 0%",IF(I1483&lt;=0.05,"0-5%",IF(I1483&lt;=0.1,"5-10%",IF(I1483&lt;=0.2,"10-20%",IF(I1483&lt;=0.4,"20-40%","Above 40%")))))</f>
        <v>Below 0%</v>
      </c>
      <c r="N1483" s="6" t="str">
        <f aca="false">IF(AND(H1483&gt;=Summary!$B$25,I1483&gt;=Summary!$B$26,I1483&lt;=Summary!$B$27,J1483&gt;=Summary!$B$28,J1483&lt;=Summary!$B$29,F1483*J1483&gt;1),"Yes","No")</f>
        <v>No</v>
      </c>
    </row>
    <row r="1484" customFormat="false" ht="15" hidden="false" customHeight="false" outlineLevel="0" collapsed="false">
      <c r="A1484" s="6" t="s">
        <v>149</v>
      </c>
      <c r="B1484" s="45" t="n">
        <v>41966</v>
      </c>
      <c r="C1484" s="6" t="s">
        <v>180</v>
      </c>
      <c r="D1484" s="6" t="s">
        <v>183</v>
      </c>
      <c r="E1484" s="6" t="s">
        <v>187</v>
      </c>
      <c r="F1484" s="34" t="n">
        <v>0.176479086279869</v>
      </c>
      <c r="G1484" s="34" t="n">
        <v>0.214273122576096</v>
      </c>
      <c r="H1484" s="34" t="n">
        <v>-0.0377940362962268</v>
      </c>
      <c r="I1484" s="34" t="n">
        <v>-0.176382533851416</v>
      </c>
      <c r="J1484" s="35" t="n">
        <v>4.7</v>
      </c>
      <c r="K1484" s="6" t="n">
        <v>1</v>
      </c>
      <c r="L1484" s="35" t="n">
        <v>3.7</v>
      </c>
      <c r="M1484" s="6" t="str">
        <f aca="false">IF(I1484&lt;=0,"Below 0%",IF(I1484&lt;=0.05,"0-5%",IF(I1484&lt;=0.1,"5-10%",IF(I1484&lt;=0.2,"10-20%",IF(I1484&lt;=0.4,"20-40%","Above 40%")))))</f>
        <v>Below 0%</v>
      </c>
      <c r="N1484" s="6" t="str">
        <f aca="false">IF(AND(H1484&gt;=Summary!$B$25,I1484&gt;=Summary!$B$26,I1484&lt;=Summary!$B$27,J1484&gt;=Summary!$B$28,J1484&lt;=Summary!$B$29,F1484*J1484&gt;1),"Yes","No")</f>
        <v>No</v>
      </c>
    </row>
    <row r="1485" customFormat="false" ht="15" hidden="false" customHeight="false" outlineLevel="0" collapsed="false">
      <c r="A1485" s="6" t="s">
        <v>149</v>
      </c>
      <c r="B1485" s="45" t="n">
        <v>41966</v>
      </c>
      <c r="C1485" s="6" t="s">
        <v>180</v>
      </c>
      <c r="D1485" s="6" t="s">
        <v>183</v>
      </c>
      <c r="E1485" s="6" t="s">
        <v>174</v>
      </c>
      <c r="F1485" s="34" t="n">
        <v>0.177362754940987</v>
      </c>
      <c r="G1485" s="34" t="n">
        <v>0.269273710189211</v>
      </c>
      <c r="H1485" s="34" t="n">
        <v>-0.0919109552482247</v>
      </c>
      <c r="I1485" s="34" t="n">
        <v>-0.341329107782714</v>
      </c>
      <c r="J1485" s="35" t="n">
        <v>3.74</v>
      </c>
      <c r="K1485" s="6" t="n">
        <v>0</v>
      </c>
      <c r="L1485" s="35" t="n">
        <v>-1</v>
      </c>
      <c r="M1485" s="6" t="str">
        <f aca="false">IF(I1485&lt;=0,"Below 0%",IF(I1485&lt;=0.05,"0-5%",IF(I1485&lt;=0.1,"5-10%",IF(I1485&lt;=0.2,"10-20%",IF(I1485&lt;=0.4,"20-40%","Above 40%")))))</f>
        <v>Below 0%</v>
      </c>
      <c r="N1485" s="6" t="str">
        <f aca="false">IF(AND(H1485&gt;=Summary!$B$25,I1485&gt;=Summary!$B$26,I1485&lt;=Summary!$B$27,J1485&gt;=Summary!$B$28,J1485&lt;=Summary!$B$29,F1485*J1485&gt;1),"Yes","No")</f>
        <v>No</v>
      </c>
    </row>
    <row r="1486" customFormat="false" ht="15" hidden="false" customHeight="false" outlineLevel="0" collapsed="false">
      <c r="A1486" s="6" t="s">
        <v>149</v>
      </c>
      <c r="B1486" s="45" t="n">
        <v>41966</v>
      </c>
      <c r="C1486" s="6" t="s">
        <v>180</v>
      </c>
      <c r="D1486" s="6" t="s">
        <v>183</v>
      </c>
      <c r="E1486" s="6" t="s">
        <v>177</v>
      </c>
      <c r="F1486" s="34" t="n">
        <v>0.646158158779144</v>
      </c>
      <c r="G1486" s="34" t="n">
        <v>0.516453167234693</v>
      </c>
      <c r="H1486" s="34" t="n">
        <v>0.129704991544452</v>
      </c>
      <c r="I1486" s="34" t="n">
        <v>0.251145698726075</v>
      </c>
      <c r="J1486" s="35" t="n">
        <v>1.95</v>
      </c>
      <c r="K1486" s="6" t="n">
        <v>0</v>
      </c>
      <c r="L1486" s="35" t="n">
        <v>-1</v>
      </c>
      <c r="M1486" s="6" t="str">
        <f aca="false">IF(I1486&lt;=0,"Below 0%",IF(I1486&lt;=0.05,"0-5%",IF(I1486&lt;=0.1,"5-10%",IF(I1486&lt;=0.2,"10-20%",IF(I1486&lt;=0.4,"20-40%","Above 40%")))))</f>
        <v>20-40%</v>
      </c>
      <c r="N1486" s="6" t="str">
        <f aca="false">IF(AND(H1486&gt;=Summary!$B$25,I1486&gt;=Summary!$B$26,I1486&lt;=Summary!$B$27,J1486&gt;=Summary!$B$28,J1486&lt;=Summary!$B$29,F1486*J1486&gt;1),"Yes","No")</f>
        <v>Yes</v>
      </c>
    </row>
    <row r="1487" customFormat="false" ht="15" hidden="false" customHeight="false" outlineLevel="0" collapsed="false">
      <c r="A1487" s="6" t="s">
        <v>149</v>
      </c>
      <c r="B1487" s="45" t="n">
        <v>41966</v>
      </c>
      <c r="C1487" s="6" t="s">
        <v>186</v>
      </c>
      <c r="D1487" s="6" t="s">
        <v>181</v>
      </c>
      <c r="E1487" s="6" t="s">
        <v>187</v>
      </c>
      <c r="F1487" s="34" t="n">
        <v>0.233177959918976</v>
      </c>
      <c r="G1487" s="34" t="n">
        <v>0.269092772936955</v>
      </c>
      <c r="H1487" s="34" t="n">
        <v>-0.0359148130179796</v>
      </c>
      <c r="I1487" s="34" t="n">
        <v>-0.133466286091577</v>
      </c>
      <c r="J1487" s="35" t="n">
        <v>3.72</v>
      </c>
      <c r="K1487" s="6" t="n">
        <v>0</v>
      </c>
      <c r="L1487" s="35" t="n">
        <v>-1</v>
      </c>
      <c r="M1487" s="6" t="str">
        <f aca="false">IF(I1487&lt;=0,"Below 0%",IF(I1487&lt;=0.05,"0-5%",IF(I1487&lt;=0.1,"5-10%",IF(I1487&lt;=0.2,"10-20%",IF(I1487&lt;=0.4,"20-40%","Above 40%")))))</f>
        <v>Below 0%</v>
      </c>
      <c r="N1487" s="6" t="str">
        <f aca="false">IF(AND(H1487&gt;=Summary!$B$25,I1487&gt;=Summary!$B$26,I1487&lt;=Summary!$B$27,J1487&gt;=Summary!$B$28,J1487&lt;=Summary!$B$29,F1487*J1487&gt;1),"Yes","No")</f>
        <v>No</v>
      </c>
    </row>
    <row r="1488" customFormat="false" ht="15" hidden="false" customHeight="false" outlineLevel="0" collapsed="false">
      <c r="A1488" s="6" t="s">
        <v>149</v>
      </c>
      <c r="B1488" s="45" t="n">
        <v>41966</v>
      </c>
      <c r="C1488" s="6" t="s">
        <v>186</v>
      </c>
      <c r="D1488" s="6" t="s">
        <v>181</v>
      </c>
      <c r="E1488" s="6" t="s">
        <v>174</v>
      </c>
      <c r="F1488" s="34" t="n">
        <v>0.284572064876556</v>
      </c>
      <c r="G1488" s="34" t="n">
        <v>0.286007175807278</v>
      </c>
      <c r="H1488" s="34" t="n">
        <v>-0.00143511093072191</v>
      </c>
      <c r="I1488" s="34" t="n">
        <v>-0.00501774449074988</v>
      </c>
      <c r="J1488" s="35" t="n">
        <v>3.5</v>
      </c>
      <c r="K1488" s="6" t="n">
        <v>0</v>
      </c>
      <c r="L1488" s="35" t="n">
        <v>-1</v>
      </c>
      <c r="M1488" s="6" t="str">
        <f aca="false">IF(I1488&lt;=0,"Below 0%",IF(I1488&lt;=0.05,"0-5%",IF(I1488&lt;=0.1,"5-10%",IF(I1488&lt;=0.2,"10-20%",IF(I1488&lt;=0.4,"20-40%","Above 40%")))))</f>
        <v>Below 0%</v>
      </c>
      <c r="N1488" s="6" t="str">
        <f aca="false">IF(AND(H1488&gt;=Summary!$B$25,I1488&gt;=Summary!$B$26,I1488&lt;=Summary!$B$27,J1488&gt;=Summary!$B$28,J1488&lt;=Summary!$B$29,F1488*J1488&gt;1),"Yes","No")</f>
        <v>No</v>
      </c>
    </row>
    <row r="1489" customFormat="false" ht="15" hidden="false" customHeight="false" outlineLevel="0" collapsed="false">
      <c r="A1489" s="6" t="s">
        <v>149</v>
      </c>
      <c r="B1489" s="45" t="n">
        <v>41966</v>
      </c>
      <c r="C1489" s="6" t="s">
        <v>186</v>
      </c>
      <c r="D1489" s="6" t="s">
        <v>181</v>
      </c>
      <c r="E1489" s="6" t="s">
        <v>177</v>
      </c>
      <c r="F1489" s="34" t="n">
        <v>0.482250034809113</v>
      </c>
      <c r="G1489" s="34" t="n">
        <v>0.444900051255766</v>
      </c>
      <c r="H1489" s="34" t="n">
        <v>0.0373499835533463</v>
      </c>
      <c r="I1489" s="34" t="n">
        <v>0.0839514031250905</v>
      </c>
      <c r="J1489" s="35" t="n">
        <v>2.25</v>
      </c>
      <c r="K1489" s="6" t="n">
        <v>1</v>
      </c>
      <c r="L1489" s="35" t="n">
        <v>1.25</v>
      </c>
      <c r="M1489" s="6" t="str">
        <f aca="false">IF(I1489&lt;=0,"Below 0%",IF(I1489&lt;=0.05,"0-5%",IF(I1489&lt;=0.1,"5-10%",IF(I1489&lt;=0.2,"10-20%",IF(I1489&lt;=0.4,"20-40%","Above 40%")))))</f>
        <v>5-10%</v>
      </c>
      <c r="N1489" s="6" t="str">
        <f aca="false">IF(AND(H1489&gt;=Summary!$B$25,I1489&gt;=Summary!$B$26,I1489&lt;=Summary!$B$27,J1489&gt;=Summary!$B$28,J1489&lt;=Summary!$B$29,F1489*J1489&gt;1),"Yes","No")</f>
        <v>No</v>
      </c>
    </row>
    <row r="1490" customFormat="false" ht="15" hidden="false" customHeight="false" outlineLevel="0" collapsed="false">
      <c r="A1490" s="6" t="s">
        <v>149</v>
      </c>
      <c r="B1490" s="45" t="n">
        <v>41967</v>
      </c>
      <c r="C1490" s="6" t="s">
        <v>182</v>
      </c>
      <c r="D1490" s="6" t="s">
        <v>179</v>
      </c>
      <c r="E1490" s="6" t="s">
        <v>187</v>
      </c>
      <c r="F1490" s="34" t="n">
        <v>0.281474024057388</v>
      </c>
      <c r="G1490" s="34" t="n">
        <v>0.180646524403127</v>
      </c>
      <c r="H1490" s="34" t="n">
        <v>0.100827499654261</v>
      </c>
      <c r="I1490" s="34" t="n">
        <v>0.55814801855394</v>
      </c>
      <c r="J1490" s="35" t="n">
        <v>5.54</v>
      </c>
      <c r="K1490" s="6" t="n">
        <v>0</v>
      </c>
      <c r="L1490" s="35" t="n">
        <v>-1</v>
      </c>
      <c r="M1490" s="6" t="str">
        <f aca="false">IF(I1490&lt;=0,"Below 0%",IF(I1490&lt;=0.05,"0-5%",IF(I1490&lt;=0.1,"5-10%",IF(I1490&lt;=0.2,"10-20%",IF(I1490&lt;=0.4,"20-40%","Above 40%")))))</f>
        <v>Above 40%</v>
      </c>
      <c r="N1490" s="6" t="str">
        <f aca="false">IF(AND(H1490&gt;=Summary!$B$25,I1490&gt;=Summary!$B$26,I1490&lt;=Summary!$B$27,J1490&gt;=Summary!$B$28,J1490&lt;=Summary!$B$29,F1490*J1490&gt;1),"Yes","No")</f>
        <v>No</v>
      </c>
    </row>
    <row r="1491" customFormat="false" ht="15" hidden="false" customHeight="false" outlineLevel="0" collapsed="false">
      <c r="A1491" s="6" t="s">
        <v>149</v>
      </c>
      <c r="B1491" s="45" t="n">
        <v>41967</v>
      </c>
      <c r="C1491" s="6" t="s">
        <v>182</v>
      </c>
      <c r="D1491" s="6" t="s">
        <v>179</v>
      </c>
      <c r="E1491" s="6" t="s">
        <v>174</v>
      </c>
      <c r="F1491" s="34" t="n">
        <v>0.251112848520279</v>
      </c>
      <c r="G1491" s="34" t="n">
        <v>0.263363617156138</v>
      </c>
      <c r="H1491" s="34" t="n">
        <v>-0.0122507686358588</v>
      </c>
      <c r="I1491" s="34" t="n">
        <v>-0.0465165567216362</v>
      </c>
      <c r="J1491" s="35" t="n">
        <v>3.8</v>
      </c>
      <c r="K1491" s="6" t="n">
        <v>1</v>
      </c>
      <c r="L1491" s="35" t="n">
        <v>2.8</v>
      </c>
      <c r="M1491" s="6" t="str">
        <f aca="false">IF(I1491&lt;=0,"Below 0%",IF(I1491&lt;=0.05,"0-5%",IF(I1491&lt;=0.1,"5-10%",IF(I1491&lt;=0.2,"10-20%",IF(I1491&lt;=0.4,"20-40%","Above 40%")))))</f>
        <v>Below 0%</v>
      </c>
      <c r="N1491" s="6" t="str">
        <f aca="false">IF(AND(H1491&gt;=Summary!$B$25,I1491&gt;=Summary!$B$26,I1491&lt;=Summary!$B$27,J1491&gt;=Summary!$B$28,J1491&lt;=Summary!$B$29,F1491*J1491&gt;1),"Yes","No")</f>
        <v>No</v>
      </c>
    </row>
    <row r="1492" customFormat="false" ht="15" hidden="false" customHeight="false" outlineLevel="0" collapsed="false">
      <c r="A1492" s="6" t="s">
        <v>149</v>
      </c>
      <c r="B1492" s="45" t="n">
        <v>41967</v>
      </c>
      <c r="C1492" s="6" t="s">
        <v>182</v>
      </c>
      <c r="D1492" s="6" t="s">
        <v>179</v>
      </c>
      <c r="E1492" s="6" t="s">
        <v>177</v>
      </c>
      <c r="F1492" s="34" t="n">
        <v>0.467413127422333</v>
      </c>
      <c r="G1492" s="34" t="n">
        <v>0.555989858440735</v>
      </c>
      <c r="H1492" s="34" t="n">
        <v>-0.0885767310184025</v>
      </c>
      <c r="I1492" s="34" t="n">
        <v>-0.159313573213034</v>
      </c>
      <c r="J1492" s="35" t="n">
        <v>1.8</v>
      </c>
      <c r="K1492" s="6" t="n">
        <v>0</v>
      </c>
      <c r="L1492" s="35" t="n">
        <v>-1</v>
      </c>
      <c r="M1492" s="6" t="str">
        <f aca="false">IF(I1492&lt;=0,"Below 0%",IF(I1492&lt;=0.05,"0-5%",IF(I1492&lt;=0.1,"5-10%",IF(I1492&lt;=0.2,"10-20%",IF(I1492&lt;=0.4,"20-40%","Above 40%")))))</f>
        <v>Below 0%</v>
      </c>
      <c r="N1492" s="6" t="str">
        <f aca="false">IF(AND(H1492&gt;=Summary!$B$25,I1492&gt;=Summary!$B$26,I1492&lt;=Summary!$B$27,J1492&gt;=Summary!$B$28,J1492&lt;=Summary!$B$29,F1492*J1492&gt;1),"Yes","No")</f>
        <v>No</v>
      </c>
    </row>
    <row r="1493" customFormat="false" ht="15" hidden="false" customHeight="false" outlineLevel="0" collapsed="false">
      <c r="A1493" s="6" t="s">
        <v>149</v>
      </c>
      <c r="B1493" s="45" t="n">
        <v>41972</v>
      </c>
      <c r="C1493" s="6" t="s">
        <v>196</v>
      </c>
      <c r="D1493" s="6" t="s">
        <v>182</v>
      </c>
      <c r="E1493" s="6" t="s">
        <v>187</v>
      </c>
      <c r="F1493" s="34" t="n">
        <v>0.366666197776794</v>
      </c>
      <c r="G1493" s="34" t="n">
        <v>0.448898066962321</v>
      </c>
      <c r="H1493" s="34" t="n">
        <v>-0.0822318691855266</v>
      </c>
      <c r="I1493" s="34" t="n">
        <v>-0.183186062132072</v>
      </c>
      <c r="J1493" s="35" t="n">
        <v>2.23</v>
      </c>
      <c r="K1493" s="6" t="n">
        <v>0</v>
      </c>
      <c r="L1493" s="35" t="n">
        <v>-1</v>
      </c>
      <c r="M1493" s="6" t="str">
        <f aca="false">IF(I1493&lt;=0,"Below 0%",IF(I1493&lt;=0.05,"0-5%",IF(I1493&lt;=0.1,"5-10%",IF(I1493&lt;=0.2,"10-20%",IF(I1493&lt;=0.4,"20-40%","Above 40%")))))</f>
        <v>Below 0%</v>
      </c>
      <c r="N1493" s="6" t="str">
        <f aca="false">IF(AND(H1493&gt;=Summary!$B$25,I1493&gt;=Summary!$B$26,I1493&lt;=Summary!$B$27,J1493&gt;=Summary!$B$28,J1493&lt;=Summary!$B$29,F1493*J1493&gt;1),"Yes","No")</f>
        <v>No</v>
      </c>
    </row>
    <row r="1494" customFormat="false" ht="15" hidden="false" customHeight="false" outlineLevel="0" collapsed="false">
      <c r="A1494" s="6" t="s">
        <v>149</v>
      </c>
      <c r="B1494" s="45" t="n">
        <v>41972</v>
      </c>
      <c r="C1494" s="6" t="s">
        <v>196</v>
      </c>
      <c r="D1494" s="6" t="s">
        <v>182</v>
      </c>
      <c r="E1494" s="6" t="s">
        <v>174</v>
      </c>
      <c r="F1494" s="34" t="n">
        <v>0.355862408876419</v>
      </c>
      <c r="G1494" s="34" t="n">
        <v>0.294424320389993</v>
      </c>
      <c r="H1494" s="34" t="n">
        <v>0.0614380884864262</v>
      </c>
      <c r="I1494" s="34" t="n">
        <v>0.208671920869328</v>
      </c>
      <c r="J1494" s="35" t="n">
        <v>3.4</v>
      </c>
      <c r="K1494" s="6" t="n">
        <v>1</v>
      </c>
      <c r="L1494" s="35" t="n">
        <v>2.4</v>
      </c>
      <c r="M1494" s="6" t="str">
        <f aca="false">IF(I1494&lt;=0,"Below 0%",IF(I1494&lt;=0.05,"0-5%",IF(I1494&lt;=0.1,"5-10%",IF(I1494&lt;=0.2,"10-20%",IF(I1494&lt;=0.4,"20-40%","Above 40%")))))</f>
        <v>20-40%</v>
      </c>
      <c r="N1494" s="6" t="str">
        <f aca="false">IF(AND(H1494&gt;=Summary!$B$25,I1494&gt;=Summary!$B$26,I1494&lt;=Summary!$B$27,J1494&gt;=Summary!$B$28,J1494&lt;=Summary!$B$29,F1494*J1494&gt;1),"Yes","No")</f>
        <v>Yes</v>
      </c>
    </row>
    <row r="1495" customFormat="false" ht="15" hidden="false" customHeight="false" outlineLevel="0" collapsed="false">
      <c r="A1495" s="6" t="s">
        <v>149</v>
      </c>
      <c r="B1495" s="45" t="n">
        <v>41972</v>
      </c>
      <c r="C1495" s="6" t="s">
        <v>196</v>
      </c>
      <c r="D1495" s="6" t="s">
        <v>182</v>
      </c>
      <c r="E1495" s="6" t="s">
        <v>177</v>
      </c>
      <c r="F1495" s="34" t="n">
        <v>0.277471423149109</v>
      </c>
      <c r="G1495" s="34" t="n">
        <v>0.256677612647686</v>
      </c>
      <c r="H1495" s="34" t="n">
        <v>0.0207938105014228</v>
      </c>
      <c r="I1495" s="34" t="n">
        <v>0.0810113912426176</v>
      </c>
      <c r="J1495" s="35" t="n">
        <v>3.9</v>
      </c>
      <c r="K1495" s="6" t="n">
        <v>0</v>
      </c>
      <c r="L1495" s="35" t="n">
        <v>-1</v>
      </c>
      <c r="M1495" s="6" t="str">
        <f aca="false">IF(I1495&lt;=0,"Below 0%",IF(I1495&lt;=0.05,"0-5%",IF(I1495&lt;=0.1,"5-10%",IF(I1495&lt;=0.2,"10-20%",IF(I1495&lt;=0.4,"20-40%","Above 40%")))))</f>
        <v>5-10%</v>
      </c>
      <c r="N1495" s="6" t="str">
        <f aca="false">IF(AND(H1495&gt;=Summary!$B$25,I1495&gt;=Summary!$B$26,I1495&lt;=Summary!$B$27,J1495&gt;=Summary!$B$28,J1495&lt;=Summary!$B$29,F1495*J1495&gt;1),"Yes","No")</f>
        <v>No</v>
      </c>
    </row>
    <row r="1496" customFormat="false" ht="15" hidden="false" customHeight="false" outlineLevel="0" collapsed="false">
      <c r="A1496" s="6" t="s">
        <v>149</v>
      </c>
      <c r="B1496" s="45" t="n">
        <v>41972</v>
      </c>
      <c r="C1496" s="6" t="s">
        <v>183</v>
      </c>
      <c r="D1496" s="6" t="s">
        <v>192</v>
      </c>
      <c r="E1496" s="6" t="s">
        <v>187</v>
      </c>
      <c r="F1496" s="34" t="n">
        <v>0.734406888484955</v>
      </c>
      <c r="G1496" s="34" t="n">
        <v>0.566791188973335</v>
      </c>
      <c r="H1496" s="34" t="n">
        <v>0.16761569951162</v>
      </c>
      <c r="I1496" s="34" t="n">
        <v>0.295727426206524</v>
      </c>
      <c r="J1496" s="35" t="n">
        <v>1.77</v>
      </c>
      <c r="K1496" s="6" t="n">
        <v>1</v>
      </c>
      <c r="L1496" s="35" t="n">
        <v>0.77</v>
      </c>
      <c r="M1496" s="6" t="str">
        <f aca="false">IF(I1496&lt;=0,"Below 0%",IF(I1496&lt;=0.05,"0-5%",IF(I1496&lt;=0.1,"5-10%",IF(I1496&lt;=0.2,"10-20%",IF(I1496&lt;=0.4,"20-40%","Above 40%")))))</f>
        <v>20-40%</v>
      </c>
      <c r="N1496" s="6" t="str">
        <f aca="false">IF(AND(H1496&gt;=Summary!$B$25,I1496&gt;=Summary!$B$26,I1496&lt;=Summary!$B$27,J1496&gt;=Summary!$B$28,J1496&lt;=Summary!$B$29,F1496*J1496&gt;1),"Yes","No")</f>
        <v>No</v>
      </c>
    </row>
    <row r="1497" customFormat="false" ht="15" hidden="false" customHeight="false" outlineLevel="0" collapsed="false">
      <c r="A1497" s="6" t="s">
        <v>149</v>
      </c>
      <c r="B1497" s="45" t="n">
        <v>41972</v>
      </c>
      <c r="C1497" s="6" t="s">
        <v>183</v>
      </c>
      <c r="D1497" s="6" t="s">
        <v>192</v>
      </c>
      <c r="E1497" s="6" t="s">
        <v>174</v>
      </c>
      <c r="F1497" s="34" t="n">
        <v>0.181904792785645</v>
      </c>
      <c r="G1497" s="34" t="n">
        <v>0.250805101120701</v>
      </c>
      <c r="H1497" s="34" t="n">
        <v>-0.0689003083350562</v>
      </c>
      <c r="I1497" s="34" t="n">
        <v>-0.274716534979477</v>
      </c>
      <c r="J1497" s="35" t="n">
        <v>4</v>
      </c>
      <c r="K1497" s="6" t="n">
        <v>0</v>
      </c>
      <c r="L1497" s="35" t="n">
        <v>-1</v>
      </c>
      <c r="M1497" s="6" t="str">
        <f aca="false">IF(I1497&lt;=0,"Below 0%",IF(I1497&lt;=0.05,"0-5%",IF(I1497&lt;=0.1,"5-10%",IF(I1497&lt;=0.2,"10-20%",IF(I1497&lt;=0.4,"20-40%","Above 40%")))))</f>
        <v>Below 0%</v>
      </c>
      <c r="N1497" s="6" t="str">
        <f aca="false">IF(AND(H1497&gt;=Summary!$B$25,I1497&gt;=Summary!$B$26,I1497&lt;=Summary!$B$27,J1497&gt;=Summary!$B$28,J1497&lt;=Summary!$B$29,F1497*J1497&gt;1),"Yes","No")</f>
        <v>No</v>
      </c>
    </row>
    <row r="1498" customFormat="false" ht="15" hidden="false" customHeight="false" outlineLevel="0" collapsed="false">
      <c r="A1498" s="6" t="s">
        <v>149</v>
      </c>
      <c r="B1498" s="45" t="n">
        <v>41972</v>
      </c>
      <c r="C1498" s="6" t="s">
        <v>183</v>
      </c>
      <c r="D1498" s="6" t="s">
        <v>192</v>
      </c>
      <c r="E1498" s="6" t="s">
        <v>177</v>
      </c>
      <c r="F1498" s="34" t="n">
        <v>0.0836883336305618</v>
      </c>
      <c r="G1498" s="34" t="n">
        <v>0.182403709905964</v>
      </c>
      <c r="H1498" s="34" t="n">
        <v>-0.0987153762754024</v>
      </c>
      <c r="I1498" s="34" t="n">
        <v>-0.541191713295161</v>
      </c>
      <c r="J1498" s="35" t="n">
        <v>5.5</v>
      </c>
      <c r="K1498" s="6" t="n">
        <v>0</v>
      </c>
      <c r="L1498" s="35" t="n">
        <v>-1</v>
      </c>
      <c r="M1498" s="6" t="str">
        <f aca="false">IF(I1498&lt;=0,"Below 0%",IF(I1498&lt;=0.05,"0-5%",IF(I1498&lt;=0.1,"5-10%",IF(I1498&lt;=0.2,"10-20%",IF(I1498&lt;=0.4,"20-40%","Above 40%")))))</f>
        <v>Below 0%</v>
      </c>
      <c r="N1498" s="6" t="str">
        <f aca="false">IF(AND(H1498&gt;=Summary!$B$25,I1498&gt;=Summary!$B$26,I1498&lt;=Summary!$B$27,J1498&gt;=Summary!$B$28,J1498&lt;=Summary!$B$29,F1498*J1498&gt;1),"Yes","No")</f>
        <v>No</v>
      </c>
    </row>
    <row r="1499" customFormat="false" ht="15" hidden="false" customHeight="false" outlineLevel="0" collapsed="false">
      <c r="A1499" s="6" t="s">
        <v>149</v>
      </c>
      <c r="B1499" s="45" t="n">
        <v>41972</v>
      </c>
      <c r="C1499" s="6" t="s">
        <v>176</v>
      </c>
      <c r="D1499" s="6" t="s">
        <v>186</v>
      </c>
      <c r="E1499" s="6" t="s">
        <v>187</v>
      </c>
      <c r="F1499" s="34" t="n">
        <v>0.701195120811462</v>
      </c>
      <c r="G1499" s="34" t="n">
        <v>0.740574506283663</v>
      </c>
      <c r="H1499" s="34" t="n">
        <v>-0.0393793854722001</v>
      </c>
      <c r="I1499" s="34" t="n">
        <v>-0.053174103534583</v>
      </c>
      <c r="J1499" s="35" t="n">
        <v>1.36</v>
      </c>
      <c r="K1499" s="6" t="n">
        <v>1</v>
      </c>
      <c r="L1499" s="35" t="n">
        <v>0.36</v>
      </c>
      <c r="M1499" s="6" t="str">
        <f aca="false">IF(I1499&lt;=0,"Below 0%",IF(I1499&lt;=0.05,"0-5%",IF(I1499&lt;=0.1,"5-10%",IF(I1499&lt;=0.2,"10-20%",IF(I1499&lt;=0.4,"20-40%","Above 40%")))))</f>
        <v>Below 0%</v>
      </c>
      <c r="N1499" s="6" t="str">
        <f aca="false">IF(AND(H1499&gt;=Summary!$B$25,I1499&gt;=Summary!$B$26,I1499&lt;=Summary!$B$27,J1499&gt;=Summary!$B$28,J1499&lt;=Summary!$B$29,F1499*J1499&gt;1),"Yes","No")</f>
        <v>No</v>
      </c>
    </row>
    <row r="1500" customFormat="false" ht="15" hidden="false" customHeight="false" outlineLevel="0" collapsed="false">
      <c r="A1500" s="6" t="s">
        <v>149</v>
      </c>
      <c r="B1500" s="45" t="n">
        <v>41972</v>
      </c>
      <c r="C1500" s="6" t="s">
        <v>176</v>
      </c>
      <c r="D1500" s="6" t="s">
        <v>186</v>
      </c>
      <c r="E1500" s="6" t="s">
        <v>174</v>
      </c>
      <c r="F1500" s="34" t="n">
        <v>0.149275749921799</v>
      </c>
      <c r="G1500" s="34" t="n">
        <v>0.16786355475763</v>
      </c>
      <c r="H1500" s="34" t="n">
        <v>-0.0185878048358315</v>
      </c>
      <c r="I1500" s="34" t="n">
        <v>-0.110731628808108</v>
      </c>
      <c r="J1500" s="35" t="n">
        <v>6</v>
      </c>
      <c r="K1500" s="6" t="n">
        <v>0</v>
      </c>
      <c r="L1500" s="35" t="n">
        <v>-1</v>
      </c>
      <c r="M1500" s="6" t="str">
        <f aca="false">IF(I1500&lt;=0,"Below 0%",IF(I1500&lt;=0.05,"0-5%",IF(I1500&lt;=0.1,"5-10%",IF(I1500&lt;=0.2,"10-20%",IF(I1500&lt;=0.4,"20-40%","Above 40%")))))</f>
        <v>Below 0%</v>
      </c>
      <c r="N1500" s="6" t="str">
        <f aca="false">IF(AND(H1500&gt;=Summary!$B$25,I1500&gt;=Summary!$B$26,I1500&lt;=Summary!$B$27,J1500&gt;=Summary!$B$28,J1500&lt;=Summary!$B$29,F1500*J1500&gt;1),"Yes","No")</f>
        <v>No</v>
      </c>
    </row>
    <row r="1501" customFormat="false" ht="15" hidden="false" customHeight="false" outlineLevel="0" collapsed="false">
      <c r="A1501" s="6" t="s">
        <v>149</v>
      </c>
      <c r="B1501" s="45" t="n">
        <v>41972</v>
      </c>
      <c r="C1501" s="6" t="s">
        <v>176</v>
      </c>
      <c r="D1501" s="6" t="s">
        <v>186</v>
      </c>
      <c r="E1501" s="6" t="s">
        <v>177</v>
      </c>
      <c r="F1501" s="34" t="n">
        <v>0.149529159069061</v>
      </c>
      <c r="G1501" s="34" t="n">
        <v>0.0915619389587074</v>
      </c>
      <c r="H1501" s="34" t="n">
        <v>0.0579672201103539</v>
      </c>
      <c r="I1501" s="34" t="n">
        <v>0.633092972577787</v>
      </c>
      <c r="J1501" s="35" t="n">
        <v>11</v>
      </c>
      <c r="K1501" s="6" t="n">
        <v>0</v>
      </c>
      <c r="L1501" s="35" t="n">
        <v>-1</v>
      </c>
      <c r="M1501" s="6" t="str">
        <f aca="false">IF(I1501&lt;=0,"Below 0%",IF(I1501&lt;=0.05,"0-5%",IF(I1501&lt;=0.1,"5-10%",IF(I1501&lt;=0.2,"10-20%",IF(I1501&lt;=0.4,"20-40%","Above 40%")))))</f>
        <v>Above 40%</v>
      </c>
      <c r="N1501" s="6" t="str">
        <f aca="false">IF(AND(H1501&gt;=Summary!$B$25,I1501&gt;=Summary!$B$26,I1501&lt;=Summary!$B$27,J1501&gt;=Summary!$B$28,J1501&lt;=Summary!$B$29,F1501*J1501&gt;1),"Yes","No")</f>
        <v>No</v>
      </c>
    </row>
    <row r="1502" customFormat="false" ht="15" hidden="false" customHeight="false" outlineLevel="0" collapsed="false">
      <c r="A1502" s="6" t="s">
        <v>149</v>
      </c>
      <c r="B1502" s="45" t="n">
        <v>41972</v>
      </c>
      <c r="C1502" s="6" t="s">
        <v>197</v>
      </c>
      <c r="D1502" s="6" t="s">
        <v>195</v>
      </c>
      <c r="E1502" s="6" t="s">
        <v>187</v>
      </c>
      <c r="F1502" s="34" t="n">
        <v>0.298690557479858</v>
      </c>
      <c r="G1502" s="34" t="n">
        <v>0.4174736730698</v>
      </c>
      <c r="H1502" s="34" t="n">
        <v>-0.118783115589941</v>
      </c>
      <c r="I1502" s="34" t="n">
        <v>-0.284528398441262</v>
      </c>
      <c r="J1502" s="35" t="n">
        <v>2.4</v>
      </c>
      <c r="K1502" s="6" t="n">
        <v>1</v>
      </c>
      <c r="L1502" s="35" t="n">
        <v>1.4</v>
      </c>
      <c r="M1502" s="6" t="str">
        <f aca="false">IF(I1502&lt;=0,"Below 0%",IF(I1502&lt;=0.05,"0-5%",IF(I1502&lt;=0.1,"5-10%",IF(I1502&lt;=0.2,"10-20%",IF(I1502&lt;=0.4,"20-40%","Above 40%")))))</f>
        <v>Below 0%</v>
      </c>
      <c r="N1502" s="6" t="str">
        <f aca="false">IF(AND(H1502&gt;=Summary!$B$25,I1502&gt;=Summary!$B$26,I1502&lt;=Summary!$B$27,J1502&gt;=Summary!$B$28,J1502&lt;=Summary!$B$29,F1502*J1502&gt;1),"Yes","No")</f>
        <v>No</v>
      </c>
    </row>
    <row r="1503" customFormat="false" ht="15" hidden="false" customHeight="false" outlineLevel="0" collapsed="false">
      <c r="A1503" s="6" t="s">
        <v>149</v>
      </c>
      <c r="B1503" s="45" t="n">
        <v>41972</v>
      </c>
      <c r="C1503" s="6" t="s">
        <v>197</v>
      </c>
      <c r="D1503" s="6" t="s">
        <v>195</v>
      </c>
      <c r="E1503" s="6" t="s">
        <v>174</v>
      </c>
      <c r="F1503" s="34" t="n">
        <v>0.378446727991104</v>
      </c>
      <c r="G1503" s="34" t="n">
        <v>0.292109858707731</v>
      </c>
      <c r="H1503" s="34" t="n">
        <v>0.0863368692833728</v>
      </c>
      <c r="I1503" s="34" t="n">
        <v>0.29556301066085</v>
      </c>
      <c r="J1503" s="35" t="n">
        <v>3.43</v>
      </c>
      <c r="K1503" s="6" t="n">
        <v>0</v>
      </c>
      <c r="L1503" s="35" t="n">
        <v>-1</v>
      </c>
      <c r="M1503" s="6" t="str">
        <f aca="false">IF(I1503&lt;=0,"Below 0%",IF(I1503&lt;=0.05,"0-5%",IF(I1503&lt;=0.1,"5-10%",IF(I1503&lt;=0.2,"10-20%",IF(I1503&lt;=0.4,"20-40%","Above 40%")))))</f>
        <v>20-40%</v>
      </c>
      <c r="N1503" s="6" t="str">
        <f aca="false">IF(AND(H1503&gt;=Summary!$B$25,I1503&gt;=Summary!$B$26,I1503&lt;=Summary!$B$27,J1503&gt;=Summary!$B$28,J1503&lt;=Summary!$B$29,F1503*J1503&gt;1),"Yes","No")</f>
        <v>Yes</v>
      </c>
    </row>
    <row r="1504" customFormat="false" ht="15" hidden="false" customHeight="false" outlineLevel="0" collapsed="false">
      <c r="A1504" s="6" t="s">
        <v>149</v>
      </c>
      <c r="B1504" s="45" t="n">
        <v>41972</v>
      </c>
      <c r="C1504" s="6" t="s">
        <v>197</v>
      </c>
      <c r="D1504" s="6" t="s">
        <v>195</v>
      </c>
      <c r="E1504" s="6" t="s">
        <v>177</v>
      </c>
      <c r="F1504" s="34" t="n">
        <v>0.32286274433136</v>
      </c>
      <c r="G1504" s="34" t="n">
        <v>0.290416468222469</v>
      </c>
      <c r="H1504" s="34" t="n">
        <v>0.0324462761088907</v>
      </c>
      <c r="I1504" s="34" t="n">
        <v>0.111723265238649</v>
      </c>
      <c r="J1504" s="35" t="n">
        <v>3.45</v>
      </c>
      <c r="K1504" s="6" t="n">
        <v>0</v>
      </c>
      <c r="L1504" s="35" t="n">
        <v>-1</v>
      </c>
      <c r="M1504" s="6" t="str">
        <f aca="false">IF(I1504&lt;=0,"Below 0%",IF(I1504&lt;=0.05,"0-5%",IF(I1504&lt;=0.1,"5-10%",IF(I1504&lt;=0.2,"10-20%",IF(I1504&lt;=0.4,"20-40%","Above 40%")))))</f>
        <v>10-20%</v>
      </c>
      <c r="N1504" s="6" t="str">
        <f aca="false">IF(AND(H1504&gt;=Summary!$B$25,I1504&gt;=Summary!$B$26,I1504&lt;=Summary!$B$27,J1504&gt;=Summary!$B$28,J1504&lt;=Summary!$B$29,F1504*J1504&gt;1),"Yes","No")</f>
        <v>Yes</v>
      </c>
    </row>
    <row r="1505" customFormat="false" ht="15" hidden="false" customHeight="false" outlineLevel="0" collapsed="false">
      <c r="A1505" s="6" t="s">
        <v>149</v>
      </c>
      <c r="B1505" s="45" t="n">
        <v>41972</v>
      </c>
      <c r="C1505" s="6" t="s">
        <v>191</v>
      </c>
      <c r="D1505" s="6" t="s">
        <v>190</v>
      </c>
      <c r="E1505" s="6" t="s">
        <v>187</v>
      </c>
      <c r="F1505" s="34" t="n">
        <v>0.176725029945374</v>
      </c>
      <c r="G1505" s="34" t="n">
        <v>0.0987648991792974</v>
      </c>
      <c r="H1505" s="34" t="n">
        <v>0.0779601307660762</v>
      </c>
      <c r="I1505" s="34" t="n">
        <v>0.789350583191987</v>
      </c>
      <c r="J1505" s="35" t="n">
        <v>10.2</v>
      </c>
      <c r="K1505" s="6" t="n">
        <v>0</v>
      </c>
      <c r="L1505" s="35" t="n">
        <v>-1</v>
      </c>
      <c r="M1505" s="6" t="str">
        <f aca="false">IF(I1505&lt;=0,"Below 0%",IF(I1505&lt;=0.05,"0-5%",IF(I1505&lt;=0.1,"5-10%",IF(I1505&lt;=0.2,"10-20%",IF(I1505&lt;=0.4,"20-40%","Above 40%")))))</f>
        <v>Above 40%</v>
      </c>
      <c r="N1505" s="6" t="str">
        <f aca="false">IF(AND(H1505&gt;=Summary!$B$25,I1505&gt;=Summary!$B$26,I1505&lt;=Summary!$B$27,J1505&gt;=Summary!$B$28,J1505&lt;=Summary!$B$29,F1505*J1505&gt;1),"Yes","No")</f>
        <v>No</v>
      </c>
    </row>
    <row r="1506" customFormat="false" ht="15" hidden="false" customHeight="false" outlineLevel="0" collapsed="false">
      <c r="A1506" s="6" t="s">
        <v>149</v>
      </c>
      <c r="B1506" s="45" t="n">
        <v>41972</v>
      </c>
      <c r="C1506" s="6" t="s">
        <v>191</v>
      </c>
      <c r="D1506" s="6" t="s">
        <v>190</v>
      </c>
      <c r="E1506" s="6" t="s">
        <v>174</v>
      </c>
      <c r="F1506" s="34" t="n">
        <v>0.181502565741539</v>
      </c>
      <c r="G1506" s="34" t="n">
        <v>0.196758197583757</v>
      </c>
      <c r="H1506" s="34" t="n">
        <v>-0.0152556318422175</v>
      </c>
      <c r="I1506" s="34" t="n">
        <v>-0.0775349237264862</v>
      </c>
      <c r="J1506" s="35" t="n">
        <v>5.12</v>
      </c>
      <c r="K1506" s="6" t="n">
        <v>1</v>
      </c>
      <c r="L1506" s="35" t="n">
        <v>4.12</v>
      </c>
      <c r="M1506" s="6" t="str">
        <f aca="false">IF(I1506&lt;=0,"Below 0%",IF(I1506&lt;=0.05,"0-5%",IF(I1506&lt;=0.1,"5-10%",IF(I1506&lt;=0.2,"10-20%",IF(I1506&lt;=0.4,"20-40%","Above 40%")))))</f>
        <v>Below 0%</v>
      </c>
      <c r="N1506" s="6" t="str">
        <f aca="false">IF(AND(H1506&gt;=Summary!$B$25,I1506&gt;=Summary!$B$26,I1506&lt;=Summary!$B$27,J1506&gt;=Summary!$B$28,J1506&lt;=Summary!$B$29,F1506*J1506&gt;1),"Yes","No")</f>
        <v>No</v>
      </c>
    </row>
    <row r="1507" customFormat="false" ht="15" hidden="false" customHeight="false" outlineLevel="0" collapsed="false">
      <c r="A1507" s="6" t="s">
        <v>149</v>
      </c>
      <c r="B1507" s="45" t="n">
        <v>41972</v>
      </c>
      <c r="C1507" s="6" t="s">
        <v>191</v>
      </c>
      <c r="D1507" s="6" t="s">
        <v>190</v>
      </c>
      <c r="E1507" s="6" t="s">
        <v>177</v>
      </c>
      <c r="F1507" s="34" t="n">
        <v>0.641772449016571</v>
      </c>
      <c r="G1507" s="34" t="n">
        <v>0.704476903236946</v>
      </c>
      <c r="H1507" s="34" t="n">
        <v>-0.0627044542203752</v>
      </c>
      <c r="I1507" s="34" t="n">
        <v>-0.0890085309145826</v>
      </c>
      <c r="J1507" s="35" t="n">
        <v>1.43</v>
      </c>
      <c r="K1507" s="6" t="n">
        <v>0</v>
      </c>
      <c r="L1507" s="35" t="n">
        <v>-1</v>
      </c>
      <c r="M1507" s="6" t="str">
        <f aca="false">IF(I1507&lt;=0,"Below 0%",IF(I1507&lt;=0.05,"0-5%",IF(I1507&lt;=0.1,"5-10%",IF(I1507&lt;=0.2,"10-20%",IF(I1507&lt;=0.4,"20-40%","Above 40%")))))</f>
        <v>Below 0%</v>
      </c>
      <c r="N1507" s="6" t="str">
        <f aca="false">IF(AND(H1507&gt;=Summary!$B$25,I1507&gt;=Summary!$B$26,I1507&lt;=Summary!$B$27,J1507&gt;=Summary!$B$28,J1507&lt;=Summary!$B$29,F1507*J1507&gt;1),"Yes","No")</f>
        <v>No</v>
      </c>
    </row>
    <row r="1508" customFormat="false" ht="15" hidden="false" customHeight="false" outlineLevel="0" collapsed="false">
      <c r="A1508" s="6" t="s">
        <v>149</v>
      </c>
      <c r="B1508" s="45" t="n">
        <v>41972</v>
      </c>
      <c r="C1508" s="6" t="s">
        <v>175</v>
      </c>
      <c r="D1508" s="6" t="s">
        <v>180</v>
      </c>
      <c r="E1508" s="6" t="s">
        <v>187</v>
      </c>
      <c r="F1508" s="34" t="n">
        <v>0.448598355054855</v>
      </c>
      <c r="G1508" s="34" t="n">
        <v>0.54080288428205</v>
      </c>
      <c r="H1508" s="34" t="n">
        <v>-0.0922045292271941</v>
      </c>
      <c r="I1508" s="34" t="n">
        <v>-0.170495631415875</v>
      </c>
      <c r="J1508" s="35" t="n">
        <v>1.85</v>
      </c>
      <c r="K1508" s="6" t="n">
        <v>0</v>
      </c>
      <c r="L1508" s="35" t="n">
        <v>-1</v>
      </c>
      <c r="M1508" s="6" t="str">
        <f aca="false">IF(I1508&lt;=0,"Below 0%",IF(I1508&lt;=0.05,"0-5%",IF(I1508&lt;=0.1,"5-10%",IF(I1508&lt;=0.2,"10-20%",IF(I1508&lt;=0.4,"20-40%","Above 40%")))))</f>
        <v>Below 0%</v>
      </c>
      <c r="N1508" s="6" t="str">
        <f aca="false">IF(AND(H1508&gt;=Summary!$B$25,I1508&gt;=Summary!$B$26,I1508&lt;=Summary!$B$27,J1508&gt;=Summary!$B$28,J1508&lt;=Summary!$B$29,F1508*J1508&gt;1),"Yes","No")</f>
        <v>No</v>
      </c>
    </row>
    <row r="1509" customFormat="false" ht="15" hidden="false" customHeight="false" outlineLevel="0" collapsed="false">
      <c r="A1509" s="6" t="s">
        <v>149</v>
      </c>
      <c r="B1509" s="45" t="n">
        <v>41972</v>
      </c>
      <c r="C1509" s="6" t="s">
        <v>175</v>
      </c>
      <c r="D1509" s="6" t="s">
        <v>180</v>
      </c>
      <c r="E1509" s="6" t="s">
        <v>174</v>
      </c>
      <c r="F1509" s="34" t="n">
        <v>0.239995047450066</v>
      </c>
      <c r="G1509" s="34" t="n">
        <v>0.266796089579144</v>
      </c>
      <c r="H1509" s="34" t="n">
        <v>-0.0268010421290788</v>
      </c>
      <c r="I1509" s="34" t="n">
        <v>-0.100455153489528</v>
      </c>
      <c r="J1509" s="35" t="n">
        <v>3.75</v>
      </c>
      <c r="K1509" s="6" t="n">
        <v>1</v>
      </c>
      <c r="L1509" s="35" t="n">
        <v>2.75</v>
      </c>
      <c r="M1509" s="6" t="str">
        <f aca="false">IF(I1509&lt;=0,"Below 0%",IF(I1509&lt;=0.05,"0-5%",IF(I1509&lt;=0.1,"5-10%",IF(I1509&lt;=0.2,"10-20%",IF(I1509&lt;=0.4,"20-40%","Above 40%")))))</f>
        <v>Below 0%</v>
      </c>
      <c r="N1509" s="6" t="str">
        <f aca="false">IF(AND(H1509&gt;=Summary!$B$25,I1509&gt;=Summary!$B$26,I1509&lt;=Summary!$B$27,J1509&gt;=Summary!$B$28,J1509&lt;=Summary!$B$29,F1509*J1509&gt;1),"Yes","No")</f>
        <v>No</v>
      </c>
    </row>
    <row r="1510" customFormat="false" ht="15" hidden="false" customHeight="false" outlineLevel="0" collapsed="false">
      <c r="A1510" s="6" t="s">
        <v>149</v>
      </c>
      <c r="B1510" s="45" t="n">
        <v>41972</v>
      </c>
      <c r="C1510" s="6" t="s">
        <v>175</v>
      </c>
      <c r="D1510" s="6" t="s">
        <v>180</v>
      </c>
      <c r="E1510" s="6" t="s">
        <v>177</v>
      </c>
      <c r="F1510" s="34" t="n">
        <v>0.31140661239624</v>
      </c>
      <c r="G1510" s="34" t="n">
        <v>0.192401026138806</v>
      </c>
      <c r="H1510" s="34" t="n">
        <v>0.119005586257434</v>
      </c>
      <c r="I1510" s="34" t="n">
        <v>0.618528854267018</v>
      </c>
      <c r="J1510" s="35" t="n">
        <v>5.2</v>
      </c>
      <c r="K1510" s="6" t="n">
        <v>0</v>
      </c>
      <c r="L1510" s="35" t="n">
        <v>-1</v>
      </c>
      <c r="M1510" s="6" t="str">
        <f aca="false">IF(I1510&lt;=0,"Below 0%",IF(I1510&lt;=0.05,"0-5%",IF(I1510&lt;=0.1,"5-10%",IF(I1510&lt;=0.2,"10-20%",IF(I1510&lt;=0.4,"20-40%","Above 40%")))))</f>
        <v>Above 40%</v>
      </c>
      <c r="N1510" s="6" t="str">
        <f aca="false">IF(AND(H1510&gt;=Summary!$B$25,I1510&gt;=Summary!$B$26,I1510&lt;=Summary!$B$27,J1510&gt;=Summary!$B$28,J1510&lt;=Summary!$B$29,F1510*J1510&gt;1),"Yes","No")</f>
        <v>No</v>
      </c>
    </row>
    <row r="1511" customFormat="false" ht="15" hidden="false" customHeight="false" outlineLevel="0" collapsed="false">
      <c r="A1511" s="6" t="s">
        <v>149</v>
      </c>
      <c r="B1511" s="45" t="n">
        <v>41972</v>
      </c>
      <c r="C1511" s="6" t="s">
        <v>178</v>
      </c>
      <c r="D1511" s="6" t="s">
        <v>185</v>
      </c>
      <c r="E1511" s="6" t="s">
        <v>187</v>
      </c>
      <c r="F1511" s="34" t="n">
        <v>0.214566588401794</v>
      </c>
      <c r="G1511" s="34" t="n">
        <v>0.208791208791209</v>
      </c>
      <c r="H1511" s="34" t="n">
        <v>0.00577537961058564</v>
      </c>
      <c r="I1511" s="34" t="n">
        <v>0.027661028661226</v>
      </c>
      <c r="J1511" s="35" t="n">
        <v>4.8</v>
      </c>
      <c r="K1511" s="6" t="n">
        <v>0</v>
      </c>
      <c r="L1511" s="35" t="n">
        <v>-1</v>
      </c>
      <c r="M1511" s="6" t="str">
        <f aca="false">IF(I1511&lt;=0,"Below 0%",IF(I1511&lt;=0.05,"0-5%",IF(I1511&lt;=0.1,"5-10%",IF(I1511&lt;=0.2,"10-20%",IF(I1511&lt;=0.4,"20-40%","Above 40%")))))</f>
        <v>0-5%</v>
      </c>
      <c r="N1511" s="6" t="str">
        <f aca="false">IF(AND(H1511&gt;=Summary!$B$25,I1511&gt;=Summary!$B$26,I1511&lt;=Summary!$B$27,J1511&gt;=Summary!$B$28,J1511&lt;=Summary!$B$29,F1511*J1511&gt;1),"Yes","No")</f>
        <v>No</v>
      </c>
    </row>
    <row r="1512" customFormat="false" ht="15" hidden="false" customHeight="false" outlineLevel="0" collapsed="false">
      <c r="A1512" s="6" t="s">
        <v>149</v>
      </c>
      <c r="B1512" s="45" t="n">
        <v>41972</v>
      </c>
      <c r="C1512" s="6" t="s">
        <v>178</v>
      </c>
      <c r="D1512" s="6" t="s">
        <v>185</v>
      </c>
      <c r="E1512" s="6" t="s">
        <v>174</v>
      </c>
      <c r="F1512" s="34" t="n">
        <v>0.149711549282074</v>
      </c>
      <c r="G1512" s="34" t="n">
        <v>0.263736263736264</v>
      </c>
      <c r="H1512" s="34" t="n">
        <v>-0.11402471445419</v>
      </c>
      <c r="I1512" s="34" t="n">
        <v>-0.432343708972136</v>
      </c>
      <c r="J1512" s="35" t="n">
        <v>3.8</v>
      </c>
      <c r="K1512" s="6" t="n">
        <v>0</v>
      </c>
      <c r="L1512" s="35" t="n">
        <v>-1</v>
      </c>
      <c r="M1512" s="6" t="str">
        <f aca="false">IF(I1512&lt;=0,"Below 0%",IF(I1512&lt;=0.05,"0-5%",IF(I1512&lt;=0.1,"5-10%",IF(I1512&lt;=0.2,"10-20%",IF(I1512&lt;=0.4,"20-40%","Above 40%")))))</f>
        <v>Below 0%</v>
      </c>
      <c r="N1512" s="6" t="str">
        <f aca="false">IF(AND(H1512&gt;=Summary!$B$25,I1512&gt;=Summary!$B$26,I1512&lt;=Summary!$B$27,J1512&gt;=Summary!$B$28,J1512&lt;=Summary!$B$29,F1512*J1512&gt;1),"Yes","No")</f>
        <v>No</v>
      </c>
    </row>
    <row r="1513" customFormat="false" ht="15" hidden="false" customHeight="false" outlineLevel="0" collapsed="false">
      <c r="A1513" s="6" t="s">
        <v>149</v>
      </c>
      <c r="B1513" s="45" t="n">
        <v>41972</v>
      </c>
      <c r="C1513" s="6" t="s">
        <v>178</v>
      </c>
      <c r="D1513" s="6" t="s">
        <v>185</v>
      </c>
      <c r="E1513" s="6" t="s">
        <v>177</v>
      </c>
      <c r="F1513" s="34" t="n">
        <v>0.635721862316132</v>
      </c>
      <c r="G1513" s="34" t="n">
        <v>0.527472527472527</v>
      </c>
      <c r="H1513" s="34" t="n">
        <v>0.108249334843604</v>
      </c>
      <c r="I1513" s="34" t="n">
        <v>0.205222697307666</v>
      </c>
      <c r="J1513" s="35" t="n">
        <v>1.9</v>
      </c>
      <c r="K1513" s="6" t="n">
        <v>1</v>
      </c>
      <c r="L1513" s="35" t="n">
        <v>0.9</v>
      </c>
      <c r="M1513" s="6" t="str">
        <f aca="false">IF(I1513&lt;=0,"Below 0%",IF(I1513&lt;=0.05,"0-5%",IF(I1513&lt;=0.1,"5-10%",IF(I1513&lt;=0.2,"10-20%",IF(I1513&lt;=0.4,"20-40%","Above 40%")))))</f>
        <v>20-40%</v>
      </c>
      <c r="N1513" s="6" t="str">
        <f aca="false">IF(AND(H1513&gt;=Summary!$B$25,I1513&gt;=Summary!$B$26,I1513&lt;=Summary!$B$27,J1513&gt;=Summary!$B$28,J1513&lt;=Summary!$B$29,F1513*J1513&gt;1),"Yes","No")</f>
        <v>Yes</v>
      </c>
    </row>
    <row r="1514" customFormat="false" ht="15" hidden="false" customHeight="false" outlineLevel="0" collapsed="false">
      <c r="A1514" s="6" t="s">
        <v>149</v>
      </c>
      <c r="B1514" s="45" t="n">
        <v>41972</v>
      </c>
      <c r="C1514" s="6" t="s">
        <v>189</v>
      </c>
      <c r="D1514" s="6" t="s">
        <v>188</v>
      </c>
      <c r="E1514" s="6" t="s">
        <v>187</v>
      </c>
      <c r="F1514" s="34" t="n">
        <v>0.61123138666153</v>
      </c>
      <c r="G1514" s="34" t="n">
        <v>0.447987112147808</v>
      </c>
      <c r="H1514" s="34" t="n">
        <v>0.163244274513722</v>
      </c>
      <c r="I1514" s="34" t="n">
        <v>0.364395024069044</v>
      </c>
      <c r="J1514" s="35" t="n">
        <v>2.25</v>
      </c>
      <c r="K1514" s="6" t="n">
        <v>1</v>
      </c>
      <c r="L1514" s="35" t="n">
        <v>1.25</v>
      </c>
      <c r="M1514" s="6" t="str">
        <f aca="false">IF(I1514&lt;=0,"Below 0%",IF(I1514&lt;=0.05,"0-5%",IF(I1514&lt;=0.1,"5-10%",IF(I1514&lt;=0.2,"10-20%",IF(I1514&lt;=0.4,"20-40%","Above 40%")))))</f>
        <v>20-40%</v>
      </c>
      <c r="N1514" s="6" t="str">
        <f aca="false">IF(AND(H1514&gt;=Summary!$B$25,I1514&gt;=Summary!$B$26,I1514&lt;=Summary!$B$27,J1514&gt;=Summary!$B$28,J1514&lt;=Summary!$B$29,F1514*J1514&gt;1),"Yes","No")</f>
        <v>Yes</v>
      </c>
    </row>
    <row r="1515" customFormat="false" ht="15" hidden="false" customHeight="false" outlineLevel="0" collapsed="false">
      <c r="A1515" s="6" t="s">
        <v>149</v>
      </c>
      <c r="B1515" s="45" t="n">
        <v>41972</v>
      </c>
      <c r="C1515" s="6" t="s">
        <v>189</v>
      </c>
      <c r="D1515" s="6" t="s">
        <v>188</v>
      </c>
      <c r="E1515" s="6" t="s">
        <v>174</v>
      </c>
      <c r="F1515" s="34" t="n">
        <v>0.222570642828941</v>
      </c>
      <c r="G1515" s="34" t="n">
        <v>0.283935493614808</v>
      </c>
      <c r="H1515" s="34" t="n">
        <v>-0.0613648507858663</v>
      </c>
      <c r="I1515" s="34" t="n">
        <v>-0.216122507280175</v>
      </c>
      <c r="J1515" s="35" t="n">
        <v>3.55</v>
      </c>
      <c r="K1515" s="6" t="n">
        <v>0</v>
      </c>
      <c r="L1515" s="35" t="n">
        <v>-1</v>
      </c>
      <c r="M1515" s="6" t="str">
        <f aca="false">IF(I1515&lt;=0,"Below 0%",IF(I1515&lt;=0.05,"0-5%",IF(I1515&lt;=0.1,"5-10%",IF(I1515&lt;=0.2,"10-20%",IF(I1515&lt;=0.4,"20-40%","Above 40%")))))</f>
        <v>Below 0%</v>
      </c>
      <c r="N1515" s="6" t="str">
        <f aca="false">IF(AND(H1515&gt;=Summary!$B$25,I1515&gt;=Summary!$B$26,I1515&lt;=Summary!$B$27,J1515&gt;=Summary!$B$28,J1515&lt;=Summary!$B$29,F1515*J1515&gt;1),"Yes","No")</f>
        <v>No</v>
      </c>
    </row>
    <row r="1516" customFormat="false" ht="15" hidden="false" customHeight="false" outlineLevel="0" collapsed="false">
      <c r="A1516" s="6" t="s">
        <v>149</v>
      </c>
      <c r="B1516" s="45" t="n">
        <v>41972</v>
      </c>
      <c r="C1516" s="6" t="s">
        <v>189</v>
      </c>
      <c r="D1516" s="6" t="s">
        <v>188</v>
      </c>
      <c r="E1516" s="6" t="s">
        <v>177</v>
      </c>
      <c r="F1516" s="34" t="n">
        <v>0.166197970509529</v>
      </c>
      <c r="G1516" s="34" t="n">
        <v>0.268077394237385</v>
      </c>
      <c r="H1516" s="34" t="n">
        <v>-0.101879423727856</v>
      </c>
      <c r="I1516" s="34" t="n">
        <v>-0.380037354576942</v>
      </c>
      <c r="J1516" s="35" t="n">
        <v>3.76</v>
      </c>
      <c r="K1516" s="6" t="n">
        <v>0</v>
      </c>
      <c r="L1516" s="35" t="n">
        <v>-1</v>
      </c>
      <c r="M1516" s="6" t="str">
        <f aca="false">IF(I1516&lt;=0,"Below 0%",IF(I1516&lt;=0.05,"0-5%",IF(I1516&lt;=0.1,"5-10%",IF(I1516&lt;=0.2,"10-20%",IF(I1516&lt;=0.4,"20-40%","Above 40%")))))</f>
        <v>Below 0%</v>
      </c>
      <c r="N1516" s="6" t="str">
        <f aca="false">IF(AND(H1516&gt;=Summary!$B$25,I1516&gt;=Summary!$B$26,I1516&lt;=Summary!$B$27,J1516&gt;=Summary!$B$28,J1516&lt;=Summary!$B$29,F1516*J1516&gt;1),"Yes","No")</f>
        <v>No</v>
      </c>
    </row>
    <row r="1517" customFormat="false" ht="15" hidden="false" customHeight="false" outlineLevel="0" collapsed="false">
      <c r="A1517" s="6" t="s">
        <v>149</v>
      </c>
      <c r="B1517" s="45" t="n">
        <v>41973</v>
      </c>
      <c r="C1517" s="6" t="s">
        <v>179</v>
      </c>
      <c r="D1517" s="6" t="s">
        <v>194</v>
      </c>
      <c r="E1517" s="6" t="s">
        <v>187</v>
      </c>
      <c r="F1517" s="34" t="n">
        <v>0.266729414463043</v>
      </c>
      <c r="G1517" s="34" t="n">
        <v>0.309143380023932</v>
      </c>
      <c r="H1517" s="34" t="n">
        <v>-0.0424139655608887</v>
      </c>
      <c r="I1517" s="34" t="n">
        <v>-0.137198362641973</v>
      </c>
      <c r="J1517" s="35" t="n">
        <v>3.25</v>
      </c>
      <c r="K1517" s="6" t="n">
        <v>0</v>
      </c>
      <c r="L1517" s="35" t="n">
        <v>-1</v>
      </c>
      <c r="M1517" s="6" t="str">
        <f aca="false">IF(I1517&lt;=0,"Below 0%",IF(I1517&lt;=0.05,"0-5%",IF(I1517&lt;=0.1,"5-10%",IF(I1517&lt;=0.2,"10-20%",IF(I1517&lt;=0.4,"20-40%","Above 40%")))))</f>
        <v>Below 0%</v>
      </c>
      <c r="N1517" s="6" t="str">
        <f aca="false">IF(AND(H1517&gt;=Summary!$B$25,I1517&gt;=Summary!$B$26,I1517&lt;=Summary!$B$27,J1517&gt;=Summary!$B$28,J1517&lt;=Summary!$B$29,F1517*J1517&gt;1),"Yes","No")</f>
        <v>No</v>
      </c>
    </row>
    <row r="1518" customFormat="false" ht="15" hidden="false" customHeight="false" outlineLevel="0" collapsed="false">
      <c r="A1518" s="6" t="s">
        <v>149</v>
      </c>
      <c r="B1518" s="45" t="n">
        <v>41973</v>
      </c>
      <c r="C1518" s="6" t="s">
        <v>179</v>
      </c>
      <c r="D1518" s="6" t="s">
        <v>194</v>
      </c>
      <c r="E1518" s="6" t="s">
        <v>174</v>
      </c>
      <c r="F1518" s="34" t="n">
        <v>0.321212112903595</v>
      </c>
      <c r="G1518" s="34" t="n">
        <v>0.279087773632716</v>
      </c>
      <c r="H1518" s="34" t="n">
        <v>0.0421243392708787</v>
      </c>
      <c r="I1518" s="34" t="n">
        <v>0.15093581034587</v>
      </c>
      <c r="J1518" s="35" t="n">
        <v>3.6</v>
      </c>
      <c r="K1518" s="6" t="n">
        <v>0</v>
      </c>
      <c r="L1518" s="35" t="n">
        <v>-1</v>
      </c>
      <c r="M1518" s="6" t="str">
        <f aca="false">IF(I1518&lt;=0,"Below 0%",IF(I1518&lt;=0.05,"0-5%",IF(I1518&lt;=0.1,"5-10%",IF(I1518&lt;=0.2,"10-20%",IF(I1518&lt;=0.4,"20-40%","Above 40%")))))</f>
        <v>10-20%</v>
      </c>
      <c r="N1518" s="6" t="str">
        <f aca="false">IF(AND(H1518&gt;=Summary!$B$25,I1518&gt;=Summary!$B$26,I1518&lt;=Summary!$B$27,J1518&gt;=Summary!$B$28,J1518&lt;=Summary!$B$29,F1518*J1518&gt;1),"Yes","No")</f>
        <v>Yes</v>
      </c>
    </row>
    <row r="1519" customFormat="false" ht="15" hidden="false" customHeight="false" outlineLevel="0" collapsed="false">
      <c r="A1519" s="6" t="s">
        <v>149</v>
      </c>
      <c r="B1519" s="45" t="n">
        <v>41973</v>
      </c>
      <c r="C1519" s="6" t="s">
        <v>179</v>
      </c>
      <c r="D1519" s="6" t="s">
        <v>194</v>
      </c>
      <c r="E1519" s="6" t="s">
        <v>177</v>
      </c>
      <c r="F1519" s="34" t="n">
        <v>0.412058413028717</v>
      </c>
      <c r="G1519" s="34" t="n">
        <v>0.411768846343352</v>
      </c>
      <c r="H1519" s="34" t="n">
        <v>0.000289566685365172</v>
      </c>
      <c r="I1519" s="34" t="n">
        <v>0.000703226307518401</v>
      </c>
      <c r="J1519" s="35" t="n">
        <v>2.44</v>
      </c>
      <c r="K1519" s="6" t="n">
        <v>1</v>
      </c>
      <c r="L1519" s="35" t="n">
        <v>1.44</v>
      </c>
      <c r="M1519" s="6" t="str">
        <f aca="false">IF(I1519&lt;=0,"Below 0%",IF(I1519&lt;=0.05,"0-5%",IF(I1519&lt;=0.1,"5-10%",IF(I1519&lt;=0.2,"10-20%",IF(I1519&lt;=0.4,"20-40%","Above 40%")))))</f>
        <v>0-5%</v>
      </c>
      <c r="N1519" s="6" t="str">
        <f aca="false">IF(AND(H1519&gt;=Summary!$B$25,I1519&gt;=Summary!$B$26,I1519&lt;=Summary!$B$27,J1519&gt;=Summary!$B$28,J1519&lt;=Summary!$B$29,F1519*J1519&gt;1),"Yes","No")</f>
        <v>No</v>
      </c>
    </row>
    <row r="1520" customFormat="false" ht="15" hidden="false" customHeight="false" outlineLevel="0" collapsed="false">
      <c r="A1520" s="6" t="s">
        <v>149</v>
      </c>
      <c r="B1520" s="45" t="n">
        <v>41973</v>
      </c>
      <c r="C1520" s="6" t="s">
        <v>181</v>
      </c>
      <c r="D1520" s="6" t="s">
        <v>173</v>
      </c>
      <c r="E1520" s="6" t="s">
        <v>187</v>
      </c>
      <c r="F1520" s="34" t="n">
        <v>0.37973952293396</v>
      </c>
      <c r="G1520" s="34" t="n">
        <v>0.424787237329507</v>
      </c>
      <c r="H1520" s="34" t="n">
        <v>-0.0450477143955467</v>
      </c>
      <c r="I1520" s="34" t="n">
        <v>-0.106047711505521</v>
      </c>
      <c r="J1520" s="35" t="n">
        <v>2.38</v>
      </c>
      <c r="K1520" s="6" t="n">
        <v>1</v>
      </c>
      <c r="L1520" s="35" t="n">
        <v>1.38</v>
      </c>
      <c r="M1520" s="6" t="str">
        <f aca="false">IF(I1520&lt;=0,"Below 0%",IF(I1520&lt;=0.05,"0-5%",IF(I1520&lt;=0.1,"5-10%",IF(I1520&lt;=0.2,"10-20%",IF(I1520&lt;=0.4,"20-40%","Above 40%")))))</f>
        <v>Below 0%</v>
      </c>
      <c r="N1520" s="6" t="str">
        <f aca="false">IF(AND(H1520&gt;=Summary!$B$25,I1520&gt;=Summary!$B$26,I1520&lt;=Summary!$B$27,J1520&gt;=Summary!$B$28,J1520&lt;=Summary!$B$29,F1520*J1520&gt;1),"Yes","No")</f>
        <v>No</v>
      </c>
    </row>
    <row r="1521" customFormat="false" ht="15" hidden="false" customHeight="false" outlineLevel="0" collapsed="false">
      <c r="A1521" s="6" t="s">
        <v>149</v>
      </c>
      <c r="B1521" s="45" t="n">
        <v>41973</v>
      </c>
      <c r="C1521" s="6" t="s">
        <v>181</v>
      </c>
      <c r="D1521" s="6" t="s">
        <v>173</v>
      </c>
      <c r="E1521" s="6" t="s">
        <v>174</v>
      </c>
      <c r="F1521" s="34" t="n">
        <v>0.281396001577377</v>
      </c>
      <c r="G1521" s="34" t="n">
        <v>0.276984554751843</v>
      </c>
      <c r="H1521" s="34" t="n">
        <v>0.00441144682553463</v>
      </c>
      <c r="I1521" s="34" t="n">
        <v>0.0159266888707457</v>
      </c>
      <c r="J1521" s="35" t="n">
        <v>3.65</v>
      </c>
      <c r="K1521" s="6" t="n">
        <v>0</v>
      </c>
      <c r="L1521" s="35" t="n">
        <v>-1</v>
      </c>
      <c r="M1521" s="6" t="str">
        <f aca="false">IF(I1521&lt;=0,"Below 0%",IF(I1521&lt;=0.05,"0-5%",IF(I1521&lt;=0.1,"5-10%",IF(I1521&lt;=0.2,"10-20%",IF(I1521&lt;=0.4,"20-40%","Above 40%")))))</f>
        <v>0-5%</v>
      </c>
      <c r="N1521" s="6" t="str">
        <f aca="false">IF(AND(H1521&gt;=Summary!$B$25,I1521&gt;=Summary!$B$26,I1521&lt;=Summary!$B$27,J1521&gt;=Summary!$B$28,J1521&lt;=Summary!$B$29,F1521*J1521&gt;1),"Yes","No")</f>
        <v>No</v>
      </c>
    </row>
    <row r="1522" customFormat="false" ht="15" hidden="false" customHeight="false" outlineLevel="0" collapsed="false">
      <c r="A1522" s="6" t="s">
        <v>149</v>
      </c>
      <c r="B1522" s="45" t="n">
        <v>41973</v>
      </c>
      <c r="C1522" s="6" t="s">
        <v>181</v>
      </c>
      <c r="D1522" s="6" t="s">
        <v>173</v>
      </c>
      <c r="E1522" s="6" t="s">
        <v>177</v>
      </c>
      <c r="F1522" s="34" t="n">
        <v>0.338864505290985</v>
      </c>
      <c r="G1522" s="34" t="n">
        <v>0.298228207918651</v>
      </c>
      <c r="H1522" s="34" t="n">
        <v>0.0406362973723344</v>
      </c>
      <c r="I1522" s="34" t="n">
        <v>0.136259067027687</v>
      </c>
      <c r="J1522" s="35" t="n">
        <v>3.39</v>
      </c>
      <c r="K1522" s="6" t="n">
        <v>0</v>
      </c>
      <c r="L1522" s="35" t="n">
        <v>-1</v>
      </c>
      <c r="M1522" s="6" t="str">
        <f aca="false">IF(I1522&lt;=0,"Below 0%",IF(I1522&lt;=0.05,"0-5%",IF(I1522&lt;=0.1,"5-10%",IF(I1522&lt;=0.2,"10-20%",IF(I1522&lt;=0.4,"20-40%","Above 40%")))))</f>
        <v>10-20%</v>
      </c>
      <c r="N1522" s="6" t="str">
        <f aca="false">IF(AND(H1522&gt;=Summary!$B$25,I1522&gt;=Summary!$B$26,I1522&lt;=Summary!$B$27,J1522&gt;=Summary!$B$28,J1522&lt;=Summary!$B$29,F1522*J1522&gt;1),"Yes","No")</f>
        <v>Yes</v>
      </c>
    </row>
    <row r="1523" customFormat="false" ht="15" hidden="false" customHeight="false" outlineLevel="0" collapsed="false">
      <c r="A1523" s="6" t="s">
        <v>149</v>
      </c>
      <c r="B1523" s="45" t="n">
        <v>41975</v>
      </c>
      <c r="C1523" s="6" t="s">
        <v>196</v>
      </c>
      <c r="D1523" s="6" t="s">
        <v>188</v>
      </c>
      <c r="E1523" s="6" t="s">
        <v>187</v>
      </c>
      <c r="F1523" s="34" t="n">
        <v>0.339869469404221</v>
      </c>
      <c r="G1523" s="34" t="n">
        <v>0.344662869740952</v>
      </c>
      <c r="H1523" s="34" t="n">
        <v>-0.00479340033673109</v>
      </c>
      <c r="I1523" s="34" t="n">
        <v>-0.0139075042818909</v>
      </c>
      <c r="J1523" s="35" t="n">
        <v>2.9</v>
      </c>
      <c r="K1523" s="6" t="n">
        <v>0</v>
      </c>
      <c r="L1523" s="35" t="n">
        <v>-1</v>
      </c>
      <c r="M1523" s="6" t="str">
        <f aca="false">IF(I1523&lt;=0,"Below 0%",IF(I1523&lt;=0.05,"0-5%",IF(I1523&lt;=0.1,"5-10%",IF(I1523&lt;=0.2,"10-20%",IF(I1523&lt;=0.4,"20-40%","Above 40%")))))</f>
        <v>Below 0%</v>
      </c>
      <c r="N1523" s="6" t="str">
        <f aca="false">IF(AND(H1523&gt;=Summary!$B$25,I1523&gt;=Summary!$B$26,I1523&lt;=Summary!$B$27,J1523&gt;=Summary!$B$28,J1523&lt;=Summary!$B$29,F1523*J1523&gt;1),"Yes","No")</f>
        <v>No</v>
      </c>
    </row>
    <row r="1524" customFormat="false" ht="15" hidden="false" customHeight="false" outlineLevel="0" collapsed="false">
      <c r="A1524" s="6" t="s">
        <v>149</v>
      </c>
      <c r="B1524" s="45" t="n">
        <v>41975</v>
      </c>
      <c r="C1524" s="6" t="s">
        <v>196</v>
      </c>
      <c r="D1524" s="6" t="s">
        <v>188</v>
      </c>
      <c r="E1524" s="6" t="s">
        <v>174</v>
      </c>
      <c r="F1524" s="34" t="n">
        <v>0.396143645048142</v>
      </c>
      <c r="G1524" s="34" t="n">
        <v>0.298364872313063</v>
      </c>
      <c r="H1524" s="34" t="n">
        <v>0.0977787727350789</v>
      </c>
      <c r="I1524" s="34" t="n">
        <v>0.327715431032657</v>
      </c>
      <c r="J1524" s="35" t="n">
        <v>3.35</v>
      </c>
      <c r="K1524" s="6" t="n">
        <v>1</v>
      </c>
      <c r="L1524" s="35" t="n">
        <v>2.35</v>
      </c>
      <c r="M1524" s="6" t="str">
        <f aca="false">IF(I1524&lt;=0,"Below 0%",IF(I1524&lt;=0.05,"0-5%",IF(I1524&lt;=0.1,"5-10%",IF(I1524&lt;=0.2,"10-20%",IF(I1524&lt;=0.4,"20-40%","Above 40%")))))</f>
        <v>20-40%</v>
      </c>
      <c r="N1524" s="6" t="str">
        <f aca="false">IF(AND(H1524&gt;=Summary!$B$25,I1524&gt;=Summary!$B$26,I1524&lt;=Summary!$B$27,J1524&gt;=Summary!$B$28,J1524&lt;=Summary!$B$29,F1524*J1524&gt;1),"Yes","No")</f>
        <v>Yes</v>
      </c>
    </row>
    <row r="1525" customFormat="false" ht="15" hidden="false" customHeight="false" outlineLevel="0" collapsed="false">
      <c r="A1525" s="6" t="s">
        <v>149</v>
      </c>
      <c r="B1525" s="45" t="n">
        <v>41975</v>
      </c>
      <c r="C1525" s="6" t="s">
        <v>196</v>
      </c>
      <c r="D1525" s="6" t="s">
        <v>188</v>
      </c>
      <c r="E1525" s="6" t="s">
        <v>177</v>
      </c>
      <c r="F1525" s="34" t="n">
        <v>0.263986885547638</v>
      </c>
      <c r="G1525" s="34" t="n">
        <v>0.356972257945986</v>
      </c>
      <c r="H1525" s="34" t="n">
        <v>-0.0929853723983477</v>
      </c>
      <c r="I1525" s="34" t="n">
        <v>-0.260483469873498</v>
      </c>
      <c r="J1525" s="35" t="n">
        <v>2.8</v>
      </c>
      <c r="K1525" s="6" t="n">
        <v>0</v>
      </c>
      <c r="L1525" s="35" t="n">
        <v>-1</v>
      </c>
      <c r="M1525" s="6" t="str">
        <f aca="false">IF(I1525&lt;=0,"Below 0%",IF(I1525&lt;=0.05,"0-5%",IF(I1525&lt;=0.1,"5-10%",IF(I1525&lt;=0.2,"10-20%",IF(I1525&lt;=0.4,"20-40%","Above 40%")))))</f>
        <v>Below 0%</v>
      </c>
      <c r="N1525" s="6" t="str">
        <f aca="false">IF(AND(H1525&gt;=Summary!$B$25,I1525&gt;=Summary!$B$26,I1525&lt;=Summary!$B$27,J1525&gt;=Summary!$B$28,J1525&lt;=Summary!$B$29,F1525*J1525&gt;1),"Yes","No")</f>
        <v>No</v>
      </c>
    </row>
    <row r="1526" customFormat="false" ht="15" hidden="false" customHeight="false" outlineLevel="0" collapsed="false">
      <c r="A1526" s="6" t="s">
        <v>149</v>
      </c>
      <c r="B1526" s="45" t="n">
        <v>41975</v>
      </c>
      <c r="C1526" s="6" t="s">
        <v>180</v>
      </c>
      <c r="D1526" s="6" t="s">
        <v>182</v>
      </c>
      <c r="E1526" s="6" t="s">
        <v>187</v>
      </c>
      <c r="F1526" s="34" t="n">
        <v>0.583227813243866</v>
      </c>
      <c r="G1526" s="34" t="n">
        <v>0.468363636363636</v>
      </c>
      <c r="H1526" s="34" t="n">
        <v>0.11486417688023</v>
      </c>
      <c r="I1526" s="34" t="n">
        <v>0.245245719270677</v>
      </c>
      <c r="J1526" s="35" t="n">
        <v>2.15</v>
      </c>
      <c r="K1526" s="6" t="n">
        <v>0</v>
      </c>
      <c r="L1526" s="35" t="n">
        <v>-1</v>
      </c>
      <c r="M1526" s="6" t="str">
        <f aca="false">IF(I1526&lt;=0,"Below 0%",IF(I1526&lt;=0.05,"0-5%",IF(I1526&lt;=0.1,"5-10%",IF(I1526&lt;=0.2,"10-20%",IF(I1526&lt;=0.4,"20-40%","Above 40%")))))</f>
        <v>20-40%</v>
      </c>
      <c r="N1526" s="6" t="str">
        <f aca="false">IF(AND(H1526&gt;=Summary!$B$25,I1526&gt;=Summary!$B$26,I1526&lt;=Summary!$B$27,J1526&gt;=Summary!$B$28,J1526&lt;=Summary!$B$29,F1526*J1526&gt;1),"Yes","No")</f>
        <v>Yes</v>
      </c>
    </row>
    <row r="1527" customFormat="false" ht="15" hidden="false" customHeight="false" outlineLevel="0" collapsed="false">
      <c r="A1527" s="6" t="s">
        <v>149</v>
      </c>
      <c r="B1527" s="45" t="n">
        <v>41975</v>
      </c>
      <c r="C1527" s="6" t="s">
        <v>180</v>
      </c>
      <c r="D1527" s="6" t="s">
        <v>182</v>
      </c>
      <c r="E1527" s="6" t="s">
        <v>174</v>
      </c>
      <c r="F1527" s="34" t="n">
        <v>0.200490072369576</v>
      </c>
      <c r="G1527" s="34" t="n">
        <v>0.291878787878788</v>
      </c>
      <c r="H1527" s="34" t="n">
        <v>-0.0913887155092124</v>
      </c>
      <c r="I1527" s="34" t="n">
        <v>-0.313105026142443</v>
      </c>
      <c r="J1527" s="35" t="n">
        <v>3.45</v>
      </c>
      <c r="K1527" s="6" t="n">
        <v>0</v>
      </c>
      <c r="L1527" s="35" t="n">
        <v>-1</v>
      </c>
      <c r="M1527" s="6" t="str">
        <f aca="false">IF(I1527&lt;=0,"Below 0%",IF(I1527&lt;=0.05,"0-5%",IF(I1527&lt;=0.1,"5-10%",IF(I1527&lt;=0.2,"10-20%",IF(I1527&lt;=0.4,"20-40%","Above 40%")))))</f>
        <v>Below 0%</v>
      </c>
      <c r="N1527" s="6" t="str">
        <f aca="false">IF(AND(H1527&gt;=Summary!$B$25,I1527&gt;=Summary!$B$26,I1527&lt;=Summary!$B$27,J1527&gt;=Summary!$B$28,J1527&lt;=Summary!$B$29,F1527*J1527&gt;1),"Yes","No")</f>
        <v>No</v>
      </c>
    </row>
    <row r="1528" customFormat="false" ht="15" hidden="false" customHeight="false" outlineLevel="0" collapsed="false">
      <c r="A1528" s="6" t="s">
        <v>149</v>
      </c>
      <c r="B1528" s="45" t="n">
        <v>41975</v>
      </c>
      <c r="C1528" s="6" t="s">
        <v>180</v>
      </c>
      <c r="D1528" s="6" t="s">
        <v>182</v>
      </c>
      <c r="E1528" s="6" t="s">
        <v>177</v>
      </c>
      <c r="F1528" s="34" t="n">
        <v>0.216282159090042</v>
      </c>
      <c r="G1528" s="34" t="n">
        <v>0.239757575757576</v>
      </c>
      <c r="H1528" s="34" t="n">
        <v>-0.0234754166675336</v>
      </c>
      <c r="I1528" s="34" t="n">
        <v>-0.0979131382745968</v>
      </c>
      <c r="J1528" s="35" t="n">
        <v>4.2</v>
      </c>
      <c r="K1528" s="6" t="n">
        <v>1</v>
      </c>
      <c r="L1528" s="35" t="n">
        <v>3.2</v>
      </c>
      <c r="M1528" s="6" t="str">
        <f aca="false">IF(I1528&lt;=0,"Below 0%",IF(I1528&lt;=0.05,"0-5%",IF(I1528&lt;=0.1,"5-10%",IF(I1528&lt;=0.2,"10-20%",IF(I1528&lt;=0.4,"20-40%","Above 40%")))))</f>
        <v>Below 0%</v>
      </c>
      <c r="N1528" s="6" t="str">
        <f aca="false">IF(AND(H1528&gt;=Summary!$B$25,I1528&gt;=Summary!$B$26,I1528&lt;=Summary!$B$27,J1528&gt;=Summary!$B$28,J1528&lt;=Summary!$B$29,F1528*J1528&gt;1),"Yes","No")</f>
        <v>No</v>
      </c>
    </row>
    <row r="1529" customFormat="false" ht="15" hidden="false" customHeight="false" outlineLevel="0" collapsed="false">
      <c r="A1529" s="6" t="s">
        <v>149</v>
      </c>
      <c r="B1529" s="45" t="n">
        <v>41975</v>
      </c>
      <c r="C1529" s="6" t="s">
        <v>195</v>
      </c>
      <c r="D1529" s="6" t="s">
        <v>183</v>
      </c>
      <c r="E1529" s="6" t="s">
        <v>187</v>
      </c>
      <c r="F1529" s="34" t="n">
        <v>0.246268406510353</v>
      </c>
      <c r="G1529" s="34" t="n">
        <v>0.257193188490898</v>
      </c>
      <c r="H1529" s="34" t="n">
        <v>-0.0109247819805453</v>
      </c>
      <c r="I1529" s="34" t="n">
        <v>-0.0424769491161385</v>
      </c>
      <c r="J1529" s="35" t="n">
        <v>3.85</v>
      </c>
      <c r="K1529" s="6" t="n">
        <v>0</v>
      </c>
      <c r="L1529" s="35" t="n">
        <v>-1</v>
      </c>
      <c r="M1529" s="6" t="str">
        <f aca="false">IF(I1529&lt;=0,"Below 0%",IF(I1529&lt;=0.05,"0-5%",IF(I1529&lt;=0.1,"5-10%",IF(I1529&lt;=0.2,"10-20%",IF(I1529&lt;=0.4,"20-40%","Above 40%")))))</f>
        <v>Below 0%</v>
      </c>
      <c r="N1529" s="6" t="str">
        <f aca="false">IF(AND(H1529&gt;=Summary!$B$25,I1529&gt;=Summary!$B$26,I1529&lt;=Summary!$B$27,J1529&gt;=Summary!$B$28,J1529&lt;=Summary!$B$29,F1529*J1529&gt;1),"Yes","No")</f>
        <v>No</v>
      </c>
    </row>
    <row r="1530" customFormat="false" ht="15" hidden="false" customHeight="false" outlineLevel="0" collapsed="false">
      <c r="A1530" s="6" t="s">
        <v>149</v>
      </c>
      <c r="B1530" s="45" t="n">
        <v>41975</v>
      </c>
      <c r="C1530" s="6" t="s">
        <v>195</v>
      </c>
      <c r="D1530" s="6" t="s">
        <v>183</v>
      </c>
      <c r="E1530" s="6" t="s">
        <v>174</v>
      </c>
      <c r="F1530" s="34" t="n">
        <v>0.295016825199127</v>
      </c>
      <c r="G1530" s="34" t="n">
        <v>0.271285965942455</v>
      </c>
      <c r="H1530" s="34" t="n">
        <v>0.0237308592566727</v>
      </c>
      <c r="I1530" s="34" t="n">
        <v>0.0874754400738389</v>
      </c>
      <c r="J1530" s="35" t="n">
        <v>3.65</v>
      </c>
      <c r="K1530" s="6" t="n">
        <v>0</v>
      </c>
      <c r="L1530" s="35" t="n">
        <v>-1</v>
      </c>
      <c r="M1530" s="6" t="str">
        <f aca="false">IF(I1530&lt;=0,"Below 0%",IF(I1530&lt;=0.05,"0-5%",IF(I1530&lt;=0.1,"5-10%",IF(I1530&lt;=0.2,"10-20%",IF(I1530&lt;=0.4,"20-40%","Above 40%")))))</f>
        <v>5-10%</v>
      </c>
      <c r="N1530" s="6" t="str">
        <f aca="false">IF(AND(H1530&gt;=Summary!$B$25,I1530&gt;=Summary!$B$26,I1530&lt;=Summary!$B$27,J1530&gt;=Summary!$B$28,J1530&lt;=Summary!$B$29,F1530*J1530&gt;1),"Yes","No")</f>
        <v>No</v>
      </c>
    </row>
    <row r="1531" customFormat="false" ht="15" hidden="false" customHeight="false" outlineLevel="0" collapsed="false">
      <c r="A1531" s="6" t="s">
        <v>149</v>
      </c>
      <c r="B1531" s="45" t="n">
        <v>41975</v>
      </c>
      <c r="C1531" s="6" t="s">
        <v>195</v>
      </c>
      <c r="D1531" s="6" t="s">
        <v>183</v>
      </c>
      <c r="E1531" s="6" t="s">
        <v>177</v>
      </c>
      <c r="F1531" s="34" t="n">
        <v>0.458714842796326</v>
      </c>
      <c r="G1531" s="34" t="n">
        <v>0.471520845566647</v>
      </c>
      <c r="H1531" s="34" t="n">
        <v>-0.0128060027703214</v>
      </c>
      <c r="I1531" s="34" t="n">
        <v>-0.0271589324008186</v>
      </c>
      <c r="J1531" s="35" t="n">
        <v>2.1</v>
      </c>
      <c r="K1531" s="6" t="n">
        <v>1</v>
      </c>
      <c r="L1531" s="35" t="n">
        <v>1.1</v>
      </c>
      <c r="M1531" s="6" t="str">
        <f aca="false">IF(I1531&lt;=0,"Below 0%",IF(I1531&lt;=0.05,"0-5%",IF(I1531&lt;=0.1,"5-10%",IF(I1531&lt;=0.2,"10-20%",IF(I1531&lt;=0.4,"20-40%","Above 40%")))))</f>
        <v>Below 0%</v>
      </c>
      <c r="N1531" s="6" t="str">
        <f aca="false">IF(AND(H1531&gt;=Summary!$B$25,I1531&gt;=Summary!$B$26,I1531&lt;=Summary!$B$27,J1531&gt;=Summary!$B$28,J1531&lt;=Summary!$B$29,F1531*J1531&gt;1),"Yes","No")</f>
        <v>No</v>
      </c>
    </row>
    <row r="1532" customFormat="false" ht="15" hidden="false" customHeight="false" outlineLevel="0" collapsed="false">
      <c r="A1532" s="6" t="s">
        <v>149</v>
      </c>
      <c r="B1532" s="45" t="n">
        <v>41975</v>
      </c>
      <c r="C1532" s="6" t="s">
        <v>176</v>
      </c>
      <c r="D1532" s="6" t="s">
        <v>192</v>
      </c>
      <c r="E1532" s="6" t="s">
        <v>187</v>
      </c>
      <c r="F1532" s="34" t="n">
        <v>0.515864908695221</v>
      </c>
      <c r="G1532" s="34" t="n">
        <v>0.676894467689447</v>
      </c>
      <c r="H1532" s="34" t="n">
        <v>-0.161029558994226</v>
      </c>
      <c r="I1532" s="34" t="n">
        <v>-0.237894630080069</v>
      </c>
      <c r="J1532" s="35" t="n">
        <v>1.5</v>
      </c>
      <c r="K1532" s="6" t="n">
        <v>1</v>
      </c>
      <c r="L1532" s="35" t="n">
        <v>0.5</v>
      </c>
      <c r="M1532" s="6" t="str">
        <f aca="false">IF(I1532&lt;=0,"Below 0%",IF(I1532&lt;=0.05,"0-5%",IF(I1532&lt;=0.1,"5-10%",IF(I1532&lt;=0.2,"10-20%",IF(I1532&lt;=0.4,"20-40%","Above 40%")))))</f>
        <v>Below 0%</v>
      </c>
      <c r="N1532" s="6" t="str">
        <f aca="false">IF(AND(H1532&gt;=Summary!$B$25,I1532&gt;=Summary!$B$26,I1532&lt;=Summary!$B$27,J1532&gt;=Summary!$B$28,J1532&lt;=Summary!$B$29,F1532*J1532&gt;1),"Yes","No")</f>
        <v>No</v>
      </c>
    </row>
    <row r="1533" customFormat="false" ht="15" hidden="false" customHeight="false" outlineLevel="0" collapsed="false">
      <c r="A1533" s="6" t="s">
        <v>149</v>
      </c>
      <c r="B1533" s="45" t="n">
        <v>41975</v>
      </c>
      <c r="C1533" s="6" t="s">
        <v>176</v>
      </c>
      <c r="D1533" s="6" t="s">
        <v>192</v>
      </c>
      <c r="E1533" s="6" t="s">
        <v>174</v>
      </c>
      <c r="F1533" s="34" t="n">
        <v>0.24558413028717</v>
      </c>
      <c r="G1533" s="34" t="n">
        <v>0.211529521152952</v>
      </c>
      <c r="H1533" s="34" t="n">
        <v>0.0340546091342183</v>
      </c>
      <c r="I1533" s="34" t="n">
        <v>0.160992229115832</v>
      </c>
      <c r="J1533" s="35" t="n">
        <v>4.8</v>
      </c>
      <c r="K1533" s="6" t="n">
        <v>0</v>
      </c>
      <c r="L1533" s="35" t="n">
        <v>-1</v>
      </c>
      <c r="M1533" s="6" t="str">
        <f aca="false">IF(I1533&lt;=0,"Below 0%",IF(I1533&lt;=0.05,"0-5%",IF(I1533&lt;=0.1,"5-10%",IF(I1533&lt;=0.2,"10-20%",IF(I1533&lt;=0.4,"20-40%","Above 40%")))))</f>
        <v>10-20%</v>
      </c>
      <c r="N1533" s="6" t="str">
        <f aca="false">IF(AND(H1533&gt;=Summary!$B$25,I1533&gt;=Summary!$B$26,I1533&lt;=Summary!$B$27,J1533&gt;=Summary!$B$28,J1533&lt;=Summary!$B$29,F1533*J1533&gt;1),"Yes","No")</f>
        <v>Yes</v>
      </c>
    </row>
    <row r="1534" customFormat="false" ht="15" hidden="false" customHeight="false" outlineLevel="0" collapsed="false">
      <c r="A1534" s="6" t="s">
        <v>149</v>
      </c>
      <c r="B1534" s="45" t="n">
        <v>41975</v>
      </c>
      <c r="C1534" s="6" t="s">
        <v>176</v>
      </c>
      <c r="D1534" s="6" t="s">
        <v>192</v>
      </c>
      <c r="E1534" s="6" t="s">
        <v>177</v>
      </c>
      <c r="F1534" s="34" t="n">
        <v>0.238550931215286</v>
      </c>
      <c r="G1534" s="34" t="n">
        <v>0.111576011157601</v>
      </c>
      <c r="H1534" s="34" t="n">
        <v>0.126974920057685</v>
      </c>
      <c r="I1534" s="34" t="n">
        <v>1.138012721017</v>
      </c>
      <c r="J1534" s="35" t="n">
        <v>9.1</v>
      </c>
      <c r="K1534" s="6" t="n">
        <v>0</v>
      </c>
      <c r="L1534" s="35" t="n">
        <v>-1</v>
      </c>
      <c r="M1534" s="6" t="str">
        <f aca="false">IF(I1534&lt;=0,"Below 0%",IF(I1534&lt;=0.05,"0-5%",IF(I1534&lt;=0.1,"5-10%",IF(I1534&lt;=0.2,"10-20%",IF(I1534&lt;=0.4,"20-40%","Above 40%")))))</f>
        <v>Above 40%</v>
      </c>
      <c r="N1534" s="6" t="str">
        <f aca="false">IF(AND(H1534&gt;=Summary!$B$25,I1534&gt;=Summary!$B$26,I1534&lt;=Summary!$B$27,J1534&gt;=Summary!$B$28,J1534&lt;=Summary!$B$29,F1534*J1534&gt;1),"Yes","No")</f>
        <v>No</v>
      </c>
    </row>
    <row r="1535" customFormat="false" ht="15" hidden="false" customHeight="false" outlineLevel="0" collapsed="false">
      <c r="A1535" s="6" t="s">
        <v>149</v>
      </c>
      <c r="B1535" s="45" t="n">
        <v>41975</v>
      </c>
      <c r="C1535" s="6" t="s">
        <v>175</v>
      </c>
      <c r="D1535" s="6" t="s">
        <v>197</v>
      </c>
      <c r="E1535" s="6" t="s">
        <v>187</v>
      </c>
      <c r="F1535" s="34" t="n">
        <v>0.576525866985321</v>
      </c>
      <c r="G1535" s="34" t="n">
        <v>0.567929816010723</v>
      </c>
      <c r="H1535" s="34" t="n">
        <v>0.00859605097459848</v>
      </c>
      <c r="I1535" s="34" t="n">
        <v>0.0151357627866402</v>
      </c>
      <c r="J1535" s="35" t="n">
        <v>1.8</v>
      </c>
      <c r="K1535" s="6" t="n">
        <v>1</v>
      </c>
      <c r="L1535" s="35" t="n">
        <v>0.8</v>
      </c>
      <c r="M1535" s="6" t="str">
        <f aca="false">IF(I1535&lt;=0,"Below 0%",IF(I1535&lt;=0.05,"0-5%",IF(I1535&lt;=0.1,"5-10%",IF(I1535&lt;=0.2,"10-20%",IF(I1535&lt;=0.4,"20-40%","Above 40%")))))</f>
        <v>0-5%</v>
      </c>
      <c r="N1535" s="6" t="str">
        <f aca="false">IF(AND(H1535&gt;=Summary!$B$25,I1535&gt;=Summary!$B$26,I1535&lt;=Summary!$B$27,J1535&gt;=Summary!$B$28,J1535&lt;=Summary!$B$29,F1535*J1535&gt;1),"Yes","No")</f>
        <v>No</v>
      </c>
    </row>
    <row r="1536" customFormat="false" ht="15" hidden="false" customHeight="false" outlineLevel="0" collapsed="false">
      <c r="A1536" s="6" t="s">
        <v>149</v>
      </c>
      <c r="B1536" s="45" t="n">
        <v>41975</v>
      </c>
      <c r="C1536" s="6" t="s">
        <v>175</v>
      </c>
      <c r="D1536" s="6" t="s">
        <v>197</v>
      </c>
      <c r="E1536" s="6" t="s">
        <v>174</v>
      </c>
      <c r="F1536" s="34" t="n">
        <v>0.253783136606216</v>
      </c>
      <c r="G1536" s="34" t="n">
        <v>0.258803460460582</v>
      </c>
      <c r="H1536" s="34" t="n">
        <v>-0.00502032385436596</v>
      </c>
      <c r="I1536" s="34" t="n">
        <v>-0.0193982099212718</v>
      </c>
      <c r="J1536" s="35" t="n">
        <v>3.95</v>
      </c>
      <c r="K1536" s="6" t="n">
        <v>0</v>
      </c>
      <c r="L1536" s="35" t="n">
        <v>-1</v>
      </c>
      <c r="M1536" s="6" t="str">
        <f aca="false">IF(I1536&lt;=0,"Below 0%",IF(I1536&lt;=0.05,"0-5%",IF(I1536&lt;=0.1,"5-10%",IF(I1536&lt;=0.2,"10-20%",IF(I1536&lt;=0.4,"20-40%","Above 40%")))))</f>
        <v>Below 0%</v>
      </c>
      <c r="N1536" s="6" t="str">
        <f aca="false">IF(AND(H1536&gt;=Summary!$B$25,I1536&gt;=Summary!$B$26,I1536&lt;=Summary!$B$27,J1536&gt;=Summary!$B$28,J1536&lt;=Summary!$B$29,F1536*J1536&gt;1),"Yes","No")</f>
        <v>No</v>
      </c>
    </row>
    <row r="1537" customFormat="false" ht="15" hidden="false" customHeight="false" outlineLevel="0" collapsed="false">
      <c r="A1537" s="6" t="s">
        <v>149</v>
      </c>
      <c r="B1537" s="45" t="n">
        <v>41975</v>
      </c>
      <c r="C1537" s="6" t="s">
        <v>175</v>
      </c>
      <c r="D1537" s="6" t="s">
        <v>197</v>
      </c>
      <c r="E1537" s="6" t="s">
        <v>177</v>
      </c>
      <c r="F1537" s="34" t="n">
        <v>0.169691026210785</v>
      </c>
      <c r="G1537" s="34" t="n">
        <v>0.173266723528695</v>
      </c>
      <c r="H1537" s="34" t="n">
        <v>-0.0035756973179101</v>
      </c>
      <c r="I1537" s="34" t="n">
        <v>-0.0206369535077976</v>
      </c>
      <c r="J1537" s="35" t="n">
        <v>5.9</v>
      </c>
      <c r="K1537" s="6" t="n">
        <v>0</v>
      </c>
      <c r="L1537" s="35" t="n">
        <v>-1</v>
      </c>
      <c r="M1537" s="6" t="str">
        <f aca="false">IF(I1537&lt;=0,"Below 0%",IF(I1537&lt;=0.05,"0-5%",IF(I1537&lt;=0.1,"5-10%",IF(I1537&lt;=0.2,"10-20%",IF(I1537&lt;=0.4,"20-40%","Above 40%")))))</f>
        <v>Below 0%</v>
      </c>
      <c r="N1537" s="6" t="str">
        <f aca="false">IF(AND(H1537&gt;=Summary!$B$25,I1537&gt;=Summary!$B$26,I1537&lt;=Summary!$B$27,J1537&gt;=Summary!$B$28,J1537&lt;=Summary!$B$29,F1537*J1537&gt;1),"Yes","No")</f>
        <v>No</v>
      </c>
    </row>
    <row r="1538" customFormat="false" ht="15" hidden="false" customHeight="false" outlineLevel="0" collapsed="false">
      <c r="A1538" s="6" t="s">
        <v>149</v>
      </c>
      <c r="B1538" s="45" t="n">
        <v>41975</v>
      </c>
      <c r="C1538" s="6" t="s">
        <v>178</v>
      </c>
      <c r="D1538" s="6" t="s">
        <v>189</v>
      </c>
      <c r="E1538" s="6" t="s">
        <v>187</v>
      </c>
      <c r="F1538" s="34" t="n">
        <v>0.458301514387131</v>
      </c>
      <c r="G1538" s="34" t="n">
        <v>0.392638036809816</v>
      </c>
      <c r="H1538" s="34" t="n">
        <v>0.0656634775773147</v>
      </c>
      <c r="I1538" s="34" t="n">
        <v>0.167236669454723</v>
      </c>
      <c r="J1538" s="35" t="n">
        <v>2.55</v>
      </c>
      <c r="K1538" s="6" t="n">
        <v>0</v>
      </c>
      <c r="L1538" s="35" t="n">
        <v>-1</v>
      </c>
      <c r="M1538" s="6" t="str">
        <f aca="false">IF(I1538&lt;=0,"Below 0%",IF(I1538&lt;=0.05,"0-5%",IF(I1538&lt;=0.1,"5-10%",IF(I1538&lt;=0.2,"10-20%",IF(I1538&lt;=0.4,"20-40%","Above 40%")))))</f>
        <v>10-20%</v>
      </c>
      <c r="N1538" s="6" t="str">
        <f aca="false">IF(AND(H1538&gt;=Summary!$B$25,I1538&gt;=Summary!$B$26,I1538&lt;=Summary!$B$27,J1538&gt;=Summary!$B$28,J1538&lt;=Summary!$B$29,F1538*J1538&gt;1),"Yes","No")</f>
        <v>Yes</v>
      </c>
    </row>
    <row r="1539" customFormat="false" ht="15" hidden="false" customHeight="false" outlineLevel="0" collapsed="false">
      <c r="A1539" s="6" t="s">
        <v>149</v>
      </c>
      <c r="B1539" s="45" t="n">
        <v>41975</v>
      </c>
      <c r="C1539" s="6" t="s">
        <v>178</v>
      </c>
      <c r="D1539" s="6" t="s">
        <v>189</v>
      </c>
      <c r="E1539" s="6" t="s">
        <v>174</v>
      </c>
      <c r="F1539" s="34" t="n">
        <v>0.197442173957825</v>
      </c>
      <c r="G1539" s="34" t="n">
        <v>0.294478527607362</v>
      </c>
      <c r="H1539" s="34" t="n">
        <v>-0.0970363536495373</v>
      </c>
      <c r="I1539" s="34" t="n">
        <v>-0.32951928426822</v>
      </c>
      <c r="J1539" s="35" t="n">
        <v>3.4</v>
      </c>
      <c r="K1539" s="6" t="n">
        <v>0</v>
      </c>
      <c r="L1539" s="35" t="n">
        <v>-1</v>
      </c>
      <c r="M1539" s="6" t="str">
        <f aca="false">IF(I1539&lt;=0,"Below 0%",IF(I1539&lt;=0.05,"0-5%",IF(I1539&lt;=0.1,"5-10%",IF(I1539&lt;=0.2,"10-20%",IF(I1539&lt;=0.4,"20-40%","Above 40%")))))</f>
        <v>Below 0%</v>
      </c>
      <c r="N1539" s="6" t="str">
        <f aca="false">IF(AND(H1539&gt;=Summary!$B$25,I1539&gt;=Summary!$B$26,I1539&lt;=Summary!$B$27,J1539&gt;=Summary!$B$28,J1539&lt;=Summary!$B$29,F1539*J1539&gt;1),"Yes","No")</f>
        <v>No</v>
      </c>
    </row>
    <row r="1540" customFormat="false" ht="15" hidden="false" customHeight="false" outlineLevel="0" collapsed="false">
      <c r="A1540" s="6" t="s">
        <v>149</v>
      </c>
      <c r="B1540" s="45" t="n">
        <v>41975</v>
      </c>
      <c r="C1540" s="6" t="s">
        <v>178</v>
      </c>
      <c r="D1540" s="6" t="s">
        <v>189</v>
      </c>
      <c r="E1540" s="6" t="s">
        <v>177</v>
      </c>
      <c r="F1540" s="34" t="n">
        <v>0.344256311655045</v>
      </c>
      <c r="G1540" s="34" t="n">
        <v>0.312883435582822</v>
      </c>
      <c r="H1540" s="34" t="n">
        <v>0.0313728760722224</v>
      </c>
      <c r="I1540" s="34" t="n">
        <v>0.100270172544554</v>
      </c>
      <c r="J1540" s="35" t="n">
        <v>3.2</v>
      </c>
      <c r="K1540" s="6" t="n">
        <v>1</v>
      </c>
      <c r="L1540" s="35" t="n">
        <v>2.2</v>
      </c>
      <c r="M1540" s="6" t="str">
        <f aca="false">IF(I1540&lt;=0,"Below 0%",IF(I1540&lt;=0.05,"0-5%",IF(I1540&lt;=0.1,"5-10%",IF(I1540&lt;=0.2,"10-20%",IF(I1540&lt;=0.4,"20-40%","Above 40%")))))</f>
        <v>10-20%</v>
      </c>
      <c r="N1540" s="6" t="str">
        <f aca="false">IF(AND(H1540&gt;=Summary!$B$25,I1540&gt;=Summary!$B$26,I1540&lt;=Summary!$B$27,J1540&gt;=Summary!$B$28,J1540&lt;=Summary!$B$29,F1540*J1540&gt;1),"Yes","No")</f>
        <v>Yes</v>
      </c>
    </row>
    <row r="1541" customFormat="false" ht="15" hidden="false" customHeight="false" outlineLevel="0" collapsed="false">
      <c r="A1541" s="6" t="s">
        <v>149</v>
      </c>
      <c r="B1541" s="45" t="n">
        <v>41976</v>
      </c>
      <c r="C1541" s="6" t="s">
        <v>185</v>
      </c>
      <c r="D1541" s="6" t="s">
        <v>179</v>
      </c>
      <c r="E1541" s="6" t="s">
        <v>187</v>
      </c>
      <c r="F1541" s="34" t="n">
        <v>0.528959691524506</v>
      </c>
      <c r="G1541" s="34" t="n">
        <v>0.543517693079971</v>
      </c>
      <c r="H1541" s="34" t="n">
        <v>-0.0145580015554655</v>
      </c>
      <c r="I1541" s="34" t="n">
        <v>-0.0267847794852255</v>
      </c>
      <c r="J1541" s="35" t="n">
        <v>1.83</v>
      </c>
      <c r="K1541" s="6" t="n">
        <v>1</v>
      </c>
      <c r="L1541" s="35" t="n">
        <v>0.83</v>
      </c>
      <c r="M1541" s="6" t="str">
        <f aca="false">IF(I1541&lt;=0,"Below 0%",IF(I1541&lt;=0.05,"0-5%",IF(I1541&lt;=0.1,"5-10%",IF(I1541&lt;=0.2,"10-20%",IF(I1541&lt;=0.4,"20-40%","Above 40%")))))</f>
        <v>Below 0%</v>
      </c>
      <c r="N1541" s="6" t="str">
        <f aca="false">IF(AND(H1541&gt;=Summary!$B$25,I1541&gt;=Summary!$B$26,I1541&lt;=Summary!$B$27,J1541&gt;=Summary!$B$28,J1541&lt;=Summary!$B$29,F1541*J1541&gt;1),"Yes","No")</f>
        <v>No</v>
      </c>
    </row>
    <row r="1542" customFormat="false" ht="15" hidden="false" customHeight="false" outlineLevel="0" collapsed="false">
      <c r="A1542" s="6" t="s">
        <v>149</v>
      </c>
      <c r="B1542" s="45" t="n">
        <v>41976</v>
      </c>
      <c r="C1542" s="6" t="s">
        <v>185</v>
      </c>
      <c r="D1542" s="6" t="s">
        <v>179</v>
      </c>
      <c r="E1542" s="6" t="s">
        <v>174</v>
      </c>
      <c r="F1542" s="34" t="n">
        <v>0.339533388614655</v>
      </c>
      <c r="G1542" s="34" t="n">
        <v>0.258347370996454</v>
      </c>
      <c r="H1542" s="34" t="n">
        <v>0.0811860176182007</v>
      </c>
      <c r="I1542" s="34" t="n">
        <v>0.314251379083378</v>
      </c>
      <c r="J1542" s="35" t="n">
        <v>3.85</v>
      </c>
      <c r="K1542" s="6" t="n">
        <v>0</v>
      </c>
      <c r="L1542" s="35" t="n">
        <v>-1</v>
      </c>
      <c r="M1542" s="6" t="str">
        <f aca="false">IF(I1542&lt;=0,"Below 0%",IF(I1542&lt;=0.05,"0-5%",IF(I1542&lt;=0.1,"5-10%",IF(I1542&lt;=0.2,"10-20%",IF(I1542&lt;=0.4,"20-40%","Above 40%")))))</f>
        <v>20-40%</v>
      </c>
      <c r="N1542" s="6" t="str">
        <f aca="false">IF(AND(H1542&gt;=Summary!$B$25,I1542&gt;=Summary!$B$26,I1542&lt;=Summary!$B$27,J1542&gt;=Summary!$B$28,J1542&lt;=Summary!$B$29,F1542*J1542&gt;1),"Yes","No")</f>
        <v>Yes</v>
      </c>
    </row>
    <row r="1543" customFormat="false" ht="15" hidden="false" customHeight="false" outlineLevel="0" collapsed="false">
      <c r="A1543" s="6" t="s">
        <v>149</v>
      </c>
      <c r="B1543" s="45" t="n">
        <v>41976</v>
      </c>
      <c r="C1543" s="6" t="s">
        <v>185</v>
      </c>
      <c r="D1543" s="6" t="s">
        <v>179</v>
      </c>
      <c r="E1543" s="6" t="s">
        <v>177</v>
      </c>
      <c r="F1543" s="34" t="n">
        <v>0.13150691986084</v>
      </c>
      <c r="G1543" s="34" t="n">
        <v>0.198134935923575</v>
      </c>
      <c r="H1543" s="34" t="n">
        <v>-0.0666280160627353</v>
      </c>
      <c r="I1543" s="34" t="n">
        <v>-0.336275961390449</v>
      </c>
      <c r="J1543" s="35" t="n">
        <v>5.02</v>
      </c>
      <c r="K1543" s="6" t="n">
        <v>0</v>
      </c>
      <c r="L1543" s="35" t="n">
        <v>-1</v>
      </c>
      <c r="M1543" s="6" t="str">
        <f aca="false">IF(I1543&lt;=0,"Below 0%",IF(I1543&lt;=0.05,"0-5%",IF(I1543&lt;=0.1,"5-10%",IF(I1543&lt;=0.2,"10-20%",IF(I1543&lt;=0.4,"20-40%","Above 40%")))))</f>
        <v>Below 0%</v>
      </c>
      <c r="N1543" s="6" t="str">
        <f aca="false">IF(AND(H1543&gt;=Summary!$B$25,I1543&gt;=Summary!$B$26,I1543&lt;=Summary!$B$27,J1543&gt;=Summary!$B$28,J1543&lt;=Summary!$B$29,F1543*J1543&gt;1),"Yes","No")</f>
        <v>No</v>
      </c>
    </row>
    <row r="1544" customFormat="false" ht="15" hidden="false" customHeight="false" outlineLevel="0" collapsed="false">
      <c r="A1544" s="6" t="s">
        <v>149</v>
      </c>
      <c r="B1544" s="45" t="n">
        <v>41976</v>
      </c>
      <c r="C1544" s="6" t="s">
        <v>190</v>
      </c>
      <c r="D1544" s="6" t="s">
        <v>181</v>
      </c>
      <c r="E1544" s="6" t="s">
        <v>187</v>
      </c>
      <c r="F1544" s="34" t="n">
        <v>0.684471845626831</v>
      </c>
      <c r="G1544" s="34" t="n">
        <v>0.693177672382342</v>
      </c>
      <c r="H1544" s="34" t="n">
        <v>-0.00870582675551113</v>
      </c>
      <c r="I1544" s="34" t="n">
        <v>-0.0125593005983453</v>
      </c>
      <c r="J1544" s="35" t="n">
        <v>1.45</v>
      </c>
      <c r="K1544" s="6" t="n">
        <v>1</v>
      </c>
      <c r="L1544" s="35" t="n">
        <v>0.45</v>
      </c>
      <c r="M1544" s="6" t="str">
        <f aca="false">IF(I1544&lt;=0,"Below 0%",IF(I1544&lt;=0.05,"0-5%",IF(I1544&lt;=0.1,"5-10%",IF(I1544&lt;=0.2,"10-20%",IF(I1544&lt;=0.4,"20-40%","Above 40%")))))</f>
        <v>Below 0%</v>
      </c>
      <c r="N1544" s="6" t="str">
        <f aca="false">IF(AND(H1544&gt;=Summary!$B$25,I1544&gt;=Summary!$B$26,I1544&lt;=Summary!$B$27,J1544&gt;=Summary!$B$28,J1544&lt;=Summary!$B$29,F1544*J1544&gt;1),"Yes","No")</f>
        <v>No</v>
      </c>
    </row>
    <row r="1545" customFormat="false" ht="15" hidden="false" customHeight="false" outlineLevel="0" collapsed="false">
      <c r="A1545" s="6" t="s">
        <v>149</v>
      </c>
      <c r="B1545" s="45" t="n">
        <v>41976</v>
      </c>
      <c r="C1545" s="6" t="s">
        <v>190</v>
      </c>
      <c r="D1545" s="6" t="s">
        <v>181</v>
      </c>
      <c r="E1545" s="6" t="s">
        <v>174</v>
      </c>
      <c r="F1545" s="34" t="n">
        <v>0.18160206079483</v>
      </c>
      <c r="G1545" s="34" t="n">
        <v>0.201021524990879</v>
      </c>
      <c r="H1545" s="34" t="n">
        <v>-0.0194194641960489</v>
      </c>
      <c r="I1545" s="34" t="n">
        <v>-0.0966039044670962</v>
      </c>
      <c r="J1545" s="35" t="n">
        <v>5</v>
      </c>
      <c r="K1545" s="6" t="n">
        <v>0</v>
      </c>
      <c r="L1545" s="35" t="n">
        <v>-1</v>
      </c>
      <c r="M1545" s="6" t="str">
        <f aca="false">IF(I1545&lt;=0,"Below 0%",IF(I1545&lt;=0.05,"0-5%",IF(I1545&lt;=0.1,"5-10%",IF(I1545&lt;=0.2,"10-20%",IF(I1545&lt;=0.4,"20-40%","Above 40%")))))</f>
        <v>Below 0%</v>
      </c>
      <c r="N1545" s="6" t="str">
        <f aca="false">IF(AND(H1545&gt;=Summary!$B$25,I1545&gt;=Summary!$B$26,I1545&lt;=Summary!$B$27,J1545&gt;=Summary!$B$28,J1545&lt;=Summary!$B$29,F1545*J1545&gt;1),"Yes","No")</f>
        <v>No</v>
      </c>
    </row>
    <row r="1546" customFormat="false" ht="15" hidden="false" customHeight="false" outlineLevel="0" collapsed="false">
      <c r="A1546" s="6" t="s">
        <v>149</v>
      </c>
      <c r="B1546" s="45" t="n">
        <v>41976</v>
      </c>
      <c r="C1546" s="6" t="s">
        <v>190</v>
      </c>
      <c r="D1546" s="6" t="s">
        <v>181</v>
      </c>
      <c r="E1546" s="6" t="s">
        <v>177</v>
      </c>
      <c r="F1546" s="34" t="n">
        <v>0.133926078677177</v>
      </c>
      <c r="G1546" s="34" t="n">
        <v>0.105800802626779</v>
      </c>
      <c r="H1546" s="34" t="n">
        <v>0.0281252760503989</v>
      </c>
      <c r="I1546" s="34" t="n">
        <v>0.265832350531529</v>
      </c>
      <c r="J1546" s="35" t="n">
        <v>9.5</v>
      </c>
      <c r="K1546" s="6" t="n">
        <v>0</v>
      </c>
      <c r="L1546" s="35" t="n">
        <v>-1</v>
      </c>
      <c r="M1546" s="6" t="str">
        <f aca="false">IF(I1546&lt;=0,"Below 0%",IF(I1546&lt;=0.05,"0-5%",IF(I1546&lt;=0.1,"5-10%",IF(I1546&lt;=0.2,"10-20%",IF(I1546&lt;=0.4,"20-40%","Above 40%")))))</f>
        <v>20-40%</v>
      </c>
      <c r="N1546" s="6" t="str">
        <f aca="false">IF(AND(H1546&gt;=Summary!$B$25,I1546&gt;=Summary!$B$26,I1546&lt;=Summary!$B$27,J1546&gt;=Summary!$B$28,J1546&lt;=Summary!$B$29,F1546*J1546&gt;1),"Yes","No")</f>
        <v>No</v>
      </c>
    </row>
    <row r="1547" customFormat="false" ht="15" hidden="false" customHeight="false" outlineLevel="0" collapsed="false">
      <c r="A1547" s="6" t="s">
        <v>149</v>
      </c>
      <c r="B1547" s="45" t="n">
        <v>41976</v>
      </c>
      <c r="C1547" s="6" t="s">
        <v>173</v>
      </c>
      <c r="D1547" s="6" t="s">
        <v>186</v>
      </c>
      <c r="E1547" s="6" t="s">
        <v>187</v>
      </c>
      <c r="F1547" s="34" t="n">
        <v>0.651349484920502</v>
      </c>
      <c r="G1547" s="34" t="n">
        <v>0.643607705779335</v>
      </c>
      <c r="H1547" s="34" t="n">
        <v>0.00774177914116714</v>
      </c>
      <c r="I1547" s="34" t="n">
        <v>0.0120287235091332</v>
      </c>
      <c r="J1547" s="35" t="n">
        <v>1.56</v>
      </c>
      <c r="K1547" s="6" t="n">
        <v>0</v>
      </c>
      <c r="L1547" s="35" t="n">
        <v>-1</v>
      </c>
      <c r="M1547" s="6" t="str">
        <f aca="false">IF(I1547&lt;=0,"Below 0%",IF(I1547&lt;=0.05,"0-5%",IF(I1547&lt;=0.1,"5-10%",IF(I1547&lt;=0.2,"10-20%",IF(I1547&lt;=0.4,"20-40%","Above 40%")))))</f>
        <v>0-5%</v>
      </c>
      <c r="N1547" s="6" t="str">
        <f aca="false">IF(AND(H1547&gt;=Summary!$B$25,I1547&gt;=Summary!$B$26,I1547&lt;=Summary!$B$27,J1547&gt;=Summary!$B$28,J1547&lt;=Summary!$B$29,F1547*J1547&gt;1),"Yes","No")</f>
        <v>No</v>
      </c>
    </row>
    <row r="1548" customFormat="false" ht="15" hidden="false" customHeight="false" outlineLevel="0" collapsed="false">
      <c r="A1548" s="6" t="s">
        <v>149</v>
      </c>
      <c r="B1548" s="45" t="n">
        <v>41976</v>
      </c>
      <c r="C1548" s="6" t="s">
        <v>173</v>
      </c>
      <c r="D1548" s="6" t="s">
        <v>186</v>
      </c>
      <c r="E1548" s="6" t="s">
        <v>174</v>
      </c>
      <c r="F1548" s="34" t="n">
        <v>0.182965874671936</v>
      </c>
      <c r="G1548" s="34" t="n">
        <v>0.227670753064799</v>
      </c>
      <c r="H1548" s="34" t="n">
        <v>-0.0447048783928626</v>
      </c>
      <c r="I1548" s="34" t="n">
        <v>-0.19635758124865</v>
      </c>
      <c r="J1548" s="35" t="n">
        <v>4.41</v>
      </c>
      <c r="K1548" s="6" t="n">
        <v>1</v>
      </c>
      <c r="L1548" s="35" t="n">
        <v>3.41</v>
      </c>
      <c r="M1548" s="6" t="str">
        <f aca="false">IF(I1548&lt;=0,"Below 0%",IF(I1548&lt;=0.05,"0-5%",IF(I1548&lt;=0.1,"5-10%",IF(I1548&lt;=0.2,"10-20%",IF(I1548&lt;=0.4,"20-40%","Above 40%")))))</f>
        <v>Below 0%</v>
      </c>
      <c r="N1548" s="6" t="str">
        <f aca="false">IF(AND(H1548&gt;=Summary!$B$25,I1548&gt;=Summary!$B$26,I1548&lt;=Summary!$B$27,J1548&gt;=Summary!$B$28,J1548&lt;=Summary!$B$29,F1548*J1548&gt;1),"Yes","No")</f>
        <v>No</v>
      </c>
    </row>
    <row r="1549" customFormat="false" ht="15" hidden="false" customHeight="false" outlineLevel="0" collapsed="false">
      <c r="A1549" s="6" t="s">
        <v>149</v>
      </c>
      <c r="B1549" s="45" t="n">
        <v>41976</v>
      </c>
      <c r="C1549" s="6" t="s">
        <v>173</v>
      </c>
      <c r="D1549" s="6" t="s">
        <v>186</v>
      </c>
      <c r="E1549" s="6" t="s">
        <v>177</v>
      </c>
      <c r="F1549" s="34" t="n">
        <v>0.165684640407562</v>
      </c>
      <c r="G1549" s="34" t="n">
        <v>0.128721541155867</v>
      </c>
      <c r="H1549" s="34" t="n">
        <v>0.0369630992516953</v>
      </c>
      <c r="I1549" s="34" t="n">
        <v>0.287155505751266</v>
      </c>
      <c r="J1549" s="35" t="n">
        <v>7.8</v>
      </c>
      <c r="K1549" s="6" t="n">
        <v>0</v>
      </c>
      <c r="L1549" s="35" t="n">
        <v>-1</v>
      </c>
      <c r="M1549" s="6" t="str">
        <f aca="false">IF(I1549&lt;=0,"Below 0%",IF(I1549&lt;=0.05,"0-5%",IF(I1549&lt;=0.1,"5-10%",IF(I1549&lt;=0.2,"10-20%",IF(I1549&lt;=0.4,"20-40%","Above 40%")))))</f>
        <v>20-40%</v>
      </c>
      <c r="N1549" s="6" t="str">
        <f aca="false">IF(AND(H1549&gt;=Summary!$B$25,I1549&gt;=Summary!$B$26,I1549&lt;=Summary!$B$27,J1549&gt;=Summary!$B$28,J1549&lt;=Summary!$B$29,F1549*J1549&gt;1),"Yes","No")</f>
        <v>No</v>
      </c>
    </row>
    <row r="1550" customFormat="false" ht="15" hidden="false" customHeight="false" outlineLevel="0" collapsed="false">
      <c r="A1550" s="6" t="s">
        <v>149</v>
      </c>
      <c r="B1550" s="45" t="n">
        <v>41976</v>
      </c>
      <c r="C1550" s="6" t="s">
        <v>191</v>
      </c>
      <c r="D1550" s="6" t="s">
        <v>194</v>
      </c>
      <c r="E1550" s="6" t="s">
        <v>187</v>
      </c>
      <c r="F1550" s="34" t="n">
        <v>0.132130265235901</v>
      </c>
      <c r="G1550" s="34" t="n">
        <v>0.130182872947303</v>
      </c>
      <c r="H1550" s="34" t="n">
        <v>0.00194739228859825</v>
      </c>
      <c r="I1550" s="34" t="n">
        <v>0.0149588977759505</v>
      </c>
      <c r="J1550" s="35" t="n">
        <v>7.7</v>
      </c>
      <c r="K1550" s="6" t="n">
        <v>0</v>
      </c>
      <c r="L1550" s="35" t="n">
        <v>-1</v>
      </c>
      <c r="M1550" s="6" t="str">
        <f aca="false">IF(I1550&lt;=0,"Below 0%",IF(I1550&lt;=0.05,"0-5%",IF(I1550&lt;=0.1,"5-10%",IF(I1550&lt;=0.2,"10-20%",IF(I1550&lt;=0.4,"20-40%","Above 40%")))))</f>
        <v>0-5%</v>
      </c>
      <c r="N1550" s="6" t="str">
        <f aca="false">IF(AND(H1550&gt;=Summary!$B$25,I1550&gt;=Summary!$B$26,I1550&lt;=Summary!$B$27,J1550&gt;=Summary!$B$28,J1550&lt;=Summary!$B$29,F1550*J1550&gt;1),"Yes","No")</f>
        <v>No</v>
      </c>
    </row>
    <row r="1551" customFormat="false" ht="15" hidden="false" customHeight="false" outlineLevel="0" collapsed="false">
      <c r="A1551" s="6" t="s">
        <v>149</v>
      </c>
      <c r="B1551" s="45" t="n">
        <v>41976</v>
      </c>
      <c r="C1551" s="6" t="s">
        <v>191</v>
      </c>
      <c r="D1551" s="6" t="s">
        <v>194</v>
      </c>
      <c r="E1551" s="6" t="s">
        <v>174</v>
      </c>
      <c r="F1551" s="34" t="n">
        <v>0.218199476599693</v>
      </c>
      <c r="G1551" s="34" t="n">
        <v>0.214648420063004</v>
      </c>
      <c r="H1551" s="34" t="n">
        <v>0.00355105653668894</v>
      </c>
      <c r="I1551" s="34" t="n">
        <v>0.01654359503623</v>
      </c>
      <c r="J1551" s="35" t="n">
        <v>4.67</v>
      </c>
      <c r="K1551" s="6" t="n">
        <v>0</v>
      </c>
      <c r="L1551" s="35" t="n">
        <v>-1</v>
      </c>
      <c r="M1551" s="6" t="str">
        <f aca="false">IF(I1551&lt;=0,"Below 0%",IF(I1551&lt;=0.05,"0-5%",IF(I1551&lt;=0.1,"5-10%",IF(I1551&lt;=0.2,"10-20%",IF(I1551&lt;=0.4,"20-40%","Above 40%")))))</f>
        <v>0-5%</v>
      </c>
      <c r="N1551" s="6" t="str">
        <f aca="false">IF(AND(H1551&gt;=Summary!$B$25,I1551&gt;=Summary!$B$26,I1551&lt;=Summary!$B$27,J1551&gt;=Summary!$B$28,J1551&lt;=Summary!$B$29,F1551*J1551&gt;1),"Yes","No")</f>
        <v>No</v>
      </c>
    </row>
    <row r="1552" customFormat="false" ht="15" hidden="false" customHeight="false" outlineLevel="0" collapsed="false">
      <c r="A1552" s="6" t="s">
        <v>149</v>
      </c>
      <c r="B1552" s="45" t="n">
        <v>41976</v>
      </c>
      <c r="C1552" s="6" t="s">
        <v>191</v>
      </c>
      <c r="D1552" s="6" t="s">
        <v>194</v>
      </c>
      <c r="E1552" s="6" t="s">
        <v>177</v>
      </c>
      <c r="F1552" s="34" t="n">
        <v>0.649670243263245</v>
      </c>
      <c r="G1552" s="34" t="n">
        <v>0.655168706989693</v>
      </c>
      <c r="H1552" s="34" t="n">
        <v>-0.00549846372644836</v>
      </c>
      <c r="I1552" s="34" t="n">
        <v>-0.00839243948587254</v>
      </c>
      <c r="J1552" s="35" t="n">
        <v>1.53</v>
      </c>
      <c r="K1552" s="6" t="n">
        <v>1</v>
      </c>
      <c r="L1552" s="35" t="n">
        <v>0.53</v>
      </c>
      <c r="M1552" s="6" t="str">
        <f aca="false">IF(I1552&lt;=0,"Below 0%",IF(I1552&lt;=0.05,"0-5%",IF(I1552&lt;=0.1,"5-10%",IF(I1552&lt;=0.2,"10-20%",IF(I1552&lt;=0.4,"20-40%","Above 40%")))))</f>
        <v>Below 0%</v>
      </c>
      <c r="N1552" s="6" t="str">
        <f aca="false">IF(AND(H1552&gt;=Summary!$B$25,I1552&gt;=Summary!$B$26,I1552&lt;=Summary!$B$27,J1552&gt;=Summary!$B$28,J1552&lt;=Summary!$B$29,F1552*J1552&gt;1),"Yes","No")</f>
        <v>No</v>
      </c>
    </row>
    <row r="1553" customFormat="false" ht="15" hidden="false" customHeight="false" outlineLevel="0" collapsed="false">
      <c r="A1553" s="6" t="s">
        <v>149</v>
      </c>
      <c r="B1553" s="45" t="n">
        <v>41979</v>
      </c>
      <c r="C1553" s="6" t="s">
        <v>186</v>
      </c>
      <c r="D1553" s="6" t="s">
        <v>178</v>
      </c>
      <c r="E1553" s="6" t="s">
        <v>187</v>
      </c>
      <c r="F1553" s="34" t="n">
        <v>0.536924779415131</v>
      </c>
      <c r="G1553" s="34" t="n">
        <v>0.39867218110579</v>
      </c>
      <c r="H1553" s="34" t="n">
        <v>0.13825259830934</v>
      </c>
      <c r="I1553" s="34" t="n">
        <v>0.346782657184335</v>
      </c>
      <c r="J1553" s="35" t="n">
        <v>2.5</v>
      </c>
      <c r="K1553" s="6" t="n">
        <v>0</v>
      </c>
      <c r="L1553" s="35" t="n">
        <v>-1</v>
      </c>
      <c r="M1553" s="6" t="str">
        <f aca="false">IF(I1553&lt;=0,"Below 0%",IF(I1553&lt;=0.05,"0-5%",IF(I1553&lt;=0.1,"5-10%",IF(I1553&lt;=0.2,"10-20%",IF(I1553&lt;=0.4,"20-40%","Above 40%")))))</f>
        <v>20-40%</v>
      </c>
      <c r="N1553" s="6" t="str">
        <f aca="false">IF(AND(H1553&gt;=Summary!$B$25,I1553&gt;=Summary!$B$26,I1553&lt;=Summary!$B$27,J1553&gt;=Summary!$B$28,J1553&lt;=Summary!$B$29,F1553*J1553&gt;1),"Yes","No")</f>
        <v>Yes</v>
      </c>
    </row>
    <row r="1554" customFormat="false" ht="15" hidden="false" customHeight="false" outlineLevel="0" collapsed="false">
      <c r="A1554" s="6" t="s">
        <v>149</v>
      </c>
      <c r="B1554" s="45" t="n">
        <v>41979</v>
      </c>
      <c r="C1554" s="6" t="s">
        <v>186</v>
      </c>
      <c r="D1554" s="6" t="s">
        <v>178</v>
      </c>
      <c r="E1554" s="6" t="s">
        <v>174</v>
      </c>
      <c r="F1554" s="34" t="n">
        <v>0.169246807694435</v>
      </c>
      <c r="G1554" s="34" t="n">
        <v>0.302024379625599</v>
      </c>
      <c r="H1554" s="34" t="n">
        <v>-0.132777571931164</v>
      </c>
      <c r="I1554" s="34" t="n">
        <v>-0.439625344469741</v>
      </c>
      <c r="J1554" s="35" t="n">
        <v>3.3</v>
      </c>
      <c r="K1554" s="6" t="n">
        <v>1</v>
      </c>
      <c r="L1554" s="35" t="n">
        <v>2.3</v>
      </c>
      <c r="M1554" s="6" t="str">
        <f aca="false">IF(I1554&lt;=0,"Below 0%",IF(I1554&lt;=0.05,"0-5%",IF(I1554&lt;=0.1,"5-10%",IF(I1554&lt;=0.2,"10-20%",IF(I1554&lt;=0.4,"20-40%","Above 40%")))))</f>
        <v>Below 0%</v>
      </c>
      <c r="N1554" s="6" t="str">
        <f aca="false">IF(AND(H1554&gt;=Summary!$B$25,I1554&gt;=Summary!$B$26,I1554&lt;=Summary!$B$27,J1554&gt;=Summary!$B$28,J1554&lt;=Summary!$B$29,F1554*J1554&gt;1),"Yes","No")</f>
        <v>No</v>
      </c>
    </row>
    <row r="1555" customFormat="false" ht="15" hidden="false" customHeight="false" outlineLevel="0" collapsed="false">
      <c r="A1555" s="6" t="s">
        <v>149</v>
      </c>
      <c r="B1555" s="45" t="n">
        <v>41979</v>
      </c>
      <c r="C1555" s="6" t="s">
        <v>186</v>
      </c>
      <c r="D1555" s="6" t="s">
        <v>178</v>
      </c>
      <c r="E1555" s="6" t="s">
        <v>177</v>
      </c>
      <c r="F1555" s="34" t="n">
        <v>0.293828397989273</v>
      </c>
      <c r="G1555" s="34" t="n">
        <v>0.299303439268611</v>
      </c>
      <c r="H1555" s="34" t="n">
        <v>-0.00547504127933818</v>
      </c>
      <c r="I1555" s="34" t="n">
        <v>-0.0182926106452942</v>
      </c>
      <c r="J1555" s="35" t="n">
        <v>3.33</v>
      </c>
      <c r="K1555" s="6" t="n">
        <v>0</v>
      </c>
      <c r="L1555" s="35" t="n">
        <v>-1</v>
      </c>
      <c r="M1555" s="6" t="str">
        <f aca="false">IF(I1555&lt;=0,"Below 0%",IF(I1555&lt;=0.05,"0-5%",IF(I1555&lt;=0.1,"5-10%",IF(I1555&lt;=0.2,"10-20%",IF(I1555&lt;=0.4,"20-40%","Above 40%")))))</f>
        <v>Below 0%</v>
      </c>
      <c r="N1555" s="6" t="str">
        <f aca="false">IF(AND(H1555&gt;=Summary!$B$25,I1555&gt;=Summary!$B$26,I1555&lt;=Summary!$B$27,J1555&gt;=Summary!$B$28,J1555&lt;=Summary!$B$29,F1555*J1555&gt;1),"Yes","No")</f>
        <v>No</v>
      </c>
    </row>
    <row r="1556" customFormat="false" ht="15" hidden="false" customHeight="false" outlineLevel="0" collapsed="false">
      <c r="A1556" s="6" t="s">
        <v>149</v>
      </c>
      <c r="B1556" s="45" t="n">
        <v>41979</v>
      </c>
      <c r="C1556" s="6" t="s">
        <v>183</v>
      </c>
      <c r="D1556" s="6" t="s">
        <v>191</v>
      </c>
      <c r="E1556" s="6" t="s">
        <v>187</v>
      </c>
      <c r="F1556" s="34" t="n">
        <v>0.741503834724426</v>
      </c>
      <c r="G1556" s="34" t="n">
        <v>0.644475920679887</v>
      </c>
      <c r="H1556" s="34" t="n">
        <v>0.0970279140445396</v>
      </c>
      <c r="I1556" s="34" t="n">
        <v>0.150553202891088</v>
      </c>
      <c r="J1556" s="35" t="n">
        <v>1.6</v>
      </c>
      <c r="K1556" s="6" t="n">
        <v>0</v>
      </c>
      <c r="L1556" s="35" t="n">
        <v>-1</v>
      </c>
      <c r="M1556" s="6" t="str">
        <f aca="false">IF(I1556&lt;=0,"Below 0%",IF(I1556&lt;=0.05,"0-5%",IF(I1556&lt;=0.1,"5-10%",IF(I1556&lt;=0.2,"10-20%",IF(I1556&lt;=0.4,"20-40%","Above 40%")))))</f>
        <v>10-20%</v>
      </c>
      <c r="N1556" s="6" t="str">
        <f aca="false">IF(AND(H1556&gt;=Summary!$B$25,I1556&gt;=Summary!$B$26,I1556&lt;=Summary!$B$27,J1556&gt;=Summary!$B$28,J1556&lt;=Summary!$B$29,F1556*J1556&gt;1),"Yes","No")</f>
        <v>No</v>
      </c>
    </row>
    <row r="1557" customFormat="false" ht="15" hidden="false" customHeight="false" outlineLevel="0" collapsed="false">
      <c r="A1557" s="6" t="s">
        <v>149</v>
      </c>
      <c r="B1557" s="45" t="n">
        <v>41979</v>
      </c>
      <c r="C1557" s="6" t="s">
        <v>183</v>
      </c>
      <c r="D1557" s="6" t="s">
        <v>191</v>
      </c>
      <c r="E1557" s="6" t="s">
        <v>174</v>
      </c>
      <c r="F1557" s="34" t="n">
        <v>0.182632476091385</v>
      </c>
      <c r="G1557" s="34" t="n">
        <v>0.226628895184136</v>
      </c>
      <c r="H1557" s="34" t="n">
        <v>-0.0439964190927511</v>
      </c>
      <c r="I1557" s="34" t="n">
        <v>-0.194134199246764</v>
      </c>
      <c r="J1557" s="35" t="n">
        <v>4.55</v>
      </c>
      <c r="K1557" s="6" t="n">
        <v>1</v>
      </c>
      <c r="L1557" s="35" t="n">
        <v>3.55</v>
      </c>
      <c r="M1557" s="6" t="str">
        <f aca="false">IF(I1557&lt;=0,"Below 0%",IF(I1557&lt;=0.05,"0-5%",IF(I1557&lt;=0.1,"5-10%",IF(I1557&lt;=0.2,"10-20%",IF(I1557&lt;=0.4,"20-40%","Above 40%")))))</f>
        <v>Below 0%</v>
      </c>
      <c r="N1557" s="6" t="str">
        <f aca="false">IF(AND(H1557&gt;=Summary!$B$25,I1557&gt;=Summary!$B$26,I1557&lt;=Summary!$B$27,J1557&gt;=Summary!$B$28,J1557&lt;=Summary!$B$29,F1557*J1557&gt;1),"Yes","No")</f>
        <v>No</v>
      </c>
    </row>
    <row r="1558" customFormat="false" ht="15" hidden="false" customHeight="false" outlineLevel="0" collapsed="false">
      <c r="A1558" s="6" t="s">
        <v>149</v>
      </c>
      <c r="B1558" s="45" t="n">
        <v>41979</v>
      </c>
      <c r="C1558" s="6" t="s">
        <v>183</v>
      </c>
      <c r="D1558" s="6" t="s">
        <v>191</v>
      </c>
      <c r="E1558" s="6" t="s">
        <v>177</v>
      </c>
      <c r="F1558" s="34" t="n">
        <v>0.0758636891841888</v>
      </c>
      <c r="G1558" s="34" t="n">
        <v>0.128895184135977</v>
      </c>
      <c r="H1558" s="34" t="n">
        <v>-0.0530314949517885</v>
      </c>
      <c r="I1558" s="34" t="n">
        <v>-0.411431158636953</v>
      </c>
      <c r="J1558" s="35" t="n">
        <v>8</v>
      </c>
      <c r="K1558" s="6" t="n">
        <v>0</v>
      </c>
      <c r="L1558" s="35" t="n">
        <v>-1</v>
      </c>
      <c r="M1558" s="6" t="str">
        <f aca="false">IF(I1558&lt;=0,"Below 0%",IF(I1558&lt;=0.05,"0-5%",IF(I1558&lt;=0.1,"5-10%",IF(I1558&lt;=0.2,"10-20%",IF(I1558&lt;=0.4,"20-40%","Above 40%")))))</f>
        <v>Below 0%</v>
      </c>
      <c r="N1558" s="6" t="str">
        <f aca="false">IF(AND(H1558&gt;=Summary!$B$25,I1558&gt;=Summary!$B$26,I1558&lt;=Summary!$B$27,J1558&gt;=Summary!$B$28,J1558&lt;=Summary!$B$29,F1558*J1558&gt;1),"Yes","No")</f>
        <v>No</v>
      </c>
    </row>
    <row r="1559" customFormat="false" ht="15" hidden="false" customHeight="false" outlineLevel="0" collapsed="false">
      <c r="A1559" s="6" t="s">
        <v>149</v>
      </c>
      <c r="B1559" s="45" t="n">
        <v>41979</v>
      </c>
      <c r="C1559" s="6" t="s">
        <v>194</v>
      </c>
      <c r="D1559" s="6" t="s">
        <v>173</v>
      </c>
      <c r="E1559" s="6" t="s">
        <v>187</v>
      </c>
      <c r="F1559" s="34" t="n">
        <v>0.564842760562897</v>
      </c>
      <c r="G1559" s="34" t="n">
        <v>0.651263564197801</v>
      </c>
      <c r="H1559" s="34" t="n">
        <v>-0.0864208036349039</v>
      </c>
      <c r="I1559" s="34" t="n">
        <v>-0.132697126610105</v>
      </c>
      <c r="J1559" s="35" t="n">
        <v>1.57</v>
      </c>
      <c r="K1559" s="6" t="n">
        <v>1</v>
      </c>
      <c r="L1559" s="35" t="n">
        <v>0.57</v>
      </c>
      <c r="M1559" s="6" t="str">
        <f aca="false">IF(I1559&lt;=0,"Below 0%",IF(I1559&lt;=0.05,"0-5%",IF(I1559&lt;=0.1,"5-10%",IF(I1559&lt;=0.2,"10-20%",IF(I1559&lt;=0.4,"20-40%","Above 40%")))))</f>
        <v>Below 0%</v>
      </c>
      <c r="N1559" s="6" t="str">
        <f aca="false">IF(AND(H1559&gt;=Summary!$B$25,I1559&gt;=Summary!$B$26,I1559&lt;=Summary!$B$27,J1559&gt;=Summary!$B$28,J1559&lt;=Summary!$B$29,F1559*J1559&gt;1),"Yes","No")</f>
        <v>No</v>
      </c>
    </row>
    <row r="1560" customFormat="false" ht="15" hidden="false" customHeight="false" outlineLevel="0" collapsed="false">
      <c r="A1560" s="6" t="s">
        <v>149</v>
      </c>
      <c r="B1560" s="45" t="n">
        <v>41979</v>
      </c>
      <c r="C1560" s="6" t="s">
        <v>194</v>
      </c>
      <c r="D1560" s="6" t="s">
        <v>173</v>
      </c>
      <c r="E1560" s="6" t="s">
        <v>174</v>
      </c>
      <c r="F1560" s="34" t="n">
        <v>0.273667007684708</v>
      </c>
      <c r="G1560" s="34" t="n">
        <v>0.208670162406234</v>
      </c>
      <c r="H1560" s="34" t="n">
        <v>0.0649968452784736</v>
      </c>
      <c r="I1560" s="34" t="n">
        <v>0.311481260804021</v>
      </c>
      <c r="J1560" s="35" t="n">
        <v>4.9</v>
      </c>
      <c r="K1560" s="6" t="n">
        <v>0</v>
      </c>
      <c r="L1560" s="35" t="n">
        <v>-1</v>
      </c>
      <c r="M1560" s="6" t="str">
        <f aca="false">IF(I1560&lt;=0,"Below 0%",IF(I1560&lt;=0.05,"0-5%",IF(I1560&lt;=0.1,"5-10%",IF(I1560&lt;=0.2,"10-20%",IF(I1560&lt;=0.4,"20-40%","Above 40%")))))</f>
        <v>20-40%</v>
      </c>
      <c r="N1560" s="6" t="str">
        <f aca="false">IF(AND(H1560&gt;=Summary!$B$25,I1560&gt;=Summary!$B$26,I1560&lt;=Summary!$B$27,J1560&gt;=Summary!$B$28,J1560&lt;=Summary!$B$29,F1560*J1560&gt;1),"Yes","No")</f>
        <v>Yes</v>
      </c>
    </row>
    <row r="1561" customFormat="false" ht="15" hidden="false" customHeight="false" outlineLevel="0" collapsed="false">
      <c r="A1561" s="6" t="s">
        <v>149</v>
      </c>
      <c r="B1561" s="45" t="n">
        <v>41979</v>
      </c>
      <c r="C1561" s="6" t="s">
        <v>194</v>
      </c>
      <c r="D1561" s="6" t="s">
        <v>173</v>
      </c>
      <c r="E1561" s="6" t="s">
        <v>177</v>
      </c>
      <c r="F1561" s="34" t="n">
        <v>0.161490246653557</v>
      </c>
      <c r="G1561" s="34" t="n">
        <v>0.140066273395965</v>
      </c>
      <c r="H1561" s="34" t="n">
        <v>0.0214239732575915</v>
      </c>
      <c r="I1561" s="34" t="n">
        <v>0.152955973898343</v>
      </c>
      <c r="J1561" s="35" t="n">
        <v>7.3</v>
      </c>
      <c r="K1561" s="6" t="n">
        <v>0</v>
      </c>
      <c r="L1561" s="35" t="n">
        <v>-1</v>
      </c>
      <c r="M1561" s="6" t="str">
        <f aca="false">IF(I1561&lt;=0,"Below 0%",IF(I1561&lt;=0.05,"0-5%",IF(I1561&lt;=0.1,"5-10%",IF(I1561&lt;=0.2,"10-20%",IF(I1561&lt;=0.4,"20-40%","Above 40%")))))</f>
        <v>10-20%</v>
      </c>
      <c r="N1561" s="6" t="str">
        <f aca="false">IF(AND(H1561&gt;=Summary!$B$25,I1561&gt;=Summary!$B$26,I1561&lt;=Summary!$B$27,J1561&gt;=Summary!$B$28,J1561&lt;=Summary!$B$29,F1561*J1561&gt;1),"Yes","No")</f>
        <v>No</v>
      </c>
    </row>
    <row r="1562" customFormat="false" ht="15" hidden="false" customHeight="false" outlineLevel="0" collapsed="false">
      <c r="A1562" s="6" t="s">
        <v>149</v>
      </c>
      <c r="B1562" s="45" t="n">
        <v>41979</v>
      </c>
      <c r="C1562" s="6" t="s">
        <v>188</v>
      </c>
      <c r="D1562" s="6" t="s">
        <v>190</v>
      </c>
      <c r="E1562" s="6" t="s">
        <v>187</v>
      </c>
      <c r="F1562" s="34" t="n">
        <v>0.138388007879257</v>
      </c>
      <c r="G1562" s="34" t="n">
        <v>0.134244716260405</v>
      </c>
      <c r="H1562" s="34" t="n">
        <v>0.00414329161885205</v>
      </c>
      <c r="I1562" s="34" t="n">
        <v>0.0308637221208392</v>
      </c>
      <c r="J1562" s="35" t="n">
        <v>7.5</v>
      </c>
      <c r="K1562" s="6" t="n">
        <v>1</v>
      </c>
      <c r="L1562" s="35" t="n">
        <v>6.5</v>
      </c>
      <c r="M1562" s="6" t="str">
        <f aca="false">IF(I1562&lt;=0,"Below 0%",IF(I1562&lt;=0.05,"0-5%",IF(I1562&lt;=0.1,"5-10%",IF(I1562&lt;=0.2,"10-20%",IF(I1562&lt;=0.4,"20-40%","Above 40%")))))</f>
        <v>0-5%</v>
      </c>
      <c r="N1562" s="6" t="str">
        <f aca="false">IF(AND(H1562&gt;=Summary!$B$25,I1562&gt;=Summary!$B$26,I1562&lt;=Summary!$B$27,J1562&gt;=Summary!$B$28,J1562&lt;=Summary!$B$29,F1562*J1562&gt;1),"Yes","No")</f>
        <v>No</v>
      </c>
    </row>
    <row r="1563" customFormat="false" ht="15" hidden="false" customHeight="false" outlineLevel="0" collapsed="false">
      <c r="A1563" s="6" t="s">
        <v>149</v>
      </c>
      <c r="B1563" s="45" t="n">
        <v>41979</v>
      </c>
      <c r="C1563" s="6" t="s">
        <v>188</v>
      </c>
      <c r="D1563" s="6" t="s">
        <v>190</v>
      </c>
      <c r="E1563" s="6" t="s">
        <v>174</v>
      </c>
      <c r="F1563" s="34" t="n">
        <v>0.250651836395264</v>
      </c>
      <c r="G1563" s="34" t="n">
        <v>0.232525490058439</v>
      </c>
      <c r="H1563" s="34" t="n">
        <v>0.0181263463368252</v>
      </c>
      <c r="I1563" s="34" t="n">
        <v>0.0779542334574572</v>
      </c>
      <c r="J1563" s="35" t="n">
        <v>4.33</v>
      </c>
      <c r="K1563" s="6" t="n">
        <v>0</v>
      </c>
      <c r="L1563" s="35" t="n">
        <v>-1</v>
      </c>
      <c r="M1563" s="6" t="str">
        <f aca="false">IF(I1563&lt;=0,"Below 0%",IF(I1563&lt;=0.05,"0-5%",IF(I1563&lt;=0.1,"5-10%",IF(I1563&lt;=0.2,"10-20%",IF(I1563&lt;=0.4,"20-40%","Above 40%")))))</f>
        <v>5-10%</v>
      </c>
      <c r="N1563" s="6" t="str">
        <f aca="false">IF(AND(H1563&gt;=Summary!$B$25,I1563&gt;=Summary!$B$26,I1563&lt;=Summary!$B$27,J1563&gt;=Summary!$B$28,J1563&lt;=Summary!$B$29,F1563*J1563&gt;1),"Yes","No")</f>
        <v>No</v>
      </c>
    </row>
    <row r="1564" customFormat="false" ht="15" hidden="false" customHeight="false" outlineLevel="0" collapsed="false">
      <c r="A1564" s="6" t="s">
        <v>149</v>
      </c>
      <c r="B1564" s="45" t="n">
        <v>41979</v>
      </c>
      <c r="C1564" s="6" t="s">
        <v>188</v>
      </c>
      <c r="D1564" s="6" t="s">
        <v>190</v>
      </c>
      <c r="E1564" s="6" t="s">
        <v>177</v>
      </c>
      <c r="F1564" s="34" t="n">
        <v>0.610960125923157</v>
      </c>
      <c r="G1564" s="34" t="n">
        <v>0.633229793681156</v>
      </c>
      <c r="H1564" s="34" t="n">
        <v>-0.0222696677579997</v>
      </c>
      <c r="I1564" s="34" t="n">
        <v>-0.0351683827580811</v>
      </c>
      <c r="J1564" s="35" t="n">
        <v>1.59</v>
      </c>
      <c r="K1564" s="6" t="n">
        <v>0</v>
      </c>
      <c r="L1564" s="35" t="n">
        <v>-1</v>
      </c>
      <c r="M1564" s="6" t="str">
        <f aca="false">IF(I1564&lt;=0,"Below 0%",IF(I1564&lt;=0.05,"0-5%",IF(I1564&lt;=0.1,"5-10%",IF(I1564&lt;=0.2,"10-20%",IF(I1564&lt;=0.4,"20-40%","Above 40%")))))</f>
        <v>Below 0%</v>
      </c>
      <c r="N1564" s="6" t="str">
        <f aca="false">IF(AND(H1564&gt;=Summary!$B$25,I1564&gt;=Summary!$B$26,I1564&lt;=Summary!$B$27,J1564&gt;=Summary!$B$28,J1564&lt;=Summary!$B$29,F1564*J1564&gt;1),"Yes","No")</f>
        <v>No</v>
      </c>
    </row>
    <row r="1565" customFormat="false" ht="15" hidden="false" customHeight="false" outlineLevel="0" collapsed="false">
      <c r="A1565" s="6" t="s">
        <v>149</v>
      </c>
      <c r="B1565" s="45" t="n">
        <v>41979</v>
      </c>
      <c r="C1565" s="6" t="s">
        <v>197</v>
      </c>
      <c r="D1565" s="6" t="s">
        <v>196</v>
      </c>
      <c r="E1565" s="6" t="s">
        <v>187</v>
      </c>
      <c r="F1565" s="34" t="n">
        <v>0.5013148188591</v>
      </c>
      <c r="G1565" s="34" t="n">
        <v>0.475749840459477</v>
      </c>
      <c r="H1565" s="34" t="n">
        <v>0.0255649783996237</v>
      </c>
      <c r="I1565" s="34" t="n">
        <v>0.053736178607928</v>
      </c>
      <c r="J1565" s="35" t="n">
        <v>2.12</v>
      </c>
      <c r="K1565" s="6" t="n">
        <v>1</v>
      </c>
      <c r="L1565" s="35" t="n">
        <v>1.12</v>
      </c>
      <c r="M1565" s="6" t="str">
        <f aca="false">IF(I1565&lt;=0,"Below 0%",IF(I1565&lt;=0.05,"0-5%",IF(I1565&lt;=0.1,"5-10%",IF(I1565&lt;=0.2,"10-20%",IF(I1565&lt;=0.4,"20-40%","Above 40%")))))</f>
        <v>5-10%</v>
      </c>
      <c r="N1565" s="6" t="str">
        <f aca="false">IF(AND(H1565&gt;=Summary!$B$25,I1565&gt;=Summary!$B$26,I1565&lt;=Summary!$B$27,J1565&gt;=Summary!$B$28,J1565&lt;=Summary!$B$29,F1565*J1565&gt;1),"Yes","No")</f>
        <v>No</v>
      </c>
    </row>
    <row r="1566" customFormat="false" ht="15" hidden="false" customHeight="false" outlineLevel="0" collapsed="false">
      <c r="A1566" s="6" t="s">
        <v>149</v>
      </c>
      <c r="B1566" s="45" t="n">
        <v>41979</v>
      </c>
      <c r="C1566" s="6" t="s">
        <v>197</v>
      </c>
      <c r="D1566" s="6" t="s">
        <v>196</v>
      </c>
      <c r="E1566" s="6" t="s">
        <v>174</v>
      </c>
      <c r="F1566" s="34" t="n">
        <v>0.247534975409508</v>
      </c>
      <c r="G1566" s="34" t="n">
        <v>0.284109763880026</v>
      </c>
      <c r="H1566" s="34" t="n">
        <v>-0.0365747884705178</v>
      </c>
      <c r="I1566" s="34" t="n">
        <v>-0.128734711440479</v>
      </c>
      <c r="J1566" s="35" t="n">
        <v>3.55</v>
      </c>
      <c r="K1566" s="6" t="n">
        <v>0</v>
      </c>
      <c r="L1566" s="35" t="n">
        <v>-1</v>
      </c>
      <c r="M1566" s="6" t="str">
        <f aca="false">IF(I1566&lt;=0,"Below 0%",IF(I1566&lt;=0.05,"0-5%",IF(I1566&lt;=0.1,"5-10%",IF(I1566&lt;=0.2,"10-20%",IF(I1566&lt;=0.4,"20-40%","Above 40%")))))</f>
        <v>Below 0%</v>
      </c>
      <c r="N1566" s="6" t="str">
        <f aca="false">IF(AND(H1566&gt;=Summary!$B$25,I1566&gt;=Summary!$B$26,I1566&lt;=Summary!$B$27,J1566&gt;=Summary!$B$28,J1566&lt;=Summary!$B$29,F1566*J1566&gt;1),"Yes","No")</f>
        <v>No</v>
      </c>
    </row>
    <row r="1567" customFormat="false" ht="15" hidden="false" customHeight="false" outlineLevel="0" collapsed="false">
      <c r="A1567" s="6" t="s">
        <v>149</v>
      </c>
      <c r="B1567" s="45" t="n">
        <v>41979</v>
      </c>
      <c r="C1567" s="6" t="s">
        <v>197</v>
      </c>
      <c r="D1567" s="6" t="s">
        <v>196</v>
      </c>
      <c r="E1567" s="6" t="s">
        <v>177</v>
      </c>
      <c r="F1567" s="34" t="n">
        <v>0.251150220632553</v>
      </c>
      <c r="G1567" s="34" t="n">
        <v>0.240140395660498</v>
      </c>
      <c r="H1567" s="34" t="n">
        <v>0.0110098249720554</v>
      </c>
      <c r="I1567" s="34" t="n">
        <v>0.0458474507871665</v>
      </c>
      <c r="J1567" s="35" t="n">
        <v>4.2</v>
      </c>
      <c r="K1567" s="6" t="n">
        <v>0</v>
      </c>
      <c r="L1567" s="35" t="n">
        <v>-1</v>
      </c>
      <c r="M1567" s="6" t="str">
        <f aca="false">IF(I1567&lt;=0,"Below 0%",IF(I1567&lt;=0.05,"0-5%",IF(I1567&lt;=0.1,"5-10%",IF(I1567&lt;=0.2,"10-20%",IF(I1567&lt;=0.4,"20-40%","Above 40%")))))</f>
        <v>0-5%</v>
      </c>
      <c r="N1567" s="6" t="str">
        <f aca="false">IF(AND(H1567&gt;=Summary!$B$25,I1567&gt;=Summary!$B$26,I1567&lt;=Summary!$B$27,J1567&gt;=Summary!$B$28,J1567&lt;=Summary!$B$29,F1567*J1567&gt;1),"Yes","No")</f>
        <v>No</v>
      </c>
    </row>
    <row r="1568" customFormat="false" ht="15" hidden="false" customHeight="false" outlineLevel="0" collapsed="false">
      <c r="A1568" s="6" t="s">
        <v>149</v>
      </c>
      <c r="B1568" s="45" t="n">
        <v>41979</v>
      </c>
      <c r="C1568" s="6" t="s">
        <v>192</v>
      </c>
      <c r="D1568" s="6" t="s">
        <v>185</v>
      </c>
      <c r="E1568" s="6" t="s">
        <v>187</v>
      </c>
      <c r="F1568" s="34" t="n">
        <v>0.235342085361481</v>
      </c>
      <c r="G1568" s="34" t="n">
        <v>0.237222757955641</v>
      </c>
      <c r="H1568" s="34" t="n">
        <v>-0.00188067259416055</v>
      </c>
      <c r="I1568" s="34" t="n">
        <v>-0.00792787593554678</v>
      </c>
      <c r="J1568" s="35" t="n">
        <v>4.2</v>
      </c>
      <c r="K1568" s="6" t="n">
        <v>1</v>
      </c>
      <c r="L1568" s="35" t="n">
        <v>3.2</v>
      </c>
      <c r="M1568" s="6" t="str">
        <f aca="false">IF(I1568&lt;=0,"Below 0%",IF(I1568&lt;=0.05,"0-5%",IF(I1568&lt;=0.1,"5-10%",IF(I1568&lt;=0.2,"10-20%",IF(I1568&lt;=0.4,"20-40%","Above 40%")))))</f>
        <v>Below 0%</v>
      </c>
      <c r="N1568" s="6" t="str">
        <f aca="false">IF(AND(H1568&gt;=Summary!$B$25,I1568&gt;=Summary!$B$26,I1568&lt;=Summary!$B$27,J1568&gt;=Summary!$B$28,J1568&lt;=Summary!$B$29,F1568*J1568&gt;1),"Yes","No")</f>
        <v>No</v>
      </c>
    </row>
    <row r="1569" customFormat="false" ht="15" hidden="false" customHeight="false" outlineLevel="0" collapsed="false">
      <c r="A1569" s="6" t="s">
        <v>149</v>
      </c>
      <c r="B1569" s="45" t="n">
        <v>41979</v>
      </c>
      <c r="C1569" s="6" t="s">
        <v>192</v>
      </c>
      <c r="D1569" s="6" t="s">
        <v>185</v>
      </c>
      <c r="E1569" s="6" t="s">
        <v>174</v>
      </c>
      <c r="F1569" s="34" t="n">
        <v>0.211326703429222</v>
      </c>
      <c r="G1569" s="34" t="n">
        <v>0.276759884281582</v>
      </c>
      <c r="H1569" s="34" t="n">
        <v>-0.0654331808523594</v>
      </c>
      <c r="I1569" s="34" t="n">
        <v>-0.2364258137418</v>
      </c>
      <c r="J1569" s="35" t="n">
        <v>3.6</v>
      </c>
      <c r="K1569" s="6" t="n">
        <v>0</v>
      </c>
      <c r="L1569" s="35" t="n">
        <v>-1</v>
      </c>
      <c r="M1569" s="6" t="str">
        <f aca="false">IF(I1569&lt;=0,"Below 0%",IF(I1569&lt;=0.05,"0-5%",IF(I1569&lt;=0.1,"5-10%",IF(I1569&lt;=0.2,"10-20%",IF(I1569&lt;=0.4,"20-40%","Above 40%")))))</f>
        <v>Below 0%</v>
      </c>
      <c r="N1569" s="6" t="str">
        <f aca="false">IF(AND(H1569&gt;=Summary!$B$25,I1569&gt;=Summary!$B$26,I1569&lt;=Summary!$B$27,J1569&gt;=Summary!$B$28,J1569&lt;=Summary!$B$29,F1569*J1569&gt;1),"Yes","No")</f>
        <v>No</v>
      </c>
    </row>
    <row r="1570" customFormat="false" ht="15" hidden="false" customHeight="false" outlineLevel="0" collapsed="false">
      <c r="A1570" s="6" t="s">
        <v>149</v>
      </c>
      <c r="B1570" s="45" t="n">
        <v>41979</v>
      </c>
      <c r="C1570" s="6" t="s">
        <v>192</v>
      </c>
      <c r="D1570" s="6" t="s">
        <v>185</v>
      </c>
      <c r="E1570" s="6" t="s">
        <v>177</v>
      </c>
      <c r="F1570" s="34" t="n">
        <v>0.553331196308136</v>
      </c>
      <c r="G1570" s="34" t="n">
        <v>0.486017357762777</v>
      </c>
      <c r="H1570" s="34" t="n">
        <v>0.0673138385453587</v>
      </c>
      <c r="I1570" s="34" t="n">
        <v>0.138500893991145</v>
      </c>
      <c r="J1570" s="35" t="n">
        <v>2.05</v>
      </c>
      <c r="K1570" s="6" t="n">
        <v>0</v>
      </c>
      <c r="L1570" s="35" t="n">
        <v>-1</v>
      </c>
      <c r="M1570" s="6" t="str">
        <f aca="false">IF(I1570&lt;=0,"Below 0%",IF(I1570&lt;=0.05,"0-5%",IF(I1570&lt;=0.1,"5-10%",IF(I1570&lt;=0.2,"10-20%",IF(I1570&lt;=0.4,"20-40%","Above 40%")))))</f>
        <v>10-20%</v>
      </c>
      <c r="N1570" s="6" t="str">
        <f aca="false">IF(AND(H1570&gt;=Summary!$B$25,I1570&gt;=Summary!$B$26,I1570&lt;=Summary!$B$27,J1570&gt;=Summary!$B$28,J1570&lt;=Summary!$B$29,F1570*J1570&gt;1),"Yes","No")</f>
        <v>Yes</v>
      </c>
    </row>
    <row r="1571" customFormat="false" ht="15" hidden="false" customHeight="false" outlineLevel="0" collapsed="false">
      <c r="A1571" s="6" t="s">
        <v>149</v>
      </c>
      <c r="B1571" s="45" t="n">
        <v>41979</v>
      </c>
      <c r="C1571" s="6" t="s">
        <v>181</v>
      </c>
      <c r="D1571" s="6" t="s">
        <v>180</v>
      </c>
      <c r="E1571" s="6" t="s">
        <v>187</v>
      </c>
      <c r="F1571" s="34" t="n">
        <v>0.667770683765411</v>
      </c>
      <c r="G1571" s="34" t="n">
        <v>0.611655021786611</v>
      </c>
      <c r="H1571" s="34" t="n">
        <v>0.0561156619788006</v>
      </c>
      <c r="I1571" s="34" t="n">
        <v>0.0917439732856109</v>
      </c>
      <c r="J1571" s="35" t="n">
        <v>1.65</v>
      </c>
      <c r="K1571" s="6" t="n">
        <v>0</v>
      </c>
      <c r="L1571" s="35" t="n">
        <v>-1</v>
      </c>
      <c r="M1571" s="6" t="str">
        <f aca="false">IF(I1571&lt;=0,"Below 0%",IF(I1571&lt;=0.05,"0-5%",IF(I1571&lt;=0.1,"5-10%",IF(I1571&lt;=0.2,"10-20%",IF(I1571&lt;=0.4,"20-40%","Above 40%")))))</f>
        <v>5-10%</v>
      </c>
      <c r="N1571" s="6" t="str">
        <f aca="false">IF(AND(H1571&gt;=Summary!$B$25,I1571&gt;=Summary!$B$26,I1571&lt;=Summary!$B$27,J1571&gt;=Summary!$B$28,J1571&lt;=Summary!$B$29,F1571*J1571&gt;1),"Yes","No")</f>
        <v>No</v>
      </c>
    </row>
    <row r="1572" customFormat="false" ht="15" hidden="false" customHeight="false" outlineLevel="0" collapsed="false">
      <c r="A1572" s="6" t="s">
        <v>149</v>
      </c>
      <c r="B1572" s="45" t="n">
        <v>41979</v>
      </c>
      <c r="C1572" s="6" t="s">
        <v>181</v>
      </c>
      <c r="D1572" s="6" t="s">
        <v>180</v>
      </c>
      <c r="E1572" s="6" t="s">
        <v>174</v>
      </c>
      <c r="F1572" s="34" t="n">
        <v>0.170995518565178</v>
      </c>
      <c r="G1572" s="34" t="n">
        <v>0.233078703452173</v>
      </c>
      <c r="H1572" s="34" t="n">
        <v>-0.0620831848869948</v>
      </c>
      <c r="I1572" s="34" t="n">
        <v>-0.266361464893484</v>
      </c>
      <c r="J1572" s="35" t="n">
        <v>4.33</v>
      </c>
      <c r="K1572" s="6" t="n">
        <v>1</v>
      </c>
      <c r="L1572" s="35" t="n">
        <v>3.33</v>
      </c>
      <c r="M1572" s="6" t="str">
        <f aca="false">IF(I1572&lt;=0,"Below 0%",IF(I1572&lt;=0.05,"0-5%",IF(I1572&lt;=0.1,"5-10%",IF(I1572&lt;=0.2,"10-20%",IF(I1572&lt;=0.4,"20-40%","Above 40%")))))</f>
        <v>Below 0%</v>
      </c>
      <c r="N1572" s="6" t="str">
        <f aca="false">IF(AND(H1572&gt;=Summary!$B$25,I1572&gt;=Summary!$B$26,I1572&lt;=Summary!$B$27,J1572&gt;=Summary!$B$28,J1572&lt;=Summary!$B$29,F1572*J1572&gt;1),"Yes","No")</f>
        <v>No</v>
      </c>
    </row>
    <row r="1573" customFormat="false" ht="15" hidden="false" customHeight="false" outlineLevel="0" collapsed="false">
      <c r="A1573" s="6" t="s">
        <v>149</v>
      </c>
      <c r="B1573" s="45" t="n">
        <v>41979</v>
      </c>
      <c r="C1573" s="6" t="s">
        <v>181</v>
      </c>
      <c r="D1573" s="6" t="s">
        <v>180</v>
      </c>
      <c r="E1573" s="6" t="s">
        <v>177</v>
      </c>
      <c r="F1573" s="34" t="n">
        <v>0.16123378276825</v>
      </c>
      <c r="G1573" s="34" t="n">
        <v>0.155266274761217</v>
      </c>
      <c r="H1573" s="34" t="n">
        <v>0.00596750800703294</v>
      </c>
      <c r="I1573" s="34" t="n">
        <v>0.0384340257806168</v>
      </c>
      <c r="J1573" s="35" t="n">
        <v>6.5</v>
      </c>
      <c r="K1573" s="6" t="n">
        <v>0</v>
      </c>
      <c r="L1573" s="35" t="n">
        <v>-1</v>
      </c>
      <c r="M1573" s="6" t="str">
        <f aca="false">IF(I1573&lt;=0,"Below 0%",IF(I1573&lt;=0.05,"0-5%",IF(I1573&lt;=0.1,"5-10%",IF(I1573&lt;=0.2,"10-20%",IF(I1573&lt;=0.4,"20-40%","Above 40%")))))</f>
        <v>0-5%</v>
      </c>
      <c r="N1573" s="6" t="str">
        <f aca="false">IF(AND(H1573&gt;=Summary!$B$25,I1573&gt;=Summary!$B$26,I1573&lt;=Summary!$B$27,J1573&gt;=Summary!$B$28,J1573&lt;=Summary!$B$29,F1573*J1573&gt;1),"Yes","No")</f>
        <v>No</v>
      </c>
    </row>
    <row r="1574" customFormat="false" ht="15" hidden="false" customHeight="false" outlineLevel="0" collapsed="false">
      <c r="A1574" s="6" t="s">
        <v>149</v>
      </c>
      <c r="B1574" s="45" t="n">
        <v>41980</v>
      </c>
      <c r="C1574" s="6" t="s">
        <v>182</v>
      </c>
      <c r="D1574" s="6" t="s">
        <v>195</v>
      </c>
      <c r="E1574" s="6" t="s">
        <v>187</v>
      </c>
      <c r="F1574" s="34" t="n">
        <v>0.319983899593353</v>
      </c>
      <c r="G1574" s="34" t="n">
        <v>0.406006875339244</v>
      </c>
      <c r="H1574" s="34" t="n">
        <v>-0.0860229757458904</v>
      </c>
      <c r="I1574" s="34" t="n">
        <v>-0.211875662632592</v>
      </c>
      <c r="J1574" s="35" t="n">
        <v>2.45</v>
      </c>
      <c r="K1574" s="6" t="n">
        <v>1</v>
      </c>
      <c r="L1574" s="35" t="n">
        <v>1.45</v>
      </c>
      <c r="M1574" s="6" t="str">
        <f aca="false">IF(I1574&lt;=0,"Below 0%",IF(I1574&lt;=0.05,"0-5%",IF(I1574&lt;=0.1,"5-10%",IF(I1574&lt;=0.2,"10-20%",IF(I1574&lt;=0.4,"20-40%","Above 40%")))))</f>
        <v>Below 0%</v>
      </c>
      <c r="N1574" s="6" t="str">
        <f aca="false">IF(AND(H1574&gt;=Summary!$B$25,I1574&gt;=Summary!$B$26,I1574&lt;=Summary!$B$27,J1574&gt;=Summary!$B$28,J1574&lt;=Summary!$B$29,F1574*J1574&gt;1),"Yes","No")</f>
        <v>No</v>
      </c>
    </row>
    <row r="1575" customFormat="false" ht="15" hidden="false" customHeight="false" outlineLevel="0" collapsed="false">
      <c r="A1575" s="6" t="s">
        <v>149</v>
      </c>
      <c r="B1575" s="45" t="n">
        <v>41980</v>
      </c>
      <c r="C1575" s="6" t="s">
        <v>182</v>
      </c>
      <c r="D1575" s="6" t="s">
        <v>195</v>
      </c>
      <c r="E1575" s="6" t="s">
        <v>174</v>
      </c>
      <c r="F1575" s="34" t="n">
        <v>0.2936672270298</v>
      </c>
      <c r="G1575" s="34" t="n">
        <v>0.292563777817984</v>
      </c>
      <c r="H1575" s="34" t="n">
        <v>0.00110344921181599</v>
      </c>
      <c r="I1575" s="34" t="n">
        <v>0.00377165355207598</v>
      </c>
      <c r="J1575" s="35" t="n">
        <v>3.4</v>
      </c>
      <c r="K1575" s="6" t="n">
        <v>0</v>
      </c>
      <c r="L1575" s="35" t="n">
        <v>-1</v>
      </c>
      <c r="M1575" s="6" t="str">
        <f aca="false">IF(I1575&lt;=0,"Below 0%",IF(I1575&lt;=0.05,"0-5%",IF(I1575&lt;=0.1,"5-10%",IF(I1575&lt;=0.2,"10-20%",IF(I1575&lt;=0.4,"20-40%","Above 40%")))))</f>
        <v>0-5%</v>
      </c>
      <c r="N1575" s="6" t="str">
        <f aca="false">IF(AND(H1575&gt;=Summary!$B$25,I1575&gt;=Summary!$B$26,I1575&lt;=Summary!$B$27,J1575&gt;=Summary!$B$28,J1575&lt;=Summary!$B$29,F1575*J1575&gt;1),"Yes","No")</f>
        <v>No</v>
      </c>
    </row>
    <row r="1576" customFormat="false" ht="15" hidden="false" customHeight="false" outlineLevel="0" collapsed="false">
      <c r="A1576" s="6" t="s">
        <v>149</v>
      </c>
      <c r="B1576" s="45" t="n">
        <v>41980</v>
      </c>
      <c r="C1576" s="6" t="s">
        <v>182</v>
      </c>
      <c r="D1576" s="6" t="s">
        <v>195</v>
      </c>
      <c r="E1576" s="6" t="s">
        <v>177</v>
      </c>
      <c r="F1576" s="34" t="n">
        <v>0.386348903179169</v>
      </c>
      <c r="G1576" s="34" t="n">
        <v>0.301429346842772</v>
      </c>
      <c r="H1576" s="34" t="n">
        <v>0.0849195563363969</v>
      </c>
      <c r="I1576" s="34" t="n">
        <v>0.281722921891516</v>
      </c>
      <c r="J1576" s="35" t="n">
        <v>3.3</v>
      </c>
      <c r="K1576" s="6" t="n">
        <v>0</v>
      </c>
      <c r="L1576" s="35" t="n">
        <v>-1</v>
      </c>
      <c r="M1576" s="6" t="str">
        <f aca="false">IF(I1576&lt;=0,"Below 0%",IF(I1576&lt;=0.05,"0-5%",IF(I1576&lt;=0.1,"5-10%",IF(I1576&lt;=0.2,"10-20%",IF(I1576&lt;=0.4,"20-40%","Above 40%")))))</f>
        <v>20-40%</v>
      </c>
      <c r="N1576" s="6" t="str">
        <f aca="false">IF(AND(H1576&gt;=Summary!$B$25,I1576&gt;=Summary!$B$26,I1576&lt;=Summary!$B$27,J1576&gt;=Summary!$B$28,J1576&lt;=Summary!$B$29,F1576*J1576&gt;1),"Yes","No")</f>
        <v>Yes</v>
      </c>
    </row>
    <row r="1577" customFormat="false" ht="15" hidden="false" customHeight="false" outlineLevel="0" collapsed="false">
      <c r="A1577" s="6" t="s">
        <v>149</v>
      </c>
      <c r="B1577" s="45" t="n">
        <v>41980</v>
      </c>
      <c r="C1577" s="6" t="s">
        <v>189</v>
      </c>
      <c r="D1577" s="6" t="s">
        <v>175</v>
      </c>
      <c r="E1577" s="6" t="s">
        <v>187</v>
      </c>
      <c r="F1577" s="34" t="n">
        <v>0.426502585411072</v>
      </c>
      <c r="G1577" s="34" t="n">
        <v>0.407523510971787</v>
      </c>
      <c r="H1577" s="34" t="n">
        <v>0.0189790744392849</v>
      </c>
      <c r="I1577" s="34" t="n">
        <v>0.0465717288163992</v>
      </c>
      <c r="J1577" s="35" t="n">
        <v>2.45</v>
      </c>
      <c r="K1577" s="6" t="n">
        <v>1</v>
      </c>
      <c r="L1577" s="35" t="n">
        <v>1.45</v>
      </c>
      <c r="M1577" s="6" t="str">
        <f aca="false">IF(I1577&lt;=0,"Below 0%",IF(I1577&lt;=0.05,"0-5%",IF(I1577&lt;=0.1,"5-10%",IF(I1577&lt;=0.2,"10-20%",IF(I1577&lt;=0.4,"20-40%","Above 40%")))))</f>
        <v>0-5%</v>
      </c>
      <c r="N1577" s="6" t="str">
        <f aca="false">IF(AND(H1577&gt;=Summary!$B$25,I1577&gt;=Summary!$B$26,I1577&lt;=Summary!$B$27,J1577&gt;=Summary!$B$28,J1577&lt;=Summary!$B$29,F1577*J1577&gt;1),"Yes","No")</f>
        <v>No</v>
      </c>
    </row>
    <row r="1578" customFormat="false" ht="15" hidden="false" customHeight="false" outlineLevel="0" collapsed="false">
      <c r="A1578" s="6" t="s">
        <v>149</v>
      </c>
      <c r="B1578" s="45" t="n">
        <v>41980</v>
      </c>
      <c r="C1578" s="6" t="s">
        <v>189</v>
      </c>
      <c r="D1578" s="6" t="s">
        <v>175</v>
      </c>
      <c r="E1578" s="6" t="s">
        <v>174</v>
      </c>
      <c r="F1578" s="34" t="n">
        <v>0.279060035943985</v>
      </c>
      <c r="G1578" s="34" t="n">
        <v>0.285266457680251</v>
      </c>
      <c r="H1578" s="34" t="n">
        <v>-0.00620642173626579</v>
      </c>
      <c r="I1578" s="34" t="n">
        <v>-0.0217565772952614</v>
      </c>
      <c r="J1578" s="35" t="n">
        <v>3.5</v>
      </c>
      <c r="K1578" s="6" t="n">
        <v>0</v>
      </c>
      <c r="L1578" s="35" t="n">
        <v>-1</v>
      </c>
      <c r="M1578" s="6" t="str">
        <f aca="false">IF(I1578&lt;=0,"Below 0%",IF(I1578&lt;=0.05,"0-5%",IF(I1578&lt;=0.1,"5-10%",IF(I1578&lt;=0.2,"10-20%",IF(I1578&lt;=0.4,"20-40%","Above 40%")))))</f>
        <v>Below 0%</v>
      </c>
      <c r="N1578" s="6" t="str">
        <f aca="false">IF(AND(H1578&gt;=Summary!$B$25,I1578&gt;=Summary!$B$26,I1578&lt;=Summary!$B$27,J1578&gt;=Summary!$B$28,J1578&lt;=Summary!$B$29,F1578*J1578&gt;1),"Yes","No")</f>
        <v>No</v>
      </c>
    </row>
    <row r="1579" customFormat="false" ht="15" hidden="false" customHeight="false" outlineLevel="0" collapsed="false">
      <c r="A1579" s="6" t="s">
        <v>149</v>
      </c>
      <c r="B1579" s="45" t="n">
        <v>41980</v>
      </c>
      <c r="C1579" s="6" t="s">
        <v>189</v>
      </c>
      <c r="D1579" s="6" t="s">
        <v>175</v>
      </c>
      <c r="E1579" s="6" t="s">
        <v>177</v>
      </c>
      <c r="F1579" s="34" t="n">
        <v>0.294437378644943</v>
      </c>
      <c r="G1579" s="34" t="n">
        <v>0.307210031347962</v>
      </c>
      <c r="H1579" s="34" t="n">
        <v>-0.0127726527030192</v>
      </c>
      <c r="I1579" s="34" t="n">
        <v>-0.0415762878802359</v>
      </c>
      <c r="J1579" s="35" t="n">
        <v>3.25</v>
      </c>
      <c r="K1579" s="6" t="n">
        <v>0</v>
      </c>
      <c r="L1579" s="35" t="n">
        <v>-1</v>
      </c>
      <c r="M1579" s="6" t="str">
        <f aca="false">IF(I1579&lt;=0,"Below 0%",IF(I1579&lt;=0.05,"0-5%",IF(I1579&lt;=0.1,"5-10%",IF(I1579&lt;=0.2,"10-20%",IF(I1579&lt;=0.4,"20-40%","Above 40%")))))</f>
        <v>Below 0%</v>
      </c>
      <c r="N1579" s="6" t="str">
        <f aca="false">IF(AND(H1579&gt;=Summary!$B$25,I1579&gt;=Summary!$B$26,I1579&lt;=Summary!$B$27,J1579&gt;=Summary!$B$28,J1579&lt;=Summary!$B$29,F1579*J1579&gt;1),"Yes","No")</f>
        <v>No</v>
      </c>
    </row>
    <row r="1580" customFormat="false" ht="15" hidden="false" customHeight="false" outlineLevel="0" collapsed="false">
      <c r="A1580" s="6" t="s">
        <v>149</v>
      </c>
      <c r="B1580" s="45" t="n">
        <v>41981</v>
      </c>
      <c r="C1580" s="6" t="s">
        <v>179</v>
      </c>
      <c r="D1580" s="6" t="s">
        <v>176</v>
      </c>
      <c r="E1580" s="6" t="s">
        <v>187</v>
      </c>
      <c r="F1580" s="34" t="n">
        <v>0.445786654949188</v>
      </c>
      <c r="G1580" s="34" t="n">
        <v>0.344513306598615</v>
      </c>
      <c r="H1580" s="34" t="n">
        <v>0.101273348350574</v>
      </c>
      <c r="I1580" s="34" t="n">
        <v>0.293960629127644</v>
      </c>
      <c r="J1580" s="35" t="n">
        <v>2.9</v>
      </c>
      <c r="K1580" s="6" t="n">
        <v>0</v>
      </c>
      <c r="L1580" s="35" t="n">
        <v>-1</v>
      </c>
      <c r="M1580" s="6" t="str">
        <f aca="false">IF(I1580&lt;=0,"Below 0%",IF(I1580&lt;=0.05,"0-5%",IF(I1580&lt;=0.1,"5-10%",IF(I1580&lt;=0.2,"10-20%",IF(I1580&lt;=0.4,"20-40%","Above 40%")))))</f>
        <v>20-40%</v>
      </c>
      <c r="N1580" s="6" t="str">
        <f aca="false">IF(AND(H1580&gt;=Summary!$B$25,I1580&gt;=Summary!$B$26,I1580&lt;=Summary!$B$27,J1580&gt;=Summary!$B$28,J1580&lt;=Summary!$B$29,F1580*J1580&gt;1),"Yes","No")</f>
        <v>Yes</v>
      </c>
    </row>
    <row r="1581" customFormat="false" ht="15" hidden="false" customHeight="false" outlineLevel="0" collapsed="false">
      <c r="A1581" s="6" t="s">
        <v>149</v>
      </c>
      <c r="B1581" s="45" t="n">
        <v>41981</v>
      </c>
      <c r="C1581" s="6" t="s">
        <v>179</v>
      </c>
      <c r="D1581" s="6" t="s">
        <v>176</v>
      </c>
      <c r="E1581" s="6" t="s">
        <v>174</v>
      </c>
      <c r="F1581" s="34" t="n">
        <v>0.262021154165268</v>
      </c>
      <c r="G1581" s="34" t="n">
        <v>0.285453882610281</v>
      </c>
      <c r="H1581" s="34" t="n">
        <v>-0.0234327284450128</v>
      </c>
      <c r="I1581" s="34" t="n">
        <v>-0.0820893666981737</v>
      </c>
      <c r="J1581" s="35" t="n">
        <v>3.5</v>
      </c>
      <c r="K1581" s="6" t="n">
        <v>0</v>
      </c>
      <c r="L1581" s="35" t="n">
        <v>-1</v>
      </c>
      <c r="M1581" s="6" t="str">
        <f aca="false">IF(I1581&lt;=0,"Below 0%",IF(I1581&lt;=0.05,"0-5%",IF(I1581&lt;=0.1,"5-10%",IF(I1581&lt;=0.2,"10-20%",IF(I1581&lt;=0.4,"20-40%","Above 40%")))))</f>
        <v>Below 0%</v>
      </c>
      <c r="N1581" s="6" t="str">
        <f aca="false">IF(AND(H1581&gt;=Summary!$B$25,I1581&gt;=Summary!$B$26,I1581&lt;=Summary!$B$27,J1581&gt;=Summary!$B$28,J1581&lt;=Summary!$B$29,F1581*J1581&gt;1),"Yes","No")</f>
        <v>No</v>
      </c>
    </row>
    <row r="1582" customFormat="false" ht="15" hidden="false" customHeight="false" outlineLevel="0" collapsed="false">
      <c r="A1582" s="6" t="s">
        <v>149</v>
      </c>
      <c r="B1582" s="45" t="n">
        <v>41981</v>
      </c>
      <c r="C1582" s="6" t="s">
        <v>179</v>
      </c>
      <c r="D1582" s="6" t="s">
        <v>176</v>
      </c>
      <c r="E1582" s="6" t="s">
        <v>177</v>
      </c>
      <c r="F1582" s="34" t="n">
        <v>0.292192190885544</v>
      </c>
      <c r="G1582" s="34" t="n">
        <v>0.370032810791105</v>
      </c>
      <c r="H1582" s="34" t="n">
        <v>-0.0778406199055608</v>
      </c>
      <c r="I1582" s="34" t="n">
        <v>-0.210361399409806</v>
      </c>
      <c r="J1582" s="35" t="n">
        <v>2.7</v>
      </c>
      <c r="K1582" s="6" t="n">
        <v>1</v>
      </c>
      <c r="L1582" s="35" t="n">
        <v>1.7</v>
      </c>
      <c r="M1582" s="6" t="str">
        <f aca="false">IF(I1582&lt;=0,"Below 0%",IF(I1582&lt;=0.05,"0-5%",IF(I1582&lt;=0.1,"5-10%",IF(I1582&lt;=0.2,"10-20%",IF(I1582&lt;=0.4,"20-40%","Above 40%")))))</f>
        <v>Below 0%</v>
      </c>
      <c r="N1582" s="6" t="str">
        <f aca="false">IF(AND(H1582&gt;=Summary!$B$25,I1582&gt;=Summary!$B$26,I1582&lt;=Summary!$B$27,J1582&gt;=Summary!$B$28,J1582&lt;=Summary!$B$29,F1582*J1582&gt;1),"Yes","No")</f>
        <v>No</v>
      </c>
    </row>
    <row r="1583" customFormat="false" ht="15" hidden="false" customHeight="false" outlineLevel="0" collapsed="false">
      <c r="A1583" s="6" t="s">
        <v>149</v>
      </c>
      <c r="B1583" s="45" t="n">
        <v>41986</v>
      </c>
      <c r="C1583" s="6" t="s">
        <v>185</v>
      </c>
      <c r="D1583" s="6" t="s">
        <v>188</v>
      </c>
      <c r="E1583" s="6" t="s">
        <v>187</v>
      </c>
      <c r="F1583" s="34" t="n">
        <v>0.710306704044342</v>
      </c>
      <c r="G1583" s="34" t="n">
        <v>0.67883706297091</v>
      </c>
      <c r="H1583" s="34" t="n">
        <v>0.0314696410734316</v>
      </c>
      <c r="I1583" s="34" t="n">
        <v>0.0463581657367169</v>
      </c>
      <c r="J1583" s="35" t="n">
        <v>1.48</v>
      </c>
      <c r="K1583" s="6" t="n">
        <v>1</v>
      </c>
      <c r="L1583" s="35" t="n">
        <v>0.48</v>
      </c>
      <c r="M1583" s="6" t="str">
        <f aca="false">IF(I1583&lt;=0,"Below 0%",IF(I1583&lt;=0.05,"0-5%",IF(I1583&lt;=0.1,"5-10%",IF(I1583&lt;=0.2,"10-20%",IF(I1583&lt;=0.4,"20-40%","Above 40%")))))</f>
        <v>0-5%</v>
      </c>
      <c r="N1583" s="6" t="str">
        <f aca="false">IF(AND(H1583&gt;=Summary!$B$25,I1583&gt;=Summary!$B$26,I1583&lt;=Summary!$B$27,J1583&gt;=Summary!$B$28,J1583&lt;=Summary!$B$29,F1583*J1583&gt;1),"Yes","No")</f>
        <v>No</v>
      </c>
    </row>
    <row r="1584" customFormat="false" ht="15" hidden="false" customHeight="false" outlineLevel="0" collapsed="false">
      <c r="A1584" s="6" t="s">
        <v>149</v>
      </c>
      <c r="B1584" s="45" t="n">
        <v>41986</v>
      </c>
      <c r="C1584" s="6" t="s">
        <v>185</v>
      </c>
      <c r="D1584" s="6" t="s">
        <v>188</v>
      </c>
      <c r="E1584" s="6" t="s">
        <v>174</v>
      </c>
      <c r="F1584" s="34" t="n">
        <v>0.232338115572929</v>
      </c>
      <c r="G1584" s="34" t="n">
        <v>0.202965424888272</v>
      </c>
      <c r="H1584" s="34" t="n">
        <v>0.0293726906846572</v>
      </c>
      <c r="I1584" s="34" t="n">
        <v>0.144717705987737</v>
      </c>
      <c r="J1584" s="35" t="n">
        <v>4.95</v>
      </c>
      <c r="K1584" s="6" t="n">
        <v>0</v>
      </c>
      <c r="L1584" s="35" t="n">
        <v>-1</v>
      </c>
      <c r="M1584" s="6" t="str">
        <f aca="false">IF(I1584&lt;=0,"Below 0%",IF(I1584&lt;=0.05,"0-5%",IF(I1584&lt;=0.1,"5-10%",IF(I1584&lt;=0.2,"10-20%",IF(I1584&lt;=0.4,"20-40%","Above 40%")))))</f>
        <v>10-20%</v>
      </c>
      <c r="N1584" s="6" t="str">
        <f aca="false">IF(AND(H1584&gt;=Summary!$B$25,I1584&gt;=Summary!$B$26,I1584&lt;=Summary!$B$27,J1584&gt;=Summary!$B$28,J1584&lt;=Summary!$B$29,F1584*J1584&gt;1),"Yes","No")</f>
        <v>No</v>
      </c>
    </row>
    <row r="1585" customFormat="false" ht="15" hidden="false" customHeight="false" outlineLevel="0" collapsed="false">
      <c r="A1585" s="6" t="s">
        <v>149</v>
      </c>
      <c r="B1585" s="45" t="n">
        <v>41986</v>
      </c>
      <c r="C1585" s="6" t="s">
        <v>185</v>
      </c>
      <c r="D1585" s="6" t="s">
        <v>188</v>
      </c>
      <c r="E1585" s="6" t="s">
        <v>177</v>
      </c>
      <c r="F1585" s="34" t="n">
        <v>0.0573551654815674</v>
      </c>
      <c r="G1585" s="34" t="n">
        <v>0.118197512140817</v>
      </c>
      <c r="H1585" s="34" t="n">
        <v>-0.06084234665925</v>
      </c>
      <c r="I1585" s="34" t="n">
        <v>-0.514751499902672</v>
      </c>
      <c r="J1585" s="35" t="n">
        <v>8.5</v>
      </c>
      <c r="K1585" s="6" t="n">
        <v>0</v>
      </c>
      <c r="L1585" s="35" t="n">
        <v>-1</v>
      </c>
      <c r="M1585" s="6" t="str">
        <f aca="false">IF(I1585&lt;=0,"Below 0%",IF(I1585&lt;=0.05,"0-5%",IF(I1585&lt;=0.1,"5-10%",IF(I1585&lt;=0.2,"10-20%",IF(I1585&lt;=0.4,"20-40%","Above 40%")))))</f>
        <v>Below 0%</v>
      </c>
      <c r="N1585" s="6" t="str">
        <f aca="false">IF(AND(H1585&gt;=Summary!$B$25,I1585&gt;=Summary!$B$26,I1585&lt;=Summary!$B$27,J1585&gt;=Summary!$B$28,J1585&lt;=Summary!$B$29,F1585*J1585&gt;1),"Yes","No")</f>
        <v>No</v>
      </c>
    </row>
    <row r="1586" customFormat="false" ht="15" hidden="false" customHeight="false" outlineLevel="0" collapsed="false">
      <c r="A1586" s="6" t="s">
        <v>149</v>
      </c>
      <c r="B1586" s="45" t="n">
        <v>41986</v>
      </c>
      <c r="C1586" s="6" t="s">
        <v>196</v>
      </c>
      <c r="D1586" s="6" t="s">
        <v>179</v>
      </c>
      <c r="E1586" s="6" t="s">
        <v>187</v>
      </c>
      <c r="F1586" s="34" t="n">
        <v>0.206291660666466</v>
      </c>
      <c r="G1586" s="34" t="n">
        <v>0.182115891931229</v>
      </c>
      <c r="H1586" s="34" t="n">
        <v>0.0241757687352368</v>
      </c>
      <c r="I1586" s="34" t="n">
        <v>0.132749363489739</v>
      </c>
      <c r="J1586" s="35" t="n">
        <v>5.55</v>
      </c>
      <c r="K1586" s="6" t="n">
        <v>1</v>
      </c>
      <c r="L1586" s="35" t="n">
        <v>4.55</v>
      </c>
      <c r="M1586" s="6" t="str">
        <f aca="false">IF(I1586&lt;=0,"Below 0%",IF(I1586&lt;=0.05,"0-5%",IF(I1586&lt;=0.1,"5-10%",IF(I1586&lt;=0.2,"10-20%",IF(I1586&lt;=0.4,"20-40%","Above 40%")))))</f>
        <v>10-20%</v>
      </c>
      <c r="N1586" s="6" t="str">
        <f aca="false">IF(AND(H1586&gt;=Summary!$B$25,I1586&gt;=Summary!$B$26,I1586&lt;=Summary!$B$27,J1586&gt;=Summary!$B$28,J1586&lt;=Summary!$B$29,F1586*J1586&gt;1),"Yes","No")</f>
        <v>No</v>
      </c>
    </row>
    <row r="1587" customFormat="false" ht="15" hidden="false" customHeight="false" outlineLevel="0" collapsed="false">
      <c r="A1587" s="6" t="s">
        <v>149</v>
      </c>
      <c r="B1587" s="45" t="n">
        <v>41986</v>
      </c>
      <c r="C1587" s="6" t="s">
        <v>196</v>
      </c>
      <c r="D1587" s="6" t="s">
        <v>179</v>
      </c>
      <c r="E1587" s="6" t="s">
        <v>174</v>
      </c>
      <c r="F1587" s="34" t="n">
        <v>0.350201189517975</v>
      </c>
      <c r="G1587" s="34" t="n">
        <v>0.262530701355408</v>
      </c>
      <c r="H1587" s="34" t="n">
        <v>0.0876704881625669</v>
      </c>
      <c r="I1587" s="34" t="n">
        <v>0.33394375480634</v>
      </c>
      <c r="J1587" s="35" t="n">
        <v>3.85</v>
      </c>
      <c r="K1587" s="6" t="n">
        <v>0</v>
      </c>
      <c r="L1587" s="35" t="n">
        <v>-1</v>
      </c>
      <c r="M1587" s="6" t="str">
        <f aca="false">IF(I1587&lt;=0,"Below 0%",IF(I1587&lt;=0.05,"0-5%",IF(I1587&lt;=0.1,"5-10%",IF(I1587&lt;=0.2,"10-20%",IF(I1587&lt;=0.4,"20-40%","Above 40%")))))</f>
        <v>20-40%</v>
      </c>
      <c r="N1587" s="6" t="str">
        <f aca="false">IF(AND(H1587&gt;=Summary!$B$25,I1587&gt;=Summary!$B$26,I1587&lt;=Summary!$B$27,J1587&gt;=Summary!$B$28,J1587&lt;=Summary!$B$29,F1587*J1587&gt;1),"Yes","No")</f>
        <v>Yes</v>
      </c>
    </row>
    <row r="1588" customFormat="false" ht="15" hidden="false" customHeight="false" outlineLevel="0" collapsed="false">
      <c r="A1588" s="6" t="s">
        <v>149</v>
      </c>
      <c r="B1588" s="45" t="n">
        <v>41986</v>
      </c>
      <c r="C1588" s="6" t="s">
        <v>196</v>
      </c>
      <c r="D1588" s="6" t="s">
        <v>179</v>
      </c>
      <c r="E1588" s="6" t="s">
        <v>177</v>
      </c>
      <c r="F1588" s="34" t="n">
        <v>0.443507194519043</v>
      </c>
      <c r="G1588" s="34" t="n">
        <v>0.555353406713363</v>
      </c>
      <c r="H1588" s="34" t="n">
        <v>-0.11184621219432</v>
      </c>
      <c r="I1588" s="34" t="n">
        <v>-0.201396463661288</v>
      </c>
      <c r="J1588" s="35" t="n">
        <v>1.82</v>
      </c>
      <c r="K1588" s="6" t="n">
        <v>0</v>
      </c>
      <c r="L1588" s="35" t="n">
        <v>-1</v>
      </c>
      <c r="M1588" s="6" t="str">
        <f aca="false">IF(I1588&lt;=0,"Below 0%",IF(I1588&lt;=0.05,"0-5%",IF(I1588&lt;=0.1,"5-10%",IF(I1588&lt;=0.2,"10-20%",IF(I1588&lt;=0.4,"20-40%","Above 40%")))))</f>
        <v>Below 0%</v>
      </c>
      <c r="N1588" s="6" t="str">
        <f aca="false">IF(AND(H1588&gt;=Summary!$B$25,I1588&gt;=Summary!$B$26,I1588&lt;=Summary!$B$27,J1588&gt;=Summary!$B$28,J1588&lt;=Summary!$B$29,F1588*J1588&gt;1),"Yes","No")</f>
        <v>No</v>
      </c>
    </row>
    <row r="1589" customFormat="false" ht="15" hidden="false" customHeight="false" outlineLevel="0" collapsed="false">
      <c r="A1589" s="6" t="s">
        <v>149</v>
      </c>
      <c r="B1589" s="45" t="n">
        <v>41986</v>
      </c>
      <c r="C1589" s="6" t="s">
        <v>190</v>
      </c>
      <c r="D1589" s="6" t="s">
        <v>186</v>
      </c>
      <c r="E1589" s="6" t="s">
        <v>187</v>
      </c>
      <c r="F1589" s="34" t="n">
        <v>0.843307971954346</v>
      </c>
      <c r="G1589" s="34" t="n">
        <v>0.832124585371339</v>
      </c>
      <c r="H1589" s="34" t="n">
        <v>0.0111833865830071</v>
      </c>
      <c r="I1589" s="34" t="n">
        <v>0.0134395579455406</v>
      </c>
      <c r="J1589" s="35" t="n">
        <v>1.2</v>
      </c>
      <c r="K1589" s="6" t="n">
        <v>1</v>
      </c>
      <c r="L1589" s="35" t="n">
        <v>0.2</v>
      </c>
      <c r="M1589" s="6" t="str">
        <f aca="false">IF(I1589&lt;=0,"Below 0%",IF(I1589&lt;=0.05,"0-5%",IF(I1589&lt;=0.1,"5-10%",IF(I1589&lt;=0.2,"10-20%",IF(I1589&lt;=0.4,"20-40%","Above 40%")))))</f>
        <v>0-5%</v>
      </c>
      <c r="N1589" s="6" t="str">
        <f aca="false">IF(AND(H1589&gt;=Summary!$B$25,I1589&gt;=Summary!$B$26,I1589&lt;=Summary!$B$27,J1589&gt;=Summary!$B$28,J1589&lt;=Summary!$B$29,F1589*J1589&gt;1),"Yes","No")</f>
        <v>No</v>
      </c>
    </row>
    <row r="1590" customFormat="false" ht="15" hidden="false" customHeight="false" outlineLevel="0" collapsed="false">
      <c r="A1590" s="6" t="s">
        <v>149</v>
      </c>
      <c r="B1590" s="45" t="n">
        <v>41986</v>
      </c>
      <c r="C1590" s="6" t="s">
        <v>190</v>
      </c>
      <c r="D1590" s="6" t="s">
        <v>186</v>
      </c>
      <c r="E1590" s="6" t="s">
        <v>174</v>
      </c>
      <c r="F1590" s="34" t="n">
        <v>0.120965875685215</v>
      </c>
      <c r="G1590" s="34" t="n">
        <v>0.121774329566537</v>
      </c>
      <c r="H1590" s="34" t="n">
        <v>-0.000808453881322363</v>
      </c>
      <c r="I1590" s="34" t="n">
        <v>-0.00663895160991734</v>
      </c>
      <c r="J1590" s="35" t="n">
        <v>8.2</v>
      </c>
      <c r="K1590" s="6" t="n">
        <v>0</v>
      </c>
      <c r="L1590" s="35" t="n">
        <v>-1</v>
      </c>
      <c r="M1590" s="6" t="str">
        <f aca="false">IF(I1590&lt;=0,"Below 0%",IF(I1590&lt;=0.05,"0-5%",IF(I1590&lt;=0.1,"5-10%",IF(I1590&lt;=0.2,"10-20%",IF(I1590&lt;=0.4,"20-40%","Above 40%")))))</f>
        <v>Below 0%</v>
      </c>
      <c r="N1590" s="6" t="str">
        <f aca="false">IF(AND(H1590&gt;=Summary!$B$25,I1590&gt;=Summary!$B$26,I1590&lt;=Summary!$B$27,J1590&gt;=Summary!$B$28,J1590&lt;=Summary!$B$29,F1590*J1590&gt;1),"Yes","No")</f>
        <v>No</v>
      </c>
    </row>
    <row r="1591" customFormat="false" ht="15" hidden="false" customHeight="false" outlineLevel="0" collapsed="false">
      <c r="A1591" s="6" t="s">
        <v>149</v>
      </c>
      <c r="B1591" s="45" t="n">
        <v>41986</v>
      </c>
      <c r="C1591" s="6" t="s">
        <v>190</v>
      </c>
      <c r="D1591" s="6" t="s">
        <v>186</v>
      </c>
      <c r="E1591" s="6" t="s">
        <v>177</v>
      </c>
      <c r="F1591" s="34" t="n">
        <v>0.0357261374592781</v>
      </c>
      <c r="G1591" s="34" t="n">
        <v>0.046101085062124</v>
      </c>
      <c r="H1591" s="34" t="n">
        <v>-0.0103749476028459</v>
      </c>
      <c r="I1591" s="34" t="n">
        <v>-0.225047796355878</v>
      </c>
      <c r="J1591" s="35" t="n">
        <v>21.66</v>
      </c>
      <c r="K1591" s="6" t="n">
        <v>0</v>
      </c>
      <c r="L1591" s="35" t="n">
        <v>-1</v>
      </c>
      <c r="M1591" s="6" t="str">
        <f aca="false">IF(I1591&lt;=0,"Below 0%",IF(I1591&lt;=0.05,"0-5%",IF(I1591&lt;=0.1,"5-10%",IF(I1591&lt;=0.2,"10-20%",IF(I1591&lt;=0.4,"20-40%","Above 40%")))))</f>
        <v>Below 0%</v>
      </c>
      <c r="N1591" s="6" t="str">
        <f aca="false">IF(AND(H1591&gt;=Summary!$B$25,I1591&gt;=Summary!$B$26,I1591&lt;=Summary!$B$27,J1591&gt;=Summary!$B$28,J1591&lt;=Summary!$B$29,F1591*J1591&gt;1),"Yes","No")</f>
        <v>No</v>
      </c>
    </row>
    <row r="1592" customFormat="false" ht="15" hidden="false" customHeight="false" outlineLevel="0" collapsed="false">
      <c r="A1592" s="6" t="s">
        <v>149</v>
      </c>
      <c r="B1592" s="45" t="n">
        <v>41986</v>
      </c>
      <c r="C1592" s="6" t="s">
        <v>180</v>
      </c>
      <c r="D1592" s="6" t="s">
        <v>192</v>
      </c>
      <c r="E1592" s="6" t="s">
        <v>187</v>
      </c>
      <c r="F1592" s="34" t="n">
        <v>0.524640500545502</v>
      </c>
      <c r="G1592" s="34" t="n">
        <v>0.3746660730187</v>
      </c>
      <c r="H1592" s="34" t="n">
        <v>0.149974427526802</v>
      </c>
      <c r="I1592" s="34" t="n">
        <v>0.400288252198689</v>
      </c>
      <c r="J1592" s="35" t="n">
        <v>2.65</v>
      </c>
      <c r="K1592" s="6" t="n">
        <v>0</v>
      </c>
      <c r="L1592" s="35" t="n">
        <v>-1</v>
      </c>
      <c r="M1592" s="6" t="str">
        <f aca="false">IF(I1592&lt;=0,"Below 0%",IF(I1592&lt;=0.05,"0-5%",IF(I1592&lt;=0.1,"5-10%",IF(I1592&lt;=0.2,"10-20%",IF(I1592&lt;=0.4,"20-40%","Above 40%")))))</f>
        <v>Above 40%</v>
      </c>
      <c r="N1592" s="6" t="str">
        <f aca="false">IF(AND(H1592&gt;=Summary!$B$25,I1592&gt;=Summary!$B$26,I1592&lt;=Summary!$B$27,J1592&gt;=Summary!$B$28,J1592&lt;=Summary!$B$29,F1592*J1592&gt;1),"Yes","No")</f>
        <v>No</v>
      </c>
    </row>
    <row r="1593" customFormat="false" ht="15" hidden="false" customHeight="false" outlineLevel="0" collapsed="false">
      <c r="A1593" s="6" t="s">
        <v>149</v>
      </c>
      <c r="B1593" s="45" t="n">
        <v>41986</v>
      </c>
      <c r="C1593" s="6" t="s">
        <v>180</v>
      </c>
      <c r="D1593" s="6" t="s">
        <v>192</v>
      </c>
      <c r="E1593" s="6" t="s">
        <v>174</v>
      </c>
      <c r="F1593" s="34" t="n">
        <v>0.240090325474739</v>
      </c>
      <c r="G1593" s="34" t="n">
        <v>0.30086821015138</v>
      </c>
      <c r="H1593" s="34" t="n">
        <v>-0.0607778846766411</v>
      </c>
      <c r="I1593" s="34" t="n">
        <v>-0.202008329979632</v>
      </c>
      <c r="J1593" s="35" t="n">
        <v>3.3</v>
      </c>
      <c r="K1593" s="6" t="n">
        <v>1</v>
      </c>
      <c r="L1593" s="35" t="n">
        <v>2.3</v>
      </c>
      <c r="M1593" s="6" t="str">
        <f aca="false">IF(I1593&lt;=0,"Below 0%",IF(I1593&lt;=0.05,"0-5%",IF(I1593&lt;=0.1,"5-10%",IF(I1593&lt;=0.2,"10-20%",IF(I1593&lt;=0.4,"20-40%","Above 40%")))))</f>
        <v>Below 0%</v>
      </c>
      <c r="N1593" s="6" t="str">
        <f aca="false">IF(AND(H1593&gt;=Summary!$B$25,I1593&gt;=Summary!$B$26,I1593&lt;=Summary!$B$27,J1593&gt;=Summary!$B$28,J1593&lt;=Summary!$B$29,F1593*J1593&gt;1),"Yes","No")</f>
        <v>No</v>
      </c>
    </row>
    <row r="1594" customFormat="false" ht="15" hidden="false" customHeight="false" outlineLevel="0" collapsed="false">
      <c r="A1594" s="6" t="s">
        <v>149</v>
      </c>
      <c r="B1594" s="45" t="n">
        <v>41986</v>
      </c>
      <c r="C1594" s="6" t="s">
        <v>180</v>
      </c>
      <c r="D1594" s="6" t="s">
        <v>192</v>
      </c>
      <c r="E1594" s="6" t="s">
        <v>177</v>
      </c>
      <c r="F1594" s="34" t="n">
        <v>0.235269129276276</v>
      </c>
      <c r="G1594" s="34" t="n">
        <v>0.32446571682992</v>
      </c>
      <c r="H1594" s="34" t="n">
        <v>-0.0891965875536442</v>
      </c>
      <c r="I1594" s="34" t="n">
        <v>-0.274902964865159</v>
      </c>
      <c r="J1594" s="35" t="n">
        <v>3.06</v>
      </c>
      <c r="K1594" s="6" t="n">
        <v>0</v>
      </c>
      <c r="L1594" s="35" t="n">
        <v>-1</v>
      </c>
      <c r="M1594" s="6" t="str">
        <f aca="false">IF(I1594&lt;=0,"Below 0%",IF(I1594&lt;=0.05,"0-5%",IF(I1594&lt;=0.1,"5-10%",IF(I1594&lt;=0.2,"10-20%",IF(I1594&lt;=0.4,"20-40%","Above 40%")))))</f>
        <v>Below 0%</v>
      </c>
      <c r="N1594" s="6" t="str">
        <f aca="false">IF(AND(H1594&gt;=Summary!$B$25,I1594&gt;=Summary!$B$26,I1594&lt;=Summary!$B$27,J1594&gt;=Summary!$B$28,J1594&lt;=Summary!$B$29,F1594*J1594&gt;1),"Yes","No")</f>
        <v>No</v>
      </c>
    </row>
    <row r="1595" customFormat="false" ht="15" hidden="false" customHeight="false" outlineLevel="0" collapsed="false">
      <c r="A1595" s="6" t="s">
        <v>149</v>
      </c>
      <c r="B1595" s="45" t="n">
        <v>41986</v>
      </c>
      <c r="C1595" s="6" t="s">
        <v>195</v>
      </c>
      <c r="D1595" s="6" t="s">
        <v>194</v>
      </c>
      <c r="E1595" s="6" t="s">
        <v>187</v>
      </c>
      <c r="F1595" s="34" t="n">
        <v>0.137523576617241</v>
      </c>
      <c r="G1595" s="34" t="n">
        <v>0.133968149729109</v>
      </c>
      <c r="H1595" s="34" t="n">
        <v>0.0035554268881324</v>
      </c>
      <c r="I1595" s="34" t="n">
        <v>0.0265393445779589</v>
      </c>
      <c r="J1595" s="35" t="n">
        <v>7.5</v>
      </c>
      <c r="K1595" s="6" t="n">
        <v>0</v>
      </c>
      <c r="L1595" s="35" t="n">
        <v>-1</v>
      </c>
      <c r="M1595" s="6" t="str">
        <f aca="false">IF(I1595&lt;=0,"Below 0%",IF(I1595&lt;=0.05,"0-5%",IF(I1595&lt;=0.1,"5-10%",IF(I1595&lt;=0.2,"10-20%",IF(I1595&lt;=0.4,"20-40%","Above 40%")))))</f>
        <v>0-5%</v>
      </c>
      <c r="N1595" s="6" t="str">
        <f aca="false">IF(AND(H1595&gt;=Summary!$B$25,I1595&gt;=Summary!$B$26,I1595&lt;=Summary!$B$27,J1595&gt;=Summary!$B$28,J1595&lt;=Summary!$B$29,F1595*J1595&gt;1),"Yes","No")</f>
        <v>No</v>
      </c>
    </row>
    <row r="1596" customFormat="false" ht="15" hidden="false" customHeight="false" outlineLevel="0" collapsed="false">
      <c r="A1596" s="6" t="s">
        <v>149</v>
      </c>
      <c r="B1596" s="45" t="n">
        <v>41986</v>
      </c>
      <c r="C1596" s="6" t="s">
        <v>195</v>
      </c>
      <c r="D1596" s="6" t="s">
        <v>194</v>
      </c>
      <c r="E1596" s="6" t="s">
        <v>174</v>
      </c>
      <c r="F1596" s="34" t="n">
        <v>0.134879037737846</v>
      </c>
      <c r="G1596" s="34" t="n">
        <v>0.209325233951732</v>
      </c>
      <c r="H1596" s="34" t="n">
        <v>-0.0744461962138857</v>
      </c>
      <c r="I1596" s="34" t="n">
        <v>-0.35564845579512</v>
      </c>
      <c r="J1596" s="35" t="n">
        <v>4.8</v>
      </c>
      <c r="K1596" s="6" t="n">
        <v>0</v>
      </c>
      <c r="L1596" s="35" t="n">
        <v>-1</v>
      </c>
      <c r="M1596" s="6" t="str">
        <f aca="false">IF(I1596&lt;=0,"Below 0%",IF(I1596&lt;=0.05,"0-5%",IF(I1596&lt;=0.1,"5-10%",IF(I1596&lt;=0.2,"10-20%",IF(I1596&lt;=0.4,"20-40%","Above 40%")))))</f>
        <v>Below 0%</v>
      </c>
      <c r="N1596" s="6" t="str">
        <f aca="false">IF(AND(H1596&gt;=Summary!$B$25,I1596&gt;=Summary!$B$26,I1596&lt;=Summary!$B$27,J1596&gt;=Summary!$B$28,J1596&lt;=Summary!$B$29,F1596*J1596&gt;1),"Yes","No")</f>
        <v>No</v>
      </c>
    </row>
    <row r="1597" customFormat="false" ht="15" hidden="false" customHeight="false" outlineLevel="0" collapsed="false">
      <c r="A1597" s="6" t="s">
        <v>149</v>
      </c>
      <c r="B1597" s="45" t="n">
        <v>41986</v>
      </c>
      <c r="C1597" s="6" t="s">
        <v>195</v>
      </c>
      <c r="D1597" s="6" t="s">
        <v>194</v>
      </c>
      <c r="E1597" s="6" t="s">
        <v>177</v>
      </c>
      <c r="F1597" s="34" t="n">
        <v>0.727597415447235</v>
      </c>
      <c r="G1597" s="34" t="n">
        <v>0.656706616319159</v>
      </c>
      <c r="H1597" s="34" t="n">
        <v>0.0708907991280757</v>
      </c>
      <c r="I1597" s="34" t="n">
        <v>0.107948964372277</v>
      </c>
      <c r="J1597" s="35" t="n">
        <v>1.53</v>
      </c>
      <c r="K1597" s="6" t="n">
        <v>1</v>
      </c>
      <c r="L1597" s="35" t="n">
        <v>0.53</v>
      </c>
      <c r="M1597" s="6" t="str">
        <f aca="false">IF(I1597&lt;=0,"Below 0%",IF(I1597&lt;=0.05,"0-5%",IF(I1597&lt;=0.1,"5-10%",IF(I1597&lt;=0.2,"10-20%",IF(I1597&lt;=0.4,"20-40%","Above 40%")))))</f>
        <v>10-20%</v>
      </c>
      <c r="N1597" s="6" t="str">
        <f aca="false">IF(AND(H1597&gt;=Summary!$B$25,I1597&gt;=Summary!$B$26,I1597&lt;=Summary!$B$27,J1597&gt;=Summary!$B$28,J1597&lt;=Summary!$B$29,F1597*J1597&gt;1),"Yes","No")</f>
        <v>No</v>
      </c>
    </row>
    <row r="1598" customFormat="false" ht="15" hidden="false" customHeight="false" outlineLevel="0" collapsed="false">
      <c r="A1598" s="6" t="s">
        <v>149</v>
      </c>
      <c r="B1598" s="45" t="n">
        <v>41986</v>
      </c>
      <c r="C1598" s="6" t="s">
        <v>191</v>
      </c>
      <c r="D1598" s="6" t="s">
        <v>189</v>
      </c>
      <c r="E1598" s="6" t="s">
        <v>187</v>
      </c>
      <c r="F1598" s="34" t="n">
        <v>0.441161721944809</v>
      </c>
      <c r="G1598" s="34" t="n">
        <v>0.332198363446647</v>
      </c>
      <c r="H1598" s="34" t="n">
        <v>0.108963358498162</v>
      </c>
      <c r="I1598" s="34" t="n">
        <v>0.328006909388829</v>
      </c>
      <c r="J1598" s="35" t="n">
        <v>3</v>
      </c>
      <c r="K1598" s="6" t="n">
        <v>0</v>
      </c>
      <c r="L1598" s="35" t="n">
        <v>-1</v>
      </c>
      <c r="M1598" s="6" t="str">
        <f aca="false">IF(I1598&lt;=0,"Below 0%",IF(I1598&lt;=0.05,"0-5%",IF(I1598&lt;=0.1,"5-10%",IF(I1598&lt;=0.2,"10-20%",IF(I1598&lt;=0.4,"20-40%","Above 40%")))))</f>
        <v>20-40%</v>
      </c>
      <c r="N1598" s="6" t="str">
        <f aca="false">IF(AND(H1598&gt;=Summary!$B$25,I1598&gt;=Summary!$B$26,I1598&lt;=Summary!$B$27,J1598&gt;=Summary!$B$28,J1598&lt;=Summary!$B$29,F1598*J1598&gt;1),"Yes","No")</f>
        <v>Yes</v>
      </c>
    </row>
    <row r="1599" customFormat="false" ht="15" hidden="false" customHeight="false" outlineLevel="0" collapsed="false">
      <c r="A1599" s="6" t="s">
        <v>149</v>
      </c>
      <c r="B1599" s="45" t="n">
        <v>41986</v>
      </c>
      <c r="C1599" s="6" t="s">
        <v>191</v>
      </c>
      <c r="D1599" s="6" t="s">
        <v>189</v>
      </c>
      <c r="E1599" s="6" t="s">
        <v>174</v>
      </c>
      <c r="F1599" s="34" t="n">
        <v>0.166743397712708</v>
      </c>
      <c r="G1599" s="34" t="n">
        <v>0.288868142127519</v>
      </c>
      <c r="H1599" s="34" t="n">
        <v>-0.122124744414812</v>
      </c>
      <c r="I1599" s="34" t="n">
        <v>-0.422769861416218</v>
      </c>
      <c r="J1599" s="35" t="n">
        <v>3.45</v>
      </c>
      <c r="K1599" s="6" t="n">
        <v>1</v>
      </c>
      <c r="L1599" s="35" t="n">
        <v>2.45</v>
      </c>
      <c r="M1599" s="6" t="str">
        <f aca="false">IF(I1599&lt;=0,"Below 0%",IF(I1599&lt;=0.05,"0-5%",IF(I1599&lt;=0.1,"5-10%",IF(I1599&lt;=0.2,"10-20%",IF(I1599&lt;=0.4,"20-40%","Above 40%")))))</f>
        <v>Below 0%</v>
      </c>
      <c r="N1599" s="6" t="str">
        <f aca="false">IF(AND(H1599&gt;=Summary!$B$25,I1599&gt;=Summary!$B$26,I1599&lt;=Summary!$B$27,J1599&gt;=Summary!$B$28,J1599&lt;=Summary!$B$29,F1599*J1599&gt;1),"Yes","No")</f>
        <v>No</v>
      </c>
    </row>
    <row r="1600" customFormat="false" ht="15" hidden="false" customHeight="false" outlineLevel="0" collapsed="false">
      <c r="A1600" s="6" t="s">
        <v>149</v>
      </c>
      <c r="B1600" s="45" t="n">
        <v>41986</v>
      </c>
      <c r="C1600" s="6" t="s">
        <v>191</v>
      </c>
      <c r="D1600" s="6" t="s">
        <v>189</v>
      </c>
      <c r="E1600" s="6" t="s">
        <v>177</v>
      </c>
      <c r="F1600" s="34" t="n">
        <v>0.392094910144806</v>
      </c>
      <c r="G1600" s="34" t="n">
        <v>0.378933494425833</v>
      </c>
      <c r="H1600" s="34" t="n">
        <v>0.0131614157189725</v>
      </c>
      <c r="I1600" s="34" t="n">
        <v>0.034732785337213</v>
      </c>
      <c r="J1600" s="35" t="n">
        <v>2.63</v>
      </c>
      <c r="K1600" s="6" t="n">
        <v>0</v>
      </c>
      <c r="L1600" s="35" t="n">
        <v>-1</v>
      </c>
      <c r="M1600" s="6" t="str">
        <f aca="false">IF(I1600&lt;=0,"Below 0%",IF(I1600&lt;=0.05,"0-5%",IF(I1600&lt;=0.1,"5-10%",IF(I1600&lt;=0.2,"10-20%",IF(I1600&lt;=0.4,"20-40%","Above 40%")))))</f>
        <v>0-5%</v>
      </c>
      <c r="N1600" s="6" t="str">
        <f aca="false">IF(AND(H1600&gt;=Summary!$B$25,I1600&gt;=Summary!$B$26,I1600&lt;=Summary!$B$27,J1600&gt;=Summary!$B$28,J1600&lt;=Summary!$B$29,F1600*J1600&gt;1),"Yes","No")</f>
        <v>No</v>
      </c>
    </row>
    <row r="1601" customFormat="false" ht="15" hidden="false" customHeight="false" outlineLevel="0" collapsed="false">
      <c r="A1601" s="6" t="s">
        <v>149</v>
      </c>
      <c r="B1601" s="45" t="n">
        <v>41986</v>
      </c>
      <c r="C1601" s="6" t="s">
        <v>178</v>
      </c>
      <c r="D1601" s="6" t="s">
        <v>182</v>
      </c>
      <c r="E1601" s="6" t="s">
        <v>187</v>
      </c>
      <c r="F1601" s="34" t="n">
        <v>0.555787622928619</v>
      </c>
      <c r="G1601" s="34" t="n">
        <v>0.443011318768097</v>
      </c>
      <c r="H1601" s="34" t="n">
        <v>0.112776304160523</v>
      </c>
      <c r="I1601" s="34" t="n">
        <v>0.254567545755095</v>
      </c>
      <c r="J1601" s="35" t="n">
        <v>2.3</v>
      </c>
      <c r="K1601" s="6" t="n">
        <v>1</v>
      </c>
      <c r="L1601" s="35" t="n">
        <v>1.3</v>
      </c>
      <c r="M1601" s="6" t="str">
        <f aca="false">IF(I1601&lt;=0,"Below 0%",IF(I1601&lt;=0.05,"0-5%",IF(I1601&lt;=0.1,"5-10%",IF(I1601&lt;=0.2,"10-20%",IF(I1601&lt;=0.4,"20-40%","Above 40%")))))</f>
        <v>20-40%</v>
      </c>
      <c r="N1601" s="6" t="str">
        <f aca="false">IF(AND(H1601&gt;=Summary!$B$25,I1601&gt;=Summary!$B$26,I1601&lt;=Summary!$B$27,J1601&gt;=Summary!$B$28,J1601&lt;=Summary!$B$29,F1601*J1601&gt;1),"Yes","No")</f>
        <v>Yes</v>
      </c>
    </row>
    <row r="1602" customFormat="false" ht="15" hidden="false" customHeight="false" outlineLevel="0" collapsed="false">
      <c r="A1602" s="6" t="s">
        <v>149</v>
      </c>
      <c r="B1602" s="45" t="n">
        <v>41986</v>
      </c>
      <c r="C1602" s="6" t="s">
        <v>178</v>
      </c>
      <c r="D1602" s="6" t="s">
        <v>182</v>
      </c>
      <c r="E1602" s="6" t="s">
        <v>174</v>
      </c>
      <c r="F1602" s="34" t="n">
        <v>0.184506878256798</v>
      </c>
      <c r="G1602" s="34" t="n">
        <v>0.299684127401948</v>
      </c>
      <c r="H1602" s="34" t="n">
        <v>-0.11517724914515</v>
      </c>
      <c r="I1602" s="34" t="n">
        <v>-0.384328826967435</v>
      </c>
      <c r="J1602" s="35" t="n">
        <v>3.4</v>
      </c>
      <c r="K1602" s="6" t="n">
        <v>0</v>
      </c>
      <c r="L1602" s="35" t="n">
        <v>-1</v>
      </c>
      <c r="M1602" s="6" t="str">
        <f aca="false">IF(I1602&lt;=0,"Below 0%",IF(I1602&lt;=0.05,"0-5%",IF(I1602&lt;=0.1,"5-10%",IF(I1602&lt;=0.2,"10-20%",IF(I1602&lt;=0.4,"20-40%","Above 40%")))))</f>
        <v>Below 0%</v>
      </c>
      <c r="N1602" s="6" t="str">
        <f aca="false">IF(AND(H1602&gt;=Summary!$B$25,I1602&gt;=Summary!$B$26,I1602&lt;=Summary!$B$27,J1602&gt;=Summary!$B$28,J1602&lt;=Summary!$B$29,F1602*J1602&gt;1),"Yes","No")</f>
        <v>No</v>
      </c>
    </row>
    <row r="1603" customFormat="false" ht="15" hidden="false" customHeight="false" outlineLevel="0" collapsed="false">
      <c r="A1603" s="6" t="s">
        <v>149</v>
      </c>
      <c r="B1603" s="45" t="n">
        <v>41986</v>
      </c>
      <c r="C1603" s="6" t="s">
        <v>178</v>
      </c>
      <c r="D1603" s="6" t="s">
        <v>182</v>
      </c>
      <c r="E1603" s="6" t="s">
        <v>177</v>
      </c>
      <c r="F1603" s="34" t="n">
        <v>0.259705454111099</v>
      </c>
      <c r="G1603" s="34" t="n">
        <v>0.257304553829955</v>
      </c>
      <c r="H1603" s="34" t="n">
        <v>0.00240090028114398</v>
      </c>
      <c r="I1603" s="34" t="n">
        <v>0.0093309669238526</v>
      </c>
      <c r="J1603" s="35" t="n">
        <v>3.96</v>
      </c>
      <c r="K1603" s="6" t="n">
        <v>0</v>
      </c>
      <c r="L1603" s="35" t="n">
        <v>-1</v>
      </c>
      <c r="M1603" s="6" t="str">
        <f aca="false">IF(I1603&lt;=0,"Below 0%",IF(I1603&lt;=0.05,"0-5%",IF(I1603&lt;=0.1,"5-10%",IF(I1603&lt;=0.2,"10-20%",IF(I1603&lt;=0.4,"20-40%","Above 40%")))))</f>
        <v>0-5%</v>
      </c>
      <c r="N1603" s="6" t="str">
        <f aca="false">IF(AND(H1603&gt;=Summary!$B$25,I1603&gt;=Summary!$B$26,I1603&lt;=Summary!$B$27,J1603&gt;=Summary!$B$28,J1603&lt;=Summary!$B$29,F1603*J1603&gt;1),"Yes","No")</f>
        <v>No</v>
      </c>
    </row>
    <row r="1604" customFormat="false" ht="15" hidden="false" customHeight="false" outlineLevel="0" collapsed="false">
      <c r="A1604" s="6" t="s">
        <v>149</v>
      </c>
      <c r="B1604" s="45" t="n">
        <v>41987</v>
      </c>
      <c r="C1604" s="6" t="s">
        <v>176</v>
      </c>
      <c r="D1604" s="6" t="s">
        <v>183</v>
      </c>
      <c r="E1604" s="6" t="s">
        <v>187</v>
      </c>
      <c r="F1604" s="34" t="n">
        <v>0.307767301797867</v>
      </c>
      <c r="G1604" s="34" t="n">
        <v>0.536254497084262</v>
      </c>
      <c r="H1604" s="34" t="n">
        <v>-0.228487195286395</v>
      </c>
      <c r="I1604" s="34" t="n">
        <v>-0.426079774675517</v>
      </c>
      <c r="J1604" s="35" t="n">
        <v>1.88</v>
      </c>
      <c r="K1604" s="6" t="n">
        <v>1</v>
      </c>
      <c r="L1604" s="35" t="n">
        <v>0.88</v>
      </c>
      <c r="M1604" s="6" t="str">
        <f aca="false">IF(I1604&lt;=0,"Below 0%",IF(I1604&lt;=0.05,"0-5%",IF(I1604&lt;=0.1,"5-10%",IF(I1604&lt;=0.2,"10-20%",IF(I1604&lt;=0.4,"20-40%","Above 40%")))))</f>
        <v>Below 0%</v>
      </c>
      <c r="N1604" s="6" t="str">
        <f aca="false">IF(AND(H1604&gt;=Summary!$B$25,I1604&gt;=Summary!$B$26,I1604&lt;=Summary!$B$27,J1604&gt;=Summary!$B$28,J1604&lt;=Summary!$B$29,F1604*J1604&gt;1),"Yes","No")</f>
        <v>No</v>
      </c>
    </row>
    <row r="1605" customFormat="false" ht="15" hidden="false" customHeight="false" outlineLevel="0" collapsed="false">
      <c r="A1605" s="6" t="s">
        <v>149</v>
      </c>
      <c r="B1605" s="45" t="n">
        <v>41987</v>
      </c>
      <c r="C1605" s="6" t="s">
        <v>176</v>
      </c>
      <c r="D1605" s="6" t="s">
        <v>183</v>
      </c>
      <c r="E1605" s="6" t="s">
        <v>174</v>
      </c>
      <c r="F1605" s="34" t="n">
        <v>0.212291389703751</v>
      </c>
      <c r="G1605" s="34" t="n">
        <v>0.255877780334622</v>
      </c>
      <c r="H1605" s="34" t="n">
        <v>-0.0435863906308717</v>
      </c>
      <c r="I1605" s="34" t="n">
        <v>-0.170340662537685</v>
      </c>
      <c r="J1605" s="35" t="n">
        <v>3.94</v>
      </c>
      <c r="K1605" s="6" t="n">
        <v>0</v>
      </c>
      <c r="L1605" s="35" t="n">
        <v>-1</v>
      </c>
      <c r="M1605" s="6" t="str">
        <f aca="false">IF(I1605&lt;=0,"Below 0%",IF(I1605&lt;=0.05,"0-5%",IF(I1605&lt;=0.1,"5-10%",IF(I1605&lt;=0.2,"10-20%",IF(I1605&lt;=0.4,"20-40%","Above 40%")))))</f>
        <v>Below 0%</v>
      </c>
      <c r="N1605" s="6" t="str">
        <f aca="false">IF(AND(H1605&gt;=Summary!$B$25,I1605&gt;=Summary!$B$26,I1605&lt;=Summary!$B$27,J1605&gt;=Summary!$B$28,J1605&lt;=Summary!$B$29,F1605*J1605&gt;1),"Yes","No")</f>
        <v>No</v>
      </c>
    </row>
    <row r="1606" customFormat="false" ht="15" hidden="false" customHeight="false" outlineLevel="0" collapsed="false">
      <c r="A1606" s="6" t="s">
        <v>149</v>
      </c>
      <c r="B1606" s="45" t="n">
        <v>41987</v>
      </c>
      <c r="C1606" s="6" t="s">
        <v>176</v>
      </c>
      <c r="D1606" s="6" t="s">
        <v>183</v>
      </c>
      <c r="E1606" s="6" t="s">
        <v>177</v>
      </c>
      <c r="F1606" s="34" t="n">
        <v>0.479941308498383</v>
      </c>
      <c r="G1606" s="34" t="n">
        <v>0.207867722581116</v>
      </c>
      <c r="H1606" s="34" t="n">
        <v>0.272073585917267</v>
      </c>
      <c r="I1606" s="34" t="n">
        <v>1.30887846626162</v>
      </c>
      <c r="J1606" s="35" t="n">
        <v>4.85</v>
      </c>
      <c r="K1606" s="6" t="n">
        <v>0</v>
      </c>
      <c r="L1606" s="35" t="n">
        <v>-1</v>
      </c>
      <c r="M1606" s="6" t="str">
        <f aca="false">IF(I1606&lt;=0,"Below 0%",IF(I1606&lt;=0.05,"0-5%",IF(I1606&lt;=0.1,"5-10%",IF(I1606&lt;=0.2,"10-20%",IF(I1606&lt;=0.4,"20-40%","Above 40%")))))</f>
        <v>Above 40%</v>
      </c>
      <c r="N1606" s="6" t="str">
        <f aca="false">IF(AND(H1606&gt;=Summary!$B$25,I1606&gt;=Summary!$B$26,I1606&lt;=Summary!$B$27,J1606&gt;=Summary!$B$28,J1606&lt;=Summary!$B$29,F1606*J1606&gt;1),"Yes","No")</f>
        <v>No</v>
      </c>
    </row>
    <row r="1607" customFormat="false" ht="15" hidden="false" customHeight="false" outlineLevel="0" collapsed="false">
      <c r="A1607" s="6" t="s">
        <v>149</v>
      </c>
      <c r="B1607" s="45" t="n">
        <v>41987</v>
      </c>
      <c r="C1607" s="6" t="s">
        <v>175</v>
      </c>
      <c r="D1607" s="6" t="s">
        <v>181</v>
      </c>
      <c r="E1607" s="6" t="s">
        <v>187</v>
      </c>
      <c r="F1607" s="34" t="n">
        <v>0.306449204683304</v>
      </c>
      <c r="G1607" s="34" t="n">
        <v>0.387361656551232</v>
      </c>
      <c r="H1607" s="34" t="n">
        <v>-0.0809124518679278</v>
      </c>
      <c r="I1607" s="34" t="n">
        <v>-0.208880901089462</v>
      </c>
      <c r="J1607" s="35" t="n">
        <v>2.6</v>
      </c>
      <c r="K1607" s="6" t="n">
        <v>0</v>
      </c>
      <c r="L1607" s="35" t="n">
        <v>-1</v>
      </c>
      <c r="M1607" s="6" t="str">
        <f aca="false">IF(I1607&lt;=0,"Below 0%",IF(I1607&lt;=0.05,"0-5%",IF(I1607&lt;=0.1,"5-10%",IF(I1607&lt;=0.2,"10-20%",IF(I1607&lt;=0.4,"20-40%","Above 40%")))))</f>
        <v>Below 0%</v>
      </c>
      <c r="N1607" s="6" t="str">
        <f aca="false">IF(AND(H1607&gt;=Summary!$B$25,I1607&gt;=Summary!$B$26,I1607&lt;=Summary!$B$27,J1607&gt;=Summary!$B$28,J1607&lt;=Summary!$B$29,F1607*J1607&gt;1),"Yes","No")</f>
        <v>No</v>
      </c>
    </row>
    <row r="1608" customFormat="false" ht="15" hidden="false" customHeight="false" outlineLevel="0" collapsed="false">
      <c r="A1608" s="6" t="s">
        <v>149</v>
      </c>
      <c r="B1608" s="45" t="n">
        <v>41987</v>
      </c>
      <c r="C1608" s="6" t="s">
        <v>175</v>
      </c>
      <c r="D1608" s="6" t="s">
        <v>181</v>
      </c>
      <c r="E1608" s="6" t="s">
        <v>174</v>
      </c>
      <c r="F1608" s="34" t="n">
        <v>0.248760402202606</v>
      </c>
      <c r="G1608" s="34" t="n">
        <v>0.287754373438058</v>
      </c>
      <c r="H1608" s="34" t="n">
        <v>-0.0389939712354516</v>
      </c>
      <c r="I1608" s="34" t="n">
        <v>-0.135511306985732</v>
      </c>
      <c r="J1608" s="35" t="n">
        <v>3.5</v>
      </c>
      <c r="K1608" s="6" t="n">
        <v>0</v>
      </c>
      <c r="L1608" s="35" t="n">
        <v>-1</v>
      </c>
      <c r="M1608" s="6" t="str">
        <f aca="false">IF(I1608&lt;=0,"Below 0%",IF(I1608&lt;=0.05,"0-5%",IF(I1608&lt;=0.1,"5-10%",IF(I1608&lt;=0.2,"10-20%",IF(I1608&lt;=0.4,"20-40%","Above 40%")))))</f>
        <v>Below 0%</v>
      </c>
      <c r="N1608" s="6" t="str">
        <f aca="false">IF(AND(H1608&gt;=Summary!$B$25,I1608&gt;=Summary!$B$26,I1608&lt;=Summary!$B$27,J1608&gt;=Summary!$B$28,J1608&lt;=Summary!$B$29,F1608*J1608&gt;1),"Yes","No")</f>
        <v>No</v>
      </c>
    </row>
    <row r="1609" customFormat="false" ht="15" hidden="false" customHeight="false" outlineLevel="0" collapsed="false">
      <c r="A1609" s="6" t="s">
        <v>149</v>
      </c>
      <c r="B1609" s="45" t="n">
        <v>41987</v>
      </c>
      <c r="C1609" s="6" t="s">
        <v>175</v>
      </c>
      <c r="D1609" s="6" t="s">
        <v>181</v>
      </c>
      <c r="E1609" s="6" t="s">
        <v>177</v>
      </c>
      <c r="F1609" s="34" t="n">
        <v>0.444790452718735</v>
      </c>
      <c r="G1609" s="34" t="n">
        <v>0.324883970010711</v>
      </c>
      <c r="H1609" s="34" t="n">
        <v>0.119906482708024</v>
      </c>
      <c r="I1609" s="34" t="n">
        <v>0.369074789082611</v>
      </c>
      <c r="J1609" s="35" t="n">
        <v>3.1</v>
      </c>
      <c r="K1609" s="6" t="n">
        <v>1</v>
      </c>
      <c r="L1609" s="35" t="n">
        <v>2.1</v>
      </c>
      <c r="M1609" s="6" t="str">
        <f aca="false">IF(I1609&lt;=0,"Below 0%",IF(I1609&lt;=0.05,"0-5%",IF(I1609&lt;=0.1,"5-10%",IF(I1609&lt;=0.2,"10-20%",IF(I1609&lt;=0.4,"20-40%","Above 40%")))))</f>
        <v>20-40%</v>
      </c>
      <c r="N1609" s="6" t="str">
        <f aca="false">IF(AND(H1609&gt;=Summary!$B$25,I1609&gt;=Summary!$B$26,I1609&lt;=Summary!$B$27,J1609&gt;=Summary!$B$28,J1609&lt;=Summary!$B$29,F1609*J1609&gt;1),"Yes","No")</f>
        <v>Yes</v>
      </c>
    </row>
    <row r="1610" customFormat="false" ht="15" hidden="false" customHeight="false" outlineLevel="0" collapsed="false">
      <c r="A1610" s="6" t="s">
        <v>149</v>
      </c>
      <c r="B1610" s="45" t="n">
        <v>41988</v>
      </c>
      <c r="C1610" s="6" t="s">
        <v>173</v>
      </c>
      <c r="D1610" s="6" t="s">
        <v>197</v>
      </c>
      <c r="E1610" s="6" t="s">
        <v>187</v>
      </c>
      <c r="F1610" s="34" t="n">
        <v>0.800909101963043</v>
      </c>
      <c r="G1610" s="34" t="n">
        <v>0.670124481327801</v>
      </c>
      <c r="H1610" s="34" t="n">
        <v>0.130784620635242</v>
      </c>
      <c r="I1610" s="34" t="n">
        <v>0.195164666087266</v>
      </c>
      <c r="J1610" s="35" t="n">
        <v>1.5</v>
      </c>
      <c r="K1610" s="6" t="n">
        <v>1</v>
      </c>
      <c r="L1610" s="35" t="n">
        <v>0.5</v>
      </c>
      <c r="M1610" s="6" t="str">
        <f aca="false">IF(I1610&lt;=0,"Below 0%",IF(I1610&lt;=0.05,"0-5%",IF(I1610&lt;=0.1,"5-10%",IF(I1610&lt;=0.2,"10-20%",IF(I1610&lt;=0.4,"20-40%","Above 40%")))))</f>
        <v>10-20%</v>
      </c>
      <c r="N1610" s="6" t="str">
        <f aca="false">IF(AND(H1610&gt;=Summary!$B$25,I1610&gt;=Summary!$B$26,I1610&lt;=Summary!$B$27,J1610&gt;=Summary!$B$28,J1610&lt;=Summary!$B$29,F1610*J1610&gt;1),"Yes","No")</f>
        <v>No</v>
      </c>
    </row>
    <row r="1611" customFormat="false" ht="15" hidden="false" customHeight="false" outlineLevel="0" collapsed="false">
      <c r="A1611" s="6" t="s">
        <v>149</v>
      </c>
      <c r="B1611" s="45" t="n">
        <v>41988</v>
      </c>
      <c r="C1611" s="6" t="s">
        <v>173</v>
      </c>
      <c r="D1611" s="6" t="s">
        <v>197</v>
      </c>
      <c r="E1611" s="6" t="s">
        <v>174</v>
      </c>
      <c r="F1611" s="34" t="n">
        <v>0.123048201203346</v>
      </c>
      <c r="G1611" s="34" t="n">
        <v>0.211618257261411</v>
      </c>
      <c r="H1611" s="34" t="n">
        <v>-0.0885700560580645</v>
      </c>
      <c r="I1611" s="34" t="n">
        <v>-0.418536931568501</v>
      </c>
      <c r="J1611" s="35" t="n">
        <v>4.75</v>
      </c>
      <c r="K1611" s="6" t="n">
        <v>0</v>
      </c>
      <c r="L1611" s="35" t="n">
        <v>-1</v>
      </c>
      <c r="M1611" s="6" t="str">
        <f aca="false">IF(I1611&lt;=0,"Below 0%",IF(I1611&lt;=0.05,"0-5%",IF(I1611&lt;=0.1,"5-10%",IF(I1611&lt;=0.2,"10-20%",IF(I1611&lt;=0.4,"20-40%","Above 40%")))))</f>
        <v>Below 0%</v>
      </c>
      <c r="N1611" s="6" t="str">
        <f aca="false">IF(AND(H1611&gt;=Summary!$B$25,I1611&gt;=Summary!$B$26,I1611&lt;=Summary!$B$27,J1611&gt;=Summary!$B$28,J1611&lt;=Summary!$B$29,F1611*J1611&gt;1),"Yes","No")</f>
        <v>No</v>
      </c>
    </row>
    <row r="1612" customFormat="false" ht="15" hidden="false" customHeight="false" outlineLevel="0" collapsed="false">
      <c r="A1612" s="6" t="s">
        <v>149</v>
      </c>
      <c r="B1612" s="45" t="n">
        <v>41988</v>
      </c>
      <c r="C1612" s="6" t="s">
        <v>173</v>
      </c>
      <c r="D1612" s="6" t="s">
        <v>197</v>
      </c>
      <c r="E1612" s="6" t="s">
        <v>177</v>
      </c>
      <c r="F1612" s="34" t="n">
        <v>0.0760427415370941</v>
      </c>
      <c r="G1612" s="34" t="n">
        <v>0.118257261410788</v>
      </c>
      <c r="H1612" s="34" t="n">
        <v>-0.0422145198736943</v>
      </c>
      <c r="I1612" s="34" t="n">
        <v>-0.356971904896853</v>
      </c>
      <c r="J1612" s="35" t="n">
        <v>8.5</v>
      </c>
      <c r="K1612" s="6" t="n">
        <v>0</v>
      </c>
      <c r="L1612" s="35" t="n">
        <v>-1</v>
      </c>
      <c r="M1612" s="6" t="str">
        <f aca="false">IF(I1612&lt;=0,"Below 0%",IF(I1612&lt;=0.05,"0-5%",IF(I1612&lt;=0.1,"5-10%",IF(I1612&lt;=0.2,"10-20%",IF(I1612&lt;=0.4,"20-40%","Above 40%")))))</f>
        <v>Below 0%</v>
      </c>
      <c r="N1612" s="6" t="str">
        <f aca="false">IF(AND(H1612&gt;=Summary!$B$25,I1612&gt;=Summary!$B$26,I1612&lt;=Summary!$B$27,J1612&gt;=Summary!$B$28,J1612&lt;=Summary!$B$29,F1612*J1612&gt;1),"Yes","No")</f>
        <v>No</v>
      </c>
    </row>
    <row r="1613" customFormat="false" ht="15" hidden="false" customHeight="false" outlineLevel="0" collapsed="false">
      <c r="A1613" s="6" t="s">
        <v>149</v>
      </c>
      <c r="B1613" s="45" t="n">
        <v>41993</v>
      </c>
      <c r="C1613" s="6" t="s">
        <v>182</v>
      </c>
      <c r="D1613" s="6" t="s">
        <v>176</v>
      </c>
      <c r="E1613" s="6" t="s">
        <v>187</v>
      </c>
      <c r="F1613" s="34" t="n">
        <v>0.243627518415451</v>
      </c>
      <c r="G1613" s="34" t="n">
        <v>0.152173913043478</v>
      </c>
      <c r="H1613" s="34" t="n">
        <v>0.0914536053719728</v>
      </c>
      <c r="I1613" s="34" t="n">
        <v>0.600980835301535</v>
      </c>
      <c r="J1613" s="35" t="n">
        <v>6.6</v>
      </c>
      <c r="K1613" s="6" t="n">
        <v>0</v>
      </c>
      <c r="L1613" s="35" t="n">
        <v>-1</v>
      </c>
      <c r="M1613" s="6" t="str">
        <f aca="false">IF(I1613&lt;=0,"Below 0%",IF(I1613&lt;=0.05,"0-5%",IF(I1613&lt;=0.1,"5-10%",IF(I1613&lt;=0.2,"10-20%",IF(I1613&lt;=0.4,"20-40%","Above 40%")))))</f>
        <v>Above 40%</v>
      </c>
      <c r="N1613" s="6" t="str">
        <f aca="false">IF(AND(H1613&gt;=Summary!$B$25,I1613&gt;=Summary!$B$26,I1613&lt;=Summary!$B$27,J1613&gt;=Summary!$B$28,J1613&lt;=Summary!$B$29,F1613*J1613&gt;1),"Yes","No")</f>
        <v>No</v>
      </c>
    </row>
    <row r="1614" customFormat="false" ht="15" hidden="false" customHeight="false" outlineLevel="0" collapsed="false">
      <c r="A1614" s="6" t="s">
        <v>149</v>
      </c>
      <c r="B1614" s="45" t="n">
        <v>41993</v>
      </c>
      <c r="C1614" s="6" t="s">
        <v>182</v>
      </c>
      <c r="D1614" s="6" t="s">
        <v>176</v>
      </c>
      <c r="E1614" s="6" t="s">
        <v>174</v>
      </c>
      <c r="F1614" s="34" t="n">
        <v>0.272228896617889</v>
      </c>
      <c r="G1614" s="34" t="n">
        <v>0.239130434782609</v>
      </c>
      <c r="H1614" s="34" t="n">
        <v>0.0330984618352807</v>
      </c>
      <c r="I1614" s="34" t="n">
        <v>0.138411749492992</v>
      </c>
      <c r="J1614" s="35" t="n">
        <v>4.2</v>
      </c>
      <c r="K1614" s="6" t="n">
        <v>1</v>
      </c>
      <c r="L1614" s="35" t="n">
        <v>3.2</v>
      </c>
      <c r="M1614" s="6" t="str">
        <f aca="false">IF(I1614&lt;=0,"Below 0%",IF(I1614&lt;=0.05,"0-5%",IF(I1614&lt;=0.1,"5-10%",IF(I1614&lt;=0.2,"10-20%",IF(I1614&lt;=0.4,"20-40%","Above 40%")))))</f>
        <v>10-20%</v>
      </c>
      <c r="N1614" s="6" t="str">
        <f aca="false">IF(AND(H1614&gt;=Summary!$B$25,I1614&gt;=Summary!$B$26,I1614&lt;=Summary!$B$27,J1614&gt;=Summary!$B$28,J1614&lt;=Summary!$B$29,F1614*J1614&gt;1),"Yes","No")</f>
        <v>Yes</v>
      </c>
    </row>
    <row r="1615" customFormat="false" ht="15" hidden="false" customHeight="false" outlineLevel="0" collapsed="false">
      <c r="A1615" s="6" t="s">
        <v>149</v>
      </c>
      <c r="B1615" s="45" t="n">
        <v>41993</v>
      </c>
      <c r="C1615" s="6" t="s">
        <v>182</v>
      </c>
      <c r="D1615" s="6" t="s">
        <v>176</v>
      </c>
      <c r="E1615" s="6" t="s">
        <v>177</v>
      </c>
      <c r="F1615" s="34" t="n">
        <v>0.484143555164337</v>
      </c>
      <c r="G1615" s="34" t="n">
        <v>0.608695652173913</v>
      </c>
      <c r="H1615" s="34" t="n">
        <v>-0.124552097009576</v>
      </c>
      <c r="I1615" s="34" t="n">
        <v>-0.204621302230018</v>
      </c>
      <c r="J1615" s="35" t="n">
        <v>1.65</v>
      </c>
      <c r="K1615" s="6" t="n">
        <v>0</v>
      </c>
      <c r="L1615" s="35" t="n">
        <v>-1</v>
      </c>
      <c r="M1615" s="6" t="str">
        <f aca="false">IF(I1615&lt;=0,"Below 0%",IF(I1615&lt;=0.05,"0-5%",IF(I1615&lt;=0.1,"5-10%",IF(I1615&lt;=0.2,"10-20%",IF(I1615&lt;=0.4,"20-40%","Above 40%")))))</f>
        <v>Below 0%</v>
      </c>
      <c r="N1615" s="6" t="str">
        <f aca="false">IF(AND(H1615&gt;=Summary!$B$25,I1615&gt;=Summary!$B$26,I1615&lt;=Summary!$B$27,J1615&gt;=Summary!$B$28,J1615&lt;=Summary!$B$29,F1615*J1615&gt;1),"Yes","No")</f>
        <v>No</v>
      </c>
    </row>
    <row r="1616" customFormat="false" ht="15" hidden="false" customHeight="false" outlineLevel="0" collapsed="false">
      <c r="A1616" s="6" t="s">
        <v>149</v>
      </c>
      <c r="B1616" s="45" t="n">
        <v>41993</v>
      </c>
      <c r="C1616" s="6" t="s">
        <v>186</v>
      </c>
      <c r="D1616" s="6" t="s">
        <v>175</v>
      </c>
      <c r="E1616" s="6" t="s">
        <v>187</v>
      </c>
      <c r="F1616" s="34" t="n">
        <v>0.321281760931015</v>
      </c>
      <c r="G1616" s="34" t="n">
        <v>0.313873873873874</v>
      </c>
      <c r="H1616" s="34" t="n">
        <v>0.00740788705714113</v>
      </c>
      <c r="I1616" s="34" t="n">
        <v>0.0236014771338309</v>
      </c>
      <c r="J1616" s="35" t="n">
        <v>3.2</v>
      </c>
      <c r="K1616" s="6" t="n">
        <v>0</v>
      </c>
      <c r="L1616" s="35" t="n">
        <v>-1</v>
      </c>
      <c r="M1616" s="6" t="str">
        <f aca="false">IF(I1616&lt;=0,"Below 0%",IF(I1616&lt;=0.05,"0-5%",IF(I1616&lt;=0.1,"5-10%",IF(I1616&lt;=0.2,"10-20%",IF(I1616&lt;=0.4,"20-40%","Above 40%")))))</f>
        <v>0-5%</v>
      </c>
      <c r="N1616" s="6" t="str">
        <f aca="false">IF(AND(H1616&gt;=Summary!$B$25,I1616&gt;=Summary!$B$26,I1616&lt;=Summary!$B$27,J1616&gt;=Summary!$B$28,J1616&lt;=Summary!$B$29,F1616*J1616&gt;1),"Yes","No")</f>
        <v>No</v>
      </c>
    </row>
    <row r="1617" customFormat="false" ht="15" hidden="false" customHeight="false" outlineLevel="0" collapsed="false">
      <c r="A1617" s="6" t="s">
        <v>149</v>
      </c>
      <c r="B1617" s="45" t="n">
        <v>41993</v>
      </c>
      <c r="C1617" s="6" t="s">
        <v>186</v>
      </c>
      <c r="D1617" s="6" t="s">
        <v>175</v>
      </c>
      <c r="E1617" s="6" t="s">
        <v>174</v>
      </c>
      <c r="F1617" s="34" t="n">
        <v>0.269278764724731</v>
      </c>
      <c r="G1617" s="34" t="n">
        <v>0.29981981981982</v>
      </c>
      <c r="H1617" s="34" t="n">
        <v>-0.0305410550950884</v>
      </c>
      <c r="I1617" s="34" t="n">
        <v>-0.101864696981815</v>
      </c>
      <c r="J1617" s="35" t="n">
        <v>3.35</v>
      </c>
      <c r="K1617" s="6" t="n">
        <v>0</v>
      </c>
      <c r="L1617" s="35" t="n">
        <v>-1</v>
      </c>
      <c r="M1617" s="6" t="str">
        <f aca="false">IF(I1617&lt;=0,"Below 0%",IF(I1617&lt;=0.05,"0-5%",IF(I1617&lt;=0.1,"5-10%",IF(I1617&lt;=0.2,"10-20%",IF(I1617&lt;=0.4,"20-40%","Above 40%")))))</f>
        <v>Below 0%</v>
      </c>
      <c r="N1617" s="6" t="str">
        <f aca="false">IF(AND(H1617&gt;=Summary!$B$25,I1617&gt;=Summary!$B$26,I1617&lt;=Summary!$B$27,J1617&gt;=Summary!$B$28,J1617&lt;=Summary!$B$29,F1617*J1617&gt;1),"Yes","No")</f>
        <v>No</v>
      </c>
    </row>
    <row r="1618" customFormat="false" ht="15" hidden="false" customHeight="false" outlineLevel="0" collapsed="false">
      <c r="A1618" s="6" t="s">
        <v>149</v>
      </c>
      <c r="B1618" s="45" t="n">
        <v>41993</v>
      </c>
      <c r="C1618" s="6" t="s">
        <v>186</v>
      </c>
      <c r="D1618" s="6" t="s">
        <v>175</v>
      </c>
      <c r="E1618" s="6" t="s">
        <v>177</v>
      </c>
      <c r="F1618" s="34" t="n">
        <v>0.409439504146576</v>
      </c>
      <c r="G1618" s="34" t="n">
        <v>0.386306306306306</v>
      </c>
      <c r="H1618" s="34" t="n">
        <v>0.0231331978402696</v>
      </c>
      <c r="I1618" s="34" t="n">
        <v>0.0598830447824144</v>
      </c>
      <c r="J1618" s="35" t="n">
        <v>2.6</v>
      </c>
      <c r="K1618" s="6" t="n">
        <v>1</v>
      </c>
      <c r="L1618" s="35" t="n">
        <v>1.6</v>
      </c>
      <c r="M1618" s="6" t="str">
        <f aca="false">IF(I1618&lt;=0,"Below 0%",IF(I1618&lt;=0.05,"0-5%",IF(I1618&lt;=0.1,"5-10%",IF(I1618&lt;=0.2,"10-20%",IF(I1618&lt;=0.4,"20-40%","Above 40%")))))</f>
        <v>5-10%</v>
      </c>
      <c r="N1618" s="6" t="str">
        <f aca="false">IF(AND(H1618&gt;=Summary!$B$25,I1618&gt;=Summary!$B$26,I1618&lt;=Summary!$B$27,J1618&gt;=Summary!$B$28,J1618&lt;=Summary!$B$29,F1618*J1618&gt;1),"Yes","No")</f>
        <v>No</v>
      </c>
    </row>
    <row r="1619" customFormat="false" ht="15" hidden="false" customHeight="false" outlineLevel="0" collapsed="false">
      <c r="A1619" s="6" t="s">
        <v>149</v>
      </c>
      <c r="B1619" s="45" t="n">
        <v>41993</v>
      </c>
      <c r="C1619" s="6" t="s">
        <v>194</v>
      </c>
      <c r="D1619" s="6" t="s">
        <v>180</v>
      </c>
      <c r="E1619" s="6" t="s">
        <v>187</v>
      </c>
      <c r="F1619" s="34" t="n">
        <v>0.707262396812439</v>
      </c>
      <c r="G1619" s="34" t="n">
        <v>0.756693830034924</v>
      </c>
      <c r="H1619" s="34" t="n">
        <v>-0.0494314332224853</v>
      </c>
      <c r="I1619" s="34" t="n">
        <v>-0.0653255402124845</v>
      </c>
      <c r="J1619" s="35" t="n">
        <v>1.32</v>
      </c>
      <c r="K1619" s="6" t="n">
        <v>1</v>
      </c>
      <c r="L1619" s="35" t="n">
        <v>0.32</v>
      </c>
      <c r="M1619" s="6" t="str">
        <f aca="false">IF(I1619&lt;=0,"Below 0%",IF(I1619&lt;=0.05,"0-5%",IF(I1619&lt;=0.1,"5-10%",IF(I1619&lt;=0.2,"10-20%",IF(I1619&lt;=0.4,"20-40%","Above 40%")))))</f>
        <v>Below 0%</v>
      </c>
      <c r="N1619" s="6" t="str">
        <f aca="false">IF(AND(H1619&gt;=Summary!$B$25,I1619&gt;=Summary!$B$26,I1619&lt;=Summary!$B$27,J1619&gt;=Summary!$B$28,J1619&lt;=Summary!$B$29,F1619*J1619&gt;1),"Yes","No")</f>
        <v>No</v>
      </c>
    </row>
    <row r="1620" customFormat="false" ht="15" hidden="false" customHeight="false" outlineLevel="0" collapsed="false">
      <c r="A1620" s="6" t="s">
        <v>149</v>
      </c>
      <c r="B1620" s="45" t="n">
        <v>41993</v>
      </c>
      <c r="C1620" s="6" t="s">
        <v>194</v>
      </c>
      <c r="D1620" s="6" t="s">
        <v>180</v>
      </c>
      <c r="E1620" s="6" t="s">
        <v>174</v>
      </c>
      <c r="F1620" s="34" t="n">
        <v>0.206104159355164</v>
      </c>
      <c r="G1620" s="34" t="n">
        <v>0.166472642607683</v>
      </c>
      <c r="H1620" s="34" t="n">
        <v>0.0396315167474802</v>
      </c>
      <c r="I1620" s="34" t="n">
        <v>0.23806624395864</v>
      </c>
      <c r="J1620" s="35" t="n">
        <v>6</v>
      </c>
      <c r="K1620" s="6" t="n">
        <v>0</v>
      </c>
      <c r="L1620" s="35" t="n">
        <v>-1</v>
      </c>
      <c r="M1620" s="6" t="str">
        <f aca="false">IF(I1620&lt;=0,"Below 0%",IF(I1620&lt;=0.05,"0-5%",IF(I1620&lt;=0.1,"5-10%",IF(I1620&lt;=0.2,"10-20%",IF(I1620&lt;=0.4,"20-40%","Above 40%")))))</f>
        <v>20-40%</v>
      </c>
      <c r="N1620" s="6" t="str">
        <f aca="false">IF(AND(H1620&gt;=Summary!$B$25,I1620&gt;=Summary!$B$26,I1620&lt;=Summary!$B$27,J1620&gt;=Summary!$B$28,J1620&lt;=Summary!$B$29,F1620*J1620&gt;1),"Yes","No")</f>
        <v>No</v>
      </c>
    </row>
    <row r="1621" customFormat="false" ht="15" hidden="false" customHeight="false" outlineLevel="0" collapsed="false">
      <c r="A1621" s="6" t="s">
        <v>149</v>
      </c>
      <c r="B1621" s="45" t="n">
        <v>41993</v>
      </c>
      <c r="C1621" s="6" t="s">
        <v>194</v>
      </c>
      <c r="D1621" s="6" t="s">
        <v>180</v>
      </c>
      <c r="E1621" s="6" t="s">
        <v>177</v>
      </c>
      <c r="F1621" s="34" t="n">
        <v>0.0866334512829781</v>
      </c>
      <c r="G1621" s="34" t="n">
        <v>0.0768335273573923</v>
      </c>
      <c r="H1621" s="34" t="n">
        <v>0.00979992392558574</v>
      </c>
      <c r="I1621" s="34" t="n">
        <v>0.127547494728457</v>
      </c>
      <c r="J1621" s="35" t="n">
        <v>13</v>
      </c>
      <c r="K1621" s="6" t="n">
        <v>0</v>
      </c>
      <c r="L1621" s="35" t="n">
        <v>-1</v>
      </c>
      <c r="M1621" s="6" t="str">
        <f aca="false">IF(I1621&lt;=0,"Below 0%",IF(I1621&lt;=0.05,"0-5%",IF(I1621&lt;=0.1,"5-10%",IF(I1621&lt;=0.2,"10-20%",IF(I1621&lt;=0.4,"20-40%","Above 40%")))))</f>
        <v>10-20%</v>
      </c>
      <c r="N1621" s="6" t="str">
        <f aca="false">IF(AND(H1621&gt;=Summary!$B$25,I1621&gt;=Summary!$B$26,I1621&lt;=Summary!$B$27,J1621&gt;=Summary!$B$28,J1621&lt;=Summary!$B$29,F1621*J1621&gt;1),"Yes","No")</f>
        <v>No</v>
      </c>
    </row>
    <row r="1622" customFormat="false" ht="15" hidden="false" customHeight="false" outlineLevel="0" collapsed="false">
      <c r="A1622" s="6" t="s">
        <v>149</v>
      </c>
      <c r="B1622" s="45" t="n">
        <v>41993</v>
      </c>
      <c r="C1622" s="6" t="s">
        <v>197</v>
      </c>
      <c r="D1622" s="6" t="s">
        <v>178</v>
      </c>
      <c r="E1622" s="6" t="s">
        <v>187</v>
      </c>
      <c r="F1622" s="34" t="n">
        <v>0.464212208986282</v>
      </c>
      <c r="G1622" s="34" t="n">
        <v>0.401144082946014</v>
      </c>
      <c r="H1622" s="34" t="n">
        <v>0.0630681260402687</v>
      </c>
      <c r="I1622" s="34" t="n">
        <v>0.157220631492542</v>
      </c>
      <c r="J1622" s="35" t="n">
        <v>2.5</v>
      </c>
      <c r="K1622" s="6" t="n">
        <v>1</v>
      </c>
      <c r="L1622" s="35" t="n">
        <v>1.5</v>
      </c>
      <c r="M1622" s="6" t="str">
        <f aca="false">IF(I1622&lt;=0,"Below 0%",IF(I1622&lt;=0.05,"0-5%",IF(I1622&lt;=0.1,"5-10%",IF(I1622&lt;=0.2,"10-20%",IF(I1622&lt;=0.4,"20-40%","Above 40%")))))</f>
        <v>10-20%</v>
      </c>
      <c r="N1622" s="6" t="str">
        <f aca="false">IF(AND(H1622&gt;=Summary!$B$25,I1622&gt;=Summary!$B$26,I1622&lt;=Summary!$B$27,J1622&gt;=Summary!$B$28,J1622&lt;=Summary!$B$29,F1622*J1622&gt;1),"Yes","No")</f>
        <v>Yes</v>
      </c>
    </row>
    <row r="1623" customFormat="false" ht="15" hidden="false" customHeight="false" outlineLevel="0" collapsed="false">
      <c r="A1623" s="6" t="s">
        <v>149</v>
      </c>
      <c r="B1623" s="45" t="n">
        <v>41993</v>
      </c>
      <c r="C1623" s="6" t="s">
        <v>197</v>
      </c>
      <c r="D1623" s="6" t="s">
        <v>178</v>
      </c>
      <c r="E1623" s="6" t="s">
        <v>174</v>
      </c>
      <c r="F1623" s="34" t="n">
        <v>0.272859305143356</v>
      </c>
      <c r="G1623" s="34" t="n">
        <v>0.294958884519128</v>
      </c>
      <c r="H1623" s="34" t="n">
        <v>-0.0220995793757713</v>
      </c>
      <c r="I1623" s="34" t="n">
        <v>-0.0749242709260999</v>
      </c>
      <c r="J1623" s="35" t="n">
        <v>3.4</v>
      </c>
      <c r="K1623" s="6" t="n">
        <v>0</v>
      </c>
      <c r="L1623" s="35" t="n">
        <v>-1</v>
      </c>
      <c r="M1623" s="6" t="str">
        <f aca="false">IF(I1623&lt;=0,"Below 0%",IF(I1623&lt;=0.05,"0-5%",IF(I1623&lt;=0.1,"5-10%",IF(I1623&lt;=0.2,"10-20%",IF(I1623&lt;=0.4,"20-40%","Above 40%")))))</f>
        <v>Below 0%</v>
      </c>
      <c r="N1623" s="6" t="str">
        <f aca="false">IF(AND(H1623&gt;=Summary!$B$25,I1623&gt;=Summary!$B$26,I1623&lt;=Summary!$B$27,J1623&gt;=Summary!$B$28,J1623&lt;=Summary!$B$29,F1623*J1623&gt;1),"Yes","No")</f>
        <v>No</v>
      </c>
    </row>
    <row r="1624" customFormat="false" ht="15" hidden="false" customHeight="false" outlineLevel="0" collapsed="false">
      <c r="A1624" s="6" t="s">
        <v>149</v>
      </c>
      <c r="B1624" s="45" t="n">
        <v>41993</v>
      </c>
      <c r="C1624" s="6" t="s">
        <v>197</v>
      </c>
      <c r="D1624" s="6" t="s">
        <v>178</v>
      </c>
      <c r="E1624" s="6" t="s">
        <v>177</v>
      </c>
      <c r="F1624" s="34" t="n">
        <v>0.262928426265717</v>
      </c>
      <c r="G1624" s="34" t="n">
        <v>0.303897032534859</v>
      </c>
      <c r="H1624" s="34" t="n">
        <v>-0.0409686062691422</v>
      </c>
      <c r="I1624" s="34" t="n">
        <v>-0.134810813805636</v>
      </c>
      <c r="J1624" s="35" t="n">
        <v>3.3</v>
      </c>
      <c r="K1624" s="6" t="n">
        <v>0</v>
      </c>
      <c r="L1624" s="35" t="n">
        <v>-1</v>
      </c>
      <c r="M1624" s="6" t="str">
        <f aca="false">IF(I1624&lt;=0,"Below 0%",IF(I1624&lt;=0.05,"0-5%",IF(I1624&lt;=0.1,"5-10%",IF(I1624&lt;=0.2,"10-20%",IF(I1624&lt;=0.4,"20-40%","Above 40%")))))</f>
        <v>Below 0%</v>
      </c>
      <c r="N1624" s="6" t="str">
        <f aca="false">IF(AND(H1624&gt;=Summary!$B$25,I1624&gt;=Summary!$B$26,I1624&lt;=Summary!$B$27,J1624&gt;=Summary!$B$28,J1624&lt;=Summary!$B$29,F1624*J1624&gt;1),"Yes","No")</f>
        <v>No</v>
      </c>
    </row>
    <row r="1625" customFormat="false" ht="15" hidden="false" customHeight="false" outlineLevel="0" collapsed="false">
      <c r="A1625" s="6" t="s">
        <v>149</v>
      </c>
      <c r="B1625" s="45" t="n">
        <v>41993</v>
      </c>
      <c r="C1625" s="6" t="s">
        <v>179</v>
      </c>
      <c r="D1625" s="6" t="s">
        <v>173</v>
      </c>
      <c r="E1625" s="6" t="s">
        <v>187</v>
      </c>
      <c r="F1625" s="34" t="n">
        <v>0.442030668258667</v>
      </c>
      <c r="G1625" s="34" t="n">
        <v>0.397929531420269</v>
      </c>
      <c r="H1625" s="34" t="n">
        <v>0.0441011368383982</v>
      </c>
      <c r="I1625" s="34" t="n">
        <v>0.110826499056239</v>
      </c>
      <c r="J1625" s="35" t="n">
        <v>2.5</v>
      </c>
      <c r="K1625" s="6" t="n">
        <v>1</v>
      </c>
      <c r="L1625" s="35" t="n">
        <v>1.5</v>
      </c>
      <c r="M1625" s="6" t="str">
        <f aca="false">IF(I1625&lt;=0,"Below 0%",IF(I1625&lt;=0.05,"0-5%",IF(I1625&lt;=0.1,"5-10%",IF(I1625&lt;=0.2,"10-20%",IF(I1625&lt;=0.4,"20-40%","Above 40%")))))</f>
        <v>10-20%</v>
      </c>
      <c r="N1625" s="6" t="str">
        <f aca="false">IF(AND(H1625&gt;=Summary!$B$25,I1625&gt;=Summary!$B$26,I1625&lt;=Summary!$B$27,J1625&gt;=Summary!$B$28,J1625&lt;=Summary!$B$29,F1625*J1625&gt;1),"Yes","No")</f>
        <v>Yes</v>
      </c>
    </row>
    <row r="1626" customFormat="false" ht="15" hidden="false" customHeight="false" outlineLevel="0" collapsed="false">
      <c r="A1626" s="6" t="s">
        <v>149</v>
      </c>
      <c r="B1626" s="45" t="n">
        <v>41993</v>
      </c>
      <c r="C1626" s="6" t="s">
        <v>179</v>
      </c>
      <c r="D1626" s="6" t="s">
        <v>173</v>
      </c>
      <c r="E1626" s="6" t="s">
        <v>174</v>
      </c>
      <c r="F1626" s="34" t="n">
        <v>0.203668415546417</v>
      </c>
      <c r="G1626" s="34" t="n">
        <v>0.284235379585906</v>
      </c>
      <c r="H1626" s="34" t="n">
        <v>-0.080566964039489</v>
      </c>
      <c r="I1626" s="34" t="n">
        <v>-0.28345156805203</v>
      </c>
      <c r="J1626" s="35" t="n">
        <v>3.5</v>
      </c>
      <c r="K1626" s="6" t="n">
        <v>0</v>
      </c>
      <c r="L1626" s="35" t="n">
        <v>-1</v>
      </c>
      <c r="M1626" s="6" t="str">
        <f aca="false">IF(I1626&lt;=0,"Below 0%",IF(I1626&lt;=0.05,"0-5%",IF(I1626&lt;=0.1,"5-10%",IF(I1626&lt;=0.2,"10-20%",IF(I1626&lt;=0.4,"20-40%","Above 40%")))))</f>
        <v>Below 0%</v>
      </c>
      <c r="N1626" s="6" t="str">
        <f aca="false">IF(AND(H1626&gt;=Summary!$B$25,I1626&gt;=Summary!$B$26,I1626&lt;=Summary!$B$27,J1626&gt;=Summary!$B$28,J1626&lt;=Summary!$B$29,F1626*J1626&gt;1),"Yes","No")</f>
        <v>No</v>
      </c>
    </row>
    <row r="1627" customFormat="false" ht="15" hidden="false" customHeight="false" outlineLevel="0" collapsed="false">
      <c r="A1627" s="6" t="s">
        <v>149</v>
      </c>
      <c r="B1627" s="45" t="n">
        <v>41993</v>
      </c>
      <c r="C1627" s="6" t="s">
        <v>179</v>
      </c>
      <c r="D1627" s="6" t="s">
        <v>173</v>
      </c>
      <c r="E1627" s="6" t="s">
        <v>177</v>
      </c>
      <c r="F1627" s="34" t="n">
        <v>0.354300916194916</v>
      </c>
      <c r="G1627" s="34" t="n">
        <v>0.317835088993825</v>
      </c>
      <c r="H1627" s="34" t="n">
        <v>0.0364658272010909</v>
      </c>
      <c r="I1627" s="34" t="n">
        <v>0.114731911182404</v>
      </c>
      <c r="J1627" s="35" t="n">
        <v>3.13</v>
      </c>
      <c r="K1627" s="6" t="n">
        <v>0</v>
      </c>
      <c r="L1627" s="35" t="n">
        <v>-1</v>
      </c>
      <c r="M1627" s="6" t="str">
        <f aca="false">IF(I1627&lt;=0,"Below 0%",IF(I1627&lt;=0.05,"0-5%",IF(I1627&lt;=0.1,"5-10%",IF(I1627&lt;=0.2,"10-20%",IF(I1627&lt;=0.4,"20-40%","Above 40%")))))</f>
        <v>10-20%</v>
      </c>
      <c r="N1627" s="6" t="str">
        <f aca="false">IF(AND(H1627&gt;=Summary!$B$25,I1627&gt;=Summary!$B$26,I1627&lt;=Summary!$B$27,J1627&gt;=Summary!$B$28,J1627&lt;=Summary!$B$29,F1627*J1627&gt;1),"Yes","No")</f>
        <v>Yes</v>
      </c>
    </row>
    <row r="1628" customFormat="false" ht="15" hidden="false" customHeight="false" outlineLevel="0" collapsed="false">
      <c r="A1628" s="6" t="s">
        <v>149</v>
      </c>
      <c r="B1628" s="45" t="n">
        <v>41993</v>
      </c>
      <c r="C1628" s="6" t="s">
        <v>181</v>
      </c>
      <c r="D1628" s="6" t="s">
        <v>196</v>
      </c>
      <c r="E1628" s="6" t="s">
        <v>187</v>
      </c>
      <c r="F1628" s="34" t="n">
        <v>0.722918331623077</v>
      </c>
      <c r="G1628" s="34" t="n">
        <v>0.654596100278552</v>
      </c>
      <c r="H1628" s="34" t="n">
        <v>0.0683222313445259</v>
      </c>
      <c r="I1628" s="34" t="n">
        <v>0.104373110862488</v>
      </c>
      <c r="J1628" s="35" t="n">
        <v>1.54</v>
      </c>
      <c r="K1628" s="6" t="n">
        <v>1</v>
      </c>
      <c r="L1628" s="35" t="n">
        <v>0.54</v>
      </c>
      <c r="M1628" s="6" t="str">
        <f aca="false">IF(I1628&lt;=0,"Below 0%",IF(I1628&lt;=0.05,"0-5%",IF(I1628&lt;=0.1,"5-10%",IF(I1628&lt;=0.2,"10-20%",IF(I1628&lt;=0.4,"20-40%","Above 40%")))))</f>
        <v>10-20%</v>
      </c>
      <c r="N1628" s="6" t="str">
        <f aca="false">IF(AND(H1628&gt;=Summary!$B$25,I1628&gt;=Summary!$B$26,I1628&lt;=Summary!$B$27,J1628&gt;=Summary!$B$28,J1628&lt;=Summary!$B$29,F1628*J1628&gt;1),"Yes","No")</f>
        <v>No</v>
      </c>
    </row>
    <row r="1629" customFormat="false" ht="15" hidden="false" customHeight="false" outlineLevel="0" collapsed="false">
      <c r="A1629" s="6" t="s">
        <v>149</v>
      </c>
      <c r="B1629" s="45" t="n">
        <v>41993</v>
      </c>
      <c r="C1629" s="6" t="s">
        <v>181</v>
      </c>
      <c r="D1629" s="6" t="s">
        <v>196</v>
      </c>
      <c r="E1629" s="6" t="s">
        <v>174</v>
      </c>
      <c r="F1629" s="34" t="n">
        <v>0.169602528214455</v>
      </c>
      <c r="G1629" s="34" t="n">
        <v>0.214484679665738</v>
      </c>
      <c r="H1629" s="34" t="n">
        <v>-0.0448821514512835</v>
      </c>
      <c r="I1629" s="34" t="n">
        <v>-0.209255745078062</v>
      </c>
      <c r="J1629" s="35" t="n">
        <v>4.7</v>
      </c>
      <c r="K1629" s="6" t="n">
        <v>0</v>
      </c>
      <c r="L1629" s="35" t="n">
        <v>-1</v>
      </c>
      <c r="M1629" s="6" t="str">
        <f aca="false">IF(I1629&lt;=0,"Below 0%",IF(I1629&lt;=0.05,"0-5%",IF(I1629&lt;=0.1,"5-10%",IF(I1629&lt;=0.2,"10-20%",IF(I1629&lt;=0.4,"20-40%","Above 40%")))))</f>
        <v>Below 0%</v>
      </c>
      <c r="N1629" s="6" t="str">
        <f aca="false">IF(AND(H1629&gt;=Summary!$B$25,I1629&gt;=Summary!$B$26,I1629&lt;=Summary!$B$27,J1629&gt;=Summary!$B$28,J1629&lt;=Summary!$B$29,F1629*J1629&gt;1),"Yes","No")</f>
        <v>No</v>
      </c>
    </row>
    <row r="1630" customFormat="false" ht="15" hidden="false" customHeight="false" outlineLevel="0" collapsed="false">
      <c r="A1630" s="6" t="s">
        <v>149</v>
      </c>
      <c r="B1630" s="45" t="n">
        <v>41993</v>
      </c>
      <c r="C1630" s="6" t="s">
        <v>181</v>
      </c>
      <c r="D1630" s="6" t="s">
        <v>196</v>
      </c>
      <c r="E1630" s="6" t="s">
        <v>177</v>
      </c>
      <c r="F1630" s="34" t="n">
        <v>0.107479095458984</v>
      </c>
      <c r="G1630" s="34" t="n">
        <v>0.13091922005571</v>
      </c>
      <c r="H1630" s="34" t="n">
        <v>-0.0234401245967259</v>
      </c>
      <c r="I1630" s="34" t="n">
        <v>-0.179042653834566</v>
      </c>
      <c r="J1630" s="35" t="n">
        <v>7.7</v>
      </c>
      <c r="K1630" s="6" t="n">
        <v>0</v>
      </c>
      <c r="L1630" s="35" t="n">
        <v>-1</v>
      </c>
      <c r="M1630" s="6" t="str">
        <f aca="false">IF(I1630&lt;=0,"Below 0%",IF(I1630&lt;=0.05,"0-5%",IF(I1630&lt;=0.1,"5-10%",IF(I1630&lt;=0.2,"10-20%",IF(I1630&lt;=0.4,"20-40%","Above 40%")))))</f>
        <v>Below 0%</v>
      </c>
      <c r="N1630" s="6" t="str">
        <f aca="false">IF(AND(H1630&gt;=Summary!$B$25,I1630&gt;=Summary!$B$26,I1630&lt;=Summary!$B$27,J1630&gt;=Summary!$B$28,J1630&lt;=Summary!$B$29,F1630*J1630&gt;1),"Yes","No")</f>
        <v>No</v>
      </c>
    </row>
    <row r="1631" customFormat="false" ht="15" hidden="false" customHeight="false" outlineLevel="0" collapsed="false">
      <c r="A1631" s="6" t="s">
        <v>149</v>
      </c>
      <c r="B1631" s="45" t="n">
        <v>41993</v>
      </c>
      <c r="C1631" s="6" t="s">
        <v>189</v>
      </c>
      <c r="D1631" s="6" t="s">
        <v>195</v>
      </c>
      <c r="E1631" s="6" t="s">
        <v>187</v>
      </c>
      <c r="F1631" s="34" t="n">
        <v>0.734976351261139</v>
      </c>
      <c r="G1631" s="34" t="n">
        <v>0.570279702594709</v>
      </c>
      <c r="H1631" s="34" t="n">
        <v>0.16469664866643</v>
      </c>
      <c r="I1631" s="34" t="n">
        <v>0.288799773018535</v>
      </c>
      <c r="J1631" s="35" t="n">
        <v>1.77</v>
      </c>
      <c r="K1631" s="6" t="n">
        <v>1</v>
      </c>
      <c r="L1631" s="35" t="n">
        <v>0.77</v>
      </c>
      <c r="M1631" s="6" t="str">
        <f aca="false">IF(I1631&lt;=0,"Below 0%",IF(I1631&lt;=0.05,"0-5%",IF(I1631&lt;=0.1,"5-10%",IF(I1631&lt;=0.2,"10-20%",IF(I1631&lt;=0.4,"20-40%","Above 40%")))))</f>
        <v>20-40%</v>
      </c>
      <c r="N1631" s="6" t="str">
        <f aca="false">IF(AND(H1631&gt;=Summary!$B$25,I1631&gt;=Summary!$B$26,I1631&lt;=Summary!$B$27,J1631&gt;=Summary!$B$28,J1631&lt;=Summary!$B$29,F1631*J1631&gt;1),"Yes","No")</f>
        <v>No</v>
      </c>
    </row>
    <row r="1632" customFormat="false" ht="15" hidden="false" customHeight="false" outlineLevel="0" collapsed="false">
      <c r="A1632" s="6" t="s">
        <v>149</v>
      </c>
      <c r="B1632" s="45" t="n">
        <v>41993</v>
      </c>
      <c r="C1632" s="6" t="s">
        <v>189</v>
      </c>
      <c r="D1632" s="6" t="s">
        <v>195</v>
      </c>
      <c r="E1632" s="6" t="s">
        <v>174</v>
      </c>
      <c r="F1632" s="34" t="n">
        <v>0.125424772500992</v>
      </c>
      <c r="G1632" s="34" t="n">
        <v>0.246193920388448</v>
      </c>
      <c r="H1632" s="34" t="n">
        <v>-0.120769147887456</v>
      </c>
      <c r="I1632" s="34" t="n">
        <v>-0.490544801824939</v>
      </c>
      <c r="J1632" s="35" t="n">
        <v>4.1</v>
      </c>
      <c r="K1632" s="6" t="n">
        <v>0</v>
      </c>
      <c r="L1632" s="35" t="n">
        <v>-1</v>
      </c>
      <c r="M1632" s="6" t="str">
        <f aca="false">IF(I1632&lt;=0,"Below 0%",IF(I1632&lt;=0.05,"0-5%",IF(I1632&lt;=0.1,"5-10%",IF(I1632&lt;=0.2,"10-20%",IF(I1632&lt;=0.4,"20-40%","Above 40%")))))</f>
        <v>Below 0%</v>
      </c>
      <c r="N1632" s="6" t="str">
        <f aca="false">IF(AND(H1632&gt;=Summary!$B$25,I1632&gt;=Summary!$B$26,I1632&lt;=Summary!$B$27,J1632&gt;=Summary!$B$28,J1632&lt;=Summary!$B$29,F1632*J1632&gt;1),"Yes","No")</f>
        <v>No</v>
      </c>
    </row>
    <row r="1633" customFormat="false" ht="15" hidden="false" customHeight="false" outlineLevel="0" collapsed="false">
      <c r="A1633" s="6" t="s">
        <v>149</v>
      </c>
      <c r="B1633" s="45" t="n">
        <v>41993</v>
      </c>
      <c r="C1633" s="6" t="s">
        <v>189</v>
      </c>
      <c r="D1633" s="6" t="s">
        <v>195</v>
      </c>
      <c r="E1633" s="6" t="s">
        <v>177</v>
      </c>
      <c r="F1633" s="34" t="n">
        <v>0.139598891139031</v>
      </c>
      <c r="G1633" s="34" t="n">
        <v>0.183526377016843</v>
      </c>
      <c r="H1633" s="34" t="n">
        <v>-0.0439274858778124</v>
      </c>
      <c r="I1633" s="34" t="n">
        <v>-0.239352438553184</v>
      </c>
      <c r="J1633" s="35" t="n">
        <v>5.5</v>
      </c>
      <c r="K1633" s="6" t="n">
        <v>0</v>
      </c>
      <c r="L1633" s="35" t="n">
        <v>-1</v>
      </c>
      <c r="M1633" s="6" t="str">
        <f aca="false">IF(I1633&lt;=0,"Below 0%",IF(I1633&lt;=0.05,"0-5%",IF(I1633&lt;=0.1,"5-10%",IF(I1633&lt;=0.2,"10-20%",IF(I1633&lt;=0.4,"20-40%","Above 40%")))))</f>
        <v>Below 0%</v>
      </c>
      <c r="N1633" s="6" t="str">
        <f aca="false">IF(AND(H1633&gt;=Summary!$B$25,I1633&gt;=Summary!$B$26,I1633&lt;=Summary!$B$27,J1633&gt;=Summary!$B$28,J1633&lt;=Summary!$B$29,F1633*J1633&gt;1),"Yes","No")</f>
        <v>No</v>
      </c>
    </row>
    <row r="1634" customFormat="false" ht="15" hidden="false" customHeight="false" outlineLevel="0" collapsed="false">
      <c r="A1634" s="6" t="s">
        <v>149</v>
      </c>
      <c r="B1634" s="45" t="n">
        <v>41994</v>
      </c>
      <c r="C1634" s="6" t="s">
        <v>183</v>
      </c>
      <c r="D1634" s="6" t="s">
        <v>185</v>
      </c>
      <c r="E1634" s="6" t="s">
        <v>187</v>
      </c>
      <c r="F1634" s="34" t="n">
        <v>0.484083086252213</v>
      </c>
      <c r="G1634" s="34" t="n">
        <v>0.345162972151808</v>
      </c>
      <c r="H1634" s="34" t="n">
        <v>0.138920114100405</v>
      </c>
      <c r="I1634" s="34" t="n">
        <v>0.402476874139633</v>
      </c>
      <c r="J1634" s="35" t="n">
        <v>2.9</v>
      </c>
      <c r="K1634" s="6" t="n">
        <v>0</v>
      </c>
      <c r="L1634" s="35" t="n">
        <v>-1</v>
      </c>
      <c r="M1634" s="6" t="str">
        <f aca="false">IF(I1634&lt;=0,"Below 0%",IF(I1634&lt;=0.05,"0-5%",IF(I1634&lt;=0.1,"5-10%",IF(I1634&lt;=0.2,"10-20%",IF(I1634&lt;=0.4,"20-40%","Above 40%")))))</f>
        <v>Above 40%</v>
      </c>
      <c r="N1634" s="6" t="str">
        <f aca="false">IF(AND(H1634&gt;=Summary!$B$25,I1634&gt;=Summary!$B$26,I1634&lt;=Summary!$B$27,J1634&gt;=Summary!$B$28,J1634&lt;=Summary!$B$29,F1634*J1634&gt;1),"Yes","No")</f>
        <v>No</v>
      </c>
    </row>
    <row r="1635" customFormat="false" ht="15" hidden="false" customHeight="false" outlineLevel="0" collapsed="false">
      <c r="A1635" s="6" t="s">
        <v>149</v>
      </c>
      <c r="B1635" s="45" t="n">
        <v>41994</v>
      </c>
      <c r="C1635" s="6" t="s">
        <v>183</v>
      </c>
      <c r="D1635" s="6" t="s">
        <v>185</v>
      </c>
      <c r="E1635" s="6" t="s">
        <v>174</v>
      </c>
      <c r="F1635" s="34" t="n">
        <v>0.223379746079445</v>
      </c>
      <c r="G1635" s="34" t="n">
        <v>0.27423907376445</v>
      </c>
      <c r="H1635" s="34" t="n">
        <v>-0.0508593276850051</v>
      </c>
      <c r="I1635" s="34" t="n">
        <v>-0.185456167813232</v>
      </c>
      <c r="J1635" s="35" t="n">
        <v>3.65</v>
      </c>
      <c r="K1635" s="6" t="n">
        <v>1</v>
      </c>
      <c r="L1635" s="35" t="n">
        <v>2.65</v>
      </c>
      <c r="M1635" s="6" t="str">
        <f aca="false">IF(I1635&lt;=0,"Below 0%",IF(I1635&lt;=0.05,"0-5%",IF(I1635&lt;=0.1,"5-10%",IF(I1635&lt;=0.2,"10-20%",IF(I1635&lt;=0.4,"20-40%","Above 40%")))))</f>
        <v>Below 0%</v>
      </c>
      <c r="N1635" s="6" t="str">
        <f aca="false">IF(AND(H1635&gt;=Summary!$B$25,I1635&gt;=Summary!$B$26,I1635&lt;=Summary!$B$27,J1635&gt;=Summary!$B$28,J1635&lt;=Summary!$B$29,F1635*J1635&gt;1),"Yes","No")</f>
        <v>No</v>
      </c>
    </row>
    <row r="1636" customFormat="false" ht="15" hidden="false" customHeight="false" outlineLevel="0" collapsed="false">
      <c r="A1636" s="6" t="s">
        <v>149</v>
      </c>
      <c r="B1636" s="45" t="n">
        <v>41994</v>
      </c>
      <c r="C1636" s="6" t="s">
        <v>183</v>
      </c>
      <c r="D1636" s="6" t="s">
        <v>185</v>
      </c>
      <c r="E1636" s="6" t="s">
        <v>177</v>
      </c>
      <c r="F1636" s="34" t="n">
        <v>0.292537182569504</v>
      </c>
      <c r="G1636" s="34" t="n">
        <v>0.380597954083742</v>
      </c>
      <c r="H1636" s="34" t="n">
        <v>-0.0880607715142386</v>
      </c>
      <c r="I1636" s="34" t="n">
        <v>-0.231374789510463</v>
      </c>
      <c r="J1636" s="35" t="n">
        <v>2.63</v>
      </c>
      <c r="K1636" s="6" t="n">
        <v>0</v>
      </c>
      <c r="L1636" s="35" t="n">
        <v>-1</v>
      </c>
      <c r="M1636" s="6" t="str">
        <f aca="false">IF(I1636&lt;=0,"Below 0%",IF(I1636&lt;=0.05,"0-5%",IF(I1636&lt;=0.1,"5-10%",IF(I1636&lt;=0.2,"10-20%",IF(I1636&lt;=0.4,"20-40%","Above 40%")))))</f>
        <v>Below 0%</v>
      </c>
      <c r="N1636" s="6" t="str">
        <f aca="false">IF(AND(H1636&gt;=Summary!$B$25,I1636&gt;=Summary!$B$26,I1636&lt;=Summary!$B$27,J1636&gt;=Summary!$B$28,J1636&lt;=Summary!$B$29,F1636*J1636&gt;1),"Yes","No")</f>
        <v>No</v>
      </c>
    </row>
    <row r="1637" customFormat="false" ht="15" hidden="false" customHeight="false" outlineLevel="0" collapsed="false">
      <c r="A1637" s="6" t="s">
        <v>149</v>
      </c>
      <c r="B1637" s="45" t="n">
        <v>41994</v>
      </c>
      <c r="C1637" s="6" t="s">
        <v>188</v>
      </c>
      <c r="D1637" s="6" t="s">
        <v>191</v>
      </c>
      <c r="E1637" s="6" t="s">
        <v>187</v>
      </c>
      <c r="F1637" s="34" t="n">
        <v>0.603499591350555</v>
      </c>
      <c r="G1637" s="34" t="n">
        <v>0.471486304445442</v>
      </c>
      <c r="H1637" s="34" t="n">
        <v>0.132013286905113</v>
      </c>
      <c r="I1637" s="34" t="n">
        <v>0.27999389517875</v>
      </c>
      <c r="J1637" s="35" t="n">
        <v>2.14</v>
      </c>
      <c r="K1637" s="6" t="n">
        <v>0</v>
      </c>
      <c r="L1637" s="35" t="n">
        <v>-1</v>
      </c>
      <c r="M1637" s="6" t="str">
        <f aca="false">IF(I1637&lt;=0,"Below 0%",IF(I1637&lt;=0.05,"0-5%",IF(I1637&lt;=0.1,"5-10%",IF(I1637&lt;=0.2,"10-20%",IF(I1637&lt;=0.4,"20-40%","Above 40%")))))</f>
        <v>20-40%</v>
      </c>
      <c r="N1637" s="6" t="str">
        <f aca="false">IF(AND(H1637&gt;=Summary!$B$25,I1637&gt;=Summary!$B$26,I1637&lt;=Summary!$B$27,J1637&gt;=Summary!$B$28,J1637&lt;=Summary!$B$29,F1637*J1637&gt;1),"Yes","No")</f>
        <v>Yes</v>
      </c>
    </row>
    <row r="1638" customFormat="false" ht="15" hidden="false" customHeight="false" outlineLevel="0" collapsed="false">
      <c r="A1638" s="6" t="s">
        <v>149</v>
      </c>
      <c r="B1638" s="45" t="n">
        <v>41994</v>
      </c>
      <c r="C1638" s="6" t="s">
        <v>188</v>
      </c>
      <c r="D1638" s="6" t="s">
        <v>191</v>
      </c>
      <c r="E1638" s="6" t="s">
        <v>174</v>
      </c>
      <c r="F1638" s="34" t="n">
        <v>0.226333424448967</v>
      </c>
      <c r="G1638" s="34" t="n">
        <v>0.288280197575213</v>
      </c>
      <c r="H1638" s="34" t="n">
        <v>-0.0619467731262463</v>
      </c>
      <c r="I1638" s="34" t="n">
        <v>-0.214883899925468</v>
      </c>
      <c r="J1638" s="35" t="n">
        <v>3.5</v>
      </c>
      <c r="K1638" s="6" t="n">
        <v>0</v>
      </c>
      <c r="L1638" s="35" t="n">
        <v>-1</v>
      </c>
      <c r="M1638" s="6" t="str">
        <f aca="false">IF(I1638&lt;=0,"Below 0%",IF(I1638&lt;=0.05,"0-5%",IF(I1638&lt;=0.1,"5-10%",IF(I1638&lt;=0.2,"10-20%",IF(I1638&lt;=0.4,"20-40%","Above 40%")))))</f>
        <v>Below 0%</v>
      </c>
      <c r="N1638" s="6" t="str">
        <f aca="false">IF(AND(H1638&gt;=Summary!$B$25,I1638&gt;=Summary!$B$26,I1638&lt;=Summary!$B$27,J1638&gt;=Summary!$B$28,J1638&lt;=Summary!$B$29,F1638*J1638&gt;1),"Yes","No")</f>
        <v>No</v>
      </c>
    </row>
    <row r="1639" customFormat="false" ht="15" hidden="false" customHeight="false" outlineLevel="0" collapsed="false">
      <c r="A1639" s="6" t="s">
        <v>149</v>
      </c>
      <c r="B1639" s="45" t="n">
        <v>41994</v>
      </c>
      <c r="C1639" s="6" t="s">
        <v>188</v>
      </c>
      <c r="D1639" s="6" t="s">
        <v>191</v>
      </c>
      <c r="E1639" s="6" t="s">
        <v>177</v>
      </c>
      <c r="F1639" s="34" t="n">
        <v>0.170167028903961</v>
      </c>
      <c r="G1639" s="34" t="n">
        <v>0.240233497979344</v>
      </c>
      <c r="H1639" s="34" t="n">
        <v>-0.0700664690753832</v>
      </c>
      <c r="I1639" s="34" t="n">
        <v>-0.291659862861455</v>
      </c>
      <c r="J1639" s="35" t="n">
        <v>4.2</v>
      </c>
      <c r="K1639" s="6" t="n">
        <v>1</v>
      </c>
      <c r="L1639" s="35" t="n">
        <v>3.2</v>
      </c>
      <c r="M1639" s="6" t="str">
        <f aca="false">IF(I1639&lt;=0,"Below 0%",IF(I1639&lt;=0.05,"0-5%",IF(I1639&lt;=0.1,"5-10%",IF(I1639&lt;=0.2,"10-20%",IF(I1639&lt;=0.4,"20-40%","Above 40%")))))</f>
        <v>Below 0%</v>
      </c>
      <c r="N1639" s="6" t="str">
        <f aca="false">IF(AND(H1639&gt;=Summary!$B$25,I1639&gt;=Summary!$B$26,I1639&lt;=Summary!$B$27,J1639&gt;=Summary!$B$28,J1639&lt;=Summary!$B$29,F1639*J1639&gt;1),"Yes","No")</f>
        <v>No</v>
      </c>
    </row>
    <row r="1640" customFormat="false" ht="15" hidden="false" customHeight="false" outlineLevel="0" collapsed="false">
      <c r="A1640" s="6" t="s">
        <v>149</v>
      </c>
      <c r="B1640" s="45" t="n">
        <v>41995</v>
      </c>
      <c r="C1640" s="6" t="s">
        <v>192</v>
      </c>
      <c r="D1640" s="6" t="s">
        <v>190</v>
      </c>
      <c r="E1640" s="6" t="s">
        <v>187</v>
      </c>
      <c r="F1640" s="34" t="n">
        <v>0.197630420327187</v>
      </c>
      <c r="G1640" s="34" t="n">
        <v>0.152396002581851</v>
      </c>
      <c r="H1640" s="34" t="n">
        <v>0.0452344177453352</v>
      </c>
      <c r="I1640" s="34" t="n">
        <v>0.296821550296505</v>
      </c>
      <c r="J1640" s="35" t="n">
        <v>6.6</v>
      </c>
      <c r="K1640" s="6" t="n">
        <v>0</v>
      </c>
      <c r="L1640" s="35" t="n">
        <v>-1</v>
      </c>
      <c r="M1640" s="6" t="str">
        <f aca="false">IF(I1640&lt;=0,"Below 0%",IF(I1640&lt;=0.05,"0-5%",IF(I1640&lt;=0.1,"5-10%",IF(I1640&lt;=0.2,"10-20%",IF(I1640&lt;=0.4,"20-40%","Above 40%")))))</f>
        <v>20-40%</v>
      </c>
      <c r="N1640" s="6" t="str">
        <f aca="false">IF(AND(H1640&gt;=Summary!$B$25,I1640&gt;=Summary!$B$26,I1640&lt;=Summary!$B$27,J1640&gt;=Summary!$B$28,J1640&lt;=Summary!$B$29,F1640*J1640&gt;1),"Yes","No")</f>
        <v>No</v>
      </c>
    </row>
    <row r="1641" customFormat="false" ht="15" hidden="false" customHeight="false" outlineLevel="0" collapsed="false">
      <c r="A1641" s="6" t="s">
        <v>149</v>
      </c>
      <c r="B1641" s="45" t="n">
        <v>41995</v>
      </c>
      <c r="C1641" s="6" t="s">
        <v>192</v>
      </c>
      <c r="D1641" s="6" t="s">
        <v>190</v>
      </c>
      <c r="E1641" s="6" t="s">
        <v>174</v>
      </c>
      <c r="F1641" s="34" t="n">
        <v>0.15584135055542</v>
      </c>
      <c r="G1641" s="34" t="n">
        <v>0.245320394400053</v>
      </c>
      <c r="H1641" s="34" t="n">
        <v>-0.0894790438446335</v>
      </c>
      <c r="I1641" s="34" t="n">
        <v>-0.364743600153832</v>
      </c>
      <c r="J1641" s="35" t="n">
        <v>4.1</v>
      </c>
      <c r="K1641" s="6" t="n">
        <v>0</v>
      </c>
      <c r="L1641" s="35" t="n">
        <v>-1</v>
      </c>
      <c r="M1641" s="6" t="str">
        <f aca="false">IF(I1641&lt;=0,"Below 0%",IF(I1641&lt;=0.05,"0-5%",IF(I1641&lt;=0.1,"5-10%",IF(I1641&lt;=0.2,"10-20%",IF(I1641&lt;=0.4,"20-40%","Above 40%")))))</f>
        <v>Below 0%</v>
      </c>
      <c r="N1641" s="6" t="str">
        <f aca="false">IF(AND(H1641&gt;=Summary!$B$25,I1641&gt;=Summary!$B$26,I1641&lt;=Summary!$B$27,J1641&gt;=Summary!$B$28,J1641&lt;=Summary!$B$29,F1641*J1641&gt;1),"Yes","No")</f>
        <v>No</v>
      </c>
    </row>
    <row r="1642" customFormat="false" ht="15" hidden="false" customHeight="false" outlineLevel="0" collapsed="false">
      <c r="A1642" s="6" t="s">
        <v>149</v>
      </c>
      <c r="B1642" s="45" t="n">
        <v>41995</v>
      </c>
      <c r="C1642" s="6" t="s">
        <v>192</v>
      </c>
      <c r="D1642" s="6" t="s">
        <v>190</v>
      </c>
      <c r="E1642" s="6" t="s">
        <v>177</v>
      </c>
      <c r="F1642" s="34" t="n">
        <v>0.646528244018555</v>
      </c>
      <c r="G1642" s="34" t="n">
        <v>0.602283603018095</v>
      </c>
      <c r="H1642" s="34" t="n">
        <v>0.0442446410004596</v>
      </c>
      <c r="I1642" s="34" t="n">
        <v>0.0734614735960697</v>
      </c>
      <c r="J1642" s="35" t="n">
        <v>1.67</v>
      </c>
      <c r="K1642" s="6" t="n">
        <v>1</v>
      </c>
      <c r="L1642" s="35" t="n">
        <v>0.67</v>
      </c>
      <c r="M1642" s="6" t="str">
        <f aca="false">IF(I1642&lt;=0,"Below 0%",IF(I1642&lt;=0.05,"0-5%",IF(I1642&lt;=0.1,"5-10%",IF(I1642&lt;=0.2,"10-20%",IF(I1642&lt;=0.4,"20-40%","Above 40%")))))</f>
        <v>5-10%</v>
      </c>
      <c r="N1642" s="6" t="str">
        <f aca="false">IF(AND(H1642&gt;=Summary!$B$25,I1642&gt;=Summary!$B$26,I1642&lt;=Summary!$B$27,J1642&gt;=Summary!$B$28,J1642&lt;=Summary!$B$29,F1642*J1642&gt;1),"Yes","No")</f>
        <v>No</v>
      </c>
    </row>
    <row r="1643" customFormat="false" ht="15" hidden="false" customHeight="false" outlineLevel="0" collapsed="false">
      <c r="A1643" s="6" t="s">
        <v>149</v>
      </c>
      <c r="B1643" s="45" t="n">
        <v>41999</v>
      </c>
      <c r="C1643" s="6" t="s">
        <v>185</v>
      </c>
      <c r="D1643" s="6" t="s">
        <v>197</v>
      </c>
      <c r="E1643" s="6" t="s">
        <v>187</v>
      </c>
      <c r="F1643" s="34" t="n">
        <v>0.729635000228882</v>
      </c>
      <c r="G1643" s="34" t="n">
        <v>0.772135250943957</v>
      </c>
      <c r="H1643" s="34" t="n">
        <v>-0.0425002507150747</v>
      </c>
      <c r="I1643" s="34" t="n">
        <v>-0.0550424950332431</v>
      </c>
      <c r="J1643" s="35" t="n">
        <v>1.31</v>
      </c>
      <c r="K1643" s="6" t="n">
        <v>1</v>
      </c>
      <c r="L1643" s="35" t="n">
        <v>0.31</v>
      </c>
      <c r="M1643" s="6" t="str">
        <f aca="false">IF(I1643&lt;=0,"Below 0%",IF(I1643&lt;=0.05,"0-5%",IF(I1643&lt;=0.1,"5-10%",IF(I1643&lt;=0.2,"10-20%",IF(I1643&lt;=0.4,"20-40%","Above 40%")))))</f>
        <v>Below 0%</v>
      </c>
      <c r="N1643" s="6" t="str">
        <f aca="false">IF(AND(H1643&gt;=Summary!$B$25,I1643&gt;=Summary!$B$26,I1643&lt;=Summary!$B$27,J1643&gt;=Summary!$B$28,J1643&lt;=Summary!$B$29,F1643*J1643&gt;1),"Yes","No")</f>
        <v>No</v>
      </c>
    </row>
    <row r="1644" customFormat="false" ht="15" hidden="false" customHeight="false" outlineLevel="0" collapsed="false">
      <c r="A1644" s="6" t="s">
        <v>149</v>
      </c>
      <c r="B1644" s="45" t="n">
        <v>41999</v>
      </c>
      <c r="C1644" s="6" t="s">
        <v>185</v>
      </c>
      <c r="D1644" s="6" t="s">
        <v>197</v>
      </c>
      <c r="E1644" s="6" t="s">
        <v>174</v>
      </c>
      <c r="F1644" s="34" t="n">
        <v>0.162170767784119</v>
      </c>
      <c r="G1644" s="34" t="n">
        <v>0.155614950574859</v>
      </c>
      <c r="H1644" s="34" t="n">
        <v>0.00655581720925968</v>
      </c>
      <c r="I1644" s="34" t="n">
        <v>0.0421284535003981</v>
      </c>
      <c r="J1644" s="35" t="n">
        <v>6.5</v>
      </c>
      <c r="K1644" s="6" t="n">
        <v>0</v>
      </c>
      <c r="L1644" s="35" t="n">
        <v>-1</v>
      </c>
      <c r="M1644" s="6" t="str">
        <f aca="false">IF(I1644&lt;=0,"Below 0%",IF(I1644&lt;=0.05,"0-5%",IF(I1644&lt;=0.1,"5-10%",IF(I1644&lt;=0.2,"10-20%",IF(I1644&lt;=0.4,"20-40%","Above 40%")))))</f>
        <v>0-5%</v>
      </c>
      <c r="N1644" s="6" t="str">
        <f aca="false">IF(AND(H1644&gt;=Summary!$B$25,I1644&gt;=Summary!$B$26,I1644&lt;=Summary!$B$27,J1644&gt;=Summary!$B$28,J1644&lt;=Summary!$B$29,F1644*J1644&gt;1),"Yes","No")</f>
        <v>No</v>
      </c>
    </row>
    <row r="1645" customFormat="false" ht="15" hidden="false" customHeight="false" outlineLevel="0" collapsed="false">
      <c r="A1645" s="6" t="s">
        <v>149</v>
      </c>
      <c r="B1645" s="45" t="n">
        <v>41999</v>
      </c>
      <c r="C1645" s="6" t="s">
        <v>185</v>
      </c>
      <c r="D1645" s="6" t="s">
        <v>197</v>
      </c>
      <c r="E1645" s="6" t="s">
        <v>177</v>
      </c>
      <c r="F1645" s="34" t="n">
        <v>0.108194194734097</v>
      </c>
      <c r="G1645" s="34" t="n">
        <v>0.0722497984811845</v>
      </c>
      <c r="H1645" s="34" t="n">
        <v>0.035944396252912</v>
      </c>
      <c r="I1645" s="34" t="n">
        <v>0.497501681783552</v>
      </c>
      <c r="J1645" s="35" t="n">
        <v>14</v>
      </c>
      <c r="K1645" s="6" t="n">
        <v>0</v>
      </c>
      <c r="L1645" s="35" t="n">
        <v>-1</v>
      </c>
      <c r="M1645" s="6" t="str">
        <f aca="false">IF(I1645&lt;=0,"Below 0%",IF(I1645&lt;=0.05,"0-5%",IF(I1645&lt;=0.1,"5-10%",IF(I1645&lt;=0.2,"10-20%",IF(I1645&lt;=0.4,"20-40%","Above 40%")))))</f>
        <v>Above 40%</v>
      </c>
      <c r="N1645" s="6" t="str">
        <f aca="false">IF(AND(H1645&gt;=Summary!$B$25,I1645&gt;=Summary!$B$26,I1645&lt;=Summary!$B$27,J1645&gt;=Summary!$B$28,J1645&lt;=Summary!$B$29,F1645*J1645&gt;1),"Yes","No")</f>
        <v>No</v>
      </c>
    </row>
    <row r="1646" customFormat="false" ht="15" hidden="false" customHeight="false" outlineLevel="0" collapsed="false">
      <c r="A1646" s="6" t="s">
        <v>149</v>
      </c>
      <c r="B1646" s="45" t="n">
        <v>41999</v>
      </c>
      <c r="C1646" s="6" t="s">
        <v>196</v>
      </c>
      <c r="D1646" s="6" t="s">
        <v>183</v>
      </c>
      <c r="E1646" s="6" t="s">
        <v>187</v>
      </c>
      <c r="F1646" s="34" t="n">
        <v>0.162839949131012</v>
      </c>
      <c r="G1646" s="34" t="n">
        <v>0.203277059205168</v>
      </c>
      <c r="H1646" s="34" t="n">
        <v>-0.0404371100741563</v>
      </c>
      <c r="I1646" s="34" t="n">
        <v>-0.198926087539189</v>
      </c>
      <c r="J1646" s="35" t="n">
        <v>4.95</v>
      </c>
      <c r="K1646" s="6" t="n">
        <v>0</v>
      </c>
      <c r="L1646" s="35" t="n">
        <v>-1</v>
      </c>
      <c r="M1646" s="6" t="str">
        <f aca="false">IF(I1646&lt;=0,"Below 0%",IF(I1646&lt;=0.05,"0-5%",IF(I1646&lt;=0.1,"5-10%",IF(I1646&lt;=0.2,"10-20%",IF(I1646&lt;=0.4,"20-40%","Above 40%")))))</f>
        <v>Below 0%</v>
      </c>
      <c r="N1646" s="6" t="str">
        <f aca="false">IF(AND(H1646&gt;=Summary!$B$25,I1646&gt;=Summary!$B$26,I1646&lt;=Summary!$B$27,J1646&gt;=Summary!$B$28,J1646&lt;=Summary!$B$29,F1646*J1646&gt;1),"Yes","No")</f>
        <v>No</v>
      </c>
    </row>
    <row r="1647" customFormat="false" ht="15" hidden="false" customHeight="false" outlineLevel="0" collapsed="false">
      <c r="A1647" s="6" t="s">
        <v>149</v>
      </c>
      <c r="B1647" s="45" t="n">
        <v>41999</v>
      </c>
      <c r="C1647" s="6" t="s">
        <v>196</v>
      </c>
      <c r="D1647" s="6" t="s">
        <v>183</v>
      </c>
      <c r="E1647" s="6" t="s">
        <v>174</v>
      </c>
      <c r="F1647" s="34" t="n">
        <v>0.188207790255547</v>
      </c>
      <c r="G1647" s="34" t="n">
        <v>0.252819458056679</v>
      </c>
      <c r="H1647" s="34" t="n">
        <v>-0.0646116678011325</v>
      </c>
      <c r="I1647" s="34" t="n">
        <v>-0.25556445812271</v>
      </c>
      <c r="J1647" s="35" t="n">
        <v>3.98</v>
      </c>
      <c r="K1647" s="6" t="n">
        <v>0</v>
      </c>
      <c r="L1647" s="35" t="n">
        <v>-1</v>
      </c>
      <c r="M1647" s="6" t="str">
        <f aca="false">IF(I1647&lt;=0,"Below 0%",IF(I1647&lt;=0.05,"0-5%",IF(I1647&lt;=0.1,"5-10%",IF(I1647&lt;=0.2,"10-20%",IF(I1647&lt;=0.4,"20-40%","Above 40%")))))</f>
        <v>Below 0%</v>
      </c>
      <c r="N1647" s="6" t="str">
        <f aca="false">IF(AND(H1647&gt;=Summary!$B$25,I1647&gt;=Summary!$B$26,I1647&lt;=Summary!$B$27,J1647&gt;=Summary!$B$28,J1647&lt;=Summary!$B$29,F1647*J1647&gt;1),"Yes","No")</f>
        <v>No</v>
      </c>
    </row>
    <row r="1648" customFormat="false" ht="15" hidden="false" customHeight="false" outlineLevel="0" collapsed="false">
      <c r="A1648" s="6" t="s">
        <v>149</v>
      </c>
      <c r="B1648" s="45" t="n">
        <v>41999</v>
      </c>
      <c r="C1648" s="6" t="s">
        <v>196</v>
      </c>
      <c r="D1648" s="6" t="s">
        <v>183</v>
      </c>
      <c r="E1648" s="6" t="s">
        <v>177</v>
      </c>
      <c r="F1648" s="34" t="n">
        <v>0.64895224571228</v>
      </c>
      <c r="G1648" s="34" t="n">
        <v>0.543903482738153</v>
      </c>
      <c r="H1648" s="34" t="n">
        <v>0.105048762974128</v>
      </c>
      <c r="I1648" s="34" t="n">
        <v>0.193138610632321</v>
      </c>
      <c r="J1648" s="35" t="n">
        <v>1.85</v>
      </c>
      <c r="K1648" s="6" t="n">
        <v>1</v>
      </c>
      <c r="L1648" s="35" t="n">
        <v>0.85</v>
      </c>
      <c r="M1648" s="6" t="str">
        <f aca="false">IF(I1648&lt;=0,"Below 0%",IF(I1648&lt;=0.05,"0-5%",IF(I1648&lt;=0.1,"5-10%",IF(I1648&lt;=0.2,"10-20%",IF(I1648&lt;=0.4,"20-40%","Above 40%")))))</f>
        <v>10-20%</v>
      </c>
      <c r="N1648" s="6" t="str">
        <f aca="false">IF(AND(H1648&gt;=Summary!$B$25,I1648&gt;=Summary!$B$26,I1648&lt;=Summary!$B$27,J1648&gt;=Summary!$B$28,J1648&lt;=Summary!$B$29,F1648*J1648&gt;1),"Yes","No")</f>
        <v>Yes</v>
      </c>
    </row>
    <row r="1649" customFormat="false" ht="15" hidden="false" customHeight="false" outlineLevel="0" collapsed="false">
      <c r="A1649" s="6" t="s">
        <v>149</v>
      </c>
      <c r="B1649" s="45" t="n">
        <v>41999</v>
      </c>
      <c r="C1649" s="6" t="s">
        <v>190</v>
      </c>
      <c r="D1649" s="6" t="s">
        <v>189</v>
      </c>
      <c r="E1649" s="6" t="s">
        <v>187</v>
      </c>
      <c r="F1649" s="34" t="n">
        <v>0.807986259460449</v>
      </c>
      <c r="G1649" s="34" t="n">
        <v>0.73631243652479</v>
      </c>
      <c r="H1649" s="34" t="n">
        <v>0.0716738229356593</v>
      </c>
      <c r="I1649" s="34" t="n">
        <v>0.0973415894941849</v>
      </c>
      <c r="J1649" s="35" t="n">
        <v>1.36</v>
      </c>
      <c r="K1649" s="6" t="n">
        <v>1</v>
      </c>
      <c r="L1649" s="35" t="n">
        <v>0.36</v>
      </c>
      <c r="M1649" s="6" t="str">
        <f aca="false">IF(I1649&lt;=0,"Below 0%",IF(I1649&lt;=0.05,"0-5%",IF(I1649&lt;=0.1,"5-10%",IF(I1649&lt;=0.2,"10-20%",IF(I1649&lt;=0.4,"20-40%","Above 40%")))))</f>
        <v>5-10%</v>
      </c>
      <c r="N1649" s="6" t="str">
        <f aca="false">IF(AND(H1649&gt;=Summary!$B$25,I1649&gt;=Summary!$B$26,I1649&lt;=Summary!$B$27,J1649&gt;=Summary!$B$28,J1649&lt;=Summary!$B$29,F1649*J1649&gt;1),"Yes","No")</f>
        <v>No</v>
      </c>
    </row>
    <row r="1650" customFormat="false" ht="15" hidden="false" customHeight="false" outlineLevel="0" collapsed="false">
      <c r="A1650" s="6" t="s">
        <v>149</v>
      </c>
      <c r="B1650" s="45" t="n">
        <v>41999</v>
      </c>
      <c r="C1650" s="6" t="s">
        <v>190</v>
      </c>
      <c r="D1650" s="6" t="s">
        <v>189</v>
      </c>
      <c r="E1650" s="6" t="s">
        <v>174</v>
      </c>
      <c r="F1650" s="34" t="n">
        <v>0.142650380730629</v>
      </c>
      <c r="G1650" s="34" t="n">
        <v>0.172652571323054</v>
      </c>
      <c r="H1650" s="34" t="n">
        <v>-0.0300021905924252</v>
      </c>
      <c r="I1650" s="34" t="n">
        <v>-0.173772046153239</v>
      </c>
      <c r="J1650" s="35" t="n">
        <v>5.8</v>
      </c>
      <c r="K1650" s="6" t="n">
        <v>0</v>
      </c>
      <c r="L1650" s="35" t="n">
        <v>-1</v>
      </c>
      <c r="M1650" s="6" t="str">
        <f aca="false">IF(I1650&lt;=0,"Below 0%",IF(I1650&lt;=0.05,"0-5%",IF(I1650&lt;=0.1,"5-10%",IF(I1650&lt;=0.2,"10-20%",IF(I1650&lt;=0.4,"20-40%","Above 40%")))))</f>
        <v>Below 0%</v>
      </c>
      <c r="N1650" s="6" t="str">
        <f aca="false">IF(AND(H1650&gt;=Summary!$B$25,I1650&gt;=Summary!$B$26,I1650&lt;=Summary!$B$27,J1650&gt;=Summary!$B$28,J1650&lt;=Summary!$B$29,F1650*J1650&gt;1),"Yes","No")</f>
        <v>No</v>
      </c>
    </row>
    <row r="1651" customFormat="false" ht="15" hidden="false" customHeight="false" outlineLevel="0" collapsed="false">
      <c r="A1651" s="6" t="s">
        <v>149</v>
      </c>
      <c r="B1651" s="45" t="n">
        <v>41999</v>
      </c>
      <c r="C1651" s="6" t="s">
        <v>190</v>
      </c>
      <c r="D1651" s="6" t="s">
        <v>189</v>
      </c>
      <c r="E1651" s="6" t="s">
        <v>177</v>
      </c>
      <c r="F1651" s="34" t="n">
        <v>0.0493633560836315</v>
      </c>
      <c r="G1651" s="34" t="n">
        <v>0.0910349921521559</v>
      </c>
      <c r="H1651" s="34" t="n">
        <v>-0.0416716360685243</v>
      </c>
      <c r="I1651" s="34" t="n">
        <v>-0.457754046914997</v>
      </c>
      <c r="J1651" s="35" t="n">
        <v>11</v>
      </c>
      <c r="K1651" s="6" t="n">
        <v>0</v>
      </c>
      <c r="L1651" s="35" t="n">
        <v>-1</v>
      </c>
      <c r="M1651" s="6" t="str">
        <f aca="false">IF(I1651&lt;=0,"Below 0%",IF(I1651&lt;=0.05,"0-5%",IF(I1651&lt;=0.1,"5-10%",IF(I1651&lt;=0.2,"10-20%",IF(I1651&lt;=0.4,"20-40%","Above 40%")))))</f>
        <v>Below 0%</v>
      </c>
      <c r="N1651" s="6" t="str">
        <f aca="false">IF(AND(H1651&gt;=Summary!$B$25,I1651&gt;=Summary!$B$26,I1651&lt;=Summary!$B$27,J1651&gt;=Summary!$B$28,J1651&lt;=Summary!$B$29,F1651*J1651&gt;1),"Yes","No")</f>
        <v>No</v>
      </c>
    </row>
    <row r="1652" customFormat="false" ht="15" hidden="false" customHeight="false" outlineLevel="0" collapsed="false">
      <c r="A1652" s="6" t="s">
        <v>149</v>
      </c>
      <c r="B1652" s="45" t="n">
        <v>41999</v>
      </c>
      <c r="C1652" s="6" t="s">
        <v>180</v>
      </c>
      <c r="D1652" s="6" t="s">
        <v>179</v>
      </c>
      <c r="E1652" s="6" t="s">
        <v>187</v>
      </c>
      <c r="F1652" s="34" t="n">
        <v>0.278151363134384</v>
      </c>
      <c r="G1652" s="34" t="n">
        <v>0.256677612647686</v>
      </c>
      <c r="H1652" s="34" t="n">
        <v>0.021473750486698</v>
      </c>
      <c r="I1652" s="34" t="n">
        <v>0.0836603950971475</v>
      </c>
      <c r="J1652" s="35" t="n">
        <v>3.9</v>
      </c>
      <c r="K1652" s="6" t="n">
        <v>0</v>
      </c>
      <c r="L1652" s="35" t="n">
        <v>-1</v>
      </c>
      <c r="M1652" s="6" t="str">
        <f aca="false">IF(I1652&lt;=0,"Below 0%",IF(I1652&lt;=0.05,"0-5%",IF(I1652&lt;=0.1,"5-10%",IF(I1652&lt;=0.2,"10-20%",IF(I1652&lt;=0.4,"20-40%","Above 40%")))))</f>
        <v>5-10%</v>
      </c>
      <c r="N1652" s="6" t="str">
        <f aca="false">IF(AND(H1652&gt;=Summary!$B$25,I1652&gt;=Summary!$B$26,I1652&lt;=Summary!$B$27,J1652&gt;=Summary!$B$28,J1652&lt;=Summary!$B$29,F1652*J1652&gt;1),"Yes","No")</f>
        <v>No</v>
      </c>
    </row>
    <row r="1653" customFormat="false" ht="15" hidden="false" customHeight="false" outlineLevel="0" collapsed="false">
      <c r="A1653" s="6" t="s">
        <v>149</v>
      </c>
      <c r="B1653" s="45" t="n">
        <v>41999</v>
      </c>
      <c r="C1653" s="6" t="s">
        <v>180</v>
      </c>
      <c r="D1653" s="6" t="s">
        <v>179</v>
      </c>
      <c r="E1653" s="6" t="s">
        <v>174</v>
      </c>
      <c r="F1653" s="34" t="n">
        <v>0.312865227460861</v>
      </c>
      <c r="G1653" s="34" t="n">
        <v>0.294424320389993</v>
      </c>
      <c r="H1653" s="34" t="n">
        <v>0.0184409070708683</v>
      </c>
      <c r="I1653" s="34" t="n">
        <v>0.0626337764707807</v>
      </c>
      <c r="J1653" s="35" t="n">
        <v>3.4</v>
      </c>
      <c r="K1653" s="6" t="n">
        <v>0</v>
      </c>
      <c r="L1653" s="35" t="n">
        <v>-1</v>
      </c>
      <c r="M1653" s="6" t="str">
        <f aca="false">IF(I1653&lt;=0,"Below 0%",IF(I1653&lt;=0.05,"0-5%",IF(I1653&lt;=0.1,"5-10%",IF(I1653&lt;=0.2,"10-20%",IF(I1653&lt;=0.4,"20-40%","Above 40%")))))</f>
        <v>5-10%</v>
      </c>
      <c r="N1653" s="6" t="str">
        <f aca="false">IF(AND(H1653&gt;=Summary!$B$25,I1653&gt;=Summary!$B$26,I1653&lt;=Summary!$B$27,J1653&gt;=Summary!$B$28,J1653&lt;=Summary!$B$29,F1653*J1653&gt;1),"Yes","No")</f>
        <v>No</v>
      </c>
    </row>
    <row r="1654" customFormat="false" ht="15" hidden="false" customHeight="false" outlineLevel="0" collapsed="false">
      <c r="A1654" s="6" t="s">
        <v>149</v>
      </c>
      <c r="B1654" s="45" t="n">
        <v>41999</v>
      </c>
      <c r="C1654" s="6" t="s">
        <v>180</v>
      </c>
      <c r="D1654" s="6" t="s">
        <v>179</v>
      </c>
      <c r="E1654" s="6" t="s">
        <v>177</v>
      </c>
      <c r="F1654" s="34" t="n">
        <v>0.408983409404755</v>
      </c>
      <c r="G1654" s="34" t="n">
        <v>0.448898066962321</v>
      </c>
      <c r="H1654" s="34" t="n">
        <v>-0.0399146575575664</v>
      </c>
      <c r="I1654" s="34" t="n">
        <v>-0.0889169735741292</v>
      </c>
      <c r="J1654" s="35" t="n">
        <v>2.23</v>
      </c>
      <c r="K1654" s="6" t="n">
        <v>1</v>
      </c>
      <c r="L1654" s="35" t="n">
        <v>1.23</v>
      </c>
      <c r="M1654" s="6" t="str">
        <f aca="false">IF(I1654&lt;=0,"Below 0%",IF(I1654&lt;=0.05,"0-5%",IF(I1654&lt;=0.1,"5-10%",IF(I1654&lt;=0.2,"10-20%",IF(I1654&lt;=0.4,"20-40%","Above 40%")))))</f>
        <v>Below 0%</v>
      </c>
      <c r="N1654" s="6" t="str">
        <f aca="false">IF(AND(H1654&gt;=Summary!$B$25,I1654&gt;=Summary!$B$26,I1654&lt;=Summary!$B$27,J1654&gt;=Summary!$B$28,J1654&lt;=Summary!$B$29,F1654*J1654&gt;1),"Yes","No")</f>
        <v>No</v>
      </c>
    </row>
    <row r="1655" customFormat="false" ht="15" hidden="false" customHeight="false" outlineLevel="0" collapsed="false">
      <c r="A1655" s="6" t="s">
        <v>149</v>
      </c>
      <c r="B1655" s="45" t="n">
        <v>41999</v>
      </c>
      <c r="C1655" s="6" t="s">
        <v>173</v>
      </c>
      <c r="D1655" s="6" t="s">
        <v>192</v>
      </c>
      <c r="E1655" s="6" t="s">
        <v>187</v>
      </c>
      <c r="F1655" s="34" t="n">
        <v>0.652806520462036</v>
      </c>
      <c r="G1655" s="34" t="n">
        <v>0.536842105263158</v>
      </c>
      <c r="H1655" s="34" t="n">
        <v>0.115964415198878</v>
      </c>
      <c r="I1655" s="34" t="n">
        <v>0.216012145958695</v>
      </c>
      <c r="J1655" s="35" t="n">
        <v>1.85</v>
      </c>
      <c r="K1655" s="6" t="n">
        <v>0</v>
      </c>
      <c r="L1655" s="35" t="n">
        <v>-1</v>
      </c>
      <c r="M1655" s="6" t="str">
        <f aca="false">IF(I1655&lt;=0,"Below 0%",IF(I1655&lt;=0.05,"0-5%",IF(I1655&lt;=0.1,"5-10%",IF(I1655&lt;=0.2,"10-20%",IF(I1655&lt;=0.4,"20-40%","Above 40%")))))</f>
        <v>20-40%</v>
      </c>
      <c r="N1655" s="6" t="str">
        <f aca="false">IF(AND(H1655&gt;=Summary!$B$25,I1655&gt;=Summary!$B$26,I1655&lt;=Summary!$B$27,J1655&gt;=Summary!$B$28,J1655&lt;=Summary!$B$29,F1655*J1655&gt;1),"Yes","No")</f>
        <v>Yes</v>
      </c>
    </row>
    <row r="1656" customFormat="false" ht="15" hidden="false" customHeight="false" outlineLevel="0" collapsed="false">
      <c r="A1656" s="6" t="s">
        <v>149</v>
      </c>
      <c r="B1656" s="45" t="n">
        <v>41999</v>
      </c>
      <c r="C1656" s="6" t="s">
        <v>173</v>
      </c>
      <c r="D1656" s="6" t="s">
        <v>192</v>
      </c>
      <c r="E1656" s="6" t="s">
        <v>174</v>
      </c>
      <c r="F1656" s="34" t="n">
        <v>0.230786114931107</v>
      </c>
      <c r="G1656" s="34" t="n">
        <v>0.268421052631579</v>
      </c>
      <c r="H1656" s="34" t="n">
        <v>-0.0376349377004724</v>
      </c>
      <c r="I1656" s="34" t="n">
        <v>-0.140208591433132</v>
      </c>
      <c r="J1656" s="35" t="n">
        <v>3.7</v>
      </c>
      <c r="K1656" s="6" t="n">
        <v>0</v>
      </c>
      <c r="L1656" s="35" t="n">
        <v>-1</v>
      </c>
      <c r="M1656" s="6" t="str">
        <f aca="false">IF(I1656&lt;=0,"Below 0%",IF(I1656&lt;=0.05,"0-5%",IF(I1656&lt;=0.1,"5-10%",IF(I1656&lt;=0.2,"10-20%",IF(I1656&lt;=0.4,"20-40%","Above 40%")))))</f>
        <v>Below 0%</v>
      </c>
      <c r="N1656" s="6" t="str">
        <f aca="false">IF(AND(H1656&gt;=Summary!$B$25,I1656&gt;=Summary!$B$26,I1656&lt;=Summary!$B$27,J1656&gt;=Summary!$B$28,J1656&lt;=Summary!$B$29,F1656*J1656&gt;1),"Yes","No")</f>
        <v>No</v>
      </c>
    </row>
    <row r="1657" customFormat="false" ht="15" hidden="false" customHeight="false" outlineLevel="0" collapsed="false">
      <c r="A1657" s="6" t="s">
        <v>149</v>
      </c>
      <c r="B1657" s="45" t="n">
        <v>41999</v>
      </c>
      <c r="C1657" s="6" t="s">
        <v>173</v>
      </c>
      <c r="D1657" s="6" t="s">
        <v>192</v>
      </c>
      <c r="E1657" s="6" t="s">
        <v>177</v>
      </c>
      <c r="F1657" s="34" t="n">
        <v>0.116407416760922</v>
      </c>
      <c r="G1657" s="34" t="n">
        <v>0.194736842105263</v>
      </c>
      <c r="H1657" s="34" t="n">
        <v>-0.0783294253443417</v>
      </c>
      <c r="I1657" s="34" t="n">
        <v>-0.402232184200674</v>
      </c>
      <c r="J1657" s="35" t="n">
        <v>5.1</v>
      </c>
      <c r="K1657" s="6" t="n">
        <v>1</v>
      </c>
      <c r="L1657" s="35" t="n">
        <v>4.1</v>
      </c>
      <c r="M1657" s="6" t="str">
        <f aca="false">IF(I1657&lt;=0,"Below 0%",IF(I1657&lt;=0.05,"0-5%",IF(I1657&lt;=0.1,"5-10%",IF(I1657&lt;=0.2,"10-20%",IF(I1657&lt;=0.4,"20-40%","Above 40%")))))</f>
        <v>Below 0%</v>
      </c>
      <c r="N1657" s="6" t="str">
        <f aca="false">IF(AND(H1657&gt;=Summary!$B$25,I1657&gt;=Summary!$B$26,I1657&lt;=Summary!$B$27,J1657&gt;=Summary!$B$28,J1657&lt;=Summary!$B$29,F1657*J1657&gt;1),"Yes","No")</f>
        <v>No</v>
      </c>
    </row>
    <row r="1658" customFormat="false" ht="15" hidden="false" customHeight="false" outlineLevel="0" collapsed="false">
      <c r="A1658" s="6" t="s">
        <v>149</v>
      </c>
      <c r="B1658" s="45" t="n">
        <v>41999</v>
      </c>
      <c r="C1658" s="6" t="s">
        <v>195</v>
      </c>
      <c r="D1658" s="6" t="s">
        <v>181</v>
      </c>
      <c r="E1658" s="6" t="s">
        <v>187</v>
      </c>
      <c r="F1658" s="34" t="n">
        <v>0.298485487699509</v>
      </c>
      <c r="G1658" s="34" t="n">
        <v>0.24780829924021</v>
      </c>
      <c r="H1658" s="34" t="n">
        <v>0.0506771884592983</v>
      </c>
      <c r="I1658" s="34" t="n">
        <v>0.204501578900612</v>
      </c>
      <c r="J1658" s="35" t="n">
        <v>4.05</v>
      </c>
      <c r="K1658" s="6" t="n">
        <v>0</v>
      </c>
      <c r="L1658" s="35" t="n">
        <v>-1</v>
      </c>
      <c r="M1658" s="6" t="str">
        <f aca="false">IF(I1658&lt;=0,"Below 0%",IF(I1658&lt;=0.05,"0-5%",IF(I1658&lt;=0.1,"5-10%",IF(I1658&lt;=0.2,"10-20%",IF(I1658&lt;=0.4,"20-40%","Above 40%")))))</f>
        <v>20-40%</v>
      </c>
      <c r="N1658" s="6" t="str">
        <f aca="false">IF(AND(H1658&gt;=Summary!$B$25,I1658&gt;=Summary!$B$26,I1658&lt;=Summary!$B$27,J1658&gt;=Summary!$B$28,J1658&lt;=Summary!$B$29,F1658*J1658&gt;1),"Yes","No")</f>
        <v>Yes</v>
      </c>
    </row>
    <row r="1659" customFormat="false" ht="15" hidden="false" customHeight="false" outlineLevel="0" collapsed="false">
      <c r="A1659" s="6" t="s">
        <v>149</v>
      </c>
      <c r="B1659" s="45" t="n">
        <v>41999</v>
      </c>
      <c r="C1659" s="6" t="s">
        <v>195</v>
      </c>
      <c r="D1659" s="6" t="s">
        <v>181</v>
      </c>
      <c r="E1659" s="6" t="s">
        <v>174</v>
      </c>
      <c r="F1659" s="34" t="n">
        <v>0.331669420003891</v>
      </c>
      <c r="G1659" s="34" t="n">
        <v>0.278784336645237</v>
      </c>
      <c r="H1659" s="34" t="n">
        <v>0.0528850833586543</v>
      </c>
      <c r="I1659" s="34" t="n">
        <v>0.189698904877689</v>
      </c>
      <c r="J1659" s="35" t="n">
        <v>3.6</v>
      </c>
      <c r="K1659" s="6" t="n">
        <v>0</v>
      </c>
      <c r="L1659" s="35" t="n">
        <v>-1</v>
      </c>
      <c r="M1659" s="6" t="str">
        <f aca="false">IF(I1659&lt;=0,"Below 0%",IF(I1659&lt;=0.05,"0-5%",IF(I1659&lt;=0.1,"5-10%",IF(I1659&lt;=0.2,"10-20%",IF(I1659&lt;=0.4,"20-40%","Above 40%")))))</f>
        <v>10-20%</v>
      </c>
      <c r="N1659" s="6" t="str">
        <f aca="false">IF(AND(H1659&gt;=Summary!$B$25,I1659&gt;=Summary!$B$26,I1659&lt;=Summary!$B$27,J1659&gt;=Summary!$B$28,J1659&lt;=Summary!$B$29,F1659*J1659&gt;1),"Yes","No")</f>
        <v>Yes</v>
      </c>
    </row>
    <row r="1660" customFormat="false" ht="15" hidden="false" customHeight="false" outlineLevel="0" collapsed="false">
      <c r="A1660" s="6" t="s">
        <v>149</v>
      </c>
      <c r="B1660" s="45" t="n">
        <v>41999</v>
      </c>
      <c r="C1660" s="6" t="s">
        <v>195</v>
      </c>
      <c r="D1660" s="6" t="s">
        <v>181</v>
      </c>
      <c r="E1660" s="6" t="s">
        <v>177</v>
      </c>
      <c r="F1660" s="34" t="n">
        <v>0.369845122098923</v>
      </c>
      <c r="G1660" s="34" t="n">
        <v>0.473407364114553</v>
      </c>
      <c r="H1660" s="34" t="n">
        <v>-0.10356224201563</v>
      </c>
      <c r="I1660" s="34" t="n">
        <v>-0.218759254430547</v>
      </c>
      <c r="J1660" s="35" t="n">
        <v>2.12</v>
      </c>
      <c r="K1660" s="6" t="n">
        <v>1</v>
      </c>
      <c r="L1660" s="35" t="n">
        <v>1.12</v>
      </c>
      <c r="M1660" s="6" t="str">
        <f aca="false">IF(I1660&lt;=0,"Below 0%",IF(I1660&lt;=0.05,"0-5%",IF(I1660&lt;=0.1,"5-10%",IF(I1660&lt;=0.2,"10-20%",IF(I1660&lt;=0.4,"20-40%","Above 40%")))))</f>
        <v>Below 0%</v>
      </c>
      <c r="N1660" s="6" t="str">
        <f aca="false">IF(AND(H1660&gt;=Summary!$B$25,I1660&gt;=Summary!$B$26,I1660&lt;=Summary!$B$27,J1660&gt;=Summary!$B$28,J1660&lt;=Summary!$B$29,F1660*J1660&gt;1),"Yes","No")</f>
        <v>No</v>
      </c>
    </row>
    <row r="1661" customFormat="false" ht="15" hidden="false" customHeight="false" outlineLevel="0" collapsed="false">
      <c r="A1661" s="6" t="s">
        <v>149</v>
      </c>
      <c r="B1661" s="45" t="n">
        <v>41999</v>
      </c>
      <c r="C1661" s="6" t="s">
        <v>176</v>
      </c>
      <c r="D1661" s="6" t="s">
        <v>188</v>
      </c>
      <c r="E1661" s="6" t="s">
        <v>187</v>
      </c>
      <c r="F1661" s="34" t="n">
        <v>0.748686909675598</v>
      </c>
      <c r="G1661" s="34" t="n">
        <v>0.704057946695752</v>
      </c>
      <c r="H1661" s="34" t="n">
        <v>0.0446289629798463</v>
      </c>
      <c r="I1661" s="34" t="n">
        <v>0.0633881958002132</v>
      </c>
      <c r="J1661" s="35" t="n">
        <v>1.43</v>
      </c>
      <c r="K1661" s="6" t="n">
        <v>1</v>
      </c>
      <c r="L1661" s="35" t="n">
        <v>0.43</v>
      </c>
      <c r="M1661" s="6" t="str">
        <f aca="false">IF(I1661&lt;=0,"Below 0%",IF(I1661&lt;=0.05,"0-5%",IF(I1661&lt;=0.1,"5-10%",IF(I1661&lt;=0.2,"10-20%",IF(I1661&lt;=0.4,"20-40%","Above 40%")))))</f>
        <v>5-10%</v>
      </c>
      <c r="N1661" s="6" t="str">
        <f aca="false">IF(AND(H1661&gt;=Summary!$B$25,I1661&gt;=Summary!$B$26,I1661&lt;=Summary!$B$27,J1661&gt;=Summary!$B$28,J1661&lt;=Summary!$B$29,F1661*J1661&gt;1),"Yes","No")</f>
        <v>No</v>
      </c>
    </row>
    <row r="1662" customFormat="false" ht="15" hidden="false" customHeight="false" outlineLevel="0" collapsed="false">
      <c r="A1662" s="6" t="s">
        <v>149</v>
      </c>
      <c r="B1662" s="45" t="n">
        <v>41999</v>
      </c>
      <c r="C1662" s="6" t="s">
        <v>176</v>
      </c>
      <c r="D1662" s="6" t="s">
        <v>188</v>
      </c>
      <c r="E1662" s="6" t="s">
        <v>174</v>
      </c>
      <c r="F1662" s="34" t="n">
        <v>0.13575966656208</v>
      </c>
      <c r="G1662" s="34" t="n">
        <v>0.189962804485835</v>
      </c>
      <c r="H1662" s="34" t="n">
        <v>-0.0542031379237546</v>
      </c>
      <c r="I1662" s="34" t="n">
        <v>-0.285335532239925</v>
      </c>
      <c r="J1662" s="35" t="n">
        <v>5.3</v>
      </c>
      <c r="K1662" s="6" t="n">
        <v>0</v>
      </c>
      <c r="L1662" s="35" t="n">
        <v>-1</v>
      </c>
      <c r="M1662" s="6" t="str">
        <f aca="false">IF(I1662&lt;=0,"Below 0%",IF(I1662&lt;=0.05,"0-5%",IF(I1662&lt;=0.1,"5-10%",IF(I1662&lt;=0.2,"10-20%",IF(I1662&lt;=0.4,"20-40%","Above 40%")))))</f>
        <v>Below 0%</v>
      </c>
      <c r="N1662" s="6" t="str">
        <f aca="false">IF(AND(H1662&gt;=Summary!$B$25,I1662&gt;=Summary!$B$26,I1662&lt;=Summary!$B$27,J1662&gt;=Summary!$B$28,J1662&lt;=Summary!$B$29,F1662*J1662&gt;1),"Yes","No")</f>
        <v>No</v>
      </c>
    </row>
    <row r="1663" customFormat="false" ht="15" hidden="false" customHeight="false" outlineLevel="0" collapsed="false">
      <c r="A1663" s="6" t="s">
        <v>149</v>
      </c>
      <c r="B1663" s="45" t="n">
        <v>41999</v>
      </c>
      <c r="C1663" s="6" t="s">
        <v>176</v>
      </c>
      <c r="D1663" s="6" t="s">
        <v>188</v>
      </c>
      <c r="E1663" s="6" t="s">
        <v>177</v>
      </c>
      <c r="F1663" s="34" t="n">
        <v>0.115553446114063</v>
      </c>
      <c r="G1663" s="34" t="n">
        <v>0.105979248818413</v>
      </c>
      <c r="H1663" s="34" t="n">
        <v>0.00957419729565011</v>
      </c>
      <c r="I1663" s="34" t="n">
        <v>0.0903403015438873</v>
      </c>
      <c r="J1663" s="35" t="n">
        <v>9.5</v>
      </c>
      <c r="K1663" s="6" t="n">
        <v>0</v>
      </c>
      <c r="L1663" s="35" t="n">
        <v>-1</v>
      </c>
      <c r="M1663" s="6" t="str">
        <f aca="false">IF(I1663&lt;=0,"Below 0%",IF(I1663&lt;=0.05,"0-5%",IF(I1663&lt;=0.1,"5-10%",IF(I1663&lt;=0.2,"10-20%",IF(I1663&lt;=0.4,"20-40%","Above 40%")))))</f>
        <v>5-10%</v>
      </c>
      <c r="N1663" s="6" t="str">
        <f aca="false">IF(AND(H1663&gt;=Summary!$B$25,I1663&gt;=Summary!$B$26,I1663&lt;=Summary!$B$27,J1663&gt;=Summary!$B$28,J1663&lt;=Summary!$B$29,F1663*J1663&gt;1),"Yes","No")</f>
        <v>No</v>
      </c>
    </row>
    <row r="1664" customFormat="false" ht="15" hidden="false" customHeight="false" outlineLevel="0" collapsed="false">
      <c r="A1664" s="6" t="s">
        <v>149</v>
      </c>
      <c r="B1664" s="45" t="n">
        <v>41999</v>
      </c>
      <c r="C1664" s="6" t="s">
        <v>191</v>
      </c>
      <c r="D1664" s="6" t="s">
        <v>186</v>
      </c>
      <c r="E1664" s="6" t="s">
        <v>187</v>
      </c>
      <c r="F1664" s="34" t="n">
        <v>0.356740593910217</v>
      </c>
      <c r="G1664" s="34" t="n">
        <v>0.474408922316425</v>
      </c>
      <c r="H1664" s="34" t="n">
        <v>-0.117668328406208</v>
      </c>
      <c r="I1664" s="34" t="n">
        <v>-0.248031440537968</v>
      </c>
      <c r="J1664" s="35" t="n">
        <v>2.11</v>
      </c>
      <c r="K1664" s="6" t="n">
        <v>0</v>
      </c>
      <c r="L1664" s="35" t="n">
        <v>-1</v>
      </c>
      <c r="M1664" s="6" t="str">
        <f aca="false">IF(I1664&lt;=0,"Below 0%",IF(I1664&lt;=0.05,"0-5%",IF(I1664&lt;=0.1,"5-10%",IF(I1664&lt;=0.2,"10-20%",IF(I1664&lt;=0.4,"20-40%","Above 40%")))))</f>
        <v>Below 0%</v>
      </c>
      <c r="N1664" s="6" t="str">
        <f aca="false">IF(AND(H1664&gt;=Summary!$B$25,I1664&gt;=Summary!$B$26,I1664&lt;=Summary!$B$27,J1664&gt;=Summary!$B$28,J1664&lt;=Summary!$B$29,F1664*J1664&gt;1),"Yes","No")</f>
        <v>No</v>
      </c>
    </row>
    <row r="1665" customFormat="false" ht="15" hidden="false" customHeight="false" outlineLevel="0" collapsed="false">
      <c r="A1665" s="6" t="s">
        <v>149</v>
      </c>
      <c r="B1665" s="45" t="n">
        <v>41999</v>
      </c>
      <c r="C1665" s="6" t="s">
        <v>191</v>
      </c>
      <c r="D1665" s="6" t="s">
        <v>186</v>
      </c>
      <c r="E1665" s="6" t="s">
        <v>174</v>
      </c>
      <c r="F1665" s="34" t="n">
        <v>0.309165000915527</v>
      </c>
      <c r="G1665" s="34" t="n">
        <v>0.294412595908134</v>
      </c>
      <c r="H1665" s="34" t="n">
        <v>0.0147524050073929</v>
      </c>
      <c r="I1665" s="34" t="n">
        <v>0.0501079274882523</v>
      </c>
      <c r="J1665" s="35" t="n">
        <v>3.4</v>
      </c>
      <c r="K1665" s="6" t="n">
        <v>0</v>
      </c>
      <c r="L1665" s="35" t="n">
        <v>-1</v>
      </c>
      <c r="M1665" s="6" t="str">
        <f aca="false">IF(I1665&lt;=0,"Below 0%",IF(I1665&lt;=0.05,"0-5%",IF(I1665&lt;=0.1,"5-10%",IF(I1665&lt;=0.2,"10-20%",IF(I1665&lt;=0.4,"20-40%","Above 40%")))))</f>
        <v>5-10%</v>
      </c>
      <c r="N1665" s="6" t="str">
        <f aca="false">IF(AND(H1665&gt;=Summary!$B$25,I1665&gt;=Summary!$B$26,I1665&lt;=Summary!$B$27,J1665&gt;=Summary!$B$28,J1665&lt;=Summary!$B$29,F1665*J1665&gt;1),"Yes","No")</f>
        <v>No</v>
      </c>
    </row>
    <row r="1666" customFormat="false" ht="15" hidden="false" customHeight="false" outlineLevel="0" collapsed="false">
      <c r="A1666" s="6" t="s">
        <v>149</v>
      </c>
      <c r="B1666" s="45" t="n">
        <v>41999</v>
      </c>
      <c r="C1666" s="6" t="s">
        <v>191</v>
      </c>
      <c r="D1666" s="6" t="s">
        <v>186</v>
      </c>
      <c r="E1666" s="6" t="s">
        <v>177</v>
      </c>
      <c r="F1666" s="34" t="n">
        <v>0.334094405174255</v>
      </c>
      <c r="G1666" s="34" t="n">
        <v>0.23117848177544</v>
      </c>
      <c r="H1666" s="34" t="n">
        <v>0.102915923398815</v>
      </c>
      <c r="I1666" s="34" t="n">
        <v>0.445179510689859</v>
      </c>
      <c r="J1666" s="35" t="n">
        <v>4.33</v>
      </c>
      <c r="K1666" s="6" t="n">
        <v>1</v>
      </c>
      <c r="L1666" s="35" t="n">
        <v>3.33</v>
      </c>
      <c r="M1666" s="6" t="str">
        <f aca="false">IF(I1666&lt;=0,"Below 0%",IF(I1666&lt;=0.05,"0-5%",IF(I1666&lt;=0.1,"5-10%",IF(I1666&lt;=0.2,"10-20%",IF(I1666&lt;=0.4,"20-40%","Above 40%")))))</f>
        <v>Above 40%</v>
      </c>
      <c r="N1666" s="6" t="str">
        <f aca="false">IF(AND(H1666&gt;=Summary!$B$25,I1666&gt;=Summary!$B$26,I1666&lt;=Summary!$B$27,J1666&gt;=Summary!$B$28,J1666&lt;=Summary!$B$29,F1666*J1666&gt;1),"Yes","No")</f>
        <v>No</v>
      </c>
    </row>
    <row r="1667" customFormat="false" ht="15" hidden="false" customHeight="false" outlineLevel="0" collapsed="false">
      <c r="A1667" s="6" t="s">
        <v>149</v>
      </c>
      <c r="B1667" s="45" t="n">
        <v>41999</v>
      </c>
      <c r="C1667" s="6" t="s">
        <v>175</v>
      </c>
      <c r="D1667" s="6" t="s">
        <v>182</v>
      </c>
      <c r="E1667" s="6" t="s">
        <v>187</v>
      </c>
      <c r="F1667" s="34" t="n">
        <v>0.56779408454895</v>
      </c>
      <c r="G1667" s="34" t="n">
        <v>0.558983666061706</v>
      </c>
      <c r="H1667" s="34" t="n">
        <v>0.00881041848724418</v>
      </c>
      <c r="I1667" s="34" t="n">
        <v>0.015761495410622</v>
      </c>
      <c r="J1667" s="35" t="n">
        <v>1.8</v>
      </c>
      <c r="K1667" s="6" t="n">
        <v>1</v>
      </c>
      <c r="L1667" s="35" t="n">
        <v>0.8</v>
      </c>
      <c r="M1667" s="6" t="str">
        <f aca="false">IF(I1667&lt;=0,"Below 0%",IF(I1667&lt;=0.05,"0-5%",IF(I1667&lt;=0.1,"5-10%",IF(I1667&lt;=0.2,"10-20%",IF(I1667&lt;=0.4,"20-40%","Above 40%")))))</f>
        <v>0-5%</v>
      </c>
      <c r="N1667" s="6" t="str">
        <f aca="false">IF(AND(H1667&gt;=Summary!$B$25,I1667&gt;=Summary!$B$26,I1667&lt;=Summary!$B$27,J1667&gt;=Summary!$B$28,J1667&lt;=Summary!$B$29,F1667*J1667&gt;1),"Yes","No")</f>
        <v>No</v>
      </c>
    </row>
    <row r="1668" customFormat="false" ht="15" hidden="false" customHeight="false" outlineLevel="0" collapsed="false">
      <c r="A1668" s="6" t="s">
        <v>149</v>
      </c>
      <c r="B1668" s="45" t="n">
        <v>41999</v>
      </c>
      <c r="C1668" s="6" t="s">
        <v>175</v>
      </c>
      <c r="D1668" s="6" t="s">
        <v>182</v>
      </c>
      <c r="E1668" s="6" t="s">
        <v>174</v>
      </c>
      <c r="F1668" s="34" t="n">
        <v>0.199102401733398</v>
      </c>
      <c r="G1668" s="34" t="n">
        <v>0.261343012704174</v>
      </c>
      <c r="H1668" s="34" t="n">
        <v>-0.0622406109707758</v>
      </c>
      <c r="I1668" s="34" t="n">
        <v>-0.238156782256232</v>
      </c>
      <c r="J1668" s="35" t="n">
        <v>3.85</v>
      </c>
      <c r="K1668" s="6" t="n">
        <v>0</v>
      </c>
      <c r="L1668" s="35" t="n">
        <v>-1</v>
      </c>
      <c r="M1668" s="6" t="str">
        <f aca="false">IF(I1668&lt;=0,"Below 0%",IF(I1668&lt;=0.05,"0-5%",IF(I1668&lt;=0.1,"5-10%",IF(I1668&lt;=0.2,"10-20%",IF(I1668&lt;=0.4,"20-40%","Above 40%")))))</f>
        <v>Below 0%</v>
      </c>
      <c r="N1668" s="6" t="str">
        <f aca="false">IF(AND(H1668&gt;=Summary!$B$25,I1668&gt;=Summary!$B$26,I1668&lt;=Summary!$B$27,J1668&gt;=Summary!$B$28,J1668&lt;=Summary!$B$29,F1668*J1668&gt;1),"Yes","No")</f>
        <v>No</v>
      </c>
    </row>
    <row r="1669" customFormat="false" ht="15" hidden="false" customHeight="false" outlineLevel="0" collapsed="false">
      <c r="A1669" s="6" t="s">
        <v>149</v>
      </c>
      <c r="B1669" s="45" t="n">
        <v>41999</v>
      </c>
      <c r="C1669" s="6" t="s">
        <v>175</v>
      </c>
      <c r="D1669" s="6" t="s">
        <v>182</v>
      </c>
      <c r="E1669" s="6" t="s">
        <v>177</v>
      </c>
      <c r="F1669" s="34" t="n">
        <v>0.23310349881649</v>
      </c>
      <c r="G1669" s="34" t="n">
        <v>0.17967332123412</v>
      </c>
      <c r="H1669" s="34" t="n">
        <v>0.0534301775823704</v>
      </c>
      <c r="I1669" s="34" t="n">
        <v>0.297374018665516</v>
      </c>
      <c r="J1669" s="35" t="n">
        <v>5.6</v>
      </c>
      <c r="K1669" s="6" t="n">
        <v>0</v>
      </c>
      <c r="L1669" s="35" t="n">
        <v>-1</v>
      </c>
      <c r="M1669" s="6" t="str">
        <f aca="false">IF(I1669&lt;=0,"Below 0%",IF(I1669&lt;=0.05,"0-5%",IF(I1669&lt;=0.1,"5-10%",IF(I1669&lt;=0.2,"10-20%",IF(I1669&lt;=0.4,"20-40%","Above 40%")))))</f>
        <v>20-40%</v>
      </c>
      <c r="N1669" s="6" t="str">
        <f aca="false">IF(AND(H1669&gt;=Summary!$B$25,I1669&gt;=Summary!$B$26,I1669&lt;=Summary!$B$27,J1669&gt;=Summary!$B$28,J1669&lt;=Summary!$B$29,F1669*J1669&gt;1),"Yes","No")</f>
        <v>No</v>
      </c>
    </row>
    <row r="1670" customFormat="false" ht="15" hidden="false" customHeight="false" outlineLevel="0" collapsed="false">
      <c r="A1670" s="6" t="s">
        <v>149</v>
      </c>
      <c r="B1670" s="45" t="n">
        <v>41999</v>
      </c>
      <c r="C1670" s="6" t="s">
        <v>178</v>
      </c>
      <c r="D1670" s="6" t="s">
        <v>194</v>
      </c>
      <c r="E1670" s="6" t="s">
        <v>187</v>
      </c>
      <c r="F1670" s="34" t="n">
        <v>0.204743012785912</v>
      </c>
      <c r="G1670" s="34" t="n">
        <v>0.142639003881895</v>
      </c>
      <c r="H1670" s="34" t="n">
        <v>0.0621040089040163</v>
      </c>
      <c r="I1670" s="34" t="n">
        <v>0.435392895448416</v>
      </c>
      <c r="J1670" s="35" t="n">
        <v>7</v>
      </c>
      <c r="K1670" s="6" t="n">
        <v>0</v>
      </c>
      <c r="L1670" s="35" t="n">
        <v>-1</v>
      </c>
      <c r="M1670" s="6" t="str">
        <f aca="false">IF(I1670&lt;=0,"Below 0%",IF(I1670&lt;=0.05,"0-5%",IF(I1670&lt;=0.1,"5-10%",IF(I1670&lt;=0.2,"10-20%",IF(I1670&lt;=0.4,"20-40%","Above 40%")))))</f>
        <v>Above 40%</v>
      </c>
      <c r="N1670" s="6" t="str">
        <f aca="false">IF(AND(H1670&gt;=Summary!$B$25,I1670&gt;=Summary!$B$26,I1670&lt;=Summary!$B$27,J1670&gt;=Summary!$B$28,J1670&lt;=Summary!$B$29,F1670*J1670&gt;1),"Yes","No")</f>
        <v>No</v>
      </c>
    </row>
    <row r="1671" customFormat="false" ht="15" hidden="false" customHeight="false" outlineLevel="0" collapsed="false">
      <c r="A1671" s="6" t="s">
        <v>149</v>
      </c>
      <c r="B1671" s="45" t="n">
        <v>41999</v>
      </c>
      <c r="C1671" s="6" t="s">
        <v>178</v>
      </c>
      <c r="D1671" s="6" t="s">
        <v>194</v>
      </c>
      <c r="E1671" s="6" t="s">
        <v>174</v>
      </c>
      <c r="F1671" s="34" t="n">
        <v>0.20093309879303</v>
      </c>
      <c r="G1671" s="34" t="n">
        <v>0.221390915116024</v>
      </c>
      <c r="H1671" s="34" t="n">
        <v>-0.020457816322994</v>
      </c>
      <c r="I1671" s="34" t="n">
        <v>-0.0924058528430253</v>
      </c>
      <c r="J1671" s="35" t="n">
        <v>4.51</v>
      </c>
      <c r="K1671" s="6" t="n">
        <v>0</v>
      </c>
      <c r="L1671" s="35" t="n">
        <v>-1</v>
      </c>
      <c r="M1671" s="6" t="str">
        <f aca="false">IF(I1671&lt;=0,"Below 0%",IF(I1671&lt;=0.05,"0-5%",IF(I1671&lt;=0.1,"5-10%",IF(I1671&lt;=0.2,"10-20%",IF(I1671&lt;=0.4,"20-40%","Above 40%")))))</f>
        <v>Below 0%</v>
      </c>
      <c r="N1671" s="6" t="str">
        <f aca="false">IF(AND(H1671&gt;=Summary!$B$25,I1671&gt;=Summary!$B$26,I1671&lt;=Summary!$B$27,J1671&gt;=Summary!$B$28,J1671&lt;=Summary!$B$29,F1671*J1671&gt;1),"Yes","No")</f>
        <v>No</v>
      </c>
    </row>
    <row r="1672" customFormat="false" ht="15" hidden="false" customHeight="false" outlineLevel="0" collapsed="false">
      <c r="A1672" s="6" t="s">
        <v>149</v>
      </c>
      <c r="B1672" s="45" t="n">
        <v>41999</v>
      </c>
      <c r="C1672" s="6" t="s">
        <v>178</v>
      </c>
      <c r="D1672" s="6" t="s">
        <v>194</v>
      </c>
      <c r="E1672" s="6" t="s">
        <v>177</v>
      </c>
      <c r="F1672" s="34" t="n">
        <v>0.594323873519898</v>
      </c>
      <c r="G1672" s="34" t="n">
        <v>0.635970081002081</v>
      </c>
      <c r="H1672" s="34" t="n">
        <v>-0.0416462074821835</v>
      </c>
      <c r="I1672" s="34" t="n">
        <v>-0.0654845388584361</v>
      </c>
      <c r="J1672" s="35" t="n">
        <v>1.57</v>
      </c>
      <c r="K1672" s="6" t="n">
        <v>1</v>
      </c>
      <c r="L1672" s="35" t="n">
        <v>0.57</v>
      </c>
      <c r="M1672" s="6" t="str">
        <f aca="false">IF(I1672&lt;=0,"Below 0%",IF(I1672&lt;=0.05,"0-5%",IF(I1672&lt;=0.1,"5-10%",IF(I1672&lt;=0.2,"10-20%",IF(I1672&lt;=0.4,"20-40%","Above 40%")))))</f>
        <v>Below 0%</v>
      </c>
      <c r="N1672" s="6" t="str">
        <f aca="false">IF(AND(H1672&gt;=Summary!$B$25,I1672&gt;=Summary!$B$26,I1672&lt;=Summary!$B$27,J1672&gt;=Summary!$B$28,J1672&lt;=Summary!$B$29,F1672*J1672&gt;1),"Yes","No")</f>
        <v>No</v>
      </c>
    </row>
    <row r="1673" customFormat="false" ht="15" hidden="false" customHeight="false" outlineLevel="0" collapsed="false">
      <c r="A1673" s="6" t="s">
        <v>149</v>
      </c>
      <c r="B1673" s="45" t="n">
        <v>42001</v>
      </c>
      <c r="C1673" s="6" t="s">
        <v>182</v>
      </c>
      <c r="D1673" s="6" t="s">
        <v>191</v>
      </c>
      <c r="E1673" s="6" t="s">
        <v>187</v>
      </c>
      <c r="F1673" s="34" t="n">
        <v>0.51519638299942</v>
      </c>
      <c r="G1673" s="34" t="n">
        <v>0.414424111948332</v>
      </c>
      <c r="H1673" s="34" t="n">
        <v>0.100772271051089</v>
      </c>
      <c r="I1673" s="34" t="n">
        <v>0.243162181315484</v>
      </c>
      <c r="J1673" s="35" t="n">
        <v>2.4</v>
      </c>
      <c r="K1673" s="6" t="n">
        <v>0</v>
      </c>
      <c r="L1673" s="35" t="n">
        <v>-1</v>
      </c>
      <c r="M1673" s="6" t="str">
        <f aca="false">IF(I1673&lt;=0,"Below 0%",IF(I1673&lt;=0.05,"0-5%",IF(I1673&lt;=0.1,"5-10%",IF(I1673&lt;=0.2,"10-20%",IF(I1673&lt;=0.4,"20-40%","Above 40%")))))</f>
        <v>20-40%</v>
      </c>
      <c r="N1673" s="6" t="str">
        <f aca="false">IF(AND(H1673&gt;=Summary!$B$25,I1673&gt;=Summary!$B$26,I1673&lt;=Summary!$B$27,J1673&gt;=Summary!$B$28,J1673&lt;=Summary!$B$29,F1673*J1673&gt;1),"Yes","No")</f>
        <v>Yes</v>
      </c>
    </row>
    <row r="1674" customFormat="false" ht="15" hidden="false" customHeight="false" outlineLevel="0" collapsed="false">
      <c r="A1674" s="6" t="s">
        <v>149</v>
      </c>
      <c r="B1674" s="45" t="n">
        <v>42001</v>
      </c>
      <c r="C1674" s="6" t="s">
        <v>182</v>
      </c>
      <c r="D1674" s="6" t="s">
        <v>191</v>
      </c>
      <c r="E1674" s="6" t="s">
        <v>174</v>
      </c>
      <c r="F1674" s="34" t="n">
        <v>0.282426625490189</v>
      </c>
      <c r="G1674" s="34" t="n">
        <v>0.301399354144241</v>
      </c>
      <c r="H1674" s="34" t="n">
        <v>-0.0189727286540526</v>
      </c>
      <c r="I1674" s="34" t="n">
        <v>-0.0629488032843387</v>
      </c>
      <c r="J1674" s="35" t="n">
        <v>3.3</v>
      </c>
      <c r="K1674" s="6" t="n">
        <v>1</v>
      </c>
      <c r="L1674" s="35" t="n">
        <v>2.3</v>
      </c>
      <c r="M1674" s="6" t="str">
        <f aca="false">IF(I1674&lt;=0,"Below 0%",IF(I1674&lt;=0.05,"0-5%",IF(I1674&lt;=0.1,"5-10%",IF(I1674&lt;=0.2,"10-20%",IF(I1674&lt;=0.4,"20-40%","Above 40%")))))</f>
        <v>Below 0%</v>
      </c>
      <c r="N1674" s="6" t="str">
        <f aca="false">IF(AND(H1674&gt;=Summary!$B$25,I1674&gt;=Summary!$B$26,I1674&lt;=Summary!$B$27,J1674&gt;=Summary!$B$28,J1674&lt;=Summary!$B$29,F1674*J1674&gt;1),"Yes","No")</f>
        <v>No</v>
      </c>
    </row>
    <row r="1675" customFormat="false" ht="15" hidden="false" customHeight="false" outlineLevel="0" collapsed="false">
      <c r="A1675" s="6" t="s">
        <v>149</v>
      </c>
      <c r="B1675" s="45" t="n">
        <v>42001</v>
      </c>
      <c r="C1675" s="6" t="s">
        <v>182</v>
      </c>
      <c r="D1675" s="6" t="s">
        <v>191</v>
      </c>
      <c r="E1675" s="6" t="s">
        <v>177</v>
      </c>
      <c r="F1675" s="34" t="n">
        <v>0.202376991510391</v>
      </c>
      <c r="G1675" s="34" t="n">
        <v>0.284176533907427</v>
      </c>
      <c r="H1675" s="34" t="n">
        <v>-0.0817995423970361</v>
      </c>
      <c r="I1675" s="34" t="n">
        <v>-0.287847632147146</v>
      </c>
      <c r="J1675" s="35" t="n">
        <v>3.5</v>
      </c>
      <c r="K1675" s="6" t="n">
        <v>0</v>
      </c>
      <c r="L1675" s="35" t="n">
        <v>-1</v>
      </c>
      <c r="M1675" s="6" t="str">
        <f aca="false">IF(I1675&lt;=0,"Below 0%",IF(I1675&lt;=0.05,"0-5%",IF(I1675&lt;=0.1,"5-10%",IF(I1675&lt;=0.2,"10-20%",IF(I1675&lt;=0.4,"20-40%","Above 40%")))))</f>
        <v>Below 0%</v>
      </c>
      <c r="N1675" s="6" t="str">
        <f aca="false">IF(AND(H1675&gt;=Summary!$B$25,I1675&gt;=Summary!$B$26,I1675&lt;=Summary!$B$27,J1675&gt;=Summary!$B$28,J1675&lt;=Summary!$B$29,F1675*J1675&gt;1),"Yes","No")</f>
        <v>No</v>
      </c>
    </row>
    <row r="1676" customFormat="false" ht="15" hidden="false" customHeight="false" outlineLevel="0" collapsed="false">
      <c r="A1676" s="6" t="s">
        <v>149</v>
      </c>
      <c r="B1676" s="45" t="n">
        <v>42001</v>
      </c>
      <c r="C1676" s="6" t="s">
        <v>186</v>
      </c>
      <c r="D1676" s="6" t="s">
        <v>195</v>
      </c>
      <c r="E1676" s="6" t="s">
        <v>187</v>
      </c>
      <c r="F1676" s="34" t="n">
        <v>0.563370704650879</v>
      </c>
      <c r="G1676" s="34" t="n">
        <v>0.429835651074589</v>
      </c>
      <c r="H1676" s="34" t="n">
        <v>0.13353505357629</v>
      </c>
      <c r="I1676" s="34" t="n">
        <v>0.310665374643662</v>
      </c>
      <c r="J1676" s="35" t="n">
        <v>2.31</v>
      </c>
      <c r="K1676" s="6" t="n">
        <v>0</v>
      </c>
      <c r="L1676" s="35" t="n">
        <v>-1</v>
      </c>
      <c r="M1676" s="6" t="str">
        <f aca="false">IF(I1676&lt;=0,"Below 0%",IF(I1676&lt;=0.05,"0-5%",IF(I1676&lt;=0.1,"5-10%",IF(I1676&lt;=0.2,"10-20%",IF(I1676&lt;=0.4,"20-40%","Above 40%")))))</f>
        <v>20-40%</v>
      </c>
      <c r="N1676" s="6" t="str">
        <f aca="false">IF(AND(H1676&gt;=Summary!$B$25,I1676&gt;=Summary!$B$26,I1676&lt;=Summary!$B$27,J1676&gt;=Summary!$B$28,J1676&lt;=Summary!$B$29,F1676*J1676&gt;1),"Yes","No")</f>
        <v>Yes</v>
      </c>
    </row>
    <row r="1677" customFormat="false" ht="15" hidden="false" customHeight="false" outlineLevel="0" collapsed="false">
      <c r="A1677" s="6" t="s">
        <v>149</v>
      </c>
      <c r="B1677" s="45" t="n">
        <v>42001</v>
      </c>
      <c r="C1677" s="6" t="s">
        <v>186</v>
      </c>
      <c r="D1677" s="6" t="s">
        <v>195</v>
      </c>
      <c r="E1677" s="6" t="s">
        <v>174</v>
      </c>
      <c r="F1677" s="34" t="n">
        <v>0.195391282439232</v>
      </c>
      <c r="G1677" s="34" t="n">
        <v>0.292035398230089</v>
      </c>
      <c r="H1677" s="34" t="n">
        <v>-0.0966441157908566</v>
      </c>
      <c r="I1677" s="34" t="n">
        <v>-0.330932881344448</v>
      </c>
      <c r="J1677" s="35" t="n">
        <v>3.4</v>
      </c>
      <c r="K1677" s="6" t="n">
        <v>0</v>
      </c>
      <c r="L1677" s="35" t="n">
        <v>-1</v>
      </c>
      <c r="M1677" s="6" t="str">
        <f aca="false">IF(I1677&lt;=0,"Below 0%",IF(I1677&lt;=0.05,"0-5%",IF(I1677&lt;=0.1,"5-10%",IF(I1677&lt;=0.2,"10-20%",IF(I1677&lt;=0.4,"20-40%","Above 40%")))))</f>
        <v>Below 0%</v>
      </c>
      <c r="N1677" s="6" t="str">
        <f aca="false">IF(AND(H1677&gt;=Summary!$B$25,I1677&gt;=Summary!$B$26,I1677&lt;=Summary!$B$27,J1677&gt;=Summary!$B$28,J1677&lt;=Summary!$B$29,F1677*J1677&gt;1),"Yes","No")</f>
        <v>No</v>
      </c>
    </row>
    <row r="1678" customFormat="false" ht="15" hidden="false" customHeight="false" outlineLevel="0" collapsed="false">
      <c r="A1678" s="6" t="s">
        <v>149</v>
      </c>
      <c r="B1678" s="45" t="n">
        <v>42001</v>
      </c>
      <c r="C1678" s="6" t="s">
        <v>186</v>
      </c>
      <c r="D1678" s="6" t="s">
        <v>195</v>
      </c>
      <c r="E1678" s="6" t="s">
        <v>177</v>
      </c>
      <c r="F1678" s="34" t="n">
        <v>0.24123802781105</v>
      </c>
      <c r="G1678" s="34" t="n">
        <v>0.278128950695322</v>
      </c>
      <c r="H1678" s="34" t="n">
        <v>-0.036890922884272</v>
      </c>
      <c r="I1678" s="34" t="n">
        <v>-0.132639636370269</v>
      </c>
      <c r="J1678" s="35" t="n">
        <v>3.57</v>
      </c>
      <c r="K1678" s="6" t="n">
        <v>1</v>
      </c>
      <c r="L1678" s="35" t="n">
        <v>2.57</v>
      </c>
      <c r="M1678" s="6" t="str">
        <f aca="false">IF(I1678&lt;=0,"Below 0%",IF(I1678&lt;=0.05,"0-5%",IF(I1678&lt;=0.1,"5-10%",IF(I1678&lt;=0.2,"10-20%",IF(I1678&lt;=0.4,"20-40%","Above 40%")))))</f>
        <v>Below 0%</v>
      </c>
      <c r="N1678" s="6" t="str">
        <f aca="false">IF(AND(H1678&gt;=Summary!$B$25,I1678&gt;=Summary!$B$26,I1678&lt;=Summary!$B$27,J1678&gt;=Summary!$B$28,J1678&lt;=Summary!$B$29,F1678*J1678&gt;1),"Yes","No")</f>
        <v>No</v>
      </c>
    </row>
    <row r="1679" customFormat="false" ht="15" hidden="false" customHeight="false" outlineLevel="0" collapsed="false">
      <c r="A1679" s="6" t="s">
        <v>149</v>
      </c>
      <c r="B1679" s="45" t="n">
        <v>42001</v>
      </c>
      <c r="C1679" s="6" t="s">
        <v>194</v>
      </c>
      <c r="D1679" s="6" t="s">
        <v>196</v>
      </c>
      <c r="E1679" s="6" t="s">
        <v>187</v>
      </c>
      <c r="F1679" s="34" t="n">
        <v>0.803278088569641</v>
      </c>
      <c r="G1679" s="34" t="n">
        <v>0.844322465188682</v>
      </c>
      <c r="H1679" s="34" t="n">
        <v>-0.0410443766190407</v>
      </c>
      <c r="I1679" s="34" t="n">
        <v>-0.0486122048284816</v>
      </c>
      <c r="J1679" s="35" t="n">
        <v>1.19</v>
      </c>
      <c r="K1679" s="6" t="n">
        <v>0</v>
      </c>
      <c r="L1679" s="35" t="n">
        <v>-1</v>
      </c>
      <c r="M1679" s="6" t="str">
        <f aca="false">IF(I1679&lt;=0,"Below 0%",IF(I1679&lt;=0.05,"0-5%",IF(I1679&lt;=0.1,"5-10%",IF(I1679&lt;=0.2,"10-20%",IF(I1679&lt;=0.4,"20-40%","Above 40%")))))</f>
        <v>Below 0%</v>
      </c>
      <c r="N1679" s="6" t="str">
        <f aca="false">IF(AND(H1679&gt;=Summary!$B$25,I1679&gt;=Summary!$B$26,I1679&lt;=Summary!$B$27,J1679&gt;=Summary!$B$28,J1679&lt;=Summary!$B$29,F1679*J1679&gt;1),"Yes","No")</f>
        <v>No</v>
      </c>
    </row>
    <row r="1680" customFormat="false" ht="15" hidden="false" customHeight="false" outlineLevel="0" collapsed="false">
      <c r="A1680" s="6" t="s">
        <v>149</v>
      </c>
      <c r="B1680" s="45" t="n">
        <v>42001</v>
      </c>
      <c r="C1680" s="6" t="s">
        <v>194</v>
      </c>
      <c r="D1680" s="6" t="s">
        <v>196</v>
      </c>
      <c r="E1680" s="6" t="s">
        <v>174</v>
      </c>
      <c r="F1680" s="34" t="n">
        <v>0.124298639595509</v>
      </c>
      <c r="G1680" s="34" t="n">
        <v>0.115487785468337</v>
      </c>
      <c r="H1680" s="34" t="n">
        <v>0.00881085412717163</v>
      </c>
      <c r="I1680" s="34" t="n">
        <v>0.0762925195200603</v>
      </c>
      <c r="J1680" s="35" t="n">
        <v>8.7</v>
      </c>
      <c r="K1680" s="6" t="n">
        <v>1</v>
      </c>
      <c r="L1680" s="35" t="n">
        <v>7.7</v>
      </c>
      <c r="M1680" s="6" t="str">
        <f aca="false">IF(I1680&lt;=0,"Below 0%",IF(I1680&lt;=0.05,"0-5%",IF(I1680&lt;=0.1,"5-10%",IF(I1680&lt;=0.2,"10-20%",IF(I1680&lt;=0.4,"20-40%","Above 40%")))))</f>
        <v>5-10%</v>
      </c>
      <c r="N1680" s="6" t="str">
        <f aca="false">IF(AND(H1680&gt;=Summary!$B$25,I1680&gt;=Summary!$B$26,I1680&lt;=Summary!$B$27,J1680&gt;=Summary!$B$28,J1680&lt;=Summary!$B$29,F1680*J1680&gt;1),"Yes","No")</f>
        <v>No</v>
      </c>
    </row>
    <row r="1681" customFormat="false" ht="15" hidden="false" customHeight="false" outlineLevel="0" collapsed="false">
      <c r="A1681" s="6" t="s">
        <v>149</v>
      </c>
      <c r="B1681" s="45" t="n">
        <v>42001</v>
      </c>
      <c r="C1681" s="6" t="s">
        <v>194</v>
      </c>
      <c r="D1681" s="6" t="s">
        <v>196</v>
      </c>
      <c r="E1681" s="6" t="s">
        <v>177</v>
      </c>
      <c r="F1681" s="34" t="n">
        <v>0.0724232569336891</v>
      </c>
      <c r="G1681" s="34" t="n">
        <v>0.0401897493429813</v>
      </c>
      <c r="H1681" s="34" t="n">
        <v>0.0322335075907079</v>
      </c>
      <c r="I1681" s="34" t="n">
        <v>0.802033058619639</v>
      </c>
      <c r="J1681" s="35" t="n">
        <v>25</v>
      </c>
      <c r="K1681" s="6" t="n">
        <v>0</v>
      </c>
      <c r="L1681" s="35" t="n">
        <v>-1</v>
      </c>
      <c r="M1681" s="6" t="str">
        <f aca="false">IF(I1681&lt;=0,"Below 0%",IF(I1681&lt;=0.05,"0-5%",IF(I1681&lt;=0.1,"5-10%",IF(I1681&lt;=0.2,"10-20%",IF(I1681&lt;=0.4,"20-40%","Above 40%")))))</f>
        <v>Above 40%</v>
      </c>
      <c r="N1681" s="6" t="str">
        <f aca="false">IF(AND(H1681&gt;=Summary!$B$25,I1681&gt;=Summary!$B$26,I1681&lt;=Summary!$B$27,J1681&gt;=Summary!$B$28,J1681&lt;=Summary!$B$29,F1681*J1681&gt;1),"Yes","No")</f>
        <v>No</v>
      </c>
    </row>
    <row r="1682" customFormat="false" ht="15" hidden="false" customHeight="false" outlineLevel="0" collapsed="false">
      <c r="A1682" s="6" t="s">
        <v>149</v>
      </c>
      <c r="B1682" s="45" t="n">
        <v>42001</v>
      </c>
      <c r="C1682" s="6" t="s">
        <v>188</v>
      </c>
      <c r="D1682" s="6" t="s">
        <v>173</v>
      </c>
      <c r="E1682" s="6" t="s">
        <v>187</v>
      </c>
      <c r="F1682" s="34" t="n">
        <v>0.190562084317207</v>
      </c>
      <c r="G1682" s="34" t="n">
        <v>0.331718595177805</v>
      </c>
      <c r="H1682" s="34" t="n">
        <v>-0.141156510860597</v>
      </c>
      <c r="I1682" s="34" t="n">
        <v>-0.425530895501761</v>
      </c>
      <c r="J1682" s="35" t="n">
        <v>3</v>
      </c>
      <c r="K1682" s="6" t="n">
        <v>1</v>
      </c>
      <c r="L1682" s="35" t="n">
        <v>2</v>
      </c>
      <c r="M1682" s="6" t="str">
        <f aca="false">IF(I1682&lt;=0,"Below 0%",IF(I1682&lt;=0.05,"0-5%",IF(I1682&lt;=0.1,"5-10%",IF(I1682&lt;=0.2,"10-20%",IF(I1682&lt;=0.4,"20-40%","Above 40%")))))</f>
        <v>Below 0%</v>
      </c>
      <c r="N1682" s="6" t="str">
        <f aca="false">IF(AND(H1682&gt;=Summary!$B$25,I1682&gt;=Summary!$B$26,I1682&lt;=Summary!$B$27,J1682&gt;=Summary!$B$28,J1682&lt;=Summary!$B$29,F1682*J1682&gt;1),"Yes","No")</f>
        <v>No</v>
      </c>
    </row>
    <row r="1683" customFormat="false" ht="15" hidden="false" customHeight="false" outlineLevel="0" collapsed="false">
      <c r="A1683" s="6" t="s">
        <v>149</v>
      </c>
      <c r="B1683" s="45" t="n">
        <v>42001</v>
      </c>
      <c r="C1683" s="6" t="s">
        <v>188</v>
      </c>
      <c r="D1683" s="6" t="s">
        <v>173</v>
      </c>
      <c r="E1683" s="6" t="s">
        <v>174</v>
      </c>
      <c r="F1683" s="34" t="n">
        <v>0.255593478679657</v>
      </c>
      <c r="G1683" s="34" t="n">
        <v>0.288450952328526</v>
      </c>
      <c r="H1683" s="34" t="n">
        <v>-0.0328574736488688</v>
      </c>
      <c r="I1683" s="34" t="n">
        <v>-0.113910088989571</v>
      </c>
      <c r="J1683" s="35" t="n">
        <v>3.45</v>
      </c>
      <c r="K1683" s="6" t="n">
        <v>0</v>
      </c>
      <c r="L1683" s="35" t="n">
        <v>-1</v>
      </c>
      <c r="M1683" s="6" t="str">
        <f aca="false">IF(I1683&lt;=0,"Below 0%",IF(I1683&lt;=0.05,"0-5%",IF(I1683&lt;=0.1,"5-10%",IF(I1683&lt;=0.2,"10-20%",IF(I1683&lt;=0.4,"20-40%","Above 40%")))))</f>
        <v>Below 0%</v>
      </c>
      <c r="N1683" s="6" t="str">
        <f aca="false">IF(AND(H1683&gt;=Summary!$B$25,I1683&gt;=Summary!$B$26,I1683&lt;=Summary!$B$27,J1683&gt;=Summary!$B$28,J1683&lt;=Summary!$B$29,F1683*J1683&gt;1),"Yes","No")</f>
        <v>No</v>
      </c>
    </row>
    <row r="1684" customFormat="false" ht="15" hidden="false" customHeight="false" outlineLevel="0" collapsed="false">
      <c r="A1684" s="6" t="s">
        <v>149</v>
      </c>
      <c r="B1684" s="45" t="n">
        <v>42001</v>
      </c>
      <c r="C1684" s="6" t="s">
        <v>188</v>
      </c>
      <c r="D1684" s="6" t="s">
        <v>173</v>
      </c>
      <c r="E1684" s="6" t="s">
        <v>177</v>
      </c>
      <c r="F1684" s="34" t="n">
        <v>0.553844451904297</v>
      </c>
      <c r="G1684" s="34" t="n">
        <v>0.379830452493669</v>
      </c>
      <c r="H1684" s="34" t="n">
        <v>0.174013999410628</v>
      </c>
      <c r="I1684" s="34" t="n">
        <v>0.458135987433835</v>
      </c>
      <c r="J1684" s="35" t="n">
        <v>2.62</v>
      </c>
      <c r="K1684" s="6" t="n">
        <v>0</v>
      </c>
      <c r="L1684" s="35" t="n">
        <v>-1</v>
      </c>
      <c r="M1684" s="6" t="str">
        <f aca="false">IF(I1684&lt;=0,"Below 0%",IF(I1684&lt;=0.05,"0-5%",IF(I1684&lt;=0.1,"5-10%",IF(I1684&lt;=0.2,"10-20%",IF(I1684&lt;=0.4,"20-40%","Above 40%")))))</f>
        <v>Above 40%</v>
      </c>
      <c r="N1684" s="6" t="str">
        <f aca="false">IF(AND(H1684&gt;=Summary!$B$25,I1684&gt;=Summary!$B$26,I1684&lt;=Summary!$B$27,J1684&gt;=Summary!$B$28,J1684&lt;=Summary!$B$29,F1684*J1684&gt;1),"Yes","No")</f>
        <v>No</v>
      </c>
    </row>
    <row r="1685" customFormat="false" ht="15" hidden="false" customHeight="false" outlineLevel="0" collapsed="false">
      <c r="A1685" s="6" t="s">
        <v>149</v>
      </c>
      <c r="B1685" s="45" t="n">
        <v>42001</v>
      </c>
      <c r="C1685" s="6" t="s">
        <v>197</v>
      </c>
      <c r="D1685" s="6" t="s">
        <v>180</v>
      </c>
      <c r="E1685" s="6" t="s">
        <v>187</v>
      </c>
      <c r="F1685" s="34" t="n">
        <v>0.402022808790207</v>
      </c>
      <c r="G1685" s="34" t="n">
        <v>0.404588298061533</v>
      </c>
      <c r="H1685" s="34" t="n">
        <v>-0.00256548927132611</v>
      </c>
      <c r="I1685" s="34" t="n">
        <v>-0.00634098732864474</v>
      </c>
      <c r="J1685" s="35" t="n">
        <v>2.48</v>
      </c>
      <c r="K1685" s="6" t="n">
        <v>0</v>
      </c>
      <c r="L1685" s="35" t="n">
        <v>-1</v>
      </c>
      <c r="M1685" s="6" t="str">
        <f aca="false">IF(I1685&lt;=0,"Below 0%",IF(I1685&lt;=0.05,"0-5%",IF(I1685&lt;=0.1,"5-10%",IF(I1685&lt;=0.2,"10-20%",IF(I1685&lt;=0.4,"20-40%","Above 40%")))))</f>
        <v>Below 0%</v>
      </c>
      <c r="N1685" s="6" t="str">
        <f aca="false">IF(AND(H1685&gt;=Summary!$B$25,I1685&gt;=Summary!$B$26,I1685&lt;=Summary!$B$27,J1685&gt;=Summary!$B$28,J1685&lt;=Summary!$B$29,F1685*J1685&gt;1),"Yes","No")</f>
        <v>No</v>
      </c>
    </row>
    <row r="1686" customFormat="false" ht="15" hidden="false" customHeight="false" outlineLevel="0" collapsed="false">
      <c r="A1686" s="6" t="s">
        <v>149</v>
      </c>
      <c r="B1686" s="45" t="n">
        <v>42001</v>
      </c>
      <c r="C1686" s="6" t="s">
        <v>197</v>
      </c>
      <c r="D1686" s="6" t="s">
        <v>180</v>
      </c>
      <c r="E1686" s="6" t="s">
        <v>174</v>
      </c>
      <c r="F1686" s="34" t="n">
        <v>0.369024068117142</v>
      </c>
      <c r="G1686" s="34" t="n">
        <v>0.286679708340743</v>
      </c>
      <c r="H1686" s="34" t="n">
        <v>0.0823443597763984</v>
      </c>
      <c r="I1686" s="34" t="n">
        <v>0.287234699145588</v>
      </c>
      <c r="J1686" s="35" t="n">
        <v>3.5</v>
      </c>
      <c r="K1686" s="6" t="n">
        <v>1</v>
      </c>
      <c r="L1686" s="35" t="n">
        <v>2.5</v>
      </c>
      <c r="M1686" s="6" t="str">
        <f aca="false">IF(I1686&lt;=0,"Below 0%",IF(I1686&lt;=0.05,"0-5%",IF(I1686&lt;=0.1,"5-10%",IF(I1686&lt;=0.2,"10-20%",IF(I1686&lt;=0.4,"20-40%","Above 40%")))))</f>
        <v>20-40%</v>
      </c>
      <c r="N1686" s="6" t="str">
        <f aca="false">IF(AND(H1686&gt;=Summary!$B$25,I1686&gt;=Summary!$B$26,I1686&lt;=Summary!$B$27,J1686&gt;=Summary!$B$28,J1686&lt;=Summary!$B$29,F1686*J1686&gt;1),"Yes","No")</f>
        <v>Yes</v>
      </c>
    </row>
    <row r="1687" customFormat="false" ht="15" hidden="false" customHeight="false" outlineLevel="0" collapsed="false">
      <c r="A1687" s="6" t="s">
        <v>149</v>
      </c>
      <c r="B1687" s="45" t="n">
        <v>42001</v>
      </c>
      <c r="C1687" s="6" t="s">
        <v>197</v>
      </c>
      <c r="D1687" s="6" t="s">
        <v>180</v>
      </c>
      <c r="E1687" s="6" t="s">
        <v>177</v>
      </c>
      <c r="F1687" s="34" t="n">
        <v>0.22895310819149</v>
      </c>
      <c r="G1687" s="34" t="n">
        <v>0.308731993597724</v>
      </c>
      <c r="H1687" s="34" t="n">
        <v>-0.0797788854062335</v>
      </c>
      <c r="I1687" s="34" t="n">
        <v>-0.258408221566389</v>
      </c>
      <c r="J1687" s="35" t="n">
        <v>3.25</v>
      </c>
      <c r="K1687" s="6" t="n">
        <v>0</v>
      </c>
      <c r="L1687" s="35" t="n">
        <v>-1</v>
      </c>
      <c r="M1687" s="6" t="str">
        <f aca="false">IF(I1687&lt;=0,"Below 0%",IF(I1687&lt;=0.05,"0-5%",IF(I1687&lt;=0.1,"5-10%",IF(I1687&lt;=0.2,"10-20%",IF(I1687&lt;=0.4,"20-40%","Above 40%")))))</f>
        <v>Below 0%</v>
      </c>
      <c r="N1687" s="6" t="str">
        <f aca="false">IF(AND(H1687&gt;=Summary!$B$25,I1687&gt;=Summary!$B$26,I1687&lt;=Summary!$B$27,J1687&gt;=Summary!$B$28,J1687&lt;=Summary!$B$29,F1687*J1687&gt;1),"Yes","No")</f>
        <v>No</v>
      </c>
    </row>
    <row r="1688" customFormat="false" ht="15" hidden="false" customHeight="false" outlineLevel="0" collapsed="false">
      <c r="A1688" s="6" t="s">
        <v>149</v>
      </c>
      <c r="B1688" s="45" t="n">
        <v>42001</v>
      </c>
      <c r="C1688" s="6" t="s">
        <v>179</v>
      </c>
      <c r="D1688" s="6" t="s">
        <v>190</v>
      </c>
      <c r="E1688" s="6" t="s">
        <v>187</v>
      </c>
      <c r="F1688" s="34" t="n">
        <v>0.265868097543716</v>
      </c>
      <c r="G1688" s="34" t="n">
        <v>0.200669647873082</v>
      </c>
      <c r="H1688" s="34" t="n">
        <v>0.0651984496706349</v>
      </c>
      <c r="I1688" s="34" t="n">
        <v>0.324904390682298</v>
      </c>
      <c r="J1688" s="35" t="n">
        <v>5.01</v>
      </c>
      <c r="K1688" s="6" t="n">
        <v>0</v>
      </c>
      <c r="L1688" s="35" t="n">
        <v>-1</v>
      </c>
      <c r="M1688" s="6" t="str">
        <f aca="false">IF(I1688&lt;=0,"Below 0%",IF(I1688&lt;=0.05,"0-5%",IF(I1688&lt;=0.1,"5-10%",IF(I1688&lt;=0.2,"10-20%",IF(I1688&lt;=0.4,"20-40%","Above 40%")))))</f>
        <v>20-40%</v>
      </c>
      <c r="N1688" s="6" t="str">
        <f aca="false">IF(AND(H1688&gt;=Summary!$B$25,I1688&gt;=Summary!$B$26,I1688&lt;=Summary!$B$27,J1688&gt;=Summary!$B$28,J1688&lt;=Summary!$B$29,F1688*J1688&gt;1),"Yes","No")</f>
        <v>No</v>
      </c>
    </row>
    <row r="1689" customFormat="false" ht="15" hidden="false" customHeight="false" outlineLevel="0" collapsed="false">
      <c r="A1689" s="6" t="s">
        <v>149</v>
      </c>
      <c r="B1689" s="45" t="n">
        <v>42001</v>
      </c>
      <c r="C1689" s="6" t="s">
        <v>179</v>
      </c>
      <c r="D1689" s="6" t="s">
        <v>190</v>
      </c>
      <c r="E1689" s="6" t="s">
        <v>174</v>
      </c>
      <c r="F1689" s="34" t="n">
        <v>0.211600363254547</v>
      </c>
      <c r="G1689" s="34" t="n">
        <v>0.264567088380036</v>
      </c>
      <c r="H1689" s="34" t="n">
        <v>-0.0529667251254893</v>
      </c>
      <c r="I1689" s="34" t="n">
        <v>-0.200201489345513</v>
      </c>
      <c r="J1689" s="35" t="n">
        <v>3.8</v>
      </c>
      <c r="K1689" s="6" t="n">
        <v>1</v>
      </c>
      <c r="L1689" s="35" t="n">
        <v>2.8</v>
      </c>
      <c r="M1689" s="6" t="str">
        <f aca="false">IF(I1689&lt;=0,"Below 0%",IF(I1689&lt;=0.05,"0-5%",IF(I1689&lt;=0.1,"5-10%",IF(I1689&lt;=0.2,"10-20%",IF(I1689&lt;=0.4,"20-40%","Above 40%")))))</f>
        <v>Below 0%</v>
      </c>
      <c r="N1689" s="6" t="str">
        <f aca="false">IF(AND(H1689&gt;=Summary!$B$25,I1689&gt;=Summary!$B$26,I1689&lt;=Summary!$B$27,J1689&gt;=Summary!$B$28,J1689&lt;=Summary!$B$29,F1689*J1689&gt;1),"Yes","No")</f>
        <v>No</v>
      </c>
    </row>
    <row r="1690" customFormat="false" ht="15" hidden="false" customHeight="false" outlineLevel="0" collapsed="false">
      <c r="A1690" s="6" t="s">
        <v>149</v>
      </c>
      <c r="B1690" s="45" t="n">
        <v>42001</v>
      </c>
      <c r="C1690" s="6" t="s">
        <v>179</v>
      </c>
      <c r="D1690" s="6" t="s">
        <v>190</v>
      </c>
      <c r="E1690" s="6" t="s">
        <v>177</v>
      </c>
      <c r="F1690" s="34" t="n">
        <v>0.522531509399414</v>
      </c>
      <c r="G1690" s="34" t="n">
        <v>0.534763263746882</v>
      </c>
      <c r="H1690" s="34" t="n">
        <v>-0.012231754347468</v>
      </c>
      <c r="I1690" s="34" t="n">
        <v>-0.0228732135819593</v>
      </c>
      <c r="J1690" s="35" t="n">
        <v>1.88</v>
      </c>
      <c r="K1690" s="6" t="n">
        <v>0</v>
      </c>
      <c r="L1690" s="35" t="n">
        <v>-1</v>
      </c>
      <c r="M1690" s="6" t="str">
        <f aca="false">IF(I1690&lt;=0,"Below 0%",IF(I1690&lt;=0.05,"0-5%",IF(I1690&lt;=0.1,"5-10%",IF(I1690&lt;=0.2,"10-20%",IF(I1690&lt;=0.4,"20-40%","Above 40%")))))</f>
        <v>Below 0%</v>
      </c>
      <c r="N1690" s="6" t="str">
        <f aca="false">IF(AND(H1690&gt;=Summary!$B$25,I1690&gt;=Summary!$B$26,I1690&lt;=Summary!$B$27,J1690&gt;=Summary!$B$28,J1690&lt;=Summary!$B$29,F1690*J1690&gt;1),"Yes","No")</f>
        <v>No</v>
      </c>
    </row>
    <row r="1691" customFormat="false" ht="15" hidden="false" customHeight="false" outlineLevel="0" collapsed="false">
      <c r="A1691" s="6" t="s">
        <v>149</v>
      </c>
      <c r="B1691" s="45" t="n">
        <v>42001</v>
      </c>
      <c r="C1691" s="6" t="s">
        <v>192</v>
      </c>
      <c r="D1691" s="6" t="s">
        <v>178</v>
      </c>
      <c r="E1691" s="6" t="s">
        <v>187</v>
      </c>
      <c r="F1691" s="34" t="n">
        <v>0.532068848609924</v>
      </c>
      <c r="G1691" s="34" t="n">
        <v>0.513368983957219</v>
      </c>
      <c r="H1691" s="34" t="n">
        <v>0.018699864652705</v>
      </c>
      <c r="I1691" s="34" t="n">
        <v>0.036425778021415</v>
      </c>
      <c r="J1691" s="35" t="n">
        <v>1.95</v>
      </c>
      <c r="K1691" s="6" t="n">
        <v>1</v>
      </c>
      <c r="L1691" s="35" t="n">
        <v>0.95</v>
      </c>
      <c r="M1691" s="6" t="str">
        <f aca="false">IF(I1691&lt;=0,"Below 0%",IF(I1691&lt;=0.05,"0-5%",IF(I1691&lt;=0.1,"5-10%",IF(I1691&lt;=0.2,"10-20%",IF(I1691&lt;=0.4,"20-40%","Above 40%")))))</f>
        <v>0-5%</v>
      </c>
      <c r="N1691" s="6" t="str">
        <f aca="false">IF(AND(H1691&gt;=Summary!$B$25,I1691&gt;=Summary!$B$26,I1691&lt;=Summary!$B$27,J1691&gt;=Summary!$B$28,J1691&lt;=Summary!$B$29,F1691*J1691&gt;1),"Yes","No")</f>
        <v>No</v>
      </c>
    </row>
    <row r="1692" customFormat="false" ht="15" hidden="false" customHeight="false" outlineLevel="0" collapsed="false">
      <c r="A1692" s="6" t="s">
        <v>149</v>
      </c>
      <c r="B1692" s="45" t="n">
        <v>42001</v>
      </c>
      <c r="C1692" s="6" t="s">
        <v>192</v>
      </c>
      <c r="D1692" s="6" t="s">
        <v>178</v>
      </c>
      <c r="E1692" s="6" t="s">
        <v>174</v>
      </c>
      <c r="F1692" s="34" t="n">
        <v>0.202954307198525</v>
      </c>
      <c r="G1692" s="34" t="n">
        <v>0.27807486631016</v>
      </c>
      <c r="H1692" s="34" t="n">
        <v>-0.075120559111636</v>
      </c>
      <c r="I1692" s="34" t="n">
        <v>-0.270145087574537</v>
      </c>
      <c r="J1692" s="35" t="n">
        <v>3.6</v>
      </c>
      <c r="K1692" s="6" t="n">
        <v>0</v>
      </c>
      <c r="L1692" s="35" t="n">
        <v>-1</v>
      </c>
      <c r="M1692" s="6" t="str">
        <f aca="false">IF(I1692&lt;=0,"Below 0%",IF(I1692&lt;=0.05,"0-5%",IF(I1692&lt;=0.1,"5-10%",IF(I1692&lt;=0.2,"10-20%",IF(I1692&lt;=0.4,"20-40%","Above 40%")))))</f>
        <v>Below 0%</v>
      </c>
      <c r="N1692" s="6" t="str">
        <f aca="false">IF(AND(H1692&gt;=Summary!$B$25,I1692&gt;=Summary!$B$26,I1692&lt;=Summary!$B$27,J1692&gt;=Summary!$B$28,J1692&lt;=Summary!$B$29,F1692*J1692&gt;1),"Yes","No")</f>
        <v>No</v>
      </c>
    </row>
    <row r="1693" customFormat="false" ht="15" hidden="false" customHeight="false" outlineLevel="0" collapsed="false">
      <c r="A1693" s="6" t="s">
        <v>149</v>
      </c>
      <c r="B1693" s="45" t="n">
        <v>42001</v>
      </c>
      <c r="C1693" s="6" t="s">
        <v>192</v>
      </c>
      <c r="D1693" s="6" t="s">
        <v>178</v>
      </c>
      <c r="E1693" s="6" t="s">
        <v>177</v>
      </c>
      <c r="F1693" s="34" t="n">
        <v>0.264976799488068</v>
      </c>
      <c r="G1693" s="34" t="n">
        <v>0.20855614973262</v>
      </c>
      <c r="H1693" s="34" t="n">
        <v>0.0564206497554473</v>
      </c>
      <c r="I1693" s="34" t="n">
        <v>0.270529782160735</v>
      </c>
      <c r="J1693" s="35" t="n">
        <v>4.8</v>
      </c>
      <c r="K1693" s="6" t="n">
        <v>0</v>
      </c>
      <c r="L1693" s="35" t="n">
        <v>-1</v>
      </c>
      <c r="M1693" s="6" t="str">
        <f aca="false">IF(I1693&lt;=0,"Below 0%",IF(I1693&lt;=0.05,"0-5%",IF(I1693&lt;=0.1,"5-10%",IF(I1693&lt;=0.2,"10-20%",IF(I1693&lt;=0.4,"20-40%","Above 40%")))))</f>
        <v>20-40%</v>
      </c>
      <c r="N1693" s="6" t="str">
        <f aca="false">IF(AND(H1693&gt;=Summary!$B$25,I1693&gt;=Summary!$B$26,I1693&lt;=Summary!$B$27,J1693&gt;=Summary!$B$28,J1693&lt;=Summary!$B$29,F1693*J1693&gt;1),"Yes","No")</f>
        <v>Yes</v>
      </c>
    </row>
    <row r="1694" customFormat="false" ht="15" hidden="false" customHeight="false" outlineLevel="0" collapsed="false">
      <c r="A1694" s="6" t="s">
        <v>149</v>
      </c>
      <c r="B1694" s="45" t="n">
        <v>42001</v>
      </c>
      <c r="C1694" s="6" t="s">
        <v>181</v>
      </c>
      <c r="D1694" s="6" t="s">
        <v>176</v>
      </c>
      <c r="E1694" s="6" t="s">
        <v>187</v>
      </c>
      <c r="F1694" s="34" t="n">
        <v>0.26863506436348</v>
      </c>
      <c r="G1694" s="34" t="n">
        <v>0.293707858881459</v>
      </c>
      <c r="H1694" s="34" t="n">
        <v>-0.0250727945179797</v>
      </c>
      <c r="I1694" s="34" t="n">
        <v>-0.0853664406988138</v>
      </c>
      <c r="J1694" s="35" t="n">
        <v>3.4</v>
      </c>
      <c r="K1694" s="6" t="n">
        <v>0</v>
      </c>
      <c r="L1694" s="35" t="n">
        <v>-1</v>
      </c>
      <c r="M1694" s="6" t="str">
        <f aca="false">IF(I1694&lt;=0,"Below 0%",IF(I1694&lt;=0.05,"0-5%",IF(I1694&lt;=0.1,"5-10%",IF(I1694&lt;=0.2,"10-20%",IF(I1694&lt;=0.4,"20-40%","Above 40%")))))</f>
        <v>Below 0%</v>
      </c>
      <c r="N1694" s="6" t="str">
        <f aca="false">IF(AND(H1694&gt;=Summary!$B$25,I1694&gt;=Summary!$B$26,I1694&lt;=Summary!$B$27,J1694&gt;=Summary!$B$28,J1694&lt;=Summary!$B$29,F1694*J1694&gt;1),"Yes","No")</f>
        <v>No</v>
      </c>
    </row>
    <row r="1695" customFormat="false" ht="15" hidden="false" customHeight="false" outlineLevel="0" collapsed="false">
      <c r="A1695" s="6" t="s">
        <v>149</v>
      </c>
      <c r="B1695" s="45" t="n">
        <v>42001</v>
      </c>
      <c r="C1695" s="6" t="s">
        <v>181</v>
      </c>
      <c r="D1695" s="6" t="s">
        <v>176</v>
      </c>
      <c r="E1695" s="6" t="s">
        <v>174</v>
      </c>
      <c r="F1695" s="34" t="n">
        <v>0.310882866382599</v>
      </c>
      <c r="G1695" s="34" t="n">
        <v>0.275858209999161</v>
      </c>
      <c r="H1695" s="34" t="n">
        <v>0.0350246563834382</v>
      </c>
      <c r="I1695" s="34" t="n">
        <v>0.126966155488157</v>
      </c>
      <c r="J1695" s="35" t="n">
        <v>3.62</v>
      </c>
      <c r="K1695" s="6" t="n">
        <v>1</v>
      </c>
      <c r="L1695" s="35" t="n">
        <v>2.62</v>
      </c>
      <c r="M1695" s="6" t="str">
        <f aca="false">IF(I1695&lt;=0,"Below 0%",IF(I1695&lt;=0.05,"0-5%",IF(I1695&lt;=0.1,"5-10%",IF(I1695&lt;=0.2,"10-20%",IF(I1695&lt;=0.4,"20-40%","Above 40%")))))</f>
        <v>10-20%</v>
      </c>
      <c r="N1695" s="6" t="str">
        <f aca="false">IF(AND(H1695&gt;=Summary!$B$25,I1695&gt;=Summary!$B$26,I1695&lt;=Summary!$B$27,J1695&gt;=Summary!$B$28,J1695&lt;=Summary!$B$29,F1695*J1695&gt;1),"Yes","No")</f>
        <v>Yes</v>
      </c>
    </row>
    <row r="1696" customFormat="false" ht="15" hidden="false" customHeight="false" outlineLevel="0" collapsed="false">
      <c r="A1696" s="6" t="s">
        <v>149</v>
      </c>
      <c r="B1696" s="45" t="n">
        <v>42001</v>
      </c>
      <c r="C1696" s="6" t="s">
        <v>181</v>
      </c>
      <c r="D1696" s="6" t="s">
        <v>176</v>
      </c>
      <c r="E1696" s="6" t="s">
        <v>177</v>
      </c>
      <c r="F1696" s="34" t="n">
        <v>0.420482099056244</v>
      </c>
      <c r="G1696" s="34" t="n">
        <v>0.43043393111938</v>
      </c>
      <c r="H1696" s="34" t="n">
        <v>-0.0099518320631361</v>
      </c>
      <c r="I1696" s="34" t="n">
        <v>-0.0231204636615322</v>
      </c>
      <c r="J1696" s="35" t="n">
        <v>2.32</v>
      </c>
      <c r="K1696" s="6" t="n">
        <v>0</v>
      </c>
      <c r="L1696" s="35" t="n">
        <v>-1</v>
      </c>
      <c r="M1696" s="6" t="str">
        <f aca="false">IF(I1696&lt;=0,"Below 0%",IF(I1696&lt;=0.05,"0-5%",IF(I1696&lt;=0.1,"5-10%",IF(I1696&lt;=0.2,"10-20%",IF(I1696&lt;=0.4,"20-40%","Above 40%")))))</f>
        <v>Below 0%</v>
      </c>
      <c r="N1696" s="6" t="str">
        <f aca="false">IF(AND(H1696&gt;=Summary!$B$25,I1696&gt;=Summary!$B$26,I1696&lt;=Summary!$B$27,J1696&gt;=Summary!$B$28,J1696&lt;=Summary!$B$29,F1696*J1696&gt;1),"Yes","No")</f>
        <v>No</v>
      </c>
    </row>
    <row r="1697" customFormat="false" ht="15" hidden="false" customHeight="false" outlineLevel="0" collapsed="false">
      <c r="A1697" s="6" t="s">
        <v>149</v>
      </c>
      <c r="B1697" s="45" t="n">
        <v>42001</v>
      </c>
      <c r="C1697" s="6" t="s">
        <v>189</v>
      </c>
      <c r="D1697" s="6" t="s">
        <v>185</v>
      </c>
      <c r="E1697" s="6" t="s">
        <v>187</v>
      </c>
      <c r="F1697" s="34" t="n">
        <v>0.187644615769386</v>
      </c>
      <c r="G1697" s="34" t="n">
        <v>0.277167778347871</v>
      </c>
      <c r="H1697" s="34" t="n">
        <v>-0.0895231625784844</v>
      </c>
      <c r="I1697" s="34" t="n">
        <v>-0.322992676537331</v>
      </c>
      <c r="J1697" s="35" t="n">
        <v>3.6</v>
      </c>
      <c r="K1697" s="6" t="n">
        <v>0</v>
      </c>
      <c r="L1697" s="35" t="n">
        <v>-1</v>
      </c>
      <c r="M1697" s="6" t="str">
        <f aca="false">IF(I1697&lt;=0,"Below 0%",IF(I1697&lt;=0.05,"0-5%",IF(I1697&lt;=0.1,"5-10%",IF(I1697&lt;=0.2,"10-20%",IF(I1697&lt;=0.4,"20-40%","Above 40%")))))</f>
        <v>Below 0%</v>
      </c>
      <c r="N1697" s="6" t="str">
        <f aca="false">IF(AND(H1697&gt;=Summary!$B$25,I1697&gt;=Summary!$B$26,I1697&lt;=Summary!$B$27,J1697&gt;=Summary!$B$28,J1697&lt;=Summary!$B$29,F1697*J1697&gt;1),"Yes","No")</f>
        <v>No</v>
      </c>
    </row>
    <row r="1698" customFormat="false" ht="15" hidden="false" customHeight="false" outlineLevel="0" collapsed="false">
      <c r="A1698" s="6" t="s">
        <v>149</v>
      </c>
      <c r="B1698" s="45" t="n">
        <v>42001</v>
      </c>
      <c r="C1698" s="6" t="s">
        <v>189</v>
      </c>
      <c r="D1698" s="6" t="s">
        <v>185</v>
      </c>
      <c r="E1698" s="6" t="s">
        <v>174</v>
      </c>
      <c r="F1698" s="34" t="n">
        <v>0.262192517518997</v>
      </c>
      <c r="G1698" s="34" t="n">
        <v>0.273370959466393</v>
      </c>
      <c r="H1698" s="34" t="n">
        <v>-0.0111784419473958</v>
      </c>
      <c r="I1698" s="34" t="n">
        <v>-0.040891109901416</v>
      </c>
      <c r="J1698" s="35" t="n">
        <v>3.65</v>
      </c>
      <c r="K1698" s="6" t="n">
        <v>0</v>
      </c>
      <c r="L1698" s="35" t="n">
        <v>-1</v>
      </c>
      <c r="M1698" s="6" t="str">
        <f aca="false">IF(I1698&lt;=0,"Below 0%",IF(I1698&lt;=0.05,"0-5%",IF(I1698&lt;=0.1,"5-10%",IF(I1698&lt;=0.2,"10-20%",IF(I1698&lt;=0.4,"20-40%","Above 40%")))))</f>
        <v>Below 0%</v>
      </c>
      <c r="N1698" s="6" t="str">
        <f aca="false">IF(AND(H1698&gt;=Summary!$B$25,I1698&gt;=Summary!$B$26,I1698&lt;=Summary!$B$27,J1698&gt;=Summary!$B$28,J1698&lt;=Summary!$B$29,F1698*J1698&gt;1),"Yes","No")</f>
        <v>No</v>
      </c>
    </row>
    <row r="1699" customFormat="false" ht="15" hidden="false" customHeight="false" outlineLevel="0" collapsed="false">
      <c r="A1699" s="6" t="s">
        <v>149</v>
      </c>
      <c r="B1699" s="45" t="n">
        <v>42001</v>
      </c>
      <c r="C1699" s="6" t="s">
        <v>189</v>
      </c>
      <c r="D1699" s="6" t="s">
        <v>185</v>
      </c>
      <c r="E1699" s="6" t="s">
        <v>177</v>
      </c>
      <c r="F1699" s="34" t="n">
        <v>0.550162851810455</v>
      </c>
      <c r="G1699" s="34" t="n">
        <v>0.449461262185736</v>
      </c>
      <c r="H1699" s="34" t="n">
        <v>0.100701589624719</v>
      </c>
      <c r="I1699" s="34" t="n">
        <v>0.224049541299746</v>
      </c>
      <c r="J1699" s="35" t="n">
        <v>2.22</v>
      </c>
      <c r="K1699" s="6" t="n">
        <v>1</v>
      </c>
      <c r="L1699" s="35" t="n">
        <v>1.22</v>
      </c>
      <c r="M1699" s="6" t="str">
        <f aca="false">IF(I1699&lt;=0,"Below 0%",IF(I1699&lt;=0.05,"0-5%",IF(I1699&lt;=0.1,"5-10%",IF(I1699&lt;=0.2,"10-20%",IF(I1699&lt;=0.4,"20-40%","Above 40%")))))</f>
        <v>20-40%</v>
      </c>
      <c r="N1699" s="6" t="str">
        <f aca="false">IF(AND(H1699&gt;=Summary!$B$25,I1699&gt;=Summary!$B$26,I1699&lt;=Summary!$B$27,J1699&gt;=Summary!$B$28,J1699&lt;=Summary!$B$29,F1699*J1699&gt;1),"Yes","No")</f>
        <v>Yes</v>
      </c>
    </row>
    <row r="1700" customFormat="false" ht="15" hidden="false" customHeight="false" outlineLevel="0" collapsed="false">
      <c r="A1700" s="6" t="s">
        <v>149</v>
      </c>
      <c r="B1700" s="45" t="n">
        <v>42002</v>
      </c>
      <c r="C1700" s="6" t="s">
        <v>183</v>
      </c>
      <c r="D1700" s="6" t="s">
        <v>175</v>
      </c>
      <c r="E1700" s="6" t="s">
        <v>187</v>
      </c>
      <c r="F1700" s="34" t="n">
        <v>0.709835112094879</v>
      </c>
      <c r="G1700" s="34" t="n">
        <v>0.577775564078299</v>
      </c>
      <c r="H1700" s="34" t="n">
        <v>0.132059548016581</v>
      </c>
      <c r="I1700" s="34" t="n">
        <v>0.228565478062835</v>
      </c>
      <c r="J1700" s="35" t="n">
        <v>1.73</v>
      </c>
      <c r="K1700" s="6" t="n">
        <v>1</v>
      </c>
      <c r="L1700" s="35" t="n">
        <v>0.73</v>
      </c>
      <c r="M1700" s="6" t="str">
        <f aca="false">IF(I1700&lt;=0,"Below 0%",IF(I1700&lt;=0.05,"0-5%",IF(I1700&lt;=0.1,"5-10%",IF(I1700&lt;=0.2,"10-20%",IF(I1700&lt;=0.4,"20-40%","Above 40%")))))</f>
        <v>20-40%</v>
      </c>
      <c r="N1700" s="6" t="str">
        <f aca="false">IF(AND(H1700&gt;=Summary!$B$25,I1700&gt;=Summary!$B$26,I1700&lt;=Summary!$B$27,J1700&gt;=Summary!$B$28,J1700&lt;=Summary!$B$29,F1700*J1700&gt;1),"Yes","No")</f>
        <v>No</v>
      </c>
    </row>
    <row r="1701" customFormat="false" ht="15" hidden="false" customHeight="false" outlineLevel="0" collapsed="false">
      <c r="A1701" s="6" t="s">
        <v>149</v>
      </c>
      <c r="B1701" s="45" t="n">
        <v>42002</v>
      </c>
      <c r="C1701" s="6" t="s">
        <v>183</v>
      </c>
      <c r="D1701" s="6" t="s">
        <v>175</v>
      </c>
      <c r="E1701" s="6" t="s">
        <v>174</v>
      </c>
      <c r="F1701" s="34" t="n">
        <v>0.221308931708336</v>
      </c>
      <c r="G1701" s="34" t="n">
        <v>0.249887931463864</v>
      </c>
      <c r="H1701" s="34" t="n">
        <v>-0.0285789997555282</v>
      </c>
      <c r="I1701" s="34" t="n">
        <v>-0.114367266910851</v>
      </c>
      <c r="J1701" s="35" t="n">
        <v>4</v>
      </c>
      <c r="K1701" s="6" t="n">
        <v>0</v>
      </c>
      <c r="L1701" s="35" t="n">
        <v>-1</v>
      </c>
      <c r="M1701" s="6" t="str">
        <f aca="false">IF(I1701&lt;=0,"Below 0%",IF(I1701&lt;=0.05,"0-5%",IF(I1701&lt;=0.1,"5-10%",IF(I1701&lt;=0.2,"10-20%",IF(I1701&lt;=0.4,"20-40%","Above 40%")))))</f>
        <v>Below 0%</v>
      </c>
      <c r="N1701" s="6" t="str">
        <f aca="false">IF(AND(H1701&gt;=Summary!$B$25,I1701&gt;=Summary!$B$26,I1701&lt;=Summary!$B$27,J1701&gt;=Summary!$B$28,J1701&lt;=Summary!$B$29,F1701*J1701&gt;1),"Yes","No")</f>
        <v>No</v>
      </c>
    </row>
    <row r="1702" customFormat="false" ht="15" hidden="false" customHeight="false" outlineLevel="0" collapsed="false">
      <c r="A1702" s="6" t="s">
        <v>149</v>
      </c>
      <c r="B1702" s="45" t="n">
        <v>42002</v>
      </c>
      <c r="C1702" s="6" t="s">
        <v>183</v>
      </c>
      <c r="D1702" s="6" t="s">
        <v>175</v>
      </c>
      <c r="E1702" s="6" t="s">
        <v>177</v>
      </c>
      <c r="F1702" s="34" t="n">
        <v>0.0688559636473656</v>
      </c>
      <c r="G1702" s="34" t="n">
        <v>0.172336504457837</v>
      </c>
      <c r="H1702" s="34" t="n">
        <v>-0.103480540810472</v>
      </c>
      <c r="I1702" s="34" t="n">
        <v>-0.600456305737527</v>
      </c>
      <c r="J1702" s="35" t="n">
        <v>5.8</v>
      </c>
      <c r="K1702" s="6" t="n">
        <v>0</v>
      </c>
      <c r="L1702" s="35" t="n">
        <v>-1</v>
      </c>
      <c r="M1702" s="6" t="str">
        <f aca="false">IF(I1702&lt;=0,"Below 0%",IF(I1702&lt;=0.05,"0-5%",IF(I1702&lt;=0.1,"5-10%",IF(I1702&lt;=0.2,"10-20%",IF(I1702&lt;=0.4,"20-40%","Above 40%")))))</f>
        <v>Below 0%</v>
      </c>
      <c r="N1702" s="6" t="str">
        <f aca="false">IF(AND(H1702&gt;=Summary!$B$25,I1702&gt;=Summary!$B$26,I1702&lt;=Summary!$B$27,J1702&gt;=Summary!$B$28,J1702&lt;=Summary!$B$29,F1702*J1702&gt;1),"Yes","No")</f>
        <v>No</v>
      </c>
    </row>
    <row r="1703" customFormat="false" ht="15" hidden="false" customHeight="false" outlineLevel="0" collapsed="false">
      <c r="A1703" s="6" t="s">
        <v>149</v>
      </c>
      <c r="B1703" s="45" t="n">
        <v>42005</v>
      </c>
      <c r="C1703" s="6" t="s">
        <v>182</v>
      </c>
      <c r="D1703" s="6" t="s">
        <v>180</v>
      </c>
      <c r="E1703" s="6" t="s">
        <v>187</v>
      </c>
      <c r="F1703" s="34" t="n">
        <v>0.37628760933876</v>
      </c>
      <c r="G1703" s="34" t="n">
        <v>0.407841733058813</v>
      </c>
      <c r="H1703" s="34" t="n">
        <v>-0.0315541237200527</v>
      </c>
      <c r="I1703" s="34" t="n">
        <v>-0.0773685504997165</v>
      </c>
      <c r="J1703" s="35" t="n">
        <v>2.45</v>
      </c>
      <c r="K1703" s="6" t="n">
        <v>0</v>
      </c>
      <c r="L1703" s="35" t="n">
        <v>-1</v>
      </c>
      <c r="M1703" s="6" t="str">
        <f aca="false">IF(I1703&lt;=0,"Below 0%",IF(I1703&lt;=0.05,"0-5%",IF(I1703&lt;=0.1,"5-10%",IF(I1703&lt;=0.2,"10-20%",IF(I1703&lt;=0.4,"20-40%","Above 40%")))))</f>
        <v>Below 0%</v>
      </c>
      <c r="N1703" s="6" t="str">
        <f aca="false">IF(AND(H1703&gt;=Summary!$B$25,I1703&gt;=Summary!$B$26,I1703&lt;=Summary!$B$27,J1703&gt;=Summary!$B$28,J1703&lt;=Summary!$B$29,F1703*J1703&gt;1),"Yes","No")</f>
        <v>No</v>
      </c>
    </row>
    <row r="1704" customFormat="false" ht="15" hidden="false" customHeight="false" outlineLevel="0" collapsed="false">
      <c r="A1704" s="6" t="s">
        <v>149</v>
      </c>
      <c r="B1704" s="45" t="n">
        <v>42005</v>
      </c>
      <c r="C1704" s="6" t="s">
        <v>182</v>
      </c>
      <c r="D1704" s="6" t="s">
        <v>180</v>
      </c>
      <c r="E1704" s="6" t="s">
        <v>174</v>
      </c>
      <c r="F1704" s="34" t="n">
        <v>0.374241322278976</v>
      </c>
      <c r="G1704" s="34" t="n">
        <v>0.298272312237042</v>
      </c>
      <c r="H1704" s="34" t="n">
        <v>0.0759690100419341</v>
      </c>
      <c r="I1704" s="34" t="n">
        <v>0.254696822082367</v>
      </c>
      <c r="J1704" s="35" t="n">
        <v>3.35</v>
      </c>
      <c r="K1704" s="6" t="n">
        <v>1</v>
      </c>
      <c r="L1704" s="35" t="n">
        <v>2.35</v>
      </c>
      <c r="M1704" s="6" t="str">
        <f aca="false">IF(I1704&lt;=0,"Below 0%",IF(I1704&lt;=0.05,"0-5%",IF(I1704&lt;=0.1,"5-10%",IF(I1704&lt;=0.2,"10-20%",IF(I1704&lt;=0.4,"20-40%","Above 40%")))))</f>
        <v>20-40%</v>
      </c>
      <c r="N1704" s="6" t="str">
        <f aca="false">IF(AND(H1704&gt;=Summary!$B$25,I1704&gt;=Summary!$B$26,I1704&lt;=Summary!$B$27,J1704&gt;=Summary!$B$28,J1704&lt;=Summary!$B$29,F1704*J1704&gt;1),"Yes","No")</f>
        <v>Yes</v>
      </c>
    </row>
    <row r="1705" customFormat="false" ht="15" hidden="false" customHeight="false" outlineLevel="0" collapsed="false">
      <c r="A1705" s="6" t="s">
        <v>149</v>
      </c>
      <c r="B1705" s="45" t="n">
        <v>42005</v>
      </c>
      <c r="C1705" s="6" t="s">
        <v>182</v>
      </c>
      <c r="D1705" s="6" t="s">
        <v>180</v>
      </c>
      <c r="E1705" s="6" t="s">
        <v>177</v>
      </c>
      <c r="F1705" s="34" t="n">
        <v>0.249471098184586</v>
      </c>
      <c r="G1705" s="34" t="n">
        <v>0.293885954704145</v>
      </c>
      <c r="H1705" s="34" t="n">
        <v>-0.0444148565195592</v>
      </c>
      <c r="I1705" s="34" t="n">
        <v>-0.151129565086809</v>
      </c>
      <c r="J1705" s="35" t="n">
        <v>3.4</v>
      </c>
      <c r="K1705" s="6" t="n">
        <v>0</v>
      </c>
      <c r="L1705" s="35" t="n">
        <v>-1</v>
      </c>
      <c r="M1705" s="6" t="str">
        <f aca="false">IF(I1705&lt;=0,"Below 0%",IF(I1705&lt;=0.05,"0-5%",IF(I1705&lt;=0.1,"5-10%",IF(I1705&lt;=0.2,"10-20%",IF(I1705&lt;=0.4,"20-40%","Above 40%")))))</f>
        <v>Below 0%</v>
      </c>
      <c r="N1705" s="6" t="str">
        <f aca="false">IF(AND(H1705&gt;=Summary!$B$25,I1705&gt;=Summary!$B$26,I1705&lt;=Summary!$B$27,J1705&gt;=Summary!$B$28,J1705&lt;=Summary!$B$29,F1705*J1705&gt;1),"Yes","No")</f>
        <v>No</v>
      </c>
    </row>
    <row r="1706" customFormat="false" ht="15" hidden="false" customHeight="false" outlineLevel="0" collapsed="false">
      <c r="A1706" s="6" t="s">
        <v>149</v>
      </c>
      <c r="B1706" s="45" t="n">
        <v>42005</v>
      </c>
      <c r="C1706" s="6" t="s">
        <v>186</v>
      </c>
      <c r="D1706" s="6" t="s">
        <v>173</v>
      </c>
      <c r="E1706" s="6" t="s">
        <v>187</v>
      </c>
      <c r="F1706" s="34" t="n">
        <v>0.16594035923481</v>
      </c>
      <c r="G1706" s="34" t="n">
        <v>0.284700539313085</v>
      </c>
      <c r="H1706" s="34" t="n">
        <v>-0.118760180078276</v>
      </c>
      <c r="I1706" s="34" t="n">
        <v>-0.417140692338749</v>
      </c>
      <c r="J1706" s="35" t="n">
        <v>3.5</v>
      </c>
      <c r="K1706" s="6" t="n">
        <v>1</v>
      </c>
      <c r="L1706" s="35" t="n">
        <v>2.5</v>
      </c>
      <c r="M1706" s="6" t="str">
        <f aca="false">IF(I1706&lt;=0,"Below 0%",IF(I1706&lt;=0.05,"0-5%",IF(I1706&lt;=0.1,"5-10%",IF(I1706&lt;=0.2,"10-20%",IF(I1706&lt;=0.4,"20-40%","Above 40%")))))</f>
        <v>Below 0%</v>
      </c>
      <c r="N1706" s="6" t="str">
        <f aca="false">IF(AND(H1706&gt;=Summary!$B$25,I1706&gt;=Summary!$B$26,I1706&lt;=Summary!$B$27,J1706&gt;=Summary!$B$28,J1706&lt;=Summary!$B$29,F1706*J1706&gt;1),"Yes","No")</f>
        <v>No</v>
      </c>
    </row>
    <row r="1707" customFormat="false" ht="15" hidden="false" customHeight="false" outlineLevel="0" collapsed="false">
      <c r="A1707" s="6" t="s">
        <v>149</v>
      </c>
      <c r="B1707" s="45" t="n">
        <v>42005</v>
      </c>
      <c r="C1707" s="6" t="s">
        <v>186</v>
      </c>
      <c r="D1707" s="6" t="s">
        <v>173</v>
      </c>
      <c r="E1707" s="6" t="s">
        <v>174</v>
      </c>
      <c r="F1707" s="34" t="n">
        <v>0.440180659294128</v>
      </c>
      <c r="G1707" s="34" t="n">
        <v>0.293074084587</v>
      </c>
      <c r="H1707" s="34" t="n">
        <v>0.147106574707129</v>
      </c>
      <c r="I1707" s="34" t="n">
        <v>0.501943305271878</v>
      </c>
      <c r="J1707" s="35" t="n">
        <v>3.4</v>
      </c>
      <c r="K1707" s="6" t="n">
        <v>0</v>
      </c>
      <c r="L1707" s="35" t="n">
        <v>-1</v>
      </c>
      <c r="M1707" s="6" t="str">
        <f aca="false">IF(I1707&lt;=0,"Below 0%",IF(I1707&lt;=0.05,"0-5%",IF(I1707&lt;=0.1,"5-10%",IF(I1707&lt;=0.2,"10-20%",IF(I1707&lt;=0.4,"20-40%","Above 40%")))))</f>
        <v>Above 40%</v>
      </c>
      <c r="N1707" s="6" t="str">
        <f aca="false">IF(AND(H1707&gt;=Summary!$B$25,I1707&gt;=Summary!$B$26,I1707&lt;=Summary!$B$27,J1707&gt;=Summary!$B$28,J1707&lt;=Summary!$B$29,F1707*J1707&gt;1),"Yes","No")</f>
        <v>No</v>
      </c>
    </row>
    <row r="1708" customFormat="false" ht="15" hidden="false" customHeight="false" outlineLevel="0" collapsed="false">
      <c r="A1708" s="6" t="s">
        <v>149</v>
      </c>
      <c r="B1708" s="45" t="n">
        <v>42005</v>
      </c>
      <c r="C1708" s="6" t="s">
        <v>186</v>
      </c>
      <c r="D1708" s="6" t="s">
        <v>173</v>
      </c>
      <c r="E1708" s="6" t="s">
        <v>177</v>
      </c>
      <c r="F1708" s="34" t="n">
        <v>0.393878936767578</v>
      </c>
      <c r="G1708" s="34" t="n">
        <v>0.422225376099915</v>
      </c>
      <c r="H1708" s="34" t="n">
        <v>-0.0283464393323368</v>
      </c>
      <c r="I1708" s="34" t="n">
        <v>-0.0671358021968554</v>
      </c>
      <c r="J1708" s="35" t="n">
        <v>2.36</v>
      </c>
      <c r="K1708" s="6" t="n">
        <v>0</v>
      </c>
      <c r="L1708" s="35" t="n">
        <v>-1</v>
      </c>
      <c r="M1708" s="6" t="str">
        <f aca="false">IF(I1708&lt;=0,"Below 0%",IF(I1708&lt;=0.05,"0-5%",IF(I1708&lt;=0.1,"5-10%",IF(I1708&lt;=0.2,"10-20%",IF(I1708&lt;=0.4,"20-40%","Above 40%")))))</f>
        <v>Below 0%</v>
      </c>
      <c r="N1708" s="6" t="str">
        <f aca="false">IF(AND(H1708&gt;=Summary!$B$25,I1708&gt;=Summary!$B$26,I1708&lt;=Summary!$B$27,J1708&gt;=Summary!$B$28,J1708&lt;=Summary!$B$29,F1708*J1708&gt;1),"Yes","No")</f>
        <v>No</v>
      </c>
    </row>
    <row r="1709" customFormat="false" ht="15" hidden="false" customHeight="false" outlineLevel="0" collapsed="false">
      <c r="A1709" s="6" t="s">
        <v>149</v>
      </c>
      <c r="B1709" s="45" t="n">
        <v>42005</v>
      </c>
      <c r="C1709" s="6" t="s">
        <v>183</v>
      </c>
      <c r="D1709" s="6" t="s">
        <v>195</v>
      </c>
      <c r="E1709" s="6" t="s">
        <v>187</v>
      </c>
      <c r="F1709" s="34" t="n">
        <v>0.76082193851471</v>
      </c>
      <c r="G1709" s="34" t="n">
        <v>0.693353651389052</v>
      </c>
      <c r="H1709" s="34" t="n">
        <v>0.0674682871256578</v>
      </c>
      <c r="I1709" s="34" t="n">
        <v>0.0973071779322039</v>
      </c>
      <c r="J1709" s="35" t="n">
        <v>1.44</v>
      </c>
      <c r="K1709" s="6" t="n">
        <v>0</v>
      </c>
      <c r="L1709" s="35" t="n">
        <v>-1</v>
      </c>
      <c r="M1709" s="6" t="str">
        <f aca="false">IF(I1709&lt;=0,"Below 0%",IF(I1709&lt;=0.05,"0-5%",IF(I1709&lt;=0.1,"5-10%",IF(I1709&lt;=0.2,"10-20%",IF(I1709&lt;=0.4,"20-40%","Above 40%")))))</f>
        <v>5-10%</v>
      </c>
      <c r="N1709" s="6" t="str">
        <f aca="false">IF(AND(H1709&gt;=Summary!$B$25,I1709&gt;=Summary!$B$26,I1709&lt;=Summary!$B$27,J1709&gt;=Summary!$B$28,J1709&lt;=Summary!$B$29,F1709*J1709&gt;1),"Yes","No")</f>
        <v>No</v>
      </c>
    </row>
    <row r="1710" customFormat="false" ht="15" hidden="false" customHeight="false" outlineLevel="0" collapsed="false">
      <c r="A1710" s="6" t="s">
        <v>149</v>
      </c>
      <c r="B1710" s="45" t="n">
        <v>42005</v>
      </c>
      <c r="C1710" s="6" t="s">
        <v>183</v>
      </c>
      <c r="D1710" s="6" t="s">
        <v>195</v>
      </c>
      <c r="E1710" s="6" t="s">
        <v>174</v>
      </c>
      <c r="F1710" s="34" t="n">
        <v>0.164160564541817</v>
      </c>
      <c r="G1710" s="34" t="n">
        <v>0.196928847731802</v>
      </c>
      <c r="H1710" s="34" t="n">
        <v>-0.032768283189985</v>
      </c>
      <c r="I1710" s="34" t="n">
        <v>-0.166396561841525</v>
      </c>
      <c r="J1710" s="35" t="n">
        <v>5.07</v>
      </c>
      <c r="K1710" s="6" t="n">
        <v>1</v>
      </c>
      <c r="L1710" s="35" t="n">
        <v>4.07</v>
      </c>
      <c r="M1710" s="6" t="str">
        <f aca="false">IF(I1710&lt;=0,"Below 0%",IF(I1710&lt;=0.05,"0-5%",IF(I1710&lt;=0.1,"5-10%",IF(I1710&lt;=0.2,"10-20%",IF(I1710&lt;=0.4,"20-40%","Above 40%")))))</f>
        <v>Below 0%</v>
      </c>
      <c r="N1710" s="6" t="str">
        <f aca="false">IF(AND(H1710&gt;=Summary!$B$25,I1710&gt;=Summary!$B$26,I1710&lt;=Summary!$B$27,J1710&gt;=Summary!$B$28,J1710&lt;=Summary!$B$29,F1710*J1710&gt;1),"Yes","No")</f>
        <v>No</v>
      </c>
    </row>
    <row r="1711" customFormat="false" ht="15" hidden="false" customHeight="false" outlineLevel="0" collapsed="false">
      <c r="A1711" s="6" t="s">
        <v>149</v>
      </c>
      <c r="B1711" s="45" t="n">
        <v>42005</v>
      </c>
      <c r="C1711" s="6" t="s">
        <v>183</v>
      </c>
      <c r="D1711" s="6" t="s">
        <v>195</v>
      </c>
      <c r="E1711" s="6" t="s">
        <v>177</v>
      </c>
      <c r="F1711" s="34" t="n">
        <v>0.0750175267457962</v>
      </c>
      <c r="G1711" s="34" t="n">
        <v>0.109717500879147</v>
      </c>
      <c r="H1711" s="34" t="n">
        <v>-0.0346999741333505</v>
      </c>
      <c r="I1711" s="34" t="n">
        <v>-0.316266537747449</v>
      </c>
      <c r="J1711" s="35" t="n">
        <v>9.1</v>
      </c>
      <c r="K1711" s="6" t="n">
        <v>0</v>
      </c>
      <c r="L1711" s="35" t="n">
        <v>-1</v>
      </c>
      <c r="M1711" s="6" t="str">
        <f aca="false">IF(I1711&lt;=0,"Below 0%",IF(I1711&lt;=0.05,"0-5%",IF(I1711&lt;=0.1,"5-10%",IF(I1711&lt;=0.2,"10-20%",IF(I1711&lt;=0.4,"20-40%","Above 40%")))))</f>
        <v>Below 0%</v>
      </c>
      <c r="N1711" s="6" t="str">
        <f aca="false">IF(AND(H1711&gt;=Summary!$B$25,I1711&gt;=Summary!$B$26,I1711&lt;=Summary!$B$27,J1711&gt;=Summary!$B$28,J1711&lt;=Summary!$B$29,F1711*J1711&gt;1),"Yes","No")</f>
        <v>No</v>
      </c>
    </row>
    <row r="1712" customFormat="false" ht="15" hidden="false" customHeight="false" outlineLevel="0" collapsed="false">
      <c r="A1712" s="6" t="s">
        <v>149</v>
      </c>
      <c r="B1712" s="45" t="n">
        <v>42005</v>
      </c>
      <c r="C1712" s="6" t="s">
        <v>194</v>
      </c>
      <c r="D1712" s="6" t="s">
        <v>191</v>
      </c>
      <c r="E1712" s="6" t="s">
        <v>187</v>
      </c>
      <c r="F1712" s="34" t="n">
        <v>0.839883029460907</v>
      </c>
      <c r="G1712" s="34" t="n">
        <v>0.797715902106314</v>
      </c>
      <c r="H1712" s="34" t="n">
        <v>0.0421671273545934</v>
      </c>
      <c r="I1712" s="34" t="n">
        <v>0.0528598304775598</v>
      </c>
      <c r="J1712" s="35" t="n">
        <v>1.27</v>
      </c>
      <c r="K1712" s="6" t="n">
        <v>1</v>
      </c>
      <c r="L1712" s="35" t="n">
        <v>0.27</v>
      </c>
      <c r="M1712" s="6" t="str">
        <f aca="false">IF(I1712&lt;=0,"Below 0%",IF(I1712&lt;=0.05,"0-5%",IF(I1712&lt;=0.1,"5-10%",IF(I1712&lt;=0.2,"10-20%",IF(I1712&lt;=0.4,"20-40%","Above 40%")))))</f>
        <v>5-10%</v>
      </c>
      <c r="N1712" s="6" t="str">
        <f aca="false">IF(AND(H1712&gt;=Summary!$B$25,I1712&gt;=Summary!$B$26,I1712&lt;=Summary!$B$27,J1712&gt;=Summary!$B$28,J1712&lt;=Summary!$B$29,F1712*J1712&gt;1),"Yes","No")</f>
        <v>No</v>
      </c>
    </row>
    <row r="1713" customFormat="false" ht="15" hidden="false" customHeight="false" outlineLevel="0" collapsed="false">
      <c r="A1713" s="6" t="s">
        <v>149</v>
      </c>
      <c r="B1713" s="45" t="n">
        <v>42005</v>
      </c>
      <c r="C1713" s="6" t="s">
        <v>194</v>
      </c>
      <c r="D1713" s="6" t="s">
        <v>191</v>
      </c>
      <c r="E1713" s="6" t="s">
        <v>174</v>
      </c>
      <c r="F1713" s="34" t="n">
        <v>0.117064289748669</v>
      </c>
      <c r="G1713" s="34" t="n">
        <v>0.142690027559862</v>
      </c>
      <c r="H1713" s="34" t="n">
        <v>-0.0256257378111931</v>
      </c>
      <c r="I1713" s="34" t="n">
        <v>-0.179590250625206</v>
      </c>
      <c r="J1713" s="35" t="n">
        <v>7.1</v>
      </c>
      <c r="K1713" s="6" t="n">
        <v>0</v>
      </c>
      <c r="L1713" s="35" t="n">
        <v>-1</v>
      </c>
      <c r="M1713" s="6" t="str">
        <f aca="false">IF(I1713&lt;=0,"Below 0%",IF(I1713&lt;=0.05,"0-5%",IF(I1713&lt;=0.1,"5-10%",IF(I1713&lt;=0.2,"10-20%",IF(I1713&lt;=0.4,"20-40%","Above 40%")))))</f>
        <v>Below 0%</v>
      </c>
      <c r="N1713" s="6" t="str">
        <f aca="false">IF(AND(H1713&gt;=Summary!$B$25,I1713&gt;=Summary!$B$26,I1713&lt;=Summary!$B$27,J1713&gt;=Summary!$B$28,J1713&lt;=Summary!$B$29,F1713*J1713&gt;1),"Yes","No")</f>
        <v>No</v>
      </c>
    </row>
    <row r="1714" customFormat="false" ht="15" hidden="false" customHeight="false" outlineLevel="0" collapsed="false">
      <c r="A1714" s="6" t="s">
        <v>149</v>
      </c>
      <c r="B1714" s="45" t="n">
        <v>42005</v>
      </c>
      <c r="C1714" s="6" t="s">
        <v>194</v>
      </c>
      <c r="D1714" s="6" t="s">
        <v>191</v>
      </c>
      <c r="E1714" s="6" t="s">
        <v>177</v>
      </c>
      <c r="F1714" s="34" t="n">
        <v>0.043052650988102</v>
      </c>
      <c r="G1714" s="34" t="n">
        <v>0.0595940703338246</v>
      </c>
      <c r="H1714" s="34" t="n">
        <v>-0.0165414193457227</v>
      </c>
      <c r="I1714" s="34" t="n">
        <v>-0.277568208599674</v>
      </c>
      <c r="J1714" s="35" t="n">
        <v>17</v>
      </c>
      <c r="K1714" s="6" t="n">
        <v>0</v>
      </c>
      <c r="L1714" s="35" t="n">
        <v>-1</v>
      </c>
      <c r="M1714" s="6" t="str">
        <f aca="false">IF(I1714&lt;=0,"Below 0%",IF(I1714&lt;=0.05,"0-5%",IF(I1714&lt;=0.1,"5-10%",IF(I1714&lt;=0.2,"10-20%",IF(I1714&lt;=0.4,"20-40%","Above 40%")))))</f>
        <v>Below 0%</v>
      </c>
      <c r="N1714" s="6" t="str">
        <f aca="false">IF(AND(H1714&gt;=Summary!$B$25,I1714&gt;=Summary!$B$26,I1714&lt;=Summary!$B$27,J1714&gt;=Summary!$B$28,J1714&lt;=Summary!$B$29,F1714*J1714&gt;1),"Yes","No")</f>
        <v>No</v>
      </c>
    </row>
    <row r="1715" customFormat="false" ht="15" hidden="false" customHeight="false" outlineLevel="0" collapsed="false">
      <c r="A1715" s="6" t="s">
        <v>149</v>
      </c>
      <c r="B1715" s="45" t="n">
        <v>42005</v>
      </c>
      <c r="C1715" s="6" t="s">
        <v>188</v>
      </c>
      <c r="D1715" s="6" t="s">
        <v>196</v>
      </c>
      <c r="E1715" s="6" t="s">
        <v>187</v>
      </c>
      <c r="F1715" s="34" t="n">
        <v>0.638009548187256</v>
      </c>
      <c r="G1715" s="34" t="n">
        <v>0.538548752834467</v>
      </c>
      <c r="H1715" s="34" t="n">
        <v>0.0994607953527887</v>
      </c>
      <c r="I1715" s="34" t="n">
        <v>0.18468299263402</v>
      </c>
      <c r="J1715" s="35" t="n">
        <v>1.85</v>
      </c>
      <c r="K1715" s="6" t="n">
        <v>0</v>
      </c>
      <c r="L1715" s="35" t="n">
        <v>-1</v>
      </c>
      <c r="M1715" s="6" t="str">
        <f aca="false">IF(I1715&lt;=0,"Below 0%",IF(I1715&lt;=0.05,"0-5%",IF(I1715&lt;=0.1,"5-10%",IF(I1715&lt;=0.2,"10-20%",IF(I1715&lt;=0.4,"20-40%","Above 40%")))))</f>
        <v>10-20%</v>
      </c>
      <c r="N1715" s="6" t="str">
        <f aca="false">IF(AND(H1715&gt;=Summary!$B$25,I1715&gt;=Summary!$B$26,I1715&lt;=Summary!$B$27,J1715&gt;=Summary!$B$28,J1715&lt;=Summary!$B$29,F1715*J1715&gt;1),"Yes","No")</f>
        <v>Yes</v>
      </c>
    </row>
    <row r="1716" customFormat="false" ht="15" hidden="false" customHeight="false" outlineLevel="0" collapsed="false">
      <c r="A1716" s="6" t="s">
        <v>149</v>
      </c>
      <c r="B1716" s="45" t="n">
        <v>42005</v>
      </c>
      <c r="C1716" s="6" t="s">
        <v>188</v>
      </c>
      <c r="D1716" s="6" t="s">
        <v>196</v>
      </c>
      <c r="E1716" s="6" t="s">
        <v>174</v>
      </c>
      <c r="F1716" s="34" t="n">
        <v>0.202762827277184</v>
      </c>
      <c r="G1716" s="34" t="n">
        <v>0.26218820861678</v>
      </c>
      <c r="H1716" s="34" t="n">
        <v>-0.0594253813395965</v>
      </c>
      <c r="I1716" s="34" t="n">
        <v>-0.226651616611996</v>
      </c>
      <c r="J1716" s="35" t="n">
        <v>3.8</v>
      </c>
      <c r="K1716" s="6" t="n">
        <v>1</v>
      </c>
      <c r="L1716" s="35" t="n">
        <v>2.8</v>
      </c>
      <c r="M1716" s="6" t="str">
        <f aca="false">IF(I1716&lt;=0,"Below 0%",IF(I1716&lt;=0.05,"0-5%",IF(I1716&lt;=0.1,"5-10%",IF(I1716&lt;=0.2,"10-20%",IF(I1716&lt;=0.4,"20-40%","Above 40%")))))</f>
        <v>Below 0%</v>
      </c>
      <c r="N1716" s="6" t="str">
        <f aca="false">IF(AND(H1716&gt;=Summary!$B$25,I1716&gt;=Summary!$B$26,I1716&lt;=Summary!$B$27,J1716&gt;=Summary!$B$28,J1716&lt;=Summary!$B$29,F1716*J1716&gt;1),"Yes","No")</f>
        <v>No</v>
      </c>
    </row>
    <row r="1717" customFormat="false" ht="15" hidden="false" customHeight="false" outlineLevel="0" collapsed="false">
      <c r="A1717" s="6" t="s">
        <v>149</v>
      </c>
      <c r="B1717" s="45" t="n">
        <v>42005</v>
      </c>
      <c r="C1717" s="6" t="s">
        <v>188</v>
      </c>
      <c r="D1717" s="6" t="s">
        <v>196</v>
      </c>
      <c r="E1717" s="6" t="s">
        <v>177</v>
      </c>
      <c r="F1717" s="34" t="n">
        <v>0.159227654337883</v>
      </c>
      <c r="G1717" s="34" t="n">
        <v>0.199263038548753</v>
      </c>
      <c r="H1717" s="34" t="n">
        <v>-0.0400353842108699</v>
      </c>
      <c r="I1717" s="34" t="n">
        <v>-0.200917262440895</v>
      </c>
      <c r="J1717" s="35" t="n">
        <v>5</v>
      </c>
      <c r="K1717" s="6" t="n">
        <v>0</v>
      </c>
      <c r="L1717" s="35" t="n">
        <v>-1</v>
      </c>
      <c r="M1717" s="6" t="str">
        <f aca="false">IF(I1717&lt;=0,"Below 0%",IF(I1717&lt;=0.05,"0-5%",IF(I1717&lt;=0.1,"5-10%",IF(I1717&lt;=0.2,"10-20%",IF(I1717&lt;=0.4,"20-40%","Above 40%")))))</f>
        <v>Below 0%</v>
      </c>
      <c r="N1717" s="6" t="str">
        <f aca="false">IF(AND(H1717&gt;=Summary!$B$25,I1717&gt;=Summary!$B$26,I1717&lt;=Summary!$B$27,J1717&gt;=Summary!$B$28,J1717&lt;=Summary!$B$29,F1717*J1717&gt;1),"Yes","No")</f>
        <v>No</v>
      </c>
    </row>
    <row r="1718" customFormat="false" ht="15" hidden="false" customHeight="false" outlineLevel="0" collapsed="false">
      <c r="A1718" s="6" t="s">
        <v>149</v>
      </c>
      <c r="B1718" s="45" t="n">
        <v>42005</v>
      </c>
      <c r="C1718" s="6" t="s">
        <v>197</v>
      </c>
      <c r="D1718" s="6" t="s">
        <v>175</v>
      </c>
      <c r="E1718" s="6" t="s">
        <v>187</v>
      </c>
      <c r="F1718" s="34" t="n">
        <v>0.336127609014511</v>
      </c>
      <c r="G1718" s="34" t="n">
        <v>0.32326152956484</v>
      </c>
      <c r="H1718" s="34" t="n">
        <v>0.0128660794496709</v>
      </c>
      <c r="I1718" s="34" t="n">
        <v>0.0398008370095588</v>
      </c>
      <c r="J1718" s="35" t="n">
        <v>3.1</v>
      </c>
      <c r="K1718" s="6" t="n">
        <v>0</v>
      </c>
      <c r="L1718" s="35" t="n">
        <v>-1</v>
      </c>
      <c r="M1718" s="6" t="str">
        <f aca="false">IF(I1718&lt;=0,"Below 0%",IF(I1718&lt;=0.05,"0-5%",IF(I1718&lt;=0.1,"5-10%",IF(I1718&lt;=0.2,"10-20%",IF(I1718&lt;=0.4,"20-40%","Above 40%")))))</f>
        <v>0-5%</v>
      </c>
      <c r="N1718" s="6" t="str">
        <f aca="false">IF(AND(H1718&gt;=Summary!$B$25,I1718&gt;=Summary!$B$26,I1718&lt;=Summary!$B$27,J1718&gt;=Summary!$B$28,J1718&lt;=Summary!$B$29,F1718*J1718&gt;1),"Yes","No")</f>
        <v>No</v>
      </c>
    </row>
    <row r="1719" customFormat="false" ht="15" hidden="false" customHeight="false" outlineLevel="0" collapsed="false">
      <c r="A1719" s="6" t="s">
        <v>149</v>
      </c>
      <c r="B1719" s="45" t="n">
        <v>42005</v>
      </c>
      <c r="C1719" s="6" t="s">
        <v>197</v>
      </c>
      <c r="D1719" s="6" t="s">
        <v>175</v>
      </c>
      <c r="E1719" s="6" t="s">
        <v>174</v>
      </c>
      <c r="F1719" s="34" t="n">
        <v>0.356575459241867</v>
      </c>
      <c r="G1719" s="34" t="n">
        <v>0.29131126210785</v>
      </c>
      <c r="H1719" s="34" t="n">
        <v>0.0652641971340168</v>
      </c>
      <c r="I1719" s="34" t="n">
        <v>0.224035956117119</v>
      </c>
      <c r="J1719" s="35" t="n">
        <v>3.44</v>
      </c>
      <c r="K1719" s="6" t="n">
        <v>1</v>
      </c>
      <c r="L1719" s="35" t="n">
        <v>2.44</v>
      </c>
      <c r="M1719" s="6" t="str">
        <f aca="false">IF(I1719&lt;=0,"Below 0%",IF(I1719&lt;=0.05,"0-5%",IF(I1719&lt;=0.1,"5-10%",IF(I1719&lt;=0.2,"10-20%",IF(I1719&lt;=0.4,"20-40%","Above 40%")))))</f>
        <v>20-40%</v>
      </c>
      <c r="N1719" s="6" t="str">
        <f aca="false">IF(AND(H1719&gt;=Summary!$B$25,I1719&gt;=Summary!$B$26,I1719&lt;=Summary!$B$27,J1719&gt;=Summary!$B$28,J1719&lt;=Summary!$B$29,F1719*J1719&gt;1),"Yes","No")</f>
        <v>Yes</v>
      </c>
    </row>
    <row r="1720" customFormat="false" ht="15" hidden="false" customHeight="false" outlineLevel="0" collapsed="false">
      <c r="A1720" s="6" t="s">
        <v>149</v>
      </c>
      <c r="B1720" s="45" t="n">
        <v>42005</v>
      </c>
      <c r="C1720" s="6" t="s">
        <v>197</v>
      </c>
      <c r="D1720" s="6" t="s">
        <v>175</v>
      </c>
      <c r="E1720" s="6" t="s">
        <v>177</v>
      </c>
      <c r="F1720" s="34" t="n">
        <v>0.307296931743622</v>
      </c>
      <c r="G1720" s="34" t="n">
        <v>0.38542720832731</v>
      </c>
      <c r="H1720" s="34" t="n">
        <v>-0.0781302765836877</v>
      </c>
      <c r="I1720" s="34" t="n">
        <v>-0.202710848885734</v>
      </c>
      <c r="J1720" s="35" t="n">
        <v>2.6</v>
      </c>
      <c r="K1720" s="6" t="n">
        <v>0</v>
      </c>
      <c r="L1720" s="35" t="n">
        <v>-1</v>
      </c>
      <c r="M1720" s="6" t="str">
        <f aca="false">IF(I1720&lt;=0,"Below 0%",IF(I1720&lt;=0.05,"0-5%",IF(I1720&lt;=0.1,"5-10%",IF(I1720&lt;=0.2,"10-20%",IF(I1720&lt;=0.4,"20-40%","Above 40%")))))</f>
        <v>Below 0%</v>
      </c>
      <c r="N1720" s="6" t="str">
        <f aca="false">IF(AND(H1720&gt;=Summary!$B$25,I1720&gt;=Summary!$B$26,I1720&lt;=Summary!$B$27,J1720&gt;=Summary!$B$28,J1720&lt;=Summary!$B$29,F1720*J1720&gt;1),"Yes","No")</f>
        <v>No</v>
      </c>
    </row>
    <row r="1721" customFormat="false" ht="15" hidden="false" customHeight="false" outlineLevel="0" collapsed="false">
      <c r="A1721" s="6" t="s">
        <v>149</v>
      </c>
      <c r="B1721" s="45" t="n">
        <v>42005</v>
      </c>
      <c r="C1721" s="6" t="s">
        <v>179</v>
      </c>
      <c r="D1721" s="6" t="s">
        <v>185</v>
      </c>
      <c r="E1721" s="6" t="s">
        <v>187</v>
      </c>
      <c r="F1721" s="34" t="n">
        <v>0.33773148059845</v>
      </c>
      <c r="G1721" s="34" t="n">
        <v>0.331440675472919</v>
      </c>
      <c r="H1721" s="34" t="n">
        <v>0.00629080512553043</v>
      </c>
      <c r="I1721" s="34" t="n">
        <v>0.0189801843619657</v>
      </c>
      <c r="J1721" s="35" t="n">
        <v>3</v>
      </c>
      <c r="K1721" s="6" t="n">
        <v>1</v>
      </c>
      <c r="L1721" s="35" t="n">
        <v>2</v>
      </c>
      <c r="M1721" s="6" t="str">
        <f aca="false">IF(I1721&lt;=0,"Below 0%",IF(I1721&lt;=0.05,"0-5%",IF(I1721&lt;=0.1,"5-10%",IF(I1721&lt;=0.2,"10-20%",IF(I1721&lt;=0.4,"20-40%","Above 40%")))))</f>
        <v>0-5%</v>
      </c>
      <c r="N1721" s="6" t="str">
        <f aca="false">IF(AND(H1721&gt;=Summary!$B$25,I1721&gt;=Summary!$B$26,I1721&lt;=Summary!$B$27,J1721&gt;=Summary!$B$28,J1721&lt;=Summary!$B$29,F1721*J1721&gt;1),"Yes","No")</f>
        <v>No</v>
      </c>
    </row>
    <row r="1722" customFormat="false" ht="15" hidden="false" customHeight="false" outlineLevel="0" collapsed="false">
      <c r="A1722" s="6" t="s">
        <v>149</v>
      </c>
      <c r="B1722" s="45" t="n">
        <v>42005</v>
      </c>
      <c r="C1722" s="6" t="s">
        <v>179</v>
      </c>
      <c r="D1722" s="6" t="s">
        <v>185</v>
      </c>
      <c r="E1722" s="6" t="s">
        <v>174</v>
      </c>
      <c r="F1722" s="34" t="n">
        <v>0.256516039371491</v>
      </c>
      <c r="G1722" s="34" t="n">
        <v>0.289047100703127</v>
      </c>
      <c r="H1722" s="34" t="n">
        <v>-0.0325310613316369</v>
      </c>
      <c r="I1722" s="34" t="n">
        <v>-0.112545883534216</v>
      </c>
      <c r="J1722" s="35" t="n">
        <v>3.44</v>
      </c>
      <c r="K1722" s="6" t="n">
        <v>0</v>
      </c>
      <c r="L1722" s="35" t="n">
        <v>-1</v>
      </c>
      <c r="M1722" s="6" t="str">
        <f aca="false">IF(I1722&lt;=0,"Below 0%",IF(I1722&lt;=0.05,"0-5%",IF(I1722&lt;=0.1,"5-10%",IF(I1722&lt;=0.2,"10-20%",IF(I1722&lt;=0.4,"20-40%","Above 40%")))))</f>
        <v>Below 0%</v>
      </c>
      <c r="N1722" s="6" t="str">
        <f aca="false">IF(AND(H1722&gt;=Summary!$B$25,I1722&gt;=Summary!$B$26,I1722&lt;=Summary!$B$27,J1722&gt;=Summary!$B$28,J1722&lt;=Summary!$B$29,F1722*J1722&gt;1),"Yes","No")</f>
        <v>No</v>
      </c>
    </row>
    <row r="1723" customFormat="false" ht="15" hidden="false" customHeight="false" outlineLevel="0" collapsed="false">
      <c r="A1723" s="6" t="s">
        <v>149</v>
      </c>
      <c r="B1723" s="45" t="n">
        <v>42005</v>
      </c>
      <c r="C1723" s="6" t="s">
        <v>179</v>
      </c>
      <c r="D1723" s="6" t="s">
        <v>185</v>
      </c>
      <c r="E1723" s="6" t="s">
        <v>177</v>
      </c>
      <c r="F1723" s="34" t="n">
        <v>0.405752450227737</v>
      </c>
      <c r="G1723" s="34" t="n">
        <v>0.379512223823953</v>
      </c>
      <c r="H1723" s="34" t="n">
        <v>0.026240226403784</v>
      </c>
      <c r="I1723" s="34" t="n">
        <v>0.069141979510932</v>
      </c>
      <c r="J1723" s="35" t="n">
        <v>2.62</v>
      </c>
      <c r="K1723" s="6" t="n">
        <v>0</v>
      </c>
      <c r="L1723" s="35" t="n">
        <v>-1</v>
      </c>
      <c r="M1723" s="6" t="str">
        <f aca="false">IF(I1723&lt;=0,"Below 0%",IF(I1723&lt;=0.05,"0-5%",IF(I1723&lt;=0.1,"5-10%",IF(I1723&lt;=0.2,"10-20%",IF(I1723&lt;=0.4,"20-40%","Above 40%")))))</f>
        <v>5-10%</v>
      </c>
      <c r="N1723" s="6" t="str">
        <f aca="false">IF(AND(H1723&gt;=Summary!$B$25,I1723&gt;=Summary!$B$26,I1723&lt;=Summary!$B$27,J1723&gt;=Summary!$B$28,J1723&lt;=Summary!$B$29,F1723*J1723&gt;1),"Yes","No")</f>
        <v>No</v>
      </c>
    </row>
    <row r="1724" customFormat="false" ht="15" hidden="false" customHeight="false" outlineLevel="0" collapsed="false">
      <c r="A1724" s="6" t="s">
        <v>149</v>
      </c>
      <c r="B1724" s="45" t="n">
        <v>42005</v>
      </c>
      <c r="C1724" s="6" t="s">
        <v>192</v>
      </c>
      <c r="D1724" s="6" t="s">
        <v>176</v>
      </c>
      <c r="E1724" s="6" t="s">
        <v>187</v>
      </c>
      <c r="F1724" s="34" t="n">
        <v>0.220944702625275</v>
      </c>
      <c r="G1724" s="34" t="n">
        <v>0.23508799872581</v>
      </c>
      <c r="H1724" s="34" t="n">
        <v>-0.0141432961005357</v>
      </c>
      <c r="I1724" s="34" t="n">
        <v>-0.0601617104113911</v>
      </c>
      <c r="J1724" s="35" t="n">
        <v>4.25</v>
      </c>
      <c r="K1724" s="6" t="n">
        <v>0</v>
      </c>
      <c r="L1724" s="35" t="n">
        <v>-1</v>
      </c>
      <c r="M1724" s="6" t="str">
        <f aca="false">IF(I1724&lt;=0,"Below 0%",IF(I1724&lt;=0.05,"0-5%",IF(I1724&lt;=0.1,"5-10%",IF(I1724&lt;=0.2,"10-20%",IF(I1724&lt;=0.4,"20-40%","Above 40%")))))</f>
        <v>Below 0%</v>
      </c>
      <c r="N1724" s="6" t="str">
        <f aca="false">IF(AND(H1724&gt;=Summary!$B$25,I1724&gt;=Summary!$B$26,I1724&lt;=Summary!$B$27,J1724&gt;=Summary!$B$28,J1724&lt;=Summary!$B$29,F1724*J1724&gt;1),"Yes","No")</f>
        <v>No</v>
      </c>
    </row>
    <row r="1725" customFormat="false" ht="15" hidden="false" customHeight="false" outlineLevel="0" collapsed="false">
      <c r="A1725" s="6" t="s">
        <v>149</v>
      </c>
      <c r="B1725" s="45" t="n">
        <v>42005</v>
      </c>
      <c r="C1725" s="6" t="s">
        <v>192</v>
      </c>
      <c r="D1725" s="6" t="s">
        <v>176</v>
      </c>
      <c r="E1725" s="6" t="s">
        <v>174</v>
      </c>
      <c r="F1725" s="34" t="n">
        <v>0.408407807350159</v>
      </c>
      <c r="G1725" s="34" t="n">
        <v>0.277534442940193</v>
      </c>
      <c r="H1725" s="34" t="n">
        <v>0.130873364409966</v>
      </c>
      <c r="I1725" s="34" t="n">
        <v>0.471557198535421</v>
      </c>
      <c r="J1725" s="35" t="n">
        <v>3.6</v>
      </c>
      <c r="K1725" s="6" t="n">
        <v>1</v>
      </c>
      <c r="L1725" s="35" t="n">
        <v>2.6</v>
      </c>
      <c r="M1725" s="6" t="str">
        <f aca="false">IF(I1725&lt;=0,"Below 0%",IF(I1725&lt;=0.05,"0-5%",IF(I1725&lt;=0.1,"5-10%",IF(I1725&lt;=0.2,"10-20%",IF(I1725&lt;=0.4,"20-40%","Above 40%")))))</f>
        <v>Above 40%</v>
      </c>
      <c r="N1725" s="6" t="str">
        <f aca="false">IF(AND(H1725&gt;=Summary!$B$25,I1725&gt;=Summary!$B$26,I1725&lt;=Summary!$B$27,J1725&gt;=Summary!$B$28,J1725&lt;=Summary!$B$29,F1725*J1725&gt;1),"Yes","No")</f>
        <v>No</v>
      </c>
    </row>
    <row r="1726" customFormat="false" ht="15" hidden="false" customHeight="false" outlineLevel="0" collapsed="false">
      <c r="A1726" s="6" t="s">
        <v>149</v>
      </c>
      <c r="B1726" s="45" t="n">
        <v>42005</v>
      </c>
      <c r="C1726" s="6" t="s">
        <v>192</v>
      </c>
      <c r="D1726" s="6" t="s">
        <v>176</v>
      </c>
      <c r="E1726" s="6" t="s">
        <v>177</v>
      </c>
      <c r="F1726" s="34" t="n">
        <v>0.370647460222244</v>
      </c>
      <c r="G1726" s="34" t="n">
        <v>0.487377558333997</v>
      </c>
      <c r="H1726" s="34" t="n">
        <v>-0.116730098111753</v>
      </c>
      <c r="I1726" s="34" t="n">
        <v>-0.239506510128967</v>
      </c>
      <c r="J1726" s="35" t="n">
        <v>2.05</v>
      </c>
      <c r="K1726" s="6" t="n">
        <v>0</v>
      </c>
      <c r="L1726" s="35" t="n">
        <v>-1</v>
      </c>
      <c r="M1726" s="6" t="str">
        <f aca="false">IF(I1726&lt;=0,"Below 0%",IF(I1726&lt;=0.05,"0-5%",IF(I1726&lt;=0.1,"5-10%",IF(I1726&lt;=0.2,"10-20%",IF(I1726&lt;=0.4,"20-40%","Above 40%")))))</f>
        <v>Below 0%</v>
      </c>
      <c r="N1726" s="6" t="str">
        <f aca="false">IF(AND(H1726&gt;=Summary!$B$25,I1726&gt;=Summary!$B$26,I1726&lt;=Summary!$B$27,J1726&gt;=Summary!$B$28,J1726&lt;=Summary!$B$29,F1726*J1726&gt;1),"Yes","No")</f>
        <v>No</v>
      </c>
    </row>
    <row r="1727" customFormat="false" ht="15" hidden="false" customHeight="false" outlineLevel="0" collapsed="false">
      <c r="A1727" s="6" t="s">
        <v>149</v>
      </c>
      <c r="B1727" s="45" t="n">
        <v>42005</v>
      </c>
      <c r="C1727" s="6" t="s">
        <v>181</v>
      </c>
      <c r="D1727" s="6" t="s">
        <v>190</v>
      </c>
      <c r="E1727" s="6" t="s">
        <v>187</v>
      </c>
      <c r="F1727" s="34" t="n">
        <v>0.218396291136742</v>
      </c>
      <c r="G1727" s="34" t="n">
        <v>0.200875297767437</v>
      </c>
      <c r="H1727" s="34" t="n">
        <v>0.0175209933693049</v>
      </c>
      <c r="I1727" s="34" t="n">
        <v>0.0872232353307565</v>
      </c>
      <c r="J1727" s="35" t="n">
        <v>5</v>
      </c>
      <c r="K1727" s="6" t="n">
        <v>1</v>
      </c>
      <c r="L1727" s="35" t="n">
        <v>4</v>
      </c>
      <c r="M1727" s="6" t="str">
        <f aca="false">IF(I1727&lt;=0,"Below 0%",IF(I1727&lt;=0.05,"0-5%",IF(I1727&lt;=0.1,"5-10%",IF(I1727&lt;=0.2,"10-20%",IF(I1727&lt;=0.4,"20-40%","Above 40%")))))</f>
        <v>5-10%</v>
      </c>
      <c r="N1727" s="6" t="str">
        <f aca="false">IF(AND(H1727&gt;=Summary!$B$25,I1727&gt;=Summary!$B$26,I1727&lt;=Summary!$B$27,J1727&gt;=Summary!$B$28,J1727&lt;=Summary!$B$29,F1727*J1727&gt;1),"Yes","No")</f>
        <v>No</v>
      </c>
    </row>
    <row r="1728" customFormat="false" ht="15" hidden="false" customHeight="false" outlineLevel="0" collapsed="false">
      <c r="A1728" s="6" t="s">
        <v>149</v>
      </c>
      <c r="B1728" s="45" t="n">
        <v>42005</v>
      </c>
      <c r="C1728" s="6" t="s">
        <v>181</v>
      </c>
      <c r="D1728" s="6" t="s">
        <v>190</v>
      </c>
      <c r="E1728" s="6" t="s">
        <v>174</v>
      </c>
      <c r="F1728" s="34" t="n">
        <v>0.359620600938797</v>
      </c>
      <c r="G1728" s="34" t="n">
        <v>0.256218492050302</v>
      </c>
      <c r="H1728" s="34" t="n">
        <v>0.103402108888495</v>
      </c>
      <c r="I1728" s="34" t="n">
        <v>0.403570047037021</v>
      </c>
      <c r="J1728" s="35" t="n">
        <v>3.92</v>
      </c>
      <c r="K1728" s="6" t="n">
        <v>0</v>
      </c>
      <c r="L1728" s="35" t="n">
        <v>-1</v>
      </c>
      <c r="M1728" s="6" t="str">
        <f aca="false">IF(I1728&lt;=0,"Below 0%",IF(I1728&lt;=0.05,"0-5%",IF(I1728&lt;=0.1,"5-10%",IF(I1728&lt;=0.2,"10-20%",IF(I1728&lt;=0.4,"20-40%","Above 40%")))))</f>
        <v>Above 40%</v>
      </c>
      <c r="N1728" s="6" t="str">
        <f aca="false">IF(AND(H1728&gt;=Summary!$B$25,I1728&gt;=Summary!$B$26,I1728&lt;=Summary!$B$27,J1728&gt;=Summary!$B$28,J1728&lt;=Summary!$B$29,F1728*J1728&gt;1),"Yes","No")</f>
        <v>No</v>
      </c>
    </row>
    <row r="1729" customFormat="false" ht="15" hidden="false" customHeight="false" outlineLevel="0" collapsed="false">
      <c r="A1729" s="6" t="s">
        <v>149</v>
      </c>
      <c r="B1729" s="45" t="n">
        <v>42005</v>
      </c>
      <c r="C1729" s="6" t="s">
        <v>181</v>
      </c>
      <c r="D1729" s="6" t="s">
        <v>190</v>
      </c>
      <c r="E1729" s="6" t="s">
        <v>177</v>
      </c>
      <c r="F1729" s="34" t="n">
        <v>0.4219830930233</v>
      </c>
      <c r="G1729" s="34" t="n">
        <v>0.542906210182261</v>
      </c>
      <c r="H1729" s="34" t="n">
        <v>-0.120923117158961</v>
      </c>
      <c r="I1729" s="34" t="n">
        <v>-0.222732978350654</v>
      </c>
      <c r="J1729" s="35" t="n">
        <v>1.85</v>
      </c>
      <c r="K1729" s="6" t="n">
        <v>0</v>
      </c>
      <c r="L1729" s="35" t="n">
        <v>-1</v>
      </c>
      <c r="M1729" s="6" t="str">
        <f aca="false">IF(I1729&lt;=0,"Below 0%",IF(I1729&lt;=0.05,"0-5%",IF(I1729&lt;=0.1,"5-10%",IF(I1729&lt;=0.2,"10-20%",IF(I1729&lt;=0.4,"20-40%","Above 40%")))))</f>
        <v>Below 0%</v>
      </c>
      <c r="N1729" s="6" t="str">
        <f aca="false">IF(AND(H1729&gt;=Summary!$B$25,I1729&gt;=Summary!$B$26,I1729&lt;=Summary!$B$27,J1729&gt;=Summary!$B$28,J1729&lt;=Summary!$B$29,F1729*J1729&gt;1),"Yes","No")</f>
        <v>No</v>
      </c>
    </row>
    <row r="1730" customFormat="false" ht="15" hidden="false" customHeight="false" outlineLevel="0" collapsed="false">
      <c r="A1730" s="6" t="s">
        <v>149</v>
      </c>
      <c r="B1730" s="45" t="n">
        <v>42005</v>
      </c>
      <c r="C1730" s="6" t="s">
        <v>189</v>
      </c>
      <c r="D1730" s="6" t="s">
        <v>178</v>
      </c>
      <c r="E1730" s="6" t="s">
        <v>187</v>
      </c>
      <c r="F1730" s="34" t="n">
        <v>0.596704661846161</v>
      </c>
      <c r="G1730" s="34" t="n">
        <v>0.523166164916661</v>
      </c>
      <c r="H1730" s="34" t="n">
        <v>0.0735384969295003</v>
      </c>
      <c r="I1730" s="34" t="n">
        <v>0.140564321358999</v>
      </c>
      <c r="J1730" s="35" t="n">
        <v>1.91</v>
      </c>
      <c r="K1730" s="6" t="n">
        <v>0</v>
      </c>
      <c r="L1730" s="35" t="n">
        <v>-1</v>
      </c>
      <c r="M1730" s="6" t="str">
        <f aca="false">IF(I1730&lt;=0,"Below 0%",IF(I1730&lt;=0.05,"0-5%",IF(I1730&lt;=0.1,"5-10%",IF(I1730&lt;=0.2,"10-20%",IF(I1730&lt;=0.4,"20-40%","Above 40%")))))</f>
        <v>10-20%</v>
      </c>
      <c r="N1730" s="6" t="str">
        <f aca="false">IF(AND(H1730&gt;=Summary!$B$25,I1730&gt;=Summary!$B$26,I1730&lt;=Summary!$B$27,J1730&gt;=Summary!$B$28,J1730&lt;=Summary!$B$29,F1730*J1730&gt;1),"Yes","No")</f>
        <v>Yes</v>
      </c>
    </row>
    <row r="1731" customFormat="false" ht="15" hidden="false" customHeight="false" outlineLevel="0" collapsed="false">
      <c r="A1731" s="6" t="s">
        <v>149</v>
      </c>
      <c r="B1731" s="45" t="n">
        <v>42005</v>
      </c>
      <c r="C1731" s="6" t="s">
        <v>189</v>
      </c>
      <c r="D1731" s="6" t="s">
        <v>178</v>
      </c>
      <c r="E1731" s="6" t="s">
        <v>174</v>
      </c>
      <c r="F1731" s="34" t="n">
        <v>0.164617672562599</v>
      </c>
      <c r="G1731" s="34" t="n">
        <v>0.266465966664219</v>
      </c>
      <c r="H1731" s="34" t="n">
        <v>-0.10184829410162</v>
      </c>
      <c r="I1731" s="34" t="n">
        <v>-0.38221877028657</v>
      </c>
      <c r="J1731" s="35" t="n">
        <v>3.75</v>
      </c>
      <c r="K1731" s="6" t="n">
        <v>1</v>
      </c>
      <c r="L1731" s="35" t="n">
        <v>2.75</v>
      </c>
      <c r="M1731" s="6" t="str">
        <f aca="false">IF(I1731&lt;=0,"Below 0%",IF(I1731&lt;=0.05,"0-5%",IF(I1731&lt;=0.1,"5-10%",IF(I1731&lt;=0.2,"10-20%",IF(I1731&lt;=0.4,"20-40%","Above 40%")))))</f>
        <v>Below 0%</v>
      </c>
      <c r="N1731" s="6" t="str">
        <f aca="false">IF(AND(H1731&gt;=Summary!$B$25,I1731&gt;=Summary!$B$26,I1731&lt;=Summary!$B$27,J1731&gt;=Summary!$B$28,J1731&lt;=Summary!$B$29,F1731*J1731&gt;1),"Yes","No")</f>
        <v>No</v>
      </c>
    </row>
    <row r="1732" customFormat="false" ht="15" hidden="false" customHeight="false" outlineLevel="0" collapsed="false">
      <c r="A1732" s="6" t="s">
        <v>149</v>
      </c>
      <c r="B1732" s="45" t="n">
        <v>42005</v>
      </c>
      <c r="C1732" s="6" t="s">
        <v>189</v>
      </c>
      <c r="D1732" s="6" t="s">
        <v>178</v>
      </c>
      <c r="E1732" s="6" t="s">
        <v>177</v>
      </c>
      <c r="F1732" s="34" t="n">
        <v>0.238677710294724</v>
      </c>
      <c r="G1732" s="34" t="n">
        <v>0.21036786841912</v>
      </c>
      <c r="H1732" s="34" t="n">
        <v>0.0283098418756032</v>
      </c>
      <c r="I1732" s="34" t="n">
        <v>0.134573031938513</v>
      </c>
      <c r="J1732" s="35" t="n">
        <v>4.75</v>
      </c>
      <c r="K1732" s="6" t="n">
        <v>0</v>
      </c>
      <c r="L1732" s="35" t="n">
        <v>-1</v>
      </c>
      <c r="M1732" s="6" t="str">
        <f aca="false">IF(I1732&lt;=0,"Below 0%",IF(I1732&lt;=0.05,"0-5%",IF(I1732&lt;=0.1,"5-10%",IF(I1732&lt;=0.2,"10-20%",IF(I1732&lt;=0.4,"20-40%","Above 40%")))))</f>
        <v>10-20%</v>
      </c>
      <c r="N1732" s="6" t="str">
        <f aca="false">IF(AND(H1732&gt;=Summary!$B$25,I1732&gt;=Summary!$B$26,I1732&lt;=Summary!$B$27,J1732&gt;=Summary!$B$28,J1732&lt;=Summary!$B$29,F1732*J1732&gt;1),"Yes","No")</f>
        <v>No</v>
      </c>
    </row>
    <row r="1733" customFormat="false" ht="15" hidden="false" customHeight="false" outlineLevel="0" collapsed="false">
      <c r="A1733" s="6" t="s">
        <v>149</v>
      </c>
      <c r="B1733" s="45" t="n">
        <v>42014</v>
      </c>
      <c r="C1733" s="6" t="s">
        <v>196</v>
      </c>
      <c r="D1733" s="6" t="s">
        <v>197</v>
      </c>
      <c r="E1733" s="6" t="s">
        <v>187</v>
      </c>
      <c r="F1733" s="34" t="n">
        <v>0.538037776947022</v>
      </c>
      <c r="G1733" s="34" t="n">
        <v>0.446493528466289</v>
      </c>
      <c r="H1733" s="34" t="n">
        <v>0.0915442484807327</v>
      </c>
      <c r="I1733" s="34" t="n">
        <v>0.20502928406418</v>
      </c>
      <c r="J1733" s="35" t="n">
        <v>2.25</v>
      </c>
      <c r="K1733" s="6" t="n">
        <v>1</v>
      </c>
      <c r="L1733" s="35" t="n">
        <v>1.25</v>
      </c>
      <c r="M1733" s="6" t="str">
        <f aca="false">IF(I1733&lt;=0,"Below 0%",IF(I1733&lt;=0.05,"0-5%",IF(I1733&lt;=0.1,"5-10%",IF(I1733&lt;=0.2,"10-20%",IF(I1733&lt;=0.4,"20-40%","Above 40%")))))</f>
        <v>20-40%</v>
      </c>
      <c r="N1733" s="6" t="str">
        <f aca="false">IF(AND(H1733&gt;=Summary!$B$25,I1733&gt;=Summary!$B$26,I1733&lt;=Summary!$B$27,J1733&gt;=Summary!$B$28,J1733&lt;=Summary!$B$29,F1733*J1733&gt;1),"Yes","No")</f>
        <v>Yes</v>
      </c>
    </row>
    <row r="1734" customFormat="false" ht="15" hidden="false" customHeight="false" outlineLevel="0" collapsed="false">
      <c r="A1734" s="6" t="s">
        <v>149</v>
      </c>
      <c r="B1734" s="45" t="n">
        <v>42014</v>
      </c>
      <c r="C1734" s="6" t="s">
        <v>196</v>
      </c>
      <c r="D1734" s="6" t="s">
        <v>197</v>
      </c>
      <c r="E1734" s="6" t="s">
        <v>174</v>
      </c>
      <c r="F1734" s="34" t="n">
        <v>0.227363124489784</v>
      </c>
      <c r="G1734" s="34" t="n">
        <v>0.287031554014043</v>
      </c>
      <c r="H1734" s="34" t="n">
        <v>-0.0596684295242586</v>
      </c>
      <c r="I1734" s="34" t="n">
        <v>-0.207881080284781</v>
      </c>
      <c r="J1734" s="35" t="n">
        <v>3.5</v>
      </c>
      <c r="K1734" s="6" t="n">
        <v>0</v>
      </c>
      <c r="L1734" s="35" t="n">
        <v>-1</v>
      </c>
      <c r="M1734" s="6" t="str">
        <f aca="false">IF(I1734&lt;=0,"Below 0%",IF(I1734&lt;=0.05,"0-5%",IF(I1734&lt;=0.1,"5-10%",IF(I1734&lt;=0.2,"10-20%",IF(I1734&lt;=0.4,"20-40%","Above 40%")))))</f>
        <v>Below 0%</v>
      </c>
      <c r="N1734" s="6" t="str">
        <f aca="false">IF(AND(H1734&gt;=Summary!$B$25,I1734&gt;=Summary!$B$26,I1734&lt;=Summary!$B$27,J1734&gt;=Summary!$B$28,J1734&lt;=Summary!$B$29,F1734*J1734&gt;1),"Yes","No")</f>
        <v>No</v>
      </c>
    </row>
    <row r="1735" customFormat="false" ht="15" hidden="false" customHeight="false" outlineLevel="0" collapsed="false">
      <c r="A1735" s="6" t="s">
        <v>149</v>
      </c>
      <c r="B1735" s="45" t="n">
        <v>42014</v>
      </c>
      <c r="C1735" s="6" t="s">
        <v>196</v>
      </c>
      <c r="D1735" s="6" t="s">
        <v>197</v>
      </c>
      <c r="E1735" s="6" t="s">
        <v>177</v>
      </c>
      <c r="F1735" s="34" t="n">
        <v>0.234599068760872</v>
      </c>
      <c r="G1735" s="34" t="n">
        <v>0.266474917519668</v>
      </c>
      <c r="H1735" s="34" t="n">
        <v>-0.0318758487587965</v>
      </c>
      <c r="I1735" s="34" t="n">
        <v>-0.11962044704055</v>
      </c>
      <c r="J1735" s="35" t="n">
        <v>3.77</v>
      </c>
      <c r="K1735" s="6" t="n">
        <v>0</v>
      </c>
      <c r="L1735" s="35" t="n">
        <v>-1</v>
      </c>
      <c r="M1735" s="6" t="str">
        <f aca="false">IF(I1735&lt;=0,"Below 0%",IF(I1735&lt;=0.05,"0-5%",IF(I1735&lt;=0.1,"5-10%",IF(I1735&lt;=0.2,"10-20%",IF(I1735&lt;=0.4,"20-40%","Above 40%")))))</f>
        <v>Below 0%</v>
      </c>
      <c r="N1735" s="6" t="str">
        <f aca="false">IF(AND(H1735&gt;=Summary!$B$25,I1735&gt;=Summary!$B$26,I1735&lt;=Summary!$B$27,J1735&gt;=Summary!$B$28,J1735&lt;=Summary!$B$29,F1735*J1735&gt;1),"Yes","No")</f>
        <v>No</v>
      </c>
    </row>
    <row r="1736" customFormat="false" ht="15" hidden="false" customHeight="false" outlineLevel="0" collapsed="false">
      <c r="A1736" s="6" t="s">
        <v>149</v>
      </c>
      <c r="B1736" s="45" t="n">
        <v>42014</v>
      </c>
      <c r="C1736" s="6" t="s">
        <v>190</v>
      </c>
      <c r="D1736" s="6" t="s">
        <v>188</v>
      </c>
      <c r="E1736" s="6" t="s">
        <v>187</v>
      </c>
      <c r="F1736" s="34" t="n">
        <v>0.824087977409363</v>
      </c>
      <c r="G1736" s="34" t="n">
        <v>0.813998430968359</v>
      </c>
      <c r="H1736" s="34" t="n">
        <v>0.0100895464410034</v>
      </c>
      <c r="I1736" s="34" t="n">
        <v>0.0123950440899505</v>
      </c>
      <c r="J1736" s="35" t="n">
        <v>1.24</v>
      </c>
      <c r="K1736" s="6" t="n">
        <v>1</v>
      </c>
      <c r="L1736" s="35" t="n">
        <v>0.24</v>
      </c>
      <c r="M1736" s="6" t="str">
        <f aca="false">IF(I1736&lt;=0,"Below 0%",IF(I1736&lt;=0.05,"0-5%",IF(I1736&lt;=0.1,"5-10%",IF(I1736&lt;=0.2,"10-20%",IF(I1736&lt;=0.4,"20-40%","Above 40%")))))</f>
        <v>0-5%</v>
      </c>
      <c r="N1736" s="6" t="str">
        <f aca="false">IF(AND(H1736&gt;=Summary!$B$25,I1736&gt;=Summary!$B$26,I1736&lt;=Summary!$B$27,J1736&gt;=Summary!$B$28,J1736&lt;=Summary!$B$29,F1736*J1736&gt;1),"Yes","No")</f>
        <v>No</v>
      </c>
    </row>
    <row r="1737" customFormat="false" ht="15" hidden="false" customHeight="false" outlineLevel="0" collapsed="false">
      <c r="A1737" s="6" t="s">
        <v>149</v>
      </c>
      <c r="B1737" s="45" t="n">
        <v>42014</v>
      </c>
      <c r="C1737" s="6" t="s">
        <v>190</v>
      </c>
      <c r="D1737" s="6" t="s">
        <v>188</v>
      </c>
      <c r="E1737" s="6" t="s">
        <v>174</v>
      </c>
      <c r="F1737" s="34" t="n">
        <v>0.132236912846565</v>
      </c>
      <c r="G1737" s="34" t="n">
        <v>0.131085461610489</v>
      </c>
      <c r="H1737" s="34" t="n">
        <v>0.00115145123607621</v>
      </c>
      <c r="I1737" s="34" t="n">
        <v>0.00878397361484429</v>
      </c>
      <c r="J1737" s="35" t="n">
        <v>7.7</v>
      </c>
      <c r="K1737" s="6" t="n">
        <v>0</v>
      </c>
      <c r="L1737" s="35" t="n">
        <v>-1</v>
      </c>
      <c r="M1737" s="6" t="str">
        <f aca="false">IF(I1737&lt;=0,"Below 0%",IF(I1737&lt;=0.05,"0-5%",IF(I1737&lt;=0.1,"5-10%",IF(I1737&lt;=0.2,"10-20%",IF(I1737&lt;=0.4,"20-40%","Above 40%")))))</f>
        <v>0-5%</v>
      </c>
      <c r="N1737" s="6" t="str">
        <f aca="false">IF(AND(H1737&gt;=Summary!$B$25,I1737&gt;=Summary!$B$26,I1737&lt;=Summary!$B$27,J1737&gt;=Summary!$B$28,J1737&lt;=Summary!$B$29,F1737*J1737&gt;1),"Yes","No")</f>
        <v>No</v>
      </c>
    </row>
    <row r="1738" customFormat="false" ht="15" hidden="false" customHeight="false" outlineLevel="0" collapsed="false">
      <c r="A1738" s="6" t="s">
        <v>149</v>
      </c>
      <c r="B1738" s="45" t="n">
        <v>42014</v>
      </c>
      <c r="C1738" s="6" t="s">
        <v>190</v>
      </c>
      <c r="D1738" s="6" t="s">
        <v>188</v>
      </c>
      <c r="E1738" s="6" t="s">
        <v>177</v>
      </c>
      <c r="F1738" s="34" t="n">
        <v>0.0436750911176205</v>
      </c>
      <c r="G1738" s="34" t="n">
        <v>0.0549161074211516</v>
      </c>
      <c r="H1738" s="34" t="n">
        <v>-0.0112410163035311</v>
      </c>
      <c r="I1738" s="34" t="n">
        <v>-0.204694338899947</v>
      </c>
      <c r="J1738" s="35" t="n">
        <v>18.38</v>
      </c>
      <c r="K1738" s="6" t="n">
        <v>0</v>
      </c>
      <c r="L1738" s="35" t="n">
        <v>-1</v>
      </c>
      <c r="M1738" s="6" t="str">
        <f aca="false">IF(I1738&lt;=0,"Below 0%",IF(I1738&lt;=0.05,"0-5%",IF(I1738&lt;=0.1,"5-10%",IF(I1738&lt;=0.2,"10-20%",IF(I1738&lt;=0.4,"20-40%","Above 40%")))))</f>
        <v>Below 0%</v>
      </c>
      <c r="N1738" s="6" t="str">
        <f aca="false">IF(AND(H1738&gt;=Summary!$B$25,I1738&gt;=Summary!$B$26,I1738&lt;=Summary!$B$27,J1738&gt;=Summary!$B$28,J1738&lt;=Summary!$B$29,F1738*J1738&gt;1),"Yes","No")</f>
        <v>No</v>
      </c>
    </row>
    <row r="1739" customFormat="false" ht="15" hidden="false" customHeight="false" outlineLevel="0" collapsed="false">
      <c r="A1739" s="6" t="s">
        <v>149</v>
      </c>
      <c r="B1739" s="45" t="n">
        <v>42014</v>
      </c>
      <c r="C1739" s="6" t="s">
        <v>180</v>
      </c>
      <c r="D1739" s="6" t="s">
        <v>181</v>
      </c>
      <c r="E1739" s="6" t="s">
        <v>187</v>
      </c>
      <c r="F1739" s="34" t="n">
        <v>0.350886136293411</v>
      </c>
      <c r="G1739" s="34" t="n">
        <v>0.266450456601519</v>
      </c>
      <c r="H1739" s="34" t="n">
        <v>0.0844356796918921</v>
      </c>
      <c r="I1739" s="34" t="n">
        <v>0.316890729964734</v>
      </c>
      <c r="J1739" s="35" t="n">
        <v>3.75</v>
      </c>
      <c r="K1739" s="6" t="n">
        <v>1</v>
      </c>
      <c r="L1739" s="35" t="n">
        <v>2.75</v>
      </c>
      <c r="M1739" s="6" t="str">
        <f aca="false">IF(I1739&lt;=0,"Below 0%",IF(I1739&lt;=0.05,"0-5%",IF(I1739&lt;=0.1,"5-10%",IF(I1739&lt;=0.2,"10-20%",IF(I1739&lt;=0.4,"20-40%","Above 40%")))))</f>
        <v>20-40%</v>
      </c>
      <c r="N1739" s="6" t="str">
        <f aca="false">IF(AND(H1739&gt;=Summary!$B$25,I1739&gt;=Summary!$B$26,I1739&lt;=Summary!$B$27,J1739&gt;=Summary!$B$28,J1739&lt;=Summary!$B$29,F1739*J1739&gt;1),"Yes","No")</f>
        <v>Yes</v>
      </c>
    </row>
    <row r="1740" customFormat="false" ht="15" hidden="false" customHeight="false" outlineLevel="0" collapsed="false">
      <c r="A1740" s="6" t="s">
        <v>149</v>
      </c>
      <c r="B1740" s="45" t="n">
        <v>42014</v>
      </c>
      <c r="C1740" s="6" t="s">
        <v>180</v>
      </c>
      <c r="D1740" s="6" t="s">
        <v>181</v>
      </c>
      <c r="E1740" s="6" t="s">
        <v>174</v>
      </c>
      <c r="F1740" s="34" t="n">
        <v>0.20812563598156</v>
      </c>
      <c r="G1740" s="34" t="n">
        <v>0.285482632073056</v>
      </c>
      <c r="H1740" s="34" t="n">
        <v>-0.0773569960914965</v>
      </c>
      <c r="I1740" s="34" t="n">
        <v>-0.270969184814369</v>
      </c>
      <c r="J1740" s="35" t="n">
        <v>3.5</v>
      </c>
      <c r="K1740" s="6" t="n">
        <v>0</v>
      </c>
      <c r="L1740" s="35" t="n">
        <v>-1</v>
      </c>
      <c r="M1740" s="6" t="str">
        <f aca="false">IF(I1740&lt;=0,"Below 0%",IF(I1740&lt;=0.05,"0-5%",IF(I1740&lt;=0.1,"5-10%",IF(I1740&lt;=0.2,"10-20%",IF(I1740&lt;=0.4,"20-40%","Above 40%")))))</f>
        <v>Below 0%</v>
      </c>
      <c r="N1740" s="6" t="str">
        <f aca="false">IF(AND(H1740&gt;=Summary!$B$25,I1740&gt;=Summary!$B$26,I1740&lt;=Summary!$B$27,J1740&gt;=Summary!$B$28,J1740&lt;=Summary!$B$29,F1740*J1740&gt;1),"Yes","No")</f>
        <v>No</v>
      </c>
    </row>
    <row r="1741" customFormat="false" ht="15" hidden="false" customHeight="false" outlineLevel="0" collapsed="false">
      <c r="A1741" s="6" t="s">
        <v>149</v>
      </c>
      <c r="B1741" s="45" t="n">
        <v>42014</v>
      </c>
      <c r="C1741" s="6" t="s">
        <v>180</v>
      </c>
      <c r="D1741" s="6" t="s">
        <v>181</v>
      </c>
      <c r="E1741" s="6" t="s">
        <v>177</v>
      </c>
      <c r="F1741" s="34" t="n">
        <v>0.44098824262619</v>
      </c>
      <c r="G1741" s="34" t="n">
        <v>0.448066911325425</v>
      </c>
      <c r="H1741" s="34" t="n">
        <v>-0.0070786686992344</v>
      </c>
      <c r="I1741" s="34" t="n">
        <v>-0.0157982402188437</v>
      </c>
      <c r="J1741" s="35" t="n">
        <v>2.23</v>
      </c>
      <c r="K1741" s="6" t="n">
        <v>0</v>
      </c>
      <c r="L1741" s="35" t="n">
        <v>-1</v>
      </c>
      <c r="M1741" s="6" t="str">
        <f aca="false">IF(I1741&lt;=0,"Below 0%",IF(I1741&lt;=0.05,"0-5%",IF(I1741&lt;=0.1,"5-10%",IF(I1741&lt;=0.2,"10-20%",IF(I1741&lt;=0.4,"20-40%","Above 40%")))))</f>
        <v>Below 0%</v>
      </c>
      <c r="N1741" s="6" t="str">
        <f aca="false">IF(AND(H1741&gt;=Summary!$B$25,I1741&gt;=Summary!$B$26,I1741&lt;=Summary!$B$27,J1741&gt;=Summary!$B$28,J1741&lt;=Summary!$B$29,F1741*J1741&gt;1),"Yes","No")</f>
        <v>No</v>
      </c>
    </row>
    <row r="1742" customFormat="false" ht="15" hidden="false" customHeight="false" outlineLevel="0" collapsed="false">
      <c r="A1742" s="6" t="s">
        <v>149</v>
      </c>
      <c r="B1742" s="45" t="n">
        <v>42014</v>
      </c>
      <c r="C1742" s="6" t="s">
        <v>173</v>
      </c>
      <c r="D1742" s="6" t="s">
        <v>194</v>
      </c>
      <c r="E1742" s="6" t="s">
        <v>187</v>
      </c>
      <c r="F1742" s="34" t="n">
        <v>0.152938410639763</v>
      </c>
      <c r="G1742" s="34" t="n">
        <v>0.220290641600033</v>
      </c>
      <c r="H1742" s="34" t="n">
        <v>-0.0673522309602702</v>
      </c>
      <c r="I1742" s="34" t="n">
        <v>-0.305742588387196</v>
      </c>
      <c r="J1742" s="35" t="n">
        <v>4.55</v>
      </c>
      <c r="K1742" s="6" t="n">
        <v>0</v>
      </c>
      <c r="L1742" s="35" t="n">
        <v>-1</v>
      </c>
      <c r="M1742" s="6" t="str">
        <f aca="false">IF(I1742&lt;=0,"Below 0%",IF(I1742&lt;=0.05,"0-5%",IF(I1742&lt;=0.1,"5-10%",IF(I1742&lt;=0.2,"10-20%",IF(I1742&lt;=0.4,"20-40%","Above 40%")))))</f>
        <v>Below 0%</v>
      </c>
      <c r="N1742" s="6" t="str">
        <f aca="false">IF(AND(H1742&gt;=Summary!$B$25,I1742&gt;=Summary!$B$26,I1742&lt;=Summary!$B$27,J1742&gt;=Summary!$B$28,J1742&lt;=Summary!$B$29,F1742*J1742&gt;1),"Yes","No")</f>
        <v>No</v>
      </c>
    </row>
    <row r="1743" customFormat="false" ht="15" hidden="false" customHeight="false" outlineLevel="0" collapsed="false">
      <c r="A1743" s="6" t="s">
        <v>149</v>
      </c>
      <c r="B1743" s="45" t="n">
        <v>42014</v>
      </c>
      <c r="C1743" s="6" t="s">
        <v>173</v>
      </c>
      <c r="D1743" s="6" t="s">
        <v>194</v>
      </c>
      <c r="E1743" s="6" t="s">
        <v>174</v>
      </c>
      <c r="F1743" s="34" t="n">
        <v>0.214704230427742</v>
      </c>
      <c r="G1743" s="34" t="n">
        <v>0.257666431691555</v>
      </c>
      <c r="H1743" s="34" t="n">
        <v>-0.0429622012638133</v>
      </c>
      <c r="I1743" s="34" t="n">
        <v>-0.16673573263607</v>
      </c>
      <c r="J1743" s="35" t="n">
        <v>3.89</v>
      </c>
      <c r="K1743" s="6" t="n">
        <v>1</v>
      </c>
      <c r="L1743" s="35" t="n">
        <v>2.89</v>
      </c>
      <c r="M1743" s="6" t="str">
        <f aca="false">IF(I1743&lt;=0,"Below 0%",IF(I1743&lt;=0.05,"0-5%",IF(I1743&lt;=0.1,"5-10%",IF(I1743&lt;=0.2,"10-20%",IF(I1743&lt;=0.4,"20-40%","Above 40%")))))</f>
        <v>Below 0%</v>
      </c>
      <c r="N1743" s="6" t="str">
        <f aca="false">IF(AND(H1743&gt;=Summary!$B$25,I1743&gt;=Summary!$B$26,I1743&lt;=Summary!$B$27,J1743&gt;=Summary!$B$28,J1743&lt;=Summary!$B$29,F1743*J1743&gt;1),"Yes","No")</f>
        <v>No</v>
      </c>
    </row>
    <row r="1744" customFormat="false" ht="15" hidden="false" customHeight="false" outlineLevel="0" collapsed="false">
      <c r="A1744" s="6" t="s">
        <v>149</v>
      </c>
      <c r="B1744" s="45" t="n">
        <v>42014</v>
      </c>
      <c r="C1744" s="6" t="s">
        <v>173</v>
      </c>
      <c r="D1744" s="6" t="s">
        <v>194</v>
      </c>
      <c r="E1744" s="6" t="s">
        <v>177</v>
      </c>
      <c r="F1744" s="34" t="n">
        <v>0.632357358932495</v>
      </c>
      <c r="G1744" s="34" t="n">
        <v>0.522042926708412</v>
      </c>
      <c r="H1744" s="34" t="n">
        <v>0.110314432224083</v>
      </c>
      <c r="I1744" s="34" t="n">
        <v>0.211312952594988</v>
      </c>
      <c r="J1744" s="35" t="n">
        <v>1.92</v>
      </c>
      <c r="K1744" s="6" t="n">
        <v>0</v>
      </c>
      <c r="L1744" s="35" t="n">
        <v>-1</v>
      </c>
      <c r="M1744" s="6" t="str">
        <f aca="false">IF(I1744&lt;=0,"Below 0%",IF(I1744&lt;=0.05,"0-5%",IF(I1744&lt;=0.1,"5-10%",IF(I1744&lt;=0.2,"10-20%",IF(I1744&lt;=0.4,"20-40%","Above 40%")))))</f>
        <v>20-40%</v>
      </c>
      <c r="N1744" s="6" t="str">
        <f aca="false">IF(AND(H1744&gt;=Summary!$B$25,I1744&gt;=Summary!$B$26,I1744&lt;=Summary!$B$27,J1744&gt;=Summary!$B$28,J1744&lt;=Summary!$B$29,F1744*J1744&gt;1),"Yes","No")</f>
        <v>Yes</v>
      </c>
    </row>
    <row r="1745" customFormat="false" ht="15" hidden="false" customHeight="false" outlineLevel="0" collapsed="false">
      <c r="A1745" s="6" t="s">
        <v>149</v>
      </c>
      <c r="B1745" s="45" t="n">
        <v>42014</v>
      </c>
      <c r="C1745" s="6" t="s">
        <v>195</v>
      </c>
      <c r="D1745" s="6" t="s">
        <v>182</v>
      </c>
      <c r="E1745" s="6" t="s">
        <v>187</v>
      </c>
      <c r="F1745" s="34" t="n">
        <v>0.419978857040405</v>
      </c>
      <c r="G1745" s="34" t="n">
        <v>0.440077794916505</v>
      </c>
      <c r="H1745" s="34" t="n">
        <v>-0.0200989378760993</v>
      </c>
      <c r="I1745" s="34" t="n">
        <v>-0.0456713292701184</v>
      </c>
      <c r="J1745" s="35" t="n">
        <v>2.3</v>
      </c>
      <c r="K1745" s="6" t="n">
        <v>1</v>
      </c>
      <c r="L1745" s="35" t="n">
        <v>1.3</v>
      </c>
      <c r="M1745" s="6" t="str">
        <f aca="false">IF(I1745&lt;=0,"Below 0%",IF(I1745&lt;=0.05,"0-5%",IF(I1745&lt;=0.1,"5-10%",IF(I1745&lt;=0.2,"10-20%",IF(I1745&lt;=0.4,"20-40%","Above 40%")))))</f>
        <v>Below 0%</v>
      </c>
      <c r="N1745" s="6" t="str">
        <f aca="false">IF(AND(H1745&gt;=Summary!$B$25,I1745&gt;=Summary!$B$26,I1745&lt;=Summary!$B$27,J1745&gt;=Summary!$B$28,J1745&lt;=Summary!$B$29,F1745*J1745&gt;1),"Yes","No")</f>
        <v>No</v>
      </c>
    </row>
    <row r="1746" customFormat="false" ht="15" hidden="false" customHeight="false" outlineLevel="0" collapsed="false">
      <c r="A1746" s="6" t="s">
        <v>149</v>
      </c>
      <c r="B1746" s="45" t="n">
        <v>42014</v>
      </c>
      <c r="C1746" s="6" t="s">
        <v>195</v>
      </c>
      <c r="D1746" s="6" t="s">
        <v>182</v>
      </c>
      <c r="E1746" s="6" t="s">
        <v>174</v>
      </c>
      <c r="F1746" s="34" t="n">
        <v>0.359714657068253</v>
      </c>
      <c r="G1746" s="34" t="n">
        <v>0.297699684796459</v>
      </c>
      <c r="H1746" s="34" t="n">
        <v>0.0620149722717936</v>
      </c>
      <c r="I1746" s="34" t="n">
        <v>0.208313866083513</v>
      </c>
      <c r="J1746" s="35" t="n">
        <v>3.4</v>
      </c>
      <c r="K1746" s="6" t="n">
        <v>0</v>
      </c>
      <c r="L1746" s="35" t="n">
        <v>-1</v>
      </c>
      <c r="M1746" s="6" t="str">
        <f aca="false">IF(I1746&lt;=0,"Below 0%",IF(I1746&lt;=0.05,"0-5%",IF(I1746&lt;=0.1,"5-10%",IF(I1746&lt;=0.2,"10-20%",IF(I1746&lt;=0.4,"20-40%","Above 40%")))))</f>
        <v>20-40%</v>
      </c>
      <c r="N1746" s="6" t="str">
        <f aca="false">IF(AND(H1746&gt;=Summary!$B$25,I1746&gt;=Summary!$B$26,I1746&lt;=Summary!$B$27,J1746&gt;=Summary!$B$28,J1746&lt;=Summary!$B$29,F1746*J1746&gt;1),"Yes","No")</f>
        <v>Yes</v>
      </c>
    </row>
    <row r="1747" customFormat="false" ht="15" hidden="false" customHeight="false" outlineLevel="0" collapsed="false">
      <c r="A1747" s="6" t="s">
        <v>149</v>
      </c>
      <c r="B1747" s="45" t="n">
        <v>42014</v>
      </c>
      <c r="C1747" s="6" t="s">
        <v>195</v>
      </c>
      <c r="D1747" s="6" t="s">
        <v>182</v>
      </c>
      <c r="E1747" s="6" t="s">
        <v>177</v>
      </c>
      <c r="F1747" s="34" t="n">
        <v>0.220306530594826</v>
      </c>
      <c r="G1747" s="34" t="n">
        <v>0.262222520287037</v>
      </c>
      <c r="H1747" s="34" t="n">
        <v>-0.0419159896922107</v>
      </c>
      <c r="I1747" s="34" t="n">
        <v>-0.159848931534669</v>
      </c>
      <c r="J1747" s="35" t="n">
        <v>3.86</v>
      </c>
      <c r="K1747" s="6" t="n">
        <v>0</v>
      </c>
      <c r="L1747" s="35" t="n">
        <v>-1</v>
      </c>
      <c r="M1747" s="6" t="str">
        <f aca="false">IF(I1747&lt;=0,"Below 0%",IF(I1747&lt;=0.05,"0-5%",IF(I1747&lt;=0.1,"5-10%",IF(I1747&lt;=0.2,"10-20%",IF(I1747&lt;=0.4,"20-40%","Above 40%")))))</f>
        <v>Below 0%</v>
      </c>
      <c r="N1747" s="6" t="str">
        <f aca="false">IF(AND(H1747&gt;=Summary!$B$25,I1747&gt;=Summary!$B$26,I1747&lt;=Summary!$B$27,J1747&gt;=Summary!$B$28,J1747&lt;=Summary!$B$29,F1747*J1747&gt;1),"Yes","No")</f>
        <v>No</v>
      </c>
    </row>
    <row r="1748" customFormat="false" ht="15" hidden="false" customHeight="false" outlineLevel="0" collapsed="false">
      <c r="A1748" s="6" t="s">
        <v>149</v>
      </c>
      <c r="B1748" s="45" t="n">
        <v>42014</v>
      </c>
      <c r="C1748" s="6" t="s">
        <v>191</v>
      </c>
      <c r="D1748" s="6" t="s">
        <v>183</v>
      </c>
      <c r="E1748" s="6" t="s">
        <v>187</v>
      </c>
      <c r="F1748" s="34" t="n">
        <v>0.184717804193497</v>
      </c>
      <c r="G1748" s="34" t="n">
        <v>0.219480182531325</v>
      </c>
      <c r="H1748" s="34" t="n">
        <v>-0.0347623783378282</v>
      </c>
      <c r="I1748" s="34" t="n">
        <v>-0.158385043865483</v>
      </c>
      <c r="J1748" s="35" t="n">
        <v>4.55</v>
      </c>
      <c r="K1748" s="6" t="n">
        <v>0</v>
      </c>
      <c r="L1748" s="35" t="n">
        <v>-1</v>
      </c>
      <c r="M1748" s="6" t="str">
        <f aca="false">IF(I1748&lt;=0,"Below 0%",IF(I1748&lt;=0.05,"0-5%",IF(I1748&lt;=0.1,"5-10%",IF(I1748&lt;=0.2,"10-20%",IF(I1748&lt;=0.4,"20-40%","Above 40%")))))</f>
        <v>Below 0%</v>
      </c>
      <c r="N1748" s="6" t="str">
        <f aca="false">IF(AND(H1748&gt;=Summary!$B$25,I1748&gt;=Summary!$B$26,I1748&lt;=Summary!$B$27,J1748&gt;=Summary!$B$28,J1748&lt;=Summary!$B$29,F1748*J1748&gt;1),"Yes","No")</f>
        <v>No</v>
      </c>
    </row>
    <row r="1749" customFormat="false" ht="15" hidden="false" customHeight="false" outlineLevel="0" collapsed="false">
      <c r="A1749" s="6" t="s">
        <v>149</v>
      </c>
      <c r="B1749" s="45" t="n">
        <v>42014</v>
      </c>
      <c r="C1749" s="6" t="s">
        <v>191</v>
      </c>
      <c r="D1749" s="6" t="s">
        <v>183</v>
      </c>
      <c r="E1749" s="6" t="s">
        <v>174</v>
      </c>
      <c r="F1749" s="34" t="n">
        <v>0.253754019737244</v>
      </c>
      <c r="G1749" s="34" t="n">
        <v>0.273598583703432</v>
      </c>
      <c r="H1749" s="34" t="n">
        <v>-0.0198445639661887</v>
      </c>
      <c r="I1749" s="34" t="n">
        <v>-0.0725316765078699</v>
      </c>
      <c r="J1749" s="35" t="n">
        <v>3.65</v>
      </c>
      <c r="K1749" s="6" t="n">
        <v>0</v>
      </c>
      <c r="L1749" s="35" t="n">
        <v>-1</v>
      </c>
      <c r="M1749" s="6" t="str">
        <f aca="false">IF(I1749&lt;=0,"Below 0%",IF(I1749&lt;=0.05,"0-5%",IF(I1749&lt;=0.1,"5-10%",IF(I1749&lt;=0.2,"10-20%",IF(I1749&lt;=0.4,"20-40%","Above 40%")))))</f>
        <v>Below 0%</v>
      </c>
      <c r="N1749" s="6" t="str">
        <f aca="false">IF(AND(H1749&gt;=Summary!$B$25,I1749&gt;=Summary!$B$26,I1749&lt;=Summary!$B$27,J1749&gt;=Summary!$B$28,J1749&lt;=Summary!$B$29,F1749*J1749&gt;1),"Yes","No")</f>
        <v>No</v>
      </c>
    </row>
    <row r="1750" customFormat="false" ht="15" hidden="false" customHeight="false" outlineLevel="0" collapsed="false">
      <c r="A1750" s="6" t="s">
        <v>149</v>
      </c>
      <c r="B1750" s="45" t="n">
        <v>42014</v>
      </c>
      <c r="C1750" s="6" t="s">
        <v>191</v>
      </c>
      <c r="D1750" s="6" t="s">
        <v>183</v>
      </c>
      <c r="E1750" s="6" t="s">
        <v>177</v>
      </c>
      <c r="F1750" s="34" t="n">
        <v>0.561528146266937</v>
      </c>
      <c r="G1750" s="34" t="n">
        <v>0.506921233765243</v>
      </c>
      <c r="H1750" s="34" t="n">
        <v>0.0546069125016946</v>
      </c>
      <c r="I1750" s="34" t="n">
        <v>0.107722677340013</v>
      </c>
      <c r="J1750" s="35" t="n">
        <v>1.97</v>
      </c>
      <c r="K1750" s="6" t="n">
        <v>1</v>
      </c>
      <c r="L1750" s="35" t="n">
        <v>0.97</v>
      </c>
      <c r="M1750" s="6" t="str">
        <f aca="false">IF(I1750&lt;=0,"Below 0%",IF(I1750&lt;=0.05,"0-5%",IF(I1750&lt;=0.1,"5-10%",IF(I1750&lt;=0.2,"10-20%",IF(I1750&lt;=0.4,"20-40%","Above 40%")))))</f>
        <v>10-20%</v>
      </c>
      <c r="N1750" s="6" t="str">
        <f aca="false">IF(AND(H1750&gt;=Summary!$B$25,I1750&gt;=Summary!$B$26,I1750&lt;=Summary!$B$27,J1750&gt;=Summary!$B$28,J1750&lt;=Summary!$B$29,F1750*J1750&gt;1),"Yes","No")</f>
        <v>Yes</v>
      </c>
    </row>
    <row r="1751" customFormat="false" ht="15" hidden="false" customHeight="false" outlineLevel="0" collapsed="false">
      <c r="A1751" s="6" t="s">
        <v>149</v>
      </c>
      <c r="B1751" s="45" t="n">
        <v>42014</v>
      </c>
      <c r="C1751" s="6" t="s">
        <v>175</v>
      </c>
      <c r="D1751" s="6" t="s">
        <v>189</v>
      </c>
      <c r="E1751" s="6" t="s">
        <v>187</v>
      </c>
      <c r="F1751" s="34" t="n">
        <v>0.386036247014999</v>
      </c>
      <c r="G1751" s="34" t="n">
        <v>0.433489608844728</v>
      </c>
      <c r="H1751" s="34" t="n">
        <v>-0.0474533618297281</v>
      </c>
      <c r="I1751" s="34" t="n">
        <v>-0.109468279888401</v>
      </c>
      <c r="J1751" s="35" t="n">
        <v>2.3</v>
      </c>
      <c r="K1751" s="6" t="n">
        <v>0</v>
      </c>
      <c r="L1751" s="35" t="n">
        <v>-1</v>
      </c>
      <c r="M1751" s="6" t="str">
        <f aca="false">IF(I1751&lt;=0,"Below 0%",IF(I1751&lt;=0.05,"0-5%",IF(I1751&lt;=0.1,"5-10%",IF(I1751&lt;=0.2,"10-20%",IF(I1751&lt;=0.4,"20-40%","Above 40%")))))</f>
        <v>Below 0%</v>
      </c>
      <c r="N1751" s="6" t="str">
        <f aca="false">IF(AND(H1751&gt;=Summary!$B$25,I1751&gt;=Summary!$B$26,I1751&lt;=Summary!$B$27,J1751&gt;=Summary!$B$28,J1751&lt;=Summary!$B$29,F1751*J1751&gt;1),"Yes","No")</f>
        <v>No</v>
      </c>
    </row>
    <row r="1752" customFormat="false" ht="15" hidden="false" customHeight="false" outlineLevel="0" collapsed="false">
      <c r="A1752" s="6" t="s">
        <v>149</v>
      </c>
      <c r="B1752" s="45" t="n">
        <v>42014</v>
      </c>
      <c r="C1752" s="6" t="s">
        <v>175</v>
      </c>
      <c r="D1752" s="6" t="s">
        <v>189</v>
      </c>
      <c r="E1752" s="6" t="s">
        <v>174</v>
      </c>
      <c r="F1752" s="34" t="n">
        <v>0.353078484535217</v>
      </c>
      <c r="G1752" s="34" t="n">
        <v>0.284864600097964</v>
      </c>
      <c r="H1752" s="34" t="n">
        <v>0.0682138844372536</v>
      </c>
      <c r="I1752" s="34" t="n">
        <v>0.239460727706409</v>
      </c>
      <c r="J1752" s="35" t="n">
        <v>3.5</v>
      </c>
      <c r="K1752" s="6" t="n">
        <v>1</v>
      </c>
      <c r="L1752" s="35" t="n">
        <v>2.5</v>
      </c>
      <c r="M1752" s="6" t="str">
        <f aca="false">IF(I1752&lt;=0,"Below 0%",IF(I1752&lt;=0.05,"0-5%",IF(I1752&lt;=0.1,"5-10%",IF(I1752&lt;=0.2,"10-20%",IF(I1752&lt;=0.4,"20-40%","Above 40%")))))</f>
        <v>20-40%</v>
      </c>
      <c r="N1752" s="6" t="str">
        <f aca="false">IF(AND(H1752&gt;=Summary!$B$25,I1752&gt;=Summary!$B$26,I1752&lt;=Summary!$B$27,J1752&gt;=Summary!$B$28,J1752&lt;=Summary!$B$29,F1752*J1752&gt;1),"Yes","No")</f>
        <v>Yes</v>
      </c>
    </row>
    <row r="1753" customFormat="false" ht="15" hidden="false" customHeight="false" outlineLevel="0" collapsed="false">
      <c r="A1753" s="6" t="s">
        <v>149</v>
      </c>
      <c r="B1753" s="45" t="n">
        <v>42014</v>
      </c>
      <c r="C1753" s="6" t="s">
        <v>175</v>
      </c>
      <c r="D1753" s="6" t="s">
        <v>189</v>
      </c>
      <c r="E1753" s="6" t="s">
        <v>177</v>
      </c>
      <c r="F1753" s="34" t="n">
        <v>0.260885208845139</v>
      </c>
      <c r="G1753" s="34" t="n">
        <v>0.281645791057309</v>
      </c>
      <c r="H1753" s="34" t="n">
        <v>-0.0207605822121703</v>
      </c>
      <c r="I1753" s="34" t="n">
        <v>-0.0737116721476088</v>
      </c>
      <c r="J1753" s="35" t="n">
        <v>3.54</v>
      </c>
      <c r="K1753" s="6" t="n">
        <v>0</v>
      </c>
      <c r="L1753" s="35" t="n">
        <v>-1</v>
      </c>
      <c r="M1753" s="6" t="str">
        <f aca="false">IF(I1753&lt;=0,"Below 0%",IF(I1753&lt;=0.05,"0-5%",IF(I1753&lt;=0.1,"5-10%",IF(I1753&lt;=0.2,"10-20%",IF(I1753&lt;=0.4,"20-40%","Above 40%")))))</f>
        <v>Below 0%</v>
      </c>
      <c r="N1753" s="6" t="str">
        <f aca="false">IF(AND(H1753&gt;=Summary!$B$25,I1753&gt;=Summary!$B$26,I1753&lt;=Summary!$B$27,J1753&gt;=Summary!$B$28,J1753&lt;=Summary!$B$29,F1753*J1753&gt;1),"Yes","No")</f>
        <v>No</v>
      </c>
    </row>
    <row r="1754" customFormat="false" ht="15" hidden="false" customHeight="false" outlineLevel="0" collapsed="false">
      <c r="A1754" s="6" t="s">
        <v>149</v>
      </c>
      <c r="B1754" s="45" t="n">
        <v>42014</v>
      </c>
      <c r="C1754" s="6" t="s">
        <v>178</v>
      </c>
      <c r="D1754" s="6" t="s">
        <v>186</v>
      </c>
      <c r="E1754" s="6" t="s">
        <v>187</v>
      </c>
      <c r="F1754" s="34" t="n">
        <v>0.473044723272324</v>
      </c>
      <c r="G1754" s="34" t="n">
        <v>0.475339805825243</v>
      </c>
      <c r="H1754" s="34" t="n">
        <v>-0.00229508255291916</v>
      </c>
      <c r="I1754" s="34" t="n">
        <v>-0.00482829867137813</v>
      </c>
      <c r="J1754" s="35" t="n">
        <v>2.1</v>
      </c>
      <c r="K1754" s="6" t="n">
        <v>1</v>
      </c>
      <c r="L1754" s="35" t="n">
        <v>1.1</v>
      </c>
      <c r="M1754" s="6" t="str">
        <f aca="false">IF(I1754&lt;=0,"Below 0%",IF(I1754&lt;=0.05,"0-5%",IF(I1754&lt;=0.1,"5-10%",IF(I1754&lt;=0.2,"10-20%",IF(I1754&lt;=0.4,"20-40%","Above 40%")))))</f>
        <v>Below 0%</v>
      </c>
      <c r="N1754" s="6" t="str">
        <f aca="false">IF(AND(H1754&gt;=Summary!$B$25,I1754&gt;=Summary!$B$26,I1754&lt;=Summary!$B$27,J1754&gt;=Summary!$B$28,J1754&lt;=Summary!$B$29,F1754*J1754&gt;1),"Yes","No")</f>
        <v>No</v>
      </c>
    </row>
    <row r="1755" customFormat="false" ht="15" hidden="false" customHeight="false" outlineLevel="0" collapsed="false">
      <c r="A1755" s="6" t="s">
        <v>149</v>
      </c>
      <c r="B1755" s="45" t="n">
        <v>42014</v>
      </c>
      <c r="C1755" s="6" t="s">
        <v>178</v>
      </c>
      <c r="D1755" s="6" t="s">
        <v>186</v>
      </c>
      <c r="E1755" s="6" t="s">
        <v>174</v>
      </c>
      <c r="F1755" s="34" t="n">
        <v>0.2045708745718</v>
      </c>
      <c r="G1755" s="34" t="n">
        <v>0.293592233009709</v>
      </c>
      <c r="H1755" s="34" t="n">
        <v>-0.0890213584379085</v>
      </c>
      <c r="I1755" s="34" t="n">
        <v>-0.303214283039173</v>
      </c>
      <c r="J1755" s="35" t="n">
        <v>3.4</v>
      </c>
      <c r="K1755" s="6" t="n">
        <v>0</v>
      </c>
      <c r="L1755" s="35" t="n">
        <v>-1</v>
      </c>
      <c r="M1755" s="6" t="str">
        <f aca="false">IF(I1755&lt;=0,"Below 0%",IF(I1755&lt;=0.05,"0-5%",IF(I1755&lt;=0.1,"5-10%",IF(I1755&lt;=0.2,"10-20%",IF(I1755&lt;=0.4,"20-40%","Above 40%")))))</f>
        <v>Below 0%</v>
      </c>
      <c r="N1755" s="6" t="str">
        <f aca="false">IF(AND(H1755&gt;=Summary!$B$25,I1755&gt;=Summary!$B$26,I1755&lt;=Summary!$B$27,J1755&gt;=Summary!$B$28,J1755&lt;=Summary!$B$29,F1755*J1755&gt;1),"Yes","No")</f>
        <v>No</v>
      </c>
    </row>
    <row r="1756" customFormat="false" ht="15" hidden="false" customHeight="false" outlineLevel="0" collapsed="false">
      <c r="A1756" s="6" t="s">
        <v>149</v>
      </c>
      <c r="B1756" s="45" t="n">
        <v>42014</v>
      </c>
      <c r="C1756" s="6" t="s">
        <v>178</v>
      </c>
      <c r="D1756" s="6" t="s">
        <v>186</v>
      </c>
      <c r="E1756" s="6" t="s">
        <v>177</v>
      </c>
      <c r="F1756" s="34" t="n">
        <v>0.32238444685936</v>
      </c>
      <c r="G1756" s="34" t="n">
        <v>0.231067961165049</v>
      </c>
      <c r="H1756" s="34" t="n">
        <v>0.0913164856943112</v>
      </c>
      <c r="I1756" s="34" t="n">
        <v>0.395193194391347</v>
      </c>
      <c r="J1756" s="35" t="n">
        <v>4.32</v>
      </c>
      <c r="K1756" s="6" t="n">
        <v>0</v>
      </c>
      <c r="L1756" s="35" t="n">
        <v>-1</v>
      </c>
      <c r="M1756" s="6" t="str">
        <f aca="false">IF(I1756&lt;=0,"Below 0%",IF(I1756&lt;=0.05,"0-5%",IF(I1756&lt;=0.1,"5-10%",IF(I1756&lt;=0.2,"10-20%",IF(I1756&lt;=0.4,"20-40%","Above 40%")))))</f>
        <v>20-40%</v>
      </c>
      <c r="N1756" s="6" t="str">
        <f aca="false">IF(AND(H1756&gt;=Summary!$B$25,I1756&gt;=Summary!$B$26,I1756&lt;=Summary!$B$27,J1756&gt;=Summary!$B$28,J1756&lt;=Summary!$B$29,F1756*J1756&gt;1),"Yes","No")</f>
        <v>Yes</v>
      </c>
    </row>
    <row r="1757" customFormat="false" ht="15" hidden="false" customHeight="false" outlineLevel="0" collapsed="false">
      <c r="A1757" s="6" t="s">
        <v>149</v>
      </c>
      <c r="B1757" s="45" t="n">
        <v>42015</v>
      </c>
      <c r="C1757" s="6" t="s">
        <v>185</v>
      </c>
      <c r="D1757" s="6" t="s">
        <v>192</v>
      </c>
      <c r="E1757" s="6" t="s">
        <v>187</v>
      </c>
      <c r="F1757" s="34" t="n">
        <v>0.706364452838898</v>
      </c>
      <c r="G1757" s="34" t="n">
        <v>0.671266642073846</v>
      </c>
      <c r="H1757" s="34" t="n">
        <v>0.0350978107650521</v>
      </c>
      <c r="I1757" s="34" t="n">
        <v>0.0522859450554838</v>
      </c>
      <c r="J1757" s="35" t="n">
        <v>1.5</v>
      </c>
      <c r="K1757" s="6" t="n">
        <v>1</v>
      </c>
      <c r="L1757" s="35" t="n">
        <v>0.5</v>
      </c>
      <c r="M1757" s="6" t="str">
        <f aca="false">IF(I1757&lt;=0,"Below 0%",IF(I1757&lt;=0.05,"0-5%",IF(I1757&lt;=0.1,"5-10%",IF(I1757&lt;=0.2,"10-20%",IF(I1757&lt;=0.4,"20-40%","Above 40%")))))</f>
        <v>5-10%</v>
      </c>
      <c r="N1757" s="6" t="str">
        <f aca="false">IF(AND(H1757&gt;=Summary!$B$25,I1757&gt;=Summary!$B$26,I1757&lt;=Summary!$B$27,J1757&gt;=Summary!$B$28,J1757&lt;=Summary!$B$29,F1757*J1757&gt;1),"Yes","No")</f>
        <v>No</v>
      </c>
    </row>
    <row r="1758" customFormat="false" ht="15" hidden="false" customHeight="false" outlineLevel="0" collapsed="false">
      <c r="A1758" s="6" t="s">
        <v>149</v>
      </c>
      <c r="B1758" s="45" t="n">
        <v>42015</v>
      </c>
      <c r="C1758" s="6" t="s">
        <v>185</v>
      </c>
      <c r="D1758" s="6" t="s">
        <v>192</v>
      </c>
      <c r="E1758" s="6" t="s">
        <v>174</v>
      </c>
      <c r="F1758" s="34" t="n">
        <v>0.227477863430977</v>
      </c>
      <c r="G1758" s="34" t="n">
        <v>0.205489788389953</v>
      </c>
      <c r="H1758" s="34" t="n">
        <v>0.0219880750410242</v>
      </c>
      <c r="I1758" s="34" t="n">
        <v>0.107003249228609</v>
      </c>
      <c r="J1758" s="35" t="n">
        <v>4.9</v>
      </c>
      <c r="K1758" s="6" t="n">
        <v>0</v>
      </c>
      <c r="L1758" s="35" t="n">
        <v>-1</v>
      </c>
      <c r="M1758" s="6" t="str">
        <f aca="false">IF(I1758&lt;=0,"Below 0%",IF(I1758&lt;=0.05,"0-5%",IF(I1758&lt;=0.1,"5-10%",IF(I1758&lt;=0.2,"10-20%",IF(I1758&lt;=0.4,"20-40%","Above 40%")))))</f>
        <v>10-20%</v>
      </c>
      <c r="N1758" s="6" t="str">
        <f aca="false">IF(AND(H1758&gt;=Summary!$B$25,I1758&gt;=Summary!$B$26,I1758&lt;=Summary!$B$27,J1758&gt;=Summary!$B$28,J1758&lt;=Summary!$B$29,F1758*J1758&gt;1),"Yes","No")</f>
        <v>No</v>
      </c>
    </row>
    <row r="1759" customFormat="false" ht="15" hidden="false" customHeight="false" outlineLevel="0" collapsed="false">
      <c r="A1759" s="6" t="s">
        <v>149</v>
      </c>
      <c r="B1759" s="45" t="n">
        <v>42015</v>
      </c>
      <c r="C1759" s="6" t="s">
        <v>185</v>
      </c>
      <c r="D1759" s="6" t="s">
        <v>192</v>
      </c>
      <c r="E1759" s="6" t="s">
        <v>177</v>
      </c>
      <c r="F1759" s="34" t="n">
        <v>0.0661576166749001</v>
      </c>
      <c r="G1759" s="34" t="n">
        <v>0.123243569536202</v>
      </c>
      <c r="H1759" s="34" t="n">
        <v>-0.0570859528613017</v>
      </c>
      <c r="I1759" s="34" t="n">
        <v>-0.463196198196233</v>
      </c>
      <c r="J1759" s="35" t="n">
        <v>8.17</v>
      </c>
      <c r="K1759" s="6" t="n">
        <v>0</v>
      </c>
      <c r="L1759" s="35" t="n">
        <v>-1</v>
      </c>
      <c r="M1759" s="6" t="str">
        <f aca="false">IF(I1759&lt;=0,"Below 0%",IF(I1759&lt;=0.05,"0-5%",IF(I1759&lt;=0.1,"5-10%",IF(I1759&lt;=0.2,"10-20%",IF(I1759&lt;=0.4,"20-40%","Above 40%")))))</f>
        <v>Below 0%</v>
      </c>
      <c r="N1759" s="6" t="str">
        <f aca="false">IF(AND(H1759&gt;=Summary!$B$25,I1759&gt;=Summary!$B$26,I1759&lt;=Summary!$B$27,J1759&gt;=Summary!$B$28,J1759&lt;=Summary!$B$29,F1759*J1759&gt;1),"Yes","No")</f>
        <v>No</v>
      </c>
    </row>
    <row r="1760" customFormat="false" ht="15" hidden="false" customHeight="false" outlineLevel="0" collapsed="false">
      <c r="A1760" s="6" t="s">
        <v>149</v>
      </c>
      <c r="B1760" s="45" t="n">
        <v>42015</v>
      </c>
      <c r="C1760" s="6" t="s">
        <v>176</v>
      </c>
      <c r="D1760" s="6" t="s">
        <v>179</v>
      </c>
      <c r="E1760" s="6" t="s">
        <v>187</v>
      </c>
      <c r="F1760" s="34" t="n">
        <v>0.593549430370331</v>
      </c>
      <c r="G1760" s="34" t="n">
        <v>0.532347646990024</v>
      </c>
      <c r="H1760" s="34" t="n">
        <v>0.0612017833803066</v>
      </c>
      <c r="I1760" s="34" t="n">
        <v>0.114965819284355</v>
      </c>
      <c r="J1760" s="35" t="n">
        <v>1.88</v>
      </c>
      <c r="K1760" s="6" t="n">
        <v>0</v>
      </c>
      <c r="L1760" s="35" t="n">
        <v>-1</v>
      </c>
      <c r="M1760" s="6" t="str">
        <f aca="false">IF(I1760&lt;=0,"Below 0%",IF(I1760&lt;=0.05,"0-5%",IF(I1760&lt;=0.1,"5-10%",IF(I1760&lt;=0.2,"10-20%",IF(I1760&lt;=0.4,"20-40%","Above 40%")))))</f>
        <v>10-20%</v>
      </c>
      <c r="N1760" s="6" t="str">
        <f aca="false">IF(AND(H1760&gt;=Summary!$B$25,I1760&gt;=Summary!$B$26,I1760&lt;=Summary!$B$27,J1760&gt;=Summary!$B$28,J1760&lt;=Summary!$B$29,F1760*J1760&gt;1),"Yes","No")</f>
        <v>Yes</v>
      </c>
    </row>
    <row r="1761" customFormat="false" ht="15" hidden="false" customHeight="false" outlineLevel="0" collapsed="false">
      <c r="A1761" s="6" t="s">
        <v>149</v>
      </c>
      <c r="B1761" s="45" t="n">
        <v>42015</v>
      </c>
      <c r="C1761" s="6" t="s">
        <v>176</v>
      </c>
      <c r="D1761" s="6" t="s">
        <v>179</v>
      </c>
      <c r="E1761" s="6" t="s">
        <v>174</v>
      </c>
      <c r="F1761" s="34" t="n">
        <v>0.275195002555847</v>
      </c>
      <c r="G1761" s="34" t="n">
        <v>0.265467792132957</v>
      </c>
      <c r="H1761" s="34" t="n">
        <v>0.00972721042289071</v>
      </c>
      <c r="I1761" s="34" t="n">
        <v>0.0366417724151598</v>
      </c>
      <c r="J1761" s="35" t="n">
        <v>3.77</v>
      </c>
      <c r="K1761" s="6" t="n">
        <v>0</v>
      </c>
      <c r="L1761" s="35" t="n">
        <v>-1</v>
      </c>
      <c r="M1761" s="6" t="str">
        <f aca="false">IF(I1761&lt;=0,"Below 0%",IF(I1761&lt;=0.05,"0-5%",IF(I1761&lt;=0.1,"5-10%",IF(I1761&lt;=0.2,"10-20%",IF(I1761&lt;=0.4,"20-40%","Above 40%")))))</f>
        <v>0-5%</v>
      </c>
      <c r="N1761" s="6" t="str">
        <f aca="false">IF(AND(H1761&gt;=Summary!$B$25,I1761&gt;=Summary!$B$26,I1761&lt;=Summary!$B$27,J1761&gt;=Summary!$B$28,J1761&lt;=Summary!$B$29,F1761*J1761&gt;1),"Yes","No")</f>
        <v>No</v>
      </c>
    </row>
    <row r="1762" customFormat="false" ht="15" hidden="false" customHeight="false" outlineLevel="0" collapsed="false">
      <c r="A1762" s="6" t="s">
        <v>149</v>
      </c>
      <c r="B1762" s="45" t="n">
        <v>42015</v>
      </c>
      <c r="C1762" s="6" t="s">
        <v>176</v>
      </c>
      <c r="D1762" s="6" t="s">
        <v>179</v>
      </c>
      <c r="E1762" s="6" t="s">
        <v>177</v>
      </c>
      <c r="F1762" s="34" t="n">
        <v>0.131255522370338</v>
      </c>
      <c r="G1762" s="34" t="n">
        <v>0.202184560877019</v>
      </c>
      <c r="H1762" s="34" t="n">
        <v>-0.0709290385066809</v>
      </c>
      <c r="I1762" s="34" t="n">
        <v>-0.350813327184879</v>
      </c>
      <c r="J1762" s="35" t="n">
        <v>4.95</v>
      </c>
      <c r="K1762" s="6" t="n">
        <v>1</v>
      </c>
      <c r="L1762" s="35" t="n">
        <v>3.95</v>
      </c>
      <c r="M1762" s="6" t="str">
        <f aca="false">IF(I1762&lt;=0,"Below 0%",IF(I1762&lt;=0.05,"0-5%",IF(I1762&lt;=0.1,"5-10%",IF(I1762&lt;=0.2,"10-20%",IF(I1762&lt;=0.4,"20-40%","Above 40%")))))</f>
        <v>Below 0%</v>
      </c>
      <c r="N1762" s="6" t="str">
        <f aca="false">IF(AND(H1762&gt;=Summary!$B$25,I1762&gt;=Summary!$B$26,I1762&lt;=Summary!$B$27,J1762&gt;=Summary!$B$28,J1762&lt;=Summary!$B$29,F1762*J1762&gt;1),"Yes","No")</f>
        <v>No</v>
      </c>
    </row>
    <row r="1763" customFormat="false" ht="15" hidden="false" customHeight="false" outlineLevel="0" collapsed="false">
      <c r="A1763" s="6" t="s">
        <v>149</v>
      </c>
      <c r="B1763" s="45" t="n">
        <v>42021</v>
      </c>
      <c r="C1763" s="6" t="s">
        <v>182</v>
      </c>
      <c r="D1763" s="6" t="s">
        <v>183</v>
      </c>
      <c r="E1763" s="6" t="s">
        <v>187</v>
      </c>
      <c r="F1763" s="34" t="n">
        <v>0.19329696893692</v>
      </c>
      <c r="G1763" s="34" t="n">
        <v>0.201360858032522</v>
      </c>
      <c r="H1763" s="34" t="n">
        <v>-0.00806388909560205</v>
      </c>
      <c r="I1763" s="34" t="n">
        <v>-0.0400469543802779</v>
      </c>
      <c r="J1763" s="35" t="n">
        <v>5</v>
      </c>
      <c r="K1763" s="6" t="n">
        <v>0</v>
      </c>
      <c r="L1763" s="35" t="n">
        <v>-1</v>
      </c>
      <c r="M1763" s="6" t="str">
        <f aca="false">IF(I1763&lt;=0,"Below 0%",IF(I1763&lt;=0.05,"0-5%",IF(I1763&lt;=0.1,"5-10%",IF(I1763&lt;=0.2,"10-20%",IF(I1763&lt;=0.4,"20-40%","Above 40%")))))</f>
        <v>Below 0%</v>
      </c>
      <c r="N1763" s="6" t="str">
        <f aca="false">IF(AND(H1763&gt;=Summary!$B$25,I1763&gt;=Summary!$B$26,I1763&lt;=Summary!$B$27,J1763&gt;=Summary!$B$28,J1763&lt;=Summary!$B$29,F1763*J1763&gt;1),"Yes","No")</f>
        <v>No</v>
      </c>
    </row>
    <row r="1764" customFormat="false" ht="15" hidden="false" customHeight="false" outlineLevel="0" collapsed="false">
      <c r="A1764" s="6" t="s">
        <v>149</v>
      </c>
      <c r="B1764" s="45" t="n">
        <v>42021</v>
      </c>
      <c r="C1764" s="6" t="s">
        <v>182</v>
      </c>
      <c r="D1764" s="6" t="s">
        <v>183</v>
      </c>
      <c r="E1764" s="6" t="s">
        <v>174</v>
      </c>
      <c r="F1764" s="34" t="n">
        <v>0.199216648936272</v>
      </c>
      <c r="G1764" s="34" t="n">
        <v>0.279667858378503</v>
      </c>
      <c r="H1764" s="34" t="n">
        <v>-0.0804512094422314</v>
      </c>
      <c r="I1764" s="34" t="n">
        <v>-0.287666984360243</v>
      </c>
      <c r="J1764" s="35" t="n">
        <v>3.6</v>
      </c>
      <c r="K1764" s="6" t="n">
        <v>0</v>
      </c>
      <c r="L1764" s="35" t="n">
        <v>-1</v>
      </c>
      <c r="M1764" s="6" t="str">
        <f aca="false">IF(I1764&lt;=0,"Below 0%",IF(I1764&lt;=0.05,"0-5%",IF(I1764&lt;=0.1,"5-10%",IF(I1764&lt;=0.2,"10-20%",IF(I1764&lt;=0.4,"20-40%","Above 40%")))))</f>
        <v>Below 0%</v>
      </c>
      <c r="N1764" s="6" t="str">
        <f aca="false">IF(AND(H1764&gt;=Summary!$B$25,I1764&gt;=Summary!$B$26,I1764&lt;=Summary!$B$27,J1764&gt;=Summary!$B$28,J1764&lt;=Summary!$B$29,F1764*J1764&gt;1),"Yes","No")</f>
        <v>No</v>
      </c>
    </row>
    <row r="1765" customFormat="false" ht="15" hidden="false" customHeight="false" outlineLevel="0" collapsed="false">
      <c r="A1765" s="6" t="s">
        <v>149</v>
      </c>
      <c r="B1765" s="45" t="n">
        <v>42021</v>
      </c>
      <c r="C1765" s="6" t="s">
        <v>182</v>
      </c>
      <c r="D1765" s="6" t="s">
        <v>183</v>
      </c>
      <c r="E1765" s="6" t="s">
        <v>177</v>
      </c>
      <c r="F1765" s="34" t="n">
        <v>0.607486367225647</v>
      </c>
      <c r="G1765" s="34" t="n">
        <v>0.518971283588975</v>
      </c>
      <c r="H1765" s="34" t="n">
        <v>0.0885150836366722</v>
      </c>
      <c r="I1765" s="34" t="n">
        <v>0.170558731158574</v>
      </c>
      <c r="J1765" s="35" t="n">
        <v>1.94</v>
      </c>
      <c r="K1765" s="6" t="n">
        <v>1</v>
      </c>
      <c r="L1765" s="35" t="n">
        <v>0.94</v>
      </c>
      <c r="M1765" s="6" t="str">
        <f aca="false">IF(I1765&lt;=0,"Below 0%",IF(I1765&lt;=0.05,"0-5%",IF(I1765&lt;=0.1,"5-10%",IF(I1765&lt;=0.2,"10-20%",IF(I1765&lt;=0.4,"20-40%","Above 40%")))))</f>
        <v>10-20%</v>
      </c>
      <c r="N1765" s="6" t="str">
        <f aca="false">IF(AND(H1765&gt;=Summary!$B$25,I1765&gt;=Summary!$B$26,I1765&lt;=Summary!$B$27,J1765&gt;=Summary!$B$28,J1765&lt;=Summary!$B$29,F1765*J1765&gt;1),"Yes","No")</f>
        <v>Yes</v>
      </c>
    </row>
    <row r="1766" customFormat="false" ht="15" hidden="false" customHeight="false" outlineLevel="0" collapsed="false">
      <c r="A1766" s="6" t="s">
        <v>149</v>
      </c>
      <c r="B1766" s="45" t="n">
        <v>42021</v>
      </c>
      <c r="C1766" s="6" t="s">
        <v>196</v>
      </c>
      <c r="D1766" s="6" t="s">
        <v>180</v>
      </c>
      <c r="E1766" s="6" t="s">
        <v>187</v>
      </c>
      <c r="F1766" s="34" t="n">
        <v>0.420029371976852</v>
      </c>
      <c r="G1766" s="34" t="n">
        <v>0.386416861826698</v>
      </c>
      <c r="H1766" s="34" t="n">
        <v>0.0336125101501545</v>
      </c>
      <c r="I1766" s="34" t="n">
        <v>0.0869851020249455</v>
      </c>
      <c r="J1766" s="35" t="n">
        <v>2.6</v>
      </c>
      <c r="K1766" s="6" t="n">
        <v>0</v>
      </c>
      <c r="L1766" s="35" t="n">
        <v>-1</v>
      </c>
      <c r="M1766" s="6" t="str">
        <f aca="false">IF(I1766&lt;=0,"Below 0%",IF(I1766&lt;=0.05,"0-5%",IF(I1766&lt;=0.1,"5-10%",IF(I1766&lt;=0.2,"10-20%",IF(I1766&lt;=0.4,"20-40%","Above 40%")))))</f>
        <v>5-10%</v>
      </c>
      <c r="N1766" s="6" t="str">
        <f aca="false">IF(AND(H1766&gt;=Summary!$B$25,I1766&gt;=Summary!$B$26,I1766&lt;=Summary!$B$27,J1766&gt;=Summary!$B$28,J1766&lt;=Summary!$B$29,F1766*J1766&gt;1),"Yes","No")</f>
        <v>No</v>
      </c>
    </row>
    <row r="1767" customFormat="false" ht="15" hidden="false" customHeight="false" outlineLevel="0" collapsed="false">
      <c r="A1767" s="6" t="s">
        <v>149</v>
      </c>
      <c r="B1767" s="45" t="n">
        <v>42021</v>
      </c>
      <c r="C1767" s="6" t="s">
        <v>196</v>
      </c>
      <c r="D1767" s="6" t="s">
        <v>180</v>
      </c>
      <c r="E1767" s="6" t="s">
        <v>174</v>
      </c>
      <c r="F1767" s="34" t="n">
        <v>0.324986726045609</v>
      </c>
      <c r="G1767" s="34" t="n">
        <v>0.304449648711944</v>
      </c>
      <c r="H1767" s="34" t="n">
        <v>0.0205370773336647</v>
      </c>
      <c r="I1767" s="34" t="n">
        <v>0.0674564001651909</v>
      </c>
      <c r="J1767" s="35" t="n">
        <v>3.3</v>
      </c>
      <c r="K1767" s="6" t="n">
        <v>0</v>
      </c>
      <c r="L1767" s="35" t="n">
        <v>-1</v>
      </c>
      <c r="M1767" s="6" t="str">
        <f aca="false">IF(I1767&lt;=0,"Below 0%",IF(I1767&lt;=0.05,"0-5%",IF(I1767&lt;=0.1,"5-10%",IF(I1767&lt;=0.2,"10-20%",IF(I1767&lt;=0.4,"20-40%","Above 40%")))))</f>
        <v>5-10%</v>
      </c>
      <c r="N1767" s="6" t="str">
        <f aca="false">IF(AND(H1767&gt;=Summary!$B$25,I1767&gt;=Summary!$B$26,I1767&lt;=Summary!$B$27,J1767&gt;=Summary!$B$28,J1767&lt;=Summary!$B$29,F1767*J1767&gt;1),"Yes","No")</f>
        <v>No</v>
      </c>
    </row>
    <row r="1768" customFormat="false" ht="15" hidden="false" customHeight="false" outlineLevel="0" collapsed="false">
      <c r="A1768" s="6" t="s">
        <v>149</v>
      </c>
      <c r="B1768" s="45" t="n">
        <v>42021</v>
      </c>
      <c r="C1768" s="6" t="s">
        <v>196</v>
      </c>
      <c r="D1768" s="6" t="s">
        <v>180</v>
      </c>
      <c r="E1768" s="6" t="s">
        <v>177</v>
      </c>
      <c r="F1768" s="34" t="n">
        <v>0.254983901977539</v>
      </c>
      <c r="G1768" s="34" t="n">
        <v>0.309133489461358</v>
      </c>
      <c r="H1768" s="34" t="n">
        <v>-0.0541495874838193</v>
      </c>
      <c r="I1768" s="34" t="n">
        <v>-0.175165711027203</v>
      </c>
      <c r="J1768" s="35" t="n">
        <v>3.25</v>
      </c>
      <c r="K1768" s="6" t="n">
        <v>1</v>
      </c>
      <c r="L1768" s="35" t="n">
        <v>2.25</v>
      </c>
      <c r="M1768" s="6" t="str">
        <f aca="false">IF(I1768&lt;=0,"Below 0%",IF(I1768&lt;=0.05,"0-5%",IF(I1768&lt;=0.1,"5-10%",IF(I1768&lt;=0.2,"10-20%",IF(I1768&lt;=0.4,"20-40%","Above 40%")))))</f>
        <v>Below 0%</v>
      </c>
      <c r="N1768" s="6" t="str">
        <f aca="false">IF(AND(H1768&gt;=Summary!$B$25,I1768&gt;=Summary!$B$26,I1768&lt;=Summary!$B$27,J1768&gt;=Summary!$B$28,J1768&lt;=Summary!$B$29,F1768*J1768&gt;1),"Yes","No")</f>
        <v>No</v>
      </c>
    </row>
    <row r="1769" customFormat="false" ht="15" hidden="false" customHeight="false" outlineLevel="0" collapsed="false">
      <c r="A1769" s="6" t="s">
        <v>149</v>
      </c>
      <c r="B1769" s="45" t="n">
        <v>42021</v>
      </c>
      <c r="C1769" s="6" t="s">
        <v>195</v>
      </c>
      <c r="D1769" s="6" t="s">
        <v>192</v>
      </c>
      <c r="E1769" s="6" t="s">
        <v>187</v>
      </c>
      <c r="F1769" s="34" t="n">
        <v>0.505946218967438</v>
      </c>
      <c r="G1769" s="34" t="n">
        <v>0.375368007850834</v>
      </c>
      <c r="H1769" s="34" t="n">
        <v>0.130578211116604</v>
      </c>
      <c r="I1769" s="34" t="n">
        <v>0.347867182033514</v>
      </c>
      <c r="J1769" s="35" t="n">
        <v>2.68</v>
      </c>
      <c r="K1769" s="6" t="n">
        <v>0</v>
      </c>
      <c r="L1769" s="35" t="n">
        <v>-1</v>
      </c>
      <c r="M1769" s="6" t="str">
        <f aca="false">IF(I1769&lt;=0,"Below 0%",IF(I1769&lt;=0.05,"0-5%",IF(I1769&lt;=0.1,"5-10%",IF(I1769&lt;=0.2,"10-20%",IF(I1769&lt;=0.4,"20-40%","Above 40%")))))</f>
        <v>20-40%</v>
      </c>
      <c r="N1769" s="6" t="str">
        <f aca="false">IF(AND(H1769&gt;=Summary!$B$25,I1769&gt;=Summary!$B$26,I1769&lt;=Summary!$B$27,J1769&gt;=Summary!$B$28,J1769&lt;=Summary!$B$29,F1769*J1769&gt;1),"Yes","No")</f>
        <v>Yes</v>
      </c>
    </row>
    <row r="1770" customFormat="false" ht="15" hidden="false" customHeight="false" outlineLevel="0" collapsed="false">
      <c r="A1770" s="6" t="s">
        <v>149</v>
      </c>
      <c r="B1770" s="45" t="n">
        <v>42021</v>
      </c>
      <c r="C1770" s="6" t="s">
        <v>195</v>
      </c>
      <c r="D1770" s="6" t="s">
        <v>192</v>
      </c>
      <c r="E1770" s="6" t="s">
        <v>174</v>
      </c>
      <c r="F1770" s="34" t="n">
        <v>0.27487263083458</v>
      </c>
      <c r="G1770" s="34" t="n">
        <v>0.295878312070658</v>
      </c>
      <c r="H1770" s="34" t="n">
        <v>-0.021005681236078</v>
      </c>
      <c r="I1770" s="34" t="n">
        <v>-0.0709943256370266</v>
      </c>
      <c r="J1770" s="35" t="n">
        <v>3.4</v>
      </c>
      <c r="K1770" s="6" t="n">
        <v>0</v>
      </c>
      <c r="L1770" s="35" t="n">
        <v>-1</v>
      </c>
      <c r="M1770" s="6" t="str">
        <f aca="false">IF(I1770&lt;=0,"Below 0%",IF(I1770&lt;=0.05,"0-5%",IF(I1770&lt;=0.1,"5-10%",IF(I1770&lt;=0.2,"10-20%",IF(I1770&lt;=0.4,"20-40%","Above 40%")))))</f>
        <v>Below 0%</v>
      </c>
      <c r="N1770" s="6" t="str">
        <f aca="false">IF(AND(H1770&gt;=Summary!$B$25,I1770&gt;=Summary!$B$26,I1770&lt;=Summary!$B$27,J1770&gt;=Summary!$B$28,J1770&lt;=Summary!$B$29,F1770*J1770&gt;1),"Yes","No")</f>
        <v>No</v>
      </c>
    </row>
    <row r="1771" customFormat="false" ht="15" hidden="false" customHeight="false" outlineLevel="0" collapsed="false">
      <c r="A1771" s="6" t="s">
        <v>149</v>
      </c>
      <c r="B1771" s="45" t="n">
        <v>42021</v>
      </c>
      <c r="C1771" s="6" t="s">
        <v>195</v>
      </c>
      <c r="D1771" s="6" t="s">
        <v>192</v>
      </c>
      <c r="E1771" s="6" t="s">
        <v>177</v>
      </c>
      <c r="F1771" s="34" t="n">
        <v>0.219181165099144</v>
      </c>
      <c r="G1771" s="34" t="n">
        <v>0.328753680078508</v>
      </c>
      <c r="H1771" s="34" t="n">
        <v>-0.109572514979364</v>
      </c>
      <c r="I1771" s="34" t="n">
        <v>-0.333296694817828</v>
      </c>
      <c r="J1771" s="35" t="n">
        <v>3.06</v>
      </c>
      <c r="K1771" s="6" t="n">
        <v>1</v>
      </c>
      <c r="L1771" s="35" t="n">
        <v>2.06</v>
      </c>
      <c r="M1771" s="6" t="str">
        <f aca="false">IF(I1771&lt;=0,"Below 0%",IF(I1771&lt;=0.05,"0-5%",IF(I1771&lt;=0.1,"5-10%",IF(I1771&lt;=0.2,"10-20%",IF(I1771&lt;=0.4,"20-40%","Above 40%")))))</f>
        <v>Below 0%</v>
      </c>
      <c r="N1771" s="6" t="str">
        <f aca="false">IF(AND(H1771&gt;=Summary!$B$25,I1771&gt;=Summary!$B$26,I1771&lt;=Summary!$B$27,J1771&gt;=Summary!$B$28,J1771&lt;=Summary!$B$29,F1771*J1771&gt;1),"Yes","No")</f>
        <v>No</v>
      </c>
    </row>
    <row r="1772" customFormat="false" ht="15" hidden="false" customHeight="false" outlineLevel="0" collapsed="false">
      <c r="A1772" s="6" t="s">
        <v>149</v>
      </c>
      <c r="B1772" s="45" t="n">
        <v>42021</v>
      </c>
      <c r="C1772" s="6" t="s">
        <v>188</v>
      </c>
      <c r="D1772" s="6" t="s">
        <v>179</v>
      </c>
      <c r="E1772" s="6" t="s">
        <v>187</v>
      </c>
      <c r="F1772" s="34" t="n">
        <v>0.281475156545639</v>
      </c>
      <c r="G1772" s="34" t="n">
        <v>0.296448925909689</v>
      </c>
      <c r="H1772" s="34" t="n">
        <v>-0.0149737693640497</v>
      </c>
      <c r="I1772" s="34" t="n">
        <v>-0.0505104524096383</v>
      </c>
      <c r="J1772" s="35" t="n">
        <v>3.4</v>
      </c>
      <c r="K1772" s="6" t="n">
        <v>0</v>
      </c>
      <c r="L1772" s="35" t="n">
        <v>-1</v>
      </c>
      <c r="M1772" s="6" t="str">
        <f aca="false">IF(I1772&lt;=0,"Below 0%",IF(I1772&lt;=0.05,"0-5%",IF(I1772&lt;=0.1,"5-10%",IF(I1772&lt;=0.2,"10-20%",IF(I1772&lt;=0.4,"20-40%","Above 40%")))))</f>
        <v>Below 0%</v>
      </c>
      <c r="N1772" s="6" t="str">
        <f aca="false">IF(AND(H1772&gt;=Summary!$B$25,I1772&gt;=Summary!$B$26,I1772&lt;=Summary!$B$27,J1772&gt;=Summary!$B$28,J1772&lt;=Summary!$B$29,F1772*J1772&gt;1),"Yes","No")</f>
        <v>No</v>
      </c>
    </row>
    <row r="1773" customFormat="false" ht="15" hidden="false" customHeight="false" outlineLevel="0" collapsed="false">
      <c r="A1773" s="6" t="s">
        <v>149</v>
      </c>
      <c r="B1773" s="45" t="n">
        <v>42021</v>
      </c>
      <c r="C1773" s="6" t="s">
        <v>188</v>
      </c>
      <c r="D1773" s="6" t="s">
        <v>179</v>
      </c>
      <c r="E1773" s="6" t="s">
        <v>174</v>
      </c>
      <c r="F1773" s="34" t="n">
        <v>0.298146635293961</v>
      </c>
      <c r="G1773" s="34" t="n">
        <v>0.292152564664621</v>
      </c>
      <c r="H1773" s="34" t="n">
        <v>0.00599407062933977</v>
      </c>
      <c r="I1773" s="34" t="n">
        <v>0.0205169194260564</v>
      </c>
      <c r="J1773" s="35" t="n">
        <v>3.45</v>
      </c>
      <c r="K1773" s="6" t="n">
        <v>0</v>
      </c>
      <c r="L1773" s="35" t="n">
        <v>-1</v>
      </c>
      <c r="M1773" s="6" t="str">
        <f aca="false">IF(I1773&lt;=0,"Below 0%",IF(I1773&lt;=0.05,"0-5%",IF(I1773&lt;=0.1,"5-10%",IF(I1773&lt;=0.2,"10-20%",IF(I1773&lt;=0.4,"20-40%","Above 40%")))))</f>
        <v>0-5%</v>
      </c>
      <c r="N1773" s="6" t="str">
        <f aca="false">IF(AND(H1773&gt;=Summary!$B$25,I1773&gt;=Summary!$B$26,I1773&lt;=Summary!$B$27,J1773&gt;=Summary!$B$28,J1773&lt;=Summary!$B$29,F1773*J1773&gt;1),"Yes","No")</f>
        <v>No</v>
      </c>
    </row>
    <row r="1774" customFormat="false" ht="15" hidden="false" customHeight="false" outlineLevel="0" collapsed="false">
      <c r="A1774" s="6" t="s">
        <v>149</v>
      </c>
      <c r="B1774" s="45" t="n">
        <v>42021</v>
      </c>
      <c r="C1774" s="6" t="s">
        <v>188</v>
      </c>
      <c r="D1774" s="6" t="s">
        <v>179</v>
      </c>
      <c r="E1774" s="6" t="s">
        <v>177</v>
      </c>
      <c r="F1774" s="34" t="n">
        <v>0.420378237962723</v>
      </c>
      <c r="G1774" s="34" t="n">
        <v>0.411398509425691</v>
      </c>
      <c r="H1774" s="34" t="n">
        <v>0.00897972853703233</v>
      </c>
      <c r="I1774" s="34" t="n">
        <v>0.0218273239481786</v>
      </c>
      <c r="J1774" s="35" t="n">
        <v>2.45</v>
      </c>
      <c r="K1774" s="6" t="n">
        <v>1</v>
      </c>
      <c r="L1774" s="35" t="n">
        <v>1.45</v>
      </c>
      <c r="M1774" s="6" t="str">
        <f aca="false">IF(I1774&lt;=0,"Below 0%",IF(I1774&lt;=0.05,"0-5%",IF(I1774&lt;=0.1,"5-10%",IF(I1774&lt;=0.2,"10-20%",IF(I1774&lt;=0.4,"20-40%","Above 40%")))))</f>
        <v>0-5%</v>
      </c>
      <c r="N1774" s="6" t="str">
        <f aca="false">IF(AND(H1774&gt;=Summary!$B$25,I1774&gt;=Summary!$B$26,I1774&lt;=Summary!$B$27,J1774&gt;=Summary!$B$28,J1774&lt;=Summary!$B$29,F1774*J1774&gt;1),"Yes","No")</f>
        <v>No</v>
      </c>
    </row>
    <row r="1775" customFormat="false" ht="15" hidden="false" customHeight="false" outlineLevel="0" collapsed="false">
      <c r="A1775" s="6" t="s">
        <v>149</v>
      </c>
      <c r="B1775" s="45" t="n">
        <v>42021</v>
      </c>
      <c r="C1775" s="6" t="s">
        <v>197</v>
      </c>
      <c r="D1775" s="6" t="s">
        <v>176</v>
      </c>
      <c r="E1775" s="6" t="s">
        <v>187</v>
      </c>
      <c r="F1775" s="34" t="n">
        <v>0.177201762795448</v>
      </c>
      <c r="G1775" s="34" t="n">
        <v>0.158210139020468</v>
      </c>
      <c r="H1775" s="34" t="n">
        <v>0.0189916237749808</v>
      </c>
      <c r="I1775" s="34" t="n">
        <v>0.120040497357277</v>
      </c>
      <c r="J1775" s="35" t="n">
        <v>6.4</v>
      </c>
      <c r="K1775" s="6" t="n">
        <v>0</v>
      </c>
      <c r="L1775" s="35" t="n">
        <v>-1</v>
      </c>
      <c r="M1775" s="6" t="str">
        <f aca="false">IF(I1775&lt;=0,"Below 0%",IF(I1775&lt;=0.05,"0-5%",IF(I1775&lt;=0.1,"5-10%",IF(I1775&lt;=0.2,"10-20%",IF(I1775&lt;=0.4,"20-40%","Above 40%")))))</f>
        <v>10-20%</v>
      </c>
      <c r="N1775" s="6" t="str">
        <f aca="false">IF(AND(H1775&gt;=Summary!$B$25,I1775&gt;=Summary!$B$26,I1775&lt;=Summary!$B$27,J1775&gt;=Summary!$B$28,J1775&lt;=Summary!$B$29,F1775*J1775&gt;1),"Yes","No")</f>
        <v>No</v>
      </c>
    </row>
    <row r="1776" customFormat="false" ht="15" hidden="false" customHeight="false" outlineLevel="0" collapsed="false">
      <c r="A1776" s="6" t="s">
        <v>149</v>
      </c>
      <c r="B1776" s="45" t="n">
        <v>42021</v>
      </c>
      <c r="C1776" s="6" t="s">
        <v>197</v>
      </c>
      <c r="D1776" s="6" t="s">
        <v>176</v>
      </c>
      <c r="E1776" s="6" t="s">
        <v>174</v>
      </c>
      <c r="F1776" s="34" t="n">
        <v>0.358217597007752</v>
      </c>
      <c r="G1776" s="34" t="n">
        <v>0.235475555751394</v>
      </c>
      <c r="H1776" s="34" t="n">
        <v>0.122742041256358</v>
      </c>
      <c r="I1776" s="34" t="n">
        <v>0.521251731903521</v>
      </c>
      <c r="J1776" s="35" t="n">
        <v>4.3</v>
      </c>
      <c r="K1776" s="6" t="n">
        <v>0</v>
      </c>
      <c r="L1776" s="35" t="n">
        <v>-1</v>
      </c>
      <c r="M1776" s="6" t="str">
        <f aca="false">IF(I1776&lt;=0,"Below 0%",IF(I1776&lt;=0.05,"0-5%",IF(I1776&lt;=0.1,"5-10%",IF(I1776&lt;=0.2,"10-20%",IF(I1776&lt;=0.4,"20-40%","Above 40%")))))</f>
        <v>Above 40%</v>
      </c>
      <c r="N1776" s="6" t="str">
        <f aca="false">IF(AND(H1776&gt;=Summary!$B$25,I1776&gt;=Summary!$B$26,I1776&lt;=Summary!$B$27,J1776&gt;=Summary!$B$28,J1776&lt;=Summary!$B$29,F1776*J1776&gt;1),"Yes","No")</f>
        <v>No</v>
      </c>
    </row>
    <row r="1777" customFormat="false" ht="15" hidden="false" customHeight="false" outlineLevel="0" collapsed="false">
      <c r="A1777" s="6" t="s">
        <v>149</v>
      </c>
      <c r="B1777" s="45" t="n">
        <v>42021</v>
      </c>
      <c r="C1777" s="6" t="s">
        <v>197</v>
      </c>
      <c r="D1777" s="6" t="s">
        <v>176</v>
      </c>
      <c r="E1777" s="6" t="s">
        <v>177</v>
      </c>
      <c r="F1777" s="34" t="n">
        <v>0.464580565690994</v>
      </c>
      <c r="G1777" s="34" t="n">
        <v>0.606314305228139</v>
      </c>
      <c r="H1777" s="34" t="n">
        <v>-0.141733739537145</v>
      </c>
      <c r="I1777" s="34" t="n">
        <v>-0.233762816273672</v>
      </c>
      <c r="J1777" s="35" t="n">
        <v>1.67</v>
      </c>
      <c r="K1777" s="6" t="n">
        <v>1</v>
      </c>
      <c r="L1777" s="35" t="n">
        <v>0.67</v>
      </c>
      <c r="M1777" s="6" t="str">
        <f aca="false">IF(I1777&lt;=0,"Below 0%",IF(I1777&lt;=0.05,"0-5%",IF(I1777&lt;=0.1,"5-10%",IF(I1777&lt;=0.2,"10-20%",IF(I1777&lt;=0.4,"20-40%","Above 40%")))))</f>
        <v>Below 0%</v>
      </c>
      <c r="N1777" s="6" t="str">
        <f aca="false">IF(AND(H1777&gt;=Summary!$B$25,I1777&gt;=Summary!$B$26,I1777&lt;=Summary!$B$27,J1777&gt;=Summary!$B$28,J1777&lt;=Summary!$B$29,F1777*J1777&gt;1),"Yes","No")</f>
        <v>No</v>
      </c>
    </row>
    <row r="1778" customFormat="false" ht="15" hidden="false" customHeight="false" outlineLevel="0" collapsed="false">
      <c r="A1778" s="6" t="s">
        <v>149</v>
      </c>
      <c r="B1778" s="45" t="n">
        <v>42021</v>
      </c>
      <c r="C1778" s="6" t="s">
        <v>175</v>
      </c>
      <c r="D1778" s="6" t="s">
        <v>190</v>
      </c>
      <c r="E1778" s="6" t="s">
        <v>187</v>
      </c>
      <c r="F1778" s="34" t="n">
        <v>0.110681489109993</v>
      </c>
      <c r="G1778" s="34" t="n">
        <v>0.136744786067512</v>
      </c>
      <c r="H1778" s="34" t="n">
        <v>-0.0260632969575194</v>
      </c>
      <c r="I1778" s="34" t="n">
        <v>-0.190598104008526</v>
      </c>
      <c r="J1778" s="35" t="n">
        <v>7.3</v>
      </c>
      <c r="K1778" s="6" t="n">
        <v>0</v>
      </c>
      <c r="L1778" s="35" t="n">
        <v>-1</v>
      </c>
      <c r="M1778" s="6" t="str">
        <f aca="false">IF(I1778&lt;=0,"Below 0%",IF(I1778&lt;=0.05,"0-5%",IF(I1778&lt;=0.1,"5-10%",IF(I1778&lt;=0.2,"10-20%",IF(I1778&lt;=0.4,"20-40%","Above 40%")))))</f>
        <v>Below 0%</v>
      </c>
      <c r="N1778" s="6" t="str">
        <f aca="false">IF(AND(H1778&gt;=Summary!$B$25,I1778&gt;=Summary!$B$26,I1778&lt;=Summary!$B$27,J1778&gt;=Summary!$B$28,J1778&lt;=Summary!$B$29,F1778*J1778&gt;1),"Yes","No")</f>
        <v>No</v>
      </c>
    </row>
    <row r="1779" customFormat="false" ht="15" hidden="false" customHeight="false" outlineLevel="0" collapsed="false">
      <c r="A1779" s="6" t="s">
        <v>149</v>
      </c>
      <c r="B1779" s="45" t="n">
        <v>42021</v>
      </c>
      <c r="C1779" s="6" t="s">
        <v>175</v>
      </c>
      <c r="D1779" s="6" t="s">
        <v>190</v>
      </c>
      <c r="E1779" s="6" t="s">
        <v>174</v>
      </c>
      <c r="F1779" s="34" t="n">
        <v>0.248506009578705</v>
      </c>
      <c r="G1779" s="34" t="n">
        <v>0.235433240163406</v>
      </c>
      <c r="H1779" s="34" t="n">
        <v>0.0130727694152991</v>
      </c>
      <c r="I1779" s="34" t="n">
        <v>0.0555264388589556</v>
      </c>
      <c r="J1779" s="35" t="n">
        <v>4.24</v>
      </c>
      <c r="K1779" s="6" t="n">
        <v>0</v>
      </c>
      <c r="L1779" s="35" t="n">
        <v>-1</v>
      </c>
      <c r="M1779" s="6" t="str">
        <f aca="false">IF(I1779&lt;=0,"Below 0%",IF(I1779&lt;=0.05,"0-5%",IF(I1779&lt;=0.1,"5-10%",IF(I1779&lt;=0.2,"10-20%",IF(I1779&lt;=0.4,"20-40%","Above 40%")))))</f>
        <v>5-10%</v>
      </c>
      <c r="N1779" s="6" t="str">
        <f aca="false">IF(AND(H1779&gt;=Summary!$B$25,I1779&gt;=Summary!$B$26,I1779&lt;=Summary!$B$27,J1779&gt;=Summary!$B$28,J1779&lt;=Summary!$B$29,F1779*J1779&gt;1),"Yes","No")</f>
        <v>No</v>
      </c>
    </row>
    <row r="1780" customFormat="false" ht="15" hidden="false" customHeight="false" outlineLevel="0" collapsed="false">
      <c r="A1780" s="6" t="s">
        <v>149</v>
      </c>
      <c r="B1780" s="45" t="n">
        <v>42021</v>
      </c>
      <c r="C1780" s="6" t="s">
        <v>175</v>
      </c>
      <c r="D1780" s="6" t="s">
        <v>190</v>
      </c>
      <c r="E1780" s="6" t="s">
        <v>177</v>
      </c>
      <c r="F1780" s="34" t="n">
        <v>0.640812516212463</v>
      </c>
      <c r="G1780" s="34" t="n">
        <v>0.627821973769082</v>
      </c>
      <c r="H1780" s="34" t="n">
        <v>0.0129905424433815</v>
      </c>
      <c r="I1780" s="34" t="n">
        <v>0.0206914427753997</v>
      </c>
      <c r="J1780" s="35" t="n">
        <v>1.59</v>
      </c>
      <c r="K1780" s="6" t="n">
        <v>1</v>
      </c>
      <c r="L1780" s="35" t="n">
        <v>0.59</v>
      </c>
      <c r="M1780" s="6" t="str">
        <f aca="false">IF(I1780&lt;=0,"Below 0%",IF(I1780&lt;=0.05,"0-5%",IF(I1780&lt;=0.1,"5-10%",IF(I1780&lt;=0.2,"10-20%",IF(I1780&lt;=0.4,"20-40%","Above 40%")))))</f>
        <v>0-5%</v>
      </c>
      <c r="N1780" s="6" t="str">
        <f aca="false">IF(AND(H1780&gt;=Summary!$B$25,I1780&gt;=Summary!$B$26,I1780&lt;=Summary!$B$27,J1780&gt;=Summary!$B$28,J1780&lt;=Summary!$B$29,F1780*J1780&gt;1),"Yes","No")</f>
        <v>No</v>
      </c>
    </row>
    <row r="1781" customFormat="false" ht="15" hidden="false" customHeight="false" outlineLevel="0" collapsed="false">
      <c r="A1781" s="6" t="s">
        <v>149</v>
      </c>
      <c r="B1781" s="45" t="n">
        <v>42021</v>
      </c>
      <c r="C1781" s="6" t="s">
        <v>181</v>
      </c>
      <c r="D1781" s="6" t="s">
        <v>191</v>
      </c>
      <c r="E1781" s="6" t="s">
        <v>187</v>
      </c>
      <c r="F1781" s="34" t="n">
        <v>0.732628524303436</v>
      </c>
      <c r="G1781" s="34" t="n">
        <v>0.609186496956281</v>
      </c>
      <c r="H1781" s="34" t="n">
        <v>0.123442027347155</v>
      </c>
      <c r="I1781" s="34" t="n">
        <v>0.202634214586037</v>
      </c>
      <c r="J1781" s="35" t="n">
        <v>1.65</v>
      </c>
      <c r="K1781" s="6" t="n">
        <v>1</v>
      </c>
      <c r="L1781" s="35" t="n">
        <v>0.65</v>
      </c>
      <c r="M1781" s="6" t="str">
        <f aca="false">IF(I1781&lt;=0,"Below 0%",IF(I1781&lt;=0.05,"0-5%",IF(I1781&lt;=0.1,"5-10%",IF(I1781&lt;=0.2,"10-20%",IF(I1781&lt;=0.4,"20-40%","Above 40%")))))</f>
        <v>20-40%</v>
      </c>
      <c r="N1781" s="6" t="str">
        <f aca="false">IF(AND(H1781&gt;=Summary!$B$25,I1781&gt;=Summary!$B$26,I1781&lt;=Summary!$B$27,J1781&gt;=Summary!$B$28,J1781&lt;=Summary!$B$29,F1781*J1781&gt;1),"Yes","No")</f>
        <v>No</v>
      </c>
    </row>
    <row r="1782" customFormat="false" ht="15" hidden="false" customHeight="false" outlineLevel="0" collapsed="false">
      <c r="A1782" s="6" t="s">
        <v>149</v>
      </c>
      <c r="B1782" s="45" t="n">
        <v>42021</v>
      </c>
      <c r="C1782" s="6" t="s">
        <v>181</v>
      </c>
      <c r="D1782" s="6" t="s">
        <v>191</v>
      </c>
      <c r="E1782" s="6" t="s">
        <v>174</v>
      </c>
      <c r="F1782" s="34" t="n">
        <v>0.18983156979084</v>
      </c>
      <c r="G1782" s="34" t="n">
        <v>0.233757609297178</v>
      </c>
      <c r="H1782" s="34" t="n">
        <v>-0.0439260395063375</v>
      </c>
      <c r="I1782" s="34" t="n">
        <v>-0.187912768437386</v>
      </c>
      <c r="J1782" s="35" t="n">
        <v>4.3</v>
      </c>
      <c r="K1782" s="6" t="n">
        <v>0</v>
      </c>
      <c r="L1782" s="35" t="n">
        <v>-1</v>
      </c>
      <c r="M1782" s="6" t="str">
        <f aca="false">IF(I1782&lt;=0,"Below 0%",IF(I1782&lt;=0.05,"0-5%",IF(I1782&lt;=0.1,"5-10%",IF(I1782&lt;=0.2,"10-20%",IF(I1782&lt;=0.4,"20-40%","Above 40%")))))</f>
        <v>Below 0%</v>
      </c>
      <c r="N1782" s="6" t="str">
        <f aca="false">IF(AND(H1782&gt;=Summary!$B$25,I1782&gt;=Summary!$B$26,I1782&lt;=Summary!$B$27,J1782&gt;=Summary!$B$28,J1782&lt;=Summary!$B$29,F1782*J1782&gt;1),"Yes","No")</f>
        <v>No</v>
      </c>
    </row>
    <row r="1783" customFormat="false" ht="15" hidden="false" customHeight="false" outlineLevel="0" collapsed="false">
      <c r="A1783" s="6" t="s">
        <v>149</v>
      </c>
      <c r="B1783" s="45" t="n">
        <v>42021</v>
      </c>
      <c r="C1783" s="6" t="s">
        <v>181</v>
      </c>
      <c r="D1783" s="6" t="s">
        <v>191</v>
      </c>
      <c r="E1783" s="6" t="s">
        <v>177</v>
      </c>
      <c r="F1783" s="34" t="n">
        <v>0.0775399431586266</v>
      </c>
      <c r="G1783" s="34" t="n">
        <v>0.157055893746541</v>
      </c>
      <c r="H1783" s="34" t="n">
        <v>-0.0795159505879147</v>
      </c>
      <c r="I1783" s="34" t="n">
        <v>-0.506290777703882</v>
      </c>
      <c r="J1783" s="35" t="n">
        <v>6.4</v>
      </c>
      <c r="K1783" s="6" t="n">
        <v>0</v>
      </c>
      <c r="L1783" s="35" t="n">
        <v>-1</v>
      </c>
      <c r="M1783" s="6" t="str">
        <f aca="false">IF(I1783&lt;=0,"Below 0%",IF(I1783&lt;=0.05,"0-5%",IF(I1783&lt;=0.1,"5-10%",IF(I1783&lt;=0.2,"10-20%",IF(I1783&lt;=0.4,"20-40%","Above 40%")))))</f>
        <v>Below 0%</v>
      </c>
      <c r="N1783" s="6" t="str">
        <f aca="false">IF(AND(H1783&gt;=Summary!$B$25,I1783&gt;=Summary!$B$26,I1783&lt;=Summary!$B$27,J1783&gt;=Summary!$B$28,J1783&lt;=Summary!$B$29,F1783*J1783&gt;1),"Yes","No")</f>
        <v>No</v>
      </c>
    </row>
    <row r="1784" customFormat="false" ht="15" hidden="false" customHeight="false" outlineLevel="0" collapsed="false">
      <c r="A1784" s="6" t="s">
        <v>149</v>
      </c>
      <c r="B1784" s="45" t="n">
        <v>42022</v>
      </c>
      <c r="C1784" s="6" t="s">
        <v>194</v>
      </c>
      <c r="D1784" s="6" t="s">
        <v>185</v>
      </c>
      <c r="E1784" s="6" t="s">
        <v>187</v>
      </c>
      <c r="F1784" s="34" t="n">
        <v>0.553552508354187</v>
      </c>
      <c r="G1784" s="34" t="n">
        <v>0.543510797519778</v>
      </c>
      <c r="H1784" s="34" t="n">
        <v>0.0100417108344094</v>
      </c>
      <c r="I1784" s="34" t="n">
        <v>0.0184756418460004</v>
      </c>
      <c r="J1784" s="35" t="n">
        <v>1.83</v>
      </c>
      <c r="K1784" s="6" t="n">
        <v>0</v>
      </c>
      <c r="L1784" s="35" t="n">
        <v>-1</v>
      </c>
      <c r="M1784" s="6" t="str">
        <f aca="false">IF(I1784&lt;=0,"Below 0%",IF(I1784&lt;=0.05,"0-5%",IF(I1784&lt;=0.1,"5-10%",IF(I1784&lt;=0.2,"10-20%",IF(I1784&lt;=0.4,"20-40%","Above 40%")))))</f>
        <v>0-5%</v>
      </c>
      <c r="N1784" s="6" t="str">
        <f aca="false">IF(AND(H1784&gt;=Summary!$B$25,I1784&gt;=Summary!$B$26,I1784&lt;=Summary!$B$27,J1784&gt;=Summary!$B$28,J1784&lt;=Summary!$B$29,F1784*J1784&gt;1),"Yes","No")</f>
        <v>No</v>
      </c>
    </row>
    <row r="1785" customFormat="false" ht="15" hidden="false" customHeight="false" outlineLevel="0" collapsed="false">
      <c r="A1785" s="6" t="s">
        <v>149</v>
      </c>
      <c r="B1785" s="45" t="n">
        <v>42022</v>
      </c>
      <c r="C1785" s="6" t="s">
        <v>194</v>
      </c>
      <c r="D1785" s="6" t="s">
        <v>185</v>
      </c>
      <c r="E1785" s="6" t="s">
        <v>174</v>
      </c>
      <c r="F1785" s="34" t="n">
        <v>0.356447845697403</v>
      </c>
      <c r="G1785" s="34" t="n">
        <v>0.242591404746633</v>
      </c>
      <c r="H1785" s="34" t="n">
        <v>0.113856440950771</v>
      </c>
      <c r="I1785" s="34" t="n">
        <v>0.469334192073641</v>
      </c>
      <c r="J1785" s="35" t="n">
        <v>4.1</v>
      </c>
      <c r="K1785" s="6" t="n">
        <v>0</v>
      </c>
      <c r="L1785" s="35" t="n">
        <v>-1</v>
      </c>
      <c r="M1785" s="6" t="str">
        <f aca="false">IF(I1785&lt;=0,"Below 0%",IF(I1785&lt;=0.05,"0-5%",IF(I1785&lt;=0.1,"5-10%",IF(I1785&lt;=0.2,"10-20%",IF(I1785&lt;=0.4,"20-40%","Above 40%")))))</f>
        <v>Above 40%</v>
      </c>
      <c r="N1785" s="6" t="str">
        <f aca="false">IF(AND(H1785&gt;=Summary!$B$25,I1785&gt;=Summary!$B$26,I1785&lt;=Summary!$B$27,J1785&gt;=Summary!$B$28,J1785&lt;=Summary!$B$29,F1785*J1785&gt;1),"Yes","No")</f>
        <v>No</v>
      </c>
    </row>
    <row r="1786" customFormat="false" ht="15" hidden="false" customHeight="false" outlineLevel="0" collapsed="false">
      <c r="A1786" s="6" t="s">
        <v>149</v>
      </c>
      <c r="B1786" s="45" t="n">
        <v>42022</v>
      </c>
      <c r="C1786" s="6" t="s">
        <v>194</v>
      </c>
      <c r="D1786" s="6" t="s">
        <v>185</v>
      </c>
      <c r="E1786" s="6" t="s">
        <v>177</v>
      </c>
      <c r="F1786" s="34" t="n">
        <v>0.0899996608495712</v>
      </c>
      <c r="G1786" s="34" t="n">
        <v>0.21389779773359</v>
      </c>
      <c r="H1786" s="34" t="n">
        <v>-0.123898136884019</v>
      </c>
      <c r="I1786" s="34" t="n">
        <v>-0.579239890250455</v>
      </c>
      <c r="J1786" s="35" t="n">
        <v>4.65</v>
      </c>
      <c r="K1786" s="6" t="n">
        <v>1</v>
      </c>
      <c r="L1786" s="35" t="n">
        <v>3.65</v>
      </c>
      <c r="M1786" s="6" t="str">
        <f aca="false">IF(I1786&lt;=0,"Below 0%",IF(I1786&lt;=0.05,"0-5%",IF(I1786&lt;=0.1,"5-10%",IF(I1786&lt;=0.2,"10-20%",IF(I1786&lt;=0.4,"20-40%","Above 40%")))))</f>
        <v>Below 0%</v>
      </c>
      <c r="N1786" s="6" t="str">
        <f aca="false">IF(AND(H1786&gt;=Summary!$B$25,I1786&gt;=Summary!$B$26,I1786&lt;=Summary!$B$27,J1786&gt;=Summary!$B$28,J1786&lt;=Summary!$B$29,F1786*J1786&gt;1),"Yes","No")</f>
        <v>No</v>
      </c>
    </row>
    <row r="1787" customFormat="false" ht="15" hidden="false" customHeight="false" outlineLevel="0" collapsed="false">
      <c r="A1787" s="6" t="s">
        <v>149</v>
      </c>
      <c r="B1787" s="45" t="n">
        <v>42022</v>
      </c>
      <c r="C1787" s="6" t="s">
        <v>189</v>
      </c>
      <c r="D1787" s="6" t="s">
        <v>186</v>
      </c>
      <c r="E1787" s="6" t="s">
        <v>187</v>
      </c>
      <c r="F1787" s="34" t="n">
        <v>0.60318911075592</v>
      </c>
      <c r="G1787" s="34" t="n">
        <v>0.553319919517103</v>
      </c>
      <c r="H1787" s="34" t="n">
        <v>0.0498691912388178</v>
      </c>
      <c r="I1787" s="34" t="n">
        <v>0.0901272292570634</v>
      </c>
      <c r="J1787" s="35" t="n">
        <v>1.8</v>
      </c>
      <c r="K1787" s="6" t="n">
        <v>1</v>
      </c>
      <c r="L1787" s="35" t="n">
        <v>0.8</v>
      </c>
      <c r="M1787" s="6" t="str">
        <f aca="false">IF(I1787&lt;=0,"Below 0%",IF(I1787&lt;=0.05,"0-5%",IF(I1787&lt;=0.1,"5-10%",IF(I1787&lt;=0.2,"10-20%",IF(I1787&lt;=0.4,"20-40%","Above 40%")))))</f>
        <v>5-10%</v>
      </c>
      <c r="N1787" s="6" t="str">
        <f aca="false">IF(AND(H1787&gt;=Summary!$B$25,I1787&gt;=Summary!$B$26,I1787&lt;=Summary!$B$27,J1787&gt;=Summary!$B$28,J1787&lt;=Summary!$B$29,F1787*J1787&gt;1),"Yes","No")</f>
        <v>No</v>
      </c>
    </row>
    <row r="1788" customFormat="false" ht="15" hidden="false" customHeight="false" outlineLevel="0" collapsed="false">
      <c r="A1788" s="6" t="s">
        <v>149</v>
      </c>
      <c r="B1788" s="45" t="n">
        <v>42022</v>
      </c>
      <c r="C1788" s="6" t="s">
        <v>189</v>
      </c>
      <c r="D1788" s="6" t="s">
        <v>186</v>
      </c>
      <c r="E1788" s="6" t="s">
        <v>174</v>
      </c>
      <c r="F1788" s="34" t="n">
        <v>0.162199661135674</v>
      </c>
      <c r="G1788" s="34" t="n">
        <v>0.265593561368209</v>
      </c>
      <c r="H1788" s="34" t="n">
        <v>-0.103393900232536</v>
      </c>
      <c r="I1788" s="34" t="n">
        <v>-0.389293700117956</v>
      </c>
      <c r="J1788" s="35" t="n">
        <v>3.75</v>
      </c>
      <c r="K1788" s="6" t="n">
        <v>0</v>
      </c>
      <c r="L1788" s="35" t="n">
        <v>-1</v>
      </c>
      <c r="M1788" s="6" t="str">
        <f aca="false">IF(I1788&lt;=0,"Below 0%",IF(I1788&lt;=0.05,"0-5%",IF(I1788&lt;=0.1,"5-10%",IF(I1788&lt;=0.2,"10-20%",IF(I1788&lt;=0.4,"20-40%","Above 40%")))))</f>
        <v>Below 0%</v>
      </c>
      <c r="N1788" s="6" t="str">
        <f aca="false">IF(AND(H1788&gt;=Summary!$B$25,I1788&gt;=Summary!$B$26,I1788&lt;=Summary!$B$27,J1788&gt;=Summary!$B$28,J1788&lt;=Summary!$B$29,F1788*J1788&gt;1),"Yes","No")</f>
        <v>No</v>
      </c>
    </row>
    <row r="1789" customFormat="false" ht="15" hidden="false" customHeight="false" outlineLevel="0" collapsed="false">
      <c r="A1789" s="6" t="s">
        <v>149</v>
      </c>
      <c r="B1789" s="45" t="n">
        <v>42022</v>
      </c>
      <c r="C1789" s="6" t="s">
        <v>189</v>
      </c>
      <c r="D1789" s="6" t="s">
        <v>186</v>
      </c>
      <c r="E1789" s="6" t="s">
        <v>177</v>
      </c>
      <c r="F1789" s="34" t="n">
        <v>0.234611243009567</v>
      </c>
      <c r="G1789" s="34" t="n">
        <v>0.181086519114688</v>
      </c>
      <c r="H1789" s="34" t="n">
        <v>0.0535247238948791</v>
      </c>
      <c r="I1789" s="34" t="n">
        <v>0.29557541973061</v>
      </c>
      <c r="J1789" s="35" t="n">
        <v>5.5</v>
      </c>
      <c r="K1789" s="6" t="n">
        <v>0</v>
      </c>
      <c r="L1789" s="35" t="n">
        <v>-1</v>
      </c>
      <c r="M1789" s="6" t="str">
        <f aca="false">IF(I1789&lt;=0,"Below 0%",IF(I1789&lt;=0.05,"0-5%",IF(I1789&lt;=0.1,"5-10%",IF(I1789&lt;=0.2,"10-20%",IF(I1789&lt;=0.4,"20-40%","Above 40%")))))</f>
        <v>20-40%</v>
      </c>
      <c r="N1789" s="6" t="str">
        <f aca="false">IF(AND(H1789&gt;=Summary!$B$25,I1789&gt;=Summary!$B$26,I1789&lt;=Summary!$B$27,J1789&gt;=Summary!$B$28,J1789&lt;=Summary!$B$29,F1789*J1789&gt;1),"Yes","No")</f>
        <v>No</v>
      </c>
    </row>
    <row r="1790" customFormat="false" ht="15" hidden="false" customHeight="false" outlineLevel="0" collapsed="false">
      <c r="A1790" s="6" t="s">
        <v>149</v>
      </c>
      <c r="B1790" s="45" t="n">
        <v>42023</v>
      </c>
      <c r="C1790" s="6" t="s">
        <v>173</v>
      </c>
      <c r="D1790" s="6" t="s">
        <v>178</v>
      </c>
      <c r="E1790" s="6" t="s">
        <v>187</v>
      </c>
      <c r="F1790" s="34" t="n">
        <v>0.819051563739777</v>
      </c>
      <c r="G1790" s="34" t="n">
        <v>0.532670454545455</v>
      </c>
      <c r="H1790" s="34" t="n">
        <v>0.286381109194322</v>
      </c>
      <c r="I1790" s="34" t="n">
        <v>0.537632802327474</v>
      </c>
      <c r="J1790" s="35" t="n">
        <v>1.88</v>
      </c>
      <c r="K1790" s="6" t="n">
        <v>0</v>
      </c>
      <c r="L1790" s="35" t="n">
        <v>-1</v>
      </c>
      <c r="M1790" s="6" t="str">
        <f aca="false">IF(I1790&lt;=0,"Below 0%",IF(I1790&lt;=0.05,"0-5%",IF(I1790&lt;=0.1,"5-10%",IF(I1790&lt;=0.2,"10-20%",IF(I1790&lt;=0.4,"20-40%","Above 40%")))))</f>
        <v>Above 40%</v>
      </c>
      <c r="N1790" s="6" t="str">
        <f aca="false">IF(AND(H1790&gt;=Summary!$B$25,I1790&gt;=Summary!$B$26,I1790&lt;=Summary!$B$27,J1790&gt;=Summary!$B$28,J1790&lt;=Summary!$B$29,F1790*J1790&gt;1),"Yes","No")</f>
        <v>No</v>
      </c>
    </row>
    <row r="1791" customFormat="false" ht="15" hidden="false" customHeight="false" outlineLevel="0" collapsed="false">
      <c r="A1791" s="6" t="s">
        <v>149</v>
      </c>
      <c r="B1791" s="45" t="n">
        <v>42023</v>
      </c>
      <c r="C1791" s="6" t="s">
        <v>173</v>
      </c>
      <c r="D1791" s="6" t="s">
        <v>178</v>
      </c>
      <c r="E1791" s="6" t="s">
        <v>174</v>
      </c>
      <c r="F1791" s="34" t="n">
        <v>0.10711944103241</v>
      </c>
      <c r="G1791" s="34" t="n">
        <v>0.267045454545455</v>
      </c>
      <c r="H1791" s="34" t="n">
        <v>-0.159926013513045</v>
      </c>
      <c r="I1791" s="34" t="n">
        <v>-0.598871880389274</v>
      </c>
      <c r="J1791" s="35" t="n">
        <v>3.75</v>
      </c>
      <c r="K1791" s="6" t="n">
        <v>1</v>
      </c>
      <c r="L1791" s="35" t="n">
        <v>2.75</v>
      </c>
      <c r="M1791" s="6" t="str">
        <f aca="false">IF(I1791&lt;=0,"Below 0%",IF(I1791&lt;=0.05,"0-5%",IF(I1791&lt;=0.1,"5-10%",IF(I1791&lt;=0.2,"10-20%",IF(I1791&lt;=0.4,"20-40%","Above 40%")))))</f>
        <v>Below 0%</v>
      </c>
      <c r="N1791" s="6" t="str">
        <f aca="false">IF(AND(H1791&gt;=Summary!$B$25,I1791&gt;=Summary!$B$26,I1791&lt;=Summary!$B$27,J1791&gt;=Summary!$B$28,J1791&lt;=Summary!$B$29,F1791*J1791&gt;1),"Yes","No")</f>
        <v>No</v>
      </c>
    </row>
    <row r="1792" customFormat="false" ht="15" hidden="false" customHeight="false" outlineLevel="0" collapsed="false">
      <c r="A1792" s="6" t="s">
        <v>149</v>
      </c>
      <c r="B1792" s="45" t="n">
        <v>42023</v>
      </c>
      <c r="C1792" s="6" t="s">
        <v>173</v>
      </c>
      <c r="D1792" s="6" t="s">
        <v>178</v>
      </c>
      <c r="E1792" s="6" t="s">
        <v>177</v>
      </c>
      <c r="F1792" s="34" t="n">
        <v>0.0738290473818779</v>
      </c>
      <c r="G1792" s="34" t="n">
        <v>0.200284090909091</v>
      </c>
      <c r="H1792" s="34" t="n">
        <v>-0.126455043527213</v>
      </c>
      <c r="I1792" s="34" t="n">
        <v>-0.63137837335573</v>
      </c>
      <c r="J1792" s="35" t="n">
        <v>5</v>
      </c>
      <c r="K1792" s="6" t="n">
        <v>0</v>
      </c>
      <c r="L1792" s="35" t="n">
        <v>-1</v>
      </c>
      <c r="M1792" s="6" t="str">
        <f aca="false">IF(I1792&lt;=0,"Below 0%",IF(I1792&lt;=0.05,"0-5%",IF(I1792&lt;=0.1,"5-10%",IF(I1792&lt;=0.2,"10-20%",IF(I1792&lt;=0.4,"20-40%","Above 40%")))))</f>
        <v>Below 0%</v>
      </c>
      <c r="N1792" s="6" t="str">
        <f aca="false">IF(AND(H1792&gt;=Summary!$B$25,I1792&gt;=Summary!$B$26,I1792&lt;=Summary!$B$27,J1792&gt;=Summary!$B$28,J1792&lt;=Summary!$B$29,F1792*J1792&gt;1),"Yes","No")</f>
        <v>No</v>
      </c>
    </row>
    <row r="1793" customFormat="false" ht="15" hidden="false" customHeight="false" outlineLevel="0" collapsed="false">
      <c r="A1793" s="6" t="s">
        <v>149</v>
      </c>
      <c r="B1793" s="45" t="n">
        <v>42035</v>
      </c>
      <c r="C1793" s="6" t="s">
        <v>190</v>
      </c>
      <c r="D1793" s="6" t="s">
        <v>194</v>
      </c>
      <c r="E1793" s="6" t="s">
        <v>187</v>
      </c>
      <c r="F1793" s="34" t="n">
        <v>0.595388114452362</v>
      </c>
      <c r="G1793" s="34" t="n">
        <v>0.455483785043617</v>
      </c>
      <c r="H1793" s="34" t="n">
        <v>0.139904329408745</v>
      </c>
      <c r="I1793" s="34" t="n">
        <v>0.307155455370047</v>
      </c>
      <c r="J1793" s="35" t="n">
        <v>2.21</v>
      </c>
      <c r="K1793" s="6" t="n">
        <v>0</v>
      </c>
      <c r="L1793" s="35" t="n">
        <v>-1</v>
      </c>
      <c r="M1793" s="6" t="str">
        <f aca="false">IF(I1793&lt;=0,"Below 0%",IF(I1793&lt;=0.05,"0-5%",IF(I1793&lt;=0.1,"5-10%",IF(I1793&lt;=0.2,"10-20%",IF(I1793&lt;=0.4,"20-40%","Above 40%")))))</f>
        <v>20-40%</v>
      </c>
      <c r="N1793" s="6" t="str">
        <f aca="false">IF(AND(H1793&gt;=Summary!$B$25,I1793&gt;=Summary!$B$26,I1793&lt;=Summary!$B$27,J1793&gt;=Summary!$B$28,J1793&lt;=Summary!$B$29,F1793*J1793&gt;1),"Yes","No")</f>
        <v>Yes</v>
      </c>
    </row>
    <row r="1794" customFormat="false" ht="15" hidden="false" customHeight="false" outlineLevel="0" collapsed="false">
      <c r="A1794" s="6" t="s">
        <v>149</v>
      </c>
      <c r="B1794" s="45" t="n">
        <v>42035</v>
      </c>
      <c r="C1794" s="6" t="s">
        <v>190</v>
      </c>
      <c r="D1794" s="6" t="s">
        <v>194</v>
      </c>
      <c r="E1794" s="6" t="s">
        <v>174</v>
      </c>
      <c r="F1794" s="34" t="n">
        <v>0.275378704071045</v>
      </c>
      <c r="G1794" s="34" t="n">
        <v>0.279616434707332</v>
      </c>
      <c r="H1794" s="34" t="n">
        <v>-0.0042377306362868</v>
      </c>
      <c r="I1794" s="34" t="n">
        <v>-0.0151555134472776</v>
      </c>
      <c r="J1794" s="35" t="n">
        <v>3.6</v>
      </c>
      <c r="K1794" s="6" t="n">
        <v>1</v>
      </c>
      <c r="L1794" s="35" t="n">
        <v>2.6</v>
      </c>
      <c r="M1794" s="6" t="str">
        <f aca="false">IF(I1794&lt;=0,"Below 0%",IF(I1794&lt;=0.05,"0-5%",IF(I1794&lt;=0.1,"5-10%",IF(I1794&lt;=0.2,"10-20%",IF(I1794&lt;=0.4,"20-40%","Above 40%")))))</f>
        <v>Below 0%</v>
      </c>
      <c r="N1794" s="6" t="str">
        <f aca="false">IF(AND(H1794&gt;=Summary!$B$25,I1794&gt;=Summary!$B$26,I1794&lt;=Summary!$B$27,J1794&gt;=Summary!$B$28,J1794&lt;=Summary!$B$29,F1794*J1794&gt;1),"Yes","No")</f>
        <v>No</v>
      </c>
    </row>
    <row r="1795" customFormat="false" ht="15" hidden="false" customHeight="false" outlineLevel="0" collapsed="false">
      <c r="A1795" s="6" t="s">
        <v>149</v>
      </c>
      <c r="B1795" s="45" t="n">
        <v>42035</v>
      </c>
      <c r="C1795" s="6" t="s">
        <v>190</v>
      </c>
      <c r="D1795" s="6" t="s">
        <v>194</v>
      </c>
      <c r="E1795" s="6" t="s">
        <v>177</v>
      </c>
      <c r="F1795" s="34" t="n">
        <v>0.129233196377754</v>
      </c>
      <c r="G1795" s="34" t="n">
        <v>0.264899780249051</v>
      </c>
      <c r="H1795" s="34" t="n">
        <v>-0.135666583871297</v>
      </c>
      <c r="I1795" s="34" t="n">
        <v>-0.512143059325104</v>
      </c>
      <c r="J1795" s="35" t="n">
        <v>3.8</v>
      </c>
      <c r="K1795" s="6" t="n">
        <v>0</v>
      </c>
      <c r="L1795" s="35" t="n">
        <v>-1</v>
      </c>
      <c r="M1795" s="6" t="str">
        <f aca="false">IF(I1795&lt;=0,"Below 0%",IF(I1795&lt;=0.05,"0-5%",IF(I1795&lt;=0.1,"5-10%",IF(I1795&lt;=0.2,"10-20%",IF(I1795&lt;=0.4,"20-40%","Above 40%")))))</f>
        <v>Below 0%</v>
      </c>
      <c r="N1795" s="6" t="str">
        <f aca="false">IF(AND(H1795&gt;=Summary!$B$25,I1795&gt;=Summary!$B$26,I1795&lt;=Summary!$B$27,J1795&gt;=Summary!$B$28,J1795&lt;=Summary!$B$29,F1795*J1795&gt;1),"Yes","No")</f>
        <v>No</v>
      </c>
    </row>
    <row r="1796" customFormat="false" ht="15" hidden="false" customHeight="false" outlineLevel="0" collapsed="false">
      <c r="A1796" s="6" t="s">
        <v>149</v>
      </c>
      <c r="B1796" s="45" t="n">
        <v>42035</v>
      </c>
      <c r="C1796" s="6" t="s">
        <v>180</v>
      </c>
      <c r="D1796" s="6" t="s">
        <v>173</v>
      </c>
      <c r="E1796" s="6" t="s">
        <v>187</v>
      </c>
      <c r="F1796" s="34" t="n">
        <v>0.135073229670525</v>
      </c>
      <c r="G1796" s="34" t="n">
        <v>0.351015925315761</v>
      </c>
      <c r="H1796" s="34" t="n">
        <v>-0.215942695645236</v>
      </c>
      <c r="I1796" s="34" t="n">
        <v>-0.615193443006844</v>
      </c>
      <c r="J1796" s="35" t="n">
        <v>2.85</v>
      </c>
      <c r="K1796" s="6" t="n">
        <v>0</v>
      </c>
      <c r="L1796" s="35" t="n">
        <v>-1</v>
      </c>
      <c r="M1796" s="6" t="str">
        <f aca="false">IF(I1796&lt;=0,"Below 0%",IF(I1796&lt;=0.05,"0-5%",IF(I1796&lt;=0.1,"5-10%",IF(I1796&lt;=0.2,"10-20%",IF(I1796&lt;=0.4,"20-40%","Above 40%")))))</f>
        <v>Below 0%</v>
      </c>
      <c r="N1796" s="6" t="str">
        <f aca="false">IF(AND(H1796&gt;=Summary!$B$25,I1796&gt;=Summary!$B$26,I1796&lt;=Summary!$B$27,J1796&gt;=Summary!$B$28,J1796&lt;=Summary!$B$29,F1796*J1796&gt;1),"Yes","No")</f>
        <v>No</v>
      </c>
    </row>
    <row r="1797" customFormat="false" ht="15" hidden="false" customHeight="false" outlineLevel="0" collapsed="false">
      <c r="A1797" s="6" t="s">
        <v>149</v>
      </c>
      <c r="B1797" s="45" t="n">
        <v>42035</v>
      </c>
      <c r="C1797" s="6" t="s">
        <v>180</v>
      </c>
      <c r="D1797" s="6" t="s">
        <v>173</v>
      </c>
      <c r="E1797" s="6" t="s">
        <v>174</v>
      </c>
      <c r="F1797" s="34" t="n">
        <v>0.450307786464691</v>
      </c>
      <c r="G1797" s="34" t="n">
        <v>0.294233937397035</v>
      </c>
      <c r="H1797" s="34" t="n">
        <v>0.156073849067657</v>
      </c>
      <c r="I1797" s="34" t="n">
        <v>0.530441357133637</v>
      </c>
      <c r="J1797" s="35" t="n">
        <v>3.4</v>
      </c>
      <c r="K1797" s="6" t="n">
        <v>0</v>
      </c>
      <c r="L1797" s="35" t="n">
        <v>-1</v>
      </c>
      <c r="M1797" s="6" t="str">
        <f aca="false">IF(I1797&lt;=0,"Below 0%",IF(I1797&lt;=0.05,"0-5%",IF(I1797&lt;=0.1,"5-10%",IF(I1797&lt;=0.2,"10-20%",IF(I1797&lt;=0.4,"20-40%","Above 40%")))))</f>
        <v>Above 40%</v>
      </c>
      <c r="N1797" s="6" t="str">
        <f aca="false">IF(AND(H1797&gt;=Summary!$B$25,I1797&gt;=Summary!$B$26,I1797&lt;=Summary!$B$27,J1797&gt;=Summary!$B$28,J1797&lt;=Summary!$B$29,F1797*J1797&gt;1),"Yes","No")</f>
        <v>No</v>
      </c>
    </row>
    <row r="1798" customFormat="false" ht="15" hidden="false" customHeight="false" outlineLevel="0" collapsed="false">
      <c r="A1798" s="6" t="s">
        <v>149</v>
      </c>
      <c r="B1798" s="45" t="n">
        <v>42035</v>
      </c>
      <c r="C1798" s="6" t="s">
        <v>180</v>
      </c>
      <c r="D1798" s="6" t="s">
        <v>173</v>
      </c>
      <c r="E1798" s="6" t="s">
        <v>177</v>
      </c>
      <c r="F1798" s="34" t="n">
        <v>0.414619028568268</v>
      </c>
      <c r="G1798" s="34" t="n">
        <v>0.354750137287205</v>
      </c>
      <c r="H1798" s="34" t="n">
        <v>0.059868891281063</v>
      </c>
      <c r="I1798" s="34" t="n">
        <v>0.168763546474947</v>
      </c>
      <c r="J1798" s="35" t="n">
        <v>2.82</v>
      </c>
      <c r="K1798" s="6" t="n">
        <v>1</v>
      </c>
      <c r="L1798" s="35" t="n">
        <v>1.82</v>
      </c>
      <c r="M1798" s="6" t="str">
        <f aca="false">IF(I1798&lt;=0,"Below 0%",IF(I1798&lt;=0.05,"0-5%",IF(I1798&lt;=0.1,"5-10%",IF(I1798&lt;=0.2,"10-20%",IF(I1798&lt;=0.4,"20-40%","Above 40%")))))</f>
        <v>10-20%</v>
      </c>
      <c r="N1798" s="6" t="str">
        <f aca="false">IF(AND(H1798&gt;=Summary!$B$25,I1798&gt;=Summary!$B$26,I1798&lt;=Summary!$B$27,J1798&gt;=Summary!$B$28,J1798&lt;=Summary!$B$29,F1798*J1798&gt;1),"Yes","No")</f>
        <v>Yes</v>
      </c>
    </row>
    <row r="1799" customFormat="false" ht="15" hidden="false" customHeight="false" outlineLevel="0" collapsed="false">
      <c r="A1799" s="6" t="s">
        <v>149</v>
      </c>
      <c r="B1799" s="45" t="n">
        <v>42035</v>
      </c>
      <c r="C1799" s="6" t="s">
        <v>186</v>
      </c>
      <c r="D1799" s="6" t="s">
        <v>188</v>
      </c>
      <c r="E1799" s="6" t="s">
        <v>187</v>
      </c>
      <c r="F1799" s="34" t="n">
        <v>0.42817035317421</v>
      </c>
      <c r="G1799" s="34" t="n">
        <v>0.365327133842577</v>
      </c>
      <c r="H1799" s="34" t="n">
        <v>0.0628432193316324</v>
      </c>
      <c r="I1799" s="34" t="n">
        <v>0.172019030370496</v>
      </c>
      <c r="J1799" s="35" t="n">
        <v>2.73</v>
      </c>
      <c r="K1799" s="6" t="n">
        <v>0</v>
      </c>
      <c r="L1799" s="35" t="n">
        <v>-1</v>
      </c>
      <c r="M1799" s="6" t="str">
        <f aca="false">IF(I1799&lt;=0,"Below 0%",IF(I1799&lt;=0.05,"0-5%",IF(I1799&lt;=0.1,"5-10%",IF(I1799&lt;=0.2,"10-20%",IF(I1799&lt;=0.4,"20-40%","Above 40%")))))</f>
        <v>10-20%</v>
      </c>
      <c r="N1799" s="6" t="str">
        <f aca="false">IF(AND(H1799&gt;=Summary!$B$25,I1799&gt;=Summary!$B$26,I1799&lt;=Summary!$B$27,J1799&gt;=Summary!$B$28,J1799&lt;=Summary!$B$29,F1799*J1799&gt;1),"Yes","No")</f>
        <v>Yes</v>
      </c>
    </row>
    <row r="1800" customFormat="false" ht="15" hidden="false" customHeight="false" outlineLevel="0" collapsed="false">
      <c r="A1800" s="6" t="s">
        <v>149</v>
      </c>
      <c r="B1800" s="45" t="n">
        <v>42035</v>
      </c>
      <c r="C1800" s="6" t="s">
        <v>186</v>
      </c>
      <c r="D1800" s="6" t="s">
        <v>188</v>
      </c>
      <c r="E1800" s="6" t="s">
        <v>174</v>
      </c>
      <c r="F1800" s="34" t="n">
        <v>0.336291939020157</v>
      </c>
      <c r="G1800" s="34" t="n">
        <v>0.302225174360678</v>
      </c>
      <c r="H1800" s="34" t="n">
        <v>0.0340667646594793</v>
      </c>
      <c r="I1800" s="34" t="n">
        <v>0.112719811417244</v>
      </c>
      <c r="J1800" s="35" t="n">
        <v>3.3</v>
      </c>
      <c r="K1800" s="6" t="n">
        <v>0</v>
      </c>
      <c r="L1800" s="35" t="n">
        <v>-1</v>
      </c>
      <c r="M1800" s="6" t="str">
        <f aca="false">IF(I1800&lt;=0,"Below 0%",IF(I1800&lt;=0.05,"0-5%",IF(I1800&lt;=0.1,"5-10%",IF(I1800&lt;=0.2,"10-20%",IF(I1800&lt;=0.4,"20-40%","Above 40%")))))</f>
        <v>10-20%</v>
      </c>
      <c r="N1800" s="6" t="str">
        <f aca="false">IF(AND(H1800&gt;=Summary!$B$25,I1800&gt;=Summary!$B$26,I1800&lt;=Summary!$B$27,J1800&gt;=Summary!$B$28,J1800&lt;=Summary!$B$29,F1800*J1800&gt;1),"Yes","No")</f>
        <v>Yes</v>
      </c>
    </row>
    <row r="1801" customFormat="false" ht="15" hidden="false" customHeight="false" outlineLevel="0" collapsed="false">
      <c r="A1801" s="6" t="s">
        <v>149</v>
      </c>
      <c r="B1801" s="45" t="n">
        <v>42035</v>
      </c>
      <c r="C1801" s="6" t="s">
        <v>186</v>
      </c>
      <c r="D1801" s="6" t="s">
        <v>188</v>
      </c>
      <c r="E1801" s="6" t="s">
        <v>177</v>
      </c>
      <c r="F1801" s="34" t="n">
        <v>0.235537722706795</v>
      </c>
      <c r="G1801" s="34" t="n">
        <v>0.332447691796745</v>
      </c>
      <c r="H1801" s="34" t="n">
        <v>-0.0969099690899505</v>
      </c>
      <c r="I1801" s="34" t="n">
        <v>-0.291504412517324</v>
      </c>
      <c r="J1801" s="35" t="n">
        <v>3</v>
      </c>
      <c r="K1801" s="6" t="n">
        <v>1</v>
      </c>
      <c r="L1801" s="35" t="n">
        <v>2</v>
      </c>
      <c r="M1801" s="6" t="str">
        <f aca="false">IF(I1801&lt;=0,"Below 0%",IF(I1801&lt;=0.05,"0-5%",IF(I1801&lt;=0.1,"5-10%",IF(I1801&lt;=0.2,"10-20%",IF(I1801&lt;=0.4,"20-40%","Above 40%")))))</f>
        <v>Below 0%</v>
      </c>
      <c r="N1801" s="6" t="str">
        <f aca="false">IF(AND(H1801&gt;=Summary!$B$25,I1801&gt;=Summary!$B$26,I1801&lt;=Summary!$B$27,J1801&gt;=Summary!$B$28,J1801&lt;=Summary!$B$29,F1801*J1801&gt;1),"Yes","No")</f>
        <v>No</v>
      </c>
    </row>
    <row r="1802" customFormat="false" ht="15" hidden="false" customHeight="false" outlineLevel="0" collapsed="false">
      <c r="A1802" s="6" t="s">
        <v>149</v>
      </c>
      <c r="B1802" s="45" t="n">
        <v>42035</v>
      </c>
      <c r="C1802" s="6" t="s">
        <v>183</v>
      </c>
      <c r="D1802" s="6" t="s">
        <v>189</v>
      </c>
      <c r="E1802" s="6" t="s">
        <v>187</v>
      </c>
      <c r="F1802" s="34" t="n">
        <v>0.601529240608215</v>
      </c>
      <c r="G1802" s="34" t="n">
        <v>0.592383638928068</v>
      </c>
      <c r="H1802" s="34" t="n">
        <v>0.00914560168014766</v>
      </c>
      <c r="I1802" s="34" t="n">
        <v>0.015438646645773</v>
      </c>
      <c r="J1802" s="35" t="n">
        <v>1.7</v>
      </c>
      <c r="K1802" s="6" t="n">
        <v>1</v>
      </c>
      <c r="L1802" s="35" t="n">
        <v>0.7</v>
      </c>
      <c r="M1802" s="6" t="str">
        <f aca="false">IF(I1802&lt;=0,"Below 0%",IF(I1802&lt;=0.05,"0-5%",IF(I1802&lt;=0.1,"5-10%",IF(I1802&lt;=0.2,"10-20%",IF(I1802&lt;=0.4,"20-40%","Above 40%")))))</f>
        <v>0-5%</v>
      </c>
      <c r="N1802" s="6" t="str">
        <f aca="false">IF(AND(H1802&gt;=Summary!$B$25,I1802&gt;=Summary!$B$26,I1802&lt;=Summary!$B$27,J1802&gt;=Summary!$B$28,J1802&lt;=Summary!$B$29,F1802*J1802&gt;1),"Yes","No")</f>
        <v>No</v>
      </c>
    </row>
    <row r="1803" customFormat="false" ht="15" hidden="false" customHeight="false" outlineLevel="0" collapsed="false">
      <c r="A1803" s="6" t="s">
        <v>149</v>
      </c>
      <c r="B1803" s="45" t="n">
        <v>42035</v>
      </c>
      <c r="C1803" s="6" t="s">
        <v>183</v>
      </c>
      <c r="D1803" s="6" t="s">
        <v>189</v>
      </c>
      <c r="E1803" s="6" t="s">
        <v>174</v>
      </c>
      <c r="F1803" s="34" t="n">
        <v>0.336335390806198</v>
      </c>
      <c r="G1803" s="34" t="n">
        <v>0.239774330042313</v>
      </c>
      <c r="H1803" s="34" t="n">
        <v>0.096561060763885</v>
      </c>
      <c r="I1803" s="34" t="n">
        <v>0.402716424009379</v>
      </c>
      <c r="J1803" s="35" t="n">
        <v>4.2</v>
      </c>
      <c r="K1803" s="6" t="n">
        <v>0</v>
      </c>
      <c r="L1803" s="35" t="n">
        <v>-1</v>
      </c>
      <c r="M1803" s="6" t="str">
        <f aca="false">IF(I1803&lt;=0,"Below 0%",IF(I1803&lt;=0.05,"0-5%",IF(I1803&lt;=0.1,"5-10%",IF(I1803&lt;=0.2,"10-20%",IF(I1803&lt;=0.4,"20-40%","Above 40%")))))</f>
        <v>Above 40%</v>
      </c>
      <c r="N1803" s="6" t="str">
        <f aca="false">IF(AND(H1803&gt;=Summary!$B$25,I1803&gt;=Summary!$B$26,I1803&lt;=Summary!$B$27,J1803&gt;=Summary!$B$28,J1803&lt;=Summary!$B$29,F1803*J1803&gt;1),"Yes","No")</f>
        <v>No</v>
      </c>
    </row>
    <row r="1804" customFormat="false" ht="15" hidden="false" customHeight="false" outlineLevel="0" collapsed="false">
      <c r="A1804" s="6" t="s">
        <v>149</v>
      </c>
      <c r="B1804" s="45" t="n">
        <v>42035</v>
      </c>
      <c r="C1804" s="6" t="s">
        <v>183</v>
      </c>
      <c r="D1804" s="6" t="s">
        <v>189</v>
      </c>
      <c r="E1804" s="6" t="s">
        <v>177</v>
      </c>
      <c r="F1804" s="34" t="n">
        <v>0.0621353760361671</v>
      </c>
      <c r="G1804" s="34" t="n">
        <v>0.167842031029619</v>
      </c>
      <c r="H1804" s="34" t="n">
        <v>-0.105706654993452</v>
      </c>
      <c r="I1804" s="34" t="n">
        <v>-0.62979847386855</v>
      </c>
      <c r="J1804" s="35" t="n">
        <v>6</v>
      </c>
      <c r="K1804" s="6" t="n">
        <v>0</v>
      </c>
      <c r="L1804" s="35" t="n">
        <v>-1</v>
      </c>
      <c r="M1804" s="6" t="str">
        <f aca="false">IF(I1804&lt;=0,"Below 0%",IF(I1804&lt;=0.05,"0-5%",IF(I1804&lt;=0.1,"5-10%",IF(I1804&lt;=0.2,"10-20%",IF(I1804&lt;=0.4,"20-40%","Above 40%")))))</f>
        <v>Below 0%</v>
      </c>
      <c r="N1804" s="6" t="str">
        <f aca="false">IF(AND(H1804&gt;=Summary!$B$25,I1804&gt;=Summary!$B$26,I1804&lt;=Summary!$B$27,J1804&gt;=Summary!$B$28,J1804&lt;=Summary!$B$29,F1804*J1804&gt;1),"Yes","No")</f>
        <v>No</v>
      </c>
    </row>
    <row r="1805" customFormat="false" ht="15" hidden="false" customHeight="false" outlineLevel="0" collapsed="false">
      <c r="A1805" s="6" t="s">
        <v>149</v>
      </c>
      <c r="B1805" s="45" t="n">
        <v>42035</v>
      </c>
      <c r="C1805" s="6" t="s">
        <v>176</v>
      </c>
      <c r="D1805" s="6" t="s">
        <v>195</v>
      </c>
      <c r="E1805" s="6" t="s">
        <v>187</v>
      </c>
      <c r="F1805" s="34" t="n">
        <v>0.757586121559143</v>
      </c>
      <c r="G1805" s="34" t="n">
        <v>0.727747380467046</v>
      </c>
      <c r="H1805" s="34" t="n">
        <v>0.0298387410920974</v>
      </c>
      <c r="I1805" s="34" t="n">
        <v>0.0410015094426692</v>
      </c>
      <c r="J1805" s="35" t="n">
        <v>1.38</v>
      </c>
      <c r="K1805" s="6" t="n">
        <v>1</v>
      </c>
      <c r="L1805" s="35" t="n">
        <v>0.38</v>
      </c>
      <c r="M1805" s="6" t="str">
        <f aca="false">IF(I1805&lt;=0,"Below 0%",IF(I1805&lt;=0.05,"0-5%",IF(I1805&lt;=0.1,"5-10%",IF(I1805&lt;=0.2,"10-20%",IF(I1805&lt;=0.4,"20-40%","Above 40%")))))</f>
        <v>0-5%</v>
      </c>
      <c r="N1805" s="6" t="str">
        <f aca="false">IF(AND(H1805&gt;=Summary!$B$25,I1805&gt;=Summary!$B$26,I1805&lt;=Summary!$B$27,J1805&gt;=Summary!$B$28,J1805&lt;=Summary!$B$29,F1805*J1805&gt;1),"Yes","No")</f>
        <v>No</v>
      </c>
    </row>
    <row r="1806" customFormat="false" ht="15" hidden="false" customHeight="false" outlineLevel="0" collapsed="false">
      <c r="A1806" s="6" t="s">
        <v>149</v>
      </c>
      <c r="B1806" s="45" t="n">
        <v>42035</v>
      </c>
      <c r="C1806" s="6" t="s">
        <v>176</v>
      </c>
      <c r="D1806" s="6" t="s">
        <v>195</v>
      </c>
      <c r="E1806" s="6" t="s">
        <v>174</v>
      </c>
      <c r="F1806" s="34" t="n">
        <v>0.179544851183891</v>
      </c>
      <c r="G1806" s="34" t="n">
        <v>0.180953402710725</v>
      </c>
      <c r="H1806" s="34" t="n">
        <v>-0.00140855152683359</v>
      </c>
      <c r="I1806" s="34" t="n">
        <v>-0.00778405658989079</v>
      </c>
      <c r="J1806" s="35" t="n">
        <v>5.55</v>
      </c>
      <c r="K1806" s="6" t="n">
        <v>0</v>
      </c>
      <c r="L1806" s="35" t="n">
        <v>-1</v>
      </c>
      <c r="M1806" s="6" t="str">
        <f aca="false">IF(I1806&lt;=0,"Below 0%",IF(I1806&lt;=0.05,"0-5%",IF(I1806&lt;=0.1,"5-10%",IF(I1806&lt;=0.2,"10-20%",IF(I1806&lt;=0.4,"20-40%","Above 40%")))))</f>
        <v>Below 0%</v>
      </c>
      <c r="N1806" s="6" t="str">
        <f aca="false">IF(AND(H1806&gt;=Summary!$B$25,I1806&gt;=Summary!$B$26,I1806&lt;=Summary!$B$27,J1806&gt;=Summary!$B$28,J1806&lt;=Summary!$B$29,F1806*J1806&gt;1),"Yes","No")</f>
        <v>No</v>
      </c>
    </row>
    <row r="1807" customFormat="false" ht="15" hidden="false" customHeight="false" outlineLevel="0" collapsed="false">
      <c r="A1807" s="6" t="s">
        <v>149</v>
      </c>
      <c r="B1807" s="45" t="n">
        <v>42035</v>
      </c>
      <c r="C1807" s="6" t="s">
        <v>176</v>
      </c>
      <c r="D1807" s="6" t="s">
        <v>195</v>
      </c>
      <c r="E1807" s="6" t="s">
        <v>177</v>
      </c>
      <c r="F1807" s="34" t="n">
        <v>0.0628689900040627</v>
      </c>
      <c r="G1807" s="34" t="n">
        <v>0.0912992168222294</v>
      </c>
      <c r="H1807" s="34" t="n">
        <v>-0.0284302268181667</v>
      </c>
      <c r="I1807" s="34" t="n">
        <v>-0.311396174115314</v>
      </c>
      <c r="J1807" s="35" t="n">
        <v>11</v>
      </c>
      <c r="K1807" s="6" t="n">
        <v>0</v>
      </c>
      <c r="L1807" s="35" t="n">
        <v>-1</v>
      </c>
      <c r="M1807" s="6" t="str">
        <f aca="false">IF(I1807&lt;=0,"Below 0%",IF(I1807&lt;=0.05,"0-5%",IF(I1807&lt;=0.1,"5-10%",IF(I1807&lt;=0.2,"10-20%",IF(I1807&lt;=0.4,"20-40%","Above 40%")))))</f>
        <v>Below 0%</v>
      </c>
      <c r="N1807" s="6" t="str">
        <f aca="false">IF(AND(H1807&gt;=Summary!$B$25,I1807&gt;=Summary!$B$26,I1807&lt;=Summary!$B$27,J1807&gt;=Summary!$B$28,J1807&lt;=Summary!$B$29,F1807*J1807&gt;1),"Yes","No")</f>
        <v>No</v>
      </c>
    </row>
    <row r="1808" customFormat="false" ht="15" hidden="false" customHeight="false" outlineLevel="0" collapsed="false">
      <c r="A1808" s="6" t="s">
        <v>149</v>
      </c>
      <c r="B1808" s="45" t="n">
        <v>42035</v>
      </c>
      <c r="C1808" s="6" t="s">
        <v>192</v>
      </c>
      <c r="D1808" s="6" t="s">
        <v>197</v>
      </c>
      <c r="E1808" s="6" t="s">
        <v>187</v>
      </c>
      <c r="F1808" s="34" t="n">
        <v>0.663499772548676</v>
      </c>
      <c r="G1808" s="34" t="n">
        <v>0.592930444697834</v>
      </c>
      <c r="H1808" s="34" t="n">
        <v>0.070569327850842</v>
      </c>
      <c r="I1808" s="34" t="n">
        <v>0.119017885625362</v>
      </c>
      <c r="J1808" s="35" t="n">
        <v>1.7</v>
      </c>
      <c r="K1808" s="6" t="n">
        <v>1</v>
      </c>
      <c r="L1808" s="35" t="n">
        <v>0.7</v>
      </c>
      <c r="M1808" s="6" t="str">
        <f aca="false">IF(I1808&lt;=0,"Below 0%",IF(I1808&lt;=0.05,"0-5%",IF(I1808&lt;=0.1,"5-10%",IF(I1808&lt;=0.2,"10-20%",IF(I1808&lt;=0.4,"20-40%","Above 40%")))))</f>
        <v>10-20%</v>
      </c>
      <c r="N1808" s="6" t="str">
        <f aca="false">IF(AND(H1808&gt;=Summary!$B$25,I1808&gt;=Summary!$B$26,I1808&lt;=Summary!$B$27,J1808&gt;=Summary!$B$28,J1808&lt;=Summary!$B$29,F1808*J1808&gt;1),"Yes","No")</f>
        <v>No</v>
      </c>
    </row>
    <row r="1809" customFormat="false" ht="15" hidden="false" customHeight="false" outlineLevel="0" collapsed="false">
      <c r="A1809" s="6" t="s">
        <v>149</v>
      </c>
      <c r="B1809" s="45" t="n">
        <v>42035</v>
      </c>
      <c r="C1809" s="6" t="s">
        <v>192</v>
      </c>
      <c r="D1809" s="6" t="s">
        <v>197</v>
      </c>
      <c r="E1809" s="6" t="s">
        <v>174</v>
      </c>
      <c r="F1809" s="34" t="n">
        <v>0.191938847303391</v>
      </c>
      <c r="G1809" s="34" t="n">
        <v>0.251995438996579</v>
      </c>
      <c r="H1809" s="34" t="n">
        <v>-0.0600565916931887</v>
      </c>
      <c r="I1809" s="34" t="n">
        <v>-0.238324121786998</v>
      </c>
      <c r="J1809" s="35" t="n">
        <v>4</v>
      </c>
      <c r="K1809" s="6" t="n">
        <v>0</v>
      </c>
      <c r="L1809" s="35" t="n">
        <v>-1</v>
      </c>
      <c r="M1809" s="6" t="str">
        <f aca="false">IF(I1809&lt;=0,"Below 0%",IF(I1809&lt;=0.05,"0-5%",IF(I1809&lt;=0.1,"5-10%",IF(I1809&lt;=0.2,"10-20%",IF(I1809&lt;=0.4,"20-40%","Above 40%")))))</f>
        <v>Below 0%</v>
      </c>
      <c r="N1809" s="6" t="str">
        <f aca="false">IF(AND(H1809&gt;=Summary!$B$25,I1809&gt;=Summary!$B$26,I1809&lt;=Summary!$B$27,J1809&gt;=Summary!$B$28,J1809&lt;=Summary!$B$29,F1809*J1809&gt;1),"Yes","No")</f>
        <v>No</v>
      </c>
    </row>
    <row r="1810" customFormat="false" ht="15" hidden="false" customHeight="false" outlineLevel="0" collapsed="false">
      <c r="A1810" s="6" t="s">
        <v>149</v>
      </c>
      <c r="B1810" s="45" t="n">
        <v>42035</v>
      </c>
      <c r="C1810" s="6" t="s">
        <v>192</v>
      </c>
      <c r="D1810" s="6" t="s">
        <v>197</v>
      </c>
      <c r="E1810" s="6" t="s">
        <v>177</v>
      </c>
      <c r="F1810" s="34" t="n">
        <v>0.144561350345612</v>
      </c>
      <c r="G1810" s="34" t="n">
        <v>0.155074116305587</v>
      </c>
      <c r="H1810" s="34" t="n">
        <v>-0.0105127659599757</v>
      </c>
      <c r="I1810" s="34" t="n">
        <v>-0.0677918804919019</v>
      </c>
      <c r="J1810" s="35" t="n">
        <v>6.5</v>
      </c>
      <c r="K1810" s="6" t="n">
        <v>0</v>
      </c>
      <c r="L1810" s="35" t="n">
        <v>-1</v>
      </c>
      <c r="M1810" s="6" t="str">
        <f aca="false">IF(I1810&lt;=0,"Below 0%",IF(I1810&lt;=0.05,"0-5%",IF(I1810&lt;=0.1,"5-10%",IF(I1810&lt;=0.2,"10-20%",IF(I1810&lt;=0.4,"20-40%","Above 40%")))))</f>
        <v>Below 0%</v>
      </c>
      <c r="N1810" s="6" t="str">
        <f aca="false">IF(AND(H1810&gt;=Summary!$B$25,I1810&gt;=Summary!$B$26,I1810&lt;=Summary!$B$27,J1810&gt;=Summary!$B$28,J1810&lt;=Summary!$B$29,F1810*J1810&gt;1),"Yes","No")</f>
        <v>No</v>
      </c>
    </row>
    <row r="1811" customFormat="false" ht="15" hidden="false" customHeight="false" outlineLevel="0" collapsed="false">
      <c r="A1811" s="6" t="s">
        <v>149</v>
      </c>
      <c r="B1811" s="45" t="n">
        <v>42035</v>
      </c>
      <c r="C1811" s="6" t="s">
        <v>191</v>
      </c>
      <c r="D1811" s="6" t="s">
        <v>196</v>
      </c>
      <c r="E1811" s="6" t="s">
        <v>187</v>
      </c>
      <c r="F1811" s="34" t="n">
        <v>0.338811904191971</v>
      </c>
      <c r="G1811" s="34" t="n">
        <v>0.438868236266006</v>
      </c>
      <c r="H1811" s="34" t="n">
        <v>-0.100056332074035</v>
      </c>
      <c r="I1811" s="34" t="n">
        <v>-0.227987181130578</v>
      </c>
      <c r="J1811" s="35" t="n">
        <v>2.28</v>
      </c>
      <c r="K1811" s="6" t="n">
        <v>1</v>
      </c>
      <c r="L1811" s="35" t="n">
        <v>1.28</v>
      </c>
      <c r="M1811" s="6" t="str">
        <f aca="false">IF(I1811&lt;=0,"Below 0%",IF(I1811&lt;=0.05,"0-5%",IF(I1811&lt;=0.1,"5-10%",IF(I1811&lt;=0.2,"10-20%",IF(I1811&lt;=0.4,"20-40%","Above 40%")))))</f>
        <v>Below 0%</v>
      </c>
      <c r="N1811" s="6" t="str">
        <f aca="false">IF(AND(H1811&gt;=Summary!$B$25,I1811&gt;=Summary!$B$26,I1811&lt;=Summary!$B$27,J1811&gt;=Summary!$B$28,J1811&lt;=Summary!$B$29,F1811*J1811&gt;1),"Yes","No")</f>
        <v>No</v>
      </c>
    </row>
    <row r="1812" customFormat="false" ht="15" hidden="false" customHeight="false" outlineLevel="0" collapsed="false">
      <c r="A1812" s="6" t="s">
        <v>149</v>
      </c>
      <c r="B1812" s="45" t="n">
        <v>42035</v>
      </c>
      <c r="C1812" s="6" t="s">
        <v>191</v>
      </c>
      <c r="D1812" s="6" t="s">
        <v>196</v>
      </c>
      <c r="E1812" s="6" t="s">
        <v>174</v>
      </c>
      <c r="F1812" s="34" t="n">
        <v>0.417498826980591</v>
      </c>
      <c r="G1812" s="34" t="n">
        <v>0.294299876084263</v>
      </c>
      <c r="H1812" s="34" t="n">
        <v>0.123198950896328</v>
      </c>
      <c r="I1812" s="34" t="n">
        <v>0.418617066835102</v>
      </c>
      <c r="J1812" s="35" t="n">
        <v>3.4</v>
      </c>
      <c r="K1812" s="6" t="n">
        <v>0</v>
      </c>
      <c r="L1812" s="35" t="n">
        <v>-1</v>
      </c>
      <c r="M1812" s="6" t="str">
        <f aca="false">IF(I1812&lt;=0,"Below 0%",IF(I1812&lt;=0.05,"0-5%",IF(I1812&lt;=0.1,"5-10%",IF(I1812&lt;=0.2,"10-20%",IF(I1812&lt;=0.4,"20-40%","Above 40%")))))</f>
        <v>Above 40%</v>
      </c>
      <c r="N1812" s="6" t="str">
        <f aca="false">IF(AND(H1812&gt;=Summary!$B$25,I1812&gt;=Summary!$B$26,I1812&lt;=Summary!$B$27,J1812&gt;=Summary!$B$28,J1812&lt;=Summary!$B$29,F1812*J1812&gt;1),"Yes","No")</f>
        <v>No</v>
      </c>
    </row>
    <row r="1813" customFormat="false" ht="15" hidden="false" customHeight="false" outlineLevel="0" collapsed="false">
      <c r="A1813" s="6" t="s">
        <v>149</v>
      </c>
      <c r="B1813" s="45" t="n">
        <v>42035</v>
      </c>
      <c r="C1813" s="6" t="s">
        <v>191</v>
      </c>
      <c r="D1813" s="6" t="s">
        <v>196</v>
      </c>
      <c r="E1813" s="6" t="s">
        <v>177</v>
      </c>
      <c r="F1813" s="34" t="n">
        <v>0.243689224123955</v>
      </c>
      <c r="G1813" s="34" t="n">
        <v>0.266831887649732</v>
      </c>
      <c r="H1813" s="34" t="n">
        <v>-0.0231426635257767</v>
      </c>
      <c r="I1813" s="34" t="n">
        <v>-0.0867312513868505</v>
      </c>
      <c r="J1813" s="35" t="n">
        <v>3.75</v>
      </c>
      <c r="K1813" s="6" t="n">
        <v>0</v>
      </c>
      <c r="L1813" s="35" t="n">
        <v>-1</v>
      </c>
      <c r="M1813" s="6" t="str">
        <f aca="false">IF(I1813&lt;=0,"Below 0%",IF(I1813&lt;=0.05,"0-5%",IF(I1813&lt;=0.1,"5-10%",IF(I1813&lt;=0.2,"10-20%",IF(I1813&lt;=0.4,"20-40%","Above 40%")))))</f>
        <v>Below 0%</v>
      </c>
      <c r="N1813" s="6" t="str">
        <f aca="false">IF(AND(H1813&gt;=Summary!$B$25,I1813&gt;=Summary!$B$26,I1813&lt;=Summary!$B$27,J1813&gt;=Summary!$B$28,J1813&lt;=Summary!$B$29,F1813*J1813&gt;1),"Yes","No")</f>
        <v>No</v>
      </c>
    </row>
    <row r="1814" customFormat="false" ht="15" hidden="false" customHeight="false" outlineLevel="0" collapsed="false">
      <c r="A1814" s="6" t="s">
        <v>149</v>
      </c>
      <c r="B1814" s="45" t="n">
        <v>42035</v>
      </c>
      <c r="C1814" s="6" t="s">
        <v>178</v>
      </c>
      <c r="D1814" s="6" t="s">
        <v>181</v>
      </c>
      <c r="E1814" s="6" t="s">
        <v>187</v>
      </c>
      <c r="F1814" s="34" t="n">
        <v>0.241340756416321</v>
      </c>
      <c r="G1814" s="34" t="n">
        <v>0.333954099797338</v>
      </c>
      <c r="H1814" s="34" t="n">
        <v>-0.0926133433810172</v>
      </c>
      <c r="I1814" s="34" t="n">
        <v>-0.277323570626084</v>
      </c>
      <c r="J1814" s="35" t="n">
        <v>3</v>
      </c>
      <c r="K1814" s="6" t="n">
        <v>0</v>
      </c>
      <c r="L1814" s="35" t="n">
        <v>-1</v>
      </c>
      <c r="M1814" s="6" t="str">
        <f aca="false">IF(I1814&lt;=0,"Below 0%",IF(I1814&lt;=0.05,"0-5%",IF(I1814&lt;=0.1,"5-10%",IF(I1814&lt;=0.2,"10-20%",IF(I1814&lt;=0.4,"20-40%","Above 40%")))))</f>
        <v>Below 0%</v>
      </c>
      <c r="N1814" s="6" t="str">
        <f aca="false">IF(AND(H1814&gt;=Summary!$B$25,I1814&gt;=Summary!$B$26,I1814&lt;=Summary!$B$27,J1814&gt;=Summary!$B$28,J1814&lt;=Summary!$B$29,F1814*J1814&gt;1),"Yes","No")</f>
        <v>No</v>
      </c>
    </row>
    <row r="1815" customFormat="false" ht="15" hidden="false" customHeight="false" outlineLevel="0" collapsed="false">
      <c r="A1815" s="6" t="s">
        <v>149</v>
      </c>
      <c r="B1815" s="45" t="n">
        <v>42035</v>
      </c>
      <c r="C1815" s="6" t="s">
        <v>178</v>
      </c>
      <c r="D1815" s="6" t="s">
        <v>181</v>
      </c>
      <c r="E1815" s="6" t="s">
        <v>174</v>
      </c>
      <c r="F1815" s="34" t="n">
        <v>0.464111059904099</v>
      </c>
      <c r="G1815" s="34" t="n">
        <v>0.29906337295284</v>
      </c>
      <c r="H1815" s="34" t="n">
        <v>0.165047686951259</v>
      </c>
      <c r="I1815" s="34" t="n">
        <v>0.551881981807532</v>
      </c>
      <c r="J1815" s="35" t="n">
        <v>3.35</v>
      </c>
      <c r="K1815" s="6" t="n">
        <v>0</v>
      </c>
      <c r="L1815" s="35" t="n">
        <v>-1</v>
      </c>
      <c r="M1815" s="6" t="str">
        <f aca="false">IF(I1815&lt;=0,"Below 0%",IF(I1815&lt;=0.05,"0-5%",IF(I1815&lt;=0.1,"5-10%",IF(I1815&lt;=0.2,"10-20%",IF(I1815&lt;=0.4,"20-40%","Above 40%")))))</f>
        <v>Above 40%</v>
      </c>
      <c r="N1815" s="6" t="str">
        <f aca="false">IF(AND(H1815&gt;=Summary!$B$25,I1815&gt;=Summary!$B$26,I1815&lt;=Summary!$B$27,J1815&gt;=Summary!$B$28,J1815&lt;=Summary!$B$29,F1815*J1815&gt;1),"Yes","No")</f>
        <v>No</v>
      </c>
    </row>
    <row r="1816" customFormat="false" ht="15" hidden="false" customHeight="false" outlineLevel="0" collapsed="false">
      <c r="A1816" s="6" t="s">
        <v>149</v>
      </c>
      <c r="B1816" s="45" t="n">
        <v>42035</v>
      </c>
      <c r="C1816" s="6" t="s">
        <v>178</v>
      </c>
      <c r="D1816" s="6" t="s">
        <v>181</v>
      </c>
      <c r="E1816" s="6" t="s">
        <v>177</v>
      </c>
      <c r="F1816" s="34" t="n">
        <v>0.294548183679581</v>
      </c>
      <c r="G1816" s="34" t="n">
        <v>0.366982527249822</v>
      </c>
      <c r="H1816" s="34" t="n">
        <v>-0.0724343435702413</v>
      </c>
      <c r="I1816" s="34" t="n">
        <v>-0.19737818068088</v>
      </c>
      <c r="J1816" s="35" t="n">
        <v>2.73</v>
      </c>
      <c r="K1816" s="6" t="n">
        <v>1</v>
      </c>
      <c r="L1816" s="35" t="n">
        <v>1.73</v>
      </c>
      <c r="M1816" s="6" t="str">
        <f aca="false">IF(I1816&lt;=0,"Below 0%",IF(I1816&lt;=0.05,"0-5%",IF(I1816&lt;=0.1,"5-10%",IF(I1816&lt;=0.2,"10-20%",IF(I1816&lt;=0.4,"20-40%","Above 40%")))))</f>
        <v>Below 0%</v>
      </c>
      <c r="N1816" s="6" t="str">
        <f aca="false">IF(AND(H1816&gt;=Summary!$B$25,I1816&gt;=Summary!$B$26,I1816&lt;=Summary!$B$27,J1816&gt;=Summary!$B$28,J1816&lt;=Summary!$B$29,F1816*J1816&gt;1),"Yes","No")</f>
        <v>No</v>
      </c>
    </row>
    <row r="1817" customFormat="false" ht="15" hidden="false" customHeight="false" outlineLevel="0" collapsed="false">
      <c r="A1817" s="6" t="s">
        <v>149</v>
      </c>
      <c r="B1817" s="45" t="n">
        <v>42036</v>
      </c>
      <c r="C1817" s="6" t="s">
        <v>185</v>
      </c>
      <c r="D1817" s="6" t="s">
        <v>182</v>
      </c>
      <c r="E1817" s="6" t="s">
        <v>187</v>
      </c>
      <c r="F1817" s="34" t="n">
        <v>0.731524646282196</v>
      </c>
      <c r="G1817" s="34" t="n">
        <v>0.778536351658881</v>
      </c>
      <c r="H1817" s="34" t="n">
        <v>-0.0470117053766852</v>
      </c>
      <c r="I1817" s="34" t="n">
        <v>-0.0603847274138376</v>
      </c>
      <c r="J1817" s="35" t="n">
        <v>1.29</v>
      </c>
      <c r="K1817" s="6" t="n">
        <v>1</v>
      </c>
      <c r="L1817" s="35" t="n">
        <v>0.29</v>
      </c>
      <c r="M1817" s="6" t="str">
        <f aca="false">IF(I1817&lt;=0,"Below 0%",IF(I1817&lt;=0.05,"0-5%",IF(I1817&lt;=0.1,"5-10%",IF(I1817&lt;=0.2,"10-20%",IF(I1817&lt;=0.4,"20-40%","Above 40%")))))</f>
        <v>Below 0%</v>
      </c>
      <c r="N1817" s="6" t="str">
        <f aca="false">IF(AND(H1817&gt;=Summary!$B$25,I1817&gt;=Summary!$B$26,I1817&lt;=Summary!$B$27,J1817&gt;=Summary!$B$28,J1817&lt;=Summary!$B$29,F1817*J1817&gt;1),"Yes","No")</f>
        <v>No</v>
      </c>
    </row>
    <row r="1818" customFormat="false" ht="15" hidden="false" customHeight="false" outlineLevel="0" collapsed="false">
      <c r="A1818" s="6" t="s">
        <v>149</v>
      </c>
      <c r="B1818" s="45" t="n">
        <v>42036</v>
      </c>
      <c r="C1818" s="6" t="s">
        <v>185</v>
      </c>
      <c r="D1818" s="6" t="s">
        <v>182</v>
      </c>
      <c r="E1818" s="6" t="s">
        <v>174</v>
      </c>
      <c r="F1818" s="34" t="n">
        <v>0.167192608118057</v>
      </c>
      <c r="G1818" s="34" t="n">
        <v>0.154509522098455</v>
      </c>
      <c r="H1818" s="34" t="n">
        <v>0.0126830860196023</v>
      </c>
      <c r="I1818" s="34" t="n">
        <v>0.0820861125408217</v>
      </c>
      <c r="J1818" s="35" t="n">
        <v>6.5</v>
      </c>
      <c r="K1818" s="6" t="n">
        <v>0</v>
      </c>
      <c r="L1818" s="35" t="n">
        <v>-1</v>
      </c>
      <c r="M1818" s="6" t="str">
        <f aca="false">IF(I1818&lt;=0,"Below 0%",IF(I1818&lt;=0.05,"0-5%",IF(I1818&lt;=0.1,"5-10%",IF(I1818&lt;=0.2,"10-20%",IF(I1818&lt;=0.4,"20-40%","Above 40%")))))</f>
        <v>5-10%</v>
      </c>
      <c r="N1818" s="6" t="str">
        <f aca="false">IF(AND(H1818&gt;=Summary!$B$25,I1818&gt;=Summary!$B$26,I1818&lt;=Summary!$B$27,J1818&gt;=Summary!$B$28,J1818&lt;=Summary!$B$29,F1818*J1818&gt;1),"Yes","No")</f>
        <v>No</v>
      </c>
    </row>
    <row r="1819" customFormat="false" ht="15" hidden="false" customHeight="false" outlineLevel="0" collapsed="false">
      <c r="A1819" s="6" t="s">
        <v>149</v>
      </c>
      <c r="B1819" s="45" t="n">
        <v>42036</v>
      </c>
      <c r="C1819" s="6" t="s">
        <v>185</v>
      </c>
      <c r="D1819" s="6" t="s">
        <v>182</v>
      </c>
      <c r="E1819" s="6" t="s">
        <v>177</v>
      </c>
      <c r="F1819" s="34" t="n">
        <v>0.101282767951489</v>
      </c>
      <c r="G1819" s="34" t="n">
        <v>0.0669541262426638</v>
      </c>
      <c r="H1819" s="34" t="n">
        <v>0.0343286417088247</v>
      </c>
      <c r="I1819" s="34" t="n">
        <v>0.512718836541999</v>
      </c>
      <c r="J1819" s="35" t="n">
        <v>15</v>
      </c>
      <c r="K1819" s="6" t="n">
        <v>0</v>
      </c>
      <c r="L1819" s="35" t="n">
        <v>-1</v>
      </c>
      <c r="M1819" s="6" t="str">
        <f aca="false">IF(I1819&lt;=0,"Below 0%",IF(I1819&lt;=0.05,"0-5%",IF(I1819&lt;=0.1,"5-10%",IF(I1819&lt;=0.2,"10-20%",IF(I1819&lt;=0.4,"20-40%","Above 40%")))))</f>
        <v>Above 40%</v>
      </c>
      <c r="N1819" s="6" t="str">
        <f aca="false">IF(AND(H1819&gt;=Summary!$B$25,I1819&gt;=Summary!$B$26,I1819&lt;=Summary!$B$27,J1819&gt;=Summary!$B$28,J1819&lt;=Summary!$B$29,F1819*J1819&gt;1),"Yes","No")</f>
        <v>No</v>
      </c>
    </row>
    <row r="1820" customFormat="false" ht="15" hidden="false" customHeight="false" outlineLevel="0" collapsed="false">
      <c r="A1820" s="6" t="s">
        <v>149</v>
      </c>
      <c r="B1820" s="45" t="n">
        <v>42036</v>
      </c>
      <c r="C1820" s="6" t="s">
        <v>179</v>
      </c>
      <c r="D1820" s="6" t="s">
        <v>175</v>
      </c>
      <c r="E1820" s="6" t="s">
        <v>187</v>
      </c>
      <c r="F1820" s="34" t="n">
        <v>0.697732448577881</v>
      </c>
      <c r="G1820" s="34" t="n">
        <v>0.606717226435536</v>
      </c>
      <c r="H1820" s="34" t="n">
        <v>0.0910152221423446</v>
      </c>
      <c r="I1820" s="34" t="n">
        <v>0.150012589352472</v>
      </c>
      <c r="J1820" s="35" t="n">
        <v>1.65</v>
      </c>
      <c r="K1820" s="6" t="n">
        <v>0</v>
      </c>
      <c r="L1820" s="35" t="n">
        <v>-1</v>
      </c>
      <c r="M1820" s="6" t="str">
        <f aca="false">IF(I1820&lt;=0,"Below 0%",IF(I1820&lt;=0.05,"0-5%",IF(I1820&lt;=0.1,"5-10%",IF(I1820&lt;=0.2,"10-20%",IF(I1820&lt;=0.4,"20-40%","Above 40%")))))</f>
        <v>10-20%</v>
      </c>
      <c r="N1820" s="6" t="str">
        <f aca="false">IF(AND(H1820&gt;=Summary!$B$25,I1820&gt;=Summary!$B$26,I1820&lt;=Summary!$B$27,J1820&gt;=Summary!$B$28,J1820&lt;=Summary!$B$29,F1820*J1820&gt;1),"Yes","No")</f>
        <v>No</v>
      </c>
    </row>
    <row r="1821" customFormat="false" ht="15" hidden="false" customHeight="false" outlineLevel="0" collapsed="false">
      <c r="A1821" s="6" t="s">
        <v>149</v>
      </c>
      <c r="B1821" s="45" t="n">
        <v>42036</v>
      </c>
      <c r="C1821" s="6" t="s">
        <v>179</v>
      </c>
      <c r="D1821" s="6" t="s">
        <v>175</v>
      </c>
      <c r="E1821" s="6" t="s">
        <v>174</v>
      </c>
      <c r="F1821" s="34" t="n">
        <v>0.273851573467255</v>
      </c>
      <c r="G1821" s="34" t="n">
        <v>0.250270855904659</v>
      </c>
      <c r="H1821" s="34" t="n">
        <v>0.0235807175625959</v>
      </c>
      <c r="I1821" s="34" t="n">
        <v>0.0942207892219742</v>
      </c>
      <c r="J1821" s="35" t="n">
        <v>4</v>
      </c>
      <c r="K1821" s="6" t="n">
        <v>0</v>
      </c>
      <c r="L1821" s="35" t="n">
        <v>-1</v>
      </c>
      <c r="M1821" s="6" t="str">
        <f aca="false">IF(I1821&lt;=0,"Below 0%",IF(I1821&lt;=0.05,"0-5%",IF(I1821&lt;=0.1,"5-10%",IF(I1821&lt;=0.2,"10-20%",IF(I1821&lt;=0.4,"20-40%","Above 40%")))))</f>
        <v>5-10%</v>
      </c>
      <c r="N1821" s="6" t="str">
        <f aca="false">IF(AND(H1821&gt;=Summary!$B$25,I1821&gt;=Summary!$B$26,I1821&lt;=Summary!$B$27,J1821&gt;=Summary!$B$28,J1821&lt;=Summary!$B$29,F1821*J1821&gt;1),"Yes","No")</f>
        <v>No</v>
      </c>
    </row>
    <row r="1822" customFormat="false" ht="15" hidden="false" customHeight="false" outlineLevel="0" collapsed="false">
      <c r="A1822" s="6" t="s">
        <v>149</v>
      </c>
      <c r="B1822" s="45" t="n">
        <v>42036</v>
      </c>
      <c r="C1822" s="6" t="s">
        <v>179</v>
      </c>
      <c r="D1822" s="6" t="s">
        <v>175</v>
      </c>
      <c r="E1822" s="6" t="s">
        <v>177</v>
      </c>
      <c r="F1822" s="34" t="n">
        <v>0.0284159872680903</v>
      </c>
      <c r="G1822" s="34" t="n">
        <v>0.143011917659805</v>
      </c>
      <c r="H1822" s="34" t="n">
        <v>-0.114595930391715</v>
      </c>
      <c r="I1822" s="34" t="n">
        <v>-0.801303361754187</v>
      </c>
      <c r="J1822" s="35" t="n">
        <v>7</v>
      </c>
      <c r="K1822" s="6" t="n">
        <v>1</v>
      </c>
      <c r="L1822" s="35" t="n">
        <v>6</v>
      </c>
      <c r="M1822" s="6" t="str">
        <f aca="false">IF(I1822&lt;=0,"Below 0%",IF(I1822&lt;=0.05,"0-5%",IF(I1822&lt;=0.1,"5-10%",IF(I1822&lt;=0.2,"10-20%",IF(I1822&lt;=0.4,"20-40%","Above 40%")))))</f>
        <v>Below 0%</v>
      </c>
      <c r="N1822" s="6" t="str">
        <f aca="false">IF(AND(H1822&gt;=Summary!$B$25,I1822&gt;=Summary!$B$26,I1822&lt;=Summary!$B$27,J1822&gt;=Summary!$B$28,J1822&lt;=Summary!$B$29,F1822*J1822&gt;1),"Yes","No")</f>
        <v>No</v>
      </c>
    </row>
    <row r="1823" customFormat="false" ht="15" hidden="false" customHeight="false" outlineLevel="0" collapsed="false">
      <c r="A1823" s="6" t="s">
        <v>149</v>
      </c>
      <c r="B1823" s="45" t="n">
        <v>42042</v>
      </c>
      <c r="C1823" s="6" t="s">
        <v>182</v>
      </c>
      <c r="D1823" s="6" t="s">
        <v>190</v>
      </c>
      <c r="E1823" s="6" t="s">
        <v>187</v>
      </c>
      <c r="F1823" s="34" t="n">
        <v>0.159306287765503</v>
      </c>
      <c r="G1823" s="34" t="n">
        <v>0.092236313021961</v>
      </c>
      <c r="H1823" s="34" t="n">
        <v>0.0670699747435419</v>
      </c>
      <c r="I1823" s="34" t="n">
        <v>0.727153683252418</v>
      </c>
      <c r="J1823" s="35" t="n">
        <v>11</v>
      </c>
      <c r="K1823" s="6" t="n">
        <v>0</v>
      </c>
      <c r="L1823" s="35" t="n">
        <v>-1</v>
      </c>
      <c r="M1823" s="6" t="str">
        <f aca="false">IF(I1823&lt;=0,"Below 0%",IF(I1823&lt;=0.05,"0-5%",IF(I1823&lt;=0.1,"5-10%",IF(I1823&lt;=0.2,"10-20%",IF(I1823&lt;=0.4,"20-40%","Above 40%")))))</f>
        <v>Above 40%</v>
      </c>
      <c r="N1823" s="6" t="str">
        <f aca="false">IF(AND(H1823&gt;=Summary!$B$25,I1823&gt;=Summary!$B$26,I1823&lt;=Summary!$B$27,J1823&gt;=Summary!$B$28,J1823&lt;=Summary!$B$29,F1823*J1823&gt;1),"Yes","No")</f>
        <v>No</v>
      </c>
    </row>
    <row r="1824" customFormat="false" ht="15" hidden="false" customHeight="false" outlineLevel="0" collapsed="false">
      <c r="A1824" s="6" t="s">
        <v>149</v>
      </c>
      <c r="B1824" s="45" t="n">
        <v>42042</v>
      </c>
      <c r="C1824" s="6" t="s">
        <v>182</v>
      </c>
      <c r="D1824" s="6" t="s">
        <v>190</v>
      </c>
      <c r="E1824" s="6" t="s">
        <v>174</v>
      </c>
      <c r="F1824" s="34" t="n">
        <v>0.0741624459624291</v>
      </c>
      <c r="G1824" s="34" t="n">
        <v>0.193257036807918</v>
      </c>
      <c r="H1824" s="34" t="n">
        <v>-0.119094590845489</v>
      </c>
      <c r="I1824" s="34" t="n">
        <v>-0.616249699429364</v>
      </c>
      <c r="J1824" s="35" t="n">
        <v>5.25</v>
      </c>
      <c r="K1824" s="6" t="n">
        <v>0</v>
      </c>
      <c r="L1824" s="35" t="n">
        <v>-1</v>
      </c>
      <c r="M1824" s="6" t="str">
        <f aca="false">IF(I1824&lt;=0,"Below 0%",IF(I1824&lt;=0.05,"0-5%",IF(I1824&lt;=0.1,"5-10%",IF(I1824&lt;=0.2,"10-20%",IF(I1824&lt;=0.4,"20-40%","Above 40%")))))</f>
        <v>Below 0%</v>
      </c>
      <c r="N1824" s="6" t="str">
        <f aca="false">IF(AND(H1824&gt;=Summary!$B$25,I1824&gt;=Summary!$B$26,I1824&lt;=Summary!$B$27,J1824&gt;=Summary!$B$28,J1824&lt;=Summary!$B$29,F1824*J1824&gt;1),"Yes","No")</f>
        <v>No</v>
      </c>
    </row>
    <row r="1825" customFormat="false" ht="15" hidden="false" customHeight="false" outlineLevel="0" collapsed="false">
      <c r="A1825" s="6" t="s">
        <v>149</v>
      </c>
      <c r="B1825" s="45" t="n">
        <v>42042</v>
      </c>
      <c r="C1825" s="6" t="s">
        <v>182</v>
      </c>
      <c r="D1825" s="6" t="s">
        <v>190</v>
      </c>
      <c r="E1825" s="6" t="s">
        <v>177</v>
      </c>
      <c r="F1825" s="34" t="n">
        <v>0.76653128862381</v>
      </c>
      <c r="G1825" s="34" t="n">
        <v>0.714506650170121</v>
      </c>
      <c r="H1825" s="34" t="n">
        <v>0.0520246384536892</v>
      </c>
      <c r="I1825" s="34" t="n">
        <v>0.0728119723466567</v>
      </c>
      <c r="J1825" s="35" t="n">
        <v>1.42</v>
      </c>
      <c r="K1825" s="6" t="n">
        <v>1</v>
      </c>
      <c r="L1825" s="35" t="n">
        <v>0.42</v>
      </c>
      <c r="M1825" s="6" t="str">
        <f aca="false">IF(I1825&lt;=0,"Below 0%",IF(I1825&lt;=0.05,"0-5%",IF(I1825&lt;=0.1,"5-10%",IF(I1825&lt;=0.2,"10-20%",IF(I1825&lt;=0.4,"20-40%","Above 40%")))))</f>
        <v>5-10%</v>
      </c>
      <c r="N1825" s="6" t="str">
        <f aca="false">IF(AND(H1825&gt;=Summary!$B$25,I1825&gt;=Summary!$B$26,I1825&lt;=Summary!$B$27,J1825&gt;=Summary!$B$28,J1825&lt;=Summary!$B$29,F1825*J1825&gt;1),"Yes","No")</f>
        <v>No</v>
      </c>
    </row>
    <row r="1826" customFormat="false" ht="15" hidden="false" customHeight="false" outlineLevel="0" collapsed="false">
      <c r="A1826" s="6" t="s">
        <v>149</v>
      </c>
      <c r="B1826" s="45" t="n">
        <v>42042</v>
      </c>
      <c r="C1826" s="6" t="s">
        <v>173</v>
      </c>
      <c r="D1826" s="6" t="s">
        <v>183</v>
      </c>
      <c r="E1826" s="6" t="s">
        <v>187</v>
      </c>
      <c r="F1826" s="34" t="n">
        <v>0.313739478588104</v>
      </c>
      <c r="G1826" s="34" t="n">
        <v>0.29141344415821</v>
      </c>
      <c r="H1826" s="34" t="n">
        <v>0.0223260344298942</v>
      </c>
      <c r="I1826" s="34" t="n">
        <v>0.0766129184409667</v>
      </c>
      <c r="J1826" s="35" t="n">
        <v>3.41</v>
      </c>
      <c r="K1826" s="6" t="n">
        <v>0</v>
      </c>
      <c r="L1826" s="35" t="n">
        <v>-1</v>
      </c>
      <c r="M1826" s="6" t="str">
        <f aca="false">IF(I1826&lt;=0,"Below 0%",IF(I1826&lt;=0.05,"0-5%",IF(I1826&lt;=0.1,"5-10%",IF(I1826&lt;=0.2,"10-20%",IF(I1826&lt;=0.4,"20-40%","Above 40%")))))</f>
        <v>5-10%</v>
      </c>
      <c r="N1826" s="6" t="str">
        <f aca="false">IF(AND(H1826&gt;=Summary!$B$25,I1826&gt;=Summary!$B$26,I1826&lt;=Summary!$B$27,J1826&gt;=Summary!$B$28,J1826&lt;=Summary!$B$29,F1826*J1826&gt;1),"Yes","No")</f>
        <v>No</v>
      </c>
    </row>
    <row r="1827" customFormat="false" ht="15" hidden="false" customHeight="false" outlineLevel="0" collapsed="false">
      <c r="A1827" s="6" t="s">
        <v>149</v>
      </c>
      <c r="B1827" s="45" t="n">
        <v>42042</v>
      </c>
      <c r="C1827" s="6" t="s">
        <v>173</v>
      </c>
      <c r="D1827" s="6" t="s">
        <v>183</v>
      </c>
      <c r="E1827" s="6" t="s">
        <v>174</v>
      </c>
      <c r="F1827" s="34" t="n">
        <v>0.20344366133213</v>
      </c>
      <c r="G1827" s="34" t="n">
        <v>0.283919955594142</v>
      </c>
      <c r="H1827" s="34" t="n">
        <v>-0.0804762942620114</v>
      </c>
      <c r="I1827" s="34" t="n">
        <v>-0.283447121896042</v>
      </c>
      <c r="J1827" s="35" t="n">
        <v>3.5</v>
      </c>
      <c r="K1827" s="6" t="n">
        <v>1</v>
      </c>
      <c r="L1827" s="35" t="n">
        <v>2.5</v>
      </c>
      <c r="M1827" s="6" t="str">
        <f aca="false">IF(I1827&lt;=0,"Below 0%",IF(I1827&lt;=0.05,"0-5%",IF(I1827&lt;=0.1,"5-10%",IF(I1827&lt;=0.2,"10-20%",IF(I1827&lt;=0.4,"20-40%","Above 40%")))))</f>
        <v>Below 0%</v>
      </c>
      <c r="N1827" s="6" t="str">
        <f aca="false">IF(AND(H1827&gt;=Summary!$B$25,I1827&gt;=Summary!$B$26,I1827&lt;=Summary!$B$27,J1827&gt;=Summary!$B$28,J1827&lt;=Summary!$B$29,F1827*J1827&gt;1),"Yes","No")</f>
        <v>No</v>
      </c>
    </row>
    <row r="1828" customFormat="false" ht="15" hidden="false" customHeight="false" outlineLevel="0" collapsed="false">
      <c r="A1828" s="6" t="s">
        <v>149</v>
      </c>
      <c r="B1828" s="45" t="n">
        <v>42042</v>
      </c>
      <c r="C1828" s="6" t="s">
        <v>173</v>
      </c>
      <c r="D1828" s="6" t="s">
        <v>183</v>
      </c>
      <c r="E1828" s="6" t="s">
        <v>177</v>
      </c>
      <c r="F1828" s="34" t="n">
        <v>0.482816934585571</v>
      </c>
      <c r="G1828" s="34" t="n">
        <v>0.424666600247648</v>
      </c>
      <c r="H1828" s="34" t="n">
        <v>0.0581503343379232</v>
      </c>
      <c r="I1828" s="34" t="n">
        <v>0.136931734928088</v>
      </c>
      <c r="J1828" s="35" t="n">
        <v>2.34</v>
      </c>
      <c r="K1828" s="6" t="n">
        <v>0</v>
      </c>
      <c r="L1828" s="35" t="n">
        <v>-1</v>
      </c>
      <c r="M1828" s="6" t="str">
        <f aca="false">IF(I1828&lt;=0,"Below 0%",IF(I1828&lt;=0.05,"0-5%",IF(I1828&lt;=0.1,"5-10%",IF(I1828&lt;=0.2,"10-20%",IF(I1828&lt;=0.4,"20-40%","Above 40%")))))</f>
        <v>10-20%</v>
      </c>
      <c r="N1828" s="6" t="str">
        <f aca="false">IF(AND(H1828&gt;=Summary!$B$25,I1828&gt;=Summary!$B$26,I1828&lt;=Summary!$B$27,J1828&gt;=Summary!$B$28,J1828&lt;=Summary!$B$29,F1828*J1828&gt;1),"Yes","No")</f>
        <v>Yes</v>
      </c>
    </row>
    <row r="1829" customFormat="false" ht="15" hidden="false" customHeight="false" outlineLevel="0" collapsed="false">
      <c r="A1829" s="6" t="s">
        <v>149</v>
      </c>
      <c r="B1829" s="45" t="n">
        <v>42042</v>
      </c>
      <c r="C1829" s="6" t="s">
        <v>195</v>
      </c>
      <c r="D1829" s="6" t="s">
        <v>180</v>
      </c>
      <c r="E1829" s="6" t="s">
        <v>187</v>
      </c>
      <c r="F1829" s="34" t="n">
        <v>0.516739070415497</v>
      </c>
      <c r="G1829" s="34" t="n">
        <v>0.409638554216868</v>
      </c>
      <c r="H1829" s="34" t="n">
        <v>0.107100516198629</v>
      </c>
      <c r="I1829" s="34" t="n">
        <v>0.261451260131948</v>
      </c>
      <c r="J1829" s="35" t="n">
        <v>2.45</v>
      </c>
      <c r="K1829" s="6" t="n">
        <v>0</v>
      </c>
      <c r="L1829" s="35" t="n">
        <v>-1</v>
      </c>
      <c r="M1829" s="6" t="str">
        <f aca="false">IF(I1829&lt;=0,"Below 0%",IF(I1829&lt;=0.05,"0-5%",IF(I1829&lt;=0.1,"5-10%",IF(I1829&lt;=0.2,"10-20%",IF(I1829&lt;=0.4,"20-40%","Above 40%")))))</f>
        <v>20-40%</v>
      </c>
      <c r="N1829" s="6" t="str">
        <f aca="false">IF(AND(H1829&gt;=Summary!$B$25,I1829&gt;=Summary!$B$26,I1829&lt;=Summary!$B$27,J1829&gt;=Summary!$B$28,J1829&lt;=Summary!$B$29,F1829*J1829&gt;1),"Yes","No")</f>
        <v>Yes</v>
      </c>
    </row>
    <row r="1830" customFormat="false" ht="15" hidden="false" customHeight="false" outlineLevel="0" collapsed="false">
      <c r="A1830" s="6" t="s">
        <v>149</v>
      </c>
      <c r="B1830" s="45" t="n">
        <v>42042</v>
      </c>
      <c r="C1830" s="6" t="s">
        <v>195</v>
      </c>
      <c r="D1830" s="6" t="s">
        <v>180</v>
      </c>
      <c r="E1830" s="6" t="s">
        <v>174</v>
      </c>
      <c r="F1830" s="34" t="n">
        <v>0.172993764281273</v>
      </c>
      <c r="G1830" s="34" t="n">
        <v>0.295180722891566</v>
      </c>
      <c r="H1830" s="34" t="n">
        <v>-0.122186958610293</v>
      </c>
      <c r="I1830" s="34" t="n">
        <v>-0.413939492434872</v>
      </c>
      <c r="J1830" s="35" t="n">
        <v>3.4</v>
      </c>
      <c r="K1830" s="6" t="n">
        <v>0</v>
      </c>
      <c r="L1830" s="35" t="n">
        <v>-1</v>
      </c>
      <c r="M1830" s="6" t="str">
        <f aca="false">IF(I1830&lt;=0,"Below 0%",IF(I1830&lt;=0.05,"0-5%",IF(I1830&lt;=0.1,"5-10%",IF(I1830&lt;=0.2,"10-20%",IF(I1830&lt;=0.4,"20-40%","Above 40%")))))</f>
        <v>Below 0%</v>
      </c>
      <c r="N1830" s="6" t="str">
        <f aca="false">IF(AND(H1830&gt;=Summary!$B$25,I1830&gt;=Summary!$B$26,I1830&lt;=Summary!$B$27,J1830&gt;=Summary!$B$28,J1830&lt;=Summary!$B$29,F1830*J1830&gt;1),"Yes","No")</f>
        <v>No</v>
      </c>
    </row>
    <row r="1831" customFormat="false" ht="15" hidden="false" customHeight="false" outlineLevel="0" collapsed="false">
      <c r="A1831" s="6" t="s">
        <v>149</v>
      </c>
      <c r="B1831" s="45" t="n">
        <v>42042</v>
      </c>
      <c r="C1831" s="6" t="s">
        <v>195</v>
      </c>
      <c r="D1831" s="6" t="s">
        <v>180</v>
      </c>
      <c r="E1831" s="6" t="s">
        <v>177</v>
      </c>
      <c r="F1831" s="34" t="n">
        <v>0.310267120599747</v>
      </c>
      <c r="G1831" s="34" t="n">
        <v>0.295180722891566</v>
      </c>
      <c r="H1831" s="34" t="n">
        <v>0.0150863977081804</v>
      </c>
      <c r="I1831" s="34" t="n">
        <v>0.0511090208073051</v>
      </c>
      <c r="J1831" s="35" t="n">
        <v>3.4</v>
      </c>
      <c r="K1831" s="6" t="n">
        <v>1</v>
      </c>
      <c r="L1831" s="35" t="n">
        <v>2.4</v>
      </c>
      <c r="M1831" s="6" t="str">
        <f aca="false">IF(I1831&lt;=0,"Below 0%",IF(I1831&lt;=0.05,"0-5%",IF(I1831&lt;=0.1,"5-10%",IF(I1831&lt;=0.2,"10-20%",IF(I1831&lt;=0.4,"20-40%","Above 40%")))))</f>
        <v>5-10%</v>
      </c>
      <c r="N1831" s="6" t="str">
        <f aca="false">IF(AND(H1831&gt;=Summary!$B$25,I1831&gt;=Summary!$B$26,I1831&lt;=Summary!$B$27,J1831&gt;=Summary!$B$28,J1831&lt;=Summary!$B$29,F1831*J1831&gt;1),"Yes","No")</f>
        <v>No</v>
      </c>
    </row>
    <row r="1832" customFormat="false" ht="15" hidden="false" customHeight="false" outlineLevel="0" collapsed="false">
      <c r="A1832" s="6" t="s">
        <v>149</v>
      </c>
      <c r="B1832" s="45" t="n">
        <v>42042</v>
      </c>
      <c r="C1832" s="6" t="s">
        <v>194</v>
      </c>
      <c r="D1832" s="6" t="s">
        <v>186</v>
      </c>
      <c r="E1832" s="6" t="s">
        <v>187</v>
      </c>
      <c r="F1832" s="34" t="n">
        <v>0.844264686107636</v>
      </c>
      <c r="G1832" s="34" t="n">
        <v>0.821888179950254</v>
      </c>
      <c r="H1832" s="34" t="n">
        <v>0.0223765061573813</v>
      </c>
      <c r="I1832" s="34" t="n">
        <v>0.0272257305838559</v>
      </c>
      <c r="J1832" s="35" t="n">
        <v>1.22</v>
      </c>
      <c r="K1832" s="6" t="n">
        <v>0</v>
      </c>
      <c r="L1832" s="35" t="n">
        <v>-1</v>
      </c>
      <c r="M1832" s="6" t="str">
        <f aca="false">IF(I1832&lt;=0,"Below 0%",IF(I1832&lt;=0.05,"0-5%",IF(I1832&lt;=0.1,"5-10%",IF(I1832&lt;=0.2,"10-20%",IF(I1832&lt;=0.4,"20-40%","Above 40%")))))</f>
        <v>0-5%</v>
      </c>
      <c r="N1832" s="6" t="str">
        <f aca="false">IF(AND(H1832&gt;=Summary!$B$25,I1832&gt;=Summary!$B$26,I1832&lt;=Summary!$B$27,J1832&gt;=Summary!$B$28,J1832&lt;=Summary!$B$29,F1832*J1832&gt;1),"Yes","No")</f>
        <v>No</v>
      </c>
    </row>
    <row r="1833" customFormat="false" ht="15" hidden="false" customHeight="false" outlineLevel="0" collapsed="false">
      <c r="A1833" s="6" t="s">
        <v>149</v>
      </c>
      <c r="B1833" s="45" t="n">
        <v>42042</v>
      </c>
      <c r="C1833" s="6" t="s">
        <v>194</v>
      </c>
      <c r="D1833" s="6" t="s">
        <v>186</v>
      </c>
      <c r="E1833" s="6" t="s">
        <v>174</v>
      </c>
      <c r="F1833" s="34" t="n">
        <v>0.102030597627163</v>
      </c>
      <c r="G1833" s="34" t="n">
        <v>0.125337947442414</v>
      </c>
      <c r="H1833" s="34" t="n">
        <v>-0.0233073498152508</v>
      </c>
      <c r="I1833" s="34" t="n">
        <v>-0.185956051545836</v>
      </c>
      <c r="J1833" s="35" t="n">
        <v>8</v>
      </c>
      <c r="K1833" s="6" t="n">
        <v>1</v>
      </c>
      <c r="L1833" s="35" t="n">
        <v>7</v>
      </c>
      <c r="M1833" s="6" t="str">
        <f aca="false">IF(I1833&lt;=0,"Below 0%",IF(I1833&lt;=0.05,"0-5%",IF(I1833&lt;=0.1,"5-10%",IF(I1833&lt;=0.2,"10-20%",IF(I1833&lt;=0.4,"20-40%","Above 40%")))))</f>
        <v>Below 0%</v>
      </c>
      <c r="N1833" s="6" t="str">
        <f aca="false">IF(AND(H1833&gt;=Summary!$B$25,I1833&gt;=Summary!$B$26,I1833&lt;=Summary!$B$27,J1833&gt;=Summary!$B$28,J1833&lt;=Summary!$B$29,F1833*J1833&gt;1),"Yes","No")</f>
        <v>No</v>
      </c>
    </row>
    <row r="1834" customFormat="false" ht="15" hidden="false" customHeight="false" outlineLevel="0" collapsed="false">
      <c r="A1834" s="6" t="s">
        <v>149</v>
      </c>
      <c r="B1834" s="45" t="n">
        <v>42042</v>
      </c>
      <c r="C1834" s="6" t="s">
        <v>194</v>
      </c>
      <c r="D1834" s="6" t="s">
        <v>186</v>
      </c>
      <c r="E1834" s="6" t="s">
        <v>177</v>
      </c>
      <c r="F1834" s="34" t="n">
        <v>0.0537047609686852</v>
      </c>
      <c r="G1834" s="34" t="n">
        <v>0.0527738726073321</v>
      </c>
      <c r="H1834" s="34" t="n">
        <v>0.000930888361353043</v>
      </c>
      <c r="I1834" s="34" t="n">
        <v>0.0176391899127697</v>
      </c>
      <c r="J1834" s="35" t="n">
        <v>19</v>
      </c>
      <c r="K1834" s="6" t="n">
        <v>0</v>
      </c>
      <c r="L1834" s="35" t="n">
        <v>-1</v>
      </c>
      <c r="M1834" s="6" t="str">
        <f aca="false">IF(I1834&lt;=0,"Below 0%",IF(I1834&lt;=0.05,"0-5%",IF(I1834&lt;=0.1,"5-10%",IF(I1834&lt;=0.2,"10-20%",IF(I1834&lt;=0.4,"20-40%","Above 40%")))))</f>
        <v>0-5%</v>
      </c>
      <c r="N1834" s="6" t="str">
        <f aca="false">IF(AND(H1834&gt;=Summary!$B$25,I1834&gt;=Summary!$B$26,I1834&lt;=Summary!$B$27,J1834&gt;=Summary!$B$28,J1834&lt;=Summary!$B$29,F1834*J1834&gt;1),"Yes","No")</f>
        <v>No</v>
      </c>
    </row>
    <row r="1835" customFormat="false" ht="15" hidden="false" customHeight="false" outlineLevel="0" collapsed="false">
      <c r="A1835" s="6" t="s">
        <v>149</v>
      </c>
      <c r="B1835" s="45" t="n">
        <v>42042</v>
      </c>
      <c r="C1835" s="6" t="s">
        <v>197</v>
      </c>
      <c r="D1835" s="6" t="s">
        <v>179</v>
      </c>
      <c r="E1835" s="6" t="s">
        <v>187</v>
      </c>
      <c r="F1835" s="34" t="n">
        <v>0.255784153938294</v>
      </c>
      <c r="G1835" s="34" t="n">
        <v>0.210183733246546</v>
      </c>
      <c r="H1835" s="34" t="n">
        <v>0.0456004206917477</v>
      </c>
      <c r="I1835" s="34" t="n">
        <v>0.216955042083387</v>
      </c>
      <c r="J1835" s="35" t="n">
        <v>4.75</v>
      </c>
      <c r="K1835" s="6" t="n">
        <v>0</v>
      </c>
      <c r="L1835" s="35" t="n">
        <v>-1</v>
      </c>
      <c r="M1835" s="6" t="str">
        <f aca="false">IF(I1835&lt;=0,"Below 0%",IF(I1835&lt;=0.05,"0-5%",IF(I1835&lt;=0.1,"5-10%",IF(I1835&lt;=0.2,"10-20%",IF(I1835&lt;=0.4,"20-40%","Above 40%")))))</f>
        <v>20-40%</v>
      </c>
      <c r="N1835" s="6" t="str">
        <f aca="false">IF(AND(H1835&gt;=Summary!$B$25,I1835&gt;=Summary!$B$26,I1835&lt;=Summary!$B$27,J1835&gt;=Summary!$B$28,J1835&lt;=Summary!$B$29,F1835*J1835&gt;1),"Yes","No")</f>
        <v>Yes</v>
      </c>
    </row>
    <row r="1836" customFormat="false" ht="15" hidden="false" customHeight="false" outlineLevel="0" collapsed="false">
      <c r="A1836" s="6" t="s">
        <v>149</v>
      </c>
      <c r="B1836" s="45" t="n">
        <v>42042</v>
      </c>
      <c r="C1836" s="6" t="s">
        <v>197</v>
      </c>
      <c r="D1836" s="6" t="s">
        <v>179</v>
      </c>
      <c r="E1836" s="6" t="s">
        <v>174</v>
      </c>
      <c r="F1836" s="34" t="n">
        <v>0.146399527788162</v>
      </c>
      <c r="G1836" s="34" t="n">
        <v>0.269830468357052</v>
      </c>
      <c r="H1836" s="34" t="n">
        <v>-0.12343094056889</v>
      </c>
      <c r="I1836" s="34" t="n">
        <v>-0.457438855294726</v>
      </c>
      <c r="J1836" s="35" t="n">
        <v>3.7</v>
      </c>
      <c r="K1836" s="6" t="n">
        <v>0</v>
      </c>
      <c r="L1836" s="35" t="n">
        <v>-1</v>
      </c>
      <c r="M1836" s="6" t="str">
        <f aca="false">IF(I1836&lt;=0,"Below 0%",IF(I1836&lt;=0.05,"0-5%",IF(I1836&lt;=0.1,"5-10%",IF(I1836&lt;=0.2,"10-20%",IF(I1836&lt;=0.4,"20-40%","Above 40%")))))</f>
        <v>Below 0%</v>
      </c>
      <c r="N1836" s="6" t="str">
        <f aca="false">IF(AND(H1836&gt;=Summary!$B$25,I1836&gt;=Summary!$B$26,I1836&lt;=Summary!$B$27,J1836&gt;=Summary!$B$28,J1836&lt;=Summary!$B$29,F1836*J1836&gt;1),"Yes","No")</f>
        <v>No</v>
      </c>
    </row>
    <row r="1837" customFormat="false" ht="15" hidden="false" customHeight="false" outlineLevel="0" collapsed="false">
      <c r="A1837" s="6" t="s">
        <v>149</v>
      </c>
      <c r="B1837" s="45" t="n">
        <v>42042</v>
      </c>
      <c r="C1837" s="6" t="s">
        <v>197</v>
      </c>
      <c r="D1837" s="6" t="s">
        <v>179</v>
      </c>
      <c r="E1837" s="6" t="s">
        <v>177</v>
      </c>
      <c r="F1837" s="34" t="n">
        <v>0.597816288471222</v>
      </c>
      <c r="G1837" s="34" t="n">
        <v>0.519985798396402</v>
      </c>
      <c r="H1837" s="34" t="n">
        <v>0.0778304900748197</v>
      </c>
      <c r="I1837" s="34" t="n">
        <v>0.149678107199933</v>
      </c>
      <c r="J1837" s="35" t="n">
        <v>1.92</v>
      </c>
      <c r="K1837" s="6" t="n">
        <v>1</v>
      </c>
      <c r="L1837" s="35" t="n">
        <v>0.92</v>
      </c>
      <c r="M1837" s="6" t="str">
        <f aca="false">IF(I1837&lt;=0,"Below 0%",IF(I1837&lt;=0.05,"0-5%",IF(I1837&lt;=0.1,"5-10%",IF(I1837&lt;=0.2,"10-20%",IF(I1837&lt;=0.4,"20-40%","Above 40%")))))</f>
        <v>10-20%</v>
      </c>
      <c r="N1837" s="6" t="str">
        <f aca="false">IF(AND(H1837&gt;=Summary!$B$25,I1837&gt;=Summary!$B$26,I1837&lt;=Summary!$B$27,J1837&gt;=Summary!$B$28,J1837&lt;=Summary!$B$29,F1837*J1837&gt;1),"Yes","No")</f>
        <v>Yes</v>
      </c>
    </row>
    <row r="1838" customFormat="false" ht="15" hidden="false" customHeight="false" outlineLevel="0" collapsed="false">
      <c r="A1838" s="6" t="s">
        <v>149</v>
      </c>
      <c r="B1838" s="45" t="n">
        <v>42042</v>
      </c>
      <c r="C1838" s="6" t="s">
        <v>175</v>
      </c>
      <c r="D1838" s="6" t="s">
        <v>191</v>
      </c>
      <c r="E1838" s="6" t="s">
        <v>187</v>
      </c>
      <c r="F1838" s="34" t="n">
        <v>0.64992368221283</v>
      </c>
      <c r="G1838" s="34" t="n">
        <v>0.513368983957219</v>
      </c>
      <c r="H1838" s="34" t="n">
        <v>0.13655469825561</v>
      </c>
      <c r="I1838" s="34" t="n">
        <v>0.265997172643741</v>
      </c>
      <c r="J1838" s="35" t="n">
        <v>1.95</v>
      </c>
      <c r="K1838" s="6" t="n">
        <v>0</v>
      </c>
      <c r="L1838" s="35" t="n">
        <v>-1</v>
      </c>
      <c r="M1838" s="6" t="str">
        <f aca="false">IF(I1838&lt;=0,"Below 0%",IF(I1838&lt;=0.05,"0-5%",IF(I1838&lt;=0.1,"5-10%",IF(I1838&lt;=0.2,"10-20%",IF(I1838&lt;=0.4,"20-40%","Above 40%")))))</f>
        <v>20-40%</v>
      </c>
      <c r="N1838" s="6" t="str">
        <f aca="false">IF(AND(H1838&gt;=Summary!$B$25,I1838&gt;=Summary!$B$26,I1838&lt;=Summary!$B$27,J1838&gt;=Summary!$B$28,J1838&lt;=Summary!$B$29,F1838*J1838&gt;1),"Yes","No")</f>
        <v>Yes</v>
      </c>
    </row>
    <row r="1839" customFormat="false" ht="15" hidden="false" customHeight="false" outlineLevel="0" collapsed="false">
      <c r="A1839" s="6" t="s">
        <v>149</v>
      </c>
      <c r="B1839" s="45" t="n">
        <v>42042</v>
      </c>
      <c r="C1839" s="6" t="s">
        <v>175</v>
      </c>
      <c r="D1839" s="6" t="s">
        <v>191</v>
      </c>
      <c r="E1839" s="6" t="s">
        <v>174</v>
      </c>
      <c r="F1839" s="34" t="n">
        <v>0.196963250637054</v>
      </c>
      <c r="G1839" s="34" t="n">
        <v>0.27807486631016</v>
      </c>
      <c r="H1839" s="34" t="n">
        <v>-0.081111615673106</v>
      </c>
      <c r="I1839" s="34" t="n">
        <v>-0.291689848670593</v>
      </c>
      <c r="J1839" s="35" t="n">
        <v>3.6</v>
      </c>
      <c r="K1839" s="6" t="n">
        <v>1</v>
      </c>
      <c r="L1839" s="35" t="n">
        <v>2.6</v>
      </c>
      <c r="M1839" s="6" t="str">
        <f aca="false">IF(I1839&lt;=0,"Below 0%",IF(I1839&lt;=0.05,"0-5%",IF(I1839&lt;=0.1,"5-10%",IF(I1839&lt;=0.2,"10-20%",IF(I1839&lt;=0.4,"20-40%","Above 40%")))))</f>
        <v>Below 0%</v>
      </c>
      <c r="N1839" s="6" t="str">
        <f aca="false">IF(AND(H1839&gt;=Summary!$B$25,I1839&gt;=Summary!$B$26,I1839&lt;=Summary!$B$27,J1839&gt;=Summary!$B$28,J1839&lt;=Summary!$B$29,F1839*J1839&gt;1),"Yes","No")</f>
        <v>No</v>
      </c>
    </row>
    <row r="1840" customFormat="false" ht="15" hidden="false" customHeight="false" outlineLevel="0" collapsed="false">
      <c r="A1840" s="6" t="s">
        <v>149</v>
      </c>
      <c r="B1840" s="45" t="n">
        <v>42042</v>
      </c>
      <c r="C1840" s="6" t="s">
        <v>175</v>
      </c>
      <c r="D1840" s="6" t="s">
        <v>191</v>
      </c>
      <c r="E1840" s="6" t="s">
        <v>177</v>
      </c>
      <c r="F1840" s="34" t="n">
        <v>0.153113037347794</v>
      </c>
      <c r="G1840" s="34" t="n">
        <v>0.20855614973262</v>
      </c>
      <c r="H1840" s="34" t="n">
        <v>-0.0554431123848267</v>
      </c>
      <c r="I1840" s="34" t="n">
        <v>-0.265842615793913</v>
      </c>
      <c r="J1840" s="35" t="n">
        <v>4.8</v>
      </c>
      <c r="K1840" s="6" t="n">
        <v>0</v>
      </c>
      <c r="L1840" s="35" t="n">
        <v>-1</v>
      </c>
      <c r="M1840" s="6" t="str">
        <f aca="false">IF(I1840&lt;=0,"Below 0%",IF(I1840&lt;=0.05,"0-5%",IF(I1840&lt;=0.1,"5-10%",IF(I1840&lt;=0.2,"10-20%",IF(I1840&lt;=0.4,"20-40%","Above 40%")))))</f>
        <v>Below 0%</v>
      </c>
      <c r="N1840" s="6" t="str">
        <f aca="false">IF(AND(H1840&gt;=Summary!$B$25,I1840&gt;=Summary!$B$26,I1840&lt;=Summary!$B$27,J1840&gt;=Summary!$B$28,J1840&lt;=Summary!$B$29,F1840*J1840&gt;1),"Yes","No")</f>
        <v>No</v>
      </c>
    </row>
    <row r="1841" customFormat="false" ht="15" hidden="false" customHeight="false" outlineLevel="0" collapsed="false">
      <c r="A1841" s="6" t="s">
        <v>149</v>
      </c>
      <c r="B1841" s="45" t="n">
        <v>42042</v>
      </c>
      <c r="C1841" s="6" t="s">
        <v>181</v>
      </c>
      <c r="D1841" s="6" t="s">
        <v>185</v>
      </c>
      <c r="E1841" s="6" t="s">
        <v>187</v>
      </c>
      <c r="F1841" s="34" t="n">
        <v>0.297636836767197</v>
      </c>
      <c r="G1841" s="34" t="n">
        <v>0.301121195942339</v>
      </c>
      <c r="H1841" s="34" t="n">
        <v>-0.00348435917514184</v>
      </c>
      <c r="I1841" s="34" t="n">
        <v>-0.0115712849912069</v>
      </c>
      <c r="J1841" s="35" t="n">
        <v>3.3</v>
      </c>
      <c r="K1841" s="6" t="n">
        <v>1</v>
      </c>
      <c r="L1841" s="35" t="n">
        <v>2.3</v>
      </c>
      <c r="M1841" s="6" t="str">
        <f aca="false">IF(I1841&lt;=0,"Below 0%",IF(I1841&lt;=0.05,"0-5%",IF(I1841&lt;=0.1,"5-10%",IF(I1841&lt;=0.2,"10-20%",IF(I1841&lt;=0.4,"20-40%","Above 40%")))))</f>
        <v>Below 0%</v>
      </c>
      <c r="N1841" s="6" t="str">
        <f aca="false">IF(AND(H1841&gt;=Summary!$B$25,I1841&gt;=Summary!$B$26,I1841&lt;=Summary!$B$27,J1841&gt;=Summary!$B$28,J1841&lt;=Summary!$B$29,F1841*J1841&gt;1),"Yes","No")</f>
        <v>No</v>
      </c>
    </row>
    <row r="1842" customFormat="false" ht="15" hidden="false" customHeight="false" outlineLevel="0" collapsed="false">
      <c r="A1842" s="6" t="s">
        <v>149</v>
      </c>
      <c r="B1842" s="45" t="n">
        <v>42042</v>
      </c>
      <c r="C1842" s="6" t="s">
        <v>181</v>
      </c>
      <c r="D1842" s="6" t="s">
        <v>185</v>
      </c>
      <c r="E1842" s="6" t="s">
        <v>174</v>
      </c>
      <c r="F1842" s="34" t="n">
        <v>0.317339092493057</v>
      </c>
      <c r="G1842" s="34" t="n">
        <v>0.276027762947144</v>
      </c>
      <c r="H1842" s="34" t="n">
        <v>0.0413113295459136</v>
      </c>
      <c r="I1842" s="34" t="n">
        <v>0.149663675511598</v>
      </c>
      <c r="J1842" s="35" t="n">
        <v>3.6</v>
      </c>
      <c r="K1842" s="6" t="n">
        <v>0</v>
      </c>
      <c r="L1842" s="35" t="n">
        <v>-1</v>
      </c>
      <c r="M1842" s="6" t="str">
        <f aca="false">IF(I1842&lt;=0,"Below 0%",IF(I1842&lt;=0.05,"0-5%",IF(I1842&lt;=0.1,"5-10%",IF(I1842&lt;=0.2,"10-20%",IF(I1842&lt;=0.4,"20-40%","Above 40%")))))</f>
        <v>10-20%</v>
      </c>
      <c r="N1842" s="6" t="str">
        <f aca="false">IF(AND(H1842&gt;=Summary!$B$25,I1842&gt;=Summary!$B$26,I1842&lt;=Summary!$B$27,J1842&gt;=Summary!$B$28,J1842&lt;=Summary!$B$29,F1842*J1842&gt;1),"Yes","No")</f>
        <v>Yes</v>
      </c>
    </row>
    <row r="1843" customFormat="false" ht="15" hidden="false" customHeight="false" outlineLevel="0" collapsed="false">
      <c r="A1843" s="6" t="s">
        <v>149</v>
      </c>
      <c r="B1843" s="45" t="n">
        <v>42042</v>
      </c>
      <c r="C1843" s="6" t="s">
        <v>181</v>
      </c>
      <c r="D1843" s="6" t="s">
        <v>185</v>
      </c>
      <c r="E1843" s="6" t="s">
        <v>177</v>
      </c>
      <c r="F1843" s="34" t="n">
        <v>0.385024040937424</v>
      </c>
      <c r="G1843" s="34" t="n">
        <v>0.422851041110518</v>
      </c>
      <c r="H1843" s="34" t="n">
        <v>-0.0378270001730942</v>
      </c>
      <c r="I1843" s="34" t="n">
        <v>-0.0894570345002593</v>
      </c>
      <c r="J1843" s="35" t="n">
        <v>2.35</v>
      </c>
      <c r="K1843" s="6" t="n">
        <v>0</v>
      </c>
      <c r="L1843" s="35" t="n">
        <v>-1</v>
      </c>
      <c r="M1843" s="6" t="str">
        <f aca="false">IF(I1843&lt;=0,"Below 0%",IF(I1843&lt;=0.05,"0-5%",IF(I1843&lt;=0.1,"5-10%",IF(I1843&lt;=0.2,"10-20%",IF(I1843&lt;=0.4,"20-40%","Above 40%")))))</f>
        <v>Below 0%</v>
      </c>
      <c r="N1843" s="6" t="str">
        <f aca="false">IF(AND(H1843&gt;=Summary!$B$25,I1843&gt;=Summary!$B$26,I1843&lt;=Summary!$B$27,J1843&gt;=Summary!$B$28,J1843&lt;=Summary!$B$29,F1843*J1843&gt;1),"Yes","No")</f>
        <v>No</v>
      </c>
    </row>
    <row r="1844" customFormat="false" ht="15" hidden="false" customHeight="false" outlineLevel="0" collapsed="false">
      <c r="A1844" s="6" t="s">
        <v>149</v>
      </c>
      <c r="B1844" s="45" t="n">
        <v>42043</v>
      </c>
      <c r="C1844" s="6" t="s">
        <v>196</v>
      </c>
      <c r="D1844" s="6" t="s">
        <v>178</v>
      </c>
      <c r="E1844" s="6" t="s">
        <v>187</v>
      </c>
      <c r="F1844" s="34" t="n">
        <v>0.456672310829163</v>
      </c>
      <c r="G1844" s="34" t="n">
        <v>0.376241265171019</v>
      </c>
      <c r="H1844" s="34" t="n">
        <v>0.0804310456581438</v>
      </c>
      <c r="I1844" s="34" t="n">
        <v>0.21377518391446</v>
      </c>
      <c r="J1844" s="35" t="n">
        <v>2.65</v>
      </c>
      <c r="K1844" s="6" t="n">
        <v>0</v>
      </c>
      <c r="L1844" s="35" t="n">
        <v>-1</v>
      </c>
      <c r="M1844" s="6" t="str">
        <f aca="false">IF(I1844&lt;=0,"Below 0%",IF(I1844&lt;=0.05,"0-5%",IF(I1844&lt;=0.1,"5-10%",IF(I1844&lt;=0.2,"10-20%",IF(I1844&lt;=0.4,"20-40%","Above 40%")))))</f>
        <v>20-40%</v>
      </c>
      <c r="N1844" s="6" t="str">
        <f aca="false">IF(AND(H1844&gt;=Summary!$B$25,I1844&gt;=Summary!$B$26,I1844&lt;=Summary!$B$27,J1844&gt;=Summary!$B$28,J1844&lt;=Summary!$B$29,F1844*J1844&gt;1),"Yes","No")</f>
        <v>Yes</v>
      </c>
    </row>
    <row r="1845" customFormat="false" ht="15" hidden="false" customHeight="false" outlineLevel="0" collapsed="false">
      <c r="A1845" s="6" t="s">
        <v>149</v>
      </c>
      <c r="B1845" s="45" t="n">
        <v>42043</v>
      </c>
      <c r="C1845" s="6" t="s">
        <v>196</v>
      </c>
      <c r="D1845" s="6" t="s">
        <v>178</v>
      </c>
      <c r="E1845" s="6" t="s">
        <v>174</v>
      </c>
      <c r="F1845" s="34" t="n">
        <v>0.357955008745194</v>
      </c>
      <c r="G1845" s="34" t="n">
        <v>0.302133137182788</v>
      </c>
      <c r="H1845" s="34" t="n">
        <v>0.0558218715624057</v>
      </c>
      <c r="I1845" s="34" t="n">
        <v>0.184759182931444</v>
      </c>
      <c r="J1845" s="35" t="n">
        <v>3.3</v>
      </c>
      <c r="K1845" s="6" t="n">
        <v>1</v>
      </c>
      <c r="L1845" s="35" t="n">
        <v>2.3</v>
      </c>
      <c r="M1845" s="6" t="str">
        <f aca="false">IF(I1845&lt;=0,"Below 0%",IF(I1845&lt;=0.05,"0-5%",IF(I1845&lt;=0.1,"5-10%",IF(I1845&lt;=0.2,"10-20%",IF(I1845&lt;=0.4,"20-40%","Above 40%")))))</f>
        <v>10-20%</v>
      </c>
      <c r="N1845" s="6" t="str">
        <f aca="false">IF(AND(H1845&gt;=Summary!$B$25,I1845&gt;=Summary!$B$26,I1845&lt;=Summary!$B$27,J1845&gt;=Summary!$B$28,J1845&lt;=Summary!$B$29,F1845*J1845&gt;1),"Yes","No")</f>
        <v>Yes</v>
      </c>
    </row>
    <row r="1846" customFormat="false" ht="15" hidden="false" customHeight="false" outlineLevel="0" collapsed="false">
      <c r="A1846" s="6" t="s">
        <v>149</v>
      </c>
      <c r="B1846" s="45" t="n">
        <v>42043</v>
      </c>
      <c r="C1846" s="6" t="s">
        <v>196</v>
      </c>
      <c r="D1846" s="6" t="s">
        <v>178</v>
      </c>
      <c r="E1846" s="6" t="s">
        <v>177</v>
      </c>
      <c r="F1846" s="34" t="n">
        <v>0.185372695326805</v>
      </c>
      <c r="G1846" s="34" t="n">
        <v>0.321625597646193</v>
      </c>
      <c r="H1846" s="34" t="n">
        <v>-0.136252902319388</v>
      </c>
      <c r="I1846" s="34" t="n">
        <v>-0.423638240601963</v>
      </c>
      <c r="J1846" s="35" t="n">
        <v>3.1</v>
      </c>
      <c r="K1846" s="6" t="n">
        <v>0</v>
      </c>
      <c r="L1846" s="35" t="n">
        <v>-1</v>
      </c>
      <c r="M1846" s="6" t="str">
        <f aca="false">IF(I1846&lt;=0,"Below 0%",IF(I1846&lt;=0.05,"0-5%",IF(I1846&lt;=0.1,"5-10%",IF(I1846&lt;=0.2,"10-20%",IF(I1846&lt;=0.4,"20-40%","Above 40%")))))</f>
        <v>Below 0%</v>
      </c>
      <c r="N1846" s="6" t="str">
        <f aca="false">IF(AND(H1846&gt;=Summary!$B$25,I1846&gt;=Summary!$B$26,I1846&lt;=Summary!$B$27,J1846&gt;=Summary!$B$28,J1846&lt;=Summary!$B$29,F1846*J1846&gt;1),"Yes","No")</f>
        <v>No</v>
      </c>
    </row>
    <row r="1847" customFormat="false" ht="15" hidden="false" customHeight="false" outlineLevel="0" collapsed="false">
      <c r="A1847" s="6" t="s">
        <v>149</v>
      </c>
      <c r="B1847" s="45" t="n">
        <v>42043</v>
      </c>
      <c r="C1847" s="6" t="s">
        <v>188</v>
      </c>
      <c r="D1847" s="6" t="s">
        <v>192</v>
      </c>
      <c r="E1847" s="6" t="s">
        <v>187</v>
      </c>
      <c r="F1847" s="34" t="n">
        <v>0.432234346866608</v>
      </c>
      <c r="G1847" s="34" t="n">
        <v>0.425667359843823</v>
      </c>
      <c r="H1847" s="34" t="n">
        <v>0.00656698702278469</v>
      </c>
      <c r="I1847" s="34" t="n">
        <v>0.0154275089948031</v>
      </c>
      <c r="J1847" s="35" t="n">
        <v>2.34</v>
      </c>
      <c r="K1847" s="6" t="n">
        <v>0</v>
      </c>
      <c r="L1847" s="35" t="n">
        <v>-1</v>
      </c>
      <c r="M1847" s="6" t="str">
        <f aca="false">IF(I1847&lt;=0,"Below 0%",IF(I1847&lt;=0.05,"0-5%",IF(I1847&lt;=0.1,"5-10%",IF(I1847&lt;=0.2,"10-20%",IF(I1847&lt;=0.4,"20-40%","Above 40%")))))</f>
        <v>0-5%</v>
      </c>
      <c r="N1847" s="6" t="str">
        <f aca="false">IF(AND(H1847&gt;=Summary!$B$25,I1847&gt;=Summary!$B$26,I1847&lt;=Summary!$B$27,J1847&gt;=Summary!$B$28,J1847&lt;=Summary!$B$29,F1847*J1847&gt;1),"Yes","No")</f>
        <v>No</v>
      </c>
    </row>
    <row r="1848" customFormat="false" ht="15" hidden="false" customHeight="false" outlineLevel="0" collapsed="false">
      <c r="A1848" s="6" t="s">
        <v>149</v>
      </c>
      <c r="B1848" s="45" t="n">
        <v>42043</v>
      </c>
      <c r="C1848" s="6" t="s">
        <v>188</v>
      </c>
      <c r="D1848" s="6" t="s">
        <v>192</v>
      </c>
      <c r="E1848" s="6" t="s">
        <v>174</v>
      </c>
      <c r="F1848" s="34" t="n">
        <v>0.374775826931</v>
      </c>
      <c r="G1848" s="34" t="n">
        <v>0.292959300598396</v>
      </c>
      <c r="H1848" s="34" t="n">
        <v>0.0818165263326039</v>
      </c>
      <c r="I1848" s="34" t="n">
        <v>0.279276084307569</v>
      </c>
      <c r="J1848" s="35" t="n">
        <v>3.4</v>
      </c>
      <c r="K1848" s="6" t="n">
        <v>1</v>
      </c>
      <c r="L1848" s="35" t="n">
        <v>2.4</v>
      </c>
      <c r="M1848" s="6" t="str">
        <f aca="false">IF(I1848&lt;=0,"Below 0%",IF(I1848&lt;=0.05,"0-5%",IF(I1848&lt;=0.1,"5-10%",IF(I1848&lt;=0.2,"10-20%",IF(I1848&lt;=0.4,"20-40%","Above 40%")))))</f>
        <v>20-40%</v>
      </c>
      <c r="N1848" s="6" t="str">
        <f aca="false">IF(AND(H1848&gt;=Summary!$B$25,I1848&gt;=Summary!$B$26,I1848&lt;=Summary!$B$27,J1848&gt;=Summary!$B$28,J1848&lt;=Summary!$B$29,F1848*J1848&gt;1),"Yes","No")</f>
        <v>Yes</v>
      </c>
    </row>
    <row r="1849" customFormat="false" ht="15" hidden="false" customHeight="false" outlineLevel="0" collapsed="false">
      <c r="A1849" s="6" t="s">
        <v>149</v>
      </c>
      <c r="B1849" s="45" t="n">
        <v>42043</v>
      </c>
      <c r="C1849" s="6" t="s">
        <v>188</v>
      </c>
      <c r="D1849" s="6" t="s">
        <v>192</v>
      </c>
      <c r="E1849" s="6" t="s">
        <v>177</v>
      </c>
      <c r="F1849" s="34" t="n">
        <v>0.192989826202393</v>
      </c>
      <c r="G1849" s="34" t="n">
        <v>0.281373339557781</v>
      </c>
      <c r="H1849" s="34" t="n">
        <v>-0.0883835133553887</v>
      </c>
      <c r="I1849" s="34" t="n">
        <v>-0.314114739848118</v>
      </c>
      <c r="J1849" s="35" t="n">
        <v>3.54</v>
      </c>
      <c r="K1849" s="6" t="n">
        <v>0</v>
      </c>
      <c r="L1849" s="35" t="n">
        <v>-1</v>
      </c>
      <c r="M1849" s="6" t="str">
        <f aca="false">IF(I1849&lt;=0,"Below 0%",IF(I1849&lt;=0.05,"0-5%",IF(I1849&lt;=0.1,"5-10%",IF(I1849&lt;=0.2,"10-20%",IF(I1849&lt;=0.4,"20-40%","Above 40%")))))</f>
        <v>Below 0%</v>
      </c>
      <c r="N1849" s="6" t="str">
        <f aca="false">IF(AND(H1849&gt;=Summary!$B$25,I1849&gt;=Summary!$B$26,I1849&lt;=Summary!$B$27,J1849&gt;=Summary!$B$28,J1849&lt;=Summary!$B$29,F1849*J1849&gt;1),"Yes","No")</f>
        <v>No</v>
      </c>
    </row>
    <row r="1850" customFormat="false" ht="15" hidden="false" customHeight="false" outlineLevel="0" collapsed="false">
      <c r="A1850" s="6" t="s">
        <v>149</v>
      </c>
      <c r="B1850" s="45" t="n">
        <v>42043</v>
      </c>
      <c r="C1850" s="6" t="s">
        <v>189</v>
      </c>
      <c r="D1850" s="6" t="s">
        <v>176</v>
      </c>
      <c r="E1850" s="6" t="s">
        <v>187</v>
      </c>
      <c r="F1850" s="34" t="n">
        <v>0.247777014970779</v>
      </c>
      <c r="G1850" s="34" t="n">
        <v>0.232381140960154</v>
      </c>
      <c r="H1850" s="34" t="n">
        <v>0.0153958740106255</v>
      </c>
      <c r="I1850" s="34" t="n">
        <v>0.0662526827564953</v>
      </c>
      <c r="J1850" s="35" t="n">
        <v>4.33</v>
      </c>
      <c r="K1850" s="6" t="n">
        <v>0</v>
      </c>
      <c r="L1850" s="35" t="n">
        <v>-1</v>
      </c>
      <c r="M1850" s="6" t="str">
        <f aca="false">IF(I1850&lt;=0,"Below 0%",IF(I1850&lt;=0.05,"0-5%",IF(I1850&lt;=0.1,"5-10%",IF(I1850&lt;=0.2,"10-20%",IF(I1850&lt;=0.4,"20-40%","Above 40%")))))</f>
        <v>5-10%</v>
      </c>
      <c r="N1850" s="6" t="str">
        <f aca="false">IF(AND(H1850&gt;=Summary!$B$25,I1850&gt;=Summary!$B$26,I1850&lt;=Summary!$B$27,J1850&gt;=Summary!$B$28,J1850&lt;=Summary!$B$29,F1850*J1850&gt;1),"Yes","No")</f>
        <v>No</v>
      </c>
    </row>
    <row r="1851" customFormat="false" ht="15" hidden="false" customHeight="false" outlineLevel="0" collapsed="false">
      <c r="A1851" s="6" t="s">
        <v>149</v>
      </c>
      <c r="B1851" s="45" t="n">
        <v>42043</v>
      </c>
      <c r="C1851" s="6" t="s">
        <v>189</v>
      </c>
      <c r="D1851" s="6" t="s">
        <v>176</v>
      </c>
      <c r="E1851" s="6" t="s">
        <v>174</v>
      </c>
      <c r="F1851" s="34" t="n">
        <v>0.208556205034256</v>
      </c>
      <c r="G1851" s="34" t="n">
        <v>0.271948740637153</v>
      </c>
      <c r="H1851" s="34" t="n">
        <v>-0.0633925356028971</v>
      </c>
      <c r="I1851" s="34" t="n">
        <v>-0.233104722067746</v>
      </c>
      <c r="J1851" s="35" t="n">
        <v>3.7</v>
      </c>
      <c r="K1851" s="6" t="n">
        <v>1</v>
      </c>
      <c r="L1851" s="35" t="n">
        <v>2.7</v>
      </c>
      <c r="M1851" s="6" t="str">
        <f aca="false">IF(I1851&lt;=0,"Below 0%",IF(I1851&lt;=0.05,"0-5%",IF(I1851&lt;=0.1,"5-10%",IF(I1851&lt;=0.2,"10-20%",IF(I1851&lt;=0.4,"20-40%","Above 40%")))))</f>
        <v>Below 0%</v>
      </c>
      <c r="N1851" s="6" t="str">
        <f aca="false">IF(AND(H1851&gt;=Summary!$B$25,I1851&gt;=Summary!$B$26,I1851&lt;=Summary!$B$27,J1851&gt;=Summary!$B$28,J1851&lt;=Summary!$B$29,F1851*J1851&gt;1),"Yes","No")</f>
        <v>No</v>
      </c>
    </row>
    <row r="1852" customFormat="false" ht="15" hidden="false" customHeight="false" outlineLevel="0" collapsed="false">
      <c r="A1852" s="6" t="s">
        <v>149</v>
      </c>
      <c r="B1852" s="45" t="n">
        <v>42043</v>
      </c>
      <c r="C1852" s="6" t="s">
        <v>189</v>
      </c>
      <c r="D1852" s="6" t="s">
        <v>176</v>
      </c>
      <c r="E1852" s="6" t="s">
        <v>177</v>
      </c>
      <c r="F1852" s="34" t="n">
        <v>0.543666779994965</v>
      </c>
      <c r="G1852" s="34" t="n">
        <v>0.495670118402693</v>
      </c>
      <c r="H1852" s="34" t="n">
        <v>0.0479966615922717</v>
      </c>
      <c r="I1852" s="34" t="n">
        <v>0.0968318641981927</v>
      </c>
      <c r="J1852" s="35" t="n">
        <v>2.03</v>
      </c>
      <c r="K1852" s="6" t="n">
        <v>0</v>
      </c>
      <c r="L1852" s="35" t="n">
        <v>-1</v>
      </c>
      <c r="M1852" s="6" t="str">
        <f aca="false">IF(I1852&lt;=0,"Below 0%",IF(I1852&lt;=0.05,"0-5%",IF(I1852&lt;=0.1,"5-10%",IF(I1852&lt;=0.2,"10-20%",IF(I1852&lt;=0.4,"20-40%","Above 40%")))))</f>
        <v>5-10%</v>
      </c>
      <c r="N1852" s="6" t="str">
        <f aca="false">IF(AND(H1852&gt;=Summary!$B$25,I1852&gt;=Summary!$B$26,I1852&lt;=Summary!$B$27,J1852&gt;=Summary!$B$28,J1852&lt;=Summary!$B$29,F1852*J1852&gt;1),"Yes","No")</f>
        <v>No</v>
      </c>
    </row>
    <row r="1853" customFormat="false" ht="15" hidden="false" customHeight="false" outlineLevel="0" collapsed="false">
      <c r="A1853" s="6" t="s">
        <v>149</v>
      </c>
      <c r="B1853" s="45" t="n">
        <v>42045</v>
      </c>
      <c r="C1853" s="6" t="s">
        <v>185</v>
      </c>
      <c r="D1853" s="6" t="s">
        <v>195</v>
      </c>
      <c r="E1853" s="6" t="s">
        <v>187</v>
      </c>
      <c r="F1853" s="34" t="n">
        <v>0.693231701850891</v>
      </c>
      <c r="G1853" s="34" t="n">
        <v>0.764204100798247</v>
      </c>
      <c r="H1853" s="34" t="n">
        <v>-0.0709723989473559</v>
      </c>
      <c r="I1853" s="34" t="n">
        <v>-0.0928709998719215</v>
      </c>
      <c r="J1853" s="35" t="n">
        <v>1.31</v>
      </c>
      <c r="K1853" s="6" t="n">
        <v>1</v>
      </c>
      <c r="L1853" s="35" t="n">
        <v>0.31</v>
      </c>
      <c r="M1853" s="6" t="str">
        <f aca="false">IF(I1853&lt;=0,"Below 0%",IF(I1853&lt;=0.05,"0-5%",IF(I1853&lt;=0.1,"5-10%",IF(I1853&lt;=0.2,"10-20%",IF(I1853&lt;=0.4,"20-40%","Above 40%")))))</f>
        <v>Below 0%</v>
      </c>
      <c r="N1853" s="6" t="str">
        <f aca="false">IF(AND(H1853&gt;=Summary!$B$25,I1853&gt;=Summary!$B$26,I1853&lt;=Summary!$B$27,J1853&gt;=Summary!$B$28,J1853&lt;=Summary!$B$29,F1853*J1853&gt;1),"Yes","No")</f>
        <v>No</v>
      </c>
    </row>
    <row r="1854" customFormat="false" ht="15" hidden="false" customHeight="false" outlineLevel="0" collapsed="false">
      <c r="A1854" s="6" t="s">
        <v>149</v>
      </c>
      <c r="B1854" s="45" t="n">
        <v>42045</v>
      </c>
      <c r="C1854" s="6" t="s">
        <v>185</v>
      </c>
      <c r="D1854" s="6" t="s">
        <v>195</v>
      </c>
      <c r="E1854" s="6" t="s">
        <v>174</v>
      </c>
      <c r="F1854" s="34" t="n">
        <v>0.178354620933533</v>
      </c>
      <c r="G1854" s="34" t="n">
        <v>0.158905932070747</v>
      </c>
      <c r="H1854" s="34" t="n">
        <v>0.0194486888627861</v>
      </c>
      <c r="I1854" s="34" t="n">
        <v>0.122391207234022</v>
      </c>
      <c r="J1854" s="35" t="n">
        <v>6.3</v>
      </c>
      <c r="K1854" s="6" t="n">
        <v>0</v>
      </c>
      <c r="L1854" s="35" t="n">
        <v>-1</v>
      </c>
      <c r="M1854" s="6" t="str">
        <f aca="false">IF(I1854&lt;=0,"Below 0%",IF(I1854&lt;=0.05,"0-5%",IF(I1854&lt;=0.1,"5-10%",IF(I1854&lt;=0.2,"10-20%",IF(I1854&lt;=0.4,"20-40%","Above 40%")))))</f>
        <v>10-20%</v>
      </c>
      <c r="N1854" s="6" t="str">
        <f aca="false">IF(AND(H1854&gt;=Summary!$B$25,I1854&gt;=Summary!$B$26,I1854&lt;=Summary!$B$27,J1854&gt;=Summary!$B$28,J1854&lt;=Summary!$B$29,F1854*J1854&gt;1),"Yes","No")</f>
        <v>No</v>
      </c>
    </row>
    <row r="1855" customFormat="false" ht="15" hidden="false" customHeight="false" outlineLevel="0" collapsed="false">
      <c r="A1855" s="6" t="s">
        <v>149</v>
      </c>
      <c r="B1855" s="45" t="n">
        <v>42045</v>
      </c>
      <c r="C1855" s="6" t="s">
        <v>185</v>
      </c>
      <c r="D1855" s="6" t="s">
        <v>195</v>
      </c>
      <c r="E1855" s="6" t="s">
        <v>177</v>
      </c>
      <c r="F1855" s="34" t="n">
        <v>0.128413692116737</v>
      </c>
      <c r="G1855" s="34" t="n">
        <v>0.0768899671310064</v>
      </c>
      <c r="H1855" s="34" t="n">
        <v>0.0515237249857309</v>
      </c>
      <c r="I1855" s="34" t="n">
        <v>0.670096852791521</v>
      </c>
      <c r="J1855" s="35" t="n">
        <v>13.02</v>
      </c>
      <c r="K1855" s="6" t="n">
        <v>0</v>
      </c>
      <c r="L1855" s="35" t="n">
        <v>-1</v>
      </c>
      <c r="M1855" s="6" t="str">
        <f aca="false">IF(I1855&lt;=0,"Below 0%",IF(I1855&lt;=0.05,"0-5%",IF(I1855&lt;=0.1,"5-10%",IF(I1855&lt;=0.2,"10-20%",IF(I1855&lt;=0.4,"20-40%","Above 40%")))))</f>
        <v>Above 40%</v>
      </c>
      <c r="N1855" s="6" t="str">
        <f aca="false">IF(AND(H1855&gt;=Summary!$B$25,I1855&gt;=Summary!$B$26,I1855&lt;=Summary!$B$27,J1855&gt;=Summary!$B$28,J1855&lt;=Summary!$B$29,F1855*J1855&gt;1),"Yes","No")</f>
        <v>No</v>
      </c>
    </row>
    <row r="1856" customFormat="false" ht="15" hidden="false" customHeight="false" outlineLevel="0" collapsed="false">
      <c r="A1856" s="6" t="s">
        <v>149</v>
      </c>
      <c r="B1856" s="45" t="n">
        <v>42045</v>
      </c>
      <c r="C1856" s="6" t="s">
        <v>186</v>
      </c>
      <c r="D1856" s="6" t="s">
        <v>182</v>
      </c>
      <c r="E1856" s="6" t="s">
        <v>187</v>
      </c>
      <c r="F1856" s="34" t="n">
        <v>0.469944030046463</v>
      </c>
      <c r="G1856" s="34" t="n">
        <v>0.421457594881992</v>
      </c>
      <c r="H1856" s="34" t="n">
        <v>0.0484864351644712</v>
      </c>
      <c r="I1856" s="34" t="n">
        <v>0.11504463498409</v>
      </c>
      <c r="J1856" s="35" t="n">
        <v>2.39</v>
      </c>
      <c r="K1856" s="6" t="n">
        <v>1</v>
      </c>
      <c r="L1856" s="35" t="n">
        <v>1.39</v>
      </c>
      <c r="M1856" s="6" t="str">
        <f aca="false">IF(I1856&lt;=0,"Below 0%",IF(I1856&lt;=0.05,"0-5%",IF(I1856&lt;=0.1,"5-10%",IF(I1856&lt;=0.2,"10-20%",IF(I1856&lt;=0.4,"20-40%","Above 40%")))))</f>
        <v>10-20%</v>
      </c>
      <c r="N1856" s="6" t="str">
        <f aca="false">IF(AND(H1856&gt;=Summary!$B$25,I1856&gt;=Summary!$B$26,I1856&lt;=Summary!$B$27,J1856&gt;=Summary!$B$28,J1856&lt;=Summary!$B$29,F1856*J1856&gt;1),"Yes","No")</f>
        <v>Yes</v>
      </c>
    </row>
    <row r="1857" customFormat="false" ht="15" hidden="false" customHeight="false" outlineLevel="0" collapsed="false">
      <c r="A1857" s="6" t="s">
        <v>149</v>
      </c>
      <c r="B1857" s="45" t="n">
        <v>42045</v>
      </c>
      <c r="C1857" s="6" t="s">
        <v>186</v>
      </c>
      <c r="D1857" s="6" t="s">
        <v>182</v>
      </c>
      <c r="E1857" s="6" t="s">
        <v>174</v>
      </c>
      <c r="F1857" s="34" t="n">
        <v>0.316038966178894</v>
      </c>
      <c r="G1857" s="34" t="n">
        <v>0.309933431313219</v>
      </c>
      <c r="H1857" s="34" t="n">
        <v>0.00610553486567539</v>
      </c>
      <c r="I1857" s="34" t="n">
        <v>0.0196995039864065</v>
      </c>
      <c r="J1857" s="35" t="n">
        <v>3.25</v>
      </c>
      <c r="K1857" s="6" t="n">
        <v>0</v>
      </c>
      <c r="L1857" s="35" t="n">
        <v>-1</v>
      </c>
      <c r="M1857" s="6" t="str">
        <f aca="false">IF(I1857&lt;=0,"Below 0%",IF(I1857&lt;=0.05,"0-5%",IF(I1857&lt;=0.1,"5-10%",IF(I1857&lt;=0.2,"10-20%",IF(I1857&lt;=0.4,"20-40%","Above 40%")))))</f>
        <v>0-5%</v>
      </c>
      <c r="N1857" s="6" t="str">
        <f aca="false">IF(AND(H1857&gt;=Summary!$B$25,I1857&gt;=Summary!$B$26,I1857&lt;=Summary!$B$27,J1857&gt;=Summary!$B$28,J1857&lt;=Summary!$B$29,F1857*J1857&gt;1),"Yes","No")</f>
        <v>No</v>
      </c>
    </row>
    <row r="1858" customFormat="false" ht="15" hidden="false" customHeight="false" outlineLevel="0" collapsed="false">
      <c r="A1858" s="6" t="s">
        <v>149</v>
      </c>
      <c r="B1858" s="45" t="n">
        <v>42045</v>
      </c>
      <c r="C1858" s="6" t="s">
        <v>186</v>
      </c>
      <c r="D1858" s="6" t="s">
        <v>182</v>
      </c>
      <c r="E1858" s="6" t="s">
        <v>177</v>
      </c>
      <c r="F1858" s="34" t="n">
        <v>0.214017048478127</v>
      </c>
      <c r="G1858" s="34" t="n">
        <v>0.26860897380479</v>
      </c>
      <c r="H1858" s="34" t="n">
        <v>-0.054591925326663</v>
      </c>
      <c r="I1858" s="34" t="n">
        <v>-0.203239394996302</v>
      </c>
      <c r="J1858" s="35" t="n">
        <v>3.75</v>
      </c>
      <c r="K1858" s="6" t="n">
        <v>0</v>
      </c>
      <c r="L1858" s="35" t="n">
        <v>-1</v>
      </c>
      <c r="M1858" s="6" t="str">
        <f aca="false">IF(I1858&lt;=0,"Below 0%",IF(I1858&lt;=0.05,"0-5%",IF(I1858&lt;=0.1,"5-10%",IF(I1858&lt;=0.2,"10-20%",IF(I1858&lt;=0.4,"20-40%","Above 40%")))))</f>
        <v>Below 0%</v>
      </c>
      <c r="N1858" s="6" t="str">
        <f aca="false">IF(AND(H1858&gt;=Summary!$B$25,I1858&gt;=Summary!$B$26,I1858&lt;=Summary!$B$27,J1858&gt;=Summary!$B$28,J1858&lt;=Summary!$B$29,F1858*J1858&gt;1),"Yes","No")</f>
        <v>No</v>
      </c>
    </row>
    <row r="1859" customFormat="false" ht="15" hidden="false" customHeight="false" outlineLevel="0" collapsed="false">
      <c r="A1859" s="6" t="s">
        <v>149</v>
      </c>
      <c r="B1859" s="45" t="n">
        <v>42045</v>
      </c>
      <c r="C1859" s="6" t="s">
        <v>183</v>
      </c>
      <c r="D1859" s="6" t="s">
        <v>181</v>
      </c>
      <c r="E1859" s="6" t="s">
        <v>187</v>
      </c>
      <c r="F1859" s="34" t="n">
        <v>0.638800084590912</v>
      </c>
      <c r="G1859" s="34" t="n">
        <v>0.517241379310345</v>
      </c>
      <c r="H1859" s="34" t="n">
        <v>0.121558705280567</v>
      </c>
      <c r="I1859" s="34" t="n">
        <v>0.235013496875763</v>
      </c>
      <c r="J1859" s="35" t="n">
        <v>1.95</v>
      </c>
      <c r="K1859" s="6" t="n">
        <v>1</v>
      </c>
      <c r="L1859" s="35" t="n">
        <v>0.95</v>
      </c>
      <c r="M1859" s="6" t="str">
        <f aca="false">IF(I1859&lt;=0,"Below 0%",IF(I1859&lt;=0.05,"0-5%",IF(I1859&lt;=0.1,"5-10%",IF(I1859&lt;=0.2,"10-20%",IF(I1859&lt;=0.4,"20-40%","Above 40%")))))</f>
        <v>20-40%</v>
      </c>
      <c r="N1859" s="6" t="str">
        <f aca="false">IF(AND(H1859&gt;=Summary!$B$25,I1859&gt;=Summary!$B$26,I1859&lt;=Summary!$B$27,J1859&gt;=Summary!$B$28,J1859&lt;=Summary!$B$29,F1859*J1859&gt;1),"Yes","No")</f>
        <v>Yes</v>
      </c>
    </row>
    <row r="1860" customFormat="false" ht="15" hidden="false" customHeight="false" outlineLevel="0" collapsed="false">
      <c r="A1860" s="6" t="s">
        <v>149</v>
      </c>
      <c r="B1860" s="45" t="n">
        <v>42045</v>
      </c>
      <c r="C1860" s="6" t="s">
        <v>183</v>
      </c>
      <c r="D1860" s="6" t="s">
        <v>181</v>
      </c>
      <c r="E1860" s="6" t="s">
        <v>174</v>
      </c>
      <c r="F1860" s="34" t="n">
        <v>0.241900399327278</v>
      </c>
      <c r="G1860" s="34" t="n">
        <v>0.258620689655172</v>
      </c>
      <c r="H1860" s="34" t="n">
        <v>-0.0167202903278943</v>
      </c>
      <c r="I1860" s="34" t="n">
        <v>-0.064651789267858</v>
      </c>
      <c r="J1860" s="35" t="n">
        <v>3.9</v>
      </c>
      <c r="K1860" s="6" t="n">
        <v>0</v>
      </c>
      <c r="L1860" s="35" t="n">
        <v>-1</v>
      </c>
      <c r="M1860" s="6" t="str">
        <f aca="false">IF(I1860&lt;=0,"Below 0%",IF(I1860&lt;=0.05,"0-5%",IF(I1860&lt;=0.1,"5-10%",IF(I1860&lt;=0.2,"10-20%",IF(I1860&lt;=0.4,"20-40%","Above 40%")))))</f>
        <v>Below 0%</v>
      </c>
      <c r="N1860" s="6" t="str">
        <f aca="false">IF(AND(H1860&gt;=Summary!$B$25,I1860&gt;=Summary!$B$26,I1860&lt;=Summary!$B$27,J1860&gt;=Summary!$B$28,J1860&lt;=Summary!$B$29,F1860*J1860&gt;1),"Yes","No")</f>
        <v>No</v>
      </c>
    </row>
    <row r="1861" customFormat="false" ht="15" hidden="false" customHeight="false" outlineLevel="0" collapsed="false">
      <c r="A1861" s="6" t="s">
        <v>149</v>
      </c>
      <c r="B1861" s="45" t="n">
        <v>42045</v>
      </c>
      <c r="C1861" s="6" t="s">
        <v>183</v>
      </c>
      <c r="D1861" s="6" t="s">
        <v>181</v>
      </c>
      <c r="E1861" s="6" t="s">
        <v>177</v>
      </c>
      <c r="F1861" s="34" t="n">
        <v>0.119299508631229</v>
      </c>
      <c r="G1861" s="34" t="n">
        <v>0.224137931034483</v>
      </c>
      <c r="H1861" s="34" t="n">
        <v>-0.104838422403253</v>
      </c>
      <c r="I1861" s="34" t="n">
        <v>-0.46774065379913</v>
      </c>
      <c r="J1861" s="35" t="n">
        <v>4.5</v>
      </c>
      <c r="K1861" s="6" t="n">
        <v>0</v>
      </c>
      <c r="L1861" s="35" t="n">
        <v>-1</v>
      </c>
      <c r="M1861" s="6" t="str">
        <f aca="false">IF(I1861&lt;=0,"Below 0%",IF(I1861&lt;=0.05,"0-5%",IF(I1861&lt;=0.1,"5-10%",IF(I1861&lt;=0.2,"10-20%",IF(I1861&lt;=0.4,"20-40%","Above 40%")))))</f>
        <v>Below 0%</v>
      </c>
      <c r="N1861" s="6" t="str">
        <f aca="false">IF(AND(H1861&gt;=Summary!$B$25,I1861&gt;=Summary!$B$26,I1861&lt;=Summary!$B$27,J1861&gt;=Summary!$B$28,J1861&lt;=Summary!$B$29,F1861*J1861&gt;1),"Yes","No")</f>
        <v>No</v>
      </c>
    </row>
    <row r="1862" customFormat="false" ht="15" hidden="false" customHeight="false" outlineLevel="0" collapsed="false">
      <c r="A1862" s="6" t="s">
        <v>149</v>
      </c>
      <c r="B1862" s="45" t="n">
        <v>42045</v>
      </c>
      <c r="C1862" s="6" t="s">
        <v>191</v>
      </c>
      <c r="D1862" s="6" t="s">
        <v>197</v>
      </c>
      <c r="E1862" s="6" t="s">
        <v>187</v>
      </c>
      <c r="F1862" s="34" t="n">
        <v>0.398433089256287</v>
      </c>
      <c r="G1862" s="34" t="n">
        <v>0.510920342901175</v>
      </c>
      <c r="H1862" s="34" t="n">
        <v>-0.112487253644888</v>
      </c>
      <c r="I1862" s="34" t="n">
        <v>-0.220165932337218</v>
      </c>
      <c r="J1862" s="35" t="n">
        <v>1.96</v>
      </c>
      <c r="K1862" s="6" t="n">
        <v>0</v>
      </c>
      <c r="L1862" s="35" t="n">
        <v>-1</v>
      </c>
      <c r="M1862" s="6" t="str">
        <f aca="false">IF(I1862&lt;=0,"Below 0%",IF(I1862&lt;=0.05,"0-5%",IF(I1862&lt;=0.1,"5-10%",IF(I1862&lt;=0.2,"10-20%",IF(I1862&lt;=0.4,"20-40%","Above 40%")))))</f>
        <v>Below 0%</v>
      </c>
      <c r="N1862" s="6" t="str">
        <f aca="false">IF(AND(H1862&gt;=Summary!$B$25,I1862&gt;=Summary!$B$26,I1862&lt;=Summary!$B$27,J1862&gt;=Summary!$B$28,J1862&lt;=Summary!$B$29,F1862*J1862&gt;1),"Yes","No")</f>
        <v>No</v>
      </c>
    </row>
    <row r="1863" customFormat="false" ht="15" hidden="false" customHeight="false" outlineLevel="0" collapsed="false">
      <c r="A1863" s="6" t="s">
        <v>149</v>
      </c>
      <c r="B1863" s="45" t="n">
        <v>42045</v>
      </c>
      <c r="C1863" s="6" t="s">
        <v>191</v>
      </c>
      <c r="D1863" s="6" t="s">
        <v>197</v>
      </c>
      <c r="E1863" s="6" t="s">
        <v>174</v>
      </c>
      <c r="F1863" s="34" t="n">
        <v>0.267410308122635</v>
      </c>
      <c r="G1863" s="34" t="n">
        <v>0.27138316316702</v>
      </c>
      <c r="H1863" s="34" t="n">
        <v>-0.00397285504438494</v>
      </c>
      <c r="I1863" s="34" t="n">
        <v>-0.0146392834324062</v>
      </c>
      <c r="J1863" s="35" t="n">
        <v>3.69</v>
      </c>
      <c r="K1863" s="6" t="n">
        <v>0</v>
      </c>
      <c r="L1863" s="35" t="n">
        <v>-1</v>
      </c>
      <c r="M1863" s="6" t="str">
        <f aca="false">IF(I1863&lt;=0,"Below 0%",IF(I1863&lt;=0.05,"0-5%",IF(I1863&lt;=0.1,"5-10%",IF(I1863&lt;=0.2,"10-20%",IF(I1863&lt;=0.4,"20-40%","Above 40%")))))</f>
        <v>Below 0%</v>
      </c>
      <c r="N1863" s="6" t="str">
        <f aca="false">IF(AND(H1863&gt;=Summary!$B$25,I1863&gt;=Summary!$B$26,I1863&lt;=Summary!$B$27,J1863&gt;=Summary!$B$28,J1863&lt;=Summary!$B$29,F1863*J1863&gt;1),"Yes","No")</f>
        <v>No</v>
      </c>
    </row>
    <row r="1864" customFormat="false" ht="15" hidden="false" customHeight="false" outlineLevel="0" collapsed="false">
      <c r="A1864" s="6" t="s">
        <v>149</v>
      </c>
      <c r="B1864" s="45" t="n">
        <v>42045</v>
      </c>
      <c r="C1864" s="6" t="s">
        <v>191</v>
      </c>
      <c r="D1864" s="6" t="s">
        <v>197</v>
      </c>
      <c r="E1864" s="6" t="s">
        <v>177</v>
      </c>
      <c r="F1864" s="34" t="n">
        <v>0.334156602621079</v>
      </c>
      <c r="G1864" s="34" t="n">
        <v>0.217696493931805</v>
      </c>
      <c r="H1864" s="34" t="n">
        <v>0.116460108689274</v>
      </c>
      <c r="I1864" s="34" t="n">
        <v>0.534965476870543</v>
      </c>
      <c r="J1864" s="35" t="n">
        <v>4.6</v>
      </c>
      <c r="K1864" s="6" t="n">
        <v>1</v>
      </c>
      <c r="L1864" s="35" t="n">
        <v>3.6</v>
      </c>
      <c r="M1864" s="6" t="str">
        <f aca="false">IF(I1864&lt;=0,"Below 0%",IF(I1864&lt;=0.05,"0-5%",IF(I1864&lt;=0.1,"5-10%",IF(I1864&lt;=0.2,"10-20%",IF(I1864&lt;=0.4,"20-40%","Above 40%")))))</f>
        <v>Above 40%</v>
      </c>
      <c r="N1864" s="6" t="str">
        <f aca="false">IF(AND(H1864&gt;=Summary!$B$25,I1864&gt;=Summary!$B$26,I1864&lt;=Summary!$B$27,J1864&gt;=Summary!$B$28,J1864&lt;=Summary!$B$29,F1864*J1864&gt;1),"Yes","No")</f>
        <v>No</v>
      </c>
    </row>
    <row r="1865" customFormat="false" ht="15" hidden="false" customHeight="false" outlineLevel="0" collapsed="false">
      <c r="A1865" s="6" t="s">
        <v>149</v>
      </c>
      <c r="B1865" s="45" t="n">
        <v>42046</v>
      </c>
      <c r="C1865" s="6" t="s">
        <v>190</v>
      </c>
      <c r="D1865" s="6" t="s">
        <v>173</v>
      </c>
      <c r="E1865" s="6" t="s">
        <v>187</v>
      </c>
      <c r="F1865" s="34" t="n">
        <v>0.831075787544251</v>
      </c>
      <c r="G1865" s="34" t="n">
        <v>0.739683363612769</v>
      </c>
      <c r="H1865" s="34" t="n">
        <v>0.0913924239314813</v>
      </c>
      <c r="I1865" s="34" t="n">
        <v>0.123556143651929</v>
      </c>
      <c r="J1865" s="35" t="n">
        <v>1.36</v>
      </c>
      <c r="K1865" s="6" t="n">
        <v>1</v>
      </c>
      <c r="L1865" s="35" t="n">
        <v>0.36</v>
      </c>
      <c r="M1865" s="6" t="str">
        <f aca="false">IF(I1865&lt;=0,"Below 0%",IF(I1865&lt;=0.05,"0-5%",IF(I1865&lt;=0.1,"5-10%",IF(I1865&lt;=0.2,"10-20%",IF(I1865&lt;=0.4,"20-40%","Above 40%")))))</f>
        <v>10-20%</v>
      </c>
      <c r="N1865" s="6" t="str">
        <f aca="false">IF(AND(H1865&gt;=Summary!$B$25,I1865&gt;=Summary!$B$26,I1865&lt;=Summary!$B$27,J1865&gt;=Summary!$B$28,J1865&lt;=Summary!$B$29,F1865*J1865&gt;1),"Yes","No")</f>
        <v>No</v>
      </c>
    </row>
    <row r="1866" customFormat="false" ht="15" hidden="false" customHeight="false" outlineLevel="0" collapsed="false">
      <c r="A1866" s="6" t="s">
        <v>149</v>
      </c>
      <c r="B1866" s="45" t="n">
        <v>42046</v>
      </c>
      <c r="C1866" s="6" t="s">
        <v>190</v>
      </c>
      <c r="D1866" s="6" t="s">
        <v>173</v>
      </c>
      <c r="E1866" s="6" t="s">
        <v>174</v>
      </c>
      <c r="F1866" s="34" t="n">
        <v>0.108141653239727</v>
      </c>
      <c r="G1866" s="34" t="n">
        <v>0.176485855177784</v>
      </c>
      <c r="H1866" s="34" t="n">
        <v>-0.0683442019380565</v>
      </c>
      <c r="I1866" s="34" t="n">
        <v>-0.387250308922547</v>
      </c>
      <c r="J1866" s="35" t="n">
        <v>5.7</v>
      </c>
      <c r="K1866" s="6" t="n">
        <v>0</v>
      </c>
      <c r="L1866" s="35" t="n">
        <v>-1</v>
      </c>
      <c r="M1866" s="6" t="str">
        <f aca="false">IF(I1866&lt;=0,"Below 0%",IF(I1866&lt;=0.05,"0-5%",IF(I1866&lt;=0.1,"5-10%",IF(I1866&lt;=0.2,"10-20%",IF(I1866&lt;=0.4,"20-40%","Above 40%")))))</f>
        <v>Below 0%</v>
      </c>
      <c r="N1866" s="6" t="str">
        <f aca="false">IF(AND(H1866&gt;=Summary!$B$25,I1866&gt;=Summary!$B$26,I1866&lt;=Summary!$B$27,J1866&gt;=Summary!$B$28,J1866&lt;=Summary!$B$29,F1866*J1866&gt;1),"Yes","No")</f>
        <v>No</v>
      </c>
    </row>
    <row r="1867" customFormat="false" ht="15" hidden="false" customHeight="false" outlineLevel="0" collapsed="false">
      <c r="A1867" s="6" t="s">
        <v>149</v>
      </c>
      <c r="B1867" s="45" t="n">
        <v>42046</v>
      </c>
      <c r="C1867" s="6" t="s">
        <v>190</v>
      </c>
      <c r="D1867" s="6" t="s">
        <v>173</v>
      </c>
      <c r="E1867" s="6" t="s">
        <v>177</v>
      </c>
      <c r="F1867" s="34" t="n">
        <v>0.0607825927436352</v>
      </c>
      <c r="G1867" s="34" t="n">
        <v>0.0838307812094472</v>
      </c>
      <c r="H1867" s="34" t="n">
        <v>-0.023048188465812</v>
      </c>
      <c r="I1867" s="34" t="n">
        <v>-0.274937059315089</v>
      </c>
      <c r="J1867" s="35" t="n">
        <v>12</v>
      </c>
      <c r="K1867" s="6" t="n">
        <v>0</v>
      </c>
      <c r="L1867" s="35" t="n">
        <v>-1</v>
      </c>
      <c r="M1867" s="6" t="str">
        <f aca="false">IF(I1867&lt;=0,"Below 0%",IF(I1867&lt;=0.05,"0-5%",IF(I1867&lt;=0.1,"5-10%",IF(I1867&lt;=0.2,"10-20%",IF(I1867&lt;=0.4,"20-40%","Above 40%")))))</f>
        <v>Below 0%</v>
      </c>
      <c r="N1867" s="6" t="str">
        <f aca="false">IF(AND(H1867&gt;=Summary!$B$25,I1867&gt;=Summary!$B$26,I1867&lt;=Summary!$B$27,J1867&gt;=Summary!$B$28,J1867&lt;=Summary!$B$29,F1867*J1867&gt;1),"Yes","No")</f>
        <v>No</v>
      </c>
    </row>
    <row r="1868" customFormat="false" ht="15" hidden="false" customHeight="false" outlineLevel="0" collapsed="false">
      <c r="A1868" s="6" t="s">
        <v>149</v>
      </c>
      <c r="B1868" s="45" t="n">
        <v>42046</v>
      </c>
      <c r="C1868" s="6" t="s">
        <v>180</v>
      </c>
      <c r="D1868" s="6" t="s">
        <v>188</v>
      </c>
      <c r="E1868" s="6" t="s">
        <v>187</v>
      </c>
      <c r="F1868" s="34" t="n">
        <v>0.544133245944977</v>
      </c>
      <c r="G1868" s="34" t="n">
        <v>0.412830735773831</v>
      </c>
      <c r="H1868" s="34" t="n">
        <v>0.131302510171146</v>
      </c>
      <c r="I1868" s="34" t="n">
        <v>0.318054104971195</v>
      </c>
      <c r="J1868" s="35" t="n">
        <v>2.4</v>
      </c>
      <c r="K1868" s="6" t="n">
        <v>0</v>
      </c>
      <c r="L1868" s="35" t="n">
        <v>-1</v>
      </c>
      <c r="M1868" s="6" t="str">
        <f aca="false">IF(I1868&lt;=0,"Below 0%",IF(I1868&lt;=0.05,"0-5%",IF(I1868&lt;=0.1,"5-10%",IF(I1868&lt;=0.2,"10-20%",IF(I1868&lt;=0.4,"20-40%","Above 40%")))))</f>
        <v>20-40%</v>
      </c>
      <c r="N1868" s="6" t="str">
        <f aca="false">IF(AND(H1868&gt;=Summary!$B$25,I1868&gt;=Summary!$B$26,I1868&lt;=Summary!$B$27,J1868&gt;=Summary!$B$28,J1868&lt;=Summary!$B$29,F1868*J1868&gt;1),"Yes","No")</f>
        <v>Yes</v>
      </c>
    </row>
    <row r="1869" customFormat="false" ht="15" hidden="false" customHeight="false" outlineLevel="0" collapsed="false">
      <c r="A1869" s="6" t="s">
        <v>149</v>
      </c>
      <c r="B1869" s="45" t="n">
        <v>42046</v>
      </c>
      <c r="C1869" s="6" t="s">
        <v>180</v>
      </c>
      <c r="D1869" s="6" t="s">
        <v>188</v>
      </c>
      <c r="E1869" s="6" t="s">
        <v>174</v>
      </c>
      <c r="F1869" s="34" t="n">
        <v>0.220605567097664</v>
      </c>
      <c r="G1869" s="34" t="n">
        <v>0.2957593330917</v>
      </c>
      <c r="H1869" s="34" t="n">
        <v>-0.075153765994036</v>
      </c>
      <c r="I1869" s="34" t="n">
        <v>-0.254104461246992</v>
      </c>
      <c r="J1869" s="35" t="n">
        <v>3.35</v>
      </c>
      <c r="K1869" s="6" t="n">
        <v>1</v>
      </c>
      <c r="L1869" s="35" t="n">
        <v>2.35</v>
      </c>
      <c r="M1869" s="6" t="str">
        <f aca="false">IF(I1869&lt;=0,"Below 0%",IF(I1869&lt;=0.05,"0-5%",IF(I1869&lt;=0.1,"5-10%",IF(I1869&lt;=0.2,"10-20%",IF(I1869&lt;=0.4,"20-40%","Above 40%")))))</f>
        <v>Below 0%</v>
      </c>
      <c r="N1869" s="6" t="str">
        <f aca="false">IF(AND(H1869&gt;=Summary!$B$25,I1869&gt;=Summary!$B$26,I1869&lt;=Summary!$B$27,J1869&gt;=Summary!$B$28,J1869&lt;=Summary!$B$29,F1869*J1869&gt;1),"Yes","No")</f>
        <v>No</v>
      </c>
    </row>
    <row r="1870" customFormat="false" ht="15" hidden="false" customHeight="false" outlineLevel="0" collapsed="false">
      <c r="A1870" s="6" t="s">
        <v>149</v>
      </c>
      <c r="B1870" s="45" t="n">
        <v>42046</v>
      </c>
      <c r="C1870" s="6" t="s">
        <v>180</v>
      </c>
      <c r="D1870" s="6" t="s">
        <v>188</v>
      </c>
      <c r="E1870" s="6" t="s">
        <v>177</v>
      </c>
      <c r="F1870" s="34" t="n">
        <v>0.235261172056198</v>
      </c>
      <c r="G1870" s="34" t="n">
        <v>0.291409931134469</v>
      </c>
      <c r="H1870" s="34" t="n">
        <v>-0.0561487590782709</v>
      </c>
      <c r="I1870" s="34" t="n">
        <v>-0.192679634697698</v>
      </c>
      <c r="J1870" s="35" t="n">
        <v>3.4</v>
      </c>
      <c r="K1870" s="6" t="n">
        <v>0</v>
      </c>
      <c r="L1870" s="35" t="n">
        <v>-1</v>
      </c>
      <c r="M1870" s="6" t="str">
        <f aca="false">IF(I1870&lt;=0,"Below 0%",IF(I1870&lt;=0.05,"0-5%",IF(I1870&lt;=0.1,"5-10%",IF(I1870&lt;=0.2,"10-20%",IF(I1870&lt;=0.4,"20-40%","Above 40%")))))</f>
        <v>Below 0%</v>
      </c>
      <c r="N1870" s="6" t="str">
        <f aca="false">IF(AND(H1870&gt;=Summary!$B$25,I1870&gt;=Summary!$B$26,I1870&lt;=Summary!$B$27,J1870&gt;=Summary!$B$28,J1870&lt;=Summary!$B$29,F1870*J1870&gt;1),"Yes","No")</f>
        <v>No</v>
      </c>
    </row>
    <row r="1871" customFormat="false" ht="15" hidden="false" customHeight="false" outlineLevel="0" collapsed="false">
      <c r="A1871" s="6" t="s">
        <v>149</v>
      </c>
      <c r="B1871" s="45" t="n">
        <v>42046</v>
      </c>
      <c r="C1871" s="6" t="s">
        <v>176</v>
      </c>
      <c r="D1871" s="6" t="s">
        <v>196</v>
      </c>
      <c r="E1871" s="6" t="s">
        <v>187</v>
      </c>
      <c r="F1871" s="34" t="n">
        <v>0.838907957077026</v>
      </c>
      <c r="G1871" s="34" t="n">
        <v>0.756555760214655</v>
      </c>
      <c r="H1871" s="34" t="n">
        <v>0.0823521968623712</v>
      </c>
      <c r="I1871" s="34" t="n">
        <v>0.108851457080977</v>
      </c>
      <c r="J1871" s="35" t="n">
        <v>1.33</v>
      </c>
      <c r="K1871" s="6" t="n">
        <v>1</v>
      </c>
      <c r="L1871" s="35" t="n">
        <v>0.33</v>
      </c>
      <c r="M1871" s="6" t="str">
        <f aca="false">IF(I1871&lt;=0,"Below 0%",IF(I1871&lt;=0.05,"0-5%",IF(I1871&lt;=0.1,"5-10%",IF(I1871&lt;=0.2,"10-20%",IF(I1871&lt;=0.4,"20-40%","Above 40%")))))</f>
        <v>10-20%</v>
      </c>
      <c r="N1871" s="6" t="str">
        <f aca="false">IF(AND(H1871&gt;=Summary!$B$25,I1871&gt;=Summary!$B$26,I1871&lt;=Summary!$B$27,J1871&gt;=Summary!$B$28,J1871&lt;=Summary!$B$29,F1871*J1871&gt;1),"Yes","No")</f>
        <v>No</v>
      </c>
    </row>
    <row r="1872" customFormat="false" ht="15" hidden="false" customHeight="false" outlineLevel="0" collapsed="false">
      <c r="A1872" s="6" t="s">
        <v>149</v>
      </c>
      <c r="B1872" s="45" t="n">
        <v>42046</v>
      </c>
      <c r="C1872" s="6" t="s">
        <v>176</v>
      </c>
      <c r="D1872" s="6" t="s">
        <v>196</v>
      </c>
      <c r="E1872" s="6" t="s">
        <v>174</v>
      </c>
      <c r="F1872" s="34" t="n">
        <v>0.0984492748975754</v>
      </c>
      <c r="G1872" s="34" t="n">
        <v>0.166042765855692</v>
      </c>
      <c r="H1872" s="34" t="n">
        <v>-0.0675934909581163</v>
      </c>
      <c r="I1872" s="34" t="n">
        <v>-0.407084829078685</v>
      </c>
      <c r="J1872" s="35" t="n">
        <v>6.06</v>
      </c>
      <c r="K1872" s="6" t="n">
        <v>0</v>
      </c>
      <c r="L1872" s="35" t="n">
        <v>-1</v>
      </c>
      <c r="M1872" s="6" t="str">
        <f aca="false">IF(I1872&lt;=0,"Below 0%",IF(I1872&lt;=0.05,"0-5%",IF(I1872&lt;=0.1,"5-10%",IF(I1872&lt;=0.2,"10-20%",IF(I1872&lt;=0.4,"20-40%","Above 40%")))))</f>
        <v>Below 0%</v>
      </c>
      <c r="N1872" s="6" t="str">
        <f aca="false">IF(AND(H1872&gt;=Summary!$B$25,I1872&gt;=Summary!$B$26,I1872&lt;=Summary!$B$27,J1872&gt;=Summary!$B$28,J1872&lt;=Summary!$B$29,F1872*J1872&gt;1),"Yes","No")</f>
        <v>No</v>
      </c>
    </row>
    <row r="1873" customFormat="false" ht="15" hidden="false" customHeight="false" outlineLevel="0" collapsed="false">
      <c r="A1873" s="6" t="s">
        <v>149</v>
      </c>
      <c r="B1873" s="45" t="n">
        <v>42046</v>
      </c>
      <c r="C1873" s="6" t="s">
        <v>176</v>
      </c>
      <c r="D1873" s="6" t="s">
        <v>196</v>
      </c>
      <c r="E1873" s="6" t="s">
        <v>177</v>
      </c>
      <c r="F1873" s="34" t="n">
        <v>0.0626427456736565</v>
      </c>
      <c r="G1873" s="34" t="n">
        <v>0.0774014739296532</v>
      </c>
      <c r="H1873" s="34" t="n">
        <v>-0.0147587282559967</v>
      </c>
      <c r="I1873" s="34" t="n">
        <v>-0.190677612540173</v>
      </c>
      <c r="J1873" s="35" t="n">
        <v>13</v>
      </c>
      <c r="K1873" s="6" t="n">
        <v>0</v>
      </c>
      <c r="L1873" s="35" t="n">
        <v>-1</v>
      </c>
      <c r="M1873" s="6" t="str">
        <f aca="false">IF(I1873&lt;=0,"Below 0%",IF(I1873&lt;=0.05,"0-5%",IF(I1873&lt;=0.1,"5-10%",IF(I1873&lt;=0.2,"10-20%",IF(I1873&lt;=0.4,"20-40%","Above 40%")))))</f>
        <v>Below 0%</v>
      </c>
      <c r="N1873" s="6" t="str">
        <f aca="false">IF(AND(H1873&gt;=Summary!$B$25,I1873&gt;=Summary!$B$26,I1873&lt;=Summary!$B$27,J1873&gt;=Summary!$B$28,J1873&lt;=Summary!$B$29,F1873*J1873&gt;1),"Yes","No")</f>
        <v>No</v>
      </c>
    </row>
    <row r="1874" customFormat="false" ht="15" hidden="false" customHeight="false" outlineLevel="0" collapsed="false">
      <c r="A1874" s="6" t="s">
        <v>149</v>
      </c>
      <c r="B1874" s="45" t="n">
        <v>42046</v>
      </c>
      <c r="C1874" s="6" t="s">
        <v>179</v>
      </c>
      <c r="D1874" s="6" t="s">
        <v>189</v>
      </c>
      <c r="E1874" s="6" t="s">
        <v>187</v>
      </c>
      <c r="F1874" s="34" t="n">
        <v>0.629971206188202</v>
      </c>
      <c r="G1874" s="34" t="n">
        <v>0.5662914812403</v>
      </c>
      <c r="H1874" s="34" t="n">
        <v>0.0636797249479022</v>
      </c>
      <c r="I1874" s="34" t="n">
        <v>0.1124504377294</v>
      </c>
      <c r="J1874" s="35" t="n">
        <v>1.77</v>
      </c>
      <c r="K1874" s="6" t="n">
        <v>0</v>
      </c>
      <c r="L1874" s="35" t="n">
        <v>-1</v>
      </c>
      <c r="M1874" s="6" t="str">
        <f aca="false">IF(I1874&lt;=0,"Below 0%",IF(I1874&lt;=0.05,"0-5%",IF(I1874&lt;=0.1,"5-10%",IF(I1874&lt;=0.2,"10-20%",IF(I1874&lt;=0.4,"20-40%","Above 40%")))))</f>
        <v>10-20%</v>
      </c>
      <c r="N1874" s="6" t="str">
        <f aca="false">IF(AND(H1874&gt;=Summary!$B$25,I1874&gt;=Summary!$B$26,I1874&lt;=Summary!$B$27,J1874&gt;=Summary!$B$28,J1874&lt;=Summary!$B$29,F1874*J1874&gt;1),"Yes","No")</f>
        <v>No</v>
      </c>
    </row>
    <row r="1875" customFormat="false" ht="15" hidden="false" customHeight="false" outlineLevel="0" collapsed="false">
      <c r="A1875" s="6" t="s">
        <v>149</v>
      </c>
      <c r="B1875" s="45" t="n">
        <v>42046</v>
      </c>
      <c r="C1875" s="6" t="s">
        <v>179</v>
      </c>
      <c r="D1875" s="6" t="s">
        <v>189</v>
      </c>
      <c r="E1875" s="6" t="s">
        <v>174</v>
      </c>
      <c r="F1875" s="34" t="n">
        <v>0.224552944302559</v>
      </c>
      <c r="G1875" s="34" t="n">
        <v>0.253755929568438</v>
      </c>
      <c r="H1875" s="34" t="n">
        <v>-0.0292029852658792</v>
      </c>
      <c r="I1875" s="34" t="n">
        <v>-0.115082966989361</v>
      </c>
      <c r="J1875" s="35" t="n">
        <v>3.95</v>
      </c>
      <c r="K1875" s="6" t="n">
        <v>1</v>
      </c>
      <c r="L1875" s="35" t="n">
        <v>2.95</v>
      </c>
      <c r="M1875" s="6" t="str">
        <f aca="false">IF(I1875&lt;=0,"Below 0%",IF(I1875&lt;=0.05,"0-5%",IF(I1875&lt;=0.1,"5-10%",IF(I1875&lt;=0.2,"10-20%",IF(I1875&lt;=0.4,"20-40%","Above 40%")))))</f>
        <v>Below 0%</v>
      </c>
      <c r="N1875" s="6" t="str">
        <f aca="false">IF(AND(H1875&gt;=Summary!$B$25,I1875&gt;=Summary!$B$26,I1875&lt;=Summary!$B$27,J1875&gt;=Summary!$B$28,J1875&lt;=Summary!$B$29,F1875*J1875&gt;1),"Yes","No")</f>
        <v>No</v>
      </c>
    </row>
    <row r="1876" customFormat="false" ht="15" hidden="false" customHeight="false" outlineLevel="0" collapsed="false">
      <c r="A1876" s="6" t="s">
        <v>149</v>
      </c>
      <c r="B1876" s="45" t="n">
        <v>42046</v>
      </c>
      <c r="C1876" s="6" t="s">
        <v>179</v>
      </c>
      <c r="D1876" s="6" t="s">
        <v>189</v>
      </c>
      <c r="E1876" s="6" t="s">
        <v>177</v>
      </c>
      <c r="F1876" s="34" t="n">
        <v>0.1454758644104</v>
      </c>
      <c r="G1876" s="34" t="n">
        <v>0.179952589191262</v>
      </c>
      <c r="H1876" s="34" t="n">
        <v>-0.0344767247808618</v>
      </c>
      <c r="I1876" s="34" t="n">
        <v>-0.191587822858266</v>
      </c>
      <c r="J1876" s="35" t="n">
        <v>5.57</v>
      </c>
      <c r="K1876" s="6" t="n">
        <v>0</v>
      </c>
      <c r="L1876" s="35" t="n">
        <v>-1</v>
      </c>
      <c r="M1876" s="6" t="str">
        <f aca="false">IF(I1876&lt;=0,"Below 0%",IF(I1876&lt;=0.05,"0-5%",IF(I1876&lt;=0.1,"5-10%",IF(I1876&lt;=0.2,"10-20%",IF(I1876&lt;=0.4,"20-40%","Above 40%")))))</f>
        <v>Below 0%</v>
      </c>
      <c r="N1876" s="6" t="str">
        <f aca="false">IF(AND(H1876&gt;=Summary!$B$25,I1876&gt;=Summary!$B$26,I1876&lt;=Summary!$B$27,J1876&gt;=Summary!$B$28,J1876&lt;=Summary!$B$29,F1876*J1876&gt;1),"Yes","No")</f>
        <v>No</v>
      </c>
    </row>
    <row r="1877" customFormat="false" ht="15" hidden="false" customHeight="false" outlineLevel="0" collapsed="false">
      <c r="A1877" s="6" t="s">
        <v>149</v>
      </c>
      <c r="B1877" s="45" t="n">
        <v>42046</v>
      </c>
      <c r="C1877" s="6" t="s">
        <v>192</v>
      </c>
      <c r="D1877" s="6" t="s">
        <v>194</v>
      </c>
      <c r="E1877" s="6" t="s">
        <v>187</v>
      </c>
      <c r="F1877" s="34" t="n">
        <v>0.131075263023377</v>
      </c>
      <c r="G1877" s="34" t="n">
        <v>0.169911852088295</v>
      </c>
      <c r="H1877" s="34" t="n">
        <v>-0.0388365890649187</v>
      </c>
      <c r="I1877" s="34" t="n">
        <v>-0.228569040873836</v>
      </c>
      <c r="J1877" s="35" t="n">
        <v>5.9</v>
      </c>
      <c r="K1877" s="6" t="n">
        <v>0</v>
      </c>
      <c r="L1877" s="35" t="n">
        <v>-1</v>
      </c>
      <c r="M1877" s="6" t="str">
        <f aca="false">IF(I1877&lt;=0,"Below 0%",IF(I1877&lt;=0.05,"0-5%",IF(I1877&lt;=0.1,"5-10%",IF(I1877&lt;=0.2,"10-20%",IF(I1877&lt;=0.4,"20-40%","Above 40%")))))</f>
        <v>Below 0%</v>
      </c>
      <c r="N1877" s="6" t="str">
        <f aca="false">IF(AND(H1877&gt;=Summary!$B$25,I1877&gt;=Summary!$B$26,I1877&lt;=Summary!$B$27,J1877&gt;=Summary!$B$28,J1877&lt;=Summary!$B$29,F1877*J1877&gt;1),"Yes","No")</f>
        <v>No</v>
      </c>
    </row>
    <row r="1878" customFormat="false" ht="15" hidden="false" customHeight="false" outlineLevel="0" collapsed="false">
      <c r="A1878" s="6" t="s">
        <v>149</v>
      </c>
      <c r="B1878" s="45" t="n">
        <v>42046</v>
      </c>
      <c r="C1878" s="6" t="s">
        <v>192</v>
      </c>
      <c r="D1878" s="6" t="s">
        <v>194</v>
      </c>
      <c r="E1878" s="6" t="s">
        <v>174</v>
      </c>
      <c r="F1878" s="34" t="n">
        <v>0.12759456038475</v>
      </c>
      <c r="G1878" s="34" t="n">
        <v>0.250619981830236</v>
      </c>
      <c r="H1878" s="34" t="n">
        <v>-0.123025421445485</v>
      </c>
      <c r="I1878" s="34" t="n">
        <v>-0.490884328324706</v>
      </c>
      <c r="J1878" s="35" t="n">
        <v>4</v>
      </c>
      <c r="K1878" s="6" t="n">
        <v>0</v>
      </c>
      <c r="L1878" s="35" t="n">
        <v>-1</v>
      </c>
      <c r="M1878" s="6" t="str">
        <f aca="false">IF(I1878&lt;=0,"Below 0%",IF(I1878&lt;=0.05,"0-5%",IF(I1878&lt;=0.1,"5-10%",IF(I1878&lt;=0.2,"10-20%",IF(I1878&lt;=0.4,"20-40%","Above 40%")))))</f>
        <v>Below 0%</v>
      </c>
      <c r="N1878" s="6" t="str">
        <f aca="false">IF(AND(H1878&gt;=Summary!$B$25,I1878&gt;=Summary!$B$26,I1878&lt;=Summary!$B$27,J1878&gt;=Summary!$B$28,J1878&lt;=Summary!$B$29,F1878*J1878&gt;1),"Yes","No")</f>
        <v>No</v>
      </c>
    </row>
    <row r="1879" customFormat="false" ht="15" hidden="false" customHeight="false" outlineLevel="0" collapsed="false">
      <c r="A1879" s="6" t="s">
        <v>149</v>
      </c>
      <c r="B1879" s="45" t="n">
        <v>42046</v>
      </c>
      <c r="C1879" s="6" t="s">
        <v>192</v>
      </c>
      <c r="D1879" s="6" t="s">
        <v>194</v>
      </c>
      <c r="E1879" s="6" t="s">
        <v>177</v>
      </c>
      <c r="F1879" s="34" t="n">
        <v>0.741330146789551</v>
      </c>
      <c r="G1879" s="34" t="n">
        <v>0.579468166081469</v>
      </c>
      <c r="H1879" s="34" t="n">
        <v>0.161861980708081</v>
      </c>
      <c r="I1879" s="34" t="n">
        <v>0.279328512216018</v>
      </c>
      <c r="J1879" s="35" t="n">
        <v>1.73</v>
      </c>
      <c r="K1879" s="6" t="n">
        <v>1</v>
      </c>
      <c r="L1879" s="35" t="n">
        <v>0.73</v>
      </c>
      <c r="M1879" s="6" t="str">
        <f aca="false">IF(I1879&lt;=0,"Below 0%",IF(I1879&lt;=0.05,"0-5%",IF(I1879&lt;=0.1,"5-10%",IF(I1879&lt;=0.2,"10-20%",IF(I1879&lt;=0.4,"20-40%","Above 40%")))))</f>
        <v>20-40%</v>
      </c>
      <c r="N1879" s="6" t="str">
        <f aca="false">IF(AND(H1879&gt;=Summary!$B$25,I1879&gt;=Summary!$B$26,I1879&lt;=Summary!$B$27,J1879&gt;=Summary!$B$28,J1879&lt;=Summary!$B$29,F1879*J1879&gt;1),"Yes","No")</f>
        <v>No</v>
      </c>
    </row>
    <row r="1880" customFormat="false" ht="15" hidden="false" customHeight="false" outlineLevel="0" collapsed="false">
      <c r="A1880" s="6" t="s">
        <v>149</v>
      </c>
      <c r="B1880" s="45" t="n">
        <v>42046</v>
      </c>
      <c r="C1880" s="6" t="s">
        <v>178</v>
      </c>
      <c r="D1880" s="6" t="s">
        <v>175</v>
      </c>
      <c r="E1880" s="6" t="s">
        <v>187</v>
      </c>
      <c r="F1880" s="34" t="n">
        <v>0.444902300834656</v>
      </c>
      <c r="G1880" s="34" t="n">
        <v>0.392857142857143</v>
      </c>
      <c r="H1880" s="34" t="n">
        <v>0.0520451579775129</v>
      </c>
      <c r="I1880" s="34" t="n">
        <v>0.13247858394276</v>
      </c>
      <c r="J1880" s="35" t="n">
        <v>2.55</v>
      </c>
      <c r="K1880" s="6" t="n">
        <v>1</v>
      </c>
      <c r="L1880" s="35" t="n">
        <v>1.55</v>
      </c>
      <c r="M1880" s="6" t="str">
        <f aca="false">IF(I1880&lt;=0,"Below 0%",IF(I1880&lt;=0.05,"0-5%",IF(I1880&lt;=0.1,"5-10%",IF(I1880&lt;=0.2,"10-20%",IF(I1880&lt;=0.4,"20-40%","Above 40%")))))</f>
        <v>10-20%</v>
      </c>
      <c r="N1880" s="6" t="str">
        <f aca="false">IF(AND(H1880&gt;=Summary!$B$25,I1880&gt;=Summary!$B$26,I1880&lt;=Summary!$B$27,J1880&gt;=Summary!$B$28,J1880&lt;=Summary!$B$29,F1880*J1880&gt;1),"Yes","No")</f>
        <v>Yes</v>
      </c>
    </row>
    <row r="1881" customFormat="false" ht="15" hidden="false" customHeight="false" outlineLevel="0" collapsed="false">
      <c r="A1881" s="6" t="s">
        <v>149</v>
      </c>
      <c r="B1881" s="45" t="n">
        <v>42046</v>
      </c>
      <c r="C1881" s="6" t="s">
        <v>178</v>
      </c>
      <c r="D1881" s="6" t="s">
        <v>175</v>
      </c>
      <c r="E1881" s="6" t="s">
        <v>174</v>
      </c>
      <c r="F1881" s="34" t="n">
        <v>0.292785465717316</v>
      </c>
      <c r="G1881" s="34" t="n">
        <v>0.303571428571429</v>
      </c>
      <c r="H1881" s="34" t="n">
        <v>-0.0107859628541129</v>
      </c>
      <c r="I1881" s="34" t="n">
        <v>-0.0355302305782542</v>
      </c>
      <c r="J1881" s="35" t="n">
        <v>3.3</v>
      </c>
      <c r="K1881" s="6" t="n">
        <v>0</v>
      </c>
      <c r="L1881" s="35" t="n">
        <v>-1</v>
      </c>
      <c r="M1881" s="6" t="str">
        <f aca="false">IF(I1881&lt;=0,"Below 0%",IF(I1881&lt;=0.05,"0-5%",IF(I1881&lt;=0.1,"5-10%",IF(I1881&lt;=0.2,"10-20%",IF(I1881&lt;=0.4,"20-40%","Above 40%")))))</f>
        <v>Below 0%</v>
      </c>
      <c r="N1881" s="6" t="str">
        <f aca="false">IF(AND(H1881&gt;=Summary!$B$25,I1881&gt;=Summary!$B$26,I1881&lt;=Summary!$B$27,J1881&gt;=Summary!$B$28,J1881&lt;=Summary!$B$29,F1881*J1881&gt;1),"Yes","No")</f>
        <v>No</v>
      </c>
    </row>
    <row r="1882" customFormat="false" ht="15" hidden="false" customHeight="false" outlineLevel="0" collapsed="false">
      <c r="A1882" s="6" t="s">
        <v>149</v>
      </c>
      <c r="B1882" s="45" t="n">
        <v>42046</v>
      </c>
      <c r="C1882" s="6" t="s">
        <v>178</v>
      </c>
      <c r="D1882" s="6" t="s">
        <v>175</v>
      </c>
      <c r="E1882" s="6" t="s">
        <v>177</v>
      </c>
      <c r="F1882" s="34" t="n">
        <v>0.262312203645706</v>
      </c>
      <c r="G1882" s="34" t="n">
        <v>0.303571428571429</v>
      </c>
      <c r="H1882" s="34" t="n">
        <v>-0.0412592249257224</v>
      </c>
      <c r="I1882" s="34" t="n">
        <v>-0.135912740931791</v>
      </c>
      <c r="J1882" s="35" t="n">
        <v>3.3</v>
      </c>
      <c r="K1882" s="6" t="n">
        <v>0</v>
      </c>
      <c r="L1882" s="35" t="n">
        <v>-1</v>
      </c>
      <c r="M1882" s="6" t="str">
        <f aca="false">IF(I1882&lt;=0,"Below 0%",IF(I1882&lt;=0.05,"0-5%",IF(I1882&lt;=0.1,"5-10%",IF(I1882&lt;=0.2,"10-20%",IF(I1882&lt;=0.4,"20-40%","Above 40%")))))</f>
        <v>Below 0%</v>
      </c>
      <c r="N1882" s="6" t="str">
        <f aca="false">IF(AND(H1882&gt;=Summary!$B$25,I1882&gt;=Summary!$B$26,I1882&lt;=Summary!$B$27,J1882&gt;=Summary!$B$28,J1882&lt;=Summary!$B$29,F1882*J1882&gt;1),"Yes","No")</f>
        <v>No</v>
      </c>
    </row>
    <row r="1883" customFormat="false" ht="15" hidden="false" customHeight="false" outlineLevel="0" collapsed="false">
      <c r="A1883" s="6" t="s">
        <v>149</v>
      </c>
      <c r="B1883" s="45" t="n">
        <v>42056</v>
      </c>
      <c r="C1883" s="6" t="s">
        <v>182</v>
      </c>
      <c r="D1883" s="6" t="s">
        <v>192</v>
      </c>
      <c r="E1883" s="6" t="s">
        <v>187</v>
      </c>
      <c r="F1883" s="34" t="n">
        <v>0.39228630065918</v>
      </c>
      <c r="G1883" s="34" t="n">
        <v>0.363928407526388</v>
      </c>
      <c r="H1883" s="34" t="n">
        <v>0.0283578931327915</v>
      </c>
      <c r="I1883" s="34" t="n">
        <v>0.077921625644833</v>
      </c>
      <c r="J1883" s="35" t="n">
        <v>2.75</v>
      </c>
      <c r="K1883" s="6" t="n">
        <v>0</v>
      </c>
      <c r="L1883" s="35" t="n">
        <v>-1</v>
      </c>
      <c r="M1883" s="6" t="str">
        <f aca="false">IF(I1883&lt;=0,"Below 0%",IF(I1883&lt;=0.05,"0-5%",IF(I1883&lt;=0.1,"5-10%",IF(I1883&lt;=0.2,"10-20%",IF(I1883&lt;=0.4,"20-40%","Above 40%")))))</f>
        <v>5-10%</v>
      </c>
      <c r="N1883" s="6" t="str">
        <f aca="false">IF(AND(H1883&gt;=Summary!$B$25,I1883&gt;=Summary!$B$26,I1883&lt;=Summary!$B$27,J1883&gt;=Summary!$B$28,J1883&lt;=Summary!$B$29,F1883*J1883&gt;1),"Yes","No")</f>
        <v>No</v>
      </c>
    </row>
    <row r="1884" customFormat="false" ht="15" hidden="false" customHeight="false" outlineLevel="0" collapsed="false">
      <c r="A1884" s="6" t="s">
        <v>149</v>
      </c>
      <c r="B1884" s="45" t="n">
        <v>42056</v>
      </c>
      <c r="C1884" s="6" t="s">
        <v>182</v>
      </c>
      <c r="D1884" s="6" t="s">
        <v>192</v>
      </c>
      <c r="E1884" s="6" t="s">
        <v>174</v>
      </c>
      <c r="F1884" s="34" t="n">
        <v>0.242062881588936</v>
      </c>
      <c r="G1884" s="34" t="n">
        <v>0.307939421753098</v>
      </c>
      <c r="H1884" s="34" t="n">
        <v>-0.0658765401641619</v>
      </c>
      <c r="I1884" s="34" t="n">
        <v>-0.213926946375125</v>
      </c>
      <c r="J1884" s="35" t="n">
        <v>3.25</v>
      </c>
      <c r="K1884" s="6" t="n">
        <v>0</v>
      </c>
      <c r="L1884" s="35" t="n">
        <v>-1</v>
      </c>
      <c r="M1884" s="6" t="str">
        <f aca="false">IF(I1884&lt;=0,"Below 0%",IF(I1884&lt;=0.05,"0-5%",IF(I1884&lt;=0.1,"5-10%",IF(I1884&lt;=0.2,"10-20%",IF(I1884&lt;=0.4,"20-40%","Above 40%")))))</f>
        <v>Below 0%</v>
      </c>
      <c r="N1884" s="6" t="str">
        <f aca="false">IF(AND(H1884&gt;=Summary!$B$25,I1884&gt;=Summary!$B$26,I1884&lt;=Summary!$B$27,J1884&gt;=Summary!$B$28,J1884&lt;=Summary!$B$29,F1884*J1884&gt;1),"Yes","No")</f>
        <v>No</v>
      </c>
    </row>
    <row r="1885" customFormat="false" ht="15" hidden="false" customHeight="false" outlineLevel="0" collapsed="false">
      <c r="A1885" s="6" t="s">
        <v>149</v>
      </c>
      <c r="B1885" s="45" t="n">
        <v>42056</v>
      </c>
      <c r="C1885" s="6" t="s">
        <v>182</v>
      </c>
      <c r="D1885" s="6" t="s">
        <v>192</v>
      </c>
      <c r="E1885" s="6" t="s">
        <v>177</v>
      </c>
      <c r="F1885" s="34" t="n">
        <v>0.365650802850723</v>
      </c>
      <c r="G1885" s="34" t="n">
        <v>0.328132170720514</v>
      </c>
      <c r="H1885" s="34" t="n">
        <v>0.0375186321302093</v>
      </c>
      <c r="I1885" s="34" t="n">
        <v>0.114339999177239</v>
      </c>
      <c r="J1885" s="35" t="n">
        <v>3.05</v>
      </c>
      <c r="K1885" s="6" t="n">
        <v>1</v>
      </c>
      <c r="L1885" s="35" t="n">
        <v>2.05</v>
      </c>
      <c r="M1885" s="6" t="str">
        <f aca="false">IF(I1885&lt;=0,"Below 0%",IF(I1885&lt;=0.05,"0-5%",IF(I1885&lt;=0.1,"5-10%",IF(I1885&lt;=0.2,"10-20%",IF(I1885&lt;=0.4,"20-40%","Above 40%")))))</f>
        <v>10-20%</v>
      </c>
      <c r="N1885" s="6" t="str">
        <f aca="false">IF(AND(H1885&gt;=Summary!$B$25,I1885&gt;=Summary!$B$26,I1885&lt;=Summary!$B$27,J1885&gt;=Summary!$B$28,J1885&lt;=Summary!$B$29,F1885*J1885&gt;1),"Yes","No")</f>
        <v>Yes</v>
      </c>
    </row>
    <row r="1886" customFormat="false" ht="15" hidden="false" customHeight="false" outlineLevel="0" collapsed="false">
      <c r="A1886" s="6" t="s">
        <v>149</v>
      </c>
      <c r="B1886" s="45" t="n">
        <v>42056</v>
      </c>
      <c r="C1886" s="6" t="s">
        <v>190</v>
      </c>
      <c r="D1886" s="6" t="s">
        <v>196</v>
      </c>
      <c r="E1886" s="6" t="s">
        <v>187</v>
      </c>
      <c r="F1886" s="34" t="n">
        <v>0.907156050205231</v>
      </c>
      <c r="G1886" s="34" t="n">
        <v>0.821888179950254</v>
      </c>
      <c r="H1886" s="34" t="n">
        <v>0.0852678702549765</v>
      </c>
      <c r="I1886" s="34" t="n">
        <v>0.103746315295759</v>
      </c>
      <c r="J1886" s="35" t="n">
        <v>1.22</v>
      </c>
      <c r="K1886" s="6" t="n">
        <v>0</v>
      </c>
      <c r="L1886" s="35" t="n">
        <v>-1</v>
      </c>
      <c r="M1886" s="6" t="str">
        <f aca="false">IF(I1886&lt;=0,"Below 0%",IF(I1886&lt;=0.05,"0-5%",IF(I1886&lt;=0.1,"5-10%",IF(I1886&lt;=0.2,"10-20%",IF(I1886&lt;=0.4,"20-40%","Above 40%")))))</f>
        <v>10-20%</v>
      </c>
      <c r="N1886" s="6" t="str">
        <f aca="false">IF(AND(H1886&gt;=Summary!$B$25,I1886&gt;=Summary!$B$26,I1886&lt;=Summary!$B$27,J1886&gt;=Summary!$B$28,J1886&lt;=Summary!$B$29,F1886*J1886&gt;1),"Yes","No")</f>
        <v>No</v>
      </c>
    </row>
    <row r="1887" customFormat="false" ht="15" hidden="false" customHeight="false" outlineLevel="0" collapsed="false">
      <c r="A1887" s="6" t="s">
        <v>149</v>
      </c>
      <c r="B1887" s="45" t="n">
        <v>42056</v>
      </c>
      <c r="C1887" s="6" t="s">
        <v>190</v>
      </c>
      <c r="D1887" s="6" t="s">
        <v>196</v>
      </c>
      <c r="E1887" s="6" t="s">
        <v>174</v>
      </c>
      <c r="F1887" s="34" t="n">
        <v>0.073388859629631</v>
      </c>
      <c r="G1887" s="34" t="n">
        <v>0.125337947442414</v>
      </c>
      <c r="H1887" s="34" t="n">
        <v>-0.0519490878127827</v>
      </c>
      <c r="I1887" s="34" t="n">
        <v>-0.414472144093876</v>
      </c>
      <c r="J1887" s="35" t="n">
        <v>8</v>
      </c>
      <c r="K1887" s="6" t="n">
        <v>1</v>
      </c>
      <c r="L1887" s="35" t="n">
        <v>7</v>
      </c>
      <c r="M1887" s="6" t="str">
        <f aca="false">IF(I1887&lt;=0,"Below 0%",IF(I1887&lt;=0.05,"0-5%",IF(I1887&lt;=0.1,"5-10%",IF(I1887&lt;=0.2,"10-20%",IF(I1887&lt;=0.4,"20-40%","Above 40%")))))</f>
        <v>Below 0%</v>
      </c>
      <c r="N1887" s="6" t="str">
        <f aca="false">IF(AND(H1887&gt;=Summary!$B$25,I1887&gt;=Summary!$B$26,I1887&lt;=Summary!$B$27,J1887&gt;=Summary!$B$28,J1887&lt;=Summary!$B$29,F1887*J1887&gt;1),"Yes","No")</f>
        <v>No</v>
      </c>
    </row>
    <row r="1888" customFormat="false" ht="15" hidden="false" customHeight="false" outlineLevel="0" collapsed="false">
      <c r="A1888" s="6" t="s">
        <v>149</v>
      </c>
      <c r="B1888" s="45" t="n">
        <v>42056</v>
      </c>
      <c r="C1888" s="6" t="s">
        <v>190</v>
      </c>
      <c r="D1888" s="6" t="s">
        <v>196</v>
      </c>
      <c r="E1888" s="6" t="s">
        <v>177</v>
      </c>
      <c r="F1888" s="34" t="n">
        <v>0.0194550678133965</v>
      </c>
      <c r="G1888" s="34" t="n">
        <v>0.0527738726073321</v>
      </c>
      <c r="H1888" s="34" t="n">
        <v>-0.0333188047939357</v>
      </c>
      <c r="I1888" s="34" t="n">
        <v>-0.631350385101482</v>
      </c>
      <c r="J1888" s="35" t="n">
        <v>19</v>
      </c>
      <c r="K1888" s="6" t="n">
        <v>0</v>
      </c>
      <c r="L1888" s="35" t="n">
        <v>-1</v>
      </c>
      <c r="M1888" s="6" t="str">
        <f aca="false">IF(I1888&lt;=0,"Below 0%",IF(I1888&lt;=0.05,"0-5%",IF(I1888&lt;=0.1,"5-10%",IF(I1888&lt;=0.2,"10-20%",IF(I1888&lt;=0.4,"20-40%","Above 40%")))))</f>
        <v>Below 0%</v>
      </c>
      <c r="N1888" s="6" t="str">
        <f aca="false">IF(AND(H1888&gt;=Summary!$B$25,I1888&gt;=Summary!$B$26,I1888&lt;=Summary!$B$27,J1888&gt;=Summary!$B$28,J1888&lt;=Summary!$B$29,F1888*J1888&gt;1),"Yes","No")</f>
        <v>No</v>
      </c>
    </row>
    <row r="1889" customFormat="false" ht="15" hidden="false" customHeight="false" outlineLevel="0" collapsed="false">
      <c r="A1889" s="6" t="s">
        <v>149</v>
      </c>
      <c r="B1889" s="45" t="n">
        <v>42056</v>
      </c>
      <c r="C1889" s="6" t="s">
        <v>180</v>
      </c>
      <c r="D1889" s="6" t="s">
        <v>185</v>
      </c>
      <c r="E1889" s="6" t="s">
        <v>187</v>
      </c>
      <c r="F1889" s="34" t="n">
        <v>0.188714355230331</v>
      </c>
      <c r="G1889" s="34" t="n">
        <v>0.199263038548753</v>
      </c>
      <c r="H1889" s="34" t="n">
        <v>-0.0105486833184214</v>
      </c>
      <c r="I1889" s="34" t="n">
        <v>-0.0529384847046811</v>
      </c>
      <c r="J1889" s="35" t="n">
        <v>5</v>
      </c>
      <c r="K1889" s="6" t="n">
        <v>0</v>
      </c>
      <c r="L1889" s="35" t="n">
        <v>-1</v>
      </c>
      <c r="M1889" s="6" t="str">
        <f aca="false">IF(I1889&lt;=0,"Below 0%",IF(I1889&lt;=0.05,"0-5%",IF(I1889&lt;=0.1,"5-10%",IF(I1889&lt;=0.2,"10-20%",IF(I1889&lt;=0.4,"20-40%","Above 40%")))))</f>
        <v>Below 0%</v>
      </c>
      <c r="N1889" s="6" t="str">
        <f aca="false">IF(AND(H1889&gt;=Summary!$B$25,I1889&gt;=Summary!$B$26,I1889&lt;=Summary!$B$27,J1889&gt;=Summary!$B$28,J1889&lt;=Summary!$B$29,F1889*J1889&gt;1),"Yes","No")</f>
        <v>No</v>
      </c>
    </row>
    <row r="1890" customFormat="false" ht="15" hidden="false" customHeight="false" outlineLevel="0" collapsed="false">
      <c r="A1890" s="6" t="s">
        <v>149</v>
      </c>
      <c r="B1890" s="45" t="n">
        <v>42056</v>
      </c>
      <c r="C1890" s="6" t="s">
        <v>180</v>
      </c>
      <c r="D1890" s="6" t="s">
        <v>185</v>
      </c>
      <c r="E1890" s="6" t="s">
        <v>174</v>
      </c>
      <c r="F1890" s="34" t="n">
        <v>0.241905882954598</v>
      </c>
      <c r="G1890" s="34" t="n">
        <v>0.26218820861678</v>
      </c>
      <c r="H1890" s="34" t="n">
        <v>-0.0202823256621826</v>
      </c>
      <c r="I1890" s="34" t="n">
        <v>-0.0773578864174921</v>
      </c>
      <c r="J1890" s="35" t="n">
        <v>3.8</v>
      </c>
      <c r="K1890" s="6" t="n">
        <v>0</v>
      </c>
      <c r="L1890" s="35" t="n">
        <v>-1</v>
      </c>
      <c r="M1890" s="6" t="str">
        <f aca="false">IF(I1890&lt;=0,"Below 0%",IF(I1890&lt;=0.05,"0-5%",IF(I1890&lt;=0.1,"5-10%",IF(I1890&lt;=0.2,"10-20%",IF(I1890&lt;=0.4,"20-40%","Above 40%")))))</f>
        <v>Below 0%</v>
      </c>
      <c r="N1890" s="6" t="str">
        <f aca="false">IF(AND(H1890&gt;=Summary!$B$25,I1890&gt;=Summary!$B$26,I1890&lt;=Summary!$B$27,J1890&gt;=Summary!$B$28,J1890&lt;=Summary!$B$29,F1890*J1890&gt;1),"Yes","No")</f>
        <v>No</v>
      </c>
    </row>
    <row r="1891" customFormat="false" ht="15" hidden="false" customHeight="false" outlineLevel="0" collapsed="false">
      <c r="A1891" s="6" t="s">
        <v>149</v>
      </c>
      <c r="B1891" s="45" t="n">
        <v>42056</v>
      </c>
      <c r="C1891" s="6" t="s">
        <v>180</v>
      </c>
      <c r="D1891" s="6" t="s">
        <v>185</v>
      </c>
      <c r="E1891" s="6" t="s">
        <v>177</v>
      </c>
      <c r="F1891" s="34" t="n">
        <v>0.569379806518555</v>
      </c>
      <c r="G1891" s="34" t="n">
        <v>0.538548752834467</v>
      </c>
      <c r="H1891" s="34" t="n">
        <v>0.0308310536840876</v>
      </c>
      <c r="I1891" s="34" t="n">
        <v>0.0572483986302426</v>
      </c>
      <c r="J1891" s="35" t="n">
        <v>1.85</v>
      </c>
      <c r="K1891" s="6" t="n">
        <v>1</v>
      </c>
      <c r="L1891" s="35" t="n">
        <v>0.85</v>
      </c>
      <c r="M1891" s="6" t="str">
        <f aca="false">IF(I1891&lt;=0,"Below 0%",IF(I1891&lt;=0.05,"0-5%",IF(I1891&lt;=0.1,"5-10%",IF(I1891&lt;=0.2,"10-20%",IF(I1891&lt;=0.4,"20-40%","Above 40%")))))</f>
        <v>5-10%</v>
      </c>
      <c r="N1891" s="6" t="str">
        <f aca="false">IF(AND(H1891&gt;=Summary!$B$25,I1891&gt;=Summary!$B$26,I1891&lt;=Summary!$B$27,J1891&gt;=Summary!$B$28,J1891&lt;=Summary!$B$29,F1891*J1891&gt;1),"Yes","No")</f>
        <v>No</v>
      </c>
    </row>
    <row r="1892" customFormat="false" ht="15" hidden="false" customHeight="false" outlineLevel="0" collapsed="false">
      <c r="A1892" s="6" t="s">
        <v>149</v>
      </c>
      <c r="B1892" s="45" t="n">
        <v>42056</v>
      </c>
      <c r="C1892" s="6" t="s">
        <v>186</v>
      </c>
      <c r="D1892" s="6" t="s">
        <v>197</v>
      </c>
      <c r="E1892" s="6" t="s">
        <v>187</v>
      </c>
      <c r="F1892" s="34" t="n">
        <v>0.484038829803467</v>
      </c>
      <c r="G1892" s="34" t="n">
        <v>0.473042456294991</v>
      </c>
      <c r="H1892" s="34" t="n">
        <v>0.0109963735084763</v>
      </c>
      <c r="I1892" s="34" t="n">
        <v>0.0232460603950926</v>
      </c>
      <c r="J1892" s="35" t="n">
        <v>2.11</v>
      </c>
      <c r="K1892" s="6" t="n">
        <v>1</v>
      </c>
      <c r="L1892" s="35" t="n">
        <v>1.11</v>
      </c>
      <c r="M1892" s="6" t="str">
        <f aca="false">IF(I1892&lt;=0,"Below 0%",IF(I1892&lt;=0.05,"0-5%",IF(I1892&lt;=0.1,"5-10%",IF(I1892&lt;=0.2,"10-20%",IF(I1892&lt;=0.4,"20-40%","Above 40%")))))</f>
        <v>0-5%</v>
      </c>
      <c r="N1892" s="6" t="str">
        <f aca="false">IF(AND(H1892&gt;=Summary!$B$25,I1892&gt;=Summary!$B$26,I1892&lt;=Summary!$B$27,J1892&gt;=Summary!$B$28,J1892&lt;=Summary!$B$29,F1892*J1892&gt;1),"Yes","No")</f>
        <v>No</v>
      </c>
    </row>
    <row r="1893" customFormat="false" ht="15" hidden="false" customHeight="false" outlineLevel="0" collapsed="false">
      <c r="A1893" s="6" t="s">
        <v>149</v>
      </c>
      <c r="B1893" s="45" t="n">
        <v>42056</v>
      </c>
      <c r="C1893" s="6" t="s">
        <v>186</v>
      </c>
      <c r="D1893" s="6" t="s">
        <v>197</v>
      </c>
      <c r="E1893" s="6" t="s">
        <v>174</v>
      </c>
      <c r="F1893" s="34" t="n">
        <v>0.31083145737648</v>
      </c>
      <c r="G1893" s="34" t="n">
        <v>0.289310023994907</v>
      </c>
      <c r="H1893" s="34" t="n">
        <v>0.0215214333815729</v>
      </c>
      <c r="I1893" s="34" t="n">
        <v>0.0743888271978841</v>
      </c>
      <c r="J1893" s="35" t="n">
        <v>3.45</v>
      </c>
      <c r="K1893" s="6" t="n">
        <v>0</v>
      </c>
      <c r="L1893" s="35" t="n">
        <v>-1</v>
      </c>
      <c r="M1893" s="6" t="str">
        <f aca="false">IF(I1893&lt;=0,"Below 0%",IF(I1893&lt;=0.05,"0-5%",IF(I1893&lt;=0.1,"5-10%",IF(I1893&lt;=0.2,"10-20%",IF(I1893&lt;=0.4,"20-40%","Above 40%")))))</f>
        <v>5-10%</v>
      </c>
      <c r="N1893" s="6" t="str">
        <f aca="false">IF(AND(H1893&gt;=Summary!$B$25,I1893&gt;=Summary!$B$26,I1893&lt;=Summary!$B$27,J1893&gt;=Summary!$B$28,J1893&lt;=Summary!$B$29,F1893*J1893&gt;1),"Yes","No")</f>
        <v>No</v>
      </c>
    </row>
    <row r="1894" customFormat="false" ht="15" hidden="false" customHeight="false" outlineLevel="0" collapsed="false">
      <c r="A1894" s="6" t="s">
        <v>149</v>
      </c>
      <c r="B1894" s="45" t="n">
        <v>42056</v>
      </c>
      <c r="C1894" s="6" t="s">
        <v>186</v>
      </c>
      <c r="D1894" s="6" t="s">
        <v>197</v>
      </c>
      <c r="E1894" s="6" t="s">
        <v>177</v>
      </c>
      <c r="F1894" s="34" t="n">
        <v>0.205129712820053</v>
      </c>
      <c r="G1894" s="34" t="n">
        <v>0.237647519710102</v>
      </c>
      <c r="H1894" s="34" t="n">
        <v>-0.0325178068900492</v>
      </c>
      <c r="I1894" s="34" t="n">
        <v>-0.13683209035683</v>
      </c>
      <c r="J1894" s="35" t="n">
        <v>4.2</v>
      </c>
      <c r="K1894" s="6" t="n">
        <v>0</v>
      </c>
      <c r="L1894" s="35" t="n">
        <v>-1</v>
      </c>
      <c r="M1894" s="6" t="str">
        <f aca="false">IF(I1894&lt;=0,"Below 0%",IF(I1894&lt;=0.05,"0-5%",IF(I1894&lt;=0.1,"5-10%",IF(I1894&lt;=0.2,"10-20%",IF(I1894&lt;=0.4,"20-40%","Above 40%")))))</f>
        <v>Below 0%</v>
      </c>
      <c r="N1894" s="6" t="str">
        <f aca="false">IF(AND(H1894&gt;=Summary!$B$25,I1894&gt;=Summary!$B$26,I1894&lt;=Summary!$B$27,J1894&gt;=Summary!$B$28,J1894&lt;=Summary!$B$29,F1894*J1894&gt;1),"Yes","No")</f>
        <v>No</v>
      </c>
    </row>
    <row r="1895" customFormat="false" ht="15" hidden="false" customHeight="false" outlineLevel="0" collapsed="false">
      <c r="A1895" s="6" t="s">
        <v>149</v>
      </c>
      <c r="B1895" s="45" t="n">
        <v>42056</v>
      </c>
      <c r="C1895" s="6" t="s">
        <v>194</v>
      </c>
      <c r="D1895" s="6" t="s">
        <v>188</v>
      </c>
      <c r="E1895" s="6" t="s">
        <v>187</v>
      </c>
      <c r="F1895" s="34" t="n">
        <v>0.842960298061371</v>
      </c>
      <c r="G1895" s="34" t="n">
        <v>0.764113712062547</v>
      </c>
      <c r="H1895" s="34" t="n">
        <v>0.0788465859988237</v>
      </c>
      <c r="I1895" s="34" t="n">
        <v>0.103186979574016</v>
      </c>
      <c r="J1895" s="35" t="n">
        <v>1.31</v>
      </c>
      <c r="K1895" s="6" t="n">
        <v>1</v>
      </c>
      <c r="L1895" s="35" t="n">
        <v>0.31</v>
      </c>
      <c r="M1895" s="6" t="str">
        <f aca="false">IF(I1895&lt;=0,"Below 0%",IF(I1895&lt;=0.05,"0-5%",IF(I1895&lt;=0.1,"5-10%",IF(I1895&lt;=0.2,"10-20%",IF(I1895&lt;=0.4,"20-40%","Above 40%")))))</f>
        <v>10-20%</v>
      </c>
      <c r="N1895" s="6" t="str">
        <f aca="false">IF(AND(H1895&gt;=Summary!$B$25,I1895&gt;=Summary!$B$26,I1895&lt;=Summary!$B$27,J1895&gt;=Summary!$B$28,J1895&lt;=Summary!$B$29,F1895*J1895&gt;1),"Yes","No")</f>
        <v>No</v>
      </c>
    </row>
    <row r="1896" customFormat="false" ht="15" hidden="false" customHeight="false" outlineLevel="0" collapsed="false">
      <c r="A1896" s="6" t="s">
        <v>149</v>
      </c>
      <c r="B1896" s="45" t="n">
        <v>42056</v>
      </c>
      <c r="C1896" s="6" t="s">
        <v>194</v>
      </c>
      <c r="D1896" s="6" t="s">
        <v>188</v>
      </c>
      <c r="E1896" s="6" t="s">
        <v>174</v>
      </c>
      <c r="F1896" s="34" t="n">
        <v>0.119358591735363</v>
      </c>
      <c r="G1896" s="34" t="n">
        <v>0.158887136952688</v>
      </c>
      <c r="H1896" s="34" t="n">
        <v>-0.0395285452173254</v>
      </c>
      <c r="I1896" s="34" t="n">
        <v>-0.248783796948244</v>
      </c>
      <c r="J1896" s="35" t="n">
        <v>6.3</v>
      </c>
      <c r="K1896" s="6" t="n">
        <v>0</v>
      </c>
      <c r="L1896" s="35" t="n">
        <v>-1</v>
      </c>
      <c r="M1896" s="6" t="str">
        <f aca="false">IF(I1896&lt;=0,"Below 0%",IF(I1896&lt;=0.05,"0-5%",IF(I1896&lt;=0.1,"5-10%",IF(I1896&lt;=0.2,"10-20%",IF(I1896&lt;=0.4,"20-40%","Above 40%")))))</f>
        <v>Below 0%</v>
      </c>
      <c r="N1896" s="6" t="str">
        <f aca="false">IF(AND(H1896&gt;=Summary!$B$25,I1896&gt;=Summary!$B$26,I1896&lt;=Summary!$B$27,J1896&gt;=Summary!$B$28,J1896&lt;=Summary!$B$29,F1896*J1896&gt;1),"Yes","No")</f>
        <v>No</v>
      </c>
    </row>
    <row r="1897" customFormat="false" ht="15" hidden="false" customHeight="false" outlineLevel="0" collapsed="false">
      <c r="A1897" s="6" t="s">
        <v>149</v>
      </c>
      <c r="B1897" s="45" t="n">
        <v>42056</v>
      </c>
      <c r="C1897" s="6" t="s">
        <v>194</v>
      </c>
      <c r="D1897" s="6" t="s">
        <v>188</v>
      </c>
      <c r="E1897" s="6" t="s">
        <v>177</v>
      </c>
      <c r="F1897" s="34" t="n">
        <v>0.037681095302105</v>
      </c>
      <c r="G1897" s="34" t="n">
        <v>0.0769991509847644</v>
      </c>
      <c r="H1897" s="34" t="n">
        <v>-0.0393180556826594</v>
      </c>
      <c r="I1897" s="34" t="n">
        <v>-0.510629730065974</v>
      </c>
      <c r="J1897" s="35" t="n">
        <v>13</v>
      </c>
      <c r="K1897" s="6" t="n">
        <v>0</v>
      </c>
      <c r="L1897" s="35" t="n">
        <v>-1</v>
      </c>
      <c r="M1897" s="6" t="str">
        <f aca="false">IF(I1897&lt;=0,"Below 0%",IF(I1897&lt;=0.05,"0-5%",IF(I1897&lt;=0.1,"5-10%",IF(I1897&lt;=0.2,"10-20%",IF(I1897&lt;=0.4,"20-40%","Above 40%")))))</f>
        <v>Below 0%</v>
      </c>
      <c r="N1897" s="6" t="str">
        <f aca="false">IF(AND(H1897&gt;=Summary!$B$25,I1897&gt;=Summary!$B$26,I1897&lt;=Summary!$B$27,J1897&gt;=Summary!$B$28,J1897&lt;=Summary!$B$29,F1897*J1897&gt;1),"Yes","No")</f>
        <v>No</v>
      </c>
    </row>
    <row r="1898" customFormat="false" ht="15" hidden="false" customHeight="false" outlineLevel="0" collapsed="false">
      <c r="A1898" s="6" t="s">
        <v>149</v>
      </c>
      <c r="B1898" s="45" t="n">
        <v>42056</v>
      </c>
      <c r="C1898" s="6" t="s">
        <v>191</v>
      </c>
      <c r="D1898" s="6" t="s">
        <v>178</v>
      </c>
      <c r="E1898" s="6" t="s">
        <v>187</v>
      </c>
      <c r="F1898" s="34" t="n">
        <v>0.401914805173874</v>
      </c>
      <c r="G1898" s="34" t="n">
        <v>0.364440868865648</v>
      </c>
      <c r="H1898" s="34" t="n">
        <v>0.0374739363082263</v>
      </c>
      <c r="I1898" s="34" t="n">
        <v>0.102825834064294</v>
      </c>
      <c r="J1898" s="35" t="n">
        <v>2.75</v>
      </c>
      <c r="K1898" s="6" t="n">
        <v>0</v>
      </c>
      <c r="L1898" s="35" t="n">
        <v>-1</v>
      </c>
      <c r="M1898" s="6" t="str">
        <f aca="false">IF(I1898&lt;=0,"Below 0%",IF(I1898&lt;=0.05,"0-5%",IF(I1898&lt;=0.1,"5-10%",IF(I1898&lt;=0.2,"10-20%",IF(I1898&lt;=0.4,"20-40%","Above 40%")))))</f>
        <v>10-20%</v>
      </c>
      <c r="N1898" s="6" t="str">
        <f aca="false">IF(AND(H1898&gt;=Summary!$B$25,I1898&gt;=Summary!$B$26,I1898&lt;=Summary!$B$27,J1898&gt;=Summary!$B$28,J1898&lt;=Summary!$B$29,F1898*J1898&gt;1),"Yes","No")</f>
        <v>Yes</v>
      </c>
    </row>
    <row r="1899" customFormat="false" ht="15" hidden="false" customHeight="false" outlineLevel="0" collapsed="false">
      <c r="A1899" s="6" t="s">
        <v>149</v>
      </c>
      <c r="B1899" s="45" t="n">
        <v>42056</v>
      </c>
      <c r="C1899" s="6" t="s">
        <v>191</v>
      </c>
      <c r="D1899" s="6" t="s">
        <v>178</v>
      </c>
      <c r="E1899" s="6" t="s">
        <v>174</v>
      </c>
      <c r="F1899" s="34" t="n">
        <v>0.327013283967972</v>
      </c>
      <c r="G1899" s="34" t="n">
        <v>0.303700724054706</v>
      </c>
      <c r="H1899" s="34" t="n">
        <v>0.0233125599132654</v>
      </c>
      <c r="I1899" s="34" t="n">
        <v>0.0767616211183813</v>
      </c>
      <c r="J1899" s="35" t="n">
        <v>3.3</v>
      </c>
      <c r="K1899" s="6" t="n">
        <v>1</v>
      </c>
      <c r="L1899" s="35" t="n">
        <v>2.3</v>
      </c>
      <c r="M1899" s="6" t="str">
        <f aca="false">IF(I1899&lt;=0,"Below 0%",IF(I1899&lt;=0.05,"0-5%",IF(I1899&lt;=0.1,"5-10%",IF(I1899&lt;=0.2,"10-20%",IF(I1899&lt;=0.4,"20-40%","Above 40%")))))</f>
        <v>5-10%</v>
      </c>
      <c r="N1899" s="6" t="str">
        <f aca="false">IF(AND(H1899&gt;=Summary!$B$25,I1899&gt;=Summary!$B$26,I1899&lt;=Summary!$B$27,J1899&gt;=Summary!$B$28,J1899&lt;=Summary!$B$29,F1899*J1899&gt;1),"Yes","No")</f>
        <v>No</v>
      </c>
    </row>
    <row r="1900" customFormat="false" ht="15" hidden="false" customHeight="false" outlineLevel="0" collapsed="false">
      <c r="A1900" s="6" t="s">
        <v>149</v>
      </c>
      <c r="B1900" s="45" t="n">
        <v>42056</v>
      </c>
      <c r="C1900" s="6" t="s">
        <v>191</v>
      </c>
      <c r="D1900" s="6" t="s">
        <v>178</v>
      </c>
      <c r="E1900" s="6" t="s">
        <v>177</v>
      </c>
      <c r="F1900" s="34" t="n">
        <v>0.271071881055832</v>
      </c>
      <c r="G1900" s="34" t="n">
        <v>0.331858407079646</v>
      </c>
      <c r="H1900" s="34" t="n">
        <v>-0.0607865260238141</v>
      </c>
      <c r="I1900" s="34" t="n">
        <v>-0.183170065085093</v>
      </c>
      <c r="J1900" s="35" t="n">
        <v>3.02</v>
      </c>
      <c r="K1900" s="6" t="n">
        <v>0</v>
      </c>
      <c r="L1900" s="35" t="n">
        <v>-1</v>
      </c>
      <c r="M1900" s="6" t="str">
        <f aca="false">IF(I1900&lt;=0,"Below 0%",IF(I1900&lt;=0.05,"0-5%",IF(I1900&lt;=0.1,"5-10%",IF(I1900&lt;=0.2,"10-20%",IF(I1900&lt;=0.4,"20-40%","Above 40%")))))</f>
        <v>Below 0%</v>
      </c>
      <c r="N1900" s="6" t="str">
        <f aca="false">IF(AND(H1900&gt;=Summary!$B$25,I1900&gt;=Summary!$B$26,I1900&lt;=Summary!$B$27,J1900&gt;=Summary!$B$28,J1900&lt;=Summary!$B$29,F1900*J1900&gt;1),"Yes","No")</f>
        <v>No</v>
      </c>
    </row>
    <row r="1901" customFormat="false" ht="15" hidden="false" customHeight="false" outlineLevel="0" collapsed="false">
      <c r="A1901" s="6" t="s">
        <v>149</v>
      </c>
      <c r="B1901" s="45" t="n">
        <v>42056</v>
      </c>
      <c r="C1901" s="6" t="s">
        <v>175</v>
      </c>
      <c r="D1901" s="6" t="s">
        <v>176</v>
      </c>
      <c r="E1901" s="6" t="s">
        <v>187</v>
      </c>
      <c r="F1901" s="34" t="n">
        <v>0.233552098274231</v>
      </c>
      <c r="G1901" s="34" t="n">
        <v>0.228908188585608</v>
      </c>
      <c r="H1901" s="34" t="n">
        <v>0.00464390968862305</v>
      </c>
      <c r="I1901" s="34" t="n">
        <v>0.0202872152250959</v>
      </c>
      <c r="J1901" s="35" t="n">
        <v>4.4</v>
      </c>
      <c r="K1901" s="6" t="n">
        <v>1</v>
      </c>
      <c r="L1901" s="35" t="n">
        <v>3.4</v>
      </c>
      <c r="M1901" s="6" t="str">
        <f aca="false">IF(I1901&lt;=0,"Below 0%",IF(I1901&lt;=0.05,"0-5%",IF(I1901&lt;=0.1,"5-10%",IF(I1901&lt;=0.2,"10-20%",IF(I1901&lt;=0.4,"20-40%","Above 40%")))))</f>
        <v>0-5%</v>
      </c>
      <c r="N1901" s="6" t="str">
        <f aca="false">IF(AND(H1901&gt;=Summary!$B$25,I1901&gt;=Summary!$B$26,I1901&lt;=Summary!$B$27,J1901&gt;=Summary!$B$28,J1901&lt;=Summary!$B$29,F1901*J1901&gt;1),"Yes","No")</f>
        <v>No</v>
      </c>
    </row>
    <row r="1902" customFormat="false" ht="15" hidden="false" customHeight="false" outlineLevel="0" collapsed="false">
      <c r="A1902" s="6" t="s">
        <v>149</v>
      </c>
      <c r="B1902" s="45" t="n">
        <v>42056</v>
      </c>
      <c r="C1902" s="6" t="s">
        <v>175</v>
      </c>
      <c r="D1902" s="6" t="s">
        <v>176</v>
      </c>
      <c r="E1902" s="6" t="s">
        <v>174</v>
      </c>
      <c r="F1902" s="34" t="n">
        <v>0.235188528895378</v>
      </c>
      <c r="G1902" s="34" t="n">
        <v>0.279776674937965</v>
      </c>
      <c r="H1902" s="34" t="n">
        <v>-0.0445881460425871</v>
      </c>
      <c r="I1902" s="34" t="n">
        <v>-0.159370490954879</v>
      </c>
      <c r="J1902" s="35" t="n">
        <v>3.6</v>
      </c>
      <c r="K1902" s="6" t="n">
        <v>0</v>
      </c>
      <c r="L1902" s="35" t="n">
        <v>-1</v>
      </c>
      <c r="M1902" s="6" t="str">
        <f aca="false">IF(I1902&lt;=0,"Below 0%",IF(I1902&lt;=0.05,"0-5%",IF(I1902&lt;=0.1,"5-10%",IF(I1902&lt;=0.2,"10-20%",IF(I1902&lt;=0.4,"20-40%","Above 40%")))))</f>
        <v>Below 0%</v>
      </c>
      <c r="N1902" s="6" t="str">
        <f aca="false">IF(AND(H1902&gt;=Summary!$B$25,I1902&gt;=Summary!$B$26,I1902&lt;=Summary!$B$27,J1902&gt;=Summary!$B$28,J1902&lt;=Summary!$B$29,F1902*J1902&gt;1),"Yes","No")</f>
        <v>No</v>
      </c>
    </row>
    <row r="1903" customFormat="false" ht="15" hidden="false" customHeight="false" outlineLevel="0" collapsed="false">
      <c r="A1903" s="6" t="s">
        <v>149</v>
      </c>
      <c r="B1903" s="45" t="n">
        <v>42056</v>
      </c>
      <c r="C1903" s="6" t="s">
        <v>175</v>
      </c>
      <c r="D1903" s="6" t="s">
        <v>176</v>
      </c>
      <c r="E1903" s="6" t="s">
        <v>177</v>
      </c>
      <c r="F1903" s="34" t="n">
        <v>0.53125935792923</v>
      </c>
      <c r="G1903" s="34" t="n">
        <v>0.491315136476427</v>
      </c>
      <c r="H1903" s="34" t="n">
        <v>0.039944221452803</v>
      </c>
      <c r="I1903" s="34" t="n">
        <v>0.081300612350907</v>
      </c>
      <c r="J1903" s="35" t="n">
        <v>2.05</v>
      </c>
      <c r="K1903" s="6" t="n">
        <v>0</v>
      </c>
      <c r="L1903" s="35" t="n">
        <v>-1</v>
      </c>
      <c r="M1903" s="6" t="str">
        <f aca="false">IF(I1903&lt;=0,"Below 0%",IF(I1903&lt;=0.05,"0-5%",IF(I1903&lt;=0.1,"5-10%",IF(I1903&lt;=0.2,"10-20%",IF(I1903&lt;=0.4,"20-40%","Above 40%")))))</f>
        <v>5-10%</v>
      </c>
      <c r="N1903" s="6" t="str">
        <f aca="false">IF(AND(H1903&gt;=Summary!$B$25,I1903&gt;=Summary!$B$26,I1903&lt;=Summary!$B$27,J1903&gt;=Summary!$B$28,J1903&lt;=Summary!$B$29,F1903*J1903&gt;1),"Yes","No")</f>
        <v>No</v>
      </c>
    </row>
    <row r="1904" customFormat="false" ht="15" hidden="false" customHeight="false" outlineLevel="0" collapsed="false">
      <c r="A1904" s="6" t="s">
        <v>149</v>
      </c>
      <c r="B1904" s="45" t="n">
        <v>42057</v>
      </c>
      <c r="C1904" s="6" t="s">
        <v>173</v>
      </c>
      <c r="D1904" s="6" t="s">
        <v>195</v>
      </c>
      <c r="E1904" s="6" t="s">
        <v>187</v>
      </c>
      <c r="F1904" s="34" t="n">
        <v>0.720615148544312</v>
      </c>
      <c r="G1904" s="34" t="n">
        <v>0.545989080218396</v>
      </c>
      <c r="H1904" s="34" t="n">
        <v>0.174626068325916</v>
      </c>
      <c r="I1904" s="34" t="n">
        <v>0.319834360526158</v>
      </c>
      <c r="J1904" s="35" t="n">
        <v>1.88</v>
      </c>
      <c r="K1904" s="6" t="n">
        <v>0</v>
      </c>
      <c r="L1904" s="35" t="n">
        <v>-1</v>
      </c>
      <c r="M1904" s="6" t="str">
        <f aca="false">IF(I1904&lt;=0,"Below 0%",IF(I1904&lt;=0.05,"0-5%",IF(I1904&lt;=0.1,"5-10%",IF(I1904&lt;=0.2,"10-20%",IF(I1904&lt;=0.4,"20-40%","Above 40%")))))</f>
        <v>20-40%</v>
      </c>
      <c r="N1904" s="6" t="str">
        <f aca="false">IF(AND(H1904&gt;=Summary!$B$25,I1904&gt;=Summary!$B$26,I1904&lt;=Summary!$B$27,J1904&gt;=Summary!$B$28,J1904&lt;=Summary!$B$29,F1904*J1904&gt;1),"Yes","No")</f>
        <v>Yes</v>
      </c>
    </row>
    <row r="1905" customFormat="false" ht="15" hidden="false" customHeight="false" outlineLevel="0" collapsed="false">
      <c r="A1905" s="6" t="s">
        <v>149</v>
      </c>
      <c r="B1905" s="45" t="n">
        <v>42057</v>
      </c>
      <c r="C1905" s="6" t="s">
        <v>173</v>
      </c>
      <c r="D1905" s="6" t="s">
        <v>195</v>
      </c>
      <c r="E1905" s="6" t="s">
        <v>174</v>
      </c>
      <c r="F1905" s="34" t="n">
        <v>0.194290295243263</v>
      </c>
      <c r="G1905" s="34" t="n">
        <v>0.256614867702646</v>
      </c>
      <c r="H1905" s="34" t="n">
        <v>-0.0623245724593827</v>
      </c>
      <c r="I1905" s="34" t="n">
        <v>-0.242872024592128</v>
      </c>
      <c r="J1905" s="35" t="n">
        <v>4</v>
      </c>
      <c r="K1905" s="6" t="n">
        <v>1</v>
      </c>
      <c r="L1905" s="35" t="n">
        <v>3</v>
      </c>
      <c r="M1905" s="6" t="str">
        <f aca="false">IF(I1905&lt;=0,"Below 0%",IF(I1905&lt;=0.05,"0-5%",IF(I1905&lt;=0.1,"5-10%",IF(I1905&lt;=0.2,"10-20%",IF(I1905&lt;=0.4,"20-40%","Above 40%")))))</f>
        <v>Below 0%</v>
      </c>
      <c r="N1905" s="6" t="str">
        <f aca="false">IF(AND(H1905&gt;=Summary!$B$25,I1905&gt;=Summary!$B$26,I1905&lt;=Summary!$B$27,J1905&gt;=Summary!$B$28,J1905&lt;=Summary!$B$29,F1905*J1905&gt;1),"Yes","No")</f>
        <v>No</v>
      </c>
    </row>
    <row r="1906" customFormat="false" ht="15" hidden="false" customHeight="false" outlineLevel="0" collapsed="false">
      <c r="A1906" s="6" t="s">
        <v>149</v>
      </c>
      <c r="B1906" s="45" t="n">
        <v>42057</v>
      </c>
      <c r="C1906" s="6" t="s">
        <v>173</v>
      </c>
      <c r="D1906" s="6" t="s">
        <v>195</v>
      </c>
      <c r="E1906" s="6" t="s">
        <v>177</v>
      </c>
      <c r="F1906" s="34" t="n">
        <v>0.0850945636630058</v>
      </c>
      <c r="G1906" s="34" t="n">
        <v>0.197396052078958</v>
      </c>
      <c r="H1906" s="34" t="n">
        <v>-0.112301488415953</v>
      </c>
      <c r="I1906" s="34" t="n">
        <v>-0.568914561528475</v>
      </c>
      <c r="J1906" s="35" t="n">
        <v>5.2</v>
      </c>
      <c r="K1906" s="6" t="n">
        <v>0</v>
      </c>
      <c r="L1906" s="35" t="n">
        <v>-1</v>
      </c>
      <c r="M1906" s="6" t="str">
        <f aca="false">IF(I1906&lt;=0,"Below 0%",IF(I1906&lt;=0.05,"0-5%",IF(I1906&lt;=0.1,"5-10%",IF(I1906&lt;=0.2,"10-20%",IF(I1906&lt;=0.4,"20-40%","Above 40%")))))</f>
        <v>Below 0%</v>
      </c>
      <c r="N1906" s="6" t="str">
        <f aca="false">IF(AND(H1906&gt;=Summary!$B$25,I1906&gt;=Summary!$B$26,I1906&lt;=Summary!$B$27,J1906&gt;=Summary!$B$28,J1906&lt;=Summary!$B$29,F1906*J1906&gt;1),"Yes","No")</f>
        <v>No</v>
      </c>
    </row>
    <row r="1907" customFormat="false" ht="15" hidden="false" customHeight="false" outlineLevel="0" collapsed="false">
      <c r="A1907" s="6" t="s">
        <v>149</v>
      </c>
      <c r="B1907" s="45" t="n">
        <v>42057</v>
      </c>
      <c r="C1907" s="6" t="s">
        <v>179</v>
      </c>
      <c r="D1907" s="6" t="s">
        <v>183</v>
      </c>
      <c r="E1907" s="6" t="s">
        <v>187</v>
      </c>
      <c r="F1907" s="34" t="n">
        <v>0.498189896345139</v>
      </c>
      <c r="G1907" s="34" t="n">
        <v>0.383038160557277</v>
      </c>
      <c r="H1907" s="34" t="n">
        <v>0.115151735787862</v>
      </c>
      <c r="I1907" s="34" t="n">
        <v>0.300627320317979</v>
      </c>
      <c r="J1907" s="35" t="n">
        <v>2.63</v>
      </c>
      <c r="K1907" s="6" t="n">
        <v>0</v>
      </c>
      <c r="L1907" s="35" t="n">
        <v>-1</v>
      </c>
      <c r="M1907" s="6" t="str">
        <f aca="false">IF(I1907&lt;=0,"Below 0%",IF(I1907&lt;=0.05,"0-5%",IF(I1907&lt;=0.1,"5-10%",IF(I1907&lt;=0.2,"10-20%",IF(I1907&lt;=0.4,"20-40%","Above 40%")))))</f>
        <v>20-40%</v>
      </c>
      <c r="N1907" s="6" t="str">
        <f aca="false">IF(AND(H1907&gt;=Summary!$B$25,I1907&gt;=Summary!$B$26,I1907&lt;=Summary!$B$27,J1907&gt;=Summary!$B$28,J1907&lt;=Summary!$B$29,F1907*J1907&gt;1),"Yes","No")</f>
        <v>Yes</v>
      </c>
    </row>
    <row r="1908" customFormat="false" ht="15" hidden="false" customHeight="false" outlineLevel="0" collapsed="false">
      <c r="A1908" s="6" t="s">
        <v>149</v>
      </c>
      <c r="B1908" s="45" t="n">
        <v>42057</v>
      </c>
      <c r="C1908" s="6" t="s">
        <v>179</v>
      </c>
      <c r="D1908" s="6" t="s">
        <v>183</v>
      </c>
      <c r="E1908" s="6" t="s">
        <v>174</v>
      </c>
      <c r="F1908" s="34" t="n">
        <v>0.25818082690239</v>
      </c>
      <c r="G1908" s="34" t="n">
        <v>0.291997206453808</v>
      </c>
      <c r="H1908" s="34" t="n">
        <v>-0.0338163795514185</v>
      </c>
      <c r="I1908" s="34" t="n">
        <v>-0.115810626964912</v>
      </c>
      <c r="J1908" s="35" t="n">
        <v>3.45</v>
      </c>
      <c r="K1908" s="6" t="n">
        <v>0</v>
      </c>
      <c r="L1908" s="35" t="n">
        <v>-1</v>
      </c>
      <c r="M1908" s="6" t="str">
        <f aca="false">IF(I1908&lt;=0,"Below 0%",IF(I1908&lt;=0.05,"0-5%",IF(I1908&lt;=0.1,"5-10%",IF(I1908&lt;=0.2,"10-20%",IF(I1908&lt;=0.4,"20-40%","Above 40%")))))</f>
        <v>Below 0%</v>
      </c>
      <c r="N1908" s="6" t="str">
        <f aca="false">IF(AND(H1908&gt;=Summary!$B$25,I1908&gt;=Summary!$B$26,I1908&lt;=Summary!$B$27,J1908&gt;=Summary!$B$28,J1908&lt;=Summary!$B$29,F1908*J1908&gt;1),"Yes","No")</f>
        <v>No</v>
      </c>
    </row>
    <row r="1909" customFormat="false" ht="15" hidden="false" customHeight="false" outlineLevel="0" collapsed="false">
      <c r="A1909" s="6" t="s">
        <v>149</v>
      </c>
      <c r="B1909" s="45" t="n">
        <v>42057</v>
      </c>
      <c r="C1909" s="6" t="s">
        <v>179</v>
      </c>
      <c r="D1909" s="6" t="s">
        <v>183</v>
      </c>
      <c r="E1909" s="6" t="s">
        <v>177</v>
      </c>
      <c r="F1909" s="34" t="n">
        <v>0.24362924695015</v>
      </c>
      <c r="G1909" s="34" t="n">
        <v>0.324964632988915</v>
      </c>
      <c r="H1909" s="34" t="n">
        <v>-0.0813353860387658</v>
      </c>
      <c r="I1909" s="34" t="n">
        <v>-0.250289963220521</v>
      </c>
      <c r="J1909" s="35" t="n">
        <v>3.1</v>
      </c>
      <c r="K1909" s="6" t="n">
        <v>1</v>
      </c>
      <c r="L1909" s="35" t="n">
        <v>2.1</v>
      </c>
      <c r="M1909" s="6" t="str">
        <f aca="false">IF(I1909&lt;=0,"Below 0%",IF(I1909&lt;=0.05,"0-5%",IF(I1909&lt;=0.1,"5-10%",IF(I1909&lt;=0.2,"10-20%",IF(I1909&lt;=0.4,"20-40%","Above 40%")))))</f>
        <v>Below 0%</v>
      </c>
      <c r="N1909" s="6" t="str">
        <f aca="false">IF(AND(H1909&gt;=Summary!$B$25,I1909&gt;=Summary!$B$26,I1909&lt;=Summary!$B$27,J1909&gt;=Summary!$B$28,J1909&lt;=Summary!$B$29,F1909*J1909&gt;1),"Yes","No")</f>
        <v>No</v>
      </c>
    </row>
    <row r="1910" customFormat="false" ht="15" hidden="false" customHeight="false" outlineLevel="0" collapsed="false">
      <c r="A1910" s="6" t="s">
        <v>149</v>
      </c>
      <c r="B1910" s="45" t="n">
        <v>42057</v>
      </c>
      <c r="C1910" s="6" t="s">
        <v>181</v>
      </c>
      <c r="D1910" s="6" t="s">
        <v>189</v>
      </c>
      <c r="E1910" s="6" t="s">
        <v>187</v>
      </c>
      <c r="F1910" s="34" t="n">
        <v>0.620001137256622</v>
      </c>
      <c r="G1910" s="34" t="n">
        <v>0.54282722513089</v>
      </c>
      <c r="H1910" s="34" t="n">
        <v>0.0771739121257323</v>
      </c>
      <c r="I1910" s="34" t="n">
        <v>0.142170304938415</v>
      </c>
      <c r="J1910" s="35" t="n">
        <v>1.85</v>
      </c>
      <c r="K1910" s="6" t="n">
        <v>0</v>
      </c>
      <c r="L1910" s="35" t="n">
        <v>-1</v>
      </c>
      <c r="M1910" s="6" t="str">
        <f aca="false">IF(I1910&lt;=0,"Below 0%",IF(I1910&lt;=0.05,"0-5%",IF(I1910&lt;=0.1,"5-10%",IF(I1910&lt;=0.2,"10-20%",IF(I1910&lt;=0.4,"20-40%","Above 40%")))))</f>
        <v>10-20%</v>
      </c>
      <c r="N1910" s="6" t="str">
        <f aca="false">IF(AND(H1910&gt;=Summary!$B$25,I1910&gt;=Summary!$B$26,I1910&lt;=Summary!$B$27,J1910&gt;=Summary!$B$28,J1910&lt;=Summary!$B$29,F1910*J1910&gt;1),"Yes","No")</f>
        <v>Yes</v>
      </c>
    </row>
    <row r="1911" customFormat="false" ht="15" hidden="false" customHeight="false" outlineLevel="0" collapsed="false">
      <c r="A1911" s="6" t="s">
        <v>149</v>
      </c>
      <c r="B1911" s="45" t="n">
        <v>42057</v>
      </c>
      <c r="C1911" s="6" t="s">
        <v>181</v>
      </c>
      <c r="D1911" s="6" t="s">
        <v>189</v>
      </c>
      <c r="E1911" s="6" t="s">
        <v>174</v>
      </c>
      <c r="F1911" s="34" t="n">
        <v>0.275546163320541</v>
      </c>
      <c r="G1911" s="34" t="n">
        <v>0.247958115183246</v>
      </c>
      <c r="H1911" s="34" t="n">
        <v>0.0275880481372953</v>
      </c>
      <c r="I1911" s="34" t="n">
        <v>0.111260920486136</v>
      </c>
      <c r="J1911" s="35" t="n">
        <v>4.05</v>
      </c>
      <c r="K1911" s="6" t="n">
        <v>1</v>
      </c>
      <c r="L1911" s="35" t="n">
        <v>3.05</v>
      </c>
      <c r="M1911" s="6" t="str">
        <f aca="false">IF(I1911&lt;=0,"Below 0%",IF(I1911&lt;=0.05,"0-5%",IF(I1911&lt;=0.1,"5-10%",IF(I1911&lt;=0.2,"10-20%",IF(I1911&lt;=0.4,"20-40%","Above 40%")))))</f>
        <v>10-20%</v>
      </c>
      <c r="N1911" s="6" t="str">
        <f aca="false">IF(AND(H1911&gt;=Summary!$B$25,I1911&gt;=Summary!$B$26,I1911&lt;=Summary!$B$27,J1911&gt;=Summary!$B$28,J1911&lt;=Summary!$B$29,F1911*J1911&gt;1),"Yes","No")</f>
        <v>No</v>
      </c>
    </row>
    <row r="1912" customFormat="false" ht="15" hidden="false" customHeight="false" outlineLevel="0" collapsed="false">
      <c r="A1912" s="6" t="s">
        <v>149</v>
      </c>
      <c r="B1912" s="45" t="n">
        <v>42057</v>
      </c>
      <c r="C1912" s="6" t="s">
        <v>181</v>
      </c>
      <c r="D1912" s="6" t="s">
        <v>189</v>
      </c>
      <c r="E1912" s="6" t="s">
        <v>177</v>
      </c>
      <c r="F1912" s="34" t="n">
        <v>0.104452699422836</v>
      </c>
      <c r="G1912" s="34" t="n">
        <v>0.209214659685864</v>
      </c>
      <c r="H1912" s="34" t="n">
        <v>-0.104761960263028</v>
      </c>
      <c r="I1912" s="34" t="n">
        <v>-0.500739099355312</v>
      </c>
      <c r="J1912" s="35" t="n">
        <v>4.8</v>
      </c>
      <c r="K1912" s="6" t="n">
        <v>0</v>
      </c>
      <c r="L1912" s="35" t="n">
        <v>-1</v>
      </c>
      <c r="M1912" s="6" t="str">
        <f aca="false">IF(I1912&lt;=0,"Below 0%",IF(I1912&lt;=0.05,"0-5%",IF(I1912&lt;=0.1,"5-10%",IF(I1912&lt;=0.2,"10-20%",IF(I1912&lt;=0.4,"20-40%","Above 40%")))))</f>
        <v>Below 0%</v>
      </c>
      <c r="N1912" s="6" t="str">
        <f aca="false">IF(AND(H1912&gt;=Summary!$B$25,I1912&gt;=Summary!$B$26,I1912&lt;=Summary!$B$27,J1912&gt;=Summary!$B$28,J1912&lt;=Summary!$B$29,F1912*J1912&gt;1),"Yes","No")</f>
        <v>No</v>
      </c>
    </row>
    <row r="1913" customFormat="false" ht="15" hidden="false" customHeight="false" outlineLevel="0" collapsed="false">
      <c r="A1913" s="6" t="s">
        <v>149</v>
      </c>
      <c r="B1913" s="45" t="n">
        <v>42063</v>
      </c>
      <c r="C1913" s="6" t="s">
        <v>196</v>
      </c>
      <c r="D1913" s="6" t="s">
        <v>175</v>
      </c>
      <c r="E1913" s="6" t="s">
        <v>187</v>
      </c>
      <c r="F1913" s="34" t="n">
        <v>0.447655618190765</v>
      </c>
      <c r="G1913" s="34" t="n">
        <v>0.372771474878444</v>
      </c>
      <c r="H1913" s="34" t="n">
        <v>0.0748841433123213</v>
      </c>
      <c r="I1913" s="34" t="n">
        <v>0.200884854016097</v>
      </c>
      <c r="J1913" s="35" t="n">
        <v>2.7</v>
      </c>
      <c r="K1913" s="6" t="n">
        <v>0</v>
      </c>
      <c r="L1913" s="35" t="n">
        <v>-1</v>
      </c>
      <c r="M1913" s="6" t="str">
        <f aca="false">IF(I1913&lt;=0,"Below 0%",IF(I1913&lt;=0.05,"0-5%",IF(I1913&lt;=0.1,"5-10%",IF(I1913&lt;=0.2,"10-20%",IF(I1913&lt;=0.4,"20-40%","Above 40%")))))</f>
        <v>20-40%</v>
      </c>
      <c r="N1913" s="6" t="str">
        <f aca="false">IF(AND(H1913&gt;=Summary!$B$25,I1913&gt;=Summary!$B$26,I1913&lt;=Summary!$B$27,J1913&gt;=Summary!$B$28,J1913&lt;=Summary!$B$29,F1913*J1913&gt;1),"Yes","No")</f>
        <v>Yes</v>
      </c>
    </row>
    <row r="1914" customFormat="false" ht="15" hidden="false" customHeight="false" outlineLevel="0" collapsed="false">
      <c r="A1914" s="6" t="s">
        <v>149</v>
      </c>
      <c r="B1914" s="45" t="n">
        <v>42063</v>
      </c>
      <c r="C1914" s="6" t="s">
        <v>196</v>
      </c>
      <c r="D1914" s="6" t="s">
        <v>175</v>
      </c>
      <c r="E1914" s="6" t="s">
        <v>174</v>
      </c>
      <c r="F1914" s="34" t="n">
        <v>0.234487727284432</v>
      </c>
      <c r="G1914" s="34" t="n">
        <v>0.291734197730956</v>
      </c>
      <c r="H1914" s="34" t="n">
        <v>-0.0572464704465248</v>
      </c>
      <c r="I1914" s="34" t="n">
        <v>-0.19622817925281</v>
      </c>
      <c r="J1914" s="35" t="n">
        <v>3.45</v>
      </c>
      <c r="K1914" s="6" t="n">
        <v>0</v>
      </c>
      <c r="L1914" s="35" t="n">
        <v>-1</v>
      </c>
      <c r="M1914" s="6" t="str">
        <f aca="false">IF(I1914&lt;=0,"Below 0%",IF(I1914&lt;=0.05,"0-5%",IF(I1914&lt;=0.1,"5-10%",IF(I1914&lt;=0.2,"10-20%",IF(I1914&lt;=0.4,"20-40%","Above 40%")))))</f>
        <v>Below 0%</v>
      </c>
      <c r="N1914" s="6" t="str">
        <f aca="false">IF(AND(H1914&gt;=Summary!$B$25,I1914&gt;=Summary!$B$26,I1914&lt;=Summary!$B$27,J1914&gt;=Summary!$B$28,J1914&lt;=Summary!$B$29,F1914*J1914&gt;1),"Yes","No")</f>
        <v>No</v>
      </c>
    </row>
    <row r="1915" customFormat="false" ht="15" hidden="false" customHeight="false" outlineLevel="0" collapsed="false">
      <c r="A1915" s="6" t="s">
        <v>149</v>
      </c>
      <c r="B1915" s="45" t="n">
        <v>42063</v>
      </c>
      <c r="C1915" s="6" t="s">
        <v>196</v>
      </c>
      <c r="D1915" s="6" t="s">
        <v>175</v>
      </c>
      <c r="E1915" s="6" t="s">
        <v>177</v>
      </c>
      <c r="F1915" s="34" t="n">
        <v>0.317856669425964</v>
      </c>
      <c r="G1915" s="34" t="n">
        <v>0.3354943273906</v>
      </c>
      <c r="H1915" s="34" t="n">
        <v>-0.0176376579646353</v>
      </c>
      <c r="I1915" s="34" t="n">
        <v>-0.0525721495854105</v>
      </c>
      <c r="J1915" s="35" t="n">
        <v>3</v>
      </c>
      <c r="K1915" s="6" t="n">
        <v>1</v>
      </c>
      <c r="L1915" s="35" t="n">
        <v>2</v>
      </c>
      <c r="M1915" s="6" t="str">
        <f aca="false">IF(I1915&lt;=0,"Below 0%",IF(I1915&lt;=0.05,"0-5%",IF(I1915&lt;=0.1,"5-10%",IF(I1915&lt;=0.2,"10-20%",IF(I1915&lt;=0.4,"20-40%","Above 40%")))))</f>
        <v>Below 0%</v>
      </c>
      <c r="N1915" s="6" t="str">
        <f aca="false">IF(AND(H1915&gt;=Summary!$B$25,I1915&gt;=Summary!$B$26,I1915&lt;=Summary!$B$27,J1915&gt;=Summary!$B$28,J1915&lt;=Summary!$B$29,F1915*J1915&gt;1),"Yes","No")</f>
        <v>No</v>
      </c>
    </row>
    <row r="1916" customFormat="false" ht="15" hidden="false" customHeight="false" outlineLevel="0" collapsed="false">
      <c r="A1916" s="6" t="s">
        <v>149</v>
      </c>
      <c r="B1916" s="45" t="n">
        <v>42063</v>
      </c>
      <c r="C1916" s="6" t="s">
        <v>176</v>
      </c>
      <c r="D1916" s="6" t="s">
        <v>191</v>
      </c>
      <c r="E1916" s="6" t="s">
        <v>187</v>
      </c>
      <c r="F1916" s="34" t="n">
        <v>0.847037613391876</v>
      </c>
      <c r="G1916" s="34" t="n">
        <v>0.723684210526316</v>
      </c>
      <c r="H1916" s="34" t="n">
        <v>0.12335340286556</v>
      </c>
      <c r="I1916" s="34" t="n">
        <v>0.170451974868774</v>
      </c>
      <c r="J1916" s="35" t="n">
        <v>1.4</v>
      </c>
      <c r="K1916" s="6" t="n">
        <v>1</v>
      </c>
      <c r="L1916" s="35" t="n">
        <v>0.4</v>
      </c>
      <c r="M1916" s="6" t="str">
        <f aca="false">IF(I1916&lt;=0,"Below 0%",IF(I1916&lt;=0.05,"0-5%",IF(I1916&lt;=0.1,"5-10%",IF(I1916&lt;=0.2,"10-20%",IF(I1916&lt;=0.4,"20-40%","Above 40%")))))</f>
        <v>10-20%</v>
      </c>
      <c r="N1916" s="6" t="str">
        <f aca="false">IF(AND(H1916&gt;=Summary!$B$25,I1916&gt;=Summary!$B$26,I1916&lt;=Summary!$B$27,J1916&gt;=Summary!$B$28,J1916&lt;=Summary!$B$29,F1916*J1916&gt;1),"Yes","No")</f>
        <v>No</v>
      </c>
    </row>
    <row r="1917" customFormat="false" ht="15" hidden="false" customHeight="false" outlineLevel="0" collapsed="false">
      <c r="A1917" s="6" t="s">
        <v>149</v>
      </c>
      <c r="B1917" s="45" t="n">
        <v>42063</v>
      </c>
      <c r="C1917" s="6" t="s">
        <v>176</v>
      </c>
      <c r="D1917" s="6" t="s">
        <v>191</v>
      </c>
      <c r="E1917" s="6" t="s">
        <v>174</v>
      </c>
      <c r="F1917" s="34" t="n">
        <v>0.0876411125063896</v>
      </c>
      <c r="G1917" s="34" t="n">
        <v>0.18421052631579</v>
      </c>
      <c r="H1917" s="34" t="n">
        <v>-0.0965694138093999</v>
      </c>
      <c r="I1917" s="34" t="n">
        <v>-0.524233960679599</v>
      </c>
      <c r="J1917" s="35" t="n">
        <v>5.5</v>
      </c>
      <c r="K1917" s="6" t="n">
        <v>0</v>
      </c>
      <c r="L1917" s="35" t="n">
        <v>-1</v>
      </c>
      <c r="M1917" s="6" t="str">
        <f aca="false">IF(I1917&lt;=0,"Below 0%",IF(I1917&lt;=0.05,"0-5%",IF(I1917&lt;=0.1,"5-10%",IF(I1917&lt;=0.2,"10-20%",IF(I1917&lt;=0.4,"20-40%","Above 40%")))))</f>
        <v>Below 0%</v>
      </c>
      <c r="N1917" s="6" t="str">
        <f aca="false">IF(AND(H1917&gt;=Summary!$B$25,I1917&gt;=Summary!$B$26,I1917&lt;=Summary!$B$27,J1917&gt;=Summary!$B$28,J1917&lt;=Summary!$B$29,F1917*J1917&gt;1),"Yes","No")</f>
        <v>No</v>
      </c>
    </row>
    <row r="1918" customFormat="false" ht="15" hidden="false" customHeight="false" outlineLevel="0" collapsed="false">
      <c r="A1918" s="6" t="s">
        <v>149</v>
      </c>
      <c r="B1918" s="45" t="n">
        <v>42063</v>
      </c>
      <c r="C1918" s="6" t="s">
        <v>176</v>
      </c>
      <c r="D1918" s="6" t="s">
        <v>191</v>
      </c>
      <c r="E1918" s="6" t="s">
        <v>177</v>
      </c>
      <c r="F1918" s="34" t="n">
        <v>0.0653213262557983</v>
      </c>
      <c r="G1918" s="34" t="n">
        <v>0.0921052631578948</v>
      </c>
      <c r="H1918" s="34" t="n">
        <v>-0.0267839369020964</v>
      </c>
      <c r="I1918" s="34" t="n">
        <v>-0.290797029222761</v>
      </c>
      <c r="J1918" s="35" t="n">
        <v>11</v>
      </c>
      <c r="K1918" s="6" t="n">
        <v>0</v>
      </c>
      <c r="L1918" s="35" t="n">
        <v>-1</v>
      </c>
      <c r="M1918" s="6" t="str">
        <f aca="false">IF(I1918&lt;=0,"Below 0%",IF(I1918&lt;=0.05,"0-5%",IF(I1918&lt;=0.1,"5-10%",IF(I1918&lt;=0.2,"10-20%",IF(I1918&lt;=0.4,"20-40%","Above 40%")))))</f>
        <v>Below 0%</v>
      </c>
      <c r="N1918" s="6" t="str">
        <f aca="false">IF(AND(H1918&gt;=Summary!$B$25,I1918&gt;=Summary!$B$26,I1918&lt;=Summary!$B$27,J1918&gt;=Summary!$B$28,J1918&lt;=Summary!$B$29,F1918*J1918&gt;1),"Yes","No")</f>
        <v>No</v>
      </c>
    </row>
    <row r="1919" customFormat="false" ht="15" hidden="false" customHeight="false" outlineLevel="0" collapsed="false">
      <c r="A1919" s="6" t="s">
        <v>149</v>
      </c>
      <c r="B1919" s="45" t="n">
        <v>42063</v>
      </c>
      <c r="C1919" s="6" t="s">
        <v>188</v>
      </c>
      <c r="D1919" s="6" t="s">
        <v>182</v>
      </c>
      <c r="E1919" s="6" t="s">
        <v>187</v>
      </c>
      <c r="F1919" s="34" t="n">
        <v>0.509145140647888</v>
      </c>
      <c r="G1919" s="34" t="n">
        <v>0.501466275659824</v>
      </c>
      <c r="H1919" s="34" t="n">
        <v>0.00767886498806414</v>
      </c>
      <c r="I1919" s="34" t="n">
        <v>0.0153128243329233</v>
      </c>
      <c r="J1919" s="35" t="n">
        <v>2</v>
      </c>
      <c r="K1919" s="6" t="n">
        <v>1</v>
      </c>
      <c r="L1919" s="35" t="n">
        <v>1</v>
      </c>
      <c r="M1919" s="6" t="str">
        <f aca="false">IF(I1919&lt;=0,"Below 0%",IF(I1919&lt;=0.05,"0-5%",IF(I1919&lt;=0.1,"5-10%",IF(I1919&lt;=0.2,"10-20%",IF(I1919&lt;=0.4,"20-40%","Above 40%")))))</f>
        <v>0-5%</v>
      </c>
      <c r="N1919" s="6" t="str">
        <f aca="false">IF(AND(H1919&gt;=Summary!$B$25,I1919&gt;=Summary!$B$26,I1919&lt;=Summary!$B$27,J1919&gt;=Summary!$B$28,J1919&lt;=Summary!$B$29,F1919*J1919&gt;1),"Yes","No")</f>
        <v>No</v>
      </c>
    </row>
    <row r="1920" customFormat="false" ht="15" hidden="false" customHeight="false" outlineLevel="0" collapsed="false">
      <c r="A1920" s="6" t="s">
        <v>149</v>
      </c>
      <c r="B1920" s="45" t="n">
        <v>42063</v>
      </c>
      <c r="C1920" s="6" t="s">
        <v>188</v>
      </c>
      <c r="D1920" s="6" t="s">
        <v>182</v>
      </c>
      <c r="E1920" s="6" t="s">
        <v>174</v>
      </c>
      <c r="F1920" s="34" t="n">
        <v>0.258543998003006</v>
      </c>
      <c r="G1920" s="34" t="n">
        <v>0.278592375366569</v>
      </c>
      <c r="H1920" s="34" t="n">
        <v>-0.020048377363563</v>
      </c>
      <c r="I1920" s="34" t="n">
        <v>-0.0719631229576313</v>
      </c>
      <c r="J1920" s="35" t="n">
        <v>3.6</v>
      </c>
      <c r="K1920" s="6" t="n">
        <v>0</v>
      </c>
      <c r="L1920" s="35" t="n">
        <v>-1</v>
      </c>
      <c r="M1920" s="6" t="str">
        <f aca="false">IF(I1920&lt;=0,"Below 0%",IF(I1920&lt;=0.05,"0-5%",IF(I1920&lt;=0.1,"5-10%",IF(I1920&lt;=0.2,"10-20%",IF(I1920&lt;=0.4,"20-40%","Above 40%")))))</f>
        <v>Below 0%</v>
      </c>
      <c r="N1920" s="6" t="str">
        <f aca="false">IF(AND(H1920&gt;=Summary!$B$25,I1920&gt;=Summary!$B$26,I1920&lt;=Summary!$B$27,J1920&gt;=Summary!$B$28,J1920&lt;=Summary!$B$29,F1920*J1920&gt;1),"Yes","No")</f>
        <v>No</v>
      </c>
    </row>
    <row r="1921" customFormat="false" ht="15" hidden="false" customHeight="false" outlineLevel="0" collapsed="false">
      <c r="A1921" s="6" t="s">
        <v>149</v>
      </c>
      <c r="B1921" s="45" t="n">
        <v>42063</v>
      </c>
      <c r="C1921" s="6" t="s">
        <v>188</v>
      </c>
      <c r="D1921" s="6" t="s">
        <v>182</v>
      </c>
      <c r="E1921" s="6" t="s">
        <v>177</v>
      </c>
      <c r="F1921" s="34" t="n">
        <v>0.232310876250267</v>
      </c>
      <c r="G1921" s="34" t="n">
        <v>0.219941348973607</v>
      </c>
      <c r="H1921" s="34" t="n">
        <v>0.01236952727666</v>
      </c>
      <c r="I1921" s="34" t="n">
        <v>0.0562401173512142</v>
      </c>
      <c r="J1921" s="35" t="n">
        <v>4.56</v>
      </c>
      <c r="K1921" s="6" t="n">
        <v>0</v>
      </c>
      <c r="L1921" s="35" t="n">
        <v>-1</v>
      </c>
      <c r="M1921" s="6" t="str">
        <f aca="false">IF(I1921&lt;=0,"Below 0%",IF(I1921&lt;=0.05,"0-5%",IF(I1921&lt;=0.1,"5-10%",IF(I1921&lt;=0.2,"10-20%",IF(I1921&lt;=0.4,"20-40%","Above 40%")))))</f>
        <v>5-10%</v>
      </c>
      <c r="N1921" s="6" t="str">
        <f aca="false">IF(AND(H1921&gt;=Summary!$B$25,I1921&gt;=Summary!$B$26,I1921&lt;=Summary!$B$27,J1921&gt;=Summary!$B$28,J1921&lt;=Summary!$B$29,F1921*J1921&gt;1),"Yes","No")</f>
        <v>No</v>
      </c>
    </row>
    <row r="1922" customFormat="false" ht="15" hidden="false" customHeight="false" outlineLevel="0" collapsed="false">
      <c r="A1922" s="6" t="s">
        <v>149</v>
      </c>
      <c r="B1922" s="45" t="n">
        <v>42063</v>
      </c>
      <c r="C1922" s="6" t="s">
        <v>192</v>
      </c>
      <c r="D1922" s="6" t="s">
        <v>186</v>
      </c>
      <c r="E1922" s="6" t="s">
        <v>187</v>
      </c>
      <c r="F1922" s="34" t="n">
        <v>0.556676387786865</v>
      </c>
      <c r="G1922" s="34" t="n">
        <v>0.494730049473005</v>
      </c>
      <c r="H1922" s="34" t="n">
        <v>0.0619463383138602</v>
      </c>
      <c r="I1922" s="34" t="n">
        <v>0.125212402965711</v>
      </c>
      <c r="J1922" s="35" t="n">
        <v>2.03</v>
      </c>
      <c r="K1922" s="6" t="n">
        <v>1</v>
      </c>
      <c r="L1922" s="35" t="n">
        <v>1.03</v>
      </c>
      <c r="M1922" s="6" t="str">
        <f aca="false">IF(I1922&lt;=0,"Below 0%",IF(I1922&lt;=0.05,"0-5%",IF(I1922&lt;=0.1,"5-10%",IF(I1922&lt;=0.2,"10-20%",IF(I1922&lt;=0.4,"20-40%","Above 40%")))))</f>
        <v>10-20%</v>
      </c>
      <c r="N1922" s="6" t="str">
        <f aca="false">IF(AND(H1922&gt;=Summary!$B$25,I1922&gt;=Summary!$B$26,I1922&lt;=Summary!$B$27,J1922&gt;=Summary!$B$28,J1922&lt;=Summary!$B$29,F1922*J1922&gt;1),"Yes","No")</f>
        <v>Yes</v>
      </c>
    </row>
    <row r="1923" customFormat="false" ht="15" hidden="false" customHeight="false" outlineLevel="0" collapsed="false">
      <c r="A1923" s="6" t="s">
        <v>149</v>
      </c>
      <c r="B1923" s="45" t="n">
        <v>42063</v>
      </c>
      <c r="C1923" s="6" t="s">
        <v>192</v>
      </c>
      <c r="D1923" s="6" t="s">
        <v>186</v>
      </c>
      <c r="E1923" s="6" t="s">
        <v>174</v>
      </c>
      <c r="F1923" s="34" t="n">
        <v>0.221155017614365</v>
      </c>
      <c r="G1923" s="34" t="n">
        <v>0.286943428694343</v>
      </c>
      <c r="H1923" s="34" t="n">
        <v>-0.0657884110799782</v>
      </c>
      <c r="I1923" s="34" t="n">
        <v>-0.229273105780224</v>
      </c>
      <c r="J1923" s="35" t="n">
        <v>3.5</v>
      </c>
      <c r="K1923" s="6" t="n">
        <v>0</v>
      </c>
      <c r="L1923" s="35" t="n">
        <v>-1</v>
      </c>
      <c r="M1923" s="6" t="str">
        <f aca="false">IF(I1923&lt;=0,"Below 0%",IF(I1923&lt;=0.05,"0-5%",IF(I1923&lt;=0.1,"5-10%",IF(I1923&lt;=0.2,"10-20%",IF(I1923&lt;=0.4,"20-40%","Above 40%")))))</f>
        <v>Below 0%</v>
      </c>
      <c r="N1923" s="6" t="str">
        <f aca="false">IF(AND(H1923&gt;=Summary!$B$25,I1923&gt;=Summary!$B$26,I1923&lt;=Summary!$B$27,J1923&gt;=Summary!$B$28,J1923&lt;=Summary!$B$29,F1923*J1923&gt;1),"Yes","No")</f>
        <v>No</v>
      </c>
    </row>
    <row r="1924" customFormat="false" ht="15" hidden="false" customHeight="false" outlineLevel="0" collapsed="false">
      <c r="A1924" s="6" t="s">
        <v>149</v>
      </c>
      <c r="B1924" s="45" t="n">
        <v>42063</v>
      </c>
      <c r="C1924" s="6" t="s">
        <v>192</v>
      </c>
      <c r="D1924" s="6" t="s">
        <v>186</v>
      </c>
      <c r="E1924" s="6" t="s">
        <v>177</v>
      </c>
      <c r="F1924" s="34" t="n">
        <v>0.222168609499931</v>
      </c>
      <c r="G1924" s="34" t="n">
        <v>0.218326521832652</v>
      </c>
      <c r="H1924" s="34" t="n">
        <v>0.00384208766727914</v>
      </c>
      <c r="I1924" s="34" t="n">
        <v>0.0175978971085524</v>
      </c>
      <c r="J1924" s="35" t="n">
        <v>4.6</v>
      </c>
      <c r="K1924" s="6" t="n">
        <v>0</v>
      </c>
      <c r="L1924" s="35" t="n">
        <v>-1</v>
      </c>
      <c r="M1924" s="6" t="str">
        <f aca="false">IF(I1924&lt;=0,"Below 0%",IF(I1924&lt;=0.05,"0-5%",IF(I1924&lt;=0.1,"5-10%",IF(I1924&lt;=0.2,"10-20%",IF(I1924&lt;=0.4,"20-40%","Above 40%")))))</f>
        <v>0-5%</v>
      </c>
      <c r="N1924" s="6" t="str">
        <f aca="false">IF(AND(H1924&gt;=Summary!$B$25,I1924&gt;=Summary!$B$26,I1924&lt;=Summary!$B$27,J1924&gt;=Summary!$B$28,J1924&lt;=Summary!$B$29,F1924*J1924&gt;1),"Yes","No")</f>
        <v>No</v>
      </c>
    </row>
    <row r="1925" customFormat="false" ht="15" hidden="false" customHeight="false" outlineLevel="0" collapsed="false">
      <c r="A1925" s="6" t="s">
        <v>149</v>
      </c>
      <c r="B1925" s="45" t="n">
        <v>42063</v>
      </c>
      <c r="C1925" s="6" t="s">
        <v>178</v>
      </c>
      <c r="D1925" s="6" t="s">
        <v>179</v>
      </c>
      <c r="E1925" s="6" t="s">
        <v>187</v>
      </c>
      <c r="F1925" s="34" t="n">
        <v>0.214114040136337</v>
      </c>
      <c r="G1925" s="34" t="n">
        <v>0.283018867924528</v>
      </c>
      <c r="H1925" s="34" t="n">
        <v>-0.068904827788191</v>
      </c>
      <c r="I1925" s="34" t="n">
        <v>-0.243463724851608</v>
      </c>
      <c r="J1925" s="35" t="n">
        <v>3.52</v>
      </c>
      <c r="K1925" s="6" t="n">
        <v>1</v>
      </c>
      <c r="L1925" s="35" t="n">
        <v>2.52</v>
      </c>
      <c r="M1925" s="6" t="str">
        <f aca="false">IF(I1925&lt;=0,"Below 0%",IF(I1925&lt;=0.05,"0-5%",IF(I1925&lt;=0.1,"5-10%",IF(I1925&lt;=0.2,"10-20%",IF(I1925&lt;=0.4,"20-40%","Above 40%")))))</f>
        <v>Below 0%</v>
      </c>
      <c r="N1925" s="6" t="str">
        <f aca="false">IF(AND(H1925&gt;=Summary!$B$25,I1925&gt;=Summary!$B$26,I1925&lt;=Summary!$B$27,J1925&gt;=Summary!$B$28,J1925&lt;=Summary!$B$29,F1925*J1925&gt;1),"Yes","No")</f>
        <v>No</v>
      </c>
    </row>
    <row r="1926" customFormat="false" ht="15" hidden="false" customHeight="false" outlineLevel="0" collapsed="false">
      <c r="A1926" s="6" t="s">
        <v>149</v>
      </c>
      <c r="B1926" s="45" t="n">
        <v>42063</v>
      </c>
      <c r="C1926" s="6" t="s">
        <v>178</v>
      </c>
      <c r="D1926" s="6" t="s">
        <v>179</v>
      </c>
      <c r="E1926" s="6" t="s">
        <v>174</v>
      </c>
      <c r="F1926" s="34" t="n">
        <v>0.25097644329071</v>
      </c>
      <c r="G1926" s="34" t="n">
        <v>0.30188679245283</v>
      </c>
      <c r="H1926" s="34" t="n">
        <v>-0.0509103491621197</v>
      </c>
      <c r="I1926" s="34" t="n">
        <v>-0.168640531599522</v>
      </c>
      <c r="J1926" s="35" t="n">
        <v>3.3</v>
      </c>
      <c r="K1926" s="6" t="n">
        <v>0</v>
      </c>
      <c r="L1926" s="35" t="n">
        <v>-1</v>
      </c>
      <c r="M1926" s="6" t="str">
        <f aca="false">IF(I1926&lt;=0,"Below 0%",IF(I1926&lt;=0.05,"0-5%",IF(I1926&lt;=0.1,"5-10%",IF(I1926&lt;=0.2,"10-20%",IF(I1926&lt;=0.4,"20-40%","Above 40%")))))</f>
        <v>Below 0%</v>
      </c>
      <c r="N1926" s="6" t="str">
        <f aca="false">IF(AND(H1926&gt;=Summary!$B$25,I1926&gt;=Summary!$B$26,I1926&lt;=Summary!$B$27,J1926&gt;=Summary!$B$28,J1926&lt;=Summary!$B$29,F1926*J1926&gt;1),"Yes","No")</f>
        <v>No</v>
      </c>
    </row>
    <row r="1927" customFormat="false" ht="15" hidden="false" customHeight="false" outlineLevel="0" collapsed="false">
      <c r="A1927" s="6" t="s">
        <v>149</v>
      </c>
      <c r="B1927" s="45" t="n">
        <v>42063</v>
      </c>
      <c r="C1927" s="6" t="s">
        <v>178</v>
      </c>
      <c r="D1927" s="6" t="s">
        <v>179</v>
      </c>
      <c r="E1927" s="6" t="s">
        <v>177</v>
      </c>
      <c r="F1927" s="34" t="n">
        <v>0.53490948677063</v>
      </c>
      <c r="G1927" s="34" t="n">
        <v>0.415094339622642</v>
      </c>
      <c r="H1927" s="34" t="n">
        <v>0.119815147147988</v>
      </c>
      <c r="I1927" s="34" t="n">
        <v>0.288645581765608</v>
      </c>
      <c r="J1927" s="35" t="n">
        <v>2.4</v>
      </c>
      <c r="K1927" s="6" t="n">
        <v>0</v>
      </c>
      <c r="L1927" s="35" t="n">
        <v>-1</v>
      </c>
      <c r="M1927" s="6" t="str">
        <f aca="false">IF(I1927&lt;=0,"Below 0%",IF(I1927&lt;=0.05,"0-5%",IF(I1927&lt;=0.1,"5-10%",IF(I1927&lt;=0.2,"10-20%",IF(I1927&lt;=0.4,"20-40%","Above 40%")))))</f>
        <v>20-40%</v>
      </c>
      <c r="N1927" s="6" t="str">
        <f aca="false">IF(AND(H1927&gt;=Summary!$B$25,I1927&gt;=Summary!$B$26,I1927&lt;=Summary!$B$27,J1927&gt;=Summary!$B$28,J1927&lt;=Summary!$B$29,F1927*J1927&gt;1),"Yes","No")</f>
        <v>Yes</v>
      </c>
    </row>
    <row r="1928" customFormat="false" ht="15" hidden="false" customHeight="false" outlineLevel="0" collapsed="false">
      <c r="A1928" s="6" t="s">
        <v>149</v>
      </c>
      <c r="B1928" s="45" t="n">
        <v>42063</v>
      </c>
      <c r="C1928" s="6" t="s">
        <v>189</v>
      </c>
      <c r="D1928" s="6" t="s">
        <v>180</v>
      </c>
      <c r="E1928" s="6" t="s">
        <v>187</v>
      </c>
      <c r="F1928" s="34" t="n">
        <v>0.479980677366257</v>
      </c>
      <c r="G1928" s="34" t="n">
        <v>0.463576158940397</v>
      </c>
      <c r="H1928" s="34" t="n">
        <v>0.0164045184258594</v>
      </c>
      <c r="I1928" s="34" t="n">
        <v>0.0353868897472109</v>
      </c>
      <c r="J1928" s="35" t="n">
        <v>2.16</v>
      </c>
      <c r="K1928" s="6" t="n">
        <v>0</v>
      </c>
      <c r="L1928" s="35" t="n">
        <v>-1</v>
      </c>
      <c r="M1928" s="6" t="str">
        <f aca="false">IF(I1928&lt;=0,"Below 0%",IF(I1928&lt;=0.05,"0-5%",IF(I1928&lt;=0.1,"5-10%",IF(I1928&lt;=0.2,"10-20%",IF(I1928&lt;=0.4,"20-40%","Above 40%")))))</f>
        <v>0-5%</v>
      </c>
      <c r="N1928" s="6" t="str">
        <f aca="false">IF(AND(H1928&gt;=Summary!$B$25,I1928&gt;=Summary!$B$26,I1928&lt;=Summary!$B$27,J1928&gt;=Summary!$B$28,J1928&lt;=Summary!$B$29,F1928*J1928&gt;1),"Yes","No")</f>
        <v>No</v>
      </c>
    </row>
    <row r="1929" customFormat="false" ht="15" hidden="false" customHeight="false" outlineLevel="0" collapsed="false">
      <c r="A1929" s="6" t="s">
        <v>149</v>
      </c>
      <c r="B1929" s="45" t="n">
        <v>42063</v>
      </c>
      <c r="C1929" s="6" t="s">
        <v>189</v>
      </c>
      <c r="D1929" s="6" t="s">
        <v>180</v>
      </c>
      <c r="E1929" s="6" t="s">
        <v>174</v>
      </c>
      <c r="F1929" s="34" t="n">
        <v>0.253844976425171</v>
      </c>
      <c r="G1929" s="34" t="n">
        <v>0.286092715231788</v>
      </c>
      <c r="H1929" s="34" t="n">
        <v>-0.0322477388066172</v>
      </c>
      <c r="I1929" s="34" t="n">
        <v>-0.112717790736092</v>
      </c>
      <c r="J1929" s="35" t="n">
        <v>3.5</v>
      </c>
      <c r="K1929" s="6" t="n">
        <v>0</v>
      </c>
      <c r="L1929" s="35" t="n">
        <v>-1</v>
      </c>
      <c r="M1929" s="6" t="str">
        <f aca="false">IF(I1929&lt;=0,"Below 0%",IF(I1929&lt;=0.05,"0-5%",IF(I1929&lt;=0.1,"5-10%",IF(I1929&lt;=0.2,"10-20%",IF(I1929&lt;=0.4,"20-40%","Above 40%")))))</f>
        <v>Below 0%</v>
      </c>
      <c r="N1929" s="6" t="str">
        <f aca="false">IF(AND(H1929&gt;=Summary!$B$25,I1929&gt;=Summary!$B$26,I1929&lt;=Summary!$B$27,J1929&gt;=Summary!$B$28,J1929&lt;=Summary!$B$29,F1929*J1929&gt;1),"Yes","No")</f>
        <v>No</v>
      </c>
    </row>
    <row r="1930" customFormat="false" ht="15" hidden="false" customHeight="false" outlineLevel="0" collapsed="false">
      <c r="A1930" s="6" t="s">
        <v>149</v>
      </c>
      <c r="B1930" s="45" t="n">
        <v>42063</v>
      </c>
      <c r="C1930" s="6" t="s">
        <v>189</v>
      </c>
      <c r="D1930" s="6" t="s">
        <v>180</v>
      </c>
      <c r="E1930" s="6" t="s">
        <v>177</v>
      </c>
      <c r="F1930" s="34" t="n">
        <v>0.26617431640625</v>
      </c>
      <c r="G1930" s="34" t="n">
        <v>0.250331125827815</v>
      </c>
      <c r="H1930" s="34" t="n">
        <v>0.0158431905784354</v>
      </c>
      <c r="I1930" s="34" t="n">
        <v>0.0632889359085647</v>
      </c>
      <c r="J1930" s="35" t="n">
        <v>4</v>
      </c>
      <c r="K1930" s="6" t="n">
        <v>1</v>
      </c>
      <c r="L1930" s="35" t="n">
        <v>3</v>
      </c>
      <c r="M1930" s="6" t="str">
        <f aca="false">IF(I1930&lt;=0,"Below 0%",IF(I1930&lt;=0.05,"0-5%",IF(I1930&lt;=0.1,"5-10%",IF(I1930&lt;=0.2,"10-20%",IF(I1930&lt;=0.4,"20-40%","Above 40%")))))</f>
        <v>5-10%</v>
      </c>
      <c r="N1930" s="6" t="str">
        <f aca="false">IF(AND(H1930&gt;=Summary!$B$25,I1930&gt;=Summary!$B$26,I1930&lt;=Summary!$B$27,J1930&gt;=Summary!$B$28,J1930&lt;=Summary!$B$29,F1930*J1930&gt;1),"Yes","No")</f>
        <v>No</v>
      </c>
    </row>
    <row r="1931" customFormat="false" ht="15" hidden="false" customHeight="false" outlineLevel="0" collapsed="false">
      <c r="A1931" s="6" t="s">
        <v>149</v>
      </c>
      <c r="B1931" s="45" t="n">
        <v>42064</v>
      </c>
      <c r="C1931" s="6" t="s">
        <v>185</v>
      </c>
      <c r="D1931" s="6" t="s">
        <v>173</v>
      </c>
      <c r="E1931" s="6" t="s">
        <v>187</v>
      </c>
      <c r="F1931" s="34" t="n">
        <v>0.737717390060425</v>
      </c>
      <c r="G1931" s="34" t="n">
        <v>0.633121483220661</v>
      </c>
      <c r="H1931" s="34" t="n">
        <v>0.104595906839763</v>
      </c>
      <c r="I1931" s="34" t="n">
        <v>0.165206693520631</v>
      </c>
      <c r="J1931" s="35" t="n">
        <v>1.59</v>
      </c>
      <c r="K1931" s="6" t="n">
        <v>1</v>
      </c>
      <c r="L1931" s="35" t="n">
        <v>0.59</v>
      </c>
      <c r="M1931" s="6" t="str">
        <f aca="false">IF(I1931&lt;=0,"Below 0%",IF(I1931&lt;=0.05,"0-5%",IF(I1931&lt;=0.1,"5-10%",IF(I1931&lt;=0.2,"10-20%",IF(I1931&lt;=0.4,"20-40%","Above 40%")))))</f>
        <v>10-20%</v>
      </c>
      <c r="N1931" s="6" t="str">
        <f aca="false">IF(AND(H1931&gt;=Summary!$B$25,I1931&gt;=Summary!$B$26,I1931&lt;=Summary!$B$27,J1931&gt;=Summary!$B$28,J1931&lt;=Summary!$B$29,F1931*J1931&gt;1),"Yes","No")</f>
        <v>No</v>
      </c>
    </row>
    <row r="1932" customFormat="false" ht="15" hidden="false" customHeight="false" outlineLevel="0" collapsed="false">
      <c r="A1932" s="6" t="s">
        <v>149</v>
      </c>
      <c r="B1932" s="45" t="n">
        <v>42064</v>
      </c>
      <c r="C1932" s="6" t="s">
        <v>185</v>
      </c>
      <c r="D1932" s="6" t="s">
        <v>173</v>
      </c>
      <c r="E1932" s="6" t="s">
        <v>174</v>
      </c>
      <c r="F1932" s="34" t="n">
        <v>0.17418085038662</v>
      </c>
      <c r="G1932" s="34" t="n">
        <v>0.218839817026272</v>
      </c>
      <c r="H1932" s="34" t="n">
        <v>-0.0446589666396526</v>
      </c>
      <c r="I1932" s="34" t="n">
        <v>-0.204071485922926</v>
      </c>
      <c r="J1932" s="35" t="n">
        <v>4.6</v>
      </c>
      <c r="K1932" s="6" t="n">
        <v>0</v>
      </c>
      <c r="L1932" s="35" t="n">
        <v>-1</v>
      </c>
      <c r="M1932" s="6" t="str">
        <f aca="false">IF(I1932&lt;=0,"Below 0%",IF(I1932&lt;=0.05,"0-5%",IF(I1932&lt;=0.1,"5-10%",IF(I1932&lt;=0.2,"10-20%",IF(I1932&lt;=0.4,"20-40%","Above 40%")))))</f>
        <v>Below 0%</v>
      </c>
      <c r="N1932" s="6" t="str">
        <f aca="false">IF(AND(H1932&gt;=Summary!$B$25,I1932&gt;=Summary!$B$26,I1932&lt;=Summary!$B$27,J1932&gt;=Summary!$B$28,J1932&lt;=Summary!$B$29,F1932*J1932&gt;1),"Yes","No")</f>
        <v>No</v>
      </c>
    </row>
    <row r="1933" customFormat="false" ht="15" hidden="false" customHeight="false" outlineLevel="0" collapsed="false">
      <c r="A1933" s="6" t="s">
        <v>149</v>
      </c>
      <c r="B1933" s="45" t="n">
        <v>42064</v>
      </c>
      <c r="C1933" s="6" t="s">
        <v>185</v>
      </c>
      <c r="D1933" s="6" t="s">
        <v>173</v>
      </c>
      <c r="E1933" s="6" t="s">
        <v>177</v>
      </c>
      <c r="F1933" s="34" t="n">
        <v>0.0881018117070198</v>
      </c>
      <c r="G1933" s="34" t="n">
        <v>0.148038699753066</v>
      </c>
      <c r="H1933" s="34" t="n">
        <v>-0.0599368880460466</v>
      </c>
      <c r="I1933" s="34" t="n">
        <v>-0.404873105113888</v>
      </c>
      <c r="J1933" s="35" t="n">
        <v>6.8</v>
      </c>
      <c r="K1933" s="6" t="n">
        <v>0</v>
      </c>
      <c r="L1933" s="35" t="n">
        <v>-1</v>
      </c>
      <c r="M1933" s="6" t="str">
        <f aca="false">IF(I1933&lt;=0,"Below 0%",IF(I1933&lt;=0.05,"0-5%",IF(I1933&lt;=0.1,"5-10%",IF(I1933&lt;=0.2,"10-20%",IF(I1933&lt;=0.4,"20-40%","Above 40%")))))</f>
        <v>Below 0%</v>
      </c>
      <c r="N1933" s="6" t="str">
        <f aca="false">IF(AND(H1933&gt;=Summary!$B$25,I1933&gt;=Summary!$B$26,I1933&lt;=Summary!$B$27,J1933&gt;=Summary!$B$28,J1933&lt;=Summary!$B$29,F1933*J1933&gt;1),"Yes","No")</f>
        <v>No</v>
      </c>
    </row>
    <row r="1934" customFormat="false" ht="15" hidden="false" customHeight="false" outlineLevel="0" collapsed="false">
      <c r="A1934" s="6" t="s">
        <v>149</v>
      </c>
      <c r="B1934" s="45" t="n">
        <v>42064</v>
      </c>
      <c r="C1934" s="6" t="s">
        <v>183</v>
      </c>
      <c r="D1934" s="6" t="s">
        <v>194</v>
      </c>
      <c r="E1934" s="6" t="s">
        <v>187</v>
      </c>
      <c r="F1934" s="34" t="n">
        <v>0.350518226623535</v>
      </c>
      <c r="G1934" s="34" t="n">
        <v>0.31193838254172</v>
      </c>
      <c r="H1934" s="34" t="n">
        <v>0.038579844081815</v>
      </c>
      <c r="I1934" s="34" t="n">
        <v>0.123677771768452</v>
      </c>
      <c r="J1934" s="35" t="n">
        <v>3.2</v>
      </c>
      <c r="K1934" s="6" t="n">
        <v>1</v>
      </c>
      <c r="L1934" s="35" t="n">
        <v>2.2</v>
      </c>
      <c r="M1934" s="6" t="str">
        <f aca="false">IF(I1934&lt;=0,"Below 0%",IF(I1934&lt;=0.05,"0-5%",IF(I1934&lt;=0.1,"5-10%",IF(I1934&lt;=0.2,"10-20%",IF(I1934&lt;=0.4,"20-40%","Above 40%")))))</f>
        <v>10-20%</v>
      </c>
      <c r="N1934" s="6" t="str">
        <f aca="false">IF(AND(H1934&gt;=Summary!$B$25,I1934&gt;=Summary!$B$26,I1934&lt;=Summary!$B$27,J1934&gt;=Summary!$B$28,J1934&lt;=Summary!$B$29,F1934*J1934&gt;1),"Yes","No")</f>
        <v>Yes</v>
      </c>
    </row>
    <row r="1935" customFormat="false" ht="15" hidden="false" customHeight="false" outlineLevel="0" collapsed="false">
      <c r="A1935" s="6" t="s">
        <v>149</v>
      </c>
      <c r="B1935" s="45" t="n">
        <v>42064</v>
      </c>
      <c r="C1935" s="6" t="s">
        <v>183</v>
      </c>
      <c r="D1935" s="6" t="s">
        <v>194</v>
      </c>
      <c r="E1935" s="6" t="s">
        <v>174</v>
      </c>
      <c r="F1935" s="34" t="n">
        <v>0.228463739156723</v>
      </c>
      <c r="G1935" s="34" t="n">
        <v>0.277278562259307</v>
      </c>
      <c r="H1935" s="34" t="n">
        <v>-0.0488148231025838</v>
      </c>
      <c r="I1935" s="34" t="n">
        <v>-0.176049755541263</v>
      </c>
      <c r="J1935" s="35" t="n">
        <v>3.6</v>
      </c>
      <c r="K1935" s="6" t="n">
        <v>0</v>
      </c>
      <c r="L1935" s="35" t="n">
        <v>-1</v>
      </c>
      <c r="M1935" s="6" t="str">
        <f aca="false">IF(I1935&lt;=0,"Below 0%",IF(I1935&lt;=0.05,"0-5%",IF(I1935&lt;=0.1,"5-10%",IF(I1935&lt;=0.2,"10-20%",IF(I1935&lt;=0.4,"20-40%","Above 40%")))))</f>
        <v>Below 0%</v>
      </c>
      <c r="N1935" s="6" t="str">
        <f aca="false">IF(AND(H1935&gt;=Summary!$B$25,I1935&gt;=Summary!$B$26,I1935&lt;=Summary!$B$27,J1935&gt;=Summary!$B$28,J1935&lt;=Summary!$B$29,F1935*J1935&gt;1),"Yes","No")</f>
        <v>No</v>
      </c>
    </row>
    <row r="1936" customFormat="false" ht="15" hidden="false" customHeight="false" outlineLevel="0" collapsed="false">
      <c r="A1936" s="6" t="s">
        <v>149</v>
      </c>
      <c r="B1936" s="45" t="n">
        <v>42064</v>
      </c>
      <c r="C1936" s="6" t="s">
        <v>183</v>
      </c>
      <c r="D1936" s="6" t="s">
        <v>194</v>
      </c>
      <c r="E1936" s="6" t="s">
        <v>177</v>
      </c>
      <c r="F1936" s="34" t="n">
        <v>0.421017974615097</v>
      </c>
      <c r="G1936" s="34" t="n">
        <v>0.410783055198973</v>
      </c>
      <c r="H1936" s="34" t="n">
        <v>0.010234919416124</v>
      </c>
      <c r="I1936" s="34" t="n">
        <v>0.024915631953627</v>
      </c>
      <c r="J1936" s="35" t="n">
        <v>2.43</v>
      </c>
      <c r="K1936" s="6" t="n">
        <v>0</v>
      </c>
      <c r="L1936" s="35" t="n">
        <v>-1</v>
      </c>
      <c r="M1936" s="6" t="str">
        <f aca="false">IF(I1936&lt;=0,"Below 0%",IF(I1936&lt;=0.05,"0-5%",IF(I1936&lt;=0.1,"5-10%",IF(I1936&lt;=0.2,"10-20%",IF(I1936&lt;=0.4,"20-40%","Above 40%")))))</f>
        <v>0-5%</v>
      </c>
      <c r="N1936" s="6" t="str">
        <f aca="false">IF(AND(H1936&gt;=Summary!$B$25,I1936&gt;=Summary!$B$26,I1936&lt;=Summary!$B$27,J1936&gt;=Summary!$B$28,J1936&lt;=Summary!$B$29,F1936*J1936&gt;1),"Yes","No")</f>
        <v>No</v>
      </c>
    </row>
    <row r="1937" customFormat="false" ht="15" hidden="false" customHeight="false" outlineLevel="0" collapsed="false">
      <c r="A1937" s="6" t="s">
        <v>149</v>
      </c>
      <c r="B1937" s="45" t="n">
        <v>42066</v>
      </c>
      <c r="C1937" s="6" t="s">
        <v>182</v>
      </c>
      <c r="D1937" s="6" t="s">
        <v>178</v>
      </c>
      <c r="E1937" s="6" t="s">
        <v>187</v>
      </c>
      <c r="F1937" s="34" t="n">
        <v>0.357747435569763</v>
      </c>
      <c r="G1937" s="34" t="n">
        <v>0.348078317621465</v>
      </c>
      <c r="H1937" s="34" t="n">
        <v>0.00966911794829833</v>
      </c>
      <c r="I1937" s="34" t="n">
        <v>0.0277785701056321</v>
      </c>
      <c r="J1937" s="35" t="n">
        <v>2.9</v>
      </c>
      <c r="K1937" s="6" t="n">
        <v>1</v>
      </c>
      <c r="L1937" s="35" t="n">
        <v>1.9</v>
      </c>
      <c r="M1937" s="6" t="str">
        <f aca="false">IF(I1937&lt;=0,"Below 0%",IF(I1937&lt;=0.05,"0-5%",IF(I1937&lt;=0.1,"5-10%",IF(I1937&lt;=0.2,"10-20%",IF(I1937&lt;=0.4,"20-40%","Above 40%")))))</f>
        <v>0-5%</v>
      </c>
      <c r="N1937" s="6" t="str">
        <f aca="false">IF(AND(H1937&gt;=Summary!$B$25,I1937&gt;=Summary!$B$26,I1937&lt;=Summary!$B$27,J1937&gt;=Summary!$B$28,J1937&lt;=Summary!$B$29,F1937*J1937&gt;1),"Yes","No")</f>
        <v>No</v>
      </c>
    </row>
    <row r="1938" customFormat="false" ht="15" hidden="false" customHeight="false" outlineLevel="0" collapsed="false">
      <c r="A1938" s="6" t="s">
        <v>149</v>
      </c>
      <c r="B1938" s="45" t="n">
        <v>42066</v>
      </c>
      <c r="C1938" s="6" t="s">
        <v>182</v>
      </c>
      <c r="D1938" s="6" t="s">
        <v>178</v>
      </c>
      <c r="E1938" s="6" t="s">
        <v>174</v>
      </c>
      <c r="F1938" s="34" t="n">
        <v>0.229108616709709</v>
      </c>
      <c r="G1938" s="34" t="n">
        <v>0.315445975344453</v>
      </c>
      <c r="H1938" s="34" t="n">
        <v>-0.0863373586347433</v>
      </c>
      <c r="I1938" s="34" t="n">
        <v>-0.273699350706462</v>
      </c>
      <c r="J1938" s="35" t="n">
        <v>3.2</v>
      </c>
      <c r="K1938" s="6" t="n">
        <v>0</v>
      </c>
      <c r="L1938" s="35" t="n">
        <v>-1</v>
      </c>
      <c r="M1938" s="6" t="str">
        <f aca="false">IF(I1938&lt;=0,"Below 0%",IF(I1938&lt;=0.05,"0-5%",IF(I1938&lt;=0.1,"5-10%",IF(I1938&lt;=0.2,"10-20%",IF(I1938&lt;=0.4,"20-40%","Above 40%")))))</f>
        <v>Below 0%</v>
      </c>
      <c r="N1938" s="6" t="str">
        <f aca="false">IF(AND(H1938&gt;=Summary!$B$25,I1938&gt;=Summary!$B$26,I1938&lt;=Summary!$B$27,J1938&gt;=Summary!$B$28,J1938&lt;=Summary!$B$29,F1938*J1938&gt;1),"Yes","No")</f>
        <v>No</v>
      </c>
    </row>
    <row r="1939" customFormat="false" ht="15" hidden="false" customHeight="false" outlineLevel="0" collapsed="false">
      <c r="A1939" s="6" t="s">
        <v>149</v>
      </c>
      <c r="B1939" s="45" t="n">
        <v>42066</v>
      </c>
      <c r="C1939" s="6" t="s">
        <v>182</v>
      </c>
      <c r="D1939" s="6" t="s">
        <v>178</v>
      </c>
      <c r="E1939" s="6" t="s">
        <v>177</v>
      </c>
      <c r="F1939" s="34" t="n">
        <v>0.413143932819367</v>
      </c>
      <c r="G1939" s="34" t="n">
        <v>0.336475707034083</v>
      </c>
      <c r="H1939" s="34" t="n">
        <v>0.0766682257852838</v>
      </c>
      <c r="I1939" s="34" t="n">
        <v>0.227856645167902</v>
      </c>
      <c r="J1939" s="35" t="n">
        <v>3</v>
      </c>
      <c r="K1939" s="6" t="n">
        <v>0</v>
      </c>
      <c r="L1939" s="35" t="n">
        <v>-1</v>
      </c>
      <c r="M1939" s="6" t="str">
        <f aca="false">IF(I1939&lt;=0,"Below 0%",IF(I1939&lt;=0.05,"0-5%",IF(I1939&lt;=0.1,"5-10%",IF(I1939&lt;=0.2,"10-20%",IF(I1939&lt;=0.4,"20-40%","Above 40%")))))</f>
        <v>20-40%</v>
      </c>
      <c r="N1939" s="6" t="str">
        <f aca="false">IF(AND(H1939&gt;=Summary!$B$25,I1939&gt;=Summary!$B$26,I1939&lt;=Summary!$B$27,J1939&gt;=Summary!$B$28,J1939&lt;=Summary!$B$29,F1939*J1939&gt;1),"Yes","No")</f>
        <v>Yes</v>
      </c>
    </row>
    <row r="1940" customFormat="false" ht="15" hidden="false" customHeight="false" outlineLevel="0" collapsed="false">
      <c r="A1940" s="6" t="s">
        <v>149</v>
      </c>
      <c r="B1940" s="45" t="n">
        <v>42066</v>
      </c>
      <c r="C1940" s="6" t="s">
        <v>186</v>
      </c>
      <c r="D1940" s="6" t="s">
        <v>191</v>
      </c>
      <c r="E1940" s="6" t="s">
        <v>187</v>
      </c>
      <c r="F1940" s="34" t="n">
        <v>0.681938111782074</v>
      </c>
      <c r="G1940" s="34" t="n">
        <v>0.447599164926931</v>
      </c>
      <c r="H1940" s="34" t="n">
        <v>0.234338946855143</v>
      </c>
      <c r="I1940" s="34" t="n">
        <v>0.523546434438496</v>
      </c>
      <c r="J1940" s="35" t="n">
        <v>2.25</v>
      </c>
      <c r="K1940" s="6" t="n">
        <v>0</v>
      </c>
      <c r="L1940" s="35" t="n">
        <v>-1</v>
      </c>
      <c r="M1940" s="6" t="str">
        <f aca="false">IF(I1940&lt;=0,"Below 0%",IF(I1940&lt;=0.05,"0-5%",IF(I1940&lt;=0.1,"5-10%",IF(I1940&lt;=0.2,"10-20%",IF(I1940&lt;=0.4,"20-40%","Above 40%")))))</f>
        <v>Above 40%</v>
      </c>
      <c r="N1940" s="6" t="str">
        <f aca="false">IF(AND(H1940&gt;=Summary!$B$25,I1940&gt;=Summary!$B$26,I1940&lt;=Summary!$B$27,J1940&gt;=Summary!$B$28,J1940&lt;=Summary!$B$29,F1940*J1940&gt;1),"Yes","No")</f>
        <v>No</v>
      </c>
    </row>
    <row r="1941" customFormat="false" ht="15" hidden="false" customHeight="false" outlineLevel="0" collapsed="false">
      <c r="A1941" s="6" t="s">
        <v>149</v>
      </c>
      <c r="B1941" s="45" t="n">
        <v>42066</v>
      </c>
      <c r="C1941" s="6" t="s">
        <v>186</v>
      </c>
      <c r="D1941" s="6" t="s">
        <v>191</v>
      </c>
      <c r="E1941" s="6" t="s">
        <v>174</v>
      </c>
      <c r="F1941" s="34" t="n">
        <v>0.192349478602409</v>
      </c>
      <c r="G1941" s="34" t="n">
        <v>0.30062630480167</v>
      </c>
      <c r="H1941" s="34" t="n">
        <v>-0.108276826199261</v>
      </c>
      <c r="I1941" s="34" t="n">
        <v>-0.360170831593374</v>
      </c>
      <c r="J1941" s="35" t="n">
        <v>3.35</v>
      </c>
      <c r="K1941" s="6" t="n">
        <v>1</v>
      </c>
      <c r="L1941" s="35" t="n">
        <v>2.35</v>
      </c>
      <c r="M1941" s="6" t="str">
        <f aca="false">IF(I1941&lt;=0,"Below 0%",IF(I1941&lt;=0.05,"0-5%",IF(I1941&lt;=0.1,"5-10%",IF(I1941&lt;=0.2,"10-20%",IF(I1941&lt;=0.4,"20-40%","Above 40%")))))</f>
        <v>Below 0%</v>
      </c>
      <c r="N1941" s="6" t="str">
        <f aca="false">IF(AND(H1941&gt;=Summary!$B$25,I1941&gt;=Summary!$B$26,I1941&lt;=Summary!$B$27,J1941&gt;=Summary!$B$28,J1941&lt;=Summary!$B$29,F1941*J1941&gt;1),"Yes","No")</f>
        <v>No</v>
      </c>
    </row>
    <row r="1942" customFormat="false" ht="15" hidden="false" customHeight="false" outlineLevel="0" collapsed="false">
      <c r="A1942" s="6" t="s">
        <v>149</v>
      </c>
      <c r="B1942" s="45" t="n">
        <v>42066</v>
      </c>
      <c r="C1942" s="6" t="s">
        <v>186</v>
      </c>
      <c r="D1942" s="6" t="s">
        <v>191</v>
      </c>
      <c r="E1942" s="6" t="s">
        <v>177</v>
      </c>
      <c r="F1942" s="34" t="n">
        <v>0.125712379813194</v>
      </c>
      <c r="G1942" s="34" t="n">
        <v>0.251774530271399</v>
      </c>
      <c r="H1942" s="34" t="n">
        <v>-0.126062150458205</v>
      </c>
      <c r="I1942" s="34" t="n">
        <v>-0.500694610858043</v>
      </c>
      <c r="J1942" s="35" t="n">
        <v>4</v>
      </c>
      <c r="K1942" s="6" t="n">
        <v>0</v>
      </c>
      <c r="L1942" s="35" t="n">
        <v>-1</v>
      </c>
      <c r="M1942" s="6" t="str">
        <f aca="false">IF(I1942&lt;=0,"Below 0%",IF(I1942&lt;=0.05,"0-5%",IF(I1942&lt;=0.1,"5-10%",IF(I1942&lt;=0.2,"10-20%",IF(I1942&lt;=0.4,"20-40%","Above 40%")))))</f>
        <v>Below 0%</v>
      </c>
      <c r="N1942" s="6" t="str">
        <f aca="false">IF(AND(H1942&gt;=Summary!$B$25,I1942&gt;=Summary!$B$26,I1942&lt;=Summary!$B$27,J1942&gt;=Summary!$B$28,J1942&lt;=Summary!$B$29,F1942*J1942&gt;1),"Yes","No")</f>
        <v>No</v>
      </c>
    </row>
    <row r="1943" customFormat="false" ht="15" hidden="false" customHeight="false" outlineLevel="0" collapsed="false">
      <c r="A1943" s="6" t="s">
        <v>149</v>
      </c>
      <c r="B1943" s="45" t="n">
        <v>42066</v>
      </c>
      <c r="C1943" s="6" t="s">
        <v>179</v>
      </c>
      <c r="D1943" s="6" t="s">
        <v>180</v>
      </c>
      <c r="E1943" s="6" t="s">
        <v>187</v>
      </c>
      <c r="F1943" s="34" t="n">
        <v>0.7713543176651</v>
      </c>
      <c r="G1943" s="34" t="n">
        <v>0.578313253012048</v>
      </c>
      <c r="H1943" s="34" t="n">
        <v>0.193041064653052</v>
      </c>
      <c r="I1943" s="34" t="n">
        <v>0.333800174295902</v>
      </c>
      <c r="J1943" s="35" t="n">
        <v>1.75</v>
      </c>
      <c r="K1943" s="6" t="n">
        <v>1</v>
      </c>
      <c r="L1943" s="35" t="n">
        <v>0.75</v>
      </c>
      <c r="M1943" s="6" t="str">
        <f aca="false">IF(I1943&lt;=0,"Below 0%",IF(I1943&lt;=0.05,"0-5%",IF(I1943&lt;=0.1,"5-10%",IF(I1943&lt;=0.2,"10-20%",IF(I1943&lt;=0.4,"20-40%","Above 40%")))))</f>
        <v>20-40%</v>
      </c>
      <c r="N1943" s="6" t="str">
        <f aca="false">IF(AND(H1943&gt;=Summary!$B$25,I1943&gt;=Summary!$B$26,I1943&lt;=Summary!$B$27,J1943&gt;=Summary!$B$28,J1943&lt;=Summary!$B$29,F1943*J1943&gt;1),"Yes","No")</f>
        <v>No</v>
      </c>
    </row>
    <row r="1944" customFormat="false" ht="15" hidden="false" customHeight="false" outlineLevel="0" collapsed="false">
      <c r="A1944" s="6" t="s">
        <v>149</v>
      </c>
      <c r="B1944" s="45" t="n">
        <v>42066</v>
      </c>
      <c r="C1944" s="6" t="s">
        <v>179</v>
      </c>
      <c r="D1944" s="6" t="s">
        <v>180</v>
      </c>
      <c r="E1944" s="6" t="s">
        <v>174</v>
      </c>
      <c r="F1944" s="34" t="n">
        <v>0.136876970529556</v>
      </c>
      <c r="G1944" s="34" t="n">
        <v>0.253012048192771</v>
      </c>
      <c r="H1944" s="34" t="n">
        <v>-0.116135077663215</v>
      </c>
      <c r="I1944" s="34" t="n">
        <v>-0.459010068859373</v>
      </c>
      <c r="J1944" s="35" t="n">
        <v>4</v>
      </c>
      <c r="K1944" s="6" t="n">
        <v>0</v>
      </c>
      <c r="L1944" s="35" t="n">
        <v>-1</v>
      </c>
      <c r="M1944" s="6" t="str">
        <f aca="false">IF(I1944&lt;=0,"Below 0%",IF(I1944&lt;=0.05,"0-5%",IF(I1944&lt;=0.1,"5-10%",IF(I1944&lt;=0.2,"10-20%",IF(I1944&lt;=0.4,"20-40%","Above 40%")))))</f>
        <v>Below 0%</v>
      </c>
      <c r="N1944" s="6" t="str">
        <f aca="false">IF(AND(H1944&gt;=Summary!$B$25,I1944&gt;=Summary!$B$26,I1944&lt;=Summary!$B$27,J1944&gt;=Summary!$B$28,J1944&lt;=Summary!$B$29,F1944*J1944&gt;1),"Yes","No")</f>
        <v>No</v>
      </c>
    </row>
    <row r="1945" customFormat="false" ht="15" hidden="false" customHeight="false" outlineLevel="0" collapsed="false">
      <c r="A1945" s="6" t="s">
        <v>149</v>
      </c>
      <c r="B1945" s="45" t="n">
        <v>42066</v>
      </c>
      <c r="C1945" s="6" t="s">
        <v>179</v>
      </c>
      <c r="D1945" s="6" t="s">
        <v>180</v>
      </c>
      <c r="E1945" s="6" t="s">
        <v>177</v>
      </c>
      <c r="F1945" s="34" t="n">
        <v>0.0917687341570854</v>
      </c>
      <c r="G1945" s="34" t="n">
        <v>0.168674698795181</v>
      </c>
      <c r="H1945" s="34" t="n">
        <v>-0.0769059646380953</v>
      </c>
      <c r="I1945" s="34" t="n">
        <v>-0.455942504640137</v>
      </c>
      <c r="J1945" s="35" t="n">
        <v>6</v>
      </c>
      <c r="K1945" s="6" t="n">
        <v>0</v>
      </c>
      <c r="L1945" s="35" t="n">
        <v>-1</v>
      </c>
      <c r="M1945" s="6" t="str">
        <f aca="false">IF(I1945&lt;=0,"Below 0%",IF(I1945&lt;=0.05,"0-5%",IF(I1945&lt;=0.1,"5-10%",IF(I1945&lt;=0.2,"10-20%",IF(I1945&lt;=0.4,"20-40%","Above 40%")))))</f>
        <v>Below 0%</v>
      </c>
      <c r="N1945" s="6" t="str">
        <f aca="false">IF(AND(H1945&gt;=Summary!$B$25,I1945&gt;=Summary!$B$26,I1945&lt;=Summary!$B$27,J1945&gt;=Summary!$B$28,J1945&lt;=Summary!$B$29,F1945*J1945&gt;1),"Yes","No")</f>
        <v>No</v>
      </c>
    </row>
    <row r="1946" customFormat="false" ht="15" hidden="false" customHeight="false" outlineLevel="0" collapsed="false">
      <c r="A1946" s="6" t="s">
        <v>149</v>
      </c>
      <c r="B1946" s="45" t="n">
        <v>42067</v>
      </c>
      <c r="C1946" s="6" t="s">
        <v>183</v>
      </c>
      <c r="D1946" s="6" t="s">
        <v>196</v>
      </c>
      <c r="E1946" s="6" t="s">
        <v>187</v>
      </c>
      <c r="F1946" s="34" t="n">
        <v>0.844281792640686</v>
      </c>
      <c r="G1946" s="34" t="n">
        <v>0.714663843303335</v>
      </c>
      <c r="H1946" s="34" t="n">
        <v>0.129617949337351</v>
      </c>
      <c r="I1946" s="34" t="n">
        <v>0.181369115776486</v>
      </c>
      <c r="J1946" s="35" t="n">
        <v>1.4</v>
      </c>
      <c r="K1946" s="6" t="n">
        <v>1</v>
      </c>
      <c r="L1946" s="35" t="n">
        <v>0.4</v>
      </c>
      <c r="M1946" s="6" t="str">
        <f aca="false">IF(I1946&lt;=0,"Below 0%",IF(I1946&lt;=0.05,"0-5%",IF(I1946&lt;=0.1,"5-10%",IF(I1946&lt;=0.2,"10-20%",IF(I1946&lt;=0.4,"20-40%","Above 40%")))))</f>
        <v>10-20%</v>
      </c>
      <c r="N1946" s="6" t="str">
        <f aca="false">IF(AND(H1946&gt;=Summary!$B$25,I1946&gt;=Summary!$B$26,I1946&lt;=Summary!$B$27,J1946&gt;=Summary!$B$28,J1946&lt;=Summary!$B$29,F1946*J1946&gt;1),"Yes","No")</f>
        <v>No</v>
      </c>
    </row>
    <row r="1947" customFormat="false" ht="15" hidden="false" customHeight="false" outlineLevel="0" collapsed="false">
      <c r="A1947" s="6" t="s">
        <v>149</v>
      </c>
      <c r="B1947" s="45" t="n">
        <v>42067</v>
      </c>
      <c r="C1947" s="6" t="s">
        <v>183</v>
      </c>
      <c r="D1947" s="6" t="s">
        <v>196</v>
      </c>
      <c r="E1947" s="6" t="s">
        <v>174</v>
      </c>
      <c r="F1947" s="34" t="n">
        <v>0.0881798639893532</v>
      </c>
      <c r="G1947" s="34" t="n">
        <v>0.185283218634198</v>
      </c>
      <c r="H1947" s="34" t="n">
        <v>-0.0971033546448448</v>
      </c>
      <c r="I1947" s="34" t="n">
        <v>-0.524080676926034</v>
      </c>
      <c r="J1947" s="35" t="n">
        <v>5.4</v>
      </c>
      <c r="K1947" s="6" t="n">
        <v>0</v>
      </c>
      <c r="L1947" s="35" t="n">
        <v>-1</v>
      </c>
      <c r="M1947" s="6" t="str">
        <f aca="false">IF(I1947&lt;=0,"Below 0%",IF(I1947&lt;=0.05,"0-5%",IF(I1947&lt;=0.1,"5-10%",IF(I1947&lt;=0.2,"10-20%",IF(I1947&lt;=0.4,"20-40%","Above 40%")))))</f>
        <v>Below 0%</v>
      </c>
      <c r="N1947" s="6" t="str">
        <f aca="false">IF(AND(H1947&gt;=Summary!$B$25,I1947&gt;=Summary!$B$26,I1947&lt;=Summary!$B$27,J1947&gt;=Summary!$B$28,J1947&lt;=Summary!$B$29,F1947*J1947&gt;1),"Yes","No")</f>
        <v>No</v>
      </c>
    </row>
    <row r="1948" customFormat="false" ht="15" hidden="false" customHeight="false" outlineLevel="0" collapsed="false">
      <c r="A1948" s="6" t="s">
        <v>149</v>
      </c>
      <c r="B1948" s="45" t="n">
        <v>42067</v>
      </c>
      <c r="C1948" s="6" t="s">
        <v>183</v>
      </c>
      <c r="D1948" s="6" t="s">
        <v>196</v>
      </c>
      <c r="E1948" s="6" t="s">
        <v>177</v>
      </c>
      <c r="F1948" s="34" t="n">
        <v>0.0675384104251862</v>
      </c>
      <c r="G1948" s="34" t="n">
        <v>0.100052938062467</v>
      </c>
      <c r="H1948" s="34" t="n">
        <v>-0.0325145276372808</v>
      </c>
      <c r="I1948" s="34" t="n">
        <v>-0.324973241835044</v>
      </c>
      <c r="J1948" s="35" t="n">
        <v>10</v>
      </c>
      <c r="K1948" s="6" t="n">
        <v>0</v>
      </c>
      <c r="L1948" s="35" t="n">
        <v>-1</v>
      </c>
      <c r="M1948" s="6" t="str">
        <f aca="false">IF(I1948&lt;=0,"Below 0%",IF(I1948&lt;=0.05,"0-5%",IF(I1948&lt;=0.1,"5-10%",IF(I1948&lt;=0.2,"10-20%",IF(I1948&lt;=0.4,"20-40%","Above 40%")))))</f>
        <v>Below 0%</v>
      </c>
      <c r="N1948" s="6" t="str">
        <f aca="false">IF(AND(H1948&gt;=Summary!$B$25,I1948&gt;=Summary!$B$26,I1948&lt;=Summary!$B$27,J1948&gt;=Summary!$B$28,J1948&lt;=Summary!$B$29,F1948*J1948&gt;1),"Yes","No")</f>
        <v>No</v>
      </c>
    </row>
    <row r="1949" customFormat="false" ht="15" hidden="false" customHeight="false" outlineLevel="0" collapsed="false">
      <c r="A1949" s="6" t="s">
        <v>149</v>
      </c>
      <c r="B1949" s="45" t="n">
        <v>42067</v>
      </c>
      <c r="C1949" s="6" t="s">
        <v>194</v>
      </c>
      <c r="D1949" s="6" t="s">
        <v>195</v>
      </c>
      <c r="E1949" s="6" t="s">
        <v>187</v>
      </c>
      <c r="F1949" s="34" t="n">
        <v>0.81042093038559</v>
      </c>
      <c r="G1949" s="34" t="n">
        <v>0.787224471434998</v>
      </c>
      <c r="H1949" s="34" t="n">
        <v>0.0231964589505919</v>
      </c>
      <c r="I1949" s="34" t="n">
        <v>0.0294661304269519</v>
      </c>
      <c r="J1949" s="35" t="n">
        <v>1.29</v>
      </c>
      <c r="K1949" s="6" t="n">
        <v>1</v>
      </c>
      <c r="L1949" s="35" t="n">
        <v>0.29</v>
      </c>
      <c r="M1949" s="6" t="str">
        <f aca="false">IF(I1949&lt;=0,"Below 0%",IF(I1949&lt;=0.05,"0-5%",IF(I1949&lt;=0.1,"5-10%",IF(I1949&lt;=0.2,"10-20%",IF(I1949&lt;=0.4,"20-40%","Above 40%")))))</f>
        <v>0-5%</v>
      </c>
      <c r="N1949" s="6" t="str">
        <f aca="false">IF(AND(H1949&gt;=Summary!$B$25,I1949&gt;=Summary!$B$26,I1949&lt;=Summary!$B$27,J1949&gt;=Summary!$B$28,J1949&lt;=Summary!$B$29,F1949*J1949&gt;1),"Yes","No")</f>
        <v>No</v>
      </c>
    </row>
    <row r="1950" customFormat="false" ht="15" hidden="false" customHeight="false" outlineLevel="0" collapsed="false">
      <c r="A1950" s="6" t="s">
        <v>149</v>
      </c>
      <c r="B1950" s="45" t="n">
        <v>42067</v>
      </c>
      <c r="C1950" s="6" t="s">
        <v>194</v>
      </c>
      <c r="D1950" s="6" t="s">
        <v>195</v>
      </c>
      <c r="E1950" s="6" t="s">
        <v>174</v>
      </c>
      <c r="F1950" s="34" t="n">
        <v>0.144161313772202</v>
      </c>
      <c r="G1950" s="34" t="n">
        <v>0.145074224021593</v>
      </c>
      <c r="H1950" s="34" t="n">
        <v>-0.000912910249390914</v>
      </c>
      <c r="I1950" s="34" t="n">
        <v>-0.00629271157952249</v>
      </c>
      <c r="J1950" s="35" t="n">
        <v>7</v>
      </c>
      <c r="K1950" s="6" t="n">
        <v>0</v>
      </c>
      <c r="L1950" s="35" t="n">
        <v>-1</v>
      </c>
      <c r="M1950" s="6" t="str">
        <f aca="false">IF(I1950&lt;=0,"Below 0%",IF(I1950&lt;=0.05,"0-5%",IF(I1950&lt;=0.1,"5-10%",IF(I1950&lt;=0.2,"10-20%",IF(I1950&lt;=0.4,"20-40%","Above 40%")))))</f>
        <v>Below 0%</v>
      </c>
      <c r="N1950" s="6" t="str">
        <f aca="false">IF(AND(H1950&gt;=Summary!$B$25,I1950&gt;=Summary!$B$26,I1950&lt;=Summary!$B$27,J1950&gt;=Summary!$B$28,J1950&lt;=Summary!$B$29,F1950*J1950&gt;1),"Yes","No")</f>
        <v>No</v>
      </c>
    </row>
    <row r="1951" customFormat="false" ht="15" hidden="false" customHeight="false" outlineLevel="0" collapsed="false">
      <c r="A1951" s="6" t="s">
        <v>149</v>
      </c>
      <c r="B1951" s="45" t="n">
        <v>42067</v>
      </c>
      <c r="C1951" s="6" t="s">
        <v>194</v>
      </c>
      <c r="D1951" s="6" t="s">
        <v>195</v>
      </c>
      <c r="E1951" s="6" t="s">
        <v>177</v>
      </c>
      <c r="F1951" s="34" t="n">
        <v>0.0454177223145962</v>
      </c>
      <c r="G1951" s="34" t="n">
        <v>0.0677013045434098</v>
      </c>
      <c r="H1951" s="34" t="n">
        <v>-0.0222835822288136</v>
      </c>
      <c r="I1951" s="34" t="n">
        <v>-0.329145536841546</v>
      </c>
      <c r="J1951" s="35" t="n">
        <v>15</v>
      </c>
      <c r="K1951" s="6" t="n">
        <v>0</v>
      </c>
      <c r="L1951" s="35" t="n">
        <v>-1</v>
      </c>
      <c r="M1951" s="6" t="str">
        <f aca="false">IF(I1951&lt;=0,"Below 0%",IF(I1951&lt;=0.05,"0-5%",IF(I1951&lt;=0.1,"5-10%",IF(I1951&lt;=0.2,"10-20%",IF(I1951&lt;=0.4,"20-40%","Above 40%")))))</f>
        <v>Below 0%</v>
      </c>
      <c r="N1951" s="6" t="str">
        <f aca="false">IF(AND(H1951&gt;=Summary!$B$25,I1951&gt;=Summary!$B$26,I1951&lt;=Summary!$B$27,J1951&gt;=Summary!$B$28,J1951&lt;=Summary!$B$29,F1951*J1951&gt;1),"Yes","No")</f>
        <v>No</v>
      </c>
    </row>
    <row r="1952" customFormat="false" ht="15" hidden="false" customHeight="false" outlineLevel="0" collapsed="false">
      <c r="A1952" s="6" t="s">
        <v>149</v>
      </c>
      <c r="B1952" s="45" t="n">
        <v>42067</v>
      </c>
      <c r="C1952" s="6" t="s">
        <v>188</v>
      </c>
      <c r="D1952" s="6" t="s">
        <v>176</v>
      </c>
      <c r="E1952" s="6" t="s">
        <v>187</v>
      </c>
      <c r="F1952" s="34" t="n">
        <v>0.249390333890915</v>
      </c>
      <c r="G1952" s="34" t="n">
        <v>0.237222757955641</v>
      </c>
      <c r="H1952" s="34" t="n">
        <v>0.0121675759352737</v>
      </c>
      <c r="I1952" s="34" t="n">
        <v>0.0512917733531657</v>
      </c>
      <c r="J1952" s="35" t="n">
        <v>4.2</v>
      </c>
      <c r="K1952" s="6" t="n">
        <v>0</v>
      </c>
      <c r="L1952" s="35" t="n">
        <v>-1</v>
      </c>
      <c r="M1952" s="6" t="str">
        <f aca="false">IF(I1952&lt;=0,"Below 0%",IF(I1952&lt;=0.05,"0-5%",IF(I1952&lt;=0.1,"5-10%",IF(I1952&lt;=0.2,"10-20%",IF(I1952&lt;=0.4,"20-40%","Above 40%")))))</f>
        <v>5-10%</v>
      </c>
      <c r="N1952" s="6" t="str">
        <f aca="false">IF(AND(H1952&gt;=Summary!$B$25,I1952&gt;=Summary!$B$26,I1952&lt;=Summary!$B$27,J1952&gt;=Summary!$B$28,J1952&lt;=Summary!$B$29,F1952*J1952&gt;1),"Yes","No")</f>
        <v>No</v>
      </c>
    </row>
    <row r="1953" customFormat="false" ht="15" hidden="false" customHeight="false" outlineLevel="0" collapsed="false">
      <c r="A1953" s="6" t="s">
        <v>149</v>
      </c>
      <c r="B1953" s="45" t="n">
        <v>42067</v>
      </c>
      <c r="C1953" s="6" t="s">
        <v>188</v>
      </c>
      <c r="D1953" s="6" t="s">
        <v>176</v>
      </c>
      <c r="E1953" s="6" t="s">
        <v>174</v>
      </c>
      <c r="F1953" s="34" t="n">
        <v>0.311095237731934</v>
      </c>
      <c r="G1953" s="34" t="n">
        <v>0.276759884281582</v>
      </c>
      <c r="H1953" s="34" t="n">
        <v>0.0343353534503521</v>
      </c>
      <c r="I1953" s="34" t="n">
        <v>0.124061886857196</v>
      </c>
      <c r="J1953" s="35" t="n">
        <v>3.6</v>
      </c>
      <c r="K1953" s="6" t="n">
        <v>0</v>
      </c>
      <c r="L1953" s="35" t="n">
        <v>-1</v>
      </c>
      <c r="M1953" s="6" t="str">
        <f aca="false">IF(I1953&lt;=0,"Below 0%",IF(I1953&lt;=0.05,"0-5%",IF(I1953&lt;=0.1,"5-10%",IF(I1953&lt;=0.2,"10-20%",IF(I1953&lt;=0.4,"20-40%","Above 40%")))))</f>
        <v>10-20%</v>
      </c>
      <c r="N1953" s="6" t="str">
        <f aca="false">IF(AND(H1953&gt;=Summary!$B$25,I1953&gt;=Summary!$B$26,I1953&lt;=Summary!$B$27,J1953&gt;=Summary!$B$28,J1953&lt;=Summary!$B$29,F1953*J1953&gt;1),"Yes","No")</f>
        <v>Yes</v>
      </c>
    </row>
    <row r="1954" customFormat="false" ht="15" hidden="false" customHeight="false" outlineLevel="0" collapsed="false">
      <c r="A1954" s="6" t="s">
        <v>149</v>
      </c>
      <c r="B1954" s="45" t="n">
        <v>42067</v>
      </c>
      <c r="C1954" s="6" t="s">
        <v>188</v>
      </c>
      <c r="D1954" s="6" t="s">
        <v>176</v>
      </c>
      <c r="E1954" s="6" t="s">
        <v>177</v>
      </c>
      <c r="F1954" s="34" t="n">
        <v>0.439514398574829</v>
      </c>
      <c r="G1954" s="34" t="n">
        <v>0.486017357762777</v>
      </c>
      <c r="H1954" s="34" t="n">
        <v>-0.0465029591879482</v>
      </c>
      <c r="I1954" s="34" t="n">
        <v>-0.0956816838847268</v>
      </c>
      <c r="J1954" s="35" t="n">
        <v>2.05</v>
      </c>
      <c r="K1954" s="6" t="n">
        <v>1</v>
      </c>
      <c r="L1954" s="35" t="n">
        <v>1.05</v>
      </c>
      <c r="M1954" s="6" t="str">
        <f aca="false">IF(I1954&lt;=0,"Below 0%",IF(I1954&lt;=0.05,"0-5%",IF(I1954&lt;=0.1,"5-10%",IF(I1954&lt;=0.2,"10-20%",IF(I1954&lt;=0.4,"20-40%","Above 40%")))))</f>
        <v>Below 0%</v>
      </c>
      <c r="N1954" s="6" t="str">
        <f aca="false">IF(AND(H1954&gt;=Summary!$B$25,I1954&gt;=Summary!$B$26,I1954&lt;=Summary!$B$27,J1954&gt;=Summary!$B$28,J1954&lt;=Summary!$B$29,F1954*J1954&gt;1),"Yes","No")</f>
        <v>No</v>
      </c>
    </row>
    <row r="1955" customFormat="false" ht="15" hidden="false" customHeight="false" outlineLevel="0" collapsed="false">
      <c r="A1955" s="6" t="s">
        <v>149</v>
      </c>
      <c r="B1955" s="45" t="n">
        <v>42067</v>
      </c>
      <c r="C1955" s="6" t="s">
        <v>197</v>
      </c>
      <c r="D1955" s="6" t="s">
        <v>185</v>
      </c>
      <c r="E1955" s="6" t="s">
        <v>187</v>
      </c>
      <c r="F1955" s="34" t="n">
        <v>0.241569697856903</v>
      </c>
      <c r="G1955" s="34" t="n">
        <v>0.144572765990101</v>
      </c>
      <c r="H1955" s="34" t="n">
        <v>0.0969969318668022</v>
      </c>
      <c r="I1955" s="34" t="n">
        <v>0.670921187697576</v>
      </c>
      <c r="J1955" s="35" t="n">
        <v>7</v>
      </c>
      <c r="K1955" s="6" t="n">
        <v>0</v>
      </c>
      <c r="L1955" s="35" t="n">
        <v>-1</v>
      </c>
      <c r="M1955" s="6" t="str">
        <f aca="false">IF(I1955&lt;=0,"Below 0%",IF(I1955&lt;=0.05,"0-5%",IF(I1955&lt;=0.1,"5-10%",IF(I1955&lt;=0.2,"10-20%",IF(I1955&lt;=0.4,"20-40%","Above 40%")))))</f>
        <v>Above 40%</v>
      </c>
      <c r="N1955" s="6" t="str">
        <f aca="false">IF(AND(H1955&gt;=Summary!$B$25,I1955&gt;=Summary!$B$26,I1955&lt;=Summary!$B$27,J1955&gt;=Summary!$B$28,J1955&lt;=Summary!$B$29,F1955*J1955&gt;1),"Yes","No")</f>
        <v>No</v>
      </c>
    </row>
    <row r="1956" customFormat="false" ht="15" hidden="false" customHeight="false" outlineLevel="0" collapsed="false">
      <c r="A1956" s="6" t="s">
        <v>149</v>
      </c>
      <c r="B1956" s="45" t="n">
        <v>42067</v>
      </c>
      <c r="C1956" s="6" t="s">
        <v>197</v>
      </c>
      <c r="D1956" s="6" t="s">
        <v>185</v>
      </c>
      <c r="E1956" s="6" t="s">
        <v>174</v>
      </c>
      <c r="F1956" s="34" t="n">
        <v>0.102989323437214</v>
      </c>
      <c r="G1956" s="34" t="n">
        <v>0.210835283735564</v>
      </c>
      <c r="H1956" s="34" t="n">
        <v>-0.10784596029835</v>
      </c>
      <c r="I1956" s="34" t="n">
        <v>-0.511517609327733</v>
      </c>
      <c r="J1956" s="35" t="n">
        <v>4.8</v>
      </c>
      <c r="K1956" s="6" t="n">
        <v>0</v>
      </c>
      <c r="L1956" s="35" t="n">
        <v>-1</v>
      </c>
      <c r="M1956" s="6" t="str">
        <f aca="false">IF(I1956&lt;=0,"Below 0%",IF(I1956&lt;=0.05,"0-5%",IF(I1956&lt;=0.1,"5-10%",IF(I1956&lt;=0.2,"10-20%",IF(I1956&lt;=0.4,"20-40%","Above 40%")))))</f>
        <v>Below 0%</v>
      </c>
      <c r="N1956" s="6" t="str">
        <f aca="false">IF(AND(H1956&gt;=Summary!$B$25,I1956&gt;=Summary!$B$26,I1956&lt;=Summary!$B$27,J1956&gt;=Summary!$B$28,J1956&lt;=Summary!$B$29,F1956*J1956&gt;1),"Yes","No")</f>
        <v>No</v>
      </c>
    </row>
    <row r="1957" customFormat="false" ht="15" hidden="false" customHeight="false" outlineLevel="0" collapsed="false">
      <c r="A1957" s="6" t="s">
        <v>149</v>
      </c>
      <c r="B1957" s="45" t="n">
        <v>42067</v>
      </c>
      <c r="C1957" s="6" t="s">
        <v>197</v>
      </c>
      <c r="D1957" s="6" t="s">
        <v>185</v>
      </c>
      <c r="E1957" s="6" t="s">
        <v>177</v>
      </c>
      <c r="F1957" s="34" t="n">
        <v>0.655440986156464</v>
      </c>
      <c r="G1957" s="34" t="n">
        <v>0.644591950274335</v>
      </c>
      <c r="H1957" s="34" t="n">
        <v>0.0108490358821284</v>
      </c>
      <c r="I1957" s="34" t="n">
        <v>0.0168308584640424</v>
      </c>
      <c r="J1957" s="35" t="n">
        <v>1.57</v>
      </c>
      <c r="K1957" s="6" t="n">
        <v>1</v>
      </c>
      <c r="L1957" s="35" t="n">
        <v>0.57</v>
      </c>
      <c r="M1957" s="6" t="str">
        <f aca="false">IF(I1957&lt;=0,"Below 0%",IF(I1957&lt;=0.05,"0-5%",IF(I1957&lt;=0.1,"5-10%",IF(I1957&lt;=0.2,"10-20%",IF(I1957&lt;=0.4,"20-40%","Above 40%")))))</f>
        <v>0-5%</v>
      </c>
      <c r="N1957" s="6" t="str">
        <f aca="false">IF(AND(H1957&gt;=Summary!$B$25,I1957&gt;=Summary!$B$26,I1957&lt;=Summary!$B$27,J1957&gt;=Summary!$B$28,J1957&lt;=Summary!$B$29,F1957*J1957&gt;1),"Yes","No")</f>
        <v>No</v>
      </c>
    </row>
    <row r="1958" customFormat="false" ht="15" hidden="false" customHeight="false" outlineLevel="0" collapsed="false">
      <c r="A1958" s="6" t="s">
        <v>149</v>
      </c>
      <c r="B1958" s="45" t="n">
        <v>42067</v>
      </c>
      <c r="C1958" s="6" t="s">
        <v>192</v>
      </c>
      <c r="D1958" s="6" t="s">
        <v>173</v>
      </c>
      <c r="E1958" s="6" t="s">
        <v>187</v>
      </c>
      <c r="F1958" s="34" t="n">
        <v>0.66387140750885</v>
      </c>
      <c r="G1958" s="34" t="n">
        <v>0.391266375545852</v>
      </c>
      <c r="H1958" s="34" t="n">
        <v>0.272605031962999</v>
      </c>
      <c r="I1958" s="34" t="n">
        <v>0.696724914280431</v>
      </c>
      <c r="J1958" s="35" t="n">
        <v>2.55</v>
      </c>
      <c r="K1958" s="6" t="n">
        <v>1</v>
      </c>
      <c r="L1958" s="35" t="n">
        <v>1.55</v>
      </c>
      <c r="M1958" s="6" t="str">
        <f aca="false">IF(I1958&lt;=0,"Below 0%",IF(I1958&lt;=0.05,"0-5%",IF(I1958&lt;=0.1,"5-10%",IF(I1958&lt;=0.2,"10-20%",IF(I1958&lt;=0.4,"20-40%","Above 40%")))))</f>
        <v>Above 40%</v>
      </c>
      <c r="N1958" s="6" t="str">
        <f aca="false">IF(AND(H1958&gt;=Summary!$B$25,I1958&gt;=Summary!$B$26,I1958&lt;=Summary!$B$27,J1958&gt;=Summary!$B$28,J1958&lt;=Summary!$B$29,F1958*J1958&gt;1),"Yes","No")</f>
        <v>No</v>
      </c>
    </row>
    <row r="1959" customFormat="false" ht="15" hidden="false" customHeight="false" outlineLevel="0" collapsed="false">
      <c r="A1959" s="6" t="s">
        <v>149</v>
      </c>
      <c r="B1959" s="45" t="n">
        <v>42067</v>
      </c>
      <c r="C1959" s="6" t="s">
        <v>192</v>
      </c>
      <c r="D1959" s="6" t="s">
        <v>173</v>
      </c>
      <c r="E1959" s="6" t="s">
        <v>174</v>
      </c>
      <c r="F1959" s="34" t="n">
        <v>0.167501538991928</v>
      </c>
      <c r="G1959" s="34" t="n">
        <v>0.296943231441048</v>
      </c>
      <c r="H1959" s="34" t="n">
        <v>-0.12944169244912</v>
      </c>
      <c r="I1959" s="34" t="n">
        <v>-0.435913934865419</v>
      </c>
      <c r="J1959" s="35" t="n">
        <v>3.36</v>
      </c>
      <c r="K1959" s="6" t="n">
        <v>0</v>
      </c>
      <c r="L1959" s="35" t="n">
        <v>-1</v>
      </c>
      <c r="M1959" s="6" t="str">
        <f aca="false">IF(I1959&lt;=0,"Below 0%",IF(I1959&lt;=0.05,"0-5%",IF(I1959&lt;=0.1,"5-10%",IF(I1959&lt;=0.2,"10-20%",IF(I1959&lt;=0.4,"20-40%","Above 40%")))))</f>
        <v>Below 0%</v>
      </c>
      <c r="N1959" s="6" t="str">
        <f aca="false">IF(AND(H1959&gt;=Summary!$B$25,I1959&gt;=Summary!$B$26,I1959&lt;=Summary!$B$27,J1959&gt;=Summary!$B$28,J1959&lt;=Summary!$B$29,F1959*J1959&gt;1),"Yes","No")</f>
        <v>No</v>
      </c>
    </row>
    <row r="1960" customFormat="false" ht="15" hidden="false" customHeight="false" outlineLevel="0" collapsed="false">
      <c r="A1960" s="6" t="s">
        <v>149</v>
      </c>
      <c r="B1960" s="45" t="n">
        <v>42067</v>
      </c>
      <c r="C1960" s="6" t="s">
        <v>192</v>
      </c>
      <c r="D1960" s="6" t="s">
        <v>173</v>
      </c>
      <c r="E1960" s="6" t="s">
        <v>177</v>
      </c>
      <c r="F1960" s="34" t="n">
        <v>0.168627038598061</v>
      </c>
      <c r="G1960" s="34" t="n">
        <v>0.311790393013101</v>
      </c>
      <c r="H1960" s="34" t="n">
        <v>-0.14316335441504</v>
      </c>
      <c r="I1960" s="34" t="n">
        <v>-0.459165380406781</v>
      </c>
      <c r="J1960" s="35" t="n">
        <v>3.2</v>
      </c>
      <c r="K1960" s="6" t="n">
        <v>0</v>
      </c>
      <c r="L1960" s="35" t="n">
        <v>-1</v>
      </c>
      <c r="M1960" s="6" t="str">
        <f aca="false">IF(I1960&lt;=0,"Below 0%",IF(I1960&lt;=0.05,"0-5%",IF(I1960&lt;=0.1,"5-10%",IF(I1960&lt;=0.2,"10-20%",IF(I1960&lt;=0.4,"20-40%","Above 40%")))))</f>
        <v>Below 0%</v>
      </c>
      <c r="N1960" s="6" t="str">
        <f aca="false">IF(AND(H1960&gt;=Summary!$B$25,I1960&gt;=Summary!$B$26,I1960&lt;=Summary!$B$27,J1960&gt;=Summary!$B$28,J1960&lt;=Summary!$B$29,F1960*J1960&gt;1),"Yes","No")</f>
        <v>No</v>
      </c>
    </row>
    <row r="1961" customFormat="false" ht="15" hidden="false" customHeight="false" outlineLevel="0" collapsed="false">
      <c r="A1961" s="6" t="s">
        <v>149</v>
      </c>
      <c r="B1961" s="45" t="n">
        <v>42067</v>
      </c>
      <c r="C1961" s="6" t="s">
        <v>181</v>
      </c>
      <c r="D1961" s="6" t="s">
        <v>175</v>
      </c>
      <c r="E1961" s="6" t="s">
        <v>187</v>
      </c>
      <c r="F1961" s="34" t="n">
        <v>0.757128775119782</v>
      </c>
      <c r="G1961" s="34" t="n">
        <v>0.562659846547315</v>
      </c>
      <c r="H1961" s="34" t="n">
        <v>0.194468928572467</v>
      </c>
      <c r="I1961" s="34" t="n">
        <v>0.345624323053793</v>
      </c>
      <c r="J1961" s="35" t="n">
        <v>1.8</v>
      </c>
      <c r="K1961" s="6" t="n">
        <v>1</v>
      </c>
      <c r="L1961" s="35" t="n">
        <v>0.8</v>
      </c>
      <c r="M1961" s="6" t="str">
        <f aca="false">IF(I1961&lt;=0,"Below 0%",IF(I1961&lt;=0.05,"0-5%",IF(I1961&lt;=0.1,"5-10%",IF(I1961&lt;=0.2,"10-20%",IF(I1961&lt;=0.4,"20-40%","Above 40%")))))</f>
        <v>20-40%</v>
      </c>
      <c r="N1961" s="6" t="str">
        <f aca="false">IF(AND(H1961&gt;=Summary!$B$25,I1961&gt;=Summary!$B$26,I1961&lt;=Summary!$B$27,J1961&gt;=Summary!$B$28,J1961&lt;=Summary!$B$29,F1961*J1961&gt;1),"Yes","No")</f>
        <v>Yes</v>
      </c>
    </row>
    <row r="1962" customFormat="false" ht="15" hidden="false" customHeight="false" outlineLevel="0" collapsed="false">
      <c r="A1962" s="6" t="s">
        <v>149</v>
      </c>
      <c r="B1962" s="45" t="n">
        <v>42067</v>
      </c>
      <c r="C1962" s="6" t="s">
        <v>181</v>
      </c>
      <c r="D1962" s="6" t="s">
        <v>175</v>
      </c>
      <c r="E1962" s="6" t="s">
        <v>174</v>
      </c>
      <c r="F1962" s="34" t="n">
        <v>0.174905523657799</v>
      </c>
      <c r="G1962" s="34" t="n">
        <v>0.253196930946292</v>
      </c>
      <c r="H1962" s="34" t="n">
        <v>-0.0782914072884928</v>
      </c>
      <c r="I1962" s="34" t="n">
        <v>-0.309211517674754</v>
      </c>
      <c r="J1962" s="35" t="n">
        <v>4</v>
      </c>
      <c r="K1962" s="6" t="n">
        <v>0</v>
      </c>
      <c r="L1962" s="35" t="n">
        <v>-1</v>
      </c>
      <c r="M1962" s="6" t="str">
        <f aca="false">IF(I1962&lt;=0,"Below 0%",IF(I1962&lt;=0.05,"0-5%",IF(I1962&lt;=0.1,"5-10%",IF(I1962&lt;=0.2,"10-20%",IF(I1962&lt;=0.4,"20-40%","Above 40%")))))</f>
        <v>Below 0%</v>
      </c>
      <c r="N1962" s="6" t="str">
        <f aca="false">IF(AND(H1962&gt;=Summary!$B$25,I1962&gt;=Summary!$B$26,I1962&lt;=Summary!$B$27,J1962&gt;=Summary!$B$28,J1962&lt;=Summary!$B$29,F1962*J1962&gt;1),"Yes","No")</f>
        <v>No</v>
      </c>
    </row>
    <row r="1963" customFormat="false" ht="15" hidden="false" customHeight="false" outlineLevel="0" collapsed="false">
      <c r="A1963" s="6" t="s">
        <v>149</v>
      </c>
      <c r="B1963" s="45" t="n">
        <v>42067</v>
      </c>
      <c r="C1963" s="6" t="s">
        <v>181</v>
      </c>
      <c r="D1963" s="6" t="s">
        <v>175</v>
      </c>
      <c r="E1963" s="6" t="s">
        <v>177</v>
      </c>
      <c r="F1963" s="34" t="n">
        <v>0.0679657384753227</v>
      </c>
      <c r="G1963" s="34" t="n">
        <v>0.184143222506394</v>
      </c>
      <c r="H1963" s="34" t="n">
        <v>-0.116177484031071</v>
      </c>
      <c r="I1963" s="34" t="n">
        <v>-0.6309082813354</v>
      </c>
      <c r="J1963" s="35" t="n">
        <v>5.5</v>
      </c>
      <c r="K1963" s="6" t="n">
        <v>0</v>
      </c>
      <c r="L1963" s="35" t="n">
        <v>-1</v>
      </c>
      <c r="M1963" s="6" t="str">
        <f aca="false">IF(I1963&lt;=0,"Below 0%",IF(I1963&lt;=0.05,"0-5%",IF(I1963&lt;=0.1,"5-10%",IF(I1963&lt;=0.2,"10-20%",IF(I1963&lt;=0.4,"20-40%","Above 40%")))))</f>
        <v>Below 0%</v>
      </c>
      <c r="N1963" s="6" t="str">
        <f aca="false">IF(AND(H1963&gt;=Summary!$B$25,I1963&gt;=Summary!$B$26,I1963&lt;=Summary!$B$27,J1963&gt;=Summary!$B$28,J1963&lt;=Summary!$B$29,F1963*J1963&gt;1),"Yes","No")</f>
        <v>No</v>
      </c>
    </row>
    <row r="1964" customFormat="false" ht="15" hidden="false" customHeight="false" outlineLevel="0" collapsed="false">
      <c r="A1964" s="6" t="s">
        <v>149</v>
      </c>
      <c r="B1964" s="45" t="n">
        <v>42067</v>
      </c>
      <c r="C1964" s="6" t="s">
        <v>189</v>
      </c>
      <c r="D1964" s="6" t="s">
        <v>190</v>
      </c>
      <c r="E1964" s="6" t="s">
        <v>187</v>
      </c>
      <c r="F1964" s="34" t="n">
        <v>0.110764063894749</v>
      </c>
      <c r="G1964" s="34" t="n">
        <v>0.159152086137281</v>
      </c>
      <c r="H1964" s="34" t="n">
        <v>-0.0483880222425326</v>
      </c>
      <c r="I1964" s="34" t="n">
        <v>-0.304036368086273</v>
      </c>
      <c r="J1964" s="35" t="n">
        <v>6.3</v>
      </c>
      <c r="K1964" s="6" t="n">
        <v>0</v>
      </c>
      <c r="L1964" s="35" t="n">
        <v>-1</v>
      </c>
      <c r="M1964" s="6" t="str">
        <f aca="false">IF(I1964&lt;=0,"Below 0%",IF(I1964&lt;=0.05,"0-5%",IF(I1964&lt;=0.1,"5-10%",IF(I1964&lt;=0.2,"10-20%",IF(I1964&lt;=0.4,"20-40%","Above 40%")))))</f>
        <v>Below 0%</v>
      </c>
      <c r="N1964" s="6" t="str">
        <f aca="false">IF(AND(H1964&gt;=Summary!$B$25,I1964&gt;=Summary!$B$26,I1964&lt;=Summary!$B$27,J1964&gt;=Summary!$B$28,J1964&lt;=Summary!$B$29,F1964*J1964&gt;1),"Yes","No")</f>
        <v>No</v>
      </c>
    </row>
    <row r="1965" customFormat="false" ht="15" hidden="false" customHeight="false" outlineLevel="0" collapsed="false">
      <c r="A1965" s="6" t="s">
        <v>149</v>
      </c>
      <c r="B1965" s="45" t="n">
        <v>42067</v>
      </c>
      <c r="C1965" s="6" t="s">
        <v>189</v>
      </c>
      <c r="D1965" s="6" t="s">
        <v>190</v>
      </c>
      <c r="E1965" s="6" t="s">
        <v>174</v>
      </c>
      <c r="F1965" s="34" t="n">
        <v>0.103656195104122</v>
      </c>
      <c r="G1965" s="34" t="n">
        <v>0.233176312247645</v>
      </c>
      <c r="H1965" s="34" t="n">
        <v>-0.129520117143523</v>
      </c>
      <c r="I1965" s="34" t="n">
        <v>-0.555460011761254</v>
      </c>
      <c r="J1965" s="35" t="n">
        <v>4.3</v>
      </c>
      <c r="K1965" s="6" t="n">
        <v>0</v>
      </c>
      <c r="L1965" s="35" t="n">
        <v>-1</v>
      </c>
      <c r="M1965" s="6" t="str">
        <f aca="false">IF(I1965&lt;=0,"Below 0%",IF(I1965&lt;=0.05,"0-5%",IF(I1965&lt;=0.1,"5-10%",IF(I1965&lt;=0.2,"10-20%",IF(I1965&lt;=0.4,"20-40%","Above 40%")))))</f>
        <v>Below 0%</v>
      </c>
      <c r="N1965" s="6" t="str">
        <f aca="false">IF(AND(H1965&gt;=Summary!$B$25,I1965&gt;=Summary!$B$26,I1965&lt;=Summary!$B$27,J1965&gt;=Summary!$B$28,J1965&lt;=Summary!$B$29,F1965*J1965&gt;1),"Yes","No")</f>
        <v>No</v>
      </c>
    </row>
    <row r="1966" customFormat="false" ht="15" hidden="false" customHeight="false" outlineLevel="0" collapsed="false">
      <c r="A1966" s="6" t="s">
        <v>149</v>
      </c>
      <c r="B1966" s="45" t="n">
        <v>42067</v>
      </c>
      <c r="C1966" s="6" t="s">
        <v>189</v>
      </c>
      <c r="D1966" s="6" t="s">
        <v>190</v>
      </c>
      <c r="E1966" s="6" t="s">
        <v>177</v>
      </c>
      <c r="F1966" s="34" t="n">
        <v>0.785579800605774</v>
      </c>
      <c r="G1966" s="34" t="n">
        <v>0.607671601615074</v>
      </c>
      <c r="H1966" s="34" t="n">
        <v>0.1779081989907</v>
      </c>
      <c r="I1966" s="34" t="n">
        <v>0.292770303100975</v>
      </c>
      <c r="J1966" s="35" t="n">
        <v>1.65</v>
      </c>
      <c r="K1966" s="6" t="n">
        <v>1</v>
      </c>
      <c r="L1966" s="35" t="n">
        <v>0.65</v>
      </c>
      <c r="M1966" s="6" t="str">
        <f aca="false">IF(I1966&lt;=0,"Below 0%",IF(I1966&lt;=0.05,"0-5%",IF(I1966&lt;=0.1,"5-10%",IF(I1966&lt;=0.2,"10-20%",IF(I1966&lt;=0.4,"20-40%","Above 40%")))))</f>
        <v>20-40%</v>
      </c>
      <c r="N1966" s="6" t="str">
        <f aca="false">IF(AND(H1966&gt;=Summary!$B$25,I1966&gt;=Summary!$B$26,I1966&lt;=Summary!$B$27,J1966&gt;=Summary!$B$28,J1966&lt;=Summary!$B$29,F1966*J1966&gt;1),"Yes","No")</f>
        <v>No</v>
      </c>
    </row>
    <row r="1967" customFormat="false" ht="15" hidden="false" customHeight="false" outlineLevel="0" collapsed="false">
      <c r="A1967" s="6" t="s">
        <v>149</v>
      </c>
      <c r="B1967" s="45" t="n">
        <v>42070</v>
      </c>
      <c r="C1967" s="6" t="s">
        <v>197</v>
      </c>
      <c r="D1967" s="6" t="s">
        <v>181</v>
      </c>
      <c r="E1967" s="6" t="s">
        <v>187</v>
      </c>
      <c r="F1967" s="34" t="n">
        <v>0.130665928125382</v>
      </c>
      <c r="G1967" s="34" t="n">
        <v>0.201909959072306</v>
      </c>
      <c r="H1967" s="34" t="n">
        <v>-0.0712440309469241</v>
      </c>
      <c r="I1967" s="34" t="n">
        <v>-0.352850504622266</v>
      </c>
      <c r="J1967" s="35" t="n">
        <v>5</v>
      </c>
      <c r="K1967" s="6" t="n">
        <v>0</v>
      </c>
      <c r="L1967" s="35" t="n">
        <v>-1</v>
      </c>
      <c r="M1967" s="6" t="str">
        <f aca="false">IF(I1967&lt;=0,"Below 0%",IF(I1967&lt;=0.05,"0-5%",IF(I1967&lt;=0.1,"5-10%",IF(I1967&lt;=0.2,"10-20%",IF(I1967&lt;=0.4,"20-40%","Above 40%")))))</f>
        <v>Below 0%</v>
      </c>
      <c r="N1967" s="6" t="str">
        <f aca="false">IF(AND(H1967&gt;=Summary!$B$25,I1967&gt;=Summary!$B$26,I1967&lt;=Summary!$B$27,J1967&gt;=Summary!$B$28,J1967&lt;=Summary!$B$29,F1967*J1967&gt;1),"Yes","No")</f>
        <v>No</v>
      </c>
    </row>
    <row r="1968" customFormat="false" ht="15" hidden="false" customHeight="false" outlineLevel="0" collapsed="false">
      <c r="A1968" s="6" t="s">
        <v>149</v>
      </c>
      <c r="B1968" s="45" t="n">
        <v>42070</v>
      </c>
      <c r="C1968" s="6" t="s">
        <v>197</v>
      </c>
      <c r="D1968" s="6" t="s">
        <v>181</v>
      </c>
      <c r="E1968" s="6" t="s">
        <v>174</v>
      </c>
      <c r="F1968" s="34" t="n">
        <v>0.123193398118019</v>
      </c>
      <c r="G1968" s="34" t="n">
        <v>0.252387448840382</v>
      </c>
      <c r="H1968" s="34" t="n">
        <v>-0.129194050722363</v>
      </c>
      <c r="I1968" s="34" t="n">
        <v>-0.511887779348605</v>
      </c>
      <c r="J1968" s="35" t="n">
        <v>4</v>
      </c>
      <c r="K1968" s="6" t="n">
        <v>0</v>
      </c>
      <c r="L1968" s="35" t="n">
        <v>-1</v>
      </c>
      <c r="M1968" s="6" t="str">
        <f aca="false">IF(I1968&lt;=0,"Below 0%",IF(I1968&lt;=0.05,"0-5%",IF(I1968&lt;=0.1,"5-10%",IF(I1968&lt;=0.2,"10-20%",IF(I1968&lt;=0.4,"20-40%","Above 40%")))))</f>
        <v>Below 0%</v>
      </c>
      <c r="N1968" s="6" t="str">
        <f aca="false">IF(AND(H1968&gt;=Summary!$B$25,I1968&gt;=Summary!$B$26,I1968&lt;=Summary!$B$27,J1968&gt;=Summary!$B$28,J1968&lt;=Summary!$B$29,F1968*J1968&gt;1),"Yes","No")</f>
        <v>No</v>
      </c>
    </row>
    <row r="1969" customFormat="false" ht="15" hidden="false" customHeight="false" outlineLevel="0" collapsed="false">
      <c r="A1969" s="6" t="s">
        <v>149</v>
      </c>
      <c r="B1969" s="45" t="n">
        <v>42070</v>
      </c>
      <c r="C1969" s="6" t="s">
        <v>197</v>
      </c>
      <c r="D1969" s="6" t="s">
        <v>181</v>
      </c>
      <c r="E1969" s="6" t="s">
        <v>177</v>
      </c>
      <c r="F1969" s="34" t="n">
        <v>0.746140658855438</v>
      </c>
      <c r="G1969" s="34" t="n">
        <v>0.545702592087312</v>
      </c>
      <c r="H1969" s="34" t="n">
        <v>0.200438066768126</v>
      </c>
      <c r="I1969" s="34" t="n">
        <v>0.367302757352591</v>
      </c>
      <c r="J1969" s="35" t="n">
        <v>1.85</v>
      </c>
      <c r="K1969" s="6" t="n">
        <v>1</v>
      </c>
      <c r="L1969" s="35" t="n">
        <v>0.85</v>
      </c>
      <c r="M1969" s="6" t="str">
        <f aca="false">IF(I1969&lt;=0,"Below 0%",IF(I1969&lt;=0.05,"0-5%",IF(I1969&lt;=0.1,"5-10%",IF(I1969&lt;=0.2,"10-20%",IF(I1969&lt;=0.4,"20-40%","Above 40%")))))</f>
        <v>20-40%</v>
      </c>
      <c r="N1969" s="6" t="str">
        <f aca="false">IF(AND(H1969&gt;=Summary!$B$25,I1969&gt;=Summary!$B$26,I1969&lt;=Summary!$B$27,J1969&gt;=Summary!$B$28,J1969&lt;=Summary!$B$29,F1969*J1969&gt;1),"Yes","No")</f>
        <v>Yes</v>
      </c>
    </row>
    <row r="1970" customFormat="false" ht="15" hidden="false" customHeight="false" outlineLevel="0" collapsed="false">
      <c r="A1970" s="6" t="s">
        <v>149</v>
      </c>
      <c r="B1970" s="45" t="n">
        <v>42077</v>
      </c>
      <c r="C1970" s="6" t="s">
        <v>185</v>
      </c>
      <c r="D1970" s="6" t="s">
        <v>189</v>
      </c>
      <c r="E1970" s="6" t="s">
        <v>187</v>
      </c>
      <c r="F1970" s="34" t="n">
        <v>0.871754705905914</v>
      </c>
      <c r="G1970" s="34" t="n">
        <v>0.707515233581584</v>
      </c>
      <c r="H1970" s="34" t="n">
        <v>0.16423947232433</v>
      </c>
      <c r="I1970" s="34" t="n">
        <v>0.232135598682331</v>
      </c>
      <c r="J1970" s="35" t="n">
        <v>1.44</v>
      </c>
      <c r="K1970" s="6" t="n">
        <v>1</v>
      </c>
      <c r="L1970" s="35" t="n">
        <v>0.44</v>
      </c>
      <c r="M1970" s="6" t="str">
        <f aca="false">IF(I1970&lt;=0,"Below 0%",IF(I1970&lt;=0.05,"0-5%",IF(I1970&lt;=0.1,"5-10%",IF(I1970&lt;=0.2,"10-20%",IF(I1970&lt;=0.4,"20-40%","Above 40%")))))</f>
        <v>20-40%</v>
      </c>
      <c r="N1970" s="6" t="str">
        <f aca="false">IF(AND(H1970&gt;=Summary!$B$25,I1970&gt;=Summary!$B$26,I1970&lt;=Summary!$B$27,J1970&gt;=Summary!$B$28,J1970&lt;=Summary!$B$29,F1970*J1970&gt;1),"Yes","No")</f>
        <v>No</v>
      </c>
    </row>
    <row r="1971" customFormat="false" ht="15" hidden="false" customHeight="false" outlineLevel="0" collapsed="false">
      <c r="A1971" s="6" t="s">
        <v>149</v>
      </c>
      <c r="B1971" s="45" t="n">
        <v>42077</v>
      </c>
      <c r="C1971" s="6" t="s">
        <v>185</v>
      </c>
      <c r="D1971" s="6" t="s">
        <v>189</v>
      </c>
      <c r="E1971" s="6" t="s">
        <v>174</v>
      </c>
      <c r="F1971" s="34" t="n">
        <v>0.0917337760329247</v>
      </c>
      <c r="G1971" s="34" t="n">
        <v>0.185240352064997</v>
      </c>
      <c r="H1971" s="34" t="n">
        <v>-0.093506576032072</v>
      </c>
      <c r="I1971" s="34" t="n">
        <v>-0.504785134500623</v>
      </c>
      <c r="J1971" s="35" t="n">
        <v>5.5</v>
      </c>
      <c r="K1971" s="6" t="n">
        <v>0</v>
      </c>
      <c r="L1971" s="35" t="n">
        <v>-1</v>
      </c>
      <c r="M1971" s="6" t="str">
        <f aca="false">IF(I1971&lt;=0,"Below 0%",IF(I1971&lt;=0.05,"0-5%",IF(I1971&lt;=0.1,"5-10%",IF(I1971&lt;=0.2,"10-20%",IF(I1971&lt;=0.4,"20-40%","Above 40%")))))</f>
        <v>Below 0%</v>
      </c>
      <c r="N1971" s="6" t="str">
        <f aca="false">IF(AND(H1971&gt;=Summary!$B$25,I1971&gt;=Summary!$B$26,I1971&lt;=Summary!$B$27,J1971&gt;=Summary!$B$28,J1971&lt;=Summary!$B$29,F1971*J1971&gt;1),"Yes","No")</f>
        <v>No</v>
      </c>
    </row>
    <row r="1972" customFormat="false" ht="15" hidden="false" customHeight="false" outlineLevel="0" collapsed="false">
      <c r="A1972" s="6" t="s">
        <v>149</v>
      </c>
      <c r="B1972" s="45" t="n">
        <v>42077</v>
      </c>
      <c r="C1972" s="6" t="s">
        <v>185</v>
      </c>
      <c r="D1972" s="6" t="s">
        <v>189</v>
      </c>
      <c r="E1972" s="6" t="s">
        <v>177</v>
      </c>
      <c r="F1972" s="34" t="n">
        <v>0.0365115255117416</v>
      </c>
      <c r="G1972" s="34" t="n">
        <v>0.107244414353419</v>
      </c>
      <c r="H1972" s="34" t="n">
        <v>-0.0707328888416775</v>
      </c>
      <c r="I1972" s="34" t="n">
        <v>-0.659548464767409</v>
      </c>
      <c r="J1972" s="35" t="n">
        <v>9.5</v>
      </c>
      <c r="K1972" s="6" t="n">
        <v>0</v>
      </c>
      <c r="L1972" s="35" t="n">
        <v>-1</v>
      </c>
      <c r="M1972" s="6" t="str">
        <f aca="false">IF(I1972&lt;=0,"Below 0%",IF(I1972&lt;=0.05,"0-5%",IF(I1972&lt;=0.1,"5-10%",IF(I1972&lt;=0.2,"10-20%",IF(I1972&lt;=0.4,"20-40%","Above 40%")))))</f>
        <v>Below 0%</v>
      </c>
      <c r="N1972" s="6" t="str">
        <f aca="false">IF(AND(H1972&gt;=Summary!$B$25,I1972&gt;=Summary!$B$26,I1972&lt;=Summary!$B$27,J1972&gt;=Summary!$B$28,J1972&lt;=Summary!$B$29,F1972*J1972&gt;1),"Yes","No")</f>
        <v>No</v>
      </c>
    </row>
    <row r="1973" customFormat="false" ht="15" hidden="false" customHeight="false" outlineLevel="0" collapsed="false">
      <c r="A1973" s="6" t="s">
        <v>149</v>
      </c>
      <c r="B1973" s="45" t="n">
        <v>42077</v>
      </c>
      <c r="C1973" s="6" t="s">
        <v>196</v>
      </c>
      <c r="D1973" s="6" t="s">
        <v>194</v>
      </c>
      <c r="E1973" s="6" t="s">
        <v>187</v>
      </c>
      <c r="F1973" s="34" t="n">
        <v>0.100005529820919</v>
      </c>
      <c r="G1973" s="34" t="n">
        <v>0.126050420168067</v>
      </c>
      <c r="H1973" s="34" t="n">
        <v>-0.0260448903471482</v>
      </c>
      <c r="I1973" s="34" t="n">
        <v>-0.206622796754042</v>
      </c>
      <c r="J1973" s="35" t="n">
        <v>8</v>
      </c>
      <c r="K1973" s="6" t="n">
        <v>1</v>
      </c>
      <c r="L1973" s="35" t="n">
        <v>7</v>
      </c>
      <c r="M1973" s="6" t="str">
        <f aca="false">IF(I1973&lt;=0,"Below 0%",IF(I1973&lt;=0.05,"0-5%",IF(I1973&lt;=0.1,"5-10%",IF(I1973&lt;=0.2,"10-20%",IF(I1973&lt;=0.4,"20-40%","Above 40%")))))</f>
        <v>Below 0%</v>
      </c>
      <c r="N1973" s="6" t="str">
        <f aca="false">IF(AND(H1973&gt;=Summary!$B$25,I1973&gt;=Summary!$B$26,I1973&lt;=Summary!$B$27,J1973&gt;=Summary!$B$28,J1973&lt;=Summary!$B$29,F1973*J1973&gt;1),"Yes","No")</f>
        <v>No</v>
      </c>
    </row>
    <row r="1974" customFormat="false" ht="15" hidden="false" customHeight="false" outlineLevel="0" collapsed="false">
      <c r="A1974" s="6" t="s">
        <v>149</v>
      </c>
      <c r="B1974" s="45" t="n">
        <v>42077</v>
      </c>
      <c r="C1974" s="6" t="s">
        <v>196</v>
      </c>
      <c r="D1974" s="6" t="s">
        <v>194</v>
      </c>
      <c r="E1974" s="6" t="s">
        <v>174</v>
      </c>
      <c r="F1974" s="34" t="n">
        <v>0.103099688887596</v>
      </c>
      <c r="G1974" s="34" t="n">
        <v>0.201680672268908</v>
      </c>
      <c r="H1974" s="34" t="n">
        <v>-0.0985809833813114</v>
      </c>
      <c r="I1974" s="34" t="n">
        <v>-0.488797375932336</v>
      </c>
      <c r="J1974" s="35" t="n">
        <v>5</v>
      </c>
      <c r="K1974" s="6" t="n">
        <v>0</v>
      </c>
      <c r="L1974" s="35" t="n">
        <v>-1</v>
      </c>
      <c r="M1974" s="6" t="str">
        <f aca="false">IF(I1974&lt;=0,"Below 0%",IF(I1974&lt;=0.05,"0-5%",IF(I1974&lt;=0.1,"5-10%",IF(I1974&lt;=0.2,"10-20%",IF(I1974&lt;=0.4,"20-40%","Above 40%")))))</f>
        <v>Below 0%</v>
      </c>
      <c r="N1974" s="6" t="str">
        <f aca="false">IF(AND(H1974&gt;=Summary!$B$25,I1974&gt;=Summary!$B$26,I1974&lt;=Summary!$B$27,J1974&gt;=Summary!$B$28,J1974&lt;=Summary!$B$29,F1974*J1974&gt;1),"Yes","No")</f>
        <v>No</v>
      </c>
    </row>
    <row r="1975" customFormat="false" ht="15" hidden="false" customHeight="false" outlineLevel="0" collapsed="false">
      <c r="A1975" s="6" t="s">
        <v>149</v>
      </c>
      <c r="B1975" s="45" t="n">
        <v>42077</v>
      </c>
      <c r="C1975" s="6" t="s">
        <v>196</v>
      </c>
      <c r="D1975" s="6" t="s">
        <v>194</v>
      </c>
      <c r="E1975" s="6" t="s">
        <v>177</v>
      </c>
      <c r="F1975" s="34" t="n">
        <v>0.796894788742065</v>
      </c>
      <c r="G1975" s="34" t="n">
        <v>0.672268907563025</v>
      </c>
      <c r="H1975" s="34" t="n">
        <v>0.12462588117904</v>
      </c>
      <c r="I1975" s="34" t="n">
        <v>0.185380998253822</v>
      </c>
      <c r="J1975" s="35" t="n">
        <v>1.5</v>
      </c>
      <c r="K1975" s="6" t="n">
        <v>0</v>
      </c>
      <c r="L1975" s="35" t="n">
        <v>-1</v>
      </c>
      <c r="M1975" s="6" t="str">
        <f aca="false">IF(I1975&lt;=0,"Below 0%",IF(I1975&lt;=0.05,"0-5%",IF(I1975&lt;=0.1,"5-10%",IF(I1975&lt;=0.2,"10-20%",IF(I1975&lt;=0.4,"20-40%","Above 40%")))))</f>
        <v>10-20%</v>
      </c>
      <c r="N1975" s="6" t="str">
        <f aca="false">IF(AND(H1975&gt;=Summary!$B$25,I1975&gt;=Summary!$B$26,I1975&lt;=Summary!$B$27,J1975&gt;=Summary!$B$28,J1975&lt;=Summary!$B$29,F1975*J1975&gt;1),"Yes","No")</f>
        <v>No</v>
      </c>
    </row>
    <row r="1976" customFormat="false" ht="15" hidden="false" customHeight="false" outlineLevel="0" collapsed="false">
      <c r="A1976" s="6" t="s">
        <v>149</v>
      </c>
      <c r="B1976" s="45" t="n">
        <v>42077</v>
      </c>
      <c r="C1976" s="6" t="s">
        <v>180</v>
      </c>
      <c r="D1976" s="6" t="s">
        <v>197</v>
      </c>
      <c r="E1976" s="6" t="s">
        <v>187</v>
      </c>
      <c r="F1976" s="34" t="n">
        <v>0.606672465801239</v>
      </c>
      <c r="G1976" s="34" t="n">
        <v>0.545826106831229</v>
      </c>
      <c r="H1976" s="34" t="n">
        <v>0.0608463589700098</v>
      </c>
      <c r="I1976" s="34" t="n">
        <v>0.111475721312143</v>
      </c>
      <c r="J1976" s="35" t="n">
        <v>1.85</v>
      </c>
      <c r="K1976" s="6" t="n">
        <v>1</v>
      </c>
      <c r="L1976" s="35" t="n">
        <v>0.85</v>
      </c>
      <c r="M1976" s="6" t="str">
        <f aca="false">IF(I1976&lt;=0,"Below 0%",IF(I1976&lt;=0.05,"0-5%",IF(I1976&lt;=0.1,"5-10%",IF(I1976&lt;=0.2,"10-20%",IF(I1976&lt;=0.4,"20-40%","Above 40%")))))</f>
        <v>10-20%</v>
      </c>
      <c r="N1976" s="6" t="str">
        <f aca="false">IF(AND(H1976&gt;=Summary!$B$25,I1976&gt;=Summary!$B$26,I1976&lt;=Summary!$B$27,J1976&gt;=Summary!$B$28,J1976&lt;=Summary!$B$29,F1976*J1976&gt;1),"Yes","No")</f>
        <v>Yes</v>
      </c>
    </row>
    <row r="1977" customFormat="false" ht="15" hidden="false" customHeight="false" outlineLevel="0" collapsed="false">
      <c r="A1977" s="6" t="s">
        <v>149</v>
      </c>
      <c r="B1977" s="45" t="n">
        <v>42077</v>
      </c>
      <c r="C1977" s="6" t="s">
        <v>180</v>
      </c>
      <c r="D1977" s="6" t="s">
        <v>197</v>
      </c>
      <c r="E1977" s="6" t="s">
        <v>174</v>
      </c>
      <c r="F1977" s="34" t="n">
        <v>0.234704405069351</v>
      </c>
      <c r="G1977" s="34" t="n">
        <v>0.263649686067304</v>
      </c>
      <c r="H1977" s="34" t="n">
        <v>-0.0289452809979527</v>
      </c>
      <c r="I1977" s="34" t="n">
        <v>-0.109786897263984</v>
      </c>
      <c r="J1977" s="35" t="n">
        <v>3.83</v>
      </c>
      <c r="K1977" s="6" t="n">
        <v>0</v>
      </c>
      <c r="L1977" s="35" t="n">
        <v>-1</v>
      </c>
      <c r="M1977" s="6" t="str">
        <f aca="false">IF(I1977&lt;=0,"Below 0%",IF(I1977&lt;=0.05,"0-5%",IF(I1977&lt;=0.1,"5-10%",IF(I1977&lt;=0.2,"10-20%",IF(I1977&lt;=0.4,"20-40%","Above 40%")))))</f>
        <v>Below 0%</v>
      </c>
      <c r="N1977" s="6" t="str">
        <f aca="false">IF(AND(H1977&gt;=Summary!$B$25,I1977&gt;=Summary!$B$26,I1977&lt;=Summary!$B$27,J1977&gt;=Summary!$B$28,J1977&lt;=Summary!$B$29,F1977*J1977&gt;1),"Yes","No")</f>
        <v>No</v>
      </c>
    </row>
    <row r="1978" customFormat="false" ht="15" hidden="false" customHeight="false" outlineLevel="0" collapsed="false">
      <c r="A1978" s="6" t="s">
        <v>149</v>
      </c>
      <c r="B1978" s="45" t="n">
        <v>42077</v>
      </c>
      <c r="C1978" s="6" t="s">
        <v>180</v>
      </c>
      <c r="D1978" s="6" t="s">
        <v>197</v>
      </c>
      <c r="E1978" s="6" t="s">
        <v>177</v>
      </c>
      <c r="F1978" s="34" t="n">
        <v>0.158623173832893</v>
      </c>
      <c r="G1978" s="34" t="n">
        <v>0.190524207101467</v>
      </c>
      <c r="H1978" s="34" t="n">
        <v>-0.0319010332685735</v>
      </c>
      <c r="I1978" s="34" t="n">
        <v>-0.167438215615216</v>
      </c>
      <c r="J1978" s="35" t="n">
        <v>5.3</v>
      </c>
      <c r="K1978" s="6" t="n">
        <v>0</v>
      </c>
      <c r="L1978" s="35" t="n">
        <v>-1</v>
      </c>
      <c r="M1978" s="6" t="str">
        <f aca="false">IF(I1978&lt;=0,"Below 0%",IF(I1978&lt;=0.05,"0-5%",IF(I1978&lt;=0.1,"5-10%",IF(I1978&lt;=0.2,"10-20%",IF(I1978&lt;=0.4,"20-40%","Above 40%")))))</f>
        <v>Below 0%</v>
      </c>
      <c r="N1978" s="6" t="str">
        <f aca="false">IF(AND(H1978&gt;=Summary!$B$25,I1978&gt;=Summary!$B$26,I1978&lt;=Summary!$B$27,J1978&gt;=Summary!$B$28,J1978&lt;=Summary!$B$29,F1978*J1978&gt;1),"Yes","No")</f>
        <v>No</v>
      </c>
    </row>
    <row r="1979" customFormat="false" ht="15" hidden="false" customHeight="false" outlineLevel="0" collapsed="false">
      <c r="A1979" s="6" t="s">
        <v>149</v>
      </c>
      <c r="B1979" s="45" t="n">
        <v>42077</v>
      </c>
      <c r="C1979" s="6" t="s">
        <v>195</v>
      </c>
      <c r="D1979" s="6" t="s">
        <v>186</v>
      </c>
      <c r="E1979" s="6" t="s">
        <v>187</v>
      </c>
      <c r="F1979" s="34" t="n">
        <v>0.375626146793366</v>
      </c>
      <c r="G1979" s="34" t="n">
        <v>0.445856685348279</v>
      </c>
      <c r="H1979" s="34" t="n">
        <v>-0.0702305385549131</v>
      </c>
      <c r="I1979" s="34" t="n">
        <v>-0.157518191075352</v>
      </c>
      <c r="J1979" s="35" t="n">
        <v>2.26</v>
      </c>
      <c r="K1979" s="6" t="n">
        <v>0</v>
      </c>
      <c r="L1979" s="35" t="n">
        <v>-1</v>
      </c>
      <c r="M1979" s="6" t="str">
        <f aca="false">IF(I1979&lt;=0,"Below 0%",IF(I1979&lt;=0.05,"0-5%",IF(I1979&lt;=0.1,"5-10%",IF(I1979&lt;=0.2,"10-20%",IF(I1979&lt;=0.4,"20-40%","Above 40%")))))</f>
        <v>Below 0%</v>
      </c>
      <c r="N1979" s="6" t="str">
        <f aca="false">IF(AND(H1979&gt;=Summary!$B$25,I1979&gt;=Summary!$B$26,I1979&lt;=Summary!$B$27,J1979&gt;=Summary!$B$28,J1979&lt;=Summary!$B$29,F1979*J1979&gt;1),"Yes","No")</f>
        <v>No</v>
      </c>
    </row>
    <row r="1980" customFormat="false" ht="15" hidden="false" customHeight="false" outlineLevel="0" collapsed="false">
      <c r="A1980" s="6" t="s">
        <v>149</v>
      </c>
      <c r="B1980" s="45" t="n">
        <v>42077</v>
      </c>
      <c r="C1980" s="6" t="s">
        <v>195</v>
      </c>
      <c r="D1980" s="6" t="s">
        <v>186</v>
      </c>
      <c r="E1980" s="6" t="s">
        <v>174</v>
      </c>
      <c r="F1980" s="34" t="n">
        <v>0.232492446899414</v>
      </c>
      <c r="G1980" s="34" t="n">
        <v>0.305344275420336</v>
      </c>
      <c r="H1980" s="34" t="n">
        <v>-0.0728518285209222</v>
      </c>
      <c r="I1980" s="34" t="n">
        <v>-0.238589141455606</v>
      </c>
      <c r="J1980" s="35" t="n">
        <v>3.3</v>
      </c>
      <c r="K1980" s="6" t="n">
        <v>1</v>
      </c>
      <c r="L1980" s="35" t="n">
        <v>2.3</v>
      </c>
      <c r="M1980" s="6" t="str">
        <f aca="false">IF(I1980&lt;=0,"Below 0%",IF(I1980&lt;=0.05,"0-5%",IF(I1980&lt;=0.1,"5-10%",IF(I1980&lt;=0.2,"10-20%",IF(I1980&lt;=0.4,"20-40%","Above 40%")))))</f>
        <v>Below 0%</v>
      </c>
      <c r="N1980" s="6" t="str">
        <f aca="false">IF(AND(H1980&gt;=Summary!$B$25,I1980&gt;=Summary!$B$26,I1980&lt;=Summary!$B$27,J1980&gt;=Summary!$B$28,J1980&lt;=Summary!$B$29,F1980*J1980&gt;1),"Yes","No")</f>
        <v>No</v>
      </c>
    </row>
    <row r="1981" customFormat="false" ht="15" hidden="false" customHeight="false" outlineLevel="0" collapsed="false">
      <c r="A1981" s="6" t="s">
        <v>149</v>
      </c>
      <c r="B1981" s="45" t="n">
        <v>42077</v>
      </c>
      <c r="C1981" s="6" t="s">
        <v>195</v>
      </c>
      <c r="D1981" s="6" t="s">
        <v>186</v>
      </c>
      <c r="E1981" s="6" t="s">
        <v>177</v>
      </c>
      <c r="F1981" s="34" t="n">
        <v>0.391881406307221</v>
      </c>
      <c r="G1981" s="34" t="n">
        <v>0.248799039231385</v>
      </c>
      <c r="H1981" s="34" t="n">
        <v>0.143082367075835</v>
      </c>
      <c r="I1981" s="34" t="n">
        <v>0.575092120604082</v>
      </c>
      <c r="J1981" s="35" t="n">
        <v>4.05</v>
      </c>
      <c r="K1981" s="6" t="n">
        <v>0</v>
      </c>
      <c r="L1981" s="35" t="n">
        <v>-1</v>
      </c>
      <c r="M1981" s="6" t="str">
        <f aca="false">IF(I1981&lt;=0,"Below 0%",IF(I1981&lt;=0.05,"0-5%",IF(I1981&lt;=0.1,"5-10%",IF(I1981&lt;=0.2,"10-20%",IF(I1981&lt;=0.4,"20-40%","Above 40%")))))</f>
        <v>Above 40%</v>
      </c>
      <c r="N1981" s="6" t="str">
        <f aca="false">IF(AND(H1981&gt;=Summary!$B$25,I1981&gt;=Summary!$B$26,I1981&lt;=Summary!$B$27,J1981&gt;=Summary!$B$28,J1981&lt;=Summary!$B$29,F1981*J1981&gt;1),"Yes","No")</f>
        <v>No</v>
      </c>
    </row>
    <row r="1982" customFormat="false" ht="15" hidden="false" customHeight="false" outlineLevel="0" collapsed="false">
      <c r="A1982" s="6" t="s">
        <v>149</v>
      </c>
      <c r="B1982" s="45" t="n">
        <v>42077</v>
      </c>
      <c r="C1982" s="6" t="s">
        <v>191</v>
      </c>
      <c r="D1982" s="6" t="s">
        <v>182</v>
      </c>
      <c r="E1982" s="6" t="s">
        <v>187</v>
      </c>
      <c r="F1982" s="34" t="n">
        <v>0.441935956478119</v>
      </c>
      <c r="G1982" s="34" t="n">
        <v>0.418473801430079</v>
      </c>
      <c r="H1982" s="34" t="n">
        <v>0.0234621550480403</v>
      </c>
      <c r="I1982" s="34" t="n">
        <v>0.0560660069229222</v>
      </c>
      <c r="J1982" s="35" t="n">
        <v>2.42</v>
      </c>
      <c r="K1982" s="6" t="n">
        <v>0</v>
      </c>
      <c r="L1982" s="35" t="n">
        <v>-1</v>
      </c>
      <c r="M1982" s="6" t="str">
        <f aca="false">IF(I1982&lt;=0,"Below 0%",IF(I1982&lt;=0.05,"0-5%",IF(I1982&lt;=0.1,"5-10%",IF(I1982&lt;=0.2,"10-20%",IF(I1982&lt;=0.4,"20-40%","Above 40%")))))</f>
        <v>5-10%</v>
      </c>
      <c r="N1982" s="6" t="str">
        <f aca="false">IF(AND(H1982&gt;=Summary!$B$25,I1982&gt;=Summary!$B$26,I1982&lt;=Summary!$B$27,J1982&gt;=Summary!$B$28,J1982&lt;=Summary!$B$29,F1982*J1982&gt;1),"Yes","No")</f>
        <v>No</v>
      </c>
    </row>
    <row r="1983" customFormat="false" ht="15" hidden="false" customHeight="false" outlineLevel="0" collapsed="false">
      <c r="A1983" s="6" t="s">
        <v>149</v>
      </c>
      <c r="B1983" s="45" t="n">
        <v>42077</v>
      </c>
      <c r="C1983" s="6" t="s">
        <v>191</v>
      </c>
      <c r="D1983" s="6" t="s">
        <v>182</v>
      </c>
      <c r="E1983" s="6" t="s">
        <v>174</v>
      </c>
      <c r="F1983" s="34" t="n">
        <v>0.234522983431816</v>
      </c>
      <c r="G1983" s="34" t="n">
        <v>0.29785488219435</v>
      </c>
      <c r="H1983" s="34" t="n">
        <v>-0.0633318987625339</v>
      </c>
      <c r="I1983" s="34" t="n">
        <v>-0.21262669356284</v>
      </c>
      <c r="J1983" s="35" t="n">
        <v>3.4</v>
      </c>
      <c r="K1983" s="6" t="n">
        <v>0</v>
      </c>
      <c r="L1983" s="35" t="n">
        <v>-1</v>
      </c>
      <c r="M1983" s="6" t="str">
        <f aca="false">IF(I1983&lt;=0,"Below 0%",IF(I1983&lt;=0.05,"0-5%",IF(I1983&lt;=0.1,"5-10%",IF(I1983&lt;=0.2,"10-20%",IF(I1983&lt;=0.4,"20-40%","Above 40%")))))</f>
        <v>Below 0%</v>
      </c>
      <c r="N1983" s="6" t="str">
        <f aca="false">IF(AND(H1983&gt;=Summary!$B$25,I1983&gt;=Summary!$B$26,I1983&lt;=Summary!$B$27,J1983&gt;=Summary!$B$28,J1983&lt;=Summary!$B$29,F1983*J1983&gt;1),"Yes","No")</f>
        <v>No</v>
      </c>
    </row>
    <row r="1984" customFormat="false" ht="15" hidden="false" customHeight="false" outlineLevel="0" collapsed="false">
      <c r="A1984" s="6" t="s">
        <v>149</v>
      </c>
      <c r="B1984" s="45" t="n">
        <v>42077</v>
      </c>
      <c r="C1984" s="6" t="s">
        <v>191</v>
      </c>
      <c r="D1984" s="6" t="s">
        <v>182</v>
      </c>
      <c r="E1984" s="6" t="s">
        <v>177</v>
      </c>
      <c r="F1984" s="34" t="n">
        <v>0.323541045188904</v>
      </c>
      <c r="G1984" s="34" t="n">
        <v>0.283671316375572</v>
      </c>
      <c r="H1984" s="34" t="n">
        <v>0.0398697288133323</v>
      </c>
      <c r="I1984" s="34" t="n">
        <v>0.140549031614272</v>
      </c>
      <c r="J1984" s="35" t="n">
        <v>3.57</v>
      </c>
      <c r="K1984" s="6" t="n">
        <v>1</v>
      </c>
      <c r="L1984" s="35" t="n">
        <v>2.57</v>
      </c>
      <c r="M1984" s="6" t="str">
        <f aca="false">IF(I1984&lt;=0,"Below 0%",IF(I1984&lt;=0.05,"0-5%",IF(I1984&lt;=0.1,"5-10%",IF(I1984&lt;=0.2,"10-20%",IF(I1984&lt;=0.4,"20-40%","Above 40%")))))</f>
        <v>10-20%</v>
      </c>
      <c r="N1984" s="6" t="str">
        <f aca="false">IF(AND(H1984&gt;=Summary!$B$25,I1984&gt;=Summary!$B$26,I1984&lt;=Summary!$B$27,J1984&gt;=Summary!$B$28,J1984&lt;=Summary!$B$29,F1984*J1984&gt;1),"Yes","No")</f>
        <v>Yes</v>
      </c>
    </row>
    <row r="1985" customFormat="false" ht="15" hidden="false" customHeight="false" outlineLevel="0" collapsed="false">
      <c r="A1985" s="6" t="s">
        <v>149</v>
      </c>
      <c r="B1985" s="45" t="n">
        <v>42077</v>
      </c>
      <c r="C1985" s="6" t="s">
        <v>178</v>
      </c>
      <c r="D1985" s="6" t="s">
        <v>192</v>
      </c>
      <c r="E1985" s="6" t="s">
        <v>187</v>
      </c>
      <c r="F1985" s="34" t="n">
        <v>0.315731227397919</v>
      </c>
      <c r="G1985" s="34" t="n">
        <v>0.416089504528503</v>
      </c>
      <c r="H1985" s="34" t="n">
        <v>-0.100358277130584</v>
      </c>
      <c r="I1985" s="34" t="n">
        <v>-0.241193964371455</v>
      </c>
      <c r="J1985" s="35" t="n">
        <v>2.4</v>
      </c>
      <c r="K1985" s="6" t="n">
        <v>1</v>
      </c>
      <c r="L1985" s="35" t="n">
        <v>1.4</v>
      </c>
      <c r="M1985" s="6" t="str">
        <f aca="false">IF(I1985&lt;=0,"Below 0%",IF(I1985&lt;=0.05,"0-5%",IF(I1985&lt;=0.1,"5-10%",IF(I1985&lt;=0.2,"10-20%",IF(I1985&lt;=0.4,"20-40%","Above 40%")))))</f>
        <v>Below 0%</v>
      </c>
      <c r="N1985" s="6" t="str">
        <f aca="false">IF(AND(H1985&gt;=Summary!$B$25,I1985&gt;=Summary!$B$26,I1985&lt;=Summary!$B$27,J1985&gt;=Summary!$B$28,J1985&lt;=Summary!$B$29,F1985*J1985&gt;1),"Yes","No")</f>
        <v>No</v>
      </c>
    </row>
    <row r="1986" customFormat="false" ht="15" hidden="false" customHeight="false" outlineLevel="0" collapsed="false">
      <c r="A1986" s="6" t="s">
        <v>149</v>
      </c>
      <c r="B1986" s="45" t="n">
        <v>42077</v>
      </c>
      <c r="C1986" s="6" t="s">
        <v>178</v>
      </c>
      <c r="D1986" s="6" t="s">
        <v>192</v>
      </c>
      <c r="E1986" s="6" t="s">
        <v>174</v>
      </c>
      <c r="F1986" s="34" t="n">
        <v>0.306700855493546</v>
      </c>
      <c r="G1986" s="34" t="n">
        <v>0.302610548748002</v>
      </c>
      <c r="H1986" s="34" t="n">
        <v>0.00409030674554345</v>
      </c>
      <c r="I1986" s="34" t="n">
        <v>0.0135167354953962</v>
      </c>
      <c r="J1986" s="35" t="n">
        <v>3.3</v>
      </c>
      <c r="K1986" s="6" t="n">
        <v>0</v>
      </c>
      <c r="L1986" s="35" t="n">
        <v>-1</v>
      </c>
      <c r="M1986" s="6" t="str">
        <f aca="false">IF(I1986&lt;=0,"Below 0%",IF(I1986&lt;=0.05,"0-5%",IF(I1986&lt;=0.1,"5-10%",IF(I1986&lt;=0.2,"10-20%",IF(I1986&lt;=0.4,"20-40%","Above 40%")))))</f>
        <v>0-5%</v>
      </c>
      <c r="N1986" s="6" t="str">
        <f aca="false">IF(AND(H1986&gt;=Summary!$B$25,I1986&gt;=Summary!$B$26,I1986&lt;=Summary!$B$27,J1986&gt;=Summary!$B$28,J1986&lt;=Summary!$B$29,F1986*J1986&gt;1),"Yes","No")</f>
        <v>No</v>
      </c>
    </row>
    <row r="1987" customFormat="false" ht="15" hidden="false" customHeight="false" outlineLevel="0" collapsed="false">
      <c r="A1987" s="6" t="s">
        <v>149</v>
      </c>
      <c r="B1987" s="45" t="n">
        <v>42077</v>
      </c>
      <c r="C1987" s="6" t="s">
        <v>178</v>
      </c>
      <c r="D1987" s="6" t="s">
        <v>192</v>
      </c>
      <c r="E1987" s="6" t="s">
        <v>177</v>
      </c>
      <c r="F1987" s="34" t="n">
        <v>0.377567857503891</v>
      </c>
      <c r="G1987" s="34" t="n">
        <v>0.281299946723495</v>
      </c>
      <c r="H1987" s="34" t="n">
        <v>0.0962679107803961</v>
      </c>
      <c r="I1987" s="34" t="n">
        <v>0.342225129800764</v>
      </c>
      <c r="J1987" s="35" t="n">
        <v>3.55</v>
      </c>
      <c r="K1987" s="6" t="n">
        <v>0</v>
      </c>
      <c r="L1987" s="35" t="n">
        <v>-1</v>
      </c>
      <c r="M1987" s="6" t="str">
        <f aca="false">IF(I1987&lt;=0,"Below 0%",IF(I1987&lt;=0.05,"0-5%",IF(I1987&lt;=0.1,"5-10%",IF(I1987&lt;=0.2,"10-20%",IF(I1987&lt;=0.4,"20-40%","Above 40%")))))</f>
        <v>20-40%</v>
      </c>
      <c r="N1987" s="6" t="str">
        <f aca="false">IF(AND(H1987&gt;=Summary!$B$25,I1987&gt;=Summary!$B$26,I1987&lt;=Summary!$B$27,J1987&gt;=Summary!$B$28,J1987&lt;=Summary!$B$29,F1987*J1987&gt;1),"Yes","No")</f>
        <v>Yes</v>
      </c>
    </row>
    <row r="1988" customFormat="false" ht="15" hidden="false" customHeight="false" outlineLevel="0" collapsed="false">
      <c r="A1988" s="6" t="s">
        <v>149</v>
      </c>
      <c r="B1988" s="45" t="n">
        <v>42078</v>
      </c>
      <c r="C1988" s="6" t="s">
        <v>190</v>
      </c>
      <c r="D1988" s="6" t="s">
        <v>179</v>
      </c>
      <c r="E1988" s="6" t="s">
        <v>187</v>
      </c>
      <c r="F1988" s="34" t="n">
        <v>0.799970328807831</v>
      </c>
      <c r="G1988" s="34" t="n">
        <v>0.614325661432566</v>
      </c>
      <c r="H1988" s="34" t="n">
        <v>0.185644667375265</v>
      </c>
      <c r="I1988" s="34" t="n">
        <v>0.302192597558685</v>
      </c>
      <c r="J1988" s="35" t="n">
        <v>1.63</v>
      </c>
      <c r="K1988" s="6" t="n">
        <v>0</v>
      </c>
      <c r="L1988" s="35" t="n">
        <v>-1</v>
      </c>
      <c r="M1988" s="6" t="str">
        <f aca="false">IF(I1988&lt;=0,"Below 0%",IF(I1988&lt;=0.05,"0-5%",IF(I1988&lt;=0.1,"5-10%",IF(I1988&lt;=0.2,"10-20%",IF(I1988&lt;=0.4,"20-40%","Above 40%")))))</f>
        <v>20-40%</v>
      </c>
      <c r="N1988" s="6" t="str">
        <f aca="false">IF(AND(H1988&gt;=Summary!$B$25,I1988&gt;=Summary!$B$26,I1988&lt;=Summary!$B$27,J1988&gt;=Summary!$B$28,J1988&lt;=Summary!$B$29,F1988*J1988&gt;1),"Yes","No")</f>
        <v>No</v>
      </c>
    </row>
    <row r="1989" customFormat="false" ht="15" hidden="false" customHeight="false" outlineLevel="0" collapsed="false">
      <c r="A1989" s="6" t="s">
        <v>149</v>
      </c>
      <c r="B1989" s="45" t="n">
        <v>42078</v>
      </c>
      <c r="C1989" s="6" t="s">
        <v>190</v>
      </c>
      <c r="D1989" s="6" t="s">
        <v>179</v>
      </c>
      <c r="E1989" s="6" t="s">
        <v>174</v>
      </c>
      <c r="F1989" s="34" t="n">
        <v>0.116764716804028</v>
      </c>
      <c r="G1989" s="34" t="n">
        <v>0.238416863841686</v>
      </c>
      <c r="H1989" s="34" t="n">
        <v>-0.121652147037659</v>
      </c>
      <c r="I1989" s="34" t="n">
        <v>-0.510249757829372</v>
      </c>
      <c r="J1989" s="35" t="n">
        <v>4.2</v>
      </c>
      <c r="K1989" s="6" t="n">
        <v>1</v>
      </c>
      <c r="L1989" s="35" t="n">
        <v>3.2</v>
      </c>
      <c r="M1989" s="6" t="str">
        <f aca="false">IF(I1989&lt;=0,"Below 0%",IF(I1989&lt;=0.05,"0-5%",IF(I1989&lt;=0.1,"5-10%",IF(I1989&lt;=0.2,"10-20%",IF(I1989&lt;=0.4,"20-40%","Above 40%")))))</f>
        <v>Below 0%</v>
      </c>
      <c r="N1989" s="6" t="str">
        <f aca="false">IF(AND(H1989&gt;=Summary!$B$25,I1989&gt;=Summary!$B$26,I1989&lt;=Summary!$B$27,J1989&gt;=Summary!$B$28,J1989&lt;=Summary!$B$29,F1989*J1989&gt;1),"Yes","No")</f>
        <v>No</v>
      </c>
    </row>
    <row r="1990" customFormat="false" ht="15" hidden="false" customHeight="false" outlineLevel="0" collapsed="false">
      <c r="A1990" s="6" t="s">
        <v>149</v>
      </c>
      <c r="B1990" s="45" t="n">
        <v>42078</v>
      </c>
      <c r="C1990" s="6" t="s">
        <v>190</v>
      </c>
      <c r="D1990" s="6" t="s">
        <v>179</v>
      </c>
      <c r="E1990" s="6" t="s">
        <v>177</v>
      </c>
      <c r="F1990" s="34" t="n">
        <v>0.083264984190464</v>
      </c>
      <c r="G1990" s="34" t="n">
        <v>0.147257474725748</v>
      </c>
      <c r="H1990" s="34" t="n">
        <v>-0.0639924905352835</v>
      </c>
      <c r="I1990" s="34" t="n">
        <v>-0.434561917175771</v>
      </c>
      <c r="J1990" s="35" t="n">
        <v>6.8</v>
      </c>
      <c r="K1990" s="6" t="n">
        <v>0</v>
      </c>
      <c r="L1990" s="35" t="n">
        <v>-1</v>
      </c>
      <c r="M1990" s="6" t="str">
        <f aca="false">IF(I1990&lt;=0,"Below 0%",IF(I1990&lt;=0.05,"0-5%",IF(I1990&lt;=0.1,"5-10%",IF(I1990&lt;=0.2,"10-20%",IF(I1990&lt;=0.4,"20-40%","Above 40%")))))</f>
        <v>Below 0%</v>
      </c>
      <c r="N1990" s="6" t="str">
        <f aca="false">IF(AND(H1990&gt;=Summary!$B$25,I1990&gt;=Summary!$B$26,I1990&lt;=Summary!$B$27,J1990&gt;=Summary!$B$28,J1990&lt;=Summary!$B$29,F1990*J1990&gt;1),"Yes","No")</f>
        <v>No</v>
      </c>
    </row>
    <row r="1991" customFormat="false" ht="15" hidden="false" customHeight="false" outlineLevel="0" collapsed="false">
      <c r="A1991" s="6" t="s">
        <v>149</v>
      </c>
      <c r="B1991" s="45" t="n">
        <v>42078</v>
      </c>
      <c r="C1991" s="6" t="s">
        <v>173</v>
      </c>
      <c r="D1991" s="6" t="s">
        <v>188</v>
      </c>
      <c r="E1991" s="6" t="s">
        <v>187</v>
      </c>
      <c r="F1991" s="34" t="n">
        <v>0.657065868377686</v>
      </c>
      <c r="G1991" s="34" t="n">
        <v>0.533728844609163</v>
      </c>
      <c r="H1991" s="34" t="n">
        <v>0.123337023768523</v>
      </c>
      <c r="I1991" s="34" t="n">
        <v>0.231085550301933</v>
      </c>
      <c r="J1991" s="35" t="n">
        <v>1.88</v>
      </c>
      <c r="K1991" s="6" t="n">
        <v>1</v>
      </c>
      <c r="L1991" s="35" t="n">
        <v>0.88</v>
      </c>
      <c r="M1991" s="6" t="str">
        <f aca="false">IF(I1991&lt;=0,"Below 0%",IF(I1991&lt;=0.05,"0-5%",IF(I1991&lt;=0.1,"5-10%",IF(I1991&lt;=0.2,"10-20%",IF(I1991&lt;=0.4,"20-40%","Above 40%")))))</f>
        <v>20-40%</v>
      </c>
      <c r="N1991" s="6" t="str">
        <f aca="false">IF(AND(H1991&gt;=Summary!$B$25,I1991&gt;=Summary!$B$26,I1991&lt;=Summary!$B$27,J1991&gt;=Summary!$B$28,J1991&lt;=Summary!$B$29,F1991*J1991&gt;1),"Yes","No")</f>
        <v>Yes</v>
      </c>
    </row>
    <row r="1992" customFormat="false" ht="15" hidden="false" customHeight="false" outlineLevel="0" collapsed="false">
      <c r="A1992" s="6" t="s">
        <v>149</v>
      </c>
      <c r="B1992" s="45" t="n">
        <v>42078</v>
      </c>
      <c r="C1992" s="6" t="s">
        <v>173</v>
      </c>
      <c r="D1992" s="6" t="s">
        <v>188</v>
      </c>
      <c r="E1992" s="6" t="s">
        <v>174</v>
      </c>
      <c r="F1992" s="34" t="n">
        <v>0.157217234373093</v>
      </c>
      <c r="G1992" s="34" t="n">
        <v>0.26757606076406</v>
      </c>
      <c r="H1992" s="34" t="n">
        <v>-0.110358826390968</v>
      </c>
      <c r="I1992" s="34" t="n">
        <v>-0.412439087696557</v>
      </c>
      <c r="J1992" s="35" t="n">
        <v>3.75</v>
      </c>
      <c r="K1992" s="6" t="n">
        <v>0</v>
      </c>
      <c r="L1992" s="35" t="n">
        <v>-1</v>
      </c>
      <c r="M1992" s="6" t="str">
        <f aca="false">IF(I1992&lt;=0,"Below 0%",IF(I1992&lt;=0.05,"0-5%",IF(I1992&lt;=0.1,"5-10%",IF(I1992&lt;=0.2,"10-20%",IF(I1992&lt;=0.4,"20-40%","Above 40%")))))</f>
        <v>Below 0%</v>
      </c>
      <c r="N1992" s="6" t="str">
        <f aca="false">IF(AND(H1992&gt;=Summary!$B$25,I1992&gt;=Summary!$B$26,I1992&lt;=Summary!$B$27,J1992&gt;=Summary!$B$28,J1992&lt;=Summary!$B$29,F1992*J1992&gt;1),"Yes","No")</f>
        <v>No</v>
      </c>
    </row>
    <row r="1993" customFormat="false" ht="15" hidden="false" customHeight="false" outlineLevel="0" collapsed="false">
      <c r="A1993" s="6" t="s">
        <v>149</v>
      </c>
      <c r="B1993" s="45" t="n">
        <v>42078</v>
      </c>
      <c r="C1993" s="6" t="s">
        <v>173</v>
      </c>
      <c r="D1993" s="6" t="s">
        <v>188</v>
      </c>
      <c r="E1993" s="6" t="s">
        <v>177</v>
      </c>
      <c r="F1993" s="34" t="n">
        <v>0.185716912150383</v>
      </c>
      <c r="G1993" s="34" t="n">
        <v>0.198695094626777</v>
      </c>
      <c r="H1993" s="34" t="n">
        <v>-0.0129781824763944</v>
      </c>
      <c r="I1993" s="34" t="n">
        <v>-0.0653170753952037</v>
      </c>
      <c r="J1993" s="35" t="n">
        <v>5.05</v>
      </c>
      <c r="K1993" s="6" t="n">
        <v>0</v>
      </c>
      <c r="L1993" s="35" t="n">
        <v>-1</v>
      </c>
      <c r="M1993" s="6" t="str">
        <f aca="false">IF(I1993&lt;=0,"Below 0%",IF(I1993&lt;=0.05,"0-5%",IF(I1993&lt;=0.1,"5-10%",IF(I1993&lt;=0.2,"10-20%",IF(I1993&lt;=0.4,"20-40%","Above 40%")))))</f>
        <v>Below 0%</v>
      </c>
      <c r="N1993" s="6" t="str">
        <f aca="false">IF(AND(H1993&gt;=Summary!$B$25,I1993&gt;=Summary!$B$26,I1993&lt;=Summary!$B$27,J1993&gt;=Summary!$B$28,J1993&lt;=Summary!$B$29,F1993*J1993&gt;1),"Yes","No")</f>
        <v>No</v>
      </c>
    </row>
    <row r="1994" customFormat="false" ht="15" hidden="false" customHeight="false" outlineLevel="0" collapsed="false">
      <c r="A1994" s="6" t="s">
        <v>149</v>
      </c>
      <c r="B1994" s="45" t="n">
        <v>42078</v>
      </c>
      <c r="C1994" s="6" t="s">
        <v>176</v>
      </c>
      <c r="D1994" s="6" t="s">
        <v>181</v>
      </c>
      <c r="E1994" s="6" t="s">
        <v>187</v>
      </c>
      <c r="F1994" s="34" t="n">
        <v>0.602002322673798</v>
      </c>
      <c r="G1994" s="34" t="n">
        <v>0.512463065383741</v>
      </c>
      <c r="H1994" s="34" t="n">
        <v>0.0895392572900563</v>
      </c>
      <c r="I1994" s="34" t="n">
        <v>0.174723337813639</v>
      </c>
      <c r="J1994" s="35" t="n">
        <v>1.95</v>
      </c>
      <c r="K1994" s="6" t="n">
        <v>1</v>
      </c>
      <c r="L1994" s="35" t="n">
        <v>0.95</v>
      </c>
      <c r="M1994" s="6" t="str">
        <f aca="false">IF(I1994&lt;=0,"Below 0%",IF(I1994&lt;=0.05,"0-5%",IF(I1994&lt;=0.1,"5-10%",IF(I1994&lt;=0.2,"10-20%",IF(I1994&lt;=0.4,"20-40%","Above 40%")))))</f>
        <v>10-20%</v>
      </c>
      <c r="N1994" s="6" t="str">
        <f aca="false">IF(AND(H1994&gt;=Summary!$B$25,I1994&gt;=Summary!$B$26,I1994&lt;=Summary!$B$27,J1994&gt;=Summary!$B$28,J1994&lt;=Summary!$B$29,F1994*J1994&gt;1),"Yes","No")</f>
        <v>Yes</v>
      </c>
    </row>
    <row r="1995" customFormat="false" ht="15" hidden="false" customHeight="false" outlineLevel="0" collapsed="false">
      <c r="A1995" s="6" t="s">
        <v>149</v>
      </c>
      <c r="B1995" s="45" t="n">
        <v>42078</v>
      </c>
      <c r="C1995" s="6" t="s">
        <v>176</v>
      </c>
      <c r="D1995" s="6" t="s">
        <v>181</v>
      </c>
      <c r="E1995" s="6" t="s">
        <v>174</v>
      </c>
      <c r="F1995" s="34" t="n">
        <v>0.301037073135376</v>
      </c>
      <c r="G1995" s="34" t="n">
        <v>0.262974467762709</v>
      </c>
      <c r="H1995" s="34" t="n">
        <v>0.0380626053726667</v>
      </c>
      <c r="I1995" s="34" t="n">
        <v>0.144738786607268</v>
      </c>
      <c r="J1995" s="35" t="n">
        <v>3.8</v>
      </c>
      <c r="K1995" s="6" t="n">
        <v>0</v>
      </c>
      <c r="L1995" s="35" t="n">
        <v>-1</v>
      </c>
      <c r="M1995" s="6" t="str">
        <f aca="false">IF(I1995&lt;=0,"Below 0%",IF(I1995&lt;=0.05,"0-5%",IF(I1995&lt;=0.1,"5-10%",IF(I1995&lt;=0.2,"10-20%",IF(I1995&lt;=0.4,"20-40%","Above 40%")))))</f>
        <v>10-20%</v>
      </c>
      <c r="N1995" s="6" t="str">
        <f aca="false">IF(AND(H1995&gt;=Summary!$B$25,I1995&gt;=Summary!$B$26,I1995&lt;=Summary!$B$27,J1995&gt;=Summary!$B$28,J1995&lt;=Summary!$B$29,F1995*J1995&gt;1),"Yes","No")</f>
        <v>Yes</v>
      </c>
    </row>
    <row r="1996" customFormat="false" ht="15" hidden="false" customHeight="false" outlineLevel="0" collapsed="false">
      <c r="A1996" s="6" t="s">
        <v>149</v>
      </c>
      <c r="B1996" s="45" t="n">
        <v>42078</v>
      </c>
      <c r="C1996" s="6" t="s">
        <v>176</v>
      </c>
      <c r="D1996" s="6" t="s">
        <v>181</v>
      </c>
      <c r="E1996" s="6" t="s">
        <v>177</v>
      </c>
      <c r="F1996" s="34" t="n">
        <v>0.0969605669379234</v>
      </c>
      <c r="G1996" s="34" t="n">
        <v>0.22456246685355</v>
      </c>
      <c r="H1996" s="34" t="n">
        <v>-0.127601899915626</v>
      </c>
      <c r="I1996" s="34" t="n">
        <v>-0.568224519900927</v>
      </c>
      <c r="J1996" s="35" t="n">
        <v>4.45</v>
      </c>
      <c r="K1996" s="6" t="n">
        <v>0</v>
      </c>
      <c r="L1996" s="35" t="n">
        <v>-1</v>
      </c>
      <c r="M1996" s="6" t="str">
        <f aca="false">IF(I1996&lt;=0,"Below 0%",IF(I1996&lt;=0.05,"0-5%",IF(I1996&lt;=0.1,"5-10%",IF(I1996&lt;=0.2,"10-20%",IF(I1996&lt;=0.4,"20-40%","Above 40%")))))</f>
        <v>Below 0%</v>
      </c>
      <c r="N1996" s="6" t="str">
        <f aca="false">IF(AND(H1996&gt;=Summary!$B$25,I1996&gt;=Summary!$B$26,I1996&lt;=Summary!$B$27,J1996&gt;=Summary!$B$28,J1996&lt;=Summary!$B$29,F1996*J1996&gt;1),"Yes","No")</f>
        <v>No</v>
      </c>
    </row>
    <row r="1997" customFormat="false" ht="15" hidden="false" customHeight="false" outlineLevel="0" collapsed="false">
      <c r="A1997" s="6" t="s">
        <v>149</v>
      </c>
      <c r="B1997" s="45" t="n">
        <v>42079</v>
      </c>
      <c r="C1997" s="6" t="s">
        <v>175</v>
      </c>
      <c r="D1997" s="6" t="s">
        <v>183</v>
      </c>
      <c r="E1997" s="6" t="s">
        <v>187</v>
      </c>
      <c r="F1997" s="34" t="n">
        <v>0.24783305823803</v>
      </c>
      <c r="G1997" s="34" t="n">
        <v>0.238275340393343</v>
      </c>
      <c r="H1997" s="34" t="n">
        <v>0.00955771784468606</v>
      </c>
      <c r="I1997" s="34" t="n">
        <v>0.0401120729862698</v>
      </c>
      <c r="J1997" s="35" t="n">
        <v>4.24</v>
      </c>
      <c r="K1997" s="6" t="n">
        <v>0</v>
      </c>
      <c r="L1997" s="35" t="n">
        <v>-1</v>
      </c>
      <c r="M1997" s="6" t="str">
        <f aca="false">IF(I1997&lt;=0,"Below 0%",IF(I1997&lt;=0.05,"0-5%",IF(I1997&lt;=0.1,"5-10%",IF(I1997&lt;=0.2,"10-20%",IF(I1997&lt;=0.4,"20-40%","Above 40%")))))</f>
        <v>0-5%</v>
      </c>
      <c r="N1997" s="6" t="str">
        <f aca="false">IF(AND(H1997&gt;=Summary!$B$25,I1997&gt;=Summary!$B$26,I1997&lt;=Summary!$B$27,J1997&gt;=Summary!$B$28,J1997&lt;=Summary!$B$29,F1997*J1997&gt;1),"Yes","No")</f>
        <v>No</v>
      </c>
    </row>
    <row r="1998" customFormat="false" ht="15" hidden="false" customHeight="false" outlineLevel="0" collapsed="false">
      <c r="A1998" s="6" t="s">
        <v>149</v>
      </c>
      <c r="B1998" s="45" t="n">
        <v>42079</v>
      </c>
      <c r="C1998" s="6" t="s">
        <v>175</v>
      </c>
      <c r="D1998" s="6" t="s">
        <v>183</v>
      </c>
      <c r="E1998" s="6" t="s">
        <v>174</v>
      </c>
      <c r="F1998" s="34" t="n">
        <v>0.193098098039627</v>
      </c>
      <c r="G1998" s="34" t="n">
        <v>0.280635400907716</v>
      </c>
      <c r="H1998" s="34" t="n">
        <v>-0.0875373028680885</v>
      </c>
      <c r="I1998" s="34" t="n">
        <v>-0.311925375718634</v>
      </c>
      <c r="J1998" s="35" t="n">
        <v>3.6</v>
      </c>
      <c r="K1998" s="6" t="n">
        <v>0</v>
      </c>
      <c r="L1998" s="35" t="n">
        <v>-1</v>
      </c>
      <c r="M1998" s="6" t="str">
        <f aca="false">IF(I1998&lt;=0,"Below 0%",IF(I1998&lt;=0.05,"0-5%",IF(I1998&lt;=0.1,"5-10%",IF(I1998&lt;=0.2,"10-20%",IF(I1998&lt;=0.4,"20-40%","Above 40%")))))</f>
        <v>Below 0%</v>
      </c>
      <c r="N1998" s="6" t="str">
        <f aca="false">IF(AND(H1998&gt;=Summary!$B$25,I1998&gt;=Summary!$B$26,I1998&lt;=Summary!$B$27,J1998&gt;=Summary!$B$28,J1998&lt;=Summary!$B$29,F1998*J1998&gt;1),"Yes","No")</f>
        <v>No</v>
      </c>
    </row>
    <row r="1999" customFormat="false" ht="15" hidden="false" customHeight="false" outlineLevel="0" collapsed="false">
      <c r="A1999" s="6" t="s">
        <v>149</v>
      </c>
      <c r="B1999" s="45" t="n">
        <v>42079</v>
      </c>
      <c r="C1999" s="6" t="s">
        <v>175</v>
      </c>
      <c r="D1999" s="6" t="s">
        <v>183</v>
      </c>
      <c r="E1999" s="6" t="s">
        <v>177</v>
      </c>
      <c r="F1999" s="34" t="n">
        <v>0.55906879901886</v>
      </c>
      <c r="G1999" s="34" t="n">
        <v>0.481089258698941</v>
      </c>
      <c r="H1999" s="34" t="n">
        <v>0.0779795403199189</v>
      </c>
      <c r="I1999" s="34" t="n">
        <v>0.162089547646121</v>
      </c>
      <c r="J1999" s="35" t="n">
        <v>2.1</v>
      </c>
      <c r="K1999" s="6" t="n">
        <v>1</v>
      </c>
      <c r="L1999" s="35" t="n">
        <v>1.1</v>
      </c>
      <c r="M1999" s="6" t="str">
        <f aca="false">IF(I1999&lt;=0,"Below 0%",IF(I1999&lt;=0.05,"0-5%",IF(I1999&lt;=0.1,"5-10%",IF(I1999&lt;=0.2,"10-20%",IF(I1999&lt;=0.4,"20-40%","Above 40%")))))</f>
        <v>10-20%</v>
      </c>
      <c r="N1999" s="6" t="str">
        <f aca="false">IF(AND(H1999&gt;=Summary!$B$25,I1999&gt;=Summary!$B$26,I1999&lt;=Summary!$B$27,J1999&gt;=Summary!$B$28,J1999&lt;=Summary!$B$29,F1999*J1999&gt;1),"Yes","No")</f>
        <v>Yes</v>
      </c>
    </row>
    <row r="2000" customFormat="false" ht="15" hidden="false" customHeight="false" outlineLevel="0" collapsed="false">
      <c r="A2000" s="6" t="s">
        <v>149</v>
      </c>
      <c r="B2000" s="45" t="n">
        <v>42084</v>
      </c>
      <c r="C2000" s="6" t="s">
        <v>182</v>
      </c>
      <c r="D2000" s="6" t="s">
        <v>175</v>
      </c>
      <c r="E2000" s="6" t="s">
        <v>187</v>
      </c>
      <c r="F2000" s="34" t="n">
        <v>0.429329544305801</v>
      </c>
      <c r="G2000" s="34" t="n">
        <v>0.392857142857143</v>
      </c>
      <c r="H2000" s="34" t="n">
        <v>0.0364724014486585</v>
      </c>
      <c r="I2000" s="34" t="n">
        <v>0.0928388400511306</v>
      </c>
      <c r="J2000" s="35" t="n">
        <v>2.55</v>
      </c>
      <c r="K2000" s="6" t="n">
        <v>0</v>
      </c>
      <c r="L2000" s="35" t="n">
        <v>-1</v>
      </c>
      <c r="M2000" s="6" t="str">
        <f aca="false">IF(I2000&lt;=0,"Below 0%",IF(I2000&lt;=0.05,"0-5%",IF(I2000&lt;=0.1,"5-10%",IF(I2000&lt;=0.2,"10-20%",IF(I2000&lt;=0.4,"20-40%","Above 40%")))))</f>
        <v>5-10%</v>
      </c>
      <c r="N2000" s="6" t="str">
        <f aca="false">IF(AND(H2000&gt;=Summary!$B$25,I2000&gt;=Summary!$B$26,I2000&lt;=Summary!$B$27,J2000&gt;=Summary!$B$28,J2000&lt;=Summary!$B$29,F2000*J2000&gt;1),"Yes","No")</f>
        <v>No</v>
      </c>
    </row>
    <row r="2001" customFormat="false" ht="15" hidden="false" customHeight="false" outlineLevel="0" collapsed="false">
      <c r="A2001" s="6" t="s">
        <v>149</v>
      </c>
      <c r="B2001" s="45" t="n">
        <v>42084</v>
      </c>
      <c r="C2001" s="6" t="s">
        <v>182</v>
      </c>
      <c r="D2001" s="6" t="s">
        <v>175</v>
      </c>
      <c r="E2001" s="6" t="s">
        <v>174</v>
      </c>
      <c r="F2001" s="34" t="n">
        <v>0.26909738779068</v>
      </c>
      <c r="G2001" s="34" t="n">
        <v>0.303571428571429</v>
      </c>
      <c r="H2001" s="34" t="n">
        <v>-0.0344740407807486</v>
      </c>
      <c r="I2001" s="34" t="n">
        <v>-0.11356154610129</v>
      </c>
      <c r="J2001" s="35" t="n">
        <v>3.3</v>
      </c>
      <c r="K2001" s="6" t="n">
        <v>0</v>
      </c>
      <c r="L2001" s="35" t="n">
        <v>-1</v>
      </c>
      <c r="M2001" s="6" t="str">
        <f aca="false">IF(I2001&lt;=0,"Below 0%",IF(I2001&lt;=0.05,"0-5%",IF(I2001&lt;=0.1,"5-10%",IF(I2001&lt;=0.2,"10-20%",IF(I2001&lt;=0.4,"20-40%","Above 40%")))))</f>
        <v>Below 0%</v>
      </c>
      <c r="N2001" s="6" t="str">
        <f aca="false">IF(AND(H2001&gt;=Summary!$B$25,I2001&gt;=Summary!$B$26,I2001&lt;=Summary!$B$27,J2001&gt;=Summary!$B$28,J2001&lt;=Summary!$B$29,F2001*J2001&gt;1),"Yes","No")</f>
        <v>No</v>
      </c>
    </row>
    <row r="2002" customFormat="false" ht="15" hidden="false" customHeight="false" outlineLevel="0" collapsed="false">
      <c r="A2002" s="6" t="s">
        <v>149</v>
      </c>
      <c r="B2002" s="45" t="n">
        <v>42084</v>
      </c>
      <c r="C2002" s="6" t="s">
        <v>182</v>
      </c>
      <c r="D2002" s="6" t="s">
        <v>175</v>
      </c>
      <c r="E2002" s="6" t="s">
        <v>177</v>
      </c>
      <c r="F2002" s="34" t="n">
        <v>0.301573038101196</v>
      </c>
      <c r="G2002" s="34" t="n">
        <v>0.303571428571429</v>
      </c>
      <c r="H2002" s="34" t="n">
        <v>-0.00199839047023226</v>
      </c>
      <c r="I2002" s="34" t="n">
        <v>-0.0065829333137063</v>
      </c>
      <c r="J2002" s="35" t="n">
        <v>3.3</v>
      </c>
      <c r="K2002" s="6" t="n">
        <v>1</v>
      </c>
      <c r="L2002" s="35" t="n">
        <v>2.3</v>
      </c>
      <c r="M2002" s="6" t="str">
        <f aca="false">IF(I2002&lt;=0,"Below 0%",IF(I2002&lt;=0.05,"0-5%",IF(I2002&lt;=0.1,"5-10%",IF(I2002&lt;=0.2,"10-20%",IF(I2002&lt;=0.4,"20-40%","Above 40%")))))</f>
        <v>Below 0%</v>
      </c>
      <c r="N2002" s="6" t="str">
        <f aca="false">IF(AND(H2002&gt;=Summary!$B$25,I2002&gt;=Summary!$B$26,I2002&lt;=Summary!$B$27,J2002&gt;=Summary!$B$28,J2002&lt;=Summary!$B$29,F2002*J2002&gt;1),"Yes","No")</f>
        <v>No</v>
      </c>
    </row>
    <row r="2003" customFormat="false" ht="15" hidden="false" customHeight="false" outlineLevel="0" collapsed="false">
      <c r="A2003" s="6" t="s">
        <v>149</v>
      </c>
      <c r="B2003" s="45" t="n">
        <v>42084</v>
      </c>
      <c r="C2003" s="6" t="s">
        <v>194</v>
      </c>
      <c r="D2003" s="6" t="s">
        <v>178</v>
      </c>
      <c r="E2003" s="6" t="s">
        <v>187</v>
      </c>
      <c r="F2003" s="34" t="n">
        <v>0.885407626628876</v>
      </c>
      <c r="G2003" s="34" t="n">
        <v>0.758828679832669</v>
      </c>
      <c r="H2003" s="34" t="n">
        <v>0.126578946796207</v>
      </c>
      <c r="I2003" s="34" t="n">
        <v>0.166808332579258</v>
      </c>
      <c r="J2003" s="35" t="n">
        <v>1.34</v>
      </c>
      <c r="K2003" s="6" t="n">
        <v>1</v>
      </c>
      <c r="L2003" s="35" t="n">
        <v>0.34</v>
      </c>
      <c r="M2003" s="6" t="str">
        <f aca="false">IF(I2003&lt;=0,"Below 0%",IF(I2003&lt;=0.05,"0-5%",IF(I2003&lt;=0.1,"5-10%",IF(I2003&lt;=0.2,"10-20%",IF(I2003&lt;=0.4,"20-40%","Above 40%")))))</f>
        <v>10-20%</v>
      </c>
      <c r="N2003" s="6" t="str">
        <f aca="false">IF(AND(H2003&gt;=Summary!$B$25,I2003&gt;=Summary!$B$26,I2003&lt;=Summary!$B$27,J2003&gt;=Summary!$B$28,J2003&lt;=Summary!$B$29,F2003*J2003&gt;1),"Yes","No")</f>
        <v>No</v>
      </c>
    </row>
    <row r="2004" customFormat="false" ht="15" hidden="false" customHeight="false" outlineLevel="0" collapsed="false">
      <c r="A2004" s="6" t="s">
        <v>149</v>
      </c>
      <c r="B2004" s="45" t="n">
        <v>42084</v>
      </c>
      <c r="C2004" s="6" t="s">
        <v>194</v>
      </c>
      <c r="D2004" s="6" t="s">
        <v>178</v>
      </c>
      <c r="E2004" s="6" t="s">
        <v>174</v>
      </c>
      <c r="F2004" s="34" t="n">
        <v>0.0887854248285294</v>
      </c>
      <c r="G2004" s="34" t="n">
        <v>0.15643545091935</v>
      </c>
      <c r="H2004" s="34" t="n">
        <v>-0.0676500260908208</v>
      </c>
      <c r="I2004" s="34" t="n">
        <v>-0.432446901857927</v>
      </c>
      <c r="J2004" s="35" t="n">
        <v>6.5</v>
      </c>
      <c r="K2004" s="6" t="n">
        <v>0</v>
      </c>
      <c r="L2004" s="35" t="n">
        <v>-1</v>
      </c>
      <c r="M2004" s="6" t="str">
        <f aca="false">IF(I2004&lt;=0,"Below 0%",IF(I2004&lt;=0.05,"0-5%",IF(I2004&lt;=0.1,"5-10%",IF(I2004&lt;=0.2,"10-20%",IF(I2004&lt;=0.4,"20-40%","Above 40%")))))</f>
        <v>Below 0%</v>
      </c>
      <c r="N2004" s="6" t="str">
        <f aca="false">IF(AND(H2004&gt;=Summary!$B$25,I2004&gt;=Summary!$B$26,I2004&lt;=Summary!$B$27,J2004&gt;=Summary!$B$28,J2004&lt;=Summary!$B$29,F2004*J2004&gt;1),"Yes","No")</f>
        <v>No</v>
      </c>
    </row>
    <row r="2005" customFormat="false" ht="15" hidden="false" customHeight="false" outlineLevel="0" collapsed="false">
      <c r="A2005" s="6" t="s">
        <v>149</v>
      </c>
      <c r="B2005" s="45" t="n">
        <v>42084</v>
      </c>
      <c r="C2005" s="6" t="s">
        <v>194</v>
      </c>
      <c r="D2005" s="6" t="s">
        <v>178</v>
      </c>
      <c r="E2005" s="6" t="s">
        <v>177</v>
      </c>
      <c r="F2005" s="34" t="n">
        <v>0.0258068982511759</v>
      </c>
      <c r="G2005" s="34" t="n">
        <v>0.0847358692479813</v>
      </c>
      <c r="H2005" s="34" t="n">
        <v>-0.0589289709968054</v>
      </c>
      <c r="I2005" s="34" t="n">
        <v>-0.695443045782047</v>
      </c>
      <c r="J2005" s="35" t="n">
        <v>12</v>
      </c>
      <c r="K2005" s="6" t="n">
        <v>0</v>
      </c>
      <c r="L2005" s="35" t="n">
        <v>-1</v>
      </c>
      <c r="M2005" s="6" t="str">
        <f aca="false">IF(I2005&lt;=0,"Below 0%",IF(I2005&lt;=0.05,"0-5%",IF(I2005&lt;=0.1,"5-10%",IF(I2005&lt;=0.2,"10-20%",IF(I2005&lt;=0.4,"20-40%","Above 40%")))))</f>
        <v>Below 0%</v>
      </c>
      <c r="N2005" s="6" t="str">
        <f aca="false">IF(AND(H2005&gt;=Summary!$B$25,I2005&gt;=Summary!$B$26,I2005&lt;=Summary!$B$27,J2005&gt;=Summary!$B$28,J2005&lt;=Summary!$B$29,F2005*J2005&gt;1),"Yes","No")</f>
        <v>No</v>
      </c>
    </row>
    <row r="2006" customFormat="false" ht="15" hidden="false" customHeight="false" outlineLevel="0" collapsed="false">
      <c r="A2006" s="6" t="s">
        <v>149</v>
      </c>
      <c r="B2006" s="45" t="n">
        <v>42084</v>
      </c>
      <c r="C2006" s="6" t="s">
        <v>188</v>
      </c>
      <c r="D2006" s="6" t="s">
        <v>185</v>
      </c>
      <c r="E2006" s="6" t="s">
        <v>187</v>
      </c>
      <c r="F2006" s="34" t="n">
        <v>0.15403251349926</v>
      </c>
      <c r="G2006" s="34" t="n">
        <v>0.166347259486393</v>
      </c>
      <c r="H2006" s="34" t="n">
        <v>-0.0123147459871333</v>
      </c>
      <c r="I2006" s="34" t="n">
        <v>-0.0740303508765686</v>
      </c>
      <c r="J2006" s="35" t="n">
        <v>6.25</v>
      </c>
      <c r="K2006" s="6" t="n">
        <v>0</v>
      </c>
      <c r="L2006" s="35" t="n">
        <v>-1</v>
      </c>
      <c r="M2006" s="6" t="str">
        <f aca="false">IF(I2006&lt;=0,"Below 0%",IF(I2006&lt;=0.05,"0-5%",IF(I2006&lt;=0.1,"5-10%",IF(I2006&lt;=0.2,"10-20%",IF(I2006&lt;=0.4,"20-40%","Above 40%")))))</f>
        <v>Below 0%</v>
      </c>
      <c r="N2006" s="6" t="str">
        <f aca="false">IF(AND(H2006&gt;=Summary!$B$25,I2006&gt;=Summary!$B$26,I2006&lt;=Summary!$B$27,J2006&gt;=Summary!$B$28,J2006&lt;=Summary!$B$29,F2006*J2006&gt;1),"Yes","No")</f>
        <v>No</v>
      </c>
    </row>
    <row r="2007" customFormat="false" ht="15" hidden="false" customHeight="false" outlineLevel="0" collapsed="false">
      <c r="A2007" s="6" t="s">
        <v>149</v>
      </c>
      <c r="B2007" s="45" t="n">
        <v>42084</v>
      </c>
      <c r="C2007" s="6" t="s">
        <v>188</v>
      </c>
      <c r="D2007" s="6" t="s">
        <v>185</v>
      </c>
      <c r="E2007" s="6" t="s">
        <v>174</v>
      </c>
      <c r="F2007" s="34" t="n">
        <v>0.211289435625076</v>
      </c>
      <c r="G2007" s="34" t="n">
        <v>0.239555385205059</v>
      </c>
      <c r="H2007" s="34" t="n">
        <v>-0.0282659495799831</v>
      </c>
      <c r="I2007" s="34" t="n">
        <v>-0.117993379926682</v>
      </c>
      <c r="J2007" s="35" t="n">
        <v>4.34</v>
      </c>
      <c r="K2007" s="6" t="n">
        <v>0</v>
      </c>
      <c r="L2007" s="35" t="n">
        <v>-1</v>
      </c>
      <c r="M2007" s="6" t="str">
        <f aca="false">IF(I2007&lt;=0,"Below 0%",IF(I2007&lt;=0.05,"0-5%",IF(I2007&lt;=0.1,"5-10%",IF(I2007&lt;=0.2,"10-20%",IF(I2007&lt;=0.4,"20-40%","Above 40%")))))</f>
        <v>Below 0%</v>
      </c>
      <c r="N2007" s="6" t="str">
        <f aca="false">IF(AND(H2007&gt;=Summary!$B$25,I2007&gt;=Summary!$B$26,I2007&lt;=Summary!$B$27,J2007&gt;=Summary!$B$28,J2007&lt;=Summary!$B$29,F2007*J2007&gt;1),"Yes","No")</f>
        <v>No</v>
      </c>
    </row>
    <row r="2008" customFormat="false" ht="15" hidden="false" customHeight="false" outlineLevel="0" collapsed="false">
      <c r="A2008" s="6" t="s">
        <v>149</v>
      </c>
      <c r="B2008" s="45" t="n">
        <v>42084</v>
      </c>
      <c r="C2008" s="6" t="s">
        <v>188</v>
      </c>
      <c r="D2008" s="6" t="s">
        <v>185</v>
      </c>
      <c r="E2008" s="6" t="s">
        <v>177</v>
      </c>
      <c r="F2008" s="34" t="n">
        <v>0.634678065776825</v>
      </c>
      <c r="G2008" s="34" t="n">
        <v>0.594097355308547</v>
      </c>
      <c r="H2008" s="34" t="n">
        <v>0.0405807104682776</v>
      </c>
      <c r="I2008" s="34" t="n">
        <v>0.0683064991043461</v>
      </c>
      <c r="J2008" s="35" t="n">
        <v>1.75</v>
      </c>
      <c r="K2008" s="6" t="n">
        <v>1</v>
      </c>
      <c r="L2008" s="35" t="n">
        <v>0.75</v>
      </c>
      <c r="M2008" s="6" t="str">
        <f aca="false">IF(I2008&lt;=0,"Below 0%",IF(I2008&lt;=0.05,"0-5%",IF(I2008&lt;=0.1,"5-10%",IF(I2008&lt;=0.2,"10-20%",IF(I2008&lt;=0.4,"20-40%","Above 40%")))))</f>
        <v>5-10%</v>
      </c>
      <c r="N2008" s="6" t="str">
        <f aca="false">IF(AND(H2008&gt;=Summary!$B$25,I2008&gt;=Summary!$B$26,I2008&lt;=Summary!$B$27,J2008&gt;=Summary!$B$28,J2008&lt;=Summary!$B$29,F2008*J2008&gt;1),"Yes","No")</f>
        <v>No</v>
      </c>
    </row>
    <row r="2009" customFormat="false" ht="15" hidden="false" customHeight="false" outlineLevel="0" collapsed="false">
      <c r="A2009" s="6" t="s">
        <v>149</v>
      </c>
      <c r="B2009" s="45" t="n">
        <v>42084</v>
      </c>
      <c r="C2009" s="6" t="s">
        <v>179</v>
      </c>
      <c r="D2009" s="6" t="s">
        <v>196</v>
      </c>
      <c r="E2009" s="6" t="s">
        <v>187</v>
      </c>
      <c r="F2009" s="34" t="n">
        <v>0.840235412120819</v>
      </c>
      <c r="G2009" s="34" t="n">
        <v>0.66889880952381</v>
      </c>
      <c r="H2009" s="34" t="n">
        <v>0.17133660259701</v>
      </c>
      <c r="I2009" s="34" t="n">
        <v>0.256147267953705</v>
      </c>
      <c r="J2009" s="35" t="n">
        <v>1.5</v>
      </c>
      <c r="K2009" s="6" t="n">
        <v>1</v>
      </c>
      <c r="L2009" s="35" t="n">
        <v>0.5</v>
      </c>
      <c r="M2009" s="6" t="str">
        <f aca="false">IF(I2009&lt;=0,"Below 0%",IF(I2009&lt;=0.05,"0-5%",IF(I2009&lt;=0.1,"5-10%",IF(I2009&lt;=0.2,"10-20%",IF(I2009&lt;=0.4,"20-40%","Above 40%")))))</f>
        <v>20-40%</v>
      </c>
      <c r="N2009" s="6" t="str">
        <f aca="false">IF(AND(H2009&gt;=Summary!$B$25,I2009&gt;=Summary!$B$26,I2009&lt;=Summary!$B$27,J2009&gt;=Summary!$B$28,J2009&lt;=Summary!$B$29,F2009*J2009&gt;1),"Yes","No")</f>
        <v>No</v>
      </c>
    </row>
    <row r="2010" customFormat="false" ht="15" hidden="false" customHeight="false" outlineLevel="0" collapsed="false">
      <c r="A2010" s="6" t="s">
        <v>149</v>
      </c>
      <c r="B2010" s="45" t="n">
        <v>42084</v>
      </c>
      <c r="C2010" s="6" t="s">
        <v>179</v>
      </c>
      <c r="D2010" s="6" t="s">
        <v>196</v>
      </c>
      <c r="E2010" s="6" t="s">
        <v>174</v>
      </c>
      <c r="F2010" s="34" t="n">
        <v>0.107394233345985</v>
      </c>
      <c r="G2010" s="34" t="n">
        <v>0.21577380952381</v>
      </c>
      <c r="H2010" s="34" t="n">
        <v>-0.108379576177824</v>
      </c>
      <c r="I2010" s="34" t="n">
        <v>-0.502283277182744</v>
      </c>
      <c r="J2010" s="35" t="n">
        <v>4.65</v>
      </c>
      <c r="K2010" s="6" t="n">
        <v>0</v>
      </c>
      <c r="L2010" s="35" t="n">
        <v>-1</v>
      </c>
      <c r="M2010" s="6" t="str">
        <f aca="false">IF(I2010&lt;=0,"Below 0%",IF(I2010&lt;=0.05,"0-5%",IF(I2010&lt;=0.1,"5-10%",IF(I2010&lt;=0.2,"10-20%",IF(I2010&lt;=0.4,"20-40%","Above 40%")))))</f>
        <v>Below 0%</v>
      </c>
      <c r="N2010" s="6" t="str">
        <f aca="false">IF(AND(H2010&gt;=Summary!$B$25,I2010&gt;=Summary!$B$26,I2010&lt;=Summary!$B$27,J2010&gt;=Summary!$B$28,J2010&lt;=Summary!$B$29,F2010*J2010&gt;1),"Yes","No")</f>
        <v>No</v>
      </c>
    </row>
    <row r="2011" customFormat="false" ht="15" hidden="false" customHeight="false" outlineLevel="0" collapsed="false">
      <c r="A2011" s="6" t="s">
        <v>149</v>
      </c>
      <c r="B2011" s="45" t="n">
        <v>42084</v>
      </c>
      <c r="C2011" s="6" t="s">
        <v>179</v>
      </c>
      <c r="D2011" s="6" t="s">
        <v>196</v>
      </c>
      <c r="E2011" s="6" t="s">
        <v>177</v>
      </c>
      <c r="F2011" s="34" t="n">
        <v>0.0523703508079052</v>
      </c>
      <c r="G2011" s="34" t="n">
        <v>0.115327380952381</v>
      </c>
      <c r="H2011" s="34" t="n">
        <v>-0.0629570301444758</v>
      </c>
      <c r="I2011" s="34" t="n">
        <v>-0.545898377510809</v>
      </c>
      <c r="J2011" s="35" t="n">
        <v>8.7</v>
      </c>
      <c r="K2011" s="6" t="n">
        <v>0</v>
      </c>
      <c r="L2011" s="35" t="n">
        <v>-1</v>
      </c>
      <c r="M2011" s="6" t="str">
        <f aca="false">IF(I2011&lt;=0,"Below 0%",IF(I2011&lt;=0.05,"0-5%",IF(I2011&lt;=0.1,"5-10%",IF(I2011&lt;=0.2,"10-20%",IF(I2011&lt;=0.4,"20-40%","Above 40%")))))</f>
        <v>Below 0%</v>
      </c>
      <c r="N2011" s="6" t="str">
        <f aca="false">IF(AND(H2011&gt;=Summary!$B$25,I2011&gt;=Summary!$B$26,I2011&lt;=Summary!$B$27,J2011&gt;=Summary!$B$28,J2011&lt;=Summary!$B$29,F2011*J2011&gt;1),"Yes","No")</f>
        <v>No</v>
      </c>
    </row>
    <row r="2012" customFormat="false" ht="15" hidden="false" customHeight="false" outlineLevel="0" collapsed="false">
      <c r="A2012" s="6" t="s">
        <v>149</v>
      </c>
      <c r="B2012" s="45" t="n">
        <v>42084</v>
      </c>
      <c r="C2012" s="6" t="s">
        <v>192</v>
      </c>
      <c r="D2012" s="6" t="s">
        <v>180</v>
      </c>
      <c r="E2012" s="6" t="s">
        <v>187</v>
      </c>
      <c r="F2012" s="34" t="n">
        <v>0.501094937324524</v>
      </c>
      <c r="G2012" s="34" t="n">
        <v>0.453716216216216</v>
      </c>
      <c r="H2012" s="34" t="n">
        <v>0.0473787211083077</v>
      </c>
      <c r="I2012" s="34" t="n">
        <v>0.104423689114364</v>
      </c>
      <c r="J2012" s="35" t="n">
        <v>2.2</v>
      </c>
      <c r="K2012" s="6" t="n">
        <v>0</v>
      </c>
      <c r="L2012" s="35" t="n">
        <v>-1</v>
      </c>
      <c r="M2012" s="6" t="str">
        <f aca="false">IF(I2012&lt;=0,"Below 0%",IF(I2012&lt;=0.05,"0-5%",IF(I2012&lt;=0.1,"5-10%",IF(I2012&lt;=0.2,"10-20%",IF(I2012&lt;=0.4,"20-40%","Above 40%")))))</f>
        <v>10-20%</v>
      </c>
      <c r="N2012" s="6" t="str">
        <f aca="false">IF(AND(H2012&gt;=Summary!$B$25,I2012&gt;=Summary!$B$26,I2012&lt;=Summary!$B$27,J2012&gt;=Summary!$B$28,J2012&lt;=Summary!$B$29,F2012*J2012&gt;1),"Yes","No")</f>
        <v>Yes</v>
      </c>
    </row>
    <row r="2013" customFormat="false" ht="15" hidden="false" customHeight="false" outlineLevel="0" collapsed="false">
      <c r="A2013" s="6" t="s">
        <v>149</v>
      </c>
      <c r="B2013" s="45" t="n">
        <v>42084</v>
      </c>
      <c r="C2013" s="6" t="s">
        <v>192</v>
      </c>
      <c r="D2013" s="6" t="s">
        <v>180</v>
      </c>
      <c r="E2013" s="6" t="s">
        <v>174</v>
      </c>
      <c r="F2013" s="34" t="n">
        <v>0.295930981636047</v>
      </c>
      <c r="G2013" s="34" t="n">
        <v>0.293581081081081</v>
      </c>
      <c r="H2013" s="34" t="n">
        <v>0.00234990055496626</v>
      </c>
      <c r="I2013" s="34" t="n">
        <v>0.00800426426087464</v>
      </c>
      <c r="J2013" s="35" t="n">
        <v>3.4</v>
      </c>
      <c r="K2013" s="6" t="n">
        <v>0</v>
      </c>
      <c r="L2013" s="35" t="n">
        <v>-1</v>
      </c>
      <c r="M2013" s="6" t="str">
        <f aca="false">IF(I2013&lt;=0,"Below 0%",IF(I2013&lt;=0.05,"0-5%",IF(I2013&lt;=0.1,"5-10%",IF(I2013&lt;=0.2,"10-20%",IF(I2013&lt;=0.4,"20-40%","Above 40%")))))</f>
        <v>0-5%</v>
      </c>
      <c r="N2013" s="6" t="str">
        <f aca="false">IF(AND(H2013&gt;=Summary!$B$25,I2013&gt;=Summary!$B$26,I2013&lt;=Summary!$B$27,J2013&gt;=Summary!$B$28,J2013&lt;=Summary!$B$29,F2013*J2013&gt;1),"Yes","No")</f>
        <v>No</v>
      </c>
    </row>
    <row r="2014" customFormat="false" ht="15" hidden="false" customHeight="false" outlineLevel="0" collapsed="false">
      <c r="A2014" s="6" t="s">
        <v>149</v>
      </c>
      <c r="B2014" s="45" t="n">
        <v>42084</v>
      </c>
      <c r="C2014" s="6" t="s">
        <v>192</v>
      </c>
      <c r="D2014" s="6" t="s">
        <v>180</v>
      </c>
      <c r="E2014" s="6" t="s">
        <v>177</v>
      </c>
      <c r="F2014" s="34" t="n">
        <v>0.202974066138268</v>
      </c>
      <c r="G2014" s="34" t="n">
        <v>0.252702702702703</v>
      </c>
      <c r="H2014" s="34" t="n">
        <v>-0.0497286365644352</v>
      </c>
      <c r="I2014" s="34" t="n">
        <v>-0.196787117955519</v>
      </c>
      <c r="J2014" s="35" t="n">
        <v>3.95</v>
      </c>
      <c r="K2014" s="6" t="n">
        <v>1</v>
      </c>
      <c r="L2014" s="35" t="n">
        <v>2.95</v>
      </c>
      <c r="M2014" s="6" t="str">
        <f aca="false">IF(I2014&lt;=0,"Below 0%",IF(I2014&lt;=0.05,"0-5%",IF(I2014&lt;=0.1,"5-10%",IF(I2014&lt;=0.2,"10-20%",IF(I2014&lt;=0.4,"20-40%","Above 40%")))))</f>
        <v>Below 0%</v>
      </c>
      <c r="N2014" s="6" t="str">
        <f aca="false">IF(AND(H2014&gt;=Summary!$B$25,I2014&gt;=Summary!$B$26,I2014&lt;=Summary!$B$27,J2014&gt;=Summary!$B$28,J2014&lt;=Summary!$B$29,F2014*J2014&gt;1),"Yes","No")</f>
        <v>No</v>
      </c>
    </row>
    <row r="2015" customFormat="false" ht="15" hidden="false" customHeight="false" outlineLevel="0" collapsed="false">
      <c r="A2015" s="6" t="s">
        <v>149</v>
      </c>
      <c r="B2015" s="45" t="n">
        <v>42084</v>
      </c>
      <c r="C2015" s="6" t="s">
        <v>181</v>
      </c>
      <c r="D2015" s="6" t="s">
        <v>195</v>
      </c>
      <c r="E2015" s="6" t="s">
        <v>187</v>
      </c>
      <c r="F2015" s="34" t="n">
        <v>0.838331878185272</v>
      </c>
      <c r="G2015" s="34" t="n">
        <v>0.628366247755835</v>
      </c>
      <c r="H2015" s="34" t="n">
        <v>0.209965630429437</v>
      </c>
      <c r="I2015" s="34" t="n">
        <v>0.334145303283419</v>
      </c>
      <c r="J2015" s="35" t="n">
        <v>1.62</v>
      </c>
      <c r="K2015" s="6" t="n">
        <v>1</v>
      </c>
      <c r="L2015" s="35" t="n">
        <v>0.62</v>
      </c>
      <c r="M2015" s="6" t="str">
        <f aca="false">IF(I2015&lt;=0,"Below 0%",IF(I2015&lt;=0.05,"0-5%",IF(I2015&lt;=0.1,"5-10%",IF(I2015&lt;=0.2,"10-20%",IF(I2015&lt;=0.4,"20-40%","Above 40%")))))</f>
        <v>20-40%</v>
      </c>
      <c r="N2015" s="6" t="str">
        <f aca="false">IF(AND(H2015&gt;=Summary!$B$25,I2015&gt;=Summary!$B$26,I2015&lt;=Summary!$B$27,J2015&gt;=Summary!$B$28,J2015&lt;=Summary!$B$29,F2015*J2015&gt;1),"Yes","No")</f>
        <v>No</v>
      </c>
    </row>
    <row r="2016" customFormat="false" ht="15" hidden="false" customHeight="false" outlineLevel="0" collapsed="false">
      <c r="A2016" s="6" t="s">
        <v>149</v>
      </c>
      <c r="B2016" s="45" t="n">
        <v>42084</v>
      </c>
      <c r="C2016" s="6" t="s">
        <v>181</v>
      </c>
      <c r="D2016" s="6" t="s">
        <v>195</v>
      </c>
      <c r="E2016" s="6" t="s">
        <v>174</v>
      </c>
      <c r="F2016" s="34" t="n">
        <v>0.114606954157352</v>
      </c>
      <c r="G2016" s="34" t="n">
        <v>0.226211849192101</v>
      </c>
      <c r="H2016" s="34" t="n">
        <v>-0.111604895034748</v>
      </c>
      <c r="I2016" s="34" t="n">
        <v>-0.493364496304402</v>
      </c>
      <c r="J2016" s="35" t="n">
        <v>4.5</v>
      </c>
      <c r="K2016" s="6" t="n">
        <v>0</v>
      </c>
      <c r="L2016" s="35" t="n">
        <v>-1</v>
      </c>
      <c r="M2016" s="6" t="str">
        <f aca="false">IF(I2016&lt;=0,"Below 0%",IF(I2016&lt;=0.05,"0-5%",IF(I2016&lt;=0.1,"5-10%",IF(I2016&lt;=0.2,"10-20%",IF(I2016&lt;=0.4,"20-40%","Above 40%")))))</f>
        <v>Below 0%</v>
      </c>
      <c r="N2016" s="6" t="str">
        <f aca="false">IF(AND(H2016&gt;=Summary!$B$25,I2016&gt;=Summary!$B$26,I2016&lt;=Summary!$B$27,J2016&gt;=Summary!$B$28,J2016&lt;=Summary!$B$29,F2016*J2016&gt;1),"Yes","No")</f>
        <v>No</v>
      </c>
    </row>
    <row r="2017" customFormat="false" ht="15" hidden="false" customHeight="false" outlineLevel="0" collapsed="false">
      <c r="A2017" s="6" t="s">
        <v>149</v>
      </c>
      <c r="B2017" s="45" t="n">
        <v>42084</v>
      </c>
      <c r="C2017" s="6" t="s">
        <v>181</v>
      </c>
      <c r="D2017" s="6" t="s">
        <v>195</v>
      </c>
      <c r="E2017" s="6" t="s">
        <v>177</v>
      </c>
      <c r="F2017" s="34" t="n">
        <v>0.0470611266791821</v>
      </c>
      <c r="G2017" s="34" t="n">
        <v>0.145421903052065</v>
      </c>
      <c r="H2017" s="34" t="n">
        <v>-0.0983607763728826</v>
      </c>
      <c r="I2017" s="34" t="n">
        <v>-0.676382128885131</v>
      </c>
      <c r="J2017" s="35" t="n">
        <v>7</v>
      </c>
      <c r="K2017" s="6" t="n">
        <v>0</v>
      </c>
      <c r="L2017" s="35" t="n">
        <v>-1</v>
      </c>
      <c r="M2017" s="6" t="str">
        <f aca="false">IF(I2017&lt;=0,"Below 0%",IF(I2017&lt;=0.05,"0-5%",IF(I2017&lt;=0.1,"5-10%",IF(I2017&lt;=0.2,"10-20%",IF(I2017&lt;=0.4,"20-40%","Above 40%")))))</f>
        <v>Below 0%</v>
      </c>
      <c r="N2017" s="6" t="str">
        <f aca="false">IF(AND(H2017&gt;=Summary!$B$25,I2017&gt;=Summary!$B$26,I2017&lt;=Summary!$B$27,J2017&gt;=Summary!$B$28,J2017&lt;=Summary!$B$29,F2017*J2017&gt;1),"Yes","No")</f>
        <v>No</v>
      </c>
    </row>
    <row r="2018" customFormat="false" ht="15" hidden="false" customHeight="false" outlineLevel="0" collapsed="false">
      <c r="A2018" s="6" t="s">
        <v>149</v>
      </c>
      <c r="B2018" s="45" t="n">
        <v>42084</v>
      </c>
      <c r="C2018" s="6" t="s">
        <v>189</v>
      </c>
      <c r="D2018" s="6" t="s">
        <v>191</v>
      </c>
      <c r="E2018" s="6" t="s">
        <v>187</v>
      </c>
      <c r="F2018" s="34" t="n">
        <v>0.590657949447632</v>
      </c>
      <c r="G2018" s="34" t="n">
        <v>0.521641054560835</v>
      </c>
      <c r="H2018" s="34" t="n">
        <v>0.0690168948867972</v>
      </c>
      <c r="I2018" s="34" t="n">
        <v>0.132307252819474</v>
      </c>
      <c r="J2018" s="35" t="n">
        <v>1.95</v>
      </c>
      <c r="K2018" s="6" t="n">
        <v>1</v>
      </c>
      <c r="L2018" s="35" t="n">
        <v>0.95</v>
      </c>
      <c r="M2018" s="6" t="str">
        <f aca="false">IF(I2018&lt;=0,"Below 0%",IF(I2018&lt;=0.05,"0-5%",IF(I2018&lt;=0.1,"5-10%",IF(I2018&lt;=0.2,"10-20%",IF(I2018&lt;=0.4,"20-40%","Above 40%")))))</f>
        <v>10-20%</v>
      </c>
      <c r="N2018" s="6" t="str">
        <f aca="false">IF(AND(H2018&gt;=Summary!$B$25,I2018&gt;=Summary!$B$26,I2018&lt;=Summary!$B$27,J2018&gt;=Summary!$B$28,J2018&lt;=Summary!$B$29,F2018*J2018&gt;1),"Yes","No")</f>
        <v>Yes</v>
      </c>
    </row>
    <row r="2019" customFormat="false" ht="15" hidden="false" customHeight="false" outlineLevel="0" collapsed="false">
      <c r="A2019" s="6" t="s">
        <v>149</v>
      </c>
      <c r="B2019" s="45" t="n">
        <v>42084</v>
      </c>
      <c r="C2019" s="6" t="s">
        <v>189</v>
      </c>
      <c r="D2019" s="6" t="s">
        <v>191</v>
      </c>
      <c r="E2019" s="6" t="s">
        <v>174</v>
      </c>
      <c r="F2019" s="34" t="n">
        <v>0.222476601600647</v>
      </c>
      <c r="G2019" s="34" t="n">
        <v>0.27491893416044</v>
      </c>
      <c r="H2019" s="34" t="n">
        <v>-0.0524423325597929</v>
      </c>
      <c r="I2019" s="34" t="n">
        <v>-0.190755622998262</v>
      </c>
      <c r="J2019" s="35" t="n">
        <v>3.7</v>
      </c>
      <c r="K2019" s="6" t="n">
        <v>0</v>
      </c>
      <c r="L2019" s="35" t="n">
        <v>-1</v>
      </c>
      <c r="M2019" s="6" t="str">
        <f aca="false">IF(I2019&lt;=0,"Below 0%",IF(I2019&lt;=0.05,"0-5%",IF(I2019&lt;=0.1,"5-10%",IF(I2019&lt;=0.2,"10-20%",IF(I2019&lt;=0.4,"20-40%","Above 40%")))))</f>
        <v>Below 0%</v>
      </c>
      <c r="N2019" s="6" t="str">
        <f aca="false">IF(AND(H2019&gt;=Summary!$B$25,I2019&gt;=Summary!$B$26,I2019&lt;=Summary!$B$27,J2019&gt;=Summary!$B$28,J2019&lt;=Summary!$B$29,F2019*J2019&gt;1),"Yes","No")</f>
        <v>No</v>
      </c>
    </row>
    <row r="2020" customFormat="false" ht="15" hidden="false" customHeight="false" outlineLevel="0" collapsed="false">
      <c r="A2020" s="6" t="s">
        <v>149</v>
      </c>
      <c r="B2020" s="45" t="n">
        <v>42084</v>
      </c>
      <c r="C2020" s="6" t="s">
        <v>189</v>
      </c>
      <c r="D2020" s="6" t="s">
        <v>191</v>
      </c>
      <c r="E2020" s="6" t="s">
        <v>177</v>
      </c>
      <c r="F2020" s="34" t="n">
        <v>0.186865493655205</v>
      </c>
      <c r="G2020" s="34" t="n">
        <v>0.203440011278726</v>
      </c>
      <c r="H2020" s="34" t="n">
        <v>-0.0165745176235208</v>
      </c>
      <c r="I2020" s="34" t="n">
        <v>-0.081471277549295</v>
      </c>
      <c r="J2020" s="35" t="n">
        <v>5</v>
      </c>
      <c r="K2020" s="6" t="n">
        <v>0</v>
      </c>
      <c r="L2020" s="35" t="n">
        <v>-1</v>
      </c>
      <c r="M2020" s="6" t="str">
        <f aca="false">IF(I2020&lt;=0,"Below 0%",IF(I2020&lt;=0.05,"0-5%",IF(I2020&lt;=0.1,"5-10%",IF(I2020&lt;=0.2,"10-20%",IF(I2020&lt;=0.4,"20-40%","Above 40%")))))</f>
        <v>Below 0%</v>
      </c>
      <c r="N2020" s="6" t="str">
        <f aca="false">IF(AND(H2020&gt;=Summary!$B$25,I2020&gt;=Summary!$B$26,I2020&lt;=Summary!$B$27,J2020&gt;=Summary!$B$28,J2020&lt;=Summary!$B$29,F2020*J2020&gt;1),"Yes","No")</f>
        <v>No</v>
      </c>
    </row>
    <row r="2021" customFormat="false" ht="15" hidden="false" customHeight="false" outlineLevel="0" collapsed="false">
      <c r="A2021" s="6" t="s">
        <v>149</v>
      </c>
      <c r="B2021" s="45" t="n">
        <v>42085</v>
      </c>
      <c r="C2021" s="6" t="s">
        <v>186</v>
      </c>
      <c r="D2021" s="6" t="s">
        <v>190</v>
      </c>
      <c r="E2021" s="6" t="s">
        <v>187</v>
      </c>
      <c r="F2021" s="34" t="n">
        <v>0.12152910232544</v>
      </c>
      <c r="G2021" s="34" t="n">
        <v>0.113837213994593</v>
      </c>
      <c r="H2021" s="34" t="n">
        <v>0.00769188833084683</v>
      </c>
      <c r="I2021" s="34" t="n">
        <v>0.0675691899066697</v>
      </c>
      <c r="J2021" s="35" t="n">
        <v>9</v>
      </c>
      <c r="K2021" s="6" t="n">
        <v>0</v>
      </c>
      <c r="L2021" s="35" t="n">
        <v>-1</v>
      </c>
      <c r="M2021" s="6" t="str">
        <f aca="false">IF(I2021&lt;=0,"Below 0%",IF(I2021&lt;=0.05,"0-5%",IF(I2021&lt;=0.1,"5-10%",IF(I2021&lt;=0.2,"10-20%",IF(I2021&lt;=0.4,"20-40%","Above 40%")))))</f>
        <v>5-10%</v>
      </c>
      <c r="N2021" s="6" t="str">
        <f aca="false">IF(AND(H2021&gt;=Summary!$B$25,I2021&gt;=Summary!$B$26,I2021&lt;=Summary!$B$27,J2021&gt;=Summary!$B$28,J2021&lt;=Summary!$B$29,F2021*J2021&gt;1),"Yes","No")</f>
        <v>No</v>
      </c>
    </row>
    <row r="2022" customFormat="false" ht="15" hidden="false" customHeight="false" outlineLevel="0" collapsed="false">
      <c r="A2022" s="6" t="s">
        <v>149</v>
      </c>
      <c r="B2022" s="45" t="n">
        <v>42085</v>
      </c>
      <c r="C2022" s="6" t="s">
        <v>186</v>
      </c>
      <c r="D2022" s="6" t="s">
        <v>190</v>
      </c>
      <c r="E2022" s="6" t="s">
        <v>174</v>
      </c>
      <c r="F2022" s="34" t="n">
        <v>0.195744037628174</v>
      </c>
      <c r="G2022" s="34" t="n">
        <v>0.225172511198095</v>
      </c>
      <c r="H2022" s="34" t="n">
        <v>-0.0294284735699215</v>
      </c>
      <c r="I2022" s="34" t="n">
        <v>-0.13069301138642</v>
      </c>
      <c r="J2022" s="35" t="n">
        <v>4.55</v>
      </c>
      <c r="K2022" s="6" t="n">
        <v>0</v>
      </c>
      <c r="L2022" s="35" t="n">
        <v>-1</v>
      </c>
      <c r="M2022" s="6" t="str">
        <f aca="false">IF(I2022&lt;=0,"Below 0%",IF(I2022&lt;=0.05,"0-5%",IF(I2022&lt;=0.1,"5-10%",IF(I2022&lt;=0.2,"10-20%",IF(I2022&lt;=0.4,"20-40%","Above 40%")))))</f>
        <v>Below 0%</v>
      </c>
      <c r="N2022" s="6" t="str">
        <f aca="false">IF(AND(H2022&gt;=Summary!$B$25,I2022&gt;=Summary!$B$26,I2022&lt;=Summary!$B$27,J2022&gt;=Summary!$B$28,J2022&lt;=Summary!$B$29,F2022*J2022&gt;1),"Yes","No")</f>
        <v>No</v>
      </c>
    </row>
    <row r="2023" customFormat="false" ht="15" hidden="false" customHeight="false" outlineLevel="0" collapsed="false">
      <c r="A2023" s="6" t="s">
        <v>149</v>
      </c>
      <c r="B2023" s="45" t="n">
        <v>42085</v>
      </c>
      <c r="C2023" s="6" t="s">
        <v>186</v>
      </c>
      <c r="D2023" s="6" t="s">
        <v>190</v>
      </c>
      <c r="E2023" s="6" t="s">
        <v>177</v>
      </c>
      <c r="F2023" s="34" t="n">
        <v>0.682726860046387</v>
      </c>
      <c r="G2023" s="34" t="n">
        <v>0.660990274807312</v>
      </c>
      <c r="H2023" s="34" t="n">
        <v>0.0217365852390747</v>
      </c>
      <c r="I2023" s="34" t="n">
        <v>0.0328848790481997</v>
      </c>
      <c r="J2023" s="35" t="n">
        <v>1.55</v>
      </c>
      <c r="K2023" s="6" t="n">
        <v>1</v>
      </c>
      <c r="L2023" s="35" t="n">
        <v>0.55</v>
      </c>
      <c r="M2023" s="6" t="str">
        <f aca="false">IF(I2023&lt;=0,"Below 0%",IF(I2023&lt;=0.05,"0-5%",IF(I2023&lt;=0.1,"5-10%",IF(I2023&lt;=0.2,"10-20%",IF(I2023&lt;=0.4,"20-40%","Above 40%")))))</f>
        <v>0-5%</v>
      </c>
      <c r="N2023" s="6" t="str">
        <f aca="false">IF(AND(H2023&gt;=Summary!$B$25,I2023&gt;=Summary!$B$26,I2023&lt;=Summary!$B$27,J2023&gt;=Summary!$B$28,J2023&lt;=Summary!$B$29,F2023*J2023&gt;1),"Yes","No")</f>
        <v>No</v>
      </c>
    </row>
    <row r="2024" customFormat="false" ht="15" hidden="false" customHeight="false" outlineLevel="0" collapsed="false">
      <c r="A2024" s="6" t="s">
        <v>149</v>
      </c>
      <c r="B2024" s="45" t="n">
        <v>42085</v>
      </c>
      <c r="C2024" s="6" t="s">
        <v>183</v>
      </c>
      <c r="D2024" s="6" t="s">
        <v>176</v>
      </c>
      <c r="E2024" s="6" t="s">
        <v>187</v>
      </c>
      <c r="F2024" s="34" t="n">
        <v>0.625412821769714</v>
      </c>
      <c r="G2024" s="34" t="n">
        <v>0.443822997203487</v>
      </c>
      <c r="H2024" s="34" t="n">
        <v>0.181589824566227</v>
      </c>
      <c r="I2024" s="34" t="n">
        <v>0.409149200718344</v>
      </c>
      <c r="J2024" s="35" t="n">
        <v>2.3</v>
      </c>
      <c r="K2024" s="6" t="n">
        <v>0</v>
      </c>
      <c r="L2024" s="35" t="n">
        <v>-1</v>
      </c>
      <c r="M2024" s="6" t="str">
        <f aca="false">IF(I2024&lt;=0,"Below 0%",IF(I2024&lt;=0.05,"0-5%",IF(I2024&lt;=0.1,"5-10%",IF(I2024&lt;=0.2,"10-20%",IF(I2024&lt;=0.4,"20-40%","Above 40%")))))</f>
        <v>Above 40%</v>
      </c>
      <c r="N2024" s="6" t="str">
        <f aca="false">IF(AND(H2024&gt;=Summary!$B$25,I2024&gt;=Summary!$B$26,I2024&lt;=Summary!$B$27,J2024&gt;=Summary!$B$28,J2024&lt;=Summary!$B$29,F2024*J2024&gt;1),"Yes","No")</f>
        <v>No</v>
      </c>
    </row>
    <row r="2025" customFormat="false" ht="15" hidden="false" customHeight="false" outlineLevel="0" collapsed="false">
      <c r="A2025" s="6" t="s">
        <v>149</v>
      </c>
      <c r="B2025" s="45" t="n">
        <v>42085</v>
      </c>
      <c r="C2025" s="6" t="s">
        <v>183</v>
      </c>
      <c r="D2025" s="6" t="s">
        <v>176</v>
      </c>
      <c r="E2025" s="6" t="s">
        <v>174</v>
      </c>
      <c r="F2025" s="34" t="n">
        <v>0.176769256591797</v>
      </c>
      <c r="G2025" s="34" t="n">
        <v>0.287547293962823</v>
      </c>
      <c r="H2025" s="34" t="n">
        <v>-0.110778037371026</v>
      </c>
      <c r="I2025" s="34" t="n">
        <v>-0.385251538431617</v>
      </c>
      <c r="J2025" s="35" t="n">
        <v>3.55</v>
      </c>
      <c r="K2025" s="6" t="n">
        <v>0</v>
      </c>
      <c r="L2025" s="35" t="n">
        <v>-1</v>
      </c>
      <c r="M2025" s="6" t="str">
        <f aca="false">IF(I2025&lt;=0,"Below 0%",IF(I2025&lt;=0.05,"0-5%",IF(I2025&lt;=0.1,"5-10%",IF(I2025&lt;=0.2,"10-20%",IF(I2025&lt;=0.4,"20-40%","Above 40%")))))</f>
        <v>Below 0%</v>
      </c>
      <c r="N2025" s="6" t="str">
        <f aca="false">IF(AND(H2025&gt;=Summary!$B$25,I2025&gt;=Summary!$B$26,I2025&lt;=Summary!$B$27,J2025&gt;=Summary!$B$28,J2025&lt;=Summary!$B$29,F2025*J2025&gt;1),"Yes","No")</f>
        <v>No</v>
      </c>
    </row>
    <row r="2026" customFormat="false" ht="15" hidden="false" customHeight="false" outlineLevel="0" collapsed="false">
      <c r="A2026" s="6" t="s">
        <v>149</v>
      </c>
      <c r="B2026" s="45" t="n">
        <v>42085</v>
      </c>
      <c r="C2026" s="6" t="s">
        <v>183</v>
      </c>
      <c r="D2026" s="6" t="s">
        <v>176</v>
      </c>
      <c r="E2026" s="6" t="s">
        <v>177</v>
      </c>
      <c r="F2026" s="34" t="n">
        <v>0.19781793653965</v>
      </c>
      <c r="G2026" s="34" t="n">
        <v>0.26862970883369</v>
      </c>
      <c r="H2026" s="34" t="n">
        <v>-0.0708117722940398</v>
      </c>
      <c r="I2026" s="34" t="n">
        <v>-0.263603652036416</v>
      </c>
      <c r="J2026" s="35" t="n">
        <v>3.8</v>
      </c>
      <c r="K2026" s="6" t="n">
        <v>1</v>
      </c>
      <c r="L2026" s="35" t="n">
        <v>2.8</v>
      </c>
      <c r="M2026" s="6" t="str">
        <f aca="false">IF(I2026&lt;=0,"Below 0%",IF(I2026&lt;=0.05,"0-5%",IF(I2026&lt;=0.1,"5-10%",IF(I2026&lt;=0.2,"10-20%",IF(I2026&lt;=0.4,"20-40%","Above 40%")))))</f>
        <v>Below 0%</v>
      </c>
      <c r="N2026" s="6" t="str">
        <f aca="false">IF(AND(H2026&gt;=Summary!$B$25,I2026&gt;=Summary!$B$26,I2026&lt;=Summary!$B$27,J2026&gt;=Summary!$B$28,J2026&lt;=Summary!$B$29,F2026*J2026&gt;1),"Yes","No")</f>
        <v>No</v>
      </c>
    </row>
    <row r="2027" customFormat="false" ht="15" hidden="false" customHeight="false" outlineLevel="0" collapsed="false">
      <c r="A2027" s="6" t="s">
        <v>149</v>
      </c>
      <c r="B2027" s="45" t="n">
        <v>42085</v>
      </c>
      <c r="C2027" s="6" t="s">
        <v>197</v>
      </c>
      <c r="D2027" s="6" t="s">
        <v>173</v>
      </c>
      <c r="E2027" s="6" t="s">
        <v>187</v>
      </c>
      <c r="F2027" s="34" t="n">
        <v>0.312554568052292</v>
      </c>
      <c r="G2027" s="34" t="n">
        <v>0.278257863809195</v>
      </c>
      <c r="H2027" s="34" t="n">
        <v>0.0342967042430973</v>
      </c>
      <c r="I2027" s="34" t="n">
        <v>0.123255112267429</v>
      </c>
      <c r="J2027" s="35" t="n">
        <v>3.6</v>
      </c>
      <c r="K2027" s="6" t="n">
        <v>0</v>
      </c>
      <c r="L2027" s="35" t="n">
        <v>-1</v>
      </c>
      <c r="M2027" s="6" t="str">
        <f aca="false">IF(I2027&lt;=0,"Below 0%",IF(I2027&lt;=0.05,"0-5%",IF(I2027&lt;=0.1,"5-10%",IF(I2027&lt;=0.2,"10-20%",IF(I2027&lt;=0.4,"20-40%","Above 40%")))))</f>
        <v>10-20%</v>
      </c>
      <c r="N2027" s="6" t="str">
        <f aca="false">IF(AND(H2027&gt;=Summary!$B$25,I2027&gt;=Summary!$B$26,I2027&lt;=Summary!$B$27,J2027&gt;=Summary!$B$28,J2027&lt;=Summary!$B$29,F2027*J2027&gt;1),"Yes","No")</f>
        <v>Yes</v>
      </c>
    </row>
    <row r="2028" customFormat="false" ht="15" hidden="false" customHeight="false" outlineLevel="0" collapsed="false">
      <c r="A2028" s="6" t="s">
        <v>149</v>
      </c>
      <c r="B2028" s="45" t="n">
        <v>42085</v>
      </c>
      <c r="C2028" s="6" t="s">
        <v>197</v>
      </c>
      <c r="D2028" s="6" t="s">
        <v>173</v>
      </c>
      <c r="E2028" s="6" t="s">
        <v>174</v>
      </c>
      <c r="F2028" s="34" t="n">
        <v>0.23629392683506</v>
      </c>
      <c r="G2028" s="34" t="n">
        <v>0.286208088489457</v>
      </c>
      <c r="H2028" s="34" t="n">
        <v>-0.0499141616543972</v>
      </c>
      <c r="I2028" s="34" t="n">
        <v>-0.174398151770738</v>
      </c>
      <c r="J2028" s="35" t="n">
        <v>3.5</v>
      </c>
      <c r="K2028" s="6" t="n">
        <v>0</v>
      </c>
      <c r="L2028" s="35" t="n">
        <v>-1</v>
      </c>
      <c r="M2028" s="6" t="str">
        <f aca="false">IF(I2028&lt;=0,"Below 0%",IF(I2028&lt;=0.05,"0-5%",IF(I2028&lt;=0.1,"5-10%",IF(I2028&lt;=0.2,"10-20%",IF(I2028&lt;=0.4,"20-40%","Above 40%")))))</f>
        <v>Below 0%</v>
      </c>
      <c r="N2028" s="6" t="str">
        <f aca="false">IF(AND(H2028&gt;=Summary!$B$25,I2028&gt;=Summary!$B$26,I2028&lt;=Summary!$B$27,J2028&gt;=Summary!$B$28,J2028&lt;=Summary!$B$29,F2028*J2028&gt;1),"Yes","No")</f>
        <v>No</v>
      </c>
    </row>
    <row r="2029" customFormat="false" ht="15" hidden="false" customHeight="false" outlineLevel="0" collapsed="false">
      <c r="A2029" s="6" t="s">
        <v>149</v>
      </c>
      <c r="B2029" s="45" t="n">
        <v>42085</v>
      </c>
      <c r="C2029" s="6" t="s">
        <v>197</v>
      </c>
      <c r="D2029" s="6" t="s">
        <v>173</v>
      </c>
      <c r="E2029" s="6" t="s">
        <v>177</v>
      </c>
      <c r="F2029" s="34" t="n">
        <v>0.451151549816132</v>
      </c>
      <c r="G2029" s="34" t="n">
        <v>0.435534047701348</v>
      </c>
      <c r="H2029" s="34" t="n">
        <v>0.0156175021147835</v>
      </c>
      <c r="I2029" s="34" t="n">
        <v>0.0358582806492607</v>
      </c>
      <c r="J2029" s="35" t="n">
        <v>2.3</v>
      </c>
      <c r="K2029" s="6" t="n">
        <v>1</v>
      </c>
      <c r="L2029" s="35" t="n">
        <v>1.3</v>
      </c>
      <c r="M2029" s="6" t="str">
        <f aca="false">IF(I2029&lt;=0,"Below 0%",IF(I2029&lt;=0.05,"0-5%",IF(I2029&lt;=0.1,"5-10%",IF(I2029&lt;=0.2,"10-20%",IF(I2029&lt;=0.4,"20-40%","Above 40%")))))</f>
        <v>0-5%</v>
      </c>
      <c r="N2029" s="6" t="str">
        <f aca="false">IF(AND(H2029&gt;=Summary!$B$25,I2029&gt;=Summary!$B$26,I2029&lt;=Summary!$B$27,J2029&gt;=Summary!$B$28,J2029&lt;=Summary!$B$29,F2029*J2029&gt;1),"Yes","No")</f>
        <v>No</v>
      </c>
    </row>
    <row r="2030" customFormat="false" ht="15" hidden="false" customHeight="false" outlineLevel="0" collapsed="false">
      <c r="A2030" s="6" t="s">
        <v>149</v>
      </c>
      <c r="B2030" s="45" t="n">
        <v>42098</v>
      </c>
      <c r="C2030" s="6" t="s">
        <v>185</v>
      </c>
      <c r="D2030" s="6" t="s">
        <v>183</v>
      </c>
      <c r="E2030" s="6" t="s">
        <v>187</v>
      </c>
      <c r="F2030" s="34" t="n">
        <v>0.644083857536316</v>
      </c>
      <c r="G2030" s="34" t="n">
        <v>0.52590742101396</v>
      </c>
      <c r="H2030" s="34" t="n">
        <v>0.118176436522356</v>
      </c>
      <c r="I2030" s="34" t="n">
        <v>0.224709581573329</v>
      </c>
      <c r="J2030" s="35" t="n">
        <v>1.9</v>
      </c>
      <c r="K2030" s="6" t="n">
        <v>1</v>
      </c>
      <c r="L2030" s="35" t="n">
        <v>0.9</v>
      </c>
      <c r="M2030" s="6" t="str">
        <f aca="false">IF(I2030&lt;=0,"Below 0%",IF(I2030&lt;=0.05,"0-5%",IF(I2030&lt;=0.1,"5-10%",IF(I2030&lt;=0.2,"10-20%",IF(I2030&lt;=0.4,"20-40%","Above 40%")))))</f>
        <v>20-40%</v>
      </c>
      <c r="N2030" s="6" t="str">
        <f aca="false">IF(AND(H2030&gt;=Summary!$B$25,I2030&gt;=Summary!$B$26,I2030&lt;=Summary!$B$27,J2030&gt;=Summary!$B$28,J2030&lt;=Summary!$B$29,F2030*J2030&gt;1),"Yes","No")</f>
        <v>Yes</v>
      </c>
    </row>
    <row r="2031" customFormat="false" ht="15" hidden="false" customHeight="false" outlineLevel="0" collapsed="false">
      <c r="A2031" s="6" t="s">
        <v>149</v>
      </c>
      <c r="B2031" s="45" t="n">
        <v>42098</v>
      </c>
      <c r="C2031" s="6" t="s">
        <v>185</v>
      </c>
      <c r="D2031" s="6" t="s">
        <v>183</v>
      </c>
      <c r="E2031" s="6" t="s">
        <v>174</v>
      </c>
      <c r="F2031" s="34" t="n">
        <v>0.232566982507706</v>
      </c>
      <c r="G2031" s="34" t="n">
        <v>0.25686994856723</v>
      </c>
      <c r="H2031" s="34" t="n">
        <v>-0.0243029660595243</v>
      </c>
      <c r="I2031" s="34" t="n">
        <v>-0.0946119473884798</v>
      </c>
      <c r="J2031" s="35" t="n">
        <v>3.89</v>
      </c>
      <c r="K2031" s="6" t="n">
        <v>0</v>
      </c>
      <c r="L2031" s="35" t="n">
        <v>-1</v>
      </c>
      <c r="M2031" s="6" t="str">
        <f aca="false">IF(I2031&lt;=0,"Below 0%",IF(I2031&lt;=0.05,"0-5%",IF(I2031&lt;=0.1,"5-10%",IF(I2031&lt;=0.2,"10-20%",IF(I2031&lt;=0.4,"20-40%","Above 40%")))))</f>
        <v>Below 0%</v>
      </c>
      <c r="N2031" s="6" t="str">
        <f aca="false">IF(AND(H2031&gt;=Summary!$B$25,I2031&gt;=Summary!$B$26,I2031&lt;=Summary!$B$27,J2031&gt;=Summary!$B$28,J2031&lt;=Summary!$B$29,F2031*J2031&gt;1),"Yes","No")</f>
        <v>No</v>
      </c>
    </row>
    <row r="2032" customFormat="false" ht="15" hidden="false" customHeight="false" outlineLevel="0" collapsed="false">
      <c r="A2032" s="6" t="s">
        <v>149</v>
      </c>
      <c r="B2032" s="45" t="n">
        <v>42098</v>
      </c>
      <c r="C2032" s="6" t="s">
        <v>185</v>
      </c>
      <c r="D2032" s="6" t="s">
        <v>183</v>
      </c>
      <c r="E2032" s="6" t="s">
        <v>177</v>
      </c>
      <c r="F2032" s="34" t="n">
        <v>0.123349167406559</v>
      </c>
      <c r="G2032" s="34" t="n">
        <v>0.21722263041881</v>
      </c>
      <c r="H2032" s="34" t="n">
        <v>-0.0938734630122507</v>
      </c>
      <c r="I2032" s="34" t="n">
        <v>-0.432153237585148</v>
      </c>
      <c r="J2032" s="35" t="n">
        <v>4.6</v>
      </c>
      <c r="K2032" s="6" t="n">
        <v>0</v>
      </c>
      <c r="L2032" s="35" t="n">
        <v>-1</v>
      </c>
      <c r="M2032" s="6" t="str">
        <f aca="false">IF(I2032&lt;=0,"Below 0%",IF(I2032&lt;=0.05,"0-5%",IF(I2032&lt;=0.1,"5-10%",IF(I2032&lt;=0.2,"10-20%",IF(I2032&lt;=0.4,"20-40%","Above 40%")))))</f>
        <v>Below 0%</v>
      </c>
      <c r="N2032" s="6" t="str">
        <f aca="false">IF(AND(H2032&gt;=Summary!$B$25,I2032&gt;=Summary!$B$26,I2032&lt;=Summary!$B$27,J2032&gt;=Summary!$B$28,J2032&lt;=Summary!$B$29,F2032*J2032&gt;1),"Yes","No")</f>
        <v>No</v>
      </c>
    </row>
    <row r="2033" customFormat="false" ht="15" hidden="false" customHeight="false" outlineLevel="0" collapsed="false">
      <c r="A2033" s="6" t="s">
        <v>149</v>
      </c>
      <c r="B2033" s="45" t="n">
        <v>42098</v>
      </c>
      <c r="C2033" s="6" t="s">
        <v>190</v>
      </c>
      <c r="D2033" s="6" t="s">
        <v>192</v>
      </c>
      <c r="E2033" s="6" t="s">
        <v>187</v>
      </c>
      <c r="F2033" s="34" t="n">
        <v>0.720080077648163</v>
      </c>
      <c r="G2033" s="34" t="n">
        <v>0.771230571074112</v>
      </c>
      <c r="H2033" s="34" t="n">
        <v>-0.0511504934259496</v>
      </c>
      <c r="I2033" s="34" t="n">
        <v>-0.0663232181715916</v>
      </c>
      <c r="J2033" s="35" t="n">
        <v>1.31</v>
      </c>
      <c r="K2033" s="6" t="n">
        <v>1</v>
      </c>
      <c r="L2033" s="35" t="n">
        <v>0.31</v>
      </c>
      <c r="M2033" s="6" t="str">
        <f aca="false">IF(I2033&lt;=0,"Below 0%",IF(I2033&lt;=0.05,"0-5%",IF(I2033&lt;=0.1,"5-10%",IF(I2033&lt;=0.2,"10-20%",IF(I2033&lt;=0.4,"20-40%","Above 40%")))))</f>
        <v>Below 0%</v>
      </c>
      <c r="N2033" s="6" t="str">
        <f aca="false">IF(AND(H2033&gt;=Summary!$B$25,I2033&gt;=Summary!$B$26,I2033&lt;=Summary!$B$27,J2033&gt;=Summary!$B$28,J2033&lt;=Summary!$B$29,F2033*J2033&gt;1),"Yes","No")</f>
        <v>No</v>
      </c>
    </row>
    <row r="2034" customFormat="false" ht="15" hidden="false" customHeight="false" outlineLevel="0" collapsed="false">
      <c r="A2034" s="6" t="s">
        <v>149</v>
      </c>
      <c r="B2034" s="45" t="n">
        <v>42098</v>
      </c>
      <c r="C2034" s="6" t="s">
        <v>190</v>
      </c>
      <c r="D2034" s="6" t="s">
        <v>192</v>
      </c>
      <c r="E2034" s="6" t="s">
        <v>174</v>
      </c>
      <c r="F2034" s="34" t="n">
        <v>0.171144023537636</v>
      </c>
      <c r="G2034" s="34" t="n">
        <v>0.165624925919195</v>
      </c>
      <c r="H2034" s="34" t="n">
        <v>0.00551909761844113</v>
      </c>
      <c r="I2034" s="34" t="n">
        <v>0.0333228684499687</v>
      </c>
      <c r="J2034" s="35" t="n">
        <v>6.1</v>
      </c>
      <c r="K2034" s="6" t="n">
        <v>0</v>
      </c>
      <c r="L2034" s="35" t="n">
        <v>-1</v>
      </c>
      <c r="M2034" s="6" t="str">
        <f aca="false">IF(I2034&lt;=0,"Below 0%",IF(I2034&lt;=0.05,"0-5%",IF(I2034&lt;=0.1,"5-10%",IF(I2034&lt;=0.2,"10-20%",IF(I2034&lt;=0.4,"20-40%","Above 40%")))))</f>
        <v>0-5%</v>
      </c>
      <c r="N2034" s="6" t="str">
        <f aca="false">IF(AND(H2034&gt;=Summary!$B$25,I2034&gt;=Summary!$B$26,I2034&lt;=Summary!$B$27,J2034&gt;=Summary!$B$28,J2034&lt;=Summary!$B$29,F2034*J2034&gt;1),"Yes","No")</f>
        <v>No</v>
      </c>
    </row>
    <row r="2035" customFormat="false" ht="15" hidden="false" customHeight="false" outlineLevel="0" collapsed="false">
      <c r="A2035" s="6" t="s">
        <v>149</v>
      </c>
      <c r="B2035" s="45" t="n">
        <v>42098</v>
      </c>
      <c r="C2035" s="6" t="s">
        <v>190</v>
      </c>
      <c r="D2035" s="6" t="s">
        <v>192</v>
      </c>
      <c r="E2035" s="6" t="s">
        <v>177</v>
      </c>
      <c r="F2035" s="34" t="n">
        <v>0.10877588391304</v>
      </c>
      <c r="G2035" s="34" t="n">
        <v>0.063144503006693</v>
      </c>
      <c r="H2035" s="34" t="n">
        <v>0.0456313809063472</v>
      </c>
      <c r="I2035" s="34" t="n">
        <v>0.72265009198838</v>
      </c>
      <c r="J2035" s="35" t="n">
        <v>16</v>
      </c>
      <c r="K2035" s="6" t="n">
        <v>0</v>
      </c>
      <c r="L2035" s="35" t="n">
        <v>-1</v>
      </c>
      <c r="M2035" s="6" t="str">
        <f aca="false">IF(I2035&lt;=0,"Below 0%",IF(I2035&lt;=0.05,"0-5%",IF(I2035&lt;=0.1,"5-10%",IF(I2035&lt;=0.2,"10-20%",IF(I2035&lt;=0.4,"20-40%","Above 40%")))))</f>
        <v>Above 40%</v>
      </c>
      <c r="N2035" s="6" t="str">
        <f aca="false">IF(AND(H2035&gt;=Summary!$B$25,I2035&gt;=Summary!$B$26,I2035&lt;=Summary!$B$27,J2035&gt;=Summary!$B$28,J2035&lt;=Summary!$B$29,F2035*J2035&gt;1),"Yes","No")</f>
        <v>No</v>
      </c>
    </row>
    <row r="2036" customFormat="false" ht="15" hidden="false" customHeight="false" outlineLevel="0" collapsed="false">
      <c r="A2036" s="6" t="s">
        <v>149</v>
      </c>
      <c r="B2036" s="45" t="n">
        <v>42098</v>
      </c>
      <c r="C2036" s="6" t="s">
        <v>173</v>
      </c>
      <c r="D2036" s="6" t="s">
        <v>179</v>
      </c>
      <c r="E2036" s="6" t="s">
        <v>187</v>
      </c>
      <c r="F2036" s="34" t="n">
        <v>0.483248144388199</v>
      </c>
      <c r="G2036" s="34" t="n">
        <v>0.363636363636364</v>
      </c>
      <c r="H2036" s="34" t="n">
        <v>0.119611780751835</v>
      </c>
      <c r="I2036" s="34" t="n">
        <v>0.328932397067547</v>
      </c>
      <c r="J2036" s="35" t="n">
        <v>2.75</v>
      </c>
      <c r="K2036" s="6" t="n">
        <v>1</v>
      </c>
      <c r="L2036" s="35" t="n">
        <v>1.75</v>
      </c>
      <c r="M2036" s="6" t="str">
        <f aca="false">IF(I2036&lt;=0,"Below 0%",IF(I2036&lt;=0.05,"0-5%",IF(I2036&lt;=0.1,"5-10%",IF(I2036&lt;=0.2,"10-20%",IF(I2036&lt;=0.4,"20-40%","Above 40%")))))</f>
        <v>20-40%</v>
      </c>
      <c r="N2036" s="6" t="str">
        <f aca="false">IF(AND(H2036&gt;=Summary!$B$25,I2036&gt;=Summary!$B$26,I2036&lt;=Summary!$B$27,J2036&gt;=Summary!$B$28,J2036&lt;=Summary!$B$29,F2036*J2036&gt;1),"Yes","No")</f>
        <v>Yes</v>
      </c>
    </row>
    <row r="2037" customFormat="false" ht="15" hidden="false" customHeight="false" outlineLevel="0" collapsed="false">
      <c r="A2037" s="6" t="s">
        <v>149</v>
      </c>
      <c r="B2037" s="45" t="n">
        <v>42098</v>
      </c>
      <c r="C2037" s="6" t="s">
        <v>173</v>
      </c>
      <c r="D2037" s="6" t="s">
        <v>179</v>
      </c>
      <c r="E2037" s="6" t="s">
        <v>174</v>
      </c>
      <c r="F2037" s="34" t="n">
        <v>0.293833673000336</v>
      </c>
      <c r="G2037" s="34" t="n">
        <v>0.303030303030303</v>
      </c>
      <c r="H2037" s="34" t="n">
        <v>-0.00919663002996735</v>
      </c>
      <c r="I2037" s="34" t="n">
        <v>-0.0303488790988923</v>
      </c>
      <c r="J2037" s="35" t="n">
        <v>3.3</v>
      </c>
      <c r="K2037" s="6" t="n">
        <v>0</v>
      </c>
      <c r="L2037" s="35" t="n">
        <v>-1</v>
      </c>
      <c r="M2037" s="6" t="str">
        <f aca="false">IF(I2037&lt;=0,"Below 0%",IF(I2037&lt;=0.05,"0-5%",IF(I2037&lt;=0.1,"5-10%",IF(I2037&lt;=0.2,"10-20%",IF(I2037&lt;=0.4,"20-40%","Above 40%")))))</f>
        <v>Below 0%</v>
      </c>
      <c r="N2037" s="6" t="str">
        <f aca="false">IF(AND(H2037&gt;=Summary!$B$25,I2037&gt;=Summary!$B$26,I2037&lt;=Summary!$B$27,J2037&gt;=Summary!$B$28,J2037&lt;=Summary!$B$29,F2037*J2037&gt;1),"Yes","No")</f>
        <v>No</v>
      </c>
    </row>
    <row r="2038" customFormat="false" ht="15" hidden="false" customHeight="false" outlineLevel="0" collapsed="false">
      <c r="A2038" s="6" t="s">
        <v>149</v>
      </c>
      <c r="B2038" s="45" t="n">
        <v>42098</v>
      </c>
      <c r="C2038" s="6" t="s">
        <v>173</v>
      </c>
      <c r="D2038" s="6" t="s">
        <v>179</v>
      </c>
      <c r="E2038" s="6" t="s">
        <v>177</v>
      </c>
      <c r="F2038" s="34" t="n">
        <v>0.222918137907982</v>
      </c>
      <c r="G2038" s="34" t="n">
        <v>0.333333333333333</v>
      </c>
      <c r="H2038" s="34" t="n">
        <v>-0.110415195425351</v>
      </c>
      <c r="I2038" s="34" t="n">
        <v>-0.331245586276054</v>
      </c>
      <c r="J2038" s="35" t="n">
        <v>3</v>
      </c>
      <c r="K2038" s="6" t="n">
        <v>0</v>
      </c>
      <c r="L2038" s="35" t="n">
        <v>-1</v>
      </c>
      <c r="M2038" s="6" t="str">
        <f aca="false">IF(I2038&lt;=0,"Below 0%",IF(I2038&lt;=0.05,"0-5%",IF(I2038&lt;=0.1,"5-10%",IF(I2038&lt;=0.2,"10-20%",IF(I2038&lt;=0.4,"20-40%","Above 40%")))))</f>
        <v>Below 0%</v>
      </c>
      <c r="N2038" s="6" t="str">
        <f aca="false">IF(AND(H2038&gt;=Summary!$B$25,I2038&gt;=Summary!$B$26,I2038&lt;=Summary!$B$27,J2038&gt;=Summary!$B$28,J2038&lt;=Summary!$B$29,F2038*J2038&gt;1),"Yes","No")</f>
        <v>No</v>
      </c>
    </row>
    <row r="2039" customFormat="false" ht="15" hidden="false" customHeight="false" outlineLevel="0" collapsed="false">
      <c r="A2039" s="6" t="s">
        <v>149</v>
      </c>
      <c r="B2039" s="45" t="n">
        <v>42098</v>
      </c>
      <c r="C2039" s="6" t="s">
        <v>195</v>
      </c>
      <c r="D2039" s="6" t="s">
        <v>189</v>
      </c>
      <c r="E2039" s="6" t="s">
        <v>187</v>
      </c>
      <c r="F2039" s="34" t="n">
        <v>0.379665732383728</v>
      </c>
      <c r="G2039" s="34" t="n">
        <v>0.413834034746952</v>
      </c>
      <c r="H2039" s="34" t="n">
        <v>-0.0341683023632236</v>
      </c>
      <c r="I2039" s="34" t="n">
        <v>-0.0825652302477165</v>
      </c>
      <c r="J2039" s="35" t="n">
        <v>2.4</v>
      </c>
      <c r="K2039" s="6" t="n">
        <v>1</v>
      </c>
      <c r="L2039" s="35" t="n">
        <v>1.4</v>
      </c>
      <c r="M2039" s="6" t="str">
        <f aca="false">IF(I2039&lt;=0,"Below 0%",IF(I2039&lt;=0.05,"0-5%",IF(I2039&lt;=0.1,"5-10%",IF(I2039&lt;=0.2,"10-20%",IF(I2039&lt;=0.4,"20-40%","Above 40%")))))</f>
        <v>Below 0%</v>
      </c>
      <c r="N2039" s="6" t="str">
        <f aca="false">IF(AND(H2039&gt;=Summary!$B$25,I2039&gt;=Summary!$B$26,I2039&lt;=Summary!$B$27,J2039&gt;=Summary!$B$28,J2039&lt;=Summary!$B$29,F2039*J2039&gt;1),"Yes","No")</f>
        <v>No</v>
      </c>
    </row>
    <row r="2040" customFormat="false" ht="15" hidden="false" customHeight="false" outlineLevel="0" collapsed="false">
      <c r="A2040" s="6" t="s">
        <v>149</v>
      </c>
      <c r="B2040" s="45" t="n">
        <v>42098</v>
      </c>
      <c r="C2040" s="6" t="s">
        <v>195</v>
      </c>
      <c r="D2040" s="6" t="s">
        <v>189</v>
      </c>
      <c r="E2040" s="6" t="s">
        <v>174</v>
      </c>
      <c r="F2040" s="34" t="n">
        <v>0.342719346284866</v>
      </c>
      <c r="G2040" s="34" t="n">
        <v>0.280565447286069</v>
      </c>
      <c r="H2040" s="34" t="n">
        <v>0.0621538989987975</v>
      </c>
      <c r="I2040" s="34" t="n">
        <v>0.221530839239176</v>
      </c>
      <c r="J2040" s="35" t="n">
        <v>3.54</v>
      </c>
      <c r="K2040" s="6" t="n">
        <v>0</v>
      </c>
      <c r="L2040" s="35" t="n">
        <v>-1</v>
      </c>
      <c r="M2040" s="6" t="str">
        <f aca="false">IF(I2040&lt;=0,"Below 0%",IF(I2040&lt;=0.05,"0-5%",IF(I2040&lt;=0.1,"5-10%",IF(I2040&lt;=0.2,"10-20%",IF(I2040&lt;=0.4,"20-40%","Above 40%")))))</f>
        <v>20-40%</v>
      </c>
      <c r="N2040" s="6" t="str">
        <f aca="false">IF(AND(H2040&gt;=Summary!$B$25,I2040&gt;=Summary!$B$26,I2040&lt;=Summary!$B$27,J2040&gt;=Summary!$B$28,J2040&lt;=Summary!$B$29,F2040*J2040&gt;1),"Yes","No")</f>
        <v>Yes</v>
      </c>
    </row>
    <row r="2041" customFormat="false" ht="15" hidden="false" customHeight="false" outlineLevel="0" collapsed="false">
      <c r="A2041" s="6" t="s">
        <v>149</v>
      </c>
      <c r="B2041" s="45" t="n">
        <v>42098</v>
      </c>
      <c r="C2041" s="6" t="s">
        <v>195</v>
      </c>
      <c r="D2041" s="6" t="s">
        <v>189</v>
      </c>
      <c r="E2041" s="6" t="s">
        <v>177</v>
      </c>
      <c r="F2041" s="34" t="n">
        <v>0.277614921331406</v>
      </c>
      <c r="G2041" s="34" t="n">
        <v>0.30560051796698</v>
      </c>
      <c r="H2041" s="34" t="n">
        <v>-0.027985596635574</v>
      </c>
      <c r="I2041" s="34" t="n">
        <v>-0.0915757500077203</v>
      </c>
      <c r="J2041" s="35" t="n">
        <v>3.25</v>
      </c>
      <c r="K2041" s="6" t="n">
        <v>0</v>
      </c>
      <c r="L2041" s="35" t="n">
        <v>-1</v>
      </c>
      <c r="M2041" s="6" t="str">
        <f aca="false">IF(I2041&lt;=0,"Below 0%",IF(I2041&lt;=0.05,"0-5%",IF(I2041&lt;=0.1,"5-10%",IF(I2041&lt;=0.2,"10-20%",IF(I2041&lt;=0.4,"20-40%","Above 40%")))))</f>
        <v>Below 0%</v>
      </c>
      <c r="N2041" s="6" t="str">
        <f aca="false">IF(AND(H2041&gt;=Summary!$B$25,I2041&gt;=Summary!$B$26,I2041&lt;=Summary!$B$27,J2041&gt;=Summary!$B$28,J2041&lt;=Summary!$B$29,F2041*J2041&gt;1),"Yes","No")</f>
        <v>No</v>
      </c>
    </row>
    <row r="2042" customFormat="false" ht="15" hidden="false" customHeight="false" outlineLevel="0" collapsed="false">
      <c r="A2042" s="6" t="s">
        <v>149</v>
      </c>
      <c r="B2042" s="45" t="n">
        <v>42098</v>
      </c>
      <c r="C2042" s="6" t="s">
        <v>176</v>
      </c>
      <c r="D2042" s="6" t="s">
        <v>182</v>
      </c>
      <c r="E2042" s="6" t="s">
        <v>187</v>
      </c>
      <c r="F2042" s="34" t="n">
        <v>0.790037274360657</v>
      </c>
      <c r="G2042" s="34" t="n">
        <v>0.741250491545419</v>
      </c>
      <c r="H2042" s="34" t="n">
        <v>0.048786782815238</v>
      </c>
      <c r="I2042" s="34" t="n">
        <v>0.0658168640313794</v>
      </c>
      <c r="J2042" s="35" t="n">
        <v>1.4</v>
      </c>
      <c r="K2042" s="6" t="n">
        <v>1</v>
      </c>
      <c r="L2042" s="35" t="n">
        <v>0.4</v>
      </c>
      <c r="M2042" s="6" t="str">
        <f aca="false">IF(I2042&lt;=0,"Below 0%",IF(I2042&lt;=0.05,"0-5%",IF(I2042&lt;=0.1,"5-10%",IF(I2042&lt;=0.2,"10-20%",IF(I2042&lt;=0.4,"20-40%","Above 40%")))))</f>
        <v>5-10%</v>
      </c>
      <c r="N2042" s="6" t="str">
        <f aca="false">IF(AND(H2042&gt;=Summary!$B$25,I2042&gt;=Summary!$B$26,I2042&lt;=Summary!$B$27,J2042&gt;=Summary!$B$28,J2042&lt;=Summary!$B$29,F2042*J2042&gt;1),"Yes","No")</f>
        <v>No</v>
      </c>
    </row>
    <row r="2043" customFormat="false" ht="15" hidden="false" customHeight="false" outlineLevel="0" collapsed="false">
      <c r="A2043" s="6" t="s">
        <v>149</v>
      </c>
      <c r="B2043" s="45" t="n">
        <v>42098</v>
      </c>
      <c r="C2043" s="6" t="s">
        <v>176</v>
      </c>
      <c r="D2043" s="6" t="s">
        <v>182</v>
      </c>
      <c r="E2043" s="6" t="s">
        <v>174</v>
      </c>
      <c r="F2043" s="34" t="n">
        <v>0.125801995396614</v>
      </c>
      <c r="G2043" s="34" t="n">
        <v>0.178922532441998</v>
      </c>
      <c r="H2043" s="34" t="n">
        <v>-0.0531205370453836</v>
      </c>
      <c r="I2043" s="34" t="n">
        <v>-0.296891265288814</v>
      </c>
      <c r="J2043" s="35" t="n">
        <v>5.8</v>
      </c>
      <c r="K2043" s="6" t="n">
        <v>0</v>
      </c>
      <c r="L2043" s="35" t="n">
        <v>-1</v>
      </c>
      <c r="M2043" s="6" t="str">
        <f aca="false">IF(I2043&lt;=0,"Below 0%",IF(I2043&lt;=0.05,"0-5%",IF(I2043&lt;=0.1,"5-10%",IF(I2043&lt;=0.2,"10-20%",IF(I2043&lt;=0.4,"20-40%","Above 40%")))))</f>
        <v>Below 0%</v>
      </c>
      <c r="N2043" s="6" t="str">
        <f aca="false">IF(AND(H2043&gt;=Summary!$B$25,I2043&gt;=Summary!$B$26,I2043&lt;=Summary!$B$27,J2043&gt;=Summary!$B$28,J2043&lt;=Summary!$B$29,F2043*J2043&gt;1),"Yes","No")</f>
        <v>No</v>
      </c>
    </row>
    <row r="2044" customFormat="false" ht="15" hidden="false" customHeight="false" outlineLevel="0" collapsed="false">
      <c r="A2044" s="6" t="s">
        <v>149</v>
      </c>
      <c r="B2044" s="45" t="n">
        <v>42098</v>
      </c>
      <c r="C2044" s="6" t="s">
        <v>176</v>
      </c>
      <c r="D2044" s="6" t="s">
        <v>182</v>
      </c>
      <c r="E2044" s="6" t="s">
        <v>177</v>
      </c>
      <c r="F2044" s="34" t="n">
        <v>0.0841607078909874</v>
      </c>
      <c r="G2044" s="34" t="n">
        <v>0.0798269760125836</v>
      </c>
      <c r="H2044" s="34" t="n">
        <v>0.00433373187840383</v>
      </c>
      <c r="I2044" s="34" t="n">
        <v>0.0542890648609899</v>
      </c>
      <c r="J2044" s="35" t="n">
        <v>13</v>
      </c>
      <c r="K2044" s="6" t="n">
        <v>0</v>
      </c>
      <c r="L2044" s="35" t="n">
        <v>-1</v>
      </c>
      <c r="M2044" s="6" t="str">
        <f aca="false">IF(I2044&lt;=0,"Below 0%",IF(I2044&lt;=0.05,"0-5%",IF(I2044&lt;=0.1,"5-10%",IF(I2044&lt;=0.2,"10-20%",IF(I2044&lt;=0.4,"20-40%","Above 40%")))))</f>
        <v>5-10%</v>
      </c>
      <c r="N2044" s="6" t="str">
        <f aca="false">IF(AND(H2044&gt;=Summary!$B$25,I2044&gt;=Summary!$B$26,I2044&lt;=Summary!$B$27,J2044&gt;=Summary!$B$28,J2044&lt;=Summary!$B$29,F2044*J2044&gt;1),"Yes","No")</f>
        <v>No</v>
      </c>
    </row>
    <row r="2045" customFormat="false" ht="15" hidden="false" customHeight="false" outlineLevel="0" collapsed="false">
      <c r="A2045" s="6" t="s">
        <v>149</v>
      </c>
      <c r="B2045" s="45" t="n">
        <v>42098</v>
      </c>
      <c r="C2045" s="6" t="s">
        <v>175</v>
      </c>
      <c r="D2045" s="6" t="s">
        <v>186</v>
      </c>
      <c r="E2045" s="6" t="s">
        <v>187</v>
      </c>
      <c r="F2045" s="34" t="n">
        <v>0.478527158498764</v>
      </c>
      <c r="G2045" s="34" t="n">
        <v>0.509789702683104</v>
      </c>
      <c r="H2045" s="34" t="n">
        <v>-0.0312625441843397</v>
      </c>
      <c r="I2045" s="34" t="n">
        <v>-0.0613243932150845</v>
      </c>
      <c r="J2045" s="35" t="n">
        <v>2</v>
      </c>
      <c r="K2045" s="6" t="n">
        <v>1</v>
      </c>
      <c r="L2045" s="35" t="n">
        <v>1</v>
      </c>
      <c r="M2045" s="6" t="str">
        <f aca="false">IF(I2045&lt;=0,"Below 0%",IF(I2045&lt;=0.05,"0-5%",IF(I2045&lt;=0.1,"5-10%",IF(I2045&lt;=0.2,"10-20%",IF(I2045&lt;=0.4,"20-40%","Above 40%")))))</f>
        <v>Below 0%</v>
      </c>
      <c r="N2045" s="6" t="str">
        <f aca="false">IF(AND(H2045&gt;=Summary!$B$25,I2045&gt;=Summary!$B$26,I2045&lt;=Summary!$B$27,J2045&gt;=Summary!$B$28,J2045&lt;=Summary!$B$29,F2045*J2045&gt;1),"Yes","No")</f>
        <v>No</v>
      </c>
    </row>
    <row r="2046" customFormat="false" ht="15" hidden="false" customHeight="false" outlineLevel="0" collapsed="false">
      <c r="A2046" s="6" t="s">
        <v>149</v>
      </c>
      <c r="B2046" s="45" t="n">
        <v>42098</v>
      </c>
      <c r="C2046" s="6" t="s">
        <v>175</v>
      </c>
      <c r="D2046" s="6" t="s">
        <v>186</v>
      </c>
      <c r="E2046" s="6" t="s">
        <v>174</v>
      </c>
      <c r="F2046" s="34" t="n">
        <v>0.198490127921104</v>
      </c>
      <c r="G2046" s="34" t="n">
        <v>0.275562001450326</v>
      </c>
      <c r="H2046" s="34" t="n">
        <v>-0.0770718735292219</v>
      </c>
      <c r="I2046" s="34" t="n">
        <v>-0.27968977262315</v>
      </c>
      <c r="J2046" s="35" t="n">
        <v>3.7</v>
      </c>
      <c r="K2046" s="6" t="n">
        <v>0</v>
      </c>
      <c r="L2046" s="35" t="n">
        <v>-1</v>
      </c>
      <c r="M2046" s="6" t="str">
        <f aca="false">IF(I2046&lt;=0,"Below 0%",IF(I2046&lt;=0.05,"0-5%",IF(I2046&lt;=0.1,"5-10%",IF(I2046&lt;=0.2,"10-20%",IF(I2046&lt;=0.4,"20-40%","Above 40%")))))</f>
        <v>Below 0%</v>
      </c>
      <c r="N2046" s="6" t="str">
        <f aca="false">IF(AND(H2046&gt;=Summary!$B$25,I2046&gt;=Summary!$B$26,I2046&lt;=Summary!$B$27,J2046&gt;=Summary!$B$28,J2046&lt;=Summary!$B$29,F2046*J2046&gt;1),"Yes","No")</f>
        <v>No</v>
      </c>
    </row>
    <row r="2047" customFormat="false" ht="15" hidden="false" customHeight="false" outlineLevel="0" collapsed="false">
      <c r="A2047" s="6" t="s">
        <v>149</v>
      </c>
      <c r="B2047" s="45" t="n">
        <v>42098</v>
      </c>
      <c r="C2047" s="6" t="s">
        <v>175</v>
      </c>
      <c r="D2047" s="6" t="s">
        <v>186</v>
      </c>
      <c r="E2047" s="6" t="s">
        <v>177</v>
      </c>
      <c r="F2047" s="34" t="n">
        <v>0.32298269867897</v>
      </c>
      <c r="G2047" s="34" t="n">
        <v>0.21464829586657</v>
      </c>
      <c r="H2047" s="34" t="n">
        <v>0.1083344028124</v>
      </c>
      <c r="I2047" s="34" t="n">
        <v>0.504706559048311</v>
      </c>
      <c r="J2047" s="35" t="n">
        <v>4.75</v>
      </c>
      <c r="K2047" s="6" t="n">
        <v>0</v>
      </c>
      <c r="L2047" s="35" t="n">
        <v>-1</v>
      </c>
      <c r="M2047" s="6" t="str">
        <f aca="false">IF(I2047&lt;=0,"Below 0%",IF(I2047&lt;=0.05,"0-5%",IF(I2047&lt;=0.1,"5-10%",IF(I2047&lt;=0.2,"10-20%",IF(I2047&lt;=0.4,"20-40%","Above 40%")))))</f>
        <v>Above 40%</v>
      </c>
      <c r="N2047" s="6" t="str">
        <f aca="false">IF(AND(H2047&gt;=Summary!$B$25,I2047&gt;=Summary!$B$26,I2047&lt;=Summary!$B$27,J2047&gt;=Summary!$B$28,J2047&lt;=Summary!$B$29,F2047*J2047&gt;1),"Yes","No")</f>
        <v>No</v>
      </c>
    </row>
    <row r="2048" customFormat="false" ht="15" hidden="false" customHeight="false" outlineLevel="0" collapsed="false">
      <c r="A2048" s="6" t="s">
        <v>149</v>
      </c>
      <c r="B2048" s="45" t="n">
        <v>42098</v>
      </c>
      <c r="C2048" s="6" t="s">
        <v>178</v>
      </c>
      <c r="D2048" s="6" t="s">
        <v>197</v>
      </c>
      <c r="E2048" s="6" t="s">
        <v>187</v>
      </c>
      <c r="F2048" s="34" t="n">
        <v>0.513419330120087</v>
      </c>
      <c r="G2048" s="34" t="n">
        <v>0.557068062827225</v>
      </c>
      <c r="H2048" s="34" t="n">
        <v>-0.0436487327071385</v>
      </c>
      <c r="I2048" s="34" t="n">
        <v>-0.0783543979987167</v>
      </c>
      <c r="J2048" s="35" t="n">
        <v>1.8</v>
      </c>
      <c r="K2048" s="6" t="n">
        <v>0</v>
      </c>
      <c r="L2048" s="35" t="n">
        <v>-1</v>
      </c>
      <c r="M2048" s="6" t="str">
        <f aca="false">IF(I2048&lt;=0,"Below 0%",IF(I2048&lt;=0.05,"0-5%",IF(I2048&lt;=0.1,"5-10%",IF(I2048&lt;=0.2,"10-20%",IF(I2048&lt;=0.4,"20-40%","Above 40%")))))</f>
        <v>Below 0%</v>
      </c>
      <c r="N2048" s="6" t="str">
        <f aca="false">IF(AND(H2048&gt;=Summary!$B$25,I2048&gt;=Summary!$B$26,I2048&lt;=Summary!$B$27,J2048&gt;=Summary!$B$28,J2048&lt;=Summary!$B$29,F2048*J2048&gt;1),"Yes","No")</f>
        <v>No</v>
      </c>
    </row>
    <row r="2049" customFormat="false" ht="15" hidden="false" customHeight="false" outlineLevel="0" collapsed="false">
      <c r="A2049" s="6" t="s">
        <v>149</v>
      </c>
      <c r="B2049" s="45" t="n">
        <v>42098</v>
      </c>
      <c r="C2049" s="6" t="s">
        <v>178</v>
      </c>
      <c r="D2049" s="6" t="s">
        <v>197</v>
      </c>
      <c r="E2049" s="6" t="s">
        <v>174</v>
      </c>
      <c r="F2049" s="34" t="n">
        <v>0.198755487799645</v>
      </c>
      <c r="G2049" s="34" t="n">
        <v>0.263874345549738</v>
      </c>
      <c r="H2049" s="34" t="n">
        <v>-0.0651188577500937</v>
      </c>
      <c r="I2049" s="34" t="n">
        <v>-0.246779798219601</v>
      </c>
      <c r="J2049" s="35" t="n">
        <v>3.8</v>
      </c>
      <c r="K2049" s="6" t="n">
        <v>0</v>
      </c>
      <c r="L2049" s="35" t="n">
        <v>-1</v>
      </c>
      <c r="M2049" s="6" t="str">
        <f aca="false">IF(I2049&lt;=0,"Below 0%",IF(I2049&lt;=0.05,"0-5%",IF(I2049&lt;=0.1,"5-10%",IF(I2049&lt;=0.2,"10-20%",IF(I2049&lt;=0.4,"20-40%","Above 40%")))))</f>
        <v>Below 0%</v>
      </c>
      <c r="N2049" s="6" t="str">
        <f aca="false">IF(AND(H2049&gt;=Summary!$B$25,I2049&gt;=Summary!$B$26,I2049&lt;=Summary!$B$27,J2049&gt;=Summary!$B$28,J2049&lt;=Summary!$B$29,F2049*J2049&gt;1),"Yes","No")</f>
        <v>No</v>
      </c>
    </row>
    <row r="2050" customFormat="false" ht="15" hidden="false" customHeight="false" outlineLevel="0" collapsed="false">
      <c r="A2050" s="6" t="s">
        <v>149</v>
      </c>
      <c r="B2050" s="45" t="n">
        <v>42098</v>
      </c>
      <c r="C2050" s="6" t="s">
        <v>178</v>
      </c>
      <c r="D2050" s="6" t="s">
        <v>197</v>
      </c>
      <c r="E2050" s="6" t="s">
        <v>177</v>
      </c>
      <c r="F2050" s="34" t="n">
        <v>0.28782519698143</v>
      </c>
      <c r="G2050" s="34" t="n">
        <v>0.179057591623037</v>
      </c>
      <c r="H2050" s="34" t="n">
        <v>0.108767605358393</v>
      </c>
      <c r="I2050" s="34" t="n">
        <v>0.607444813551261</v>
      </c>
      <c r="J2050" s="35" t="n">
        <v>5.6</v>
      </c>
      <c r="K2050" s="6" t="n">
        <v>1</v>
      </c>
      <c r="L2050" s="35" t="n">
        <v>4.6</v>
      </c>
      <c r="M2050" s="6" t="str">
        <f aca="false">IF(I2050&lt;=0,"Below 0%",IF(I2050&lt;=0.05,"0-5%",IF(I2050&lt;=0.1,"5-10%",IF(I2050&lt;=0.2,"10-20%",IF(I2050&lt;=0.4,"20-40%","Above 40%")))))</f>
        <v>Above 40%</v>
      </c>
      <c r="N2050" s="6" t="str">
        <f aca="false">IF(AND(H2050&gt;=Summary!$B$25,I2050&gt;=Summary!$B$26,I2050&lt;=Summary!$B$27,J2050&gt;=Summary!$B$28,J2050&lt;=Summary!$B$29,F2050*J2050&gt;1),"Yes","No")</f>
        <v>No</v>
      </c>
    </row>
    <row r="2051" customFormat="false" ht="15" hidden="false" customHeight="false" outlineLevel="0" collapsed="false">
      <c r="A2051" s="6" t="s">
        <v>149</v>
      </c>
      <c r="B2051" s="45" t="n">
        <v>42099</v>
      </c>
      <c r="C2051" s="6" t="s">
        <v>196</v>
      </c>
      <c r="D2051" s="6" t="s">
        <v>181</v>
      </c>
      <c r="E2051" s="6" t="s">
        <v>187</v>
      </c>
      <c r="F2051" s="34" t="n">
        <v>0.267140239477158</v>
      </c>
      <c r="G2051" s="34" t="n">
        <v>0.273291925465839</v>
      </c>
      <c r="H2051" s="34" t="n">
        <v>-0.00615168598868088</v>
      </c>
      <c r="I2051" s="34" t="n">
        <v>-0.0225095782767641</v>
      </c>
      <c r="J2051" s="35" t="n">
        <v>3.65</v>
      </c>
      <c r="K2051" s="6" t="n">
        <v>0</v>
      </c>
      <c r="L2051" s="35" t="n">
        <v>-1</v>
      </c>
      <c r="M2051" s="6" t="str">
        <f aca="false">IF(I2051&lt;=0,"Below 0%",IF(I2051&lt;=0.05,"0-5%",IF(I2051&lt;=0.1,"5-10%",IF(I2051&lt;=0.2,"10-20%",IF(I2051&lt;=0.4,"20-40%","Above 40%")))))</f>
        <v>Below 0%</v>
      </c>
      <c r="N2051" s="6" t="str">
        <f aca="false">IF(AND(H2051&gt;=Summary!$B$25,I2051&gt;=Summary!$B$26,I2051&lt;=Summary!$B$27,J2051&gt;=Summary!$B$28,J2051&lt;=Summary!$B$29,F2051*J2051&gt;1),"Yes","No")</f>
        <v>No</v>
      </c>
    </row>
    <row r="2052" customFormat="false" ht="15" hidden="false" customHeight="false" outlineLevel="0" collapsed="false">
      <c r="A2052" s="6" t="s">
        <v>149</v>
      </c>
      <c r="B2052" s="45" t="n">
        <v>42099</v>
      </c>
      <c r="C2052" s="6" t="s">
        <v>196</v>
      </c>
      <c r="D2052" s="6" t="s">
        <v>181</v>
      </c>
      <c r="E2052" s="6" t="s">
        <v>174</v>
      </c>
      <c r="F2052" s="34" t="n">
        <v>0.261643499135971</v>
      </c>
      <c r="G2052" s="34" t="n">
        <v>0.273291925465839</v>
      </c>
      <c r="H2052" s="34" t="n">
        <v>-0.0116484263298674</v>
      </c>
      <c r="I2052" s="34" t="n">
        <v>-0.042622650888833</v>
      </c>
      <c r="J2052" s="35" t="n">
        <v>3.65</v>
      </c>
      <c r="K2052" s="6" t="n">
        <v>1</v>
      </c>
      <c r="L2052" s="35" t="n">
        <v>2.65</v>
      </c>
      <c r="M2052" s="6" t="str">
        <f aca="false">IF(I2052&lt;=0,"Below 0%",IF(I2052&lt;=0.05,"0-5%",IF(I2052&lt;=0.1,"5-10%",IF(I2052&lt;=0.2,"10-20%",IF(I2052&lt;=0.4,"20-40%","Above 40%")))))</f>
        <v>Below 0%</v>
      </c>
      <c r="N2052" s="6" t="str">
        <f aca="false">IF(AND(H2052&gt;=Summary!$B$25,I2052&gt;=Summary!$B$26,I2052&lt;=Summary!$B$27,J2052&gt;=Summary!$B$28,J2052&lt;=Summary!$B$29,F2052*J2052&gt;1),"Yes","No")</f>
        <v>No</v>
      </c>
    </row>
    <row r="2053" customFormat="false" ht="15" hidden="false" customHeight="false" outlineLevel="0" collapsed="false">
      <c r="A2053" s="6" t="s">
        <v>149</v>
      </c>
      <c r="B2053" s="45" t="n">
        <v>42099</v>
      </c>
      <c r="C2053" s="6" t="s">
        <v>196</v>
      </c>
      <c r="D2053" s="6" t="s">
        <v>181</v>
      </c>
      <c r="E2053" s="6" t="s">
        <v>177</v>
      </c>
      <c r="F2053" s="34" t="n">
        <v>0.471216320991516</v>
      </c>
      <c r="G2053" s="34" t="n">
        <v>0.453416149068323</v>
      </c>
      <c r="H2053" s="34" t="n">
        <v>0.0178001719231932</v>
      </c>
      <c r="I2053" s="34" t="n">
        <v>0.0392579134196451</v>
      </c>
      <c r="J2053" s="35" t="n">
        <v>2.2</v>
      </c>
      <c r="K2053" s="6" t="n">
        <v>0</v>
      </c>
      <c r="L2053" s="35" t="n">
        <v>-1</v>
      </c>
      <c r="M2053" s="6" t="str">
        <f aca="false">IF(I2053&lt;=0,"Below 0%",IF(I2053&lt;=0.05,"0-5%",IF(I2053&lt;=0.1,"5-10%",IF(I2053&lt;=0.2,"10-20%",IF(I2053&lt;=0.4,"20-40%","Above 40%")))))</f>
        <v>0-5%</v>
      </c>
      <c r="N2053" s="6" t="str">
        <f aca="false">IF(AND(H2053&gt;=Summary!$B$25,I2053&gt;=Summary!$B$26,I2053&lt;=Summary!$B$27,J2053&gt;=Summary!$B$28,J2053&lt;=Summary!$B$29,F2053*J2053&gt;1),"Yes","No")</f>
        <v>No</v>
      </c>
    </row>
    <row r="2054" customFormat="false" ht="15" hidden="false" customHeight="false" outlineLevel="0" collapsed="false">
      <c r="A2054" s="6" t="s">
        <v>149</v>
      </c>
      <c r="B2054" s="45" t="n">
        <v>42099</v>
      </c>
      <c r="C2054" s="6" t="s">
        <v>191</v>
      </c>
      <c r="D2054" s="6" t="s">
        <v>188</v>
      </c>
      <c r="E2054" s="6" t="s">
        <v>187</v>
      </c>
      <c r="F2054" s="34" t="n">
        <v>0.383229225873947</v>
      </c>
      <c r="G2054" s="34" t="n">
        <v>0.382299601015597</v>
      </c>
      <c r="H2054" s="34" t="n">
        <v>0.00092962485835052</v>
      </c>
      <c r="I2054" s="34" t="n">
        <v>0.00243166578223186</v>
      </c>
      <c r="J2054" s="35" t="n">
        <v>2.62</v>
      </c>
      <c r="K2054" s="6" t="n">
        <v>1</v>
      </c>
      <c r="L2054" s="35" t="n">
        <v>1.62</v>
      </c>
      <c r="M2054" s="6" t="str">
        <f aca="false">IF(I2054&lt;=0,"Below 0%",IF(I2054&lt;=0.05,"0-5%",IF(I2054&lt;=0.1,"5-10%",IF(I2054&lt;=0.2,"10-20%",IF(I2054&lt;=0.4,"20-40%","Above 40%")))))</f>
        <v>0-5%</v>
      </c>
      <c r="N2054" s="6" t="str">
        <f aca="false">IF(AND(H2054&gt;=Summary!$B$25,I2054&gt;=Summary!$B$26,I2054&lt;=Summary!$B$27,J2054&gt;=Summary!$B$28,J2054&lt;=Summary!$B$29,F2054*J2054&gt;1),"Yes","No")</f>
        <v>No</v>
      </c>
    </row>
    <row r="2055" customFormat="false" ht="15" hidden="false" customHeight="false" outlineLevel="0" collapsed="false">
      <c r="A2055" s="6" t="s">
        <v>149</v>
      </c>
      <c r="B2055" s="45" t="n">
        <v>42099</v>
      </c>
      <c r="C2055" s="6" t="s">
        <v>191</v>
      </c>
      <c r="D2055" s="6" t="s">
        <v>188</v>
      </c>
      <c r="E2055" s="6" t="s">
        <v>174</v>
      </c>
      <c r="F2055" s="34" t="n">
        <v>0.256043970584869</v>
      </c>
      <c r="G2055" s="34" t="n">
        <v>0.294595574900254</v>
      </c>
      <c r="H2055" s="34" t="n">
        <v>-0.0385516043153845</v>
      </c>
      <c r="I2055" s="34" t="n">
        <v>-0.130862808541634</v>
      </c>
      <c r="J2055" s="35" t="n">
        <v>3.4</v>
      </c>
      <c r="K2055" s="6" t="n">
        <v>0</v>
      </c>
      <c r="L2055" s="35" t="n">
        <v>-1</v>
      </c>
      <c r="M2055" s="6" t="str">
        <f aca="false">IF(I2055&lt;=0,"Below 0%",IF(I2055&lt;=0.05,"0-5%",IF(I2055&lt;=0.1,"5-10%",IF(I2055&lt;=0.2,"10-20%",IF(I2055&lt;=0.4,"20-40%","Above 40%")))))</f>
        <v>Below 0%</v>
      </c>
      <c r="N2055" s="6" t="str">
        <f aca="false">IF(AND(H2055&gt;=Summary!$B$25,I2055&gt;=Summary!$B$26,I2055&lt;=Summary!$B$27,J2055&gt;=Summary!$B$28,J2055&lt;=Summary!$B$29,F2055*J2055&gt;1),"Yes","No")</f>
        <v>No</v>
      </c>
    </row>
    <row r="2056" customFormat="false" ht="15" hidden="false" customHeight="false" outlineLevel="0" collapsed="false">
      <c r="A2056" s="6" t="s">
        <v>149</v>
      </c>
      <c r="B2056" s="45" t="n">
        <v>42099</v>
      </c>
      <c r="C2056" s="6" t="s">
        <v>191</v>
      </c>
      <c r="D2056" s="6" t="s">
        <v>188</v>
      </c>
      <c r="E2056" s="6" t="s">
        <v>177</v>
      </c>
      <c r="F2056" s="34" t="n">
        <v>0.360726773738861</v>
      </c>
      <c r="G2056" s="34" t="n">
        <v>0.323104824084149</v>
      </c>
      <c r="H2056" s="34" t="n">
        <v>0.0376219496547117</v>
      </c>
      <c r="I2056" s="34" t="n">
        <v>0.11643883610018</v>
      </c>
      <c r="J2056" s="35" t="n">
        <v>3.1</v>
      </c>
      <c r="K2056" s="6" t="n">
        <v>0</v>
      </c>
      <c r="L2056" s="35" t="n">
        <v>-1</v>
      </c>
      <c r="M2056" s="6" t="str">
        <f aca="false">IF(I2056&lt;=0,"Below 0%",IF(I2056&lt;=0.05,"0-5%",IF(I2056&lt;=0.1,"5-10%",IF(I2056&lt;=0.2,"10-20%",IF(I2056&lt;=0.4,"20-40%","Above 40%")))))</f>
        <v>10-20%</v>
      </c>
      <c r="N2056" s="6" t="str">
        <f aca="false">IF(AND(H2056&gt;=Summary!$B$25,I2056&gt;=Summary!$B$26,I2056&lt;=Summary!$B$27,J2056&gt;=Summary!$B$28,J2056&lt;=Summary!$B$29,F2056*J2056&gt;1),"Yes","No")</f>
        <v>Yes</v>
      </c>
    </row>
    <row r="2057" customFormat="false" ht="15" hidden="false" customHeight="false" outlineLevel="0" collapsed="false">
      <c r="A2057" s="6" t="s">
        <v>149</v>
      </c>
      <c r="B2057" s="45" t="n">
        <v>42100</v>
      </c>
      <c r="C2057" s="6" t="s">
        <v>180</v>
      </c>
      <c r="D2057" s="6" t="s">
        <v>194</v>
      </c>
      <c r="E2057" s="6" t="s">
        <v>187</v>
      </c>
      <c r="F2057" s="34" t="n">
        <v>0.212998032569885</v>
      </c>
      <c r="G2057" s="34" t="n">
        <v>0.169584091863885</v>
      </c>
      <c r="H2057" s="34" t="n">
        <v>0.0434139407060007</v>
      </c>
      <c r="I2057" s="34" t="n">
        <v>0.256002436483527</v>
      </c>
      <c r="J2057" s="35" t="n">
        <v>6</v>
      </c>
      <c r="K2057" s="6" t="n">
        <v>1</v>
      </c>
      <c r="L2057" s="35" t="n">
        <v>5</v>
      </c>
      <c r="M2057" s="6" t="str">
        <f aca="false">IF(I2057&lt;=0,"Below 0%",IF(I2057&lt;=0.05,"0-5%",IF(I2057&lt;=0.1,"5-10%",IF(I2057&lt;=0.2,"10-20%",IF(I2057&lt;=0.4,"20-40%","Above 40%")))))</f>
        <v>20-40%</v>
      </c>
      <c r="N2057" s="6" t="str">
        <f aca="false">IF(AND(H2057&gt;=Summary!$B$25,I2057&gt;=Summary!$B$26,I2057&lt;=Summary!$B$27,J2057&gt;=Summary!$B$28,J2057&lt;=Summary!$B$29,F2057*J2057&gt;1),"Yes","No")</f>
        <v>No</v>
      </c>
    </row>
    <row r="2058" customFormat="false" ht="15" hidden="false" customHeight="false" outlineLevel="0" collapsed="false">
      <c r="A2058" s="6" t="s">
        <v>149</v>
      </c>
      <c r="B2058" s="45" t="n">
        <v>42100</v>
      </c>
      <c r="C2058" s="6" t="s">
        <v>180</v>
      </c>
      <c r="D2058" s="6" t="s">
        <v>194</v>
      </c>
      <c r="E2058" s="6" t="s">
        <v>174</v>
      </c>
      <c r="F2058" s="34" t="n">
        <v>0.269468158483505</v>
      </c>
      <c r="G2058" s="34" t="n">
        <v>0.242262988376978</v>
      </c>
      <c r="H2058" s="34" t="n">
        <v>0.0272051701065273</v>
      </c>
      <c r="I2058" s="34" t="n">
        <v>0.112296022965729</v>
      </c>
      <c r="J2058" s="35" t="n">
        <v>4.2</v>
      </c>
      <c r="K2058" s="6" t="n">
        <v>0</v>
      </c>
      <c r="L2058" s="35" t="n">
        <v>-1</v>
      </c>
      <c r="M2058" s="6" t="str">
        <f aca="false">IF(I2058&lt;=0,"Below 0%",IF(I2058&lt;=0.05,"0-5%",IF(I2058&lt;=0.1,"5-10%",IF(I2058&lt;=0.2,"10-20%",IF(I2058&lt;=0.4,"20-40%","Above 40%")))))</f>
        <v>10-20%</v>
      </c>
      <c r="N2058" s="6" t="str">
        <f aca="false">IF(AND(H2058&gt;=Summary!$B$25,I2058&gt;=Summary!$B$26,I2058&lt;=Summary!$B$27,J2058&gt;=Summary!$B$28,J2058&lt;=Summary!$B$29,F2058*J2058&gt;1),"Yes","No")</f>
        <v>No</v>
      </c>
    </row>
    <row r="2059" customFormat="false" ht="15" hidden="false" customHeight="false" outlineLevel="0" collapsed="false">
      <c r="A2059" s="6" t="s">
        <v>149</v>
      </c>
      <c r="B2059" s="45" t="n">
        <v>42100</v>
      </c>
      <c r="C2059" s="6" t="s">
        <v>180</v>
      </c>
      <c r="D2059" s="6" t="s">
        <v>194</v>
      </c>
      <c r="E2059" s="6" t="s">
        <v>177</v>
      </c>
      <c r="F2059" s="34" t="n">
        <v>0.517533779144287</v>
      </c>
      <c r="G2059" s="34" t="n">
        <v>0.588152919759137</v>
      </c>
      <c r="H2059" s="34" t="n">
        <v>-0.0706191406148503</v>
      </c>
      <c r="I2059" s="34" t="n">
        <v>-0.120069353126344</v>
      </c>
      <c r="J2059" s="35" t="n">
        <v>1.73</v>
      </c>
      <c r="K2059" s="6" t="n">
        <v>0</v>
      </c>
      <c r="L2059" s="35" t="n">
        <v>-1</v>
      </c>
      <c r="M2059" s="6" t="str">
        <f aca="false">IF(I2059&lt;=0,"Below 0%",IF(I2059&lt;=0.05,"0-5%",IF(I2059&lt;=0.1,"5-10%",IF(I2059&lt;=0.2,"10-20%",IF(I2059&lt;=0.4,"20-40%","Above 40%")))))</f>
        <v>Below 0%</v>
      </c>
      <c r="N2059" s="6" t="str">
        <f aca="false">IF(AND(H2059&gt;=Summary!$B$25,I2059&gt;=Summary!$B$26,I2059&lt;=Summary!$B$27,J2059&gt;=Summary!$B$28,J2059&lt;=Summary!$B$29,F2059*J2059&gt;1),"Yes","No")</f>
        <v>No</v>
      </c>
    </row>
    <row r="2060" customFormat="false" ht="15" hidden="false" customHeight="false" outlineLevel="0" collapsed="false">
      <c r="A2060" s="6" t="s">
        <v>149</v>
      </c>
      <c r="B2060" s="45" t="n">
        <v>42101</v>
      </c>
      <c r="C2060" s="6" t="s">
        <v>182</v>
      </c>
      <c r="D2060" s="6" t="s">
        <v>197</v>
      </c>
      <c r="E2060" s="6" t="s">
        <v>187</v>
      </c>
      <c r="F2060" s="34" t="n">
        <v>0.414051830768585</v>
      </c>
      <c r="G2060" s="34" t="n">
        <v>0.463265477088046</v>
      </c>
      <c r="H2060" s="34" t="n">
        <v>-0.0492136463194605</v>
      </c>
      <c r="I2060" s="34" t="n">
        <v>-0.106232060780362</v>
      </c>
      <c r="J2060" s="35" t="n">
        <v>2.15</v>
      </c>
      <c r="K2060" s="6" t="n">
        <v>0</v>
      </c>
      <c r="L2060" s="35" t="n">
        <v>-1</v>
      </c>
      <c r="M2060" s="6" t="str">
        <f aca="false">IF(I2060&lt;=0,"Below 0%",IF(I2060&lt;=0.05,"0-5%",IF(I2060&lt;=0.1,"5-10%",IF(I2060&lt;=0.2,"10-20%",IF(I2060&lt;=0.4,"20-40%","Above 40%")))))</f>
        <v>Below 0%</v>
      </c>
      <c r="N2060" s="6" t="str">
        <f aca="false">IF(AND(H2060&gt;=Summary!$B$25,I2060&gt;=Summary!$B$26,I2060&lt;=Summary!$B$27,J2060&gt;=Summary!$B$28,J2060&lt;=Summary!$B$29,F2060*J2060&gt;1),"Yes","No")</f>
        <v>No</v>
      </c>
    </row>
    <row r="2061" customFormat="false" ht="15" hidden="false" customHeight="false" outlineLevel="0" collapsed="false">
      <c r="A2061" s="6" t="s">
        <v>149</v>
      </c>
      <c r="B2061" s="45" t="n">
        <v>42101</v>
      </c>
      <c r="C2061" s="6" t="s">
        <v>182</v>
      </c>
      <c r="D2061" s="6" t="s">
        <v>197</v>
      </c>
      <c r="E2061" s="6" t="s">
        <v>174</v>
      </c>
      <c r="F2061" s="34" t="n">
        <v>0.317302942276001</v>
      </c>
      <c r="G2061" s="34" t="n">
        <v>0.284577364496942</v>
      </c>
      <c r="H2061" s="34" t="n">
        <v>0.0327255777790587</v>
      </c>
      <c r="I2061" s="34" t="n">
        <v>0.114997121562739</v>
      </c>
      <c r="J2061" s="35" t="n">
        <v>3.5</v>
      </c>
      <c r="K2061" s="6" t="n">
        <v>1</v>
      </c>
      <c r="L2061" s="35" t="n">
        <v>2.5</v>
      </c>
      <c r="M2061" s="6" t="str">
        <f aca="false">IF(I2061&lt;=0,"Below 0%",IF(I2061&lt;=0.05,"0-5%",IF(I2061&lt;=0.1,"5-10%",IF(I2061&lt;=0.2,"10-20%",IF(I2061&lt;=0.4,"20-40%","Above 40%")))))</f>
        <v>10-20%</v>
      </c>
      <c r="N2061" s="6" t="str">
        <f aca="false">IF(AND(H2061&gt;=Summary!$B$25,I2061&gt;=Summary!$B$26,I2061&lt;=Summary!$B$27,J2061&gt;=Summary!$B$28,J2061&lt;=Summary!$B$29,F2061*J2061&gt;1),"Yes","No")</f>
        <v>Yes</v>
      </c>
    </row>
    <row r="2062" customFormat="false" ht="15" hidden="false" customHeight="false" outlineLevel="0" collapsed="false">
      <c r="A2062" s="6" t="s">
        <v>149</v>
      </c>
      <c r="B2062" s="45" t="n">
        <v>42101</v>
      </c>
      <c r="C2062" s="6" t="s">
        <v>182</v>
      </c>
      <c r="D2062" s="6" t="s">
        <v>197</v>
      </c>
      <c r="E2062" s="6" t="s">
        <v>177</v>
      </c>
      <c r="F2062" s="34" t="n">
        <v>0.268645226955414</v>
      </c>
      <c r="G2062" s="34" t="n">
        <v>0.252157158415012</v>
      </c>
      <c r="H2062" s="34" t="n">
        <v>0.0164880685404017</v>
      </c>
      <c r="I2062" s="34" t="n">
        <v>0.0653880645072342</v>
      </c>
      <c r="J2062" s="35" t="n">
        <v>3.95</v>
      </c>
      <c r="K2062" s="6" t="n">
        <v>0</v>
      </c>
      <c r="L2062" s="35" t="n">
        <v>-1</v>
      </c>
      <c r="M2062" s="6" t="str">
        <f aca="false">IF(I2062&lt;=0,"Below 0%",IF(I2062&lt;=0.05,"0-5%",IF(I2062&lt;=0.1,"5-10%",IF(I2062&lt;=0.2,"10-20%",IF(I2062&lt;=0.4,"20-40%","Above 40%")))))</f>
        <v>5-10%</v>
      </c>
      <c r="N2062" s="6" t="str">
        <f aca="false">IF(AND(H2062&gt;=Summary!$B$25,I2062&gt;=Summary!$B$26,I2062&lt;=Summary!$B$27,J2062&gt;=Summary!$B$28,J2062&lt;=Summary!$B$29,F2062*J2062&gt;1),"Yes","No")</f>
        <v>No</v>
      </c>
    </row>
    <row r="2063" customFormat="false" ht="15" hidden="false" customHeight="false" outlineLevel="0" collapsed="false">
      <c r="A2063" s="6" t="s">
        <v>149</v>
      </c>
      <c r="B2063" s="45" t="n">
        <v>42105</v>
      </c>
      <c r="C2063" s="6" t="s">
        <v>196</v>
      </c>
      <c r="D2063" s="6" t="s">
        <v>185</v>
      </c>
      <c r="E2063" s="6" t="s">
        <v>187</v>
      </c>
      <c r="F2063" s="34" t="n">
        <v>0.222179457545281</v>
      </c>
      <c r="G2063" s="34" t="n">
        <v>0.140973748120736</v>
      </c>
      <c r="H2063" s="34" t="n">
        <v>0.0812057094245449</v>
      </c>
      <c r="I2063" s="34" t="n">
        <v>0.576034265294537</v>
      </c>
      <c r="J2063" s="35" t="n">
        <v>7.2</v>
      </c>
      <c r="K2063" s="6" t="n">
        <v>0</v>
      </c>
      <c r="L2063" s="35" t="n">
        <v>-1</v>
      </c>
      <c r="M2063" s="6" t="str">
        <f aca="false">IF(I2063&lt;=0,"Below 0%",IF(I2063&lt;=0.05,"0-5%",IF(I2063&lt;=0.1,"5-10%",IF(I2063&lt;=0.2,"10-20%",IF(I2063&lt;=0.4,"20-40%","Above 40%")))))</f>
        <v>Above 40%</v>
      </c>
      <c r="N2063" s="6" t="str">
        <f aca="false">IF(AND(H2063&gt;=Summary!$B$25,I2063&gt;=Summary!$B$26,I2063&lt;=Summary!$B$27,J2063&gt;=Summary!$B$28,J2063&lt;=Summary!$B$29,F2063*J2063&gt;1),"Yes","No")</f>
        <v>No</v>
      </c>
    </row>
    <row r="2064" customFormat="false" ht="15" hidden="false" customHeight="false" outlineLevel="0" collapsed="false">
      <c r="A2064" s="6" t="s">
        <v>149</v>
      </c>
      <c r="B2064" s="45" t="n">
        <v>42105</v>
      </c>
      <c r="C2064" s="6" t="s">
        <v>196</v>
      </c>
      <c r="D2064" s="6" t="s">
        <v>185</v>
      </c>
      <c r="E2064" s="6" t="s">
        <v>174</v>
      </c>
      <c r="F2064" s="34" t="n">
        <v>0.179914116859436</v>
      </c>
      <c r="G2064" s="34" t="n">
        <v>0.220654562275934</v>
      </c>
      <c r="H2064" s="34" t="n">
        <v>-0.0407404454164979</v>
      </c>
      <c r="I2064" s="34" t="n">
        <v>-0.184634502891225</v>
      </c>
      <c r="J2064" s="35" t="n">
        <v>4.6</v>
      </c>
      <c r="K2064" s="6" t="n">
        <v>0</v>
      </c>
      <c r="L2064" s="35" t="n">
        <v>-1</v>
      </c>
      <c r="M2064" s="6" t="str">
        <f aca="false">IF(I2064&lt;=0,"Below 0%",IF(I2064&lt;=0.05,"0-5%",IF(I2064&lt;=0.1,"5-10%",IF(I2064&lt;=0.2,"10-20%",IF(I2064&lt;=0.4,"20-40%","Above 40%")))))</f>
        <v>Below 0%</v>
      </c>
      <c r="N2064" s="6" t="str">
        <f aca="false">IF(AND(H2064&gt;=Summary!$B$25,I2064&gt;=Summary!$B$26,I2064&lt;=Summary!$B$27,J2064&gt;=Summary!$B$28,J2064&lt;=Summary!$B$29,F2064*J2064&gt;1),"Yes","No")</f>
        <v>No</v>
      </c>
    </row>
    <row r="2065" customFormat="false" ht="15" hidden="false" customHeight="false" outlineLevel="0" collapsed="false">
      <c r="A2065" s="6" t="s">
        <v>149</v>
      </c>
      <c r="B2065" s="45" t="n">
        <v>42105</v>
      </c>
      <c r="C2065" s="6" t="s">
        <v>196</v>
      </c>
      <c r="D2065" s="6" t="s">
        <v>185</v>
      </c>
      <c r="E2065" s="6" t="s">
        <v>177</v>
      </c>
      <c r="F2065" s="34" t="n">
        <v>0.597906410694122</v>
      </c>
      <c r="G2065" s="34" t="n">
        <v>0.638371689603331</v>
      </c>
      <c r="H2065" s="34" t="n">
        <v>-0.0404652789092083</v>
      </c>
      <c r="I2065" s="34" t="n">
        <v>-0.0633882729579572</v>
      </c>
      <c r="J2065" s="35" t="n">
        <v>1.59</v>
      </c>
      <c r="K2065" s="6" t="n">
        <v>1</v>
      </c>
      <c r="L2065" s="35" t="n">
        <v>0.59</v>
      </c>
      <c r="M2065" s="6" t="str">
        <f aca="false">IF(I2065&lt;=0,"Below 0%",IF(I2065&lt;=0.05,"0-5%",IF(I2065&lt;=0.1,"5-10%",IF(I2065&lt;=0.2,"10-20%",IF(I2065&lt;=0.4,"20-40%","Above 40%")))))</f>
        <v>Below 0%</v>
      </c>
      <c r="N2065" s="6" t="str">
        <f aca="false">IF(AND(H2065&gt;=Summary!$B$25,I2065&gt;=Summary!$B$26,I2065&lt;=Summary!$B$27,J2065&gt;=Summary!$B$28,J2065&lt;=Summary!$B$29,F2065*J2065&gt;1),"Yes","No")</f>
        <v>No</v>
      </c>
    </row>
    <row r="2066" customFormat="false" ht="15" hidden="false" customHeight="false" outlineLevel="0" collapsed="false">
      <c r="A2066" s="6" t="s">
        <v>149</v>
      </c>
      <c r="B2066" s="45" t="n">
        <v>42105</v>
      </c>
      <c r="C2066" s="6" t="s">
        <v>179</v>
      </c>
      <c r="D2066" s="6" t="s">
        <v>186</v>
      </c>
      <c r="E2066" s="6" t="s">
        <v>187</v>
      </c>
      <c r="F2066" s="34" t="n">
        <v>0.672445356845856</v>
      </c>
      <c r="G2066" s="34" t="n">
        <v>0.651624705984842</v>
      </c>
      <c r="H2066" s="34" t="n">
        <v>0.0208206508610138</v>
      </c>
      <c r="I2066" s="34" t="n">
        <v>0.0319519052451307</v>
      </c>
      <c r="J2066" s="35" t="n">
        <v>1.55</v>
      </c>
      <c r="K2066" s="6" t="n">
        <v>1</v>
      </c>
      <c r="L2066" s="35" t="n">
        <v>0.55</v>
      </c>
      <c r="M2066" s="6" t="str">
        <f aca="false">IF(I2066&lt;=0,"Below 0%",IF(I2066&lt;=0.05,"0-5%",IF(I2066&lt;=0.1,"5-10%",IF(I2066&lt;=0.2,"10-20%",IF(I2066&lt;=0.4,"20-40%","Above 40%")))))</f>
        <v>0-5%</v>
      </c>
      <c r="N2066" s="6" t="str">
        <f aca="false">IF(AND(H2066&gt;=Summary!$B$25,I2066&gt;=Summary!$B$26,I2066&lt;=Summary!$B$27,J2066&gt;=Summary!$B$28,J2066&lt;=Summary!$B$29,F2066*J2066&gt;1),"Yes","No")</f>
        <v>No</v>
      </c>
    </row>
    <row r="2067" customFormat="false" ht="15" hidden="false" customHeight="false" outlineLevel="0" collapsed="false">
      <c r="A2067" s="6" t="s">
        <v>149</v>
      </c>
      <c r="B2067" s="45" t="n">
        <v>42105</v>
      </c>
      <c r="C2067" s="6" t="s">
        <v>179</v>
      </c>
      <c r="D2067" s="6" t="s">
        <v>186</v>
      </c>
      <c r="E2067" s="6" t="s">
        <v>174</v>
      </c>
      <c r="F2067" s="34" t="n">
        <v>0.0949675738811493</v>
      </c>
      <c r="G2067" s="34" t="n">
        <v>0.229549612335569</v>
      </c>
      <c r="H2067" s="34" t="n">
        <v>-0.13458203845442</v>
      </c>
      <c r="I2067" s="34" t="n">
        <v>-0.586287369798212</v>
      </c>
      <c r="J2067" s="35" t="n">
        <v>4.4</v>
      </c>
      <c r="K2067" s="6" t="n">
        <v>0</v>
      </c>
      <c r="L2067" s="35" t="n">
        <v>-1</v>
      </c>
      <c r="M2067" s="6" t="str">
        <f aca="false">IF(I2067&lt;=0,"Below 0%",IF(I2067&lt;=0.05,"0-5%",IF(I2067&lt;=0.1,"5-10%",IF(I2067&lt;=0.2,"10-20%",IF(I2067&lt;=0.4,"20-40%","Above 40%")))))</f>
        <v>Below 0%</v>
      </c>
      <c r="N2067" s="6" t="str">
        <f aca="false">IF(AND(H2067&gt;=Summary!$B$25,I2067&gt;=Summary!$B$26,I2067&lt;=Summary!$B$27,J2067&gt;=Summary!$B$28,J2067&lt;=Summary!$B$29,F2067*J2067&gt;1),"Yes","No")</f>
        <v>No</v>
      </c>
    </row>
    <row r="2068" customFormat="false" ht="15" hidden="false" customHeight="false" outlineLevel="0" collapsed="false">
      <c r="A2068" s="6" t="s">
        <v>149</v>
      </c>
      <c r="B2068" s="45" t="n">
        <v>42105</v>
      </c>
      <c r="C2068" s="6" t="s">
        <v>179</v>
      </c>
      <c r="D2068" s="6" t="s">
        <v>186</v>
      </c>
      <c r="E2068" s="6" t="s">
        <v>177</v>
      </c>
      <c r="F2068" s="34" t="n">
        <v>0.232587069272995</v>
      </c>
      <c r="G2068" s="34" t="n">
        <v>0.118825681679589</v>
      </c>
      <c r="H2068" s="34" t="n">
        <v>0.113761387593406</v>
      </c>
      <c r="I2068" s="34" t="n">
        <v>0.957380475208731</v>
      </c>
      <c r="J2068" s="35" t="n">
        <v>8.5</v>
      </c>
      <c r="K2068" s="6" t="n">
        <v>0</v>
      </c>
      <c r="L2068" s="35" t="n">
        <v>-1</v>
      </c>
      <c r="M2068" s="6" t="str">
        <f aca="false">IF(I2068&lt;=0,"Below 0%",IF(I2068&lt;=0.05,"0-5%",IF(I2068&lt;=0.1,"5-10%",IF(I2068&lt;=0.2,"10-20%",IF(I2068&lt;=0.4,"20-40%","Above 40%")))))</f>
        <v>Above 40%</v>
      </c>
      <c r="N2068" s="6" t="str">
        <f aca="false">IF(AND(H2068&gt;=Summary!$B$25,I2068&gt;=Summary!$B$26,I2068&lt;=Summary!$B$27,J2068&gt;=Summary!$B$28,J2068&lt;=Summary!$B$29,F2068*J2068&gt;1),"Yes","No")</f>
        <v>No</v>
      </c>
    </row>
    <row r="2069" customFormat="false" ht="15" hidden="false" customHeight="false" outlineLevel="0" collapsed="false">
      <c r="A2069" s="6" t="s">
        <v>149</v>
      </c>
      <c r="B2069" s="45" t="n">
        <v>42105</v>
      </c>
      <c r="C2069" s="6" t="s">
        <v>191</v>
      </c>
      <c r="D2069" s="6" t="s">
        <v>180</v>
      </c>
      <c r="E2069" s="6" t="s">
        <v>187</v>
      </c>
      <c r="F2069" s="34" t="n">
        <v>0.413918703794479</v>
      </c>
      <c r="G2069" s="34" t="n">
        <v>0.340717299578059</v>
      </c>
      <c r="H2069" s="34" t="n">
        <v>0.0732014042164203</v>
      </c>
      <c r="I2069" s="34" t="n">
        <v>0.214844988226522</v>
      </c>
      <c r="J2069" s="35" t="n">
        <v>3</v>
      </c>
      <c r="K2069" s="6" t="n">
        <v>0</v>
      </c>
      <c r="L2069" s="35" t="n">
        <v>-1</v>
      </c>
      <c r="M2069" s="6" t="str">
        <f aca="false">IF(I2069&lt;=0,"Below 0%",IF(I2069&lt;=0.05,"0-5%",IF(I2069&lt;=0.1,"5-10%",IF(I2069&lt;=0.2,"10-20%",IF(I2069&lt;=0.4,"20-40%","Above 40%")))))</f>
        <v>20-40%</v>
      </c>
      <c r="N2069" s="6" t="str">
        <f aca="false">IF(AND(H2069&gt;=Summary!$B$25,I2069&gt;=Summary!$B$26,I2069&lt;=Summary!$B$27,J2069&gt;=Summary!$B$28,J2069&lt;=Summary!$B$29,F2069*J2069&gt;1),"Yes","No")</f>
        <v>Yes</v>
      </c>
    </row>
    <row r="2070" customFormat="false" ht="15" hidden="false" customHeight="false" outlineLevel="0" collapsed="false">
      <c r="A2070" s="6" t="s">
        <v>149</v>
      </c>
      <c r="B2070" s="45" t="n">
        <v>42105</v>
      </c>
      <c r="C2070" s="6" t="s">
        <v>191</v>
      </c>
      <c r="D2070" s="6" t="s">
        <v>180</v>
      </c>
      <c r="E2070" s="6" t="s">
        <v>174</v>
      </c>
      <c r="F2070" s="34" t="n">
        <v>0.274932146072388</v>
      </c>
      <c r="G2070" s="34" t="n">
        <v>0.300632911392405</v>
      </c>
      <c r="H2070" s="34" t="n">
        <v>-0.0257007653200174</v>
      </c>
      <c r="I2070" s="34" t="n">
        <v>-0.0854888614855315</v>
      </c>
      <c r="J2070" s="35" t="n">
        <v>3.4</v>
      </c>
      <c r="K2070" s="6" t="n">
        <v>0</v>
      </c>
      <c r="L2070" s="35" t="n">
        <v>-1</v>
      </c>
      <c r="M2070" s="6" t="str">
        <f aca="false">IF(I2070&lt;=0,"Below 0%",IF(I2070&lt;=0.05,"0-5%",IF(I2070&lt;=0.1,"5-10%",IF(I2070&lt;=0.2,"10-20%",IF(I2070&lt;=0.4,"20-40%","Above 40%")))))</f>
        <v>Below 0%</v>
      </c>
      <c r="N2070" s="6" t="str">
        <f aca="false">IF(AND(H2070&gt;=Summary!$B$25,I2070&gt;=Summary!$B$26,I2070&lt;=Summary!$B$27,J2070&gt;=Summary!$B$28,J2070&lt;=Summary!$B$29,F2070*J2070&gt;1),"Yes","No")</f>
        <v>No</v>
      </c>
    </row>
    <row r="2071" customFormat="false" ht="15" hidden="false" customHeight="false" outlineLevel="0" collapsed="false">
      <c r="A2071" s="6" t="s">
        <v>149</v>
      </c>
      <c r="B2071" s="45" t="n">
        <v>42105</v>
      </c>
      <c r="C2071" s="6" t="s">
        <v>191</v>
      </c>
      <c r="D2071" s="6" t="s">
        <v>180</v>
      </c>
      <c r="E2071" s="6" t="s">
        <v>177</v>
      </c>
      <c r="F2071" s="34" t="n">
        <v>0.311149179935455</v>
      </c>
      <c r="G2071" s="34" t="n">
        <v>0.358649789029536</v>
      </c>
      <c r="H2071" s="34" t="n">
        <v>-0.0475006090940806</v>
      </c>
      <c r="I2071" s="34" t="n">
        <v>-0.132442874768201</v>
      </c>
      <c r="J2071" s="35" t="n">
        <v>2.85</v>
      </c>
      <c r="K2071" s="6" t="n">
        <v>1</v>
      </c>
      <c r="L2071" s="35" t="n">
        <v>1.85</v>
      </c>
      <c r="M2071" s="6" t="str">
        <f aca="false">IF(I2071&lt;=0,"Below 0%",IF(I2071&lt;=0.05,"0-5%",IF(I2071&lt;=0.1,"5-10%",IF(I2071&lt;=0.2,"10-20%",IF(I2071&lt;=0.4,"20-40%","Above 40%")))))</f>
        <v>Below 0%</v>
      </c>
      <c r="N2071" s="6" t="str">
        <f aca="false">IF(AND(H2071&gt;=Summary!$B$25,I2071&gt;=Summary!$B$26,I2071&lt;=Summary!$B$27,J2071&gt;=Summary!$B$28,J2071&lt;=Summary!$B$29,F2071*J2071&gt;1),"Yes","No")</f>
        <v>No</v>
      </c>
    </row>
    <row r="2072" customFormat="false" ht="15" hidden="false" customHeight="false" outlineLevel="0" collapsed="false">
      <c r="A2072" s="6" t="s">
        <v>149</v>
      </c>
      <c r="B2072" s="45" t="n">
        <v>42105</v>
      </c>
      <c r="C2072" s="6" t="s">
        <v>175</v>
      </c>
      <c r="D2072" s="6" t="s">
        <v>173</v>
      </c>
      <c r="E2072" s="6" t="s">
        <v>187</v>
      </c>
      <c r="F2072" s="34" t="n">
        <v>0.485620141029358</v>
      </c>
      <c r="G2072" s="34" t="n">
        <v>0.392589251716273</v>
      </c>
      <c r="H2072" s="34" t="n">
        <v>0.0930308893130854</v>
      </c>
      <c r="I2072" s="34" t="n">
        <v>0.236967489319651</v>
      </c>
      <c r="J2072" s="35" t="n">
        <v>2.52</v>
      </c>
      <c r="K2072" s="6" t="n">
        <v>0</v>
      </c>
      <c r="L2072" s="35" t="n">
        <v>-1</v>
      </c>
      <c r="M2072" s="6" t="str">
        <f aca="false">IF(I2072&lt;=0,"Below 0%",IF(I2072&lt;=0.05,"0-5%",IF(I2072&lt;=0.1,"5-10%",IF(I2072&lt;=0.2,"10-20%",IF(I2072&lt;=0.4,"20-40%","Above 40%")))))</f>
        <v>20-40%</v>
      </c>
      <c r="N2072" s="6" t="str">
        <f aca="false">IF(AND(H2072&gt;=Summary!$B$25,I2072&gt;=Summary!$B$26,I2072&lt;=Summary!$B$27,J2072&gt;=Summary!$B$28,J2072&lt;=Summary!$B$29,F2072*J2072&gt;1),"Yes","No")</f>
        <v>Yes</v>
      </c>
    </row>
    <row r="2073" customFormat="false" ht="15" hidden="false" customHeight="false" outlineLevel="0" collapsed="false">
      <c r="A2073" s="6" t="s">
        <v>149</v>
      </c>
      <c r="B2073" s="45" t="n">
        <v>42105</v>
      </c>
      <c r="C2073" s="6" t="s">
        <v>175</v>
      </c>
      <c r="D2073" s="6" t="s">
        <v>173</v>
      </c>
      <c r="E2073" s="6" t="s">
        <v>174</v>
      </c>
      <c r="F2073" s="34" t="n">
        <v>0.224866166710854</v>
      </c>
      <c r="G2073" s="34" t="n">
        <v>0.295320869947763</v>
      </c>
      <c r="H2073" s="34" t="n">
        <v>-0.0704547032369096</v>
      </c>
      <c r="I2073" s="34" t="n">
        <v>-0.238570011152181</v>
      </c>
      <c r="J2073" s="35" t="n">
        <v>3.35</v>
      </c>
      <c r="K2073" s="6" t="n">
        <v>1</v>
      </c>
      <c r="L2073" s="35" t="n">
        <v>2.35</v>
      </c>
      <c r="M2073" s="6" t="str">
        <f aca="false">IF(I2073&lt;=0,"Below 0%",IF(I2073&lt;=0.05,"0-5%",IF(I2073&lt;=0.1,"5-10%",IF(I2073&lt;=0.2,"10-20%",IF(I2073&lt;=0.4,"20-40%","Above 40%")))))</f>
        <v>Below 0%</v>
      </c>
      <c r="N2073" s="6" t="str">
        <f aca="false">IF(AND(H2073&gt;=Summary!$B$25,I2073&gt;=Summary!$B$26,I2073&lt;=Summary!$B$27,J2073&gt;=Summary!$B$28,J2073&lt;=Summary!$B$29,F2073*J2073&gt;1),"Yes","No")</f>
        <v>No</v>
      </c>
    </row>
    <row r="2074" customFormat="false" ht="15" hidden="false" customHeight="false" outlineLevel="0" collapsed="false">
      <c r="A2074" s="6" t="s">
        <v>149</v>
      </c>
      <c r="B2074" s="45" t="n">
        <v>42105</v>
      </c>
      <c r="C2074" s="6" t="s">
        <v>175</v>
      </c>
      <c r="D2074" s="6" t="s">
        <v>173</v>
      </c>
      <c r="E2074" s="6" t="s">
        <v>177</v>
      </c>
      <c r="F2074" s="34" t="n">
        <v>0.28951370716095</v>
      </c>
      <c r="G2074" s="34" t="n">
        <v>0.312089878335964</v>
      </c>
      <c r="H2074" s="34" t="n">
        <v>-0.0225761711750146</v>
      </c>
      <c r="I2074" s="34" t="n">
        <v>-0.0723386842770702</v>
      </c>
      <c r="J2074" s="35" t="n">
        <v>3.17</v>
      </c>
      <c r="K2074" s="6" t="n">
        <v>0</v>
      </c>
      <c r="L2074" s="35" t="n">
        <v>-1</v>
      </c>
      <c r="M2074" s="6" t="str">
        <f aca="false">IF(I2074&lt;=0,"Below 0%",IF(I2074&lt;=0.05,"0-5%",IF(I2074&lt;=0.1,"5-10%",IF(I2074&lt;=0.2,"10-20%",IF(I2074&lt;=0.4,"20-40%","Above 40%")))))</f>
        <v>Below 0%</v>
      </c>
      <c r="N2074" s="6" t="str">
        <f aca="false">IF(AND(H2074&gt;=Summary!$B$25,I2074&gt;=Summary!$B$26,I2074&lt;=Summary!$B$27,J2074&gt;=Summary!$B$28,J2074&lt;=Summary!$B$29,F2074*J2074&gt;1),"Yes","No")</f>
        <v>No</v>
      </c>
    </row>
    <row r="2075" customFormat="false" ht="15" hidden="false" customHeight="false" outlineLevel="0" collapsed="false">
      <c r="A2075" s="6" t="s">
        <v>149</v>
      </c>
      <c r="B2075" s="45" t="n">
        <v>42105</v>
      </c>
      <c r="C2075" s="6" t="s">
        <v>181</v>
      </c>
      <c r="D2075" s="6" t="s">
        <v>182</v>
      </c>
      <c r="E2075" s="6" t="s">
        <v>187</v>
      </c>
      <c r="F2075" s="34" t="n">
        <v>0.65739893913269</v>
      </c>
      <c r="G2075" s="34" t="n">
        <v>0.610174716237491</v>
      </c>
      <c r="H2075" s="34" t="n">
        <v>0.0472242228951997</v>
      </c>
      <c r="I2075" s="34" t="n">
        <v>0.0773945914809411</v>
      </c>
      <c r="J2075" s="35" t="n">
        <v>1.65</v>
      </c>
      <c r="K2075" s="6" t="n">
        <v>0</v>
      </c>
      <c r="L2075" s="35" t="n">
        <v>-1</v>
      </c>
      <c r="M2075" s="6" t="str">
        <f aca="false">IF(I2075&lt;=0,"Below 0%",IF(I2075&lt;=0.05,"0-5%",IF(I2075&lt;=0.1,"5-10%",IF(I2075&lt;=0.2,"10-20%",IF(I2075&lt;=0.4,"20-40%","Above 40%")))))</f>
        <v>5-10%</v>
      </c>
      <c r="N2075" s="6" t="str">
        <f aca="false">IF(AND(H2075&gt;=Summary!$B$25,I2075&gt;=Summary!$B$26,I2075&lt;=Summary!$B$27,J2075&gt;=Summary!$B$28,J2075&lt;=Summary!$B$29,F2075*J2075&gt;1),"Yes","No")</f>
        <v>No</v>
      </c>
    </row>
    <row r="2076" customFormat="false" ht="15" hidden="false" customHeight="false" outlineLevel="0" collapsed="false">
      <c r="A2076" s="6" t="s">
        <v>149</v>
      </c>
      <c r="B2076" s="45" t="n">
        <v>42105</v>
      </c>
      <c r="C2076" s="6" t="s">
        <v>181</v>
      </c>
      <c r="D2076" s="6" t="s">
        <v>182</v>
      </c>
      <c r="E2076" s="6" t="s">
        <v>174</v>
      </c>
      <c r="F2076" s="34" t="n">
        <v>0.156601533293724</v>
      </c>
      <c r="G2076" s="34" t="n">
        <v>0.232514614732531</v>
      </c>
      <c r="H2076" s="34" t="n">
        <v>-0.0759130814388071</v>
      </c>
      <c r="I2076" s="34" t="n">
        <v>-0.326487354466438</v>
      </c>
      <c r="J2076" s="35" t="n">
        <v>4.33</v>
      </c>
      <c r="K2076" s="6" t="n">
        <v>0</v>
      </c>
      <c r="L2076" s="35" t="n">
        <v>-1</v>
      </c>
      <c r="M2076" s="6" t="str">
        <f aca="false">IF(I2076&lt;=0,"Below 0%",IF(I2076&lt;=0.05,"0-5%",IF(I2076&lt;=0.1,"5-10%",IF(I2076&lt;=0.2,"10-20%",IF(I2076&lt;=0.4,"20-40%","Above 40%")))))</f>
        <v>Below 0%</v>
      </c>
      <c r="N2076" s="6" t="str">
        <f aca="false">IF(AND(H2076&gt;=Summary!$B$25,I2076&gt;=Summary!$B$26,I2076&lt;=Summary!$B$27,J2076&gt;=Summary!$B$28,J2076&lt;=Summary!$B$29,F2076*J2076&gt;1),"Yes","No")</f>
        <v>No</v>
      </c>
    </row>
    <row r="2077" customFormat="false" ht="15" hidden="false" customHeight="false" outlineLevel="0" collapsed="false">
      <c r="A2077" s="6" t="s">
        <v>149</v>
      </c>
      <c r="B2077" s="45" t="n">
        <v>42105</v>
      </c>
      <c r="C2077" s="6" t="s">
        <v>181</v>
      </c>
      <c r="D2077" s="6" t="s">
        <v>182</v>
      </c>
      <c r="E2077" s="6" t="s">
        <v>177</v>
      </c>
      <c r="F2077" s="34" t="n">
        <v>0.185999512672424</v>
      </c>
      <c r="G2077" s="34" t="n">
        <v>0.157310669029978</v>
      </c>
      <c r="H2077" s="34" t="n">
        <v>0.0286888436424462</v>
      </c>
      <c r="I2077" s="34" t="n">
        <v>0.182370616178481</v>
      </c>
      <c r="J2077" s="35" t="n">
        <v>6.4</v>
      </c>
      <c r="K2077" s="6" t="n">
        <v>1</v>
      </c>
      <c r="L2077" s="35" t="n">
        <v>5.4</v>
      </c>
      <c r="M2077" s="6" t="str">
        <f aca="false">IF(I2077&lt;=0,"Below 0%",IF(I2077&lt;=0.05,"0-5%",IF(I2077&lt;=0.1,"5-10%",IF(I2077&lt;=0.2,"10-20%",IF(I2077&lt;=0.4,"20-40%","Above 40%")))))</f>
        <v>10-20%</v>
      </c>
      <c r="N2077" s="6" t="str">
        <f aca="false">IF(AND(H2077&gt;=Summary!$B$25,I2077&gt;=Summary!$B$26,I2077&lt;=Summary!$B$27,J2077&gt;=Summary!$B$28,J2077&lt;=Summary!$B$29,F2077*J2077&gt;1),"Yes","No")</f>
        <v>No</v>
      </c>
    </row>
    <row r="2078" customFormat="false" ht="15" hidden="false" customHeight="false" outlineLevel="0" collapsed="false">
      <c r="A2078" s="6" t="s">
        <v>149</v>
      </c>
      <c r="B2078" s="45" t="n">
        <v>42105</v>
      </c>
      <c r="C2078" s="6" t="s">
        <v>178</v>
      </c>
      <c r="D2078" s="6" t="s">
        <v>195</v>
      </c>
      <c r="E2078" s="6" t="s">
        <v>187</v>
      </c>
      <c r="F2078" s="34" t="n">
        <v>0.428009510040283</v>
      </c>
      <c r="G2078" s="34" t="n">
        <v>0.428721541155867</v>
      </c>
      <c r="H2078" s="34" t="n">
        <v>-0.000712031115583711</v>
      </c>
      <c r="I2078" s="34" t="n">
        <v>-0.00166082421159441</v>
      </c>
      <c r="J2078" s="35" t="n">
        <v>2.33</v>
      </c>
      <c r="K2078" s="6" t="n">
        <v>0</v>
      </c>
      <c r="L2078" s="35" t="n">
        <v>-1</v>
      </c>
      <c r="M2078" s="6" t="str">
        <f aca="false">IF(I2078&lt;=0,"Below 0%",IF(I2078&lt;=0.05,"0-5%",IF(I2078&lt;=0.1,"5-10%",IF(I2078&lt;=0.2,"10-20%",IF(I2078&lt;=0.4,"20-40%","Above 40%")))))</f>
        <v>Below 0%</v>
      </c>
      <c r="N2078" s="6" t="str">
        <f aca="false">IF(AND(H2078&gt;=Summary!$B$25,I2078&gt;=Summary!$B$26,I2078&lt;=Summary!$B$27,J2078&gt;=Summary!$B$28,J2078&lt;=Summary!$B$29,F2078*J2078&gt;1),"Yes","No")</f>
        <v>No</v>
      </c>
    </row>
    <row r="2079" customFormat="false" ht="15" hidden="false" customHeight="false" outlineLevel="0" collapsed="false">
      <c r="A2079" s="6" t="s">
        <v>149</v>
      </c>
      <c r="B2079" s="45" t="n">
        <v>42105</v>
      </c>
      <c r="C2079" s="6" t="s">
        <v>178</v>
      </c>
      <c r="D2079" s="6" t="s">
        <v>195</v>
      </c>
      <c r="E2079" s="6" t="s">
        <v>174</v>
      </c>
      <c r="F2079" s="34" t="n">
        <v>0.320454299449921</v>
      </c>
      <c r="G2079" s="34" t="n">
        <v>0.293800350262697</v>
      </c>
      <c r="H2079" s="34" t="n">
        <v>0.0266539491872236</v>
      </c>
      <c r="I2079" s="34" t="n">
        <v>0.0907212981992411</v>
      </c>
      <c r="J2079" s="35" t="n">
        <v>3.4</v>
      </c>
      <c r="K2079" s="6" t="n">
        <v>0</v>
      </c>
      <c r="L2079" s="35" t="n">
        <v>-1</v>
      </c>
      <c r="M2079" s="6" t="str">
        <f aca="false">IF(I2079&lt;=0,"Below 0%",IF(I2079&lt;=0.05,"0-5%",IF(I2079&lt;=0.1,"5-10%",IF(I2079&lt;=0.2,"10-20%",IF(I2079&lt;=0.4,"20-40%","Above 40%")))))</f>
        <v>5-10%</v>
      </c>
      <c r="N2079" s="6" t="str">
        <f aca="false">IF(AND(H2079&gt;=Summary!$B$25,I2079&gt;=Summary!$B$26,I2079&lt;=Summary!$B$27,J2079&gt;=Summary!$B$28,J2079&lt;=Summary!$B$29,F2079*J2079&gt;1),"Yes","No")</f>
        <v>No</v>
      </c>
    </row>
    <row r="2080" customFormat="false" ht="15" hidden="false" customHeight="false" outlineLevel="0" collapsed="false">
      <c r="A2080" s="6" t="s">
        <v>149</v>
      </c>
      <c r="B2080" s="45" t="n">
        <v>42105</v>
      </c>
      <c r="C2080" s="6" t="s">
        <v>178</v>
      </c>
      <c r="D2080" s="6" t="s">
        <v>195</v>
      </c>
      <c r="E2080" s="6" t="s">
        <v>177</v>
      </c>
      <c r="F2080" s="34" t="n">
        <v>0.251536220312119</v>
      </c>
      <c r="G2080" s="34" t="n">
        <v>0.277478108581436</v>
      </c>
      <c r="H2080" s="34" t="n">
        <v>-0.0259418882693176</v>
      </c>
      <c r="I2080" s="34" t="n">
        <v>-0.0934916574209818</v>
      </c>
      <c r="J2080" s="35" t="n">
        <v>3.6</v>
      </c>
      <c r="K2080" s="6" t="n">
        <v>1</v>
      </c>
      <c r="L2080" s="35" t="n">
        <v>2.6</v>
      </c>
      <c r="M2080" s="6" t="str">
        <f aca="false">IF(I2080&lt;=0,"Below 0%",IF(I2080&lt;=0.05,"0-5%",IF(I2080&lt;=0.1,"5-10%",IF(I2080&lt;=0.2,"10-20%",IF(I2080&lt;=0.4,"20-40%","Above 40%")))))</f>
        <v>Below 0%</v>
      </c>
      <c r="N2080" s="6" t="str">
        <f aca="false">IF(AND(H2080&gt;=Summary!$B$25,I2080&gt;=Summary!$B$26,I2080&lt;=Summary!$B$27,J2080&gt;=Summary!$B$28,J2080&lt;=Summary!$B$29,F2080*J2080&gt;1),"Yes","No")</f>
        <v>No</v>
      </c>
    </row>
    <row r="2081" customFormat="false" ht="15" hidden="false" customHeight="false" outlineLevel="0" collapsed="false">
      <c r="A2081" s="6" t="s">
        <v>149</v>
      </c>
      <c r="B2081" s="45" t="n">
        <v>42105</v>
      </c>
      <c r="C2081" s="6" t="s">
        <v>189</v>
      </c>
      <c r="D2081" s="6" t="s">
        <v>192</v>
      </c>
      <c r="E2081" s="6" t="s">
        <v>187</v>
      </c>
      <c r="F2081" s="34" t="n">
        <v>0.590724289417267</v>
      </c>
      <c r="G2081" s="34" t="n">
        <v>0.42805798406212</v>
      </c>
      <c r="H2081" s="34" t="n">
        <v>0.162666305355147</v>
      </c>
      <c r="I2081" s="34" t="n">
        <v>0.380009978581642</v>
      </c>
      <c r="J2081" s="35" t="n">
        <v>2.33</v>
      </c>
      <c r="K2081" s="6" t="n">
        <v>0</v>
      </c>
      <c r="L2081" s="35" t="n">
        <v>-1</v>
      </c>
      <c r="M2081" s="6" t="str">
        <f aca="false">IF(I2081&lt;=0,"Below 0%",IF(I2081&lt;=0.05,"0-5%",IF(I2081&lt;=0.1,"5-10%",IF(I2081&lt;=0.2,"10-20%",IF(I2081&lt;=0.4,"20-40%","Above 40%")))))</f>
        <v>20-40%</v>
      </c>
      <c r="N2081" s="6" t="str">
        <f aca="false">IF(AND(H2081&gt;=Summary!$B$25,I2081&gt;=Summary!$B$26,I2081&lt;=Summary!$B$27,J2081&gt;=Summary!$B$28,J2081&lt;=Summary!$B$29,F2081*J2081&gt;1),"Yes","No")</f>
        <v>Yes</v>
      </c>
    </row>
    <row r="2082" customFormat="false" ht="15" hidden="false" customHeight="false" outlineLevel="0" collapsed="false">
      <c r="A2082" s="6" t="s">
        <v>149</v>
      </c>
      <c r="B2082" s="45" t="n">
        <v>42105</v>
      </c>
      <c r="C2082" s="6" t="s">
        <v>189</v>
      </c>
      <c r="D2082" s="6" t="s">
        <v>192</v>
      </c>
      <c r="E2082" s="6" t="s">
        <v>174</v>
      </c>
      <c r="F2082" s="34" t="n">
        <v>0.222764164209366</v>
      </c>
      <c r="G2082" s="34" t="n">
        <v>0.293345618489629</v>
      </c>
      <c r="H2082" s="34" t="n">
        <v>-0.0705814542802633</v>
      </c>
      <c r="I2082" s="34" t="n">
        <v>-0.240608517160309</v>
      </c>
      <c r="J2082" s="35" t="n">
        <v>3.4</v>
      </c>
      <c r="K2082" s="6" t="n">
        <v>1</v>
      </c>
      <c r="L2082" s="35" t="n">
        <v>2.4</v>
      </c>
      <c r="M2082" s="6" t="str">
        <f aca="false">IF(I2082&lt;=0,"Below 0%",IF(I2082&lt;=0.05,"0-5%",IF(I2082&lt;=0.1,"5-10%",IF(I2082&lt;=0.2,"10-20%",IF(I2082&lt;=0.4,"20-40%","Above 40%")))))</f>
        <v>Below 0%</v>
      </c>
      <c r="N2082" s="6" t="str">
        <f aca="false">IF(AND(H2082&gt;=Summary!$B$25,I2082&gt;=Summary!$B$26,I2082&lt;=Summary!$B$27,J2082&gt;=Summary!$B$28,J2082&lt;=Summary!$B$29,F2082*J2082&gt;1),"Yes","No")</f>
        <v>No</v>
      </c>
    </row>
    <row r="2083" customFormat="false" ht="15" hidden="false" customHeight="false" outlineLevel="0" collapsed="false">
      <c r="A2083" s="6" t="s">
        <v>149</v>
      </c>
      <c r="B2083" s="45" t="n">
        <v>42105</v>
      </c>
      <c r="C2083" s="6" t="s">
        <v>189</v>
      </c>
      <c r="D2083" s="6" t="s">
        <v>192</v>
      </c>
      <c r="E2083" s="6" t="s">
        <v>177</v>
      </c>
      <c r="F2083" s="34" t="n">
        <v>0.186511546373367</v>
      </c>
      <c r="G2083" s="34" t="n">
        <v>0.278596397448251</v>
      </c>
      <c r="H2083" s="34" t="n">
        <v>-0.0920848510748838</v>
      </c>
      <c r="I2083" s="34" t="n">
        <v>-0.330531377714561</v>
      </c>
      <c r="J2083" s="35" t="n">
        <v>3.58</v>
      </c>
      <c r="K2083" s="6" t="n">
        <v>0</v>
      </c>
      <c r="L2083" s="35" t="n">
        <v>-1</v>
      </c>
      <c r="M2083" s="6" t="str">
        <f aca="false">IF(I2083&lt;=0,"Below 0%",IF(I2083&lt;=0.05,"0-5%",IF(I2083&lt;=0.1,"5-10%",IF(I2083&lt;=0.2,"10-20%",IF(I2083&lt;=0.4,"20-40%","Above 40%")))))</f>
        <v>Below 0%</v>
      </c>
      <c r="N2083" s="6" t="str">
        <f aca="false">IF(AND(H2083&gt;=Summary!$B$25,I2083&gt;=Summary!$B$26,I2083&lt;=Summary!$B$27,J2083&gt;=Summary!$B$28,J2083&lt;=Summary!$B$29,F2083*J2083&gt;1),"Yes","No")</f>
        <v>No</v>
      </c>
    </row>
    <row r="2084" customFormat="false" ht="15" hidden="false" customHeight="false" outlineLevel="0" collapsed="false">
      <c r="A2084" s="6" t="s">
        <v>149</v>
      </c>
      <c r="B2084" s="45" t="n">
        <v>42106</v>
      </c>
      <c r="C2084" s="6" t="s">
        <v>176</v>
      </c>
      <c r="D2084" s="6" t="s">
        <v>194</v>
      </c>
      <c r="E2084" s="6" t="s">
        <v>187</v>
      </c>
      <c r="F2084" s="34" t="n">
        <v>0.354751497507095</v>
      </c>
      <c r="G2084" s="34" t="n">
        <v>0.369557522123894</v>
      </c>
      <c r="H2084" s="34" t="n">
        <v>-0.0148060246167985</v>
      </c>
      <c r="I2084" s="34" t="n">
        <v>-0.040064194964038</v>
      </c>
      <c r="J2084" s="35" t="n">
        <v>2.74</v>
      </c>
      <c r="K2084" s="6" t="n">
        <v>1</v>
      </c>
      <c r="L2084" s="35" t="n">
        <v>1.74</v>
      </c>
      <c r="M2084" s="6" t="str">
        <f aca="false">IF(I2084&lt;=0,"Below 0%",IF(I2084&lt;=0.05,"0-5%",IF(I2084&lt;=0.1,"5-10%",IF(I2084&lt;=0.2,"10-20%",IF(I2084&lt;=0.4,"20-40%","Above 40%")))))</f>
        <v>Below 0%</v>
      </c>
      <c r="N2084" s="6" t="str">
        <f aca="false">IF(AND(H2084&gt;=Summary!$B$25,I2084&gt;=Summary!$B$26,I2084&lt;=Summary!$B$27,J2084&gt;=Summary!$B$28,J2084&lt;=Summary!$B$29,F2084*J2084&gt;1),"Yes","No")</f>
        <v>No</v>
      </c>
    </row>
    <row r="2085" customFormat="false" ht="15" hidden="false" customHeight="false" outlineLevel="0" collapsed="false">
      <c r="A2085" s="6" t="s">
        <v>149</v>
      </c>
      <c r="B2085" s="45" t="n">
        <v>42106</v>
      </c>
      <c r="C2085" s="6" t="s">
        <v>176</v>
      </c>
      <c r="D2085" s="6" t="s">
        <v>194</v>
      </c>
      <c r="E2085" s="6" t="s">
        <v>174</v>
      </c>
      <c r="F2085" s="34" t="n">
        <v>0.150224402546883</v>
      </c>
      <c r="G2085" s="34" t="n">
        <v>0.281274336283186</v>
      </c>
      <c r="H2085" s="34" t="n">
        <v>-0.131049933736303</v>
      </c>
      <c r="I2085" s="34" t="n">
        <v>-0.465915004788644</v>
      </c>
      <c r="J2085" s="35" t="n">
        <v>3.6</v>
      </c>
      <c r="K2085" s="6" t="n">
        <v>0</v>
      </c>
      <c r="L2085" s="35" t="n">
        <v>-1</v>
      </c>
      <c r="M2085" s="6" t="str">
        <f aca="false">IF(I2085&lt;=0,"Below 0%",IF(I2085&lt;=0.05,"0-5%",IF(I2085&lt;=0.1,"5-10%",IF(I2085&lt;=0.2,"10-20%",IF(I2085&lt;=0.4,"20-40%","Above 40%")))))</f>
        <v>Below 0%</v>
      </c>
      <c r="N2085" s="6" t="str">
        <f aca="false">IF(AND(H2085&gt;=Summary!$B$25,I2085&gt;=Summary!$B$26,I2085&lt;=Summary!$B$27,J2085&gt;=Summary!$B$28,J2085&lt;=Summary!$B$29,F2085*J2085&gt;1),"Yes","No")</f>
        <v>No</v>
      </c>
    </row>
    <row r="2086" customFormat="false" ht="15" hidden="false" customHeight="false" outlineLevel="0" collapsed="false">
      <c r="A2086" s="6" t="s">
        <v>149</v>
      </c>
      <c r="B2086" s="45" t="n">
        <v>42106</v>
      </c>
      <c r="C2086" s="6" t="s">
        <v>176</v>
      </c>
      <c r="D2086" s="6" t="s">
        <v>194</v>
      </c>
      <c r="E2086" s="6" t="s">
        <v>177</v>
      </c>
      <c r="F2086" s="34" t="n">
        <v>0.495024144649506</v>
      </c>
      <c r="G2086" s="34" t="n">
        <v>0.34916814159292</v>
      </c>
      <c r="H2086" s="34" t="n">
        <v>0.145856003056585</v>
      </c>
      <c r="I2086" s="34" t="n">
        <v>0.417724258551149</v>
      </c>
      <c r="J2086" s="35" t="n">
        <v>2.9</v>
      </c>
      <c r="K2086" s="6" t="n">
        <v>0</v>
      </c>
      <c r="L2086" s="35" t="n">
        <v>-1</v>
      </c>
      <c r="M2086" s="6" t="str">
        <f aca="false">IF(I2086&lt;=0,"Below 0%",IF(I2086&lt;=0.05,"0-5%",IF(I2086&lt;=0.1,"5-10%",IF(I2086&lt;=0.2,"10-20%",IF(I2086&lt;=0.4,"20-40%","Above 40%")))))</f>
        <v>Above 40%</v>
      </c>
      <c r="N2086" s="6" t="str">
        <f aca="false">IF(AND(H2086&gt;=Summary!$B$25,I2086&gt;=Summary!$B$26,I2086&lt;=Summary!$B$27,J2086&gt;=Summary!$B$28,J2086&lt;=Summary!$B$29,F2086*J2086&gt;1),"Yes","No")</f>
        <v>No</v>
      </c>
    </row>
    <row r="2087" customFormat="false" ht="15" hidden="false" customHeight="false" outlineLevel="0" collapsed="false">
      <c r="A2087" s="6" t="s">
        <v>149</v>
      </c>
      <c r="B2087" s="45" t="n">
        <v>42106</v>
      </c>
      <c r="C2087" s="6" t="s">
        <v>197</v>
      </c>
      <c r="D2087" s="6" t="s">
        <v>190</v>
      </c>
      <c r="E2087" s="6" t="s">
        <v>187</v>
      </c>
      <c r="F2087" s="34" t="n">
        <v>0.112187542021275</v>
      </c>
      <c r="G2087" s="34" t="n">
        <v>0.102103786816269</v>
      </c>
      <c r="H2087" s="34" t="n">
        <v>0.0100837552050053</v>
      </c>
      <c r="I2087" s="34" t="n">
        <v>0.0987598552358346</v>
      </c>
      <c r="J2087" s="35" t="n">
        <v>9.7</v>
      </c>
      <c r="K2087" s="6" t="n">
        <v>0</v>
      </c>
      <c r="L2087" s="35" t="n">
        <v>-1</v>
      </c>
      <c r="M2087" s="6" t="str">
        <f aca="false">IF(I2087&lt;=0,"Below 0%",IF(I2087&lt;=0.05,"0-5%",IF(I2087&lt;=0.1,"5-10%",IF(I2087&lt;=0.2,"10-20%",IF(I2087&lt;=0.4,"20-40%","Above 40%")))))</f>
        <v>5-10%</v>
      </c>
      <c r="N2087" s="6" t="str">
        <f aca="false">IF(AND(H2087&gt;=Summary!$B$25,I2087&gt;=Summary!$B$26,I2087&lt;=Summary!$B$27,J2087&gt;=Summary!$B$28,J2087&lt;=Summary!$B$29,F2087*J2087&gt;1),"Yes","No")</f>
        <v>No</v>
      </c>
    </row>
    <row r="2088" customFormat="false" ht="15" hidden="false" customHeight="false" outlineLevel="0" collapsed="false">
      <c r="A2088" s="6" t="s">
        <v>149</v>
      </c>
      <c r="B2088" s="45" t="n">
        <v>42106</v>
      </c>
      <c r="C2088" s="6" t="s">
        <v>197</v>
      </c>
      <c r="D2088" s="6" t="s">
        <v>190</v>
      </c>
      <c r="E2088" s="6" t="s">
        <v>174</v>
      </c>
      <c r="F2088" s="34" t="n">
        <v>0.107974104583263</v>
      </c>
      <c r="G2088" s="34" t="n">
        <v>0.190462833099579</v>
      </c>
      <c r="H2088" s="34" t="n">
        <v>-0.0824887285163158</v>
      </c>
      <c r="I2088" s="34" t="n">
        <v>-0.43309619611291</v>
      </c>
      <c r="J2088" s="35" t="n">
        <v>5.2</v>
      </c>
      <c r="K2088" s="6" t="n">
        <v>0</v>
      </c>
      <c r="L2088" s="35" t="n">
        <v>-1</v>
      </c>
      <c r="M2088" s="6" t="str">
        <f aca="false">IF(I2088&lt;=0,"Below 0%",IF(I2088&lt;=0.05,"0-5%",IF(I2088&lt;=0.1,"5-10%",IF(I2088&lt;=0.2,"10-20%",IF(I2088&lt;=0.4,"20-40%","Above 40%")))))</f>
        <v>Below 0%</v>
      </c>
      <c r="N2088" s="6" t="str">
        <f aca="false">IF(AND(H2088&gt;=Summary!$B$25,I2088&gt;=Summary!$B$26,I2088&lt;=Summary!$B$27,J2088&gt;=Summary!$B$28,J2088&lt;=Summary!$B$29,F2088*J2088&gt;1),"Yes","No")</f>
        <v>No</v>
      </c>
    </row>
    <row r="2089" customFormat="false" ht="15" hidden="false" customHeight="false" outlineLevel="0" collapsed="false">
      <c r="A2089" s="6" t="s">
        <v>149</v>
      </c>
      <c r="B2089" s="45" t="n">
        <v>42106</v>
      </c>
      <c r="C2089" s="6" t="s">
        <v>197</v>
      </c>
      <c r="D2089" s="6" t="s">
        <v>190</v>
      </c>
      <c r="E2089" s="6" t="s">
        <v>177</v>
      </c>
      <c r="F2089" s="34" t="n">
        <v>0.77983832359314</v>
      </c>
      <c r="G2089" s="34" t="n">
        <v>0.707433380084152</v>
      </c>
      <c r="H2089" s="34" t="n">
        <v>0.0724049435089882</v>
      </c>
      <c r="I2089" s="34" t="n">
        <v>0.102348780178249</v>
      </c>
      <c r="J2089" s="35" t="n">
        <v>1.4</v>
      </c>
      <c r="K2089" s="6" t="n">
        <v>1</v>
      </c>
      <c r="L2089" s="35" t="n">
        <v>0.4</v>
      </c>
      <c r="M2089" s="6" t="str">
        <f aca="false">IF(I2089&lt;=0,"Below 0%",IF(I2089&lt;=0.05,"0-5%",IF(I2089&lt;=0.1,"5-10%",IF(I2089&lt;=0.2,"10-20%",IF(I2089&lt;=0.4,"20-40%","Above 40%")))))</f>
        <v>10-20%</v>
      </c>
      <c r="N2089" s="6" t="str">
        <f aca="false">IF(AND(H2089&gt;=Summary!$B$25,I2089&gt;=Summary!$B$26,I2089&lt;=Summary!$B$27,J2089&gt;=Summary!$B$28,J2089&lt;=Summary!$B$29,F2089*J2089&gt;1),"Yes","No")</f>
        <v>No</v>
      </c>
    </row>
    <row r="2090" customFormat="false" ht="15" hidden="false" customHeight="false" outlineLevel="0" collapsed="false">
      <c r="A2090" s="6" t="s">
        <v>149</v>
      </c>
      <c r="B2090" s="45" t="n">
        <v>42107</v>
      </c>
      <c r="C2090" s="6" t="s">
        <v>183</v>
      </c>
      <c r="D2090" s="6" t="s">
        <v>188</v>
      </c>
      <c r="E2090" s="6" t="s">
        <v>187</v>
      </c>
      <c r="F2090" s="34" t="n">
        <v>0.757658064365387</v>
      </c>
      <c r="G2090" s="34" t="n">
        <v>0.695920712438954</v>
      </c>
      <c r="H2090" s="34" t="n">
        <v>0.0617373519264327</v>
      </c>
      <c r="I2090" s="34" t="n">
        <v>0.0887131979590969</v>
      </c>
      <c r="J2090" s="35" t="n">
        <v>1.45</v>
      </c>
      <c r="K2090" s="6" t="n">
        <v>1</v>
      </c>
      <c r="L2090" s="35" t="n">
        <v>0.45</v>
      </c>
      <c r="M2090" s="6" t="str">
        <f aca="false">IF(I2090&lt;=0,"Below 0%",IF(I2090&lt;=0.05,"0-5%",IF(I2090&lt;=0.1,"5-10%",IF(I2090&lt;=0.2,"10-20%",IF(I2090&lt;=0.4,"20-40%","Above 40%")))))</f>
        <v>5-10%</v>
      </c>
      <c r="N2090" s="6" t="str">
        <f aca="false">IF(AND(H2090&gt;=Summary!$B$25,I2090&gt;=Summary!$B$26,I2090&lt;=Summary!$B$27,J2090&gt;=Summary!$B$28,J2090&lt;=Summary!$B$29,F2090*J2090&gt;1),"Yes","No")</f>
        <v>No</v>
      </c>
    </row>
    <row r="2091" customFormat="false" ht="15" hidden="false" customHeight="false" outlineLevel="0" collapsed="false">
      <c r="A2091" s="6" t="s">
        <v>149</v>
      </c>
      <c r="B2091" s="45" t="n">
        <v>42107</v>
      </c>
      <c r="C2091" s="6" t="s">
        <v>183</v>
      </c>
      <c r="D2091" s="6" t="s">
        <v>188</v>
      </c>
      <c r="E2091" s="6" t="s">
        <v>174</v>
      </c>
      <c r="F2091" s="34" t="n">
        <v>0.190643757581711</v>
      </c>
      <c r="G2091" s="34" t="n">
        <v>0.197859810399311</v>
      </c>
      <c r="H2091" s="34" t="n">
        <v>-0.00721605281759974</v>
      </c>
      <c r="I2091" s="34" t="n">
        <v>-0.0364705333692409</v>
      </c>
      <c r="J2091" s="35" t="n">
        <v>5.1</v>
      </c>
      <c r="K2091" s="6" t="n">
        <v>0</v>
      </c>
      <c r="L2091" s="35" t="n">
        <v>-1</v>
      </c>
      <c r="M2091" s="6" t="str">
        <f aca="false">IF(I2091&lt;=0,"Below 0%",IF(I2091&lt;=0.05,"0-5%",IF(I2091&lt;=0.1,"5-10%",IF(I2091&lt;=0.2,"10-20%",IF(I2091&lt;=0.4,"20-40%","Above 40%")))))</f>
        <v>Below 0%</v>
      </c>
      <c r="N2091" s="6" t="str">
        <f aca="false">IF(AND(H2091&gt;=Summary!$B$25,I2091&gt;=Summary!$B$26,I2091&lt;=Summary!$B$27,J2091&gt;=Summary!$B$28,J2091&lt;=Summary!$B$29,F2091*J2091&gt;1),"Yes","No")</f>
        <v>No</v>
      </c>
    </row>
    <row r="2092" customFormat="false" ht="15" hidden="false" customHeight="false" outlineLevel="0" collapsed="false">
      <c r="A2092" s="6" t="s">
        <v>149</v>
      </c>
      <c r="B2092" s="45" t="n">
        <v>42107</v>
      </c>
      <c r="C2092" s="6" t="s">
        <v>183</v>
      </c>
      <c r="D2092" s="6" t="s">
        <v>188</v>
      </c>
      <c r="E2092" s="6" t="s">
        <v>177</v>
      </c>
      <c r="F2092" s="34" t="n">
        <v>0.0516982227563858</v>
      </c>
      <c r="G2092" s="34" t="n">
        <v>0.106219477161735</v>
      </c>
      <c r="H2092" s="34" t="n">
        <v>-0.0545212544053493</v>
      </c>
      <c r="I2092" s="34" t="n">
        <v>-0.513288672305669</v>
      </c>
      <c r="J2092" s="35" t="n">
        <v>9.5</v>
      </c>
      <c r="K2092" s="6" t="n">
        <v>0</v>
      </c>
      <c r="L2092" s="35" t="n">
        <v>-1</v>
      </c>
      <c r="M2092" s="6" t="str">
        <f aca="false">IF(I2092&lt;=0,"Below 0%",IF(I2092&lt;=0.05,"0-5%",IF(I2092&lt;=0.1,"5-10%",IF(I2092&lt;=0.2,"10-20%",IF(I2092&lt;=0.4,"20-40%","Above 40%")))))</f>
        <v>Below 0%</v>
      </c>
      <c r="N2092" s="6" t="str">
        <f aca="false">IF(AND(H2092&gt;=Summary!$B$25,I2092&gt;=Summary!$B$26,I2092&lt;=Summary!$B$27,J2092&gt;=Summary!$B$28,J2092&lt;=Summary!$B$29,F2092*J2092&gt;1),"Yes","No")</f>
        <v>No</v>
      </c>
    </row>
    <row r="2093" customFormat="false" ht="15" hidden="false" customHeight="false" outlineLevel="0" collapsed="false">
      <c r="A2093" s="6" t="s">
        <v>149</v>
      </c>
      <c r="B2093" s="45" t="n">
        <v>42112</v>
      </c>
      <c r="C2093" s="6" t="s">
        <v>190</v>
      </c>
      <c r="D2093" s="6" t="s">
        <v>176</v>
      </c>
      <c r="E2093" s="6" t="s">
        <v>187</v>
      </c>
      <c r="F2093" s="34" t="n">
        <v>0.44870001077652</v>
      </c>
      <c r="G2093" s="34" t="n">
        <v>0.470353463848069</v>
      </c>
      <c r="H2093" s="34" t="n">
        <v>-0.0216534530715493</v>
      </c>
      <c r="I2093" s="34" t="n">
        <v>-0.0460365549227542</v>
      </c>
      <c r="J2093" s="35" t="n">
        <v>2.2</v>
      </c>
      <c r="K2093" s="6" t="n">
        <v>1</v>
      </c>
      <c r="L2093" s="35" t="n">
        <v>1.2</v>
      </c>
      <c r="M2093" s="6" t="str">
        <f aca="false">IF(I2093&lt;=0,"Below 0%",IF(I2093&lt;=0.05,"0-5%",IF(I2093&lt;=0.1,"5-10%",IF(I2093&lt;=0.2,"10-20%",IF(I2093&lt;=0.4,"20-40%","Above 40%")))))</f>
        <v>Below 0%</v>
      </c>
      <c r="N2093" s="6" t="str">
        <f aca="false">IF(AND(H2093&gt;=Summary!$B$25,I2093&gt;=Summary!$B$26,I2093&lt;=Summary!$B$27,J2093&gt;=Summary!$B$28,J2093&lt;=Summary!$B$29,F2093*J2093&gt;1),"Yes","No")</f>
        <v>No</v>
      </c>
    </row>
    <row r="2094" customFormat="false" ht="15" hidden="false" customHeight="false" outlineLevel="0" collapsed="false">
      <c r="A2094" s="6" t="s">
        <v>149</v>
      </c>
      <c r="B2094" s="45" t="n">
        <v>42112</v>
      </c>
      <c r="C2094" s="6" t="s">
        <v>190</v>
      </c>
      <c r="D2094" s="6" t="s">
        <v>176</v>
      </c>
      <c r="E2094" s="6" t="s">
        <v>174</v>
      </c>
      <c r="F2094" s="34" t="n">
        <v>0.159515008330345</v>
      </c>
      <c r="G2094" s="34" t="n">
        <v>0.290667870917346</v>
      </c>
      <c r="H2094" s="34" t="n">
        <v>-0.131152862587001</v>
      </c>
      <c r="I2094" s="34" t="n">
        <v>-0.451212107389383</v>
      </c>
      <c r="J2094" s="35" t="n">
        <v>3.56</v>
      </c>
      <c r="K2094" s="6" t="n">
        <v>0</v>
      </c>
      <c r="L2094" s="35" t="n">
        <v>-1</v>
      </c>
      <c r="M2094" s="6" t="str">
        <f aca="false">IF(I2094&lt;=0,"Below 0%",IF(I2094&lt;=0.05,"0-5%",IF(I2094&lt;=0.1,"5-10%",IF(I2094&lt;=0.2,"10-20%",IF(I2094&lt;=0.4,"20-40%","Above 40%")))))</f>
        <v>Below 0%</v>
      </c>
      <c r="N2094" s="6" t="str">
        <f aca="false">IF(AND(H2094&gt;=Summary!$B$25,I2094&gt;=Summary!$B$26,I2094&lt;=Summary!$B$27,J2094&gt;=Summary!$B$28,J2094&lt;=Summary!$B$29,F2094*J2094&gt;1),"Yes","No")</f>
        <v>No</v>
      </c>
    </row>
    <row r="2095" customFormat="false" ht="15" hidden="false" customHeight="false" outlineLevel="0" collapsed="false">
      <c r="A2095" s="6" t="s">
        <v>149</v>
      </c>
      <c r="B2095" s="45" t="n">
        <v>42112</v>
      </c>
      <c r="C2095" s="6" t="s">
        <v>190</v>
      </c>
      <c r="D2095" s="6" t="s">
        <v>176</v>
      </c>
      <c r="E2095" s="6" t="s">
        <v>177</v>
      </c>
      <c r="F2095" s="34" t="n">
        <v>0.391784965991974</v>
      </c>
      <c r="G2095" s="34" t="n">
        <v>0.238978665234585</v>
      </c>
      <c r="H2095" s="34" t="n">
        <v>0.152806300757389</v>
      </c>
      <c r="I2095" s="34" t="n">
        <v>0.639413985375608</v>
      </c>
      <c r="J2095" s="35" t="n">
        <v>4.33</v>
      </c>
      <c r="K2095" s="6" t="n">
        <v>0</v>
      </c>
      <c r="L2095" s="35" t="n">
        <v>-1</v>
      </c>
      <c r="M2095" s="6" t="str">
        <f aca="false">IF(I2095&lt;=0,"Below 0%",IF(I2095&lt;=0.05,"0-5%",IF(I2095&lt;=0.1,"5-10%",IF(I2095&lt;=0.2,"10-20%",IF(I2095&lt;=0.4,"20-40%","Above 40%")))))</f>
        <v>Above 40%</v>
      </c>
      <c r="N2095" s="6" t="str">
        <f aca="false">IF(AND(H2095&gt;=Summary!$B$25,I2095&gt;=Summary!$B$26,I2095&lt;=Summary!$B$27,J2095&gt;=Summary!$B$28,J2095&lt;=Summary!$B$29,F2095*J2095&gt;1),"Yes","No")</f>
        <v>No</v>
      </c>
    </row>
    <row r="2096" customFormat="false" ht="15" hidden="false" customHeight="false" outlineLevel="0" collapsed="false">
      <c r="A2096" s="6" t="s">
        <v>149</v>
      </c>
      <c r="B2096" s="45" t="n">
        <v>42112</v>
      </c>
      <c r="C2096" s="6" t="s">
        <v>180</v>
      </c>
      <c r="D2096" s="6" t="s">
        <v>178</v>
      </c>
      <c r="E2096" s="6" t="s">
        <v>187</v>
      </c>
      <c r="F2096" s="34" t="n">
        <v>0.693685412406921</v>
      </c>
      <c r="G2096" s="34" t="n">
        <v>0.510870058548541</v>
      </c>
      <c r="H2096" s="34" t="n">
        <v>0.182815353858381</v>
      </c>
      <c r="I2096" s="34" t="n">
        <v>0.357850985391053</v>
      </c>
      <c r="J2096" s="35" t="n">
        <v>1.95</v>
      </c>
      <c r="K2096" s="6" t="n">
        <v>0</v>
      </c>
      <c r="L2096" s="35" t="n">
        <v>-1</v>
      </c>
      <c r="M2096" s="6" t="str">
        <f aca="false">IF(I2096&lt;=0,"Below 0%",IF(I2096&lt;=0.05,"0-5%",IF(I2096&lt;=0.1,"5-10%",IF(I2096&lt;=0.2,"10-20%",IF(I2096&lt;=0.4,"20-40%","Above 40%")))))</f>
        <v>20-40%</v>
      </c>
      <c r="N2096" s="6" t="str">
        <f aca="false">IF(AND(H2096&gt;=Summary!$B$25,I2096&gt;=Summary!$B$26,I2096&lt;=Summary!$B$27,J2096&gt;=Summary!$B$28,J2096&lt;=Summary!$B$29,F2096*J2096&gt;1),"Yes","No")</f>
        <v>Yes</v>
      </c>
    </row>
    <row r="2097" customFormat="false" ht="15" hidden="false" customHeight="false" outlineLevel="0" collapsed="false">
      <c r="A2097" s="6" t="s">
        <v>149</v>
      </c>
      <c r="B2097" s="45" t="n">
        <v>42112</v>
      </c>
      <c r="C2097" s="6" t="s">
        <v>180</v>
      </c>
      <c r="D2097" s="6" t="s">
        <v>178</v>
      </c>
      <c r="E2097" s="6" t="s">
        <v>174</v>
      </c>
      <c r="F2097" s="34" t="n">
        <v>0.222378298640251</v>
      </c>
      <c r="G2097" s="34" t="n">
        <v>0.276721281713793</v>
      </c>
      <c r="H2097" s="34" t="n">
        <v>-0.0543429830735417</v>
      </c>
      <c r="I2097" s="34" t="n">
        <v>-0.196381654265925</v>
      </c>
      <c r="J2097" s="35" t="n">
        <v>3.6</v>
      </c>
      <c r="K2097" s="6" t="n">
        <v>0</v>
      </c>
      <c r="L2097" s="35" t="n">
        <v>-1</v>
      </c>
      <c r="M2097" s="6" t="str">
        <f aca="false">IF(I2097&lt;=0,"Below 0%",IF(I2097&lt;=0.05,"0-5%",IF(I2097&lt;=0.1,"5-10%",IF(I2097&lt;=0.2,"10-20%",IF(I2097&lt;=0.4,"20-40%","Above 40%")))))</f>
        <v>Below 0%</v>
      </c>
      <c r="N2097" s="6" t="str">
        <f aca="false">IF(AND(H2097&gt;=Summary!$B$25,I2097&gt;=Summary!$B$26,I2097&lt;=Summary!$B$27,J2097&gt;=Summary!$B$28,J2097&lt;=Summary!$B$29,F2097*J2097&gt;1),"Yes","No")</f>
        <v>No</v>
      </c>
    </row>
    <row r="2098" customFormat="false" ht="15" hidden="false" customHeight="false" outlineLevel="0" collapsed="false">
      <c r="A2098" s="6" t="s">
        <v>149</v>
      </c>
      <c r="B2098" s="45" t="n">
        <v>42112</v>
      </c>
      <c r="C2098" s="6" t="s">
        <v>180</v>
      </c>
      <c r="D2098" s="6" t="s">
        <v>178</v>
      </c>
      <c r="E2098" s="6" t="s">
        <v>177</v>
      </c>
      <c r="F2098" s="34" t="n">
        <v>0.0839362740516663</v>
      </c>
      <c r="G2098" s="34" t="n">
        <v>0.212408659737666</v>
      </c>
      <c r="H2098" s="34" t="n">
        <v>-0.128472385686</v>
      </c>
      <c r="I2098" s="34" t="n">
        <v>-0.604835913209324</v>
      </c>
      <c r="J2098" s="35" t="n">
        <v>4.69</v>
      </c>
      <c r="K2098" s="6" t="n">
        <v>1</v>
      </c>
      <c r="L2098" s="35" t="n">
        <v>3.69</v>
      </c>
      <c r="M2098" s="6" t="str">
        <f aca="false">IF(I2098&lt;=0,"Below 0%",IF(I2098&lt;=0.05,"0-5%",IF(I2098&lt;=0.1,"5-10%",IF(I2098&lt;=0.2,"10-20%",IF(I2098&lt;=0.4,"20-40%","Above 40%")))))</f>
        <v>Below 0%</v>
      </c>
      <c r="N2098" s="6" t="str">
        <f aca="false">IF(AND(H2098&gt;=Summary!$B$25,I2098&gt;=Summary!$B$26,I2098&lt;=Summary!$B$27,J2098&gt;=Summary!$B$28,J2098&lt;=Summary!$B$29,F2098*J2098&gt;1),"Yes","No")</f>
        <v>No</v>
      </c>
    </row>
    <row r="2099" customFormat="false" ht="15" hidden="false" customHeight="false" outlineLevel="0" collapsed="false">
      <c r="A2099" s="6" t="s">
        <v>149</v>
      </c>
      <c r="B2099" s="45" t="n">
        <v>42112</v>
      </c>
      <c r="C2099" s="6" t="s">
        <v>173</v>
      </c>
      <c r="D2099" s="6" t="s">
        <v>196</v>
      </c>
      <c r="E2099" s="6" t="s">
        <v>187</v>
      </c>
      <c r="F2099" s="34" t="n">
        <v>0.713638246059418</v>
      </c>
      <c r="G2099" s="34" t="n">
        <v>0.564516129032258</v>
      </c>
      <c r="H2099" s="34" t="n">
        <v>0.14912211702716</v>
      </c>
      <c r="I2099" s="34" t="n">
        <v>0.264159178733826</v>
      </c>
      <c r="J2099" s="35" t="n">
        <v>1.76</v>
      </c>
      <c r="K2099" s="6" t="n">
        <v>1</v>
      </c>
      <c r="L2099" s="35" t="n">
        <v>0.76</v>
      </c>
      <c r="M2099" s="6" t="str">
        <f aca="false">IF(I2099&lt;=0,"Below 0%",IF(I2099&lt;=0.05,"0-5%",IF(I2099&lt;=0.1,"5-10%",IF(I2099&lt;=0.2,"10-20%",IF(I2099&lt;=0.4,"20-40%","Above 40%")))))</f>
        <v>20-40%</v>
      </c>
      <c r="N2099" s="6" t="str">
        <f aca="false">IF(AND(H2099&gt;=Summary!$B$25,I2099&gt;=Summary!$B$26,I2099&lt;=Summary!$B$27,J2099&gt;=Summary!$B$28,J2099&lt;=Summary!$B$29,F2099*J2099&gt;1),"Yes","No")</f>
        <v>No</v>
      </c>
    </row>
    <row r="2100" customFormat="false" ht="15" hidden="false" customHeight="false" outlineLevel="0" collapsed="false">
      <c r="A2100" s="6" t="s">
        <v>149</v>
      </c>
      <c r="B2100" s="45" t="n">
        <v>42112</v>
      </c>
      <c r="C2100" s="6" t="s">
        <v>173</v>
      </c>
      <c r="D2100" s="6" t="s">
        <v>196</v>
      </c>
      <c r="E2100" s="6" t="s">
        <v>174</v>
      </c>
      <c r="F2100" s="34" t="n">
        <v>0.126445353031158</v>
      </c>
      <c r="G2100" s="34" t="n">
        <v>0.258064516129032</v>
      </c>
      <c r="H2100" s="34" t="n">
        <v>-0.131619163097874</v>
      </c>
      <c r="I2100" s="34" t="n">
        <v>-0.510024257004261</v>
      </c>
      <c r="J2100" s="35" t="n">
        <v>3.85</v>
      </c>
      <c r="K2100" s="6" t="n">
        <v>0</v>
      </c>
      <c r="L2100" s="35" t="n">
        <v>-1</v>
      </c>
      <c r="M2100" s="6" t="str">
        <f aca="false">IF(I2100&lt;=0,"Below 0%",IF(I2100&lt;=0.05,"0-5%",IF(I2100&lt;=0.1,"5-10%",IF(I2100&lt;=0.2,"10-20%",IF(I2100&lt;=0.4,"20-40%","Above 40%")))))</f>
        <v>Below 0%</v>
      </c>
      <c r="N2100" s="6" t="str">
        <f aca="false">IF(AND(H2100&gt;=Summary!$B$25,I2100&gt;=Summary!$B$26,I2100&lt;=Summary!$B$27,J2100&gt;=Summary!$B$28,J2100&lt;=Summary!$B$29,F2100*J2100&gt;1),"Yes","No")</f>
        <v>No</v>
      </c>
    </row>
    <row r="2101" customFormat="false" ht="15" hidden="false" customHeight="false" outlineLevel="0" collapsed="false">
      <c r="A2101" s="6" t="s">
        <v>149</v>
      </c>
      <c r="B2101" s="45" t="n">
        <v>42112</v>
      </c>
      <c r="C2101" s="6" t="s">
        <v>173</v>
      </c>
      <c r="D2101" s="6" t="s">
        <v>196</v>
      </c>
      <c r="E2101" s="6" t="s">
        <v>177</v>
      </c>
      <c r="F2101" s="34" t="n">
        <v>0.159916341304779</v>
      </c>
      <c r="G2101" s="34" t="n">
        <v>0.17741935483871</v>
      </c>
      <c r="H2101" s="34" t="n">
        <v>-0.0175030135339306</v>
      </c>
      <c r="I2101" s="34" t="n">
        <v>-0.098653349009427</v>
      </c>
      <c r="J2101" s="35" t="n">
        <v>5.6</v>
      </c>
      <c r="K2101" s="6" t="n">
        <v>0</v>
      </c>
      <c r="L2101" s="35" t="n">
        <v>-1</v>
      </c>
      <c r="M2101" s="6" t="str">
        <f aca="false">IF(I2101&lt;=0,"Below 0%",IF(I2101&lt;=0.05,"0-5%",IF(I2101&lt;=0.1,"5-10%",IF(I2101&lt;=0.2,"10-20%",IF(I2101&lt;=0.4,"20-40%","Above 40%")))))</f>
        <v>Below 0%</v>
      </c>
      <c r="N2101" s="6" t="str">
        <f aca="false">IF(AND(H2101&gt;=Summary!$B$25,I2101&gt;=Summary!$B$26,I2101&lt;=Summary!$B$27,J2101&gt;=Summary!$B$28,J2101&lt;=Summary!$B$29,F2101*J2101&gt;1),"Yes","No")</f>
        <v>No</v>
      </c>
    </row>
    <row r="2102" customFormat="false" ht="15" hidden="false" customHeight="false" outlineLevel="0" collapsed="false">
      <c r="A2102" s="6" t="s">
        <v>149</v>
      </c>
      <c r="B2102" s="45" t="n">
        <v>42112</v>
      </c>
      <c r="C2102" s="6" t="s">
        <v>195</v>
      </c>
      <c r="D2102" s="6" t="s">
        <v>175</v>
      </c>
      <c r="E2102" s="6" t="s">
        <v>187</v>
      </c>
      <c r="F2102" s="34" t="n">
        <v>0.336299598217011</v>
      </c>
      <c r="G2102" s="34" t="n">
        <v>0.455761334115478</v>
      </c>
      <c r="H2102" s="34" t="n">
        <v>-0.119461735898468</v>
      </c>
      <c r="I2102" s="34" t="n">
        <v>-0.262114679232967</v>
      </c>
      <c r="J2102" s="35" t="n">
        <v>2.2</v>
      </c>
      <c r="K2102" s="6" t="n">
        <v>1</v>
      </c>
      <c r="L2102" s="35" t="n">
        <v>1.2</v>
      </c>
      <c r="M2102" s="6" t="str">
        <f aca="false">IF(I2102&lt;=0,"Below 0%",IF(I2102&lt;=0.05,"0-5%",IF(I2102&lt;=0.1,"5-10%",IF(I2102&lt;=0.2,"10-20%",IF(I2102&lt;=0.4,"20-40%","Above 40%")))))</f>
        <v>Below 0%</v>
      </c>
      <c r="N2102" s="6" t="str">
        <f aca="false">IF(AND(H2102&gt;=Summary!$B$25,I2102&gt;=Summary!$B$26,I2102&lt;=Summary!$B$27,J2102&gt;=Summary!$B$28,J2102&lt;=Summary!$B$29,F2102*J2102&gt;1),"Yes","No")</f>
        <v>No</v>
      </c>
    </row>
    <row r="2103" customFormat="false" ht="15" hidden="false" customHeight="false" outlineLevel="0" collapsed="false">
      <c r="A2103" s="6" t="s">
        <v>149</v>
      </c>
      <c r="B2103" s="45" t="n">
        <v>42112</v>
      </c>
      <c r="C2103" s="6" t="s">
        <v>195</v>
      </c>
      <c r="D2103" s="6" t="s">
        <v>175</v>
      </c>
      <c r="E2103" s="6" t="s">
        <v>174</v>
      </c>
      <c r="F2103" s="34" t="n">
        <v>0.348588317632675</v>
      </c>
      <c r="G2103" s="34" t="n">
        <v>0.282443643677198</v>
      </c>
      <c r="H2103" s="34" t="n">
        <v>0.0661446739554775</v>
      </c>
      <c r="I2103" s="34" t="n">
        <v>0.234187157106193</v>
      </c>
      <c r="J2103" s="35" t="n">
        <v>3.55</v>
      </c>
      <c r="K2103" s="6" t="n">
        <v>0</v>
      </c>
      <c r="L2103" s="35" t="n">
        <v>-1</v>
      </c>
      <c r="M2103" s="6" t="str">
        <f aca="false">IF(I2103&lt;=0,"Below 0%",IF(I2103&lt;=0.05,"0-5%",IF(I2103&lt;=0.1,"5-10%",IF(I2103&lt;=0.2,"10-20%",IF(I2103&lt;=0.4,"20-40%","Above 40%")))))</f>
        <v>20-40%</v>
      </c>
      <c r="N2103" s="6" t="str">
        <f aca="false">IF(AND(H2103&gt;=Summary!$B$25,I2103&gt;=Summary!$B$26,I2103&lt;=Summary!$B$27,J2103&gt;=Summary!$B$28,J2103&lt;=Summary!$B$29,F2103*J2103&gt;1),"Yes","No")</f>
        <v>Yes</v>
      </c>
    </row>
    <row r="2104" customFormat="false" ht="15" hidden="false" customHeight="false" outlineLevel="0" collapsed="false">
      <c r="A2104" s="6" t="s">
        <v>149</v>
      </c>
      <c r="B2104" s="45" t="n">
        <v>42112</v>
      </c>
      <c r="C2104" s="6" t="s">
        <v>195</v>
      </c>
      <c r="D2104" s="6" t="s">
        <v>175</v>
      </c>
      <c r="E2104" s="6" t="s">
        <v>177</v>
      </c>
      <c r="F2104" s="34" t="n">
        <v>0.315112113952637</v>
      </c>
      <c r="G2104" s="34" t="n">
        <v>0.261795022207324</v>
      </c>
      <c r="H2104" s="34" t="n">
        <v>0.0533170917453125</v>
      </c>
      <c r="I2104" s="34" t="n">
        <v>0.203659684954166</v>
      </c>
      <c r="J2104" s="35" t="n">
        <v>3.83</v>
      </c>
      <c r="K2104" s="6" t="n">
        <v>0</v>
      </c>
      <c r="L2104" s="35" t="n">
        <v>-1</v>
      </c>
      <c r="M2104" s="6" t="str">
        <f aca="false">IF(I2104&lt;=0,"Below 0%",IF(I2104&lt;=0.05,"0-5%",IF(I2104&lt;=0.1,"5-10%",IF(I2104&lt;=0.2,"10-20%",IF(I2104&lt;=0.4,"20-40%","Above 40%")))))</f>
        <v>20-40%</v>
      </c>
      <c r="N2104" s="6" t="str">
        <f aca="false">IF(AND(H2104&gt;=Summary!$B$25,I2104&gt;=Summary!$B$26,I2104&lt;=Summary!$B$27,J2104&gt;=Summary!$B$28,J2104&lt;=Summary!$B$29,F2104*J2104&gt;1),"Yes","No")</f>
        <v>Yes</v>
      </c>
    </row>
    <row r="2105" customFormat="false" ht="15" hidden="false" customHeight="false" outlineLevel="0" collapsed="false">
      <c r="A2105" s="6" t="s">
        <v>149</v>
      </c>
      <c r="B2105" s="45" t="n">
        <v>42112</v>
      </c>
      <c r="C2105" s="6" t="s">
        <v>192</v>
      </c>
      <c r="D2105" s="6" t="s">
        <v>179</v>
      </c>
      <c r="E2105" s="6" t="s">
        <v>187</v>
      </c>
      <c r="F2105" s="34" t="n">
        <v>0.239981651306152</v>
      </c>
      <c r="G2105" s="34" t="n">
        <v>0.279133518913649</v>
      </c>
      <c r="H2105" s="34" t="n">
        <v>-0.0391518676074962</v>
      </c>
      <c r="I2105" s="34" t="n">
        <v>-0.140262150385487</v>
      </c>
      <c r="J2105" s="35" t="n">
        <v>3.58</v>
      </c>
      <c r="K2105" s="6" t="n">
        <v>1</v>
      </c>
      <c r="L2105" s="35" t="n">
        <v>2.58</v>
      </c>
      <c r="M2105" s="6" t="str">
        <f aca="false">IF(I2105&lt;=0,"Below 0%",IF(I2105&lt;=0.05,"0-5%",IF(I2105&lt;=0.1,"5-10%",IF(I2105&lt;=0.2,"10-20%",IF(I2105&lt;=0.4,"20-40%","Above 40%")))))</f>
        <v>Below 0%</v>
      </c>
      <c r="N2105" s="6" t="str">
        <f aca="false">IF(AND(H2105&gt;=Summary!$B$25,I2105&gt;=Summary!$B$26,I2105&lt;=Summary!$B$27,J2105&gt;=Summary!$B$28,J2105&lt;=Summary!$B$29,F2105*J2105&gt;1),"Yes","No")</f>
        <v>No</v>
      </c>
    </row>
    <row r="2106" customFormat="false" ht="15" hidden="false" customHeight="false" outlineLevel="0" collapsed="false">
      <c r="A2106" s="6" t="s">
        <v>149</v>
      </c>
      <c r="B2106" s="45" t="n">
        <v>42112</v>
      </c>
      <c r="C2106" s="6" t="s">
        <v>192</v>
      </c>
      <c r="D2106" s="6" t="s">
        <v>179</v>
      </c>
      <c r="E2106" s="6" t="s">
        <v>174</v>
      </c>
      <c r="F2106" s="34" t="n">
        <v>0.2015630453825</v>
      </c>
      <c r="G2106" s="34" t="n">
        <v>0.300993372804477</v>
      </c>
      <c r="H2106" s="34" t="n">
        <v>-0.0994303274219768</v>
      </c>
      <c r="I2106" s="34" t="n">
        <v>-0.330340586889155</v>
      </c>
      <c r="J2106" s="35" t="n">
        <v>3.32</v>
      </c>
      <c r="K2106" s="6" t="n">
        <v>0</v>
      </c>
      <c r="L2106" s="35" t="n">
        <v>-1</v>
      </c>
      <c r="M2106" s="6" t="str">
        <f aca="false">IF(I2106&lt;=0,"Below 0%",IF(I2106&lt;=0.05,"0-5%",IF(I2106&lt;=0.1,"5-10%",IF(I2106&lt;=0.2,"10-20%",IF(I2106&lt;=0.4,"20-40%","Above 40%")))))</f>
        <v>Below 0%</v>
      </c>
      <c r="N2106" s="6" t="str">
        <f aca="false">IF(AND(H2106&gt;=Summary!$B$25,I2106&gt;=Summary!$B$26,I2106&lt;=Summary!$B$27,J2106&gt;=Summary!$B$28,J2106&lt;=Summary!$B$29,F2106*J2106&gt;1),"Yes","No")</f>
        <v>No</v>
      </c>
    </row>
    <row r="2107" customFormat="false" ht="15" hidden="false" customHeight="false" outlineLevel="0" collapsed="false">
      <c r="A2107" s="6" t="s">
        <v>149</v>
      </c>
      <c r="B2107" s="45" t="n">
        <v>42112</v>
      </c>
      <c r="C2107" s="6" t="s">
        <v>192</v>
      </c>
      <c r="D2107" s="6" t="s">
        <v>179</v>
      </c>
      <c r="E2107" s="6" t="s">
        <v>177</v>
      </c>
      <c r="F2107" s="34" t="n">
        <v>0.558455288410187</v>
      </c>
      <c r="G2107" s="34" t="n">
        <v>0.419873108281875</v>
      </c>
      <c r="H2107" s="34" t="n">
        <v>0.138582180128312</v>
      </c>
      <c r="I2107" s="34" t="n">
        <v>0.330057289678283</v>
      </c>
      <c r="J2107" s="35" t="n">
        <v>2.38</v>
      </c>
      <c r="K2107" s="6" t="n">
        <v>0</v>
      </c>
      <c r="L2107" s="35" t="n">
        <v>-1</v>
      </c>
      <c r="M2107" s="6" t="str">
        <f aca="false">IF(I2107&lt;=0,"Below 0%",IF(I2107&lt;=0.05,"0-5%",IF(I2107&lt;=0.1,"5-10%",IF(I2107&lt;=0.2,"10-20%",IF(I2107&lt;=0.4,"20-40%","Above 40%")))))</f>
        <v>20-40%</v>
      </c>
      <c r="N2107" s="6" t="str">
        <f aca="false">IF(AND(H2107&gt;=Summary!$B$25,I2107&gt;=Summary!$B$26,I2107&lt;=Summary!$B$27,J2107&gt;=Summary!$B$28,J2107&lt;=Summary!$B$29,F2107*J2107&gt;1),"Yes","No")</f>
        <v>Yes</v>
      </c>
    </row>
    <row r="2108" customFormat="false" ht="15" hidden="false" customHeight="false" outlineLevel="0" collapsed="false">
      <c r="A2108" s="6" t="s">
        <v>149</v>
      </c>
      <c r="B2108" s="45" t="n">
        <v>42113</v>
      </c>
      <c r="C2108" s="6" t="s">
        <v>194</v>
      </c>
      <c r="D2108" s="6" t="s">
        <v>189</v>
      </c>
      <c r="E2108" s="6" t="s">
        <v>187</v>
      </c>
      <c r="F2108" s="34" t="n">
        <v>0.867406189441681</v>
      </c>
      <c r="G2108" s="34" t="n">
        <v>0.782277133342412</v>
      </c>
      <c r="H2108" s="34" t="n">
        <v>0.0851290560992691</v>
      </c>
      <c r="I2108" s="34" t="n">
        <v>0.108822120027388</v>
      </c>
      <c r="J2108" s="35" t="n">
        <v>1.29</v>
      </c>
      <c r="K2108" s="6" t="n">
        <v>1</v>
      </c>
      <c r="L2108" s="35" t="n">
        <v>0.29</v>
      </c>
      <c r="M2108" s="6" t="str">
        <f aca="false">IF(I2108&lt;=0,"Below 0%",IF(I2108&lt;=0.05,"0-5%",IF(I2108&lt;=0.1,"5-10%",IF(I2108&lt;=0.2,"10-20%",IF(I2108&lt;=0.4,"20-40%","Above 40%")))))</f>
        <v>10-20%</v>
      </c>
      <c r="N2108" s="6" t="str">
        <f aca="false">IF(AND(H2108&gt;=Summary!$B$25,I2108&gt;=Summary!$B$26,I2108&lt;=Summary!$B$27,J2108&gt;=Summary!$B$28,J2108&lt;=Summary!$B$29,F2108*J2108&gt;1),"Yes","No")</f>
        <v>No</v>
      </c>
    </row>
    <row r="2109" customFormat="false" ht="15" hidden="false" customHeight="false" outlineLevel="0" collapsed="false">
      <c r="A2109" s="6" t="s">
        <v>149</v>
      </c>
      <c r="B2109" s="45" t="n">
        <v>42113</v>
      </c>
      <c r="C2109" s="6" t="s">
        <v>194</v>
      </c>
      <c r="D2109" s="6" t="s">
        <v>189</v>
      </c>
      <c r="E2109" s="6" t="s">
        <v>174</v>
      </c>
      <c r="F2109" s="34" t="n">
        <v>0.0942798405885696</v>
      </c>
      <c r="G2109" s="34" t="n">
        <v>0.142132042536861</v>
      </c>
      <c r="H2109" s="34" t="n">
        <v>-0.0478522019482911</v>
      </c>
      <c r="I2109" s="34" t="n">
        <v>-0.336674271995219</v>
      </c>
      <c r="J2109" s="35" t="n">
        <v>7.1</v>
      </c>
      <c r="K2109" s="6" t="n">
        <v>0</v>
      </c>
      <c r="L2109" s="35" t="n">
        <v>-1</v>
      </c>
      <c r="M2109" s="6" t="str">
        <f aca="false">IF(I2109&lt;=0,"Below 0%",IF(I2109&lt;=0.05,"0-5%",IF(I2109&lt;=0.1,"5-10%",IF(I2109&lt;=0.2,"10-20%",IF(I2109&lt;=0.4,"20-40%","Above 40%")))))</f>
        <v>Below 0%</v>
      </c>
      <c r="N2109" s="6" t="str">
        <f aca="false">IF(AND(H2109&gt;=Summary!$B$25,I2109&gt;=Summary!$B$26,I2109&lt;=Summary!$B$27,J2109&gt;=Summary!$B$28,J2109&lt;=Summary!$B$29,F2109*J2109&gt;1),"Yes","No")</f>
        <v>No</v>
      </c>
    </row>
    <row r="2110" customFormat="false" ht="15" hidden="false" customHeight="false" outlineLevel="0" collapsed="false">
      <c r="A2110" s="6" t="s">
        <v>149</v>
      </c>
      <c r="B2110" s="45" t="n">
        <v>42113</v>
      </c>
      <c r="C2110" s="6" t="s">
        <v>194</v>
      </c>
      <c r="D2110" s="6" t="s">
        <v>189</v>
      </c>
      <c r="E2110" s="6" t="s">
        <v>177</v>
      </c>
      <c r="F2110" s="34" t="n">
        <v>0.038313951343298</v>
      </c>
      <c r="G2110" s="34" t="n">
        <v>0.0755908241207274</v>
      </c>
      <c r="H2110" s="34" t="n">
        <v>-0.0372768727774295</v>
      </c>
      <c r="I2110" s="34" t="n">
        <v>-0.493140182172031</v>
      </c>
      <c r="J2110" s="35" t="n">
        <v>13.35</v>
      </c>
      <c r="K2110" s="6" t="n">
        <v>0</v>
      </c>
      <c r="L2110" s="35" t="n">
        <v>-1</v>
      </c>
      <c r="M2110" s="6" t="str">
        <f aca="false">IF(I2110&lt;=0,"Below 0%",IF(I2110&lt;=0.05,"0-5%",IF(I2110&lt;=0.1,"5-10%",IF(I2110&lt;=0.2,"10-20%",IF(I2110&lt;=0.4,"20-40%","Above 40%")))))</f>
        <v>Below 0%</v>
      </c>
      <c r="N2110" s="6" t="str">
        <f aca="false">IF(AND(H2110&gt;=Summary!$B$25,I2110&gt;=Summary!$B$26,I2110&lt;=Summary!$B$27,J2110&gt;=Summary!$B$28,J2110&lt;=Summary!$B$29,F2110*J2110&gt;1),"Yes","No")</f>
        <v>No</v>
      </c>
    </row>
    <row r="2111" customFormat="false" ht="15" hidden="false" customHeight="false" outlineLevel="0" collapsed="false">
      <c r="A2111" s="6" t="s">
        <v>149</v>
      </c>
      <c r="B2111" s="45" t="n">
        <v>42113</v>
      </c>
      <c r="C2111" s="6" t="s">
        <v>188</v>
      </c>
      <c r="D2111" s="6" t="s">
        <v>181</v>
      </c>
      <c r="E2111" s="6" t="s">
        <v>187</v>
      </c>
      <c r="F2111" s="34" t="n">
        <v>0.288862437009811</v>
      </c>
      <c r="G2111" s="34" t="n">
        <v>0.299437873446666</v>
      </c>
      <c r="H2111" s="34" t="n">
        <v>-0.0105754364368546</v>
      </c>
      <c r="I2111" s="34" t="n">
        <v>-0.0353176313841884</v>
      </c>
      <c r="J2111" s="35" t="n">
        <v>3.42</v>
      </c>
      <c r="K2111" s="6" t="n">
        <v>0</v>
      </c>
      <c r="L2111" s="35" t="n">
        <v>-1</v>
      </c>
      <c r="M2111" s="6" t="str">
        <f aca="false">IF(I2111&lt;=0,"Below 0%",IF(I2111&lt;=0.05,"0-5%",IF(I2111&lt;=0.1,"5-10%",IF(I2111&lt;=0.2,"10-20%",IF(I2111&lt;=0.4,"20-40%","Above 40%")))))</f>
        <v>Below 0%</v>
      </c>
      <c r="N2111" s="6" t="str">
        <f aca="false">IF(AND(H2111&gt;=Summary!$B$25,I2111&gt;=Summary!$B$26,I2111&lt;=Summary!$B$27,J2111&gt;=Summary!$B$28,J2111&lt;=Summary!$B$29,F2111*J2111&gt;1),"Yes","No")</f>
        <v>No</v>
      </c>
    </row>
    <row r="2112" customFormat="false" ht="15" hidden="false" customHeight="false" outlineLevel="0" collapsed="false">
      <c r="A2112" s="6" t="s">
        <v>149</v>
      </c>
      <c r="B2112" s="45" t="n">
        <v>42113</v>
      </c>
      <c r="C2112" s="6" t="s">
        <v>188</v>
      </c>
      <c r="D2112" s="6" t="s">
        <v>181</v>
      </c>
      <c r="E2112" s="6" t="s">
        <v>174</v>
      </c>
      <c r="F2112" s="34" t="n">
        <v>0.22616346180439</v>
      </c>
      <c r="G2112" s="34" t="n">
        <v>0.290931115678295</v>
      </c>
      <c r="H2112" s="34" t="n">
        <v>-0.0647676538739049</v>
      </c>
      <c r="I2112" s="34" t="n">
        <v>-0.222621955451212</v>
      </c>
      <c r="J2112" s="35" t="n">
        <v>3.52</v>
      </c>
      <c r="K2112" s="6" t="n">
        <v>0</v>
      </c>
      <c r="L2112" s="35" t="n">
        <v>-1</v>
      </c>
      <c r="M2112" s="6" t="str">
        <f aca="false">IF(I2112&lt;=0,"Below 0%",IF(I2112&lt;=0.05,"0-5%",IF(I2112&lt;=0.1,"5-10%",IF(I2112&lt;=0.2,"10-20%",IF(I2112&lt;=0.4,"20-40%","Above 40%")))))</f>
        <v>Below 0%</v>
      </c>
      <c r="N2112" s="6" t="str">
        <f aca="false">IF(AND(H2112&gt;=Summary!$B$25,I2112&gt;=Summary!$B$26,I2112&lt;=Summary!$B$27,J2112&gt;=Summary!$B$28,J2112&lt;=Summary!$B$29,F2112*J2112&gt;1),"Yes","No")</f>
        <v>No</v>
      </c>
    </row>
    <row r="2113" customFormat="false" ht="15" hidden="false" customHeight="false" outlineLevel="0" collapsed="false">
      <c r="A2113" s="6" t="s">
        <v>149</v>
      </c>
      <c r="B2113" s="45" t="n">
        <v>42113</v>
      </c>
      <c r="C2113" s="6" t="s">
        <v>188</v>
      </c>
      <c r="D2113" s="6" t="s">
        <v>181</v>
      </c>
      <c r="E2113" s="6" t="s">
        <v>177</v>
      </c>
      <c r="F2113" s="34" t="n">
        <v>0.48497411608696</v>
      </c>
      <c r="G2113" s="34" t="n">
        <v>0.409631010875039</v>
      </c>
      <c r="H2113" s="34" t="n">
        <v>0.0753431052119207</v>
      </c>
      <c r="I2113" s="34" t="n">
        <v>0.183929202652347</v>
      </c>
      <c r="J2113" s="35" t="n">
        <v>2.5</v>
      </c>
      <c r="K2113" s="6" t="n">
        <v>1</v>
      </c>
      <c r="L2113" s="35" t="n">
        <v>1.5</v>
      </c>
      <c r="M2113" s="6" t="str">
        <f aca="false">IF(I2113&lt;=0,"Below 0%",IF(I2113&lt;=0.05,"0-5%",IF(I2113&lt;=0.1,"5-10%",IF(I2113&lt;=0.2,"10-20%",IF(I2113&lt;=0.4,"20-40%","Above 40%")))))</f>
        <v>10-20%</v>
      </c>
      <c r="N2113" s="6" t="str">
        <f aca="false">IF(AND(H2113&gt;=Summary!$B$25,I2113&gt;=Summary!$B$26,I2113&lt;=Summary!$B$27,J2113&gt;=Summary!$B$28,J2113&lt;=Summary!$B$29,F2113*J2113&gt;1),"Yes","No")</f>
        <v>Yes</v>
      </c>
    </row>
    <row r="2114" customFormat="false" ht="15" hidden="false" customHeight="false" outlineLevel="0" collapsed="false">
      <c r="A2114" s="6" t="s">
        <v>149</v>
      </c>
      <c r="B2114" s="45" t="n">
        <v>42119</v>
      </c>
      <c r="C2114" s="6" t="s">
        <v>196</v>
      </c>
      <c r="D2114" s="6" t="s">
        <v>195</v>
      </c>
      <c r="E2114" s="6" t="s">
        <v>187</v>
      </c>
      <c r="F2114" s="34" t="n">
        <v>0.502119362354279</v>
      </c>
      <c r="G2114" s="34" t="n">
        <v>0.384004784041803</v>
      </c>
      <c r="H2114" s="34" t="n">
        <v>0.118114578312475</v>
      </c>
      <c r="I2114" s="34" t="n">
        <v>0.307586215643649</v>
      </c>
      <c r="J2114" s="35" t="n">
        <v>2.63</v>
      </c>
      <c r="K2114" s="6" t="n">
        <v>0</v>
      </c>
      <c r="L2114" s="35" t="n">
        <v>-1</v>
      </c>
      <c r="M2114" s="6" t="str">
        <f aca="false">IF(I2114&lt;=0,"Below 0%",IF(I2114&lt;=0.05,"0-5%",IF(I2114&lt;=0.1,"5-10%",IF(I2114&lt;=0.2,"10-20%",IF(I2114&lt;=0.4,"20-40%","Above 40%")))))</f>
        <v>20-40%</v>
      </c>
      <c r="N2114" s="6" t="str">
        <f aca="false">IF(AND(H2114&gt;=Summary!$B$25,I2114&gt;=Summary!$B$26,I2114&lt;=Summary!$B$27,J2114&gt;=Summary!$B$28,J2114&lt;=Summary!$B$29,F2114*J2114&gt;1),"Yes","No")</f>
        <v>Yes</v>
      </c>
    </row>
    <row r="2115" customFormat="false" ht="15" hidden="false" customHeight="false" outlineLevel="0" collapsed="false">
      <c r="A2115" s="6" t="s">
        <v>149</v>
      </c>
      <c r="B2115" s="45" t="n">
        <v>42119</v>
      </c>
      <c r="C2115" s="6" t="s">
        <v>196</v>
      </c>
      <c r="D2115" s="6" t="s">
        <v>195</v>
      </c>
      <c r="E2115" s="6" t="s">
        <v>174</v>
      </c>
      <c r="F2115" s="34" t="n">
        <v>0.18394660949707</v>
      </c>
      <c r="G2115" s="34" t="n">
        <v>0.29021051207757</v>
      </c>
      <c r="H2115" s="34" t="n">
        <v>-0.106263902580499</v>
      </c>
      <c r="I2115" s="34" t="n">
        <v>-0.366161452318779</v>
      </c>
      <c r="J2115" s="35" t="n">
        <v>3.48</v>
      </c>
      <c r="K2115" s="6" t="n">
        <v>0</v>
      </c>
      <c r="L2115" s="35" t="n">
        <v>-1</v>
      </c>
      <c r="M2115" s="6" t="str">
        <f aca="false">IF(I2115&lt;=0,"Below 0%",IF(I2115&lt;=0.05,"0-5%",IF(I2115&lt;=0.1,"5-10%",IF(I2115&lt;=0.2,"10-20%",IF(I2115&lt;=0.4,"20-40%","Above 40%")))))</f>
        <v>Below 0%</v>
      </c>
      <c r="N2115" s="6" t="str">
        <f aca="false">IF(AND(H2115&gt;=Summary!$B$25,I2115&gt;=Summary!$B$26,I2115&lt;=Summary!$B$27,J2115&gt;=Summary!$B$28,J2115&lt;=Summary!$B$29,F2115*J2115&gt;1),"Yes","No")</f>
        <v>No</v>
      </c>
    </row>
    <row r="2116" customFormat="false" ht="15" hidden="false" customHeight="false" outlineLevel="0" collapsed="false">
      <c r="A2116" s="6" t="s">
        <v>149</v>
      </c>
      <c r="B2116" s="45" t="n">
        <v>42119</v>
      </c>
      <c r="C2116" s="6" t="s">
        <v>196</v>
      </c>
      <c r="D2116" s="6" t="s">
        <v>195</v>
      </c>
      <c r="E2116" s="6" t="s">
        <v>177</v>
      </c>
      <c r="F2116" s="34" t="n">
        <v>0.313934057950974</v>
      </c>
      <c r="G2116" s="34" t="n">
        <v>0.325784703880627</v>
      </c>
      <c r="H2116" s="34" t="n">
        <v>-0.0118506459296532</v>
      </c>
      <c r="I2116" s="34" t="n">
        <v>-0.0363756977798304</v>
      </c>
      <c r="J2116" s="35" t="n">
        <v>3.1</v>
      </c>
      <c r="K2116" s="6" t="n">
        <v>1</v>
      </c>
      <c r="L2116" s="35" t="n">
        <v>2.1</v>
      </c>
      <c r="M2116" s="6" t="str">
        <f aca="false">IF(I2116&lt;=0,"Below 0%",IF(I2116&lt;=0.05,"0-5%",IF(I2116&lt;=0.1,"5-10%",IF(I2116&lt;=0.2,"10-20%",IF(I2116&lt;=0.4,"20-40%","Above 40%")))))</f>
        <v>Below 0%</v>
      </c>
      <c r="N2116" s="6" t="str">
        <f aca="false">IF(AND(H2116&gt;=Summary!$B$25,I2116&gt;=Summary!$B$26,I2116&lt;=Summary!$B$27,J2116&gt;=Summary!$B$28,J2116&lt;=Summary!$B$29,F2116*J2116&gt;1),"Yes","No")</f>
        <v>No</v>
      </c>
    </row>
    <row r="2117" customFormat="false" ht="15" hidden="false" customHeight="false" outlineLevel="0" collapsed="false">
      <c r="A2117" s="6" t="s">
        <v>149</v>
      </c>
      <c r="B2117" s="45" t="n">
        <v>42119</v>
      </c>
      <c r="C2117" s="6" t="s">
        <v>180</v>
      </c>
      <c r="D2117" s="6" t="s">
        <v>186</v>
      </c>
      <c r="E2117" s="6" t="s">
        <v>187</v>
      </c>
      <c r="F2117" s="34" t="n">
        <v>0.486200511455536</v>
      </c>
      <c r="G2117" s="34" t="n">
        <v>0.478841870824053</v>
      </c>
      <c r="H2117" s="34" t="n">
        <v>0.00735864063148245</v>
      </c>
      <c r="I2117" s="34" t="n">
        <v>0.0153675797373749</v>
      </c>
      <c r="J2117" s="35" t="n">
        <v>2.1</v>
      </c>
      <c r="K2117" s="6" t="n">
        <v>0</v>
      </c>
      <c r="L2117" s="35" t="n">
        <v>-1</v>
      </c>
      <c r="M2117" s="6" t="str">
        <f aca="false">IF(I2117&lt;=0,"Below 0%",IF(I2117&lt;=0.05,"0-5%",IF(I2117&lt;=0.1,"5-10%",IF(I2117&lt;=0.2,"10-20%",IF(I2117&lt;=0.4,"20-40%","Above 40%")))))</f>
        <v>0-5%</v>
      </c>
      <c r="N2117" s="6" t="str">
        <f aca="false">IF(AND(H2117&gt;=Summary!$B$25,I2117&gt;=Summary!$B$26,I2117&lt;=Summary!$B$27,J2117&gt;=Summary!$B$28,J2117&lt;=Summary!$B$29,F2117*J2117&gt;1),"Yes","No")</f>
        <v>No</v>
      </c>
    </row>
    <row r="2118" customFormat="false" ht="15" hidden="false" customHeight="false" outlineLevel="0" collapsed="false">
      <c r="A2118" s="6" t="s">
        <v>149</v>
      </c>
      <c r="B2118" s="45" t="n">
        <v>42119</v>
      </c>
      <c r="C2118" s="6" t="s">
        <v>180</v>
      </c>
      <c r="D2118" s="6" t="s">
        <v>186</v>
      </c>
      <c r="E2118" s="6" t="s">
        <v>174</v>
      </c>
      <c r="F2118" s="34" t="n">
        <v>0.216976463794708</v>
      </c>
      <c r="G2118" s="34" t="n">
        <v>0.287305122494432</v>
      </c>
      <c r="H2118" s="34" t="n">
        <v>-0.0703286586997238</v>
      </c>
      <c r="I2118" s="34" t="n">
        <v>-0.244787346947101</v>
      </c>
      <c r="J2118" s="35" t="n">
        <v>3.5</v>
      </c>
      <c r="K2118" s="6" t="n">
        <v>0</v>
      </c>
      <c r="L2118" s="35" t="n">
        <v>-1</v>
      </c>
      <c r="M2118" s="6" t="str">
        <f aca="false">IF(I2118&lt;=0,"Below 0%",IF(I2118&lt;=0.05,"0-5%",IF(I2118&lt;=0.1,"5-10%",IF(I2118&lt;=0.2,"10-20%",IF(I2118&lt;=0.4,"20-40%","Above 40%")))))</f>
        <v>Below 0%</v>
      </c>
      <c r="N2118" s="6" t="str">
        <f aca="false">IF(AND(H2118&gt;=Summary!$B$25,I2118&gt;=Summary!$B$26,I2118&lt;=Summary!$B$27,J2118&gt;=Summary!$B$28,J2118&lt;=Summary!$B$29,F2118*J2118&gt;1),"Yes","No")</f>
        <v>No</v>
      </c>
    </row>
    <row r="2119" customFormat="false" ht="15" hidden="false" customHeight="false" outlineLevel="0" collapsed="false">
      <c r="A2119" s="6" t="s">
        <v>149</v>
      </c>
      <c r="B2119" s="45" t="n">
        <v>42119</v>
      </c>
      <c r="C2119" s="6" t="s">
        <v>180</v>
      </c>
      <c r="D2119" s="6" t="s">
        <v>186</v>
      </c>
      <c r="E2119" s="6" t="s">
        <v>177</v>
      </c>
      <c r="F2119" s="34" t="n">
        <v>0.296822994947434</v>
      </c>
      <c r="G2119" s="34" t="n">
        <v>0.233853006681515</v>
      </c>
      <c r="H2119" s="34" t="n">
        <v>0.062969988265919</v>
      </c>
      <c r="I2119" s="34" t="n">
        <v>0.269271664108549</v>
      </c>
      <c r="J2119" s="35" t="n">
        <v>4.3</v>
      </c>
      <c r="K2119" s="6" t="n">
        <v>1</v>
      </c>
      <c r="L2119" s="35" t="n">
        <v>3.3</v>
      </c>
      <c r="M2119" s="6" t="str">
        <f aca="false">IF(I2119&lt;=0,"Below 0%",IF(I2119&lt;=0.05,"0-5%",IF(I2119&lt;=0.1,"5-10%",IF(I2119&lt;=0.2,"10-20%",IF(I2119&lt;=0.4,"20-40%","Above 40%")))))</f>
        <v>20-40%</v>
      </c>
      <c r="N2119" s="6" t="str">
        <f aca="false">IF(AND(H2119&gt;=Summary!$B$25,I2119&gt;=Summary!$B$26,I2119&lt;=Summary!$B$27,J2119&gt;=Summary!$B$28,J2119&lt;=Summary!$B$29,F2119*J2119&gt;1),"Yes","No")</f>
        <v>Yes</v>
      </c>
    </row>
    <row r="2120" customFormat="false" ht="15" hidden="false" customHeight="false" outlineLevel="0" collapsed="false">
      <c r="A2120" s="6" t="s">
        <v>149</v>
      </c>
      <c r="B2120" s="45" t="n">
        <v>42119</v>
      </c>
      <c r="C2120" s="6" t="s">
        <v>194</v>
      </c>
      <c r="D2120" s="6" t="s">
        <v>182</v>
      </c>
      <c r="E2120" s="6" t="s">
        <v>187</v>
      </c>
      <c r="F2120" s="34" t="n">
        <v>0.864719450473785</v>
      </c>
      <c r="G2120" s="34" t="n">
        <v>0.775297868769928</v>
      </c>
      <c r="H2120" s="34" t="n">
        <v>0.0894215817038576</v>
      </c>
      <c r="I2120" s="34" t="n">
        <v>0.115338356141404</v>
      </c>
      <c r="J2120" s="35" t="n">
        <v>1.3</v>
      </c>
      <c r="K2120" s="6" t="n">
        <v>1</v>
      </c>
      <c r="L2120" s="35" t="n">
        <v>0.3</v>
      </c>
      <c r="M2120" s="6" t="str">
        <f aca="false">IF(I2120&lt;=0,"Below 0%",IF(I2120&lt;=0.05,"0-5%",IF(I2120&lt;=0.1,"5-10%",IF(I2120&lt;=0.2,"10-20%",IF(I2120&lt;=0.4,"20-40%","Above 40%")))))</f>
        <v>10-20%</v>
      </c>
      <c r="N2120" s="6" t="str">
        <f aca="false">IF(AND(H2120&gt;=Summary!$B$25,I2120&gt;=Summary!$B$26,I2120&lt;=Summary!$B$27,J2120&gt;=Summary!$B$28,J2120&lt;=Summary!$B$29,F2120*J2120&gt;1),"Yes","No")</f>
        <v>No</v>
      </c>
    </row>
    <row r="2121" customFormat="false" ht="15" hidden="false" customHeight="false" outlineLevel="0" collapsed="false">
      <c r="A2121" s="6" t="s">
        <v>149</v>
      </c>
      <c r="B2121" s="45" t="n">
        <v>42119</v>
      </c>
      <c r="C2121" s="6" t="s">
        <v>194</v>
      </c>
      <c r="D2121" s="6" t="s">
        <v>182</v>
      </c>
      <c r="E2121" s="6" t="s">
        <v>174</v>
      </c>
      <c r="F2121" s="34" t="n">
        <v>0.0963464677333832</v>
      </c>
      <c r="G2121" s="34" t="n">
        <v>0.152710186272865</v>
      </c>
      <c r="H2121" s="34" t="n">
        <v>-0.0563637185394814</v>
      </c>
      <c r="I2121" s="34" t="n">
        <v>-0.369089449205241</v>
      </c>
      <c r="J2121" s="35" t="n">
        <v>6.6</v>
      </c>
      <c r="K2121" s="6" t="n">
        <v>0</v>
      </c>
      <c r="L2121" s="35" t="n">
        <v>-1</v>
      </c>
      <c r="M2121" s="6" t="str">
        <f aca="false">IF(I2121&lt;=0,"Below 0%",IF(I2121&lt;=0.05,"0-5%",IF(I2121&lt;=0.1,"5-10%",IF(I2121&lt;=0.2,"10-20%",IF(I2121&lt;=0.4,"20-40%","Above 40%")))))</f>
        <v>Below 0%</v>
      </c>
      <c r="N2121" s="6" t="str">
        <f aca="false">IF(AND(H2121&gt;=Summary!$B$25,I2121&gt;=Summary!$B$26,I2121&lt;=Summary!$B$27,J2121&gt;=Summary!$B$28,J2121&lt;=Summary!$B$29,F2121*J2121&gt;1),"Yes","No")</f>
        <v>No</v>
      </c>
    </row>
    <row r="2122" customFormat="false" ht="15" hidden="false" customHeight="false" outlineLevel="0" collapsed="false">
      <c r="A2122" s="6" t="s">
        <v>149</v>
      </c>
      <c r="B2122" s="45" t="n">
        <v>42119</v>
      </c>
      <c r="C2122" s="6" t="s">
        <v>194</v>
      </c>
      <c r="D2122" s="6" t="s">
        <v>182</v>
      </c>
      <c r="E2122" s="6" t="s">
        <v>177</v>
      </c>
      <c r="F2122" s="34" t="n">
        <v>0.038934051990509</v>
      </c>
      <c r="G2122" s="34" t="n">
        <v>0.0719919449572076</v>
      </c>
      <c r="H2122" s="34" t="n">
        <v>-0.0330578929666986</v>
      </c>
      <c r="I2122" s="34" t="n">
        <v>-0.4591887743323</v>
      </c>
      <c r="J2122" s="35" t="n">
        <v>14</v>
      </c>
      <c r="K2122" s="6" t="n">
        <v>0</v>
      </c>
      <c r="L2122" s="35" t="n">
        <v>-1</v>
      </c>
      <c r="M2122" s="6" t="str">
        <f aca="false">IF(I2122&lt;=0,"Below 0%",IF(I2122&lt;=0.05,"0-5%",IF(I2122&lt;=0.1,"5-10%",IF(I2122&lt;=0.2,"10-20%",IF(I2122&lt;=0.4,"20-40%","Above 40%")))))</f>
        <v>Below 0%</v>
      </c>
      <c r="N2122" s="6" t="str">
        <f aca="false">IF(AND(H2122&gt;=Summary!$B$25,I2122&gt;=Summary!$B$26,I2122&lt;=Summary!$B$27,J2122&gt;=Summary!$B$28,J2122&lt;=Summary!$B$29,F2122*J2122&gt;1),"Yes","No")</f>
        <v>No</v>
      </c>
    </row>
    <row r="2123" customFormat="false" ht="15" hidden="false" customHeight="false" outlineLevel="0" collapsed="false">
      <c r="A2123" s="6" t="s">
        <v>149</v>
      </c>
      <c r="B2123" s="45" t="n">
        <v>42119</v>
      </c>
      <c r="C2123" s="6" t="s">
        <v>188</v>
      </c>
      <c r="D2123" s="6" t="s">
        <v>175</v>
      </c>
      <c r="E2123" s="6" t="s">
        <v>187</v>
      </c>
      <c r="F2123" s="34" t="n">
        <v>0.376269370317459</v>
      </c>
      <c r="G2123" s="34" t="n">
        <v>0.40260937389208</v>
      </c>
      <c r="H2123" s="34" t="n">
        <v>-0.0263400035746206</v>
      </c>
      <c r="I2123" s="34" t="n">
        <v>-0.0654232247997313</v>
      </c>
      <c r="J2123" s="35" t="n">
        <v>2.5</v>
      </c>
      <c r="K2123" s="6" t="n">
        <v>0</v>
      </c>
      <c r="L2123" s="35" t="n">
        <v>-1</v>
      </c>
      <c r="M2123" s="6" t="str">
        <f aca="false">IF(I2123&lt;=0,"Below 0%",IF(I2123&lt;=0.05,"0-5%",IF(I2123&lt;=0.1,"5-10%",IF(I2123&lt;=0.2,"10-20%",IF(I2123&lt;=0.4,"20-40%","Above 40%")))))</f>
        <v>Below 0%</v>
      </c>
      <c r="N2123" s="6" t="str">
        <f aca="false">IF(AND(H2123&gt;=Summary!$B$25,I2123&gt;=Summary!$B$26,I2123&lt;=Summary!$B$27,J2123&gt;=Summary!$B$28,J2123&lt;=Summary!$B$29,F2123*J2123&gt;1),"Yes","No")</f>
        <v>No</v>
      </c>
    </row>
    <row r="2124" customFormat="false" ht="15" hidden="false" customHeight="false" outlineLevel="0" collapsed="false">
      <c r="A2124" s="6" t="s">
        <v>149</v>
      </c>
      <c r="B2124" s="45" t="n">
        <v>42119</v>
      </c>
      <c r="C2124" s="6" t="s">
        <v>188</v>
      </c>
      <c r="D2124" s="6" t="s">
        <v>175</v>
      </c>
      <c r="E2124" s="6" t="s">
        <v>174</v>
      </c>
      <c r="F2124" s="34" t="n">
        <v>0.288391530513763</v>
      </c>
      <c r="G2124" s="34" t="n">
        <v>0.296036304332412</v>
      </c>
      <c r="H2124" s="34" t="n">
        <v>-0.00764477381864809</v>
      </c>
      <c r="I2124" s="34" t="n">
        <v>-0.0258237712968609</v>
      </c>
      <c r="J2124" s="35" t="n">
        <v>3.4</v>
      </c>
      <c r="K2124" s="6" t="n">
        <v>0</v>
      </c>
      <c r="L2124" s="35" t="n">
        <v>-1</v>
      </c>
      <c r="M2124" s="6" t="str">
        <f aca="false">IF(I2124&lt;=0,"Below 0%",IF(I2124&lt;=0.05,"0-5%",IF(I2124&lt;=0.1,"5-10%",IF(I2124&lt;=0.2,"10-20%",IF(I2124&lt;=0.4,"20-40%","Above 40%")))))</f>
        <v>Below 0%</v>
      </c>
      <c r="N2124" s="6" t="str">
        <f aca="false">IF(AND(H2124&gt;=Summary!$B$25,I2124&gt;=Summary!$B$26,I2124&lt;=Summary!$B$27,J2124&gt;=Summary!$B$28,J2124&lt;=Summary!$B$29,F2124*J2124&gt;1),"Yes","No")</f>
        <v>No</v>
      </c>
    </row>
    <row r="2125" customFormat="false" ht="15" hidden="false" customHeight="false" outlineLevel="0" collapsed="false">
      <c r="A2125" s="6" t="s">
        <v>149</v>
      </c>
      <c r="B2125" s="45" t="n">
        <v>42119</v>
      </c>
      <c r="C2125" s="6" t="s">
        <v>188</v>
      </c>
      <c r="D2125" s="6" t="s">
        <v>175</v>
      </c>
      <c r="E2125" s="6" t="s">
        <v>177</v>
      </c>
      <c r="F2125" s="34" t="n">
        <v>0.335339099168778</v>
      </c>
      <c r="G2125" s="34" t="n">
        <v>0.301354321775509</v>
      </c>
      <c r="H2125" s="34" t="n">
        <v>0.0339847773932687</v>
      </c>
      <c r="I2125" s="34" t="n">
        <v>0.112773486018181</v>
      </c>
      <c r="J2125" s="35" t="n">
        <v>3.34</v>
      </c>
      <c r="K2125" s="6" t="n">
        <v>1</v>
      </c>
      <c r="L2125" s="35" t="n">
        <v>2.34</v>
      </c>
      <c r="M2125" s="6" t="str">
        <f aca="false">IF(I2125&lt;=0,"Below 0%",IF(I2125&lt;=0.05,"0-5%",IF(I2125&lt;=0.1,"5-10%",IF(I2125&lt;=0.2,"10-20%",IF(I2125&lt;=0.4,"20-40%","Above 40%")))))</f>
        <v>10-20%</v>
      </c>
      <c r="N2125" s="6" t="str">
        <f aca="false">IF(AND(H2125&gt;=Summary!$B$25,I2125&gt;=Summary!$B$26,I2125&lt;=Summary!$B$27,J2125&gt;=Summary!$B$28,J2125&lt;=Summary!$B$29,F2125*J2125&gt;1),"Yes","No")</f>
        <v>Yes</v>
      </c>
    </row>
    <row r="2126" customFormat="false" ht="15" hidden="false" customHeight="false" outlineLevel="0" collapsed="false">
      <c r="A2126" s="6" t="s">
        <v>149</v>
      </c>
      <c r="B2126" s="45" t="n">
        <v>42119</v>
      </c>
      <c r="C2126" s="6" t="s">
        <v>197</v>
      </c>
      <c r="D2126" s="6" t="s">
        <v>189</v>
      </c>
      <c r="E2126" s="6" t="s">
        <v>187</v>
      </c>
      <c r="F2126" s="34" t="n">
        <v>0.327618986368179</v>
      </c>
      <c r="G2126" s="34" t="n">
        <v>0.413408426296978</v>
      </c>
      <c r="H2126" s="34" t="n">
        <v>-0.085789439928799</v>
      </c>
      <c r="I2126" s="34" t="n">
        <v>-0.207517395562641</v>
      </c>
      <c r="J2126" s="35" t="n">
        <v>2.4</v>
      </c>
      <c r="K2126" s="6" t="n">
        <v>0</v>
      </c>
      <c r="L2126" s="35" t="n">
        <v>-1</v>
      </c>
      <c r="M2126" s="6" t="str">
        <f aca="false">IF(I2126&lt;=0,"Below 0%",IF(I2126&lt;=0.05,"0-5%",IF(I2126&lt;=0.1,"5-10%",IF(I2126&lt;=0.2,"10-20%",IF(I2126&lt;=0.4,"20-40%","Above 40%")))))</f>
        <v>Below 0%</v>
      </c>
      <c r="N2126" s="6" t="str">
        <f aca="false">IF(AND(H2126&gt;=Summary!$B$25,I2126&gt;=Summary!$B$26,I2126&lt;=Summary!$B$27,J2126&gt;=Summary!$B$28,J2126&lt;=Summary!$B$29,F2126*J2126&gt;1),"Yes","No")</f>
        <v>No</v>
      </c>
    </row>
    <row r="2127" customFormat="false" ht="15" hidden="false" customHeight="false" outlineLevel="0" collapsed="false">
      <c r="A2127" s="6" t="s">
        <v>149</v>
      </c>
      <c r="B2127" s="45" t="n">
        <v>42119</v>
      </c>
      <c r="C2127" s="6" t="s">
        <v>197</v>
      </c>
      <c r="D2127" s="6" t="s">
        <v>189</v>
      </c>
      <c r="E2127" s="6" t="s">
        <v>174</v>
      </c>
      <c r="F2127" s="34" t="n">
        <v>0.324496984481812</v>
      </c>
      <c r="G2127" s="34" t="n">
        <v>0.285930900032492</v>
      </c>
      <c r="H2127" s="34" t="n">
        <v>0.0385660844493194</v>
      </c>
      <c r="I2127" s="34" t="n">
        <v>0.134879037015366</v>
      </c>
      <c r="J2127" s="35" t="n">
        <v>3.47</v>
      </c>
      <c r="K2127" s="6" t="n">
        <v>1</v>
      </c>
      <c r="L2127" s="35" t="n">
        <v>2.47</v>
      </c>
      <c r="M2127" s="6" t="str">
        <f aca="false">IF(I2127&lt;=0,"Below 0%",IF(I2127&lt;=0.05,"0-5%",IF(I2127&lt;=0.1,"5-10%",IF(I2127&lt;=0.2,"10-20%",IF(I2127&lt;=0.4,"20-40%","Above 40%")))))</f>
        <v>10-20%</v>
      </c>
      <c r="N2127" s="6" t="str">
        <f aca="false">IF(AND(H2127&gt;=Summary!$B$25,I2127&gt;=Summary!$B$26,I2127&lt;=Summary!$B$27,J2127&gt;=Summary!$B$28,J2127&lt;=Summary!$B$29,F2127*J2127&gt;1),"Yes","No")</f>
        <v>Yes</v>
      </c>
    </row>
    <row r="2128" customFormat="false" ht="15" hidden="false" customHeight="false" outlineLevel="0" collapsed="false">
      <c r="A2128" s="6" t="s">
        <v>149</v>
      </c>
      <c r="B2128" s="45" t="n">
        <v>42119</v>
      </c>
      <c r="C2128" s="6" t="s">
        <v>197</v>
      </c>
      <c r="D2128" s="6" t="s">
        <v>189</v>
      </c>
      <c r="E2128" s="6" t="s">
        <v>177</v>
      </c>
      <c r="F2128" s="34" t="n">
        <v>0.347884058952332</v>
      </c>
      <c r="G2128" s="34" t="n">
        <v>0.30066067367053</v>
      </c>
      <c r="H2128" s="34" t="n">
        <v>0.0472233852818019</v>
      </c>
      <c r="I2128" s="34" t="n">
        <v>0.157065387718616</v>
      </c>
      <c r="J2128" s="35" t="n">
        <v>3.3</v>
      </c>
      <c r="K2128" s="6" t="n">
        <v>0</v>
      </c>
      <c r="L2128" s="35" t="n">
        <v>-1</v>
      </c>
      <c r="M2128" s="6" t="str">
        <f aca="false">IF(I2128&lt;=0,"Below 0%",IF(I2128&lt;=0.05,"0-5%",IF(I2128&lt;=0.1,"5-10%",IF(I2128&lt;=0.2,"10-20%",IF(I2128&lt;=0.4,"20-40%","Above 40%")))))</f>
        <v>10-20%</v>
      </c>
      <c r="N2128" s="6" t="str">
        <f aca="false">IF(AND(H2128&gt;=Summary!$B$25,I2128&gt;=Summary!$B$26,I2128&lt;=Summary!$B$27,J2128&gt;=Summary!$B$28,J2128&lt;=Summary!$B$29,F2128*J2128&gt;1),"Yes","No")</f>
        <v>Yes</v>
      </c>
    </row>
    <row r="2129" customFormat="false" ht="15" hidden="false" customHeight="false" outlineLevel="0" collapsed="false">
      <c r="A2129" s="6" t="s">
        <v>149</v>
      </c>
      <c r="B2129" s="45" t="n">
        <v>42119</v>
      </c>
      <c r="C2129" s="6" t="s">
        <v>179</v>
      </c>
      <c r="D2129" s="6" t="s">
        <v>181</v>
      </c>
      <c r="E2129" s="6" t="s">
        <v>187</v>
      </c>
      <c r="F2129" s="34" t="n">
        <v>0.557016849517822</v>
      </c>
      <c r="G2129" s="34" t="n">
        <v>0.470194627633907</v>
      </c>
      <c r="H2129" s="34" t="n">
        <v>0.0868222218839153</v>
      </c>
      <c r="I2129" s="34" t="n">
        <v>0.184651667163486</v>
      </c>
      <c r="J2129" s="35" t="n">
        <v>2.15</v>
      </c>
      <c r="K2129" s="6" t="n">
        <v>0</v>
      </c>
      <c r="L2129" s="35" t="n">
        <v>-1</v>
      </c>
      <c r="M2129" s="6" t="str">
        <f aca="false">IF(I2129&lt;=0,"Below 0%",IF(I2129&lt;=0.05,"0-5%",IF(I2129&lt;=0.1,"5-10%",IF(I2129&lt;=0.2,"10-20%",IF(I2129&lt;=0.4,"20-40%","Above 40%")))))</f>
        <v>10-20%</v>
      </c>
      <c r="N2129" s="6" t="str">
        <f aca="false">IF(AND(H2129&gt;=Summary!$B$25,I2129&gt;=Summary!$B$26,I2129&lt;=Summary!$B$27,J2129&gt;=Summary!$B$28,J2129&lt;=Summary!$B$29,F2129*J2129&gt;1),"Yes","No")</f>
        <v>Yes</v>
      </c>
    </row>
    <row r="2130" customFormat="false" ht="15" hidden="false" customHeight="false" outlineLevel="0" collapsed="false">
      <c r="A2130" s="6" t="s">
        <v>149</v>
      </c>
      <c r="B2130" s="45" t="n">
        <v>42119</v>
      </c>
      <c r="C2130" s="6" t="s">
        <v>179</v>
      </c>
      <c r="D2130" s="6" t="s">
        <v>181</v>
      </c>
      <c r="E2130" s="6" t="s">
        <v>174</v>
      </c>
      <c r="F2130" s="34" t="n">
        <v>0.215327769517899</v>
      </c>
      <c r="G2130" s="34" t="n">
        <v>0.280810680392472</v>
      </c>
      <c r="H2130" s="34" t="n">
        <v>-0.0654829108745737</v>
      </c>
      <c r="I2130" s="34" t="n">
        <v>-0.233192379944567</v>
      </c>
      <c r="J2130" s="35" t="n">
        <v>3.6</v>
      </c>
      <c r="K2130" s="6" t="n">
        <v>1</v>
      </c>
      <c r="L2130" s="35" t="n">
        <v>2.6</v>
      </c>
      <c r="M2130" s="6" t="str">
        <f aca="false">IF(I2130&lt;=0,"Below 0%",IF(I2130&lt;=0.05,"0-5%",IF(I2130&lt;=0.1,"5-10%",IF(I2130&lt;=0.2,"10-20%",IF(I2130&lt;=0.4,"20-40%","Above 40%")))))</f>
        <v>Below 0%</v>
      </c>
      <c r="N2130" s="6" t="str">
        <f aca="false">IF(AND(H2130&gt;=Summary!$B$25,I2130&gt;=Summary!$B$26,I2130&lt;=Summary!$B$27,J2130&gt;=Summary!$B$28,J2130&lt;=Summary!$B$29,F2130*J2130&gt;1),"Yes","No")</f>
        <v>No</v>
      </c>
    </row>
    <row r="2131" customFormat="false" ht="15" hidden="false" customHeight="false" outlineLevel="0" collapsed="false">
      <c r="A2131" s="6" t="s">
        <v>149</v>
      </c>
      <c r="B2131" s="45" t="n">
        <v>42119</v>
      </c>
      <c r="C2131" s="6" t="s">
        <v>179</v>
      </c>
      <c r="D2131" s="6" t="s">
        <v>181</v>
      </c>
      <c r="E2131" s="6" t="s">
        <v>177</v>
      </c>
      <c r="F2131" s="34" t="n">
        <v>0.227655366063118</v>
      </c>
      <c r="G2131" s="34" t="n">
        <v>0.248994691973621</v>
      </c>
      <c r="H2131" s="34" t="n">
        <v>-0.0213393259105028</v>
      </c>
      <c r="I2131" s="34" t="n">
        <v>-0.0857019309984468</v>
      </c>
      <c r="J2131" s="35" t="n">
        <v>4.06</v>
      </c>
      <c r="K2131" s="6" t="n">
        <v>0</v>
      </c>
      <c r="L2131" s="35" t="n">
        <v>-1</v>
      </c>
      <c r="M2131" s="6" t="str">
        <f aca="false">IF(I2131&lt;=0,"Below 0%",IF(I2131&lt;=0.05,"0-5%",IF(I2131&lt;=0.1,"5-10%",IF(I2131&lt;=0.2,"10-20%",IF(I2131&lt;=0.4,"20-40%","Above 40%")))))</f>
        <v>Below 0%</v>
      </c>
      <c r="N2131" s="6" t="str">
        <f aca="false">IF(AND(H2131&gt;=Summary!$B$25,I2131&gt;=Summary!$B$26,I2131&lt;=Summary!$B$27,J2131&gt;=Summary!$B$28,J2131&lt;=Summary!$B$29,F2131*J2131&gt;1),"Yes","No")</f>
        <v>No</v>
      </c>
    </row>
    <row r="2132" customFormat="false" ht="15" hidden="false" customHeight="false" outlineLevel="0" collapsed="false">
      <c r="A2132" s="6" t="s">
        <v>149</v>
      </c>
      <c r="B2132" s="45" t="n">
        <v>42119</v>
      </c>
      <c r="C2132" s="6" t="s">
        <v>192</v>
      </c>
      <c r="D2132" s="6" t="s">
        <v>191</v>
      </c>
      <c r="E2132" s="6" t="s">
        <v>187</v>
      </c>
      <c r="F2132" s="34" t="n">
        <v>0.70649915933609</v>
      </c>
      <c r="G2132" s="34" t="n">
        <v>0.512244439451809</v>
      </c>
      <c r="H2132" s="34" t="n">
        <v>0.194254719884281</v>
      </c>
      <c r="I2132" s="34" t="n">
        <v>0.379222700967077</v>
      </c>
      <c r="J2132" s="35" t="n">
        <v>1.95</v>
      </c>
      <c r="K2132" s="6" t="n">
        <v>0</v>
      </c>
      <c r="L2132" s="35" t="n">
        <v>-1</v>
      </c>
      <c r="M2132" s="6" t="str">
        <f aca="false">IF(I2132&lt;=0,"Below 0%",IF(I2132&lt;=0.05,"0-5%",IF(I2132&lt;=0.1,"5-10%",IF(I2132&lt;=0.2,"10-20%",IF(I2132&lt;=0.4,"20-40%","Above 40%")))))</f>
        <v>20-40%</v>
      </c>
      <c r="N2132" s="6" t="str">
        <f aca="false">IF(AND(H2132&gt;=Summary!$B$25,I2132&gt;=Summary!$B$26,I2132&lt;=Summary!$B$27,J2132&gt;=Summary!$B$28,J2132&lt;=Summary!$B$29,F2132*J2132&gt;1),"Yes","No")</f>
        <v>Yes</v>
      </c>
    </row>
    <row r="2133" customFormat="false" ht="15" hidden="false" customHeight="false" outlineLevel="0" collapsed="false">
      <c r="A2133" s="6" t="s">
        <v>149</v>
      </c>
      <c r="B2133" s="45" t="n">
        <v>42119</v>
      </c>
      <c r="C2133" s="6" t="s">
        <v>192</v>
      </c>
      <c r="D2133" s="6" t="s">
        <v>191</v>
      </c>
      <c r="E2133" s="6" t="s">
        <v>174</v>
      </c>
      <c r="F2133" s="34" t="n">
        <v>0.110493868589401</v>
      </c>
      <c r="G2133" s="34" t="n">
        <v>0.277465738036396</v>
      </c>
      <c r="H2133" s="34" t="n">
        <v>-0.166971869446995</v>
      </c>
      <c r="I2133" s="34" t="n">
        <v>-0.601774729480628</v>
      </c>
      <c r="J2133" s="35" t="n">
        <v>3.6</v>
      </c>
      <c r="K2133" s="6" t="n">
        <v>1</v>
      </c>
      <c r="L2133" s="35" t="n">
        <v>2.6</v>
      </c>
      <c r="M2133" s="6" t="str">
        <f aca="false">IF(I2133&lt;=0,"Below 0%",IF(I2133&lt;=0.05,"0-5%",IF(I2133&lt;=0.1,"5-10%",IF(I2133&lt;=0.2,"10-20%",IF(I2133&lt;=0.4,"20-40%","Above 40%")))))</f>
        <v>Below 0%</v>
      </c>
      <c r="N2133" s="6" t="str">
        <f aca="false">IF(AND(H2133&gt;=Summary!$B$25,I2133&gt;=Summary!$B$26,I2133&lt;=Summary!$B$27,J2133&gt;=Summary!$B$28,J2133&lt;=Summary!$B$29,F2133*J2133&gt;1),"Yes","No")</f>
        <v>No</v>
      </c>
    </row>
    <row r="2134" customFormat="false" ht="15" hidden="false" customHeight="false" outlineLevel="0" collapsed="false">
      <c r="A2134" s="6" t="s">
        <v>149</v>
      </c>
      <c r="B2134" s="45" t="n">
        <v>42119</v>
      </c>
      <c r="C2134" s="6" t="s">
        <v>192</v>
      </c>
      <c r="D2134" s="6" t="s">
        <v>191</v>
      </c>
      <c r="E2134" s="6" t="s">
        <v>177</v>
      </c>
      <c r="F2134" s="34" t="n">
        <v>0.183006957173348</v>
      </c>
      <c r="G2134" s="34" t="n">
        <v>0.210289822511795</v>
      </c>
      <c r="H2134" s="34" t="n">
        <v>-0.0272828653384476</v>
      </c>
      <c r="I2134" s="34" t="n">
        <v>-0.129739352159648</v>
      </c>
      <c r="J2134" s="35" t="n">
        <v>4.75</v>
      </c>
      <c r="K2134" s="6" t="n">
        <v>0</v>
      </c>
      <c r="L2134" s="35" t="n">
        <v>-1</v>
      </c>
      <c r="M2134" s="6" t="str">
        <f aca="false">IF(I2134&lt;=0,"Below 0%",IF(I2134&lt;=0.05,"0-5%",IF(I2134&lt;=0.1,"5-10%",IF(I2134&lt;=0.2,"10-20%",IF(I2134&lt;=0.4,"20-40%","Above 40%")))))</f>
        <v>Below 0%</v>
      </c>
      <c r="N2134" s="6" t="str">
        <f aca="false">IF(AND(H2134&gt;=Summary!$B$25,I2134&gt;=Summary!$B$26,I2134&lt;=Summary!$B$27,J2134&gt;=Summary!$B$28,J2134&lt;=Summary!$B$29,F2134*J2134&gt;1),"Yes","No")</f>
        <v>No</v>
      </c>
    </row>
    <row r="2135" customFormat="false" ht="15" hidden="false" customHeight="false" outlineLevel="0" collapsed="false">
      <c r="A2135" s="6" t="s">
        <v>149</v>
      </c>
      <c r="B2135" s="45" t="n">
        <v>42119</v>
      </c>
      <c r="C2135" s="6" t="s">
        <v>178</v>
      </c>
      <c r="D2135" s="6" t="s">
        <v>183</v>
      </c>
      <c r="E2135" s="6" t="s">
        <v>187</v>
      </c>
      <c r="F2135" s="34" t="n">
        <v>0.0847725495696068</v>
      </c>
      <c r="G2135" s="34" t="n">
        <v>0.232108619702803</v>
      </c>
      <c r="H2135" s="34" t="n">
        <v>-0.147336070133197</v>
      </c>
      <c r="I2135" s="34" t="n">
        <v>-0.634772074909793</v>
      </c>
      <c r="J2135" s="35" t="n">
        <v>4.33</v>
      </c>
      <c r="K2135" s="6" t="n">
        <v>0</v>
      </c>
      <c r="L2135" s="35" t="n">
        <v>-1</v>
      </c>
      <c r="M2135" s="6" t="str">
        <f aca="false">IF(I2135&lt;=0,"Below 0%",IF(I2135&lt;=0.05,"0-5%",IF(I2135&lt;=0.1,"5-10%",IF(I2135&lt;=0.2,"10-20%",IF(I2135&lt;=0.4,"20-40%","Above 40%")))))</f>
        <v>Below 0%</v>
      </c>
      <c r="N2135" s="6" t="str">
        <f aca="false">IF(AND(H2135&gt;=Summary!$B$25,I2135&gt;=Summary!$B$26,I2135&lt;=Summary!$B$27,J2135&gt;=Summary!$B$28,J2135&lt;=Summary!$B$29,F2135*J2135&gt;1),"Yes","No")</f>
        <v>No</v>
      </c>
    </row>
    <row r="2136" customFormat="false" ht="15" hidden="false" customHeight="false" outlineLevel="0" collapsed="false">
      <c r="A2136" s="6" t="s">
        <v>149</v>
      </c>
      <c r="B2136" s="45" t="n">
        <v>42119</v>
      </c>
      <c r="C2136" s="6" t="s">
        <v>178</v>
      </c>
      <c r="D2136" s="6" t="s">
        <v>183</v>
      </c>
      <c r="E2136" s="6" t="s">
        <v>174</v>
      </c>
      <c r="F2136" s="34" t="n">
        <v>0.290825486183167</v>
      </c>
      <c r="G2136" s="34" t="n">
        <v>0.277632685998105</v>
      </c>
      <c r="H2136" s="34" t="n">
        <v>0.0131928001850619</v>
      </c>
      <c r="I2136" s="34" t="n">
        <v>0.0475189012332358</v>
      </c>
      <c r="J2136" s="35" t="n">
        <v>3.62</v>
      </c>
      <c r="K2136" s="6" t="n">
        <v>1</v>
      </c>
      <c r="L2136" s="35" t="n">
        <v>2.62</v>
      </c>
      <c r="M2136" s="6" t="str">
        <f aca="false">IF(I2136&lt;=0,"Below 0%",IF(I2136&lt;=0.05,"0-5%",IF(I2136&lt;=0.1,"5-10%",IF(I2136&lt;=0.2,"10-20%",IF(I2136&lt;=0.4,"20-40%","Above 40%")))))</f>
        <v>0-5%</v>
      </c>
      <c r="N2136" s="6" t="str">
        <f aca="false">IF(AND(H2136&gt;=Summary!$B$25,I2136&gt;=Summary!$B$26,I2136&lt;=Summary!$B$27,J2136&gt;=Summary!$B$28,J2136&lt;=Summary!$B$29,F2136*J2136&gt;1),"Yes","No")</f>
        <v>No</v>
      </c>
    </row>
    <row r="2137" customFormat="false" ht="15" hidden="false" customHeight="false" outlineLevel="0" collapsed="false">
      <c r="A2137" s="6" t="s">
        <v>149</v>
      </c>
      <c r="B2137" s="45" t="n">
        <v>42119</v>
      </c>
      <c r="C2137" s="6" t="s">
        <v>178</v>
      </c>
      <c r="D2137" s="6" t="s">
        <v>183</v>
      </c>
      <c r="E2137" s="6" t="s">
        <v>177</v>
      </c>
      <c r="F2137" s="34" t="n">
        <v>0.624401986598969</v>
      </c>
      <c r="G2137" s="34" t="n">
        <v>0.490258694299092</v>
      </c>
      <c r="H2137" s="34" t="n">
        <v>0.134143292299876</v>
      </c>
      <c r="I2137" s="34" t="n">
        <v>0.273617365402682</v>
      </c>
      <c r="J2137" s="35" t="n">
        <v>2.05</v>
      </c>
      <c r="K2137" s="6" t="n">
        <v>0</v>
      </c>
      <c r="L2137" s="35" t="n">
        <v>-1</v>
      </c>
      <c r="M2137" s="6" t="str">
        <f aca="false">IF(I2137&lt;=0,"Below 0%",IF(I2137&lt;=0.05,"0-5%",IF(I2137&lt;=0.1,"5-10%",IF(I2137&lt;=0.2,"10-20%",IF(I2137&lt;=0.4,"20-40%","Above 40%")))))</f>
        <v>20-40%</v>
      </c>
      <c r="N2137" s="6" t="str">
        <f aca="false">IF(AND(H2137&gt;=Summary!$B$25,I2137&gt;=Summary!$B$26,I2137&lt;=Summary!$B$27,J2137&gt;=Summary!$B$28,J2137&lt;=Summary!$B$29,F2137*J2137&gt;1),"Yes","No")</f>
        <v>Yes</v>
      </c>
    </row>
    <row r="2138" customFormat="false" ht="15" hidden="false" customHeight="false" outlineLevel="0" collapsed="false">
      <c r="A2138" s="6" t="s">
        <v>149</v>
      </c>
      <c r="B2138" s="45" t="n">
        <v>42120</v>
      </c>
      <c r="C2138" s="6" t="s">
        <v>185</v>
      </c>
      <c r="D2138" s="6" t="s">
        <v>190</v>
      </c>
      <c r="E2138" s="6" t="s">
        <v>187</v>
      </c>
      <c r="F2138" s="34" t="n">
        <v>0.613372445106506</v>
      </c>
      <c r="G2138" s="34" t="n">
        <v>0.408281993935319</v>
      </c>
      <c r="H2138" s="34" t="n">
        <v>0.205090451171187</v>
      </c>
      <c r="I2138" s="34" t="n">
        <v>0.502325486349217</v>
      </c>
      <c r="J2138" s="35" t="n">
        <v>2.5</v>
      </c>
      <c r="K2138" s="6" t="n">
        <v>0</v>
      </c>
      <c r="L2138" s="35" t="n">
        <v>-1</v>
      </c>
      <c r="M2138" s="6" t="str">
        <f aca="false">IF(I2138&lt;=0,"Below 0%",IF(I2138&lt;=0.05,"0-5%",IF(I2138&lt;=0.1,"5-10%",IF(I2138&lt;=0.2,"10-20%",IF(I2138&lt;=0.4,"20-40%","Above 40%")))))</f>
        <v>Above 40%</v>
      </c>
      <c r="N2138" s="6" t="str">
        <f aca="false">IF(AND(H2138&gt;=Summary!$B$25,I2138&gt;=Summary!$B$26,I2138&lt;=Summary!$B$27,J2138&gt;=Summary!$B$28,J2138&lt;=Summary!$B$29,F2138*J2138&gt;1),"Yes","No")</f>
        <v>No</v>
      </c>
    </row>
    <row r="2139" customFormat="false" ht="15" hidden="false" customHeight="false" outlineLevel="0" collapsed="false">
      <c r="A2139" s="6" t="s">
        <v>149</v>
      </c>
      <c r="B2139" s="45" t="n">
        <v>42120</v>
      </c>
      <c r="C2139" s="6" t="s">
        <v>185</v>
      </c>
      <c r="D2139" s="6" t="s">
        <v>190</v>
      </c>
      <c r="E2139" s="6" t="s">
        <v>174</v>
      </c>
      <c r="F2139" s="34" t="n">
        <v>0.179562613368034</v>
      </c>
      <c r="G2139" s="34" t="n">
        <v>0.29500144070471</v>
      </c>
      <c r="H2139" s="34" t="n">
        <v>-0.115438827336676</v>
      </c>
      <c r="I2139" s="34" t="n">
        <v>-0.391316147680199</v>
      </c>
      <c r="J2139" s="35" t="n">
        <v>3.46</v>
      </c>
      <c r="K2139" s="6" t="n">
        <v>1</v>
      </c>
      <c r="L2139" s="35" t="n">
        <v>2.46</v>
      </c>
      <c r="M2139" s="6" t="str">
        <f aca="false">IF(I2139&lt;=0,"Below 0%",IF(I2139&lt;=0.05,"0-5%",IF(I2139&lt;=0.1,"5-10%",IF(I2139&lt;=0.2,"10-20%",IF(I2139&lt;=0.4,"20-40%","Above 40%")))))</f>
        <v>Below 0%</v>
      </c>
      <c r="N2139" s="6" t="str">
        <f aca="false">IF(AND(H2139&gt;=Summary!$B$25,I2139&gt;=Summary!$B$26,I2139&lt;=Summary!$B$27,J2139&gt;=Summary!$B$28,J2139&lt;=Summary!$B$29,F2139*J2139&gt;1),"Yes","No")</f>
        <v>No</v>
      </c>
    </row>
    <row r="2140" customFormat="false" ht="15" hidden="false" customHeight="false" outlineLevel="0" collapsed="false">
      <c r="A2140" s="6" t="s">
        <v>149</v>
      </c>
      <c r="B2140" s="45" t="n">
        <v>42120</v>
      </c>
      <c r="C2140" s="6" t="s">
        <v>185</v>
      </c>
      <c r="D2140" s="6" t="s">
        <v>190</v>
      </c>
      <c r="E2140" s="6" t="s">
        <v>177</v>
      </c>
      <c r="F2140" s="34" t="n">
        <v>0.207064926624298</v>
      </c>
      <c r="G2140" s="34" t="n">
        <v>0.29671656535997</v>
      </c>
      <c r="H2140" s="34" t="n">
        <v>-0.0896516387356723</v>
      </c>
      <c r="I2140" s="34" t="n">
        <v>-0.302145714806684</v>
      </c>
      <c r="J2140" s="35" t="n">
        <v>3.44</v>
      </c>
      <c r="K2140" s="6" t="n">
        <v>0</v>
      </c>
      <c r="L2140" s="35" t="n">
        <v>-1</v>
      </c>
      <c r="M2140" s="6" t="str">
        <f aca="false">IF(I2140&lt;=0,"Below 0%",IF(I2140&lt;=0.05,"0-5%",IF(I2140&lt;=0.1,"5-10%",IF(I2140&lt;=0.2,"10-20%",IF(I2140&lt;=0.4,"20-40%","Above 40%")))))</f>
        <v>Below 0%</v>
      </c>
      <c r="N2140" s="6" t="str">
        <f aca="false">IF(AND(H2140&gt;=Summary!$B$25,I2140&gt;=Summary!$B$26,I2140&lt;=Summary!$B$27,J2140&gt;=Summary!$B$28,J2140&lt;=Summary!$B$29,F2140*J2140&gt;1),"Yes","No")</f>
        <v>No</v>
      </c>
    </row>
    <row r="2141" customFormat="false" ht="15" hidden="false" customHeight="false" outlineLevel="0" collapsed="false">
      <c r="A2141" s="6" t="s">
        <v>149</v>
      </c>
      <c r="B2141" s="45" t="n">
        <v>42120</v>
      </c>
      <c r="C2141" s="6" t="s">
        <v>173</v>
      </c>
      <c r="D2141" s="6" t="s">
        <v>176</v>
      </c>
      <c r="E2141" s="6" t="s">
        <v>187</v>
      </c>
      <c r="F2141" s="34" t="n">
        <v>0.385579943656921</v>
      </c>
      <c r="G2141" s="34" t="n">
        <v>0.264486624902219</v>
      </c>
      <c r="H2141" s="34" t="n">
        <v>0.121093318754702</v>
      </c>
      <c r="I2141" s="34" t="n">
        <v>0.457842882601231</v>
      </c>
      <c r="J2141" s="35" t="n">
        <v>3.8</v>
      </c>
      <c r="K2141" s="6" t="n">
        <v>1</v>
      </c>
      <c r="L2141" s="35" t="n">
        <v>2.8</v>
      </c>
      <c r="M2141" s="6" t="str">
        <f aca="false">IF(I2141&lt;=0,"Below 0%",IF(I2141&lt;=0.05,"0-5%",IF(I2141&lt;=0.1,"5-10%",IF(I2141&lt;=0.2,"10-20%",IF(I2141&lt;=0.4,"20-40%","Above 40%")))))</f>
        <v>Above 40%</v>
      </c>
      <c r="N2141" s="6" t="str">
        <f aca="false">IF(AND(H2141&gt;=Summary!$B$25,I2141&gt;=Summary!$B$26,I2141&lt;=Summary!$B$27,J2141&gt;=Summary!$B$28,J2141&lt;=Summary!$B$29,F2141*J2141&gt;1),"Yes","No")</f>
        <v>No</v>
      </c>
    </row>
    <row r="2142" customFormat="false" ht="15" hidden="false" customHeight="false" outlineLevel="0" collapsed="false">
      <c r="A2142" s="6" t="s">
        <v>149</v>
      </c>
      <c r="B2142" s="45" t="n">
        <v>42120</v>
      </c>
      <c r="C2142" s="6" t="s">
        <v>173</v>
      </c>
      <c r="D2142" s="6" t="s">
        <v>176</v>
      </c>
      <c r="E2142" s="6" t="s">
        <v>174</v>
      </c>
      <c r="F2142" s="34" t="n">
        <v>0.305860221385956</v>
      </c>
      <c r="G2142" s="34" t="n">
        <v>0.28073999291297</v>
      </c>
      <c r="H2142" s="34" t="n">
        <v>0.0251202284729859</v>
      </c>
      <c r="I2142" s="34" t="n">
        <v>0.0894786247315083</v>
      </c>
      <c r="J2142" s="35" t="n">
        <v>3.58</v>
      </c>
      <c r="K2142" s="6" t="n">
        <v>0</v>
      </c>
      <c r="L2142" s="35" t="n">
        <v>-1</v>
      </c>
      <c r="M2142" s="6" t="str">
        <f aca="false">IF(I2142&lt;=0,"Below 0%",IF(I2142&lt;=0.05,"0-5%",IF(I2142&lt;=0.1,"5-10%",IF(I2142&lt;=0.2,"10-20%",IF(I2142&lt;=0.4,"20-40%","Above 40%")))))</f>
        <v>5-10%</v>
      </c>
      <c r="N2142" s="6" t="str">
        <f aca="false">IF(AND(H2142&gt;=Summary!$B$25,I2142&gt;=Summary!$B$26,I2142&lt;=Summary!$B$27,J2142&gt;=Summary!$B$28,J2142&lt;=Summary!$B$29,F2142*J2142&gt;1),"Yes","No")</f>
        <v>No</v>
      </c>
    </row>
    <row r="2143" customFormat="false" ht="15" hidden="false" customHeight="false" outlineLevel="0" collapsed="false">
      <c r="A2143" s="6" t="s">
        <v>149</v>
      </c>
      <c r="B2143" s="45" t="n">
        <v>42120</v>
      </c>
      <c r="C2143" s="6" t="s">
        <v>173</v>
      </c>
      <c r="D2143" s="6" t="s">
        <v>176</v>
      </c>
      <c r="E2143" s="6" t="s">
        <v>177</v>
      </c>
      <c r="F2143" s="34" t="n">
        <v>0.308559864759445</v>
      </c>
      <c r="G2143" s="34" t="n">
        <v>0.454773382184811</v>
      </c>
      <c r="H2143" s="34" t="n">
        <v>-0.146213517425366</v>
      </c>
      <c r="I2143" s="34" t="n">
        <v>-0.321508520843789</v>
      </c>
      <c r="J2143" s="35" t="n">
        <v>2.21</v>
      </c>
      <c r="K2143" s="6" t="n">
        <v>0</v>
      </c>
      <c r="L2143" s="35" t="n">
        <v>-1</v>
      </c>
      <c r="M2143" s="6" t="str">
        <f aca="false">IF(I2143&lt;=0,"Below 0%",IF(I2143&lt;=0.05,"0-5%",IF(I2143&lt;=0.1,"5-10%",IF(I2143&lt;=0.2,"10-20%",IF(I2143&lt;=0.4,"20-40%","Above 40%")))))</f>
        <v>Below 0%</v>
      </c>
      <c r="N2143" s="6" t="str">
        <f aca="false">IF(AND(H2143&gt;=Summary!$B$25,I2143&gt;=Summary!$B$26,I2143&lt;=Summary!$B$27,J2143&gt;=Summary!$B$28,J2143&lt;=Summary!$B$29,F2143*J2143&gt;1),"Yes","No")</f>
        <v>No</v>
      </c>
    </row>
    <row r="2144" customFormat="false" ht="15" hidden="false" customHeight="false" outlineLevel="0" collapsed="false">
      <c r="A2144" s="6" t="s">
        <v>149</v>
      </c>
      <c r="B2144" s="45" t="n">
        <v>42122</v>
      </c>
      <c r="C2144" s="6" t="s">
        <v>186</v>
      </c>
      <c r="D2144" s="6" t="s">
        <v>183</v>
      </c>
      <c r="E2144" s="6" t="s">
        <v>187</v>
      </c>
      <c r="F2144" s="34" t="n">
        <v>0.141203358769417</v>
      </c>
      <c r="G2144" s="34" t="n">
        <v>0.221984307847606</v>
      </c>
      <c r="H2144" s="34" t="n">
        <v>-0.0807809490781888</v>
      </c>
      <c r="I2144" s="34" t="n">
        <v>-0.363903871681082</v>
      </c>
      <c r="J2144" s="35" t="n">
        <v>4.55</v>
      </c>
      <c r="K2144" s="6" t="n">
        <v>1</v>
      </c>
      <c r="L2144" s="35" t="n">
        <v>3.55</v>
      </c>
      <c r="M2144" s="6" t="str">
        <f aca="false">IF(I2144&lt;=0,"Below 0%",IF(I2144&lt;=0.05,"0-5%",IF(I2144&lt;=0.1,"5-10%",IF(I2144&lt;=0.2,"10-20%",IF(I2144&lt;=0.4,"20-40%","Above 40%")))))</f>
        <v>Below 0%</v>
      </c>
      <c r="N2144" s="6" t="str">
        <f aca="false">IF(AND(H2144&gt;=Summary!$B$25,I2144&gt;=Summary!$B$26,I2144&lt;=Summary!$B$27,J2144&gt;=Summary!$B$28,J2144&lt;=Summary!$B$29,F2144*J2144&gt;1),"Yes","No")</f>
        <v>No</v>
      </c>
    </row>
    <row r="2145" customFormat="false" ht="15" hidden="false" customHeight="false" outlineLevel="0" collapsed="false">
      <c r="A2145" s="6" t="s">
        <v>149</v>
      </c>
      <c r="B2145" s="45" t="n">
        <v>42122</v>
      </c>
      <c r="C2145" s="6" t="s">
        <v>186</v>
      </c>
      <c r="D2145" s="6" t="s">
        <v>183</v>
      </c>
      <c r="E2145" s="6" t="s">
        <v>174</v>
      </c>
      <c r="F2145" s="34" t="n">
        <v>0.277822941541672</v>
      </c>
      <c r="G2145" s="34" t="n">
        <v>0.285318813758928</v>
      </c>
      <c r="H2145" s="34" t="n">
        <v>-0.00749587221725639</v>
      </c>
      <c r="I2145" s="34" t="n">
        <v>-0.0262719170828665</v>
      </c>
      <c r="J2145" s="35" t="n">
        <v>3.54</v>
      </c>
      <c r="K2145" s="6" t="n">
        <v>0</v>
      </c>
      <c r="L2145" s="35" t="n">
        <v>-1</v>
      </c>
      <c r="M2145" s="6" t="str">
        <f aca="false">IF(I2145&lt;=0,"Below 0%",IF(I2145&lt;=0.05,"0-5%",IF(I2145&lt;=0.1,"5-10%",IF(I2145&lt;=0.2,"10-20%",IF(I2145&lt;=0.4,"20-40%","Above 40%")))))</f>
        <v>Below 0%</v>
      </c>
      <c r="N2145" s="6" t="str">
        <f aca="false">IF(AND(H2145&gt;=Summary!$B$25,I2145&gt;=Summary!$B$26,I2145&lt;=Summary!$B$27,J2145&gt;=Summary!$B$28,J2145&lt;=Summary!$B$29,F2145*J2145&gt;1),"Yes","No")</f>
        <v>No</v>
      </c>
    </row>
    <row r="2146" customFormat="false" ht="15" hidden="false" customHeight="false" outlineLevel="0" collapsed="false">
      <c r="A2146" s="6" t="s">
        <v>149</v>
      </c>
      <c r="B2146" s="45" t="n">
        <v>42122</v>
      </c>
      <c r="C2146" s="6" t="s">
        <v>186</v>
      </c>
      <c r="D2146" s="6" t="s">
        <v>183</v>
      </c>
      <c r="E2146" s="6" t="s">
        <v>177</v>
      </c>
      <c r="F2146" s="34" t="n">
        <v>0.58097368478775</v>
      </c>
      <c r="G2146" s="34" t="n">
        <v>0.492696878393466</v>
      </c>
      <c r="H2146" s="34" t="n">
        <v>0.088276806394284</v>
      </c>
      <c r="I2146" s="34" t="n">
        <v>0.179170622477106</v>
      </c>
      <c r="J2146" s="35" t="n">
        <v>2.05</v>
      </c>
      <c r="K2146" s="6" t="n">
        <v>0</v>
      </c>
      <c r="L2146" s="35" t="n">
        <v>-1</v>
      </c>
      <c r="M2146" s="6" t="str">
        <f aca="false">IF(I2146&lt;=0,"Below 0%",IF(I2146&lt;=0.05,"0-5%",IF(I2146&lt;=0.1,"5-10%",IF(I2146&lt;=0.2,"10-20%",IF(I2146&lt;=0.4,"20-40%","Above 40%")))))</f>
        <v>10-20%</v>
      </c>
      <c r="N2146" s="6" t="str">
        <f aca="false">IF(AND(H2146&gt;=Summary!$B$25,I2146&gt;=Summary!$B$26,I2146&lt;=Summary!$B$27,J2146&gt;=Summary!$B$28,J2146&lt;=Summary!$B$29,F2146*J2146&gt;1),"Yes","No")</f>
        <v>Yes</v>
      </c>
    </row>
    <row r="2147" customFormat="false" ht="15" hidden="false" customHeight="false" outlineLevel="0" collapsed="false">
      <c r="A2147" s="6" t="s">
        <v>149</v>
      </c>
      <c r="B2147" s="45" t="n">
        <v>42123</v>
      </c>
      <c r="C2147" s="6" t="s">
        <v>195</v>
      </c>
      <c r="D2147" s="6" t="s">
        <v>190</v>
      </c>
      <c r="E2147" s="6" t="s">
        <v>187</v>
      </c>
      <c r="F2147" s="34" t="n">
        <v>0.129002913832665</v>
      </c>
      <c r="G2147" s="34" t="n">
        <v>0.167909369400613</v>
      </c>
      <c r="H2147" s="34" t="n">
        <v>-0.0389064555679482</v>
      </c>
      <c r="I2147" s="34" t="n">
        <v>-0.23171104570777</v>
      </c>
      <c r="J2147" s="35" t="n">
        <v>6.1</v>
      </c>
      <c r="K2147" s="6" t="n">
        <v>0</v>
      </c>
      <c r="L2147" s="35" t="n">
        <v>-1</v>
      </c>
      <c r="M2147" s="6" t="str">
        <f aca="false">IF(I2147&lt;=0,"Below 0%",IF(I2147&lt;=0.05,"0-5%",IF(I2147&lt;=0.1,"5-10%",IF(I2147&lt;=0.2,"10-20%",IF(I2147&lt;=0.4,"20-40%","Above 40%")))))</f>
        <v>Below 0%</v>
      </c>
      <c r="N2147" s="6" t="str">
        <f aca="false">IF(AND(H2147&gt;=Summary!$B$25,I2147&gt;=Summary!$B$26,I2147&lt;=Summary!$B$27,J2147&gt;=Summary!$B$28,J2147&lt;=Summary!$B$29,F2147*J2147&gt;1),"Yes","No")</f>
        <v>No</v>
      </c>
    </row>
    <row r="2148" customFormat="false" ht="15" hidden="false" customHeight="false" outlineLevel="0" collapsed="false">
      <c r="A2148" s="6" t="s">
        <v>149</v>
      </c>
      <c r="B2148" s="45" t="n">
        <v>42123</v>
      </c>
      <c r="C2148" s="6" t="s">
        <v>195</v>
      </c>
      <c r="D2148" s="6" t="s">
        <v>190</v>
      </c>
      <c r="E2148" s="6" t="s">
        <v>174</v>
      </c>
      <c r="F2148" s="34" t="n">
        <v>0.256072223186493</v>
      </c>
      <c r="G2148" s="34" t="n">
        <v>0.246806542974395</v>
      </c>
      <c r="H2148" s="34" t="n">
        <v>0.00926568021209839</v>
      </c>
      <c r="I2148" s="34" t="n">
        <v>0.0375422794729541</v>
      </c>
      <c r="J2148" s="35" t="n">
        <v>4.15</v>
      </c>
      <c r="K2148" s="6" t="n">
        <v>0</v>
      </c>
      <c r="L2148" s="35" t="n">
        <v>-1</v>
      </c>
      <c r="M2148" s="6" t="str">
        <f aca="false">IF(I2148&lt;=0,"Below 0%",IF(I2148&lt;=0.05,"0-5%",IF(I2148&lt;=0.1,"5-10%",IF(I2148&lt;=0.2,"10-20%",IF(I2148&lt;=0.4,"20-40%","Above 40%")))))</f>
        <v>0-5%</v>
      </c>
      <c r="N2148" s="6" t="str">
        <f aca="false">IF(AND(H2148&gt;=Summary!$B$25,I2148&gt;=Summary!$B$26,I2148&lt;=Summary!$B$27,J2148&gt;=Summary!$B$28,J2148&lt;=Summary!$B$29,F2148*J2148&gt;1),"Yes","No")</f>
        <v>No</v>
      </c>
    </row>
    <row r="2149" customFormat="false" ht="15" hidden="false" customHeight="false" outlineLevel="0" collapsed="false">
      <c r="A2149" s="6" t="s">
        <v>149</v>
      </c>
      <c r="B2149" s="45" t="n">
        <v>42123</v>
      </c>
      <c r="C2149" s="6" t="s">
        <v>195</v>
      </c>
      <c r="D2149" s="6" t="s">
        <v>190</v>
      </c>
      <c r="E2149" s="6" t="s">
        <v>177</v>
      </c>
      <c r="F2149" s="34" t="n">
        <v>0.614924848079681</v>
      </c>
      <c r="G2149" s="34" t="n">
        <v>0.585284087624993</v>
      </c>
      <c r="H2149" s="34" t="n">
        <v>0.0296407604546887</v>
      </c>
      <c r="I2149" s="34" t="n">
        <v>0.0506433731608305</v>
      </c>
      <c r="J2149" s="35" t="n">
        <v>1.75</v>
      </c>
      <c r="K2149" s="6" t="n">
        <v>1</v>
      </c>
      <c r="L2149" s="35" t="n">
        <v>0.75</v>
      </c>
      <c r="M2149" s="6" t="str">
        <f aca="false">IF(I2149&lt;=0,"Below 0%",IF(I2149&lt;=0.05,"0-5%",IF(I2149&lt;=0.1,"5-10%",IF(I2149&lt;=0.2,"10-20%",IF(I2149&lt;=0.4,"20-40%","Above 40%")))))</f>
        <v>5-10%</v>
      </c>
      <c r="N2149" s="6" t="str">
        <f aca="false">IF(AND(H2149&gt;=Summary!$B$25,I2149&gt;=Summary!$B$26,I2149&lt;=Summary!$B$27,J2149&gt;=Summary!$B$28,J2149&lt;=Summary!$B$29,F2149*J2149&gt;1),"Yes","No")</f>
        <v>No</v>
      </c>
    </row>
    <row r="2150" customFormat="false" ht="15" hidden="false" customHeight="false" outlineLevel="0" collapsed="false">
      <c r="A2150" s="6" t="s">
        <v>149</v>
      </c>
      <c r="B2150" s="45" t="n">
        <v>42126</v>
      </c>
      <c r="C2150" s="6" t="s">
        <v>182</v>
      </c>
      <c r="D2150" s="6" t="s">
        <v>173</v>
      </c>
      <c r="E2150" s="6" t="s">
        <v>187</v>
      </c>
      <c r="F2150" s="34" t="n">
        <v>0.293303549289703</v>
      </c>
      <c r="G2150" s="34" t="n">
        <v>0.361596009975062</v>
      </c>
      <c r="H2150" s="34" t="n">
        <v>-0.068292460685359</v>
      </c>
      <c r="I2150" s="34" t="n">
        <v>-0.188863977481579</v>
      </c>
      <c r="J2150" s="35" t="n">
        <v>2.8</v>
      </c>
      <c r="K2150" s="6" t="n">
        <v>1</v>
      </c>
      <c r="L2150" s="35" t="n">
        <v>1.8</v>
      </c>
      <c r="M2150" s="6" t="str">
        <f aca="false">IF(I2150&lt;=0,"Below 0%",IF(I2150&lt;=0.05,"0-5%",IF(I2150&lt;=0.1,"5-10%",IF(I2150&lt;=0.2,"10-20%",IF(I2150&lt;=0.4,"20-40%","Above 40%")))))</f>
        <v>Below 0%</v>
      </c>
      <c r="N2150" s="6" t="str">
        <f aca="false">IF(AND(H2150&gt;=Summary!$B$25,I2150&gt;=Summary!$B$26,I2150&lt;=Summary!$B$27,J2150&gt;=Summary!$B$28,J2150&lt;=Summary!$B$29,F2150*J2150&gt;1),"Yes","No")</f>
        <v>No</v>
      </c>
    </row>
    <row r="2151" customFormat="false" ht="15" hidden="false" customHeight="false" outlineLevel="0" collapsed="false">
      <c r="A2151" s="6" t="s">
        <v>149</v>
      </c>
      <c r="B2151" s="45" t="n">
        <v>42126</v>
      </c>
      <c r="C2151" s="6" t="s">
        <v>182</v>
      </c>
      <c r="D2151" s="6" t="s">
        <v>173</v>
      </c>
      <c r="E2151" s="6" t="s">
        <v>174</v>
      </c>
      <c r="F2151" s="34" t="n">
        <v>0.241487815976143</v>
      </c>
      <c r="G2151" s="34" t="n">
        <v>0.28927680798005</v>
      </c>
      <c r="H2151" s="34" t="n">
        <v>-0.047788992003907</v>
      </c>
      <c r="I2151" s="34" t="n">
        <v>-0.165201601668678</v>
      </c>
      <c r="J2151" s="35" t="n">
        <v>3.5</v>
      </c>
      <c r="K2151" s="6" t="n">
        <v>0</v>
      </c>
      <c r="L2151" s="35" t="n">
        <v>-1</v>
      </c>
      <c r="M2151" s="6" t="str">
        <f aca="false">IF(I2151&lt;=0,"Below 0%",IF(I2151&lt;=0.05,"0-5%",IF(I2151&lt;=0.1,"5-10%",IF(I2151&lt;=0.2,"10-20%",IF(I2151&lt;=0.4,"20-40%","Above 40%")))))</f>
        <v>Below 0%</v>
      </c>
      <c r="N2151" s="6" t="str">
        <f aca="false">IF(AND(H2151&gt;=Summary!$B$25,I2151&gt;=Summary!$B$26,I2151&lt;=Summary!$B$27,J2151&gt;=Summary!$B$28,J2151&lt;=Summary!$B$29,F2151*J2151&gt;1),"Yes","No")</f>
        <v>No</v>
      </c>
    </row>
    <row r="2152" customFormat="false" ht="15" hidden="false" customHeight="false" outlineLevel="0" collapsed="false">
      <c r="A2152" s="6" t="s">
        <v>149</v>
      </c>
      <c r="B2152" s="45" t="n">
        <v>42126</v>
      </c>
      <c r="C2152" s="6" t="s">
        <v>182</v>
      </c>
      <c r="D2152" s="6" t="s">
        <v>173</v>
      </c>
      <c r="E2152" s="6" t="s">
        <v>177</v>
      </c>
      <c r="F2152" s="34" t="n">
        <v>0.46520859003067</v>
      </c>
      <c r="G2152" s="34" t="n">
        <v>0.349127182044888</v>
      </c>
      <c r="H2152" s="34" t="n">
        <v>0.116081407985782</v>
      </c>
      <c r="I2152" s="34" t="n">
        <v>0.332490318587848</v>
      </c>
      <c r="J2152" s="35" t="n">
        <v>2.9</v>
      </c>
      <c r="K2152" s="6" t="n">
        <v>0</v>
      </c>
      <c r="L2152" s="35" t="n">
        <v>-1</v>
      </c>
      <c r="M2152" s="6" t="str">
        <f aca="false">IF(I2152&lt;=0,"Below 0%",IF(I2152&lt;=0.05,"0-5%",IF(I2152&lt;=0.1,"5-10%",IF(I2152&lt;=0.2,"10-20%",IF(I2152&lt;=0.4,"20-40%","Above 40%")))))</f>
        <v>20-40%</v>
      </c>
      <c r="N2152" s="6" t="str">
        <f aca="false">IF(AND(H2152&gt;=Summary!$B$25,I2152&gt;=Summary!$B$26,I2152&lt;=Summary!$B$27,J2152&gt;=Summary!$B$28,J2152&lt;=Summary!$B$29,F2152*J2152&gt;1),"Yes","No")</f>
        <v>Yes</v>
      </c>
    </row>
    <row r="2153" customFormat="false" ht="15" hidden="false" customHeight="false" outlineLevel="0" collapsed="false">
      <c r="A2153" s="6" t="s">
        <v>149</v>
      </c>
      <c r="B2153" s="45" t="n">
        <v>42126</v>
      </c>
      <c r="C2153" s="6" t="s">
        <v>195</v>
      </c>
      <c r="D2153" s="6" t="s">
        <v>188</v>
      </c>
      <c r="E2153" s="6" t="s">
        <v>187</v>
      </c>
      <c r="F2153" s="34" t="n">
        <v>0.583478033542633</v>
      </c>
      <c r="G2153" s="34" t="n">
        <v>0.501231527093596</v>
      </c>
      <c r="H2153" s="34" t="n">
        <v>0.082246506449037</v>
      </c>
      <c r="I2153" s="34" t="n">
        <v>0.164088853161224</v>
      </c>
      <c r="J2153" s="35" t="n">
        <v>2</v>
      </c>
      <c r="K2153" s="6" t="n">
        <v>1</v>
      </c>
      <c r="L2153" s="35" t="n">
        <v>1</v>
      </c>
      <c r="M2153" s="6" t="str">
        <f aca="false">IF(I2153&lt;=0,"Below 0%",IF(I2153&lt;=0.05,"0-5%",IF(I2153&lt;=0.1,"5-10%",IF(I2153&lt;=0.2,"10-20%",IF(I2153&lt;=0.4,"20-40%","Above 40%")))))</f>
        <v>10-20%</v>
      </c>
      <c r="N2153" s="6" t="str">
        <f aca="false">IF(AND(H2153&gt;=Summary!$B$25,I2153&gt;=Summary!$B$26,I2153&lt;=Summary!$B$27,J2153&gt;=Summary!$B$28,J2153&lt;=Summary!$B$29,F2153*J2153&gt;1),"Yes","No")</f>
        <v>Yes</v>
      </c>
    </row>
    <row r="2154" customFormat="false" ht="15" hidden="false" customHeight="false" outlineLevel="0" collapsed="false">
      <c r="A2154" s="6" t="s">
        <v>149</v>
      </c>
      <c r="B2154" s="45" t="n">
        <v>42126</v>
      </c>
      <c r="C2154" s="6" t="s">
        <v>195</v>
      </c>
      <c r="D2154" s="6" t="s">
        <v>188</v>
      </c>
      <c r="E2154" s="6" t="s">
        <v>174</v>
      </c>
      <c r="F2154" s="34" t="n">
        <v>0.15974061191082</v>
      </c>
      <c r="G2154" s="34" t="n">
        <v>0.270935960591133</v>
      </c>
      <c r="H2154" s="34" t="n">
        <v>-0.111195348680313</v>
      </c>
      <c r="I2154" s="34" t="n">
        <v>-0.410411923310973</v>
      </c>
      <c r="J2154" s="35" t="n">
        <v>3.7</v>
      </c>
      <c r="K2154" s="6" t="n">
        <v>0</v>
      </c>
      <c r="L2154" s="35" t="n">
        <v>-1</v>
      </c>
      <c r="M2154" s="6" t="str">
        <f aca="false">IF(I2154&lt;=0,"Below 0%",IF(I2154&lt;=0.05,"0-5%",IF(I2154&lt;=0.1,"5-10%",IF(I2154&lt;=0.2,"10-20%",IF(I2154&lt;=0.4,"20-40%","Above 40%")))))</f>
        <v>Below 0%</v>
      </c>
      <c r="N2154" s="6" t="str">
        <f aca="false">IF(AND(H2154&gt;=Summary!$B$25,I2154&gt;=Summary!$B$26,I2154&lt;=Summary!$B$27,J2154&gt;=Summary!$B$28,J2154&lt;=Summary!$B$29,F2154*J2154&gt;1),"Yes","No")</f>
        <v>No</v>
      </c>
    </row>
    <row r="2155" customFormat="false" ht="15" hidden="false" customHeight="false" outlineLevel="0" collapsed="false">
      <c r="A2155" s="6" t="s">
        <v>149</v>
      </c>
      <c r="B2155" s="45" t="n">
        <v>42126</v>
      </c>
      <c r="C2155" s="6" t="s">
        <v>195</v>
      </c>
      <c r="D2155" s="6" t="s">
        <v>188</v>
      </c>
      <c r="E2155" s="6" t="s">
        <v>177</v>
      </c>
      <c r="F2155" s="34" t="n">
        <v>0.256781399250031</v>
      </c>
      <c r="G2155" s="34" t="n">
        <v>0.227832512315271</v>
      </c>
      <c r="H2155" s="34" t="n">
        <v>0.0289488869347596</v>
      </c>
      <c r="I2155" s="34" t="n">
        <v>0.127062141573107</v>
      </c>
      <c r="J2155" s="35" t="n">
        <v>4.4</v>
      </c>
      <c r="K2155" s="6" t="n">
        <v>0</v>
      </c>
      <c r="L2155" s="35" t="n">
        <v>-1</v>
      </c>
      <c r="M2155" s="6" t="str">
        <f aca="false">IF(I2155&lt;=0,"Below 0%",IF(I2155&lt;=0.05,"0-5%",IF(I2155&lt;=0.1,"5-10%",IF(I2155&lt;=0.2,"10-20%",IF(I2155&lt;=0.4,"20-40%","Above 40%")))))</f>
        <v>10-20%</v>
      </c>
      <c r="N2155" s="6" t="str">
        <f aca="false">IF(AND(H2155&gt;=Summary!$B$25,I2155&gt;=Summary!$B$26,I2155&lt;=Summary!$B$27,J2155&gt;=Summary!$B$28,J2155&lt;=Summary!$B$29,F2155*J2155&gt;1),"Yes","No")</f>
        <v>No</v>
      </c>
    </row>
    <row r="2156" customFormat="false" ht="15" hidden="false" customHeight="false" outlineLevel="0" collapsed="false">
      <c r="A2156" s="6" t="s">
        <v>149</v>
      </c>
      <c r="B2156" s="45" t="n">
        <v>42126</v>
      </c>
      <c r="C2156" s="6" t="s">
        <v>183</v>
      </c>
      <c r="D2156" s="6" t="s">
        <v>197</v>
      </c>
      <c r="E2156" s="6" t="s">
        <v>187</v>
      </c>
      <c r="F2156" s="34" t="n">
        <v>0.619990944862366</v>
      </c>
      <c r="G2156" s="34" t="n">
        <v>0.712174146734749</v>
      </c>
      <c r="H2156" s="34" t="n">
        <v>-0.0921832018723831</v>
      </c>
      <c r="I2156" s="34" t="n">
        <v>-0.129439129874391</v>
      </c>
      <c r="J2156" s="35" t="n">
        <v>1.4</v>
      </c>
      <c r="K2156" s="6" t="n">
        <v>1</v>
      </c>
      <c r="L2156" s="35" t="n">
        <v>0.4</v>
      </c>
      <c r="M2156" s="6" t="str">
        <f aca="false">IF(I2156&lt;=0,"Below 0%",IF(I2156&lt;=0.05,"0-5%",IF(I2156&lt;=0.1,"5-10%",IF(I2156&lt;=0.2,"10-20%",IF(I2156&lt;=0.4,"20-40%","Above 40%")))))</f>
        <v>Below 0%</v>
      </c>
      <c r="N2156" s="6" t="str">
        <f aca="false">IF(AND(H2156&gt;=Summary!$B$25,I2156&gt;=Summary!$B$26,I2156&lt;=Summary!$B$27,J2156&gt;=Summary!$B$28,J2156&lt;=Summary!$B$29,F2156*J2156&gt;1),"Yes","No")</f>
        <v>No</v>
      </c>
    </row>
    <row r="2157" customFormat="false" ht="15" hidden="false" customHeight="false" outlineLevel="0" collapsed="false">
      <c r="A2157" s="6" t="s">
        <v>149</v>
      </c>
      <c r="B2157" s="45" t="n">
        <v>42126</v>
      </c>
      <c r="C2157" s="6" t="s">
        <v>183</v>
      </c>
      <c r="D2157" s="6" t="s">
        <v>197</v>
      </c>
      <c r="E2157" s="6" t="s">
        <v>174</v>
      </c>
      <c r="F2157" s="34" t="n">
        <v>0.163540735840797</v>
      </c>
      <c r="G2157" s="34" t="n">
        <v>0.188121472722387</v>
      </c>
      <c r="H2157" s="34" t="n">
        <v>-0.024580736881589</v>
      </c>
      <c r="I2157" s="34" t="n">
        <v>-0.130664174194847</v>
      </c>
      <c r="J2157" s="35" t="n">
        <v>5.3</v>
      </c>
      <c r="K2157" s="6" t="n">
        <v>0</v>
      </c>
      <c r="L2157" s="35" t="n">
        <v>-1</v>
      </c>
      <c r="M2157" s="6" t="str">
        <f aca="false">IF(I2157&lt;=0,"Below 0%",IF(I2157&lt;=0.05,"0-5%",IF(I2157&lt;=0.1,"5-10%",IF(I2157&lt;=0.2,"10-20%",IF(I2157&lt;=0.4,"20-40%","Above 40%")))))</f>
        <v>Below 0%</v>
      </c>
      <c r="N2157" s="6" t="str">
        <f aca="false">IF(AND(H2157&gt;=Summary!$B$25,I2157&gt;=Summary!$B$26,I2157&lt;=Summary!$B$27,J2157&gt;=Summary!$B$28,J2157&lt;=Summary!$B$29,F2157*J2157&gt;1),"Yes","No")</f>
        <v>No</v>
      </c>
    </row>
    <row r="2158" customFormat="false" ht="15" hidden="false" customHeight="false" outlineLevel="0" collapsed="false">
      <c r="A2158" s="6" t="s">
        <v>149</v>
      </c>
      <c r="B2158" s="45" t="n">
        <v>42126</v>
      </c>
      <c r="C2158" s="6" t="s">
        <v>183</v>
      </c>
      <c r="D2158" s="6" t="s">
        <v>197</v>
      </c>
      <c r="E2158" s="6" t="s">
        <v>177</v>
      </c>
      <c r="F2158" s="34" t="n">
        <v>0.216468274593353</v>
      </c>
      <c r="G2158" s="34" t="n">
        <v>0.0997043805428648</v>
      </c>
      <c r="H2158" s="34" t="n">
        <v>0.116763894050488</v>
      </c>
      <c r="I2158" s="34" t="n">
        <v>1.17110094275436</v>
      </c>
      <c r="J2158" s="35" t="n">
        <v>10</v>
      </c>
      <c r="K2158" s="6" t="n">
        <v>0</v>
      </c>
      <c r="L2158" s="35" t="n">
        <v>-1</v>
      </c>
      <c r="M2158" s="6" t="str">
        <f aca="false">IF(I2158&lt;=0,"Below 0%",IF(I2158&lt;=0.05,"0-5%",IF(I2158&lt;=0.1,"5-10%",IF(I2158&lt;=0.2,"10-20%",IF(I2158&lt;=0.4,"20-40%","Above 40%")))))</f>
        <v>Above 40%</v>
      </c>
      <c r="N2158" s="6" t="str">
        <f aca="false">IF(AND(H2158&gt;=Summary!$B$25,I2158&gt;=Summary!$B$26,I2158&lt;=Summary!$B$27,J2158&gt;=Summary!$B$28,J2158&lt;=Summary!$B$29,F2158*J2158&gt;1),"Yes","No")</f>
        <v>No</v>
      </c>
    </row>
    <row r="2159" customFormat="false" ht="15" hidden="false" customHeight="false" outlineLevel="0" collapsed="false">
      <c r="A2159" s="6" t="s">
        <v>149</v>
      </c>
      <c r="B2159" s="45" t="n">
        <v>42126</v>
      </c>
      <c r="C2159" s="6" t="s">
        <v>176</v>
      </c>
      <c r="D2159" s="6" t="s">
        <v>178</v>
      </c>
      <c r="E2159" s="6" t="s">
        <v>187</v>
      </c>
      <c r="F2159" s="34" t="n">
        <v>0.841826796531677</v>
      </c>
      <c r="G2159" s="34" t="n">
        <v>0.722416812609457</v>
      </c>
      <c r="H2159" s="34" t="n">
        <v>0.11940998392222</v>
      </c>
      <c r="I2159" s="34" t="n">
        <v>0.165292365623243</v>
      </c>
      <c r="J2159" s="35" t="n">
        <v>1.38</v>
      </c>
      <c r="K2159" s="6" t="n">
        <v>0</v>
      </c>
      <c r="L2159" s="35" t="n">
        <v>-1</v>
      </c>
      <c r="M2159" s="6" t="str">
        <f aca="false">IF(I2159&lt;=0,"Below 0%",IF(I2159&lt;=0.05,"0-5%",IF(I2159&lt;=0.1,"5-10%",IF(I2159&lt;=0.2,"10-20%",IF(I2159&lt;=0.4,"20-40%","Above 40%")))))</f>
        <v>10-20%</v>
      </c>
      <c r="N2159" s="6" t="str">
        <f aca="false">IF(AND(H2159&gt;=Summary!$B$25,I2159&gt;=Summary!$B$26,I2159&lt;=Summary!$B$27,J2159&gt;=Summary!$B$28,J2159&lt;=Summary!$B$29,F2159*J2159&gt;1),"Yes","No")</f>
        <v>No</v>
      </c>
    </row>
    <row r="2160" customFormat="false" ht="15" hidden="false" customHeight="false" outlineLevel="0" collapsed="false">
      <c r="A2160" s="6" t="s">
        <v>149</v>
      </c>
      <c r="B2160" s="45" t="n">
        <v>42126</v>
      </c>
      <c r="C2160" s="6" t="s">
        <v>176</v>
      </c>
      <c r="D2160" s="6" t="s">
        <v>178</v>
      </c>
      <c r="E2160" s="6" t="s">
        <v>174</v>
      </c>
      <c r="F2160" s="34" t="n">
        <v>0.118203066289425</v>
      </c>
      <c r="G2160" s="34" t="n">
        <v>0.181260945709282</v>
      </c>
      <c r="H2160" s="34" t="n">
        <v>-0.0630578794198571</v>
      </c>
      <c r="I2160" s="34" t="n">
        <v>-0.347884532838052</v>
      </c>
      <c r="J2160" s="35" t="n">
        <v>5.5</v>
      </c>
      <c r="K2160" s="6" t="n">
        <v>0</v>
      </c>
      <c r="L2160" s="35" t="n">
        <v>-1</v>
      </c>
      <c r="M2160" s="6" t="str">
        <f aca="false">IF(I2160&lt;=0,"Below 0%",IF(I2160&lt;=0.05,"0-5%",IF(I2160&lt;=0.1,"5-10%",IF(I2160&lt;=0.2,"10-20%",IF(I2160&lt;=0.4,"20-40%","Above 40%")))))</f>
        <v>Below 0%</v>
      </c>
      <c r="N2160" s="6" t="str">
        <f aca="false">IF(AND(H2160&gt;=Summary!$B$25,I2160&gt;=Summary!$B$26,I2160&lt;=Summary!$B$27,J2160&gt;=Summary!$B$28,J2160&lt;=Summary!$B$29,F2160*J2160&gt;1),"Yes","No")</f>
        <v>No</v>
      </c>
    </row>
    <row r="2161" customFormat="false" ht="15" hidden="false" customHeight="false" outlineLevel="0" collapsed="false">
      <c r="A2161" s="6" t="s">
        <v>149</v>
      </c>
      <c r="B2161" s="45" t="n">
        <v>42126</v>
      </c>
      <c r="C2161" s="6" t="s">
        <v>176</v>
      </c>
      <c r="D2161" s="6" t="s">
        <v>178</v>
      </c>
      <c r="E2161" s="6" t="s">
        <v>177</v>
      </c>
      <c r="F2161" s="34" t="n">
        <v>0.0399700812995434</v>
      </c>
      <c r="G2161" s="34" t="n">
        <v>0.0963222416812609</v>
      </c>
      <c r="H2161" s="34" t="n">
        <v>-0.0563521603817175</v>
      </c>
      <c r="I2161" s="34" t="n">
        <v>-0.58503788323565</v>
      </c>
      <c r="J2161" s="35" t="n">
        <v>10.35</v>
      </c>
      <c r="K2161" s="6" t="n">
        <v>1</v>
      </c>
      <c r="L2161" s="35" t="n">
        <v>9.35</v>
      </c>
      <c r="M2161" s="6" t="str">
        <f aca="false">IF(I2161&lt;=0,"Below 0%",IF(I2161&lt;=0.05,"0-5%",IF(I2161&lt;=0.1,"5-10%",IF(I2161&lt;=0.2,"10-20%",IF(I2161&lt;=0.4,"20-40%","Above 40%")))))</f>
        <v>Below 0%</v>
      </c>
      <c r="N2161" s="6" t="str">
        <f aca="false">IF(AND(H2161&gt;=Summary!$B$25,I2161&gt;=Summary!$B$26,I2161&lt;=Summary!$B$27,J2161&gt;=Summary!$B$28,J2161&lt;=Summary!$B$29,F2161*J2161&gt;1),"Yes","No")</f>
        <v>No</v>
      </c>
    </row>
    <row r="2162" customFormat="false" ht="15" hidden="false" customHeight="false" outlineLevel="0" collapsed="false">
      <c r="A2162" s="6" t="s">
        <v>149</v>
      </c>
      <c r="B2162" s="45" t="n">
        <v>42126</v>
      </c>
      <c r="C2162" s="6" t="s">
        <v>191</v>
      </c>
      <c r="D2162" s="6" t="s">
        <v>179</v>
      </c>
      <c r="E2162" s="6" t="s">
        <v>187</v>
      </c>
      <c r="F2162" s="34" t="n">
        <v>0.201159492135048</v>
      </c>
      <c r="G2162" s="34" t="n">
        <v>0.23724729801051</v>
      </c>
      <c r="H2162" s="34" t="n">
        <v>-0.0360878058754618</v>
      </c>
      <c r="I2162" s="34" t="n">
        <v>-0.152110503167303</v>
      </c>
      <c r="J2162" s="35" t="n">
        <v>4.2</v>
      </c>
      <c r="K2162" s="6" t="n">
        <v>1</v>
      </c>
      <c r="L2162" s="35" t="n">
        <v>3.2</v>
      </c>
      <c r="M2162" s="6" t="str">
        <f aca="false">IF(I2162&lt;=0,"Below 0%",IF(I2162&lt;=0.05,"0-5%",IF(I2162&lt;=0.1,"5-10%",IF(I2162&lt;=0.2,"10-20%",IF(I2162&lt;=0.4,"20-40%","Above 40%")))))</f>
        <v>Below 0%</v>
      </c>
      <c r="N2162" s="6" t="str">
        <f aca="false">IF(AND(H2162&gt;=Summary!$B$25,I2162&gt;=Summary!$B$26,I2162&lt;=Summary!$B$27,J2162&gt;=Summary!$B$28,J2162&lt;=Summary!$B$29,F2162*J2162&gt;1),"Yes","No")</f>
        <v>No</v>
      </c>
    </row>
    <row r="2163" customFormat="false" ht="15" hidden="false" customHeight="false" outlineLevel="0" collapsed="false">
      <c r="A2163" s="6" t="s">
        <v>149</v>
      </c>
      <c r="B2163" s="45" t="n">
        <v>42126</v>
      </c>
      <c r="C2163" s="6" t="s">
        <v>191</v>
      </c>
      <c r="D2163" s="6" t="s">
        <v>179</v>
      </c>
      <c r="E2163" s="6" t="s">
        <v>174</v>
      </c>
      <c r="F2163" s="34" t="n">
        <v>0.227893278002739</v>
      </c>
      <c r="G2163" s="34" t="n">
        <v>0.290506895523073</v>
      </c>
      <c r="H2163" s="34" t="n">
        <v>-0.0626136175203341</v>
      </c>
      <c r="I2163" s="34" t="n">
        <v>-0.215532293674458</v>
      </c>
      <c r="J2163" s="35" t="n">
        <v>3.43</v>
      </c>
      <c r="K2163" s="6" t="n">
        <v>0</v>
      </c>
      <c r="L2163" s="35" t="n">
        <v>-1</v>
      </c>
      <c r="M2163" s="6" t="str">
        <f aca="false">IF(I2163&lt;=0,"Below 0%",IF(I2163&lt;=0.05,"0-5%",IF(I2163&lt;=0.1,"5-10%",IF(I2163&lt;=0.2,"10-20%",IF(I2163&lt;=0.4,"20-40%","Above 40%")))))</f>
        <v>Below 0%</v>
      </c>
      <c r="N2163" s="6" t="str">
        <f aca="false">IF(AND(H2163&gt;=Summary!$B$25,I2163&gt;=Summary!$B$26,I2163&lt;=Summary!$B$27,J2163&gt;=Summary!$B$28,J2163&lt;=Summary!$B$29,F2163*J2163&gt;1),"Yes","No")</f>
        <v>No</v>
      </c>
    </row>
    <row r="2164" customFormat="false" ht="15" hidden="false" customHeight="false" outlineLevel="0" collapsed="false">
      <c r="A2164" s="6" t="s">
        <v>149</v>
      </c>
      <c r="B2164" s="45" t="n">
        <v>42126</v>
      </c>
      <c r="C2164" s="6" t="s">
        <v>191</v>
      </c>
      <c r="D2164" s="6" t="s">
        <v>179</v>
      </c>
      <c r="E2164" s="6" t="s">
        <v>177</v>
      </c>
      <c r="F2164" s="34" t="n">
        <v>0.570947229862213</v>
      </c>
      <c r="G2164" s="34" t="n">
        <v>0.472245806466417</v>
      </c>
      <c r="H2164" s="34" t="n">
        <v>0.0987014233957957</v>
      </c>
      <c r="I2164" s="34" t="n">
        <v>0.209004340629999</v>
      </c>
      <c r="J2164" s="35" t="n">
        <v>2.11</v>
      </c>
      <c r="K2164" s="6" t="n">
        <v>0</v>
      </c>
      <c r="L2164" s="35" t="n">
        <v>-1</v>
      </c>
      <c r="M2164" s="6" t="str">
        <f aca="false">IF(I2164&lt;=0,"Below 0%",IF(I2164&lt;=0.05,"0-5%",IF(I2164&lt;=0.1,"5-10%",IF(I2164&lt;=0.2,"10-20%",IF(I2164&lt;=0.4,"20-40%","Above 40%")))))</f>
        <v>20-40%</v>
      </c>
      <c r="N2164" s="6" t="str">
        <f aca="false">IF(AND(H2164&gt;=Summary!$B$25,I2164&gt;=Summary!$B$26,I2164&lt;=Summary!$B$27,J2164&gt;=Summary!$B$28,J2164&lt;=Summary!$B$29,F2164*J2164&gt;1),"Yes","No")</f>
        <v>Yes</v>
      </c>
    </row>
    <row r="2165" customFormat="false" ht="15" hidden="false" customHeight="false" outlineLevel="0" collapsed="false">
      <c r="A2165" s="6" t="s">
        <v>149</v>
      </c>
      <c r="B2165" s="45" t="n">
        <v>42126</v>
      </c>
      <c r="C2165" s="6" t="s">
        <v>175</v>
      </c>
      <c r="D2165" s="6" t="s">
        <v>192</v>
      </c>
      <c r="E2165" s="6" t="s">
        <v>187</v>
      </c>
      <c r="F2165" s="34" t="n">
        <v>0.468270123004913</v>
      </c>
      <c r="G2165" s="34" t="n">
        <v>0.424630494439363</v>
      </c>
      <c r="H2165" s="34" t="n">
        <v>0.0436396285655508</v>
      </c>
      <c r="I2165" s="34" t="n">
        <v>0.102770830491503</v>
      </c>
      <c r="J2165" s="35" t="n">
        <v>2.38</v>
      </c>
      <c r="K2165" s="6" t="n">
        <v>1</v>
      </c>
      <c r="L2165" s="35" t="n">
        <v>1.38</v>
      </c>
      <c r="M2165" s="6" t="str">
        <f aca="false">IF(I2165&lt;=0,"Below 0%",IF(I2165&lt;=0.05,"0-5%",IF(I2165&lt;=0.1,"5-10%",IF(I2165&lt;=0.2,"10-20%",IF(I2165&lt;=0.4,"20-40%","Above 40%")))))</f>
        <v>10-20%</v>
      </c>
      <c r="N2165" s="6" t="str">
        <f aca="false">IF(AND(H2165&gt;=Summary!$B$25,I2165&gt;=Summary!$B$26,I2165&lt;=Summary!$B$27,J2165&gt;=Summary!$B$28,J2165&lt;=Summary!$B$29,F2165*J2165&gt;1),"Yes","No")</f>
        <v>Yes</v>
      </c>
    </row>
    <row r="2166" customFormat="false" ht="15" hidden="false" customHeight="false" outlineLevel="0" collapsed="false">
      <c r="A2166" s="6" t="s">
        <v>149</v>
      </c>
      <c r="B2166" s="45" t="n">
        <v>42126</v>
      </c>
      <c r="C2166" s="6" t="s">
        <v>175</v>
      </c>
      <c r="D2166" s="6" t="s">
        <v>192</v>
      </c>
      <c r="E2166" s="6" t="s">
        <v>174</v>
      </c>
      <c r="F2166" s="34" t="n">
        <v>0.235603600740433</v>
      </c>
      <c r="G2166" s="34" t="n">
        <v>0.29464156757017</v>
      </c>
      <c r="H2166" s="34" t="n">
        <v>-0.0590379668297372</v>
      </c>
      <c r="I2166" s="34" t="n">
        <v>-0.200372158336678</v>
      </c>
      <c r="J2166" s="35" t="n">
        <v>3.43</v>
      </c>
      <c r="K2166" s="6" t="n">
        <v>0</v>
      </c>
      <c r="L2166" s="35" t="n">
        <v>-1</v>
      </c>
      <c r="M2166" s="6" t="str">
        <f aca="false">IF(I2166&lt;=0,"Below 0%",IF(I2166&lt;=0.05,"0-5%",IF(I2166&lt;=0.1,"5-10%",IF(I2166&lt;=0.2,"10-20%",IF(I2166&lt;=0.4,"20-40%","Above 40%")))))</f>
        <v>Below 0%</v>
      </c>
      <c r="N2166" s="6" t="str">
        <f aca="false">IF(AND(H2166&gt;=Summary!$B$25,I2166&gt;=Summary!$B$26,I2166&lt;=Summary!$B$27,J2166&gt;=Summary!$B$28,J2166&lt;=Summary!$B$29,F2166*J2166&gt;1),"Yes","No")</f>
        <v>No</v>
      </c>
    </row>
    <row r="2167" customFormat="false" ht="15" hidden="false" customHeight="false" outlineLevel="0" collapsed="false">
      <c r="A2167" s="6" t="s">
        <v>149</v>
      </c>
      <c r="B2167" s="45" t="n">
        <v>42126</v>
      </c>
      <c r="C2167" s="6" t="s">
        <v>175</v>
      </c>
      <c r="D2167" s="6" t="s">
        <v>192</v>
      </c>
      <c r="E2167" s="6" t="s">
        <v>177</v>
      </c>
      <c r="F2167" s="34" t="n">
        <v>0.296126276254654</v>
      </c>
      <c r="G2167" s="34" t="n">
        <v>0.280727937990468</v>
      </c>
      <c r="H2167" s="34" t="n">
        <v>0.0153983382641865</v>
      </c>
      <c r="I2167" s="34" t="n">
        <v>0.0548514635715001</v>
      </c>
      <c r="J2167" s="35" t="n">
        <v>3.6</v>
      </c>
      <c r="K2167" s="6" t="n">
        <v>0</v>
      </c>
      <c r="L2167" s="35" t="n">
        <v>-1</v>
      </c>
      <c r="M2167" s="6" t="str">
        <f aca="false">IF(I2167&lt;=0,"Below 0%",IF(I2167&lt;=0.05,"0-5%",IF(I2167&lt;=0.1,"5-10%",IF(I2167&lt;=0.2,"10-20%",IF(I2167&lt;=0.4,"20-40%","Above 40%")))))</f>
        <v>5-10%</v>
      </c>
      <c r="N2167" s="6" t="str">
        <f aca="false">IF(AND(H2167&gt;=Summary!$B$25,I2167&gt;=Summary!$B$26,I2167&lt;=Summary!$B$27,J2167&gt;=Summary!$B$28,J2167&lt;=Summary!$B$29,F2167*J2167&gt;1),"Yes","No")</f>
        <v>No</v>
      </c>
    </row>
    <row r="2168" customFormat="false" ht="15" hidden="false" customHeight="false" outlineLevel="0" collapsed="false">
      <c r="A2168" s="6" t="s">
        <v>149</v>
      </c>
      <c r="B2168" s="45" t="n">
        <v>42126</v>
      </c>
      <c r="C2168" s="6" t="s">
        <v>189</v>
      </c>
      <c r="D2168" s="6" t="s">
        <v>196</v>
      </c>
      <c r="E2168" s="6" t="s">
        <v>187</v>
      </c>
      <c r="F2168" s="34" t="n">
        <v>0.654391527175903</v>
      </c>
      <c r="G2168" s="34" t="n">
        <v>0.436605564988392</v>
      </c>
      <c r="H2168" s="34" t="n">
        <v>0.217785962187512</v>
      </c>
      <c r="I2168" s="34" t="n">
        <v>0.498816276410269</v>
      </c>
      <c r="J2168" s="35" t="n">
        <v>2.29</v>
      </c>
      <c r="K2168" s="6" t="n">
        <v>1</v>
      </c>
      <c r="L2168" s="35" t="n">
        <v>1.29</v>
      </c>
      <c r="M2168" s="6" t="str">
        <f aca="false">IF(I2168&lt;=0,"Below 0%",IF(I2168&lt;=0.05,"0-5%",IF(I2168&lt;=0.1,"5-10%",IF(I2168&lt;=0.2,"10-20%",IF(I2168&lt;=0.4,"20-40%","Above 40%")))))</f>
        <v>Above 40%</v>
      </c>
      <c r="N2168" s="6" t="str">
        <f aca="false">IF(AND(H2168&gt;=Summary!$B$25,I2168&gt;=Summary!$B$26,I2168&lt;=Summary!$B$27,J2168&gt;=Summary!$B$28,J2168&lt;=Summary!$B$29,F2168*J2168&gt;1),"Yes","No")</f>
        <v>No</v>
      </c>
    </row>
    <row r="2169" customFormat="false" ht="15" hidden="false" customHeight="false" outlineLevel="0" collapsed="false">
      <c r="A2169" s="6" t="s">
        <v>149</v>
      </c>
      <c r="B2169" s="45" t="n">
        <v>42126</v>
      </c>
      <c r="C2169" s="6" t="s">
        <v>189</v>
      </c>
      <c r="D2169" s="6" t="s">
        <v>196</v>
      </c>
      <c r="E2169" s="6" t="s">
        <v>174</v>
      </c>
      <c r="F2169" s="34" t="n">
        <v>0.222924426198006</v>
      </c>
      <c r="G2169" s="34" t="n">
        <v>0.285664783949548</v>
      </c>
      <c r="H2169" s="34" t="n">
        <v>-0.0627403577515421</v>
      </c>
      <c r="I2169" s="34" t="n">
        <v>-0.21962930426392</v>
      </c>
      <c r="J2169" s="35" t="n">
        <v>3.5</v>
      </c>
      <c r="K2169" s="6" t="n">
        <v>0</v>
      </c>
      <c r="L2169" s="35" t="n">
        <v>-1</v>
      </c>
      <c r="M2169" s="6" t="str">
        <f aca="false">IF(I2169&lt;=0,"Below 0%",IF(I2169&lt;=0.05,"0-5%",IF(I2169&lt;=0.1,"5-10%",IF(I2169&lt;=0.2,"10-20%",IF(I2169&lt;=0.4,"20-40%","Above 40%")))))</f>
        <v>Below 0%</v>
      </c>
      <c r="N2169" s="6" t="str">
        <f aca="false">IF(AND(H2169&gt;=Summary!$B$25,I2169&gt;=Summary!$B$26,I2169&lt;=Summary!$B$27,J2169&gt;=Summary!$B$28,J2169&lt;=Summary!$B$29,F2169*J2169&gt;1),"Yes","No")</f>
        <v>No</v>
      </c>
    </row>
    <row r="2170" customFormat="false" ht="15" hidden="false" customHeight="false" outlineLevel="0" collapsed="false">
      <c r="A2170" s="6" t="s">
        <v>149</v>
      </c>
      <c r="B2170" s="45" t="n">
        <v>42126</v>
      </c>
      <c r="C2170" s="6" t="s">
        <v>189</v>
      </c>
      <c r="D2170" s="6" t="s">
        <v>196</v>
      </c>
      <c r="E2170" s="6" t="s">
        <v>177</v>
      </c>
      <c r="F2170" s="34" t="n">
        <v>0.122684098780155</v>
      </c>
      <c r="G2170" s="34" t="n">
        <v>0.27772965106206</v>
      </c>
      <c r="H2170" s="34" t="n">
        <v>-0.155045552281905</v>
      </c>
      <c r="I2170" s="34" t="n">
        <v>-0.558260710331067</v>
      </c>
      <c r="J2170" s="35" t="n">
        <v>3.6</v>
      </c>
      <c r="K2170" s="6" t="n">
        <v>0</v>
      </c>
      <c r="L2170" s="35" t="n">
        <v>-1</v>
      </c>
      <c r="M2170" s="6" t="str">
        <f aca="false">IF(I2170&lt;=0,"Below 0%",IF(I2170&lt;=0.05,"0-5%",IF(I2170&lt;=0.1,"5-10%",IF(I2170&lt;=0.2,"10-20%",IF(I2170&lt;=0.4,"20-40%","Above 40%")))))</f>
        <v>Below 0%</v>
      </c>
      <c r="N2170" s="6" t="str">
        <f aca="false">IF(AND(H2170&gt;=Summary!$B$25,I2170&gt;=Summary!$B$26,I2170&lt;=Summary!$B$27,J2170&gt;=Summary!$B$28,J2170&lt;=Summary!$B$29,F2170*J2170&gt;1),"Yes","No")</f>
        <v>No</v>
      </c>
    </row>
    <row r="2171" customFormat="false" ht="15" hidden="false" customHeight="false" outlineLevel="0" collapsed="false">
      <c r="A2171" s="6" t="s">
        <v>149</v>
      </c>
      <c r="B2171" s="45" t="n">
        <v>42127</v>
      </c>
      <c r="C2171" s="6" t="s">
        <v>190</v>
      </c>
      <c r="D2171" s="6" t="s">
        <v>180</v>
      </c>
      <c r="E2171" s="6" t="s">
        <v>187</v>
      </c>
      <c r="F2171" s="34" t="n">
        <v>0.850775063037872</v>
      </c>
      <c r="G2171" s="34" t="n">
        <v>0.729442970822281</v>
      </c>
      <c r="H2171" s="34" t="n">
        <v>0.121332092215591</v>
      </c>
      <c r="I2171" s="34" t="n">
        <v>0.166335268237374</v>
      </c>
      <c r="J2171" s="35" t="n">
        <v>1.36</v>
      </c>
      <c r="K2171" s="6" t="n">
        <v>1</v>
      </c>
      <c r="L2171" s="35" t="n">
        <v>0.36</v>
      </c>
      <c r="M2171" s="6" t="str">
        <f aca="false">IF(I2171&lt;=0,"Below 0%",IF(I2171&lt;=0.05,"0-5%",IF(I2171&lt;=0.1,"5-10%",IF(I2171&lt;=0.2,"10-20%",IF(I2171&lt;=0.4,"20-40%","Above 40%")))))</f>
        <v>10-20%</v>
      </c>
      <c r="N2171" s="6" t="str">
        <f aca="false">IF(AND(H2171&gt;=Summary!$B$25,I2171&gt;=Summary!$B$26,I2171&lt;=Summary!$B$27,J2171&gt;=Summary!$B$28,J2171&lt;=Summary!$B$29,F2171*J2171&gt;1),"Yes","No")</f>
        <v>No</v>
      </c>
    </row>
    <row r="2172" customFormat="false" ht="15" hidden="false" customHeight="false" outlineLevel="0" collapsed="false">
      <c r="A2172" s="6" t="s">
        <v>149</v>
      </c>
      <c r="B2172" s="45" t="n">
        <v>42127</v>
      </c>
      <c r="C2172" s="6" t="s">
        <v>190</v>
      </c>
      <c r="D2172" s="6" t="s">
        <v>180</v>
      </c>
      <c r="E2172" s="6" t="s">
        <v>174</v>
      </c>
      <c r="F2172" s="34" t="n">
        <v>0.0945033356547356</v>
      </c>
      <c r="G2172" s="34" t="n">
        <v>0.180371352785146</v>
      </c>
      <c r="H2172" s="34" t="n">
        <v>-0.0858680171304103</v>
      </c>
      <c r="I2172" s="34" t="n">
        <v>-0.476062389090657</v>
      </c>
      <c r="J2172" s="35" t="n">
        <v>5.5</v>
      </c>
      <c r="K2172" s="6" t="n">
        <v>0</v>
      </c>
      <c r="L2172" s="35" t="n">
        <v>-1</v>
      </c>
      <c r="M2172" s="6" t="str">
        <f aca="false">IF(I2172&lt;=0,"Below 0%",IF(I2172&lt;=0.05,"0-5%",IF(I2172&lt;=0.1,"5-10%",IF(I2172&lt;=0.2,"10-20%",IF(I2172&lt;=0.4,"20-40%","Above 40%")))))</f>
        <v>Below 0%</v>
      </c>
      <c r="N2172" s="6" t="str">
        <f aca="false">IF(AND(H2172&gt;=Summary!$B$25,I2172&gt;=Summary!$B$26,I2172&lt;=Summary!$B$27,J2172&gt;=Summary!$B$28,J2172&lt;=Summary!$B$29,F2172*J2172&gt;1),"Yes","No")</f>
        <v>No</v>
      </c>
    </row>
    <row r="2173" customFormat="false" ht="15" hidden="false" customHeight="false" outlineLevel="0" collapsed="false">
      <c r="A2173" s="6" t="s">
        <v>149</v>
      </c>
      <c r="B2173" s="45" t="n">
        <v>42127</v>
      </c>
      <c r="C2173" s="6" t="s">
        <v>190</v>
      </c>
      <c r="D2173" s="6" t="s">
        <v>180</v>
      </c>
      <c r="E2173" s="6" t="s">
        <v>177</v>
      </c>
      <c r="F2173" s="34" t="n">
        <v>0.0547216087579727</v>
      </c>
      <c r="G2173" s="34" t="n">
        <v>0.0901856763925729</v>
      </c>
      <c r="H2173" s="34" t="n">
        <v>-0.0354640676346002</v>
      </c>
      <c r="I2173" s="34" t="n">
        <v>-0.39323392641895</v>
      </c>
      <c r="J2173" s="35" t="n">
        <v>11</v>
      </c>
      <c r="K2173" s="6" t="n">
        <v>0</v>
      </c>
      <c r="L2173" s="35" t="n">
        <v>-1</v>
      </c>
      <c r="M2173" s="6" t="str">
        <f aca="false">IF(I2173&lt;=0,"Below 0%",IF(I2173&lt;=0.05,"0-5%",IF(I2173&lt;=0.1,"5-10%",IF(I2173&lt;=0.2,"10-20%",IF(I2173&lt;=0.4,"20-40%","Above 40%")))))</f>
        <v>Below 0%</v>
      </c>
      <c r="N2173" s="6" t="str">
        <f aca="false">IF(AND(H2173&gt;=Summary!$B$25,I2173&gt;=Summary!$B$26,I2173&lt;=Summary!$B$27,J2173&gt;=Summary!$B$28,J2173&lt;=Summary!$B$29,F2173*J2173&gt;1),"Yes","No")</f>
        <v>No</v>
      </c>
    </row>
    <row r="2174" customFormat="false" ht="15" hidden="false" customHeight="false" outlineLevel="0" collapsed="false">
      <c r="A2174" s="6" t="s">
        <v>149</v>
      </c>
      <c r="B2174" s="45" t="n">
        <v>42127</v>
      </c>
      <c r="C2174" s="6" t="s">
        <v>181</v>
      </c>
      <c r="D2174" s="6" t="s">
        <v>194</v>
      </c>
      <c r="E2174" s="6" t="s">
        <v>187</v>
      </c>
      <c r="F2174" s="34" t="n">
        <v>0.315569430589676</v>
      </c>
      <c r="G2174" s="34" t="n">
        <v>0.265617146840902</v>
      </c>
      <c r="H2174" s="34" t="n">
        <v>0.0499522837487738</v>
      </c>
      <c r="I2174" s="34" t="n">
        <v>0.188061216464666</v>
      </c>
      <c r="J2174" s="35" t="n">
        <v>3.8</v>
      </c>
      <c r="K2174" s="6" t="n">
        <v>0</v>
      </c>
      <c r="L2174" s="35" t="n">
        <v>-1</v>
      </c>
      <c r="M2174" s="6" t="str">
        <f aca="false">IF(I2174&lt;=0,"Below 0%",IF(I2174&lt;=0.05,"0-5%",IF(I2174&lt;=0.1,"5-10%",IF(I2174&lt;=0.2,"10-20%",IF(I2174&lt;=0.4,"20-40%","Above 40%")))))</f>
        <v>10-20%</v>
      </c>
      <c r="N2174" s="6" t="str">
        <f aca="false">IF(AND(H2174&gt;=Summary!$B$25,I2174&gt;=Summary!$B$26,I2174&lt;=Summary!$B$27,J2174&gt;=Summary!$B$28,J2174&lt;=Summary!$B$29,F2174*J2174&gt;1),"Yes","No")</f>
        <v>Yes</v>
      </c>
    </row>
    <row r="2175" customFormat="false" ht="15" hidden="false" customHeight="false" outlineLevel="0" collapsed="false">
      <c r="A2175" s="6" t="s">
        <v>149</v>
      </c>
      <c r="B2175" s="45" t="n">
        <v>42127</v>
      </c>
      <c r="C2175" s="6" t="s">
        <v>181</v>
      </c>
      <c r="D2175" s="6" t="s">
        <v>194</v>
      </c>
      <c r="E2175" s="6" t="s">
        <v>174</v>
      </c>
      <c r="F2175" s="34" t="n">
        <v>0.319848716259003</v>
      </c>
      <c r="G2175" s="34" t="n">
        <v>0.264919988975178</v>
      </c>
      <c r="H2175" s="34" t="n">
        <v>0.0549287272838248</v>
      </c>
      <c r="I2175" s="34" t="n">
        <v>0.207340818245962</v>
      </c>
      <c r="J2175" s="35" t="n">
        <v>3.81</v>
      </c>
      <c r="K2175" s="6" t="n">
        <v>0</v>
      </c>
      <c r="L2175" s="35" t="n">
        <v>-1</v>
      </c>
      <c r="M2175" s="6" t="str">
        <f aca="false">IF(I2175&lt;=0,"Below 0%",IF(I2175&lt;=0.05,"0-5%",IF(I2175&lt;=0.1,"5-10%",IF(I2175&lt;=0.2,"10-20%",IF(I2175&lt;=0.4,"20-40%","Above 40%")))))</f>
        <v>20-40%</v>
      </c>
      <c r="N2175" s="6" t="str">
        <f aca="false">IF(AND(H2175&gt;=Summary!$B$25,I2175&gt;=Summary!$B$26,I2175&lt;=Summary!$B$27,J2175&gt;=Summary!$B$28,J2175&lt;=Summary!$B$29,F2175*J2175&gt;1),"Yes","No")</f>
        <v>Yes</v>
      </c>
    </row>
    <row r="2176" customFormat="false" ht="15" hidden="false" customHeight="false" outlineLevel="0" collapsed="false">
      <c r="A2176" s="6" t="s">
        <v>149</v>
      </c>
      <c r="B2176" s="45" t="n">
        <v>42127</v>
      </c>
      <c r="C2176" s="6" t="s">
        <v>181</v>
      </c>
      <c r="D2176" s="6" t="s">
        <v>194</v>
      </c>
      <c r="E2176" s="6" t="s">
        <v>177</v>
      </c>
      <c r="F2176" s="34" t="n">
        <v>0.364581853151321</v>
      </c>
      <c r="G2176" s="34" t="n">
        <v>0.46946286418392</v>
      </c>
      <c r="H2176" s="34" t="n">
        <v>-0.104881011032599</v>
      </c>
      <c r="I2176" s="34" t="n">
        <v>-0.223406405562911</v>
      </c>
      <c r="J2176" s="35" t="n">
        <v>2.15</v>
      </c>
      <c r="K2176" s="6" t="n">
        <v>1</v>
      </c>
      <c r="L2176" s="35" t="n">
        <v>1.15</v>
      </c>
      <c r="M2176" s="6" t="str">
        <f aca="false">IF(I2176&lt;=0,"Below 0%",IF(I2176&lt;=0.05,"0-5%",IF(I2176&lt;=0.1,"5-10%",IF(I2176&lt;=0.2,"10-20%",IF(I2176&lt;=0.4,"20-40%","Above 40%")))))</f>
        <v>Below 0%</v>
      </c>
      <c r="N2176" s="6" t="str">
        <f aca="false">IF(AND(H2176&gt;=Summary!$B$25,I2176&gt;=Summary!$B$26,I2176&lt;=Summary!$B$27,J2176&gt;=Summary!$B$28,J2176&lt;=Summary!$B$29,F2176*J2176&gt;1),"Yes","No")</f>
        <v>No</v>
      </c>
    </row>
    <row r="2177" customFormat="false" ht="15" hidden="false" customHeight="false" outlineLevel="0" collapsed="false">
      <c r="A2177" s="6" t="s">
        <v>149</v>
      </c>
      <c r="B2177" s="45" t="n">
        <v>42128</v>
      </c>
      <c r="C2177" s="6" t="s">
        <v>186</v>
      </c>
      <c r="D2177" s="6" t="s">
        <v>185</v>
      </c>
      <c r="E2177" s="6" t="s">
        <v>187</v>
      </c>
      <c r="F2177" s="34" t="n">
        <v>0.12395329028368</v>
      </c>
      <c r="G2177" s="34" t="n">
        <v>0.178571428571429</v>
      </c>
      <c r="H2177" s="34" t="n">
        <v>-0.0546181382877486</v>
      </c>
      <c r="I2177" s="34" t="n">
        <v>-0.305861574411392</v>
      </c>
      <c r="J2177" s="35" t="n">
        <v>5.6</v>
      </c>
      <c r="K2177" s="6" t="n">
        <v>0</v>
      </c>
      <c r="L2177" s="35" t="n">
        <v>-1</v>
      </c>
      <c r="M2177" s="6" t="str">
        <f aca="false">IF(I2177&lt;=0,"Below 0%",IF(I2177&lt;=0.05,"0-5%",IF(I2177&lt;=0.1,"5-10%",IF(I2177&lt;=0.2,"10-20%",IF(I2177&lt;=0.4,"20-40%","Above 40%")))))</f>
        <v>Below 0%</v>
      </c>
      <c r="N2177" s="6" t="str">
        <f aca="false">IF(AND(H2177&gt;=Summary!$B$25,I2177&gt;=Summary!$B$26,I2177&lt;=Summary!$B$27,J2177&gt;=Summary!$B$28,J2177&lt;=Summary!$B$29,F2177*J2177&gt;1),"Yes","No")</f>
        <v>No</v>
      </c>
    </row>
    <row r="2178" customFormat="false" ht="15" hidden="false" customHeight="false" outlineLevel="0" collapsed="false">
      <c r="A2178" s="6" t="s">
        <v>149</v>
      </c>
      <c r="B2178" s="45" t="n">
        <v>42128</v>
      </c>
      <c r="C2178" s="6" t="s">
        <v>186</v>
      </c>
      <c r="D2178" s="6" t="s">
        <v>185</v>
      </c>
      <c r="E2178" s="6" t="s">
        <v>174</v>
      </c>
      <c r="F2178" s="34" t="n">
        <v>0.174294710159302</v>
      </c>
      <c r="G2178" s="34" t="n">
        <v>0.25</v>
      </c>
      <c r="H2178" s="34" t="n">
        <v>-0.0757052898406982</v>
      </c>
      <c r="I2178" s="34" t="n">
        <v>-0.302821159362793</v>
      </c>
      <c r="J2178" s="35" t="n">
        <v>4</v>
      </c>
      <c r="K2178" s="6" t="n">
        <v>0</v>
      </c>
      <c r="L2178" s="35" t="n">
        <v>-1</v>
      </c>
      <c r="M2178" s="6" t="str">
        <f aca="false">IF(I2178&lt;=0,"Below 0%",IF(I2178&lt;=0.05,"0-5%",IF(I2178&lt;=0.1,"5-10%",IF(I2178&lt;=0.2,"10-20%",IF(I2178&lt;=0.4,"20-40%","Above 40%")))))</f>
        <v>Below 0%</v>
      </c>
      <c r="N2178" s="6" t="str">
        <f aca="false">IF(AND(H2178&gt;=Summary!$B$25,I2178&gt;=Summary!$B$26,I2178&lt;=Summary!$B$27,J2178&gt;=Summary!$B$28,J2178&lt;=Summary!$B$29,F2178*J2178&gt;1),"Yes","No")</f>
        <v>No</v>
      </c>
    </row>
    <row r="2179" customFormat="false" ht="15" hidden="false" customHeight="false" outlineLevel="0" collapsed="false">
      <c r="A2179" s="6" t="s">
        <v>149</v>
      </c>
      <c r="B2179" s="45" t="n">
        <v>42128</v>
      </c>
      <c r="C2179" s="6" t="s">
        <v>186</v>
      </c>
      <c r="D2179" s="6" t="s">
        <v>185</v>
      </c>
      <c r="E2179" s="6" t="s">
        <v>177</v>
      </c>
      <c r="F2179" s="34" t="n">
        <v>0.701752007007599</v>
      </c>
      <c r="G2179" s="34" t="n">
        <v>0.571428571428571</v>
      </c>
      <c r="H2179" s="34" t="n">
        <v>0.130323435579028</v>
      </c>
      <c r="I2179" s="34" t="n">
        <v>0.228066012263298</v>
      </c>
      <c r="J2179" s="35" t="n">
        <v>1.75</v>
      </c>
      <c r="K2179" s="6" t="n">
        <v>1</v>
      </c>
      <c r="L2179" s="35" t="n">
        <v>0.75</v>
      </c>
      <c r="M2179" s="6" t="str">
        <f aca="false">IF(I2179&lt;=0,"Below 0%",IF(I2179&lt;=0.05,"0-5%",IF(I2179&lt;=0.1,"5-10%",IF(I2179&lt;=0.2,"10-20%",IF(I2179&lt;=0.4,"20-40%","Above 40%")))))</f>
        <v>20-40%</v>
      </c>
      <c r="N2179" s="6" t="str">
        <f aca="false">IF(AND(H2179&gt;=Summary!$B$25,I2179&gt;=Summary!$B$26,I2179&lt;=Summary!$B$27,J2179&gt;=Summary!$B$28,J2179&lt;=Summary!$B$29,F2179*J2179&gt;1),"Yes","No")</f>
        <v>No</v>
      </c>
    </row>
    <row r="2180" customFormat="false" ht="15" hidden="false" customHeight="false" outlineLevel="0" collapsed="false">
      <c r="A2180" s="6" t="s">
        <v>149</v>
      </c>
      <c r="B2180" s="45" t="n">
        <v>42133</v>
      </c>
      <c r="C2180" s="6" t="s">
        <v>182</v>
      </c>
      <c r="D2180" s="6" t="s">
        <v>189</v>
      </c>
      <c r="E2180" s="6" t="s">
        <v>187</v>
      </c>
      <c r="F2180" s="34" t="n">
        <v>0.320318222045898</v>
      </c>
      <c r="G2180" s="34" t="n">
        <v>0.508846480723171</v>
      </c>
      <c r="H2180" s="34" t="n">
        <v>-0.188528258677273</v>
      </c>
      <c r="I2180" s="34" t="n">
        <v>-0.370501252969927</v>
      </c>
      <c r="J2180" s="35" t="n">
        <v>1.95</v>
      </c>
      <c r="K2180" s="6" t="n">
        <v>1</v>
      </c>
      <c r="L2180" s="35" t="n">
        <v>0.95</v>
      </c>
      <c r="M2180" s="6" t="str">
        <f aca="false">IF(I2180&lt;=0,"Below 0%",IF(I2180&lt;=0.05,"0-5%",IF(I2180&lt;=0.1,"5-10%",IF(I2180&lt;=0.2,"10-20%",IF(I2180&lt;=0.4,"20-40%","Above 40%")))))</f>
        <v>Below 0%</v>
      </c>
      <c r="N2180" s="6" t="str">
        <f aca="false">IF(AND(H2180&gt;=Summary!$B$25,I2180&gt;=Summary!$B$26,I2180&lt;=Summary!$B$27,J2180&gt;=Summary!$B$28,J2180&lt;=Summary!$B$29,F2180*J2180&gt;1),"Yes","No")</f>
        <v>No</v>
      </c>
    </row>
    <row r="2181" customFormat="false" ht="15" hidden="false" customHeight="false" outlineLevel="0" collapsed="false">
      <c r="A2181" s="6" t="s">
        <v>149</v>
      </c>
      <c r="B2181" s="45" t="n">
        <v>42133</v>
      </c>
      <c r="C2181" s="6" t="s">
        <v>182</v>
      </c>
      <c r="D2181" s="6" t="s">
        <v>189</v>
      </c>
      <c r="E2181" s="6" t="s">
        <v>174</v>
      </c>
      <c r="F2181" s="34" t="n">
        <v>0.304746001958847</v>
      </c>
      <c r="G2181" s="34" t="n">
        <v>0.268175847948698</v>
      </c>
      <c r="H2181" s="34" t="n">
        <v>0.036570154010149</v>
      </c>
      <c r="I2181" s="34" t="n">
        <v>0.13636632191108</v>
      </c>
      <c r="J2181" s="35" t="n">
        <v>3.7</v>
      </c>
      <c r="K2181" s="6" t="n">
        <v>0</v>
      </c>
      <c r="L2181" s="35" t="n">
        <v>-1</v>
      </c>
      <c r="M2181" s="6" t="str">
        <f aca="false">IF(I2181&lt;=0,"Below 0%",IF(I2181&lt;=0.05,"0-5%",IF(I2181&lt;=0.1,"5-10%",IF(I2181&lt;=0.2,"10-20%",IF(I2181&lt;=0.4,"20-40%","Above 40%")))))</f>
        <v>10-20%</v>
      </c>
      <c r="N2181" s="6" t="str">
        <f aca="false">IF(AND(H2181&gt;=Summary!$B$25,I2181&gt;=Summary!$B$26,I2181&lt;=Summary!$B$27,J2181&gt;=Summary!$B$28,J2181&lt;=Summary!$B$29,F2181*J2181&gt;1),"Yes","No")</f>
        <v>Yes</v>
      </c>
    </row>
    <row r="2182" customFormat="false" ht="15" hidden="false" customHeight="false" outlineLevel="0" collapsed="false">
      <c r="A2182" s="6" t="s">
        <v>149</v>
      </c>
      <c r="B2182" s="45" t="n">
        <v>42133</v>
      </c>
      <c r="C2182" s="6" t="s">
        <v>182</v>
      </c>
      <c r="D2182" s="6" t="s">
        <v>189</v>
      </c>
      <c r="E2182" s="6" t="s">
        <v>177</v>
      </c>
      <c r="F2182" s="34" t="n">
        <v>0.374935805797577</v>
      </c>
      <c r="G2182" s="34" t="n">
        <v>0.222977671328131</v>
      </c>
      <c r="H2182" s="34" t="n">
        <v>0.151958134469446</v>
      </c>
      <c r="I2182" s="34" t="n">
        <v>0.681494849077629</v>
      </c>
      <c r="J2182" s="35" t="n">
        <v>4.45</v>
      </c>
      <c r="K2182" s="6" t="n">
        <v>0</v>
      </c>
      <c r="L2182" s="35" t="n">
        <v>-1</v>
      </c>
      <c r="M2182" s="6" t="str">
        <f aca="false">IF(I2182&lt;=0,"Below 0%",IF(I2182&lt;=0.05,"0-5%",IF(I2182&lt;=0.1,"5-10%",IF(I2182&lt;=0.2,"10-20%",IF(I2182&lt;=0.4,"20-40%","Above 40%")))))</f>
        <v>Above 40%</v>
      </c>
      <c r="N2182" s="6" t="str">
        <f aca="false">IF(AND(H2182&gt;=Summary!$B$25,I2182&gt;=Summary!$B$26,I2182&lt;=Summary!$B$27,J2182&gt;=Summary!$B$28,J2182&lt;=Summary!$B$29,F2182*J2182&gt;1),"Yes","No")</f>
        <v>No</v>
      </c>
    </row>
    <row r="2183" customFormat="false" ht="15" hidden="false" customHeight="false" outlineLevel="0" collapsed="false">
      <c r="A2183" s="6" t="s">
        <v>149</v>
      </c>
      <c r="B2183" s="45" t="n">
        <v>42133</v>
      </c>
      <c r="C2183" s="6" t="s">
        <v>180</v>
      </c>
      <c r="D2183" s="6" t="s">
        <v>176</v>
      </c>
      <c r="E2183" s="6" t="s">
        <v>187</v>
      </c>
      <c r="F2183" s="34" t="n">
        <v>0.208067730069161</v>
      </c>
      <c r="G2183" s="34" t="n">
        <v>0.213105511947613</v>
      </c>
      <c r="H2183" s="34" t="n">
        <v>-0.00503778187845216</v>
      </c>
      <c r="I2183" s="34" t="n">
        <v>-0.0236398478500668</v>
      </c>
      <c r="J2183" s="35" t="n">
        <v>4.75</v>
      </c>
      <c r="K2183" s="6" t="n">
        <v>0</v>
      </c>
      <c r="L2183" s="35" t="n">
        <v>-1</v>
      </c>
      <c r="M2183" s="6" t="str">
        <f aca="false">IF(I2183&lt;=0,"Below 0%",IF(I2183&lt;=0.05,"0-5%",IF(I2183&lt;=0.1,"5-10%",IF(I2183&lt;=0.2,"10-20%",IF(I2183&lt;=0.4,"20-40%","Above 40%")))))</f>
        <v>Below 0%</v>
      </c>
      <c r="N2183" s="6" t="str">
        <f aca="false">IF(AND(H2183&gt;=Summary!$B$25,I2183&gt;=Summary!$B$26,I2183&lt;=Summary!$B$27,J2183&gt;=Summary!$B$28,J2183&lt;=Summary!$B$29,F2183*J2183&gt;1),"Yes","No")</f>
        <v>No</v>
      </c>
    </row>
    <row r="2184" customFormat="false" ht="15" hidden="false" customHeight="false" outlineLevel="0" collapsed="false">
      <c r="A2184" s="6" t="s">
        <v>149</v>
      </c>
      <c r="B2184" s="45" t="n">
        <v>42133</v>
      </c>
      <c r="C2184" s="6" t="s">
        <v>180</v>
      </c>
      <c r="D2184" s="6" t="s">
        <v>176</v>
      </c>
      <c r="E2184" s="6" t="s">
        <v>174</v>
      </c>
      <c r="F2184" s="34" t="n">
        <v>0.170150637626648</v>
      </c>
      <c r="G2184" s="34" t="n">
        <v>0.267791317923587</v>
      </c>
      <c r="H2184" s="34" t="n">
        <v>-0.0976406802969394</v>
      </c>
      <c r="I2184" s="34" t="n">
        <v>-0.364614809225445</v>
      </c>
      <c r="J2184" s="35" t="n">
        <v>3.78</v>
      </c>
      <c r="K2184" s="6" t="n">
        <v>0</v>
      </c>
      <c r="L2184" s="35" t="n">
        <v>-1</v>
      </c>
      <c r="M2184" s="6" t="str">
        <f aca="false">IF(I2184&lt;=0,"Below 0%",IF(I2184&lt;=0.05,"0-5%",IF(I2184&lt;=0.1,"5-10%",IF(I2184&lt;=0.2,"10-20%",IF(I2184&lt;=0.4,"20-40%","Above 40%")))))</f>
        <v>Below 0%</v>
      </c>
      <c r="N2184" s="6" t="str">
        <f aca="false">IF(AND(H2184&gt;=Summary!$B$25,I2184&gt;=Summary!$B$26,I2184&lt;=Summary!$B$27,J2184&gt;=Summary!$B$28,J2184&lt;=Summary!$B$29,F2184*J2184&gt;1),"Yes","No")</f>
        <v>No</v>
      </c>
    </row>
    <row r="2185" customFormat="false" ht="15" hidden="false" customHeight="false" outlineLevel="0" collapsed="false">
      <c r="A2185" s="6" t="s">
        <v>149</v>
      </c>
      <c r="B2185" s="45" t="n">
        <v>42133</v>
      </c>
      <c r="C2185" s="6" t="s">
        <v>180</v>
      </c>
      <c r="D2185" s="6" t="s">
        <v>176</v>
      </c>
      <c r="E2185" s="6" t="s">
        <v>177</v>
      </c>
      <c r="F2185" s="34" t="n">
        <v>0.621781647205353</v>
      </c>
      <c r="G2185" s="34" t="n">
        <v>0.5191031701288</v>
      </c>
      <c r="H2185" s="34" t="n">
        <v>0.102678477076553</v>
      </c>
      <c r="I2185" s="34" t="n">
        <v>0.197799749616394</v>
      </c>
      <c r="J2185" s="35" t="n">
        <v>1.95</v>
      </c>
      <c r="K2185" s="6" t="n">
        <v>1</v>
      </c>
      <c r="L2185" s="35" t="n">
        <v>0.95</v>
      </c>
      <c r="M2185" s="6" t="str">
        <f aca="false">IF(I2185&lt;=0,"Below 0%",IF(I2185&lt;=0.05,"0-5%",IF(I2185&lt;=0.1,"5-10%",IF(I2185&lt;=0.2,"10-20%",IF(I2185&lt;=0.4,"20-40%","Above 40%")))))</f>
        <v>10-20%</v>
      </c>
      <c r="N2185" s="6" t="str">
        <f aca="false">IF(AND(H2185&gt;=Summary!$B$25,I2185&gt;=Summary!$B$26,I2185&lt;=Summary!$B$27,J2185&gt;=Summary!$B$28,J2185&lt;=Summary!$B$29,F2185*J2185&gt;1),"Yes","No")</f>
        <v>Yes</v>
      </c>
    </row>
    <row r="2186" customFormat="false" ht="15" hidden="false" customHeight="false" outlineLevel="0" collapsed="false">
      <c r="A2186" s="6" t="s">
        <v>149</v>
      </c>
      <c r="B2186" s="45" t="n">
        <v>42133</v>
      </c>
      <c r="C2186" s="6" t="s">
        <v>173</v>
      </c>
      <c r="D2186" s="6" t="s">
        <v>191</v>
      </c>
      <c r="E2186" s="6" t="s">
        <v>187</v>
      </c>
      <c r="F2186" s="34" t="n">
        <v>0.701691210269928</v>
      </c>
      <c r="G2186" s="34" t="n">
        <v>0.529616724738676</v>
      </c>
      <c r="H2186" s="34" t="n">
        <v>0.172074485531252</v>
      </c>
      <c r="I2186" s="34" t="n">
        <v>0.324903798338614</v>
      </c>
      <c r="J2186" s="35" t="n">
        <v>1.95</v>
      </c>
      <c r="K2186" s="6" t="n">
        <v>0</v>
      </c>
      <c r="L2186" s="35" t="n">
        <v>-1</v>
      </c>
      <c r="M2186" s="6" t="str">
        <f aca="false">IF(I2186&lt;=0,"Below 0%",IF(I2186&lt;=0.05,"0-5%",IF(I2186&lt;=0.1,"5-10%",IF(I2186&lt;=0.2,"10-20%",IF(I2186&lt;=0.4,"20-40%","Above 40%")))))</f>
        <v>20-40%</v>
      </c>
      <c r="N2186" s="6" t="str">
        <f aca="false">IF(AND(H2186&gt;=Summary!$B$25,I2186&gt;=Summary!$B$26,I2186&lt;=Summary!$B$27,J2186&gt;=Summary!$B$28,J2186&lt;=Summary!$B$29,F2186*J2186&gt;1),"Yes","No")</f>
        <v>Yes</v>
      </c>
    </row>
    <row r="2187" customFormat="false" ht="15" hidden="false" customHeight="false" outlineLevel="0" collapsed="false">
      <c r="A2187" s="6" t="s">
        <v>149</v>
      </c>
      <c r="B2187" s="45" t="n">
        <v>42133</v>
      </c>
      <c r="C2187" s="6" t="s">
        <v>173</v>
      </c>
      <c r="D2187" s="6" t="s">
        <v>191</v>
      </c>
      <c r="E2187" s="6" t="s">
        <v>174</v>
      </c>
      <c r="F2187" s="34" t="n">
        <v>0.152581721544266</v>
      </c>
      <c r="G2187" s="34" t="n">
        <v>0.271777003484321</v>
      </c>
      <c r="H2187" s="34" t="n">
        <v>-0.119195281940055</v>
      </c>
      <c r="I2187" s="34" t="n">
        <v>-0.438577511753791</v>
      </c>
      <c r="J2187" s="35" t="n">
        <v>3.8</v>
      </c>
      <c r="K2187" s="6" t="n">
        <v>0</v>
      </c>
      <c r="L2187" s="35" t="n">
        <v>-1</v>
      </c>
      <c r="M2187" s="6" t="str">
        <f aca="false">IF(I2187&lt;=0,"Below 0%",IF(I2187&lt;=0.05,"0-5%",IF(I2187&lt;=0.1,"5-10%",IF(I2187&lt;=0.2,"10-20%",IF(I2187&lt;=0.4,"20-40%","Above 40%")))))</f>
        <v>Below 0%</v>
      </c>
      <c r="N2187" s="6" t="str">
        <f aca="false">IF(AND(H2187&gt;=Summary!$B$25,I2187&gt;=Summary!$B$26,I2187&lt;=Summary!$B$27,J2187&gt;=Summary!$B$28,J2187&lt;=Summary!$B$29,F2187*J2187&gt;1),"Yes","No")</f>
        <v>No</v>
      </c>
    </row>
    <row r="2188" customFormat="false" ht="15" hidden="false" customHeight="false" outlineLevel="0" collapsed="false">
      <c r="A2188" s="6" t="s">
        <v>149</v>
      </c>
      <c r="B2188" s="45" t="n">
        <v>42133</v>
      </c>
      <c r="C2188" s="6" t="s">
        <v>173</v>
      </c>
      <c r="D2188" s="6" t="s">
        <v>191</v>
      </c>
      <c r="E2188" s="6" t="s">
        <v>177</v>
      </c>
      <c r="F2188" s="34" t="n">
        <v>0.145727127790451</v>
      </c>
      <c r="G2188" s="34" t="n">
        <v>0.198606271777003</v>
      </c>
      <c r="H2188" s="34" t="n">
        <v>-0.0528791439865524</v>
      </c>
      <c r="I2188" s="34" t="n">
        <v>-0.266251128493694</v>
      </c>
      <c r="J2188" s="35" t="n">
        <v>5.2</v>
      </c>
      <c r="K2188" s="6" t="n">
        <v>1</v>
      </c>
      <c r="L2188" s="35" t="n">
        <v>4.2</v>
      </c>
      <c r="M2188" s="6" t="str">
        <f aca="false">IF(I2188&lt;=0,"Below 0%",IF(I2188&lt;=0.05,"0-5%",IF(I2188&lt;=0.1,"5-10%",IF(I2188&lt;=0.2,"10-20%",IF(I2188&lt;=0.4,"20-40%","Above 40%")))))</f>
        <v>Below 0%</v>
      </c>
      <c r="N2188" s="6" t="str">
        <f aca="false">IF(AND(H2188&gt;=Summary!$B$25,I2188&gt;=Summary!$B$26,I2188&lt;=Summary!$B$27,J2188&gt;=Summary!$B$28,J2188&lt;=Summary!$B$29,F2188*J2188&gt;1),"Yes","No")</f>
        <v>No</v>
      </c>
    </row>
    <row r="2189" customFormat="false" ht="15" hidden="false" customHeight="false" outlineLevel="0" collapsed="false">
      <c r="A2189" s="6" t="s">
        <v>149</v>
      </c>
      <c r="B2189" s="45" t="n">
        <v>42133</v>
      </c>
      <c r="C2189" s="6" t="s">
        <v>186</v>
      </c>
      <c r="D2189" s="6" t="s">
        <v>196</v>
      </c>
      <c r="E2189" s="6" t="s">
        <v>187</v>
      </c>
      <c r="F2189" s="34" t="n">
        <v>0.391156882047653</v>
      </c>
      <c r="G2189" s="34" t="n">
        <v>0.513811087502415</v>
      </c>
      <c r="H2189" s="34" t="n">
        <v>-0.122654205454761</v>
      </c>
      <c r="I2189" s="34" t="n">
        <v>-0.23871459460124</v>
      </c>
      <c r="J2189" s="35" t="n">
        <v>1.95</v>
      </c>
      <c r="K2189" s="6" t="n">
        <v>0</v>
      </c>
      <c r="L2189" s="35" t="n">
        <v>-1</v>
      </c>
      <c r="M2189" s="6" t="str">
        <f aca="false">IF(I2189&lt;=0,"Below 0%",IF(I2189&lt;=0.05,"0-5%",IF(I2189&lt;=0.1,"5-10%",IF(I2189&lt;=0.2,"10-20%",IF(I2189&lt;=0.4,"20-40%","Above 40%")))))</f>
        <v>Below 0%</v>
      </c>
      <c r="N2189" s="6" t="str">
        <f aca="false">IF(AND(H2189&gt;=Summary!$B$25,I2189&gt;=Summary!$B$26,I2189&lt;=Summary!$B$27,J2189&gt;=Summary!$B$28,J2189&lt;=Summary!$B$29,F2189*J2189&gt;1),"Yes","No")</f>
        <v>No</v>
      </c>
    </row>
    <row r="2190" customFormat="false" ht="15" hidden="false" customHeight="false" outlineLevel="0" collapsed="false">
      <c r="A2190" s="6" t="s">
        <v>149</v>
      </c>
      <c r="B2190" s="45" t="n">
        <v>42133</v>
      </c>
      <c r="C2190" s="6" t="s">
        <v>186</v>
      </c>
      <c r="D2190" s="6" t="s">
        <v>196</v>
      </c>
      <c r="E2190" s="6" t="s">
        <v>174</v>
      </c>
      <c r="F2190" s="34" t="n">
        <v>0.333528310060501</v>
      </c>
      <c r="G2190" s="34" t="n">
        <v>0.275255939733436</v>
      </c>
      <c r="H2190" s="34" t="n">
        <v>0.0582723703270648</v>
      </c>
      <c r="I2190" s="34" t="n">
        <v>0.21170249907594</v>
      </c>
      <c r="J2190" s="35" t="n">
        <v>3.64</v>
      </c>
      <c r="K2190" s="6" t="n">
        <v>0</v>
      </c>
      <c r="L2190" s="35" t="n">
        <v>-1</v>
      </c>
      <c r="M2190" s="6" t="str">
        <f aca="false">IF(I2190&lt;=0,"Below 0%",IF(I2190&lt;=0.05,"0-5%",IF(I2190&lt;=0.1,"5-10%",IF(I2190&lt;=0.2,"10-20%",IF(I2190&lt;=0.4,"20-40%","Above 40%")))))</f>
        <v>20-40%</v>
      </c>
      <c r="N2190" s="6" t="str">
        <f aca="false">IF(AND(H2190&gt;=Summary!$B$25,I2190&gt;=Summary!$B$26,I2190&lt;=Summary!$B$27,J2190&gt;=Summary!$B$28,J2190&lt;=Summary!$B$29,F2190*J2190&gt;1),"Yes","No")</f>
        <v>Yes</v>
      </c>
    </row>
    <row r="2191" customFormat="false" ht="15" hidden="false" customHeight="false" outlineLevel="0" collapsed="false">
      <c r="A2191" s="6" t="s">
        <v>149</v>
      </c>
      <c r="B2191" s="45" t="n">
        <v>42133</v>
      </c>
      <c r="C2191" s="6" t="s">
        <v>186</v>
      </c>
      <c r="D2191" s="6" t="s">
        <v>196</v>
      </c>
      <c r="E2191" s="6" t="s">
        <v>177</v>
      </c>
      <c r="F2191" s="34" t="n">
        <v>0.275314867496491</v>
      </c>
      <c r="G2191" s="34" t="n">
        <v>0.210932972764149</v>
      </c>
      <c r="H2191" s="34" t="n">
        <v>0.0643818947323414</v>
      </c>
      <c r="I2191" s="34" t="n">
        <v>0.305224422188032</v>
      </c>
      <c r="J2191" s="35" t="n">
        <v>4.75</v>
      </c>
      <c r="K2191" s="6" t="n">
        <v>1</v>
      </c>
      <c r="L2191" s="35" t="n">
        <v>3.75</v>
      </c>
      <c r="M2191" s="6" t="str">
        <f aca="false">IF(I2191&lt;=0,"Below 0%",IF(I2191&lt;=0.05,"0-5%",IF(I2191&lt;=0.1,"5-10%",IF(I2191&lt;=0.2,"10-20%",IF(I2191&lt;=0.4,"20-40%","Above 40%")))))</f>
        <v>20-40%</v>
      </c>
      <c r="N2191" s="6" t="str">
        <f aca="false">IF(AND(H2191&gt;=Summary!$B$25,I2191&gt;=Summary!$B$26,I2191&lt;=Summary!$B$27,J2191&gt;=Summary!$B$28,J2191&lt;=Summary!$B$29,F2191*J2191&gt;1),"Yes","No")</f>
        <v>Yes</v>
      </c>
    </row>
    <row r="2192" customFormat="false" ht="15" hidden="false" customHeight="false" outlineLevel="0" collapsed="false">
      <c r="A2192" s="6" t="s">
        <v>149</v>
      </c>
      <c r="B2192" s="45" t="n">
        <v>42133</v>
      </c>
      <c r="C2192" s="6" t="s">
        <v>195</v>
      </c>
      <c r="D2192" s="6" t="s">
        <v>179</v>
      </c>
      <c r="E2192" s="6" t="s">
        <v>187</v>
      </c>
      <c r="F2192" s="34" t="n">
        <v>0.270685523748398</v>
      </c>
      <c r="G2192" s="34" t="n">
        <v>0.375226800845476</v>
      </c>
      <c r="H2192" s="34" t="n">
        <v>-0.104541277097078</v>
      </c>
      <c r="I2192" s="34" t="n">
        <v>-0.278608236036237</v>
      </c>
      <c r="J2192" s="35" t="n">
        <v>2.63</v>
      </c>
      <c r="K2192" s="6" t="n">
        <v>1</v>
      </c>
      <c r="L2192" s="35" t="n">
        <v>1.63</v>
      </c>
      <c r="M2192" s="6" t="str">
        <f aca="false">IF(I2192&lt;=0,"Below 0%",IF(I2192&lt;=0.05,"0-5%",IF(I2192&lt;=0.1,"5-10%",IF(I2192&lt;=0.2,"10-20%",IF(I2192&lt;=0.4,"20-40%","Above 40%")))))</f>
        <v>Below 0%</v>
      </c>
      <c r="N2192" s="6" t="str">
        <f aca="false">IF(AND(H2192&gt;=Summary!$B$25,I2192&gt;=Summary!$B$26,I2192&lt;=Summary!$B$27,J2192&gt;=Summary!$B$28,J2192&lt;=Summary!$B$29,F2192*J2192&gt;1),"Yes","No")</f>
        <v>No</v>
      </c>
    </row>
    <row r="2193" customFormat="false" ht="15" hidden="false" customHeight="false" outlineLevel="0" collapsed="false">
      <c r="A2193" s="6" t="s">
        <v>149</v>
      </c>
      <c r="B2193" s="45" t="n">
        <v>42133</v>
      </c>
      <c r="C2193" s="6" t="s">
        <v>195</v>
      </c>
      <c r="D2193" s="6" t="s">
        <v>179</v>
      </c>
      <c r="E2193" s="6" t="s">
        <v>174</v>
      </c>
      <c r="F2193" s="34" t="n">
        <v>0.271145164966583</v>
      </c>
      <c r="G2193" s="34" t="n">
        <v>0.290248966536354</v>
      </c>
      <c r="H2193" s="34" t="n">
        <v>-0.0191038015697704</v>
      </c>
      <c r="I2193" s="34" t="n">
        <v>-0.065818672148063</v>
      </c>
      <c r="J2193" s="35" t="n">
        <v>3.4</v>
      </c>
      <c r="K2193" s="6" t="n">
        <v>0</v>
      </c>
      <c r="L2193" s="35" t="n">
        <v>-1</v>
      </c>
      <c r="M2193" s="6" t="str">
        <f aca="false">IF(I2193&lt;=0,"Below 0%",IF(I2193&lt;=0.05,"0-5%",IF(I2193&lt;=0.1,"5-10%",IF(I2193&lt;=0.2,"10-20%",IF(I2193&lt;=0.4,"20-40%","Above 40%")))))</f>
        <v>Below 0%</v>
      </c>
      <c r="N2193" s="6" t="str">
        <f aca="false">IF(AND(H2193&gt;=Summary!$B$25,I2193&gt;=Summary!$B$26,I2193&lt;=Summary!$B$27,J2193&gt;=Summary!$B$28,J2193&lt;=Summary!$B$29,F2193*J2193&gt;1),"Yes","No")</f>
        <v>No</v>
      </c>
    </row>
    <row r="2194" customFormat="false" ht="15" hidden="false" customHeight="false" outlineLevel="0" collapsed="false">
      <c r="A2194" s="6" t="s">
        <v>149</v>
      </c>
      <c r="B2194" s="45" t="n">
        <v>42133</v>
      </c>
      <c r="C2194" s="6" t="s">
        <v>195</v>
      </c>
      <c r="D2194" s="6" t="s">
        <v>179</v>
      </c>
      <c r="E2194" s="6" t="s">
        <v>177</v>
      </c>
      <c r="F2194" s="34" t="n">
        <v>0.458169251680374</v>
      </c>
      <c r="G2194" s="34" t="n">
        <v>0.33452423261817</v>
      </c>
      <c r="H2194" s="34" t="n">
        <v>0.123645019062204</v>
      </c>
      <c r="I2194" s="34" t="n">
        <v>0.369614536126397</v>
      </c>
      <c r="J2194" s="35" t="n">
        <v>2.95</v>
      </c>
      <c r="K2194" s="6" t="n">
        <v>0</v>
      </c>
      <c r="L2194" s="35" t="n">
        <v>-1</v>
      </c>
      <c r="M2194" s="6" t="str">
        <f aca="false">IF(I2194&lt;=0,"Below 0%",IF(I2194&lt;=0.05,"0-5%",IF(I2194&lt;=0.1,"5-10%",IF(I2194&lt;=0.2,"10-20%",IF(I2194&lt;=0.4,"20-40%","Above 40%")))))</f>
        <v>20-40%</v>
      </c>
      <c r="N2194" s="6" t="str">
        <f aca="false">IF(AND(H2194&gt;=Summary!$B$25,I2194&gt;=Summary!$B$26,I2194&lt;=Summary!$B$27,J2194&gt;=Summary!$B$28,J2194&lt;=Summary!$B$29,F2194*J2194&gt;1),"Yes","No")</f>
        <v>Yes</v>
      </c>
    </row>
    <row r="2195" customFormat="false" ht="15" hidden="false" customHeight="false" outlineLevel="0" collapsed="false">
      <c r="A2195" s="6" t="s">
        <v>149</v>
      </c>
      <c r="B2195" s="45" t="n">
        <v>42133</v>
      </c>
      <c r="C2195" s="6" t="s">
        <v>188</v>
      </c>
      <c r="D2195" s="6" t="s">
        <v>178</v>
      </c>
      <c r="E2195" s="6" t="s">
        <v>187</v>
      </c>
      <c r="F2195" s="34" t="n">
        <v>0.429681926965714</v>
      </c>
      <c r="G2195" s="34" t="n">
        <v>0.382299601015597</v>
      </c>
      <c r="H2195" s="34" t="n">
        <v>0.0473823259501169</v>
      </c>
      <c r="I2195" s="34" t="n">
        <v>0.123940296626634</v>
      </c>
      <c r="J2195" s="35" t="n">
        <v>2.62</v>
      </c>
      <c r="K2195" s="6" t="n">
        <v>0</v>
      </c>
      <c r="L2195" s="35" t="n">
        <v>-1</v>
      </c>
      <c r="M2195" s="6" t="str">
        <f aca="false">IF(I2195&lt;=0,"Below 0%",IF(I2195&lt;=0.05,"0-5%",IF(I2195&lt;=0.1,"5-10%",IF(I2195&lt;=0.2,"10-20%",IF(I2195&lt;=0.4,"20-40%","Above 40%")))))</f>
        <v>10-20%</v>
      </c>
      <c r="N2195" s="6" t="str">
        <f aca="false">IF(AND(H2195&gt;=Summary!$B$25,I2195&gt;=Summary!$B$26,I2195&lt;=Summary!$B$27,J2195&gt;=Summary!$B$28,J2195&lt;=Summary!$B$29,F2195*J2195&gt;1),"Yes","No")</f>
        <v>Yes</v>
      </c>
    </row>
    <row r="2196" customFormat="false" ht="15" hidden="false" customHeight="false" outlineLevel="0" collapsed="false">
      <c r="A2196" s="6" t="s">
        <v>149</v>
      </c>
      <c r="B2196" s="45" t="n">
        <v>42133</v>
      </c>
      <c r="C2196" s="6" t="s">
        <v>188</v>
      </c>
      <c r="D2196" s="6" t="s">
        <v>178</v>
      </c>
      <c r="E2196" s="6" t="s">
        <v>174</v>
      </c>
      <c r="F2196" s="34" t="n">
        <v>0.20600138604641</v>
      </c>
      <c r="G2196" s="34" t="n">
        <v>0.294595574900254</v>
      </c>
      <c r="H2196" s="34" t="n">
        <v>-0.0885941888538443</v>
      </c>
      <c r="I2196" s="34" t="n">
        <v>-0.3007315669417</v>
      </c>
      <c r="J2196" s="35" t="n">
        <v>3.4</v>
      </c>
      <c r="K2196" s="6" t="n">
        <v>1</v>
      </c>
      <c r="L2196" s="35" t="n">
        <v>2.4</v>
      </c>
      <c r="M2196" s="6" t="str">
        <f aca="false">IF(I2196&lt;=0,"Below 0%",IF(I2196&lt;=0.05,"0-5%",IF(I2196&lt;=0.1,"5-10%",IF(I2196&lt;=0.2,"10-20%",IF(I2196&lt;=0.4,"20-40%","Above 40%")))))</f>
        <v>Below 0%</v>
      </c>
      <c r="N2196" s="6" t="str">
        <f aca="false">IF(AND(H2196&gt;=Summary!$B$25,I2196&gt;=Summary!$B$26,I2196&lt;=Summary!$B$27,J2196&gt;=Summary!$B$28,J2196&lt;=Summary!$B$29,F2196*J2196&gt;1),"Yes","No")</f>
        <v>No</v>
      </c>
    </row>
    <row r="2197" customFormat="false" ht="15" hidden="false" customHeight="false" outlineLevel="0" collapsed="false">
      <c r="A2197" s="6" t="s">
        <v>149</v>
      </c>
      <c r="B2197" s="45" t="n">
        <v>42133</v>
      </c>
      <c r="C2197" s="6" t="s">
        <v>188</v>
      </c>
      <c r="D2197" s="6" t="s">
        <v>178</v>
      </c>
      <c r="E2197" s="6" t="s">
        <v>177</v>
      </c>
      <c r="F2197" s="34" t="n">
        <v>0.364316642284393</v>
      </c>
      <c r="G2197" s="34" t="n">
        <v>0.323104824084149</v>
      </c>
      <c r="H2197" s="34" t="n">
        <v>0.0412118182002439</v>
      </c>
      <c r="I2197" s="34" t="n">
        <v>0.127549374470221</v>
      </c>
      <c r="J2197" s="35" t="n">
        <v>3.1</v>
      </c>
      <c r="K2197" s="6" t="n">
        <v>0</v>
      </c>
      <c r="L2197" s="35" t="n">
        <v>-1</v>
      </c>
      <c r="M2197" s="6" t="str">
        <f aca="false">IF(I2197&lt;=0,"Below 0%",IF(I2197&lt;=0.05,"0-5%",IF(I2197&lt;=0.1,"5-10%",IF(I2197&lt;=0.2,"10-20%",IF(I2197&lt;=0.4,"20-40%","Above 40%")))))</f>
        <v>10-20%</v>
      </c>
      <c r="N2197" s="6" t="str">
        <f aca="false">IF(AND(H2197&gt;=Summary!$B$25,I2197&gt;=Summary!$B$26,I2197&lt;=Summary!$B$27,J2197&gt;=Summary!$B$28,J2197&lt;=Summary!$B$29,F2197*J2197&gt;1),"Yes","No")</f>
        <v>Yes</v>
      </c>
    </row>
    <row r="2198" customFormat="false" ht="15" hidden="false" customHeight="false" outlineLevel="0" collapsed="false">
      <c r="A2198" s="6" t="s">
        <v>149</v>
      </c>
      <c r="B2198" s="45" t="n">
        <v>42133</v>
      </c>
      <c r="C2198" s="6" t="s">
        <v>192</v>
      </c>
      <c r="D2198" s="6" t="s">
        <v>181</v>
      </c>
      <c r="E2198" s="6" t="s">
        <v>187</v>
      </c>
      <c r="F2198" s="34" t="n">
        <v>0.20709715783596</v>
      </c>
      <c r="G2198" s="34" t="n">
        <v>0.334431703838031</v>
      </c>
      <c r="H2198" s="34" t="n">
        <v>-0.127334546002071</v>
      </c>
      <c r="I2198" s="34" t="n">
        <v>-0.380749027501711</v>
      </c>
      <c r="J2198" s="35" t="n">
        <v>2.97</v>
      </c>
      <c r="K2198" s="6" t="n">
        <v>1</v>
      </c>
      <c r="L2198" s="35" t="n">
        <v>1.97</v>
      </c>
      <c r="M2198" s="6" t="str">
        <f aca="false">IF(I2198&lt;=0,"Below 0%",IF(I2198&lt;=0.05,"0-5%",IF(I2198&lt;=0.1,"5-10%",IF(I2198&lt;=0.2,"10-20%",IF(I2198&lt;=0.4,"20-40%","Above 40%")))))</f>
        <v>Below 0%</v>
      </c>
      <c r="N2198" s="6" t="str">
        <f aca="false">IF(AND(H2198&gt;=Summary!$B$25,I2198&gt;=Summary!$B$26,I2198&lt;=Summary!$B$27,J2198&gt;=Summary!$B$28,J2198&lt;=Summary!$B$29,F2198*J2198&gt;1),"Yes","No")</f>
        <v>No</v>
      </c>
    </row>
    <row r="2199" customFormat="false" ht="15" hidden="false" customHeight="false" outlineLevel="0" collapsed="false">
      <c r="A2199" s="6" t="s">
        <v>149</v>
      </c>
      <c r="B2199" s="45" t="n">
        <v>42133</v>
      </c>
      <c r="C2199" s="6" t="s">
        <v>192</v>
      </c>
      <c r="D2199" s="6" t="s">
        <v>181</v>
      </c>
      <c r="E2199" s="6" t="s">
        <v>174</v>
      </c>
      <c r="F2199" s="34" t="n">
        <v>0.208410158753395</v>
      </c>
      <c r="G2199" s="34" t="n">
        <v>0.287902075477957</v>
      </c>
      <c r="H2199" s="34" t="n">
        <v>-0.079491916724562</v>
      </c>
      <c r="I2199" s="34" t="n">
        <v>-0.276107480616784</v>
      </c>
      <c r="J2199" s="35" t="n">
        <v>3.45</v>
      </c>
      <c r="K2199" s="6" t="n">
        <v>0</v>
      </c>
      <c r="L2199" s="35" t="n">
        <v>-1</v>
      </c>
      <c r="M2199" s="6" t="str">
        <f aca="false">IF(I2199&lt;=0,"Below 0%",IF(I2199&lt;=0.05,"0-5%",IF(I2199&lt;=0.1,"5-10%",IF(I2199&lt;=0.2,"10-20%",IF(I2199&lt;=0.4,"20-40%","Above 40%")))))</f>
        <v>Below 0%</v>
      </c>
      <c r="N2199" s="6" t="str">
        <f aca="false">IF(AND(H2199&gt;=Summary!$B$25,I2199&gt;=Summary!$B$26,I2199&lt;=Summary!$B$27,J2199&gt;=Summary!$B$28,J2199&lt;=Summary!$B$29,F2199*J2199&gt;1),"Yes","No")</f>
        <v>No</v>
      </c>
    </row>
    <row r="2200" customFormat="false" ht="15" hidden="false" customHeight="false" outlineLevel="0" collapsed="false">
      <c r="A2200" s="6" t="s">
        <v>149</v>
      </c>
      <c r="B2200" s="45" t="n">
        <v>42133</v>
      </c>
      <c r="C2200" s="6" t="s">
        <v>192</v>
      </c>
      <c r="D2200" s="6" t="s">
        <v>181</v>
      </c>
      <c r="E2200" s="6" t="s">
        <v>177</v>
      </c>
      <c r="F2200" s="34" t="n">
        <v>0.584492743015289</v>
      </c>
      <c r="G2200" s="34" t="n">
        <v>0.377666220684012</v>
      </c>
      <c r="H2200" s="34" t="n">
        <v>0.206826522331277</v>
      </c>
      <c r="I2200" s="34" t="n">
        <v>0.547643689066717</v>
      </c>
      <c r="J2200" s="35" t="n">
        <v>2.63</v>
      </c>
      <c r="K2200" s="6" t="n">
        <v>0</v>
      </c>
      <c r="L2200" s="35" t="n">
        <v>-1</v>
      </c>
      <c r="M2200" s="6" t="str">
        <f aca="false">IF(I2200&lt;=0,"Below 0%",IF(I2200&lt;=0.05,"0-5%",IF(I2200&lt;=0.1,"5-10%",IF(I2200&lt;=0.2,"10-20%",IF(I2200&lt;=0.4,"20-40%","Above 40%")))))</f>
        <v>Above 40%</v>
      </c>
      <c r="N2200" s="6" t="str">
        <f aca="false">IF(AND(H2200&gt;=Summary!$B$25,I2200&gt;=Summary!$B$26,I2200&lt;=Summary!$B$27,J2200&gt;=Summary!$B$28,J2200&lt;=Summary!$B$29,F2200*J2200&gt;1),"Yes","No")</f>
        <v>No</v>
      </c>
    </row>
    <row r="2201" customFormat="false" ht="15" hidden="false" customHeight="false" outlineLevel="0" collapsed="false">
      <c r="A2201" s="6" t="s">
        <v>149</v>
      </c>
      <c r="B2201" s="45" t="n">
        <v>42134</v>
      </c>
      <c r="C2201" s="6" t="s">
        <v>190</v>
      </c>
      <c r="D2201" s="6" t="s">
        <v>183</v>
      </c>
      <c r="E2201" s="6" t="s">
        <v>187</v>
      </c>
      <c r="F2201" s="34" t="n">
        <v>0.74027419090271</v>
      </c>
      <c r="G2201" s="34" t="n">
        <v>0.468821517998977</v>
      </c>
      <c r="H2201" s="34" t="n">
        <v>0.271452672903733</v>
      </c>
      <c r="I2201" s="34" t="n">
        <v>0.579010694863894</v>
      </c>
      <c r="J2201" s="35" t="n">
        <v>2.11</v>
      </c>
      <c r="K2201" s="6" t="n">
        <v>0</v>
      </c>
      <c r="L2201" s="35" t="n">
        <v>-1</v>
      </c>
      <c r="M2201" s="6" t="str">
        <f aca="false">IF(I2201&lt;=0,"Below 0%",IF(I2201&lt;=0.05,"0-5%",IF(I2201&lt;=0.1,"5-10%",IF(I2201&lt;=0.2,"10-20%",IF(I2201&lt;=0.4,"20-40%","Above 40%")))))</f>
        <v>Above 40%</v>
      </c>
      <c r="N2201" s="6" t="str">
        <f aca="false">IF(AND(H2201&gt;=Summary!$B$25,I2201&gt;=Summary!$B$26,I2201&lt;=Summary!$B$27,J2201&gt;=Summary!$B$28,J2201&lt;=Summary!$B$29,F2201*J2201&gt;1),"Yes","No")</f>
        <v>No</v>
      </c>
    </row>
    <row r="2202" customFormat="false" ht="15" hidden="false" customHeight="false" outlineLevel="0" collapsed="false">
      <c r="A2202" s="6" t="s">
        <v>149</v>
      </c>
      <c r="B2202" s="45" t="n">
        <v>42134</v>
      </c>
      <c r="C2202" s="6" t="s">
        <v>190</v>
      </c>
      <c r="D2202" s="6" t="s">
        <v>183</v>
      </c>
      <c r="E2202" s="6" t="s">
        <v>174</v>
      </c>
      <c r="F2202" s="34" t="n">
        <v>0.123542964458466</v>
      </c>
      <c r="G2202" s="34" t="n">
        <v>0.282632400850812</v>
      </c>
      <c r="H2202" s="34" t="n">
        <v>-0.159089436392346</v>
      </c>
      <c r="I2202" s="34" t="n">
        <v>-0.562884637123831</v>
      </c>
      <c r="J2202" s="35" t="n">
        <v>3.5</v>
      </c>
      <c r="K2202" s="6" t="n">
        <v>1</v>
      </c>
      <c r="L2202" s="35" t="n">
        <v>2.5</v>
      </c>
      <c r="M2202" s="6" t="str">
        <f aca="false">IF(I2202&lt;=0,"Below 0%",IF(I2202&lt;=0.05,"0-5%",IF(I2202&lt;=0.1,"5-10%",IF(I2202&lt;=0.2,"10-20%",IF(I2202&lt;=0.4,"20-40%","Above 40%")))))</f>
        <v>Below 0%</v>
      </c>
      <c r="N2202" s="6" t="str">
        <f aca="false">IF(AND(H2202&gt;=Summary!$B$25,I2202&gt;=Summary!$B$26,I2202&lt;=Summary!$B$27,J2202&gt;=Summary!$B$28,J2202&lt;=Summary!$B$29,F2202*J2202&gt;1),"Yes","No")</f>
        <v>No</v>
      </c>
    </row>
    <row r="2203" customFormat="false" ht="15" hidden="false" customHeight="false" outlineLevel="0" collapsed="false">
      <c r="A2203" s="6" t="s">
        <v>149</v>
      </c>
      <c r="B2203" s="45" t="n">
        <v>42134</v>
      </c>
      <c r="C2203" s="6" t="s">
        <v>190</v>
      </c>
      <c r="D2203" s="6" t="s">
        <v>183</v>
      </c>
      <c r="E2203" s="6" t="s">
        <v>177</v>
      </c>
      <c r="F2203" s="34" t="n">
        <v>0.136182874441147</v>
      </c>
      <c r="G2203" s="34" t="n">
        <v>0.248546081150211</v>
      </c>
      <c r="H2203" s="34" t="n">
        <v>-0.112363206709065</v>
      </c>
      <c r="I2203" s="34" t="n">
        <v>-0.452081988937724</v>
      </c>
      <c r="J2203" s="35" t="n">
        <v>3.98</v>
      </c>
      <c r="K2203" s="6" t="n">
        <v>0</v>
      </c>
      <c r="L2203" s="35" t="n">
        <v>-1</v>
      </c>
      <c r="M2203" s="6" t="str">
        <f aca="false">IF(I2203&lt;=0,"Below 0%",IF(I2203&lt;=0.05,"0-5%",IF(I2203&lt;=0.1,"5-10%",IF(I2203&lt;=0.2,"10-20%",IF(I2203&lt;=0.4,"20-40%","Above 40%")))))</f>
        <v>Below 0%</v>
      </c>
      <c r="N2203" s="6" t="str">
        <f aca="false">IF(AND(H2203&gt;=Summary!$B$25,I2203&gt;=Summary!$B$26,I2203&lt;=Summary!$B$27,J2203&gt;=Summary!$B$28,J2203&lt;=Summary!$B$29,F2203*J2203&gt;1),"Yes","No")</f>
        <v>No</v>
      </c>
    </row>
    <row r="2204" customFormat="false" ht="15" hidden="false" customHeight="false" outlineLevel="0" collapsed="false">
      <c r="A2204" s="6" t="s">
        <v>149</v>
      </c>
      <c r="B2204" s="45" t="n">
        <v>42134</v>
      </c>
      <c r="C2204" s="6" t="s">
        <v>194</v>
      </c>
      <c r="D2204" s="6" t="s">
        <v>197</v>
      </c>
      <c r="E2204" s="6" t="s">
        <v>187</v>
      </c>
      <c r="F2204" s="34" t="n">
        <v>0.775921046733856</v>
      </c>
      <c r="G2204" s="34" t="n">
        <v>0.806651774633904</v>
      </c>
      <c r="H2204" s="34" t="n">
        <v>-0.0307307279000481</v>
      </c>
      <c r="I2204" s="34" t="n">
        <v>-0.038096646987475</v>
      </c>
      <c r="J2204" s="35" t="n">
        <v>1.23</v>
      </c>
      <c r="K2204" s="6" t="n">
        <v>1</v>
      </c>
      <c r="L2204" s="35" t="n">
        <v>0.23</v>
      </c>
      <c r="M2204" s="6" t="str">
        <f aca="false">IF(I2204&lt;=0,"Below 0%",IF(I2204&lt;=0.05,"0-5%",IF(I2204&lt;=0.1,"5-10%",IF(I2204&lt;=0.2,"10-20%",IF(I2204&lt;=0.4,"20-40%","Above 40%")))))</f>
        <v>Below 0%</v>
      </c>
      <c r="N2204" s="6" t="str">
        <f aca="false">IF(AND(H2204&gt;=Summary!$B$25,I2204&gt;=Summary!$B$26,I2204&lt;=Summary!$B$27,J2204&gt;=Summary!$B$28,J2204&lt;=Summary!$B$29,F2204*J2204&gt;1),"Yes","No")</f>
        <v>No</v>
      </c>
    </row>
    <row r="2205" customFormat="false" ht="15" hidden="false" customHeight="false" outlineLevel="0" collapsed="false">
      <c r="A2205" s="6" t="s">
        <v>149</v>
      </c>
      <c r="B2205" s="45" t="n">
        <v>42134</v>
      </c>
      <c r="C2205" s="6" t="s">
        <v>194</v>
      </c>
      <c r="D2205" s="6" t="s">
        <v>197</v>
      </c>
      <c r="E2205" s="6" t="s">
        <v>174</v>
      </c>
      <c r="F2205" s="34" t="n">
        <v>0.149490967392921</v>
      </c>
      <c r="G2205" s="34" t="n">
        <v>0.127202779846116</v>
      </c>
      <c r="H2205" s="34" t="n">
        <v>0.0222881875468058</v>
      </c>
      <c r="I2205" s="34" t="n">
        <v>0.175217770977718</v>
      </c>
      <c r="J2205" s="35" t="n">
        <v>7.8</v>
      </c>
      <c r="K2205" s="6" t="n">
        <v>0</v>
      </c>
      <c r="L2205" s="35" t="n">
        <v>-1</v>
      </c>
      <c r="M2205" s="6" t="str">
        <f aca="false">IF(I2205&lt;=0,"Below 0%",IF(I2205&lt;=0.05,"0-5%",IF(I2205&lt;=0.1,"5-10%",IF(I2205&lt;=0.2,"10-20%",IF(I2205&lt;=0.4,"20-40%","Above 40%")))))</f>
        <v>10-20%</v>
      </c>
      <c r="N2205" s="6" t="str">
        <f aca="false">IF(AND(H2205&gt;=Summary!$B$25,I2205&gt;=Summary!$B$26,I2205&lt;=Summary!$B$27,J2205&gt;=Summary!$B$28,J2205&lt;=Summary!$B$29,F2205*J2205&gt;1),"Yes","No")</f>
        <v>No</v>
      </c>
    </row>
    <row r="2206" customFormat="false" ht="15" hidden="false" customHeight="false" outlineLevel="0" collapsed="false">
      <c r="A2206" s="6" t="s">
        <v>149</v>
      </c>
      <c r="B2206" s="45" t="n">
        <v>42134</v>
      </c>
      <c r="C2206" s="6" t="s">
        <v>194</v>
      </c>
      <c r="D2206" s="6" t="s">
        <v>197</v>
      </c>
      <c r="E2206" s="6" t="s">
        <v>177</v>
      </c>
      <c r="F2206" s="34" t="n">
        <v>0.0745880380272865</v>
      </c>
      <c r="G2206" s="34" t="n">
        <v>0.0661454455199801</v>
      </c>
      <c r="H2206" s="34" t="n">
        <v>0.00844259250730639</v>
      </c>
      <c r="I2206" s="34" t="n">
        <v>0.127636792540103</v>
      </c>
      <c r="J2206" s="35" t="n">
        <v>15</v>
      </c>
      <c r="K2206" s="6" t="n">
        <v>0</v>
      </c>
      <c r="L2206" s="35" t="n">
        <v>-1</v>
      </c>
      <c r="M2206" s="6" t="str">
        <f aca="false">IF(I2206&lt;=0,"Below 0%",IF(I2206&lt;=0.05,"0-5%",IF(I2206&lt;=0.1,"5-10%",IF(I2206&lt;=0.2,"10-20%",IF(I2206&lt;=0.4,"20-40%","Above 40%")))))</f>
        <v>10-20%</v>
      </c>
      <c r="N2206" s="6" t="str">
        <f aca="false">IF(AND(H2206&gt;=Summary!$B$25,I2206&gt;=Summary!$B$26,I2206&lt;=Summary!$B$27,J2206&gt;=Summary!$B$28,J2206&lt;=Summary!$B$29,F2206*J2206&gt;1),"Yes","No")</f>
        <v>No</v>
      </c>
    </row>
    <row r="2207" customFormat="false" ht="15" hidden="false" customHeight="false" outlineLevel="0" collapsed="false">
      <c r="A2207" s="6" t="s">
        <v>149</v>
      </c>
      <c r="B2207" s="45" t="n">
        <v>42135</v>
      </c>
      <c r="C2207" s="6" t="s">
        <v>185</v>
      </c>
      <c r="D2207" s="6" t="s">
        <v>175</v>
      </c>
      <c r="E2207" s="6" t="s">
        <v>187</v>
      </c>
      <c r="F2207" s="34" t="n">
        <v>0.847136199474335</v>
      </c>
      <c r="G2207" s="34" t="n">
        <v>0.751742952409821</v>
      </c>
      <c r="H2207" s="34" t="n">
        <v>0.0953932470645136</v>
      </c>
      <c r="I2207" s="34" t="n">
        <v>0.12689609760719</v>
      </c>
      <c r="J2207" s="35" t="n">
        <v>1.35</v>
      </c>
      <c r="K2207" s="6" t="n">
        <v>0</v>
      </c>
      <c r="L2207" s="35" t="n">
        <v>-1</v>
      </c>
      <c r="M2207" s="6" t="str">
        <f aca="false">IF(I2207&lt;=0,"Below 0%",IF(I2207&lt;=0.05,"0-5%",IF(I2207&lt;=0.1,"5-10%",IF(I2207&lt;=0.2,"10-20%",IF(I2207&lt;=0.4,"20-40%","Above 40%")))))</f>
        <v>10-20%</v>
      </c>
      <c r="N2207" s="6" t="str">
        <f aca="false">IF(AND(H2207&gt;=Summary!$B$25,I2207&gt;=Summary!$B$26,I2207&lt;=Summary!$B$27,J2207&gt;=Summary!$B$28,J2207&lt;=Summary!$B$29,F2207*J2207&gt;1),"Yes","No")</f>
        <v>No</v>
      </c>
    </row>
    <row r="2208" customFormat="false" ht="15" hidden="false" customHeight="false" outlineLevel="0" collapsed="false">
      <c r="A2208" s="6" t="s">
        <v>149</v>
      </c>
      <c r="B2208" s="45" t="n">
        <v>42135</v>
      </c>
      <c r="C2208" s="6" t="s">
        <v>185</v>
      </c>
      <c r="D2208" s="6" t="s">
        <v>175</v>
      </c>
      <c r="E2208" s="6" t="s">
        <v>174</v>
      </c>
      <c r="F2208" s="34" t="n">
        <v>0.104532361030579</v>
      </c>
      <c r="G2208" s="34" t="n">
        <v>0.163685965444074</v>
      </c>
      <c r="H2208" s="34" t="n">
        <v>-0.0591536044134954</v>
      </c>
      <c r="I2208" s="34" t="n">
        <v>-0.361384705481706</v>
      </c>
      <c r="J2208" s="35" t="n">
        <v>6.2</v>
      </c>
      <c r="K2208" s="6" t="n">
        <v>0</v>
      </c>
      <c r="L2208" s="35" t="n">
        <v>-1</v>
      </c>
      <c r="M2208" s="6" t="str">
        <f aca="false">IF(I2208&lt;=0,"Below 0%",IF(I2208&lt;=0.05,"0-5%",IF(I2208&lt;=0.1,"5-10%",IF(I2208&lt;=0.2,"10-20%",IF(I2208&lt;=0.4,"20-40%","Above 40%")))))</f>
        <v>Below 0%</v>
      </c>
      <c r="N2208" s="6" t="str">
        <f aca="false">IF(AND(H2208&gt;=Summary!$B$25,I2208&gt;=Summary!$B$26,I2208&lt;=Summary!$B$27,J2208&gt;=Summary!$B$28,J2208&lt;=Summary!$B$29,F2208*J2208&gt;1),"Yes","No")</f>
        <v>No</v>
      </c>
    </row>
    <row r="2209" customFormat="false" ht="15" hidden="false" customHeight="false" outlineLevel="0" collapsed="false">
      <c r="A2209" s="6" t="s">
        <v>149</v>
      </c>
      <c r="B2209" s="45" t="n">
        <v>42135</v>
      </c>
      <c r="C2209" s="6" t="s">
        <v>185</v>
      </c>
      <c r="D2209" s="6" t="s">
        <v>175</v>
      </c>
      <c r="E2209" s="6" t="s">
        <v>177</v>
      </c>
      <c r="F2209" s="34" t="n">
        <v>0.0483314022421837</v>
      </c>
      <c r="G2209" s="34" t="n">
        <v>0.0845710821461049</v>
      </c>
      <c r="H2209" s="34" t="n">
        <v>-0.0362396799039212</v>
      </c>
      <c r="I2209" s="34" t="n">
        <v>-0.42851148388185</v>
      </c>
      <c r="J2209" s="35" t="n">
        <v>12</v>
      </c>
      <c r="K2209" s="6" t="n">
        <v>1</v>
      </c>
      <c r="L2209" s="35" t="n">
        <v>11</v>
      </c>
      <c r="M2209" s="6" t="str">
        <f aca="false">IF(I2209&lt;=0,"Below 0%",IF(I2209&lt;=0.05,"0-5%",IF(I2209&lt;=0.1,"5-10%",IF(I2209&lt;=0.2,"10-20%",IF(I2209&lt;=0.4,"20-40%","Above 40%")))))</f>
        <v>Below 0%</v>
      </c>
      <c r="N2209" s="6" t="str">
        <f aca="false">IF(AND(H2209&gt;=Summary!$B$25,I2209&gt;=Summary!$B$26,I2209&lt;=Summary!$B$27,J2209&gt;=Summary!$B$28,J2209&lt;=Summary!$B$29,F2209*J2209&gt;1),"Yes","No")</f>
        <v>No</v>
      </c>
    </row>
    <row r="2210" customFormat="false" ht="15" hidden="false" customHeight="false" outlineLevel="0" collapsed="false">
      <c r="A2210" s="6" t="s">
        <v>149</v>
      </c>
      <c r="B2210" s="45" t="n">
        <v>42140</v>
      </c>
      <c r="C2210" s="6" t="s">
        <v>196</v>
      </c>
      <c r="D2210" s="6" t="s">
        <v>192</v>
      </c>
      <c r="E2210" s="6" t="s">
        <v>187</v>
      </c>
      <c r="F2210" s="34" t="n">
        <v>0.369365990161896</v>
      </c>
      <c r="G2210" s="34" t="n">
        <v>0.362731152204836</v>
      </c>
      <c r="H2210" s="34" t="n">
        <v>0.00663483795705933</v>
      </c>
      <c r="I2210" s="34" t="n">
        <v>0.0182913375835792</v>
      </c>
      <c r="J2210" s="35" t="n">
        <v>2.8</v>
      </c>
      <c r="K2210" s="6" t="n">
        <v>0</v>
      </c>
      <c r="L2210" s="35" t="n">
        <v>-1</v>
      </c>
      <c r="M2210" s="6" t="str">
        <f aca="false">IF(I2210&lt;=0,"Below 0%",IF(I2210&lt;=0.05,"0-5%",IF(I2210&lt;=0.1,"5-10%",IF(I2210&lt;=0.2,"10-20%",IF(I2210&lt;=0.4,"20-40%","Above 40%")))))</f>
        <v>0-5%</v>
      </c>
      <c r="N2210" s="6" t="str">
        <f aca="false">IF(AND(H2210&gt;=Summary!$B$25,I2210&gt;=Summary!$B$26,I2210&lt;=Summary!$B$27,J2210&gt;=Summary!$B$28,J2210&lt;=Summary!$B$29,F2210*J2210&gt;1),"Yes","No")</f>
        <v>No</v>
      </c>
    </row>
    <row r="2211" customFormat="false" ht="15" hidden="false" customHeight="false" outlineLevel="0" collapsed="false">
      <c r="A2211" s="6" t="s">
        <v>149</v>
      </c>
      <c r="B2211" s="45" t="n">
        <v>42140</v>
      </c>
      <c r="C2211" s="6" t="s">
        <v>196</v>
      </c>
      <c r="D2211" s="6" t="s">
        <v>192</v>
      </c>
      <c r="E2211" s="6" t="s">
        <v>174</v>
      </c>
      <c r="F2211" s="34" t="n">
        <v>0.229425191879273</v>
      </c>
      <c r="G2211" s="34" t="n">
        <v>0.298719772403983</v>
      </c>
      <c r="H2211" s="34" t="n">
        <v>-0.0692945805247104</v>
      </c>
      <c r="I2211" s="34" t="n">
        <v>-0.231971857661293</v>
      </c>
      <c r="J2211" s="35" t="n">
        <v>3.4</v>
      </c>
      <c r="K2211" s="6" t="n">
        <v>1</v>
      </c>
      <c r="L2211" s="35" t="n">
        <v>2.4</v>
      </c>
      <c r="M2211" s="6" t="str">
        <f aca="false">IF(I2211&lt;=0,"Below 0%",IF(I2211&lt;=0.05,"0-5%",IF(I2211&lt;=0.1,"5-10%",IF(I2211&lt;=0.2,"10-20%",IF(I2211&lt;=0.4,"20-40%","Above 40%")))))</f>
        <v>Below 0%</v>
      </c>
      <c r="N2211" s="6" t="str">
        <f aca="false">IF(AND(H2211&gt;=Summary!$B$25,I2211&gt;=Summary!$B$26,I2211&lt;=Summary!$B$27,J2211&gt;=Summary!$B$28,J2211&lt;=Summary!$B$29,F2211*J2211&gt;1),"Yes","No")</f>
        <v>No</v>
      </c>
    </row>
    <row r="2212" customFormat="false" ht="15" hidden="false" customHeight="false" outlineLevel="0" collapsed="false">
      <c r="A2212" s="6" t="s">
        <v>149</v>
      </c>
      <c r="B2212" s="45" t="n">
        <v>42140</v>
      </c>
      <c r="C2212" s="6" t="s">
        <v>196</v>
      </c>
      <c r="D2212" s="6" t="s">
        <v>192</v>
      </c>
      <c r="E2212" s="6" t="s">
        <v>177</v>
      </c>
      <c r="F2212" s="34" t="n">
        <v>0.401208817958832</v>
      </c>
      <c r="G2212" s="34" t="n">
        <v>0.338549075391181</v>
      </c>
      <c r="H2212" s="34" t="n">
        <v>0.0626597425676512</v>
      </c>
      <c r="I2212" s="34" t="n">
        <v>0.185083189180919</v>
      </c>
      <c r="J2212" s="35" t="n">
        <v>3</v>
      </c>
      <c r="K2212" s="6" t="n">
        <v>0</v>
      </c>
      <c r="L2212" s="35" t="n">
        <v>-1</v>
      </c>
      <c r="M2212" s="6" t="str">
        <f aca="false">IF(I2212&lt;=0,"Below 0%",IF(I2212&lt;=0.05,"0-5%",IF(I2212&lt;=0.1,"5-10%",IF(I2212&lt;=0.2,"10-20%",IF(I2212&lt;=0.4,"20-40%","Above 40%")))))</f>
        <v>10-20%</v>
      </c>
      <c r="N2212" s="6" t="str">
        <f aca="false">IF(AND(H2212&gt;=Summary!$B$25,I2212&gt;=Summary!$B$26,I2212&lt;=Summary!$B$27,J2212&gt;=Summary!$B$28,J2212&lt;=Summary!$B$29,F2212*J2212&gt;1),"Yes","No")</f>
        <v>Yes</v>
      </c>
    </row>
    <row r="2213" customFormat="false" ht="15" hidden="false" customHeight="false" outlineLevel="0" collapsed="false">
      <c r="A2213" s="6" t="s">
        <v>149</v>
      </c>
      <c r="B2213" s="45" t="n">
        <v>42140</v>
      </c>
      <c r="C2213" s="6" t="s">
        <v>183</v>
      </c>
      <c r="D2213" s="6" t="s">
        <v>180</v>
      </c>
      <c r="E2213" s="6" t="s">
        <v>187</v>
      </c>
      <c r="F2213" s="34" t="n">
        <v>0.793037235736847</v>
      </c>
      <c r="G2213" s="34" t="n">
        <v>0.668705402650357</v>
      </c>
      <c r="H2213" s="34" t="n">
        <v>0.12433183308649</v>
      </c>
      <c r="I2213" s="34" t="n">
        <v>0.185929158929645</v>
      </c>
      <c r="J2213" s="35" t="n">
        <v>1.5</v>
      </c>
      <c r="K2213" s="6" t="n">
        <v>0</v>
      </c>
      <c r="L2213" s="35" t="n">
        <v>-1</v>
      </c>
      <c r="M2213" s="6" t="str">
        <f aca="false">IF(I2213&lt;=0,"Below 0%",IF(I2213&lt;=0.05,"0-5%",IF(I2213&lt;=0.1,"5-10%",IF(I2213&lt;=0.2,"10-20%",IF(I2213&lt;=0.4,"20-40%","Above 40%")))))</f>
        <v>10-20%</v>
      </c>
      <c r="N2213" s="6" t="str">
        <f aca="false">IF(AND(H2213&gt;=Summary!$B$25,I2213&gt;=Summary!$B$26,I2213&lt;=Summary!$B$27,J2213&gt;=Summary!$B$28,J2213&lt;=Summary!$B$29,F2213*J2213&gt;1),"Yes","No")</f>
        <v>No</v>
      </c>
    </row>
    <row r="2214" customFormat="false" ht="15" hidden="false" customHeight="false" outlineLevel="0" collapsed="false">
      <c r="A2214" s="6" t="s">
        <v>149</v>
      </c>
      <c r="B2214" s="45" t="n">
        <v>42140</v>
      </c>
      <c r="C2214" s="6" t="s">
        <v>183</v>
      </c>
      <c r="D2214" s="6" t="s">
        <v>180</v>
      </c>
      <c r="E2214" s="6" t="s">
        <v>174</v>
      </c>
      <c r="F2214" s="34" t="n">
        <v>0.165360078215599</v>
      </c>
      <c r="G2214" s="34" t="n">
        <v>0.208970438328237</v>
      </c>
      <c r="H2214" s="34" t="n">
        <v>-0.0436103601126374</v>
      </c>
      <c r="I2214" s="34" t="n">
        <v>-0.208691528148768</v>
      </c>
      <c r="J2214" s="35" t="n">
        <v>4.8</v>
      </c>
      <c r="K2214" s="6" t="n">
        <v>0</v>
      </c>
      <c r="L2214" s="35" t="n">
        <v>-1</v>
      </c>
      <c r="M2214" s="6" t="str">
        <f aca="false">IF(I2214&lt;=0,"Below 0%",IF(I2214&lt;=0.05,"0-5%",IF(I2214&lt;=0.1,"5-10%",IF(I2214&lt;=0.2,"10-20%",IF(I2214&lt;=0.4,"20-40%","Above 40%")))))</f>
        <v>Below 0%</v>
      </c>
      <c r="N2214" s="6" t="str">
        <f aca="false">IF(AND(H2214&gt;=Summary!$B$25,I2214&gt;=Summary!$B$26,I2214&lt;=Summary!$B$27,J2214&gt;=Summary!$B$28,J2214&lt;=Summary!$B$29,F2214*J2214&gt;1),"Yes","No")</f>
        <v>No</v>
      </c>
    </row>
    <row r="2215" customFormat="false" ht="15" hidden="false" customHeight="false" outlineLevel="0" collapsed="false">
      <c r="A2215" s="6" t="s">
        <v>149</v>
      </c>
      <c r="B2215" s="45" t="n">
        <v>42140</v>
      </c>
      <c r="C2215" s="6" t="s">
        <v>183</v>
      </c>
      <c r="D2215" s="6" t="s">
        <v>180</v>
      </c>
      <c r="E2215" s="6" t="s">
        <v>177</v>
      </c>
      <c r="F2215" s="34" t="n">
        <v>0.0416027009487152</v>
      </c>
      <c r="G2215" s="34" t="n">
        <v>0.122324159021407</v>
      </c>
      <c r="H2215" s="34" t="n">
        <v>-0.0807214580726915</v>
      </c>
      <c r="I2215" s="34" t="n">
        <v>-0.659897919744253</v>
      </c>
      <c r="J2215" s="35" t="n">
        <v>8.2</v>
      </c>
      <c r="K2215" s="6" t="n">
        <v>1</v>
      </c>
      <c r="L2215" s="35" t="n">
        <v>7.2</v>
      </c>
      <c r="M2215" s="6" t="str">
        <f aca="false">IF(I2215&lt;=0,"Below 0%",IF(I2215&lt;=0.05,"0-5%",IF(I2215&lt;=0.1,"5-10%",IF(I2215&lt;=0.2,"10-20%",IF(I2215&lt;=0.4,"20-40%","Above 40%")))))</f>
        <v>Below 0%</v>
      </c>
      <c r="N2215" s="6" t="str">
        <f aca="false">IF(AND(H2215&gt;=Summary!$B$25,I2215&gt;=Summary!$B$26,I2215&lt;=Summary!$B$27,J2215&gt;=Summary!$B$28,J2215&lt;=Summary!$B$29,F2215*J2215&gt;1),"Yes","No")</f>
        <v>No</v>
      </c>
    </row>
    <row r="2216" customFormat="false" ht="15" hidden="false" customHeight="false" outlineLevel="0" collapsed="false">
      <c r="A2216" s="6" t="s">
        <v>149</v>
      </c>
      <c r="B2216" s="45" t="n">
        <v>42140</v>
      </c>
      <c r="C2216" s="6" t="s">
        <v>197</v>
      </c>
      <c r="D2216" s="6" t="s">
        <v>188</v>
      </c>
      <c r="E2216" s="6" t="s">
        <v>187</v>
      </c>
      <c r="F2216" s="34" t="n">
        <v>0.277030020952225</v>
      </c>
      <c r="G2216" s="34" t="n">
        <v>0.323696346222065</v>
      </c>
      <c r="H2216" s="34" t="n">
        <v>-0.0466663252698398</v>
      </c>
      <c r="I2216" s="34" t="n">
        <v>-0.144166981847319</v>
      </c>
      <c r="J2216" s="35" t="n">
        <v>3.1</v>
      </c>
      <c r="K2216" s="6" t="n">
        <v>1</v>
      </c>
      <c r="L2216" s="35" t="n">
        <v>2.1</v>
      </c>
      <c r="M2216" s="6" t="str">
        <f aca="false">IF(I2216&lt;=0,"Below 0%",IF(I2216&lt;=0.05,"0-5%",IF(I2216&lt;=0.1,"5-10%",IF(I2216&lt;=0.2,"10-20%",IF(I2216&lt;=0.4,"20-40%","Above 40%")))))</f>
        <v>Below 0%</v>
      </c>
      <c r="N2216" s="6" t="str">
        <f aca="false">IF(AND(H2216&gt;=Summary!$B$25,I2216&gt;=Summary!$B$26,I2216&lt;=Summary!$B$27,J2216&gt;=Summary!$B$28,J2216&lt;=Summary!$B$29,F2216*J2216&gt;1),"Yes","No")</f>
        <v>No</v>
      </c>
    </row>
    <row r="2217" customFormat="false" ht="15" hidden="false" customHeight="false" outlineLevel="0" collapsed="false">
      <c r="A2217" s="6" t="s">
        <v>149</v>
      </c>
      <c r="B2217" s="45" t="n">
        <v>42140</v>
      </c>
      <c r="C2217" s="6" t="s">
        <v>197</v>
      </c>
      <c r="D2217" s="6" t="s">
        <v>188</v>
      </c>
      <c r="E2217" s="6" t="s">
        <v>174</v>
      </c>
      <c r="F2217" s="34" t="n">
        <v>0.422069996595383</v>
      </c>
      <c r="G2217" s="34" t="n">
        <v>0.274920184462575</v>
      </c>
      <c r="H2217" s="34" t="n">
        <v>0.147149812132807</v>
      </c>
      <c r="I2217" s="34" t="n">
        <v>0.535245574712753</v>
      </c>
      <c r="J2217" s="35" t="n">
        <v>3.65</v>
      </c>
      <c r="K2217" s="6" t="n">
        <v>0</v>
      </c>
      <c r="L2217" s="35" t="n">
        <v>-1</v>
      </c>
      <c r="M2217" s="6" t="str">
        <f aca="false">IF(I2217&lt;=0,"Below 0%",IF(I2217&lt;=0.05,"0-5%",IF(I2217&lt;=0.1,"5-10%",IF(I2217&lt;=0.2,"10-20%",IF(I2217&lt;=0.4,"20-40%","Above 40%")))))</f>
        <v>Above 40%</v>
      </c>
      <c r="N2217" s="6" t="str">
        <f aca="false">IF(AND(H2217&gt;=Summary!$B$25,I2217&gt;=Summary!$B$26,I2217&lt;=Summary!$B$27,J2217&gt;=Summary!$B$28,J2217&lt;=Summary!$B$29,F2217*J2217&gt;1),"Yes","No")</f>
        <v>No</v>
      </c>
    </row>
    <row r="2218" customFormat="false" ht="15" hidden="false" customHeight="false" outlineLevel="0" collapsed="false">
      <c r="A2218" s="6" t="s">
        <v>149</v>
      </c>
      <c r="B2218" s="45" t="n">
        <v>42140</v>
      </c>
      <c r="C2218" s="6" t="s">
        <v>197</v>
      </c>
      <c r="D2218" s="6" t="s">
        <v>188</v>
      </c>
      <c r="E2218" s="6" t="s">
        <v>177</v>
      </c>
      <c r="F2218" s="34" t="n">
        <v>0.300899982452393</v>
      </c>
      <c r="G2218" s="34" t="n">
        <v>0.40138346931536</v>
      </c>
      <c r="H2218" s="34" t="n">
        <v>-0.100483486862968</v>
      </c>
      <c r="I2218" s="34" t="n">
        <v>-0.250342862984273</v>
      </c>
      <c r="J2218" s="35" t="n">
        <v>2.5</v>
      </c>
      <c r="K2218" s="6" t="n">
        <v>0</v>
      </c>
      <c r="L2218" s="35" t="n">
        <v>-1</v>
      </c>
      <c r="M2218" s="6" t="str">
        <f aca="false">IF(I2218&lt;=0,"Below 0%",IF(I2218&lt;=0.05,"0-5%",IF(I2218&lt;=0.1,"5-10%",IF(I2218&lt;=0.2,"10-20%",IF(I2218&lt;=0.4,"20-40%","Above 40%")))))</f>
        <v>Below 0%</v>
      </c>
      <c r="N2218" s="6" t="str">
        <f aca="false">IF(AND(H2218&gt;=Summary!$B$25,I2218&gt;=Summary!$B$26,I2218&lt;=Summary!$B$27,J2218&gt;=Summary!$B$28,J2218&lt;=Summary!$B$29,F2218*J2218&gt;1),"Yes","No")</f>
        <v>No</v>
      </c>
    </row>
    <row r="2219" customFormat="false" ht="15" hidden="false" customHeight="false" outlineLevel="0" collapsed="false">
      <c r="A2219" s="6" t="s">
        <v>149</v>
      </c>
      <c r="B2219" s="45" t="n">
        <v>42140</v>
      </c>
      <c r="C2219" s="6" t="s">
        <v>179</v>
      </c>
      <c r="D2219" s="6" t="s">
        <v>182</v>
      </c>
      <c r="E2219" s="6" t="s">
        <v>187</v>
      </c>
      <c r="F2219" s="34" t="n">
        <v>0.718626499176025</v>
      </c>
      <c r="G2219" s="34" t="n">
        <v>0.552367288378766</v>
      </c>
      <c r="H2219" s="34" t="n">
        <v>0.166259210797259</v>
      </c>
      <c r="I2219" s="34" t="n">
        <v>0.300993947858934</v>
      </c>
      <c r="J2219" s="35" t="n">
        <v>1.8</v>
      </c>
      <c r="K2219" s="6" t="n">
        <v>1</v>
      </c>
      <c r="L2219" s="35" t="n">
        <v>0.8</v>
      </c>
      <c r="M2219" s="6" t="str">
        <f aca="false">IF(I2219&lt;=0,"Below 0%",IF(I2219&lt;=0.05,"0-5%",IF(I2219&lt;=0.1,"5-10%",IF(I2219&lt;=0.2,"10-20%",IF(I2219&lt;=0.4,"20-40%","Above 40%")))))</f>
        <v>20-40%</v>
      </c>
      <c r="N2219" s="6" t="str">
        <f aca="false">IF(AND(H2219&gt;=Summary!$B$25,I2219&gt;=Summary!$B$26,I2219&lt;=Summary!$B$27,J2219&gt;=Summary!$B$28,J2219&lt;=Summary!$B$29,F2219*J2219&gt;1),"Yes","No")</f>
        <v>Yes</v>
      </c>
    </row>
    <row r="2220" customFormat="false" ht="15" hidden="false" customHeight="false" outlineLevel="0" collapsed="false">
      <c r="A2220" s="6" t="s">
        <v>149</v>
      </c>
      <c r="B2220" s="45" t="n">
        <v>42140</v>
      </c>
      <c r="C2220" s="6" t="s">
        <v>179</v>
      </c>
      <c r="D2220" s="6" t="s">
        <v>182</v>
      </c>
      <c r="E2220" s="6" t="s">
        <v>174</v>
      </c>
      <c r="F2220" s="34" t="n">
        <v>0.124430142343044</v>
      </c>
      <c r="G2220" s="34" t="n">
        <v>0.258249641319943</v>
      </c>
      <c r="H2220" s="34" t="n">
        <v>-0.133819498976898</v>
      </c>
      <c r="I2220" s="34" t="n">
        <v>-0.51817883770499</v>
      </c>
      <c r="J2220" s="35" t="n">
        <v>3.85</v>
      </c>
      <c r="K2220" s="6" t="n">
        <v>0</v>
      </c>
      <c r="L2220" s="35" t="n">
        <v>-1</v>
      </c>
      <c r="M2220" s="6" t="str">
        <f aca="false">IF(I2220&lt;=0,"Below 0%",IF(I2220&lt;=0.05,"0-5%",IF(I2220&lt;=0.1,"5-10%",IF(I2220&lt;=0.2,"10-20%",IF(I2220&lt;=0.4,"20-40%","Above 40%")))))</f>
        <v>Below 0%</v>
      </c>
      <c r="N2220" s="6" t="str">
        <f aca="false">IF(AND(H2220&gt;=Summary!$B$25,I2220&gt;=Summary!$B$26,I2220&lt;=Summary!$B$27,J2220&gt;=Summary!$B$28,J2220&lt;=Summary!$B$29,F2220*J2220&gt;1),"Yes","No")</f>
        <v>No</v>
      </c>
    </row>
    <row r="2221" customFormat="false" ht="15" hidden="false" customHeight="false" outlineLevel="0" collapsed="false">
      <c r="A2221" s="6" t="s">
        <v>149</v>
      </c>
      <c r="B2221" s="45" t="n">
        <v>42140</v>
      </c>
      <c r="C2221" s="6" t="s">
        <v>179</v>
      </c>
      <c r="D2221" s="6" t="s">
        <v>182</v>
      </c>
      <c r="E2221" s="6" t="s">
        <v>177</v>
      </c>
      <c r="F2221" s="34" t="n">
        <v>0.156943380832672</v>
      </c>
      <c r="G2221" s="34" t="n">
        <v>0.189383070301291</v>
      </c>
      <c r="H2221" s="34" t="n">
        <v>-0.0324396894686191</v>
      </c>
      <c r="I2221" s="34" t="n">
        <v>-0.171291390603239</v>
      </c>
      <c r="J2221" s="35" t="n">
        <v>5.25</v>
      </c>
      <c r="K2221" s="6" t="n">
        <v>0</v>
      </c>
      <c r="L2221" s="35" t="n">
        <v>-1</v>
      </c>
      <c r="M2221" s="6" t="str">
        <f aca="false">IF(I2221&lt;=0,"Below 0%",IF(I2221&lt;=0.05,"0-5%",IF(I2221&lt;=0.1,"5-10%",IF(I2221&lt;=0.2,"10-20%",IF(I2221&lt;=0.4,"20-40%","Above 40%")))))</f>
        <v>Below 0%</v>
      </c>
      <c r="N2221" s="6" t="str">
        <f aca="false">IF(AND(H2221&gt;=Summary!$B$25,I2221&gt;=Summary!$B$26,I2221&lt;=Summary!$B$27,J2221&gt;=Summary!$B$28,J2221&lt;=Summary!$B$29,F2221*J2221&gt;1),"Yes","No")</f>
        <v>No</v>
      </c>
    </row>
    <row r="2222" customFormat="false" ht="15" hidden="false" customHeight="false" outlineLevel="0" collapsed="false">
      <c r="A2222" s="6" t="s">
        <v>149</v>
      </c>
      <c r="B2222" s="45" t="n">
        <v>42140</v>
      </c>
      <c r="C2222" s="6" t="s">
        <v>191</v>
      </c>
      <c r="D2222" s="6" t="s">
        <v>195</v>
      </c>
      <c r="E2222" s="6" t="s">
        <v>187</v>
      </c>
      <c r="F2222" s="34" t="n">
        <v>0.457680255174637</v>
      </c>
      <c r="G2222" s="34" t="n">
        <v>0.352703285046574</v>
      </c>
      <c r="H2222" s="34" t="n">
        <v>0.104976970128063</v>
      </c>
      <c r="I2222" s="34" t="n">
        <v>0.297635362580194</v>
      </c>
      <c r="J2222" s="35" t="n">
        <v>2.83</v>
      </c>
      <c r="K2222" s="6" t="n">
        <v>0</v>
      </c>
      <c r="L2222" s="35" t="n">
        <v>-1</v>
      </c>
      <c r="M2222" s="6" t="str">
        <f aca="false">IF(I2222&lt;=0,"Below 0%",IF(I2222&lt;=0.05,"0-5%",IF(I2222&lt;=0.1,"5-10%",IF(I2222&lt;=0.2,"10-20%",IF(I2222&lt;=0.4,"20-40%","Above 40%")))))</f>
        <v>20-40%</v>
      </c>
      <c r="N2222" s="6" t="str">
        <f aca="false">IF(AND(H2222&gt;=Summary!$B$25,I2222&gt;=Summary!$B$26,I2222&lt;=Summary!$B$27,J2222&gt;=Summary!$B$28,J2222&lt;=Summary!$B$29,F2222*J2222&gt;1),"Yes","No")</f>
        <v>Yes</v>
      </c>
    </row>
    <row r="2223" customFormat="false" ht="15" hidden="false" customHeight="false" outlineLevel="0" collapsed="false">
      <c r="A2223" s="6" t="s">
        <v>149</v>
      </c>
      <c r="B2223" s="45" t="n">
        <v>42140</v>
      </c>
      <c r="C2223" s="6" t="s">
        <v>191</v>
      </c>
      <c r="D2223" s="6" t="s">
        <v>195</v>
      </c>
      <c r="E2223" s="6" t="s">
        <v>174</v>
      </c>
      <c r="F2223" s="34" t="n">
        <v>0.248966306447983</v>
      </c>
      <c r="G2223" s="34" t="n">
        <v>0.297068540679109</v>
      </c>
      <c r="H2223" s="34" t="n">
        <v>-0.0481022342311258</v>
      </c>
      <c r="I2223" s="34" t="n">
        <v>-0.161923016557601</v>
      </c>
      <c r="J2223" s="35" t="n">
        <v>3.36</v>
      </c>
      <c r="K2223" s="6" t="n">
        <v>1</v>
      </c>
      <c r="L2223" s="35" t="n">
        <v>2.36</v>
      </c>
      <c r="M2223" s="6" t="str">
        <f aca="false">IF(I2223&lt;=0,"Below 0%",IF(I2223&lt;=0.05,"0-5%",IF(I2223&lt;=0.1,"5-10%",IF(I2223&lt;=0.2,"10-20%",IF(I2223&lt;=0.4,"20-40%","Above 40%")))))</f>
        <v>Below 0%</v>
      </c>
      <c r="N2223" s="6" t="str">
        <f aca="false">IF(AND(H2223&gt;=Summary!$B$25,I2223&gt;=Summary!$B$26,I2223&lt;=Summary!$B$27,J2223&gt;=Summary!$B$28,J2223&lt;=Summary!$B$29,F2223*J2223&gt;1),"Yes","No")</f>
        <v>No</v>
      </c>
    </row>
    <row r="2224" customFormat="false" ht="15" hidden="false" customHeight="false" outlineLevel="0" collapsed="false">
      <c r="A2224" s="6" t="s">
        <v>149</v>
      </c>
      <c r="B2224" s="45" t="n">
        <v>42140</v>
      </c>
      <c r="C2224" s="6" t="s">
        <v>191</v>
      </c>
      <c r="D2224" s="6" t="s">
        <v>195</v>
      </c>
      <c r="E2224" s="6" t="s">
        <v>177</v>
      </c>
      <c r="F2224" s="34" t="n">
        <v>0.293353468179703</v>
      </c>
      <c r="G2224" s="34" t="n">
        <v>0.350228174274318</v>
      </c>
      <c r="H2224" s="34" t="n">
        <v>-0.0568747060946147</v>
      </c>
      <c r="I2224" s="34" t="n">
        <v>-0.162393291780311</v>
      </c>
      <c r="J2224" s="35" t="n">
        <v>2.85</v>
      </c>
      <c r="K2224" s="6" t="n">
        <v>0</v>
      </c>
      <c r="L2224" s="35" t="n">
        <v>-1</v>
      </c>
      <c r="M2224" s="6" t="str">
        <f aca="false">IF(I2224&lt;=0,"Below 0%",IF(I2224&lt;=0.05,"0-5%",IF(I2224&lt;=0.1,"5-10%",IF(I2224&lt;=0.2,"10-20%",IF(I2224&lt;=0.4,"20-40%","Above 40%")))))</f>
        <v>Below 0%</v>
      </c>
      <c r="N2224" s="6" t="str">
        <f aca="false">IF(AND(H2224&gt;=Summary!$B$25,I2224&gt;=Summary!$B$26,I2224&lt;=Summary!$B$27,J2224&gt;=Summary!$B$28,J2224&lt;=Summary!$B$29,F2224*J2224&gt;1),"Yes","No")</f>
        <v>No</v>
      </c>
    </row>
    <row r="2225" customFormat="false" ht="15" hidden="false" customHeight="false" outlineLevel="0" collapsed="false">
      <c r="A2225" s="6" t="s">
        <v>149</v>
      </c>
      <c r="B2225" s="45" t="n">
        <v>42140</v>
      </c>
      <c r="C2225" s="6" t="s">
        <v>181</v>
      </c>
      <c r="D2225" s="6" t="s">
        <v>186</v>
      </c>
      <c r="E2225" s="6" t="s">
        <v>187</v>
      </c>
      <c r="F2225" s="34" t="n">
        <v>0.757712244987488</v>
      </c>
      <c r="G2225" s="34" t="n">
        <v>0.550099832932643</v>
      </c>
      <c r="H2225" s="34" t="n">
        <v>0.207612412054845</v>
      </c>
      <c r="I2225" s="34" t="n">
        <v>0.377408607721329</v>
      </c>
      <c r="J2225" s="35" t="n">
        <v>1.83</v>
      </c>
      <c r="K2225" s="6" t="n">
        <v>1</v>
      </c>
      <c r="L2225" s="35" t="n">
        <v>0.83</v>
      </c>
      <c r="M2225" s="6" t="str">
        <f aca="false">IF(I2225&lt;=0,"Below 0%",IF(I2225&lt;=0.05,"0-5%",IF(I2225&lt;=0.1,"5-10%",IF(I2225&lt;=0.2,"10-20%",IF(I2225&lt;=0.4,"20-40%","Above 40%")))))</f>
        <v>20-40%</v>
      </c>
      <c r="N2225" s="6" t="str">
        <f aca="false">IF(AND(H2225&gt;=Summary!$B$25,I2225&gt;=Summary!$B$26,I2225&lt;=Summary!$B$27,J2225&gt;=Summary!$B$28,J2225&lt;=Summary!$B$29,F2225*J2225&gt;1),"Yes","No")</f>
        <v>Yes</v>
      </c>
    </row>
    <row r="2226" customFormat="false" ht="15" hidden="false" customHeight="false" outlineLevel="0" collapsed="false">
      <c r="A2226" s="6" t="s">
        <v>149</v>
      </c>
      <c r="B2226" s="45" t="n">
        <v>42140</v>
      </c>
      <c r="C2226" s="6" t="s">
        <v>181</v>
      </c>
      <c r="D2226" s="6" t="s">
        <v>186</v>
      </c>
      <c r="E2226" s="6" t="s">
        <v>174</v>
      </c>
      <c r="F2226" s="34" t="n">
        <v>0.149642944335938</v>
      </c>
      <c r="G2226" s="34" t="n">
        <v>0.248563628214009</v>
      </c>
      <c r="H2226" s="34" t="n">
        <v>-0.0989206838780717</v>
      </c>
      <c r="I2226" s="34" t="n">
        <v>-0.39796926279537</v>
      </c>
      <c r="J2226" s="35" t="n">
        <v>4.05</v>
      </c>
      <c r="K2226" s="6" t="n">
        <v>0</v>
      </c>
      <c r="L2226" s="35" t="n">
        <v>-1</v>
      </c>
      <c r="M2226" s="6" t="str">
        <f aca="false">IF(I2226&lt;=0,"Below 0%",IF(I2226&lt;=0.05,"0-5%",IF(I2226&lt;=0.1,"5-10%",IF(I2226&lt;=0.2,"10-20%",IF(I2226&lt;=0.4,"20-40%","Above 40%")))))</f>
        <v>Below 0%</v>
      </c>
      <c r="N2226" s="6" t="str">
        <f aca="false">IF(AND(H2226&gt;=Summary!$B$25,I2226&gt;=Summary!$B$26,I2226&lt;=Summary!$B$27,J2226&gt;=Summary!$B$28,J2226&lt;=Summary!$B$29,F2226*J2226&gt;1),"Yes","No")</f>
        <v>No</v>
      </c>
    </row>
    <row r="2227" customFormat="false" ht="15" hidden="false" customHeight="false" outlineLevel="0" collapsed="false">
      <c r="A2227" s="6" t="s">
        <v>149</v>
      </c>
      <c r="B2227" s="45" t="n">
        <v>42140</v>
      </c>
      <c r="C2227" s="6" t="s">
        <v>181</v>
      </c>
      <c r="D2227" s="6" t="s">
        <v>186</v>
      </c>
      <c r="E2227" s="6" t="s">
        <v>177</v>
      </c>
      <c r="F2227" s="34" t="n">
        <v>0.0926448479294777</v>
      </c>
      <c r="G2227" s="34" t="n">
        <v>0.201336538853348</v>
      </c>
      <c r="H2227" s="34" t="n">
        <v>-0.10869169092387</v>
      </c>
      <c r="I2227" s="34" t="n">
        <v>-0.539850796794715</v>
      </c>
      <c r="J2227" s="35" t="n">
        <v>5</v>
      </c>
      <c r="K2227" s="6" t="n">
        <v>0</v>
      </c>
      <c r="L2227" s="35" t="n">
        <v>-1</v>
      </c>
      <c r="M2227" s="6" t="str">
        <f aca="false">IF(I2227&lt;=0,"Below 0%",IF(I2227&lt;=0.05,"0-5%",IF(I2227&lt;=0.1,"5-10%",IF(I2227&lt;=0.2,"10-20%",IF(I2227&lt;=0.4,"20-40%","Above 40%")))))</f>
        <v>Below 0%</v>
      </c>
      <c r="N2227" s="6" t="str">
        <f aca="false">IF(AND(H2227&gt;=Summary!$B$25,I2227&gt;=Summary!$B$26,I2227&lt;=Summary!$B$27,J2227&gt;=Summary!$B$28,J2227&lt;=Summary!$B$29,F2227*J2227&gt;1),"Yes","No")</f>
        <v>No</v>
      </c>
    </row>
    <row r="2228" customFormat="false" ht="15" hidden="false" customHeight="false" outlineLevel="0" collapsed="false">
      <c r="A2228" s="6" t="s">
        <v>149</v>
      </c>
      <c r="B2228" s="45" t="n">
        <v>42140</v>
      </c>
      <c r="C2228" s="6" t="s">
        <v>189</v>
      </c>
      <c r="D2228" s="6" t="s">
        <v>173</v>
      </c>
      <c r="E2228" s="6" t="s">
        <v>187</v>
      </c>
      <c r="F2228" s="34" t="n">
        <v>0.372623205184937</v>
      </c>
      <c r="G2228" s="34" t="n">
        <v>0.333091173265529</v>
      </c>
      <c r="H2228" s="34" t="n">
        <v>0.039532031919408</v>
      </c>
      <c r="I2228" s="34" t="n">
        <v>0.118682316111374</v>
      </c>
      <c r="J2228" s="35" t="n">
        <v>3</v>
      </c>
      <c r="K2228" s="6" t="n">
        <v>0</v>
      </c>
      <c r="L2228" s="35" t="n">
        <v>-1</v>
      </c>
      <c r="M2228" s="6" t="str">
        <f aca="false">IF(I2228&lt;=0,"Below 0%",IF(I2228&lt;=0.05,"0-5%",IF(I2228&lt;=0.1,"5-10%",IF(I2228&lt;=0.2,"10-20%",IF(I2228&lt;=0.4,"20-40%","Above 40%")))))</f>
        <v>10-20%</v>
      </c>
      <c r="N2228" s="6" t="str">
        <f aca="false">IF(AND(H2228&gt;=Summary!$B$25,I2228&gt;=Summary!$B$26,I2228&lt;=Summary!$B$27,J2228&gt;=Summary!$B$28,J2228&lt;=Summary!$B$29,F2228*J2228&gt;1),"Yes","No")</f>
        <v>Yes</v>
      </c>
    </row>
    <row r="2229" customFormat="false" ht="15" hidden="false" customHeight="false" outlineLevel="0" collapsed="false">
      <c r="A2229" s="6" t="s">
        <v>149</v>
      </c>
      <c r="B2229" s="45" t="n">
        <v>42140</v>
      </c>
      <c r="C2229" s="6" t="s">
        <v>189</v>
      </c>
      <c r="D2229" s="6" t="s">
        <v>173</v>
      </c>
      <c r="E2229" s="6" t="s">
        <v>174</v>
      </c>
      <c r="F2229" s="34" t="n">
        <v>0.139919295907021</v>
      </c>
      <c r="G2229" s="34" t="n">
        <v>0.285506719941882</v>
      </c>
      <c r="H2229" s="34" t="n">
        <v>-0.145587424034861</v>
      </c>
      <c r="I2229" s="34" t="n">
        <v>-0.509926435582662</v>
      </c>
      <c r="J2229" s="35" t="n">
        <v>3.5</v>
      </c>
      <c r="K2229" s="6" t="n">
        <v>0</v>
      </c>
      <c r="L2229" s="35" t="n">
        <v>-1</v>
      </c>
      <c r="M2229" s="6" t="str">
        <f aca="false">IF(I2229&lt;=0,"Below 0%",IF(I2229&lt;=0.05,"0-5%",IF(I2229&lt;=0.1,"5-10%",IF(I2229&lt;=0.2,"10-20%",IF(I2229&lt;=0.4,"20-40%","Above 40%")))))</f>
        <v>Below 0%</v>
      </c>
      <c r="N2229" s="6" t="str">
        <f aca="false">IF(AND(H2229&gt;=Summary!$B$25,I2229&gt;=Summary!$B$26,I2229&lt;=Summary!$B$27,J2229&gt;=Summary!$B$28,J2229&lt;=Summary!$B$29,F2229*J2229&gt;1),"Yes","No")</f>
        <v>No</v>
      </c>
    </row>
    <row r="2230" customFormat="false" ht="15" hidden="false" customHeight="false" outlineLevel="0" collapsed="false">
      <c r="A2230" s="6" t="s">
        <v>149</v>
      </c>
      <c r="B2230" s="45" t="n">
        <v>42140</v>
      </c>
      <c r="C2230" s="6" t="s">
        <v>189</v>
      </c>
      <c r="D2230" s="6" t="s">
        <v>173</v>
      </c>
      <c r="E2230" s="6" t="s">
        <v>177</v>
      </c>
      <c r="F2230" s="34" t="n">
        <v>0.487457484006882</v>
      </c>
      <c r="G2230" s="34" t="n">
        <v>0.38140210679259</v>
      </c>
      <c r="H2230" s="34" t="n">
        <v>0.106055377214292</v>
      </c>
      <c r="I2230" s="34" t="n">
        <v>0.278067098543757</v>
      </c>
      <c r="J2230" s="35" t="n">
        <v>2.62</v>
      </c>
      <c r="K2230" s="6" t="n">
        <v>1</v>
      </c>
      <c r="L2230" s="35" t="n">
        <v>1.62</v>
      </c>
      <c r="M2230" s="6" t="str">
        <f aca="false">IF(I2230&lt;=0,"Below 0%",IF(I2230&lt;=0.05,"0-5%",IF(I2230&lt;=0.1,"5-10%",IF(I2230&lt;=0.2,"10-20%",IF(I2230&lt;=0.4,"20-40%","Above 40%")))))</f>
        <v>20-40%</v>
      </c>
      <c r="N2230" s="6" t="str">
        <f aca="false">IF(AND(H2230&gt;=Summary!$B$25,I2230&gt;=Summary!$B$26,I2230&lt;=Summary!$B$27,J2230&gt;=Summary!$B$28,J2230&lt;=Summary!$B$29,F2230*J2230&gt;1),"Yes","No")</f>
        <v>Yes</v>
      </c>
    </row>
    <row r="2231" customFormat="false" ht="15" hidden="false" customHeight="false" outlineLevel="0" collapsed="false">
      <c r="A2231" s="6" t="s">
        <v>149</v>
      </c>
      <c r="B2231" s="45" t="n">
        <v>42141</v>
      </c>
      <c r="C2231" s="6" t="s">
        <v>176</v>
      </c>
      <c r="D2231" s="6" t="s">
        <v>185</v>
      </c>
      <c r="E2231" s="6" t="s">
        <v>187</v>
      </c>
      <c r="F2231" s="34" t="n">
        <v>0.447252750396729</v>
      </c>
      <c r="G2231" s="34" t="n">
        <v>0.396664698512363</v>
      </c>
      <c r="H2231" s="34" t="n">
        <v>0.0505880518843652</v>
      </c>
      <c r="I2231" s="34" t="n">
        <v>0.127533536697591</v>
      </c>
      <c r="J2231" s="35" t="n">
        <v>2.52</v>
      </c>
      <c r="K2231" s="6" t="n">
        <v>0</v>
      </c>
      <c r="L2231" s="35" t="n">
        <v>-1</v>
      </c>
      <c r="M2231" s="6" t="str">
        <f aca="false">IF(I2231&lt;=0,"Below 0%",IF(I2231&lt;=0.05,"0-5%",IF(I2231&lt;=0.1,"5-10%",IF(I2231&lt;=0.2,"10-20%",IF(I2231&lt;=0.4,"20-40%","Above 40%")))))</f>
        <v>10-20%</v>
      </c>
      <c r="N2231" s="6" t="str">
        <f aca="false">IF(AND(H2231&gt;=Summary!$B$25,I2231&gt;=Summary!$B$26,I2231&lt;=Summary!$B$27,J2231&gt;=Summary!$B$28,J2231&lt;=Summary!$B$29,F2231*J2231&gt;1),"Yes","No")</f>
        <v>Yes</v>
      </c>
    </row>
    <row r="2232" customFormat="false" ht="15" hidden="false" customHeight="false" outlineLevel="0" collapsed="false">
      <c r="A2232" s="6" t="s">
        <v>149</v>
      </c>
      <c r="B2232" s="45" t="n">
        <v>42141</v>
      </c>
      <c r="C2232" s="6" t="s">
        <v>176</v>
      </c>
      <c r="D2232" s="6" t="s">
        <v>185</v>
      </c>
      <c r="E2232" s="6" t="s">
        <v>174</v>
      </c>
      <c r="F2232" s="34" t="n">
        <v>0.23589651286602</v>
      </c>
      <c r="G2232" s="34" t="n">
        <v>0.283975863707715</v>
      </c>
      <c r="H2232" s="34" t="n">
        <v>-0.0480793508416945</v>
      </c>
      <c r="I2232" s="34" t="n">
        <v>-0.169307877838452</v>
      </c>
      <c r="J2232" s="35" t="n">
        <v>3.52</v>
      </c>
      <c r="K2232" s="6" t="n">
        <v>1</v>
      </c>
      <c r="L2232" s="35" t="n">
        <v>2.52</v>
      </c>
      <c r="M2232" s="6" t="str">
        <f aca="false">IF(I2232&lt;=0,"Below 0%",IF(I2232&lt;=0.05,"0-5%",IF(I2232&lt;=0.1,"5-10%",IF(I2232&lt;=0.2,"10-20%",IF(I2232&lt;=0.4,"20-40%","Above 40%")))))</f>
        <v>Below 0%</v>
      </c>
      <c r="N2232" s="6" t="str">
        <f aca="false">IF(AND(H2232&gt;=Summary!$B$25,I2232&gt;=Summary!$B$26,I2232&lt;=Summary!$B$27,J2232&gt;=Summary!$B$28,J2232&lt;=Summary!$B$29,F2232*J2232&gt;1),"Yes","No")</f>
        <v>No</v>
      </c>
    </row>
    <row r="2233" customFormat="false" ht="15" hidden="false" customHeight="false" outlineLevel="0" collapsed="false">
      <c r="A2233" s="6" t="s">
        <v>149</v>
      </c>
      <c r="B2233" s="45" t="n">
        <v>42141</v>
      </c>
      <c r="C2233" s="6" t="s">
        <v>176</v>
      </c>
      <c r="D2233" s="6" t="s">
        <v>185</v>
      </c>
      <c r="E2233" s="6" t="s">
        <v>177</v>
      </c>
      <c r="F2233" s="34" t="n">
        <v>0.316850751638413</v>
      </c>
      <c r="G2233" s="34" t="n">
        <v>0.319359437779922</v>
      </c>
      <c r="H2233" s="34" t="n">
        <v>-0.00250868614150945</v>
      </c>
      <c r="I2233" s="34" t="n">
        <v>-0.00785536873107295</v>
      </c>
      <c r="J2233" s="35" t="n">
        <v>3.13</v>
      </c>
      <c r="K2233" s="6" t="n">
        <v>0</v>
      </c>
      <c r="L2233" s="35" t="n">
        <v>-1</v>
      </c>
      <c r="M2233" s="6" t="str">
        <f aca="false">IF(I2233&lt;=0,"Below 0%",IF(I2233&lt;=0.05,"0-5%",IF(I2233&lt;=0.1,"5-10%",IF(I2233&lt;=0.2,"10-20%",IF(I2233&lt;=0.4,"20-40%","Above 40%")))))</f>
        <v>Below 0%</v>
      </c>
      <c r="N2233" s="6" t="str">
        <f aca="false">IF(AND(H2233&gt;=Summary!$B$25,I2233&gt;=Summary!$B$26,I2233&lt;=Summary!$B$27,J2233&gt;=Summary!$B$28,J2233&lt;=Summary!$B$29,F2233*J2233&gt;1),"Yes","No")</f>
        <v>No</v>
      </c>
    </row>
    <row r="2234" customFormat="false" ht="15" hidden="false" customHeight="false" outlineLevel="0" collapsed="false">
      <c r="A2234" s="6" t="s">
        <v>149</v>
      </c>
      <c r="B2234" s="45" t="n">
        <v>42141</v>
      </c>
      <c r="C2234" s="6" t="s">
        <v>175</v>
      </c>
      <c r="D2234" s="6" t="s">
        <v>194</v>
      </c>
      <c r="E2234" s="6" t="s">
        <v>187</v>
      </c>
      <c r="F2234" s="34" t="n">
        <v>0.214228466153145</v>
      </c>
      <c r="G2234" s="34" t="n">
        <v>0.200659377149498</v>
      </c>
      <c r="H2234" s="34" t="n">
        <v>0.0135690890036465</v>
      </c>
      <c r="I2234" s="34" t="n">
        <v>0.067622501357298</v>
      </c>
      <c r="J2234" s="35" t="n">
        <v>5.03</v>
      </c>
      <c r="K2234" s="6" t="n">
        <v>0</v>
      </c>
      <c r="L2234" s="35" t="n">
        <v>-1</v>
      </c>
      <c r="M2234" s="6" t="str">
        <f aca="false">IF(I2234&lt;=0,"Below 0%",IF(I2234&lt;=0.05,"0-5%",IF(I2234&lt;=0.1,"5-10%",IF(I2234&lt;=0.2,"10-20%",IF(I2234&lt;=0.4,"20-40%","Above 40%")))))</f>
        <v>5-10%</v>
      </c>
      <c r="N2234" s="6" t="str">
        <f aca="false">IF(AND(H2234&gt;=Summary!$B$25,I2234&gt;=Summary!$B$26,I2234&lt;=Summary!$B$27,J2234&gt;=Summary!$B$28,J2234&lt;=Summary!$B$29,F2234*J2234&gt;1),"Yes","No")</f>
        <v>No</v>
      </c>
    </row>
    <row r="2235" customFormat="false" ht="15" hidden="false" customHeight="false" outlineLevel="0" collapsed="false">
      <c r="A2235" s="6" t="s">
        <v>149</v>
      </c>
      <c r="B2235" s="45" t="n">
        <v>42141</v>
      </c>
      <c r="C2235" s="6" t="s">
        <v>175</v>
      </c>
      <c r="D2235" s="6" t="s">
        <v>194</v>
      </c>
      <c r="E2235" s="6" t="s">
        <v>174</v>
      </c>
      <c r="F2235" s="34" t="n">
        <v>0.183040902018547</v>
      </c>
      <c r="G2235" s="34" t="n">
        <v>0.238609141149404</v>
      </c>
      <c r="H2235" s="34" t="n">
        <v>-0.0555682391308564</v>
      </c>
      <c r="I2235" s="34" t="n">
        <v>-0.232883949303781</v>
      </c>
      <c r="J2235" s="35" t="n">
        <v>4.23</v>
      </c>
      <c r="K2235" s="6" t="n">
        <v>0</v>
      </c>
      <c r="L2235" s="35" t="n">
        <v>-1</v>
      </c>
      <c r="M2235" s="6" t="str">
        <f aca="false">IF(I2235&lt;=0,"Below 0%",IF(I2235&lt;=0.05,"0-5%",IF(I2235&lt;=0.1,"5-10%",IF(I2235&lt;=0.2,"10-20%",IF(I2235&lt;=0.4,"20-40%","Above 40%")))))</f>
        <v>Below 0%</v>
      </c>
      <c r="N2235" s="6" t="str">
        <f aca="false">IF(AND(H2235&gt;=Summary!$B$25,I2235&gt;=Summary!$B$26,I2235&lt;=Summary!$B$27,J2235&gt;=Summary!$B$28,J2235&lt;=Summary!$B$29,F2235*J2235&gt;1),"Yes","No")</f>
        <v>No</v>
      </c>
    </row>
    <row r="2236" customFormat="false" ht="15" hidden="false" customHeight="false" outlineLevel="0" collapsed="false">
      <c r="A2236" s="6" t="s">
        <v>149</v>
      </c>
      <c r="B2236" s="45" t="n">
        <v>42141</v>
      </c>
      <c r="C2236" s="6" t="s">
        <v>175</v>
      </c>
      <c r="D2236" s="6" t="s">
        <v>194</v>
      </c>
      <c r="E2236" s="6" t="s">
        <v>177</v>
      </c>
      <c r="F2236" s="34" t="n">
        <v>0.602730572223663</v>
      </c>
      <c r="G2236" s="34" t="n">
        <v>0.560731481701098</v>
      </c>
      <c r="H2236" s="34" t="n">
        <v>0.0419990905225651</v>
      </c>
      <c r="I2236" s="34" t="n">
        <v>0.0749005395508595</v>
      </c>
      <c r="J2236" s="35" t="n">
        <v>1.8</v>
      </c>
      <c r="K2236" s="6" t="n">
        <v>1</v>
      </c>
      <c r="L2236" s="35" t="n">
        <v>0.8</v>
      </c>
      <c r="M2236" s="6" t="str">
        <f aca="false">IF(I2236&lt;=0,"Below 0%",IF(I2236&lt;=0.05,"0-5%",IF(I2236&lt;=0.1,"5-10%",IF(I2236&lt;=0.2,"10-20%",IF(I2236&lt;=0.4,"20-40%","Above 40%")))))</f>
        <v>5-10%</v>
      </c>
      <c r="N2236" s="6" t="str">
        <f aca="false">IF(AND(H2236&gt;=Summary!$B$25,I2236&gt;=Summary!$B$26,I2236&lt;=Summary!$B$27,J2236&gt;=Summary!$B$28,J2236&lt;=Summary!$B$29,F2236*J2236&gt;1),"Yes","No")</f>
        <v>No</v>
      </c>
    </row>
    <row r="2237" customFormat="false" ht="15" hidden="false" customHeight="false" outlineLevel="0" collapsed="false">
      <c r="A2237" s="6" t="s">
        <v>149</v>
      </c>
      <c r="B2237" s="45" t="n">
        <v>42142</v>
      </c>
      <c r="C2237" s="6" t="s">
        <v>178</v>
      </c>
      <c r="D2237" s="6" t="s">
        <v>190</v>
      </c>
      <c r="E2237" s="6" t="s">
        <v>187</v>
      </c>
      <c r="F2237" s="34" t="n">
        <v>0.193784430623055</v>
      </c>
      <c r="G2237" s="34" t="n">
        <v>0.236058235029645</v>
      </c>
      <c r="H2237" s="34" t="n">
        <v>-0.0422738044065902</v>
      </c>
      <c r="I2237" s="34" t="n">
        <v>-0.179082099810165</v>
      </c>
      <c r="J2237" s="35" t="n">
        <v>4.21</v>
      </c>
      <c r="K2237" s="6" t="n">
        <v>1</v>
      </c>
      <c r="L2237" s="35" t="n">
        <v>3.21</v>
      </c>
      <c r="M2237" s="6" t="str">
        <f aca="false">IF(I2237&lt;=0,"Below 0%",IF(I2237&lt;=0.05,"0-5%",IF(I2237&lt;=0.1,"5-10%",IF(I2237&lt;=0.2,"10-20%",IF(I2237&lt;=0.4,"20-40%","Above 40%")))))</f>
        <v>Below 0%</v>
      </c>
      <c r="N2237" s="6" t="str">
        <f aca="false">IF(AND(H2237&gt;=Summary!$B$25,I2237&gt;=Summary!$B$26,I2237&lt;=Summary!$B$27,J2237&gt;=Summary!$B$28,J2237&lt;=Summary!$B$29,F2237*J2237&gt;1),"Yes","No")</f>
        <v>No</v>
      </c>
    </row>
    <row r="2238" customFormat="false" ht="15" hidden="false" customHeight="false" outlineLevel="0" collapsed="false">
      <c r="A2238" s="6" t="s">
        <v>149</v>
      </c>
      <c r="B2238" s="45" t="n">
        <v>42142</v>
      </c>
      <c r="C2238" s="6" t="s">
        <v>178</v>
      </c>
      <c r="D2238" s="6" t="s">
        <v>190</v>
      </c>
      <c r="E2238" s="6" t="s">
        <v>174</v>
      </c>
      <c r="F2238" s="34" t="n">
        <v>0.227919846773148</v>
      </c>
      <c r="G2238" s="34" t="n">
        <v>0.279158755470451</v>
      </c>
      <c r="H2238" s="34" t="n">
        <v>-0.0512389086973031</v>
      </c>
      <c r="I2238" s="34" t="n">
        <v>-0.183547560996083</v>
      </c>
      <c r="J2238" s="35" t="n">
        <v>3.56</v>
      </c>
      <c r="K2238" s="6" t="n">
        <v>0</v>
      </c>
      <c r="L2238" s="35" t="n">
        <v>-1</v>
      </c>
      <c r="M2238" s="6" t="str">
        <f aca="false">IF(I2238&lt;=0,"Below 0%",IF(I2238&lt;=0.05,"0-5%",IF(I2238&lt;=0.1,"5-10%",IF(I2238&lt;=0.2,"10-20%",IF(I2238&lt;=0.4,"20-40%","Above 40%")))))</f>
        <v>Below 0%</v>
      </c>
      <c r="N2238" s="6" t="str">
        <f aca="false">IF(AND(H2238&gt;=Summary!$B$25,I2238&gt;=Summary!$B$26,I2238&lt;=Summary!$B$27,J2238&gt;=Summary!$B$28,J2238&lt;=Summary!$B$29,F2238*J2238&gt;1),"Yes","No")</f>
        <v>No</v>
      </c>
    </row>
    <row r="2239" customFormat="false" ht="15" hidden="false" customHeight="false" outlineLevel="0" collapsed="false">
      <c r="A2239" s="6" t="s">
        <v>149</v>
      </c>
      <c r="B2239" s="45" t="n">
        <v>42142</v>
      </c>
      <c r="C2239" s="6" t="s">
        <v>178</v>
      </c>
      <c r="D2239" s="6" t="s">
        <v>190</v>
      </c>
      <c r="E2239" s="6" t="s">
        <v>177</v>
      </c>
      <c r="F2239" s="34" t="n">
        <v>0.578295707702637</v>
      </c>
      <c r="G2239" s="34" t="n">
        <v>0.484783009499905</v>
      </c>
      <c r="H2239" s="34" t="n">
        <v>0.0935126982027322</v>
      </c>
      <c r="I2239" s="34" t="n">
        <v>0.192895989278169</v>
      </c>
      <c r="J2239" s="35" t="n">
        <v>2.05</v>
      </c>
      <c r="K2239" s="6" t="n">
        <v>0</v>
      </c>
      <c r="L2239" s="35" t="n">
        <v>-1</v>
      </c>
      <c r="M2239" s="6" t="str">
        <f aca="false">IF(I2239&lt;=0,"Below 0%",IF(I2239&lt;=0.05,"0-5%",IF(I2239&lt;=0.1,"5-10%",IF(I2239&lt;=0.2,"10-20%",IF(I2239&lt;=0.4,"20-40%","Above 40%")))))</f>
        <v>10-20%</v>
      </c>
      <c r="N2239" s="6" t="str">
        <f aca="false">IF(AND(H2239&gt;=Summary!$B$25,I2239&gt;=Summary!$B$26,I2239&lt;=Summary!$B$27,J2239&gt;=Summary!$B$28,J2239&lt;=Summary!$B$29,F2239*J2239&gt;1),"Yes","No")</f>
        <v>Yes</v>
      </c>
    </row>
    <row r="2240" customFormat="false" ht="15" hidden="false" customHeight="false" outlineLevel="0" collapsed="false">
      <c r="A2240" s="6" t="s">
        <v>149</v>
      </c>
      <c r="B2240" s="45" t="n">
        <v>42144</v>
      </c>
      <c r="C2240" s="6" t="s">
        <v>185</v>
      </c>
      <c r="D2240" s="6" t="s">
        <v>191</v>
      </c>
      <c r="E2240" s="6" t="s">
        <v>187</v>
      </c>
      <c r="F2240" s="34" t="n">
        <v>0.854612529277802</v>
      </c>
      <c r="G2240" s="34" t="n">
        <v>0.75666541494555</v>
      </c>
      <c r="H2240" s="34" t="n">
        <v>0.0979471143322515</v>
      </c>
      <c r="I2240" s="34" t="n">
        <v>0.12944573968575</v>
      </c>
      <c r="J2240" s="35" t="n">
        <v>1.35</v>
      </c>
      <c r="K2240" s="6" t="n">
        <v>0</v>
      </c>
      <c r="L2240" s="35" t="n">
        <v>-1</v>
      </c>
      <c r="M2240" s="6" t="str">
        <f aca="false">IF(I2240&lt;=0,"Below 0%",IF(I2240&lt;=0.05,"0-5%",IF(I2240&lt;=0.1,"5-10%",IF(I2240&lt;=0.2,"10-20%",IF(I2240&lt;=0.4,"20-40%","Above 40%")))))</f>
        <v>10-20%</v>
      </c>
      <c r="N2240" s="6" t="str">
        <f aca="false">IF(AND(H2240&gt;=Summary!$B$25,I2240&gt;=Summary!$B$26,I2240&lt;=Summary!$B$27,J2240&gt;=Summary!$B$28,J2240&lt;=Summary!$B$29,F2240*J2240&gt;1),"Yes","No")</f>
        <v>No</v>
      </c>
    </row>
    <row r="2241" customFormat="false" ht="15" hidden="false" customHeight="false" outlineLevel="0" collapsed="false">
      <c r="A2241" s="6" t="s">
        <v>149</v>
      </c>
      <c r="B2241" s="45" t="n">
        <v>42144</v>
      </c>
      <c r="C2241" s="6" t="s">
        <v>185</v>
      </c>
      <c r="D2241" s="6" t="s">
        <v>191</v>
      </c>
      <c r="E2241" s="6" t="s">
        <v>174</v>
      </c>
      <c r="F2241" s="34" t="n">
        <v>0.0848538652062416</v>
      </c>
      <c r="G2241" s="34" t="n">
        <v>0.16475779196395</v>
      </c>
      <c r="H2241" s="34" t="n">
        <v>-0.0799039267577088</v>
      </c>
      <c r="I2241" s="34" t="n">
        <v>-0.484978135511746</v>
      </c>
      <c r="J2241" s="35" t="n">
        <v>6.2</v>
      </c>
      <c r="K2241" s="6" t="n">
        <v>1</v>
      </c>
      <c r="L2241" s="35" t="n">
        <v>5.2</v>
      </c>
      <c r="M2241" s="6" t="str">
        <f aca="false">IF(I2241&lt;=0,"Below 0%",IF(I2241&lt;=0.05,"0-5%",IF(I2241&lt;=0.1,"5-10%",IF(I2241&lt;=0.2,"10-20%",IF(I2241&lt;=0.4,"20-40%","Above 40%")))))</f>
        <v>Below 0%</v>
      </c>
      <c r="N2241" s="6" t="str">
        <f aca="false">IF(AND(H2241&gt;=Summary!$B$25,I2241&gt;=Summary!$B$26,I2241&lt;=Summary!$B$27,J2241&gt;=Summary!$B$28,J2241&lt;=Summary!$B$29,F2241*J2241&gt;1),"Yes","No")</f>
        <v>No</v>
      </c>
    </row>
    <row r="2242" customFormat="false" ht="15" hidden="false" customHeight="false" outlineLevel="0" collapsed="false">
      <c r="A2242" s="6" t="s">
        <v>149</v>
      </c>
      <c r="B2242" s="45" t="n">
        <v>42144</v>
      </c>
      <c r="C2242" s="6" t="s">
        <v>185</v>
      </c>
      <c r="D2242" s="6" t="s">
        <v>191</v>
      </c>
      <c r="E2242" s="6" t="s">
        <v>177</v>
      </c>
      <c r="F2242" s="34" t="n">
        <v>0.0605336204171181</v>
      </c>
      <c r="G2242" s="34" t="n">
        <v>0.0785767930904995</v>
      </c>
      <c r="H2242" s="34" t="n">
        <v>-0.0180431726733814</v>
      </c>
      <c r="I2242" s="34" t="n">
        <v>-0.229624701692782</v>
      </c>
      <c r="J2242" s="35" t="n">
        <v>13</v>
      </c>
      <c r="K2242" s="6" t="n">
        <v>0</v>
      </c>
      <c r="L2242" s="35" t="n">
        <v>-1</v>
      </c>
      <c r="M2242" s="6" t="str">
        <f aca="false">IF(I2242&lt;=0,"Below 0%",IF(I2242&lt;=0.05,"0-5%",IF(I2242&lt;=0.1,"5-10%",IF(I2242&lt;=0.2,"10-20%",IF(I2242&lt;=0.4,"20-40%","Above 40%")))))</f>
        <v>Below 0%</v>
      </c>
      <c r="N2242" s="6" t="str">
        <f aca="false">IF(AND(H2242&gt;=Summary!$B$25,I2242&gt;=Summary!$B$26,I2242&lt;=Summary!$B$27,J2242&gt;=Summary!$B$28,J2242&lt;=Summary!$B$29,F2242*J2242&gt;1),"Yes","No")</f>
        <v>No</v>
      </c>
    </row>
    <row r="2243" customFormat="false" ht="15" hidden="false" customHeight="false" outlineLevel="0" collapsed="false">
      <c r="A2243" s="6" t="s">
        <v>149</v>
      </c>
      <c r="B2243" s="45" t="n">
        <v>42148</v>
      </c>
      <c r="C2243" s="6" t="s">
        <v>185</v>
      </c>
      <c r="D2243" s="6" t="s">
        <v>178</v>
      </c>
      <c r="E2243" s="6" t="s">
        <v>187</v>
      </c>
      <c r="F2243" s="34" t="n">
        <v>0.818457961082459</v>
      </c>
      <c r="G2243" s="34" t="n">
        <v>0.699936902962626</v>
      </c>
      <c r="H2243" s="34" t="n">
        <v>0.118521058119833</v>
      </c>
      <c r="I2243" s="34" t="n">
        <v>0.169331060582987</v>
      </c>
      <c r="J2243" s="35" t="n">
        <v>1.43</v>
      </c>
      <c r="K2243" s="6" t="n">
        <v>1</v>
      </c>
      <c r="L2243" s="35" t="n">
        <v>0.43</v>
      </c>
      <c r="M2243" s="6" t="str">
        <f aca="false">IF(I2243&lt;=0,"Below 0%",IF(I2243&lt;=0.05,"0-5%",IF(I2243&lt;=0.1,"5-10%",IF(I2243&lt;=0.2,"10-20%",IF(I2243&lt;=0.4,"20-40%","Above 40%")))))</f>
        <v>10-20%</v>
      </c>
      <c r="N2243" s="6" t="str">
        <f aca="false">IF(AND(H2243&gt;=Summary!$B$25,I2243&gt;=Summary!$B$26,I2243&lt;=Summary!$B$27,J2243&gt;=Summary!$B$28,J2243&lt;=Summary!$B$29,F2243*J2243&gt;1),"Yes","No")</f>
        <v>No</v>
      </c>
    </row>
    <row r="2244" customFormat="false" ht="15" hidden="false" customHeight="false" outlineLevel="0" collapsed="false">
      <c r="A2244" s="6" t="s">
        <v>149</v>
      </c>
      <c r="B2244" s="45" t="n">
        <v>42148</v>
      </c>
      <c r="C2244" s="6" t="s">
        <v>185</v>
      </c>
      <c r="D2244" s="6" t="s">
        <v>178</v>
      </c>
      <c r="E2244" s="6" t="s">
        <v>174</v>
      </c>
      <c r="F2244" s="34" t="n">
        <v>0.143298178911209</v>
      </c>
      <c r="G2244" s="34" t="n">
        <v>0.188850900233312</v>
      </c>
      <c r="H2244" s="34" t="n">
        <v>-0.0455527213221032</v>
      </c>
      <c r="I2244" s="34" t="n">
        <v>-0.241209977108004</v>
      </c>
      <c r="J2244" s="35" t="n">
        <v>5.3</v>
      </c>
      <c r="K2244" s="6" t="n">
        <v>0</v>
      </c>
      <c r="L2244" s="35" t="n">
        <v>-1</v>
      </c>
      <c r="M2244" s="6" t="str">
        <f aca="false">IF(I2244&lt;=0,"Below 0%",IF(I2244&lt;=0.05,"0-5%",IF(I2244&lt;=0.1,"5-10%",IF(I2244&lt;=0.2,"10-20%",IF(I2244&lt;=0.4,"20-40%","Above 40%")))))</f>
        <v>Below 0%</v>
      </c>
      <c r="N2244" s="6" t="str">
        <f aca="false">IF(AND(H2244&gt;=Summary!$B$25,I2244&gt;=Summary!$B$26,I2244&lt;=Summary!$B$27,J2244&gt;=Summary!$B$28,J2244&lt;=Summary!$B$29,F2244*J2244&gt;1),"Yes","No")</f>
        <v>No</v>
      </c>
    </row>
    <row r="2245" customFormat="false" ht="15" hidden="false" customHeight="false" outlineLevel="0" collapsed="false">
      <c r="A2245" s="6" t="s">
        <v>149</v>
      </c>
      <c r="B2245" s="45" t="n">
        <v>42148</v>
      </c>
      <c r="C2245" s="6" t="s">
        <v>185</v>
      </c>
      <c r="D2245" s="6" t="s">
        <v>178</v>
      </c>
      <c r="E2245" s="6" t="s">
        <v>177</v>
      </c>
      <c r="F2245" s="34" t="n">
        <v>0.0382438451051712</v>
      </c>
      <c r="G2245" s="34" t="n">
        <v>0.111212196804062</v>
      </c>
      <c r="H2245" s="34" t="n">
        <v>-0.0729683516988905</v>
      </c>
      <c r="I2245" s="34" t="n">
        <v>-0.656118247780405</v>
      </c>
      <c r="J2245" s="35" t="n">
        <v>9</v>
      </c>
      <c r="K2245" s="6" t="n">
        <v>0</v>
      </c>
      <c r="L2245" s="35" t="n">
        <v>-1</v>
      </c>
      <c r="M2245" s="6" t="str">
        <f aca="false">IF(I2245&lt;=0,"Below 0%",IF(I2245&lt;=0.05,"0-5%",IF(I2245&lt;=0.1,"5-10%",IF(I2245&lt;=0.2,"10-20%",IF(I2245&lt;=0.4,"20-40%","Above 40%")))))</f>
        <v>Below 0%</v>
      </c>
      <c r="N2245" s="6" t="str">
        <f aca="false">IF(AND(H2245&gt;=Summary!$B$25,I2245&gt;=Summary!$B$26,I2245&lt;=Summary!$B$27,J2245&gt;=Summary!$B$28,J2245&lt;=Summary!$B$29,F2245*J2245&gt;1),"Yes","No")</f>
        <v>No</v>
      </c>
    </row>
    <row r="2246" customFormat="false" ht="15" hidden="false" customHeight="false" outlineLevel="0" collapsed="false">
      <c r="A2246" s="6" t="s">
        <v>149</v>
      </c>
      <c r="B2246" s="45" t="n">
        <v>42148</v>
      </c>
      <c r="C2246" s="6" t="s">
        <v>182</v>
      </c>
      <c r="D2246" s="6" t="s">
        <v>196</v>
      </c>
      <c r="E2246" s="6" t="s">
        <v>187</v>
      </c>
      <c r="F2246" s="34" t="n">
        <v>0.460679441690445</v>
      </c>
      <c r="G2246" s="34" t="n">
        <v>0.466745867144554</v>
      </c>
      <c r="H2246" s="34" t="n">
        <v>-0.0060664254541094</v>
      </c>
      <c r="I2246" s="34" t="n">
        <v>-0.0129972772790092</v>
      </c>
      <c r="J2246" s="35" t="n">
        <v>2.13</v>
      </c>
      <c r="K2246" s="6" t="n">
        <v>0</v>
      </c>
      <c r="L2246" s="35" t="n">
        <v>-1</v>
      </c>
      <c r="M2246" s="6" t="str">
        <f aca="false">IF(I2246&lt;=0,"Below 0%",IF(I2246&lt;=0.05,"0-5%",IF(I2246&lt;=0.1,"5-10%",IF(I2246&lt;=0.2,"10-20%",IF(I2246&lt;=0.4,"20-40%","Above 40%")))))</f>
        <v>Below 0%</v>
      </c>
      <c r="N2246" s="6" t="str">
        <f aca="false">IF(AND(H2246&gt;=Summary!$B$25,I2246&gt;=Summary!$B$26,I2246&lt;=Summary!$B$27,J2246&gt;=Summary!$B$28,J2246&lt;=Summary!$B$29,F2246*J2246&gt;1),"Yes","No")</f>
        <v>No</v>
      </c>
    </row>
    <row r="2247" customFormat="false" ht="15" hidden="false" customHeight="false" outlineLevel="0" collapsed="false">
      <c r="A2247" s="6" t="s">
        <v>149</v>
      </c>
      <c r="B2247" s="45" t="n">
        <v>42148</v>
      </c>
      <c r="C2247" s="6" t="s">
        <v>182</v>
      </c>
      <c r="D2247" s="6" t="s">
        <v>196</v>
      </c>
      <c r="E2247" s="6" t="s">
        <v>174</v>
      </c>
      <c r="F2247" s="34" t="n">
        <v>0.26392325758934</v>
      </c>
      <c r="G2247" s="34" t="n">
        <v>0.271630791534946</v>
      </c>
      <c r="H2247" s="34" t="n">
        <v>-0.00770753394560531</v>
      </c>
      <c r="I2247" s="34" t="n">
        <v>-0.0283750376827722</v>
      </c>
      <c r="J2247" s="35" t="n">
        <v>3.66</v>
      </c>
      <c r="K2247" s="6" t="n">
        <v>0</v>
      </c>
      <c r="L2247" s="35" t="n">
        <v>-1</v>
      </c>
      <c r="M2247" s="6" t="str">
        <f aca="false">IF(I2247&lt;=0,"Below 0%",IF(I2247&lt;=0.05,"0-5%",IF(I2247&lt;=0.1,"5-10%",IF(I2247&lt;=0.2,"10-20%",IF(I2247&lt;=0.4,"20-40%","Above 40%")))))</f>
        <v>Below 0%</v>
      </c>
      <c r="N2247" s="6" t="str">
        <f aca="false">IF(AND(H2247&gt;=Summary!$B$25,I2247&gt;=Summary!$B$26,I2247&lt;=Summary!$B$27,J2247&gt;=Summary!$B$28,J2247&lt;=Summary!$B$29,F2247*J2247&gt;1),"Yes","No")</f>
        <v>No</v>
      </c>
    </row>
    <row r="2248" customFormat="false" ht="15" hidden="false" customHeight="false" outlineLevel="0" collapsed="false">
      <c r="A2248" s="6" t="s">
        <v>149</v>
      </c>
      <c r="B2248" s="45" t="n">
        <v>42148</v>
      </c>
      <c r="C2248" s="6" t="s">
        <v>182</v>
      </c>
      <c r="D2248" s="6" t="s">
        <v>196</v>
      </c>
      <c r="E2248" s="6" t="s">
        <v>177</v>
      </c>
      <c r="F2248" s="34" t="n">
        <v>0.27539724111557</v>
      </c>
      <c r="G2248" s="34" t="n">
        <v>0.2616233413205</v>
      </c>
      <c r="H2248" s="34" t="n">
        <v>0.0137738997950699</v>
      </c>
      <c r="I2248" s="34" t="n">
        <v>0.0526478246380786</v>
      </c>
      <c r="J2248" s="35" t="n">
        <v>3.8</v>
      </c>
      <c r="K2248" s="6" t="n">
        <v>1</v>
      </c>
      <c r="L2248" s="35" t="n">
        <v>2.8</v>
      </c>
      <c r="M2248" s="6" t="str">
        <f aca="false">IF(I2248&lt;=0,"Below 0%",IF(I2248&lt;=0.05,"0-5%",IF(I2248&lt;=0.1,"5-10%",IF(I2248&lt;=0.2,"10-20%",IF(I2248&lt;=0.4,"20-40%","Above 40%")))))</f>
        <v>5-10%</v>
      </c>
      <c r="N2248" s="6" t="str">
        <f aca="false">IF(AND(H2248&gt;=Summary!$B$25,I2248&gt;=Summary!$B$26,I2248&lt;=Summary!$B$27,J2248&gt;=Summary!$B$28,J2248&lt;=Summary!$B$29,F2248*J2248&gt;1),"Yes","No")</f>
        <v>No</v>
      </c>
    </row>
    <row r="2249" customFormat="false" ht="15" hidden="false" customHeight="false" outlineLevel="0" collapsed="false">
      <c r="A2249" s="6" t="s">
        <v>149</v>
      </c>
      <c r="B2249" s="45" t="n">
        <v>42148</v>
      </c>
      <c r="C2249" s="6" t="s">
        <v>190</v>
      </c>
      <c r="D2249" s="6" t="s">
        <v>191</v>
      </c>
      <c r="E2249" s="6" t="s">
        <v>187</v>
      </c>
      <c r="F2249" s="34" t="n">
        <v>0.829931259155273</v>
      </c>
      <c r="G2249" s="34" t="n">
        <v>0.729442970822281</v>
      </c>
      <c r="H2249" s="34" t="n">
        <v>0.100488288332992</v>
      </c>
      <c r="I2249" s="34" t="n">
        <v>0.137760308005593</v>
      </c>
      <c r="J2249" s="35" t="n">
        <v>1.36</v>
      </c>
      <c r="K2249" s="6" t="n">
        <v>1</v>
      </c>
      <c r="L2249" s="35" t="n">
        <v>0.36</v>
      </c>
      <c r="M2249" s="6" t="str">
        <f aca="false">IF(I2249&lt;=0,"Below 0%",IF(I2249&lt;=0.05,"0-5%",IF(I2249&lt;=0.1,"5-10%",IF(I2249&lt;=0.2,"10-20%",IF(I2249&lt;=0.4,"20-40%","Above 40%")))))</f>
        <v>10-20%</v>
      </c>
      <c r="N2249" s="6" t="str">
        <f aca="false">IF(AND(H2249&gt;=Summary!$B$25,I2249&gt;=Summary!$B$26,I2249&lt;=Summary!$B$27,J2249&gt;=Summary!$B$28,J2249&lt;=Summary!$B$29,F2249*J2249&gt;1),"Yes","No")</f>
        <v>No</v>
      </c>
    </row>
    <row r="2250" customFormat="false" ht="15" hidden="false" customHeight="false" outlineLevel="0" collapsed="false">
      <c r="A2250" s="6" t="s">
        <v>149</v>
      </c>
      <c r="B2250" s="45" t="n">
        <v>42148</v>
      </c>
      <c r="C2250" s="6" t="s">
        <v>190</v>
      </c>
      <c r="D2250" s="6" t="s">
        <v>191</v>
      </c>
      <c r="E2250" s="6" t="s">
        <v>174</v>
      </c>
      <c r="F2250" s="34" t="n">
        <v>0.108626522123814</v>
      </c>
      <c r="G2250" s="34" t="n">
        <v>0.180371352785146</v>
      </c>
      <c r="H2250" s="34" t="n">
        <v>-0.0717448306613323</v>
      </c>
      <c r="I2250" s="34" t="n">
        <v>-0.397761781754739</v>
      </c>
      <c r="J2250" s="35" t="n">
        <v>5.5</v>
      </c>
      <c r="K2250" s="6" t="n">
        <v>0</v>
      </c>
      <c r="L2250" s="35" t="n">
        <v>-1</v>
      </c>
      <c r="M2250" s="6" t="str">
        <f aca="false">IF(I2250&lt;=0,"Below 0%",IF(I2250&lt;=0.05,"0-5%",IF(I2250&lt;=0.1,"5-10%",IF(I2250&lt;=0.2,"10-20%",IF(I2250&lt;=0.4,"20-40%","Above 40%")))))</f>
        <v>Below 0%</v>
      </c>
      <c r="N2250" s="6" t="str">
        <f aca="false">IF(AND(H2250&gt;=Summary!$B$25,I2250&gt;=Summary!$B$26,I2250&lt;=Summary!$B$27,J2250&gt;=Summary!$B$28,J2250&lt;=Summary!$B$29,F2250*J2250&gt;1),"Yes","No")</f>
        <v>No</v>
      </c>
    </row>
    <row r="2251" customFormat="false" ht="15" hidden="false" customHeight="false" outlineLevel="0" collapsed="false">
      <c r="A2251" s="6" t="s">
        <v>149</v>
      </c>
      <c r="B2251" s="45" t="n">
        <v>42148</v>
      </c>
      <c r="C2251" s="6" t="s">
        <v>190</v>
      </c>
      <c r="D2251" s="6" t="s">
        <v>191</v>
      </c>
      <c r="E2251" s="6" t="s">
        <v>177</v>
      </c>
      <c r="F2251" s="34" t="n">
        <v>0.0614422298967838</v>
      </c>
      <c r="G2251" s="34" t="n">
        <v>0.0901856763925729</v>
      </c>
      <c r="H2251" s="34" t="n">
        <v>-0.0287434464957891</v>
      </c>
      <c r="I2251" s="34" t="n">
        <v>-0.318714097909191</v>
      </c>
      <c r="J2251" s="35" t="n">
        <v>11</v>
      </c>
      <c r="K2251" s="6" t="n">
        <v>0</v>
      </c>
      <c r="L2251" s="35" t="n">
        <v>-1</v>
      </c>
      <c r="M2251" s="6" t="str">
        <f aca="false">IF(I2251&lt;=0,"Below 0%",IF(I2251&lt;=0.05,"0-5%",IF(I2251&lt;=0.1,"5-10%",IF(I2251&lt;=0.2,"10-20%",IF(I2251&lt;=0.4,"20-40%","Above 40%")))))</f>
        <v>Below 0%</v>
      </c>
      <c r="N2251" s="6" t="str">
        <f aca="false">IF(AND(H2251&gt;=Summary!$B$25,I2251&gt;=Summary!$B$26,I2251&lt;=Summary!$B$27,J2251&gt;=Summary!$B$28,J2251&lt;=Summary!$B$29,F2251*J2251&gt;1),"Yes","No")</f>
        <v>No</v>
      </c>
    </row>
    <row r="2252" customFormat="false" ht="15" hidden="false" customHeight="false" outlineLevel="0" collapsed="false">
      <c r="A2252" s="6" t="s">
        <v>149</v>
      </c>
      <c r="B2252" s="45" t="n">
        <v>42148</v>
      </c>
      <c r="C2252" s="6" t="s">
        <v>180</v>
      </c>
      <c r="D2252" s="6" t="s">
        <v>175</v>
      </c>
      <c r="E2252" s="6" t="s">
        <v>187</v>
      </c>
      <c r="F2252" s="34" t="n">
        <v>0.563288033008575</v>
      </c>
      <c r="G2252" s="34" t="n">
        <v>0.435893902859111</v>
      </c>
      <c r="H2252" s="34" t="n">
        <v>0.127394130149464</v>
      </c>
      <c r="I2252" s="34" t="n">
        <v>0.292259490930847</v>
      </c>
      <c r="J2252" s="35" t="n">
        <v>2.3</v>
      </c>
      <c r="K2252" s="6" t="n">
        <v>1</v>
      </c>
      <c r="L2252" s="35" t="n">
        <v>1.3</v>
      </c>
      <c r="M2252" s="6" t="str">
        <f aca="false">IF(I2252&lt;=0,"Below 0%",IF(I2252&lt;=0.05,"0-5%",IF(I2252&lt;=0.1,"5-10%",IF(I2252&lt;=0.2,"10-20%",IF(I2252&lt;=0.4,"20-40%","Above 40%")))))</f>
        <v>20-40%</v>
      </c>
      <c r="N2252" s="6" t="str">
        <f aca="false">IF(AND(H2252&gt;=Summary!$B$25,I2252&gt;=Summary!$B$26,I2252&lt;=Summary!$B$27,J2252&gt;=Summary!$B$28,J2252&lt;=Summary!$B$29,F2252*J2252&gt;1),"Yes","No")</f>
        <v>Yes</v>
      </c>
    </row>
    <row r="2253" customFormat="false" ht="15" hidden="false" customHeight="false" outlineLevel="0" collapsed="false">
      <c r="A2253" s="6" t="s">
        <v>149</v>
      </c>
      <c r="B2253" s="45" t="n">
        <v>42148</v>
      </c>
      <c r="C2253" s="6" t="s">
        <v>180</v>
      </c>
      <c r="D2253" s="6" t="s">
        <v>175</v>
      </c>
      <c r="E2253" s="6" t="s">
        <v>174</v>
      </c>
      <c r="F2253" s="34" t="n">
        <v>0.183505550026894</v>
      </c>
      <c r="G2253" s="34" t="n">
        <v>0.270961074750258</v>
      </c>
      <c r="H2253" s="34" t="n">
        <v>-0.0874555247233647</v>
      </c>
      <c r="I2253" s="34" t="n">
        <v>-0.322760473267134</v>
      </c>
      <c r="J2253" s="35" t="n">
        <v>3.7</v>
      </c>
      <c r="K2253" s="6" t="n">
        <v>0</v>
      </c>
      <c r="L2253" s="35" t="n">
        <v>-1</v>
      </c>
      <c r="M2253" s="6" t="str">
        <f aca="false">IF(I2253&lt;=0,"Below 0%",IF(I2253&lt;=0.05,"0-5%",IF(I2253&lt;=0.1,"5-10%",IF(I2253&lt;=0.2,"10-20%",IF(I2253&lt;=0.4,"20-40%","Above 40%")))))</f>
        <v>Below 0%</v>
      </c>
      <c r="N2253" s="6" t="str">
        <f aca="false">IF(AND(H2253&gt;=Summary!$B$25,I2253&gt;=Summary!$B$26,I2253&lt;=Summary!$B$27,J2253&gt;=Summary!$B$28,J2253&lt;=Summary!$B$29,F2253*J2253&gt;1),"Yes","No")</f>
        <v>No</v>
      </c>
    </row>
    <row r="2254" customFormat="false" ht="15" hidden="false" customHeight="false" outlineLevel="0" collapsed="false">
      <c r="A2254" s="6" t="s">
        <v>149</v>
      </c>
      <c r="B2254" s="45" t="n">
        <v>42148</v>
      </c>
      <c r="C2254" s="6" t="s">
        <v>180</v>
      </c>
      <c r="D2254" s="6" t="s">
        <v>175</v>
      </c>
      <c r="E2254" s="6" t="s">
        <v>177</v>
      </c>
      <c r="F2254" s="34" t="n">
        <v>0.25320640206337</v>
      </c>
      <c r="G2254" s="34" t="n">
        <v>0.29314502239063</v>
      </c>
      <c r="H2254" s="34" t="n">
        <v>-0.0399386203272606</v>
      </c>
      <c r="I2254" s="34" t="n">
        <v>-0.136241850540585</v>
      </c>
      <c r="J2254" s="35" t="n">
        <v>3.42</v>
      </c>
      <c r="K2254" s="6" t="n">
        <v>0</v>
      </c>
      <c r="L2254" s="35" t="n">
        <v>-1</v>
      </c>
      <c r="M2254" s="6" t="str">
        <f aca="false">IF(I2254&lt;=0,"Below 0%",IF(I2254&lt;=0.05,"0-5%",IF(I2254&lt;=0.1,"5-10%",IF(I2254&lt;=0.2,"10-20%",IF(I2254&lt;=0.4,"20-40%","Above 40%")))))</f>
        <v>Below 0%</v>
      </c>
      <c r="N2254" s="6" t="str">
        <f aca="false">IF(AND(H2254&gt;=Summary!$B$25,I2254&gt;=Summary!$B$26,I2254&lt;=Summary!$B$27,J2254&gt;=Summary!$B$28,J2254&lt;=Summary!$B$29,F2254*J2254&gt;1),"Yes","No")</f>
        <v>No</v>
      </c>
    </row>
    <row r="2255" customFormat="false" ht="15" hidden="false" customHeight="false" outlineLevel="0" collapsed="false">
      <c r="A2255" s="6" t="s">
        <v>149</v>
      </c>
      <c r="B2255" s="45" t="n">
        <v>42148</v>
      </c>
      <c r="C2255" s="6" t="s">
        <v>173</v>
      </c>
      <c r="D2255" s="6" t="s">
        <v>181</v>
      </c>
      <c r="E2255" s="6" t="s">
        <v>187</v>
      </c>
      <c r="F2255" s="34" t="n">
        <v>0.506403923034668</v>
      </c>
      <c r="G2255" s="34" t="n">
        <v>0.414902501519249</v>
      </c>
      <c r="H2255" s="34" t="n">
        <v>0.0915014215154188</v>
      </c>
      <c r="I2255" s="34" t="n">
        <v>0.220537165190299</v>
      </c>
      <c r="J2255" s="35" t="n">
        <v>2.4</v>
      </c>
      <c r="K2255" s="6" t="n">
        <v>0</v>
      </c>
      <c r="L2255" s="35" t="n">
        <v>-1</v>
      </c>
      <c r="M2255" s="6" t="str">
        <f aca="false">IF(I2255&lt;=0,"Below 0%",IF(I2255&lt;=0.05,"0-5%",IF(I2255&lt;=0.1,"5-10%",IF(I2255&lt;=0.2,"10-20%",IF(I2255&lt;=0.4,"20-40%","Above 40%")))))</f>
        <v>20-40%</v>
      </c>
      <c r="N2255" s="6" t="str">
        <f aca="false">IF(AND(H2255&gt;=Summary!$B$25,I2255&gt;=Summary!$B$26,I2255&lt;=Summary!$B$27,J2255&gt;=Summary!$B$28,J2255&lt;=Summary!$B$29,F2255*J2255&gt;1),"Yes","No")</f>
        <v>Yes</v>
      </c>
    </row>
    <row r="2256" customFormat="false" ht="15" hidden="false" customHeight="false" outlineLevel="0" collapsed="false">
      <c r="A2256" s="6" t="s">
        <v>149</v>
      </c>
      <c r="B2256" s="45" t="n">
        <v>42148</v>
      </c>
      <c r="C2256" s="6" t="s">
        <v>173</v>
      </c>
      <c r="D2256" s="6" t="s">
        <v>181</v>
      </c>
      <c r="E2256" s="6" t="s">
        <v>174</v>
      </c>
      <c r="F2256" s="34" t="n">
        <v>0.228624865412712</v>
      </c>
      <c r="G2256" s="34" t="n">
        <v>0.26696139507941</v>
      </c>
      <c r="H2256" s="34" t="n">
        <v>-0.0383365296666976</v>
      </c>
      <c r="I2256" s="34" t="n">
        <v>-0.143603271384217</v>
      </c>
      <c r="J2256" s="35" t="n">
        <v>3.73</v>
      </c>
      <c r="K2256" s="6" t="n">
        <v>0</v>
      </c>
      <c r="L2256" s="35" t="n">
        <v>-1</v>
      </c>
      <c r="M2256" s="6" t="str">
        <f aca="false">IF(I2256&lt;=0,"Below 0%",IF(I2256&lt;=0.05,"0-5%",IF(I2256&lt;=0.1,"5-10%",IF(I2256&lt;=0.2,"10-20%",IF(I2256&lt;=0.4,"20-40%","Above 40%")))))</f>
        <v>Below 0%</v>
      </c>
      <c r="N2256" s="6" t="str">
        <f aca="false">IF(AND(H2256&gt;=Summary!$B$25,I2256&gt;=Summary!$B$26,I2256&lt;=Summary!$B$27,J2256&gt;=Summary!$B$28,J2256&lt;=Summary!$B$29,F2256*J2256&gt;1),"Yes","No")</f>
        <v>No</v>
      </c>
    </row>
    <row r="2257" customFormat="false" ht="15" hidden="false" customHeight="false" outlineLevel="0" collapsed="false">
      <c r="A2257" s="6" t="s">
        <v>149</v>
      </c>
      <c r="B2257" s="45" t="n">
        <v>42148</v>
      </c>
      <c r="C2257" s="6" t="s">
        <v>173</v>
      </c>
      <c r="D2257" s="6" t="s">
        <v>181</v>
      </c>
      <c r="E2257" s="6" t="s">
        <v>177</v>
      </c>
      <c r="F2257" s="34" t="n">
        <v>0.264971256256104</v>
      </c>
      <c r="G2257" s="34" t="n">
        <v>0.318136103401341</v>
      </c>
      <c r="H2257" s="34" t="n">
        <v>-0.0531648471452377</v>
      </c>
      <c r="I2257" s="34" t="n">
        <v>-0.16711352963976</v>
      </c>
      <c r="J2257" s="35" t="n">
        <v>3.13</v>
      </c>
      <c r="K2257" s="6" t="n">
        <v>1</v>
      </c>
      <c r="L2257" s="35" t="n">
        <v>2.13</v>
      </c>
      <c r="M2257" s="6" t="str">
        <f aca="false">IF(I2257&lt;=0,"Below 0%",IF(I2257&lt;=0.05,"0-5%",IF(I2257&lt;=0.1,"5-10%",IF(I2257&lt;=0.2,"10-20%",IF(I2257&lt;=0.4,"20-40%","Above 40%")))))</f>
        <v>Below 0%</v>
      </c>
      <c r="N2257" s="6" t="str">
        <f aca="false">IF(AND(H2257&gt;=Summary!$B$25,I2257&gt;=Summary!$B$26,I2257&lt;=Summary!$B$27,J2257&gt;=Summary!$B$28,J2257&lt;=Summary!$B$29,F2257*J2257&gt;1),"Yes","No")</f>
        <v>No</v>
      </c>
    </row>
    <row r="2258" customFormat="false" ht="15" hidden="false" customHeight="false" outlineLevel="0" collapsed="false">
      <c r="A2258" s="6" t="s">
        <v>149</v>
      </c>
      <c r="B2258" s="45" t="n">
        <v>42148</v>
      </c>
      <c r="C2258" s="6" t="s">
        <v>186</v>
      </c>
      <c r="D2258" s="6" t="s">
        <v>176</v>
      </c>
      <c r="E2258" s="6" t="s">
        <v>187</v>
      </c>
      <c r="F2258" s="34" t="n">
        <v>0.112613715231419</v>
      </c>
      <c r="G2258" s="34" t="n">
        <v>0.309614340032591</v>
      </c>
      <c r="H2258" s="34" t="n">
        <v>-0.197000624801172</v>
      </c>
      <c r="I2258" s="34" t="n">
        <v>-0.636277456594664</v>
      </c>
      <c r="J2258" s="35" t="n">
        <v>3.28</v>
      </c>
      <c r="K2258" s="6" t="n">
        <v>0</v>
      </c>
      <c r="L2258" s="35" t="n">
        <v>-1</v>
      </c>
      <c r="M2258" s="6" t="str">
        <f aca="false">IF(I2258&lt;=0,"Below 0%",IF(I2258&lt;=0.05,"0-5%",IF(I2258&lt;=0.1,"5-10%",IF(I2258&lt;=0.2,"10-20%",IF(I2258&lt;=0.4,"20-40%","Above 40%")))))</f>
        <v>Below 0%</v>
      </c>
      <c r="N2258" s="6" t="str">
        <f aca="false">IF(AND(H2258&gt;=Summary!$B$25,I2258&gt;=Summary!$B$26,I2258&lt;=Summary!$B$27,J2258&gt;=Summary!$B$28,J2258&lt;=Summary!$B$29,F2258*J2258&gt;1),"Yes","No")</f>
        <v>No</v>
      </c>
    </row>
    <row r="2259" customFormat="false" ht="15" hidden="false" customHeight="false" outlineLevel="0" collapsed="false">
      <c r="A2259" s="6" t="s">
        <v>149</v>
      </c>
      <c r="B2259" s="45" t="n">
        <v>42148</v>
      </c>
      <c r="C2259" s="6" t="s">
        <v>186</v>
      </c>
      <c r="D2259" s="6" t="s">
        <v>176</v>
      </c>
      <c r="E2259" s="6" t="s">
        <v>174</v>
      </c>
      <c r="F2259" s="34" t="n">
        <v>0.12009072303772</v>
      </c>
      <c r="G2259" s="34" t="n">
        <v>0.267246061922868</v>
      </c>
      <c r="H2259" s="34" t="n">
        <v>-0.147155338885148</v>
      </c>
      <c r="I2259" s="34" t="n">
        <v>-0.550636135950321</v>
      </c>
      <c r="J2259" s="35" t="n">
        <v>3.8</v>
      </c>
      <c r="K2259" s="6" t="n">
        <v>1</v>
      </c>
      <c r="L2259" s="35" t="n">
        <v>2.8</v>
      </c>
      <c r="M2259" s="6" t="str">
        <f aca="false">IF(I2259&lt;=0,"Below 0%",IF(I2259&lt;=0.05,"0-5%",IF(I2259&lt;=0.1,"5-10%",IF(I2259&lt;=0.2,"10-20%",IF(I2259&lt;=0.4,"20-40%","Above 40%")))))</f>
        <v>Below 0%</v>
      </c>
      <c r="N2259" s="6" t="str">
        <f aca="false">IF(AND(H2259&gt;=Summary!$B$25,I2259&gt;=Summary!$B$26,I2259&lt;=Summary!$B$27,J2259&gt;=Summary!$B$28,J2259&lt;=Summary!$B$29,F2259*J2259&gt;1),"Yes","No")</f>
        <v>No</v>
      </c>
    </row>
    <row r="2260" customFormat="false" ht="15" hidden="false" customHeight="false" outlineLevel="0" collapsed="false">
      <c r="A2260" s="6" t="s">
        <v>149</v>
      </c>
      <c r="B2260" s="45" t="n">
        <v>42148</v>
      </c>
      <c r="C2260" s="6" t="s">
        <v>186</v>
      </c>
      <c r="D2260" s="6" t="s">
        <v>176</v>
      </c>
      <c r="E2260" s="6" t="s">
        <v>177</v>
      </c>
      <c r="F2260" s="34" t="n">
        <v>0.767295598983765</v>
      </c>
      <c r="G2260" s="34" t="n">
        <v>0.423139598044541</v>
      </c>
      <c r="H2260" s="34" t="n">
        <v>0.344156000939224</v>
      </c>
      <c r="I2260" s="34" t="n">
        <v>0.813339149844815</v>
      </c>
      <c r="J2260" s="35" t="n">
        <v>2.4</v>
      </c>
      <c r="K2260" s="6" t="n">
        <v>0</v>
      </c>
      <c r="L2260" s="35" t="n">
        <v>-1</v>
      </c>
      <c r="M2260" s="6" t="str">
        <f aca="false">IF(I2260&lt;=0,"Below 0%",IF(I2260&lt;=0.05,"0-5%",IF(I2260&lt;=0.1,"5-10%",IF(I2260&lt;=0.2,"10-20%",IF(I2260&lt;=0.4,"20-40%","Above 40%")))))</f>
        <v>Above 40%</v>
      </c>
      <c r="N2260" s="6" t="str">
        <f aca="false">IF(AND(H2260&gt;=Summary!$B$25,I2260&gt;=Summary!$B$26,I2260&lt;=Summary!$B$27,J2260&gt;=Summary!$B$28,J2260&lt;=Summary!$B$29,F2260*J2260&gt;1),"Yes","No")</f>
        <v>No</v>
      </c>
    </row>
    <row r="2261" customFormat="false" ht="15" hidden="false" customHeight="false" outlineLevel="0" collapsed="false">
      <c r="A2261" s="6" t="s">
        <v>149</v>
      </c>
      <c r="B2261" s="45" t="n">
        <v>42148</v>
      </c>
      <c r="C2261" s="6" t="s">
        <v>195</v>
      </c>
      <c r="D2261" s="6" t="s">
        <v>197</v>
      </c>
      <c r="E2261" s="6" t="s">
        <v>187</v>
      </c>
      <c r="F2261" s="34" t="n">
        <v>0.593745648860931</v>
      </c>
      <c r="G2261" s="34" t="n">
        <v>0.614560400828553</v>
      </c>
      <c r="H2261" s="34" t="n">
        <v>-0.0208147519676212</v>
      </c>
      <c r="I2261" s="34" t="n">
        <v>-0.0338693347953409</v>
      </c>
      <c r="J2261" s="35" t="n">
        <v>1.65</v>
      </c>
      <c r="K2261" s="6" t="n">
        <v>1</v>
      </c>
      <c r="L2261" s="35" t="n">
        <v>0.65</v>
      </c>
      <c r="M2261" s="6" t="str">
        <f aca="false">IF(I2261&lt;=0,"Below 0%",IF(I2261&lt;=0.05,"0-5%",IF(I2261&lt;=0.1,"5-10%",IF(I2261&lt;=0.2,"10-20%",IF(I2261&lt;=0.4,"20-40%","Above 40%")))))</f>
        <v>Below 0%</v>
      </c>
      <c r="N2261" s="6" t="str">
        <f aca="false">IF(AND(H2261&gt;=Summary!$B$25,I2261&gt;=Summary!$B$26,I2261&lt;=Summary!$B$27,J2261&gt;=Summary!$B$28,J2261&lt;=Summary!$B$29,F2261*J2261&gt;1),"Yes","No")</f>
        <v>No</v>
      </c>
    </row>
    <row r="2262" customFormat="false" ht="15" hidden="false" customHeight="false" outlineLevel="0" collapsed="false">
      <c r="A2262" s="6" t="s">
        <v>149</v>
      </c>
      <c r="B2262" s="45" t="n">
        <v>42148</v>
      </c>
      <c r="C2262" s="6" t="s">
        <v>195</v>
      </c>
      <c r="D2262" s="6" t="s">
        <v>197</v>
      </c>
      <c r="E2262" s="6" t="s">
        <v>174</v>
      </c>
      <c r="F2262" s="34" t="n">
        <v>0.182668253779411</v>
      </c>
      <c r="G2262" s="34" t="n">
        <v>0.221887234434817</v>
      </c>
      <c r="H2262" s="34" t="n">
        <v>-0.0392189806554052</v>
      </c>
      <c r="I2262" s="34" t="n">
        <v>-0.176751856659544</v>
      </c>
      <c r="J2262" s="35" t="n">
        <v>4.57</v>
      </c>
      <c r="K2262" s="6" t="n">
        <v>0</v>
      </c>
      <c r="L2262" s="35" t="n">
        <v>-1</v>
      </c>
      <c r="M2262" s="6" t="str">
        <f aca="false">IF(I2262&lt;=0,"Below 0%",IF(I2262&lt;=0.05,"0-5%",IF(I2262&lt;=0.1,"5-10%",IF(I2262&lt;=0.2,"10-20%",IF(I2262&lt;=0.4,"20-40%","Above 40%")))))</f>
        <v>Below 0%</v>
      </c>
      <c r="N2262" s="6" t="str">
        <f aca="false">IF(AND(H2262&gt;=Summary!$B$25,I2262&gt;=Summary!$B$26,I2262&lt;=Summary!$B$27,J2262&gt;=Summary!$B$28,J2262&lt;=Summary!$B$29,F2262*J2262&gt;1),"Yes","No")</f>
        <v>No</v>
      </c>
    </row>
    <row r="2263" customFormat="false" ht="15" hidden="false" customHeight="false" outlineLevel="0" collapsed="false">
      <c r="A2263" s="6" t="s">
        <v>149</v>
      </c>
      <c r="B2263" s="45" t="n">
        <v>42148</v>
      </c>
      <c r="C2263" s="6" t="s">
        <v>195</v>
      </c>
      <c r="D2263" s="6" t="s">
        <v>197</v>
      </c>
      <c r="E2263" s="6" t="s">
        <v>177</v>
      </c>
      <c r="F2263" s="34" t="n">
        <v>0.223586142063141</v>
      </c>
      <c r="G2263" s="34" t="n">
        <v>0.163552364736631</v>
      </c>
      <c r="H2263" s="34" t="n">
        <v>0.06003377732651</v>
      </c>
      <c r="I2263" s="34" t="n">
        <v>0.367061506100402</v>
      </c>
      <c r="J2263" s="35" t="n">
        <v>6.2</v>
      </c>
      <c r="K2263" s="6" t="n">
        <v>0</v>
      </c>
      <c r="L2263" s="35" t="n">
        <v>-1</v>
      </c>
      <c r="M2263" s="6" t="str">
        <f aca="false">IF(I2263&lt;=0,"Below 0%",IF(I2263&lt;=0.05,"0-5%",IF(I2263&lt;=0.1,"5-10%",IF(I2263&lt;=0.2,"10-20%",IF(I2263&lt;=0.4,"20-40%","Above 40%")))))</f>
        <v>20-40%</v>
      </c>
      <c r="N2263" s="6" t="str">
        <f aca="false">IF(AND(H2263&gt;=Summary!$B$25,I2263&gt;=Summary!$B$26,I2263&lt;=Summary!$B$27,J2263&gt;=Summary!$B$28,J2263&lt;=Summary!$B$29,F2263*J2263&gt;1),"Yes","No")</f>
        <v>No</v>
      </c>
    </row>
    <row r="2264" customFormat="false" ht="15" hidden="false" customHeight="false" outlineLevel="0" collapsed="false">
      <c r="A2264" s="6" t="s">
        <v>149</v>
      </c>
      <c r="B2264" s="45" t="n">
        <v>42148</v>
      </c>
      <c r="C2264" s="6" t="s">
        <v>194</v>
      </c>
      <c r="D2264" s="6" t="s">
        <v>179</v>
      </c>
      <c r="E2264" s="6" t="s">
        <v>187</v>
      </c>
      <c r="F2264" s="34" t="n">
        <v>0.712068915367127</v>
      </c>
      <c r="G2264" s="34" t="n">
        <v>0.628610440079824</v>
      </c>
      <c r="H2264" s="34" t="n">
        <v>0.0834584752873029</v>
      </c>
      <c r="I2264" s="34" t="n">
        <v>0.1327666070527</v>
      </c>
      <c r="J2264" s="35" t="n">
        <v>1.6</v>
      </c>
      <c r="K2264" s="6" t="n">
        <v>1</v>
      </c>
      <c r="L2264" s="35" t="n">
        <v>0.6</v>
      </c>
      <c r="M2264" s="6" t="str">
        <f aca="false">IF(I2264&lt;=0,"Below 0%",IF(I2264&lt;=0.05,"0-5%",IF(I2264&lt;=0.1,"5-10%",IF(I2264&lt;=0.2,"10-20%",IF(I2264&lt;=0.4,"20-40%","Above 40%")))))</f>
        <v>10-20%</v>
      </c>
      <c r="N2264" s="6" t="str">
        <f aca="false">IF(AND(H2264&gt;=Summary!$B$25,I2264&gt;=Summary!$B$26,I2264&lt;=Summary!$B$27,J2264&gt;=Summary!$B$28,J2264&lt;=Summary!$B$29,F2264*J2264&gt;1),"Yes","No")</f>
        <v>No</v>
      </c>
    </row>
    <row r="2265" customFormat="false" ht="15" hidden="false" customHeight="false" outlineLevel="0" collapsed="false">
      <c r="A2265" s="6" t="s">
        <v>149</v>
      </c>
      <c r="B2265" s="45" t="n">
        <v>42148</v>
      </c>
      <c r="C2265" s="6" t="s">
        <v>194</v>
      </c>
      <c r="D2265" s="6" t="s">
        <v>179</v>
      </c>
      <c r="E2265" s="6" t="s">
        <v>174</v>
      </c>
      <c r="F2265" s="34" t="n">
        <v>0.117645710706711</v>
      </c>
      <c r="G2265" s="34" t="n">
        <v>0.211742464026888</v>
      </c>
      <c r="H2265" s="34" t="n">
        <v>-0.0940967533201771</v>
      </c>
      <c r="I2265" s="34" t="n">
        <v>-0.444392454544348</v>
      </c>
      <c r="J2265" s="35" t="n">
        <v>4.75</v>
      </c>
      <c r="K2265" s="6" t="n">
        <v>0</v>
      </c>
      <c r="L2265" s="35" t="n">
        <v>-1</v>
      </c>
      <c r="M2265" s="6" t="str">
        <f aca="false">IF(I2265&lt;=0,"Below 0%",IF(I2265&lt;=0.05,"0-5%",IF(I2265&lt;=0.1,"5-10%",IF(I2265&lt;=0.2,"10-20%",IF(I2265&lt;=0.4,"20-40%","Above 40%")))))</f>
        <v>Below 0%</v>
      </c>
      <c r="N2265" s="6" t="str">
        <f aca="false">IF(AND(H2265&gt;=Summary!$B$25,I2265&gt;=Summary!$B$26,I2265&lt;=Summary!$B$27,J2265&gt;=Summary!$B$28,J2265&lt;=Summary!$B$29,F2265*J2265&gt;1),"Yes","No")</f>
        <v>No</v>
      </c>
    </row>
    <row r="2266" customFormat="false" ht="15" hidden="false" customHeight="false" outlineLevel="0" collapsed="false">
      <c r="A2266" s="6" t="s">
        <v>149</v>
      </c>
      <c r="B2266" s="45" t="n">
        <v>42148</v>
      </c>
      <c r="C2266" s="6" t="s">
        <v>194</v>
      </c>
      <c r="D2266" s="6" t="s">
        <v>179</v>
      </c>
      <c r="E2266" s="6" t="s">
        <v>177</v>
      </c>
      <c r="F2266" s="34" t="n">
        <v>0.170285433530808</v>
      </c>
      <c r="G2266" s="34" t="n">
        <v>0.159647095893289</v>
      </c>
      <c r="H2266" s="34" t="n">
        <v>0.010638337637519</v>
      </c>
      <c r="I2266" s="34" t="n">
        <v>0.0666365872676435</v>
      </c>
      <c r="J2266" s="35" t="n">
        <v>6.3</v>
      </c>
      <c r="K2266" s="6" t="n">
        <v>0</v>
      </c>
      <c r="L2266" s="35" t="n">
        <v>-1</v>
      </c>
      <c r="M2266" s="6" t="str">
        <f aca="false">IF(I2266&lt;=0,"Below 0%",IF(I2266&lt;=0.05,"0-5%",IF(I2266&lt;=0.1,"5-10%",IF(I2266&lt;=0.2,"10-20%",IF(I2266&lt;=0.4,"20-40%","Above 40%")))))</f>
        <v>5-10%</v>
      </c>
      <c r="N2266" s="6" t="str">
        <f aca="false">IF(AND(H2266&gt;=Summary!$B$25,I2266&gt;=Summary!$B$26,I2266&lt;=Summary!$B$27,J2266&gt;=Summary!$B$28,J2266&lt;=Summary!$B$29,F2266*J2266&gt;1),"Yes","No")</f>
        <v>No</v>
      </c>
    </row>
    <row r="2267" customFormat="false" ht="15" hidden="false" customHeight="false" outlineLevel="0" collapsed="false">
      <c r="A2267" s="6" t="s">
        <v>149</v>
      </c>
      <c r="B2267" s="45" t="n">
        <v>42148</v>
      </c>
      <c r="C2267" s="6" t="s">
        <v>188</v>
      </c>
      <c r="D2267" s="6" t="s">
        <v>189</v>
      </c>
      <c r="E2267" s="6" t="s">
        <v>187</v>
      </c>
      <c r="F2267" s="34" t="n">
        <v>0.3630291223526</v>
      </c>
      <c r="G2267" s="34" t="n">
        <v>0.547922391539679</v>
      </c>
      <c r="H2267" s="34" t="n">
        <v>-0.184893269187079</v>
      </c>
      <c r="I2267" s="34" t="n">
        <v>-0.337444265906934</v>
      </c>
      <c r="J2267" s="35" t="n">
        <v>1.83</v>
      </c>
      <c r="K2267" s="6" t="n">
        <v>1</v>
      </c>
      <c r="L2267" s="35" t="n">
        <v>0.83</v>
      </c>
      <c r="M2267" s="6" t="str">
        <f aca="false">IF(I2267&lt;=0,"Below 0%",IF(I2267&lt;=0.05,"0-5%",IF(I2267&lt;=0.1,"5-10%",IF(I2267&lt;=0.2,"10-20%",IF(I2267&lt;=0.4,"20-40%","Above 40%")))))</f>
        <v>Below 0%</v>
      </c>
      <c r="N2267" s="6" t="str">
        <f aca="false">IF(AND(H2267&gt;=Summary!$B$25,I2267&gt;=Summary!$B$26,I2267&lt;=Summary!$B$27,J2267&gt;=Summary!$B$28,J2267&lt;=Summary!$B$29,F2267*J2267&gt;1),"Yes","No")</f>
        <v>No</v>
      </c>
    </row>
    <row r="2268" customFormat="false" ht="15" hidden="false" customHeight="false" outlineLevel="0" collapsed="false">
      <c r="A2268" s="6" t="s">
        <v>149</v>
      </c>
      <c r="B2268" s="45" t="n">
        <v>42148</v>
      </c>
      <c r="C2268" s="6" t="s">
        <v>188</v>
      </c>
      <c r="D2268" s="6" t="s">
        <v>189</v>
      </c>
      <c r="E2268" s="6" t="s">
        <v>174</v>
      </c>
      <c r="F2268" s="34" t="n">
        <v>0.304232358932495</v>
      </c>
      <c r="G2268" s="34" t="n">
        <v>0.238737613456574</v>
      </c>
      <c r="H2268" s="34" t="n">
        <v>0.0654947454759209</v>
      </c>
      <c r="I2268" s="34" t="n">
        <v>0.274337774126381</v>
      </c>
      <c r="J2268" s="35" t="n">
        <v>4.2</v>
      </c>
      <c r="K2268" s="6" t="n">
        <v>0</v>
      </c>
      <c r="L2268" s="35" t="n">
        <v>-1</v>
      </c>
      <c r="M2268" s="6" t="str">
        <f aca="false">IF(I2268&lt;=0,"Below 0%",IF(I2268&lt;=0.05,"0-5%",IF(I2268&lt;=0.1,"5-10%",IF(I2268&lt;=0.2,"10-20%",IF(I2268&lt;=0.4,"20-40%","Above 40%")))))</f>
        <v>20-40%</v>
      </c>
      <c r="N2268" s="6" t="str">
        <f aca="false">IF(AND(H2268&gt;=Summary!$B$25,I2268&gt;=Summary!$B$26,I2268&lt;=Summary!$B$27,J2268&gt;=Summary!$B$28,J2268&lt;=Summary!$B$29,F2268*J2268&gt;1),"Yes","No")</f>
        <v>Yes</v>
      </c>
    </row>
    <row r="2269" customFormat="false" ht="15" hidden="false" customHeight="false" outlineLevel="0" collapsed="false">
      <c r="A2269" s="6" t="s">
        <v>149</v>
      </c>
      <c r="B2269" s="45" t="n">
        <v>42148</v>
      </c>
      <c r="C2269" s="6" t="s">
        <v>188</v>
      </c>
      <c r="D2269" s="6" t="s">
        <v>189</v>
      </c>
      <c r="E2269" s="6" t="s">
        <v>177</v>
      </c>
      <c r="F2269" s="34" t="n">
        <v>0.332738488912582</v>
      </c>
      <c r="G2269" s="34" t="n">
        <v>0.213339995003747</v>
      </c>
      <c r="H2269" s="34" t="n">
        <v>0.119398493908835</v>
      </c>
      <c r="I2269" s="34" t="n">
        <v>0.559662963837315</v>
      </c>
      <c r="J2269" s="35" t="n">
        <v>4.7</v>
      </c>
      <c r="K2269" s="6" t="n">
        <v>0</v>
      </c>
      <c r="L2269" s="35" t="n">
        <v>-1</v>
      </c>
      <c r="M2269" s="6" t="str">
        <f aca="false">IF(I2269&lt;=0,"Below 0%",IF(I2269&lt;=0.05,"0-5%",IF(I2269&lt;=0.1,"5-10%",IF(I2269&lt;=0.2,"10-20%",IF(I2269&lt;=0.4,"20-40%","Above 40%")))))</f>
        <v>Above 40%</v>
      </c>
      <c r="N2269" s="6" t="str">
        <f aca="false">IF(AND(H2269&gt;=Summary!$B$25,I2269&gt;=Summary!$B$26,I2269&lt;=Summary!$B$27,J2269&gt;=Summary!$B$28,J2269&lt;=Summary!$B$29,F2269*J2269&gt;1),"Yes","No")</f>
        <v>No</v>
      </c>
    </row>
    <row r="2270" customFormat="false" ht="15" hidden="false" customHeight="false" outlineLevel="0" collapsed="false">
      <c r="A2270" s="6" t="s">
        <v>149</v>
      </c>
      <c r="B2270" s="45" t="n">
        <v>42148</v>
      </c>
      <c r="C2270" s="6" t="s">
        <v>192</v>
      </c>
      <c r="D2270" s="6" t="s">
        <v>183</v>
      </c>
      <c r="E2270" s="6" t="s">
        <v>187</v>
      </c>
      <c r="F2270" s="34" t="n">
        <v>0.280738443136215</v>
      </c>
      <c r="G2270" s="34" t="n">
        <v>0.275051896584261</v>
      </c>
      <c r="H2270" s="34" t="n">
        <v>0.00568654655195405</v>
      </c>
      <c r="I2270" s="34" t="n">
        <v>0.0206744495223359</v>
      </c>
      <c r="J2270" s="35" t="n">
        <v>3.64</v>
      </c>
      <c r="K2270" s="6" t="n">
        <v>1</v>
      </c>
      <c r="L2270" s="35" t="n">
        <v>2.64</v>
      </c>
      <c r="M2270" s="6" t="str">
        <f aca="false">IF(I2270&lt;=0,"Below 0%",IF(I2270&lt;=0.05,"0-5%",IF(I2270&lt;=0.1,"5-10%",IF(I2270&lt;=0.2,"10-20%",IF(I2270&lt;=0.4,"20-40%","Above 40%")))))</f>
        <v>0-5%</v>
      </c>
      <c r="N2270" s="6" t="str">
        <f aca="false">IF(AND(H2270&gt;=Summary!$B$25,I2270&gt;=Summary!$B$26,I2270&lt;=Summary!$B$27,J2270&gt;=Summary!$B$28,J2270&lt;=Summary!$B$29,F2270*J2270&gt;1),"Yes","No")</f>
        <v>No</v>
      </c>
    </row>
    <row r="2271" customFormat="false" ht="15" hidden="false" customHeight="false" outlineLevel="0" collapsed="false">
      <c r="A2271" s="6" t="s">
        <v>149</v>
      </c>
      <c r="B2271" s="45" t="n">
        <v>42148</v>
      </c>
      <c r="C2271" s="6" t="s">
        <v>192</v>
      </c>
      <c r="D2271" s="6" t="s">
        <v>183</v>
      </c>
      <c r="E2271" s="6" t="s">
        <v>174</v>
      </c>
      <c r="F2271" s="34" t="n">
        <v>0.171282470226288</v>
      </c>
      <c r="G2271" s="34" t="n">
        <v>0.269862238158143</v>
      </c>
      <c r="H2271" s="34" t="n">
        <v>-0.0985797679318552</v>
      </c>
      <c r="I2271" s="34" t="n">
        <v>-0.365296636553077</v>
      </c>
      <c r="J2271" s="35" t="n">
        <v>3.71</v>
      </c>
      <c r="K2271" s="6" t="n">
        <v>0</v>
      </c>
      <c r="L2271" s="35" t="n">
        <v>-1</v>
      </c>
      <c r="M2271" s="6" t="str">
        <f aca="false">IF(I2271&lt;=0,"Below 0%",IF(I2271&lt;=0.05,"0-5%",IF(I2271&lt;=0.1,"5-10%",IF(I2271&lt;=0.2,"10-20%",IF(I2271&lt;=0.4,"20-40%","Above 40%")))))</f>
        <v>Below 0%</v>
      </c>
      <c r="N2271" s="6" t="str">
        <f aca="false">IF(AND(H2271&gt;=Summary!$B$25,I2271&gt;=Summary!$B$26,I2271&lt;=Summary!$B$27,J2271&gt;=Summary!$B$28,J2271&lt;=Summary!$B$29,F2271*J2271&gt;1),"Yes","No")</f>
        <v>No</v>
      </c>
    </row>
    <row r="2272" customFormat="false" ht="15" hidden="false" customHeight="false" outlineLevel="0" collapsed="false">
      <c r="A2272" s="6" t="s">
        <v>149</v>
      </c>
      <c r="B2272" s="45" t="n">
        <v>42148</v>
      </c>
      <c r="C2272" s="6" t="s">
        <v>192</v>
      </c>
      <c r="D2272" s="6" t="s">
        <v>183</v>
      </c>
      <c r="E2272" s="6" t="s">
        <v>177</v>
      </c>
      <c r="F2272" s="34" t="n">
        <v>0.547979116439819</v>
      </c>
      <c r="G2272" s="34" t="n">
        <v>0.455085865257596</v>
      </c>
      <c r="H2272" s="34" t="n">
        <v>0.0928932511822236</v>
      </c>
      <c r="I2272" s="34" t="n">
        <v>0.20412247066747</v>
      </c>
      <c r="J2272" s="35" t="n">
        <v>2.2</v>
      </c>
      <c r="K2272" s="6" t="n">
        <v>0</v>
      </c>
      <c r="L2272" s="35" t="n">
        <v>-1</v>
      </c>
      <c r="M2272" s="6" t="str">
        <f aca="false">IF(I2272&lt;=0,"Below 0%",IF(I2272&lt;=0.05,"0-5%",IF(I2272&lt;=0.1,"5-10%",IF(I2272&lt;=0.2,"10-20%",IF(I2272&lt;=0.4,"20-40%","Above 40%")))))</f>
        <v>20-40%</v>
      </c>
      <c r="N2272" s="6" t="str">
        <f aca="false">IF(AND(H2272&gt;=Summary!$B$25,I2272&gt;=Summary!$B$26,I2272&lt;=Summary!$B$27,J2272&gt;=Summary!$B$28,J2272&lt;=Summary!$B$29,F2272*J2272&gt;1),"Yes","No")</f>
        <v>Yes</v>
      </c>
    </row>
    <row r="2273" customFormat="false" ht="15" hidden="false" customHeight="false" outlineLevel="0" collapsed="false">
      <c r="A2273" s="6" t="s">
        <v>150</v>
      </c>
      <c r="B2273" s="45" t="n">
        <v>42224</v>
      </c>
      <c r="C2273" s="6" t="s">
        <v>190</v>
      </c>
      <c r="D2273" s="6" t="s">
        <v>175</v>
      </c>
      <c r="E2273" s="6" t="s">
        <v>187</v>
      </c>
      <c r="F2273" s="34" t="n">
        <v>0.72357851266861</v>
      </c>
      <c r="G2273" s="34" t="n">
        <v>0.707714973137</v>
      </c>
      <c r="H2273" s="34" t="n">
        <v>0.0158635395316096</v>
      </c>
      <c r="I2273" s="34" t="n">
        <v>0.0224151531813623</v>
      </c>
      <c r="J2273" s="35" t="n">
        <v>1.43</v>
      </c>
      <c r="K2273" s="6" t="n">
        <v>0</v>
      </c>
      <c r="L2273" s="35" t="n">
        <v>-1</v>
      </c>
      <c r="M2273" s="6" t="str">
        <f aca="false">IF(I2273&lt;=0,"Below 0%",IF(I2273&lt;=0.05,"0-5%",IF(I2273&lt;=0.1,"5-10%",IF(I2273&lt;=0.2,"10-20%",IF(I2273&lt;=0.4,"20-40%","Above 40%")))))</f>
        <v>0-5%</v>
      </c>
      <c r="N2273" s="6" t="str">
        <f aca="false">IF(AND(H2273&gt;=Summary!$B$25,I2273&gt;=Summary!$B$26,I2273&lt;=Summary!$B$27,J2273&gt;=Summary!$B$28,J2273&lt;=Summary!$B$29,F2273*J2273&gt;1),"Yes","No")</f>
        <v>No</v>
      </c>
    </row>
    <row r="2274" customFormat="false" ht="15" hidden="false" customHeight="false" outlineLevel="0" collapsed="false">
      <c r="A2274" s="6" t="s">
        <v>150</v>
      </c>
      <c r="B2274" s="45" t="n">
        <v>42224</v>
      </c>
      <c r="C2274" s="6" t="s">
        <v>190</v>
      </c>
      <c r="D2274" s="6" t="s">
        <v>175</v>
      </c>
      <c r="E2274" s="6" t="s">
        <v>174</v>
      </c>
      <c r="F2274" s="34" t="n">
        <v>0.223451152443886</v>
      </c>
      <c r="G2274" s="34" t="n">
        <v>0.202406482317182</v>
      </c>
      <c r="H2274" s="34" t="n">
        <v>0.0210446701267038</v>
      </c>
      <c r="I2274" s="34" t="n">
        <v>0.103972312970321</v>
      </c>
      <c r="J2274" s="35" t="n">
        <v>5</v>
      </c>
      <c r="K2274" s="6" t="n">
        <v>1</v>
      </c>
      <c r="L2274" s="35" t="n">
        <v>4</v>
      </c>
      <c r="M2274" s="6" t="str">
        <f aca="false">IF(I2274&lt;=0,"Below 0%",IF(I2274&lt;=0.05,"0-5%",IF(I2274&lt;=0.1,"5-10%",IF(I2274&lt;=0.2,"10-20%",IF(I2274&lt;=0.4,"20-40%","Above 40%")))))</f>
        <v>10-20%</v>
      </c>
      <c r="N2274" s="6" t="str">
        <f aca="false">IF(AND(H2274&gt;=Summary!$B$25,I2274&gt;=Summary!$B$26,I2274&lt;=Summary!$B$27,J2274&gt;=Summary!$B$28,J2274&lt;=Summary!$B$29,F2274*J2274&gt;1),"Yes","No")</f>
        <v>No</v>
      </c>
    </row>
    <row r="2275" customFormat="false" ht="15" hidden="false" customHeight="false" outlineLevel="0" collapsed="false">
      <c r="A2275" s="6" t="s">
        <v>150</v>
      </c>
      <c r="B2275" s="45" t="n">
        <v>42224</v>
      </c>
      <c r="C2275" s="6" t="s">
        <v>190</v>
      </c>
      <c r="D2275" s="6" t="s">
        <v>175</v>
      </c>
      <c r="E2275" s="6" t="s">
        <v>177</v>
      </c>
      <c r="F2275" s="34" t="n">
        <v>0.052970327436924</v>
      </c>
      <c r="G2275" s="34" t="n">
        <v>0.0898785445458179</v>
      </c>
      <c r="H2275" s="34" t="n">
        <v>-0.036908217108894</v>
      </c>
      <c r="I2275" s="34" t="n">
        <v>-0.41064546934312</v>
      </c>
      <c r="J2275" s="35" t="n">
        <v>11.26</v>
      </c>
      <c r="K2275" s="6" t="n">
        <v>0</v>
      </c>
      <c r="L2275" s="35" t="n">
        <v>-1</v>
      </c>
      <c r="M2275" s="6" t="str">
        <f aca="false">IF(I2275&lt;=0,"Below 0%",IF(I2275&lt;=0.05,"0-5%",IF(I2275&lt;=0.1,"5-10%",IF(I2275&lt;=0.2,"10-20%",IF(I2275&lt;=0.4,"20-40%","Above 40%")))))</f>
        <v>Below 0%</v>
      </c>
      <c r="N2275" s="6" t="str">
        <f aca="false">IF(AND(H2275&gt;=Summary!$B$25,I2275&gt;=Summary!$B$26,I2275&lt;=Summary!$B$27,J2275&gt;=Summary!$B$28,J2275&lt;=Summary!$B$29,F2275*J2275&gt;1),"Yes","No")</f>
        <v>No</v>
      </c>
    </row>
    <row r="2276" customFormat="false" ht="15" hidden="false" customHeight="false" outlineLevel="0" collapsed="false">
      <c r="A2276" s="6" t="s">
        <v>150</v>
      </c>
      <c r="B2276" s="45" t="n">
        <v>42224</v>
      </c>
      <c r="C2276" s="6" t="s">
        <v>173</v>
      </c>
      <c r="D2276" s="6" t="s">
        <v>198</v>
      </c>
      <c r="E2276" s="6" t="s">
        <v>187</v>
      </c>
      <c r="F2276" s="34" t="n">
        <v>0.544625639915466</v>
      </c>
      <c r="G2276" s="34" t="n">
        <v>0.574450874245535</v>
      </c>
      <c r="H2276" s="34" t="n">
        <v>-0.0298252343300691</v>
      </c>
      <c r="I2276" s="34" t="n">
        <v>-0.051919555992043</v>
      </c>
      <c r="J2276" s="35" t="n">
        <v>1.75</v>
      </c>
      <c r="K2276" s="6" t="n">
        <v>0</v>
      </c>
      <c r="L2276" s="35" t="n">
        <v>-1</v>
      </c>
      <c r="M2276" s="6" t="str">
        <f aca="false">IF(I2276&lt;=0,"Below 0%",IF(I2276&lt;=0.05,"0-5%",IF(I2276&lt;=0.1,"5-10%",IF(I2276&lt;=0.2,"10-20%",IF(I2276&lt;=0.4,"20-40%","Above 40%")))))</f>
        <v>Below 0%</v>
      </c>
      <c r="N2276" s="6" t="str">
        <f aca="false">IF(AND(H2276&gt;=Summary!$B$25,I2276&gt;=Summary!$B$26,I2276&lt;=Summary!$B$27,J2276&gt;=Summary!$B$28,J2276&lt;=Summary!$B$29,F2276*J2276&gt;1),"Yes","No")</f>
        <v>No</v>
      </c>
    </row>
    <row r="2277" customFormat="false" ht="15" hidden="false" customHeight="false" outlineLevel="0" collapsed="false">
      <c r="A2277" s="6" t="s">
        <v>150</v>
      </c>
      <c r="B2277" s="45" t="n">
        <v>42224</v>
      </c>
      <c r="C2277" s="6" t="s">
        <v>173</v>
      </c>
      <c r="D2277" s="6" t="s">
        <v>198</v>
      </c>
      <c r="E2277" s="6" t="s">
        <v>174</v>
      </c>
      <c r="F2277" s="34" t="n">
        <v>0.237602055072784</v>
      </c>
      <c r="G2277" s="34" t="n">
        <v>0.251322257482422</v>
      </c>
      <c r="H2277" s="34" t="n">
        <v>-0.0137202024096373</v>
      </c>
      <c r="I2277" s="34" t="n">
        <v>-0.0545920705435211</v>
      </c>
      <c r="J2277" s="35" t="n">
        <v>4</v>
      </c>
      <c r="K2277" s="6" t="n">
        <v>1</v>
      </c>
      <c r="L2277" s="35" t="n">
        <v>3</v>
      </c>
      <c r="M2277" s="6" t="str">
        <f aca="false">IF(I2277&lt;=0,"Below 0%",IF(I2277&lt;=0.05,"0-5%",IF(I2277&lt;=0.1,"5-10%",IF(I2277&lt;=0.2,"10-20%",IF(I2277&lt;=0.4,"20-40%","Above 40%")))))</f>
        <v>Below 0%</v>
      </c>
      <c r="N2277" s="6" t="str">
        <f aca="false">IF(AND(H2277&gt;=Summary!$B$25,I2277&gt;=Summary!$B$26,I2277&lt;=Summary!$B$27,J2277&gt;=Summary!$B$28,J2277&lt;=Summary!$B$29,F2277*J2277&gt;1),"Yes","No")</f>
        <v>No</v>
      </c>
    </row>
    <row r="2278" customFormat="false" ht="15" hidden="false" customHeight="false" outlineLevel="0" collapsed="false">
      <c r="A2278" s="6" t="s">
        <v>150</v>
      </c>
      <c r="B2278" s="45" t="n">
        <v>42224</v>
      </c>
      <c r="C2278" s="6" t="s">
        <v>173</v>
      </c>
      <c r="D2278" s="6" t="s">
        <v>198</v>
      </c>
      <c r="E2278" s="6" t="s">
        <v>177</v>
      </c>
      <c r="F2278" s="34" t="n">
        <v>0.217772275209427</v>
      </c>
      <c r="G2278" s="34" t="n">
        <v>0.174226868272043</v>
      </c>
      <c r="H2278" s="34" t="n">
        <v>0.043545406937384</v>
      </c>
      <c r="I2278" s="34" t="n">
        <v>0.249935083889535</v>
      </c>
      <c r="J2278" s="35" t="n">
        <v>5.77</v>
      </c>
      <c r="K2278" s="6" t="n">
        <v>0</v>
      </c>
      <c r="L2278" s="35" t="n">
        <v>-1</v>
      </c>
      <c r="M2278" s="6" t="str">
        <f aca="false">IF(I2278&lt;=0,"Below 0%",IF(I2278&lt;=0.05,"0-5%",IF(I2278&lt;=0.1,"5-10%",IF(I2278&lt;=0.2,"10-20%",IF(I2278&lt;=0.4,"20-40%","Above 40%")))))</f>
        <v>20-40%</v>
      </c>
      <c r="N2278" s="6" t="str">
        <f aca="false">IF(AND(H2278&gt;=Summary!$B$25,I2278&gt;=Summary!$B$26,I2278&lt;=Summary!$B$27,J2278&gt;=Summary!$B$28,J2278&lt;=Summary!$B$29,F2278*J2278&gt;1),"Yes","No")</f>
        <v>No</v>
      </c>
    </row>
    <row r="2279" customFormat="false" ht="15" hidden="false" customHeight="false" outlineLevel="0" collapsed="false">
      <c r="A2279" s="6" t="s">
        <v>150</v>
      </c>
      <c r="B2279" s="45" t="n">
        <v>42224</v>
      </c>
      <c r="C2279" s="6" t="s">
        <v>195</v>
      </c>
      <c r="D2279" s="6" t="s">
        <v>191</v>
      </c>
      <c r="E2279" s="6" t="s">
        <v>187</v>
      </c>
      <c r="F2279" s="34" t="n">
        <v>0.632804453372955</v>
      </c>
      <c r="G2279" s="34" t="n">
        <v>0.492825679270793</v>
      </c>
      <c r="H2279" s="34" t="n">
        <v>0.139978774102163</v>
      </c>
      <c r="I2279" s="34" t="n">
        <v>0.284033036406061</v>
      </c>
      <c r="J2279" s="35" t="n">
        <v>2.03</v>
      </c>
      <c r="K2279" s="6" t="n">
        <v>1</v>
      </c>
      <c r="L2279" s="35" t="n">
        <v>1.03</v>
      </c>
      <c r="M2279" s="6" t="str">
        <f aca="false">IF(I2279&lt;=0,"Below 0%",IF(I2279&lt;=0.05,"0-5%",IF(I2279&lt;=0.1,"5-10%",IF(I2279&lt;=0.2,"10-20%",IF(I2279&lt;=0.4,"20-40%","Above 40%")))))</f>
        <v>20-40%</v>
      </c>
      <c r="N2279" s="6" t="str">
        <f aca="false">IF(AND(H2279&gt;=Summary!$B$25,I2279&gt;=Summary!$B$26,I2279&lt;=Summary!$B$27,J2279&gt;=Summary!$B$28,J2279&lt;=Summary!$B$29,F2279*J2279&gt;1),"Yes","No")</f>
        <v>Yes</v>
      </c>
    </row>
    <row r="2280" customFormat="false" ht="15" hidden="false" customHeight="false" outlineLevel="0" collapsed="false">
      <c r="A2280" s="6" t="s">
        <v>150</v>
      </c>
      <c r="B2280" s="45" t="n">
        <v>42224</v>
      </c>
      <c r="C2280" s="6" t="s">
        <v>195</v>
      </c>
      <c r="D2280" s="6" t="s">
        <v>191</v>
      </c>
      <c r="E2280" s="6" t="s">
        <v>174</v>
      </c>
      <c r="F2280" s="34" t="n">
        <v>0.160885140299797</v>
      </c>
      <c r="G2280" s="34" t="n">
        <v>0.28583889397706</v>
      </c>
      <c r="H2280" s="34" t="n">
        <v>-0.124953753677263</v>
      </c>
      <c r="I2280" s="34" t="n">
        <v>-0.437147485209941</v>
      </c>
      <c r="J2280" s="35" t="n">
        <v>3.5</v>
      </c>
      <c r="K2280" s="6" t="n">
        <v>0</v>
      </c>
      <c r="L2280" s="35" t="n">
        <v>-1</v>
      </c>
      <c r="M2280" s="6" t="str">
        <f aca="false">IF(I2280&lt;=0,"Below 0%",IF(I2280&lt;=0.05,"0-5%",IF(I2280&lt;=0.1,"5-10%",IF(I2280&lt;=0.2,"10-20%",IF(I2280&lt;=0.4,"20-40%","Above 40%")))))</f>
        <v>Below 0%</v>
      </c>
      <c r="N2280" s="6" t="str">
        <f aca="false">IF(AND(H2280&gt;=Summary!$B$25,I2280&gt;=Summary!$B$26,I2280&lt;=Summary!$B$27,J2280&gt;=Summary!$B$28,J2280&lt;=Summary!$B$29,F2280*J2280&gt;1),"Yes","No")</f>
        <v>No</v>
      </c>
    </row>
    <row r="2281" customFormat="false" ht="15" hidden="false" customHeight="false" outlineLevel="0" collapsed="false">
      <c r="A2281" s="6" t="s">
        <v>150</v>
      </c>
      <c r="B2281" s="45" t="n">
        <v>42224</v>
      </c>
      <c r="C2281" s="6" t="s">
        <v>195</v>
      </c>
      <c r="D2281" s="6" t="s">
        <v>191</v>
      </c>
      <c r="E2281" s="6" t="s">
        <v>177</v>
      </c>
      <c r="F2281" s="34" t="n">
        <v>0.206310421228409</v>
      </c>
      <c r="G2281" s="34" t="n">
        <v>0.221335426752148</v>
      </c>
      <c r="H2281" s="34" t="n">
        <v>-0.0150250055237391</v>
      </c>
      <c r="I2281" s="34" t="n">
        <v>-0.0678834190450866</v>
      </c>
      <c r="J2281" s="35" t="n">
        <v>4.52</v>
      </c>
      <c r="K2281" s="6" t="n">
        <v>0</v>
      </c>
      <c r="L2281" s="35" t="n">
        <v>-1</v>
      </c>
      <c r="M2281" s="6" t="str">
        <f aca="false">IF(I2281&lt;=0,"Below 0%",IF(I2281&lt;=0.05,"0-5%",IF(I2281&lt;=0.1,"5-10%",IF(I2281&lt;=0.2,"10-20%",IF(I2281&lt;=0.4,"20-40%","Above 40%")))))</f>
        <v>Below 0%</v>
      </c>
      <c r="N2281" s="6" t="str">
        <f aca="false">IF(AND(H2281&gt;=Summary!$B$25,I2281&gt;=Summary!$B$26,I2281&lt;=Summary!$B$27,J2281&gt;=Summary!$B$28,J2281&lt;=Summary!$B$29,F2281*J2281&gt;1),"Yes","No")</f>
        <v>No</v>
      </c>
    </row>
    <row r="2282" customFormat="false" ht="15" hidden="false" customHeight="false" outlineLevel="0" collapsed="false">
      <c r="A2282" s="6" t="s">
        <v>150</v>
      </c>
      <c r="B2282" s="45" t="n">
        <v>42224</v>
      </c>
      <c r="C2282" s="6" t="s">
        <v>176</v>
      </c>
      <c r="D2282" s="6" t="s">
        <v>181</v>
      </c>
      <c r="E2282" s="6" t="s">
        <v>187</v>
      </c>
      <c r="F2282" s="34" t="n">
        <v>0.473618566989899</v>
      </c>
      <c r="G2282" s="34" t="n">
        <v>0.598723600236858</v>
      </c>
      <c r="H2282" s="34" t="n">
        <v>-0.125105033246959</v>
      </c>
      <c r="I2282" s="34" t="n">
        <v>-0.208952901134124</v>
      </c>
      <c r="J2282" s="35" t="n">
        <v>1.71</v>
      </c>
      <c r="K2282" s="6" t="n">
        <v>1</v>
      </c>
      <c r="L2282" s="35" t="n">
        <v>0.71</v>
      </c>
      <c r="M2282" s="6" t="str">
        <f aca="false">IF(I2282&lt;=0,"Below 0%",IF(I2282&lt;=0.05,"0-5%",IF(I2282&lt;=0.1,"5-10%",IF(I2282&lt;=0.2,"10-20%",IF(I2282&lt;=0.4,"20-40%","Above 40%")))))</f>
        <v>Below 0%</v>
      </c>
      <c r="N2282" s="6" t="str">
        <f aca="false">IF(AND(H2282&gt;=Summary!$B$25,I2282&gt;=Summary!$B$26,I2282&lt;=Summary!$B$27,J2282&gt;=Summary!$B$28,J2282&lt;=Summary!$B$29,F2282*J2282&gt;1),"Yes","No")</f>
        <v>No</v>
      </c>
    </row>
    <row r="2283" customFormat="false" ht="15" hidden="false" customHeight="false" outlineLevel="0" collapsed="false">
      <c r="A2283" s="6" t="s">
        <v>150</v>
      </c>
      <c r="B2283" s="45" t="n">
        <v>42224</v>
      </c>
      <c r="C2283" s="6" t="s">
        <v>176</v>
      </c>
      <c r="D2283" s="6" t="s">
        <v>181</v>
      </c>
      <c r="E2283" s="6" t="s">
        <v>174</v>
      </c>
      <c r="F2283" s="34" t="n">
        <v>0.321776658296585</v>
      </c>
      <c r="G2283" s="34" t="n">
        <v>0.243766037239292</v>
      </c>
      <c r="H2283" s="34" t="n">
        <v>0.078010621057293</v>
      </c>
      <c r="I2283" s="34" t="n">
        <v>0.32002251807012</v>
      </c>
      <c r="J2283" s="35" t="n">
        <v>4.2</v>
      </c>
      <c r="K2283" s="6" t="n">
        <v>0</v>
      </c>
      <c r="L2283" s="35" t="n">
        <v>-1</v>
      </c>
      <c r="M2283" s="6" t="str">
        <f aca="false">IF(I2283&lt;=0,"Below 0%",IF(I2283&lt;=0.05,"0-5%",IF(I2283&lt;=0.1,"5-10%",IF(I2283&lt;=0.2,"10-20%",IF(I2283&lt;=0.4,"20-40%","Above 40%")))))</f>
        <v>20-40%</v>
      </c>
      <c r="N2283" s="6" t="str">
        <f aca="false">IF(AND(H2283&gt;=Summary!$B$25,I2283&gt;=Summary!$B$26,I2283&lt;=Summary!$B$27,J2283&gt;=Summary!$B$28,J2283&lt;=Summary!$B$29,F2283*J2283&gt;1),"Yes","No")</f>
        <v>Yes</v>
      </c>
    </row>
    <row r="2284" customFormat="false" ht="15" hidden="false" customHeight="false" outlineLevel="0" collapsed="false">
      <c r="A2284" s="6" t="s">
        <v>150</v>
      </c>
      <c r="B2284" s="45" t="n">
        <v>42224</v>
      </c>
      <c r="C2284" s="6" t="s">
        <v>176</v>
      </c>
      <c r="D2284" s="6" t="s">
        <v>181</v>
      </c>
      <c r="E2284" s="6" t="s">
        <v>177</v>
      </c>
      <c r="F2284" s="34" t="n">
        <v>0.204604730010033</v>
      </c>
      <c r="G2284" s="34" t="n">
        <v>0.15751036252385</v>
      </c>
      <c r="H2284" s="34" t="n">
        <v>0.0470943674861824</v>
      </c>
      <c r="I2284" s="34" t="n">
        <v>0.298992185222425</v>
      </c>
      <c r="J2284" s="35" t="n">
        <v>6.5</v>
      </c>
      <c r="K2284" s="6" t="n">
        <v>0</v>
      </c>
      <c r="L2284" s="35" t="n">
        <v>-1</v>
      </c>
      <c r="M2284" s="6" t="str">
        <f aca="false">IF(I2284&lt;=0,"Below 0%",IF(I2284&lt;=0.05,"0-5%",IF(I2284&lt;=0.1,"5-10%",IF(I2284&lt;=0.2,"10-20%",IF(I2284&lt;=0.4,"20-40%","Above 40%")))))</f>
        <v>20-40%</v>
      </c>
      <c r="N2284" s="6" t="str">
        <f aca="false">IF(AND(H2284&gt;=Summary!$B$25,I2284&gt;=Summary!$B$26,I2284&lt;=Summary!$B$27,J2284&gt;=Summary!$B$28,J2284&lt;=Summary!$B$29,F2284*J2284&gt;1),"Yes","No")</f>
        <v>No</v>
      </c>
    </row>
    <row r="2285" customFormat="false" ht="15" hidden="false" customHeight="false" outlineLevel="0" collapsed="false">
      <c r="A2285" s="6" t="s">
        <v>150</v>
      </c>
      <c r="B2285" s="45" t="n">
        <v>42224</v>
      </c>
      <c r="C2285" s="6" t="s">
        <v>172</v>
      </c>
      <c r="D2285" s="6" t="s">
        <v>180</v>
      </c>
      <c r="E2285" s="6" t="s">
        <v>187</v>
      </c>
      <c r="F2285" s="34" t="n">
        <v>0.360608696937561</v>
      </c>
      <c r="G2285" s="34" t="n">
        <v>0.382458171671443</v>
      </c>
      <c r="H2285" s="34" t="n">
        <v>-0.0218494747338821</v>
      </c>
      <c r="I2285" s="34" t="n">
        <v>-0.0571290571159563</v>
      </c>
      <c r="J2285" s="35" t="n">
        <v>2.63</v>
      </c>
      <c r="K2285" s="6" t="n">
        <v>0</v>
      </c>
      <c r="L2285" s="35" t="n">
        <v>-1</v>
      </c>
      <c r="M2285" s="6" t="str">
        <f aca="false">IF(I2285&lt;=0,"Below 0%",IF(I2285&lt;=0.05,"0-5%",IF(I2285&lt;=0.1,"5-10%",IF(I2285&lt;=0.2,"10-20%",IF(I2285&lt;=0.4,"20-40%","Above 40%")))))</f>
        <v>Below 0%</v>
      </c>
      <c r="N2285" s="6" t="str">
        <f aca="false">IF(AND(H2285&gt;=Summary!$B$25,I2285&gt;=Summary!$B$26,I2285&lt;=Summary!$B$27,J2285&gt;=Summary!$B$28,J2285&lt;=Summary!$B$29,F2285*J2285&gt;1),"Yes","No")</f>
        <v>No</v>
      </c>
    </row>
    <row r="2286" customFormat="false" ht="15" hidden="false" customHeight="false" outlineLevel="0" collapsed="false">
      <c r="A2286" s="6" t="s">
        <v>150</v>
      </c>
      <c r="B2286" s="45" t="n">
        <v>42224</v>
      </c>
      <c r="C2286" s="6" t="s">
        <v>172</v>
      </c>
      <c r="D2286" s="6" t="s">
        <v>180</v>
      </c>
      <c r="E2286" s="6" t="s">
        <v>174</v>
      </c>
      <c r="F2286" s="34" t="n">
        <v>0.311971962451935</v>
      </c>
      <c r="G2286" s="34" t="n">
        <v>0.294112570612835</v>
      </c>
      <c r="H2286" s="34" t="n">
        <v>0.0178593918391</v>
      </c>
      <c r="I2286" s="34" t="n">
        <v>0.0607229803265015</v>
      </c>
      <c r="J2286" s="35" t="n">
        <v>3.42</v>
      </c>
      <c r="K2286" s="6" t="n">
        <v>0</v>
      </c>
      <c r="L2286" s="35" t="n">
        <v>-1</v>
      </c>
      <c r="M2286" s="6" t="str">
        <f aca="false">IF(I2286&lt;=0,"Below 0%",IF(I2286&lt;=0.05,"0-5%",IF(I2286&lt;=0.1,"5-10%",IF(I2286&lt;=0.2,"10-20%",IF(I2286&lt;=0.4,"20-40%","Above 40%")))))</f>
        <v>5-10%</v>
      </c>
      <c r="N2286" s="6" t="str">
        <f aca="false">IF(AND(H2286&gt;=Summary!$B$25,I2286&gt;=Summary!$B$26,I2286&lt;=Summary!$B$27,J2286&gt;=Summary!$B$28,J2286&lt;=Summary!$B$29,F2286*J2286&gt;1),"Yes","No")</f>
        <v>No</v>
      </c>
    </row>
    <row r="2287" customFormat="false" ht="15" hidden="false" customHeight="false" outlineLevel="0" collapsed="false">
      <c r="A2287" s="6" t="s">
        <v>150</v>
      </c>
      <c r="B2287" s="45" t="n">
        <v>42224</v>
      </c>
      <c r="C2287" s="6" t="s">
        <v>172</v>
      </c>
      <c r="D2287" s="6" t="s">
        <v>180</v>
      </c>
      <c r="E2287" s="6" t="s">
        <v>177</v>
      </c>
      <c r="F2287" s="34" t="n">
        <v>0.327419370412827</v>
      </c>
      <c r="G2287" s="34" t="n">
        <v>0.323429257715722</v>
      </c>
      <c r="H2287" s="34" t="n">
        <v>0.00399011269710453</v>
      </c>
      <c r="I2287" s="34" t="n">
        <v>0.0123368947054618</v>
      </c>
      <c r="J2287" s="35" t="n">
        <v>3.11</v>
      </c>
      <c r="K2287" s="6" t="n">
        <v>1</v>
      </c>
      <c r="L2287" s="35" t="n">
        <v>2.11</v>
      </c>
      <c r="M2287" s="6" t="str">
        <f aca="false">IF(I2287&lt;=0,"Below 0%",IF(I2287&lt;=0.05,"0-5%",IF(I2287&lt;=0.1,"5-10%",IF(I2287&lt;=0.2,"10-20%",IF(I2287&lt;=0.4,"20-40%","Above 40%")))))</f>
        <v>0-5%</v>
      </c>
      <c r="N2287" s="6" t="str">
        <f aca="false">IF(AND(H2287&gt;=Summary!$B$25,I2287&gt;=Summary!$B$26,I2287&lt;=Summary!$B$27,J2287&gt;=Summary!$B$28,J2287&lt;=Summary!$B$29,F2287*J2287&gt;1),"Yes","No")</f>
        <v>No</v>
      </c>
    </row>
    <row r="2288" customFormat="false" ht="15" hidden="false" customHeight="false" outlineLevel="0" collapsed="false">
      <c r="A2288" s="6" t="s">
        <v>150</v>
      </c>
      <c r="B2288" s="45" t="n">
        <v>42225</v>
      </c>
      <c r="C2288" s="6" t="s">
        <v>185</v>
      </c>
      <c r="D2288" s="6" t="s">
        <v>189</v>
      </c>
      <c r="E2288" s="6" t="s">
        <v>187</v>
      </c>
      <c r="F2288" s="34" t="n">
        <v>0.79294890165329</v>
      </c>
      <c r="G2288" s="34" t="n">
        <v>0.753725803688688</v>
      </c>
      <c r="H2288" s="34" t="n">
        <v>0.0392230979646014</v>
      </c>
      <c r="I2288" s="34" t="n">
        <v>0.0520389480798533</v>
      </c>
      <c r="J2288" s="35" t="n">
        <v>1.33</v>
      </c>
      <c r="K2288" s="6" t="n">
        <v>0</v>
      </c>
      <c r="L2288" s="35" t="n">
        <v>-1</v>
      </c>
      <c r="M2288" s="6" t="str">
        <f aca="false">IF(I2288&lt;=0,"Below 0%",IF(I2288&lt;=0.05,"0-5%",IF(I2288&lt;=0.1,"5-10%",IF(I2288&lt;=0.2,"10-20%",IF(I2288&lt;=0.4,"20-40%","Above 40%")))))</f>
        <v>5-10%</v>
      </c>
      <c r="N2288" s="6" t="str">
        <f aca="false">IF(AND(H2288&gt;=Summary!$B$25,I2288&gt;=Summary!$B$26,I2288&lt;=Summary!$B$27,J2288&gt;=Summary!$B$28,J2288&lt;=Summary!$B$29,F2288*J2288&gt;1),"Yes","No")</f>
        <v>No</v>
      </c>
    </row>
    <row r="2289" customFormat="false" ht="15" hidden="false" customHeight="false" outlineLevel="0" collapsed="false">
      <c r="A2289" s="6" t="s">
        <v>150</v>
      </c>
      <c r="B2289" s="45" t="n">
        <v>42225</v>
      </c>
      <c r="C2289" s="6" t="s">
        <v>185</v>
      </c>
      <c r="D2289" s="6" t="s">
        <v>189</v>
      </c>
      <c r="E2289" s="6" t="s">
        <v>174</v>
      </c>
      <c r="F2289" s="34" t="n">
        <v>0.135642871260643</v>
      </c>
      <c r="G2289" s="34" t="n">
        <v>0.162736253069149</v>
      </c>
      <c r="H2289" s="34" t="n">
        <v>-0.0270933818085056</v>
      </c>
      <c r="I2289" s="34" t="n">
        <v>-0.166486454600828</v>
      </c>
      <c r="J2289" s="35" t="n">
        <v>6.16</v>
      </c>
      <c r="K2289" s="6" t="n">
        <v>0</v>
      </c>
      <c r="L2289" s="35" t="n">
        <v>-1</v>
      </c>
      <c r="M2289" s="6" t="str">
        <f aca="false">IF(I2289&lt;=0,"Below 0%",IF(I2289&lt;=0.05,"0-5%",IF(I2289&lt;=0.1,"5-10%",IF(I2289&lt;=0.2,"10-20%",IF(I2289&lt;=0.4,"20-40%","Above 40%")))))</f>
        <v>Below 0%</v>
      </c>
      <c r="N2289" s="6" t="str">
        <f aca="false">IF(AND(H2289&gt;=Summary!$B$25,I2289&gt;=Summary!$B$26,I2289&lt;=Summary!$B$27,J2289&gt;=Summary!$B$28,J2289&lt;=Summary!$B$29,F2289*J2289&gt;1),"Yes","No")</f>
        <v>No</v>
      </c>
    </row>
    <row r="2290" customFormat="false" ht="15" hidden="false" customHeight="false" outlineLevel="0" collapsed="false">
      <c r="A2290" s="6" t="s">
        <v>150</v>
      </c>
      <c r="B2290" s="45" t="n">
        <v>42225</v>
      </c>
      <c r="C2290" s="6" t="s">
        <v>185</v>
      </c>
      <c r="D2290" s="6" t="s">
        <v>189</v>
      </c>
      <c r="E2290" s="6" t="s">
        <v>177</v>
      </c>
      <c r="F2290" s="34" t="n">
        <v>0.0714082345366478</v>
      </c>
      <c r="G2290" s="34" t="n">
        <v>0.083537943242163</v>
      </c>
      <c r="H2290" s="34" t="n">
        <v>-0.0121297087055152</v>
      </c>
      <c r="I2290" s="34" t="n">
        <v>-0.145199992180237</v>
      </c>
      <c r="J2290" s="35" t="n">
        <v>12</v>
      </c>
      <c r="K2290" s="6" t="n">
        <v>1</v>
      </c>
      <c r="L2290" s="35" t="n">
        <v>11</v>
      </c>
      <c r="M2290" s="6" t="str">
        <f aca="false">IF(I2290&lt;=0,"Below 0%",IF(I2290&lt;=0.05,"0-5%",IF(I2290&lt;=0.1,"5-10%",IF(I2290&lt;=0.2,"10-20%",IF(I2290&lt;=0.4,"20-40%","Above 40%")))))</f>
        <v>Below 0%</v>
      </c>
      <c r="N2290" s="6" t="str">
        <f aca="false">IF(AND(H2290&gt;=Summary!$B$25,I2290&gt;=Summary!$B$26,I2290&lt;=Summary!$B$27,J2290&gt;=Summary!$B$28,J2290&lt;=Summary!$B$29,F2290*J2290&gt;1),"Yes","No")</f>
        <v>No</v>
      </c>
    </row>
    <row r="2291" customFormat="false" ht="15" hidden="false" customHeight="false" outlineLevel="0" collapsed="false">
      <c r="A2291" s="6" t="s">
        <v>150</v>
      </c>
      <c r="B2291" s="45" t="n">
        <v>42225</v>
      </c>
      <c r="C2291" s="6" t="s">
        <v>188</v>
      </c>
      <c r="D2291" s="6" t="s">
        <v>179</v>
      </c>
      <c r="E2291" s="6" t="s">
        <v>187</v>
      </c>
      <c r="F2291" s="34" t="n">
        <v>0.188679501414299</v>
      </c>
      <c r="G2291" s="34" t="n">
        <v>0.348013779270048</v>
      </c>
      <c r="H2291" s="34" t="n">
        <v>-0.159334277855749</v>
      </c>
      <c r="I2291" s="34" t="n">
        <v>-0.457838991863912</v>
      </c>
      <c r="J2291" s="35" t="n">
        <v>2.88</v>
      </c>
      <c r="K2291" s="6" t="n">
        <v>0</v>
      </c>
      <c r="L2291" s="35" t="n">
        <v>-1</v>
      </c>
      <c r="M2291" s="6" t="str">
        <f aca="false">IF(I2291&lt;=0,"Below 0%",IF(I2291&lt;=0.05,"0-5%",IF(I2291&lt;=0.1,"5-10%",IF(I2291&lt;=0.2,"10-20%",IF(I2291&lt;=0.4,"20-40%","Above 40%")))))</f>
        <v>Below 0%</v>
      </c>
      <c r="N2291" s="6" t="str">
        <f aca="false">IF(AND(H2291&gt;=Summary!$B$25,I2291&gt;=Summary!$B$26,I2291&lt;=Summary!$B$27,J2291&gt;=Summary!$B$28,J2291&lt;=Summary!$B$29,F2291*J2291&gt;1),"Yes","No")</f>
        <v>No</v>
      </c>
    </row>
    <row r="2292" customFormat="false" ht="15" hidden="false" customHeight="false" outlineLevel="0" collapsed="false">
      <c r="A2292" s="6" t="s">
        <v>150</v>
      </c>
      <c r="B2292" s="45" t="n">
        <v>42225</v>
      </c>
      <c r="C2292" s="6" t="s">
        <v>188</v>
      </c>
      <c r="D2292" s="6" t="s">
        <v>179</v>
      </c>
      <c r="E2292" s="6" t="s">
        <v>174</v>
      </c>
      <c r="F2292" s="34" t="n">
        <v>0.260091513395309</v>
      </c>
      <c r="G2292" s="34" t="n">
        <v>0.288841407578599</v>
      </c>
      <c r="H2292" s="34" t="n">
        <v>-0.0287498941832891</v>
      </c>
      <c r="I2292" s="34" t="n">
        <v>-0.0995352239289504</v>
      </c>
      <c r="J2292" s="35" t="n">
        <v>3.47</v>
      </c>
      <c r="K2292" s="6" t="n">
        <v>1</v>
      </c>
      <c r="L2292" s="35" t="n">
        <v>2.47</v>
      </c>
      <c r="M2292" s="6" t="str">
        <f aca="false">IF(I2292&lt;=0,"Below 0%",IF(I2292&lt;=0.05,"0-5%",IF(I2292&lt;=0.1,"5-10%",IF(I2292&lt;=0.2,"10-20%",IF(I2292&lt;=0.4,"20-40%","Above 40%")))))</f>
        <v>Below 0%</v>
      </c>
      <c r="N2292" s="6" t="str">
        <f aca="false">IF(AND(H2292&gt;=Summary!$B$25,I2292&gt;=Summary!$B$26,I2292&lt;=Summary!$B$27,J2292&gt;=Summary!$B$28,J2292&lt;=Summary!$B$29,F2292*J2292&gt;1),"Yes","No")</f>
        <v>No</v>
      </c>
    </row>
    <row r="2293" customFormat="false" ht="15" hidden="false" customHeight="false" outlineLevel="0" collapsed="false">
      <c r="A2293" s="6" t="s">
        <v>150</v>
      </c>
      <c r="B2293" s="45" t="n">
        <v>42225</v>
      </c>
      <c r="C2293" s="6" t="s">
        <v>188</v>
      </c>
      <c r="D2293" s="6" t="s">
        <v>179</v>
      </c>
      <c r="E2293" s="6" t="s">
        <v>177</v>
      </c>
      <c r="F2293" s="34" t="n">
        <v>0.551229000091553</v>
      </c>
      <c r="G2293" s="34" t="n">
        <v>0.363144813151354</v>
      </c>
      <c r="H2293" s="34" t="n">
        <v>0.188084186940199</v>
      </c>
      <c r="I2293" s="34" t="n">
        <v>0.517931635338566</v>
      </c>
      <c r="J2293" s="35" t="n">
        <v>2.76</v>
      </c>
      <c r="K2293" s="6" t="n">
        <v>0</v>
      </c>
      <c r="L2293" s="35" t="n">
        <v>-1</v>
      </c>
      <c r="M2293" s="6" t="str">
        <f aca="false">IF(I2293&lt;=0,"Below 0%",IF(I2293&lt;=0.05,"0-5%",IF(I2293&lt;=0.1,"5-10%",IF(I2293&lt;=0.2,"10-20%",IF(I2293&lt;=0.4,"20-40%","Above 40%")))))</f>
        <v>Above 40%</v>
      </c>
      <c r="N2293" s="6" t="str">
        <f aca="false">IF(AND(H2293&gt;=Summary!$B$25,I2293&gt;=Summary!$B$26,I2293&lt;=Summary!$B$27,J2293&gt;=Summary!$B$28,J2293&lt;=Summary!$B$29,F2293*J2293&gt;1),"Yes","No")</f>
        <v>No</v>
      </c>
    </row>
    <row r="2294" customFormat="false" ht="15" hidden="false" customHeight="false" outlineLevel="0" collapsed="false">
      <c r="A2294" s="6" t="s">
        <v>150</v>
      </c>
      <c r="B2294" s="45" t="n">
        <v>42225</v>
      </c>
      <c r="C2294" s="6" t="s">
        <v>192</v>
      </c>
      <c r="D2294" s="6" t="s">
        <v>183</v>
      </c>
      <c r="E2294" s="6" t="s">
        <v>187</v>
      </c>
      <c r="F2294" s="34" t="n">
        <v>0.388675659894943</v>
      </c>
      <c r="G2294" s="34" t="n">
        <v>0.286236297198538</v>
      </c>
      <c r="H2294" s="34" t="n">
        <v>0.102439362696405</v>
      </c>
      <c r="I2294" s="34" t="n">
        <v>0.357883901164887</v>
      </c>
      <c r="J2294" s="35" t="n">
        <v>3.51</v>
      </c>
      <c r="K2294" s="6" t="n">
        <v>0</v>
      </c>
      <c r="L2294" s="35" t="n">
        <v>-1</v>
      </c>
      <c r="M2294" s="6" t="str">
        <f aca="false">IF(I2294&lt;=0,"Below 0%",IF(I2294&lt;=0.05,"0-5%",IF(I2294&lt;=0.1,"5-10%",IF(I2294&lt;=0.2,"10-20%",IF(I2294&lt;=0.4,"20-40%","Above 40%")))))</f>
        <v>20-40%</v>
      </c>
      <c r="N2294" s="6" t="str">
        <f aca="false">IF(AND(H2294&gt;=Summary!$B$25,I2294&gt;=Summary!$B$26,I2294&lt;=Summary!$B$27,J2294&gt;=Summary!$B$28,J2294&lt;=Summary!$B$29,F2294*J2294&gt;1),"Yes","No")</f>
        <v>Yes</v>
      </c>
    </row>
    <row r="2295" customFormat="false" ht="15" hidden="false" customHeight="false" outlineLevel="0" collapsed="false">
      <c r="A2295" s="6" t="s">
        <v>150</v>
      </c>
      <c r="B2295" s="45" t="n">
        <v>42225</v>
      </c>
      <c r="C2295" s="6" t="s">
        <v>192</v>
      </c>
      <c r="D2295" s="6" t="s">
        <v>183</v>
      </c>
      <c r="E2295" s="6" t="s">
        <v>174</v>
      </c>
      <c r="F2295" s="34" t="n">
        <v>0.296883672475815</v>
      </c>
      <c r="G2295" s="34" t="n">
        <v>0.286236297198538</v>
      </c>
      <c r="H2295" s="34" t="n">
        <v>0.0106473752772764</v>
      </c>
      <c r="I2295" s="34" t="n">
        <v>0.0371978515006126</v>
      </c>
      <c r="J2295" s="35" t="n">
        <v>3.51</v>
      </c>
      <c r="K2295" s="6" t="n">
        <v>0</v>
      </c>
      <c r="L2295" s="35" t="n">
        <v>-1</v>
      </c>
      <c r="M2295" s="6" t="str">
        <f aca="false">IF(I2295&lt;=0,"Below 0%",IF(I2295&lt;=0.05,"0-5%",IF(I2295&lt;=0.1,"5-10%",IF(I2295&lt;=0.2,"10-20%",IF(I2295&lt;=0.4,"20-40%","Above 40%")))))</f>
        <v>0-5%</v>
      </c>
      <c r="N2295" s="6" t="str">
        <f aca="false">IF(AND(H2295&gt;=Summary!$B$25,I2295&gt;=Summary!$B$26,I2295&lt;=Summary!$B$27,J2295&gt;=Summary!$B$28,J2295&lt;=Summary!$B$29,F2295*J2295&gt;1),"Yes","No")</f>
        <v>No</v>
      </c>
    </row>
    <row r="2296" customFormat="false" ht="15" hidden="false" customHeight="false" outlineLevel="0" collapsed="false">
      <c r="A2296" s="6" t="s">
        <v>150</v>
      </c>
      <c r="B2296" s="45" t="n">
        <v>42225</v>
      </c>
      <c r="C2296" s="6" t="s">
        <v>192</v>
      </c>
      <c r="D2296" s="6" t="s">
        <v>183</v>
      </c>
      <c r="E2296" s="6" t="s">
        <v>177</v>
      </c>
      <c r="F2296" s="34" t="n">
        <v>0.314440667629242</v>
      </c>
      <c r="G2296" s="34" t="n">
        <v>0.427527405602923</v>
      </c>
      <c r="H2296" s="34" t="n">
        <v>-0.113086737973681</v>
      </c>
      <c r="I2296" s="34" t="n">
        <v>-0.264513424149266</v>
      </c>
      <c r="J2296" s="35" t="n">
        <v>2.35</v>
      </c>
      <c r="K2296" s="6" t="n">
        <v>1</v>
      </c>
      <c r="L2296" s="35" t="n">
        <v>1.35</v>
      </c>
      <c r="M2296" s="6" t="str">
        <f aca="false">IF(I2296&lt;=0,"Below 0%",IF(I2296&lt;=0.05,"0-5%",IF(I2296&lt;=0.1,"5-10%",IF(I2296&lt;=0.2,"10-20%",IF(I2296&lt;=0.4,"20-40%","Above 40%")))))</f>
        <v>Below 0%</v>
      </c>
      <c r="N2296" s="6" t="str">
        <f aca="false">IF(AND(H2296&gt;=Summary!$B$25,I2296&gt;=Summary!$B$26,I2296&lt;=Summary!$B$27,J2296&gt;=Summary!$B$28,J2296&lt;=Summary!$B$29,F2296*J2296&gt;1),"Yes","No")</f>
        <v>No</v>
      </c>
    </row>
    <row r="2297" customFormat="false" ht="15" hidden="false" customHeight="false" outlineLevel="0" collapsed="false">
      <c r="A2297" s="6" t="s">
        <v>150</v>
      </c>
      <c r="B2297" s="45" t="n">
        <v>42226</v>
      </c>
      <c r="C2297" s="6" t="s">
        <v>178</v>
      </c>
      <c r="D2297" s="6" t="s">
        <v>194</v>
      </c>
      <c r="E2297" s="6" t="s">
        <v>187</v>
      </c>
      <c r="F2297" s="34" t="n">
        <v>0.145345136523247</v>
      </c>
      <c r="G2297" s="34" t="n">
        <v>0.157123122855488</v>
      </c>
      <c r="H2297" s="34" t="n">
        <v>-0.011777986332241</v>
      </c>
      <c r="I2297" s="34" t="n">
        <v>-0.0749602357577479</v>
      </c>
      <c r="J2297" s="35" t="n">
        <v>6.5</v>
      </c>
      <c r="K2297" s="6" t="n">
        <v>0</v>
      </c>
      <c r="L2297" s="35" t="n">
        <v>-1</v>
      </c>
      <c r="M2297" s="6" t="str">
        <f aca="false">IF(I2297&lt;=0,"Below 0%",IF(I2297&lt;=0.05,"0-5%",IF(I2297&lt;=0.1,"5-10%",IF(I2297&lt;=0.2,"10-20%",IF(I2297&lt;=0.4,"20-40%","Above 40%")))))</f>
        <v>Below 0%</v>
      </c>
      <c r="N2297" s="6" t="str">
        <f aca="false">IF(AND(H2297&gt;=Summary!$B$25,I2297&gt;=Summary!$B$26,I2297&lt;=Summary!$B$27,J2297&gt;=Summary!$B$28,J2297&lt;=Summary!$B$29,F2297*J2297&gt;1),"Yes","No")</f>
        <v>No</v>
      </c>
    </row>
    <row r="2298" customFormat="false" ht="15" hidden="false" customHeight="false" outlineLevel="0" collapsed="false">
      <c r="A2298" s="6" t="s">
        <v>150</v>
      </c>
      <c r="B2298" s="45" t="n">
        <v>42226</v>
      </c>
      <c r="C2298" s="6" t="s">
        <v>178</v>
      </c>
      <c r="D2298" s="6" t="s">
        <v>194</v>
      </c>
      <c r="E2298" s="6" t="s">
        <v>174</v>
      </c>
      <c r="F2298" s="34" t="n">
        <v>0.243764832615852</v>
      </c>
      <c r="G2298" s="34" t="n">
        <v>0.249097633795285</v>
      </c>
      <c r="H2298" s="34" t="n">
        <v>-0.00533280117943308</v>
      </c>
      <c r="I2298" s="34" t="n">
        <v>-0.0214084778654128</v>
      </c>
      <c r="J2298" s="35" t="n">
        <v>4.1</v>
      </c>
      <c r="K2298" s="6" t="n">
        <v>0</v>
      </c>
      <c r="L2298" s="35" t="n">
        <v>-1</v>
      </c>
      <c r="M2298" s="6" t="str">
        <f aca="false">IF(I2298&lt;=0,"Below 0%",IF(I2298&lt;=0.05,"0-5%",IF(I2298&lt;=0.1,"5-10%",IF(I2298&lt;=0.2,"10-20%",IF(I2298&lt;=0.4,"20-40%","Above 40%")))))</f>
        <v>Below 0%</v>
      </c>
      <c r="N2298" s="6" t="str">
        <f aca="false">IF(AND(H2298&gt;=Summary!$B$25,I2298&gt;=Summary!$B$26,I2298&lt;=Summary!$B$27,J2298&gt;=Summary!$B$28,J2298&lt;=Summary!$B$29,F2298*J2298&gt;1),"Yes","No")</f>
        <v>No</v>
      </c>
    </row>
    <row r="2299" customFormat="false" ht="15" hidden="false" customHeight="false" outlineLevel="0" collapsed="false">
      <c r="A2299" s="6" t="s">
        <v>150</v>
      </c>
      <c r="B2299" s="45" t="n">
        <v>42226</v>
      </c>
      <c r="C2299" s="6" t="s">
        <v>178</v>
      </c>
      <c r="D2299" s="6" t="s">
        <v>194</v>
      </c>
      <c r="E2299" s="6" t="s">
        <v>177</v>
      </c>
      <c r="F2299" s="34" t="n">
        <v>0.610890090465546</v>
      </c>
      <c r="G2299" s="34" t="n">
        <v>0.593779243349227</v>
      </c>
      <c r="H2299" s="34" t="n">
        <v>0.0171108471163188</v>
      </c>
      <c r="I2299" s="34" t="n">
        <v>0.0288168495412615</v>
      </c>
      <c r="J2299" s="35" t="n">
        <v>1.72</v>
      </c>
      <c r="K2299" s="6" t="n">
        <v>1</v>
      </c>
      <c r="L2299" s="35" t="n">
        <v>0.72</v>
      </c>
      <c r="M2299" s="6" t="str">
        <f aca="false">IF(I2299&lt;=0,"Below 0%",IF(I2299&lt;=0.05,"0-5%",IF(I2299&lt;=0.1,"5-10%",IF(I2299&lt;=0.2,"10-20%",IF(I2299&lt;=0.4,"20-40%","Above 40%")))))</f>
        <v>0-5%</v>
      </c>
      <c r="N2299" s="6" t="str">
        <f aca="false">IF(AND(H2299&gt;=Summary!$B$25,I2299&gt;=Summary!$B$26,I2299&lt;=Summary!$B$27,J2299&gt;=Summary!$B$28,J2299&lt;=Summary!$B$29,F2299*J2299&gt;1),"Yes","No")</f>
        <v>No</v>
      </c>
    </row>
    <row r="2300" customFormat="false" ht="15" hidden="false" customHeight="false" outlineLevel="0" collapsed="false">
      <c r="A2300" s="6" t="s">
        <v>150</v>
      </c>
      <c r="B2300" s="45" t="n">
        <v>42230</v>
      </c>
      <c r="C2300" s="6" t="s">
        <v>182</v>
      </c>
      <c r="D2300" s="6" t="s">
        <v>176</v>
      </c>
      <c r="E2300" s="6" t="s">
        <v>187</v>
      </c>
      <c r="F2300" s="34" t="n">
        <v>0.167305842041969</v>
      </c>
      <c r="G2300" s="34" t="n">
        <v>0.169230769230769</v>
      </c>
      <c r="H2300" s="34" t="n">
        <v>-0.00192492718879991</v>
      </c>
      <c r="I2300" s="34" t="n">
        <v>-0.0113745697519995</v>
      </c>
      <c r="J2300" s="35" t="n">
        <v>6</v>
      </c>
      <c r="K2300" s="6" t="n">
        <v>0</v>
      </c>
      <c r="L2300" s="35" t="n">
        <v>-1</v>
      </c>
      <c r="M2300" s="6" t="str">
        <f aca="false">IF(I2300&lt;=0,"Below 0%",IF(I2300&lt;=0.05,"0-5%",IF(I2300&lt;=0.1,"5-10%",IF(I2300&lt;=0.2,"10-20%",IF(I2300&lt;=0.4,"20-40%","Above 40%")))))</f>
        <v>Below 0%</v>
      </c>
      <c r="N2300" s="6" t="str">
        <f aca="false">IF(AND(H2300&gt;=Summary!$B$25,I2300&gt;=Summary!$B$26,I2300&lt;=Summary!$B$27,J2300&gt;=Summary!$B$28,J2300&lt;=Summary!$B$29,F2300*J2300&gt;1),"Yes","No")</f>
        <v>No</v>
      </c>
    </row>
    <row r="2301" customFormat="false" ht="15" hidden="false" customHeight="false" outlineLevel="0" collapsed="false">
      <c r="A2301" s="6" t="s">
        <v>150</v>
      </c>
      <c r="B2301" s="45" t="n">
        <v>42230</v>
      </c>
      <c r="C2301" s="6" t="s">
        <v>182</v>
      </c>
      <c r="D2301" s="6" t="s">
        <v>176</v>
      </c>
      <c r="E2301" s="6" t="s">
        <v>174</v>
      </c>
      <c r="F2301" s="34" t="n">
        <v>0.330987632274628</v>
      </c>
      <c r="G2301" s="34" t="n">
        <v>0.253846153846154</v>
      </c>
      <c r="H2301" s="34" t="n">
        <v>0.0771414784284739</v>
      </c>
      <c r="I2301" s="34" t="n">
        <v>0.303890672597018</v>
      </c>
      <c r="J2301" s="35" t="n">
        <v>4</v>
      </c>
      <c r="K2301" s="6" t="n">
        <v>0</v>
      </c>
      <c r="L2301" s="35" t="n">
        <v>-1</v>
      </c>
      <c r="M2301" s="6" t="str">
        <f aca="false">IF(I2301&lt;=0,"Below 0%",IF(I2301&lt;=0.05,"0-5%",IF(I2301&lt;=0.1,"5-10%",IF(I2301&lt;=0.2,"10-20%",IF(I2301&lt;=0.4,"20-40%","Above 40%")))))</f>
        <v>20-40%</v>
      </c>
      <c r="N2301" s="6" t="str">
        <f aca="false">IF(AND(H2301&gt;=Summary!$B$25,I2301&gt;=Summary!$B$26,I2301&lt;=Summary!$B$27,J2301&gt;=Summary!$B$28,J2301&lt;=Summary!$B$29,F2301*J2301&gt;1),"Yes","No")</f>
        <v>Yes</v>
      </c>
    </row>
    <row r="2302" customFormat="false" ht="15" hidden="false" customHeight="false" outlineLevel="0" collapsed="false">
      <c r="A2302" s="6" t="s">
        <v>150</v>
      </c>
      <c r="B2302" s="45" t="n">
        <v>42230</v>
      </c>
      <c r="C2302" s="6" t="s">
        <v>182</v>
      </c>
      <c r="D2302" s="6" t="s">
        <v>176</v>
      </c>
      <c r="E2302" s="6" t="s">
        <v>177</v>
      </c>
      <c r="F2302" s="34" t="n">
        <v>0.501706540584564</v>
      </c>
      <c r="G2302" s="34" t="n">
        <v>0.576923076923077</v>
      </c>
      <c r="H2302" s="34" t="n">
        <v>-0.0752165363385128</v>
      </c>
      <c r="I2302" s="34" t="n">
        <v>-0.130375329653422</v>
      </c>
      <c r="J2302" s="35" t="n">
        <v>1.76</v>
      </c>
      <c r="K2302" s="6" t="n">
        <v>1</v>
      </c>
      <c r="L2302" s="35" t="n">
        <v>0.76</v>
      </c>
      <c r="M2302" s="6" t="str">
        <f aca="false">IF(I2302&lt;=0,"Below 0%",IF(I2302&lt;=0.05,"0-5%",IF(I2302&lt;=0.1,"5-10%",IF(I2302&lt;=0.2,"10-20%",IF(I2302&lt;=0.4,"20-40%","Above 40%")))))</f>
        <v>Below 0%</v>
      </c>
      <c r="N2302" s="6" t="str">
        <f aca="false">IF(AND(H2302&gt;=Summary!$B$25,I2302&gt;=Summary!$B$26,I2302&lt;=Summary!$B$27,J2302&gt;=Summary!$B$28,J2302&lt;=Summary!$B$29,F2302*J2302&gt;1),"Yes","No")</f>
        <v>No</v>
      </c>
    </row>
    <row r="2303" customFormat="false" ht="15" hidden="false" customHeight="false" outlineLevel="0" collapsed="false">
      <c r="A2303" s="6" t="s">
        <v>150</v>
      </c>
      <c r="B2303" s="45" t="n">
        <v>42231</v>
      </c>
      <c r="C2303" s="6" t="s">
        <v>179</v>
      </c>
      <c r="D2303" s="6" t="s">
        <v>173</v>
      </c>
      <c r="E2303" s="6" t="s">
        <v>187</v>
      </c>
      <c r="F2303" s="34" t="n">
        <v>0.420193582773209</v>
      </c>
      <c r="G2303" s="34" t="n">
        <v>0.490841187977948</v>
      </c>
      <c r="H2303" s="34" t="n">
        <v>-0.0706476052047391</v>
      </c>
      <c r="I2303" s="34" t="n">
        <v>-0.143931697125452</v>
      </c>
      <c r="J2303" s="35" t="n">
        <v>2.1</v>
      </c>
      <c r="K2303" s="6" t="n">
        <v>0</v>
      </c>
      <c r="L2303" s="35" t="n">
        <v>-1</v>
      </c>
      <c r="M2303" s="6" t="str">
        <f aca="false">IF(I2303&lt;=0,"Below 0%",IF(I2303&lt;=0.05,"0-5%",IF(I2303&lt;=0.1,"5-10%",IF(I2303&lt;=0.2,"10-20%",IF(I2303&lt;=0.4,"20-40%","Above 40%")))))</f>
        <v>Below 0%</v>
      </c>
      <c r="N2303" s="6" t="str">
        <f aca="false">IF(AND(H2303&gt;=Summary!$B$25,I2303&gt;=Summary!$B$26,I2303&lt;=Summary!$B$27,J2303&gt;=Summary!$B$28,J2303&lt;=Summary!$B$29,F2303*J2303&gt;1),"Yes","No")</f>
        <v>No</v>
      </c>
    </row>
    <row r="2304" customFormat="false" ht="15" hidden="false" customHeight="false" outlineLevel="0" collapsed="false">
      <c r="A2304" s="6" t="s">
        <v>150</v>
      </c>
      <c r="B2304" s="45" t="n">
        <v>42231</v>
      </c>
      <c r="C2304" s="6" t="s">
        <v>179</v>
      </c>
      <c r="D2304" s="6" t="s">
        <v>173</v>
      </c>
      <c r="E2304" s="6" t="s">
        <v>174</v>
      </c>
      <c r="F2304" s="34" t="n">
        <v>0.353605419397354</v>
      </c>
      <c r="G2304" s="34" t="n">
        <v>0.280099590965677</v>
      </c>
      <c r="H2304" s="34" t="n">
        <v>0.0735058284316775</v>
      </c>
      <c r="I2304" s="34" t="n">
        <v>0.262427475092903</v>
      </c>
      <c r="J2304" s="35" t="n">
        <v>3.68</v>
      </c>
      <c r="K2304" s="6" t="n">
        <v>0</v>
      </c>
      <c r="L2304" s="35" t="n">
        <v>-1</v>
      </c>
      <c r="M2304" s="6" t="str">
        <f aca="false">IF(I2304&lt;=0,"Below 0%",IF(I2304&lt;=0.05,"0-5%",IF(I2304&lt;=0.1,"5-10%",IF(I2304&lt;=0.2,"10-20%",IF(I2304&lt;=0.4,"20-40%","Above 40%")))))</f>
        <v>20-40%</v>
      </c>
      <c r="N2304" s="6" t="str">
        <f aca="false">IF(AND(H2304&gt;=Summary!$B$25,I2304&gt;=Summary!$B$26,I2304&lt;=Summary!$B$27,J2304&gt;=Summary!$B$28,J2304&lt;=Summary!$B$29,F2304*J2304&gt;1),"Yes","No")</f>
        <v>Yes</v>
      </c>
    </row>
    <row r="2305" customFormat="false" ht="15" hidden="false" customHeight="false" outlineLevel="0" collapsed="false">
      <c r="A2305" s="6" t="s">
        <v>150</v>
      </c>
      <c r="B2305" s="45" t="n">
        <v>42231</v>
      </c>
      <c r="C2305" s="6" t="s">
        <v>179</v>
      </c>
      <c r="D2305" s="6" t="s">
        <v>173</v>
      </c>
      <c r="E2305" s="6" t="s">
        <v>177</v>
      </c>
      <c r="F2305" s="34" t="n">
        <v>0.226200953125954</v>
      </c>
      <c r="G2305" s="34" t="n">
        <v>0.229059221056376</v>
      </c>
      <c r="H2305" s="34" t="n">
        <v>-0.00285826793042193</v>
      </c>
      <c r="I2305" s="34" t="n">
        <v>-0.0124782923701572</v>
      </c>
      <c r="J2305" s="35" t="n">
        <v>4.5</v>
      </c>
      <c r="K2305" s="6" t="n">
        <v>1</v>
      </c>
      <c r="L2305" s="35" t="n">
        <v>3.5</v>
      </c>
      <c r="M2305" s="6" t="str">
        <f aca="false">IF(I2305&lt;=0,"Below 0%",IF(I2305&lt;=0.05,"0-5%",IF(I2305&lt;=0.1,"5-10%",IF(I2305&lt;=0.2,"10-20%",IF(I2305&lt;=0.4,"20-40%","Above 40%")))))</f>
        <v>Below 0%</v>
      </c>
      <c r="N2305" s="6" t="str">
        <f aca="false">IF(AND(H2305&gt;=Summary!$B$25,I2305&gt;=Summary!$B$26,I2305&lt;=Summary!$B$27,J2305&gt;=Summary!$B$28,J2305&lt;=Summary!$B$29,F2305*J2305&gt;1),"Yes","No")</f>
        <v>No</v>
      </c>
    </row>
    <row r="2306" customFormat="false" ht="15" hidden="false" customHeight="false" outlineLevel="0" collapsed="false">
      <c r="A2306" s="6" t="s">
        <v>150</v>
      </c>
      <c r="B2306" s="45" t="n">
        <v>42231</v>
      </c>
      <c r="C2306" s="6" t="s">
        <v>191</v>
      </c>
      <c r="D2306" s="6" t="s">
        <v>172</v>
      </c>
      <c r="E2306" s="6" t="s">
        <v>187</v>
      </c>
      <c r="F2306" s="34" t="n">
        <v>0.493525981903076</v>
      </c>
      <c r="G2306" s="34" t="n">
        <v>0.388017118402282</v>
      </c>
      <c r="H2306" s="34" t="n">
        <v>0.105508863500794</v>
      </c>
      <c r="I2306" s="34" t="n">
        <v>0.271918063654619</v>
      </c>
      <c r="J2306" s="35" t="n">
        <v>2.6</v>
      </c>
      <c r="K2306" s="6" t="n">
        <v>0</v>
      </c>
      <c r="L2306" s="35" t="n">
        <v>-1</v>
      </c>
      <c r="M2306" s="6" t="str">
        <f aca="false">IF(I2306&lt;=0,"Below 0%",IF(I2306&lt;=0.05,"0-5%",IF(I2306&lt;=0.1,"5-10%",IF(I2306&lt;=0.2,"10-20%",IF(I2306&lt;=0.4,"20-40%","Above 40%")))))</f>
        <v>20-40%</v>
      </c>
      <c r="N2306" s="6" t="str">
        <f aca="false">IF(AND(H2306&gt;=Summary!$B$25,I2306&gt;=Summary!$B$26,I2306&lt;=Summary!$B$27,J2306&gt;=Summary!$B$28,J2306&lt;=Summary!$B$29,F2306*J2306&gt;1),"Yes","No")</f>
        <v>Yes</v>
      </c>
    </row>
    <row r="2307" customFormat="false" ht="15" hidden="false" customHeight="false" outlineLevel="0" collapsed="false">
      <c r="A2307" s="6" t="s">
        <v>150</v>
      </c>
      <c r="B2307" s="45" t="n">
        <v>42231</v>
      </c>
      <c r="C2307" s="6" t="s">
        <v>191</v>
      </c>
      <c r="D2307" s="6" t="s">
        <v>172</v>
      </c>
      <c r="E2307" s="6" t="s">
        <v>174</v>
      </c>
      <c r="F2307" s="34" t="n">
        <v>0.28553831577301</v>
      </c>
      <c r="G2307" s="34" t="n">
        <v>0.296718972895863</v>
      </c>
      <c r="H2307" s="34" t="n">
        <v>-0.0111806571228528</v>
      </c>
      <c r="I2307" s="34" t="n">
        <v>-0.0376809646303838</v>
      </c>
      <c r="J2307" s="35" t="n">
        <v>3.4</v>
      </c>
      <c r="K2307" s="6" t="n">
        <v>0</v>
      </c>
      <c r="L2307" s="35" t="n">
        <v>-1</v>
      </c>
      <c r="M2307" s="6" t="str">
        <f aca="false">IF(I2307&lt;=0,"Below 0%",IF(I2307&lt;=0.05,"0-5%",IF(I2307&lt;=0.1,"5-10%",IF(I2307&lt;=0.2,"10-20%",IF(I2307&lt;=0.4,"20-40%","Above 40%")))))</f>
        <v>Below 0%</v>
      </c>
      <c r="N2307" s="6" t="str">
        <f aca="false">IF(AND(H2307&gt;=Summary!$B$25,I2307&gt;=Summary!$B$26,I2307&lt;=Summary!$B$27,J2307&gt;=Summary!$B$28,J2307&lt;=Summary!$B$29,F2307*J2307&gt;1),"Yes","No")</f>
        <v>No</v>
      </c>
    </row>
    <row r="2308" customFormat="false" ht="15" hidden="false" customHeight="false" outlineLevel="0" collapsed="false">
      <c r="A2308" s="6" t="s">
        <v>150</v>
      </c>
      <c r="B2308" s="45" t="n">
        <v>42231</v>
      </c>
      <c r="C2308" s="6" t="s">
        <v>191</v>
      </c>
      <c r="D2308" s="6" t="s">
        <v>172</v>
      </c>
      <c r="E2308" s="6" t="s">
        <v>177</v>
      </c>
      <c r="F2308" s="34" t="n">
        <v>0.220935717225075</v>
      </c>
      <c r="G2308" s="34" t="n">
        <v>0.315263908701855</v>
      </c>
      <c r="H2308" s="34" t="n">
        <v>-0.0943281914767797</v>
      </c>
      <c r="I2308" s="34" t="n">
        <v>-0.299203901471596</v>
      </c>
      <c r="J2308" s="35" t="n">
        <v>3.2</v>
      </c>
      <c r="K2308" s="6" t="n">
        <v>1</v>
      </c>
      <c r="L2308" s="35" t="n">
        <v>2.2</v>
      </c>
      <c r="M2308" s="6" t="str">
        <f aca="false">IF(I2308&lt;=0,"Below 0%",IF(I2308&lt;=0.05,"0-5%",IF(I2308&lt;=0.1,"5-10%",IF(I2308&lt;=0.2,"10-20%",IF(I2308&lt;=0.4,"20-40%","Above 40%")))))</f>
        <v>Below 0%</v>
      </c>
      <c r="N2308" s="6" t="str">
        <f aca="false">IF(AND(H2308&gt;=Summary!$B$25,I2308&gt;=Summary!$B$26,I2308&lt;=Summary!$B$27,J2308&gt;=Summary!$B$28,J2308&lt;=Summary!$B$29,F2308*J2308&gt;1),"Yes","No")</f>
        <v>No</v>
      </c>
    </row>
    <row r="2309" customFormat="false" ht="15" hidden="false" customHeight="false" outlineLevel="0" collapsed="false">
      <c r="A2309" s="6" t="s">
        <v>150</v>
      </c>
      <c r="B2309" s="45" t="n">
        <v>42231</v>
      </c>
      <c r="C2309" s="6" t="s">
        <v>175</v>
      </c>
      <c r="D2309" s="6" t="s">
        <v>188</v>
      </c>
      <c r="E2309" s="6" t="s">
        <v>187</v>
      </c>
      <c r="F2309" s="34" t="n">
        <v>0.461994558572769</v>
      </c>
      <c r="G2309" s="34" t="n">
        <v>0.498145286415661</v>
      </c>
      <c r="H2309" s="34" t="n">
        <v>-0.0361507278428919</v>
      </c>
      <c r="I2309" s="34" t="n">
        <v>-0.0725706512311092</v>
      </c>
      <c r="J2309" s="35" t="n">
        <v>2.01</v>
      </c>
      <c r="K2309" s="6" t="n">
        <v>1</v>
      </c>
      <c r="L2309" s="35" t="n">
        <v>1.01</v>
      </c>
      <c r="M2309" s="6" t="str">
        <f aca="false">IF(I2309&lt;=0,"Below 0%",IF(I2309&lt;=0.05,"0-5%",IF(I2309&lt;=0.1,"5-10%",IF(I2309&lt;=0.2,"10-20%",IF(I2309&lt;=0.4,"20-40%","Above 40%")))))</f>
        <v>Below 0%</v>
      </c>
      <c r="N2309" s="6" t="str">
        <f aca="false">IF(AND(H2309&gt;=Summary!$B$25,I2309&gt;=Summary!$B$26,I2309&lt;=Summary!$B$27,J2309&gt;=Summary!$B$28,J2309&lt;=Summary!$B$29,F2309*J2309&gt;1),"Yes","No")</f>
        <v>No</v>
      </c>
    </row>
    <row r="2310" customFormat="false" ht="15" hidden="false" customHeight="false" outlineLevel="0" collapsed="false">
      <c r="A2310" s="6" t="s">
        <v>150</v>
      </c>
      <c r="B2310" s="45" t="n">
        <v>42231</v>
      </c>
      <c r="C2310" s="6" t="s">
        <v>175</v>
      </c>
      <c r="D2310" s="6" t="s">
        <v>188</v>
      </c>
      <c r="E2310" s="6" t="s">
        <v>174</v>
      </c>
      <c r="F2310" s="34" t="n">
        <v>0.245803162455559</v>
      </c>
      <c r="G2310" s="34" t="n">
        <v>0.270614060998778</v>
      </c>
      <c r="H2310" s="34" t="n">
        <v>-0.0248108985432192</v>
      </c>
      <c r="I2310" s="34" t="n">
        <v>-0.091683700586908</v>
      </c>
      <c r="J2310" s="35" t="n">
        <v>3.7</v>
      </c>
      <c r="K2310" s="6" t="n">
        <v>0</v>
      </c>
      <c r="L2310" s="35" t="n">
        <v>-1</v>
      </c>
      <c r="M2310" s="6" t="str">
        <f aca="false">IF(I2310&lt;=0,"Below 0%",IF(I2310&lt;=0.05,"0-5%",IF(I2310&lt;=0.1,"5-10%",IF(I2310&lt;=0.2,"10-20%",IF(I2310&lt;=0.4,"20-40%","Above 40%")))))</f>
        <v>Below 0%</v>
      </c>
      <c r="N2310" s="6" t="str">
        <f aca="false">IF(AND(H2310&gt;=Summary!$B$25,I2310&gt;=Summary!$B$26,I2310&lt;=Summary!$B$27,J2310&gt;=Summary!$B$28,J2310&lt;=Summary!$B$29,F2310*J2310&gt;1),"Yes","No")</f>
        <v>No</v>
      </c>
    </row>
    <row r="2311" customFormat="false" ht="15" hidden="false" customHeight="false" outlineLevel="0" collapsed="false">
      <c r="A2311" s="6" t="s">
        <v>150</v>
      </c>
      <c r="B2311" s="45" t="n">
        <v>42231</v>
      </c>
      <c r="C2311" s="6" t="s">
        <v>175</v>
      </c>
      <c r="D2311" s="6" t="s">
        <v>188</v>
      </c>
      <c r="E2311" s="6" t="s">
        <v>177</v>
      </c>
      <c r="F2311" s="34" t="n">
        <v>0.292202293872833</v>
      </c>
      <c r="G2311" s="34" t="n">
        <v>0.231240652585561</v>
      </c>
      <c r="H2311" s="34" t="n">
        <v>0.0609616412872724</v>
      </c>
      <c r="I2311" s="34" t="n">
        <v>0.263628564465827</v>
      </c>
      <c r="J2311" s="35" t="n">
        <v>4.33</v>
      </c>
      <c r="K2311" s="6" t="n">
        <v>0</v>
      </c>
      <c r="L2311" s="35" t="n">
        <v>-1</v>
      </c>
      <c r="M2311" s="6" t="str">
        <f aca="false">IF(I2311&lt;=0,"Below 0%",IF(I2311&lt;=0.05,"0-5%",IF(I2311&lt;=0.1,"5-10%",IF(I2311&lt;=0.2,"10-20%",IF(I2311&lt;=0.4,"20-40%","Above 40%")))))</f>
        <v>20-40%</v>
      </c>
      <c r="N2311" s="6" t="str">
        <f aca="false">IF(AND(H2311&gt;=Summary!$B$25,I2311&gt;=Summary!$B$26,I2311&lt;=Summary!$B$27,J2311&gt;=Summary!$B$28,J2311&lt;=Summary!$B$29,F2311*J2311&gt;1),"Yes","No")</f>
        <v>Yes</v>
      </c>
    </row>
    <row r="2312" customFormat="false" ht="15" hidden="false" customHeight="false" outlineLevel="0" collapsed="false">
      <c r="A2312" s="6" t="s">
        <v>150</v>
      </c>
      <c r="B2312" s="45" t="n">
        <v>42231</v>
      </c>
      <c r="C2312" s="6" t="s">
        <v>181</v>
      </c>
      <c r="D2312" s="6" t="s">
        <v>192</v>
      </c>
      <c r="E2312" s="6" t="s">
        <v>187</v>
      </c>
      <c r="F2312" s="34" t="n">
        <v>0.553595244884491</v>
      </c>
      <c r="G2312" s="34" t="n">
        <v>0.54675352308624</v>
      </c>
      <c r="H2312" s="34" t="n">
        <v>0.00684172179825104</v>
      </c>
      <c r="I2312" s="34" t="n">
        <v>0.0125133565845754</v>
      </c>
      <c r="J2312" s="35" t="n">
        <v>1.84</v>
      </c>
      <c r="K2312" s="6" t="n">
        <v>0</v>
      </c>
      <c r="L2312" s="35" t="n">
        <v>-1</v>
      </c>
      <c r="M2312" s="6" t="str">
        <f aca="false">IF(I2312&lt;=0,"Below 0%",IF(I2312&lt;=0.05,"0-5%",IF(I2312&lt;=0.1,"5-10%",IF(I2312&lt;=0.2,"10-20%",IF(I2312&lt;=0.4,"20-40%","Above 40%")))))</f>
        <v>0-5%</v>
      </c>
      <c r="N2312" s="6" t="str">
        <f aca="false">IF(AND(H2312&gt;=Summary!$B$25,I2312&gt;=Summary!$B$26,I2312&lt;=Summary!$B$27,J2312&gt;=Summary!$B$28,J2312&lt;=Summary!$B$29,F2312*J2312&gt;1),"Yes","No")</f>
        <v>No</v>
      </c>
    </row>
    <row r="2313" customFormat="false" ht="15" hidden="false" customHeight="false" outlineLevel="0" collapsed="false">
      <c r="A2313" s="6" t="s">
        <v>150</v>
      </c>
      <c r="B2313" s="45" t="n">
        <v>42231</v>
      </c>
      <c r="C2313" s="6" t="s">
        <v>181</v>
      </c>
      <c r="D2313" s="6" t="s">
        <v>192</v>
      </c>
      <c r="E2313" s="6" t="s">
        <v>174</v>
      </c>
      <c r="F2313" s="34" t="n">
        <v>0.192219883203507</v>
      </c>
      <c r="G2313" s="34" t="n">
        <v>0.255986382310097</v>
      </c>
      <c r="H2313" s="34" t="n">
        <v>-0.0637664991065906</v>
      </c>
      <c r="I2313" s="34" t="n">
        <v>-0.249101137846251</v>
      </c>
      <c r="J2313" s="35" t="n">
        <v>3.93</v>
      </c>
      <c r="K2313" s="6" t="n">
        <v>1</v>
      </c>
      <c r="L2313" s="35" t="n">
        <v>2.93</v>
      </c>
      <c r="M2313" s="6" t="str">
        <f aca="false">IF(I2313&lt;=0,"Below 0%",IF(I2313&lt;=0.05,"0-5%",IF(I2313&lt;=0.1,"5-10%",IF(I2313&lt;=0.2,"10-20%",IF(I2313&lt;=0.4,"20-40%","Above 40%")))))</f>
        <v>Below 0%</v>
      </c>
      <c r="N2313" s="6" t="str">
        <f aca="false">IF(AND(H2313&gt;=Summary!$B$25,I2313&gt;=Summary!$B$26,I2313&lt;=Summary!$B$27,J2313&gt;=Summary!$B$28,J2313&lt;=Summary!$B$29,F2313*J2313&gt;1),"Yes","No")</f>
        <v>No</v>
      </c>
    </row>
    <row r="2314" customFormat="false" ht="15" hidden="false" customHeight="false" outlineLevel="0" collapsed="false">
      <c r="A2314" s="6" t="s">
        <v>150</v>
      </c>
      <c r="B2314" s="45" t="n">
        <v>42231</v>
      </c>
      <c r="C2314" s="6" t="s">
        <v>181</v>
      </c>
      <c r="D2314" s="6" t="s">
        <v>192</v>
      </c>
      <c r="E2314" s="6" t="s">
        <v>177</v>
      </c>
      <c r="F2314" s="34" t="n">
        <v>0.254184901714325</v>
      </c>
      <c r="G2314" s="34" t="n">
        <v>0.197260094603663</v>
      </c>
      <c r="H2314" s="34" t="n">
        <v>0.0569248071106619</v>
      </c>
      <c r="I2314" s="34" t="n">
        <v>0.288577409561908</v>
      </c>
      <c r="J2314" s="35" t="n">
        <v>5.1</v>
      </c>
      <c r="K2314" s="6" t="n">
        <v>0</v>
      </c>
      <c r="L2314" s="35" t="n">
        <v>-1</v>
      </c>
      <c r="M2314" s="6" t="str">
        <f aca="false">IF(I2314&lt;=0,"Below 0%",IF(I2314&lt;=0.05,"0-5%",IF(I2314&lt;=0.1,"5-10%",IF(I2314&lt;=0.2,"10-20%",IF(I2314&lt;=0.4,"20-40%","Above 40%")))))</f>
        <v>20-40%</v>
      </c>
      <c r="N2314" s="6" t="str">
        <f aca="false">IF(AND(H2314&gt;=Summary!$B$25,I2314&gt;=Summary!$B$26,I2314&lt;=Summary!$B$27,J2314&gt;=Summary!$B$28,J2314&lt;=Summary!$B$29,F2314*J2314&gt;1),"Yes","No")</f>
        <v>No</v>
      </c>
    </row>
    <row r="2315" customFormat="false" ht="15" hidden="false" customHeight="false" outlineLevel="0" collapsed="false">
      <c r="A2315" s="6" t="s">
        <v>150</v>
      </c>
      <c r="B2315" s="45" t="n">
        <v>42231</v>
      </c>
      <c r="C2315" s="6" t="s">
        <v>198</v>
      </c>
      <c r="D2315" s="6" t="s">
        <v>178</v>
      </c>
      <c r="E2315" s="6" t="s">
        <v>187</v>
      </c>
      <c r="F2315" s="34" t="n">
        <v>0.481981098651886</v>
      </c>
      <c r="G2315" s="34" t="n">
        <v>0.423419002637551</v>
      </c>
      <c r="H2315" s="34" t="n">
        <v>0.0585620960143347</v>
      </c>
      <c r="I2315" s="34" t="n">
        <v>0.138307670769477</v>
      </c>
      <c r="J2315" s="35" t="n">
        <v>2.4</v>
      </c>
      <c r="K2315" s="6" t="n">
        <v>0</v>
      </c>
      <c r="L2315" s="35" t="n">
        <v>-1</v>
      </c>
      <c r="M2315" s="6" t="str">
        <f aca="false">IF(I2315&lt;=0,"Below 0%",IF(I2315&lt;=0.05,"0-5%",IF(I2315&lt;=0.1,"5-10%",IF(I2315&lt;=0.2,"10-20%",IF(I2315&lt;=0.4,"20-40%","Above 40%")))))</f>
        <v>10-20%</v>
      </c>
      <c r="N2315" s="6" t="str">
        <f aca="false">IF(AND(H2315&gt;=Summary!$B$25,I2315&gt;=Summary!$B$26,I2315&lt;=Summary!$B$27,J2315&gt;=Summary!$B$28,J2315&lt;=Summary!$B$29,F2315*J2315&gt;1),"Yes","No")</f>
        <v>Yes</v>
      </c>
    </row>
    <row r="2316" customFormat="false" ht="15" hidden="false" customHeight="false" outlineLevel="0" collapsed="false">
      <c r="A2316" s="6" t="s">
        <v>150</v>
      </c>
      <c r="B2316" s="45" t="n">
        <v>42231</v>
      </c>
      <c r="C2316" s="6" t="s">
        <v>198</v>
      </c>
      <c r="D2316" s="6" t="s">
        <v>178</v>
      </c>
      <c r="E2316" s="6" t="s">
        <v>174</v>
      </c>
      <c r="F2316" s="34" t="n">
        <v>0.267912060022354</v>
      </c>
      <c r="G2316" s="34" t="n">
        <v>0.289517266760719</v>
      </c>
      <c r="H2316" s="34" t="n">
        <v>-0.0216052067383648</v>
      </c>
      <c r="I2316" s="34" t="n">
        <v>-0.0746249333592289</v>
      </c>
      <c r="J2316" s="35" t="n">
        <v>3.51</v>
      </c>
      <c r="K2316" s="6" t="n">
        <v>1</v>
      </c>
      <c r="L2316" s="35" t="n">
        <v>2.51</v>
      </c>
      <c r="M2316" s="6" t="str">
        <f aca="false">IF(I2316&lt;=0,"Below 0%",IF(I2316&lt;=0.05,"0-5%",IF(I2316&lt;=0.1,"5-10%",IF(I2316&lt;=0.2,"10-20%",IF(I2316&lt;=0.4,"20-40%","Above 40%")))))</f>
        <v>Below 0%</v>
      </c>
      <c r="N2316" s="6" t="str">
        <f aca="false">IF(AND(H2316&gt;=Summary!$B$25,I2316&gt;=Summary!$B$26,I2316&lt;=Summary!$B$27,J2316&gt;=Summary!$B$28,J2316&lt;=Summary!$B$29,F2316*J2316&gt;1),"Yes","No")</f>
        <v>No</v>
      </c>
    </row>
    <row r="2317" customFormat="false" ht="15" hidden="false" customHeight="false" outlineLevel="0" collapsed="false">
      <c r="A2317" s="6" t="s">
        <v>150</v>
      </c>
      <c r="B2317" s="45" t="n">
        <v>42231</v>
      </c>
      <c r="C2317" s="6" t="s">
        <v>198</v>
      </c>
      <c r="D2317" s="6" t="s">
        <v>178</v>
      </c>
      <c r="E2317" s="6" t="s">
        <v>177</v>
      </c>
      <c r="F2317" s="34" t="n">
        <v>0.250106811523438</v>
      </c>
      <c r="G2317" s="34" t="n">
        <v>0.28706373060173</v>
      </c>
      <c r="H2317" s="34" t="n">
        <v>-0.0369569190782922</v>
      </c>
      <c r="I2317" s="34" t="n">
        <v>-0.128741164900299</v>
      </c>
      <c r="J2317" s="35" t="n">
        <v>3.54</v>
      </c>
      <c r="K2317" s="6" t="n">
        <v>0</v>
      </c>
      <c r="L2317" s="35" t="n">
        <v>-1</v>
      </c>
      <c r="M2317" s="6" t="str">
        <f aca="false">IF(I2317&lt;=0,"Below 0%",IF(I2317&lt;=0.05,"0-5%",IF(I2317&lt;=0.1,"5-10%",IF(I2317&lt;=0.2,"10-20%",IF(I2317&lt;=0.4,"20-40%","Above 40%")))))</f>
        <v>Below 0%</v>
      </c>
      <c r="N2317" s="6" t="str">
        <f aca="false">IF(AND(H2317&gt;=Summary!$B$25,I2317&gt;=Summary!$B$26,I2317&lt;=Summary!$B$27,J2317&gt;=Summary!$B$28,J2317&lt;=Summary!$B$29,F2317*J2317&gt;1),"Yes","No")</f>
        <v>No</v>
      </c>
    </row>
    <row r="2318" customFormat="false" ht="15" hidden="false" customHeight="false" outlineLevel="0" collapsed="false">
      <c r="A2318" s="6" t="s">
        <v>150</v>
      </c>
      <c r="B2318" s="45" t="n">
        <v>42231</v>
      </c>
      <c r="C2318" s="6" t="s">
        <v>189</v>
      </c>
      <c r="D2318" s="6" t="s">
        <v>195</v>
      </c>
      <c r="E2318" s="6" t="s">
        <v>187</v>
      </c>
      <c r="F2318" s="34" t="n">
        <v>0.364726841449738</v>
      </c>
      <c r="G2318" s="34" t="n">
        <v>0.427525419023493</v>
      </c>
      <c r="H2318" s="34" t="n">
        <v>-0.0627985775737555</v>
      </c>
      <c r="I2318" s="34" t="n">
        <v>-0.146888523534327</v>
      </c>
      <c r="J2318" s="35" t="n">
        <v>2.35</v>
      </c>
      <c r="K2318" s="6" t="n">
        <v>0</v>
      </c>
      <c r="L2318" s="35" t="n">
        <v>-1</v>
      </c>
      <c r="M2318" s="6" t="str">
        <f aca="false">IF(I2318&lt;=0,"Below 0%",IF(I2318&lt;=0.05,"0-5%",IF(I2318&lt;=0.1,"5-10%",IF(I2318&lt;=0.2,"10-20%",IF(I2318&lt;=0.4,"20-40%","Above 40%")))))</f>
        <v>Below 0%</v>
      </c>
      <c r="N2318" s="6" t="str">
        <f aca="false">IF(AND(H2318&gt;=Summary!$B$25,I2318&gt;=Summary!$B$26,I2318&lt;=Summary!$B$27,J2318&gt;=Summary!$B$28,J2318&lt;=Summary!$B$29,F2318*J2318&gt;1),"Yes","No")</f>
        <v>No</v>
      </c>
    </row>
    <row r="2319" customFormat="false" ht="15" hidden="false" customHeight="false" outlineLevel="0" collapsed="false">
      <c r="A2319" s="6" t="s">
        <v>150</v>
      </c>
      <c r="B2319" s="45" t="n">
        <v>42231</v>
      </c>
      <c r="C2319" s="6" t="s">
        <v>189</v>
      </c>
      <c r="D2319" s="6" t="s">
        <v>195</v>
      </c>
      <c r="E2319" s="6" t="s">
        <v>174</v>
      </c>
      <c r="F2319" s="34" t="n">
        <v>0.299881666898727</v>
      </c>
      <c r="G2319" s="34" t="n">
        <v>0.285421799632162</v>
      </c>
      <c r="H2319" s="34" t="n">
        <v>0.0144598672665658</v>
      </c>
      <c r="I2319" s="34" t="n">
        <v>0.0506613975708969</v>
      </c>
      <c r="J2319" s="35" t="n">
        <v>3.52</v>
      </c>
      <c r="K2319" s="6" t="n">
        <v>0</v>
      </c>
      <c r="L2319" s="35" t="n">
        <v>-1</v>
      </c>
      <c r="M2319" s="6" t="str">
        <f aca="false">IF(I2319&lt;=0,"Below 0%",IF(I2319&lt;=0.05,"0-5%",IF(I2319&lt;=0.1,"5-10%",IF(I2319&lt;=0.2,"10-20%",IF(I2319&lt;=0.4,"20-40%","Above 40%")))))</f>
        <v>5-10%</v>
      </c>
      <c r="N2319" s="6" t="str">
        <f aca="false">IF(AND(H2319&gt;=Summary!$B$25,I2319&gt;=Summary!$B$26,I2319&lt;=Summary!$B$27,J2319&gt;=Summary!$B$28,J2319&lt;=Summary!$B$29,F2319*J2319&gt;1),"Yes","No")</f>
        <v>No</v>
      </c>
    </row>
    <row r="2320" customFormat="false" ht="15" hidden="false" customHeight="false" outlineLevel="0" collapsed="false">
      <c r="A2320" s="6" t="s">
        <v>150</v>
      </c>
      <c r="B2320" s="45" t="n">
        <v>42231</v>
      </c>
      <c r="C2320" s="6" t="s">
        <v>189</v>
      </c>
      <c r="D2320" s="6" t="s">
        <v>195</v>
      </c>
      <c r="E2320" s="6" t="s">
        <v>177</v>
      </c>
      <c r="F2320" s="34" t="n">
        <v>0.33539143204689</v>
      </c>
      <c r="G2320" s="34" t="n">
        <v>0.287052781344345</v>
      </c>
      <c r="H2320" s="34" t="n">
        <v>0.048338650702545</v>
      </c>
      <c r="I2320" s="34" t="n">
        <v>0.168396385069541</v>
      </c>
      <c r="J2320" s="35" t="n">
        <v>3.5</v>
      </c>
      <c r="K2320" s="6" t="n">
        <v>1</v>
      </c>
      <c r="L2320" s="35" t="n">
        <v>2.5</v>
      </c>
      <c r="M2320" s="6" t="str">
        <f aca="false">IF(I2320&lt;=0,"Below 0%",IF(I2320&lt;=0.05,"0-5%",IF(I2320&lt;=0.1,"5-10%",IF(I2320&lt;=0.2,"10-20%",IF(I2320&lt;=0.4,"20-40%","Above 40%")))))</f>
        <v>10-20%</v>
      </c>
      <c r="N2320" s="6" t="str">
        <f aca="false">IF(AND(H2320&gt;=Summary!$B$25,I2320&gt;=Summary!$B$26,I2320&lt;=Summary!$B$27,J2320&gt;=Summary!$B$28,J2320&lt;=Summary!$B$29,F2320*J2320&gt;1),"Yes","No")</f>
        <v>Yes</v>
      </c>
    </row>
    <row r="2321" customFormat="false" ht="15" hidden="false" customHeight="false" outlineLevel="0" collapsed="false">
      <c r="A2321" s="6" t="s">
        <v>150</v>
      </c>
      <c r="B2321" s="45" t="n">
        <v>42232</v>
      </c>
      <c r="C2321" s="6" t="s">
        <v>180</v>
      </c>
      <c r="D2321" s="6" t="s">
        <v>185</v>
      </c>
      <c r="E2321" s="6" t="s">
        <v>187</v>
      </c>
      <c r="F2321" s="34" t="n">
        <v>0.232280969619751</v>
      </c>
      <c r="G2321" s="34" t="n">
        <v>0.186390532544379</v>
      </c>
      <c r="H2321" s="34" t="n">
        <v>0.0458904370753723</v>
      </c>
      <c r="I2321" s="34" t="n">
        <v>0.246205837007553</v>
      </c>
      <c r="J2321" s="35" t="n">
        <v>5.5</v>
      </c>
      <c r="K2321" s="6" t="n">
        <v>0</v>
      </c>
      <c r="L2321" s="35" t="n">
        <v>-1</v>
      </c>
      <c r="M2321" s="6" t="str">
        <f aca="false">IF(I2321&lt;=0,"Below 0%",IF(I2321&lt;=0.05,"0-5%",IF(I2321&lt;=0.1,"5-10%",IF(I2321&lt;=0.2,"10-20%",IF(I2321&lt;=0.4,"20-40%","Above 40%")))))</f>
        <v>20-40%</v>
      </c>
      <c r="N2321" s="6" t="str">
        <f aca="false">IF(AND(H2321&gt;=Summary!$B$25,I2321&gt;=Summary!$B$26,I2321&lt;=Summary!$B$27,J2321&gt;=Summary!$B$28,J2321&lt;=Summary!$B$29,F2321*J2321&gt;1),"Yes","No")</f>
        <v>No</v>
      </c>
    </row>
    <row r="2322" customFormat="false" ht="15" hidden="false" customHeight="false" outlineLevel="0" collapsed="false">
      <c r="A2322" s="6" t="s">
        <v>150</v>
      </c>
      <c r="B2322" s="45" t="n">
        <v>42232</v>
      </c>
      <c r="C2322" s="6" t="s">
        <v>180</v>
      </c>
      <c r="D2322" s="6" t="s">
        <v>185</v>
      </c>
      <c r="E2322" s="6" t="s">
        <v>174</v>
      </c>
      <c r="F2322" s="34" t="n">
        <v>0.385037183761597</v>
      </c>
      <c r="G2322" s="34" t="n">
        <v>0.244082840236686</v>
      </c>
      <c r="H2322" s="34" t="n">
        <v>0.14095434352491</v>
      </c>
      <c r="I2322" s="34" t="n">
        <v>0.577485674077815</v>
      </c>
      <c r="J2322" s="35" t="n">
        <v>4.2</v>
      </c>
      <c r="K2322" s="6" t="n">
        <v>0</v>
      </c>
      <c r="L2322" s="35" t="n">
        <v>-1</v>
      </c>
      <c r="M2322" s="6" t="str">
        <f aca="false">IF(I2322&lt;=0,"Below 0%",IF(I2322&lt;=0.05,"0-5%",IF(I2322&lt;=0.1,"5-10%",IF(I2322&lt;=0.2,"10-20%",IF(I2322&lt;=0.4,"20-40%","Above 40%")))))</f>
        <v>Above 40%</v>
      </c>
      <c r="N2322" s="6" t="str">
        <f aca="false">IF(AND(H2322&gt;=Summary!$B$25,I2322&gt;=Summary!$B$26,I2322&lt;=Summary!$B$27,J2322&gt;=Summary!$B$28,J2322&lt;=Summary!$B$29,F2322*J2322&gt;1),"Yes","No")</f>
        <v>No</v>
      </c>
    </row>
    <row r="2323" customFormat="false" ht="15" hidden="false" customHeight="false" outlineLevel="0" collapsed="false">
      <c r="A2323" s="6" t="s">
        <v>150</v>
      </c>
      <c r="B2323" s="45" t="n">
        <v>42232</v>
      </c>
      <c r="C2323" s="6" t="s">
        <v>180</v>
      </c>
      <c r="D2323" s="6" t="s">
        <v>185</v>
      </c>
      <c r="E2323" s="6" t="s">
        <v>177</v>
      </c>
      <c r="F2323" s="34" t="n">
        <v>0.38268181681633</v>
      </c>
      <c r="G2323" s="34" t="n">
        <v>0.569526627218935</v>
      </c>
      <c r="H2323" s="34" t="n">
        <v>-0.186844810402605</v>
      </c>
      <c r="I2323" s="34" t="n">
        <v>-0.328070368395223</v>
      </c>
      <c r="J2323" s="35" t="n">
        <v>1.8</v>
      </c>
      <c r="K2323" s="6" t="n">
        <v>1</v>
      </c>
      <c r="L2323" s="35" t="n">
        <v>0.8</v>
      </c>
      <c r="M2323" s="6" t="str">
        <f aca="false">IF(I2323&lt;=0,"Below 0%",IF(I2323&lt;=0.05,"0-5%",IF(I2323&lt;=0.1,"5-10%",IF(I2323&lt;=0.2,"10-20%",IF(I2323&lt;=0.4,"20-40%","Above 40%")))))</f>
        <v>Below 0%</v>
      </c>
      <c r="N2323" s="6" t="str">
        <f aca="false">IF(AND(H2323&gt;=Summary!$B$25,I2323&gt;=Summary!$B$26,I2323&lt;=Summary!$B$27,J2323&gt;=Summary!$B$28,J2323&lt;=Summary!$B$29,F2323*J2323&gt;1),"Yes","No")</f>
        <v>No</v>
      </c>
    </row>
    <row r="2324" customFormat="false" ht="15" hidden="false" customHeight="false" outlineLevel="0" collapsed="false">
      <c r="A2324" s="6" t="s">
        <v>150</v>
      </c>
      <c r="B2324" s="45" t="n">
        <v>42232</v>
      </c>
      <c r="C2324" s="6" t="s">
        <v>194</v>
      </c>
      <c r="D2324" s="6" t="s">
        <v>190</v>
      </c>
      <c r="E2324" s="6" t="s">
        <v>187</v>
      </c>
      <c r="F2324" s="34" t="n">
        <v>0.513966202735901</v>
      </c>
      <c r="G2324" s="34" t="n">
        <v>0.461688868789114</v>
      </c>
      <c r="H2324" s="34" t="n">
        <v>0.0522773339467867</v>
      </c>
      <c r="I2324" s="34" t="n">
        <v>0.113230657009116</v>
      </c>
      <c r="J2324" s="35" t="n">
        <v>2.17</v>
      </c>
      <c r="K2324" s="6" t="n">
        <v>1</v>
      </c>
      <c r="L2324" s="35" t="n">
        <v>1.17</v>
      </c>
      <c r="M2324" s="6" t="str">
        <f aca="false">IF(I2324&lt;=0,"Below 0%",IF(I2324&lt;=0.05,"0-5%",IF(I2324&lt;=0.1,"5-10%",IF(I2324&lt;=0.2,"10-20%",IF(I2324&lt;=0.4,"20-40%","Above 40%")))))</f>
        <v>10-20%</v>
      </c>
      <c r="N2324" s="6" t="str">
        <f aca="false">IF(AND(H2324&gt;=Summary!$B$25,I2324&gt;=Summary!$B$26,I2324&lt;=Summary!$B$27,J2324&gt;=Summary!$B$28,J2324&lt;=Summary!$B$29,F2324*J2324&gt;1),"Yes","No")</f>
        <v>Yes</v>
      </c>
    </row>
    <row r="2325" customFormat="false" ht="15" hidden="false" customHeight="false" outlineLevel="0" collapsed="false">
      <c r="A2325" s="6" t="s">
        <v>150</v>
      </c>
      <c r="B2325" s="45" t="n">
        <v>42232</v>
      </c>
      <c r="C2325" s="6" t="s">
        <v>194</v>
      </c>
      <c r="D2325" s="6" t="s">
        <v>190</v>
      </c>
      <c r="E2325" s="6" t="s">
        <v>174</v>
      </c>
      <c r="F2325" s="34" t="n">
        <v>0.296149671077728</v>
      </c>
      <c r="G2325" s="34" t="n">
        <v>0.281422709346174</v>
      </c>
      <c r="H2325" s="34" t="n">
        <v>0.0147269617315547</v>
      </c>
      <c r="I2325" s="34" t="n">
        <v>0.0523303956733616</v>
      </c>
      <c r="J2325" s="35" t="n">
        <v>3.56</v>
      </c>
      <c r="K2325" s="6" t="n">
        <v>0</v>
      </c>
      <c r="L2325" s="35" t="n">
        <v>-1</v>
      </c>
      <c r="M2325" s="6" t="str">
        <f aca="false">IF(I2325&lt;=0,"Below 0%",IF(I2325&lt;=0.05,"0-5%",IF(I2325&lt;=0.1,"5-10%",IF(I2325&lt;=0.2,"10-20%",IF(I2325&lt;=0.4,"20-40%","Above 40%")))))</f>
        <v>5-10%</v>
      </c>
      <c r="N2325" s="6" t="str">
        <f aca="false">IF(AND(H2325&gt;=Summary!$B$25,I2325&gt;=Summary!$B$26,I2325&lt;=Summary!$B$27,J2325&gt;=Summary!$B$28,J2325&lt;=Summary!$B$29,F2325*J2325&gt;1),"Yes","No")</f>
        <v>No</v>
      </c>
    </row>
    <row r="2326" customFormat="false" ht="15" hidden="false" customHeight="false" outlineLevel="0" collapsed="false">
      <c r="A2326" s="6" t="s">
        <v>150</v>
      </c>
      <c r="B2326" s="45" t="n">
        <v>42232</v>
      </c>
      <c r="C2326" s="6" t="s">
        <v>194</v>
      </c>
      <c r="D2326" s="6" t="s">
        <v>190</v>
      </c>
      <c r="E2326" s="6" t="s">
        <v>177</v>
      </c>
      <c r="F2326" s="34" t="n">
        <v>0.189884096384049</v>
      </c>
      <c r="G2326" s="34" t="n">
        <v>0.256888421864712</v>
      </c>
      <c r="H2326" s="34" t="n">
        <v>-0.0670043254806638</v>
      </c>
      <c r="I2326" s="34" t="n">
        <v>-0.260830460922645</v>
      </c>
      <c r="J2326" s="35" t="n">
        <v>3.9</v>
      </c>
      <c r="K2326" s="6" t="n">
        <v>0</v>
      </c>
      <c r="L2326" s="35" t="n">
        <v>-1</v>
      </c>
      <c r="M2326" s="6" t="str">
        <f aca="false">IF(I2326&lt;=0,"Below 0%",IF(I2326&lt;=0.05,"0-5%",IF(I2326&lt;=0.1,"5-10%",IF(I2326&lt;=0.2,"10-20%",IF(I2326&lt;=0.4,"20-40%","Above 40%")))))</f>
        <v>Below 0%</v>
      </c>
      <c r="N2326" s="6" t="str">
        <f aca="false">IF(AND(H2326&gt;=Summary!$B$25,I2326&gt;=Summary!$B$26,I2326&lt;=Summary!$B$27,J2326&gt;=Summary!$B$28,J2326&lt;=Summary!$B$29,F2326*J2326&gt;1),"Yes","No")</f>
        <v>No</v>
      </c>
    </row>
    <row r="2327" customFormat="false" ht="15" hidden="false" customHeight="false" outlineLevel="0" collapsed="false">
      <c r="A2327" s="6" t="s">
        <v>150</v>
      </c>
      <c r="B2327" s="45" t="n">
        <v>42238</v>
      </c>
      <c r="C2327" s="6" t="s">
        <v>180</v>
      </c>
      <c r="D2327" s="6" t="s">
        <v>182</v>
      </c>
      <c r="E2327" s="6" t="s">
        <v>187</v>
      </c>
      <c r="F2327" s="34" t="n">
        <v>0.493333071470261</v>
      </c>
      <c r="G2327" s="34" t="n">
        <v>0.525745336200384</v>
      </c>
      <c r="H2327" s="34" t="n">
        <v>-0.0324122647301229</v>
      </c>
      <c r="I2327" s="34" t="n">
        <v>-0.0616501231648953</v>
      </c>
      <c r="J2327" s="35" t="n">
        <v>1.9</v>
      </c>
      <c r="K2327" s="6" t="n">
        <v>1</v>
      </c>
      <c r="L2327" s="35" t="n">
        <v>0.9</v>
      </c>
      <c r="M2327" s="6" t="str">
        <f aca="false">IF(I2327&lt;=0,"Below 0%",IF(I2327&lt;=0.05,"0-5%",IF(I2327&lt;=0.1,"5-10%",IF(I2327&lt;=0.2,"10-20%",IF(I2327&lt;=0.4,"20-40%","Above 40%")))))</f>
        <v>Below 0%</v>
      </c>
      <c r="N2327" s="6" t="str">
        <f aca="false">IF(AND(H2327&gt;=Summary!$B$25,I2327&gt;=Summary!$B$26,I2327&lt;=Summary!$B$27,J2327&gt;=Summary!$B$28,J2327&lt;=Summary!$B$29,F2327*J2327&gt;1),"Yes","No")</f>
        <v>No</v>
      </c>
    </row>
    <row r="2328" customFormat="false" ht="15" hidden="false" customHeight="false" outlineLevel="0" collapsed="false">
      <c r="A2328" s="6" t="s">
        <v>150</v>
      </c>
      <c r="B2328" s="45" t="n">
        <v>42238</v>
      </c>
      <c r="C2328" s="6" t="s">
        <v>180</v>
      </c>
      <c r="D2328" s="6" t="s">
        <v>182</v>
      </c>
      <c r="E2328" s="6" t="s">
        <v>174</v>
      </c>
      <c r="F2328" s="34" t="n">
        <v>0.314613729715347</v>
      </c>
      <c r="G2328" s="34" t="n">
        <v>0.269977334805602</v>
      </c>
      <c r="H2328" s="34" t="n">
        <v>0.044636394909745</v>
      </c>
      <c r="I2328" s="34" t="n">
        <v>0.165333860125279</v>
      </c>
      <c r="J2328" s="35" t="n">
        <v>3.7</v>
      </c>
      <c r="K2328" s="6" t="n">
        <v>0</v>
      </c>
      <c r="L2328" s="35" t="n">
        <v>-1</v>
      </c>
      <c r="M2328" s="6" t="str">
        <f aca="false">IF(I2328&lt;=0,"Below 0%",IF(I2328&lt;=0.05,"0-5%",IF(I2328&lt;=0.1,"5-10%",IF(I2328&lt;=0.2,"10-20%",IF(I2328&lt;=0.4,"20-40%","Above 40%")))))</f>
        <v>10-20%</v>
      </c>
      <c r="N2328" s="6" t="str">
        <f aca="false">IF(AND(H2328&gt;=Summary!$B$25,I2328&gt;=Summary!$B$26,I2328&lt;=Summary!$B$27,J2328&gt;=Summary!$B$28,J2328&lt;=Summary!$B$29,F2328*J2328&gt;1),"Yes","No")</f>
        <v>Yes</v>
      </c>
    </row>
    <row r="2329" customFormat="false" ht="15" hidden="false" customHeight="false" outlineLevel="0" collapsed="false">
      <c r="A2329" s="6" t="s">
        <v>150</v>
      </c>
      <c r="B2329" s="45" t="n">
        <v>42238</v>
      </c>
      <c r="C2329" s="6" t="s">
        <v>180</v>
      </c>
      <c r="D2329" s="6" t="s">
        <v>182</v>
      </c>
      <c r="E2329" s="6" t="s">
        <v>177</v>
      </c>
      <c r="F2329" s="34" t="n">
        <v>0.19205316901207</v>
      </c>
      <c r="G2329" s="34" t="n">
        <v>0.204277328994014</v>
      </c>
      <c r="H2329" s="34" t="n">
        <v>-0.0122241599819444</v>
      </c>
      <c r="I2329" s="34" t="n">
        <v>-0.0598410016527217</v>
      </c>
      <c r="J2329" s="35" t="n">
        <v>4.89</v>
      </c>
      <c r="K2329" s="6" t="n">
        <v>0</v>
      </c>
      <c r="L2329" s="35" t="n">
        <v>-1</v>
      </c>
      <c r="M2329" s="6" t="str">
        <f aca="false">IF(I2329&lt;=0,"Below 0%",IF(I2329&lt;=0.05,"0-5%",IF(I2329&lt;=0.1,"5-10%",IF(I2329&lt;=0.2,"10-20%",IF(I2329&lt;=0.4,"20-40%","Above 40%")))))</f>
        <v>Below 0%</v>
      </c>
      <c r="N2329" s="6" t="str">
        <f aca="false">IF(AND(H2329&gt;=Summary!$B$25,I2329&gt;=Summary!$B$26,I2329&lt;=Summary!$B$27,J2329&gt;=Summary!$B$28,J2329&lt;=Summary!$B$29,F2329*J2329&gt;1),"Yes","No")</f>
        <v>No</v>
      </c>
    </row>
    <row r="2330" customFormat="false" ht="15" hidden="false" customHeight="false" outlineLevel="0" collapsed="false">
      <c r="A2330" s="6" t="s">
        <v>150</v>
      </c>
      <c r="B2330" s="45" t="n">
        <v>42238</v>
      </c>
      <c r="C2330" s="6" t="s">
        <v>195</v>
      </c>
      <c r="D2330" s="6" t="s">
        <v>181</v>
      </c>
      <c r="E2330" s="6" t="s">
        <v>187</v>
      </c>
      <c r="F2330" s="34" t="n">
        <v>0.335185408592224</v>
      </c>
      <c r="G2330" s="34" t="n">
        <v>0.36</v>
      </c>
      <c r="H2330" s="34" t="n">
        <v>-0.0248145914077759</v>
      </c>
      <c r="I2330" s="34" t="n">
        <v>-0.0689294205771552</v>
      </c>
      <c r="J2330" s="35" t="n">
        <v>2.8</v>
      </c>
      <c r="K2330" s="6" t="n">
        <v>0</v>
      </c>
      <c r="L2330" s="35" t="n">
        <v>-1</v>
      </c>
      <c r="M2330" s="6" t="str">
        <f aca="false">IF(I2330&lt;=0,"Below 0%",IF(I2330&lt;=0.05,"0-5%",IF(I2330&lt;=0.1,"5-10%",IF(I2330&lt;=0.2,"10-20%",IF(I2330&lt;=0.4,"20-40%","Above 40%")))))</f>
        <v>Below 0%</v>
      </c>
      <c r="N2330" s="6" t="str">
        <f aca="false">IF(AND(H2330&gt;=Summary!$B$25,I2330&gt;=Summary!$B$26,I2330&lt;=Summary!$B$27,J2330&gt;=Summary!$B$28,J2330&lt;=Summary!$B$29,F2330*J2330&gt;1),"Yes","No")</f>
        <v>No</v>
      </c>
    </row>
    <row r="2331" customFormat="false" ht="15" hidden="false" customHeight="false" outlineLevel="0" collapsed="false">
      <c r="A2331" s="6" t="s">
        <v>150</v>
      </c>
      <c r="B2331" s="45" t="n">
        <v>42238</v>
      </c>
      <c r="C2331" s="6" t="s">
        <v>195</v>
      </c>
      <c r="D2331" s="6" t="s">
        <v>181</v>
      </c>
      <c r="E2331" s="6" t="s">
        <v>174</v>
      </c>
      <c r="F2331" s="34" t="n">
        <v>0.254959046840668</v>
      </c>
      <c r="G2331" s="34" t="n">
        <v>0.28</v>
      </c>
      <c r="H2331" s="34" t="n">
        <v>-0.0250409531593323</v>
      </c>
      <c r="I2331" s="34" t="n">
        <v>-0.0894319755690439</v>
      </c>
      <c r="J2331" s="35" t="n">
        <v>3.6</v>
      </c>
      <c r="K2331" s="6" t="n">
        <v>1</v>
      </c>
      <c r="L2331" s="35" t="n">
        <v>2.6</v>
      </c>
      <c r="M2331" s="6" t="str">
        <f aca="false">IF(I2331&lt;=0,"Below 0%",IF(I2331&lt;=0.05,"0-5%",IF(I2331&lt;=0.1,"5-10%",IF(I2331&lt;=0.2,"10-20%",IF(I2331&lt;=0.4,"20-40%","Above 40%")))))</f>
        <v>Below 0%</v>
      </c>
      <c r="N2331" s="6" t="str">
        <f aca="false">IF(AND(H2331&gt;=Summary!$B$25,I2331&gt;=Summary!$B$26,I2331&lt;=Summary!$B$27,J2331&gt;=Summary!$B$28,J2331&lt;=Summary!$B$29,F2331*J2331&gt;1),"Yes","No")</f>
        <v>No</v>
      </c>
    </row>
    <row r="2332" customFormat="false" ht="15" hidden="false" customHeight="false" outlineLevel="0" collapsed="false">
      <c r="A2332" s="6" t="s">
        <v>150</v>
      </c>
      <c r="B2332" s="45" t="n">
        <v>42238</v>
      </c>
      <c r="C2332" s="6" t="s">
        <v>195</v>
      </c>
      <c r="D2332" s="6" t="s">
        <v>181</v>
      </c>
      <c r="E2332" s="6" t="s">
        <v>177</v>
      </c>
      <c r="F2332" s="34" t="n">
        <v>0.409855604171753</v>
      </c>
      <c r="G2332" s="34" t="n">
        <v>0.36</v>
      </c>
      <c r="H2332" s="34" t="n">
        <v>0.0498556041717529</v>
      </c>
      <c r="I2332" s="34" t="n">
        <v>0.13848778936598</v>
      </c>
      <c r="J2332" s="35" t="n">
        <v>2.8</v>
      </c>
      <c r="K2332" s="6" t="n">
        <v>0</v>
      </c>
      <c r="L2332" s="35" t="n">
        <v>-1</v>
      </c>
      <c r="M2332" s="6" t="str">
        <f aca="false">IF(I2332&lt;=0,"Below 0%",IF(I2332&lt;=0.05,"0-5%",IF(I2332&lt;=0.1,"5-10%",IF(I2332&lt;=0.2,"10-20%",IF(I2332&lt;=0.4,"20-40%","Above 40%")))))</f>
        <v>10-20%</v>
      </c>
      <c r="N2332" s="6" t="str">
        <f aca="false">IF(AND(H2332&gt;=Summary!$B$25,I2332&gt;=Summary!$B$26,I2332&lt;=Summary!$B$27,J2332&gt;=Summary!$B$28,J2332&lt;=Summary!$B$29,F2332*J2332&gt;1),"Yes","No")</f>
        <v>Yes</v>
      </c>
    </row>
    <row r="2333" customFormat="false" ht="15" hidden="false" customHeight="false" outlineLevel="0" collapsed="false">
      <c r="A2333" s="6" t="s">
        <v>150</v>
      </c>
      <c r="B2333" s="45" t="n">
        <v>42238</v>
      </c>
      <c r="C2333" s="6" t="s">
        <v>176</v>
      </c>
      <c r="D2333" s="6" t="s">
        <v>188</v>
      </c>
      <c r="E2333" s="6" t="s">
        <v>187</v>
      </c>
      <c r="F2333" s="34" t="n">
        <v>0.754672050476074</v>
      </c>
      <c r="G2333" s="34" t="n">
        <v>0.714285714285714</v>
      </c>
      <c r="H2333" s="34" t="n">
        <v>0.0403863361903599</v>
      </c>
      <c r="I2333" s="34" t="n">
        <v>0.0565408706665038</v>
      </c>
      <c r="J2333" s="35" t="n">
        <v>1.4</v>
      </c>
      <c r="K2333" s="6" t="n">
        <v>0</v>
      </c>
      <c r="L2333" s="35" t="n">
        <v>-1</v>
      </c>
      <c r="M2333" s="6" t="str">
        <f aca="false">IF(I2333&lt;=0,"Below 0%",IF(I2333&lt;=0.05,"0-5%",IF(I2333&lt;=0.1,"5-10%",IF(I2333&lt;=0.2,"10-20%",IF(I2333&lt;=0.4,"20-40%","Above 40%")))))</f>
        <v>5-10%</v>
      </c>
      <c r="N2333" s="6" t="str">
        <f aca="false">IF(AND(H2333&gt;=Summary!$B$25,I2333&gt;=Summary!$B$26,I2333&lt;=Summary!$B$27,J2333&gt;=Summary!$B$28,J2333&lt;=Summary!$B$29,F2333*J2333&gt;1),"Yes","No")</f>
        <v>No</v>
      </c>
    </row>
    <row r="2334" customFormat="false" ht="15" hidden="false" customHeight="false" outlineLevel="0" collapsed="false">
      <c r="A2334" s="6" t="s">
        <v>150</v>
      </c>
      <c r="B2334" s="45" t="n">
        <v>42238</v>
      </c>
      <c r="C2334" s="6" t="s">
        <v>176</v>
      </c>
      <c r="D2334" s="6" t="s">
        <v>188</v>
      </c>
      <c r="E2334" s="6" t="s">
        <v>174</v>
      </c>
      <c r="F2334" s="34" t="n">
        <v>0.150729492306709</v>
      </c>
      <c r="G2334" s="34" t="n">
        <v>0.190476190476191</v>
      </c>
      <c r="H2334" s="34" t="n">
        <v>-0.0397466981694812</v>
      </c>
      <c r="I2334" s="34" t="n">
        <v>-0.208670165389776</v>
      </c>
      <c r="J2334" s="35" t="n">
        <v>5.25</v>
      </c>
      <c r="K2334" s="6" t="n">
        <v>1</v>
      </c>
      <c r="L2334" s="35" t="n">
        <v>4.25</v>
      </c>
      <c r="M2334" s="6" t="str">
        <f aca="false">IF(I2334&lt;=0,"Below 0%",IF(I2334&lt;=0.05,"0-5%",IF(I2334&lt;=0.1,"5-10%",IF(I2334&lt;=0.2,"10-20%",IF(I2334&lt;=0.4,"20-40%","Above 40%")))))</f>
        <v>Below 0%</v>
      </c>
      <c r="N2334" s="6" t="str">
        <f aca="false">IF(AND(H2334&gt;=Summary!$B$25,I2334&gt;=Summary!$B$26,I2334&lt;=Summary!$B$27,J2334&gt;=Summary!$B$28,J2334&lt;=Summary!$B$29,F2334*J2334&gt;1),"Yes","No")</f>
        <v>No</v>
      </c>
    </row>
    <row r="2335" customFormat="false" ht="15" hidden="false" customHeight="false" outlineLevel="0" collapsed="false">
      <c r="A2335" s="6" t="s">
        <v>150</v>
      </c>
      <c r="B2335" s="45" t="n">
        <v>42238</v>
      </c>
      <c r="C2335" s="6" t="s">
        <v>176</v>
      </c>
      <c r="D2335" s="6" t="s">
        <v>188</v>
      </c>
      <c r="E2335" s="6" t="s">
        <v>177</v>
      </c>
      <c r="F2335" s="34" t="n">
        <v>0.0945984497666359</v>
      </c>
      <c r="G2335" s="34" t="n">
        <v>0.0952380952380952</v>
      </c>
      <c r="H2335" s="34" t="n">
        <v>-0.000639645471459338</v>
      </c>
      <c r="I2335" s="34" t="n">
        <v>-0.00671627745032311</v>
      </c>
      <c r="J2335" s="35" t="n">
        <v>10.5</v>
      </c>
      <c r="K2335" s="6" t="n">
        <v>0</v>
      </c>
      <c r="L2335" s="35" t="n">
        <v>-1</v>
      </c>
      <c r="M2335" s="6" t="str">
        <f aca="false">IF(I2335&lt;=0,"Below 0%",IF(I2335&lt;=0.05,"0-5%",IF(I2335&lt;=0.1,"5-10%",IF(I2335&lt;=0.2,"10-20%",IF(I2335&lt;=0.4,"20-40%","Above 40%")))))</f>
        <v>Below 0%</v>
      </c>
      <c r="N2335" s="6" t="str">
        <f aca="false">IF(AND(H2335&gt;=Summary!$B$25,I2335&gt;=Summary!$B$26,I2335&lt;=Summary!$B$27,J2335&gt;=Summary!$B$28,J2335&lt;=Summary!$B$29,F2335*J2335&gt;1),"Yes","No")</f>
        <v>No</v>
      </c>
    </row>
    <row r="2336" customFormat="false" ht="15" hidden="false" customHeight="false" outlineLevel="0" collapsed="false">
      <c r="A2336" s="6" t="s">
        <v>150</v>
      </c>
      <c r="B2336" s="45" t="n">
        <v>42238</v>
      </c>
      <c r="C2336" s="6" t="s">
        <v>172</v>
      </c>
      <c r="D2336" s="6" t="s">
        <v>192</v>
      </c>
      <c r="E2336" s="6" t="s">
        <v>187</v>
      </c>
      <c r="F2336" s="34" t="n">
        <v>0.306117713451386</v>
      </c>
      <c r="G2336" s="34" t="n">
        <v>0.418130709768096</v>
      </c>
      <c r="H2336" s="34" t="n">
        <v>-0.11201299631671</v>
      </c>
      <c r="I2336" s="34" t="n">
        <v>-0.267889905476771</v>
      </c>
      <c r="J2336" s="35" t="n">
        <v>2.4</v>
      </c>
      <c r="K2336" s="6" t="n">
        <v>0</v>
      </c>
      <c r="L2336" s="35" t="n">
        <v>-1</v>
      </c>
      <c r="M2336" s="6" t="str">
        <f aca="false">IF(I2336&lt;=0,"Below 0%",IF(I2336&lt;=0.05,"0-5%",IF(I2336&lt;=0.1,"5-10%",IF(I2336&lt;=0.2,"10-20%",IF(I2336&lt;=0.4,"20-40%","Above 40%")))))</f>
        <v>Below 0%</v>
      </c>
      <c r="N2336" s="6" t="str">
        <f aca="false">IF(AND(H2336&gt;=Summary!$B$25,I2336&gt;=Summary!$B$26,I2336&lt;=Summary!$B$27,J2336&gt;=Summary!$B$28,J2336&lt;=Summary!$B$29,F2336*J2336&gt;1),"Yes","No")</f>
        <v>No</v>
      </c>
    </row>
    <row r="2337" customFormat="false" ht="15" hidden="false" customHeight="false" outlineLevel="0" collapsed="false">
      <c r="A2337" s="6" t="s">
        <v>150</v>
      </c>
      <c r="B2337" s="45" t="n">
        <v>42238</v>
      </c>
      <c r="C2337" s="6" t="s">
        <v>172</v>
      </c>
      <c r="D2337" s="6" t="s">
        <v>192</v>
      </c>
      <c r="E2337" s="6" t="s">
        <v>174</v>
      </c>
      <c r="F2337" s="34" t="n">
        <v>0.320902824401856</v>
      </c>
      <c r="G2337" s="34" t="n">
        <v>0.295151089248068</v>
      </c>
      <c r="H2337" s="34" t="n">
        <v>0.025751735153788</v>
      </c>
      <c r="I2337" s="34" t="n">
        <v>0.0872493312472389</v>
      </c>
      <c r="J2337" s="35" t="n">
        <v>3.4</v>
      </c>
      <c r="K2337" s="6" t="n">
        <v>1</v>
      </c>
      <c r="L2337" s="35" t="n">
        <v>2.4</v>
      </c>
      <c r="M2337" s="6" t="str">
        <f aca="false">IF(I2337&lt;=0,"Below 0%",IF(I2337&lt;=0.05,"0-5%",IF(I2337&lt;=0.1,"5-10%",IF(I2337&lt;=0.2,"10-20%",IF(I2337&lt;=0.4,"20-40%","Above 40%")))))</f>
        <v>5-10%</v>
      </c>
      <c r="N2337" s="6" t="str">
        <f aca="false">IF(AND(H2337&gt;=Summary!$B$25,I2337&gt;=Summary!$B$26,I2337&lt;=Summary!$B$27,J2337&gt;=Summary!$B$28,J2337&lt;=Summary!$B$29,F2337*J2337&gt;1),"Yes","No")</f>
        <v>No</v>
      </c>
    </row>
    <row r="2338" customFormat="false" ht="15" hidden="false" customHeight="false" outlineLevel="0" collapsed="false">
      <c r="A2338" s="6" t="s">
        <v>150</v>
      </c>
      <c r="B2338" s="45" t="n">
        <v>42238</v>
      </c>
      <c r="C2338" s="6" t="s">
        <v>172</v>
      </c>
      <c r="D2338" s="6" t="s">
        <v>192</v>
      </c>
      <c r="E2338" s="6" t="s">
        <v>177</v>
      </c>
      <c r="F2338" s="34" t="n">
        <v>0.372979402542114</v>
      </c>
      <c r="G2338" s="34" t="n">
        <v>0.286718200983837</v>
      </c>
      <c r="H2338" s="34" t="n">
        <v>0.0862612015582773</v>
      </c>
      <c r="I2338" s="34" t="n">
        <v>0.300857082885855</v>
      </c>
      <c r="J2338" s="35" t="n">
        <v>3.5</v>
      </c>
      <c r="K2338" s="6" t="n">
        <v>0</v>
      </c>
      <c r="L2338" s="35" t="n">
        <v>-1</v>
      </c>
      <c r="M2338" s="6" t="str">
        <f aca="false">IF(I2338&lt;=0,"Below 0%",IF(I2338&lt;=0.05,"0-5%",IF(I2338&lt;=0.1,"5-10%",IF(I2338&lt;=0.2,"10-20%",IF(I2338&lt;=0.4,"20-40%","Above 40%")))))</f>
        <v>20-40%</v>
      </c>
      <c r="N2338" s="6" t="str">
        <f aca="false">IF(AND(H2338&gt;=Summary!$B$25,I2338&gt;=Summary!$B$26,I2338&lt;=Summary!$B$27,J2338&gt;=Summary!$B$28,J2338&lt;=Summary!$B$29,F2338*J2338&gt;1),"Yes","No")</f>
        <v>Yes</v>
      </c>
    </row>
    <row r="2339" customFormat="false" ht="15" hidden="false" customHeight="false" outlineLevel="0" collapsed="false">
      <c r="A2339" s="6" t="s">
        <v>150</v>
      </c>
      <c r="B2339" s="45" t="n">
        <v>42238</v>
      </c>
      <c r="C2339" s="6" t="s">
        <v>191</v>
      </c>
      <c r="D2339" s="6" t="s">
        <v>175</v>
      </c>
      <c r="E2339" s="6" t="s">
        <v>187</v>
      </c>
      <c r="F2339" s="34" t="n">
        <v>0.367398083209992</v>
      </c>
      <c r="G2339" s="34" t="n">
        <v>0.246622703117997</v>
      </c>
      <c r="H2339" s="34" t="n">
        <v>0.120775380091994</v>
      </c>
      <c r="I2339" s="34" t="n">
        <v>0.489717201883919</v>
      </c>
      <c r="J2339" s="35" t="n">
        <v>4.1</v>
      </c>
      <c r="K2339" s="6" t="n">
        <v>0</v>
      </c>
      <c r="L2339" s="35" t="n">
        <v>-1</v>
      </c>
      <c r="M2339" s="6" t="str">
        <f aca="false">IF(I2339&lt;=0,"Below 0%",IF(I2339&lt;=0.05,"0-5%",IF(I2339&lt;=0.1,"5-10%",IF(I2339&lt;=0.2,"10-20%",IF(I2339&lt;=0.4,"20-40%","Above 40%")))))</f>
        <v>Above 40%</v>
      </c>
      <c r="N2339" s="6" t="str">
        <f aca="false">IF(AND(H2339&gt;=Summary!$B$25,I2339&gt;=Summary!$B$26,I2339&lt;=Summary!$B$27,J2339&gt;=Summary!$B$28,J2339&lt;=Summary!$B$29,F2339*J2339&gt;1),"Yes","No")</f>
        <v>No</v>
      </c>
    </row>
    <row r="2340" customFormat="false" ht="15" hidden="false" customHeight="false" outlineLevel="0" collapsed="false">
      <c r="A2340" s="6" t="s">
        <v>150</v>
      </c>
      <c r="B2340" s="45" t="n">
        <v>42238</v>
      </c>
      <c r="C2340" s="6" t="s">
        <v>191</v>
      </c>
      <c r="D2340" s="6" t="s">
        <v>175</v>
      </c>
      <c r="E2340" s="6" t="s">
        <v>174</v>
      </c>
      <c r="F2340" s="34" t="n">
        <v>0.289462745189667</v>
      </c>
      <c r="G2340" s="34" t="n">
        <v>0.28087585632883</v>
      </c>
      <c r="H2340" s="34" t="n">
        <v>0.00858688886083647</v>
      </c>
      <c r="I2340" s="34" t="n">
        <v>0.0305718297509472</v>
      </c>
      <c r="J2340" s="35" t="n">
        <v>3.6</v>
      </c>
      <c r="K2340" s="6" t="n">
        <v>1</v>
      </c>
      <c r="L2340" s="35" t="n">
        <v>2.6</v>
      </c>
      <c r="M2340" s="6" t="str">
        <f aca="false">IF(I2340&lt;=0,"Below 0%",IF(I2340&lt;=0.05,"0-5%",IF(I2340&lt;=0.1,"5-10%",IF(I2340&lt;=0.2,"10-20%",IF(I2340&lt;=0.4,"20-40%","Above 40%")))))</f>
        <v>0-5%</v>
      </c>
      <c r="N2340" s="6" t="str">
        <f aca="false">IF(AND(H2340&gt;=Summary!$B$25,I2340&gt;=Summary!$B$26,I2340&lt;=Summary!$B$27,J2340&gt;=Summary!$B$28,J2340&lt;=Summary!$B$29,F2340*J2340&gt;1),"Yes","No")</f>
        <v>No</v>
      </c>
    </row>
    <row r="2341" customFormat="false" ht="15" hidden="false" customHeight="false" outlineLevel="0" collapsed="false">
      <c r="A2341" s="6" t="s">
        <v>150</v>
      </c>
      <c r="B2341" s="45" t="n">
        <v>42238</v>
      </c>
      <c r="C2341" s="6" t="s">
        <v>191</v>
      </c>
      <c r="D2341" s="6" t="s">
        <v>175</v>
      </c>
      <c r="E2341" s="6" t="s">
        <v>177</v>
      </c>
      <c r="F2341" s="34" t="n">
        <v>0.343139141798019</v>
      </c>
      <c r="G2341" s="34" t="n">
        <v>0.472501440553172</v>
      </c>
      <c r="H2341" s="34" t="n">
        <v>-0.129362298755153</v>
      </c>
      <c r="I2341" s="34" t="n">
        <v>-0.273781808164869</v>
      </c>
      <c r="J2341" s="35" t="n">
        <v>2.14</v>
      </c>
      <c r="K2341" s="6" t="n">
        <v>0</v>
      </c>
      <c r="L2341" s="35" t="n">
        <v>-1</v>
      </c>
      <c r="M2341" s="6" t="str">
        <f aca="false">IF(I2341&lt;=0,"Below 0%",IF(I2341&lt;=0.05,"0-5%",IF(I2341&lt;=0.1,"5-10%",IF(I2341&lt;=0.2,"10-20%",IF(I2341&lt;=0.4,"20-40%","Above 40%")))))</f>
        <v>Below 0%</v>
      </c>
      <c r="N2341" s="6" t="str">
        <f aca="false">IF(AND(H2341&gt;=Summary!$B$25,I2341&gt;=Summary!$B$26,I2341&lt;=Summary!$B$27,J2341&gt;=Summary!$B$28,J2341&lt;=Summary!$B$29,F2341*J2341&gt;1),"Yes","No")</f>
        <v>No</v>
      </c>
    </row>
    <row r="2342" customFormat="false" ht="15" hidden="false" customHeight="false" outlineLevel="0" collapsed="false">
      <c r="A2342" s="6" t="s">
        <v>150</v>
      </c>
      <c r="B2342" s="45" t="n">
        <v>42239</v>
      </c>
      <c r="C2342" s="6" t="s">
        <v>173</v>
      </c>
      <c r="D2342" s="6" t="s">
        <v>194</v>
      </c>
      <c r="E2342" s="6" t="s">
        <v>187</v>
      </c>
      <c r="F2342" s="34" t="n">
        <v>0.153803050518036</v>
      </c>
      <c r="G2342" s="34" t="n">
        <v>0.199388477631156</v>
      </c>
      <c r="H2342" s="34" t="n">
        <v>-0.0455854271131196</v>
      </c>
      <c r="I2342" s="34" t="n">
        <v>-0.22862618569889</v>
      </c>
      <c r="J2342" s="35" t="n">
        <v>5</v>
      </c>
      <c r="K2342" s="6" t="n">
        <v>0</v>
      </c>
      <c r="L2342" s="35" t="n">
        <v>-1</v>
      </c>
      <c r="M2342" s="6" t="str">
        <f aca="false">IF(I2342&lt;=0,"Below 0%",IF(I2342&lt;=0.05,"0-5%",IF(I2342&lt;=0.1,"5-10%",IF(I2342&lt;=0.2,"10-20%",IF(I2342&lt;=0.4,"20-40%","Above 40%")))))</f>
        <v>Below 0%</v>
      </c>
      <c r="N2342" s="6" t="str">
        <f aca="false">IF(AND(H2342&gt;=Summary!$B$25,I2342&gt;=Summary!$B$26,I2342&lt;=Summary!$B$27,J2342&gt;=Summary!$B$28,J2342&lt;=Summary!$B$29,F2342*J2342&gt;1),"Yes","No")</f>
        <v>No</v>
      </c>
    </row>
    <row r="2343" customFormat="false" ht="15" hidden="false" customHeight="false" outlineLevel="0" collapsed="false">
      <c r="A2343" s="6" t="s">
        <v>150</v>
      </c>
      <c r="B2343" s="45" t="n">
        <v>42239</v>
      </c>
      <c r="C2343" s="6" t="s">
        <v>173</v>
      </c>
      <c r="D2343" s="6" t="s">
        <v>194</v>
      </c>
      <c r="E2343" s="6" t="s">
        <v>174</v>
      </c>
      <c r="F2343" s="34" t="n">
        <v>0.459495663642883</v>
      </c>
      <c r="G2343" s="34" t="n">
        <v>0.237367235275185</v>
      </c>
      <c r="H2343" s="34" t="n">
        <v>0.222128428367698</v>
      </c>
      <c r="I2343" s="34" t="n">
        <v>0.935800714492798</v>
      </c>
      <c r="J2343" s="35" t="n">
        <v>4.2</v>
      </c>
      <c r="K2343" s="6" t="n">
        <v>0</v>
      </c>
      <c r="L2343" s="35" t="n">
        <v>-1</v>
      </c>
      <c r="M2343" s="6" t="str">
        <f aca="false">IF(I2343&lt;=0,"Below 0%",IF(I2343&lt;=0.05,"0-5%",IF(I2343&lt;=0.1,"5-10%",IF(I2343&lt;=0.2,"10-20%",IF(I2343&lt;=0.4,"20-40%","Above 40%")))))</f>
        <v>Above 40%</v>
      </c>
      <c r="N2343" s="6" t="str">
        <f aca="false">IF(AND(H2343&gt;=Summary!$B$25,I2343&gt;=Summary!$B$26,I2343&lt;=Summary!$B$27,J2343&gt;=Summary!$B$28,J2343&lt;=Summary!$B$29,F2343*J2343&gt;1),"Yes","No")</f>
        <v>No</v>
      </c>
    </row>
    <row r="2344" customFormat="false" ht="15" hidden="false" customHeight="false" outlineLevel="0" collapsed="false">
      <c r="A2344" s="6" t="s">
        <v>150</v>
      </c>
      <c r="B2344" s="45" t="n">
        <v>42239</v>
      </c>
      <c r="C2344" s="6" t="s">
        <v>173</v>
      </c>
      <c r="D2344" s="6" t="s">
        <v>194</v>
      </c>
      <c r="E2344" s="6" t="s">
        <v>177</v>
      </c>
      <c r="F2344" s="34" t="n">
        <v>0.386701256036758</v>
      </c>
      <c r="G2344" s="34" t="n">
        <v>0.56324428709366</v>
      </c>
      <c r="H2344" s="34" t="n">
        <v>-0.176543031056901</v>
      </c>
      <c r="I2344" s="34" t="n">
        <v>-0.313439541425024</v>
      </c>
      <c r="J2344" s="35" t="n">
        <v>1.77</v>
      </c>
      <c r="K2344" s="6" t="n">
        <v>1</v>
      </c>
      <c r="L2344" s="35" t="n">
        <v>0.77</v>
      </c>
      <c r="M2344" s="6" t="str">
        <f aca="false">IF(I2344&lt;=0,"Below 0%",IF(I2344&lt;=0.05,"0-5%",IF(I2344&lt;=0.1,"5-10%",IF(I2344&lt;=0.2,"10-20%",IF(I2344&lt;=0.4,"20-40%","Above 40%")))))</f>
        <v>Below 0%</v>
      </c>
      <c r="N2344" s="6" t="str">
        <f aca="false">IF(AND(H2344&gt;=Summary!$B$25,I2344&gt;=Summary!$B$26,I2344&lt;=Summary!$B$27,J2344&gt;=Summary!$B$28,J2344&lt;=Summary!$B$29,F2344*J2344&gt;1),"Yes","No")</f>
        <v>No</v>
      </c>
    </row>
    <row r="2345" customFormat="false" ht="15" hidden="false" customHeight="false" outlineLevel="0" collapsed="false">
      <c r="A2345" s="6" t="s">
        <v>150</v>
      </c>
      <c r="B2345" s="45" t="n">
        <v>42239</v>
      </c>
      <c r="C2345" s="6" t="s">
        <v>198</v>
      </c>
      <c r="D2345" s="6" t="s">
        <v>179</v>
      </c>
      <c r="E2345" s="6" t="s">
        <v>187</v>
      </c>
      <c r="F2345" s="34" t="n">
        <v>0.419818788766861</v>
      </c>
      <c r="G2345" s="34" t="n">
        <v>0.357142857142857</v>
      </c>
      <c r="H2345" s="34" t="n">
        <v>0.0626759316240038</v>
      </c>
      <c r="I2345" s="34" t="n">
        <v>0.175492608547211</v>
      </c>
      <c r="J2345" s="35" t="n">
        <v>2.8</v>
      </c>
      <c r="K2345" s="6" t="n">
        <v>0</v>
      </c>
      <c r="L2345" s="35" t="n">
        <v>-1</v>
      </c>
      <c r="M2345" s="6" t="str">
        <f aca="false">IF(I2345&lt;=0,"Below 0%",IF(I2345&lt;=0.05,"0-5%",IF(I2345&lt;=0.1,"5-10%",IF(I2345&lt;=0.2,"10-20%",IF(I2345&lt;=0.4,"20-40%","Above 40%")))))</f>
        <v>10-20%</v>
      </c>
      <c r="N2345" s="6" t="str">
        <f aca="false">IF(AND(H2345&gt;=Summary!$B$25,I2345&gt;=Summary!$B$26,I2345&lt;=Summary!$B$27,J2345&gt;=Summary!$B$28,J2345&lt;=Summary!$B$29,F2345*J2345&gt;1),"Yes","No")</f>
        <v>Yes</v>
      </c>
    </row>
    <row r="2346" customFormat="false" ht="15" hidden="false" customHeight="false" outlineLevel="0" collapsed="false">
      <c r="A2346" s="6" t="s">
        <v>150</v>
      </c>
      <c r="B2346" s="45" t="n">
        <v>42239</v>
      </c>
      <c r="C2346" s="6" t="s">
        <v>198</v>
      </c>
      <c r="D2346" s="6" t="s">
        <v>179</v>
      </c>
      <c r="E2346" s="6" t="s">
        <v>174</v>
      </c>
      <c r="F2346" s="34" t="n">
        <v>0.254862636327744</v>
      </c>
      <c r="G2346" s="34" t="n">
        <v>0.285714285714286</v>
      </c>
      <c r="H2346" s="34" t="n">
        <v>-0.0308516493865422</v>
      </c>
      <c r="I2346" s="34" t="n">
        <v>-0.107980772852898</v>
      </c>
      <c r="J2346" s="35" t="n">
        <v>3.5</v>
      </c>
      <c r="K2346" s="6" t="n">
        <v>1</v>
      </c>
      <c r="L2346" s="35" t="n">
        <v>2.5</v>
      </c>
      <c r="M2346" s="6" t="str">
        <f aca="false">IF(I2346&lt;=0,"Below 0%",IF(I2346&lt;=0.05,"0-5%",IF(I2346&lt;=0.1,"5-10%",IF(I2346&lt;=0.2,"10-20%",IF(I2346&lt;=0.4,"20-40%","Above 40%")))))</f>
        <v>Below 0%</v>
      </c>
      <c r="N2346" s="6" t="str">
        <f aca="false">IF(AND(H2346&gt;=Summary!$B$25,I2346&gt;=Summary!$B$26,I2346&lt;=Summary!$B$27,J2346&gt;=Summary!$B$28,J2346&lt;=Summary!$B$29,F2346*J2346&gt;1),"Yes","No")</f>
        <v>No</v>
      </c>
    </row>
    <row r="2347" customFormat="false" ht="15" hidden="false" customHeight="false" outlineLevel="0" collapsed="false">
      <c r="A2347" s="6" t="s">
        <v>150</v>
      </c>
      <c r="B2347" s="45" t="n">
        <v>42239</v>
      </c>
      <c r="C2347" s="6" t="s">
        <v>198</v>
      </c>
      <c r="D2347" s="6" t="s">
        <v>179</v>
      </c>
      <c r="E2347" s="6" t="s">
        <v>177</v>
      </c>
      <c r="F2347" s="34" t="n">
        <v>0.325318604707718</v>
      </c>
      <c r="G2347" s="34" t="n">
        <v>0.357142857142857</v>
      </c>
      <c r="H2347" s="34" t="n">
        <v>-0.0318242524351393</v>
      </c>
      <c r="I2347" s="34" t="n">
        <v>-0.0891079068183899</v>
      </c>
      <c r="J2347" s="35" t="n">
        <v>2.8</v>
      </c>
      <c r="K2347" s="6" t="n">
        <v>0</v>
      </c>
      <c r="L2347" s="35" t="n">
        <v>-1</v>
      </c>
      <c r="M2347" s="6" t="str">
        <f aca="false">IF(I2347&lt;=0,"Below 0%",IF(I2347&lt;=0.05,"0-5%",IF(I2347&lt;=0.1,"5-10%",IF(I2347&lt;=0.2,"10-20%",IF(I2347&lt;=0.4,"20-40%","Above 40%")))))</f>
        <v>Below 0%</v>
      </c>
      <c r="N2347" s="6" t="str">
        <f aca="false">IF(AND(H2347&gt;=Summary!$B$25,I2347&gt;=Summary!$B$26,I2347&lt;=Summary!$B$27,J2347&gt;=Summary!$B$28,J2347&lt;=Summary!$B$29,F2347*J2347&gt;1),"Yes","No")</f>
        <v>No</v>
      </c>
    </row>
    <row r="2348" customFormat="false" ht="15" hidden="false" customHeight="false" outlineLevel="0" collapsed="false">
      <c r="A2348" s="6" t="s">
        <v>150</v>
      </c>
      <c r="B2348" s="45" t="n">
        <v>42239</v>
      </c>
      <c r="C2348" s="6" t="s">
        <v>178</v>
      </c>
      <c r="D2348" s="6" t="s">
        <v>190</v>
      </c>
      <c r="E2348" s="6" t="s">
        <v>187</v>
      </c>
      <c r="F2348" s="34" t="n">
        <v>0.108026273548603</v>
      </c>
      <c r="G2348" s="34" t="n">
        <v>0.15528349088977</v>
      </c>
      <c r="H2348" s="34" t="n">
        <v>-0.0472572173411665</v>
      </c>
      <c r="I2348" s="34" t="n">
        <v>-0.304328664112225</v>
      </c>
      <c r="J2348" s="35" t="n">
        <v>6.5</v>
      </c>
      <c r="K2348" s="6" t="n">
        <v>0</v>
      </c>
      <c r="L2348" s="35" t="n">
        <v>-1</v>
      </c>
      <c r="M2348" s="6" t="str">
        <f aca="false">IF(I2348&lt;=0,"Below 0%",IF(I2348&lt;=0.05,"0-5%",IF(I2348&lt;=0.1,"5-10%",IF(I2348&lt;=0.2,"10-20%",IF(I2348&lt;=0.4,"20-40%","Above 40%")))))</f>
        <v>Below 0%</v>
      </c>
      <c r="N2348" s="6" t="str">
        <f aca="false">IF(AND(H2348&gt;=Summary!$B$25,I2348&gt;=Summary!$B$26,I2348&lt;=Summary!$B$27,J2348&gt;=Summary!$B$28,J2348&lt;=Summary!$B$29,F2348*J2348&gt;1),"Yes","No")</f>
        <v>No</v>
      </c>
    </row>
    <row r="2349" customFormat="false" ht="15" hidden="false" customHeight="false" outlineLevel="0" collapsed="false">
      <c r="A2349" s="6" t="s">
        <v>150</v>
      </c>
      <c r="B2349" s="45" t="n">
        <v>42239</v>
      </c>
      <c r="C2349" s="6" t="s">
        <v>178</v>
      </c>
      <c r="D2349" s="6" t="s">
        <v>190</v>
      </c>
      <c r="E2349" s="6" t="s">
        <v>174</v>
      </c>
      <c r="F2349" s="34" t="n">
        <v>0.262189239263535</v>
      </c>
      <c r="G2349" s="34" t="n">
        <v>0.240319688281786</v>
      </c>
      <c r="H2349" s="34" t="n">
        <v>0.0218695509817484</v>
      </c>
      <c r="I2349" s="34" t="n">
        <v>0.0910019114043843</v>
      </c>
      <c r="J2349" s="35" t="n">
        <v>4.2</v>
      </c>
      <c r="K2349" s="6" t="n">
        <v>0</v>
      </c>
      <c r="L2349" s="35" t="n">
        <v>-1</v>
      </c>
      <c r="M2349" s="6" t="str">
        <f aca="false">IF(I2349&lt;=0,"Below 0%",IF(I2349&lt;=0.05,"0-5%",IF(I2349&lt;=0.1,"5-10%",IF(I2349&lt;=0.2,"10-20%",IF(I2349&lt;=0.4,"20-40%","Above 40%")))))</f>
        <v>5-10%</v>
      </c>
      <c r="N2349" s="6" t="str">
        <f aca="false">IF(AND(H2349&gt;=Summary!$B$25,I2349&gt;=Summary!$B$26,I2349&lt;=Summary!$B$27,J2349&gt;=Summary!$B$28,J2349&lt;=Summary!$B$29,F2349*J2349&gt;1),"Yes","No")</f>
        <v>No</v>
      </c>
    </row>
    <row r="2350" customFormat="false" ht="15" hidden="false" customHeight="false" outlineLevel="0" collapsed="false">
      <c r="A2350" s="6" t="s">
        <v>150</v>
      </c>
      <c r="B2350" s="45" t="n">
        <v>42239</v>
      </c>
      <c r="C2350" s="6" t="s">
        <v>178</v>
      </c>
      <c r="D2350" s="6" t="s">
        <v>190</v>
      </c>
      <c r="E2350" s="6" t="s">
        <v>177</v>
      </c>
      <c r="F2350" s="34" t="n">
        <v>0.629784524440765</v>
      </c>
      <c r="G2350" s="34" t="n">
        <v>0.604396820828444</v>
      </c>
      <c r="H2350" s="34" t="n">
        <v>0.025387703612321</v>
      </c>
      <c r="I2350" s="34" t="n">
        <v>0.0420050250719755</v>
      </c>
      <c r="J2350" s="35" t="n">
        <v>1.67</v>
      </c>
      <c r="K2350" s="6" t="n">
        <v>1</v>
      </c>
      <c r="L2350" s="35" t="n">
        <v>0.67</v>
      </c>
      <c r="M2350" s="6" t="str">
        <f aca="false">IF(I2350&lt;=0,"Below 0%",IF(I2350&lt;=0.05,"0-5%",IF(I2350&lt;=0.1,"5-10%",IF(I2350&lt;=0.2,"10-20%",IF(I2350&lt;=0.4,"20-40%","Above 40%")))))</f>
        <v>0-5%</v>
      </c>
      <c r="N2350" s="6" t="str">
        <f aca="false">IF(AND(H2350&gt;=Summary!$B$25,I2350&gt;=Summary!$B$26,I2350&lt;=Summary!$B$27,J2350&gt;=Summary!$B$28,J2350&lt;=Summary!$B$29,F2350*J2350&gt;1),"Yes","No")</f>
        <v>No</v>
      </c>
    </row>
    <row r="2351" customFormat="false" ht="15" hidden="false" customHeight="false" outlineLevel="0" collapsed="false">
      <c r="A2351" s="6" t="s">
        <v>150</v>
      </c>
      <c r="B2351" s="45" t="n">
        <v>42240</v>
      </c>
      <c r="C2351" s="6" t="s">
        <v>185</v>
      </c>
      <c r="D2351" s="6" t="s">
        <v>183</v>
      </c>
      <c r="E2351" s="6" t="s">
        <v>187</v>
      </c>
      <c r="F2351" s="34" t="n">
        <v>0.557354867458344</v>
      </c>
      <c r="G2351" s="34" t="n">
        <v>0.556745182012848</v>
      </c>
      <c r="H2351" s="34" t="n">
        <v>0.000609685445495556</v>
      </c>
      <c r="I2351" s="34" t="n">
        <v>0.00109508885787091</v>
      </c>
      <c r="J2351" s="35" t="n">
        <v>1.8</v>
      </c>
      <c r="K2351" s="6" t="n">
        <v>0</v>
      </c>
      <c r="L2351" s="35" t="n">
        <v>-1</v>
      </c>
      <c r="M2351" s="6" t="str">
        <f aca="false">IF(I2351&lt;=0,"Below 0%",IF(I2351&lt;=0.05,"0-5%",IF(I2351&lt;=0.1,"5-10%",IF(I2351&lt;=0.2,"10-20%",IF(I2351&lt;=0.4,"20-40%","Above 40%")))))</f>
        <v>0-5%</v>
      </c>
      <c r="N2351" s="6" t="str">
        <f aca="false">IF(AND(H2351&gt;=Summary!$B$25,I2351&gt;=Summary!$B$26,I2351&lt;=Summary!$B$27,J2351&gt;=Summary!$B$28,J2351&lt;=Summary!$B$29,F2351*J2351&gt;1),"Yes","No")</f>
        <v>No</v>
      </c>
    </row>
    <row r="2352" customFormat="false" ht="15" hidden="false" customHeight="false" outlineLevel="0" collapsed="false">
      <c r="A2352" s="6" t="s">
        <v>150</v>
      </c>
      <c r="B2352" s="45" t="n">
        <v>42240</v>
      </c>
      <c r="C2352" s="6" t="s">
        <v>185</v>
      </c>
      <c r="D2352" s="6" t="s">
        <v>183</v>
      </c>
      <c r="E2352" s="6" t="s">
        <v>174</v>
      </c>
      <c r="F2352" s="34" t="n">
        <v>0.305111885070801</v>
      </c>
      <c r="G2352" s="34" t="n">
        <v>0.250535331905782</v>
      </c>
      <c r="H2352" s="34" t="n">
        <v>0.0545765531650192</v>
      </c>
      <c r="I2352" s="34" t="n">
        <v>0.217839746393709</v>
      </c>
      <c r="J2352" s="35" t="n">
        <v>4</v>
      </c>
      <c r="K2352" s="6" t="n">
        <v>1</v>
      </c>
      <c r="L2352" s="35" t="n">
        <v>3</v>
      </c>
      <c r="M2352" s="6" t="str">
        <f aca="false">IF(I2352&lt;=0,"Below 0%",IF(I2352&lt;=0.05,"0-5%",IF(I2352&lt;=0.1,"5-10%",IF(I2352&lt;=0.2,"10-20%",IF(I2352&lt;=0.4,"20-40%","Above 40%")))))</f>
        <v>20-40%</v>
      </c>
      <c r="N2352" s="6" t="str">
        <f aca="false">IF(AND(H2352&gt;=Summary!$B$25,I2352&gt;=Summary!$B$26,I2352&lt;=Summary!$B$27,J2352&gt;=Summary!$B$28,J2352&lt;=Summary!$B$29,F2352*J2352&gt;1),"Yes","No")</f>
        <v>Yes</v>
      </c>
    </row>
    <row r="2353" customFormat="false" ht="15" hidden="false" customHeight="false" outlineLevel="0" collapsed="false">
      <c r="A2353" s="6" t="s">
        <v>150</v>
      </c>
      <c r="B2353" s="45" t="n">
        <v>42240</v>
      </c>
      <c r="C2353" s="6" t="s">
        <v>185</v>
      </c>
      <c r="D2353" s="6" t="s">
        <v>183</v>
      </c>
      <c r="E2353" s="6" t="s">
        <v>177</v>
      </c>
      <c r="F2353" s="34" t="n">
        <v>0.137533262372017</v>
      </c>
      <c r="G2353" s="34" t="n">
        <v>0.19271948608137</v>
      </c>
      <c r="H2353" s="34" t="n">
        <v>-0.0551862237093535</v>
      </c>
      <c r="I2353" s="34" t="n">
        <v>-0.286355183025201</v>
      </c>
      <c r="J2353" s="35" t="n">
        <v>5.2</v>
      </c>
      <c r="K2353" s="6" t="n">
        <v>0</v>
      </c>
      <c r="L2353" s="35" t="n">
        <v>-1</v>
      </c>
      <c r="M2353" s="6" t="str">
        <f aca="false">IF(I2353&lt;=0,"Below 0%",IF(I2353&lt;=0.05,"0-5%",IF(I2353&lt;=0.1,"5-10%",IF(I2353&lt;=0.2,"10-20%",IF(I2353&lt;=0.4,"20-40%","Above 40%")))))</f>
        <v>Below 0%</v>
      </c>
      <c r="N2353" s="6" t="str">
        <f aca="false">IF(AND(H2353&gt;=Summary!$B$25,I2353&gt;=Summary!$B$26,I2353&lt;=Summary!$B$27,J2353&gt;=Summary!$B$28,J2353&lt;=Summary!$B$29,F2353*J2353&gt;1),"Yes","No")</f>
        <v>No</v>
      </c>
    </row>
    <row r="2354" customFormat="false" ht="15" hidden="false" customHeight="false" outlineLevel="0" collapsed="false">
      <c r="A2354" s="6" t="s">
        <v>150</v>
      </c>
      <c r="B2354" s="45" t="n">
        <v>42245</v>
      </c>
      <c r="C2354" s="6" t="s">
        <v>182</v>
      </c>
      <c r="D2354" s="6" t="s">
        <v>191</v>
      </c>
      <c r="E2354" s="6" t="s">
        <v>187</v>
      </c>
      <c r="F2354" s="34" t="n">
        <v>0.403568118810654</v>
      </c>
      <c r="G2354" s="34" t="n">
        <v>0.516114822700242</v>
      </c>
      <c r="H2354" s="34" t="n">
        <v>-0.112546703889589</v>
      </c>
      <c r="I2354" s="34" t="n">
        <v>-0.218065242344251</v>
      </c>
      <c r="J2354" s="35" t="n">
        <v>1.95</v>
      </c>
      <c r="K2354" s="6" t="n">
        <v>0</v>
      </c>
      <c r="L2354" s="35" t="n">
        <v>-1</v>
      </c>
      <c r="M2354" s="6" t="str">
        <f aca="false">IF(I2354&lt;=0,"Below 0%",IF(I2354&lt;=0.05,"0-5%",IF(I2354&lt;=0.1,"5-10%",IF(I2354&lt;=0.2,"10-20%",IF(I2354&lt;=0.4,"20-40%","Above 40%")))))</f>
        <v>Below 0%</v>
      </c>
      <c r="N2354" s="6" t="str">
        <f aca="false">IF(AND(H2354&gt;=Summary!$B$25,I2354&gt;=Summary!$B$26,I2354&lt;=Summary!$B$27,J2354&gt;=Summary!$B$28,J2354&lt;=Summary!$B$29,F2354*J2354&gt;1),"Yes","No")</f>
        <v>No</v>
      </c>
    </row>
    <row r="2355" customFormat="false" ht="15" hidden="false" customHeight="false" outlineLevel="0" collapsed="false">
      <c r="A2355" s="6" t="s">
        <v>150</v>
      </c>
      <c r="B2355" s="45" t="n">
        <v>42245</v>
      </c>
      <c r="C2355" s="6" t="s">
        <v>182</v>
      </c>
      <c r="D2355" s="6" t="s">
        <v>191</v>
      </c>
      <c r="E2355" s="6" t="s">
        <v>174</v>
      </c>
      <c r="F2355" s="34" t="n">
        <v>0.285237193107605</v>
      </c>
      <c r="G2355" s="34" t="n">
        <v>0.27200646061229</v>
      </c>
      <c r="H2355" s="34" t="n">
        <v>0.0132307324953152</v>
      </c>
      <c r="I2355" s="34" t="n">
        <v>0.0486412435408066</v>
      </c>
      <c r="J2355" s="35" t="n">
        <v>3.7</v>
      </c>
      <c r="K2355" s="6" t="n">
        <v>1</v>
      </c>
      <c r="L2355" s="35" t="n">
        <v>2.7</v>
      </c>
      <c r="M2355" s="6" t="str">
        <f aca="false">IF(I2355&lt;=0,"Below 0%",IF(I2355&lt;=0.05,"0-5%",IF(I2355&lt;=0.1,"5-10%",IF(I2355&lt;=0.2,"10-20%",IF(I2355&lt;=0.4,"20-40%","Above 40%")))))</f>
        <v>0-5%</v>
      </c>
      <c r="N2355" s="6" t="str">
        <f aca="false">IF(AND(H2355&gt;=Summary!$B$25,I2355&gt;=Summary!$B$26,I2355&lt;=Summary!$B$27,J2355&gt;=Summary!$B$28,J2355&lt;=Summary!$B$29,F2355*J2355&gt;1),"Yes","No")</f>
        <v>No</v>
      </c>
    </row>
    <row r="2356" customFormat="false" ht="15" hidden="false" customHeight="false" outlineLevel="0" collapsed="false">
      <c r="A2356" s="6" t="s">
        <v>150</v>
      </c>
      <c r="B2356" s="45" t="n">
        <v>42245</v>
      </c>
      <c r="C2356" s="6" t="s">
        <v>182</v>
      </c>
      <c r="D2356" s="6" t="s">
        <v>191</v>
      </c>
      <c r="E2356" s="6" t="s">
        <v>177</v>
      </c>
      <c r="F2356" s="34" t="n">
        <v>0.311194658279419</v>
      </c>
      <c r="G2356" s="34" t="n">
        <v>0.211878716687468</v>
      </c>
      <c r="H2356" s="34" t="n">
        <v>0.0993159415919511</v>
      </c>
      <c r="I2356" s="34" t="n">
        <v>0.468739584346489</v>
      </c>
      <c r="J2356" s="35" t="n">
        <v>4.75</v>
      </c>
      <c r="K2356" s="6" t="n">
        <v>0</v>
      </c>
      <c r="L2356" s="35" t="n">
        <v>-1</v>
      </c>
      <c r="M2356" s="6" t="str">
        <f aca="false">IF(I2356&lt;=0,"Below 0%",IF(I2356&lt;=0.05,"0-5%",IF(I2356&lt;=0.1,"5-10%",IF(I2356&lt;=0.2,"10-20%",IF(I2356&lt;=0.4,"20-40%","Above 40%")))))</f>
        <v>Above 40%</v>
      </c>
      <c r="N2356" s="6" t="str">
        <f aca="false">IF(AND(H2356&gt;=Summary!$B$25,I2356&gt;=Summary!$B$26,I2356&lt;=Summary!$B$27,J2356&gt;=Summary!$B$28,J2356&lt;=Summary!$B$29,F2356*J2356&gt;1),"Yes","No")</f>
        <v>No</v>
      </c>
    </row>
    <row r="2357" customFormat="false" ht="15" hidden="false" customHeight="false" outlineLevel="0" collapsed="false">
      <c r="A2357" s="6" t="s">
        <v>150</v>
      </c>
      <c r="B2357" s="45" t="n">
        <v>42245</v>
      </c>
      <c r="C2357" s="6" t="s">
        <v>199</v>
      </c>
      <c r="D2357" s="6" t="s">
        <v>195</v>
      </c>
      <c r="E2357" s="6" t="s">
        <v>187</v>
      </c>
      <c r="F2357" s="34" t="n">
        <v>0.40811213850975</v>
      </c>
      <c r="G2357" s="34" t="n">
        <v>0.445467096180396</v>
      </c>
      <c r="H2357" s="34" t="n">
        <v>-0.0373549576706454</v>
      </c>
      <c r="I2357" s="34" t="n">
        <v>-0.0838557055974302</v>
      </c>
      <c r="J2357" s="35" t="n">
        <v>2.25</v>
      </c>
      <c r="K2357" s="6" t="n">
        <v>0</v>
      </c>
      <c r="L2357" s="35" t="n">
        <v>-1</v>
      </c>
      <c r="M2357" s="6" t="str">
        <f aca="false">IF(I2357&lt;=0,"Below 0%",IF(I2357&lt;=0.05,"0-5%",IF(I2357&lt;=0.1,"5-10%",IF(I2357&lt;=0.2,"10-20%",IF(I2357&lt;=0.4,"20-40%","Above 40%")))))</f>
        <v>Below 0%</v>
      </c>
      <c r="N2357" s="6" t="str">
        <f aca="false">IF(AND(H2357&gt;=Summary!$B$25,I2357&gt;=Summary!$B$26,I2357&lt;=Summary!$B$27,J2357&gt;=Summary!$B$28,J2357&lt;=Summary!$B$29,F2357*J2357&gt;1),"Yes","No")</f>
        <v>No</v>
      </c>
    </row>
    <row r="2358" customFormat="false" ht="15" hidden="false" customHeight="false" outlineLevel="0" collapsed="false">
      <c r="A2358" s="6" t="s">
        <v>150</v>
      </c>
      <c r="B2358" s="45" t="n">
        <v>42245</v>
      </c>
      <c r="C2358" s="6" t="s">
        <v>199</v>
      </c>
      <c r="D2358" s="6" t="s">
        <v>195</v>
      </c>
      <c r="E2358" s="6" t="s">
        <v>174</v>
      </c>
      <c r="F2358" s="34" t="n">
        <v>0.299832701683044</v>
      </c>
      <c r="G2358" s="34" t="n">
        <v>0.276115968706857</v>
      </c>
      <c r="H2358" s="34" t="n">
        <v>0.0237167329761875</v>
      </c>
      <c r="I2358" s="34" t="n">
        <v>0.0858941012620926</v>
      </c>
      <c r="J2358" s="35" t="n">
        <v>3.63</v>
      </c>
      <c r="K2358" s="6" t="n">
        <v>1</v>
      </c>
      <c r="L2358" s="35" t="n">
        <v>2.63</v>
      </c>
      <c r="M2358" s="6" t="str">
        <f aca="false">IF(I2358&lt;=0,"Below 0%",IF(I2358&lt;=0.05,"0-5%",IF(I2358&lt;=0.1,"5-10%",IF(I2358&lt;=0.2,"10-20%",IF(I2358&lt;=0.4,"20-40%","Above 40%")))))</f>
        <v>5-10%</v>
      </c>
      <c r="N2358" s="6" t="str">
        <f aca="false">IF(AND(H2358&gt;=Summary!$B$25,I2358&gt;=Summary!$B$26,I2358&lt;=Summary!$B$27,J2358&gt;=Summary!$B$28,J2358&lt;=Summary!$B$29,F2358*J2358&gt;1),"Yes","No")</f>
        <v>No</v>
      </c>
    </row>
    <row r="2359" customFormat="false" ht="15" hidden="false" customHeight="false" outlineLevel="0" collapsed="false">
      <c r="A2359" s="6" t="s">
        <v>150</v>
      </c>
      <c r="B2359" s="45" t="n">
        <v>42245</v>
      </c>
      <c r="C2359" s="6" t="s">
        <v>199</v>
      </c>
      <c r="D2359" s="6" t="s">
        <v>195</v>
      </c>
      <c r="E2359" s="6" t="s">
        <v>177</v>
      </c>
      <c r="F2359" s="34" t="n">
        <v>0.292055159807205</v>
      </c>
      <c r="G2359" s="34" t="n">
        <v>0.278416935112747</v>
      </c>
      <c r="H2359" s="34" t="n">
        <v>0.0136382246944579</v>
      </c>
      <c r="I2359" s="34" t="n">
        <v>0.0489848962992676</v>
      </c>
      <c r="J2359" s="35" t="n">
        <v>3.6</v>
      </c>
      <c r="K2359" s="6" t="n">
        <v>0</v>
      </c>
      <c r="L2359" s="35" t="n">
        <v>-1</v>
      </c>
      <c r="M2359" s="6" t="str">
        <f aca="false">IF(I2359&lt;=0,"Below 0%",IF(I2359&lt;=0.05,"0-5%",IF(I2359&lt;=0.1,"5-10%",IF(I2359&lt;=0.2,"10-20%",IF(I2359&lt;=0.4,"20-40%","Above 40%")))))</f>
        <v>0-5%</v>
      </c>
      <c r="N2359" s="6" t="str">
        <f aca="false">IF(AND(H2359&gt;=Summary!$B$25,I2359&gt;=Summary!$B$26,I2359&lt;=Summary!$B$27,J2359&gt;=Summary!$B$28,J2359&lt;=Summary!$B$29,F2359*J2359&gt;1),"Yes","No")</f>
        <v>No</v>
      </c>
    </row>
    <row r="2360" customFormat="false" ht="15" hidden="false" customHeight="false" outlineLevel="0" collapsed="false">
      <c r="A2360" s="6" t="s">
        <v>150</v>
      </c>
      <c r="B2360" s="45" t="n">
        <v>42245</v>
      </c>
      <c r="C2360" s="6" t="s">
        <v>190</v>
      </c>
      <c r="D2360" s="6" t="s">
        <v>180</v>
      </c>
      <c r="E2360" s="6" t="s">
        <v>187</v>
      </c>
      <c r="F2360" s="34" t="n">
        <v>0.526389718055725</v>
      </c>
      <c r="G2360" s="34" t="n">
        <v>0.71765231196666</v>
      </c>
      <c r="H2360" s="34" t="n">
        <v>-0.191262593910935</v>
      </c>
      <c r="I2360" s="34" t="n">
        <v>-0.266511499679834</v>
      </c>
      <c r="J2360" s="35" t="n">
        <v>1.4</v>
      </c>
      <c r="K2360" s="6" t="n">
        <v>0</v>
      </c>
      <c r="L2360" s="35" t="n">
        <v>-1</v>
      </c>
      <c r="M2360" s="6" t="str">
        <f aca="false">IF(I2360&lt;=0,"Below 0%",IF(I2360&lt;=0.05,"0-5%",IF(I2360&lt;=0.1,"5-10%",IF(I2360&lt;=0.2,"10-20%",IF(I2360&lt;=0.4,"20-40%","Above 40%")))))</f>
        <v>Below 0%</v>
      </c>
      <c r="N2360" s="6" t="str">
        <f aca="false">IF(AND(H2360&gt;=Summary!$B$25,I2360&gt;=Summary!$B$26,I2360&lt;=Summary!$B$27,J2360&gt;=Summary!$B$28,J2360&lt;=Summary!$B$29,F2360*J2360&gt;1),"Yes","No")</f>
        <v>No</v>
      </c>
    </row>
    <row r="2361" customFormat="false" ht="15" hidden="false" customHeight="false" outlineLevel="0" collapsed="false">
      <c r="A2361" s="6" t="s">
        <v>150</v>
      </c>
      <c r="B2361" s="45" t="n">
        <v>42245</v>
      </c>
      <c r="C2361" s="6" t="s">
        <v>190</v>
      </c>
      <c r="D2361" s="6" t="s">
        <v>180</v>
      </c>
      <c r="E2361" s="6" t="s">
        <v>174</v>
      </c>
      <c r="F2361" s="34" t="n">
        <v>0.29999703168869</v>
      </c>
      <c r="G2361" s="34" t="n">
        <v>0.191010121055765</v>
      </c>
      <c r="H2361" s="34" t="n">
        <v>0.108986910632925</v>
      </c>
      <c r="I2361" s="34" t="n">
        <v>0.570581862523958</v>
      </c>
      <c r="J2361" s="35" t="n">
        <v>5.26</v>
      </c>
      <c r="K2361" s="6" t="n">
        <v>0</v>
      </c>
      <c r="L2361" s="35" t="n">
        <v>-1</v>
      </c>
      <c r="M2361" s="6" t="str">
        <f aca="false">IF(I2361&lt;=0,"Below 0%",IF(I2361&lt;=0.05,"0-5%",IF(I2361&lt;=0.1,"5-10%",IF(I2361&lt;=0.2,"10-20%",IF(I2361&lt;=0.4,"20-40%","Above 40%")))))</f>
        <v>Above 40%</v>
      </c>
      <c r="N2361" s="6" t="str">
        <f aca="false">IF(AND(H2361&gt;=Summary!$B$25,I2361&gt;=Summary!$B$26,I2361&lt;=Summary!$B$27,J2361&gt;=Summary!$B$28,J2361&lt;=Summary!$B$29,F2361*J2361&gt;1),"Yes","No")</f>
        <v>No</v>
      </c>
    </row>
    <row r="2362" customFormat="false" ht="15" hidden="false" customHeight="false" outlineLevel="0" collapsed="false">
      <c r="A2362" s="6" t="s">
        <v>150</v>
      </c>
      <c r="B2362" s="45" t="n">
        <v>42245</v>
      </c>
      <c r="C2362" s="6" t="s">
        <v>190</v>
      </c>
      <c r="D2362" s="6" t="s">
        <v>180</v>
      </c>
      <c r="E2362" s="6" t="s">
        <v>177</v>
      </c>
      <c r="F2362" s="34" t="n">
        <v>0.173613220453262</v>
      </c>
      <c r="G2362" s="34" t="n">
        <v>0.0913375669775749</v>
      </c>
      <c r="H2362" s="34" t="n">
        <v>0.0822756534756874</v>
      </c>
      <c r="I2362" s="34" t="n">
        <v>0.900786567873957</v>
      </c>
      <c r="J2362" s="35" t="n">
        <v>11</v>
      </c>
      <c r="K2362" s="6" t="n">
        <v>1</v>
      </c>
      <c r="L2362" s="35" t="n">
        <v>10</v>
      </c>
      <c r="M2362" s="6" t="str">
        <f aca="false">IF(I2362&lt;=0,"Below 0%",IF(I2362&lt;=0.05,"0-5%",IF(I2362&lt;=0.1,"5-10%",IF(I2362&lt;=0.2,"10-20%",IF(I2362&lt;=0.4,"20-40%","Above 40%")))))</f>
        <v>Above 40%</v>
      </c>
      <c r="N2362" s="6" t="str">
        <f aca="false">IF(AND(H2362&gt;=Summary!$B$25,I2362&gt;=Summary!$B$26,I2362&lt;=Summary!$B$27,J2362&gt;=Summary!$B$28,J2362&lt;=Summary!$B$29,F2362*J2362&gt;1),"Yes","No")</f>
        <v>No</v>
      </c>
    </row>
    <row r="2363" customFormat="false" ht="15" hidden="false" customHeight="false" outlineLevel="0" collapsed="false">
      <c r="A2363" s="6" t="s">
        <v>150</v>
      </c>
      <c r="B2363" s="45" t="n">
        <v>42245</v>
      </c>
      <c r="C2363" s="6" t="s">
        <v>183</v>
      </c>
      <c r="D2363" s="6" t="s">
        <v>189</v>
      </c>
      <c r="E2363" s="6" t="s">
        <v>187</v>
      </c>
      <c r="F2363" s="34" t="n">
        <v>0.704707086086273</v>
      </c>
      <c r="G2363" s="34" t="n">
        <v>0.718563257367337</v>
      </c>
      <c r="H2363" s="34" t="n">
        <v>-0.0138561712810635</v>
      </c>
      <c r="I2363" s="34" t="n">
        <v>-0.0192831614182857</v>
      </c>
      <c r="J2363" s="35" t="n">
        <v>1.4</v>
      </c>
      <c r="K2363" s="6" t="n">
        <v>0</v>
      </c>
      <c r="L2363" s="35" t="n">
        <v>-1</v>
      </c>
      <c r="M2363" s="6" t="str">
        <f aca="false">IF(I2363&lt;=0,"Below 0%",IF(I2363&lt;=0.05,"0-5%",IF(I2363&lt;=0.1,"5-10%",IF(I2363&lt;=0.2,"10-20%",IF(I2363&lt;=0.4,"20-40%","Above 40%")))))</f>
        <v>Below 0%</v>
      </c>
      <c r="N2363" s="6" t="str">
        <f aca="false">IF(AND(H2363&gt;=Summary!$B$25,I2363&gt;=Summary!$B$26,I2363&lt;=Summary!$B$27,J2363&gt;=Summary!$B$28,J2363&lt;=Summary!$B$29,F2363*J2363&gt;1),"Yes","No")</f>
        <v>No</v>
      </c>
    </row>
    <row r="2364" customFormat="false" ht="15" hidden="false" customHeight="false" outlineLevel="0" collapsed="false">
      <c r="A2364" s="6" t="s">
        <v>150</v>
      </c>
      <c r="B2364" s="45" t="n">
        <v>42245</v>
      </c>
      <c r="C2364" s="6" t="s">
        <v>183</v>
      </c>
      <c r="D2364" s="6" t="s">
        <v>189</v>
      </c>
      <c r="E2364" s="6" t="s">
        <v>174</v>
      </c>
      <c r="F2364" s="34" t="n">
        <v>0.207143291831017</v>
      </c>
      <c r="G2364" s="34" t="n">
        <v>0.182907010966231</v>
      </c>
      <c r="H2364" s="34" t="n">
        <v>0.0242362808647854</v>
      </c>
      <c r="I2364" s="34" t="n">
        <v>0.132506024436975</v>
      </c>
      <c r="J2364" s="35" t="n">
        <v>5.5</v>
      </c>
      <c r="K2364" s="6" t="n">
        <v>0</v>
      </c>
      <c r="L2364" s="35" t="n">
        <v>-1</v>
      </c>
      <c r="M2364" s="6" t="str">
        <f aca="false">IF(I2364&lt;=0,"Below 0%",IF(I2364&lt;=0.05,"0-5%",IF(I2364&lt;=0.1,"5-10%",IF(I2364&lt;=0.2,"10-20%",IF(I2364&lt;=0.4,"20-40%","Above 40%")))))</f>
        <v>10-20%</v>
      </c>
      <c r="N2364" s="6" t="str">
        <f aca="false">IF(AND(H2364&gt;=Summary!$B$25,I2364&gt;=Summary!$B$26,I2364&lt;=Summary!$B$27,J2364&gt;=Summary!$B$28,J2364&lt;=Summary!$B$29,F2364*J2364&gt;1),"Yes","No")</f>
        <v>No</v>
      </c>
    </row>
    <row r="2365" customFormat="false" ht="15" hidden="false" customHeight="false" outlineLevel="0" collapsed="false">
      <c r="A2365" s="6" t="s">
        <v>150</v>
      </c>
      <c r="B2365" s="45" t="n">
        <v>42245</v>
      </c>
      <c r="C2365" s="6" t="s">
        <v>183</v>
      </c>
      <c r="D2365" s="6" t="s">
        <v>189</v>
      </c>
      <c r="E2365" s="6" t="s">
        <v>177</v>
      </c>
      <c r="F2365" s="34" t="n">
        <v>0.0881495699286461</v>
      </c>
      <c r="G2365" s="34" t="n">
        <v>0.0985297316664321</v>
      </c>
      <c r="H2365" s="34" t="n">
        <v>-0.010380161737786</v>
      </c>
      <c r="I2365" s="34" t="n">
        <v>-0.10535055320081</v>
      </c>
      <c r="J2365" s="35" t="n">
        <v>10.21</v>
      </c>
      <c r="K2365" s="6" t="n">
        <v>1</v>
      </c>
      <c r="L2365" s="35" t="n">
        <v>9.21</v>
      </c>
      <c r="M2365" s="6" t="str">
        <f aca="false">IF(I2365&lt;=0,"Below 0%",IF(I2365&lt;=0.05,"0-5%",IF(I2365&lt;=0.1,"5-10%",IF(I2365&lt;=0.2,"10-20%",IF(I2365&lt;=0.4,"20-40%","Above 40%")))))</f>
        <v>Below 0%</v>
      </c>
      <c r="N2365" s="6" t="str">
        <f aca="false">IF(AND(H2365&gt;=Summary!$B$25,I2365&gt;=Summary!$B$26,I2365&lt;=Summary!$B$27,J2365&gt;=Summary!$B$28,J2365&lt;=Summary!$B$29,F2365*J2365&gt;1),"Yes","No")</f>
        <v>No</v>
      </c>
    </row>
    <row r="2366" customFormat="false" ht="15" hidden="false" customHeight="false" outlineLevel="0" collapsed="false">
      <c r="A2366" s="6" t="s">
        <v>150</v>
      </c>
      <c r="B2366" s="45" t="n">
        <v>42245</v>
      </c>
      <c r="C2366" s="6" t="s">
        <v>194</v>
      </c>
      <c r="D2366" s="6" t="s">
        <v>198</v>
      </c>
      <c r="E2366" s="6" t="s">
        <v>187</v>
      </c>
      <c r="F2366" s="34" t="n">
        <v>0.744421482086182</v>
      </c>
      <c r="G2366" s="34" t="n">
        <v>0.815213491209186</v>
      </c>
      <c r="H2366" s="34" t="n">
        <v>-0.0707920091230039</v>
      </c>
      <c r="I2366" s="34" t="n">
        <v>-0.0868386133036143</v>
      </c>
      <c r="J2366" s="35" t="n">
        <v>1.25</v>
      </c>
      <c r="K2366" s="6" t="n">
        <v>1</v>
      </c>
      <c r="L2366" s="35" t="n">
        <v>0.25</v>
      </c>
      <c r="M2366" s="6" t="str">
        <f aca="false">IF(I2366&lt;=0,"Below 0%",IF(I2366&lt;=0.05,"0-5%",IF(I2366&lt;=0.1,"5-10%",IF(I2366&lt;=0.2,"10-20%",IF(I2366&lt;=0.4,"20-40%","Above 40%")))))</f>
        <v>Below 0%</v>
      </c>
      <c r="N2366" s="6" t="str">
        <f aca="false">IF(AND(H2366&gt;=Summary!$B$25,I2366&gt;=Summary!$B$26,I2366&lt;=Summary!$B$27,J2366&gt;=Summary!$B$28,J2366&lt;=Summary!$B$29,F2366*J2366&gt;1),"Yes","No")</f>
        <v>No</v>
      </c>
    </row>
    <row r="2367" customFormat="false" ht="15" hidden="false" customHeight="false" outlineLevel="0" collapsed="false">
      <c r="A2367" s="6" t="s">
        <v>150</v>
      </c>
      <c r="B2367" s="45" t="n">
        <v>42245</v>
      </c>
      <c r="C2367" s="6" t="s">
        <v>194</v>
      </c>
      <c r="D2367" s="6" t="s">
        <v>198</v>
      </c>
      <c r="E2367" s="6" t="s">
        <v>174</v>
      </c>
      <c r="F2367" s="34" t="n">
        <v>0.154818862676621</v>
      </c>
      <c r="G2367" s="34" t="n">
        <v>0.127377108001435</v>
      </c>
      <c r="H2367" s="34" t="n">
        <v>0.0274417546751853</v>
      </c>
      <c r="I2367" s="34" t="n">
        <v>0.215437099379553</v>
      </c>
      <c r="J2367" s="35" t="n">
        <v>8</v>
      </c>
      <c r="K2367" s="6" t="n">
        <v>0</v>
      </c>
      <c r="L2367" s="35" t="n">
        <v>-1</v>
      </c>
      <c r="M2367" s="6" t="str">
        <f aca="false">IF(I2367&lt;=0,"Below 0%",IF(I2367&lt;=0.05,"0-5%",IF(I2367&lt;=0.1,"5-10%",IF(I2367&lt;=0.2,"10-20%",IF(I2367&lt;=0.4,"20-40%","Above 40%")))))</f>
        <v>20-40%</v>
      </c>
      <c r="N2367" s="6" t="str">
        <f aca="false">IF(AND(H2367&gt;=Summary!$B$25,I2367&gt;=Summary!$B$26,I2367&lt;=Summary!$B$27,J2367&gt;=Summary!$B$28,J2367&lt;=Summary!$B$29,F2367*J2367&gt;1),"Yes","No")</f>
        <v>No</v>
      </c>
    </row>
    <row r="2368" customFormat="false" ht="15" hidden="false" customHeight="false" outlineLevel="0" collapsed="false">
      <c r="A2368" s="6" t="s">
        <v>150</v>
      </c>
      <c r="B2368" s="45" t="n">
        <v>42245</v>
      </c>
      <c r="C2368" s="6" t="s">
        <v>194</v>
      </c>
      <c r="D2368" s="6" t="s">
        <v>198</v>
      </c>
      <c r="E2368" s="6" t="s">
        <v>177</v>
      </c>
      <c r="F2368" s="34" t="n">
        <v>0.100759655237198</v>
      </c>
      <c r="G2368" s="34" t="n">
        <v>0.0574094007893793</v>
      </c>
      <c r="H2368" s="34" t="n">
        <v>0.0433502544478186</v>
      </c>
      <c r="I2368" s="34" t="n">
        <v>0.755107244662941</v>
      </c>
      <c r="J2368" s="35" t="n">
        <v>17.75</v>
      </c>
      <c r="K2368" s="6" t="n">
        <v>0</v>
      </c>
      <c r="L2368" s="35" t="n">
        <v>-1</v>
      </c>
      <c r="M2368" s="6" t="str">
        <f aca="false">IF(I2368&lt;=0,"Below 0%",IF(I2368&lt;=0.05,"0-5%",IF(I2368&lt;=0.1,"5-10%",IF(I2368&lt;=0.2,"10-20%",IF(I2368&lt;=0.4,"20-40%","Above 40%")))))</f>
        <v>Above 40%</v>
      </c>
      <c r="N2368" s="6" t="str">
        <f aca="false">IF(AND(H2368&gt;=Summary!$B$25,I2368&gt;=Summary!$B$26,I2368&lt;=Summary!$B$27,J2368&gt;=Summary!$B$28,J2368&lt;=Summary!$B$29,F2368*J2368&gt;1),"Yes","No")</f>
        <v>No</v>
      </c>
    </row>
    <row r="2369" customFormat="false" ht="15" hidden="false" customHeight="false" outlineLevel="0" collapsed="false">
      <c r="A2369" s="6" t="s">
        <v>150</v>
      </c>
      <c r="B2369" s="45" t="n">
        <v>42245</v>
      </c>
      <c r="C2369" s="6" t="s">
        <v>188</v>
      </c>
      <c r="D2369" s="6" t="s">
        <v>185</v>
      </c>
      <c r="E2369" s="6" t="s">
        <v>187</v>
      </c>
      <c r="F2369" s="34" t="n">
        <v>0.175813883543015</v>
      </c>
      <c r="G2369" s="34" t="n">
        <v>0.162310492238261</v>
      </c>
      <c r="H2369" s="34" t="n">
        <v>0.0135033913047535</v>
      </c>
      <c r="I2369" s="34" t="n">
        <v>0.0831948145713923</v>
      </c>
      <c r="J2369" s="35" t="n">
        <v>6.25</v>
      </c>
      <c r="K2369" s="6" t="n">
        <v>0</v>
      </c>
      <c r="L2369" s="35" t="n">
        <v>-1</v>
      </c>
      <c r="M2369" s="6" t="str">
        <f aca="false">IF(I2369&lt;=0,"Below 0%",IF(I2369&lt;=0.05,"0-5%",IF(I2369&lt;=0.1,"5-10%",IF(I2369&lt;=0.2,"10-20%",IF(I2369&lt;=0.4,"20-40%","Above 40%")))))</f>
        <v>5-10%</v>
      </c>
      <c r="N2369" s="6" t="str">
        <f aca="false">IF(AND(H2369&gt;=Summary!$B$25,I2369&gt;=Summary!$B$26,I2369&lt;=Summary!$B$27,J2369&gt;=Summary!$B$28,J2369&lt;=Summary!$B$29,F2369*J2369&gt;1),"Yes","No")</f>
        <v>No</v>
      </c>
    </row>
    <row r="2370" customFormat="false" ht="15" hidden="false" customHeight="false" outlineLevel="0" collapsed="false">
      <c r="A2370" s="6" t="s">
        <v>150</v>
      </c>
      <c r="B2370" s="45" t="n">
        <v>42245</v>
      </c>
      <c r="C2370" s="6" t="s">
        <v>188</v>
      </c>
      <c r="D2370" s="6" t="s">
        <v>185</v>
      </c>
      <c r="E2370" s="6" t="s">
        <v>174</v>
      </c>
      <c r="F2370" s="34" t="n">
        <v>0.243049323558807</v>
      </c>
      <c r="G2370" s="34" t="n">
        <v>0.240959756885779</v>
      </c>
      <c r="H2370" s="34" t="n">
        <v>0.00208956667302798</v>
      </c>
      <c r="I2370" s="34" t="n">
        <v>0.00867184919189001</v>
      </c>
      <c r="J2370" s="35" t="n">
        <v>4.21</v>
      </c>
      <c r="K2370" s="6" t="n">
        <v>0</v>
      </c>
      <c r="L2370" s="35" t="n">
        <v>-1</v>
      </c>
      <c r="M2370" s="6" t="str">
        <f aca="false">IF(I2370&lt;=0,"Below 0%",IF(I2370&lt;=0.05,"0-5%",IF(I2370&lt;=0.1,"5-10%",IF(I2370&lt;=0.2,"10-20%",IF(I2370&lt;=0.4,"20-40%","Above 40%")))))</f>
        <v>0-5%</v>
      </c>
      <c r="N2370" s="6" t="str">
        <f aca="false">IF(AND(H2370&gt;=Summary!$B$25,I2370&gt;=Summary!$B$26,I2370&lt;=Summary!$B$27,J2370&gt;=Summary!$B$28,J2370&lt;=Summary!$B$29,F2370*J2370&gt;1),"Yes","No")</f>
        <v>No</v>
      </c>
    </row>
    <row r="2371" customFormat="false" ht="15" hidden="false" customHeight="false" outlineLevel="0" collapsed="false">
      <c r="A2371" s="6" t="s">
        <v>150</v>
      </c>
      <c r="B2371" s="45" t="n">
        <v>42245</v>
      </c>
      <c r="C2371" s="6" t="s">
        <v>188</v>
      </c>
      <c r="D2371" s="6" t="s">
        <v>185</v>
      </c>
      <c r="E2371" s="6" t="s">
        <v>177</v>
      </c>
      <c r="F2371" s="34" t="n">
        <v>0.581136763095856</v>
      </c>
      <c r="G2371" s="34" t="n">
        <v>0.59672975087596</v>
      </c>
      <c r="H2371" s="34" t="n">
        <v>-0.0155929877801039</v>
      </c>
      <c r="I2371" s="34" t="n">
        <v>-0.0261307363294933</v>
      </c>
      <c r="J2371" s="35" t="n">
        <v>1.7</v>
      </c>
      <c r="K2371" s="6" t="n">
        <v>1</v>
      </c>
      <c r="L2371" s="35" t="n">
        <v>0.7</v>
      </c>
      <c r="M2371" s="6" t="str">
        <f aca="false">IF(I2371&lt;=0,"Below 0%",IF(I2371&lt;=0.05,"0-5%",IF(I2371&lt;=0.1,"5-10%",IF(I2371&lt;=0.2,"10-20%",IF(I2371&lt;=0.4,"20-40%","Above 40%")))))</f>
        <v>Below 0%</v>
      </c>
      <c r="N2371" s="6" t="str">
        <f aca="false">IF(AND(H2371&gt;=Summary!$B$25,I2371&gt;=Summary!$B$26,I2371&lt;=Summary!$B$27,J2371&gt;=Summary!$B$28,J2371&lt;=Summary!$B$29,F2371*J2371&gt;1),"Yes","No")</f>
        <v>No</v>
      </c>
    </row>
    <row r="2372" customFormat="false" ht="15" hidden="false" customHeight="false" outlineLevel="0" collapsed="false">
      <c r="A2372" s="6" t="s">
        <v>150</v>
      </c>
      <c r="B2372" s="45" t="n">
        <v>42245</v>
      </c>
      <c r="C2372" s="6" t="s">
        <v>192</v>
      </c>
      <c r="D2372" s="6" t="s">
        <v>178</v>
      </c>
      <c r="E2372" s="6" t="s">
        <v>187</v>
      </c>
      <c r="F2372" s="34" t="n">
        <v>0.528876006603241</v>
      </c>
      <c r="G2372" s="34" t="n">
        <v>0.498452012383901</v>
      </c>
      <c r="H2372" s="34" t="n">
        <v>0.03042399421934</v>
      </c>
      <c r="I2372" s="34" t="n">
        <v>0.0610369573468748</v>
      </c>
      <c r="J2372" s="35" t="n">
        <v>2</v>
      </c>
      <c r="K2372" s="6" t="n">
        <v>0</v>
      </c>
      <c r="L2372" s="35" t="n">
        <v>-1</v>
      </c>
      <c r="M2372" s="6" t="str">
        <f aca="false">IF(I2372&lt;=0,"Below 0%",IF(I2372&lt;=0.05,"0-5%",IF(I2372&lt;=0.1,"5-10%",IF(I2372&lt;=0.2,"10-20%",IF(I2372&lt;=0.4,"20-40%","Above 40%")))))</f>
        <v>5-10%</v>
      </c>
      <c r="N2372" s="6" t="str">
        <f aca="false">IF(AND(H2372&gt;=Summary!$B$25,I2372&gt;=Summary!$B$26,I2372&lt;=Summary!$B$27,J2372&gt;=Summary!$B$28,J2372&lt;=Summary!$B$29,F2372*J2372&gt;1),"Yes","No")</f>
        <v>No</v>
      </c>
    </row>
    <row r="2373" customFormat="false" ht="15" hidden="false" customHeight="false" outlineLevel="0" collapsed="false">
      <c r="A2373" s="6" t="s">
        <v>150</v>
      </c>
      <c r="B2373" s="45" t="n">
        <v>42245</v>
      </c>
      <c r="C2373" s="6" t="s">
        <v>192</v>
      </c>
      <c r="D2373" s="6" t="s">
        <v>178</v>
      </c>
      <c r="E2373" s="6" t="s">
        <v>174</v>
      </c>
      <c r="F2373" s="34" t="n">
        <v>0.32239842414856</v>
      </c>
      <c r="G2373" s="34" t="n">
        <v>0.284829721362229</v>
      </c>
      <c r="H2373" s="34" t="n">
        <v>0.0375687027863305</v>
      </c>
      <c r="I2373" s="34" t="n">
        <v>0.131898815217225</v>
      </c>
      <c r="J2373" s="35" t="n">
        <v>3.5</v>
      </c>
      <c r="K2373" s="6" t="n">
        <v>0</v>
      </c>
      <c r="L2373" s="35" t="n">
        <v>-1</v>
      </c>
      <c r="M2373" s="6" t="str">
        <f aca="false">IF(I2373&lt;=0,"Below 0%",IF(I2373&lt;=0.05,"0-5%",IF(I2373&lt;=0.1,"5-10%",IF(I2373&lt;=0.2,"10-20%",IF(I2373&lt;=0.4,"20-40%","Above 40%")))))</f>
        <v>10-20%</v>
      </c>
      <c r="N2373" s="6" t="str">
        <f aca="false">IF(AND(H2373&gt;=Summary!$B$25,I2373&gt;=Summary!$B$26,I2373&lt;=Summary!$B$27,J2373&gt;=Summary!$B$28,J2373&lt;=Summary!$B$29,F2373*J2373&gt;1),"Yes","No")</f>
        <v>Yes</v>
      </c>
    </row>
    <row r="2374" customFormat="false" ht="15" hidden="false" customHeight="false" outlineLevel="0" collapsed="false">
      <c r="A2374" s="6" t="s">
        <v>150</v>
      </c>
      <c r="B2374" s="45" t="n">
        <v>42245</v>
      </c>
      <c r="C2374" s="6" t="s">
        <v>192</v>
      </c>
      <c r="D2374" s="6" t="s">
        <v>178</v>
      </c>
      <c r="E2374" s="6" t="s">
        <v>177</v>
      </c>
      <c r="F2374" s="34" t="n">
        <v>0.148725599050522</v>
      </c>
      <c r="G2374" s="34" t="n">
        <v>0.21671826625387</v>
      </c>
      <c r="H2374" s="34" t="n">
        <v>-0.0679926672033482</v>
      </c>
      <c r="I2374" s="34" t="n">
        <v>-0.313737592952592</v>
      </c>
      <c r="J2374" s="35" t="n">
        <v>4.6</v>
      </c>
      <c r="K2374" s="6" t="n">
        <v>1</v>
      </c>
      <c r="L2374" s="35" t="n">
        <v>3.6</v>
      </c>
      <c r="M2374" s="6" t="str">
        <f aca="false">IF(I2374&lt;=0,"Below 0%",IF(I2374&lt;=0.05,"0-5%",IF(I2374&lt;=0.1,"5-10%",IF(I2374&lt;=0.2,"10-20%",IF(I2374&lt;=0.4,"20-40%","Above 40%")))))</f>
        <v>Below 0%</v>
      </c>
      <c r="N2374" s="6" t="str">
        <f aca="false">IF(AND(H2374&gt;=Summary!$B$25,I2374&gt;=Summary!$B$26,I2374&lt;=Summary!$B$27,J2374&gt;=Summary!$B$28,J2374&lt;=Summary!$B$29,F2374*J2374&gt;1),"Yes","No")</f>
        <v>No</v>
      </c>
    </row>
    <row r="2375" customFormat="false" ht="15" hidden="false" customHeight="false" outlineLevel="0" collapsed="false">
      <c r="A2375" s="6" t="s">
        <v>150</v>
      </c>
      <c r="B2375" s="45" t="n">
        <v>42245</v>
      </c>
      <c r="C2375" s="6" t="s">
        <v>181</v>
      </c>
      <c r="D2375" s="6" t="s">
        <v>173</v>
      </c>
      <c r="E2375" s="6" t="s">
        <v>187</v>
      </c>
      <c r="F2375" s="34" t="n">
        <v>0.416208118200302</v>
      </c>
      <c r="G2375" s="34" t="n">
        <v>0.500117984575069</v>
      </c>
      <c r="H2375" s="34" t="n">
        <v>-0.0839098663747672</v>
      </c>
      <c r="I2375" s="34" t="n">
        <v>-0.167780141812061</v>
      </c>
      <c r="J2375" s="35" t="n">
        <v>2</v>
      </c>
      <c r="K2375" s="6" t="n">
        <v>0</v>
      </c>
      <c r="L2375" s="35" t="n">
        <v>-1</v>
      </c>
      <c r="M2375" s="6" t="str">
        <f aca="false">IF(I2375&lt;=0,"Below 0%",IF(I2375&lt;=0.05,"0-5%",IF(I2375&lt;=0.1,"5-10%",IF(I2375&lt;=0.2,"10-20%",IF(I2375&lt;=0.4,"20-40%","Above 40%")))))</f>
        <v>Below 0%</v>
      </c>
      <c r="N2375" s="6" t="str">
        <f aca="false">IF(AND(H2375&gt;=Summary!$B$25,I2375&gt;=Summary!$B$26,I2375&lt;=Summary!$B$27,J2375&gt;=Summary!$B$28,J2375&lt;=Summary!$B$29,F2375*J2375&gt;1),"Yes","No")</f>
        <v>No</v>
      </c>
    </row>
    <row r="2376" customFormat="false" ht="15" hidden="false" customHeight="false" outlineLevel="0" collapsed="false">
      <c r="A2376" s="6" t="s">
        <v>150</v>
      </c>
      <c r="B2376" s="45" t="n">
        <v>42245</v>
      </c>
      <c r="C2376" s="6" t="s">
        <v>181</v>
      </c>
      <c r="D2376" s="6" t="s">
        <v>173</v>
      </c>
      <c r="E2376" s="6" t="s">
        <v>174</v>
      </c>
      <c r="F2376" s="34" t="n">
        <v>0.372445076704025</v>
      </c>
      <c r="G2376" s="34" t="n">
        <v>0.268880636868317</v>
      </c>
      <c r="H2376" s="34" t="n">
        <v>0.103564439835709</v>
      </c>
      <c r="I2376" s="34" t="n">
        <v>0.385168828227779</v>
      </c>
      <c r="J2376" s="35" t="n">
        <v>3.72</v>
      </c>
      <c r="K2376" s="6" t="n">
        <v>1</v>
      </c>
      <c r="L2376" s="35" t="n">
        <v>2.72</v>
      </c>
      <c r="M2376" s="6" t="str">
        <f aca="false">IF(I2376&lt;=0,"Below 0%",IF(I2376&lt;=0.05,"0-5%",IF(I2376&lt;=0.1,"5-10%",IF(I2376&lt;=0.2,"10-20%",IF(I2376&lt;=0.4,"20-40%","Above 40%")))))</f>
        <v>20-40%</v>
      </c>
      <c r="N2376" s="6" t="str">
        <f aca="false">IF(AND(H2376&gt;=Summary!$B$25,I2376&gt;=Summary!$B$26,I2376&lt;=Summary!$B$27,J2376&gt;=Summary!$B$28,J2376&lt;=Summary!$B$29,F2376*J2376&gt;1),"Yes","No")</f>
        <v>Yes</v>
      </c>
    </row>
    <row r="2377" customFormat="false" ht="15" hidden="false" customHeight="false" outlineLevel="0" collapsed="false">
      <c r="A2377" s="6" t="s">
        <v>150</v>
      </c>
      <c r="B2377" s="45" t="n">
        <v>42245</v>
      </c>
      <c r="C2377" s="6" t="s">
        <v>181</v>
      </c>
      <c r="D2377" s="6" t="s">
        <v>173</v>
      </c>
      <c r="E2377" s="6" t="s">
        <v>177</v>
      </c>
      <c r="F2377" s="34" t="n">
        <v>0.211346760392189</v>
      </c>
      <c r="G2377" s="34" t="n">
        <v>0.231001378556614</v>
      </c>
      <c r="H2377" s="34" t="n">
        <v>-0.0196546181644249</v>
      </c>
      <c r="I2377" s="34" t="n">
        <v>-0.085084419353835</v>
      </c>
      <c r="J2377" s="35" t="n">
        <v>4.33</v>
      </c>
      <c r="K2377" s="6" t="n">
        <v>0</v>
      </c>
      <c r="L2377" s="35" t="n">
        <v>-1</v>
      </c>
      <c r="M2377" s="6" t="str">
        <f aca="false">IF(I2377&lt;=0,"Below 0%",IF(I2377&lt;=0.05,"0-5%",IF(I2377&lt;=0.1,"5-10%",IF(I2377&lt;=0.2,"10-20%",IF(I2377&lt;=0.4,"20-40%","Above 40%")))))</f>
        <v>Below 0%</v>
      </c>
      <c r="N2377" s="6" t="str">
        <f aca="false">IF(AND(H2377&gt;=Summary!$B$25,I2377&gt;=Summary!$B$26,I2377&lt;=Summary!$B$27,J2377&gt;=Summary!$B$28,J2377&lt;=Summary!$B$29,F2377*J2377&gt;1),"Yes","No")</f>
        <v>No</v>
      </c>
    </row>
    <row r="2378" customFormat="false" ht="15" hidden="false" customHeight="false" outlineLevel="0" collapsed="false">
      <c r="A2378" s="6" t="s">
        <v>150</v>
      </c>
      <c r="B2378" s="45" t="n">
        <v>42246</v>
      </c>
      <c r="C2378" s="6" t="s">
        <v>179</v>
      </c>
      <c r="D2378" s="6" t="s">
        <v>172</v>
      </c>
      <c r="E2378" s="6" t="s">
        <v>187</v>
      </c>
      <c r="F2378" s="34" t="n">
        <v>0.611775577068329</v>
      </c>
      <c r="G2378" s="34" t="n">
        <v>0.480797420111404</v>
      </c>
      <c r="H2378" s="34" t="n">
        <v>0.130978156956925</v>
      </c>
      <c r="I2378" s="34" t="n">
        <v>0.272418593524433</v>
      </c>
      <c r="J2378" s="35" t="n">
        <v>2.07</v>
      </c>
      <c r="K2378" s="6" t="n">
        <v>1</v>
      </c>
      <c r="L2378" s="35" t="n">
        <v>1.07</v>
      </c>
      <c r="M2378" s="6" t="str">
        <f aca="false">IF(I2378&lt;=0,"Below 0%",IF(I2378&lt;=0.05,"0-5%",IF(I2378&lt;=0.1,"5-10%",IF(I2378&lt;=0.2,"10-20%",IF(I2378&lt;=0.4,"20-40%","Above 40%")))))</f>
        <v>20-40%</v>
      </c>
      <c r="N2378" s="6" t="str">
        <f aca="false">IF(AND(H2378&gt;=Summary!$B$25,I2378&gt;=Summary!$B$26,I2378&lt;=Summary!$B$27,J2378&gt;=Summary!$B$28,J2378&lt;=Summary!$B$29,F2378*J2378&gt;1),"Yes","No")</f>
        <v>Yes</v>
      </c>
    </row>
    <row r="2379" customFormat="false" ht="15" hidden="false" customHeight="false" outlineLevel="0" collapsed="false">
      <c r="A2379" s="6" t="s">
        <v>150</v>
      </c>
      <c r="B2379" s="45" t="n">
        <v>42246</v>
      </c>
      <c r="C2379" s="6" t="s">
        <v>179</v>
      </c>
      <c r="D2379" s="6" t="s">
        <v>172</v>
      </c>
      <c r="E2379" s="6" t="s">
        <v>174</v>
      </c>
      <c r="F2379" s="34" t="n">
        <v>0.204087302088738</v>
      </c>
      <c r="G2379" s="34" t="n">
        <v>0.276458516564058</v>
      </c>
      <c r="H2379" s="34" t="n">
        <v>-0.07237121447532</v>
      </c>
      <c r="I2379" s="34" t="n">
        <v>-0.261779652784005</v>
      </c>
      <c r="J2379" s="35" t="n">
        <v>3.6</v>
      </c>
      <c r="K2379" s="6" t="n">
        <v>0</v>
      </c>
      <c r="L2379" s="35" t="n">
        <v>-1</v>
      </c>
      <c r="M2379" s="6" t="str">
        <f aca="false">IF(I2379&lt;=0,"Below 0%",IF(I2379&lt;=0.05,"0-5%",IF(I2379&lt;=0.1,"5-10%",IF(I2379&lt;=0.2,"10-20%",IF(I2379&lt;=0.4,"20-40%","Above 40%")))))</f>
        <v>Below 0%</v>
      </c>
      <c r="N2379" s="6" t="str">
        <f aca="false">IF(AND(H2379&gt;=Summary!$B$25,I2379&gt;=Summary!$B$26,I2379&lt;=Summary!$B$27,J2379&gt;=Summary!$B$28,J2379&lt;=Summary!$B$29,F2379*J2379&gt;1),"Yes","No")</f>
        <v>No</v>
      </c>
    </row>
    <row r="2380" customFormat="false" ht="15" hidden="false" customHeight="false" outlineLevel="0" collapsed="false">
      <c r="A2380" s="6" t="s">
        <v>150</v>
      </c>
      <c r="B2380" s="45" t="n">
        <v>42246</v>
      </c>
      <c r="C2380" s="6" t="s">
        <v>179</v>
      </c>
      <c r="D2380" s="6" t="s">
        <v>172</v>
      </c>
      <c r="E2380" s="6" t="s">
        <v>177</v>
      </c>
      <c r="F2380" s="34" t="n">
        <v>0.18413707613945</v>
      </c>
      <c r="G2380" s="34" t="n">
        <v>0.242744063324538</v>
      </c>
      <c r="H2380" s="34" t="n">
        <v>-0.0586069871850882</v>
      </c>
      <c r="I2380" s="34" t="n">
        <v>-0.241435305903787</v>
      </c>
      <c r="J2380" s="35" t="n">
        <v>4.1</v>
      </c>
      <c r="K2380" s="6" t="n">
        <v>0</v>
      </c>
      <c r="L2380" s="35" t="n">
        <v>-1</v>
      </c>
      <c r="M2380" s="6" t="str">
        <f aca="false">IF(I2380&lt;=0,"Below 0%",IF(I2380&lt;=0.05,"0-5%",IF(I2380&lt;=0.1,"5-10%",IF(I2380&lt;=0.2,"10-20%",IF(I2380&lt;=0.4,"20-40%","Above 40%")))))</f>
        <v>Below 0%</v>
      </c>
      <c r="N2380" s="6" t="str">
        <f aca="false">IF(AND(H2380&gt;=Summary!$B$25,I2380&gt;=Summary!$B$26,I2380&lt;=Summary!$B$27,J2380&gt;=Summary!$B$28,J2380&lt;=Summary!$B$29,F2380*J2380&gt;1),"Yes","No")</f>
        <v>No</v>
      </c>
    </row>
    <row r="2381" customFormat="false" ht="15" hidden="false" customHeight="false" outlineLevel="0" collapsed="false">
      <c r="A2381" s="6" t="s">
        <v>150</v>
      </c>
      <c r="B2381" s="45" t="n">
        <v>42246</v>
      </c>
      <c r="C2381" s="6" t="s">
        <v>175</v>
      </c>
      <c r="D2381" s="6" t="s">
        <v>176</v>
      </c>
      <c r="E2381" s="6" t="s">
        <v>187</v>
      </c>
      <c r="F2381" s="34" t="n">
        <v>0.275559931993485</v>
      </c>
      <c r="G2381" s="34" t="n">
        <v>0.271215948658428</v>
      </c>
      <c r="H2381" s="34" t="n">
        <v>0.00434398333505615</v>
      </c>
      <c r="I2381" s="34" t="n">
        <v>0.0160166957604953</v>
      </c>
      <c r="J2381" s="35" t="n">
        <v>3.7</v>
      </c>
      <c r="K2381" s="6" t="n">
        <v>1</v>
      </c>
      <c r="L2381" s="35" t="n">
        <v>2.7</v>
      </c>
      <c r="M2381" s="6" t="str">
        <f aca="false">IF(I2381&lt;=0,"Below 0%",IF(I2381&lt;=0.05,"0-5%",IF(I2381&lt;=0.1,"5-10%",IF(I2381&lt;=0.2,"10-20%",IF(I2381&lt;=0.4,"20-40%","Above 40%")))))</f>
        <v>0-5%</v>
      </c>
      <c r="N2381" s="6" t="str">
        <f aca="false">IF(AND(H2381&gt;=Summary!$B$25,I2381&gt;=Summary!$B$26,I2381&lt;=Summary!$B$27,J2381&gt;=Summary!$B$28,J2381&lt;=Summary!$B$29,F2381*J2381&gt;1),"Yes","No")</f>
        <v>No</v>
      </c>
    </row>
    <row r="2382" customFormat="false" ht="15" hidden="false" customHeight="false" outlineLevel="0" collapsed="false">
      <c r="A2382" s="6" t="s">
        <v>150</v>
      </c>
      <c r="B2382" s="45" t="n">
        <v>42246</v>
      </c>
      <c r="C2382" s="6" t="s">
        <v>175</v>
      </c>
      <c r="D2382" s="6" t="s">
        <v>176</v>
      </c>
      <c r="E2382" s="6" t="s">
        <v>174</v>
      </c>
      <c r="F2382" s="34" t="n">
        <v>0.335927069187164</v>
      </c>
      <c r="G2382" s="34" t="n">
        <v>0.286714002867481</v>
      </c>
      <c r="H2382" s="34" t="n">
        <v>0.0492130663196829</v>
      </c>
      <c r="I2382" s="34" t="n">
        <v>0.171645144037241</v>
      </c>
      <c r="J2382" s="35" t="n">
        <v>3.5</v>
      </c>
      <c r="K2382" s="6" t="n">
        <v>0</v>
      </c>
      <c r="L2382" s="35" t="n">
        <v>-1</v>
      </c>
      <c r="M2382" s="6" t="str">
        <f aca="false">IF(I2382&lt;=0,"Below 0%",IF(I2382&lt;=0.05,"0-5%",IF(I2382&lt;=0.1,"5-10%",IF(I2382&lt;=0.2,"10-20%",IF(I2382&lt;=0.4,"20-40%","Above 40%")))))</f>
        <v>10-20%</v>
      </c>
      <c r="N2382" s="6" t="str">
        <f aca="false">IF(AND(H2382&gt;=Summary!$B$25,I2382&gt;=Summary!$B$26,I2382&lt;=Summary!$B$27,J2382&gt;=Summary!$B$28,J2382&lt;=Summary!$B$29,F2382*J2382&gt;1),"Yes","No")</f>
        <v>Yes</v>
      </c>
    </row>
    <row r="2383" customFormat="false" ht="15" hidden="false" customHeight="false" outlineLevel="0" collapsed="false">
      <c r="A2383" s="6" t="s">
        <v>150</v>
      </c>
      <c r="B2383" s="45" t="n">
        <v>42246</v>
      </c>
      <c r="C2383" s="6" t="s">
        <v>175</v>
      </c>
      <c r="D2383" s="6" t="s">
        <v>176</v>
      </c>
      <c r="E2383" s="6" t="s">
        <v>177</v>
      </c>
      <c r="F2383" s="34" t="n">
        <v>0.388512939214706</v>
      </c>
      <c r="G2383" s="34" t="n">
        <v>0.44207004847409</v>
      </c>
      <c r="H2383" s="34" t="n">
        <v>-0.0535571092593839</v>
      </c>
      <c r="I2383" s="34" t="n">
        <v>-0.12115073039725</v>
      </c>
      <c r="J2383" s="35" t="n">
        <v>2.27</v>
      </c>
      <c r="K2383" s="6" t="n">
        <v>0</v>
      </c>
      <c r="L2383" s="35" t="n">
        <v>-1</v>
      </c>
      <c r="M2383" s="6" t="str">
        <f aca="false">IF(I2383&lt;=0,"Below 0%",IF(I2383&lt;=0.05,"0-5%",IF(I2383&lt;=0.1,"5-10%",IF(I2383&lt;=0.2,"10-20%",IF(I2383&lt;=0.4,"20-40%","Above 40%")))))</f>
        <v>Below 0%</v>
      </c>
      <c r="N2383" s="6" t="str">
        <f aca="false">IF(AND(H2383&gt;=Summary!$B$25,I2383&gt;=Summary!$B$26,I2383&lt;=Summary!$B$27,J2383&gt;=Summary!$B$28,J2383&lt;=Summary!$B$29,F2383*J2383&gt;1),"Yes","No")</f>
        <v>No</v>
      </c>
    </row>
    <row r="2384" customFormat="false" ht="15" hidden="false" customHeight="false" outlineLevel="0" collapsed="false">
      <c r="A2384" s="6" t="s">
        <v>150</v>
      </c>
      <c r="B2384" s="45" t="n">
        <v>42259</v>
      </c>
      <c r="C2384" s="6" t="s">
        <v>185</v>
      </c>
      <c r="D2384" s="6" t="s">
        <v>192</v>
      </c>
      <c r="E2384" s="6" t="s">
        <v>187</v>
      </c>
      <c r="F2384" s="34" t="n">
        <v>0.61316043138504</v>
      </c>
      <c r="G2384" s="34" t="n">
        <v>0.762153425338804</v>
      </c>
      <c r="H2384" s="34" t="n">
        <v>-0.148992993953764</v>
      </c>
      <c r="I2384" s="34" t="n">
        <v>-0.195489502507361</v>
      </c>
      <c r="J2384" s="35" t="n">
        <v>1.3</v>
      </c>
      <c r="K2384" s="6" t="n">
        <v>1</v>
      </c>
      <c r="L2384" s="35" t="n">
        <v>0.3</v>
      </c>
      <c r="M2384" s="6" t="str">
        <f aca="false">IF(I2384&lt;=0,"Below 0%",IF(I2384&lt;=0.05,"0-5%",IF(I2384&lt;=0.1,"5-10%",IF(I2384&lt;=0.2,"10-20%",IF(I2384&lt;=0.4,"20-40%","Above 40%")))))</f>
        <v>Below 0%</v>
      </c>
      <c r="N2384" s="6" t="str">
        <f aca="false">IF(AND(H2384&gt;=Summary!$B$25,I2384&gt;=Summary!$B$26,I2384&lt;=Summary!$B$27,J2384&gt;=Summary!$B$28,J2384&lt;=Summary!$B$29,F2384*J2384&gt;1),"Yes","No")</f>
        <v>No</v>
      </c>
    </row>
    <row r="2385" customFormat="false" ht="15" hidden="false" customHeight="false" outlineLevel="0" collapsed="false">
      <c r="A2385" s="6" t="s">
        <v>150</v>
      </c>
      <c r="B2385" s="45" t="n">
        <v>42259</v>
      </c>
      <c r="C2385" s="6" t="s">
        <v>185</v>
      </c>
      <c r="D2385" s="6" t="s">
        <v>192</v>
      </c>
      <c r="E2385" s="6" t="s">
        <v>174</v>
      </c>
      <c r="F2385" s="34" t="n">
        <v>0.281312495470047</v>
      </c>
      <c r="G2385" s="34" t="n">
        <v>0.161631232127316</v>
      </c>
      <c r="H2385" s="34" t="n">
        <v>0.119681263342731</v>
      </c>
      <c r="I2385" s="34" t="n">
        <v>0.740458770050452</v>
      </c>
      <c r="J2385" s="35" t="n">
        <v>6.13</v>
      </c>
      <c r="K2385" s="6" t="n">
        <v>0</v>
      </c>
      <c r="L2385" s="35" t="n">
        <v>-1</v>
      </c>
      <c r="M2385" s="6" t="str">
        <f aca="false">IF(I2385&lt;=0,"Below 0%",IF(I2385&lt;=0.05,"0-5%",IF(I2385&lt;=0.1,"5-10%",IF(I2385&lt;=0.2,"10-20%",IF(I2385&lt;=0.4,"20-40%","Above 40%")))))</f>
        <v>Above 40%</v>
      </c>
      <c r="N2385" s="6" t="str">
        <f aca="false">IF(AND(H2385&gt;=Summary!$B$25,I2385&gt;=Summary!$B$26,I2385&lt;=Summary!$B$27,J2385&gt;=Summary!$B$28,J2385&lt;=Summary!$B$29,F2385*J2385&gt;1),"Yes","No")</f>
        <v>No</v>
      </c>
    </row>
    <row r="2386" customFormat="false" ht="15" hidden="false" customHeight="false" outlineLevel="0" collapsed="false">
      <c r="A2386" s="6" t="s">
        <v>150</v>
      </c>
      <c r="B2386" s="45" t="n">
        <v>42259</v>
      </c>
      <c r="C2386" s="6" t="s">
        <v>185</v>
      </c>
      <c r="D2386" s="6" t="s">
        <v>192</v>
      </c>
      <c r="E2386" s="6" t="s">
        <v>177</v>
      </c>
      <c r="F2386" s="34" t="n">
        <v>0.105527058243752</v>
      </c>
      <c r="G2386" s="34" t="n">
        <v>0.0762153425338804</v>
      </c>
      <c r="H2386" s="34" t="n">
        <v>0.0293117157098711</v>
      </c>
      <c r="I2386" s="34" t="n">
        <v>0.384590749517934</v>
      </c>
      <c r="J2386" s="35" t="n">
        <v>13</v>
      </c>
      <c r="K2386" s="6" t="n">
        <v>0</v>
      </c>
      <c r="L2386" s="35" t="n">
        <v>-1</v>
      </c>
      <c r="M2386" s="6" t="str">
        <f aca="false">IF(I2386&lt;=0,"Below 0%",IF(I2386&lt;=0.05,"0-5%",IF(I2386&lt;=0.1,"5-10%",IF(I2386&lt;=0.2,"10-20%",IF(I2386&lt;=0.4,"20-40%","Above 40%")))))</f>
        <v>20-40%</v>
      </c>
      <c r="N2386" s="6" t="str">
        <f aca="false">IF(AND(H2386&gt;=Summary!$B$25,I2386&gt;=Summary!$B$26,I2386&lt;=Summary!$B$27,J2386&gt;=Summary!$B$28,J2386&lt;=Summary!$B$29,F2386*J2386&gt;1),"Yes","No")</f>
        <v>No</v>
      </c>
    </row>
    <row r="2387" customFormat="false" ht="15" hidden="false" customHeight="false" outlineLevel="0" collapsed="false">
      <c r="A2387" s="6" t="s">
        <v>150</v>
      </c>
      <c r="B2387" s="45" t="n">
        <v>42259</v>
      </c>
      <c r="C2387" s="6" t="s">
        <v>180</v>
      </c>
      <c r="D2387" s="6" t="s">
        <v>194</v>
      </c>
      <c r="E2387" s="6" t="s">
        <v>187</v>
      </c>
      <c r="F2387" s="34" t="n">
        <v>0.165751829743385</v>
      </c>
      <c r="G2387" s="34" t="n">
        <v>0.166539567079251</v>
      </c>
      <c r="H2387" s="34" t="n">
        <v>-0.000787737335866123</v>
      </c>
      <c r="I2387" s="34" t="n">
        <v>-0.00473003112522363</v>
      </c>
      <c r="J2387" s="35" t="n">
        <v>6</v>
      </c>
      <c r="K2387" s="6" t="n">
        <v>0</v>
      </c>
      <c r="L2387" s="35" t="n">
        <v>-1</v>
      </c>
      <c r="M2387" s="6" t="str">
        <f aca="false">IF(I2387&lt;=0,"Below 0%",IF(I2387&lt;=0.05,"0-5%",IF(I2387&lt;=0.1,"5-10%",IF(I2387&lt;=0.2,"10-20%",IF(I2387&lt;=0.4,"20-40%","Above 40%")))))</f>
        <v>Below 0%</v>
      </c>
      <c r="N2387" s="6" t="str">
        <f aca="false">IF(AND(H2387&gt;=Summary!$B$25,I2387&gt;=Summary!$B$26,I2387&lt;=Summary!$B$27,J2387&gt;=Summary!$B$28,J2387&lt;=Summary!$B$29,F2387*J2387&gt;1),"Yes","No")</f>
        <v>No</v>
      </c>
    </row>
    <row r="2388" customFormat="false" ht="15" hidden="false" customHeight="false" outlineLevel="0" collapsed="false">
      <c r="A2388" s="6" t="s">
        <v>150</v>
      </c>
      <c r="B2388" s="45" t="n">
        <v>42259</v>
      </c>
      <c r="C2388" s="6" t="s">
        <v>180</v>
      </c>
      <c r="D2388" s="6" t="s">
        <v>194</v>
      </c>
      <c r="E2388" s="6" t="s">
        <v>174</v>
      </c>
      <c r="F2388" s="34" t="n">
        <v>0.246672093868256</v>
      </c>
      <c r="G2388" s="34" t="n">
        <v>0.235114682935414</v>
      </c>
      <c r="H2388" s="34" t="n">
        <v>0.0115574109328418</v>
      </c>
      <c r="I2388" s="34" t="n">
        <v>0.0491564830768847</v>
      </c>
      <c r="J2388" s="35" t="n">
        <v>4.25</v>
      </c>
      <c r="K2388" s="6" t="n">
        <v>0</v>
      </c>
      <c r="L2388" s="35" t="n">
        <v>-1</v>
      </c>
      <c r="M2388" s="6" t="str">
        <f aca="false">IF(I2388&lt;=0,"Below 0%",IF(I2388&lt;=0.05,"0-5%",IF(I2388&lt;=0.1,"5-10%",IF(I2388&lt;=0.2,"10-20%",IF(I2388&lt;=0.4,"20-40%","Above 40%")))))</f>
        <v>0-5%</v>
      </c>
      <c r="N2388" s="6" t="str">
        <f aca="false">IF(AND(H2388&gt;=Summary!$B$25,I2388&gt;=Summary!$B$26,I2388&lt;=Summary!$B$27,J2388&gt;=Summary!$B$28,J2388&lt;=Summary!$B$29,F2388*J2388&gt;1),"Yes","No")</f>
        <v>No</v>
      </c>
    </row>
    <row r="2389" customFormat="false" ht="15" hidden="false" customHeight="false" outlineLevel="0" collapsed="false">
      <c r="A2389" s="6" t="s">
        <v>150</v>
      </c>
      <c r="B2389" s="45" t="n">
        <v>42259</v>
      </c>
      <c r="C2389" s="6" t="s">
        <v>180</v>
      </c>
      <c r="D2389" s="6" t="s">
        <v>194</v>
      </c>
      <c r="E2389" s="6" t="s">
        <v>177</v>
      </c>
      <c r="F2389" s="34" t="n">
        <v>0.587576031684876</v>
      </c>
      <c r="G2389" s="34" t="n">
        <v>0.598345749985335</v>
      </c>
      <c r="H2389" s="34" t="n">
        <v>-0.0107697183004591</v>
      </c>
      <c r="I2389" s="34" t="n">
        <v>-0.0179991556733262</v>
      </c>
      <c r="J2389" s="35" t="n">
        <v>1.67</v>
      </c>
      <c r="K2389" s="6" t="n">
        <v>1</v>
      </c>
      <c r="L2389" s="35" t="n">
        <v>0.67</v>
      </c>
      <c r="M2389" s="6" t="str">
        <f aca="false">IF(I2389&lt;=0,"Below 0%",IF(I2389&lt;=0.05,"0-5%",IF(I2389&lt;=0.1,"5-10%",IF(I2389&lt;=0.2,"10-20%",IF(I2389&lt;=0.4,"20-40%","Above 40%")))))</f>
        <v>Below 0%</v>
      </c>
      <c r="N2389" s="6" t="str">
        <f aca="false">IF(AND(H2389&gt;=Summary!$B$25,I2389&gt;=Summary!$B$26,I2389&lt;=Summary!$B$27,J2389&gt;=Summary!$B$28,J2389&lt;=Summary!$B$29,F2389*J2389&gt;1),"Yes","No")</f>
        <v>No</v>
      </c>
    </row>
    <row r="2390" customFormat="false" ht="15" hidden="false" customHeight="false" outlineLevel="0" collapsed="false">
      <c r="A2390" s="6" t="s">
        <v>150</v>
      </c>
      <c r="B2390" s="45" t="n">
        <v>42259</v>
      </c>
      <c r="C2390" s="6" t="s">
        <v>173</v>
      </c>
      <c r="D2390" s="6" t="s">
        <v>190</v>
      </c>
      <c r="E2390" s="6" t="s">
        <v>187</v>
      </c>
      <c r="F2390" s="34" t="n">
        <v>0.159250348806381</v>
      </c>
      <c r="G2390" s="34" t="n">
        <v>0.242972691599263</v>
      </c>
      <c r="H2390" s="34" t="n">
        <v>-0.083722342792882</v>
      </c>
      <c r="I2390" s="34" t="n">
        <v>-0.344575113531548</v>
      </c>
      <c r="J2390" s="35" t="n">
        <v>4.11</v>
      </c>
      <c r="K2390" s="6" t="n">
        <v>1</v>
      </c>
      <c r="L2390" s="35" t="n">
        <v>3.11</v>
      </c>
      <c r="M2390" s="6" t="str">
        <f aca="false">IF(I2390&lt;=0,"Below 0%",IF(I2390&lt;=0.05,"0-5%",IF(I2390&lt;=0.1,"5-10%",IF(I2390&lt;=0.2,"10-20%",IF(I2390&lt;=0.4,"20-40%","Above 40%")))))</f>
        <v>Below 0%</v>
      </c>
      <c r="N2390" s="6" t="str">
        <f aca="false">IF(AND(H2390&gt;=Summary!$B$25,I2390&gt;=Summary!$B$26,I2390&lt;=Summary!$B$27,J2390&gt;=Summary!$B$28,J2390&lt;=Summary!$B$29,F2390*J2390&gt;1),"Yes","No")</f>
        <v>No</v>
      </c>
    </row>
    <row r="2391" customFormat="false" ht="15" hidden="false" customHeight="false" outlineLevel="0" collapsed="false">
      <c r="A2391" s="6" t="s">
        <v>150</v>
      </c>
      <c r="B2391" s="45" t="n">
        <v>42259</v>
      </c>
      <c r="C2391" s="6" t="s">
        <v>173</v>
      </c>
      <c r="D2391" s="6" t="s">
        <v>190</v>
      </c>
      <c r="E2391" s="6" t="s">
        <v>174</v>
      </c>
      <c r="F2391" s="34" t="n">
        <v>0.277476012706757</v>
      </c>
      <c r="G2391" s="34" t="n">
        <v>0.269896692560263</v>
      </c>
      <c r="H2391" s="34" t="n">
        <v>0.00757932014649398</v>
      </c>
      <c r="I2391" s="34" t="n">
        <v>0.0280823009522493</v>
      </c>
      <c r="J2391" s="35" t="n">
        <v>3.7</v>
      </c>
      <c r="K2391" s="6" t="n">
        <v>0</v>
      </c>
      <c r="L2391" s="35" t="n">
        <v>-1</v>
      </c>
      <c r="M2391" s="6" t="str">
        <f aca="false">IF(I2391&lt;=0,"Below 0%",IF(I2391&lt;=0.05,"0-5%",IF(I2391&lt;=0.1,"5-10%",IF(I2391&lt;=0.2,"10-20%",IF(I2391&lt;=0.4,"20-40%","Above 40%")))))</f>
        <v>0-5%</v>
      </c>
      <c r="N2391" s="6" t="str">
        <f aca="false">IF(AND(H2391&gt;=Summary!$B$25,I2391&gt;=Summary!$B$26,I2391&lt;=Summary!$B$27,J2391&gt;=Summary!$B$28,J2391&lt;=Summary!$B$29,F2391*J2391&gt;1),"Yes","No")</f>
        <v>No</v>
      </c>
    </row>
    <row r="2392" customFormat="false" ht="15" hidden="false" customHeight="false" outlineLevel="0" collapsed="false">
      <c r="A2392" s="6" t="s">
        <v>150</v>
      </c>
      <c r="B2392" s="45" t="n">
        <v>42259</v>
      </c>
      <c r="C2392" s="6" t="s">
        <v>173</v>
      </c>
      <c r="D2392" s="6" t="s">
        <v>190</v>
      </c>
      <c r="E2392" s="6" t="s">
        <v>177</v>
      </c>
      <c r="F2392" s="34" t="n">
        <v>0.563273668289185</v>
      </c>
      <c r="G2392" s="34" t="n">
        <v>0.487130615840474</v>
      </c>
      <c r="H2392" s="34" t="n">
        <v>0.0761430524487105</v>
      </c>
      <c r="I2392" s="34" t="n">
        <v>0.156309314119657</v>
      </c>
      <c r="J2392" s="35" t="n">
        <v>2.05</v>
      </c>
      <c r="K2392" s="6" t="n">
        <v>0</v>
      </c>
      <c r="L2392" s="35" t="n">
        <v>-1</v>
      </c>
      <c r="M2392" s="6" t="str">
        <f aca="false">IF(I2392&lt;=0,"Below 0%",IF(I2392&lt;=0.05,"0-5%",IF(I2392&lt;=0.1,"5-10%",IF(I2392&lt;=0.2,"10-20%",IF(I2392&lt;=0.4,"20-40%","Above 40%")))))</f>
        <v>10-20%</v>
      </c>
      <c r="N2392" s="6" t="str">
        <f aca="false">IF(AND(H2392&gt;=Summary!$B$25,I2392&gt;=Summary!$B$26,I2392&lt;=Summary!$B$27,J2392&gt;=Summary!$B$28,J2392&lt;=Summary!$B$29,F2392*J2392&gt;1),"Yes","No")</f>
        <v>Yes</v>
      </c>
    </row>
    <row r="2393" customFormat="false" ht="15" hidden="false" customHeight="false" outlineLevel="0" collapsed="false">
      <c r="A2393" s="6" t="s">
        <v>150</v>
      </c>
      <c r="B2393" s="45" t="n">
        <v>42259</v>
      </c>
      <c r="C2393" s="6" t="s">
        <v>176</v>
      </c>
      <c r="D2393" s="6" t="s">
        <v>183</v>
      </c>
      <c r="E2393" s="6" t="s">
        <v>187</v>
      </c>
      <c r="F2393" s="34" t="n">
        <v>0.538472354412079</v>
      </c>
      <c r="G2393" s="34" t="n">
        <v>0.500222566731646</v>
      </c>
      <c r="H2393" s="34" t="n">
        <v>0.038249787680433</v>
      </c>
      <c r="I2393" s="34" t="n">
        <v>0.0764655379911174</v>
      </c>
      <c r="J2393" s="35" t="n">
        <v>2</v>
      </c>
      <c r="K2393" s="6" t="n">
        <v>1</v>
      </c>
      <c r="L2393" s="35" t="n">
        <v>1</v>
      </c>
      <c r="M2393" s="6" t="str">
        <f aca="false">IF(I2393&lt;=0,"Below 0%",IF(I2393&lt;=0.05,"0-5%",IF(I2393&lt;=0.1,"5-10%",IF(I2393&lt;=0.2,"10-20%",IF(I2393&lt;=0.4,"20-40%","Above 40%")))))</f>
        <v>5-10%</v>
      </c>
      <c r="N2393" s="6" t="str">
        <f aca="false">IF(AND(H2393&gt;=Summary!$B$25,I2393&gt;=Summary!$B$26,I2393&lt;=Summary!$B$27,J2393&gt;=Summary!$B$28,J2393&lt;=Summary!$B$29,F2393*J2393&gt;1),"Yes","No")</f>
        <v>No</v>
      </c>
    </row>
    <row r="2394" customFormat="false" ht="15" hidden="false" customHeight="false" outlineLevel="0" collapsed="false">
      <c r="A2394" s="6" t="s">
        <v>150</v>
      </c>
      <c r="B2394" s="45" t="n">
        <v>42259</v>
      </c>
      <c r="C2394" s="6" t="s">
        <v>176</v>
      </c>
      <c r="D2394" s="6" t="s">
        <v>183</v>
      </c>
      <c r="E2394" s="6" t="s">
        <v>174</v>
      </c>
      <c r="F2394" s="34" t="n">
        <v>0.293709963560104</v>
      </c>
      <c r="G2394" s="34" t="n">
        <v>0.28181553055304</v>
      </c>
      <c r="H2394" s="34" t="n">
        <v>0.0118944330070644</v>
      </c>
      <c r="I2394" s="34" t="n">
        <v>0.0422064496719627</v>
      </c>
      <c r="J2394" s="35" t="n">
        <v>3.55</v>
      </c>
      <c r="K2394" s="6" t="n">
        <v>0</v>
      </c>
      <c r="L2394" s="35" t="n">
        <v>-1</v>
      </c>
      <c r="M2394" s="6" t="str">
        <f aca="false">IF(I2394&lt;=0,"Below 0%",IF(I2394&lt;=0.05,"0-5%",IF(I2394&lt;=0.1,"5-10%",IF(I2394&lt;=0.2,"10-20%",IF(I2394&lt;=0.4,"20-40%","Above 40%")))))</f>
        <v>0-5%</v>
      </c>
      <c r="N2394" s="6" t="str">
        <f aca="false">IF(AND(H2394&gt;=Summary!$B$25,I2394&gt;=Summary!$B$26,I2394&lt;=Summary!$B$27,J2394&gt;=Summary!$B$28,J2394&lt;=Summary!$B$29,F2394*J2394&gt;1),"Yes","No")</f>
        <v>No</v>
      </c>
    </row>
    <row r="2395" customFormat="false" ht="15" hidden="false" customHeight="false" outlineLevel="0" collapsed="false">
      <c r="A2395" s="6" t="s">
        <v>150</v>
      </c>
      <c r="B2395" s="45" t="n">
        <v>42259</v>
      </c>
      <c r="C2395" s="6" t="s">
        <v>176</v>
      </c>
      <c r="D2395" s="6" t="s">
        <v>183</v>
      </c>
      <c r="E2395" s="6" t="s">
        <v>177</v>
      </c>
      <c r="F2395" s="34" t="n">
        <v>0.167817667126656</v>
      </c>
      <c r="G2395" s="34" t="n">
        <v>0.217961902715314</v>
      </c>
      <c r="H2395" s="34" t="n">
        <v>-0.0501442355886586</v>
      </c>
      <c r="I2395" s="34" t="n">
        <v>-0.230059634110248</v>
      </c>
      <c r="J2395" s="35" t="n">
        <v>4.59</v>
      </c>
      <c r="K2395" s="6" t="n">
        <v>0</v>
      </c>
      <c r="L2395" s="35" t="n">
        <v>-1</v>
      </c>
      <c r="M2395" s="6" t="str">
        <f aca="false">IF(I2395&lt;=0,"Below 0%",IF(I2395&lt;=0.05,"0-5%",IF(I2395&lt;=0.1,"5-10%",IF(I2395&lt;=0.2,"10-20%",IF(I2395&lt;=0.4,"20-40%","Above 40%")))))</f>
        <v>Below 0%</v>
      </c>
      <c r="N2395" s="6" t="str">
        <f aca="false">IF(AND(H2395&gt;=Summary!$B$25,I2395&gt;=Summary!$B$26,I2395&lt;=Summary!$B$27,J2395&gt;=Summary!$B$28,J2395&lt;=Summary!$B$29,F2395*J2395&gt;1),"Yes","No")</f>
        <v>No</v>
      </c>
    </row>
    <row r="2396" customFormat="false" ht="15" hidden="false" customHeight="false" outlineLevel="0" collapsed="false">
      <c r="A2396" s="6" t="s">
        <v>150</v>
      </c>
      <c r="B2396" s="45" t="n">
        <v>42259</v>
      </c>
      <c r="C2396" s="6" t="s">
        <v>172</v>
      </c>
      <c r="D2396" s="6" t="s">
        <v>199</v>
      </c>
      <c r="E2396" s="6" t="s">
        <v>187</v>
      </c>
      <c r="F2396" s="34" t="n">
        <v>0.297677397727966</v>
      </c>
      <c r="G2396" s="34" t="n">
        <v>0.411059182689344</v>
      </c>
      <c r="H2396" s="34" t="n">
        <v>-0.113381784961378</v>
      </c>
      <c r="I2396" s="34" t="n">
        <v>-0.275828371524462</v>
      </c>
      <c r="J2396" s="35" t="n">
        <v>2.41</v>
      </c>
      <c r="K2396" s="6" t="n">
        <v>1</v>
      </c>
      <c r="L2396" s="35" t="n">
        <v>1.41</v>
      </c>
      <c r="M2396" s="6" t="str">
        <f aca="false">IF(I2396&lt;=0,"Below 0%",IF(I2396&lt;=0.05,"0-5%",IF(I2396&lt;=0.1,"5-10%",IF(I2396&lt;=0.2,"10-20%",IF(I2396&lt;=0.4,"20-40%","Above 40%")))))</f>
        <v>Below 0%</v>
      </c>
      <c r="N2396" s="6" t="str">
        <f aca="false">IF(AND(H2396&gt;=Summary!$B$25,I2396&gt;=Summary!$B$26,I2396&lt;=Summary!$B$27,J2396&gt;=Summary!$B$28,J2396&lt;=Summary!$B$29,F2396*J2396&gt;1),"Yes","No")</f>
        <v>No</v>
      </c>
    </row>
    <row r="2397" customFormat="false" ht="15" hidden="false" customHeight="false" outlineLevel="0" collapsed="false">
      <c r="A2397" s="6" t="s">
        <v>150</v>
      </c>
      <c r="B2397" s="45" t="n">
        <v>42259</v>
      </c>
      <c r="C2397" s="6" t="s">
        <v>172</v>
      </c>
      <c r="D2397" s="6" t="s">
        <v>199</v>
      </c>
      <c r="E2397" s="6" t="s">
        <v>174</v>
      </c>
      <c r="F2397" s="34" t="n">
        <v>0.442290216684341</v>
      </c>
      <c r="G2397" s="34" t="n">
        <v>0.282237216604365</v>
      </c>
      <c r="H2397" s="34" t="n">
        <v>0.160053000079977</v>
      </c>
      <c r="I2397" s="34" t="n">
        <v>0.567086800265382</v>
      </c>
      <c r="J2397" s="35" t="n">
        <v>3.51</v>
      </c>
      <c r="K2397" s="6" t="n">
        <v>0</v>
      </c>
      <c r="L2397" s="35" t="n">
        <v>-1</v>
      </c>
      <c r="M2397" s="6" t="str">
        <f aca="false">IF(I2397&lt;=0,"Below 0%",IF(I2397&lt;=0.05,"0-5%",IF(I2397&lt;=0.1,"5-10%",IF(I2397&lt;=0.2,"10-20%",IF(I2397&lt;=0.4,"20-40%","Above 40%")))))</f>
        <v>Above 40%</v>
      </c>
      <c r="N2397" s="6" t="str">
        <f aca="false">IF(AND(H2397&gt;=Summary!$B$25,I2397&gt;=Summary!$B$26,I2397&lt;=Summary!$B$27,J2397&gt;=Summary!$B$28,J2397&lt;=Summary!$B$29,F2397*J2397&gt;1),"Yes","No")</f>
        <v>No</v>
      </c>
    </row>
    <row r="2398" customFormat="false" ht="15" hidden="false" customHeight="false" outlineLevel="0" collapsed="false">
      <c r="A2398" s="6" t="s">
        <v>150</v>
      </c>
      <c r="B2398" s="45" t="n">
        <v>42259</v>
      </c>
      <c r="C2398" s="6" t="s">
        <v>172</v>
      </c>
      <c r="D2398" s="6" t="s">
        <v>199</v>
      </c>
      <c r="E2398" s="6" t="s">
        <v>177</v>
      </c>
      <c r="F2398" s="34" t="n">
        <v>0.260032415390015</v>
      </c>
      <c r="G2398" s="34" t="n">
        <v>0.306703600706291</v>
      </c>
      <c r="H2398" s="34" t="n">
        <v>-0.0466711853162763</v>
      </c>
      <c r="I2398" s="34" t="n">
        <v>-0.152170320820492</v>
      </c>
      <c r="J2398" s="35" t="n">
        <v>3.23</v>
      </c>
      <c r="K2398" s="6" t="n">
        <v>0</v>
      </c>
      <c r="L2398" s="35" t="n">
        <v>-1</v>
      </c>
      <c r="M2398" s="6" t="str">
        <f aca="false">IF(I2398&lt;=0,"Below 0%",IF(I2398&lt;=0.05,"0-5%",IF(I2398&lt;=0.1,"5-10%",IF(I2398&lt;=0.2,"10-20%",IF(I2398&lt;=0.4,"20-40%","Above 40%")))))</f>
        <v>Below 0%</v>
      </c>
      <c r="N2398" s="6" t="str">
        <f aca="false">IF(AND(H2398&gt;=Summary!$B$25,I2398&gt;=Summary!$B$26,I2398&lt;=Summary!$B$27,J2398&gt;=Summary!$B$28,J2398&lt;=Summary!$B$29,F2398*J2398&gt;1),"Yes","No")</f>
        <v>No</v>
      </c>
    </row>
    <row r="2399" customFormat="false" ht="15" hidden="false" customHeight="false" outlineLevel="0" collapsed="false">
      <c r="A2399" s="6" t="s">
        <v>150</v>
      </c>
      <c r="B2399" s="45" t="n">
        <v>42259</v>
      </c>
      <c r="C2399" s="6" t="s">
        <v>198</v>
      </c>
      <c r="D2399" s="6" t="s">
        <v>175</v>
      </c>
      <c r="E2399" s="6" t="s">
        <v>187</v>
      </c>
      <c r="F2399" s="34" t="n">
        <v>0.35433366894722</v>
      </c>
      <c r="G2399" s="34" t="n">
        <v>0.361026692541467</v>
      </c>
      <c r="H2399" s="34" t="n">
        <v>-0.00669302359424695</v>
      </c>
      <c r="I2399" s="34" t="n">
        <v>-0.018538860789298</v>
      </c>
      <c r="J2399" s="35" t="n">
        <v>2.77</v>
      </c>
      <c r="K2399" s="6" t="n">
        <v>1</v>
      </c>
      <c r="L2399" s="35" t="n">
        <v>1.77</v>
      </c>
      <c r="M2399" s="6" t="str">
        <f aca="false">IF(I2399&lt;=0,"Below 0%",IF(I2399&lt;=0.05,"0-5%",IF(I2399&lt;=0.1,"5-10%",IF(I2399&lt;=0.2,"10-20%",IF(I2399&lt;=0.4,"20-40%","Above 40%")))))</f>
        <v>Below 0%</v>
      </c>
      <c r="N2399" s="6" t="str">
        <f aca="false">IF(AND(H2399&gt;=Summary!$B$25,I2399&gt;=Summary!$B$26,I2399&lt;=Summary!$B$27,J2399&gt;=Summary!$B$28,J2399&lt;=Summary!$B$29,F2399*J2399&gt;1),"Yes","No")</f>
        <v>No</v>
      </c>
    </row>
    <row r="2400" customFormat="false" ht="15" hidden="false" customHeight="false" outlineLevel="0" collapsed="false">
      <c r="A2400" s="6" t="s">
        <v>150</v>
      </c>
      <c r="B2400" s="45" t="n">
        <v>42259</v>
      </c>
      <c r="C2400" s="6" t="s">
        <v>198</v>
      </c>
      <c r="D2400" s="6" t="s">
        <v>175</v>
      </c>
      <c r="E2400" s="6" t="s">
        <v>174</v>
      </c>
      <c r="F2400" s="34" t="n">
        <v>0.362811237573624</v>
      </c>
      <c r="G2400" s="34" t="n">
        <v>0.29413057009996</v>
      </c>
      <c r="H2400" s="34" t="n">
        <v>0.068680667473664</v>
      </c>
      <c r="I2400" s="34" t="n">
        <v>0.233504009631923</v>
      </c>
      <c r="J2400" s="35" t="n">
        <v>3.4</v>
      </c>
      <c r="K2400" s="6" t="n">
        <v>0</v>
      </c>
      <c r="L2400" s="35" t="n">
        <v>-1</v>
      </c>
      <c r="M2400" s="6" t="str">
        <f aca="false">IF(I2400&lt;=0,"Below 0%",IF(I2400&lt;=0.05,"0-5%",IF(I2400&lt;=0.1,"5-10%",IF(I2400&lt;=0.2,"10-20%",IF(I2400&lt;=0.4,"20-40%","Above 40%")))))</f>
        <v>20-40%</v>
      </c>
      <c r="N2400" s="6" t="str">
        <f aca="false">IF(AND(H2400&gt;=Summary!$B$25,I2400&gt;=Summary!$B$26,I2400&lt;=Summary!$B$27,J2400&gt;=Summary!$B$28,J2400&lt;=Summary!$B$29,F2400*J2400&gt;1),"Yes","No")</f>
        <v>Yes</v>
      </c>
    </row>
    <row r="2401" customFormat="false" ht="15" hidden="false" customHeight="false" outlineLevel="0" collapsed="false">
      <c r="A2401" s="6" t="s">
        <v>150</v>
      </c>
      <c r="B2401" s="45" t="n">
        <v>42259</v>
      </c>
      <c r="C2401" s="6" t="s">
        <v>198</v>
      </c>
      <c r="D2401" s="6" t="s">
        <v>175</v>
      </c>
      <c r="E2401" s="6" t="s">
        <v>177</v>
      </c>
      <c r="F2401" s="34" t="n">
        <v>0.282855033874512</v>
      </c>
      <c r="G2401" s="34" t="n">
        <v>0.344842737358574</v>
      </c>
      <c r="H2401" s="34" t="n">
        <v>-0.0619877034840617</v>
      </c>
      <c r="I2401" s="34" t="n">
        <v>-0.179756441904142</v>
      </c>
      <c r="J2401" s="35" t="n">
        <v>2.9</v>
      </c>
      <c r="K2401" s="6" t="n">
        <v>0</v>
      </c>
      <c r="L2401" s="35" t="n">
        <v>-1</v>
      </c>
      <c r="M2401" s="6" t="str">
        <f aca="false">IF(I2401&lt;=0,"Below 0%",IF(I2401&lt;=0.05,"0-5%",IF(I2401&lt;=0.1,"5-10%",IF(I2401&lt;=0.2,"10-20%",IF(I2401&lt;=0.4,"20-40%","Above 40%")))))</f>
        <v>Below 0%</v>
      </c>
      <c r="N2401" s="6" t="str">
        <f aca="false">IF(AND(H2401&gt;=Summary!$B$25,I2401&gt;=Summary!$B$26,I2401&lt;=Summary!$B$27,J2401&gt;=Summary!$B$28,J2401&lt;=Summary!$B$29,F2401*J2401&gt;1),"Yes","No")</f>
        <v>No</v>
      </c>
    </row>
    <row r="2402" customFormat="false" ht="15" hidden="false" customHeight="false" outlineLevel="0" collapsed="false">
      <c r="A2402" s="6" t="s">
        <v>150</v>
      </c>
      <c r="B2402" s="45" t="n">
        <v>42259</v>
      </c>
      <c r="C2402" s="6" t="s">
        <v>178</v>
      </c>
      <c r="D2402" s="6" t="s">
        <v>179</v>
      </c>
      <c r="E2402" s="6" t="s">
        <v>187</v>
      </c>
      <c r="F2402" s="34" t="n">
        <v>0.245444774627686</v>
      </c>
      <c r="G2402" s="34" t="n">
        <v>0.305080985134236</v>
      </c>
      <c r="H2402" s="34" t="n">
        <v>-0.0596362105065501</v>
      </c>
      <c r="I2402" s="34" t="n">
        <v>-0.195476655093106</v>
      </c>
      <c r="J2402" s="35" t="n">
        <v>3.24</v>
      </c>
      <c r="K2402" s="6" t="n">
        <v>0</v>
      </c>
      <c r="L2402" s="35" t="n">
        <v>-1</v>
      </c>
      <c r="M2402" s="6" t="str">
        <f aca="false">IF(I2402&lt;=0,"Below 0%",IF(I2402&lt;=0.05,"0-5%",IF(I2402&lt;=0.1,"5-10%",IF(I2402&lt;=0.2,"10-20%",IF(I2402&lt;=0.4,"20-40%","Above 40%")))))</f>
        <v>Below 0%</v>
      </c>
      <c r="N2402" s="6" t="str">
        <f aca="false">IF(AND(H2402&gt;=Summary!$B$25,I2402&gt;=Summary!$B$26,I2402&lt;=Summary!$B$27,J2402&gt;=Summary!$B$28,J2402&lt;=Summary!$B$29,F2402*J2402&gt;1),"Yes","No")</f>
        <v>No</v>
      </c>
    </row>
    <row r="2403" customFormat="false" ht="15" hidden="false" customHeight="false" outlineLevel="0" collapsed="false">
      <c r="A2403" s="6" t="s">
        <v>150</v>
      </c>
      <c r="B2403" s="45" t="n">
        <v>42259</v>
      </c>
      <c r="C2403" s="6" t="s">
        <v>178</v>
      </c>
      <c r="D2403" s="6" t="s">
        <v>179</v>
      </c>
      <c r="E2403" s="6" t="s">
        <v>174</v>
      </c>
      <c r="F2403" s="34" t="n">
        <v>0.304448813199997</v>
      </c>
      <c r="G2403" s="34" t="n">
        <v>0.299534058131795</v>
      </c>
      <c r="H2403" s="34" t="n">
        <v>0.00491475506820199</v>
      </c>
      <c r="I2403" s="34" t="n">
        <v>0.0164080008091752</v>
      </c>
      <c r="J2403" s="35" t="n">
        <v>3.3</v>
      </c>
      <c r="K2403" s="6" t="n">
        <v>1</v>
      </c>
      <c r="L2403" s="35" t="n">
        <v>2.3</v>
      </c>
      <c r="M2403" s="6" t="str">
        <f aca="false">IF(I2403&lt;=0,"Below 0%",IF(I2403&lt;=0.05,"0-5%",IF(I2403&lt;=0.1,"5-10%",IF(I2403&lt;=0.2,"10-20%",IF(I2403&lt;=0.4,"20-40%","Above 40%")))))</f>
        <v>0-5%</v>
      </c>
      <c r="N2403" s="6" t="str">
        <f aca="false">IF(AND(H2403&gt;=Summary!$B$25,I2403&gt;=Summary!$B$26,I2403&lt;=Summary!$B$27,J2403&gt;=Summary!$B$28,J2403&lt;=Summary!$B$29,F2403*J2403&gt;1),"Yes","No")</f>
        <v>No</v>
      </c>
    </row>
    <row r="2404" customFormat="false" ht="15" hidden="false" customHeight="false" outlineLevel="0" collapsed="false">
      <c r="A2404" s="6" t="s">
        <v>150</v>
      </c>
      <c r="B2404" s="45" t="n">
        <v>42259</v>
      </c>
      <c r="C2404" s="6" t="s">
        <v>178</v>
      </c>
      <c r="D2404" s="6" t="s">
        <v>179</v>
      </c>
      <c r="E2404" s="6" t="s">
        <v>177</v>
      </c>
      <c r="F2404" s="34" t="n">
        <v>0.450106412172318</v>
      </c>
      <c r="G2404" s="34" t="n">
        <v>0.395384956733969</v>
      </c>
      <c r="H2404" s="34" t="n">
        <v>0.0547214554383482</v>
      </c>
      <c r="I2404" s="34" t="n">
        <v>0.138400448743342</v>
      </c>
      <c r="J2404" s="35" t="n">
        <v>2.5</v>
      </c>
      <c r="K2404" s="6" t="n">
        <v>0</v>
      </c>
      <c r="L2404" s="35" t="n">
        <v>-1</v>
      </c>
      <c r="M2404" s="6" t="str">
        <f aca="false">IF(I2404&lt;=0,"Below 0%",IF(I2404&lt;=0.05,"0-5%",IF(I2404&lt;=0.1,"5-10%",IF(I2404&lt;=0.2,"10-20%",IF(I2404&lt;=0.4,"20-40%","Above 40%")))))</f>
        <v>10-20%</v>
      </c>
      <c r="N2404" s="6" t="str">
        <f aca="false">IF(AND(H2404&gt;=Summary!$B$25,I2404&gt;=Summary!$B$26,I2404&lt;=Summary!$B$27,J2404&gt;=Summary!$B$28,J2404&lt;=Summary!$B$29,F2404*J2404&gt;1),"Yes","No")</f>
        <v>Yes</v>
      </c>
    </row>
    <row r="2405" customFormat="false" ht="15" hidden="false" customHeight="false" outlineLevel="0" collapsed="false">
      <c r="A2405" s="6" t="s">
        <v>150</v>
      </c>
      <c r="B2405" s="45" t="n">
        <v>42260</v>
      </c>
      <c r="C2405" s="6" t="s">
        <v>195</v>
      </c>
      <c r="D2405" s="6" t="s">
        <v>182</v>
      </c>
      <c r="E2405" s="6" t="s">
        <v>187</v>
      </c>
      <c r="F2405" s="34" t="n">
        <v>0.515693247318268</v>
      </c>
      <c r="G2405" s="34" t="n">
        <v>0.51673289183223</v>
      </c>
      <c r="H2405" s="34" t="n">
        <v>-0.00103964451396177</v>
      </c>
      <c r="I2405" s="34" t="n">
        <v>-0.00201195730017378</v>
      </c>
      <c r="J2405" s="35" t="n">
        <v>1.95</v>
      </c>
      <c r="K2405" s="6" t="n">
        <v>1</v>
      </c>
      <c r="L2405" s="35" t="n">
        <v>0.95</v>
      </c>
      <c r="M2405" s="6" t="str">
        <f aca="false">IF(I2405&lt;=0,"Below 0%",IF(I2405&lt;=0.05,"0-5%",IF(I2405&lt;=0.1,"5-10%",IF(I2405&lt;=0.2,"10-20%",IF(I2405&lt;=0.4,"20-40%","Above 40%")))))</f>
        <v>Below 0%</v>
      </c>
      <c r="N2405" s="6" t="str">
        <f aca="false">IF(AND(H2405&gt;=Summary!$B$25,I2405&gt;=Summary!$B$26,I2405&lt;=Summary!$B$27,J2405&gt;=Summary!$B$28,J2405&lt;=Summary!$B$29,F2405*J2405&gt;1),"Yes","No")</f>
        <v>No</v>
      </c>
    </row>
    <row r="2406" customFormat="false" ht="15" hidden="false" customHeight="false" outlineLevel="0" collapsed="false">
      <c r="A2406" s="6" t="s">
        <v>150</v>
      </c>
      <c r="B2406" s="45" t="n">
        <v>42260</v>
      </c>
      <c r="C2406" s="6" t="s">
        <v>195</v>
      </c>
      <c r="D2406" s="6" t="s">
        <v>182</v>
      </c>
      <c r="E2406" s="6" t="s">
        <v>174</v>
      </c>
      <c r="F2406" s="34" t="n">
        <v>0.281408548355103</v>
      </c>
      <c r="G2406" s="34" t="n">
        <v>0.265165562913907</v>
      </c>
      <c r="H2406" s="34" t="n">
        <v>0.0162429854411953</v>
      </c>
      <c r="I2406" s="34" t="n">
        <v>0.0612560140264857</v>
      </c>
      <c r="J2406" s="35" t="n">
        <v>3.8</v>
      </c>
      <c r="K2406" s="6" t="n">
        <v>0</v>
      </c>
      <c r="L2406" s="35" t="n">
        <v>-1</v>
      </c>
      <c r="M2406" s="6" t="str">
        <f aca="false">IF(I2406&lt;=0,"Below 0%",IF(I2406&lt;=0.05,"0-5%",IF(I2406&lt;=0.1,"5-10%",IF(I2406&lt;=0.2,"10-20%",IF(I2406&lt;=0.4,"20-40%","Above 40%")))))</f>
        <v>5-10%</v>
      </c>
      <c r="N2406" s="6" t="str">
        <f aca="false">IF(AND(H2406&gt;=Summary!$B$25,I2406&gt;=Summary!$B$26,I2406&lt;=Summary!$B$27,J2406&gt;=Summary!$B$28,J2406&lt;=Summary!$B$29,F2406*J2406&gt;1),"Yes","No")</f>
        <v>No</v>
      </c>
    </row>
    <row r="2407" customFormat="false" ht="15" hidden="false" customHeight="false" outlineLevel="0" collapsed="false">
      <c r="A2407" s="6" t="s">
        <v>150</v>
      </c>
      <c r="B2407" s="45" t="n">
        <v>42260</v>
      </c>
      <c r="C2407" s="6" t="s">
        <v>195</v>
      </c>
      <c r="D2407" s="6" t="s">
        <v>182</v>
      </c>
      <c r="E2407" s="6" t="s">
        <v>177</v>
      </c>
      <c r="F2407" s="34" t="n">
        <v>0.202898174524307</v>
      </c>
      <c r="G2407" s="34" t="n">
        <v>0.218101545253863</v>
      </c>
      <c r="H2407" s="34" t="n">
        <v>-0.0152033707295559</v>
      </c>
      <c r="I2407" s="34" t="n">
        <v>-0.0697077625555547</v>
      </c>
      <c r="J2407" s="35" t="n">
        <v>4.62</v>
      </c>
      <c r="K2407" s="6" t="n">
        <v>0</v>
      </c>
      <c r="L2407" s="35" t="n">
        <v>-1</v>
      </c>
      <c r="M2407" s="6" t="str">
        <f aca="false">IF(I2407&lt;=0,"Below 0%",IF(I2407&lt;=0.05,"0-5%",IF(I2407&lt;=0.1,"5-10%",IF(I2407&lt;=0.2,"10-20%",IF(I2407&lt;=0.4,"20-40%","Above 40%")))))</f>
        <v>Below 0%</v>
      </c>
      <c r="N2407" s="6" t="str">
        <f aca="false">IF(AND(H2407&gt;=Summary!$B$25,I2407&gt;=Summary!$B$26,I2407&lt;=Summary!$B$27,J2407&gt;=Summary!$B$28,J2407&lt;=Summary!$B$29,F2407*J2407&gt;1),"Yes","No")</f>
        <v>No</v>
      </c>
    </row>
    <row r="2408" customFormat="false" ht="15" hidden="false" customHeight="false" outlineLevel="0" collapsed="false">
      <c r="A2408" s="6" t="s">
        <v>150</v>
      </c>
      <c r="B2408" s="45" t="n">
        <v>42260</v>
      </c>
      <c r="C2408" s="6" t="s">
        <v>191</v>
      </c>
      <c r="D2408" s="6" t="s">
        <v>181</v>
      </c>
      <c r="E2408" s="6" t="s">
        <v>187</v>
      </c>
      <c r="F2408" s="34" t="n">
        <v>0.213610276579857</v>
      </c>
      <c r="G2408" s="34" t="n">
        <v>0.226591963745286</v>
      </c>
      <c r="H2408" s="34" t="n">
        <v>-0.0129816871654289</v>
      </c>
      <c r="I2408" s="34" t="n">
        <v>-0.0572910307623343</v>
      </c>
      <c r="J2408" s="35" t="n">
        <v>4.41</v>
      </c>
      <c r="K2408" s="6" t="n">
        <v>0</v>
      </c>
      <c r="L2408" s="35" t="n">
        <v>-1</v>
      </c>
      <c r="M2408" s="6" t="str">
        <f aca="false">IF(I2408&lt;=0,"Below 0%",IF(I2408&lt;=0.05,"0-5%",IF(I2408&lt;=0.1,"5-10%",IF(I2408&lt;=0.2,"10-20%",IF(I2408&lt;=0.4,"20-40%","Above 40%")))))</f>
        <v>Below 0%</v>
      </c>
      <c r="N2408" s="6" t="str">
        <f aca="false">IF(AND(H2408&gt;=Summary!$B$25,I2408&gt;=Summary!$B$26,I2408&lt;=Summary!$B$27,J2408&gt;=Summary!$B$28,J2408&lt;=Summary!$B$29,F2408*J2408&gt;1),"Yes","No")</f>
        <v>No</v>
      </c>
    </row>
    <row r="2409" customFormat="false" ht="15" hidden="false" customHeight="false" outlineLevel="0" collapsed="false">
      <c r="A2409" s="6" t="s">
        <v>150</v>
      </c>
      <c r="B2409" s="45" t="n">
        <v>42260</v>
      </c>
      <c r="C2409" s="6" t="s">
        <v>191</v>
      </c>
      <c r="D2409" s="6" t="s">
        <v>181</v>
      </c>
      <c r="E2409" s="6" t="s">
        <v>174</v>
      </c>
      <c r="F2409" s="34" t="n">
        <v>0.256689220666885</v>
      </c>
      <c r="G2409" s="34" t="n">
        <v>0.273772756196359</v>
      </c>
      <c r="H2409" s="34" t="n">
        <v>-0.0170835355294736</v>
      </c>
      <c r="I2409" s="34" t="n">
        <v>-0.0624004220391482</v>
      </c>
      <c r="J2409" s="35" t="n">
        <v>3.65</v>
      </c>
      <c r="K2409" s="6" t="n">
        <v>0</v>
      </c>
      <c r="L2409" s="35" t="n">
        <v>-1</v>
      </c>
      <c r="M2409" s="6" t="str">
        <f aca="false">IF(I2409&lt;=0,"Below 0%",IF(I2409&lt;=0.05,"0-5%",IF(I2409&lt;=0.1,"5-10%",IF(I2409&lt;=0.2,"10-20%",IF(I2409&lt;=0.4,"20-40%","Above 40%")))))</f>
        <v>Below 0%</v>
      </c>
      <c r="N2409" s="6" t="str">
        <f aca="false">IF(AND(H2409&gt;=Summary!$B$25,I2409&gt;=Summary!$B$26,I2409&lt;=Summary!$B$27,J2409&gt;=Summary!$B$28,J2409&lt;=Summary!$B$29,F2409*J2409&gt;1),"Yes","No")</f>
        <v>No</v>
      </c>
    </row>
    <row r="2410" customFormat="false" ht="15" hidden="false" customHeight="false" outlineLevel="0" collapsed="false">
      <c r="A2410" s="6" t="s">
        <v>150</v>
      </c>
      <c r="B2410" s="45" t="n">
        <v>42260</v>
      </c>
      <c r="C2410" s="6" t="s">
        <v>191</v>
      </c>
      <c r="D2410" s="6" t="s">
        <v>181</v>
      </c>
      <c r="E2410" s="6" t="s">
        <v>177</v>
      </c>
      <c r="F2410" s="34" t="n">
        <v>0.529700517654419</v>
      </c>
      <c r="G2410" s="34" t="n">
        <v>0.499635280058355</v>
      </c>
      <c r="H2410" s="34" t="n">
        <v>0.0300652375960637</v>
      </c>
      <c r="I2410" s="34" t="n">
        <v>0.0601743687766649</v>
      </c>
      <c r="J2410" s="35" t="n">
        <v>2</v>
      </c>
      <c r="K2410" s="6" t="n">
        <v>1</v>
      </c>
      <c r="L2410" s="35" t="n">
        <v>1</v>
      </c>
      <c r="M2410" s="6" t="str">
        <f aca="false">IF(I2410&lt;=0,"Below 0%",IF(I2410&lt;=0.05,"0-5%",IF(I2410&lt;=0.1,"5-10%",IF(I2410&lt;=0.2,"10-20%",IF(I2410&lt;=0.4,"20-40%","Above 40%")))))</f>
        <v>5-10%</v>
      </c>
      <c r="N2410" s="6" t="str">
        <f aca="false">IF(AND(H2410&gt;=Summary!$B$25,I2410&gt;=Summary!$B$26,I2410&lt;=Summary!$B$27,J2410&gt;=Summary!$B$28,J2410&lt;=Summary!$B$29,F2410*J2410&gt;1),"Yes","No")</f>
        <v>No</v>
      </c>
    </row>
    <row r="2411" customFormat="false" ht="15" hidden="false" customHeight="false" outlineLevel="0" collapsed="false">
      <c r="A2411" s="6" t="s">
        <v>150</v>
      </c>
      <c r="B2411" s="45" t="n">
        <v>42261</v>
      </c>
      <c r="C2411" s="6" t="s">
        <v>189</v>
      </c>
      <c r="D2411" s="6" t="s">
        <v>188</v>
      </c>
      <c r="E2411" s="6" t="s">
        <v>187</v>
      </c>
      <c r="F2411" s="34" t="n">
        <v>0.46183255314827</v>
      </c>
      <c r="G2411" s="34" t="n">
        <v>0.438048084588596</v>
      </c>
      <c r="H2411" s="34" t="n">
        <v>0.023784468559674</v>
      </c>
      <c r="I2411" s="34" t="n">
        <v>0.0542964788489186</v>
      </c>
      <c r="J2411" s="35" t="n">
        <v>2.27</v>
      </c>
      <c r="K2411" s="6" t="n">
        <v>1</v>
      </c>
      <c r="L2411" s="35" t="n">
        <v>1.27</v>
      </c>
      <c r="M2411" s="6" t="str">
        <f aca="false">IF(I2411&lt;=0,"Below 0%",IF(I2411&lt;=0.05,"0-5%",IF(I2411&lt;=0.1,"5-10%",IF(I2411&lt;=0.2,"10-20%",IF(I2411&lt;=0.4,"20-40%","Above 40%")))))</f>
        <v>5-10%</v>
      </c>
      <c r="N2411" s="6" t="str">
        <f aca="false">IF(AND(H2411&gt;=Summary!$B$25,I2411&gt;=Summary!$B$26,I2411&lt;=Summary!$B$27,J2411&gt;=Summary!$B$28,J2411&lt;=Summary!$B$29,F2411*J2411&gt;1),"Yes","No")</f>
        <v>No</v>
      </c>
    </row>
    <row r="2412" customFormat="false" ht="15" hidden="false" customHeight="false" outlineLevel="0" collapsed="false">
      <c r="A2412" s="6" t="s">
        <v>150</v>
      </c>
      <c r="B2412" s="45" t="n">
        <v>42261</v>
      </c>
      <c r="C2412" s="6" t="s">
        <v>189</v>
      </c>
      <c r="D2412" s="6" t="s">
        <v>188</v>
      </c>
      <c r="E2412" s="6" t="s">
        <v>174</v>
      </c>
      <c r="F2412" s="34" t="n">
        <v>0.317614763975143</v>
      </c>
      <c r="G2412" s="34" t="n">
        <v>0.276213653337809</v>
      </c>
      <c r="H2412" s="34" t="n">
        <v>0.0414011106373345</v>
      </c>
      <c r="I2412" s="34" t="n">
        <v>0.149887994807777</v>
      </c>
      <c r="J2412" s="35" t="n">
        <v>3.6</v>
      </c>
      <c r="K2412" s="6" t="n">
        <v>0</v>
      </c>
      <c r="L2412" s="35" t="n">
        <v>-1</v>
      </c>
      <c r="M2412" s="6" t="str">
        <f aca="false">IF(I2412&lt;=0,"Below 0%",IF(I2412&lt;=0.05,"0-5%",IF(I2412&lt;=0.1,"5-10%",IF(I2412&lt;=0.2,"10-20%",IF(I2412&lt;=0.4,"20-40%","Above 40%")))))</f>
        <v>10-20%</v>
      </c>
      <c r="N2412" s="6" t="str">
        <f aca="false">IF(AND(H2412&gt;=Summary!$B$25,I2412&gt;=Summary!$B$26,I2412&lt;=Summary!$B$27,J2412&gt;=Summary!$B$28,J2412&lt;=Summary!$B$29,F2412*J2412&gt;1),"Yes","No")</f>
        <v>Yes</v>
      </c>
    </row>
    <row r="2413" customFormat="false" ht="15" hidden="false" customHeight="false" outlineLevel="0" collapsed="false">
      <c r="A2413" s="6" t="s">
        <v>150</v>
      </c>
      <c r="B2413" s="45" t="n">
        <v>42261</v>
      </c>
      <c r="C2413" s="6" t="s">
        <v>189</v>
      </c>
      <c r="D2413" s="6" t="s">
        <v>188</v>
      </c>
      <c r="E2413" s="6" t="s">
        <v>177</v>
      </c>
      <c r="F2413" s="34" t="n">
        <v>0.220552742481232</v>
      </c>
      <c r="G2413" s="34" t="n">
        <v>0.285738262073595</v>
      </c>
      <c r="H2413" s="34" t="n">
        <v>-0.0651855195923637</v>
      </c>
      <c r="I2413" s="34" t="n">
        <v>-0.228130174514656</v>
      </c>
      <c r="J2413" s="35" t="n">
        <v>3.48</v>
      </c>
      <c r="K2413" s="6" t="n">
        <v>0</v>
      </c>
      <c r="L2413" s="35" t="n">
        <v>-1</v>
      </c>
      <c r="M2413" s="6" t="str">
        <f aca="false">IF(I2413&lt;=0,"Below 0%",IF(I2413&lt;=0.05,"0-5%",IF(I2413&lt;=0.1,"5-10%",IF(I2413&lt;=0.2,"10-20%",IF(I2413&lt;=0.4,"20-40%","Above 40%")))))</f>
        <v>Below 0%</v>
      </c>
      <c r="N2413" s="6" t="str">
        <f aca="false">IF(AND(H2413&gt;=Summary!$B$25,I2413&gt;=Summary!$B$26,I2413&lt;=Summary!$B$27,J2413&gt;=Summary!$B$28,J2413&lt;=Summary!$B$29,F2413*J2413&gt;1),"Yes","No")</f>
        <v>No</v>
      </c>
    </row>
    <row r="2414" customFormat="false" ht="15" hidden="false" customHeight="false" outlineLevel="0" collapsed="false">
      <c r="A2414" s="6" t="s">
        <v>150</v>
      </c>
      <c r="B2414" s="45" t="n">
        <v>42266</v>
      </c>
      <c r="C2414" s="6" t="s">
        <v>182</v>
      </c>
      <c r="D2414" s="6" t="s">
        <v>178</v>
      </c>
      <c r="E2414" s="6" t="s">
        <v>187</v>
      </c>
      <c r="F2414" s="34" t="n">
        <v>0.528157353401184</v>
      </c>
      <c r="G2414" s="34" t="n">
        <v>0.423771828460965</v>
      </c>
      <c r="H2414" s="34" t="n">
        <v>0.104385524940219</v>
      </c>
      <c r="I2414" s="34" t="n">
        <v>0.246324833152126</v>
      </c>
      <c r="J2414" s="35" t="n">
        <v>2.33</v>
      </c>
      <c r="K2414" s="6" t="n">
        <v>0</v>
      </c>
      <c r="L2414" s="35" t="n">
        <v>-1</v>
      </c>
      <c r="M2414" s="6" t="str">
        <f aca="false">IF(I2414&lt;=0,"Below 0%",IF(I2414&lt;=0.05,"0-5%",IF(I2414&lt;=0.1,"5-10%",IF(I2414&lt;=0.2,"10-20%",IF(I2414&lt;=0.4,"20-40%","Above 40%")))))</f>
        <v>20-40%</v>
      </c>
      <c r="N2414" s="6" t="str">
        <f aca="false">IF(AND(H2414&gt;=Summary!$B$25,I2414&gt;=Summary!$B$26,I2414&lt;=Summary!$B$27,J2414&gt;=Summary!$B$28,J2414&lt;=Summary!$B$29,F2414*J2414&gt;1),"Yes","No")</f>
        <v>Yes</v>
      </c>
    </row>
    <row r="2415" customFormat="false" ht="15" hidden="false" customHeight="false" outlineLevel="0" collapsed="false">
      <c r="A2415" s="6" t="s">
        <v>150</v>
      </c>
      <c r="B2415" s="45" t="n">
        <v>42266</v>
      </c>
      <c r="C2415" s="6" t="s">
        <v>182</v>
      </c>
      <c r="D2415" s="6" t="s">
        <v>178</v>
      </c>
      <c r="E2415" s="6" t="s">
        <v>174</v>
      </c>
      <c r="F2415" s="34" t="n">
        <v>0.253630816936493</v>
      </c>
      <c r="G2415" s="34" t="n">
        <v>0.301953627007355</v>
      </c>
      <c r="H2415" s="34" t="n">
        <v>-0.0483228100708615</v>
      </c>
      <c r="I2415" s="34" t="n">
        <v>-0.160033878545478</v>
      </c>
      <c r="J2415" s="35" t="n">
        <v>3.27</v>
      </c>
      <c r="K2415" s="6" t="n">
        <v>0</v>
      </c>
      <c r="L2415" s="35" t="n">
        <v>-1</v>
      </c>
      <c r="M2415" s="6" t="str">
        <f aca="false">IF(I2415&lt;=0,"Below 0%",IF(I2415&lt;=0.05,"0-5%",IF(I2415&lt;=0.1,"5-10%",IF(I2415&lt;=0.2,"10-20%",IF(I2415&lt;=0.4,"20-40%","Above 40%")))))</f>
        <v>Below 0%</v>
      </c>
      <c r="N2415" s="6" t="str">
        <f aca="false">IF(AND(H2415&gt;=Summary!$B$25,I2415&gt;=Summary!$B$26,I2415&lt;=Summary!$B$27,J2415&gt;=Summary!$B$28,J2415&lt;=Summary!$B$29,F2415*J2415&gt;1),"Yes","No")</f>
        <v>No</v>
      </c>
    </row>
    <row r="2416" customFormat="false" ht="15" hidden="false" customHeight="false" outlineLevel="0" collapsed="false">
      <c r="A2416" s="6" t="s">
        <v>150</v>
      </c>
      <c r="B2416" s="45" t="n">
        <v>42266</v>
      </c>
      <c r="C2416" s="6" t="s">
        <v>182</v>
      </c>
      <c r="D2416" s="6" t="s">
        <v>178</v>
      </c>
      <c r="E2416" s="6" t="s">
        <v>177</v>
      </c>
      <c r="F2416" s="34" t="n">
        <v>0.218211799860001</v>
      </c>
      <c r="G2416" s="34" t="n">
        <v>0.27427454453168</v>
      </c>
      <c r="H2416" s="34" t="n">
        <v>-0.0560627446716797</v>
      </c>
      <c r="I2416" s="34" t="n">
        <v>-0.204403747228552</v>
      </c>
      <c r="J2416" s="35" t="n">
        <v>3.6</v>
      </c>
      <c r="K2416" s="6" t="n">
        <v>1</v>
      </c>
      <c r="L2416" s="35" t="n">
        <v>2.6</v>
      </c>
      <c r="M2416" s="6" t="str">
        <f aca="false">IF(I2416&lt;=0,"Below 0%",IF(I2416&lt;=0.05,"0-5%",IF(I2416&lt;=0.1,"5-10%",IF(I2416&lt;=0.2,"10-20%",IF(I2416&lt;=0.4,"20-40%","Above 40%")))))</f>
        <v>Below 0%</v>
      </c>
      <c r="N2416" s="6" t="str">
        <f aca="false">IF(AND(H2416&gt;=Summary!$B$25,I2416&gt;=Summary!$B$26,I2416&lt;=Summary!$B$27,J2416&gt;=Summary!$B$28,J2416&lt;=Summary!$B$29,F2416*J2416&gt;1),"Yes","No")</f>
        <v>No</v>
      </c>
    </row>
    <row r="2417" customFormat="false" ht="15" hidden="false" customHeight="false" outlineLevel="0" collapsed="false">
      <c r="A2417" s="6" t="s">
        <v>150</v>
      </c>
      <c r="B2417" s="45" t="n">
        <v>42266</v>
      </c>
      <c r="C2417" s="6" t="s">
        <v>199</v>
      </c>
      <c r="D2417" s="6" t="s">
        <v>191</v>
      </c>
      <c r="E2417" s="6" t="s">
        <v>187</v>
      </c>
      <c r="F2417" s="34" t="n">
        <v>0.633103013038635</v>
      </c>
      <c r="G2417" s="34" t="n">
        <v>0.56957928802589</v>
      </c>
      <c r="H2417" s="34" t="n">
        <v>0.0635237250127453</v>
      </c>
      <c r="I2417" s="34" t="n">
        <v>0.111527449028058</v>
      </c>
      <c r="J2417" s="35" t="n">
        <v>1.75</v>
      </c>
      <c r="K2417" s="6" t="n">
        <v>1</v>
      </c>
      <c r="L2417" s="35" t="n">
        <v>0.75</v>
      </c>
      <c r="M2417" s="6" t="str">
        <f aca="false">IF(I2417&lt;=0,"Below 0%",IF(I2417&lt;=0.05,"0-5%",IF(I2417&lt;=0.1,"5-10%",IF(I2417&lt;=0.2,"10-20%",IF(I2417&lt;=0.4,"20-40%","Above 40%")))))</f>
        <v>10-20%</v>
      </c>
      <c r="N2417" s="6" t="str">
        <f aca="false">IF(AND(H2417&gt;=Summary!$B$25,I2417&gt;=Summary!$B$26,I2417&lt;=Summary!$B$27,J2417&gt;=Summary!$B$28,J2417&lt;=Summary!$B$29,F2417*J2417&gt;1),"Yes","No")</f>
        <v>No</v>
      </c>
    </row>
    <row r="2418" customFormat="false" ht="15" hidden="false" customHeight="false" outlineLevel="0" collapsed="false">
      <c r="A2418" s="6" t="s">
        <v>150</v>
      </c>
      <c r="B2418" s="45" t="n">
        <v>42266</v>
      </c>
      <c r="C2418" s="6" t="s">
        <v>199</v>
      </c>
      <c r="D2418" s="6" t="s">
        <v>191</v>
      </c>
      <c r="E2418" s="6" t="s">
        <v>174</v>
      </c>
      <c r="F2418" s="34" t="n">
        <v>0.223527505993843</v>
      </c>
      <c r="G2418" s="34" t="n">
        <v>0.249190938511327</v>
      </c>
      <c r="H2418" s="34" t="n">
        <v>-0.0256634325174838</v>
      </c>
      <c r="I2418" s="34" t="n">
        <v>-0.102987021401331</v>
      </c>
      <c r="J2418" s="35" t="n">
        <v>4</v>
      </c>
      <c r="K2418" s="6" t="n">
        <v>0</v>
      </c>
      <c r="L2418" s="35" t="n">
        <v>-1</v>
      </c>
      <c r="M2418" s="6" t="str">
        <f aca="false">IF(I2418&lt;=0,"Below 0%",IF(I2418&lt;=0.05,"0-5%",IF(I2418&lt;=0.1,"5-10%",IF(I2418&lt;=0.2,"10-20%",IF(I2418&lt;=0.4,"20-40%","Above 40%")))))</f>
        <v>Below 0%</v>
      </c>
      <c r="N2418" s="6" t="str">
        <f aca="false">IF(AND(H2418&gt;=Summary!$B$25,I2418&gt;=Summary!$B$26,I2418&lt;=Summary!$B$27,J2418&gt;=Summary!$B$28,J2418&lt;=Summary!$B$29,F2418*J2418&gt;1),"Yes","No")</f>
        <v>No</v>
      </c>
    </row>
    <row r="2419" customFormat="false" ht="15" hidden="false" customHeight="false" outlineLevel="0" collapsed="false">
      <c r="A2419" s="6" t="s">
        <v>150</v>
      </c>
      <c r="B2419" s="45" t="n">
        <v>42266</v>
      </c>
      <c r="C2419" s="6" t="s">
        <v>199</v>
      </c>
      <c r="D2419" s="6" t="s">
        <v>191</v>
      </c>
      <c r="E2419" s="6" t="s">
        <v>177</v>
      </c>
      <c r="F2419" s="34" t="n">
        <v>0.143369466066361</v>
      </c>
      <c r="G2419" s="34" t="n">
        <v>0.181229773462783</v>
      </c>
      <c r="H2419" s="34" t="n">
        <v>-0.0378603073964227</v>
      </c>
      <c r="I2419" s="34" t="n">
        <v>-0.208907767598118</v>
      </c>
      <c r="J2419" s="35" t="n">
        <v>5.5</v>
      </c>
      <c r="K2419" s="6" t="n">
        <v>0</v>
      </c>
      <c r="L2419" s="35" t="n">
        <v>-1</v>
      </c>
      <c r="M2419" s="6" t="str">
        <f aca="false">IF(I2419&lt;=0,"Below 0%",IF(I2419&lt;=0.05,"0-5%",IF(I2419&lt;=0.1,"5-10%",IF(I2419&lt;=0.2,"10-20%",IF(I2419&lt;=0.4,"20-40%","Above 40%")))))</f>
        <v>Below 0%</v>
      </c>
      <c r="N2419" s="6" t="str">
        <f aca="false">IF(AND(H2419&gt;=Summary!$B$25,I2419&gt;=Summary!$B$26,I2419&lt;=Summary!$B$27,J2419&gt;=Summary!$B$28,J2419&lt;=Summary!$B$29,F2419*J2419&gt;1),"Yes","No")</f>
        <v>No</v>
      </c>
    </row>
    <row r="2420" customFormat="false" ht="15" hidden="false" customHeight="false" outlineLevel="0" collapsed="false">
      <c r="A2420" s="6" t="s">
        <v>150</v>
      </c>
      <c r="B2420" s="45" t="n">
        <v>42266</v>
      </c>
      <c r="C2420" s="6" t="s">
        <v>190</v>
      </c>
      <c r="D2420" s="6" t="s">
        <v>185</v>
      </c>
      <c r="E2420" s="6" t="s">
        <v>187</v>
      </c>
      <c r="F2420" s="34" t="n">
        <v>0.309057891368866</v>
      </c>
      <c r="G2420" s="34" t="n">
        <v>0.402928125264973</v>
      </c>
      <c r="H2420" s="34" t="n">
        <v>-0.0938702338961068</v>
      </c>
      <c r="I2420" s="34" t="n">
        <v>-0.232970170137356</v>
      </c>
      <c r="J2420" s="35" t="n">
        <v>2.5</v>
      </c>
      <c r="K2420" s="6" t="n">
        <v>1</v>
      </c>
      <c r="L2420" s="35" t="n">
        <v>1.5</v>
      </c>
      <c r="M2420" s="6" t="str">
        <f aca="false">IF(I2420&lt;=0,"Below 0%",IF(I2420&lt;=0.05,"0-5%",IF(I2420&lt;=0.1,"5-10%",IF(I2420&lt;=0.2,"10-20%",IF(I2420&lt;=0.4,"20-40%","Above 40%")))))</f>
        <v>Below 0%</v>
      </c>
      <c r="N2420" s="6" t="str">
        <f aca="false">IF(AND(H2420&gt;=Summary!$B$25,I2420&gt;=Summary!$B$26,I2420&lt;=Summary!$B$27,J2420&gt;=Summary!$B$28,J2420&lt;=Summary!$B$29,F2420*J2420&gt;1),"Yes","No")</f>
        <v>No</v>
      </c>
    </row>
    <row r="2421" customFormat="false" ht="15" hidden="false" customHeight="false" outlineLevel="0" collapsed="false">
      <c r="A2421" s="6" t="s">
        <v>150</v>
      </c>
      <c r="B2421" s="45" t="n">
        <v>42266</v>
      </c>
      <c r="C2421" s="6" t="s">
        <v>190</v>
      </c>
      <c r="D2421" s="6" t="s">
        <v>185</v>
      </c>
      <c r="E2421" s="6" t="s">
        <v>174</v>
      </c>
      <c r="F2421" s="34" t="n">
        <v>0.373083591461182</v>
      </c>
      <c r="G2421" s="34" t="n">
        <v>0.286170543512055</v>
      </c>
      <c r="H2421" s="34" t="n">
        <v>0.0869130479491271</v>
      </c>
      <c r="I2421" s="34" t="n">
        <v>0.303710671554377</v>
      </c>
      <c r="J2421" s="35" t="n">
        <v>3.52</v>
      </c>
      <c r="K2421" s="6" t="n">
        <v>0</v>
      </c>
      <c r="L2421" s="35" t="n">
        <v>-1</v>
      </c>
      <c r="M2421" s="6" t="str">
        <f aca="false">IF(I2421&lt;=0,"Below 0%",IF(I2421&lt;=0.05,"0-5%",IF(I2421&lt;=0.1,"5-10%",IF(I2421&lt;=0.2,"10-20%",IF(I2421&lt;=0.4,"20-40%","Above 40%")))))</f>
        <v>20-40%</v>
      </c>
      <c r="N2421" s="6" t="str">
        <f aca="false">IF(AND(H2421&gt;=Summary!$B$25,I2421&gt;=Summary!$B$26,I2421&lt;=Summary!$B$27,J2421&gt;=Summary!$B$28,J2421&lt;=Summary!$B$29,F2421*J2421&gt;1),"Yes","No")</f>
        <v>Yes</v>
      </c>
    </row>
    <row r="2422" customFormat="false" ht="15" hidden="false" customHeight="false" outlineLevel="0" collapsed="false">
      <c r="A2422" s="6" t="s">
        <v>150</v>
      </c>
      <c r="B2422" s="45" t="n">
        <v>42266</v>
      </c>
      <c r="C2422" s="6" t="s">
        <v>190</v>
      </c>
      <c r="D2422" s="6" t="s">
        <v>185</v>
      </c>
      <c r="E2422" s="6" t="s">
        <v>177</v>
      </c>
      <c r="F2422" s="34" t="n">
        <v>0.31785848736763</v>
      </c>
      <c r="G2422" s="34" t="n">
        <v>0.310901331222973</v>
      </c>
      <c r="H2422" s="34" t="n">
        <v>0.00695715614465725</v>
      </c>
      <c r="I2422" s="34" t="n">
        <v>0.0223773765049198</v>
      </c>
      <c r="J2422" s="35" t="n">
        <v>3.24</v>
      </c>
      <c r="K2422" s="6" t="n">
        <v>0</v>
      </c>
      <c r="L2422" s="35" t="n">
        <v>-1</v>
      </c>
      <c r="M2422" s="6" t="str">
        <f aca="false">IF(I2422&lt;=0,"Below 0%",IF(I2422&lt;=0.05,"0-5%",IF(I2422&lt;=0.1,"5-10%",IF(I2422&lt;=0.2,"10-20%",IF(I2422&lt;=0.4,"20-40%","Above 40%")))))</f>
        <v>0-5%</v>
      </c>
      <c r="N2422" s="6" t="str">
        <f aca="false">IF(AND(H2422&gt;=Summary!$B$25,I2422&gt;=Summary!$B$26,I2422&lt;=Summary!$B$27,J2422&gt;=Summary!$B$28,J2422&lt;=Summary!$B$29,F2422*J2422&gt;1),"Yes","No")</f>
        <v>No</v>
      </c>
    </row>
    <row r="2423" customFormat="false" ht="15" hidden="false" customHeight="false" outlineLevel="0" collapsed="false">
      <c r="A2423" s="6" t="s">
        <v>150</v>
      </c>
      <c r="B2423" s="45" t="n">
        <v>42266</v>
      </c>
      <c r="C2423" s="6" t="s">
        <v>194</v>
      </c>
      <c r="D2423" s="6" t="s">
        <v>189</v>
      </c>
      <c r="E2423" s="6" t="s">
        <v>187</v>
      </c>
      <c r="F2423" s="34" t="n">
        <v>0.678569614887238</v>
      </c>
      <c r="G2423" s="34" t="n">
        <v>0.771856386454151</v>
      </c>
      <c r="H2423" s="34" t="n">
        <v>-0.0932867715669132</v>
      </c>
      <c r="I2423" s="34" t="n">
        <v>-0.120860270387171</v>
      </c>
      <c r="J2423" s="35" t="n">
        <v>1.29</v>
      </c>
      <c r="K2423" s="6" t="n">
        <v>0</v>
      </c>
      <c r="L2423" s="35" t="n">
        <v>-1</v>
      </c>
      <c r="M2423" s="6" t="str">
        <f aca="false">IF(I2423&lt;=0,"Below 0%",IF(I2423&lt;=0.05,"0-5%",IF(I2423&lt;=0.1,"5-10%",IF(I2423&lt;=0.2,"10-20%",IF(I2423&lt;=0.4,"20-40%","Above 40%")))))</f>
        <v>Below 0%</v>
      </c>
      <c r="N2423" s="6" t="str">
        <f aca="false">IF(AND(H2423&gt;=Summary!$B$25,I2423&gt;=Summary!$B$26,I2423&lt;=Summary!$B$27,J2423&gt;=Summary!$B$28,J2423&lt;=Summary!$B$29,F2423*J2423&gt;1),"Yes","No")</f>
        <v>No</v>
      </c>
    </row>
    <row r="2424" customFormat="false" ht="15" hidden="false" customHeight="false" outlineLevel="0" collapsed="false">
      <c r="A2424" s="6" t="s">
        <v>150</v>
      </c>
      <c r="B2424" s="45" t="n">
        <v>42266</v>
      </c>
      <c r="C2424" s="6" t="s">
        <v>194</v>
      </c>
      <c r="D2424" s="6" t="s">
        <v>189</v>
      </c>
      <c r="E2424" s="6" t="s">
        <v>174</v>
      </c>
      <c r="F2424" s="34" t="n">
        <v>0.24462765455246</v>
      </c>
      <c r="G2424" s="34" t="n">
        <v>0.151551710582322</v>
      </c>
      <c r="H2424" s="34" t="n">
        <v>0.0930759439701379</v>
      </c>
      <c r="I2424" s="34" t="n">
        <v>0.614153041311795</v>
      </c>
      <c r="J2424" s="35" t="n">
        <v>6.57</v>
      </c>
      <c r="K2424" s="6" t="n">
        <v>0</v>
      </c>
      <c r="L2424" s="35" t="n">
        <v>-1</v>
      </c>
      <c r="M2424" s="6" t="str">
        <f aca="false">IF(I2424&lt;=0,"Below 0%",IF(I2424&lt;=0.05,"0-5%",IF(I2424&lt;=0.1,"5-10%",IF(I2424&lt;=0.2,"10-20%",IF(I2424&lt;=0.4,"20-40%","Above 40%")))))</f>
        <v>Above 40%</v>
      </c>
      <c r="N2424" s="6" t="str">
        <f aca="false">IF(AND(H2424&gt;=Summary!$B$25,I2424&gt;=Summary!$B$26,I2424&lt;=Summary!$B$27,J2424&gt;=Summary!$B$28,J2424&lt;=Summary!$B$29,F2424*J2424&gt;1),"Yes","No")</f>
        <v>No</v>
      </c>
    </row>
    <row r="2425" customFormat="false" ht="15" hidden="false" customHeight="false" outlineLevel="0" collapsed="false">
      <c r="A2425" s="6" t="s">
        <v>150</v>
      </c>
      <c r="B2425" s="45" t="n">
        <v>42266</v>
      </c>
      <c r="C2425" s="6" t="s">
        <v>194</v>
      </c>
      <c r="D2425" s="6" t="s">
        <v>189</v>
      </c>
      <c r="E2425" s="6" t="s">
        <v>177</v>
      </c>
      <c r="F2425" s="34" t="n">
        <v>0.0768026933073998</v>
      </c>
      <c r="G2425" s="34" t="n">
        <v>0.0765919029635273</v>
      </c>
      <c r="H2425" s="34" t="n">
        <v>0.000210790343872461</v>
      </c>
      <c r="I2425" s="34" t="n">
        <v>0.00275212307980954</v>
      </c>
      <c r="J2425" s="35" t="n">
        <v>13</v>
      </c>
      <c r="K2425" s="6" t="n">
        <v>1</v>
      </c>
      <c r="L2425" s="35" t="n">
        <v>12</v>
      </c>
      <c r="M2425" s="6" t="str">
        <f aca="false">IF(I2425&lt;=0,"Below 0%",IF(I2425&lt;=0.05,"0-5%",IF(I2425&lt;=0.1,"5-10%",IF(I2425&lt;=0.2,"10-20%",IF(I2425&lt;=0.4,"20-40%","Above 40%")))))</f>
        <v>0-5%</v>
      </c>
      <c r="N2425" s="6" t="str">
        <f aca="false">IF(AND(H2425&gt;=Summary!$B$25,I2425&gt;=Summary!$B$26,I2425&lt;=Summary!$B$27,J2425&gt;=Summary!$B$28,J2425&lt;=Summary!$B$29,F2425*J2425&gt;1),"Yes","No")</f>
        <v>No</v>
      </c>
    </row>
    <row r="2426" customFormat="false" ht="15" hidden="false" customHeight="false" outlineLevel="0" collapsed="false">
      <c r="A2426" s="6" t="s">
        <v>150</v>
      </c>
      <c r="B2426" s="45" t="n">
        <v>42266</v>
      </c>
      <c r="C2426" s="6" t="s">
        <v>188</v>
      </c>
      <c r="D2426" s="6" t="s">
        <v>198</v>
      </c>
      <c r="E2426" s="6" t="s">
        <v>187</v>
      </c>
      <c r="F2426" s="34" t="n">
        <v>0.325851231813431</v>
      </c>
      <c r="G2426" s="34" t="n">
        <v>0.392548625301374</v>
      </c>
      <c r="H2426" s="34" t="n">
        <v>-0.0666973934879434</v>
      </c>
      <c r="I2426" s="34" t="n">
        <v>-0.169908615618606</v>
      </c>
      <c r="J2426" s="35" t="n">
        <v>2.55</v>
      </c>
      <c r="K2426" s="6" t="n">
        <v>0</v>
      </c>
      <c r="L2426" s="35" t="n">
        <v>-1</v>
      </c>
      <c r="M2426" s="6" t="str">
        <f aca="false">IF(I2426&lt;=0,"Below 0%",IF(I2426&lt;=0.05,"0-5%",IF(I2426&lt;=0.1,"5-10%",IF(I2426&lt;=0.2,"10-20%",IF(I2426&lt;=0.4,"20-40%","Above 40%")))))</f>
        <v>Below 0%</v>
      </c>
      <c r="N2426" s="6" t="str">
        <f aca="false">IF(AND(H2426&gt;=Summary!$B$25,I2426&gt;=Summary!$B$26,I2426&lt;=Summary!$B$27,J2426&gt;=Summary!$B$28,J2426&lt;=Summary!$B$29,F2426*J2426&gt;1),"Yes","No")</f>
        <v>No</v>
      </c>
    </row>
    <row r="2427" customFormat="false" ht="15" hidden="false" customHeight="false" outlineLevel="0" collapsed="false">
      <c r="A2427" s="6" t="s">
        <v>150</v>
      </c>
      <c r="B2427" s="45" t="n">
        <v>42266</v>
      </c>
      <c r="C2427" s="6" t="s">
        <v>188</v>
      </c>
      <c r="D2427" s="6" t="s">
        <v>198</v>
      </c>
      <c r="E2427" s="6" t="s">
        <v>174</v>
      </c>
      <c r="F2427" s="34" t="n">
        <v>0.150495484471321</v>
      </c>
      <c r="G2427" s="34" t="n">
        <v>0.287643389229455</v>
      </c>
      <c r="H2427" s="34" t="n">
        <v>-0.137147904758134</v>
      </c>
      <c r="I2427" s="34" t="n">
        <v>-0.476798389580684</v>
      </c>
      <c r="J2427" s="35" t="n">
        <v>3.48</v>
      </c>
      <c r="K2427" s="6" t="n">
        <v>0</v>
      </c>
      <c r="L2427" s="35" t="n">
        <v>-1</v>
      </c>
      <c r="M2427" s="6" t="str">
        <f aca="false">IF(I2427&lt;=0,"Below 0%",IF(I2427&lt;=0.05,"0-5%",IF(I2427&lt;=0.1,"5-10%",IF(I2427&lt;=0.2,"10-20%",IF(I2427&lt;=0.4,"20-40%","Above 40%")))))</f>
        <v>Below 0%</v>
      </c>
      <c r="N2427" s="6" t="str">
        <f aca="false">IF(AND(H2427&gt;=Summary!$B$25,I2427&gt;=Summary!$B$26,I2427&lt;=Summary!$B$27,J2427&gt;=Summary!$B$28,J2427&lt;=Summary!$B$29,F2427*J2427&gt;1),"Yes","No")</f>
        <v>No</v>
      </c>
    </row>
    <row r="2428" customFormat="false" ht="15" hidden="false" customHeight="false" outlineLevel="0" collapsed="false">
      <c r="A2428" s="6" t="s">
        <v>150</v>
      </c>
      <c r="B2428" s="45" t="n">
        <v>42266</v>
      </c>
      <c r="C2428" s="6" t="s">
        <v>188</v>
      </c>
      <c r="D2428" s="6" t="s">
        <v>198</v>
      </c>
      <c r="E2428" s="6" t="s">
        <v>177</v>
      </c>
      <c r="F2428" s="34" t="n">
        <v>0.523653328418732</v>
      </c>
      <c r="G2428" s="34" t="n">
        <v>0.319807985469171</v>
      </c>
      <c r="H2428" s="34" t="n">
        <v>0.203845342949561</v>
      </c>
      <c r="I2428" s="34" t="n">
        <v>0.637399165160032</v>
      </c>
      <c r="J2428" s="35" t="n">
        <v>3.13</v>
      </c>
      <c r="K2428" s="6" t="n">
        <v>1</v>
      </c>
      <c r="L2428" s="35" t="n">
        <v>2.13</v>
      </c>
      <c r="M2428" s="6" t="str">
        <f aca="false">IF(I2428&lt;=0,"Below 0%",IF(I2428&lt;=0.05,"0-5%",IF(I2428&lt;=0.1,"5-10%",IF(I2428&lt;=0.2,"10-20%",IF(I2428&lt;=0.4,"20-40%","Above 40%")))))</f>
        <v>Above 40%</v>
      </c>
      <c r="N2428" s="6" t="str">
        <f aca="false">IF(AND(H2428&gt;=Summary!$B$25,I2428&gt;=Summary!$B$26,I2428&lt;=Summary!$B$27,J2428&gt;=Summary!$B$28,J2428&lt;=Summary!$B$29,F2428*J2428&gt;1),"Yes","No")</f>
        <v>No</v>
      </c>
    </row>
    <row r="2429" customFormat="false" ht="15" hidden="false" customHeight="false" outlineLevel="0" collapsed="false">
      <c r="A2429" s="6" t="s">
        <v>150</v>
      </c>
      <c r="B2429" s="45" t="n">
        <v>42266</v>
      </c>
      <c r="C2429" s="6" t="s">
        <v>192</v>
      </c>
      <c r="D2429" s="6" t="s">
        <v>195</v>
      </c>
      <c r="E2429" s="6" t="s">
        <v>187</v>
      </c>
      <c r="F2429" s="34" t="n">
        <v>0.411632120609283</v>
      </c>
      <c r="G2429" s="34" t="n">
        <v>0.395301259989069</v>
      </c>
      <c r="H2429" s="34" t="n">
        <v>0.0163308606202142</v>
      </c>
      <c r="I2429" s="34" t="n">
        <v>0.0413124426182343</v>
      </c>
      <c r="J2429" s="35" t="n">
        <v>2.5</v>
      </c>
      <c r="K2429" s="6" t="n">
        <v>0</v>
      </c>
      <c r="L2429" s="35" t="n">
        <v>-1</v>
      </c>
      <c r="M2429" s="6" t="str">
        <f aca="false">IF(I2429&lt;=0,"Below 0%",IF(I2429&lt;=0.05,"0-5%",IF(I2429&lt;=0.1,"5-10%",IF(I2429&lt;=0.2,"10-20%",IF(I2429&lt;=0.4,"20-40%","Above 40%")))))</f>
        <v>0-5%</v>
      </c>
      <c r="N2429" s="6" t="str">
        <f aca="false">IF(AND(H2429&gt;=Summary!$B$25,I2429&gt;=Summary!$B$26,I2429&lt;=Summary!$B$27,J2429&gt;=Summary!$B$28,J2429&lt;=Summary!$B$29,F2429*J2429&gt;1),"Yes","No")</f>
        <v>No</v>
      </c>
    </row>
    <row r="2430" customFormat="false" ht="15" hidden="false" customHeight="false" outlineLevel="0" collapsed="false">
      <c r="A2430" s="6" t="s">
        <v>150</v>
      </c>
      <c r="B2430" s="45" t="n">
        <v>42266</v>
      </c>
      <c r="C2430" s="6" t="s">
        <v>192</v>
      </c>
      <c r="D2430" s="6" t="s">
        <v>195</v>
      </c>
      <c r="E2430" s="6" t="s">
        <v>174</v>
      </c>
      <c r="F2430" s="34" t="n">
        <v>0.323154240846634</v>
      </c>
      <c r="G2430" s="34" t="n">
        <v>0.288962909348735</v>
      </c>
      <c r="H2430" s="34" t="n">
        <v>0.0341913314978991</v>
      </c>
      <c r="I2430" s="34" t="n">
        <v>0.118324291428819</v>
      </c>
      <c r="J2430" s="35" t="n">
        <v>3.42</v>
      </c>
      <c r="K2430" s="6" t="n">
        <v>1</v>
      </c>
      <c r="L2430" s="35" t="n">
        <v>2.42</v>
      </c>
      <c r="M2430" s="6" t="str">
        <f aca="false">IF(I2430&lt;=0,"Below 0%",IF(I2430&lt;=0.05,"0-5%",IF(I2430&lt;=0.1,"5-10%",IF(I2430&lt;=0.2,"10-20%",IF(I2430&lt;=0.4,"20-40%","Above 40%")))))</f>
        <v>10-20%</v>
      </c>
      <c r="N2430" s="6" t="str">
        <f aca="false">IF(AND(H2430&gt;=Summary!$B$25,I2430&gt;=Summary!$B$26,I2430&lt;=Summary!$B$27,J2430&gt;=Summary!$B$28,J2430&lt;=Summary!$B$29,F2430*J2430&gt;1),"Yes","No")</f>
        <v>Yes</v>
      </c>
    </row>
    <row r="2431" customFormat="false" ht="15" hidden="false" customHeight="false" outlineLevel="0" collapsed="false">
      <c r="A2431" s="6" t="s">
        <v>150</v>
      </c>
      <c r="B2431" s="45" t="n">
        <v>42266</v>
      </c>
      <c r="C2431" s="6" t="s">
        <v>192</v>
      </c>
      <c r="D2431" s="6" t="s">
        <v>195</v>
      </c>
      <c r="E2431" s="6" t="s">
        <v>177</v>
      </c>
      <c r="F2431" s="34" t="n">
        <v>0.26521360874176</v>
      </c>
      <c r="G2431" s="34" t="n">
        <v>0.315735830662196</v>
      </c>
      <c r="H2431" s="34" t="n">
        <v>-0.0505222219204357</v>
      </c>
      <c r="I2431" s="34" t="n">
        <v>-0.160014217627676</v>
      </c>
      <c r="J2431" s="35" t="n">
        <v>3.13</v>
      </c>
      <c r="K2431" s="6" t="n">
        <v>0</v>
      </c>
      <c r="L2431" s="35" t="n">
        <v>-1</v>
      </c>
      <c r="M2431" s="6" t="str">
        <f aca="false">IF(I2431&lt;=0,"Below 0%",IF(I2431&lt;=0.05,"0-5%",IF(I2431&lt;=0.1,"5-10%",IF(I2431&lt;=0.2,"10-20%",IF(I2431&lt;=0.4,"20-40%","Above 40%")))))</f>
        <v>Below 0%</v>
      </c>
      <c r="N2431" s="6" t="str">
        <f aca="false">IF(AND(H2431&gt;=Summary!$B$25,I2431&gt;=Summary!$B$26,I2431&lt;=Summary!$B$27,J2431&gt;=Summary!$B$28,J2431&lt;=Summary!$B$29,F2431*J2431&gt;1),"Yes","No")</f>
        <v>No</v>
      </c>
    </row>
    <row r="2432" customFormat="false" ht="15" hidden="false" customHeight="false" outlineLevel="0" collapsed="false">
      <c r="A2432" s="6" t="s">
        <v>150</v>
      </c>
      <c r="B2432" s="45" t="n">
        <v>42266</v>
      </c>
      <c r="C2432" s="6" t="s">
        <v>175</v>
      </c>
      <c r="D2432" s="6" t="s">
        <v>173</v>
      </c>
      <c r="E2432" s="6" t="s">
        <v>187</v>
      </c>
      <c r="F2432" s="34" t="n">
        <v>0.395914316177368</v>
      </c>
      <c r="G2432" s="34" t="n">
        <v>0.42362674934394</v>
      </c>
      <c r="H2432" s="34" t="n">
        <v>-0.027712433166572</v>
      </c>
      <c r="I2432" s="34" t="n">
        <v>-0.0654170993911255</v>
      </c>
      <c r="J2432" s="35" t="n">
        <v>2.34</v>
      </c>
      <c r="K2432" s="6" t="n">
        <v>0</v>
      </c>
      <c r="L2432" s="35" t="n">
        <v>-1</v>
      </c>
      <c r="M2432" s="6" t="str">
        <f aca="false">IF(I2432&lt;=0,"Below 0%",IF(I2432&lt;=0.05,"0-5%",IF(I2432&lt;=0.1,"5-10%",IF(I2432&lt;=0.2,"10-20%",IF(I2432&lt;=0.4,"20-40%","Above 40%")))))</f>
        <v>Below 0%</v>
      </c>
      <c r="N2432" s="6" t="str">
        <f aca="false">IF(AND(H2432&gt;=Summary!$B$25,I2432&gt;=Summary!$B$26,I2432&lt;=Summary!$B$27,J2432&gt;=Summary!$B$28,J2432&lt;=Summary!$B$29,F2432*J2432&gt;1),"Yes","No")</f>
        <v>No</v>
      </c>
    </row>
    <row r="2433" customFormat="false" ht="15" hidden="false" customHeight="false" outlineLevel="0" collapsed="false">
      <c r="A2433" s="6" t="s">
        <v>150</v>
      </c>
      <c r="B2433" s="45" t="n">
        <v>42266</v>
      </c>
      <c r="C2433" s="6" t="s">
        <v>175</v>
      </c>
      <c r="D2433" s="6" t="s">
        <v>173</v>
      </c>
      <c r="E2433" s="6" t="s">
        <v>174</v>
      </c>
      <c r="F2433" s="34" t="n">
        <v>0.29791072010994</v>
      </c>
      <c r="G2433" s="34" t="n">
        <v>0.285673369874588</v>
      </c>
      <c r="H2433" s="34" t="n">
        <v>0.0122373502353517</v>
      </c>
      <c r="I2433" s="34" t="n">
        <v>0.0428368602951126</v>
      </c>
      <c r="J2433" s="35" t="n">
        <v>3.47</v>
      </c>
      <c r="K2433" s="6" t="n">
        <v>1</v>
      </c>
      <c r="L2433" s="35" t="n">
        <v>2.47</v>
      </c>
      <c r="M2433" s="6" t="str">
        <f aca="false">IF(I2433&lt;=0,"Below 0%",IF(I2433&lt;=0.05,"0-5%",IF(I2433&lt;=0.1,"5-10%",IF(I2433&lt;=0.2,"10-20%",IF(I2433&lt;=0.4,"20-40%","Above 40%")))))</f>
        <v>0-5%</v>
      </c>
      <c r="N2433" s="6" t="str">
        <f aca="false">IF(AND(H2433&gt;=Summary!$B$25,I2433&gt;=Summary!$B$26,I2433&lt;=Summary!$B$27,J2433&gt;=Summary!$B$28,J2433&lt;=Summary!$B$29,F2433*J2433&gt;1),"Yes","No")</f>
        <v>No</v>
      </c>
    </row>
    <row r="2434" customFormat="false" ht="15" hidden="false" customHeight="false" outlineLevel="0" collapsed="false">
      <c r="A2434" s="6" t="s">
        <v>150</v>
      </c>
      <c r="B2434" s="45" t="n">
        <v>42266</v>
      </c>
      <c r="C2434" s="6" t="s">
        <v>175</v>
      </c>
      <c r="D2434" s="6" t="s">
        <v>173</v>
      </c>
      <c r="E2434" s="6" t="s">
        <v>177</v>
      </c>
      <c r="F2434" s="34" t="n">
        <v>0.30617493391037</v>
      </c>
      <c r="G2434" s="34" t="n">
        <v>0.290699880781472</v>
      </c>
      <c r="H2434" s="34" t="n">
        <v>0.0154750531288978</v>
      </c>
      <c r="I2434" s="34" t="n">
        <v>0.0532337787249761</v>
      </c>
      <c r="J2434" s="35" t="n">
        <v>3.41</v>
      </c>
      <c r="K2434" s="6" t="n">
        <v>0</v>
      </c>
      <c r="L2434" s="35" t="n">
        <v>-1</v>
      </c>
      <c r="M2434" s="6" t="str">
        <f aca="false">IF(I2434&lt;=0,"Below 0%",IF(I2434&lt;=0.05,"0-5%",IF(I2434&lt;=0.1,"5-10%",IF(I2434&lt;=0.2,"10-20%",IF(I2434&lt;=0.4,"20-40%","Above 40%")))))</f>
        <v>5-10%</v>
      </c>
      <c r="N2434" s="6" t="str">
        <f aca="false">IF(AND(H2434&gt;=Summary!$B$25,I2434&gt;=Summary!$B$26,I2434&lt;=Summary!$B$27,J2434&gt;=Summary!$B$28,J2434&lt;=Summary!$B$29,F2434*J2434&gt;1),"Yes","No")</f>
        <v>No</v>
      </c>
    </row>
    <row r="2435" customFormat="false" ht="15" hidden="false" customHeight="false" outlineLevel="0" collapsed="false">
      <c r="A2435" s="6" t="s">
        <v>150</v>
      </c>
      <c r="B2435" s="45" t="n">
        <v>42267</v>
      </c>
      <c r="C2435" s="6" t="s">
        <v>183</v>
      </c>
      <c r="D2435" s="6" t="s">
        <v>172</v>
      </c>
      <c r="E2435" s="6" t="s">
        <v>187</v>
      </c>
      <c r="F2435" s="34" t="n">
        <v>0.66186660528183</v>
      </c>
      <c r="G2435" s="34" t="n">
        <v>0.591801385681293</v>
      </c>
      <c r="H2435" s="34" t="n">
        <v>0.0700652196005365</v>
      </c>
      <c r="I2435" s="34" t="n">
        <v>0.118393132046955</v>
      </c>
      <c r="J2435" s="35" t="n">
        <v>1.68</v>
      </c>
      <c r="K2435" s="6" t="n">
        <v>0</v>
      </c>
      <c r="L2435" s="35" t="n">
        <v>-1</v>
      </c>
      <c r="M2435" s="6" t="str">
        <f aca="false">IF(I2435&lt;=0,"Below 0%",IF(I2435&lt;=0.05,"0-5%",IF(I2435&lt;=0.1,"5-10%",IF(I2435&lt;=0.2,"10-20%",IF(I2435&lt;=0.4,"20-40%","Above 40%")))))</f>
        <v>10-20%</v>
      </c>
      <c r="N2435" s="6" t="str">
        <f aca="false">IF(AND(H2435&gt;=Summary!$B$25,I2435&gt;=Summary!$B$26,I2435&lt;=Summary!$B$27,J2435&gt;=Summary!$B$28,J2435&lt;=Summary!$B$29,F2435*J2435&gt;1),"Yes","No")</f>
        <v>No</v>
      </c>
    </row>
    <row r="2436" customFormat="false" ht="15" hidden="false" customHeight="false" outlineLevel="0" collapsed="false">
      <c r="A2436" s="6" t="s">
        <v>150</v>
      </c>
      <c r="B2436" s="45" t="n">
        <v>42267</v>
      </c>
      <c r="C2436" s="6" t="s">
        <v>183</v>
      </c>
      <c r="D2436" s="6" t="s">
        <v>172</v>
      </c>
      <c r="E2436" s="6" t="s">
        <v>174</v>
      </c>
      <c r="F2436" s="34" t="n">
        <v>0.207807466387749</v>
      </c>
      <c r="G2436" s="34" t="n">
        <v>0.242494226327945</v>
      </c>
      <c r="H2436" s="34" t="n">
        <v>-0.0346867599401959</v>
      </c>
      <c r="I2436" s="34" t="n">
        <v>-0.143041590991474</v>
      </c>
      <c r="J2436" s="35" t="n">
        <v>4.1</v>
      </c>
      <c r="K2436" s="6" t="n">
        <v>1</v>
      </c>
      <c r="L2436" s="35" t="n">
        <v>3.1</v>
      </c>
      <c r="M2436" s="6" t="str">
        <f aca="false">IF(I2436&lt;=0,"Below 0%",IF(I2436&lt;=0.05,"0-5%",IF(I2436&lt;=0.1,"5-10%",IF(I2436&lt;=0.2,"10-20%",IF(I2436&lt;=0.4,"20-40%","Above 40%")))))</f>
        <v>Below 0%</v>
      </c>
      <c r="N2436" s="6" t="str">
        <f aca="false">IF(AND(H2436&gt;=Summary!$B$25,I2436&gt;=Summary!$B$26,I2436&lt;=Summary!$B$27,J2436&gt;=Summary!$B$28,J2436&lt;=Summary!$B$29,F2436*J2436&gt;1),"Yes","No")</f>
        <v>No</v>
      </c>
    </row>
    <row r="2437" customFormat="false" ht="15" hidden="false" customHeight="false" outlineLevel="0" collapsed="false">
      <c r="A2437" s="6" t="s">
        <v>150</v>
      </c>
      <c r="B2437" s="45" t="n">
        <v>42267</v>
      </c>
      <c r="C2437" s="6" t="s">
        <v>183</v>
      </c>
      <c r="D2437" s="6" t="s">
        <v>172</v>
      </c>
      <c r="E2437" s="6" t="s">
        <v>177</v>
      </c>
      <c r="F2437" s="34" t="n">
        <v>0.130325943231583</v>
      </c>
      <c r="G2437" s="34" t="n">
        <v>0.165704387990762</v>
      </c>
      <c r="H2437" s="34" t="n">
        <v>-0.0353784447591795</v>
      </c>
      <c r="I2437" s="34" t="n">
        <v>-0.213503366978742</v>
      </c>
      <c r="J2437" s="35" t="n">
        <v>6</v>
      </c>
      <c r="K2437" s="6" t="n">
        <v>0</v>
      </c>
      <c r="L2437" s="35" t="n">
        <v>-1</v>
      </c>
      <c r="M2437" s="6" t="str">
        <f aca="false">IF(I2437&lt;=0,"Below 0%",IF(I2437&lt;=0.05,"0-5%",IF(I2437&lt;=0.1,"5-10%",IF(I2437&lt;=0.2,"10-20%",IF(I2437&lt;=0.4,"20-40%","Above 40%")))))</f>
        <v>Below 0%</v>
      </c>
      <c r="N2437" s="6" t="str">
        <f aca="false">IF(AND(H2437&gt;=Summary!$B$25,I2437&gt;=Summary!$B$26,I2437&lt;=Summary!$B$27,J2437&gt;=Summary!$B$28,J2437&lt;=Summary!$B$29,F2437*J2437&gt;1),"Yes","No")</f>
        <v>No</v>
      </c>
    </row>
    <row r="2438" customFormat="false" ht="15" hidden="false" customHeight="false" outlineLevel="0" collapsed="false">
      <c r="A2438" s="6" t="s">
        <v>150</v>
      </c>
      <c r="B2438" s="45" t="n">
        <v>42267</v>
      </c>
      <c r="C2438" s="6" t="s">
        <v>179</v>
      </c>
      <c r="D2438" s="6" t="s">
        <v>176</v>
      </c>
      <c r="E2438" s="6" t="s">
        <v>187</v>
      </c>
      <c r="F2438" s="34" t="n">
        <v>0.318172544240952</v>
      </c>
      <c r="G2438" s="34" t="n">
        <v>0.304978871945618</v>
      </c>
      <c r="H2438" s="34" t="n">
        <v>0.0131936722953334</v>
      </c>
      <c r="I2438" s="34" t="n">
        <v>0.043260938737048</v>
      </c>
      <c r="J2438" s="35" t="n">
        <v>3.25</v>
      </c>
      <c r="K2438" s="6" t="n">
        <v>0</v>
      </c>
      <c r="L2438" s="35" t="n">
        <v>-1</v>
      </c>
      <c r="M2438" s="6" t="str">
        <f aca="false">IF(I2438&lt;=0,"Below 0%",IF(I2438&lt;=0.05,"0-5%",IF(I2438&lt;=0.1,"5-10%",IF(I2438&lt;=0.2,"10-20%",IF(I2438&lt;=0.4,"20-40%","Above 40%")))))</f>
        <v>0-5%</v>
      </c>
      <c r="N2438" s="6" t="str">
        <f aca="false">IF(AND(H2438&gt;=Summary!$B$25,I2438&gt;=Summary!$B$26,I2438&lt;=Summary!$B$27,J2438&gt;=Summary!$B$28,J2438&lt;=Summary!$B$29,F2438*J2438&gt;1),"Yes","No")</f>
        <v>No</v>
      </c>
    </row>
    <row r="2439" customFormat="false" ht="15" hidden="false" customHeight="false" outlineLevel="0" collapsed="false">
      <c r="A2439" s="6" t="s">
        <v>150</v>
      </c>
      <c r="B2439" s="45" t="n">
        <v>42267</v>
      </c>
      <c r="C2439" s="6" t="s">
        <v>179</v>
      </c>
      <c r="D2439" s="6" t="s">
        <v>176</v>
      </c>
      <c r="E2439" s="6" t="s">
        <v>174</v>
      </c>
      <c r="F2439" s="34" t="n">
        <v>0.233873635530472</v>
      </c>
      <c r="G2439" s="34" t="n">
        <v>0.298548594525078</v>
      </c>
      <c r="H2439" s="34" t="n">
        <v>-0.0646749589946063</v>
      </c>
      <c r="I2439" s="34" t="n">
        <v>-0.216631262650857</v>
      </c>
      <c r="J2439" s="35" t="n">
        <v>3.32</v>
      </c>
      <c r="K2439" s="6" t="n">
        <v>0</v>
      </c>
      <c r="L2439" s="35" t="n">
        <v>-1</v>
      </c>
      <c r="M2439" s="6" t="str">
        <f aca="false">IF(I2439&lt;=0,"Below 0%",IF(I2439&lt;=0.05,"0-5%",IF(I2439&lt;=0.1,"5-10%",IF(I2439&lt;=0.2,"10-20%",IF(I2439&lt;=0.4,"20-40%","Above 40%")))))</f>
        <v>Below 0%</v>
      </c>
      <c r="N2439" s="6" t="str">
        <f aca="false">IF(AND(H2439&gt;=Summary!$B$25,I2439&gt;=Summary!$B$26,I2439&lt;=Summary!$B$27,J2439&gt;=Summary!$B$28,J2439&lt;=Summary!$B$29,F2439*J2439&gt;1),"Yes","No")</f>
        <v>No</v>
      </c>
    </row>
    <row r="2440" customFormat="false" ht="15" hidden="false" customHeight="false" outlineLevel="0" collapsed="false">
      <c r="A2440" s="6" t="s">
        <v>150</v>
      </c>
      <c r="B2440" s="45" t="n">
        <v>42267</v>
      </c>
      <c r="C2440" s="6" t="s">
        <v>179</v>
      </c>
      <c r="D2440" s="6" t="s">
        <v>176</v>
      </c>
      <c r="E2440" s="6" t="s">
        <v>177</v>
      </c>
      <c r="F2440" s="34" t="n">
        <v>0.447953850030899</v>
      </c>
      <c r="G2440" s="34" t="n">
        <v>0.396472533529304</v>
      </c>
      <c r="H2440" s="34" t="n">
        <v>0.0514813165015954</v>
      </c>
      <c r="I2440" s="34" t="n">
        <v>0.129848380777657</v>
      </c>
      <c r="J2440" s="35" t="n">
        <v>2.5</v>
      </c>
      <c r="K2440" s="6" t="n">
        <v>1</v>
      </c>
      <c r="L2440" s="35" t="n">
        <v>1.5</v>
      </c>
      <c r="M2440" s="6" t="str">
        <f aca="false">IF(I2440&lt;=0,"Below 0%",IF(I2440&lt;=0.05,"0-5%",IF(I2440&lt;=0.1,"5-10%",IF(I2440&lt;=0.2,"10-20%",IF(I2440&lt;=0.4,"20-40%","Above 40%")))))</f>
        <v>10-20%</v>
      </c>
      <c r="N2440" s="6" t="str">
        <f aca="false">IF(AND(H2440&gt;=Summary!$B$25,I2440&gt;=Summary!$B$26,I2440&lt;=Summary!$B$27,J2440&gt;=Summary!$B$28,J2440&lt;=Summary!$B$29,F2440*J2440&gt;1),"Yes","No")</f>
        <v>Yes</v>
      </c>
    </row>
    <row r="2441" customFormat="false" ht="15" hidden="false" customHeight="false" outlineLevel="0" collapsed="false">
      <c r="A2441" s="6" t="s">
        <v>150</v>
      </c>
      <c r="B2441" s="45" t="n">
        <v>42267</v>
      </c>
      <c r="C2441" s="6" t="s">
        <v>181</v>
      </c>
      <c r="D2441" s="6" t="s">
        <v>180</v>
      </c>
      <c r="E2441" s="6" t="s">
        <v>187</v>
      </c>
      <c r="F2441" s="34" t="n">
        <v>0.658836781978607</v>
      </c>
      <c r="G2441" s="34" t="n">
        <v>0.497630419604184</v>
      </c>
      <c r="H2441" s="34" t="n">
        <v>0.161206362374423</v>
      </c>
      <c r="I2441" s="34" t="n">
        <v>0.323947966249022</v>
      </c>
      <c r="J2441" s="35" t="n">
        <v>2.02</v>
      </c>
      <c r="K2441" s="6" t="n">
        <v>1</v>
      </c>
      <c r="L2441" s="35" t="n">
        <v>1.02</v>
      </c>
      <c r="M2441" s="6" t="str">
        <f aca="false">IF(I2441&lt;=0,"Below 0%",IF(I2441&lt;=0.05,"0-5%",IF(I2441&lt;=0.1,"5-10%",IF(I2441&lt;=0.2,"10-20%",IF(I2441&lt;=0.4,"20-40%","Above 40%")))))</f>
        <v>20-40%</v>
      </c>
      <c r="N2441" s="6" t="str">
        <f aca="false">IF(AND(H2441&gt;=Summary!$B$25,I2441&gt;=Summary!$B$26,I2441&lt;=Summary!$B$27,J2441&gt;=Summary!$B$28,J2441&lt;=Summary!$B$29,F2441*J2441&gt;1),"Yes","No")</f>
        <v>Yes</v>
      </c>
    </row>
    <row r="2442" customFormat="false" ht="15" hidden="false" customHeight="false" outlineLevel="0" collapsed="false">
      <c r="A2442" s="6" t="s">
        <v>150</v>
      </c>
      <c r="B2442" s="45" t="n">
        <v>42267</v>
      </c>
      <c r="C2442" s="6" t="s">
        <v>181</v>
      </c>
      <c r="D2442" s="6" t="s">
        <v>180</v>
      </c>
      <c r="E2442" s="6" t="s">
        <v>174</v>
      </c>
      <c r="F2442" s="34" t="n">
        <v>0.199049293994904</v>
      </c>
      <c r="G2442" s="34" t="n">
        <v>0.270218668709799</v>
      </c>
      <c r="H2442" s="34" t="n">
        <v>-0.0711693747148954</v>
      </c>
      <c r="I2442" s="34" t="n">
        <v>-0.263376971897259</v>
      </c>
      <c r="J2442" s="35" t="n">
        <v>3.72</v>
      </c>
      <c r="K2442" s="6" t="n">
        <v>0</v>
      </c>
      <c r="L2442" s="35" t="n">
        <v>-1</v>
      </c>
      <c r="M2442" s="6" t="str">
        <f aca="false">IF(I2442&lt;=0,"Below 0%",IF(I2442&lt;=0.05,"0-5%",IF(I2442&lt;=0.1,"5-10%",IF(I2442&lt;=0.2,"10-20%",IF(I2442&lt;=0.4,"20-40%","Above 40%")))))</f>
        <v>Below 0%</v>
      </c>
      <c r="N2442" s="6" t="str">
        <f aca="false">IF(AND(H2442&gt;=Summary!$B$25,I2442&gt;=Summary!$B$26,I2442&lt;=Summary!$B$27,J2442&gt;=Summary!$B$28,J2442&lt;=Summary!$B$29,F2442*J2442&gt;1),"Yes","No")</f>
        <v>No</v>
      </c>
    </row>
    <row r="2443" customFormat="false" ht="15" hidden="false" customHeight="false" outlineLevel="0" collapsed="false">
      <c r="A2443" s="6" t="s">
        <v>150</v>
      </c>
      <c r="B2443" s="45" t="n">
        <v>42267</v>
      </c>
      <c r="C2443" s="6" t="s">
        <v>181</v>
      </c>
      <c r="D2443" s="6" t="s">
        <v>180</v>
      </c>
      <c r="E2443" s="6" t="s">
        <v>177</v>
      </c>
      <c r="F2443" s="34" t="n">
        <v>0.142113983631134</v>
      </c>
      <c r="G2443" s="34" t="n">
        <v>0.232150911686017</v>
      </c>
      <c r="H2443" s="34" t="n">
        <v>-0.0900369280548827</v>
      </c>
      <c r="I2443" s="34" t="n">
        <v>-0.38783792577415</v>
      </c>
      <c r="J2443" s="35" t="n">
        <v>4.33</v>
      </c>
      <c r="K2443" s="6" t="n">
        <v>0</v>
      </c>
      <c r="L2443" s="35" t="n">
        <v>-1</v>
      </c>
      <c r="M2443" s="6" t="str">
        <f aca="false">IF(I2443&lt;=0,"Below 0%",IF(I2443&lt;=0.05,"0-5%",IF(I2443&lt;=0.1,"5-10%",IF(I2443&lt;=0.2,"10-20%",IF(I2443&lt;=0.4,"20-40%","Above 40%")))))</f>
        <v>Below 0%</v>
      </c>
      <c r="N2443" s="6" t="str">
        <f aca="false">IF(AND(H2443&gt;=Summary!$B$25,I2443&gt;=Summary!$B$26,I2443&lt;=Summary!$B$27,J2443&gt;=Summary!$B$28,J2443&lt;=Summary!$B$29,F2443*J2443&gt;1),"Yes","No")</f>
        <v>No</v>
      </c>
    </row>
    <row r="2444" customFormat="false" ht="15" hidden="false" customHeight="false" outlineLevel="0" collapsed="false">
      <c r="A2444" s="6" t="s">
        <v>150</v>
      </c>
      <c r="B2444" s="45" t="n">
        <v>42273</v>
      </c>
      <c r="C2444" s="6" t="s">
        <v>195</v>
      </c>
      <c r="D2444" s="6" t="s">
        <v>185</v>
      </c>
      <c r="E2444" s="6" t="s">
        <v>187</v>
      </c>
      <c r="F2444" s="34" t="n">
        <v>0.218397289514542</v>
      </c>
      <c r="G2444" s="34" t="n">
        <v>0.220402330438606</v>
      </c>
      <c r="H2444" s="34" t="n">
        <v>-0.00200504092406453</v>
      </c>
      <c r="I2444" s="34" t="n">
        <v>-0.00909718567891027</v>
      </c>
      <c r="J2444" s="35" t="n">
        <v>4.56</v>
      </c>
      <c r="K2444" s="6" t="n">
        <v>0</v>
      </c>
      <c r="L2444" s="35" t="n">
        <v>-1</v>
      </c>
      <c r="M2444" s="6" t="str">
        <f aca="false">IF(I2444&lt;=0,"Below 0%",IF(I2444&lt;=0.05,"0-5%",IF(I2444&lt;=0.1,"5-10%",IF(I2444&lt;=0.2,"10-20%",IF(I2444&lt;=0.4,"20-40%","Above 40%")))))</f>
        <v>Below 0%</v>
      </c>
      <c r="N2444" s="6" t="str">
        <f aca="false">IF(AND(H2444&gt;=Summary!$B$25,I2444&gt;=Summary!$B$26,I2444&lt;=Summary!$B$27,J2444&gt;=Summary!$B$28,J2444&lt;=Summary!$B$29,F2444*J2444&gt;1),"Yes","No")</f>
        <v>No</v>
      </c>
    </row>
    <row r="2445" customFormat="false" ht="15" hidden="false" customHeight="false" outlineLevel="0" collapsed="false">
      <c r="A2445" s="6" t="s">
        <v>150</v>
      </c>
      <c r="B2445" s="45" t="n">
        <v>42273</v>
      </c>
      <c r="C2445" s="6" t="s">
        <v>195</v>
      </c>
      <c r="D2445" s="6" t="s">
        <v>185</v>
      </c>
      <c r="E2445" s="6" t="s">
        <v>174</v>
      </c>
      <c r="F2445" s="34" t="n">
        <v>0.260498523712158</v>
      </c>
      <c r="G2445" s="34" t="n">
        <v>0.250632076508739</v>
      </c>
      <c r="H2445" s="34" t="n">
        <v>0.00986644720341906</v>
      </c>
      <c r="I2445" s="34" t="n">
        <v>0.0393662588638173</v>
      </c>
      <c r="J2445" s="35" t="n">
        <v>4.01</v>
      </c>
      <c r="K2445" s="6" t="n">
        <v>0</v>
      </c>
      <c r="L2445" s="35" t="n">
        <v>-1</v>
      </c>
      <c r="M2445" s="6" t="str">
        <f aca="false">IF(I2445&lt;=0,"Below 0%",IF(I2445&lt;=0.05,"0-5%",IF(I2445&lt;=0.1,"5-10%",IF(I2445&lt;=0.2,"10-20%",IF(I2445&lt;=0.4,"20-40%","Above 40%")))))</f>
        <v>0-5%</v>
      </c>
      <c r="N2445" s="6" t="str">
        <f aca="false">IF(AND(H2445&gt;=Summary!$B$25,I2445&gt;=Summary!$B$26,I2445&lt;=Summary!$B$27,J2445&gt;=Summary!$B$28,J2445&lt;=Summary!$B$29,F2445*J2445&gt;1),"Yes","No")</f>
        <v>No</v>
      </c>
    </row>
    <row r="2446" customFormat="false" ht="15" hidden="false" customHeight="false" outlineLevel="0" collapsed="false">
      <c r="A2446" s="6" t="s">
        <v>150</v>
      </c>
      <c r="B2446" s="45" t="n">
        <v>42273</v>
      </c>
      <c r="C2446" s="6" t="s">
        <v>195</v>
      </c>
      <c r="D2446" s="6" t="s">
        <v>185</v>
      </c>
      <c r="E2446" s="6" t="s">
        <v>177</v>
      </c>
      <c r="F2446" s="34" t="n">
        <v>0.521104156970978</v>
      </c>
      <c r="G2446" s="34" t="n">
        <v>0.528965593052655</v>
      </c>
      <c r="H2446" s="34" t="n">
        <v>-0.00786143608167689</v>
      </c>
      <c r="I2446" s="34" t="n">
        <v>-0.0148619044129291</v>
      </c>
      <c r="J2446" s="35" t="n">
        <v>1.9</v>
      </c>
      <c r="K2446" s="6" t="n">
        <v>1</v>
      </c>
      <c r="L2446" s="35" t="n">
        <v>0.9</v>
      </c>
      <c r="M2446" s="6" t="str">
        <f aca="false">IF(I2446&lt;=0,"Below 0%",IF(I2446&lt;=0.05,"0-5%",IF(I2446&lt;=0.1,"5-10%",IF(I2446&lt;=0.2,"10-20%",IF(I2446&lt;=0.4,"20-40%","Above 40%")))))</f>
        <v>Below 0%</v>
      </c>
      <c r="N2446" s="6" t="str">
        <f aca="false">IF(AND(H2446&gt;=Summary!$B$25,I2446&gt;=Summary!$B$26,I2446&lt;=Summary!$B$27,J2446&gt;=Summary!$B$28,J2446&lt;=Summary!$B$29,F2446*J2446&gt;1),"Yes","No")</f>
        <v>No</v>
      </c>
    </row>
    <row r="2447" customFormat="false" ht="15" hidden="false" customHeight="false" outlineLevel="0" collapsed="false">
      <c r="A2447" s="6" t="s">
        <v>150</v>
      </c>
      <c r="B2447" s="45" t="n">
        <v>42273</v>
      </c>
      <c r="C2447" s="6" t="s">
        <v>183</v>
      </c>
      <c r="D2447" s="6" t="s">
        <v>182</v>
      </c>
      <c r="E2447" s="6" t="s">
        <v>187</v>
      </c>
      <c r="F2447" s="34" t="n">
        <v>0.686720848083496</v>
      </c>
      <c r="G2447" s="34" t="n">
        <v>0.639981382359786</v>
      </c>
      <c r="H2447" s="34" t="n">
        <v>0.0467394657237102</v>
      </c>
      <c r="I2447" s="34" t="n">
        <v>0.0730325397144664</v>
      </c>
      <c r="J2447" s="35" t="n">
        <v>1.56</v>
      </c>
      <c r="K2447" s="6" t="n">
        <v>1</v>
      </c>
      <c r="L2447" s="35" t="n">
        <v>0.56</v>
      </c>
      <c r="M2447" s="6" t="str">
        <f aca="false">IF(I2447&lt;=0,"Below 0%",IF(I2447&lt;=0.05,"0-5%",IF(I2447&lt;=0.1,"5-10%",IF(I2447&lt;=0.2,"10-20%",IF(I2447&lt;=0.4,"20-40%","Above 40%")))))</f>
        <v>5-10%</v>
      </c>
      <c r="N2447" s="6" t="str">
        <f aca="false">IF(AND(H2447&gt;=Summary!$B$25,I2447&gt;=Summary!$B$26,I2447&lt;=Summary!$B$27,J2447&gt;=Summary!$B$28,J2447&lt;=Summary!$B$29,F2447*J2447&gt;1),"Yes","No")</f>
        <v>No</v>
      </c>
    </row>
    <row r="2448" customFormat="false" ht="15" hidden="false" customHeight="false" outlineLevel="0" collapsed="false">
      <c r="A2448" s="6" t="s">
        <v>150</v>
      </c>
      <c r="B2448" s="45" t="n">
        <v>42273</v>
      </c>
      <c r="C2448" s="6" t="s">
        <v>183</v>
      </c>
      <c r="D2448" s="6" t="s">
        <v>182</v>
      </c>
      <c r="E2448" s="6" t="s">
        <v>174</v>
      </c>
      <c r="F2448" s="34" t="n">
        <v>0.177064150571823</v>
      </c>
      <c r="G2448" s="34" t="n">
        <v>0.226902490109379</v>
      </c>
      <c r="H2448" s="34" t="n">
        <v>-0.0498383395375555</v>
      </c>
      <c r="I2448" s="34" t="n">
        <v>-0.219646507685001</v>
      </c>
      <c r="J2448" s="35" t="n">
        <v>4.4</v>
      </c>
      <c r="K2448" s="6" t="n">
        <v>0</v>
      </c>
      <c r="L2448" s="35" t="n">
        <v>-1</v>
      </c>
      <c r="M2448" s="6" t="str">
        <f aca="false">IF(I2448&lt;=0,"Below 0%",IF(I2448&lt;=0.05,"0-5%",IF(I2448&lt;=0.1,"5-10%",IF(I2448&lt;=0.2,"10-20%",IF(I2448&lt;=0.4,"20-40%","Above 40%")))))</f>
        <v>Below 0%</v>
      </c>
      <c r="N2448" s="6" t="str">
        <f aca="false">IF(AND(H2448&gt;=Summary!$B$25,I2448&gt;=Summary!$B$26,I2448&lt;=Summary!$B$27,J2448&gt;=Summary!$B$28,J2448&lt;=Summary!$B$29,F2448*J2448&gt;1),"Yes","No")</f>
        <v>No</v>
      </c>
    </row>
    <row r="2449" customFormat="false" ht="15" hidden="false" customHeight="false" outlineLevel="0" collapsed="false">
      <c r="A2449" s="6" t="s">
        <v>150</v>
      </c>
      <c r="B2449" s="45" t="n">
        <v>42273</v>
      </c>
      <c r="C2449" s="6" t="s">
        <v>183</v>
      </c>
      <c r="D2449" s="6" t="s">
        <v>182</v>
      </c>
      <c r="E2449" s="6" t="s">
        <v>177</v>
      </c>
      <c r="F2449" s="34" t="n">
        <v>0.136215016245842</v>
      </c>
      <c r="G2449" s="34" t="n">
        <v>0.133116127530836</v>
      </c>
      <c r="H2449" s="34" t="n">
        <v>0.00309888871500649</v>
      </c>
      <c r="I2449" s="34" t="n">
        <v>0.0232795888258441</v>
      </c>
      <c r="J2449" s="35" t="n">
        <v>7.5</v>
      </c>
      <c r="K2449" s="6" t="n">
        <v>0</v>
      </c>
      <c r="L2449" s="35" t="n">
        <v>-1</v>
      </c>
      <c r="M2449" s="6" t="str">
        <f aca="false">IF(I2449&lt;=0,"Below 0%",IF(I2449&lt;=0.05,"0-5%",IF(I2449&lt;=0.1,"5-10%",IF(I2449&lt;=0.2,"10-20%",IF(I2449&lt;=0.4,"20-40%","Above 40%")))))</f>
        <v>0-5%</v>
      </c>
      <c r="N2449" s="6" t="str">
        <f aca="false">IF(AND(H2449&gt;=Summary!$B$25,I2449&gt;=Summary!$B$26,I2449&lt;=Summary!$B$27,J2449&gt;=Summary!$B$28,J2449&lt;=Summary!$B$29,F2449*J2449&gt;1),"Yes","No")</f>
        <v>No</v>
      </c>
    </row>
    <row r="2450" customFormat="false" ht="15" hidden="false" customHeight="false" outlineLevel="0" collapsed="false">
      <c r="A2450" s="6" t="s">
        <v>150</v>
      </c>
      <c r="B2450" s="45" t="n">
        <v>42273</v>
      </c>
      <c r="C2450" s="6" t="s">
        <v>176</v>
      </c>
      <c r="D2450" s="6" t="s">
        <v>191</v>
      </c>
      <c r="E2450" s="6" t="s">
        <v>187</v>
      </c>
      <c r="F2450" s="34" t="n">
        <v>0.852993369102478</v>
      </c>
      <c r="G2450" s="34" t="n">
        <v>0.806721714823069</v>
      </c>
      <c r="H2450" s="34" t="n">
        <v>0.0462716542794093</v>
      </c>
      <c r="I2450" s="34" t="n">
        <v>0.0573576407194614</v>
      </c>
      <c r="J2450" s="35" t="n">
        <v>1.24</v>
      </c>
      <c r="K2450" s="6" t="n">
        <v>1</v>
      </c>
      <c r="L2450" s="35" t="n">
        <v>0.24</v>
      </c>
      <c r="M2450" s="6" t="str">
        <f aca="false">IF(I2450&lt;=0,"Below 0%",IF(I2450&lt;=0.05,"0-5%",IF(I2450&lt;=0.1,"5-10%",IF(I2450&lt;=0.2,"10-20%",IF(I2450&lt;=0.4,"20-40%","Above 40%")))))</f>
        <v>5-10%</v>
      </c>
      <c r="N2450" s="6" t="str">
        <f aca="false">IF(AND(H2450&gt;=Summary!$B$25,I2450&gt;=Summary!$B$26,I2450&lt;=Summary!$B$27,J2450&gt;=Summary!$B$28,J2450&lt;=Summary!$B$29,F2450*J2450&gt;1),"Yes","No")</f>
        <v>No</v>
      </c>
    </row>
    <row r="2451" customFormat="false" ht="15" hidden="false" customHeight="false" outlineLevel="0" collapsed="false">
      <c r="A2451" s="6" t="s">
        <v>150</v>
      </c>
      <c r="B2451" s="45" t="n">
        <v>42273</v>
      </c>
      <c r="C2451" s="6" t="s">
        <v>176</v>
      </c>
      <c r="D2451" s="6" t="s">
        <v>191</v>
      </c>
      <c r="E2451" s="6" t="s">
        <v>174</v>
      </c>
      <c r="F2451" s="34" t="n">
        <v>0.104554444551468</v>
      </c>
      <c r="G2451" s="34" t="n">
        <v>0.133377990184081</v>
      </c>
      <c r="H2451" s="34" t="n">
        <v>-0.0288235456326128</v>
      </c>
      <c r="I2451" s="34" t="n">
        <v>-0.216104213242621</v>
      </c>
      <c r="J2451" s="35" t="n">
        <v>7.5</v>
      </c>
      <c r="K2451" s="6" t="n">
        <v>0</v>
      </c>
      <c r="L2451" s="35" t="n">
        <v>-1</v>
      </c>
      <c r="M2451" s="6" t="str">
        <f aca="false">IF(I2451&lt;=0,"Below 0%",IF(I2451&lt;=0.05,"0-5%",IF(I2451&lt;=0.1,"5-10%",IF(I2451&lt;=0.2,"10-20%",IF(I2451&lt;=0.4,"20-40%","Above 40%")))))</f>
        <v>Below 0%</v>
      </c>
      <c r="N2451" s="6" t="str">
        <f aca="false">IF(AND(H2451&gt;=Summary!$B$25,I2451&gt;=Summary!$B$26,I2451&lt;=Summary!$B$27,J2451&gt;=Summary!$B$28,J2451&lt;=Summary!$B$29,F2451*J2451&gt;1),"Yes","No")</f>
        <v>No</v>
      </c>
    </row>
    <row r="2452" customFormat="false" ht="15" hidden="false" customHeight="false" outlineLevel="0" collapsed="false">
      <c r="A2452" s="6" t="s">
        <v>150</v>
      </c>
      <c r="B2452" s="45" t="n">
        <v>42273</v>
      </c>
      <c r="C2452" s="6" t="s">
        <v>176</v>
      </c>
      <c r="D2452" s="6" t="s">
        <v>191</v>
      </c>
      <c r="E2452" s="6" t="s">
        <v>177</v>
      </c>
      <c r="F2452" s="34" t="n">
        <v>0.0424521826207638</v>
      </c>
      <c r="G2452" s="34" t="n">
        <v>0.0599002949928506</v>
      </c>
      <c r="H2452" s="34" t="n">
        <v>-0.0174481123720868</v>
      </c>
      <c r="I2452" s="34" t="n">
        <v>-0.291285917275856</v>
      </c>
      <c r="J2452" s="35" t="n">
        <v>16.7</v>
      </c>
      <c r="K2452" s="6" t="n">
        <v>0</v>
      </c>
      <c r="L2452" s="35" t="n">
        <v>-1</v>
      </c>
      <c r="M2452" s="6" t="str">
        <f aca="false">IF(I2452&lt;=0,"Below 0%",IF(I2452&lt;=0.05,"0-5%",IF(I2452&lt;=0.1,"5-10%",IF(I2452&lt;=0.2,"10-20%",IF(I2452&lt;=0.4,"20-40%","Above 40%")))))</f>
        <v>Below 0%</v>
      </c>
      <c r="N2452" s="6" t="str">
        <f aca="false">IF(AND(H2452&gt;=Summary!$B$25,I2452&gt;=Summary!$B$26,I2452&lt;=Summary!$B$27,J2452&gt;=Summary!$B$28,J2452&lt;=Summary!$B$29,F2452*J2452&gt;1),"Yes","No")</f>
        <v>No</v>
      </c>
    </row>
    <row r="2453" customFormat="false" ht="15" hidden="false" customHeight="false" outlineLevel="0" collapsed="false">
      <c r="A2453" s="6" t="s">
        <v>150</v>
      </c>
      <c r="B2453" s="45" t="n">
        <v>42273</v>
      </c>
      <c r="C2453" s="6" t="s">
        <v>188</v>
      </c>
      <c r="D2453" s="6" t="s">
        <v>190</v>
      </c>
      <c r="E2453" s="6" t="s">
        <v>187</v>
      </c>
      <c r="F2453" s="34" t="n">
        <v>0.203595593571663</v>
      </c>
      <c r="G2453" s="34" t="n">
        <v>0.163798136428388</v>
      </c>
      <c r="H2453" s="34" t="n">
        <v>0.039797457143275</v>
      </c>
      <c r="I2453" s="34" t="n">
        <v>0.242966483081291</v>
      </c>
      <c r="J2453" s="35" t="n">
        <v>6.1</v>
      </c>
      <c r="K2453" s="6" t="n">
        <v>0</v>
      </c>
      <c r="L2453" s="35" t="n">
        <v>-1</v>
      </c>
      <c r="M2453" s="6" t="str">
        <f aca="false">IF(I2453&lt;=0,"Below 0%",IF(I2453&lt;=0.05,"0-5%",IF(I2453&lt;=0.1,"5-10%",IF(I2453&lt;=0.2,"10-20%",IF(I2453&lt;=0.4,"20-40%","Above 40%")))))</f>
        <v>20-40%</v>
      </c>
      <c r="N2453" s="6" t="str">
        <f aca="false">IF(AND(H2453&gt;=Summary!$B$25,I2453&gt;=Summary!$B$26,I2453&lt;=Summary!$B$27,J2453&gt;=Summary!$B$28,J2453&lt;=Summary!$B$29,F2453*J2453&gt;1),"Yes","No")</f>
        <v>No</v>
      </c>
    </row>
    <row r="2454" customFormat="false" ht="15" hidden="false" customHeight="false" outlineLevel="0" collapsed="false">
      <c r="A2454" s="6" t="s">
        <v>150</v>
      </c>
      <c r="B2454" s="45" t="n">
        <v>42273</v>
      </c>
      <c r="C2454" s="6" t="s">
        <v>188</v>
      </c>
      <c r="D2454" s="6" t="s">
        <v>190</v>
      </c>
      <c r="E2454" s="6" t="s">
        <v>174</v>
      </c>
      <c r="F2454" s="34" t="n">
        <v>0.149998143315315</v>
      </c>
      <c r="G2454" s="34" t="n">
        <v>0.237897293384087</v>
      </c>
      <c r="H2454" s="34" t="n">
        <v>-0.087899150068772</v>
      </c>
      <c r="I2454" s="34" t="n">
        <v>-0.369483607057513</v>
      </c>
      <c r="J2454" s="35" t="n">
        <v>4.2</v>
      </c>
      <c r="K2454" s="6" t="n">
        <v>1</v>
      </c>
      <c r="L2454" s="35" t="n">
        <v>3.2</v>
      </c>
      <c r="M2454" s="6" t="str">
        <f aca="false">IF(I2454&lt;=0,"Below 0%",IF(I2454&lt;=0.05,"0-5%",IF(I2454&lt;=0.1,"5-10%",IF(I2454&lt;=0.2,"10-20%",IF(I2454&lt;=0.4,"20-40%","Above 40%")))))</f>
        <v>Below 0%</v>
      </c>
      <c r="N2454" s="6" t="str">
        <f aca="false">IF(AND(H2454&gt;=Summary!$B$25,I2454&gt;=Summary!$B$26,I2454&lt;=Summary!$B$27,J2454&gt;=Summary!$B$28,J2454&lt;=Summary!$B$29,F2454*J2454&gt;1),"Yes","No")</f>
        <v>No</v>
      </c>
    </row>
    <row r="2455" customFormat="false" ht="15" hidden="false" customHeight="false" outlineLevel="0" collapsed="false">
      <c r="A2455" s="6" t="s">
        <v>150</v>
      </c>
      <c r="B2455" s="45" t="n">
        <v>42273</v>
      </c>
      <c r="C2455" s="6" t="s">
        <v>188</v>
      </c>
      <c r="D2455" s="6" t="s">
        <v>190</v>
      </c>
      <c r="E2455" s="6" t="s">
        <v>177</v>
      </c>
      <c r="F2455" s="34" t="n">
        <v>0.646406292915344</v>
      </c>
      <c r="G2455" s="34" t="n">
        <v>0.598304570187525</v>
      </c>
      <c r="H2455" s="34" t="n">
        <v>0.0481017227278194</v>
      </c>
      <c r="I2455" s="34" t="n">
        <v>0.0803967161954706</v>
      </c>
      <c r="J2455" s="35" t="n">
        <v>1.67</v>
      </c>
      <c r="K2455" s="6" t="n">
        <v>0</v>
      </c>
      <c r="L2455" s="35" t="n">
        <v>-1</v>
      </c>
      <c r="M2455" s="6" t="str">
        <f aca="false">IF(I2455&lt;=0,"Below 0%",IF(I2455&lt;=0.05,"0-5%",IF(I2455&lt;=0.1,"5-10%",IF(I2455&lt;=0.2,"10-20%",IF(I2455&lt;=0.4,"20-40%","Above 40%")))))</f>
        <v>5-10%</v>
      </c>
      <c r="N2455" s="6" t="str">
        <f aca="false">IF(AND(H2455&gt;=Summary!$B$25,I2455&gt;=Summary!$B$26,I2455&lt;=Summary!$B$27,J2455&gt;=Summary!$B$28,J2455&lt;=Summary!$B$29,F2455*J2455&gt;1),"Yes","No")</f>
        <v>No</v>
      </c>
    </row>
    <row r="2456" customFormat="false" ht="15" hidden="false" customHeight="false" outlineLevel="0" collapsed="false">
      <c r="A2456" s="6" t="s">
        <v>150</v>
      </c>
      <c r="B2456" s="45" t="n">
        <v>42273</v>
      </c>
      <c r="C2456" s="6" t="s">
        <v>179</v>
      </c>
      <c r="D2456" s="6" t="s">
        <v>175</v>
      </c>
      <c r="E2456" s="6" t="s">
        <v>187</v>
      </c>
      <c r="F2456" s="34" t="n">
        <v>0.575961768627167</v>
      </c>
      <c r="G2456" s="34" t="n">
        <v>0.464988644965935</v>
      </c>
      <c r="H2456" s="34" t="n">
        <v>0.110973123661232</v>
      </c>
      <c r="I2456" s="34" t="n">
        <v>0.238657706726068</v>
      </c>
      <c r="J2456" s="35" t="n">
        <v>2.2</v>
      </c>
      <c r="K2456" s="6" t="n">
        <v>1</v>
      </c>
      <c r="L2456" s="35" t="n">
        <v>1.2</v>
      </c>
      <c r="M2456" s="6" t="str">
        <f aca="false">IF(I2456&lt;=0,"Below 0%",IF(I2456&lt;=0.05,"0-5%",IF(I2456&lt;=0.1,"5-10%",IF(I2456&lt;=0.2,"10-20%",IF(I2456&lt;=0.4,"20-40%","Above 40%")))))</f>
        <v>20-40%</v>
      </c>
      <c r="N2456" s="6" t="str">
        <f aca="false">IF(AND(H2456&gt;=Summary!$B$25,I2456&gt;=Summary!$B$26,I2456&lt;=Summary!$B$27,J2456&gt;=Summary!$B$28,J2456&lt;=Summary!$B$29,F2456*J2456&gt;1),"Yes","No")</f>
        <v>Yes</v>
      </c>
    </row>
    <row r="2457" customFormat="false" ht="15" hidden="false" customHeight="false" outlineLevel="0" collapsed="false">
      <c r="A2457" s="6" t="s">
        <v>150</v>
      </c>
      <c r="B2457" s="45" t="n">
        <v>42273</v>
      </c>
      <c r="C2457" s="6" t="s">
        <v>179</v>
      </c>
      <c r="D2457" s="6" t="s">
        <v>175</v>
      </c>
      <c r="E2457" s="6" t="s">
        <v>174</v>
      </c>
      <c r="F2457" s="34" t="n">
        <v>0.174477994441986</v>
      </c>
      <c r="G2457" s="34" t="n">
        <v>0.291445874337623</v>
      </c>
      <c r="H2457" s="34" t="n">
        <v>-0.116967879895637</v>
      </c>
      <c r="I2457" s="34" t="n">
        <v>-0.401336543745809</v>
      </c>
      <c r="J2457" s="35" t="n">
        <v>3.51</v>
      </c>
      <c r="K2457" s="6" t="n">
        <v>0</v>
      </c>
      <c r="L2457" s="35" t="n">
        <v>-1</v>
      </c>
      <c r="M2457" s="6" t="str">
        <f aca="false">IF(I2457&lt;=0,"Below 0%",IF(I2457&lt;=0.05,"0-5%",IF(I2457&lt;=0.1,"5-10%",IF(I2457&lt;=0.2,"10-20%",IF(I2457&lt;=0.4,"20-40%","Above 40%")))))</f>
        <v>Below 0%</v>
      </c>
      <c r="N2457" s="6" t="str">
        <f aca="false">IF(AND(H2457&gt;=Summary!$B$25,I2457&gt;=Summary!$B$26,I2457&lt;=Summary!$B$27,J2457&gt;=Summary!$B$28,J2457&lt;=Summary!$B$29,F2457*J2457&gt;1),"Yes","No")</f>
        <v>No</v>
      </c>
    </row>
    <row r="2458" customFormat="false" ht="15" hidden="false" customHeight="false" outlineLevel="0" collapsed="false">
      <c r="A2458" s="6" t="s">
        <v>150</v>
      </c>
      <c r="B2458" s="45" t="n">
        <v>42273</v>
      </c>
      <c r="C2458" s="6" t="s">
        <v>179</v>
      </c>
      <c r="D2458" s="6" t="s">
        <v>175</v>
      </c>
      <c r="E2458" s="6" t="s">
        <v>177</v>
      </c>
      <c r="F2458" s="34" t="n">
        <v>0.249560192227364</v>
      </c>
      <c r="G2458" s="34" t="n">
        <v>0.243565480696442</v>
      </c>
      <c r="H2458" s="34" t="n">
        <v>0.00599471153092152</v>
      </c>
      <c r="I2458" s="34" t="n">
        <v>0.0246123199140553</v>
      </c>
      <c r="J2458" s="35" t="n">
        <v>4.2</v>
      </c>
      <c r="K2458" s="6" t="n">
        <v>0</v>
      </c>
      <c r="L2458" s="35" t="n">
        <v>-1</v>
      </c>
      <c r="M2458" s="6" t="str">
        <f aca="false">IF(I2458&lt;=0,"Below 0%",IF(I2458&lt;=0.05,"0-5%",IF(I2458&lt;=0.1,"5-10%",IF(I2458&lt;=0.2,"10-20%",IF(I2458&lt;=0.4,"20-40%","Above 40%")))))</f>
        <v>0-5%</v>
      </c>
      <c r="N2458" s="6" t="str">
        <f aca="false">IF(AND(H2458&gt;=Summary!$B$25,I2458&gt;=Summary!$B$26,I2458&lt;=Summary!$B$27,J2458&gt;=Summary!$B$28,J2458&lt;=Summary!$B$29,F2458*J2458&gt;1),"Yes","No")</f>
        <v>No</v>
      </c>
    </row>
    <row r="2459" customFormat="false" ht="15" hidden="false" customHeight="false" outlineLevel="0" collapsed="false">
      <c r="A2459" s="6" t="s">
        <v>150</v>
      </c>
      <c r="B2459" s="45" t="n">
        <v>42273</v>
      </c>
      <c r="C2459" s="6" t="s">
        <v>192</v>
      </c>
      <c r="D2459" s="6" t="s">
        <v>199</v>
      </c>
      <c r="E2459" s="6" t="s">
        <v>187</v>
      </c>
      <c r="F2459" s="34" t="n">
        <v>0.381615579128265</v>
      </c>
      <c r="G2459" s="34" t="n">
        <v>0.386665139355236</v>
      </c>
      <c r="H2459" s="34" t="n">
        <v>-0.00504956022697051</v>
      </c>
      <c r="I2459" s="34" t="n">
        <v>-0.013059259066878</v>
      </c>
      <c r="J2459" s="35" t="n">
        <v>2.6</v>
      </c>
      <c r="K2459" s="6" t="n">
        <v>1</v>
      </c>
      <c r="L2459" s="35" t="n">
        <v>1.6</v>
      </c>
      <c r="M2459" s="6" t="str">
        <f aca="false">IF(I2459&lt;=0,"Below 0%",IF(I2459&lt;=0.05,"0-5%",IF(I2459&lt;=0.1,"5-10%",IF(I2459&lt;=0.2,"10-20%",IF(I2459&lt;=0.4,"20-40%","Above 40%")))))</f>
        <v>Below 0%</v>
      </c>
      <c r="N2459" s="6" t="str">
        <f aca="false">IF(AND(H2459&gt;=Summary!$B$25,I2459&gt;=Summary!$B$26,I2459&lt;=Summary!$B$27,J2459&gt;=Summary!$B$28,J2459&lt;=Summary!$B$29,F2459*J2459&gt;1),"Yes","No")</f>
        <v>No</v>
      </c>
    </row>
    <row r="2460" customFormat="false" ht="15" hidden="false" customHeight="false" outlineLevel="0" collapsed="false">
      <c r="A2460" s="6" t="s">
        <v>150</v>
      </c>
      <c r="B2460" s="45" t="n">
        <v>42273</v>
      </c>
      <c r="C2460" s="6" t="s">
        <v>192</v>
      </c>
      <c r="D2460" s="6" t="s">
        <v>199</v>
      </c>
      <c r="E2460" s="6" t="s">
        <v>174</v>
      </c>
      <c r="F2460" s="34" t="n">
        <v>0.303803831338882</v>
      </c>
      <c r="G2460" s="34" t="n">
        <v>0.284795853349466</v>
      </c>
      <c r="H2460" s="34" t="n">
        <v>0.0190079779894169</v>
      </c>
      <c r="I2460" s="34" t="n">
        <v>0.0667424675109041</v>
      </c>
      <c r="J2460" s="35" t="n">
        <v>3.53</v>
      </c>
      <c r="K2460" s="6" t="n">
        <v>0</v>
      </c>
      <c r="L2460" s="35" t="n">
        <v>-1</v>
      </c>
      <c r="M2460" s="6" t="str">
        <f aca="false">IF(I2460&lt;=0,"Below 0%",IF(I2460&lt;=0.05,"0-5%",IF(I2460&lt;=0.1,"5-10%",IF(I2460&lt;=0.2,"10-20%",IF(I2460&lt;=0.4,"20-40%","Above 40%")))))</f>
        <v>5-10%</v>
      </c>
      <c r="N2460" s="6" t="str">
        <f aca="false">IF(AND(H2460&gt;=Summary!$B$25,I2460&gt;=Summary!$B$26,I2460&lt;=Summary!$B$27,J2460&gt;=Summary!$B$28,J2460&lt;=Summary!$B$29,F2460*J2460&gt;1),"Yes","No")</f>
        <v>No</v>
      </c>
    </row>
    <row r="2461" customFormat="false" ht="15" hidden="false" customHeight="false" outlineLevel="0" collapsed="false">
      <c r="A2461" s="6" t="s">
        <v>150</v>
      </c>
      <c r="B2461" s="45" t="n">
        <v>42273</v>
      </c>
      <c r="C2461" s="6" t="s">
        <v>192</v>
      </c>
      <c r="D2461" s="6" t="s">
        <v>199</v>
      </c>
      <c r="E2461" s="6" t="s">
        <v>177</v>
      </c>
      <c r="F2461" s="34" t="n">
        <v>0.31458055973053</v>
      </c>
      <c r="G2461" s="34" t="n">
        <v>0.328539007295299</v>
      </c>
      <c r="H2461" s="34" t="n">
        <v>-0.0139584475647687</v>
      </c>
      <c r="I2461" s="34" t="n">
        <v>-0.042486424000857</v>
      </c>
      <c r="J2461" s="35" t="n">
        <v>3.06</v>
      </c>
      <c r="K2461" s="6" t="n">
        <v>0</v>
      </c>
      <c r="L2461" s="35" t="n">
        <v>-1</v>
      </c>
      <c r="M2461" s="6" t="str">
        <f aca="false">IF(I2461&lt;=0,"Below 0%",IF(I2461&lt;=0.05,"0-5%",IF(I2461&lt;=0.1,"5-10%",IF(I2461&lt;=0.2,"10-20%",IF(I2461&lt;=0.4,"20-40%","Above 40%")))))</f>
        <v>Below 0%</v>
      </c>
      <c r="N2461" s="6" t="str">
        <f aca="false">IF(AND(H2461&gt;=Summary!$B$25,I2461&gt;=Summary!$B$26,I2461&lt;=Summary!$B$27,J2461&gt;=Summary!$B$28,J2461&lt;=Summary!$B$29,F2461*J2461&gt;1),"Yes","No")</f>
        <v>No</v>
      </c>
    </row>
    <row r="2462" customFormat="false" ht="15" hidden="false" customHeight="false" outlineLevel="0" collapsed="false">
      <c r="A2462" s="6" t="s">
        <v>150</v>
      </c>
      <c r="B2462" s="45" t="n">
        <v>42273</v>
      </c>
      <c r="C2462" s="6" t="s">
        <v>181</v>
      </c>
      <c r="D2462" s="6" t="s">
        <v>194</v>
      </c>
      <c r="E2462" s="6" t="s">
        <v>187</v>
      </c>
      <c r="F2462" s="34" t="n">
        <v>0.20594222843647</v>
      </c>
      <c r="G2462" s="34" t="n">
        <v>0.233882324129064</v>
      </c>
      <c r="H2462" s="34" t="n">
        <v>-0.0279400956925938</v>
      </c>
      <c r="I2462" s="34" t="n">
        <v>-0.119462194488779</v>
      </c>
      <c r="J2462" s="35" t="n">
        <v>4.3</v>
      </c>
      <c r="K2462" s="6" t="n">
        <v>1</v>
      </c>
      <c r="L2462" s="35" t="n">
        <v>3.3</v>
      </c>
      <c r="M2462" s="6" t="str">
        <f aca="false">IF(I2462&lt;=0,"Below 0%",IF(I2462&lt;=0.05,"0-5%",IF(I2462&lt;=0.1,"5-10%",IF(I2462&lt;=0.2,"10-20%",IF(I2462&lt;=0.4,"20-40%","Above 40%")))))</f>
        <v>Below 0%</v>
      </c>
      <c r="N2462" s="6" t="str">
        <f aca="false">IF(AND(H2462&gt;=Summary!$B$25,I2462&gt;=Summary!$B$26,I2462&lt;=Summary!$B$27,J2462&gt;=Summary!$B$28,J2462&lt;=Summary!$B$29,F2462*J2462&gt;1),"Yes","No")</f>
        <v>No</v>
      </c>
    </row>
    <row r="2463" customFormat="false" ht="15" hidden="false" customHeight="false" outlineLevel="0" collapsed="false">
      <c r="A2463" s="6" t="s">
        <v>150</v>
      </c>
      <c r="B2463" s="45" t="n">
        <v>42273</v>
      </c>
      <c r="C2463" s="6" t="s">
        <v>181</v>
      </c>
      <c r="D2463" s="6" t="s">
        <v>194</v>
      </c>
      <c r="E2463" s="6" t="s">
        <v>174</v>
      </c>
      <c r="F2463" s="34" t="n">
        <v>0.362792640924454</v>
      </c>
      <c r="G2463" s="34" t="n">
        <v>0.263270678993449</v>
      </c>
      <c r="H2463" s="34" t="n">
        <v>0.0995219619310049</v>
      </c>
      <c r="I2463" s="34" t="n">
        <v>0.378021442841652</v>
      </c>
      <c r="J2463" s="35" t="n">
        <v>3.82</v>
      </c>
      <c r="K2463" s="6" t="n">
        <v>0</v>
      </c>
      <c r="L2463" s="35" t="n">
        <v>-1</v>
      </c>
      <c r="M2463" s="6" t="str">
        <f aca="false">IF(I2463&lt;=0,"Below 0%",IF(I2463&lt;=0.05,"0-5%",IF(I2463&lt;=0.1,"5-10%",IF(I2463&lt;=0.2,"10-20%",IF(I2463&lt;=0.4,"20-40%","Above 40%")))))</f>
        <v>20-40%</v>
      </c>
      <c r="N2463" s="6" t="str">
        <f aca="false">IF(AND(H2463&gt;=Summary!$B$25,I2463&gt;=Summary!$B$26,I2463&lt;=Summary!$B$27,J2463&gt;=Summary!$B$28,J2463&lt;=Summary!$B$29,F2463*J2463&gt;1),"Yes","No")</f>
        <v>Yes</v>
      </c>
    </row>
    <row r="2464" customFormat="false" ht="15" hidden="false" customHeight="false" outlineLevel="0" collapsed="false">
      <c r="A2464" s="6" t="s">
        <v>150</v>
      </c>
      <c r="B2464" s="45" t="n">
        <v>42273</v>
      </c>
      <c r="C2464" s="6" t="s">
        <v>181</v>
      </c>
      <c r="D2464" s="6" t="s">
        <v>194</v>
      </c>
      <c r="E2464" s="6" t="s">
        <v>177</v>
      </c>
      <c r="F2464" s="34" t="n">
        <v>0.431265085935593</v>
      </c>
      <c r="G2464" s="34" t="n">
        <v>0.502846996877487</v>
      </c>
      <c r="H2464" s="34" t="n">
        <v>-0.0715819109418947</v>
      </c>
      <c r="I2464" s="34" t="n">
        <v>-0.142353263291607</v>
      </c>
      <c r="J2464" s="35" t="n">
        <v>2</v>
      </c>
      <c r="K2464" s="6" t="n">
        <v>0</v>
      </c>
      <c r="L2464" s="35" t="n">
        <v>-1</v>
      </c>
      <c r="M2464" s="6" t="str">
        <f aca="false">IF(I2464&lt;=0,"Below 0%",IF(I2464&lt;=0.05,"0-5%",IF(I2464&lt;=0.1,"5-10%",IF(I2464&lt;=0.2,"10-20%",IF(I2464&lt;=0.4,"20-40%","Above 40%")))))</f>
        <v>Below 0%</v>
      </c>
      <c r="N2464" s="6" t="str">
        <f aca="false">IF(AND(H2464&gt;=Summary!$B$25,I2464&gt;=Summary!$B$26,I2464&lt;=Summary!$B$27,J2464&gt;=Summary!$B$28,J2464&lt;=Summary!$B$29,F2464*J2464&gt;1),"Yes","No")</f>
        <v>No</v>
      </c>
    </row>
    <row r="2465" customFormat="false" ht="15" hidden="false" customHeight="false" outlineLevel="0" collapsed="false">
      <c r="A2465" s="6" t="s">
        <v>150</v>
      </c>
      <c r="B2465" s="45" t="n">
        <v>42273</v>
      </c>
      <c r="C2465" s="6" t="s">
        <v>189</v>
      </c>
      <c r="D2465" s="6" t="s">
        <v>172</v>
      </c>
      <c r="E2465" s="6" t="s">
        <v>187</v>
      </c>
      <c r="F2465" s="34" t="n">
        <v>0.600132763385773</v>
      </c>
      <c r="G2465" s="34" t="n">
        <v>0.4341923704127</v>
      </c>
      <c r="H2465" s="34" t="n">
        <v>0.165940392973073</v>
      </c>
      <c r="I2465" s="34" t="n">
        <v>0.382181733905978</v>
      </c>
      <c r="J2465" s="35" t="n">
        <v>2.3</v>
      </c>
      <c r="K2465" s="6" t="n">
        <v>0</v>
      </c>
      <c r="L2465" s="35" t="n">
        <v>-1</v>
      </c>
      <c r="M2465" s="6" t="str">
        <f aca="false">IF(I2465&lt;=0,"Below 0%",IF(I2465&lt;=0.05,"0-5%",IF(I2465&lt;=0.1,"5-10%",IF(I2465&lt;=0.2,"10-20%",IF(I2465&lt;=0.4,"20-40%","Above 40%")))))</f>
        <v>20-40%</v>
      </c>
      <c r="N2465" s="6" t="str">
        <f aca="false">IF(AND(H2465&gt;=Summary!$B$25,I2465&gt;=Summary!$B$26,I2465&lt;=Summary!$B$27,J2465&gt;=Summary!$B$28,J2465&lt;=Summary!$B$29,F2465*J2465&gt;1),"Yes","No")</f>
        <v>Yes</v>
      </c>
    </row>
    <row r="2466" customFormat="false" ht="15" hidden="false" customHeight="false" outlineLevel="0" collapsed="false">
      <c r="A2466" s="6" t="s">
        <v>150</v>
      </c>
      <c r="B2466" s="45" t="n">
        <v>42273</v>
      </c>
      <c r="C2466" s="6" t="s">
        <v>189</v>
      </c>
      <c r="D2466" s="6" t="s">
        <v>172</v>
      </c>
      <c r="E2466" s="6" t="s">
        <v>174</v>
      </c>
      <c r="F2466" s="34" t="n">
        <v>0.279619008302689</v>
      </c>
      <c r="G2466" s="34" t="n">
        <v>0.282102387556274</v>
      </c>
      <c r="H2466" s="34" t="n">
        <v>-0.00248337925358549</v>
      </c>
      <c r="I2466" s="34" t="n">
        <v>-0.00880311320686755</v>
      </c>
      <c r="J2466" s="35" t="n">
        <v>3.54</v>
      </c>
      <c r="K2466" s="6" t="n">
        <v>1</v>
      </c>
      <c r="L2466" s="35" t="n">
        <v>2.54</v>
      </c>
      <c r="M2466" s="6" t="str">
        <f aca="false">IF(I2466&lt;=0,"Below 0%",IF(I2466&lt;=0.05,"0-5%",IF(I2466&lt;=0.1,"5-10%",IF(I2466&lt;=0.2,"10-20%",IF(I2466&lt;=0.4,"20-40%","Above 40%")))))</f>
        <v>Below 0%</v>
      </c>
      <c r="N2466" s="6" t="str">
        <f aca="false">IF(AND(H2466&gt;=Summary!$B$25,I2466&gt;=Summary!$B$26,I2466&lt;=Summary!$B$27,J2466&gt;=Summary!$B$28,J2466&lt;=Summary!$B$29,F2466*J2466&gt;1),"Yes","No")</f>
        <v>No</v>
      </c>
    </row>
    <row r="2467" customFormat="false" ht="15" hidden="false" customHeight="false" outlineLevel="0" collapsed="false">
      <c r="A2467" s="6" t="s">
        <v>150</v>
      </c>
      <c r="B2467" s="45" t="n">
        <v>42273</v>
      </c>
      <c r="C2467" s="6" t="s">
        <v>189</v>
      </c>
      <c r="D2467" s="6" t="s">
        <v>172</v>
      </c>
      <c r="E2467" s="6" t="s">
        <v>177</v>
      </c>
      <c r="F2467" s="34" t="n">
        <v>0.1202482432127</v>
      </c>
      <c r="G2467" s="34" t="n">
        <v>0.283705242031026</v>
      </c>
      <c r="H2467" s="34" t="n">
        <v>-0.163456998818326</v>
      </c>
      <c r="I2467" s="34" t="n">
        <v>-0.576150788220016</v>
      </c>
      <c r="J2467" s="35" t="n">
        <v>3.52</v>
      </c>
      <c r="K2467" s="6" t="n">
        <v>0</v>
      </c>
      <c r="L2467" s="35" t="n">
        <v>-1</v>
      </c>
      <c r="M2467" s="6" t="str">
        <f aca="false">IF(I2467&lt;=0,"Below 0%",IF(I2467&lt;=0.05,"0-5%",IF(I2467&lt;=0.1,"5-10%",IF(I2467&lt;=0.2,"10-20%",IF(I2467&lt;=0.4,"20-40%","Above 40%")))))</f>
        <v>Below 0%</v>
      </c>
      <c r="N2467" s="6" t="str">
        <f aca="false">IF(AND(H2467&gt;=Summary!$B$25,I2467&gt;=Summary!$B$26,I2467&lt;=Summary!$B$27,J2467&gt;=Summary!$B$28,J2467&lt;=Summary!$B$29,F2467*J2467&gt;1),"Yes","No")</f>
        <v>No</v>
      </c>
    </row>
    <row r="2468" customFormat="false" ht="15" hidden="false" customHeight="false" outlineLevel="0" collapsed="false">
      <c r="A2468" s="6" t="s">
        <v>150</v>
      </c>
      <c r="B2468" s="45" t="n">
        <v>42274</v>
      </c>
      <c r="C2468" s="6" t="s">
        <v>198</v>
      </c>
      <c r="D2468" s="6" t="s">
        <v>180</v>
      </c>
      <c r="E2468" s="6" t="s">
        <v>187</v>
      </c>
      <c r="F2468" s="34" t="n">
        <v>0.442393064498901</v>
      </c>
      <c r="G2468" s="34" t="n">
        <v>0.376010208421948</v>
      </c>
      <c r="H2468" s="34" t="n">
        <v>0.0663828560769533</v>
      </c>
      <c r="I2468" s="34" t="n">
        <v>0.176545355924114</v>
      </c>
      <c r="J2468" s="35" t="n">
        <v>2.7</v>
      </c>
      <c r="K2468" s="6" t="n">
        <v>0</v>
      </c>
      <c r="L2468" s="35" t="n">
        <v>-1</v>
      </c>
      <c r="M2468" s="6" t="str">
        <f aca="false">IF(I2468&lt;=0,"Below 0%",IF(I2468&lt;=0.05,"0-5%",IF(I2468&lt;=0.1,"5-10%",IF(I2468&lt;=0.2,"10-20%",IF(I2468&lt;=0.4,"20-40%","Above 40%")))))</f>
        <v>10-20%</v>
      </c>
      <c r="N2468" s="6" t="str">
        <f aca="false">IF(AND(H2468&gt;=Summary!$B$25,I2468&gt;=Summary!$B$26,I2468&lt;=Summary!$B$27,J2468&gt;=Summary!$B$28,J2468&lt;=Summary!$B$29,F2468*J2468&gt;1),"Yes","No")</f>
        <v>Yes</v>
      </c>
    </row>
    <row r="2469" customFormat="false" ht="15" hidden="false" customHeight="false" outlineLevel="0" collapsed="false">
      <c r="A2469" s="6" t="s">
        <v>150</v>
      </c>
      <c r="B2469" s="45" t="n">
        <v>42274</v>
      </c>
      <c r="C2469" s="6" t="s">
        <v>198</v>
      </c>
      <c r="D2469" s="6" t="s">
        <v>180</v>
      </c>
      <c r="E2469" s="6" t="s">
        <v>174</v>
      </c>
      <c r="F2469" s="34" t="n">
        <v>0.25384783744812</v>
      </c>
      <c r="G2469" s="34" t="n">
        <v>0.298596341982135</v>
      </c>
      <c r="H2469" s="34" t="n">
        <v>-0.0447485045340152</v>
      </c>
      <c r="I2469" s="34" t="n">
        <v>-0.149862869173034</v>
      </c>
      <c r="J2469" s="35" t="n">
        <v>3.4</v>
      </c>
      <c r="K2469" s="6" t="n">
        <v>0</v>
      </c>
      <c r="L2469" s="35" t="n">
        <v>-1</v>
      </c>
      <c r="M2469" s="6" t="str">
        <f aca="false">IF(I2469&lt;=0,"Below 0%",IF(I2469&lt;=0.05,"0-5%",IF(I2469&lt;=0.1,"5-10%",IF(I2469&lt;=0.2,"10-20%",IF(I2469&lt;=0.4,"20-40%","Above 40%")))))</f>
        <v>Below 0%</v>
      </c>
      <c r="N2469" s="6" t="str">
        <f aca="false">IF(AND(H2469&gt;=Summary!$B$25,I2469&gt;=Summary!$B$26,I2469&lt;=Summary!$B$27,J2469&gt;=Summary!$B$28,J2469&lt;=Summary!$B$29,F2469*J2469&gt;1),"Yes","No")</f>
        <v>No</v>
      </c>
    </row>
    <row r="2470" customFormat="false" ht="15" hidden="false" customHeight="false" outlineLevel="0" collapsed="false">
      <c r="A2470" s="6" t="s">
        <v>150</v>
      </c>
      <c r="B2470" s="45" t="n">
        <v>42274</v>
      </c>
      <c r="C2470" s="6" t="s">
        <v>198</v>
      </c>
      <c r="D2470" s="6" t="s">
        <v>180</v>
      </c>
      <c r="E2470" s="6" t="s">
        <v>177</v>
      </c>
      <c r="F2470" s="34" t="n">
        <v>0.303759068250656</v>
      </c>
      <c r="G2470" s="34" t="n">
        <v>0.325393449595917</v>
      </c>
      <c r="H2470" s="34" t="n">
        <v>-0.0216343813452605</v>
      </c>
      <c r="I2470" s="34" t="n">
        <v>-0.0664868373107287</v>
      </c>
      <c r="J2470" s="35" t="n">
        <v>3.12</v>
      </c>
      <c r="K2470" s="6" t="n">
        <v>1</v>
      </c>
      <c r="L2470" s="35" t="n">
        <v>2.12</v>
      </c>
      <c r="M2470" s="6" t="str">
        <f aca="false">IF(I2470&lt;=0,"Below 0%",IF(I2470&lt;=0.05,"0-5%",IF(I2470&lt;=0.1,"5-10%",IF(I2470&lt;=0.2,"10-20%",IF(I2470&lt;=0.4,"20-40%","Above 40%")))))</f>
        <v>Below 0%</v>
      </c>
      <c r="N2470" s="6" t="str">
        <f aca="false">IF(AND(H2470&gt;=Summary!$B$25,I2470&gt;=Summary!$B$26,I2470&lt;=Summary!$B$27,J2470&gt;=Summary!$B$28,J2470&lt;=Summary!$B$29,F2470*J2470&gt;1),"Yes","No")</f>
        <v>No</v>
      </c>
    </row>
    <row r="2471" customFormat="false" ht="15" hidden="false" customHeight="false" outlineLevel="0" collapsed="false">
      <c r="A2471" s="6" t="s">
        <v>150</v>
      </c>
      <c r="B2471" s="45" t="n">
        <v>42275</v>
      </c>
      <c r="C2471" s="6" t="s">
        <v>178</v>
      </c>
      <c r="D2471" s="6" t="s">
        <v>173</v>
      </c>
      <c r="E2471" s="6" t="s">
        <v>187</v>
      </c>
      <c r="F2471" s="34" t="n">
        <v>0.236091166734695</v>
      </c>
      <c r="G2471" s="34" t="n">
        <v>0.31974921630094</v>
      </c>
      <c r="H2471" s="34" t="n">
        <v>-0.083658049566245</v>
      </c>
      <c r="I2471" s="34" t="n">
        <v>-0.261636449133649</v>
      </c>
      <c r="J2471" s="35" t="n">
        <v>3.1</v>
      </c>
      <c r="K2471" s="6" t="n">
        <v>0</v>
      </c>
      <c r="L2471" s="35" t="n">
        <v>-1</v>
      </c>
      <c r="M2471" s="6" t="str">
        <f aca="false">IF(I2471&lt;=0,"Below 0%",IF(I2471&lt;=0.05,"0-5%",IF(I2471&lt;=0.1,"5-10%",IF(I2471&lt;=0.2,"10-20%",IF(I2471&lt;=0.4,"20-40%","Above 40%")))))</f>
        <v>Below 0%</v>
      </c>
      <c r="N2471" s="6" t="str">
        <f aca="false">IF(AND(H2471&gt;=Summary!$B$25,I2471&gt;=Summary!$B$26,I2471&lt;=Summary!$B$27,J2471&gt;=Summary!$B$28,J2471&lt;=Summary!$B$29,F2471*J2471&gt;1),"Yes","No")</f>
        <v>No</v>
      </c>
    </row>
    <row r="2472" customFormat="false" ht="15" hidden="false" customHeight="false" outlineLevel="0" collapsed="false">
      <c r="A2472" s="6" t="s">
        <v>150</v>
      </c>
      <c r="B2472" s="45" t="n">
        <v>42275</v>
      </c>
      <c r="C2472" s="6" t="s">
        <v>178</v>
      </c>
      <c r="D2472" s="6" t="s">
        <v>173</v>
      </c>
      <c r="E2472" s="6" t="s">
        <v>174</v>
      </c>
      <c r="F2472" s="34" t="n">
        <v>0.307698518037796</v>
      </c>
      <c r="G2472" s="34" t="n">
        <v>0.29153605015674</v>
      </c>
      <c r="H2472" s="34" t="n">
        <v>0.0161624678810562</v>
      </c>
      <c r="I2472" s="34" t="n">
        <v>0.0554390027317948</v>
      </c>
      <c r="J2472" s="35" t="n">
        <v>3.4</v>
      </c>
      <c r="K2472" s="6" t="n">
        <v>0</v>
      </c>
      <c r="L2472" s="35" t="n">
        <v>-1</v>
      </c>
      <c r="M2472" s="6" t="str">
        <f aca="false">IF(I2472&lt;=0,"Below 0%",IF(I2472&lt;=0.05,"0-5%",IF(I2472&lt;=0.1,"5-10%",IF(I2472&lt;=0.2,"10-20%",IF(I2472&lt;=0.4,"20-40%","Above 40%")))))</f>
        <v>5-10%</v>
      </c>
      <c r="N2472" s="6" t="str">
        <f aca="false">IF(AND(H2472&gt;=Summary!$B$25,I2472&gt;=Summary!$B$26,I2472&lt;=Summary!$B$27,J2472&gt;=Summary!$B$28,J2472&lt;=Summary!$B$29,F2472*J2472&gt;1),"Yes","No")</f>
        <v>No</v>
      </c>
    </row>
    <row r="2473" customFormat="false" ht="15" hidden="false" customHeight="false" outlineLevel="0" collapsed="false">
      <c r="A2473" s="6" t="s">
        <v>150</v>
      </c>
      <c r="B2473" s="45" t="n">
        <v>42275</v>
      </c>
      <c r="C2473" s="6" t="s">
        <v>178</v>
      </c>
      <c r="D2473" s="6" t="s">
        <v>173</v>
      </c>
      <c r="E2473" s="6" t="s">
        <v>177</v>
      </c>
      <c r="F2473" s="34" t="n">
        <v>0.456210255622864</v>
      </c>
      <c r="G2473" s="34" t="n">
        <v>0.38871473354232</v>
      </c>
      <c r="H2473" s="34" t="n">
        <v>0.0674955220805439</v>
      </c>
      <c r="I2473" s="34" t="n">
        <v>0.173637673739464</v>
      </c>
      <c r="J2473" s="35" t="n">
        <v>2.55</v>
      </c>
      <c r="K2473" s="6" t="n">
        <v>1</v>
      </c>
      <c r="L2473" s="35" t="n">
        <v>1.55</v>
      </c>
      <c r="M2473" s="6" t="str">
        <f aca="false">IF(I2473&lt;=0,"Below 0%",IF(I2473&lt;=0.05,"0-5%",IF(I2473&lt;=0.1,"5-10%",IF(I2473&lt;=0.2,"10-20%",IF(I2473&lt;=0.4,"20-40%","Above 40%")))))</f>
        <v>10-20%</v>
      </c>
      <c r="N2473" s="6" t="str">
        <f aca="false">IF(AND(H2473&gt;=Summary!$B$25,I2473&gt;=Summary!$B$26,I2473&lt;=Summary!$B$27,J2473&gt;=Summary!$B$28,J2473&lt;=Summary!$B$29,F2473*J2473&gt;1),"Yes","No")</f>
        <v>Yes</v>
      </c>
    </row>
    <row r="2474" customFormat="false" ht="15" hidden="false" customHeight="false" outlineLevel="0" collapsed="false">
      <c r="A2474" s="6" t="s">
        <v>150</v>
      </c>
      <c r="B2474" s="45" t="n">
        <v>42280</v>
      </c>
      <c r="C2474" s="6" t="s">
        <v>182</v>
      </c>
      <c r="D2474" s="6" t="s">
        <v>192</v>
      </c>
      <c r="E2474" s="6" t="s">
        <v>187</v>
      </c>
      <c r="F2474" s="34" t="n">
        <v>0.335408449172974</v>
      </c>
      <c r="G2474" s="34" t="n">
        <v>0.389909685456244</v>
      </c>
      <c r="H2474" s="34" t="n">
        <v>-0.0545012362832706</v>
      </c>
      <c r="I2474" s="34" t="n">
        <v>-0.139779129157813</v>
      </c>
      <c r="J2474" s="35" t="n">
        <v>2.55</v>
      </c>
      <c r="K2474" s="6" t="n">
        <v>0</v>
      </c>
      <c r="L2474" s="35" t="n">
        <v>-1</v>
      </c>
      <c r="M2474" s="6" t="str">
        <f aca="false">IF(I2474&lt;=0,"Below 0%",IF(I2474&lt;=0.05,"0-5%",IF(I2474&lt;=0.1,"5-10%",IF(I2474&lt;=0.2,"10-20%",IF(I2474&lt;=0.4,"20-40%","Above 40%")))))</f>
        <v>Below 0%</v>
      </c>
      <c r="N2474" s="6" t="str">
        <f aca="false">IF(AND(H2474&gt;=Summary!$B$25,I2474&gt;=Summary!$B$26,I2474&lt;=Summary!$B$27,J2474&gt;=Summary!$B$28,J2474&lt;=Summary!$B$29,F2474*J2474&gt;1),"Yes","No")</f>
        <v>No</v>
      </c>
    </row>
    <row r="2475" customFormat="false" ht="15" hidden="false" customHeight="false" outlineLevel="0" collapsed="false">
      <c r="A2475" s="6" t="s">
        <v>150</v>
      </c>
      <c r="B2475" s="45" t="n">
        <v>42280</v>
      </c>
      <c r="C2475" s="6" t="s">
        <v>182</v>
      </c>
      <c r="D2475" s="6" t="s">
        <v>192</v>
      </c>
      <c r="E2475" s="6" t="s">
        <v>174</v>
      </c>
      <c r="F2475" s="34" t="n">
        <v>0.351944267749786</v>
      </c>
      <c r="G2475" s="34" t="n">
        <v>0.292432264092183</v>
      </c>
      <c r="H2475" s="34" t="n">
        <v>0.0595120036576032</v>
      </c>
      <c r="I2475" s="34" t="n">
        <v>0.203506968844051</v>
      </c>
      <c r="J2475" s="35" t="n">
        <v>3.4</v>
      </c>
      <c r="K2475" s="6" t="n">
        <v>0</v>
      </c>
      <c r="L2475" s="35" t="n">
        <v>-1</v>
      </c>
      <c r="M2475" s="6" t="str">
        <f aca="false">IF(I2475&lt;=0,"Below 0%",IF(I2475&lt;=0.05,"0-5%",IF(I2475&lt;=0.1,"5-10%",IF(I2475&lt;=0.2,"10-20%",IF(I2475&lt;=0.4,"20-40%","Above 40%")))))</f>
        <v>20-40%</v>
      </c>
      <c r="N2475" s="6" t="str">
        <f aca="false">IF(AND(H2475&gt;=Summary!$B$25,I2475&gt;=Summary!$B$26,I2475&lt;=Summary!$B$27,J2475&gt;=Summary!$B$28,J2475&lt;=Summary!$B$29,F2475*J2475&gt;1),"Yes","No")</f>
        <v>Yes</v>
      </c>
    </row>
    <row r="2476" customFormat="false" ht="15" hidden="false" customHeight="false" outlineLevel="0" collapsed="false">
      <c r="A2476" s="6" t="s">
        <v>150</v>
      </c>
      <c r="B2476" s="45" t="n">
        <v>42280</v>
      </c>
      <c r="C2476" s="6" t="s">
        <v>182</v>
      </c>
      <c r="D2476" s="6" t="s">
        <v>192</v>
      </c>
      <c r="E2476" s="6" t="s">
        <v>177</v>
      </c>
      <c r="F2476" s="34" t="n">
        <v>0.31264728307724</v>
      </c>
      <c r="G2476" s="34" t="n">
        <v>0.317658050451573</v>
      </c>
      <c r="H2476" s="34" t="n">
        <v>-0.00501076737433276</v>
      </c>
      <c r="I2476" s="34" t="n">
        <v>-0.0157740921950809</v>
      </c>
      <c r="J2476" s="35" t="n">
        <v>3.13</v>
      </c>
      <c r="K2476" s="6" t="n">
        <v>1</v>
      </c>
      <c r="L2476" s="35" t="n">
        <v>2.13</v>
      </c>
      <c r="M2476" s="6" t="str">
        <f aca="false">IF(I2476&lt;=0,"Below 0%",IF(I2476&lt;=0.05,"0-5%",IF(I2476&lt;=0.1,"5-10%",IF(I2476&lt;=0.2,"10-20%",IF(I2476&lt;=0.4,"20-40%","Above 40%")))))</f>
        <v>Below 0%</v>
      </c>
      <c r="N2476" s="6" t="str">
        <f aca="false">IF(AND(H2476&gt;=Summary!$B$25,I2476&gt;=Summary!$B$26,I2476&lt;=Summary!$B$27,J2476&gt;=Summary!$B$28,J2476&lt;=Summary!$B$29,F2476*J2476&gt;1),"Yes","No")</f>
        <v>No</v>
      </c>
    </row>
    <row r="2477" customFormat="false" ht="15" hidden="false" customHeight="false" outlineLevel="0" collapsed="false">
      <c r="A2477" s="6" t="s">
        <v>150</v>
      </c>
      <c r="B2477" s="45" t="n">
        <v>42280</v>
      </c>
      <c r="C2477" s="6" t="s">
        <v>199</v>
      </c>
      <c r="D2477" s="6" t="s">
        <v>198</v>
      </c>
      <c r="E2477" s="6" t="s">
        <v>187</v>
      </c>
      <c r="F2477" s="34" t="n">
        <v>0.371797442436218</v>
      </c>
      <c r="G2477" s="34" t="n">
        <v>0.462318350794187</v>
      </c>
      <c r="H2477" s="34" t="n">
        <v>-0.0905209083579689</v>
      </c>
      <c r="I2477" s="34" t="n">
        <v>-0.195797783502361</v>
      </c>
      <c r="J2477" s="35" t="n">
        <v>2.15</v>
      </c>
      <c r="K2477" s="6" t="n">
        <v>0</v>
      </c>
      <c r="L2477" s="35" t="n">
        <v>-1</v>
      </c>
      <c r="M2477" s="6" t="str">
        <f aca="false">IF(I2477&lt;=0,"Below 0%",IF(I2477&lt;=0.05,"0-5%",IF(I2477&lt;=0.1,"5-10%",IF(I2477&lt;=0.2,"10-20%",IF(I2477&lt;=0.4,"20-40%","Above 40%")))))</f>
        <v>Below 0%</v>
      </c>
      <c r="N2477" s="6" t="str">
        <f aca="false">IF(AND(H2477&gt;=Summary!$B$25,I2477&gt;=Summary!$B$26,I2477&lt;=Summary!$B$27,J2477&gt;=Summary!$B$28,J2477&lt;=Summary!$B$29,F2477*J2477&gt;1),"Yes","No")</f>
        <v>No</v>
      </c>
    </row>
    <row r="2478" customFormat="false" ht="15" hidden="false" customHeight="false" outlineLevel="0" collapsed="false">
      <c r="A2478" s="6" t="s">
        <v>150</v>
      </c>
      <c r="B2478" s="45" t="n">
        <v>42280</v>
      </c>
      <c r="C2478" s="6" t="s">
        <v>199</v>
      </c>
      <c r="D2478" s="6" t="s">
        <v>198</v>
      </c>
      <c r="E2478" s="6" t="s">
        <v>174</v>
      </c>
      <c r="F2478" s="34" t="n">
        <v>0.377591252326965</v>
      </c>
      <c r="G2478" s="34" t="n">
        <v>0.276106792835417</v>
      </c>
      <c r="H2478" s="34" t="n">
        <v>0.101484459491548</v>
      </c>
      <c r="I2478" s="34" t="n">
        <v>0.367555098697051</v>
      </c>
      <c r="J2478" s="35" t="n">
        <v>3.6</v>
      </c>
      <c r="K2478" s="6" t="n">
        <v>1</v>
      </c>
      <c r="L2478" s="35" t="n">
        <v>2.6</v>
      </c>
      <c r="M2478" s="6" t="str">
        <f aca="false">IF(I2478&lt;=0,"Below 0%",IF(I2478&lt;=0.05,"0-5%",IF(I2478&lt;=0.1,"5-10%",IF(I2478&lt;=0.2,"10-20%",IF(I2478&lt;=0.4,"20-40%","Above 40%")))))</f>
        <v>20-40%</v>
      </c>
      <c r="N2478" s="6" t="str">
        <f aca="false">IF(AND(H2478&gt;=Summary!$B$25,I2478&gt;=Summary!$B$26,I2478&lt;=Summary!$B$27,J2478&gt;=Summary!$B$28,J2478&lt;=Summary!$B$29,F2478*J2478&gt;1),"Yes","No")</f>
        <v>Yes</v>
      </c>
    </row>
    <row r="2479" customFormat="false" ht="15" hidden="false" customHeight="false" outlineLevel="0" collapsed="false">
      <c r="A2479" s="6" t="s">
        <v>150</v>
      </c>
      <c r="B2479" s="45" t="n">
        <v>42280</v>
      </c>
      <c r="C2479" s="6" t="s">
        <v>199</v>
      </c>
      <c r="D2479" s="6" t="s">
        <v>198</v>
      </c>
      <c r="E2479" s="6" t="s">
        <v>177</v>
      </c>
      <c r="F2479" s="34" t="n">
        <v>0.250611364841461</v>
      </c>
      <c r="G2479" s="34" t="n">
        <v>0.261574856370395</v>
      </c>
      <c r="H2479" s="34" t="n">
        <v>-0.0109634915289342</v>
      </c>
      <c r="I2479" s="34" t="n">
        <v>-0.0419133997856801</v>
      </c>
      <c r="J2479" s="35" t="n">
        <v>3.8</v>
      </c>
      <c r="K2479" s="6" t="n">
        <v>0</v>
      </c>
      <c r="L2479" s="35" t="n">
        <v>-1</v>
      </c>
      <c r="M2479" s="6" t="str">
        <f aca="false">IF(I2479&lt;=0,"Below 0%",IF(I2479&lt;=0.05,"0-5%",IF(I2479&lt;=0.1,"5-10%",IF(I2479&lt;=0.2,"10-20%",IF(I2479&lt;=0.4,"20-40%","Above 40%")))))</f>
        <v>Below 0%</v>
      </c>
      <c r="N2479" s="6" t="str">
        <f aca="false">IF(AND(H2479&gt;=Summary!$B$25,I2479&gt;=Summary!$B$26,I2479&lt;=Summary!$B$27,J2479&gt;=Summary!$B$28,J2479&lt;=Summary!$B$29,F2479*J2479&gt;1),"Yes","No")</f>
        <v>No</v>
      </c>
    </row>
    <row r="2480" customFormat="false" ht="15" hidden="false" customHeight="false" outlineLevel="0" collapsed="false">
      <c r="A2480" s="6" t="s">
        <v>150</v>
      </c>
      <c r="B2480" s="45" t="n">
        <v>42280</v>
      </c>
      <c r="C2480" s="6" t="s">
        <v>190</v>
      </c>
      <c r="D2480" s="6" t="s">
        <v>179</v>
      </c>
      <c r="E2480" s="6" t="s">
        <v>187</v>
      </c>
      <c r="F2480" s="34" t="n">
        <v>0.581707537174225</v>
      </c>
      <c r="G2480" s="34" t="n">
        <v>0.541038957516916</v>
      </c>
      <c r="H2480" s="34" t="n">
        <v>0.0406685796573089</v>
      </c>
      <c r="I2480" s="34" t="n">
        <v>0.0751675625059538</v>
      </c>
      <c r="J2480" s="35" t="n">
        <v>1.87</v>
      </c>
      <c r="K2480" s="6" t="n">
        <v>0</v>
      </c>
      <c r="L2480" s="35" t="n">
        <v>-1</v>
      </c>
      <c r="M2480" s="6" t="str">
        <f aca="false">IF(I2480&lt;=0,"Below 0%",IF(I2480&lt;=0.05,"0-5%",IF(I2480&lt;=0.1,"5-10%",IF(I2480&lt;=0.2,"10-20%",IF(I2480&lt;=0.4,"20-40%","Above 40%")))))</f>
        <v>5-10%</v>
      </c>
      <c r="N2480" s="6" t="str">
        <f aca="false">IF(AND(H2480&gt;=Summary!$B$25,I2480&gt;=Summary!$B$26,I2480&lt;=Summary!$B$27,J2480&gt;=Summary!$B$28,J2480&lt;=Summary!$B$29,F2480*J2480&gt;1),"Yes","No")</f>
        <v>No</v>
      </c>
    </row>
    <row r="2481" customFormat="false" ht="15" hidden="false" customHeight="false" outlineLevel="0" collapsed="false">
      <c r="A2481" s="6" t="s">
        <v>150</v>
      </c>
      <c r="B2481" s="45" t="n">
        <v>42280</v>
      </c>
      <c r="C2481" s="6" t="s">
        <v>190</v>
      </c>
      <c r="D2481" s="6" t="s">
        <v>179</v>
      </c>
      <c r="E2481" s="6" t="s">
        <v>174</v>
      </c>
      <c r="F2481" s="34" t="n">
        <v>0.243048027157784</v>
      </c>
      <c r="G2481" s="34" t="n">
        <v>0.266248118567535</v>
      </c>
      <c r="H2481" s="34" t="n">
        <v>-0.0232000914097515</v>
      </c>
      <c r="I2481" s="34" t="n">
        <v>-0.0871371093045553</v>
      </c>
      <c r="J2481" s="35" t="n">
        <v>3.8</v>
      </c>
      <c r="K2481" s="6" t="n">
        <v>0</v>
      </c>
      <c r="L2481" s="35" t="n">
        <v>-1</v>
      </c>
      <c r="M2481" s="6" t="str">
        <f aca="false">IF(I2481&lt;=0,"Below 0%",IF(I2481&lt;=0.05,"0-5%",IF(I2481&lt;=0.1,"5-10%",IF(I2481&lt;=0.2,"10-20%",IF(I2481&lt;=0.4,"20-40%","Above 40%")))))</f>
        <v>Below 0%</v>
      </c>
      <c r="N2481" s="6" t="str">
        <f aca="false">IF(AND(H2481&gt;=Summary!$B$25,I2481&gt;=Summary!$B$26,I2481&lt;=Summary!$B$27,J2481&gt;=Summary!$B$28,J2481&lt;=Summary!$B$29,F2481*J2481&gt;1),"Yes","No")</f>
        <v>No</v>
      </c>
    </row>
    <row r="2482" customFormat="false" ht="15" hidden="false" customHeight="false" outlineLevel="0" collapsed="false">
      <c r="A2482" s="6" t="s">
        <v>150</v>
      </c>
      <c r="B2482" s="45" t="n">
        <v>42280</v>
      </c>
      <c r="C2482" s="6" t="s">
        <v>190</v>
      </c>
      <c r="D2482" s="6" t="s">
        <v>179</v>
      </c>
      <c r="E2482" s="6" t="s">
        <v>177</v>
      </c>
      <c r="F2482" s="34" t="n">
        <v>0.175244450569153</v>
      </c>
      <c r="G2482" s="34" t="n">
        <v>0.192712923915549</v>
      </c>
      <c r="H2482" s="34" t="n">
        <v>-0.0174684733463963</v>
      </c>
      <c r="I2482" s="34" t="n">
        <v>-0.0906450537487115</v>
      </c>
      <c r="J2482" s="35" t="n">
        <v>5.25</v>
      </c>
      <c r="K2482" s="6" t="n">
        <v>1</v>
      </c>
      <c r="L2482" s="35" t="n">
        <v>4.25</v>
      </c>
      <c r="M2482" s="6" t="str">
        <f aca="false">IF(I2482&lt;=0,"Below 0%",IF(I2482&lt;=0.05,"0-5%",IF(I2482&lt;=0.1,"5-10%",IF(I2482&lt;=0.2,"10-20%",IF(I2482&lt;=0.4,"20-40%","Above 40%")))))</f>
        <v>Below 0%</v>
      </c>
      <c r="N2482" s="6" t="str">
        <f aca="false">IF(AND(H2482&gt;=Summary!$B$25,I2482&gt;=Summary!$B$26,I2482&lt;=Summary!$B$27,J2482&gt;=Summary!$B$28,J2482&lt;=Summary!$B$29,F2482*J2482&gt;1),"Yes","No")</f>
        <v>No</v>
      </c>
    </row>
    <row r="2483" customFormat="false" ht="15" hidden="false" customHeight="false" outlineLevel="0" collapsed="false">
      <c r="A2483" s="6" t="s">
        <v>150</v>
      </c>
      <c r="B2483" s="45" t="n">
        <v>42280</v>
      </c>
      <c r="C2483" s="6" t="s">
        <v>180</v>
      </c>
      <c r="D2483" s="6" t="s">
        <v>178</v>
      </c>
      <c r="E2483" s="6" t="s">
        <v>187</v>
      </c>
      <c r="F2483" s="34" t="n">
        <v>0.429874360561371</v>
      </c>
      <c r="G2483" s="34" t="n">
        <v>0.533133604394037</v>
      </c>
      <c r="H2483" s="34" t="n">
        <v>-0.103259243832666</v>
      </c>
      <c r="I2483" s="34" t="n">
        <v>-0.193683615104381</v>
      </c>
      <c r="J2483" s="35" t="n">
        <v>1.87</v>
      </c>
      <c r="K2483" s="6" t="n">
        <v>1</v>
      </c>
      <c r="L2483" s="35" t="n">
        <v>0.87</v>
      </c>
      <c r="M2483" s="6" t="str">
        <f aca="false">IF(I2483&lt;=0,"Below 0%",IF(I2483&lt;=0.05,"0-5%",IF(I2483&lt;=0.1,"5-10%",IF(I2483&lt;=0.2,"10-20%",IF(I2483&lt;=0.4,"20-40%","Above 40%")))))</f>
        <v>Below 0%</v>
      </c>
      <c r="N2483" s="6" t="str">
        <f aca="false">IF(AND(H2483&gt;=Summary!$B$25,I2483&gt;=Summary!$B$26,I2483&lt;=Summary!$B$27,J2483&gt;=Summary!$B$28,J2483&lt;=Summary!$B$29,F2483*J2483&gt;1),"Yes","No")</f>
        <v>No</v>
      </c>
    </row>
    <row r="2484" customFormat="false" ht="15" hidden="false" customHeight="false" outlineLevel="0" collapsed="false">
      <c r="A2484" s="6" t="s">
        <v>150</v>
      </c>
      <c r="B2484" s="45" t="n">
        <v>42280</v>
      </c>
      <c r="C2484" s="6" t="s">
        <v>180</v>
      </c>
      <c r="D2484" s="6" t="s">
        <v>178</v>
      </c>
      <c r="E2484" s="6" t="s">
        <v>174</v>
      </c>
      <c r="F2484" s="34" t="n">
        <v>0.262163907289505</v>
      </c>
      <c r="G2484" s="34" t="n">
        <v>0.269448605464013</v>
      </c>
      <c r="H2484" s="34" t="n">
        <v>-0.00728469817450805</v>
      </c>
      <c r="I2484" s="34" t="n">
        <v>-0.0270355757156849</v>
      </c>
      <c r="J2484" s="35" t="n">
        <v>3.7</v>
      </c>
      <c r="K2484" s="6" t="n">
        <v>0</v>
      </c>
      <c r="L2484" s="35" t="n">
        <v>-1</v>
      </c>
      <c r="M2484" s="6" t="str">
        <f aca="false">IF(I2484&lt;=0,"Below 0%",IF(I2484&lt;=0.05,"0-5%",IF(I2484&lt;=0.1,"5-10%",IF(I2484&lt;=0.2,"10-20%",IF(I2484&lt;=0.4,"20-40%","Above 40%")))))</f>
        <v>Below 0%</v>
      </c>
      <c r="N2484" s="6" t="str">
        <f aca="false">IF(AND(H2484&gt;=Summary!$B$25,I2484&gt;=Summary!$B$26,I2484&lt;=Summary!$B$27,J2484&gt;=Summary!$B$28,J2484&lt;=Summary!$B$29,F2484*J2484&gt;1),"Yes","No")</f>
        <v>No</v>
      </c>
    </row>
    <row r="2485" customFormat="false" ht="15" hidden="false" customHeight="false" outlineLevel="0" collapsed="false">
      <c r="A2485" s="6" t="s">
        <v>150</v>
      </c>
      <c r="B2485" s="45" t="n">
        <v>42280</v>
      </c>
      <c r="C2485" s="6" t="s">
        <v>180</v>
      </c>
      <c r="D2485" s="6" t="s">
        <v>178</v>
      </c>
      <c r="E2485" s="6" t="s">
        <v>177</v>
      </c>
      <c r="F2485" s="34" t="n">
        <v>0.307961732149124</v>
      </c>
      <c r="G2485" s="34" t="n">
        <v>0.19741779014195</v>
      </c>
      <c r="H2485" s="34" t="n">
        <v>0.110543942007174</v>
      </c>
      <c r="I2485" s="34" t="n">
        <v>0.559949242303285</v>
      </c>
      <c r="J2485" s="35" t="n">
        <v>5.05</v>
      </c>
      <c r="K2485" s="6" t="n">
        <v>0</v>
      </c>
      <c r="L2485" s="35" t="n">
        <v>-1</v>
      </c>
      <c r="M2485" s="6" t="str">
        <f aca="false">IF(I2485&lt;=0,"Below 0%",IF(I2485&lt;=0.05,"0-5%",IF(I2485&lt;=0.1,"5-10%",IF(I2485&lt;=0.2,"10-20%",IF(I2485&lt;=0.4,"20-40%","Above 40%")))))</f>
        <v>Above 40%</v>
      </c>
      <c r="N2485" s="6" t="str">
        <f aca="false">IF(AND(H2485&gt;=Summary!$B$25,I2485&gt;=Summary!$B$26,I2485&lt;=Summary!$B$27,J2485&gt;=Summary!$B$28,J2485&lt;=Summary!$B$29,F2485*J2485&gt;1),"Yes","No")</f>
        <v>No</v>
      </c>
    </row>
    <row r="2486" customFormat="false" ht="15" hidden="false" customHeight="false" outlineLevel="0" collapsed="false">
      <c r="A2486" s="6" t="s">
        <v>150</v>
      </c>
      <c r="B2486" s="45" t="n">
        <v>42280</v>
      </c>
      <c r="C2486" s="6" t="s">
        <v>194</v>
      </c>
      <c r="D2486" s="6" t="s">
        <v>188</v>
      </c>
      <c r="E2486" s="6" t="s">
        <v>187</v>
      </c>
      <c r="F2486" s="34" t="n">
        <v>0.862977206707001</v>
      </c>
      <c r="G2486" s="34" t="n">
        <v>0.795043316153087</v>
      </c>
      <c r="H2486" s="34" t="n">
        <v>0.0679338905539139</v>
      </c>
      <c r="I2486" s="34" t="n">
        <v>0.0854467790291229</v>
      </c>
      <c r="J2486" s="35" t="n">
        <v>1.26</v>
      </c>
      <c r="K2486" s="6" t="n">
        <v>1</v>
      </c>
      <c r="L2486" s="35" t="n">
        <v>0.26</v>
      </c>
      <c r="M2486" s="6" t="str">
        <f aca="false">IF(I2486&lt;=0,"Below 0%",IF(I2486&lt;=0.05,"0-5%",IF(I2486&lt;=0.1,"5-10%",IF(I2486&lt;=0.2,"10-20%",IF(I2486&lt;=0.4,"20-40%","Above 40%")))))</f>
        <v>5-10%</v>
      </c>
      <c r="N2486" s="6" t="str">
        <f aca="false">IF(AND(H2486&gt;=Summary!$B$25,I2486&gt;=Summary!$B$26,I2486&lt;=Summary!$B$27,J2486&gt;=Summary!$B$28,J2486&lt;=Summary!$B$29,F2486*J2486&gt;1),"Yes","No")</f>
        <v>No</v>
      </c>
    </row>
    <row r="2487" customFormat="false" ht="15" hidden="false" customHeight="false" outlineLevel="0" collapsed="false">
      <c r="A2487" s="6" t="s">
        <v>150</v>
      </c>
      <c r="B2487" s="45" t="n">
        <v>42280</v>
      </c>
      <c r="C2487" s="6" t="s">
        <v>194</v>
      </c>
      <c r="D2487" s="6" t="s">
        <v>188</v>
      </c>
      <c r="E2487" s="6" t="s">
        <v>174</v>
      </c>
      <c r="F2487" s="34" t="n">
        <v>0.100899279117584</v>
      </c>
      <c r="G2487" s="34" t="n">
        <v>0.138173045290054</v>
      </c>
      <c r="H2487" s="34" t="n">
        <v>-0.0372737661724695</v>
      </c>
      <c r="I2487" s="34" t="n">
        <v>-0.269761487084722</v>
      </c>
      <c r="J2487" s="35" t="n">
        <v>7.25</v>
      </c>
      <c r="K2487" s="6" t="n">
        <v>0</v>
      </c>
      <c r="L2487" s="35" t="n">
        <v>-1</v>
      </c>
      <c r="M2487" s="6" t="str">
        <f aca="false">IF(I2487&lt;=0,"Below 0%",IF(I2487&lt;=0.05,"0-5%",IF(I2487&lt;=0.1,"5-10%",IF(I2487&lt;=0.2,"10-20%",IF(I2487&lt;=0.4,"20-40%","Above 40%")))))</f>
        <v>Below 0%</v>
      </c>
      <c r="N2487" s="6" t="str">
        <f aca="false">IF(AND(H2487&gt;=Summary!$B$25,I2487&gt;=Summary!$B$26,I2487&lt;=Summary!$B$27,J2487&gt;=Summary!$B$28,J2487&lt;=Summary!$B$29,F2487*J2487&gt;1),"Yes","No")</f>
        <v>No</v>
      </c>
    </row>
    <row r="2488" customFormat="false" ht="15" hidden="false" customHeight="false" outlineLevel="0" collapsed="false">
      <c r="A2488" s="6" t="s">
        <v>150</v>
      </c>
      <c r="B2488" s="45" t="n">
        <v>42280</v>
      </c>
      <c r="C2488" s="6" t="s">
        <v>194</v>
      </c>
      <c r="D2488" s="6" t="s">
        <v>188</v>
      </c>
      <c r="E2488" s="6" t="s">
        <v>177</v>
      </c>
      <c r="F2488" s="34" t="n">
        <v>0.0361235477030277</v>
      </c>
      <c r="G2488" s="34" t="n">
        <v>0.0667836385568593</v>
      </c>
      <c r="H2488" s="34" t="n">
        <v>-0.0306600908538316</v>
      </c>
      <c r="I2488" s="34" t="n">
        <v>-0.45909584317913</v>
      </c>
      <c r="J2488" s="35" t="n">
        <v>15</v>
      </c>
      <c r="K2488" s="6" t="n">
        <v>0</v>
      </c>
      <c r="L2488" s="35" t="n">
        <v>-1</v>
      </c>
      <c r="M2488" s="6" t="str">
        <f aca="false">IF(I2488&lt;=0,"Below 0%",IF(I2488&lt;=0.05,"0-5%",IF(I2488&lt;=0.1,"5-10%",IF(I2488&lt;=0.2,"10-20%",IF(I2488&lt;=0.4,"20-40%","Above 40%")))))</f>
        <v>Below 0%</v>
      </c>
      <c r="N2488" s="6" t="str">
        <f aca="false">IF(AND(H2488&gt;=Summary!$B$25,I2488&gt;=Summary!$B$26,I2488&lt;=Summary!$B$27,J2488&gt;=Summary!$B$28,J2488&lt;=Summary!$B$29,F2488*J2488&gt;1),"Yes","No")</f>
        <v>No</v>
      </c>
    </row>
    <row r="2489" customFormat="false" ht="15" hidden="false" customHeight="false" outlineLevel="0" collapsed="false">
      <c r="A2489" s="6" t="s">
        <v>150</v>
      </c>
      <c r="B2489" s="45" t="n">
        <v>42280</v>
      </c>
      <c r="C2489" s="6" t="s">
        <v>172</v>
      </c>
      <c r="D2489" s="6" t="s">
        <v>195</v>
      </c>
      <c r="E2489" s="6" t="s">
        <v>187</v>
      </c>
      <c r="F2489" s="34" t="n">
        <v>0.462030947208405</v>
      </c>
      <c r="G2489" s="34" t="n">
        <v>0.429466031389734</v>
      </c>
      <c r="H2489" s="34" t="n">
        <v>0.0325649158186707</v>
      </c>
      <c r="I2489" s="34" t="n">
        <v>0.075826522794578</v>
      </c>
      <c r="J2489" s="35" t="n">
        <v>2.3</v>
      </c>
      <c r="K2489" s="6" t="n">
        <v>0</v>
      </c>
      <c r="L2489" s="35" t="n">
        <v>-1</v>
      </c>
      <c r="M2489" s="6" t="str">
        <f aca="false">IF(I2489&lt;=0,"Below 0%",IF(I2489&lt;=0.05,"0-5%",IF(I2489&lt;=0.1,"5-10%",IF(I2489&lt;=0.2,"10-20%",IF(I2489&lt;=0.4,"20-40%","Above 40%")))))</f>
        <v>5-10%</v>
      </c>
      <c r="N2489" s="6" t="str">
        <f aca="false">IF(AND(H2489&gt;=Summary!$B$25,I2489&gt;=Summary!$B$26,I2489&lt;=Summary!$B$27,J2489&gt;=Summary!$B$28,J2489&lt;=Summary!$B$29,F2489*J2489&gt;1),"Yes","No")</f>
        <v>No</v>
      </c>
    </row>
    <row r="2490" customFormat="false" ht="15" hidden="false" customHeight="false" outlineLevel="0" collapsed="false">
      <c r="A2490" s="6" t="s">
        <v>150</v>
      </c>
      <c r="B2490" s="45" t="n">
        <v>42280</v>
      </c>
      <c r="C2490" s="6" t="s">
        <v>172</v>
      </c>
      <c r="D2490" s="6" t="s">
        <v>195</v>
      </c>
      <c r="E2490" s="6" t="s">
        <v>174</v>
      </c>
      <c r="F2490" s="34" t="n">
        <v>0.292538791894913</v>
      </c>
      <c r="G2490" s="34" t="n">
        <v>0.272113463414983</v>
      </c>
      <c r="H2490" s="34" t="n">
        <v>0.0204253284799298</v>
      </c>
      <c r="I2490" s="34" t="n">
        <v>0.0750618077606122</v>
      </c>
      <c r="J2490" s="35" t="n">
        <v>3.63</v>
      </c>
      <c r="K2490" s="6" t="n">
        <v>0</v>
      </c>
      <c r="L2490" s="35" t="n">
        <v>-1</v>
      </c>
      <c r="M2490" s="6" t="str">
        <f aca="false">IF(I2490&lt;=0,"Below 0%",IF(I2490&lt;=0.05,"0-5%",IF(I2490&lt;=0.1,"5-10%",IF(I2490&lt;=0.2,"10-20%",IF(I2490&lt;=0.4,"20-40%","Above 40%")))))</f>
        <v>5-10%</v>
      </c>
      <c r="N2490" s="6" t="str">
        <f aca="false">IF(AND(H2490&gt;=Summary!$B$25,I2490&gt;=Summary!$B$26,I2490&lt;=Summary!$B$27,J2490&gt;=Summary!$B$28,J2490&lt;=Summary!$B$29,F2490*J2490&gt;1),"Yes","No")</f>
        <v>No</v>
      </c>
    </row>
    <row r="2491" customFormat="false" ht="15" hidden="false" customHeight="false" outlineLevel="0" collapsed="false">
      <c r="A2491" s="6" t="s">
        <v>150</v>
      </c>
      <c r="B2491" s="45" t="n">
        <v>42280</v>
      </c>
      <c r="C2491" s="6" t="s">
        <v>172</v>
      </c>
      <c r="D2491" s="6" t="s">
        <v>195</v>
      </c>
      <c r="E2491" s="6" t="s">
        <v>177</v>
      </c>
      <c r="F2491" s="34" t="n">
        <v>0.245430260896683</v>
      </c>
      <c r="G2491" s="34" t="n">
        <v>0.298420505195283</v>
      </c>
      <c r="H2491" s="34" t="n">
        <v>-0.0529902442986006</v>
      </c>
      <c r="I2491" s="34" t="n">
        <v>-0.177569045612078</v>
      </c>
      <c r="J2491" s="35" t="n">
        <v>3.31</v>
      </c>
      <c r="K2491" s="6" t="n">
        <v>1</v>
      </c>
      <c r="L2491" s="35" t="n">
        <v>2.31</v>
      </c>
      <c r="M2491" s="6" t="str">
        <f aca="false">IF(I2491&lt;=0,"Below 0%",IF(I2491&lt;=0.05,"0-5%",IF(I2491&lt;=0.1,"5-10%",IF(I2491&lt;=0.2,"10-20%",IF(I2491&lt;=0.4,"20-40%","Above 40%")))))</f>
        <v>Below 0%</v>
      </c>
      <c r="N2491" s="6" t="str">
        <f aca="false">IF(AND(H2491&gt;=Summary!$B$25,I2491&gt;=Summary!$B$26,I2491&lt;=Summary!$B$27,J2491&gt;=Summary!$B$28,J2491&lt;=Summary!$B$29,F2491*J2491&gt;1),"Yes","No")</f>
        <v>No</v>
      </c>
    </row>
    <row r="2492" customFormat="false" ht="15" hidden="false" customHeight="false" outlineLevel="0" collapsed="false">
      <c r="A2492" s="6" t="s">
        <v>150</v>
      </c>
      <c r="B2492" s="45" t="n">
        <v>42280</v>
      </c>
      <c r="C2492" s="6" t="s">
        <v>191</v>
      </c>
      <c r="D2492" s="6" t="s">
        <v>189</v>
      </c>
      <c r="E2492" s="6" t="s">
        <v>187</v>
      </c>
      <c r="F2492" s="34" t="n">
        <v>0.391328990459442</v>
      </c>
      <c r="G2492" s="34" t="n">
        <v>0.310519645120406</v>
      </c>
      <c r="H2492" s="34" t="n">
        <v>0.0808093453390365</v>
      </c>
      <c r="I2492" s="34" t="n">
        <v>0.260239075397958</v>
      </c>
      <c r="J2492" s="35" t="n">
        <v>3.2</v>
      </c>
      <c r="K2492" s="6" t="n">
        <v>0</v>
      </c>
      <c r="L2492" s="35" t="n">
        <v>-1</v>
      </c>
      <c r="M2492" s="6" t="str">
        <f aca="false">IF(I2492&lt;=0,"Below 0%",IF(I2492&lt;=0.05,"0-5%",IF(I2492&lt;=0.1,"5-10%",IF(I2492&lt;=0.2,"10-20%",IF(I2492&lt;=0.4,"20-40%","Above 40%")))))</f>
        <v>20-40%</v>
      </c>
      <c r="N2492" s="6" t="str">
        <f aca="false">IF(AND(H2492&gt;=Summary!$B$25,I2492&gt;=Summary!$B$26,I2492&lt;=Summary!$B$27,J2492&gt;=Summary!$B$28,J2492&lt;=Summary!$B$29,F2492*J2492&gt;1),"Yes","No")</f>
        <v>Yes</v>
      </c>
    </row>
    <row r="2493" customFormat="false" ht="15" hidden="false" customHeight="false" outlineLevel="0" collapsed="false">
      <c r="A2493" s="6" t="s">
        <v>150</v>
      </c>
      <c r="B2493" s="45" t="n">
        <v>42280</v>
      </c>
      <c r="C2493" s="6" t="s">
        <v>191</v>
      </c>
      <c r="D2493" s="6" t="s">
        <v>189</v>
      </c>
      <c r="E2493" s="6" t="s">
        <v>174</v>
      </c>
      <c r="F2493" s="34" t="n">
        <v>0.244703814387322</v>
      </c>
      <c r="G2493" s="34" t="n">
        <v>0.283903675538657</v>
      </c>
      <c r="H2493" s="34" t="n">
        <v>-0.0391998611513351</v>
      </c>
      <c r="I2493" s="34" t="n">
        <v>-0.138074510930372</v>
      </c>
      <c r="J2493" s="35" t="n">
        <v>3.5</v>
      </c>
      <c r="K2493" s="6" t="n">
        <v>1</v>
      </c>
      <c r="L2493" s="35" t="n">
        <v>2.5</v>
      </c>
      <c r="M2493" s="6" t="str">
        <f aca="false">IF(I2493&lt;=0,"Below 0%",IF(I2493&lt;=0.05,"0-5%",IF(I2493&lt;=0.1,"5-10%",IF(I2493&lt;=0.2,"10-20%",IF(I2493&lt;=0.4,"20-40%","Above 40%")))))</f>
        <v>Below 0%</v>
      </c>
      <c r="N2493" s="6" t="str">
        <f aca="false">IF(AND(H2493&gt;=Summary!$B$25,I2493&gt;=Summary!$B$26,I2493&lt;=Summary!$B$27,J2493&gt;=Summary!$B$28,J2493&lt;=Summary!$B$29,F2493*J2493&gt;1),"Yes","No")</f>
        <v>No</v>
      </c>
    </row>
    <row r="2494" customFormat="false" ht="15" hidden="false" customHeight="false" outlineLevel="0" collapsed="false">
      <c r="A2494" s="6" t="s">
        <v>150</v>
      </c>
      <c r="B2494" s="45" t="n">
        <v>42280</v>
      </c>
      <c r="C2494" s="6" t="s">
        <v>191</v>
      </c>
      <c r="D2494" s="6" t="s">
        <v>189</v>
      </c>
      <c r="E2494" s="6" t="s">
        <v>177</v>
      </c>
      <c r="F2494" s="34" t="n">
        <v>0.363967180252075</v>
      </c>
      <c r="G2494" s="34" t="n">
        <v>0.405576679340938</v>
      </c>
      <c r="H2494" s="34" t="n">
        <v>-0.0416094990888627</v>
      </c>
      <c r="I2494" s="34" t="n">
        <v>-0.102593421190977</v>
      </c>
      <c r="J2494" s="35" t="n">
        <v>2.45</v>
      </c>
      <c r="K2494" s="6" t="n">
        <v>0</v>
      </c>
      <c r="L2494" s="35" t="n">
        <v>-1</v>
      </c>
      <c r="M2494" s="6" t="str">
        <f aca="false">IF(I2494&lt;=0,"Below 0%",IF(I2494&lt;=0.05,"0-5%",IF(I2494&lt;=0.1,"5-10%",IF(I2494&lt;=0.2,"10-20%",IF(I2494&lt;=0.4,"20-40%","Above 40%")))))</f>
        <v>Below 0%</v>
      </c>
      <c r="N2494" s="6" t="str">
        <f aca="false">IF(AND(H2494&gt;=Summary!$B$25,I2494&gt;=Summary!$B$26,I2494&lt;=Summary!$B$27,J2494&gt;=Summary!$B$28,J2494&lt;=Summary!$B$29,F2494*J2494&gt;1),"Yes","No")</f>
        <v>No</v>
      </c>
    </row>
    <row r="2495" customFormat="false" ht="15" hidden="false" customHeight="false" outlineLevel="0" collapsed="false">
      <c r="A2495" s="6" t="s">
        <v>150</v>
      </c>
      <c r="B2495" s="45" t="n">
        <v>42281</v>
      </c>
      <c r="C2495" s="6" t="s">
        <v>185</v>
      </c>
      <c r="D2495" s="6" t="s">
        <v>176</v>
      </c>
      <c r="E2495" s="6" t="s">
        <v>187</v>
      </c>
      <c r="F2495" s="34" t="n">
        <v>0.504466474056244</v>
      </c>
      <c r="G2495" s="34" t="n">
        <v>0.478218780251694</v>
      </c>
      <c r="H2495" s="34" t="n">
        <v>0.0262476938045498</v>
      </c>
      <c r="I2495" s="34" t="n">
        <v>0.0548863718625505</v>
      </c>
      <c r="J2495" s="35" t="n">
        <v>2.1</v>
      </c>
      <c r="K2495" s="6" t="n">
        <v>1</v>
      </c>
      <c r="L2495" s="35" t="n">
        <v>1.1</v>
      </c>
      <c r="M2495" s="6" t="str">
        <f aca="false">IF(I2495&lt;=0,"Below 0%",IF(I2495&lt;=0.05,"0-5%",IF(I2495&lt;=0.1,"5-10%",IF(I2495&lt;=0.2,"10-20%",IF(I2495&lt;=0.4,"20-40%","Above 40%")))))</f>
        <v>5-10%</v>
      </c>
      <c r="N2495" s="6" t="str">
        <f aca="false">IF(AND(H2495&gt;=Summary!$B$25,I2495&gt;=Summary!$B$26,I2495&lt;=Summary!$B$27,J2495&gt;=Summary!$B$28,J2495&lt;=Summary!$B$29,F2495*J2495&gt;1),"Yes","No")</f>
        <v>No</v>
      </c>
    </row>
    <row r="2496" customFormat="false" ht="15" hidden="false" customHeight="false" outlineLevel="0" collapsed="false">
      <c r="A2496" s="6" t="s">
        <v>150</v>
      </c>
      <c r="B2496" s="45" t="n">
        <v>42281</v>
      </c>
      <c r="C2496" s="6" t="s">
        <v>185</v>
      </c>
      <c r="D2496" s="6" t="s">
        <v>176</v>
      </c>
      <c r="E2496" s="6" t="s">
        <v>174</v>
      </c>
      <c r="F2496" s="34" t="n">
        <v>0.308837383985519</v>
      </c>
      <c r="G2496" s="34" t="n">
        <v>0.264278799612778</v>
      </c>
      <c r="H2496" s="34" t="n">
        <v>0.0445585843727411</v>
      </c>
      <c r="I2496" s="34" t="n">
        <v>0.168604460282204</v>
      </c>
      <c r="J2496" s="35" t="n">
        <v>3.8</v>
      </c>
      <c r="K2496" s="6" t="n">
        <v>0</v>
      </c>
      <c r="L2496" s="35" t="n">
        <v>-1</v>
      </c>
      <c r="M2496" s="6" t="str">
        <f aca="false">IF(I2496&lt;=0,"Below 0%",IF(I2496&lt;=0.05,"0-5%",IF(I2496&lt;=0.1,"5-10%",IF(I2496&lt;=0.2,"10-20%",IF(I2496&lt;=0.4,"20-40%","Above 40%")))))</f>
        <v>10-20%</v>
      </c>
      <c r="N2496" s="6" t="str">
        <f aca="false">IF(AND(H2496&gt;=Summary!$B$25,I2496&gt;=Summary!$B$26,I2496&lt;=Summary!$B$27,J2496&gt;=Summary!$B$28,J2496&lt;=Summary!$B$29,F2496*J2496&gt;1),"Yes","No")</f>
        <v>Yes</v>
      </c>
    </row>
    <row r="2497" customFormat="false" ht="15" hidden="false" customHeight="false" outlineLevel="0" collapsed="false">
      <c r="A2497" s="6" t="s">
        <v>150</v>
      </c>
      <c r="B2497" s="45" t="n">
        <v>42281</v>
      </c>
      <c r="C2497" s="6" t="s">
        <v>185</v>
      </c>
      <c r="D2497" s="6" t="s">
        <v>176</v>
      </c>
      <c r="E2497" s="6" t="s">
        <v>177</v>
      </c>
      <c r="F2497" s="34" t="n">
        <v>0.186696097254753</v>
      </c>
      <c r="G2497" s="34" t="n">
        <v>0.257502420135528</v>
      </c>
      <c r="H2497" s="34" t="n">
        <v>-0.0708063228807745</v>
      </c>
      <c r="I2497" s="34" t="n">
        <v>-0.274973426826466</v>
      </c>
      <c r="J2497" s="35" t="n">
        <v>3.9</v>
      </c>
      <c r="K2497" s="6" t="n">
        <v>0</v>
      </c>
      <c r="L2497" s="35" t="n">
        <v>-1</v>
      </c>
      <c r="M2497" s="6" t="str">
        <f aca="false">IF(I2497&lt;=0,"Below 0%",IF(I2497&lt;=0.05,"0-5%",IF(I2497&lt;=0.1,"5-10%",IF(I2497&lt;=0.2,"10-20%",IF(I2497&lt;=0.4,"20-40%","Above 40%")))))</f>
        <v>Below 0%</v>
      </c>
      <c r="N2497" s="6" t="str">
        <f aca="false">IF(AND(H2497&gt;=Summary!$B$25,I2497&gt;=Summary!$B$26,I2497&lt;=Summary!$B$27,J2497&gt;=Summary!$B$28,J2497&lt;=Summary!$B$29,F2497*J2497&gt;1),"Yes","No")</f>
        <v>No</v>
      </c>
    </row>
    <row r="2498" customFormat="false" ht="15" hidden="false" customHeight="false" outlineLevel="0" collapsed="false">
      <c r="A2498" s="6" t="s">
        <v>150</v>
      </c>
      <c r="B2498" s="45" t="n">
        <v>42281</v>
      </c>
      <c r="C2498" s="6" t="s">
        <v>173</v>
      </c>
      <c r="D2498" s="6" t="s">
        <v>183</v>
      </c>
      <c r="E2498" s="6" t="s">
        <v>187</v>
      </c>
      <c r="F2498" s="34" t="n">
        <v>0.364495038986206</v>
      </c>
      <c r="G2498" s="34" t="n">
        <v>0.360693931682139</v>
      </c>
      <c r="H2498" s="34" t="n">
        <v>0.00380110730406691</v>
      </c>
      <c r="I2498" s="34" t="n">
        <v>0.0105383178650664</v>
      </c>
      <c r="J2498" s="35" t="n">
        <v>2.8</v>
      </c>
      <c r="K2498" s="6" t="n">
        <v>0</v>
      </c>
      <c r="L2498" s="35" t="n">
        <v>-1</v>
      </c>
      <c r="M2498" s="6" t="str">
        <f aca="false">IF(I2498&lt;=0,"Below 0%",IF(I2498&lt;=0.05,"0-5%",IF(I2498&lt;=0.1,"5-10%",IF(I2498&lt;=0.2,"10-20%",IF(I2498&lt;=0.4,"20-40%","Above 40%")))))</f>
        <v>0-5%</v>
      </c>
      <c r="N2498" s="6" t="str">
        <f aca="false">IF(AND(H2498&gt;=Summary!$B$25,I2498&gt;=Summary!$B$26,I2498&lt;=Summary!$B$27,J2498&gt;=Summary!$B$28,J2498&lt;=Summary!$B$29,F2498*J2498&gt;1),"Yes","No")</f>
        <v>No</v>
      </c>
    </row>
    <row r="2499" customFormat="false" ht="15" hidden="false" customHeight="false" outlineLevel="0" collapsed="false">
      <c r="A2499" s="6" t="s">
        <v>150</v>
      </c>
      <c r="B2499" s="45" t="n">
        <v>42281</v>
      </c>
      <c r="C2499" s="6" t="s">
        <v>173</v>
      </c>
      <c r="D2499" s="6" t="s">
        <v>183</v>
      </c>
      <c r="E2499" s="6" t="s">
        <v>174</v>
      </c>
      <c r="F2499" s="34" t="n">
        <v>0.253508925437927</v>
      </c>
      <c r="G2499" s="34" t="n">
        <v>0.291049858417865</v>
      </c>
      <c r="H2499" s="34" t="n">
        <v>-0.0375409329799372</v>
      </c>
      <c r="I2499" s="34" t="n">
        <v>-0.128984543005821</v>
      </c>
      <c r="J2499" s="35" t="n">
        <v>3.47</v>
      </c>
      <c r="K2499" s="6" t="n">
        <v>1</v>
      </c>
      <c r="L2499" s="35" t="n">
        <v>2.47</v>
      </c>
      <c r="M2499" s="6" t="str">
        <f aca="false">IF(I2499&lt;=0,"Below 0%",IF(I2499&lt;=0.05,"0-5%",IF(I2499&lt;=0.1,"5-10%",IF(I2499&lt;=0.2,"10-20%",IF(I2499&lt;=0.4,"20-40%","Above 40%")))))</f>
        <v>Below 0%</v>
      </c>
      <c r="N2499" s="6" t="str">
        <f aca="false">IF(AND(H2499&gt;=Summary!$B$25,I2499&gt;=Summary!$B$26,I2499&lt;=Summary!$B$27,J2499&gt;=Summary!$B$28,J2499&lt;=Summary!$B$29,F2499*J2499&gt;1),"Yes","No")</f>
        <v>No</v>
      </c>
    </row>
    <row r="2500" customFormat="false" ht="15" hidden="false" customHeight="false" outlineLevel="0" collapsed="false">
      <c r="A2500" s="6" t="s">
        <v>150</v>
      </c>
      <c r="B2500" s="45" t="n">
        <v>42281</v>
      </c>
      <c r="C2500" s="6" t="s">
        <v>173</v>
      </c>
      <c r="D2500" s="6" t="s">
        <v>183</v>
      </c>
      <c r="E2500" s="6" t="s">
        <v>177</v>
      </c>
      <c r="F2500" s="34" t="n">
        <v>0.381996035575867</v>
      </c>
      <c r="G2500" s="34" t="n">
        <v>0.348256209899996</v>
      </c>
      <c r="H2500" s="34" t="n">
        <v>0.0337398256758703</v>
      </c>
      <c r="I2500" s="34" t="n">
        <v>0.0968821939616205</v>
      </c>
      <c r="J2500" s="35" t="n">
        <v>2.9</v>
      </c>
      <c r="K2500" s="6" t="n">
        <v>0</v>
      </c>
      <c r="L2500" s="35" t="n">
        <v>-1</v>
      </c>
      <c r="M2500" s="6" t="str">
        <f aca="false">IF(I2500&lt;=0,"Below 0%",IF(I2500&lt;=0.05,"0-5%",IF(I2500&lt;=0.1,"5-10%",IF(I2500&lt;=0.2,"10-20%",IF(I2500&lt;=0.4,"20-40%","Above 40%")))))</f>
        <v>5-10%</v>
      </c>
      <c r="N2500" s="6" t="str">
        <f aca="false">IF(AND(H2500&gt;=Summary!$B$25,I2500&gt;=Summary!$B$26,I2500&lt;=Summary!$B$27,J2500&gt;=Summary!$B$28,J2500&lt;=Summary!$B$29,F2500*J2500&gt;1),"Yes","No")</f>
        <v>No</v>
      </c>
    </row>
    <row r="2501" customFormat="false" ht="15" hidden="false" customHeight="false" outlineLevel="0" collapsed="false">
      <c r="A2501" s="6" t="s">
        <v>150</v>
      </c>
      <c r="B2501" s="45" t="n">
        <v>42281</v>
      </c>
      <c r="C2501" s="6" t="s">
        <v>175</v>
      </c>
      <c r="D2501" s="6" t="s">
        <v>181</v>
      </c>
      <c r="E2501" s="6" t="s">
        <v>187</v>
      </c>
      <c r="F2501" s="34" t="n">
        <v>0.279487162828445</v>
      </c>
      <c r="G2501" s="34" t="n">
        <v>0.349945828819068</v>
      </c>
      <c r="H2501" s="34" t="n">
        <v>-0.0704586659906228</v>
      </c>
      <c r="I2501" s="34" t="n">
        <v>-0.201341636871037</v>
      </c>
      <c r="J2501" s="35" t="n">
        <v>2.88</v>
      </c>
      <c r="K2501" s="6" t="n">
        <v>0</v>
      </c>
      <c r="L2501" s="35" t="n">
        <v>-1</v>
      </c>
      <c r="M2501" s="6" t="str">
        <f aca="false">IF(I2501&lt;=0,"Below 0%",IF(I2501&lt;=0.05,"0-5%",IF(I2501&lt;=0.1,"5-10%",IF(I2501&lt;=0.2,"10-20%",IF(I2501&lt;=0.4,"20-40%","Above 40%")))))</f>
        <v>Below 0%</v>
      </c>
      <c r="N2501" s="6" t="str">
        <f aca="false">IF(AND(H2501&gt;=Summary!$B$25,I2501&gt;=Summary!$B$26,I2501&lt;=Summary!$B$27,J2501&gt;=Summary!$B$28,J2501&lt;=Summary!$B$29,F2501*J2501&gt;1),"Yes","No")</f>
        <v>No</v>
      </c>
    </row>
    <row r="2502" customFormat="false" ht="15" hidden="false" customHeight="false" outlineLevel="0" collapsed="false">
      <c r="A2502" s="6" t="s">
        <v>150</v>
      </c>
      <c r="B2502" s="45" t="n">
        <v>42281</v>
      </c>
      <c r="C2502" s="6" t="s">
        <v>175</v>
      </c>
      <c r="D2502" s="6" t="s">
        <v>181</v>
      </c>
      <c r="E2502" s="6" t="s">
        <v>174</v>
      </c>
      <c r="F2502" s="34" t="n">
        <v>0.279383778572083</v>
      </c>
      <c r="G2502" s="34" t="n">
        <v>0.296424702058505</v>
      </c>
      <c r="H2502" s="34" t="n">
        <v>-0.0170409234864224</v>
      </c>
      <c r="I2502" s="34" t="n">
        <v>-0.0574882031358475</v>
      </c>
      <c r="J2502" s="35" t="n">
        <v>3.4</v>
      </c>
      <c r="K2502" s="6" t="n">
        <v>1</v>
      </c>
      <c r="L2502" s="35" t="n">
        <v>2.4</v>
      </c>
      <c r="M2502" s="6" t="str">
        <f aca="false">IF(I2502&lt;=0,"Below 0%",IF(I2502&lt;=0.05,"0-5%",IF(I2502&lt;=0.1,"5-10%",IF(I2502&lt;=0.2,"10-20%",IF(I2502&lt;=0.4,"20-40%","Above 40%")))))</f>
        <v>Below 0%</v>
      </c>
      <c r="N2502" s="6" t="str">
        <f aca="false">IF(AND(H2502&gt;=Summary!$B$25,I2502&gt;=Summary!$B$26,I2502&lt;=Summary!$B$27,J2502&gt;=Summary!$B$28,J2502&lt;=Summary!$B$29,F2502*J2502&gt;1),"Yes","No")</f>
        <v>No</v>
      </c>
    </row>
    <row r="2503" customFormat="false" ht="15" hidden="false" customHeight="false" outlineLevel="0" collapsed="false">
      <c r="A2503" s="6" t="s">
        <v>150</v>
      </c>
      <c r="B2503" s="45" t="n">
        <v>42281</v>
      </c>
      <c r="C2503" s="6" t="s">
        <v>175</v>
      </c>
      <c r="D2503" s="6" t="s">
        <v>181</v>
      </c>
      <c r="E2503" s="6" t="s">
        <v>177</v>
      </c>
      <c r="F2503" s="34" t="n">
        <v>0.441128998994827</v>
      </c>
      <c r="G2503" s="34" t="n">
        <v>0.353629469122427</v>
      </c>
      <c r="H2503" s="34" t="n">
        <v>0.0874995298724004</v>
      </c>
      <c r="I2503" s="34" t="n">
        <v>0.247432800466377</v>
      </c>
      <c r="J2503" s="35" t="n">
        <v>2.85</v>
      </c>
      <c r="K2503" s="6" t="n">
        <v>0</v>
      </c>
      <c r="L2503" s="35" t="n">
        <v>-1</v>
      </c>
      <c r="M2503" s="6" t="str">
        <f aca="false">IF(I2503&lt;=0,"Below 0%",IF(I2503&lt;=0.05,"0-5%",IF(I2503&lt;=0.1,"5-10%",IF(I2503&lt;=0.2,"10-20%",IF(I2503&lt;=0.4,"20-40%","Above 40%")))))</f>
        <v>20-40%</v>
      </c>
      <c r="N2503" s="6" t="str">
        <f aca="false">IF(AND(H2503&gt;=Summary!$B$25,I2503&gt;=Summary!$B$26,I2503&lt;=Summary!$B$27,J2503&gt;=Summary!$B$28,J2503&lt;=Summary!$B$29,F2503*J2503&gt;1),"Yes","No")</f>
        <v>Yes</v>
      </c>
    </row>
    <row r="2504" customFormat="false" ht="15" hidden="false" customHeight="false" outlineLevel="0" collapsed="false">
      <c r="A2504" s="6" t="s">
        <v>150</v>
      </c>
      <c r="B2504" s="45" t="n">
        <v>42294</v>
      </c>
      <c r="C2504" s="6" t="s">
        <v>190</v>
      </c>
      <c r="D2504" s="6" t="s">
        <v>182</v>
      </c>
      <c r="E2504" s="6" t="s">
        <v>187</v>
      </c>
      <c r="F2504" s="34" t="n">
        <v>0.848602950572968</v>
      </c>
      <c r="G2504" s="34" t="n">
        <v>0.73377998201804</v>
      </c>
      <c r="H2504" s="34" t="n">
        <v>0.114822968554928</v>
      </c>
      <c r="I2504" s="34" t="n">
        <v>0.156481467699816</v>
      </c>
      <c r="J2504" s="35" t="n">
        <v>1.37</v>
      </c>
      <c r="K2504" s="6" t="n">
        <v>1</v>
      </c>
      <c r="L2504" s="35" t="n">
        <v>0.37</v>
      </c>
      <c r="M2504" s="6" t="str">
        <f aca="false">IF(I2504&lt;=0,"Below 0%",IF(I2504&lt;=0.05,"0-5%",IF(I2504&lt;=0.1,"5-10%",IF(I2504&lt;=0.2,"10-20%",IF(I2504&lt;=0.4,"20-40%","Above 40%")))))</f>
        <v>10-20%</v>
      </c>
      <c r="N2504" s="6" t="str">
        <f aca="false">IF(AND(H2504&gt;=Summary!$B$25,I2504&gt;=Summary!$B$26,I2504&lt;=Summary!$B$27,J2504&gt;=Summary!$B$28,J2504&lt;=Summary!$B$29,F2504*J2504&gt;1),"Yes","No")</f>
        <v>No</v>
      </c>
    </row>
    <row r="2505" customFormat="false" ht="15" hidden="false" customHeight="false" outlineLevel="0" collapsed="false">
      <c r="A2505" s="6" t="s">
        <v>150</v>
      </c>
      <c r="B2505" s="45" t="n">
        <v>42294</v>
      </c>
      <c r="C2505" s="6" t="s">
        <v>190</v>
      </c>
      <c r="D2505" s="6" t="s">
        <v>182</v>
      </c>
      <c r="E2505" s="6" t="s">
        <v>174</v>
      </c>
      <c r="F2505" s="34" t="n">
        <v>0.1181326135993</v>
      </c>
      <c r="G2505" s="34" t="n">
        <v>0.174831056585168</v>
      </c>
      <c r="H2505" s="34" t="n">
        <v>-0.0566984429858674</v>
      </c>
      <c r="I2505" s="34" t="n">
        <v>-0.324304183097167</v>
      </c>
      <c r="J2505" s="35" t="n">
        <v>5.75</v>
      </c>
      <c r="K2505" s="6" t="n">
        <v>0</v>
      </c>
      <c r="L2505" s="35" t="n">
        <v>-1</v>
      </c>
      <c r="M2505" s="6" t="str">
        <f aca="false">IF(I2505&lt;=0,"Below 0%",IF(I2505&lt;=0.05,"0-5%",IF(I2505&lt;=0.1,"5-10%",IF(I2505&lt;=0.2,"10-20%",IF(I2505&lt;=0.4,"20-40%","Above 40%")))))</f>
        <v>Below 0%</v>
      </c>
      <c r="N2505" s="6" t="str">
        <f aca="false">IF(AND(H2505&gt;=Summary!$B$25,I2505&gt;=Summary!$B$26,I2505&lt;=Summary!$B$27,J2505&gt;=Summary!$B$28,J2505&lt;=Summary!$B$29,F2505*J2505&gt;1),"Yes","No")</f>
        <v>No</v>
      </c>
    </row>
    <row r="2506" customFormat="false" ht="15" hidden="false" customHeight="false" outlineLevel="0" collapsed="false">
      <c r="A2506" s="6" t="s">
        <v>150</v>
      </c>
      <c r="B2506" s="45" t="n">
        <v>42294</v>
      </c>
      <c r="C2506" s="6" t="s">
        <v>190</v>
      </c>
      <c r="D2506" s="6" t="s">
        <v>182</v>
      </c>
      <c r="E2506" s="6" t="s">
        <v>177</v>
      </c>
      <c r="F2506" s="34" t="n">
        <v>0.0332644507288933</v>
      </c>
      <c r="G2506" s="34" t="n">
        <v>0.0913889613967923</v>
      </c>
      <c r="H2506" s="34" t="n">
        <v>-0.058124510667899</v>
      </c>
      <c r="I2506" s="34" t="n">
        <v>-0.636012378076321</v>
      </c>
      <c r="J2506" s="35" t="n">
        <v>11</v>
      </c>
      <c r="K2506" s="6" t="n">
        <v>0</v>
      </c>
      <c r="L2506" s="35" t="n">
        <v>-1</v>
      </c>
      <c r="M2506" s="6" t="str">
        <f aca="false">IF(I2506&lt;=0,"Below 0%",IF(I2506&lt;=0.05,"0-5%",IF(I2506&lt;=0.1,"5-10%",IF(I2506&lt;=0.2,"10-20%",IF(I2506&lt;=0.4,"20-40%","Above 40%")))))</f>
        <v>Below 0%</v>
      </c>
      <c r="N2506" s="6" t="str">
        <f aca="false">IF(AND(H2506&gt;=Summary!$B$25,I2506&gt;=Summary!$B$26,I2506&lt;=Summary!$B$27,J2506&gt;=Summary!$B$28,J2506&lt;=Summary!$B$29,F2506*J2506&gt;1),"Yes","No")</f>
        <v>No</v>
      </c>
    </row>
    <row r="2507" customFormat="false" ht="15" hidden="false" customHeight="false" outlineLevel="0" collapsed="false">
      <c r="A2507" s="6" t="s">
        <v>150</v>
      </c>
      <c r="B2507" s="45" t="n">
        <v>42294</v>
      </c>
      <c r="C2507" s="6" t="s">
        <v>180</v>
      </c>
      <c r="D2507" s="6" t="s">
        <v>189</v>
      </c>
      <c r="E2507" s="6" t="s">
        <v>187</v>
      </c>
      <c r="F2507" s="34" t="n">
        <v>0.454862862825394</v>
      </c>
      <c r="G2507" s="34" t="n">
        <v>0.485633346823149</v>
      </c>
      <c r="H2507" s="34" t="n">
        <v>-0.030770483997755</v>
      </c>
      <c r="I2507" s="34" t="n">
        <v>-0.0633615549653771</v>
      </c>
      <c r="J2507" s="35" t="n">
        <v>2.05</v>
      </c>
      <c r="K2507" s="6" t="n">
        <v>0</v>
      </c>
      <c r="L2507" s="35" t="n">
        <v>-1</v>
      </c>
      <c r="M2507" s="6" t="str">
        <f aca="false">IF(I2507&lt;=0,"Below 0%",IF(I2507&lt;=0.05,"0-5%",IF(I2507&lt;=0.1,"5-10%",IF(I2507&lt;=0.2,"10-20%",IF(I2507&lt;=0.4,"20-40%","Above 40%")))))</f>
        <v>Below 0%</v>
      </c>
      <c r="N2507" s="6" t="str">
        <f aca="false">IF(AND(H2507&gt;=Summary!$B$25,I2507&gt;=Summary!$B$26,I2507&lt;=Summary!$B$27,J2507&gt;=Summary!$B$28,J2507&lt;=Summary!$B$29,F2507*J2507&gt;1),"Yes","No")</f>
        <v>No</v>
      </c>
    </row>
    <row r="2508" customFormat="false" ht="15" hidden="false" customHeight="false" outlineLevel="0" collapsed="false">
      <c r="A2508" s="6" t="s">
        <v>150</v>
      </c>
      <c r="B2508" s="45" t="n">
        <v>42294</v>
      </c>
      <c r="C2508" s="6" t="s">
        <v>180</v>
      </c>
      <c r="D2508" s="6" t="s">
        <v>189</v>
      </c>
      <c r="E2508" s="6" t="s">
        <v>174</v>
      </c>
      <c r="F2508" s="34" t="n">
        <v>0.359754413366318</v>
      </c>
      <c r="G2508" s="34" t="n">
        <v>0.265479562929988</v>
      </c>
      <c r="H2508" s="34" t="n">
        <v>0.0942748504363299</v>
      </c>
      <c r="I2508" s="34" t="n">
        <v>0.355111517420993</v>
      </c>
      <c r="J2508" s="35" t="n">
        <v>3.75</v>
      </c>
      <c r="K2508" s="6" t="n">
        <v>0</v>
      </c>
      <c r="L2508" s="35" t="n">
        <v>-1</v>
      </c>
      <c r="M2508" s="6" t="str">
        <f aca="false">IF(I2508&lt;=0,"Below 0%",IF(I2508&lt;=0.05,"0-5%",IF(I2508&lt;=0.1,"5-10%",IF(I2508&lt;=0.2,"10-20%",IF(I2508&lt;=0.4,"20-40%","Above 40%")))))</f>
        <v>20-40%</v>
      </c>
      <c r="N2508" s="6" t="str">
        <f aca="false">IF(AND(H2508&gt;=Summary!$B$25,I2508&gt;=Summary!$B$26,I2508&lt;=Summary!$B$27,J2508&gt;=Summary!$B$28,J2508&lt;=Summary!$B$29,F2508*J2508&gt;1),"Yes","No")</f>
        <v>Yes</v>
      </c>
    </row>
    <row r="2509" customFormat="false" ht="15" hidden="false" customHeight="false" outlineLevel="0" collapsed="false">
      <c r="A2509" s="6" t="s">
        <v>150</v>
      </c>
      <c r="B2509" s="45" t="n">
        <v>42294</v>
      </c>
      <c r="C2509" s="6" t="s">
        <v>180</v>
      </c>
      <c r="D2509" s="6" t="s">
        <v>189</v>
      </c>
      <c r="E2509" s="6" t="s">
        <v>177</v>
      </c>
      <c r="F2509" s="34" t="n">
        <v>0.185382708907127</v>
      </c>
      <c r="G2509" s="34" t="n">
        <v>0.248887090246864</v>
      </c>
      <c r="H2509" s="34" t="n">
        <v>-0.0635043813397363</v>
      </c>
      <c r="I2509" s="34" t="n">
        <v>-0.255153376082095</v>
      </c>
      <c r="J2509" s="35" t="n">
        <v>4</v>
      </c>
      <c r="K2509" s="6" t="n">
        <v>1</v>
      </c>
      <c r="L2509" s="35" t="n">
        <v>3</v>
      </c>
      <c r="M2509" s="6" t="str">
        <f aca="false">IF(I2509&lt;=0,"Below 0%",IF(I2509&lt;=0.05,"0-5%",IF(I2509&lt;=0.1,"5-10%",IF(I2509&lt;=0.2,"10-20%",IF(I2509&lt;=0.4,"20-40%","Above 40%")))))</f>
        <v>Below 0%</v>
      </c>
      <c r="N2509" s="6" t="str">
        <f aca="false">IF(AND(H2509&gt;=Summary!$B$25,I2509&gt;=Summary!$B$26,I2509&lt;=Summary!$B$27,J2509&gt;=Summary!$B$28,J2509&lt;=Summary!$B$29,F2509*J2509&gt;1),"Yes","No")</f>
        <v>No</v>
      </c>
    </row>
    <row r="2510" customFormat="false" ht="15" hidden="false" customHeight="false" outlineLevel="0" collapsed="false">
      <c r="A2510" s="6" t="s">
        <v>150</v>
      </c>
      <c r="B2510" s="45" t="n">
        <v>42294</v>
      </c>
      <c r="C2510" s="6" t="s">
        <v>173</v>
      </c>
      <c r="D2510" s="6" t="s">
        <v>176</v>
      </c>
      <c r="E2510" s="6" t="s">
        <v>187</v>
      </c>
      <c r="F2510" s="34" t="n">
        <v>0.379062712192535</v>
      </c>
      <c r="G2510" s="34" t="n">
        <v>0.302458280997667</v>
      </c>
      <c r="H2510" s="34" t="n">
        <v>0.0766044311948681</v>
      </c>
      <c r="I2510" s="34" t="n">
        <v>0.253272718942216</v>
      </c>
      <c r="J2510" s="35" t="n">
        <v>3.3</v>
      </c>
      <c r="K2510" s="6" t="n">
        <v>0</v>
      </c>
      <c r="L2510" s="35" t="n">
        <v>-1</v>
      </c>
      <c r="M2510" s="6" t="str">
        <f aca="false">IF(I2510&lt;=0,"Below 0%",IF(I2510&lt;=0.05,"0-5%",IF(I2510&lt;=0.1,"5-10%",IF(I2510&lt;=0.2,"10-20%",IF(I2510&lt;=0.4,"20-40%","Above 40%")))))</f>
        <v>20-40%</v>
      </c>
      <c r="N2510" s="6" t="str">
        <f aca="false">IF(AND(H2510&gt;=Summary!$B$25,I2510&gt;=Summary!$B$26,I2510&lt;=Summary!$B$27,J2510&gt;=Summary!$B$28,J2510&lt;=Summary!$B$29,F2510*J2510&gt;1),"Yes","No")</f>
        <v>Yes</v>
      </c>
    </row>
    <row r="2511" customFormat="false" ht="15" hidden="false" customHeight="false" outlineLevel="0" collapsed="false">
      <c r="A2511" s="6" t="s">
        <v>150</v>
      </c>
      <c r="B2511" s="45" t="n">
        <v>42294</v>
      </c>
      <c r="C2511" s="6" t="s">
        <v>173</v>
      </c>
      <c r="D2511" s="6" t="s">
        <v>176</v>
      </c>
      <c r="E2511" s="6" t="s">
        <v>174</v>
      </c>
      <c r="F2511" s="34" t="n">
        <v>0.293693274259567</v>
      </c>
      <c r="G2511" s="34" t="n">
        <v>0.290148932352413</v>
      </c>
      <c r="H2511" s="34" t="n">
        <v>0.00354434190715386</v>
      </c>
      <c r="I2511" s="34" t="n">
        <v>0.0122155952062886</v>
      </c>
      <c r="J2511" s="35" t="n">
        <v>3.44</v>
      </c>
      <c r="K2511" s="6" t="n">
        <v>0</v>
      </c>
      <c r="L2511" s="35" t="n">
        <v>-1</v>
      </c>
      <c r="M2511" s="6" t="str">
        <f aca="false">IF(I2511&lt;=0,"Below 0%",IF(I2511&lt;=0.05,"0-5%",IF(I2511&lt;=0.1,"5-10%",IF(I2511&lt;=0.2,"10-20%",IF(I2511&lt;=0.4,"20-40%","Above 40%")))))</f>
        <v>0-5%</v>
      </c>
      <c r="N2511" s="6" t="str">
        <f aca="false">IF(AND(H2511&gt;=Summary!$B$25,I2511&gt;=Summary!$B$26,I2511&lt;=Summary!$B$27,J2511&gt;=Summary!$B$28,J2511&lt;=Summary!$B$29,F2511*J2511&gt;1),"Yes","No")</f>
        <v>No</v>
      </c>
    </row>
    <row r="2512" customFormat="false" ht="15" hidden="false" customHeight="false" outlineLevel="0" collapsed="false">
      <c r="A2512" s="6" t="s">
        <v>150</v>
      </c>
      <c r="B2512" s="45" t="n">
        <v>42294</v>
      </c>
      <c r="C2512" s="6" t="s">
        <v>173</v>
      </c>
      <c r="D2512" s="6" t="s">
        <v>176</v>
      </c>
      <c r="E2512" s="6" t="s">
        <v>177</v>
      </c>
      <c r="F2512" s="34" t="n">
        <v>0.327243983745575</v>
      </c>
      <c r="G2512" s="34" t="n">
        <v>0.407392786649919</v>
      </c>
      <c r="H2512" s="34" t="n">
        <v>-0.0801488029043442</v>
      </c>
      <c r="I2512" s="34" t="n">
        <v>-0.196735940180546</v>
      </c>
      <c r="J2512" s="35" t="n">
        <v>2.45</v>
      </c>
      <c r="K2512" s="6" t="n">
        <v>1</v>
      </c>
      <c r="L2512" s="35" t="n">
        <v>1.45</v>
      </c>
      <c r="M2512" s="6" t="str">
        <f aca="false">IF(I2512&lt;=0,"Below 0%",IF(I2512&lt;=0.05,"0-5%",IF(I2512&lt;=0.1,"5-10%",IF(I2512&lt;=0.2,"10-20%",IF(I2512&lt;=0.4,"20-40%","Above 40%")))))</f>
        <v>Below 0%</v>
      </c>
      <c r="N2512" s="6" t="str">
        <f aca="false">IF(AND(H2512&gt;=Summary!$B$25,I2512&gt;=Summary!$B$26,I2512&lt;=Summary!$B$27,J2512&gt;=Summary!$B$28,J2512&lt;=Summary!$B$29,F2512*J2512&gt;1),"Yes","No")</f>
        <v>No</v>
      </c>
    </row>
    <row r="2513" customFormat="false" ht="15" hidden="false" customHeight="false" outlineLevel="0" collapsed="false">
      <c r="A2513" s="6" t="s">
        <v>150</v>
      </c>
      <c r="B2513" s="45" t="n">
        <v>42294</v>
      </c>
      <c r="C2513" s="6" t="s">
        <v>194</v>
      </c>
      <c r="D2513" s="6" t="s">
        <v>199</v>
      </c>
      <c r="E2513" s="6" t="s">
        <v>187</v>
      </c>
      <c r="F2513" s="34" t="n">
        <v>0.806302547454834</v>
      </c>
      <c r="G2513" s="34" t="n">
        <v>0.735208648145996</v>
      </c>
      <c r="H2513" s="34" t="n">
        <v>0.0710938993088384</v>
      </c>
      <c r="I2513" s="34" t="n">
        <v>0.0966989432022034</v>
      </c>
      <c r="J2513" s="35" t="n">
        <v>1.36</v>
      </c>
      <c r="K2513" s="6" t="n">
        <v>1</v>
      </c>
      <c r="L2513" s="35" t="n">
        <v>0.36</v>
      </c>
      <c r="M2513" s="6" t="str">
        <f aca="false">IF(I2513&lt;=0,"Below 0%",IF(I2513&lt;=0.05,"0-5%",IF(I2513&lt;=0.1,"5-10%",IF(I2513&lt;=0.2,"10-20%",IF(I2513&lt;=0.4,"20-40%","Above 40%")))))</f>
        <v>5-10%</v>
      </c>
      <c r="N2513" s="6" t="str">
        <f aca="false">IF(AND(H2513&gt;=Summary!$B$25,I2513&gt;=Summary!$B$26,I2513&lt;=Summary!$B$27,J2513&gt;=Summary!$B$28,J2513&lt;=Summary!$B$29,F2513*J2513&gt;1),"Yes","No")</f>
        <v>No</v>
      </c>
    </row>
    <row r="2514" customFormat="false" ht="15" hidden="false" customHeight="false" outlineLevel="0" collapsed="false">
      <c r="A2514" s="6" t="s">
        <v>150</v>
      </c>
      <c r="B2514" s="45" t="n">
        <v>42294</v>
      </c>
      <c r="C2514" s="6" t="s">
        <v>194</v>
      </c>
      <c r="D2514" s="6" t="s">
        <v>199</v>
      </c>
      <c r="E2514" s="6" t="s">
        <v>174</v>
      </c>
      <c r="F2514" s="34" t="n">
        <v>0.133364751935005</v>
      </c>
      <c r="G2514" s="34" t="n">
        <v>0.173892828083227</v>
      </c>
      <c r="H2514" s="34" t="n">
        <v>-0.0405280761482216</v>
      </c>
      <c r="I2514" s="34" t="n">
        <v>-0.233063528812266</v>
      </c>
      <c r="J2514" s="35" t="n">
        <v>5.75</v>
      </c>
      <c r="K2514" s="6" t="n">
        <v>0</v>
      </c>
      <c r="L2514" s="35" t="n">
        <v>-1</v>
      </c>
      <c r="M2514" s="6" t="str">
        <f aca="false">IF(I2514&lt;=0,"Below 0%",IF(I2514&lt;=0.05,"0-5%",IF(I2514&lt;=0.1,"5-10%",IF(I2514&lt;=0.2,"10-20%",IF(I2514&lt;=0.4,"20-40%","Above 40%")))))</f>
        <v>Below 0%</v>
      </c>
      <c r="N2514" s="6" t="str">
        <f aca="false">IF(AND(H2514&gt;=Summary!$B$25,I2514&gt;=Summary!$B$26,I2514&lt;=Summary!$B$27,J2514&gt;=Summary!$B$28,J2514&lt;=Summary!$B$29,F2514*J2514&gt;1),"Yes","No")</f>
        <v>No</v>
      </c>
    </row>
    <row r="2515" customFormat="false" ht="15" hidden="false" customHeight="false" outlineLevel="0" collapsed="false">
      <c r="A2515" s="6" t="s">
        <v>150</v>
      </c>
      <c r="B2515" s="45" t="n">
        <v>42294</v>
      </c>
      <c r="C2515" s="6" t="s">
        <v>194</v>
      </c>
      <c r="D2515" s="6" t="s">
        <v>199</v>
      </c>
      <c r="E2515" s="6" t="s">
        <v>177</v>
      </c>
      <c r="F2515" s="34" t="n">
        <v>0.0603326857089996</v>
      </c>
      <c r="G2515" s="34" t="n">
        <v>0.0908985237707777</v>
      </c>
      <c r="H2515" s="34" t="n">
        <v>-0.030565838061778</v>
      </c>
      <c r="I2515" s="34" t="n">
        <v>-0.336263305428998</v>
      </c>
      <c r="J2515" s="35" t="n">
        <v>11</v>
      </c>
      <c r="K2515" s="6" t="n">
        <v>0</v>
      </c>
      <c r="L2515" s="35" t="n">
        <v>-1</v>
      </c>
      <c r="M2515" s="6" t="str">
        <f aca="false">IF(I2515&lt;=0,"Below 0%",IF(I2515&lt;=0.05,"0-5%",IF(I2515&lt;=0.1,"5-10%",IF(I2515&lt;=0.2,"10-20%",IF(I2515&lt;=0.4,"20-40%","Above 40%")))))</f>
        <v>Below 0%</v>
      </c>
      <c r="N2515" s="6" t="str">
        <f aca="false">IF(AND(H2515&gt;=Summary!$B$25,I2515&gt;=Summary!$B$26,I2515&lt;=Summary!$B$27,J2515&gt;=Summary!$B$28,J2515&lt;=Summary!$B$29,F2515*J2515&gt;1),"Yes","No")</f>
        <v>No</v>
      </c>
    </row>
    <row r="2516" customFormat="false" ht="15" hidden="false" customHeight="false" outlineLevel="0" collapsed="false">
      <c r="A2516" s="6" t="s">
        <v>150</v>
      </c>
      <c r="B2516" s="45" t="n">
        <v>42294</v>
      </c>
      <c r="C2516" s="6" t="s">
        <v>179</v>
      </c>
      <c r="D2516" s="6" t="s">
        <v>195</v>
      </c>
      <c r="E2516" s="6" t="s">
        <v>187</v>
      </c>
      <c r="F2516" s="34" t="n">
        <v>0.65547502040863</v>
      </c>
      <c r="G2516" s="34" t="n">
        <v>0.555073720728534</v>
      </c>
      <c r="H2516" s="34" t="n">
        <v>0.100401299680096</v>
      </c>
      <c r="I2516" s="34" t="n">
        <v>0.180879216454923</v>
      </c>
      <c r="J2516" s="35" t="n">
        <v>1.8</v>
      </c>
      <c r="K2516" s="6" t="n">
        <v>0</v>
      </c>
      <c r="L2516" s="35" t="n">
        <v>-1</v>
      </c>
      <c r="M2516" s="6" t="str">
        <f aca="false">IF(I2516&lt;=0,"Below 0%",IF(I2516&lt;=0.05,"0-5%",IF(I2516&lt;=0.1,"5-10%",IF(I2516&lt;=0.2,"10-20%",IF(I2516&lt;=0.4,"20-40%","Above 40%")))))</f>
        <v>10-20%</v>
      </c>
      <c r="N2516" s="6" t="str">
        <f aca="false">IF(AND(H2516&gt;=Summary!$B$25,I2516&gt;=Summary!$B$26,I2516&lt;=Summary!$B$27,J2516&gt;=Summary!$B$28,J2516&lt;=Summary!$B$29,F2516*J2516&gt;1),"Yes","No")</f>
        <v>Yes</v>
      </c>
    </row>
    <row r="2517" customFormat="false" ht="15" hidden="false" customHeight="false" outlineLevel="0" collapsed="false">
      <c r="A2517" s="6" t="s">
        <v>150</v>
      </c>
      <c r="B2517" s="45" t="n">
        <v>42294</v>
      </c>
      <c r="C2517" s="6" t="s">
        <v>179</v>
      </c>
      <c r="D2517" s="6" t="s">
        <v>195</v>
      </c>
      <c r="E2517" s="6" t="s">
        <v>174</v>
      </c>
      <c r="F2517" s="34" t="n">
        <v>0.230978846549988</v>
      </c>
      <c r="G2517" s="34" t="n">
        <v>0.24978317432784</v>
      </c>
      <c r="H2517" s="34" t="n">
        <v>-0.0188043277778526</v>
      </c>
      <c r="I2517" s="34" t="n">
        <v>-0.0752826039161947</v>
      </c>
      <c r="J2517" s="35" t="n">
        <v>4</v>
      </c>
      <c r="K2517" s="6" t="n">
        <v>1</v>
      </c>
      <c r="L2517" s="35" t="n">
        <v>3</v>
      </c>
      <c r="M2517" s="6" t="str">
        <f aca="false">IF(I2517&lt;=0,"Below 0%",IF(I2517&lt;=0.05,"0-5%",IF(I2517&lt;=0.1,"5-10%",IF(I2517&lt;=0.2,"10-20%",IF(I2517&lt;=0.4,"20-40%","Above 40%")))))</f>
        <v>Below 0%</v>
      </c>
      <c r="N2517" s="6" t="str">
        <f aca="false">IF(AND(H2517&gt;=Summary!$B$25,I2517&gt;=Summary!$B$26,I2517&lt;=Summary!$B$27,J2517&gt;=Summary!$B$28,J2517&lt;=Summary!$B$29,F2517*J2517&gt;1),"Yes","No")</f>
        <v>No</v>
      </c>
    </row>
    <row r="2518" customFormat="false" ht="15" hidden="false" customHeight="false" outlineLevel="0" collapsed="false">
      <c r="A2518" s="6" t="s">
        <v>150</v>
      </c>
      <c r="B2518" s="45" t="n">
        <v>42294</v>
      </c>
      <c r="C2518" s="6" t="s">
        <v>179</v>
      </c>
      <c r="D2518" s="6" t="s">
        <v>195</v>
      </c>
      <c r="E2518" s="6" t="s">
        <v>177</v>
      </c>
      <c r="F2518" s="34" t="n">
        <v>0.113546133041382</v>
      </c>
      <c r="G2518" s="34" t="n">
        <v>0.195143104943625</v>
      </c>
      <c r="H2518" s="34" t="n">
        <v>-0.0815969719022435</v>
      </c>
      <c r="I2518" s="34" t="n">
        <v>-0.418139149347941</v>
      </c>
      <c r="J2518" s="35" t="n">
        <v>5.12</v>
      </c>
      <c r="K2518" s="6" t="n">
        <v>0</v>
      </c>
      <c r="L2518" s="35" t="n">
        <v>-1</v>
      </c>
      <c r="M2518" s="6" t="str">
        <f aca="false">IF(I2518&lt;=0,"Below 0%",IF(I2518&lt;=0.05,"0-5%",IF(I2518&lt;=0.1,"5-10%",IF(I2518&lt;=0.2,"10-20%",IF(I2518&lt;=0.4,"20-40%","Above 40%")))))</f>
        <v>Below 0%</v>
      </c>
      <c r="N2518" s="6" t="str">
        <f aca="false">IF(AND(H2518&gt;=Summary!$B$25,I2518&gt;=Summary!$B$26,I2518&lt;=Summary!$B$27,J2518&gt;=Summary!$B$28,J2518&lt;=Summary!$B$29,F2518*J2518&gt;1),"Yes","No")</f>
        <v>No</v>
      </c>
    </row>
    <row r="2519" customFormat="false" ht="15" hidden="false" customHeight="false" outlineLevel="0" collapsed="false">
      <c r="A2519" s="6" t="s">
        <v>150</v>
      </c>
      <c r="B2519" s="45" t="n">
        <v>42294</v>
      </c>
      <c r="C2519" s="6" t="s">
        <v>181</v>
      </c>
      <c r="D2519" s="6" t="s">
        <v>183</v>
      </c>
      <c r="E2519" s="6" t="s">
        <v>187</v>
      </c>
      <c r="F2519" s="34" t="n">
        <v>0.466081410646439</v>
      </c>
      <c r="G2519" s="34" t="n">
        <v>0.399237355205411</v>
      </c>
      <c r="H2519" s="34" t="n">
        <v>0.0668440554410281</v>
      </c>
      <c r="I2519" s="34" t="n">
        <v>0.16742936142996</v>
      </c>
      <c r="J2519" s="35" t="n">
        <v>2.5</v>
      </c>
      <c r="K2519" s="6" t="n">
        <v>0</v>
      </c>
      <c r="L2519" s="35" t="n">
        <v>-1</v>
      </c>
      <c r="M2519" s="6" t="str">
        <f aca="false">IF(I2519&lt;=0,"Below 0%",IF(I2519&lt;=0.05,"0-5%",IF(I2519&lt;=0.1,"5-10%",IF(I2519&lt;=0.2,"10-20%",IF(I2519&lt;=0.4,"20-40%","Above 40%")))))</f>
        <v>10-20%</v>
      </c>
      <c r="N2519" s="6" t="str">
        <f aca="false">IF(AND(H2519&gt;=Summary!$B$25,I2519&gt;=Summary!$B$26,I2519&lt;=Summary!$B$27,J2519&gt;=Summary!$B$28,J2519&lt;=Summary!$B$29,F2519*J2519&gt;1),"Yes","No")</f>
        <v>Yes</v>
      </c>
    </row>
    <row r="2520" customFormat="false" ht="15" hidden="false" customHeight="false" outlineLevel="0" collapsed="false">
      <c r="A2520" s="6" t="s">
        <v>150</v>
      </c>
      <c r="B2520" s="45" t="n">
        <v>42294</v>
      </c>
      <c r="C2520" s="6" t="s">
        <v>181</v>
      </c>
      <c r="D2520" s="6" t="s">
        <v>183</v>
      </c>
      <c r="E2520" s="6" t="s">
        <v>174</v>
      </c>
      <c r="F2520" s="34" t="n">
        <v>0.324371099472046</v>
      </c>
      <c r="G2520" s="34" t="n">
        <v>0.278797035757968</v>
      </c>
      <c r="H2520" s="34" t="n">
        <v>0.0455740637140777</v>
      </c>
      <c r="I2520" s="34" t="n">
        <v>0.163466815886959</v>
      </c>
      <c r="J2520" s="35" t="n">
        <v>3.58</v>
      </c>
      <c r="K2520" s="6" t="n">
        <v>1</v>
      </c>
      <c r="L2520" s="35" t="n">
        <v>2.58</v>
      </c>
      <c r="M2520" s="6" t="str">
        <f aca="false">IF(I2520&lt;=0,"Below 0%",IF(I2520&lt;=0.05,"0-5%",IF(I2520&lt;=0.1,"5-10%",IF(I2520&lt;=0.2,"10-20%",IF(I2520&lt;=0.4,"20-40%","Above 40%")))))</f>
        <v>10-20%</v>
      </c>
      <c r="N2520" s="6" t="str">
        <f aca="false">IF(AND(H2520&gt;=Summary!$B$25,I2520&gt;=Summary!$B$26,I2520&lt;=Summary!$B$27,J2520&gt;=Summary!$B$28,J2520&lt;=Summary!$B$29,F2520*J2520&gt;1),"Yes","No")</f>
        <v>Yes</v>
      </c>
    </row>
    <row r="2521" customFormat="false" ht="15" hidden="false" customHeight="false" outlineLevel="0" collapsed="false">
      <c r="A2521" s="6" t="s">
        <v>150</v>
      </c>
      <c r="B2521" s="45" t="n">
        <v>42294</v>
      </c>
      <c r="C2521" s="6" t="s">
        <v>181</v>
      </c>
      <c r="D2521" s="6" t="s">
        <v>183</v>
      </c>
      <c r="E2521" s="6" t="s">
        <v>177</v>
      </c>
      <c r="F2521" s="34" t="n">
        <v>0.209547519683838</v>
      </c>
      <c r="G2521" s="34" t="n">
        <v>0.321965609036621</v>
      </c>
      <c r="H2521" s="34" t="n">
        <v>-0.112418089352784</v>
      </c>
      <c r="I2521" s="34" t="n">
        <v>-0.349161793053483</v>
      </c>
      <c r="J2521" s="35" t="n">
        <v>3.1</v>
      </c>
      <c r="K2521" s="6" t="n">
        <v>0</v>
      </c>
      <c r="L2521" s="35" t="n">
        <v>-1</v>
      </c>
      <c r="M2521" s="6" t="str">
        <f aca="false">IF(I2521&lt;=0,"Below 0%",IF(I2521&lt;=0.05,"0-5%",IF(I2521&lt;=0.1,"5-10%",IF(I2521&lt;=0.2,"10-20%",IF(I2521&lt;=0.4,"20-40%","Above 40%")))))</f>
        <v>Below 0%</v>
      </c>
      <c r="N2521" s="6" t="str">
        <f aca="false">IF(AND(H2521&gt;=Summary!$B$25,I2521&gt;=Summary!$B$26,I2521&lt;=Summary!$B$27,J2521&gt;=Summary!$B$28,J2521&lt;=Summary!$B$29,F2521*J2521&gt;1),"Yes","No")</f>
        <v>No</v>
      </c>
    </row>
    <row r="2522" customFormat="false" ht="15" hidden="false" customHeight="false" outlineLevel="0" collapsed="false">
      <c r="A2522" s="6" t="s">
        <v>150</v>
      </c>
      <c r="B2522" s="45" t="n">
        <v>42294</v>
      </c>
      <c r="C2522" s="6" t="s">
        <v>198</v>
      </c>
      <c r="D2522" s="6" t="s">
        <v>185</v>
      </c>
      <c r="E2522" s="6" t="s">
        <v>187</v>
      </c>
      <c r="F2522" s="34" t="n">
        <v>0.250375896692276</v>
      </c>
      <c r="G2522" s="34" t="n">
        <v>0.153527279731055</v>
      </c>
      <c r="H2522" s="34" t="n">
        <v>0.0968486169612212</v>
      </c>
      <c r="I2522" s="34" t="n">
        <v>0.630823506616401</v>
      </c>
      <c r="J2522" s="35" t="n">
        <v>6.5</v>
      </c>
      <c r="K2522" s="6" t="n">
        <v>0</v>
      </c>
      <c r="L2522" s="35" t="n">
        <v>-1</v>
      </c>
      <c r="M2522" s="6" t="str">
        <f aca="false">IF(I2522&lt;=0,"Below 0%",IF(I2522&lt;=0.05,"0-5%",IF(I2522&lt;=0.1,"5-10%",IF(I2522&lt;=0.2,"10-20%",IF(I2522&lt;=0.4,"20-40%","Above 40%")))))</f>
        <v>Above 40%</v>
      </c>
      <c r="N2522" s="6" t="str">
        <f aca="false">IF(AND(H2522&gt;=Summary!$B$25,I2522&gt;=Summary!$B$26,I2522&lt;=Summary!$B$27,J2522&gt;=Summary!$B$28,J2522&lt;=Summary!$B$29,F2522*J2522&gt;1),"Yes","No")</f>
        <v>No</v>
      </c>
    </row>
    <row r="2523" customFormat="false" ht="15" hidden="false" customHeight="false" outlineLevel="0" collapsed="false">
      <c r="A2523" s="6" t="s">
        <v>150</v>
      </c>
      <c r="B2523" s="45" t="n">
        <v>42294</v>
      </c>
      <c r="C2523" s="6" t="s">
        <v>198</v>
      </c>
      <c r="D2523" s="6" t="s">
        <v>185</v>
      </c>
      <c r="E2523" s="6" t="s">
        <v>174</v>
      </c>
      <c r="F2523" s="34" t="n">
        <v>0.293898016214371</v>
      </c>
      <c r="G2523" s="34" t="n">
        <v>0.230468202829528</v>
      </c>
      <c r="H2523" s="34" t="n">
        <v>0.0634298133848427</v>
      </c>
      <c r="I2523" s="34" t="n">
        <v>0.275221538616155</v>
      </c>
      <c r="J2523" s="35" t="n">
        <v>4.33</v>
      </c>
      <c r="K2523" s="6" t="n">
        <v>0</v>
      </c>
      <c r="L2523" s="35" t="n">
        <v>-1</v>
      </c>
      <c r="M2523" s="6" t="str">
        <f aca="false">IF(I2523&lt;=0,"Below 0%",IF(I2523&lt;=0.05,"0-5%",IF(I2523&lt;=0.1,"5-10%",IF(I2523&lt;=0.2,"10-20%",IF(I2523&lt;=0.4,"20-40%","Above 40%")))))</f>
        <v>20-40%</v>
      </c>
      <c r="N2523" s="6" t="str">
        <f aca="false">IF(AND(H2523&gt;=Summary!$B$25,I2523&gt;=Summary!$B$26,I2523&lt;=Summary!$B$27,J2523&gt;=Summary!$B$28,J2523&lt;=Summary!$B$29,F2523*J2523&gt;1),"Yes","No")</f>
        <v>Yes</v>
      </c>
    </row>
    <row r="2524" customFormat="false" ht="15" hidden="false" customHeight="false" outlineLevel="0" collapsed="false">
      <c r="A2524" s="6" t="s">
        <v>150</v>
      </c>
      <c r="B2524" s="45" t="n">
        <v>42294</v>
      </c>
      <c r="C2524" s="6" t="s">
        <v>198</v>
      </c>
      <c r="D2524" s="6" t="s">
        <v>185</v>
      </c>
      <c r="E2524" s="6" t="s">
        <v>177</v>
      </c>
      <c r="F2524" s="34" t="n">
        <v>0.45572617650032</v>
      </c>
      <c r="G2524" s="34" t="n">
        <v>0.616004517439417</v>
      </c>
      <c r="H2524" s="34" t="n">
        <v>-0.160278340939097</v>
      </c>
      <c r="I2524" s="34" t="n">
        <v>-0.260190203807815</v>
      </c>
      <c r="J2524" s="35" t="n">
        <v>1.62</v>
      </c>
      <c r="K2524" s="6" t="n">
        <v>1</v>
      </c>
      <c r="L2524" s="35" t="n">
        <v>0.62</v>
      </c>
      <c r="M2524" s="6" t="str">
        <f aca="false">IF(I2524&lt;=0,"Below 0%",IF(I2524&lt;=0.05,"0-5%",IF(I2524&lt;=0.1,"5-10%",IF(I2524&lt;=0.2,"10-20%",IF(I2524&lt;=0.4,"20-40%","Above 40%")))))</f>
        <v>Below 0%</v>
      </c>
      <c r="N2524" s="6" t="str">
        <f aca="false">IF(AND(H2524&gt;=Summary!$B$25,I2524&gt;=Summary!$B$26,I2524&lt;=Summary!$B$27,J2524&gt;=Summary!$B$28,J2524&lt;=Summary!$B$29,F2524*J2524&gt;1),"Yes","No")</f>
        <v>No</v>
      </c>
    </row>
    <row r="2525" customFormat="false" ht="15" hidden="false" customHeight="false" outlineLevel="0" collapsed="false">
      <c r="A2525" s="6" t="s">
        <v>150</v>
      </c>
      <c r="B2525" s="45" t="n">
        <v>42294</v>
      </c>
      <c r="C2525" s="6" t="s">
        <v>178</v>
      </c>
      <c r="D2525" s="6" t="s">
        <v>191</v>
      </c>
      <c r="E2525" s="6" t="s">
        <v>187</v>
      </c>
      <c r="F2525" s="34" t="n">
        <v>0.544124960899353</v>
      </c>
      <c r="G2525" s="34" t="n">
        <v>0.474226804123711</v>
      </c>
      <c r="H2525" s="34" t="n">
        <v>0.0698981567756418</v>
      </c>
      <c r="I2525" s="34" t="n">
        <v>0.147393939287766</v>
      </c>
      <c r="J2525" s="35" t="n">
        <v>2.1</v>
      </c>
      <c r="K2525" s="6" t="n">
        <v>1</v>
      </c>
      <c r="L2525" s="35" t="n">
        <v>1.1</v>
      </c>
      <c r="M2525" s="6" t="str">
        <f aca="false">IF(I2525&lt;=0,"Below 0%",IF(I2525&lt;=0.05,"0-5%",IF(I2525&lt;=0.1,"5-10%",IF(I2525&lt;=0.2,"10-20%",IF(I2525&lt;=0.4,"20-40%","Above 40%")))))</f>
        <v>10-20%</v>
      </c>
      <c r="N2525" s="6" t="str">
        <f aca="false">IF(AND(H2525&gt;=Summary!$B$25,I2525&gt;=Summary!$B$26,I2525&lt;=Summary!$B$27,J2525&gt;=Summary!$B$28,J2525&lt;=Summary!$B$29,F2525*J2525&gt;1),"Yes","No")</f>
        <v>Yes</v>
      </c>
    </row>
    <row r="2526" customFormat="false" ht="15" hidden="false" customHeight="false" outlineLevel="0" collapsed="false">
      <c r="A2526" s="6" t="s">
        <v>150</v>
      </c>
      <c r="B2526" s="45" t="n">
        <v>42294</v>
      </c>
      <c r="C2526" s="6" t="s">
        <v>178</v>
      </c>
      <c r="D2526" s="6" t="s">
        <v>191</v>
      </c>
      <c r="E2526" s="6" t="s">
        <v>174</v>
      </c>
      <c r="F2526" s="34" t="n">
        <v>0.295212626457214</v>
      </c>
      <c r="G2526" s="34" t="n">
        <v>0.288659793814433</v>
      </c>
      <c r="H2526" s="34" t="n">
        <v>0.00655283264278139</v>
      </c>
      <c r="I2526" s="34" t="n">
        <v>0.0227008845124928</v>
      </c>
      <c r="J2526" s="35" t="n">
        <v>3.45</v>
      </c>
      <c r="K2526" s="6" t="n">
        <v>0</v>
      </c>
      <c r="L2526" s="35" t="n">
        <v>-1</v>
      </c>
      <c r="M2526" s="6" t="str">
        <f aca="false">IF(I2526&lt;=0,"Below 0%",IF(I2526&lt;=0.05,"0-5%",IF(I2526&lt;=0.1,"5-10%",IF(I2526&lt;=0.2,"10-20%",IF(I2526&lt;=0.4,"20-40%","Above 40%")))))</f>
        <v>0-5%</v>
      </c>
      <c r="N2526" s="6" t="str">
        <f aca="false">IF(AND(H2526&gt;=Summary!$B$25,I2526&gt;=Summary!$B$26,I2526&lt;=Summary!$B$27,J2526&gt;=Summary!$B$28,J2526&lt;=Summary!$B$29,F2526*J2526&gt;1),"Yes","No")</f>
        <v>No</v>
      </c>
    </row>
    <row r="2527" customFormat="false" ht="15" hidden="false" customHeight="false" outlineLevel="0" collapsed="false">
      <c r="A2527" s="6" t="s">
        <v>150</v>
      </c>
      <c r="B2527" s="45" t="n">
        <v>42294</v>
      </c>
      <c r="C2527" s="6" t="s">
        <v>178</v>
      </c>
      <c r="D2527" s="6" t="s">
        <v>191</v>
      </c>
      <c r="E2527" s="6" t="s">
        <v>177</v>
      </c>
      <c r="F2527" s="34" t="n">
        <v>0.160662397742271</v>
      </c>
      <c r="G2527" s="34" t="n">
        <v>0.237113402061856</v>
      </c>
      <c r="H2527" s="34" t="n">
        <v>-0.0764510043195842</v>
      </c>
      <c r="I2527" s="34" t="n">
        <v>-0.322423800826073</v>
      </c>
      <c r="J2527" s="35" t="n">
        <v>4.2</v>
      </c>
      <c r="K2527" s="6" t="n">
        <v>0</v>
      </c>
      <c r="L2527" s="35" t="n">
        <v>-1</v>
      </c>
      <c r="M2527" s="6" t="str">
        <f aca="false">IF(I2527&lt;=0,"Below 0%",IF(I2527&lt;=0.05,"0-5%",IF(I2527&lt;=0.1,"5-10%",IF(I2527&lt;=0.2,"10-20%",IF(I2527&lt;=0.4,"20-40%","Above 40%")))))</f>
        <v>Below 0%</v>
      </c>
      <c r="N2527" s="6" t="str">
        <f aca="false">IF(AND(H2527&gt;=Summary!$B$25,I2527&gt;=Summary!$B$26,I2527&lt;=Summary!$B$27,J2527&gt;=Summary!$B$28,J2527&lt;=Summary!$B$29,F2527*J2527&gt;1),"Yes","No")</f>
        <v>No</v>
      </c>
    </row>
    <row r="2528" customFormat="false" ht="15" hidden="false" customHeight="false" outlineLevel="0" collapsed="false">
      <c r="A2528" s="6" t="s">
        <v>150</v>
      </c>
      <c r="B2528" s="45" t="n">
        <v>42295</v>
      </c>
      <c r="C2528" s="6" t="s">
        <v>188</v>
      </c>
      <c r="D2528" s="6" t="s">
        <v>172</v>
      </c>
      <c r="E2528" s="6" t="s">
        <v>187</v>
      </c>
      <c r="F2528" s="34" t="n">
        <v>0.3853619992733</v>
      </c>
      <c r="G2528" s="34" t="n">
        <v>0.378696547127639</v>
      </c>
      <c r="H2528" s="34" t="n">
        <v>0.00666545214566133</v>
      </c>
      <c r="I2528" s="34" t="n">
        <v>0.0176010375489766</v>
      </c>
      <c r="J2528" s="35" t="n">
        <v>2.62</v>
      </c>
      <c r="K2528" s="6" t="n">
        <v>1</v>
      </c>
      <c r="L2528" s="35" t="n">
        <v>1.62</v>
      </c>
      <c r="M2528" s="6" t="str">
        <f aca="false">IF(I2528&lt;=0,"Below 0%",IF(I2528&lt;=0.05,"0-5%",IF(I2528&lt;=0.1,"5-10%",IF(I2528&lt;=0.2,"10-20%",IF(I2528&lt;=0.4,"20-40%","Above 40%")))))</f>
        <v>0-5%</v>
      </c>
      <c r="N2528" s="6" t="str">
        <f aca="false">IF(AND(H2528&gt;=Summary!$B$25,I2528&gt;=Summary!$B$26,I2528&lt;=Summary!$B$27,J2528&gt;=Summary!$B$28,J2528&lt;=Summary!$B$29,F2528*J2528&gt;1),"Yes","No")</f>
        <v>No</v>
      </c>
    </row>
    <row r="2529" customFormat="false" ht="15" hidden="false" customHeight="false" outlineLevel="0" collapsed="false">
      <c r="A2529" s="6" t="s">
        <v>150</v>
      </c>
      <c r="B2529" s="45" t="n">
        <v>42295</v>
      </c>
      <c r="C2529" s="6" t="s">
        <v>188</v>
      </c>
      <c r="D2529" s="6" t="s">
        <v>172</v>
      </c>
      <c r="E2529" s="6" t="s">
        <v>174</v>
      </c>
      <c r="F2529" s="34" t="n">
        <v>0.366665035486221</v>
      </c>
      <c r="G2529" s="34" t="n">
        <v>0.282673775918636</v>
      </c>
      <c r="H2529" s="34" t="n">
        <v>0.0839912595675849</v>
      </c>
      <c r="I2529" s="34" t="n">
        <v>0.297131416929742</v>
      </c>
      <c r="J2529" s="35" t="n">
        <v>3.51</v>
      </c>
      <c r="K2529" s="6" t="n">
        <v>0</v>
      </c>
      <c r="L2529" s="35" t="n">
        <v>-1</v>
      </c>
      <c r="M2529" s="6" t="str">
        <f aca="false">IF(I2529&lt;=0,"Below 0%",IF(I2529&lt;=0.05,"0-5%",IF(I2529&lt;=0.1,"5-10%",IF(I2529&lt;=0.2,"10-20%",IF(I2529&lt;=0.4,"20-40%","Above 40%")))))</f>
        <v>20-40%</v>
      </c>
      <c r="N2529" s="6" t="str">
        <f aca="false">IF(AND(H2529&gt;=Summary!$B$25,I2529&gt;=Summary!$B$26,I2529&lt;=Summary!$B$27,J2529&gt;=Summary!$B$28,J2529&lt;=Summary!$B$29,F2529*J2529&gt;1),"Yes","No")</f>
        <v>Yes</v>
      </c>
    </row>
    <row r="2530" customFormat="false" ht="15" hidden="false" customHeight="false" outlineLevel="0" collapsed="false">
      <c r="A2530" s="6" t="s">
        <v>150</v>
      </c>
      <c r="B2530" s="45" t="n">
        <v>42295</v>
      </c>
      <c r="C2530" s="6" t="s">
        <v>188</v>
      </c>
      <c r="D2530" s="6" t="s">
        <v>172</v>
      </c>
      <c r="E2530" s="6" t="s">
        <v>177</v>
      </c>
      <c r="F2530" s="34" t="n">
        <v>0.247972995042801</v>
      </c>
      <c r="G2530" s="34" t="n">
        <v>0.338629676953725</v>
      </c>
      <c r="H2530" s="34" t="n">
        <v>-0.0906566819109239</v>
      </c>
      <c r="I2530" s="34" t="n">
        <v>-0.2677162932867</v>
      </c>
      <c r="J2530" s="35" t="n">
        <v>2.93</v>
      </c>
      <c r="K2530" s="6" t="n">
        <v>0</v>
      </c>
      <c r="L2530" s="35" t="n">
        <v>-1</v>
      </c>
      <c r="M2530" s="6" t="str">
        <f aca="false">IF(I2530&lt;=0,"Below 0%",IF(I2530&lt;=0.05,"0-5%",IF(I2530&lt;=0.1,"5-10%",IF(I2530&lt;=0.2,"10-20%",IF(I2530&lt;=0.4,"20-40%","Above 40%")))))</f>
        <v>Below 0%</v>
      </c>
      <c r="N2530" s="6" t="str">
        <f aca="false">IF(AND(H2530&gt;=Summary!$B$25,I2530&gt;=Summary!$B$26,I2530&lt;=Summary!$B$27,J2530&gt;=Summary!$B$28,J2530&lt;=Summary!$B$29,F2530*J2530&gt;1),"Yes","No")</f>
        <v>No</v>
      </c>
    </row>
    <row r="2531" customFormat="false" ht="15" hidden="false" customHeight="false" outlineLevel="0" collapsed="false">
      <c r="A2531" s="6" t="s">
        <v>150</v>
      </c>
      <c r="B2531" s="45" t="n">
        <v>42296</v>
      </c>
      <c r="C2531" s="6" t="s">
        <v>175</v>
      </c>
      <c r="D2531" s="6" t="s">
        <v>192</v>
      </c>
      <c r="E2531" s="6" t="s">
        <v>187</v>
      </c>
      <c r="F2531" s="34" t="n">
        <v>0.340332180261612</v>
      </c>
      <c r="G2531" s="34" t="n">
        <v>0.476190476190476</v>
      </c>
      <c r="H2531" s="34" t="n">
        <v>-0.135858295928864</v>
      </c>
      <c r="I2531" s="34" t="n">
        <v>-0.285302421450615</v>
      </c>
      <c r="J2531" s="35" t="n">
        <v>2.1</v>
      </c>
      <c r="K2531" s="6" t="n">
        <v>0</v>
      </c>
      <c r="L2531" s="35" t="n">
        <v>-1</v>
      </c>
      <c r="M2531" s="6" t="str">
        <f aca="false">IF(I2531&lt;=0,"Below 0%",IF(I2531&lt;=0.05,"0-5%",IF(I2531&lt;=0.1,"5-10%",IF(I2531&lt;=0.2,"10-20%",IF(I2531&lt;=0.4,"20-40%","Above 40%")))))</f>
        <v>Below 0%</v>
      </c>
      <c r="N2531" s="6" t="str">
        <f aca="false">IF(AND(H2531&gt;=Summary!$B$25,I2531&gt;=Summary!$B$26,I2531&lt;=Summary!$B$27,J2531&gt;=Summary!$B$28,J2531&lt;=Summary!$B$29,F2531*J2531&gt;1),"Yes","No")</f>
        <v>No</v>
      </c>
    </row>
    <row r="2532" customFormat="false" ht="15" hidden="false" customHeight="false" outlineLevel="0" collapsed="false">
      <c r="A2532" s="6" t="s">
        <v>150</v>
      </c>
      <c r="B2532" s="45" t="n">
        <v>42296</v>
      </c>
      <c r="C2532" s="6" t="s">
        <v>175</v>
      </c>
      <c r="D2532" s="6" t="s">
        <v>192</v>
      </c>
      <c r="E2532" s="6" t="s">
        <v>174</v>
      </c>
      <c r="F2532" s="34" t="n">
        <v>0.367180377244949</v>
      </c>
      <c r="G2532" s="34" t="n">
        <v>0.285714285714286</v>
      </c>
      <c r="H2532" s="34" t="n">
        <v>0.0814660915306636</v>
      </c>
      <c r="I2532" s="34" t="n">
        <v>0.285131320357323</v>
      </c>
      <c r="J2532" s="35" t="n">
        <v>3.5</v>
      </c>
      <c r="K2532" s="6" t="n">
        <v>0</v>
      </c>
      <c r="L2532" s="35" t="n">
        <v>-1</v>
      </c>
      <c r="M2532" s="6" t="str">
        <f aca="false">IF(I2532&lt;=0,"Below 0%",IF(I2532&lt;=0.05,"0-5%",IF(I2532&lt;=0.1,"5-10%",IF(I2532&lt;=0.2,"10-20%",IF(I2532&lt;=0.4,"20-40%","Above 40%")))))</f>
        <v>20-40%</v>
      </c>
      <c r="N2532" s="6" t="str">
        <f aca="false">IF(AND(H2532&gt;=Summary!$B$25,I2532&gt;=Summary!$B$26,I2532&lt;=Summary!$B$27,J2532&gt;=Summary!$B$28,J2532&lt;=Summary!$B$29,F2532*J2532&gt;1),"Yes","No")</f>
        <v>Yes</v>
      </c>
    </row>
    <row r="2533" customFormat="false" ht="15" hidden="false" customHeight="false" outlineLevel="0" collapsed="false">
      <c r="A2533" s="6" t="s">
        <v>150</v>
      </c>
      <c r="B2533" s="45" t="n">
        <v>42296</v>
      </c>
      <c r="C2533" s="6" t="s">
        <v>175</v>
      </c>
      <c r="D2533" s="6" t="s">
        <v>192</v>
      </c>
      <c r="E2533" s="6" t="s">
        <v>177</v>
      </c>
      <c r="F2533" s="34" t="n">
        <v>0.292487442493439</v>
      </c>
      <c r="G2533" s="34" t="n">
        <v>0.238095238095238</v>
      </c>
      <c r="H2533" s="34" t="n">
        <v>0.0543922043982006</v>
      </c>
      <c r="I2533" s="34" t="n">
        <v>0.228447258472443</v>
      </c>
      <c r="J2533" s="35" t="n">
        <v>4.2</v>
      </c>
      <c r="K2533" s="6" t="n">
        <v>1</v>
      </c>
      <c r="L2533" s="35" t="n">
        <v>3.2</v>
      </c>
      <c r="M2533" s="6" t="str">
        <f aca="false">IF(I2533&lt;=0,"Below 0%",IF(I2533&lt;=0.05,"0-5%",IF(I2533&lt;=0.1,"5-10%",IF(I2533&lt;=0.2,"10-20%",IF(I2533&lt;=0.4,"20-40%","Above 40%")))))</f>
        <v>20-40%</v>
      </c>
      <c r="N2533" s="6" t="str">
        <f aca="false">IF(AND(H2533&gt;=Summary!$B$25,I2533&gt;=Summary!$B$26,I2533&lt;=Summary!$B$27,J2533&gt;=Summary!$B$28,J2533&lt;=Summary!$B$29,F2533*J2533&gt;1),"Yes","No")</f>
        <v>Yes</v>
      </c>
    </row>
    <row r="2534" customFormat="false" ht="15" hidden="false" customHeight="false" outlineLevel="0" collapsed="false">
      <c r="A2534" s="6" t="s">
        <v>150</v>
      </c>
      <c r="B2534" s="45" t="n">
        <v>42301</v>
      </c>
      <c r="C2534" s="6" t="s">
        <v>185</v>
      </c>
      <c r="D2534" s="6" t="s">
        <v>173</v>
      </c>
      <c r="E2534" s="6" t="s">
        <v>187</v>
      </c>
      <c r="F2534" s="34" t="n">
        <v>0.724778175354004</v>
      </c>
      <c r="G2534" s="34" t="n">
        <v>0.686966328338972</v>
      </c>
      <c r="H2534" s="34" t="n">
        <v>0.0378118470150318</v>
      </c>
      <c r="I2534" s="34" t="n">
        <v>0.0550417763654556</v>
      </c>
      <c r="J2534" s="35" t="n">
        <v>1.45</v>
      </c>
      <c r="K2534" s="6" t="n">
        <v>1</v>
      </c>
      <c r="L2534" s="35" t="n">
        <v>0.45</v>
      </c>
      <c r="M2534" s="6" t="str">
        <f aca="false">IF(I2534&lt;=0,"Below 0%",IF(I2534&lt;=0.05,"0-5%",IF(I2534&lt;=0.1,"5-10%",IF(I2534&lt;=0.2,"10-20%",IF(I2534&lt;=0.4,"20-40%","Above 40%")))))</f>
        <v>5-10%</v>
      </c>
      <c r="N2534" s="6" t="str">
        <f aca="false">IF(AND(H2534&gt;=Summary!$B$25,I2534&gt;=Summary!$B$26,I2534&lt;=Summary!$B$27,J2534&gt;=Summary!$B$28,J2534&lt;=Summary!$B$29,F2534*J2534&gt;1),"Yes","No")</f>
        <v>No</v>
      </c>
    </row>
    <row r="2535" customFormat="false" ht="15" hidden="false" customHeight="false" outlineLevel="0" collapsed="false">
      <c r="A2535" s="6" t="s">
        <v>150</v>
      </c>
      <c r="B2535" s="45" t="n">
        <v>42301</v>
      </c>
      <c r="C2535" s="6" t="s">
        <v>185</v>
      </c>
      <c r="D2535" s="6" t="s">
        <v>173</v>
      </c>
      <c r="E2535" s="6" t="s">
        <v>174</v>
      </c>
      <c r="F2535" s="34" t="n">
        <v>0.154749095439911</v>
      </c>
      <c r="G2535" s="34" t="n">
        <v>0.191557918479136</v>
      </c>
      <c r="H2535" s="34" t="n">
        <v>-0.0368088230392255</v>
      </c>
      <c r="I2535" s="34" t="n">
        <v>-0.192155058540347</v>
      </c>
      <c r="J2535" s="35" t="n">
        <v>5.2</v>
      </c>
      <c r="K2535" s="6" t="n">
        <v>0</v>
      </c>
      <c r="L2535" s="35" t="n">
        <v>-1</v>
      </c>
      <c r="M2535" s="6" t="str">
        <f aca="false">IF(I2535&lt;=0,"Below 0%",IF(I2535&lt;=0.05,"0-5%",IF(I2535&lt;=0.1,"5-10%",IF(I2535&lt;=0.2,"10-20%",IF(I2535&lt;=0.4,"20-40%","Above 40%")))))</f>
        <v>Below 0%</v>
      </c>
      <c r="N2535" s="6" t="str">
        <f aca="false">IF(AND(H2535&gt;=Summary!$B$25,I2535&gt;=Summary!$B$26,I2535&lt;=Summary!$B$27,J2535&gt;=Summary!$B$28,J2535&lt;=Summary!$B$29,F2535*J2535&gt;1),"Yes","No")</f>
        <v>No</v>
      </c>
    </row>
    <row r="2536" customFormat="false" ht="15" hidden="false" customHeight="false" outlineLevel="0" collapsed="false">
      <c r="A2536" s="6" t="s">
        <v>150</v>
      </c>
      <c r="B2536" s="45" t="n">
        <v>42301</v>
      </c>
      <c r="C2536" s="6" t="s">
        <v>185</v>
      </c>
      <c r="D2536" s="6" t="s">
        <v>173</v>
      </c>
      <c r="E2536" s="6" t="s">
        <v>177</v>
      </c>
      <c r="F2536" s="34" t="n">
        <v>0.120472714304924</v>
      </c>
      <c r="G2536" s="34" t="n">
        <v>0.121475753181891</v>
      </c>
      <c r="H2536" s="34" t="n">
        <v>-0.0010030388769674</v>
      </c>
      <c r="I2536" s="34" t="n">
        <v>-0.00825711181609634</v>
      </c>
      <c r="J2536" s="35" t="n">
        <v>8.2</v>
      </c>
      <c r="K2536" s="6" t="n">
        <v>0</v>
      </c>
      <c r="L2536" s="35" t="n">
        <v>-1</v>
      </c>
      <c r="M2536" s="6" t="str">
        <f aca="false">IF(I2536&lt;=0,"Below 0%",IF(I2536&lt;=0.05,"0-5%",IF(I2536&lt;=0.1,"5-10%",IF(I2536&lt;=0.2,"10-20%",IF(I2536&lt;=0.4,"20-40%","Above 40%")))))</f>
        <v>Below 0%</v>
      </c>
      <c r="N2536" s="6" t="str">
        <f aca="false">IF(AND(H2536&gt;=Summary!$B$25,I2536&gt;=Summary!$B$26,I2536&lt;=Summary!$B$27,J2536&gt;=Summary!$B$28,J2536&lt;=Summary!$B$29,F2536*J2536&gt;1),"Yes","No")</f>
        <v>No</v>
      </c>
    </row>
    <row r="2537" customFormat="false" ht="15" hidden="false" customHeight="false" outlineLevel="0" collapsed="false">
      <c r="A2537" s="6" t="s">
        <v>150</v>
      </c>
      <c r="B2537" s="45" t="n">
        <v>42301</v>
      </c>
      <c r="C2537" s="6" t="s">
        <v>182</v>
      </c>
      <c r="D2537" s="6" t="s">
        <v>175</v>
      </c>
      <c r="E2537" s="6" t="s">
        <v>187</v>
      </c>
      <c r="F2537" s="34" t="n">
        <v>0.310292750597</v>
      </c>
      <c r="G2537" s="34" t="n">
        <v>0.320923319693939</v>
      </c>
      <c r="H2537" s="34" t="n">
        <v>-0.0106305690969392</v>
      </c>
      <c r="I2537" s="34" t="n">
        <v>-0.0331249505554082</v>
      </c>
      <c r="J2537" s="35" t="n">
        <v>3.11</v>
      </c>
      <c r="K2537" s="6" t="n">
        <v>0</v>
      </c>
      <c r="L2537" s="35" t="n">
        <v>-1</v>
      </c>
      <c r="M2537" s="6" t="str">
        <f aca="false">IF(I2537&lt;=0,"Below 0%",IF(I2537&lt;=0.05,"0-5%",IF(I2537&lt;=0.1,"5-10%",IF(I2537&lt;=0.2,"10-20%",IF(I2537&lt;=0.4,"20-40%","Above 40%")))))</f>
        <v>Below 0%</v>
      </c>
      <c r="N2537" s="6" t="str">
        <f aca="false">IF(AND(H2537&gt;=Summary!$B$25,I2537&gt;=Summary!$B$26,I2537&lt;=Summary!$B$27,J2537&gt;=Summary!$B$28,J2537&lt;=Summary!$B$29,F2537*J2537&gt;1),"Yes","No")</f>
        <v>No</v>
      </c>
    </row>
    <row r="2538" customFormat="false" ht="15" hidden="false" customHeight="false" outlineLevel="0" collapsed="false">
      <c r="A2538" s="6" t="s">
        <v>150</v>
      </c>
      <c r="B2538" s="45" t="n">
        <v>42301</v>
      </c>
      <c r="C2538" s="6" t="s">
        <v>182</v>
      </c>
      <c r="D2538" s="6" t="s">
        <v>175</v>
      </c>
      <c r="E2538" s="6" t="s">
        <v>174</v>
      </c>
      <c r="F2538" s="34" t="n">
        <v>0.243645250797272</v>
      </c>
      <c r="G2538" s="34" t="n">
        <v>0.302445916438834</v>
      </c>
      <c r="H2538" s="34" t="n">
        <v>-0.058800665641562</v>
      </c>
      <c r="I2538" s="34" t="n">
        <v>-0.194417125329096</v>
      </c>
      <c r="J2538" s="35" t="n">
        <v>3.3</v>
      </c>
      <c r="K2538" s="6" t="n">
        <v>0</v>
      </c>
      <c r="L2538" s="35" t="n">
        <v>-1</v>
      </c>
      <c r="M2538" s="6" t="str">
        <f aca="false">IF(I2538&lt;=0,"Below 0%",IF(I2538&lt;=0.05,"0-5%",IF(I2538&lt;=0.1,"5-10%",IF(I2538&lt;=0.2,"10-20%",IF(I2538&lt;=0.4,"20-40%","Above 40%")))))</f>
        <v>Below 0%</v>
      </c>
      <c r="N2538" s="6" t="str">
        <f aca="false">IF(AND(H2538&gt;=Summary!$B$25,I2538&gt;=Summary!$B$26,I2538&lt;=Summary!$B$27,J2538&gt;=Summary!$B$28,J2538&lt;=Summary!$B$29,F2538*J2538&gt;1),"Yes","No")</f>
        <v>No</v>
      </c>
    </row>
    <row r="2539" customFormat="false" ht="15" hidden="false" customHeight="false" outlineLevel="0" collapsed="false">
      <c r="A2539" s="6" t="s">
        <v>150</v>
      </c>
      <c r="B2539" s="45" t="n">
        <v>42301</v>
      </c>
      <c r="C2539" s="6" t="s">
        <v>182</v>
      </c>
      <c r="D2539" s="6" t="s">
        <v>175</v>
      </c>
      <c r="E2539" s="6" t="s">
        <v>177</v>
      </c>
      <c r="F2539" s="34" t="n">
        <v>0.446061998605728</v>
      </c>
      <c r="G2539" s="34" t="n">
        <v>0.376630763867227</v>
      </c>
      <c r="H2539" s="34" t="n">
        <v>0.0694312347385012</v>
      </c>
      <c r="I2539" s="34" t="n">
        <v>0.184348283251173</v>
      </c>
      <c r="J2539" s="35" t="n">
        <v>2.65</v>
      </c>
      <c r="K2539" s="6" t="n">
        <v>1</v>
      </c>
      <c r="L2539" s="35" t="n">
        <v>1.65</v>
      </c>
      <c r="M2539" s="6" t="str">
        <f aca="false">IF(I2539&lt;=0,"Below 0%",IF(I2539&lt;=0.05,"0-5%",IF(I2539&lt;=0.1,"5-10%",IF(I2539&lt;=0.2,"10-20%",IF(I2539&lt;=0.4,"20-40%","Above 40%")))))</f>
        <v>10-20%</v>
      </c>
      <c r="N2539" s="6" t="str">
        <f aca="false">IF(AND(H2539&gt;=Summary!$B$25,I2539&gt;=Summary!$B$26,I2539&lt;=Summary!$B$27,J2539&gt;=Summary!$B$28,J2539&lt;=Summary!$B$29,F2539*J2539&gt;1),"Yes","No")</f>
        <v>Yes</v>
      </c>
    </row>
    <row r="2540" customFormat="false" ht="15" hidden="false" customHeight="false" outlineLevel="0" collapsed="false">
      <c r="A2540" s="6" t="s">
        <v>150</v>
      </c>
      <c r="B2540" s="45" t="n">
        <v>42301</v>
      </c>
      <c r="C2540" s="6" t="s">
        <v>195</v>
      </c>
      <c r="D2540" s="6" t="s">
        <v>180</v>
      </c>
      <c r="E2540" s="6" t="s">
        <v>187</v>
      </c>
      <c r="F2540" s="34" t="n">
        <v>0.377662569284439</v>
      </c>
      <c r="G2540" s="34" t="n">
        <v>0.436243459102176</v>
      </c>
      <c r="H2540" s="34" t="n">
        <v>-0.0585808898177366</v>
      </c>
      <c r="I2540" s="34" t="n">
        <v>-0.134284855383966</v>
      </c>
      <c r="J2540" s="35" t="n">
        <v>2.3</v>
      </c>
      <c r="K2540" s="6" t="n">
        <v>1</v>
      </c>
      <c r="L2540" s="35" t="n">
        <v>1.3</v>
      </c>
      <c r="M2540" s="6" t="str">
        <f aca="false">IF(I2540&lt;=0,"Below 0%",IF(I2540&lt;=0.05,"0-5%",IF(I2540&lt;=0.1,"5-10%",IF(I2540&lt;=0.2,"10-20%",IF(I2540&lt;=0.4,"20-40%","Above 40%")))))</f>
        <v>Below 0%</v>
      </c>
      <c r="N2540" s="6" t="str">
        <f aca="false">IF(AND(H2540&gt;=Summary!$B$25,I2540&gt;=Summary!$B$26,I2540&lt;=Summary!$B$27,J2540&gt;=Summary!$B$28,J2540&lt;=Summary!$B$29,F2540*J2540&gt;1),"Yes","No")</f>
        <v>No</v>
      </c>
    </row>
    <row r="2541" customFormat="false" ht="15" hidden="false" customHeight="false" outlineLevel="0" collapsed="false">
      <c r="A2541" s="6" t="s">
        <v>150</v>
      </c>
      <c r="B2541" s="45" t="n">
        <v>42301</v>
      </c>
      <c r="C2541" s="6" t="s">
        <v>195</v>
      </c>
      <c r="D2541" s="6" t="s">
        <v>180</v>
      </c>
      <c r="E2541" s="6" t="s">
        <v>174</v>
      </c>
      <c r="F2541" s="34" t="n">
        <v>0.287260979413986</v>
      </c>
      <c r="G2541" s="34" t="n">
        <v>0.278711098870835</v>
      </c>
      <c r="H2541" s="34" t="n">
        <v>0.00854988054315176</v>
      </c>
      <c r="I2541" s="34" t="n">
        <v>0.0306764982729091</v>
      </c>
      <c r="J2541" s="35" t="n">
        <v>3.6</v>
      </c>
      <c r="K2541" s="6" t="n">
        <v>0</v>
      </c>
      <c r="L2541" s="35" t="n">
        <v>-1</v>
      </c>
      <c r="M2541" s="6" t="str">
        <f aca="false">IF(I2541&lt;=0,"Below 0%",IF(I2541&lt;=0.05,"0-5%",IF(I2541&lt;=0.1,"5-10%",IF(I2541&lt;=0.2,"10-20%",IF(I2541&lt;=0.4,"20-40%","Above 40%")))))</f>
        <v>0-5%</v>
      </c>
      <c r="N2541" s="6" t="str">
        <f aca="false">IF(AND(H2541&gt;=Summary!$B$25,I2541&gt;=Summary!$B$26,I2541&lt;=Summary!$B$27,J2541&gt;=Summary!$B$28,J2541&lt;=Summary!$B$29,F2541*J2541&gt;1),"Yes","No")</f>
        <v>No</v>
      </c>
    </row>
    <row r="2542" customFormat="false" ht="15" hidden="false" customHeight="false" outlineLevel="0" collapsed="false">
      <c r="A2542" s="6" t="s">
        <v>150</v>
      </c>
      <c r="B2542" s="45" t="n">
        <v>42301</v>
      </c>
      <c r="C2542" s="6" t="s">
        <v>195</v>
      </c>
      <c r="D2542" s="6" t="s">
        <v>180</v>
      </c>
      <c r="E2542" s="6" t="s">
        <v>177</v>
      </c>
      <c r="F2542" s="34" t="n">
        <v>0.335076421499252</v>
      </c>
      <c r="G2542" s="34" t="n">
        <v>0.28504544202699</v>
      </c>
      <c r="H2542" s="34" t="n">
        <v>0.0500309794722625</v>
      </c>
      <c r="I2542" s="34" t="n">
        <v>0.175519310593029</v>
      </c>
      <c r="J2542" s="35" t="n">
        <v>3.52</v>
      </c>
      <c r="K2542" s="6" t="n">
        <v>0</v>
      </c>
      <c r="L2542" s="35" t="n">
        <v>-1</v>
      </c>
      <c r="M2542" s="6" t="str">
        <f aca="false">IF(I2542&lt;=0,"Below 0%",IF(I2542&lt;=0.05,"0-5%",IF(I2542&lt;=0.1,"5-10%",IF(I2542&lt;=0.2,"10-20%",IF(I2542&lt;=0.4,"20-40%","Above 40%")))))</f>
        <v>10-20%</v>
      </c>
      <c r="N2542" s="6" t="str">
        <f aca="false">IF(AND(H2542&gt;=Summary!$B$25,I2542&gt;=Summary!$B$26,I2542&lt;=Summary!$B$27,J2542&gt;=Summary!$B$28,J2542&lt;=Summary!$B$29,F2542*J2542&gt;1),"Yes","No")</f>
        <v>Yes</v>
      </c>
    </row>
    <row r="2543" customFormat="false" ht="15" hidden="false" customHeight="false" outlineLevel="0" collapsed="false">
      <c r="A2543" s="6" t="s">
        <v>150</v>
      </c>
      <c r="B2543" s="45" t="n">
        <v>42301</v>
      </c>
      <c r="C2543" s="6" t="s">
        <v>172</v>
      </c>
      <c r="D2543" s="6" t="s">
        <v>178</v>
      </c>
      <c r="E2543" s="6" t="s">
        <v>187</v>
      </c>
      <c r="F2543" s="34" t="n">
        <v>0.436131715774536</v>
      </c>
      <c r="G2543" s="34" t="n">
        <v>0.479101823032459</v>
      </c>
      <c r="H2543" s="34" t="n">
        <v>-0.0429701072579227</v>
      </c>
      <c r="I2543" s="34" t="n">
        <v>-0.0896888828056317</v>
      </c>
      <c r="J2543" s="35" t="n">
        <v>2.1</v>
      </c>
      <c r="K2543" s="6" t="n">
        <v>0</v>
      </c>
      <c r="L2543" s="35" t="n">
        <v>-1</v>
      </c>
      <c r="M2543" s="6" t="str">
        <f aca="false">IF(I2543&lt;=0,"Below 0%",IF(I2543&lt;=0.05,"0-5%",IF(I2543&lt;=0.1,"5-10%",IF(I2543&lt;=0.2,"10-20%",IF(I2543&lt;=0.4,"20-40%","Above 40%")))))</f>
        <v>Below 0%</v>
      </c>
      <c r="N2543" s="6" t="str">
        <f aca="false">IF(AND(H2543&gt;=Summary!$B$25,I2543&gt;=Summary!$B$26,I2543&lt;=Summary!$B$27,J2543&gt;=Summary!$B$28,J2543&lt;=Summary!$B$29,F2543*J2543&gt;1),"Yes","No")</f>
        <v>No</v>
      </c>
    </row>
    <row r="2544" customFormat="false" ht="15" hidden="false" customHeight="false" outlineLevel="0" collapsed="false">
      <c r="A2544" s="6" t="s">
        <v>150</v>
      </c>
      <c r="B2544" s="45" t="n">
        <v>42301</v>
      </c>
      <c r="C2544" s="6" t="s">
        <v>172</v>
      </c>
      <c r="D2544" s="6" t="s">
        <v>178</v>
      </c>
      <c r="E2544" s="6" t="s">
        <v>174</v>
      </c>
      <c r="F2544" s="34" t="n">
        <v>0.290153443813324</v>
      </c>
      <c r="G2544" s="34" t="n">
        <v>0.287461093819475</v>
      </c>
      <c r="H2544" s="34" t="n">
        <v>0.00269234999384865</v>
      </c>
      <c r="I2544" s="34" t="n">
        <v>0.00936596308764992</v>
      </c>
      <c r="J2544" s="35" t="n">
        <v>3.5</v>
      </c>
      <c r="K2544" s="6" t="n">
        <v>0</v>
      </c>
      <c r="L2544" s="35" t="n">
        <v>-1</v>
      </c>
      <c r="M2544" s="6" t="str">
        <f aca="false">IF(I2544&lt;=0,"Below 0%",IF(I2544&lt;=0.05,"0-5%",IF(I2544&lt;=0.1,"5-10%",IF(I2544&lt;=0.2,"10-20%",IF(I2544&lt;=0.4,"20-40%","Above 40%")))))</f>
        <v>0-5%</v>
      </c>
      <c r="N2544" s="6" t="str">
        <f aca="false">IF(AND(H2544&gt;=Summary!$B$25,I2544&gt;=Summary!$B$26,I2544&lt;=Summary!$B$27,J2544&gt;=Summary!$B$28,J2544&lt;=Summary!$B$29,F2544*J2544&gt;1),"Yes","No")</f>
        <v>No</v>
      </c>
    </row>
    <row r="2545" customFormat="false" ht="15" hidden="false" customHeight="false" outlineLevel="0" collapsed="false">
      <c r="A2545" s="6" t="s">
        <v>150</v>
      </c>
      <c r="B2545" s="45" t="n">
        <v>42301</v>
      </c>
      <c r="C2545" s="6" t="s">
        <v>172</v>
      </c>
      <c r="D2545" s="6" t="s">
        <v>178</v>
      </c>
      <c r="E2545" s="6" t="s">
        <v>177</v>
      </c>
      <c r="F2545" s="34" t="n">
        <v>0.273714870214462</v>
      </c>
      <c r="G2545" s="34" t="n">
        <v>0.233437083148066</v>
      </c>
      <c r="H2545" s="34" t="n">
        <v>0.0402777870663965</v>
      </c>
      <c r="I2545" s="34" t="n">
        <v>0.172542367833001</v>
      </c>
      <c r="J2545" s="35" t="n">
        <v>4.31</v>
      </c>
      <c r="K2545" s="6" t="n">
        <v>1</v>
      </c>
      <c r="L2545" s="35" t="n">
        <v>3.31</v>
      </c>
      <c r="M2545" s="6" t="str">
        <f aca="false">IF(I2545&lt;=0,"Below 0%",IF(I2545&lt;=0.05,"0-5%",IF(I2545&lt;=0.1,"5-10%",IF(I2545&lt;=0.2,"10-20%",IF(I2545&lt;=0.4,"20-40%","Above 40%")))))</f>
        <v>10-20%</v>
      </c>
      <c r="N2545" s="6" t="str">
        <f aca="false">IF(AND(H2545&gt;=Summary!$B$25,I2545&gt;=Summary!$B$26,I2545&lt;=Summary!$B$27,J2545&gt;=Summary!$B$28,J2545&lt;=Summary!$B$29,F2545*J2545&gt;1),"Yes","No")</f>
        <v>Yes</v>
      </c>
    </row>
    <row r="2546" customFormat="false" ht="15" hidden="false" customHeight="false" outlineLevel="0" collapsed="false">
      <c r="A2546" s="6" t="s">
        <v>150</v>
      </c>
      <c r="B2546" s="45" t="n">
        <v>42301</v>
      </c>
      <c r="C2546" s="6" t="s">
        <v>192</v>
      </c>
      <c r="D2546" s="6" t="s">
        <v>198</v>
      </c>
      <c r="E2546" s="6" t="s">
        <v>187</v>
      </c>
      <c r="F2546" s="34" t="n">
        <v>0.677065253257752</v>
      </c>
      <c r="G2546" s="34" t="n">
        <v>0.457950065703022</v>
      </c>
      <c r="H2546" s="34" t="n">
        <v>0.219115187554729</v>
      </c>
      <c r="I2546" s="34" t="n">
        <v>0.478469606109466</v>
      </c>
      <c r="J2546" s="35" t="n">
        <v>2.2</v>
      </c>
      <c r="K2546" s="6" t="n">
        <v>0</v>
      </c>
      <c r="L2546" s="35" t="n">
        <v>-1</v>
      </c>
      <c r="M2546" s="6" t="str">
        <f aca="false">IF(I2546&lt;=0,"Below 0%",IF(I2546&lt;=0.05,"0-5%",IF(I2546&lt;=0.1,"5-10%",IF(I2546&lt;=0.2,"10-20%",IF(I2546&lt;=0.4,"20-40%","Above 40%")))))</f>
        <v>Above 40%</v>
      </c>
      <c r="N2546" s="6" t="str">
        <f aca="false">IF(AND(H2546&gt;=Summary!$B$25,I2546&gt;=Summary!$B$26,I2546&lt;=Summary!$B$27,J2546&gt;=Summary!$B$28,J2546&lt;=Summary!$B$29,F2546*J2546&gt;1),"Yes","No")</f>
        <v>No</v>
      </c>
    </row>
    <row r="2547" customFormat="false" ht="15" hidden="false" customHeight="false" outlineLevel="0" collapsed="false">
      <c r="A2547" s="6" t="s">
        <v>150</v>
      </c>
      <c r="B2547" s="45" t="n">
        <v>42301</v>
      </c>
      <c r="C2547" s="6" t="s">
        <v>192</v>
      </c>
      <c r="D2547" s="6" t="s">
        <v>198</v>
      </c>
      <c r="E2547" s="6" t="s">
        <v>174</v>
      </c>
      <c r="F2547" s="34" t="n">
        <v>0.181187450885773</v>
      </c>
      <c r="G2547" s="34" t="n">
        <v>0.296320630749015</v>
      </c>
      <c r="H2547" s="34" t="n">
        <v>-0.115133179863242</v>
      </c>
      <c r="I2547" s="34" t="n">
        <v>-0.388542571511871</v>
      </c>
      <c r="J2547" s="35" t="n">
        <v>3.4</v>
      </c>
      <c r="K2547" s="6" t="n">
        <v>0</v>
      </c>
      <c r="L2547" s="35" t="n">
        <v>-1</v>
      </c>
      <c r="M2547" s="6" t="str">
        <f aca="false">IF(I2547&lt;=0,"Below 0%",IF(I2547&lt;=0.05,"0-5%",IF(I2547&lt;=0.1,"5-10%",IF(I2547&lt;=0.2,"10-20%",IF(I2547&lt;=0.4,"20-40%","Above 40%")))))</f>
        <v>Below 0%</v>
      </c>
      <c r="N2547" s="6" t="str">
        <f aca="false">IF(AND(H2547&gt;=Summary!$B$25,I2547&gt;=Summary!$B$26,I2547&lt;=Summary!$B$27,J2547&gt;=Summary!$B$28,J2547&lt;=Summary!$B$29,F2547*J2547&gt;1),"Yes","No")</f>
        <v>No</v>
      </c>
    </row>
    <row r="2548" customFormat="false" ht="15" hidden="false" customHeight="false" outlineLevel="0" collapsed="false">
      <c r="A2548" s="6" t="s">
        <v>150</v>
      </c>
      <c r="B2548" s="45" t="n">
        <v>42301</v>
      </c>
      <c r="C2548" s="6" t="s">
        <v>192</v>
      </c>
      <c r="D2548" s="6" t="s">
        <v>198</v>
      </c>
      <c r="E2548" s="6" t="s">
        <v>177</v>
      </c>
      <c r="F2548" s="34" t="n">
        <v>0.141747266054153</v>
      </c>
      <c r="G2548" s="34" t="n">
        <v>0.245729303547963</v>
      </c>
      <c r="H2548" s="34" t="n">
        <v>-0.10398203749381</v>
      </c>
      <c r="I2548" s="34" t="n">
        <v>-0.423156847768927</v>
      </c>
      <c r="J2548" s="35" t="n">
        <v>4.1</v>
      </c>
      <c r="K2548" s="6" t="n">
        <v>1</v>
      </c>
      <c r="L2548" s="35" t="n">
        <v>3.1</v>
      </c>
      <c r="M2548" s="6" t="str">
        <f aca="false">IF(I2548&lt;=0,"Below 0%",IF(I2548&lt;=0.05,"0-5%",IF(I2548&lt;=0.1,"5-10%",IF(I2548&lt;=0.2,"10-20%",IF(I2548&lt;=0.4,"20-40%","Above 40%")))))</f>
        <v>Below 0%</v>
      </c>
      <c r="N2548" s="6" t="str">
        <f aca="false">IF(AND(H2548&gt;=Summary!$B$25,I2548&gt;=Summary!$B$26,I2548&lt;=Summary!$B$27,J2548&gt;=Summary!$B$28,J2548&lt;=Summary!$B$29,F2548*J2548&gt;1),"Yes","No")</f>
        <v>No</v>
      </c>
    </row>
    <row r="2549" customFormat="false" ht="15" hidden="false" customHeight="false" outlineLevel="0" collapsed="false">
      <c r="A2549" s="6" t="s">
        <v>150</v>
      </c>
      <c r="B2549" s="45" t="n">
        <v>42301</v>
      </c>
      <c r="C2549" s="6" t="s">
        <v>189</v>
      </c>
      <c r="D2549" s="6" t="s">
        <v>190</v>
      </c>
      <c r="E2549" s="6" t="s">
        <v>187</v>
      </c>
      <c r="F2549" s="34" t="n">
        <v>0.308228969573975</v>
      </c>
      <c r="G2549" s="34" t="n">
        <v>0.249291966014369</v>
      </c>
      <c r="H2549" s="34" t="n">
        <v>0.0589370035596059</v>
      </c>
      <c r="I2549" s="34" t="n">
        <v>0.236417580966925</v>
      </c>
      <c r="J2549" s="35" t="n">
        <v>4.01</v>
      </c>
      <c r="K2549" s="6" t="n">
        <v>1</v>
      </c>
      <c r="L2549" s="35" t="n">
        <v>3.01</v>
      </c>
      <c r="M2549" s="6" t="str">
        <f aca="false">IF(I2549&lt;=0,"Below 0%",IF(I2549&lt;=0.05,"0-5%",IF(I2549&lt;=0.1,"5-10%",IF(I2549&lt;=0.2,"10-20%",IF(I2549&lt;=0.4,"20-40%","Above 40%")))))</f>
        <v>20-40%</v>
      </c>
      <c r="N2549" s="6" t="str">
        <f aca="false">IF(AND(H2549&gt;=Summary!$B$25,I2549&gt;=Summary!$B$26,I2549&lt;=Summary!$B$27,J2549&gt;=Summary!$B$28,J2549&lt;=Summary!$B$29,F2549*J2549&gt;1),"Yes","No")</f>
        <v>Yes</v>
      </c>
    </row>
    <row r="2550" customFormat="false" ht="15" hidden="false" customHeight="false" outlineLevel="0" collapsed="false">
      <c r="A2550" s="6" t="s">
        <v>150</v>
      </c>
      <c r="B2550" s="45" t="n">
        <v>42301</v>
      </c>
      <c r="C2550" s="6" t="s">
        <v>189</v>
      </c>
      <c r="D2550" s="6" t="s">
        <v>190</v>
      </c>
      <c r="E2550" s="6" t="s">
        <v>174</v>
      </c>
      <c r="F2550" s="34" t="n">
        <v>0.332784593105316</v>
      </c>
      <c r="G2550" s="34" t="n">
        <v>0.26306862729411</v>
      </c>
      <c r="H2550" s="34" t="n">
        <v>0.069715965811206</v>
      </c>
      <c r="I2550" s="34" t="n">
        <v>0.265010565981567</v>
      </c>
      <c r="J2550" s="35" t="n">
        <v>3.8</v>
      </c>
      <c r="K2550" s="6" t="n">
        <v>0</v>
      </c>
      <c r="L2550" s="35" t="n">
        <v>-1</v>
      </c>
      <c r="M2550" s="6" t="str">
        <f aca="false">IF(I2550&lt;=0,"Below 0%",IF(I2550&lt;=0.05,"0-5%",IF(I2550&lt;=0.1,"5-10%",IF(I2550&lt;=0.2,"10-20%",IF(I2550&lt;=0.4,"20-40%","Above 40%")))))</f>
        <v>20-40%</v>
      </c>
      <c r="N2550" s="6" t="str">
        <f aca="false">IF(AND(H2550&gt;=Summary!$B$25,I2550&gt;=Summary!$B$26,I2550&lt;=Summary!$B$27,J2550&gt;=Summary!$B$28,J2550&lt;=Summary!$B$29,F2550*J2550&gt;1),"Yes","No")</f>
        <v>Yes</v>
      </c>
    </row>
    <row r="2551" customFormat="false" ht="15" hidden="false" customHeight="false" outlineLevel="0" collapsed="false">
      <c r="A2551" s="6" t="s">
        <v>150</v>
      </c>
      <c r="B2551" s="45" t="n">
        <v>42301</v>
      </c>
      <c r="C2551" s="6" t="s">
        <v>189</v>
      </c>
      <c r="D2551" s="6" t="s">
        <v>190</v>
      </c>
      <c r="E2551" s="6" t="s">
        <v>177</v>
      </c>
      <c r="F2551" s="34" t="n">
        <v>0.358986407518387</v>
      </c>
      <c r="G2551" s="34" t="n">
        <v>0.487639406691521</v>
      </c>
      <c r="H2551" s="34" t="n">
        <v>-0.128652999173134</v>
      </c>
      <c r="I2551" s="34" t="n">
        <v>-0.263828143106818</v>
      </c>
      <c r="J2551" s="35" t="n">
        <v>2.05</v>
      </c>
      <c r="K2551" s="6" t="n">
        <v>0</v>
      </c>
      <c r="L2551" s="35" t="n">
        <v>-1</v>
      </c>
      <c r="M2551" s="6" t="str">
        <f aca="false">IF(I2551&lt;=0,"Below 0%",IF(I2551&lt;=0.05,"0-5%",IF(I2551&lt;=0.1,"5-10%",IF(I2551&lt;=0.2,"10-20%",IF(I2551&lt;=0.4,"20-40%","Above 40%")))))</f>
        <v>Below 0%</v>
      </c>
      <c r="N2551" s="6" t="str">
        <f aca="false">IF(AND(H2551&gt;=Summary!$B$25,I2551&gt;=Summary!$B$26,I2551&lt;=Summary!$B$27,J2551&gt;=Summary!$B$28,J2551&lt;=Summary!$B$29,F2551*J2551&gt;1),"Yes","No")</f>
        <v>No</v>
      </c>
    </row>
    <row r="2552" customFormat="false" ht="15" hidden="false" customHeight="false" outlineLevel="0" collapsed="false">
      <c r="A2552" s="6" t="s">
        <v>150</v>
      </c>
      <c r="B2552" s="45" t="n">
        <v>42302</v>
      </c>
      <c r="C2552" s="6" t="s">
        <v>199</v>
      </c>
      <c r="D2552" s="6" t="s">
        <v>181</v>
      </c>
      <c r="E2552" s="6" t="s">
        <v>187</v>
      </c>
      <c r="F2552" s="34" t="n">
        <v>0.223211646080017</v>
      </c>
      <c r="G2552" s="34" t="n">
        <v>0.276146226001578</v>
      </c>
      <c r="H2552" s="34" t="n">
        <v>-0.0529345799215609</v>
      </c>
      <c r="I2552" s="34" t="n">
        <v>-0.191690397830237</v>
      </c>
      <c r="J2552" s="35" t="n">
        <v>3.59</v>
      </c>
      <c r="K2552" s="6" t="n">
        <v>0</v>
      </c>
      <c r="L2552" s="35" t="n">
        <v>-1</v>
      </c>
      <c r="M2552" s="6" t="str">
        <f aca="false">IF(I2552&lt;=0,"Below 0%",IF(I2552&lt;=0.05,"0-5%",IF(I2552&lt;=0.1,"5-10%",IF(I2552&lt;=0.2,"10-20%",IF(I2552&lt;=0.4,"20-40%","Above 40%")))))</f>
        <v>Below 0%</v>
      </c>
      <c r="N2552" s="6" t="str">
        <f aca="false">IF(AND(H2552&gt;=Summary!$B$25,I2552&gt;=Summary!$B$26,I2552&lt;=Summary!$B$27,J2552&gt;=Summary!$B$28,J2552&lt;=Summary!$B$29,F2552*J2552&gt;1),"Yes","No")</f>
        <v>No</v>
      </c>
    </row>
    <row r="2553" customFormat="false" ht="15" hidden="false" customHeight="false" outlineLevel="0" collapsed="false">
      <c r="A2553" s="6" t="s">
        <v>150</v>
      </c>
      <c r="B2553" s="45" t="n">
        <v>42302</v>
      </c>
      <c r="C2553" s="6" t="s">
        <v>199</v>
      </c>
      <c r="D2553" s="6" t="s">
        <v>181</v>
      </c>
      <c r="E2553" s="6" t="s">
        <v>174</v>
      </c>
      <c r="F2553" s="34" t="n">
        <v>0.272625505924225</v>
      </c>
      <c r="G2553" s="34" t="n">
        <v>0.283247128955904</v>
      </c>
      <c r="H2553" s="34" t="n">
        <v>-0.0106216230316795</v>
      </c>
      <c r="I2553" s="34" t="n">
        <v>-0.0374994905361707</v>
      </c>
      <c r="J2553" s="35" t="n">
        <v>3.5</v>
      </c>
      <c r="K2553" s="6" t="n">
        <v>0</v>
      </c>
      <c r="L2553" s="35" t="n">
        <v>-1</v>
      </c>
      <c r="M2553" s="6" t="str">
        <f aca="false">IF(I2553&lt;=0,"Below 0%",IF(I2553&lt;=0.05,"0-5%",IF(I2553&lt;=0.1,"5-10%",IF(I2553&lt;=0.2,"10-20%",IF(I2553&lt;=0.4,"20-40%","Above 40%")))))</f>
        <v>Below 0%</v>
      </c>
      <c r="N2553" s="6" t="str">
        <f aca="false">IF(AND(H2553&gt;=Summary!$B$25,I2553&gt;=Summary!$B$26,I2553&lt;=Summary!$B$27,J2553&gt;=Summary!$B$28,J2553&lt;=Summary!$B$29,F2553*J2553&gt;1),"Yes","No")</f>
        <v>No</v>
      </c>
    </row>
    <row r="2554" customFormat="false" ht="15" hidden="false" customHeight="false" outlineLevel="0" collapsed="false">
      <c r="A2554" s="6" t="s">
        <v>150</v>
      </c>
      <c r="B2554" s="45" t="n">
        <v>42302</v>
      </c>
      <c r="C2554" s="6" t="s">
        <v>199</v>
      </c>
      <c r="D2554" s="6" t="s">
        <v>181</v>
      </c>
      <c r="E2554" s="6" t="s">
        <v>177</v>
      </c>
      <c r="F2554" s="34" t="n">
        <v>0.504162847995758</v>
      </c>
      <c r="G2554" s="34" t="n">
        <v>0.440606645042518</v>
      </c>
      <c r="H2554" s="34" t="n">
        <v>0.0635562029532403</v>
      </c>
      <c r="I2554" s="34" t="n">
        <v>0.144247036826027</v>
      </c>
      <c r="J2554" s="35" t="n">
        <v>2.25</v>
      </c>
      <c r="K2554" s="6" t="n">
        <v>1</v>
      </c>
      <c r="L2554" s="35" t="n">
        <v>1.25</v>
      </c>
      <c r="M2554" s="6" t="str">
        <f aca="false">IF(I2554&lt;=0,"Below 0%",IF(I2554&lt;=0.05,"0-5%",IF(I2554&lt;=0.1,"5-10%",IF(I2554&lt;=0.2,"10-20%",IF(I2554&lt;=0.4,"20-40%","Above 40%")))))</f>
        <v>10-20%</v>
      </c>
      <c r="N2554" s="6" t="str">
        <f aca="false">IF(AND(H2554&gt;=Summary!$B$25,I2554&gt;=Summary!$B$26,I2554&lt;=Summary!$B$27,J2554&gt;=Summary!$B$28,J2554&lt;=Summary!$B$29,F2554*J2554&gt;1),"Yes","No")</f>
        <v>Yes</v>
      </c>
    </row>
    <row r="2555" customFormat="false" ht="15" hidden="false" customHeight="false" outlineLevel="0" collapsed="false">
      <c r="A2555" s="6" t="s">
        <v>150</v>
      </c>
      <c r="B2555" s="45" t="n">
        <v>42302</v>
      </c>
      <c r="C2555" s="6" t="s">
        <v>183</v>
      </c>
      <c r="D2555" s="6" t="s">
        <v>179</v>
      </c>
      <c r="E2555" s="6" t="s">
        <v>187</v>
      </c>
      <c r="F2555" s="34" t="n">
        <v>0.617846667766571</v>
      </c>
      <c r="G2555" s="34" t="n">
        <v>0.475034446558625</v>
      </c>
      <c r="H2555" s="34" t="n">
        <v>0.142812221207946</v>
      </c>
      <c r="I2555" s="34" t="n">
        <v>0.300635505998662</v>
      </c>
      <c r="J2555" s="35" t="n">
        <v>2.1</v>
      </c>
      <c r="K2555" s="6" t="n">
        <v>0</v>
      </c>
      <c r="L2555" s="35" t="n">
        <v>-1</v>
      </c>
      <c r="M2555" s="6" t="str">
        <f aca="false">IF(I2555&lt;=0,"Below 0%",IF(I2555&lt;=0.05,"0-5%",IF(I2555&lt;=0.1,"5-10%",IF(I2555&lt;=0.2,"10-20%",IF(I2555&lt;=0.4,"20-40%","Above 40%")))))</f>
        <v>20-40%</v>
      </c>
      <c r="N2555" s="6" t="str">
        <f aca="false">IF(AND(H2555&gt;=Summary!$B$25,I2555&gt;=Summary!$B$26,I2555&lt;=Summary!$B$27,J2555&gt;=Summary!$B$28,J2555&lt;=Summary!$B$29,F2555*J2555&gt;1),"Yes","No")</f>
        <v>Yes</v>
      </c>
    </row>
    <row r="2556" customFormat="false" ht="15" hidden="false" customHeight="false" outlineLevel="0" collapsed="false">
      <c r="A2556" s="6" t="s">
        <v>150</v>
      </c>
      <c r="B2556" s="45" t="n">
        <v>42302</v>
      </c>
      <c r="C2556" s="6" t="s">
        <v>183</v>
      </c>
      <c r="D2556" s="6" t="s">
        <v>179</v>
      </c>
      <c r="E2556" s="6" t="s">
        <v>174</v>
      </c>
      <c r="F2556" s="34" t="n">
        <v>0.208137765526772</v>
      </c>
      <c r="G2556" s="34" t="n">
        <v>0.275572468998097</v>
      </c>
      <c r="H2556" s="34" t="n">
        <v>-0.0674347034713257</v>
      </c>
      <c r="I2556" s="34" t="n">
        <v>-0.244707694192018</v>
      </c>
      <c r="J2556" s="35" t="n">
        <v>3.62</v>
      </c>
      <c r="K2556" s="6" t="n">
        <v>1</v>
      </c>
      <c r="L2556" s="35" t="n">
        <v>2.62</v>
      </c>
      <c r="M2556" s="6" t="str">
        <f aca="false">IF(I2556&lt;=0,"Below 0%",IF(I2556&lt;=0.05,"0-5%",IF(I2556&lt;=0.1,"5-10%",IF(I2556&lt;=0.2,"10-20%",IF(I2556&lt;=0.4,"20-40%","Above 40%")))))</f>
        <v>Below 0%</v>
      </c>
      <c r="N2556" s="6" t="str">
        <f aca="false">IF(AND(H2556&gt;=Summary!$B$25,I2556&gt;=Summary!$B$26,I2556&lt;=Summary!$B$27,J2556&gt;=Summary!$B$28,J2556&lt;=Summary!$B$29,F2556*J2556&gt;1),"Yes","No")</f>
        <v>No</v>
      </c>
    </row>
    <row r="2557" customFormat="false" ht="15" hidden="false" customHeight="false" outlineLevel="0" collapsed="false">
      <c r="A2557" s="6" t="s">
        <v>150</v>
      </c>
      <c r="B2557" s="45" t="n">
        <v>42302</v>
      </c>
      <c r="C2557" s="6" t="s">
        <v>183</v>
      </c>
      <c r="D2557" s="6" t="s">
        <v>179</v>
      </c>
      <c r="E2557" s="6" t="s">
        <v>177</v>
      </c>
      <c r="F2557" s="34" t="n">
        <v>0.174015581607819</v>
      </c>
      <c r="G2557" s="34" t="n">
        <v>0.249393084443278</v>
      </c>
      <c r="H2557" s="34" t="n">
        <v>-0.0753775028354594</v>
      </c>
      <c r="I2557" s="34" t="n">
        <v>-0.302243757094248</v>
      </c>
      <c r="J2557" s="35" t="n">
        <v>4</v>
      </c>
      <c r="K2557" s="6" t="n">
        <v>0</v>
      </c>
      <c r="L2557" s="35" t="n">
        <v>-1</v>
      </c>
      <c r="M2557" s="6" t="str">
        <f aca="false">IF(I2557&lt;=0,"Below 0%",IF(I2557&lt;=0.05,"0-5%",IF(I2557&lt;=0.1,"5-10%",IF(I2557&lt;=0.2,"10-20%",IF(I2557&lt;=0.4,"20-40%","Above 40%")))))</f>
        <v>Below 0%</v>
      </c>
      <c r="N2557" s="6" t="str">
        <f aca="false">IF(AND(H2557&gt;=Summary!$B$25,I2557&gt;=Summary!$B$26,I2557&lt;=Summary!$B$27,J2557&gt;=Summary!$B$28,J2557&lt;=Summary!$B$29,F2557*J2557&gt;1),"Yes","No")</f>
        <v>No</v>
      </c>
    </row>
    <row r="2558" customFormat="false" ht="15" hidden="false" customHeight="false" outlineLevel="0" collapsed="false">
      <c r="A2558" s="6" t="s">
        <v>150</v>
      </c>
      <c r="B2558" s="45" t="n">
        <v>42302</v>
      </c>
      <c r="C2558" s="6" t="s">
        <v>176</v>
      </c>
      <c r="D2558" s="6" t="s">
        <v>194</v>
      </c>
      <c r="E2558" s="6" t="s">
        <v>187</v>
      </c>
      <c r="F2558" s="34" t="n">
        <v>0.333834499120712</v>
      </c>
      <c r="G2558" s="34" t="n">
        <v>0.374149902082962</v>
      </c>
      <c r="H2558" s="34" t="n">
        <v>-0.0403154029622501</v>
      </c>
      <c r="I2558" s="34" t="n">
        <v>-0.107752007251122</v>
      </c>
      <c r="J2558" s="35" t="n">
        <v>2.7</v>
      </c>
      <c r="K2558" s="6" t="n">
        <v>0</v>
      </c>
      <c r="L2558" s="35" t="n">
        <v>-1</v>
      </c>
      <c r="M2558" s="6" t="str">
        <f aca="false">IF(I2558&lt;=0,"Below 0%",IF(I2558&lt;=0.05,"0-5%",IF(I2558&lt;=0.1,"5-10%",IF(I2558&lt;=0.2,"10-20%",IF(I2558&lt;=0.4,"20-40%","Above 40%")))))</f>
        <v>Below 0%</v>
      </c>
      <c r="N2558" s="6" t="str">
        <f aca="false">IF(AND(H2558&gt;=Summary!$B$25,I2558&gt;=Summary!$B$26,I2558&lt;=Summary!$B$27,J2558&gt;=Summary!$B$28,J2558&lt;=Summary!$B$29,F2558*J2558&gt;1),"Yes","No")</f>
        <v>No</v>
      </c>
    </row>
    <row r="2559" customFormat="false" ht="15" hidden="false" customHeight="false" outlineLevel="0" collapsed="false">
      <c r="A2559" s="6" t="s">
        <v>150</v>
      </c>
      <c r="B2559" s="45" t="n">
        <v>42302</v>
      </c>
      <c r="C2559" s="6" t="s">
        <v>176</v>
      </c>
      <c r="D2559" s="6" t="s">
        <v>194</v>
      </c>
      <c r="E2559" s="6" t="s">
        <v>174</v>
      </c>
      <c r="F2559" s="34" t="n">
        <v>0.326437562704086</v>
      </c>
      <c r="G2559" s="34" t="n">
        <v>0.284564714260281</v>
      </c>
      <c r="H2559" s="34" t="n">
        <v>0.041872848443805</v>
      </c>
      <c r="I2559" s="34" t="n">
        <v>0.147147015583617</v>
      </c>
      <c r="J2559" s="35" t="n">
        <v>3.55</v>
      </c>
      <c r="K2559" s="6" t="n">
        <v>1</v>
      </c>
      <c r="L2559" s="35" t="n">
        <v>2.55</v>
      </c>
      <c r="M2559" s="6" t="str">
        <f aca="false">IF(I2559&lt;=0,"Below 0%",IF(I2559&lt;=0.05,"0-5%",IF(I2559&lt;=0.1,"5-10%",IF(I2559&lt;=0.2,"10-20%",IF(I2559&lt;=0.4,"20-40%","Above 40%")))))</f>
        <v>10-20%</v>
      </c>
      <c r="N2559" s="6" t="str">
        <f aca="false">IF(AND(H2559&gt;=Summary!$B$25,I2559&gt;=Summary!$B$26,I2559&lt;=Summary!$B$27,J2559&gt;=Summary!$B$28,J2559&lt;=Summary!$B$29,F2559*J2559&gt;1),"Yes","No")</f>
        <v>Yes</v>
      </c>
    </row>
    <row r="2560" customFormat="false" ht="15" hidden="false" customHeight="false" outlineLevel="0" collapsed="false">
      <c r="A2560" s="6" t="s">
        <v>150</v>
      </c>
      <c r="B2560" s="45" t="n">
        <v>42302</v>
      </c>
      <c r="C2560" s="6" t="s">
        <v>176</v>
      </c>
      <c r="D2560" s="6" t="s">
        <v>194</v>
      </c>
      <c r="E2560" s="6" t="s">
        <v>177</v>
      </c>
      <c r="F2560" s="34" t="n">
        <v>0.339727908372879</v>
      </c>
      <c r="G2560" s="34" t="n">
        <v>0.341285383656756</v>
      </c>
      <c r="H2560" s="34" t="n">
        <v>-0.00155747528387723</v>
      </c>
      <c r="I2560" s="34" t="n">
        <v>-0.00456355694811605</v>
      </c>
      <c r="J2560" s="35" t="n">
        <v>2.96</v>
      </c>
      <c r="K2560" s="6" t="n">
        <v>0</v>
      </c>
      <c r="L2560" s="35" t="n">
        <v>-1</v>
      </c>
      <c r="M2560" s="6" t="str">
        <f aca="false">IF(I2560&lt;=0,"Below 0%",IF(I2560&lt;=0.05,"0-5%",IF(I2560&lt;=0.1,"5-10%",IF(I2560&lt;=0.2,"10-20%",IF(I2560&lt;=0.4,"20-40%","Above 40%")))))</f>
        <v>Below 0%</v>
      </c>
      <c r="N2560" s="6" t="str">
        <f aca="false">IF(AND(H2560&gt;=Summary!$B$25,I2560&gt;=Summary!$B$26,I2560&lt;=Summary!$B$27,J2560&gt;=Summary!$B$28,J2560&lt;=Summary!$B$29,F2560*J2560&gt;1),"Yes","No")</f>
        <v>No</v>
      </c>
    </row>
    <row r="2561" customFormat="false" ht="15" hidden="false" customHeight="false" outlineLevel="0" collapsed="false">
      <c r="A2561" s="6" t="s">
        <v>150</v>
      </c>
      <c r="B2561" s="45" t="n">
        <v>42302</v>
      </c>
      <c r="C2561" s="6" t="s">
        <v>191</v>
      </c>
      <c r="D2561" s="6" t="s">
        <v>188</v>
      </c>
      <c r="E2561" s="6" t="s">
        <v>187</v>
      </c>
      <c r="F2561" s="34" t="n">
        <v>0.514624834060669</v>
      </c>
      <c r="G2561" s="34" t="n">
        <v>0.378933494425833</v>
      </c>
      <c r="H2561" s="34" t="n">
        <v>0.135691339634836</v>
      </c>
      <c r="I2561" s="34" t="n">
        <v>0.358087478755177</v>
      </c>
      <c r="J2561" s="35" t="n">
        <v>2.63</v>
      </c>
      <c r="K2561" s="6" t="n">
        <v>1</v>
      </c>
      <c r="L2561" s="35" t="n">
        <v>1.63</v>
      </c>
      <c r="M2561" s="6" t="str">
        <f aca="false">IF(I2561&lt;=0,"Below 0%",IF(I2561&lt;=0.05,"0-5%",IF(I2561&lt;=0.1,"5-10%",IF(I2561&lt;=0.2,"10-20%",IF(I2561&lt;=0.4,"20-40%","Above 40%")))))</f>
        <v>20-40%</v>
      </c>
      <c r="N2561" s="6" t="str">
        <f aca="false">IF(AND(H2561&gt;=Summary!$B$25,I2561&gt;=Summary!$B$26,I2561&lt;=Summary!$B$27,J2561&gt;=Summary!$B$28,J2561&lt;=Summary!$B$29,F2561*J2561&gt;1),"Yes","No")</f>
        <v>Yes</v>
      </c>
    </row>
    <row r="2562" customFormat="false" ht="15" hidden="false" customHeight="false" outlineLevel="0" collapsed="false">
      <c r="A2562" s="6" t="s">
        <v>150</v>
      </c>
      <c r="B2562" s="45" t="n">
        <v>42302</v>
      </c>
      <c r="C2562" s="6" t="s">
        <v>191</v>
      </c>
      <c r="D2562" s="6" t="s">
        <v>188</v>
      </c>
      <c r="E2562" s="6" t="s">
        <v>174</v>
      </c>
      <c r="F2562" s="34" t="n">
        <v>0.278309136629105</v>
      </c>
      <c r="G2562" s="34" t="n">
        <v>0.288868142127519</v>
      </c>
      <c r="H2562" s="34" t="n">
        <v>-0.0105590054984148</v>
      </c>
      <c r="I2562" s="34" t="n">
        <v>-0.0365530287301586</v>
      </c>
      <c r="J2562" s="35" t="n">
        <v>3.45</v>
      </c>
      <c r="K2562" s="6" t="n">
        <v>0</v>
      </c>
      <c r="L2562" s="35" t="n">
        <v>-1</v>
      </c>
      <c r="M2562" s="6" t="str">
        <f aca="false">IF(I2562&lt;=0,"Below 0%",IF(I2562&lt;=0.05,"0-5%",IF(I2562&lt;=0.1,"5-10%",IF(I2562&lt;=0.2,"10-20%",IF(I2562&lt;=0.4,"20-40%","Above 40%")))))</f>
        <v>Below 0%</v>
      </c>
      <c r="N2562" s="6" t="str">
        <f aca="false">IF(AND(H2562&gt;=Summary!$B$25,I2562&gt;=Summary!$B$26,I2562&lt;=Summary!$B$27,J2562&gt;=Summary!$B$28,J2562&lt;=Summary!$B$29,F2562*J2562&gt;1),"Yes","No")</f>
        <v>No</v>
      </c>
    </row>
    <row r="2563" customFormat="false" ht="15" hidden="false" customHeight="false" outlineLevel="0" collapsed="false">
      <c r="A2563" s="6" t="s">
        <v>150</v>
      </c>
      <c r="B2563" s="45" t="n">
        <v>42302</v>
      </c>
      <c r="C2563" s="6" t="s">
        <v>191</v>
      </c>
      <c r="D2563" s="6" t="s">
        <v>188</v>
      </c>
      <c r="E2563" s="6" t="s">
        <v>177</v>
      </c>
      <c r="F2563" s="34" t="n">
        <v>0.207066014409065</v>
      </c>
      <c r="G2563" s="34" t="n">
        <v>0.332198363446647</v>
      </c>
      <c r="H2563" s="34" t="n">
        <v>-0.125132349037582</v>
      </c>
      <c r="I2563" s="34" t="n">
        <v>-0.376679607145864</v>
      </c>
      <c r="J2563" s="35" t="n">
        <v>3</v>
      </c>
      <c r="K2563" s="6" t="n">
        <v>0</v>
      </c>
      <c r="L2563" s="35" t="n">
        <v>-1</v>
      </c>
      <c r="M2563" s="6" t="str">
        <f aca="false">IF(I2563&lt;=0,"Below 0%",IF(I2563&lt;=0.05,"0-5%",IF(I2563&lt;=0.1,"5-10%",IF(I2563&lt;=0.2,"10-20%",IF(I2563&lt;=0.4,"20-40%","Above 40%")))))</f>
        <v>Below 0%</v>
      </c>
      <c r="N2563" s="6" t="str">
        <f aca="false">IF(AND(H2563&gt;=Summary!$B$25,I2563&gt;=Summary!$B$26,I2563&lt;=Summary!$B$27,J2563&gt;=Summary!$B$28,J2563&lt;=Summary!$B$29,F2563*J2563&gt;1),"Yes","No")</f>
        <v>No</v>
      </c>
    </row>
    <row r="2564" customFormat="false" ht="15" hidden="false" customHeight="false" outlineLevel="0" collapsed="false">
      <c r="A2564" s="6" t="s">
        <v>150</v>
      </c>
      <c r="B2564" s="45" t="n">
        <v>42308</v>
      </c>
      <c r="C2564" s="6" t="s">
        <v>190</v>
      </c>
      <c r="D2564" s="6" t="s">
        <v>183</v>
      </c>
      <c r="E2564" s="6" t="s">
        <v>187</v>
      </c>
      <c r="F2564" s="34" t="n">
        <v>0.587368905544281</v>
      </c>
      <c r="G2564" s="34" t="n">
        <v>0.469304085318428</v>
      </c>
      <c r="H2564" s="34" t="n">
        <v>0.118064820225853</v>
      </c>
      <c r="I2564" s="34" t="n">
        <v>0.251574243479565</v>
      </c>
      <c r="J2564" s="35" t="n">
        <v>2.13</v>
      </c>
      <c r="K2564" s="6" t="n">
        <v>0</v>
      </c>
      <c r="L2564" s="35" t="n">
        <v>-1</v>
      </c>
      <c r="M2564" s="6" t="str">
        <f aca="false">IF(I2564&lt;=0,"Below 0%",IF(I2564&lt;=0.05,"0-5%",IF(I2564&lt;=0.1,"5-10%",IF(I2564&lt;=0.2,"10-20%",IF(I2564&lt;=0.4,"20-40%","Above 40%")))))</f>
        <v>20-40%</v>
      </c>
      <c r="N2564" s="6" t="str">
        <f aca="false">IF(AND(H2564&gt;=Summary!$B$25,I2564&gt;=Summary!$B$26,I2564&lt;=Summary!$B$27,J2564&gt;=Summary!$B$28,J2564&lt;=Summary!$B$29,F2564*J2564&gt;1),"Yes","No")</f>
        <v>Yes</v>
      </c>
    </row>
    <row r="2565" customFormat="false" ht="15" hidden="false" customHeight="false" outlineLevel="0" collapsed="false">
      <c r="A2565" s="6" t="s">
        <v>150</v>
      </c>
      <c r="B2565" s="45" t="n">
        <v>42308</v>
      </c>
      <c r="C2565" s="6" t="s">
        <v>190</v>
      </c>
      <c r="D2565" s="6" t="s">
        <v>183</v>
      </c>
      <c r="E2565" s="6" t="s">
        <v>174</v>
      </c>
      <c r="F2565" s="34" t="n">
        <v>0.204758882522583</v>
      </c>
      <c r="G2565" s="34" t="n">
        <v>0.280791489249509</v>
      </c>
      <c r="H2565" s="34" t="n">
        <v>-0.0760326067269259</v>
      </c>
      <c r="I2565" s="34" t="n">
        <v>-0.270779598520395</v>
      </c>
      <c r="J2565" s="35" t="n">
        <v>3.56</v>
      </c>
      <c r="K2565" s="6" t="n">
        <v>0</v>
      </c>
      <c r="L2565" s="35" t="n">
        <v>-1</v>
      </c>
      <c r="M2565" s="6" t="str">
        <f aca="false">IF(I2565&lt;=0,"Below 0%",IF(I2565&lt;=0.05,"0-5%",IF(I2565&lt;=0.1,"5-10%",IF(I2565&lt;=0.2,"10-20%",IF(I2565&lt;=0.4,"20-40%","Above 40%")))))</f>
        <v>Below 0%</v>
      </c>
      <c r="N2565" s="6" t="str">
        <f aca="false">IF(AND(H2565&gt;=Summary!$B$25,I2565&gt;=Summary!$B$26,I2565&lt;=Summary!$B$27,J2565&gt;=Summary!$B$28,J2565&lt;=Summary!$B$29,F2565*J2565&gt;1),"Yes","No")</f>
        <v>No</v>
      </c>
    </row>
    <row r="2566" customFormat="false" ht="15" hidden="false" customHeight="false" outlineLevel="0" collapsed="false">
      <c r="A2566" s="6" t="s">
        <v>150</v>
      </c>
      <c r="B2566" s="45" t="n">
        <v>42308</v>
      </c>
      <c r="C2566" s="6" t="s">
        <v>190</v>
      </c>
      <c r="D2566" s="6" t="s">
        <v>183</v>
      </c>
      <c r="E2566" s="6" t="s">
        <v>177</v>
      </c>
      <c r="F2566" s="34" t="n">
        <v>0.20787225663662</v>
      </c>
      <c r="G2566" s="34" t="n">
        <v>0.249904425432063</v>
      </c>
      <c r="H2566" s="34" t="n">
        <v>-0.0420321687954434</v>
      </c>
      <c r="I2566" s="34" t="n">
        <v>-0.168192975065461</v>
      </c>
      <c r="J2566" s="35" t="n">
        <v>4</v>
      </c>
      <c r="K2566" s="6" t="n">
        <v>1</v>
      </c>
      <c r="L2566" s="35" t="n">
        <v>3</v>
      </c>
      <c r="M2566" s="6" t="str">
        <f aca="false">IF(I2566&lt;=0,"Below 0%",IF(I2566&lt;=0.05,"0-5%",IF(I2566&lt;=0.1,"5-10%",IF(I2566&lt;=0.2,"10-20%",IF(I2566&lt;=0.4,"20-40%","Above 40%")))))</f>
        <v>Below 0%</v>
      </c>
      <c r="N2566" s="6" t="str">
        <f aca="false">IF(AND(H2566&gt;=Summary!$B$25,I2566&gt;=Summary!$B$26,I2566&lt;=Summary!$B$27,J2566&gt;=Summary!$B$28,J2566&lt;=Summary!$B$29,F2566*J2566&gt;1),"Yes","No")</f>
        <v>No</v>
      </c>
    </row>
    <row r="2567" customFormat="false" ht="15" hidden="false" customHeight="false" outlineLevel="0" collapsed="false">
      <c r="A2567" s="6" t="s">
        <v>150</v>
      </c>
      <c r="B2567" s="45" t="n">
        <v>42308</v>
      </c>
      <c r="C2567" s="6" t="s">
        <v>180</v>
      </c>
      <c r="D2567" s="6" t="s">
        <v>176</v>
      </c>
      <c r="E2567" s="6" t="s">
        <v>187</v>
      </c>
      <c r="F2567" s="34" t="n">
        <v>0.322973817586899</v>
      </c>
      <c r="G2567" s="34" t="n">
        <v>0.243845796562935</v>
      </c>
      <c r="H2567" s="34" t="n">
        <v>0.0791280210239634</v>
      </c>
      <c r="I2567" s="34" t="n">
        <v>0.324500246218273</v>
      </c>
      <c r="J2567" s="35" t="n">
        <v>4.07</v>
      </c>
      <c r="K2567" s="6" t="n">
        <v>0</v>
      </c>
      <c r="L2567" s="35" t="n">
        <v>-1</v>
      </c>
      <c r="M2567" s="6" t="str">
        <f aca="false">IF(I2567&lt;=0,"Below 0%",IF(I2567&lt;=0.05,"0-5%",IF(I2567&lt;=0.1,"5-10%",IF(I2567&lt;=0.2,"10-20%",IF(I2567&lt;=0.4,"20-40%","Above 40%")))))</f>
        <v>20-40%</v>
      </c>
      <c r="N2567" s="6" t="str">
        <f aca="false">IF(AND(H2567&gt;=Summary!$B$25,I2567&gt;=Summary!$B$26,I2567&lt;=Summary!$B$27,J2567&gt;=Summary!$B$28,J2567&lt;=Summary!$B$29,F2567*J2567&gt;1),"Yes","No")</f>
        <v>Yes</v>
      </c>
    </row>
    <row r="2568" customFormat="false" ht="15" hidden="false" customHeight="false" outlineLevel="0" collapsed="false">
      <c r="A2568" s="6" t="s">
        <v>150</v>
      </c>
      <c r="B2568" s="45" t="n">
        <v>42308</v>
      </c>
      <c r="C2568" s="6" t="s">
        <v>180</v>
      </c>
      <c r="D2568" s="6" t="s">
        <v>176</v>
      </c>
      <c r="E2568" s="6" t="s">
        <v>174</v>
      </c>
      <c r="F2568" s="34" t="n">
        <v>0.221160247921944</v>
      </c>
      <c r="G2568" s="34" t="n">
        <v>0.283557826288899</v>
      </c>
      <c r="H2568" s="34" t="n">
        <v>-0.0623975783669555</v>
      </c>
      <c r="I2568" s="34" t="n">
        <v>-0.220052393487396</v>
      </c>
      <c r="J2568" s="35" t="n">
        <v>3.5</v>
      </c>
      <c r="K2568" s="6" t="n">
        <v>1</v>
      </c>
      <c r="L2568" s="35" t="n">
        <v>2.5</v>
      </c>
      <c r="M2568" s="6" t="str">
        <f aca="false">IF(I2568&lt;=0,"Below 0%",IF(I2568&lt;=0.05,"0-5%",IF(I2568&lt;=0.1,"5-10%",IF(I2568&lt;=0.2,"10-20%",IF(I2568&lt;=0.4,"20-40%","Above 40%")))))</f>
        <v>Below 0%</v>
      </c>
      <c r="N2568" s="6" t="str">
        <f aca="false">IF(AND(H2568&gt;=Summary!$B$25,I2568&gt;=Summary!$B$26,I2568&lt;=Summary!$B$27,J2568&gt;=Summary!$B$28,J2568&lt;=Summary!$B$29,F2568*J2568&gt;1),"Yes","No")</f>
        <v>No</v>
      </c>
    </row>
    <row r="2569" customFormat="false" ht="15" hidden="false" customHeight="false" outlineLevel="0" collapsed="false">
      <c r="A2569" s="6" t="s">
        <v>150</v>
      </c>
      <c r="B2569" s="45" t="n">
        <v>42308</v>
      </c>
      <c r="C2569" s="6" t="s">
        <v>180</v>
      </c>
      <c r="D2569" s="6" t="s">
        <v>176</v>
      </c>
      <c r="E2569" s="6" t="s">
        <v>177</v>
      </c>
      <c r="F2569" s="34" t="n">
        <v>0.455865949392319</v>
      </c>
      <c r="G2569" s="34" t="n">
        <v>0.472596377148165</v>
      </c>
      <c r="H2569" s="34" t="n">
        <v>-0.0167304277558466</v>
      </c>
      <c r="I2569" s="34" t="n">
        <v>-0.0354010918509462</v>
      </c>
      <c r="J2569" s="35" t="n">
        <v>2.1</v>
      </c>
      <c r="K2569" s="6" t="n">
        <v>0</v>
      </c>
      <c r="L2569" s="35" t="n">
        <v>-1</v>
      </c>
      <c r="M2569" s="6" t="str">
        <f aca="false">IF(I2569&lt;=0,"Below 0%",IF(I2569&lt;=0.05,"0-5%",IF(I2569&lt;=0.1,"5-10%",IF(I2569&lt;=0.2,"10-20%",IF(I2569&lt;=0.4,"20-40%","Above 40%")))))</f>
        <v>Below 0%</v>
      </c>
      <c r="N2569" s="6" t="str">
        <f aca="false">IF(AND(H2569&gt;=Summary!$B$25,I2569&gt;=Summary!$B$26,I2569&lt;=Summary!$B$27,J2569&gt;=Summary!$B$28,J2569&lt;=Summary!$B$29,F2569*J2569&gt;1),"Yes","No")</f>
        <v>No</v>
      </c>
    </row>
    <row r="2570" customFormat="false" ht="15" hidden="false" customHeight="false" outlineLevel="0" collapsed="false">
      <c r="A2570" s="6" t="s">
        <v>150</v>
      </c>
      <c r="B2570" s="45" t="n">
        <v>42308</v>
      </c>
      <c r="C2570" s="6" t="s">
        <v>194</v>
      </c>
      <c r="D2570" s="6" t="s">
        <v>172</v>
      </c>
      <c r="E2570" s="6" t="s">
        <v>187</v>
      </c>
      <c r="F2570" s="34" t="n">
        <v>0.769795894622803</v>
      </c>
      <c r="G2570" s="34" t="n">
        <v>0.763199027771939</v>
      </c>
      <c r="H2570" s="34" t="n">
        <v>0.00659686685086369</v>
      </c>
      <c r="I2570" s="34" t="n">
        <v>0.00864370447394625</v>
      </c>
      <c r="J2570" s="35" t="n">
        <v>1.31</v>
      </c>
      <c r="K2570" s="6" t="n">
        <v>1</v>
      </c>
      <c r="L2570" s="35" t="n">
        <v>0.31</v>
      </c>
      <c r="M2570" s="6" t="str">
        <f aca="false">IF(I2570&lt;=0,"Below 0%",IF(I2570&lt;=0.05,"0-5%",IF(I2570&lt;=0.1,"5-10%",IF(I2570&lt;=0.2,"10-20%",IF(I2570&lt;=0.4,"20-40%","Above 40%")))))</f>
        <v>0-5%</v>
      </c>
      <c r="N2570" s="6" t="str">
        <f aca="false">IF(AND(H2570&gt;=Summary!$B$25,I2570&gt;=Summary!$B$26,I2570&lt;=Summary!$B$27,J2570&gt;=Summary!$B$28,J2570&lt;=Summary!$B$29,F2570*J2570&gt;1),"Yes","No")</f>
        <v>No</v>
      </c>
    </row>
    <row r="2571" customFormat="false" ht="15" hidden="false" customHeight="false" outlineLevel="0" collapsed="false">
      <c r="A2571" s="6" t="s">
        <v>150</v>
      </c>
      <c r="B2571" s="45" t="n">
        <v>42308</v>
      </c>
      <c r="C2571" s="6" t="s">
        <v>194</v>
      </c>
      <c r="D2571" s="6" t="s">
        <v>172</v>
      </c>
      <c r="E2571" s="6" t="s">
        <v>174</v>
      </c>
      <c r="F2571" s="34" t="n">
        <v>0.203750893473625</v>
      </c>
      <c r="G2571" s="34" t="n">
        <v>0.157199799745478</v>
      </c>
      <c r="H2571" s="34" t="n">
        <v>0.0465510937281472</v>
      </c>
      <c r="I2571" s="34" t="n">
        <v>0.296126927664781</v>
      </c>
      <c r="J2571" s="35" t="n">
        <v>6.36</v>
      </c>
      <c r="K2571" s="6" t="n">
        <v>0</v>
      </c>
      <c r="L2571" s="35" t="n">
        <v>-1</v>
      </c>
      <c r="M2571" s="6" t="str">
        <f aca="false">IF(I2571&lt;=0,"Below 0%",IF(I2571&lt;=0.05,"0-5%",IF(I2571&lt;=0.1,"5-10%",IF(I2571&lt;=0.2,"10-20%",IF(I2571&lt;=0.4,"20-40%","Above 40%")))))</f>
        <v>20-40%</v>
      </c>
      <c r="N2571" s="6" t="str">
        <f aca="false">IF(AND(H2571&gt;=Summary!$B$25,I2571&gt;=Summary!$B$26,I2571&lt;=Summary!$B$27,J2571&gt;=Summary!$B$28,J2571&lt;=Summary!$B$29,F2571*J2571&gt;1),"Yes","No")</f>
        <v>No</v>
      </c>
    </row>
    <row r="2572" customFormat="false" ht="15" hidden="false" customHeight="false" outlineLevel="0" collapsed="false">
      <c r="A2572" s="6" t="s">
        <v>150</v>
      </c>
      <c r="B2572" s="45" t="n">
        <v>42308</v>
      </c>
      <c r="C2572" s="6" t="s">
        <v>194</v>
      </c>
      <c r="D2572" s="6" t="s">
        <v>172</v>
      </c>
      <c r="E2572" s="6" t="s">
        <v>177</v>
      </c>
      <c r="F2572" s="34" t="n">
        <v>0.0264532677829266</v>
      </c>
      <c r="G2572" s="34" t="n">
        <v>0.0796011724825828</v>
      </c>
      <c r="H2572" s="34" t="n">
        <v>-0.0531479046996563</v>
      </c>
      <c r="I2572" s="34" t="n">
        <v>-0.667677410295499</v>
      </c>
      <c r="J2572" s="35" t="n">
        <v>12.56</v>
      </c>
      <c r="K2572" s="6" t="n">
        <v>0</v>
      </c>
      <c r="L2572" s="35" t="n">
        <v>-1</v>
      </c>
      <c r="M2572" s="6" t="str">
        <f aca="false">IF(I2572&lt;=0,"Below 0%",IF(I2572&lt;=0.05,"0-5%",IF(I2572&lt;=0.1,"5-10%",IF(I2572&lt;=0.2,"10-20%",IF(I2572&lt;=0.4,"20-40%","Above 40%")))))</f>
        <v>Below 0%</v>
      </c>
      <c r="N2572" s="6" t="str">
        <f aca="false">IF(AND(H2572&gt;=Summary!$B$25,I2572&gt;=Summary!$B$26,I2572&lt;=Summary!$B$27,J2572&gt;=Summary!$B$28,J2572&lt;=Summary!$B$29,F2572*J2572&gt;1),"Yes","No")</f>
        <v>No</v>
      </c>
    </row>
    <row r="2573" customFormat="false" ht="15" hidden="false" customHeight="false" outlineLevel="0" collapsed="false">
      <c r="A2573" s="6" t="s">
        <v>150</v>
      </c>
      <c r="B2573" s="45" t="n">
        <v>42308</v>
      </c>
      <c r="C2573" s="6" t="s">
        <v>188</v>
      </c>
      <c r="D2573" s="6" t="s">
        <v>192</v>
      </c>
      <c r="E2573" s="6" t="s">
        <v>187</v>
      </c>
      <c r="F2573" s="34" t="n">
        <v>0.342684477567673</v>
      </c>
      <c r="G2573" s="34" t="n">
        <v>0.40143584034483</v>
      </c>
      <c r="H2573" s="34" t="n">
        <v>-0.0587513627771573</v>
      </c>
      <c r="I2573" s="34" t="n">
        <v>-0.146353057880159</v>
      </c>
      <c r="J2573" s="35" t="n">
        <v>2.5</v>
      </c>
      <c r="K2573" s="6" t="n">
        <v>0</v>
      </c>
      <c r="L2573" s="35" t="n">
        <v>-1</v>
      </c>
      <c r="M2573" s="6" t="str">
        <f aca="false">IF(I2573&lt;=0,"Below 0%",IF(I2573&lt;=0.05,"0-5%",IF(I2573&lt;=0.1,"5-10%",IF(I2573&lt;=0.2,"10-20%",IF(I2573&lt;=0.4,"20-40%","Above 40%")))))</f>
        <v>Below 0%</v>
      </c>
      <c r="N2573" s="6" t="str">
        <f aca="false">IF(AND(H2573&gt;=Summary!$B$25,I2573&gt;=Summary!$B$26,I2573&lt;=Summary!$B$27,J2573&gt;=Summary!$B$28,J2573&lt;=Summary!$B$29,F2573*J2573&gt;1),"Yes","No")</f>
        <v>No</v>
      </c>
    </row>
    <row r="2574" customFormat="false" ht="15" hidden="false" customHeight="false" outlineLevel="0" collapsed="false">
      <c r="A2574" s="6" t="s">
        <v>150</v>
      </c>
      <c r="B2574" s="45" t="n">
        <v>42308</v>
      </c>
      <c r="C2574" s="6" t="s">
        <v>188</v>
      </c>
      <c r="D2574" s="6" t="s">
        <v>192</v>
      </c>
      <c r="E2574" s="6" t="s">
        <v>174</v>
      </c>
      <c r="F2574" s="34" t="n">
        <v>0.339672744274139</v>
      </c>
      <c r="G2574" s="34" t="n">
        <v>0.292591720367952</v>
      </c>
      <c r="H2574" s="34" t="n">
        <v>0.0470810239061875</v>
      </c>
      <c r="I2574" s="34" t="n">
        <v>0.16091030821713</v>
      </c>
      <c r="J2574" s="35" t="n">
        <v>3.43</v>
      </c>
      <c r="K2574" s="6" t="n">
        <v>1</v>
      </c>
      <c r="L2574" s="35" t="n">
        <v>2.43</v>
      </c>
      <c r="M2574" s="6" t="str">
        <f aca="false">IF(I2574&lt;=0,"Below 0%",IF(I2574&lt;=0.05,"0-5%",IF(I2574&lt;=0.1,"5-10%",IF(I2574&lt;=0.2,"10-20%",IF(I2574&lt;=0.4,"20-40%","Above 40%")))))</f>
        <v>10-20%</v>
      </c>
      <c r="N2574" s="6" t="str">
        <f aca="false">IF(AND(H2574&gt;=Summary!$B$25,I2574&gt;=Summary!$B$26,I2574&lt;=Summary!$B$27,J2574&gt;=Summary!$B$28,J2574&lt;=Summary!$B$29,F2574*J2574&gt;1),"Yes","No")</f>
        <v>Yes</v>
      </c>
    </row>
    <row r="2575" customFormat="false" ht="15" hidden="false" customHeight="false" outlineLevel="0" collapsed="false">
      <c r="A2575" s="6" t="s">
        <v>150</v>
      </c>
      <c r="B2575" s="45" t="n">
        <v>42308</v>
      </c>
      <c r="C2575" s="6" t="s">
        <v>188</v>
      </c>
      <c r="D2575" s="6" t="s">
        <v>192</v>
      </c>
      <c r="E2575" s="6" t="s">
        <v>177</v>
      </c>
      <c r="F2575" s="34" t="n">
        <v>0.317642748355866</v>
      </c>
      <c r="G2575" s="34" t="n">
        <v>0.305972439287218</v>
      </c>
      <c r="H2575" s="34" t="n">
        <v>0.0116703090686475</v>
      </c>
      <c r="I2575" s="34" t="n">
        <v>0.0381417002650113</v>
      </c>
      <c r="J2575" s="35" t="n">
        <v>3.28</v>
      </c>
      <c r="K2575" s="6" t="n">
        <v>0</v>
      </c>
      <c r="L2575" s="35" t="n">
        <v>-1</v>
      </c>
      <c r="M2575" s="6" t="str">
        <f aca="false">IF(I2575&lt;=0,"Below 0%",IF(I2575&lt;=0.05,"0-5%",IF(I2575&lt;=0.1,"5-10%",IF(I2575&lt;=0.2,"10-20%",IF(I2575&lt;=0.4,"20-40%","Above 40%")))))</f>
        <v>0-5%</v>
      </c>
      <c r="N2575" s="6" t="str">
        <f aca="false">IF(AND(H2575&gt;=Summary!$B$25,I2575&gt;=Summary!$B$26,I2575&lt;=Summary!$B$27,J2575&gt;=Summary!$B$28,J2575&lt;=Summary!$B$29,F2575*J2575&gt;1),"Yes","No")</f>
        <v>No</v>
      </c>
    </row>
    <row r="2576" customFormat="false" ht="15" hidden="false" customHeight="false" outlineLevel="0" collapsed="false">
      <c r="A2576" s="6" t="s">
        <v>150</v>
      </c>
      <c r="B2576" s="45" t="n">
        <v>42308</v>
      </c>
      <c r="C2576" s="6" t="s">
        <v>175</v>
      </c>
      <c r="D2576" s="6" t="s">
        <v>185</v>
      </c>
      <c r="E2576" s="6" t="s">
        <v>187</v>
      </c>
      <c r="F2576" s="34" t="n">
        <v>0.223401769995689</v>
      </c>
      <c r="G2576" s="34" t="n">
        <v>0.187992883885186</v>
      </c>
      <c r="H2576" s="34" t="n">
        <v>0.0354088861105031</v>
      </c>
      <c r="I2576" s="34" t="n">
        <v>0.188352268334415</v>
      </c>
      <c r="J2576" s="35" t="n">
        <v>5.3</v>
      </c>
      <c r="K2576" s="6" t="n">
        <v>0</v>
      </c>
      <c r="L2576" s="35" t="n">
        <v>-1</v>
      </c>
      <c r="M2576" s="6" t="str">
        <f aca="false">IF(I2576&lt;=0,"Below 0%",IF(I2576&lt;=0.05,"0-5%",IF(I2576&lt;=0.1,"5-10%",IF(I2576&lt;=0.2,"10-20%",IF(I2576&lt;=0.4,"20-40%","Above 40%")))))</f>
        <v>10-20%</v>
      </c>
      <c r="N2576" s="6" t="str">
        <f aca="false">IF(AND(H2576&gt;=Summary!$B$25,I2576&gt;=Summary!$B$26,I2576&lt;=Summary!$B$27,J2576&gt;=Summary!$B$28,J2576&lt;=Summary!$B$29,F2576*J2576&gt;1),"Yes","No")</f>
        <v>No</v>
      </c>
    </row>
    <row r="2577" customFormat="false" ht="15" hidden="false" customHeight="false" outlineLevel="0" collapsed="false">
      <c r="A2577" s="6" t="s">
        <v>150</v>
      </c>
      <c r="B2577" s="45" t="n">
        <v>42308</v>
      </c>
      <c r="C2577" s="6" t="s">
        <v>175</v>
      </c>
      <c r="D2577" s="6" t="s">
        <v>185</v>
      </c>
      <c r="E2577" s="6" t="s">
        <v>174</v>
      </c>
      <c r="F2577" s="34" t="n">
        <v>0.205802246928215</v>
      </c>
      <c r="G2577" s="34" t="n">
        <v>0.249090571147872</v>
      </c>
      <c r="H2577" s="34" t="n">
        <v>-0.0432883242196568</v>
      </c>
      <c r="I2577" s="34" t="n">
        <v>-0.173785478993337</v>
      </c>
      <c r="J2577" s="35" t="n">
        <v>4</v>
      </c>
      <c r="K2577" s="6" t="n">
        <v>0</v>
      </c>
      <c r="L2577" s="35" t="n">
        <v>-1</v>
      </c>
      <c r="M2577" s="6" t="str">
        <f aca="false">IF(I2577&lt;=0,"Below 0%",IF(I2577&lt;=0.05,"0-5%",IF(I2577&lt;=0.1,"5-10%",IF(I2577&lt;=0.2,"10-20%",IF(I2577&lt;=0.4,"20-40%","Above 40%")))))</f>
        <v>Below 0%</v>
      </c>
      <c r="N2577" s="6" t="str">
        <f aca="false">IF(AND(H2577&gt;=Summary!$B$25,I2577&gt;=Summary!$B$26,I2577&lt;=Summary!$B$27,J2577&gt;=Summary!$B$28,J2577&lt;=Summary!$B$29,F2577*J2577&gt;1),"Yes","No")</f>
        <v>No</v>
      </c>
    </row>
    <row r="2578" customFormat="false" ht="15" hidden="false" customHeight="false" outlineLevel="0" collapsed="false">
      <c r="A2578" s="6" t="s">
        <v>150</v>
      </c>
      <c r="B2578" s="45" t="n">
        <v>42308</v>
      </c>
      <c r="C2578" s="6" t="s">
        <v>175</v>
      </c>
      <c r="D2578" s="6" t="s">
        <v>185</v>
      </c>
      <c r="E2578" s="6" t="s">
        <v>177</v>
      </c>
      <c r="F2578" s="34" t="n">
        <v>0.570795953273773</v>
      </c>
      <c r="G2578" s="34" t="n">
        <v>0.562916544966942</v>
      </c>
      <c r="H2578" s="34" t="n">
        <v>0.00787940830683132</v>
      </c>
      <c r="I2578" s="34" t="n">
        <v>0.0139974715209232</v>
      </c>
      <c r="J2578" s="35" t="n">
        <v>1.77</v>
      </c>
      <c r="K2578" s="6" t="n">
        <v>1</v>
      </c>
      <c r="L2578" s="35" t="n">
        <v>0.77</v>
      </c>
      <c r="M2578" s="6" t="str">
        <f aca="false">IF(I2578&lt;=0,"Below 0%",IF(I2578&lt;=0.05,"0-5%",IF(I2578&lt;=0.1,"5-10%",IF(I2578&lt;=0.2,"10-20%",IF(I2578&lt;=0.4,"20-40%","Above 40%")))))</f>
        <v>0-5%</v>
      </c>
      <c r="N2578" s="6" t="str">
        <f aca="false">IF(AND(H2578&gt;=Summary!$B$25,I2578&gt;=Summary!$B$26,I2578&lt;=Summary!$B$27,J2578&gt;=Summary!$B$28,J2578&lt;=Summary!$B$29,F2578*J2578&gt;1),"Yes","No")</f>
        <v>No</v>
      </c>
    </row>
    <row r="2579" customFormat="false" ht="15" hidden="false" customHeight="false" outlineLevel="0" collapsed="false">
      <c r="A2579" s="6" t="s">
        <v>150</v>
      </c>
      <c r="B2579" s="45" t="n">
        <v>42308</v>
      </c>
      <c r="C2579" s="6" t="s">
        <v>198</v>
      </c>
      <c r="D2579" s="6" t="s">
        <v>189</v>
      </c>
      <c r="E2579" s="6" t="s">
        <v>187</v>
      </c>
      <c r="F2579" s="34" t="n">
        <v>0.428247272968292</v>
      </c>
      <c r="G2579" s="34" t="n">
        <v>0.372771474878444</v>
      </c>
      <c r="H2579" s="34" t="n">
        <v>0.0554757980898482</v>
      </c>
      <c r="I2579" s="34" t="n">
        <v>0.148819858354071</v>
      </c>
      <c r="J2579" s="35" t="n">
        <v>2.7</v>
      </c>
      <c r="K2579" s="6" t="n">
        <v>1</v>
      </c>
      <c r="L2579" s="35" t="n">
        <v>1.7</v>
      </c>
      <c r="M2579" s="6" t="str">
        <f aca="false">IF(I2579&lt;=0,"Below 0%",IF(I2579&lt;=0.05,"0-5%",IF(I2579&lt;=0.1,"5-10%",IF(I2579&lt;=0.2,"10-20%",IF(I2579&lt;=0.4,"20-40%","Above 40%")))))</f>
        <v>10-20%</v>
      </c>
      <c r="N2579" s="6" t="str">
        <f aca="false">IF(AND(H2579&gt;=Summary!$B$25,I2579&gt;=Summary!$B$26,I2579&lt;=Summary!$B$27,J2579&gt;=Summary!$B$28,J2579&lt;=Summary!$B$29,F2579*J2579&gt;1),"Yes","No")</f>
        <v>Yes</v>
      </c>
    </row>
    <row r="2580" customFormat="false" ht="15" hidden="false" customHeight="false" outlineLevel="0" collapsed="false">
      <c r="A2580" s="6" t="s">
        <v>150</v>
      </c>
      <c r="B2580" s="45" t="n">
        <v>42308</v>
      </c>
      <c r="C2580" s="6" t="s">
        <v>198</v>
      </c>
      <c r="D2580" s="6" t="s">
        <v>189</v>
      </c>
      <c r="E2580" s="6" t="s">
        <v>174</v>
      </c>
      <c r="F2580" s="34" t="n">
        <v>0.256953150033951</v>
      </c>
      <c r="G2580" s="34" t="n">
        <v>0.291734197730956</v>
      </c>
      <c r="H2580" s="34" t="n">
        <v>-0.0347810476970055</v>
      </c>
      <c r="I2580" s="34" t="n">
        <v>-0.119221702383624</v>
      </c>
      <c r="J2580" s="35" t="n">
        <v>3.45</v>
      </c>
      <c r="K2580" s="6" t="n">
        <v>0</v>
      </c>
      <c r="L2580" s="35" t="n">
        <v>-1</v>
      </c>
      <c r="M2580" s="6" t="str">
        <f aca="false">IF(I2580&lt;=0,"Below 0%",IF(I2580&lt;=0.05,"0-5%",IF(I2580&lt;=0.1,"5-10%",IF(I2580&lt;=0.2,"10-20%",IF(I2580&lt;=0.4,"20-40%","Above 40%")))))</f>
        <v>Below 0%</v>
      </c>
      <c r="N2580" s="6" t="str">
        <f aca="false">IF(AND(H2580&gt;=Summary!$B$25,I2580&gt;=Summary!$B$26,I2580&lt;=Summary!$B$27,J2580&gt;=Summary!$B$28,J2580&lt;=Summary!$B$29,F2580*J2580&gt;1),"Yes","No")</f>
        <v>No</v>
      </c>
    </row>
    <row r="2581" customFormat="false" ht="15" hidden="false" customHeight="false" outlineLevel="0" collapsed="false">
      <c r="A2581" s="6" t="s">
        <v>150</v>
      </c>
      <c r="B2581" s="45" t="n">
        <v>42308</v>
      </c>
      <c r="C2581" s="6" t="s">
        <v>198</v>
      </c>
      <c r="D2581" s="6" t="s">
        <v>189</v>
      </c>
      <c r="E2581" s="6" t="s">
        <v>177</v>
      </c>
      <c r="F2581" s="34" t="n">
        <v>0.314799576997757</v>
      </c>
      <c r="G2581" s="34" t="n">
        <v>0.3354943273906</v>
      </c>
      <c r="H2581" s="34" t="n">
        <v>-0.0206947503928427</v>
      </c>
      <c r="I2581" s="34" t="n">
        <v>-0.0616843526202122</v>
      </c>
      <c r="J2581" s="35" t="n">
        <v>3</v>
      </c>
      <c r="K2581" s="6" t="n">
        <v>0</v>
      </c>
      <c r="L2581" s="35" t="n">
        <v>-1</v>
      </c>
      <c r="M2581" s="6" t="str">
        <f aca="false">IF(I2581&lt;=0,"Below 0%",IF(I2581&lt;=0.05,"0-5%",IF(I2581&lt;=0.1,"5-10%",IF(I2581&lt;=0.2,"10-20%",IF(I2581&lt;=0.4,"20-40%","Above 40%")))))</f>
        <v>Below 0%</v>
      </c>
      <c r="N2581" s="6" t="str">
        <f aca="false">IF(AND(H2581&gt;=Summary!$B$25,I2581&gt;=Summary!$B$26,I2581&lt;=Summary!$B$27,J2581&gt;=Summary!$B$28,J2581&lt;=Summary!$B$29,F2581*J2581&gt;1),"Yes","No")</f>
        <v>No</v>
      </c>
    </row>
    <row r="2582" customFormat="false" ht="15" hidden="false" customHeight="false" outlineLevel="0" collapsed="false">
      <c r="A2582" s="6" t="s">
        <v>150</v>
      </c>
      <c r="B2582" s="45" t="n">
        <v>42308</v>
      </c>
      <c r="C2582" s="6" t="s">
        <v>178</v>
      </c>
      <c r="D2582" s="6" t="s">
        <v>195</v>
      </c>
      <c r="E2582" s="6" t="s">
        <v>187</v>
      </c>
      <c r="F2582" s="34" t="n">
        <v>0.410154670476914</v>
      </c>
      <c r="G2582" s="34" t="n">
        <v>0.34164495720134</v>
      </c>
      <c r="H2582" s="34" t="n">
        <v>0.0685097132755737</v>
      </c>
      <c r="I2582" s="34" t="n">
        <v>0.200528975568046</v>
      </c>
      <c r="J2582" s="35" t="n">
        <v>2.9</v>
      </c>
      <c r="K2582" s="6" t="n">
        <v>0</v>
      </c>
      <c r="L2582" s="35" t="n">
        <v>-1</v>
      </c>
      <c r="M2582" s="6" t="str">
        <f aca="false">IF(I2582&lt;=0,"Below 0%",IF(I2582&lt;=0.05,"0-5%",IF(I2582&lt;=0.1,"5-10%",IF(I2582&lt;=0.2,"10-20%",IF(I2582&lt;=0.4,"20-40%","Above 40%")))))</f>
        <v>20-40%</v>
      </c>
      <c r="N2582" s="6" t="str">
        <f aca="false">IF(AND(H2582&gt;=Summary!$B$25,I2582&gt;=Summary!$B$26,I2582&lt;=Summary!$B$27,J2582&gt;=Summary!$B$28,J2582&lt;=Summary!$B$29,F2582*J2582&gt;1),"Yes","No")</f>
        <v>Yes</v>
      </c>
    </row>
    <row r="2583" customFormat="false" ht="15" hidden="false" customHeight="false" outlineLevel="0" collapsed="false">
      <c r="A2583" s="6" t="s">
        <v>150</v>
      </c>
      <c r="B2583" s="45" t="n">
        <v>42308</v>
      </c>
      <c r="C2583" s="6" t="s">
        <v>178</v>
      </c>
      <c r="D2583" s="6" t="s">
        <v>195</v>
      </c>
      <c r="E2583" s="6" t="s">
        <v>174</v>
      </c>
      <c r="F2583" s="34" t="n">
        <v>0.309592574834824</v>
      </c>
      <c r="G2583" s="34" t="n">
        <v>0.291403051730555</v>
      </c>
      <c r="H2583" s="34" t="n">
        <v>0.0181895231042691</v>
      </c>
      <c r="I2583" s="34" t="n">
        <v>0.062420496272249</v>
      </c>
      <c r="J2583" s="35" t="n">
        <v>3.4</v>
      </c>
      <c r="K2583" s="6" t="n">
        <v>0</v>
      </c>
      <c r="L2583" s="35" t="n">
        <v>-1</v>
      </c>
      <c r="M2583" s="6" t="str">
        <f aca="false">IF(I2583&lt;=0,"Below 0%",IF(I2583&lt;=0.05,"0-5%",IF(I2583&lt;=0.1,"5-10%",IF(I2583&lt;=0.2,"10-20%",IF(I2583&lt;=0.4,"20-40%","Above 40%")))))</f>
        <v>5-10%</v>
      </c>
      <c r="N2583" s="6" t="str">
        <f aca="false">IF(AND(H2583&gt;=Summary!$B$25,I2583&gt;=Summary!$B$26,I2583&lt;=Summary!$B$27,J2583&gt;=Summary!$B$28,J2583&lt;=Summary!$B$29,F2583*J2583&gt;1),"Yes","No")</f>
        <v>No</v>
      </c>
    </row>
    <row r="2584" customFormat="false" ht="15" hidden="false" customHeight="false" outlineLevel="0" collapsed="false">
      <c r="A2584" s="6" t="s">
        <v>150</v>
      </c>
      <c r="B2584" s="45" t="n">
        <v>42308</v>
      </c>
      <c r="C2584" s="6" t="s">
        <v>178</v>
      </c>
      <c r="D2584" s="6" t="s">
        <v>195</v>
      </c>
      <c r="E2584" s="6" t="s">
        <v>177</v>
      </c>
      <c r="F2584" s="34" t="n">
        <v>0.280252784490585</v>
      </c>
      <c r="G2584" s="34" t="n">
        <v>0.366951991068106</v>
      </c>
      <c r="H2584" s="34" t="n">
        <v>-0.0866992065775203</v>
      </c>
      <c r="I2584" s="34" t="n">
        <v>-0.236268527458212</v>
      </c>
      <c r="J2584" s="35" t="n">
        <v>2.7</v>
      </c>
      <c r="K2584" s="6" t="n">
        <v>1</v>
      </c>
      <c r="L2584" s="35" t="n">
        <v>1.7</v>
      </c>
      <c r="M2584" s="6" t="str">
        <f aca="false">IF(I2584&lt;=0,"Below 0%",IF(I2584&lt;=0.05,"0-5%",IF(I2584&lt;=0.1,"5-10%",IF(I2584&lt;=0.2,"10-20%",IF(I2584&lt;=0.4,"20-40%","Above 40%")))))</f>
        <v>Below 0%</v>
      </c>
      <c r="N2584" s="6" t="str">
        <f aca="false">IF(AND(H2584&gt;=Summary!$B$25,I2584&gt;=Summary!$B$26,I2584&lt;=Summary!$B$27,J2584&gt;=Summary!$B$28,J2584&lt;=Summary!$B$29,F2584*J2584&gt;1),"Yes","No")</f>
        <v>No</v>
      </c>
    </row>
    <row r="2585" customFormat="false" ht="15" hidden="false" customHeight="false" outlineLevel="0" collapsed="false">
      <c r="A2585" s="6" t="s">
        <v>150</v>
      </c>
      <c r="B2585" s="45" t="n">
        <v>42309</v>
      </c>
      <c r="C2585" s="6" t="s">
        <v>173</v>
      </c>
      <c r="D2585" s="6" t="s">
        <v>191</v>
      </c>
      <c r="E2585" s="6" t="s">
        <v>187</v>
      </c>
      <c r="F2585" s="34" t="n">
        <v>0.677747368812561</v>
      </c>
      <c r="G2585" s="34" t="n">
        <v>0.656539672762683</v>
      </c>
      <c r="H2585" s="34" t="n">
        <v>0.0212076960498784</v>
      </c>
      <c r="I2585" s="34" t="n">
        <v>0.0323022308166658</v>
      </c>
      <c r="J2585" s="35" t="n">
        <v>1.53</v>
      </c>
      <c r="K2585" s="6" t="n">
        <v>1</v>
      </c>
      <c r="L2585" s="35" t="n">
        <v>0.53</v>
      </c>
      <c r="M2585" s="6" t="str">
        <f aca="false">IF(I2585&lt;=0,"Below 0%",IF(I2585&lt;=0.05,"0-5%",IF(I2585&lt;=0.1,"5-10%",IF(I2585&lt;=0.2,"10-20%",IF(I2585&lt;=0.4,"20-40%","Above 40%")))))</f>
        <v>0-5%</v>
      </c>
      <c r="N2585" s="6" t="str">
        <f aca="false">IF(AND(H2585&gt;=Summary!$B$25,I2585&gt;=Summary!$B$26,I2585&lt;=Summary!$B$27,J2585&gt;=Summary!$B$28,J2585&lt;=Summary!$B$29,F2585*J2585&gt;1),"Yes","No")</f>
        <v>No</v>
      </c>
    </row>
    <row r="2586" customFormat="false" ht="15" hidden="false" customHeight="false" outlineLevel="0" collapsed="false">
      <c r="A2586" s="6" t="s">
        <v>150</v>
      </c>
      <c r="B2586" s="45" t="n">
        <v>42309</v>
      </c>
      <c r="C2586" s="6" t="s">
        <v>173</v>
      </c>
      <c r="D2586" s="6" t="s">
        <v>191</v>
      </c>
      <c r="E2586" s="6" t="s">
        <v>174</v>
      </c>
      <c r="F2586" s="34" t="n">
        <v>0.228619605302811</v>
      </c>
      <c r="G2586" s="34" t="n">
        <v>0.217897114821454</v>
      </c>
      <c r="H2586" s="34" t="n">
        <v>0.0107224904813564</v>
      </c>
      <c r="I2586" s="34" t="n">
        <v>0.0492089603395731</v>
      </c>
      <c r="J2586" s="35" t="n">
        <v>4.61</v>
      </c>
      <c r="K2586" s="6" t="n">
        <v>0</v>
      </c>
      <c r="L2586" s="35" t="n">
        <v>-1</v>
      </c>
      <c r="M2586" s="6" t="str">
        <f aca="false">IF(I2586&lt;=0,"Below 0%",IF(I2586&lt;=0.05,"0-5%",IF(I2586&lt;=0.1,"5-10%",IF(I2586&lt;=0.2,"10-20%",IF(I2586&lt;=0.4,"20-40%","Above 40%")))))</f>
        <v>0-5%</v>
      </c>
      <c r="N2586" s="6" t="str">
        <f aca="false">IF(AND(H2586&gt;=Summary!$B$25,I2586&gt;=Summary!$B$26,I2586&lt;=Summary!$B$27,J2586&gt;=Summary!$B$28,J2586&lt;=Summary!$B$29,F2586*J2586&gt;1),"Yes","No")</f>
        <v>No</v>
      </c>
    </row>
    <row r="2587" customFormat="false" ht="15" hidden="false" customHeight="false" outlineLevel="0" collapsed="false">
      <c r="A2587" s="6" t="s">
        <v>150</v>
      </c>
      <c r="B2587" s="45" t="n">
        <v>42309</v>
      </c>
      <c r="C2587" s="6" t="s">
        <v>173</v>
      </c>
      <c r="D2587" s="6" t="s">
        <v>191</v>
      </c>
      <c r="E2587" s="6" t="s">
        <v>177</v>
      </c>
      <c r="F2587" s="34" t="n">
        <v>0.0936330035328865</v>
      </c>
      <c r="G2587" s="34" t="n">
        <v>0.125563212415863</v>
      </c>
      <c r="H2587" s="34" t="n">
        <v>-0.0319302088829765</v>
      </c>
      <c r="I2587" s="34" t="n">
        <v>-0.254295890242313</v>
      </c>
      <c r="J2587" s="35" t="n">
        <v>8</v>
      </c>
      <c r="K2587" s="6" t="n">
        <v>0</v>
      </c>
      <c r="L2587" s="35" t="n">
        <v>-1</v>
      </c>
      <c r="M2587" s="6" t="str">
        <f aca="false">IF(I2587&lt;=0,"Below 0%",IF(I2587&lt;=0.05,"0-5%",IF(I2587&lt;=0.1,"5-10%",IF(I2587&lt;=0.2,"10-20%",IF(I2587&lt;=0.4,"20-40%","Above 40%")))))</f>
        <v>Below 0%</v>
      </c>
      <c r="N2587" s="6" t="str">
        <f aca="false">IF(AND(H2587&gt;=Summary!$B$25,I2587&gt;=Summary!$B$26,I2587&lt;=Summary!$B$27,J2587&gt;=Summary!$B$28,J2587&lt;=Summary!$B$29,F2587*J2587&gt;1),"Yes","No")</f>
        <v>No</v>
      </c>
    </row>
    <row r="2588" customFormat="false" ht="15" hidden="false" customHeight="false" outlineLevel="0" collapsed="false">
      <c r="A2588" s="6" t="s">
        <v>150</v>
      </c>
      <c r="B2588" s="45" t="n">
        <v>42309</v>
      </c>
      <c r="C2588" s="6" t="s">
        <v>179</v>
      </c>
      <c r="D2588" s="6" t="s">
        <v>199</v>
      </c>
      <c r="E2588" s="6" t="s">
        <v>187</v>
      </c>
      <c r="F2588" s="34" t="n">
        <v>0.537776291370392</v>
      </c>
      <c r="G2588" s="34" t="n">
        <v>0.630340211018002</v>
      </c>
      <c r="H2588" s="34" t="n">
        <v>-0.0925639196476097</v>
      </c>
      <c r="I2588" s="34" t="n">
        <v>-0.146847556334886</v>
      </c>
      <c r="J2588" s="35" t="n">
        <v>1.58</v>
      </c>
      <c r="K2588" s="6" t="n">
        <v>1</v>
      </c>
      <c r="L2588" s="35" t="n">
        <v>0.58</v>
      </c>
      <c r="M2588" s="6" t="str">
        <f aca="false">IF(I2588&lt;=0,"Below 0%",IF(I2588&lt;=0.05,"0-5%",IF(I2588&lt;=0.1,"5-10%",IF(I2588&lt;=0.2,"10-20%",IF(I2588&lt;=0.4,"20-40%","Above 40%")))))</f>
        <v>Below 0%</v>
      </c>
      <c r="N2588" s="6" t="str">
        <f aca="false">IF(AND(H2588&gt;=Summary!$B$25,I2588&gt;=Summary!$B$26,I2588&lt;=Summary!$B$27,J2588&gt;=Summary!$B$28,J2588&lt;=Summary!$B$29,F2588*J2588&gt;1),"Yes","No")</f>
        <v>No</v>
      </c>
    </row>
    <row r="2589" customFormat="false" ht="15" hidden="false" customHeight="false" outlineLevel="0" collapsed="false">
      <c r="A2589" s="6" t="s">
        <v>150</v>
      </c>
      <c r="B2589" s="45" t="n">
        <v>42309</v>
      </c>
      <c r="C2589" s="6" t="s">
        <v>179</v>
      </c>
      <c r="D2589" s="6" t="s">
        <v>199</v>
      </c>
      <c r="E2589" s="6" t="s">
        <v>174</v>
      </c>
      <c r="F2589" s="34" t="n">
        <v>0.338760584592819</v>
      </c>
      <c r="G2589" s="34" t="n">
        <v>0.227382998495078</v>
      </c>
      <c r="H2589" s="34" t="n">
        <v>0.111377586097741</v>
      </c>
      <c r="I2589" s="34" t="n">
        <v>0.489823719604752</v>
      </c>
      <c r="J2589" s="35" t="n">
        <v>4.38</v>
      </c>
      <c r="K2589" s="6" t="n">
        <v>0</v>
      </c>
      <c r="L2589" s="35" t="n">
        <v>-1</v>
      </c>
      <c r="M2589" s="6" t="str">
        <f aca="false">IF(I2589&lt;=0,"Below 0%",IF(I2589&lt;=0.05,"0-5%",IF(I2589&lt;=0.1,"5-10%",IF(I2589&lt;=0.2,"10-20%",IF(I2589&lt;=0.4,"20-40%","Above 40%")))))</f>
        <v>Above 40%</v>
      </c>
      <c r="N2589" s="6" t="str">
        <f aca="false">IF(AND(H2589&gt;=Summary!$B$25,I2589&gt;=Summary!$B$26,I2589&lt;=Summary!$B$27,J2589&gt;=Summary!$B$28,J2589&lt;=Summary!$B$29,F2589*J2589&gt;1),"Yes","No")</f>
        <v>No</v>
      </c>
    </row>
    <row r="2590" customFormat="false" ht="15" hidden="false" customHeight="false" outlineLevel="0" collapsed="false">
      <c r="A2590" s="6" t="s">
        <v>150</v>
      </c>
      <c r="B2590" s="45" t="n">
        <v>42309</v>
      </c>
      <c r="C2590" s="6" t="s">
        <v>179</v>
      </c>
      <c r="D2590" s="6" t="s">
        <v>199</v>
      </c>
      <c r="E2590" s="6" t="s">
        <v>177</v>
      </c>
      <c r="F2590" s="34" t="n">
        <v>0.123463153839111</v>
      </c>
      <c r="G2590" s="34" t="n">
        <v>0.14227679048692</v>
      </c>
      <c r="H2590" s="34" t="n">
        <v>-0.018813636647809</v>
      </c>
      <c r="I2590" s="34" t="n">
        <v>-0.132232647246415</v>
      </c>
      <c r="J2590" s="35" t="n">
        <v>7</v>
      </c>
      <c r="K2590" s="6" t="n">
        <v>0</v>
      </c>
      <c r="L2590" s="35" t="n">
        <v>-1</v>
      </c>
      <c r="M2590" s="6" t="str">
        <f aca="false">IF(I2590&lt;=0,"Below 0%",IF(I2590&lt;=0.05,"0-5%",IF(I2590&lt;=0.1,"5-10%",IF(I2590&lt;=0.2,"10-20%",IF(I2590&lt;=0.4,"20-40%","Above 40%")))))</f>
        <v>Below 0%</v>
      </c>
      <c r="N2590" s="6" t="str">
        <f aca="false">IF(AND(H2590&gt;=Summary!$B$25,I2590&gt;=Summary!$B$26,I2590&lt;=Summary!$B$27,J2590&gt;=Summary!$B$28,J2590&lt;=Summary!$B$29,F2590*J2590&gt;1),"Yes","No")</f>
        <v>No</v>
      </c>
    </row>
    <row r="2591" customFormat="false" ht="15" hidden="false" customHeight="false" outlineLevel="0" collapsed="false">
      <c r="A2591" s="6" t="s">
        <v>150</v>
      </c>
      <c r="B2591" s="45" t="n">
        <v>42310</v>
      </c>
      <c r="C2591" s="6" t="s">
        <v>181</v>
      </c>
      <c r="D2591" s="6" t="s">
        <v>182</v>
      </c>
      <c r="E2591" s="6" t="s">
        <v>187</v>
      </c>
      <c r="F2591" s="34" t="n">
        <v>0.787162959575653</v>
      </c>
      <c r="G2591" s="34" t="n">
        <v>0.68460426227447</v>
      </c>
      <c r="H2591" s="34" t="n">
        <v>0.102558697301183</v>
      </c>
      <c r="I2591" s="34" t="n">
        <v>0.149807272540855</v>
      </c>
      <c r="J2591" s="35" t="n">
        <v>1.45</v>
      </c>
      <c r="K2591" s="6" t="n">
        <v>1</v>
      </c>
      <c r="L2591" s="35" t="n">
        <v>0.45</v>
      </c>
      <c r="M2591" s="6" t="str">
        <f aca="false">IF(I2591&lt;=0,"Below 0%",IF(I2591&lt;=0.05,"0-5%",IF(I2591&lt;=0.1,"5-10%",IF(I2591&lt;=0.2,"10-20%",IF(I2591&lt;=0.4,"20-40%","Above 40%")))))</f>
        <v>10-20%</v>
      </c>
      <c r="N2591" s="6" t="str">
        <f aca="false">IF(AND(H2591&gt;=Summary!$B$25,I2591&gt;=Summary!$B$26,I2591&lt;=Summary!$B$27,J2591&gt;=Summary!$B$28,J2591&lt;=Summary!$B$29,F2591*J2591&gt;1),"Yes","No")</f>
        <v>No</v>
      </c>
    </row>
    <row r="2592" customFormat="false" ht="15" hidden="false" customHeight="false" outlineLevel="0" collapsed="false">
      <c r="A2592" s="6" t="s">
        <v>150</v>
      </c>
      <c r="B2592" s="45" t="n">
        <v>42310</v>
      </c>
      <c r="C2592" s="6" t="s">
        <v>181</v>
      </c>
      <c r="D2592" s="6" t="s">
        <v>182</v>
      </c>
      <c r="E2592" s="6" t="s">
        <v>174</v>
      </c>
      <c r="F2592" s="34" t="n">
        <v>0.142756700515747</v>
      </c>
      <c r="G2592" s="34" t="n">
        <v>0.205098384359087</v>
      </c>
      <c r="H2592" s="34" t="n">
        <v>-0.0623416838433401</v>
      </c>
      <c r="I2592" s="34" t="n">
        <v>-0.303959897286134</v>
      </c>
      <c r="J2592" s="35" t="n">
        <v>4.84</v>
      </c>
      <c r="K2592" s="6" t="n">
        <v>0</v>
      </c>
      <c r="L2592" s="35" t="n">
        <v>-1</v>
      </c>
      <c r="M2592" s="6" t="str">
        <f aca="false">IF(I2592&lt;=0,"Below 0%",IF(I2592&lt;=0.05,"0-5%",IF(I2592&lt;=0.1,"5-10%",IF(I2592&lt;=0.2,"10-20%",IF(I2592&lt;=0.4,"20-40%","Above 40%")))))</f>
        <v>Below 0%</v>
      </c>
      <c r="N2592" s="6" t="str">
        <f aca="false">IF(AND(H2592&gt;=Summary!$B$25,I2592&gt;=Summary!$B$26,I2592&lt;=Summary!$B$27,J2592&gt;=Summary!$B$28,J2592&lt;=Summary!$B$29,F2592*J2592&gt;1),"Yes","No")</f>
        <v>No</v>
      </c>
    </row>
    <row r="2593" customFormat="false" ht="15" hidden="false" customHeight="false" outlineLevel="0" collapsed="false">
      <c r="A2593" s="6" t="s">
        <v>150</v>
      </c>
      <c r="B2593" s="45" t="n">
        <v>42310</v>
      </c>
      <c r="C2593" s="6" t="s">
        <v>181</v>
      </c>
      <c r="D2593" s="6" t="s">
        <v>182</v>
      </c>
      <c r="E2593" s="6" t="s">
        <v>177</v>
      </c>
      <c r="F2593" s="34" t="n">
        <v>0.0700803399085999</v>
      </c>
      <c r="G2593" s="34" t="n">
        <v>0.110297353366442</v>
      </c>
      <c r="H2593" s="34" t="n">
        <v>-0.0402170134578426</v>
      </c>
      <c r="I2593" s="34" t="n">
        <v>-0.364623558320833</v>
      </c>
      <c r="J2593" s="35" t="n">
        <v>9</v>
      </c>
      <c r="K2593" s="6" t="n">
        <v>0</v>
      </c>
      <c r="L2593" s="35" t="n">
        <v>-1</v>
      </c>
      <c r="M2593" s="6" t="str">
        <f aca="false">IF(I2593&lt;=0,"Below 0%",IF(I2593&lt;=0.05,"0-5%",IF(I2593&lt;=0.1,"5-10%",IF(I2593&lt;=0.2,"10-20%",IF(I2593&lt;=0.4,"20-40%","Above 40%")))))</f>
        <v>Below 0%</v>
      </c>
      <c r="N2593" s="6" t="str">
        <f aca="false">IF(AND(H2593&gt;=Summary!$B$25,I2593&gt;=Summary!$B$26,I2593&lt;=Summary!$B$27,J2593&gt;=Summary!$B$28,J2593&lt;=Summary!$B$29,F2593*J2593&gt;1),"Yes","No")</f>
        <v>No</v>
      </c>
    </row>
    <row r="2594" customFormat="false" ht="15" hidden="false" customHeight="false" outlineLevel="0" collapsed="false">
      <c r="A2594" s="6" t="s">
        <v>150</v>
      </c>
      <c r="B2594" s="45" t="n">
        <v>42315</v>
      </c>
      <c r="C2594" s="6" t="s">
        <v>199</v>
      </c>
      <c r="D2594" s="6" t="s">
        <v>188</v>
      </c>
      <c r="E2594" s="6" t="s">
        <v>187</v>
      </c>
      <c r="F2594" s="34" t="n">
        <v>0.486195653676987</v>
      </c>
      <c r="G2594" s="34" t="n">
        <v>0.443409408476945</v>
      </c>
      <c r="H2594" s="34" t="n">
        <v>0.0427862452000422</v>
      </c>
      <c r="I2594" s="34" t="n">
        <v>0.0964937693744647</v>
      </c>
      <c r="J2594" s="35" t="n">
        <v>2.25</v>
      </c>
      <c r="K2594" s="6" t="n">
        <v>0</v>
      </c>
      <c r="L2594" s="35" t="n">
        <v>-1</v>
      </c>
      <c r="M2594" s="6" t="str">
        <f aca="false">IF(I2594&lt;=0,"Below 0%",IF(I2594&lt;=0.05,"0-5%",IF(I2594&lt;=0.1,"5-10%",IF(I2594&lt;=0.2,"10-20%",IF(I2594&lt;=0.4,"20-40%","Above 40%")))))</f>
        <v>5-10%</v>
      </c>
      <c r="N2594" s="6" t="str">
        <f aca="false">IF(AND(H2594&gt;=Summary!$B$25,I2594&gt;=Summary!$B$26,I2594&lt;=Summary!$B$27,J2594&gt;=Summary!$B$28,J2594&lt;=Summary!$B$29,F2594*J2594&gt;1),"Yes","No")</f>
        <v>No</v>
      </c>
    </row>
    <row r="2595" customFormat="false" ht="15" hidden="false" customHeight="false" outlineLevel="0" collapsed="false">
      <c r="A2595" s="6" t="s">
        <v>150</v>
      </c>
      <c r="B2595" s="45" t="n">
        <v>42315</v>
      </c>
      <c r="C2595" s="6" t="s">
        <v>199</v>
      </c>
      <c r="D2595" s="6" t="s">
        <v>188</v>
      </c>
      <c r="E2595" s="6" t="s">
        <v>174</v>
      </c>
      <c r="F2595" s="34" t="n">
        <v>0.252094358205795</v>
      </c>
      <c r="G2595" s="34" t="n">
        <v>0.27713088029809</v>
      </c>
      <c r="H2595" s="34" t="n">
        <v>-0.0250365220922951</v>
      </c>
      <c r="I2595" s="34" t="n">
        <v>-0.0903418704742143</v>
      </c>
      <c r="J2595" s="35" t="n">
        <v>3.6</v>
      </c>
      <c r="K2595" s="6" t="n">
        <v>0</v>
      </c>
      <c r="L2595" s="35" t="n">
        <v>-1</v>
      </c>
      <c r="M2595" s="6" t="str">
        <f aca="false">IF(I2595&lt;=0,"Below 0%",IF(I2595&lt;=0.05,"0-5%",IF(I2595&lt;=0.1,"5-10%",IF(I2595&lt;=0.2,"10-20%",IF(I2595&lt;=0.4,"20-40%","Above 40%")))))</f>
        <v>Below 0%</v>
      </c>
      <c r="N2595" s="6" t="str">
        <f aca="false">IF(AND(H2595&gt;=Summary!$B$25,I2595&gt;=Summary!$B$26,I2595&lt;=Summary!$B$27,J2595&gt;=Summary!$B$28,J2595&lt;=Summary!$B$29,F2595*J2595&gt;1),"Yes","No")</f>
        <v>No</v>
      </c>
    </row>
    <row r="2596" customFormat="false" ht="15" hidden="false" customHeight="false" outlineLevel="0" collapsed="false">
      <c r="A2596" s="6" t="s">
        <v>150</v>
      </c>
      <c r="B2596" s="45" t="n">
        <v>42315</v>
      </c>
      <c r="C2596" s="6" t="s">
        <v>199</v>
      </c>
      <c r="D2596" s="6" t="s">
        <v>188</v>
      </c>
      <c r="E2596" s="6" t="s">
        <v>177</v>
      </c>
      <c r="F2596" s="34" t="n">
        <v>0.26171001791954</v>
      </c>
      <c r="G2596" s="34" t="n">
        <v>0.279459711224965</v>
      </c>
      <c r="H2596" s="34" t="n">
        <v>-0.0177496933054246</v>
      </c>
      <c r="I2596" s="34" t="n">
        <v>-0.0635143192112445</v>
      </c>
      <c r="J2596" s="35" t="n">
        <v>3.57</v>
      </c>
      <c r="K2596" s="6" t="n">
        <v>1</v>
      </c>
      <c r="L2596" s="35" t="n">
        <v>2.57</v>
      </c>
      <c r="M2596" s="6" t="str">
        <f aca="false">IF(I2596&lt;=0,"Below 0%",IF(I2596&lt;=0.05,"0-5%",IF(I2596&lt;=0.1,"5-10%",IF(I2596&lt;=0.2,"10-20%",IF(I2596&lt;=0.4,"20-40%","Above 40%")))))</f>
        <v>Below 0%</v>
      </c>
      <c r="N2596" s="6" t="str">
        <f aca="false">IF(AND(H2596&gt;=Summary!$B$25,I2596&gt;=Summary!$B$26,I2596&lt;=Summary!$B$27,J2596&gt;=Summary!$B$28,J2596&lt;=Summary!$B$29,F2596*J2596&gt;1),"Yes","No")</f>
        <v>No</v>
      </c>
    </row>
    <row r="2597" customFormat="false" ht="15" hidden="false" customHeight="false" outlineLevel="0" collapsed="false">
      <c r="A2597" s="6" t="s">
        <v>150</v>
      </c>
      <c r="B2597" s="45" t="n">
        <v>42315</v>
      </c>
      <c r="C2597" s="6" t="s">
        <v>195</v>
      </c>
      <c r="D2597" s="6" t="s">
        <v>198</v>
      </c>
      <c r="E2597" s="6" t="s">
        <v>187</v>
      </c>
      <c r="F2597" s="34" t="n">
        <v>0.528885304927826</v>
      </c>
      <c r="G2597" s="34" t="n">
        <v>0.528891509433962</v>
      </c>
      <c r="H2597" s="34" t="n">
        <v>-6.20450613630919E-006</v>
      </c>
      <c r="I2597" s="34" t="n">
        <v>-1.17311509556517E-005</v>
      </c>
      <c r="J2597" s="35" t="n">
        <v>1.88</v>
      </c>
      <c r="K2597" s="6" t="n">
        <v>1</v>
      </c>
      <c r="L2597" s="35" t="n">
        <v>0.88</v>
      </c>
      <c r="M2597" s="6" t="str">
        <f aca="false">IF(I2597&lt;=0,"Below 0%",IF(I2597&lt;=0.05,"0-5%",IF(I2597&lt;=0.1,"5-10%",IF(I2597&lt;=0.2,"10-20%",IF(I2597&lt;=0.4,"20-40%","Above 40%")))))</f>
        <v>Below 0%</v>
      </c>
      <c r="N2597" s="6" t="str">
        <f aca="false">IF(AND(H2597&gt;=Summary!$B$25,I2597&gt;=Summary!$B$26,I2597&lt;=Summary!$B$27,J2597&gt;=Summary!$B$28,J2597&lt;=Summary!$B$29,F2597*J2597&gt;1),"Yes","No")</f>
        <v>No</v>
      </c>
    </row>
    <row r="2598" customFormat="false" ht="15" hidden="false" customHeight="false" outlineLevel="0" collapsed="false">
      <c r="A2598" s="6" t="s">
        <v>150</v>
      </c>
      <c r="B2598" s="45" t="n">
        <v>42315</v>
      </c>
      <c r="C2598" s="6" t="s">
        <v>195</v>
      </c>
      <c r="D2598" s="6" t="s">
        <v>198</v>
      </c>
      <c r="E2598" s="6" t="s">
        <v>174</v>
      </c>
      <c r="F2598" s="34" t="n">
        <v>0.291298657655716</v>
      </c>
      <c r="G2598" s="34" t="n">
        <v>0.254952830188679</v>
      </c>
      <c r="H2598" s="34" t="n">
        <v>0.0363458274670367</v>
      </c>
      <c r="I2598" s="34" t="n">
        <v>0.142559027252762</v>
      </c>
      <c r="J2598" s="35" t="n">
        <v>3.9</v>
      </c>
      <c r="K2598" s="6" t="n">
        <v>0</v>
      </c>
      <c r="L2598" s="35" t="n">
        <v>-1</v>
      </c>
      <c r="M2598" s="6" t="str">
        <f aca="false">IF(I2598&lt;=0,"Below 0%",IF(I2598&lt;=0.05,"0-5%",IF(I2598&lt;=0.1,"5-10%",IF(I2598&lt;=0.2,"10-20%",IF(I2598&lt;=0.4,"20-40%","Above 40%")))))</f>
        <v>10-20%</v>
      </c>
      <c r="N2598" s="6" t="str">
        <f aca="false">IF(AND(H2598&gt;=Summary!$B$25,I2598&gt;=Summary!$B$26,I2598&lt;=Summary!$B$27,J2598&gt;=Summary!$B$28,J2598&lt;=Summary!$B$29,F2598*J2598&gt;1),"Yes","No")</f>
        <v>Yes</v>
      </c>
    </row>
    <row r="2599" customFormat="false" ht="15" hidden="false" customHeight="false" outlineLevel="0" collapsed="false">
      <c r="A2599" s="6" t="s">
        <v>150</v>
      </c>
      <c r="B2599" s="45" t="n">
        <v>42315</v>
      </c>
      <c r="C2599" s="6" t="s">
        <v>195</v>
      </c>
      <c r="D2599" s="6" t="s">
        <v>198</v>
      </c>
      <c r="E2599" s="6" t="s">
        <v>177</v>
      </c>
      <c r="F2599" s="34" t="n">
        <v>0.179816052317619</v>
      </c>
      <c r="G2599" s="34" t="n">
        <v>0.216155660377359</v>
      </c>
      <c r="H2599" s="34" t="n">
        <v>-0.0363396080597392</v>
      </c>
      <c r="I2599" s="34" t="n">
        <v>-0.168117772147621</v>
      </c>
      <c r="J2599" s="35" t="n">
        <v>4.6</v>
      </c>
      <c r="K2599" s="6" t="n">
        <v>0</v>
      </c>
      <c r="L2599" s="35" t="n">
        <v>-1</v>
      </c>
      <c r="M2599" s="6" t="str">
        <f aca="false">IF(I2599&lt;=0,"Below 0%",IF(I2599&lt;=0.05,"0-5%",IF(I2599&lt;=0.1,"5-10%",IF(I2599&lt;=0.2,"10-20%",IF(I2599&lt;=0.4,"20-40%","Above 40%")))))</f>
        <v>Below 0%</v>
      </c>
      <c r="N2599" s="6" t="str">
        <f aca="false">IF(AND(H2599&gt;=Summary!$B$25,I2599&gt;=Summary!$B$26,I2599&lt;=Summary!$B$27,J2599&gt;=Summary!$B$28,J2599&lt;=Summary!$B$29,F2599*J2599&gt;1),"Yes","No")</f>
        <v>No</v>
      </c>
    </row>
    <row r="2600" customFormat="false" ht="15" hidden="false" customHeight="false" outlineLevel="0" collapsed="false">
      <c r="A2600" s="6" t="s">
        <v>150</v>
      </c>
      <c r="B2600" s="45" t="n">
        <v>42315</v>
      </c>
      <c r="C2600" s="6" t="s">
        <v>176</v>
      </c>
      <c r="D2600" s="6" t="s">
        <v>178</v>
      </c>
      <c r="E2600" s="6" t="s">
        <v>187</v>
      </c>
      <c r="F2600" s="34" t="n">
        <v>0.739617884159088</v>
      </c>
      <c r="G2600" s="34" t="n">
        <v>0.730211179840157</v>
      </c>
      <c r="H2600" s="34" t="n">
        <v>0.00940670431893087</v>
      </c>
      <c r="I2600" s="34" t="n">
        <v>0.012882169677257</v>
      </c>
      <c r="J2600" s="35" t="n">
        <v>1.36</v>
      </c>
      <c r="K2600" s="6" t="n">
        <v>1</v>
      </c>
      <c r="L2600" s="35" t="n">
        <v>0.36</v>
      </c>
      <c r="M2600" s="6" t="str">
        <f aca="false">IF(I2600&lt;=0,"Below 0%",IF(I2600&lt;=0.05,"0-5%",IF(I2600&lt;=0.1,"5-10%",IF(I2600&lt;=0.2,"10-20%",IF(I2600&lt;=0.4,"20-40%","Above 40%")))))</f>
        <v>0-5%</v>
      </c>
      <c r="N2600" s="6" t="str">
        <f aca="false">IF(AND(H2600&gt;=Summary!$B$25,I2600&gt;=Summary!$B$26,I2600&lt;=Summary!$B$27,J2600&gt;=Summary!$B$28,J2600&lt;=Summary!$B$29,F2600*J2600&gt;1),"Yes","No")</f>
        <v>No</v>
      </c>
    </row>
    <row r="2601" customFormat="false" ht="15" hidden="false" customHeight="false" outlineLevel="0" collapsed="false">
      <c r="A2601" s="6" t="s">
        <v>150</v>
      </c>
      <c r="B2601" s="45" t="n">
        <v>42315</v>
      </c>
      <c r="C2601" s="6" t="s">
        <v>176</v>
      </c>
      <c r="D2601" s="6" t="s">
        <v>178</v>
      </c>
      <c r="E2601" s="6" t="s">
        <v>174</v>
      </c>
      <c r="F2601" s="34" t="n">
        <v>0.133664056658745</v>
      </c>
      <c r="G2601" s="34" t="n">
        <v>0.187374944260871</v>
      </c>
      <c r="H2601" s="34" t="n">
        <v>-0.0537108876021258</v>
      </c>
      <c r="I2601" s="34" t="n">
        <v>-0.28664925192638</v>
      </c>
      <c r="J2601" s="35" t="n">
        <v>5.3</v>
      </c>
      <c r="K2601" s="6" t="n">
        <v>0</v>
      </c>
      <c r="L2601" s="35" t="n">
        <v>-1</v>
      </c>
      <c r="M2601" s="6" t="str">
        <f aca="false">IF(I2601&lt;=0,"Below 0%",IF(I2601&lt;=0.05,"0-5%",IF(I2601&lt;=0.1,"5-10%",IF(I2601&lt;=0.2,"10-20%",IF(I2601&lt;=0.4,"20-40%","Above 40%")))))</f>
        <v>Below 0%</v>
      </c>
      <c r="N2601" s="6" t="str">
        <f aca="false">IF(AND(H2601&gt;=Summary!$B$25,I2601&gt;=Summary!$B$26,I2601&lt;=Summary!$B$27,J2601&gt;=Summary!$B$28,J2601&lt;=Summary!$B$29,F2601*J2601&gt;1),"Yes","No")</f>
        <v>No</v>
      </c>
    </row>
    <row r="2602" customFormat="false" ht="15" hidden="false" customHeight="false" outlineLevel="0" collapsed="false">
      <c r="A2602" s="6" t="s">
        <v>150</v>
      </c>
      <c r="B2602" s="45" t="n">
        <v>42315</v>
      </c>
      <c r="C2602" s="6" t="s">
        <v>176</v>
      </c>
      <c r="D2602" s="6" t="s">
        <v>178</v>
      </c>
      <c r="E2602" s="6" t="s">
        <v>177</v>
      </c>
      <c r="F2602" s="34" t="n">
        <v>0.126718014478684</v>
      </c>
      <c r="G2602" s="34" t="n">
        <v>0.0824138758989721</v>
      </c>
      <c r="H2602" s="34" t="n">
        <v>0.0443041385797114</v>
      </c>
      <c r="I2602" s="34" t="n">
        <v>0.537581057758065</v>
      </c>
      <c r="J2602" s="35" t="n">
        <v>12.05</v>
      </c>
      <c r="K2602" s="6" t="n">
        <v>0</v>
      </c>
      <c r="L2602" s="35" t="n">
        <v>-1</v>
      </c>
      <c r="M2602" s="6" t="str">
        <f aca="false">IF(I2602&lt;=0,"Below 0%",IF(I2602&lt;=0.05,"0-5%",IF(I2602&lt;=0.1,"5-10%",IF(I2602&lt;=0.2,"10-20%",IF(I2602&lt;=0.4,"20-40%","Above 40%")))))</f>
        <v>Above 40%</v>
      </c>
      <c r="N2602" s="6" t="str">
        <f aca="false">IF(AND(H2602&gt;=Summary!$B$25,I2602&gt;=Summary!$B$26,I2602&lt;=Summary!$B$27,J2602&gt;=Summary!$B$28,J2602&lt;=Summary!$B$29,F2602*J2602&gt;1),"Yes","No")</f>
        <v>No</v>
      </c>
    </row>
    <row r="2603" customFormat="false" ht="15" hidden="false" customHeight="false" outlineLevel="0" collapsed="false">
      <c r="A2603" s="6" t="s">
        <v>150</v>
      </c>
      <c r="B2603" s="45" t="n">
        <v>42315</v>
      </c>
      <c r="C2603" s="6" t="s">
        <v>172</v>
      </c>
      <c r="D2603" s="6" t="s">
        <v>175</v>
      </c>
      <c r="E2603" s="6" t="s">
        <v>187</v>
      </c>
      <c r="F2603" s="34" t="n">
        <v>0.412246346473694</v>
      </c>
      <c r="G2603" s="34" t="n">
        <v>0.392469804608514</v>
      </c>
      <c r="H2603" s="34" t="n">
        <v>0.0197765418651796</v>
      </c>
      <c r="I2603" s="34" t="n">
        <v>0.0503899704715032</v>
      </c>
      <c r="J2603" s="35" t="n">
        <v>2.55</v>
      </c>
      <c r="K2603" s="6" t="n">
        <v>1</v>
      </c>
      <c r="L2603" s="35" t="n">
        <v>1.55</v>
      </c>
      <c r="M2603" s="6" t="str">
        <f aca="false">IF(I2603&lt;=0,"Below 0%",IF(I2603&lt;=0.05,"0-5%",IF(I2603&lt;=0.1,"5-10%",IF(I2603&lt;=0.2,"10-20%",IF(I2603&lt;=0.4,"20-40%","Above 40%")))))</f>
        <v>5-10%</v>
      </c>
      <c r="N2603" s="6" t="str">
        <f aca="false">IF(AND(H2603&gt;=Summary!$B$25,I2603&gt;=Summary!$B$26,I2603&lt;=Summary!$B$27,J2603&gt;=Summary!$B$28,J2603&lt;=Summary!$B$29,F2603*J2603&gt;1),"Yes","No")</f>
        <v>No</v>
      </c>
    </row>
    <row r="2604" customFormat="false" ht="15" hidden="false" customHeight="false" outlineLevel="0" collapsed="false">
      <c r="A2604" s="6" t="s">
        <v>150</v>
      </c>
      <c r="B2604" s="45" t="n">
        <v>42315</v>
      </c>
      <c r="C2604" s="6" t="s">
        <v>172</v>
      </c>
      <c r="D2604" s="6" t="s">
        <v>175</v>
      </c>
      <c r="E2604" s="6" t="s">
        <v>174</v>
      </c>
      <c r="F2604" s="34" t="n">
        <v>0.266252368688583</v>
      </c>
      <c r="G2604" s="34" t="n">
        <v>0.28676160508645</v>
      </c>
      <c r="H2604" s="34" t="n">
        <v>-0.0205092363978668</v>
      </c>
      <c r="I2604" s="34" t="n">
        <v>-0.0715201618141447</v>
      </c>
      <c r="J2604" s="35" t="n">
        <v>3.49</v>
      </c>
      <c r="K2604" s="6" t="n">
        <v>0</v>
      </c>
      <c r="L2604" s="35" t="n">
        <v>-1</v>
      </c>
      <c r="M2604" s="6" t="str">
        <f aca="false">IF(I2604&lt;=0,"Below 0%",IF(I2604&lt;=0.05,"0-5%",IF(I2604&lt;=0.1,"5-10%",IF(I2604&lt;=0.2,"10-20%",IF(I2604&lt;=0.4,"20-40%","Above 40%")))))</f>
        <v>Below 0%</v>
      </c>
      <c r="N2604" s="6" t="str">
        <f aca="false">IF(AND(H2604&gt;=Summary!$B$25,I2604&gt;=Summary!$B$26,I2604&lt;=Summary!$B$27,J2604&gt;=Summary!$B$28,J2604&lt;=Summary!$B$29,F2604*J2604&gt;1),"Yes","No")</f>
        <v>No</v>
      </c>
    </row>
    <row r="2605" customFormat="false" ht="15" hidden="false" customHeight="false" outlineLevel="0" collapsed="false">
      <c r="A2605" s="6" t="s">
        <v>150</v>
      </c>
      <c r="B2605" s="45" t="n">
        <v>42315</v>
      </c>
      <c r="C2605" s="6" t="s">
        <v>172</v>
      </c>
      <c r="D2605" s="6" t="s">
        <v>175</v>
      </c>
      <c r="E2605" s="6" t="s">
        <v>177</v>
      </c>
      <c r="F2605" s="34" t="n">
        <v>0.321501314640045</v>
      </c>
      <c r="G2605" s="34" t="n">
        <v>0.320768590305036</v>
      </c>
      <c r="H2605" s="34" t="n">
        <v>0.000732724335009594</v>
      </c>
      <c r="I2605" s="34" t="n">
        <v>0.00228427706812817</v>
      </c>
      <c r="J2605" s="35" t="n">
        <v>3.12</v>
      </c>
      <c r="K2605" s="6" t="n">
        <v>0</v>
      </c>
      <c r="L2605" s="35" t="n">
        <v>-1</v>
      </c>
      <c r="M2605" s="6" t="str">
        <f aca="false">IF(I2605&lt;=0,"Below 0%",IF(I2605&lt;=0.05,"0-5%",IF(I2605&lt;=0.1,"5-10%",IF(I2605&lt;=0.2,"10-20%",IF(I2605&lt;=0.4,"20-40%","Above 40%")))))</f>
        <v>0-5%</v>
      </c>
      <c r="N2605" s="6" t="str">
        <f aca="false">IF(AND(H2605&gt;=Summary!$B$25,I2605&gt;=Summary!$B$26,I2605&lt;=Summary!$B$27,J2605&gt;=Summary!$B$28,J2605&lt;=Summary!$B$29,F2605*J2605&gt;1),"Yes","No")</f>
        <v>No</v>
      </c>
    </row>
    <row r="2606" customFormat="false" ht="15" hidden="false" customHeight="false" outlineLevel="0" collapsed="false">
      <c r="A2606" s="6" t="s">
        <v>150</v>
      </c>
      <c r="B2606" s="45" t="n">
        <v>42315</v>
      </c>
      <c r="C2606" s="6" t="s">
        <v>192</v>
      </c>
      <c r="D2606" s="6" t="s">
        <v>190</v>
      </c>
      <c r="E2606" s="6" t="s">
        <v>187</v>
      </c>
      <c r="F2606" s="34" t="n">
        <v>0.283300042152405</v>
      </c>
      <c r="G2606" s="34" t="n">
        <v>0.24901185770751</v>
      </c>
      <c r="H2606" s="34" t="n">
        <v>0.0342881844448949</v>
      </c>
      <c r="I2606" s="34" t="n">
        <v>0.13769699467553</v>
      </c>
      <c r="J2606" s="35" t="n">
        <v>4</v>
      </c>
      <c r="K2606" s="6" t="n">
        <v>1</v>
      </c>
      <c r="L2606" s="35" t="n">
        <v>3</v>
      </c>
      <c r="M2606" s="6" t="str">
        <f aca="false">IF(I2606&lt;=0,"Below 0%",IF(I2606&lt;=0.05,"0-5%",IF(I2606&lt;=0.1,"5-10%",IF(I2606&lt;=0.2,"10-20%",IF(I2606&lt;=0.4,"20-40%","Above 40%")))))</f>
        <v>10-20%</v>
      </c>
      <c r="N2606" s="6" t="str">
        <f aca="false">IF(AND(H2606&gt;=Summary!$B$25,I2606&gt;=Summary!$B$26,I2606&lt;=Summary!$B$27,J2606&gt;=Summary!$B$28,J2606&lt;=Summary!$B$29,F2606*J2606&gt;1),"Yes","No")</f>
        <v>Yes</v>
      </c>
    </row>
    <row r="2607" customFormat="false" ht="15" hidden="false" customHeight="false" outlineLevel="0" collapsed="false">
      <c r="A2607" s="6" t="s">
        <v>150</v>
      </c>
      <c r="B2607" s="45" t="n">
        <v>42315</v>
      </c>
      <c r="C2607" s="6" t="s">
        <v>192</v>
      </c>
      <c r="D2607" s="6" t="s">
        <v>190</v>
      </c>
      <c r="E2607" s="6" t="s">
        <v>174</v>
      </c>
      <c r="F2607" s="34" t="n">
        <v>0.234941527247429</v>
      </c>
      <c r="G2607" s="34" t="n">
        <v>0.276679841897233</v>
      </c>
      <c r="H2607" s="34" t="n">
        <v>-0.0417383146498043</v>
      </c>
      <c r="I2607" s="34" t="n">
        <v>-0.15085419437715</v>
      </c>
      <c r="J2607" s="35" t="n">
        <v>3.6</v>
      </c>
      <c r="K2607" s="6" t="n">
        <v>0</v>
      </c>
      <c r="L2607" s="35" t="n">
        <v>-1</v>
      </c>
      <c r="M2607" s="6" t="str">
        <f aca="false">IF(I2607&lt;=0,"Below 0%",IF(I2607&lt;=0.05,"0-5%",IF(I2607&lt;=0.1,"5-10%",IF(I2607&lt;=0.2,"10-20%",IF(I2607&lt;=0.4,"20-40%","Above 40%")))))</f>
        <v>Below 0%</v>
      </c>
      <c r="N2607" s="6" t="str">
        <f aca="false">IF(AND(H2607&gt;=Summary!$B$25,I2607&gt;=Summary!$B$26,I2607&lt;=Summary!$B$27,J2607&gt;=Summary!$B$28,J2607&lt;=Summary!$B$29,F2607*J2607&gt;1),"Yes","No")</f>
        <v>No</v>
      </c>
    </row>
    <row r="2608" customFormat="false" ht="15" hidden="false" customHeight="false" outlineLevel="0" collapsed="false">
      <c r="A2608" s="6" t="s">
        <v>150</v>
      </c>
      <c r="B2608" s="45" t="n">
        <v>42315</v>
      </c>
      <c r="C2608" s="6" t="s">
        <v>192</v>
      </c>
      <c r="D2608" s="6" t="s">
        <v>190</v>
      </c>
      <c r="E2608" s="6" t="s">
        <v>177</v>
      </c>
      <c r="F2608" s="34" t="n">
        <v>0.48175847530365</v>
      </c>
      <c r="G2608" s="34" t="n">
        <v>0.474308300395257</v>
      </c>
      <c r="H2608" s="34" t="n">
        <v>0.007450174908393</v>
      </c>
      <c r="I2608" s="34" t="n">
        <v>0.0157074520985285</v>
      </c>
      <c r="J2608" s="35" t="n">
        <v>2.1</v>
      </c>
      <c r="K2608" s="6" t="n">
        <v>0</v>
      </c>
      <c r="L2608" s="35" t="n">
        <v>-1</v>
      </c>
      <c r="M2608" s="6" t="str">
        <f aca="false">IF(I2608&lt;=0,"Below 0%",IF(I2608&lt;=0.05,"0-5%",IF(I2608&lt;=0.1,"5-10%",IF(I2608&lt;=0.2,"10-20%",IF(I2608&lt;=0.4,"20-40%","Above 40%")))))</f>
        <v>0-5%</v>
      </c>
      <c r="N2608" s="6" t="str">
        <f aca="false">IF(AND(H2608&gt;=Summary!$B$25,I2608&gt;=Summary!$B$26,I2608&lt;=Summary!$B$27,J2608&gt;=Summary!$B$28,J2608&lt;=Summary!$B$29,F2608*J2608&gt;1),"Yes","No")</f>
        <v>No</v>
      </c>
    </row>
    <row r="2609" customFormat="false" ht="15" hidden="false" customHeight="false" outlineLevel="0" collapsed="false">
      <c r="A2609" s="6" t="s">
        <v>150</v>
      </c>
      <c r="B2609" s="45" t="n">
        <v>42315</v>
      </c>
      <c r="C2609" s="6" t="s">
        <v>191</v>
      </c>
      <c r="D2609" s="6" t="s">
        <v>179</v>
      </c>
      <c r="E2609" s="6" t="s">
        <v>187</v>
      </c>
      <c r="F2609" s="34" t="n">
        <v>0.315604001283646</v>
      </c>
      <c r="G2609" s="34" t="n">
        <v>0.19835688922927</v>
      </c>
      <c r="H2609" s="34" t="n">
        <v>0.117247112054376</v>
      </c>
      <c r="I2609" s="34" t="n">
        <v>0.591091706015094</v>
      </c>
      <c r="J2609" s="35" t="n">
        <v>5.05</v>
      </c>
      <c r="K2609" s="6" t="n">
        <v>0</v>
      </c>
      <c r="L2609" s="35" t="n">
        <v>-1</v>
      </c>
      <c r="M2609" s="6" t="str">
        <f aca="false">IF(I2609&lt;=0,"Below 0%",IF(I2609&lt;=0.05,"0-5%",IF(I2609&lt;=0.1,"5-10%",IF(I2609&lt;=0.2,"10-20%",IF(I2609&lt;=0.4,"20-40%","Above 40%")))))</f>
        <v>Above 40%</v>
      </c>
      <c r="N2609" s="6" t="str">
        <f aca="false">IF(AND(H2609&gt;=Summary!$B$25,I2609&gt;=Summary!$B$26,I2609&lt;=Summary!$B$27,J2609&gt;=Summary!$B$28,J2609&lt;=Summary!$B$29,F2609*J2609&gt;1),"Yes","No")</f>
        <v>No</v>
      </c>
    </row>
    <row r="2610" customFormat="false" ht="15" hidden="false" customHeight="false" outlineLevel="0" collapsed="false">
      <c r="A2610" s="6" t="s">
        <v>150</v>
      </c>
      <c r="B2610" s="45" t="n">
        <v>42315</v>
      </c>
      <c r="C2610" s="6" t="s">
        <v>191</v>
      </c>
      <c r="D2610" s="6" t="s">
        <v>179</v>
      </c>
      <c r="E2610" s="6" t="s">
        <v>174</v>
      </c>
      <c r="F2610" s="34" t="n">
        <v>0.312365233898163</v>
      </c>
      <c r="G2610" s="34" t="n">
        <v>0.260182413144886</v>
      </c>
      <c r="H2610" s="34" t="n">
        <v>0.0521828207532767</v>
      </c>
      <c r="I2610" s="34" t="n">
        <v>0.200562444334844</v>
      </c>
      <c r="J2610" s="35" t="n">
        <v>3.85</v>
      </c>
      <c r="K2610" s="6" t="n">
        <v>0</v>
      </c>
      <c r="L2610" s="35" t="n">
        <v>-1</v>
      </c>
      <c r="M2610" s="6" t="str">
        <f aca="false">IF(I2610&lt;=0,"Below 0%",IF(I2610&lt;=0.05,"0-5%",IF(I2610&lt;=0.1,"5-10%",IF(I2610&lt;=0.2,"10-20%",IF(I2610&lt;=0.4,"20-40%","Above 40%")))))</f>
        <v>20-40%</v>
      </c>
      <c r="N2610" s="6" t="str">
        <f aca="false">IF(AND(H2610&gt;=Summary!$B$25,I2610&gt;=Summary!$B$26,I2610&lt;=Summary!$B$27,J2610&gt;=Summary!$B$28,J2610&lt;=Summary!$B$29,F2610*J2610&gt;1),"Yes","No")</f>
        <v>Yes</v>
      </c>
    </row>
    <row r="2611" customFormat="false" ht="15" hidden="false" customHeight="false" outlineLevel="0" collapsed="false">
      <c r="A2611" s="6" t="s">
        <v>150</v>
      </c>
      <c r="B2611" s="45" t="n">
        <v>42315</v>
      </c>
      <c r="C2611" s="6" t="s">
        <v>191</v>
      </c>
      <c r="D2611" s="6" t="s">
        <v>179</v>
      </c>
      <c r="E2611" s="6" t="s">
        <v>177</v>
      </c>
      <c r="F2611" s="34" t="n">
        <v>0.372030705213547</v>
      </c>
      <c r="G2611" s="34" t="n">
        <v>0.541460697625844</v>
      </c>
      <c r="H2611" s="34" t="n">
        <v>-0.169429992412297</v>
      </c>
      <c r="I2611" s="34" t="n">
        <v>-0.312912817412605</v>
      </c>
      <c r="J2611" s="35" t="n">
        <v>1.85</v>
      </c>
      <c r="K2611" s="6" t="n">
        <v>1</v>
      </c>
      <c r="L2611" s="35" t="n">
        <v>0.85</v>
      </c>
      <c r="M2611" s="6" t="str">
        <f aca="false">IF(I2611&lt;=0,"Below 0%",IF(I2611&lt;=0.05,"0-5%",IF(I2611&lt;=0.1,"5-10%",IF(I2611&lt;=0.2,"10-20%",IF(I2611&lt;=0.4,"20-40%","Above 40%")))))</f>
        <v>Below 0%</v>
      </c>
      <c r="N2611" s="6" t="str">
        <f aca="false">IF(AND(H2611&gt;=Summary!$B$25,I2611&gt;=Summary!$B$26,I2611&lt;=Summary!$B$27,J2611&gt;=Summary!$B$28,J2611&lt;=Summary!$B$29,F2611*J2611&gt;1),"Yes","No")</f>
        <v>No</v>
      </c>
    </row>
    <row r="2612" customFormat="false" ht="15" hidden="false" customHeight="false" outlineLevel="0" collapsed="false">
      <c r="A2612" s="6" t="s">
        <v>150</v>
      </c>
      <c r="B2612" s="45" t="n">
        <v>42315</v>
      </c>
      <c r="C2612" s="6" t="s">
        <v>189</v>
      </c>
      <c r="D2612" s="6" t="s">
        <v>173</v>
      </c>
      <c r="E2612" s="6" t="s">
        <v>187</v>
      </c>
      <c r="F2612" s="34" t="n">
        <v>0.364885419607163</v>
      </c>
      <c r="G2612" s="34" t="n">
        <v>0.378128651091135</v>
      </c>
      <c r="H2612" s="34" t="n">
        <v>-0.0132432314839724</v>
      </c>
      <c r="I2612" s="34" t="n">
        <v>-0.0350230839312427</v>
      </c>
      <c r="J2612" s="35" t="n">
        <v>2.62</v>
      </c>
      <c r="K2612" s="6" t="n">
        <v>0</v>
      </c>
      <c r="L2612" s="35" t="n">
        <v>-1</v>
      </c>
      <c r="M2612" s="6" t="str">
        <f aca="false">IF(I2612&lt;=0,"Below 0%",IF(I2612&lt;=0.05,"0-5%",IF(I2612&lt;=0.1,"5-10%",IF(I2612&lt;=0.2,"10-20%",IF(I2612&lt;=0.4,"20-40%","Above 40%")))))</f>
        <v>Below 0%</v>
      </c>
      <c r="N2612" s="6" t="str">
        <f aca="false">IF(AND(H2612&gt;=Summary!$B$25,I2612&gt;=Summary!$B$26,I2612&lt;=Summary!$B$27,J2612&gt;=Summary!$B$28,J2612&lt;=Summary!$B$29,F2612*J2612&gt;1),"Yes","No")</f>
        <v>No</v>
      </c>
    </row>
    <row r="2613" customFormat="false" ht="15" hidden="false" customHeight="false" outlineLevel="0" collapsed="false">
      <c r="A2613" s="6" t="s">
        <v>150</v>
      </c>
      <c r="B2613" s="45" t="n">
        <v>42315</v>
      </c>
      <c r="C2613" s="6" t="s">
        <v>189</v>
      </c>
      <c r="D2613" s="6" t="s">
        <v>173</v>
      </c>
      <c r="E2613" s="6" t="s">
        <v>174</v>
      </c>
      <c r="F2613" s="34" t="n">
        <v>0.266116470098496</v>
      </c>
      <c r="G2613" s="34" t="n">
        <v>0.279069596016556</v>
      </c>
      <c r="H2613" s="34" t="n">
        <v>-0.0129531259180604</v>
      </c>
      <c r="I2613" s="34" t="n">
        <v>-0.0464153963848214</v>
      </c>
      <c r="J2613" s="35" t="n">
        <v>3.55</v>
      </c>
      <c r="K2613" s="6" t="n">
        <v>1</v>
      </c>
      <c r="L2613" s="35" t="n">
        <v>2.55</v>
      </c>
      <c r="M2613" s="6" t="str">
        <f aca="false">IF(I2613&lt;=0,"Below 0%",IF(I2613&lt;=0.05,"0-5%",IF(I2613&lt;=0.1,"5-10%",IF(I2613&lt;=0.2,"10-20%",IF(I2613&lt;=0.4,"20-40%","Above 40%")))))</f>
        <v>Below 0%</v>
      </c>
      <c r="N2613" s="6" t="str">
        <f aca="false">IF(AND(H2613&gt;=Summary!$B$25,I2613&gt;=Summary!$B$26,I2613&lt;=Summary!$B$27,J2613&gt;=Summary!$B$28,J2613&lt;=Summary!$B$29,F2613*J2613&gt;1),"Yes","No")</f>
        <v>No</v>
      </c>
    </row>
    <row r="2614" customFormat="false" ht="15" hidden="false" customHeight="false" outlineLevel="0" collapsed="false">
      <c r="A2614" s="6" t="s">
        <v>150</v>
      </c>
      <c r="B2614" s="45" t="n">
        <v>42315</v>
      </c>
      <c r="C2614" s="6" t="s">
        <v>189</v>
      </c>
      <c r="D2614" s="6" t="s">
        <v>173</v>
      </c>
      <c r="E2614" s="6" t="s">
        <v>177</v>
      </c>
      <c r="F2614" s="34" t="n">
        <v>0.368998140096664</v>
      </c>
      <c r="G2614" s="34" t="n">
        <v>0.342801752892309</v>
      </c>
      <c r="H2614" s="34" t="n">
        <v>0.0261963872043553</v>
      </c>
      <c r="I2614" s="34" t="n">
        <v>0.0764184750612547</v>
      </c>
      <c r="J2614" s="35" t="n">
        <v>2.89</v>
      </c>
      <c r="K2614" s="6" t="n">
        <v>0</v>
      </c>
      <c r="L2614" s="35" t="n">
        <v>-1</v>
      </c>
      <c r="M2614" s="6" t="str">
        <f aca="false">IF(I2614&lt;=0,"Below 0%",IF(I2614&lt;=0.05,"0-5%",IF(I2614&lt;=0.1,"5-10%",IF(I2614&lt;=0.2,"10-20%",IF(I2614&lt;=0.4,"20-40%","Above 40%")))))</f>
        <v>5-10%</v>
      </c>
      <c r="N2614" s="6" t="str">
        <f aca="false">IF(AND(H2614&gt;=Summary!$B$25,I2614&gt;=Summary!$B$26,I2614&lt;=Summary!$B$27,J2614&gt;=Summary!$B$28,J2614&lt;=Summary!$B$29,F2614*J2614&gt;1),"Yes","No")</f>
        <v>No</v>
      </c>
    </row>
    <row r="2615" customFormat="false" ht="15" hidden="false" customHeight="false" outlineLevel="0" collapsed="false">
      <c r="A2615" s="6" t="s">
        <v>150</v>
      </c>
      <c r="B2615" s="45" t="n">
        <v>42316</v>
      </c>
      <c r="C2615" s="6" t="s">
        <v>185</v>
      </c>
      <c r="D2615" s="6" t="s">
        <v>181</v>
      </c>
      <c r="E2615" s="6" t="s">
        <v>187</v>
      </c>
      <c r="F2615" s="34" t="n">
        <v>0.393196612596512</v>
      </c>
      <c r="G2615" s="34" t="n">
        <v>0.57219458621358</v>
      </c>
      <c r="H2615" s="34" t="n">
        <v>-0.178997973617068</v>
      </c>
      <c r="I2615" s="34" t="n">
        <v>-0.312827101006954</v>
      </c>
      <c r="J2615" s="35" t="n">
        <v>1.75</v>
      </c>
      <c r="K2615" s="6" t="n">
        <v>0</v>
      </c>
      <c r="L2615" s="35" t="n">
        <v>-1</v>
      </c>
      <c r="M2615" s="6" t="str">
        <f aca="false">IF(I2615&lt;=0,"Below 0%",IF(I2615&lt;=0.05,"0-5%",IF(I2615&lt;=0.1,"5-10%",IF(I2615&lt;=0.2,"10-20%",IF(I2615&lt;=0.4,"20-40%","Above 40%")))))</f>
        <v>Below 0%</v>
      </c>
      <c r="N2615" s="6" t="str">
        <f aca="false">IF(AND(H2615&gt;=Summary!$B$25,I2615&gt;=Summary!$B$26,I2615&lt;=Summary!$B$27,J2615&gt;=Summary!$B$28,J2615&lt;=Summary!$B$29,F2615*J2615&gt;1),"Yes","No")</f>
        <v>No</v>
      </c>
    </row>
    <row r="2616" customFormat="false" ht="15" hidden="false" customHeight="false" outlineLevel="0" collapsed="false">
      <c r="A2616" s="6" t="s">
        <v>150</v>
      </c>
      <c r="B2616" s="45" t="n">
        <v>42316</v>
      </c>
      <c r="C2616" s="6" t="s">
        <v>185</v>
      </c>
      <c r="D2616" s="6" t="s">
        <v>181</v>
      </c>
      <c r="E2616" s="6" t="s">
        <v>174</v>
      </c>
      <c r="F2616" s="34" t="n">
        <v>0.358880490064621</v>
      </c>
      <c r="G2616" s="34" t="n">
        <v>0.235609535499709</v>
      </c>
      <c r="H2616" s="34" t="n">
        <v>0.123270954564912</v>
      </c>
      <c r="I2616" s="34" t="n">
        <v>0.523200193504324</v>
      </c>
      <c r="J2616" s="35" t="n">
        <v>4.25</v>
      </c>
      <c r="K2616" s="6" t="n">
        <v>1</v>
      </c>
      <c r="L2616" s="35" t="n">
        <v>3.25</v>
      </c>
      <c r="M2616" s="6" t="str">
        <f aca="false">IF(I2616&lt;=0,"Below 0%",IF(I2616&lt;=0.05,"0-5%",IF(I2616&lt;=0.1,"5-10%",IF(I2616&lt;=0.2,"10-20%",IF(I2616&lt;=0.4,"20-40%","Above 40%")))))</f>
        <v>Above 40%</v>
      </c>
      <c r="N2616" s="6" t="str">
        <f aca="false">IF(AND(H2616&gt;=Summary!$B$25,I2616&gt;=Summary!$B$26,I2616&lt;=Summary!$B$27,J2616&gt;=Summary!$B$28,J2616&lt;=Summary!$B$29,F2616*J2616&gt;1),"Yes","No")</f>
        <v>No</v>
      </c>
    </row>
    <row r="2617" customFormat="false" ht="15" hidden="false" customHeight="false" outlineLevel="0" collapsed="false">
      <c r="A2617" s="6" t="s">
        <v>150</v>
      </c>
      <c r="B2617" s="45" t="n">
        <v>42316</v>
      </c>
      <c r="C2617" s="6" t="s">
        <v>185</v>
      </c>
      <c r="D2617" s="6" t="s">
        <v>181</v>
      </c>
      <c r="E2617" s="6" t="s">
        <v>177</v>
      </c>
      <c r="F2617" s="34" t="n">
        <v>0.24792292714119</v>
      </c>
      <c r="G2617" s="34" t="n">
        <v>0.192195878286711</v>
      </c>
      <c r="H2617" s="34" t="n">
        <v>0.0557270488544785</v>
      </c>
      <c r="I2617" s="34" t="n">
        <v>0.289949240073437</v>
      </c>
      <c r="J2617" s="35" t="n">
        <v>5.21</v>
      </c>
      <c r="K2617" s="6" t="n">
        <v>0</v>
      </c>
      <c r="L2617" s="35" t="n">
        <v>-1</v>
      </c>
      <c r="M2617" s="6" t="str">
        <f aca="false">IF(I2617&lt;=0,"Below 0%",IF(I2617&lt;=0.05,"0-5%",IF(I2617&lt;=0.1,"5-10%",IF(I2617&lt;=0.2,"10-20%",IF(I2617&lt;=0.4,"20-40%","Above 40%")))))</f>
        <v>20-40%</v>
      </c>
      <c r="N2617" s="6" t="str">
        <f aca="false">IF(AND(H2617&gt;=Summary!$B$25,I2617&gt;=Summary!$B$26,I2617&lt;=Summary!$B$27,J2617&gt;=Summary!$B$28,J2617&lt;=Summary!$B$29,F2617*J2617&gt;1),"Yes","No")</f>
        <v>No</v>
      </c>
    </row>
    <row r="2618" customFormat="false" ht="15" hidden="false" customHeight="false" outlineLevel="0" collapsed="false">
      <c r="A2618" s="6" t="s">
        <v>150</v>
      </c>
      <c r="B2618" s="45" t="n">
        <v>42316</v>
      </c>
      <c r="C2618" s="6" t="s">
        <v>182</v>
      </c>
      <c r="D2618" s="6" t="s">
        <v>194</v>
      </c>
      <c r="E2618" s="6" t="s">
        <v>187</v>
      </c>
      <c r="F2618" s="34" t="n">
        <v>0.105523705482483</v>
      </c>
      <c r="G2618" s="34" t="n">
        <v>0.124018189334436</v>
      </c>
      <c r="H2618" s="34" t="n">
        <v>-0.0184944838519528</v>
      </c>
      <c r="I2618" s="34" t="n">
        <v>-0.149127188126246</v>
      </c>
      <c r="J2618" s="35" t="n">
        <v>8.15</v>
      </c>
      <c r="K2618" s="6" t="n">
        <v>0</v>
      </c>
      <c r="L2618" s="35" t="n">
        <v>-1</v>
      </c>
      <c r="M2618" s="6" t="str">
        <f aca="false">IF(I2618&lt;=0,"Below 0%",IF(I2618&lt;=0.05,"0-5%",IF(I2618&lt;=0.1,"5-10%",IF(I2618&lt;=0.2,"10-20%",IF(I2618&lt;=0.4,"20-40%","Above 40%")))))</f>
        <v>Below 0%</v>
      </c>
      <c r="N2618" s="6" t="str">
        <f aca="false">IF(AND(H2618&gt;=Summary!$B$25,I2618&gt;=Summary!$B$26,I2618&lt;=Summary!$B$27,J2618&gt;=Summary!$B$28,J2618&lt;=Summary!$B$29,F2618*J2618&gt;1),"Yes","No")</f>
        <v>No</v>
      </c>
    </row>
    <row r="2619" customFormat="false" ht="15" hidden="false" customHeight="false" outlineLevel="0" collapsed="false">
      <c r="A2619" s="6" t="s">
        <v>150</v>
      </c>
      <c r="B2619" s="45" t="n">
        <v>42316</v>
      </c>
      <c r="C2619" s="6" t="s">
        <v>182</v>
      </c>
      <c r="D2619" s="6" t="s">
        <v>194</v>
      </c>
      <c r="E2619" s="6" t="s">
        <v>174</v>
      </c>
      <c r="F2619" s="34" t="n">
        <v>0.109884083271027</v>
      </c>
      <c r="G2619" s="34" t="n">
        <v>0.20214964861513</v>
      </c>
      <c r="H2619" s="34" t="n">
        <v>-0.0922655653441036</v>
      </c>
      <c r="I2619" s="34" t="n">
        <v>-0.45642209113985</v>
      </c>
      <c r="J2619" s="35" t="n">
        <v>5</v>
      </c>
      <c r="K2619" s="6" t="n">
        <v>1</v>
      </c>
      <c r="L2619" s="35" t="n">
        <v>4</v>
      </c>
      <c r="M2619" s="6" t="str">
        <f aca="false">IF(I2619&lt;=0,"Below 0%",IF(I2619&lt;=0.05,"0-5%",IF(I2619&lt;=0.1,"5-10%",IF(I2619&lt;=0.2,"10-20%",IF(I2619&lt;=0.4,"20-40%","Above 40%")))))</f>
        <v>Below 0%</v>
      </c>
      <c r="N2619" s="6" t="str">
        <f aca="false">IF(AND(H2619&gt;=Summary!$B$25,I2619&gt;=Summary!$B$26,I2619&lt;=Summary!$B$27,J2619&gt;=Summary!$B$28,J2619&lt;=Summary!$B$29,F2619*J2619&gt;1),"Yes","No")</f>
        <v>No</v>
      </c>
    </row>
    <row r="2620" customFormat="false" ht="15" hidden="false" customHeight="false" outlineLevel="0" collapsed="false">
      <c r="A2620" s="6" t="s">
        <v>150</v>
      </c>
      <c r="B2620" s="45" t="n">
        <v>42316</v>
      </c>
      <c r="C2620" s="6" t="s">
        <v>182</v>
      </c>
      <c r="D2620" s="6" t="s">
        <v>194</v>
      </c>
      <c r="E2620" s="6" t="s">
        <v>177</v>
      </c>
      <c r="F2620" s="34" t="n">
        <v>0.784592211246491</v>
      </c>
      <c r="G2620" s="34" t="n">
        <v>0.673832162050434</v>
      </c>
      <c r="H2620" s="34" t="n">
        <v>0.110760049196056</v>
      </c>
      <c r="I2620" s="34" t="n">
        <v>0.164373349082982</v>
      </c>
      <c r="J2620" s="35" t="n">
        <v>1.5</v>
      </c>
      <c r="K2620" s="6" t="n">
        <v>0</v>
      </c>
      <c r="L2620" s="35" t="n">
        <v>-1</v>
      </c>
      <c r="M2620" s="6" t="str">
        <f aca="false">IF(I2620&lt;=0,"Below 0%",IF(I2620&lt;=0.05,"0-5%",IF(I2620&lt;=0.1,"5-10%",IF(I2620&lt;=0.2,"10-20%",IF(I2620&lt;=0.4,"20-40%","Above 40%")))))</f>
        <v>10-20%</v>
      </c>
      <c r="N2620" s="6" t="str">
        <f aca="false">IF(AND(H2620&gt;=Summary!$B$25,I2620&gt;=Summary!$B$26,I2620&lt;=Summary!$B$27,J2620&gt;=Summary!$B$28,J2620&lt;=Summary!$B$29,F2620*J2620&gt;1),"Yes","No")</f>
        <v>No</v>
      </c>
    </row>
    <row r="2621" customFormat="false" ht="15" hidden="false" customHeight="false" outlineLevel="0" collapsed="false">
      <c r="A2621" s="6" t="s">
        <v>150</v>
      </c>
      <c r="B2621" s="45" t="n">
        <v>42316</v>
      </c>
      <c r="C2621" s="6" t="s">
        <v>183</v>
      </c>
      <c r="D2621" s="6" t="s">
        <v>180</v>
      </c>
      <c r="E2621" s="6" t="s">
        <v>187</v>
      </c>
      <c r="F2621" s="34" t="n">
        <v>0.58613932132721</v>
      </c>
      <c r="G2621" s="34" t="n">
        <v>0.585365853658537</v>
      </c>
      <c r="H2621" s="34" t="n">
        <v>0.000773467668672812</v>
      </c>
      <c r="I2621" s="34" t="n">
        <v>0.00132134060064937</v>
      </c>
      <c r="J2621" s="35" t="n">
        <v>1.7</v>
      </c>
      <c r="K2621" s="6" t="n">
        <v>0</v>
      </c>
      <c r="L2621" s="35" t="n">
        <v>-1</v>
      </c>
      <c r="M2621" s="6" t="str">
        <f aca="false">IF(I2621&lt;=0,"Below 0%",IF(I2621&lt;=0.05,"0-5%",IF(I2621&lt;=0.1,"5-10%",IF(I2621&lt;=0.2,"10-20%",IF(I2621&lt;=0.4,"20-40%","Above 40%")))))</f>
        <v>0-5%</v>
      </c>
      <c r="N2621" s="6" t="str">
        <f aca="false">IF(AND(H2621&gt;=Summary!$B$25,I2621&gt;=Summary!$B$26,I2621&lt;=Summary!$B$27,J2621&gt;=Summary!$B$28,J2621&lt;=Summary!$B$29,F2621*J2621&gt;1),"Yes","No")</f>
        <v>No</v>
      </c>
    </row>
    <row r="2622" customFormat="false" ht="15" hidden="false" customHeight="false" outlineLevel="0" collapsed="false">
      <c r="A2622" s="6" t="s">
        <v>150</v>
      </c>
      <c r="B2622" s="45" t="n">
        <v>42316</v>
      </c>
      <c r="C2622" s="6" t="s">
        <v>183</v>
      </c>
      <c r="D2622" s="6" t="s">
        <v>180</v>
      </c>
      <c r="E2622" s="6" t="s">
        <v>174</v>
      </c>
      <c r="F2622" s="34" t="n">
        <v>0.215355142951012</v>
      </c>
      <c r="G2622" s="34" t="n">
        <v>0.248780487804878</v>
      </c>
      <c r="H2622" s="34" t="n">
        <v>-0.0334253448538664</v>
      </c>
      <c r="I2622" s="34" t="n">
        <v>-0.134356778334169</v>
      </c>
      <c r="J2622" s="35" t="n">
        <v>4</v>
      </c>
      <c r="K2622" s="6" t="n">
        <v>0</v>
      </c>
      <c r="L2622" s="35" t="n">
        <v>-1</v>
      </c>
      <c r="M2622" s="6" t="str">
        <f aca="false">IF(I2622&lt;=0,"Below 0%",IF(I2622&lt;=0.05,"0-5%",IF(I2622&lt;=0.1,"5-10%",IF(I2622&lt;=0.2,"10-20%",IF(I2622&lt;=0.4,"20-40%","Above 40%")))))</f>
        <v>Below 0%</v>
      </c>
      <c r="N2622" s="6" t="str">
        <f aca="false">IF(AND(H2622&gt;=Summary!$B$25,I2622&gt;=Summary!$B$26,I2622&lt;=Summary!$B$27,J2622&gt;=Summary!$B$28,J2622&lt;=Summary!$B$29,F2622*J2622&gt;1),"Yes","No")</f>
        <v>No</v>
      </c>
    </row>
    <row r="2623" customFormat="false" ht="15" hidden="false" customHeight="false" outlineLevel="0" collapsed="false">
      <c r="A2623" s="6" t="s">
        <v>150</v>
      </c>
      <c r="B2623" s="45" t="n">
        <v>42316</v>
      </c>
      <c r="C2623" s="6" t="s">
        <v>183</v>
      </c>
      <c r="D2623" s="6" t="s">
        <v>180</v>
      </c>
      <c r="E2623" s="6" t="s">
        <v>177</v>
      </c>
      <c r="F2623" s="34" t="n">
        <v>0.198505491018295</v>
      </c>
      <c r="G2623" s="34" t="n">
        <v>0.165853658536585</v>
      </c>
      <c r="H2623" s="34" t="n">
        <v>0.0326518324817099</v>
      </c>
      <c r="I2623" s="34" t="n">
        <v>0.196871342904428</v>
      </c>
      <c r="J2623" s="35" t="n">
        <v>6</v>
      </c>
      <c r="K2623" s="6" t="n">
        <v>1</v>
      </c>
      <c r="L2623" s="35" t="n">
        <v>5</v>
      </c>
      <c r="M2623" s="6" t="str">
        <f aca="false">IF(I2623&lt;=0,"Below 0%",IF(I2623&lt;=0.05,"0-5%",IF(I2623&lt;=0.1,"5-10%",IF(I2623&lt;=0.2,"10-20%",IF(I2623&lt;=0.4,"20-40%","Above 40%")))))</f>
        <v>10-20%</v>
      </c>
      <c r="N2623" s="6" t="str">
        <f aca="false">IF(AND(H2623&gt;=Summary!$B$25,I2623&gt;=Summary!$B$26,I2623&lt;=Summary!$B$27,J2623&gt;=Summary!$B$28,J2623&lt;=Summary!$B$29,F2623*J2623&gt;1),"Yes","No")</f>
        <v>No</v>
      </c>
    </row>
    <row r="2624" customFormat="false" ht="15" hidden="false" customHeight="false" outlineLevel="0" collapsed="false">
      <c r="A2624" s="6" t="s">
        <v>150</v>
      </c>
      <c r="B2624" s="45" t="n">
        <v>42329</v>
      </c>
      <c r="C2624" s="6" t="s">
        <v>190</v>
      </c>
      <c r="D2624" s="6" t="s">
        <v>172</v>
      </c>
      <c r="E2624" s="6" t="s">
        <v>187</v>
      </c>
      <c r="F2624" s="34" t="n">
        <v>0.697375655174255</v>
      </c>
      <c r="G2624" s="34" t="n">
        <v>0.689127105666156</v>
      </c>
      <c r="H2624" s="34" t="n">
        <v>0.00824854950809917</v>
      </c>
      <c r="I2624" s="34" t="n">
        <v>0.0119695618417528</v>
      </c>
      <c r="J2624" s="35" t="n">
        <v>1.45</v>
      </c>
      <c r="K2624" s="6" t="n">
        <v>1</v>
      </c>
      <c r="L2624" s="35" t="n">
        <v>0.45</v>
      </c>
      <c r="M2624" s="6" t="str">
        <f aca="false">IF(I2624&lt;=0,"Below 0%",IF(I2624&lt;=0.05,"0-5%",IF(I2624&lt;=0.1,"5-10%",IF(I2624&lt;=0.2,"10-20%",IF(I2624&lt;=0.4,"20-40%","Above 40%")))))</f>
        <v>0-5%</v>
      </c>
      <c r="N2624" s="6" t="str">
        <f aca="false">IF(AND(H2624&gt;=Summary!$B$25,I2624&gt;=Summary!$B$26,I2624&lt;=Summary!$B$27,J2624&gt;=Summary!$B$28,J2624&lt;=Summary!$B$29,F2624*J2624&gt;1),"Yes","No")</f>
        <v>No</v>
      </c>
    </row>
    <row r="2625" customFormat="false" ht="15" hidden="false" customHeight="false" outlineLevel="0" collapsed="false">
      <c r="A2625" s="6" t="s">
        <v>150</v>
      </c>
      <c r="B2625" s="45" t="n">
        <v>42329</v>
      </c>
      <c r="C2625" s="6" t="s">
        <v>190</v>
      </c>
      <c r="D2625" s="6" t="s">
        <v>172</v>
      </c>
      <c r="E2625" s="6" t="s">
        <v>174</v>
      </c>
      <c r="F2625" s="34" t="n">
        <v>0.217859119176865</v>
      </c>
      <c r="G2625" s="34" t="n">
        <v>0.199846860643185</v>
      </c>
      <c r="H2625" s="34" t="n">
        <v>0.0180122585336793</v>
      </c>
      <c r="I2625" s="34" t="n">
        <v>0.0901303051532001</v>
      </c>
      <c r="J2625" s="35" t="n">
        <v>5</v>
      </c>
      <c r="K2625" s="6" t="n">
        <v>0</v>
      </c>
      <c r="L2625" s="35" t="n">
        <v>-1</v>
      </c>
      <c r="M2625" s="6" t="str">
        <f aca="false">IF(I2625&lt;=0,"Below 0%",IF(I2625&lt;=0.05,"0-5%",IF(I2625&lt;=0.1,"5-10%",IF(I2625&lt;=0.2,"10-20%",IF(I2625&lt;=0.4,"20-40%","Above 40%")))))</f>
        <v>5-10%</v>
      </c>
      <c r="N2625" s="6" t="str">
        <f aca="false">IF(AND(H2625&gt;=Summary!$B$25,I2625&gt;=Summary!$B$26,I2625&lt;=Summary!$B$27,J2625&gt;=Summary!$B$28,J2625&lt;=Summary!$B$29,F2625*J2625&gt;1),"Yes","No")</f>
        <v>No</v>
      </c>
    </row>
    <row r="2626" customFormat="false" ht="15" hidden="false" customHeight="false" outlineLevel="0" collapsed="false">
      <c r="A2626" s="6" t="s">
        <v>150</v>
      </c>
      <c r="B2626" s="45" t="n">
        <v>42329</v>
      </c>
      <c r="C2626" s="6" t="s">
        <v>190</v>
      </c>
      <c r="D2626" s="6" t="s">
        <v>172</v>
      </c>
      <c r="E2626" s="6" t="s">
        <v>177</v>
      </c>
      <c r="F2626" s="34" t="n">
        <v>0.0847652852535248</v>
      </c>
      <c r="G2626" s="34" t="n">
        <v>0.111026033690659</v>
      </c>
      <c r="H2626" s="34" t="n">
        <v>-0.0262607484371337</v>
      </c>
      <c r="I2626" s="34" t="n">
        <v>-0.236527844544115</v>
      </c>
      <c r="J2626" s="35" t="n">
        <v>9</v>
      </c>
      <c r="K2626" s="6" t="n">
        <v>0</v>
      </c>
      <c r="L2626" s="35" t="n">
        <v>-1</v>
      </c>
      <c r="M2626" s="6" t="str">
        <f aca="false">IF(I2626&lt;=0,"Below 0%",IF(I2626&lt;=0.05,"0-5%",IF(I2626&lt;=0.1,"5-10%",IF(I2626&lt;=0.2,"10-20%",IF(I2626&lt;=0.4,"20-40%","Above 40%")))))</f>
        <v>Below 0%</v>
      </c>
      <c r="N2626" s="6" t="str">
        <f aca="false">IF(AND(H2626&gt;=Summary!$B$25,I2626&gt;=Summary!$B$26,I2626&lt;=Summary!$B$27,J2626&gt;=Summary!$B$28,J2626&lt;=Summary!$B$29,F2626*J2626&gt;1),"Yes","No")</f>
        <v>No</v>
      </c>
    </row>
    <row r="2627" customFormat="false" ht="15" hidden="false" customHeight="false" outlineLevel="0" collapsed="false">
      <c r="A2627" s="6" t="s">
        <v>150</v>
      </c>
      <c r="B2627" s="45" t="n">
        <v>42329</v>
      </c>
      <c r="C2627" s="6" t="s">
        <v>173</v>
      </c>
      <c r="D2627" s="6" t="s">
        <v>182</v>
      </c>
      <c r="E2627" s="6" t="s">
        <v>187</v>
      </c>
      <c r="F2627" s="34" t="n">
        <v>0.490097969770432</v>
      </c>
      <c r="G2627" s="34" t="n">
        <v>0.620801953999593</v>
      </c>
      <c r="H2627" s="34" t="n">
        <v>-0.130703984229161</v>
      </c>
      <c r="I2627" s="34" t="n">
        <v>-0.210540549022253</v>
      </c>
      <c r="J2627" s="35" t="n">
        <v>1.62</v>
      </c>
      <c r="K2627" s="6" t="n">
        <v>1</v>
      </c>
      <c r="L2627" s="35" t="n">
        <v>0.62</v>
      </c>
      <c r="M2627" s="6" t="str">
        <f aca="false">IF(I2627&lt;=0,"Below 0%",IF(I2627&lt;=0.05,"0-5%",IF(I2627&lt;=0.1,"5-10%",IF(I2627&lt;=0.2,"10-20%",IF(I2627&lt;=0.4,"20-40%","Above 40%")))))</f>
        <v>Below 0%</v>
      </c>
      <c r="N2627" s="6" t="str">
        <f aca="false">IF(AND(H2627&gt;=Summary!$B$25,I2627&gt;=Summary!$B$26,I2627&lt;=Summary!$B$27,J2627&gt;=Summary!$B$28,J2627&lt;=Summary!$B$29,F2627*J2627&gt;1),"Yes","No")</f>
        <v>No</v>
      </c>
    </row>
    <row r="2628" customFormat="false" ht="15" hidden="false" customHeight="false" outlineLevel="0" collapsed="false">
      <c r="A2628" s="6" t="s">
        <v>150</v>
      </c>
      <c r="B2628" s="45" t="n">
        <v>42329</v>
      </c>
      <c r="C2628" s="6" t="s">
        <v>173</v>
      </c>
      <c r="D2628" s="6" t="s">
        <v>182</v>
      </c>
      <c r="E2628" s="6" t="s">
        <v>174</v>
      </c>
      <c r="F2628" s="34" t="n">
        <v>0.282612442970276</v>
      </c>
      <c r="G2628" s="34" t="n">
        <v>0.235526736646216</v>
      </c>
      <c r="H2628" s="34" t="n">
        <v>0.0470857063240603</v>
      </c>
      <c r="I2628" s="34" t="n">
        <v>0.199916608171698</v>
      </c>
      <c r="J2628" s="35" t="n">
        <v>4.27</v>
      </c>
      <c r="K2628" s="6" t="n">
        <v>0</v>
      </c>
      <c r="L2628" s="35" t="n">
        <v>-1</v>
      </c>
      <c r="M2628" s="6" t="str">
        <f aca="false">IF(I2628&lt;=0,"Below 0%",IF(I2628&lt;=0.05,"0-5%",IF(I2628&lt;=0.1,"5-10%",IF(I2628&lt;=0.2,"10-20%",IF(I2628&lt;=0.4,"20-40%","Above 40%")))))</f>
        <v>10-20%</v>
      </c>
      <c r="N2628" s="6" t="str">
        <f aca="false">IF(AND(H2628&gt;=Summary!$B$25,I2628&gt;=Summary!$B$26,I2628&lt;=Summary!$B$27,J2628&gt;=Summary!$B$28,J2628&lt;=Summary!$B$29,F2628*J2628&gt;1),"Yes","No")</f>
        <v>Yes</v>
      </c>
    </row>
    <row r="2629" customFormat="false" ht="15" hidden="false" customHeight="false" outlineLevel="0" collapsed="false">
      <c r="A2629" s="6" t="s">
        <v>150</v>
      </c>
      <c r="B2629" s="45" t="n">
        <v>42329</v>
      </c>
      <c r="C2629" s="6" t="s">
        <v>173</v>
      </c>
      <c r="D2629" s="6" t="s">
        <v>182</v>
      </c>
      <c r="E2629" s="6" t="s">
        <v>177</v>
      </c>
      <c r="F2629" s="34" t="n">
        <v>0.227289602160454</v>
      </c>
      <c r="G2629" s="34" t="n">
        <v>0.143671309354192</v>
      </c>
      <c r="H2629" s="34" t="n">
        <v>0.0836182928062623</v>
      </c>
      <c r="I2629" s="34" t="n">
        <v>0.582011072232375</v>
      </c>
      <c r="J2629" s="35" t="n">
        <v>7</v>
      </c>
      <c r="K2629" s="6" t="n">
        <v>0</v>
      </c>
      <c r="L2629" s="35" t="n">
        <v>-1</v>
      </c>
      <c r="M2629" s="6" t="str">
        <f aca="false">IF(I2629&lt;=0,"Below 0%",IF(I2629&lt;=0.05,"0-5%",IF(I2629&lt;=0.1,"5-10%",IF(I2629&lt;=0.2,"10-20%",IF(I2629&lt;=0.4,"20-40%","Above 40%")))))</f>
        <v>Above 40%</v>
      </c>
      <c r="N2629" s="6" t="str">
        <f aca="false">IF(AND(H2629&gt;=Summary!$B$25,I2629&gt;=Summary!$B$26,I2629&lt;=Summary!$B$27,J2629&gt;=Summary!$B$28,J2629&lt;=Summary!$B$29,F2629*J2629&gt;1),"Yes","No")</f>
        <v>No</v>
      </c>
    </row>
    <row r="2630" customFormat="false" ht="15" hidden="false" customHeight="false" outlineLevel="0" collapsed="false">
      <c r="A2630" s="6" t="s">
        <v>150</v>
      </c>
      <c r="B2630" s="45" t="n">
        <v>42329</v>
      </c>
      <c r="C2630" s="6" t="s">
        <v>194</v>
      </c>
      <c r="D2630" s="6" t="s">
        <v>183</v>
      </c>
      <c r="E2630" s="6" t="s">
        <v>187</v>
      </c>
      <c r="F2630" s="34" t="n">
        <v>0.771083295345306</v>
      </c>
      <c r="G2630" s="34" t="n">
        <v>0.588092049190308</v>
      </c>
      <c r="H2630" s="34" t="n">
        <v>0.182991246154998</v>
      </c>
      <c r="I2630" s="34" t="n">
        <v>0.311160891236232</v>
      </c>
      <c r="J2630" s="35" t="n">
        <v>1.7</v>
      </c>
      <c r="K2630" s="6" t="n">
        <v>0</v>
      </c>
      <c r="L2630" s="35" t="n">
        <v>-1</v>
      </c>
      <c r="M2630" s="6" t="str">
        <f aca="false">IF(I2630&lt;=0,"Below 0%",IF(I2630&lt;=0.05,"0-5%",IF(I2630&lt;=0.1,"5-10%",IF(I2630&lt;=0.2,"10-20%",IF(I2630&lt;=0.4,"20-40%","Above 40%")))))</f>
        <v>20-40%</v>
      </c>
      <c r="N2630" s="6" t="str">
        <f aca="false">IF(AND(H2630&gt;=Summary!$B$25,I2630&gt;=Summary!$B$26,I2630&lt;=Summary!$B$27,J2630&gt;=Summary!$B$28,J2630&lt;=Summary!$B$29,F2630*J2630&gt;1),"Yes","No")</f>
        <v>No</v>
      </c>
    </row>
    <row r="2631" customFormat="false" ht="15" hidden="false" customHeight="false" outlineLevel="0" collapsed="false">
      <c r="A2631" s="6" t="s">
        <v>150</v>
      </c>
      <c r="B2631" s="45" t="n">
        <v>42329</v>
      </c>
      <c r="C2631" s="6" t="s">
        <v>194</v>
      </c>
      <c r="D2631" s="6" t="s">
        <v>183</v>
      </c>
      <c r="E2631" s="6" t="s">
        <v>174</v>
      </c>
      <c r="F2631" s="34" t="n">
        <v>0.143688261508942</v>
      </c>
      <c r="G2631" s="34" t="n">
        <v>0.238037258005601</v>
      </c>
      <c r="H2631" s="34" t="n">
        <v>-0.0943489964966592</v>
      </c>
      <c r="I2631" s="34" t="n">
        <v>-0.396362305998497</v>
      </c>
      <c r="J2631" s="35" t="n">
        <v>4.2</v>
      </c>
      <c r="K2631" s="6" t="n">
        <v>0</v>
      </c>
      <c r="L2631" s="35" t="n">
        <v>-1</v>
      </c>
      <c r="M2631" s="6" t="str">
        <f aca="false">IF(I2631&lt;=0,"Below 0%",IF(I2631&lt;=0.05,"0-5%",IF(I2631&lt;=0.1,"5-10%",IF(I2631&lt;=0.2,"10-20%",IF(I2631&lt;=0.4,"20-40%","Above 40%")))))</f>
        <v>Below 0%</v>
      </c>
      <c r="N2631" s="6" t="str">
        <f aca="false">IF(AND(H2631&gt;=Summary!$B$25,I2631&gt;=Summary!$B$26,I2631&lt;=Summary!$B$27,J2631&gt;=Summary!$B$28,J2631&lt;=Summary!$B$29,F2631*J2631&gt;1),"Yes","No")</f>
        <v>No</v>
      </c>
    </row>
    <row r="2632" customFormat="false" ht="15" hidden="false" customHeight="false" outlineLevel="0" collapsed="false">
      <c r="A2632" s="6" t="s">
        <v>150</v>
      </c>
      <c r="B2632" s="45" t="n">
        <v>42329</v>
      </c>
      <c r="C2632" s="6" t="s">
        <v>194</v>
      </c>
      <c r="D2632" s="6" t="s">
        <v>183</v>
      </c>
      <c r="E2632" s="6" t="s">
        <v>177</v>
      </c>
      <c r="F2632" s="34" t="n">
        <v>0.0852284729480743</v>
      </c>
      <c r="G2632" s="34" t="n">
        <v>0.173870692804091</v>
      </c>
      <c r="H2632" s="34" t="n">
        <v>-0.0886422198560167</v>
      </c>
      <c r="I2632" s="34" t="n">
        <v>-0.509816912939402</v>
      </c>
      <c r="J2632" s="35" t="n">
        <v>5.75</v>
      </c>
      <c r="K2632" s="6" t="n">
        <v>1</v>
      </c>
      <c r="L2632" s="35" t="n">
        <v>4.75</v>
      </c>
      <c r="M2632" s="6" t="str">
        <f aca="false">IF(I2632&lt;=0,"Below 0%",IF(I2632&lt;=0.05,"0-5%",IF(I2632&lt;=0.1,"5-10%",IF(I2632&lt;=0.2,"10-20%",IF(I2632&lt;=0.4,"20-40%","Above 40%")))))</f>
        <v>Below 0%</v>
      </c>
      <c r="N2632" s="6" t="str">
        <f aca="false">IF(AND(H2632&gt;=Summary!$B$25,I2632&gt;=Summary!$B$26,I2632&lt;=Summary!$B$27,J2632&gt;=Summary!$B$28,J2632&lt;=Summary!$B$29,F2632*J2632&gt;1),"Yes","No")</f>
        <v>No</v>
      </c>
    </row>
    <row r="2633" customFormat="false" ht="15" hidden="false" customHeight="false" outlineLevel="0" collapsed="false">
      <c r="A2633" s="6" t="s">
        <v>150</v>
      </c>
      <c r="B2633" s="45" t="n">
        <v>42329</v>
      </c>
      <c r="C2633" s="6" t="s">
        <v>188</v>
      </c>
      <c r="D2633" s="6" t="s">
        <v>195</v>
      </c>
      <c r="E2633" s="6" t="s">
        <v>187</v>
      </c>
      <c r="F2633" s="34" t="n">
        <v>0.258020222187042</v>
      </c>
      <c r="G2633" s="34" t="n">
        <v>0.34365381133442</v>
      </c>
      <c r="H2633" s="34" t="n">
        <v>-0.0856335891473775</v>
      </c>
      <c r="I2633" s="34" t="n">
        <v>-0.249185623214418</v>
      </c>
      <c r="J2633" s="35" t="n">
        <v>2.9</v>
      </c>
      <c r="K2633" s="6" t="n">
        <v>0</v>
      </c>
      <c r="L2633" s="35" t="n">
        <v>-1</v>
      </c>
      <c r="M2633" s="6" t="str">
        <f aca="false">IF(I2633&lt;=0,"Below 0%",IF(I2633&lt;=0.05,"0-5%",IF(I2633&lt;=0.1,"5-10%",IF(I2633&lt;=0.2,"10-20%",IF(I2633&lt;=0.4,"20-40%","Above 40%")))))</f>
        <v>Below 0%</v>
      </c>
      <c r="N2633" s="6" t="str">
        <f aca="false">IF(AND(H2633&gt;=Summary!$B$25,I2633&gt;=Summary!$B$26,I2633&lt;=Summary!$B$27,J2633&gt;=Summary!$B$28,J2633&lt;=Summary!$B$29,F2633*J2633&gt;1),"Yes","No")</f>
        <v>No</v>
      </c>
    </row>
    <row r="2634" customFormat="false" ht="15" hidden="false" customHeight="false" outlineLevel="0" collapsed="false">
      <c r="A2634" s="6" t="s">
        <v>150</v>
      </c>
      <c r="B2634" s="45" t="n">
        <v>42329</v>
      </c>
      <c r="C2634" s="6" t="s">
        <v>188</v>
      </c>
      <c r="D2634" s="6" t="s">
        <v>195</v>
      </c>
      <c r="E2634" s="6" t="s">
        <v>174</v>
      </c>
      <c r="F2634" s="34" t="n">
        <v>0.424742132425308</v>
      </c>
      <c r="G2634" s="34" t="n">
        <v>0.273040014484881</v>
      </c>
      <c r="H2634" s="34" t="n">
        <v>0.151702117940427</v>
      </c>
      <c r="I2634" s="34" t="n">
        <v>0.555603977045741</v>
      </c>
      <c r="J2634" s="35" t="n">
        <v>3.65</v>
      </c>
      <c r="K2634" s="6" t="n">
        <v>0</v>
      </c>
      <c r="L2634" s="35" t="n">
        <v>-1</v>
      </c>
      <c r="M2634" s="6" t="str">
        <f aca="false">IF(I2634&lt;=0,"Below 0%",IF(I2634&lt;=0.05,"0-5%",IF(I2634&lt;=0.1,"5-10%",IF(I2634&lt;=0.2,"10-20%",IF(I2634&lt;=0.4,"20-40%","Above 40%")))))</f>
        <v>Above 40%</v>
      </c>
      <c r="N2634" s="6" t="str">
        <f aca="false">IF(AND(H2634&gt;=Summary!$B$25,I2634&gt;=Summary!$B$26,I2634&lt;=Summary!$B$27,J2634&gt;=Summary!$B$28,J2634&lt;=Summary!$B$29,F2634*J2634&gt;1),"Yes","No")</f>
        <v>No</v>
      </c>
    </row>
    <row r="2635" customFormat="false" ht="15" hidden="false" customHeight="false" outlineLevel="0" collapsed="false">
      <c r="A2635" s="6" t="s">
        <v>150</v>
      </c>
      <c r="B2635" s="45" t="n">
        <v>42329</v>
      </c>
      <c r="C2635" s="6" t="s">
        <v>188</v>
      </c>
      <c r="D2635" s="6" t="s">
        <v>195</v>
      </c>
      <c r="E2635" s="6" t="s">
        <v>177</v>
      </c>
      <c r="F2635" s="34" t="n">
        <v>0.317237615585327</v>
      </c>
      <c r="G2635" s="34" t="n">
        <v>0.383306174180699</v>
      </c>
      <c r="H2635" s="34" t="n">
        <v>-0.0660685585953717</v>
      </c>
      <c r="I2635" s="34" t="n">
        <v>-0.172364973605214</v>
      </c>
      <c r="J2635" s="35" t="n">
        <v>2.6</v>
      </c>
      <c r="K2635" s="6" t="n">
        <v>1</v>
      </c>
      <c r="L2635" s="35" t="n">
        <v>1.6</v>
      </c>
      <c r="M2635" s="6" t="str">
        <f aca="false">IF(I2635&lt;=0,"Below 0%",IF(I2635&lt;=0.05,"0-5%",IF(I2635&lt;=0.1,"5-10%",IF(I2635&lt;=0.2,"10-20%",IF(I2635&lt;=0.4,"20-40%","Above 40%")))))</f>
        <v>Below 0%</v>
      </c>
      <c r="N2635" s="6" t="str">
        <f aca="false">IF(AND(H2635&gt;=Summary!$B$25,I2635&gt;=Summary!$B$26,I2635&lt;=Summary!$B$27,J2635&gt;=Summary!$B$28,J2635&lt;=Summary!$B$29,F2635*J2635&gt;1),"Yes","No")</f>
        <v>No</v>
      </c>
    </row>
    <row r="2636" customFormat="false" ht="15" hidden="false" customHeight="false" outlineLevel="0" collapsed="false">
      <c r="A2636" s="6" t="s">
        <v>150</v>
      </c>
      <c r="B2636" s="45" t="n">
        <v>42329</v>
      </c>
      <c r="C2636" s="6" t="s">
        <v>179</v>
      </c>
      <c r="D2636" s="6" t="s">
        <v>192</v>
      </c>
      <c r="E2636" s="6" t="s">
        <v>187</v>
      </c>
      <c r="F2636" s="34" t="n">
        <v>0.707646012306213</v>
      </c>
      <c r="G2636" s="34" t="n">
        <v>0.610443475486547</v>
      </c>
      <c r="H2636" s="34" t="n">
        <v>0.0972025368196665</v>
      </c>
      <c r="I2636" s="34" t="n">
        <v>0.159232657441694</v>
      </c>
      <c r="J2636" s="35" t="n">
        <v>1.65</v>
      </c>
      <c r="K2636" s="6" t="n">
        <v>0</v>
      </c>
      <c r="L2636" s="35" t="n">
        <v>-1</v>
      </c>
      <c r="M2636" s="6" t="str">
        <f aca="false">IF(I2636&lt;=0,"Below 0%",IF(I2636&lt;=0.05,"0-5%",IF(I2636&lt;=0.1,"5-10%",IF(I2636&lt;=0.2,"10-20%",IF(I2636&lt;=0.4,"20-40%","Above 40%")))))</f>
        <v>10-20%</v>
      </c>
      <c r="N2636" s="6" t="str">
        <f aca="false">IF(AND(H2636&gt;=Summary!$B$25,I2636&gt;=Summary!$B$26,I2636&lt;=Summary!$B$27,J2636&gt;=Summary!$B$28,J2636&lt;=Summary!$B$29,F2636*J2636&gt;1),"Yes","No")</f>
        <v>No</v>
      </c>
    </row>
    <row r="2637" customFormat="false" ht="15" hidden="false" customHeight="false" outlineLevel="0" collapsed="false">
      <c r="A2637" s="6" t="s">
        <v>150</v>
      </c>
      <c r="B2637" s="45" t="n">
        <v>42329</v>
      </c>
      <c r="C2637" s="6" t="s">
        <v>179</v>
      </c>
      <c r="D2637" s="6" t="s">
        <v>192</v>
      </c>
      <c r="E2637" s="6" t="s">
        <v>174</v>
      </c>
      <c r="F2637" s="34" t="n">
        <v>0.17568176984787</v>
      </c>
      <c r="G2637" s="34" t="n">
        <v>0.245666276720196</v>
      </c>
      <c r="H2637" s="34" t="n">
        <v>-0.0699845068723258</v>
      </c>
      <c r="I2637" s="34" t="n">
        <v>-0.284876328190684</v>
      </c>
      <c r="J2637" s="35" t="n">
        <v>4.1</v>
      </c>
      <c r="K2637" s="6" t="n">
        <v>0</v>
      </c>
      <c r="L2637" s="35" t="n">
        <v>-1</v>
      </c>
      <c r="M2637" s="6" t="str">
        <f aca="false">IF(I2637&lt;=0,"Below 0%",IF(I2637&lt;=0.05,"0-5%",IF(I2637&lt;=0.1,"5-10%",IF(I2637&lt;=0.2,"10-20%",IF(I2637&lt;=0.4,"20-40%","Above 40%")))))</f>
        <v>Below 0%</v>
      </c>
      <c r="N2637" s="6" t="str">
        <f aca="false">IF(AND(H2637&gt;=Summary!$B$25,I2637&gt;=Summary!$B$26,I2637&lt;=Summary!$B$27,J2637&gt;=Summary!$B$28,J2637&lt;=Summary!$B$29,F2637*J2637&gt;1),"Yes","No")</f>
        <v>No</v>
      </c>
    </row>
    <row r="2638" customFormat="false" ht="15" hidden="false" customHeight="false" outlineLevel="0" collapsed="false">
      <c r="A2638" s="6" t="s">
        <v>150</v>
      </c>
      <c r="B2638" s="45" t="n">
        <v>42329</v>
      </c>
      <c r="C2638" s="6" t="s">
        <v>179</v>
      </c>
      <c r="D2638" s="6" t="s">
        <v>192</v>
      </c>
      <c r="E2638" s="6" t="s">
        <v>177</v>
      </c>
      <c r="F2638" s="34" t="n">
        <v>0.116672232747078</v>
      </c>
      <c r="G2638" s="34" t="n">
        <v>0.143890247793258</v>
      </c>
      <c r="H2638" s="34" t="n">
        <v>-0.0272180150461795</v>
      </c>
      <c r="I2638" s="34" t="n">
        <v>-0.189158163694919</v>
      </c>
      <c r="J2638" s="35" t="n">
        <v>7</v>
      </c>
      <c r="K2638" s="6" t="n">
        <v>1</v>
      </c>
      <c r="L2638" s="35" t="n">
        <v>6</v>
      </c>
      <c r="M2638" s="6" t="str">
        <f aca="false">IF(I2638&lt;=0,"Below 0%",IF(I2638&lt;=0.05,"0-5%",IF(I2638&lt;=0.1,"5-10%",IF(I2638&lt;=0.2,"10-20%",IF(I2638&lt;=0.4,"20-40%","Above 40%")))))</f>
        <v>Below 0%</v>
      </c>
      <c r="N2638" s="6" t="str">
        <f aca="false">IF(AND(H2638&gt;=Summary!$B$25,I2638&gt;=Summary!$B$26,I2638&lt;=Summary!$B$27,J2638&gt;=Summary!$B$28,J2638&lt;=Summary!$B$29,F2638*J2638&gt;1),"Yes","No")</f>
        <v>No</v>
      </c>
    </row>
    <row r="2639" customFormat="false" ht="15" hidden="false" customHeight="false" outlineLevel="0" collapsed="false">
      <c r="A2639" s="6" t="s">
        <v>150</v>
      </c>
      <c r="B2639" s="45" t="n">
        <v>42329</v>
      </c>
      <c r="C2639" s="6" t="s">
        <v>175</v>
      </c>
      <c r="D2639" s="6" t="s">
        <v>199</v>
      </c>
      <c r="E2639" s="6" t="s">
        <v>187</v>
      </c>
      <c r="F2639" s="34" t="n">
        <v>0.559012413024902</v>
      </c>
      <c r="G2639" s="34" t="n">
        <v>0.51624335499114</v>
      </c>
      <c r="H2639" s="34" t="n">
        <v>0.0427690580337623</v>
      </c>
      <c r="I2639" s="34" t="n">
        <v>0.082846699372036</v>
      </c>
      <c r="J2639" s="35" t="n">
        <v>1.95</v>
      </c>
      <c r="K2639" s="6" t="n">
        <v>0</v>
      </c>
      <c r="L2639" s="35" t="n">
        <v>-1</v>
      </c>
      <c r="M2639" s="6" t="str">
        <f aca="false">IF(I2639&lt;=0,"Below 0%",IF(I2639&lt;=0.05,"0-5%",IF(I2639&lt;=0.1,"5-10%",IF(I2639&lt;=0.2,"10-20%",IF(I2639&lt;=0.4,"20-40%","Above 40%")))))</f>
        <v>5-10%</v>
      </c>
      <c r="N2639" s="6" t="str">
        <f aca="false">IF(AND(H2639&gt;=Summary!$B$25,I2639&gt;=Summary!$B$26,I2639&lt;=Summary!$B$27,J2639&gt;=Summary!$B$28,J2639&lt;=Summary!$B$29,F2639*J2639&gt;1),"Yes","No")</f>
        <v>No</v>
      </c>
    </row>
    <row r="2640" customFormat="false" ht="15" hidden="false" customHeight="false" outlineLevel="0" collapsed="false">
      <c r="A2640" s="6" t="s">
        <v>150</v>
      </c>
      <c r="B2640" s="45" t="n">
        <v>42329</v>
      </c>
      <c r="C2640" s="6" t="s">
        <v>175</v>
      </c>
      <c r="D2640" s="6" t="s">
        <v>199</v>
      </c>
      <c r="E2640" s="6" t="s">
        <v>174</v>
      </c>
      <c r="F2640" s="34" t="n">
        <v>0.171977907419205</v>
      </c>
      <c r="G2640" s="34" t="n">
        <v>0.264914353219138</v>
      </c>
      <c r="H2640" s="34" t="n">
        <v>-0.0929364457999329</v>
      </c>
      <c r="I2640" s="34" t="n">
        <v>-0.350816951481129</v>
      </c>
      <c r="J2640" s="35" t="n">
        <v>3.8</v>
      </c>
      <c r="K2640" s="6" t="n">
        <v>1</v>
      </c>
      <c r="L2640" s="35" t="n">
        <v>2.8</v>
      </c>
      <c r="M2640" s="6" t="str">
        <f aca="false">IF(I2640&lt;=0,"Below 0%",IF(I2640&lt;=0.05,"0-5%",IF(I2640&lt;=0.1,"5-10%",IF(I2640&lt;=0.2,"10-20%",IF(I2640&lt;=0.4,"20-40%","Above 40%")))))</f>
        <v>Below 0%</v>
      </c>
      <c r="N2640" s="6" t="str">
        <f aca="false">IF(AND(H2640&gt;=Summary!$B$25,I2640&gt;=Summary!$B$26,I2640&lt;=Summary!$B$27,J2640&gt;=Summary!$B$28,J2640&lt;=Summary!$B$29,F2640*J2640&gt;1),"Yes","No")</f>
        <v>No</v>
      </c>
    </row>
    <row r="2641" customFormat="false" ht="15" hidden="false" customHeight="false" outlineLevel="0" collapsed="false">
      <c r="A2641" s="6" t="s">
        <v>150</v>
      </c>
      <c r="B2641" s="45" t="n">
        <v>42329</v>
      </c>
      <c r="C2641" s="6" t="s">
        <v>175</v>
      </c>
      <c r="D2641" s="6" t="s">
        <v>199</v>
      </c>
      <c r="E2641" s="6" t="s">
        <v>177</v>
      </c>
      <c r="F2641" s="34" t="n">
        <v>0.269009649753571</v>
      </c>
      <c r="G2641" s="34" t="n">
        <v>0.218842291789722</v>
      </c>
      <c r="H2641" s="34" t="n">
        <v>0.0501673579638482</v>
      </c>
      <c r="I2641" s="34" t="n">
        <v>0.229239776066923</v>
      </c>
      <c r="J2641" s="35" t="n">
        <v>4.6</v>
      </c>
      <c r="K2641" s="6" t="n">
        <v>0</v>
      </c>
      <c r="L2641" s="35" t="n">
        <v>-1</v>
      </c>
      <c r="M2641" s="6" t="str">
        <f aca="false">IF(I2641&lt;=0,"Below 0%",IF(I2641&lt;=0.05,"0-5%",IF(I2641&lt;=0.1,"5-10%",IF(I2641&lt;=0.2,"10-20%",IF(I2641&lt;=0.4,"20-40%","Above 40%")))))</f>
        <v>20-40%</v>
      </c>
      <c r="N2641" s="6" t="str">
        <f aca="false">IF(AND(H2641&gt;=Summary!$B$25,I2641&gt;=Summary!$B$26,I2641&lt;=Summary!$B$27,J2641&gt;=Summary!$B$28,J2641&lt;=Summary!$B$29,F2641*J2641&gt;1),"Yes","No")</f>
        <v>Yes</v>
      </c>
    </row>
    <row r="2642" customFormat="false" ht="15" hidden="false" customHeight="false" outlineLevel="0" collapsed="false">
      <c r="A2642" s="6" t="s">
        <v>150</v>
      </c>
      <c r="B2642" s="45" t="n">
        <v>42329</v>
      </c>
      <c r="C2642" s="6" t="s">
        <v>198</v>
      </c>
      <c r="D2642" s="6" t="s">
        <v>176</v>
      </c>
      <c r="E2642" s="6" t="s">
        <v>187</v>
      </c>
      <c r="F2642" s="34" t="n">
        <v>0.207936316728592</v>
      </c>
      <c r="G2642" s="34" t="n">
        <v>0.219512195121951</v>
      </c>
      <c r="H2642" s="34" t="n">
        <v>-0.0115758783933593</v>
      </c>
      <c r="I2642" s="34" t="n">
        <v>-0.0527345571253035</v>
      </c>
      <c r="J2642" s="35" t="n">
        <v>4.6</v>
      </c>
      <c r="K2642" s="6" t="n">
        <v>0</v>
      </c>
      <c r="L2642" s="35" t="n">
        <v>-1</v>
      </c>
      <c r="M2642" s="6" t="str">
        <f aca="false">IF(I2642&lt;=0,"Below 0%",IF(I2642&lt;=0.05,"0-5%",IF(I2642&lt;=0.1,"5-10%",IF(I2642&lt;=0.2,"10-20%",IF(I2642&lt;=0.4,"20-40%","Above 40%")))))</f>
        <v>Below 0%</v>
      </c>
      <c r="N2642" s="6" t="str">
        <f aca="false">IF(AND(H2642&gt;=Summary!$B$25,I2642&gt;=Summary!$B$26,I2642&lt;=Summary!$B$27,J2642&gt;=Summary!$B$28,J2642&lt;=Summary!$B$29,F2642*J2642&gt;1),"Yes","No")</f>
        <v>No</v>
      </c>
    </row>
    <row r="2643" customFormat="false" ht="15" hidden="false" customHeight="false" outlineLevel="0" collapsed="false">
      <c r="A2643" s="6" t="s">
        <v>150</v>
      </c>
      <c r="B2643" s="45" t="n">
        <v>42329</v>
      </c>
      <c r="C2643" s="6" t="s">
        <v>198</v>
      </c>
      <c r="D2643" s="6" t="s">
        <v>176</v>
      </c>
      <c r="E2643" s="6" t="s">
        <v>174</v>
      </c>
      <c r="F2643" s="34" t="n">
        <v>0.412450104951859</v>
      </c>
      <c r="G2643" s="34" t="n">
        <v>0.292682926829268</v>
      </c>
      <c r="H2643" s="34" t="n">
        <v>0.11976717812259</v>
      </c>
      <c r="I2643" s="34" t="n">
        <v>0.409204525252183</v>
      </c>
      <c r="J2643" s="35" t="n">
        <v>3.45</v>
      </c>
      <c r="K2643" s="6" t="n">
        <v>0</v>
      </c>
      <c r="L2643" s="35" t="n">
        <v>-1</v>
      </c>
      <c r="M2643" s="6" t="str">
        <f aca="false">IF(I2643&lt;=0,"Below 0%",IF(I2643&lt;=0.05,"0-5%",IF(I2643&lt;=0.1,"5-10%",IF(I2643&lt;=0.2,"10-20%",IF(I2643&lt;=0.4,"20-40%","Above 40%")))))</f>
        <v>Above 40%</v>
      </c>
      <c r="N2643" s="6" t="str">
        <f aca="false">IF(AND(H2643&gt;=Summary!$B$25,I2643&gt;=Summary!$B$26,I2643&lt;=Summary!$B$27,J2643&gt;=Summary!$B$28,J2643&lt;=Summary!$B$29,F2643*J2643&gt;1),"Yes","No")</f>
        <v>No</v>
      </c>
    </row>
    <row r="2644" customFormat="false" ht="15" hidden="false" customHeight="false" outlineLevel="0" collapsed="false">
      <c r="A2644" s="6" t="s">
        <v>150</v>
      </c>
      <c r="B2644" s="45" t="n">
        <v>42329</v>
      </c>
      <c r="C2644" s="6" t="s">
        <v>198</v>
      </c>
      <c r="D2644" s="6" t="s">
        <v>176</v>
      </c>
      <c r="E2644" s="6" t="s">
        <v>177</v>
      </c>
      <c r="F2644" s="34" t="n">
        <v>0.379613637924194</v>
      </c>
      <c r="G2644" s="34" t="n">
        <v>0.487804878048781</v>
      </c>
      <c r="H2644" s="34" t="n">
        <v>-0.108191240124586</v>
      </c>
      <c r="I2644" s="34" t="n">
        <v>-0.221792042255402</v>
      </c>
      <c r="J2644" s="35" t="n">
        <v>2.07</v>
      </c>
      <c r="K2644" s="6" t="n">
        <v>1</v>
      </c>
      <c r="L2644" s="35" t="n">
        <v>1.07</v>
      </c>
      <c r="M2644" s="6" t="str">
        <f aca="false">IF(I2644&lt;=0,"Below 0%",IF(I2644&lt;=0.05,"0-5%",IF(I2644&lt;=0.1,"5-10%",IF(I2644&lt;=0.2,"10-20%",IF(I2644&lt;=0.4,"20-40%","Above 40%")))))</f>
        <v>Below 0%</v>
      </c>
      <c r="N2644" s="6" t="str">
        <f aca="false">IF(AND(H2644&gt;=Summary!$B$25,I2644&gt;=Summary!$B$26,I2644&lt;=Summary!$B$27,J2644&gt;=Summary!$B$28,J2644&lt;=Summary!$B$29,F2644*J2644&gt;1),"Yes","No")</f>
        <v>No</v>
      </c>
    </row>
    <row r="2645" customFormat="false" ht="15" hidden="false" customHeight="false" outlineLevel="0" collapsed="false">
      <c r="A2645" s="6" t="s">
        <v>150</v>
      </c>
      <c r="B2645" s="45" t="n">
        <v>42329</v>
      </c>
      <c r="C2645" s="6" t="s">
        <v>178</v>
      </c>
      <c r="D2645" s="6" t="s">
        <v>185</v>
      </c>
      <c r="E2645" s="6" t="s">
        <v>187</v>
      </c>
      <c r="F2645" s="34" t="n">
        <v>0.160420909523964</v>
      </c>
      <c r="G2645" s="34" t="n">
        <v>0.142991456485304</v>
      </c>
      <c r="H2645" s="34" t="n">
        <v>0.0174294530386596</v>
      </c>
      <c r="I2645" s="34" t="n">
        <v>0.121891569378139</v>
      </c>
      <c r="J2645" s="35" t="n">
        <v>7</v>
      </c>
      <c r="K2645" s="6" t="n">
        <v>1</v>
      </c>
      <c r="L2645" s="35" t="n">
        <v>6</v>
      </c>
      <c r="M2645" s="6" t="str">
        <f aca="false">IF(I2645&lt;=0,"Below 0%",IF(I2645&lt;=0.05,"0-5%",IF(I2645&lt;=0.1,"5-10%",IF(I2645&lt;=0.2,"10-20%",IF(I2645&lt;=0.4,"20-40%","Above 40%")))))</f>
        <v>10-20%</v>
      </c>
      <c r="N2645" s="6" t="str">
        <f aca="false">IF(AND(H2645&gt;=Summary!$B$25,I2645&gt;=Summary!$B$26,I2645&lt;=Summary!$B$27,J2645&gt;=Summary!$B$28,J2645&lt;=Summary!$B$29,F2645*J2645&gt;1),"Yes","No")</f>
        <v>No</v>
      </c>
    </row>
    <row r="2646" customFormat="false" ht="15" hidden="false" customHeight="false" outlineLevel="0" collapsed="false">
      <c r="A2646" s="6" t="s">
        <v>150</v>
      </c>
      <c r="B2646" s="45" t="n">
        <v>42329</v>
      </c>
      <c r="C2646" s="6" t="s">
        <v>178</v>
      </c>
      <c r="D2646" s="6" t="s">
        <v>185</v>
      </c>
      <c r="E2646" s="6" t="s">
        <v>174</v>
      </c>
      <c r="F2646" s="34" t="n">
        <v>0.20543797314167</v>
      </c>
      <c r="G2646" s="34" t="n">
        <v>0.227486408044802</v>
      </c>
      <c r="H2646" s="34" t="n">
        <v>-0.0220484349031321</v>
      </c>
      <c r="I2646" s="34" t="n">
        <v>-0.0969219879668143</v>
      </c>
      <c r="J2646" s="35" t="n">
        <v>4.4</v>
      </c>
      <c r="K2646" s="6" t="n">
        <v>0</v>
      </c>
      <c r="L2646" s="35" t="n">
        <v>-1</v>
      </c>
      <c r="M2646" s="6" t="str">
        <f aca="false">IF(I2646&lt;=0,"Below 0%",IF(I2646&lt;=0.05,"0-5%",IF(I2646&lt;=0.1,"5-10%",IF(I2646&lt;=0.2,"10-20%",IF(I2646&lt;=0.4,"20-40%","Above 40%")))))</f>
        <v>Below 0%</v>
      </c>
      <c r="N2646" s="6" t="str">
        <f aca="false">IF(AND(H2646&gt;=Summary!$B$25,I2646&gt;=Summary!$B$26,I2646&lt;=Summary!$B$27,J2646&gt;=Summary!$B$28,J2646&lt;=Summary!$B$29,F2646*J2646&gt;1),"Yes","No")</f>
        <v>No</v>
      </c>
    </row>
    <row r="2647" customFormat="false" ht="15" hidden="false" customHeight="false" outlineLevel="0" collapsed="false">
      <c r="A2647" s="6" t="s">
        <v>150</v>
      </c>
      <c r="B2647" s="45" t="n">
        <v>42329</v>
      </c>
      <c r="C2647" s="6" t="s">
        <v>178</v>
      </c>
      <c r="D2647" s="6" t="s">
        <v>185</v>
      </c>
      <c r="E2647" s="6" t="s">
        <v>177</v>
      </c>
      <c r="F2647" s="34" t="n">
        <v>0.634141087532044</v>
      </c>
      <c r="G2647" s="34" t="n">
        <v>0.629522135469893</v>
      </c>
      <c r="H2647" s="34" t="n">
        <v>0.00461895206215013</v>
      </c>
      <c r="I2647" s="34" t="n">
        <v>0.00733723534392072</v>
      </c>
      <c r="J2647" s="35" t="n">
        <v>1.59</v>
      </c>
      <c r="K2647" s="6" t="n">
        <v>0</v>
      </c>
      <c r="L2647" s="35" t="n">
        <v>-1</v>
      </c>
      <c r="M2647" s="6" t="str">
        <f aca="false">IF(I2647&lt;=0,"Below 0%",IF(I2647&lt;=0.05,"0-5%",IF(I2647&lt;=0.1,"5-10%",IF(I2647&lt;=0.2,"10-20%",IF(I2647&lt;=0.4,"20-40%","Above 40%")))))</f>
        <v>0-5%</v>
      </c>
      <c r="N2647" s="6" t="str">
        <f aca="false">IF(AND(H2647&gt;=Summary!$B$25,I2647&gt;=Summary!$B$26,I2647&lt;=Summary!$B$27,J2647&gt;=Summary!$B$28,J2647&lt;=Summary!$B$29,F2647*J2647&gt;1),"Yes","No")</f>
        <v>No</v>
      </c>
    </row>
    <row r="2648" customFormat="false" ht="15" hidden="false" customHeight="false" outlineLevel="0" collapsed="false">
      <c r="A2648" s="6" t="s">
        <v>150</v>
      </c>
      <c r="B2648" s="45" t="n">
        <v>42330</v>
      </c>
      <c r="C2648" s="6" t="s">
        <v>181</v>
      </c>
      <c r="D2648" s="6" t="s">
        <v>189</v>
      </c>
      <c r="E2648" s="6" t="s">
        <v>187</v>
      </c>
      <c r="F2648" s="34" t="n">
        <v>0.626486659049988</v>
      </c>
      <c r="G2648" s="34" t="n">
        <v>0.628594905505341</v>
      </c>
      <c r="H2648" s="34" t="n">
        <v>-0.00210824645535324</v>
      </c>
      <c r="I2648" s="34" t="n">
        <v>-0.00335390318452922</v>
      </c>
      <c r="J2648" s="35" t="n">
        <v>1.6</v>
      </c>
      <c r="K2648" s="6" t="n">
        <v>1</v>
      </c>
      <c r="L2648" s="35" t="n">
        <v>0.6</v>
      </c>
      <c r="M2648" s="6" t="str">
        <f aca="false">IF(I2648&lt;=0,"Below 0%",IF(I2648&lt;=0.05,"0-5%",IF(I2648&lt;=0.1,"5-10%",IF(I2648&lt;=0.2,"10-20%",IF(I2648&lt;=0.4,"20-40%","Above 40%")))))</f>
        <v>Below 0%</v>
      </c>
      <c r="N2648" s="6" t="str">
        <f aca="false">IF(AND(H2648&gt;=Summary!$B$25,I2648&gt;=Summary!$B$26,I2648&lt;=Summary!$B$27,J2648&gt;=Summary!$B$28,J2648&lt;=Summary!$B$29,F2648*J2648&gt;1),"Yes","No")</f>
        <v>No</v>
      </c>
    </row>
    <row r="2649" customFormat="false" ht="15" hidden="false" customHeight="false" outlineLevel="0" collapsed="false">
      <c r="A2649" s="6" t="s">
        <v>150</v>
      </c>
      <c r="B2649" s="45" t="n">
        <v>42330</v>
      </c>
      <c r="C2649" s="6" t="s">
        <v>181</v>
      </c>
      <c r="D2649" s="6" t="s">
        <v>189</v>
      </c>
      <c r="E2649" s="6" t="s">
        <v>174</v>
      </c>
      <c r="F2649" s="34" t="n">
        <v>0.229395434260368</v>
      </c>
      <c r="G2649" s="34" t="n">
        <v>0.223500410846344</v>
      </c>
      <c r="H2649" s="34" t="n">
        <v>0.0058950234140249</v>
      </c>
      <c r="I2649" s="34" t="n">
        <v>0.0263758952017217</v>
      </c>
      <c r="J2649" s="35" t="n">
        <v>4.5</v>
      </c>
      <c r="K2649" s="6" t="n">
        <v>0</v>
      </c>
      <c r="L2649" s="35" t="n">
        <v>-1</v>
      </c>
      <c r="M2649" s="6" t="str">
        <f aca="false">IF(I2649&lt;=0,"Below 0%",IF(I2649&lt;=0.05,"0-5%",IF(I2649&lt;=0.1,"5-10%",IF(I2649&lt;=0.2,"10-20%",IF(I2649&lt;=0.4,"20-40%","Above 40%")))))</f>
        <v>0-5%</v>
      </c>
      <c r="N2649" s="6" t="str">
        <f aca="false">IF(AND(H2649&gt;=Summary!$B$25,I2649&gt;=Summary!$B$26,I2649&lt;=Summary!$B$27,J2649&gt;=Summary!$B$28,J2649&lt;=Summary!$B$29,F2649*J2649&gt;1),"Yes","No")</f>
        <v>No</v>
      </c>
    </row>
    <row r="2650" customFormat="false" ht="15" hidden="false" customHeight="false" outlineLevel="0" collapsed="false">
      <c r="A2650" s="6" t="s">
        <v>150</v>
      </c>
      <c r="B2650" s="45" t="n">
        <v>42330</v>
      </c>
      <c r="C2650" s="6" t="s">
        <v>181</v>
      </c>
      <c r="D2650" s="6" t="s">
        <v>189</v>
      </c>
      <c r="E2650" s="6" t="s">
        <v>177</v>
      </c>
      <c r="F2650" s="34" t="n">
        <v>0.144117936491966</v>
      </c>
      <c r="G2650" s="34" t="n">
        <v>0.147904683648316</v>
      </c>
      <c r="H2650" s="34" t="n">
        <v>-0.00378674715634927</v>
      </c>
      <c r="I2650" s="34" t="n">
        <v>-0.0256026182737615</v>
      </c>
      <c r="J2650" s="35" t="n">
        <v>6.8</v>
      </c>
      <c r="K2650" s="6" t="n">
        <v>0</v>
      </c>
      <c r="L2650" s="35" t="n">
        <v>-1</v>
      </c>
      <c r="M2650" s="6" t="str">
        <f aca="false">IF(I2650&lt;=0,"Below 0%",IF(I2650&lt;=0.05,"0-5%",IF(I2650&lt;=0.1,"5-10%",IF(I2650&lt;=0.2,"10-20%",IF(I2650&lt;=0.4,"20-40%","Above 40%")))))</f>
        <v>Below 0%</v>
      </c>
      <c r="N2650" s="6" t="str">
        <f aca="false">IF(AND(H2650&gt;=Summary!$B$25,I2650&gt;=Summary!$B$26,I2650&lt;=Summary!$B$27,J2650&gt;=Summary!$B$28,J2650&lt;=Summary!$B$29,F2650*J2650&gt;1),"Yes","No")</f>
        <v>No</v>
      </c>
    </row>
    <row r="2651" customFormat="false" ht="15" hidden="false" customHeight="false" outlineLevel="0" collapsed="false">
      <c r="A2651" s="6" t="s">
        <v>150</v>
      </c>
      <c r="B2651" s="45" t="n">
        <v>42331</v>
      </c>
      <c r="C2651" s="6" t="s">
        <v>180</v>
      </c>
      <c r="D2651" s="6" t="s">
        <v>191</v>
      </c>
      <c r="E2651" s="6" t="s">
        <v>187</v>
      </c>
      <c r="F2651" s="34" t="n">
        <v>0.628337502479553</v>
      </c>
      <c r="G2651" s="34" t="n">
        <v>0.617838894975579</v>
      </c>
      <c r="H2651" s="34" t="n">
        <v>0.0104986075039739</v>
      </c>
      <c r="I2651" s="34" t="n">
        <v>0.0169924677603679</v>
      </c>
      <c r="J2651" s="35" t="n">
        <v>1.65</v>
      </c>
      <c r="K2651" s="6" t="n">
        <v>0</v>
      </c>
      <c r="L2651" s="35" t="n">
        <v>-1</v>
      </c>
      <c r="M2651" s="6" t="str">
        <f aca="false">IF(I2651&lt;=0,"Below 0%",IF(I2651&lt;=0.05,"0-5%",IF(I2651&lt;=0.1,"5-10%",IF(I2651&lt;=0.2,"10-20%",IF(I2651&lt;=0.4,"20-40%","Above 40%")))))</f>
        <v>0-5%</v>
      </c>
      <c r="N2651" s="6" t="str">
        <f aca="false">IF(AND(H2651&gt;=Summary!$B$25,I2651&gt;=Summary!$B$26,I2651&lt;=Summary!$B$27,J2651&gt;=Summary!$B$28,J2651&lt;=Summary!$B$29,F2651*J2651&gt;1),"Yes","No")</f>
        <v>No</v>
      </c>
    </row>
    <row r="2652" customFormat="false" ht="15" hidden="false" customHeight="false" outlineLevel="0" collapsed="false">
      <c r="A2652" s="6" t="s">
        <v>150</v>
      </c>
      <c r="B2652" s="45" t="n">
        <v>42331</v>
      </c>
      <c r="C2652" s="6" t="s">
        <v>180</v>
      </c>
      <c r="D2652" s="6" t="s">
        <v>191</v>
      </c>
      <c r="E2652" s="6" t="s">
        <v>174</v>
      </c>
      <c r="F2652" s="34" t="n">
        <v>0.18144716322422</v>
      </c>
      <c r="G2652" s="34" t="n">
        <v>0.236527651208749</v>
      </c>
      <c r="H2652" s="34" t="n">
        <v>-0.0550804879845282</v>
      </c>
      <c r="I2652" s="34" t="n">
        <v>-0.23287124233909</v>
      </c>
      <c r="J2652" s="35" t="n">
        <v>4.31</v>
      </c>
      <c r="K2652" s="6" t="n">
        <v>0</v>
      </c>
      <c r="L2652" s="35" t="n">
        <v>-1</v>
      </c>
      <c r="M2652" s="6" t="str">
        <f aca="false">IF(I2652&lt;=0,"Below 0%",IF(I2652&lt;=0.05,"0-5%",IF(I2652&lt;=0.1,"5-10%",IF(I2652&lt;=0.2,"10-20%",IF(I2652&lt;=0.4,"20-40%","Above 40%")))))</f>
        <v>Below 0%</v>
      </c>
      <c r="N2652" s="6" t="str">
        <f aca="false">IF(AND(H2652&gt;=Summary!$B$25,I2652&gt;=Summary!$B$26,I2652&lt;=Summary!$B$27,J2652&gt;=Summary!$B$28,J2652&lt;=Summary!$B$29,F2652*J2652&gt;1),"Yes","No")</f>
        <v>No</v>
      </c>
    </row>
    <row r="2653" customFormat="false" ht="15" hidden="false" customHeight="false" outlineLevel="0" collapsed="false">
      <c r="A2653" s="6" t="s">
        <v>150</v>
      </c>
      <c r="B2653" s="45" t="n">
        <v>42331</v>
      </c>
      <c r="C2653" s="6" t="s">
        <v>180</v>
      </c>
      <c r="D2653" s="6" t="s">
        <v>191</v>
      </c>
      <c r="E2653" s="6" t="s">
        <v>177</v>
      </c>
      <c r="F2653" s="34" t="n">
        <v>0.190215304493904</v>
      </c>
      <c r="G2653" s="34" t="n">
        <v>0.145633453815672</v>
      </c>
      <c r="H2653" s="34" t="n">
        <v>0.0445818506782319</v>
      </c>
      <c r="I2653" s="34" t="n">
        <v>0.306123692806592</v>
      </c>
      <c r="J2653" s="35" t="n">
        <v>7</v>
      </c>
      <c r="K2653" s="6" t="n">
        <v>1</v>
      </c>
      <c r="L2653" s="35" t="n">
        <v>6</v>
      </c>
      <c r="M2653" s="6" t="str">
        <f aca="false">IF(I2653&lt;=0,"Below 0%",IF(I2653&lt;=0.05,"0-5%",IF(I2653&lt;=0.1,"5-10%",IF(I2653&lt;=0.2,"10-20%",IF(I2653&lt;=0.4,"20-40%","Above 40%")))))</f>
        <v>20-40%</v>
      </c>
      <c r="N2653" s="6" t="str">
        <f aca="false">IF(AND(H2653&gt;=Summary!$B$25,I2653&gt;=Summary!$B$26,I2653&lt;=Summary!$B$27,J2653&gt;=Summary!$B$28,J2653&lt;=Summary!$B$29,F2653*J2653&gt;1),"Yes","No")</f>
        <v>No</v>
      </c>
    </row>
    <row r="2654" customFormat="false" ht="15" hidden="false" customHeight="false" outlineLevel="0" collapsed="false">
      <c r="A2654" s="6" t="s">
        <v>150</v>
      </c>
      <c r="B2654" s="45" t="n">
        <v>42336</v>
      </c>
      <c r="C2654" s="6" t="s">
        <v>182</v>
      </c>
      <c r="D2654" s="6" t="s">
        <v>198</v>
      </c>
      <c r="E2654" s="6" t="s">
        <v>187</v>
      </c>
      <c r="F2654" s="34" t="n">
        <v>0.295054018497467</v>
      </c>
      <c r="G2654" s="34" t="n">
        <v>0.355365763089491</v>
      </c>
      <c r="H2654" s="34" t="n">
        <v>-0.0603117445920242</v>
      </c>
      <c r="I2654" s="34" t="n">
        <v>-0.16971737532531</v>
      </c>
      <c r="J2654" s="35" t="n">
        <v>2.8</v>
      </c>
      <c r="K2654" s="6" t="n">
        <v>0</v>
      </c>
      <c r="L2654" s="35" t="n">
        <v>-1</v>
      </c>
      <c r="M2654" s="6" t="str">
        <f aca="false">IF(I2654&lt;=0,"Below 0%",IF(I2654&lt;=0.05,"0-5%",IF(I2654&lt;=0.1,"5-10%",IF(I2654&lt;=0.2,"10-20%",IF(I2654&lt;=0.4,"20-40%","Above 40%")))))</f>
        <v>Below 0%</v>
      </c>
      <c r="N2654" s="6" t="str">
        <f aca="false">IF(AND(H2654&gt;=Summary!$B$25,I2654&gt;=Summary!$B$26,I2654&lt;=Summary!$B$27,J2654&gt;=Summary!$B$28,J2654&lt;=Summary!$B$29,F2654*J2654&gt;1),"Yes","No")</f>
        <v>No</v>
      </c>
    </row>
    <row r="2655" customFormat="false" ht="15" hidden="false" customHeight="false" outlineLevel="0" collapsed="false">
      <c r="A2655" s="6" t="s">
        <v>150</v>
      </c>
      <c r="B2655" s="45" t="n">
        <v>42336</v>
      </c>
      <c r="C2655" s="6" t="s">
        <v>182</v>
      </c>
      <c r="D2655" s="6" t="s">
        <v>198</v>
      </c>
      <c r="E2655" s="6" t="s">
        <v>174</v>
      </c>
      <c r="F2655" s="34" t="n">
        <v>0.136987924575806</v>
      </c>
      <c r="G2655" s="34" t="n">
        <v>0.30152246565169</v>
      </c>
      <c r="H2655" s="34" t="n">
        <v>-0.164534541075884</v>
      </c>
      <c r="I2655" s="34" t="n">
        <v>-0.545679210735659</v>
      </c>
      <c r="J2655" s="35" t="n">
        <v>3.3</v>
      </c>
      <c r="K2655" s="6" t="n">
        <v>0</v>
      </c>
      <c r="L2655" s="35" t="n">
        <v>-1</v>
      </c>
      <c r="M2655" s="6" t="str">
        <f aca="false">IF(I2655&lt;=0,"Below 0%",IF(I2655&lt;=0.05,"0-5%",IF(I2655&lt;=0.1,"5-10%",IF(I2655&lt;=0.2,"10-20%",IF(I2655&lt;=0.4,"20-40%","Above 40%")))))</f>
        <v>Below 0%</v>
      </c>
      <c r="N2655" s="6" t="str">
        <f aca="false">IF(AND(H2655&gt;=Summary!$B$25,I2655&gt;=Summary!$B$26,I2655&lt;=Summary!$B$27,J2655&gt;=Summary!$B$28,J2655&lt;=Summary!$B$29,F2655*J2655&gt;1),"Yes","No")</f>
        <v>No</v>
      </c>
    </row>
    <row r="2656" customFormat="false" ht="15" hidden="false" customHeight="false" outlineLevel="0" collapsed="false">
      <c r="A2656" s="6" t="s">
        <v>150</v>
      </c>
      <c r="B2656" s="45" t="n">
        <v>42336</v>
      </c>
      <c r="C2656" s="6" t="s">
        <v>182</v>
      </c>
      <c r="D2656" s="6" t="s">
        <v>198</v>
      </c>
      <c r="E2656" s="6" t="s">
        <v>177</v>
      </c>
      <c r="F2656" s="34" t="n">
        <v>0.567958056926727</v>
      </c>
      <c r="G2656" s="34" t="n">
        <v>0.343111771258819</v>
      </c>
      <c r="H2656" s="34" t="n">
        <v>0.224846285667908</v>
      </c>
      <c r="I2656" s="34" t="n">
        <v>0.65531498625939</v>
      </c>
      <c r="J2656" s="35" t="n">
        <v>2.9</v>
      </c>
      <c r="K2656" s="6" t="n">
        <v>1</v>
      </c>
      <c r="L2656" s="35" t="n">
        <v>1.9</v>
      </c>
      <c r="M2656" s="6" t="str">
        <f aca="false">IF(I2656&lt;=0,"Below 0%",IF(I2656&lt;=0.05,"0-5%",IF(I2656&lt;=0.1,"5-10%",IF(I2656&lt;=0.2,"10-20%",IF(I2656&lt;=0.4,"20-40%","Above 40%")))))</f>
        <v>Above 40%</v>
      </c>
      <c r="N2656" s="6" t="str">
        <f aca="false">IF(AND(H2656&gt;=Summary!$B$25,I2656&gt;=Summary!$B$26,I2656&lt;=Summary!$B$27,J2656&gt;=Summary!$B$28,J2656&lt;=Summary!$B$29,F2656*J2656&gt;1),"Yes","No")</f>
        <v>No</v>
      </c>
    </row>
    <row r="2657" customFormat="false" ht="15" hidden="false" customHeight="false" outlineLevel="0" collapsed="false">
      <c r="A2657" s="6" t="s">
        <v>150</v>
      </c>
      <c r="B2657" s="45" t="n">
        <v>42336</v>
      </c>
      <c r="C2657" s="6" t="s">
        <v>199</v>
      </c>
      <c r="D2657" s="6" t="s">
        <v>173</v>
      </c>
      <c r="E2657" s="6" t="s">
        <v>187</v>
      </c>
      <c r="F2657" s="34" t="n">
        <v>0.314892053604126</v>
      </c>
      <c r="G2657" s="34" t="n">
        <v>0.330190747643061</v>
      </c>
      <c r="H2657" s="34" t="n">
        <v>-0.0152986940389347</v>
      </c>
      <c r="I2657" s="34" t="n">
        <v>-0.0463328974180486</v>
      </c>
      <c r="J2657" s="35" t="n">
        <v>3</v>
      </c>
      <c r="K2657" s="6" t="n">
        <v>0</v>
      </c>
      <c r="L2657" s="35" t="n">
        <v>-1</v>
      </c>
      <c r="M2657" s="6" t="str">
        <f aca="false">IF(I2657&lt;=0,"Below 0%",IF(I2657&lt;=0.05,"0-5%",IF(I2657&lt;=0.1,"5-10%",IF(I2657&lt;=0.2,"10-20%",IF(I2657&lt;=0.4,"20-40%","Above 40%")))))</f>
        <v>Below 0%</v>
      </c>
      <c r="N2657" s="6" t="str">
        <f aca="false">IF(AND(H2657&gt;=Summary!$B$25,I2657&gt;=Summary!$B$26,I2657&lt;=Summary!$B$27,J2657&gt;=Summary!$B$28,J2657&lt;=Summary!$B$29,F2657*J2657&gt;1),"Yes","No")</f>
        <v>No</v>
      </c>
    </row>
    <row r="2658" customFormat="false" ht="15" hidden="false" customHeight="false" outlineLevel="0" collapsed="false">
      <c r="A2658" s="6" t="s">
        <v>150</v>
      </c>
      <c r="B2658" s="45" t="n">
        <v>42336</v>
      </c>
      <c r="C2658" s="6" t="s">
        <v>199</v>
      </c>
      <c r="D2658" s="6" t="s">
        <v>173</v>
      </c>
      <c r="E2658" s="6" t="s">
        <v>174</v>
      </c>
      <c r="F2658" s="34" t="n">
        <v>0.3236044049263</v>
      </c>
      <c r="G2658" s="34" t="n">
        <v>0.275158956369217</v>
      </c>
      <c r="H2658" s="34" t="n">
        <v>0.0484454485570828</v>
      </c>
      <c r="I2658" s="34" t="n">
        <v>0.176063498700283</v>
      </c>
      <c r="J2658" s="35" t="n">
        <v>3.6</v>
      </c>
      <c r="K2658" s="6" t="n">
        <v>1</v>
      </c>
      <c r="L2658" s="35" t="n">
        <v>2.6</v>
      </c>
      <c r="M2658" s="6" t="str">
        <f aca="false">IF(I2658&lt;=0,"Below 0%",IF(I2658&lt;=0.05,"0-5%",IF(I2658&lt;=0.1,"5-10%",IF(I2658&lt;=0.2,"10-20%",IF(I2658&lt;=0.4,"20-40%","Above 40%")))))</f>
        <v>10-20%</v>
      </c>
      <c r="N2658" s="6" t="str">
        <f aca="false">IF(AND(H2658&gt;=Summary!$B$25,I2658&gt;=Summary!$B$26,I2658&lt;=Summary!$B$27,J2658&gt;=Summary!$B$28,J2658&lt;=Summary!$B$29,F2658*J2658&gt;1),"Yes","No")</f>
        <v>Yes</v>
      </c>
    </row>
    <row r="2659" customFormat="false" ht="15" hidden="false" customHeight="false" outlineLevel="0" collapsed="false">
      <c r="A2659" s="6" t="s">
        <v>150</v>
      </c>
      <c r="B2659" s="45" t="n">
        <v>42336</v>
      </c>
      <c r="C2659" s="6" t="s">
        <v>199</v>
      </c>
      <c r="D2659" s="6" t="s">
        <v>173</v>
      </c>
      <c r="E2659" s="6" t="s">
        <v>177</v>
      </c>
      <c r="F2659" s="34" t="n">
        <v>0.361503511667252</v>
      </c>
      <c r="G2659" s="34" t="n">
        <v>0.394650295987722</v>
      </c>
      <c r="H2659" s="34" t="n">
        <v>-0.0331467843204704</v>
      </c>
      <c r="I2659" s="34" t="n">
        <v>-0.0839902684920363</v>
      </c>
      <c r="J2659" s="35" t="n">
        <v>2.51</v>
      </c>
      <c r="K2659" s="6" t="n">
        <v>0</v>
      </c>
      <c r="L2659" s="35" t="n">
        <v>-1</v>
      </c>
      <c r="M2659" s="6" t="str">
        <f aca="false">IF(I2659&lt;=0,"Below 0%",IF(I2659&lt;=0.05,"0-5%",IF(I2659&lt;=0.1,"5-10%",IF(I2659&lt;=0.2,"10-20%",IF(I2659&lt;=0.4,"20-40%","Above 40%")))))</f>
        <v>Below 0%</v>
      </c>
      <c r="N2659" s="6" t="str">
        <f aca="false">IF(AND(H2659&gt;=Summary!$B$25,I2659&gt;=Summary!$B$26,I2659&lt;=Summary!$B$27,J2659&gt;=Summary!$B$28,J2659&lt;=Summary!$B$29,F2659*J2659&gt;1),"Yes","No")</f>
        <v>No</v>
      </c>
    </row>
    <row r="2660" customFormat="false" ht="15" hidden="false" customHeight="false" outlineLevel="0" collapsed="false">
      <c r="A2660" s="6" t="s">
        <v>150</v>
      </c>
      <c r="B2660" s="45" t="n">
        <v>42336</v>
      </c>
      <c r="C2660" s="6" t="s">
        <v>180</v>
      </c>
      <c r="D2660" s="6" t="s">
        <v>188</v>
      </c>
      <c r="E2660" s="6" t="s">
        <v>187</v>
      </c>
      <c r="F2660" s="34" t="n">
        <v>0.58495956659317</v>
      </c>
      <c r="G2660" s="34" t="n">
        <v>0.57155136906574</v>
      </c>
      <c r="H2660" s="34" t="n">
        <v>0.0134081975274299</v>
      </c>
      <c r="I2660" s="34" t="n">
        <v>0.0234593043654974</v>
      </c>
      <c r="J2660" s="35" t="n">
        <v>1.75</v>
      </c>
      <c r="K2660" s="6" t="n">
        <v>1</v>
      </c>
      <c r="L2660" s="35" t="n">
        <v>0.75</v>
      </c>
      <c r="M2660" s="6" t="str">
        <f aca="false">IF(I2660&lt;=0,"Below 0%",IF(I2660&lt;=0.05,"0-5%",IF(I2660&lt;=0.1,"5-10%",IF(I2660&lt;=0.2,"10-20%",IF(I2660&lt;=0.4,"20-40%","Above 40%")))))</f>
        <v>0-5%</v>
      </c>
      <c r="N2660" s="6" t="str">
        <f aca="false">IF(AND(H2660&gt;=Summary!$B$25,I2660&gt;=Summary!$B$26,I2660&lt;=Summary!$B$27,J2660&gt;=Summary!$B$28,J2660&lt;=Summary!$B$29,F2660*J2660&gt;1),"Yes","No")</f>
        <v>No</v>
      </c>
    </row>
    <row r="2661" customFormat="false" ht="15" hidden="false" customHeight="false" outlineLevel="0" collapsed="false">
      <c r="A2661" s="6" t="s">
        <v>150</v>
      </c>
      <c r="B2661" s="45" t="n">
        <v>42336</v>
      </c>
      <c r="C2661" s="6" t="s">
        <v>180</v>
      </c>
      <c r="D2661" s="6" t="s">
        <v>188</v>
      </c>
      <c r="E2661" s="6" t="s">
        <v>174</v>
      </c>
      <c r="F2661" s="34" t="n">
        <v>0.246740311384201</v>
      </c>
      <c r="G2661" s="34" t="n">
        <v>0.247577944521051</v>
      </c>
      <c r="H2661" s="34" t="n">
        <v>-0.000837633136849786</v>
      </c>
      <c r="I2661" s="34" t="n">
        <v>-0.00338331081336918</v>
      </c>
      <c r="J2661" s="35" t="n">
        <v>4.04</v>
      </c>
      <c r="K2661" s="6" t="n">
        <v>0</v>
      </c>
      <c r="L2661" s="35" t="n">
        <v>-1</v>
      </c>
      <c r="M2661" s="6" t="str">
        <f aca="false">IF(I2661&lt;=0,"Below 0%",IF(I2661&lt;=0.05,"0-5%",IF(I2661&lt;=0.1,"5-10%",IF(I2661&lt;=0.2,"10-20%",IF(I2661&lt;=0.4,"20-40%","Above 40%")))))</f>
        <v>Below 0%</v>
      </c>
      <c r="N2661" s="6" t="str">
        <f aca="false">IF(AND(H2661&gt;=Summary!$B$25,I2661&gt;=Summary!$B$26,I2661&lt;=Summary!$B$27,J2661&gt;=Summary!$B$28,J2661&lt;=Summary!$B$29,F2661*J2661&gt;1),"Yes","No")</f>
        <v>No</v>
      </c>
    </row>
    <row r="2662" customFormat="false" ht="15" hidden="false" customHeight="false" outlineLevel="0" collapsed="false">
      <c r="A2662" s="6" t="s">
        <v>150</v>
      </c>
      <c r="B2662" s="45" t="n">
        <v>42336</v>
      </c>
      <c r="C2662" s="6" t="s">
        <v>180</v>
      </c>
      <c r="D2662" s="6" t="s">
        <v>188</v>
      </c>
      <c r="E2662" s="6" t="s">
        <v>177</v>
      </c>
      <c r="F2662" s="34" t="n">
        <v>0.168300107121468</v>
      </c>
      <c r="G2662" s="34" t="n">
        <v>0.180870686413209</v>
      </c>
      <c r="H2662" s="34" t="n">
        <v>-0.0125705792917414</v>
      </c>
      <c r="I2662" s="34" t="n">
        <v>-0.0695003681415969</v>
      </c>
      <c r="J2662" s="35" t="n">
        <v>5.53</v>
      </c>
      <c r="K2662" s="6" t="n">
        <v>0</v>
      </c>
      <c r="L2662" s="35" t="n">
        <v>-1</v>
      </c>
      <c r="M2662" s="6" t="str">
        <f aca="false">IF(I2662&lt;=0,"Below 0%",IF(I2662&lt;=0.05,"0-5%",IF(I2662&lt;=0.1,"5-10%",IF(I2662&lt;=0.2,"10-20%",IF(I2662&lt;=0.4,"20-40%","Above 40%")))))</f>
        <v>Below 0%</v>
      </c>
      <c r="N2662" s="6" t="str">
        <f aca="false">IF(AND(H2662&gt;=Summary!$B$25,I2662&gt;=Summary!$B$26,I2662&lt;=Summary!$B$27,J2662&gt;=Summary!$B$28,J2662&lt;=Summary!$B$29,F2662*J2662&gt;1),"Yes","No")</f>
        <v>No</v>
      </c>
    </row>
    <row r="2663" customFormat="false" ht="15" hidden="false" customHeight="false" outlineLevel="0" collapsed="false">
      <c r="A2663" s="6" t="s">
        <v>150</v>
      </c>
      <c r="B2663" s="45" t="n">
        <v>42336</v>
      </c>
      <c r="C2663" s="6" t="s">
        <v>195</v>
      </c>
      <c r="D2663" s="6" t="s">
        <v>176</v>
      </c>
      <c r="E2663" s="6" t="s">
        <v>187</v>
      </c>
      <c r="F2663" s="34" t="n">
        <v>0.185437083244324</v>
      </c>
      <c r="G2663" s="34" t="n">
        <v>0.302129025355729</v>
      </c>
      <c r="H2663" s="34" t="n">
        <v>-0.116691942111405</v>
      </c>
      <c r="I2663" s="34" t="n">
        <v>-0.386232146924683</v>
      </c>
      <c r="J2663" s="35" t="n">
        <v>3.3</v>
      </c>
      <c r="K2663" s="6" t="n">
        <v>0</v>
      </c>
      <c r="L2663" s="35" t="n">
        <v>-1</v>
      </c>
      <c r="M2663" s="6" t="str">
        <f aca="false">IF(I2663&lt;=0,"Below 0%",IF(I2663&lt;=0.05,"0-5%",IF(I2663&lt;=0.1,"5-10%",IF(I2663&lt;=0.2,"10-20%",IF(I2663&lt;=0.4,"20-40%","Above 40%")))))</f>
        <v>Below 0%</v>
      </c>
      <c r="N2663" s="6" t="str">
        <f aca="false">IF(AND(H2663&gt;=Summary!$B$25,I2663&gt;=Summary!$B$26,I2663&lt;=Summary!$B$27,J2663&gt;=Summary!$B$28,J2663&lt;=Summary!$B$29,F2663*J2663&gt;1),"Yes","No")</f>
        <v>No</v>
      </c>
    </row>
    <row r="2664" customFormat="false" ht="15" hidden="false" customHeight="false" outlineLevel="0" collapsed="false">
      <c r="A2664" s="6" t="s">
        <v>150</v>
      </c>
      <c r="B2664" s="45" t="n">
        <v>42336</v>
      </c>
      <c r="C2664" s="6" t="s">
        <v>195</v>
      </c>
      <c r="D2664" s="6" t="s">
        <v>176</v>
      </c>
      <c r="E2664" s="6" t="s">
        <v>174</v>
      </c>
      <c r="F2664" s="34" t="n">
        <v>0.299882292747498</v>
      </c>
      <c r="G2664" s="34" t="n">
        <v>0.282443564780143</v>
      </c>
      <c r="H2664" s="34" t="n">
        <v>0.0174387279673542</v>
      </c>
      <c r="I2664" s="34" t="n">
        <v>0.0617423448147196</v>
      </c>
      <c r="J2664" s="35" t="n">
        <v>3.53</v>
      </c>
      <c r="K2664" s="6" t="n">
        <v>1</v>
      </c>
      <c r="L2664" s="35" t="n">
        <v>2.53</v>
      </c>
      <c r="M2664" s="6" t="str">
        <f aca="false">IF(I2664&lt;=0,"Below 0%",IF(I2664&lt;=0.05,"0-5%",IF(I2664&lt;=0.1,"5-10%",IF(I2664&lt;=0.2,"10-20%",IF(I2664&lt;=0.4,"20-40%","Above 40%")))))</f>
        <v>5-10%</v>
      </c>
      <c r="N2664" s="6" t="str">
        <f aca="false">IF(AND(H2664&gt;=Summary!$B$25,I2664&gt;=Summary!$B$26,I2664&lt;=Summary!$B$27,J2664&gt;=Summary!$B$28,J2664&lt;=Summary!$B$29,F2664*J2664&gt;1),"Yes","No")</f>
        <v>No</v>
      </c>
    </row>
    <row r="2665" customFormat="false" ht="15" hidden="false" customHeight="false" outlineLevel="0" collapsed="false">
      <c r="A2665" s="6" t="s">
        <v>150</v>
      </c>
      <c r="B2665" s="45" t="n">
        <v>42336</v>
      </c>
      <c r="C2665" s="6" t="s">
        <v>195</v>
      </c>
      <c r="D2665" s="6" t="s">
        <v>176</v>
      </c>
      <c r="E2665" s="6" t="s">
        <v>177</v>
      </c>
      <c r="F2665" s="34" t="n">
        <v>0.514680624008179</v>
      </c>
      <c r="G2665" s="34" t="n">
        <v>0.415427409864128</v>
      </c>
      <c r="H2665" s="34" t="n">
        <v>0.0992532141440513</v>
      </c>
      <c r="I2665" s="34" t="n">
        <v>0.238918308680002</v>
      </c>
      <c r="J2665" s="35" t="n">
        <v>2.4</v>
      </c>
      <c r="K2665" s="6" t="n">
        <v>0</v>
      </c>
      <c r="L2665" s="35" t="n">
        <v>-1</v>
      </c>
      <c r="M2665" s="6" t="str">
        <f aca="false">IF(I2665&lt;=0,"Below 0%",IF(I2665&lt;=0.05,"0-5%",IF(I2665&lt;=0.1,"5-10%",IF(I2665&lt;=0.2,"10-20%",IF(I2665&lt;=0.4,"20-40%","Above 40%")))))</f>
        <v>20-40%</v>
      </c>
      <c r="N2665" s="6" t="str">
        <f aca="false">IF(AND(H2665&gt;=Summary!$B$25,I2665&gt;=Summary!$B$26,I2665&lt;=Summary!$B$27,J2665&gt;=Summary!$B$28,J2665&lt;=Summary!$B$29,F2665*J2665&gt;1),"Yes","No")</f>
        <v>Yes</v>
      </c>
    </row>
    <row r="2666" customFormat="false" ht="15" hidden="false" customHeight="false" outlineLevel="0" collapsed="false">
      <c r="A2666" s="6" t="s">
        <v>150</v>
      </c>
      <c r="B2666" s="45" t="n">
        <v>42336</v>
      </c>
      <c r="C2666" s="6" t="s">
        <v>194</v>
      </c>
      <c r="D2666" s="6" t="s">
        <v>179</v>
      </c>
      <c r="E2666" s="6" t="s">
        <v>187</v>
      </c>
      <c r="F2666" s="34" t="n">
        <v>0.612319469451904</v>
      </c>
      <c r="G2666" s="34" t="n">
        <v>0.622355975924334</v>
      </c>
      <c r="H2666" s="34" t="n">
        <v>-0.0100365064724294</v>
      </c>
      <c r="I2666" s="34" t="n">
        <v>-0.0161266330857078</v>
      </c>
      <c r="J2666" s="35" t="n">
        <v>1.6</v>
      </c>
      <c r="K2666" s="6" t="n">
        <v>1</v>
      </c>
      <c r="L2666" s="35" t="n">
        <v>0.6</v>
      </c>
      <c r="M2666" s="6" t="str">
        <f aca="false">IF(I2666&lt;=0,"Below 0%",IF(I2666&lt;=0.05,"0-5%",IF(I2666&lt;=0.1,"5-10%",IF(I2666&lt;=0.2,"10-20%",IF(I2666&lt;=0.4,"20-40%","Above 40%")))))</f>
        <v>Below 0%</v>
      </c>
      <c r="N2666" s="6" t="str">
        <f aca="false">IF(AND(H2666&gt;=Summary!$B$25,I2666&gt;=Summary!$B$26,I2666&lt;=Summary!$B$27,J2666&gt;=Summary!$B$28,J2666&lt;=Summary!$B$29,F2666*J2666&gt;1),"Yes","No")</f>
        <v>No</v>
      </c>
    </row>
    <row r="2667" customFormat="false" ht="15" hidden="false" customHeight="false" outlineLevel="0" collapsed="false">
      <c r="A2667" s="6" t="s">
        <v>150</v>
      </c>
      <c r="B2667" s="45" t="n">
        <v>42336</v>
      </c>
      <c r="C2667" s="6" t="s">
        <v>194</v>
      </c>
      <c r="D2667" s="6" t="s">
        <v>179</v>
      </c>
      <c r="E2667" s="6" t="s">
        <v>174</v>
      </c>
      <c r="F2667" s="34" t="n">
        <v>0.268976300954819</v>
      </c>
      <c r="G2667" s="34" t="n">
        <v>0.226311263972485</v>
      </c>
      <c r="H2667" s="34" t="n">
        <v>0.0426650369823338</v>
      </c>
      <c r="I2667" s="34" t="n">
        <v>0.188523700647622</v>
      </c>
      <c r="J2667" s="35" t="n">
        <v>4.4</v>
      </c>
      <c r="K2667" s="6" t="n">
        <v>0</v>
      </c>
      <c r="L2667" s="35" t="n">
        <v>-1</v>
      </c>
      <c r="M2667" s="6" t="str">
        <f aca="false">IF(I2667&lt;=0,"Below 0%",IF(I2667&lt;=0.05,"0-5%",IF(I2667&lt;=0.1,"5-10%",IF(I2667&lt;=0.2,"10-20%",IF(I2667&lt;=0.4,"20-40%","Above 40%")))))</f>
        <v>10-20%</v>
      </c>
      <c r="N2667" s="6" t="str">
        <f aca="false">IF(AND(H2667&gt;=Summary!$B$25,I2667&gt;=Summary!$B$26,I2667&lt;=Summary!$B$27,J2667&gt;=Summary!$B$28,J2667&lt;=Summary!$B$29,F2667*J2667&gt;1),"Yes","No")</f>
        <v>Yes</v>
      </c>
    </row>
    <row r="2668" customFormat="false" ht="15" hidden="false" customHeight="false" outlineLevel="0" collapsed="false">
      <c r="A2668" s="6" t="s">
        <v>150</v>
      </c>
      <c r="B2668" s="45" t="n">
        <v>42336</v>
      </c>
      <c r="C2668" s="6" t="s">
        <v>194</v>
      </c>
      <c r="D2668" s="6" t="s">
        <v>179</v>
      </c>
      <c r="E2668" s="6" t="s">
        <v>177</v>
      </c>
      <c r="F2668" s="34" t="n">
        <v>0.118704214692116</v>
      </c>
      <c r="G2668" s="34" t="n">
        <v>0.151332760103181</v>
      </c>
      <c r="H2668" s="34" t="n">
        <v>-0.0326285454110656</v>
      </c>
      <c r="I2668" s="34" t="n">
        <v>-0.215607944960621</v>
      </c>
      <c r="J2668" s="35" t="n">
        <v>6.58</v>
      </c>
      <c r="K2668" s="6" t="n">
        <v>0</v>
      </c>
      <c r="L2668" s="35" t="n">
        <v>-1</v>
      </c>
      <c r="M2668" s="6" t="str">
        <f aca="false">IF(I2668&lt;=0,"Below 0%",IF(I2668&lt;=0.05,"0-5%",IF(I2668&lt;=0.1,"5-10%",IF(I2668&lt;=0.2,"10-20%",IF(I2668&lt;=0.4,"20-40%","Above 40%")))))</f>
        <v>Below 0%</v>
      </c>
      <c r="N2668" s="6" t="str">
        <f aca="false">IF(AND(H2668&gt;=Summary!$B$25,I2668&gt;=Summary!$B$26,I2668&lt;=Summary!$B$27,J2668&gt;=Summary!$B$28,J2668&lt;=Summary!$B$29,F2668*J2668&gt;1),"Yes","No")</f>
        <v>No</v>
      </c>
    </row>
    <row r="2669" customFormat="false" ht="15" hidden="false" customHeight="false" outlineLevel="0" collapsed="false">
      <c r="A2669" s="6" t="s">
        <v>150</v>
      </c>
      <c r="B2669" s="45" t="n">
        <v>42336</v>
      </c>
      <c r="C2669" s="6" t="s">
        <v>191</v>
      </c>
      <c r="D2669" s="6" t="s">
        <v>192</v>
      </c>
      <c r="E2669" s="6" t="s">
        <v>187</v>
      </c>
      <c r="F2669" s="34" t="n">
        <v>0.276955515146256</v>
      </c>
      <c r="G2669" s="34" t="n">
        <v>0.304908799764407</v>
      </c>
      <c r="H2669" s="34" t="n">
        <v>-0.0279532846181516</v>
      </c>
      <c r="I2669" s="34" t="n">
        <v>-0.0916775266563318</v>
      </c>
      <c r="J2669" s="35" t="n">
        <v>3.25</v>
      </c>
      <c r="K2669" s="6" t="n">
        <v>1</v>
      </c>
      <c r="L2669" s="35" t="n">
        <v>2.25</v>
      </c>
      <c r="M2669" s="6" t="str">
        <f aca="false">IF(I2669&lt;=0,"Below 0%",IF(I2669&lt;=0.05,"0-5%",IF(I2669&lt;=0.1,"5-10%",IF(I2669&lt;=0.2,"10-20%",IF(I2669&lt;=0.4,"20-40%","Above 40%")))))</f>
        <v>Below 0%</v>
      </c>
      <c r="N2669" s="6" t="str">
        <f aca="false">IF(AND(H2669&gt;=Summary!$B$25,I2669&gt;=Summary!$B$26,I2669&lt;=Summary!$B$27,J2669&gt;=Summary!$B$28,J2669&lt;=Summary!$B$29,F2669*J2669&gt;1),"Yes","No")</f>
        <v>No</v>
      </c>
    </row>
    <row r="2670" customFormat="false" ht="15" hidden="false" customHeight="false" outlineLevel="0" collapsed="false">
      <c r="A2670" s="6" t="s">
        <v>150</v>
      </c>
      <c r="B2670" s="45" t="n">
        <v>42336</v>
      </c>
      <c r="C2670" s="6" t="s">
        <v>191</v>
      </c>
      <c r="D2670" s="6" t="s">
        <v>192</v>
      </c>
      <c r="E2670" s="6" t="s">
        <v>174</v>
      </c>
      <c r="F2670" s="34" t="n">
        <v>0.436284780502319</v>
      </c>
      <c r="G2670" s="34" t="n">
        <v>0.300288969464946</v>
      </c>
      <c r="H2670" s="34" t="n">
        <v>0.135995811037373</v>
      </c>
      <c r="I2670" s="34" t="n">
        <v>0.452883138796905</v>
      </c>
      <c r="J2670" s="35" t="n">
        <v>3.3</v>
      </c>
      <c r="K2670" s="6" t="n">
        <v>0</v>
      </c>
      <c r="L2670" s="35" t="n">
        <v>-1</v>
      </c>
      <c r="M2670" s="6" t="str">
        <f aca="false">IF(I2670&lt;=0,"Below 0%",IF(I2670&lt;=0.05,"0-5%",IF(I2670&lt;=0.1,"5-10%",IF(I2670&lt;=0.2,"10-20%",IF(I2670&lt;=0.4,"20-40%","Above 40%")))))</f>
        <v>Above 40%</v>
      </c>
      <c r="N2670" s="6" t="str">
        <f aca="false">IF(AND(H2670&gt;=Summary!$B$25,I2670&gt;=Summary!$B$26,I2670&lt;=Summary!$B$27,J2670&gt;=Summary!$B$28,J2670&lt;=Summary!$B$29,F2670*J2670&gt;1),"Yes","No")</f>
        <v>No</v>
      </c>
    </row>
    <row r="2671" customFormat="false" ht="15" hidden="false" customHeight="false" outlineLevel="0" collapsed="false">
      <c r="A2671" s="6" t="s">
        <v>150</v>
      </c>
      <c r="B2671" s="45" t="n">
        <v>42336</v>
      </c>
      <c r="C2671" s="6" t="s">
        <v>191</v>
      </c>
      <c r="D2671" s="6" t="s">
        <v>192</v>
      </c>
      <c r="E2671" s="6" t="s">
        <v>177</v>
      </c>
      <c r="F2671" s="34" t="n">
        <v>0.286759674549103</v>
      </c>
      <c r="G2671" s="34" t="n">
        <v>0.394802230770647</v>
      </c>
      <c r="H2671" s="34" t="n">
        <v>-0.108042556221544</v>
      </c>
      <c r="I2671" s="34" t="n">
        <v>-0.273662476553506</v>
      </c>
      <c r="J2671" s="35" t="n">
        <v>2.51</v>
      </c>
      <c r="K2671" s="6" t="n">
        <v>0</v>
      </c>
      <c r="L2671" s="35" t="n">
        <v>-1</v>
      </c>
      <c r="M2671" s="6" t="str">
        <f aca="false">IF(I2671&lt;=0,"Below 0%",IF(I2671&lt;=0.05,"0-5%",IF(I2671&lt;=0.1,"5-10%",IF(I2671&lt;=0.2,"10-20%",IF(I2671&lt;=0.4,"20-40%","Above 40%")))))</f>
        <v>Below 0%</v>
      </c>
      <c r="N2671" s="6" t="str">
        <f aca="false">IF(AND(H2671&gt;=Summary!$B$25,I2671&gt;=Summary!$B$26,I2671&lt;=Summary!$B$27,J2671&gt;=Summary!$B$28,J2671&lt;=Summary!$B$29,F2671*J2671&gt;1),"Yes","No")</f>
        <v>No</v>
      </c>
    </row>
    <row r="2672" customFormat="false" ht="15" hidden="false" customHeight="false" outlineLevel="0" collapsed="false">
      <c r="A2672" s="6" t="s">
        <v>150</v>
      </c>
      <c r="B2672" s="45" t="n">
        <v>42337</v>
      </c>
      <c r="C2672" s="6" t="s">
        <v>183</v>
      </c>
      <c r="D2672" s="6" t="s">
        <v>175</v>
      </c>
      <c r="E2672" s="6" t="s">
        <v>187</v>
      </c>
      <c r="F2672" s="34" t="n">
        <v>0.715438425540924</v>
      </c>
      <c r="G2672" s="34" t="n">
        <v>0.665207877461707</v>
      </c>
      <c r="H2672" s="34" t="n">
        <v>0.0502305480792173</v>
      </c>
      <c r="I2672" s="34" t="n">
        <v>0.075511054184876</v>
      </c>
      <c r="J2672" s="35" t="n">
        <v>1.5</v>
      </c>
      <c r="K2672" s="6" t="n">
        <v>1</v>
      </c>
      <c r="L2672" s="35" t="n">
        <v>0.5</v>
      </c>
      <c r="M2672" s="6" t="str">
        <f aca="false">IF(I2672&lt;=0,"Below 0%",IF(I2672&lt;=0.05,"0-5%",IF(I2672&lt;=0.1,"5-10%",IF(I2672&lt;=0.2,"10-20%",IF(I2672&lt;=0.4,"20-40%","Above 40%")))))</f>
        <v>5-10%</v>
      </c>
      <c r="N2672" s="6" t="str">
        <f aca="false">IF(AND(H2672&gt;=Summary!$B$25,I2672&gt;=Summary!$B$26,I2672&lt;=Summary!$B$27,J2672&gt;=Summary!$B$28,J2672&lt;=Summary!$B$29,F2672*J2672&gt;1),"Yes","No")</f>
        <v>No</v>
      </c>
    </row>
    <row r="2673" customFormat="false" ht="15" hidden="false" customHeight="false" outlineLevel="0" collapsed="false">
      <c r="A2673" s="6" t="s">
        <v>150</v>
      </c>
      <c r="B2673" s="45" t="n">
        <v>42337</v>
      </c>
      <c r="C2673" s="6" t="s">
        <v>183</v>
      </c>
      <c r="D2673" s="6" t="s">
        <v>175</v>
      </c>
      <c r="E2673" s="6" t="s">
        <v>174</v>
      </c>
      <c r="F2673" s="34" t="n">
        <v>0.143143028020859</v>
      </c>
      <c r="G2673" s="34" t="n">
        <v>0.210065645514223</v>
      </c>
      <c r="H2673" s="34" t="n">
        <v>-0.0669226174933644</v>
      </c>
      <c r="I2673" s="34" t="n">
        <v>-0.31857954369237</v>
      </c>
      <c r="J2673" s="35" t="n">
        <v>4.75</v>
      </c>
      <c r="K2673" s="6" t="n">
        <v>0</v>
      </c>
      <c r="L2673" s="35" t="n">
        <v>-1</v>
      </c>
      <c r="M2673" s="6" t="str">
        <f aca="false">IF(I2673&lt;=0,"Below 0%",IF(I2673&lt;=0.05,"0-5%",IF(I2673&lt;=0.1,"5-10%",IF(I2673&lt;=0.2,"10-20%",IF(I2673&lt;=0.4,"20-40%","Above 40%")))))</f>
        <v>Below 0%</v>
      </c>
      <c r="N2673" s="6" t="str">
        <f aca="false">IF(AND(H2673&gt;=Summary!$B$25,I2673&gt;=Summary!$B$26,I2673&lt;=Summary!$B$27,J2673&gt;=Summary!$B$28,J2673&lt;=Summary!$B$29,F2673*J2673&gt;1),"Yes","No")</f>
        <v>No</v>
      </c>
    </row>
    <row r="2674" customFormat="false" ht="15" hidden="false" customHeight="false" outlineLevel="0" collapsed="false">
      <c r="A2674" s="6" t="s">
        <v>150</v>
      </c>
      <c r="B2674" s="45" t="n">
        <v>42337</v>
      </c>
      <c r="C2674" s="6" t="s">
        <v>183</v>
      </c>
      <c r="D2674" s="6" t="s">
        <v>175</v>
      </c>
      <c r="E2674" s="6" t="s">
        <v>177</v>
      </c>
      <c r="F2674" s="34" t="n">
        <v>0.141418546438217</v>
      </c>
      <c r="G2674" s="34" t="n">
        <v>0.12472647702407</v>
      </c>
      <c r="H2674" s="34" t="n">
        <v>0.0166920694141472</v>
      </c>
      <c r="I2674" s="34" t="n">
        <v>0.133829398636232</v>
      </c>
      <c r="J2674" s="35" t="n">
        <v>8</v>
      </c>
      <c r="K2674" s="6" t="n">
        <v>0</v>
      </c>
      <c r="L2674" s="35" t="n">
        <v>-1</v>
      </c>
      <c r="M2674" s="6" t="str">
        <f aca="false">IF(I2674&lt;=0,"Below 0%",IF(I2674&lt;=0.05,"0-5%",IF(I2674&lt;=0.1,"5-10%",IF(I2674&lt;=0.2,"10-20%",IF(I2674&lt;=0.4,"20-40%","Above 40%")))))</f>
        <v>10-20%</v>
      </c>
      <c r="N2674" s="6" t="str">
        <f aca="false">IF(AND(H2674&gt;=Summary!$B$25,I2674&gt;=Summary!$B$26,I2674&lt;=Summary!$B$27,J2674&gt;=Summary!$B$28,J2674&lt;=Summary!$B$29,F2674*J2674&gt;1),"Yes","No")</f>
        <v>No</v>
      </c>
    </row>
    <row r="2675" customFormat="false" ht="15" hidden="false" customHeight="false" outlineLevel="0" collapsed="false">
      <c r="A2675" s="6" t="s">
        <v>150</v>
      </c>
      <c r="B2675" s="45" t="n">
        <v>42337</v>
      </c>
      <c r="C2675" s="6" t="s">
        <v>172</v>
      </c>
      <c r="D2675" s="6" t="s">
        <v>185</v>
      </c>
      <c r="E2675" s="6" t="s">
        <v>187</v>
      </c>
      <c r="F2675" s="34" t="n">
        <v>0.217169180512428</v>
      </c>
      <c r="G2675" s="34" t="n">
        <v>0.163954086003084</v>
      </c>
      <c r="H2675" s="34" t="n">
        <v>0.0532150945093445</v>
      </c>
      <c r="I2675" s="34" t="n">
        <v>0.324573152195448</v>
      </c>
      <c r="J2675" s="35" t="n">
        <v>6.1</v>
      </c>
      <c r="K2675" s="6" t="n">
        <v>0</v>
      </c>
      <c r="L2675" s="35" t="n">
        <v>-1</v>
      </c>
      <c r="M2675" s="6" t="str">
        <f aca="false">IF(I2675&lt;=0,"Below 0%",IF(I2675&lt;=0.05,"0-5%",IF(I2675&lt;=0.1,"5-10%",IF(I2675&lt;=0.2,"10-20%",IF(I2675&lt;=0.4,"20-40%","Above 40%")))))</f>
        <v>20-40%</v>
      </c>
      <c r="N2675" s="6" t="str">
        <f aca="false">IF(AND(H2675&gt;=Summary!$B$25,I2675&gt;=Summary!$B$26,I2675&lt;=Summary!$B$27,J2675&gt;=Summary!$B$28,J2675&lt;=Summary!$B$29,F2675*J2675&gt;1),"Yes","No")</f>
        <v>No</v>
      </c>
    </row>
    <row r="2676" customFormat="false" ht="15" hidden="false" customHeight="false" outlineLevel="0" collapsed="false">
      <c r="A2676" s="6" t="s">
        <v>150</v>
      </c>
      <c r="B2676" s="45" t="n">
        <v>42337</v>
      </c>
      <c r="C2676" s="6" t="s">
        <v>172</v>
      </c>
      <c r="D2676" s="6" t="s">
        <v>185</v>
      </c>
      <c r="E2676" s="6" t="s">
        <v>174</v>
      </c>
      <c r="F2676" s="34" t="n">
        <v>0.166507318615913</v>
      </c>
      <c r="G2676" s="34" t="n">
        <v>0.229912626349152</v>
      </c>
      <c r="H2676" s="34" t="n">
        <v>-0.0634053077332386</v>
      </c>
      <c r="I2676" s="34" t="n">
        <v>-0.275780015826314</v>
      </c>
      <c r="J2676" s="35" t="n">
        <v>4.35</v>
      </c>
      <c r="K2676" s="6" t="n">
        <v>1</v>
      </c>
      <c r="L2676" s="35" t="n">
        <v>3.35</v>
      </c>
      <c r="M2676" s="6" t="str">
        <f aca="false">IF(I2676&lt;=0,"Below 0%",IF(I2676&lt;=0.05,"0-5%",IF(I2676&lt;=0.1,"5-10%",IF(I2676&lt;=0.2,"10-20%",IF(I2676&lt;=0.4,"20-40%","Above 40%")))))</f>
        <v>Below 0%</v>
      </c>
      <c r="N2676" s="6" t="str">
        <f aca="false">IF(AND(H2676&gt;=Summary!$B$25,I2676&gt;=Summary!$B$26,I2676&lt;=Summary!$B$27,J2676&gt;=Summary!$B$28,J2676&lt;=Summary!$B$29,F2676*J2676&gt;1),"Yes","No")</f>
        <v>No</v>
      </c>
    </row>
    <row r="2677" customFormat="false" ht="15" hidden="false" customHeight="false" outlineLevel="0" collapsed="false">
      <c r="A2677" s="6" t="s">
        <v>150</v>
      </c>
      <c r="B2677" s="45" t="n">
        <v>42337</v>
      </c>
      <c r="C2677" s="6" t="s">
        <v>172</v>
      </c>
      <c r="D2677" s="6" t="s">
        <v>185</v>
      </c>
      <c r="E2677" s="6" t="s">
        <v>177</v>
      </c>
      <c r="F2677" s="34" t="n">
        <v>0.616323530673981</v>
      </c>
      <c r="G2677" s="34" t="n">
        <v>0.606133287647764</v>
      </c>
      <c r="H2677" s="34" t="n">
        <v>0.0101902430262164</v>
      </c>
      <c r="I2677" s="34" t="n">
        <v>0.0168118848343768</v>
      </c>
      <c r="J2677" s="35" t="n">
        <v>1.65</v>
      </c>
      <c r="K2677" s="6" t="n">
        <v>0</v>
      </c>
      <c r="L2677" s="35" t="n">
        <v>-1</v>
      </c>
      <c r="M2677" s="6" t="str">
        <f aca="false">IF(I2677&lt;=0,"Below 0%",IF(I2677&lt;=0.05,"0-5%",IF(I2677&lt;=0.1,"5-10%",IF(I2677&lt;=0.2,"10-20%",IF(I2677&lt;=0.4,"20-40%","Above 40%")))))</f>
        <v>0-5%</v>
      </c>
      <c r="N2677" s="6" t="str">
        <f aca="false">IF(AND(H2677&gt;=Summary!$B$25,I2677&gt;=Summary!$B$26,I2677&lt;=Summary!$B$27,J2677&gt;=Summary!$B$28,J2677&lt;=Summary!$B$29,F2677*J2677&gt;1),"Yes","No")</f>
        <v>No</v>
      </c>
    </row>
    <row r="2678" customFormat="false" ht="15" hidden="false" customHeight="false" outlineLevel="0" collapsed="false">
      <c r="A2678" s="6" t="s">
        <v>150</v>
      </c>
      <c r="B2678" s="45" t="n">
        <v>42337</v>
      </c>
      <c r="C2678" s="6" t="s">
        <v>181</v>
      </c>
      <c r="D2678" s="6" t="s">
        <v>190</v>
      </c>
      <c r="E2678" s="6" t="s">
        <v>187</v>
      </c>
      <c r="F2678" s="34" t="n">
        <v>0.565502285957336</v>
      </c>
      <c r="G2678" s="34" t="n">
        <v>0.380631796996375</v>
      </c>
      <c r="H2678" s="34" t="n">
        <v>0.184870488960962</v>
      </c>
      <c r="I2678" s="34" t="n">
        <v>0.485693760794036</v>
      </c>
      <c r="J2678" s="35" t="n">
        <v>2.6</v>
      </c>
      <c r="K2678" s="6" t="n">
        <v>0</v>
      </c>
      <c r="L2678" s="35" t="n">
        <v>-1</v>
      </c>
      <c r="M2678" s="6" t="str">
        <f aca="false">IF(I2678&lt;=0,"Below 0%",IF(I2678&lt;=0.05,"0-5%",IF(I2678&lt;=0.1,"5-10%",IF(I2678&lt;=0.2,"10-20%",IF(I2678&lt;=0.4,"20-40%","Above 40%")))))</f>
        <v>Above 40%</v>
      </c>
      <c r="N2678" s="6" t="str">
        <f aca="false">IF(AND(H2678&gt;=Summary!$B$25,I2678&gt;=Summary!$B$26,I2678&lt;=Summary!$B$27,J2678&gt;=Summary!$B$28,J2678&lt;=Summary!$B$29,F2678*J2678&gt;1),"Yes","No")</f>
        <v>No</v>
      </c>
    </row>
    <row r="2679" customFormat="false" ht="15" hidden="false" customHeight="false" outlineLevel="0" collapsed="false">
      <c r="A2679" s="6" t="s">
        <v>150</v>
      </c>
      <c r="B2679" s="45" t="n">
        <v>42337</v>
      </c>
      <c r="C2679" s="6" t="s">
        <v>181</v>
      </c>
      <c r="D2679" s="6" t="s">
        <v>190</v>
      </c>
      <c r="E2679" s="6" t="s">
        <v>174</v>
      </c>
      <c r="F2679" s="34" t="n">
        <v>0.283420234918594</v>
      </c>
      <c r="G2679" s="34" t="n">
        <v>0.282755049197307</v>
      </c>
      <c r="H2679" s="34" t="n">
        <v>0.000665185721287265</v>
      </c>
      <c r="I2679" s="34" t="n">
        <v>0.00235251580184204</v>
      </c>
      <c r="J2679" s="35" t="n">
        <v>3.5</v>
      </c>
      <c r="K2679" s="6" t="n">
        <v>1</v>
      </c>
      <c r="L2679" s="35" t="n">
        <v>2.5</v>
      </c>
      <c r="M2679" s="6" t="str">
        <f aca="false">IF(I2679&lt;=0,"Below 0%",IF(I2679&lt;=0.05,"0-5%",IF(I2679&lt;=0.1,"5-10%",IF(I2679&lt;=0.2,"10-20%",IF(I2679&lt;=0.4,"20-40%","Above 40%")))))</f>
        <v>0-5%</v>
      </c>
      <c r="N2679" s="6" t="str">
        <f aca="false">IF(AND(H2679&gt;=Summary!$B$25,I2679&gt;=Summary!$B$26,I2679&lt;=Summary!$B$27,J2679&gt;=Summary!$B$28,J2679&lt;=Summary!$B$29,F2679*J2679&gt;1),"Yes","No")</f>
        <v>No</v>
      </c>
    </row>
    <row r="2680" customFormat="false" ht="15" hidden="false" customHeight="false" outlineLevel="0" collapsed="false">
      <c r="A2680" s="6" t="s">
        <v>150</v>
      </c>
      <c r="B2680" s="45" t="n">
        <v>42337</v>
      </c>
      <c r="C2680" s="6" t="s">
        <v>181</v>
      </c>
      <c r="D2680" s="6" t="s">
        <v>190</v>
      </c>
      <c r="E2680" s="6" t="s">
        <v>177</v>
      </c>
      <c r="F2680" s="34" t="n">
        <v>0.151077508926392</v>
      </c>
      <c r="G2680" s="34" t="n">
        <v>0.336613153806318</v>
      </c>
      <c r="H2680" s="34" t="n">
        <v>-0.185535644879926</v>
      </c>
      <c r="I2680" s="34" t="n">
        <v>-0.551183585020212</v>
      </c>
      <c r="J2680" s="35" t="n">
        <v>2.94</v>
      </c>
      <c r="K2680" s="6" t="n">
        <v>0</v>
      </c>
      <c r="L2680" s="35" t="n">
        <v>-1</v>
      </c>
      <c r="M2680" s="6" t="str">
        <f aca="false">IF(I2680&lt;=0,"Below 0%",IF(I2680&lt;=0.05,"0-5%",IF(I2680&lt;=0.1,"5-10%",IF(I2680&lt;=0.2,"10-20%",IF(I2680&lt;=0.4,"20-40%","Above 40%")))))</f>
        <v>Below 0%</v>
      </c>
      <c r="N2680" s="6" t="str">
        <f aca="false">IF(AND(H2680&gt;=Summary!$B$25,I2680&gt;=Summary!$B$26,I2680&lt;=Summary!$B$27,J2680&gt;=Summary!$B$28,J2680&lt;=Summary!$B$29,F2680*J2680&gt;1),"Yes","No")</f>
        <v>No</v>
      </c>
    </row>
    <row r="2681" customFormat="false" ht="15" hidden="false" customHeight="false" outlineLevel="0" collapsed="false">
      <c r="A2681" s="6" t="s">
        <v>150</v>
      </c>
      <c r="B2681" s="45" t="n">
        <v>42337</v>
      </c>
      <c r="C2681" s="6" t="s">
        <v>189</v>
      </c>
      <c r="D2681" s="6" t="s">
        <v>178</v>
      </c>
      <c r="E2681" s="6" t="s">
        <v>187</v>
      </c>
      <c r="F2681" s="34" t="n">
        <v>0.438957244157791</v>
      </c>
      <c r="G2681" s="34" t="n">
        <v>0.472027972027972</v>
      </c>
      <c r="H2681" s="34" t="n">
        <v>-0.0330707278701809</v>
      </c>
      <c r="I2681" s="34" t="n">
        <v>-0.0700609494138648</v>
      </c>
      <c r="J2681" s="35" t="n">
        <v>2.1</v>
      </c>
      <c r="K2681" s="6" t="n">
        <v>0</v>
      </c>
      <c r="L2681" s="35" t="n">
        <v>-1</v>
      </c>
      <c r="M2681" s="6" t="str">
        <f aca="false">IF(I2681&lt;=0,"Below 0%",IF(I2681&lt;=0.05,"0-5%",IF(I2681&lt;=0.1,"5-10%",IF(I2681&lt;=0.2,"10-20%",IF(I2681&lt;=0.4,"20-40%","Above 40%")))))</f>
        <v>Below 0%</v>
      </c>
      <c r="N2681" s="6" t="str">
        <f aca="false">IF(AND(H2681&gt;=Summary!$B$25,I2681&gt;=Summary!$B$26,I2681&lt;=Summary!$B$27,J2681&gt;=Summary!$B$28,J2681&lt;=Summary!$B$29,F2681*J2681&gt;1),"Yes","No")</f>
        <v>No</v>
      </c>
    </row>
    <row r="2682" customFormat="false" ht="15" hidden="false" customHeight="false" outlineLevel="0" collapsed="false">
      <c r="A2682" s="6" t="s">
        <v>150</v>
      </c>
      <c r="B2682" s="45" t="n">
        <v>42337</v>
      </c>
      <c r="C2682" s="6" t="s">
        <v>189</v>
      </c>
      <c r="D2682" s="6" t="s">
        <v>178</v>
      </c>
      <c r="E2682" s="6" t="s">
        <v>174</v>
      </c>
      <c r="F2682" s="34" t="n">
        <v>0.312705457210541</v>
      </c>
      <c r="G2682" s="34" t="n">
        <v>0.283216783216783</v>
      </c>
      <c r="H2682" s="34" t="n">
        <v>0.0294886739937575</v>
      </c>
      <c r="I2682" s="34" t="n">
        <v>0.104120503237218</v>
      </c>
      <c r="J2682" s="35" t="n">
        <v>3.5</v>
      </c>
      <c r="K2682" s="6" t="n">
        <v>1</v>
      </c>
      <c r="L2682" s="35" t="n">
        <v>2.5</v>
      </c>
      <c r="M2682" s="6" t="str">
        <f aca="false">IF(I2682&lt;=0,"Below 0%",IF(I2682&lt;=0.05,"0-5%",IF(I2682&lt;=0.1,"5-10%",IF(I2682&lt;=0.2,"10-20%",IF(I2682&lt;=0.4,"20-40%","Above 40%")))))</f>
        <v>10-20%</v>
      </c>
      <c r="N2682" s="6" t="str">
        <f aca="false">IF(AND(H2682&gt;=Summary!$B$25,I2682&gt;=Summary!$B$26,I2682&lt;=Summary!$B$27,J2682&gt;=Summary!$B$28,J2682&lt;=Summary!$B$29,F2682*J2682&gt;1),"Yes","No")</f>
        <v>No</v>
      </c>
    </row>
    <row r="2683" customFormat="false" ht="15" hidden="false" customHeight="false" outlineLevel="0" collapsed="false">
      <c r="A2683" s="6" t="s">
        <v>150</v>
      </c>
      <c r="B2683" s="45" t="n">
        <v>42337</v>
      </c>
      <c r="C2683" s="6" t="s">
        <v>189</v>
      </c>
      <c r="D2683" s="6" t="s">
        <v>178</v>
      </c>
      <c r="E2683" s="6" t="s">
        <v>177</v>
      </c>
      <c r="F2683" s="34" t="n">
        <v>0.248337253928185</v>
      </c>
      <c r="G2683" s="34" t="n">
        <v>0.244755244755245</v>
      </c>
      <c r="H2683" s="34" t="n">
        <v>0.00358200917293972</v>
      </c>
      <c r="I2683" s="34" t="n">
        <v>0.0146350660494394</v>
      </c>
      <c r="J2683" s="35" t="n">
        <v>4.05</v>
      </c>
      <c r="K2683" s="6" t="n">
        <v>0</v>
      </c>
      <c r="L2683" s="35" t="n">
        <v>-1</v>
      </c>
      <c r="M2683" s="6" t="str">
        <f aca="false">IF(I2683&lt;=0,"Below 0%",IF(I2683&lt;=0.05,"0-5%",IF(I2683&lt;=0.1,"5-10%",IF(I2683&lt;=0.2,"10-20%",IF(I2683&lt;=0.4,"20-40%","Above 40%")))))</f>
        <v>0-5%</v>
      </c>
      <c r="N2683" s="6" t="str">
        <f aca="false">IF(AND(H2683&gt;=Summary!$B$25,I2683&gt;=Summary!$B$26,I2683&lt;=Summary!$B$27,J2683&gt;=Summary!$B$28,J2683&lt;=Summary!$B$29,F2683*J2683&gt;1),"Yes","No")</f>
        <v>No</v>
      </c>
    </row>
    <row r="2684" customFormat="false" ht="15" hidden="false" customHeight="false" outlineLevel="0" collapsed="false">
      <c r="A2684" s="6" t="s">
        <v>150</v>
      </c>
      <c r="B2684" s="45" t="n">
        <v>42343</v>
      </c>
      <c r="C2684" s="6" t="s">
        <v>185</v>
      </c>
      <c r="D2684" s="6" t="s">
        <v>191</v>
      </c>
      <c r="E2684" s="6" t="s">
        <v>187</v>
      </c>
      <c r="F2684" s="34" t="n">
        <v>0.802014470100403</v>
      </c>
      <c r="G2684" s="34" t="n">
        <v>0.768200387540914</v>
      </c>
      <c r="H2684" s="34" t="n">
        <v>0.033814082559489</v>
      </c>
      <c r="I2684" s="34" t="n">
        <v>0.0440172682908053</v>
      </c>
      <c r="J2684" s="35" t="n">
        <v>1.29</v>
      </c>
      <c r="K2684" s="6" t="n">
        <v>1</v>
      </c>
      <c r="L2684" s="35" t="n">
        <v>0.29</v>
      </c>
      <c r="M2684" s="6" t="str">
        <f aca="false">IF(I2684&lt;=0,"Below 0%",IF(I2684&lt;=0.05,"0-5%",IF(I2684&lt;=0.1,"5-10%",IF(I2684&lt;=0.2,"10-20%",IF(I2684&lt;=0.4,"20-40%","Above 40%")))))</f>
        <v>0-5%</v>
      </c>
      <c r="N2684" s="6" t="str">
        <f aca="false">IF(AND(H2684&gt;=Summary!$B$25,I2684&gt;=Summary!$B$26,I2684&lt;=Summary!$B$27,J2684&gt;=Summary!$B$28,J2684&lt;=Summary!$B$29,F2684*J2684&gt;1),"Yes","No")</f>
        <v>No</v>
      </c>
    </row>
    <row r="2685" customFormat="false" ht="15" hidden="false" customHeight="false" outlineLevel="0" collapsed="false">
      <c r="A2685" s="6" t="s">
        <v>150</v>
      </c>
      <c r="B2685" s="45" t="n">
        <v>42343</v>
      </c>
      <c r="C2685" s="6" t="s">
        <v>185</v>
      </c>
      <c r="D2685" s="6" t="s">
        <v>191</v>
      </c>
      <c r="E2685" s="6" t="s">
        <v>174</v>
      </c>
      <c r="F2685" s="34" t="n">
        <v>0.12027183175087</v>
      </c>
      <c r="G2685" s="34" t="n">
        <v>0.158556559988445</v>
      </c>
      <c r="H2685" s="34" t="n">
        <v>-0.0382847282375749</v>
      </c>
      <c r="I2685" s="34" t="n">
        <v>-0.241457863618919</v>
      </c>
      <c r="J2685" s="35" t="n">
        <v>6.25</v>
      </c>
      <c r="K2685" s="6" t="n">
        <v>0</v>
      </c>
      <c r="L2685" s="35" t="n">
        <v>-1</v>
      </c>
      <c r="M2685" s="6" t="str">
        <f aca="false">IF(I2685&lt;=0,"Below 0%",IF(I2685&lt;=0.05,"0-5%",IF(I2685&lt;=0.1,"5-10%",IF(I2685&lt;=0.2,"10-20%",IF(I2685&lt;=0.4,"20-40%","Above 40%")))))</f>
        <v>Below 0%</v>
      </c>
      <c r="N2685" s="6" t="str">
        <f aca="false">IF(AND(H2685&gt;=Summary!$B$25,I2685&gt;=Summary!$B$26,I2685&lt;=Summary!$B$27,J2685&gt;=Summary!$B$28,J2685&lt;=Summary!$B$29,F2685*J2685&gt;1),"Yes","No")</f>
        <v>No</v>
      </c>
    </row>
    <row r="2686" customFormat="false" ht="15" hidden="false" customHeight="false" outlineLevel="0" collapsed="false">
      <c r="A2686" s="6" t="s">
        <v>150</v>
      </c>
      <c r="B2686" s="45" t="n">
        <v>42343</v>
      </c>
      <c r="C2686" s="6" t="s">
        <v>185</v>
      </c>
      <c r="D2686" s="6" t="s">
        <v>191</v>
      </c>
      <c r="E2686" s="6" t="s">
        <v>177</v>
      </c>
      <c r="F2686" s="34" t="n">
        <v>0.077713631093502</v>
      </c>
      <c r="G2686" s="34" t="n">
        <v>0.0732430524706415</v>
      </c>
      <c r="H2686" s="34" t="n">
        <v>0.00447057862286059</v>
      </c>
      <c r="I2686" s="34" t="n">
        <v>0.0610375792933064</v>
      </c>
      <c r="J2686" s="35" t="n">
        <v>13.53</v>
      </c>
      <c r="K2686" s="6" t="n">
        <v>0</v>
      </c>
      <c r="L2686" s="35" t="n">
        <v>-1</v>
      </c>
      <c r="M2686" s="6" t="str">
        <f aca="false">IF(I2686&lt;=0,"Below 0%",IF(I2686&lt;=0.05,"0-5%",IF(I2686&lt;=0.1,"5-10%",IF(I2686&lt;=0.2,"10-20%",IF(I2686&lt;=0.4,"20-40%","Above 40%")))))</f>
        <v>5-10%</v>
      </c>
      <c r="N2686" s="6" t="str">
        <f aca="false">IF(AND(H2686&gt;=Summary!$B$25,I2686&gt;=Summary!$B$26,I2686&lt;=Summary!$B$27,J2686&gt;=Summary!$B$28,J2686&lt;=Summary!$B$29,F2686*J2686&gt;1),"Yes","No")</f>
        <v>No</v>
      </c>
    </row>
    <row r="2687" customFormat="false" ht="15" hidden="false" customHeight="false" outlineLevel="0" collapsed="false">
      <c r="A2687" s="6" t="s">
        <v>150</v>
      </c>
      <c r="B2687" s="45" t="n">
        <v>42343</v>
      </c>
      <c r="C2687" s="6" t="s">
        <v>190</v>
      </c>
      <c r="D2687" s="6" t="s">
        <v>199</v>
      </c>
      <c r="E2687" s="6" t="s">
        <v>187</v>
      </c>
      <c r="F2687" s="34" t="n">
        <v>0.580936849117279</v>
      </c>
      <c r="G2687" s="34" t="n">
        <v>0.712371518708233</v>
      </c>
      <c r="H2687" s="34" t="n">
        <v>-0.131434669590954</v>
      </c>
      <c r="I2687" s="34" t="n">
        <v>-0.184502982136749</v>
      </c>
      <c r="J2687" s="35" t="n">
        <v>1.39</v>
      </c>
      <c r="K2687" s="6" t="n">
        <v>0</v>
      </c>
      <c r="L2687" s="35" t="n">
        <v>-1</v>
      </c>
      <c r="M2687" s="6" t="str">
        <f aca="false">IF(I2687&lt;=0,"Below 0%",IF(I2687&lt;=0.05,"0-5%",IF(I2687&lt;=0.1,"5-10%",IF(I2687&lt;=0.2,"10-20%",IF(I2687&lt;=0.4,"20-40%","Above 40%")))))</f>
        <v>Below 0%</v>
      </c>
      <c r="N2687" s="6" t="str">
        <f aca="false">IF(AND(H2687&gt;=Summary!$B$25,I2687&gt;=Summary!$B$26,I2687&lt;=Summary!$B$27,J2687&gt;=Summary!$B$28,J2687&lt;=Summary!$B$29,F2687*J2687&gt;1),"Yes","No")</f>
        <v>No</v>
      </c>
    </row>
    <row r="2688" customFormat="false" ht="15" hidden="false" customHeight="false" outlineLevel="0" collapsed="false">
      <c r="A2688" s="6" t="s">
        <v>150</v>
      </c>
      <c r="B2688" s="45" t="n">
        <v>42343</v>
      </c>
      <c r="C2688" s="6" t="s">
        <v>190</v>
      </c>
      <c r="D2688" s="6" t="s">
        <v>199</v>
      </c>
      <c r="E2688" s="6" t="s">
        <v>174</v>
      </c>
      <c r="F2688" s="34" t="n">
        <v>0.237190574407578</v>
      </c>
      <c r="G2688" s="34" t="n">
        <v>0.188608840191323</v>
      </c>
      <c r="H2688" s="34" t="n">
        <v>0.0485817342162549</v>
      </c>
      <c r="I2688" s="34" t="n">
        <v>0.257579306287946</v>
      </c>
      <c r="J2688" s="35" t="n">
        <v>5.25</v>
      </c>
      <c r="K2688" s="6" t="n">
        <v>0</v>
      </c>
      <c r="L2688" s="35" t="n">
        <v>-1</v>
      </c>
      <c r="M2688" s="6" t="str">
        <f aca="false">IF(I2688&lt;=0,"Below 0%",IF(I2688&lt;=0.05,"0-5%",IF(I2688&lt;=0.1,"5-10%",IF(I2688&lt;=0.2,"10-20%",IF(I2688&lt;=0.4,"20-40%","Above 40%")))))</f>
        <v>20-40%</v>
      </c>
      <c r="N2688" s="6" t="str">
        <f aca="false">IF(AND(H2688&gt;=Summary!$B$25,I2688&gt;=Summary!$B$26,I2688&lt;=Summary!$B$27,J2688&gt;=Summary!$B$28,J2688&lt;=Summary!$B$29,F2688*J2688&gt;1),"Yes","No")</f>
        <v>No</v>
      </c>
    </row>
    <row r="2689" customFormat="false" ht="15" hidden="false" customHeight="false" outlineLevel="0" collapsed="false">
      <c r="A2689" s="6" t="s">
        <v>150</v>
      </c>
      <c r="B2689" s="45" t="n">
        <v>42343</v>
      </c>
      <c r="C2689" s="6" t="s">
        <v>190</v>
      </c>
      <c r="D2689" s="6" t="s">
        <v>199</v>
      </c>
      <c r="E2689" s="6" t="s">
        <v>177</v>
      </c>
      <c r="F2689" s="34" t="n">
        <v>0.181872576475143</v>
      </c>
      <c r="G2689" s="34" t="n">
        <v>0.0990196411004444</v>
      </c>
      <c r="H2689" s="34" t="n">
        <v>0.0828529353746991</v>
      </c>
      <c r="I2689" s="34" t="n">
        <v>0.836732333645342</v>
      </c>
      <c r="J2689" s="35" t="n">
        <v>10</v>
      </c>
      <c r="K2689" s="6" t="n">
        <v>1</v>
      </c>
      <c r="L2689" s="35" t="n">
        <v>9</v>
      </c>
      <c r="M2689" s="6" t="str">
        <f aca="false">IF(I2689&lt;=0,"Below 0%",IF(I2689&lt;=0.05,"0-5%",IF(I2689&lt;=0.1,"5-10%",IF(I2689&lt;=0.2,"10-20%",IF(I2689&lt;=0.4,"20-40%","Above 40%")))))</f>
        <v>Above 40%</v>
      </c>
      <c r="N2689" s="6" t="str">
        <f aca="false">IF(AND(H2689&gt;=Summary!$B$25,I2689&gt;=Summary!$B$26,I2689&lt;=Summary!$B$27,J2689&gt;=Summary!$B$28,J2689&lt;=Summary!$B$29,F2689*J2689&gt;1),"Yes","No")</f>
        <v>No</v>
      </c>
    </row>
    <row r="2690" customFormat="false" ht="15" hidden="false" customHeight="false" outlineLevel="0" collapsed="false">
      <c r="A2690" s="6" t="s">
        <v>150</v>
      </c>
      <c r="B2690" s="45" t="n">
        <v>42343</v>
      </c>
      <c r="C2690" s="6" t="s">
        <v>176</v>
      </c>
      <c r="D2690" s="6" t="s">
        <v>189</v>
      </c>
      <c r="E2690" s="6" t="s">
        <v>187</v>
      </c>
      <c r="F2690" s="34" t="n">
        <v>0.736200034618378</v>
      </c>
      <c r="G2690" s="34" t="n">
        <v>0.683832449936562</v>
      </c>
      <c r="H2690" s="34" t="n">
        <v>0.0523675846818156</v>
      </c>
      <c r="I2690" s="34" t="n">
        <v>0.0765795549577584</v>
      </c>
      <c r="J2690" s="35" t="n">
        <v>1.46</v>
      </c>
      <c r="K2690" s="6" t="n">
        <v>0</v>
      </c>
      <c r="L2690" s="35" t="n">
        <v>-1</v>
      </c>
      <c r="M2690" s="6" t="str">
        <f aca="false">IF(I2690&lt;=0,"Below 0%",IF(I2690&lt;=0.05,"0-5%",IF(I2690&lt;=0.1,"5-10%",IF(I2690&lt;=0.2,"10-20%",IF(I2690&lt;=0.4,"20-40%","Above 40%")))))</f>
        <v>5-10%</v>
      </c>
      <c r="N2690" s="6" t="str">
        <f aca="false">IF(AND(H2690&gt;=Summary!$B$25,I2690&gt;=Summary!$B$26,I2690&lt;=Summary!$B$27,J2690&gt;=Summary!$B$28,J2690&lt;=Summary!$B$29,F2690*J2690&gt;1),"Yes","No")</f>
        <v>No</v>
      </c>
    </row>
    <row r="2691" customFormat="false" ht="15" hidden="false" customHeight="false" outlineLevel="0" collapsed="false">
      <c r="A2691" s="6" t="s">
        <v>150</v>
      </c>
      <c r="B2691" s="45" t="n">
        <v>42343</v>
      </c>
      <c r="C2691" s="6" t="s">
        <v>176</v>
      </c>
      <c r="D2691" s="6" t="s">
        <v>189</v>
      </c>
      <c r="E2691" s="6" t="s">
        <v>174</v>
      </c>
      <c r="F2691" s="34" t="n">
        <v>0.139443397521973</v>
      </c>
      <c r="G2691" s="34" t="n">
        <v>0.207999036855704</v>
      </c>
      <c r="H2691" s="34" t="n">
        <v>-0.0685556393337317</v>
      </c>
      <c r="I2691" s="34" t="n">
        <v>-0.329595946068207</v>
      </c>
      <c r="J2691" s="35" t="n">
        <v>4.8</v>
      </c>
      <c r="K2691" s="6" t="n">
        <v>1</v>
      </c>
      <c r="L2691" s="35" t="n">
        <v>3.8</v>
      </c>
      <c r="M2691" s="6" t="str">
        <f aca="false">IF(I2691&lt;=0,"Below 0%",IF(I2691&lt;=0.05,"0-5%",IF(I2691&lt;=0.1,"5-10%",IF(I2691&lt;=0.2,"10-20%",IF(I2691&lt;=0.4,"20-40%","Above 40%")))))</f>
        <v>Below 0%</v>
      </c>
      <c r="N2691" s="6" t="str">
        <f aca="false">IF(AND(H2691&gt;=Summary!$B$25,I2691&gt;=Summary!$B$26,I2691&lt;=Summary!$B$27,J2691&gt;=Summary!$B$28,J2691&lt;=Summary!$B$29,F2691*J2691&gt;1),"Yes","No")</f>
        <v>No</v>
      </c>
    </row>
    <row r="2692" customFormat="false" ht="15" hidden="false" customHeight="false" outlineLevel="0" collapsed="false">
      <c r="A2692" s="6" t="s">
        <v>150</v>
      </c>
      <c r="B2692" s="45" t="n">
        <v>42343</v>
      </c>
      <c r="C2692" s="6" t="s">
        <v>176</v>
      </c>
      <c r="D2692" s="6" t="s">
        <v>189</v>
      </c>
      <c r="E2692" s="6" t="s">
        <v>177</v>
      </c>
      <c r="F2692" s="34" t="n">
        <v>0.124356538057327</v>
      </c>
      <c r="G2692" s="34" t="n">
        <v>0.108168513207734</v>
      </c>
      <c r="H2692" s="34" t="n">
        <v>0.0161880248495937</v>
      </c>
      <c r="I2692" s="34" t="n">
        <v>0.149655610209833</v>
      </c>
      <c r="J2692" s="35" t="n">
        <v>9.23</v>
      </c>
      <c r="K2692" s="6" t="n">
        <v>0</v>
      </c>
      <c r="L2692" s="35" t="n">
        <v>-1</v>
      </c>
      <c r="M2692" s="6" t="str">
        <f aca="false">IF(I2692&lt;=0,"Below 0%",IF(I2692&lt;=0.05,"0-5%",IF(I2692&lt;=0.1,"5-10%",IF(I2692&lt;=0.2,"10-20%",IF(I2692&lt;=0.4,"20-40%","Above 40%")))))</f>
        <v>10-20%</v>
      </c>
      <c r="N2692" s="6" t="str">
        <f aca="false">IF(AND(H2692&gt;=Summary!$B$25,I2692&gt;=Summary!$B$26,I2692&lt;=Summary!$B$27,J2692&gt;=Summary!$B$28,J2692&lt;=Summary!$B$29,F2692*J2692&gt;1),"Yes","No")</f>
        <v>No</v>
      </c>
    </row>
    <row r="2693" customFormat="false" ht="15" hidden="false" customHeight="false" outlineLevel="0" collapsed="false">
      <c r="A2693" s="6" t="s">
        <v>150</v>
      </c>
      <c r="B2693" s="45" t="n">
        <v>42343</v>
      </c>
      <c r="C2693" s="6" t="s">
        <v>179</v>
      </c>
      <c r="D2693" s="6" t="s">
        <v>182</v>
      </c>
      <c r="E2693" s="6" t="s">
        <v>187</v>
      </c>
      <c r="F2693" s="34" t="n">
        <v>0.72643107175827</v>
      </c>
      <c r="G2693" s="34" t="n">
        <v>0.648460655484932</v>
      </c>
      <c r="H2693" s="34" t="n">
        <v>0.0779704162733381</v>
      </c>
      <c r="I2693" s="34" t="n">
        <v>0.120239239827172</v>
      </c>
      <c r="J2693" s="35" t="n">
        <v>1.53</v>
      </c>
      <c r="K2693" s="6" t="n">
        <v>0</v>
      </c>
      <c r="L2693" s="35" t="n">
        <v>-1</v>
      </c>
      <c r="M2693" s="6" t="str">
        <f aca="false">IF(I2693&lt;=0,"Below 0%",IF(I2693&lt;=0.05,"0-5%",IF(I2693&lt;=0.1,"5-10%",IF(I2693&lt;=0.2,"10-20%",IF(I2693&lt;=0.4,"20-40%","Above 40%")))))</f>
        <v>10-20%</v>
      </c>
      <c r="N2693" s="6" t="str">
        <f aca="false">IF(AND(H2693&gt;=Summary!$B$25,I2693&gt;=Summary!$B$26,I2693&lt;=Summary!$B$27,J2693&gt;=Summary!$B$28,J2693&lt;=Summary!$B$29,F2693*J2693&gt;1),"Yes","No")</f>
        <v>No</v>
      </c>
    </row>
    <row r="2694" customFormat="false" ht="15" hidden="false" customHeight="false" outlineLevel="0" collapsed="false">
      <c r="A2694" s="6" t="s">
        <v>150</v>
      </c>
      <c r="B2694" s="45" t="n">
        <v>42343</v>
      </c>
      <c r="C2694" s="6" t="s">
        <v>179</v>
      </c>
      <c r="D2694" s="6" t="s">
        <v>182</v>
      </c>
      <c r="E2694" s="6" t="s">
        <v>174</v>
      </c>
      <c r="F2694" s="34" t="n">
        <v>0.195887193083763</v>
      </c>
      <c r="G2694" s="34" t="n">
        <v>0.220476622864877</v>
      </c>
      <c r="H2694" s="34" t="n">
        <v>-0.0245894297811138</v>
      </c>
      <c r="I2694" s="34" t="n">
        <v>-0.111528512463582</v>
      </c>
      <c r="J2694" s="35" t="n">
        <v>4.5</v>
      </c>
      <c r="K2694" s="6" t="n">
        <v>1</v>
      </c>
      <c r="L2694" s="35" t="n">
        <v>3.5</v>
      </c>
      <c r="M2694" s="6" t="str">
        <f aca="false">IF(I2694&lt;=0,"Below 0%",IF(I2694&lt;=0.05,"0-5%",IF(I2694&lt;=0.1,"5-10%",IF(I2694&lt;=0.2,"10-20%",IF(I2694&lt;=0.4,"20-40%","Above 40%")))))</f>
        <v>Below 0%</v>
      </c>
      <c r="N2694" s="6" t="str">
        <f aca="false">IF(AND(H2694&gt;=Summary!$B$25,I2694&gt;=Summary!$B$26,I2694&lt;=Summary!$B$27,J2694&gt;=Summary!$B$28,J2694&lt;=Summary!$B$29,F2694*J2694&gt;1),"Yes","No")</f>
        <v>No</v>
      </c>
    </row>
    <row r="2695" customFormat="false" ht="15" hidden="false" customHeight="false" outlineLevel="0" collapsed="false">
      <c r="A2695" s="6" t="s">
        <v>150</v>
      </c>
      <c r="B2695" s="45" t="n">
        <v>42343</v>
      </c>
      <c r="C2695" s="6" t="s">
        <v>179</v>
      </c>
      <c r="D2695" s="6" t="s">
        <v>182</v>
      </c>
      <c r="E2695" s="6" t="s">
        <v>177</v>
      </c>
      <c r="F2695" s="34" t="n">
        <v>0.0776817873120308</v>
      </c>
      <c r="G2695" s="34" t="n">
        <v>0.131062721650191</v>
      </c>
      <c r="H2695" s="34" t="n">
        <v>-0.0533809343381602</v>
      </c>
      <c r="I2695" s="34" t="n">
        <v>-0.407293040050206</v>
      </c>
      <c r="J2695" s="35" t="n">
        <v>7.57</v>
      </c>
      <c r="K2695" s="6" t="n">
        <v>0</v>
      </c>
      <c r="L2695" s="35" t="n">
        <v>-1</v>
      </c>
      <c r="M2695" s="6" t="str">
        <f aca="false">IF(I2695&lt;=0,"Below 0%",IF(I2695&lt;=0.05,"0-5%",IF(I2695&lt;=0.1,"5-10%",IF(I2695&lt;=0.2,"10-20%",IF(I2695&lt;=0.4,"20-40%","Above 40%")))))</f>
        <v>Below 0%</v>
      </c>
      <c r="N2695" s="6" t="str">
        <f aca="false">IF(AND(H2695&gt;=Summary!$B$25,I2695&gt;=Summary!$B$26,I2695&lt;=Summary!$B$27,J2695&gt;=Summary!$B$28,J2695&lt;=Summary!$B$29,F2695*J2695&gt;1),"Yes","No")</f>
        <v>No</v>
      </c>
    </row>
    <row r="2696" customFormat="false" ht="15" hidden="false" customHeight="false" outlineLevel="0" collapsed="false">
      <c r="A2696" s="6" t="s">
        <v>150</v>
      </c>
      <c r="B2696" s="45" t="n">
        <v>42343</v>
      </c>
      <c r="C2696" s="6" t="s">
        <v>192</v>
      </c>
      <c r="D2696" s="6" t="s">
        <v>194</v>
      </c>
      <c r="E2696" s="6" t="s">
        <v>187</v>
      </c>
      <c r="F2696" s="34" t="n">
        <v>0.281467407941818</v>
      </c>
      <c r="G2696" s="34" t="n">
        <v>0.182337992376112</v>
      </c>
      <c r="H2696" s="34" t="n">
        <v>0.0991294155657064</v>
      </c>
      <c r="I2696" s="34" t="n">
        <v>0.543657491639101</v>
      </c>
      <c r="J2696" s="35" t="n">
        <v>5.5</v>
      </c>
      <c r="K2696" s="6" t="n">
        <v>1</v>
      </c>
      <c r="L2696" s="35" t="n">
        <v>4.5</v>
      </c>
      <c r="M2696" s="6" t="str">
        <f aca="false">IF(I2696&lt;=0,"Below 0%",IF(I2696&lt;=0.05,"0-5%",IF(I2696&lt;=0.1,"5-10%",IF(I2696&lt;=0.2,"10-20%",IF(I2696&lt;=0.4,"20-40%","Above 40%")))))</f>
        <v>Above 40%</v>
      </c>
      <c r="N2696" s="6" t="str">
        <f aca="false">IF(AND(H2696&gt;=Summary!$B$25,I2696&gt;=Summary!$B$26,I2696&lt;=Summary!$B$27,J2696&gt;=Summary!$B$28,J2696&lt;=Summary!$B$29,F2696*J2696&gt;1),"Yes","No")</f>
        <v>No</v>
      </c>
    </row>
    <row r="2697" customFormat="false" ht="15" hidden="false" customHeight="false" outlineLevel="0" collapsed="false">
      <c r="A2697" s="6" t="s">
        <v>150</v>
      </c>
      <c r="B2697" s="45" t="n">
        <v>42343</v>
      </c>
      <c r="C2697" s="6" t="s">
        <v>192</v>
      </c>
      <c r="D2697" s="6" t="s">
        <v>194</v>
      </c>
      <c r="E2697" s="6" t="s">
        <v>174</v>
      </c>
      <c r="F2697" s="34" t="n">
        <v>0.271752297878265</v>
      </c>
      <c r="G2697" s="34" t="n">
        <v>0.244599745870394</v>
      </c>
      <c r="H2697" s="34" t="n">
        <v>0.0271525520078715</v>
      </c>
      <c r="I2697" s="34" t="n">
        <v>0.111008095741272</v>
      </c>
      <c r="J2697" s="35" t="n">
        <v>4.1</v>
      </c>
      <c r="K2697" s="6" t="n">
        <v>0</v>
      </c>
      <c r="L2697" s="35" t="n">
        <v>-1</v>
      </c>
      <c r="M2697" s="6" t="str">
        <f aca="false">IF(I2697&lt;=0,"Below 0%",IF(I2697&lt;=0.05,"0-5%",IF(I2697&lt;=0.1,"5-10%",IF(I2697&lt;=0.2,"10-20%",IF(I2697&lt;=0.4,"20-40%","Above 40%")))))</f>
        <v>10-20%</v>
      </c>
      <c r="N2697" s="6" t="str">
        <f aca="false">IF(AND(H2697&gt;=Summary!$B$25,I2697&gt;=Summary!$B$26,I2697&lt;=Summary!$B$27,J2697&gt;=Summary!$B$28,J2697&lt;=Summary!$B$29,F2697*J2697&gt;1),"Yes","No")</f>
        <v>No</v>
      </c>
    </row>
    <row r="2698" customFormat="false" ht="15" hidden="false" customHeight="false" outlineLevel="0" collapsed="false">
      <c r="A2698" s="6" t="s">
        <v>150</v>
      </c>
      <c r="B2698" s="45" t="n">
        <v>42343</v>
      </c>
      <c r="C2698" s="6" t="s">
        <v>192</v>
      </c>
      <c r="D2698" s="6" t="s">
        <v>194</v>
      </c>
      <c r="E2698" s="6" t="s">
        <v>177</v>
      </c>
      <c r="F2698" s="34" t="n">
        <v>0.446780234575272</v>
      </c>
      <c r="G2698" s="34" t="n">
        <v>0.573062261753494</v>
      </c>
      <c r="H2698" s="34" t="n">
        <v>-0.126282027178223</v>
      </c>
      <c r="I2698" s="34" t="n">
        <v>-0.220363537448473</v>
      </c>
      <c r="J2698" s="35" t="n">
        <v>1.75</v>
      </c>
      <c r="K2698" s="6" t="n">
        <v>0</v>
      </c>
      <c r="L2698" s="35" t="n">
        <v>-1</v>
      </c>
      <c r="M2698" s="6" t="str">
        <f aca="false">IF(I2698&lt;=0,"Below 0%",IF(I2698&lt;=0.05,"0-5%",IF(I2698&lt;=0.1,"5-10%",IF(I2698&lt;=0.2,"10-20%",IF(I2698&lt;=0.4,"20-40%","Above 40%")))))</f>
        <v>Below 0%</v>
      </c>
      <c r="N2698" s="6" t="str">
        <f aca="false">IF(AND(H2698&gt;=Summary!$B$25,I2698&gt;=Summary!$B$26,I2698&lt;=Summary!$B$27,J2698&gt;=Summary!$B$28,J2698&lt;=Summary!$B$29,F2698*J2698&gt;1),"Yes","No")</f>
        <v>No</v>
      </c>
    </row>
    <row r="2699" customFormat="false" ht="15" hidden="false" customHeight="false" outlineLevel="0" collapsed="false">
      <c r="A2699" s="6" t="s">
        <v>150</v>
      </c>
      <c r="B2699" s="45" t="n">
        <v>42343</v>
      </c>
      <c r="C2699" s="6" t="s">
        <v>175</v>
      </c>
      <c r="D2699" s="6" t="s">
        <v>195</v>
      </c>
      <c r="E2699" s="6" t="s">
        <v>187</v>
      </c>
      <c r="F2699" s="34" t="n">
        <v>0.391449302434921</v>
      </c>
      <c r="G2699" s="34" t="n">
        <v>0.357142857142857</v>
      </c>
      <c r="H2699" s="34" t="n">
        <v>0.0343064452920641</v>
      </c>
      <c r="I2699" s="34" t="n">
        <v>0.0960580468177794</v>
      </c>
      <c r="J2699" s="35" t="n">
        <v>2.8</v>
      </c>
      <c r="K2699" s="6" t="n">
        <v>0</v>
      </c>
      <c r="L2699" s="35" t="n">
        <v>-1</v>
      </c>
      <c r="M2699" s="6" t="str">
        <f aca="false">IF(I2699&lt;=0,"Below 0%",IF(I2699&lt;=0.05,"0-5%",IF(I2699&lt;=0.1,"5-10%",IF(I2699&lt;=0.2,"10-20%",IF(I2699&lt;=0.4,"20-40%","Above 40%")))))</f>
        <v>5-10%</v>
      </c>
      <c r="N2699" s="6" t="str">
        <f aca="false">IF(AND(H2699&gt;=Summary!$B$25,I2699&gt;=Summary!$B$26,I2699&lt;=Summary!$B$27,J2699&gt;=Summary!$B$28,J2699&lt;=Summary!$B$29,F2699*J2699&gt;1),"Yes","No")</f>
        <v>No</v>
      </c>
    </row>
    <row r="2700" customFormat="false" ht="15" hidden="false" customHeight="false" outlineLevel="0" collapsed="false">
      <c r="A2700" s="6" t="s">
        <v>150</v>
      </c>
      <c r="B2700" s="45" t="n">
        <v>42343</v>
      </c>
      <c r="C2700" s="6" t="s">
        <v>175</v>
      </c>
      <c r="D2700" s="6" t="s">
        <v>195</v>
      </c>
      <c r="E2700" s="6" t="s">
        <v>174</v>
      </c>
      <c r="F2700" s="34" t="n">
        <v>0.130631893873215</v>
      </c>
      <c r="G2700" s="34" t="n">
        <v>0.285714285714286</v>
      </c>
      <c r="H2700" s="34" t="n">
        <v>-0.155082391841071</v>
      </c>
      <c r="I2700" s="34" t="n">
        <v>-0.542788371443749</v>
      </c>
      <c r="J2700" s="35" t="n">
        <v>3.5</v>
      </c>
      <c r="K2700" s="6" t="n">
        <v>0</v>
      </c>
      <c r="L2700" s="35" t="n">
        <v>-1</v>
      </c>
      <c r="M2700" s="6" t="str">
        <f aca="false">IF(I2700&lt;=0,"Below 0%",IF(I2700&lt;=0.05,"0-5%",IF(I2700&lt;=0.1,"5-10%",IF(I2700&lt;=0.2,"10-20%",IF(I2700&lt;=0.4,"20-40%","Above 40%")))))</f>
        <v>Below 0%</v>
      </c>
      <c r="N2700" s="6" t="str">
        <f aca="false">IF(AND(H2700&gt;=Summary!$B$25,I2700&gt;=Summary!$B$26,I2700&lt;=Summary!$B$27,J2700&gt;=Summary!$B$28,J2700&lt;=Summary!$B$29,F2700*J2700&gt;1),"Yes","No")</f>
        <v>No</v>
      </c>
    </row>
    <row r="2701" customFormat="false" ht="15" hidden="false" customHeight="false" outlineLevel="0" collapsed="false">
      <c r="A2701" s="6" t="s">
        <v>150</v>
      </c>
      <c r="B2701" s="45" t="n">
        <v>42343</v>
      </c>
      <c r="C2701" s="6" t="s">
        <v>175</v>
      </c>
      <c r="D2701" s="6" t="s">
        <v>195</v>
      </c>
      <c r="E2701" s="6" t="s">
        <v>177</v>
      </c>
      <c r="F2701" s="34" t="n">
        <v>0.477918773889542</v>
      </c>
      <c r="G2701" s="34" t="n">
        <v>0.357142857142857</v>
      </c>
      <c r="H2701" s="34" t="n">
        <v>0.120775916746685</v>
      </c>
      <c r="I2701" s="34" t="n">
        <v>0.338172566890717</v>
      </c>
      <c r="J2701" s="35" t="n">
        <v>2.8</v>
      </c>
      <c r="K2701" s="6" t="n">
        <v>1</v>
      </c>
      <c r="L2701" s="35" t="n">
        <v>1.8</v>
      </c>
      <c r="M2701" s="6" t="str">
        <f aca="false">IF(I2701&lt;=0,"Below 0%",IF(I2701&lt;=0.05,"0-5%",IF(I2701&lt;=0.1,"5-10%",IF(I2701&lt;=0.2,"10-20%",IF(I2701&lt;=0.4,"20-40%","Above 40%")))))</f>
        <v>20-40%</v>
      </c>
      <c r="N2701" s="6" t="str">
        <f aca="false">IF(AND(H2701&gt;=Summary!$B$25,I2701&gt;=Summary!$B$26,I2701&lt;=Summary!$B$27,J2701&gt;=Summary!$B$28,J2701&lt;=Summary!$B$29,F2701*J2701&gt;1),"Yes","No")</f>
        <v>Yes</v>
      </c>
    </row>
    <row r="2702" customFormat="false" ht="15" hidden="false" customHeight="false" outlineLevel="0" collapsed="false">
      <c r="A2702" s="6" t="s">
        <v>150</v>
      </c>
      <c r="B2702" s="45" t="n">
        <v>42343</v>
      </c>
      <c r="C2702" s="6" t="s">
        <v>198</v>
      </c>
      <c r="D2702" s="6" t="s">
        <v>172</v>
      </c>
      <c r="E2702" s="6" t="s">
        <v>187</v>
      </c>
      <c r="F2702" s="34" t="n">
        <v>0.525335073471069</v>
      </c>
      <c r="G2702" s="34" t="n">
        <v>0.450295908740029</v>
      </c>
      <c r="H2702" s="34" t="n">
        <v>0.0750391647310402</v>
      </c>
      <c r="I2702" s="34" t="n">
        <v>0.166644118399847</v>
      </c>
      <c r="J2702" s="35" t="n">
        <v>2.21</v>
      </c>
      <c r="K2702" s="6" t="n">
        <v>1</v>
      </c>
      <c r="L2702" s="35" t="n">
        <v>1.21</v>
      </c>
      <c r="M2702" s="6" t="str">
        <f aca="false">IF(I2702&lt;=0,"Below 0%",IF(I2702&lt;=0.05,"0-5%",IF(I2702&lt;=0.1,"5-10%",IF(I2702&lt;=0.2,"10-20%",IF(I2702&lt;=0.4,"20-40%","Above 40%")))))</f>
        <v>10-20%</v>
      </c>
      <c r="N2702" s="6" t="str">
        <f aca="false">IF(AND(H2702&gt;=Summary!$B$25,I2702&gt;=Summary!$B$26,I2702&lt;=Summary!$B$27,J2702&gt;=Summary!$B$28,J2702&lt;=Summary!$B$29,F2702*J2702&gt;1),"Yes","No")</f>
        <v>Yes</v>
      </c>
    </row>
    <row r="2703" customFormat="false" ht="15" hidden="false" customHeight="false" outlineLevel="0" collapsed="false">
      <c r="A2703" s="6" t="s">
        <v>150</v>
      </c>
      <c r="B2703" s="45" t="n">
        <v>42343</v>
      </c>
      <c r="C2703" s="6" t="s">
        <v>198</v>
      </c>
      <c r="D2703" s="6" t="s">
        <v>172</v>
      </c>
      <c r="E2703" s="6" t="s">
        <v>174</v>
      </c>
      <c r="F2703" s="34" t="n">
        <v>0.289355516433716</v>
      </c>
      <c r="G2703" s="34" t="n">
        <v>0.284329702375847</v>
      </c>
      <c r="H2703" s="34" t="n">
        <v>0.00502581405786884</v>
      </c>
      <c r="I2703" s="34" t="n">
        <v>0.0176760078735121</v>
      </c>
      <c r="J2703" s="35" t="n">
        <v>3.5</v>
      </c>
      <c r="K2703" s="6" t="n">
        <v>0</v>
      </c>
      <c r="L2703" s="35" t="n">
        <v>-1</v>
      </c>
      <c r="M2703" s="6" t="str">
        <f aca="false">IF(I2703&lt;=0,"Below 0%",IF(I2703&lt;=0.05,"0-5%",IF(I2703&lt;=0.1,"5-10%",IF(I2703&lt;=0.2,"10-20%",IF(I2703&lt;=0.4,"20-40%","Above 40%")))))</f>
        <v>0-5%</v>
      </c>
      <c r="N2703" s="6" t="str">
        <f aca="false">IF(AND(H2703&gt;=Summary!$B$25,I2703&gt;=Summary!$B$26,I2703&lt;=Summary!$B$27,J2703&gt;=Summary!$B$28,J2703&lt;=Summary!$B$29,F2703*J2703&gt;1),"Yes","No")</f>
        <v>No</v>
      </c>
    </row>
    <row r="2704" customFormat="false" ht="15" hidden="false" customHeight="false" outlineLevel="0" collapsed="false">
      <c r="A2704" s="6" t="s">
        <v>150</v>
      </c>
      <c r="B2704" s="45" t="n">
        <v>42343</v>
      </c>
      <c r="C2704" s="6" t="s">
        <v>198</v>
      </c>
      <c r="D2704" s="6" t="s">
        <v>172</v>
      </c>
      <c r="E2704" s="6" t="s">
        <v>177</v>
      </c>
      <c r="F2704" s="34" t="n">
        <v>0.185309365391731</v>
      </c>
      <c r="G2704" s="34" t="n">
        <v>0.265374388884124</v>
      </c>
      <c r="H2704" s="34" t="n">
        <v>-0.0800650234923926</v>
      </c>
      <c r="I2704" s="34" t="n">
        <v>-0.301705917549388</v>
      </c>
      <c r="J2704" s="35" t="n">
        <v>3.75</v>
      </c>
      <c r="K2704" s="6" t="n">
        <v>0</v>
      </c>
      <c r="L2704" s="35" t="n">
        <v>-1</v>
      </c>
      <c r="M2704" s="6" t="str">
        <f aca="false">IF(I2704&lt;=0,"Below 0%",IF(I2704&lt;=0.05,"0-5%",IF(I2704&lt;=0.1,"5-10%",IF(I2704&lt;=0.2,"10-20%",IF(I2704&lt;=0.4,"20-40%","Above 40%")))))</f>
        <v>Below 0%</v>
      </c>
      <c r="N2704" s="6" t="str">
        <f aca="false">IF(AND(H2704&gt;=Summary!$B$25,I2704&gt;=Summary!$B$26,I2704&lt;=Summary!$B$27,J2704&gt;=Summary!$B$28,J2704&lt;=Summary!$B$29,F2704*J2704&gt;1),"Yes","No")</f>
        <v>No</v>
      </c>
    </row>
    <row r="2705" customFormat="false" ht="15" hidden="false" customHeight="false" outlineLevel="0" collapsed="false">
      <c r="A2705" s="6" t="s">
        <v>150</v>
      </c>
      <c r="B2705" s="45" t="n">
        <v>42343</v>
      </c>
      <c r="C2705" s="6" t="s">
        <v>178</v>
      </c>
      <c r="D2705" s="6" t="s">
        <v>181</v>
      </c>
      <c r="E2705" s="6" t="s">
        <v>187</v>
      </c>
      <c r="F2705" s="34" t="n">
        <v>0.240156710147858</v>
      </c>
      <c r="G2705" s="34" t="n">
        <v>0.207731689848178</v>
      </c>
      <c r="H2705" s="34" t="n">
        <v>0.0324250202996796</v>
      </c>
      <c r="I2705" s="34" t="n">
        <v>0.156090870504051</v>
      </c>
      <c r="J2705" s="35" t="n">
        <v>4.8</v>
      </c>
      <c r="K2705" s="6" t="n">
        <v>0</v>
      </c>
      <c r="L2705" s="35" t="n">
        <v>-1</v>
      </c>
      <c r="M2705" s="6" t="str">
        <f aca="false">IF(I2705&lt;=0,"Below 0%",IF(I2705&lt;=0.05,"0-5%",IF(I2705&lt;=0.1,"5-10%",IF(I2705&lt;=0.2,"10-20%",IF(I2705&lt;=0.4,"20-40%","Above 40%")))))</f>
        <v>10-20%</v>
      </c>
      <c r="N2705" s="6" t="str">
        <f aca="false">IF(AND(H2705&gt;=Summary!$B$25,I2705&gt;=Summary!$B$26,I2705&lt;=Summary!$B$27,J2705&gt;=Summary!$B$28,J2705&lt;=Summary!$B$29,F2705*J2705&gt;1),"Yes","No")</f>
        <v>Yes</v>
      </c>
    </row>
    <row r="2706" customFormat="false" ht="15" hidden="false" customHeight="false" outlineLevel="0" collapsed="false">
      <c r="A2706" s="6" t="s">
        <v>150</v>
      </c>
      <c r="B2706" s="45" t="n">
        <v>42343</v>
      </c>
      <c r="C2706" s="6" t="s">
        <v>178</v>
      </c>
      <c r="D2706" s="6" t="s">
        <v>181</v>
      </c>
      <c r="E2706" s="6" t="s">
        <v>174</v>
      </c>
      <c r="F2706" s="34" t="n">
        <v>0.240344852209091</v>
      </c>
      <c r="G2706" s="34" t="n">
        <v>0.270220084355354</v>
      </c>
      <c r="H2706" s="34" t="n">
        <v>-0.0298752321462624</v>
      </c>
      <c r="I2706" s="34" t="n">
        <v>-0.110558888387345</v>
      </c>
      <c r="J2706" s="35" t="n">
        <v>3.69</v>
      </c>
      <c r="K2706" s="6" t="n">
        <v>1</v>
      </c>
      <c r="L2706" s="35" t="n">
        <v>2.69</v>
      </c>
      <c r="M2706" s="6" t="str">
        <f aca="false">IF(I2706&lt;=0,"Below 0%",IF(I2706&lt;=0.05,"0-5%",IF(I2706&lt;=0.1,"5-10%",IF(I2706&lt;=0.2,"10-20%",IF(I2706&lt;=0.4,"20-40%","Above 40%")))))</f>
        <v>Below 0%</v>
      </c>
      <c r="N2706" s="6" t="str">
        <f aca="false">IF(AND(H2706&gt;=Summary!$B$25,I2706&gt;=Summary!$B$26,I2706&lt;=Summary!$B$27,J2706&gt;=Summary!$B$28,J2706&lt;=Summary!$B$29,F2706*J2706&gt;1),"Yes","No")</f>
        <v>No</v>
      </c>
    </row>
    <row r="2707" customFormat="false" ht="15" hidden="false" customHeight="false" outlineLevel="0" collapsed="false">
      <c r="A2707" s="6" t="s">
        <v>150</v>
      </c>
      <c r="B2707" s="45" t="n">
        <v>42343</v>
      </c>
      <c r="C2707" s="6" t="s">
        <v>178</v>
      </c>
      <c r="D2707" s="6" t="s">
        <v>181</v>
      </c>
      <c r="E2707" s="6" t="s">
        <v>177</v>
      </c>
      <c r="F2707" s="34" t="n">
        <v>0.519498407840729</v>
      </c>
      <c r="G2707" s="34" t="n">
        <v>0.522048225796468</v>
      </c>
      <c r="H2707" s="34" t="n">
        <v>-0.0025498179557395</v>
      </c>
      <c r="I2707" s="34" t="n">
        <v>-0.00488425748760923</v>
      </c>
      <c r="J2707" s="35" t="n">
        <v>1.91</v>
      </c>
      <c r="K2707" s="6" t="n">
        <v>0</v>
      </c>
      <c r="L2707" s="35" t="n">
        <v>-1</v>
      </c>
      <c r="M2707" s="6" t="str">
        <f aca="false">IF(I2707&lt;=0,"Below 0%",IF(I2707&lt;=0.05,"0-5%",IF(I2707&lt;=0.1,"5-10%",IF(I2707&lt;=0.2,"10-20%",IF(I2707&lt;=0.4,"20-40%","Above 40%")))))</f>
        <v>Below 0%</v>
      </c>
      <c r="N2707" s="6" t="str">
        <f aca="false">IF(AND(H2707&gt;=Summary!$B$25,I2707&gt;=Summary!$B$26,I2707&lt;=Summary!$B$27,J2707&gt;=Summary!$B$28,J2707&lt;=Summary!$B$29,F2707*J2707&gt;1),"Yes","No")</f>
        <v>No</v>
      </c>
    </row>
    <row r="2708" customFormat="false" ht="15" hidden="false" customHeight="false" outlineLevel="0" collapsed="false">
      <c r="A2708" s="6" t="s">
        <v>150</v>
      </c>
      <c r="B2708" s="45" t="n">
        <v>42344</v>
      </c>
      <c r="C2708" s="6" t="s">
        <v>188</v>
      </c>
      <c r="D2708" s="6" t="s">
        <v>183</v>
      </c>
      <c r="E2708" s="6" t="s">
        <v>187</v>
      </c>
      <c r="F2708" s="34" t="n">
        <v>0.198056593537331</v>
      </c>
      <c r="G2708" s="34" t="n">
        <v>0.166923577569965</v>
      </c>
      <c r="H2708" s="34" t="n">
        <v>0.0311330159673653</v>
      </c>
      <c r="I2708" s="34" t="n">
        <v>0.186510596169771</v>
      </c>
      <c r="J2708" s="35" t="n">
        <v>6</v>
      </c>
      <c r="K2708" s="6" t="n">
        <v>1</v>
      </c>
      <c r="L2708" s="35" t="n">
        <v>5</v>
      </c>
      <c r="M2708" s="6" t="str">
        <f aca="false">IF(I2708&lt;=0,"Below 0%",IF(I2708&lt;=0.05,"0-5%",IF(I2708&lt;=0.1,"5-10%",IF(I2708&lt;=0.2,"10-20%",IF(I2708&lt;=0.4,"20-40%","Above 40%")))))</f>
        <v>10-20%</v>
      </c>
      <c r="N2708" s="6" t="str">
        <f aca="false">IF(AND(H2708&gt;=Summary!$B$25,I2708&gt;=Summary!$B$26,I2708&lt;=Summary!$B$27,J2708&gt;=Summary!$B$28,J2708&lt;=Summary!$B$29,F2708*J2708&gt;1),"Yes","No")</f>
        <v>No</v>
      </c>
    </row>
    <row r="2709" customFormat="false" ht="15" hidden="false" customHeight="false" outlineLevel="0" collapsed="false">
      <c r="A2709" s="6" t="s">
        <v>150</v>
      </c>
      <c r="B2709" s="45" t="n">
        <v>42344</v>
      </c>
      <c r="C2709" s="6" t="s">
        <v>188</v>
      </c>
      <c r="D2709" s="6" t="s">
        <v>183</v>
      </c>
      <c r="E2709" s="6" t="s">
        <v>174</v>
      </c>
      <c r="F2709" s="34" t="n">
        <v>0.238269552588463</v>
      </c>
      <c r="G2709" s="34" t="n">
        <v>0.226081594902888</v>
      </c>
      <c r="H2709" s="34" t="n">
        <v>0.0121879576855751</v>
      </c>
      <c r="I2709" s="34" t="n">
        <v>0.0539095528356053</v>
      </c>
      <c r="J2709" s="35" t="n">
        <v>4.43</v>
      </c>
      <c r="K2709" s="6" t="n">
        <v>0</v>
      </c>
      <c r="L2709" s="35" t="n">
        <v>-1</v>
      </c>
      <c r="M2709" s="6" t="str">
        <f aca="false">IF(I2709&lt;=0,"Below 0%",IF(I2709&lt;=0.05,"0-5%",IF(I2709&lt;=0.1,"5-10%",IF(I2709&lt;=0.2,"10-20%",IF(I2709&lt;=0.4,"20-40%","Above 40%")))))</f>
        <v>5-10%</v>
      </c>
      <c r="N2709" s="6" t="str">
        <f aca="false">IF(AND(H2709&gt;=Summary!$B$25,I2709&gt;=Summary!$B$26,I2709&lt;=Summary!$B$27,J2709&gt;=Summary!$B$28,J2709&lt;=Summary!$B$29,F2709*J2709&gt;1),"Yes","No")</f>
        <v>No</v>
      </c>
    </row>
    <row r="2710" customFormat="false" ht="15" hidden="false" customHeight="false" outlineLevel="0" collapsed="false">
      <c r="A2710" s="6" t="s">
        <v>150</v>
      </c>
      <c r="B2710" s="45" t="n">
        <v>42344</v>
      </c>
      <c r="C2710" s="6" t="s">
        <v>188</v>
      </c>
      <c r="D2710" s="6" t="s">
        <v>183</v>
      </c>
      <c r="E2710" s="6" t="s">
        <v>177</v>
      </c>
      <c r="F2710" s="34" t="n">
        <v>0.563673853874207</v>
      </c>
      <c r="G2710" s="34" t="n">
        <v>0.606994827527147</v>
      </c>
      <c r="H2710" s="34" t="n">
        <v>-0.0433209736529404</v>
      </c>
      <c r="I2710" s="34" t="n">
        <v>-0.071369592768075</v>
      </c>
      <c r="J2710" s="35" t="n">
        <v>1.65</v>
      </c>
      <c r="K2710" s="6" t="n">
        <v>0</v>
      </c>
      <c r="L2710" s="35" t="n">
        <v>-1</v>
      </c>
      <c r="M2710" s="6" t="str">
        <f aca="false">IF(I2710&lt;=0,"Below 0%",IF(I2710&lt;=0.05,"0-5%",IF(I2710&lt;=0.1,"5-10%",IF(I2710&lt;=0.2,"10-20%",IF(I2710&lt;=0.4,"20-40%","Above 40%")))))</f>
        <v>Below 0%</v>
      </c>
      <c r="N2710" s="6" t="str">
        <f aca="false">IF(AND(H2710&gt;=Summary!$B$25,I2710&gt;=Summary!$B$26,I2710&lt;=Summary!$B$27,J2710&gt;=Summary!$B$28,J2710&lt;=Summary!$B$29,F2710*J2710&gt;1),"Yes","No")</f>
        <v>No</v>
      </c>
    </row>
    <row r="2711" customFormat="false" ht="15" hidden="false" customHeight="false" outlineLevel="0" collapsed="false">
      <c r="A2711" s="6" t="s">
        <v>150</v>
      </c>
      <c r="B2711" s="45" t="n">
        <v>42345</v>
      </c>
      <c r="C2711" s="6" t="s">
        <v>173</v>
      </c>
      <c r="D2711" s="6" t="s">
        <v>180</v>
      </c>
      <c r="E2711" s="6" t="s">
        <v>187</v>
      </c>
      <c r="F2711" s="34" t="n">
        <v>0.515950739383698</v>
      </c>
      <c r="G2711" s="34" t="n">
        <v>0.471753853574228</v>
      </c>
      <c r="H2711" s="34" t="n">
        <v>0.0441968858094697</v>
      </c>
      <c r="I2711" s="34" t="n">
        <v>0.0936863270424047</v>
      </c>
      <c r="J2711" s="35" t="n">
        <v>2.1</v>
      </c>
      <c r="K2711" s="6" t="n">
        <v>0</v>
      </c>
      <c r="L2711" s="35" t="n">
        <v>-1</v>
      </c>
      <c r="M2711" s="6" t="str">
        <f aca="false">IF(I2711&lt;=0,"Below 0%",IF(I2711&lt;=0.05,"0-5%",IF(I2711&lt;=0.1,"5-10%",IF(I2711&lt;=0.2,"10-20%",IF(I2711&lt;=0.4,"20-40%","Above 40%")))))</f>
        <v>5-10%</v>
      </c>
      <c r="N2711" s="6" t="str">
        <f aca="false">IF(AND(H2711&gt;=Summary!$B$25,I2711&gt;=Summary!$B$26,I2711&lt;=Summary!$B$27,J2711&gt;=Summary!$B$28,J2711&lt;=Summary!$B$29,F2711*J2711&gt;1),"Yes","No")</f>
        <v>No</v>
      </c>
    </row>
    <row r="2712" customFormat="false" ht="15" hidden="false" customHeight="false" outlineLevel="0" collapsed="false">
      <c r="A2712" s="6" t="s">
        <v>150</v>
      </c>
      <c r="B2712" s="45" t="n">
        <v>42345</v>
      </c>
      <c r="C2712" s="6" t="s">
        <v>173</v>
      </c>
      <c r="D2712" s="6" t="s">
        <v>180</v>
      </c>
      <c r="E2712" s="6" t="s">
        <v>174</v>
      </c>
      <c r="F2712" s="34" t="n">
        <v>0.261956185102463</v>
      </c>
      <c r="G2712" s="34" t="n">
        <v>0.272915452480958</v>
      </c>
      <c r="H2712" s="34" t="n">
        <v>-0.0109592673784955</v>
      </c>
      <c r="I2712" s="34" t="n">
        <v>-0.0401562728635165</v>
      </c>
      <c r="J2712" s="35" t="n">
        <v>3.63</v>
      </c>
      <c r="K2712" s="6" t="n">
        <v>1</v>
      </c>
      <c r="L2712" s="35" t="n">
        <v>2.63</v>
      </c>
      <c r="M2712" s="6" t="str">
        <f aca="false">IF(I2712&lt;=0,"Below 0%",IF(I2712&lt;=0.05,"0-5%",IF(I2712&lt;=0.1,"5-10%",IF(I2712&lt;=0.2,"10-20%",IF(I2712&lt;=0.4,"20-40%","Above 40%")))))</f>
        <v>Below 0%</v>
      </c>
      <c r="N2712" s="6" t="str">
        <f aca="false">IF(AND(H2712&gt;=Summary!$B$25,I2712&gt;=Summary!$B$26,I2712&lt;=Summary!$B$27,J2712&gt;=Summary!$B$28,J2712&lt;=Summary!$B$29,F2712*J2712&gt;1),"Yes","No")</f>
        <v>No</v>
      </c>
    </row>
    <row r="2713" customFormat="false" ht="15" hidden="false" customHeight="false" outlineLevel="0" collapsed="false">
      <c r="A2713" s="6" t="s">
        <v>150</v>
      </c>
      <c r="B2713" s="45" t="n">
        <v>42345</v>
      </c>
      <c r="C2713" s="6" t="s">
        <v>173</v>
      </c>
      <c r="D2713" s="6" t="s">
        <v>180</v>
      </c>
      <c r="E2713" s="6" t="s">
        <v>177</v>
      </c>
      <c r="F2713" s="34" t="n">
        <v>0.22209307551384</v>
      </c>
      <c r="G2713" s="34" t="n">
        <v>0.255330693944814</v>
      </c>
      <c r="H2713" s="34" t="n">
        <v>-0.0332376184309743</v>
      </c>
      <c r="I2713" s="34" t="n">
        <v>-0.130174785950953</v>
      </c>
      <c r="J2713" s="35" t="n">
        <v>3.88</v>
      </c>
      <c r="K2713" s="6" t="n">
        <v>0</v>
      </c>
      <c r="L2713" s="35" t="n">
        <v>-1</v>
      </c>
      <c r="M2713" s="6" t="str">
        <f aca="false">IF(I2713&lt;=0,"Below 0%",IF(I2713&lt;=0.05,"0-5%",IF(I2713&lt;=0.1,"5-10%",IF(I2713&lt;=0.2,"10-20%",IF(I2713&lt;=0.4,"20-40%","Above 40%")))))</f>
        <v>Below 0%</v>
      </c>
      <c r="N2713" s="6" t="str">
        <f aca="false">IF(AND(H2713&gt;=Summary!$B$25,I2713&gt;=Summary!$B$26,I2713&lt;=Summary!$B$27,J2713&gt;=Summary!$B$28,J2713&lt;=Summary!$B$29,F2713*J2713&gt;1),"Yes","No")</f>
        <v>No</v>
      </c>
    </row>
    <row r="2714" customFormat="false" ht="15" hidden="false" customHeight="false" outlineLevel="0" collapsed="false">
      <c r="A2714" s="6" t="s">
        <v>150</v>
      </c>
      <c r="B2714" s="45" t="n">
        <v>42350</v>
      </c>
      <c r="C2714" s="6" t="s">
        <v>199</v>
      </c>
      <c r="D2714" s="6" t="s">
        <v>176</v>
      </c>
      <c r="E2714" s="6" t="s">
        <v>187</v>
      </c>
      <c r="F2714" s="34" t="n">
        <v>0.219127699732781</v>
      </c>
      <c r="G2714" s="34" t="n">
        <v>0.28159884767735</v>
      </c>
      <c r="H2714" s="34" t="n">
        <v>-0.0624711479445692</v>
      </c>
      <c r="I2714" s="34" t="n">
        <v>-0.221844472943822</v>
      </c>
      <c r="J2714" s="35" t="n">
        <v>3.5</v>
      </c>
      <c r="K2714" s="6" t="n">
        <v>1</v>
      </c>
      <c r="L2714" s="35" t="n">
        <v>2.5</v>
      </c>
      <c r="M2714" s="6" t="str">
        <f aca="false">IF(I2714&lt;=0,"Below 0%",IF(I2714&lt;=0.05,"0-5%",IF(I2714&lt;=0.1,"5-10%",IF(I2714&lt;=0.2,"10-20%",IF(I2714&lt;=0.4,"20-40%","Above 40%")))))</f>
        <v>Below 0%</v>
      </c>
      <c r="N2714" s="6" t="str">
        <f aca="false">IF(AND(H2714&gt;=Summary!$B$25,I2714&gt;=Summary!$B$26,I2714&lt;=Summary!$B$27,J2714&gt;=Summary!$B$28,J2714&lt;=Summary!$B$29,F2714*J2714&gt;1),"Yes","No")</f>
        <v>No</v>
      </c>
    </row>
    <row r="2715" customFormat="false" ht="15" hidden="false" customHeight="false" outlineLevel="0" collapsed="false">
      <c r="A2715" s="6" t="s">
        <v>150</v>
      </c>
      <c r="B2715" s="45" t="n">
        <v>42350</v>
      </c>
      <c r="C2715" s="6" t="s">
        <v>199</v>
      </c>
      <c r="D2715" s="6" t="s">
        <v>176</v>
      </c>
      <c r="E2715" s="6" t="s">
        <v>174</v>
      </c>
      <c r="F2715" s="34" t="n">
        <v>0.304123759269714</v>
      </c>
      <c r="G2715" s="34" t="n">
        <v>0.289881166726684</v>
      </c>
      <c r="H2715" s="34" t="n">
        <v>0.0142425925430309</v>
      </c>
      <c r="I2715" s="34" t="n">
        <v>0.0491325211080707</v>
      </c>
      <c r="J2715" s="35" t="n">
        <v>3.4</v>
      </c>
      <c r="K2715" s="6" t="n">
        <v>0</v>
      </c>
      <c r="L2715" s="35" t="n">
        <v>-1</v>
      </c>
      <c r="M2715" s="6" t="str">
        <f aca="false">IF(I2715&lt;=0,"Below 0%",IF(I2715&lt;=0.05,"0-5%",IF(I2715&lt;=0.1,"5-10%",IF(I2715&lt;=0.2,"10-20%",IF(I2715&lt;=0.4,"20-40%","Above 40%")))))</f>
        <v>0-5%</v>
      </c>
      <c r="N2715" s="6" t="str">
        <f aca="false">IF(AND(H2715&gt;=Summary!$B$25,I2715&gt;=Summary!$B$26,I2715&lt;=Summary!$B$27,J2715&gt;=Summary!$B$28,J2715&lt;=Summary!$B$29,F2715*J2715&gt;1),"Yes","No")</f>
        <v>No</v>
      </c>
    </row>
    <row r="2716" customFormat="false" ht="15" hidden="false" customHeight="false" outlineLevel="0" collapsed="false">
      <c r="A2716" s="6" t="s">
        <v>150</v>
      </c>
      <c r="B2716" s="45" t="n">
        <v>42350</v>
      </c>
      <c r="C2716" s="6" t="s">
        <v>199</v>
      </c>
      <c r="D2716" s="6" t="s">
        <v>176</v>
      </c>
      <c r="E2716" s="6" t="s">
        <v>177</v>
      </c>
      <c r="F2716" s="34" t="n">
        <v>0.476748555898666</v>
      </c>
      <c r="G2716" s="34" t="n">
        <v>0.428519985595967</v>
      </c>
      <c r="H2716" s="34" t="n">
        <v>0.0482285703026995</v>
      </c>
      <c r="I2716" s="34" t="n">
        <v>0.112546840109745</v>
      </c>
      <c r="J2716" s="35" t="n">
        <v>2.3</v>
      </c>
      <c r="K2716" s="6" t="n">
        <v>0</v>
      </c>
      <c r="L2716" s="35" t="n">
        <v>-1</v>
      </c>
      <c r="M2716" s="6" t="str">
        <f aca="false">IF(I2716&lt;=0,"Below 0%",IF(I2716&lt;=0.05,"0-5%",IF(I2716&lt;=0.1,"5-10%",IF(I2716&lt;=0.2,"10-20%",IF(I2716&lt;=0.4,"20-40%","Above 40%")))))</f>
        <v>10-20%</v>
      </c>
      <c r="N2716" s="6" t="str">
        <f aca="false">IF(AND(H2716&gt;=Summary!$B$25,I2716&gt;=Summary!$B$26,I2716&lt;=Summary!$B$27,J2716&gt;=Summary!$B$28,J2716&lt;=Summary!$B$29,F2716*J2716&gt;1),"Yes","No")</f>
        <v>Yes</v>
      </c>
    </row>
    <row r="2717" customFormat="false" ht="15" hidden="false" customHeight="false" outlineLevel="0" collapsed="false">
      <c r="A2717" s="6" t="s">
        <v>150</v>
      </c>
      <c r="B2717" s="45" t="n">
        <v>42350</v>
      </c>
      <c r="C2717" s="6" t="s">
        <v>180</v>
      </c>
      <c r="D2717" s="6" t="s">
        <v>179</v>
      </c>
      <c r="E2717" s="6" t="s">
        <v>187</v>
      </c>
      <c r="F2717" s="34" t="n">
        <v>0.48152282834053</v>
      </c>
      <c r="G2717" s="34" t="n">
        <v>0.3825</v>
      </c>
      <c r="H2717" s="34" t="n">
        <v>0.0990228283405304</v>
      </c>
      <c r="I2717" s="34" t="n">
        <v>0.258883211347792</v>
      </c>
      <c r="J2717" s="35" t="n">
        <v>2.6</v>
      </c>
      <c r="K2717" s="6" t="n">
        <v>1</v>
      </c>
      <c r="L2717" s="35" t="n">
        <v>1.6</v>
      </c>
      <c r="M2717" s="6" t="str">
        <f aca="false">IF(I2717&lt;=0,"Below 0%",IF(I2717&lt;=0.05,"0-5%",IF(I2717&lt;=0.1,"5-10%",IF(I2717&lt;=0.2,"10-20%",IF(I2717&lt;=0.4,"20-40%","Above 40%")))))</f>
        <v>20-40%</v>
      </c>
      <c r="N2717" s="6" t="str">
        <f aca="false">IF(AND(H2717&gt;=Summary!$B$25,I2717&gt;=Summary!$B$26,I2717&lt;=Summary!$B$27,J2717&gt;=Summary!$B$28,J2717&lt;=Summary!$B$29,F2717*J2717&gt;1),"Yes","No")</f>
        <v>Yes</v>
      </c>
    </row>
    <row r="2718" customFormat="false" ht="15" hidden="false" customHeight="false" outlineLevel="0" collapsed="false">
      <c r="A2718" s="6" t="s">
        <v>150</v>
      </c>
      <c r="B2718" s="45" t="n">
        <v>42350</v>
      </c>
      <c r="C2718" s="6" t="s">
        <v>180</v>
      </c>
      <c r="D2718" s="6" t="s">
        <v>179</v>
      </c>
      <c r="E2718" s="6" t="s">
        <v>174</v>
      </c>
      <c r="F2718" s="34" t="n">
        <v>0.164865851402283</v>
      </c>
      <c r="G2718" s="34" t="n">
        <v>0.2925</v>
      </c>
      <c r="H2718" s="34" t="n">
        <v>-0.127634148597717</v>
      </c>
      <c r="I2718" s="34" t="n">
        <v>-0.43635606358194</v>
      </c>
      <c r="J2718" s="35" t="n">
        <v>3.4</v>
      </c>
      <c r="K2718" s="6" t="n">
        <v>0</v>
      </c>
      <c r="L2718" s="35" t="n">
        <v>-1</v>
      </c>
      <c r="M2718" s="6" t="str">
        <f aca="false">IF(I2718&lt;=0,"Below 0%",IF(I2718&lt;=0.05,"0-5%",IF(I2718&lt;=0.1,"5-10%",IF(I2718&lt;=0.2,"10-20%",IF(I2718&lt;=0.4,"20-40%","Above 40%")))))</f>
        <v>Below 0%</v>
      </c>
      <c r="N2718" s="6" t="str">
        <f aca="false">IF(AND(H2718&gt;=Summary!$B$25,I2718&gt;=Summary!$B$26,I2718&lt;=Summary!$B$27,J2718&gt;=Summary!$B$28,J2718&lt;=Summary!$B$29,F2718*J2718&gt;1),"Yes","No")</f>
        <v>No</v>
      </c>
    </row>
    <row r="2719" customFormat="false" ht="15" hidden="false" customHeight="false" outlineLevel="0" collapsed="false">
      <c r="A2719" s="6" t="s">
        <v>150</v>
      </c>
      <c r="B2719" s="45" t="n">
        <v>42350</v>
      </c>
      <c r="C2719" s="6" t="s">
        <v>180</v>
      </c>
      <c r="D2719" s="6" t="s">
        <v>179</v>
      </c>
      <c r="E2719" s="6" t="s">
        <v>177</v>
      </c>
      <c r="F2719" s="34" t="n">
        <v>0.353611350059509</v>
      </c>
      <c r="G2719" s="34" t="n">
        <v>0.325</v>
      </c>
      <c r="H2719" s="34" t="n">
        <v>0.0286113500595093</v>
      </c>
      <c r="I2719" s="34" t="n">
        <v>0.0880349232600286</v>
      </c>
      <c r="J2719" s="35" t="n">
        <v>3.06</v>
      </c>
      <c r="K2719" s="6" t="n">
        <v>0</v>
      </c>
      <c r="L2719" s="35" t="n">
        <v>-1</v>
      </c>
      <c r="M2719" s="6" t="str">
        <f aca="false">IF(I2719&lt;=0,"Below 0%",IF(I2719&lt;=0.05,"0-5%",IF(I2719&lt;=0.1,"5-10%",IF(I2719&lt;=0.2,"10-20%",IF(I2719&lt;=0.4,"20-40%","Above 40%")))))</f>
        <v>5-10%</v>
      </c>
      <c r="N2719" s="6" t="str">
        <f aca="false">IF(AND(H2719&gt;=Summary!$B$25,I2719&gt;=Summary!$B$26,I2719&lt;=Summary!$B$27,J2719&gt;=Summary!$B$28,J2719&lt;=Summary!$B$29,F2719*J2719&gt;1),"Yes","No")</f>
        <v>No</v>
      </c>
    </row>
    <row r="2720" customFormat="false" ht="15" hidden="false" customHeight="false" outlineLevel="0" collapsed="false">
      <c r="A2720" s="6" t="s">
        <v>150</v>
      </c>
      <c r="B2720" s="45" t="n">
        <v>42350</v>
      </c>
      <c r="C2720" s="6" t="s">
        <v>194</v>
      </c>
      <c r="D2720" s="6" t="s">
        <v>175</v>
      </c>
      <c r="E2720" s="6" t="s">
        <v>187</v>
      </c>
      <c r="F2720" s="34" t="n">
        <v>0.693682551383972</v>
      </c>
      <c r="G2720" s="34" t="n">
        <v>0.747764833378488</v>
      </c>
      <c r="H2720" s="34" t="n">
        <v>-0.054082281994516</v>
      </c>
      <c r="I2720" s="34" t="n">
        <v>-0.0723252546528111</v>
      </c>
      <c r="J2720" s="35" t="n">
        <v>1.33</v>
      </c>
      <c r="K2720" s="6" t="n">
        <v>1</v>
      </c>
      <c r="L2720" s="35" t="n">
        <v>0.33</v>
      </c>
      <c r="M2720" s="6" t="str">
        <f aca="false">IF(I2720&lt;=0,"Below 0%",IF(I2720&lt;=0.05,"0-5%",IF(I2720&lt;=0.1,"5-10%",IF(I2720&lt;=0.2,"10-20%",IF(I2720&lt;=0.4,"20-40%","Above 40%")))))</f>
        <v>Below 0%</v>
      </c>
      <c r="N2720" s="6" t="str">
        <f aca="false">IF(AND(H2720&gt;=Summary!$B$25,I2720&gt;=Summary!$B$26,I2720&lt;=Summary!$B$27,J2720&gt;=Summary!$B$28,J2720&lt;=Summary!$B$29,F2720*J2720&gt;1),"Yes","No")</f>
        <v>No</v>
      </c>
    </row>
    <row r="2721" customFormat="false" ht="15" hidden="false" customHeight="false" outlineLevel="0" collapsed="false">
      <c r="A2721" s="6" t="s">
        <v>150</v>
      </c>
      <c r="B2721" s="45" t="n">
        <v>42350</v>
      </c>
      <c r="C2721" s="6" t="s">
        <v>194</v>
      </c>
      <c r="D2721" s="6" t="s">
        <v>175</v>
      </c>
      <c r="E2721" s="6" t="s">
        <v>174</v>
      </c>
      <c r="F2721" s="34" t="n">
        <v>0.179151639342308</v>
      </c>
      <c r="G2721" s="34" t="n">
        <v>0.165754538065565</v>
      </c>
      <c r="H2721" s="34" t="n">
        <v>0.0133971012767432</v>
      </c>
      <c r="I2721" s="34" t="n">
        <v>0.0808249441197433</v>
      </c>
      <c r="J2721" s="35" t="n">
        <v>6</v>
      </c>
      <c r="K2721" s="6" t="n">
        <v>0</v>
      </c>
      <c r="L2721" s="35" t="n">
        <v>-1</v>
      </c>
      <c r="M2721" s="6" t="str">
        <f aca="false">IF(I2721&lt;=0,"Below 0%",IF(I2721&lt;=0.05,"0-5%",IF(I2721&lt;=0.1,"5-10%",IF(I2721&lt;=0.2,"10-20%",IF(I2721&lt;=0.4,"20-40%","Above 40%")))))</f>
        <v>5-10%</v>
      </c>
      <c r="N2721" s="6" t="str">
        <f aca="false">IF(AND(H2721&gt;=Summary!$B$25,I2721&gt;=Summary!$B$26,I2721&lt;=Summary!$B$27,J2721&gt;=Summary!$B$28,J2721&lt;=Summary!$B$29,F2721*J2721&gt;1),"Yes","No")</f>
        <v>No</v>
      </c>
    </row>
    <row r="2722" customFormat="false" ht="15" hidden="false" customHeight="false" outlineLevel="0" collapsed="false">
      <c r="A2722" s="6" t="s">
        <v>150</v>
      </c>
      <c r="B2722" s="45" t="n">
        <v>42350</v>
      </c>
      <c r="C2722" s="6" t="s">
        <v>194</v>
      </c>
      <c r="D2722" s="6" t="s">
        <v>175</v>
      </c>
      <c r="E2722" s="6" t="s">
        <v>177</v>
      </c>
      <c r="F2722" s="34" t="n">
        <v>0.12716580927372</v>
      </c>
      <c r="G2722" s="34" t="n">
        <v>0.0864806285559469</v>
      </c>
      <c r="H2722" s="34" t="n">
        <v>0.0406851807177729</v>
      </c>
      <c r="I2722" s="34" t="n">
        <v>0.470454267009084</v>
      </c>
      <c r="J2722" s="35" t="n">
        <v>11.5</v>
      </c>
      <c r="K2722" s="6" t="n">
        <v>0</v>
      </c>
      <c r="L2722" s="35" t="n">
        <v>-1</v>
      </c>
      <c r="M2722" s="6" t="str">
        <f aca="false">IF(I2722&lt;=0,"Below 0%",IF(I2722&lt;=0.05,"0-5%",IF(I2722&lt;=0.1,"5-10%",IF(I2722&lt;=0.2,"10-20%",IF(I2722&lt;=0.4,"20-40%","Above 40%")))))</f>
        <v>Above 40%</v>
      </c>
      <c r="N2722" s="6" t="str">
        <f aca="false">IF(AND(H2722&gt;=Summary!$B$25,I2722&gt;=Summary!$B$26,I2722&lt;=Summary!$B$27,J2722&gt;=Summary!$B$28,J2722&lt;=Summary!$B$29,F2722*J2722&gt;1),"Yes","No")</f>
        <v>No</v>
      </c>
    </row>
    <row r="2723" customFormat="false" ht="15" hidden="false" customHeight="false" outlineLevel="0" collapsed="false">
      <c r="A2723" s="6" t="s">
        <v>150</v>
      </c>
      <c r="B2723" s="45" t="n">
        <v>42350</v>
      </c>
      <c r="C2723" s="6" t="s">
        <v>172</v>
      </c>
      <c r="D2723" s="6" t="s">
        <v>173</v>
      </c>
      <c r="E2723" s="6" t="s">
        <v>187</v>
      </c>
      <c r="F2723" s="34" t="n">
        <v>0.290004760026932</v>
      </c>
      <c r="G2723" s="34" t="n">
        <v>0.332247557003257</v>
      </c>
      <c r="H2723" s="34" t="n">
        <v>-0.0422427969763256</v>
      </c>
      <c r="I2723" s="34" t="n">
        <v>-0.127142535997372</v>
      </c>
      <c r="J2723" s="35" t="n">
        <v>3</v>
      </c>
      <c r="K2723" s="6" t="n">
        <v>0</v>
      </c>
      <c r="L2723" s="35" t="n">
        <v>-1</v>
      </c>
      <c r="M2723" s="6" t="str">
        <f aca="false">IF(I2723&lt;=0,"Below 0%",IF(I2723&lt;=0.05,"0-5%",IF(I2723&lt;=0.1,"5-10%",IF(I2723&lt;=0.2,"10-20%",IF(I2723&lt;=0.4,"20-40%","Above 40%")))))</f>
        <v>Below 0%</v>
      </c>
      <c r="N2723" s="6" t="str">
        <f aca="false">IF(AND(H2723&gt;=Summary!$B$25,I2723&gt;=Summary!$B$26,I2723&lt;=Summary!$B$27,J2723&gt;=Summary!$B$28,J2723&lt;=Summary!$B$29,F2723*J2723&gt;1),"Yes","No")</f>
        <v>No</v>
      </c>
    </row>
    <row r="2724" customFormat="false" ht="15" hidden="false" customHeight="false" outlineLevel="0" collapsed="false">
      <c r="A2724" s="6" t="s">
        <v>150</v>
      </c>
      <c r="B2724" s="45" t="n">
        <v>42350</v>
      </c>
      <c r="C2724" s="6" t="s">
        <v>172</v>
      </c>
      <c r="D2724" s="6" t="s">
        <v>173</v>
      </c>
      <c r="E2724" s="6" t="s">
        <v>174</v>
      </c>
      <c r="F2724" s="34" t="n">
        <v>0.253971099853516</v>
      </c>
      <c r="G2724" s="34" t="n">
        <v>0.276872964169381</v>
      </c>
      <c r="H2724" s="34" t="n">
        <v>-0.0229018643158655</v>
      </c>
      <c r="I2724" s="34" t="n">
        <v>-0.0827161452349495</v>
      </c>
      <c r="J2724" s="35" t="n">
        <v>3.6</v>
      </c>
      <c r="K2724" s="6" t="n">
        <v>1</v>
      </c>
      <c r="L2724" s="35" t="n">
        <v>2.6</v>
      </c>
      <c r="M2724" s="6" t="str">
        <f aca="false">IF(I2724&lt;=0,"Below 0%",IF(I2724&lt;=0.05,"0-5%",IF(I2724&lt;=0.1,"5-10%",IF(I2724&lt;=0.2,"10-20%",IF(I2724&lt;=0.4,"20-40%","Above 40%")))))</f>
        <v>Below 0%</v>
      </c>
      <c r="N2724" s="6" t="str">
        <f aca="false">IF(AND(H2724&gt;=Summary!$B$25,I2724&gt;=Summary!$B$26,I2724&lt;=Summary!$B$27,J2724&gt;=Summary!$B$28,J2724&lt;=Summary!$B$29,F2724*J2724&gt;1),"Yes","No")</f>
        <v>No</v>
      </c>
    </row>
    <row r="2725" customFormat="false" ht="15" hidden="false" customHeight="false" outlineLevel="0" collapsed="false">
      <c r="A2725" s="6" t="s">
        <v>150</v>
      </c>
      <c r="B2725" s="45" t="n">
        <v>42350</v>
      </c>
      <c r="C2725" s="6" t="s">
        <v>172</v>
      </c>
      <c r="D2725" s="6" t="s">
        <v>173</v>
      </c>
      <c r="E2725" s="6" t="s">
        <v>177</v>
      </c>
      <c r="F2725" s="34" t="n">
        <v>0.456024140119553</v>
      </c>
      <c r="G2725" s="34" t="n">
        <v>0.390879478827362</v>
      </c>
      <c r="H2725" s="34" t="n">
        <v>0.065144661292191</v>
      </c>
      <c r="I2725" s="34" t="n">
        <v>0.166661758472522</v>
      </c>
      <c r="J2725" s="35" t="n">
        <v>2.55</v>
      </c>
      <c r="K2725" s="6" t="n">
        <v>0</v>
      </c>
      <c r="L2725" s="35" t="n">
        <v>-1</v>
      </c>
      <c r="M2725" s="6" t="str">
        <f aca="false">IF(I2725&lt;=0,"Below 0%",IF(I2725&lt;=0.05,"0-5%",IF(I2725&lt;=0.1,"5-10%",IF(I2725&lt;=0.2,"10-20%",IF(I2725&lt;=0.4,"20-40%","Above 40%")))))</f>
        <v>10-20%</v>
      </c>
      <c r="N2725" s="6" t="str">
        <f aca="false">IF(AND(H2725&gt;=Summary!$B$25,I2725&gt;=Summary!$B$26,I2725&lt;=Summary!$B$27,J2725&gt;=Summary!$B$28,J2725&lt;=Summary!$B$29,F2725*J2725&gt;1),"Yes","No")</f>
        <v>Yes</v>
      </c>
    </row>
    <row r="2726" customFormat="false" ht="15" hidden="false" customHeight="false" outlineLevel="0" collapsed="false">
      <c r="A2726" s="6" t="s">
        <v>150</v>
      </c>
      <c r="B2726" s="45" t="n">
        <v>42350</v>
      </c>
      <c r="C2726" s="6" t="s">
        <v>191</v>
      </c>
      <c r="D2726" s="6" t="s">
        <v>198</v>
      </c>
      <c r="E2726" s="6" t="s">
        <v>187</v>
      </c>
      <c r="F2726" s="34" t="n">
        <v>0.314121156930924</v>
      </c>
      <c r="G2726" s="34" t="n">
        <v>0.341217925889828</v>
      </c>
      <c r="H2726" s="34" t="n">
        <v>-0.0270967689589047</v>
      </c>
      <c r="I2726" s="34" t="n">
        <v>-0.0794119150928009</v>
      </c>
      <c r="J2726" s="35" t="n">
        <v>2.9</v>
      </c>
      <c r="K2726" s="6" t="n">
        <v>0</v>
      </c>
      <c r="L2726" s="35" t="n">
        <v>-1</v>
      </c>
      <c r="M2726" s="6" t="str">
        <f aca="false">IF(I2726&lt;=0,"Below 0%",IF(I2726&lt;=0.05,"0-5%",IF(I2726&lt;=0.1,"5-10%",IF(I2726&lt;=0.2,"10-20%",IF(I2726&lt;=0.4,"20-40%","Above 40%")))))</f>
        <v>Below 0%</v>
      </c>
      <c r="N2726" s="6" t="str">
        <f aca="false">IF(AND(H2726&gt;=Summary!$B$25,I2726&gt;=Summary!$B$26,I2726&lt;=Summary!$B$27,J2726&gt;=Summary!$B$28,J2726&lt;=Summary!$B$29,F2726*J2726&gt;1),"Yes","No")</f>
        <v>No</v>
      </c>
    </row>
    <row r="2727" customFormat="false" ht="15" hidden="false" customHeight="false" outlineLevel="0" collapsed="false">
      <c r="A2727" s="6" t="s">
        <v>150</v>
      </c>
      <c r="B2727" s="45" t="n">
        <v>42350</v>
      </c>
      <c r="C2727" s="6" t="s">
        <v>191</v>
      </c>
      <c r="D2727" s="6" t="s">
        <v>198</v>
      </c>
      <c r="E2727" s="6" t="s">
        <v>174</v>
      </c>
      <c r="F2727" s="34" t="n">
        <v>0.36004376411438</v>
      </c>
      <c r="G2727" s="34" t="n">
        <v>0.298952261353626</v>
      </c>
      <c r="H2727" s="34" t="n">
        <v>0.0610915027607541</v>
      </c>
      <c r="I2727" s="34" t="n">
        <v>0.204352034281788</v>
      </c>
      <c r="J2727" s="35" t="n">
        <v>3.31</v>
      </c>
      <c r="K2727" s="6" t="n">
        <v>0</v>
      </c>
      <c r="L2727" s="35" t="n">
        <v>-1</v>
      </c>
      <c r="M2727" s="6" t="str">
        <f aca="false">IF(I2727&lt;=0,"Below 0%",IF(I2727&lt;=0.05,"0-5%",IF(I2727&lt;=0.1,"5-10%",IF(I2727&lt;=0.2,"10-20%",IF(I2727&lt;=0.4,"20-40%","Above 40%")))))</f>
        <v>20-40%</v>
      </c>
      <c r="N2727" s="6" t="str">
        <f aca="false">IF(AND(H2727&gt;=Summary!$B$25,I2727&gt;=Summary!$B$26,I2727&lt;=Summary!$B$27,J2727&gt;=Summary!$B$28,J2727&lt;=Summary!$B$29,F2727*J2727&gt;1),"Yes","No")</f>
        <v>Yes</v>
      </c>
    </row>
    <row r="2728" customFormat="false" ht="15" hidden="false" customHeight="false" outlineLevel="0" collapsed="false">
      <c r="A2728" s="6" t="s">
        <v>150</v>
      </c>
      <c r="B2728" s="45" t="n">
        <v>42350</v>
      </c>
      <c r="C2728" s="6" t="s">
        <v>191</v>
      </c>
      <c r="D2728" s="6" t="s">
        <v>198</v>
      </c>
      <c r="E2728" s="6" t="s">
        <v>177</v>
      </c>
      <c r="F2728" s="34" t="n">
        <v>0.325835108757019</v>
      </c>
      <c r="G2728" s="34" t="n">
        <v>0.359829812756546</v>
      </c>
      <c r="H2728" s="34" t="n">
        <v>-0.033994703999527</v>
      </c>
      <c r="I2728" s="34" t="n">
        <v>-0.0944743953790376</v>
      </c>
      <c r="J2728" s="35" t="n">
        <v>2.75</v>
      </c>
      <c r="K2728" s="6" t="n">
        <v>1</v>
      </c>
      <c r="L2728" s="35" t="n">
        <v>1.75</v>
      </c>
      <c r="M2728" s="6" t="str">
        <f aca="false">IF(I2728&lt;=0,"Below 0%",IF(I2728&lt;=0.05,"0-5%",IF(I2728&lt;=0.1,"5-10%",IF(I2728&lt;=0.2,"10-20%",IF(I2728&lt;=0.4,"20-40%","Above 40%")))))</f>
        <v>Below 0%</v>
      </c>
      <c r="N2728" s="6" t="str">
        <f aca="false">IF(AND(H2728&gt;=Summary!$B$25,I2728&gt;=Summary!$B$26,I2728&lt;=Summary!$B$27,J2728&gt;=Summary!$B$28,J2728&lt;=Summary!$B$29,F2728*J2728&gt;1),"Yes","No")</f>
        <v>No</v>
      </c>
    </row>
    <row r="2729" customFormat="false" ht="15" hidden="false" customHeight="false" outlineLevel="0" collapsed="false">
      <c r="A2729" s="6" t="s">
        <v>150</v>
      </c>
      <c r="B2729" s="45" t="n">
        <v>42350</v>
      </c>
      <c r="C2729" s="6" t="s">
        <v>189</v>
      </c>
      <c r="D2729" s="6" t="s">
        <v>192</v>
      </c>
      <c r="E2729" s="6" t="s">
        <v>187</v>
      </c>
      <c r="F2729" s="34" t="n">
        <v>0.407349437475205</v>
      </c>
      <c r="G2729" s="34" t="n">
        <v>0.374669409344696</v>
      </c>
      <c r="H2729" s="34" t="n">
        <v>0.0326800281305087</v>
      </c>
      <c r="I2729" s="34" t="n">
        <v>0.087223635865193</v>
      </c>
      <c r="J2729" s="35" t="n">
        <v>2.66</v>
      </c>
      <c r="K2729" s="6" t="n">
        <v>0</v>
      </c>
      <c r="L2729" s="35" t="n">
        <v>-1</v>
      </c>
      <c r="M2729" s="6" t="str">
        <f aca="false">IF(I2729&lt;=0,"Below 0%",IF(I2729&lt;=0.05,"0-5%",IF(I2729&lt;=0.1,"5-10%",IF(I2729&lt;=0.2,"10-20%",IF(I2729&lt;=0.4,"20-40%","Above 40%")))))</f>
        <v>5-10%</v>
      </c>
      <c r="N2729" s="6" t="str">
        <f aca="false">IF(AND(H2729&gt;=Summary!$B$25,I2729&gt;=Summary!$B$26,I2729&lt;=Summary!$B$27,J2729&gt;=Summary!$B$28,J2729&lt;=Summary!$B$29,F2729*J2729&gt;1),"Yes","No")</f>
        <v>No</v>
      </c>
    </row>
    <row r="2730" customFormat="false" ht="15" hidden="false" customHeight="false" outlineLevel="0" collapsed="false">
      <c r="A2730" s="6" t="s">
        <v>150</v>
      </c>
      <c r="B2730" s="45" t="n">
        <v>42350</v>
      </c>
      <c r="C2730" s="6" t="s">
        <v>189</v>
      </c>
      <c r="D2730" s="6" t="s">
        <v>192</v>
      </c>
      <c r="E2730" s="6" t="s">
        <v>174</v>
      </c>
      <c r="F2730" s="34" t="n">
        <v>0.297675281763077</v>
      </c>
      <c r="G2730" s="34" t="n">
        <v>0.293123714369674</v>
      </c>
      <c r="H2730" s="34" t="n">
        <v>0.00455156739340296</v>
      </c>
      <c r="I2730" s="34" t="n">
        <v>0.0155278033481205</v>
      </c>
      <c r="J2730" s="35" t="n">
        <v>3.4</v>
      </c>
      <c r="K2730" s="6" t="n">
        <v>1</v>
      </c>
      <c r="L2730" s="35" t="n">
        <v>2.4</v>
      </c>
      <c r="M2730" s="6" t="str">
        <f aca="false">IF(I2730&lt;=0,"Below 0%",IF(I2730&lt;=0.05,"0-5%",IF(I2730&lt;=0.1,"5-10%",IF(I2730&lt;=0.2,"10-20%",IF(I2730&lt;=0.4,"20-40%","Above 40%")))))</f>
        <v>0-5%</v>
      </c>
      <c r="N2730" s="6" t="str">
        <f aca="false">IF(AND(H2730&gt;=Summary!$B$25,I2730&gt;=Summary!$B$26,I2730&lt;=Summary!$B$27,J2730&gt;=Summary!$B$28,J2730&lt;=Summary!$B$29,F2730*J2730&gt;1),"Yes","No")</f>
        <v>No</v>
      </c>
    </row>
    <row r="2731" customFormat="false" ht="15" hidden="false" customHeight="false" outlineLevel="0" collapsed="false">
      <c r="A2731" s="6" t="s">
        <v>150</v>
      </c>
      <c r="B2731" s="45" t="n">
        <v>42350</v>
      </c>
      <c r="C2731" s="6" t="s">
        <v>189</v>
      </c>
      <c r="D2731" s="6" t="s">
        <v>192</v>
      </c>
      <c r="E2731" s="6" t="s">
        <v>177</v>
      </c>
      <c r="F2731" s="34" t="n">
        <v>0.294975250959396</v>
      </c>
      <c r="G2731" s="34" t="n">
        <v>0.33220687628563</v>
      </c>
      <c r="H2731" s="34" t="n">
        <v>-0.0372316253262339</v>
      </c>
      <c r="I2731" s="34" t="n">
        <v>-0.112073614316828</v>
      </c>
      <c r="J2731" s="35" t="n">
        <v>3</v>
      </c>
      <c r="K2731" s="6" t="n">
        <v>0</v>
      </c>
      <c r="L2731" s="35" t="n">
        <v>-1</v>
      </c>
      <c r="M2731" s="6" t="str">
        <f aca="false">IF(I2731&lt;=0,"Below 0%",IF(I2731&lt;=0.05,"0-5%",IF(I2731&lt;=0.1,"5-10%",IF(I2731&lt;=0.2,"10-20%",IF(I2731&lt;=0.4,"20-40%","Above 40%")))))</f>
        <v>Below 0%</v>
      </c>
      <c r="N2731" s="6" t="str">
        <f aca="false">IF(AND(H2731&gt;=Summary!$B$25,I2731&gt;=Summary!$B$26,I2731&lt;=Summary!$B$27,J2731&gt;=Summary!$B$28,J2731&lt;=Summary!$B$29,F2731*J2731&gt;1),"Yes","No")</f>
        <v>No</v>
      </c>
    </row>
    <row r="2732" customFormat="false" ht="15" hidden="false" customHeight="false" outlineLevel="0" collapsed="false">
      <c r="A2732" s="6" t="s">
        <v>150</v>
      </c>
      <c r="B2732" s="45" t="n">
        <v>42351</v>
      </c>
      <c r="C2732" s="6" t="s">
        <v>182</v>
      </c>
      <c r="D2732" s="6" t="s">
        <v>185</v>
      </c>
      <c r="E2732" s="6" t="s">
        <v>187</v>
      </c>
      <c r="F2732" s="34" t="n">
        <v>0.130017623305321</v>
      </c>
      <c r="G2732" s="34" t="n">
        <v>0.142882259860517</v>
      </c>
      <c r="H2732" s="34" t="n">
        <v>-0.0128646365551962</v>
      </c>
      <c r="I2732" s="34" t="n">
        <v>-0.0900366257347467</v>
      </c>
      <c r="J2732" s="35" t="n">
        <v>7</v>
      </c>
      <c r="K2732" s="6" t="n">
        <v>0</v>
      </c>
      <c r="L2732" s="35" t="n">
        <v>-1</v>
      </c>
      <c r="M2732" s="6" t="str">
        <f aca="false">IF(I2732&lt;=0,"Below 0%",IF(I2732&lt;=0.05,"0-5%",IF(I2732&lt;=0.1,"5-10%",IF(I2732&lt;=0.2,"10-20%",IF(I2732&lt;=0.4,"20-40%","Above 40%")))))</f>
        <v>Below 0%</v>
      </c>
      <c r="N2732" s="6" t="str">
        <f aca="false">IF(AND(H2732&gt;=Summary!$B$25,I2732&gt;=Summary!$B$26,I2732&lt;=Summary!$B$27,J2732&gt;=Summary!$B$28,J2732&lt;=Summary!$B$29,F2732*J2732&gt;1),"Yes","No")</f>
        <v>No</v>
      </c>
    </row>
    <row r="2733" customFormat="false" ht="15" hidden="false" customHeight="false" outlineLevel="0" collapsed="false">
      <c r="A2733" s="6" t="s">
        <v>150</v>
      </c>
      <c r="B2733" s="45" t="n">
        <v>42351</v>
      </c>
      <c r="C2733" s="6" t="s">
        <v>182</v>
      </c>
      <c r="D2733" s="6" t="s">
        <v>185</v>
      </c>
      <c r="E2733" s="6" t="s">
        <v>174</v>
      </c>
      <c r="F2733" s="34" t="n">
        <v>0.163952112197876</v>
      </c>
      <c r="G2733" s="34" t="n">
        <v>0.235890523354627</v>
      </c>
      <c r="H2733" s="34" t="n">
        <v>-0.071938411156751</v>
      </c>
      <c r="I2733" s="34" t="n">
        <v>-0.304965244613079</v>
      </c>
      <c r="J2733" s="35" t="n">
        <v>4.24</v>
      </c>
      <c r="K2733" s="6" t="n">
        <v>0</v>
      </c>
      <c r="L2733" s="35" t="n">
        <v>-1</v>
      </c>
      <c r="M2733" s="6" t="str">
        <f aca="false">IF(I2733&lt;=0,"Below 0%",IF(I2733&lt;=0.05,"0-5%",IF(I2733&lt;=0.1,"5-10%",IF(I2733&lt;=0.2,"10-20%",IF(I2733&lt;=0.4,"20-40%","Above 40%")))))</f>
        <v>Below 0%</v>
      </c>
      <c r="N2733" s="6" t="str">
        <f aca="false">IF(AND(H2733&gt;=Summary!$B$25,I2733&gt;=Summary!$B$26,I2733&lt;=Summary!$B$27,J2733&gt;=Summary!$B$28,J2733&lt;=Summary!$B$29,F2733*J2733&gt;1),"Yes","No")</f>
        <v>No</v>
      </c>
    </row>
    <row r="2734" customFormat="false" ht="15" hidden="false" customHeight="false" outlineLevel="0" collapsed="false">
      <c r="A2734" s="6" t="s">
        <v>150</v>
      </c>
      <c r="B2734" s="45" t="n">
        <v>42351</v>
      </c>
      <c r="C2734" s="6" t="s">
        <v>182</v>
      </c>
      <c r="D2734" s="6" t="s">
        <v>185</v>
      </c>
      <c r="E2734" s="6" t="s">
        <v>177</v>
      </c>
      <c r="F2734" s="34" t="n">
        <v>0.706030249595642</v>
      </c>
      <c r="G2734" s="34" t="n">
        <v>0.621227216784856</v>
      </c>
      <c r="H2734" s="34" t="n">
        <v>0.0848030328107859</v>
      </c>
      <c r="I2734" s="34" t="n">
        <v>0.136508881967023</v>
      </c>
      <c r="J2734" s="35" t="n">
        <v>1.61</v>
      </c>
      <c r="K2734" s="6" t="n">
        <v>1</v>
      </c>
      <c r="L2734" s="35" t="n">
        <v>0.61</v>
      </c>
      <c r="M2734" s="6" t="str">
        <f aca="false">IF(I2734&lt;=0,"Below 0%",IF(I2734&lt;=0.05,"0-5%",IF(I2734&lt;=0.1,"5-10%",IF(I2734&lt;=0.2,"10-20%",IF(I2734&lt;=0.4,"20-40%","Above 40%")))))</f>
        <v>10-20%</v>
      </c>
      <c r="N2734" s="6" t="str">
        <f aca="false">IF(AND(H2734&gt;=Summary!$B$25,I2734&gt;=Summary!$B$26,I2734&lt;=Summary!$B$27,J2734&gt;=Summary!$B$28,J2734&lt;=Summary!$B$29,F2734*J2734&gt;1),"Yes","No")</f>
        <v>No</v>
      </c>
    </row>
    <row r="2735" customFormat="false" ht="15" hidden="false" customHeight="false" outlineLevel="0" collapsed="false">
      <c r="A2735" s="6" t="s">
        <v>150</v>
      </c>
      <c r="B2735" s="45" t="n">
        <v>42351</v>
      </c>
      <c r="C2735" s="6" t="s">
        <v>183</v>
      </c>
      <c r="D2735" s="6" t="s">
        <v>178</v>
      </c>
      <c r="E2735" s="6" t="s">
        <v>187</v>
      </c>
      <c r="F2735" s="34" t="n">
        <v>0.665491700172424</v>
      </c>
      <c r="G2735" s="34" t="n">
        <v>0.691045205873884</v>
      </c>
      <c r="H2735" s="34" t="n">
        <v>-0.02555350570146</v>
      </c>
      <c r="I2735" s="34" t="n">
        <v>-0.036978052208821</v>
      </c>
      <c r="J2735" s="35" t="n">
        <v>1.45</v>
      </c>
      <c r="K2735" s="6" t="n">
        <v>0</v>
      </c>
      <c r="L2735" s="35" t="n">
        <v>-1</v>
      </c>
      <c r="M2735" s="6" t="str">
        <f aca="false">IF(I2735&lt;=0,"Below 0%",IF(I2735&lt;=0.05,"0-5%",IF(I2735&lt;=0.1,"5-10%",IF(I2735&lt;=0.2,"10-20%",IF(I2735&lt;=0.4,"20-40%","Above 40%")))))</f>
        <v>Below 0%</v>
      </c>
      <c r="N2735" s="6" t="str">
        <f aca="false">IF(AND(H2735&gt;=Summary!$B$25,I2735&gt;=Summary!$B$26,I2735&lt;=Summary!$B$27,J2735&gt;=Summary!$B$28,J2735&lt;=Summary!$B$29,F2735*J2735&gt;1),"Yes","No")</f>
        <v>No</v>
      </c>
    </row>
    <row r="2736" customFormat="false" ht="15" hidden="false" customHeight="false" outlineLevel="0" collapsed="false">
      <c r="A2736" s="6" t="s">
        <v>150</v>
      </c>
      <c r="B2736" s="45" t="n">
        <v>42351</v>
      </c>
      <c r="C2736" s="6" t="s">
        <v>183</v>
      </c>
      <c r="D2736" s="6" t="s">
        <v>178</v>
      </c>
      <c r="E2736" s="6" t="s">
        <v>174</v>
      </c>
      <c r="F2736" s="34" t="n">
        <v>0.156314477324486</v>
      </c>
      <c r="G2736" s="34" t="n">
        <v>0.208753239274403</v>
      </c>
      <c r="H2736" s="34" t="n">
        <v>-0.0524387619499168</v>
      </c>
      <c r="I2736" s="34" t="n">
        <v>-0.251199752071808</v>
      </c>
      <c r="J2736" s="35" t="n">
        <v>4.8</v>
      </c>
      <c r="K2736" s="6" t="n">
        <v>1</v>
      </c>
      <c r="L2736" s="35" t="n">
        <v>3.8</v>
      </c>
      <c r="M2736" s="6" t="str">
        <f aca="false">IF(I2736&lt;=0,"Below 0%",IF(I2736&lt;=0.05,"0-5%",IF(I2736&lt;=0.1,"5-10%",IF(I2736&lt;=0.2,"10-20%",IF(I2736&lt;=0.4,"20-40%","Above 40%")))))</f>
        <v>Below 0%</v>
      </c>
      <c r="N2736" s="6" t="str">
        <f aca="false">IF(AND(H2736&gt;=Summary!$B$25,I2736&gt;=Summary!$B$26,I2736&lt;=Summary!$B$27,J2736&gt;=Summary!$B$28,J2736&lt;=Summary!$B$29,F2736*J2736&gt;1),"Yes","No")</f>
        <v>No</v>
      </c>
    </row>
    <row r="2737" customFormat="false" ht="15" hidden="false" customHeight="false" outlineLevel="0" collapsed="false">
      <c r="A2737" s="6" t="s">
        <v>150</v>
      </c>
      <c r="B2737" s="45" t="n">
        <v>42351</v>
      </c>
      <c r="C2737" s="6" t="s">
        <v>183</v>
      </c>
      <c r="D2737" s="6" t="s">
        <v>178</v>
      </c>
      <c r="E2737" s="6" t="s">
        <v>177</v>
      </c>
      <c r="F2737" s="34" t="n">
        <v>0.178193852305412</v>
      </c>
      <c r="G2737" s="34" t="n">
        <v>0.100201554851713</v>
      </c>
      <c r="H2737" s="34" t="n">
        <v>0.0779922974536991</v>
      </c>
      <c r="I2737" s="34" t="n">
        <v>0.778354163956026</v>
      </c>
      <c r="J2737" s="35" t="n">
        <v>10</v>
      </c>
      <c r="K2737" s="6" t="n">
        <v>0</v>
      </c>
      <c r="L2737" s="35" t="n">
        <v>-1</v>
      </c>
      <c r="M2737" s="6" t="str">
        <f aca="false">IF(I2737&lt;=0,"Below 0%",IF(I2737&lt;=0.05,"0-5%",IF(I2737&lt;=0.1,"5-10%",IF(I2737&lt;=0.2,"10-20%",IF(I2737&lt;=0.4,"20-40%","Above 40%")))))</f>
        <v>Above 40%</v>
      </c>
      <c r="N2737" s="6" t="str">
        <f aca="false">IF(AND(H2737&gt;=Summary!$B$25,I2737&gt;=Summary!$B$26,I2737&lt;=Summary!$B$27,J2737&gt;=Summary!$B$28,J2737&lt;=Summary!$B$29,F2737*J2737&gt;1),"Yes","No")</f>
        <v>No</v>
      </c>
    </row>
    <row r="2738" customFormat="false" ht="15" hidden="false" customHeight="false" outlineLevel="0" collapsed="false">
      <c r="A2738" s="6" t="s">
        <v>150</v>
      </c>
      <c r="B2738" s="45" t="n">
        <v>42351</v>
      </c>
      <c r="C2738" s="6" t="s">
        <v>181</v>
      </c>
      <c r="D2738" s="6" t="s">
        <v>188</v>
      </c>
      <c r="E2738" s="6" t="s">
        <v>187</v>
      </c>
      <c r="F2738" s="34" t="n">
        <v>0.750111520290375</v>
      </c>
      <c r="G2738" s="34" t="n">
        <v>0.713310580204778</v>
      </c>
      <c r="H2738" s="34" t="n">
        <v>0.0368009400855967</v>
      </c>
      <c r="I2738" s="34" t="n">
        <v>0.0515917485410518</v>
      </c>
      <c r="J2738" s="35" t="n">
        <v>1.4</v>
      </c>
      <c r="K2738" s="6" t="n">
        <v>0</v>
      </c>
      <c r="L2738" s="35" t="n">
        <v>-1</v>
      </c>
      <c r="M2738" s="6" t="str">
        <f aca="false">IF(I2738&lt;=0,"Below 0%",IF(I2738&lt;=0.05,"0-5%",IF(I2738&lt;=0.1,"5-10%",IF(I2738&lt;=0.2,"10-20%",IF(I2738&lt;=0.4,"20-40%","Above 40%")))))</f>
        <v>5-10%</v>
      </c>
      <c r="N2738" s="6" t="str">
        <f aca="false">IF(AND(H2738&gt;=Summary!$B$25,I2738&gt;=Summary!$B$26,I2738&lt;=Summary!$B$27,J2738&gt;=Summary!$B$28,J2738&lt;=Summary!$B$29,F2738*J2738&gt;1),"Yes","No")</f>
        <v>No</v>
      </c>
    </row>
    <row r="2739" customFormat="false" ht="15" hidden="false" customHeight="false" outlineLevel="0" collapsed="false">
      <c r="A2739" s="6" t="s">
        <v>150</v>
      </c>
      <c r="B2739" s="45" t="n">
        <v>42351</v>
      </c>
      <c r="C2739" s="6" t="s">
        <v>181</v>
      </c>
      <c r="D2739" s="6" t="s">
        <v>188</v>
      </c>
      <c r="E2739" s="6" t="s">
        <v>174</v>
      </c>
      <c r="F2739" s="34" t="n">
        <v>0.154688492417336</v>
      </c>
      <c r="G2739" s="34" t="n">
        <v>0.181569965870307</v>
      </c>
      <c r="H2739" s="34" t="n">
        <v>-0.0268814734529717</v>
      </c>
      <c r="I2739" s="34" t="n">
        <v>-0.148050220333096</v>
      </c>
      <c r="J2739" s="35" t="n">
        <v>5.5</v>
      </c>
      <c r="K2739" s="6" t="n">
        <v>0</v>
      </c>
      <c r="L2739" s="35" t="n">
        <v>-1</v>
      </c>
      <c r="M2739" s="6" t="str">
        <f aca="false">IF(I2739&lt;=0,"Below 0%",IF(I2739&lt;=0.05,"0-5%",IF(I2739&lt;=0.1,"5-10%",IF(I2739&lt;=0.2,"10-20%",IF(I2739&lt;=0.4,"20-40%","Above 40%")))))</f>
        <v>Below 0%</v>
      </c>
      <c r="N2739" s="6" t="str">
        <f aca="false">IF(AND(H2739&gt;=Summary!$B$25,I2739&gt;=Summary!$B$26,I2739&lt;=Summary!$B$27,J2739&gt;=Summary!$B$28,J2739&lt;=Summary!$B$29,F2739*J2739&gt;1),"Yes","No")</f>
        <v>No</v>
      </c>
    </row>
    <row r="2740" customFormat="false" ht="15" hidden="false" customHeight="false" outlineLevel="0" collapsed="false">
      <c r="A2740" s="6" t="s">
        <v>150</v>
      </c>
      <c r="B2740" s="45" t="n">
        <v>42351</v>
      </c>
      <c r="C2740" s="6" t="s">
        <v>181</v>
      </c>
      <c r="D2740" s="6" t="s">
        <v>188</v>
      </c>
      <c r="E2740" s="6" t="s">
        <v>177</v>
      </c>
      <c r="F2740" s="34" t="n">
        <v>0.0952000021934509</v>
      </c>
      <c r="G2740" s="34" t="n">
        <v>0.105119453924915</v>
      </c>
      <c r="H2740" s="34" t="n">
        <v>-0.00991945173146373</v>
      </c>
      <c r="I2740" s="34" t="n">
        <v>-0.0943636154973661</v>
      </c>
      <c r="J2740" s="35" t="n">
        <v>9.5</v>
      </c>
      <c r="K2740" s="6" t="n">
        <v>1</v>
      </c>
      <c r="L2740" s="35" t="n">
        <v>8.5</v>
      </c>
      <c r="M2740" s="6" t="str">
        <f aca="false">IF(I2740&lt;=0,"Below 0%",IF(I2740&lt;=0.05,"0-5%",IF(I2740&lt;=0.1,"5-10%",IF(I2740&lt;=0.2,"10-20%",IF(I2740&lt;=0.4,"20-40%","Above 40%")))))</f>
        <v>Below 0%</v>
      </c>
      <c r="N2740" s="6" t="str">
        <f aca="false">IF(AND(H2740&gt;=Summary!$B$25,I2740&gt;=Summary!$B$26,I2740&lt;=Summary!$B$27,J2740&gt;=Summary!$B$28,J2740&lt;=Summary!$B$29,F2740*J2740&gt;1),"Yes","No")</f>
        <v>No</v>
      </c>
    </row>
    <row r="2741" customFormat="false" ht="15" hidden="false" customHeight="false" outlineLevel="0" collapsed="false">
      <c r="A2741" s="6" t="s">
        <v>150</v>
      </c>
      <c r="B2741" s="45" t="n">
        <v>42352</v>
      </c>
      <c r="C2741" s="6" t="s">
        <v>195</v>
      </c>
      <c r="D2741" s="6" t="s">
        <v>190</v>
      </c>
      <c r="E2741" s="6" t="s">
        <v>187</v>
      </c>
      <c r="F2741" s="34" t="n">
        <v>0.59421443939209</v>
      </c>
      <c r="G2741" s="34" t="n">
        <v>0.299076923076923</v>
      </c>
      <c r="H2741" s="34" t="n">
        <v>0.295137516315167</v>
      </c>
      <c r="I2741" s="34" t="n">
        <v>0.986828115251329</v>
      </c>
      <c r="J2741" s="35" t="n">
        <v>3.4</v>
      </c>
      <c r="K2741" s="6" t="n">
        <v>1</v>
      </c>
      <c r="L2741" s="35" t="n">
        <v>2.4</v>
      </c>
      <c r="M2741" s="6" t="str">
        <f aca="false">IF(I2741&lt;=0,"Below 0%",IF(I2741&lt;=0.05,"0-5%",IF(I2741&lt;=0.1,"5-10%",IF(I2741&lt;=0.2,"10-20%",IF(I2741&lt;=0.4,"20-40%","Above 40%")))))</f>
        <v>Above 40%</v>
      </c>
      <c r="N2741" s="6" t="str">
        <f aca="false">IF(AND(H2741&gt;=Summary!$B$25,I2741&gt;=Summary!$B$26,I2741&lt;=Summary!$B$27,J2741&gt;=Summary!$B$28,J2741&lt;=Summary!$B$29,F2741*J2741&gt;1),"Yes","No")</f>
        <v>No</v>
      </c>
    </row>
    <row r="2742" customFormat="false" ht="15" hidden="false" customHeight="false" outlineLevel="0" collapsed="false">
      <c r="A2742" s="6" t="s">
        <v>150</v>
      </c>
      <c r="B2742" s="45" t="n">
        <v>42352</v>
      </c>
      <c r="C2742" s="6" t="s">
        <v>195</v>
      </c>
      <c r="D2742" s="6" t="s">
        <v>190</v>
      </c>
      <c r="E2742" s="6" t="s">
        <v>174</v>
      </c>
      <c r="F2742" s="34" t="n">
        <v>0.168340712785721</v>
      </c>
      <c r="G2742" s="34" t="n">
        <v>0.282461538461539</v>
      </c>
      <c r="H2742" s="34" t="n">
        <v>-0.114120825675818</v>
      </c>
      <c r="I2742" s="34" t="n">
        <v>-0.404022530987372</v>
      </c>
      <c r="J2742" s="35" t="n">
        <v>3.6</v>
      </c>
      <c r="K2742" s="6" t="n">
        <v>0</v>
      </c>
      <c r="L2742" s="35" t="n">
        <v>-1</v>
      </c>
      <c r="M2742" s="6" t="str">
        <f aca="false">IF(I2742&lt;=0,"Below 0%",IF(I2742&lt;=0.05,"0-5%",IF(I2742&lt;=0.1,"5-10%",IF(I2742&lt;=0.2,"10-20%",IF(I2742&lt;=0.4,"20-40%","Above 40%")))))</f>
        <v>Below 0%</v>
      </c>
      <c r="N2742" s="6" t="str">
        <f aca="false">IF(AND(H2742&gt;=Summary!$B$25,I2742&gt;=Summary!$B$26,I2742&lt;=Summary!$B$27,J2742&gt;=Summary!$B$28,J2742&lt;=Summary!$B$29,F2742*J2742&gt;1),"Yes","No")</f>
        <v>No</v>
      </c>
    </row>
    <row r="2743" customFormat="false" ht="15" hidden="false" customHeight="false" outlineLevel="0" collapsed="false">
      <c r="A2743" s="6" t="s">
        <v>150</v>
      </c>
      <c r="B2743" s="45" t="n">
        <v>42352</v>
      </c>
      <c r="C2743" s="6" t="s">
        <v>195</v>
      </c>
      <c r="D2743" s="6" t="s">
        <v>190</v>
      </c>
      <c r="E2743" s="6" t="s">
        <v>177</v>
      </c>
      <c r="F2743" s="34" t="n">
        <v>0.237444847822189</v>
      </c>
      <c r="G2743" s="34" t="n">
        <v>0.418461538461538</v>
      </c>
      <c r="H2743" s="34" t="n">
        <v>-0.181016690639349</v>
      </c>
      <c r="I2743" s="34" t="n">
        <v>-0.432576650424915</v>
      </c>
      <c r="J2743" s="35" t="n">
        <v>2.43</v>
      </c>
      <c r="K2743" s="6" t="n">
        <v>0</v>
      </c>
      <c r="L2743" s="35" t="n">
        <v>-1</v>
      </c>
      <c r="M2743" s="6" t="str">
        <f aca="false">IF(I2743&lt;=0,"Below 0%",IF(I2743&lt;=0.05,"0-5%",IF(I2743&lt;=0.1,"5-10%",IF(I2743&lt;=0.2,"10-20%",IF(I2743&lt;=0.4,"20-40%","Above 40%")))))</f>
        <v>Below 0%</v>
      </c>
      <c r="N2743" s="6" t="str">
        <f aca="false">IF(AND(H2743&gt;=Summary!$B$25,I2743&gt;=Summary!$B$26,I2743&lt;=Summary!$B$27,J2743&gt;=Summary!$B$28,J2743&lt;=Summary!$B$29,F2743*J2743&gt;1),"Yes","No")</f>
        <v>No</v>
      </c>
    </row>
    <row r="2744" customFormat="false" ht="15" hidden="false" customHeight="false" outlineLevel="0" collapsed="false">
      <c r="A2744" s="6" t="s">
        <v>150</v>
      </c>
      <c r="B2744" s="45" t="n">
        <v>42357</v>
      </c>
      <c r="C2744" s="6" t="s">
        <v>190</v>
      </c>
      <c r="D2744" s="6" t="s">
        <v>191</v>
      </c>
      <c r="E2744" s="6" t="s">
        <v>187</v>
      </c>
      <c r="F2744" s="34" t="n">
        <v>0.796945214271545</v>
      </c>
      <c r="G2744" s="34" t="n">
        <v>0.749843260188088</v>
      </c>
      <c r="H2744" s="34" t="n">
        <v>0.0471019540834577</v>
      </c>
      <c r="I2744" s="34" t="n">
        <v>0.0628157330795276</v>
      </c>
      <c r="J2744" s="35" t="n">
        <v>1.33</v>
      </c>
      <c r="K2744" s="6" t="n">
        <v>1</v>
      </c>
      <c r="L2744" s="35" t="n">
        <v>0.33</v>
      </c>
      <c r="M2744" s="6" t="str">
        <f aca="false">IF(I2744&lt;=0,"Below 0%",IF(I2744&lt;=0.05,"0-5%",IF(I2744&lt;=0.1,"5-10%",IF(I2744&lt;=0.2,"10-20%",IF(I2744&lt;=0.4,"20-40%","Above 40%")))))</f>
        <v>5-10%</v>
      </c>
      <c r="N2744" s="6" t="str">
        <f aca="false">IF(AND(H2744&gt;=Summary!$B$25,I2744&gt;=Summary!$B$26,I2744&lt;=Summary!$B$27,J2744&gt;=Summary!$B$28,J2744&lt;=Summary!$B$29,F2744*J2744&gt;1),"Yes","No")</f>
        <v>No</v>
      </c>
    </row>
    <row r="2745" customFormat="false" ht="15" hidden="false" customHeight="false" outlineLevel="0" collapsed="false">
      <c r="A2745" s="6" t="s">
        <v>150</v>
      </c>
      <c r="B2745" s="45" t="n">
        <v>42357</v>
      </c>
      <c r="C2745" s="6" t="s">
        <v>190</v>
      </c>
      <c r="D2745" s="6" t="s">
        <v>191</v>
      </c>
      <c r="E2745" s="6" t="s">
        <v>174</v>
      </c>
      <c r="F2745" s="34" t="n">
        <v>0.145382583141327</v>
      </c>
      <c r="G2745" s="34" t="n">
        <v>0.173442006269593</v>
      </c>
      <c r="H2745" s="34" t="n">
        <v>-0.0280594231282656</v>
      </c>
      <c r="I2745" s="34" t="n">
        <v>-0.161779857900461</v>
      </c>
      <c r="J2745" s="35" t="n">
        <v>5.75</v>
      </c>
      <c r="K2745" s="6" t="n">
        <v>0</v>
      </c>
      <c r="L2745" s="35" t="n">
        <v>-1</v>
      </c>
      <c r="M2745" s="6" t="str">
        <f aca="false">IF(I2745&lt;=0,"Below 0%",IF(I2745&lt;=0.05,"0-5%",IF(I2745&lt;=0.1,"5-10%",IF(I2745&lt;=0.2,"10-20%",IF(I2745&lt;=0.4,"20-40%","Above 40%")))))</f>
        <v>Below 0%</v>
      </c>
      <c r="N2745" s="6" t="str">
        <f aca="false">IF(AND(H2745&gt;=Summary!$B$25,I2745&gt;=Summary!$B$26,I2745&lt;=Summary!$B$27,J2745&gt;=Summary!$B$28,J2745&lt;=Summary!$B$29,F2745*J2745&gt;1),"Yes","No")</f>
        <v>No</v>
      </c>
    </row>
    <row r="2746" customFormat="false" ht="15" hidden="false" customHeight="false" outlineLevel="0" collapsed="false">
      <c r="A2746" s="6" t="s">
        <v>150</v>
      </c>
      <c r="B2746" s="45" t="n">
        <v>42357</v>
      </c>
      <c r="C2746" s="6" t="s">
        <v>190</v>
      </c>
      <c r="D2746" s="6" t="s">
        <v>191</v>
      </c>
      <c r="E2746" s="6" t="s">
        <v>177</v>
      </c>
      <c r="F2746" s="34" t="n">
        <v>0.0576721876859665</v>
      </c>
      <c r="G2746" s="34" t="n">
        <v>0.0767147335423198</v>
      </c>
      <c r="H2746" s="34" t="n">
        <v>-0.0190425458563533</v>
      </c>
      <c r="I2746" s="34" t="n">
        <v>-0.248225405695354</v>
      </c>
      <c r="J2746" s="35" t="n">
        <v>13</v>
      </c>
      <c r="K2746" s="6" t="n">
        <v>0</v>
      </c>
      <c r="L2746" s="35" t="n">
        <v>-1</v>
      </c>
      <c r="M2746" s="6" t="str">
        <f aca="false">IF(I2746&lt;=0,"Below 0%",IF(I2746&lt;=0.05,"0-5%",IF(I2746&lt;=0.1,"5-10%",IF(I2746&lt;=0.2,"10-20%",IF(I2746&lt;=0.4,"20-40%","Above 40%")))))</f>
        <v>Below 0%</v>
      </c>
      <c r="N2746" s="6" t="str">
        <f aca="false">IF(AND(H2746&gt;=Summary!$B$25,I2746&gt;=Summary!$B$26,I2746&lt;=Summary!$B$27,J2746&gt;=Summary!$B$28,J2746&lt;=Summary!$B$29,F2746*J2746&gt;1),"Yes","No")</f>
        <v>No</v>
      </c>
    </row>
    <row r="2747" customFormat="false" ht="15" hidden="false" customHeight="false" outlineLevel="0" collapsed="false">
      <c r="A2747" s="6" t="s">
        <v>150</v>
      </c>
      <c r="B2747" s="45" t="n">
        <v>42357</v>
      </c>
      <c r="C2747" s="6" t="s">
        <v>173</v>
      </c>
      <c r="D2747" s="6" t="s">
        <v>195</v>
      </c>
      <c r="E2747" s="6" t="s">
        <v>187</v>
      </c>
      <c r="F2747" s="34" t="n">
        <v>0.479033619165421</v>
      </c>
      <c r="G2747" s="34" t="n">
        <v>0.471653807447165</v>
      </c>
      <c r="H2747" s="34" t="n">
        <v>0.00737981171825514</v>
      </c>
      <c r="I2747" s="34" t="n">
        <v>0.0156466705064855</v>
      </c>
      <c r="J2747" s="35" t="n">
        <v>2.1</v>
      </c>
      <c r="K2747" s="6" t="n">
        <v>0</v>
      </c>
      <c r="L2747" s="35" t="n">
        <v>-1</v>
      </c>
      <c r="M2747" s="6" t="str">
        <f aca="false">IF(I2747&lt;=0,"Below 0%",IF(I2747&lt;=0.05,"0-5%",IF(I2747&lt;=0.1,"5-10%",IF(I2747&lt;=0.2,"10-20%",IF(I2747&lt;=0.4,"20-40%","Above 40%")))))</f>
        <v>0-5%</v>
      </c>
      <c r="N2747" s="6" t="str">
        <f aca="false">IF(AND(H2747&gt;=Summary!$B$25,I2747&gt;=Summary!$B$26,I2747&lt;=Summary!$B$27,J2747&gt;=Summary!$B$28,J2747&lt;=Summary!$B$29,F2747*J2747&gt;1),"Yes","No")</f>
        <v>No</v>
      </c>
    </row>
    <row r="2748" customFormat="false" ht="15" hidden="false" customHeight="false" outlineLevel="0" collapsed="false">
      <c r="A2748" s="6" t="s">
        <v>150</v>
      </c>
      <c r="B2748" s="45" t="n">
        <v>42357</v>
      </c>
      <c r="C2748" s="6" t="s">
        <v>173</v>
      </c>
      <c r="D2748" s="6" t="s">
        <v>195</v>
      </c>
      <c r="E2748" s="6" t="s">
        <v>174</v>
      </c>
      <c r="F2748" s="34" t="n">
        <v>0.2460056245327</v>
      </c>
      <c r="G2748" s="34" t="n">
        <v>0.260650788326065</v>
      </c>
      <c r="H2748" s="34" t="n">
        <v>-0.0146451637933655</v>
      </c>
      <c r="I2748" s="34" t="n">
        <v>-0.0561869154028605</v>
      </c>
      <c r="J2748" s="35" t="n">
        <v>3.8</v>
      </c>
      <c r="K2748" s="6" t="n">
        <v>0</v>
      </c>
      <c r="L2748" s="35" t="n">
        <v>-1</v>
      </c>
      <c r="M2748" s="6" t="str">
        <f aca="false">IF(I2748&lt;=0,"Below 0%",IF(I2748&lt;=0.05,"0-5%",IF(I2748&lt;=0.1,"5-10%",IF(I2748&lt;=0.2,"10-20%",IF(I2748&lt;=0.4,"20-40%","Above 40%")))))</f>
        <v>Below 0%</v>
      </c>
      <c r="N2748" s="6" t="str">
        <f aca="false">IF(AND(H2748&gt;=Summary!$B$25,I2748&gt;=Summary!$B$26,I2748&lt;=Summary!$B$27,J2748&gt;=Summary!$B$28,J2748&lt;=Summary!$B$29,F2748*J2748&gt;1),"Yes","No")</f>
        <v>No</v>
      </c>
    </row>
    <row r="2749" customFormat="false" ht="15" hidden="false" customHeight="false" outlineLevel="0" collapsed="false">
      <c r="A2749" s="6" t="s">
        <v>150</v>
      </c>
      <c r="B2749" s="45" t="n">
        <v>42357</v>
      </c>
      <c r="C2749" s="6" t="s">
        <v>173</v>
      </c>
      <c r="D2749" s="6" t="s">
        <v>195</v>
      </c>
      <c r="E2749" s="6" t="s">
        <v>177</v>
      </c>
      <c r="F2749" s="34" t="n">
        <v>0.274960696697235</v>
      </c>
      <c r="G2749" s="34" t="n">
        <v>0.26769540422677</v>
      </c>
      <c r="H2749" s="34" t="n">
        <v>0.00726529247046559</v>
      </c>
      <c r="I2749" s="34" t="n">
        <v>0.0271401464341579</v>
      </c>
      <c r="J2749" s="35" t="n">
        <v>3.7</v>
      </c>
      <c r="K2749" s="6" t="n">
        <v>1</v>
      </c>
      <c r="L2749" s="35" t="n">
        <v>2.7</v>
      </c>
      <c r="M2749" s="6" t="str">
        <f aca="false">IF(I2749&lt;=0,"Below 0%",IF(I2749&lt;=0.05,"0-5%",IF(I2749&lt;=0.1,"5-10%",IF(I2749&lt;=0.2,"10-20%",IF(I2749&lt;=0.4,"20-40%","Above 40%")))))</f>
        <v>0-5%</v>
      </c>
      <c r="N2749" s="6" t="str">
        <f aca="false">IF(AND(H2749&gt;=Summary!$B$25,I2749&gt;=Summary!$B$26,I2749&lt;=Summary!$B$27,J2749&gt;=Summary!$B$28,J2749&lt;=Summary!$B$29,F2749*J2749&gt;1),"Yes","No")</f>
        <v>No</v>
      </c>
    </row>
    <row r="2750" customFormat="false" ht="15" hidden="false" customHeight="false" outlineLevel="0" collapsed="false">
      <c r="A2750" s="6" t="s">
        <v>150</v>
      </c>
      <c r="B2750" s="45" t="n">
        <v>42357</v>
      </c>
      <c r="C2750" s="6" t="s">
        <v>176</v>
      </c>
      <c r="D2750" s="6" t="s">
        <v>172</v>
      </c>
      <c r="E2750" s="6" t="s">
        <v>187</v>
      </c>
      <c r="F2750" s="34" t="n">
        <v>0.704000055789948</v>
      </c>
      <c r="G2750" s="34" t="n">
        <v>0.668782232532617</v>
      </c>
      <c r="H2750" s="34" t="n">
        <v>0.0352178232573309</v>
      </c>
      <c r="I2750" s="34" t="n">
        <v>0.0526596275202531</v>
      </c>
      <c r="J2750" s="35" t="n">
        <v>1.5</v>
      </c>
      <c r="K2750" s="6" t="n">
        <v>0</v>
      </c>
      <c r="L2750" s="35" t="n">
        <v>-1</v>
      </c>
      <c r="M2750" s="6" t="str">
        <f aca="false">IF(I2750&lt;=0,"Below 0%",IF(I2750&lt;=0.05,"0-5%",IF(I2750&lt;=0.1,"5-10%",IF(I2750&lt;=0.2,"10-20%",IF(I2750&lt;=0.4,"20-40%","Above 40%")))))</f>
        <v>5-10%</v>
      </c>
      <c r="N2750" s="6" t="str">
        <f aca="false">IF(AND(H2750&gt;=Summary!$B$25,I2750&gt;=Summary!$B$26,I2750&lt;=Summary!$B$27,J2750&gt;=Summary!$B$28,J2750&lt;=Summary!$B$29,F2750*J2750&gt;1),"Yes","No")</f>
        <v>No</v>
      </c>
    </row>
    <row r="2751" customFormat="false" ht="15" hidden="false" customHeight="false" outlineLevel="0" collapsed="false">
      <c r="A2751" s="6" t="s">
        <v>150</v>
      </c>
      <c r="B2751" s="45" t="n">
        <v>42357</v>
      </c>
      <c r="C2751" s="6" t="s">
        <v>176</v>
      </c>
      <c r="D2751" s="6" t="s">
        <v>172</v>
      </c>
      <c r="E2751" s="6" t="s">
        <v>174</v>
      </c>
      <c r="F2751" s="34" t="n">
        <v>0.22206237912178</v>
      </c>
      <c r="G2751" s="34" t="n">
        <v>0.217608101691741</v>
      </c>
      <c r="H2751" s="34" t="n">
        <v>0.00445427743003965</v>
      </c>
      <c r="I2751" s="34" t="n">
        <v>0.0204692628418288</v>
      </c>
      <c r="J2751" s="35" t="n">
        <v>4.61</v>
      </c>
      <c r="K2751" s="6" t="n">
        <v>0</v>
      </c>
      <c r="L2751" s="35" t="n">
        <v>-1</v>
      </c>
      <c r="M2751" s="6" t="str">
        <f aca="false">IF(I2751&lt;=0,"Below 0%",IF(I2751&lt;=0.05,"0-5%",IF(I2751&lt;=0.1,"5-10%",IF(I2751&lt;=0.2,"10-20%",IF(I2751&lt;=0.4,"20-40%","Above 40%")))))</f>
        <v>0-5%</v>
      </c>
      <c r="N2751" s="6" t="str">
        <f aca="false">IF(AND(H2751&gt;=Summary!$B$25,I2751&gt;=Summary!$B$26,I2751&lt;=Summary!$B$27,J2751&gt;=Summary!$B$28,J2751&lt;=Summary!$B$29,F2751*J2751&gt;1),"Yes","No")</f>
        <v>No</v>
      </c>
    </row>
    <row r="2752" customFormat="false" ht="15" hidden="false" customHeight="false" outlineLevel="0" collapsed="false">
      <c r="A2752" s="6" t="s">
        <v>150</v>
      </c>
      <c r="B2752" s="45" t="n">
        <v>42357</v>
      </c>
      <c r="C2752" s="6" t="s">
        <v>176</v>
      </c>
      <c r="D2752" s="6" t="s">
        <v>172</v>
      </c>
      <c r="E2752" s="6" t="s">
        <v>177</v>
      </c>
      <c r="F2752" s="34" t="n">
        <v>0.0739375427365303</v>
      </c>
      <c r="G2752" s="34" t="n">
        <v>0.113609665775643</v>
      </c>
      <c r="H2752" s="34" t="n">
        <v>-0.0396721230391124</v>
      </c>
      <c r="I2752" s="34" t="n">
        <v>-0.349196723432469</v>
      </c>
      <c r="J2752" s="35" t="n">
        <v>8.83</v>
      </c>
      <c r="K2752" s="6" t="n">
        <v>1</v>
      </c>
      <c r="L2752" s="35" t="n">
        <v>7.83</v>
      </c>
      <c r="M2752" s="6" t="str">
        <f aca="false">IF(I2752&lt;=0,"Below 0%",IF(I2752&lt;=0.05,"0-5%",IF(I2752&lt;=0.1,"5-10%",IF(I2752&lt;=0.2,"10-20%",IF(I2752&lt;=0.4,"20-40%","Above 40%")))))</f>
        <v>Below 0%</v>
      </c>
      <c r="N2752" s="6" t="str">
        <f aca="false">IF(AND(H2752&gt;=Summary!$B$25,I2752&gt;=Summary!$B$26,I2752&lt;=Summary!$B$27,J2752&gt;=Summary!$B$28,J2752&lt;=Summary!$B$29,F2752*J2752&gt;1),"Yes","No")</f>
        <v>No</v>
      </c>
    </row>
    <row r="2753" customFormat="false" ht="15" hidden="false" customHeight="false" outlineLevel="0" collapsed="false">
      <c r="A2753" s="6" t="s">
        <v>150</v>
      </c>
      <c r="B2753" s="45" t="n">
        <v>42357</v>
      </c>
      <c r="C2753" s="6" t="s">
        <v>188</v>
      </c>
      <c r="D2753" s="6" t="s">
        <v>182</v>
      </c>
      <c r="E2753" s="6" t="s">
        <v>187</v>
      </c>
      <c r="F2753" s="34" t="n">
        <v>0.368316948413849</v>
      </c>
      <c r="G2753" s="34" t="n">
        <v>0.483221476510067</v>
      </c>
      <c r="H2753" s="34" t="n">
        <v>-0.114904528096218</v>
      </c>
      <c r="I2753" s="34" t="n">
        <v>-0.237788537310229</v>
      </c>
      <c r="J2753" s="35" t="n">
        <v>2.05</v>
      </c>
      <c r="K2753" s="6" t="n">
        <v>0</v>
      </c>
      <c r="L2753" s="35" t="n">
        <v>-1</v>
      </c>
      <c r="M2753" s="6" t="str">
        <f aca="false">IF(I2753&lt;=0,"Below 0%",IF(I2753&lt;=0.05,"0-5%",IF(I2753&lt;=0.1,"5-10%",IF(I2753&lt;=0.2,"10-20%",IF(I2753&lt;=0.4,"20-40%","Above 40%")))))</f>
        <v>Below 0%</v>
      </c>
      <c r="N2753" s="6" t="str">
        <f aca="false">IF(AND(H2753&gt;=Summary!$B$25,I2753&gt;=Summary!$B$26,I2753&lt;=Summary!$B$27,J2753&gt;=Summary!$B$28,J2753&lt;=Summary!$B$29,F2753*J2753&gt;1),"Yes","No")</f>
        <v>No</v>
      </c>
    </row>
    <row r="2754" customFormat="false" ht="15" hidden="false" customHeight="false" outlineLevel="0" collapsed="false">
      <c r="A2754" s="6" t="s">
        <v>150</v>
      </c>
      <c r="B2754" s="45" t="n">
        <v>42357</v>
      </c>
      <c r="C2754" s="6" t="s">
        <v>188</v>
      </c>
      <c r="D2754" s="6" t="s">
        <v>182</v>
      </c>
      <c r="E2754" s="6" t="s">
        <v>174</v>
      </c>
      <c r="F2754" s="34" t="n">
        <v>0.303987979888916</v>
      </c>
      <c r="G2754" s="34" t="n">
        <v>0.275167785234899</v>
      </c>
      <c r="H2754" s="34" t="n">
        <v>0.0288201946540167</v>
      </c>
      <c r="I2754" s="34" t="n">
        <v>0.104736804962158</v>
      </c>
      <c r="J2754" s="35" t="n">
        <v>3.6</v>
      </c>
      <c r="K2754" s="6" t="n">
        <v>1</v>
      </c>
      <c r="L2754" s="35" t="n">
        <v>2.6</v>
      </c>
      <c r="M2754" s="6" t="str">
        <f aca="false">IF(I2754&lt;=0,"Below 0%",IF(I2754&lt;=0.05,"0-5%",IF(I2754&lt;=0.1,"5-10%",IF(I2754&lt;=0.2,"10-20%",IF(I2754&lt;=0.4,"20-40%","Above 40%")))))</f>
        <v>10-20%</v>
      </c>
      <c r="N2754" s="6" t="str">
        <f aca="false">IF(AND(H2754&gt;=Summary!$B$25,I2754&gt;=Summary!$B$26,I2754&lt;=Summary!$B$27,J2754&gt;=Summary!$B$28,J2754&lt;=Summary!$B$29,F2754*J2754&gt;1),"Yes","No")</f>
        <v>No</v>
      </c>
    </row>
    <row r="2755" customFormat="false" ht="15" hidden="false" customHeight="false" outlineLevel="0" collapsed="false">
      <c r="A2755" s="6" t="s">
        <v>150</v>
      </c>
      <c r="B2755" s="45" t="n">
        <v>42357</v>
      </c>
      <c r="C2755" s="6" t="s">
        <v>188</v>
      </c>
      <c r="D2755" s="6" t="s">
        <v>182</v>
      </c>
      <c r="E2755" s="6" t="s">
        <v>177</v>
      </c>
      <c r="F2755" s="34" t="n">
        <v>0.327695071697235</v>
      </c>
      <c r="G2755" s="34" t="n">
        <v>0.241610738255034</v>
      </c>
      <c r="H2755" s="34" t="n">
        <v>0.0860843334422016</v>
      </c>
      <c r="I2755" s="34" t="n">
        <v>0.356293491191334</v>
      </c>
      <c r="J2755" s="35" t="n">
        <v>4.1</v>
      </c>
      <c r="K2755" s="6" t="n">
        <v>0</v>
      </c>
      <c r="L2755" s="35" t="n">
        <v>-1</v>
      </c>
      <c r="M2755" s="6" t="str">
        <f aca="false">IF(I2755&lt;=0,"Below 0%",IF(I2755&lt;=0.05,"0-5%",IF(I2755&lt;=0.1,"5-10%",IF(I2755&lt;=0.2,"10-20%",IF(I2755&lt;=0.4,"20-40%","Above 40%")))))</f>
        <v>20-40%</v>
      </c>
      <c r="N2755" s="6" t="str">
        <f aca="false">IF(AND(H2755&gt;=Summary!$B$25,I2755&gt;=Summary!$B$26,I2755&lt;=Summary!$B$27,J2755&gt;=Summary!$B$28,J2755&lt;=Summary!$B$29,F2755*J2755&gt;1),"Yes","No")</f>
        <v>Yes</v>
      </c>
    </row>
    <row r="2756" customFormat="false" ht="15" hidden="false" customHeight="false" outlineLevel="0" collapsed="false">
      <c r="A2756" s="6" t="s">
        <v>150</v>
      </c>
      <c r="B2756" s="45" t="n">
        <v>42357</v>
      </c>
      <c r="C2756" s="6" t="s">
        <v>179</v>
      </c>
      <c r="D2756" s="6" t="s">
        <v>181</v>
      </c>
      <c r="E2756" s="6" t="s">
        <v>187</v>
      </c>
      <c r="F2756" s="34" t="n">
        <v>0.321137845516205</v>
      </c>
      <c r="G2756" s="34" t="n">
        <v>0.367686550737398</v>
      </c>
      <c r="H2756" s="34" t="n">
        <v>-0.0465487052211934</v>
      </c>
      <c r="I2756" s="34" t="n">
        <v>-0.126598879202515</v>
      </c>
      <c r="J2756" s="35" t="n">
        <v>2.71</v>
      </c>
      <c r="K2756" s="6" t="n">
        <v>0</v>
      </c>
      <c r="L2756" s="35" t="n">
        <v>-1</v>
      </c>
      <c r="M2756" s="6" t="str">
        <f aca="false">IF(I2756&lt;=0,"Below 0%",IF(I2756&lt;=0.05,"0-5%",IF(I2756&lt;=0.1,"5-10%",IF(I2756&lt;=0.2,"10-20%",IF(I2756&lt;=0.4,"20-40%","Above 40%")))))</f>
        <v>Below 0%</v>
      </c>
      <c r="N2756" s="6" t="str">
        <f aca="false">IF(AND(H2756&gt;=Summary!$B$25,I2756&gt;=Summary!$B$26,I2756&lt;=Summary!$B$27,J2756&gt;=Summary!$B$28,J2756&lt;=Summary!$B$29,F2756*J2756&gt;1),"Yes","No")</f>
        <v>No</v>
      </c>
    </row>
    <row r="2757" customFormat="false" ht="15" hidden="false" customHeight="false" outlineLevel="0" collapsed="false">
      <c r="A2757" s="6" t="s">
        <v>150</v>
      </c>
      <c r="B2757" s="45" t="n">
        <v>42357</v>
      </c>
      <c r="C2757" s="6" t="s">
        <v>179</v>
      </c>
      <c r="D2757" s="6" t="s">
        <v>181</v>
      </c>
      <c r="E2757" s="6" t="s">
        <v>174</v>
      </c>
      <c r="F2757" s="34" t="n">
        <v>0.190652206540108</v>
      </c>
      <c r="G2757" s="34" t="n">
        <v>0.286330618534008</v>
      </c>
      <c r="H2757" s="34" t="n">
        <v>-0.0956784119939007</v>
      </c>
      <c r="I2757" s="34" t="n">
        <v>-0.334153617534049</v>
      </c>
      <c r="J2757" s="35" t="n">
        <v>3.48</v>
      </c>
      <c r="K2757" s="6" t="n">
        <v>0</v>
      </c>
      <c r="L2757" s="35" t="n">
        <v>-1</v>
      </c>
      <c r="M2757" s="6" t="str">
        <f aca="false">IF(I2757&lt;=0,"Below 0%",IF(I2757&lt;=0.05,"0-5%",IF(I2757&lt;=0.1,"5-10%",IF(I2757&lt;=0.2,"10-20%",IF(I2757&lt;=0.4,"20-40%","Above 40%")))))</f>
        <v>Below 0%</v>
      </c>
      <c r="N2757" s="6" t="str">
        <f aca="false">IF(AND(H2757&gt;=Summary!$B$25,I2757&gt;=Summary!$B$26,I2757&lt;=Summary!$B$27,J2757&gt;=Summary!$B$28,J2757&lt;=Summary!$B$29,F2757*J2757&gt;1),"Yes","No")</f>
        <v>No</v>
      </c>
    </row>
    <row r="2758" customFormat="false" ht="15" hidden="false" customHeight="false" outlineLevel="0" collapsed="false">
      <c r="A2758" s="6" t="s">
        <v>150</v>
      </c>
      <c r="B2758" s="45" t="n">
        <v>42357</v>
      </c>
      <c r="C2758" s="6" t="s">
        <v>179</v>
      </c>
      <c r="D2758" s="6" t="s">
        <v>181</v>
      </c>
      <c r="E2758" s="6" t="s">
        <v>177</v>
      </c>
      <c r="F2758" s="34" t="n">
        <v>0.488210022449493</v>
      </c>
      <c r="G2758" s="34" t="n">
        <v>0.345982830728593</v>
      </c>
      <c r="H2758" s="34" t="n">
        <v>0.1422271917209</v>
      </c>
      <c r="I2758" s="34" t="n">
        <v>0.41108164651231</v>
      </c>
      <c r="J2758" s="35" t="n">
        <v>2.88</v>
      </c>
      <c r="K2758" s="6" t="n">
        <v>1</v>
      </c>
      <c r="L2758" s="35" t="n">
        <v>1.88</v>
      </c>
      <c r="M2758" s="6" t="str">
        <f aca="false">IF(I2758&lt;=0,"Below 0%",IF(I2758&lt;=0.05,"0-5%",IF(I2758&lt;=0.1,"5-10%",IF(I2758&lt;=0.2,"10-20%",IF(I2758&lt;=0.4,"20-40%","Above 40%")))))</f>
        <v>Above 40%</v>
      </c>
      <c r="N2758" s="6" t="str">
        <f aca="false">IF(AND(H2758&gt;=Summary!$B$25,I2758&gt;=Summary!$B$26,I2758&lt;=Summary!$B$27,J2758&gt;=Summary!$B$28,J2758&lt;=Summary!$B$29,F2758*J2758&gt;1),"Yes","No")</f>
        <v>No</v>
      </c>
    </row>
    <row r="2759" customFormat="false" ht="15" hidden="false" customHeight="false" outlineLevel="0" collapsed="false">
      <c r="A2759" s="6" t="s">
        <v>150</v>
      </c>
      <c r="B2759" s="45" t="n">
        <v>42357</v>
      </c>
      <c r="C2759" s="6" t="s">
        <v>192</v>
      </c>
      <c r="D2759" s="6" t="s">
        <v>180</v>
      </c>
      <c r="E2759" s="6" t="s">
        <v>187</v>
      </c>
      <c r="F2759" s="34" t="n">
        <v>0.398048728704453</v>
      </c>
      <c r="G2759" s="34" t="n">
        <v>0.393638937056304</v>
      </c>
      <c r="H2759" s="34" t="n">
        <v>0.00440979164814848</v>
      </c>
      <c r="I2759" s="34" t="n">
        <v>0.0112026307182049</v>
      </c>
      <c r="J2759" s="35" t="n">
        <v>2.51</v>
      </c>
      <c r="K2759" s="6" t="n">
        <v>0</v>
      </c>
      <c r="L2759" s="35" t="n">
        <v>-1</v>
      </c>
      <c r="M2759" s="6" t="str">
        <f aca="false">IF(I2759&lt;=0,"Below 0%",IF(I2759&lt;=0.05,"0-5%",IF(I2759&lt;=0.1,"5-10%",IF(I2759&lt;=0.2,"10-20%",IF(I2759&lt;=0.4,"20-40%","Above 40%")))))</f>
        <v>0-5%</v>
      </c>
      <c r="N2759" s="6" t="str">
        <f aca="false">IF(AND(H2759&gt;=Summary!$B$25,I2759&gt;=Summary!$B$26,I2759&lt;=Summary!$B$27,J2759&gt;=Summary!$B$28,J2759&lt;=Summary!$B$29,F2759*J2759&gt;1),"Yes","No")</f>
        <v>No</v>
      </c>
    </row>
    <row r="2760" customFormat="false" ht="15" hidden="false" customHeight="false" outlineLevel="0" collapsed="false">
      <c r="A2760" s="6" t="s">
        <v>150</v>
      </c>
      <c r="B2760" s="45" t="n">
        <v>42357</v>
      </c>
      <c r="C2760" s="6" t="s">
        <v>192</v>
      </c>
      <c r="D2760" s="6" t="s">
        <v>180</v>
      </c>
      <c r="E2760" s="6" t="s">
        <v>174</v>
      </c>
      <c r="F2760" s="34" t="n">
        <v>0.284645974636078</v>
      </c>
      <c r="G2760" s="34" t="n">
        <v>0.297600521690158</v>
      </c>
      <c r="H2760" s="34" t="n">
        <v>-0.0129545470540797</v>
      </c>
      <c r="I2760" s="34" t="n">
        <v>-0.0435299877181233</v>
      </c>
      <c r="J2760" s="35" t="n">
        <v>3.32</v>
      </c>
      <c r="K2760" s="6" t="n">
        <v>0</v>
      </c>
      <c r="L2760" s="35" t="n">
        <v>-1</v>
      </c>
      <c r="M2760" s="6" t="str">
        <f aca="false">IF(I2760&lt;=0,"Below 0%",IF(I2760&lt;=0.05,"0-5%",IF(I2760&lt;=0.1,"5-10%",IF(I2760&lt;=0.2,"10-20%",IF(I2760&lt;=0.4,"20-40%","Above 40%")))))</f>
        <v>Below 0%</v>
      </c>
      <c r="N2760" s="6" t="str">
        <f aca="false">IF(AND(H2760&gt;=Summary!$B$25,I2760&gt;=Summary!$B$26,I2760&lt;=Summary!$B$27,J2760&gt;=Summary!$B$28,J2760&lt;=Summary!$B$29,F2760*J2760&gt;1),"Yes","No")</f>
        <v>No</v>
      </c>
    </row>
    <row r="2761" customFormat="false" ht="15" hidden="false" customHeight="false" outlineLevel="0" collapsed="false">
      <c r="A2761" s="6" t="s">
        <v>150</v>
      </c>
      <c r="B2761" s="45" t="n">
        <v>42357</v>
      </c>
      <c r="C2761" s="6" t="s">
        <v>192</v>
      </c>
      <c r="D2761" s="6" t="s">
        <v>180</v>
      </c>
      <c r="E2761" s="6" t="s">
        <v>177</v>
      </c>
      <c r="F2761" s="34" t="n">
        <v>0.31730529665947</v>
      </c>
      <c r="G2761" s="34" t="n">
        <v>0.308760541253538</v>
      </c>
      <c r="H2761" s="34" t="n">
        <v>0.00854475540593119</v>
      </c>
      <c r="I2761" s="34" t="n">
        <v>0.0276743763022318</v>
      </c>
      <c r="J2761" s="35" t="n">
        <v>3.2</v>
      </c>
      <c r="K2761" s="6" t="n">
        <v>1</v>
      </c>
      <c r="L2761" s="35" t="n">
        <v>2.2</v>
      </c>
      <c r="M2761" s="6" t="str">
        <f aca="false">IF(I2761&lt;=0,"Below 0%",IF(I2761&lt;=0.05,"0-5%",IF(I2761&lt;=0.1,"5-10%",IF(I2761&lt;=0.2,"10-20%",IF(I2761&lt;=0.4,"20-40%","Above 40%")))))</f>
        <v>0-5%</v>
      </c>
      <c r="N2761" s="6" t="str">
        <f aca="false">IF(AND(H2761&gt;=Summary!$B$25,I2761&gt;=Summary!$B$26,I2761&lt;=Summary!$B$27,J2761&gt;=Summary!$B$28,J2761&lt;=Summary!$B$29,F2761*J2761&gt;1),"Yes","No")</f>
        <v>No</v>
      </c>
    </row>
    <row r="2762" customFormat="false" ht="15" hidden="false" customHeight="false" outlineLevel="0" collapsed="false">
      <c r="A2762" s="6" t="s">
        <v>150</v>
      </c>
      <c r="B2762" s="45" t="n">
        <v>42357</v>
      </c>
      <c r="C2762" s="6" t="s">
        <v>178</v>
      </c>
      <c r="D2762" s="6" t="s">
        <v>199</v>
      </c>
      <c r="E2762" s="6" t="s">
        <v>187</v>
      </c>
      <c r="F2762" s="34" t="n">
        <v>0.369022130966187</v>
      </c>
      <c r="G2762" s="34" t="n">
        <v>0.378775939059627</v>
      </c>
      <c r="H2762" s="34" t="n">
        <v>-0.00975380809344045</v>
      </c>
      <c r="I2762" s="34" t="n">
        <v>-0.0257508650566767</v>
      </c>
      <c r="J2762" s="35" t="n">
        <v>2.64</v>
      </c>
      <c r="K2762" s="6" t="n">
        <v>0</v>
      </c>
      <c r="L2762" s="35" t="n">
        <v>-1</v>
      </c>
      <c r="M2762" s="6" t="str">
        <f aca="false">IF(I2762&lt;=0,"Below 0%",IF(I2762&lt;=0.05,"0-5%",IF(I2762&lt;=0.1,"5-10%",IF(I2762&lt;=0.2,"10-20%",IF(I2762&lt;=0.4,"20-40%","Above 40%")))))</f>
        <v>Below 0%</v>
      </c>
      <c r="N2762" s="6" t="str">
        <f aca="false">IF(AND(H2762&gt;=Summary!$B$25,I2762&gt;=Summary!$B$26,I2762&lt;=Summary!$B$27,J2762&gt;=Summary!$B$28,J2762&lt;=Summary!$B$29,F2762*J2762&gt;1),"Yes","No")</f>
        <v>No</v>
      </c>
    </row>
    <row r="2763" customFormat="false" ht="15" hidden="false" customHeight="false" outlineLevel="0" collapsed="false">
      <c r="A2763" s="6" t="s">
        <v>150</v>
      </c>
      <c r="B2763" s="45" t="n">
        <v>42357</v>
      </c>
      <c r="C2763" s="6" t="s">
        <v>178</v>
      </c>
      <c r="D2763" s="6" t="s">
        <v>199</v>
      </c>
      <c r="E2763" s="6" t="s">
        <v>174</v>
      </c>
      <c r="F2763" s="34" t="n">
        <v>0.350972771644592</v>
      </c>
      <c r="G2763" s="34" t="n">
        <v>0.297609666403993</v>
      </c>
      <c r="H2763" s="34" t="n">
        <v>0.0533631052405997</v>
      </c>
      <c r="I2763" s="34" t="n">
        <v>0.179305685481874</v>
      </c>
      <c r="J2763" s="35" t="n">
        <v>3.36</v>
      </c>
      <c r="K2763" s="6" t="n">
        <v>0</v>
      </c>
      <c r="L2763" s="35" t="n">
        <v>-1</v>
      </c>
      <c r="M2763" s="6" t="str">
        <f aca="false">IF(I2763&lt;=0,"Below 0%",IF(I2763&lt;=0.05,"0-5%",IF(I2763&lt;=0.1,"5-10%",IF(I2763&lt;=0.2,"10-20%",IF(I2763&lt;=0.4,"20-40%","Above 40%")))))</f>
        <v>10-20%</v>
      </c>
      <c r="N2763" s="6" t="str">
        <f aca="false">IF(AND(H2763&gt;=Summary!$B$25,I2763&gt;=Summary!$B$26,I2763&lt;=Summary!$B$27,J2763&gt;=Summary!$B$28,J2763&lt;=Summary!$B$29,F2763*J2763&gt;1),"Yes","No")</f>
        <v>Yes</v>
      </c>
    </row>
    <row r="2764" customFormat="false" ht="15" hidden="false" customHeight="false" outlineLevel="0" collapsed="false">
      <c r="A2764" s="6" t="s">
        <v>150</v>
      </c>
      <c r="B2764" s="45" t="n">
        <v>42357</v>
      </c>
      <c r="C2764" s="6" t="s">
        <v>178</v>
      </c>
      <c r="D2764" s="6" t="s">
        <v>199</v>
      </c>
      <c r="E2764" s="6" t="s">
        <v>177</v>
      </c>
      <c r="F2764" s="34" t="n">
        <v>0.280005156993866</v>
      </c>
      <c r="G2764" s="34" t="n">
        <v>0.32361439453638</v>
      </c>
      <c r="H2764" s="34" t="n">
        <v>-0.0436092375425144</v>
      </c>
      <c r="I2764" s="34" t="n">
        <v>-0.134756791659377</v>
      </c>
      <c r="J2764" s="35" t="n">
        <v>3.09</v>
      </c>
      <c r="K2764" s="6" t="n">
        <v>1</v>
      </c>
      <c r="L2764" s="35" t="n">
        <v>2.09</v>
      </c>
      <c r="M2764" s="6" t="str">
        <f aca="false">IF(I2764&lt;=0,"Below 0%",IF(I2764&lt;=0.05,"0-5%",IF(I2764&lt;=0.1,"5-10%",IF(I2764&lt;=0.2,"10-20%",IF(I2764&lt;=0.4,"20-40%","Above 40%")))))</f>
        <v>Below 0%</v>
      </c>
      <c r="N2764" s="6" t="str">
        <f aca="false">IF(AND(H2764&gt;=Summary!$B$25,I2764&gt;=Summary!$B$26,I2764&lt;=Summary!$B$27,J2764&gt;=Summary!$B$28,J2764&lt;=Summary!$B$29,F2764*J2764&gt;1),"Yes","No")</f>
        <v>No</v>
      </c>
    </row>
    <row r="2765" customFormat="false" ht="15" hidden="false" customHeight="false" outlineLevel="0" collapsed="false">
      <c r="A2765" s="6" t="s">
        <v>150</v>
      </c>
      <c r="B2765" s="45" t="n">
        <v>42358</v>
      </c>
      <c r="C2765" s="6" t="s">
        <v>175</v>
      </c>
      <c r="D2765" s="6" t="s">
        <v>189</v>
      </c>
      <c r="E2765" s="6" t="s">
        <v>187</v>
      </c>
      <c r="F2765" s="34" t="n">
        <v>0.388388067483902</v>
      </c>
      <c r="G2765" s="34" t="n">
        <v>0.464730290456432</v>
      </c>
      <c r="H2765" s="34" t="n">
        <v>-0.0763422229725295</v>
      </c>
      <c r="I2765" s="34" t="n">
        <v>-0.164272104789104</v>
      </c>
      <c r="J2765" s="35" t="n">
        <v>2.15</v>
      </c>
      <c r="K2765" s="6" t="n">
        <v>0</v>
      </c>
      <c r="L2765" s="35" t="n">
        <v>-1</v>
      </c>
      <c r="M2765" s="6" t="str">
        <f aca="false">IF(I2765&lt;=0,"Below 0%",IF(I2765&lt;=0.05,"0-5%",IF(I2765&lt;=0.1,"5-10%",IF(I2765&lt;=0.2,"10-20%",IF(I2765&lt;=0.4,"20-40%","Above 40%")))))</f>
        <v>Below 0%</v>
      </c>
      <c r="N2765" s="6" t="str">
        <f aca="false">IF(AND(H2765&gt;=Summary!$B$25,I2765&gt;=Summary!$B$26,I2765&lt;=Summary!$B$27,J2765&gt;=Summary!$B$28,J2765&lt;=Summary!$B$29,F2765*J2765&gt;1),"Yes","No")</f>
        <v>No</v>
      </c>
    </row>
    <row r="2766" customFormat="false" ht="15" hidden="false" customHeight="false" outlineLevel="0" collapsed="false">
      <c r="A2766" s="6" t="s">
        <v>150</v>
      </c>
      <c r="B2766" s="45" t="n">
        <v>42358</v>
      </c>
      <c r="C2766" s="6" t="s">
        <v>175</v>
      </c>
      <c r="D2766" s="6" t="s">
        <v>189</v>
      </c>
      <c r="E2766" s="6" t="s">
        <v>174</v>
      </c>
      <c r="F2766" s="34" t="n">
        <v>0.266965836286545</v>
      </c>
      <c r="G2766" s="34" t="n">
        <v>0.285477178423237</v>
      </c>
      <c r="H2766" s="34" t="n">
        <v>-0.0185113421366917</v>
      </c>
      <c r="I2766" s="34" t="n">
        <v>-0.064843509519516</v>
      </c>
      <c r="J2766" s="35" t="n">
        <v>3.5</v>
      </c>
      <c r="K2766" s="6" t="n">
        <v>1</v>
      </c>
      <c r="L2766" s="35" t="n">
        <v>2.5</v>
      </c>
      <c r="M2766" s="6" t="str">
        <f aca="false">IF(I2766&lt;=0,"Below 0%",IF(I2766&lt;=0.05,"0-5%",IF(I2766&lt;=0.1,"5-10%",IF(I2766&lt;=0.2,"10-20%",IF(I2766&lt;=0.4,"20-40%","Above 40%")))))</f>
        <v>Below 0%</v>
      </c>
      <c r="N2766" s="6" t="str">
        <f aca="false">IF(AND(H2766&gt;=Summary!$B$25,I2766&gt;=Summary!$B$26,I2766&lt;=Summary!$B$27,J2766&gt;=Summary!$B$28,J2766&lt;=Summary!$B$29,F2766*J2766&gt;1),"Yes","No")</f>
        <v>No</v>
      </c>
    </row>
    <row r="2767" customFormat="false" ht="15" hidden="false" customHeight="false" outlineLevel="0" collapsed="false">
      <c r="A2767" s="6" t="s">
        <v>150</v>
      </c>
      <c r="B2767" s="45" t="n">
        <v>42358</v>
      </c>
      <c r="C2767" s="6" t="s">
        <v>175</v>
      </c>
      <c r="D2767" s="6" t="s">
        <v>189</v>
      </c>
      <c r="E2767" s="6" t="s">
        <v>177</v>
      </c>
      <c r="F2767" s="34" t="n">
        <v>0.344646096229553</v>
      </c>
      <c r="G2767" s="34" t="n">
        <v>0.249792531120332</v>
      </c>
      <c r="H2767" s="34" t="n">
        <v>0.0948535651092213</v>
      </c>
      <c r="I2767" s="34" t="n">
        <v>0.379729388560172</v>
      </c>
      <c r="J2767" s="35" t="n">
        <v>4</v>
      </c>
      <c r="K2767" s="6" t="n">
        <v>0</v>
      </c>
      <c r="L2767" s="35" t="n">
        <v>-1</v>
      </c>
      <c r="M2767" s="6" t="str">
        <f aca="false">IF(I2767&lt;=0,"Below 0%",IF(I2767&lt;=0.05,"0-5%",IF(I2767&lt;=0.1,"5-10%",IF(I2767&lt;=0.2,"10-20%",IF(I2767&lt;=0.4,"20-40%","Above 40%")))))</f>
        <v>20-40%</v>
      </c>
      <c r="N2767" s="6" t="str">
        <f aca="false">IF(AND(H2767&gt;=Summary!$B$25,I2767&gt;=Summary!$B$26,I2767&lt;=Summary!$B$27,J2767&gt;=Summary!$B$28,J2767&lt;=Summary!$B$29,F2767*J2767&gt;1),"Yes","No")</f>
        <v>Yes</v>
      </c>
    </row>
    <row r="2768" customFormat="false" ht="15" hidden="false" customHeight="false" outlineLevel="0" collapsed="false">
      <c r="A2768" s="6" t="s">
        <v>150</v>
      </c>
      <c r="B2768" s="45" t="n">
        <v>42358</v>
      </c>
      <c r="C2768" s="6" t="s">
        <v>198</v>
      </c>
      <c r="D2768" s="6" t="s">
        <v>183</v>
      </c>
      <c r="E2768" s="6" t="s">
        <v>187</v>
      </c>
      <c r="F2768" s="34" t="n">
        <v>0.43000927567482</v>
      </c>
      <c r="G2768" s="34" t="n">
        <v>0.230747153927102</v>
      </c>
      <c r="H2768" s="34" t="n">
        <v>0.199262121747718</v>
      </c>
      <c r="I2768" s="34" t="n">
        <v>0.863551807060072</v>
      </c>
      <c r="J2768" s="35" t="n">
        <v>4.3</v>
      </c>
      <c r="K2768" s="6" t="n">
        <v>1</v>
      </c>
      <c r="L2768" s="35" t="n">
        <v>3.3</v>
      </c>
      <c r="M2768" s="6" t="str">
        <f aca="false">IF(I2768&lt;=0,"Below 0%",IF(I2768&lt;=0.05,"0-5%",IF(I2768&lt;=0.1,"5-10%",IF(I2768&lt;=0.2,"10-20%",IF(I2768&lt;=0.4,"20-40%","Above 40%")))))</f>
        <v>Above 40%</v>
      </c>
      <c r="N2768" s="6" t="str">
        <f aca="false">IF(AND(H2768&gt;=Summary!$B$25,I2768&gt;=Summary!$B$26,I2768&lt;=Summary!$B$27,J2768&gt;=Summary!$B$28,J2768&lt;=Summary!$B$29,F2768*J2768&gt;1),"Yes","No")</f>
        <v>No</v>
      </c>
    </row>
    <row r="2769" customFormat="false" ht="15" hidden="false" customHeight="false" outlineLevel="0" collapsed="false">
      <c r="A2769" s="6" t="s">
        <v>150</v>
      </c>
      <c r="B2769" s="45" t="n">
        <v>42358</v>
      </c>
      <c r="C2769" s="6" t="s">
        <v>198</v>
      </c>
      <c r="D2769" s="6" t="s">
        <v>183</v>
      </c>
      <c r="E2769" s="6" t="s">
        <v>174</v>
      </c>
      <c r="F2769" s="34" t="n">
        <v>0.282536506652832</v>
      </c>
      <c r="G2769" s="34" t="n">
        <v>0.275614656079594</v>
      </c>
      <c r="H2769" s="34" t="n">
        <v>0.00692185057323763</v>
      </c>
      <c r="I2769" s="34" t="n">
        <v>0.0251142325727363</v>
      </c>
      <c r="J2769" s="35" t="n">
        <v>3.6</v>
      </c>
      <c r="K2769" s="6" t="n">
        <v>0</v>
      </c>
      <c r="L2769" s="35" t="n">
        <v>-1</v>
      </c>
      <c r="M2769" s="6" t="str">
        <f aca="false">IF(I2769&lt;=0,"Below 0%",IF(I2769&lt;=0.05,"0-5%",IF(I2769&lt;=0.1,"5-10%",IF(I2769&lt;=0.2,"10-20%",IF(I2769&lt;=0.4,"20-40%","Above 40%")))))</f>
        <v>0-5%</v>
      </c>
      <c r="N2769" s="6" t="str">
        <f aca="false">IF(AND(H2769&gt;=Summary!$B$25,I2769&gt;=Summary!$B$26,I2769&lt;=Summary!$B$27,J2769&gt;=Summary!$B$28,J2769&lt;=Summary!$B$29,F2769*J2769&gt;1),"Yes","No")</f>
        <v>No</v>
      </c>
    </row>
    <row r="2770" customFormat="false" ht="15" hidden="false" customHeight="false" outlineLevel="0" collapsed="false">
      <c r="A2770" s="6" t="s">
        <v>150</v>
      </c>
      <c r="B2770" s="45" t="n">
        <v>42358</v>
      </c>
      <c r="C2770" s="6" t="s">
        <v>198</v>
      </c>
      <c r="D2770" s="6" t="s">
        <v>183</v>
      </c>
      <c r="E2770" s="6" t="s">
        <v>177</v>
      </c>
      <c r="F2770" s="34" t="n">
        <v>0.287454217672348</v>
      </c>
      <c r="G2770" s="34" t="n">
        <v>0.493638189993303</v>
      </c>
      <c r="H2770" s="34" t="n">
        <v>-0.206183972320955</v>
      </c>
      <c r="I2770" s="34" t="n">
        <v>-0.417682376486618</v>
      </c>
      <c r="J2770" s="35" t="n">
        <v>2.01</v>
      </c>
      <c r="K2770" s="6" t="n">
        <v>0</v>
      </c>
      <c r="L2770" s="35" t="n">
        <v>-1</v>
      </c>
      <c r="M2770" s="6" t="str">
        <f aca="false">IF(I2770&lt;=0,"Below 0%",IF(I2770&lt;=0.05,"0-5%",IF(I2770&lt;=0.1,"5-10%",IF(I2770&lt;=0.2,"10-20%",IF(I2770&lt;=0.4,"20-40%","Above 40%")))))</f>
        <v>Below 0%</v>
      </c>
      <c r="N2770" s="6" t="str">
        <f aca="false">IF(AND(H2770&gt;=Summary!$B$25,I2770&gt;=Summary!$B$26,I2770&lt;=Summary!$B$27,J2770&gt;=Summary!$B$28,J2770&lt;=Summary!$B$29,F2770*J2770&gt;1),"Yes","No")</f>
        <v>No</v>
      </c>
    </row>
    <row r="2771" customFormat="false" ht="15" hidden="false" customHeight="false" outlineLevel="0" collapsed="false">
      <c r="A2771" s="6" t="s">
        <v>150</v>
      </c>
      <c r="B2771" s="45" t="n">
        <v>42359</v>
      </c>
      <c r="C2771" s="6" t="s">
        <v>185</v>
      </c>
      <c r="D2771" s="6" t="s">
        <v>194</v>
      </c>
      <c r="E2771" s="6" t="s">
        <v>187</v>
      </c>
      <c r="F2771" s="34" t="n">
        <v>0.461700767278671</v>
      </c>
      <c r="G2771" s="34" t="n">
        <v>0.40496872828353</v>
      </c>
      <c r="H2771" s="34" t="n">
        <v>0.056732038995141</v>
      </c>
      <c r="I2771" s="34" t="n">
        <v>0.140089925549563</v>
      </c>
      <c r="J2771" s="35" t="n">
        <v>2.5</v>
      </c>
      <c r="K2771" s="6" t="n">
        <v>1</v>
      </c>
      <c r="L2771" s="35" t="n">
        <v>1.5</v>
      </c>
      <c r="M2771" s="6" t="str">
        <f aca="false">IF(I2771&lt;=0,"Below 0%",IF(I2771&lt;=0.05,"0-5%",IF(I2771&lt;=0.1,"5-10%",IF(I2771&lt;=0.2,"10-20%",IF(I2771&lt;=0.4,"20-40%","Above 40%")))))</f>
        <v>10-20%</v>
      </c>
      <c r="N2771" s="6" t="str">
        <f aca="false">IF(AND(H2771&gt;=Summary!$B$25,I2771&gt;=Summary!$B$26,I2771&lt;=Summary!$B$27,J2771&gt;=Summary!$B$28,J2771&lt;=Summary!$B$29,F2771*J2771&gt;1),"Yes","No")</f>
        <v>Yes</v>
      </c>
    </row>
    <row r="2772" customFormat="false" ht="15" hidden="false" customHeight="false" outlineLevel="0" collapsed="false">
      <c r="A2772" s="6" t="s">
        <v>150</v>
      </c>
      <c r="B2772" s="45" t="n">
        <v>42359</v>
      </c>
      <c r="C2772" s="6" t="s">
        <v>185</v>
      </c>
      <c r="D2772" s="6" t="s">
        <v>194</v>
      </c>
      <c r="E2772" s="6" t="s">
        <v>174</v>
      </c>
      <c r="F2772" s="34" t="n">
        <v>0.302511692047119</v>
      </c>
      <c r="G2772" s="34" t="n">
        <v>0.273627519110493</v>
      </c>
      <c r="H2772" s="34" t="n">
        <v>0.0288841729366258</v>
      </c>
      <c r="I2772" s="34" t="n">
        <v>0.10556019010998</v>
      </c>
      <c r="J2772" s="35" t="n">
        <v>3.7</v>
      </c>
      <c r="K2772" s="6" t="n">
        <v>0</v>
      </c>
      <c r="L2772" s="35" t="n">
        <v>-1</v>
      </c>
      <c r="M2772" s="6" t="str">
        <f aca="false">IF(I2772&lt;=0,"Below 0%",IF(I2772&lt;=0.05,"0-5%",IF(I2772&lt;=0.1,"5-10%",IF(I2772&lt;=0.2,"10-20%",IF(I2772&lt;=0.4,"20-40%","Above 40%")))))</f>
        <v>10-20%</v>
      </c>
      <c r="N2772" s="6" t="str">
        <f aca="false">IF(AND(H2772&gt;=Summary!$B$25,I2772&gt;=Summary!$B$26,I2772&lt;=Summary!$B$27,J2772&gt;=Summary!$B$28,J2772&lt;=Summary!$B$29,F2772*J2772&gt;1),"Yes","No")</f>
        <v>No</v>
      </c>
    </row>
    <row r="2773" customFormat="false" ht="15" hidden="false" customHeight="false" outlineLevel="0" collapsed="false">
      <c r="A2773" s="6" t="s">
        <v>150</v>
      </c>
      <c r="B2773" s="45" t="n">
        <v>42359</v>
      </c>
      <c r="C2773" s="6" t="s">
        <v>185</v>
      </c>
      <c r="D2773" s="6" t="s">
        <v>194</v>
      </c>
      <c r="E2773" s="6" t="s">
        <v>177</v>
      </c>
      <c r="F2773" s="34" t="n">
        <v>0.235787495970726</v>
      </c>
      <c r="G2773" s="34" t="n">
        <v>0.321403752605976</v>
      </c>
      <c r="H2773" s="34" t="n">
        <v>-0.0856162566352504</v>
      </c>
      <c r="I2773" s="34" t="n">
        <v>-0.26638225577973</v>
      </c>
      <c r="J2773" s="35" t="n">
        <v>3.15</v>
      </c>
      <c r="K2773" s="6" t="n">
        <v>0</v>
      </c>
      <c r="L2773" s="35" t="n">
        <v>-1</v>
      </c>
      <c r="M2773" s="6" t="str">
        <f aca="false">IF(I2773&lt;=0,"Below 0%",IF(I2773&lt;=0.05,"0-5%",IF(I2773&lt;=0.1,"5-10%",IF(I2773&lt;=0.2,"10-20%",IF(I2773&lt;=0.4,"20-40%","Above 40%")))))</f>
        <v>Below 0%</v>
      </c>
      <c r="N2773" s="6" t="str">
        <f aca="false">IF(AND(H2773&gt;=Summary!$B$25,I2773&gt;=Summary!$B$26,I2773&lt;=Summary!$B$27,J2773&gt;=Summary!$B$28,J2773&lt;=Summary!$B$29,F2773*J2773&gt;1),"Yes","No")</f>
        <v>No</v>
      </c>
    </row>
    <row r="2774" customFormat="false" ht="15" hidden="false" customHeight="false" outlineLevel="0" collapsed="false">
      <c r="A2774" s="6" t="s">
        <v>150</v>
      </c>
      <c r="B2774" s="45" t="n">
        <v>42364</v>
      </c>
      <c r="C2774" s="6" t="s">
        <v>182</v>
      </c>
      <c r="D2774" s="6" t="s">
        <v>189</v>
      </c>
      <c r="E2774" s="6" t="s">
        <v>187</v>
      </c>
      <c r="F2774" s="34" t="n">
        <v>0.315629005432129</v>
      </c>
      <c r="G2774" s="34" t="n">
        <v>0.365423728813559</v>
      </c>
      <c r="H2774" s="34" t="n">
        <v>-0.0497947233814304</v>
      </c>
      <c r="I2774" s="34" t="n">
        <v>-0.136265708696864</v>
      </c>
      <c r="J2774" s="35" t="n">
        <v>2.7</v>
      </c>
      <c r="K2774" s="6" t="n">
        <v>0</v>
      </c>
      <c r="L2774" s="35" t="n">
        <v>-1</v>
      </c>
      <c r="M2774" s="6" t="str">
        <f aca="false">IF(I2774&lt;=0,"Below 0%",IF(I2774&lt;=0.05,"0-5%",IF(I2774&lt;=0.1,"5-10%",IF(I2774&lt;=0.2,"10-20%",IF(I2774&lt;=0.4,"20-40%","Above 40%")))))</f>
        <v>Below 0%</v>
      </c>
      <c r="N2774" s="6" t="str">
        <f aca="false">IF(AND(H2774&gt;=Summary!$B$25,I2774&gt;=Summary!$B$26,I2774&lt;=Summary!$B$27,J2774&gt;=Summary!$B$28,J2774&lt;=Summary!$B$29,F2774*J2774&gt;1),"Yes","No")</f>
        <v>No</v>
      </c>
    </row>
    <row r="2775" customFormat="false" ht="15" hidden="false" customHeight="false" outlineLevel="0" collapsed="false">
      <c r="A2775" s="6" t="s">
        <v>150</v>
      </c>
      <c r="B2775" s="45" t="n">
        <v>42364</v>
      </c>
      <c r="C2775" s="6" t="s">
        <v>182</v>
      </c>
      <c r="D2775" s="6" t="s">
        <v>189</v>
      </c>
      <c r="E2775" s="6" t="s">
        <v>174</v>
      </c>
      <c r="F2775" s="34" t="n">
        <v>0.286559522151947</v>
      </c>
      <c r="G2775" s="34" t="n">
        <v>0.298983050847458</v>
      </c>
      <c r="H2775" s="34" t="n">
        <v>-0.0124235286955106</v>
      </c>
      <c r="I2775" s="34" t="n">
        <v>-0.0415526186527849</v>
      </c>
      <c r="J2775" s="35" t="n">
        <v>3.3</v>
      </c>
      <c r="K2775" s="6" t="n">
        <v>1</v>
      </c>
      <c r="L2775" s="35" t="n">
        <v>2.3</v>
      </c>
      <c r="M2775" s="6" t="str">
        <f aca="false">IF(I2775&lt;=0,"Below 0%",IF(I2775&lt;=0.05,"0-5%",IF(I2775&lt;=0.1,"5-10%",IF(I2775&lt;=0.2,"10-20%",IF(I2775&lt;=0.4,"20-40%","Above 40%")))))</f>
        <v>Below 0%</v>
      </c>
      <c r="N2775" s="6" t="str">
        <f aca="false">IF(AND(H2775&gt;=Summary!$B$25,I2775&gt;=Summary!$B$26,I2775&lt;=Summary!$B$27,J2775&gt;=Summary!$B$28,J2775&lt;=Summary!$B$29,F2775*J2775&gt;1),"Yes","No")</f>
        <v>No</v>
      </c>
    </row>
    <row r="2776" customFormat="false" ht="15" hidden="false" customHeight="false" outlineLevel="0" collapsed="false">
      <c r="A2776" s="6" t="s">
        <v>150</v>
      </c>
      <c r="B2776" s="45" t="n">
        <v>42364</v>
      </c>
      <c r="C2776" s="6" t="s">
        <v>182</v>
      </c>
      <c r="D2776" s="6" t="s">
        <v>189</v>
      </c>
      <c r="E2776" s="6" t="s">
        <v>177</v>
      </c>
      <c r="F2776" s="34" t="n">
        <v>0.397811442613602</v>
      </c>
      <c r="G2776" s="34" t="n">
        <v>0.335593220338983</v>
      </c>
      <c r="H2776" s="34" t="n">
        <v>0.0622182222746187</v>
      </c>
      <c r="I2776" s="34" t="n">
        <v>0.18539773304053</v>
      </c>
      <c r="J2776" s="35" t="n">
        <v>2.94</v>
      </c>
      <c r="K2776" s="6" t="n">
        <v>0</v>
      </c>
      <c r="L2776" s="35" t="n">
        <v>-1</v>
      </c>
      <c r="M2776" s="6" t="str">
        <f aca="false">IF(I2776&lt;=0,"Below 0%",IF(I2776&lt;=0.05,"0-5%",IF(I2776&lt;=0.1,"5-10%",IF(I2776&lt;=0.2,"10-20%",IF(I2776&lt;=0.4,"20-40%","Above 40%")))))</f>
        <v>10-20%</v>
      </c>
      <c r="N2776" s="6" t="str">
        <f aca="false">IF(AND(H2776&gt;=Summary!$B$25,I2776&gt;=Summary!$B$26,I2776&lt;=Summary!$B$27,J2776&gt;=Summary!$B$28,J2776&lt;=Summary!$B$29,F2776*J2776&gt;1),"Yes","No")</f>
        <v>Yes</v>
      </c>
    </row>
    <row r="2777" customFormat="false" ht="15" hidden="false" customHeight="false" outlineLevel="0" collapsed="false">
      <c r="A2777" s="6" t="s">
        <v>150</v>
      </c>
      <c r="B2777" s="45" t="n">
        <v>42364</v>
      </c>
      <c r="C2777" s="6" t="s">
        <v>199</v>
      </c>
      <c r="D2777" s="6" t="s">
        <v>180</v>
      </c>
      <c r="E2777" s="6" t="s">
        <v>187</v>
      </c>
      <c r="F2777" s="34" t="n">
        <v>0.367071151733398</v>
      </c>
      <c r="G2777" s="34" t="n">
        <v>0.39541399395414</v>
      </c>
      <c r="H2777" s="34" t="n">
        <v>-0.0283428422207415</v>
      </c>
      <c r="I2777" s="34" t="n">
        <v>-0.0716789052843403</v>
      </c>
      <c r="J2777" s="35" t="n">
        <v>2.5</v>
      </c>
      <c r="K2777" s="6" t="n">
        <v>0</v>
      </c>
      <c r="L2777" s="35" t="n">
        <v>-1</v>
      </c>
      <c r="M2777" s="6" t="str">
        <f aca="false">IF(I2777&lt;=0,"Below 0%",IF(I2777&lt;=0.05,"0-5%",IF(I2777&lt;=0.1,"5-10%",IF(I2777&lt;=0.2,"10-20%",IF(I2777&lt;=0.4,"20-40%","Above 40%")))))</f>
        <v>Below 0%</v>
      </c>
      <c r="N2777" s="6" t="str">
        <f aca="false">IF(AND(H2777&gt;=Summary!$B$25,I2777&gt;=Summary!$B$26,I2777&lt;=Summary!$B$27,J2777&gt;=Summary!$B$28,J2777&lt;=Summary!$B$29,F2777*J2777&gt;1),"Yes","No")</f>
        <v>No</v>
      </c>
    </row>
    <row r="2778" customFormat="false" ht="15" hidden="false" customHeight="false" outlineLevel="0" collapsed="false">
      <c r="A2778" s="6" t="s">
        <v>150</v>
      </c>
      <c r="B2778" s="45" t="n">
        <v>42364</v>
      </c>
      <c r="C2778" s="6" t="s">
        <v>199</v>
      </c>
      <c r="D2778" s="6" t="s">
        <v>180</v>
      </c>
      <c r="E2778" s="6" t="s">
        <v>174</v>
      </c>
      <c r="F2778" s="34" t="n">
        <v>0.314499706029892</v>
      </c>
      <c r="G2778" s="34" t="n">
        <v>0.285703752857038</v>
      </c>
      <c r="H2778" s="34" t="n">
        <v>0.0287959531728544</v>
      </c>
      <c r="I2778" s="34" t="n">
        <v>0.100789551711852</v>
      </c>
      <c r="J2778" s="35" t="n">
        <v>3.46</v>
      </c>
      <c r="K2778" s="6" t="n">
        <v>1</v>
      </c>
      <c r="L2778" s="35" t="n">
        <v>2.46</v>
      </c>
      <c r="M2778" s="6" t="str">
        <f aca="false">IF(I2778&lt;=0,"Below 0%",IF(I2778&lt;=0.05,"0-5%",IF(I2778&lt;=0.1,"5-10%",IF(I2778&lt;=0.2,"10-20%",IF(I2778&lt;=0.4,"20-40%","Above 40%")))))</f>
        <v>10-20%</v>
      </c>
      <c r="N2778" s="6" t="str">
        <f aca="false">IF(AND(H2778&gt;=Summary!$B$25,I2778&gt;=Summary!$B$26,I2778&lt;=Summary!$B$27,J2778&gt;=Summary!$B$28,J2778&lt;=Summary!$B$29,F2778*J2778&gt;1),"Yes","No")</f>
        <v>No</v>
      </c>
    </row>
    <row r="2779" customFormat="false" ht="15" hidden="false" customHeight="false" outlineLevel="0" collapsed="false">
      <c r="A2779" s="6" t="s">
        <v>150</v>
      </c>
      <c r="B2779" s="45" t="n">
        <v>42364</v>
      </c>
      <c r="C2779" s="6" t="s">
        <v>199</v>
      </c>
      <c r="D2779" s="6" t="s">
        <v>180</v>
      </c>
      <c r="E2779" s="6" t="s">
        <v>177</v>
      </c>
      <c r="F2779" s="34" t="n">
        <v>0.318429201841354</v>
      </c>
      <c r="G2779" s="34" t="n">
        <v>0.318882253188823</v>
      </c>
      <c r="H2779" s="34" t="n">
        <v>-0.000453051347468148</v>
      </c>
      <c r="I2779" s="34" t="n">
        <v>-0.00142074807530879</v>
      </c>
      <c r="J2779" s="35" t="n">
        <v>3.1</v>
      </c>
      <c r="K2779" s="6" t="n">
        <v>0</v>
      </c>
      <c r="L2779" s="35" t="n">
        <v>-1</v>
      </c>
      <c r="M2779" s="6" t="str">
        <f aca="false">IF(I2779&lt;=0,"Below 0%",IF(I2779&lt;=0.05,"0-5%",IF(I2779&lt;=0.1,"5-10%",IF(I2779&lt;=0.2,"10-20%",IF(I2779&lt;=0.4,"20-40%","Above 40%")))))</f>
        <v>Below 0%</v>
      </c>
      <c r="N2779" s="6" t="str">
        <f aca="false">IF(AND(H2779&gt;=Summary!$B$25,I2779&gt;=Summary!$B$26,I2779&lt;=Summary!$B$27,J2779&gt;=Summary!$B$28,J2779&lt;=Summary!$B$29,F2779*J2779&gt;1),"Yes","No")</f>
        <v>No</v>
      </c>
    </row>
    <row r="2780" customFormat="false" ht="15" hidden="false" customHeight="false" outlineLevel="0" collapsed="false">
      <c r="A2780" s="6" t="s">
        <v>150</v>
      </c>
      <c r="B2780" s="45" t="n">
        <v>42364</v>
      </c>
      <c r="C2780" s="6" t="s">
        <v>190</v>
      </c>
      <c r="D2780" s="6" t="s">
        <v>198</v>
      </c>
      <c r="E2780" s="6" t="s">
        <v>187</v>
      </c>
      <c r="F2780" s="34" t="n">
        <v>0.559256136417389</v>
      </c>
      <c r="G2780" s="34" t="n">
        <v>0.654757668493346</v>
      </c>
      <c r="H2780" s="34" t="n">
        <v>-0.0955015320759567</v>
      </c>
      <c r="I2780" s="34" t="n">
        <v>-0.145857829043399</v>
      </c>
      <c r="J2780" s="35" t="n">
        <v>1.54</v>
      </c>
      <c r="K2780" s="6" t="n">
        <v>0</v>
      </c>
      <c r="L2780" s="35" t="n">
        <v>-1</v>
      </c>
      <c r="M2780" s="6" t="str">
        <f aca="false">IF(I2780&lt;=0,"Below 0%",IF(I2780&lt;=0.05,"0-5%",IF(I2780&lt;=0.1,"5-10%",IF(I2780&lt;=0.2,"10-20%",IF(I2780&lt;=0.4,"20-40%","Above 40%")))))</f>
        <v>Below 0%</v>
      </c>
      <c r="N2780" s="6" t="str">
        <f aca="false">IF(AND(H2780&gt;=Summary!$B$25,I2780&gt;=Summary!$B$26,I2780&lt;=Summary!$B$27,J2780&gt;=Summary!$B$28,J2780&lt;=Summary!$B$29,F2780*J2780&gt;1),"Yes","No")</f>
        <v>No</v>
      </c>
    </row>
    <row r="2781" customFormat="false" ht="15" hidden="false" customHeight="false" outlineLevel="0" collapsed="false">
      <c r="A2781" s="6" t="s">
        <v>150</v>
      </c>
      <c r="B2781" s="45" t="n">
        <v>42364</v>
      </c>
      <c r="C2781" s="6" t="s">
        <v>190</v>
      </c>
      <c r="D2781" s="6" t="s">
        <v>198</v>
      </c>
      <c r="E2781" s="6" t="s">
        <v>174</v>
      </c>
      <c r="F2781" s="34" t="n">
        <v>0.257900387048721</v>
      </c>
      <c r="G2781" s="34" t="n">
        <v>0.219201480321685</v>
      </c>
      <c r="H2781" s="34" t="n">
        <v>0.038698906727036</v>
      </c>
      <c r="I2781" s="34" t="n">
        <v>0.176544915071943</v>
      </c>
      <c r="J2781" s="35" t="n">
        <v>4.6</v>
      </c>
      <c r="K2781" s="6" t="n">
        <v>1</v>
      </c>
      <c r="L2781" s="35" t="n">
        <v>3.6</v>
      </c>
      <c r="M2781" s="6" t="str">
        <f aca="false">IF(I2781&lt;=0,"Below 0%",IF(I2781&lt;=0.05,"0-5%",IF(I2781&lt;=0.1,"5-10%",IF(I2781&lt;=0.2,"10-20%",IF(I2781&lt;=0.4,"20-40%","Above 40%")))))</f>
        <v>10-20%</v>
      </c>
      <c r="N2781" s="6" t="str">
        <f aca="false">IF(AND(H2781&gt;=Summary!$B$25,I2781&gt;=Summary!$B$26,I2781&lt;=Summary!$B$27,J2781&gt;=Summary!$B$28,J2781&lt;=Summary!$B$29,F2781*J2781&gt;1),"Yes","No")</f>
        <v>Yes</v>
      </c>
    </row>
    <row r="2782" customFormat="false" ht="15" hidden="false" customHeight="false" outlineLevel="0" collapsed="false">
      <c r="A2782" s="6" t="s">
        <v>150</v>
      </c>
      <c r="B2782" s="45" t="n">
        <v>42364</v>
      </c>
      <c r="C2782" s="6" t="s">
        <v>190</v>
      </c>
      <c r="D2782" s="6" t="s">
        <v>198</v>
      </c>
      <c r="E2782" s="6" t="s">
        <v>177</v>
      </c>
      <c r="F2782" s="34" t="n">
        <v>0.182843506336212</v>
      </c>
      <c r="G2782" s="34" t="n">
        <v>0.126040851184969</v>
      </c>
      <c r="H2782" s="34" t="n">
        <v>0.0568026551512431</v>
      </c>
      <c r="I2782" s="34" t="n">
        <v>0.450668609559637</v>
      </c>
      <c r="J2782" s="35" t="n">
        <v>8</v>
      </c>
      <c r="K2782" s="6" t="n">
        <v>0</v>
      </c>
      <c r="L2782" s="35" t="n">
        <v>-1</v>
      </c>
      <c r="M2782" s="6" t="str">
        <f aca="false">IF(I2782&lt;=0,"Below 0%",IF(I2782&lt;=0.05,"0-5%",IF(I2782&lt;=0.1,"5-10%",IF(I2782&lt;=0.2,"10-20%",IF(I2782&lt;=0.4,"20-40%","Above 40%")))))</f>
        <v>Above 40%</v>
      </c>
      <c r="N2782" s="6" t="str">
        <f aca="false">IF(AND(H2782&gt;=Summary!$B$25,I2782&gt;=Summary!$B$26,I2782&lt;=Summary!$B$27,J2782&gt;=Summary!$B$28,J2782&lt;=Summary!$B$29,F2782*J2782&gt;1),"Yes","No")</f>
        <v>No</v>
      </c>
    </row>
    <row r="2783" customFormat="false" ht="15" hidden="false" customHeight="false" outlineLevel="0" collapsed="false">
      <c r="A2783" s="6" t="s">
        <v>150</v>
      </c>
      <c r="B2783" s="45" t="n">
        <v>42364</v>
      </c>
      <c r="C2783" s="6" t="s">
        <v>183</v>
      </c>
      <c r="D2783" s="6" t="s">
        <v>195</v>
      </c>
      <c r="E2783" s="6" t="s">
        <v>187</v>
      </c>
      <c r="F2783" s="34" t="n">
        <v>0.550691902637482</v>
      </c>
      <c r="G2783" s="34" t="n">
        <v>0.497139224411952</v>
      </c>
      <c r="H2783" s="34" t="n">
        <v>0.05355267822553</v>
      </c>
      <c r="I2783" s="34" t="n">
        <v>0.107721691622454</v>
      </c>
      <c r="J2783" s="35" t="n">
        <v>2</v>
      </c>
      <c r="K2783" s="6" t="n">
        <v>1</v>
      </c>
      <c r="L2783" s="35" t="n">
        <v>1</v>
      </c>
      <c r="M2783" s="6" t="str">
        <f aca="false">IF(I2783&lt;=0,"Below 0%",IF(I2783&lt;=0.05,"0-5%",IF(I2783&lt;=0.1,"5-10%",IF(I2783&lt;=0.2,"10-20%",IF(I2783&lt;=0.4,"20-40%","Above 40%")))))</f>
        <v>10-20%</v>
      </c>
      <c r="N2783" s="6" t="str">
        <f aca="false">IF(AND(H2783&gt;=Summary!$B$25,I2783&gt;=Summary!$B$26,I2783&lt;=Summary!$B$27,J2783&gt;=Summary!$B$28,J2783&lt;=Summary!$B$29,F2783*J2783&gt;1),"Yes","No")</f>
        <v>Yes</v>
      </c>
    </row>
    <row r="2784" customFormat="false" ht="15" hidden="false" customHeight="false" outlineLevel="0" collapsed="false">
      <c r="A2784" s="6" t="s">
        <v>150</v>
      </c>
      <c r="B2784" s="45" t="n">
        <v>42364</v>
      </c>
      <c r="C2784" s="6" t="s">
        <v>183</v>
      </c>
      <c r="D2784" s="6" t="s">
        <v>195</v>
      </c>
      <c r="E2784" s="6" t="s">
        <v>174</v>
      </c>
      <c r="F2784" s="34" t="n">
        <v>0.185057193040848</v>
      </c>
      <c r="G2784" s="34" t="n">
        <v>0.254291163382073</v>
      </c>
      <c r="H2784" s="34" t="n">
        <v>-0.0692339703412247</v>
      </c>
      <c r="I2784" s="34" t="n">
        <v>-0.272262588366866</v>
      </c>
      <c r="J2784" s="35" t="n">
        <v>3.91</v>
      </c>
      <c r="K2784" s="6" t="n">
        <v>0</v>
      </c>
      <c r="L2784" s="35" t="n">
        <v>-1</v>
      </c>
      <c r="M2784" s="6" t="str">
        <f aca="false">IF(I2784&lt;=0,"Below 0%",IF(I2784&lt;=0.05,"0-5%",IF(I2784&lt;=0.1,"5-10%",IF(I2784&lt;=0.2,"10-20%",IF(I2784&lt;=0.4,"20-40%","Above 40%")))))</f>
        <v>Below 0%</v>
      </c>
      <c r="N2784" s="6" t="str">
        <f aca="false">IF(AND(H2784&gt;=Summary!$B$25,I2784&gt;=Summary!$B$26,I2784&lt;=Summary!$B$27,J2784&gt;=Summary!$B$28,J2784&lt;=Summary!$B$29,F2784*J2784&gt;1),"Yes","No")</f>
        <v>No</v>
      </c>
    </row>
    <row r="2785" customFormat="false" ht="15" hidden="false" customHeight="false" outlineLevel="0" collapsed="false">
      <c r="A2785" s="6" t="s">
        <v>150</v>
      </c>
      <c r="B2785" s="45" t="n">
        <v>42364</v>
      </c>
      <c r="C2785" s="6" t="s">
        <v>183</v>
      </c>
      <c r="D2785" s="6" t="s">
        <v>195</v>
      </c>
      <c r="E2785" s="6" t="s">
        <v>177</v>
      </c>
      <c r="F2785" s="34" t="n">
        <v>0.264250904321671</v>
      </c>
      <c r="G2785" s="34" t="n">
        <v>0.248569612205976</v>
      </c>
      <c r="H2785" s="34" t="n">
        <v>0.0156812921156947</v>
      </c>
      <c r="I2785" s="34" t="n">
        <v>0.0630861189206848</v>
      </c>
      <c r="J2785" s="35" t="n">
        <v>4</v>
      </c>
      <c r="K2785" s="6" t="n">
        <v>0</v>
      </c>
      <c r="L2785" s="35" t="n">
        <v>-1</v>
      </c>
      <c r="M2785" s="6" t="str">
        <f aca="false">IF(I2785&lt;=0,"Below 0%",IF(I2785&lt;=0.05,"0-5%",IF(I2785&lt;=0.1,"5-10%",IF(I2785&lt;=0.2,"10-20%",IF(I2785&lt;=0.4,"20-40%","Above 40%")))))</f>
        <v>5-10%</v>
      </c>
      <c r="N2785" s="6" t="str">
        <f aca="false">IF(AND(H2785&gt;=Summary!$B$25,I2785&gt;=Summary!$B$26,I2785&lt;=Summary!$B$27,J2785&gt;=Summary!$B$28,J2785&lt;=Summary!$B$29,F2785*J2785&gt;1),"Yes","No")</f>
        <v>No</v>
      </c>
    </row>
    <row r="2786" customFormat="false" ht="15" hidden="false" customHeight="false" outlineLevel="0" collapsed="false">
      <c r="A2786" s="6" t="s">
        <v>150</v>
      </c>
      <c r="B2786" s="45" t="n">
        <v>42364</v>
      </c>
      <c r="C2786" s="6" t="s">
        <v>194</v>
      </c>
      <c r="D2786" s="6" t="s">
        <v>191</v>
      </c>
      <c r="E2786" s="6" t="s">
        <v>187</v>
      </c>
      <c r="F2786" s="34" t="n">
        <v>0.805593967437744</v>
      </c>
      <c r="G2786" s="34" t="n">
        <v>0.810939736047066</v>
      </c>
      <c r="H2786" s="34" t="n">
        <v>-0.00534576860932212</v>
      </c>
      <c r="I2786" s="34" t="n">
        <v>-0.00659206642824051</v>
      </c>
      <c r="J2786" s="35" t="n">
        <v>1.23</v>
      </c>
      <c r="K2786" s="6" t="n">
        <v>1</v>
      </c>
      <c r="L2786" s="35" t="n">
        <v>0.23</v>
      </c>
      <c r="M2786" s="6" t="str">
        <f aca="false">IF(I2786&lt;=0,"Below 0%",IF(I2786&lt;=0.05,"0-5%",IF(I2786&lt;=0.1,"5-10%",IF(I2786&lt;=0.2,"10-20%",IF(I2786&lt;=0.4,"20-40%","Above 40%")))))</f>
        <v>Below 0%</v>
      </c>
      <c r="N2786" s="6" t="str">
        <f aca="false">IF(AND(H2786&gt;=Summary!$B$25,I2786&gt;=Summary!$B$26,I2786&lt;=Summary!$B$27,J2786&gt;=Summary!$B$28,J2786&lt;=Summary!$B$29,F2786*J2786&gt;1),"Yes","No")</f>
        <v>No</v>
      </c>
    </row>
    <row r="2787" customFormat="false" ht="15" hidden="false" customHeight="false" outlineLevel="0" collapsed="false">
      <c r="A2787" s="6" t="s">
        <v>150</v>
      </c>
      <c r="B2787" s="45" t="n">
        <v>42364</v>
      </c>
      <c r="C2787" s="6" t="s">
        <v>194</v>
      </c>
      <c r="D2787" s="6" t="s">
        <v>191</v>
      </c>
      <c r="E2787" s="6" t="s">
        <v>174</v>
      </c>
      <c r="F2787" s="34" t="n">
        <v>0.161297008395195</v>
      </c>
      <c r="G2787" s="34" t="n">
        <v>0.130386388933058</v>
      </c>
      <c r="H2787" s="34" t="n">
        <v>0.0309106194621373</v>
      </c>
      <c r="I2787" s="34" t="n">
        <v>0.237069372923636</v>
      </c>
      <c r="J2787" s="35" t="n">
        <v>7.65</v>
      </c>
      <c r="K2787" s="6" t="n">
        <v>0</v>
      </c>
      <c r="L2787" s="35" t="n">
        <v>-1</v>
      </c>
      <c r="M2787" s="6" t="str">
        <f aca="false">IF(I2787&lt;=0,"Below 0%",IF(I2787&lt;=0.05,"0-5%",IF(I2787&lt;=0.1,"5-10%",IF(I2787&lt;=0.2,"10-20%",IF(I2787&lt;=0.4,"20-40%","Above 40%")))))</f>
        <v>20-40%</v>
      </c>
      <c r="N2787" s="6" t="str">
        <f aca="false">IF(AND(H2787&gt;=Summary!$B$25,I2787&gt;=Summary!$B$26,I2787&lt;=Summary!$B$27,J2787&gt;=Summary!$B$28,J2787&lt;=Summary!$B$29,F2787*J2787&gt;1),"Yes","No")</f>
        <v>No</v>
      </c>
    </row>
    <row r="2788" customFormat="false" ht="15" hidden="false" customHeight="false" outlineLevel="0" collapsed="false">
      <c r="A2788" s="6" t="s">
        <v>150</v>
      </c>
      <c r="B2788" s="45" t="n">
        <v>42364</v>
      </c>
      <c r="C2788" s="6" t="s">
        <v>194</v>
      </c>
      <c r="D2788" s="6" t="s">
        <v>191</v>
      </c>
      <c r="E2788" s="6" t="s">
        <v>177</v>
      </c>
      <c r="F2788" s="34" t="n">
        <v>0.0331090092658997</v>
      </c>
      <c r="G2788" s="34" t="n">
        <v>0.058673875019876</v>
      </c>
      <c r="H2788" s="34" t="n">
        <v>-0.0255648657539763</v>
      </c>
      <c r="I2788" s="34" t="n">
        <v>-0.435711221481727</v>
      </c>
      <c r="J2788" s="35" t="n">
        <v>17</v>
      </c>
      <c r="K2788" s="6" t="n">
        <v>0</v>
      </c>
      <c r="L2788" s="35" t="n">
        <v>-1</v>
      </c>
      <c r="M2788" s="6" t="str">
        <f aca="false">IF(I2788&lt;=0,"Below 0%",IF(I2788&lt;=0.05,"0-5%",IF(I2788&lt;=0.1,"5-10%",IF(I2788&lt;=0.2,"10-20%",IF(I2788&lt;=0.4,"20-40%","Above 40%")))))</f>
        <v>Below 0%</v>
      </c>
      <c r="N2788" s="6" t="str">
        <f aca="false">IF(AND(H2788&gt;=Summary!$B$25,I2788&gt;=Summary!$B$26,I2788&lt;=Summary!$B$27,J2788&gt;=Summary!$B$28,J2788&lt;=Summary!$B$29,F2788*J2788&gt;1),"Yes","No")</f>
        <v>No</v>
      </c>
    </row>
    <row r="2789" customFormat="false" ht="15" hidden="false" customHeight="false" outlineLevel="0" collapsed="false">
      <c r="A2789" s="6" t="s">
        <v>150</v>
      </c>
      <c r="B2789" s="45" t="n">
        <v>42364</v>
      </c>
      <c r="C2789" s="6" t="s">
        <v>188</v>
      </c>
      <c r="D2789" s="6" t="s">
        <v>173</v>
      </c>
      <c r="E2789" s="6" t="s">
        <v>187</v>
      </c>
      <c r="F2789" s="34" t="n">
        <v>0.202700585126877</v>
      </c>
      <c r="G2789" s="34" t="n">
        <v>0.293275109170306</v>
      </c>
      <c r="H2789" s="34" t="n">
        <v>-0.0905745240434289</v>
      </c>
      <c r="I2789" s="34" t="n">
        <v>-0.30883808823623</v>
      </c>
      <c r="J2789" s="35" t="n">
        <v>3.4</v>
      </c>
      <c r="K2789" s="6" t="n">
        <v>0</v>
      </c>
      <c r="L2789" s="35" t="n">
        <v>-1</v>
      </c>
      <c r="M2789" s="6" t="str">
        <f aca="false">IF(I2789&lt;=0,"Below 0%",IF(I2789&lt;=0.05,"0-5%",IF(I2789&lt;=0.1,"5-10%",IF(I2789&lt;=0.2,"10-20%",IF(I2789&lt;=0.4,"20-40%","Above 40%")))))</f>
        <v>Below 0%</v>
      </c>
      <c r="N2789" s="6" t="str">
        <f aca="false">IF(AND(H2789&gt;=Summary!$B$25,I2789&gt;=Summary!$B$26,I2789&lt;=Summary!$B$27,J2789&gt;=Summary!$B$28,J2789&lt;=Summary!$B$29,F2789*J2789&gt;1),"Yes","No")</f>
        <v>No</v>
      </c>
    </row>
    <row r="2790" customFormat="false" ht="15" hidden="false" customHeight="false" outlineLevel="0" collapsed="false">
      <c r="A2790" s="6" t="s">
        <v>150</v>
      </c>
      <c r="B2790" s="45" t="n">
        <v>42364</v>
      </c>
      <c r="C2790" s="6" t="s">
        <v>188</v>
      </c>
      <c r="D2790" s="6" t="s">
        <v>173</v>
      </c>
      <c r="E2790" s="6" t="s">
        <v>174</v>
      </c>
      <c r="F2790" s="34" t="n">
        <v>0.250671982765198</v>
      </c>
      <c r="G2790" s="34" t="n">
        <v>0.273187772925764</v>
      </c>
      <c r="H2790" s="34" t="n">
        <v>-0.0225157901605664</v>
      </c>
      <c r="I2790" s="34" t="n">
        <v>-0.0824187331644775</v>
      </c>
      <c r="J2790" s="35" t="n">
        <v>3.65</v>
      </c>
      <c r="K2790" s="6" t="n">
        <v>0</v>
      </c>
      <c r="L2790" s="35" t="n">
        <v>-1</v>
      </c>
      <c r="M2790" s="6" t="str">
        <f aca="false">IF(I2790&lt;=0,"Below 0%",IF(I2790&lt;=0.05,"0-5%",IF(I2790&lt;=0.1,"5-10%",IF(I2790&lt;=0.2,"10-20%",IF(I2790&lt;=0.4,"20-40%","Above 40%")))))</f>
        <v>Below 0%</v>
      </c>
      <c r="N2790" s="6" t="str">
        <f aca="false">IF(AND(H2790&gt;=Summary!$B$25,I2790&gt;=Summary!$B$26,I2790&lt;=Summary!$B$27,J2790&gt;=Summary!$B$28,J2790&lt;=Summary!$B$29,F2790*J2790&gt;1),"Yes","No")</f>
        <v>No</v>
      </c>
    </row>
    <row r="2791" customFormat="false" ht="15" hidden="false" customHeight="false" outlineLevel="0" collapsed="false">
      <c r="A2791" s="6" t="s">
        <v>150</v>
      </c>
      <c r="B2791" s="45" t="n">
        <v>42364</v>
      </c>
      <c r="C2791" s="6" t="s">
        <v>188</v>
      </c>
      <c r="D2791" s="6" t="s">
        <v>173</v>
      </c>
      <c r="E2791" s="6" t="s">
        <v>177</v>
      </c>
      <c r="F2791" s="34" t="n">
        <v>0.546627461910248</v>
      </c>
      <c r="G2791" s="34" t="n">
        <v>0.43353711790393</v>
      </c>
      <c r="H2791" s="34" t="n">
        <v>0.113090344006318</v>
      </c>
      <c r="I2791" s="34" t="n">
        <v>0.260855044091929</v>
      </c>
      <c r="J2791" s="35" t="n">
        <v>2.3</v>
      </c>
      <c r="K2791" s="6" t="n">
        <v>1</v>
      </c>
      <c r="L2791" s="35" t="n">
        <v>1.3</v>
      </c>
      <c r="M2791" s="6" t="str">
        <f aca="false">IF(I2791&lt;=0,"Below 0%",IF(I2791&lt;=0.05,"0-5%",IF(I2791&lt;=0.1,"5-10%",IF(I2791&lt;=0.2,"10-20%",IF(I2791&lt;=0.4,"20-40%","Above 40%")))))</f>
        <v>20-40%</v>
      </c>
      <c r="N2791" s="6" t="str">
        <f aca="false">IF(AND(H2791&gt;=Summary!$B$25,I2791&gt;=Summary!$B$26,I2791&lt;=Summary!$B$27,J2791&gt;=Summary!$B$28,J2791&lt;=Summary!$B$29,F2791*J2791&gt;1),"Yes","No")</f>
        <v>Yes</v>
      </c>
    </row>
    <row r="2792" customFormat="false" ht="15" hidden="false" customHeight="false" outlineLevel="0" collapsed="false">
      <c r="A2792" s="6" t="s">
        <v>150</v>
      </c>
      <c r="B2792" s="45" t="n">
        <v>42364</v>
      </c>
      <c r="C2792" s="6" t="s">
        <v>179</v>
      </c>
      <c r="D2792" s="6" t="s">
        <v>185</v>
      </c>
      <c r="E2792" s="6" t="s">
        <v>187</v>
      </c>
      <c r="F2792" s="34" t="n">
        <v>0.19708089530468</v>
      </c>
      <c r="G2792" s="34" t="n">
        <v>0.263734049697784</v>
      </c>
      <c r="H2792" s="34" t="n">
        <v>-0.0666531543931039</v>
      </c>
      <c r="I2792" s="34" t="n">
        <v>-0.252728665371356</v>
      </c>
      <c r="J2792" s="35" t="n">
        <v>3.8</v>
      </c>
      <c r="K2792" s="6" t="n">
        <v>1</v>
      </c>
      <c r="L2792" s="35" t="n">
        <v>2.8</v>
      </c>
      <c r="M2792" s="6" t="str">
        <f aca="false">IF(I2792&lt;=0,"Below 0%",IF(I2792&lt;=0.05,"0-5%",IF(I2792&lt;=0.1,"5-10%",IF(I2792&lt;=0.2,"10-20%",IF(I2792&lt;=0.4,"20-40%","Above 40%")))))</f>
        <v>Below 0%</v>
      </c>
      <c r="N2792" s="6" t="str">
        <f aca="false">IF(AND(H2792&gt;=Summary!$B$25,I2792&gt;=Summary!$B$26,I2792&lt;=Summary!$B$27,J2792&gt;=Summary!$B$28,J2792&lt;=Summary!$B$29,F2792*J2792&gt;1),"Yes","No")</f>
        <v>No</v>
      </c>
    </row>
    <row r="2793" customFormat="false" ht="15" hidden="false" customHeight="false" outlineLevel="0" collapsed="false">
      <c r="A2793" s="6" t="s">
        <v>150</v>
      </c>
      <c r="B2793" s="45" t="n">
        <v>42364</v>
      </c>
      <c r="C2793" s="6" t="s">
        <v>179</v>
      </c>
      <c r="D2793" s="6" t="s">
        <v>185</v>
      </c>
      <c r="E2793" s="6" t="s">
        <v>174</v>
      </c>
      <c r="F2793" s="34" t="n">
        <v>0.298904001712799</v>
      </c>
      <c r="G2793" s="34" t="n">
        <v>0.280725319006044</v>
      </c>
      <c r="H2793" s="34" t="n">
        <v>0.0181786827067547</v>
      </c>
      <c r="I2793" s="34" t="n">
        <v>0.0647561209338703</v>
      </c>
      <c r="J2793" s="35" t="n">
        <v>3.57</v>
      </c>
      <c r="K2793" s="6" t="n">
        <v>0</v>
      </c>
      <c r="L2793" s="35" t="n">
        <v>-1</v>
      </c>
      <c r="M2793" s="6" t="str">
        <f aca="false">IF(I2793&lt;=0,"Below 0%",IF(I2793&lt;=0.05,"0-5%",IF(I2793&lt;=0.1,"5-10%",IF(I2793&lt;=0.2,"10-20%",IF(I2793&lt;=0.4,"20-40%","Above 40%")))))</f>
        <v>5-10%</v>
      </c>
      <c r="N2793" s="6" t="str">
        <f aca="false">IF(AND(H2793&gt;=Summary!$B$25,I2793&gt;=Summary!$B$26,I2793&lt;=Summary!$B$27,J2793&gt;=Summary!$B$28,J2793&lt;=Summary!$B$29,F2793*J2793&gt;1),"Yes","No")</f>
        <v>No</v>
      </c>
    </row>
    <row r="2794" customFormat="false" ht="15" hidden="false" customHeight="false" outlineLevel="0" collapsed="false">
      <c r="A2794" s="6" t="s">
        <v>150</v>
      </c>
      <c r="B2794" s="45" t="n">
        <v>42364</v>
      </c>
      <c r="C2794" s="6" t="s">
        <v>179</v>
      </c>
      <c r="D2794" s="6" t="s">
        <v>185</v>
      </c>
      <c r="E2794" s="6" t="s">
        <v>177</v>
      </c>
      <c r="F2794" s="34" t="n">
        <v>0.50401508808136</v>
      </c>
      <c r="G2794" s="34" t="n">
        <v>0.455540631296172</v>
      </c>
      <c r="H2794" s="34" t="n">
        <v>0.0484744567851879</v>
      </c>
      <c r="I2794" s="34" t="n">
        <v>0.106410830241994</v>
      </c>
      <c r="J2794" s="35" t="n">
        <v>2.2</v>
      </c>
      <c r="K2794" s="6" t="n">
        <v>0</v>
      </c>
      <c r="L2794" s="35" t="n">
        <v>-1</v>
      </c>
      <c r="M2794" s="6" t="str">
        <f aca="false">IF(I2794&lt;=0,"Below 0%",IF(I2794&lt;=0.05,"0-5%",IF(I2794&lt;=0.1,"5-10%",IF(I2794&lt;=0.2,"10-20%",IF(I2794&lt;=0.4,"20-40%","Above 40%")))))</f>
        <v>10-20%</v>
      </c>
      <c r="N2794" s="6" t="str">
        <f aca="false">IF(AND(H2794&gt;=Summary!$B$25,I2794&gt;=Summary!$B$26,I2794&lt;=Summary!$B$27,J2794&gt;=Summary!$B$28,J2794&lt;=Summary!$B$29,F2794*J2794&gt;1),"Yes","No")</f>
        <v>Yes</v>
      </c>
    </row>
    <row r="2795" customFormat="false" ht="15" hidden="false" customHeight="false" outlineLevel="0" collapsed="false">
      <c r="A2795" s="6" t="s">
        <v>150</v>
      </c>
      <c r="B2795" s="45" t="n">
        <v>42364</v>
      </c>
      <c r="C2795" s="6" t="s">
        <v>192</v>
      </c>
      <c r="D2795" s="6" t="s">
        <v>176</v>
      </c>
      <c r="E2795" s="6" t="s">
        <v>187</v>
      </c>
      <c r="F2795" s="34" t="n">
        <v>0.249459087848663</v>
      </c>
      <c r="G2795" s="34" t="n">
        <v>0.29037210322392</v>
      </c>
      <c r="H2795" s="34" t="n">
        <v>-0.0409130153752566</v>
      </c>
      <c r="I2795" s="34" t="n">
        <v>-0.140898574349983</v>
      </c>
      <c r="J2795" s="35" t="n">
        <v>3.4</v>
      </c>
      <c r="K2795" s="6" t="n">
        <v>1</v>
      </c>
      <c r="L2795" s="35" t="n">
        <v>2.4</v>
      </c>
      <c r="M2795" s="6" t="str">
        <f aca="false">IF(I2795&lt;=0,"Below 0%",IF(I2795&lt;=0.05,"0-5%",IF(I2795&lt;=0.1,"5-10%",IF(I2795&lt;=0.2,"10-20%",IF(I2795&lt;=0.4,"20-40%","Above 40%")))))</f>
        <v>Below 0%</v>
      </c>
      <c r="N2795" s="6" t="str">
        <f aca="false">IF(AND(H2795&gt;=Summary!$B$25,I2795&gt;=Summary!$B$26,I2795&lt;=Summary!$B$27,J2795&gt;=Summary!$B$28,J2795&lt;=Summary!$B$29,F2795*J2795&gt;1),"Yes","No")</f>
        <v>No</v>
      </c>
    </row>
    <row r="2796" customFormat="false" ht="15" hidden="false" customHeight="false" outlineLevel="0" collapsed="false">
      <c r="A2796" s="6" t="s">
        <v>150</v>
      </c>
      <c r="B2796" s="45" t="n">
        <v>42364</v>
      </c>
      <c r="C2796" s="6" t="s">
        <v>192</v>
      </c>
      <c r="D2796" s="6" t="s">
        <v>176</v>
      </c>
      <c r="E2796" s="6" t="s">
        <v>174</v>
      </c>
      <c r="F2796" s="34" t="n">
        <v>0.270769089460373</v>
      </c>
      <c r="G2796" s="34" t="n">
        <v>0.29826741720886</v>
      </c>
      <c r="H2796" s="34" t="n">
        <v>-0.0274983277484873</v>
      </c>
      <c r="I2796" s="34" t="n">
        <v>-0.092193535605774</v>
      </c>
      <c r="J2796" s="35" t="n">
        <v>3.31</v>
      </c>
      <c r="K2796" s="6" t="n">
        <v>0</v>
      </c>
      <c r="L2796" s="35" t="n">
        <v>-1</v>
      </c>
      <c r="M2796" s="6" t="str">
        <f aca="false">IF(I2796&lt;=0,"Below 0%",IF(I2796&lt;=0.05,"0-5%",IF(I2796&lt;=0.1,"5-10%",IF(I2796&lt;=0.2,"10-20%",IF(I2796&lt;=0.4,"20-40%","Above 40%")))))</f>
        <v>Below 0%</v>
      </c>
      <c r="N2796" s="6" t="str">
        <f aca="false">IF(AND(H2796&gt;=Summary!$B$25,I2796&gt;=Summary!$B$26,I2796&lt;=Summary!$B$27,J2796&gt;=Summary!$B$28,J2796&lt;=Summary!$B$29,F2796*J2796&gt;1),"Yes","No")</f>
        <v>No</v>
      </c>
    </row>
    <row r="2797" customFormat="false" ht="15" hidden="false" customHeight="false" outlineLevel="0" collapsed="false">
      <c r="A2797" s="6" t="s">
        <v>150</v>
      </c>
      <c r="B2797" s="45" t="n">
        <v>42364</v>
      </c>
      <c r="C2797" s="6" t="s">
        <v>192</v>
      </c>
      <c r="D2797" s="6" t="s">
        <v>176</v>
      </c>
      <c r="E2797" s="6" t="s">
        <v>177</v>
      </c>
      <c r="F2797" s="34" t="n">
        <v>0.479771763086319</v>
      </c>
      <c r="G2797" s="34" t="n">
        <v>0.41136047956722</v>
      </c>
      <c r="H2797" s="34" t="n">
        <v>0.0684112835190991</v>
      </c>
      <c r="I2797" s="34" t="n">
        <v>0.166304948864005</v>
      </c>
      <c r="J2797" s="35" t="n">
        <v>2.4</v>
      </c>
      <c r="K2797" s="6" t="n">
        <v>0</v>
      </c>
      <c r="L2797" s="35" t="n">
        <v>-1</v>
      </c>
      <c r="M2797" s="6" t="str">
        <f aca="false">IF(I2797&lt;=0,"Below 0%",IF(I2797&lt;=0.05,"0-5%",IF(I2797&lt;=0.1,"5-10%",IF(I2797&lt;=0.2,"10-20%",IF(I2797&lt;=0.4,"20-40%","Above 40%")))))</f>
        <v>10-20%</v>
      </c>
      <c r="N2797" s="6" t="str">
        <f aca="false">IF(AND(H2797&gt;=Summary!$B$25,I2797&gt;=Summary!$B$26,I2797&lt;=Summary!$B$27,J2797&gt;=Summary!$B$28,J2797&lt;=Summary!$B$29,F2797*J2797&gt;1),"Yes","No")</f>
        <v>Yes</v>
      </c>
    </row>
    <row r="2798" customFormat="false" ht="15" hidden="false" customHeight="false" outlineLevel="0" collapsed="false">
      <c r="A2798" s="6" t="s">
        <v>150</v>
      </c>
      <c r="B2798" s="45" t="n">
        <v>42364</v>
      </c>
      <c r="C2798" s="6" t="s">
        <v>175</v>
      </c>
      <c r="D2798" s="6" t="s">
        <v>178</v>
      </c>
      <c r="E2798" s="6" t="s">
        <v>187</v>
      </c>
      <c r="F2798" s="34" t="n">
        <v>0.561086595058441</v>
      </c>
      <c r="G2798" s="34" t="n">
        <v>0.488516573310545</v>
      </c>
      <c r="H2798" s="34" t="n">
        <v>0.0725700217478958</v>
      </c>
      <c r="I2798" s="34" t="n">
        <v>0.148551811161919</v>
      </c>
      <c r="J2798" s="35" t="n">
        <v>2.05</v>
      </c>
      <c r="K2798" s="6" t="n">
        <v>1</v>
      </c>
      <c r="L2798" s="35" t="n">
        <v>1.05</v>
      </c>
      <c r="M2798" s="6" t="str">
        <f aca="false">IF(I2798&lt;=0,"Below 0%",IF(I2798&lt;=0.05,"0-5%",IF(I2798&lt;=0.1,"5-10%",IF(I2798&lt;=0.2,"10-20%",IF(I2798&lt;=0.4,"20-40%","Above 40%")))))</f>
        <v>10-20%</v>
      </c>
      <c r="N2798" s="6" t="str">
        <f aca="false">IF(AND(H2798&gt;=Summary!$B$25,I2798&gt;=Summary!$B$26,I2798&lt;=Summary!$B$27,J2798&gt;=Summary!$B$28,J2798&lt;=Summary!$B$29,F2798*J2798&gt;1),"Yes","No")</f>
        <v>Yes</v>
      </c>
    </row>
    <row r="2799" customFormat="false" ht="15" hidden="false" customHeight="false" outlineLevel="0" collapsed="false">
      <c r="A2799" s="6" t="s">
        <v>150</v>
      </c>
      <c r="B2799" s="45" t="n">
        <v>42364</v>
      </c>
      <c r="C2799" s="6" t="s">
        <v>175</v>
      </c>
      <c r="D2799" s="6" t="s">
        <v>178</v>
      </c>
      <c r="E2799" s="6" t="s">
        <v>174</v>
      </c>
      <c r="F2799" s="34" t="n">
        <v>0.233231469988823</v>
      </c>
      <c r="G2799" s="34" t="n">
        <v>0.292824261779713</v>
      </c>
      <c r="H2799" s="34" t="n">
        <v>-0.0595927917908898</v>
      </c>
      <c r="I2799" s="34" t="n">
        <v>-0.203510431235102</v>
      </c>
      <c r="J2799" s="35" t="n">
        <v>3.42</v>
      </c>
      <c r="K2799" s="6" t="n">
        <v>0</v>
      </c>
      <c r="L2799" s="35" t="n">
        <v>-1</v>
      </c>
      <c r="M2799" s="6" t="str">
        <f aca="false">IF(I2799&lt;=0,"Below 0%",IF(I2799&lt;=0.05,"0-5%",IF(I2799&lt;=0.1,"5-10%",IF(I2799&lt;=0.2,"10-20%",IF(I2799&lt;=0.4,"20-40%","Above 40%")))))</f>
        <v>Below 0%</v>
      </c>
      <c r="N2799" s="6" t="str">
        <f aca="false">IF(AND(H2799&gt;=Summary!$B$25,I2799&gt;=Summary!$B$26,I2799&lt;=Summary!$B$27,J2799&gt;=Summary!$B$28,J2799&lt;=Summary!$B$29,F2799*J2799&gt;1),"Yes","No")</f>
        <v>No</v>
      </c>
    </row>
    <row r="2800" customFormat="false" ht="15" hidden="false" customHeight="false" outlineLevel="0" collapsed="false">
      <c r="A2800" s="6" t="s">
        <v>150</v>
      </c>
      <c r="B2800" s="45" t="n">
        <v>42364</v>
      </c>
      <c r="C2800" s="6" t="s">
        <v>175</v>
      </c>
      <c r="D2800" s="6" t="s">
        <v>178</v>
      </c>
      <c r="E2800" s="6" t="s">
        <v>177</v>
      </c>
      <c r="F2800" s="34" t="n">
        <v>0.205681920051575</v>
      </c>
      <c r="G2800" s="34" t="n">
        <v>0.218659164909742</v>
      </c>
      <c r="H2800" s="34" t="n">
        <v>-0.0129772448581672</v>
      </c>
      <c r="I2800" s="34" t="n">
        <v>-0.0593491924453472</v>
      </c>
      <c r="J2800" s="35" t="n">
        <v>4.58</v>
      </c>
      <c r="K2800" s="6" t="n">
        <v>0</v>
      </c>
      <c r="L2800" s="35" t="n">
        <v>-1</v>
      </c>
      <c r="M2800" s="6" t="str">
        <f aca="false">IF(I2800&lt;=0,"Below 0%",IF(I2800&lt;=0.05,"0-5%",IF(I2800&lt;=0.1,"5-10%",IF(I2800&lt;=0.2,"10-20%",IF(I2800&lt;=0.4,"20-40%","Above 40%")))))</f>
        <v>Below 0%</v>
      </c>
      <c r="N2800" s="6" t="str">
        <f aca="false">IF(AND(H2800&gt;=Summary!$B$25,I2800&gt;=Summary!$B$26,I2800&lt;=Summary!$B$27,J2800&gt;=Summary!$B$28,J2800&lt;=Summary!$B$29,F2800*J2800&gt;1),"Yes","No")</f>
        <v>No</v>
      </c>
    </row>
    <row r="2801" customFormat="false" ht="15" hidden="false" customHeight="false" outlineLevel="0" collapsed="false">
      <c r="A2801" s="6" t="s">
        <v>150</v>
      </c>
      <c r="B2801" s="45" t="n">
        <v>42364</v>
      </c>
      <c r="C2801" s="6" t="s">
        <v>181</v>
      </c>
      <c r="D2801" s="6" t="s">
        <v>172</v>
      </c>
      <c r="E2801" s="6" t="s">
        <v>187</v>
      </c>
      <c r="F2801" s="34" t="n">
        <v>0.76858788728714</v>
      </c>
      <c r="G2801" s="34" t="n">
        <v>0.67629512726987</v>
      </c>
      <c r="H2801" s="34" t="n">
        <v>0.0922927600172702</v>
      </c>
      <c r="I2801" s="34" t="n">
        <v>0.13646817239368</v>
      </c>
      <c r="J2801" s="35" t="n">
        <v>1.48</v>
      </c>
      <c r="K2801" s="6" t="n">
        <v>1</v>
      </c>
      <c r="L2801" s="35" t="n">
        <v>0.48</v>
      </c>
      <c r="M2801" s="6" t="str">
        <f aca="false">IF(I2801&lt;=0,"Below 0%",IF(I2801&lt;=0.05,"0-5%",IF(I2801&lt;=0.1,"5-10%",IF(I2801&lt;=0.2,"10-20%",IF(I2801&lt;=0.4,"20-40%","Above 40%")))))</f>
        <v>10-20%</v>
      </c>
      <c r="N2801" s="6" t="str">
        <f aca="false">IF(AND(H2801&gt;=Summary!$B$25,I2801&gt;=Summary!$B$26,I2801&lt;=Summary!$B$27,J2801&gt;=Summary!$B$28,J2801&lt;=Summary!$B$29,F2801*J2801&gt;1),"Yes","No")</f>
        <v>No</v>
      </c>
    </row>
    <row r="2802" customFormat="false" ht="15" hidden="false" customHeight="false" outlineLevel="0" collapsed="false">
      <c r="A2802" s="6" t="s">
        <v>150</v>
      </c>
      <c r="B2802" s="45" t="n">
        <v>42364</v>
      </c>
      <c r="C2802" s="6" t="s">
        <v>181</v>
      </c>
      <c r="D2802" s="6" t="s">
        <v>172</v>
      </c>
      <c r="E2802" s="6" t="s">
        <v>174</v>
      </c>
      <c r="F2802" s="34" t="n">
        <v>0.129703536629677</v>
      </c>
      <c r="G2802" s="34" t="n">
        <v>0.205949956452553</v>
      </c>
      <c r="H2802" s="34" t="n">
        <v>-0.0762464198228761</v>
      </c>
      <c r="I2802" s="34" t="n">
        <v>-0.370218188613416</v>
      </c>
      <c r="J2802" s="35" t="n">
        <v>4.86</v>
      </c>
      <c r="K2802" s="6" t="n">
        <v>0</v>
      </c>
      <c r="L2802" s="35" t="n">
        <v>-1</v>
      </c>
      <c r="M2802" s="6" t="str">
        <f aca="false">IF(I2802&lt;=0,"Below 0%",IF(I2802&lt;=0.05,"0-5%",IF(I2802&lt;=0.1,"5-10%",IF(I2802&lt;=0.2,"10-20%",IF(I2802&lt;=0.4,"20-40%","Above 40%")))))</f>
        <v>Below 0%</v>
      </c>
      <c r="N2802" s="6" t="str">
        <f aca="false">IF(AND(H2802&gt;=Summary!$B$25,I2802&gt;=Summary!$B$26,I2802&lt;=Summary!$B$27,J2802&gt;=Summary!$B$28,J2802&lt;=Summary!$B$29,F2802*J2802&gt;1),"Yes","No")</f>
        <v>No</v>
      </c>
    </row>
    <row r="2803" customFormat="false" ht="15" hidden="false" customHeight="false" outlineLevel="0" collapsed="false">
      <c r="A2803" s="6" t="s">
        <v>150</v>
      </c>
      <c r="B2803" s="45" t="n">
        <v>42364</v>
      </c>
      <c r="C2803" s="6" t="s">
        <v>181</v>
      </c>
      <c r="D2803" s="6" t="s">
        <v>172</v>
      </c>
      <c r="E2803" s="6" t="s">
        <v>177</v>
      </c>
      <c r="F2803" s="34" t="n">
        <v>0.101708620786667</v>
      </c>
      <c r="G2803" s="34" t="n">
        <v>0.117754916277577</v>
      </c>
      <c r="H2803" s="34" t="n">
        <v>-0.0160462954909105</v>
      </c>
      <c r="I2803" s="34" t="n">
        <v>-0.136268582222804</v>
      </c>
      <c r="J2803" s="35" t="n">
        <v>8.5</v>
      </c>
      <c r="K2803" s="6" t="n">
        <v>0</v>
      </c>
      <c r="L2803" s="35" t="n">
        <v>-1</v>
      </c>
      <c r="M2803" s="6" t="str">
        <f aca="false">IF(I2803&lt;=0,"Below 0%",IF(I2803&lt;=0.05,"0-5%",IF(I2803&lt;=0.1,"5-10%",IF(I2803&lt;=0.2,"10-20%",IF(I2803&lt;=0.4,"20-40%","Above 40%")))))</f>
        <v>Below 0%</v>
      </c>
      <c r="N2803" s="6" t="str">
        <f aca="false">IF(AND(H2803&gt;=Summary!$B$25,I2803&gt;=Summary!$B$26,I2803&lt;=Summary!$B$27,J2803&gt;=Summary!$B$28,J2803&lt;=Summary!$B$29,F2803*J2803&gt;1),"Yes","No")</f>
        <v>No</v>
      </c>
    </row>
    <row r="2804" customFormat="false" ht="15" hidden="false" customHeight="false" outlineLevel="0" collapsed="false">
      <c r="A2804" s="6" t="s">
        <v>150</v>
      </c>
      <c r="B2804" s="45" t="n">
        <v>42366</v>
      </c>
      <c r="C2804" s="6" t="s">
        <v>185</v>
      </c>
      <c r="D2804" s="6" t="s">
        <v>199</v>
      </c>
      <c r="E2804" s="6" t="s">
        <v>187</v>
      </c>
      <c r="F2804" s="34" t="n">
        <v>0.712939620018005</v>
      </c>
      <c r="G2804" s="34" t="n">
        <v>0.680914346823514</v>
      </c>
      <c r="H2804" s="34" t="n">
        <v>0.0320252731944918</v>
      </c>
      <c r="I2804" s="34" t="n">
        <v>0.0470327484563817</v>
      </c>
      <c r="J2804" s="35" t="n">
        <v>1.47</v>
      </c>
      <c r="K2804" s="6" t="n">
        <v>1</v>
      </c>
      <c r="L2804" s="35" t="n">
        <v>0.47</v>
      </c>
      <c r="M2804" s="6" t="str">
        <f aca="false">IF(I2804&lt;=0,"Below 0%",IF(I2804&lt;=0.05,"0-5%",IF(I2804&lt;=0.1,"5-10%",IF(I2804&lt;=0.2,"10-20%",IF(I2804&lt;=0.4,"20-40%","Above 40%")))))</f>
        <v>0-5%</v>
      </c>
      <c r="N2804" s="6" t="str">
        <f aca="false">IF(AND(H2804&gt;=Summary!$B$25,I2804&gt;=Summary!$B$26,I2804&lt;=Summary!$B$27,J2804&gt;=Summary!$B$28,J2804&lt;=Summary!$B$29,F2804*J2804&gt;1),"Yes","No")</f>
        <v>No</v>
      </c>
    </row>
    <row r="2805" customFormat="false" ht="15" hidden="false" customHeight="false" outlineLevel="0" collapsed="false">
      <c r="A2805" s="6" t="s">
        <v>150</v>
      </c>
      <c r="B2805" s="45" t="n">
        <v>42366</v>
      </c>
      <c r="C2805" s="6" t="s">
        <v>185</v>
      </c>
      <c r="D2805" s="6" t="s">
        <v>199</v>
      </c>
      <c r="E2805" s="6" t="s">
        <v>174</v>
      </c>
      <c r="F2805" s="34" t="n">
        <v>0.13653327524662</v>
      </c>
      <c r="G2805" s="34" t="n">
        <v>0.204692042910136</v>
      </c>
      <c r="H2805" s="34" t="n">
        <v>-0.0681587676635158</v>
      </c>
      <c r="I2805" s="34" t="n">
        <v>-0.332982008946185</v>
      </c>
      <c r="J2805" s="35" t="n">
        <v>4.89</v>
      </c>
      <c r="K2805" s="6" t="n">
        <v>0</v>
      </c>
      <c r="L2805" s="35" t="n">
        <v>-1</v>
      </c>
      <c r="M2805" s="6" t="str">
        <f aca="false">IF(I2805&lt;=0,"Below 0%",IF(I2805&lt;=0.05,"0-5%",IF(I2805&lt;=0.1,"5-10%",IF(I2805&lt;=0.2,"10-20%",IF(I2805&lt;=0.4,"20-40%","Above 40%")))))</f>
        <v>Below 0%</v>
      </c>
      <c r="N2805" s="6" t="str">
        <f aca="false">IF(AND(H2805&gt;=Summary!$B$25,I2805&gt;=Summary!$B$26,I2805&lt;=Summary!$B$27,J2805&gt;=Summary!$B$28,J2805&lt;=Summary!$B$29,F2805*J2805&gt;1),"Yes","No")</f>
        <v>No</v>
      </c>
    </row>
    <row r="2806" customFormat="false" ht="15" hidden="false" customHeight="false" outlineLevel="0" collapsed="false">
      <c r="A2806" s="6" t="s">
        <v>150</v>
      </c>
      <c r="B2806" s="45" t="n">
        <v>42366</v>
      </c>
      <c r="C2806" s="6" t="s">
        <v>185</v>
      </c>
      <c r="D2806" s="6" t="s">
        <v>199</v>
      </c>
      <c r="E2806" s="6" t="s">
        <v>177</v>
      </c>
      <c r="F2806" s="34" t="n">
        <v>0.150527089834213</v>
      </c>
      <c r="G2806" s="34" t="n">
        <v>0.11439361026635</v>
      </c>
      <c r="H2806" s="34" t="n">
        <v>0.036133479567863</v>
      </c>
      <c r="I2806" s="34" t="n">
        <v>0.315869736812493</v>
      </c>
      <c r="J2806" s="35" t="n">
        <v>8.75</v>
      </c>
      <c r="K2806" s="6" t="n">
        <v>0</v>
      </c>
      <c r="L2806" s="35" t="n">
        <v>-1</v>
      </c>
      <c r="M2806" s="6" t="str">
        <f aca="false">IF(I2806&lt;=0,"Below 0%",IF(I2806&lt;=0.05,"0-5%",IF(I2806&lt;=0.1,"5-10%",IF(I2806&lt;=0.2,"10-20%",IF(I2806&lt;=0.4,"20-40%","Above 40%")))))</f>
        <v>20-40%</v>
      </c>
      <c r="N2806" s="6" t="str">
        <f aca="false">IF(AND(H2806&gt;=Summary!$B$25,I2806&gt;=Summary!$B$26,I2806&lt;=Summary!$B$27,J2806&gt;=Summary!$B$28,J2806&lt;=Summary!$B$29,F2806*J2806&gt;1),"Yes","No")</f>
        <v>No</v>
      </c>
    </row>
    <row r="2807" customFormat="false" ht="15" hidden="false" customHeight="false" outlineLevel="0" collapsed="false">
      <c r="A2807" s="6" t="s">
        <v>150</v>
      </c>
      <c r="B2807" s="45" t="n">
        <v>42366</v>
      </c>
      <c r="C2807" s="6" t="s">
        <v>180</v>
      </c>
      <c r="D2807" s="6" t="s">
        <v>175</v>
      </c>
      <c r="E2807" s="6" t="s">
        <v>187</v>
      </c>
      <c r="F2807" s="34" t="n">
        <v>0.562805235385895</v>
      </c>
      <c r="G2807" s="34" t="n">
        <v>0.465890183028286</v>
      </c>
      <c r="H2807" s="34" t="n">
        <v>0.0969150523576086</v>
      </c>
      <c r="I2807" s="34" t="n">
        <v>0.208021237381867</v>
      </c>
      <c r="J2807" s="35" t="n">
        <v>2.14</v>
      </c>
      <c r="K2807" s="6" t="n">
        <v>0</v>
      </c>
      <c r="L2807" s="35" t="n">
        <v>-1</v>
      </c>
      <c r="M2807" s="6" t="str">
        <f aca="false">IF(I2807&lt;=0,"Below 0%",IF(I2807&lt;=0.05,"0-5%",IF(I2807&lt;=0.1,"5-10%",IF(I2807&lt;=0.2,"10-20%",IF(I2807&lt;=0.4,"20-40%","Above 40%")))))</f>
        <v>20-40%</v>
      </c>
      <c r="N2807" s="6" t="str">
        <f aca="false">IF(AND(H2807&gt;=Summary!$B$25,I2807&gt;=Summary!$B$26,I2807&lt;=Summary!$B$27,J2807&gt;=Summary!$B$28,J2807&lt;=Summary!$B$29,F2807*J2807&gt;1),"Yes","No")</f>
        <v>Yes</v>
      </c>
    </row>
    <row r="2808" customFormat="false" ht="15" hidden="false" customHeight="false" outlineLevel="0" collapsed="false">
      <c r="A2808" s="6" t="s">
        <v>150</v>
      </c>
      <c r="B2808" s="45" t="n">
        <v>42366</v>
      </c>
      <c r="C2808" s="6" t="s">
        <v>180</v>
      </c>
      <c r="D2808" s="6" t="s">
        <v>175</v>
      </c>
      <c r="E2808" s="6" t="s">
        <v>174</v>
      </c>
      <c r="F2808" s="34" t="n">
        <v>0.250152438879013</v>
      </c>
      <c r="G2808" s="34" t="n">
        <v>0.284858569051581</v>
      </c>
      <c r="H2808" s="34" t="n">
        <v>-0.0347061301725676</v>
      </c>
      <c r="I2808" s="34" t="n">
        <v>-0.121836356505334</v>
      </c>
      <c r="J2808" s="35" t="n">
        <v>3.5</v>
      </c>
      <c r="K2808" s="6" t="n">
        <v>1</v>
      </c>
      <c r="L2808" s="35" t="n">
        <v>2.5</v>
      </c>
      <c r="M2808" s="6" t="str">
        <f aca="false">IF(I2808&lt;=0,"Below 0%",IF(I2808&lt;=0.05,"0-5%",IF(I2808&lt;=0.1,"5-10%",IF(I2808&lt;=0.2,"10-20%",IF(I2808&lt;=0.4,"20-40%","Above 40%")))))</f>
        <v>Below 0%</v>
      </c>
      <c r="N2808" s="6" t="str">
        <f aca="false">IF(AND(H2808&gt;=Summary!$B$25,I2808&gt;=Summary!$B$26,I2808&lt;=Summary!$B$27,J2808&gt;=Summary!$B$28,J2808&lt;=Summary!$B$29,F2808*J2808&gt;1),"Yes","No")</f>
        <v>No</v>
      </c>
    </row>
    <row r="2809" customFormat="false" ht="15" hidden="false" customHeight="false" outlineLevel="0" collapsed="false">
      <c r="A2809" s="6" t="s">
        <v>150</v>
      </c>
      <c r="B2809" s="45" t="n">
        <v>42366</v>
      </c>
      <c r="C2809" s="6" t="s">
        <v>180</v>
      </c>
      <c r="D2809" s="6" t="s">
        <v>175</v>
      </c>
      <c r="E2809" s="6" t="s">
        <v>177</v>
      </c>
      <c r="F2809" s="34" t="n">
        <v>0.187042340636253</v>
      </c>
      <c r="G2809" s="34" t="n">
        <v>0.249251247920133</v>
      </c>
      <c r="H2809" s="34" t="n">
        <v>-0.0622089072838798</v>
      </c>
      <c r="I2809" s="34" t="n">
        <v>-0.249583132694337</v>
      </c>
      <c r="J2809" s="35" t="n">
        <v>4</v>
      </c>
      <c r="K2809" s="6" t="n">
        <v>0</v>
      </c>
      <c r="L2809" s="35" t="n">
        <v>-1</v>
      </c>
      <c r="M2809" s="6" t="str">
        <f aca="false">IF(I2809&lt;=0,"Below 0%",IF(I2809&lt;=0.05,"0-5%",IF(I2809&lt;=0.1,"5-10%",IF(I2809&lt;=0.2,"10-20%",IF(I2809&lt;=0.4,"20-40%","Above 40%")))))</f>
        <v>Below 0%</v>
      </c>
      <c r="N2809" s="6" t="str">
        <f aca="false">IF(AND(H2809&gt;=Summary!$B$25,I2809&gt;=Summary!$B$26,I2809&lt;=Summary!$B$27,J2809&gt;=Summary!$B$28,J2809&lt;=Summary!$B$29,F2809*J2809&gt;1),"Yes","No")</f>
        <v>No</v>
      </c>
    </row>
    <row r="2810" customFormat="false" ht="15" hidden="false" customHeight="false" outlineLevel="0" collapsed="false">
      <c r="A2810" s="6" t="s">
        <v>150</v>
      </c>
      <c r="B2810" s="45" t="n">
        <v>42366</v>
      </c>
      <c r="C2810" s="6" t="s">
        <v>173</v>
      </c>
      <c r="D2810" s="6" t="s">
        <v>192</v>
      </c>
      <c r="E2810" s="6" t="s">
        <v>187</v>
      </c>
      <c r="F2810" s="34" t="n">
        <v>0.490840464830399</v>
      </c>
      <c r="G2810" s="34" t="n">
        <v>0.496806045913288</v>
      </c>
      <c r="H2810" s="34" t="n">
        <v>-0.00596558108288903</v>
      </c>
      <c r="I2810" s="34" t="n">
        <v>-0.0120078673195742</v>
      </c>
      <c r="J2810" s="35" t="n">
        <v>2</v>
      </c>
      <c r="K2810" s="6" t="n">
        <v>0</v>
      </c>
      <c r="L2810" s="35" t="n">
        <v>-1</v>
      </c>
      <c r="M2810" s="6" t="str">
        <f aca="false">IF(I2810&lt;=0,"Below 0%",IF(I2810&lt;=0.05,"0-5%",IF(I2810&lt;=0.1,"5-10%",IF(I2810&lt;=0.2,"10-20%",IF(I2810&lt;=0.4,"20-40%","Above 40%")))))</f>
        <v>Below 0%</v>
      </c>
      <c r="N2810" s="6" t="str">
        <f aca="false">IF(AND(H2810&gt;=Summary!$B$25,I2810&gt;=Summary!$B$26,I2810&lt;=Summary!$B$27,J2810&gt;=Summary!$B$28,J2810&lt;=Summary!$B$29,F2810*J2810&gt;1),"Yes","No")</f>
        <v>No</v>
      </c>
    </row>
    <row r="2811" customFormat="false" ht="15" hidden="false" customHeight="false" outlineLevel="0" collapsed="false">
      <c r="A2811" s="6" t="s">
        <v>150</v>
      </c>
      <c r="B2811" s="45" t="n">
        <v>42366</v>
      </c>
      <c r="C2811" s="6" t="s">
        <v>173</v>
      </c>
      <c r="D2811" s="6" t="s">
        <v>192</v>
      </c>
      <c r="E2811" s="6" t="s">
        <v>174</v>
      </c>
      <c r="F2811" s="34" t="n">
        <v>0.28052094578743</v>
      </c>
      <c r="G2811" s="34" t="n">
        <v>0.273722339346164</v>
      </c>
      <c r="H2811" s="34" t="n">
        <v>0.00679860644126584</v>
      </c>
      <c r="I2811" s="34" t="n">
        <v>0.0248376017007073</v>
      </c>
      <c r="J2811" s="35" t="n">
        <v>3.63</v>
      </c>
      <c r="K2811" s="6" t="n">
        <v>0</v>
      </c>
      <c r="L2811" s="35" t="n">
        <v>-1</v>
      </c>
      <c r="M2811" s="6" t="str">
        <f aca="false">IF(I2811&lt;=0,"Below 0%",IF(I2811&lt;=0.05,"0-5%",IF(I2811&lt;=0.1,"5-10%",IF(I2811&lt;=0.2,"10-20%",IF(I2811&lt;=0.4,"20-40%","Above 40%")))))</f>
        <v>0-5%</v>
      </c>
      <c r="N2811" s="6" t="str">
        <f aca="false">IF(AND(H2811&gt;=Summary!$B$25,I2811&gt;=Summary!$B$26,I2811&lt;=Summary!$B$27,J2811&gt;=Summary!$B$28,J2811&lt;=Summary!$B$29,F2811*J2811&gt;1),"Yes","No")</f>
        <v>No</v>
      </c>
    </row>
    <row r="2812" customFormat="false" ht="15" hidden="false" customHeight="false" outlineLevel="0" collapsed="false">
      <c r="A2812" s="6" t="s">
        <v>150</v>
      </c>
      <c r="B2812" s="45" t="n">
        <v>42366</v>
      </c>
      <c r="C2812" s="6" t="s">
        <v>173</v>
      </c>
      <c r="D2812" s="6" t="s">
        <v>192</v>
      </c>
      <c r="E2812" s="6" t="s">
        <v>177</v>
      </c>
      <c r="F2812" s="34" t="n">
        <v>0.22863857448101</v>
      </c>
      <c r="G2812" s="34" t="n">
        <v>0.229471614740549</v>
      </c>
      <c r="H2812" s="34" t="n">
        <v>-0.000833040259538093</v>
      </c>
      <c r="I2812" s="34" t="n">
        <v>-0.00363025405333883</v>
      </c>
      <c r="J2812" s="35" t="n">
        <v>4.33</v>
      </c>
      <c r="K2812" s="6" t="n">
        <v>1</v>
      </c>
      <c r="L2812" s="35" t="n">
        <v>3.33</v>
      </c>
      <c r="M2812" s="6" t="str">
        <f aca="false">IF(I2812&lt;=0,"Below 0%",IF(I2812&lt;=0.05,"0-5%",IF(I2812&lt;=0.1,"5-10%",IF(I2812&lt;=0.2,"10-20%",IF(I2812&lt;=0.4,"20-40%","Above 40%")))))</f>
        <v>Below 0%</v>
      </c>
      <c r="N2812" s="6" t="str">
        <f aca="false">IF(AND(H2812&gt;=Summary!$B$25,I2812&gt;=Summary!$B$26,I2812&lt;=Summary!$B$27,J2812&gt;=Summary!$B$28,J2812&lt;=Summary!$B$29,F2812*J2812&gt;1),"Yes","No")</f>
        <v>No</v>
      </c>
    </row>
    <row r="2813" customFormat="false" ht="15" hidden="false" customHeight="false" outlineLevel="0" collapsed="false">
      <c r="A2813" s="6" t="s">
        <v>150</v>
      </c>
      <c r="B2813" s="45" t="n">
        <v>42366</v>
      </c>
      <c r="C2813" s="6" t="s">
        <v>176</v>
      </c>
      <c r="D2813" s="6" t="s">
        <v>190</v>
      </c>
      <c r="E2813" s="6" t="s">
        <v>187</v>
      </c>
      <c r="F2813" s="34" t="n">
        <v>0.513047456741333</v>
      </c>
      <c r="G2813" s="34" t="n">
        <v>0.376136242604094</v>
      </c>
      <c r="H2813" s="34" t="n">
        <v>0.136911214137239</v>
      </c>
      <c r="I2813" s="34" t="n">
        <v>0.363993677369046</v>
      </c>
      <c r="J2813" s="35" t="n">
        <v>2.65</v>
      </c>
      <c r="K2813" s="6" t="n">
        <v>0</v>
      </c>
      <c r="L2813" s="35" t="n">
        <v>-1</v>
      </c>
      <c r="M2813" s="6" t="str">
        <f aca="false">IF(I2813&lt;=0,"Below 0%",IF(I2813&lt;=0.05,"0-5%",IF(I2813&lt;=0.1,"5-10%",IF(I2813&lt;=0.2,"10-20%",IF(I2813&lt;=0.4,"20-40%","Above 40%")))))</f>
        <v>20-40%</v>
      </c>
      <c r="N2813" s="6" t="str">
        <f aca="false">IF(AND(H2813&gt;=Summary!$B$25,I2813&gt;=Summary!$B$26,I2813&lt;=Summary!$B$27,J2813&gt;=Summary!$B$28,J2813&lt;=Summary!$B$29,F2813*J2813&gt;1),"Yes","No")</f>
        <v>Yes</v>
      </c>
    </row>
    <row r="2814" customFormat="false" ht="15" hidden="false" customHeight="false" outlineLevel="0" collapsed="false">
      <c r="A2814" s="6" t="s">
        <v>150</v>
      </c>
      <c r="B2814" s="45" t="n">
        <v>42366</v>
      </c>
      <c r="C2814" s="6" t="s">
        <v>176</v>
      </c>
      <c r="D2814" s="6" t="s">
        <v>190</v>
      </c>
      <c r="E2814" s="6" t="s">
        <v>174</v>
      </c>
      <c r="F2814" s="34" t="n">
        <v>0.2502201795578</v>
      </c>
      <c r="G2814" s="34" t="n">
        <v>0.29489971683457</v>
      </c>
      <c r="H2814" s="34" t="n">
        <v>-0.0446795372767701</v>
      </c>
      <c r="I2814" s="34" t="n">
        <v>-0.151507562490587</v>
      </c>
      <c r="J2814" s="35" t="n">
        <v>3.38</v>
      </c>
      <c r="K2814" s="6" t="n">
        <v>1</v>
      </c>
      <c r="L2814" s="35" t="n">
        <v>2.38</v>
      </c>
      <c r="M2814" s="6" t="str">
        <f aca="false">IF(I2814&lt;=0,"Below 0%",IF(I2814&lt;=0.05,"0-5%",IF(I2814&lt;=0.1,"5-10%",IF(I2814&lt;=0.2,"10-20%",IF(I2814&lt;=0.4,"20-40%","Above 40%")))))</f>
        <v>Below 0%</v>
      </c>
      <c r="N2814" s="6" t="str">
        <f aca="false">IF(AND(H2814&gt;=Summary!$B$25,I2814&gt;=Summary!$B$26,I2814&lt;=Summary!$B$27,J2814&gt;=Summary!$B$28,J2814&lt;=Summary!$B$29,F2814*J2814&gt;1),"Yes","No")</f>
        <v>No</v>
      </c>
    </row>
    <row r="2815" customFormat="false" ht="15" hidden="false" customHeight="false" outlineLevel="0" collapsed="false">
      <c r="A2815" s="6" t="s">
        <v>150</v>
      </c>
      <c r="B2815" s="45" t="n">
        <v>42366</v>
      </c>
      <c r="C2815" s="6" t="s">
        <v>176</v>
      </c>
      <c r="D2815" s="6" t="s">
        <v>190</v>
      </c>
      <c r="E2815" s="6" t="s">
        <v>177</v>
      </c>
      <c r="F2815" s="34" t="n">
        <v>0.236732363700867</v>
      </c>
      <c r="G2815" s="34" t="n">
        <v>0.328964040561336</v>
      </c>
      <c r="H2815" s="34" t="n">
        <v>-0.0922316768604692</v>
      </c>
      <c r="I2815" s="34" t="n">
        <v>-0.280370087572756</v>
      </c>
      <c r="J2815" s="35" t="n">
        <v>3.03</v>
      </c>
      <c r="K2815" s="6" t="n">
        <v>0</v>
      </c>
      <c r="L2815" s="35" t="n">
        <v>-1</v>
      </c>
      <c r="M2815" s="6" t="str">
        <f aca="false">IF(I2815&lt;=0,"Below 0%",IF(I2815&lt;=0.05,"0-5%",IF(I2815&lt;=0.1,"5-10%",IF(I2815&lt;=0.2,"10-20%",IF(I2815&lt;=0.4,"20-40%","Above 40%")))))</f>
        <v>Below 0%</v>
      </c>
      <c r="N2815" s="6" t="str">
        <f aca="false">IF(AND(H2815&gt;=Summary!$B$25,I2815&gt;=Summary!$B$26,I2815&lt;=Summary!$B$27,J2815&gt;=Summary!$B$28,J2815&lt;=Summary!$B$29,F2815*J2815&gt;1),"Yes","No")</f>
        <v>No</v>
      </c>
    </row>
    <row r="2816" customFormat="false" ht="15" hidden="false" customHeight="false" outlineLevel="0" collapsed="false">
      <c r="A2816" s="6" t="s">
        <v>150</v>
      </c>
      <c r="B2816" s="45" t="n">
        <v>42366</v>
      </c>
      <c r="C2816" s="6" t="s">
        <v>172</v>
      </c>
      <c r="D2816" s="6" t="s">
        <v>182</v>
      </c>
      <c r="E2816" s="6" t="s">
        <v>187</v>
      </c>
      <c r="F2816" s="34" t="n">
        <v>0.405179023742676</v>
      </c>
      <c r="G2816" s="34" t="n">
        <v>0.475770925110132</v>
      </c>
      <c r="H2816" s="34" t="n">
        <v>-0.0705919013674564</v>
      </c>
      <c r="I2816" s="34" t="n">
        <v>-0.148373718614931</v>
      </c>
      <c r="J2816" s="35" t="n">
        <v>2.1</v>
      </c>
      <c r="K2816" s="6" t="n">
        <v>1</v>
      </c>
      <c r="L2816" s="35" t="n">
        <v>1.1</v>
      </c>
      <c r="M2816" s="6" t="str">
        <f aca="false">IF(I2816&lt;=0,"Below 0%",IF(I2816&lt;=0.05,"0-5%",IF(I2816&lt;=0.1,"5-10%",IF(I2816&lt;=0.2,"10-20%",IF(I2816&lt;=0.4,"20-40%","Above 40%")))))</f>
        <v>Below 0%</v>
      </c>
      <c r="N2816" s="6" t="str">
        <f aca="false">IF(AND(H2816&gt;=Summary!$B$25,I2816&gt;=Summary!$B$26,I2816&lt;=Summary!$B$27,J2816&gt;=Summary!$B$28,J2816&lt;=Summary!$B$29,F2816*J2816&gt;1),"Yes","No")</f>
        <v>No</v>
      </c>
    </row>
    <row r="2817" customFormat="false" ht="15" hidden="false" customHeight="false" outlineLevel="0" collapsed="false">
      <c r="A2817" s="6" t="s">
        <v>150</v>
      </c>
      <c r="B2817" s="45" t="n">
        <v>42366</v>
      </c>
      <c r="C2817" s="6" t="s">
        <v>172</v>
      </c>
      <c r="D2817" s="6" t="s">
        <v>182</v>
      </c>
      <c r="E2817" s="6" t="s">
        <v>174</v>
      </c>
      <c r="F2817" s="34" t="n">
        <v>0.278916984796524</v>
      </c>
      <c r="G2817" s="34" t="n">
        <v>0.277533039647577</v>
      </c>
      <c r="H2817" s="34" t="n">
        <v>0.00138394514894691</v>
      </c>
      <c r="I2817" s="34" t="n">
        <v>0.0049865960128721</v>
      </c>
      <c r="J2817" s="35" t="n">
        <v>3.6</v>
      </c>
      <c r="K2817" s="6" t="n">
        <v>0</v>
      </c>
      <c r="L2817" s="35" t="n">
        <v>-1</v>
      </c>
      <c r="M2817" s="6" t="str">
        <f aca="false">IF(I2817&lt;=0,"Below 0%",IF(I2817&lt;=0.05,"0-5%",IF(I2817&lt;=0.1,"5-10%",IF(I2817&lt;=0.2,"10-20%",IF(I2817&lt;=0.4,"20-40%","Above 40%")))))</f>
        <v>0-5%</v>
      </c>
      <c r="N2817" s="6" t="str">
        <f aca="false">IF(AND(H2817&gt;=Summary!$B$25,I2817&gt;=Summary!$B$26,I2817&lt;=Summary!$B$27,J2817&gt;=Summary!$B$28,J2817&lt;=Summary!$B$29,F2817*J2817&gt;1),"Yes","No")</f>
        <v>No</v>
      </c>
    </row>
    <row r="2818" customFormat="false" ht="15" hidden="false" customHeight="false" outlineLevel="0" collapsed="false">
      <c r="A2818" s="6" t="s">
        <v>150</v>
      </c>
      <c r="B2818" s="45" t="n">
        <v>42366</v>
      </c>
      <c r="C2818" s="6" t="s">
        <v>172</v>
      </c>
      <c r="D2818" s="6" t="s">
        <v>182</v>
      </c>
      <c r="E2818" s="6" t="s">
        <v>177</v>
      </c>
      <c r="F2818" s="34" t="n">
        <v>0.315904021263123</v>
      </c>
      <c r="G2818" s="34" t="n">
        <v>0.246696035242291</v>
      </c>
      <c r="H2818" s="34" t="n">
        <v>0.0692079860208318</v>
      </c>
      <c r="I2818" s="34" t="n">
        <v>0.280539514763015</v>
      </c>
      <c r="J2818" s="35" t="n">
        <v>4.05</v>
      </c>
      <c r="K2818" s="6" t="n">
        <v>0</v>
      </c>
      <c r="L2818" s="35" t="n">
        <v>-1</v>
      </c>
      <c r="M2818" s="6" t="str">
        <f aca="false">IF(I2818&lt;=0,"Below 0%",IF(I2818&lt;=0.05,"0-5%",IF(I2818&lt;=0.1,"5-10%",IF(I2818&lt;=0.2,"10-20%",IF(I2818&lt;=0.4,"20-40%","Above 40%")))))</f>
        <v>20-40%</v>
      </c>
      <c r="N2818" s="6" t="str">
        <f aca="false">IF(AND(H2818&gt;=Summary!$B$25,I2818&gt;=Summary!$B$26,I2818&lt;=Summary!$B$27,J2818&gt;=Summary!$B$28,J2818&lt;=Summary!$B$29,F2818*J2818&gt;1),"Yes","No")</f>
        <v>Yes</v>
      </c>
    </row>
    <row r="2819" customFormat="false" ht="15" hidden="false" customHeight="false" outlineLevel="0" collapsed="false">
      <c r="A2819" s="6" t="s">
        <v>150</v>
      </c>
      <c r="B2819" s="45" t="n">
        <v>42366</v>
      </c>
      <c r="C2819" s="6" t="s">
        <v>198</v>
      </c>
      <c r="D2819" s="6" t="s">
        <v>181</v>
      </c>
      <c r="E2819" s="6" t="s">
        <v>187</v>
      </c>
      <c r="F2819" s="34" t="n">
        <v>0.339195162057877</v>
      </c>
      <c r="G2819" s="34" t="n">
        <v>0.2546161159575</v>
      </c>
      <c r="H2819" s="34" t="n">
        <v>0.0845790461003765</v>
      </c>
      <c r="I2819" s="34" t="n">
        <v>0.332182610603071</v>
      </c>
      <c r="J2819" s="35" t="n">
        <v>3.92</v>
      </c>
      <c r="K2819" s="6" t="n">
        <v>0</v>
      </c>
      <c r="L2819" s="35" t="n">
        <v>-1</v>
      </c>
      <c r="M2819" s="6" t="str">
        <f aca="false">IF(I2819&lt;=0,"Below 0%",IF(I2819&lt;=0.05,"0-5%",IF(I2819&lt;=0.1,"5-10%",IF(I2819&lt;=0.2,"10-20%",IF(I2819&lt;=0.4,"20-40%","Above 40%")))))</f>
        <v>20-40%</v>
      </c>
      <c r="N2819" s="6" t="str">
        <f aca="false">IF(AND(H2819&gt;=Summary!$B$25,I2819&gt;=Summary!$B$26,I2819&lt;=Summary!$B$27,J2819&gt;=Summary!$B$28,J2819&lt;=Summary!$B$29,F2819*J2819&gt;1),"Yes","No")</f>
        <v>Yes</v>
      </c>
    </row>
    <row r="2820" customFormat="false" ht="15" hidden="false" customHeight="false" outlineLevel="0" collapsed="false">
      <c r="A2820" s="6" t="s">
        <v>150</v>
      </c>
      <c r="B2820" s="45" t="n">
        <v>42366</v>
      </c>
      <c r="C2820" s="6" t="s">
        <v>198</v>
      </c>
      <c r="D2820" s="6" t="s">
        <v>181</v>
      </c>
      <c r="E2820" s="6" t="s">
        <v>174</v>
      </c>
      <c r="F2820" s="34" t="n">
        <v>0.244346678256989</v>
      </c>
      <c r="G2820" s="34" t="n">
        <v>0.281153570296733</v>
      </c>
      <c r="H2820" s="34" t="n">
        <v>-0.036806892039744</v>
      </c>
      <c r="I2820" s="34" t="n">
        <v>-0.130913834744825</v>
      </c>
      <c r="J2820" s="35" t="n">
        <v>3.55</v>
      </c>
      <c r="K2820" s="6" t="n">
        <v>0</v>
      </c>
      <c r="L2820" s="35" t="n">
        <v>-1</v>
      </c>
      <c r="M2820" s="6" t="str">
        <f aca="false">IF(I2820&lt;=0,"Below 0%",IF(I2820&lt;=0.05,"0-5%",IF(I2820&lt;=0.1,"5-10%",IF(I2820&lt;=0.2,"10-20%",IF(I2820&lt;=0.4,"20-40%","Above 40%")))))</f>
        <v>Below 0%</v>
      </c>
      <c r="N2820" s="6" t="str">
        <f aca="false">IF(AND(H2820&gt;=Summary!$B$25,I2820&gt;=Summary!$B$26,I2820&lt;=Summary!$B$27,J2820&gt;=Summary!$B$28,J2820&lt;=Summary!$B$29,F2820*J2820&gt;1),"Yes","No")</f>
        <v>No</v>
      </c>
    </row>
    <row r="2821" customFormat="false" ht="15" hidden="false" customHeight="false" outlineLevel="0" collapsed="false">
      <c r="A2821" s="6" t="s">
        <v>150</v>
      </c>
      <c r="B2821" s="45" t="n">
        <v>42366</v>
      </c>
      <c r="C2821" s="6" t="s">
        <v>198</v>
      </c>
      <c r="D2821" s="6" t="s">
        <v>181</v>
      </c>
      <c r="E2821" s="6" t="s">
        <v>177</v>
      </c>
      <c r="F2821" s="34" t="n">
        <v>0.416458189487457</v>
      </c>
      <c r="G2821" s="34" t="n">
        <v>0.464230313745768</v>
      </c>
      <c r="H2821" s="34" t="n">
        <v>-0.0477721242583102</v>
      </c>
      <c r="I2821" s="34" t="n">
        <v>-0.102906085285228</v>
      </c>
      <c r="J2821" s="35" t="n">
        <v>2.15</v>
      </c>
      <c r="K2821" s="6" t="n">
        <v>1</v>
      </c>
      <c r="L2821" s="35" t="n">
        <v>1.15</v>
      </c>
      <c r="M2821" s="6" t="str">
        <f aca="false">IF(I2821&lt;=0,"Below 0%",IF(I2821&lt;=0.05,"0-5%",IF(I2821&lt;=0.1,"5-10%",IF(I2821&lt;=0.2,"10-20%",IF(I2821&lt;=0.4,"20-40%","Above 40%")))))</f>
        <v>Below 0%</v>
      </c>
      <c r="N2821" s="6" t="str">
        <f aca="false">IF(AND(H2821&gt;=Summary!$B$25,I2821&gt;=Summary!$B$26,I2821&lt;=Summary!$B$27,J2821&gt;=Summary!$B$28,J2821&lt;=Summary!$B$29,F2821*J2821&gt;1),"Yes","No")</f>
        <v>No</v>
      </c>
    </row>
    <row r="2822" customFormat="false" ht="15" hidden="false" customHeight="false" outlineLevel="0" collapsed="false">
      <c r="A2822" s="6" t="s">
        <v>150</v>
      </c>
      <c r="B2822" s="45" t="n">
        <v>42366</v>
      </c>
      <c r="C2822" s="6" t="s">
        <v>178</v>
      </c>
      <c r="D2822" s="6" t="s">
        <v>188</v>
      </c>
      <c r="E2822" s="6" t="s">
        <v>187</v>
      </c>
      <c r="F2822" s="34" t="n">
        <v>0.608994901180267</v>
      </c>
      <c r="G2822" s="34" t="n">
        <v>0.445200238074994</v>
      </c>
      <c r="H2822" s="34" t="n">
        <v>0.163794663105274</v>
      </c>
      <c r="I2822" s="34" t="n">
        <v>0.367912343923057</v>
      </c>
      <c r="J2822" s="35" t="n">
        <v>2.25</v>
      </c>
      <c r="K2822" s="6" t="n">
        <v>1</v>
      </c>
      <c r="L2822" s="35" t="n">
        <v>1.25</v>
      </c>
      <c r="M2822" s="6" t="str">
        <f aca="false">IF(I2822&lt;=0,"Below 0%",IF(I2822&lt;=0.05,"0-5%",IF(I2822&lt;=0.1,"5-10%",IF(I2822&lt;=0.2,"10-20%",IF(I2822&lt;=0.4,"20-40%","Above 40%")))))</f>
        <v>20-40%</v>
      </c>
      <c r="N2822" s="6" t="str">
        <f aca="false">IF(AND(H2822&gt;=Summary!$B$25,I2822&gt;=Summary!$B$26,I2822&lt;=Summary!$B$27,J2822&gt;=Summary!$B$28,J2822&lt;=Summary!$B$29,F2822*J2822&gt;1),"Yes","No")</f>
        <v>Yes</v>
      </c>
    </row>
    <row r="2823" customFormat="false" ht="15" hidden="false" customHeight="false" outlineLevel="0" collapsed="false">
      <c r="A2823" s="6" t="s">
        <v>150</v>
      </c>
      <c r="B2823" s="45" t="n">
        <v>42366</v>
      </c>
      <c r="C2823" s="6" t="s">
        <v>178</v>
      </c>
      <c r="D2823" s="6" t="s">
        <v>188</v>
      </c>
      <c r="E2823" s="6" t="s">
        <v>174</v>
      </c>
      <c r="F2823" s="34" t="n">
        <v>0.220734775066376</v>
      </c>
      <c r="G2823" s="34" t="n">
        <v>0.294617804608452</v>
      </c>
      <c r="H2823" s="34" t="n">
        <v>-0.073883029542076</v>
      </c>
      <c r="I2823" s="34" t="n">
        <v>-0.250775847170088</v>
      </c>
      <c r="J2823" s="35" t="n">
        <v>3.4</v>
      </c>
      <c r="K2823" s="6" t="n">
        <v>0</v>
      </c>
      <c r="L2823" s="35" t="n">
        <v>-1</v>
      </c>
      <c r="M2823" s="6" t="str">
        <f aca="false">IF(I2823&lt;=0,"Below 0%",IF(I2823&lt;=0.05,"0-5%",IF(I2823&lt;=0.1,"5-10%",IF(I2823&lt;=0.2,"10-20%",IF(I2823&lt;=0.4,"20-40%","Above 40%")))))</f>
        <v>Below 0%</v>
      </c>
      <c r="N2823" s="6" t="str">
        <f aca="false">IF(AND(H2823&gt;=Summary!$B$25,I2823&gt;=Summary!$B$26,I2823&lt;=Summary!$B$27,J2823&gt;=Summary!$B$28,J2823&lt;=Summary!$B$29,F2823*J2823&gt;1),"Yes","No")</f>
        <v>No</v>
      </c>
    </row>
    <row r="2824" customFormat="false" ht="15" hidden="false" customHeight="false" outlineLevel="0" collapsed="false">
      <c r="A2824" s="6" t="s">
        <v>150</v>
      </c>
      <c r="B2824" s="45" t="n">
        <v>42366</v>
      </c>
      <c r="C2824" s="6" t="s">
        <v>178</v>
      </c>
      <c r="D2824" s="6" t="s">
        <v>188</v>
      </c>
      <c r="E2824" s="6" t="s">
        <v>177</v>
      </c>
      <c r="F2824" s="34" t="n">
        <v>0.170270353555679</v>
      </c>
      <c r="G2824" s="34" t="n">
        <v>0.260181957316555</v>
      </c>
      <c r="H2824" s="34" t="n">
        <v>-0.0899116037608754</v>
      </c>
      <c r="I2824" s="34" t="n">
        <v>-0.345572016938449</v>
      </c>
      <c r="J2824" s="35" t="n">
        <v>3.85</v>
      </c>
      <c r="K2824" s="6" t="n">
        <v>0</v>
      </c>
      <c r="L2824" s="35" t="n">
        <v>-1</v>
      </c>
      <c r="M2824" s="6" t="str">
        <f aca="false">IF(I2824&lt;=0,"Below 0%",IF(I2824&lt;=0.05,"0-5%",IF(I2824&lt;=0.1,"5-10%",IF(I2824&lt;=0.2,"10-20%",IF(I2824&lt;=0.4,"20-40%","Above 40%")))))</f>
        <v>Below 0%</v>
      </c>
      <c r="N2824" s="6" t="str">
        <f aca="false">IF(AND(H2824&gt;=Summary!$B$25,I2824&gt;=Summary!$B$26,I2824&lt;=Summary!$B$27,J2824&gt;=Summary!$B$28,J2824&lt;=Summary!$B$29,F2824*J2824&gt;1),"Yes","No")</f>
        <v>No</v>
      </c>
    </row>
    <row r="2825" customFormat="false" ht="15" hidden="false" customHeight="false" outlineLevel="0" collapsed="false">
      <c r="A2825" s="6" t="s">
        <v>150</v>
      </c>
      <c r="B2825" s="45" t="n">
        <v>42366</v>
      </c>
      <c r="C2825" s="6" t="s">
        <v>189</v>
      </c>
      <c r="D2825" s="6" t="s">
        <v>179</v>
      </c>
      <c r="E2825" s="6" t="s">
        <v>187</v>
      </c>
      <c r="F2825" s="34" t="n">
        <v>0.337996602058411</v>
      </c>
      <c r="G2825" s="34" t="n">
        <v>0.276171696186486</v>
      </c>
      <c r="H2825" s="34" t="n">
        <v>0.0618249058719252</v>
      </c>
      <c r="I2825" s="34" t="n">
        <v>0.223864019107077</v>
      </c>
      <c r="J2825" s="35" t="n">
        <v>3.6</v>
      </c>
      <c r="K2825" s="6" t="n">
        <v>1</v>
      </c>
      <c r="L2825" s="35" t="n">
        <v>2.6</v>
      </c>
      <c r="M2825" s="6" t="str">
        <f aca="false">IF(I2825&lt;=0,"Below 0%",IF(I2825&lt;=0.05,"0-5%",IF(I2825&lt;=0.1,"5-10%",IF(I2825&lt;=0.2,"10-20%",IF(I2825&lt;=0.4,"20-40%","Above 40%")))))</f>
        <v>20-40%</v>
      </c>
      <c r="N2825" s="6" t="str">
        <f aca="false">IF(AND(H2825&gt;=Summary!$B$25,I2825&gt;=Summary!$B$26,I2825&lt;=Summary!$B$27,J2825&gt;=Summary!$B$28,J2825&lt;=Summary!$B$29,F2825*J2825&gt;1),"Yes","No")</f>
        <v>Yes</v>
      </c>
    </row>
    <row r="2826" customFormat="false" ht="15" hidden="false" customHeight="false" outlineLevel="0" collapsed="false">
      <c r="A2826" s="6" t="s">
        <v>150</v>
      </c>
      <c r="B2826" s="45" t="n">
        <v>42366</v>
      </c>
      <c r="C2826" s="6" t="s">
        <v>189</v>
      </c>
      <c r="D2826" s="6" t="s">
        <v>179</v>
      </c>
      <c r="E2826" s="6" t="s">
        <v>174</v>
      </c>
      <c r="F2826" s="34" t="n">
        <v>0.297160655260086</v>
      </c>
      <c r="G2826" s="34" t="n">
        <v>0.291559561956407</v>
      </c>
      <c r="H2826" s="34" t="n">
        <v>0.00560109330367919</v>
      </c>
      <c r="I2826" s="34" t="n">
        <v>0.0192108029868581</v>
      </c>
      <c r="J2826" s="35" t="n">
        <v>3.41</v>
      </c>
      <c r="K2826" s="6" t="n">
        <v>0</v>
      </c>
      <c r="L2826" s="35" t="n">
        <v>-1</v>
      </c>
      <c r="M2826" s="6" t="str">
        <f aca="false">IF(I2826&lt;=0,"Below 0%",IF(I2826&lt;=0.05,"0-5%",IF(I2826&lt;=0.1,"5-10%",IF(I2826&lt;=0.2,"10-20%",IF(I2826&lt;=0.4,"20-40%","Above 40%")))))</f>
        <v>0-5%</v>
      </c>
      <c r="N2826" s="6" t="str">
        <f aca="false">IF(AND(H2826&gt;=Summary!$B$25,I2826&gt;=Summary!$B$26,I2826&lt;=Summary!$B$27,J2826&gt;=Summary!$B$28,J2826&lt;=Summary!$B$29,F2826*J2826&gt;1),"Yes","No")</f>
        <v>No</v>
      </c>
    </row>
    <row r="2827" customFormat="false" ht="15" hidden="false" customHeight="false" outlineLevel="0" collapsed="false">
      <c r="A2827" s="6" t="s">
        <v>150</v>
      </c>
      <c r="B2827" s="45" t="n">
        <v>42366</v>
      </c>
      <c r="C2827" s="6" t="s">
        <v>189</v>
      </c>
      <c r="D2827" s="6" t="s">
        <v>179</v>
      </c>
      <c r="E2827" s="6" t="s">
        <v>177</v>
      </c>
      <c r="F2827" s="34" t="n">
        <v>0.364842712879181</v>
      </c>
      <c r="G2827" s="34" t="n">
        <v>0.432268741857108</v>
      </c>
      <c r="H2827" s="34" t="n">
        <v>-0.0674260289779268</v>
      </c>
      <c r="I2827" s="34" t="n">
        <v>-0.15598173647313</v>
      </c>
      <c r="J2827" s="35" t="n">
        <v>2.3</v>
      </c>
      <c r="K2827" s="6" t="n">
        <v>0</v>
      </c>
      <c r="L2827" s="35" t="n">
        <v>-1</v>
      </c>
      <c r="M2827" s="6" t="str">
        <f aca="false">IF(I2827&lt;=0,"Below 0%",IF(I2827&lt;=0.05,"0-5%",IF(I2827&lt;=0.1,"5-10%",IF(I2827&lt;=0.2,"10-20%",IF(I2827&lt;=0.4,"20-40%","Above 40%")))))</f>
        <v>Below 0%</v>
      </c>
      <c r="N2827" s="6" t="str">
        <f aca="false">IF(AND(H2827&gt;=Summary!$B$25,I2827&gt;=Summary!$B$26,I2827&lt;=Summary!$B$27,J2827&gt;=Summary!$B$28,J2827&lt;=Summary!$B$29,F2827*J2827&gt;1),"Yes","No")</f>
        <v>No</v>
      </c>
    </row>
    <row r="2828" customFormat="false" ht="15" hidden="false" customHeight="false" outlineLevel="0" collapsed="false">
      <c r="A2828" s="6" t="s">
        <v>150</v>
      </c>
      <c r="B2828" s="45" t="n">
        <v>42367</v>
      </c>
      <c r="C2828" s="6" t="s">
        <v>195</v>
      </c>
      <c r="D2828" s="6" t="s">
        <v>194</v>
      </c>
      <c r="E2828" s="6" t="s">
        <v>187</v>
      </c>
      <c r="F2828" s="34" t="n">
        <v>0.301022827625275</v>
      </c>
      <c r="G2828" s="34" t="n">
        <v>0.228475565280817</v>
      </c>
      <c r="H2828" s="34" t="n">
        <v>0.0725472623444577</v>
      </c>
      <c r="I2828" s="34" t="n">
        <v>0.317527444369338</v>
      </c>
      <c r="J2828" s="35" t="n">
        <v>4.4</v>
      </c>
      <c r="K2828" s="6" t="n">
        <v>0</v>
      </c>
      <c r="L2828" s="35" t="n">
        <v>-1</v>
      </c>
      <c r="M2828" s="6" t="str">
        <f aca="false">IF(I2828&lt;=0,"Below 0%",IF(I2828&lt;=0.05,"0-5%",IF(I2828&lt;=0.1,"5-10%",IF(I2828&lt;=0.2,"10-20%",IF(I2828&lt;=0.4,"20-40%","Above 40%")))))</f>
        <v>20-40%</v>
      </c>
      <c r="N2828" s="6" t="str">
        <f aca="false">IF(AND(H2828&gt;=Summary!$B$25,I2828&gt;=Summary!$B$26,I2828&lt;=Summary!$B$27,J2828&gt;=Summary!$B$28,J2828&lt;=Summary!$B$29,F2828*J2828&gt;1),"Yes","No")</f>
        <v>Yes</v>
      </c>
    </row>
    <row r="2829" customFormat="false" ht="15" hidden="false" customHeight="false" outlineLevel="0" collapsed="false">
      <c r="A2829" s="6" t="s">
        <v>150</v>
      </c>
      <c r="B2829" s="45" t="n">
        <v>42367</v>
      </c>
      <c r="C2829" s="6" t="s">
        <v>195</v>
      </c>
      <c r="D2829" s="6" t="s">
        <v>194</v>
      </c>
      <c r="E2829" s="6" t="s">
        <v>174</v>
      </c>
      <c r="F2829" s="34" t="n">
        <v>0.30116879940033</v>
      </c>
      <c r="G2829" s="34" t="n">
        <v>0.245193289569657</v>
      </c>
      <c r="H2829" s="34" t="n">
        <v>0.0559755098306724</v>
      </c>
      <c r="I2829" s="34" t="n">
        <v>0.228291361190659</v>
      </c>
      <c r="J2829" s="35" t="n">
        <v>4.1</v>
      </c>
      <c r="K2829" s="6" t="n">
        <v>1</v>
      </c>
      <c r="L2829" s="35" t="n">
        <v>3.1</v>
      </c>
      <c r="M2829" s="6" t="str">
        <f aca="false">IF(I2829&lt;=0,"Below 0%",IF(I2829&lt;=0.05,"0-5%",IF(I2829&lt;=0.1,"5-10%",IF(I2829&lt;=0.2,"10-20%",IF(I2829&lt;=0.4,"20-40%","Above 40%")))))</f>
        <v>20-40%</v>
      </c>
      <c r="N2829" s="6" t="str">
        <f aca="false">IF(AND(H2829&gt;=Summary!$B$25,I2829&gt;=Summary!$B$26,I2829&lt;=Summary!$B$27,J2829&gt;=Summary!$B$28,J2829&lt;=Summary!$B$29,F2829*J2829&gt;1),"Yes","No")</f>
        <v>Yes</v>
      </c>
    </row>
    <row r="2830" customFormat="false" ht="15" hidden="false" customHeight="false" outlineLevel="0" collapsed="false">
      <c r="A2830" s="6" t="s">
        <v>150</v>
      </c>
      <c r="B2830" s="45" t="n">
        <v>42367</v>
      </c>
      <c r="C2830" s="6" t="s">
        <v>195</v>
      </c>
      <c r="D2830" s="6" t="s">
        <v>194</v>
      </c>
      <c r="E2830" s="6" t="s">
        <v>177</v>
      </c>
      <c r="F2830" s="34" t="n">
        <v>0.397808402776718</v>
      </c>
      <c r="G2830" s="34" t="n">
        <v>0.526331145149526</v>
      </c>
      <c r="H2830" s="34" t="n">
        <v>-0.128522742372808</v>
      </c>
      <c r="I2830" s="34" t="n">
        <v>-0.244186086187804</v>
      </c>
      <c r="J2830" s="35" t="n">
        <v>1.91</v>
      </c>
      <c r="K2830" s="6" t="n">
        <v>0</v>
      </c>
      <c r="L2830" s="35" t="n">
        <v>-1</v>
      </c>
      <c r="M2830" s="6" t="str">
        <f aca="false">IF(I2830&lt;=0,"Below 0%",IF(I2830&lt;=0.05,"0-5%",IF(I2830&lt;=0.1,"5-10%",IF(I2830&lt;=0.2,"10-20%",IF(I2830&lt;=0.4,"20-40%","Above 40%")))))</f>
        <v>Below 0%</v>
      </c>
      <c r="N2830" s="6" t="str">
        <f aca="false">IF(AND(H2830&gt;=Summary!$B$25,I2830&gt;=Summary!$B$26,I2830&lt;=Summary!$B$27,J2830&gt;=Summary!$B$28,J2830&lt;=Summary!$B$29,F2830*J2830&gt;1),"Yes","No")</f>
        <v>No</v>
      </c>
    </row>
    <row r="2831" customFormat="false" ht="15" hidden="false" customHeight="false" outlineLevel="0" collapsed="false">
      <c r="A2831" s="6" t="s">
        <v>150</v>
      </c>
      <c r="B2831" s="45" t="n">
        <v>42368</v>
      </c>
      <c r="C2831" s="6" t="s">
        <v>191</v>
      </c>
      <c r="D2831" s="6" t="s">
        <v>183</v>
      </c>
      <c r="E2831" s="6" t="s">
        <v>187</v>
      </c>
      <c r="F2831" s="34" t="n">
        <v>0.2978875041008</v>
      </c>
      <c r="G2831" s="34" t="n">
        <v>0.178571428571429</v>
      </c>
      <c r="H2831" s="34" t="n">
        <v>0.119316075529371</v>
      </c>
      <c r="I2831" s="34" t="n">
        <v>0.668170022964478</v>
      </c>
      <c r="J2831" s="35" t="n">
        <v>5.6</v>
      </c>
      <c r="K2831" s="6" t="n">
        <v>0</v>
      </c>
      <c r="L2831" s="35" t="n">
        <v>-1</v>
      </c>
      <c r="M2831" s="6" t="str">
        <f aca="false">IF(I2831&lt;=0,"Below 0%",IF(I2831&lt;=0.05,"0-5%",IF(I2831&lt;=0.1,"5-10%",IF(I2831&lt;=0.2,"10-20%",IF(I2831&lt;=0.4,"20-40%","Above 40%")))))</f>
        <v>Above 40%</v>
      </c>
      <c r="N2831" s="6" t="str">
        <f aca="false">IF(AND(H2831&gt;=Summary!$B$25,I2831&gt;=Summary!$B$26,I2831&lt;=Summary!$B$27,J2831&gt;=Summary!$B$28,J2831&lt;=Summary!$B$29,F2831*J2831&gt;1),"Yes","No")</f>
        <v>No</v>
      </c>
    </row>
    <row r="2832" customFormat="false" ht="15" hidden="false" customHeight="false" outlineLevel="0" collapsed="false">
      <c r="A2832" s="6" t="s">
        <v>150</v>
      </c>
      <c r="B2832" s="45" t="n">
        <v>42368</v>
      </c>
      <c r="C2832" s="6" t="s">
        <v>191</v>
      </c>
      <c r="D2832" s="6" t="s">
        <v>183</v>
      </c>
      <c r="E2832" s="6" t="s">
        <v>174</v>
      </c>
      <c r="F2832" s="34" t="n">
        <v>0.224432066082954</v>
      </c>
      <c r="G2832" s="34" t="n">
        <v>0.25</v>
      </c>
      <c r="H2832" s="34" t="n">
        <v>-0.0255679339170456</v>
      </c>
      <c r="I2832" s="34" t="n">
        <v>-0.102271735668182</v>
      </c>
      <c r="J2832" s="35" t="n">
        <v>4</v>
      </c>
      <c r="K2832" s="6" t="n">
        <v>0</v>
      </c>
      <c r="L2832" s="35" t="n">
        <v>-1</v>
      </c>
      <c r="M2832" s="6" t="str">
        <f aca="false">IF(I2832&lt;=0,"Below 0%",IF(I2832&lt;=0.05,"0-5%",IF(I2832&lt;=0.1,"5-10%",IF(I2832&lt;=0.2,"10-20%",IF(I2832&lt;=0.4,"20-40%","Above 40%")))))</f>
        <v>Below 0%</v>
      </c>
      <c r="N2832" s="6" t="str">
        <f aca="false">IF(AND(H2832&gt;=Summary!$B$25,I2832&gt;=Summary!$B$26,I2832&lt;=Summary!$B$27,J2832&gt;=Summary!$B$28,J2832&lt;=Summary!$B$29,F2832*J2832&gt;1),"Yes","No")</f>
        <v>No</v>
      </c>
    </row>
    <row r="2833" customFormat="false" ht="15" hidden="false" customHeight="false" outlineLevel="0" collapsed="false">
      <c r="A2833" s="6" t="s">
        <v>150</v>
      </c>
      <c r="B2833" s="45" t="n">
        <v>42368</v>
      </c>
      <c r="C2833" s="6" t="s">
        <v>191</v>
      </c>
      <c r="D2833" s="6" t="s">
        <v>183</v>
      </c>
      <c r="E2833" s="6" t="s">
        <v>177</v>
      </c>
      <c r="F2833" s="34" t="n">
        <v>0.47768035531044</v>
      </c>
      <c r="G2833" s="34" t="n">
        <v>0.571428571428571</v>
      </c>
      <c r="H2833" s="34" t="n">
        <v>-0.0937482161181313</v>
      </c>
      <c r="I2833" s="34" t="n">
        <v>-0.16405937820673</v>
      </c>
      <c r="J2833" s="35" t="n">
        <v>1.75</v>
      </c>
      <c r="K2833" s="6" t="n">
        <v>1</v>
      </c>
      <c r="L2833" s="35" t="n">
        <v>0.75</v>
      </c>
      <c r="M2833" s="6" t="str">
        <f aca="false">IF(I2833&lt;=0,"Below 0%",IF(I2833&lt;=0.05,"0-5%",IF(I2833&lt;=0.1,"5-10%",IF(I2833&lt;=0.2,"10-20%",IF(I2833&lt;=0.4,"20-40%","Above 40%")))))</f>
        <v>Below 0%</v>
      </c>
      <c r="N2833" s="6" t="str">
        <f aca="false">IF(AND(H2833&gt;=Summary!$B$25,I2833&gt;=Summary!$B$26,I2833&lt;=Summary!$B$27,J2833&gt;=Summary!$B$28,J2833&lt;=Summary!$B$29,F2833*J2833&gt;1),"Yes","No")</f>
        <v>No</v>
      </c>
    </row>
    <row r="2834" customFormat="false" ht="15" hidden="false" customHeight="false" outlineLevel="0" collapsed="false">
      <c r="A2834" s="6" t="s">
        <v>150</v>
      </c>
      <c r="B2834" s="45" t="n">
        <v>42371</v>
      </c>
      <c r="C2834" s="6" t="s">
        <v>185</v>
      </c>
      <c r="D2834" s="6" t="s">
        <v>188</v>
      </c>
      <c r="E2834" s="6" t="s">
        <v>187</v>
      </c>
      <c r="F2834" s="34" t="n">
        <v>0.863597333431244</v>
      </c>
      <c r="G2834" s="34" t="n">
        <v>0.768354126679463</v>
      </c>
      <c r="H2834" s="34" t="n">
        <v>0.0952432067517813</v>
      </c>
      <c r="I2834" s="34" t="n">
        <v>0.123957435048064</v>
      </c>
      <c r="J2834" s="35" t="n">
        <v>1.3</v>
      </c>
      <c r="K2834" s="6" t="n">
        <v>1</v>
      </c>
      <c r="L2834" s="35" t="n">
        <v>0.3</v>
      </c>
      <c r="M2834" s="6" t="str">
        <f aca="false">IF(I2834&lt;=0,"Below 0%",IF(I2834&lt;=0.05,"0-5%",IF(I2834&lt;=0.1,"5-10%",IF(I2834&lt;=0.2,"10-20%",IF(I2834&lt;=0.4,"20-40%","Above 40%")))))</f>
        <v>10-20%</v>
      </c>
      <c r="N2834" s="6" t="str">
        <f aca="false">IF(AND(H2834&gt;=Summary!$B$25,I2834&gt;=Summary!$B$26,I2834&lt;=Summary!$B$27,J2834&gt;=Summary!$B$28,J2834&lt;=Summary!$B$29,F2834*J2834&gt;1),"Yes","No")</f>
        <v>No</v>
      </c>
    </row>
    <row r="2835" customFormat="false" ht="15" hidden="false" customHeight="false" outlineLevel="0" collapsed="false">
      <c r="A2835" s="6" t="s">
        <v>150</v>
      </c>
      <c r="B2835" s="45" t="n">
        <v>42371</v>
      </c>
      <c r="C2835" s="6" t="s">
        <v>185</v>
      </c>
      <c r="D2835" s="6" t="s">
        <v>188</v>
      </c>
      <c r="E2835" s="6" t="s">
        <v>174</v>
      </c>
      <c r="F2835" s="34" t="n">
        <v>0.10325300693512</v>
      </c>
      <c r="G2835" s="34" t="n">
        <v>0.153670825335893</v>
      </c>
      <c r="H2835" s="34" t="n">
        <v>-0.0504178184007729</v>
      </c>
      <c r="I2835" s="34" t="n">
        <v>-0.328089722239534</v>
      </c>
      <c r="J2835" s="35" t="n">
        <v>6.5</v>
      </c>
      <c r="K2835" s="6" t="n">
        <v>0</v>
      </c>
      <c r="L2835" s="35" t="n">
        <v>-1</v>
      </c>
      <c r="M2835" s="6" t="str">
        <f aca="false">IF(I2835&lt;=0,"Below 0%",IF(I2835&lt;=0.05,"0-5%",IF(I2835&lt;=0.1,"5-10%",IF(I2835&lt;=0.2,"10-20%",IF(I2835&lt;=0.4,"20-40%","Above 40%")))))</f>
        <v>Below 0%</v>
      </c>
      <c r="N2835" s="6" t="str">
        <f aca="false">IF(AND(H2835&gt;=Summary!$B$25,I2835&gt;=Summary!$B$26,I2835&lt;=Summary!$B$27,J2835&gt;=Summary!$B$28,J2835&lt;=Summary!$B$29,F2835*J2835&gt;1),"Yes","No")</f>
        <v>No</v>
      </c>
    </row>
    <row r="2836" customFormat="false" ht="15" hidden="false" customHeight="false" outlineLevel="0" collapsed="false">
      <c r="A2836" s="6" t="s">
        <v>150</v>
      </c>
      <c r="B2836" s="45" t="n">
        <v>42371</v>
      </c>
      <c r="C2836" s="6" t="s">
        <v>185</v>
      </c>
      <c r="D2836" s="6" t="s">
        <v>188</v>
      </c>
      <c r="E2836" s="6" t="s">
        <v>177</v>
      </c>
      <c r="F2836" s="34" t="n">
        <v>0.0331496372818947</v>
      </c>
      <c r="G2836" s="34" t="n">
        <v>0.0779750479846449</v>
      </c>
      <c r="H2836" s="34" t="n">
        <v>-0.0448254107027502</v>
      </c>
      <c r="I2836" s="34" t="n">
        <v>-0.574868651720194</v>
      </c>
      <c r="J2836" s="35" t="n">
        <v>12.81</v>
      </c>
      <c r="K2836" s="6" t="n">
        <v>0</v>
      </c>
      <c r="L2836" s="35" t="n">
        <v>-1</v>
      </c>
      <c r="M2836" s="6" t="str">
        <f aca="false">IF(I2836&lt;=0,"Below 0%",IF(I2836&lt;=0.05,"0-5%",IF(I2836&lt;=0.1,"5-10%",IF(I2836&lt;=0.2,"10-20%",IF(I2836&lt;=0.4,"20-40%","Above 40%")))))</f>
        <v>Below 0%</v>
      </c>
      <c r="N2836" s="6" t="str">
        <f aca="false">IF(AND(H2836&gt;=Summary!$B$25,I2836&gt;=Summary!$B$26,I2836&lt;=Summary!$B$27,J2836&gt;=Summary!$B$28,J2836&lt;=Summary!$B$29,F2836*J2836&gt;1),"Yes","No")</f>
        <v>No</v>
      </c>
    </row>
    <row r="2837" customFormat="false" ht="15" hidden="false" customHeight="false" outlineLevel="0" collapsed="false">
      <c r="A2837" s="6" t="s">
        <v>150</v>
      </c>
      <c r="B2837" s="45" t="n">
        <v>42371</v>
      </c>
      <c r="C2837" s="6" t="s">
        <v>195</v>
      </c>
      <c r="D2837" s="6" t="s">
        <v>199</v>
      </c>
      <c r="E2837" s="6" t="s">
        <v>187</v>
      </c>
      <c r="F2837" s="34" t="n">
        <v>0.608369171619415</v>
      </c>
      <c r="G2837" s="34" t="n">
        <v>0.50119607994444</v>
      </c>
      <c r="H2837" s="34" t="n">
        <v>0.107173091674975</v>
      </c>
      <c r="I2837" s="34" t="n">
        <v>0.213834656661432</v>
      </c>
      <c r="J2837" s="35" t="n">
        <v>2</v>
      </c>
      <c r="K2837" s="6" t="n">
        <v>0</v>
      </c>
      <c r="L2837" s="35" t="n">
        <v>-1</v>
      </c>
      <c r="M2837" s="6" t="str">
        <f aca="false">IF(I2837&lt;=0,"Below 0%",IF(I2837&lt;=0.05,"0-5%",IF(I2837&lt;=0.1,"5-10%",IF(I2837&lt;=0.2,"10-20%",IF(I2837&lt;=0.4,"20-40%","Above 40%")))))</f>
        <v>20-40%</v>
      </c>
      <c r="N2837" s="6" t="str">
        <f aca="false">IF(AND(H2837&gt;=Summary!$B$25,I2837&gt;=Summary!$B$26,I2837&lt;=Summary!$B$27,J2837&gt;=Summary!$B$28,J2837&lt;=Summary!$B$29,F2837*J2837&gt;1),"Yes","No")</f>
        <v>Yes</v>
      </c>
    </row>
    <row r="2838" customFormat="false" ht="15" hidden="false" customHeight="false" outlineLevel="0" collapsed="false">
      <c r="A2838" s="6" t="s">
        <v>150</v>
      </c>
      <c r="B2838" s="45" t="n">
        <v>42371</v>
      </c>
      <c r="C2838" s="6" t="s">
        <v>195</v>
      </c>
      <c r="D2838" s="6" t="s">
        <v>199</v>
      </c>
      <c r="E2838" s="6" t="s">
        <v>174</v>
      </c>
      <c r="F2838" s="34" t="n">
        <v>0.254950314760208</v>
      </c>
      <c r="G2838" s="34" t="n">
        <v>0.267304575970368</v>
      </c>
      <c r="H2838" s="34" t="n">
        <v>-0.0123542612101599</v>
      </c>
      <c r="I2838" s="34" t="n">
        <v>-0.0462179188863922</v>
      </c>
      <c r="J2838" s="35" t="n">
        <v>3.75</v>
      </c>
      <c r="K2838" s="6" t="n">
        <v>1</v>
      </c>
      <c r="L2838" s="35" t="n">
        <v>2.75</v>
      </c>
      <c r="M2838" s="6" t="str">
        <f aca="false">IF(I2838&lt;=0,"Below 0%",IF(I2838&lt;=0.05,"0-5%",IF(I2838&lt;=0.1,"5-10%",IF(I2838&lt;=0.2,"10-20%",IF(I2838&lt;=0.4,"20-40%","Above 40%")))))</f>
        <v>Below 0%</v>
      </c>
      <c r="N2838" s="6" t="str">
        <f aca="false">IF(AND(H2838&gt;=Summary!$B$25,I2838&gt;=Summary!$B$26,I2838&lt;=Summary!$B$27,J2838&gt;=Summary!$B$28,J2838&lt;=Summary!$B$29,F2838*J2838&gt;1),"Yes","No")</f>
        <v>No</v>
      </c>
    </row>
    <row r="2839" customFormat="false" ht="15" hidden="false" customHeight="false" outlineLevel="0" collapsed="false">
      <c r="A2839" s="6" t="s">
        <v>150</v>
      </c>
      <c r="B2839" s="45" t="n">
        <v>42371</v>
      </c>
      <c r="C2839" s="6" t="s">
        <v>195</v>
      </c>
      <c r="D2839" s="6" t="s">
        <v>199</v>
      </c>
      <c r="E2839" s="6" t="s">
        <v>177</v>
      </c>
      <c r="F2839" s="34" t="n">
        <v>0.136680483818054</v>
      </c>
      <c r="G2839" s="34" t="n">
        <v>0.231499344085192</v>
      </c>
      <c r="H2839" s="34" t="n">
        <v>-0.0948188602671375</v>
      </c>
      <c r="I2839" s="34" t="n">
        <v>-0.409585870067279</v>
      </c>
      <c r="J2839" s="35" t="n">
        <v>4.33</v>
      </c>
      <c r="K2839" s="6" t="n">
        <v>0</v>
      </c>
      <c r="L2839" s="35" t="n">
        <v>-1</v>
      </c>
      <c r="M2839" s="6" t="str">
        <f aca="false">IF(I2839&lt;=0,"Below 0%",IF(I2839&lt;=0.05,"0-5%",IF(I2839&lt;=0.1,"5-10%",IF(I2839&lt;=0.2,"10-20%",IF(I2839&lt;=0.4,"20-40%","Above 40%")))))</f>
        <v>Below 0%</v>
      </c>
      <c r="N2839" s="6" t="str">
        <f aca="false">IF(AND(H2839&gt;=Summary!$B$25,I2839&gt;=Summary!$B$26,I2839&lt;=Summary!$B$27,J2839&gt;=Summary!$B$28,J2839&lt;=Summary!$B$29,F2839*J2839&gt;1),"Yes","No")</f>
        <v>No</v>
      </c>
    </row>
    <row r="2840" customFormat="false" ht="15" hidden="false" customHeight="false" outlineLevel="0" collapsed="false">
      <c r="A2840" s="6" t="s">
        <v>150</v>
      </c>
      <c r="B2840" s="45" t="n">
        <v>42371</v>
      </c>
      <c r="C2840" s="6" t="s">
        <v>176</v>
      </c>
      <c r="D2840" s="6" t="s">
        <v>175</v>
      </c>
      <c r="E2840" s="6" t="s">
        <v>187</v>
      </c>
      <c r="F2840" s="34" t="n">
        <v>0.688880801200867</v>
      </c>
      <c r="G2840" s="34" t="n">
        <v>0.634667364885749</v>
      </c>
      <c r="H2840" s="34" t="n">
        <v>0.054213436315118</v>
      </c>
      <c r="I2840" s="34" t="n">
        <v>0.0854202363546412</v>
      </c>
      <c r="J2840" s="35" t="n">
        <v>1.57</v>
      </c>
      <c r="K2840" s="6" t="n">
        <v>1</v>
      </c>
      <c r="L2840" s="35" t="n">
        <v>0.57</v>
      </c>
      <c r="M2840" s="6" t="str">
        <f aca="false">IF(I2840&lt;=0,"Below 0%",IF(I2840&lt;=0.05,"0-5%",IF(I2840&lt;=0.1,"5-10%",IF(I2840&lt;=0.2,"10-20%",IF(I2840&lt;=0.4,"20-40%","Above 40%")))))</f>
        <v>5-10%</v>
      </c>
      <c r="N2840" s="6" t="str">
        <f aca="false">IF(AND(H2840&gt;=Summary!$B$25,I2840&gt;=Summary!$B$26,I2840&lt;=Summary!$B$27,J2840&gt;=Summary!$B$28,J2840&lt;=Summary!$B$29,F2840*J2840&gt;1),"Yes","No")</f>
        <v>No</v>
      </c>
    </row>
    <row r="2841" customFormat="false" ht="15" hidden="false" customHeight="false" outlineLevel="0" collapsed="false">
      <c r="A2841" s="6" t="s">
        <v>150</v>
      </c>
      <c r="B2841" s="45" t="n">
        <v>42371</v>
      </c>
      <c r="C2841" s="6" t="s">
        <v>176</v>
      </c>
      <c r="D2841" s="6" t="s">
        <v>175</v>
      </c>
      <c r="E2841" s="6" t="s">
        <v>174</v>
      </c>
      <c r="F2841" s="34" t="n">
        <v>0.179303705692291</v>
      </c>
      <c r="G2841" s="34" t="n">
        <v>0.233355447979069</v>
      </c>
      <c r="H2841" s="34" t="n">
        <v>-0.054051742286778</v>
      </c>
      <c r="I2841" s="34" t="n">
        <v>-0.231628371031758</v>
      </c>
      <c r="J2841" s="35" t="n">
        <v>4.27</v>
      </c>
      <c r="K2841" s="6" t="n">
        <v>0</v>
      </c>
      <c r="L2841" s="35" t="n">
        <v>-1</v>
      </c>
      <c r="M2841" s="6" t="str">
        <f aca="false">IF(I2841&lt;=0,"Below 0%",IF(I2841&lt;=0.05,"0-5%",IF(I2841&lt;=0.1,"5-10%",IF(I2841&lt;=0.2,"10-20%",IF(I2841&lt;=0.4,"20-40%","Above 40%")))))</f>
        <v>Below 0%</v>
      </c>
      <c r="N2841" s="6" t="str">
        <f aca="false">IF(AND(H2841&gt;=Summary!$B$25,I2841&gt;=Summary!$B$26,I2841&lt;=Summary!$B$27,J2841&gt;=Summary!$B$28,J2841&lt;=Summary!$B$29,F2841*J2841&gt;1),"Yes","No")</f>
        <v>No</v>
      </c>
    </row>
    <row r="2842" customFormat="false" ht="15" hidden="false" customHeight="false" outlineLevel="0" collapsed="false">
      <c r="A2842" s="6" t="s">
        <v>150</v>
      </c>
      <c r="B2842" s="45" t="n">
        <v>42371</v>
      </c>
      <c r="C2842" s="6" t="s">
        <v>176</v>
      </c>
      <c r="D2842" s="6" t="s">
        <v>175</v>
      </c>
      <c r="E2842" s="6" t="s">
        <v>177</v>
      </c>
      <c r="F2842" s="34" t="n">
        <v>0.131815537810326</v>
      </c>
      <c r="G2842" s="34" t="n">
        <v>0.131977187135182</v>
      </c>
      <c r="H2842" s="34" t="n">
        <v>-0.000161649324856572</v>
      </c>
      <c r="I2842" s="34" t="n">
        <v>-0.00122482777793254</v>
      </c>
      <c r="J2842" s="35" t="n">
        <v>7.55</v>
      </c>
      <c r="K2842" s="6" t="n">
        <v>0</v>
      </c>
      <c r="L2842" s="35" t="n">
        <v>-1</v>
      </c>
      <c r="M2842" s="6" t="str">
        <f aca="false">IF(I2842&lt;=0,"Below 0%",IF(I2842&lt;=0.05,"0-5%",IF(I2842&lt;=0.1,"5-10%",IF(I2842&lt;=0.2,"10-20%",IF(I2842&lt;=0.4,"20-40%","Above 40%")))))</f>
        <v>Below 0%</v>
      </c>
      <c r="N2842" s="6" t="str">
        <f aca="false">IF(AND(H2842&gt;=Summary!$B$25,I2842&gt;=Summary!$B$26,I2842&lt;=Summary!$B$27,J2842&gt;=Summary!$B$28,J2842&lt;=Summary!$B$29,F2842*J2842&gt;1),"Yes","No")</f>
        <v>No</v>
      </c>
    </row>
    <row r="2843" customFormat="false" ht="15" hidden="false" customHeight="false" outlineLevel="0" collapsed="false">
      <c r="A2843" s="6" t="s">
        <v>150</v>
      </c>
      <c r="B2843" s="45" t="n">
        <v>42371</v>
      </c>
      <c r="C2843" s="6" t="s">
        <v>172</v>
      </c>
      <c r="D2843" s="6" t="s">
        <v>179</v>
      </c>
      <c r="E2843" s="6" t="s">
        <v>187</v>
      </c>
      <c r="F2843" s="34" t="n">
        <v>0.258730411529541</v>
      </c>
      <c r="G2843" s="34" t="n">
        <v>0.306959128358852</v>
      </c>
      <c r="H2843" s="34" t="n">
        <v>-0.048228716829311</v>
      </c>
      <c r="I2843" s="34" t="n">
        <v>-0.157117714945193</v>
      </c>
      <c r="J2843" s="35" t="n">
        <v>3.25</v>
      </c>
      <c r="K2843" s="6" t="n">
        <v>1</v>
      </c>
      <c r="L2843" s="35" t="n">
        <v>2.25</v>
      </c>
      <c r="M2843" s="6" t="str">
        <f aca="false">IF(I2843&lt;=0,"Below 0%",IF(I2843&lt;=0.05,"0-5%",IF(I2843&lt;=0.1,"5-10%",IF(I2843&lt;=0.2,"10-20%",IF(I2843&lt;=0.4,"20-40%","Above 40%")))))</f>
        <v>Below 0%</v>
      </c>
      <c r="N2843" s="6" t="str">
        <f aca="false">IF(AND(H2843&gt;=Summary!$B$25,I2843&gt;=Summary!$B$26,I2843&lt;=Summary!$B$27,J2843&gt;=Summary!$B$28,J2843&lt;=Summary!$B$29,F2843*J2843&gt;1),"Yes","No")</f>
        <v>No</v>
      </c>
    </row>
    <row r="2844" customFormat="false" ht="15" hidden="false" customHeight="false" outlineLevel="0" collapsed="false">
      <c r="A2844" s="6" t="s">
        <v>150</v>
      </c>
      <c r="B2844" s="45" t="n">
        <v>42371</v>
      </c>
      <c r="C2844" s="6" t="s">
        <v>172</v>
      </c>
      <c r="D2844" s="6" t="s">
        <v>179</v>
      </c>
      <c r="E2844" s="6" t="s">
        <v>174</v>
      </c>
      <c r="F2844" s="34" t="n">
        <v>0.303343802690506</v>
      </c>
      <c r="G2844" s="34" t="n">
        <v>0.28585019116512</v>
      </c>
      <c r="H2844" s="34" t="n">
        <v>0.017493611525386</v>
      </c>
      <c r="I2844" s="34" t="n">
        <v>0.0611985300904727</v>
      </c>
      <c r="J2844" s="35" t="n">
        <v>3.49</v>
      </c>
      <c r="K2844" s="6" t="n">
        <v>0</v>
      </c>
      <c r="L2844" s="35" t="n">
        <v>-1</v>
      </c>
      <c r="M2844" s="6" t="str">
        <f aca="false">IF(I2844&lt;=0,"Below 0%",IF(I2844&lt;=0.05,"0-5%",IF(I2844&lt;=0.1,"5-10%",IF(I2844&lt;=0.2,"10-20%",IF(I2844&lt;=0.4,"20-40%","Above 40%")))))</f>
        <v>5-10%</v>
      </c>
      <c r="N2844" s="6" t="str">
        <f aca="false">IF(AND(H2844&gt;=Summary!$B$25,I2844&gt;=Summary!$B$26,I2844&lt;=Summary!$B$27,J2844&gt;=Summary!$B$28,J2844&lt;=Summary!$B$29,F2844*J2844&gt;1),"Yes","No")</f>
        <v>No</v>
      </c>
    </row>
    <row r="2845" customFormat="false" ht="15" hidden="false" customHeight="false" outlineLevel="0" collapsed="false">
      <c r="A2845" s="6" t="s">
        <v>150</v>
      </c>
      <c r="B2845" s="45" t="n">
        <v>42371</v>
      </c>
      <c r="C2845" s="6" t="s">
        <v>172</v>
      </c>
      <c r="D2845" s="6" t="s">
        <v>179</v>
      </c>
      <c r="E2845" s="6" t="s">
        <v>177</v>
      </c>
      <c r="F2845" s="34" t="n">
        <v>0.437925815582275</v>
      </c>
      <c r="G2845" s="34" t="n">
        <v>0.407190680476028</v>
      </c>
      <c r="H2845" s="34" t="n">
        <v>0.0307351351062473</v>
      </c>
      <c r="I2845" s="34" t="n">
        <v>0.0754809394711988</v>
      </c>
      <c r="J2845" s="35" t="n">
        <v>2.45</v>
      </c>
      <c r="K2845" s="6" t="n">
        <v>0</v>
      </c>
      <c r="L2845" s="35" t="n">
        <v>-1</v>
      </c>
      <c r="M2845" s="6" t="str">
        <f aca="false">IF(I2845&lt;=0,"Below 0%",IF(I2845&lt;=0.05,"0-5%",IF(I2845&lt;=0.1,"5-10%",IF(I2845&lt;=0.2,"10-20%",IF(I2845&lt;=0.4,"20-40%","Above 40%")))))</f>
        <v>5-10%</v>
      </c>
      <c r="N2845" s="6" t="str">
        <f aca="false">IF(AND(H2845&gt;=Summary!$B$25,I2845&gt;=Summary!$B$26,I2845&lt;=Summary!$B$27,J2845&gt;=Summary!$B$28,J2845&lt;=Summary!$B$29,F2845*J2845&gt;1),"Yes","No")</f>
        <v>No</v>
      </c>
    </row>
    <row r="2846" customFormat="false" ht="15" hidden="false" customHeight="false" outlineLevel="0" collapsed="false">
      <c r="A2846" s="6" t="s">
        <v>150</v>
      </c>
      <c r="B2846" s="45" t="n">
        <v>42371</v>
      </c>
      <c r="C2846" s="6" t="s">
        <v>191</v>
      </c>
      <c r="D2846" s="6" t="s">
        <v>182</v>
      </c>
      <c r="E2846" s="6" t="s">
        <v>187</v>
      </c>
      <c r="F2846" s="34" t="n">
        <v>0.387671053409576</v>
      </c>
      <c r="G2846" s="34" t="n">
        <v>0.395477823519277</v>
      </c>
      <c r="H2846" s="34" t="n">
        <v>-0.00780677010970043</v>
      </c>
      <c r="I2846" s="34" t="n">
        <v>-0.0197400957662546</v>
      </c>
      <c r="J2846" s="35" t="n">
        <v>2.51</v>
      </c>
      <c r="K2846" s="6" t="n">
        <v>1</v>
      </c>
      <c r="L2846" s="35" t="n">
        <v>1.51</v>
      </c>
      <c r="M2846" s="6" t="str">
        <f aca="false">IF(I2846&lt;=0,"Below 0%",IF(I2846&lt;=0.05,"0-5%",IF(I2846&lt;=0.1,"5-10%",IF(I2846&lt;=0.2,"10-20%",IF(I2846&lt;=0.4,"20-40%","Above 40%")))))</f>
        <v>Below 0%</v>
      </c>
      <c r="N2846" s="6" t="str">
        <f aca="false">IF(AND(H2846&gt;=Summary!$B$25,I2846&gt;=Summary!$B$26,I2846&lt;=Summary!$B$27,J2846&gt;=Summary!$B$28,J2846&lt;=Summary!$B$29,F2846*J2846&gt;1),"Yes","No")</f>
        <v>No</v>
      </c>
    </row>
    <row r="2847" customFormat="false" ht="15" hidden="false" customHeight="false" outlineLevel="0" collapsed="false">
      <c r="A2847" s="6" t="s">
        <v>150</v>
      </c>
      <c r="B2847" s="45" t="n">
        <v>42371</v>
      </c>
      <c r="C2847" s="6" t="s">
        <v>191</v>
      </c>
      <c r="D2847" s="6" t="s">
        <v>182</v>
      </c>
      <c r="E2847" s="6" t="s">
        <v>174</v>
      </c>
      <c r="F2847" s="34" t="n">
        <v>0.296970039606094</v>
      </c>
      <c r="G2847" s="34" t="n">
        <v>0.297200400309397</v>
      </c>
      <c r="H2847" s="34" t="n">
        <v>-0.00023036070330229</v>
      </c>
      <c r="I2847" s="34" t="n">
        <v>-0.000775102264540917</v>
      </c>
      <c r="J2847" s="35" t="n">
        <v>3.34</v>
      </c>
      <c r="K2847" s="6" t="n">
        <v>0</v>
      </c>
      <c r="L2847" s="35" t="n">
        <v>-1</v>
      </c>
      <c r="M2847" s="6" t="str">
        <f aca="false">IF(I2847&lt;=0,"Below 0%",IF(I2847&lt;=0.05,"0-5%",IF(I2847&lt;=0.1,"5-10%",IF(I2847&lt;=0.2,"10-20%",IF(I2847&lt;=0.4,"20-40%","Above 40%")))))</f>
        <v>Below 0%</v>
      </c>
      <c r="N2847" s="6" t="str">
        <f aca="false">IF(AND(H2847&gt;=Summary!$B$25,I2847&gt;=Summary!$B$26,I2847&lt;=Summary!$B$27,J2847&gt;=Summary!$B$28,J2847&lt;=Summary!$B$29,F2847*J2847&gt;1),"Yes","No")</f>
        <v>No</v>
      </c>
    </row>
    <row r="2848" customFormat="false" ht="15" hidden="false" customHeight="false" outlineLevel="0" collapsed="false">
      <c r="A2848" s="6" t="s">
        <v>150</v>
      </c>
      <c r="B2848" s="45" t="n">
        <v>42371</v>
      </c>
      <c r="C2848" s="6" t="s">
        <v>191</v>
      </c>
      <c r="D2848" s="6" t="s">
        <v>182</v>
      </c>
      <c r="E2848" s="6" t="s">
        <v>177</v>
      </c>
      <c r="F2848" s="34" t="n">
        <v>0.315358936786652</v>
      </c>
      <c r="G2848" s="34" t="n">
        <v>0.307321776171327</v>
      </c>
      <c r="H2848" s="34" t="n">
        <v>0.00803716061532506</v>
      </c>
      <c r="I2848" s="34" t="n">
        <v>0.0261522652753525</v>
      </c>
      <c r="J2848" s="35" t="n">
        <v>3.23</v>
      </c>
      <c r="K2848" s="6" t="n">
        <v>0</v>
      </c>
      <c r="L2848" s="35" t="n">
        <v>-1</v>
      </c>
      <c r="M2848" s="6" t="str">
        <f aca="false">IF(I2848&lt;=0,"Below 0%",IF(I2848&lt;=0.05,"0-5%",IF(I2848&lt;=0.1,"5-10%",IF(I2848&lt;=0.2,"10-20%",IF(I2848&lt;=0.4,"20-40%","Above 40%")))))</f>
        <v>0-5%</v>
      </c>
      <c r="N2848" s="6" t="str">
        <f aca="false">IF(AND(H2848&gt;=Summary!$B$25,I2848&gt;=Summary!$B$26,I2848&lt;=Summary!$B$27,J2848&gt;=Summary!$B$28,J2848&lt;=Summary!$B$29,F2848*J2848&gt;1),"Yes","No")</f>
        <v>No</v>
      </c>
    </row>
    <row r="2849" customFormat="false" ht="15" hidden="false" customHeight="false" outlineLevel="0" collapsed="false">
      <c r="A2849" s="6" t="s">
        <v>150</v>
      </c>
      <c r="B2849" s="45" t="n">
        <v>42371</v>
      </c>
      <c r="C2849" s="6" t="s">
        <v>198</v>
      </c>
      <c r="D2849" s="6" t="s">
        <v>194</v>
      </c>
      <c r="E2849" s="6" t="s">
        <v>187</v>
      </c>
      <c r="F2849" s="34" t="n">
        <v>0.271382123231888</v>
      </c>
      <c r="G2849" s="34" t="n">
        <v>0.190962311991398</v>
      </c>
      <c r="H2849" s="34" t="n">
        <v>0.0804198112404901</v>
      </c>
      <c r="I2849" s="34" t="n">
        <v>0.421129229123036</v>
      </c>
      <c r="J2849" s="35" t="n">
        <v>5.2</v>
      </c>
      <c r="K2849" s="6" t="n">
        <v>0</v>
      </c>
      <c r="L2849" s="35" t="n">
        <v>-1</v>
      </c>
      <c r="M2849" s="6" t="str">
        <f aca="false">IF(I2849&lt;=0,"Below 0%",IF(I2849&lt;=0.05,"0-5%",IF(I2849&lt;=0.1,"5-10%",IF(I2849&lt;=0.2,"10-20%",IF(I2849&lt;=0.4,"20-40%","Above 40%")))))</f>
        <v>Above 40%</v>
      </c>
      <c r="N2849" s="6" t="str">
        <f aca="false">IF(AND(H2849&gt;=Summary!$B$25,I2849&gt;=Summary!$B$26,I2849&lt;=Summary!$B$27,J2849&gt;=Summary!$B$28,J2849&lt;=Summary!$B$29,F2849*J2849&gt;1),"Yes","No")</f>
        <v>No</v>
      </c>
    </row>
    <row r="2850" customFormat="false" ht="15" hidden="false" customHeight="false" outlineLevel="0" collapsed="false">
      <c r="A2850" s="6" t="s">
        <v>150</v>
      </c>
      <c r="B2850" s="45" t="n">
        <v>42371</v>
      </c>
      <c r="C2850" s="6" t="s">
        <v>198</v>
      </c>
      <c r="D2850" s="6" t="s">
        <v>194</v>
      </c>
      <c r="E2850" s="6" t="s">
        <v>174</v>
      </c>
      <c r="F2850" s="34" t="n">
        <v>0.175422415137291</v>
      </c>
      <c r="G2850" s="34" t="n">
        <v>0.241606818091306</v>
      </c>
      <c r="H2850" s="34" t="n">
        <v>-0.0661844029540152</v>
      </c>
      <c r="I2850" s="34" t="n">
        <v>-0.273934334622143</v>
      </c>
      <c r="J2850" s="35" t="n">
        <v>4.11</v>
      </c>
      <c r="K2850" s="6" t="n">
        <v>0</v>
      </c>
      <c r="L2850" s="35" t="n">
        <v>-1</v>
      </c>
      <c r="M2850" s="6" t="str">
        <f aca="false">IF(I2850&lt;=0,"Below 0%",IF(I2850&lt;=0.05,"0-5%",IF(I2850&lt;=0.1,"5-10%",IF(I2850&lt;=0.2,"10-20%",IF(I2850&lt;=0.4,"20-40%","Above 40%")))))</f>
        <v>Below 0%</v>
      </c>
      <c r="N2850" s="6" t="str">
        <f aca="false">IF(AND(H2850&gt;=Summary!$B$25,I2850&gt;=Summary!$B$26,I2850&lt;=Summary!$B$27,J2850&gt;=Summary!$B$28,J2850&lt;=Summary!$B$29,F2850*J2850&gt;1),"Yes","No")</f>
        <v>No</v>
      </c>
    </row>
    <row r="2851" customFormat="false" ht="15" hidden="false" customHeight="false" outlineLevel="0" collapsed="false">
      <c r="A2851" s="6" t="s">
        <v>150</v>
      </c>
      <c r="B2851" s="45" t="n">
        <v>42371</v>
      </c>
      <c r="C2851" s="6" t="s">
        <v>198</v>
      </c>
      <c r="D2851" s="6" t="s">
        <v>194</v>
      </c>
      <c r="E2851" s="6" t="s">
        <v>177</v>
      </c>
      <c r="F2851" s="34" t="n">
        <v>0.553195476531982</v>
      </c>
      <c r="G2851" s="34" t="n">
        <v>0.567430869917296</v>
      </c>
      <c r="H2851" s="34" t="n">
        <v>-0.0142353933853138</v>
      </c>
      <c r="I2851" s="34" t="n">
        <v>-0.0250874496612928</v>
      </c>
      <c r="J2851" s="35" t="n">
        <v>1.75</v>
      </c>
      <c r="K2851" s="6" t="n">
        <v>1</v>
      </c>
      <c r="L2851" s="35" t="n">
        <v>0.75</v>
      </c>
      <c r="M2851" s="6" t="str">
        <f aca="false">IF(I2851&lt;=0,"Below 0%",IF(I2851&lt;=0.05,"0-5%",IF(I2851&lt;=0.1,"5-10%",IF(I2851&lt;=0.2,"10-20%",IF(I2851&lt;=0.4,"20-40%","Above 40%")))))</f>
        <v>Below 0%</v>
      </c>
      <c r="N2851" s="6" t="str">
        <f aca="false">IF(AND(H2851&gt;=Summary!$B$25,I2851&gt;=Summary!$B$26,I2851&lt;=Summary!$B$27,J2851&gt;=Summary!$B$28,J2851&lt;=Summary!$B$29,F2851*J2851&gt;1),"Yes","No")</f>
        <v>No</v>
      </c>
    </row>
    <row r="2852" customFormat="false" ht="15" hidden="false" customHeight="false" outlineLevel="0" collapsed="false">
      <c r="A2852" s="6" t="s">
        <v>150</v>
      </c>
      <c r="B2852" s="45" t="n">
        <v>42371</v>
      </c>
      <c r="C2852" s="6" t="s">
        <v>178</v>
      </c>
      <c r="D2852" s="6" t="s">
        <v>192</v>
      </c>
      <c r="E2852" s="6" t="s">
        <v>187</v>
      </c>
      <c r="F2852" s="34" t="n">
        <v>0.333772450685501</v>
      </c>
      <c r="G2852" s="34" t="n">
        <v>0.347197106690778</v>
      </c>
      <c r="H2852" s="34" t="n">
        <v>-0.0134246560052765</v>
      </c>
      <c r="I2852" s="34" t="n">
        <v>-0.0386658060985307</v>
      </c>
      <c r="J2852" s="35" t="n">
        <v>2.85</v>
      </c>
      <c r="K2852" s="6" t="n">
        <v>1</v>
      </c>
      <c r="L2852" s="35" t="n">
        <v>1.85</v>
      </c>
      <c r="M2852" s="6" t="str">
        <f aca="false">IF(I2852&lt;=0,"Below 0%",IF(I2852&lt;=0.05,"0-5%",IF(I2852&lt;=0.1,"5-10%",IF(I2852&lt;=0.2,"10-20%",IF(I2852&lt;=0.4,"20-40%","Above 40%")))))</f>
        <v>Below 0%</v>
      </c>
      <c r="N2852" s="6" t="str">
        <f aca="false">IF(AND(H2852&gt;=Summary!$B$25,I2852&gt;=Summary!$B$26,I2852&lt;=Summary!$B$27,J2852&gt;=Summary!$B$28,J2852&lt;=Summary!$B$29,F2852*J2852&gt;1),"Yes","No")</f>
        <v>No</v>
      </c>
    </row>
    <row r="2853" customFormat="false" ht="15" hidden="false" customHeight="false" outlineLevel="0" collapsed="false">
      <c r="A2853" s="6" t="s">
        <v>150</v>
      </c>
      <c r="B2853" s="45" t="n">
        <v>42371</v>
      </c>
      <c r="C2853" s="6" t="s">
        <v>178</v>
      </c>
      <c r="D2853" s="6" t="s">
        <v>192</v>
      </c>
      <c r="E2853" s="6" t="s">
        <v>174</v>
      </c>
      <c r="F2853" s="34" t="n">
        <v>0.165414273738861</v>
      </c>
      <c r="G2853" s="34" t="n">
        <v>0.309222423146474</v>
      </c>
      <c r="H2853" s="34" t="n">
        <v>-0.143808149407613</v>
      </c>
      <c r="I2853" s="34" t="n">
        <v>-0.465063781417601</v>
      </c>
      <c r="J2853" s="35" t="n">
        <v>3.2</v>
      </c>
      <c r="K2853" s="6" t="n">
        <v>0</v>
      </c>
      <c r="L2853" s="35" t="n">
        <v>-1</v>
      </c>
      <c r="M2853" s="6" t="str">
        <f aca="false">IF(I2853&lt;=0,"Below 0%",IF(I2853&lt;=0.05,"0-5%",IF(I2853&lt;=0.1,"5-10%",IF(I2853&lt;=0.2,"10-20%",IF(I2853&lt;=0.4,"20-40%","Above 40%")))))</f>
        <v>Below 0%</v>
      </c>
      <c r="N2853" s="6" t="str">
        <f aca="false">IF(AND(H2853&gt;=Summary!$B$25,I2853&gt;=Summary!$B$26,I2853&lt;=Summary!$B$27,J2853&gt;=Summary!$B$28,J2853&lt;=Summary!$B$29,F2853*J2853&gt;1),"Yes","No")</f>
        <v>No</v>
      </c>
    </row>
    <row r="2854" customFormat="false" ht="15" hidden="false" customHeight="false" outlineLevel="0" collapsed="false">
      <c r="A2854" s="6" t="s">
        <v>150</v>
      </c>
      <c r="B2854" s="45" t="n">
        <v>42371</v>
      </c>
      <c r="C2854" s="6" t="s">
        <v>178</v>
      </c>
      <c r="D2854" s="6" t="s">
        <v>192</v>
      </c>
      <c r="E2854" s="6" t="s">
        <v>177</v>
      </c>
      <c r="F2854" s="34" t="n">
        <v>0.500813245773315</v>
      </c>
      <c r="G2854" s="34" t="n">
        <v>0.343580470162749</v>
      </c>
      <c r="H2854" s="34" t="n">
        <v>0.157232775610567</v>
      </c>
      <c r="I2854" s="34" t="n">
        <v>0.457630131119176</v>
      </c>
      <c r="J2854" s="35" t="n">
        <v>2.88</v>
      </c>
      <c r="K2854" s="6" t="n">
        <v>0</v>
      </c>
      <c r="L2854" s="35" t="n">
        <v>-1</v>
      </c>
      <c r="M2854" s="6" t="str">
        <f aca="false">IF(I2854&lt;=0,"Below 0%",IF(I2854&lt;=0.05,"0-5%",IF(I2854&lt;=0.1,"5-10%",IF(I2854&lt;=0.2,"10-20%",IF(I2854&lt;=0.4,"20-40%","Above 40%")))))</f>
        <v>Above 40%</v>
      </c>
      <c r="N2854" s="6" t="str">
        <f aca="false">IF(AND(H2854&gt;=Summary!$B$25,I2854&gt;=Summary!$B$26,I2854&lt;=Summary!$B$27,J2854&gt;=Summary!$B$28,J2854&lt;=Summary!$B$29,F2854*J2854&gt;1),"Yes","No")</f>
        <v>No</v>
      </c>
    </row>
    <row r="2855" customFormat="false" ht="15" hidden="false" customHeight="false" outlineLevel="0" collapsed="false">
      <c r="A2855" s="6" t="s">
        <v>150</v>
      </c>
      <c r="B2855" s="45" t="n">
        <v>42371</v>
      </c>
      <c r="C2855" s="6" t="s">
        <v>189</v>
      </c>
      <c r="D2855" s="6" t="s">
        <v>183</v>
      </c>
      <c r="E2855" s="6" t="s">
        <v>187</v>
      </c>
      <c r="F2855" s="34" t="n">
        <v>0.334536164999008</v>
      </c>
      <c r="G2855" s="34" t="n">
        <v>0.244799381722161</v>
      </c>
      <c r="H2855" s="34" t="n">
        <v>0.0897367832768468</v>
      </c>
      <c r="I2855" s="34" t="n">
        <v>0.366572752943857</v>
      </c>
      <c r="J2855" s="35" t="n">
        <v>4.1</v>
      </c>
      <c r="K2855" s="6" t="n">
        <v>1</v>
      </c>
      <c r="L2855" s="35" t="n">
        <v>3.1</v>
      </c>
      <c r="M2855" s="6" t="str">
        <f aca="false">IF(I2855&lt;=0,"Below 0%",IF(I2855&lt;=0.05,"0-5%",IF(I2855&lt;=0.1,"5-10%",IF(I2855&lt;=0.2,"10-20%",IF(I2855&lt;=0.4,"20-40%","Above 40%")))))</f>
        <v>20-40%</v>
      </c>
      <c r="N2855" s="6" t="str">
        <f aca="false">IF(AND(H2855&gt;=Summary!$B$25,I2855&gt;=Summary!$B$26,I2855&lt;=Summary!$B$27,J2855&gt;=Summary!$B$28,J2855&lt;=Summary!$B$29,F2855*J2855&gt;1),"Yes","No")</f>
        <v>Yes</v>
      </c>
    </row>
    <row r="2856" customFormat="false" ht="15" hidden="false" customHeight="false" outlineLevel="0" collapsed="false">
      <c r="A2856" s="6" t="s">
        <v>150</v>
      </c>
      <c r="B2856" s="45" t="n">
        <v>42371</v>
      </c>
      <c r="C2856" s="6" t="s">
        <v>189</v>
      </c>
      <c r="D2856" s="6" t="s">
        <v>183</v>
      </c>
      <c r="E2856" s="6" t="s">
        <v>174</v>
      </c>
      <c r="F2856" s="34" t="n">
        <v>0.271153539419174</v>
      </c>
      <c r="G2856" s="34" t="n">
        <v>0.277258968248857</v>
      </c>
      <c r="H2856" s="34" t="n">
        <v>-0.00610542882968262</v>
      </c>
      <c r="I2856" s="34" t="n">
        <v>-0.0220206721111457</v>
      </c>
      <c r="J2856" s="35" t="n">
        <v>3.62</v>
      </c>
      <c r="K2856" s="6" t="n">
        <v>0</v>
      </c>
      <c r="L2856" s="35" t="n">
        <v>-1</v>
      </c>
      <c r="M2856" s="6" t="str">
        <f aca="false">IF(I2856&lt;=0,"Below 0%",IF(I2856&lt;=0.05,"0-5%",IF(I2856&lt;=0.1,"5-10%",IF(I2856&lt;=0.2,"10-20%",IF(I2856&lt;=0.4,"20-40%","Above 40%")))))</f>
        <v>Below 0%</v>
      </c>
      <c r="N2856" s="6" t="str">
        <f aca="false">IF(AND(H2856&gt;=Summary!$B$25,I2856&gt;=Summary!$B$26,I2856&lt;=Summary!$B$27,J2856&gt;=Summary!$B$28,J2856&lt;=Summary!$B$29,F2856*J2856&gt;1),"Yes","No")</f>
        <v>No</v>
      </c>
    </row>
    <row r="2857" customFormat="false" ht="15" hidden="false" customHeight="false" outlineLevel="0" collapsed="false">
      <c r="A2857" s="6" t="s">
        <v>150</v>
      </c>
      <c r="B2857" s="45" t="n">
        <v>42371</v>
      </c>
      <c r="C2857" s="6" t="s">
        <v>189</v>
      </c>
      <c r="D2857" s="6" t="s">
        <v>183</v>
      </c>
      <c r="E2857" s="6" t="s">
        <v>177</v>
      </c>
      <c r="F2857" s="34" t="n">
        <v>0.394310295581818</v>
      </c>
      <c r="G2857" s="34" t="n">
        <v>0.477941650028982</v>
      </c>
      <c r="H2857" s="34" t="n">
        <v>-0.0836313544471641</v>
      </c>
      <c r="I2857" s="34" t="n">
        <v>-0.174982352850171</v>
      </c>
      <c r="J2857" s="35" t="n">
        <v>2.1</v>
      </c>
      <c r="K2857" s="6" t="n">
        <v>0</v>
      </c>
      <c r="L2857" s="35" t="n">
        <v>-1</v>
      </c>
      <c r="M2857" s="6" t="str">
        <f aca="false">IF(I2857&lt;=0,"Below 0%",IF(I2857&lt;=0.05,"0-5%",IF(I2857&lt;=0.1,"5-10%",IF(I2857&lt;=0.2,"10-20%",IF(I2857&lt;=0.4,"20-40%","Above 40%")))))</f>
        <v>Below 0%</v>
      </c>
      <c r="N2857" s="6" t="str">
        <f aca="false">IF(AND(H2857&gt;=Summary!$B$25,I2857&gt;=Summary!$B$26,I2857&lt;=Summary!$B$27,J2857&gt;=Summary!$B$28,J2857&lt;=Summary!$B$29,F2857*J2857&gt;1),"Yes","No")</f>
        <v>No</v>
      </c>
    </row>
    <row r="2858" customFormat="false" ht="15" hidden="false" customHeight="false" outlineLevel="0" collapsed="false">
      <c r="A2858" s="6" t="s">
        <v>150</v>
      </c>
      <c r="B2858" s="45" t="n">
        <v>42372</v>
      </c>
      <c r="C2858" s="6" t="s">
        <v>180</v>
      </c>
      <c r="D2858" s="6" t="s">
        <v>190</v>
      </c>
      <c r="E2858" s="6" t="s">
        <v>187</v>
      </c>
      <c r="F2858" s="34" t="n">
        <v>0.444197982549667</v>
      </c>
      <c r="G2858" s="34" t="n">
        <v>0.253406173895873</v>
      </c>
      <c r="H2858" s="34" t="n">
        <v>0.190791808653794</v>
      </c>
      <c r="I2858" s="34" t="n">
        <v>0.752909077630415</v>
      </c>
      <c r="J2858" s="35" t="n">
        <v>3.98</v>
      </c>
      <c r="K2858" s="6" t="n">
        <v>0</v>
      </c>
      <c r="L2858" s="35" t="n">
        <v>-1</v>
      </c>
      <c r="M2858" s="6" t="str">
        <f aca="false">IF(I2858&lt;=0,"Below 0%",IF(I2858&lt;=0.05,"0-5%",IF(I2858&lt;=0.1,"5-10%",IF(I2858&lt;=0.2,"10-20%",IF(I2858&lt;=0.4,"20-40%","Above 40%")))))</f>
        <v>Above 40%</v>
      </c>
      <c r="N2858" s="6" t="str">
        <f aca="false">IF(AND(H2858&gt;=Summary!$B$25,I2858&gt;=Summary!$B$26,I2858&lt;=Summary!$B$27,J2858&gt;=Summary!$B$28,J2858&lt;=Summary!$B$29,F2858*J2858&gt;1),"Yes","No")</f>
        <v>No</v>
      </c>
    </row>
    <row r="2859" customFormat="false" ht="15" hidden="false" customHeight="false" outlineLevel="0" collapsed="false">
      <c r="A2859" s="6" t="s">
        <v>150</v>
      </c>
      <c r="B2859" s="45" t="n">
        <v>42372</v>
      </c>
      <c r="C2859" s="6" t="s">
        <v>180</v>
      </c>
      <c r="D2859" s="6" t="s">
        <v>190</v>
      </c>
      <c r="E2859" s="6" t="s">
        <v>174</v>
      </c>
      <c r="F2859" s="34" t="n">
        <v>0.111835390329361</v>
      </c>
      <c r="G2859" s="34" t="n">
        <v>0.288159020601593</v>
      </c>
      <c r="H2859" s="34" t="n">
        <v>-0.176323630272232</v>
      </c>
      <c r="I2859" s="34" t="n">
        <v>-0.611896965446784</v>
      </c>
      <c r="J2859" s="35" t="n">
        <v>3.5</v>
      </c>
      <c r="K2859" s="6" t="n">
        <v>0</v>
      </c>
      <c r="L2859" s="35" t="n">
        <v>-1</v>
      </c>
      <c r="M2859" s="6" t="str">
        <f aca="false">IF(I2859&lt;=0,"Below 0%",IF(I2859&lt;=0.05,"0-5%",IF(I2859&lt;=0.1,"5-10%",IF(I2859&lt;=0.2,"10-20%",IF(I2859&lt;=0.4,"20-40%","Above 40%")))))</f>
        <v>Below 0%</v>
      </c>
      <c r="N2859" s="6" t="str">
        <f aca="false">IF(AND(H2859&gt;=Summary!$B$25,I2859&gt;=Summary!$B$26,I2859&lt;=Summary!$B$27,J2859&gt;=Summary!$B$28,J2859&lt;=Summary!$B$29,F2859*J2859&gt;1),"Yes","No")</f>
        <v>No</v>
      </c>
    </row>
    <row r="2860" customFormat="false" ht="15" hidden="false" customHeight="false" outlineLevel="0" collapsed="false">
      <c r="A2860" s="6" t="s">
        <v>150</v>
      </c>
      <c r="B2860" s="45" t="n">
        <v>42372</v>
      </c>
      <c r="C2860" s="6" t="s">
        <v>180</v>
      </c>
      <c r="D2860" s="6" t="s">
        <v>190</v>
      </c>
      <c r="E2860" s="6" t="s">
        <v>177</v>
      </c>
      <c r="F2860" s="34" t="n">
        <v>0.443966567516327</v>
      </c>
      <c r="G2860" s="34" t="n">
        <v>0.458434805502534</v>
      </c>
      <c r="H2860" s="34" t="n">
        <v>-0.0144682379862072</v>
      </c>
      <c r="I2860" s="34" t="n">
        <v>-0.0315600774909469</v>
      </c>
      <c r="J2860" s="35" t="n">
        <v>2.2</v>
      </c>
      <c r="K2860" s="6" t="n">
        <v>1</v>
      </c>
      <c r="L2860" s="35" t="n">
        <v>1.2</v>
      </c>
      <c r="M2860" s="6" t="str">
        <f aca="false">IF(I2860&lt;=0,"Below 0%",IF(I2860&lt;=0.05,"0-5%",IF(I2860&lt;=0.1,"5-10%",IF(I2860&lt;=0.2,"10-20%",IF(I2860&lt;=0.4,"20-40%","Above 40%")))))</f>
        <v>Below 0%</v>
      </c>
      <c r="N2860" s="6" t="str">
        <f aca="false">IF(AND(H2860&gt;=Summary!$B$25,I2860&gt;=Summary!$B$26,I2860&lt;=Summary!$B$27,J2860&gt;=Summary!$B$28,J2860&lt;=Summary!$B$29,F2860*J2860&gt;1),"Yes","No")</f>
        <v>No</v>
      </c>
    </row>
    <row r="2861" customFormat="false" ht="15" hidden="false" customHeight="false" outlineLevel="0" collapsed="false">
      <c r="A2861" s="6" t="s">
        <v>150</v>
      </c>
      <c r="B2861" s="45" t="n">
        <v>42372</v>
      </c>
      <c r="C2861" s="6" t="s">
        <v>173</v>
      </c>
      <c r="D2861" s="6" t="s">
        <v>181</v>
      </c>
      <c r="E2861" s="6" t="s">
        <v>187</v>
      </c>
      <c r="F2861" s="34" t="n">
        <v>0.262934058904648</v>
      </c>
      <c r="G2861" s="34" t="n">
        <v>0.353634577603143</v>
      </c>
      <c r="H2861" s="34" t="n">
        <v>-0.0907005186984956</v>
      </c>
      <c r="I2861" s="34" t="n">
        <v>-0.256480911208524</v>
      </c>
      <c r="J2861" s="35" t="n">
        <v>2.82</v>
      </c>
      <c r="K2861" s="6" t="n">
        <v>0</v>
      </c>
      <c r="L2861" s="35" t="n">
        <v>-1</v>
      </c>
      <c r="M2861" s="6" t="str">
        <f aca="false">IF(I2861&lt;=0,"Below 0%",IF(I2861&lt;=0.05,"0-5%",IF(I2861&lt;=0.1,"5-10%",IF(I2861&lt;=0.2,"10-20%",IF(I2861&lt;=0.4,"20-40%","Above 40%")))))</f>
        <v>Below 0%</v>
      </c>
      <c r="N2861" s="6" t="str">
        <f aca="false">IF(AND(H2861&gt;=Summary!$B$25,I2861&gt;=Summary!$B$26,I2861&lt;=Summary!$B$27,J2861&gt;=Summary!$B$28,J2861&lt;=Summary!$B$29,F2861*J2861&gt;1),"Yes","No")</f>
        <v>No</v>
      </c>
    </row>
    <row r="2862" customFormat="false" ht="15" hidden="false" customHeight="false" outlineLevel="0" collapsed="false">
      <c r="A2862" s="6" t="s">
        <v>150</v>
      </c>
      <c r="B2862" s="45" t="n">
        <v>42372</v>
      </c>
      <c r="C2862" s="6" t="s">
        <v>173</v>
      </c>
      <c r="D2862" s="6" t="s">
        <v>181</v>
      </c>
      <c r="E2862" s="6" t="s">
        <v>174</v>
      </c>
      <c r="F2862" s="34" t="n">
        <v>0.246446311473846</v>
      </c>
      <c r="G2862" s="34" t="n">
        <v>0.277013752455796</v>
      </c>
      <c r="H2862" s="34" t="n">
        <v>-0.0305674409819493</v>
      </c>
      <c r="I2862" s="34" t="n">
        <v>-0.110346294041221</v>
      </c>
      <c r="J2862" s="35" t="n">
        <v>3.6</v>
      </c>
      <c r="K2862" s="6" t="n">
        <v>1</v>
      </c>
      <c r="L2862" s="35" t="n">
        <v>2.6</v>
      </c>
      <c r="M2862" s="6" t="str">
        <f aca="false">IF(I2862&lt;=0,"Below 0%",IF(I2862&lt;=0.05,"0-5%",IF(I2862&lt;=0.1,"5-10%",IF(I2862&lt;=0.2,"10-20%",IF(I2862&lt;=0.4,"20-40%","Above 40%")))))</f>
        <v>Below 0%</v>
      </c>
      <c r="N2862" s="6" t="str">
        <f aca="false">IF(AND(H2862&gt;=Summary!$B$25,I2862&gt;=Summary!$B$26,I2862&lt;=Summary!$B$27,J2862&gt;=Summary!$B$28,J2862&lt;=Summary!$B$29,F2862*J2862&gt;1),"Yes","No")</f>
        <v>No</v>
      </c>
    </row>
    <row r="2863" customFormat="false" ht="15" hidden="false" customHeight="false" outlineLevel="0" collapsed="false">
      <c r="A2863" s="6" t="s">
        <v>150</v>
      </c>
      <c r="B2863" s="45" t="n">
        <v>42372</v>
      </c>
      <c r="C2863" s="6" t="s">
        <v>173</v>
      </c>
      <c r="D2863" s="6" t="s">
        <v>181</v>
      </c>
      <c r="E2863" s="6" t="s">
        <v>177</v>
      </c>
      <c r="F2863" s="34" t="n">
        <v>0.490619599819183</v>
      </c>
      <c r="G2863" s="34" t="n">
        <v>0.369351669941061</v>
      </c>
      <c r="H2863" s="34" t="n">
        <v>0.121267929878123</v>
      </c>
      <c r="I2863" s="34" t="n">
        <v>0.328326469723215</v>
      </c>
      <c r="J2863" s="35" t="n">
        <v>2.7</v>
      </c>
      <c r="K2863" s="6" t="n">
        <v>0</v>
      </c>
      <c r="L2863" s="35" t="n">
        <v>-1</v>
      </c>
      <c r="M2863" s="6" t="str">
        <f aca="false">IF(I2863&lt;=0,"Below 0%",IF(I2863&lt;=0.05,"0-5%",IF(I2863&lt;=0.1,"5-10%",IF(I2863&lt;=0.2,"10-20%",IF(I2863&lt;=0.4,"20-40%","Above 40%")))))</f>
        <v>20-40%</v>
      </c>
      <c r="N2863" s="6" t="str">
        <f aca="false">IF(AND(H2863&gt;=Summary!$B$25,I2863&gt;=Summary!$B$26,I2863&lt;=Summary!$B$27,J2863&gt;=Summary!$B$28,J2863&lt;=Summary!$B$29,F2863*J2863&gt;1),"Yes","No")</f>
        <v>Yes</v>
      </c>
    </row>
    <row r="2864" customFormat="false" ht="15" hidden="false" customHeight="false" outlineLevel="0" collapsed="false">
      <c r="A2864" s="6" t="s">
        <v>150</v>
      </c>
      <c r="B2864" s="45" t="n">
        <v>42381</v>
      </c>
      <c r="C2864" s="6" t="s">
        <v>182</v>
      </c>
      <c r="D2864" s="6" t="s">
        <v>180</v>
      </c>
      <c r="E2864" s="6" t="s">
        <v>187</v>
      </c>
      <c r="F2864" s="34" t="n">
        <v>0.280458986759186</v>
      </c>
      <c r="G2864" s="34" t="n">
        <v>0.309133489461358</v>
      </c>
      <c r="H2864" s="34" t="n">
        <v>-0.0286745027021725</v>
      </c>
      <c r="I2864" s="34" t="n">
        <v>-0.0927576716199066</v>
      </c>
      <c r="J2864" s="35" t="n">
        <v>3.25</v>
      </c>
      <c r="K2864" s="6" t="n">
        <v>1</v>
      </c>
      <c r="L2864" s="35" t="n">
        <v>2.25</v>
      </c>
      <c r="M2864" s="6" t="str">
        <f aca="false">IF(I2864&lt;=0,"Below 0%",IF(I2864&lt;=0.05,"0-5%",IF(I2864&lt;=0.1,"5-10%",IF(I2864&lt;=0.2,"10-20%",IF(I2864&lt;=0.4,"20-40%","Above 40%")))))</f>
        <v>Below 0%</v>
      </c>
      <c r="N2864" s="6" t="str">
        <f aca="false">IF(AND(H2864&gt;=Summary!$B$25,I2864&gt;=Summary!$B$26,I2864&lt;=Summary!$B$27,J2864&gt;=Summary!$B$28,J2864&lt;=Summary!$B$29,F2864*J2864&gt;1),"Yes","No")</f>
        <v>No</v>
      </c>
    </row>
    <row r="2865" customFormat="false" ht="15" hidden="false" customHeight="false" outlineLevel="0" collapsed="false">
      <c r="A2865" s="6" t="s">
        <v>150</v>
      </c>
      <c r="B2865" s="45" t="n">
        <v>42381</v>
      </c>
      <c r="C2865" s="6" t="s">
        <v>182</v>
      </c>
      <c r="D2865" s="6" t="s">
        <v>180</v>
      </c>
      <c r="E2865" s="6" t="s">
        <v>174</v>
      </c>
      <c r="F2865" s="34" t="n">
        <v>0.337255924940109</v>
      </c>
      <c r="G2865" s="34" t="n">
        <v>0.304449648711944</v>
      </c>
      <c r="H2865" s="34" t="n">
        <v>0.0328062762281655</v>
      </c>
      <c r="I2865" s="34" t="n">
        <v>0.107755999610974</v>
      </c>
      <c r="J2865" s="35" t="n">
        <v>3.3</v>
      </c>
      <c r="K2865" s="6" t="n">
        <v>0</v>
      </c>
      <c r="L2865" s="35" t="n">
        <v>-1</v>
      </c>
      <c r="M2865" s="6" t="str">
        <f aca="false">IF(I2865&lt;=0,"Below 0%",IF(I2865&lt;=0.05,"0-5%",IF(I2865&lt;=0.1,"5-10%",IF(I2865&lt;=0.2,"10-20%",IF(I2865&lt;=0.4,"20-40%","Above 40%")))))</f>
        <v>10-20%</v>
      </c>
      <c r="N2865" s="6" t="str">
        <f aca="false">IF(AND(H2865&gt;=Summary!$B$25,I2865&gt;=Summary!$B$26,I2865&lt;=Summary!$B$27,J2865&gt;=Summary!$B$28,J2865&lt;=Summary!$B$29,F2865*J2865&gt;1),"Yes","No")</f>
        <v>Yes</v>
      </c>
    </row>
    <row r="2866" customFormat="false" ht="15" hidden="false" customHeight="false" outlineLevel="0" collapsed="false">
      <c r="A2866" s="6" t="s">
        <v>150</v>
      </c>
      <c r="B2866" s="45" t="n">
        <v>42381</v>
      </c>
      <c r="C2866" s="6" t="s">
        <v>182</v>
      </c>
      <c r="D2866" s="6" t="s">
        <v>180</v>
      </c>
      <c r="E2866" s="6" t="s">
        <v>177</v>
      </c>
      <c r="F2866" s="34" t="n">
        <v>0.382285058498383</v>
      </c>
      <c r="G2866" s="34" t="n">
        <v>0.386416861826698</v>
      </c>
      <c r="H2866" s="34" t="n">
        <v>-0.00413180332831531</v>
      </c>
      <c r="I2866" s="34" t="n">
        <v>-0.0106926061890341</v>
      </c>
      <c r="J2866" s="35" t="n">
        <v>2.6</v>
      </c>
      <c r="K2866" s="6" t="n">
        <v>0</v>
      </c>
      <c r="L2866" s="35" t="n">
        <v>-1</v>
      </c>
      <c r="M2866" s="6" t="str">
        <f aca="false">IF(I2866&lt;=0,"Below 0%",IF(I2866&lt;=0.05,"0-5%",IF(I2866&lt;=0.1,"5-10%",IF(I2866&lt;=0.2,"10-20%",IF(I2866&lt;=0.4,"20-40%","Above 40%")))))</f>
        <v>Below 0%</v>
      </c>
      <c r="N2866" s="6" t="str">
        <f aca="false">IF(AND(H2866&gt;=Summary!$B$25,I2866&gt;=Summary!$B$26,I2866&lt;=Summary!$B$27,J2866&gt;=Summary!$B$28,J2866&lt;=Summary!$B$29,F2866*J2866&gt;1),"Yes","No")</f>
        <v>No</v>
      </c>
    </row>
    <row r="2867" customFormat="false" ht="15" hidden="false" customHeight="false" outlineLevel="0" collapsed="false">
      <c r="A2867" s="6" t="s">
        <v>150</v>
      </c>
      <c r="B2867" s="45" t="n">
        <v>42381</v>
      </c>
      <c r="C2867" s="6" t="s">
        <v>199</v>
      </c>
      <c r="D2867" s="6" t="s">
        <v>189</v>
      </c>
      <c r="E2867" s="6" t="s">
        <v>187</v>
      </c>
      <c r="F2867" s="34" t="n">
        <v>0.468507647514343</v>
      </c>
      <c r="G2867" s="34" t="n">
        <v>0.484021460228598</v>
      </c>
      <c r="H2867" s="34" t="n">
        <v>-0.0155138127142548</v>
      </c>
      <c r="I2867" s="34" t="n">
        <v>-0.0320519108944629</v>
      </c>
      <c r="J2867" s="35" t="n">
        <v>2.1</v>
      </c>
      <c r="K2867" s="6" t="n">
        <v>0</v>
      </c>
      <c r="L2867" s="35" t="n">
        <v>-1</v>
      </c>
      <c r="M2867" s="6" t="str">
        <f aca="false">IF(I2867&lt;=0,"Below 0%",IF(I2867&lt;=0.05,"0-5%",IF(I2867&lt;=0.1,"5-10%",IF(I2867&lt;=0.2,"10-20%",IF(I2867&lt;=0.4,"20-40%","Above 40%")))))</f>
        <v>Below 0%</v>
      </c>
      <c r="N2867" s="6" t="str">
        <f aca="false">IF(AND(H2867&gt;=Summary!$B$25,I2867&gt;=Summary!$B$26,I2867&lt;=Summary!$B$27,J2867&gt;=Summary!$B$28,J2867&lt;=Summary!$B$29,F2867*J2867&gt;1),"Yes","No")</f>
        <v>No</v>
      </c>
    </row>
    <row r="2868" customFormat="false" ht="15" hidden="false" customHeight="false" outlineLevel="0" collapsed="false">
      <c r="A2868" s="6" t="s">
        <v>150</v>
      </c>
      <c r="B2868" s="45" t="n">
        <v>42381</v>
      </c>
      <c r="C2868" s="6" t="s">
        <v>199</v>
      </c>
      <c r="D2868" s="6" t="s">
        <v>189</v>
      </c>
      <c r="E2868" s="6" t="s">
        <v>174</v>
      </c>
      <c r="F2868" s="34" t="n">
        <v>0.186674401164055</v>
      </c>
      <c r="G2868" s="34" t="n">
        <v>0.271052017728015</v>
      </c>
      <c r="H2868" s="34" t="n">
        <v>-0.0843776165639601</v>
      </c>
      <c r="I2868" s="34" t="n">
        <v>-0.311296766101288</v>
      </c>
      <c r="J2868" s="35" t="n">
        <v>3.75</v>
      </c>
      <c r="K2868" s="6" t="n">
        <v>0</v>
      </c>
      <c r="L2868" s="35" t="n">
        <v>-1</v>
      </c>
      <c r="M2868" s="6" t="str">
        <f aca="false">IF(I2868&lt;=0,"Below 0%",IF(I2868&lt;=0.05,"0-5%",IF(I2868&lt;=0.1,"5-10%",IF(I2868&lt;=0.2,"10-20%",IF(I2868&lt;=0.4,"20-40%","Above 40%")))))</f>
        <v>Below 0%</v>
      </c>
      <c r="N2868" s="6" t="str">
        <f aca="false">IF(AND(H2868&gt;=Summary!$B$25,I2868&gt;=Summary!$B$26,I2868&lt;=Summary!$B$27,J2868&gt;=Summary!$B$28,J2868&lt;=Summary!$B$29,F2868*J2868&gt;1),"Yes","No")</f>
        <v>No</v>
      </c>
    </row>
    <row r="2869" customFormat="false" ht="15" hidden="false" customHeight="false" outlineLevel="0" collapsed="false">
      <c r="A2869" s="6" t="s">
        <v>150</v>
      </c>
      <c r="B2869" s="45" t="n">
        <v>42381</v>
      </c>
      <c r="C2869" s="6" t="s">
        <v>199</v>
      </c>
      <c r="D2869" s="6" t="s">
        <v>189</v>
      </c>
      <c r="E2869" s="6" t="s">
        <v>177</v>
      </c>
      <c r="F2869" s="34" t="n">
        <v>0.344817966222763</v>
      </c>
      <c r="G2869" s="34" t="n">
        <v>0.244926522043387</v>
      </c>
      <c r="H2869" s="34" t="n">
        <v>0.0998914441793761</v>
      </c>
      <c r="I2869" s="34" t="n">
        <v>0.407842496378081</v>
      </c>
      <c r="J2869" s="35" t="n">
        <v>4.15</v>
      </c>
      <c r="K2869" s="6" t="n">
        <v>1</v>
      </c>
      <c r="L2869" s="35" t="n">
        <v>3.15</v>
      </c>
      <c r="M2869" s="6" t="str">
        <f aca="false">IF(I2869&lt;=0,"Below 0%",IF(I2869&lt;=0.05,"0-5%",IF(I2869&lt;=0.1,"5-10%",IF(I2869&lt;=0.2,"10-20%",IF(I2869&lt;=0.4,"20-40%","Above 40%")))))</f>
        <v>Above 40%</v>
      </c>
      <c r="N2869" s="6" t="str">
        <f aca="false">IF(AND(H2869&gt;=Summary!$B$25,I2869&gt;=Summary!$B$26,I2869&lt;=Summary!$B$27,J2869&gt;=Summary!$B$28,J2869&lt;=Summary!$B$29,F2869*J2869&gt;1),"Yes","No")</f>
        <v>No</v>
      </c>
    </row>
    <row r="2870" customFormat="false" ht="15" hidden="false" customHeight="false" outlineLevel="0" collapsed="false">
      <c r="A2870" s="6" t="s">
        <v>150</v>
      </c>
      <c r="B2870" s="45" t="n">
        <v>42381</v>
      </c>
      <c r="C2870" s="6" t="s">
        <v>188</v>
      </c>
      <c r="D2870" s="6" t="s">
        <v>176</v>
      </c>
      <c r="E2870" s="6" t="s">
        <v>187</v>
      </c>
      <c r="F2870" s="34" t="n">
        <v>0.240658417344093</v>
      </c>
      <c r="G2870" s="34" t="n">
        <v>0.189128019423069</v>
      </c>
      <c r="H2870" s="34" t="n">
        <v>0.0515303979210243</v>
      </c>
      <c r="I2870" s="34" t="n">
        <v>0.272463054803919</v>
      </c>
      <c r="J2870" s="35" t="n">
        <v>5.25</v>
      </c>
      <c r="K2870" s="6" t="n">
        <v>0</v>
      </c>
      <c r="L2870" s="35" t="n">
        <v>-1</v>
      </c>
      <c r="M2870" s="6" t="str">
        <f aca="false">IF(I2870&lt;=0,"Below 0%",IF(I2870&lt;=0.05,"0-5%",IF(I2870&lt;=0.1,"5-10%",IF(I2870&lt;=0.2,"10-20%",IF(I2870&lt;=0.4,"20-40%","Above 40%")))))</f>
        <v>20-40%</v>
      </c>
      <c r="N2870" s="6" t="str">
        <f aca="false">IF(AND(H2870&gt;=Summary!$B$25,I2870&gt;=Summary!$B$26,I2870&lt;=Summary!$B$27,J2870&gt;=Summary!$B$28,J2870&lt;=Summary!$B$29,F2870*J2870&gt;1),"Yes","No")</f>
        <v>No</v>
      </c>
    </row>
    <row r="2871" customFormat="false" ht="15" hidden="false" customHeight="false" outlineLevel="0" collapsed="false">
      <c r="A2871" s="6" t="s">
        <v>150</v>
      </c>
      <c r="B2871" s="45" t="n">
        <v>42381</v>
      </c>
      <c r="C2871" s="6" t="s">
        <v>188</v>
      </c>
      <c r="D2871" s="6" t="s">
        <v>176</v>
      </c>
      <c r="E2871" s="6" t="s">
        <v>174</v>
      </c>
      <c r="F2871" s="34" t="n">
        <v>0.180290251970291</v>
      </c>
      <c r="G2871" s="34" t="n">
        <v>0.25924859059298</v>
      </c>
      <c r="H2871" s="34" t="n">
        <v>-0.0789583386226885</v>
      </c>
      <c r="I2871" s="34" t="n">
        <v>-0.304566124899993</v>
      </c>
      <c r="J2871" s="35" t="n">
        <v>3.83</v>
      </c>
      <c r="K2871" s="6" t="n">
        <v>1</v>
      </c>
      <c r="L2871" s="35" t="n">
        <v>2.83</v>
      </c>
      <c r="M2871" s="6" t="str">
        <f aca="false">IF(I2871&lt;=0,"Below 0%",IF(I2871&lt;=0.05,"0-5%",IF(I2871&lt;=0.1,"5-10%",IF(I2871&lt;=0.2,"10-20%",IF(I2871&lt;=0.4,"20-40%","Above 40%")))))</f>
        <v>Below 0%</v>
      </c>
      <c r="N2871" s="6" t="str">
        <f aca="false">IF(AND(H2871&gt;=Summary!$B$25,I2871&gt;=Summary!$B$26,I2871&lt;=Summary!$B$27,J2871&gt;=Summary!$B$28,J2871&lt;=Summary!$B$29,F2871*J2871&gt;1),"Yes","No")</f>
        <v>No</v>
      </c>
    </row>
    <row r="2872" customFormat="false" ht="15" hidden="false" customHeight="false" outlineLevel="0" collapsed="false">
      <c r="A2872" s="6" t="s">
        <v>150</v>
      </c>
      <c r="B2872" s="45" t="n">
        <v>42381</v>
      </c>
      <c r="C2872" s="6" t="s">
        <v>188</v>
      </c>
      <c r="D2872" s="6" t="s">
        <v>176</v>
      </c>
      <c r="E2872" s="6" t="s">
        <v>177</v>
      </c>
      <c r="F2872" s="34" t="n">
        <v>0.579051315784454</v>
      </c>
      <c r="G2872" s="34" t="n">
        <v>0.551623389983951</v>
      </c>
      <c r="H2872" s="34" t="n">
        <v>0.027427925800503</v>
      </c>
      <c r="I2872" s="34" t="n">
        <v>0.0497221950673648</v>
      </c>
      <c r="J2872" s="35" t="n">
        <v>1.8</v>
      </c>
      <c r="K2872" s="6" t="n">
        <v>0</v>
      </c>
      <c r="L2872" s="35" t="n">
        <v>-1</v>
      </c>
      <c r="M2872" s="6" t="str">
        <f aca="false">IF(I2872&lt;=0,"Below 0%",IF(I2872&lt;=0.05,"0-5%",IF(I2872&lt;=0.1,"5-10%",IF(I2872&lt;=0.2,"10-20%",IF(I2872&lt;=0.4,"20-40%","Above 40%")))))</f>
        <v>0-5%</v>
      </c>
      <c r="N2872" s="6" t="str">
        <f aca="false">IF(AND(H2872&gt;=Summary!$B$25,I2872&gt;=Summary!$B$26,I2872&lt;=Summary!$B$27,J2872&gt;=Summary!$B$28,J2872&lt;=Summary!$B$29,F2872*J2872&gt;1),"Yes","No")</f>
        <v>No</v>
      </c>
    </row>
    <row r="2873" customFormat="false" ht="15" hidden="false" customHeight="false" outlineLevel="0" collapsed="false">
      <c r="A2873" s="6" t="s">
        <v>150</v>
      </c>
      <c r="B2873" s="45" t="n">
        <v>42382</v>
      </c>
      <c r="C2873" s="6" t="s">
        <v>190</v>
      </c>
      <c r="D2873" s="6" t="s">
        <v>178</v>
      </c>
      <c r="E2873" s="6" t="s">
        <v>187</v>
      </c>
      <c r="F2873" s="34" t="n">
        <v>0.653587400913239</v>
      </c>
      <c r="G2873" s="34" t="n">
        <v>0.676022929432694</v>
      </c>
      <c r="H2873" s="34" t="n">
        <v>-0.0224355285194557</v>
      </c>
      <c r="I2873" s="34" t="n">
        <v>-0.0331875259590428</v>
      </c>
      <c r="J2873" s="35" t="n">
        <v>1.49</v>
      </c>
      <c r="K2873" s="6" t="n">
        <v>0</v>
      </c>
      <c r="L2873" s="35" t="n">
        <v>-1</v>
      </c>
      <c r="M2873" s="6" t="str">
        <f aca="false">IF(I2873&lt;=0,"Below 0%",IF(I2873&lt;=0.05,"0-5%",IF(I2873&lt;=0.1,"5-10%",IF(I2873&lt;=0.2,"10-20%",IF(I2873&lt;=0.4,"20-40%","Above 40%")))))</f>
        <v>Below 0%</v>
      </c>
      <c r="N2873" s="6" t="str">
        <f aca="false">IF(AND(H2873&gt;=Summary!$B$25,I2873&gt;=Summary!$B$26,I2873&lt;=Summary!$B$27,J2873&gt;=Summary!$B$28,J2873&lt;=Summary!$B$29,F2873*J2873&gt;1),"Yes","No")</f>
        <v>No</v>
      </c>
    </row>
    <row r="2874" customFormat="false" ht="15" hidden="false" customHeight="false" outlineLevel="0" collapsed="false">
      <c r="A2874" s="6" t="s">
        <v>150</v>
      </c>
      <c r="B2874" s="45" t="n">
        <v>42382</v>
      </c>
      <c r="C2874" s="6" t="s">
        <v>190</v>
      </c>
      <c r="D2874" s="6" t="s">
        <v>178</v>
      </c>
      <c r="E2874" s="6" t="s">
        <v>174</v>
      </c>
      <c r="F2874" s="34" t="n">
        <v>0.233018532395363</v>
      </c>
      <c r="G2874" s="34" t="n">
        <v>0.212057718916782</v>
      </c>
      <c r="H2874" s="34" t="n">
        <v>0.0209608134785809</v>
      </c>
      <c r="I2874" s="34" t="n">
        <v>0.0988448502872303</v>
      </c>
      <c r="J2874" s="35" t="n">
        <v>4.75</v>
      </c>
      <c r="K2874" s="6" t="n">
        <v>1</v>
      </c>
      <c r="L2874" s="35" t="n">
        <v>3.75</v>
      </c>
      <c r="M2874" s="6" t="str">
        <f aca="false">IF(I2874&lt;=0,"Below 0%",IF(I2874&lt;=0.05,"0-5%",IF(I2874&lt;=0.1,"5-10%",IF(I2874&lt;=0.2,"10-20%",IF(I2874&lt;=0.4,"20-40%","Above 40%")))))</f>
        <v>5-10%</v>
      </c>
      <c r="N2874" s="6" t="str">
        <f aca="false">IF(AND(H2874&gt;=Summary!$B$25,I2874&gt;=Summary!$B$26,I2874&lt;=Summary!$B$27,J2874&gt;=Summary!$B$28,J2874&lt;=Summary!$B$29,F2874*J2874&gt;1),"Yes","No")</f>
        <v>No</v>
      </c>
    </row>
    <row r="2875" customFormat="false" ht="15" hidden="false" customHeight="false" outlineLevel="0" collapsed="false">
      <c r="A2875" s="6" t="s">
        <v>150</v>
      </c>
      <c r="B2875" s="45" t="n">
        <v>42382</v>
      </c>
      <c r="C2875" s="6" t="s">
        <v>190</v>
      </c>
      <c r="D2875" s="6" t="s">
        <v>178</v>
      </c>
      <c r="E2875" s="6" t="s">
        <v>177</v>
      </c>
      <c r="F2875" s="34" t="n">
        <v>0.113394096493721</v>
      </c>
      <c r="G2875" s="34" t="n">
        <v>0.111919351650524</v>
      </c>
      <c r="H2875" s="34" t="n">
        <v>0.00147474484319719</v>
      </c>
      <c r="I2875" s="34" t="n">
        <v>0.0131768529878746</v>
      </c>
      <c r="J2875" s="35" t="n">
        <v>9</v>
      </c>
      <c r="K2875" s="6" t="n">
        <v>0</v>
      </c>
      <c r="L2875" s="35" t="n">
        <v>-1</v>
      </c>
      <c r="M2875" s="6" t="str">
        <f aca="false">IF(I2875&lt;=0,"Below 0%",IF(I2875&lt;=0.05,"0-5%",IF(I2875&lt;=0.1,"5-10%",IF(I2875&lt;=0.2,"10-20%",IF(I2875&lt;=0.4,"20-40%","Above 40%")))))</f>
        <v>0-5%</v>
      </c>
      <c r="N2875" s="6" t="str">
        <f aca="false">IF(AND(H2875&gt;=Summary!$B$25,I2875&gt;=Summary!$B$26,I2875&lt;=Summary!$B$27,J2875&gt;=Summary!$B$28,J2875&lt;=Summary!$B$29,F2875*J2875&gt;1),"Yes","No")</f>
        <v>No</v>
      </c>
    </row>
    <row r="2876" customFormat="false" ht="15" hidden="false" customHeight="false" outlineLevel="0" collapsed="false">
      <c r="A2876" s="6" t="s">
        <v>150</v>
      </c>
      <c r="B2876" s="45" t="n">
        <v>42382</v>
      </c>
      <c r="C2876" s="6" t="s">
        <v>183</v>
      </c>
      <c r="D2876" s="6" t="s">
        <v>185</v>
      </c>
      <c r="E2876" s="6" t="s">
        <v>187</v>
      </c>
      <c r="F2876" s="34" t="n">
        <v>0.220696195960045</v>
      </c>
      <c r="G2876" s="34" t="n">
        <v>0.337993391190675</v>
      </c>
      <c r="H2876" s="34" t="n">
        <v>-0.11729719523063</v>
      </c>
      <c r="I2876" s="34" t="n">
        <v>-0.347039907547951</v>
      </c>
      <c r="J2876" s="35" t="n">
        <v>2.95</v>
      </c>
      <c r="K2876" s="6" t="n">
        <v>0</v>
      </c>
      <c r="L2876" s="35" t="n">
        <v>-1</v>
      </c>
      <c r="M2876" s="6" t="str">
        <f aca="false">IF(I2876&lt;=0,"Below 0%",IF(I2876&lt;=0.05,"0-5%",IF(I2876&lt;=0.1,"5-10%",IF(I2876&lt;=0.2,"10-20%",IF(I2876&lt;=0.4,"20-40%","Above 40%")))))</f>
        <v>Below 0%</v>
      </c>
      <c r="N2876" s="6" t="str">
        <f aca="false">IF(AND(H2876&gt;=Summary!$B$25,I2876&gt;=Summary!$B$26,I2876&lt;=Summary!$B$27,J2876&gt;=Summary!$B$28,J2876&lt;=Summary!$B$29,F2876*J2876&gt;1),"Yes","No")</f>
        <v>No</v>
      </c>
    </row>
    <row r="2877" customFormat="false" ht="15" hidden="false" customHeight="false" outlineLevel="0" collapsed="false">
      <c r="A2877" s="6" t="s">
        <v>150</v>
      </c>
      <c r="B2877" s="45" t="n">
        <v>42382</v>
      </c>
      <c r="C2877" s="6" t="s">
        <v>183</v>
      </c>
      <c r="D2877" s="6" t="s">
        <v>185</v>
      </c>
      <c r="E2877" s="6" t="s">
        <v>174</v>
      </c>
      <c r="F2877" s="34" t="n">
        <v>0.309142529964447</v>
      </c>
      <c r="G2877" s="34" t="n">
        <v>0.278514107266059</v>
      </c>
      <c r="H2877" s="34" t="n">
        <v>0.030628422698388</v>
      </c>
      <c r="I2877" s="34" t="n">
        <v>0.109970812606377</v>
      </c>
      <c r="J2877" s="35" t="n">
        <v>3.58</v>
      </c>
      <c r="K2877" s="6" t="n">
        <v>1</v>
      </c>
      <c r="L2877" s="35" t="n">
        <v>2.58</v>
      </c>
      <c r="M2877" s="6" t="str">
        <f aca="false">IF(I2877&lt;=0,"Below 0%",IF(I2877&lt;=0.05,"0-5%",IF(I2877&lt;=0.1,"5-10%",IF(I2877&lt;=0.2,"10-20%",IF(I2877&lt;=0.4,"20-40%","Above 40%")))))</f>
        <v>10-20%</v>
      </c>
      <c r="N2877" s="6" t="str">
        <f aca="false">IF(AND(H2877&gt;=Summary!$B$25,I2877&gt;=Summary!$B$26,I2877&lt;=Summary!$B$27,J2877&gt;=Summary!$B$28,J2877&lt;=Summary!$B$29,F2877*J2877&gt;1),"Yes","No")</f>
        <v>Yes</v>
      </c>
    </row>
    <row r="2878" customFormat="false" ht="15" hidden="false" customHeight="false" outlineLevel="0" collapsed="false">
      <c r="A2878" s="6" t="s">
        <v>150</v>
      </c>
      <c r="B2878" s="45" t="n">
        <v>42382</v>
      </c>
      <c r="C2878" s="6" t="s">
        <v>183</v>
      </c>
      <c r="D2878" s="6" t="s">
        <v>185</v>
      </c>
      <c r="E2878" s="6" t="s">
        <v>177</v>
      </c>
      <c r="F2878" s="34" t="n">
        <v>0.470161318778992</v>
      </c>
      <c r="G2878" s="34" t="n">
        <v>0.383492501543266</v>
      </c>
      <c r="H2878" s="34" t="n">
        <v>0.0866688172357258</v>
      </c>
      <c r="I2878" s="34" t="n">
        <v>0.225998727190101</v>
      </c>
      <c r="J2878" s="35" t="n">
        <v>2.6</v>
      </c>
      <c r="K2878" s="6" t="n">
        <v>0</v>
      </c>
      <c r="L2878" s="35" t="n">
        <v>-1</v>
      </c>
      <c r="M2878" s="6" t="str">
        <f aca="false">IF(I2878&lt;=0,"Below 0%",IF(I2878&lt;=0.05,"0-5%",IF(I2878&lt;=0.1,"5-10%",IF(I2878&lt;=0.2,"10-20%",IF(I2878&lt;=0.4,"20-40%","Above 40%")))))</f>
        <v>20-40%</v>
      </c>
      <c r="N2878" s="6" t="str">
        <f aca="false">IF(AND(H2878&gt;=Summary!$B$25,I2878&gt;=Summary!$B$26,I2878&lt;=Summary!$B$27,J2878&gt;=Summary!$B$28,J2878&lt;=Summary!$B$29,F2878*J2878&gt;1),"Yes","No")</f>
        <v>Yes</v>
      </c>
    </row>
    <row r="2879" customFormat="false" ht="15" hidden="false" customHeight="false" outlineLevel="0" collapsed="false">
      <c r="A2879" s="6" t="s">
        <v>150</v>
      </c>
      <c r="B2879" s="45" t="n">
        <v>42382</v>
      </c>
      <c r="C2879" s="6" t="s">
        <v>194</v>
      </c>
      <c r="D2879" s="6" t="s">
        <v>173</v>
      </c>
      <c r="E2879" s="6" t="s">
        <v>187</v>
      </c>
      <c r="F2879" s="34" t="n">
        <v>0.697770297527313</v>
      </c>
      <c r="G2879" s="34" t="n">
        <v>0.653246233835489</v>
      </c>
      <c r="H2879" s="34" t="n">
        <v>0.0445240636918247</v>
      </c>
      <c r="I2879" s="34" t="n">
        <v>0.068158163622934</v>
      </c>
      <c r="J2879" s="35" t="n">
        <v>1.53</v>
      </c>
      <c r="K2879" s="6" t="n">
        <v>0</v>
      </c>
      <c r="L2879" s="35" t="n">
        <v>-1</v>
      </c>
      <c r="M2879" s="6" t="str">
        <f aca="false">IF(I2879&lt;=0,"Below 0%",IF(I2879&lt;=0.05,"0-5%",IF(I2879&lt;=0.1,"5-10%",IF(I2879&lt;=0.2,"10-20%",IF(I2879&lt;=0.4,"20-40%","Above 40%")))))</f>
        <v>5-10%</v>
      </c>
      <c r="N2879" s="6" t="str">
        <f aca="false">IF(AND(H2879&gt;=Summary!$B$25,I2879&gt;=Summary!$B$26,I2879&lt;=Summary!$B$27,J2879&gt;=Summary!$B$28,J2879&lt;=Summary!$B$29,F2879*J2879&gt;1),"Yes","No")</f>
        <v>No</v>
      </c>
    </row>
    <row r="2880" customFormat="false" ht="15" hidden="false" customHeight="false" outlineLevel="0" collapsed="false">
      <c r="A2880" s="6" t="s">
        <v>150</v>
      </c>
      <c r="B2880" s="45" t="n">
        <v>42382</v>
      </c>
      <c r="C2880" s="6" t="s">
        <v>194</v>
      </c>
      <c r="D2880" s="6" t="s">
        <v>173</v>
      </c>
      <c r="E2880" s="6" t="s">
        <v>174</v>
      </c>
      <c r="F2880" s="34" t="n">
        <v>0.221053764224052</v>
      </c>
      <c r="G2880" s="34" t="n">
        <v>0.203972803626183</v>
      </c>
      <c r="H2880" s="34" t="n">
        <v>0.0170809605978693</v>
      </c>
      <c r="I2880" s="34" t="n">
        <v>0.0837413630356978</v>
      </c>
      <c r="J2880" s="35" t="n">
        <v>4.9</v>
      </c>
      <c r="K2880" s="6" t="n">
        <v>1</v>
      </c>
      <c r="L2880" s="35" t="n">
        <v>3.9</v>
      </c>
      <c r="M2880" s="6" t="str">
        <f aca="false">IF(I2880&lt;=0,"Below 0%",IF(I2880&lt;=0.05,"0-5%",IF(I2880&lt;=0.1,"5-10%",IF(I2880&lt;=0.2,"10-20%",IF(I2880&lt;=0.4,"20-40%","Above 40%")))))</f>
        <v>5-10%</v>
      </c>
      <c r="N2880" s="6" t="str">
        <f aca="false">IF(AND(H2880&gt;=Summary!$B$25,I2880&gt;=Summary!$B$26,I2880&lt;=Summary!$B$27,J2880&gt;=Summary!$B$28,J2880&lt;=Summary!$B$29,F2880*J2880&gt;1),"Yes","No")</f>
        <v>No</v>
      </c>
    </row>
    <row r="2881" customFormat="false" ht="15" hidden="false" customHeight="false" outlineLevel="0" collapsed="false">
      <c r="A2881" s="6" t="s">
        <v>150</v>
      </c>
      <c r="B2881" s="45" t="n">
        <v>42382</v>
      </c>
      <c r="C2881" s="6" t="s">
        <v>194</v>
      </c>
      <c r="D2881" s="6" t="s">
        <v>173</v>
      </c>
      <c r="E2881" s="6" t="s">
        <v>177</v>
      </c>
      <c r="F2881" s="34" t="n">
        <v>0.0811759382486343</v>
      </c>
      <c r="G2881" s="34" t="n">
        <v>0.142780962538328</v>
      </c>
      <c r="H2881" s="34" t="n">
        <v>-0.0616050242896939</v>
      </c>
      <c r="I2881" s="34" t="n">
        <v>-0.431465254152188</v>
      </c>
      <c r="J2881" s="35" t="n">
        <v>7</v>
      </c>
      <c r="K2881" s="6" t="n">
        <v>0</v>
      </c>
      <c r="L2881" s="35" t="n">
        <v>-1</v>
      </c>
      <c r="M2881" s="6" t="str">
        <f aca="false">IF(I2881&lt;=0,"Below 0%",IF(I2881&lt;=0.05,"0-5%",IF(I2881&lt;=0.1,"5-10%",IF(I2881&lt;=0.2,"10-20%",IF(I2881&lt;=0.4,"20-40%","Above 40%")))))</f>
        <v>Below 0%</v>
      </c>
      <c r="N2881" s="6" t="str">
        <f aca="false">IF(AND(H2881&gt;=Summary!$B$25,I2881&gt;=Summary!$B$26,I2881&lt;=Summary!$B$27,J2881&gt;=Summary!$B$28,J2881&lt;=Summary!$B$29,F2881*J2881&gt;1),"Yes","No")</f>
        <v>No</v>
      </c>
    </row>
    <row r="2882" customFormat="false" ht="15" hidden="false" customHeight="false" outlineLevel="0" collapsed="false">
      <c r="A2882" s="6" t="s">
        <v>150</v>
      </c>
      <c r="B2882" s="45" t="n">
        <v>42382</v>
      </c>
      <c r="C2882" s="6" t="s">
        <v>179</v>
      </c>
      <c r="D2882" s="6" t="s">
        <v>198</v>
      </c>
      <c r="E2882" s="6" t="s">
        <v>187</v>
      </c>
      <c r="F2882" s="34" t="n">
        <v>0.385985165834427</v>
      </c>
      <c r="G2882" s="34" t="n">
        <v>0.486544620238038</v>
      </c>
      <c r="H2882" s="34" t="n">
        <v>-0.100559454403612</v>
      </c>
      <c r="I2882" s="34" t="n">
        <v>-0.206680847389523</v>
      </c>
      <c r="J2882" s="35" t="n">
        <v>2.05</v>
      </c>
      <c r="K2882" s="6" t="n">
        <v>1</v>
      </c>
      <c r="L2882" s="35" t="n">
        <v>1.05</v>
      </c>
      <c r="M2882" s="6" t="str">
        <f aca="false">IF(I2882&lt;=0,"Below 0%",IF(I2882&lt;=0.05,"0-5%",IF(I2882&lt;=0.1,"5-10%",IF(I2882&lt;=0.2,"10-20%",IF(I2882&lt;=0.4,"20-40%","Above 40%")))))</f>
        <v>Below 0%</v>
      </c>
      <c r="N2882" s="6" t="str">
        <f aca="false">IF(AND(H2882&gt;=Summary!$B$25,I2882&gt;=Summary!$B$26,I2882&lt;=Summary!$B$27,J2882&gt;=Summary!$B$28,J2882&lt;=Summary!$B$29,F2882*J2882&gt;1),"Yes","No")</f>
        <v>No</v>
      </c>
    </row>
    <row r="2883" customFormat="false" ht="15" hidden="false" customHeight="false" outlineLevel="0" collapsed="false">
      <c r="A2883" s="6" t="s">
        <v>150</v>
      </c>
      <c r="B2883" s="45" t="n">
        <v>42382</v>
      </c>
      <c r="C2883" s="6" t="s">
        <v>179</v>
      </c>
      <c r="D2883" s="6" t="s">
        <v>198</v>
      </c>
      <c r="E2883" s="6" t="s">
        <v>174</v>
      </c>
      <c r="F2883" s="34" t="n">
        <v>0.363879889249802</v>
      </c>
      <c r="G2883" s="34" t="n">
        <v>0.284164236891162</v>
      </c>
      <c r="H2883" s="34" t="n">
        <v>0.0797156523586396</v>
      </c>
      <c r="I2883" s="34" t="n">
        <v>0.280526688476888</v>
      </c>
      <c r="J2883" s="35" t="n">
        <v>3.51</v>
      </c>
      <c r="K2883" s="6" t="n">
        <v>0</v>
      </c>
      <c r="L2883" s="35" t="n">
        <v>-1</v>
      </c>
      <c r="M2883" s="6" t="str">
        <f aca="false">IF(I2883&lt;=0,"Below 0%",IF(I2883&lt;=0.05,"0-5%",IF(I2883&lt;=0.1,"5-10%",IF(I2883&lt;=0.2,"10-20%",IF(I2883&lt;=0.4,"20-40%","Above 40%")))))</f>
        <v>20-40%</v>
      </c>
      <c r="N2883" s="6" t="str">
        <f aca="false">IF(AND(H2883&gt;=Summary!$B$25,I2883&gt;=Summary!$B$26,I2883&lt;=Summary!$B$27,J2883&gt;=Summary!$B$28,J2883&lt;=Summary!$B$29,F2883*J2883&gt;1),"Yes","No")</f>
        <v>Yes</v>
      </c>
    </row>
    <row r="2884" customFormat="false" ht="15" hidden="false" customHeight="false" outlineLevel="0" collapsed="false">
      <c r="A2884" s="6" t="s">
        <v>150</v>
      </c>
      <c r="B2884" s="45" t="n">
        <v>42382</v>
      </c>
      <c r="C2884" s="6" t="s">
        <v>179</v>
      </c>
      <c r="D2884" s="6" t="s">
        <v>198</v>
      </c>
      <c r="E2884" s="6" t="s">
        <v>177</v>
      </c>
      <c r="F2884" s="34" t="n">
        <v>0.250134944915772</v>
      </c>
      <c r="G2884" s="34" t="n">
        <v>0.2292911428708</v>
      </c>
      <c r="H2884" s="34" t="n">
        <v>0.0208438020449718</v>
      </c>
      <c r="I2884" s="34" t="n">
        <v>0.0909053955769972</v>
      </c>
      <c r="J2884" s="35" t="n">
        <v>4.35</v>
      </c>
      <c r="K2884" s="6" t="n">
        <v>0</v>
      </c>
      <c r="L2884" s="35" t="n">
        <v>-1</v>
      </c>
      <c r="M2884" s="6" t="str">
        <f aca="false">IF(I2884&lt;=0,"Below 0%",IF(I2884&lt;=0.05,"0-5%",IF(I2884&lt;=0.1,"5-10%",IF(I2884&lt;=0.2,"10-20%",IF(I2884&lt;=0.4,"20-40%","Above 40%")))))</f>
        <v>5-10%</v>
      </c>
      <c r="N2884" s="6" t="str">
        <f aca="false">IF(AND(H2884&gt;=Summary!$B$25,I2884&gt;=Summary!$B$26,I2884&lt;=Summary!$B$27,J2884&gt;=Summary!$B$28,J2884&lt;=Summary!$B$29,F2884*J2884&gt;1),"Yes","No")</f>
        <v>No</v>
      </c>
    </row>
    <row r="2885" customFormat="false" ht="15" hidden="false" customHeight="false" outlineLevel="0" collapsed="false">
      <c r="A2885" s="6" t="s">
        <v>150</v>
      </c>
      <c r="B2885" s="45" t="n">
        <v>42382</v>
      </c>
      <c r="C2885" s="6" t="s">
        <v>192</v>
      </c>
      <c r="D2885" s="6" t="s">
        <v>172</v>
      </c>
      <c r="E2885" s="6" t="s">
        <v>187</v>
      </c>
      <c r="F2885" s="34" t="n">
        <v>0.568111658096314</v>
      </c>
      <c r="G2885" s="34" t="n">
        <v>0.484252640666424</v>
      </c>
      <c r="H2885" s="34" t="n">
        <v>0.0838590174298894</v>
      </c>
      <c r="I2885" s="34" t="n">
        <v>0.173172039525656</v>
      </c>
      <c r="J2885" s="35" t="n">
        <v>2.05</v>
      </c>
      <c r="K2885" s="6" t="n">
        <v>1</v>
      </c>
      <c r="L2885" s="35" t="n">
        <v>1.05</v>
      </c>
      <c r="M2885" s="6" t="str">
        <f aca="false">IF(I2885&lt;=0,"Below 0%",IF(I2885&lt;=0.05,"0-5%",IF(I2885&lt;=0.1,"5-10%",IF(I2885&lt;=0.2,"10-20%",IF(I2885&lt;=0.4,"20-40%","Above 40%")))))</f>
        <v>10-20%</v>
      </c>
      <c r="N2885" s="6" t="str">
        <f aca="false">IF(AND(H2885&gt;=Summary!$B$25,I2885&gt;=Summary!$B$26,I2885&lt;=Summary!$B$27,J2885&gt;=Summary!$B$28,J2885&lt;=Summary!$B$29,F2885*J2885&gt;1),"Yes","No")</f>
        <v>Yes</v>
      </c>
    </row>
    <row r="2886" customFormat="false" ht="15" hidden="false" customHeight="false" outlineLevel="0" collapsed="false">
      <c r="A2886" s="6" t="s">
        <v>150</v>
      </c>
      <c r="B2886" s="45" t="n">
        <v>42382</v>
      </c>
      <c r="C2886" s="6" t="s">
        <v>192</v>
      </c>
      <c r="D2886" s="6" t="s">
        <v>172</v>
      </c>
      <c r="E2886" s="6" t="s">
        <v>174</v>
      </c>
      <c r="F2886" s="34" t="n">
        <v>0.328901380300522</v>
      </c>
      <c r="G2886" s="34" t="n">
        <v>0.288580788769235</v>
      </c>
      <c r="H2886" s="34" t="n">
        <v>0.0403205915312866</v>
      </c>
      <c r="I2886" s="34" t="n">
        <v>0.139720290124819</v>
      </c>
      <c r="J2886" s="35" t="n">
        <v>3.44</v>
      </c>
      <c r="K2886" s="6" t="n">
        <v>0</v>
      </c>
      <c r="L2886" s="35" t="n">
        <v>-1</v>
      </c>
      <c r="M2886" s="6" t="str">
        <f aca="false">IF(I2886&lt;=0,"Below 0%",IF(I2886&lt;=0.05,"0-5%",IF(I2886&lt;=0.1,"5-10%",IF(I2886&lt;=0.2,"10-20%",IF(I2886&lt;=0.4,"20-40%","Above 40%")))))</f>
        <v>10-20%</v>
      </c>
      <c r="N2886" s="6" t="str">
        <f aca="false">IF(AND(H2886&gt;=Summary!$B$25,I2886&gt;=Summary!$B$26,I2886&lt;=Summary!$B$27,J2886&gt;=Summary!$B$28,J2886&lt;=Summary!$B$29,F2886*J2886&gt;1),"Yes","No")</f>
        <v>Yes</v>
      </c>
    </row>
    <row r="2887" customFormat="false" ht="15" hidden="false" customHeight="false" outlineLevel="0" collapsed="false">
      <c r="A2887" s="6" t="s">
        <v>150</v>
      </c>
      <c r="B2887" s="45" t="n">
        <v>42382</v>
      </c>
      <c r="C2887" s="6" t="s">
        <v>192</v>
      </c>
      <c r="D2887" s="6" t="s">
        <v>172</v>
      </c>
      <c r="E2887" s="6" t="s">
        <v>177</v>
      </c>
      <c r="F2887" s="34" t="n">
        <v>0.102986961603165</v>
      </c>
      <c r="G2887" s="34" t="n">
        <v>0.227166570564341</v>
      </c>
      <c r="H2887" s="34" t="n">
        <v>-0.124179608961176</v>
      </c>
      <c r="I2887" s="34" t="n">
        <v>-0.546645611863936</v>
      </c>
      <c r="J2887" s="35" t="n">
        <v>4.37</v>
      </c>
      <c r="K2887" s="6" t="n">
        <v>0</v>
      </c>
      <c r="L2887" s="35" t="n">
        <v>-1</v>
      </c>
      <c r="M2887" s="6" t="str">
        <f aca="false">IF(I2887&lt;=0,"Below 0%",IF(I2887&lt;=0.05,"0-5%",IF(I2887&lt;=0.1,"5-10%",IF(I2887&lt;=0.2,"10-20%",IF(I2887&lt;=0.4,"20-40%","Above 40%")))))</f>
        <v>Below 0%</v>
      </c>
      <c r="N2887" s="6" t="str">
        <f aca="false">IF(AND(H2887&gt;=Summary!$B$25,I2887&gt;=Summary!$B$26,I2887&lt;=Summary!$B$27,J2887&gt;=Summary!$B$28,J2887&lt;=Summary!$B$29,F2887*J2887&gt;1),"Yes","No")</f>
        <v>No</v>
      </c>
    </row>
    <row r="2888" customFormat="false" ht="15" hidden="false" customHeight="false" outlineLevel="0" collapsed="false">
      <c r="A2888" s="6" t="s">
        <v>150</v>
      </c>
      <c r="B2888" s="45" t="n">
        <v>42382</v>
      </c>
      <c r="C2888" s="6" t="s">
        <v>175</v>
      </c>
      <c r="D2888" s="6" t="s">
        <v>191</v>
      </c>
      <c r="E2888" s="6" t="s">
        <v>187</v>
      </c>
      <c r="F2888" s="34" t="n">
        <v>0.562742590904236</v>
      </c>
      <c r="G2888" s="34" t="n">
        <v>0.54673451894555</v>
      </c>
      <c r="H2888" s="34" t="n">
        <v>0.0160080719586863</v>
      </c>
      <c r="I2888" s="34" t="n">
        <v>0.0292794242982133</v>
      </c>
      <c r="J2888" s="35" t="n">
        <v>1.83</v>
      </c>
      <c r="K2888" s="6" t="n">
        <v>0</v>
      </c>
      <c r="L2888" s="35" t="n">
        <v>-1</v>
      </c>
      <c r="M2888" s="6" t="str">
        <f aca="false">IF(I2888&lt;=0,"Below 0%",IF(I2888&lt;=0.05,"0-5%",IF(I2888&lt;=0.1,"5-10%",IF(I2888&lt;=0.2,"10-20%",IF(I2888&lt;=0.4,"20-40%","Above 40%")))))</f>
        <v>0-5%</v>
      </c>
      <c r="N2888" s="6" t="str">
        <f aca="false">IF(AND(H2888&gt;=Summary!$B$25,I2888&gt;=Summary!$B$26,I2888&lt;=Summary!$B$27,J2888&gt;=Summary!$B$28,J2888&lt;=Summary!$B$29,F2888*J2888&gt;1),"Yes","No")</f>
        <v>No</v>
      </c>
    </row>
    <row r="2889" customFormat="false" ht="15" hidden="false" customHeight="false" outlineLevel="0" collapsed="false">
      <c r="A2889" s="6" t="s">
        <v>150</v>
      </c>
      <c r="B2889" s="45" t="n">
        <v>42382</v>
      </c>
      <c r="C2889" s="6" t="s">
        <v>175</v>
      </c>
      <c r="D2889" s="6" t="s">
        <v>191</v>
      </c>
      <c r="E2889" s="6" t="s">
        <v>174</v>
      </c>
      <c r="F2889" s="34" t="n">
        <v>0.251819103956223</v>
      </c>
      <c r="G2889" s="34" t="n">
        <v>0.269683064601174</v>
      </c>
      <c r="H2889" s="34" t="n">
        <v>-0.0178639606449516</v>
      </c>
      <c r="I2889" s="34" t="n">
        <v>-0.0662405726936173</v>
      </c>
      <c r="J2889" s="35" t="n">
        <v>3.71</v>
      </c>
      <c r="K2889" s="6" t="n">
        <v>0</v>
      </c>
      <c r="L2889" s="35" t="n">
        <v>-1</v>
      </c>
      <c r="M2889" s="6" t="str">
        <f aca="false">IF(I2889&lt;=0,"Below 0%",IF(I2889&lt;=0.05,"0-5%",IF(I2889&lt;=0.1,"5-10%",IF(I2889&lt;=0.2,"10-20%",IF(I2889&lt;=0.4,"20-40%","Above 40%")))))</f>
        <v>Below 0%</v>
      </c>
      <c r="N2889" s="6" t="str">
        <f aca="false">IF(AND(H2889&gt;=Summary!$B$25,I2889&gt;=Summary!$B$26,I2889&lt;=Summary!$B$27,J2889&gt;=Summary!$B$28,J2889&lt;=Summary!$B$29,F2889*J2889&gt;1),"Yes","No")</f>
        <v>No</v>
      </c>
    </row>
    <row r="2890" customFormat="false" ht="15" hidden="false" customHeight="false" outlineLevel="0" collapsed="false">
      <c r="A2890" s="6" t="s">
        <v>150</v>
      </c>
      <c r="B2890" s="45" t="n">
        <v>42382</v>
      </c>
      <c r="C2890" s="6" t="s">
        <v>175</v>
      </c>
      <c r="D2890" s="6" t="s">
        <v>191</v>
      </c>
      <c r="E2890" s="6" t="s">
        <v>177</v>
      </c>
      <c r="F2890" s="34" t="n">
        <v>0.185438320040703</v>
      </c>
      <c r="G2890" s="34" t="n">
        <v>0.183582416453276</v>
      </c>
      <c r="H2890" s="34" t="n">
        <v>0.00185590358742652</v>
      </c>
      <c r="I2890" s="34" t="n">
        <v>0.0101093755234389</v>
      </c>
      <c r="J2890" s="35" t="n">
        <v>5.45</v>
      </c>
      <c r="K2890" s="6" t="n">
        <v>1</v>
      </c>
      <c r="L2890" s="35" t="n">
        <v>4.45</v>
      </c>
      <c r="M2890" s="6" t="str">
        <f aca="false">IF(I2890&lt;=0,"Below 0%",IF(I2890&lt;=0.05,"0-5%",IF(I2890&lt;=0.1,"5-10%",IF(I2890&lt;=0.2,"10-20%",IF(I2890&lt;=0.4,"20-40%","Above 40%")))))</f>
        <v>0-5%</v>
      </c>
      <c r="N2890" s="6" t="str">
        <f aca="false">IF(AND(H2890&gt;=Summary!$B$25,I2890&gt;=Summary!$B$26,I2890&lt;=Summary!$B$27,J2890&gt;=Summary!$B$28,J2890&lt;=Summary!$B$29,F2890*J2890&gt;1),"Yes","No")</f>
        <v>No</v>
      </c>
    </row>
    <row r="2891" customFormat="false" ht="15" hidden="false" customHeight="false" outlineLevel="0" collapsed="false">
      <c r="A2891" s="6" t="s">
        <v>150</v>
      </c>
      <c r="B2891" s="45" t="n">
        <v>42382</v>
      </c>
      <c r="C2891" s="6" t="s">
        <v>181</v>
      </c>
      <c r="D2891" s="6" t="s">
        <v>195</v>
      </c>
      <c r="E2891" s="6" t="s">
        <v>187</v>
      </c>
      <c r="F2891" s="34" t="n">
        <v>0.621426701545715</v>
      </c>
      <c r="G2891" s="34" t="n">
        <v>0.558466301500357</v>
      </c>
      <c r="H2891" s="34" t="n">
        <v>0.0629604000453581</v>
      </c>
      <c r="I2891" s="34" t="n">
        <v>0.112738046818959</v>
      </c>
      <c r="J2891" s="35" t="n">
        <v>1.8</v>
      </c>
      <c r="K2891" s="6" t="n">
        <v>0</v>
      </c>
      <c r="L2891" s="35" t="n">
        <v>-1</v>
      </c>
      <c r="M2891" s="6" t="str">
        <f aca="false">IF(I2891&lt;=0,"Below 0%",IF(I2891&lt;=0.05,"0-5%",IF(I2891&lt;=0.1,"5-10%",IF(I2891&lt;=0.2,"10-20%",IF(I2891&lt;=0.4,"20-40%","Above 40%")))))</f>
        <v>10-20%</v>
      </c>
      <c r="N2891" s="6" t="str">
        <f aca="false">IF(AND(H2891&gt;=Summary!$B$25,I2891&gt;=Summary!$B$26,I2891&lt;=Summary!$B$27,J2891&gt;=Summary!$B$28,J2891&lt;=Summary!$B$29,F2891*J2891&gt;1),"Yes","No")</f>
        <v>Yes</v>
      </c>
    </row>
    <row r="2892" customFormat="false" ht="15" hidden="false" customHeight="false" outlineLevel="0" collapsed="false">
      <c r="A2892" s="6" t="s">
        <v>150</v>
      </c>
      <c r="B2892" s="45" t="n">
        <v>42382</v>
      </c>
      <c r="C2892" s="6" t="s">
        <v>181</v>
      </c>
      <c r="D2892" s="6" t="s">
        <v>195</v>
      </c>
      <c r="E2892" s="6" t="s">
        <v>174</v>
      </c>
      <c r="F2892" s="34" t="n">
        <v>0.216269299387932</v>
      </c>
      <c r="G2892" s="34" t="n">
        <v>0.250059537985235</v>
      </c>
      <c r="H2892" s="34" t="n">
        <v>-0.0337902385973028</v>
      </c>
      <c r="I2892" s="34" t="n">
        <v>-0.135128773209595</v>
      </c>
      <c r="J2892" s="35" t="n">
        <v>4.02</v>
      </c>
      <c r="K2892" s="6" t="n">
        <v>0</v>
      </c>
      <c r="L2892" s="35" t="n">
        <v>-1</v>
      </c>
      <c r="M2892" s="6" t="str">
        <f aca="false">IF(I2892&lt;=0,"Below 0%",IF(I2892&lt;=0.05,"0-5%",IF(I2892&lt;=0.1,"5-10%",IF(I2892&lt;=0.2,"10-20%",IF(I2892&lt;=0.4,"20-40%","Above 40%")))))</f>
        <v>Below 0%</v>
      </c>
      <c r="N2892" s="6" t="str">
        <f aca="false">IF(AND(H2892&gt;=Summary!$B$25,I2892&gt;=Summary!$B$26,I2892&lt;=Summary!$B$27,J2892&gt;=Summary!$B$28,J2892&lt;=Summary!$B$29,F2892*J2892&gt;1),"Yes","No")</f>
        <v>No</v>
      </c>
    </row>
    <row r="2893" customFormat="false" ht="15" hidden="false" customHeight="false" outlineLevel="0" collapsed="false">
      <c r="A2893" s="6" t="s">
        <v>150</v>
      </c>
      <c r="B2893" s="45" t="n">
        <v>42382</v>
      </c>
      <c r="C2893" s="6" t="s">
        <v>181</v>
      </c>
      <c r="D2893" s="6" t="s">
        <v>195</v>
      </c>
      <c r="E2893" s="6" t="s">
        <v>177</v>
      </c>
      <c r="F2893" s="34" t="n">
        <v>0.162304028868675</v>
      </c>
      <c r="G2893" s="34" t="n">
        <v>0.191474160514408</v>
      </c>
      <c r="H2893" s="34" t="n">
        <v>-0.029170131645733</v>
      </c>
      <c r="I2893" s="34" t="n">
        <v>-0.15234500345825</v>
      </c>
      <c r="J2893" s="35" t="n">
        <v>5.25</v>
      </c>
      <c r="K2893" s="6" t="n">
        <v>1</v>
      </c>
      <c r="L2893" s="35" t="n">
        <v>4.25</v>
      </c>
      <c r="M2893" s="6" t="str">
        <f aca="false">IF(I2893&lt;=0,"Below 0%",IF(I2893&lt;=0.05,"0-5%",IF(I2893&lt;=0.1,"5-10%",IF(I2893&lt;=0.2,"10-20%",IF(I2893&lt;=0.4,"20-40%","Above 40%")))))</f>
        <v>Below 0%</v>
      </c>
      <c r="N2893" s="6" t="str">
        <f aca="false">IF(AND(H2893&gt;=Summary!$B$25,I2893&gt;=Summary!$B$26,I2893&lt;=Summary!$B$27,J2893&gt;=Summary!$B$28,J2893&lt;=Summary!$B$29,F2893*J2893&gt;1),"Yes","No")</f>
        <v>No</v>
      </c>
    </row>
    <row r="2894" customFormat="false" ht="15" hidden="false" customHeight="false" outlineLevel="0" collapsed="false">
      <c r="A2894" s="6" t="s">
        <v>150</v>
      </c>
      <c r="B2894" s="45" t="n">
        <v>42385</v>
      </c>
      <c r="C2894" s="6" t="s">
        <v>182</v>
      </c>
      <c r="D2894" s="6" t="s">
        <v>195</v>
      </c>
      <c r="E2894" s="6" t="s">
        <v>187</v>
      </c>
      <c r="F2894" s="34" t="n">
        <v>0.199695259332657</v>
      </c>
      <c r="G2894" s="34" t="n">
        <v>0.27013422818792</v>
      </c>
      <c r="H2894" s="34" t="n">
        <v>-0.0704389688552626</v>
      </c>
      <c r="I2894" s="34" t="n">
        <v>-0.260755437501469</v>
      </c>
      <c r="J2894" s="35" t="n">
        <v>3.75</v>
      </c>
      <c r="K2894" s="6" t="n">
        <v>0</v>
      </c>
      <c r="L2894" s="35" t="n">
        <v>-1</v>
      </c>
      <c r="M2894" s="6" t="str">
        <f aca="false">IF(I2894&lt;=0,"Below 0%",IF(I2894&lt;=0.05,"0-5%",IF(I2894&lt;=0.1,"5-10%",IF(I2894&lt;=0.2,"10-20%",IF(I2894&lt;=0.4,"20-40%","Above 40%")))))</f>
        <v>Below 0%</v>
      </c>
      <c r="N2894" s="6" t="str">
        <f aca="false">IF(AND(H2894&gt;=Summary!$B$25,I2894&gt;=Summary!$B$26,I2894&lt;=Summary!$B$27,J2894&gt;=Summary!$B$28,J2894&lt;=Summary!$B$29,F2894*J2894&gt;1),"Yes","No")</f>
        <v>No</v>
      </c>
    </row>
    <row r="2895" customFormat="false" ht="15" hidden="false" customHeight="false" outlineLevel="0" collapsed="false">
      <c r="A2895" s="6" t="s">
        <v>150</v>
      </c>
      <c r="B2895" s="45" t="n">
        <v>42385</v>
      </c>
      <c r="C2895" s="6" t="s">
        <v>182</v>
      </c>
      <c r="D2895" s="6" t="s">
        <v>195</v>
      </c>
      <c r="E2895" s="6" t="s">
        <v>174</v>
      </c>
      <c r="F2895" s="34" t="n">
        <v>0.287095606327057</v>
      </c>
      <c r="G2895" s="34" t="n">
        <v>0.289429530201342</v>
      </c>
      <c r="H2895" s="34" t="n">
        <v>-0.00233392387428538</v>
      </c>
      <c r="I2895" s="34" t="n">
        <v>-0.00806387611057446</v>
      </c>
      <c r="J2895" s="35" t="n">
        <v>3.5</v>
      </c>
      <c r="K2895" s="6" t="n">
        <v>1</v>
      </c>
      <c r="L2895" s="35" t="n">
        <v>2.5</v>
      </c>
      <c r="M2895" s="6" t="str">
        <f aca="false">IF(I2895&lt;=0,"Below 0%",IF(I2895&lt;=0.05,"0-5%",IF(I2895&lt;=0.1,"5-10%",IF(I2895&lt;=0.2,"10-20%",IF(I2895&lt;=0.4,"20-40%","Above 40%")))))</f>
        <v>Below 0%</v>
      </c>
      <c r="N2895" s="6" t="str">
        <f aca="false">IF(AND(H2895&gt;=Summary!$B$25,I2895&gt;=Summary!$B$26,I2895&lt;=Summary!$B$27,J2895&gt;=Summary!$B$28,J2895&lt;=Summary!$B$29,F2895*J2895&gt;1),"Yes","No")</f>
        <v>No</v>
      </c>
    </row>
    <row r="2896" customFormat="false" ht="15" hidden="false" customHeight="false" outlineLevel="0" collapsed="false">
      <c r="A2896" s="6" t="s">
        <v>150</v>
      </c>
      <c r="B2896" s="45" t="n">
        <v>42385</v>
      </c>
      <c r="C2896" s="6" t="s">
        <v>182</v>
      </c>
      <c r="D2896" s="6" t="s">
        <v>195</v>
      </c>
      <c r="E2896" s="6" t="s">
        <v>177</v>
      </c>
      <c r="F2896" s="34" t="n">
        <v>0.513209104537964</v>
      </c>
      <c r="G2896" s="34" t="n">
        <v>0.440436241610738</v>
      </c>
      <c r="H2896" s="34" t="n">
        <v>0.0727728629272256</v>
      </c>
      <c r="I2896" s="34" t="n">
        <v>0.165229052589053</v>
      </c>
      <c r="J2896" s="35" t="n">
        <v>2.3</v>
      </c>
      <c r="K2896" s="6" t="n">
        <v>0</v>
      </c>
      <c r="L2896" s="35" t="n">
        <v>-1</v>
      </c>
      <c r="M2896" s="6" t="str">
        <f aca="false">IF(I2896&lt;=0,"Below 0%",IF(I2896&lt;=0.05,"0-5%",IF(I2896&lt;=0.1,"5-10%",IF(I2896&lt;=0.2,"10-20%",IF(I2896&lt;=0.4,"20-40%","Above 40%")))))</f>
        <v>10-20%</v>
      </c>
      <c r="N2896" s="6" t="str">
        <f aca="false">IF(AND(H2896&gt;=Summary!$B$25,I2896&gt;=Summary!$B$26,I2896&lt;=Summary!$B$27,J2896&gt;=Summary!$B$28,J2896&lt;=Summary!$B$29,F2896*J2896&gt;1),"Yes","No")</f>
        <v>Yes</v>
      </c>
    </row>
    <row r="2897" customFormat="false" ht="15" hidden="false" customHeight="false" outlineLevel="0" collapsed="false">
      <c r="A2897" s="6" t="s">
        <v>150</v>
      </c>
      <c r="B2897" s="45" t="n">
        <v>42385</v>
      </c>
      <c r="C2897" s="6" t="s">
        <v>199</v>
      </c>
      <c r="D2897" s="6" t="s">
        <v>172</v>
      </c>
      <c r="E2897" s="6" t="s">
        <v>187</v>
      </c>
      <c r="F2897" s="34" t="n">
        <v>0.644936680793762</v>
      </c>
      <c r="G2897" s="34" t="n">
        <v>0.515352978463081</v>
      </c>
      <c r="H2897" s="34" t="n">
        <v>0.129583702330682</v>
      </c>
      <c r="I2897" s="34" t="n">
        <v>0.251446499285081</v>
      </c>
      <c r="J2897" s="35" t="n">
        <v>1.95</v>
      </c>
      <c r="K2897" s="6" t="n">
        <v>1</v>
      </c>
      <c r="L2897" s="35" t="n">
        <v>0.95</v>
      </c>
      <c r="M2897" s="6" t="str">
        <f aca="false">IF(I2897&lt;=0,"Below 0%",IF(I2897&lt;=0.05,"0-5%",IF(I2897&lt;=0.1,"5-10%",IF(I2897&lt;=0.2,"10-20%",IF(I2897&lt;=0.4,"20-40%","Above 40%")))))</f>
        <v>20-40%</v>
      </c>
      <c r="N2897" s="6" t="str">
        <f aca="false">IF(AND(H2897&gt;=Summary!$B$25,I2897&gt;=Summary!$B$26,I2897&lt;=Summary!$B$27,J2897&gt;=Summary!$B$28,J2897&lt;=Summary!$B$29,F2897*J2897&gt;1),"Yes","No")</f>
        <v>Yes</v>
      </c>
    </row>
    <row r="2898" customFormat="false" ht="15" hidden="false" customHeight="false" outlineLevel="0" collapsed="false">
      <c r="A2898" s="6" t="s">
        <v>150</v>
      </c>
      <c r="B2898" s="45" t="n">
        <v>42385</v>
      </c>
      <c r="C2898" s="6" t="s">
        <v>199</v>
      </c>
      <c r="D2898" s="6" t="s">
        <v>172</v>
      </c>
      <c r="E2898" s="6" t="s">
        <v>174</v>
      </c>
      <c r="F2898" s="34" t="n">
        <v>0.202371209859848</v>
      </c>
      <c r="G2898" s="34" t="n">
        <v>0.273081061957339</v>
      </c>
      <c r="H2898" s="34" t="n">
        <v>-0.0707098520974909</v>
      </c>
      <c r="I2898" s="34" t="n">
        <v>-0.258933562037111</v>
      </c>
      <c r="J2898" s="35" t="n">
        <v>3.68</v>
      </c>
      <c r="K2898" s="6" t="n">
        <v>0</v>
      </c>
      <c r="L2898" s="35" t="n">
        <v>-1</v>
      </c>
      <c r="M2898" s="6" t="str">
        <f aca="false">IF(I2898&lt;=0,"Below 0%",IF(I2898&lt;=0.05,"0-5%",IF(I2898&lt;=0.1,"5-10%",IF(I2898&lt;=0.2,"10-20%",IF(I2898&lt;=0.4,"20-40%","Above 40%")))))</f>
        <v>Below 0%</v>
      </c>
      <c r="N2898" s="6" t="str">
        <f aca="false">IF(AND(H2898&gt;=Summary!$B$25,I2898&gt;=Summary!$B$26,I2898&lt;=Summary!$B$27,J2898&gt;=Summary!$B$28,J2898&lt;=Summary!$B$29,F2898*J2898&gt;1),"Yes","No")</f>
        <v>No</v>
      </c>
    </row>
    <row r="2899" customFormat="false" ht="15" hidden="false" customHeight="false" outlineLevel="0" collapsed="false">
      <c r="A2899" s="6" t="s">
        <v>150</v>
      </c>
      <c r="B2899" s="45" t="n">
        <v>42385</v>
      </c>
      <c r="C2899" s="6" t="s">
        <v>199</v>
      </c>
      <c r="D2899" s="6" t="s">
        <v>172</v>
      </c>
      <c r="E2899" s="6" t="s">
        <v>177</v>
      </c>
      <c r="F2899" s="34" t="n">
        <v>0.152692154049873</v>
      </c>
      <c r="G2899" s="34" t="n">
        <v>0.21156595957958</v>
      </c>
      <c r="H2899" s="34" t="n">
        <v>-0.0588738055297071</v>
      </c>
      <c r="I2899" s="34" t="n">
        <v>-0.278276361881183</v>
      </c>
      <c r="J2899" s="35" t="n">
        <v>4.75</v>
      </c>
      <c r="K2899" s="6" t="n">
        <v>0</v>
      </c>
      <c r="L2899" s="35" t="n">
        <v>-1</v>
      </c>
      <c r="M2899" s="6" t="str">
        <f aca="false">IF(I2899&lt;=0,"Below 0%",IF(I2899&lt;=0.05,"0-5%",IF(I2899&lt;=0.1,"5-10%",IF(I2899&lt;=0.2,"10-20%",IF(I2899&lt;=0.4,"20-40%","Above 40%")))))</f>
        <v>Below 0%</v>
      </c>
      <c r="N2899" s="6" t="str">
        <f aca="false">IF(AND(H2899&gt;=Summary!$B$25,I2899&gt;=Summary!$B$26,I2899&lt;=Summary!$B$27,J2899&gt;=Summary!$B$28,J2899&lt;=Summary!$B$29,F2899*J2899&gt;1),"Yes","No")</f>
        <v>No</v>
      </c>
    </row>
    <row r="2900" customFormat="false" ht="15" hidden="false" customHeight="false" outlineLevel="0" collapsed="false">
      <c r="A2900" s="6" t="s">
        <v>150</v>
      </c>
      <c r="B2900" s="45" t="n">
        <v>42385</v>
      </c>
      <c r="C2900" s="6" t="s">
        <v>190</v>
      </c>
      <c r="D2900" s="6" t="s">
        <v>173</v>
      </c>
      <c r="E2900" s="6" t="s">
        <v>187</v>
      </c>
      <c r="F2900" s="34" t="n">
        <v>0.492283493280411</v>
      </c>
      <c r="G2900" s="34" t="n">
        <v>0.543168597212508</v>
      </c>
      <c r="H2900" s="34" t="n">
        <v>-0.0508851039320971</v>
      </c>
      <c r="I2900" s="34" t="n">
        <v>-0.0936819694533794</v>
      </c>
      <c r="J2900" s="35" t="n">
        <v>1.83</v>
      </c>
      <c r="K2900" s="6" t="n">
        <v>0</v>
      </c>
      <c r="L2900" s="35" t="n">
        <v>-1</v>
      </c>
      <c r="M2900" s="6" t="str">
        <f aca="false">IF(I2900&lt;=0,"Below 0%",IF(I2900&lt;=0.05,"0-5%",IF(I2900&lt;=0.1,"5-10%",IF(I2900&lt;=0.2,"10-20%",IF(I2900&lt;=0.4,"20-40%","Above 40%")))))</f>
        <v>Below 0%</v>
      </c>
      <c r="N2900" s="6" t="str">
        <f aca="false">IF(AND(H2900&gt;=Summary!$B$25,I2900&gt;=Summary!$B$26,I2900&lt;=Summary!$B$27,J2900&gt;=Summary!$B$28,J2900&lt;=Summary!$B$29,F2900*J2900&gt;1),"Yes","No")</f>
        <v>No</v>
      </c>
    </row>
    <row r="2901" customFormat="false" ht="15" hidden="false" customHeight="false" outlineLevel="0" collapsed="false">
      <c r="A2901" s="6" t="s">
        <v>150</v>
      </c>
      <c r="B2901" s="45" t="n">
        <v>42385</v>
      </c>
      <c r="C2901" s="6" t="s">
        <v>190</v>
      </c>
      <c r="D2901" s="6" t="s">
        <v>173</v>
      </c>
      <c r="E2901" s="6" t="s">
        <v>174</v>
      </c>
      <c r="F2901" s="34" t="n">
        <v>0.29279026389122</v>
      </c>
      <c r="G2901" s="34" t="n">
        <v>0.249748375100224</v>
      </c>
      <c r="H2901" s="34" t="n">
        <v>0.0430418887909966</v>
      </c>
      <c r="I2901" s="34" t="n">
        <v>0.17234101632783</v>
      </c>
      <c r="J2901" s="35" t="n">
        <v>3.98</v>
      </c>
      <c r="K2901" s="6" t="n">
        <v>1</v>
      </c>
      <c r="L2901" s="35" t="n">
        <v>2.98</v>
      </c>
      <c r="M2901" s="6" t="str">
        <f aca="false">IF(I2901&lt;=0,"Below 0%",IF(I2901&lt;=0.05,"0-5%",IF(I2901&lt;=0.1,"5-10%",IF(I2901&lt;=0.2,"10-20%",IF(I2901&lt;=0.4,"20-40%","Above 40%")))))</f>
        <v>10-20%</v>
      </c>
      <c r="N2901" s="6" t="str">
        <f aca="false">IF(AND(H2901&gt;=Summary!$B$25,I2901&gt;=Summary!$B$26,I2901&lt;=Summary!$B$27,J2901&gt;=Summary!$B$28,J2901&lt;=Summary!$B$29,F2901*J2901&gt;1),"Yes","No")</f>
        <v>Yes</v>
      </c>
    </row>
    <row r="2902" customFormat="false" ht="15" hidden="false" customHeight="false" outlineLevel="0" collapsed="false">
      <c r="A2902" s="6" t="s">
        <v>150</v>
      </c>
      <c r="B2902" s="45" t="n">
        <v>42385</v>
      </c>
      <c r="C2902" s="6" t="s">
        <v>190</v>
      </c>
      <c r="D2902" s="6" t="s">
        <v>173</v>
      </c>
      <c r="E2902" s="6" t="s">
        <v>177</v>
      </c>
      <c r="F2902" s="34" t="n">
        <v>0.214926227927208</v>
      </c>
      <c r="G2902" s="34" t="n">
        <v>0.207083027687269</v>
      </c>
      <c r="H2902" s="34" t="n">
        <v>0.00784320023993929</v>
      </c>
      <c r="I2902" s="34" t="n">
        <v>0.0378746647059067</v>
      </c>
      <c r="J2902" s="35" t="n">
        <v>4.8</v>
      </c>
      <c r="K2902" s="6" t="n">
        <v>0</v>
      </c>
      <c r="L2902" s="35" t="n">
        <v>-1</v>
      </c>
      <c r="M2902" s="6" t="str">
        <f aca="false">IF(I2902&lt;=0,"Below 0%",IF(I2902&lt;=0.05,"0-5%",IF(I2902&lt;=0.1,"5-10%",IF(I2902&lt;=0.2,"10-20%",IF(I2902&lt;=0.4,"20-40%","Above 40%")))))</f>
        <v>0-5%</v>
      </c>
      <c r="N2902" s="6" t="str">
        <f aca="false">IF(AND(H2902&gt;=Summary!$B$25,I2902&gt;=Summary!$B$26,I2902&lt;=Summary!$B$27,J2902&gt;=Summary!$B$28,J2902&lt;=Summary!$B$29,F2902*J2902&gt;1),"Yes","No")</f>
        <v>No</v>
      </c>
    </row>
    <row r="2903" customFormat="false" ht="15" hidden="false" customHeight="false" outlineLevel="0" collapsed="false">
      <c r="A2903" s="6" t="s">
        <v>150</v>
      </c>
      <c r="B2903" s="45" t="n">
        <v>42385</v>
      </c>
      <c r="C2903" s="6" t="s">
        <v>194</v>
      </c>
      <c r="D2903" s="6" t="s">
        <v>180</v>
      </c>
      <c r="E2903" s="6" t="s">
        <v>187</v>
      </c>
      <c r="F2903" s="34" t="n">
        <v>0.664304733276367</v>
      </c>
      <c r="G2903" s="34" t="n">
        <v>0.715633335501919</v>
      </c>
      <c r="H2903" s="34" t="n">
        <v>-0.051328602225552</v>
      </c>
      <c r="I2903" s="34" t="n">
        <v>-0.07172472225536</v>
      </c>
      <c r="J2903" s="35" t="n">
        <v>1.41</v>
      </c>
      <c r="K2903" s="6" t="n">
        <v>1</v>
      </c>
      <c r="L2903" s="35" t="n">
        <v>0.41</v>
      </c>
      <c r="M2903" s="6" t="str">
        <f aca="false">IF(I2903&lt;=0,"Below 0%",IF(I2903&lt;=0.05,"0-5%",IF(I2903&lt;=0.1,"5-10%",IF(I2903&lt;=0.2,"10-20%",IF(I2903&lt;=0.4,"20-40%","Above 40%")))))</f>
        <v>Below 0%</v>
      </c>
      <c r="N2903" s="6" t="str">
        <f aca="false">IF(AND(H2903&gt;=Summary!$B$25,I2903&gt;=Summary!$B$26,I2903&lt;=Summary!$B$27,J2903&gt;=Summary!$B$28,J2903&lt;=Summary!$B$29,F2903*J2903&gt;1),"Yes","No")</f>
        <v>No</v>
      </c>
    </row>
    <row r="2904" customFormat="false" ht="15" hidden="false" customHeight="false" outlineLevel="0" collapsed="false">
      <c r="A2904" s="6" t="s">
        <v>150</v>
      </c>
      <c r="B2904" s="45" t="n">
        <v>42385</v>
      </c>
      <c r="C2904" s="6" t="s">
        <v>194</v>
      </c>
      <c r="D2904" s="6" t="s">
        <v>180</v>
      </c>
      <c r="E2904" s="6" t="s">
        <v>174</v>
      </c>
      <c r="F2904" s="34" t="n">
        <v>0.235708743333817</v>
      </c>
      <c r="G2904" s="34" t="n">
        <v>0.18346236419231</v>
      </c>
      <c r="H2904" s="34" t="n">
        <v>0.0522463791415063</v>
      </c>
      <c r="I2904" s="34" t="n">
        <v>0.284779820490813</v>
      </c>
      <c r="J2904" s="35" t="n">
        <v>5.5</v>
      </c>
      <c r="K2904" s="6" t="n">
        <v>0</v>
      </c>
      <c r="L2904" s="35" t="n">
        <v>-1</v>
      </c>
      <c r="M2904" s="6" t="str">
        <f aca="false">IF(I2904&lt;=0,"Below 0%",IF(I2904&lt;=0.05,"0-5%",IF(I2904&lt;=0.1,"5-10%",IF(I2904&lt;=0.2,"10-20%",IF(I2904&lt;=0.4,"20-40%","Above 40%")))))</f>
        <v>20-40%</v>
      </c>
      <c r="N2904" s="6" t="str">
        <f aca="false">IF(AND(H2904&gt;=Summary!$B$25,I2904&gt;=Summary!$B$26,I2904&lt;=Summary!$B$27,J2904&gt;=Summary!$B$28,J2904&lt;=Summary!$B$29,F2904*J2904&gt;1),"Yes","No")</f>
        <v>No</v>
      </c>
    </row>
    <row r="2905" customFormat="false" ht="15" hidden="false" customHeight="false" outlineLevel="0" collapsed="false">
      <c r="A2905" s="6" t="s">
        <v>150</v>
      </c>
      <c r="B2905" s="45" t="n">
        <v>42385</v>
      </c>
      <c r="C2905" s="6" t="s">
        <v>194</v>
      </c>
      <c r="D2905" s="6" t="s">
        <v>180</v>
      </c>
      <c r="E2905" s="6" t="s">
        <v>177</v>
      </c>
      <c r="F2905" s="34" t="n">
        <v>0.0999864861369133</v>
      </c>
      <c r="G2905" s="34" t="n">
        <v>0.100904300305771</v>
      </c>
      <c r="H2905" s="34" t="n">
        <v>-0.000917814168857306</v>
      </c>
      <c r="I2905" s="34" t="n">
        <v>-0.00909588754964907</v>
      </c>
      <c r="J2905" s="35" t="n">
        <v>10</v>
      </c>
      <c r="K2905" s="6" t="n">
        <v>0</v>
      </c>
      <c r="L2905" s="35" t="n">
        <v>-1</v>
      </c>
      <c r="M2905" s="6" t="str">
        <f aca="false">IF(I2905&lt;=0,"Below 0%",IF(I2905&lt;=0.05,"0-5%",IF(I2905&lt;=0.1,"5-10%",IF(I2905&lt;=0.2,"10-20%",IF(I2905&lt;=0.4,"20-40%","Above 40%")))))</f>
        <v>Below 0%</v>
      </c>
      <c r="N2905" s="6" t="str">
        <f aca="false">IF(AND(H2905&gt;=Summary!$B$25,I2905&gt;=Summary!$B$26,I2905&lt;=Summary!$B$27,J2905&gt;=Summary!$B$28,J2905&lt;=Summary!$B$29,F2905*J2905&gt;1),"Yes","No")</f>
        <v>No</v>
      </c>
    </row>
    <row r="2906" customFormat="false" ht="15" hidden="false" customHeight="false" outlineLevel="0" collapsed="false">
      <c r="A2906" s="6" t="s">
        <v>150</v>
      </c>
      <c r="B2906" s="45" t="n">
        <v>42385</v>
      </c>
      <c r="C2906" s="6" t="s">
        <v>188</v>
      </c>
      <c r="D2906" s="6" t="s">
        <v>189</v>
      </c>
      <c r="E2906" s="6" t="s">
        <v>187</v>
      </c>
      <c r="F2906" s="34" t="n">
        <v>0.319286167621613</v>
      </c>
      <c r="G2906" s="34" t="n">
        <v>0.382942001366366</v>
      </c>
      <c r="H2906" s="34" t="n">
        <v>-0.0636558337447533</v>
      </c>
      <c r="I2906" s="34" t="n">
        <v>-0.166228393640876</v>
      </c>
      <c r="J2906" s="35" t="n">
        <v>2.62</v>
      </c>
      <c r="K2906" s="6" t="n">
        <v>1</v>
      </c>
      <c r="L2906" s="35" t="n">
        <v>1.62</v>
      </c>
      <c r="M2906" s="6" t="str">
        <f aca="false">IF(I2906&lt;=0,"Below 0%",IF(I2906&lt;=0.05,"0-5%",IF(I2906&lt;=0.1,"5-10%",IF(I2906&lt;=0.2,"10-20%",IF(I2906&lt;=0.4,"20-40%","Above 40%")))))</f>
        <v>Below 0%</v>
      </c>
      <c r="N2906" s="6" t="str">
        <f aca="false">IF(AND(H2906&gt;=Summary!$B$25,I2906&gt;=Summary!$B$26,I2906&lt;=Summary!$B$27,J2906&gt;=Summary!$B$28,J2906&lt;=Summary!$B$29,F2906*J2906&gt;1),"Yes","No")</f>
        <v>No</v>
      </c>
    </row>
    <row r="2907" customFormat="false" ht="15" hidden="false" customHeight="false" outlineLevel="0" collapsed="false">
      <c r="A2907" s="6" t="s">
        <v>150</v>
      </c>
      <c r="B2907" s="45" t="n">
        <v>42385</v>
      </c>
      <c r="C2907" s="6" t="s">
        <v>188</v>
      </c>
      <c r="D2907" s="6" t="s">
        <v>189</v>
      </c>
      <c r="E2907" s="6" t="s">
        <v>174</v>
      </c>
      <c r="F2907" s="34" t="n">
        <v>0.287005454301834</v>
      </c>
      <c r="G2907" s="34" t="n">
        <v>0.282621984107008</v>
      </c>
      <c r="H2907" s="34" t="n">
        <v>0.00438347019482605</v>
      </c>
      <c r="I2907" s="34" t="n">
        <v>0.0155100113980033</v>
      </c>
      <c r="J2907" s="35" t="n">
        <v>3.55</v>
      </c>
      <c r="K2907" s="6" t="n">
        <v>0</v>
      </c>
      <c r="L2907" s="35" t="n">
        <v>-1</v>
      </c>
      <c r="M2907" s="6" t="str">
        <f aca="false">IF(I2907&lt;=0,"Below 0%",IF(I2907&lt;=0.05,"0-5%",IF(I2907&lt;=0.1,"5-10%",IF(I2907&lt;=0.2,"10-20%",IF(I2907&lt;=0.4,"20-40%","Above 40%")))))</f>
        <v>0-5%</v>
      </c>
      <c r="N2907" s="6" t="str">
        <f aca="false">IF(AND(H2907&gt;=Summary!$B$25,I2907&gt;=Summary!$B$26,I2907&lt;=Summary!$B$27,J2907&gt;=Summary!$B$28,J2907&lt;=Summary!$B$29,F2907*J2907&gt;1),"Yes","No")</f>
        <v>No</v>
      </c>
    </row>
    <row r="2908" customFormat="false" ht="15" hidden="false" customHeight="false" outlineLevel="0" collapsed="false">
      <c r="A2908" s="6" t="s">
        <v>150</v>
      </c>
      <c r="B2908" s="45" t="n">
        <v>42385</v>
      </c>
      <c r="C2908" s="6" t="s">
        <v>188</v>
      </c>
      <c r="D2908" s="6" t="s">
        <v>189</v>
      </c>
      <c r="E2908" s="6" t="s">
        <v>177</v>
      </c>
      <c r="F2908" s="34" t="n">
        <v>0.393708318471909</v>
      </c>
      <c r="G2908" s="34" t="n">
        <v>0.334436014526626</v>
      </c>
      <c r="H2908" s="34" t="n">
        <v>0.0592723039452824</v>
      </c>
      <c r="I2908" s="34" t="n">
        <v>0.177230625203984</v>
      </c>
      <c r="J2908" s="35" t="n">
        <v>3</v>
      </c>
      <c r="K2908" s="6" t="n">
        <v>0</v>
      </c>
      <c r="L2908" s="35" t="n">
        <v>-1</v>
      </c>
      <c r="M2908" s="6" t="str">
        <f aca="false">IF(I2908&lt;=0,"Below 0%",IF(I2908&lt;=0.05,"0-5%",IF(I2908&lt;=0.1,"5-10%",IF(I2908&lt;=0.2,"10-20%",IF(I2908&lt;=0.4,"20-40%","Above 40%")))))</f>
        <v>10-20%</v>
      </c>
      <c r="N2908" s="6" t="str">
        <f aca="false">IF(AND(H2908&gt;=Summary!$B$25,I2908&gt;=Summary!$B$26,I2908&lt;=Summary!$B$27,J2908&gt;=Summary!$B$28,J2908&lt;=Summary!$B$29,F2908*J2908&gt;1),"Yes","No")</f>
        <v>Yes</v>
      </c>
    </row>
    <row r="2909" customFormat="false" ht="15" hidden="false" customHeight="false" outlineLevel="0" collapsed="false">
      <c r="A2909" s="6" t="s">
        <v>150</v>
      </c>
      <c r="B2909" s="45" t="n">
        <v>42385</v>
      </c>
      <c r="C2909" s="6" t="s">
        <v>179</v>
      </c>
      <c r="D2909" s="6" t="s">
        <v>178</v>
      </c>
      <c r="E2909" s="6" t="s">
        <v>187</v>
      </c>
      <c r="F2909" s="34" t="n">
        <v>0.569388806819916</v>
      </c>
      <c r="G2909" s="34" t="n">
        <v>0.56379821958457</v>
      </c>
      <c r="H2909" s="34" t="n">
        <v>0.005590587235346</v>
      </c>
      <c r="I2909" s="34" t="n">
        <v>0.00991593630690324</v>
      </c>
      <c r="J2909" s="35" t="n">
        <v>1.8</v>
      </c>
      <c r="K2909" s="6" t="n">
        <v>1</v>
      </c>
      <c r="L2909" s="35" t="n">
        <v>0.8</v>
      </c>
      <c r="M2909" s="6" t="str">
        <f aca="false">IF(I2909&lt;=0,"Below 0%",IF(I2909&lt;=0.05,"0-5%",IF(I2909&lt;=0.1,"5-10%",IF(I2909&lt;=0.2,"10-20%",IF(I2909&lt;=0.4,"20-40%","Above 40%")))))</f>
        <v>0-5%</v>
      </c>
      <c r="N2909" s="6" t="str">
        <f aca="false">IF(AND(H2909&gt;=Summary!$B$25,I2909&gt;=Summary!$B$26,I2909&lt;=Summary!$B$27,J2909&gt;=Summary!$B$28,J2909&lt;=Summary!$B$29,F2909*J2909&gt;1),"Yes","No")</f>
        <v>No</v>
      </c>
    </row>
    <row r="2910" customFormat="false" ht="15" hidden="false" customHeight="false" outlineLevel="0" collapsed="false">
      <c r="A2910" s="6" t="s">
        <v>150</v>
      </c>
      <c r="B2910" s="45" t="n">
        <v>42385</v>
      </c>
      <c r="C2910" s="6" t="s">
        <v>179</v>
      </c>
      <c r="D2910" s="6" t="s">
        <v>178</v>
      </c>
      <c r="E2910" s="6" t="s">
        <v>174</v>
      </c>
      <c r="F2910" s="34" t="n">
        <v>0.233142554759979</v>
      </c>
      <c r="G2910" s="34" t="n">
        <v>0.267062314540059</v>
      </c>
      <c r="H2910" s="34" t="n">
        <v>-0.0339197597800801</v>
      </c>
      <c r="I2910" s="34" t="n">
        <v>-0.127010656065411</v>
      </c>
      <c r="J2910" s="35" t="n">
        <v>3.8</v>
      </c>
      <c r="K2910" s="6" t="n">
        <v>0</v>
      </c>
      <c r="L2910" s="35" t="n">
        <v>-1</v>
      </c>
      <c r="M2910" s="6" t="str">
        <f aca="false">IF(I2910&lt;=0,"Below 0%",IF(I2910&lt;=0.05,"0-5%",IF(I2910&lt;=0.1,"5-10%",IF(I2910&lt;=0.2,"10-20%",IF(I2910&lt;=0.4,"20-40%","Above 40%")))))</f>
        <v>Below 0%</v>
      </c>
      <c r="N2910" s="6" t="str">
        <f aca="false">IF(AND(H2910&gt;=Summary!$B$25,I2910&gt;=Summary!$B$26,I2910&lt;=Summary!$B$27,J2910&gt;=Summary!$B$28,J2910&lt;=Summary!$B$29,F2910*J2910&gt;1),"Yes","No")</f>
        <v>No</v>
      </c>
    </row>
    <row r="2911" customFormat="false" ht="15" hidden="false" customHeight="false" outlineLevel="0" collapsed="false">
      <c r="A2911" s="6" t="s">
        <v>150</v>
      </c>
      <c r="B2911" s="45" t="n">
        <v>42385</v>
      </c>
      <c r="C2911" s="6" t="s">
        <v>179</v>
      </c>
      <c r="D2911" s="6" t="s">
        <v>178</v>
      </c>
      <c r="E2911" s="6" t="s">
        <v>177</v>
      </c>
      <c r="F2911" s="34" t="n">
        <v>0.19746869802475</v>
      </c>
      <c r="G2911" s="34" t="n">
        <v>0.169139465875371</v>
      </c>
      <c r="H2911" s="34" t="n">
        <v>0.0283292321493789</v>
      </c>
      <c r="I2911" s="34" t="n">
        <v>0.167490372532293</v>
      </c>
      <c r="J2911" s="35" t="n">
        <v>6</v>
      </c>
      <c r="K2911" s="6" t="n">
        <v>0</v>
      </c>
      <c r="L2911" s="35" t="n">
        <v>-1</v>
      </c>
      <c r="M2911" s="6" t="str">
        <f aca="false">IF(I2911&lt;=0,"Below 0%",IF(I2911&lt;=0.05,"0-5%",IF(I2911&lt;=0.1,"5-10%",IF(I2911&lt;=0.2,"10-20%",IF(I2911&lt;=0.4,"20-40%","Above 40%")))))</f>
        <v>10-20%</v>
      </c>
      <c r="N2911" s="6" t="str">
        <f aca="false">IF(AND(H2911&gt;=Summary!$B$25,I2911&gt;=Summary!$B$26,I2911&lt;=Summary!$B$27,J2911&gt;=Summary!$B$28,J2911&lt;=Summary!$B$29,F2911*J2911&gt;1),"Yes","No")</f>
        <v>No</v>
      </c>
    </row>
    <row r="2912" customFormat="false" ht="15" hidden="false" customHeight="false" outlineLevel="0" collapsed="false">
      <c r="A2912" s="6" t="s">
        <v>150</v>
      </c>
      <c r="B2912" s="45" t="n">
        <v>42385</v>
      </c>
      <c r="C2912" s="6" t="s">
        <v>181</v>
      </c>
      <c r="D2912" s="6" t="s">
        <v>191</v>
      </c>
      <c r="E2912" s="6" t="s">
        <v>187</v>
      </c>
      <c r="F2912" s="34" t="n">
        <v>0.76906818151474</v>
      </c>
      <c r="G2912" s="34" t="n">
        <v>0.721307021660204</v>
      </c>
      <c r="H2912" s="34" t="n">
        <v>0.047761159854536</v>
      </c>
      <c r="I2912" s="34" t="n">
        <v>0.0662147440969119</v>
      </c>
      <c r="J2912" s="35" t="n">
        <v>1.4</v>
      </c>
      <c r="K2912" s="6" t="n">
        <v>1</v>
      </c>
      <c r="L2912" s="35" t="n">
        <v>0.4</v>
      </c>
      <c r="M2912" s="6" t="str">
        <f aca="false">IF(I2912&lt;=0,"Below 0%",IF(I2912&lt;=0.05,"0-5%",IF(I2912&lt;=0.1,"5-10%",IF(I2912&lt;=0.2,"10-20%",IF(I2912&lt;=0.4,"20-40%","Above 40%")))))</f>
        <v>5-10%</v>
      </c>
      <c r="N2912" s="6" t="str">
        <f aca="false">IF(AND(H2912&gt;=Summary!$B$25,I2912&gt;=Summary!$B$26,I2912&lt;=Summary!$B$27,J2912&gt;=Summary!$B$28,J2912&lt;=Summary!$B$29,F2912*J2912&gt;1),"Yes","No")</f>
        <v>No</v>
      </c>
    </row>
    <row r="2913" customFormat="false" ht="15" hidden="false" customHeight="false" outlineLevel="0" collapsed="false">
      <c r="A2913" s="6" t="s">
        <v>150</v>
      </c>
      <c r="B2913" s="45" t="n">
        <v>42385</v>
      </c>
      <c r="C2913" s="6" t="s">
        <v>181</v>
      </c>
      <c r="D2913" s="6" t="s">
        <v>191</v>
      </c>
      <c r="E2913" s="6" t="s">
        <v>174</v>
      </c>
      <c r="F2913" s="34" t="n">
        <v>0.145056650042534</v>
      </c>
      <c r="G2913" s="34" t="n">
        <v>0.183605423695325</v>
      </c>
      <c r="H2913" s="34" t="n">
        <v>-0.0385487736527908</v>
      </c>
      <c r="I2913" s="34" t="n">
        <v>-0.209954438583245</v>
      </c>
      <c r="J2913" s="35" t="n">
        <v>5.5</v>
      </c>
      <c r="K2913" s="6" t="n">
        <v>0</v>
      </c>
      <c r="L2913" s="35" t="n">
        <v>-1</v>
      </c>
      <c r="M2913" s="6" t="str">
        <f aca="false">IF(I2913&lt;=0,"Below 0%",IF(I2913&lt;=0.05,"0-5%",IF(I2913&lt;=0.1,"5-10%",IF(I2913&lt;=0.2,"10-20%",IF(I2913&lt;=0.4,"20-40%","Above 40%")))))</f>
        <v>Below 0%</v>
      </c>
      <c r="N2913" s="6" t="str">
        <f aca="false">IF(AND(H2913&gt;=Summary!$B$25,I2913&gt;=Summary!$B$26,I2913&lt;=Summary!$B$27,J2913&gt;=Summary!$B$28,J2913&lt;=Summary!$B$29,F2913*J2913&gt;1),"Yes","No")</f>
        <v>No</v>
      </c>
    </row>
    <row r="2914" customFormat="false" ht="15" hidden="false" customHeight="false" outlineLevel="0" collapsed="false">
      <c r="A2914" s="6" t="s">
        <v>150</v>
      </c>
      <c r="B2914" s="45" t="n">
        <v>42385</v>
      </c>
      <c r="C2914" s="6" t="s">
        <v>181</v>
      </c>
      <c r="D2914" s="6" t="s">
        <v>191</v>
      </c>
      <c r="E2914" s="6" t="s">
        <v>177</v>
      </c>
      <c r="F2914" s="34" t="n">
        <v>0.0858751982450485</v>
      </c>
      <c r="G2914" s="34" t="n">
        <v>0.0950875546444713</v>
      </c>
      <c r="H2914" s="34" t="n">
        <v>-0.00921235639942282</v>
      </c>
      <c r="I2914" s="34" t="n">
        <v>-0.096882882663956</v>
      </c>
      <c r="J2914" s="35" t="n">
        <v>10.62</v>
      </c>
      <c r="K2914" s="6" t="n">
        <v>0</v>
      </c>
      <c r="L2914" s="35" t="n">
        <v>-1</v>
      </c>
      <c r="M2914" s="6" t="str">
        <f aca="false">IF(I2914&lt;=0,"Below 0%",IF(I2914&lt;=0.05,"0-5%",IF(I2914&lt;=0.1,"5-10%",IF(I2914&lt;=0.2,"10-20%",IF(I2914&lt;=0.4,"20-40%","Above 40%")))))</f>
        <v>Below 0%</v>
      </c>
      <c r="N2914" s="6" t="str">
        <f aca="false">IF(AND(H2914&gt;=Summary!$B$25,I2914&gt;=Summary!$B$26,I2914&lt;=Summary!$B$27,J2914&gt;=Summary!$B$28,J2914&lt;=Summary!$B$29,F2914*J2914&gt;1),"Yes","No")</f>
        <v>No</v>
      </c>
    </row>
    <row r="2915" customFormat="false" ht="15" hidden="false" customHeight="false" outlineLevel="0" collapsed="false">
      <c r="A2915" s="6" t="s">
        <v>150</v>
      </c>
      <c r="B2915" s="45" t="n">
        <v>42386</v>
      </c>
      <c r="C2915" s="6" t="s">
        <v>183</v>
      </c>
      <c r="D2915" s="6" t="s">
        <v>176</v>
      </c>
      <c r="E2915" s="6" t="s">
        <v>187</v>
      </c>
      <c r="F2915" s="34" t="n">
        <v>0.267064332962036</v>
      </c>
      <c r="G2915" s="34" t="n">
        <v>0.40714532274767</v>
      </c>
      <c r="H2915" s="34" t="n">
        <v>-0.140080989785634</v>
      </c>
      <c r="I2915" s="34" t="n">
        <v>-0.344056487841442</v>
      </c>
      <c r="J2915" s="35" t="n">
        <v>2.5</v>
      </c>
      <c r="K2915" s="6" t="n">
        <v>0</v>
      </c>
      <c r="L2915" s="35" t="n">
        <v>-1</v>
      </c>
      <c r="M2915" s="6" t="str">
        <f aca="false">IF(I2915&lt;=0,"Below 0%",IF(I2915&lt;=0.05,"0-5%",IF(I2915&lt;=0.1,"5-10%",IF(I2915&lt;=0.2,"10-20%",IF(I2915&lt;=0.4,"20-40%","Above 40%")))))</f>
        <v>Below 0%</v>
      </c>
      <c r="N2915" s="6" t="str">
        <f aca="false">IF(AND(H2915&gt;=Summary!$B$25,I2915&gt;=Summary!$B$26,I2915&lt;=Summary!$B$27,J2915&gt;=Summary!$B$28,J2915&lt;=Summary!$B$29,F2915*J2915&gt;1),"Yes","No")</f>
        <v>No</v>
      </c>
    </row>
    <row r="2916" customFormat="false" ht="15" hidden="false" customHeight="false" outlineLevel="0" collapsed="false">
      <c r="A2916" s="6" t="s">
        <v>150</v>
      </c>
      <c r="B2916" s="45" t="n">
        <v>42386</v>
      </c>
      <c r="C2916" s="6" t="s">
        <v>183</v>
      </c>
      <c r="D2916" s="6" t="s">
        <v>176</v>
      </c>
      <c r="E2916" s="6" t="s">
        <v>174</v>
      </c>
      <c r="F2916" s="34" t="n">
        <v>0.293124735355377</v>
      </c>
      <c r="G2916" s="34" t="n">
        <v>0.302036589575423</v>
      </c>
      <c r="H2916" s="34" t="n">
        <v>-0.00891185422004565</v>
      </c>
      <c r="I2916" s="34" t="n">
        <v>-0.0295058762005397</v>
      </c>
      <c r="J2916" s="35" t="n">
        <v>3.37</v>
      </c>
      <c r="K2916" s="6" t="n">
        <v>0</v>
      </c>
      <c r="L2916" s="35" t="n">
        <v>-1</v>
      </c>
      <c r="M2916" s="6" t="str">
        <f aca="false">IF(I2916&lt;=0,"Below 0%",IF(I2916&lt;=0.05,"0-5%",IF(I2916&lt;=0.1,"5-10%",IF(I2916&lt;=0.2,"10-20%",IF(I2916&lt;=0.4,"20-40%","Above 40%")))))</f>
        <v>Below 0%</v>
      </c>
      <c r="N2916" s="6" t="str">
        <f aca="false">IF(AND(H2916&gt;=Summary!$B$25,I2916&gt;=Summary!$B$26,I2916&lt;=Summary!$B$27,J2916&gt;=Summary!$B$28,J2916&lt;=Summary!$B$29,F2916*J2916&gt;1),"Yes","No")</f>
        <v>No</v>
      </c>
    </row>
    <row r="2917" customFormat="false" ht="15" hidden="false" customHeight="false" outlineLevel="0" collapsed="false">
      <c r="A2917" s="6" t="s">
        <v>150</v>
      </c>
      <c r="B2917" s="45" t="n">
        <v>42386</v>
      </c>
      <c r="C2917" s="6" t="s">
        <v>183</v>
      </c>
      <c r="D2917" s="6" t="s">
        <v>176</v>
      </c>
      <c r="E2917" s="6" t="s">
        <v>177</v>
      </c>
      <c r="F2917" s="34" t="n">
        <v>0.439810991287231</v>
      </c>
      <c r="G2917" s="34" t="n">
        <v>0.290818087676907</v>
      </c>
      <c r="H2917" s="34" t="n">
        <v>0.148992903610324</v>
      </c>
      <c r="I2917" s="34" t="n">
        <v>0.512323373007845</v>
      </c>
      <c r="J2917" s="35" t="n">
        <v>3.5</v>
      </c>
      <c r="K2917" s="6" t="n">
        <v>1</v>
      </c>
      <c r="L2917" s="35" t="n">
        <v>2.5</v>
      </c>
      <c r="M2917" s="6" t="str">
        <f aca="false">IF(I2917&lt;=0,"Below 0%",IF(I2917&lt;=0.05,"0-5%",IF(I2917&lt;=0.1,"5-10%",IF(I2917&lt;=0.2,"10-20%",IF(I2917&lt;=0.4,"20-40%","Above 40%")))))</f>
        <v>Above 40%</v>
      </c>
      <c r="N2917" s="6" t="str">
        <f aca="false">IF(AND(H2917&gt;=Summary!$B$25,I2917&gt;=Summary!$B$26,I2917&lt;=Summary!$B$27,J2917&gt;=Summary!$B$28,J2917&lt;=Summary!$B$29,F2917*J2917&gt;1),"Yes","No")</f>
        <v>No</v>
      </c>
    </row>
    <row r="2918" customFormat="false" ht="15" hidden="false" customHeight="false" outlineLevel="0" collapsed="false">
      <c r="A2918" s="6" t="s">
        <v>150</v>
      </c>
      <c r="B2918" s="45" t="n">
        <v>42386</v>
      </c>
      <c r="C2918" s="6" t="s">
        <v>192</v>
      </c>
      <c r="D2918" s="6" t="s">
        <v>185</v>
      </c>
      <c r="E2918" s="6" t="s">
        <v>187</v>
      </c>
      <c r="F2918" s="34" t="n">
        <v>0.302102386951447</v>
      </c>
      <c r="G2918" s="34" t="n">
        <v>0.229124155461692</v>
      </c>
      <c r="H2918" s="34" t="n">
        <v>0.072978231489755</v>
      </c>
      <c r="I2918" s="34" t="n">
        <v>0.318509549299601</v>
      </c>
      <c r="J2918" s="35" t="n">
        <v>4.33</v>
      </c>
      <c r="K2918" s="6" t="n">
        <v>0</v>
      </c>
      <c r="L2918" s="35" t="n">
        <v>-1</v>
      </c>
      <c r="M2918" s="6" t="str">
        <f aca="false">IF(I2918&lt;=0,"Below 0%",IF(I2918&lt;=0.05,"0-5%",IF(I2918&lt;=0.1,"5-10%",IF(I2918&lt;=0.2,"10-20%",IF(I2918&lt;=0.4,"20-40%","Above 40%")))))</f>
        <v>20-40%</v>
      </c>
      <c r="N2918" s="6" t="str">
        <f aca="false">IF(AND(H2918&gt;=Summary!$B$25,I2918&gt;=Summary!$B$26,I2918&lt;=Summary!$B$27,J2918&gt;=Summary!$B$28,J2918&lt;=Summary!$B$29,F2918*J2918&gt;1),"Yes","No")</f>
        <v>Yes</v>
      </c>
    </row>
    <row r="2919" customFormat="false" ht="15" hidden="false" customHeight="false" outlineLevel="0" collapsed="false">
      <c r="A2919" s="6" t="s">
        <v>150</v>
      </c>
      <c r="B2919" s="45" t="n">
        <v>42386</v>
      </c>
      <c r="C2919" s="6" t="s">
        <v>192</v>
      </c>
      <c r="D2919" s="6" t="s">
        <v>185</v>
      </c>
      <c r="E2919" s="6" t="s">
        <v>174</v>
      </c>
      <c r="F2919" s="34" t="n">
        <v>0.314802944660187</v>
      </c>
      <c r="G2919" s="34" t="n">
        <v>0.274822047963746</v>
      </c>
      <c r="H2919" s="34" t="n">
        <v>0.0399808966964404</v>
      </c>
      <c r="I2919" s="34" t="n">
        <v>0.145479218252949</v>
      </c>
      <c r="J2919" s="35" t="n">
        <v>3.61</v>
      </c>
      <c r="K2919" s="6" t="n">
        <v>1</v>
      </c>
      <c r="L2919" s="35" t="n">
        <v>2.61</v>
      </c>
      <c r="M2919" s="6" t="str">
        <f aca="false">IF(I2919&lt;=0,"Below 0%",IF(I2919&lt;=0.05,"0-5%",IF(I2919&lt;=0.1,"5-10%",IF(I2919&lt;=0.2,"10-20%",IF(I2919&lt;=0.4,"20-40%","Above 40%")))))</f>
        <v>10-20%</v>
      </c>
      <c r="N2919" s="6" t="str">
        <f aca="false">IF(AND(H2919&gt;=Summary!$B$25,I2919&gt;=Summary!$B$26,I2919&lt;=Summary!$B$27,J2919&gt;=Summary!$B$28,J2919&lt;=Summary!$B$29,F2919*J2919&gt;1),"Yes","No")</f>
        <v>Yes</v>
      </c>
    </row>
    <row r="2920" customFormat="false" ht="15" hidden="false" customHeight="false" outlineLevel="0" collapsed="false">
      <c r="A2920" s="6" t="s">
        <v>150</v>
      </c>
      <c r="B2920" s="45" t="n">
        <v>42386</v>
      </c>
      <c r="C2920" s="6" t="s">
        <v>192</v>
      </c>
      <c r="D2920" s="6" t="s">
        <v>185</v>
      </c>
      <c r="E2920" s="6" t="s">
        <v>177</v>
      </c>
      <c r="F2920" s="34" t="n">
        <v>0.383094668388367</v>
      </c>
      <c r="G2920" s="34" t="n">
        <v>0.496053796574562</v>
      </c>
      <c r="H2920" s="34" t="n">
        <v>-0.112959128186196</v>
      </c>
      <c r="I2920" s="34" t="n">
        <v>-0.227715479583506</v>
      </c>
      <c r="J2920" s="35" t="n">
        <v>2</v>
      </c>
      <c r="K2920" s="6" t="n">
        <v>0</v>
      </c>
      <c r="L2920" s="35" t="n">
        <v>-1</v>
      </c>
      <c r="M2920" s="6" t="str">
        <f aca="false">IF(I2920&lt;=0,"Below 0%",IF(I2920&lt;=0.05,"0-5%",IF(I2920&lt;=0.1,"5-10%",IF(I2920&lt;=0.2,"10-20%",IF(I2920&lt;=0.4,"20-40%","Above 40%")))))</f>
        <v>Below 0%</v>
      </c>
      <c r="N2920" s="6" t="str">
        <f aca="false">IF(AND(H2920&gt;=Summary!$B$25,I2920&gt;=Summary!$B$26,I2920&lt;=Summary!$B$27,J2920&gt;=Summary!$B$28,J2920&lt;=Summary!$B$29,F2920*J2920&gt;1),"Yes","No")</f>
        <v>No</v>
      </c>
    </row>
    <row r="2921" customFormat="false" ht="15" hidden="false" customHeight="false" outlineLevel="0" collapsed="false">
      <c r="A2921" s="6" t="s">
        <v>150</v>
      </c>
      <c r="B2921" s="45" t="n">
        <v>42387</v>
      </c>
      <c r="C2921" s="6" t="s">
        <v>175</v>
      </c>
      <c r="D2921" s="6" t="s">
        <v>198</v>
      </c>
      <c r="E2921" s="6" t="s">
        <v>187</v>
      </c>
      <c r="F2921" s="34" t="n">
        <v>0.40747994184494</v>
      </c>
      <c r="G2921" s="34" t="n">
        <v>0.401512718969639</v>
      </c>
      <c r="H2921" s="34" t="n">
        <v>0.0059672228753016</v>
      </c>
      <c r="I2921" s="34" t="n">
        <v>0.0148618526721014</v>
      </c>
      <c r="J2921" s="35" t="n">
        <v>2.5</v>
      </c>
      <c r="K2921" s="6" t="n">
        <v>1</v>
      </c>
      <c r="L2921" s="35" t="n">
        <v>1.5</v>
      </c>
      <c r="M2921" s="6" t="str">
        <f aca="false">IF(I2921&lt;=0,"Below 0%",IF(I2921&lt;=0.05,"0-5%",IF(I2921&lt;=0.1,"5-10%",IF(I2921&lt;=0.2,"10-20%",IF(I2921&lt;=0.4,"20-40%","Above 40%")))))</f>
        <v>0-5%</v>
      </c>
      <c r="N2921" s="6" t="str">
        <f aca="false">IF(AND(H2921&gt;=Summary!$B$25,I2921&gt;=Summary!$B$26,I2921&lt;=Summary!$B$27,J2921&gt;=Summary!$B$28,J2921&lt;=Summary!$B$29,F2921*J2921&gt;1),"Yes","No")</f>
        <v>No</v>
      </c>
    </row>
    <row r="2922" customFormat="false" ht="15" hidden="false" customHeight="false" outlineLevel="0" collapsed="false">
      <c r="A2922" s="6" t="s">
        <v>150</v>
      </c>
      <c r="B2922" s="45" t="n">
        <v>42387</v>
      </c>
      <c r="C2922" s="6" t="s">
        <v>175</v>
      </c>
      <c r="D2922" s="6" t="s">
        <v>198</v>
      </c>
      <c r="E2922" s="6" t="s">
        <v>174</v>
      </c>
      <c r="F2922" s="34" t="n">
        <v>0.291139513254166</v>
      </c>
      <c r="G2922" s="34" t="n">
        <v>0.30325734061151</v>
      </c>
      <c r="H2922" s="34" t="n">
        <v>-0.0121178273573439</v>
      </c>
      <c r="I2922" s="34" t="n">
        <v>-0.0399588921175283</v>
      </c>
      <c r="J2922" s="35" t="n">
        <v>3.31</v>
      </c>
      <c r="K2922" s="6" t="n">
        <v>0</v>
      </c>
      <c r="L2922" s="35" t="n">
        <v>-1</v>
      </c>
      <c r="M2922" s="6" t="str">
        <f aca="false">IF(I2922&lt;=0,"Below 0%",IF(I2922&lt;=0.05,"0-5%",IF(I2922&lt;=0.1,"5-10%",IF(I2922&lt;=0.2,"10-20%",IF(I2922&lt;=0.4,"20-40%","Above 40%")))))</f>
        <v>Below 0%</v>
      </c>
      <c r="N2922" s="6" t="str">
        <f aca="false">IF(AND(H2922&gt;=Summary!$B$25,I2922&gt;=Summary!$B$26,I2922&lt;=Summary!$B$27,J2922&gt;=Summary!$B$28,J2922&lt;=Summary!$B$29,F2922*J2922&gt;1),"Yes","No")</f>
        <v>No</v>
      </c>
    </row>
    <row r="2923" customFormat="false" ht="15" hidden="false" customHeight="false" outlineLevel="0" collapsed="false">
      <c r="A2923" s="6" t="s">
        <v>150</v>
      </c>
      <c r="B2923" s="45" t="n">
        <v>42387</v>
      </c>
      <c r="C2923" s="6" t="s">
        <v>175</v>
      </c>
      <c r="D2923" s="6" t="s">
        <v>198</v>
      </c>
      <c r="E2923" s="6" t="s">
        <v>177</v>
      </c>
      <c r="F2923" s="34" t="n">
        <v>0.301380515098572</v>
      </c>
      <c r="G2923" s="34" t="n">
        <v>0.295229940418852</v>
      </c>
      <c r="H2923" s="34" t="n">
        <v>0.00615057467971986</v>
      </c>
      <c r="I2923" s="34" t="n">
        <v>0.0208331670933979</v>
      </c>
      <c r="J2923" s="35" t="n">
        <v>3.4</v>
      </c>
      <c r="K2923" s="6" t="n">
        <v>0</v>
      </c>
      <c r="L2923" s="35" t="n">
        <v>-1</v>
      </c>
      <c r="M2923" s="6" t="str">
        <f aca="false">IF(I2923&lt;=0,"Below 0%",IF(I2923&lt;=0.05,"0-5%",IF(I2923&lt;=0.1,"5-10%",IF(I2923&lt;=0.2,"10-20%",IF(I2923&lt;=0.4,"20-40%","Above 40%")))))</f>
        <v>0-5%</v>
      </c>
      <c r="N2923" s="6" t="str">
        <f aca="false">IF(AND(H2923&gt;=Summary!$B$25,I2923&gt;=Summary!$B$26,I2923&lt;=Summary!$B$27,J2923&gt;=Summary!$B$28,J2923&lt;=Summary!$B$29,F2923*J2923&gt;1),"Yes","No")</f>
        <v>No</v>
      </c>
    </row>
    <row r="2924" customFormat="false" ht="15" hidden="false" customHeight="false" outlineLevel="0" collapsed="false">
      <c r="A2924" s="6" t="s">
        <v>150</v>
      </c>
      <c r="B2924" s="45" t="n">
        <v>42392</v>
      </c>
      <c r="C2924" s="6" t="s">
        <v>180</v>
      </c>
      <c r="D2924" s="6" t="s">
        <v>181</v>
      </c>
      <c r="E2924" s="6" t="s">
        <v>187</v>
      </c>
      <c r="F2924" s="34" t="n">
        <v>0.334566324949265</v>
      </c>
      <c r="G2924" s="34" t="n">
        <v>0.273936864075137</v>
      </c>
      <c r="H2924" s="34" t="n">
        <v>0.0606294608741275</v>
      </c>
      <c r="I2924" s="34" t="n">
        <v>0.22132640336241</v>
      </c>
      <c r="J2924" s="35" t="n">
        <v>3.63</v>
      </c>
      <c r="K2924" s="6" t="n">
        <v>0</v>
      </c>
      <c r="L2924" s="35" t="n">
        <v>-1</v>
      </c>
      <c r="M2924" s="6" t="str">
        <f aca="false">IF(I2924&lt;=0,"Below 0%",IF(I2924&lt;=0.05,"0-5%",IF(I2924&lt;=0.1,"5-10%",IF(I2924&lt;=0.2,"10-20%",IF(I2924&lt;=0.4,"20-40%","Above 40%")))))</f>
        <v>20-40%</v>
      </c>
      <c r="N2924" s="6" t="str">
        <f aca="false">IF(AND(H2924&gt;=Summary!$B$25,I2924&gt;=Summary!$B$26,I2924&lt;=Summary!$B$27,J2924&gt;=Summary!$B$28,J2924&lt;=Summary!$B$29,F2924*J2924&gt;1),"Yes","No")</f>
        <v>Yes</v>
      </c>
    </row>
    <row r="2925" customFormat="false" ht="15" hidden="false" customHeight="false" outlineLevel="0" collapsed="false">
      <c r="A2925" s="6" t="s">
        <v>150</v>
      </c>
      <c r="B2925" s="45" t="n">
        <v>42392</v>
      </c>
      <c r="C2925" s="6" t="s">
        <v>180</v>
      </c>
      <c r="D2925" s="6" t="s">
        <v>181</v>
      </c>
      <c r="E2925" s="6" t="s">
        <v>174</v>
      </c>
      <c r="F2925" s="34" t="n">
        <v>0.143658027052879</v>
      </c>
      <c r="G2925" s="34" t="n">
        <v>0.284111661883642</v>
      </c>
      <c r="H2925" s="34" t="n">
        <v>-0.140453634830763</v>
      </c>
      <c r="I2925" s="34" t="n">
        <v>-0.494360681640325</v>
      </c>
      <c r="J2925" s="35" t="n">
        <v>3.5</v>
      </c>
      <c r="K2925" s="6" t="n">
        <v>0</v>
      </c>
      <c r="L2925" s="35" t="n">
        <v>-1</v>
      </c>
      <c r="M2925" s="6" t="str">
        <f aca="false">IF(I2925&lt;=0,"Below 0%",IF(I2925&lt;=0.05,"0-5%",IF(I2925&lt;=0.1,"5-10%",IF(I2925&lt;=0.2,"10-20%",IF(I2925&lt;=0.4,"20-40%","Above 40%")))))</f>
        <v>Below 0%</v>
      </c>
      <c r="N2925" s="6" t="str">
        <f aca="false">IF(AND(H2925&gt;=Summary!$B$25,I2925&gt;=Summary!$B$26,I2925&lt;=Summary!$B$27,J2925&gt;=Summary!$B$28,J2925&lt;=Summary!$B$29,F2925*J2925&gt;1),"Yes","No")</f>
        <v>No</v>
      </c>
    </row>
    <row r="2926" customFormat="false" ht="15" hidden="false" customHeight="false" outlineLevel="0" collapsed="false">
      <c r="A2926" s="6" t="s">
        <v>150</v>
      </c>
      <c r="B2926" s="45" t="n">
        <v>42392</v>
      </c>
      <c r="C2926" s="6" t="s">
        <v>180</v>
      </c>
      <c r="D2926" s="6" t="s">
        <v>181</v>
      </c>
      <c r="E2926" s="6" t="s">
        <v>177</v>
      </c>
      <c r="F2926" s="34" t="n">
        <v>0.521775662899017</v>
      </c>
      <c r="G2926" s="34" t="n">
        <v>0.441951474041221</v>
      </c>
      <c r="H2926" s="34" t="n">
        <v>0.0798241888577964</v>
      </c>
      <c r="I2926" s="34" t="n">
        <v>0.180617541848839</v>
      </c>
      <c r="J2926" s="35" t="n">
        <v>2.25</v>
      </c>
      <c r="K2926" s="6" t="n">
        <v>1</v>
      </c>
      <c r="L2926" s="35" t="n">
        <v>1.25</v>
      </c>
      <c r="M2926" s="6" t="str">
        <f aca="false">IF(I2926&lt;=0,"Below 0%",IF(I2926&lt;=0.05,"0-5%",IF(I2926&lt;=0.1,"5-10%",IF(I2926&lt;=0.2,"10-20%",IF(I2926&lt;=0.4,"20-40%","Above 40%")))))</f>
        <v>10-20%</v>
      </c>
      <c r="N2926" s="6" t="str">
        <f aca="false">IF(AND(H2926&gt;=Summary!$B$25,I2926&gt;=Summary!$B$26,I2926&lt;=Summary!$B$27,J2926&gt;=Summary!$B$28,J2926&lt;=Summary!$B$29,F2926*J2926&gt;1),"Yes","No")</f>
        <v>Yes</v>
      </c>
    </row>
    <row r="2927" customFormat="false" ht="15" hidden="false" customHeight="false" outlineLevel="0" collapsed="false">
      <c r="A2927" s="6" t="s">
        <v>150</v>
      </c>
      <c r="B2927" s="45" t="n">
        <v>42392</v>
      </c>
      <c r="C2927" s="6" t="s">
        <v>195</v>
      </c>
      <c r="D2927" s="6" t="s">
        <v>192</v>
      </c>
      <c r="E2927" s="6" t="s">
        <v>187</v>
      </c>
      <c r="F2927" s="34" t="n">
        <v>0.602277159690857</v>
      </c>
      <c r="G2927" s="34" t="n">
        <v>0.470588235294118</v>
      </c>
      <c r="H2927" s="34" t="n">
        <v>0.131688924396739</v>
      </c>
      <c r="I2927" s="34" t="n">
        <v>0.279838964343071</v>
      </c>
      <c r="J2927" s="35" t="n">
        <v>2.1</v>
      </c>
      <c r="K2927" s="6" t="n">
        <v>1</v>
      </c>
      <c r="L2927" s="35" t="n">
        <v>1.1</v>
      </c>
      <c r="M2927" s="6" t="str">
        <f aca="false">IF(I2927&lt;=0,"Below 0%",IF(I2927&lt;=0.05,"0-5%",IF(I2927&lt;=0.1,"5-10%",IF(I2927&lt;=0.2,"10-20%",IF(I2927&lt;=0.4,"20-40%","Above 40%")))))</f>
        <v>20-40%</v>
      </c>
      <c r="N2927" s="6" t="str">
        <f aca="false">IF(AND(H2927&gt;=Summary!$B$25,I2927&gt;=Summary!$B$26,I2927&lt;=Summary!$B$27,J2927&gt;=Summary!$B$28,J2927&lt;=Summary!$B$29,F2927*J2927&gt;1),"Yes","No")</f>
        <v>Yes</v>
      </c>
    </row>
    <row r="2928" customFormat="false" ht="15" hidden="false" customHeight="false" outlineLevel="0" collapsed="false">
      <c r="A2928" s="6" t="s">
        <v>150</v>
      </c>
      <c r="B2928" s="45" t="n">
        <v>42392</v>
      </c>
      <c r="C2928" s="6" t="s">
        <v>195</v>
      </c>
      <c r="D2928" s="6" t="s">
        <v>192</v>
      </c>
      <c r="E2928" s="6" t="s">
        <v>174</v>
      </c>
      <c r="F2928" s="34" t="n">
        <v>0.215333268046379</v>
      </c>
      <c r="G2928" s="34" t="n">
        <v>0.282352941176471</v>
      </c>
      <c r="H2928" s="34" t="n">
        <v>-0.0670196731300915</v>
      </c>
      <c r="I2928" s="34" t="n">
        <v>-0.237361342335741</v>
      </c>
      <c r="J2928" s="35" t="n">
        <v>3.5</v>
      </c>
      <c r="K2928" s="6" t="n">
        <v>0</v>
      </c>
      <c r="L2928" s="35" t="n">
        <v>-1</v>
      </c>
      <c r="M2928" s="6" t="str">
        <f aca="false">IF(I2928&lt;=0,"Below 0%",IF(I2928&lt;=0.05,"0-5%",IF(I2928&lt;=0.1,"5-10%",IF(I2928&lt;=0.2,"10-20%",IF(I2928&lt;=0.4,"20-40%","Above 40%")))))</f>
        <v>Below 0%</v>
      </c>
      <c r="N2928" s="6" t="str">
        <f aca="false">IF(AND(H2928&gt;=Summary!$B$25,I2928&gt;=Summary!$B$26,I2928&lt;=Summary!$B$27,J2928&gt;=Summary!$B$28,J2928&lt;=Summary!$B$29,F2928*J2928&gt;1),"Yes","No")</f>
        <v>No</v>
      </c>
    </row>
    <row r="2929" customFormat="false" ht="15" hidden="false" customHeight="false" outlineLevel="0" collapsed="false">
      <c r="A2929" s="6" t="s">
        <v>150</v>
      </c>
      <c r="B2929" s="45" t="n">
        <v>42392</v>
      </c>
      <c r="C2929" s="6" t="s">
        <v>195</v>
      </c>
      <c r="D2929" s="6" t="s">
        <v>192</v>
      </c>
      <c r="E2929" s="6" t="s">
        <v>177</v>
      </c>
      <c r="F2929" s="34" t="n">
        <v>0.182389557361603</v>
      </c>
      <c r="G2929" s="34" t="n">
        <v>0.247058823529412</v>
      </c>
      <c r="H2929" s="34" t="n">
        <v>-0.064669266167809</v>
      </c>
      <c r="I2929" s="34" t="n">
        <v>-0.26175655353637</v>
      </c>
      <c r="J2929" s="35" t="n">
        <v>4</v>
      </c>
      <c r="K2929" s="6" t="n">
        <v>0</v>
      </c>
      <c r="L2929" s="35" t="n">
        <v>-1</v>
      </c>
      <c r="M2929" s="6" t="str">
        <f aca="false">IF(I2929&lt;=0,"Below 0%",IF(I2929&lt;=0.05,"0-5%",IF(I2929&lt;=0.1,"5-10%",IF(I2929&lt;=0.2,"10-20%",IF(I2929&lt;=0.4,"20-40%","Above 40%")))))</f>
        <v>Below 0%</v>
      </c>
      <c r="N2929" s="6" t="str">
        <f aca="false">IF(AND(H2929&gt;=Summary!$B$25,I2929&gt;=Summary!$B$26,I2929&lt;=Summary!$B$27,J2929&gt;=Summary!$B$28,J2929&lt;=Summary!$B$29,F2929*J2929&gt;1),"Yes","No")</f>
        <v>No</v>
      </c>
    </row>
    <row r="2930" customFormat="false" ht="15" hidden="false" customHeight="false" outlineLevel="0" collapsed="false">
      <c r="A2930" s="6" t="s">
        <v>150</v>
      </c>
      <c r="B2930" s="45" t="n">
        <v>42392</v>
      </c>
      <c r="C2930" s="6" t="s">
        <v>176</v>
      </c>
      <c r="D2930" s="6" t="s">
        <v>179</v>
      </c>
      <c r="E2930" s="6" t="s">
        <v>187</v>
      </c>
      <c r="F2930" s="34" t="n">
        <v>0.535067319869995</v>
      </c>
      <c r="G2930" s="34" t="n">
        <v>0.511838827050958</v>
      </c>
      <c r="H2930" s="34" t="n">
        <v>0.0232284928190371</v>
      </c>
      <c r="I2930" s="34" t="n">
        <v>0.04538243601579</v>
      </c>
      <c r="J2930" s="35" t="n">
        <v>1.95</v>
      </c>
      <c r="K2930" s="6" t="n">
        <v>0</v>
      </c>
      <c r="L2930" s="35" t="n">
        <v>-1</v>
      </c>
      <c r="M2930" s="6" t="str">
        <f aca="false">IF(I2930&lt;=0,"Below 0%",IF(I2930&lt;=0.05,"0-5%",IF(I2930&lt;=0.1,"5-10%",IF(I2930&lt;=0.2,"10-20%",IF(I2930&lt;=0.4,"20-40%","Above 40%")))))</f>
        <v>0-5%</v>
      </c>
      <c r="N2930" s="6" t="str">
        <f aca="false">IF(AND(H2930&gt;=Summary!$B$25,I2930&gt;=Summary!$B$26,I2930&lt;=Summary!$B$27,J2930&gt;=Summary!$B$28,J2930&lt;=Summary!$B$29,F2930*J2930&gt;1),"Yes","No")</f>
        <v>No</v>
      </c>
    </row>
    <row r="2931" customFormat="false" ht="15" hidden="false" customHeight="false" outlineLevel="0" collapsed="false">
      <c r="A2931" s="6" t="s">
        <v>150</v>
      </c>
      <c r="B2931" s="45" t="n">
        <v>42392</v>
      </c>
      <c r="C2931" s="6" t="s">
        <v>176</v>
      </c>
      <c r="D2931" s="6" t="s">
        <v>179</v>
      </c>
      <c r="E2931" s="6" t="s">
        <v>174</v>
      </c>
      <c r="F2931" s="34" t="n">
        <v>0.233099475502968</v>
      </c>
      <c r="G2931" s="34" t="n">
        <v>0.281945116595867</v>
      </c>
      <c r="H2931" s="34" t="n">
        <v>-0.0488456410928989</v>
      </c>
      <c r="I2931" s="34" t="n">
        <v>-0.173245210566683</v>
      </c>
      <c r="J2931" s="35" t="n">
        <v>3.54</v>
      </c>
      <c r="K2931" s="6" t="n">
        <v>0</v>
      </c>
      <c r="L2931" s="35" t="n">
        <v>-1</v>
      </c>
      <c r="M2931" s="6" t="str">
        <f aca="false">IF(I2931&lt;=0,"Below 0%",IF(I2931&lt;=0.05,"0-5%",IF(I2931&lt;=0.1,"5-10%",IF(I2931&lt;=0.2,"10-20%",IF(I2931&lt;=0.4,"20-40%","Above 40%")))))</f>
        <v>Below 0%</v>
      </c>
      <c r="N2931" s="6" t="str">
        <f aca="false">IF(AND(H2931&gt;=Summary!$B$25,I2931&gt;=Summary!$B$26,I2931&lt;=Summary!$B$27,J2931&gt;=Summary!$B$28,J2931&lt;=Summary!$B$29,F2931*J2931&gt;1),"Yes","No")</f>
        <v>No</v>
      </c>
    </row>
    <row r="2932" customFormat="false" ht="15" hidden="false" customHeight="false" outlineLevel="0" collapsed="false">
      <c r="A2932" s="6" t="s">
        <v>150</v>
      </c>
      <c r="B2932" s="45" t="n">
        <v>42392</v>
      </c>
      <c r="C2932" s="6" t="s">
        <v>176</v>
      </c>
      <c r="D2932" s="6" t="s">
        <v>179</v>
      </c>
      <c r="E2932" s="6" t="s">
        <v>177</v>
      </c>
      <c r="F2932" s="34" t="n">
        <v>0.231833174824715</v>
      </c>
      <c r="G2932" s="34" t="n">
        <v>0.206216056353175</v>
      </c>
      <c r="H2932" s="34" t="n">
        <v>0.0256171184715394</v>
      </c>
      <c r="I2932" s="34" t="n">
        <v>0.124224655075676</v>
      </c>
      <c r="J2932" s="35" t="n">
        <v>4.84</v>
      </c>
      <c r="K2932" s="6" t="n">
        <v>1</v>
      </c>
      <c r="L2932" s="35" t="n">
        <v>3.84</v>
      </c>
      <c r="M2932" s="6" t="str">
        <f aca="false">IF(I2932&lt;=0,"Below 0%",IF(I2932&lt;=0.05,"0-5%",IF(I2932&lt;=0.1,"5-10%",IF(I2932&lt;=0.2,"10-20%",IF(I2932&lt;=0.4,"20-40%","Above 40%")))))</f>
        <v>10-20%</v>
      </c>
      <c r="N2932" s="6" t="str">
        <f aca="false">IF(AND(H2932&gt;=Summary!$B$25,I2932&gt;=Summary!$B$26,I2932&lt;=Summary!$B$27,J2932&gt;=Summary!$B$28,J2932&lt;=Summary!$B$29,F2932*J2932&gt;1),"Yes","No")</f>
        <v>No</v>
      </c>
    </row>
    <row r="2933" customFormat="false" ht="15" hidden="false" customHeight="false" outlineLevel="0" collapsed="false">
      <c r="A2933" s="6" t="s">
        <v>150</v>
      </c>
      <c r="B2933" s="45" t="n">
        <v>42392</v>
      </c>
      <c r="C2933" s="6" t="s">
        <v>172</v>
      </c>
      <c r="D2933" s="6" t="s">
        <v>183</v>
      </c>
      <c r="E2933" s="6" t="s">
        <v>187</v>
      </c>
      <c r="F2933" s="34" t="n">
        <v>0.155728384852409</v>
      </c>
      <c r="G2933" s="34" t="n">
        <v>0.23093170617226</v>
      </c>
      <c r="H2933" s="34" t="n">
        <v>-0.0752033213198507</v>
      </c>
      <c r="I2933" s="34" t="n">
        <v>-0.325651780634028</v>
      </c>
      <c r="J2933" s="35" t="n">
        <v>4.35</v>
      </c>
      <c r="K2933" s="6" t="n">
        <v>0</v>
      </c>
      <c r="L2933" s="35" t="n">
        <v>-1</v>
      </c>
      <c r="M2933" s="6" t="str">
        <f aca="false">IF(I2933&lt;=0,"Below 0%",IF(I2933&lt;=0.05,"0-5%",IF(I2933&lt;=0.1,"5-10%",IF(I2933&lt;=0.2,"10-20%",IF(I2933&lt;=0.4,"20-40%","Above 40%")))))</f>
        <v>Below 0%</v>
      </c>
      <c r="N2933" s="6" t="str">
        <f aca="false">IF(AND(H2933&gt;=Summary!$B$25,I2933&gt;=Summary!$B$26,I2933&lt;=Summary!$B$27,J2933&gt;=Summary!$B$28,J2933&lt;=Summary!$B$29,F2933*J2933&gt;1),"Yes","No")</f>
        <v>No</v>
      </c>
    </row>
    <row r="2934" customFormat="false" ht="15" hidden="false" customHeight="false" outlineLevel="0" collapsed="false">
      <c r="A2934" s="6" t="s">
        <v>150</v>
      </c>
      <c r="B2934" s="45" t="n">
        <v>42392</v>
      </c>
      <c r="C2934" s="6" t="s">
        <v>172</v>
      </c>
      <c r="D2934" s="6" t="s">
        <v>183</v>
      </c>
      <c r="E2934" s="6" t="s">
        <v>174</v>
      </c>
      <c r="F2934" s="34" t="n">
        <v>0.371750473976135</v>
      </c>
      <c r="G2934" s="34" t="n">
        <v>0.279042478291481</v>
      </c>
      <c r="H2934" s="34" t="n">
        <v>0.0927079956846544</v>
      </c>
      <c r="I2934" s="34" t="n">
        <v>0.332236139287058</v>
      </c>
      <c r="J2934" s="35" t="n">
        <v>3.6</v>
      </c>
      <c r="K2934" s="6" t="n">
        <v>0</v>
      </c>
      <c r="L2934" s="35" t="n">
        <v>-1</v>
      </c>
      <c r="M2934" s="6" t="str">
        <f aca="false">IF(I2934&lt;=0,"Below 0%",IF(I2934&lt;=0.05,"0-5%",IF(I2934&lt;=0.1,"5-10%",IF(I2934&lt;=0.2,"10-20%",IF(I2934&lt;=0.4,"20-40%","Above 40%")))))</f>
        <v>20-40%</v>
      </c>
      <c r="N2934" s="6" t="str">
        <f aca="false">IF(AND(H2934&gt;=Summary!$B$25,I2934&gt;=Summary!$B$26,I2934&lt;=Summary!$B$27,J2934&gt;=Summary!$B$28,J2934&lt;=Summary!$B$29,F2934*J2934&gt;1),"Yes","No")</f>
        <v>Yes</v>
      </c>
    </row>
    <row r="2935" customFormat="false" ht="15" hidden="false" customHeight="false" outlineLevel="0" collapsed="false">
      <c r="A2935" s="6" t="s">
        <v>150</v>
      </c>
      <c r="B2935" s="45" t="n">
        <v>42392</v>
      </c>
      <c r="C2935" s="6" t="s">
        <v>172</v>
      </c>
      <c r="D2935" s="6" t="s">
        <v>183</v>
      </c>
      <c r="E2935" s="6" t="s">
        <v>177</v>
      </c>
      <c r="F2935" s="34" t="n">
        <v>0.472521185874939</v>
      </c>
      <c r="G2935" s="34" t="n">
        <v>0.490025815536259</v>
      </c>
      <c r="H2935" s="34" t="n">
        <v>-0.0175046296613202</v>
      </c>
      <c r="I2935" s="34" t="n">
        <v>-0.0357218520052132</v>
      </c>
      <c r="J2935" s="35" t="n">
        <v>2.05</v>
      </c>
      <c r="K2935" s="6" t="n">
        <v>1</v>
      </c>
      <c r="L2935" s="35" t="n">
        <v>1.05</v>
      </c>
      <c r="M2935" s="6" t="str">
        <f aca="false">IF(I2935&lt;=0,"Below 0%",IF(I2935&lt;=0.05,"0-5%",IF(I2935&lt;=0.1,"5-10%",IF(I2935&lt;=0.2,"10-20%",IF(I2935&lt;=0.4,"20-40%","Above 40%")))))</f>
        <v>Below 0%</v>
      </c>
      <c r="N2935" s="6" t="str">
        <f aca="false">IF(AND(H2935&gt;=Summary!$B$25,I2935&gt;=Summary!$B$26,I2935&lt;=Summary!$B$27,J2935&gt;=Summary!$B$28,J2935&lt;=Summary!$B$29,F2935*J2935&gt;1),"Yes","No")</f>
        <v>No</v>
      </c>
    </row>
    <row r="2936" customFormat="false" ht="15" hidden="false" customHeight="false" outlineLevel="0" collapsed="false">
      <c r="A2936" s="6" t="s">
        <v>150</v>
      </c>
      <c r="B2936" s="45" t="n">
        <v>42392</v>
      </c>
      <c r="C2936" s="6" t="s">
        <v>191</v>
      </c>
      <c r="D2936" s="6" t="s">
        <v>199</v>
      </c>
      <c r="E2936" s="6" t="s">
        <v>187</v>
      </c>
      <c r="F2936" s="34" t="n">
        <v>0.294363379478455</v>
      </c>
      <c r="G2936" s="34" t="n">
        <v>0.321868097191543</v>
      </c>
      <c r="H2936" s="34" t="n">
        <v>-0.0275047177130885</v>
      </c>
      <c r="I2936" s="34" t="n">
        <v>-0.0854533827772328</v>
      </c>
      <c r="J2936" s="35" t="n">
        <v>3.07</v>
      </c>
      <c r="K2936" s="6" t="n">
        <v>0</v>
      </c>
      <c r="L2936" s="35" t="n">
        <v>-1</v>
      </c>
      <c r="M2936" s="6" t="str">
        <f aca="false">IF(I2936&lt;=0,"Below 0%",IF(I2936&lt;=0.05,"0-5%",IF(I2936&lt;=0.1,"5-10%",IF(I2936&lt;=0.2,"10-20%",IF(I2936&lt;=0.4,"20-40%","Above 40%")))))</f>
        <v>Below 0%</v>
      </c>
      <c r="N2936" s="6" t="str">
        <f aca="false">IF(AND(H2936&gt;=Summary!$B$25,I2936&gt;=Summary!$B$26,I2936&lt;=Summary!$B$27,J2936&gt;=Summary!$B$28,J2936&lt;=Summary!$B$29,F2936*J2936&gt;1),"Yes","No")</f>
        <v>No</v>
      </c>
    </row>
    <row r="2937" customFormat="false" ht="15" hidden="false" customHeight="false" outlineLevel="0" collapsed="false">
      <c r="A2937" s="6" t="s">
        <v>150</v>
      </c>
      <c r="B2937" s="45" t="n">
        <v>42392</v>
      </c>
      <c r="C2937" s="6" t="s">
        <v>191</v>
      </c>
      <c r="D2937" s="6" t="s">
        <v>199</v>
      </c>
      <c r="E2937" s="6" t="s">
        <v>174</v>
      </c>
      <c r="F2937" s="34" t="n">
        <v>0.346638947725296</v>
      </c>
      <c r="G2937" s="34" t="n">
        <v>0.290627958346482</v>
      </c>
      <c r="H2937" s="34" t="n">
        <v>0.0560109893788145</v>
      </c>
      <c r="I2937" s="34" t="n">
        <v>0.192724023172056</v>
      </c>
      <c r="J2937" s="35" t="n">
        <v>3.4</v>
      </c>
      <c r="K2937" s="6" t="n">
        <v>1</v>
      </c>
      <c r="L2937" s="35" t="n">
        <v>2.4</v>
      </c>
      <c r="M2937" s="6" t="str">
        <f aca="false">IF(I2937&lt;=0,"Below 0%",IF(I2937&lt;=0.05,"0-5%",IF(I2937&lt;=0.1,"5-10%",IF(I2937&lt;=0.2,"10-20%",IF(I2937&lt;=0.4,"20-40%","Above 40%")))))</f>
        <v>10-20%</v>
      </c>
      <c r="N2937" s="6" t="str">
        <f aca="false">IF(AND(H2937&gt;=Summary!$B$25,I2937&gt;=Summary!$B$26,I2937&lt;=Summary!$B$27,J2937&gt;=Summary!$B$28,J2937&lt;=Summary!$B$29,F2937*J2937&gt;1),"Yes","No")</f>
        <v>Yes</v>
      </c>
    </row>
    <row r="2938" customFormat="false" ht="15" hidden="false" customHeight="false" outlineLevel="0" collapsed="false">
      <c r="A2938" s="6" t="s">
        <v>150</v>
      </c>
      <c r="B2938" s="45" t="n">
        <v>42392</v>
      </c>
      <c r="C2938" s="6" t="s">
        <v>191</v>
      </c>
      <c r="D2938" s="6" t="s">
        <v>199</v>
      </c>
      <c r="E2938" s="6" t="s">
        <v>177</v>
      </c>
      <c r="F2938" s="34" t="n">
        <v>0.358997702598572</v>
      </c>
      <c r="G2938" s="34" t="n">
        <v>0.387503944461975</v>
      </c>
      <c r="H2938" s="34" t="n">
        <v>-0.0285062418634036</v>
      </c>
      <c r="I2938" s="34" t="n">
        <v>-0.0735637463071059</v>
      </c>
      <c r="J2938" s="35" t="n">
        <v>2.55</v>
      </c>
      <c r="K2938" s="6" t="n">
        <v>0</v>
      </c>
      <c r="L2938" s="35" t="n">
        <v>-1</v>
      </c>
      <c r="M2938" s="6" t="str">
        <f aca="false">IF(I2938&lt;=0,"Below 0%",IF(I2938&lt;=0.05,"0-5%",IF(I2938&lt;=0.1,"5-10%",IF(I2938&lt;=0.2,"10-20%",IF(I2938&lt;=0.4,"20-40%","Above 40%")))))</f>
        <v>Below 0%</v>
      </c>
      <c r="N2938" s="6" t="str">
        <f aca="false">IF(AND(H2938&gt;=Summary!$B$25,I2938&gt;=Summary!$B$26,I2938&lt;=Summary!$B$27,J2938&gt;=Summary!$B$28,J2938&lt;=Summary!$B$29,F2938*J2938&gt;1),"Yes","No")</f>
        <v>No</v>
      </c>
    </row>
    <row r="2939" customFormat="false" ht="15" hidden="false" customHeight="false" outlineLevel="0" collapsed="false">
      <c r="A2939" s="6" t="s">
        <v>150</v>
      </c>
      <c r="B2939" s="45" t="n">
        <v>42392</v>
      </c>
      <c r="C2939" s="6" t="s">
        <v>198</v>
      </c>
      <c r="D2939" s="6" t="s">
        <v>188</v>
      </c>
      <c r="E2939" s="6" t="s">
        <v>187</v>
      </c>
      <c r="F2939" s="34" t="n">
        <v>0.597016572952271</v>
      </c>
      <c r="G2939" s="34" t="n">
        <v>0.472094418883777</v>
      </c>
      <c r="H2939" s="34" t="n">
        <v>0.124922154068494</v>
      </c>
      <c r="I2939" s="34" t="n">
        <v>0.264612647537458</v>
      </c>
      <c r="J2939" s="35" t="n">
        <v>2.1</v>
      </c>
      <c r="K2939" s="6" t="n">
        <v>1</v>
      </c>
      <c r="L2939" s="35" t="n">
        <v>1.1</v>
      </c>
      <c r="M2939" s="6" t="str">
        <f aca="false">IF(I2939&lt;=0,"Below 0%",IF(I2939&lt;=0.05,"0-5%",IF(I2939&lt;=0.1,"5-10%",IF(I2939&lt;=0.2,"10-20%",IF(I2939&lt;=0.4,"20-40%","Above 40%")))))</f>
        <v>20-40%</v>
      </c>
      <c r="N2939" s="6" t="str">
        <f aca="false">IF(AND(H2939&gt;=Summary!$B$25,I2939&gt;=Summary!$B$26,I2939&lt;=Summary!$B$27,J2939&gt;=Summary!$B$28,J2939&lt;=Summary!$B$29,F2939*J2939&gt;1),"Yes","No")</f>
        <v>Yes</v>
      </c>
    </row>
    <row r="2940" customFormat="false" ht="15" hidden="false" customHeight="false" outlineLevel="0" collapsed="false">
      <c r="A2940" s="6" t="s">
        <v>150</v>
      </c>
      <c r="B2940" s="45" t="n">
        <v>42392</v>
      </c>
      <c r="C2940" s="6" t="s">
        <v>198</v>
      </c>
      <c r="D2940" s="6" t="s">
        <v>188</v>
      </c>
      <c r="E2940" s="6" t="s">
        <v>174</v>
      </c>
      <c r="F2940" s="34" t="n">
        <v>0.13076950609684</v>
      </c>
      <c r="G2940" s="34" t="n">
        <v>0.280056011202241</v>
      </c>
      <c r="H2940" s="34" t="n">
        <v>-0.149286505105401</v>
      </c>
      <c r="I2940" s="34" t="n">
        <v>-0.533059456444212</v>
      </c>
      <c r="J2940" s="35" t="n">
        <v>3.54</v>
      </c>
      <c r="K2940" s="6" t="n">
        <v>0</v>
      </c>
      <c r="L2940" s="35" t="n">
        <v>-1</v>
      </c>
      <c r="M2940" s="6" t="str">
        <f aca="false">IF(I2940&lt;=0,"Below 0%",IF(I2940&lt;=0.05,"0-5%",IF(I2940&lt;=0.1,"5-10%",IF(I2940&lt;=0.2,"10-20%",IF(I2940&lt;=0.4,"20-40%","Above 40%")))))</f>
        <v>Below 0%</v>
      </c>
      <c r="N2940" s="6" t="str">
        <f aca="false">IF(AND(H2940&gt;=Summary!$B$25,I2940&gt;=Summary!$B$26,I2940&lt;=Summary!$B$27,J2940&gt;=Summary!$B$28,J2940&lt;=Summary!$B$29,F2940*J2940&gt;1),"Yes","No")</f>
        <v>No</v>
      </c>
    </row>
    <row r="2941" customFormat="false" ht="15" hidden="false" customHeight="false" outlineLevel="0" collapsed="false">
      <c r="A2941" s="6" t="s">
        <v>150</v>
      </c>
      <c r="B2941" s="45" t="n">
        <v>42392</v>
      </c>
      <c r="C2941" s="6" t="s">
        <v>198</v>
      </c>
      <c r="D2941" s="6" t="s">
        <v>188</v>
      </c>
      <c r="E2941" s="6" t="s">
        <v>177</v>
      </c>
      <c r="F2941" s="34" t="n">
        <v>0.272213906049728</v>
      </c>
      <c r="G2941" s="34" t="n">
        <v>0.247849569913983</v>
      </c>
      <c r="H2941" s="34" t="n">
        <v>0.0243643361357456</v>
      </c>
      <c r="I2941" s="34" t="n">
        <v>0.0983029187591542</v>
      </c>
      <c r="J2941" s="35" t="n">
        <v>4</v>
      </c>
      <c r="K2941" s="6" t="n">
        <v>0</v>
      </c>
      <c r="L2941" s="35" t="n">
        <v>-1</v>
      </c>
      <c r="M2941" s="6" t="str">
        <f aca="false">IF(I2941&lt;=0,"Below 0%",IF(I2941&lt;=0.05,"0-5%",IF(I2941&lt;=0.1,"5-10%",IF(I2941&lt;=0.2,"10-20%",IF(I2941&lt;=0.4,"20-40%","Above 40%")))))</f>
        <v>5-10%</v>
      </c>
      <c r="N2941" s="6" t="str">
        <f aca="false">IF(AND(H2941&gt;=Summary!$B$25,I2941&gt;=Summary!$B$26,I2941&lt;=Summary!$B$27,J2941&gt;=Summary!$B$28,J2941&lt;=Summary!$B$29,F2941*J2941&gt;1),"Yes","No")</f>
        <v>No</v>
      </c>
    </row>
    <row r="2942" customFormat="false" ht="15" hidden="false" customHeight="false" outlineLevel="0" collapsed="false">
      <c r="A2942" s="6" t="s">
        <v>150</v>
      </c>
      <c r="B2942" s="45" t="n">
        <v>42392</v>
      </c>
      <c r="C2942" s="6" t="s">
        <v>178</v>
      </c>
      <c r="D2942" s="6" t="s">
        <v>182</v>
      </c>
      <c r="E2942" s="6" t="s">
        <v>187</v>
      </c>
      <c r="F2942" s="34" t="n">
        <v>0.666370987892151</v>
      </c>
      <c r="G2942" s="34" t="n">
        <v>0.455153949129853</v>
      </c>
      <c r="H2942" s="34" t="n">
        <v>0.211217038762298</v>
      </c>
      <c r="I2942" s="34" t="n">
        <v>0.464056258692461</v>
      </c>
      <c r="J2942" s="35" t="n">
        <v>2.2</v>
      </c>
      <c r="K2942" s="6" t="n">
        <v>0</v>
      </c>
      <c r="L2942" s="35" t="n">
        <v>-1</v>
      </c>
      <c r="M2942" s="6" t="str">
        <f aca="false">IF(I2942&lt;=0,"Below 0%",IF(I2942&lt;=0.05,"0-5%",IF(I2942&lt;=0.1,"5-10%",IF(I2942&lt;=0.2,"10-20%",IF(I2942&lt;=0.4,"20-40%","Above 40%")))))</f>
        <v>Above 40%</v>
      </c>
      <c r="N2942" s="6" t="str">
        <f aca="false">IF(AND(H2942&gt;=Summary!$B$25,I2942&gt;=Summary!$B$26,I2942&lt;=Summary!$B$27,J2942&gt;=Summary!$B$28,J2942&lt;=Summary!$B$29,F2942*J2942&gt;1),"Yes","No")</f>
        <v>No</v>
      </c>
    </row>
    <row r="2943" customFormat="false" ht="15" hidden="false" customHeight="false" outlineLevel="0" collapsed="false">
      <c r="A2943" s="6" t="s">
        <v>150</v>
      </c>
      <c r="B2943" s="45" t="n">
        <v>42392</v>
      </c>
      <c r="C2943" s="6" t="s">
        <v>178</v>
      </c>
      <c r="D2943" s="6" t="s">
        <v>182</v>
      </c>
      <c r="E2943" s="6" t="s">
        <v>174</v>
      </c>
      <c r="F2943" s="34" t="n">
        <v>0.210924208164215</v>
      </c>
      <c r="G2943" s="34" t="n">
        <v>0.294511378848728</v>
      </c>
      <c r="H2943" s="34" t="n">
        <v>-0.0835871706845132</v>
      </c>
      <c r="I2943" s="34" t="n">
        <v>-0.283816438642415</v>
      </c>
      <c r="J2943" s="35" t="n">
        <v>3.4</v>
      </c>
      <c r="K2943" s="6" t="n">
        <v>1</v>
      </c>
      <c r="L2943" s="35" t="n">
        <v>2.4</v>
      </c>
      <c r="M2943" s="6" t="str">
        <f aca="false">IF(I2943&lt;=0,"Below 0%",IF(I2943&lt;=0.05,"0-5%",IF(I2943&lt;=0.1,"5-10%",IF(I2943&lt;=0.2,"10-20%",IF(I2943&lt;=0.4,"20-40%","Above 40%")))))</f>
        <v>Below 0%</v>
      </c>
      <c r="N2943" s="6" t="str">
        <f aca="false">IF(AND(H2943&gt;=Summary!$B$25,I2943&gt;=Summary!$B$26,I2943&lt;=Summary!$B$27,J2943&gt;=Summary!$B$28,J2943&lt;=Summary!$B$29,F2943*J2943&gt;1),"Yes","No")</f>
        <v>No</v>
      </c>
    </row>
    <row r="2944" customFormat="false" ht="15" hidden="false" customHeight="false" outlineLevel="0" collapsed="false">
      <c r="A2944" s="6" t="s">
        <v>150</v>
      </c>
      <c r="B2944" s="45" t="n">
        <v>42392</v>
      </c>
      <c r="C2944" s="6" t="s">
        <v>178</v>
      </c>
      <c r="D2944" s="6" t="s">
        <v>182</v>
      </c>
      <c r="E2944" s="6" t="s">
        <v>177</v>
      </c>
      <c r="F2944" s="34" t="n">
        <v>0.122704781591892</v>
      </c>
      <c r="G2944" s="34" t="n">
        <v>0.250334672021419</v>
      </c>
      <c r="H2944" s="34" t="n">
        <v>-0.127629890429527</v>
      </c>
      <c r="I2944" s="34" t="n">
        <v>-0.509837048935061</v>
      </c>
      <c r="J2944" s="35" t="n">
        <v>4</v>
      </c>
      <c r="K2944" s="6" t="n">
        <v>0</v>
      </c>
      <c r="L2944" s="35" t="n">
        <v>-1</v>
      </c>
      <c r="M2944" s="6" t="str">
        <f aca="false">IF(I2944&lt;=0,"Below 0%",IF(I2944&lt;=0.05,"0-5%",IF(I2944&lt;=0.1,"5-10%",IF(I2944&lt;=0.2,"10-20%",IF(I2944&lt;=0.4,"20-40%","Above 40%")))))</f>
        <v>Below 0%</v>
      </c>
      <c r="N2944" s="6" t="str">
        <f aca="false">IF(AND(H2944&gt;=Summary!$B$25,I2944&gt;=Summary!$B$26,I2944&lt;=Summary!$B$27,J2944&gt;=Summary!$B$28,J2944&lt;=Summary!$B$29,F2944*J2944&gt;1),"Yes","No")</f>
        <v>No</v>
      </c>
    </row>
    <row r="2945" customFormat="false" ht="15" hidden="false" customHeight="false" outlineLevel="0" collapsed="false">
      <c r="A2945" s="6" t="s">
        <v>150</v>
      </c>
      <c r="B2945" s="45" t="n">
        <v>42392</v>
      </c>
      <c r="C2945" s="6" t="s">
        <v>189</v>
      </c>
      <c r="D2945" s="6" t="s">
        <v>194</v>
      </c>
      <c r="E2945" s="6" t="s">
        <v>187</v>
      </c>
      <c r="F2945" s="34" t="n">
        <v>0.21530294418335</v>
      </c>
      <c r="G2945" s="34" t="n">
        <v>0.184484096198604</v>
      </c>
      <c r="H2945" s="34" t="n">
        <v>0.0308188479847461</v>
      </c>
      <c r="I2945" s="34" t="n">
        <v>0.167054226460629</v>
      </c>
      <c r="J2945" s="35" t="n">
        <v>5.4</v>
      </c>
      <c r="K2945" s="6" t="n">
        <v>0</v>
      </c>
      <c r="L2945" s="35" t="n">
        <v>-1</v>
      </c>
      <c r="M2945" s="6" t="str">
        <f aca="false">IF(I2945&lt;=0,"Below 0%",IF(I2945&lt;=0.05,"0-5%",IF(I2945&lt;=0.1,"5-10%",IF(I2945&lt;=0.2,"10-20%",IF(I2945&lt;=0.4,"20-40%","Above 40%")))))</f>
        <v>10-20%</v>
      </c>
      <c r="N2945" s="6" t="str">
        <f aca="false">IF(AND(H2945&gt;=Summary!$B$25,I2945&gt;=Summary!$B$26,I2945&lt;=Summary!$B$27,J2945&gt;=Summary!$B$28,J2945&lt;=Summary!$B$29,F2945*J2945&gt;1),"Yes","No")</f>
        <v>No</v>
      </c>
    </row>
    <row r="2946" customFormat="false" ht="15" hidden="false" customHeight="false" outlineLevel="0" collapsed="false">
      <c r="A2946" s="6" t="s">
        <v>150</v>
      </c>
      <c r="B2946" s="45" t="n">
        <v>42392</v>
      </c>
      <c r="C2946" s="6" t="s">
        <v>189</v>
      </c>
      <c r="D2946" s="6" t="s">
        <v>194</v>
      </c>
      <c r="E2946" s="6" t="s">
        <v>174</v>
      </c>
      <c r="F2946" s="34" t="n">
        <v>0.296162456274033</v>
      </c>
      <c r="G2946" s="34" t="n">
        <v>0.242979053529868</v>
      </c>
      <c r="H2946" s="34" t="n">
        <v>0.0531834027441645</v>
      </c>
      <c r="I2946" s="34" t="n">
        <v>0.218880607079272</v>
      </c>
      <c r="J2946" s="35" t="n">
        <v>4.1</v>
      </c>
      <c r="K2946" s="6" t="n">
        <v>1</v>
      </c>
      <c r="L2946" s="35" t="n">
        <v>3.1</v>
      </c>
      <c r="M2946" s="6" t="str">
        <f aca="false">IF(I2946&lt;=0,"Below 0%",IF(I2946&lt;=0.05,"0-5%",IF(I2946&lt;=0.1,"5-10%",IF(I2946&lt;=0.2,"10-20%",IF(I2946&lt;=0.4,"20-40%","Above 40%")))))</f>
        <v>20-40%</v>
      </c>
      <c r="N2946" s="6" t="str">
        <f aca="false">IF(AND(H2946&gt;=Summary!$B$25,I2946&gt;=Summary!$B$26,I2946&lt;=Summary!$B$27,J2946&gt;=Summary!$B$28,J2946&lt;=Summary!$B$29,F2946*J2946&gt;1),"Yes","No")</f>
        <v>Yes</v>
      </c>
    </row>
    <row r="2947" customFormat="false" ht="15" hidden="false" customHeight="false" outlineLevel="0" collapsed="false">
      <c r="A2947" s="6" t="s">
        <v>150</v>
      </c>
      <c r="B2947" s="45" t="n">
        <v>42392</v>
      </c>
      <c r="C2947" s="6" t="s">
        <v>189</v>
      </c>
      <c r="D2947" s="6" t="s">
        <v>194</v>
      </c>
      <c r="E2947" s="6" t="s">
        <v>177</v>
      </c>
      <c r="F2947" s="34" t="n">
        <v>0.488534599542618</v>
      </c>
      <c r="G2947" s="34" t="n">
        <v>0.572536850271528</v>
      </c>
      <c r="H2947" s="34" t="n">
        <v>-0.0840022507289104</v>
      </c>
      <c r="I2947" s="34" t="n">
        <v>-0.146719378305644</v>
      </c>
      <c r="J2947" s="35" t="n">
        <v>1.74</v>
      </c>
      <c r="K2947" s="6" t="n">
        <v>0</v>
      </c>
      <c r="L2947" s="35" t="n">
        <v>-1</v>
      </c>
      <c r="M2947" s="6" t="str">
        <f aca="false">IF(I2947&lt;=0,"Below 0%",IF(I2947&lt;=0.05,"0-5%",IF(I2947&lt;=0.1,"5-10%",IF(I2947&lt;=0.2,"10-20%",IF(I2947&lt;=0.4,"20-40%","Above 40%")))))</f>
        <v>Below 0%</v>
      </c>
      <c r="N2947" s="6" t="str">
        <f aca="false">IF(AND(H2947&gt;=Summary!$B$25,I2947&gt;=Summary!$B$26,I2947&lt;=Summary!$B$27,J2947&gt;=Summary!$B$28,J2947&lt;=Summary!$B$29,F2947*J2947&gt;1),"Yes","No")</f>
        <v>No</v>
      </c>
    </row>
    <row r="2948" customFormat="false" ht="15" hidden="false" customHeight="false" outlineLevel="0" collapsed="false">
      <c r="A2948" s="6" t="s">
        <v>150</v>
      </c>
      <c r="B2948" s="45" t="n">
        <v>42393</v>
      </c>
      <c r="C2948" s="6" t="s">
        <v>185</v>
      </c>
      <c r="D2948" s="6" t="s">
        <v>190</v>
      </c>
      <c r="E2948" s="6" t="s">
        <v>187</v>
      </c>
      <c r="F2948" s="34" t="n">
        <v>0.52874630689621</v>
      </c>
      <c r="G2948" s="34" t="n">
        <v>0.463448982204583</v>
      </c>
      <c r="H2948" s="34" t="n">
        <v>0.0652973246916265</v>
      </c>
      <c r="I2948" s="34" t="n">
        <v>0.140894310266932</v>
      </c>
      <c r="J2948" s="35" t="n">
        <v>2.2</v>
      </c>
      <c r="K2948" s="6" t="n">
        <v>0</v>
      </c>
      <c r="L2948" s="35" t="n">
        <v>-1</v>
      </c>
      <c r="M2948" s="6" t="str">
        <f aca="false">IF(I2948&lt;=0,"Below 0%",IF(I2948&lt;=0.05,"0-5%",IF(I2948&lt;=0.1,"5-10%",IF(I2948&lt;=0.2,"10-20%",IF(I2948&lt;=0.4,"20-40%","Above 40%")))))</f>
        <v>10-20%</v>
      </c>
      <c r="N2948" s="6" t="str">
        <f aca="false">IF(AND(H2948&gt;=Summary!$B$25,I2948&gt;=Summary!$B$26,I2948&lt;=Summary!$B$27,J2948&gt;=Summary!$B$28,J2948&lt;=Summary!$B$29,F2948*J2948&gt;1),"Yes","No")</f>
        <v>Yes</v>
      </c>
    </row>
    <row r="2949" customFormat="false" ht="15" hidden="false" customHeight="false" outlineLevel="0" collapsed="false">
      <c r="A2949" s="6" t="s">
        <v>150</v>
      </c>
      <c r="B2949" s="45" t="n">
        <v>42393</v>
      </c>
      <c r="C2949" s="6" t="s">
        <v>185</v>
      </c>
      <c r="D2949" s="6" t="s">
        <v>190</v>
      </c>
      <c r="E2949" s="6" t="s">
        <v>174</v>
      </c>
      <c r="F2949" s="34" t="n">
        <v>0.244512259960175</v>
      </c>
      <c r="G2949" s="34" t="n">
        <v>0.281654077582896</v>
      </c>
      <c r="H2949" s="34" t="n">
        <v>-0.0371418176227214</v>
      </c>
      <c r="I2949" s="34" t="n">
        <v>-0.131870335205035</v>
      </c>
      <c r="J2949" s="35" t="n">
        <v>3.62</v>
      </c>
      <c r="K2949" s="6" t="n">
        <v>0</v>
      </c>
      <c r="L2949" s="35" t="n">
        <v>-1</v>
      </c>
      <c r="M2949" s="6" t="str">
        <f aca="false">IF(I2949&lt;=0,"Below 0%",IF(I2949&lt;=0.05,"0-5%",IF(I2949&lt;=0.1,"5-10%",IF(I2949&lt;=0.2,"10-20%",IF(I2949&lt;=0.4,"20-40%","Above 40%")))))</f>
        <v>Below 0%</v>
      </c>
      <c r="N2949" s="6" t="str">
        <f aca="false">IF(AND(H2949&gt;=Summary!$B$25,I2949&gt;=Summary!$B$26,I2949&lt;=Summary!$B$27,J2949&gt;=Summary!$B$28,J2949&lt;=Summary!$B$29,F2949*J2949&gt;1),"Yes","No")</f>
        <v>No</v>
      </c>
    </row>
    <row r="2950" customFormat="false" ht="15" hidden="false" customHeight="false" outlineLevel="0" collapsed="false">
      <c r="A2950" s="6" t="s">
        <v>150</v>
      </c>
      <c r="B2950" s="45" t="n">
        <v>42393</v>
      </c>
      <c r="C2950" s="6" t="s">
        <v>185</v>
      </c>
      <c r="D2950" s="6" t="s">
        <v>190</v>
      </c>
      <c r="E2950" s="6" t="s">
        <v>177</v>
      </c>
      <c r="F2950" s="34" t="n">
        <v>0.226741448044777</v>
      </c>
      <c r="G2950" s="34" t="n">
        <v>0.254896940212521</v>
      </c>
      <c r="H2950" s="34" t="n">
        <v>-0.0281554921677439</v>
      </c>
      <c r="I2950" s="34" t="n">
        <v>-0.110458337178427</v>
      </c>
      <c r="J2950" s="35" t="n">
        <v>4</v>
      </c>
      <c r="K2950" s="6" t="n">
        <v>1</v>
      </c>
      <c r="L2950" s="35" t="n">
        <v>3</v>
      </c>
      <c r="M2950" s="6" t="str">
        <f aca="false">IF(I2950&lt;=0,"Below 0%",IF(I2950&lt;=0.05,"0-5%",IF(I2950&lt;=0.1,"5-10%",IF(I2950&lt;=0.2,"10-20%",IF(I2950&lt;=0.4,"20-40%","Above 40%")))))</f>
        <v>Below 0%</v>
      </c>
      <c r="N2950" s="6" t="str">
        <f aca="false">IF(AND(H2950&gt;=Summary!$B$25,I2950&gt;=Summary!$B$26,I2950&lt;=Summary!$B$27,J2950&gt;=Summary!$B$28,J2950&lt;=Summary!$B$29,F2950*J2950&gt;1),"Yes","No")</f>
        <v>No</v>
      </c>
    </row>
    <row r="2951" customFormat="false" ht="15" hidden="false" customHeight="false" outlineLevel="0" collapsed="false">
      <c r="A2951" s="6" t="s">
        <v>150</v>
      </c>
      <c r="B2951" s="45" t="n">
        <v>42393</v>
      </c>
      <c r="C2951" s="6" t="s">
        <v>173</v>
      </c>
      <c r="D2951" s="6" t="s">
        <v>175</v>
      </c>
      <c r="E2951" s="6" t="s">
        <v>187</v>
      </c>
      <c r="F2951" s="34" t="n">
        <v>0.524563729763031</v>
      </c>
      <c r="G2951" s="34" t="n">
        <v>0.574450874245535</v>
      </c>
      <c r="H2951" s="34" t="n">
        <v>-0.0498871444825044</v>
      </c>
      <c r="I2951" s="34" t="n">
        <v>-0.0868431866311015</v>
      </c>
      <c r="J2951" s="35" t="n">
        <v>1.75</v>
      </c>
      <c r="K2951" s="6" t="n">
        <v>0</v>
      </c>
      <c r="L2951" s="35" t="n">
        <v>-1</v>
      </c>
      <c r="M2951" s="6" t="str">
        <f aca="false">IF(I2951&lt;=0,"Below 0%",IF(I2951&lt;=0.05,"0-5%",IF(I2951&lt;=0.1,"5-10%",IF(I2951&lt;=0.2,"10-20%",IF(I2951&lt;=0.4,"20-40%","Above 40%")))))</f>
        <v>Below 0%</v>
      </c>
      <c r="N2951" s="6" t="str">
        <f aca="false">IF(AND(H2951&gt;=Summary!$B$25,I2951&gt;=Summary!$B$26,I2951&lt;=Summary!$B$27,J2951&gt;=Summary!$B$28,J2951&lt;=Summary!$B$29,F2951*J2951&gt;1),"Yes","No")</f>
        <v>No</v>
      </c>
    </row>
    <row r="2952" customFormat="false" ht="15" hidden="false" customHeight="false" outlineLevel="0" collapsed="false">
      <c r="A2952" s="6" t="s">
        <v>150</v>
      </c>
      <c r="B2952" s="45" t="n">
        <v>42393</v>
      </c>
      <c r="C2952" s="6" t="s">
        <v>173</v>
      </c>
      <c r="D2952" s="6" t="s">
        <v>175</v>
      </c>
      <c r="E2952" s="6" t="s">
        <v>174</v>
      </c>
      <c r="F2952" s="34" t="n">
        <v>0.330603510141373</v>
      </c>
      <c r="G2952" s="34" t="n">
        <v>0.251322257482422</v>
      </c>
      <c r="H2952" s="34" t="n">
        <v>0.0792812526589509</v>
      </c>
      <c r="I2952" s="34" t="n">
        <v>0.315456551493439</v>
      </c>
      <c r="J2952" s="35" t="n">
        <v>4</v>
      </c>
      <c r="K2952" s="6" t="n">
        <v>0</v>
      </c>
      <c r="L2952" s="35" t="n">
        <v>-1</v>
      </c>
      <c r="M2952" s="6" t="str">
        <f aca="false">IF(I2952&lt;=0,"Below 0%",IF(I2952&lt;=0.05,"0-5%",IF(I2952&lt;=0.1,"5-10%",IF(I2952&lt;=0.2,"10-20%",IF(I2952&lt;=0.4,"20-40%","Above 40%")))))</f>
        <v>20-40%</v>
      </c>
      <c r="N2952" s="6" t="str">
        <f aca="false">IF(AND(H2952&gt;=Summary!$B$25,I2952&gt;=Summary!$B$26,I2952&lt;=Summary!$B$27,J2952&gt;=Summary!$B$28,J2952&lt;=Summary!$B$29,F2952*J2952&gt;1),"Yes","No")</f>
        <v>Yes</v>
      </c>
    </row>
    <row r="2953" customFormat="false" ht="15" hidden="false" customHeight="false" outlineLevel="0" collapsed="false">
      <c r="A2953" s="6" t="s">
        <v>150</v>
      </c>
      <c r="B2953" s="45" t="n">
        <v>42393</v>
      </c>
      <c r="C2953" s="6" t="s">
        <v>173</v>
      </c>
      <c r="D2953" s="6" t="s">
        <v>175</v>
      </c>
      <c r="E2953" s="6" t="s">
        <v>177</v>
      </c>
      <c r="F2953" s="34" t="n">
        <v>0.144832789897919</v>
      </c>
      <c r="G2953" s="34" t="n">
        <v>0.174226868272043</v>
      </c>
      <c r="H2953" s="34" t="n">
        <v>-0.0293940783741241</v>
      </c>
      <c r="I2953" s="34" t="n">
        <v>-0.168711511982339</v>
      </c>
      <c r="J2953" s="35" t="n">
        <v>5.77</v>
      </c>
      <c r="K2953" s="6" t="n">
        <v>1</v>
      </c>
      <c r="L2953" s="35" t="n">
        <v>4.77</v>
      </c>
      <c r="M2953" s="6" t="str">
        <f aca="false">IF(I2953&lt;=0,"Below 0%",IF(I2953&lt;=0.05,"0-5%",IF(I2953&lt;=0.1,"5-10%",IF(I2953&lt;=0.2,"10-20%",IF(I2953&lt;=0.4,"20-40%","Above 40%")))))</f>
        <v>Below 0%</v>
      </c>
      <c r="N2953" s="6" t="str">
        <f aca="false">IF(AND(H2953&gt;=Summary!$B$25,I2953&gt;=Summary!$B$26,I2953&lt;=Summary!$B$27,J2953&gt;=Summary!$B$28,J2953&lt;=Summary!$B$29,F2953*J2953&gt;1),"Yes","No")</f>
        <v>No</v>
      </c>
    </row>
    <row r="2954" customFormat="false" ht="15" hidden="false" customHeight="false" outlineLevel="0" collapsed="false">
      <c r="A2954" s="6" t="s">
        <v>150</v>
      </c>
      <c r="B2954" s="45" t="n">
        <v>42402</v>
      </c>
      <c r="C2954" s="6" t="s">
        <v>185</v>
      </c>
      <c r="D2954" s="6" t="s">
        <v>179</v>
      </c>
      <c r="E2954" s="6" t="s">
        <v>187</v>
      </c>
      <c r="F2954" s="34" t="n">
        <v>0.592327058315277</v>
      </c>
      <c r="G2954" s="34" t="n">
        <v>0.55138257709545</v>
      </c>
      <c r="H2954" s="34" t="n">
        <v>0.0409444812198271</v>
      </c>
      <c r="I2954" s="34" t="n">
        <v>0.074257843683623</v>
      </c>
      <c r="J2954" s="35" t="n">
        <v>1.83</v>
      </c>
      <c r="K2954" s="6" t="n">
        <v>0</v>
      </c>
      <c r="L2954" s="35" t="n">
        <v>-1</v>
      </c>
      <c r="M2954" s="6" t="str">
        <f aca="false">IF(I2954&lt;=0,"Below 0%",IF(I2954&lt;=0.05,"0-5%",IF(I2954&lt;=0.1,"5-10%",IF(I2954&lt;=0.2,"10-20%",IF(I2954&lt;=0.4,"20-40%","Above 40%")))))</f>
        <v>5-10%</v>
      </c>
      <c r="N2954" s="6" t="str">
        <f aca="false">IF(AND(H2954&gt;=Summary!$B$25,I2954&gt;=Summary!$B$26,I2954&lt;=Summary!$B$27,J2954&gt;=Summary!$B$28,J2954&lt;=Summary!$B$29,F2954*J2954&gt;1),"Yes","No")</f>
        <v>No</v>
      </c>
    </row>
    <row r="2955" customFormat="false" ht="15" hidden="false" customHeight="false" outlineLevel="0" collapsed="false">
      <c r="A2955" s="6" t="s">
        <v>150</v>
      </c>
      <c r="B2955" s="45" t="n">
        <v>42402</v>
      </c>
      <c r="C2955" s="6" t="s">
        <v>185</v>
      </c>
      <c r="D2955" s="6" t="s">
        <v>179</v>
      </c>
      <c r="E2955" s="6" t="s">
        <v>174</v>
      </c>
      <c r="F2955" s="34" t="n">
        <v>0.283932745456696</v>
      </c>
      <c r="G2955" s="34" t="n">
        <v>0.26907469762258</v>
      </c>
      <c r="H2955" s="34" t="n">
        <v>0.0148580478341159</v>
      </c>
      <c r="I2955" s="34" t="n">
        <v>0.0552190449915759</v>
      </c>
      <c r="J2955" s="35" t="n">
        <v>3.75</v>
      </c>
      <c r="K2955" s="6" t="n">
        <v>1</v>
      </c>
      <c r="L2955" s="35" t="n">
        <v>2.75</v>
      </c>
      <c r="M2955" s="6" t="str">
        <f aca="false">IF(I2955&lt;=0,"Below 0%",IF(I2955&lt;=0.05,"0-5%",IF(I2955&lt;=0.1,"5-10%",IF(I2955&lt;=0.2,"10-20%",IF(I2955&lt;=0.4,"20-40%","Above 40%")))))</f>
        <v>5-10%</v>
      </c>
      <c r="N2955" s="6" t="str">
        <f aca="false">IF(AND(H2955&gt;=Summary!$B$25,I2955&gt;=Summary!$B$26,I2955&lt;=Summary!$B$27,J2955&gt;=Summary!$B$28,J2955&lt;=Summary!$B$29,F2955*J2955&gt;1),"Yes","No")</f>
        <v>No</v>
      </c>
    </row>
    <row r="2956" customFormat="false" ht="15" hidden="false" customHeight="false" outlineLevel="0" collapsed="false">
      <c r="A2956" s="6" t="s">
        <v>150</v>
      </c>
      <c r="B2956" s="45" t="n">
        <v>42402</v>
      </c>
      <c r="C2956" s="6" t="s">
        <v>185</v>
      </c>
      <c r="D2956" s="6" t="s">
        <v>179</v>
      </c>
      <c r="E2956" s="6" t="s">
        <v>177</v>
      </c>
      <c r="F2956" s="34" t="n">
        <v>0.123740203678608</v>
      </c>
      <c r="G2956" s="34" t="n">
        <v>0.17954272528197</v>
      </c>
      <c r="H2956" s="34" t="n">
        <v>-0.0558025216033625</v>
      </c>
      <c r="I2956" s="34" t="n">
        <v>-0.310803579012879</v>
      </c>
      <c r="J2956" s="35" t="n">
        <v>5.62</v>
      </c>
      <c r="K2956" s="6" t="n">
        <v>0</v>
      </c>
      <c r="L2956" s="35" t="n">
        <v>-1</v>
      </c>
      <c r="M2956" s="6" t="str">
        <f aca="false">IF(I2956&lt;=0,"Below 0%",IF(I2956&lt;=0.05,"0-5%",IF(I2956&lt;=0.1,"5-10%",IF(I2956&lt;=0.2,"10-20%",IF(I2956&lt;=0.4,"20-40%","Above 40%")))))</f>
        <v>Below 0%</v>
      </c>
      <c r="N2956" s="6" t="str">
        <f aca="false">IF(AND(H2956&gt;=Summary!$B$25,I2956&gt;=Summary!$B$26,I2956&lt;=Summary!$B$27,J2956&gt;=Summary!$B$28,J2956&lt;=Summary!$B$29,F2956*J2956&gt;1),"Yes","No")</f>
        <v>No</v>
      </c>
    </row>
    <row r="2957" customFormat="false" ht="15" hidden="false" customHeight="false" outlineLevel="0" collapsed="false">
      <c r="A2957" s="6" t="s">
        <v>150</v>
      </c>
      <c r="B2957" s="45" t="n">
        <v>42402</v>
      </c>
      <c r="C2957" s="6" t="s">
        <v>180</v>
      </c>
      <c r="D2957" s="6" t="s">
        <v>199</v>
      </c>
      <c r="E2957" s="6" t="s">
        <v>187</v>
      </c>
      <c r="F2957" s="34" t="n">
        <v>0.410268515348434</v>
      </c>
      <c r="G2957" s="34" t="n">
        <v>0.399398856961193</v>
      </c>
      <c r="H2957" s="34" t="n">
        <v>0.0108696583872414</v>
      </c>
      <c r="I2957" s="34" t="n">
        <v>0.0272150463071994</v>
      </c>
      <c r="J2957" s="35" t="n">
        <v>2.5</v>
      </c>
      <c r="K2957" s="6" t="n">
        <v>0</v>
      </c>
      <c r="L2957" s="35" t="n">
        <v>-1</v>
      </c>
      <c r="M2957" s="6" t="str">
        <f aca="false">IF(I2957&lt;=0,"Below 0%",IF(I2957&lt;=0.05,"0-5%",IF(I2957&lt;=0.1,"5-10%",IF(I2957&lt;=0.2,"10-20%",IF(I2957&lt;=0.4,"20-40%","Above 40%")))))</f>
        <v>0-5%</v>
      </c>
      <c r="N2957" s="6" t="str">
        <f aca="false">IF(AND(H2957&gt;=Summary!$B$25,I2957&gt;=Summary!$B$26,I2957&lt;=Summary!$B$27,J2957&gt;=Summary!$B$28,J2957&lt;=Summary!$B$29,F2957*J2957&gt;1),"Yes","No")</f>
        <v>No</v>
      </c>
    </row>
    <row r="2958" customFormat="false" ht="15" hidden="false" customHeight="false" outlineLevel="0" collapsed="false">
      <c r="A2958" s="6" t="s">
        <v>150</v>
      </c>
      <c r="B2958" s="45" t="n">
        <v>42402</v>
      </c>
      <c r="C2958" s="6" t="s">
        <v>180</v>
      </c>
      <c r="D2958" s="6" t="s">
        <v>199</v>
      </c>
      <c r="E2958" s="6" t="s">
        <v>174</v>
      </c>
      <c r="F2958" s="34" t="n">
        <v>0.339633226394653</v>
      </c>
      <c r="G2958" s="34" t="n">
        <v>0.3007521513262</v>
      </c>
      <c r="H2958" s="34" t="n">
        <v>0.0388810750684537</v>
      </c>
      <c r="I2958" s="34" t="n">
        <v>0.129279457842624</v>
      </c>
      <c r="J2958" s="35" t="n">
        <v>3.32</v>
      </c>
      <c r="K2958" s="6" t="n">
        <v>0</v>
      </c>
      <c r="L2958" s="35" t="n">
        <v>-1</v>
      </c>
      <c r="M2958" s="6" t="str">
        <f aca="false">IF(I2958&lt;=0,"Below 0%",IF(I2958&lt;=0.05,"0-5%",IF(I2958&lt;=0.1,"5-10%",IF(I2958&lt;=0.2,"10-20%",IF(I2958&lt;=0.4,"20-40%","Above 40%")))))</f>
        <v>10-20%</v>
      </c>
      <c r="N2958" s="6" t="str">
        <f aca="false">IF(AND(H2958&gt;=Summary!$B$25,I2958&gt;=Summary!$B$26,I2958&lt;=Summary!$B$27,J2958&gt;=Summary!$B$28,J2958&lt;=Summary!$B$29,F2958*J2958&gt;1),"Yes","No")</f>
        <v>Yes</v>
      </c>
    </row>
    <row r="2959" customFormat="false" ht="15" hidden="false" customHeight="false" outlineLevel="0" collapsed="false">
      <c r="A2959" s="6" t="s">
        <v>150</v>
      </c>
      <c r="B2959" s="45" t="n">
        <v>42402</v>
      </c>
      <c r="C2959" s="6" t="s">
        <v>180</v>
      </c>
      <c r="D2959" s="6" t="s">
        <v>199</v>
      </c>
      <c r="E2959" s="6" t="s">
        <v>177</v>
      </c>
      <c r="F2959" s="34" t="n">
        <v>0.250098198652268</v>
      </c>
      <c r="G2959" s="34" t="n">
        <v>0.299848991712607</v>
      </c>
      <c r="H2959" s="34" t="n">
        <v>-0.0497507930603399</v>
      </c>
      <c r="I2959" s="34" t="n">
        <v>-0.165919494263379</v>
      </c>
      <c r="J2959" s="35" t="n">
        <v>3.33</v>
      </c>
      <c r="K2959" s="6" t="n">
        <v>1</v>
      </c>
      <c r="L2959" s="35" t="n">
        <v>2.33</v>
      </c>
      <c r="M2959" s="6" t="str">
        <f aca="false">IF(I2959&lt;=0,"Below 0%",IF(I2959&lt;=0.05,"0-5%",IF(I2959&lt;=0.1,"5-10%",IF(I2959&lt;=0.2,"10-20%",IF(I2959&lt;=0.4,"20-40%","Above 40%")))))</f>
        <v>Below 0%</v>
      </c>
      <c r="N2959" s="6" t="str">
        <f aca="false">IF(AND(H2959&gt;=Summary!$B$25,I2959&gt;=Summary!$B$26,I2959&lt;=Summary!$B$27,J2959&gt;=Summary!$B$28,J2959&lt;=Summary!$B$29,F2959*J2959&gt;1),"Yes","No")</f>
        <v>No</v>
      </c>
    </row>
    <row r="2960" customFormat="false" ht="15" hidden="false" customHeight="false" outlineLevel="0" collapsed="false">
      <c r="A2960" s="6" t="s">
        <v>150</v>
      </c>
      <c r="B2960" s="45" t="n">
        <v>42402</v>
      </c>
      <c r="C2960" s="6" t="s">
        <v>195</v>
      </c>
      <c r="D2960" s="6" t="s">
        <v>183</v>
      </c>
      <c r="E2960" s="6" t="s">
        <v>187</v>
      </c>
      <c r="F2960" s="34" t="n">
        <v>0.588418543338776</v>
      </c>
      <c r="G2960" s="34" t="n">
        <v>0.374703208113232</v>
      </c>
      <c r="H2960" s="34" t="n">
        <v>0.213715335225544</v>
      </c>
      <c r="I2960" s="34" t="n">
        <v>0.570358968373073</v>
      </c>
      <c r="J2960" s="35" t="n">
        <v>2.65</v>
      </c>
      <c r="K2960" s="6" t="n">
        <v>1</v>
      </c>
      <c r="L2960" s="35" t="n">
        <v>1.65</v>
      </c>
      <c r="M2960" s="6" t="str">
        <f aca="false">IF(I2960&lt;=0,"Below 0%",IF(I2960&lt;=0.05,"0-5%",IF(I2960&lt;=0.1,"5-10%",IF(I2960&lt;=0.2,"10-20%",IF(I2960&lt;=0.4,"20-40%","Above 40%")))))</f>
        <v>Above 40%</v>
      </c>
      <c r="N2960" s="6" t="str">
        <f aca="false">IF(AND(H2960&gt;=Summary!$B$25,I2960&gt;=Summary!$B$26,I2960&lt;=Summary!$B$27,J2960&gt;=Summary!$B$28,J2960&lt;=Summary!$B$29,F2960*J2960&gt;1),"Yes","No")</f>
        <v>No</v>
      </c>
    </row>
    <row r="2961" customFormat="false" ht="15" hidden="false" customHeight="false" outlineLevel="0" collapsed="false">
      <c r="A2961" s="6" t="s">
        <v>150</v>
      </c>
      <c r="B2961" s="45" t="n">
        <v>42402</v>
      </c>
      <c r="C2961" s="6" t="s">
        <v>195</v>
      </c>
      <c r="D2961" s="6" t="s">
        <v>183</v>
      </c>
      <c r="E2961" s="6" t="s">
        <v>174</v>
      </c>
      <c r="F2961" s="34" t="n">
        <v>0.225037947297096</v>
      </c>
      <c r="G2961" s="34" t="n">
        <v>0.282895584472953</v>
      </c>
      <c r="H2961" s="34" t="n">
        <v>-0.0578576371758566</v>
      </c>
      <c r="I2961" s="34" t="n">
        <v>-0.204519406987733</v>
      </c>
      <c r="J2961" s="35" t="n">
        <v>3.51</v>
      </c>
      <c r="K2961" s="6" t="n">
        <v>0</v>
      </c>
      <c r="L2961" s="35" t="n">
        <v>-1</v>
      </c>
      <c r="M2961" s="6" t="str">
        <f aca="false">IF(I2961&lt;=0,"Below 0%",IF(I2961&lt;=0.05,"0-5%",IF(I2961&lt;=0.1,"5-10%",IF(I2961&lt;=0.2,"10-20%",IF(I2961&lt;=0.4,"20-40%","Above 40%")))))</f>
        <v>Below 0%</v>
      </c>
      <c r="N2961" s="6" t="str">
        <f aca="false">IF(AND(H2961&gt;=Summary!$B$25,I2961&gt;=Summary!$B$26,I2961&lt;=Summary!$B$27,J2961&gt;=Summary!$B$28,J2961&lt;=Summary!$B$29,F2961*J2961&gt;1),"Yes","No")</f>
        <v>No</v>
      </c>
    </row>
    <row r="2962" customFormat="false" ht="15" hidden="false" customHeight="false" outlineLevel="0" collapsed="false">
      <c r="A2962" s="6" t="s">
        <v>150</v>
      </c>
      <c r="B2962" s="45" t="n">
        <v>42402</v>
      </c>
      <c r="C2962" s="6" t="s">
        <v>195</v>
      </c>
      <c r="D2962" s="6" t="s">
        <v>183</v>
      </c>
      <c r="E2962" s="6" t="s">
        <v>177</v>
      </c>
      <c r="F2962" s="34" t="n">
        <v>0.186543524265289</v>
      </c>
      <c r="G2962" s="34" t="n">
        <v>0.342401207413815</v>
      </c>
      <c r="H2962" s="34" t="n">
        <v>-0.155857683148526</v>
      </c>
      <c r="I2962" s="34" t="n">
        <v>-0.455190226476513</v>
      </c>
      <c r="J2962" s="35" t="n">
        <v>2.9</v>
      </c>
      <c r="K2962" s="6" t="n">
        <v>0</v>
      </c>
      <c r="L2962" s="35" t="n">
        <v>-1</v>
      </c>
      <c r="M2962" s="6" t="str">
        <f aca="false">IF(I2962&lt;=0,"Below 0%",IF(I2962&lt;=0.05,"0-5%",IF(I2962&lt;=0.1,"5-10%",IF(I2962&lt;=0.2,"10-20%",IF(I2962&lt;=0.4,"20-40%","Above 40%")))))</f>
        <v>Below 0%</v>
      </c>
      <c r="N2962" s="6" t="str">
        <f aca="false">IF(AND(H2962&gt;=Summary!$B$25,I2962&gt;=Summary!$B$26,I2962&lt;=Summary!$B$27,J2962&gt;=Summary!$B$28,J2962&lt;=Summary!$B$29,F2962*J2962&gt;1),"Yes","No")</f>
        <v>No</v>
      </c>
    </row>
    <row r="2963" customFormat="false" ht="15" hidden="false" customHeight="false" outlineLevel="0" collapsed="false">
      <c r="A2963" s="6" t="s">
        <v>150</v>
      </c>
      <c r="B2963" s="45" t="n">
        <v>42402</v>
      </c>
      <c r="C2963" s="6" t="s">
        <v>176</v>
      </c>
      <c r="D2963" s="6" t="s">
        <v>192</v>
      </c>
      <c r="E2963" s="6" t="s">
        <v>187</v>
      </c>
      <c r="F2963" s="34" t="n">
        <v>0.445485264062882</v>
      </c>
      <c r="G2963" s="34" t="n">
        <v>0.575880364996289</v>
      </c>
      <c r="H2963" s="34" t="n">
        <v>-0.130395100933408</v>
      </c>
      <c r="I2963" s="34" t="n">
        <v>-0.22642741246135</v>
      </c>
      <c r="J2963" s="35" t="n">
        <v>1.75</v>
      </c>
      <c r="K2963" s="6" t="n">
        <v>1</v>
      </c>
      <c r="L2963" s="35" t="n">
        <v>0.75</v>
      </c>
      <c r="M2963" s="6" t="str">
        <f aca="false">IF(I2963&lt;=0,"Below 0%",IF(I2963&lt;=0.05,"0-5%",IF(I2963&lt;=0.1,"5-10%",IF(I2963&lt;=0.2,"10-20%",IF(I2963&lt;=0.4,"20-40%","Above 40%")))))</f>
        <v>Below 0%</v>
      </c>
      <c r="N2963" s="6" t="str">
        <f aca="false">IF(AND(H2963&gt;=Summary!$B$25,I2963&gt;=Summary!$B$26,I2963&lt;=Summary!$B$27,J2963&gt;=Summary!$B$28,J2963&lt;=Summary!$B$29,F2963*J2963&gt;1),"Yes","No")</f>
        <v>No</v>
      </c>
    </row>
    <row r="2964" customFormat="false" ht="15" hidden="false" customHeight="false" outlineLevel="0" collapsed="false">
      <c r="A2964" s="6" t="s">
        <v>150</v>
      </c>
      <c r="B2964" s="45" t="n">
        <v>42402</v>
      </c>
      <c r="C2964" s="6" t="s">
        <v>176</v>
      </c>
      <c r="D2964" s="6" t="s">
        <v>192</v>
      </c>
      <c r="E2964" s="6" t="s">
        <v>174</v>
      </c>
      <c r="F2964" s="34" t="n">
        <v>0.374237239360809</v>
      </c>
      <c r="G2964" s="34" t="n">
        <v>0.263130715076633</v>
      </c>
      <c r="H2964" s="34" t="n">
        <v>0.111106524284176</v>
      </c>
      <c r="I2964" s="34" t="n">
        <v>0.422248403238739</v>
      </c>
      <c r="J2964" s="35" t="n">
        <v>3.83</v>
      </c>
      <c r="K2964" s="6" t="n">
        <v>0</v>
      </c>
      <c r="L2964" s="35" t="n">
        <v>-1</v>
      </c>
      <c r="M2964" s="6" t="str">
        <f aca="false">IF(I2964&lt;=0,"Below 0%",IF(I2964&lt;=0.05,"0-5%",IF(I2964&lt;=0.1,"5-10%",IF(I2964&lt;=0.2,"10-20%",IF(I2964&lt;=0.4,"20-40%","Above 40%")))))</f>
        <v>Above 40%</v>
      </c>
      <c r="N2964" s="6" t="str">
        <f aca="false">IF(AND(H2964&gt;=Summary!$B$25,I2964&gt;=Summary!$B$26,I2964&lt;=Summary!$B$27,J2964&gt;=Summary!$B$28,J2964&lt;=Summary!$B$29,F2964*J2964&gt;1),"Yes","No")</f>
        <v>No</v>
      </c>
    </row>
    <row r="2965" customFormat="false" ht="15" hidden="false" customHeight="false" outlineLevel="0" collapsed="false">
      <c r="A2965" s="6" t="s">
        <v>150</v>
      </c>
      <c r="B2965" s="45" t="n">
        <v>42402</v>
      </c>
      <c r="C2965" s="6" t="s">
        <v>176</v>
      </c>
      <c r="D2965" s="6" t="s">
        <v>192</v>
      </c>
      <c r="E2965" s="6" t="s">
        <v>177</v>
      </c>
      <c r="F2965" s="34" t="n">
        <v>0.180277451872826</v>
      </c>
      <c r="G2965" s="34" t="n">
        <v>0.160988919927078</v>
      </c>
      <c r="H2965" s="34" t="n">
        <v>0.019288531945748</v>
      </c>
      <c r="I2965" s="34" t="n">
        <v>0.119812791802598</v>
      </c>
      <c r="J2965" s="35" t="n">
        <v>6.26</v>
      </c>
      <c r="K2965" s="6" t="n">
        <v>0</v>
      </c>
      <c r="L2965" s="35" t="n">
        <v>-1</v>
      </c>
      <c r="M2965" s="6" t="str">
        <f aca="false">IF(I2965&lt;=0,"Below 0%",IF(I2965&lt;=0.05,"0-5%",IF(I2965&lt;=0.1,"5-10%",IF(I2965&lt;=0.2,"10-20%",IF(I2965&lt;=0.4,"20-40%","Above 40%")))))</f>
        <v>10-20%</v>
      </c>
      <c r="N2965" s="6" t="str">
        <f aca="false">IF(AND(H2965&gt;=Summary!$B$25,I2965&gt;=Summary!$B$26,I2965&lt;=Summary!$B$27,J2965&gt;=Summary!$B$28,J2965&lt;=Summary!$B$29,F2965*J2965&gt;1),"Yes","No")</f>
        <v>No</v>
      </c>
    </row>
    <row r="2966" customFormat="false" ht="15" hidden="false" customHeight="false" outlineLevel="0" collapsed="false">
      <c r="A2966" s="6" t="s">
        <v>150</v>
      </c>
      <c r="B2966" s="45" t="n">
        <v>42402</v>
      </c>
      <c r="C2966" s="6" t="s">
        <v>172</v>
      </c>
      <c r="D2966" s="6" t="s">
        <v>181</v>
      </c>
      <c r="E2966" s="6" t="s">
        <v>187</v>
      </c>
      <c r="F2966" s="34" t="n">
        <v>0.148645550012589</v>
      </c>
      <c r="G2966" s="34" t="n">
        <v>0.209932794167901</v>
      </c>
      <c r="H2966" s="34" t="n">
        <v>-0.0612872441553122</v>
      </c>
      <c r="I2966" s="34" t="n">
        <v>-0.29193744787818</v>
      </c>
      <c r="J2966" s="35" t="n">
        <v>4.8</v>
      </c>
      <c r="K2966" s="6" t="n">
        <v>0</v>
      </c>
      <c r="L2966" s="35" t="n">
        <v>-1</v>
      </c>
      <c r="M2966" s="6" t="str">
        <f aca="false">IF(I2966&lt;=0,"Below 0%",IF(I2966&lt;=0.05,"0-5%",IF(I2966&lt;=0.1,"5-10%",IF(I2966&lt;=0.2,"10-20%",IF(I2966&lt;=0.4,"20-40%","Above 40%")))))</f>
        <v>Below 0%</v>
      </c>
      <c r="N2966" s="6" t="str">
        <f aca="false">IF(AND(H2966&gt;=Summary!$B$25,I2966&gt;=Summary!$B$26,I2966&lt;=Summary!$B$27,J2966&gt;=Summary!$B$28,J2966&lt;=Summary!$B$29,F2966*J2966&gt;1),"Yes","No")</f>
        <v>No</v>
      </c>
    </row>
    <row r="2967" customFormat="false" ht="15" hidden="false" customHeight="false" outlineLevel="0" collapsed="false">
      <c r="A2967" s="6" t="s">
        <v>150</v>
      </c>
      <c r="B2967" s="45" t="n">
        <v>42402</v>
      </c>
      <c r="C2967" s="6" t="s">
        <v>172</v>
      </c>
      <c r="D2967" s="6" t="s">
        <v>181</v>
      </c>
      <c r="E2967" s="6" t="s">
        <v>174</v>
      </c>
      <c r="F2967" s="34" t="n">
        <v>0.166882887482643</v>
      </c>
      <c r="G2967" s="34" t="n">
        <v>0.259710673197403</v>
      </c>
      <c r="H2967" s="34" t="n">
        <v>-0.0928277857147598</v>
      </c>
      <c r="I2967" s="34" t="n">
        <v>-0.357427688942928</v>
      </c>
      <c r="J2967" s="35" t="n">
        <v>3.88</v>
      </c>
      <c r="K2967" s="6" t="n">
        <v>0</v>
      </c>
      <c r="L2967" s="35" t="n">
        <v>-1</v>
      </c>
      <c r="M2967" s="6" t="str">
        <f aca="false">IF(I2967&lt;=0,"Below 0%",IF(I2967&lt;=0.05,"0-5%",IF(I2967&lt;=0.1,"5-10%",IF(I2967&lt;=0.2,"10-20%",IF(I2967&lt;=0.4,"20-40%","Above 40%")))))</f>
        <v>Below 0%</v>
      </c>
      <c r="N2967" s="6" t="str">
        <f aca="false">IF(AND(H2967&gt;=Summary!$B$25,I2967&gt;=Summary!$B$26,I2967&lt;=Summary!$B$27,J2967&gt;=Summary!$B$28,J2967&lt;=Summary!$B$29,F2967*J2967&gt;1),"Yes","No")</f>
        <v>No</v>
      </c>
    </row>
    <row r="2968" customFormat="false" ht="15" hidden="false" customHeight="false" outlineLevel="0" collapsed="false">
      <c r="A2968" s="6" t="s">
        <v>150</v>
      </c>
      <c r="B2968" s="45" t="n">
        <v>42402</v>
      </c>
      <c r="C2968" s="6" t="s">
        <v>172</v>
      </c>
      <c r="D2968" s="6" t="s">
        <v>181</v>
      </c>
      <c r="E2968" s="6" t="s">
        <v>177</v>
      </c>
      <c r="F2968" s="34" t="n">
        <v>0.684471547603607</v>
      </c>
      <c r="G2968" s="34" t="n">
        <v>0.530356532634696</v>
      </c>
      <c r="H2968" s="34" t="n">
        <v>0.154115014968911</v>
      </c>
      <c r="I2968" s="34" t="n">
        <v>0.290587567957918</v>
      </c>
      <c r="J2968" s="35" t="n">
        <v>1.9</v>
      </c>
      <c r="K2968" s="6" t="n">
        <v>1</v>
      </c>
      <c r="L2968" s="35" t="n">
        <v>0.9</v>
      </c>
      <c r="M2968" s="6" t="str">
        <f aca="false">IF(I2968&lt;=0,"Below 0%",IF(I2968&lt;=0.05,"0-5%",IF(I2968&lt;=0.1,"5-10%",IF(I2968&lt;=0.2,"10-20%",IF(I2968&lt;=0.4,"20-40%","Above 40%")))))</f>
        <v>20-40%</v>
      </c>
      <c r="N2968" s="6" t="str">
        <f aca="false">IF(AND(H2968&gt;=Summary!$B$25,I2968&gt;=Summary!$B$26,I2968&lt;=Summary!$B$27,J2968&gt;=Summary!$B$28,J2968&lt;=Summary!$B$29,F2968*J2968&gt;1),"Yes","No")</f>
        <v>Yes</v>
      </c>
    </row>
    <row r="2969" customFormat="false" ht="15" hidden="false" customHeight="false" outlineLevel="0" collapsed="false">
      <c r="A2969" s="6" t="s">
        <v>150</v>
      </c>
      <c r="B2969" s="45" t="n">
        <v>42402</v>
      </c>
      <c r="C2969" s="6" t="s">
        <v>191</v>
      </c>
      <c r="D2969" s="6" t="s">
        <v>194</v>
      </c>
      <c r="E2969" s="6" t="s">
        <v>187</v>
      </c>
      <c r="F2969" s="34" t="n">
        <v>0.146784141659737</v>
      </c>
      <c r="G2969" s="34" t="n">
        <v>0.125</v>
      </c>
      <c r="H2969" s="34" t="n">
        <v>0.0217841416597366</v>
      </c>
      <c r="I2969" s="34" t="n">
        <v>0.174273133277893</v>
      </c>
      <c r="J2969" s="35" t="n">
        <v>8</v>
      </c>
      <c r="K2969" s="6" t="n">
        <v>0</v>
      </c>
      <c r="L2969" s="35" t="n">
        <v>-1</v>
      </c>
      <c r="M2969" s="6" t="str">
        <f aca="false">IF(I2969&lt;=0,"Below 0%",IF(I2969&lt;=0.05,"0-5%",IF(I2969&lt;=0.1,"5-10%",IF(I2969&lt;=0.2,"10-20%",IF(I2969&lt;=0.4,"20-40%","Above 40%")))))</f>
        <v>10-20%</v>
      </c>
      <c r="N2969" s="6" t="str">
        <f aca="false">IF(AND(H2969&gt;=Summary!$B$25,I2969&gt;=Summary!$B$26,I2969&lt;=Summary!$B$27,J2969&gt;=Summary!$B$28,J2969&lt;=Summary!$B$29,F2969*J2969&gt;1),"Yes","No")</f>
        <v>No</v>
      </c>
    </row>
    <row r="2970" customFormat="false" ht="15" hidden="false" customHeight="false" outlineLevel="0" collapsed="false">
      <c r="A2970" s="6" t="s">
        <v>150</v>
      </c>
      <c r="B2970" s="45" t="n">
        <v>42402</v>
      </c>
      <c r="C2970" s="6" t="s">
        <v>191</v>
      </c>
      <c r="D2970" s="6" t="s">
        <v>194</v>
      </c>
      <c r="E2970" s="6" t="s">
        <v>174</v>
      </c>
      <c r="F2970" s="34" t="n">
        <v>0.307062894105911</v>
      </c>
      <c r="G2970" s="34" t="n">
        <v>0.208333333333333</v>
      </c>
      <c r="H2970" s="34" t="n">
        <v>0.0987295607725779</v>
      </c>
      <c r="I2970" s="34" t="n">
        <v>0.473901891708374</v>
      </c>
      <c r="J2970" s="35" t="n">
        <v>4.8</v>
      </c>
      <c r="K2970" s="6" t="n">
        <v>0</v>
      </c>
      <c r="L2970" s="35" t="n">
        <v>-1</v>
      </c>
      <c r="M2970" s="6" t="str">
        <f aca="false">IF(I2970&lt;=0,"Below 0%",IF(I2970&lt;=0.05,"0-5%",IF(I2970&lt;=0.1,"5-10%",IF(I2970&lt;=0.2,"10-20%",IF(I2970&lt;=0.4,"20-40%","Above 40%")))))</f>
        <v>Above 40%</v>
      </c>
      <c r="N2970" s="6" t="str">
        <f aca="false">IF(AND(H2970&gt;=Summary!$B$25,I2970&gt;=Summary!$B$26,I2970&lt;=Summary!$B$27,J2970&gt;=Summary!$B$28,J2970&lt;=Summary!$B$29,F2970*J2970&gt;1),"Yes","No")</f>
        <v>No</v>
      </c>
    </row>
    <row r="2971" customFormat="false" ht="15" hidden="false" customHeight="false" outlineLevel="0" collapsed="false">
      <c r="A2971" s="6" t="s">
        <v>150</v>
      </c>
      <c r="B2971" s="45" t="n">
        <v>42402</v>
      </c>
      <c r="C2971" s="6" t="s">
        <v>191</v>
      </c>
      <c r="D2971" s="6" t="s">
        <v>194</v>
      </c>
      <c r="E2971" s="6" t="s">
        <v>177</v>
      </c>
      <c r="F2971" s="34" t="n">
        <v>0.546152949333191</v>
      </c>
      <c r="G2971" s="34" t="n">
        <v>0.666666666666667</v>
      </c>
      <c r="H2971" s="34" t="n">
        <v>-0.120513717333476</v>
      </c>
      <c r="I2971" s="34" t="n">
        <v>-0.180770576000214</v>
      </c>
      <c r="J2971" s="35" t="n">
        <v>1.5</v>
      </c>
      <c r="K2971" s="6" t="n">
        <v>1</v>
      </c>
      <c r="L2971" s="35" t="n">
        <v>0.5</v>
      </c>
      <c r="M2971" s="6" t="str">
        <f aca="false">IF(I2971&lt;=0,"Below 0%",IF(I2971&lt;=0.05,"0-5%",IF(I2971&lt;=0.1,"5-10%",IF(I2971&lt;=0.2,"10-20%",IF(I2971&lt;=0.4,"20-40%","Above 40%")))))</f>
        <v>Below 0%</v>
      </c>
      <c r="N2971" s="6" t="str">
        <f aca="false">IF(AND(H2971&gt;=Summary!$B$25,I2971&gt;=Summary!$B$26,I2971&lt;=Summary!$B$27,J2971&gt;=Summary!$B$28,J2971&lt;=Summary!$B$29,F2971*J2971&gt;1),"Yes","No")</f>
        <v>No</v>
      </c>
    </row>
    <row r="2972" customFormat="false" ht="15" hidden="false" customHeight="false" outlineLevel="0" collapsed="false">
      <c r="A2972" s="6" t="s">
        <v>150</v>
      </c>
      <c r="B2972" s="45" t="n">
        <v>42402</v>
      </c>
      <c r="C2972" s="6" t="s">
        <v>178</v>
      </c>
      <c r="D2972" s="6" t="s">
        <v>175</v>
      </c>
      <c r="E2972" s="6" t="s">
        <v>187</v>
      </c>
      <c r="F2972" s="34" t="n">
        <v>0.438079804182053</v>
      </c>
      <c r="G2972" s="34" t="n">
        <v>0.370132255694342</v>
      </c>
      <c r="H2972" s="34" t="n">
        <v>0.0679475484877102</v>
      </c>
      <c r="I2972" s="34" t="n">
        <v>0.183576403953893</v>
      </c>
      <c r="J2972" s="35" t="n">
        <v>2.7</v>
      </c>
      <c r="K2972" s="6" t="n">
        <v>0</v>
      </c>
      <c r="L2972" s="35" t="n">
        <v>-1</v>
      </c>
      <c r="M2972" s="6" t="str">
        <f aca="false">IF(I2972&lt;=0,"Below 0%",IF(I2972&lt;=0.05,"0-5%",IF(I2972&lt;=0.1,"5-10%",IF(I2972&lt;=0.2,"10-20%",IF(I2972&lt;=0.4,"20-40%","Above 40%")))))</f>
        <v>10-20%</v>
      </c>
      <c r="N2972" s="6" t="str">
        <f aca="false">IF(AND(H2972&gt;=Summary!$B$25,I2972&gt;=Summary!$B$26,I2972&lt;=Summary!$B$27,J2972&gt;=Summary!$B$28,J2972&lt;=Summary!$B$29,F2972*J2972&gt;1),"Yes","No")</f>
        <v>Yes</v>
      </c>
    </row>
    <row r="2973" customFormat="false" ht="15" hidden="false" customHeight="false" outlineLevel="0" collapsed="false">
      <c r="A2973" s="6" t="s">
        <v>150</v>
      </c>
      <c r="B2973" s="45" t="n">
        <v>42402</v>
      </c>
      <c r="C2973" s="6" t="s">
        <v>178</v>
      </c>
      <c r="D2973" s="6" t="s">
        <v>175</v>
      </c>
      <c r="E2973" s="6" t="s">
        <v>174</v>
      </c>
      <c r="F2973" s="34" t="n">
        <v>0.278506845235825</v>
      </c>
      <c r="G2973" s="34" t="n">
        <v>0.322373254959589</v>
      </c>
      <c r="H2973" s="34" t="n">
        <v>-0.0438664097237639</v>
      </c>
      <c r="I2973" s="34" t="n">
        <v>-0.136073353012063</v>
      </c>
      <c r="J2973" s="35" t="n">
        <v>3.1</v>
      </c>
      <c r="K2973" s="6" t="n">
        <v>1</v>
      </c>
      <c r="L2973" s="35" t="n">
        <v>2.1</v>
      </c>
      <c r="M2973" s="6" t="str">
        <f aca="false">IF(I2973&lt;=0,"Below 0%",IF(I2973&lt;=0.05,"0-5%",IF(I2973&lt;=0.1,"5-10%",IF(I2973&lt;=0.2,"10-20%",IF(I2973&lt;=0.4,"20-40%","Above 40%")))))</f>
        <v>Below 0%</v>
      </c>
      <c r="N2973" s="6" t="str">
        <f aca="false">IF(AND(H2973&gt;=Summary!$B$25,I2973&gt;=Summary!$B$26,I2973&lt;=Summary!$B$27,J2973&gt;=Summary!$B$28,J2973&lt;=Summary!$B$29,F2973*J2973&gt;1),"Yes","No")</f>
        <v>No</v>
      </c>
    </row>
    <row r="2974" customFormat="false" ht="15" hidden="false" customHeight="false" outlineLevel="0" collapsed="false">
      <c r="A2974" s="6" t="s">
        <v>150</v>
      </c>
      <c r="B2974" s="45" t="n">
        <v>42402</v>
      </c>
      <c r="C2974" s="6" t="s">
        <v>178</v>
      </c>
      <c r="D2974" s="6" t="s">
        <v>175</v>
      </c>
      <c r="E2974" s="6" t="s">
        <v>177</v>
      </c>
      <c r="F2974" s="34" t="n">
        <v>0.283413350582123</v>
      </c>
      <c r="G2974" s="34" t="n">
        <v>0.307494489346069</v>
      </c>
      <c r="H2974" s="34" t="n">
        <v>-0.0240811387639462</v>
      </c>
      <c r="I2974" s="34" t="n">
        <v>-0.0783140498392613</v>
      </c>
      <c r="J2974" s="35" t="n">
        <v>3.25</v>
      </c>
      <c r="K2974" s="6" t="n">
        <v>0</v>
      </c>
      <c r="L2974" s="35" t="n">
        <v>-1</v>
      </c>
      <c r="M2974" s="6" t="str">
        <f aca="false">IF(I2974&lt;=0,"Below 0%",IF(I2974&lt;=0.05,"0-5%",IF(I2974&lt;=0.1,"5-10%",IF(I2974&lt;=0.2,"10-20%",IF(I2974&lt;=0.4,"20-40%","Above 40%")))))</f>
        <v>Below 0%</v>
      </c>
      <c r="N2974" s="6" t="str">
        <f aca="false">IF(AND(H2974&gt;=Summary!$B$25,I2974&gt;=Summary!$B$26,I2974&lt;=Summary!$B$27,J2974&gt;=Summary!$B$28,J2974&lt;=Summary!$B$29,F2974*J2974&gt;1),"Yes","No")</f>
        <v>No</v>
      </c>
    </row>
    <row r="2975" customFormat="false" ht="15" hidden="false" customHeight="false" outlineLevel="0" collapsed="false">
      <c r="A2975" s="6" t="s">
        <v>150</v>
      </c>
      <c r="B2975" s="45" t="n">
        <v>42402</v>
      </c>
      <c r="C2975" s="6" t="s">
        <v>189</v>
      </c>
      <c r="D2975" s="6" t="s">
        <v>182</v>
      </c>
      <c r="E2975" s="6" t="s">
        <v>187</v>
      </c>
      <c r="F2975" s="34" t="n">
        <v>0.487340301275253</v>
      </c>
      <c r="G2975" s="34" t="n">
        <v>0.513708526499606</v>
      </c>
      <c r="H2975" s="34" t="n">
        <v>-0.0263682252243523</v>
      </c>
      <c r="I2975" s="34" t="n">
        <v>-0.0513291562513565</v>
      </c>
      <c r="J2975" s="35" t="n">
        <v>1.95</v>
      </c>
      <c r="K2975" s="6" t="n">
        <v>1</v>
      </c>
      <c r="L2975" s="35" t="n">
        <v>0.95</v>
      </c>
      <c r="M2975" s="6" t="str">
        <f aca="false">IF(I2975&lt;=0,"Below 0%",IF(I2975&lt;=0.05,"0-5%",IF(I2975&lt;=0.1,"5-10%",IF(I2975&lt;=0.2,"10-20%",IF(I2975&lt;=0.4,"20-40%","Above 40%")))))</f>
        <v>Below 0%</v>
      </c>
      <c r="N2975" s="6" t="str">
        <f aca="false">IF(AND(H2975&gt;=Summary!$B$25,I2975&gt;=Summary!$B$26,I2975&lt;=Summary!$B$27,J2975&gt;=Summary!$B$28,J2975&lt;=Summary!$B$29,F2975*J2975&gt;1),"Yes","No")</f>
        <v>No</v>
      </c>
    </row>
    <row r="2976" customFormat="false" ht="15" hidden="false" customHeight="false" outlineLevel="0" collapsed="false">
      <c r="A2976" s="6" t="s">
        <v>150</v>
      </c>
      <c r="B2976" s="45" t="n">
        <v>42402</v>
      </c>
      <c r="C2976" s="6" t="s">
        <v>189</v>
      </c>
      <c r="D2976" s="6" t="s">
        <v>182</v>
      </c>
      <c r="E2976" s="6" t="s">
        <v>174</v>
      </c>
      <c r="F2976" s="34" t="n">
        <v>0.224044412374497</v>
      </c>
      <c r="G2976" s="34" t="n">
        <v>0.280597094306507</v>
      </c>
      <c r="H2976" s="34" t="n">
        <v>-0.0565526819320108</v>
      </c>
      <c r="I2976" s="34" t="n">
        <v>-0.201544075400282</v>
      </c>
      <c r="J2976" s="35" t="n">
        <v>3.57</v>
      </c>
      <c r="K2976" s="6" t="n">
        <v>0</v>
      </c>
      <c r="L2976" s="35" t="n">
        <v>-1</v>
      </c>
      <c r="M2976" s="6" t="str">
        <f aca="false">IF(I2976&lt;=0,"Below 0%",IF(I2976&lt;=0.05,"0-5%",IF(I2976&lt;=0.1,"5-10%",IF(I2976&lt;=0.2,"10-20%",IF(I2976&lt;=0.4,"20-40%","Above 40%")))))</f>
        <v>Below 0%</v>
      </c>
      <c r="N2976" s="6" t="str">
        <f aca="false">IF(AND(H2976&gt;=Summary!$B$25,I2976&gt;=Summary!$B$26,I2976&lt;=Summary!$B$27,J2976&gt;=Summary!$B$28,J2976&lt;=Summary!$B$29,F2976*J2976&gt;1),"Yes","No")</f>
        <v>No</v>
      </c>
    </row>
    <row r="2977" customFormat="false" ht="15" hidden="false" customHeight="false" outlineLevel="0" collapsed="false">
      <c r="A2977" s="6" t="s">
        <v>150</v>
      </c>
      <c r="B2977" s="45" t="n">
        <v>42402</v>
      </c>
      <c r="C2977" s="6" t="s">
        <v>189</v>
      </c>
      <c r="D2977" s="6" t="s">
        <v>182</v>
      </c>
      <c r="E2977" s="6" t="s">
        <v>177</v>
      </c>
      <c r="F2977" s="34" t="n">
        <v>0.288615226745606</v>
      </c>
      <c r="G2977" s="34" t="n">
        <v>0.205694379193887</v>
      </c>
      <c r="H2977" s="34" t="n">
        <v>0.0829208475517183</v>
      </c>
      <c r="I2977" s="34" t="n">
        <v>0.403126463040379</v>
      </c>
      <c r="J2977" s="35" t="n">
        <v>4.87</v>
      </c>
      <c r="K2977" s="6" t="n">
        <v>0</v>
      </c>
      <c r="L2977" s="35" t="n">
        <v>-1</v>
      </c>
      <c r="M2977" s="6" t="str">
        <f aca="false">IF(I2977&lt;=0,"Below 0%",IF(I2977&lt;=0.05,"0-5%",IF(I2977&lt;=0.1,"5-10%",IF(I2977&lt;=0.2,"10-20%",IF(I2977&lt;=0.4,"20-40%","Above 40%")))))</f>
        <v>Above 40%</v>
      </c>
      <c r="N2977" s="6" t="str">
        <f aca="false">IF(AND(H2977&gt;=Summary!$B$25,I2977&gt;=Summary!$B$26,I2977&lt;=Summary!$B$27,J2977&gt;=Summary!$B$28,J2977&lt;=Summary!$B$29,F2977*J2977&gt;1),"Yes","No")</f>
        <v>No</v>
      </c>
    </row>
    <row r="2978" customFormat="false" ht="15" hidden="false" customHeight="false" outlineLevel="0" collapsed="false">
      <c r="A2978" s="6" t="s">
        <v>150</v>
      </c>
      <c r="B2978" s="45" t="n">
        <v>42403</v>
      </c>
      <c r="C2978" s="6" t="s">
        <v>173</v>
      </c>
      <c r="D2978" s="6" t="s">
        <v>188</v>
      </c>
      <c r="E2978" s="6" t="s">
        <v>187</v>
      </c>
      <c r="F2978" s="34" t="n">
        <v>0.511321008205414</v>
      </c>
      <c r="G2978" s="34" t="n">
        <v>0.585746668229961</v>
      </c>
      <c r="H2978" s="34" t="n">
        <v>-0.0744256600245468</v>
      </c>
      <c r="I2978" s="34" t="n">
        <v>-0.127061175182524</v>
      </c>
      <c r="J2978" s="35" t="n">
        <v>1.72</v>
      </c>
      <c r="K2978" s="6" t="n">
        <v>1</v>
      </c>
      <c r="L2978" s="35" t="n">
        <v>0.72</v>
      </c>
      <c r="M2978" s="6" t="str">
        <f aca="false">IF(I2978&lt;=0,"Below 0%",IF(I2978&lt;=0.05,"0-5%",IF(I2978&lt;=0.1,"5-10%",IF(I2978&lt;=0.2,"10-20%",IF(I2978&lt;=0.4,"20-40%","Above 40%")))))</f>
        <v>Below 0%</v>
      </c>
      <c r="N2978" s="6" t="str">
        <f aca="false">IF(AND(H2978&gt;=Summary!$B$25,I2978&gt;=Summary!$B$26,I2978&lt;=Summary!$B$27,J2978&gt;=Summary!$B$28,J2978&lt;=Summary!$B$29,F2978*J2978&gt;1),"Yes","No")</f>
        <v>No</v>
      </c>
    </row>
    <row r="2979" customFormat="false" ht="15" hidden="false" customHeight="false" outlineLevel="0" collapsed="false">
      <c r="A2979" s="6" t="s">
        <v>150</v>
      </c>
      <c r="B2979" s="45" t="n">
        <v>42403</v>
      </c>
      <c r="C2979" s="6" t="s">
        <v>173</v>
      </c>
      <c r="D2979" s="6" t="s">
        <v>188</v>
      </c>
      <c r="E2979" s="6" t="s">
        <v>174</v>
      </c>
      <c r="F2979" s="34" t="n">
        <v>0.320880472660065</v>
      </c>
      <c r="G2979" s="34" t="n">
        <v>0.231074373705397</v>
      </c>
      <c r="H2979" s="34" t="n">
        <v>0.0898060989546675</v>
      </c>
      <c r="I2979" s="34" t="n">
        <v>0.388645861133713</v>
      </c>
      <c r="J2979" s="35" t="n">
        <v>4.36</v>
      </c>
      <c r="K2979" s="6" t="n">
        <v>0</v>
      </c>
      <c r="L2979" s="35" t="n">
        <v>-1</v>
      </c>
      <c r="M2979" s="6" t="str">
        <f aca="false">IF(I2979&lt;=0,"Below 0%",IF(I2979&lt;=0.05,"0-5%",IF(I2979&lt;=0.1,"5-10%",IF(I2979&lt;=0.2,"10-20%",IF(I2979&lt;=0.4,"20-40%","Above 40%")))))</f>
        <v>20-40%</v>
      </c>
      <c r="N2979" s="6" t="str">
        <f aca="false">IF(AND(H2979&gt;=Summary!$B$25,I2979&gt;=Summary!$B$26,I2979&lt;=Summary!$B$27,J2979&gt;=Summary!$B$28,J2979&lt;=Summary!$B$29,F2979*J2979&gt;1),"Yes","No")</f>
        <v>Yes</v>
      </c>
    </row>
    <row r="2980" customFormat="false" ht="15" hidden="false" customHeight="false" outlineLevel="0" collapsed="false">
      <c r="A2980" s="6" t="s">
        <v>150</v>
      </c>
      <c r="B2980" s="45" t="n">
        <v>42403</v>
      </c>
      <c r="C2980" s="6" t="s">
        <v>173</v>
      </c>
      <c r="D2980" s="6" t="s">
        <v>188</v>
      </c>
      <c r="E2980" s="6" t="s">
        <v>177</v>
      </c>
      <c r="F2980" s="34" t="n">
        <v>0.167798548936844</v>
      </c>
      <c r="G2980" s="34" t="n">
        <v>0.183178958064642</v>
      </c>
      <c r="H2980" s="34" t="n">
        <v>-0.0153804091277983</v>
      </c>
      <c r="I2980" s="34" t="n">
        <v>-0.0839638421918019</v>
      </c>
      <c r="J2980" s="35" t="n">
        <v>5.5</v>
      </c>
      <c r="K2980" s="6" t="n">
        <v>0</v>
      </c>
      <c r="L2980" s="35" t="n">
        <v>-1</v>
      </c>
      <c r="M2980" s="6" t="str">
        <f aca="false">IF(I2980&lt;=0,"Below 0%",IF(I2980&lt;=0.05,"0-5%",IF(I2980&lt;=0.1,"5-10%",IF(I2980&lt;=0.2,"10-20%",IF(I2980&lt;=0.4,"20-40%","Above 40%")))))</f>
        <v>Below 0%</v>
      </c>
      <c r="N2980" s="6" t="str">
        <f aca="false">IF(AND(H2980&gt;=Summary!$B$25,I2980&gt;=Summary!$B$26,I2980&lt;=Summary!$B$27,J2980&gt;=Summary!$B$28,J2980&lt;=Summary!$B$29,F2980*J2980&gt;1),"Yes","No")</f>
        <v>No</v>
      </c>
    </row>
    <row r="2981" customFormat="false" ht="15" hidden="false" customHeight="false" outlineLevel="0" collapsed="false">
      <c r="A2981" s="6" t="s">
        <v>150</v>
      </c>
      <c r="B2981" s="45" t="n">
        <v>42403</v>
      </c>
      <c r="C2981" s="6" t="s">
        <v>198</v>
      </c>
      <c r="D2981" s="6" t="s">
        <v>190</v>
      </c>
      <c r="E2981" s="6" t="s">
        <v>187</v>
      </c>
      <c r="F2981" s="34" t="n">
        <v>0.310117721557617</v>
      </c>
      <c r="G2981" s="34" t="n">
        <v>0.227277752333423</v>
      </c>
      <c r="H2981" s="34" t="n">
        <v>0.0828399692241944</v>
      </c>
      <c r="I2981" s="34" t="n">
        <v>0.364487805663732</v>
      </c>
      <c r="J2981" s="35" t="n">
        <v>4.4</v>
      </c>
      <c r="K2981" s="6" t="n">
        <v>0</v>
      </c>
      <c r="L2981" s="35" t="n">
        <v>-1</v>
      </c>
      <c r="M2981" s="6" t="str">
        <f aca="false">IF(I2981&lt;=0,"Below 0%",IF(I2981&lt;=0.05,"0-5%",IF(I2981&lt;=0.1,"5-10%",IF(I2981&lt;=0.2,"10-20%",IF(I2981&lt;=0.4,"20-40%","Above 40%")))))</f>
        <v>20-40%</v>
      </c>
      <c r="N2981" s="6" t="str">
        <f aca="false">IF(AND(H2981&gt;=Summary!$B$25,I2981&gt;=Summary!$B$26,I2981&lt;=Summary!$B$27,J2981&gt;=Summary!$B$28,J2981&lt;=Summary!$B$29,F2981*J2981&gt;1),"Yes","No")</f>
        <v>Yes</v>
      </c>
    </row>
    <row r="2982" customFormat="false" ht="15" hidden="false" customHeight="false" outlineLevel="0" collapsed="false">
      <c r="A2982" s="6" t="s">
        <v>150</v>
      </c>
      <c r="B2982" s="45" t="n">
        <v>42403</v>
      </c>
      <c r="C2982" s="6" t="s">
        <v>198</v>
      </c>
      <c r="D2982" s="6" t="s">
        <v>190</v>
      </c>
      <c r="E2982" s="6" t="s">
        <v>174</v>
      </c>
      <c r="F2982" s="34" t="n">
        <v>0.274406850337982</v>
      </c>
      <c r="G2982" s="34" t="n">
        <v>0.28490658412167</v>
      </c>
      <c r="H2982" s="34" t="n">
        <v>-0.0104997337836875</v>
      </c>
      <c r="I2982" s="34" t="n">
        <v>-0.0368532507455269</v>
      </c>
      <c r="J2982" s="35" t="n">
        <v>3.51</v>
      </c>
      <c r="K2982" s="6" t="n">
        <v>1</v>
      </c>
      <c r="L2982" s="35" t="n">
        <v>2.51</v>
      </c>
      <c r="M2982" s="6" t="str">
        <f aca="false">IF(I2982&lt;=0,"Below 0%",IF(I2982&lt;=0.05,"0-5%",IF(I2982&lt;=0.1,"5-10%",IF(I2982&lt;=0.2,"10-20%",IF(I2982&lt;=0.4,"20-40%","Above 40%")))))</f>
        <v>Below 0%</v>
      </c>
      <c r="N2982" s="6" t="str">
        <f aca="false">IF(AND(H2982&gt;=Summary!$B$25,I2982&gt;=Summary!$B$26,I2982&lt;=Summary!$B$27,J2982&gt;=Summary!$B$28,J2982&lt;=Summary!$B$29,F2982*J2982&gt;1),"Yes","No")</f>
        <v>No</v>
      </c>
    </row>
    <row r="2983" customFormat="false" ht="15" hidden="false" customHeight="false" outlineLevel="0" collapsed="false">
      <c r="A2983" s="6" t="s">
        <v>150</v>
      </c>
      <c r="B2983" s="45" t="n">
        <v>42403</v>
      </c>
      <c r="C2983" s="6" t="s">
        <v>198</v>
      </c>
      <c r="D2983" s="6" t="s">
        <v>190</v>
      </c>
      <c r="E2983" s="6" t="s">
        <v>177</v>
      </c>
      <c r="F2983" s="34" t="n">
        <v>0.415475487709045</v>
      </c>
      <c r="G2983" s="34" t="n">
        <v>0.487815663544908</v>
      </c>
      <c r="H2983" s="34" t="n">
        <v>-0.0723401758358621</v>
      </c>
      <c r="I2983" s="34" t="n">
        <v>-0.148294081641769</v>
      </c>
      <c r="J2983" s="35" t="n">
        <v>2.05</v>
      </c>
      <c r="K2983" s="6" t="n">
        <v>0</v>
      </c>
      <c r="L2983" s="35" t="n">
        <v>-1</v>
      </c>
      <c r="M2983" s="6" t="str">
        <f aca="false">IF(I2983&lt;=0,"Below 0%",IF(I2983&lt;=0.05,"0-5%",IF(I2983&lt;=0.1,"5-10%",IF(I2983&lt;=0.2,"10-20%",IF(I2983&lt;=0.4,"20-40%","Above 40%")))))</f>
        <v>Below 0%</v>
      </c>
      <c r="N2983" s="6" t="str">
        <f aca="false">IF(AND(H2983&gt;=Summary!$B$25,I2983&gt;=Summary!$B$26,I2983&lt;=Summary!$B$27,J2983&gt;=Summary!$B$28,J2983&lt;=Summary!$B$29,F2983*J2983&gt;1),"Yes","No")</f>
        <v>No</v>
      </c>
    </row>
    <row r="2984" customFormat="false" ht="15" hidden="false" customHeight="false" outlineLevel="0" collapsed="false">
      <c r="A2984" s="6" t="s">
        <v>150</v>
      </c>
      <c r="B2984" s="45" t="n">
        <v>42406</v>
      </c>
      <c r="C2984" s="6" t="s">
        <v>182</v>
      </c>
      <c r="D2984" s="6" t="s">
        <v>172</v>
      </c>
      <c r="E2984" s="6" t="s">
        <v>187</v>
      </c>
      <c r="F2984" s="34" t="n">
        <v>0.546709060668945</v>
      </c>
      <c r="G2984" s="34" t="n">
        <v>0.403529580247276</v>
      </c>
      <c r="H2984" s="34" t="n">
        <v>0.143179480421669</v>
      </c>
      <c r="I2984" s="34" t="n">
        <v>0.354817806253339</v>
      </c>
      <c r="J2984" s="35" t="n">
        <v>2.45</v>
      </c>
      <c r="K2984" s="6" t="n">
        <v>1</v>
      </c>
      <c r="L2984" s="35" t="n">
        <v>1.45</v>
      </c>
      <c r="M2984" s="6" t="str">
        <f aca="false">IF(I2984&lt;=0,"Below 0%",IF(I2984&lt;=0.05,"0-5%",IF(I2984&lt;=0.1,"5-10%",IF(I2984&lt;=0.2,"10-20%",IF(I2984&lt;=0.4,"20-40%","Above 40%")))))</f>
        <v>20-40%</v>
      </c>
      <c r="N2984" s="6" t="str">
        <f aca="false">IF(AND(H2984&gt;=Summary!$B$25,I2984&gt;=Summary!$B$26,I2984&lt;=Summary!$B$27,J2984&gt;=Summary!$B$28,J2984&lt;=Summary!$B$29,F2984*J2984&gt;1),"Yes","No")</f>
        <v>Yes</v>
      </c>
    </row>
    <row r="2985" customFormat="false" ht="15" hidden="false" customHeight="false" outlineLevel="0" collapsed="false">
      <c r="A2985" s="6" t="s">
        <v>150</v>
      </c>
      <c r="B2985" s="45" t="n">
        <v>42406</v>
      </c>
      <c r="C2985" s="6" t="s">
        <v>182</v>
      </c>
      <c r="D2985" s="6" t="s">
        <v>172</v>
      </c>
      <c r="E2985" s="6" t="s">
        <v>174</v>
      </c>
      <c r="F2985" s="34" t="n">
        <v>0.256327569484711</v>
      </c>
      <c r="G2985" s="34" t="n">
        <v>0.297785383013803</v>
      </c>
      <c r="H2985" s="34" t="n">
        <v>-0.0414578135290926</v>
      </c>
      <c r="I2985" s="34" t="n">
        <v>-0.139220444971172</v>
      </c>
      <c r="J2985" s="35" t="n">
        <v>3.32</v>
      </c>
      <c r="K2985" s="6" t="n">
        <v>0</v>
      </c>
      <c r="L2985" s="35" t="n">
        <v>-1</v>
      </c>
      <c r="M2985" s="6" t="str">
        <f aca="false">IF(I2985&lt;=0,"Below 0%",IF(I2985&lt;=0.05,"0-5%",IF(I2985&lt;=0.1,"5-10%",IF(I2985&lt;=0.2,"10-20%",IF(I2985&lt;=0.4,"20-40%","Above 40%")))))</f>
        <v>Below 0%</v>
      </c>
      <c r="N2985" s="6" t="str">
        <f aca="false">IF(AND(H2985&gt;=Summary!$B$25,I2985&gt;=Summary!$B$26,I2985&lt;=Summary!$B$27,J2985&gt;=Summary!$B$28,J2985&lt;=Summary!$B$29,F2985*J2985&gt;1),"Yes","No")</f>
        <v>No</v>
      </c>
    </row>
    <row r="2986" customFormat="false" ht="15" hidden="false" customHeight="false" outlineLevel="0" collapsed="false">
      <c r="A2986" s="6" t="s">
        <v>150</v>
      </c>
      <c r="B2986" s="45" t="n">
        <v>42406</v>
      </c>
      <c r="C2986" s="6" t="s">
        <v>182</v>
      </c>
      <c r="D2986" s="6" t="s">
        <v>172</v>
      </c>
      <c r="E2986" s="6" t="s">
        <v>177</v>
      </c>
      <c r="F2986" s="34" t="n">
        <v>0.196963354945183</v>
      </c>
      <c r="G2986" s="34" t="n">
        <v>0.298685036738921</v>
      </c>
      <c r="H2986" s="34" t="n">
        <v>-0.101721681793738</v>
      </c>
      <c r="I2986" s="34" t="n">
        <v>-0.340565041035692</v>
      </c>
      <c r="J2986" s="35" t="n">
        <v>3.31</v>
      </c>
      <c r="K2986" s="6" t="n">
        <v>0</v>
      </c>
      <c r="L2986" s="35" t="n">
        <v>-1</v>
      </c>
      <c r="M2986" s="6" t="str">
        <f aca="false">IF(I2986&lt;=0,"Below 0%",IF(I2986&lt;=0.05,"0-5%",IF(I2986&lt;=0.1,"5-10%",IF(I2986&lt;=0.2,"10-20%",IF(I2986&lt;=0.4,"20-40%","Above 40%")))))</f>
        <v>Below 0%</v>
      </c>
      <c r="N2986" s="6" t="str">
        <f aca="false">IF(AND(H2986&gt;=Summary!$B$25,I2986&gt;=Summary!$B$26,I2986&lt;=Summary!$B$27,J2986&gt;=Summary!$B$28,J2986&lt;=Summary!$B$29,F2986*J2986&gt;1),"Yes","No")</f>
        <v>No</v>
      </c>
    </row>
    <row r="2987" customFormat="false" ht="15" hidden="false" customHeight="false" outlineLevel="0" collapsed="false">
      <c r="A2987" s="6" t="s">
        <v>150</v>
      </c>
      <c r="B2987" s="45" t="n">
        <v>42406</v>
      </c>
      <c r="C2987" s="6" t="s">
        <v>183</v>
      </c>
      <c r="D2987" s="6" t="s">
        <v>191</v>
      </c>
      <c r="E2987" s="6" t="s">
        <v>187</v>
      </c>
      <c r="F2987" s="34" t="n">
        <v>0.657348215579987</v>
      </c>
      <c r="G2987" s="34" t="n">
        <v>0.674556213017752</v>
      </c>
      <c r="H2987" s="34" t="n">
        <v>-0.0172079974377649</v>
      </c>
      <c r="I2987" s="34" t="n">
        <v>-0.0255101014647567</v>
      </c>
      <c r="J2987" s="35" t="n">
        <v>1.5</v>
      </c>
      <c r="K2987" s="6" t="n">
        <v>0</v>
      </c>
      <c r="L2987" s="35" t="n">
        <v>-1</v>
      </c>
      <c r="M2987" s="6" t="str">
        <f aca="false">IF(I2987&lt;=0,"Below 0%",IF(I2987&lt;=0.05,"0-5%",IF(I2987&lt;=0.1,"5-10%",IF(I2987&lt;=0.2,"10-20%",IF(I2987&lt;=0.4,"20-40%","Above 40%")))))</f>
        <v>Below 0%</v>
      </c>
      <c r="N2987" s="6" t="str">
        <f aca="false">IF(AND(H2987&gt;=Summary!$B$25,I2987&gt;=Summary!$B$26,I2987&lt;=Summary!$B$27,J2987&gt;=Summary!$B$28,J2987&lt;=Summary!$B$29,F2987*J2987&gt;1),"Yes","No")</f>
        <v>No</v>
      </c>
    </row>
    <row r="2988" customFormat="false" ht="15" hidden="false" customHeight="false" outlineLevel="0" collapsed="false">
      <c r="A2988" s="6" t="s">
        <v>150</v>
      </c>
      <c r="B2988" s="45" t="n">
        <v>42406</v>
      </c>
      <c r="C2988" s="6" t="s">
        <v>183</v>
      </c>
      <c r="D2988" s="6" t="s">
        <v>191</v>
      </c>
      <c r="E2988" s="6" t="s">
        <v>174</v>
      </c>
      <c r="F2988" s="34" t="n">
        <v>0.209627687931061</v>
      </c>
      <c r="G2988" s="34" t="n">
        <v>0.21301775147929</v>
      </c>
      <c r="H2988" s="34" t="n">
        <v>-0.00339006354822916</v>
      </c>
      <c r="I2988" s="34" t="n">
        <v>-0.015914464990298</v>
      </c>
      <c r="J2988" s="35" t="n">
        <v>4.75</v>
      </c>
      <c r="K2988" s="6" t="n">
        <v>1</v>
      </c>
      <c r="L2988" s="35" t="n">
        <v>3.75</v>
      </c>
      <c r="M2988" s="6" t="str">
        <f aca="false">IF(I2988&lt;=0,"Below 0%",IF(I2988&lt;=0.05,"0-5%",IF(I2988&lt;=0.1,"5-10%",IF(I2988&lt;=0.2,"10-20%",IF(I2988&lt;=0.4,"20-40%","Above 40%")))))</f>
        <v>Below 0%</v>
      </c>
      <c r="N2988" s="6" t="str">
        <f aca="false">IF(AND(H2988&gt;=Summary!$B$25,I2988&gt;=Summary!$B$26,I2988&lt;=Summary!$B$27,J2988&gt;=Summary!$B$28,J2988&lt;=Summary!$B$29,F2988*J2988&gt;1),"Yes","No")</f>
        <v>No</v>
      </c>
    </row>
    <row r="2989" customFormat="false" ht="15" hidden="false" customHeight="false" outlineLevel="0" collapsed="false">
      <c r="A2989" s="6" t="s">
        <v>150</v>
      </c>
      <c r="B2989" s="45" t="n">
        <v>42406</v>
      </c>
      <c r="C2989" s="6" t="s">
        <v>183</v>
      </c>
      <c r="D2989" s="6" t="s">
        <v>191</v>
      </c>
      <c r="E2989" s="6" t="s">
        <v>177</v>
      </c>
      <c r="F2989" s="34" t="n">
        <v>0.133024081587791</v>
      </c>
      <c r="G2989" s="34" t="n">
        <v>0.112426035502959</v>
      </c>
      <c r="H2989" s="34" t="n">
        <v>0.0205980460848329</v>
      </c>
      <c r="I2989" s="34" t="n">
        <v>0.183214199386145</v>
      </c>
      <c r="J2989" s="35" t="n">
        <v>9</v>
      </c>
      <c r="K2989" s="6" t="n">
        <v>0</v>
      </c>
      <c r="L2989" s="35" t="n">
        <v>-1</v>
      </c>
      <c r="M2989" s="6" t="str">
        <f aca="false">IF(I2989&lt;=0,"Below 0%",IF(I2989&lt;=0.05,"0-5%",IF(I2989&lt;=0.1,"5-10%",IF(I2989&lt;=0.2,"10-20%",IF(I2989&lt;=0.4,"20-40%","Above 40%")))))</f>
        <v>10-20%</v>
      </c>
      <c r="N2989" s="6" t="str">
        <f aca="false">IF(AND(H2989&gt;=Summary!$B$25,I2989&gt;=Summary!$B$26,I2989&lt;=Summary!$B$27,J2989&gt;=Summary!$B$28,J2989&lt;=Summary!$B$29,F2989*J2989&gt;1),"Yes","No")</f>
        <v>No</v>
      </c>
    </row>
    <row r="2990" customFormat="false" ht="15" hidden="false" customHeight="false" outlineLevel="0" collapsed="false">
      <c r="A2990" s="6" t="s">
        <v>150</v>
      </c>
      <c r="B2990" s="45" t="n">
        <v>42406</v>
      </c>
      <c r="C2990" s="6" t="s">
        <v>194</v>
      </c>
      <c r="D2990" s="6" t="s">
        <v>195</v>
      </c>
      <c r="E2990" s="6" t="s">
        <v>187</v>
      </c>
      <c r="F2990" s="34" t="n">
        <v>0.729089021682739</v>
      </c>
      <c r="G2990" s="34" t="n">
        <v>0.610268161828183</v>
      </c>
      <c r="H2990" s="34" t="n">
        <v>0.118820859854556</v>
      </c>
      <c r="I2990" s="34" t="n">
        <v>0.194702701675611</v>
      </c>
      <c r="J2990" s="35" t="n">
        <v>1.63</v>
      </c>
      <c r="K2990" s="6" t="n">
        <v>0</v>
      </c>
      <c r="L2990" s="35" t="n">
        <v>-1</v>
      </c>
      <c r="M2990" s="6" t="str">
        <f aca="false">IF(I2990&lt;=0,"Below 0%",IF(I2990&lt;=0.05,"0-5%",IF(I2990&lt;=0.1,"5-10%",IF(I2990&lt;=0.2,"10-20%",IF(I2990&lt;=0.4,"20-40%","Above 40%")))))</f>
        <v>10-20%</v>
      </c>
      <c r="N2990" s="6" t="str">
        <f aca="false">IF(AND(H2990&gt;=Summary!$B$25,I2990&gt;=Summary!$B$26,I2990&lt;=Summary!$B$27,J2990&gt;=Summary!$B$28,J2990&lt;=Summary!$B$29,F2990*J2990&gt;1),"Yes","No")</f>
        <v>No</v>
      </c>
    </row>
    <row r="2991" customFormat="false" ht="15" hidden="false" customHeight="false" outlineLevel="0" collapsed="false">
      <c r="A2991" s="6" t="s">
        <v>150</v>
      </c>
      <c r="B2991" s="45" t="n">
        <v>42406</v>
      </c>
      <c r="C2991" s="6" t="s">
        <v>194</v>
      </c>
      <c r="D2991" s="6" t="s">
        <v>195</v>
      </c>
      <c r="E2991" s="6" t="s">
        <v>174</v>
      </c>
      <c r="F2991" s="34" t="n">
        <v>0.144003838300705</v>
      </c>
      <c r="G2991" s="34" t="n">
        <v>0.231334210181381</v>
      </c>
      <c r="H2991" s="34" t="n">
        <v>-0.0873303718806761</v>
      </c>
      <c r="I2991" s="34" t="n">
        <v>-0.377507381256769</v>
      </c>
      <c r="J2991" s="35" t="n">
        <v>4.3</v>
      </c>
      <c r="K2991" s="6" t="n">
        <v>0</v>
      </c>
      <c r="L2991" s="35" t="n">
        <v>-1</v>
      </c>
      <c r="M2991" s="6" t="str">
        <f aca="false">IF(I2991&lt;=0,"Below 0%",IF(I2991&lt;=0.05,"0-5%",IF(I2991&lt;=0.1,"5-10%",IF(I2991&lt;=0.2,"10-20%",IF(I2991&lt;=0.4,"20-40%","Above 40%")))))</f>
        <v>Below 0%</v>
      </c>
      <c r="N2991" s="6" t="str">
        <f aca="false">IF(AND(H2991&gt;=Summary!$B$25,I2991&gt;=Summary!$B$26,I2991&lt;=Summary!$B$27,J2991&gt;=Summary!$B$28,J2991&lt;=Summary!$B$29,F2991*J2991&gt;1),"Yes","No")</f>
        <v>No</v>
      </c>
    </row>
    <row r="2992" customFormat="false" ht="15" hidden="false" customHeight="false" outlineLevel="0" collapsed="false">
      <c r="A2992" s="6" t="s">
        <v>150</v>
      </c>
      <c r="B2992" s="45" t="n">
        <v>42406</v>
      </c>
      <c r="C2992" s="6" t="s">
        <v>194</v>
      </c>
      <c r="D2992" s="6" t="s">
        <v>195</v>
      </c>
      <c r="E2992" s="6" t="s">
        <v>177</v>
      </c>
      <c r="F2992" s="34" t="n">
        <v>0.126907110214233</v>
      </c>
      <c r="G2992" s="34" t="n">
        <v>0.158397627990436</v>
      </c>
      <c r="H2992" s="34" t="n">
        <v>-0.0314905177762026</v>
      </c>
      <c r="I2992" s="34" t="n">
        <v>-0.198806750932558</v>
      </c>
      <c r="J2992" s="35" t="n">
        <v>6.28</v>
      </c>
      <c r="K2992" s="6" t="n">
        <v>1</v>
      </c>
      <c r="L2992" s="35" t="n">
        <v>5.28</v>
      </c>
      <c r="M2992" s="6" t="str">
        <f aca="false">IF(I2992&lt;=0,"Below 0%",IF(I2992&lt;=0.05,"0-5%",IF(I2992&lt;=0.1,"5-10%",IF(I2992&lt;=0.2,"10-20%",IF(I2992&lt;=0.4,"20-40%","Above 40%")))))</f>
        <v>Below 0%</v>
      </c>
      <c r="N2992" s="6" t="str">
        <f aca="false">IF(AND(H2992&gt;=Summary!$B$25,I2992&gt;=Summary!$B$26,I2992&lt;=Summary!$B$27,J2992&gt;=Summary!$B$28,J2992&lt;=Summary!$B$29,F2992*J2992&gt;1),"Yes","No")</f>
        <v>No</v>
      </c>
    </row>
    <row r="2993" customFormat="false" ht="15" hidden="false" customHeight="false" outlineLevel="0" collapsed="false">
      <c r="A2993" s="6" t="s">
        <v>150</v>
      </c>
      <c r="B2993" s="45" t="n">
        <v>42406</v>
      </c>
      <c r="C2993" s="6" t="s">
        <v>188</v>
      </c>
      <c r="D2993" s="6" t="s">
        <v>178</v>
      </c>
      <c r="E2993" s="6" t="s">
        <v>187</v>
      </c>
      <c r="F2993" s="34" t="n">
        <v>0.462931513786316</v>
      </c>
      <c r="G2993" s="34" t="n">
        <v>0.446690247599798</v>
      </c>
      <c r="H2993" s="34" t="n">
        <v>0.0162412661865181</v>
      </c>
      <c r="I2993" s="34" t="n">
        <v>0.0363591241890489</v>
      </c>
      <c r="J2993" s="35" t="n">
        <v>2.25</v>
      </c>
      <c r="K2993" s="6" t="n">
        <v>1</v>
      </c>
      <c r="L2993" s="35" t="n">
        <v>1.25</v>
      </c>
      <c r="M2993" s="6" t="str">
        <f aca="false">IF(I2993&lt;=0,"Below 0%",IF(I2993&lt;=0.05,"0-5%",IF(I2993&lt;=0.1,"5-10%",IF(I2993&lt;=0.2,"10-20%",IF(I2993&lt;=0.4,"20-40%","Above 40%")))))</f>
        <v>0-5%</v>
      </c>
      <c r="N2993" s="6" t="str">
        <f aca="false">IF(AND(H2993&gt;=Summary!$B$25,I2993&gt;=Summary!$B$26,I2993&lt;=Summary!$B$27,J2993&gt;=Summary!$B$28,J2993&lt;=Summary!$B$29,F2993*J2993&gt;1),"Yes","No")</f>
        <v>No</v>
      </c>
    </row>
    <row r="2994" customFormat="false" ht="15" hidden="false" customHeight="false" outlineLevel="0" collapsed="false">
      <c r="A2994" s="6" t="s">
        <v>150</v>
      </c>
      <c r="B2994" s="45" t="n">
        <v>42406</v>
      </c>
      <c r="C2994" s="6" t="s">
        <v>188</v>
      </c>
      <c r="D2994" s="6" t="s">
        <v>178</v>
      </c>
      <c r="E2994" s="6" t="s">
        <v>174</v>
      </c>
      <c r="F2994" s="34" t="n">
        <v>0.287908732891083</v>
      </c>
      <c r="G2994" s="34" t="n">
        <v>0.295603840323396</v>
      </c>
      <c r="H2994" s="34" t="n">
        <v>-0.00769510743231289</v>
      </c>
      <c r="I2994" s="34" t="n">
        <v>-0.0260318249718755</v>
      </c>
      <c r="J2994" s="35" t="n">
        <v>3.4</v>
      </c>
      <c r="K2994" s="6" t="n">
        <v>0</v>
      </c>
      <c r="L2994" s="35" t="n">
        <v>-1</v>
      </c>
      <c r="M2994" s="6" t="str">
        <f aca="false">IF(I2994&lt;=0,"Below 0%",IF(I2994&lt;=0.05,"0-5%",IF(I2994&lt;=0.1,"5-10%",IF(I2994&lt;=0.2,"10-20%",IF(I2994&lt;=0.4,"20-40%","Above 40%")))))</f>
        <v>Below 0%</v>
      </c>
      <c r="N2994" s="6" t="str">
        <f aca="false">IF(AND(H2994&gt;=Summary!$B$25,I2994&gt;=Summary!$B$26,I2994&lt;=Summary!$B$27,J2994&gt;=Summary!$B$28,J2994&lt;=Summary!$B$29,F2994*J2994&gt;1),"Yes","No")</f>
        <v>No</v>
      </c>
    </row>
    <row r="2995" customFormat="false" ht="15" hidden="false" customHeight="false" outlineLevel="0" collapsed="false">
      <c r="A2995" s="6" t="s">
        <v>150</v>
      </c>
      <c r="B2995" s="45" t="n">
        <v>42406</v>
      </c>
      <c r="C2995" s="6" t="s">
        <v>188</v>
      </c>
      <c r="D2995" s="6" t="s">
        <v>178</v>
      </c>
      <c r="E2995" s="6" t="s">
        <v>177</v>
      </c>
      <c r="F2995" s="34" t="n">
        <v>0.249159798026085</v>
      </c>
      <c r="G2995" s="34" t="n">
        <v>0.257705912076807</v>
      </c>
      <c r="H2995" s="34" t="n">
        <v>-0.00854611405072159</v>
      </c>
      <c r="I2995" s="34" t="n">
        <v>-0.0331622739340746</v>
      </c>
      <c r="J2995" s="35" t="n">
        <v>3.9</v>
      </c>
      <c r="K2995" s="6" t="n">
        <v>0</v>
      </c>
      <c r="L2995" s="35" t="n">
        <v>-1</v>
      </c>
      <c r="M2995" s="6" t="str">
        <f aca="false">IF(I2995&lt;=0,"Below 0%",IF(I2995&lt;=0.05,"0-5%",IF(I2995&lt;=0.1,"5-10%",IF(I2995&lt;=0.2,"10-20%",IF(I2995&lt;=0.4,"20-40%","Above 40%")))))</f>
        <v>Below 0%</v>
      </c>
      <c r="N2995" s="6" t="str">
        <f aca="false">IF(AND(H2995&gt;=Summary!$B$25,I2995&gt;=Summary!$B$26,I2995&lt;=Summary!$B$27,J2995&gt;=Summary!$B$28,J2995&lt;=Summary!$B$29,F2995*J2995&gt;1),"Yes","No")</f>
        <v>No</v>
      </c>
    </row>
    <row r="2996" customFormat="false" ht="15" hidden="false" customHeight="false" outlineLevel="0" collapsed="false">
      <c r="A2996" s="6" t="s">
        <v>150</v>
      </c>
      <c r="B2996" s="45" t="n">
        <v>42406</v>
      </c>
      <c r="C2996" s="6" t="s">
        <v>179</v>
      </c>
      <c r="D2996" s="6" t="s">
        <v>189</v>
      </c>
      <c r="E2996" s="6" t="s">
        <v>187</v>
      </c>
      <c r="F2996" s="34" t="n">
        <v>0.471608549356461</v>
      </c>
      <c r="G2996" s="34" t="n">
        <v>0.555260361317747</v>
      </c>
      <c r="H2996" s="34" t="n">
        <v>-0.0836518119612866</v>
      </c>
      <c r="I2996" s="34" t="n">
        <v>-0.15065331111114</v>
      </c>
      <c r="J2996" s="35" t="n">
        <v>1.8</v>
      </c>
      <c r="K2996" s="6" t="n">
        <v>1</v>
      </c>
      <c r="L2996" s="35" t="n">
        <v>0.8</v>
      </c>
      <c r="M2996" s="6" t="str">
        <f aca="false">IF(I2996&lt;=0,"Below 0%",IF(I2996&lt;=0.05,"0-5%",IF(I2996&lt;=0.1,"5-10%",IF(I2996&lt;=0.2,"10-20%",IF(I2996&lt;=0.4,"20-40%","Above 40%")))))</f>
        <v>Below 0%</v>
      </c>
      <c r="N2996" s="6" t="str">
        <f aca="false">IF(AND(H2996&gt;=Summary!$B$25,I2996&gt;=Summary!$B$26,I2996&lt;=Summary!$B$27,J2996&gt;=Summary!$B$28,J2996&lt;=Summary!$B$29,F2996*J2996&gt;1),"Yes","No")</f>
        <v>No</v>
      </c>
    </row>
    <row r="2997" customFormat="false" ht="15" hidden="false" customHeight="false" outlineLevel="0" collapsed="false">
      <c r="A2997" s="6" t="s">
        <v>150</v>
      </c>
      <c r="B2997" s="45" t="n">
        <v>42406</v>
      </c>
      <c r="C2997" s="6" t="s">
        <v>179</v>
      </c>
      <c r="D2997" s="6" t="s">
        <v>189</v>
      </c>
      <c r="E2997" s="6" t="s">
        <v>174</v>
      </c>
      <c r="F2997" s="34" t="n">
        <v>0.306840896606445</v>
      </c>
      <c r="G2997" s="34" t="n">
        <v>0.263018065887354</v>
      </c>
      <c r="H2997" s="34" t="n">
        <v>0.0438228307190914</v>
      </c>
      <c r="I2997" s="34" t="n">
        <v>0.166615287703697</v>
      </c>
      <c r="J2997" s="35" t="n">
        <v>3.8</v>
      </c>
      <c r="K2997" s="6" t="n">
        <v>0</v>
      </c>
      <c r="L2997" s="35" t="n">
        <v>-1</v>
      </c>
      <c r="M2997" s="6" t="str">
        <f aca="false">IF(I2997&lt;=0,"Below 0%",IF(I2997&lt;=0.05,"0-5%",IF(I2997&lt;=0.1,"5-10%",IF(I2997&lt;=0.2,"10-20%",IF(I2997&lt;=0.4,"20-40%","Above 40%")))))</f>
        <v>10-20%</v>
      </c>
      <c r="N2997" s="6" t="str">
        <f aca="false">IF(AND(H2997&gt;=Summary!$B$25,I2997&gt;=Summary!$B$26,I2997&lt;=Summary!$B$27,J2997&gt;=Summary!$B$28,J2997&lt;=Summary!$B$29,F2997*J2997&gt;1),"Yes","No")</f>
        <v>Yes</v>
      </c>
    </row>
    <row r="2998" customFormat="false" ht="15" hidden="false" customHeight="false" outlineLevel="0" collapsed="false">
      <c r="A2998" s="6" t="s">
        <v>150</v>
      </c>
      <c r="B2998" s="45" t="n">
        <v>42406</v>
      </c>
      <c r="C2998" s="6" t="s">
        <v>179</v>
      </c>
      <c r="D2998" s="6" t="s">
        <v>189</v>
      </c>
      <c r="E2998" s="6" t="s">
        <v>177</v>
      </c>
      <c r="F2998" s="34" t="n">
        <v>0.221550583839417</v>
      </c>
      <c r="G2998" s="34" t="n">
        <v>0.181721572794899</v>
      </c>
      <c r="H2998" s="34" t="n">
        <v>0.0398290110445175</v>
      </c>
      <c r="I2998" s="34" t="n">
        <v>0.219176019841467</v>
      </c>
      <c r="J2998" s="35" t="n">
        <v>5.5</v>
      </c>
      <c r="K2998" s="6" t="n">
        <v>0</v>
      </c>
      <c r="L2998" s="35" t="n">
        <v>-1</v>
      </c>
      <c r="M2998" s="6" t="str">
        <f aca="false">IF(I2998&lt;=0,"Below 0%",IF(I2998&lt;=0.05,"0-5%",IF(I2998&lt;=0.1,"5-10%",IF(I2998&lt;=0.2,"10-20%",IF(I2998&lt;=0.4,"20-40%","Above 40%")))))</f>
        <v>20-40%</v>
      </c>
      <c r="N2998" s="6" t="str">
        <f aca="false">IF(AND(H2998&gt;=Summary!$B$25,I2998&gt;=Summary!$B$26,I2998&lt;=Summary!$B$27,J2998&gt;=Summary!$B$28,J2998&lt;=Summary!$B$29,F2998*J2998&gt;1),"Yes","No")</f>
        <v>No</v>
      </c>
    </row>
    <row r="2999" customFormat="false" ht="15" hidden="false" customHeight="false" outlineLevel="0" collapsed="false">
      <c r="A2999" s="6" t="s">
        <v>150</v>
      </c>
      <c r="B2999" s="45" t="n">
        <v>42406</v>
      </c>
      <c r="C2999" s="6" t="s">
        <v>192</v>
      </c>
      <c r="D2999" s="6" t="s">
        <v>173</v>
      </c>
      <c r="E2999" s="6" t="s">
        <v>187</v>
      </c>
      <c r="F2999" s="34" t="n">
        <v>0.40498349070549</v>
      </c>
      <c r="G2999" s="34" t="n">
        <v>0.365725918519829</v>
      </c>
      <c r="H2999" s="34" t="n">
        <v>0.0392575721856615</v>
      </c>
      <c r="I2999" s="34" t="n">
        <v>0.107341509577843</v>
      </c>
      <c r="J2999" s="35" t="n">
        <v>2.75</v>
      </c>
      <c r="K2999" s="6" t="n">
        <v>0</v>
      </c>
      <c r="L2999" s="35" t="n">
        <v>-1</v>
      </c>
      <c r="M2999" s="6" t="str">
        <f aca="false">IF(I2999&lt;=0,"Below 0%",IF(I2999&lt;=0.05,"0-5%",IF(I2999&lt;=0.1,"5-10%",IF(I2999&lt;=0.2,"10-20%",IF(I2999&lt;=0.4,"20-40%","Above 40%")))))</f>
        <v>10-20%</v>
      </c>
      <c r="N2999" s="6" t="str">
        <f aca="false">IF(AND(H2999&gt;=Summary!$B$25,I2999&gt;=Summary!$B$26,I2999&lt;=Summary!$B$27,J2999&gt;=Summary!$B$28,J2999&lt;=Summary!$B$29,F2999*J2999&gt;1),"Yes","No")</f>
        <v>Yes</v>
      </c>
    </row>
    <row r="3000" customFormat="false" ht="15" hidden="false" customHeight="false" outlineLevel="0" collapsed="false">
      <c r="A3000" s="6" t="s">
        <v>150</v>
      </c>
      <c r="B3000" s="45" t="n">
        <v>42406</v>
      </c>
      <c r="C3000" s="6" t="s">
        <v>192</v>
      </c>
      <c r="D3000" s="6" t="s">
        <v>173</v>
      </c>
      <c r="E3000" s="6" t="s">
        <v>174</v>
      </c>
      <c r="F3000" s="34" t="n">
        <v>0.207543462514877</v>
      </c>
      <c r="G3000" s="34" t="n">
        <v>0.289840425339922</v>
      </c>
      <c r="H3000" s="34" t="n">
        <v>-0.0822969628250445</v>
      </c>
      <c r="I3000" s="34" t="n">
        <v>-0.283938869909287</v>
      </c>
      <c r="J3000" s="35" t="n">
        <v>3.47</v>
      </c>
      <c r="K3000" s="6" t="n">
        <v>0</v>
      </c>
      <c r="L3000" s="35" t="n">
        <v>-1</v>
      </c>
      <c r="M3000" s="6" t="str">
        <f aca="false">IF(I3000&lt;=0,"Below 0%",IF(I3000&lt;=0.05,"0-5%",IF(I3000&lt;=0.1,"5-10%",IF(I3000&lt;=0.2,"10-20%",IF(I3000&lt;=0.4,"20-40%","Above 40%")))))</f>
        <v>Below 0%</v>
      </c>
      <c r="N3000" s="6" t="str">
        <f aca="false">IF(AND(H3000&gt;=Summary!$B$25,I3000&gt;=Summary!$B$26,I3000&lt;=Summary!$B$27,J3000&gt;=Summary!$B$28,J3000&lt;=Summary!$B$29,F3000*J3000&gt;1),"Yes","No")</f>
        <v>No</v>
      </c>
    </row>
    <row r="3001" customFormat="false" ht="15" hidden="false" customHeight="false" outlineLevel="0" collapsed="false">
      <c r="A3001" s="6" t="s">
        <v>150</v>
      </c>
      <c r="B3001" s="45" t="n">
        <v>42406</v>
      </c>
      <c r="C3001" s="6" t="s">
        <v>192</v>
      </c>
      <c r="D3001" s="6" t="s">
        <v>173</v>
      </c>
      <c r="E3001" s="6" t="s">
        <v>177</v>
      </c>
      <c r="F3001" s="34" t="n">
        <v>0.387472987174988</v>
      </c>
      <c r="G3001" s="34" t="n">
        <v>0.34443365614025</v>
      </c>
      <c r="H3001" s="34" t="n">
        <v>0.0430393310347382</v>
      </c>
      <c r="I3001" s="34" t="n">
        <v>0.12495681031012</v>
      </c>
      <c r="J3001" s="35" t="n">
        <v>2.92</v>
      </c>
      <c r="K3001" s="6" t="n">
        <v>1</v>
      </c>
      <c r="L3001" s="35" t="n">
        <v>1.92</v>
      </c>
      <c r="M3001" s="6" t="str">
        <f aca="false">IF(I3001&lt;=0,"Below 0%",IF(I3001&lt;=0.05,"0-5%",IF(I3001&lt;=0.1,"5-10%",IF(I3001&lt;=0.2,"10-20%",IF(I3001&lt;=0.4,"20-40%","Above 40%")))))</f>
        <v>10-20%</v>
      </c>
      <c r="N3001" s="6" t="str">
        <f aca="false">IF(AND(H3001&gt;=Summary!$B$25,I3001&gt;=Summary!$B$26,I3001&lt;=Summary!$B$27,J3001&gt;=Summary!$B$28,J3001&lt;=Summary!$B$29,F3001*J3001&gt;1),"Yes","No")</f>
        <v>Yes</v>
      </c>
    </row>
    <row r="3002" customFormat="false" ht="15" hidden="false" customHeight="false" outlineLevel="0" collapsed="false">
      <c r="A3002" s="6" t="s">
        <v>150</v>
      </c>
      <c r="B3002" s="45" t="n">
        <v>42406</v>
      </c>
      <c r="C3002" s="6" t="s">
        <v>175</v>
      </c>
      <c r="D3002" s="6" t="s">
        <v>180</v>
      </c>
      <c r="E3002" s="6" t="s">
        <v>187</v>
      </c>
      <c r="F3002" s="34" t="n">
        <v>0.486446768045425</v>
      </c>
      <c r="G3002" s="34" t="n">
        <v>0.431918936035466</v>
      </c>
      <c r="H3002" s="34" t="n">
        <v>0.0545278320099599</v>
      </c>
      <c r="I3002" s="34" t="n">
        <v>0.126245523084643</v>
      </c>
      <c r="J3002" s="35" t="n">
        <v>2.3</v>
      </c>
      <c r="K3002" s="6" t="n">
        <v>0</v>
      </c>
      <c r="L3002" s="35" t="n">
        <v>-1</v>
      </c>
      <c r="M3002" s="6" t="str">
        <f aca="false">IF(I3002&lt;=0,"Below 0%",IF(I3002&lt;=0.05,"0-5%",IF(I3002&lt;=0.1,"5-10%",IF(I3002&lt;=0.2,"10-20%",IF(I3002&lt;=0.4,"20-40%","Above 40%")))))</f>
        <v>10-20%</v>
      </c>
      <c r="N3002" s="6" t="str">
        <f aca="false">IF(AND(H3002&gt;=Summary!$B$25,I3002&gt;=Summary!$B$26,I3002&lt;=Summary!$B$27,J3002&gt;=Summary!$B$28,J3002&lt;=Summary!$B$29,F3002*J3002&gt;1),"Yes","No")</f>
        <v>Yes</v>
      </c>
    </row>
    <row r="3003" customFormat="false" ht="15" hidden="false" customHeight="false" outlineLevel="0" collapsed="false">
      <c r="A3003" s="6" t="s">
        <v>150</v>
      </c>
      <c r="B3003" s="45" t="n">
        <v>42406</v>
      </c>
      <c r="C3003" s="6" t="s">
        <v>175</v>
      </c>
      <c r="D3003" s="6" t="s">
        <v>180</v>
      </c>
      <c r="E3003" s="6" t="s">
        <v>174</v>
      </c>
      <c r="F3003" s="34" t="n">
        <v>0.253532588481903</v>
      </c>
      <c r="G3003" s="34" t="n">
        <v>0.301034409964112</v>
      </c>
      <c r="H3003" s="34" t="n">
        <v>-0.0475018214822092</v>
      </c>
      <c r="I3003" s="34" t="n">
        <v>-0.157795321431434</v>
      </c>
      <c r="J3003" s="35" t="n">
        <v>3.3</v>
      </c>
      <c r="K3003" s="6" t="n">
        <v>1</v>
      </c>
      <c r="L3003" s="35" t="n">
        <v>2.3</v>
      </c>
      <c r="M3003" s="6" t="str">
        <f aca="false">IF(I3003&lt;=0,"Below 0%",IF(I3003&lt;=0.05,"0-5%",IF(I3003&lt;=0.1,"5-10%",IF(I3003&lt;=0.2,"10-20%",IF(I3003&lt;=0.4,"20-40%","Above 40%")))))</f>
        <v>Below 0%</v>
      </c>
      <c r="N3003" s="6" t="str">
        <f aca="false">IF(AND(H3003&gt;=Summary!$B$25,I3003&gt;=Summary!$B$26,I3003&lt;=Summary!$B$27,J3003&gt;=Summary!$B$28,J3003&lt;=Summary!$B$29,F3003*J3003&gt;1),"Yes","No")</f>
        <v>No</v>
      </c>
    </row>
    <row r="3004" customFormat="false" ht="15" hidden="false" customHeight="false" outlineLevel="0" collapsed="false">
      <c r="A3004" s="6" t="s">
        <v>150</v>
      </c>
      <c r="B3004" s="45" t="n">
        <v>42406</v>
      </c>
      <c r="C3004" s="6" t="s">
        <v>175</v>
      </c>
      <c r="D3004" s="6" t="s">
        <v>180</v>
      </c>
      <c r="E3004" s="6" t="s">
        <v>177</v>
      </c>
      <c r="F3004" s="34" t="n">
        <v>0.260020673274994</v>
      </c>
      <c r="G3004" s="34" t="n">
        <v>0.267046654000422</v>
      </c>
      <c r="H3004" s="34" t="n">
        <v>-0.00702598072542826</v>
      </c>
      <c r="I3004" s="34" t="n">
        <v>-0.0263099373093705</v>
      </c>
      <c r="J3004" s="35" t="n">
        <v>3.72</v>
      </c>
      <c r="K3004" s="6" t="n">
        <v>0</v>
      </c>
      <c r="L3004" s="35" t="n">
        <v>-1</v>
      </c>
      <c r="M3004" s="6" t="str">
        <f aca="false">IF(I3004&lt;=0,"Below 0%",IF(I3004&lt;=0.05,"0-5%",IF(I3004&lt;=0.1,"5-10%",IF(I3004&lt;=0.2,"10-20%",IF(I3004&lt;=0.4,"20-40%","Above 40%")))))</f>
        <v>Below 0%</v>
      </c>
      <c r="N3004" s="6" t="str">
        <f aca="false">IF(AND(H3004&gt;=Summary!$B$25,I3004&gt;=Summary!$B$26,I3004&lt;=Summary!$B$27,J3004&gt;=Summary!$B$28,J3004&lt;=Summary!$B$29,F3004*J3004&gt;1),"Yes","No")</f>
        <v>No</v>
      </c>
    </row>
    <row r="3005" customFormat="false" ht="15" hidden="false" customHeight="false" outlineLevel="0" collapsed="false">
      <c r="A3005" s="6" t="s">
        <v>150</v>
      </c>
      <c r="B3005" s="45" t="n">
        <v>42406</v>
      </c>
      <c r="C3005" s="6" t="s">
        <v>181</v>
      </c>
      <c r="D3005" s="6" t="s">
        <v>198</v>
      </c>
      <c r="E3005" s="6" t="s">
        <v>187</v>
      </c>
      <c r="F3005" s="34" t="n">
        <v>0.68603253364563</v>
      </c>
      <c r="G3005" s="34" t="n">
        <v>0.648298217179903</v>
      </c>
      <c r="H3005" s="34" t="n">
        <v>0.0377343164657271</v>
      </c>
      <c r="I3005" s="34" t="n">
        <v>0.0582051831483841</v>
      </c>
      <c r="J3005" s="35" t="n">
        <v>1.54</v>
      </c>
      <c r="K3005" s="6" t="n">
        <v>1</v>
      </c>
      <c r="L3005" s="35" t="n">
        <v>0.54</v>
      </c>
      <c r="M3005" s="6" t="str">
        <f aca="false">IF(I3005&lt;=0,"Below 0%",IF(I3005&lt;=0.05,"0-5%",IF(I3005&lt;=0.1,"5-10%",IF(I3005&lt;=0.2,"10-20%",IF(I3005&lt;=0.4,"20-40%","Above 40%")))))</f>
        <v>5-10%</v>
      </c>
      <c r="N3005" s="6" t="str">
        <f aca="false">IF(AND(H3005&gt;=Summary!$B$25,I3005&gt;=Summary!$B$26,I3005&lt;=Summary!$B$27,J3005&gt;=Summary!$B$28,J3005&lt;=Summary!$B$29,F3005*J3005&gt;1),"Yes","No")</f>
        <v>No</v>
      </c>
    </row>
    <row r="3006" customFormat="false" ht="15" hidden="false" customHeight="false" outlineLevel="0" collapsed="false">
      <c r="A3006" s="6" t="s">
        <v>150</v>
      </c>
      <c r="B3006" s="45" t="n">
        <v>42406</v>
      </c>
      <c r="C3006" s="6" t="s">
        <v>181</v>
      </c>
      <c r="D3006" s="6" t="s">
        <v>198</v>
      </c>
      <c r="E3006" s="6" t="s">
        <v>174</v>
      </c>
      <c r="F3006" s="34" t="n">
        <v>0.216953381896019</v>
      </c>
      <c r="G3006" s="34" t="n">
        <v>0.226904376012966</v>
      </c>
      <c r="H3006" s="34" t="n">
        <v>-0.00995099411694697</v>
      </c>
      <c r="I3006" s="34" t="n">
        <v>-0.0438554526439734</v>
      </c>
      <c r="J3006" s="35" t="n">
        <v>4.4</v>
      </c>
      <c r="K3006" s="6" t="n">
        <v>0</v>
      </c>
      <c r="L3006" s="35" t="n">
        <v>-1</v>
      </c>
      <c r="M3006" s="6" t="str">
        <f aca="false">IF(I3006&lt;=0,"Below 0%",IF(I3006&lt;=0.05,"0-5%",IF(I3006&lt;=0.1,"5-10%",IF(I3006&lt;=0.2,"10-20%",IF(I3006&lt;=0.4,"20-40%","Above 40%")))))</f>
        <v>Below 0%</v>
      </c>
      <c r="N3006" s="6" t="str">
        <f aca="false">IF(AND(H3006&gt;=Summary!$B$25,I3006&gt;=Summary!$B$26,I3006&lt;=Summary!$B$27,J3006&gt;=Summary!$B$28,J3006&lt;=Summary!$B$29,F3006*J3006&gt;1),"Yes","No")</f>
        <v>No</v>
      </c>
    </row>
    <row r="3007" customFormat="false" ht="15" hidden="false" customHeight="false" outlineLevel="0" collapsed="false">
      <c r="A3007" s="6" t="s">
        <v>150</v>
      </c>
      <c r="B3007" s="45" t="n">
        <v>42406</v>
      </c>
      <c r="C3007" s="6" t="s">
        <v>181</v>
      </c>
      <c r="D3007" s="6" t="s">
        <v>198</v>
      </c>
      <c r="E3007" s="6" t="s">
        <v>177</v>
      </c>
      <c r="F3007" s="34" t="n">
        <v>0.0970140993595123</v>
      </c>
      <c r="G3007" s="34" t="n">
        <v>0.124797406807131</v>
      </c>
      <c r="H3007" s="34" t="n">
        <v>-0.027783307447619</v>
      </c>
      <c r="I3007" s="34" t="n">
        <v>-0.222627281755596</v>
      </c>
      <c r="J3007" s="35" t="n">
        <v>8</v>
      </c>
      <c r="K3007" s="6" t="n">
        <v>0</v>
      </c>
      <c r="L3007" s="35" t="n">
        <v>-1</v>
      </c>
      <c r="M3007" s="6" t="str">
        <f aca="false">IF(I3007&lt;=0,"Below 0%",IF(I3007&lt;=0.05,"0-5%",IF(I3007&lt;=0.1,"5-10%",IF(I3007&lt;=0.2,"10-20%",IF(I3007&lt;=0.4,"20-40%","Above 40%")))))</f>
        <v>Below 0%</v>
      </c>
      <c r="N3007" s="6" t="str">
        <f aca="false">IF(AND(H3007&gt;=Summary!$B$25,I3007&gt;=Summary!$B$26,I3007&lt;=Summary!$B$27,J3007&gt;=Summary!$B$28,J3007&lt;=Summary!$B$29,F3007*J3007&gt;1),"Yes","No")</f>
        <v>No</v>
      </c>
    </row>
    <row r="3008" customFormat="false" ht="15" hidden="false" customHeight="false" outlineLevel="0" collapsed="false">
      <c r="A3008" s="6" t="s">
        <v>150</v>
      </c>
      <c r="B3008" s="45" t="n">
        <v>42407</v>
      </c>
      <c r="C3008" s="6" t="s">
        <v>199</v>
      </c>
      <c r="D3008" s="6" t="s">
        <v>185</v>
      </c>
      <c r="E3008" s="6" t="s">
        <v>187</v>
      </c>
      <c r="F3008" s="34" t="n">
        <v>0.262531638145447</v>
      </c>
      <c r="G3008" s="34" t="n">
        <v>0.251836489446243</v>
      </c>
      <c r="H3008" s="34" t="n">
        <v>0.0106951486992041</v>
      </c>
      <c r="I3008" s="34" t="n">
        <v>0.0424686220917445</v>
      </c>
      <c r="J3008" s="35" t="n">
        <v>4</v>
      </c>
      <c r="K3008" s="6" t="n">
        <v>0</v>
      </c>
      <c r="L3008" s="35" t="n">
        <v>-1</v>
      </c>
      <c r="M3008" s="6" t="str">
        <f aca="false">IF(I3008&lt;=0,"Below 0%",IF(I3008&lt;=0.05,"0-5%",IF(I3008&lt;=0.1,"5-10%",IF(I3008&lt;=0.2,"10-20%",IF(I3008&lt;=0.4,"20-40%","Above 40%")))))</f>
        <v>0-5%</v>
      </c>
      <c r="N3008" s="6" t="str">
        <f aca="false">IF(AND(H3008&gt;=Summary!$B$25,I3008&gt;=Summary!$B$26,I3008&lt;=Summary!$B$27,J3008&gt;=Summary!$B$28,J3008&lt;=Summary!$B$29,F3008*J3008&gt;1),"Yes","No")</f>
        <v>No</v>
      </c>
    </row>
    <row r="3009" customFormat="false" ht="15" hidden="false" customHeight="false" outlineLevel="0" collapsed="false">
      <c r="A3009" s="6" t="s">
        <v>150</v>
      </c>
      <c r="B3009" s="45" t="n">
        <v>42407</v>
      </c>
      <c r="C3009" s="6" t="s">
        <v>199</v>
      </c>
      <c r="D3009" s="6" t="s">
        <v>185</v>
      </c>
      <c r="E3009" s="6" t="s">
        <v>174</v>
      </c>
      <c r="F3009" s="34" t="n">
        <v>0.284171044826508</v>
      </c>
      <c r="G3009" s="34" t="n">
        <v>0.275231136006823</v>
      </c>
      <c r="H3009" s="34" t="n">
        <v>0.00893990881968498</v>
      </c>
      <c r="I3009" s="34" t="n">
        <v>0.0324814588545075</v>
      </c>
      <c r="J3009" s="35" t="n">
        <v>3.66</v>
      </c>
      <c r="K3009" s="6" t="n">
        <v>0</v>
      </c>
      <c r="L3009" s="35" t="n">
        <v>-1</v>
      </c>
      <c r="M3009" s="6" t="str">
        <f aca="false">IF(I3009&lt;=0,"Below 0%",IF(I3009&lt;=0.05,"0-5%",IF(I3009&lt;=0.1,"5-10%",IF(I3009&lt;=0.2,"10-20%",IF(I3009&lt;=0.4,"20-40%","Above 40%")))))</f>
        <v>0-5%</v>
      </c>
      <c r="N3009" s="6" t="str">
        <f aca="false">IF(AND(H3009&gt;=Summary!$B$25,I3009&gt;=Summary!$B$26,I3009&lt;=Summary!$B$27,J3009&gt;=Summary!$B$28,J3009&lt;=Summary!$B$29,F3009*J3009&gt;1),"Yes","No")</f>
        <v>No</v>
      </c>
    </row>
    <row r="3010" customFormat="false" ht="15" hidden="false" customHeight="false" outlineLevel="0" collapsed="false">
      <c r="A3010" s="6" t="s">
        <v>150</v>
      </c>
      <c r="B3010" s="45" t="n">
        <v>42407</v>
      </c>
      <c r="C3010" s="6" t="s">
        <v>199</v>
      </c>
      <c r="D3010" s="6" t="s">
        <v>185</v>
      </c>
      <c r="E3010" s="6" t="s">
        <v>177</v>
      </c>
      <c r="F3010" s="34" t="n">
        <v>0.453297287225723</v>
      </c>
      <c r="G3010" s="34" t="n">
        <v>0.472932374546935</v>
      </c>
      <c r="H3010" s="34" t="n">
        <v>-0.0196350873212114</v>
      </c>
      <c r="I3010" s="34" t="n">
        <v>-0.0415177483673467</v>
      </c>
      <c r="J3010" s="35" t="n">
        <v>2.13</v>
      </c>
      <c r="K3010" s="6" t="n">
        <v>1</v>
      </c>
      <c r="L3010" s="35" t="n">
        <v>1.13</v>
      </c>
      <c r="M3010" s="6" t="str">
        <f aca="false">IF(I3010&lt;=0,"Below 0%",IF(I3010&lt;=0.05,"0-5%",IF(I3010&lt;=0.1,"5-10%",IF(I3010&lt;=0.2,"10-20%",IF(I3010&lt;=0.4,"20-40%","Above 40%")))))</f>
        <v>Below 0%</v>
      </c>
      <c r="N3010" s="6" t="str">
        <f aca="false">IF(AND(H3010&gt;=Summary!$B$25,I3010&gt;=Summary!$B$26,I3010&lt;=Summary!$B$27,J3010&gt;=Summary!$B$28,J3010&lt;=Summary!$B$29,F3010*J3010&gt;1),"Yes","No")</f>
        <v>No</v>
      </c>
    </row>
    <row r="3011" customFormat="false" ht="15" hidden="false" customHeight="false" outlineLevel="0" collapsed="false">
      <c r="A3011" s="6" t="s">
        <v>150</v>
      </c>
      <c r="B3011" s="45" t="n">
        <v>42407</v>
      </c>
      <c r="C3011" s="6" t="s">
        <v>190</v>
      </c>
      <c r="D3011" s="6" t="s">
        <v>176</v>
      </c>
      <c r="E3011" s="6" t="s">
        <v>187</v>
      </c>
      <c r="F3011" s="34" t="n">
        <v>0.445798248052597</v>
      </c>
      <c r="G3011" s="34" t="n">
        <v>0.460645161290323</v>
      </c>
      <c r="H3011" s="34" t="n">
        <v>-0.0148469132377256</v>
      </c>
      <c r="I3011" s="34" t="n">
        <v>-0.0322306940034659</v>
      </c>
      <c r="J3011" s="35" t="n">
        <v>2.2</v>
      </c>
      <c r="K3011" s="6" t="n">
        <v>0</v>
      </c>
      <c r="L3011" s="35" t="n">
        <v>-1</v>
      </c>
      <c r="M3011" s="6" t="str">
        <f aca="false">IF(I3011&lt;=0,"Below 0%",IF(I3011&lt;=0.05,"0-5%",IF(I3011&lt;=0.1,"5-10%",IF(I3011&lt;=0.2,"10-20%",IF(I3011&lt;=0.4,"20-40%","Above 40%")))))</f>
        <v>Below 0%</v>
      </c>
      <c r="N3011" s="6" t="str">
        <f aca="false">IF(AND(H3011&gt;=Summary!$B$25,I3011&gt;=Summary!$B$26,I3011&lt;=Summary!$B$27,J3011&gt;=Summary!$B$28,J3011&lt;=Summary!$B$29,F3011*J3011&gt;1),"Yes","No")</f>
        <v>No</v>
      </c>
    </row>
    <row r="3012" customFormat="false" ht="15" hidden="false" customHeight="false" outlineLevel="0" collapsed="false">
      <c r="A3012" s="6" t="s">
        <v>150</v>
      </c>
      <c r="B3012" s="45" t="n">
        <v>42407</v>
      </c>
      <c r="C3012" s="6" t="s">
        <v>190</v>
      </c>
      <c r="D3012" s="6" t="s">
        <v>176</v>
      </c>
      <c r="E3012" s="6" t="s">
        <v>174</v>
      </c>
      <c r="F3012" s="34" t="n">
        <v>0.345421433448792</v>
      </c>
      <c r="G3012" s="34" t="n">
        <v>0.298064516129032</v>
      </c>
      <c r="H3012" s="34" t="n">
        <v>0.0473569173197592</v>
      </c>
      <c r="I3012" s="34" t="n">
        <v>0.158881432566292</v>
      </c>
      <c r="J3012" s="35" t="n">
        <v>3.4</v>
      </c>
      <c r="K3012" s="6" t="n">
        <v>1</v>
      </c>
      <c r="L3012" s="35" t="n">
        <v>2.4</v>
      </c>
      <c r="M3012" s="6" t="str">
        <f aca="false">IF(I3012&lt;=0,"Below 0%",IF(I3012&lt;=0.05,"0-5%",IF(I3012&lt;=0.1,"5-10%",IF(I3012&lt;=0.2,"10-20%",IF(I3012&lt;=0.4,"20-40%","Above 40%")))))</f>
        <v>10-20%</v>
      </c>
      <c r="N3012" s="6" t="str">
        <f aca="false">IF(AND(H3012&gt;=Summary!$B$25,I3012&gt;=Summary!$B$26,I3012&lt;=Summary!$B$27,J3012&gt;=Summary!$B$28,J3012&lt;=Summary!$B$29,F3012*J3012&gt;1),"Yes","No")</f>
        <v>Yes</v>
      </c>
    </row>
    <row r="3013" customFormat="false" ht="15" hidden="false" customHeight="false" outlineLevel="0" collapsed="false">
      <c r="A3013" s="6" t="s">
        <v>150</v>
      </c>
      <c r="B3013" s="45" t="n">
        <v>42407</v>
      </c>
      <c r="C3013" s="6" t="s">
        <v>190</v>
      </c>
      <c r="D3013" s="6" t="s">
        <v>176</v>
      </c>
      <c r="E3013" s="6" t="s">
        <v>177</v>
      </c>
      <c r="F3013" s="34" t="n">
        <v>0.208780348300934</v>
      </c>
      <c r="G3013" s="34" t="n">
        <v>0.241290322580645</v>
      </c>
      <c r="H3013" s="34" t="n">
        <v>-0.0325099742797113</v>
      </c>
      <c r="I3013" s="34" t="n">
        <v>-0.134733850624472</v>
      </c>
      <c r="J3013" s="35" t="n">
        <v>4.2</v>
      </c>
      <c r="K3013" s="6" t="n">
        <v>0</v>
      </c>
      <c r="L3013" s="35" t="n">
        <v>-1</v>
      </c>
      <c r="M3013" s="6" t="str">
        <f aca="false">IF(I3013&lt;=0,"Below 0%",IF(I3013&lt;=0.05,"0-5%",IF(I3013&lt;=0.1,"5-10%",IF(I3013&lt;=0.2,"10-20%",IF(I3013&lt;=0.4,"20-40%","Above 40%")))))</f>
        <v>Below 0%</v>
      </c>
      <c r="N3013" s="6" t="str">
        <f aca="false">IF(AND(H3013&gt;=Summary!$B$25,I3013&gt;=Summary!$B$26,I3013&lt;=Summary!$B$27,J3013&gt;=Summary!$B$28,J3013&lt;=Summary!$B$29,F3013*J3013&gt;1),"Yes","No")</f>
        <v>No</v>
      </c>
    </row>
    <row r="3014" customFormat="false" ht="15" hidden="false" customHeight="false" outlineLevel="0" collapsed="false">
      <c r="A3014" s="6" t="s">
        <v>150</v>
      </c>
      <c r="B3014" s="45" t="n">
        <v>42413</v>
      </c>
      <c r="C3014" s="6" t="s">
        <v>199</v>
      </c>
      <c r="D3014" s="6" t="s">
        <v>192</v>
      </c>
      <c r="E3014" s="6" t="s">
        <v>187</v>
      </c>
      <c r="F3014" s="34" t="n">
        <v>0.487047731876373</v>
      </c>
      <c r="G3014" s="34" t="n">
        <v>0.471098081702887</v>
      </c>
      <c r="H3014" s="34" t="n">
        <v>0.0159496501734863</v>
      </c>
      <c r="I3014" s="34" t="n">
        <v>0.0338563258755646</v>
      </c>
      <c r="J3014" s="35" t="n">
        <v>2.15</v>
      </c>
      <c r="K3014" s="6" t="n">
        <v>0</v>
      </c>
      <c r="L3014" s="35" t="n">
        <v>-1</v>
      </c>
      <c r="M3014" s="6" t="str">
        <f aca="false">IF(I3014&lt;=0,"Below 0%",IF(I3014&lt;=0.05,"0-5%",IF(I3014&lt;=0.1,"5-10%",IF(I3014&lt;=0.2,"10-20%",IF(I3014&lt;=0.4,"20-40%","Above 40%")))))</f>
        <v>0-5%</v>
      </c>
      <c r="N3014" s="6" t="str">
        <f aca="false">IF(AND(H3014&gt;=Summary!$B$25,I3014&gt;=Summary!$B$26,I3014&lt;=Summary!$B$27,J3014&gt;=Summary!$B$28,J3014&lt;=Summary!$B$29,F3014*J3014&gt;1),"Yes","No")</f>
        <v>No</v>
      </c>
    </row>
    <row r="3015" customFormat="false" ht="15" hidden="false" customHeight="false" outlineLevel="0" collapsed="false">
      <c r="A3015" s="6" t="s">
        <v>150</v>
      </c>
      <c r="B3015" s="45" t="n">
        <v>42413</v>
      </c>
      <c r="C3015" s="6" t="s">
        <v>199</v>
      </c>
      <c r="D3015" s="6" t="s">
        <v>192</v>
      </c>
      <c r="E3015" s="6" t="s">
        <v>174</v>
      </c>
      <c r="F3015" s="34" t="n">
        <v>0.298951089382172</v>
      </c>
      <c r="G3015" s="34" t="n">
        <v>0.287744566949207</v>
      </c>
      <c r="H3015" s="34" t="n">
        <v>0.0112065224329651</v>
      </c>
      <c r="I3015" s="34" t="n">
        <v>0.0389460782936113</v>
      </c>
      <c r="J3015" s="35" t="n">
        <v>3.52</v>
      </c>
      <c r="K3015" s="6" t="n">
        <v>0</v>
      </c>
      <c r="L3015" s="35" t="n">
        <v>-1</v>
      </c>
      <c r="M3015" s="6" t="str">
        <f aca="false">IF(I3015&lt;=0,"Below 0%",IF(I3015&lt;=0.05,"0-5%",IF(I3015&lt;=0.1,"5-10%",IF(I3015&lt;=0.2,"10-20%",IF(I3015&lt;=0.4,"20-40%","Above 40%")))))</f>
        <v>0-5%</v>
      </c>
      <c r="N3015" s="6" t="str">
        <f aca="false">IF(AND(H3015&gt;=Summary!$B$25,I3015&gt;=Summary!$B$26,I3015&lt;=Summary!$B$27,J3015&gt;=Summary!$B$28,J3015&lt;=Summary!$B$29,F3015*J3015&gt;1),"Yes","No")</f>
        <v>No</v>
      </c>
    </row>
    <row r="3016" customFormat="false" ht="15" hidden="false" customHeight="false" outlineLevel="0" collapsed="false">
      <c r="A3016" s="6" t="s">
        <v>150</v>
      </c>
      <c r="B3016" s="45" t="n">
        <v>42413</v>
      </c>
      <c r="C3016" s="6" t="s">
        <v>199</v>
      </c>
      <c r="D3016" s="6" t="s">
        <v>192</v>
      </c>
      <c r="E3016" s="6" t="s">
        <v>177</v>
      </c>
      <c r="F3016" s="34" t="n">
        <v>0.214001253247261</v>
      </c>
      <c r="G3016" s="34" t="n">
        <v>0.241157351347906</v>
      </c>
      <c r="H3016" s="34" t="n">
        <v>-0.0271560981006454</v>
      </c>
      <c r="I3016" s="34" t="n">
        <v>-0.112607382478125</v>
      </c>
      <c r="J3016" s="35" t="n">
        <v>4.2</v>
      </c>
      <c r="K3016" s="6" t="n">
        <v>1</v>
      </c>
      <c r="L3016" s="35" t="n">
        <v>3.2</v>
      </c>
      <c r="M3016" s="6" t="str">
        <f aca="false">IF(I3016&lt;=0,"Below 0%",IF(I3016&lt;=0.05,"0-5%",IF(I3016&lt;=0.1,"5-10%",IF(I3016&lt;=0.2,"10-20%",IF(I3016&lt;=0.4,"20-40%","Above 40%")))))</f>
        <v>Below 0%</v>
      </c>
      <c r="N3016" s="6" t="str">
        <f aca="false">IF(AND(H3016&gt;=Summary!$B$25,I3016&gt;=Summary!$B$26,I3016&lt;=Summary!$B$27,J3016&gt;=Summary!$B$28,J3016&lt;=Summary!$B$29,F3016*J3016&gt;1),"Yes","No")</f>
        <v>No</v>
      </c>
    </row>
    <row r="3017" customFormat="false" ht="15" hidden="false" customHeight="false" outlineLevel="0" collapsed="false">
      <c r="A3017" s="6" t="s">
        <v>150</v>
      </c>
      <c r="B3017" s="45" t="n">
        <v>42413</v>
      </c>
      <c r="C3017" s="6" t="s">
        <v>190</v>
      </c>
      <c r="D3017" s="6" t="s">
        <v>188</v>
      </c>
      <c r="E3017" s="6" t="s">
        <v>187</v>
      </c>
      <c r="F3017" s="34" t="n">
        <v>0.719451904296875</v>
      </c>
      <c r="G3017" s="34" t="n">
        <v>0.667697063369397</v>
      </c>
      <c r="H3017" s="34" t="n">
        <v>0.0517548409274778</v>
      </c>
      <c r="I3017" s="34" t="n">
        <v>0.0775124585186995</v>
      </c>
      <c r="J3017" s="35" t="n">
        <v>1.5</v>
      </c>
      <c r="K3017" s="6" t="n">
        <v>1</v>
      </c>
      <c r="L3017" s="35" t="n">
        <v>0.5</v>
      </c>
      <c r="M3017" s="6" t="str">
        <f aca="false">IF(I3017&lt;=0,"Below 0%",IF(I3017&lt;=0.05,"0-5%",IF(I3017&lt;=0.1,"5-10%",IF(I3017&lt;=0.2,"10-20%",IF(I3017&lt;=0.4,"20-40%","Above 40%")))))</f>
        <v>5-10%</v>
      </c>
      <c r="N3017" s="6" t="str">
        <f aca="false">IF(AND(H3017&gt;=Summary!$B$25,I3017&gt;=Summary!$B$26,I3017&lt;=Summary!$B$27,J3017&gt;=Summary!$B$28,J3017&lt;=Summary!$B$29,F3017*J3017&gt;1),"Yes","No")</f>
        <v>No</v>
      </c>
    </row>
    <row r="3018" customFormat="false" ht="15" hidden="false" customHeight="false" outlineLevel="0" collapsed="false">
      <c r="A3018" s="6" t="s">
        <v>150</v>
      </c>
      <c r="B3018" s="45" t="n">
        <v>42413</v>
      </c>
      <c r="C3018" s="6" t="s">
        <v>190</v>
      </c>
      <c r="D3018" s="6" t="s">
        <v>188</v>
      </c>
      <c r="E3018" s="6" t="s">
        <v>174</v>
      </c>
      <c r="F3018" s="34" t="n">
        <v>0.143248707056046</v>
      </c>
      <c r="G3018" s="34" t="n">
        <v>0.208655332302937</v>
      </c>
      <c r="H3018" s="34" t="n">
        <v>-0.0654066252468911</v>
      </c>
      <c r="I3018" s="34" t="n">
        <v>-0.31346730766473</v>
      </c>
      <c r="J3018" s="35" t="n">
        <v>4.8</v>
      </c>
      <c r="K3018" s="6" t="n">
        <v>0</v>
      </c>
      <c r="L3018" s="35" t="n">
        <v>-1</v>
      </c>
      <c r="M3018" s="6" t="str">
        <f aca="false">IF(I3018&lt;=0,"Below 0%",IF(I3018&lt;=0.05,"0-5%",IF(I3018&lt;=0.1,"5-10%",IF(I3018&lt;=0.2,"10-20%",IF(I3018&lt;=0.4,"20-40%","Above 40%")))))</f>
        <v>Below 0%</v>
      </c>
      <c r="N3018" s="6" t="str">
        <f aca="false">IF(AND(H3018&gt;=Summary!$B$25,I3018&gt;=Summary!$B$26,I3018&lt;=Summary!$B$27,J3018&gt;=Summary!$B$28,J3018&lt;=Summary!$B$29,F3018*J3018&gt;1),"Yes","No")</f>
        <v>No</v>
      </c>
    </row>
    <row r="3019" customFormat="false" ht="15" hidden="false" customHeight="false" outlineLevel="0" collapsed="false">
      <c r="A3019" s="6" t="s">
        <v>150</v>
      </c>
      <c r="B3019" s="45" t="n">
        <v>42413</v>
      </c>
      <c r="C3019" s="6" t="s">
        <v>190</v>
      </c>
      <c r="D3019" s="6" t="s">
        <v>188</v>
      </c>
      <c r="E3019" s="6" t="s">
        <v>177</v>
      </c>
      <c r="F3019" s="34" t="n">
        <v>0.13729938864708</v>
      </c>
      <c r="G3019" s="34" t="n">
        <v>0.123647604327666</v>
      </c>
      <c r="H3019" s="34" t="n">
        <v>0.0136517843194133</v>
      </c>
      <c r="I3019" s="34" t="n">
        <v>0.110408805683255</v>
      </c>
      <c r="J3019" s="35" t="n">
        <v>8.1</v>
      </c>
      <c r="K3019" s="6" t="n">
        <v>0</v>
      </c>
      <c r="L3019" s="35" t="n">
        <v>-1</v>
      </c>
      <c r="M3019" s="6" t="str">
        <f aca="false">IF(I3019&lt;=0,"Below 0%",IF(I3019&lt;=0.05,"0-5%",IF(I3019&lt;=0.1,"5-10%",IF(I3019&lt;=0.2,"10-20%",IF(I3019&lt;=0.4,"20-40%","Above 40%")))))</f>
        <v>10-20%</v>
      </c>
      <c r="N3019" s="6" t="str">
        <f aca="false">IF(AND(H3019&gt;=Summary!$B$25,I3019&gt;=Summary!$B$26,I3019&lt;=Summary!$B$27,J3019&gt;=Summary!$B$28,J3019&lt;=Summary!$B$29,F3019*J3019&gt;1),"Yes","No")</f>
        <v>No</v>
      </c>
    </row>
    <row r="3020" customFormat="false" ht="15" hidden="false" customHeight="false" outlineLevel="0" collapsed="false">
      <c r="A3020" s="6" t="s">
        <v>150</v>
      </c>
      <c r="B3020" s="45" t="n">
        <v>42413</v>
      </c>
      <c r="C3020" s="6" t="s">
        <v>180</v>
      </c>
      <c r="D3020" s="6" t="s">
        <v>198</v>
      </c>
      <c r="E3020" s="6" t="s">
        <v>187</v>
      </c>
      <c r="F3020" s="34" t="n">
        <v>0.512597501277924</v>
      </c>
      <c r="G3020" s="34" t="n">
        <v>0.434637049449351</v>
      </c>
      <c r="H3020" s="34" t="n">
        <v>0.0779604518285725</v>
      </c>
      <c r="I3020" s="34" t="n">
        <v>0.179369089513519</v>
      </c>
      <c r="J3020" s="35" t="n">
        <v>2.3</v>
      </c>
      <c r="K3020" s="6" t="n">
        <v>0</v>
      </c>
      <c r="L3020" s="35" t="n">
        <v>-1</v>
      </c>
      <c r="M3020" s="6" t="str">
        <f aca="false">IF(I3020&lt;=0,"Below 0%",IF(I3020&lt;=0.05,"0-5%",IF(I3020&lt;=0.1,"5-10%",IF(I3020&lt;=0.2,"10-20%",IF(I3020&lt;=0.4,"20-40%","Above 40%")))))</f>
        <v>10-20%</v>
      </c>
      <c r="N3020" s="6" t="str">
        <f aca="false">IF(AND(H3020&gt;=Summary!$B$25,I3020&gt;=Summary!$B$26,I3020&lt;=Summary!$B$27,J3020&gt;=Summary!$B$28,J3020&lt;=Summary!$B$29,F3020*J3020&gt;1),"Yes","No")</f>
        <v>Yes</v>
      </c>
    </row>
    <row r="3021" customFormat="false" ht="15" hidden="false" customHeight="false" outlineLevel="0" collapsed="false">
      <c r="A3021" s="6" t="s">
        <v>150</v>
      </c>
      <c r="B3021" s="45" t="n">
        <v>42413</v>
      </c>
      <c r="C3021" s="6" t="s">
        <v>180</v>
      </c>
      <c r="D3021" s="6" t="s">
        <v>198</v>
      </c>
      <c r="E3021" s="6" t="s">
        <v>174</v>
      </c>
      <c r="F3021" s="34" t="n">
        <v>0.260607451200485</v>
      </c>
      <c r="G3021" s="34" t="n">
        <v>0.300199763883936</v>
      </c>
      <c r="H3021" s="34" t="n">
        <v>-0.0395923126834509</v>
      </c>
      <c r="I3021" s="34" t="n">
        <v>-0.131886555043255</v>
      </c>
      <c r="J3021" s="35" t="n">
        <v>3.33</v>
      </c>
      <c r="K3021" s="6" t="n">
        <v>0</v>
      </c>
      <c r="L3021" s="35" t="n">
        <v>-1</v>
      </c>
      <c r="M3021" s="6" t="str">
        <f aca="false">IF(I3021&lt;=0,"Below 0%",IF(I3021&lt;=0.05,"0-5%",IF(I3021&lt;=0.1,"5-10%",IF(I3021&lt;=0.2,"10-20%",IF(I3021&lt;=0.4,"20-40%","Above 40%")))))</f>
        <v>Below 0%</v>
      </c>
      <c r="N3021" s="6" t="str">
        <f aca="false">IF(AND(H3021&gt;=Summary!$B$25,I3021&gt;=Summary!$B$26,I3021&lt;=Summary!$B$27,J3021&gt;=Summary!$B$28,J3021&lt;=Summary!$B$29,F3021*J3021&gt;1),"Yes","No")</f>
        <v>No</v>
      </c>
    </row>
    <row r="3022" customFormat="false" ht="15" hidden="false" customHeight="false" outlineLevel="0" collapsed="false">
      <c r="A3022" s="6" t="s">
        <v>150</v>
      </c>
      <c r="B3022" s="45" t="n">
        <v>42413</v>
      </c>
      <c r="C3022" s="6" t="s">
        <v>180</v>
      </c>
      <c r="D3022" s="6" t="s">
        <v>198</v>
      </c>
      <c r="E3022" s="6" t="s">
        <v>177</v>
      </c>
      <c r="F3022" s="34" t="n">
        <v>0.226795077323914</v>
      </c>
      <c r="G3022" s="34" t="n">
        <v>0.265163186666713</v>
      </c>
      <c r="H3022" s="34" t="n">
        <v>-0.0383681093427993</v>
      </c>
      <c r="I3022" s="34" t="n">
        <v>-0.144696214527791</v>
      </c>
      <c r="J3022" s="35" t="n">
        <v>3.77</v>
      </c>
      <c r="K3022" s="6" t="n">
        <v>1</v>
      </c>
      <c r="L3022" s="35" t="n">
        <v>2.77</v>
      </c>
      <c r="M3022" s="6" t="str">
        <f aca="false">IF(I3022&lt;=0,"Below 0%",IF(I3022&lt;=0.05,"0-5%",IF(I3022&lt;=0.1,"5-10%",IF(I3022&lt;=0.2,"10-20%",IF(I3022&lt;=0.4,"20-40%","Above 40%")))))</f>
        <v>Below 0%</v>
      </c>
      <c r="N3022" s="6" t="str">
        <f aca="false">IF(AND(H3022&gt;=Summary!$B$25,I3022&gt;=Summary!$B$26,I3022&lt;=Summary!$B$27,J3022&gt;=Summary!$B$28,J3022&lt;=Summary!$B$29,F3022*J3022&gt;1),"Yes","No")</f>
        <v>No</v>
      </c>
    </row>
    <row r="3023" customFormat="false" ht="15" hidden="false" customHeight="false" outlineLevel="0" collapsed="false">
      <c r="A3023" s="6" t="s">
        <v>150</v>
      </c>
      <c r="B3023" s="45" t="n">
        <v>42413</v>
      </c>
      <c r="C3023" s="6" t="s">
        <v>173</v>
      </c>
      <c r="D3023" s="6" t="s">
        <v>178</v>
      </c>
      <c r="E3023" s="6" t="s">
        <v>187</v>
      </c>
      <c r="F3023" s="34" t="n">
        <v>0.65432208776474</v>
      </c>
      <c r="G3023" s="34" t="n">
        <v>0.634784089941232</v>
      </c>
      <c r="H3023" s="34" t="n">
        <v>0.0195379978235084</v>
      </c>
      <c r="I3023" s="34" t="n">
        <v>0.0307789658454061</v>
      </c>
      <c r="J3023" s="35" t="n">
        <v>1.6</v>
      </c>
      <c r="K3023" s="6" t="n">
        <v>0</v>
      </c>
      <c r="L3023" s="35" t="n">
        <v>-1</v>
      </c>
      <c r="M3023" s="6" t="str">
        <f aca="false">IF(I3023&lt;=0,"Below 0%",IF(I3023&lt;=0.05,"0-5%",IF(I3023&lt;=0.1,"5-10%",IF(I3023&lt;=0.2,"10-20%",IF(I3023&lt;=0.4,"20-40%","Above 40%")))))</f>
        <v>0-5%</v>
      </c>
      <c r="N3023" s="6" t="str">
        <f aca="false">IF(AND(H3023&gt;=Summary!$B$25,I3023&gt;=Summary!$B$26,I3023&lt;=Summary!$B$27,J3023&gt;=Summary!$B$28,J3023&lt;=Summary!$B$29,F3023*J3023&gt;1),"Yes","No")</f>
        <v>No</v>
      </c>
    </row>
    <row r="3024" customFormat="false" ht="15" hidden="false" customHeight="false" outlineLevel="0" collapsed="false">
      <c r="A3024" s="6" t="s">
        <v>150</v>
      </c>
      <c r="B3024" s="45" t="n">
        <v>42413</v>
      </c>
      <c r="C3024" s="6" t="s">
        <v>173</v>
      </c>
      <c r="D3024" s="6" t="s">
        <v>178</v>
      </c>
      <c r="E3024" s="6" t="s">
        <v>174</v>
      </c>
      <c r="F3024" s="34" t="n">
        <v>0.194260433316231</v>
      </c>
      <c r="G3024" s="34" t="n">
        <v>0.233483803196775</v>
      </c>
      <c r="H3024" s="34" t="n">
        <v>-0.0392233698805441</v>
      </c>
      <c r="I3024" s="34" t="n">
        <v>-0.167991823601946</v>
      </c>
      <c r="J3024" s="35" t="n">
        <v>4.35</v>
      </c>
      <c r="K3024" s="6" t="n">
        <v>0</v>
      </c>
      <c r="L3024" s="35" t="n">
        <v>-1</v>
      </c>
      <c r="M3024" s="6" t="str">
        <f aca="false">IF(I3024&lt;=0,"Below 0%",IF(I3024&lt;=0.05,"0-5%",IF(I3024&lt;=0.1,"5-10%",IF(I3024&lt;=0.2,"10-20%",IF(I3024&lt;=0.4,"20-40%","Above 40%")))))</f>
        <v>Below 0%</v>
      </c>
      <c r="N3024" s="6" t="str">
        <f aca="false">IF(AND(H3024&gt;=Summary!$B$25,I3024&gt;=Summary!$B$26,I3024&lt;=Summary!$B$27,J3024&gt;=Summary!$B$28,J3024&lt;=Summary!$B$29,F3024*J3024&gt;1),"Yes","No")</f>
        <v>No</v>
      </c>
    </row>
    <row r="3025" customFormat="false" ht="15" hidden="false" customHeight="false" outlineLevel="0" collapsed="false">
      <c r="A3025" s="6" t="s">
        <v>150</v>
      </c>
      <c r="B3025" s="45" t="n">
        <v>42413</v>
      </c>
      <c r="C3025" s="6" t="s">
        <v>173</v>
      </c>
      <c r="D3025" s="6" t="s">
        <v>178</v>
      </c>
      <c r="E3025" s="6" t="s">
        <v>177</v>
      </c>
      <c r="F3025" s="34" t="n">
        <v>0.15141749382019</v>
      </c>
      <c r="G3025" s="34" t="n">
        <v>0.131732106861994</v>
      </c>
      <c r="H3025" s="34" t="n">
        <v>0.0196853869581968</v>
      </c>
      <c r="I3025" s="34" t="n">
        <v>0.149434996730295</v>
      </c>
      <c r="J3025" s="35" t="n">
        <v>7.71</v>
      </c>
      <c r="K3025" s="6" t="n">
        <v>1</v>
      </c>
      <c r="L3025" s="35" t="n">
        <v>6.71</v>
      </c>
      <c r="M3025" s="6" t="str">
        <f aca="false">IF(I3025&lt;=0,"Below 0%",IF(I3025&lt;=0.05,"0-5%",IF(I3025&lt;=0.1,"5-10%",IF(I3025&lt;=0.2,"10-20%",IF(I3025&lt;=0.4,"20-40%","Above 40%")))))</f>
        <v>10-20%</v>
      </c>
      <c r="N3025" s="6" t="str">
        <f aca="false">IF(AND(H3025&gt;=Summary!$B$25,I3025&gt;=Summary!$B$26,I3025&lt;=Summary!$B$27,J3025&gt;=Summary!$B$28,J3025&lt;=Summary!$B$29,F3025*J3025&gt;1),"Yes","No")</f>
        <v>No</v>
      </c>
    </row>
    <row r="3026" customFormat="false" ht="15" hidden="false" customHeight="false" outlineLevel="0" collapsed="false">
      <c r="A3026" s="6" t="s">
        <v>150</v>
      </c>
      <c r="B3026" s="45" t="n">
        <v>42413</v>
      </c>
      <c r="C3026" s="6" t="s">
        <v>172</v>
      </c>
      <c r="D3026" s="6" t="s">
        <v>189</v>
      </c>
      <c r="E3026" s="6" t="s">
        <v>187</v>
      </c>
      <c r="F3026" s="34" t="n">
        <v>0.287538260221481</v>
      </c>
      <c r="G3026" s="34" t="n">
        <v>0.394237212419031</v>
      </c>
      <c r="H3026" s="34" t="n">
        <v>-0.106698952197549</v>
      </c>
      <c r="I3026" s="34" t="n">
        <v>-0.270646577330554</v>
      </c>
      <c r="J3026" s="35" t="n">
        <v>2.6</v>
      </c>
      <c r="K3026" s="6" t="n">
        <v>0</v>
      </c>
      <c r="L3026" s="35" t="n">
        <v>-1</v>
      </c>
      <c r="M3026" s="6" t="str">
        <f aca="false">IF(I3026&lt;=0,"Below 0%",IF(I3026&lt;=0.05,"0-5%",IF(I3026&lt;=0.1,"5-10%",IF(I3026&lt;=0.2,"10-20%",IF(I3026&lt;=0.4,"20-40%","Above 40%")))))</f>
        <v>Below 0%</v>
      </c>
      <c r="N3026" s="6" t="str">
        <f aca="false">IF(AND(H3026&gt;=Summary!$B$25,I3026&gt;=Summary!$B$26,I3026&lt;=Summary!$B$27,J3026&gt;=Summary!$B$28,J3026&lt;=Summary!$B$29,F3026*J3026&gt;1),"Yes","No")</f>
        <v>No</v>
      </c>
    </row>
    <row r="3027" customFormat="false" ht="15" hidden="false" customHeight="false" outlineLevel="0" collapsed="false">
      <c r="A3027" s="6" t="s">
        <v>150</v>
      </c>
      <c r="B3027" s="45" t="n">
        <v>42413</v>
      </c>
      <c r="C3027" s="6" t="s">
        <v>172</v>
      </c>
      <c r="D3027" s="6" t="s">
        <v>189</v>
      </c>
      <c r="E3027" s="6" t="s">
        <v>174</v>
      </c>
      <c r="F3027" s="34" t="n">
        <v>0.2642642557621</v>
      </c>
      <c r="G3027" s="34" t="n">
        <v>0.290373017645745</v>
      </c>
      <c r="H3027" s="34" t="n">
        <v>-0.0261087618836447</v>
      </c>
      <c r="I3027" s="34" t="n">
        <v>-0.0899145591946748</v>
      </c>
      <c r="J3027" s="35" t="n">
        <v>3.53</v>
      </c>
      <c r="K3027" s="6" t="n">
        <v>1</v>
      </c>
      <c r="L3027" s="35" t="n">
        <v>2.53</v>
      </c>
      <c r="M3027" s="6" t="str">
        <f aca="false">IF(I3027&lt;=0,"Below 0%",IF(I3027&lt;=0.05,"0-5%",IF(I3027&lt;=0.1,"5-10%",IF(I3027&lt;=0.2,"10-20%",IF(I3027&lt;=0.4,"20-40%","Above 40%")))))</f>
        <v>Below 0%</v>
      </c>
      <c r="N3027" s="6" t="str">
        <f aca="false">IF(AND(H3027&gt;=Summary!$B$25,I3027&gt;=Summary!$B$26,I3027&lt;=Summary!$B$27,J3027&gt;=Summary!$B$28,J3027&lt;=Summary!$B$29,F3027*J3027&gt;1),"Yes","No")</f>
        <v>No</v>
      </c>
    </row>
    <row r="3028" customFormat="false" ht="15" hidden="false" customHeight="false" outlineLevel="0" collapsed="false">
      <c r="A3028" s="6" t="s">
        <v>150</v>
      </c>
      <c r="B3028" s="45" t="n">
        <v>42413</v>
      </c>
      <c r="C3028" s="6" t="s">
        <v>172</v>
      </c>
      <c r="D3028" s="6" t="s">
        <v>189</v>
      </c>
      <c r="E3028" s="6" t="s">
        <v>177</v>
      </c>
      <c r="F3028" s="34" t="n">
        <v>0.448197424411774</v>
      </c>
      <c r="G3028" s="34" t="n">
        <v>0.315389769935225</v>
      </c>
      <c r="H3028" s="34" t="n">
        <v>0.132807654476549</v>
      </c>
      <c r="I3028" s="34" t="n">
        <v>0.421090558846679</v>
      </c>
      <c r="J3028" s="35" t="n">
        <v>3.25</v>
      </c>
      <c r="K3028" s="6" t="n">
        <v>0</v>
      </c>
      <c r="L3028" s="35" t="n">
        <v>-1</v>
      </c>
      <c r="M3028" s="6" t="str">
        <f aca="false">IF(I3028&lt;=0,"Below 0%",IF(I3028&lt;=0.05,"0-5%",IF(I3028&lt;=0.1,"5-10%",IF(I3028&lt;=0.2,"10-20%",IF(I3028&lt;=0.4,"20-40%","Above 40%")))))</f>
        <v>Above 40%</v>
      </c>
      <c r="N3028" s="6" t="str">
        <f aca="false">IF(AND(H3028&gt;=Summary!$B$25,I3028&gt;=Summary!$B$26,I3028&lt;=Summary!$B$27,J3028&gt;=Summary!$B$28,J3028&lt;=Summary!$B$29,F3028*J3028&gt;1),"Yes","No")</f>
        <v>No</v>
      </c>
    </row>
    <row r="3029" customFormat="false" ht="15" hidden="false" customHeight="false" outlineLevel="0" collapsed="false">
      <c r="A3029" s="6" t="s">
        <v>150</v>
      </c>
      <c r="B3029" s="45" t="n">
        <v>42413</v>
      </c>
      <c r="C3029" s="6" t="s">
        <v>191</v>
      </c>
      <c r="D3029" s="6" t="s">
        <v>176</v>
      </c>
      <c r="E3029" s="6" t="s">
        <v>187</v>
      </c>
      <c r="F3029" s="34" t="n">
        <v>0.208566293120384</v>
      </c>
      <c r="G3029" s="34" t="n">
        <v>0.183133716682022</v>
      </c>
      <c r="H3029" s="34" t="n">
        <v>0.0254325764383624</v>
      </c>
      <c r="I3029" s="34" t="n">
        <v>0.138874353118281</v>
      </c>
      <c r="J3029" s="35" t="n">
        <v>5.5</v>
      </c>
      <c r="K3029" s="6" t="n">
        <v>1</v>
      </c>
      <c r="L3029" s="35" t="n">
        <v>4.5</v>
      </c>
      <c r="M3029" s="6" t="str">
        <f aca="false">IF(I3029&lt;=0,"Below 0%",IF(I3029&lt;=0.05,"0-5%",IF(I3029&lt;=0.1,"5-10%",IF(I3029&lt;=0.2,"10-20%",IF(I3029&lt;=0.4,"20-40%","Above 40%")))))</f>
        <v>10-20%</v>
      </c>
      <c r="N3029" s="6" t="str">
        <f aca="false">IF(AND(H3029&gt;=Summary!$B$25,I3029&gt;=Summary!$B$26,I3029&lt;=Summary!$B$27,J3029&gt;=Summary!$B$28,J3029&lt;=Summary!$B$29,F3029*J3029&gt;1),"Yes","No")</f>
        <v>No</v>
      </c>
    </row>
    <row r="3030" customFormat="false" ht="15" hidden="false" customHeight="false" outlineLevel="0" collapsed="false">
      <c r="A3030" s="6" t="s">
        <v>150</v>
      </c>
      <c r="B3030" s="45" t="n">
        <v>42413</v>
      </c>
      <c r="C3030" s="6" t="s">
        <v>191</v>
      </c>
      <c r="D3030" s="6" t="s">
        <v>176</v>
      </c>
      <c r="E3030" s="6" t="s">
        <v>174</v>
      </c>
      <c r="F3030" s="34" t="n">
        <v>0.149687349796295</v>
      </c>
      <c r="G3030" s="34" t="n">
        <v>0.266464402579661</v>
      </c>
      <c r="H3030" s="34" t="n">
        <v>-0.116777052783366</v>
      </c>
      <c r="I3030" s="34" t="n">
        <v>-0.43824635355732</v>
      </c>
      <c r="J3030" s="35" t="n">
        <v>3.78</v>
      </c>
      <c r="K3030" s="6" t="n">
        <v>0</v>
      </c>
      <c r="L3030" s="35" t="n">
        <v>-1</v>
      </c>
      <c r="M3030" s="6" t="str">
        <f aca="false">IF(I3030&lt;=0,"Below 0%",IF(I3030&lt;=0.05,"0-5%",IF(I3030&lt;=0.1,"5-10%",IF(I3030&lt;=0.2,"10-20%",IF(I3030&lt;=0.4,"20-40%","Above 40%")))))</f>
        <v>Below 0%</v>
      </c>
      <c r="N3030" s="6" t="str">
        <f aca="false">IF(AND(H3030&gt;=Summary!$B$25,I3030&gt;=Summary!$B$26,I3030&lt;=Summary!$B$27,J3030&gt;=Summary!$B$28,J3030&lt;=Summary!$B$29,F3030*J3030&gt;1),"Yes","No")</f>
        <v>No</v>
      </c>
    </row>
    <row r="3031" customFormat="false" ht="15" hidden="false" customHeight="false" outlineLevel="0" collapsed="false">
      <c r="A3031" s="6" t="s">
        <v>150</v>
      </c>
      <c r="B3031" s="45" t="n">
        <v>42413</v>
      </c>
      <c r="C3031" s="6" t="s">
        <v>191</v>
      </c>
      <c r="D3031" s="6" t="s">
        <v>176</v>
      </c>
      <c r="E3031" s="6" t="s">
        <v>177</v>
      </c>
      <c r="F3031" s="34" t="n">
        <v>0.641746342182159</v>
      </c>
      <c r="G3031" s="34" t="n">
        <v>0.550401880738317</v>
      </c>
      <c r="H3031" s="34" t="n">
        <v>0.0913444614438426</v>
      </c>
      <c r="I3031" s="34" t="n">
        <v>0.165959573614305</v>
      </c>
      <c r="J3031" s="35" t="n">
        <v>1.83</v>
      </c>
      <c r="K3031" s="6" t="n">
        <v>0</v>
      </c>
      <c r="L3031" s="35" t="n">
        <v>-1</v>
      </c>
      <c r="M3031" s="6" t="str">
        <f aca="false">IF(I3031&lt;=0,"Below 0%",IF(I3031&lt;=0.05,"0-5%",IF(I3031&lt;=0.1,"5-10%",IF(I3031&lt;=0.2,"10-20%",IF(I3031&lt;=0.4,"20-40%","Above 40%")))))</f>
        <v>10-20%</v>
      </c>
      <c r="N3031" s="6" t="str">
        <f aca="false">IF(AND(H3031&gt;=Summary!$B$25,I3031&gt;=Summary!$B$26,I3031&lt;=Summary!$B$27,J3031&gt;=Summary!$B$28,J3031&lt;=Summary!$B$29,F3031*J3031&gt;1),"Yes","No")</f>
        <v>Yes</v>
      </c>
    </row>
    <row r="3032" customFormat="false" ht="15" hidden="false" customHeight="false" outlineLevel="0" collapsed="false">
      <c r="A3032" s="6" t="s">
        <v>150</v>
      </c>
      <c r="B3032" s="45" t="n">
        <v>42413</v>
      </c>
      <c r="C3032" s="6" t="s">
        <v>175</v>
      </c>
      <c r="D3032" s="6" t="s">
        <v>179</v>
      </c>
      <c r="E3032" s="6" t="s">
        <v>187</v>
      </c>
      <c r="F3032" s="34" t="n">
        <v>0.319659292697907</v>
      </c>
      <c r="G3032" s="34" t="n">
        <v>0.309983709564813</v>
      </c>
      <c r="H3032" s="34" t="n">
        <v>0.0096755831330938</v>
      </c>
      <c r="I3032" s="34" t="n">
        <v>0.031213198740919</v>
      </c>
      <c r="J3032" s="35" t="n">
        <v>3.25</v>
      </c>
      <c r="K3032" s="6" t="n">
        <v>0</v>
      </c>
      <c r="L3032" s="35" t="n">
        <v>-1</v>
      </c>
      <c r="M3032" s="6" t="str">
        <f aca="false">IF(I3032&lt;=0,"Below 0%",IF(I3032&lt;=0.05,"0-5%",IF(I3032&lt;=0.1,"5-10%",IF(I3032&lt;=0.2,"10-20%",IF(I3032&lt;=0.4,"20-40%","Above 40%")))))</f>
        <v>0-5%</v>
      </c>
      <c r="N3032" s="6" t="str">
        <f aca="false">IF(AND(H3032&gt;=Summary!$B$25,I3032&gt;=Summary!$B$26,I3032&lt;=Summary!$B$27,J3032&gt;=Summary!$B$28,J3032&lt;=Summary!$B$29,F3032*J3032&gt;1),"Yes","No")</f>
        <v>No</v>
      </c>
    </row>
    <row r="3033" customFormat="false" ht="15" hidden="false" customHeight="false" outlineLevel="0" collapsed="false">
      <c r="A3033" s="6" t="s">
        <v>150</v>
      </c>
      <c r="B3033" s="45" t="n">
        <v>42413</v>
      </c>
      <c r="C3033" s="6" t="s">
        <v>175</v>
      </c>
      <c r="D3033" s="6" t="s">
        <v>179</v>
      </c>
      <c r="E3033" s="6" t="s">
        <v>174</v>
      </c>
      <c r="F3033" s="34" t="n">
        <v>0.319336533546448</v>
      </c>
      <c r="G3033" s="34" t="n">
        <v>0.302536653479172</v>
      </c>
      <c r="H3033" s="34" t="n">
        <v>0.0167998800672762</v>
      </c>
      <c r="I3033" s="34" t="n">
        <v>0.0555300651146815</v>
      </c>
      <c r="J3033" s="35" t="n">
        <v>3.33</v>
      </c>
      <c r="K3033" s="6" t="n">
        <v>0</v>
      </c>
      <c r="L3033" s="35" t="n">
        <v>-1</v>
      </c>
      <c r="M3033" s="6" t="str">
        <f aca="false">IF(I3033&lt;=0,"Below 0%",IF(I3033&lt;=0.05,"0-5%",IF(I3033&lt;=0.1,"5-10%",IF(I3033&lt;=0.2,"10-20%",IF(I3033&lt;=0.4,"20-40%","Above 40%")))))</f>
        <v>5-10%</v>
      </c>
      <c r="N3033" s="6" t="str">
        <f aca="false">IF(AND(H3033&gt;=Summary!$B$25,I3033&gt;=Summary!$B$26,I3033&lt;=Summary!$B$27,J3033&gt;=Summary!$B$28,J3033&lt;=Summary!$B$29,F3033*J3033&gt;1),"Yes","No")</f>
        <v>No</v>
      </c>
    </row>
    <row r="3034" customFormat="false" ht="15" hidden="false" customHeight="false" outlineLevel="0" collapsed="false">
      <c r="A3034" s="6" t="s">
        <v>150</v>
      </c>
      <c r="B3034" s="45" t="n">
        <v>42413</v>
      </c>
      <c r="C3034" s="6" t="s">
        <v>175</v>
      </c>
      <c r="D3034" s="6" t="s">
        <v>179</v>
      </c>
      <c r="E3034" s="6" t="s">
        <v>177</v>
      </c>
      <c r="F3034" s="34" t="n">
        <v>0.361004173755646</v>
      </c>
      <c r="G3034" s="34" t="n">
        <v>0.387479636956016</v>
      </c>
      <c r="H3034" s="34" t="n">
        <v>-0.02647546320037</v>
      </c>
      <c r="I3034" s="34" t="n">
        <v>-0.0683273665897838</v>
      </c>
      <c r="J3034" s="35" t="n">
        <v>2.6</v>
      </c>
      <c r="K3034" s="6" t="n">
        <v>1</v>
      </c>
      <c r="L3034" s="35" t="n">
        <v>1.6</v>
      </c>
      <c r="M3034" s="6" t="str">
        <f aca="false">IF(I3034&lt;=0,"Below 0%",IF(I3034&lt;=0.05,"0-5%",IF(I3034&lt;=0.1,"5-10%",IF(I3034&lt;=0.2,"10-20%",IF(I3034&lt;=0.4,"20-40%","Above 40%")))))</f>
        <v>Below 0%</v>
      </c>
      <c r="N3034" s="6" t="str">
        <f aca="false">IF(AND(H3034&gt;=Summary!$B$25,I3034&gt;=Summary!$B$26,I3034&lt;=Summary!$B$27,J3034&gt;=Summary!$B$28,J3034&lt;=Summary!$B$29,F3034*J3034&gt;1),"Yes","No")</f>
        <v>No</v>
      </c>
    </row>
    <row r="3035" customFormat="false" ht="15" hidden="false" customHeight="false" outlineLevel="0" collapsed="false">
      <c r="A3035" s="6" t="s">
        <v>150</v>
      </c>
      <c r="B3035" s="45" t="n">
        <v>42414</v>
      </c>
      <c r="C3035" s="6" t="s">
        <v>185</v>
      </c>
      <c r="D3035" s="6" t="s">
        <v>195</v>
      </c>
      <c r="E3035" s="6" t="s">
        <v>187</v>
      </c>
      <c r="F3035" s="34" t="n">
        <v>0.5323406457901</v>
      </c>
      <c r="G3035" s="34" t="n">
        <v>0.561538461538462</v>
      </c>
      <c r="H3035" s="34" t="n">
        <v>-0.0291978157483614</v>
      </c>
      <c r="I3035" s="34" t="n">
        <v>-0.0519961102368081</v>
      </c>
      <c r="J3035" s="35" t="n">
        <v>1.8</v>
      </c>
      <c r="K3035" s="6" t="n">
        <v>1</v>
      </c>
      <c r="L3035" s="35" t="n">
        <v>0.8</v>
      </c>
      <c r="M3035" s="6" t="str">
        <f aca="false">IF(I3035&lt;=0,"Below 0%",IF(I3035&lt;=0.05,"0-5%",IF(I3035&lt;=0.1,"5-10%",IF(I3035&lt;=0.2,"10-20%",IF(I3035&lt;=0.4,"20-40%","Above 40%")))))</f>
        <v>Below 0%</v>
      </c>
      <c r="N3035" s="6" t="str">
        <f aca="false">IF(AND(H3035&gt;=Summary!$B$25,I3035&gt;=Summary!$B$26,I3035&lt;=Summary!$B$27,J3035&gt;=Summary!$B$28,J3035&lt;=Summary!$B$29,F3035*J3035&gt;1),"Yes","No")</f>
        <v>No</v>
      </c>
    </row>
    <row r="3036" customFormat="false" ht="15" hidden="false" customHeight="false" outlineLevel="0" collapsed="false">
      <c r="A3036" s="6" t="s">
        <v>150</v>
      </c>
      <c r="B3036" s="45" t="n">
        <v>42414</v>
      </c>
      <c r="C3036" s="6" t="s">
        <v>185</v>
      </c>
      <c r="D3036" s="6" t="s">
        <v>195</v>
      </c>
      <c r="E3036" s="6" t="s">
        <v>174</v>
      </c>
      <c r="F3036" s="34" t="n">
        <v>0.275163561105728</v>
      </c>
      <c r="G3036" s="34" t="n">
        <v>0.240659340659341</v>
      </c>
      <c r="H3036" s="34" t="n">
        <v>0.0345042204463875</v>
      </c>
      <c r="I3036" s="34" t="n">
        <v>0.143373701398231</v>
      </c>
      <c r="J3036" s="35" t="n">
        <v>4.2</v>
      </c>
      <c r="K3036" s="6" t="n">
        <v>0</v>
      </c>
      <c r="L3036" s="35" t="n">
        <v>-1</v>
      </c>
      <c r="M3036" s="6" t="str">
        <f aca="false">IF(I3036&lt;=0,"Below 0%",IF(I3036&lt;=0.05,"0-5%",IF(I3036&lt;=0.1,"5-10%",IF(I3036&lt;=0.2,"10-20%",IF(I3036&lt;=0.4,"20-40%","Above 40%")))))</f>
        <v>10-20%</v>
      </c>
      <c r="N3036" s="6" t="str">
        <f aca="false">IF(AND(H3036&gt;=Summary!$B$25,I3036&gt;=Summary!$B$26,I3036&lt;=Summary!$B$27,J3036&gt;=Summary!$B$28,J3036&lt;=Summary!$B$29,F3036*J3036&gt;1),"Yes","No")</f>
        <v>Yes</v>
      </c>
    </row>
    <row r="3037" customFormat="false" ht="15" hidden="false" customHeight="false" outlineLevel="0" collapsed="false">
      <c r="A3037" s="6" t="s">
        <v>150</v>
      </c>
      <c r="B3037" s="45" t="n">
        <v>42414</v>
      </c>
      <c r="C3037" s="6" t="s">
        <v>185</v>
      </c>
      <c r="D3037" s="6" t="s">
        <v>195</v>
      </c>
      <c r="E3037" s="6" t="s">
        <v>177</v>
      </c>
      <c r="F3037" s="34" t="n">
        <v>0.192495808005333</v>
      </c>
      <c r="G3037" s="34" t="n">
        <v>0.197802197802198</v>
      </c>
      <c r="H3037" s="34" t="n">
        <v>-0.00530638979686485</v>
      </c>
      <c r="I3037" s="34" t="n">
        <v>-0.0268267484174833</v>
      </c>
      <c r="J3037" s="35" t="n">
        <v>5.11</v>
      </c>
      <c r="K3037" s="6" t="n">
        <v>0</v>
      </c>
      <c r="L3037" s="35" t="n">
        <v>-1</v>
      </c>
      <c r="M3037" s="6" t="str">
        <f aca="false">IF(I3037&lt;=0,"Below 0%",IF(I3037&lt;=0.05,"0-5%",IF(I3037&lt;=0.1,"5-10%",IF(I3037&lt;=0.2,"10-20%",IF(I3037&lt;=0.4,"20-40%","Above 40%")))))</f>
        <v>Below 0%</v>
      </c>
      <c r="N3037" s="6" t="str">
        <f aca="false">IF(AND(H3037&gt;=Summary!$B$25,I3037&gt;=Summary!$B$26,I3037&lt;=Summary!$B$27,J3037&gt;=Summary!$B$28,J3037&lt;=Summary!$B$29,F3037*J3037&gt;1),"Yes","No")</f>
        <v>No</v>
      </c>
    </row>
    <row r="3038" customFormat="false" ht="15" hidden="false" customHeight="false" outlineLevel="0" collapsed="false">
      <c r="A3038" s="6" t="s">
        <v>150</v>
      </c>
      <c r="B3038" s="45" t="n">
        <v>42414</v>
      </c>
      <c r="C3038" s="6" t="s">
        <v>182</v>
      </c>
      <c r="D3038" s="6" t="s">
        <v>183</v>
      </c>
      <c r="E3038" s="6" t="s">
        <v>187</v>
      </c>
      <c r="F3038" s="34" t="n">
        <v>0.302615225315094</v>
      </c>
      <c r="G3038" s="34" t="n">
        <v>0.203572071261472</v>
      </c>
      <c r="H3038" s="34" t="n">
        <v>0.099043154053622</v>
      </c>
      <c r="I3038" s="34" t="n">
        <v>0.486526238299206</v>
      </c>
      <c r="J3038" s="35" t="n">
        <v>5.04</v>
      </c>
      <c r="K3038" s="6" t="n">
        <v>0</v>
      </c>
      <c r="L3038" s="35" t="n">
        <v>-1</v>
      </c>
      <c r="M3038" s="6" t="str">
        <f aca="false">IF(I3038&lt;=0,"Below 0%",IF(I3038&lt;=0.05,"0-5%",IF(I3038&lt;=0.1,"5-10%",IF(I3038&lt;=0.2,"10-20%",IF(I3038&lt;=0.4,"20-40%","Above 40%")))))</f>
        <v>Above 40%</v>
      </c>
      <c r="N3038" s="6" t="str">
        <f aca="false">IF(AND(H3038&gt;=Summary!$B$25,I3038&gt;=Summary!$B$26,I3038&lt;=Summary!$B$27,J3038&gt;=Summary!$B$28,J3038&lt;=Summary!$B$29,F3038*J3038&gt;1),"Yes","No")</f>
        <v>No</v>
      </c>
    </row>
    <row r="3039" customFormat="false" ht="15" hidden="false" customHeight="false" outlineLevel="0" collapsed="false">
      <c r="A3039" s="6" t="s">
        <v>150</v>
      </c>
      <c r="B3039" s="45" t="n">
        <v>42414</v>
      </c>
      <c r="C3039" s="6" t="s">
        <v>182</v>
      </c>
      <c r="D3039" s="6" t="s">
        <v>183</v>
      </c>
      <c r="E3039" s="6" t="s">
        <v>174</v>
      </c>
      <c r="F3039" s="34" t="n">
        <v>0.234020784497261</v>
      </c>
      <c r="G3039" s="34" t="n">
        <v>0.283426309159619</v>
      </c>
      <c r="H3039" s="34" t="n">
        <v>-0.0494055246623575</v>
      </c>
      <c r="I3039" s="34" t="n">
        <v>-0.174315238443632</v>
      </c>
      <c r="J3039" s="35" t="n">
        <v>3.62</v>
      </c>
      <c r="K3039" s="6" t="n">
        <v>0</v>
      </c>
      <c r="L3039" s="35" t="n">
        <v>-1</v>
      </c>
      <c r="M3039" s="6" t="str">
        <f aca="false">IF(I3039&lt;=0,"Below 0%",IF(I3039&lt;=0.05,"0-5%",IF(I3039&lt;=0.1,"5-10%",IF(I3039&lt;=0.2,"10-20%",IF(I3039&lt;=0.4,"20-40%","Above 40%")))))</f>
        <v>Below 0%</v>
      </c>
      <c r="N3039" s="6" t="str">
        <f aca="false">IF(AND(H3039&gt;=Summary!$B$25,I3039&gt;=Summary!$B$26,I3039&lt;=Summary!$B$27,J3039&gt;=Summary!$B$28,J3039&lt;=Summary!$B$29,F3039*J3039&gt;1),"Yes","No")</f>
        <v>No</v>
      </c>
    </row>
    <row r="3040" customFormat="false" ht="15" hidden="false" customHeight="false" outlineLevel="0" collapsed="false">
      <c r="A3040" s="6" t="s">
        <v>150</v>
      </c>
      <c r="B3040" s="45" t="n">
        <v>42414</v>
      </c>
      <c r="C3040" s="6" t="s">
        <v>182</v>
      </c>
      <c r="D3040" s="6" t="s">
        <v>183</v>
      </c>
      <c r="E3040" s="6" t="s">
        <v>177</v>
      </c>
      <c r="F3040" s="34" t="n">
        <v>0.463363975286484</v>
      </c>
      <c r="G3040" s="34" t="n">
        <v>0.51300161957891</v>
      </c>
      <c r="H3040" s="34" t="n">
        <v>-0.0496376442924258</v>
      </c>
      <c r="I3040" s="34" t="n">
        <v>-0.0967592350549891</v>
      </c>
      <c r="J3040" s="35" t="n">
        <v>2</v>
      </c>
      <c r="K3040" s="6" t="n">
        <v>1</v>
      </c>
      <c r="L3040" s="35" t="n">
        <v>1</v>
      </c>
      <c r="M3040" s="6" t="str">
        <f aca="false">IF(I3040&lt;=0,"Below 0%",IF(I3040&lt;=0.05,"0-5%",IF(I3040&lt;=0.1,"5-10%",IF(I3040&lt;=0.2,"10-20%",IF(I3040&lt;=0.4,"20-40%","Above 40%")))))</f>
        <v>Below 0%</v>
      </c>
      <c r="N3040" s="6" t="str">
        <f aca="false">IF(AND(H3040&gt;=Summary!$B$25,I3040&gt;=Summary!$B$26,I3040&lt;=Summary!$B$27,J3040&gt;=Summary!$B$28,J3040&lt;=Summary!$B$29,F3040*J3040&gt;1),"Yes","No")</f>
        <v>No</v>
      </c>
    </row>
    <row r="3041" customFormat="false" ht="15" hidden="false" customHeight="false" outlineLevel="0" collapsed="false">
      <c r="A3041" s="6" t="s">
        <v>150</v>
      </c>
      <c r="B3041" s="45" t="n">
        <v>42414</v>
      </c>
      <c r="C3041" s="6" t="s">
        <v>194</v>
      </c>
      <c r="D3041" s="6" t="s">
        <v>181</v>
      </c>
      <c r="E3041" s="6" t="s">
        <v>187</v>
      </c>
      <c r="F3041" s="34" t="n">
        <v>0.42077773809433</v>
      </c>
      <c r="G3041" s="34" t="n">
        <v>0.477885548011639</v>
      </c>
      <c r="H3041" s="34" t="n">
        <v>-0.0571078099173094</v>
      </c>
      <c r="I3041" s="34" t="n">
        <v>-0.119501018925809</v>
      </c>
      <c r="J3041" s="35" t="n">
        <v>2.1</v>
      </c>
      <c r="K3041" s="6" t="n">
        <v>0</v>
      </c>
      <c r="L3041" s="35" t="n">
        <v>-1</v>
      </c>
      <c r="M3041" s="6" t="str">
        <f aca="false">IF(I3041&lt;=0,"Below 0%",IF(I3041&lt;=0.05,"0-5%",IF(I3041&lt;=0.1,"5-10%",IF(I3041&lt;=0.2,"10-20%",IF(I3041&lt;=0.4,"20-40%","Above 40%")))))</f>
        <v>Below 0%</v>
      </c>
      <c r="N3041" s="6" t="str">
        <f aca="false">IF(AND(H3041&gt;=Summary!$B$25,I3041&gt;=Summary!$B$26,I3041&lt;=Summary!$B$27,J3041&gt;=Summary!$B$28,J3041&lt;=Summary!$B$29,F3041*J3041&gt;1),"Yes","No")</f>
        <v>No</v>
      </c>
    </row>
    <row r="3042" customFormat="false" ht="15" hidden="false" customHeight="false" outlineLevel="0" collapsed="false">
      <c r="A3042" s="6" t="s">
        <v>150</v>
      </c>
      <c r="B3042" s="45" t="n">
        <v>42414</v>
      </c>
      <c r="C3042" s="6" t="s">
        <v>194</v>
      </c>
      <c r="D3042" s="6" t="s">
        <v>181</v>
      </c>
      <c r="E3042" s="6" t="s">
        <v>174</v>
      </c>
      <c r="F3042" s="34" t="n">
        <v>0.276191025972366</v>
      </c>
      <c r="G3042" s="34" t="n">
        <v>0.264791464597478</v>
      </c>
      <c r="H3042" s="34" t="n">
        <v>0.0113995613748882</v>
      </c>
      <c r="I3042" s="34" t="n">
        <v>0.0430510907601089</v>
      </c>
      <c r="J3042" s="35" t="n">
        <v>3.79</v>
      </c>
      <c r="K3042" s="6" t="n">
        <v>0</v>
      </c>
      <c r="L3042" s="35" t="n">
        <v>-1</v>
      </c>
      <c r="M3042" s="6" t="str">
        <f aca="false">IF(I3042&lt;=0,"Below 0%",IF(I3042&lt;=0.05,"0-5%",IF(I3042&lt;=0.1,"5-10%",IF(I3042&lt;=0.2,"10-20%",IF(I3042&lt;=0.4,"20-40%","Above 40%")))))</f>
        <v>0-5%</v>
      </c>
      <c r="N3042" s="6" t="str">
        <f aca="false">IF(AND(H3042&gt;=Summary!$B$25,I3042&gt;=Summary!$B$26,I3042&lt;=Summary!$B$27,J3042&gt;=Summary!$B$28,J3042&lt;=Summary!$B$29,F3042*J3042&gt;1),"Yes","No")</f>
        <v>No</v>
      </c>
    </row>
    <row r="3043" customFormat="false" ht="15" hidden="false" customHeight="false" outlineLevel="0" collapsed="false">
      <c r="A3043" s="6" t="s">
        <v>150</v>
      </c>
      <c r="B3043" s="45" t="n">
        <v>42414</v>
      </c>
      <c r="C3043" s="6" t="s">
        <v>194</v>
      </c>
      <c r="D3043" s="6" t="s">
        <v>181</v>
      </c>
      <c r="E3043" s="6" t="s">
        <v>177</v>
      </c>
      <c r="F3043" s="34" t="n">
        <v>0.303031235933304</v>
      </c>
      <c r="G3043" s="34" t="n">
        <v>0.257322987390883</v>
      </c>
      <c r="H3043" s="34" t="n">
        <v>0.0457082485424212</v>
      </c>
      <c r="I3043" s="34" t="n">
        <v>0.177629869005791</v>
      </c>
      <c r="J3043" s="35" t="n">
        <v>3.9</v>
      </c>
      <c r="K3043" s="6" t="n">
        <v>1</v>
      </c>
      <c r="L3043" s="35" t="n">
        <v>2.9</v>
      </c>
      <c r="M3043" s="6" t="str">
        <f aca="false">IF(I3043&lt;=0,"Below 0%",IF(I3043&lt;=0.05,"0-5%",IF(I3043&lt;=0.1,"5-10%",IF(I3043&lt;=0.2,"10-20%",IF(I3043&lt;=0.4,"20-40%","Above 40%")))))</f>
        <v>10-20%</v>
      </c>
      <c r="N3043" s="6" t="str">
        <f aca="false">IF(AND(H3043&gt;=Summary!$B$25,I3043&gt;=Summary!$B$26,I3043&lt;=Summary!$B$27,J3043&gt;=Summary!$B$28,J3043&lt;=Summary!$B$29,F3043*J3043&gt;1),"Yes","No")</f>
        <v>Yes</v>
      </c>
    </row>
    <row r="3044" customFormat="false" ht="15" hidden="false" customHeight="false" outlineLevel="0" collapsed="false">
      <c r="A3044" s="6" t="s">
        <v>150</v>
      </c>
      <c r="B3044" s="45" t="n">
        <v>42427</v>
      </c>
      <c r="C3044" s="6" t="s">
        <v>195</v>
      </c>
      <c r="D3044" s="6" t="s">
        <v>172</v>
      </c>
      <c r="E3044" s="6" t="s">
        <v>187</v>
      </c>
      <c r="F3044" s="34" t="n">
        <v>0.830480694770813</v>
      </c>
      <c r="G3044" s="34" t="n">
        <v>0.625802310654686</v>
      </c>
      <c r="H3044" s="34" t="n">
        <v>0.204678384116128</v>
      </c>
      <c r="I3044" s="34" t="n">
        <v>0.327065561490181</v>
      </c>
      <c r="J3044" s="35" t="n">
        <v>1.59</v>
      </c>
      <c r="K3044" s="6" t="n">
        <v>1</v>
      </c>
      <c r="L3044" s="35" t="n">
        <v>0.59</v>
      </c>
      <c r="M3044" s="6" t="str">
        <f aca="false">IF(I3044&lt;=0,"Below 0%",IF(I3044&lt;=0.05,"0-5%",IF(I3044&lt;=0.1,"5-10%",IF(I3044&lt;=0.2,"10-20%",IF(I3044&lt;=0.4,"20-40%","Above 40%")))))</f>
        <v>20-40%</v>
      </c>
      <c r="N3044" s="6" t="str">
        <f aca="false">IF(AND(H3044&gt;=Summary!$B$25,I3044&gt;=Summary!$B$26,I3044&lt;=Summary!$B$27,J3044&gt;=Summary!$B$28,J3044&lt;=Summary!$B$29,F3044*J3044&gt;1),"Yes","No")</f>
        <v>No</v>
      </c>
    </row>
    <row r="3045" customFormat="false" ht="15" hidden="false" customHeight="false" outlineLevel="0" collapsed="false">
      <c r="A3045" s="6" t="s">
        <v>150</v>
      </c>
      <c r="B3045" s="45" t="n">
        <v>42427</v>
      </c>
      <c r="C3045" s="6" t="s">
        <v>195</v>
      </c>
      <c r="D3045" s="6" t="s">
        <v>172</v>
      </c>
      <c r="E3045" s="6" t="s">
        <v>174</v>
      </c>
      <c r="F3045" s="34" t="n">
        <v>0.124493978917599</v>
      </c>
      <c r="G3045" s="34" t="n">
        <v>0.221116816431322</v>
      </c>
      <c r="H3045" s="34" t="n">
        <v>-0.0966228375137235</v>
      </c>
      <c r="I3045" s="34" t="n">
        <v>-0.436976432064967</v>
      </c>
      <c r="J3045" s="35" t="n">
        <v>4.5</v>
      </c>
      <c r="K3045" s="6" t="n">
        <v>0</v>
      </c>
      <c r="L3045" s="35" t="n">
        <v>-1</v>
      </c>
      <c r="M3045" s="6" t="str">
        <f aca="false">IF(I3045&lt;=0,"Below 0%",IF(I3045&lt;=0.05,"0-5%",IF(I3045&lt;=0.1,"5-10%",IF(I3045&lt;=0.2,"10-20%",IF(I3045&lt;=0.4,"20-40%","Above 40%")))))</f>
        <v>Below 0%</v>
      </c>
      <c r="N3045" s="6" t="str">
        <f aca="false">IF(AND(H3045&gt;=Summary!$B$25,I3045&gt;=Summary!$B$26,I3045&lt;=Summary!$B$27,J3045&gt;=Summary!$B$28,J3045&lt;=Summary!$B$29,F3045*J3045&gt;1),"Yes","No")</f>
        <v>No</v>
      </c>
    </row>
    <row r="3046" customFormat="false" ht="15" hidden="false" customHeight="false" outlineLevel="0" collapsed="false">
      <c r="A3046" s="6" t="s">
        <v>150</v>
      </c>
      <c r="B3046" s="45" t="n">
        <v>42427</v>
      </c>
      <c r="C3046" s="6" t="s">
        <v>195</v>
      </c>
      <c r="D3046" s="6" t="s">
        <v>172</v>
      </c>
      <c r="E3046" s="6" t="s">
        <v>177</v>
      </c>
      <c r="F3046" s="34" t="n">
        <v>0.0450253635644913</v>
      </c>
      <c r="G3046" s="34" t="n">
        <v>0.153080872913992</v>
      </c>
      <c r="H3046" s="34" t="n">
        <v>-0.108055509349501</v>
      </c>
      <c r="I3046" s="34" t="n">
        <v>-0.70587204849695</v>
      </c>
      <c r="J3046" s="35" t="n">
        <v>6.5</v>
      </c>
      <c r="K3046" s="6" t="n">
        <v>0</v>
      </c>
      <c r="L3046" s="35" t="n">
        <v>-1</v>
      </c>
      <c r="M3046" s="6" t="str">
        <f aca="false">IF(I3046&lt;=0,"Below 0%",IF(I3046&lt;=0.05,"0-5%",IF(I3046&lt;=0.1,"5-10%",IF(I3046&lt;=0.2,"10-20%",IF(I3046&lt;=0.4,"20-40%","Above 40%")))))</f>
        <v>Below 0%</v>
      </c>
      <c r="N3046" s="6" t="str">
        <f aca="false">IF(AND(H3046&gt;=Summary!$B$25,I3046&gt;=Summary!$B$26,I3046&lt;=Summary!$B$27,J3046&gt;=Summary!$B$28,J3046&lt;=Summary!$B$29,F3046*J3046&gt;1),"Yes","No")</f>
        <v>No</v>
      </c>
    </row>
    <row r="3047" customFormat="false" ht="15" hidden="false" customHeight="false" outlineLevel="0" collapsed="false">
      <c r="A3047" s="6" t="s">
        <v>150</v>
      </c>
      <c r="B3047" s="45" t="n">
        <v>42427</v>
      </c>
      <c r="C3047" s="6" t="s">
        <v>179</v>
      </c>
      <c r="D3047" s="6" t="s">
        <v>190</v>
      </c>
      <c r="E3047" s="6" t="s">
        <v>187</v>
      </c>
      <c r="F3047" s="34" t="n">
        <v>0.552107810974121</v>
      </c>
      <c r="G3047" s="34" t="n">
        <v>0.3338542114491</v>
      </c>
      <c r="H3047" s="34" t="n">
        <v>0.218253599525021</v>
      </c>
      <c r="I3047" s="34" t="n">
        <v>0.653739243179492</v>
      </c>
      <c r="J3047" s="35" t="n">
        <v>2.96</v>
      </c>
      <c r="K3047" s="6" t="n">
        <v>0</v>
      </c>
      <c r="L3047" s="35" t="n">
        <v>-1</v>
      </c>
      <c r="M3047" s="6" t="str">
        <f aca="false">IF(I3047&lt;=0,"Below 0%",IF(I3047&lt;=0.05,"0-5%",IF(I3047&lt;=0.1,"5-10%",IF(I3047&lt;=0.2,"10-20%",IF(I3047&lt;=0.4,"20-40%","Above 40%")))))</f>
        <v>Above 40%</v>
      </c>
      <c r="N3047" s="6" t="str">
        <f aca="false">IF(AND(H3047&gt;=Summary!$B$25,I3047&gt;=Summary!$B$26,I3047&lt;=Summary!$B$27,J3047&gt;=Summary!$B$28,J3047&lt;=Summary!$B$29,F3047*J3047&gt;1),"Yes","No")</f>
        <v>No</v>
      </c>
    </row>
    <row r="3048" customFormat="false" ht="15" hidden="false" customHeight="false" outlineLevel="0" collapsed="false">
      <c r="A3048" s="6" t="s">
        <v>150</v>
      </c>
      <c r="B3048" s="45" t="n">
        <v>42427</v>
      </c>
      <c r="C3048" s="6" t="s">
        <v>179</v>
      </c>
      <c r="D3048" s="6" t="s">
        <v>190</v>
      </c>
      <c r="E3048" s="6" t="s">
        <v>174</v>
      </c>
      <c r="F3048" s="34" t="n">
        <v>0.21101625263691</v>
      </c>
      <c r="G3048" s="34" t="n">
        <v>0.29323693349832</v>
      </c>
      <c r="H3048" s="34" t="n">
        <v>-0.0822206808614101</v>
      </c>
      <c r="I3048" s="34" t="n">
        <v>-0.280389921830503</v>
      </c>
      <c r="J3048" s="35" t="n">
        <v>3.37</v>
      </c>
      <c r="K3048" s="6" t="n">
        <v>0</v>
      </c>
      <c r="L3048" s="35" t="n">
        <v>-1</v>
      </c>
      <c r="M3048" s="6" t="str">
        <f aca="false">IF(I3048&lt;=0,"Below 0%",IF(I3048&lt;=0.05,"0-5%",IF(I3048&lt;=0.1,"5-10%",IF(I3048&lt;=0.2,"10-20%",IF(I3048&lt;=0.4,"20-40%","Above 40%")))))</f>
        <v>Below 0%</v>
      </c>
      <c r="N3048" s="6" t="str">
        <f aca="false">IF(AND(H3048&gt;=Summary!$B$25,I3048&gt;=Summary!$B$26,I3048&lt;=Summary!$B$27,J3048&gt;=Summary!$B$28,J3048&lt;=Summary!$B$29,F3048*J3048&gt;1),"Yes","No")</f>
        <v>No</v>
      </c>
    </row>
    <row r="3049" customFormat="false" ht="15" hidden="false" customHeight="false" outlineLevel="0" collapsed="false">
      <c r="A3049" s="6" t="s">
        <v>150</v>
      </c>
      <c r="B3049" s="45" t="n">
        <v>42427</v>
      </c>
      <c r="C3049" s="6" t="s">
        <v>179</v>
      </c>
      <c r="D3049" s="6" t="s">
        <v>190</v>
      </c>
      <c r="E3049" s="6" t="s">
        <v>177</v>
      </c>
      <c r="F3049" s="34" t="n">
        <v>0.236875936388969</v>
      </c>
      <c r="G3049" s="34" t="n">
        <v>0.37290885505258</v>
      </c>
      <c r="H3049" s="34" t="n">
        <v>-0.136032918663611</v>
      </c>
      <c r="I3049" s="34" t="n">
        <v>-0.364788652295291</v>
      </c>
      <c r="J3049" s="35" t="n">
        <v>2.65</v>
      </c>
      <c r="K3049" s="6" t="n">
        <v>1</v>
      </c>
      <c r="L3049" s="35" t="n">
        <v>1.65</v>
      </c>
      <c r="M3049" s="6" t="str">
        <f aca="false">IF(I3049&lt;=0,"Below 0%",IF(I3049&lt;=0.05,"0-5%",IF(I3049&lt;=0.1,"5-10%",IF(I3049&lt;=0.2,"10-20%",IF(I3049&lt;=0.4,"20-40%","Above 40%")))))</f>
        <v>Below 0%</v>
      </c>
      <c r="N3049" s="6" t="str">
        <f aca="false">IF(AND(H3049&gt;=Summary!$B$25,I3049&gt;=Summary!$B$26,I3049&lt;=Summary!$B$27,J3049&gt;=Summary!$B$28,J3049&lt;=Summary!$B$29,F3049*J3049&gt;1),"Yes","No")</f>
        <v>No</v>
      </c>
    </row>
    <row r="3050" customFormat="false" ht="15" hidden="false" customHeight="false" outlineLevel="0" collapsed="false">
      <c r="A3050" s="6" t="s">
        <v>150</v>
      </c>
      <c r="B3050" s="45" t="n">
        <v>42427</v>
      </c>
      <c r="C3050" s="6" t="s">
        <v>192</v>
      </c>
      <c r="D3050" s="6" t="s">
        <v>182</v>
      </c>
      <c r="E3050" s="6" t="s">
        <v>187</v>
      </c>
      <c r="F3050" s="34" t="n">
        <v>0.607819199562073</v>
      </c>
      <c r="G3050" s="34" t="n">
        <v>0.578838564179665</v>
      </c>
      <c r="H3050" s="34" t="n">
        <v>0.0289806353824074</v>
      </c>
      <c r="I3050" s="34" t="n">
        <v>0.0500668704122693</v>
      </c>
      <c r="J3050" s="35" t="n">
        <v>1.71</v>
      </c>
      <c r="K3050" s="6" t="n">
        <v>1</v>
      </c>
      <c r="L3050" s="35" t="n">
        <v>0.71</v>
      </c>
      <c r="M3050" s="6" t="str">
        <f aca="false">IF(I3050&lt;=0,"Below 0%",IF(I3050&lt;=0.05,"0-5%",IF(I3050&lt;=0.1,"5-10%",IF(I3050&lt;=0.2,"10-20%",IF(I3050&lt;=0.4,"20-40%","Above 40%")))))</f>
        <v>5-10%</v>
      </c>
      <c r="N3050" s="6" t="str">
        <f aca="false">IF(AND(H3050&gt;=Summary!$B$25,I3050&gt;=Summary!$B$26,I3050&lt;=Summary!$B$27,J3050&gt;=Summary!$B$28,J3050&lt;=Summary!$B$29,F3050*J3050&gt;1),"Yes","No")</f>
        <v>No</v>
      </c>
    </row>
    <row r="3051" customFormat="false" ht="15" hidden="false" customHeight="false" outlineLevel="0" collapsed="false">
      <c r="A3051" s="6" t="s">
        <v>150</v>
      </c>
      <c r="B3051" s="45" t="n">
        <v>42427</v>
      </c>
      <c r="C3051" s="6" t="s">
        <v>192</v>
      </c>
      <c r="D3051" s="6" t="s">
        <v>182</v>
      </c>
      <c r="E3051" s="6" t="s">
        <v>174</v>
      </c>
      <c r="F3051" s="34" t="n">
        <v>0.272170633077622</v>
      </c>
      <c r="G3051" s="34" t="n">
        <v>0.26047735388085</v>
      </c>
      <c r="H3051" s="34" t="n">
        <v>0.011693279196772</v>
      </c>
      <c r="I3051" s="34" t="n">
        <v>0.0448917305959766</v>
      </c>
      <c r="J3051" s="35" t="n">
        <v>3.8</v>
      </c>
      <c r="K3051" s="6" t="n">
        <v>0</v>
      </c>
      <c r="L3051" s="35" t="n">
        <v>-1</v>
      </c>
      <c r="M3051" s="6" t="str">
        <f aca="false">IF(I3051&lt;=0,"Below 0%",IF(I3051&lt;=0.05,"0-5%",IF(I3051&lt;=0.1,"5-10%",IF(I3051&lt;=0.2,"10-20%",IF(I3051&lt;=0.4,"20-40%","Above 40%")))))</f>
        <v>0-5%</v>
      </c>
      <c r="N3051" s="6" t="str">
        <f aca="false">IF(AND(H3051&gt;=Summary!$B$25,I3051&gt;=Summary!$B$26,I3051&lt;=Summary!$B$27,J3051&gt;=Summary!$B$28,J3051&lt;=Summary!$B$29,F3051*J3051&gt;1),"Yes","No")</f>
        <v>No</v>
      </c>
    </row>
    <row r="3052" customFormat="false" ht="15" hidden="false" customHeight="false" outlineLevel="0" collapsed="false">
      <c r="A3052" s="6" t="s">
        <v>150</v>
      </c>
      <c r="B3052" s="45" t="n">
        <v>42427</v>
      </c>
      <c r="C3052" s="6" t="s">
        <v>192</v>
      </c>
      <c r="D3052" s="6" t="s">
        <v>182</v>
      </c>
      <c r="E3052" s="6" t="s">
        <v>177</v>
      </c>
      <c r="F3052" s="34" t="n">
        <v>0.120010130107403</v>
      </c>
      <c r="G3052" s="34" t="n">
        <v>0.160684081939485</v>
      </c>
      <c r="H3052" s="34" t="n">
        <v>-0.0406739518320823</v>
      </c>
      <c r="I3052" s="34" t="n">
        <v>-0.253129938828666</v>
      </c>
      <c r="J3052" s="35" t="n">
        <v>6.16</v>
      </c>
      <c r="K3052" s="6" t="n">
        <v>0</v>
      </c>
      <c r="L3052" s="35" t="n">
        <v>-1</v>
      </c>
      <c r="M3052" s="6" t="str">
        <f aca="false">IF(I3052&lt;=0,"Below 0%",IF(I3052&lt;=0.05,"0-5%",IF(I3052&lt;=0.1,"5-10%",IF(I3052&lt;=0.2,"10-20%",IF(I3052&lt;=0.4,"20-40%","Above 40%")))))</f>
        <v>Below 0%</v>
      </c>
      <c r="N3052" s="6" t="str">
        <f aca="false">IF(AND(H3052&gt;=Summary!$B$25,I3052&gt;=Summary!$B$26,I3052&lt;=Summary!$B$27,J3052&gt;=Summary!$B$28,J3052&lt;=Summary!$B$29,F3052*J3052&gt;1),"Yes","No")</f>
        <v>No</v>
      </c>
    </row>
    <row r="3053" customFormat="false" ht="15" hidden="false" customHeight="false" outlineLevel="0" collapsed="false">
      <c r="A3053" s="6" t="s">
        <v>150</v>
      </c>
      <c r="B3053" s="45" t="n">
        <v>42427</v>
      </c>
      <c r="C3053" s="6" t="s">
        <v>198</v>
      </c>
      <c r="D3053" s="6" t="s">
        <v>199</v>
      </c>
      <c r="E3053" s="6" t="s">
        <v>187</v>
      </c>
      <c r="F3053" s="34" t="n">
        <v>0.526959240436554</v>
      </c>
      <c r="G3053" s="34" t="n">
        <v>0.402383812251686</v>
      </c>
      <c r="H3053" s="34" t="n">
        <v>0.124575428184868</v>
      </c>
      <c r="I3053" s="34" t="n">
        <v>0.309593538288134</v>
      </c>
      <c r="J3053" s="35" t="n">
        <v>2.45</v>
      </c>
      <c r="K3053" s="6" t="n">
        <v>0</v>
      </c>
      <c r="L3053" s="35" t="n">
        <v>-1</v>
      </c>
      <c r="M3053" s="6" t="str">
        <f aca="false">IF(I3053&lt;=0,"Below 0%",IF(I3053&lt;=0.05,"0-5%",IF(I3053&lt;=0.1,"5-10%",IF(I3053&lt;=0.2,"10-20%",IF(I3053&lt;=0.4,"20-40%","Above 40%")))))</f>
        <v>20-40%</v>
      </c>
      <c r="N3053" s="6" t="str">
        <f aca="false">IF(AND(H3053&gt;=Summary!$B$25,I3053&gt;=Summary!$B$26,I3053&lt;=Summary!$B$27,J3053&gt;=Summary!$B$28,J3053&lt;=Summary!$B$29,F3053*J3053&gt;1),"Yes","No")</f>
        <v>Yes</v>
      </c>
    </row>
    <row r="3054" customFormat="false" ht="15" hidden="false" customHeight="false" outlineLevel="0" collapsed="false">
      <c r="A3054" s="6" t="s">
        <v>150</v>
      </c>
      <c r="B3054" s="45" t="n">
        <v>42427</v>
      </c>
      <c r="C3054" s="6" t="s">
        <v>198</v>
      </c>
      <c r="D3054" s="6" t="s">
        <v>199</v>
      </c>
      <c r="E3054" s="6" t="s">
        <v>174</v>
      </c>
      <c r="F3054" s="34" t="n">
        <v>0.279876738786697</v>
      </c>
      <c r="G3054" s="34" t="n">
        <v>0.294280698512427</v>
      </c>
      <c r="H3054" s="34" t="n">
        <v>-0.0144039597257298</v>
      </c>
      <c r="I3054" s="34" t="n">
        <v>-0.0489463284494738</v>
      </c>
      <c r="J3054" s="35" t="n">
        <v>3.35</v>
      </c>
      <c r="K3054" s="6" t="n">
        <v>1</v>
      </c>
      <c r="L3054" s="35" t="n">
        <v>2.35</v>
      </c>
      <c r="M3054" s="6" t="str">
        <f aca="false">IF(I3054&lt;=0,"Below 0%",IF(I3054&lt;=0.05,"0-5%",IF(I3054&lt;=0.1,"5-10%",IF(I3054&lt;=0.2,"10-20%",IF(I3054&lt;=0.4,"20-40%","Above 40%")))))</f>
        <v>Below 0%</v>
      </c>
      <c r="N3054" s="6" t="str">
        <f aca="false">IF(AND(H3054&gt;=Summary!$B$25,I3054&gt;=Summary!$B$26,I3054&lt;=Summary!$B$27,J3054&gt;=Summary!$B$28,J3054&lt;=Summary!$B$29,F3054*J3054&gt;1),"Yes","No")</f>
        <v>No</v>
      </c>
    </row>
    <row r="3055" customFormat="false" ht="15" hidden="false" customHeight="false" outlineLevel="0" collapsed="false">
      <c r="A3055" s="6" t="s">
        <v>150</v>
      </c>
      <c r="B3055" s="45" t="n">
        <v>42427</v>
      </c>
      <c r="C3055" s="6" t="s">
        <v>198</v>
      </c>
      <c r="D3055" s="6" t="s">
        <v>199</v>
      </c>
      <c r="E3055" s="6" t="s">
        <v>177</v>
      </c>
      <c r="F3055" s="34" t="n">
        <v>0.19316403567791</v>
      </c>
      <c r="G3055" s="34" t="n">
        <v>0.303335489235887</v>
      </c>
      <c r="H3055" s="34" t="n">
        <v>-0.110171453557977</v>
      </c>
      <c r="I3055" s="34" t="n">
        <v>-0.363200012749918</v>
      </c>
      <c r="J3055" s="35" t="n">
        <v>3.25</v>
      </c>
      <c r="K3055" s="6" t="n">
        <v>0</v>
      </c>
      <c r="L3055" s="35" t="n">
        <v>-1</v>
      </c>
      <c r="M3055" s="6" t="str">
        <f aca="false">IF(I3055&lt;=0,"Below 0%",IF(I3055&lt;=0.05,"0-5%",IF(I3055&lt;=0.1,"5-10%",IF(I3055&lt;=0.2,"10-20%",IF(I3055&lt;=0.4,"20-40%","Above 40%")))))</f>
        <v>Below 0%</v>
      </c>
      <c r="N3055" s="6" t="str">
        <f aca="false">IF(AND(H3055&gt;=Summary!$B$25,I3055&gt;=Summary!$B$26,I3055&lt;=Summary!$B$27,J3055&gt;=Summary!$B$28,J3055&lt;=Summary!$B$29,F3055*J3055&gt;1),"Yes","No")</f>
        <v>No</v>
      </c>
    </row>
    <row r="3056" customFormat="false" ht="15" hidden="false" customHeight="false" outlineLevel="0" collapsed="false">
      <c r="A3056" s="6" t="s">
        <v>150</v>
      </c>
      <c r="B3056" s="45" t="n">
        <v>42427</v>
      </c>
      <c r="C3056" s="6" t="s">
        <v>178</v>
      </c>
      <c r="D3056" s="6" t="s">
        <v>180</v>
      </c>
      <c r="E3056" s="6" t="s">
        <v>187</v>
      </c>
      <c r="F3056" s="34" t="n">
        <v>0.456745505332947</v>
      </c>
      <c r="G3056" s="34" t="n">
        <v>0.34802175135946</v>
      </c>
      <c r="H3056" s="34" t="n">
        <v>0.108723753973487</v>
      </c>
      <c r="I3056" s="34" t="n">
        <v>0.312405053847309</v>
      </c>
      <c r="J3056" s="35" t="n">
        <v>2.85</v>
      </c>
      <c r="K3056" s="6" t="n">
        <v>1</v>
      </c>
      <c r="L3056" s="35" t="n">
        <v>1.85</v>
      </c>
      <c r="M3056" s="6" t="str">
        <f aca="false">IF(I3056&lt;=0,"Below 0%",IF(I3056&lt;=0.05,"0-5%",IF(I3056&lt;=0.1,"5-10%",IF(I3056&lt;=0.2,"10-20%",IF(I3056&lt;=0.4,"20-40%","Above 40%")))))</f>
        <v>20-40%</v>
      </c>
      <c r="N3056" s="6" t="str">
        <f aca="false">IF(AND(H3056&gt;=Summary!$B$25,I3056&gt;=Summary!$B$26,I3056&lt;=Summary!$B$27,J3056&gt;=Summary!$B$28,J3056&lt;=Summary!$B$29,F3056*J3056&gt;1),"Yes","No")</f>
        <v>Yes</v>
      </c>
    </row>
    <row r="3057" customFormat="false" ht="15" hidden="false" customHeight="false" outlineLevel="0" collapsed="false">
      <c r="A3057" s="6" t="s">
        <v>150</v>
      </c>
      <c r="B3057" s="45" t="n">
        <v>42427</v>
      </c>
      <c r="C3057" s="6" t="s">
        <v>178</v>
      </c>
      <c r="D3057" s="6" t="s">
        <v>180</v>
      </c>
      <c r="E3057" s="6" t="s">
        <v>174</v>
      </c>
      <c r="F3057" s="34" t="n">
        <v>0.148244440555573</v>
      </c>
      <c r="G3057" s="34" t="n">
        <v>0.309956872304519</v>
      </c>
      <c r="H3057" s="34" t="n">
        <v>-0.161712431748947</v>
      </c>
      <c r="I3057" s="34" t="n">
        <v>-0.521725588939584</v>
      </c>
      <c r="J3057" s="35" t="n">
        <v>3.2</v>
      </c>
      <c r="K3057" s="6" t="n">
        <v>0</v>
      </c>
      <c r="L3057" s="35" t="n">
        <v>-1</v>
      </c>
      <c r="M3057" s="6" t="str">
        <f aca="false">IF(I3057&lt;=0,"Below 0%",IF(I3057&lt;=0.05,"0-5%",IF(I3057&lt;=0.1,"5-10%",IF(I3057&lt;=0.2,"10-20%",IF(I3057&lt;=0.4,"20-40%","Above 40%")))))</f>
        <v>Below 0%</v>
      </c>
      <c r="N3057" s="6" t="str">
        <f aca="false">IF(AND(H3057&gt;=Summary!$B$25,I3057&gt;=Summary!$B$26,I3057&lt;=Summary!$B$27,J3057&gt;=Summary!$B$28,J3057&lt;=Summary!$B$29,F3057*J3057&gt;1),"Yes","No")</f>
        <v>No</v>
      </c>
    </row>
    <row r="3058" customFormat="false" ht="15" hidden="false" customHeight="false" outlineLevel="0" collapsed="false">
      <c r="A3058" s="6" t="s">
        <v>150</v>
      </c>
      <c r="B3058" s="45" t="n">
        <v>42427</v>
      </c>
      <c r="C3058" s="6" t="s">
        <v>178</v>
      </c>
      <c r="D3058" s="6" t="s">
        <v>180</v>
      </c>
      <c r="E3058" s="6" t="s">
        <v>177</v>
      </c>
      <c r="F3058" s="34" t="n">
        <v>0.395010024309158</v>
      </c>
      <c r="G3058" s="34" t="n">
        <v>0.342021376336021</v>
      </c>
      <c r="H3058" s="34" t="n">
        <v>0.0529886479731373</v>
      </c>
      <c r="I3058" s="34" t="n">
        <v>0.154927883574968</v>
      </c>
      <c r="J3058" s="35" t="n">
        <v>2.9</v>
      </c>
      <c r="K3058" s="6" t="n">
        <v>0</v>
      </c>
      <c r="L3058" s="35" t="n">
        <v>-1</v>
      </c>
      <c r="M3058" s="6" t="str">
        <f aca="false">IF(I3058&lt;=0,"Below 0%",IF(I3058&lt;=0.05,"0-5%",IF(I3058&lt;=0.1,"5-10%",IF(I3058&lt;=0.2,"10-20%",IF(I3058&lt;=0.4,"20-40%","Above 40%")))))</f>
        <v>10-20%</v>
      </c>
      <c r="N3058" s="6" t="str">
        <f aca="false">IF(AND(H3058&gt;=Summary!$B$25,I3058&gt;=Summary!$B$26,I3058&lt;=Summary!$B$27,J3058&gt;=Summary!$B$28,J3058&lt;=Summary!$B$29,F3058*J3058&gt;1),"Yes","No")</f>
        <v>Yes</v>
      </c>
    </row>
    <row r="3059" customFormat="false" ht="15" hidden="false" customHeight="false" outlineLevel="0" collapsed="false">
      <c r="A3059" s="6" t="s">
        <v>150</v>
      </c>
      <c r="B3059" s="45" t="n">
        <v>42427</v>
      </c>
      <c r="C3059" s="6" t="s">
        <v>189</v>
      </c>
      <c r="D3059" s="6" t="s">
        <v>191</v>
      </c>
      <c r="E3059" s="6" t="s">
        <v>187</v>
      </c>
      <c r="F3059" s="34" t="n">
        <v>0.700272560119629</v>
      </c>
      <c r="G3059" s="34" t="n">
        <v>0.525791454505203</v>
      </c>
      <c r="H3059" s="34" t="n">
        <v>0.174481105614426</v>
      </c>
      <c r="I3059" s="34" t="n">
        <v>0.331844696446469</v>
      </c>
      <c r="J3059" s="35" t="n">
        <v>1.89</v>
      </c>
      <c r="K3059" s="6" t="n">
        <v>1</v>
      </c>
      <c r="L3059" s="35" t="n">
        <v>0.89</v>
      </c>
      <c r="M3059" s="6" t="str">
        <f aca="false">IF(I3059&lt;=0,"Below 0%",IF(I3059&lt;=0.05,"0-5%",IF(I3059&lt;=0.1,"5-10%",IF(I3059&lt;=0.2,"10-20%",IF(I3059&lt;=0.4,"20-40%","Above 40%")))))</f>
        <v>20-40%</v>
      </c>
      <c r="N3059" s="6" t="str">
        <f aca="false">IF(AND(H3059&gt;=Summary!$B$25,I3059&gt;=Summary!$B$26,I3059&lt;=Summary!$B$27,J3059&gt;=Summary!$B$28,J3059&lt;=Summary!$B$29,F3059*J3059&gt;1),"Yes","No")</f>
        <v>Yes</v>
      </c>
    </row>
    <row r="3060" customFormat="false" ht="15" hidden="false" customHeight="false" outlineLevel="0" collapsed="false">
      <c r="A3060" s="6" t="s">
        <v>150</v>
      </c>
      <c r="B3060" s="45" t="n">
        <v>42427</v>
      </c>
      <c r="C3060" s="6" t="s">
        <v>189</v>
      </c>
      <c r="D3060" s="6" t="s">
        <v>191</v>
      </c>
      <c r="E3060" s="6" t="s">
        <v>174</v>
      </c>
      <c r="F3060" s="34" t="n">
        <v>0.220114588737488</v>
      </c>
      <c r="G3060" s="34" t="n">
        <v>0.264998893070622</v>
      </c>
      <c r="H3060" s="34" t="n">
        <v>-0.0448843043331343</v>
      </c>
      <c r="I3060" s="34" t="n">
        <v>-0.16937544082938</v>
      </c>
      <c r="J3060" s="35" t="n">
        <v>3.75</v>
      </c>
      <c r="K3060" s="6" t="n">
        <v>0</v>
      </c>
      <c r="L3060" s="35" t="n">
        <v>-1</v>
      </c>
      <c r="M3060" s="6" t="str">
        <f aca="false">IF(I3060&lt;=0,"Below 0%",IF(I3060&lt;=0.05,"0-5%",IF(I3060&lt;=0.1,"5-10%",IF(I3060&lt;=0.2,"10-20%",IF(I3060&lt;=0.4,"20-40%","Above 40%")))))</f>
        <v>Below 0%</v>
      </c>
      <c r="N3060" s="6" t="str">
        <f aca="false">IF(AND(H3060&gt;=Summary!$B$25,I3060&gt;=Summary!$B$26,I3060&lt;=Summary!$B$27,J3060&gt;=Summary!$B$28,J3060&lt;=Summary!$B$29,F3060*J3060&gt;1),"Yes","No")</f>
        <v>No</v>
      </c>
    </row>
    <row r="3061" customFormat="false" ht="15" hidden="false" customHeight="false" outlineLevel="0" collapsed="false">
      <c r="A3061" s="6" t="s">
        <v>150</v>
      </c>
      <c r="B3061" s="45" t="n">
        <v>42427</v>
      </c>
      <c r="C3061" s="6" t="s">
        <v>189</v>
      </c>
      <c r="D3061" s="6" t="s">
        <v>191</v>
      </c>
      <c r="E3061" s="6" t="s">
        <v>177</v>
      </c>
      <c r="F3061" s="34" t="n">
        <v>0.0796128064393997</v>
      </c>
      <c r="G3061" s="34" t="n">
        <v>0.209209652424175</v>
      </c>
      <c r="H3061" s="34" t="n">
        <v>-0.129596845984776</v>
      </c>
      <c r="I3061" s="34" t="n">
        <v>-0.619459209855271</v>
      </c>
      <c r="J3061" s="35" t="n">
        <v>4.75</v>
      </c>
      <c r="K3061" s="6" t="n">
        <v>0</v>
      </c>
      <c r="L3061" s="35" t="n">
        <v>-1</v>
      </c>
      <c r="M3061" s="6" t="str">
        <f aca="false">IF(I3061&lt;=0,"Below 0%",IF(I3061&lt;=0.05,"0-5%",IF(I3061&lt;=0.1,"5-10%",IF(I3061&lt;=0.2,"10-20%",IF(I3061&lt;=0.4,"20-40%","Above 40%")))))</f>
        <v>Below 0%</v>
      </c>
      <c r="N3061" s="6" t="str">
        <f aca="false">IF(AND(H3061&gt;=Summary!$B$25,I3061&gt;=Summary!$B$26,I3061&lt;=Summary!$B$27,J3061&gt;=Summary!$B$28,J3061&lt;=Summary!$B$29,F3061*J3061&gt;1),"Yes","No")</f>
        <v>No</v>
      </c>
    </row>
    <row r="3062" customFormat="false" ht="15" hidden="false" customHeight="false" outlineLevel="0" collapsed="false">
      <c r="A3062" s="6" t="s">
        <v>150</v>
      </c>
      <c r="B3062" s="45" t="n">
        <v>42428</v>
      </c>
      <c r="C3062" s="6" t="s">
        <v>176</v>
      </c>
      <c r="D3062" s="6" t="s">
        <v>185</v>
      </c>
      <c r="E3062" s="6" t="s">
        <v>187</v>
      </c>
      <c r="F3062" s="34" t="n">
        <v>0.465603768825531</v>
      </c>
      <c r="G3062" s="34" t="n">
        <v>0.300139082058415</v>
      </c>
      <c r="H3062" s="34" t="n">
        <v>0.165464686767117</v>
      </c>
      <c r="I3062" s="34" t="n">
        <v>0.551293372500263</v>
      </c>
      <c r="J3062" s="35" t="n">
        <v>3.4</v>
      </c>
      <c r="K3062" s="6" t="n">
        <v>1</v>
      </c>
      <c r="L3062" s="35" t="n">
        <v>2.4</v>
      </c>
      <c r="M3062" s="6" t="str">
        <f aca="false">IF(I3062&lt;=0,"Below 0%",IF(I3062&lt;=0.05,"0-5%",IF(I3062&lt;=0.1,"5-10%",IF(I3062&lt;=0.2,"10-20%",IF(I3062&lt;=0.4,"20-40%","Above 40%")))))</f>
        <v>Above 40%</v>
      </c>
      <c r="N3062" s="6" t="str">
        <f aca="false">IF(AND(H3062&gt;=Summary!$B$25,I3062&gt;=Summary!$B$26,I3062&lt;=Summary!$B$27,J3062&gt;=Summary!$B$28,J3062&lt;=Summary!$B$29,F3062*J3062&gt;1),"Yes","No")</f>
        <v>No</v>
      </c>
    </row>
    <row r="3063" customFormat="false" ht="15" hidden="false" customHeight="false" outlineLevel="0" collapsed="false">
      <c r="A3063" s="6" t="s">
        <v>150</v>
      </c>
      <c r="B3063" s="45" t="n">
        <v>42428</v>
      </c>
      <c r="C3063" s="6" t="s">
        <v>176</v>
      </c>
      <c r="D3063" s="6" t="s">
        <v>185</v>
      </c>
      <c r="E3063" s="6" t="s">
        <v>174</v>
      </c>
      <c r="F3063" s="34" t="n">
        <v>0.205456256866455</v>
      </c>
      <c r="G3063" s="34" t="n">
        <v>0.307371349095967</v>
      </c>
      <c r="H3063" s="34" t="n">
        <v>-0.101915092229512</v>
      </c>
      <c r="I3063" s="34" t="n">
        <v>-0.331569915443524</v>
      </c>
      <c r="J3063" s="35" t="n">
        <v>3.32</v>
      </c>
      <c r="K3063" s="6" t="n">
        <v>0</v>
      </c>
      <c r="L3063" s="35" t="n">
        <v>-1</v>
      </c>
      <c r="M3063" s="6" t="str">
        <f aca="false">IF(I3063&lt;=0,"Below 0%",IF(I3063&lt;=0.05,"0-5%",IF(I3063&lt;=0.1,"5-10%",IF(I3063&lt;=0.2,"10-20%",IF(I3063&lt;=0.4,"20-40%","Above 40%")))))</f>
        <v>Below 0%</v>
      </c>
      <c r="N3063" s="6" t="str">
        <f aca="false">IF(AND(H3063&gt;=Summary!$B$25,I3063&gt;=Summary!$B$26,I3063&lt;=Summary!$B$27,J3063&gt;=Summary!$B$28,J3063&lt;=Summary!$B$29,F3063*J3063&gt;1),"Yes","No")</f>
        <v>No</v>
      </c>
    </row>
    <row r="3064" customFormat="false" ht="15" hidden="false" customHeight="false" outlineLevel="0" collapsed="false">
      <c r="A3064" s="6" t="s">
        <v>150</v>
      </c>
      <c r="B3064" s="45" t="n">
        <v>42428</v>
      </c>
      <c r="C3064" s="6" t="s">
        <v>176</v>
      </c>
      <c r="D3064" s="6" t="s">
        <v>185</v>
      </c>
      <c r="E3064" s="6" t="s">
        <v>177</v>
      </c>
      <c r="F3064" s="34" t="n">
        <v>0.328939914703369</v>
      </c>
      <c r="G3064" s="34" t="n">
        <v>0.392489568845619</v>
      </c>
      <c r="H3064" s="34" t="n">
        <v>-0.0635496541422497</v>
      </c>
      <c r="I3064" s="34" t="n">
        <v>-0.161914249923025</v>
      </c>
      <c r="J3064" s="35" t="n">
        <v>2.6</v>
      </c>
      <c r="K3064" s="6" t="n">
        <v>0</v>
      </c>
      <c r="L3064" s="35" t="n">
        <v>-1</v>
      </c>
      <c r="M3064" s="6" t="str">
        <f aca="false">IF(I3064&lt;=0,"Below 0%",IF(I3064&lt;=0.05,"0-5%",IF(I3064&lt;=0.1,"5-10%",IF(I3064&lt;=0.2,"10-20%",IF(I3064&lt;=0.4,"20-40%","Above 40%")))))</f>
        <v>Below 0%</v>
      </c>
      <c r="N3064" s="6" t="str">
        <f aca="false">IF(AND(H3064&gt;=Summary!$B$25,I3064&gt;=Summary!$B$26,I3064&lt;=Summary!$B$27,J3064&gt;=Summary!$B$28,J3064&lt;=Summary!$B$29,F3064*J3064&gt;1),"Yes","No")</f>
        <v>No</v>
      </c>
    </row>
    <row r="3065" customFormat="false" ht="15" hidden="false" customHeight="false" outlineLevel="0" collapsed="false">
      <c r="A3065" s="6" t="s">
        <v>150</v>
      </c>
      <c r="B3065" s="45" t="n">
        <v>42428</v>
      </c>
      <c r="C3065" s="6" t="s">
        <v>181</v>
      </c>
      <c r="D3065" s="6" t="s">
        <v>175</v>
      </c>
      <c r="E3065" s="6" t="s">
        <v>187</v>
      </c>
      <c r="F3065" s="34" t="n">
        <v>0.856297433376312</v>
      </c>
      <c r="G3065" s="34" t="n">
        <v>0.669902912621359</v>
      </c>
      <c r="H3065" s="34" t="n">
        <v>0.186394520754953</v>
      </c>
      <c r="I3065" s="34" t="n">
        <v>0.278241096199423</v>
      </c>
      <c r="J3065" s="35" t="n">
        <v>1.5</v>
      </c>
      <c r="K3065" s="6" t="n">
        <v>1</v>
      </c>
      <c r="L3065" s="35" t="n">
        <v>0.5</v>
      </c>
      <c r="M3065" s="6" t="str">
        <f aca="false">IF(I3065&lt;=0,"Below 0%",IF(I3065&lt;=0.05,"0-5%",IF(I3065&lt;=0.1,"5-10%",IF(I3065&lt;=0.2,"10-20%",IF(I3065&lt;=0.4,"20-40%","Above 40%")))))</f>
        <v>20-40%</v>
      </c>
      <c r="N3065" s="6" t="str">
        <f aca="false">IF(AND(H3065&gt;=Summary!$B$25,I3065&gt;=Summary!$B$26,I3065&lt;=Summary!$B$27,J3065&gt;=Summary!$B$28,J3065&lt;=Summary!$B$29,F3065*J3065&gt;1),"Yes","No")</f>
        <v>No</v>
      </c>
    </row>
    <row r="3066" customFormat="false" ht="15" hidden="false" customHeight="false" outlineLevel="0" collapsed="false">
      <c r="A3066" s="6" t="s">
        <v>150</v>
      </c>
      <c r="B3066" s="45" t="n">
        <v>42428</v>
      </c>
      <c r="C3066" s="6" t="s">
        <v>181</v>
      </c>
      <c r="D3066" s="6" t="s">
        <v>175</v>
      </c>
      <c r="E3066" s="6" t="s">
        <v>174</v>
      </c>
      <c r="F3066" s="34" t="n">
        <v>0.0725725218653679</v>
      </c>
      <c r="G3066" s="34" t="n">
        <v>0.218446601941748</v>
      </c>
      <c r="H3066" s="34" t="n">
        <v>-0.14587408007638</v>
      </c>
      <c r="I3066" s="34" t="n">
        <v>-0.667779122127427</v>
      </c>
      <c r="J3066" s="35" t="n">
        <v>4.6</v>
      </c>
      <c r="K3066" s="6" t="n">
        <v>0</v>
      </c>
      <c r="L3066" s="35" t="n">
        <v>-1</v>
      </c>
      <c r="M3066" s="6" t="str">
        <f aca="false">IF(I3066&lt;=0,"Below 0%",IF(I3066&lt;=0.05,"0-5%",IF(I3066&lt;=0.1,"5-10%",IF(I3066&lt;=0.2,"10-20%",IF(I3066&lt;=0.4,"20-40%","Above 40%")))))</f>
        <v>Below 0%</v>
      </c>
      <c r="N3066" s="6" t="str">
        <f aca="false">IF(AND(H3066&gt;=Summary!$B$25,I3066&gt;=Summary!$B$26,I3066&lt;=Summary!$B$27,J3066&gt;=Summary!$B$28,J3066&lt;=Summary!$B$29,F3066*J3066&gt;1),"Yes","No")</f>
        <v>No</v>
      </c>
    </row>
    <row r="3067" customFormat="false" ht="15" hidden="false" customHeight="false" outlineLevel="0" collapsed="false">
      <c r="A3067" s="6" t="s">
        <v>150</v>
      </c>
      <c r="B3067" s="45" t="n">
        <v>42428</v>
      </c>
      <c r="C3067" s="6" t="s">
        <v>181</v>
      </c>
      <c r="D3067" s="6" t="s">
        <v>175</v>
      </c>
      <c r="E3067" s="6" t="s">
        <v>177</v>
      </c>
      <c r="F3067" s="34" t="n">
        <v>0.0711300671100617</v>
      </c>
      <c r="G3067" s="34" t="n">
        <v>0.111650485436893</v>
      </c>
      <c r="H3067" s="34" t="n">
        <v>-0.0405204183268316</v>
      </c>
      <c r="I3067" s="34" t="n">
        <v>-0.362922007622926</v>
      </c>
      <c r="J3067" s="35" t="n">
        <v>9</v>
      </c>
      <c r="K3067" s="6" t="n">
        <v>0</v>
      </c>
      <c r="L3067" s="35" t="n">
        <v>-1</v>
      </c>
      <c r="M3067" s="6" t="str">
        <f aca="false">IF(I3067&lt;=0,"Below 0%",IF(I3067&lt;=0.05,"0-5%",IF(I3067&lt;=0.1,"5-10%",IF(I3067&lt;=0.2,"10-20%",IF(I3067&lt;=0.4,"20-40%","Above 40%")))))</f>
        <v>Below 0%</v>
      </c>
      <c r="N3067" s="6" t="str">
        <f aca="false">IF(AND(H3067&gt;=Summary!$B$25,I3067&gt;=Summary!$B$26,I3067&lt;=Summary!$B$27,J3067&gt;=Summary!$B$28,J3067&lt;=Summary!$B$29,F3067*J3067&gt;1),"Yes","No")</f>
        <v>No</v>
      </c>
    </row>
    <row r="3068" customFormat="false" ht="15" hidden="false" customHeight="false" outlineLevel="0" collapsed="false">
      <c r="A3068" s="6" t="s">
        <v>150</v>
      </c>
      <c r="B3068" s="45" t="n">
        <v>42430</v>
      </c>
      <c r="C3068" s="6" t="s">
        <v>182</v>
      </c>
      <c r="D3068" s="6" t="s">
        <v>173</v>
      </c>
      <c r="E3068" s="6" t="s">
        <v>187</v>
      </c>
      <c r="F3068" s="34" t="n">
        <v>0.169316932559013</v>
      </c>
      <c r="G3068" s="34" t="n">
        <v>0.212517112076662</v>
      </c>
      <c r="H3068" s="34" t="n">
        <v>-0.0432001795176487</v>
      </c>
      <c r="I3068" s="34" t="n">
        <v>-0.203278592935448</v>
      </c>
      <c r="J3068" s="35" t="n">
        <v>4.7</v>
      </c>
      <c r="K3068" s="6" t="n">
        <v>0</v>
      </c>
      <c r="L3068" s="35" t="n">
        <v>-1</v>
      </c>
      <c r="M3068" s="6" t="str">
        <f aca="false">IF(I3068&lt;=0,"Below 0%",IF(I3068&lt;=0.05,"0-5%",IF(I3068&lt;=0.1,"5-10%",IF(I3068&lt;=0.2,"10-20%",IF(I3068&lt;=0.4,"20-40%","Above 40%")))))</f>
        <v>Below 0%</v>
      </c>
      <c r="N3068" s="6" t="str">
        <f aca="false">IF(AND(H3068&gt;=Summary!$B$25,I3068&gt;=Summary!$B$26,I3068&lt;=Summary!$B$27,J3068&gt;=Summary!$B$28,J3068&lt;=Summary!$B$29,F3068*J3068&gt;1),"Yes","No")</f>
        <v>No</v>
      </c>
    </row>
    <row r="3069" customFormat="false" ht="15" hidden="false" customHeight="false" outlineLevel="0" collapsed="false">
      <c r="A3069" s="6" t="s">
        <v>150</v>
      </c>
      <c r="B3069" s="45" t="n">
        <v>42430</v>
      </c>
      <c r="C3069" s="6" t="s">
        <v>182</v>
      </c>
      <c r="D3069" s="6" t="s">
        <v>173</v>
      </c>
      <c r="E3069" s="6" t="s">
        <v>174</v>
      </c>
      <c r="F3069" s="34" t="n">
        <v>0.0981627777218819</v>
      </c>
      <c r="G3069" s="34" t="n">
        <v>0.269954169394679</v>
      </c>
      <c r="H3069" s="34" t="n">
        <v>-0.171791391672797</v>
      </c>
      <c r="I3069" s="34" t="n">
        <v>-0.63637243335788</v>
      </c>
      <c r="J3069" s="35" t="n">
        <v>3.7</v>
      </c>
      <c r="K3069" s="6" t="n">
        <v>0</v>
      </c>
      <c r="L3069" s="35" t="n">
        <v>-1</v>
      </c>
      <c r="M3069" s="6" t="str">
        <f aca="false">IF(I3069&lt;=0,"Below 0%",IF(I3069&lt;=0.05,"0-5%",IF(I3069&lt;=0.1,"5-10%",IF(I3069&lt;=0.2,"10-20%",IF(I3069&lt;=0.4,"20-40%","Above 40%")))))</f>
        <v>Below 0%</v>
      </c>
      <c r="N3069" s="6" t="str">
        <f aca="false">IF(AND(H3069&gt;=Summary!$B$25,I3069&gt;=Summary!$B$26,I3069&lt;=Summary!$B$27,J3069&gt;=Summary!$B$28,J3069&lt;=Summary!$B$29,F3069*J3069&gt;1),"Yes","No")</f>
        <v>No</v>
      </c>
    </row>
    <row r="3070" customFormat="false" ht="15" hidden="false" customHeight="false" outlineLevel="0" collapsed="false">
      <c r="A3070" s="6" t="s">
        <v>150</v>
      </c>
      <c r="B3070" s="45" t="n">
        <v>42430</v>
      </c>
      <c r="C3070" s="6" t="s">
        <v>182</v>
      </c>
      <c r="D3070" s="6" t="s">
        <v>173</v>
      </c>
      <c r="E3070" s="6" t="s">
        <v>177</v>
      </c>
      <c r="F3070" s="34" t="n">
        <v>0.732520222663879</v>
      </c>
      <c r="G3070" s="34" t="n">
        <v>0.517528718528659</v>
      </c>
      <c r="H3070" s="34" t="n">
        <v>0.21499150413522</v>
      </c>
      <c r="I3070" s="34" t="n">
        <v>0.415419466472207</v>
      </c>
      <c r="J3070" s="35" t="n">
        <v>1.93</v>
      </c>
      <c r="K3070" s="6" t="n">
        <v>1</v>
      </c>
      <c r="L3070" s="35" t="n">
        <v>0.93</v>
      </c>
      <c r="M3070" s="6" t="str">
        <f aca="false">IF(I3070&lt;=0,"Below 0%",IF(I3070&lt;=0.05,"0-5%",IF(I3070&lt;=0.1,"5-10%",IF(I3070&lt;=0.2,"10-20%",IF(I3070&lt;=0.4,"20-40%","Above 40%")))))</f>
        <v>Above 40%</v>
      </c>
      <c r="N3070" s="6" t="str">
        <f aca="false">IF(AND(H3070&gt;=Summary!$B$25,I3070&gt;=Summary!$B$26,I3070&lt;=Summary!$B$27,J3070&gt;=Summary!$B$28,J3070&lt;=Summary!$B$29,F3070*J3070&gt;1),"Yes","No")</f>
        <v>No</v>
      </c>
    </row>
    <row r="3071" customFormat="false" ht="15" hidden="false" customHeight="false" outlineLevel="0" collapsed="false">
      <c r="A3071" s="6" t="s">
        <v>150</v>
      </c>
      <c r="B3071" s="45" t="n">
        <v>42430</v>
      </c>
      <c r="C3071" s="6" t="s">
        <v>199</v>
      </c>
      <c r="D3071" s="6" t="s">
        <v>179</v>
      </c>
      <c r="E3071" s="6" t="s">
        <v>187</v>
      </c>
      <c r="F3071" s="34" t="n">
        <v>0.41217577457428</v>
      </c>
      <c r="G3071" s="34" t="n">
        <v>0.333784948885331</v>
      </c>
      <c r="H3071" s="34" t="n">
        <v>0.0783908256889491</v>
      </c>
      <c r="I3071" s="34" t="n">
        <v>0.23485428552346</v>
      </c>
      <c r="J3071" s="35" t="n">
        <v>2.97</v>
      </c>
      <c r="K3071" s="6" t="n">
        <v>1</v>
      </c>
      <c r="L3071" s="35" t="n">
        <v>1.97</v>
      </c>
      <c r="M3071" s="6" t="str">
        <f aca="false">IF(I3071&lt;=0,"Below 0%",IF(I3071&lt;=0.05,"0-5%",IF(I3071&lt;=0.1,"5-10%",IF(I3071&lt;=0.2,"10-20%",IF(I3071&lt;=0.4,"20-40%","Above 40%")))))</f>
        <v>20-40%</v>
      </c>
      <c r="N3071" s="6" t="str">
        <f aca="false">IF(AND(H3071&gt;=Summary!$B$25,I3071&gt;=Summary!$B$26,I3071&lt;=Summary!$B$27,J3071&gt;=Summary!$B$28,J3071&lt;=Summary!$B$29,F3071*J3071&gt;1),"Yes","No")</f>
        <v>Yes</v>
      </c>
    </row>
    <row r="3072" customFormat="false" ht="15" hidden="false" customHeight="false" outlineLevel="0" collapsed="false">
      <c r="A3072" s="6" t="s">
        <v>150</v>
      </c>
      <c r="B3072" s="45" t="n">
        <v>42430</v>
      </c>
      <c r="C3072" s="6" t="s">
        <v>199</v>
      </c>
      <c r="D3072" s="6" t="s">
        <v>179</v>
      </c>
      <c r="E3072" s="6" t="s">
        <v>174</v>
      </c>
      <c r="F3072" s="34" t="n">
        <v>0.214405342936516</v>
      </c>
      <c r="G3072" s="34" t="n">
        <v>0.300406453996798</v>
      </c>
      <c r="H3072" s="34" t="n">
        <v>-0.0860011110602819</v>
      </c>
      <c r="I3072" s="34" t="n">
        <v>-0.286282501311369</v>
      </c>
      <c r="J3072" s="35" t="n">
        <v>3.3</v>
      </c>
      <c r="K3072" s="6" t="n">
        <v>0</v>
      </c>
      <c r="L3072" s="35" t="n">
        <v>-1</v>
      </c>
      <c r="M3072" s="6" t="str">
        <f aca="false">IF(I3072&lt;=0,"Below 0%",IF(I3072&lt;=0.05,"0-5%",IF(I3072&lt;=0.1,"5-10%",IF(I3072&lt;=0.2,"10-20%",IF(I3072&lt;=0.4,"20-40%","Above 40%")))))</f>
        <v>Below 0%</v>
      </c>
      <c r="N3072" s="6" t="str">
        <f aca="false">IF(AND(H3072&gt;=Summary!$B$25,I3072&gt;=Summary!$B$26,I3072&lt;=Summary!$B$27,J3072&gt;=Summary!$B$28,J3072&lt;=Summary!$B$29,F3072*J3072&gt;1),"Yes","No")</f>
        <v>No</v>
      </c>
    </row>
    <row r="3073" customFormat="false" ht="15" hidden="false" customHeight="false" outlineLevel="0" collapsed="false">
      <c r="A3073" s="6" t="s">
        <v>150</v>
      </c>
      <c r="B3073" s="45" t="n">
        <v>42430</v>
      </c>
      <c r="C3073" s="6" t="s">
        <v>199</v>
      </c>
      <c r="D3073" s="6" t="s">
        <v>179</v>
      </c>
      <c r="E3073" s="6" t="s">
        <v>177</v>
      </c>
      <c r="F3073" s="34" t="n">
        <v>0.373418867588043</v>
      </c>
      <c r="G3073" s="34" t="n">
        <v>0.365808597117872</v>
      </c>
      <c r="H3073" s="34" t="n">
        <v>0.00761027047017149</v>
      </c>
      <c r="I3073" s="34" t="n">
        <v>0.0208039683324317</v>
      </c>
      <c r="J3073" s="35" t="n">
        <v>2.71</v>
      </c>
      <c r="K3073" s="6" t="n">
        <v>0</v>
      </c>
      <c r="L3073" s="35" t="n">
        <v>-1</v>
      </c>
      <c r="M3073" s="6" t="str">
        <f aca="false">IF(I3073&lt;=0,"Below 0%",IF(I3073&lt;=0.05,"0-5%",IF(I3073&lt;=0.1,"5-10%",IF(I3073&lt;=0.2,"10-20%",IF(I3073&lt;=0.4,"20-40%","Above 40%")))))</f>
        <v>0-5%</v>
      </c>
      <c r="N3073" s="6" t="str">
        <f aca="false">IF(AND(H3073&gt;=Summary!$B$25,I3073&gt;=Summary!$B$26,I3073&lt;=Summary!$B$27,J3073&gt;=Summary!$B$28,J3073&lt;=Summary!$B$29,F3073*J3073&gt;1),"Yes","No")</f>
        <v>No</v>
      </c>
    </row>
    <row r="3074" customFormat="false" ht="15" hidden="false" customHeight="false" outlineLevel="0" collapsed="false">
      <c r="A3074" s="6" t="s">
        <v>150</v>
      </c>
      <c r="B3074" s="45" t="n">
        <v>42430</v>
      </c>
      <c r="C3074" s="6" t="s">
        <v>195</v>
      </c>
      <c r="D3074" s="6" t="s">
        <v>178</v>
      </c>
      <c r="E3074" s="6" t="s">
        <v>187</v>
      </c>
      <c r="F3074" s="34" t="n">
        <v>0.787831902503967</v>
      </c>
      <c r="G3074" s="34" t="n">
        <v>0.569884912852015</v>
      </c>
      <c r="H3074" s="34" t="n">
        <v>0.217946989651952</v>
      </c>
      <c r="I3074" s="34" t="n">
        <v>0.382440357231474</v>
      </c>
      <c r="J3074" s="35" t="n">
        <v>1.77</v>
      </c>
      <c r="K3074" s="6" t="n">
        <v>0</v>
      </c>
      <c r="L3074" s="35" t="n">
        <v>-1</v>
      </c>
      <c r="M3074" s="6" t="str">
        <f aca="false">IF(I3074&lt;=0,"Below 0%",IF(I3074&lt;=0.05,"0-5%",IF(I3074&lt;=0.1,"5-10%",IF(I3074&lt;=0.2,"10-20%",IF(I3074&lt;=0.4,"20-40%","Above 40%")))))</f>
        <v>20-40%</v>
      </c>
      <c r="N3074" s="6" t="str">
        <f aca="false">IF(AND(H3074&gt;=Summary!$B$25,I3074&gt;=Summary!$B$26,I3074&lt;=Summary!$B$27,J3074&gt;=Summary!$B$28,J3074&lt;=Summary!$B$29,F3074*J3074&gt;1),"Yes","No")</f>
        <v>No</v>
      </c>
    </row>
    <row r="3075" customFormat="false" ht="15" hidden="false" customHeight="false" outlineLevel="0" collapsed="false">
      <c r="A3075" s="6" t="s">
        <v>150</v>
      </c>
      <c r="B3075" s="45" t="n">
        <v>42430</v>
      </c>
      <c r="C3075" s="6" t="s">
        <v>195</v>
      </c>
      <c r="D3075" s="6" t="s">
        <v>178</v>
      </c>
      <c r="E3075" s="6" t="s">
        <v>174</v>
      </c>
      <c r="F3075" s="34" t="n">
        <v>0.142999410629273</v>
      </c>
      <c r="G3075" s="34" t="n">
        <v>0.261999037856641</v>
      </c>
      <c r="H3075" s="34" t="n">
        <v>-0.118999627227368</v>
      </c>
      <c r="I3075" s="34" t="n">
        <v>-0.454198718441408</v>
      </c>
      <c r="J3075" s="35" t="n">
        <v>3.85</v>
      </c>
      <c r="K3075" s="6" t="n">
        <v>1</v>
      </c>
      <c r="L3075" s="35" t="n">
        <v>2.85</v>
      </c>
      <c r="M3075" s="6" t="str">
        <f aca="false">IF(I3075&lt;=0,"Below 0%",IF(I3075&lt;=0.05,"0-5%",IF(I3075&lt;=0.1,"5-10%",IF(I3075&lt;=0.2,"10-20%",IF(I3075&lt;=0.4,"20-40%","Above 40%")))))</f>
        <v>Below 0%</v>
      </c>
      <c r="N3075" s="6" t="str">
        <f aca="false">IF(AND(H3075&gt;=Summary!$B$25,I3075&gt;=Summary!$B$26,I3075&lt;=Summary!$B$27,J3075&gt;=Summary!$B$28,J3075&lt;=Summary!$B$29,F3075*J3075&gt;1),"Yes","No")</f>
        <v>No</v>
      </c>
    </row>
    <row r="3076" customFormat="false" ht="15" hidden="false" customHeight="false" outlineLevel="0" collapsed="false">
      <c r="A3076" s="6" t="s">
        <v>150</v>
      </c>
      <c r="B3076" s="45" t="n">
        <v>42430</v>
      </c>
      <c r="C3076" s="6" t="s">
        <v>195</v>
      </c>
      <c r="D3076" s="6" t="s">
        <v>178</v>
      </c>
      <c r="E3076" s="6" t="s">
        <v>177</v>
      </c>
      <c r="F3076" s="34" t="n">
        <v>0.0691687241196632</v>
      </c>
      <c r="G3076" s="34" t="n">
        <v>0.168116049291344</v>
      </c>
      <c r="H3076" s="34" t="n">
        <v>-0.0989473251716812</v>
      </c>
      <c r="I3076" s="34" t="n">
        <v>-0.588565610414779</v>
      </c>
      <c r="J3076" s="35" t="n">
        <v>6</v>
      </c>
      <c r="K3076" s="6" t="n">
        <v>0</v>
      </c>
      <c r="L3076" s="35" t="n">
        <v>-1</v>
      </c>
      <c r="M3076" s="6" t="str">
        <f aca="false">IF(I3076&lt;=0,"Below 0%",IF(I3076&lt;=0.05,"0-5%",IF(I3076&lt;=0.1,"5-10%",IF(I3076&lt;=0.2,"10-20%",IF(I3076&lt;=0.4,"20-40%","Above 40%")))))</f>
        <v>Below 0%</v>
      </c>
      <c r="N3076" s="6" t="str">
        <f aca="false">IF(AND(H3076&gt;=Summary!$B$25,I3076&gt;=Summary!$B$26,I3076&lt;=Summary!$B$27,J3076&gt;=Summary!$B$28,J3076&lt;=Summary!$B$29,F3076*J3076&gt;1),"Yes","No")</f>
        <v>No</v>
      </c>
    </row>
    <row r="3077" customFormat="false" ht="15" hidden="false" customHeight="false" outlineLevel="0" collapsed="false">
      <c r="A3077" s="6" t="s">
        <v>150</v>
      </c>
      <c r="B3077" s="45" t="n">
        <v>42430</v>
      </c>
      <c r="C3077" s="6" t="s">
        <v>172</v>
      </c>
      <c r="D3077" s="6" t="s">
        <v>190</v>
      </c>
      <c r="E3077" s="6" t="s">
        <v>187</v>
      </c>
      <c r="F3077" s="34" t="n">
        <v>0.18164099752903</v>
      </c>
      <c r="G3077" s="34" t="n">
        <v>0.174508126603935</v>
      </c>
      <c r="H3077" s="34" t="n">
        <v>0.00713287092509485</v>
      </c>
      <c r="I3077" s="34" t="n">
        <v>0.0408741476050778</v>
      </c>
      <c r="J3077" s="35" t="n">
        <v>5.7</v>
      </c>
      <c r="K3077" s="6" t="n">
        <v>0</v>
      </c>
      <c r="L3077" s="35" t="n">
        <v>-1</v>
      </c>
      <c r="M3077" s="6" t="str">
        <f aca="false">IF(I3077&lt;=0,"Below 0%",IF(I3077&lt;=0.05,"0-5%",IF(I3077&lt;=0.1,"5-10%",IF(I3077&lt;=0.2,"10-20%",IF(I3077&lt;=0.4,"20-40%","Above 40%")))))</f>
        <v>0-5%</v>
      </c>
      <c r="N3077" s="6" t="str">
        <f aca="false">IF(AND(H3077&gt;=Summary!$B$25,I3077&gt;=Summary!$B$26,I3077&lt;=Summary!$B$27,J3077&gt;=Summary!$B$28,J3077&lt;=Summary!$B$29,F3077*J3077&gt;1),"Yes","No")</f>
        <v>No</v>
      </c>
    </row>
    <row r="3078" customFormat="false" ht="15" hidden="false" customHeight="false" outlineLevel="0" collapsed="false">
      <c r="A3078" s="6" t="s">
        <v>150</v>
      </c>
      <c r="B3078" s="45" t="n">
        <v>42430</v>
      </c>
      <c r="C3078" s="6" t="s">
        <v>172</v>
      </c>
      <c r="D3078" s="6" t="s">
        <v>190</v>
      </c>
      <c r="E3078" s="6" t="s">
        <v>174</v>
      </c>
      <c r="F3078" s="34" t="n">
        <v>0.150494202971458</v>
      </c>
      <c r="G3078" s="34" t="n">
        <v>0.243798118049615</v>
      </c>
      <c r="H3078" s="34" t="n">
        <v>-0.0933039150781566</v>
      </c>
      <c r="I3078" s="34" t="n">
        <v>-0.382709742899527</v>
      </c>
      <c r="J3078" s="35" t="n">
        <v>4.08</v>
      </c>
      <c r="K3078" s="6" t="n">
        <v>0</v>
      </c>
      <c r="L3078" s="35" t="n">
        <v>-1</v>
      </c>
      <c r="M3078" s="6" t="str">
        <f aca="false">IF(I3078&lt;=0,"Below 0%",IF(I3078&lt;=0.05,"0-5%",IF(I3078&lt;=0.1,"5-10%",IF(I3078&lt;=0.2,"10-20%",IF(I3078&lt;=0.4,"20-40%","Above 40%")))))</f>
        <v>Below 0%</v>
      </c>
      <c r="N3078" s="6" t="str">
        <f aca="false">IF(AND(H3078&gt;=Summary!$B$25,I3078&gt;=Summary!$B$26,I3078&lt;=Summary!$B$27,J3078&gt;=Summary!$B$28,J3078&lt;=Summary!$B$29,F3078*J3078&gt;1),"Yes","No")</f>
        <v>No</v>
      </c>
    </row>
    <row r="3079" customFormat="false" ht="15" hidden="false" customHeight="false" outlineLevel="0" collapsed="false">
      <c r="A3079" s="6" t="s">
        <v>150</v>
      </c>
      <c r="B3079" s="45" t="n">
        <v>42430</v>
      </c>
      <c r="C3079" s="6" t="s">
        <v>172</v>
      </c>
      <c r="D3079" s="6" t="s">
        <v>190</v>
      </c>
      <c r="E3079" s="6" t="s">
        <v>177</v>
      </c>
      <c r="F3079" s="34" t="n">
        <v>0.667864799499512</v>
      </c>
      <c r="G3079" s="34" t="n">
        <v>0.58169375534645</v>
      </c>
      <c r="H3079" s="34" t="n">
        <v>0.0861710441530618</v>
      </c>
      <c r="I3079" s="34" t="n">
        <v>0.148138162669014</v>
      </c>
      <c r="J3079" s="35" t="n">
        <v>1.71</v>
      </c>
      <c r="K3079" s="6" t="n">
        <v>1</v>
      </c>
      <c r="L3079" s="35" t="n">
        <v>0.71</v>
      </c>
      <c r="M3079" s="6" t="str">
        <f aca="false">IF(I3079&lt;=0,"Below 0%",IF(I3079&lt;=0.05,"0-5%",IF(I3079&lt;=0.1,"5-10%",IF(I3079&lt;=0.2,"10-20%",IF(I3079&lt;=0.4,"20-40%","Above 40%")))))</f>
        <v>10-20%</v>
      </c>
      <c r="N3079" s="6" t="str">
        <f aca="false">IF(AND(H3079&gt;=Summary!$B$25,I3079&gt;=Summary!$B$26,I3079&lt;=Summary!$B$27,J3079&gt;=Summary!$B$28,J3079&lt;=Summary!$B$29,F3079*J3079&gt;1),"Yes","No")</f>
        <v>No</v>
      </c>
    </row>
    <row r="3080" customFormat="false" ht="15" hidden="false" customHeight="false" outlineLevel="0" collapsed="false">
      <c r="A3080" s="6" t="s">
        <v>150</v>
      </c>
      <c r="B3080" s="45" t="n">
        <v>42430</v>
      </c>
      <c r="C3080" s="6" t="s">
        <v>191</v>
      </c>
      <c r="D3080" s="6" t="s">
        <v>180</v>
      </c>
      <c r="E3080" s="6" t="s">
        <v>187</v>
      </c>
      <c r="F3080" s="34" t="n">
        <v>0.440036326646805</v>
      </c>
      <c r="G3080" s="34" t="n">
        <v>0.392638036809816</v>
      </c>
      <c r="H3080" s="34" t="n">
        <v>0.0473982898369888</v>
      </c>
      <c r="I3080" s="34" t="n">
        <v>0.120717519428581</v>
      </c>
      <c r="J3080" s="35" t="n">
        <v>2.55</v>
      </c>
      <c r="K3080" s="6" t="n">
        <v>0</v>
      </c>
      <c r="L3080" s="35" t="n">
        <v>-1</v>
      </c>
      <c r="M3080" s="6" t="str">
        <f aca="false">IF(I3080&lt;=0,"Below 0%",IF(I3080&lt;=0.05,"0-5%",IF(I3080&lt;=0.1,"5-10%",IF(I3080&lt;=0.2,"10-20%",IF(I3080&lt;=0.4,"20-40%","Above 40%")))))</f>
        <v>10-20%</v>
      </c>
      <c r="N3080" s="6" t="str">
        <f aca="false">IF(AND(H3080&gt;=Summary!$B$25,I3080&gt;=Summary!$B$26,I3080&lt;=Summary!$B$27,J3080&gt;=Summary!$B$28,J3080&lt;=Summary!$B$29,F3080*J3080&gt;1),"Yes","No")</f>
        <v>Yes</v>
      </c>
    </row>
    <row r="3081" customFormat="false" ht="15" hidden="false" customHeight="false" outlineLevel="0" collapsed="false">
      <c r="A3081" s="6" t="s">
        <v>150</v>
      </c>
      <c r="B3081" s="45" t="n">
        <v>42430</v>
      </c>
      <c r="C3081" s="6" t="s">
        <v>191</v>
      </c>
      <c r="D3081" s="6" t="s">
        <v>180</v>
      </c>
      <c r="E3081" s="6" t="s">
        <v>174</v>
      </c>
      <c r="F3081" s="34" t="n">
        <v>0.328016757965088</v>
      </c>
      <c r="G3081" s="34" t="n">
        <v>0.294478527607362</v>
      </c>
      <c r="H3081" s="34" t="n">
        <v>0.0335382303577259</v>
      </c>
      <c r="I3081" s="34" t="n">
        <v>0.113890240589778</v>
      </c>
      <c r="J3081" s="35" t="n">
        <v>3.4</v>
      </c>
      <c r="K3081" s="6" t="n">
        <v>1</v>
      </c>
      <c r="L3081" s="35" t="n">
        <v>2.4</v>
      </c>
      <c r="M3081" s="6" t="str">
        <f aca="false">IF(I3081&lt;=0,"Below 0%",IF(I3081&lt;=0.05,"0-5%",IF(I3081&lt;=0.1,"5-10%",IF(I3081&lt;=0.2,"10-20%",IF(I3081&lt;=0.4,"20-40%","Above 40%")))))</f>
        <v>10-20%</v>
      </c>
      <c r="N3081" s="6" t="str">
        <f aca="false">IF(AND(H3081&gt;=Summary!$B$25,I3081&gt;=Summary!$B$26,I3081&lt;=Summary!$B$27,J3081&gt;=Summary!$B$28,J3081&lt;=Summary!$B$29,F3081*J3081&gt;1),"Yes","No")</f>
        <v>Yes</v>
      </c>
    </row>
    <row r="3082" customFormat="false" ht="15" hidden="false" customHeight="false" outlineLevel="0" collapsed="false">
      <c r="A3082" s="6" t="s">
        <v>150</v>
      </c>
      <c r="B3082" s="45" t="n">
        <v>42430</v>
      </c>
      <c r="C3082" s="6" t="s">
        <v>191</v>
      </c>
      <c r="D3082" s="6" t="s">
        <v>180</v>
      </c>
      <c r="E3082" s="6" t="s">
        <v>177</v>
      </c>
      <c r="F3082" s="34" t="n">
        <v>0.231946960091591</v>
      </c>
      <c r="G3082" s="34" t="n">
        <v>0.312883435582822</v>
      </c>
      <c r="H3082" s="34" t="n">
        <v>-0.0809364754912312</v>
      </c>
      <c r="I3082" s="34" t="n">
        <v>-0.258679323628837</v>
      </c>
      <c r="J3082" s="35" t="n">
        <v>3.2</v>
      </c>
      <c r="K3082" s="6" t="n">
        <v>0</v>
      </c>
      <c r="L3082" s="35" t="n">
        <v>-1</v>
      </c>
      <c r="M3082" s="6" t="str">
        <f aca="false">IF(I3082&lt;=0,"Below 0%",IF(I3082&lt;=0.05,"0-5%",IF(I3082&lt;=0.1,"5-10%",IF(I3082&lt;=0.2,"10-20%",IF(I3082&lt;=0.4,"20-40%","Above 40%")))))</f>
        <v>Below 0%</v>
      </c>
      <c r="N3082" s="6" t="str">
        <f aca="false">IF(AND(H3082&gt;=Summary!$B$25,I3082&gt;=Summary!$B$26,I3082&lt;=Summary!$B$27,J3082&gt;=Summary!$B$28,J3082&lt;=Summary!$B$29,F3082*J3082&gt;1),"Yes","No")</f>
        <v>No</v>
      </c>
    </row>
    <row r="3083" customFormat="false" ht="15" hidden="false" customHeight="false" outlineLevel="0" collapsed="false">
      <c r="A3083" s="6" t="s">
        <v>150</v>
      </c>
      <c r="B3083" s="45" t="n">
        <v>42431</v>
      </c>
      <c r="C3083" s="6" t="s">
        <v>185</v>
      </c>
      <c r="D3083" s="6" t="s">
        <v>175</v>
      </c>
      <c r="E3083" s="6" t="s">
        <v>187</v>
      </c>
      <c r="F3083" s="34" t="n">
        <v>0.839042127132416</v>
      </c>
      <c r="G3083" s="34" t="n">
        <v>0.712832840236686</v>
      </c>
      <c r="H3083" s="34" t="n">
        <v>0.126209286895729</v>
      </c>
      <c r="I3083" s="34" t="n">
        <v>0.177053131914943</v>
      </c>
      <c r="J3083" s="35" t="n">
        <v>1.4</v>
      </c>
      <c r="K3083" s="6" t="n">
        <v>0</v>
      </c>
      <c r="L3083" s="35" t="n">
        <v>-1</v>
      </c>
      <c r="M3083" s="6" t="str">
        <f aca="false">IF(I3083&lt;=0,"Below 0%",IF(I3083&lt;=0.05,"0-5%",IF(I3083&lt;=0.1,"5-10%",IF(I3083&lt;=0.2,"10-20%",IF(I3083&lt;=0.4,"20-40%","Above 40%")))))</f>
        <v>10-20%</v>
      </c>
      <c r="N3083" s="6" t="str">
        <f aca="false">IF(AND(H3083&gt;=Summary!$B$25,I3083&gt;=Summary!$B$26,I3083&lt;=Summary!$B$27,J3083&gt;=Summary!$B$28,J3083&lt;=Summary!$B$29,F3083*J3083&gt;1),"Yes","No")</f>
        <v>No</v>
      </c>
    </row>
    <row r="3084" customFormat="false" ht="15" hidden="false" customHeight="false" outlineLevel="0" collapsed="false">
      <c r="A3084" s="6" t="s">
        <v>150</v>
      </c>
      <c r="B3084" s="45" t="n">
        <v>42431</v>
      </c>
      <c r="C3084" s="6" t="s">
        <v>185</v>
      </c>
      <c r="D3084" s="6" t="s">
        <v>175</v>
      </c>
      <c r="E3084" s="6" t="s">
        <v>174</v>
      </c>
      <c r="F3084" s="34" t="n">
        <v>0.126914471387863</v>
      </c>
      <c r="G3084" s="34" t="n">
        <v>0.19008875739645</v>
      </c>
      <c r="H3084" s="34" t="n">
        <v>-0.0631742860085865</v>
      </c>
      <c r="I3084" s="34" t="n">
        <v>-0.332340990986806</v>
      </c>
      <c r="J3084" s="35" t="n">
        <v>5.25</v>
      </c>
      <c r="K3084" s="6" t="n">
        <v>0</v>
      </c>
      <c r="L3084" s="35" t="n">
        <v>-1</v>
      </c>
      <c r="M3084" s="6" t="str">
        <f aca="false">IF(I3084&lt;=0,"Below 0%",IF(I3084&lt;=0.05,"0-5%",IF(I3084&lt;=0.1,"5-10%",IF(I3084&lt;=0.2,"10-20%",IF(I3084&lt;=0.4,"20-40%","Above 40%")))))</f>
        <v>Below 0%</v>
      </c>
      <c r="N3084" s="6" t="str">
        <f aca="false">IF(AND(H3084&gt;=Summary!$B$25,I3084&gt;=Summary!$B$26,I3084&lt;=Summary!$B$27,J3084&gt;=Summary!$B$28,J3084&lt;=Summary!$B$29,F3084*J3084&gt;1),"Yes","No")</f>
        <v>No</v>
      </c>
    </row>
    <row r="3085" customFormat="false" ht="15" hidden="false" customHeight="false" outlineLevel="0" collapsed="false">
      <c r="A3085" s="6" t="s">
        <v>150</v>
      </c>
      <c r="B3085" s="45" t="n">
        <v>42431</v>
      </c>
      <c r="C3085" s="6" t="s">
        <v>185</v>
      </c>
      <c r="D3085" s="6" t="s">
        <v>175</v>
      </c>
      <c r="E3085" s="6" t="s">
        <v>177</v>
      </c>
      <c r="F3085" s="34" t="n">
        <v>0.0340434201061726</v>
      </c>
      <c r="G3085" s="34" t="n">
        <v>0.0970784023668639</v>
      </c>
      <c r="H3085" s="34" t="n">
        <v>-0.0630349822606914</v>
      </c>
      <c r="I3085" s="34" t="n">
        <v>-0.64932035060156</v>
      </c>
      <c r="J3085" s="35" t="n">
        <v>10.28</v>
      </c>
      <c r="K3085" s="6" t="n">
        <v>1</v>
      </c>
      <c r="L3085" s="35" t="n">
        <v>9.28</v>
      </c>
      <c r="M3085" s="6" t="str">
        <f aca="false">IF(I3085&lt;=0,"Below 0%",IF(I3085&lt;=0.05,"0-5%",IF(I3085&lt;=0.1,"5-10%",IF(I3085&lt;=0.2,"10-20%",IF(I3085&lt;=0.4,"20-40%","Above 40%")))))</f>
        <v>Below 0%</v>
      </c>
      <c r="N3085" s="6" t="str">
        <f aca="false">IF(AND(H3085&gt;=Summary!$B$25,I3085&gt;=Summary!$B$26,I3085&lt;=Summary!$B$27,J3085&gt;=Summary!$B$28,J3085&lt;=Summary!$B$29,F3085*J3085&gt;1),"Yes","No")</f>
        <v>No</v>
      </c>
    </row>
    <row r="3086" customFormat="false" ht="15" hidden="false" customHeight="false" outlineLevel="0" collapsed="false">
      <c r="A3086" s="6" t="s">
        <v>150</v>
      </c>
      <c r="B3086" s="45" t="n">
        <v>42431</v>
      </c>
      <c r="C3086" s="6" t="s">
        <v>183</v>
      </c>
      <c r="D3086" s="6" t="s">
        <v>194</v>
      </c>
      <c r="E3086" s="6" t="s">
        <v>187</v>
      </c>
      <c r="F3086" s="34" t="n">
        <v>0.420553684234619</v>
      </c>
      <c r="G3086" s="34" t="n">
        <v>0.369449378330373</v>
      </c>
      <c r="H3086" s="34" t="n">
        <v>0.0511043059042461</v>
      </c>
      <c r="I3086" s="34" t="n">
        <v>0.138325597231205</v>
      </c>
      <c r="J3086" s="35" t="n">
        <v>2.7</v>
      </c>
      <c r="K3086" s="6" t="n">
        <v>1</v>
      </c>
      <c r="L3086" s="35" t="n">
        <v>1.7</v>
      </c>
      <c r="M3086" s="6" t="str">
        <f aca="false">IF(I3086&lt;=0,"Below 0%",IF(I3086&lt;=0.05,"0-5%",IF(I3086&lt;=0.1,"5-10%",IF(I3086&lt;=0.2,"10-20%",IF(I3086&lt;=0.4,"20-40%","Above 40%")))))</f>
        <v>10-20%</v>
      </c>
      <c r="N3086" s="6" t="str">
        <f aca="false">IF(AND(H3086&gt;=Summary!$B$25,I3086&gt;=Summary!$B$26,I3086&lt;=Summary!$B$27,J3086&gt;=Summary!$B$28,J3086&lt;=Summary!$B$29,F3086*J3086&gt;1),"Yes","No")</f>
        <v>Yes</v>
      </c>
    </row>
    <row r="3087" customFormat="false" ht="15" hidden="false" customHeight="false" outlineLevel="0" collapsed="false">
      <c r="A3087" s="6" t="s">
        <v>150</v>
      </c>
      <c r="B3087" s="45" t="n">
        <v>42431</v>
      </c>
      <c r="C3087" s="6" t="s">
        <v>183</v>
      </c>
      <c r="D3087" s="6" t="s">
        <v>194</v>
      </c>
      <c r="E3087" s="6" t="s">
        <v>174</v>
      </c>
      <c r="F3087" s="34" t="n">
        <v>0.206025689840317</v>
      </c>
      <c r="G3087" s="34" t="n">
        <v>0.284191829484902</v>
      </c>
      <c r="H3087" s="34" t="n">
        <v>-0.0781661396445856</v>
      </c>
      <c r="I3087" s="34" t="n">
        <v>-0.275047103874386</v>
      </c>
      <c r="J3087" s="35" t="n">
        <v>3.51</v>
      </c>
      <c r="K3087" s="6" t="n">
        <v>0</v>
      </c>
      <c r="L3087" s="35" t="n">
        <v>-1</v>
      </c>
      <c r="M3087" s="6" t="str">
        <f aca="false">IF(I3087&lt;=0,"Below 0%",IF(I3087&lt;=0.05,"0-5%",IF(I3087&lt;=0.1,"5-10%",IF(I3087&lt;=0.2,"10-20%",IF(I3087&lt;=0.4,"20-40%","Above 40%")))))</f>
        <v>Below 0%</v>
      </c>
      <c r="N3087" s="6" t="str">
        <f aca="false">IF(AND(H3087&gt;=Summary!$B$25,I3087&gt;=Summary!$B$26,I3087&lt;=Summary!$B$27,J3087&gt;=Summary!$B$28,J3087&lt;=Summary!$B$29,F3087*J3087&gt;1),"Yes","No")</f>
        <v>No</v>
      </c>
    </row>
    <row r="3088" customFormat="false" ht="15" hidden="false" customHeight="false" outlineLevel="0" collapsed="false">
      <c r="A3088" s="6" t="s">
        <v>150</v>
      </c>
      <c r="B3088" s="45" t="n">
        <v>42431</v>
      </c>
      <c r="C3088" s="6" t="s">
        <v>183</v>
      </c>
      <c r="D3088" s="6" t="s">
        <v>194</v>
      </c>
      <c r="E3088" s="6" t="s">
        <v>177</v>
      </c>
      <c r="F3088" s="34" t="n">
        <v>0.373420625925064</v>
      </c>
      <c r="G3088" s="34" t="n">
        <v>0.346358792184725</v>
      </c>
      <c r="H3088" s="34" t="n">
        <v>0.0270618337403394</v>
      </c>
      <c r="I3088" s="34" t="n">
        <v>0.0781323712605695</v>
      </c>
      <c r="J3088" s="35" t="n">
        <v>2.88</v>
      </c>
      <c r="K3088" s="6" t="n">
        <v>0</v>
      </c>
      <c r="L3088" s="35" t="n">
        <v>-1</v>
      </c>
      <c r="M3088" s="6" t="str">
        <f aca="false">IF(I3088&lt;=0,"Below 0%",IF(I3088&lt;=0.05,"0-5%",IF(I3088&lt;=0.1,"5-10%",IF(I3088&lt;=0.2,"10-20%",IF(I3088&lt;=0.4,"20-40%","Above 40%")))))</f>
        <v>5-10%</v>
      </c>
      <c r="N3088" s="6" t="str">
        <f aca="false">IF(AND(H3088&gt;=Summary!$B$25,I3088&gt;=Summary!$B$26,I3088&lt;=Summary!$B$27,J3088&gt;=Summary!$B$28,J3088&lt;=Summary!$B$29,F3088*J3088&gt;1),"Yes","No")</f>
        <v>No</v>
      </c>
    </row>
    <row r="3089" customFormat="false" ht="15" hidden="false" customHeight="false" outlineLevel="0" collapsed="false">
      <c r="A3089" s="6" t="s">
        <v>150</v>
      </c>
      <c r="B3089" s="45" t="n">
        <v>42431</v>
      </c>
      <c r="C3089" s="6" t="s">
        <v>176</v>
      </c>
      <c r="D3089" s="6" t="s">
        <v>198</v>
      </c>
      <c r="E3089" s="6" t="s">
        <v>187</v>
      </c>
      <c r="F3089" s="34" t="n">
        <v>0.725452184677124</v>
      </c>
      <c r="G3089" s="34" t="n">
        <v>0.594353640416048</v>
      </c>
      <c r="H3089" s="34" t="n">
        <v>0.131098544261077</v>
      </c>
      <c r="I3089" s="34" t="n">
        <v>0.220573300719261</v>
      </c>
      <c r="J3089" s="35" t="n">
        <v>1.69</v>
      </c>
      <c r="K3089" s="6" t="n">
        <v>1</v>
      </c>
      <c r="L3089" s="35" t="n">
        <v>0.69</v>
      </c>
      <c r="M3089" s="6" t="str">
        <f aca="false">IF(I3089&lt;=0,"Below 0%",IF(I3089&lt;=0.05,"0-5%",IF(I3089&lt;=0.1,"5-10%",IF(I3089&lt;=0.2,"10-20%",IF(I3089&lt;=0.4,"20-40%","Above 40%")))))</f>
        <v>20-40%</v>
      </c>
      <c r="N3089" s="6" t="str">
        <f aca="false">IF(AND(H3089&gt;=Summary!$B$25,I3089&gt;=Summary!$B$26,I3089&lt;=Summary!$B$27,J3089&gt;=Summary!$B$28,J3089&lt;=Summary!$B$29,F3089*J3089&gt;1),"Yes","No")</f>
        <v>No</v>
      </c>
    </row>
    <row r="3090" customFormat="false" ht="15" hidden="false" customHeight="false" outlineLevel="0" collapsed="false">
      <c r="A3090" s="6" t="s">
        <v>150</v>
      </c>
      <c r="B3090" s="45" t="n">
        <v>42431</v>
      </c>
      <c r="C3090" s="6" t="s">
        <v>176</v>
      </c>
      <c r="D3090" s="6" t="s">
        <v>198</v>
      </c>
      <c r="E3090" s="6" t="s">
        <v>174</v>
      </c>
      <c r="F3090" s="34" t="n">
        <v>0.18601194024086</v>
      </c>
      <c r="G3090" s="34" t="n">
        <v>0.25111441307578</v>
      </c>
      <c r="H3090" s="34" t="n">
        <v>-0.0651024728349201</v>
      </c>
      <c r="I3090" s="34" t="n">
        <v>-0.259254226141427</v>
      </c>
      <c r="J3090" s="35" t="n">
        <v>4</v>
      </c>
      <c r="K3090" s="6" t="n">
        <v>0</v>
      </c>
      <c r="L3090" s="35" t="n">
        <v>-1</v>
      </c>
      <c r="M3090" s="6" t="str">
        <f aca="false">IF(I3090&lt;=0,"Below 0%",IF(I3090&lt;=0.05,"0-5%",IF(I3090&lt;=0.1,"5-10%",IF(I3090&lt;=0.2,"10-20%",IF(I3090&lt;=0.4,"20-40%","Above 40%")))))</f>
        <v>Below 0%</v>
      </c>
      <c r="N3090" s="6" t="str">
        <f aca="false">IF(AND(H3090&gt;=Summary!$B$25,I3090&gt;=Summary!$B$26,I3090&lt;=Summary!$B$27,J3090&gt;=Summary!$B$28,J3090&lt;=Summary!$B$29,F3090*J3090&gt;1),"Yes","No")</f>
        <v>No</v>
      </c>
    </row>
    <row r="3091" customFormat="false" ht="15" hidden="false" customHeight="false" outlineLevel="0" collapsed="false">
      <c r="A3091" s="6" t="s">
        <v>150</v>
      </c>
      <c r="B3091" s="45" t="n">
        <v>42431</v>
      </c>
      <c r="C3091" s="6" t="s">
        <v>176</v>
      </c>
      <c r="D3091" s="6" t="s">
        <v>198</v>
      </c>
      <c r="E3091" s="6" t="s">
        <v>177</v>
      </c>
      <c r="F3091" s="34" t="n">
        <v>0.0885359346866608</v>
      </c>
      <c r="G3091" s="34" t="n">
        <v>0.154531946508172</v>
      </c>
      <c r="H3091" s="34" t="n">
        <v>-0.0659960118215116</v>
      </c>
      <c r="I3091" s="34" t="n">
        <v>-0.42707034572959</v>
      </c>
      <c r="J3091" s="35" t="n">
        <v>6.5</v>
      </c>
      <c r="K3091" s="6" t="n">
        <v>0</v>
      </c>
      <c r="L3091" s="35" t="n">
        <v>-1</v>
      </c>
      <c r="M3091" s="6" t="str">
        <f aca="false">IF(I3091&lt;=0,"Below 0%",IF(I3091&lt;=0.05,"0-5%",IF(I3091&lt;=0.1,"5-10%",IF(I3091&lt;=0.2,"10-20%",IF(I3091&lt;=0.4,"20-40%","Above 40%")))))</f>
        <v>Below 0%</v>
      </c>
      <c r="N3091" s="6" t="str">
        <f aca="false">IF(AND(H3091&gt;=Summary!$B$25,I3091&gt;=Summary!$B$26,I3091&lt;=Summary!$B$27,J3091&gt;=Summary!$B$28,J3091&lt;=Summary!$B$29,F3091*J3091&gt;1),"Yes","No")</f>
        <v>No</v>
      </c>
    </row>
    <row r="3092" customFormat="false" ht="15" hidden="false" customHeight="false" outlineLevel="0" collapsed="false">
      <c r="A3092" s="6" t="s">
        <v>150</v>
      </c>
      <c r="B3092" s="45" t="n">
        <v>42431</v>
      </c>
      <c r="C3092" s="6" t="s">
        <v>192</v>
      </c>
      <c r="D3092" s="6" t="s">
        <v>188</v>
      </c>
      <c r="E3092" s="6" t="s">
        <v>187</v>
      </c>
      <c r="F3092" s="34" t="n">
        <v>0.568936944007874</v>
      </c>
      <c r="G3092" s="34" t="n">
        <v>0.488359749913911</v>
      </c>
      <c r="H3092" s="34" t="n">
        <v>0.080577194093963</v>
      </c>
      <c r="I3092" s="34" t="n">
        <v>0.164995567526127</v>
      </c>
      <c r="J3092" s="35" t="n">
        <v>2.05</v>
      </c>
      <c r="K3092" s="6" t="n">
        <v>1</v>
      </c>
      <c r="L3092" s="35" t="n">
        <v>1.05</v>
      </c>
      <c r="M3092" s="6" t="str">
        <f aca="false">IF(I3092&lt;=0,"Below 0%",IF(I3092&lt;=0.05,"0-5%",IF(I3092&lt;=0.1,"5-10%",IF(I3092&lt;=0.2,"10-20%",IF(I3092&lt;=0.4,"20-40%","Above 40%")))))</f>
        <v>10-20%</v>
      </c>
      <c r="N3092" s="6" t="str">
        <f aca="false">IF(AND(H3092&gt;=Summary!$B$25,I3092&gt;=Summary!$B$26,I3092&lt;=Summary!$B$27,J3092&gt;=Summary!$B$28,J3092&lt;=Summary!$B$29,F3092*J3092&gt;1),"Yes","No")</f>
        <v>Yes</v>
      </c>
    </row>
    <row r="3093" customFormat="false" ht="15" hidden="false" customHeight="false" outlineLevel="0" collapsed="false">
      <c r="A3093" s="6" t="s">
        <v>150</v>
      </c>
      <c r="B3093" s="45" t="n">
        <v>42431</v>
      </c>
      <c r="C3093" s="6" t="s">
        <v>192</v>
      </c>
      <c r="D3093" s="6" t="s">
        <v>188</v>
      </c>
      <c r="E3093" s="6" t="s">
        <v>174</v>
      </c>
      <c r="F3093" s="34" t="n">
        <v>0.207256272435188</v>
      </c>
      <c r="G3093" s="34" t="n">
        <v>0.280430668718072</v>
      </c>
      <c r="H3093" s="34" t="n">
        <v>-0.0731743962828835</v>
      </c>
      <c r="I3093" s="34" t="n">
        <v>-0.260935783583816</v>
      </c>
      <c r="J3093" s="35" t="n">
        <v>3.57</v>
      </c>
      <c r="K3093" s="6" t="n">
        <v>0</v>
      </c>
      <c r="L3093" s="35" t="n">
        <v>-1</v>
      </c>
      <c r="M3093" s="6" t="str">
        <f aca="false">IF(I3093&lt;=0,"Below 0%",IF(I3093&lt;=0.05,"0-5%",IF(I3093&lt;=0.1,"5-10%",IF(I3093&lt;=0.2,"10-20%",IF(I3093&lt;=0.4,"20-40%","Above 40%")))))</f>
        <v>Below 0%</v>
      </c>
      <c r="N3093" s="6" t="str">
        <f aca="false">IF(AND(H3093&gt;=Summary!$B$25,I3093&gt;=Summary!$B$26,I3093&lt;=Summary!$B$27,J3093&gt;=Summary!$B$28,J3093&lt;=Summary!$B$29,F3093*J3093&gt;1),"Yes","No")</f>
        <v>No</v>
      </c>
    </row>
    <row r="3094" customFormat="false" ht="15" hidden="false" customHeight="false" outlineLevel="0" collapsed="false">
      <c r="A3094" s="6" t="s">
        <v>150</v>
      </c>
      <c r="B3094" s="45" t="n">
        <v>42431</v>
      </c>
      <c r="C3094" s="6" t="s">
        <v>192</v>
      </c>
      <c r="D3094" s="6" t="s">
        <v>188</v>
      </c>
      <c r="E3094" s="6" t="s">
        <v>177</v>
      </c>
      <c r="F3094" s="34" t="n">
        <v>0.223806813359261</v>
      </c>
      <c r="G3094" s="34" t="n">
        <v>0.231209581368018</v>
      </c>
      <c r="H3094" s="34" t="n">
        <v>-0.00740276800875708</v>
      </c>
      <c r="I3094" s="34" t="n">
        <v>-0.0320175659025741</v>
      </c>
      <c r="J3094" s="35" t="n">
        <v>4.33</v>
      </c>
      <c r="K3094" s="6" t="n">
        <v>0</v>
      </c>
      <c r="L3094" s="35" t="n">
        <v>-1</v>
      </c>
      <c r="M3094" s="6" t="str">
        <f aca="false">IF(I3094&lt;=0,"Below 0%",IF(I3094&lt;=0.05,"0-5%",IF(I3094&lt;=0.1,"5-10%",IF(I3094&lt;=0.2,"10-20%",IF(I3094&lt;=0.4,"20-40%","Above 40%")))))</f>
        <v>Below 0%</v>
      </c>
      <c r="N3094" s="6" t="str">
        <f aca="false">IF(AND(H3094&gt;=Summary!$B$25,I3094&gt;=Summary!$B$26,I3094&lt;=Summary!$B$27,J3094&gt;=Summary!$B$28,J3094&lt;=Summary!$B$29,F3094*J3094&gt;1),"Yes","No")</f>
        <v>No</v>
      </c>
    </row>
    <row r="3095" customFormat="false" ht="15" hidden="false" customHeight="false" outlineLevel="0" collapsed="false">
      <c r="A3095" s="6" t="s">
        <v>150</v>
      </c>
      <c r="B3095" s="45" t="n">
        <v>42431</v>
      </c>
      <c r="C3095" s="6" t="s">
        <v>189</v>
      </c>
      <c r="D3095" s="6" t="s">
        <v>181</v>
      </c>
      <c r="E3095" s="6" t="s">
        <v>187</v>
      </c>
      <c r="F3095" s="34" t="n">
        <v>0.344616383314133</v>
      </c>
      <c r="G3095" s="34" t="n">
        <v>0.24291508468207</v>
      </c>
      <c r="H3095" s="34" t="n">
        <v>0.101701298632063</v>
      </c>
      <c r="I3095" s="34" t="n">
        <v>0.418670165194438</v>
      </c>
      <c r="J3095" s="35" t="n">
        <v>4.1</v>
      </c>
      <c r="K3095" s="6" t="n">
        <v>1</v>
      </c>
      <c r="L3095" s="35" t="n">
        <v>3.1</v>
      </c>
      <c r="M3095" s="6" t="str">
        <f aca="false">IF(I3095&lt;=0,"Below 0%",IF(I3095&lt;=0.05,"0-5%",IF(I3095&lt;=0.1,"5-10%",IF(I3095&lt;=0.2,"10-20%",IF(I3095&lt;=0.4,"20-40%","Above 40%")))))</f>
        <v>Above 40%</v>
      </c>
      <c r="N3095" s="6" t="str">
        <f aca="false">IF(AND(H3095&gt;=Summary!$B$25,I3095&gt;=Summary!$B$26,I3095&lt;=Summary!$B$27,J3095&gt;=Summary!$B$28,J3095&lt;=Summary!$B$29,F3095*J3095&gt;1),"Yes","No")</f>
        <v>No</v>
      </c>
    </row>
    <row r="3096" customFormat="false" ht="15" hidden="false" customHeight="false" outlineLevel="0" collapsed="false">
      <c r="A3096" s="6" t="s">
        <v>150</v>
      </c>
      <c r="B3096" s="45" t="n">
        <v>42431</v>
      </c>
      <c r="C3096" s="6" t="s">
        <v>189</v>
      </c>
      <c r="D3096" s="6" t="s">
        <v>181</v>
      </c>
      <c r="E3096" s="6" t="s">
        <v>174</v>
      </c>
      <c r="F3096" s="34" t="n">
        <v>0.209673762321472</v>
      </c>
      <c r="G3096" s="34" t="n">
        <v>0.273613144834199</v>
      </c>
      <c r="H3096" s="34" t="n">
        <v>-0.0639393825127272</v>
      </c>
      <c r="I3096" s="34" t="n">
        <v>-0.233685346336238</v>
      </c>
      <c r="J3096" s="35" t="n">
        <v>3.64</v>
      </c>
      <c r="K3096" s="6" t="n">
        <v>0</v>
      </c>
      <c r="L3096" s="35" t="n">
        <v>-1</v>
      </c>
      <c r="M3096" s="6" t="str">
        <f aca="false">IF(I3096&lt;=0,"Below 0%",IF(I3096&lt;=0.05,"0-5%",IF(I3096&lt;=0.1,"5-10%",IF(I3096&lt;=0.2,"10-20%",IF(I3096&lt;=0.4,"20-40%","Above 40%")))))</f>
        <v>Below 0%</v>
      </c>
      <c r="N3096" s="6" t="str">
        <f aca="false">IF(AND(H3096&gt;=Summary!$B$25,I3096&gt;=Summary!$B$26,I3096&lt;=Summary!$B$27,J3096&gt;=Summary!$B$28,J3096&lt;=Summary!$B$29,F3096*J3096&gt;1),"Yes","No")</f>
        <v>No</v>
      </c>
    </row>
    <row r="3097" customFormat="false" ht="15" hidden="false" customHeight="false" outlineLevel="0" collapsed="false">
      <c r="A3097" s="6" t="s">
        <v>150</v>
      </c>
      <c r="B3097" s="45" t="n">
        <v>42431</v>
      </c>
      <c r="C3097" s="6" t="s">
        <v>189</v>
      </c>
      <c r="D3097" s="6" t="s">
        <v>181</v>
      </c>
      <c r="E3097" s="6" t="s">
        <v>177</v>
      </c>
      <c r="F3097" s="34" t="n">
        <v>0.44570991396904</v>
      </c>
      <c r="G3097" s="34" t="n">
        <v>0.483471770483731</v>
      </c>
      <c r="H3097" s="34" t="n">
        <v>-0.0377618565146911</v>
      </c>
      <c r="I3097" s="34" t="n">
        <v>-0.0781056078556747</v>
      </c>
      <c r="J3097" s="35" t="n">
        <v>2.06</v>
      </c>
      <c r="K3097" s="6" t="n">
        <v>0</v>
      </c>
      <c r="L3097" s="35" t="n">
        <v>-1</v>
      </c>
      <c r="M3097" s="6" t="str">
        <f aca="false">IF(I3097&lt;=0,"Below 0%",IF(I3097&lt;=0.05,"0-5%",IF(I3097&lt;=0.1,"5-10%",IF(I3097&lt;=0.2,"10-20%",IF(I3097&lt;=0.4,"20-40%","Above 40%")))))</f>
        <v>Below 0%</v>
      </c>
      <c r="N3097" s="6" t="str">
        <f aca="false">IF(AND(H3097&gt;=Summary!$B$25,I3097&gt;=Summary!$B$26,I3097&lt;=Summary!$B$27,J3097&gt;=Summary!$B$28,J3097&lt;=Summary!$B$29,F3097*J3097&gt;1),"Yes","No")</f>
        <v>No</v>
      </c>
    </row>
    <row r="3098" customFormat="false" ht="15" hidden="false" customHeight="false" outlineLevel="0" collapsed="false">
      <c r="A3098" s="6" t="s">
        <v>150</v>
      </c>
      <c r="B3098" s="45" t="n">
        <v>42434</v>
      </c>
      <c r="C3098" s="6" t="s">
        <v>190</v>
      </c>
      <c r="D3098" s="6" t="s">
        <v>192</v>
      </c>
      <c r="E3098" s="6" t="s">
        <v>187</v>
      </c>
      <c r="F3098" s="34" t="n">
        <v>0.747219979763031</v>
      </c>
      <c r="G3098" s="34" t="n">
        <v>0.647668393782384</v>
      </c>
      <c r="H3098" s="34" t="n">
        <v>0.0995515859806475</v>
      </c>
      <c r="I3098" s="34" t="n">
        <v>0.15370764875412</v>
      </c>
      <c r="J3098" s="35" t="n">
        <v>1.53</v>
      </c>
      <c r="K3098" s="6" t="n">
        <v>0</v>
      </c>
      <c r="L3098" s="35" t="n">
        <v>-1</v>
      </c>
      <c r="M3098" s="6" t="str">
        <f aca="false">IF(I3098&lt;=0,"Below 0%",IF(I3098&lt;=0.05,"0-5%",IF(I3098&lt;=0.1,"5-10%",IF(I3098&lt;=0.2,"10-20%",IF(I3098&lt;=0.4,"20-40%","Above 40%")))))</f>
        <v>10-20%</v>
      </c>
      <c r="N3098" s="6" t="str">
        <f aca="false">IF(AND(H3098&gt;=Summary!$B$25,I3098&gt;=Summary!$B$26,I3098&lt;=Summary!$B$27,J3098&gt;=Summary!$B$28,J3098&lt;=Summary!$B$29,F3098*J3098&gt;1),"Yes","No")</f>
        <v>No</v>
      </c>
    </row>
    <row r="3099" customFormat="false" ht="15" hidden="false" customHeight="false" outlineLevel="0" collapsed="false">
      <c r="A3099" s="6" t="s">
        <v>150</v>
      </c>
      <c r="B3099" s="45" t="n">
        <v>42434</v>
      </c>
      <c r="C3099" s="6" t="s">
        <v>190</v>
      </c>
      <c r="D3099" s="6" t="s">
        <v>192</v>
      </c>
      <c r="E3099" s="6" t="s">
        <v>174</v>
      </c>
      <c r="F3099" s="34" t="n">
        <v>0.179895028471947</v>
      </c>
      <c r="G3099" s="34" t="n">
        <v>0.22020725388601</v>
      </c>
      <c r="H3099" s="34" t="n">
        <v>-0.0403122254140637</v>
      </c>
      <c r="I3099" s="34" t="n">
        <v>-0.183064929527395</v>
      </c>
      <c r="J3099" s="35" t="n">
        <v>4.5</v>
      </c>
      <c r="K3099" s="6" t="n">
        <v>1</v>
      </c>
      <c r="L3099" s="35" t="n">
        <v>3.5</v>
      </c>
      <c r="M3099" s="6" t="str">
        <f aca="false">IF(I3099&lt;=0,"Below 0%",IF(I3099&lt;=0.05,"0-5%",IF(I3099&lt;=0.1,"5-10%",IF(I3099&lt;=0.2,"10-20%",IF(I3099&lt;=0.4,"20-40%","Above 40%")))))</f>
        <v>Below 0%</v>
      </c>
      <c r="N3099" s="6" t="str">
        <f aca="false">IF(AND(H3099&gt;=Summary!$B$25,I3099&gt;=Summary!$B$26,I3099&lt;=Summary!$B$27,J3099&gt;=Summary!$B$28,J3099&lt;=Summary!$B$29,F3099*J3099&gt;1),"Yes","No")</f>
        <v>No</v>
      </c>
    </row>
    <row r="3100" customFormat="false" ht="15" hidden="false" customHeight="false" outlineLevel="0" collapsed="false">
      <c r="A3100" s="6" t="s">
        <v>150</v>
      </c>
      <c r="B3100" s="45" t="n">
        <v>42434</v>
      </c>
      <c r="C3100" s="6" t="s">
        <v>190</v>
      </c>
      <c r="D3100" s="6" t="s">
        <v>192</v>
      </c>
      <c r="E3100" s="6" t="s">
        <v>177</v>
      </c>
      <c r="F3100" s="34" t="n">
        <v>0.0728850513696671</v>
      </c>
      <c r="G3100" s="34" t="n">
        <v>0.132124352331606</v>
      </c>
      <c r="H3100" s="34" t="n">
        <v>-0.0592393009619392</v>
      </c>
      <c r="I3100" s="34" t="n">
        <v>-0.448360199437422</v>
      </c>
      <c r="J3100" s="35" t="n">
        <v>7.5</v>
      </c>
      <c r="K3100" s="6" t="n">
        <v>0</v>
      </c>
      <c r="L3100" s="35" t="n">
        <v>-1</v>
      </c>
      <c r="M3100" s="6" t="str">
        <f aca="false">IF(I3100&lt;=0,"Below 0%",IF(I3100&lt;=0.05,"0-5%",IF(I3100&lt;=0.1,"5-10%",IF(I3100&lt;=0.2,"10-20%",IF(I3100&lt;=0.4,"20-40%","Above 40%")))))</f>
        <v>Below 0%</v>
      </c>
      <c r="N3100" s="6" t="str">
        <f aca="false">IF(AND(H3100&gt;=Summary!$B$25,I3100&gt;=Summary!$B$26,I3100&lt;=Summary!$B$27,J3100&gt;=Summary!$B$28,J3100&lt;=Summary!$B$29,F3100*J3100&gt;1),"Yes","No")</f>
        <v>No</v>
      </c>
    </row>
    <row r="3101" customFormat="false" ht="15" hidden="false" customHeight="false" outlineLevel="0" collapsed="false">
      <c r="A3101" s="6" t="s">
        <v>150</v>
      </c>
      <c r="B3101" s="45" t="n">
        <v>42434</v>
      </c>
      <c r="C3101" s="6" t="s">
        <v>173</v>
      </c>
      <c r="D3101" s="6" t="s">
        <v>189</v>
      </c>
      <c r="E3101" s="6" t="s">
        <v>187</v>
      </c>
      <c r="F3101" s="34" t="n">
        <v>0.620042204856873</v>
      </c>
      <c r="G3101" s="34" t="n">
        <v>0.564516129032258</v>
      </c>
      <c r="H3101" s="34" t="n">
        <v>0.0555260758246146</v>
      </c>
      <c r="I3101" s="34" t="n">
        <v>0.0983604771750315</v>
      </c>
      <c r="J3101" s="35" t="n">
        <v>1.8</v>
      </c>
      <c r="K3101" s="6" t="n">
        <v>0</v>
      </c>
      <c r="L3101" s="35" t="n">
        <v>-1</v>
      </c>
      <c r="M3101" s="6" t="str">
        <f aca="false">IF(I3101&lt;=0,"Below 0%",IF(I3101&lt;=0.05,"0-5%",IF(I3101&lt;=0.1,"5-10%",IF(I3101&lt;=0.2,"10-20%",IF(I3101&lt;=0.4,"20-40%","Above 40%")))))</f>
        <v>5-10%</v>
      </c>
      <c r="N3101" s="6" t="str">
        <f aca="false">IF(AND(H3101&gt;=Summary!$B$25,I3101&gt;=Summary!$B$26,I3101&lt;=Summary!$B$27,J3101&gt;=Summary!$B$28,J3101&lt;=Summary!$B$29,F3101*J3101&gt;1),"Yes","No")</f>
        <v>No</v>
      </c>
    </row>
    <row r="3102" customFormat="false" ht="15" hidden="false" customHeight="false" outlineLevel="0" collapsed="false">
      <c r="A3102" s="6" t="s">
        <v>150</v>
      </c>
      <c r="B3102" s="45" t="n">
        <v>42434</v>
      </c>
      <c r="C3102" s="6" t="s">
        <v>173</v>
      </c>
      <c r="D3102" s="6" t="s">
        <v>189</v>
      </c>
      <c r="E3102" s="6" t="s">
        <v>174</v>
      </c>
      <c r="F3102" s="34" t="n">
        <v>0.192615196108818</v>
      </c>
      <c r="G3102" s="34" t="n">
        <v>0.241935483870968</v>
      </c>
      <c r="H3102" s="34" t="n">
        <v>-0.0493202877621497</v>
      </c>
      <c r="I3102" s="34" t="n">
        <v>-0.203857189416885</v>
      </c>
      <c r="J3102" s="35" t="n">
        <v>4.2</v>
      </c>
      <c r="K3102" s="6" t="n">
        <v>0</v>
      </c>
      <c r="L3102" s="35" t="n">
        <v>-1</v>
      </c>
      <c r="M3102" s="6" t="str">
        <f aca="false">IF(I3102&lt;=0,"Below 0%",IF(I3102&lt;=0.05,"0-5%",IF(I3102&lt;=0.1,"5-10%",IF(I3102&lt;=0.2,"10-20%",IF(I3102&lt;=0.4,"20-40%","Above 40%")))))</f>
        <v>Below 0%</v>
      </c>
      <c r="N3102" s="6" t="str">
        <f aca="false">IF(AND(H3102&gt;=Summary!$B$25,I3102&gt;=Summary!$B$26,I3102&lt;=Summary!$B$27,J3102&gt;=Summary!$B$28,J3102&lt;=Summary!$B$29,F3102*J3102&gt;1),"Yes","No")</f>
        <v>No</v>
      </c>
    </row>
    <row r="3103" customFormat="false" ht="15" hidden="false" customHeight="false" outlineLevel="0" collapsed="false">
      <c r="A3103" s="6" t="s">
        <v>150</v>
      </c>
      <c r="B3103" s="45" t="n">
        <v>42434</v>
      </c>
      <c r="C3103" s="6" t="s">
        <v>173</v>
      </c>
      <c r="D3103" s="6" t="s">
        <v>189</v>
      </c>
      <c r="E3103" s="6" t="s">
        <v>177</v>
      </c>
      <c r="F3103" s="34" t="n">
        <v>0.187342584133148</v>
      </c>
      <c r="G3103" s="34" t="n">
        <v>0.193548387096774</v>
      </c>
      <c r="H3103" s="34" t="n">
        <v>-0.00620580296362597</v>
      </c>
      <c r="I3103" s="34" t="n">
        <v>-0.0320633153120675</v>
      </c>
      <c r="J3103" s="35" t="n">
        <v>5.25</v>
      </c>
      <c r="K3103" s="6" t="n">
        <v>1</v>
      </c>
      <c r="L3103" s="35" t="n">
        <v>4.25</v>
      </c>
      <c r="M3103" s="6" t="str">
        <f aca="false">IF(I3103&lt;=0,"Below 0%",IF(I3103&lt;=0.05,"0-5%",IF(I3103&lt;=0.1,"5-10%",IF(I3103&lt;=0.2,"10-20%",IF(I3103&lt;=0.4,"20-40%","Above 40%")))))</f>
        <v>Below 0%</v>
      </c>
      <c r="N3103" s="6" t="str">
        <f aca="false">IF(AND(H3103&gt;=Summary!$B$25,I3103&gt;=Summary!$B$26,I3103&lt;=Summary!$B$27,J3103&gt;=Summary!$B$28,J3103&lt;=Summary!$B$29,F3103*J3103&gt;1),"Yes","No")</f>
        <v>No</v>
      </c>
    </row>
    <row r="3104" customFormat="false" ht="15" hidden="false" customHeight="false" outlineLevel="0" collapsed="false">
      <c r="A3104" s="6" t="s">
        <v>150</v>
      </c>
      <c r="B3104" s="45" t="n">
        <v>42434</v>
      </c>
      <c r="C3104" s="6" t="s">
        <v>194</v>
      </c>
      <c r="D3104" s="6" t="s">
        <v>182</v>
      </c>
      <c r="E3104" s="6" t="s">
        <v>187</v>
      </c>
      <c r="F3104" s="34" t="n">
        <v>0.771203577518463</v>
      </c>
      <c r="G3104" s="34" t="n">
        <v>0.807575373701546</v>
      </c>
      <c r="H3104" s="34" t="n">
        <v>-0.0363717961830824</v>
      </c>
      <c r="I3104" s="34" t="n">
        <v>-0.0450382680892945</v>
      </c>
      <c r="J3104" s="35" t="n">
        <v>1.24</v>
      </c>
      <c r="K3104" s="6" t="n">
        <v>1</v>
      </c>
      <c r="L3104" s="35" t="n">
        <v>0.24</v>
      </c>
      <c r="M3104" s="6" t="str">
        <f aca="false">IF(I3104&lt;=0,"Below 0%",IF(I3104&lt;=0.05,"0-5%",IF(I3104&lt;=0.1,"5-10%",IF(I3104&lt;=0.2,"10-20%",IF(I3104&lt;=0.4,"20-40%","Above 40%")))))</f>
        <v>Below 0%</v>
      </c>
      <c r="N3104" s="6" t="str">
        <f aca="false">IF(AND(H3104&gt;=Summary!$B$25,I3104&gt;=Summary!$B$26,I3104&lt;=Summary!$B$27,J3104&gt;=Summary!$B$28,J3104&lt;=Summary!$B$29,F3104*J3104&gt;1),"Yes","No")</f>
        <v>No</v>
      </c>
    </row>
    <row r="3105" customFormat="false" ht="15" hidden="false" customHeight="false" outlineLevel="0" collapsed="false">
      <c r="A3105" s="6" t="s">
        <v>150</v>
      </c>
      <c r="B3105" s="45" t="n">
        <v>42434</v>
      </c>
      <c r="C3105" s="6" t="s">
        <v>194</v>
      </c>
      <c r="D3105" s="6" t="s">
        <v>182</v>
      </c>
      <c r="E3105" s="6" t="s">
        <v>174</v>
      </c>
      <c r="F3105" s="34" t="n">
        <v>0.19215352833271</v>
      </c>
      <c r="G3105" s="34" t="n">
        <v>0.133519128451989</v>
      </c>
      <c r="H3105" s="34" t="n">
        <v>0.0586343998807214</v>
      </c>
      <c r="I3105" s="34" t="n">
        <v>0.439146065140811</v>
      </c>
      <c r="J3105" s="35" t="n">
        <v>7.5</v>
      </c>
      <c r="K3105" s="6" t="n">
        <v>0</v>
      </c>
      <c r="L3105" s="35" t="n">
        <v>-1</v>
      </c>
      <c r="M3105" s="6" t="str">
        <f aca="false">IF(I3105&lt;=0,"Below 0%",IF(I3105&lt;=0.05,"0-5%",IF(I3105&lt;=0.1,"5-10%",IF(I3105&lt;=0.2,"10-20%",IF(I3105&lt;=0.4,"20-40%","Above 40%")))))</f>
        <v>Above 40%</v>
      </c>
      <c r="N3105" s="6" t="str">
        <f aca="false">IF(AND(H3105&gt;=Summary!$B$25,I3105&gt;=Summary!$B$26,I3105&lt;=Summary!$B$27,J3105&gt;=Summary!$B$28,J3105&lt;=Summary!$B$29,F3105*J3105&gt;1),"Yes","No")</f>
        <v>No</v>
      </c>
    </row>
    <row r="3106" customFormat="false" ht="15" hidden="false" customHeight="false" outlineLevel="0" collapsed="false">
      <c r="A3106" s="6" t="s">
        <v>150</v>
      </c>
      <c r="B3106" s="45" t="n">
        <v>42434</v>
      </c>
      <c r="C3106" s="6" t="s">
        <v>194</v>
      </c>
      <c r="D3106" s="6" t="s">
        <v>182</v>
      </c>
      <c r="E3106" s="6" t="s">
        <v>177</v>
      </c>
      <c r="F3106" s="34" t="n">
        <v>0.0366429090499878</v>
      </c>
      <c r="G3106" s="34" t="n">
        <v>0.0589054978464657</v>
      </c>
      <c r="H3106" s="34" t="n">
        <v>-0.0222625887964779</v>
      </c>
      <c r="I3106" s="34" t="n">
        <v>-0.377937367654616</v>
      </c>
      <c r="J3106" s="35" t="n">
        <v>17</v>
      </c>
      <c r="K3106" s="6" t="n">
        <v>0</v>
      </c>
      <c r="L3106" s="35" t="n">
        <v>-1</v>
      </c>
      <c r="M3106" s="6" t="str">
        <f aca="false">IF(I3106&lt;=0,"Below 0%",IF(I3106&lt;=0.05,"0-5%",IF(I3106&lt;=0.1,"5-10%",IF(I3106&lt;=0.2,"10-20%",IF(I3106&lt;=0.4,"20-40%","Above 40%")))))</f>
        <v>Below 0%</v>
      </c>
      <c r="N3106" s="6" t="str">
        <f aca="false">IF(AND(H3106&gt;=Summary!$B$25,I3106&gt;=Summary!$B$26,I3106&lt;=Summary!$B$27,J3106&gt;=Summary!$B$28,J3106&lt;=Summary!$B$29,F3106*J3106&gt;1),"Yes","No")</f>
        <v>No</v>
      </c>
    </row>
    <row r="3107" customFormat="false" ht="15" hidden="false" customHeight="false" outlineLevel="0" collapsed="false">
      <c r="A3107" s="6" t="s">
        <v>150</v>
      </c>
      <c r="B3107" s="45" t="n">
        <v>42434</v>
      </c>
      <c r="C3107" s="6" t="s">
        <v>188</v>
      </c>
      <c r="D3107" s="6" t="s">
        <v>199</v>
      </c>
      <c r="E3107" s="6" t="s">
        <v>187</v>
      </c>
      <c r="F3107" s="34" t="n">
        <v>0.459066480398178</v>
      </c>
      <c r="G3107" s="34" t="n">
        <v>0.365431739683694</v>
      </c>
      <c r="H3107" s="34" t="n">
        <v>0.0936347407144842</v>
      </c>
      <c r="I3107" s="34" t="n">
        <v>0.256230454408617</v>
      </c>
      <c r="J3107" s="35" t="n">
        <v>2.74</v>
      </c>
      <c r="K3107" s="6" t="n">
        <v>0</v>
      </c>
      <c r="L3107" s="35" t="n">
        <v>-1</v>
      </c>
      <c r="M3107" s="6" t="str">
        <f aca="false">IF(I3107&lt;=0,"Below 0%",IF(I3107&lt;=0.05,"0-5%",IF(I3107&lt;=0.1,"5-10%",IF(I3107&lt;=0.2,"10-20%",IF(I3107&lt;=0.4,"20-40%","Above 40%")))))</f>
        <v>20-40%</v>
      </c>
      <c r="N3107" s="6" t="str">
        <f aca="false">IF(AND(H3107&gt;=Summary!$B$25,I3107&gt;=Summary!$B$26,I3107&lt;=Summary!$B$27,J3107&gt;=Summary!$B$28,J3107&lt;=Summary!$B$29,F3107*J3107&gt;1),"Yes","No")</f>
        <v>Yes</v>
      </c>
    </row>
    <row r="3108" customFormat="false" ht="15" hidden="false" customHeight="false" outlineLevel="0" collapsed="false">
      <c r="A3108" s="6" t="s">
        <v>150</v>
      </c>
      <c r="B3108" s="45" t="n">
        <v>42434</v>
      </c>
      <c r="C3108" s="6" t="s">
        <v>188</v>
      </c>
      <c r="D3108" s="6" t="s">
        <v>199</v>
      </c>
      <c r="E3108" s="6" t="s">
        <v>174</v>
      </c>
      <c r="F3108" s="34" t="n">
        <v>0.254350185394287</v>
      </c>
      <c r="G3108" s="34" t="n">
        <v>0.286900563533903</v>
      </c>
      <c r="H3108" s="34" t="n">
        <v>-0.0325503781396158</v>
      </c>
      <c r="I3108" s="34" t="n">
        <v>-0.113455260382468</v>
      </c>
      <c r="J3108" s="35" t="n">
        <v>3.49</v>
      </c>
      <c r="K3108" s="6" t="n">
        <v>0</v>
      </c>
      <c r="L3108" s="35" t="n">
        <v>-1</v>
      </c>
      <c r="M3108" s="6" t="str">
        <f aca="false">IF(I3108&lt;=0,"Below 0%",IF(I3108&lt;=0.05,"0-5%",IF(I3108&lt;=0.1,"5-10%",IF(I3108&lt;=0.2,"10-20%",IF(I3108&lt;=0.4,"20-40%","Above 40%")))))</f>
        <v>Below 0%</v>
      </c>
      <c r="N3108" s="6" t="str">
        <f aca="false">IF(AND(H3108&gt;=Summary!$B$25,I3108&gt;=Summary!$B$26,I3108&lt;=Summary!$B$27,J3108&gt;=Summary!$B$28,J3108&lt;=Summary!$B$29,F3108*J3108&gt;1),"Yes","No")</f>
        <v>No</v>
      </c>
    </row>
    <row r="3109" customFormat="false" ht="15" hidden="false" customHeight="false" outlineLevel="0" collapsed="false">
      <c r="A3109" s="6" t="s">
        <v>150</v>
      </c>
      <c r="B3109" s="45" t="n">
        <v>42434</v>
      </c>
      <c r="C3109" s="6" t="s">
        <v>188</v>
      </c>
      <c r="D3109" s="6" t="s">
        <v>199</v>
      </c>
      <c r="E3109" s="6" t="s">
        <v>177</v>
      </c>
      <c r="F3109" s="34" t="n">
        <v>0.28658339381218</v>
      </c>
      <c r="G3109" s="34" t="n">
        <v>0.347667696782403</v>
      </c>
      <c r="H3109" s="34" t="n">
        <v>-0.0610843029702237</v>
      </c>
      <c r="I3109" s="34" t="n">
        <v>-0.175697378662289</v>
      </c>
      <c r="J3109" s="35" t="n">
        <v>2.88</v>
      </c>
      <c r="K3109" s="6" t="n">
        <v>1</v>
      </c>
      <c r="L3109" s="35" t="n">
        <v>1.88</v>
      </c>
      <c r="M3109" s="6" t="str">
        <f aca="false">IF(I3109&lt;=0,"Below 0%",IF(I3109&lt;=0.05,"0-5%",IF(I3109&lt;=0.1,"5-10%",IF(I3109&lt;=0.2,"10-20%",IF(I3109&lt;=0.4,"20-40%","Above 40%")))))</f>
        <v>Below 0%</v>
      </c>
      <c r="N3109" s="6" t="str">
        <f aca="false">IF(AND(H3109&gt;=Summary!$B$25,I3109&gt;=Summary!$B$26,I3109&lt;=Summary!$B$27,J3109&gt;=Summary!$B$28,J3109&lt;=Summary!$B$29,F3109*J3109&gt;1),"Yes","No")</f>
        <v>No</v>
      </c>
    </row>
    <row r="3110" customFormat="false" ht="15" hidden="false" customHeight="false" outlineLevel="0" collapsed="false">
      <c r="A3110" s="6" t="s">
        <v>150</v>
      </c>
      <c r="B3110" s="45" t="n">
        <v>42434</v>
      </c>
      <c r="C3110" s="6" t="s">
        <v>179</v>
      </c>
      <c r="D3110" s="6" t="s">
        <v>191</v>
      </c>
      <c r="E3110" s="6" t="s">
        <v>187</v>
      </c>
      <c r="F3110" s="34" t="n">
        <v>0.734733700752258</v>
      </c>
      <c r="G3110" s="34" t="n">
        <v>0.607207503702485</v>
      </c>
      <c r="H3110" s="34" t="n">
        <v>0.127526197049774</v>
      </c>
      <c r="I3110" s="34" t="n">
        <v>0.210020785764627</v>
      </c>
      <c r="J3110" s="35" t="n">
        <v>1.65</v>
      </c>
      <c r="K3110" s="6" t="n">
        <v>0</v>
      </c>
      <c r="L3110" s="35" t="n">
        <v>-1</v>
      </c>
      <c r="M3110" s="6" t="str">
        <f aca="false">IF(I3110&lt;=0,"Below 0%",IF(I3110&lt;=0.05,"0-5%",IF(I3110&lt;=0.1,"5-10%",IF(I3110&lt;=0.2,"10-20%",IF(I3110&lt;=0.4,"20-40%","Above 40%")))))</f>
        <v>20-40%</v>
      </c>
      <c r="N3110" s="6" t="str">
        <f aca="false">IF(AND(H3110&gt;=Summary!$B$25,I3110&gt;=Summary!$B$26,I3110&lt;=Summary!$B$27,J3110&gt;=Summary!$B$28,J3110&lt;=Summary!$B$29,F3110*J3110&gt;1),"Yes","No")</f>
        <v>No</v>
      </c>
    </row>
    <row r="3111" customFormat="false" ht="15" hidden="false" customHeight="false" outlineLevel="0" collapsed="false">
      <c r="A3111" s="6" t="s">
        <v>150</v>
      </c>
      <c r="B3111" s="45" t="n">
        <v>42434</v>
      </c>
      <c r="C3111" s="6" t="s">
        <v>179</v>
      </c>
      <c r="D3111" s="6" t="s">
        <v>191</v>
      </c>
      <c r="E3111" s="6" t="s">
        <v>174</v>
      </c>
      <c r="F3111" s="34" t="n">
        <v>0.133489176630974</v>
      </c>
      <c r="G3111" s="34" t="n">
        <v>0.244363995392463</v>
      </c>
      <c r="H3111" s="34" t="n">
        <v>-0.11087481876149</v>
      </c>
      <c r="I3111" s="34" t="n">
        <v>-0.45372813037951</v>
      </c>
      <c r="J3111" s="35" t="n">
        <v>4.1</v>
      </c>
      <c r="K3111" s="6" t="n">
        <v>1</v>
      </c>
      <c r="L3111" s="35" t="n">
        <v>3.1</v>
      </c>
      <c r="M3111" s="6" t="str">
        <f aca="false">IF(I3111&lt;=0,"Below 0%",IF(I3111&lt;=0.05,"0-5%",IF(I3111&lt;=0.1,"5-10%",IF(I3111&lt;=0.2,"10-20%",IF(I3111&lt;=0.4,"20-40%","Above 40%")))))</f>
        <v>Below 0%</v>
      </c>
      <c r="N3111" s="6" t="str">
        <f aca="false">IF(AND(H3111&gt;=Summary!$B$25,I3111&gt;=Summary!$B$26,I3111&lt;=Summary!$B$27,J3111&gt;=Summary!$B$28,J3111&lt;=Summary!$B$29,F3111*J3111&gt;1),"Yes","No")</f>
        <v>No</v>
      </c>
    </row>
    <row r="3112" customFormat="false" ht="15" hidden="false" customHeight="false" outlineLevel="0" collapsed="false">
      <c r="A3112" s="6" t="s">
        <v>150</v>
      </c>
      <c r="B3112" s="45" t="n">
        <v>42434</v>
      </c>
      <c r="C3112" s="6" t="s">
        <v>179</v>
      </c>
      <c r="D3112" s="6" t="s">
        <v>191</v>
      </c>
      <c r="E3112" s="6" t="s">
        <v>177</v>
      </c>
      <c r="F3112" s="34" t="n">
        <v>0.131777137517929</v>
      </c>
      <c r="G3112" s="34" t="n">
        <v>0.148428500905052</v>
      </c>
      <c r="H3112" s="34" t="n">
        <v>-0.0166513633871228</v>
      </c>
      <c r="I3112" s="34" t="n">
        <v>-0.112184407210139</v>
      </c>
      <c r="J3112" s="35" t="n">
        <v>6.75</v>
      </c>
      <c r="K3112" s="6" t="n">
        <v>0</v>
      </c>
      <c r="L3112" s="35" t="n">
        <v>-1</v>
      </c>
      <c r="M3112" s="6" t="str">
        <f aca="false">IF(I3112&lt;=0,"Below 0%",IF(I3112&lt;=0.05,"0-5%",IF(I3112&lt;=0.1,"5-10%",IF(I3112&lt;=0.2,"10-20%",IF(I3112&lt;=0.4,"20-40%","Above 40%")))))</f>
        <v>Below 0%</v>
      </c>
      <c r="N3112" s="6" t="str">
        <f aca="false">IF(AND(H3112&gt;=Summary!$B$25,I3112&gt;=Summary!$B$26,I3112&lt;=Summary!$B$27,J3112&gt;=Summary!$B$28,J3112&lt;=Summary!$B$29,F3112*J3112&gt;1),"Yes","No")</f>
        <v>No</v>
      </c>
    </row>
    <row r="3113" customFormat="false" ht="15" hidden="false" customHeight="false" outlineLevel="0" collapsed="false">
      <c r="A3113" s="6" t="s">
        <v>150</v>
      </c>
      <c r="B3113" s="45" t="n">
        <v>42434</v>
      </c>
      <c r="C3113" s="6" t="s">
        <v>175</v>
      </c>
      <c r="D3113" s="6" t="s">
        <v>172</v>
      </c>
      <c r="E3113" s="6" t="s">
        <v>187</v>
      </c>
      <c r="F3113" s="34" t="n">
        <v>0.460850596427918</v>
      </c>
      <c r="G3113" s="34" t="n">
        <v>0.482204362801378</v>
      </c>
      <c r="H3113" s="34" t="n">
        <v>-0.0213537663734603</v>
      </c>
      <c r="I3113" s="34" t="n">
        <v>-0.0442836440744856</v>
      </c>
      <c r="J3113" s="35" t="n">
        <v>2.05</v>
      </c>
      <c r="K3113" s="6" t="n">
        <v>1</v>
      </c>
      <c r="L3113" s="35" t="n">
        <v>1.05</v>
      </c>
      <c r="M3113" s="6" t="str">
        <f aca="false">IF(I3113&lt;=0,"Below 0%",IF(I3113&lt;=0.05,"0-5%",IF(I3113&lt;=0.1,"5-10%",IF(I3113&lt;=0.2,"10-20%",IF(I3113&lt;=0.4,"20-40%","Above 40%")))))</f>
        <v>Below 0%</v>
      </c>
      <c r="N3113" s="6" t="str">
        <f aca="false">IF(AND(H3113&gt;=Summary!$B$25,I3113&gt;=Summary!$B$26,I3113&lt;=Summary!$B$27,J3113&gt;=Summary!$B$28,J3113&lt;=Summary!$B$29,F3113*J3113&gt;1),"Yes","No")</f>
        <v>No</v>
      </c>
    </row>
    <row r="3114" customFormat="false" ht="15" hidden="false" customHeight="false" outlineLevel="0" collapsed="false">
      <c r="A3114" s="6" t="s">
        <v>150</v>
      </c>
      <c r="B3114" s="45" t="n">
        <v>42434</v>
      </c>
      <c r="C3114" s="6" t="s">
        <v>175</v>
      </c>
      <c r="D3114" s="6" t="s">
        <v>172</v>
      </c>
      <c r="E3114" s="6" t="s">
        <v>174</v>
      </c>
      <c r="F3114" s="34" t="n">
        <v>0.243625938892365</v>
      </c>
      <c r="G3114" s="34" t="n">
        <v>0.282433983926521</v>
      </c>
      <c r="H3114" s="34" t="n">
        <v>-0.0388080450341568</v>
      </c>
      <c r="I3114" s="34" t="n">
        <v>-0.137405720425815</v>
      </c>
      <c r="J3114" s="35" t="n">
        <v>3.5</v>
      </c>
      <c r="K3114" s="6" t="n">
        <v>0</v>
      </c>
      <c r="L3114" s="35" t="n">
        <v>-1</v>
      </c>
      <c r="M3114" s="6" t="str">
        <f aca="false">IF(I3114&lt;=0,"Below 0%",IF(I3114&lt;=0.05,"0-5%",IF(I3114&lt;=0.1,"5-10%",IF(I3114&lt;=0.2,"10-20%",IF(I3114&lt;=0.4,"20-40%","Above 40%")))))</f>
        <v>Below 0%</v>
      </c>
      <c r="N3114" s="6" t="str">
        <f aca="false">IF(AND(H3114&gt;=Summary!$B$25,I3114&gt;=Summary!$B$26,I3114&lt;=Summary!$B$27,J3114&gt;=Summary!$B$28,J3114&lt;=Summary!$B$29,F3114*J3114&gt;1),"Yes","No")</f>
        <v>No</v>
      </c>
    </row>
    <row r="3115" customFormat="false" ht="15" hidden="false" customHeight="false" outlineLevel="0" collapsed="false">
      <c r="A3115" s="6" t="s">
        <v>150</v>
      </c>
      <c r="B3115" s="45" t="n">
        <v>42434</v>
      </c>
      <c r="C3115" s="6" t="s">
        <v>175</v>
      </c>
      <c r="D3115" s="6" t="s">
        <v>172</v>
      </c>
      <c r="E3115" s="6" t="s">
        <v>177</v>
      </c>
      <c r="F3115" s="34" t="n">
        <v>0.29552349448204</v>
      </c>
      <c r="G3115" s="34" t="n">
        <v>0.235361653272101</v>
      </c>
      <c r="H3115" s="34" t="n">
        <v>0.0601618412099394</v>
      </c>
      <c r="I3115" s="34" t="n">
        <v>0.255614457043206</v>
      </c>
      <c r="J3115" s="35" t="n">
        <v>4.2</v>
      </c>
      <c r="K3115" s="6" t="n">
        <v>0</v>
      </c>
      <c r="L3115" s="35" t="n">
        <v>-1</v>
      </c>
      <c r="M3115" s="6" t="str">
        <f aca="false">IF(I3115&lt;=0,"Below 0%",IF(I3115&lt;=0.05,"0-5%",IF(I3115&lt;=0.1,"5-10%",IF(I3115&lt;=0.2,"10-20%",IF(I3115&lt;=0.4,"20-40%","Above 40%")))))</f>
        <v>20-40%</v>
      </c>
      <c r="N3115" s="6" t="str">
        <f aca="false">IF(AND(H3115&gt;=Summary!$B$25,I3115&gt;=Summary!$B$26,I3115&lt;=Summary!$B$27,J3115&gt;=Summary!$B$28,J3115&lt;=Summary!$B$29,F3115*J3115&gt;1),"Yes","No")</f>
        <v>Yes</v>
      </c>
    </row>
    <row r="3116" customFormat="false" ht="15" hidden="false" customHeight="false" outlineLevel="0" collapsed="false">
      <c r="A3116" s="6" t="s">
        <v>150</v>
      </c>
      <c r="B3116" s="45" t="n">
        <v>42434</v>
      </c>
      <c r="C3116" s="6" t="s">
        <v>181</v>
      </c>
      <c r="D3116" s="6" t="s">
        <v>185</v>
      </c>
      <c r="E3116" s="6" t="s">
        <v>187</v>
      </c>
      <c r="F3116" s="34" t="n">
        <v>0.681392669677734</v>
      </c>
      <c r="G3116" s="34" t="n">
        <v>0.406530753282654</v>
      </c>
      <c r="H3116" s="34" t="n">
        <v>0.274861916395081</v>
      </c>
      <c r="I3116" s="34" t="n">
        <v>0.676115925242128</v>
      </c>
      <c r="J3116" s="35" t="n">
        <v>2.5</v>
      </c>
      <c r="K3116" s="6" t="n">
        <v>0</v>
      </c>
      <c r="L3116" s="35" t="n">
        <v>-1</v>
      </c>
      <c r="M3116" s="6" t="str">
        <f aca="false">IF(I3116&lt;=0,"Below 0%",IF(I3116&lt;=0.05,"0-5%",IF(I3116&lt;=0.1,"5-10%",IF(I3116&lt;=0.2,"10-20%",IF(I3116&lt;=0.4,"20-40%","Above 40%")))))</f>
        <v>Above 40%</v>
      </c>
      <c r="N3116" s="6" t="str">
        <f aca="false">IF(AND(H3116&gt;=Summary!$B$25,I3116&gt;=Summary!$B$26,I3116&lt;=Summary!$B$27,J3116&gt;=Summary!$B$28,J3116&lt;=Summary!$B$29,F3116*J3116&gt;1),"Yes","No")</f>
        <v>No</v>
      </c>
    </row>
    <row r="3117" customFormat="false" ht="15" hidden="false" customHeight="false" outlineLevel="0" collapsed="false">
      <c r="A3117" s="6" t="s">
        <v>150</v>
      </c>
      <c r="B3117" s="45" t="n">
        <v>42434</v>
      </c>
      <c r="C3117" s="6" t="s">
        <v>181</v>
      </c>
      <c r="D3117" s="6" t="s">
        <v>185</v>
      </c>
      <c r="E3117" s="6" t="s">
        <v>174</v>
      </c>
      <c r="F3117" s="34" t="n">
        <v>0.152822658419609</v>
      </c>
      <c r="G3117" s="34" t="n">
        <v>0.280753282653766</v>
      </c>
      <c r="H3117" s="34" t="n">
        <v>-0.127930624234157</v>
      </c>
      <c r="I3117" s="34" t="n">
        <v>-0.455669201887571</v>
      </c>
      <c r="J3117" s="35" t="n">
        <v>3.62</v>
      </c>
      <c r="K3117" s="6" t="n">
        <v>1</v>
      </c>
      <c r="L3117" s="35" t="n">
        <v>2.62</v>
      </c>
      <c r="M3117" s="6" t="str">
        <f aca="false">IF(I3117&lt;=0,"Below 0%",IF(I3117&lt;=0.05,"0-5%",IF(I3117&lt;=0.1,"5-10%",IF(I3117&lt;=0.2,"10-20%",IF(I3117&lt;=0.4,"20-40%","Above 40%")))))</f>
        <v>Below 0%</v>
      </c>
      <c r="N3117" s="6" t="str">
        <f aca="false">IF(AND(H3117&gt;=Summary!$B$25,I3117&gt;=Summary!$B$26,I3117&lt;=Summary!$B$27,J3117&gt;=Summary!$B$28,J3117&lt;=Summary!$B$29,F3117*J3117&gt;1),"Yes","No")</f>
        <v>No</v>
      </c>
    </row>
    <row r="3118" customFormat="false" ht="15" hidden="false" customHeight="false" outlineLevel="0" collapsed="false">
      <c r="A3118" s="6" t="s">
        <v>150</v>
      </c>
      <c r="B3118" s="45" t="n">
        <v>42434</v>
      </c>
      <c r="C3118" s="6" t="s">
        <v>181</v>
      </c>
      <c r="D3118" s="6" t="s">
        <v>185</v>
      </c>
      <c r="E3118" s="6" t="s">
        <v>177</v>
      </c>
      <c r="F3118" s="34" t="n">
        <v>0.165784657001495</v>
      </c>
      <c r="G3118" s="34" t="n">
        <v>0.31271596406358</v>
      </c>
      <c r="H3118" s="34" t="n">
        <v>-0.146931307062085</v>
      </c>
      <c r="I3118" s="34" t="n">
        <v>-0.469855472527815</v>
      </c>
      <c r="J3118" s="35" t="n">
        <v>3.25</v>
      </c>
      <c r="K3118" s="6" t="n">
        <v>0</v>
      </c>
      <c r="L3118" s="35" t="n">
        <v>-1</v>
      </c>
      <c r="M3118" s="6" t="str">
        <f aca="false">IF(I3118&lt;=0,"Below 0%",IF(I3118&lt;=0.05,"0-5%",IF(I3118&lt;=0.1,"5-10%",IF(I3118&lt;=0.2,"10-20%",IF(I3118&lt;=0.4,"20-40%","Above 40%")))))</f>
        <v>Below 0%</v>
      </c>
      <c r="N3118" s="6" t="str">
        <f aca="false">IF(AND(H3118&gt;=Summary!$B$25,I3118&gt;=Summary!$B$26,I3118&lt;=Summary!$B$27,J3118&gt;=Summary!$B$28,J3118&lt;=Summary!$B$29,F3118*J3118&gt;1),"Yes","No")</f>
        <v>No</v>
      </c>
    </row>
    <row r="3119" customFormat="false" ht="15" hidden="false" customHeight="false" outlineLevel="0" collapsed="false">
      <c r="A3119" s="6" t="s">
        <v>150</v>
      </c>
      <c r="B3119" s="45" t="n">
        <v>42434</v>
      </c>
      <c r="C3119" s="6" t="s">
        <v>198</v>
      </c>
      <c r="D3119" s="6" t="s">
        <v>195</v>
      </c>
      <c r="E3119" s="6" t="s">
        <v>187</v>
      </c>
      <c r="F3119" s="34" t="n">
        <v>0.308400094509125</v>
      </c>
      <c r="G3119" s="34" t="n">
        <v>0.329581696154387</v>
      </c>
      <c r="H3119" s="34" t="n">
        <v>-0.0211816016452622</v>
      </c>
      <c r="I3119" s="34" t="n">
        <v>-0.0642681371338656</v>
      </c>
      <c r="J3119" s="35" t="n">
        <v>3.01</v>
      </c>
      <c r="K3119" s="6" t="n">
        <v>0</v>
      </c>
      <c r="L3119" s="35" t="n">
        <v>-1</v>
      </c>
      <c r="M3119" s="6" t="str">
        <f aca="false">IF(I3119&lt;=0,"Below 0%",IF(I3119&lt;=0.05,"0-5%",IF(I3119&lt;=0.1,"5-10%",IF(I3119&lt;=0.2,"10-20%",IF(I3119&lt;=0.4,"20-40%","Above 40%")))))</f>
        <v>Below 0%</v>
      </c>
      <c r="N3119" s="6" t="str">
        <f aca="false">IF(AND(H3119&gt;=Summary!$B$25,I3119&gt;=Summary!$B$26,I3119&lt;=Summary!$B$27,J3119&gt;=Summary!$B$28,J3119&lt;=Summary!$B$29,F3119*J3119&gt;1),"Yes","No")</f>
        <v>No</v>
      </c>
    </row>
    <row r="3120" customFormat="false" ht="15" hidden="false" customHeight="false" outlineLevel="0" collapsed="false">
      <c r="A3120" s="6" t="s">
        <v>150</v>
      </c>
      <c r="B3120" s="45" t="n">
        <v>42434</v>
      </c>
      <c r="C3120" s="6" t="s">
        <v>198</v>
      </c>
      <c r="D3120" s="6" t="s">
        <v>195</v>
      </c>
      <c r="E3120" s="6" t="s">
        <v>174</v>
      </c>
      <c r="F3120" s="34" t="n">
        <v>0.0942530184984207</v>
      </c>
      <c r="G3120" s="34" t="n">
        <v>0.291776736889619</v>
      </c>
      <c r="H3120" s="34" t="n">
        <v>-0.197523718391198</v>
      </c>
      <c r="I3120" s="34" t="n">
        <v>-0.676968700441402</v>
      </c>
      <c r="J3120" s="35" t="n">
        <v>3.4</v>
      </c>
      <c r="K3120" s="6" t="n">
        <v>0</v>
      </c>
      <c r="L3120" s="35" t="n">
        <v>-1</v>
      </c>
      <c r="M3120" s="6" t="str">
        <f aca="false">IF(I3120&lt;=0,"Below 0%",IF(I3120&lt;=0.05,"0-5%",IF(I3120&lt;=0.1,"5-10%",IF(I3120&lt;=0.2,"10-20%",IF(I3120&lt;=0.4,"20-40%","Above 40%")))))</f>
        <v>Below 0%</v>
      </c>
      <c r="N3120" s="6" t="str">
        <f aca="false">IF(AND(H3120&gt;=Summary!$B$25,I3120&gt;=Summary!$B$26,I3120&lt;=Summary!$B$27,J3120&gt;=Summary!$B$28,J3120&lt;=Summary!$B$29,F3120*J3120&gt;1),"Yes","No")</f>
        <v>No</v>
      </c>
    </row>
    <row r="3121" customFormat="false" ht="15" hidden="false" customHeight="false" outlineLevel="0" collapsed="false">
      <c r="A3121" s="6" t="s">
        <v>150</v>
      </c>
      <c r="B3121" s="45" t="n">
        <v>42434</v>
      </c>
      <c r="C3121" s="6" t="s">
        <v>198</v>
      </c>
      <c r="D3121" s="6" t="s">
        <v>195</v>
      </c>
      <c r="E3121" s="6" t="s">
        <v>177</v>
      </c>
      <c r="F3121" s="34" t="n">
        <v>0.597346901893616</v>
      </c>
      <c r="G3121" s="34" t="n">
        <v>0.378641566955994</v>
      </c>
      <c r="H3121" s="34" t="n">
        <v>0.218705334937622</v>
      </c>
      <c r="I3121" s="34" t="n">
        <v>0.577605191885971</v>
      </c>
      <c r="J3121" s="35" t="n">
        <v>2.62</v>
      </c>
      <c r="K3121" s="6" t="n">
        <v>1</v>
      </c>
      <c r="L3121" s="35" t="n">
        <v>1.62</v>
      </c>
      <c r="M3121" s="6" t="str">
        <f aca="false">IF(I3121&lt;=0,"Below 0%",IF(I3121&lt;=0.05,"0-5%",IF(I3121&lt;=0.1,"5-10%",IF(I3121&lt;=0.2,"10-20%",IF(I3121&lt;=0.4,"20-40%","Above 40%")))))</f>
        <v>Above 40%</v>
      </c>
      <c r="N3121" s="6" t="str">
        <f aca="false">IF(AND(H3121&gt;=Summary!$B$25,I3121&gt;=Summary!$B$26,I3121&lt;=Summary!$B$27,J3121&gt;=Summary!$B$28,J3121&lt;=Summary!$B$29,F3121*J3121&gt;1),"Yes","No")</f>
        <v>No</v>
      </c>
    </row>
    <row r="3122" customFormat="false" ht="15" hidden="false" customHeight="false" outlineLevel="0" collapsed="false">
      <c r="A3122" s="6" t="s">
        <v>150</v>
      </c>
      <c r="B3122" s="45" t="n">
        <v>42435</v>
      </c>
      <c r="C3122" s="6" t="s">
        <v>180</v>
      </c>
      <c r="D3122" s="6" t="s">
        <v>183</v>
      </c>
      <c r="E3122" s="6" t="s">
        <v>187</v>
      </c>
      <c r="F3122" s="34" t="n">
        <v>0.423352688550949</v>
      </c>
      <c r="G3122" s="34" t="n">
        <v>0.261720217161198</v>
      </c>
      <c r="H3122" s="34" t="n">
        <v>0.161632471389751</v>
      </c>
      <c r="I3122" s="34" t="n">
        <v>0.617577324147638</v>
      </c>
      <c r="J3122" s="35" t="n">
        <v>3.8</v>
      </c>
      <c r="K3122" s="6" t="n">
        <v>0</v>
      </c>
      <c r="L3122" s="35" t="n">
        <v>-1</v>
      </c>
      <c r="M3122" s="6" t="str">
        <f aca="false">IF(I3122&lt;=0,"Below 0%",IF(I3122&lt;=0.05,"0-5%",IF(I3122&lt;=0.1,"5-10%",IF(I3122&lt;=0.2,"10-20%",IF(I3122&lt;=0.4,"20-40%","Above 40%")))))</f>
        <v>Above 40%</v>
      </c>
      <c r="N3122" s="6" t="str">
        <f aca="false">IF(AND(H3122&gt;=Summary!$B$25,I3122&gt;=Summary!$B$26,I3122&lt;=Summary!$B$27,J3122&gt;=Summary!$B$28,J3122&lt;=Summary!$B$29,F3122*J3122&gt;1),"Yes","No")</f>
        <v>No</v>
      </c>
    </row>
    <row r="3123" customFormat="false" ht="15" hidden="false" customHeight="false" outlineLevel="0" collapsed="false">
      <c r="A3123" s="6" t="s">
        <v>150</v>
      </c>
      <c r="B3123" s="45" t="n">
        <v>42435</v>
      </c>
      <c r="C3123" s="6" t="s">
        <v>180</v>
      </c>
      <c r="D3123" s="6" t="s">
        <v>183</v>
      </c>
      <c r="E3123" s="6" t="s">
        <v>174</v>
      </c>
      <c r="F3123" s="34" t="n">
        <v>0.21741957962513</v>
      </c>
      <c r="G3123" s="34" t="n">
        <v>0.284153378632158</v>
      </c>
      <c r="H3123" s="34" t="n">
        <v>-0.0667337990070279</v>
      </c>
      <c r="I3123" s="34" t="n">
        <v>-0.234851330391592</v>
      </c>
      <c r="J3123" s="35" t="n">
        <v>3.5</v>
      </c>
      <c r="K3123" s="6" t="n">
        <v>0</v>
      </c>
      <c r="L3123" s="35" t="n">
        <v>-1</v>
      </c>
      <c r="M3123" s="6" t="str">
        <f aca="false">IF(I3123&lt;=0,"Below 0%",IF(I3123&lt;=0.05,"0-5%",IF(I3123&lt;=0.1,"5-10%",IF(I3123&lt;=0.2,"10-20%",IF(I3123&lt;=0.4,"20-40%","Above 40%")))))</f>
        <v>Below 0%</v>
      </c>
      <c r="N3123" s="6" t="str">
        <f aca="false">IF(AND(H3123&gt;=Summary!$B$25,I3123&gt;=Summary!$B$26,I3123&lt;=Summary!$B$27,J3123&gt;=Summary!$B$28,J3123&lt;=Summary!$B$29,F3123*J3123&gt;1),"Yes","No")</f>
        <v>No</v>
      </c>
    </row>
    <row r="3124" customFormat="false" ht="15" hidden="false" customHeight="false" outlineLevel="0" collapsed="false">
      <c r="A3124" s="6" t="s">
        <v>150</v>
      </c>
      <c r="B3124" s="45" t="n">
        <v>42435</v>
      </c>
      <c r="C3124" s="6" t="s">
        <v>180</v>
      </c>
      <c r="D3124" s="6" t="s">
        <v>183</v>
      </c>
      <c r="E3124" s="6" t="s">
        <v>177</v>
      </c>
      <c r="F3124" s="34" t="n">
        <v>0.35922771692276</v>
      </c>
      <c r="G3124" s="34" t="n">
        <v>0.454126404206645</v>
      </c>
      <c r="H3124" s="34" t="n">
        <v>-0.0948986872838846</v>
      </c>
      <c r="I3124" s="34" t="n">
        <v>-0.208969763494972</v>
      </c>
      <c r="J3124" s="35" t="n">
        <v>2.19</v>
      </c>
      <c r="K3124" s="6" t="n">
        <v>1</v>
      </c>
      <c r="L3124" s="35" t="n">
        <v>1.19</v>
      </c>
      <c r="M3124" s="6" t="str">
        <f aca="false">IF(I3124&lt;=0,"Below 0%",IF(I3124&lt;=0.05,"0-5%",IF(I3124&lt;=0.1,"5-10%",IF(I3124&lt;=0.2,"10-20%",IF(I3124&lt;=0.4,"20-40%","Above 40%")))))</f>
        <v>Below 0%</v>
      </c>
      <c r="N3124" s="6" t="str">
        <f aca="false">IF(AND(H3124&gt;=Summary!$B$25,I3124&gt;=Summary!$B$26,I3124&lt;=Summary!$B$27,J3124&gt;=Summary!$B$28,J3124&lt;=Summary!$B$29,F3124*J3124&gt;1),"Yes","No")</f>
        <v>No</v>
      </c>
    </row>
    <row r="3125" customFormat="false" ht="15" hidden="false" customHeight="false" outlineLevel="0" collapsed="false">
      <c r="A3125" s="6" t="s">
        <v>150</v>
      </c>
      <c r="B3125" s="45" t="n">
        <v>42435</v>
      </c>
      <c r="C3125" s="6" t="s">
        <v>178</v>
      </c>
      <c r="D3125" s="6" t="s">
        <v>176</v>
      </c>
      <c r="E3125" s="6" t="s">
        <v>187</v>
      </c>
      <c r="F3125" s="34" t="n">
        <v>0.328950136899948</v>
      </c>
      <c r="G3125" s="34" t="n">
        <v>0.230463356006751</v>
      </c>
      <c r="H3125" s="34" t="n">
        <v>0.0984867808931972</v>
      </c>
      <c r="I3125" s="34" t="n">
        <v>0.427342474741678</v>
      </c>
      <c r="J3125" s="35" t="n">
        <v>4.33</v>
      </c>
      <c r="K3125" s="6" t="n">
        <v>1</v>
      </c>
      <c r="L3125" s="35" t="n">
        <v>3.33</v>
      </c>
      <c r="M3125" s="6" t="str">
        <f aca="false">IF(I3125&lt;=0,"Below 0%",IF(I3125&lt;=0.05,"0-5%",IF(I3125&lt;=0.1,"5-10%",IF(I3125&lt;=0.2,"10-20%",IF(I3125&lt;=0.4,"20-40%","Above 40%")))))</f>
        <v>Above 40%</v>
      </c>
      <c r="N3125" s="6" t="str">
        <f aca="false">IF(AND(H3125&gt;=Summary!$B$25,I3125&gt;=Summary!$B$26,I3125&lt;=Summary!$B$27,J3125&gt;=Summary!$B$28,J3125&lt;=Summary!$B$29,F3125*J3125&gt;1),"Yes","No")</f>
        <v>No</v>
      </c>
    </row>
    <row r="3126" customFormat="false" ht="15" hidden="false" customHeight="false" outlineLevel="0" collapsed="false">
      <c r="A3126" s="6" t="s">
        <v>150</v>
      </c>
      <c r="B3126" s="45" t="n">
        <v>42435</v>
      </c>
      <c r="C3126" s="6" t="s">
        <v>178</v>
      </c>
      <c r="D3126" s="6" t="s">
        <v>176</v>
      </c>
      <c r="E3126" s="6" t="s">
        <v>174</v>
      </c>
      <c r="F3126" s="34" t="n">
        <v>0.257738560438156</v>
      </c>
      <c r="G3126" s="34" t="n">
        <v>0.285116094716923</v>
      </c>
      <c r="H3126" s="34" t="n">
        <v>-0.0273775342787671</v>
      </c>
      <c r="I3126" s="34" t="n">
        <v>-0.0960224090679581</v>
      </c>
      <c r="J3126" s="35" t="n">
        <v>3.5</v>
      </c>
      <c r="K3126" s="6" t="n">
        <v>0</v>
      </c>
      <c r="L3126" s="35" t="n">
        <v>-1</v>
      </c>
      <c r="M3126" s="6" t="str">
        <f aca="false">IF(I3126&lt;=0,"Below 0%",IF(I3126&lt;=0.05,"0-5%",IF(I3126&lt;=0.1,"5-10%",IF(I3126&lt;=0.2,"10-20%",IF(I3126&lt;=0.4,"20-40%","Above 40%")))))</f>
        <v>Below 0%</v>
      </c>
      <c r="N3126" s="6" t="str">
        <f aca="false">IF(AND(H3126&gt;=Summary!$B$25,I3126&gt;=Summary!$B$26,I3126&lt;=Summary!$B$27,J3126&gt;=Summary!$B$28,J3126&lt;=Summary!$B$29,F3126*J3126&gt;1),"Yes","No")</f>
        <v>No</v>
      </c>
    </row>
    <row r="3127" customFormat="false" ht="15" hidden="false" customHeight="false" outlineLevel="0" collapsed="false">
      <c r="A3127" s="6" t="s">
        <v>150</v>
      </c>
      <c r="B3127" s="45" t="n">
        <v>42435</v>
      </c>
      <c r="C3127" s="6" t="s">
        <v>178</v>
      </c>
      <c r="D3127" s="6" t="s">
        <v>176</v>
      </c>
      <c r="E3127" s="6" t="s">
        <v>177</v>
      </c>
      <c r="F3127" s="34" t="n">
        <v>0.413311272859573</v>
      </c>
      <c r="G3127" s="34" t="n">
        <v>0.484420549276326</v>
      </c>
      <c r="H3127" s="34" t="n">
        <v>-0.0711092764167525</v>
      </c>
      <c r="I3127" s="34" t="n">
        <v>-0.146792444133475</v>
      </c>
      <c r="J3127" s="35" t="n">
        <v>2.06</v>
      </c>
      <c r="K3127" s="6" t="n">
        <v>0</v>
      </c>
      <c r="L3127" s="35" t="n">
        <v>-1</v>
      </c>
      <c r="M3127" s="6" t="str">
        <f aca="false">IF(I3127&lt;=0,"Below 0%",IF(I3127&lt;=0.05,"0-5%",IF(I3127&lt;=0.1,"5-10%",IF(I3127&lt;=0.2,"10-20%",IF(I3127&lt;=0.4,"20-40%","Above 40%")))))</f>
        <v>Below 0%</v>
      </c>
      <c r="N3127" s="6" t="str">
        <f aca="false">IF(AND(H3127&gt;=Summary!$B$25,I3127&gt;=Summary!$B$26,I3127&lt;=Summary!$B$27,J3127&gt;=Summary!$B$28,J3127&lt;=Summary!$B$29,F3127*J3127&gt;1),"Yes","No")</f>
        <v>No</v>
      </c>
    </row>
    <row r="3128" customFormat="false" ht="15" hidden="false" customHeight="false" outlineLevel="0" collapsed="false">
      <c r="A3128" s="6" t="s">
        <v>150</v>
      </c>
      <c r="B3128" s="45" t="n">
        <v>42441</v>
      </c>
      <c r="C3128" s="6" t="s">
        <v>199</v>
      </c>
      <c r="D3128" s="6" t="s">
        <v>175</v>
      </c>
      <c r="E3128" s="6" t="s">
        <v>187</v>
      </c>
      <c r="F3128" s="34" t="n">
        <v>0.554692089557648</v>
      </c>
      <c r="G3128" s="34" t="n">
        <v>0.496062992125984</v>
      </c>
      <c r="H3128" s="34" t="n">
        <v>0.0586290974316635</v>
      </c>
      <c r="I3128" s="34" t="n">
        <v>0.11818881545748</v>
      </c>
      <c r="J3128" s="35" t="n">
        <v>2</v>
      </c>
      <c r="K3128" s="6" t="n">
        <v>1</v>
      </c>
      <c r="L3128" s="35" t="n">
        <v>1</v>
      </c>
      <c r="M3128" s="6" t="str">
        <f aca="false">IF(I3128&lt;=0,"Below 0%",IF(I3128&lt;=0.05,"0-5%",IF(I3128&lt;=0.1,"5-10%",IF(I3128&lt;=0.2,"10-20%",IF(I3128&lt;=0.4,"20-40%","Above 40%")))))</f>
        <v>10-20%</v>
      </c>
      <c r="N3128" s="6" t="str">
        <f aca="false">IF(AND(H3128&gt;=Summary!$B$25,I3128&gt;=Summary!$B$26,I3128&lt;=Summary!$B$27,J3128&gt;=Summary!$B$28,J3128&lt;=Summary!$B$29,F3128*J3128&gt;1),"Yes","No")</f>
        <v>Yes</v>
      </c>
    </row>
    <row r="3129" customFormat="false" ht="15" hidden="false" customHeight="false" outlineLevel="0" collapsed="false">
      <c r="A3129" s="6" t="s">
        <v>150</v>
      </c>
      <c r="B3129" s="45" t="n">
        <v>42441</v>
      </c>
      <c r="C3129" s="6" t="s">
        <v>199</v>
      </c>
      <c r="D3129" s="6" t="s">
        <v>175</v>
      </c>
      <c r="E3129" s="6" t="s">
        <v>174</v>
      </c>
      <c r="F3129" s="34" t="n">
        <v>0.210816815495491</v>
      </c>
      <c r="G3129" s="34" t="n">
        <v>0.283464566929134</v>
      </c>
      <c r="H3129" s="34" t="n">
        <v>-0.0726477514336428</v>
      </c>
      <c r="I3129" s="34" t="n">
        <v>-0.256285123113129</v>
      </c>
      <c r="J3129" s="35" t="n">
        <v>3.5</v>
      </c>
      <c r="K3129" s="6" t="n">
        <v>0</v>
      </c>
      <c r="L3129" s="35" t="n">
        <v>-1</v>
      </c>
      <c r="M3129" s="6" t="str">
        <f aca="false">IF(I3129&lt;=0,"Below 0%",IF(I3129&lt;=0.05,"0-5%",IF(I3129&lt;=0.1,"5-10%",IF(I3129&lt;=0.2,"10-20%",IF(I3129&lt;=0.4,"20-40%","Above 40%")))))</f>
        <v>Below 0%</v>
      </c>
      <c r="N3129" s="6" t="str">
        <f aca="false">IF(AND(H3129&gt;=Summary!$B$25,I3129&gt;=Summary!$B$26,I3129&lt;=Summary!$B$27,J3129&gt;=Summary!$B$28,J3129&lt;=Summary!$B$29,F3129*J3129&gt;1),"Yes","No")</f>
        <v>No</v>
      </c>
    </row>
    <row r="3130" customFormat="false" ht="15" hidden="false" customHeight="false" outlineLevel="0" collapsed="false">
      <c r="A3130" s="6" t="s">
        <v>150</v>
      </c>
      <c r="B3130" s="45" t="n">
        <v>42441</v>
      </c>
      <c r="C3130" s="6" t="s">
        <v>199</v>
      </c>
      <c r="D3130" s="6" t="s">
        <v>175</v>
      </c>
      <c r="E3130" s="6" t="s">
        <v>177</v>
      </c>
      <c r="F3130" s="34" t="n">
        <v>0.234491109848023</v>
      </c>
      <c r="G3130" s="34" t="n">
        <v>0.220472440944882</v>
      </c>
      <c r="H3130" s="34" t="n">
        <v>0.0140186689031406</v>
      </c>
      <c r="I3130" s="34" t="n">
        <v>0.0635846768106734</v>
      </c>
      <c r="J3130" s="35" t="n">
        <v>4.5</v>
      </c>
      <c r="K3130" s="6" t="n">
        <v>0</v>
      </c>
      <c r="L3130" s="35" t="n">
        <v>-1</v>
      </c>
      <c r="M3130" s="6" t="str">
        <f aca="false">IF(I3130&lt;=0,"Below 0%",IF(I3130&lt;=0.05,"0-5%",IF(I3130&lt;=0.1,"5-10%",IF(I3130&lt;=0.2,"10-20%",IF(I3130&lt;=0.4,"20-40%","Above 40%")))))</f>
        <v>5-10%</v>
      </c>
      <c r="N3130" s="6" t="str">
        <f aca="false">IF(AND(H3130&gt;=Summary!$B$25,I3130&gt;=Summary!$B$26,I3130&lt;=Summary!$B$27,J3130&gt;=Summary!$B$28,J3130&lt;=Summary!$B$29,F3130*J3130&gt;1),"Yes","No")</f>
        <v>No</v>
      </c>
    </row>
    <row r="3131" customFormat="false" ht="15" hidden="false" customHeight="false" outlineLevel="0" collapsed="false">
      <c r="A3131" s="6" t="s">
        <v>150</v>
      </c>
      <c r="B3131" s="45" t="n">
        <v>42441</v>
      </c>
      <c r="C3131" s="6" t="s">
        <v>172</v>
      </c>
      <c r="D3131" s="6" t="s">
        <v>194</v>
      </c>
      <c r="E3131" s="6" t="s">
        <v>187</v>
      </c>
      <c r="F3131" s="34" t="n">
        <v>0.133251920342445</v>
      </c>
      <c r="G3131" s="34" t="n">
        <v>0.150380450225744</v>
      </c>
      <c r="H3131" s="34" t="n">
        <v>-0.0171285298832989</v>
      </c>
      <c r="I3131" s="34" t="n">
        <v>-0.113901307367988</v>
      </c>
      <c r="J3131" s="35" t="n">
        <v>6.75</v>
      </c>
      <c r="K3131" s="6" t="n">
        <v>0</v>
      </c>
      <c r="L3131" s="35" t="n">
        <v>-1</v>
      </c>
      <c r="M3131" s="6" t="str">
        <f aca="false">IF(I3131&lt;=0,"Below 0%",IF(I3131&lt;=0.05,"0-5%",IF(I3131&lt;=0.1,"5-10%",IF(I3131&lt;=0.2,"10-20%",IF(I3131&lt;=0.4,"20-40%","Above 40%")))))</f>
        <v>Below 0%</v>
      </c>
      <c r="N3131" s="6" t="str">
        <f aca="false">IF(AND(H3131&gt;=Summary!$B$25,I3131&gt;=Summary!$B$26,I3131&lt;=Summary!$B$27,J3131&gt;=Summary!$B$28,J3131&lt;=Summary!$B$29,F3131*J3131&gt;1),"Yes","No")</f>
        <v>No</v>
      </c>
    </row>
    <row r="3132" customFormat="false" ht="15" hidden="false" customHeight="false" outlineLevel="0" collapsed="false">
      <c r="A3132" s="6" t="s">
        <v>150</v>
      </c>
      <c r="B3132" s="45" t="n">
        <v>42441</v>
      </c>
      <c r="C3132" s="6" t="s">
        <v>172</v>
      </c>
      <c r="D3132" s="6" t="s">
        <v>194</v>
      </c>
      <c r="E3132" s="6" t="s">
        <v>174</v>
      </c>
      <c r="F3132" s="34" t="n">
        <v>0.156803816556931</v>
      </c>
      <c r="G3132" s="34" t="n">
        <v>0.234426798850756</v>
      </c>
      <c r="H3132" s="34" t="n">
        <v>-0.0776229822938256</v>
      </c>
      <c r="I3132" s="34" t="n">
        <v>-0.331118211204355</v>
      </c>
      <c r="J3132" s="35" t="n">
        <v>4.33</v>
      </c>
      <c r="K3132" s="6" t="n">
        <v>1</v>
      </c>
      <c r="L3132" s="35" t="n">
        <v>3.33</v>
      </c>
      <c r="M3132" s="6" t="str">
        <f aca="false">IF(I3132&lt;=0,"Below 0%",IF(I3132&lt;=0.05,"0-5%",IF(I3132&lt;=0.1,"5-10%",IF(I3132&lt;=0.2,"10-20%",IF(I3132&lt;=0.4,"20-40%","Above 40%")))))</f>
        <v>Below 0%</v>
      </c>
      <c r="N3132" s="6" t="str">
        <f aca="false">IF(AND(H3132&gt;=Summary!$B$25,I3132&gt;=Summary!$B$26,I3132&lt;=Summary!$B$27,J3132&gt;=Summary!$B$28,J3132&lt;=Summary!$B$29,F3132*J3132&gt;1),"Yes","No")</f>
        <v>No</v>
      </c>
    </row>
    <row r="3133" customFormat="false" ht="15" hidden="false" customHeight="false" outlineLevel="0" collapsed="false">
      <c r="A3133" s="6" t="s">
        <v>150</v>
      </c>
      <c r="B3133" s="45" t="n">
        <v>42441</v>
      </c>
      <c r="C3133" s="6" t="s">
        <v>172</v>
      </c>
      <c r="D3133" s="6" t="s">
        <v>194</v>
      </c>
      <c r="E3133" s="6" t="s">
        <v>177</v>
      </c>
      <c r="F3133" s="34" t="n">
        <v>0.709944307804108</v>
      </c>
      <c r="G3133" s="34" t="n">
        <v>0.6151927509235</v>
      </c>
      <c r="H3133" s="34" t="n">
        <v>0.0947515568806081</v>
      </c>
      <c r="I3133" s="34" t="n">
        <v>0.154019300029741</v>
      </c>
      <c r="J3133" s="35" t="n">
        <v>1.65</v>
      </c>
      <c r="K3133" s="6" t="n">
        <v>0</v>
      </c>
      <c r="L3133" s="35" t="n">
        <v>-1</v>
      </c>
      <c r="M3133" s="6" t="str">
        <f aca="false">IF(I3133&lt;=0,"Below 0%",IF(I3133&lt;=0.05,"0-5%",IF(I3133&lt;=0.1,"5-10%",IF(I3133&lt;=0.2,"10-20%",IF(I3133&lt;=0.4,"20-40%","Above 40%")))))</f>
        <v>10-20%</v>
      </c>
      <c r="N3133" s="6" t="str">
        <f aca="false">IF(AND(H3133&gt;=Summary!$B$25,I3133&gt;=Summary!$B$26,I3133&lt;=Summary!$B$27,J3133&gt;=Summary!$B$28,J3133&lt;=Summary!$B$29,F3133*J3133&gt;1),"Yes","No")</f>
        <v>No</v>
      </c>
    </row>
    <row r="3134" customFormat="false" ht="15" hidden="false" customHeight="false" outlineLevel="0" collapsed="false">
      <c r="A3134" s="6" t="s">
        <v>150</v>
      </c>
      <c r="B3134" s="45" t="n">
        <v>42441</v>
      </c>
      <c r="C3134" s="6" t="s">
        <v>192</v>
      </c>
      <c r="D3134" s="6" t="s">
        <v>179</v>
      </c>
      <c r="E3134" s="6" t="s">
        <v>187</v>
      </c>
      <c r="F3134" s="34" t="n">
        <v>0.46620911359787</v>
      </c>
      <c r="G3134" s="34" t="n">
        <v>0.358088746009997</v>
      </c>
      <c r="H3134" s="34" t="n">
        <v>0.108120367587873</v>
      </c>
      <c r="I3134" s="34" t="n">
        <v>0.301937351543726</v>
      </c>
      <c r="J3134" s="35" t="n">
        <v>2.75</v>
      </c>
      <c r="K3134" s="6" t="n">
        <v>0</v>
      </c>
      <c r="L3134" s="35" t="n">
        <v>-1</v>
      </c>
      <c r="M3134" s="6" t="str">
        <f aca="false">IF(I3134&lt;=0,"Below 0%",IF(I3134&lt;=0.05,"0-5%",IF(I3134&lt;=0.1,"5-10%",IF(I3134&lt;=0.2,"10-20%",IF(I3134&lt;=0.4,"20-40%","Above 40%")))))</f>
        <v>20-40%</v>
      </c>
      <c r="N3134" s="6" t="str">
        <f aca="false">IF(AND(H3134&gt;=Summary!$B$25,I3134&gt;=Summary!$B$26,I3134&lt;=Summary!$B$27,J3134&gt;=Summary!$B$28,J3134&lt;=Summary!$B$29,F3134*J3134&gt;1),"Yes","No")</f>
        <v>Yes</v>
      </c>
    </row>
    <row r="3135" customFormat="false" ht="15" hidden="false" customHeight="false" outlineLevel="0" collapsed="false">
      <c r="A3135" s="6" t="s">
        <v>150</v>
      </c>
      <c r="B3135" s="45" t="n">
        <v>42441</v>
      </c>
      <c r="C3135" s="6" t="s">
        <v>192</v>
      </c>
      <c r="D3135" s="6" t="s">
        <v>179</v>
      </c>
      <c r="E3135" s="6" t="s">
        <v>174</v>
      </c>
      <c r="F3135" s="34" t="n">
        <v>0.1896733045578</v>
      </c>
      <c r="G3135" s="34" t="n">
        <v>0.305821134014749</v>
      </c>
      <c r="H3135" s="34" t="n">
        <v>-0.116147829456949</v>
      </c>
      <c r="I3135" s="34" t="n">
        <v>-0.379790068567816</v>
      </c>
      <c r="J3135" s="35" t="n">
        <v>3.22</v>
      </c>
      <c r="K3135" s="6" t="n">
        <v>0</v>
      </c>
      <c r="L3135" s="35" t="n">
        <v>-1</v>
      </c>
      <c r="M3135" s="6" t="str">
        <f aca="false">IF(I3135&lt;=0,"Below 0%",IF(I3135&lt;=0.05,"0-5%",IF(I3135&lt;=0.1,"5-10%",IF(I3135&lt;=0.2,"10-20%",IF(I3135&lt;=0.4,"20-40%","Above 40%")))))</f>
        <v>Below 0%</v>
      </c>
      <c r="N3135" s="6" t="str">
        <f aca="false">IF(AND(H3135&gt;=Summary!$B$25,I3135&gt;=Summary!$B$26,I3135&lt;=Summary!$B$27,J3135&gt;=Summary!$B$28,J3135&lt;=Summary!$B$29,F3135*J3135&gt;1),"Yes","No")</f>
        <v>No</v>
      </c>
    </row>
    <row r="3136" customFormat="false" ht="15" hidden="false" customHeight="false" outlineLevel="0" collapsed="false">
      <c r="A3136" s="6" t="s">
        <v>150</v>
      </c>
      <c r="B3136" s="45" t="n">
        <v>42441</v>
      </c>
      <c r="C3136" s="6" t="s">
        <v>192</v>
      </c>
      <c r="D3136" s="6" t="s">
        <v>179</v>
      </c>
      <c r="E3136" s="6" t="s">
        <v>177</v>
      </c>
      <c r="F3136" s="34" t="n">
        <v>0.34411758184433</v>
      </c>
      <c r="G3136" s="34" t="n">
        <v>0.336090119975253</v>
      </c>
      <c r="H3136" s="34" t="n">
        <v>0.00802746186907644</v>
      </c>
      <c r="I3136" s="34" t="n">
        <v>0.0238848493066903</v>
      </c>
      <c r="J3136" s="35" t="n">
        <v>2.93</v>
      </c>
      <c r="K3136" s="6" t="n">
        <v>1</v>
      </c>
      <c r="L3136" s="35" t="n">
        <v>1.93</v>
      </c>
      <c r="M3136" s="6" t="str">
        <f aca="false">IF(I3136&lt;=0,"Below 0%",IF(I3136&lt;=0.05,"0-5%",IF(I3136&lt;=0.1,"5-10%",IF(I3136&lt;=0.2,"10-20%",IF(I3136&lt;=0.4,"20-40%","Above 40%")))))</f>
        <v>0-5%</v>
      </c>
      <c r="N3136" s="6" t="str">
        <f aca="false">IF(AND(H3136&gt;=Summary!$B$25,I3136&gt;=Summary!$B$26,I3136&lt;=Summary!$B$27,J3136&gt;=Summary!$B$28,J3136&lt;=Summary!$B$29,F3136*J3136&gt;1),"Yes","No")</f>
        <v>No</v>
      </c>
    </row>
    <row r="3137" customFormat="false" ht="15" hidden="false" customHeight="false" outlineLevel="0" collapsed="false">
      <c r="A3137" s="6" t="s">
        <v>150</v>
      </c>
      <c r="B3137" s="45" t="n">
        <v>42442</v>
      </c>
      <c r="C3137" s="6" t="s">
        <v>182</v>
      </c>
      <c r="D3137" s="6" t="s">
        <v>181</v>
      </c>
      <c r="E3137" s="6" t="s">
        <v>187</v>
      </c>
      <c r="F3137" s="34" t="n">
        <v>0.0946607366204262</v>
      </c>
      <c r="G3137" s="34" t="n">
        <v>0.128409567771716</v>
      </c>
      <c r="H3137" s="34" t="n">
        <v>-0.0337488311512902</v>
      </c>
      <c r="I3137" s="34" t="n">
        <v>-0.262821779848119</v>
      </c>
      <c r="J3137" s="35" t="n">
        <v>7.75</v>
      </c>
      <c r="K3137" s="6" t="n">
        <v>0</v>
      </c>
      <c r="L3137" s="35" t="n">
        <v>-1</v>
      </c>
      <c r="M3137" s="6" t="str">
        <f aca="false">IF(I3137&lt;=0,"Below 0%",IF(I3137&lt;=0.05,"0-5%",IF(I3137&lt;=0.1,"5-10%",IF(I3137&lt;=0.2,"10-20%",IF(I3137&lt;=0.4,"20-40%","Above 40%")))))</f>
        <v>Below 0%</v>
      </c>
      <c r="N3137" s="6" t="str">
        <f aca="false">IF(AND(H3137&gt;=Summary!$B$25,I3137&gt;=Summary!$B$26,I3137&lt;=Summary!$B$27,J3137&gt;=Summary!$B$28,J3137&lt;=Summary!$B$29,F3137*J3137&gt;1),"Yes","No")</f>
        <v>No</v>
      </c>
    </row>
    <row r="3138" customFormat="false" ht="15" hidden="false" customHeight="false" outlineLevel="0" collapsed="false">
      <c r="A3138" s="6" t="s">
        <v>150</v>
      </c>
      <c r="B3138" s="45" t="n">
        <v>42442</v>
      </c>
      <c r="C3138" s="6" t="s">
        <v>182</v>
      </c>
      <c r="D3138" s="6" t="s">
        <v>181</v>
      </c>
      <c r="E3138" s="6" t="s">
        <v>174</v>
      </c>
      <c r="F3138" s="34" t="n">
        <v>0.0756590291857719</v>
      </c>
      <c r="G3138" s="34" t="n">
        <v>0.2211498111624</v>
      </c>
      <c r="H3138" s="34" t="n">
        <v>-0.145490781976628</v>
      </c>
      <c r="I3138" s="34" t="n">
        <v>-0.657883365180845</v>
      </c>
      <c r="J3138" s="35" t="n">
        <v>4.5</v>
      </c>
      <c r="K3138" s="6" t="n">
        <v>0</v>
      </c>
      <c r="L3138" s="35" t="n">
        <v>-1</v>
      </c>
      <c r="M3138" s="6" t="str">
        <f aca="false">IF(I3138&lt;=0,"Below 0%",IF(I3138&lt;=0.05,"0-5%",IF(I3138&lt;=0.1,"5-10%",IF(I3138&lt;=0.2,"10-20%",IF(I3138&lt;=0.4,"20-40%","Above 40%")))))</f>
        <v>Below 0%</v>
      </c>
      <c r="N3138" s="6" t="str">
        <f aca="false">IF(AND(H3138&gt;=Summary!$B$25,I3138&gt;=Summary!$B$26,I3138&lt;=Summary!$B$27,J3138&gt;=Summary!$B$28,J3138&lt;=Summary!$B$29,F3138*J3138&gt;1),"Yes","No")</f>
        <v>No</v>
      </c>
    </row>
    <row r="3139" customFormat="false" ht="15" hidden="false" customHeight="false" outlineLevel="0" collapsed="false">
      <c r="A3139" s="6" t="s">
        <v>150</v>
      </c>
      <c r="B3139" s="45" t="n">
        <v>42442</v>
      </c>
      <c r="C3139" s="6" t="s">
        <v>182</v>
      </c>
      <c r="D3139" s="6" t="s">
        <v>181</v>
      </c>
      <c r="E3139" s="6" t="s">
        <v>177</v>
      </c>
      <c r="F3139" s="34" t="n">
        <v>0.82968020439148</v>
      </c>
      <c r="G3139" s="34" t="n">
        <v>0.650440621065883</v>
      </c>
      <c r="H3139" s="34" t="n">
        <v>0.179239583325596</v>
      </c>
      <c r="I3139" s="34" t="n">
        <v>0.275566404557997</v>
      </c>
      <c r="J3139" s="35" t="n">
        <v>1.53</v>
      </c>
      <c r="K3139" s="6" t="n">
        <v>1</v>
      </c>
      <c r="L3139" s="35" t="n">
        <v>0.53</v>
      </c>
      <c r="M3139" s="6" t="str">
        <f aca="false">IF(I3139&lt;=0,"Below 0%",IF(I3139&lt;=0.05,"0-5%",IF(I3139&lt;=0.1,"5-10%",IF(I3139&lt;=0.2,"10-20%",IF(I3139&lt;=0.4,"20-40%","Above 40%")))))</f>
        <v>20-40%</v>
      </c>
      <c r="N3139" s="6" t="str">
        <f aca="false">IF(AND(H3139&gt;=Summary!$B$25,I3139&gt;=Summary!$B$26,I3139&lt;=Summary!$B$27,J3139&gt;=Summary!$B$28,J3139&lt;=Summary!$B$29,F3139*J3139&gt;1),"Yes","No")</f>
        <v>No</v>
      </c>
    </row>
    <row r="3140" customFormat="false" ht="15" hidden="false" customHeight="false" outlineLevel="0" collapsed="false">
      <c r="A3140" s="6" t="s">
        <v>150</v>
      </c>
      <c r="B3140" s="45" t="n">
        <v>42443</v>
      </c>
      <c r="C3140" s="6" t="s">
        <v>195</v>
      </c>
      <c r="D3140" s="6" t="s">
        <v>188</v>
      </c>
      <c r="E3140" s="6" t="s">
        <v>187</v>
      </c>
      <c r="F3140" s="34" t="n">
        <v>0.761804282665253</v>
      </c>
      <c r="G3140" s="34" t="n">
        <v>0.608789321474073</v>
      </c>
      <c r="H3140" s="34" t="n">
        <v>0.15301496119118</v>
      </c>
      <c r="I3140" s="34" t="n">
        <v>0.251343043962536</v>
      </c>
      <c r="J3140" s="35" t="n">
        <v>1.67</v>
      </c>
      <c r="K3140" s="6" t="n">
        <v>1</v>
      </c>
      <c r="L3140" s="35" t="n">
        <v>0.67</v>
      </c>
      <c r="M3140" s="6" t="str">
        <f aca="false">IF(I3140&lt;=0,"Below 0%",IF(I3140&lt;=0.05,"0-5%",IF(I3140&lt;=0.1,"5-10%",IF(I3140&lt;=0.2,"10-20%",IF(I3140&lt;=0.4,"20-40%","Above 40%")))))</f>
        <v>20-40%</v>
      </c>
      <c r="N3140" s="6" t="str">
        <f aca="false">IF(AND(H3140&gt;=Summary!$B$25,I3140&gt;=Summary!$B$26,I3140&lt;=Summary!$B$27,J3140&gt;=Summary!$B$28,J3140&lt;=Summary!$B$29,F3140*J3140&gt;1),"Yes","No")</f>
        <v>No</v>
      </c>
    </row>
    <row r="3141" customFormat="false" ht="15" hidden="false" customHeight="false" outlineLevel="0" collapsed="false">
      <c r="A3141" s="6" t="s">
        <v>150</v>
      </c>
      <c r="B3141" s="45" t="n">
        <v>42443</v>
      </c>
      <c r="C3141" s="6" t="s">
        <v>195</v>
      </c>
      <c r="D3141" s="6" t="s">
        <v>188</v>
      </c>
      <c r="E3141" s="6" t="s">
        <v>174</v>
      </c>
      <c r="F3141" s="34" t="n">
        <v>0.146211639046669</v>
      </c>
      <c r="G3141" s="34" t="n">
        <v>0.234798652854896</v>
      </c>
      <c r="H3141" s="34" t="n">
        <v>-0.0885870138082274</v>
      </c>
      <c r="I3141" s="34" t="n">
        <v>-0.377289276284619</v>
      </c>
      <c r="J3141" s="35" t="n">
        <v>4.33</v>
      </c>
      <c r="K3141" s="6" t="n">
        <v>0</v>
      </c>
      <c r="L3141" s="35" t="n">
        <v>-1</v>
      </c>
      <c r="M3141" s="6" t="str">
        <f aca="false">IF(I3141&lt;=0,"Below 0%",IF(I3141&lt;=0.05,"0-5%",IF(I3141&lt;=0.1,"5-10%",IF(I3141&lt;=0.2,"10-20%",IF(I3141&lt;=0.4,"20-40%","Above 40%")))))</f>
        <v>Below 0%</v>
      </c>
      <c r="N3141" s="6" t="str">
        <f aca="false">IF(AND(H3141&gt;=Summary!$B$25,I3141&gt;=Summary!$B$26,I3141&lt;=Summary!$B$27,J3141&gt;=Summary!$B$28,J3141&lt;=Summary!$B$29,F3141*J3141&gt;1),"Yes","No")</f>
        <v>No</v>
      </c>
    </row>
    <row r="3142" customFormat="false" ht="15" hidden="false" customHeight="false" outlineLevel="0" collapsed="false">
      <c r="A3142" s="6" t="s">
        <v>150</v>
      </c>
      <c r="B3142" s="45" t="n">
        <v>42443</v>
      </c>
      <c r="C3142" s="6" t="s">
        <v>195</v>
      </c>
      <c r="D3142" s="6" t="s">
        <v>188</v>
      </c>
      <c r="E3142" s="6" t="s">
        <v>177</v>
      </c>
      <c r="F3142" s="34" t="n">
        <v>0.0919840708374977</v>
      </c>
      <c r="G3142" s="34" t="n">
        <v>0.156412025671031</v>
      </c>
      <c r="H3142" s="34" t="n">
        <v>-0.0644279548335333</v>
      </c>
      <c r="I3142" s="34" t="n">
        <v>-0.411911773133349</v>
      </c>
      <c r="J3142" s="35" t="n">
        <v>6.5</v>
      </c>
      <c r="K3142" s="6" t="n">
        <v>0</v>
      </c>
      <c r="L3142" s="35" t="n">
        <v>-1</v>
      </c>
      <c r="M3142" s="6" t="str">
        <f aca="false">IF(I3142&lt;=0,"Below 0%",IF(I3142&lt;=0.05,"0-5%",IF(I3142&lt;=0.1,"5-10%",IF(I3142&lt;=0.2,"10-20%",IF(I3142&lt;=0.4,"20-40%","Above 40%")))))</f>
        <v>Below 0%</v>
      </c>
      <c r="N3142" s="6" t="str">
        <f aca="false">IF(AND(H3142&gt;=Summary!$B$25,I3142&gt;=Summary!$B$26,I3142&lt;=Summary!$B$27,J3142&gt;=Summary!$B$28,J3142&lt;=Summary!$B$29,F3142*J3142&gt;1),"Yes","No")</f>
        <v>No</v>
      </c>
    </row>
    <row r="3143" customFormat="false" ht="15" hidden="false" customHeight="false" outlineLevel="0" collapsed="false">
      <c r="A3143" s="6" t="s">
        <v>150</v>
      </c>
      <c r="B3143" s="45" t="n">
        <v>42448</v>
      </c>
      <c r="C3143" s="6" t="s">
        <v>190</v>
      </c>
      <c r="D3143" s="6" t="s">
        <v>189</v>
      </c>
      <c r="E3143" s="6" t="s">
        <v>187</v>
      </c>
      <c r="F3143" s="34" t="n">
        <v>0.622389614582062</v>
      </c>
      <c r="G3143" s="34" t="n">
        <v>0.559114453068272</v>
      </c>
      <c r="H3143" s="34" t="n">
        <v>0.0632751615137901</v>
      </c>
      <c r="I3143" s="34" t="n">
        <v>0.11317031989882</v>
      </c>
      <c r="J3143" s="35" t="n">
        <v>1.78</v>
      </c>
      <c r="K3143" s="6" t="n">
        <v>0</v>
      </c>
      <c r="L3143" s="35" t="n">
        <v>-1</v>
      </c>
      <c r="M3143" s="6" t="str">
        <f aca="false">IF(I3143&lt;=0,"Below 0%",IF(I3143&lt;=0.05,"0-5%",IF(I3143&lt;=0.1,"5-10%",IF(I3143&lt;=0.2,"10-20%",IF(I3143&lt;=0.4,"20-40%","Above 40%")))))</f>
        <v>10-20%</v>
      </c>
      <c r="N3143" s="6" t="str">
        <f aca="false">IF(AND(H3143&gt;=Summary!$B$25,I3143&gt;=Summary!$B$26,I3143&lt;=Summary!$B$27,J3143&gt;=Summary!$B$28,J3143&lt;=Summary!$B$29,F3143*J3143&gt;1),"Yes","No")</f>
        <v>No</v>
      </c>
    </row>
    <row r="3144" customFormat="false" ht="15" hidden="false" customHeight="false" outlineLevel="0" collapsed="false">
      <c r="A3144" s="6" t="s">
        <v>150</v>
      </c>
      <c r="B3144" s="45" t="n">
        <v>42448</v>
      </c>
      <c r="C3144" s="6" t="s">
        <v>190</v>
      </c>
      <c r="D3144" s="6" t="s">
        <v>189</v>
      </c>
      <c r="E3144" s="6" t="s">
        <v>174</v>
      </c>
      <c r="F3144" s="34" t="n">
        <v>0.264682054519653</v>
      </c>
      <c r="G3144" s="34" t="n">
        <v>0.251319122843819</v>
      </c>
      <c r="H3144" s="34" t="n">
        <v>0.0133629316758342</v>
      </c>
      <c r="I3144" s="34" t="n">
        <v>0.0531711694861301</v>
      </c>
      <c r="J3144" s="35" t="n">
        <v>3.96</v>
      </c>
      <c r="K3144" s="6" t="n">
        <v>1</v>
      </c>
      <c r="L3144" s="35" t="n">
        <v>2.96</v>
      </c>
      <c r="M3144" s="6" t="str">
        <f aca="false">IF(I3144&lt;=0,"Below 0%",IF(I3144&lt;=0.05,"0-5%",IF(I3144&lt;=0.1,"5-10%",IF(I3144&lt;=0.2,"10-20%",IF(I3144&lt;=0.4,"20-40%","Above 40%")))))</f>
        <v>5-10%</v>
      </c>
      <c r="N3144" s="6" t="str">
        <f aca="false">IF(AND(H3144&gt;=Summary!$B$25,I3144&gt;=Summary!$B$26,I3144&lt;=Summary!$B$27,J3144&gt;=Summary!$B$28,J3144&lt;=Summary!$B$29,F3144*J3144&gt;1),"Yes","No")</f>
        <v>No</v>
      </c>
    </row>
    <row r="3145" customFormat="false" ht="15" hidden="false" customHeight="false" outlineLevel="0" collapsed="false">
      <c r="A3145" s="6" t="s">
        <v>150</v>
      </c>
      <c r="B3145" s="45" t="n">
        <v>42448</v>
      </c>
      <c r="C3145" s="6" t="s">
        <v>190</v>
      </c>
      <c r="D3145" s="6" t="s">
        <v>189</v>
      </c>
      <c r="E3145" s="6" t="s">
        <v>177</v>
      </c>
      <c r="F3145" s="34" t="n">
        <v>0.112928383052349</v>
      </c>
      <c r="G3145" s="34" t="n">
        <v>0.189566424087909</v>
      </c>
      <c r="H3145" s="34" t="n">
        <v>-0.0766380410355601</v>
      </c>
      <c r="I3145" s="34" t="n">
        <v>-0.404280670505343</v>
      </c>
      <c r="J3145" s="35" t="n">
        <v>5.25</v>
      </c>
      <c r="K3145" s="6" t="n">
        <v>0</v>
      </c>
      <c r="L3145" s="35" t="n">
        <v>-1</v>
      </c>
      <c r="M3145" s="6" t="str">
        <f aca="false">IF(I3145&lt;=0,"Below 0%",IF(I3145&lt;=0.05,"0-5%",IF(I3145&lt;=0.1,"5-10%",IF(I3145&lt;=0.2,"10-20%",IF(I3145&lt;=0.4,"20-40%","Above 40%")))))</f>
        <v>Below 0%</v>
      </c>
      <c r="N3145" s="6" t="str">
        <f aca="false">IF(AND(H3145&gt;=Summary!$B$25,I3145&gt;=Summary!$B$26,I3145&lt;=Summary!$B$27,J3145&gt;=Summary!$B$28,J3145&lt;=Summary!$B$29,F3145*J3145&gt;1),"Yes","No")</f>
        <v>No</v>
      </c>
    </row>
    <row r="3146" customFormat="false" ht="15" hidden="false" customHeight="false" outlineLevel="0" collapsed="false">
      <c r="A3146" s="6" t="s">
        <v>150</v>
      </c>
      <c r="B3146" s="45" t="n">
        <v>42448</v>
      </c>
      <c r="C3146" s="6" t="s">
        <v>180</v>
      </c>
      <c r="D3146" s="6" t="s">
        <v>195</v>
      </c>
      <c r="E3146" s="6" t="s">
        <v>187</v>
      </c>
      <c r="F3146" s="34" t="n">
        <v>0.457506865262985</v>
      </c>
      <c r="G3146" s="34" t="n">
        <v>0.324883970010711</v>
      </c>
      <c r="H3146" s="34" t="n">
        <v>0.132622895252275</v>
      </c>
      <c r="I3146" s="34" t="n">
        <v>0.408216186375408</v>
      </c>
      <c r="J3146" s="35" t="n">
        <v>3.1</v>
      </c>
      <c r="K3146" s="6" t="n">
        <v>0</v>
      </c>
      <c r="L3146" s="35" t="n">
        <v>-1</v>
      </c>
      <c r="M3146" s="6" t="str">
        <f aca="false">IF(I3146&lt;=0,"Below 0%",IF(I3146&lt;=0.05,"0-5%",IF(I3146&lt;=0.1,"5-10%",IF(I3146&lt;=0.2,"10-20%",IF(I3146&lt;=0.4,"20-40%","Above 40%")))))</f>
        <v>Above 40%</v>
      </c>
      <c r="N3146" s="6" t="str">
        <f aca="false">IF(AND(H3146&gt;=Summary!$B$25,I3146&gt;=Summary!$B$26,I3146&lt;=Summary!$B$27,J3146&gt;=Summary!$B$28,J3146&lt;=Summary!$B$29,F3146*J3146&gt;1),"Yes","No")</f>
        <v>No</v>
      </c>
    </row>
    <row r="3147" customFormat="false" ht="15" hidden="false" customHeight="false" outlineLevel="0" collapsed="false">
      <c r="A3147" s="6" t="s">
        <v>150</v>
      </c>
      <c r="B3147" s="45" t="n">
        <v>42448</v>
      </c>
      <c r="C3147" s="6" t="s">
        <v>180</v>
      </c>
      <c r="D3147" s="6" t="s">
        <v>195</v>
      </c>
      <c r="E3147" s="6" t="s">
        <v>174</v>
      </c>
      <c r="F3147" s="34" t="n">
        <v>0.245820268988609</v>
      </c>
      <c r="G3147" s="34" t="n">
        <v>0.287754373438058</v>
      </c>
      <c r="H3147" s="34" t="n">
        <v>-0.0419341044494485</v>
      </c>
      <c r="I3147" s="34" t="n">
        <v>-0.145728817075565</v>
      </c>
      <c r="J3147" s="35" t="n">
        <v>3.5</v>
      </c>
      <c r="K3147" s="6" t="n">
        <v>0</v>
      </c>
      <c r="L3147" s="35" t="n">
        <v>-1</v>
      </c>
      <c r="M3147" s="6" t="str">
        <f aca="false">IF(I3147&lt;=0,"Below 0%",IF(I3147&lt;=0.05,"0-5%",IF(I3147&lt;=0.1,"5-10%",IF(I3147&lt;=0.2,"10-20%",IF(I3147&lt;=0.4,"20-40%","Above 40%")))))</f>
        <v>Below 0%</v>
      </c>
      <c r="N3147" s="6" t="str">
        <f aca="false">IF(AND(H3147&gt;=Summary!$B$25,I3147&gt;=Summary!$B$26,I3147&lt;=Summary!$B$27,J3147&gt;=Summary!$B$28,J3147&lt;=Summary!$B$29,F3147*J3147&gt;1),"Yes","No")</f>
        <v>No</v>
      </c>
    </row>
    <row r="3148" customFormat="false" ht="15" hidden="false" customHeight="false" outlineLevel="0" collapsed="false">
      <c r="A3148" s="6" t="s">
        <v>150</v>
      </c>
      <c r="B3148" s="45" t="n">
        <v>42448</v>
      </c>
      <c r="C3148" s="6" t="s">
        <v>180</v>
      </c>
      <c r="D3148" s="6" t="s">
        <v>195</v>
      </c>
      <c r="E3148" s="6" t="s">
        <v>177</v>
      </c>
      <c r="F3148" s="34" t="n">
        <v>0.296672910451889</v>
      </c>
      <c r="G3148" s="34" t="n">
        <v>0.387361656551232</v>
      </c>
      <c r="H3148" s="34" t="n">
        <v>-0.0906887460993426</v>
      </c>
      <c r="I3148" s="34" t="n">
        <v>-0.234119057902543</v>
      </c>
      <c r="J3148" s="35" t="n">
        <v>2.6</v>
      </c>
      <c r="K3148" s="6" t="n">
        <v>1</v>
      </c>
      <c r="L3148" s="35" t="n">
        <v>1.6</v>
      </c>
      <c r="M3148" s="6" t="str">
        <f aca="false">IF(I3148&lt;=0,"Below 0%",IF(I3148&lt;=0.05,"0-5%",IF(I3148&lt;=0.1,"5-10%",IF(I3148&lt;=0.2,"10-20%",IF(I3148&lt;=0.4,"20-40%","Above 40%")))))</f>
        <v>Below 0%</v>
      </c>
      <c r="N3148" s="6" t="str">
        <f aca="false">IF(AND(H3148&gt;=Summary!$B$25,I3148&gt;=Summary!$B$26,I3148&lt;=Summary!$B$27,J3148&gt;=Summary!$B$28,J3148&lt;=Summary!$B$29,F3148*J3148&gt;1),"Yes","No")</f>
        <v>No</v>
      </c>
    </row>
    <row r="3149" customFormat="false" ht="15" hidden="false" customHeight="false" outlineLevel="0" collapsed="false">
      <c r="A3149" s="6" t="s">
        <v>150</v>
      </c>
      <c r="B3149" s="45" t="n">
        <v>42448</v>
      </c>
      <c r="C3149" s="6" t="s">
        <v>173</v>
      </c>
      <c r="D3149" s="6" t="s">
        <v>185</v>
      </c>
      <c r="E3149" s="6" t="s">
        <v>187</v>
      </c>
      <c r="F3149" s="34" t="n">
        <v>0.480642318725586</v>
      </c>
      <c r="G3149" s="34" t="n">
        <v>0.362855054116221</v>
      </c>
      <c r="H3149" s="34" t="n">
        <v>0.117787264609365</v>
      </c>
      <c r="I3149" s="34" t="n">
        <v>0.324612440348257</v>
      </c>
      <c r="J3149" s="35" t="n">
        <v>2.77</v>
      </c>
      <c r="K3149" s="6" t="n">
        <v>0</v>
      </c>
      <c r="L3149" s="35" t="n">
        <v>-1</v>
      </c>
      <c r="M3149" s="6" t="str">
        <f aca="false">IF(I3149&lt;=0,"Below 0%",IF(I3149&lt;=0.05,"0-5%",IF(I3149&lt;=0.1,"5-10%",IF(I3149&lt;=0.2,"10-20%",IF(I3149&lt;=0.4,"20-40%","Above 40%")))))</f>
        <v>20-40%</v>
      </c>
      <c r="N3149" s="6" t="str">
        <f aca="false">IF(AND(H3149&gt;=Summary!$B$25,I3149&gt;=Summary!$B$26,I3149&lt;=Summary!$B$27,J3149&gt;=Summary!$B$28,J3149&lt;=Summary!$B$29,F3149*J3149&gt;1),"Yes","No")</f>
        <v>Yes</v>
      </c>
    </row>
    <row r="3150" customFormat="false" ht="15" hidden="false" customHeight="false" outlineLevel="0" collapsed="false">
      <c r="A3150" s="6" t="s">
        <v>150</v>
      </c>
      <c r="B3150" s="45" t="n">
        <v>42448</v>
      </c>
      <c r="C3150" s="6" t="s">
        <v>173</v>
      </c>
      <c r="D3150" s="6" t="s">
        <v>185</v>
      </c>
      <c r="E3150" s="6" t="s">
        <v>174</v>
      </c>
      <c r="F3150" s="34" t="n">
        <v>0.205662250518799</v>
      </c>
      <c r="G3150" s="34" t="n">
        <v>0.271650945919441</v>
      </c>
      <c r="H3150" s="34" t="n">
        <v>-0.065988695400642</v>
      </c>
      <c r="I3150" s="34" t="n">
        <v>-0.242917230335031</v>
      </c>
      <c r="J3150" s="35" t="n">
        <v>3.7</v>
      </c>
      <c r="K3150" s="6" t="n">
        <v>0</v>
      </c>
      <c r="L3150" s="35" t="n">
        <v>-1</v>
      </c>
      <c r="M3150" s="6" t="str">
        <f aca="false">IF(I3150&lt;=0,"Below 0%",IF(I3150&lt;=0.05,"0-5%",IF(I3150&lt;=0.1,"5-10%",IF(I3150&lt;=0.2,"10-20%",IF(I3150&lt;=0.4,"20-40%","Above 40%")))))</f>
        <v>Below 0%</v>
      </c>
      <c r="N3150" s="6" t="str">
        <f aca="false">IF(AND(H3150&gt;=Summary!$B$25,I3150&gt;=Summary!$B$26,I3150&lt;=Summary!$B$27,J3150&gt;=Summary!$B$28,J3150&lt;=Summary!$B$29,F3150*J3150&gt;1),"Yes","No")</f>
        <v>No</v>
      </c>
    </row>
    <row r="3151" customFormat="false" ht="15" hidden="false" customHeight="false" outlineLevel="0" collapsed="false">
      <c r="A3151" s="6" t="s">
        <v>150</v>
      </c>
      <c r="B3151" s="45" t="n">
        <v>42448</v>
      </c>
      <c r="C3151" s="6" t="s">
        <v>173</v>
      </c>
      <c r="D3151" s="6" t="s">
        <v>185</v>
      </c>
      <c r="E3151" s="6" t="s">
        <v>177</v>
      </c>
      <c r="F3151" s="34" t="n">
        <v>0.313695400953293</v>
      </c>
      <c r="G3151" s="34" t="n">
        <v>0.365493999964339</v>
      </c>
      <c r="H3151" s="34" t="n">
        <v>-0.0517985990110457</v>
      </c>
      <c r="I3151" s="34" t="n">
        <v>-0.141722159641744</v>
      </c>
      <c r="J3151" s="35" t="n">
        <v>2.75</v>
      </c>
      <c r="K3151" s="6" t="n">
        <v>1</v>
      </c>
      <c r="L3151" s="35" t="n">
        <v>1.75</v>
      </c>
      <c r="M3151" s="6" t="str">
        <f aca="false">IF(I3151&lt;=0,"Below 0%",IF(I3151&lt;=0.05,"0-5%",IF(I3151&lt;=0.1,"5-10%",IF(I3151&lt;=0.2,"10-20%",IF(I3151&lt;=0.4,"20-40%","Above 40%")))))</f>
        <v>Below 0%</v>
      </c>
      <c r="N3151" s="6" t="str">
        <f aca="false">IF(AND(H3151&gt;=Summary!$B$25,I3151&gt;=Summary!$B$26,I3151&lt;=Summary!$B$27,J3151&gt;=Summary!$B$28,J3151&lt;=Summary!$B$29,F3151*J3151&gt;1),"Yes","No")</f>
        <v>No</v>
      </c>
    </row>
    <row r="3152" customFormat="false" ht="15" hidden="false" customHeight="false" outlineLevel="0" collapsed="false">
      <c r="A3152" s="6" t="s">
        <v>150</v>
      </c>
      <c r="B3152" s="45" t="n">
        <v>42448</v>
      </c>
      <c r="C3152" s="6" t="s">
        <v>175</v>
      </c>
      <c r="D3152" s="6" t="s">
        <v>182</v>
      </c>
      <c r="E3152" s="6" t="s">
        <v>187</v>
      </c>
      <c r="F3152" s="34" t="n">
        <v>0.586985349655151</v>
      </c>
      <c r="G3152" s="34" t="n">
        <v>0.581113801452785</v>
      </c>
      <c r="H3152" s="34" t="n">
        <v>0.00587154820236679</v>
      </c>
      <c r="I3152" s="34" t="n">
        <v>0.0101039558649061</v>
      </c>
      <c r="J3152" s="35" t="n">
        <v>1.73</v>
      </c>
      <c r="K3152" s="6" t="n">
        <v>1</v>
      </c>
      <c r="L3152" s="35" t="n">
        <v>0.73</v>
      </c>
      <c r="M3152" s="6" t="str">
        <f aca="false">IF(I3152&lt;=0,"Below 0%",IF(I3152&lt;=0.05,"0-5%",IF(I3152&lt;=0.1,"5-10%",IF(I3152&lt;=0.2,"10-20%",IF(I3152&lt;=0.4,"20-40%","Above 40%")))))</f>
        <v>0-5%</v>
      </c>
      <c r="N3152" s="6" t="str">
        <f aca="false">IF(AND(H3152&gt;=Summary!$B$25,I3152&gt;=Summary!$B$26,I3152&lt;=Summary!$B$27,J3152&gt;=Summary!$B$28,J3152&lt;=Summary!$B$29,F3152*J3152&gt;1),"Yes","No")</f>
        <v>No</v>
      </c>
    </row>
    <row r="3153" customFormat="false" ht="15" hidden="false" customHeight="false" outlineLevel="0" collapsed="false">
      <c r="A3153" s="6" t="s">
        <v>150</v>
      </c>
      <c r="B3153" s="45" t="n">
        <v>42448</v>
      </c>
      <c r="C3153" s="6" t="s">
        <v>175</v>
      </c>
      <c r="D3153" s="6" t="s">
        <v>182</v>
      </c>
      <c r="E3153" s="6" t="s">
        <v>174</v>
      </c>
      <c r="F3153" s="34" t="n">
        <v>0.290625035762787</v>
      </c>
      <c r="G3153" s="34" t="n">
        <v>0.251331719128329</v>
      </c>
      <c r="H3153" s="34" t="n">
        <v>0.0392933166344576</v>
      </c>
      <c r="I3153" s="34" t="n">
        <v>0.156340460212245</v>
      </c>
      <c r="J3153" s="35" t="n">
        <v>4</v>
      </c>
      <c r="K3153" s="6" t="n">
        <v>0</v>
      </c>
      <c r="L3153" s="35" t="n">
        <v>-1</v>
      </c>
      <c r="M3153" s="6" t="str">
        <f aca="false">IF(I3153&lt;=0,"Below 0%",IF(I3153&lt;=0.05,"0-5%",IF(I3153&lt;=0.1,"5-10%",IF(I3153&lt;=0.2,"10-20%",IF(I3153&lt;=0.4,"20-40%","Above 40%")))))</f>
        <v>10-20%</v>
      </c>
      <c r="N3153" s="6" t="str">
        <f aca="false">IF(AND(H3153&gt;=Summary!$B$25,I3153&gt;=Summary!$B$26,I3153&lt;=Summary!$B$27,J3153&gt;=Summary!$B$28,J3153&lt;=Summary!$B$29,F3153*J3153&gt;1),"Yes","No")</f>
        <v>Yes</v>
      </c>
    </row>
    <row r="3154" customFormat="false" ht="15" hidden="false" customHeight="false" outlineLevel="0" collapsed="false">
      <c r="A3154" s="6" t="s">
        <v>150</v>
      </c>
      <c r="B3154" s="45" t="n">
        <v>42448</v>
      </c>
      <c r="C3154" s="6" t="s">
        <v>175</v>
      </c>
      <c r="D3154" s="6" t="s">
        <v>182</v>
      </c>
      <c r="E3154" s="6" t="s">
        <v>177</v>
      </c>
      <c r="F3154" s="34" t="n">
        <v>0.122389599680901</v>
      </c>
      <c r="G3154" s="34" t="n">
        <v>0.167554479418886</v>
      </c>
      <c r="H3154" s="34" t="n">
        <v>-0.0451648797379856</v>
      </c>
      <c r="I3154" s="34" t="n">
        <v>-0.269553400748382</v>
      </c>
      <c r="J3154" s="35" t="n">
        <v>6</v>
      </c>
      <c r="K3154" s="6" t="n">
        <v>0</v>
      </c>
      <c r="L3154" s="35" t="n">
        <v>-1</v>
      </c>
      <c r="M3154" s="6" t="str">
        <f aca="false">IF(I3154&lt;=0,"Below 0%",IF(I3154&lt;=0.05,"0-5%",IF(I3154&lt;=0.1,"5-10%",IF(I3154&lt;=0.2,"10-20%",IF(I3154&lt;=0.4,"20-40%","Above 40%")))))</f>
        <v>Below 0%</v>
      </c>
      <c r="N3154" s="6" t="str">
        <f aca="false">IF(AND(H3154&gt;=Summary!$B$25,I3154&gt;=Summary!$B$26,I3154&lt;=Summary!$B$27,J3154&gt;=Summary!$B$28,J3154&lt;=Summary!$B$29,F3154*J3154&gt;1),"Yes","No")</f>
        <v>No</v>
      </c>
    </row>
    <row r="3155" customFormat="false" ht="15" hidden="false" customHeight="false" outlineLevel="0" collapsed="false">
      <c r="A3155" s="6" t="s">
        <v>150</v>
      </c>
      <c r="B3155" s="45" t="n">
        <v>42448</v>
      </c>
      <c r="C3155" s="6" t="s">
        <v>198</v>
      </c>
      <c r="D3155" s="6" t="s">
        <v>192</v>
      </c>
      <c r="E3155" s="6" t="s">
        <v>187</v>
      </c>
      <c r="F3155" s="34" t="n">
        <v>0.455551087856293</v>
      </c>
      <c r="G3155" s="34" t="n">
        <v>0.39863291029018</v>
      </c>
      <c r="H3155" s="34" t="n">
        <v>0.0569181775661127</v>
      </c>
      <c r="I3155" s="34" t="n">
        <v>0.142783438338495</v>
      </c>
      <c r="J3155" s="35" t="n">
        <v>2.5</v>
      </c>
      <c r="K3155" s="6" t="n">
        <v>0</v>
      </c>
      <c r="L3155" s="35" t="n">
        <v>-1</v>
      </c>
      <c r="M3155" s="6" t="str">
        <f aca="false">IF(I3155&lt;=0,"Below 0%",IF(I3155&lt;=0.05,"0-5%",IF(I3155&lt;=0.1,"5-10%",IF(I3155&lt;=0.2,"10-20%",IF(I3155&lt;=0.4,"20-40%","Above 40%")))))</f>
        <v>10-20%</v>
      </c>
      <c r="N3155" s="6" t="str">
        <f aca="false">IF(AND(H3155&gt;=Summary!$B$25,I3155&gt;=Summary!$B$26,I3155&lt;=Summary!$B$27,J3155&gt;=Summary!$B$28,J3155&lt;=Summary!$B$29,F3155*J3155&gt;1),"Yes","No")</f>
        <v>Yes</v>
      </c>
    </row>
    <row r="3156" customFormat="false" ht="15" hidden="false" customHeight="false" outlineLevel="0" collapsed="false">
      <c r="A3156" s="6" t="s">
        <v>150</v>
      </c>
      <c r="B3156" s="45" t="n">
        <v>42448</v>
      </c>
      <c r="C3156" s="6" t="s">
        <v>198</v>
      </c>
      <c r="D3156" s="6" t="s">
        <v>192</v>
      </c>
      <c r="E3156" s="6" t="s">
        <v>174</v>
      </c>
      <c r="F3156" s="34" t="n">
        <v>0.288393825292587</v>
      </c>
      <c r="G3156" s="34" t="n">
        <v>0.304765221934388</v>
      </c>
      <c r="H3156" s="34" t="n">
        <v>-0.0163713966418011</v>
      </c>
      <c r="I3156" s="34" t="n">
        <v>-0.0537180605381726</v>
      </c>
      <c r="J3156" s="35" t="n">
        <v>3.27</v>
      </c>
      <c r="K3156" s="6" t="n">
        <v>0</v>
      </c>
      <c r="L3156" s="35" t="n">
        <v>-1</v>
      </c>
      <c r="M3156" s="6" t="str">
        <f aca="false">IF(I3156&lt;=0,"Below 0%",IF(I3156&lt;=0.05,"0-5%",IF(I3156&lt;=0.1,"5-10%",IF(I3156&lt;=0.2,"10-20%",IF(I3156&lt;=0.4,"20-40%","Above 40%")))))</f>
        <v>Below 0%</v>
      </c>
      <c r="N3156" s="6" t="str">
        <f aca="false">IF(AND(H3156&gt;=Summary!$B$25,I3156&gt;=Summary!$B$26,I3156&lt;=Summary!$B$27,J3156&gt;=Summary!$B$28,J3156&lt;=Summary!$B$29,F3156*J3156&gt;1),"Yes","No")</f>
        <v>No</v>
      </c>
    </row>
    <row r="3157" customFormat="false" ht="15" hidden="false" customHeight="false" outlineLevel="0" collapsed="false">
      <c r="A3157" s="6" t="s">
        <v>150</v>
      </c>
      <c r="B3157" s="45" t="n">
        <v>42448</v>
      </c>
      <c r="C3157" s="6" t="s">
        <v>198</v>
      </c>
      <c r="D3157" s="6" t="s">
        <v>192</v>
      </c>
      <c r="E3157" s="6" t="s">
        <v>177</v>
      </c>
      <c r="F3157" s="34" t="n">
        <v>0.256055116653442</v>
      </c>
      <c r="G3157" s="34" t="n">
        <v>0.296601867775432</v>
      </c>
      <c r="H3157" s="34" t="n">
        <v>-0.0405467511219892</v>
      </c>
      <c r="I3157" s="34" t="n">
        <v>-0.136704301379143</v>
      </c>
      <c r="J3157" s="35" t="n">
        <v>3.36</v>
      </c>
      <c r="K3157" s="6" t="n">
        <v>1</v>
      </c>
      <c r="L3157" s="35" t="n">
        <v>2.36</v>
      </c>
      <c r="M3157" s="6" t="str">
        <f aca="false">IF(I3157&lt;=0,"Below 0%",IF(I3157&lt;=0.05,"0-5%",IF(I3157&lt;=0.1,"5-10%",IF(I3157&lt;=0.2,"10-20%",IF(I3157&lt;=0.4,"20-40%","Above 40%")))))</f>
        <v>Below 0%</v>
      </c>
      <c r="N3157" s="6" t="str">
        <f aca="false">IF(AND(H3157&gt;=Summary!$B$25,I3157&gt;=Summary!$B$26,I3157&lt;=Summary!$B$27,J3157&gt;=Summary!$B$28,J3157&lt;=Summary!$B$29,F3157*J3157&gt;1),"Yes","No")</f>
        <v>No</v>
      </c>
    </row>
    <row r="3158" customFormat="false" ht="15" hidden="false" customHeight="false" outlineLevel="0" collapsed="false">
      <c r="A3158" s="6" t="s">
        <v>150</v>
      </c>
      <c r="B3158" s="45" t="n">
        <v>42448</v>
      </c>
      <c r="C3158" s="6" t="s">
        <v>178</v>
      </c>
      <c r="D3158" s="6" t="s">
        <v>172</v>
      </c>
      <c r="E3158" s="6" t="s">
        <v>187</v>
      </c>
      <c r="F3158" s="34" t="n">
        <v>0.557612419128418</v>
      </c>
      <c r="G3158" s="34" t="n">
        <v>0.4281206171108</v>
      </c>
      <c r="H3158" s="34" t="n">
        <v>0.129491802017619</v>
      </c>
      <c r="I3158" s="34" t="n">
        <v>0.302465699716829</v>
      </c>
      <c r="J3158" s="35" t="n">
        <v>2.33</v>
      </c>
      <c r="K3158" s="6" t="n">
        <v>0</v>
      </c>
      <c r="L3158" s="35" t="n">
        <v>-1</v>
      </c>
      <c r="M3158" s="6" t="str">
        <f aca="false">IF(I3158&lt;=0,"Below 0%",IF(I3158&lt;=0.05,"0-5%",IF(I3158&lt;=0.1,"5-10%",IF(I3158&lt;=0.2,"10-20%",IF(I3158&lt;=0.4,"20-40%","Above 40%")))))</f>
        <v>20-40%</v>
      </c>
      <c r="N3158" s="6" t="str">
        <f aca="false">IF(AND(H3158&gt;=Summary!$B$25,I3158&gt;=Summary!$B$26,I3158&lt;=Summary!$B$27,J3158&gt;=Summary!$B$28,J3158&lt;=Summary!$B$29,F3158*J3158&gt;1),"Yes","No")</f>
        <v>Yes</v>
      </c>
    </row>
    <row r="3159" customFormat="false" ht="15" hidden="false" customHeight="false" outlineLevel="0" collapsed="false">
      <c r="A3159" s="6" t="s">
        <v>150</v>
      </c>
      <c r="B3159" s="45" t="n">
        <v>42448</v>
      </c>
      <c r="C3159" s="6" t="s">
        <v>178</v>
      </c>
      <c r="D3159" s="6" t="s">
        <v>172</v>
      </c>
      <c r="E3159" s="6" t="s">
        <v>174</v>
      </c>
      <c r="F3159" s="34" t="n">
        <v>0.27599310874939</v>
      </c>
      <c r="G3159" s="34" t="n">
        <v>0.302279102384292</v>
      </c>
      <c r="H3159" s="34" t="n">
        <v>-0.0262859936349021</v>
      </c>
      <c r="I3159" s="34" t="n">
        <v>-0.0869593479256942</v>
      </c>
      <c r="J3159" s="35" t="n">
        <v>3.3</v>
      </c>
      <c r="K3159" s="6" t="n">
        <v>0</v>
      </c>
      <c r="L3159" s="35" t="n">
        <v>-1</v>
      </c>
      <c r="M3159" s="6" t="str">
        <f aca="false">IF(I3159&lt;=0,"Below 0%",IF(I3159&lt;=0.05,"0-5%",IF(I3159&lt;=0.1,"5-10%",IF(I3159&lt;=0.2,"10-20%",IF(I3159&lt;=0.4,"20-40%","Above 40%")))))</f>
        <v>Below 0%</v>
      </c>
      <c r="N3159" s="6" t="str">
        <f aca="false">IF(AND(H3159&gt;=Summary!$B$25,I3159&gt;=Summary!$B$26,I3159&lt;=Summary!$B$27,J3159&gt;=Summary!$B$28,J3159&lt;=Summary!$B$29,F3159*J3159&gt;1),"Yes","No")</f>
        <v>No</v>
      </c>
    </row>
    <row r="3160" customFormat="false" ht="15" hidden="false" customHeight="false" outlineLevel="0" collapsed="false">
      <c r="A3160" s="6" t="s">
        <v>150</v>
      </c>
      <c r="B3160" s="45" t="n">
        <v>42448</v>
      </c>
      <c r="C3160" s="6" t="s">
        <v>178</v>
      </c>
      <c r="D3160" s="6" t="s">
        <v>172</v>
      </c>
      <c r="E3160" s="6" t="s">
        <v>177</v>
      </c>
      <c r="F3160" s="34" t="n">
        <v>0.166394457221031</v>
      </c>
      <c r="G3160" s="34" t="n">
        <v>0.269600280504909</v>
      </c>
      <c r="H3160" s="34" t="n">
        <v>-0.103205823283878</v>
      </c>
      <c r="I3160" s="34" t="n">
        <v>-0.382810518930445</v>
      </c>
      <c r="J3160" s="35" t="n">
        <v>3.7</v>
      </c>
      <c r="K3160" s="6" t="n">
        <v>1</v>
      </c>
      <c r="L3160" s="35" t="n">
        <v>2.7</v>
      </c>
      <c r="M3160" s="6" t="str">
        <f aca="false">IF(I3160&lt;=0,"Below 0%",IF(I3160&lt;=0.05,"0-5%",IF(I3160&lt;=0.1,"5-10%",IF(I3160&lt;=0.2,"10-20%",IF(I3160&lt;=0.4,"20-40%","Above 40%")))))</f>
        <v>Below 0%</v>
      </c>
      <c r="N3160" s="6" t="str">
        <f aca="false">IF(AND(H3160&gt;=Summary!$B$25,I3160&gt;=Summary!$B$26,I3160&lt;=Summary!$B$27,J3160&gt;=Summary!$B$28,J3160&lt;=Summary!$B$29,F3160*J3160&gt;1),"Yes","No")</f>
        <v>No</v>
      </c>
    </row>
    <row r="3161" customFormat="false" ht="15" hidden="false" customHeight="false" outlineLevel="0" collapsed="false">
      <c r="A3161" s="6" t="s">
        <v>150</v>
      </c>
      <c r="B3161" s="45" t="n">
        <v>42449</v>
      </c>
      <c r="C3161" s="6" t="s">
        <v>194</v>
      </c>
      <c r="D3161" s="6" t="s">
        <v>176</v>
      </c>
      <c r="E3161" s="6" t="s">
        <v>187</v>
      </c>
      <c r="F3161" s="34" t="n">
        <v>0.527573883533478</v>
      </c>
      <c r="G3161" s="34" t="n">
        <v>0.530281886687134</v>
      </c>
      <c r="H3161" s="34" t="n">
        <v>-0.00270800315365594</v>
      </c>
      <c r="I3161" s="34" t="n">
        <v>-0.00510672384186806</v>
      </c>
      <c r="J3161" s="35" t="n">
        <v>1.87</v>
      </c>
      <c r="K3161" s="6" t="n">
        <v>0</v>
      </c>
      <c r="L3161" s="35" t="n">
        <v>-1</v>
      </c>
      <c r="M3161" s="6" t="str">
        <f aca="false">IF(I3161&lt;=0,"Below 0%",IF(I3161&lt;=0.05,"0-5%",IF(I3161&lt;=0.1,"5-10%",IF(I3161&lt;=0.2,"10-20%",IF(I3161&lt;=0.4,"20-40%","Above 40%")))))</f>
        <v>Below 0%</v>
      </c>
      <c r="N3161" s="6" t="str">
        <f aca="false">IF(AND(H3161&gt;=Summary!$B$25,I3161&gt;=Summary!$B$26,I3161&lt;=Summary!$B$27,J3161&gt;=Summary!$B$28,J3161&lt;=Summary!$B$29,F3161*J3161&gt;1),"Yes","No")</f>
        <v>No</v>
      </c>
    </row>
    <row r="3162" customFormat="false" ht="15" hidden="false" customHeight="false" outlineLevel="0" collapsed="false">
      <c r="A3162" s="6" t="s">
        <v>150</v>
      </c>
      <c r="B3162" s="45" t="n">
        <v>42449</v>
      </c>
      <c r="C3162" s="6" t="s">
        <v>194</v>
      </c>
      <c r="D3162" s="6" t="s">
        <v>176</v>
      </c>
      <c r="E3162" s="6" t="s">
        <v>174</v>
      </c>
      <c r="F3162" s="34" t="n">
        <v>0.244793236255646</v>
      </c>
      <c r="G3162" s="34" t="n">
        <v>0.260954507396037</v>
      </c>
      <c r="H3162" s="34" t="n">
        <v>-0.0161612711403911</v>
      </c>
      <c r="I3162" s="34" t="n">
        <v>-0.0619313737925362</v>
      </c>
      <c r="J3162" s="35" t="n">
        <v>3.8</v>
      </c>
      <c r="K3162" s="6" t="n">
        <v>0</v>
      </c>
      <c r="L3162" s="35" t="n">
        <v>-1</v>
      </c>
      <c r="M3162" s="6" t="str">
        <f aca="false">IF(I3162&lt;=0,"Below 0%",IF(I3162&lt;=0.05,"0-5%",IF(I3162&lt;=0.1,"5-10%",IF(I3162&lt;=0.2,"10-20%",IF(I3162&lt;=0.4,"20-40%","Above 40%")))))</f>
        <v>Below 0%</v>
      </c>
      <c r="N3162" s="6" t="str">
        <f aca="false">IF(AND(H3162&gt;=Summary!$B$25,I3162&gt;=Summary!$B$26,I3162&lt;=Summary!$B$27,J3162&gt;=Summary!$B$28,J3162&lt;=Summary!$B$29,F3162*J3162&gt;1),"Yes","No")</f>
        <v>No</v>
      </c>
    </row>
    <row r="3163" customFormat="false" ht="15" hidden="false" customHeight="false" outlineLevel="0" collapsed="false">
      <c r="A3163" s="6" t="s">
        <v>150</v>
      </c>
      <c r="B3163" s="45" t="n">
        <v>42449</v>
      </c>
      <c r="C3163" s="6" t="s">
        <v>194</v>
      </c>
      <c r="D3163" s="6" t="s">
        <v>176</v>
      </c>
      <c r="E3163" s="6" t="s">
        <v>177</v>
      </c>
      <c r="F3163" s="34" t="n">
        <v>0.227632880210877</v>
      </c>
      <c r="G3163" s="34" t="n">
        <v>0.20876360591683</v>
      </c>
      <c r="H3163" s="34" t="n">
        <v>0.018869274294047</v>
      </c>
      <c r="I3163" s="34" t="n">
        <v>0.0903858419726875</v>
      </c>
      <c r="J3163" s="35" t="n">
        <v>4.75</v>
      </c>
      <c r="K3163" s="6" t="n">
        <v>1</v>
      </c>
      <c r="L3163" s="35" t="n">
        <v>3.75</v>
      </c>
      <c r="M3163" s="6" t="str">
        <f aca="false">IF(I3163&lt;=0,"Below 0%",IF(I3163&lt;=0.05,"0-5%",IF(I3163&lt;=0.1,"5-10%",IF(I3163&lt;=0.2,"10-20%",IF(I3163&lt;=0.4,"20-40%","Above 40%")))))</f>
        <v>5-10%</v>
      </c>
      <c r="N3163" s="6" t="str">
        <f aca="false">IF(AND(H3163&gt;=Summary!$B$25,I3163&gt;=Summary!$B$26,I3163&lt;=Summary!$B$27,J3163&gt;=Summary!$B$28,J3163&lt;=Summary!$B$29,F3163*J3163&gt;1),"Yes","No")</f>
        <v>No</v>
      </c>
    </row>
    <row r="3164" customFormat="false" ht="15" hidden="false" customHeight="false" outlineLevel="0" collapsed="false">
      <c r="A3164" s="6" t="s">
        <v>150</v>
      </c>
      <c r="B3164" s="45" t="n">
        <v>42449</v>
      </c>
      <c r="C3164" s="6" t="s">
        <v>188</v>
      </c>
      <c r="D3164" s="6" t="s">
        <v>191</v>
      </c>
      <c r="E3164" s="6" t="s">
        <v>187</v>
      </c>
      <c r="F3164" s="34" t="n">
        <v>0.512954950332642</v>
      </c>
      <c r="G3164" s="34" t="n">
        <v>0.455651853217776</v>
      </c>
      <c r="H3164" s="34" t="n">
        <v>0.0573030971148655</v>
      </c>
      <c r="I3164" s="34" t="n">
        <v>0.125760702409517</v>
      </c>
      <c r="J3164" s="35" t="n">
        <v>2.2</v>
      </c>
      <c r="K3164" s="6" t="n">
        <v>0</v>
      </c>
      <c r="L3164" s="35" t="n">
        <v>-1</v>
      </c>
      <c r="M3164" s="6" t="str">
        <f aca="false">IF(I3164&lt;=0,"Below 0%",IF(I3164&lt;=0.05,"0-5%",IF(I3164&lt;=0.1,"5-10%",IF(I3164&lt;=0.2,"10-20%",IF(I3164&lt;=0.4,"20-40%","Above 40%")))))</f>
        <v>10-20%</v>
      </c>
      <c r="N3164" s="6" t="str">
        <f aca="false">IF(AND(H3164&gt;=Summary!$B$25,I3164&gt;=Summary!$B$26,I3164&lt;=Summary!$B$27,J3164&gt;=Summary!$B$28,J3164&lt;=Summary!$B$29,F3164*J3164&gt;1),"Yes","No")</f>
        <v>Yes</v>
      </c>
    </row>
    <row r="3165" customFormat="false" ht="15" hidden="false" customHeight="false" outlineLevel="0" collapsed="false">
      <c r="A3165" s="6" t="s">
        <v>150</v>
      </c>
      <c r="B3165" s="45" t="n">
        <v>42449</v>
      </c>
      <c r="C3165" s="6" t="s">
        <v>188</v>
      </c>
      <c r="D3165" s="6" t="s">
        <v>191</v>
      </c>
      <c r="E3165" s="6" t="s">
        <v>174</v>
      </c>
      <c r="F3165" s="34" t="n">
        <v>0.147348165512085</v>
      </c>
      <c r="G3165" s="34" t="n">
        <v>0.283975659229209</v>
      </c>
      <c r="H3165" s="34" t="n">
        <v>-0.136627493717124</v>
      </c>
      <c r="I3165" s="34" t="n">
        <v>-0.481123960018158</v>
      </c>
      <c r="J3165" s="35" t="n">
        <v>3.53</v>
      </c>
      <c r="K3165" s="6" t="n">
        <v>1</v>
      </c>
      <c r="L3165" s="35" t="n">
        <v>2.53</v>
      </c>
      <c r="M3165" s="6" t="str">
        <f aca="false">IF(I3165&lt;=0,"Below 0%",IF(I3165&lt;=0.05,"0-5%",IF(I3165&lt;=0.1,"5-10%",IF(I3165&lt;=0.2,"10-20%",IF(I3165&lt;=0.4,"20-40%","Above 40%")))))</f>
        <v>Below 0%</v>
      </c>
      <c r="N3165" s="6" t="str">
        <f aca="false">IF(AND(H3165&gt;=Summary!$B$25,I3165&gt;=Summary!$B$26,I3165&lt;=Summary!$B$27,J3165&gt;=Summary!$B$28,J3165&lt;=Summary!$B$29,F3165*J3165&gt;1),"Yes","No")</f>
        <v>No</v>
      </c>
    </row>
    <row r="3166" customFormat="false" ht="15" hidden="false" customHeight="false" outlineLevel="0" collapsed="false">
      <c r="A3166" s="6" t="s">
        <v>150</v>
      </c>
      <c r="B3166" s="45" t="n">
        <v>42449</v>
      </c>
      <c r="C3166" s="6" t="s">
        <v>188</v>
      </c>
      <c r="D3166" s="6" t="s">
        <v>191</v>
      </c>
      <c r="E3166" s="6" t="s">
        <v>177</v>
      </c>
      <c r="F3166" s="34" t="n">
        <v>0.339696854352951</v>
      </c>
      <c r="G3166" s="34" t="n">
        <v>0.260372487553015</v>
      </c>
      <c r="H3166" s="34" t="n">
        <v>0.0793243667999362</v>
      </c>
      <c r="I3166" s="34" t="n">
        <v>0.304657252943381</v>
      </c>
      <c r="J3166" s="35" t="n">
        <v>3.85</v>
      </c>
      <c r="K3166" s="6" t="n">
        <v>0</v>
      </c>
      <c r="L3166" s="35" t="n">
        <v>-1</v>
      </c>
      <c r="M3166" s="6" t="str">
        <f aca="false">IF(I3166&lt;=0,"Below 0%",IF(I3166&lt;=0.05,"0-5%",IF(I3166&lt;=0.1,"5-10%",IF(I3166&lt;=0.2,"10-20%",IF(I3166&lt;=0.4,"20-40%","Above 40%")))))</f>
        <v>20-40%</v>
      </c>
      <c r="N3166" s="6" t="str">
        <f aca="false">IF(AND(H3166&gt;=Summary!$B$25,I3166&gt;=Summary!$B$26,I3166&lt;=Summary!$B$27,J3166&gt;=Summary!$B$28,J3166&lt;=Summary!$B$29,F3166*J3166&gt;1),"Yes","No")</f>
        <v>Yes</v>
      </c>
    </row>
    <row r="3167" customFormat="false" ht="15" hidden="false" customHeight="false" outlineLevel="0" collapsed="false">
      <c r="A3167" s="6" t="s">
        <v>150</v>
      </c>
      <c r="B3167" s="45" t="n">
        <v>42449</v>
      </c>
      <c r="C3167" s="6" t="s">
        <v>179</v>
      </c>
      <c r="D3167" s="6" t="s">
        <v>183</v>
      </c>
      <c r="E3167" s="6" t="s">
        <v>187</v>
      </c>
      <c r="F3167" s="34" t="n">
        <v>0.497972637414932</v>
      </c>
      <c r="G3167" s="34" t="n">
        <v>0.362700018392496</v>
      </c>
      <c r="H3167" s="34" t="n">
        <v>0.135272619022436</v>
      </c>
      <c r="I3167" s="34" t="n">
        <v>0.372960055590764</v>
      </c>
      <c r="J3167" s="35" t="n">
        <v>2.75</v>
      </c>
      <c r="K3167" s="6" t="n">
        <v>1</v>
      </c>
      <c r="L3167" s="35" t="n">
        <v>1.75</v>
      </c>
      <c r="M3167" s="6" t="str">
        <f aca="false">IF(I3167&lt;=0,"Below 0%",IF(I3167&lt;=0.05,"0-5%",IF(I3167&lt;=0.1,"5-10%",IF(I3167&lt;=0.2,"10-20%",IF(I3167&lt;=0.4,"20-40%","Above 40%")))))</f>
        <v>20-40%</v>
      </c>
      <c r="N3167" s="6" t="str">
        <f aca="false">IF(AND(H3167&gt;=Summary!$B$25,I3167&gt;=Summary!$B$26,I3167&lt;=Summary!$B$27,J3167&gt;=Summary!$B$28,J3167&lt;=Summary!$B$29,F3167*J3167&gt;1),"Yes","No")</f>
        <v>Yes</v>
      </c>
    </row>
    <row r="3168" customFormat="false" ht="15" hidden="false" customHeight="false" outlineLevel="0" collapsed="false">
      <c r="A3168" s="6" t="s">
        <v>150</v>
      </c>
      <c r="B3168" s="45" t="n">
        <v>42449</v>
      </c>
      <c r="C3168" s="6" t="s">
        <v>179</v>
      </c>
      <c r="D3168" s="6" t="s">
        <v>183</v>
      </c>
      <c r="E3168" s="6" t="s">
        <v>174</v>
      </c>
      <c r="F3168" s="34" t="n">
        <v>0.224334165453911</v>
      </c>
      <c r="G3168" s="34" t="n">
        <v>0.293360308993931</v>
      </c>
      <c r="H3168" s="34" t="n">
        <v>-0.0690261435400197</v>
      </c>
      <c r="I3168" s="34" t="n">
        <v>-0.235294760142374</v>
      </c>
      <c r="J3168" s="35" t="n">
        <v>3.4</v>
      </c>
      <c r="K3168" s="6" t="n">
        <v>0</v>
      </c>
      <c r="L3168" s="35" t="n">
        <v>-1</v>
      </c>
      <c r="M3168" s="6" t="str">
        <f aca="false">IF(I3168&lt;=0,"Below 0%",IF(I3168&lt;=0.05,"0-5%",IF(I3168&lt;=0.1,"5-10%",IF(I3168&lt;=0.2,"10-20%",IF(I3168&lt;=0.4,"20-40%","Above 40%")))))</f>
        <v>Below 0%</v>
      </c>
      <c r="N3168" s="6" t="str">
        <f aca="false">IF(AND(H3168&gt;=Summary!$B$25,I3168&gt;=Summary!$B$26,I3168&lt;=Summary!$B$27,J3168&gt;=Summary!$B$28,J3168&lt;=Summary!$B$29,F3168*J3168&gt;1),"Yes","No")</f>
        <v>No</v>
      </c>
    </row>
    <row r="3169" customFormat="false" ht="15" hidden="false" customHeight="false" outlineLevel="0" collapsed="false">
      <c r="A3169" s="6" t="s">
        <v>150</v>
      </c>
      <c r="B3169" s="45" t="n">
        <v>42449</v>
      </c>
      <c r="C3169" s="6" t="s">
        <v>179</v>
      </c>
      <c r="D3169" s="6" t="s">
        <v>183</v>
      </c>
      <c r="E3169" s="6" t="s">
        <v>177</v>
      </c>
      <c r="F3169" s="34" t="n">
        <v>0.277693241834641</v>
      </c>
      <c r="G3169" s="34" t="n">
        <v>0.343939672613574</v>
      </c>
      <c r="H3169" s="34" t="n">
        <v>-0.0662464307789332</v>
      </c>
      <c r="I3169" s="34" t="n">
        <v>-0.192610611842278</v>
      </c>
      <c r="J3169" s="35" t="n">
        <v>2.9</v>
      </c>
      <c r="K3169" s="6" t="n">
        <v>0</v>
      </c>
      <c r="L3169" s="35" t="n">
        <v>-1</v>
      </c>
      <c r="M3169" s="6" t="str">
        <f aca="false">IF(I3169&lt;=0,"Below 0%",IF(I3169&lt;=0.05,"0-5%",IF(I3169&lt;=0.1,"5-10%",IF(I3169&lt;=0.2,"10-20%",IF(I3169&lt;=0.4,"20-40%","Above 40%")))))</f>
        <v>Below 0%</v>
      </c>
      <c r="N3169" s="6" t="str">
        <f aca="false">IF(AND(H3169&gt;=Summary!$B$25,I3169&gt;=Summary!$B$26,I3169&lt;=Summary!$B$27,J3169&gt;=Summary!$B$28,J3169&lt;=Summary!$B$29,F3169*J3169&gt;1),"Yes","No")</f>
        <v>No</v>
      </c>
    </row>
    <row r="3170" customFormat="false" ht="15" hidden="false" customHeight="false" outlineLevel="0" collapsed="false">
      <c r="A3170" s="6" t="s">
        <v>150</v>
      </c>
      <c r="B3170" s="45" t="n">
        <v>42449</v>
      </c>
      <c r="C3170" s="6" t="s">
        <v>181</v>
      </c>
      <c r="D3170" s="6" t="s">
        <v>199</v>
      </c>
      <c r="E3170" s="6" t="s">
        <v>187</v>
      </c>
      <c r="F3170" s="34" t="n">
        <v>0.765344619750977</v>
      </c>
      <c r="G3170" s="34" t="n">
        <v>0.635657350418727</v>
      </c>
      <c r="H3170" s="34" t="n">
        <v>0.12968726933225</v>
      </c>
      <c r="I3170" s="34" t="n">
        <v>0.20402071846856</v>
      </c>
      <c r="J3170" s="35" t="n">
        <v>1.57</v>
      </c>
      <c r="K3170" s="6" t="n">
        <v>1</v>
      </c>
      <c r="L3170" s="35" t="n">
        <v>0.57</v>
      </c>
      <c r="M3170" s="6" t="str">
        <f aca="false">IF(I3170&lt;=0,"Below 0%",IF(I3170&lt;=0.05,"0-5%",IF(I3170&lt;=0.1,"5-10%",IF(I3170&lt;=0.2,"10-20%",IF(I3170&lt;=0.4,"20-40%","Above 40%")))))</f>
        <v>20-40%</v>
      </c>
      <c r="N3170" s="6" t="str">
        <f aca="false">IF(AND(H3170&gt;=Summary!$B$25,I3170&gt;=Summary!$B$26,I3170&lt;=Summary!$B$27,J3170&gt;=Summary!$B$28,J3170&lt;=Summary!$B$29,F3170*J3170&gt;1),"Yes","No")</f>
        <v>No</v>
      </c>
    </row>
    <row r="3171" customFormat="false" ht="15" hidden="false" customHeight="false" outlineLevel="0" collapsed="false">
      <c r="A3171" s="6" t="s">
        <v>150</v>
      </c>
      <c r="B3171" s="45" t="n">
        <v>42449</v>
      </c>
      <c r="C3171" s="6" t="s">
        <v>181</v>
      </c>
      <c r="D3171" s="6" t="s">
        <v>199</v>
      </c>
      <c r="E3171" s="6" t="s">
        <v>174</v>
      </c>
      <c r="F3171" s="34" t="n">
        <v>0.171900540590286</v>
      </c>
      <c r="G3171" s="34" t="n">
        <v>0.221773786701645</v>
      </c>
      <c r="H3171" s="34" t="n">
        <v>-0.0498732461113584</v>
      </c>
      <c r="I3171" s="34" t="n">
        <v>-0.224883413198213</v>
      </c>
      <c r="J3171" s="35" t="n">
        <v>4.5</v>
      </c>
      <c r="K3171" s="6" t="n">
        <v>0</v>
      </c>
      <c r="L3171" s="35" t="n">
        <v>-1</v>
      </c>
      <c r="M3171" s="6" t="str">
        <f aca="false">IF(I3171&lt;=0,"Below 0%",IF(I3171&lt;=0.05,"0-5%",IF(I3171&lt;=0.1,"5-10%",IF(I3171&lt;=0.2,"10-20%",IF(I3171&lt;=0.4,"20-40%","Above 40%")))))</f>
        <v>Below 0%</v>
      </c>
      <c r="N3171" s="6" t="str">
        <f aca="false">IF(AND(H3171&gt;=Summary!$B$25,I3171&gt;=Summary!$B$26,I3171&lt;=Summary!$B$27,J3171&gt;=Summary!$B$28,J3171&lt;=Summary!$B$29,F3171*J3171&gt;1),"Yes","No")</f>
        <v>No</v>
      </c>
    </row>
    <row r="3172" customFormat="false" ht="15" hidden="false" customHeight="false" outlineLevel="0" collapsed="false">
      <c r="A3172" s="6" t="s">
        <v>150</v>
      </c>
      <c r="B3172" s="45" t="n">
        <v>42449</v>
      </c>
      <c r="C3172" s="6" t="s">
        <v>181</v>
      </c>
      <c r="D3172" s="6" t="s">
        <v>199</v>
      </c>
      <c r="E3172" s="6" t="s">
        <v>177</v>
      </c>
      <c r="F3172" s="34" t="n">
        <v>0.0627548396587372</v>
      </c>
      <c r="G3172" s="34" t="n">
        <v>0.142568862879629</v>
      </c>
      <c r="H3172" s="34" t="n">
        <v>-0.0798140232208915</v>
      </c>
      <c r="I3172" s="34" t="n">
        <v>-0.559827872712141</v>
      </c>
      <c r="J3172" s="35" t="n">
        <v>7</v>
      </c>
      <c r="K3172" s="6" t="n">
        <v>0</v>
      </c>
      <c r="L3172" s="35" t="n">
        <v>-1</v>
      </c>
      <c r="M3172" s="6" t="str">
        <f aca="false">IF(I3172&lt;=0,"Below 0%",IF(I3172&lt;=0.05,"0-5%",IF(I3172&lt;=0.1,"5-10%",IF(I3172&lt;=0.2,"10-20%",IF(I3172&lt;=0.4,"20-40%","Above 40%")))))</f>
        <v>Below 0%</v>
      </c>
      <c r="N3172" s="6" t="str">
        <f aca="false">IF(AND(H3172&gt;=Summary!$B$25,I3172&gt;=Summary!$B$26,I3172&lt;=Summary!$B$27,J3172&gt;=Summary!$B$28,J3172&lt;=Summary!$B$29,F3172*J3172&gt;1),"Yes","No")</f>
        <v>No</v>
      </c>
    </row>
    <row r="3173" customFormat="false" ht="15" hidden="false" customHeight="false" outlineLevel="0" collapsed="false">
      <c r="A3173" s="6" t="s">
        <v>150</v>
      </c>
      <c r="B3173" s="45" t="n">
        <v>42462</v>
      </c>
      <c r="C3173" s="6" t="s">
        <v>185</v>
      </c>
      <c r="D3173" s="6" t="s">
        <v>198</v>
      </c>
      <c r="E3173" s="6" t="s">
        <v>187</v>
      </c>
      <c r="F3173" s="34" t="n">
        <v>0.788131773471832</v>
      </c>
      <c r="G3173" s="34" t="n">
        <v>0.71758890129166</v>
      </c>
      <c r="H3173" s="34" t="n">
        <v>0.0705428721801722</v>
      </c>
      <c r="I3173" s="34" t="n">
        <v>0.0983054114315245</v>
      </c>
      <c r="J3173" s="35" t="n">
        <v>1.38</v>
      </c>
      <c r="K3173" s="6" t="n">
        <v>1</v>
      </c>
      <c r="L3173" s="35" t="n">
        <v>0.38</v>
      </c>
      <c r="M3173" s="6" t="str">
        <f aca="false">IF(I3173&lt;=0,"Below 0%",IF(I3173&lt;=0.05,"0-5%",IF(I3173&lt;=0.1,"5-10%",IF(I3173&lt;=0.2,"10-20%",IF(I3173&lt;=0.4,"20-40%","Above 40%")))))</f>
        <v>5-10%</v>
      </c>
      <c r="N3173" s="6" t="str">
        <f aca="false">IF(AND(H3173&gt;=Summary!$B$25,I3173&gt;=Summary!$B$26,I3173&lt;=Summary!$B$27,J3173&gt;=Summary!$B$28,J3173&lt;=Summary!$B$29,F3173*J3173&gt;1),"Yes","No")</f>
        <v>No</v>
      </c>
    </row>
    <row r="3174" customFormat="false" ht="15" hidden="false" customHeight="false" outlineLevel="0" collapsed="false">
      <c r="A3174" s="6" t="s">
        <v>150</v>
      </c>
      <c r="B3174" s="45" t="n">
        <v>42462</v>
      </c>
      <c r="C3174" s="6" t="s">
        <v>185</v>
      </c>
      <c r="D3174" s="6" t="s">
        <v>198</v>
      </c>
      <c r="E3174" s="6" t="s">
        <v>174</v>
      </c>
      <c r="F3174" s="34" t="n">
        <v>0.158897414803505</v>
      </c>
      <c r="G3174" s="34" t="n">
        <v>0.183383830330091</v>
      </c>
      <c r="H3174" s="34" t="n">
        <v>-0.0244864155265859</v>
      </c>
      <c r="I3174" s="34" t="n">
        <v>-0.133525488493235</v>
      </c>
      <c r="J3174" s="35" t="n">
        <v>5.4</v>
      </c>
      <c r="K3174" s="6" t="n">
        <v>0</v>
      </c>
      <c r="L3174" s="35" t="n">
        <v>-1</v>
      </c>
      <c r="M3174" s="6" t="str">
        <f aca="false">IF(I3174&lt;=0,"Below 0%",IF(I3174&lt;=0.05,"0-5%",IF(I3174&lt;=0.1,"5-10%",IF(I3174&lt;=0.2,"10-20%",IF(I3174&lt;=0.4,"20-40%","Above 40%")))))</f>
        <v>Below 0%</v>
      </c>
      <c r="N3174" s="6" t="str">
        <f aca="false">IF(AND(H3174&gt;=Summary!$B$25,I3174&gt;=Summary!$B$26,I3174&lt;=Summary!$B$27,J3174&gt;=Summary!$B$28,J3174&lt;=Summary!$B$29,F3174*J3174&gt;1),"Yes","No")</f>
        <v>No</v>
      </c>
    </row>
    <row r="3175" customFormat="false" ht="15" hidden="false" customHeight="false" outlineLevel="0" collapsed="false">
      <c r="A3175" s="6" t="s">
        <v>150</v>
      </c>
      <c r="B3175" s="45" t="n">
        <v>42462</v>
      </c>
      <c r="C3175" s="6" t="s">
        <v>185</v>
      </c>
      <c r="D3175" s="6" t="s">
        <v>198</v>
      </c>
      <c r="E3175" s="6" t="s">
        <v>177</v>
      </c>
      <c r="F3175" s="34" t="n">
        <v>0.0529708154499531</v>
      </c>
      <c r="G3175" s="34" t="n">
        <v>0.0990272683782491</v>
      </c>
      <c r="H3175" s="34" t="n">
        <v>-0.046056452928296</v>
      </c>
      <c r="I3175" s="34" t="n">
        <v>-0.465088593097173</v>
      </c>
      <c r="J3175" s="35" t="n">
        <v>10</v>
      </c>
      <c r="K3175" s="6" t="n">
        <v>0</v>
      </c>
      <c r="L3175" s="35" t="n">
        <v>-1</v>
      </c>
      <c r="M3175" s="6" t="str">
        <f aca="false">IF(I3175&lt;=0,"Below 0%",IF(I3175&lt;=0.05,"0-5%",IF(I3175&lt;=0.1,"5-10%",IF(I3175&lt;=0.2,"10-20%",IF(I3175&lt;=0.4,"20-40%","Above 40%")))))</f>
        <v>Below 0%</v>
      </c>
      <c r="N3175" s="6" t="str">
        <f aca="false">IF(AND(H3175&gt;=Summary!$B$25,I3175&gt;=Summary!$B$26,I3175&lt;=Summary!$B$27,J3175&gt;=Summary!$B$28,J3175&lt;=Summary!$B$29,F3175*J3175&gt;1),"Yes","No")</f>
        <v>No</v>
      </c>
    </row>
    <row r="3176" customFormat="false" ht="15" hidden="false" customHeight="false" outlineLevel="0" collapsed="false">
      <c r="A3176" s="6" t="s">
        <v>150</v>
      </c>
      <c r="B3176" s="45" t="n">
        <v>42462</v>
      </c>
      <c r="C3176" s="6" t="s">
        <v>182</v>
      </c>
      <c r="D3176" s="6" t="s">
        <v>190</v>
      </c>
      <c r="E3176" s="6" t="s">
        <v>187</v>
      </c>
      <c r="F3176" s="34" t="n">
        <v>0.184073492884636</v>
      </c>
      <c r="G3176" s="34" t="n">
        <v>0.15497098448245</v>
      </c>
      <c r="H3176" s="34" t="n">
        <v>0.0291025084021858</v>
      </c>
      <c r="I3176" s="34" t="n">
        <v>0.187793273039971</v>
      </c>
      <c r="J3176" s="35" t="n">
        <v>6.6</v>
      </c>
      <c r="K3176" s="6" t="n">
        <v>0</v>
      </c>
      <c r="L3176" s="35" t="n">
        <v>-1</v>
      </c>
      <c r="M3176" s="6" t="str">
        <f aca="false">IF(I3176&lt;=0,"Below 0%",IF(I3176&lt;=0.05,"0-5%",IF(I3176&lt;=0.1,"5-10%",IF(I3176&lt;=0.2,"10-20%",IF(I3176&lt;=0.4,"20-40%","Above 40%")))))</f>
        <v>10-20%</v>
      </c>
      <c r="N3176" s="6" t="str">
        <f aca="false">IF(AND(H3176&gt;=Summary!$B$25,I3176&gt;=Summary!$B$26,I3176&lt;=Summary!$B$27,J3176&gt;=Summary!$B$28,J3176&lt;=Summary!$B$29,F3176*J3176&gt;1),"Yes","No")</f>
        <v>No</v>
      </c>
    </row>
    <row r="3177" customFormat="false" ht="15" hidden="false" customHeight="false" outlineLevel="0" collapsed="false">
      <c r="A3177" s="6" t="s">
        <v>150</v>
      </c>
      <c r="B3177" s="45" t="n">
        <v>42462</v>
      </c>
      <c r="C3177" s="6" t="s">
        <v>182</v>
      </c>
      <c r="D3177" s="6" t="s">
        <v>190</v>
      </c>
      <c r="E3177" s="6" t="s">
        <v>174</v>
      </c>
      <c r="F3177" s="34" t="n">
        <v>0.0876888856291771</v>
      </c>
      <c r="G3177" s="34" t="n">
        <v>0.23621443362221</v>
      </c>
      <c r="H3177" s="34" t="n">
        <v>-0.148525547993033</v>
      </c>
      <c r="I3177" s="34" t="n">
        <v>-0.628774227364013</v>
      </c>
      <c r="J3177" s="35" t="n">
        <v>4.33</v>
      </c>
      <c r="K3177" s="6" t="n">
        <v>0</v>
      </c>
      <c r="L3177" s="35" t="n">
        <v>-1</v>
      </c>
      <c r="M3177" s="6" t="str">
        <f aca="false">IF(I3177&lt;=0,"Below 0%",IF(I3177&lt;=0.05,"0-5%",IF(I3177&lt;=0.1,"5-10%",IF(I3177&lt;=0.2,"10-20%",IF(I3177&lt;=0.4,"20-40%","Above 40%")))))</f>
        <v>Below 0%</v>
      </c>
      <c r="N3177" s="6" t="str">
        <f aca="false">IF(AND(H3177&gt;=Summary!$B$25,I3177&gt;=Summary!$B$26,I3177&lt;=Summary!$B$27,J3177&gt;=Summary!$B$28,J3177&lt;=Summary!$B$29,F3177*J3177&gt;1),"Yes","No")</f>
        <v>No</v>
      </c>
    </row>
    <row r="3178" customFormat="false" ht="15" hidden="false" customHeight="false" outlineLevel="0" collapsed="false">
      <c r="A3178" s="6" t="s">
        <v>150</v>
      </c>
      <c r="B3178" s="45" t="n">
        <v>42462</v>
      </c>
      <c r="C3178" s="6" t="s">
        <v>182</v>
      </c>
      <c r="D3178" s="6" t="s">
        <v>190</v>
      </c>
      <c r="E3178" s="6" t="s">
        <v>177</v>
      </c>
      <c r="F3178" s="34" t="n">
        <v>0.728237628936768</v>
      </c>
      <c r="G3178" s="34" t="n">
        <v>0.60881458189534</v>
      </c>
      <c r="H3178" s="34" t="n">
        <v>0.119423047041428</v>
      </c>
      <c r="I3178" s="34" t="n">
        <v>0.19615667987065</v>
      </c>
      <c r="J3178" s="35" t="n">
        <v>1.68</v>
      </c>
      <c r="K3178" s="6" t="n">
        <v>1</v>
      </c>
      <c r="L3178" s="35" t="n">
        <v>0.68</v>
      </c>
      <c r="M3178" s="6" t="str">
        <f aca="false">IF(I3178&lt;=0,"Below 0%",IF(I3178&lt;=0.05,"0-5%",IF(I3178&lt;=0.1,"5-10%",IF(I3178&lt;=0.2,"10-20%",IF(I3178&lt;=0.4,"20-40%","Above 40%")))))</f>
        <v>10-20%</v>
      </c>
      <c r="N3178" s="6" t="str">
        <f aca="false">IF(AND(H3178&gt;=Summary!$B$25,I3178&gt;=Summary!$B$26,I3178&lt;=Summary!$B$27,J3178&gt;=Summary!$B$28,J3178&lt;=Summary!$B$29,F3178*J3178&gt;1),"Yes","No")</f>
        <v>No</v>
      </c>
    </row>
    <row r="3179" customFormat="false" ht="15" hidden="false" customHeight="false" outlineLevel="0" collapsed="false">
      <c r="A3179" s="6" t="s">
        <v>150</v>
      </c>
      <c r="B3179" s="45" t="n">
        <v>42462</v>
      </c>
      <c r="C3179" s="6" t="s">
        <v>199</v>
      </c>
      <c r="D3179" s="6" t="s">
        <v>194</v>
      </c>
      <c r="E3179" s="6" t="s">
        <v>187</v>
      </c>
      <c r="F3179" s="34" t="n">
        <v>0.259007275104523</v>
      </c>
      <c r="G3179" s="34" t="n">
        <v>0.265157387181526</v>
      </c>
      <c r="H3179" s="34" t="n">
        <v>-0.00615011207700361</v>
      </c>
      <c r="I3179" s="34" t="n">
        <v>-0.0231941947474134</v>
      </c>
      <c r="J3179" s="35" t="n">
        <v>3.75</v>
      </c>
      <c r="K3179" s="6" t="n">
        <v>0</v>
      </c>
      <c r="L3179" s="35" t="n">
        <v>-1</v>
      </c>
      <c r="M3179" s="6" t="str">
        <f aca="false">IF(I3179&lt;=0,"Below 0%",IF(I3179&lt;=0.05,"0-5%",IF(I3179&lt;=0.1,"5-10%",IF(I3179&lt;=0.2,"10-20%",IF(I3179&lt;=0.4,"20-40%","Above 40%")))))</f>
        <v>Below 0%</v>
      </c>
      <c r="N3179" s="6" t="str">
        <f aca="false">IF(AND(H3179&gt;=Summary!$B$25,I3179&gt;=Summary!$B$26,I3179&lt;=Summary!$B$27,J3179&gt;=Summary!$B$28,J3179&lt;=Summary!$B$29,F3179*J3179&gt;1),"Yes","No")</f>
        <v>No</v>
      </c>
    </row>
    <row r="3180" customFormat="false" ht="15" hidden="false" customHeight="false" outlineLevel="0" collapsed="false">
      <c r="A3180" s="6" t="s">
        <v>150</v>
      </c>
      <c r="B3180" s="45" t="n">
        <v>42462</v>
      </c>
      <c r="C3180" s="6" t="s">
        <v>199</v>
      </c>
      <c r="D3180" s="6" t="s">
        <v>194</v>
      </c>
      <c r="E3180" s="6" t="s">
        <v>174</v>
      </c>
      <c r="F3180" s="34" t="n">
        <v>0.291305899620056</v>
      </c>
      <c r="G3180" s="34" t="n">
        <v>0.268016226935505</v>
      </c>
      <c r="H3180" s="34" t="n">
        <v>0.0232896726845512</v>
      </c>
      <c r="I3180" s="34" t="n">
        <v>0.0868965023157182</v>
      </c>
      <c r="J3180" s="35" t="n">
        <v>3.71</v>
      </c>
      <c r="K3180" s="6" t="n">
        <v>0</v>
      </c>
      <c r="L3180" s="35" t="n">
        <v>-1</v>
      </c>
      <c r="M3180" s="6" t="str">
        <f aca="false">IF(I3180&lt;=0,"Below 0%",IF(I3180&lt;=0.05,"0-5%",IF(I3180&lt;=0.1,"5-10%",IF(I3180&lt;=0.2,"10-20%",IF(I3180&lt;=0.4,"20-40%","Above 40%")))))</f>
        <v>5-10%</v>
      </c>
      <c r="N3180" s="6" t="str">
        <f aca="false">IF(AND(H3180&gt;=Summary!$B$25,I3180&gt;=Summary!$B$26,I3180&lt;=Summary!$B$27,J3180&gt;=Summary!$B$28,J3180&lt;=Summary!$B$29,F3180*J3180&gt;1),"Yes","No")</f>
        <v>No</v>
      </c>
    </row>
    <row r="3181" customFormat="false" ht="15" hidden="false" customHeight="false" outlineLevel="0" collapsed="false">
      <c r="A3181" s="6" t="s">
        <v>150</v>
      </c>
      <c r="B3181" s="45" t="n">
        <v>42462</v>
      </c>
      <c r="C3181" s="6" t="s">
        <v>199</v>
      </c>
      <c r="D3181" s="6" t="s">
        <v>194</v>
      </c>
      <c r="E3181" s="6" t="s">
        <v>177</v>
      </c>
      <c r="F3181" s="34" t="n">
        <v>0.449686855077744</v>
      </c>
      <c r="G3181" s="34" t="n">
        <v>0.466826385882969</v>
      </c>
      <c r="H3181" s="34" t="n">
        <v>-0.0171395308052253</v>
      </c>
      <c r="I3181" s="34" t="n">
        <v>-0.0367150001018196</v>
      </c>
      <c r="J3181" s="35" t="n">
        <v>2.13</v>
      </c>
      <c r="K3181" s="6" t="n">
        <v>1</v>
      </c>
      <c r="L3181" s="35" t="n">
        <v>1.13</v>
      </c>
      <c r="M3181" s="6" t="str">
        <f aca="false">IF(I3181&lt;=0,"Below 0%",IF(I3181&lt;=0.05,"0-5%",IF(I3181&lt;=0.1,"5-10%",IF(I3181&lt;=0.2,"10-20%",IF(I3181&lt;=0.4,"20-40%","Above 40%")))))</f>
        <v>Below 0%</v>
      </c>
      <c r="N3181" s="6" t="str">
        <f aca="false">IF(AND(H3181&gt;=Summary!$B$25,I3181&gt;=Summary!$B$26,I3181&lt;=Summary!$B$27,J3181&gt;=Summary!$B$28,J3181&lt;=Summary!$B$29,F3181*J3181&gt;1),"Yes","No")</f>
        <v>No</v>
      </c>
    </row>
    <row r="3182" customFormat="false" ht="15" hidden="false" customHeight="false" outlineLevel="0" collapsed="false">
      <c r="A3182" s="6" t="s">
        <v>150</v>
      </c>
      <c r="B3182" s="45" t="n">
        <v>42462</v>
      </c>
      <c r="C3182" s="6" t="s">
        <v>183</v>
      </c>
      <c r="D3182" s="6" t="s">
        <v>181</v>
      </c>
      <c r="E3182" s="6" t="s">
        <v>187</v>
      </c>
      <c r="F3182" s="34" t="n">
        <v>0.293949663639069</v>
      </c>
      <c r="G3182" s="34" t="n">
        <v>0.384475945328645</v>
      </c>
      <c r="H3182" s="34" t="n">
        <v>-0.0905262816895759</v>
      </c>
      <c r="I3182" s="34" t="n">
        <v>-0.235453694280393</v>
      </c>
      <c r="J3182" s="35" t="n">
        <v>2.6</v>
      </c>
      <c r="K3182" s="6" t="n">
        <v>0</v>
      </c>
      <c r="L3182" s="35" t="n">
        <v>-1</v>
      </c>
      <c r="M3182" s="6" t="str">
        <f aca="false">IF(I3182&lt;=0,"Below 0%",IF(I3182&lt;=0.05,"0-5%",IF(I3182&lt;=0.1,"5-10%",IF(I3182&lt;=0.2,"10-20%",IF(I3182&lt;=0.4,"20-40%","Above 40%")))))</f>
        <v>Below 0%</v>
      </c>
      <c r="N3182" s="6" t="str">
        <f aca="false">IF(AND(H3182&gt;=Summary!$B$25,I3182&gt;=Summary!$B$26,I3182&lt;=Summary!$B$27,J3182&gt;=Summary!$B$28,J3182&lt;=Summary!$B$29,F3182*J3182&gt;1),"Yes","No")</f>
        <v>No</v>
      </c>
    </row>
    <row r="3183" customFormat="false" ht="15" hidden="false" customHeight="false" outlineLevel="0" collapsed="false">
      <c r="A3183" s="6" t="s">
        <v>150</v>
      </c>
      <c r="B3183" s="45" t="n">
        <v>42462</v>
      </c>
      <c r="C3183" s="6" t="s">
        <v>183</v>
      </c>
      <c r="D3183" s="6" t="s">
        <v>181</v>
      </c>
      <c r="E3183" s="6" t="s">
        <v>174</v>
      </c>
      <c r="F3183" s="34" t="n">
        <v>0.261637508869171</v>
      </c>
      <c r="G3183" s="34" t="n">
        <v>0.285610702244136</v>
      </c>
      <c r="H3183" s="34" t="n">
        <v>-0.0239731933749648</v>
      </c>
      <c r="I3183" s="34" t="n">
        <v>-0.0839366073701008</v>
      </c>
      <c r="J3183" s="35" t="n">
        <v>3.5</v>
      </c>
      <c r="K3183" s="6" t="n">
        <v>1</v>
      </c>
      <c r="L3183" s="35" t="n">
        <v>2.5</v>
      </c>
      <c r="M3183" s="6" t="str">
        <f aca="false">IF(I3183&lt;=0,"Below 0%",IF(I3183&lt;=0.05,"0-5%",IF(I3183&lt;=0.1,"5-10%",IF(I3183&lt;=0.2,"10-20%",IF(I3183&lt;=0.4,"20-40%","Above 40%")))))</f>
        <v>Below 0%</v>
      </c>
      <c r="N3183" s="6" t="str">
        <f aca="false">IF(AND(H3183&gt;=Summary!$B$25,I3183&gt;=Summary!$B$26,I3183&lt;=Summary!$B$27,J3183&gt;=Summary!$B$28,J3183&lt;=Summary!$B$29,F3183*J3183&gt;1),"Yes","No")</f>
        <v>No</v>
      </c>
    </row>
    <row r="3184" customFormat="false" ht="15" hidden="false" customHeight="false" outlineLevel="0" collapsed="false">
      <c r="A3184" s="6" t="s">
        <v>150</v>
      </c>
      <c r="B3184" s="45" t="n">
        <v>42462</v>
      </c>
      <c r="C3184" s="6" t="s">
        <v>183</v>
      </c>
      <c r="D3184" s="6" t="s">
        <v>181</v>
      </c>
      <c r="E3184" s="6" t="s">
        <v>177</v>
      </c>
      <c r="F3184" s="34" t="n">
        <v>0.444412887096405</v>
      </c>
      <c r="G3184" s="34" t="n">
        <v>0.32991335242722</v>
      </c>
      <c r="H3184" s="34" t="n">
        <v>0.114499534669185</v>
      </c>
      <c r="I3184" s="34" t="n">
        <v>0.347059413712103</v>
      </c>
      <c r="J3184" s="35" t="n">
        <v>3.03</v>
      </c>
      <c r="K3184" s="6" t="n">
        <v>0</v>
      </c>
      <c r="L3184" s="35" t="n">
        <v>-1</v>
      </c>
      <c r="M3184" s="6" t="str">
        <f aca="false">IF(I3184&lt;=0,"Below 0%",IF(I3184&lt;=0.05,"0-5%",IF(I3184&lt;=0.1,"5-10%",IF(I3184&lt;=0.2,"10-20%",IF(I3184&lt;=0.4,"20-40%","Above 40%")))))</f>
        <v>20-40%</v>
      </c>
      <c r="N3184" s="6" t="str">
        <f aca="false">IF(AND(H3184&gt;=Summary!$B$25,I3184&gt;=Summary!$B$26,I3184&lt;=Summary!$B$27,J3184&gt;=Summary!$B$28,J3184&lt;=Summary!$B$29,F3184*J3184&gt;1),"Yes","No")</f>
        <v>Yes</v>
      </c>
    </row>
    <row r="3185" customFormat="false" ht="15" hidden="false" customHeight="false" outlineLevel="0" collapsed="false">
      <c r="A3185" s="6" t="s">
        <v>150</v>
      </c>
      <c r="B3185" s="45" t="n">
        <v>42462</v>
      </c>
      <c r="C3185" s="6" t="s">
        <v>172</v>
      </c>
      <c r="D3185" s="6" t="s">
        <v>188</v>
      </c>
      <c r="E3185" s="6" t="s">
        <v>187</v>
      </c>
      <c r="F3185" s="34" t="n">
        <v>0.407257795333862</v>
      </c>
      <c r="G3185" s="34" t="n">
        <v>0.442051887611572</v>
      </c>
      <c r="H3185" s="34" t="n">
        <v>-0.03479409227771</v>
      </c>
      <c r="I3185" s="34" t="n">
        <v>-0.0787104257504795</v>
      </c>
      <c r="J3185" s="35" t="n">
        <v>2.25</v>
      </c>
      <c r="K3185" s="6" t="n">
        <v>1</v>
      </c>
      <c r="L3185" s="35" t="n">
        <v>1.25</v>
      </c>
      <c r="M3185" s="6" t="str">
        <f aca="false">IF(I3185&lt;=0,"Below 0%",IF(I3185&lt;=0.05,"0-5%",IF(I3185&lt;=0.1,"5-10%",IF(I3185&lt;=0.2,"10-20%",IF(I3185&lt;=0.4,"20-40%","Above 40%")))))</f>
        <v>Below 0%</v>
      </c>
      <c r="N3185" s="6" t="str">
        <f aca="false">IF(AND(H3185&gt;=Summary!$B$25,I3185&gt;=Summary!$B$26,I3185&lt;=Summary!$B$27,J3185&gt;=Summary!$B$28,J3185&lt;=Summary!$B$29,F3185*J3185&gt;1),"Yes","No")</f>
        <v>No</v>
      </c>
    </row>
    <row r="3186" customFormat="false" ht="15" hidden="false" customHeight="false" outlineLevel="0" collapsed="false">
      <c r="A3186" s="6" t="s">
        <v>150</v>
      </c>
      <c r="B3186" s="45" t="n">
        <v>42462</v>
      </c>
      <c r="C3186" s="6" t="s">
        <v>172</v>
      </c>
      <c r="D3186" s="6" t="s">
        <v>188</v>
      </c>
      <c r="E3186" s="6" t="s">
        <v>174</v>
      </c>
      <c r="F3186" s="34" t="n">
        <v>0.078429326415062</v>
      </c>
      <c r="G3186" s="34" t="n">
        <v>0.289132775327337</v>
      </c>
      <c r="H3186" s="34" t="n">
        <v>-0.210703448912275</v>
      </c>
      <c r="I3186" s="34" t="n">
        <v>-0.72874287141515</v>
      </c>
      <c r="J3186" s="35" t="n">
        <v>3.44</v>
      </c>
      <c r="K3186" s="6" t="n">
        <v>0</v>
      </c>
      <c r="L3186" s="35" t="n">
        <v>-1</v>
      </c>
      <c r="M3186" s="6" t="str">
        <f aca="false">IF(I3186&lt;=0,"Below 0%",IF(I3186&lt;=0.05,"0-5%",IF(I3186&lt;=0.1,"5-10%",IF(I3186&lt;=0.2,"10-20%",IF(I3186&lt;=0.4,"20-40%","Above 40%")))))</f>
        <v>Below 0%</v>
      </c>
      <c r="N3186" s="6" t="str">
        <f aca="false">IF(AND(H3186&gt;=Summary!$B$25,I3186&gt;=Summary!$B$26,I3186&lt;=Summary!$B$27,J3186&gt;=Summary!$B$28,J3186&lt;=Summary!$B$29,F3186*J3186&gt;1),"Yes","No")</f>
        <v>No</v>
      </c>
    </row>
    <row r="3187" customFormat="false" ht="15" hidden="false" customHeight="false" outlineLevel="0" collapsed="false">
      <c r="A3187" s="6" t="s">
        <v>150</v>
      </c>
      <c r="B3187" s="45" t="n">
        <v>42462</v>
      </c>
      <c r="C3187" s="6" t="s">
        <v>172</v>
      </c>
      <c r="D3187" s="6" t="s">
        <v>188</v>
      </c>
      <c r="E3187" s="6" t="s">
        <v>177</v>
      </c>
      <c r="F3187" s="34" t="n">
        <v>0.514312863349915</v>
      </c>
      <c r="G3187" s="34" t="n">
        <v>0.268815337061091</v>
      </c>
      <c r="H3187" s="34" t="n">
        <v>0.245497526288823</v>
      </c>
      <c r="I3187" s="34" t="n">
        <v>0.913257141399753</v>
      </c>
      <c r="J3187" s="35" t="n">
        <v>3.7</v>
      </c>
      <c r="K3187" s="6" t="n">
        <v>0</v>
      </c>
      <c r="L3187" s="35" t="n">
        <v>-1</v>
      </c>
      <c r="M3187" s="6" t="str">
        <f aca="false">IF(I3187&lt;=0,"Below 0%",IF(I3187&lt;=0.05,"0-5%",IF(I3187&lt;=0.1,"5-10%",IF(I3187&lt;=0.2,"10-20%",IF(I3187&lt;=0.4,"20-40%","Above 40%")))))</f>
        <v>Above 40%</v>
      </c>
      <c r="N3187" s="6" t="str">
        <f aca="false">IF(AND(H3187&gt;=Summary!$B$25,I3187&gt;=Summary!$B$26,I3187&lt;=Summary!$B$27,J3187&gt;=Summary!$B$28,J3187&lt;=Summary!$B$29,F3187*J3187&gt;1),"Yes","No")</f>
        <v>No</v>
      </c>
    </row>
    <row r="3188" customFormat="false" ht="15" hidden="false" customHeight="false" outlineLevel="0" collapsed="false">
      <c r="A3188" s="6" t="s">
        <v>150</v>
      </c>
      <c r="B3188" s="45" t="n">
        <v>42462</v>
      </c>
      <c r="C3188" s="6" t="s">
        <v>192</v>
      </c>
      <c r="D3188" s="6" t="s">
        <v>175</v>
      </c>
      <c r="E3188" s="6" t="s">
        <v>187</v>
      </c>
      <c r="F3188" s="34" t="n">
        <v>0.620099425315857</v>
      </c>
      <c r="G3188" s="34" t="n">
        <v>0.445799664583016</v>
      </c>
      <c r="H3188" s="34" t="n">
        <v>0.174299760732841</v>
      </c>
      <c r="I3188" s="34" t="n">
        <v>0.390982260823087</v>
      </c>
      <c r="J3188" s="35" t="n">
        <v>2.25</v>
      </c>
      <c r="K3188" s="6" t="n">
        <v>0</v>
      </c>
      <c r="L3188" s="35" t="n">
        <v>-1</v>
      </c>
      <c r="M3188" s="6" t="str">
        <f aca="false">IF(I3188&lt;=0,"Below 0%",IF(I3188&lt;=0.05,"0-5%",IF(I3188&lt;=0.1,"5-10%",IF(I3188&lt;=0.2,"10-20%",IF(I3188&lt;=0.4,"20-40%","Above 40%")))))</f>
        <v>20-40%</v>
      </c>
      <c r="N3188" s="6" t="str">
        <f aca="false">IF(AND(H3188&gt;=Summary!$B$25,I3188&gt;=Summary!$B$26,I3188&lt;=Summary!$B$27,J3188&gt;=Summary!$B$28,J3188&lt;=Summary!$B$29,F3188*J3188&gt;1),"Yes","No")</f>
        <v>Yes</v>
      </c>
    </row>
    <row r="3189" customFormat="false" ht="15" hidden="false" customHeight="false" outlineLevel="0" collapsed="false">
      <c r="A3189" s="6" t="s">
        <v>150</v>
      </c>
      <c r="B3189" s="45" t="n">
        <v>42462</v>
      </c>
      <c r="C3189" s="6" t="s">
        <v>192</v>
      </c>
      <c r="D3189" s="6" t="s">
        <v>175</v>
      </c>
      <c r="E3189" s="6" t="s">
        <v>174</v>
      </c>
      <c r="F3189" s="34" t="n">
        <v>0.226651340723038</v>
      </c>
      <c r="G3189" s="34" t="n">
        <v>0.295014483915231</v>
      </c>
      <c r="H3189" s="34" t="n">
        <v>-0.0683631431921933</v>
      </c>
      <c r="I3189" s="34" t="n">
        <v>-0.231728091058189</v>
      </c>
      <c r="J3189" s="35" t="n">
        <v>3.4</v>
      </c>
      <c r="K3189" s="6" t="n">
        <v>1</v>
      </c>
      <c r="L3189" s="35" t="n">
        <v>2.4</v>
      </c>
      <c r="M3189" s="6" t="str">
        <f aca="false">IF(I3189&lt;=0,"Below 0%",IF(I3189&lt;=0.05,"0-5%",IF(I3189&lt;=0.1,"5-10%",IF(I3189&lt;=0.2,"10-20%",IF(I3189&lt;=0.4,"20-40%","Above 40%")))))</f>
        <v>Below 0%</v>
      </c>
      <c r="N3189" s="6" t="str">
        <f aca="false">IF(AND(H3189&gt;=Summary!$B$25,I3189&gt;=Summary!$B$26,I3189&lt;=Summary!$B$27,J3189&gt;=Summary!$B$28,J3189&lt;=Summary!$B$29,F3189*J3189&gt;1),"Yes","No")</f>
        <v>No</v>
      </c>
    </row>
    <row r="3190" customFormat="false" ht="15" hidden="false" customHeight="false" outlineLevel="0" collapsed="false">
      <c r="A3190" s="6" t="s">
        <v>150</v>
      </c>
      <c r="B3190" s="45" t="n">
        <v>42462</v>
      </c>
      <c r="C3190" s="6" t="s">
        <v>192</v>
      </c>
      <c r="D3190" s="6" t="s">
        <v>175</v>
      </c>
      <c r="E3190" s="6" t="s">
        <v>177</v>
      </c>
      <c r="F3190" s="34" t="n">
        <v>0.153249233961105</v>
      </c>
      <c r="G3190" s="34" t="n">
        <v>0.259185851501753</v>
      </c>
      <c r="H3190" s="34" t="n">
        <v>-0.105936617540648</v>
      </c>
      <c r="I3190" s="34" t="n">
        <v>-0.408728396734771</v>
      </c>
      <c r="J3190" s="35" t="n">
        <v>3.87</v>
      </c>
      <c r="K3190" s="6" t="n">
        <v>0</v>
      </c>
      <c r="L3190" s="35" t="n">
        <v>-1</v>
      </c>
      <c r="M3190" s="6" t="str">
        <f aca="false">IF(I3190&lt;=0,"Below 0%",IF(I3190&lt;=0.05,"0-5%",IF(I3190&lt;=0.1,"5-10%",IF(I3190&lt;=0.2,"10-20%",IF(I3190&lt;=0.4,"20-40%","Above 40%")))))</f>
        <v>Below 0%</v>
      </c>
      <c r="N3190" s="6" t="str">
        <f aca="false">IF(AND(H3190&gt;=Summary!$B$25,I3190&gt;=Summary!$B$26,I3190&lt;=Summary!$B$27,J3190&gt;=Summary!$B$28,J3190&lt;=Summary!$B$29,F3190*J3190&gt;1),"Yes","No")</f>
        <v>No</v>
      </c>
    </row>
    <row r="3191" customFormat="false" ht="15" hidden="false" customHeight="false" outlineLevel="0" collapsed="false">
      <c r="A3191" s="6" t="s">
        <v>150</v>
      </c>
      <c r="B3191" s="45" t="n">
        <v>42462</v>
      </c>
      <c r="C3191" s="6" t="s">
        <v>191</v>
      </c>
      <c r="D3191" s="6" t="s">
        <v>178</v>
      </c>
      <c r="E3191" s="6" t="s">
        <v>187</v>
      </c>
      <c r="F3191" s="34" t="n">
        <v>0.417661100625992</v>
      </c>
      <c r="G3191" s="34" t="n">
        <v>0.463662065524697</v>
      </c>
      <c r="H3191" s="34" t="n">
        <v>-0.0460009648987046</v>
      </c>
      <c r="I3191" s="34" t="n">
        <v>-0.0992122675523354</v>
      </c>
      <c r="J3191" s="35" t="n">
        <v>2.15</v>
      </c>
      <c r="K3191" s="6" t="n">
        <v>0</v>
      </c>
      <c r="L3191" s="35" t="n">
        <v>-1</v>
      </c>
      <c r="M3191" s="6" t="str">
        <f aca="false">IF(I3191&lt;=0,"Below 0%",IF(I3191&lt;=0.05,"0-5%",IF(I3191&lt;=0.1,"5-10%",IF(I3191&lt;=0.2,"10-20%",IF(I3191&lt;=0.4,"20-40%","Above 40%")))))</f>
        <v>Below 0%</v>
      </c>
      <c r="N3191" s="6" t="str">
        <f aca="false">IF(AND(H3191&gt;=Summary!$B$25,I3191&gt;=Summary!$B$26,I3191&lt;=Summary!$B$27,J3191&gt;=Summary!$B$28,J3191&lt;=Summary!$B$29,F3191*J3191&gt;1),"Yes","No")</f>
        <v>No</v>
      </c>
    </row>
    <row r="3192" customFormat="false" ht="15" hidden="false" customHeight="false" outlineLevel="0" collapsed="false">
      <c r="A3192" s="6" t="s">
        <v>150</v>
      </c>
      <c r="B3192" s="45" t="n">
        <v>42462</v>
      </c>
      <c r="C3192" s="6" t="s">
        <v>191</v>
      </c>
      <c r="D3192" s="6" t="s">
        <v>178</v>
      </c>
      <c r="E3192" s="6" t="s">
        <v>174</v>
      </c>
      <c r="F3192" s="34" t="n">
        <v>0.347577065229416</v>
      </c>
      <c r="G3192" s="34" t="n">
        <v>0.293198070846499</v>
      </c>
      <c r="H3192" s="34" t="n">
        <v>0.0543789943829167</v>
      </c>
      <c r="I3192" s="34" t="n">
        <v>0.185468459004242</v>
      </c>
      <c r="J3192" s="35" t="n">
        <v>3.4</v>
      </c>
      <c r="K3192" s="6" t="n">
        <v>1</v>
      </c>
      <c r="L3192" s="35" t="n">
        <v>2.4</v>
      </c>
      <c r="M3192" s="6" t="str">
        <f aca="false">IF(I3192&lt;=0,"Below 0%",IF(I3192&lt;=0.05,"0-5%",IF(I3192&lt;=0.1,"5-10%",IF(I3192&lt;=0.2,"10-20%",IF(I3192&lt;=0.4,"20-40%","Above 40%")))))</f>
        <v>10-20%</v>
      </c>
      <c r="N3192" s="6" t="str">
        <f aca="false">IF(AND(H3192&gt;=Summary!$B$25,I3192&gt;=Summary!$B$26,I3192&lt;=Summary!$B$27,J3192&gt;=Summary!$B$28,J3192&lt;=Summary!$B$29,F3192*J3192&gt;1),"Yes","No")</f>
        <v>Yes</v>
      </c>
    </row>
    <row r="3193" customFormat="false" ht="15" hidden="false" customHeight="false" outlineLevel="0" collapsed="false">
      <c r="A3193" s="6" t="s">
        <v>150</v>
      </c>
      <c r="B3193" s="45" t="n">
        <v>42462</v>
      </c>
      <c r="C3193" s="6" t="s">
        <v>191</v>
      </c>
      <c r="D3193" s="6" t="s">
        <v>178</v>
      </c>
      <c r="E3193" s="6" t="s">
        <v>177</v>
      </c>
      <c r="F3193" s="34" t="n">
        <v>0.234761878848076</v>
      </c>
      <c r="G3193" s="34" t="n">
        <v>0.243139863628804</v>
      </c>
      <c r="H3193" s="34" t="n">
        <v>-0.0083779847807284</v>
      </c>
      <c r="I3193" s="34" t="n">
        <v>-0.0344574709210123</v>
      </c>
      <c r="J3193" s="35" t="n">
        <v>4.1</v>
      </c>
      <c r="K3193" s="6" t="n">
        <v>0</v>
      </c>
      <c r="L3193" s="35" t="n">
        <v>-1</v>
      </c>
      <c r="M3193" s="6" t="str">
        <f aca="false">IF(I3193&lt;=0,"Below 0%",IF(I3193&lt;=0.05,"0-5%",IF(I3193&lt;=0.1,"5-10%",IF(I3193&lt;=0.2,"10-20%",IF(I3193&lt;=0.4,"20-40%","Above 40%")))))</f>
        <v>Below 0%</v>
      </c>
      <c r="N3193" s="6" t="str">
        <f aca="false">IF(AND(H3193&gt;=Summary!$B$25,I3193&gt;=Summary!$B$26,I3193&lt;=Summary!$B$27,J3193&gt;=Summary!$B$28,J3193&lt;=Summary!$B$29,F3193*J3193&gt;1),"Yes","No")</f>
        <v>No</v>
      </c>
    </row>
    <row r="3194" customFormat="false" ht="15" hidden="false" customHeight="false" outlineLevel="0" collapsed="false">
      <c r="A3194" s="6" t="s">
        <v>150</v>
      </c>
      <c r="B3194" s="45" t="n">
        <v>42462</v>
      </c>
      <c r="C3194" s="6" t="s">
        <v>189</v>
      </c>
      <c r="D3194" s="6" t="s">
        <v>180</v>
      </c>
      <c r="E3194" s="6" t="s">
        <v>187</v>
      </c>
      <c r="F3194" s="34" t="n">
        <v>0.755106389522553</v>
      </c>
      <c r="G3194" s="34" t="n">
        <v>0.49792319921578</v>
      </c>
      <c r="H3194" s="34" t="n">
        <v>0.257183190306773</v>
      </c>
      <c r="I3194" s="34" t="n">
        <v>0.516511764689477</v>
      </c>
      <c r="J3194" s="35" t="n">
        <v>2</v>
      </c>
      <c r="K3194" s="6" t="n">
        <v>0</v>
      </c>
      <c r="L3194" s="35" t="n">
        <v>-1</v>
      </c>
      <c r="M3194" s="6" t="str">
        <f aca="false">IF(I3194&lt;=0,"Below 0%",IF(I3194&lt;=0.05,"0-5%",IF(I3194&lt;=0.1,"5-10%",IF(I3194&lt;=0.2,"10-20%",IF(I3194&lt;=0.4,"20-40%","Above 40%")))))</f>
        <v>Above 40%</v>
      </c>
      <c r="N3194" s="6" t="str">
        <f aca="false">IF(AND(H3194&gt;=Summary!$B$25,I3194&gt;=Summary!$B$26,I3194&lt;=Summary!$B$27,J3194&gt;=Summary!$B$28,J3194&lt;=Summary!$B$29,F3194*J3194&gt;1),"Yes","No")</f>
        <v>No</v>
      </c>
    </row>
    <row r="3195" customFormat="false" ht="15" hidden="false" customHeight="false" outlineLevel="0" collapsed="false">
      <c r="A3195" s="6" t="s">
        <v>150</v>
      </c>
      <c r="B3195" s="45" t="n">
        <v>42462</v>
      </c>
      <c r="C3195" s="6" t="s">
        <v>189</v>
      </c>
      <c r="D3195" s="6" t="s">
        <v>180</v>
      </c>
      <c r="E3195" s="6" t="s">
        <v>174</v>
      </c>
      <c r="F3195" s="34" t="n">
        <v>0.153960064053536</v>
      </c>
      <c r="G3195" s="34" t="n">
        <v>0.272089179899333</v>
      </c>
      <c r="H3195" s="34" t="n">
        <v>-0.118129115845798</v>
      </c>
      <c r="I3195" s="34" t="n">
        <v>-0.434155874516961</v>
      </c>
      <c r="J3195" s="35" t="n">
        <v>3.66</v>
      </c>
      <c r="K3195" s="6" t="n">
        <v>1</v>
      </c>
      <c r="L3195" s="35" t="n">
        <v>2.66</v>
      </c>
      <c r="M3195" s="6" t="str">
        <f aca="false">IF(I3195&lt;=0,"Below 0%",IF(I3195&lt;=0.05,"0-5%",IF(I3195&lt;=0.1,"5-10%",IF(I3195&lt;=0.2,"10-20%",IF(I3195&lt;=0.4,"20-40%","Above 40%")))))</f>
        <v>Below 0%</v>
      </c>
      <c r="N3195" s="6" t="str">
        <f aca="false">IF(AND(H3195&gt;=Summary!$B$25,I3195&gt;=Summary!$B$26,I3195&lt;=Summary!$B$27,J3195&gt;=Summary!$B$28,J3195&lt;=Summary!$B$29,F3195*J3195&gt;1),"Yes","No")</f>
        <v>No</v>
      </c>
    </row>
    <row r="3196" customFormat="false" ht="15" hidden="false" customHeight="false" outlineLevel="0" collapsed="false">
      <c r="A3196" s="6" t="s">
        <v>150</v>
      </c>
      <c r="B3196" s="45" t="n">
        <v>42462</v>
      </c>
      <c r="C3196" s="6" t="s">
        <v>189</v>
      </c>
      <c r="D3196" s="6" t="s">
        <v>180</v>
      </c>
      <c r="E3196" s="6" t="s">
        <v>177</v>
      </c>
      <c r="F3196" s="34" t="n">
        <v>0.0909335389733315</v>
      </c>
      <c r="G3196" s="34" t="n">
        <v>0.229987620884887</v>
      </c>
      <c r="H3196" s="34" t="n">
        <v>-0.139054081911555</v>
      </c>
      <c r="I3196" s="34" t="n">
        <v>-0.604615506593525</v>
      </c>
      <c r="J3196" s="35" t="n">
        <v>4.33</v>
      </c>
      <c r="K3196" s="6" t="n">
        <v>0</v>
      </c>
      <c r="L3196" s="35" t="n">
        <v>-1</v>
      </c>
      <c r="M3196" s="6" t="str">
        <f aca="false">IF(I3196&lt;=0,"Below 0%",IF(I3196&lt;=0.05,"0-5%",IF(I3196&lt;=0.1,"5-10%",IF(I3196&lt;=0.2,"10-20%",IF(I3196&lt;=0.4,"20-40%","Above 40%")))))</f>
        <v>Below 0%</v>
      </c>
      <c r="N3196" s="6" t="str">
        <f aca="false">IF(AND(H3196&gt;=Summary!$B$25,I3196&gt;=Summary!$B$26,I3196&lt;=Summary!$B$27,J3196&gt;=Summary!$B$28,J3196&lt;=Summary!$B$29,F3196*J3196&gt;1),"Yes","No")</f>
        <v>No</v>
      </c>
    </row>
    <row r="3197" customFormat="false" ht="15" hidden="false" customHeight="false" outlineLevel="0" collapsed="false">
      <c r="A3197" s="6" t="s">
        <v>150</v>
      </c>
      <c r="B3197" s="45" t="n">
        <v>42463</v>
      </c>
      <c r="C3197" s="6" t="s">
        <v>195</v>
      </c>
      <c r="D3197" s="6" t="s">
        <v>179</v>
      </c>
      <c r="E3197" s="6" t="s">
        <v>187</v>
      </c>
      <c r="F3197" s="34" t="n">
        <v>0.677613377571106</v>
      </c>
      <c r="G3197" s="34" t="n">
        <v>0.431898376852505</v>
      </c>
      <c r="H3197" s="34" t="n">
        <v>0.245715000718601</v>
      </c>
      <c r="I3197" s="34" t="n">
        <v>0.568918555585388</v>
      </c>
      <c r="J3197" s="35" t="n">
        <v>2.3</v>
      </c>
      <c r="K3197" s="6" t="n">
        <v>1</v>
      </c>
      <c r="L3197" s="35" t="n">
        <v>1.3</v>
      </c>
      <c r="M3197" s="6" t="str">
        <f aca="false">IF(I3197&lt;=0,"Below 0%",IF(I3197&lt;=0.05,"0-5%",IF(I3197&lt;=0.1,"5-10%",IF(I3197&lt;=0.2,"10-20%",IF(I3197&lt;=0.4,"20-40%","Above 40%")))))</f>
        <v>Above 40%</v>
      </c>
      <c r="N3197" s="6" t="str">
        <f aca="false">IF(AND(H3197&gt;=Summary!$B$25,I3197&gt;=Summary!$B$26,I3197&lt;=Summary!$B$27,J3197&gt;=Summary!$B$28,J3197&lt;=Summary!$B$29,F3197*J3197&gt;1),"Yes","No")</f>
        <v>No</v>
      </c>
    </row>
    <row r="3198" customFormat="false" ht="15" hidden="false" customHeight="false" outlineLevel="0" collapsed="false">
      <c r="A3198" s="6" t="s">
        <v>150</v>
      </c>
      <c r="B3198" s="45" t="n">
        <v>42463</v>
      </c>
      <c r="C3198" s="6" t="s">
        <v>195</v>
      </c>
      <c r="D3198" s="6" t="s">
        <v>179</v>
      </c>
      <c r="E3198" s="6" t="s">
        <v>174</v>
      </c>
      <c r="F3198" s="34" t="n">
        <v>0.190807372331619</v>
      </c>
      <c r="G3198" s="34" t="n">
        <v>0.292166549047283</v>
      </c>
      <c r="H3198" s="34" t="n">
        <v>-0.101359176715664</v>
      </c>
      <c r="I3198" s="34" t="n">
        <v>-0.346922592768347</v>
      </c>
      <c r="J3198" s="35" t="n">
        <v>3.4</v>
      </c>
      <c r="K3198" s="6" t="n">
        <v>0</v>
      </c>
      <c r="L3198" s="35" t="n">
        <v>-1</v>
      </c>
      <c r="M3198" s="6" t="str">
        <f aca="false">IF(I3198&lt;=0,"Below 0%",IF(I3198&lt;=0.05,"0-5%",IF(I3198&lt;=0.1,"5-10%",IF(I3198&lt;=0.2,"10-20%",IF(I3198&lt;=0.4,"20-40%","Above 40%")))))</f>
        <v>Below 0%</v>
      </c>
      <c r="N3198" s="6" t="str">
        <f aca="false">IF(AND(H3198&gt;=Summary!$B$25,I3198&gt;=Summary!$B$26,I3198&lt;=Summary!$B$27,J3198&gt;=Summary!$B$28,J3198&lt;=Summary!$B$29,F3198*J3198&gt;1),"Yes","No")</f>
        <v>No</v>
      </c>
    </row>
    <row r="3199" customFormat="false" ht="15" hidden="false" customHeight="false" outlineLevel="0" collapsed="false">
      <c r="A3199" s="6" t="s">
        <v>150</v>
      </c>
      <c r="B3199" s="45" t="n">
        <v>42463</v>
      </c>
      <c r="C3199" s="6" t="s">
        <v>195</v>
      </c>
      <c r="D3199" s="6" t="s">
        <v>179</v>
      </c>
      <c r="E3199" s="6" t="s">
        <v>177</v>
      </c>
      <c r="F3199" s="34" t="n">
        <v>0.131579250097275</v>
      </c>
      <c r="G3199" s="34" t="n">
        <v>0.275935074100212</v>
      </c>
      <c r="H3199" s="34" t="n">
        <v>-0.144355824002937</v>
      </c>
      <c r="I3199" s="34" t="n">
        <v>-0.523151413330337</v>
      </c>
      <c r="J3199" s="35" t="n">
        <v>3.6</v>
      </c>
      <c r="K3199" s="6" t="n">
        <v>0</v>
      </c>
      <c r="L3199" s="35" t="n">
        <v>-1</v>
      </c>
      <c r="M3199" s="6" t="str">
        <f aca="false">IF(I3199&lt;=0,"Below 0%",IF(I3199&lt;=0.05,"0-5%",IF(I3199&lt;=0.1,"5-10%",IF(I3199&lt;=0.2,"10-20%",IF(I3199&lt;=0.4,"20-40%","Above 40%")))))</f>
        <v>Below 0%</v>
      </c>
      <c r="N3199" s="6" t="str">
        <f aca="false">IF(AND(H3199&gt;=Summary!$B$25,I3199&gt;=Summary!$B$26,I3199&lt;=Summary!$B$27,J3199&gt;=Summary!$B$28,J3199&lt;=Summary!$B$29,F3199*J3199&gt;1),"Yes","No")</f>
        <v>No</v>
      </c>
    </row>
    <row r="3200" customFormat="false" ht="15" hidden="false" customHeight="false" outlineLevel="0" collapsed="false">
      <c r="A3200" s="6" t="s">
        <v>150</v>
      </c>
      <c r="B3200" s="45" t="n">
        <v>42463</v>
      </c>
      <c r="C3200" s="6" t="s">
        <v>176</v>
      </c>
      <c r="D3200" s="6" t="s">
        <v>173</v>
      </c>
      <c r="E3200" s="6" t="s">
        <v>187</v>
      </c>
      <c r="F3200" s="34" t="n">
        <v>0.636509358882904</v>
      </c>
      <c r="G3200" s="34" t="n">
        <v>0.467434404370711</v>
      </c>
      <c r="H3200" s="34" t="n">
        <v>0.169074954512193</v>
      </c>
      <c r="I3200" s="34" t="n">
        <v>0.361708408562292</v>
      </c>
      <c r="J3200" s="35" t="n">
        <v>2.13</v>
      </c>
      <c r="K3200" s="6" t="n">
        <v>1</v>
      </c>
      <c r="L3200" s="35" t="n">
        <v>1.13</v>
      </c>
      <c r="M3200" s="6" t="str">
        <f aca="false">IF(I3200&lt;=0,"Below 0%",IF(I3200&lt;=0.05,"0-5%",IF(I3200&lt;=0.1,"5-10%",IF(I3200&lt;=0.2,"10-20%",IF(I3200&lt;=0.4,"20-40%","Above 40%")))))</f>
        <v>20-40%</v>
      </c>
      <c r="N3200" s="6" t="str">
        <f aca="false">IF(AND(H3200&gt;=Summary!$B$25,I3200&gt;=Summary!$B$26,I3200&lt;=Summary!$B$27,J3200&gt;=Summary!$B$28,J3200&lt;=Summary!$B$29,F3200*J3200&gt;1),"Yes","No")</f>
        <v>Yes</v>
      </c>
    </row>
    <row r="3201" customFormat="false" ht="15" hidden="false" customHeight="false" outlineLevel="0" collapsed="false">
      <c r="A3201" s="6" t="s">
        <v>150</v>
      </c>
      <c r="B3201" s="45" t="n">
        <v>42463</v>
      </c>
      <c r="C3201" s="6" t="s">
        <v>176</v>
      </c>
      <c r="D3201" s="6" t="s">
        <v>173</v>
      </c>
      <c r="E3201" s="6" t="s">
        <v>174</v>
      </c>
      <c r="F3201" s="34" t="n">
        <v>0.186621338129044</v>
      </c>
      <c r="G3201" s="34" t="n">
        <v>0.283656775301885</v>
      </c>
      <c r="H3201" s="34" t="n">
        <v>-0.0970354371728411</v>
      </c>
      <c r="I3201" s="34" t="n">
        <v>-0.342087500182466</v>
      </c>
      <c r="J3201" s="35" t="n">
        <v>3.51</v>
      </c>
      <c r="K3201" s="6" t="n">
        <v>0</v>
      </c>
      <c r="L3201" s="35" t="n">
        <v>-1</v>
      </c>
      <c r="M3201" s="6" t="str">
        <f aca="false">IF(I3201&lt;=0,"Below 0%",IF(I3201&lt;=0.05,"0-5%",IF(I3201&lt;=0.1,"5-10%",IF(I3201&lt;=0.2,"10-20%",IF(I3201&lt;=0.4,"20-40%","Above 40%")))))</f>
        <v>Below 0%</v>
      </c>
      <c r="N3201" s="6" t="str">
        <f aca="false">IF(AND(H3201&gt;=Summary!$B$25,I3201&gt;=Summary!$B$26,I3201&lt;=Summary!$B$27,J3201&gt;=Summary!$B$28,J3201&lt;=Summary!$B$29,F3201*J3201&gt;1),"Yes","No")</f>
        <v>No</v>
      </c>
    </row>
    <row r="3202" customFormat="false" ht="15" hidden="false" customHeight="false" outlineLevel="0" collapsed="false">
      <c r="A3202" s="6" t="s">
        <v>150</v>
      </c>
      <c r="B3202" s="45" t="n">
        <v>42463</v>
      </c>
      <c r="C3202" s="6" t="s">
        <v>176</v>
      </c>
      <c r="D3202" s="6" t="s">
        <v>173</v>
      </c>
      <c r="E3202" s="6" t="s">
        <v>177</v>
      </c>
      <c r="F3202" s="34" t="n">
        <v>0.176869288086891</v>
      </c>
      <c r="G3202" s="34" t="n">
        <v>0.248908820327404</v>
      </c>
      <c r="H3202" s="34" t="n">
        <v>-0.0720395322405127</v>
      </c>
      <c r="I3202" s="34" t="n">
        <v>-0.289421371833087</v>
      </c>
      <c r="J3202" s="35" t="n">
        <v>4</v>
      </c>
      <c r="K3202" s="6" t="n">
        <v>0</v>
      </c>
      <c r="L3202" s="35" t="n">
        <v>-1</v>
      </c>
      <c r="M3202" s="6" t="str">
        <f aca="false">IF(I3202&lt;=0,"Below 0%",IF(I3202&lt;=0.05,"0-5%",IF(I3202&lt;=0.1,"5-10%",IF(I3202&lt;=0.2,"10-20%",IF(I3202&lt;=0.4,"20-40%","Above 40%")))))</f>
        <v>Below 0%</v>
      </c>
      <c r="N3202" s="6" t="str">
        <f aca="false">IF(AND(H3202&gt;=Summary!$B$25,I3202&gt;=Summary!$B$26,I3202&lt;=Summary!$B$27,J3202&gt;=Summary!$B$28,J3202&lt;=Summary!$B$29,F3202*J3202&gt;1),"Yes","No")</f>
        <v>No</v>
      </c>
    </row>
    <row r="3203" customFormat="false" ht="15" hidden="false" customHeight="false" outlineLevel="0" collapsed="false">
      <c r="A3203" s="6" t="s">
        <v>150</v>
      </c>
      <c r="B3203" s="45" t="n">
        <v>42469</v>
      </c>
      <c r="C3203" s="6" t="s">
        <v>182</v>
      </c>
      <c r="D3203" s="6" t="s">
        <v>199</v>
      </c>
      <c r="E3203" s="6" t="s">
        <v>187</v>
      </c>
      <c r="F3203" s="34" t="n">
        <v>0.345851510763168</v>
      </c>
      <c r="G3203" s="34" t="n">
        <v>0.271103290515573</v>
      </c>
      <c r="H3203" s="34" t="n">
        <v>0.0747482202475956</v>
      </c>
      <c r="I3203" s="34" t="n">
        <v>0.27571860195958</v>
      </c>
      <c r="J3203" s="35" t="n">
        <v>3.64</v>
      </c>
      <c r="K3203" s="6" t="n">
        <v>0</v>
      </c>
      <c r="L3203" s="35" t="n">
        <v>-1</v>
      </c>
      <c r="M3203" s="6" t="str">
        <f aca="false">IF(I3203&lt;=0,"Below 0%",IF(I3203&lt;=0.05,"0-5%",IF(I3203&lt;=0.1,"5-10%",IF(I3203&lt;=0.2,"10-20%",IF(I3203&lt;=0.4,"20-40%","Above 40%")))))</f>
        <v>20-40%</v>
      </c>
      <c r="N3203" s="6" t="str">
        <f aca="false">IF(AND(H3203&gt;=Summary!$B$25,I3203&gt;=Summary!$B$26,I3203&lt;=Summary!$B$27,J3203&gt;=Summary!$B$28,J3203&lt;=Summary!$B$29,F3203*J3203&gt;1),"Yes","No")</f>
        <v>Yes</v>
      </c>
    </row>
    <row r="3204" customFormat="false" ht="15" hidden="false" customHeight="false" outlineLevel="0" collapsed="false">
      <c r="A3204" s="6" t="s">
        <v>150</v>
      </c>
      <c r="B3204" s="45" t="n">
        <v>42469</v>
      </c>
      <c r="C3204" s="6" t="s">
        <v>182</v>
      </c>
      <c r="D3204" s="6" t="s">
        <v>199</v>
      </c>
      <c r="E3204" s="6" t="s">
        <v>174</v>
      </c>
      <c r="F3204" s="34" t="n">
        <v>0.203862085938454</v>
      </c>
      <c r="G3204" s="34" t="n">
        <v>0.284385007918353</v>
      </c>
      <c r="H3204" s="34" t="n">
        <v>-0.0805229219798994</v>
      </c>
      <c r="I3204" s="34" t="n">
        <v>-0.283147563119845</v>
      </c>
      <c r="J3204" s="35" t="n">
        <v>3.47</v>
      </c>
      <c r="K3204" s="6" t="n">
        <v>0</v>
      </c>
      <c r="L3204" s="35" t="n">
        <v>-1</v>
      </c>
      <c r="M3204" s="6" t="str">
        <f aca="false">IF(I3204&lt;=0,"Below 0%",IF(I3204&lt;=0.05,"0-5%",IF(I3204&lt;=0.1,"5-10%",IF(I3204&lt;=0.2,"10-20%",IF(I3204&lt;=0.4,"20-40%","Above 40%")))))</f>
        <v>Below 0%</v>
      </c>
      <c r="N3204" s="6" t="str">
        <f aca="false">IF(AND(H3204&gt;=Summary!$B$25,I3204&gt;=Summary!$B$26,I3204&lt;=Summary!$B$27,J3204&gt;=Summary!$B$28,J3204&lt;=Summary!$B$29,F3204*J3204&gt;1),"Yes","No")</f>
        <v>No</v>
      </c>
    </row>
    <row r="3205" customFormat="false" ht="15" hidden="false" customHeight="false" outlineLevel="0" collapsed="false">
      <c r="A3205" s="6" t="s">
        <v>150</v>
      </c>
      <c r="B3205" s="45" t="n">
        <v>42469</v>
      </c>
      <c r="C3205" s="6" t="s">
        <v>182</v>
      </c>
      <c r="D3205" s="6" t="s">
        <v>199</v>
      </c>
      <c r="E3205" s="6" t="s">
        <v>177</v>
      </c>
      <c r="F3205" s="34" t="n">
        <v>0.450286358594894</v>
      </c>
      <c r="G3205" s="34" t="n">
        <v>0.444511701566074</v>
      </c>
      <c r="H3205" s="34" t="n">
        <v>0.00577465702882019</v>
      </c>
      <c r="I3205" s="34" t="n">
        <v>0.0129910124041173</v>
      </c>
      <c r="J3205" s="35" t="n">
        <v>2.22</v>
      </c>
      <c r="K3205" s="6" t="n">
        <v>1</v>
      </c>
      <c r="L3205" s="35" t="n">
        <v>1.22</v>
      </c>
      <c r="M3205" s="6" t="str">
        <f aca="false">IF(I3205&lt;=0,"Below 0%",IF(I3205&lt;=0.05,"0-5%",IF(I3205&lt;=0.1,"5-10%",IF(I3205&lt;=0.2,"10-20%",IF(I3205&lt;=0.4,"20-40%","Above 40%")))))</f>
        <v>0-5%</v>
      </c>
      <c r="N3205" s="6" t="str">
        <f aca="false">IF(AND(H3205&gt;=Summary!$B$25,I3205&gt;=Summary!$B$26,I3205&lt;=Summary!$B$27,J3205&gt;=Summary!$B$28,J3205&lt;=Summary!$B$29,F3205*J3205&gt;1),"Yes","No")</f>
        <v>No</v>
      </c>
    </row>
    <row r="3206" customFormat="false" ht="15" hidden="false" customHeight="false" outlineLevel="0" collapsed="false">
      <c r="A3206" s="6" t="s">
        <v>150</v>
      </c>
      <c r="B3206" s="45" t="n">
        <v>42469</v>
      </c>
      <c r="C3206" s="6" t="s">
        <v>180</v>
      </c>
      <c r="D3206" s="6" t="s">
        <v>172</v>
      </c>
      <c r="E3206" s="6" t="s">
        <v>187</v>
      </c>
      <c r="F3206" s="34" t="n">
        <v>0.585652470588684</v>
      </c>
      <c r="G3206" s="34" t="n">
        <v>0.459811903664636</v>
      </c>
      <c r="H3206" s="34" t="n">
        <v>0.125840566924049</v>
      </c>
      <c r="I3206" s="34" t="n">
        <v>0.273678358305031</v>
      </c>
      <c r="J3206" s="35" t="n">
        <v>2.15</v>
      </c>
      <c r="K3206" s="6" t="n">
        <v>1</v>
      </c>
      <c r="L3206" s="35" t="n">
        <v>1.15</v>
      </c>
      <c r="M3206" s="6" t="str">
        <f aca="false">IF(I3206&lt;=0,"Below 0%",IF(I3206&lt;=0.05,"0-5%",IF(I3206&lt;=0.1,"5-10%",IF(I3206&lt;=0.2,"10-20%",IF(I3206&lt;=0.4,"20-40%","Above 40%")))))</f>
        <v>20-40%</v>
      </c>
      <c r="N3206" s="6" t="str">
        <f aca="false">IF(AND(H3206&gt;=Summary!$B$25,I3206&gt;=Summary!$B$26,I3206&lt;=Summary!$B$27,J3206&gt;=Summary!$B$28,J3206&lt;=Summary!$B$29,F3206*J3206&gt;1),"Yes","No")</f>
        <v>Yes</v>
      </c>
    </row>
    <row r="3207" customFormat="false" ht="15" hidden="false" customHeight="false" outlineLevel="0" collapsed="false">
      <c r="A3207" s="6" t="s">
        <v>150</v>
      </c>
      <c r="B3207" s="45" t="n">
        <v>42469</v>
      </c>
      <c r="C3207" s="6" t="s">
        <v>180</v>
      </c>
      <c r="D3207" s="6" t="s">
        <v>172</v>
      </c>
      <c r="E3207" s="6" t="s">
        <v>174</v>
      </c>
      <c r="F3207" s="34" t="n">
        <v>0.227926641702652</v>
      </c>
      <c r="G3207" s="34" t="n">
        <v>0.28991073104955</v>
      </c>
      <c r="H3207" s="34" t="n">
        <v>-0.0619840893468983</v>
      </c>
      <c r="I3207" s="34" t="n">
        <v>-0.213804053139048</v>
      </c>
      <c r="J3207" s="35" t="n">
        <v>3.41</v>
      </c>
      <c r="K3207" s="6" t="n">
        <v>0</v>
      </c>
      <c r="L3207" s="35" t="n">
        <v>-1</v>
      </c>
      <c r="M3207" s="6" t="str">
        <f aca="false">IF(I3207&lt;=0,"Below 0%",IF(I3207&lt;=0.05,"0-5%",IF(I3207&lt;=0.1,"5-10%",IF(I3207&lt;=0.2,"10-20%",IF(I3207&lt;=0.4,"20-40%","Above 40%")))))</f>
        <v>Below 0%</v>
      </c>
      <c r="N3207" s="6" t="str">
        <f aca="false">IF(AND(H3207&gt;=Summary!$B$25,I3207&gt;=Summary!$B$26,I3207&lt;=Summary!$B$27,J3207&gt;=Summary!$B$28,J3207&lt;=Summary!$B$29,F3207*J3207&gt;1),"Yes","No")</f>
        <v>No</v>
      </c>
    </row>
    <row r="3208" customFormat="false" ht="15" hidden="false" customHeight="false" outlineLevel="0" collapsed="false">
      <c r="A3208" s="6" t="s">
        <v>150</v>
      </c>
      <c r="B3208" s="45" t="n">
        <v>42469</v>
      </c>
      <c r="C3208" s="6" t="s">
        <v>180</v>
      </c>
      <c r="D3208" s="6" t="s">
        <v>172</v>
      </c>
      <c r="E3208" s="6" t="s">
        <v>177</v>
      </c>
      <c r="F3208" s="34" t="n">
        <v>0.186420857906342</v>
      </c>
      <c r="G3208" s="34" t="n">
        <v>0.250277365285814</v>
      </c>
      <c r="H3208" s="34" t="n">
        <v>-0.0638565073794727</v>
      </c>
      <c r="I3208" s="34" t="n">
        <v>-0.25514295831966</v>
      </c>
      <c r="J3208" s="35" t="n">
        <v>3.95</v>
      </c>
      <c r="K3208" s="6" t="n">
        <v>0</v>
      </c>
      <c r="L3208" s="35" t="n">
        <v>-1</v>
      </c>
      <c r="M3208" s="6" t="str">
        <f aca="false">IF(I3208&lt;=0,"Below 0%",IF(I3208&lt;=0.05,"0-5%",IF(I3208&lt;=0.1,"5-10%",IF(I3208&lt;=0.2,"10-20%",IF(I3208&lt;=0.4,"20-40%","Above 40%")))))</f>
        <v>Below 0%</v>
      </c>
      <c r="N3208" s="6" t="str">
        <f aca="false">IF(AND(H3208&gt;=Summary!$B$25,I3208&gt;=Summary!$B$26,I3208&lt;=Summary!$B$27,J3208&gt;=Summary!$B$28,J3208&lt;=Summary!$B$29,F3208*J3208&gt;1),"Yes","No")</f>
        <v>No</v>
      </c>
    </row>
    <row r="3209" customFormat="false" ht="15" hidden="false" customHeight="false" outlineLevel="0" collapsed="false">
      <c r="A3209" s="6" t="s">
        <v>150</v>
      </c>
      <c r="B3209" s="45" t="n">
        <v>42469</v>
      </c>
      <c r="C3209" s="6" t="s">
        <v>194</v>
      </c>
      <c r="D3209" s="6" t="s">
        <v>178</v>
      </c>
      <c r="E3209" s="6" t="s">
        <v>187</v>
      </c>
      <c r="F3209" s="34" t="n">
        <v>0.752445161342621</v>
      </c>
      <c r="G3209" s="34" t="n">
        <v>0.728917184342489</v>
      </c>
      <c r="H3209" s="34" t="n">
        <v>0.0235279770001315</v>
      </c>
      <c r="I3209" s="34" t="n">
        <v>0.0322779837072365</v>
      </c>
      <c r="J3209" s="35" t="n">
        <v>1.37</v>
      </c>
      <c r="K3209" s="6" t="n">
        <v>1</v>
      </c>
      <c r="L3209" s="35" t="n">
        <v>0.37</v>
      </c>
      <c r="M3209" s="6" t="str">
        <f aca="false">IF(I3209&lt;=0,"Below 0%",IF(I3209&lt;=0.05,"0-5%",IF(I3209&lt;=0.1,"5-10%",IF(I3209&lt;=0.2,"10-20%",IF(I3209&lt;=0.4,"20-40%","Above 40%")))))</f>
        <v>0-5%</v>
      </c>
      <c r="N3209" s="6" t="str">
        <f aca="false">IF(AND(H3209&gt;=Summary!$B$25,I3209&gt;=Summary!$B$26,I3209&lt;=Summary!$B$27,J3209&gt;=Summary!$B$28,J3209&lt;=Summary!$B$29,F3209*J3209&gt;1),"Yes","No")</f>
        <v>No</v>
      </c>
    </row>
    <row r="3210" customFormat="false" ht="15" hidden="false" customHeight="false" outlineLevel="0" collapsed="false">
      <c r="A3210" s="6" t="s">
        <v>150</v>
      </c>
      <c r="B3210" s="45" t="n">
        <v>42469</v>
      </c>
      <c r="C3210" s="6" t="s">
        <v>194</v>
      </c>
      <c r="D3210" s="6" t="s">
        <v>178</v>
      </c>
      <c r="E3210" s="6" t="s">
        <v>174</v>
      </c>
      <c r="F3210" s="34" t="n">
        <v>0.141091004014015</v>
      </c>
      <c r="G3210" s="34" t="n">
        <v>0.184246594566275</v>
      </c>
      <c r="H3210" s="34" t="n">
        <v>-0.0431555905522598</v>
      </c>
      <c r="I3210" s="34" t="n">
        <v>-0.234227344357979</v>
      </c>
      <c r="J3210" s="35" t="n">
        <v>5.42</v>
      </c>
      <c r="K3210" s="6" t="n">
        <v>0</v>
      </c>
      <c r="L3210" s="35" t="n">
        <v>-1</v>
      </c>
      <c r="M3210" s="6" t="str">
        <f aca="false">IF(I3210&lt;=0,"Below 0%",IF(I3210&lt;=0.05,"0-5%",IF(I3210&lt;=0.1,"5-10%",IF(I3210&lt;=0.2,"10-20%",IF(I3210&lt;=0.4,"20-40%","Above 40%")))))</f>
        <v>Below 0%</v>
      </c>
      <c r="N3210" s="6" t="str">
        <f aca="false">IF(AND(H3210&gt;=Summary!$B$25,I3210&gt;=Summary!$B$26,I3210&lt;=Summary!$B$27,J3210&gt;=Summary!$B$28,J3210&lt;=Summary!$B$29,F3210*J3210&gt;1),"Yes","No")</f>
        <v>No</v>
      </c>
    </row>
    <row r="3211" customFormat="false" ht="15" hidden="false" customHeight="false" outlineLevel="0" collapsed="false">
      <c r="A3211" s="6" t="s">
        <v>150</v>
      </c>
      <c r="B3211" s="45" t="n">
        <v>42469</v>
      </c>
      <c r="C3211" s="6" t="s">
        <v>194</v>
      </c>
      <c r="D3211" s="6" t="s">
        <v>178</v>
      </c>
      <c r="E3211" s="6" t="s">
        <v>177</v>
      </c>
      <c r="F3211" s="34" t="n">
        <v>0.106463812291622</v>
      </c>
      <c r="G3211" s="34" t="n">
        <v>0.0868362210912357</v>
      </c>
      <c r="H3211" s="34" t="n">
        <v>0.0196275912003865</v>
      </c>
      <c r="I3211" s="34" t="n">
        <v>0.226030001694391</v>
      </c>
      <c r="J3211" s="35" t="n">
        <v>11.5</v>
      </c>
      <c r="K3211" s="6" t="n">
        <v>0</v>
      </c>
      <c r="L3211" s="35" t="n">
        <v>-1</v>
      </c>
      <c r="M3211" s="6" t="str">
        <f aca="false">IF(I3211&lt;=0,"Below 0%",IF(I3211&lt;=0.05,"0-5%",IF(I3211&lt;=0.1,"5-10%",IF(I3211&lt;=0.2,"10-20%",IF(I3211&lt;=0.4,"20-40%","Above 40%")))))</f>
        <v>20-40%</v>
      </c>
      <c r="N3211" s="6" t="str">
        <f aca="false">IF(AND(H3211&gt;=Summary!$B$25,I3211&gt;=Summary!$B$26,I3211&lt;=Summary!$B$27,J3211&gt;=Summary!$B$28,J3211&lt;=Summary!$B$29,F3211*J3211&gt;1),"Yes","No")</f>
        <v>No</v>
      </c>
    </row>
    <row r="3212" customFormat="false" ht="15" hidden="false" customHeight="false" outlineLevel="0" collapsed="false">
      <c r="A3212" s="6" t="s">
        <v>150</v>
      </c>
      <c r="B3212" s="45" t="n">
        <v>42469</v>
      </c>
      <c r="C3212" s="6" t="s">
        <v>179</v>
      </c>
      <c r="D3212" s="6" t="s">
        <v>188</v>
      </c>
      <c r="E3212" s="6" t="s">
        <v>187</v>
      </c>
      <c r="F3212" s="34" t="n">
        <v>0.44970628619194</v>
      </c>
      <c r="G3212" s="34" t="n">
        <v>0.622346462650805</v>
      </c>
      <c r="H3212" s="34" t="n">
        <v>-0.172640176458865</v>
      </c>
      <c r="I3212" s="34" t="n">
        <v>-0.277402036999658</v>
      </c>
      <c r="J3212" s="35" t="n">
        <v>1.6</v>
      </c>
      <c r="K3212" s="6" t="n">
        <v>1</v>
      </c>
      <c r="L3212" s="35" t="n">
        <v>0.6</v>
      </c>
      <c r="M3212" s="6" t="str">
        <f aca="false">IF(I3212&lt;=0,"Below 0%",IF(I3212&lt;=0.05,"0-5%",IF(I3212&lt;=0.1,"5-10%",IF(I3212&lt;=0.2,"10-20%",IF(I3212&lt;=0.4,"20-40%","Above 40%")))))</f>
        <v>Below 0%</v>
      </c>
      <c r="N3212" s="6" t="str">
        <f aca="false">IF(AND(H3212&gt;=Summary!$B$25,I3212&gt;=Summary!$B$26,I3212&lt;=Summary!$B$27,J3212&gt;=Summary!$B$28,J3212&lt;=Summary!$B$29,F3212*J3212&gt;1),"Yes","No")</f>
        <v>No</v>
      </c>
    </row>
    <row r="3213" customFormat="false" ht="15" hidden="false" customHeight="false" outlineLevel="0" collapsed="false">
      <c r="A3213" s="6" t="s">
        <v>150</v>
      </c>
      <c r="B3213" s="45" t="n">
        <v>42469</v>
      </c>
      <c r="C3213" s="6" t="s">
        <v>179</v>
      </c>
      <c r="D3213" s="6" t="s">
        <v>188</v>
      </c>
      <c r="E3213" s="6" t="s">
        <v>174</v>
      </c>
      <c r="F3213" s="34" t="n">
        <v>0.168599352240562</v>
      </c>
      <c r="G3213" s="34" t="n">
        <v>0.235402917314725</v>
      </c>
      <c r="H3213" s="34" t="n">
        <v>-0.0668035650741628</v>
      </c>
      <c r="I3213" s="34" t="n">
        <v>-0.283783930276654</v>
      </c>
      <c r="J3213" s="35" t="n">
        <v>4.23</v>
      </c>
      <c r="K3213" s="6" t="n">
        <v>0</v>
      </c>
      <c r="L3213" s="35" t="n">
        <v>-1</v>
      </c>
      <c r="M3213" s="6" t="str">
        <f aca="false">IF(I3213&lt;=0,"Below 0%",IF(I3213&lt;=0.05,"0-5%",IF(I3213&lt;=0.1,"5-10%",IF(I3213&lt;=0.2,"10-20%",IF(I3213&lt;=0.4,"20-40%","Above 40%")))))</f>
        <v>Below 0%</v>
      </c>
      <c r="N3213" s="6" t="str">
        <f aca="false">IF(AND(H3213&gt;=Summary!$B$25,I3213&gt;=Summary!$B$26,I3213&lt;=Summary!$B$27,J3213&gt;=Summary!$B$28,J3213&lt;=Summary!$B$29,F3213*J3213&gt;1),"Yes","No")</f>
        <v>No</v>
      </c>
    </row>
    <row r="3214" customFormat="false" ht="15" hidden="false" customHeight="false" outlineLevel="0" collapsed="false">
      <c r="A3214" s="6" t="s">
        <v>150</v>
      </c>
      <c r="B3214" s="45" t="n">
        <v>42469</v>
      </c>
      <c r="C3214" s="6" t="s">
        <v>179</v>
      </c>
      <c r="D3214" s="6" t="s">
        <v>188</v>
      </c>
      <c r="E3214" s="6" t="s">
        <v>177</v>
      </c>
      <c r="F3214" s="34" t="n">
        <v>0.381694346666336</v>
      </c>
      <c r="G3214" s="34" t="n">
        <v>0.14225062003447</v>
      </c>
      <c r="H3214" s="34" t="n">
        <v>0.239443726631866</v>
      </c>
      <c r="I3214" s="34" t="n">
        <v>1.68325260426876</v>
      </c>
      <c r="J3214" s="35" t="n">
        <v>7</v>
      </c>
      <c r="K3214" s="6" t="n">
        <v>0</v>
      </c>
      <c r="L3214" s="35" t="n">
        <v>-1</v>
      </c>
      <c r="M3214" s="6" t="str">
        <f aca="false">IF(I3214&lt;=0,"Below 0%",IF(I3214&lt;=0.05,"0-5%",IF(I3214&lt;=0.1,"5-10%",IF(I3214&lt;=0.2,"10-20%",IF(I3214&lt;=0.4,"20-40%","Above 40%")))))</f>
        <v>Above 40%</v>
      </c>
      <c r="N3214" s="6" t="str">
        <f aca="false">IF(AND(H3214&gt;=Summary!$B$25,I3214&gt;=Summary!$B$26,I3214&lt;=Summary!$B$27,J3214&gt;=Summary!$B$28,J3214&lt;=Summary!$B$29,F3214*J3214&gt;1),"Yes","No")</f>
        <v>No</v>
      </c>
    </row>
    <row r="3215" customFormat="false" ht="15" hidden="false" customHeight="false" outlineLevel="0" collapsed="false">
      <c r="A3215" s="6" t="s">
        <v>150</v>
      </c>
      <c r="B3215" s="45" t="n">
        <v>42469</v>
      </c>
      <c r="C3215" s="6" t="s">
        <v>175</v>
      </c>
      <c r="D3215" s="6" t="s">
        <v>190</v>
      </c>
      <c r="E3215" s="6" t="s">
        <v>187</v>
      </c>
      <c r="F3215" s="34" t="n">
        <v>0.22651943564415</v>
      </c>
      <c r="G3215" s="34" t="n">
        <v>0.247058823529412</v>
      </c>
      <c r="H3215" s="34" t="n">
        <v>-0.020539387885262</v>
      </c>
      <c r="I3215" s="34" t="n">
        <v>-0.0831356176308223</v>
      </c>
      <c r="J3215" s="35" t="n">
        <v>4</v>
      </c>
      <c r="K3215" s="6" t="n">
        <v>1</v>
      </c>
      <c r="L3215" s="35" t="n">
        <v>3</v>
      </c>
      <c r="M3215" s="6" t="str">
        <f aca="false">IF(I3215&lt;=0,"Below 0%",IF(I3215&lt;=0.05,"0-5%",IF(I3215&lt;=0.1,"5-10%",IF(I3215&lt;=0.2,"10-20%",IF(I3215&lt;=0.4,"20-40%","Above 40%")))))</f>
        <v>Below 0%</v>
      </c>
      <c r="N3215" s="6" t="str">
        <f aca="false">IF(AND(H3215&gt;=Summary!$B$25,I3215&gt;=Summary!$B$26,I3215&lt;=Summary!$B$27,J3215&gt;=Summary!$B$28,J3215&lt;=Summary!$B$29,F3215*J3215&gt;1),"Yes","No")</f>
        <v>No</v>
      </c>
    </row>
    <row r="3216" customFormat="false" ht="15" hidden="false" customHeight="false" outlineLevel="0" collapsed="false">
      <c r="A3216" s="6" t="s">
        <v>150</v>
      </c>
      <c r="B3216" s="45" t="n">
        <v>42469</v>
      </c>
      <c r="C3216" s="6" t="s">
        <v>175</v>
      </c>
      <c r="D3216" s="6" t="s">
        <v>190</v>
      </c>
      <c r="E3216" s="6" t="s">
        <v>174</v>
      </c>
      <c r="F3216" s="34" t="n">
        <v>0.310801446437836</v>
      </c>
      <c r="G3216" s="34" t="n">
        <v>0.282352941176471</v>
      </c>
      <c r="H3216" s="34" t="n">
        <v>0.0284485052613651</v>
      </c>
      <c r="I3216" s="34" t="n">
        <v>0.100755122800668</v>
      </c>
      <c r="J3216" s="35" t="n">
        <v>3.5</v>
      </c>
      <c r="K3216" s="6" t="n">
        <v>0</v>
      </c>
      <c r="L3216" s="35" t="n">
        <v>-1</v>
      </c>
      <c r="M3216" s="6" t="str">
        <f aca="false">IF(I3216&lt;=0,"Below 0%",IF(I3216&lt;=0.05,"0-5%",IF(I3216&lt;=0.1,"5-10%",IF(I3216&lt;=0.2,"10-20%",IF(I3216&lt;=0.4,"20-40%","Above 40%")))))</f>
        <v>10-20%</v>
      </c>
      <c r="N3216" s="6" t="str">
        <f aca="false">IF(AND(H3216&gt;=Summary!$B$25,I3216&gt;=Summary!$B$26,I3216&lt;=Summary!$B$27,J3216&gt;=Summary!$B$28,J3216&lt;=Summary!$B$29,F3216*J3216&gt;1),"Yes","No")</f>
        <v>No</v>
      </c>
    </row>
    <row r="3217" customFormat="false" ht="15" hidden="false" customHeight="false" outlineLevel="0" collapsed="false">
      <c r="A3217" s="6" t="s">
        <v>150</v>
      </c>
      <c r="B3217" s="45" t="n">
        <v>42469</v>
      </c>
      <c r="C3217" s="6" t="s">
        <v>175</v>
      </c>
      <c r="D3217" s="6" t="s">
        <v>190</v>
      </c>
      <c r="E3217" s="6" t="s">
        <v>177</v>
      </c>
      <c r="F3217" s="34" t="n">
        <v>0.462679147720337</v>
      </c>
      <c r="G3217" s="34" t="n">
        <v>0.470588235294118</v>
      </c>
      <c r="H3217" s="34" t="n">
        <v>-0.00790908757378073</v>
      </c>
      <c r="I3217" s="34" t="n">
        <v>-0.0168068110942841</v>
      </c>
      <c r="J3217" s="35" t="n">
        <v>2.1</v>
      </c>
      <c r="K3217" s="6" t="n">
        <v>0</v>
      </c>
      <c r="L3217" s="35" t="n">
        <v>-1</v>
      </c>
      <c r="M3217" s="6" t="str">
        <f aca="false">IF(I3217&lt;=0,"Below 0%",IF(I3217&lt;=0.05,"0-5%",IF(I3217&lt;=0.1,"5-10%",IF(I3217&lt;=0.2,"10-20%",IF(I3217&lt;=0.4,"20-40%","Above 40%")))))</f>
        <v>Below 0%</v>
      </c>
      <c r="N3217" s="6" t="str">
        <f aca="false">IF(AND(H3217&gt;=Summary!$B$25,I3217&gt;=Summary!$B$26,I3217&lt;=Summary!$B$27,J3217&gt;=Summary!$B$28,J3217&lt;=Summary!$B$29,F3217*J3217&gt;1),"Yes","No")</f>
        <v>No</v>
      </c>
    </row>
    <row r="3218" customFormat="false" ht="15" hidden="false" customHeight="false" outlineLevel="0" collapsed="false">
      <c r="A3218" s="6" t="s">
        <v>150</v>
      </c>
      <c r="B3218" s="45" t="n">
        <v>42469</v>
      </c>
      <c r="C3218" s="6" t="s">
        <v>198</v>
      </c>
      <c r="D3218" s="6" t="s">
        <v>173</v>
      </c>
      <c r="E3218" s="6" t="s">
        <v>187</v>
      </c>
      <c r="F3218" s="34" t="n">
        <v>0.300641894340515</v>
      </c>
      <c r="G3218" s="34" t="n">
        <v>0.286966583681055</v>
      </c>
      <c r="H3218" s="34" t="n">
        <v>0.0136753106594604</v>
      </c>
      <c r="I3218" s="34" t="n">
        <v>0.0476547146501893</v>
      </c>
      <c r="J3218" s="35" t="n">
        <v>3.5</v>
      </c>
      <c r="K3218" s="6" t="n">
        <v>0</v>
      </c>
      <c r="L3218" s="35" t="n">
        <v>-1</v>
      </c>
      <c r="M3218" s="6" t="str">
        <f aca="false">IF(I3218&lt;=0,"Below 0%",IF(I3218&lt;=0.05,"0-5%",IF(I3218&lt;=0.1,"5-10%",IF(I3218&lt;=0.2,"10-20%",IF(I3218&lt;=0.4,"20-40%","Above 40%")))))</f>
        <v>0-5%</v>
      </c>
      <c r="N3218" s="6" t="str">
        <f aca="false">IF(AND(H3218&gt;=Summary!$B$25,I3218&gt;=Summary!$B$26,I3218&lt;=Summary!$B$27,J3218&gt;=Summary!$B$28,J3218&lt;=Summary!$B$29,F3218*J3218&gt;1),"Yes","No")</f>
        <v>No</v>
      </c>
    </row>
    <row r="3219" customFormat="false" ht="15" hidden="false" customHeight="false" outlineLevel="0" collapsed="false">
      <c r="A3219" s="6" t="s">
        <v>150</v>
      </c>
      <c r="B3219" s="45" t="n">
        <v>42469</v>
      </c>
      <c r="C3219" s="6" t="s">
        <v>198</v>
      </c>
      <c r="D3219" s="6" t="s">
        <v>173</v>
      </c>
      <c r="E3219" s="6" t="s">
        <v>174</v>
      </c>
      <c r="F3219" s="34" t="n">
        <v>0.273613393306732</v>
      </c>
      <c r="G3219" s="34" t="n">
        <v>0.294540481784074</v>
      </c>
      <c r="H3219" s="34" t="n">
        <v>-0.0209270884773416</v>
      </c>
      <c r="I3219" s="34" t="n">
        <v>-0.0710499567006315</v>
      </c>
      <c r="J3219" s="35" t="n">
        <v>3.41</v>
      </c>
      <c r="K3219" s="6" t="n">
        <v>1</v>
      </c>
      <c r="L3219" s="35" t="n">
        <v>2.41</v>
      </c>
      <c r="M3219" s="6" t="str">
        <f aca="false">IF(I3219&lt;=0,"Below 0%",IF(I3219&lt;=0.05,"0-5%",IF(I3219&lt;=0.1,"5-10%",IF(I3219&lt;=0.2,"10-20%",IF(I3219&lt;=0.4,"20-40%","Above 40%")))))</f>
        <v>Below 0%</v>
      </c>
      <c r="N3219" s="6" t="str">
        <f aca="false">IF(AND(H3219&gt;=Summary!$B$25,I3219&gt;=Summary!$B$26,I3219&lt;=Summary!$B$27,J3219&gt;=Summary!$B$28,J3219&lt;=Summary!$B$29,F3219*J3219&gt;1),"Yes","No")</f>
        <v>No</v>
      </c>
    </row>
    <row r="3220" customFormat="false" ht="15" hidden="false" customHeight="false" outlineLevel="0" collapsed="false">
      <c r="A3220" s="6" t="s">
        <v>150</v>
      </c>
      <c r="B3220" s="45" t="n">
        <v>42469</v>
      </c>
      <c r="C3220" s="6" t="s">
        <v>198</v>
      </c>
      <c r="D3220" s="6" t="s">
        <v>173</v>
      </c>
      <c r="E3220" s="6" t="s">
        <v>177</v>
      </c>
      <c r="F3220" s="34" t="n">
        <v>0.425744712352753</v>
      </c>
      <c r="G3220" s="34" t="n">
        <v>0.418492934534872</v>
      </c>
      <c r="H3220" s="34" t="n">
        <v>0.00725177781788117</v>
      </c>
      <c r="I3220" s="34" t="n">
        <v>0.0173283160107376</v>
      </c>
      <c r="J3220" s="35" t="n">
        <v>2.4</v>
      </c>
      <c r="K3220" s="6" t="n">
        <v>0</v>
      </c>
      <c r="L3220" s="35" t="n">
        <v>-1</v>
      </c>
      <c r="M3220" s="6" t="str">
        <f aca="false">IF(I3220&lt;=0,"Below 0%",IF(I3220&lt;=0.05,"0-5%",IF(I3220&lt;=0.1,"5-10%",IF(I3220&lt;=0.2,"10-20%",IF(I3220&lt;=0.4,"20-40%","Above 40%")))))</f>
        <v>0-5%</v>
      </c>
      <c r="N3220" s="6" t="str">
        <f aca="false">IF(AND(H3220&gt;=Summary!$B$25,I3220&gt;=Summary!$B$26,I3220&lt;=Summary!$B$27,J3220&gt;=Summary!$B$28,J3220&lt;=Summary!$B$29,F3220*J3220&gt;1),"Yes","No")</f>
        <v>No</v>
      </c>
    </row>
    <row r="3221" customFormat="false" ht="15" hidden="false" customHeight="false" outlineLevel="0" collapsed="false">
      <c r="A3221" s="6" t="s">
        <v>150</v>
      </c>
      <c r="B3221" s="45" t="n">
        <v>42469</v>
      </c>
      <c r="C3221" s="6" t="s">
        <v>189</v>
      </c>
      <c r="D3221" s="6" t="s">
        <v>185</v>
      </c>
      <c r="E3221" s="6" t="s">
        <v>187</v>
      </c>
      <c r="F3221" s="34" t="n">
        <v>0.248025178909302</v>
      </c>
      <c r="G3221" s="34" t="n">
        <v>0.253602240317314</v>
      </c>
      <c r="H3221" s="34" t="n">
        <v>-0.0055770614080119</v>
      </c>
      <c r="I3221" s="34" t="n">
        <v>-0.0219913727932124</v>
      </c>
      <c r="J3221" s="35" t="n">
        <v>3.93</v>
      </c>
      <c r="K3221" s="6" t="n">
        <v>0</v>
      </c>
      <c r="L3221" s="35" t="n">
        <v>-1</v>
      </c>
      <c r="M3221" s="6" t="str">
        <f aca="false">IF(I3221&lt;=0,"Below 0%",IF(I3221&lt;=0.05,"0-5%",IF(I3221&lt;=0.1,"5-10%",IF(I3221&lt;=0.2,"10-20%",IF(I3221&lt;=0.4,"20-40%","Above 40%")))))</f>
        <v>Below 0%</v>
      </c>
      <c r="N3221" s="6" t="str">
        <f aca="false">IF(AND(H3221&gt;=Summary!$B$25,I3221&gt;=Summary!$B$26,I3221&lt;=Summary!$B$27,J3221&gt;=Summary!$B$28,J3221&lt;=Summary!$B$29,F3221*J3221&gt;1),"Yes","No")</f>
        <v>No</v>
      </c>
    </row>
    <row r="3222" customFormat="false" ht="15" hidden="false" customHeight="false" outlineLevel="0" collapsed="false">
      <c r="A3222" s="6" t="s">
        <v>150</v>
      </c>
      <c r="B3222" s="45" t="n">
        <v>42469</v>
      </c>
      <c r="C3222" s="6" t="s">
        <v>189</v>
      </c>
      <c r="D3222" s="6" t="s">
        <v>185</v>
      </c>
      <c r="E3222" s="6" t="s">
        <v>174</v>
      </c>
      <c r="F3222" s="34" t="n">
        <v>0.305926263332367</v>
      </c>
      <c r="G3222" s="34" t="n">
        <v>0.260223708732909</v>
      </c>
      <c r="H3222" s="34" t="n">
        <v>0.0457025545994577</v>
      </c>
      <c r="I3222" s="34" t="n">
        <v>0.175627942672842</v>
      </c>
      <c r="J3222" s="35" t="n">
        <v>3.83</v>
      </c>
      <c r="K3222" s="6" t="n">
        <v>1</v>
      </c>
      <c r="L3222" s="35" t="n">
        <v>2.83</v>
      </c>
      <c r="M3222" s="6" t="str">
        <f aca="false">IF(I3222&lt;=0,"Below 0%",IF(I3222&lt;=0.05,"0-5%",IF(I3222&lt;=0.1,"5-10%",IF(I3222&lt;=0.2,"10-20%",IF(I3222&lt;=0.4,"20-40%","Above 40%")))))</f>
        <v>10-20%</v>
      </c>
      <c r="N3222" s="6" t="str">
        <f aca="false">IF(AND(H3222&gt;=Summary!$B$25,I3222&gt;=Summary!$B$26,I3222&lt;=Summary!$B$27,J3222&gt;=Summary!$B$28,J3222&lt;=Summary!$B$29,F3222*J3222&gt;1),"Yes","No")</f>
        <v>Yes</v>
      </c>
    </row>
    <row r="3223" customFormat="false" ht="15" hidden="false" customHeight="false" outlineLevel="0" collapsed="false">
      <c r="A3223" s="6" t="s">
        <v>150</v>
      </c>
      <c r="B3223" s="45" t="n">
        <v>42469</v>
      </c>
      <c r="C3223" s="6" t="s">
        <v>189</v>
      </c>
      <c r="D3223" s="6" t="s">
        <v>185</v>
      </c>
      <c r="E3223" s="6" t="s">
        <v>177</v>
      </c>
      <c r="F3223" s="34" t="n">
        <v>0.446048557758331</v>
      </c>
      <c r="G3223" s="34" t="n">
        <v>0.486174050949777</v>
      </c>
      <c r="H3223" s="34" t="n">
        <v>-0.0401254931914457</v>
      </c>
      <c r="I3223" s="34" t="n">
        <v>-0.0825331856216053</v>
      </c>
      <c r="J3223" s="35" t="n">
        <v>2.05</v>
      </c>
      <c r="K3223" s="6" t="n">
        <v>0</v>
      </c>
      <c r="L3223" s="35" t="n">
        <v>-1</v>
      </c>
      <c r="M3223" s="6" t="str">
        <f aca="false">IF(I3223&lt;=0,"Below 0%",IF(I3223&lt;=0.05,"0-5%",IF(I3223&lt;=0.1,"5-10%",IF(I3223&lt;=0.2,"10-20%",IF(I3223&lt;=0.4,"20-40%","Above 40%")))))</f>
        <v>Below 0%</v>
      </c>
      <c r="N3223" s="6" t="str">
        <f aca="false">IF(AND(H3223&gt;=Summary!$B$25,I3223&gt;=Summary!$B$26,I3223&lt;=Summary!$B$27,J3223&gt;=Summary!$B$28,J3223&lt;=Summary!$B$29,F3223*J3223&gt;1),"Yes","No")</f>
        <v>No</v>
      </c>
    </row>
    <row r="3224" customFormat="false" ht="15" hidden="false" customHeight="false" outlineLevel="0" collapsed="false">
      <c r="A3224" s="6" t="s">
        <v>150</v>
      </c>
      <c r="B3224" s="45" t="n">
        <v>42470</v>
      </c>
      <c r="C3224" s="6" t="s">
        <v>183</v>
      </c>
      <c r="D3224" s="6" t="s">
        <v>192</v>
      </c>
      <c r="E3224" s="6" t="s">
        <v>187</v>
      </c>
      <c r="F3224" s="34" t="n">
        <v>0.539112389087677</v>
      </c>
      <c r="G3224" s="34" t="n">
        <v>0.606239164183164</v>
      </c>
      <c r="H3224" s="34" t="n">
        <v>-0.0671267750954866</v>
      </c>
      <c r="I3224" s="34" t="n">
        <v>-0.110726556549563</v>
      </c>
      <c r="J3224" s="35" t="n">
        <v>1.65</v>
      </c>
      <c r="K3224" s="6" t="n">
        <v>1</v>
      </c>
      <c r="L3224" s="35" t="n">
        <v>0.65</v>
      </c>
      <c r="M3224" s="6" t="str">
        <f aca="false">IF(I3224&lt;=0,"Below 0%",IF(I3224&lt;=0.05,"0-5%",IF(I3224&lt;=0.1,"5-10%",IF(I3224&lt;=0.2,"10-20%",IF(I3224&lt;=0.4,"20-40%","Above 40%")))))</f>
        <v>Below 0%</v>
      </c>
      <c r="N3224" s="6" t="str">
        <f aca="false">IF(AND(H3224&gt;=Summary!$B$25,I3224&gt;=Summary!$B$26,I3224&lt;=Summary!$B$27,J3224&gt;=Summary!$B$28,J3224&lt;=Summary!$B$29,F3224*J3224&gt;1),"Yes","No")</f>
        <v>No</v>
      </c>
    </row>
    <row r="3225" customFormat="false" ht="15" hidden="false" customHeight="false" outlineLevel="0" collapsed="false">
      <c r="A3225" s="6" t="s">
        <v>150</v>
      </c>
      <c r="B3225" s="45" t="n">
        <v>42470</v>
      </c>
      <c r="C3225" s="6" t="s">
        <v>183</v>
      </c>
      <c r="D3225" s="6" t="s">
        <v>192</v>
      </c>
      <c r="E3225" s="6" t="s">
        <v>174</v>
      </c>
      <c r="F3225" s="34" t="n">
        <v>0.273212552070618</v>
      </c>
      <c r="G3225" s="34" t="n">
        <v>0.233713696472481</v>
      </c>
      <c r="H3225" s="34" t="n">
        <v>0.0394988555981364</v>
      </c>
      <c r="I3225" s="34" t="n">
        <v>0.16900530946327</v>
      </c>
      <c r="J3225" s="35" t="n">
        <v>4.28</v>
      </c>
      <c r="K3225" s="6" t="n">
        <v>0</v>
      </c>
      <c r="L3225" s="35" t="n">
        <v>-1</v>
      </c>
      <c r="M3225" s="6" t="str">
        <f aca="false">IF(I3225&lt;=0,"Below 0%",IF(I3225&lt;=0.05,"0-5%",IF(I3225&lt;=0.1,"5-10%",IF(I3225&lt;=0.2,"10-20%",IF(I3225&lt;=0.4,"20-40%","Above 40%")))))</f>
        <v>10-20%</v>
      </c>
      <c r="N3225" s="6" t="str">
        <f aca="false">IF(AND(H3225&gt;=Summary!$B$25,I3225&gt;=Summary!$B$26,I3225&lt;=Summary!$B$27,J3225&gt;=Summary!$B$28,J3225&lt;=Summary!$B$29,F3225*J3225&gt;1),"Yes","No")</f>
        <v>Yes</v>
      </c>
    </row>
    <row r="3226" customFormat="false" ht="15" hidden="false" customHeight="false" outlineLevel="0" collapsed="false">
      <c r="A3226" s="6" t="s">
        <v>150</v>
      </c>
      <c r="B3226" s="45" t="n">
        <v>42470</v>
      </c>
      <c r="C3226" s="6" t="s">
        <v>183</v>
      </c>
      <c r="D3226" s="6" t="s">
        <v>192</v>
      </c>
      <c r="E3226" s="6" t="s">
        <v>177</v>
      </c>
      <c r="F3226" s="34" t="n">
        <v>0.187675073742867</v>
      </c>
      <c r="G3226" s="34" t="n">
        <v>0.160047139344355</v>
      </c>
      <c r="H3226" s="34" t="n">
        <v>0.0276279343985113</v>
      </c>
      <c r="I3226" s="34" t="n">
        <v>0.172623731431197</v>
      </c>
      <c r="J3226" s="35" t="n">
        <v>6.25</v>
      </c>
      <c r="K3226" s="6" t="n">
        <v>0</v>
      </c>
      <c r="L3226" s="35" t="n">
        <v>-1</v>
      </c>
      <c r="M3226" s="6" t="str">
        <f aca="false">IF(I3226&lt;=0,"Below 0%",IF(I3226&lt;=0.05,"0-5%",IF(I3226&lt;=0.1,"5-10%",IF(I3226&lt;=0.2,"10-20%",IF(I3226&lt;=0.4,"20-40%","Above 40%")))))</f>
        <v>10-20%</v>
      </c>
      <c r="N3226" s="6" t="str">
        <f aca="false">IF(AND(H3226&gt;=Summary!$B$25,I3226&gt;=Summary!$B$26,I3226&lt;=Summary!$B$27,J3226&gt;=Summary!$B$28,J3226&lt;=Summary!$B$29,F3226*J3226&gt;1),"Yes","No")</f>
        <v>No</v>
      </c>
    </row>
    <row r="3227" customFormat="false" ht="15" hidden="false" customHeight="false" outlineLevel="0" collapsed="false">
      <c r="A3227" s="6" t="s">
        <v>150</v>
      </c>
      <c r="B3227" s="45" t="n">
        <v>42470</v>
      </c>
      <c r="C3227" s="6" t="s">
        <v>191</v>
      </c>
      <c r="D3227" s="6" t="s">
        <v>195</v>
      </c>
      <c r="E3227" s="6" t="s">
        <v>187</v>
      </c>
      <c r="F3227" s="34" t="n">
        <v>0.43365353345871</v>
      </c>
      <c r="G3227" s="34" t="n">
        <v>0.275590551181102</v>
      </c>
      <c r="H3227" s="34" t="n">
        <v>0.158062982277607</v>
      </c>
      <c r="I3227" s="34" t="n">
        <v>0.573542821407318</v>
      </c>
      <c r="J3227" s="35" t="n">
        <v>3.6</v>
      </c>
      <c r="K3227" s="6" t="n">
        <v>0</v>
      </c>
      <c r="L3227" s="35" t="n">
        <v>-1</v>
      </c>
      <c r="M3227" s="6" t="str">
        <f aca="false">IF(I3227&lt;=0,"Below 0%",IF(I3227&lt;=0.05,"0-5%",IF(I3227&lt;=0.1,"5-10%",IF(I3227&lt;=0.2,"10-20%",IF(I3227&lt;=0.4,"20-40%","Above 40%")))))</f>
        <v>Above 40%</v>
      </c>
      <c r="N3227" s="6" t="str">
        <f aca="false">IF(AND(H3227&gt;=Summary!$B$25,I3227&gt;=Summary!$B$26,I3227&lt;=Summary!$B$27,J3227&gt;=Summary!$B$28,J3227&lt;=Summary!$B$29,F3227*J3227&gt;1),"Yes","No")</f>
        <v>No</v>
      </c>
    </row>
    <row r="3228" customFormat="false" ht="15" hidden="false" customHeight="false" outlineLevel="0" collapsed="false">
      <c r="A3228" s="6" t="s">
        <v>150</v>
      </c>
      <c r="B3228" s="45" t="n">
        <v>42470</v>
      </c>
      <c r="C3228" s="6" t="s">
        <v>191</v>
      </c>
      <c r="D3228" s="6" t="s">
        <v>195</v>
      </c>
      <c r="E3228" s="6" t="s">
        <v>174</v>
      </c>
      <c r="F3228" s="34" t="n">
        <v>0.208710581064224</v>
      </c>
      <c r="G3228" s="34" t="n">
        <v>0.283464566929134</v>
      </c>
      <c r="H3228" s="34" t="n">
        <v>-0.0747539858649096</v>
      </c>
      <c r="I3228" s="34" t="n">
        <v>-0.263715450134542</v>
      </c>
      <c r="J3228" s="35" t="n">
        <v>3.5</v>
      </c>
      <c r="K3228" s="6" t="n">
        <v>0</v>
      </c>
      <c r="L3228" s="35" t="n">
        <v>-1</v>
      </c>
      <c r="M3228" s="6" t="str">
        <f aca="false">IF(I3228&lt;=0,"Below 0%",IF(I3228&lt;=0.05,"0-5%",IF(I3228&lt;=0.1,"5-10%",IF(I3228&lt;=0.2,"10-20%",IF(I3228&lt;=0.4,"20-40%","Above 40%")))))</f>
        <v>Below 0%</v>
      </c>
      <c r="N3228" s="6" t="str">
        <f aca="false">IF(AND(H3228&gt;=Summary!$B$25,I3228&gt;=Summary!$B$26,I3228&lt;=Summary!$B$27,J3228&gt;=Summary!$B$28,J3228&lt;=Summary!$B$29,F3228*J3228&gt;1),"Yes","No")</f>
        <v>No</v>
      </c>
    </row>
    <row r="3229" customFormat="false" ht="15" hidden="false" customHeight="false" outlineLevel="0" collapsed="false">
      <c r="A3229" s="6" t="s">
        <v>150</v>
      </c>
      <c r="B3229" s="45" t="n">
        <v>42470</v>
      </c>
      <c r="C3229" s="6" t="s">
        <v>191</v>
      </c>
      <c r="D3229" s="6" t="s">
        <v>195</v>
      </c>
      <c r="E3229" s="6" t="s">
        <v>177</v>
      </c>
      <c r="F3229" s="34" t="n">
        <v>0.357635885477066</v>
      </c>
      <c r="G3229" s="34" t="n">
        <v>0.440944881889764</v>
      </c>
      <c r="H3229" s="34" t="n">
        <v>-0.0833089964126977</v>
      </c>
      <c r="I3229" s="34" t="n">
        <v>-0.188932902578797</v>
      </c>
      <c r="J3229" s="35" t="n">
        <v>2.25</v>
      </c>
      <c r="K3229" s="6" t="n">
        <v>1</v>
      </c>
      <c r="L3229" s="35" t="n">
        <v>1.25</v>
      </c>
      <c r="M3229" s="6" t="str">
        <f aca="false">IF(I3229&lt;=0,"Below 0%",IF(I3229&lt;=0.05,"0-5%",IF(I3229&lt;=0.1,"5-10%",IF(I3229&lt;=0.2,"10-20%",IF(I3229&lt;=0.4,"20-40%","Above 40%")))))</f>
        <v>Below 0%</v>
      </c>
      <c r="N3229" s="6" t="str">
        <f aca="false">IF(AND(H3229&gt;=Summary!$B$25,I3229&gt;=Summary!$B$26,I3229&lt;=Summary!$B$27,J3229&gt;=Summary!$B$28,J3229&lt;=Summary!$B$29,F3229*J3229&gt;1),"Yes","No")</f>
        <v>No</v>
      </c>
    </row>
    <row r="3230" customFormat="false" ht="15" hidden="false" customHeight="false" outlineLevel="0" collapsed="false">
      <c r="A3230" s="6" t="s">
        <v>150</v>
      </c>
      <c r="B3230" s="45" t="n">
        <v>42470</v>
      </c>
      <c r="C3230" s="6" t="s">
        <v>181</v>
      </c>
      <c r="D3230" s="6" t="s">
        <v>176</v>
      </c>
      <c r="E3230" s="6" t="s">
        <v>187</v>
      </c>
      <c r="F3230" s="34" t="n">
        <v>0.716532289981842</v>
      </c>
      <c r="G3230" s="34" t="n">
        <v>0.488206055128785</v>
      </c>
      <c r="H3230" s="34" t="n">
        <v>0.228326234853058</v>
      </c>
      <c r="I3230" s="34" t="n">
        <v>0.467684151915787</v>
      </c>
      <c r="J3230" s="35" t="n">
        <v>2.1</v>
      </c>
      <c r="K3230" s="6" t="n">
        <v>1</v>
      </c>
      <c r="L3230" s="35" t="n">
        <v>1.1</v>
      </c>
      <c r="M3230" s="6" t="str">
        <f aca="false">IF(I3230&lt;=0,"Below 0%",IF(I3230&lt;=0.05,"0-5%",IF(I3230&lt;=0.1,"5-10%",IF(I3230&lt;=0.2,"10-20%",IF(I3230&lt;=0.4,"20-40%","Above 40%")))))</f>
        <v>Above 40%</v>
      </c>
      <c r="N3230" s="6" t="str">
        <f aca="false">IF(AND(H3230&gt;=Summary!$B$25,I3230&gt;=Summary!$B$26,I3230&lt;=Summary!$B$27,J3230&gt;=Summary!$B$28,J3230&lt;=Summary!$B$29,F3230*J3230&gt;1),"Yes","No")</f>
        <v>No</v>
      </c>
    </row>
    <row r="3231" customFormat="false" ht="15" hidden="false" customHeight="false" outlineLevel="0" collapsed="false">
      <c r="A3231" s="6" t="s">
        <v>150</v>
      </c>
      <c r="B3231" s="45" t="n">
        <v>42470</v>
      </c>
      <c r="C3231" s="6" t="s">
        <v>181</v>
      </c>
      <c r="D3231" s="6" t="s">
        <v>176</v>
      </c>
      <c r="E3231" s="6" t="s">
        <v>174</v>
      </c>
      <c r="F3231" s="34" t="n">
        <v>0.173340260982513</v>
      </c>
      <c r="G3231" s="34" t="n">
        <v>0.280885675553547</v>
      </c>
      <c r="H3231" s="34" t="n">
        <v>-0.107545414571034</v>
      </c>
      <c r="I3231" s="34" t="n">
        <v>-0.382879669314186</v>
      </c>
      <c r="J3231" s="35" t="n">
        <v>3.65</v>
      </c>
      <c r="K3231" s="6" t="n">
        <v>0</v>
      </c>
      <c r="L3231" s="35" t="n">
        <v>-1</v>
      </c>
      <c r="M3231" s="6" t="str">
        <f aca="false">IF(I3231&lt;=0,"Below 0%",IF(I3231&lt;=0.05,"0-5%",IF(I3231&lt;=0.1,"5-10%",IF(I3231&lt;=0.2,"10-20%",IF(I3231&lt;=0.4,"20-40%","Above 40%")))))</f>
        <v>Below 0%</v>
      </c>
      <c r="N3231" s="6" t="str">
        <f aca="false">IF(AND(H3231&gt;=Summary!$B$25,I3231&gt;=Summary!$B$26,I3231&lt;=Summary!$B$27,J3231&gt;=Summary!$B$28,J3231&lt;=Summary!$B$29,F3231*J3231&gt;1),"Yes","No")</f>
        <v>No</v>
      </c>
    </row>
    <row r="3232" customFormat="false" ht="15" hidden="false" customHeight="false" outlineLevel="0" collapsed="false">
      <c r="A3232" s="6" t="s">
        <v>150</v>
      </c>
      <c r="B3232" s="45" t="n">
        <v>42470</v>
      </c>
      <c r="C3232" s="6" t="s">
        <v>181</v>
      </c>
      <c r="D3232" s="6" t="s">
        <v>176</v>
      </c>
      <c r="E3232" s="6" t="s">
        <v>177</v>
      </c>
      <c r="F3232" s="34" t="n">
        <v>0.110127478837967</v>
      </c>
      <c r="G3232" s="34" t="n">
        <v>0.230908269317668</v>
      </c>
      <c r="H3232" s="34" t="n">
        <v>-0.120780790479701</v>
      </c>
      <c r="I3232" s="34" t="n">
        <v>-0.523068276578433</v>
      </c>
      <c r="J3232" s="35" t="n">
        <v>4.44</v>
      </c>
      <c r="K3232" s="6" t="n">
        <v>0</v>
      </c>
      <c r="L3232" s="35" t="n">
        <v>-1</v>
      </c>
      <c r="M3232" s="6" t="str">
        <f aca="false">IF(I3232&lt;=0,"Below 0%",IF(I3232&lt;=0.05,"0-5%",IF(I3232&lt;=0.1,"5-10%",IF(I3232&lt;=0.2,"10-20%",IF(I3232&lt;=0.4,"20-40%","Above 40%")))))</f>
        <v>Below 0%</v>
      </c>
      <c r="N3232" s="6" t="str">
        <f aca="false">IF(AND(H3232&gt;=Summary!$B$25,I3232&gt;=Summary!$B$26,I3232&lt;=Summary!$B$27,J3232&gt;=Summary!$B$28,J3232&lt;=Summary!$B$29,F3232*J3232&gt;1),"Yes","No")</f>
        <v>No</v>
      </c>
    </row>
    <row r="3233" customFormat="false" ht="15" hidden="false" customHeight="false" outlineLevel="0" collapsed="false">
      <c r="A3233" s="6" t="s">
        <v>150</v>
      </c>
      <c r="B3233" s="45" t="n">
        <v>42473</v>
      </c>
      <c r="C3233" s="6" t="s">
        <v>180</v>
      </c>
      <c r="D3233" s="6" t="s">
        <v>173</v>
      </c>
      <c r="E3233" s="6" t="s">
        <v>187</v>
      </c>
      <c r="F3233" s="34" t="n">
        <v>0.311449587345123</v>
      </c>
      <c r="G3233" s="34" t="n">
        <v>0.337047005989123</v>
      </c>
      <c r="H3233" s="34" t="n">
        <v>-0.0255974186440001</v>
      </c>
      <c r="I3233" s="34" t="n">
        <v>-0.0759461386368941</v>
      </c>
      <c r="J3233" s="35" t="n">
        <v>2.95</v>
      </c>
      <c r="K3233" s="6" t="n">
        <v>0</v>
      </c>
      <c r="L3233" s="35" t="n">
        <v>-1</v>
      </c>
      <c r="M3233" s="6" t="str">
        <f aca="false">IF(I3233&lt;=0,"Below 0%",IF(I3233&lt;=0.05,"0-5%",IF(I3233&lt;=0.1,"5-10%",IF(I3233&lt;=0.2,"10-20%",IF(I3233&lt;=0.4,"20-40%","Above 40%")))))</f>
        <v>Below 0%</v>
      </c>
      <c r="N3233" s="6" t="str">
        <f aca="false">IF(AND(H3233&gt;=Summary!$B$25,I3233&gt;=Summary!$B$26,I3233&lt;=Summary!$B$27,J3233&gt;=Summary!$B$28,J3233&lt;=Summary!$B$29,F3233*J3233&gt;1),"Yes","No")</f>
        <v>No</v>
      </c>
    </row>
    <row r="3234" customFormat="false" ht="15" hidden="false" customHeight="false" outlineLevel="0" collapsed="false">
      <c r="A3234" s="6" t="s">
        <v>150</v>
      </c>
      <c r="B3234" s="45" t="n">
        <v>42473</v>
      </c>
      <c r="C3234" s="6" t="s">
        <v>180</v>
      </c>
      <c r="D3234" s="6" t="s">
        <v>173</v>
      </c>
      <c r="E3234" s="6" t="s">
        <v>174</v>
      </c>
      <c r="F3234" s="34" t="n">
        <v>0.265820473432541</v>
      </c>
      <c r="G3234" s="34" t="n">
        <v>0.284896466380491</v>
      </c>
      <c r="H3234" s="34" t="n">
        <v>-0.0190759929479502</v>
      </c>
      <c r="I3234" s="34" t="n">
        <v>-0.0669576326807557</v>
      </c>
      <c r="J3234" s="35" t="n">
        <v>3.49</v>
      </c>
      <c r="K3234" s="6" t="n">
        <v>1</v>
      </c>
      <c r="L3234" s="35" t="n">
        <v>2.49</v>
      </c>
      <c r="M3234" s="6" t="str">
        <f aca="false">IF(I3234&lt;=0,"Below 0%",IF(I3234&lt;=0.05,"0-5%",IF(I3234&lt;=0.1,"5-10%",IF(I3234&lt;=0.2,"10-20%",IF(I3234&lt;=0.4,"20-40%","Above 40%")))))</f>
        <v>Below 0%</v>
      </c>
      <c r="N3234" s="6" t="str">
        <f aca="false">IF(AND(H3234&gt;=Summary!$B$25,I3234&gt;=Summary!$B$26,I3234&lt;=Summary!$B$27,J3234&gt;=Summary!$B$28,J3234&lt;=Summary!$B$29,F3234*J3234&gt;1),"Yes","No")</f>
        <v>No</v>
      </c>
    </row>
    <row r="3235" customFormat="false" ht="15" hidden="false" customHeight="false" outlineLevel="0" collapsed="false">
      <c r="A3235" s="6" t="s">
        <v>150</v>
      </c>
      <c r="B3235" s="45" t="n">
        <v>42473</v>
      </c>
      <c r="C3235" s="6" t="s">
        <v>180</v>
      </c>
      <c r="D3235" s="6" t="s">
        <v>173</v>
      </c>
      <c r="E3235" s="6" t="s">
        <v>177</v>
      </c>
      <c r="F3235" s="34" t="n">
        <v>0.422729969024658</v>
      </c>
      <c r="G3235" s="34" t="n">
        <v>0.378056527630386</v>
      </c>
      <c r="H3235" s="34" t="n">
        <v>0.0446734413942727</v>
      </c>
      <c r="I3235" s="34" t="n">
        <v>0.118166036371017</v>
      </c>
      <c r="J3235" s="35" t="n">
        <v>2.63</v>
      </c>
      <c r="K3235" s="6" t="n">
        <v>0</v>
      </c>
      <c r="L3235" s="35" t="n">
        <v>-1</v>
      </c>
      <c r="M3235" s="6" t="str">
        <f aca="false">IF(I3235&lt;=0,"Below 0%",IF(I3235&lt;=0.05,"0-5%",IF(I3235&lt;=0.1,"5-10%",IF(I3235&lt;=0.2,"10-20%",IF(I3235&lt;=0.4,"20-40%","Above 40%")))))</f>
        <v>10-20%</v>
      </c>
      <c r="N3235" s="6" t="str">
        <f aca="false">IF(AND(H3235&gt;=Summary!$B$25,I3235&gt;=Summary!$B$26,I3235&lt;=Summary!$B$27,J3235&gt;=Summary!$B$28,J3235&lt;=Summary!$B$29,F3235*J3235&gt;1),"Yes","No")</f>
        <v>Yes</v>
      </c>
    </row>
    <row r="3236" customFormat="false" ht="15" hidden="false" customHeight="false" outlineLevel="0" collapsed="false">
      <c r="A3236" s="6" t="s">
        <v>150</v>
      </c>
      <c r="B3236" s="45" t="n">
        <v>42476</v>
      </c>
      <c r="C3236" s="6" t="s">
        <v>190</v>
      </c>
      <c r="D3236" s="6" t="s">
        <v>194</v>
      </c>
      <c r="E3236" s="6" t="s">
        <v>187</v>
      </c>
      <c r="F3236" s="34" t="n">
        <v>0.486626178026199</v>
      </c>
      <c r="G3236" s="34" t="n">
        <v>0.360406091370558</v>
      </c>
      <c r="H3236" s="34" t="n">
        <v>0.126220086655641</v>
      </c>
      <c r="I3236" s="34" t="n">
        <v>0.350216296776919</v>
      </c>
      <c r="J3236" s="35" t="n">
        <v>2.75</v>
      </c>
      <c r="K3236" s="6" t="n">
        <v>0</v>
      </c>
      <c r="L3236" s="35" t="n">
        <v>-1</v>
      </c>
      <c r="M3236" s="6" t="str">
        <f aca="false">IF(I3236&lt;=0,"Below 0%",IF(I3236&lt;=0.05,"0-5%",IF(I3236&lt;=0.1,"5-10%",IF(I3236&lt;=0.2,"10-20%",IF(I3236&lt;=0.4,"20-40%","Above 40%")))))</f>
        <v>20-40%</v>
      </c>
      <c r="N3236" s="6" t="str">
        <f aca="false">IF(AND(H3236&gt;=Summary!$B$25,I3236&gt;=Summary!$B$26,I3236&lt;=Summary!$B$27,J3236&gt;=Summary!$B$28,J3236&lt;=Summary!$B$29,F3236*J3236&gt;1),"Yes","No")</f>
        <v>Yes</v>
      </c>
    </row>
    <row r="3237" customFormat="false" ht="15" hidden="false" customHeight="false" outlineLevel="0" collapsed="false">
      <c r="A3237" s="6" t="s">
        <v>150</v>
      </c>
      <c r="B3237" s="45" t="n">
        <v>42476</v>
      </c>
      <c r="C3237" s="6" t="s">
        <v>190</v>
      </c>
      <c r="D3237" s="6" t="s">
        <v>194</v>
      </c>
      <c r="E3237" s="6" t="s">
        <v>174</v>
      </c>
      <c r="F3237" s="34" t="n">
        <v>0.280160784721375</v>
      </c>
      <c r="G3237" s="34" t="n">
        <v>0.279187817258883</v>
      </c>
      <c r="H3237" s="34" t="n">
        <v>0.000972967462491259</v>
      </c>
      <c r="I3237" s="34" t="n">
        <v>0.0034849925474687</v>
      </c>
      <c r="J3237" s="35" t="n">
        <v>3.55</v>
      </c>
      <c r="K3237" s="6" t="n">
        <v>0</v>
      </c>
      <c r="L3237" s="35" t="n">
        <v>-1</v>
      </c>
      <c r="M3237" s="6" t="str">
        <f aca="false">IF(I3237&lt;=0,"Below 0%",IF(I3237&lt;=0.05,"0-5%",IF(I3237&lt;=0.1,"5-10%",IF(I3237&lt;=0.2,"10-20%",IF(I3237&lt;=0.4,"20-40%","Above 40%")))))</f>
        <v>0-5%</v>
      </c>
      <c r="N3237" s="6" t="str">
        <f aca="false">IF(AND(H3237&gt;=Summary!$B$25,I3237&gt;=Summary!$B$26,I3237&lt;=Summary!$B$27,J3237&gt;=Summary!$B$28,J3237&lt;=Summary!$B$29,F3237*J3237&gt;1),"Yes","No")</f>
        <v>No</v>
      </c>
    </row>
    <row r="3238" customFormat="false" ht="15" hidden="false" customHeight="false" outlineLevel="0" collapsed="false">
      <c r="A3238" s="6" t="s">
        <v>150</v>
      </c>
      <c r="B3238" s="45" t="n">
        <v>42476</v>
      </c>
      <c r="C3238" s="6" t="s">
        <v>190</v>
      </c>
      <c r="D3238" s="6" t="s">
        <v>194</v>
      </c>
      <c r="E3238" s="6" t="s">
        <v>177</v>
      </c>
      <c r="F3238" s="34" t="n">
        <v>0.233212992548943</v>
      </c>
      <c r="G3238" s="34" t="n">
        <v>0.360406091370558</v>
      </c>
      <c r="H3238" s="34" t="n">
        <v>-0.127193098821616</v>
      </c>
      <c r="I3238" s="34" t="n">
        <v>-0.352916062927582</v>
      </c>
      <c r="J3238" s="35" t="n">
        <v>2.75</v>
      </c>
      <c r="K3238" s="6" t="n">
        <v>1</v>
      </c>
      <c r="L3238" s="35" t="n">
        <v>1.75</v>
      </c>
      <c r="M3238" s="6" t="str">
        <f aca="false">IF(I3238&lt;=0,"Below 0%",IF(I3238&lt;=0.05,"0-5%",IF(I3238&lt;=0.1,"5-10%",IF(I3238&lt;=0.2,"10-20%",IF(I3238&lt;=0.4,"20-40%","Above 40%")))))</f>
        <v>Below 0%</v>
      </c>
      <c r="N3238" s="6" t="str">
        <f aca="false">IF(AND(H3238&gt;=Summary!$B$25,I3238&gt;=Summary!$B$26,I3238&lt;=Summary!$B$27,J3238&gt;=Summary!$B$28,J3238&lt;=Summary!$B$29,F3238*J3238&gt;1),"Yes","No")</f>
        <v>No</v>
      </c>
    </row>
    <row r="3239" customFormat="false" ht="15" hidden="false" customHeight="false" outlineLevel="0" collapsed="false">
      <c r="A3239" s="6" t="s">
        <v>150</v>
      </c>
      <c r="B3239" s="45" t="n">
        <v>42476</v>
      </c>
      <c r="C3239" s="6" t="s">
        <v>173</v>
      </c>
      <c r="D3239" s="6" t="s">
        <v>179</v>
      </c>
      <c r="E3239" s="6" t="s">
        <v>187</v>
      </c>
      <c r="F3239" s="34" t="n">
        <v>0.440592437982559</v>
      </c>
      <c r="G3239" s="34" t="n">
        <v>0.365142743062488</v>
      </c>
      <c r="H3239" s="34" t="n">
        <v>0.0754496949200716</v>
      </c>
      <c r="I3239" s="34" t="n">
        <v>0.206630684447588</v>
      </c>
      <c r="J3239" s="35" t="n">
        <v>2.75</v>
      </c>
      <c r="K3239" s="6" t="n">
        <v>0</v>
      </c>
      <c r="L3239" s="35" t="n">
        <v>-1</v>
      </c>
      <c r="M3239" s="6" t="str">
        <f aca="false">IF(I3239&lt;=0,"Below 0%",IF(I3239&lt;=0.05,"0-5%",IF(I3239&lt;=0.1,"5-10%",IF(I3239&lt;=0.2,"10-20%",IF(I3239&lt;=0.4,"20-40%","Above 40%")))))</f>
        <v>20-40%</v>
      </c>
      <c r="N3239" s="6" t="str">
        <f aca="false">IF(AND(H3239&gt;=Summary!$B$25,I3239&gt;=Summary!$B$26,I3239&lt;=Summary!$B$27,J3239&gt;=Summary!$B$28,J3239&lt;=Summary!$B$29,F3239*J3239&gt;1),"Yes","No")</f>
        <v>Yes</v>
      </c>
    </row>
    <row r="3240" customFormat="false" ht="15" hidden="false" customHeight="false" outlineLevel="0" collapsed="false">
      <c r="A3240" s="6" t="s">
        <v>150</v>
      </c>
      <c r="B3240" s="45" t="n">
        <v>42476</v>
      </c>
      <c r="C3240" s="6" t="s">
        <v>173</v>
      </c>
      <c r="D3240" s="6" t="s">
        <v>179</v>
      </c>
      <c r="E3240" s="6" t="s">
        <v>174</v>
      </c>
      <c r="F3240" s="34" t="n">
        <v>0.290287494659424</v>
      </c>
      <c r="G3240" s="34" t="n">
        <v>0.294469954082651</v>
      </c>
      <c r="H3240" s="34" t="n">
        <v>-0.00418245942322737</v>
      </c>
      <c r="I3240" s="34" t="n">
        <v>-0.0142033486447091</v>
      </c>
      <c r="J3240" s="35" t="n">
        <v>3.41</v>
      </c>
      <c r="K3240" s="6" t="n">
        <v>1</v>
      </c>
      <c r="L3240" s="35" t="n">
        <v>2.41</v>
      </c>
      <c r="M3240" s="6" t="str">
        <f aca="false">IF(I3240&lt;=0,"Below 0%",IF(I3240&lt;=0.05,"0-5%",IF(I3240&lt;=0.1,"5-10%",IF(I3240&lt;=0.2,"10-20%",IF(I3240&lt;=0.4,"20-40%","Above 40%")))))</f>
        <v>Below 0%</v>
      </c>
      <c r="N3240" s="6" t="str">
        <f aca="false">IF(AND(H3240&gt;=Summary!$B$25,I3240&gt;=Summary!$B$26,I3240&lt;=Summary!$B$27,J3240&gt;=Summary!$B$28,J3240&lt;=Summary!$B$29,F3240*J3240&gt;1),"Yes","No")</f>
        <v>No</v>
      </c>
    </row>
    <row r="3241" customFormat="false" ht="15" hidden="false" customHeight="false" outlineLevel="0" collapsed="false">
      <c r="A3241" s="6" t="s">
        <v>150</v>
      </c>
      <c r="B3241" s="45" t="n">
        <v>42476</v>
      </c>
      <c r="C3241" s="6" t="s">
        <v>173</v>
      </c>
      <c r="D3241" s="6" t="s">
        <v>179</v>
      </c>
      <c r="E3241" s="6" t="s">
        <v>177</v>
      </c>
      <c r="F3241" s="34" t="n">
        <v>0.269120037555695</v>
      </c>
      <c r="G3241" s="34" t="n">
        <v>0.340387302854861</v>
      </c>
      <c r="H3241" s="34" t="n">
        <v>-0.0712672652991667</v>
      </c>
      <c r="I3241" s="34" t="n">
        <v>-0.209371103744003</v>
      </c>
      <c r="J3241" s="35" t="n">
        <v>2.95</v>
      </c>
      <c r="K3241" s="6" t="n">
        <v>0</v>
      </c>
      <c r="L3241" s="35" t="n">
        <v>-1</v>
      </c>
      <c r="M3241" s="6" t="str">
        <f aca="false">IF(I3241&lt;=0,"Below 0%",IF(I3241&lt;=0.05,"0-5%",IF(I3241&lt;=0.1,"5-10%",IF(I3241&lt;=0.2,"10-20%",IF(I3241&lt;=0.4,"20-40%","Above 40%")))))</f>
        <v>Below 0%</v>
      </c>
      <c r="N3241" s="6" t="str">
        <f aca="false">IF(AND(H3241&gt;=Summary!$B$25,I3241&gt;=Summary!$B$26,I3241&lt;=Summary!$B$27,J3241&gt;=Summary!$B$28,J3241&lt;=Summary!$B$29,F3241*J3241&gt;1),"Yes","No")</f>
        <v>No</v>
      </c>
    </row>
    <row r="3242" customFormat="false" ht="15" hidden="false" customHeight="false" outlineLevel="0" collapsed="false">
      <c r="A3242" s="6" t="s">
        <v>150</v>
      </c>
      <c r="B3242" s="45" t="n">
        <v>42476</v>
      </c>
      <c r="C3242" s="6" t="s">
        <v>176</v>
      </c>
      <c r="D3242" s="6" t="s">
        <v>182</v>
      </c>
      <c r="E3242" s="6" t="s">
        <v>187</v>
      </c>
      <c r="F3242" s="34" t="n">
        <v>0.882705092430115</v>
      </c>
      <c r="G3242" s="34" t="n">
        <v>0.797373358348968</v>
      </c>
      <c r="H3242" s="34" t="n">
        <v>0.0853317340811466</v>
      </c>
      <c r="I3242" s="34" t="n">
        <v>0.107016033565297</v>
      </c>
      <c r="J3242" s="35" t="n">
        <v>1.26</v>
      </c>
      <c r="K3242" s="6" t="n">
        <v>1</v>
      </c>
      <c r="L3242" s="35" t="n">
        <v>0.26</v>
      </c>
      <c r="M3242" s="6" t="str">
        <f aca="false">IF(I3242&lt;=0,"Below 0%",IF(I3242&lt;=0.05,"0-5%",IF(I3242&lt;=0.1,"5-10%",IF(I3242&lt;=0.2,"10-20%",IF(I3242&lt;=0.4,"20-40%","Above 40%")))))</f>
        <v>10-20%</v>
      </c>
      <c r="N3242" s="6" t="str">
        <f aca="false">IF(AND(H3242&gt;=Summary!$B$25,I3242&gt;=Summary!$B$26,I3242&lt;=Summary!$B$27,J3242&gt;=Summary!$B$28,J3242&lt;=Summary!$B$29,F3242*J3242&gt;1),"Yes","No")</f>
        <v>No</v>
      </c>
    </row>
    <row r="3243" customFormat="false" ht="15" hidden="false" customHeight="false" outlineLevel="0" collapsed="false">
      <c r="A3243" s="6" t="s">
        <v>150</v>
      </c>
      <c r="B3243" s="45" t="n">
        <v>42476</v>
      </c>
      <c r="C3243" s="6" t="s">
        <v>176</v>
      </c>
      <c r="D3243" s="6" t="s">
        <v>182</v>
      </c>
      <c r="E3243" s="6" t="s">
        <v>174</v>
      </c>
      <c r="F3243" s="34" t="n">
        <v>0.0847387388348579</v>
      </c>
      <c r="G3243" s="34" t="n">
        <v>0.143527204502814</v>
      </c>
      <c r="H3243" s="34" t="n">
        <v>-0.0587884656679563</v>
      </c>
      <c r="I3243" s="34" t="n">
        <v>-0.409598067987199</v>
      </c>
      <c r="J3243" s="35" t="n">
        <v>7</v>
      </c>
      <c r="K3243" s="6" t="n">
        <v>0</v>
      </c>
      <c r="L3243" s="35" t="n">
        <v>-1</v>
      </c>
      <c r="M3243" s="6" t="str">
        <f aca="false">IF(I3243&lt;=0,"Below 0%",IF(I3243&lt;=0.05,"0-5%",IF(I3243&lt;=0.1,"5-10%",IF(I3243&lt;=0.2,"10-20%",IF(I3243&lt;=0.4,"20-40%","Above 40%")))))</f>
        <v>Below 0%</v>
      </c>
      <c r="N3243" s="6" t="str">
        <f aca="false">IF(AND(H3243&gt;=Summary!$B$25,I3243&gt;=Summary!$B$26,I3243&lt;=Summary!$B$27,J3243&gt;=Summary!$B$28,J3243&lt;=Summary!$B$29,F3243*J3243&gt;1),"Yes","No")</f>
        <v>No</v>
      </c>
    </row>
    <row r="3244" customFormat="false" ht="15" hidden="false" customHeight="false" outlineLevel="0" collapsed="false">
      <c r="A3244" s="6" t="s">
        <v>150</v>
      </c>
      <c r="B3244" s="45" t="n">
        <v>42476</v>
      </c>
      <c r="C3244" s="6" t="s">
        <v>176</v>
      </c>
      <c r="D3244" s="6" t="s">
        <v>182</v>
      </c>
      <c r="E3244" s="6" t="s">
        <v>177</v>
      </c>
      <c r="F3244" s="34" t="n">
        <v>0.0325561948120594</v>
      </c>
      <c r="G3244" s="34" t="n">
        <v>0.0590994371482176</v>
      </c>
      <c r="H3244" s="34" t="n">
        <v>-0.0265432423361582</v>
      </c>
      <c r="I3244" s="34" t="n">
        <v>-0.449128513180074</v>
      </c>
      <c r="J3244" s="35" t="n">
        <v>17</v>
      </c>
      <c r="K3244" s="6" t="n">
        <v>0</v>
      </c>
      <c r="L3244" s="35" t="n">
        <v>-1</v>
      </c>
      <c r="M3244" s="6" t="str">
        <f aca="false">IF(I3244&lt;=0,"Below 0%",IF(I3244&lt;=0.05,"0-5%",IF(I3244&lt;=0.1,"5-10%",IF(I3244&lt;=0.2,"10-20%",IF(I3244&lt;=0.4,"20-40%","Above 40%")))))</f>
        <v>Below 0%</v>
      </c>
      <c r="N3244" s="6" t="str">
        <f aca="false">IF(AND(H3244&gt;=Summary!$B$25,I3244&gt;=Summary!$B$26,I3244&lt;=Summary!$B$27,J3244&gt;=Summary!$B$28,J3244&lt;=Summary!$B$29,F3244*J3244&gt;1),"Yes","No")</f>
        <v>No</v>
      </c>
    </row>
    <row r="3245" customFormat="false" ht="15" hidden="false" customHeight="false" outlineLevel="0" collapsed="false">
      <c r="A3245" s="6" t="s">
        <v>150</v>
      </c>
      <c r="B3245" s="45" t="n">
        <v>42476</v>
      </c>
      <c r="C3245" s="6" t="s">
        <v>188</v>
      </c>
      <c r="D3245" s="6" t="s">
        <v>175</v>
      </c>
      <c r="E3245" s="6" t="s">
        <v>187</v>
      </c>
      <c r="F3245" s="34" t="n">
        <v>0.339828938245773</v>
      </c>
      <c r="G3245" s="34" t="n">
        <v>0.420891995668012</v>
      </c>
      <c r="H3245" s="34" t="n">
        <v>-0.0810630574222389</v>
      </c>
      <c r="I3245" s="34" t="n">
        <v>-0.192598239587762</v>
      </c>
      <c r="J3245" s="35" t="n">
        <v>2.38</v>
      </c>
      <c r="K3245" s="6" t="n">
        <v>1</v>
      </c>
      <c r="L3245" s="35" t="n">
        <v>1.38</v>
      </c>
      <c r="M3245" s="6" t="str">
        <f aca="false">IF(I3245&lt;=0,"Below 0%",IF(I3245&lt;=0.05,"0-5%",IF(I3245&lt;=0.1,"5-10%",IF(I3245&lt;=0.2,"10-20%",IF(I3245&lt;=0.4,"20-40%","Above 40%")))))</f>
        <v>Below 0%</v>
      </c>
      <c r="N3245" s="6" t="str">
        <f aca="false">IF(AND(H3245&gt;=Summary!$B$25,I3245&gt;=Summary!$B$26,I3245&lt;=Summary!$B$27,J3245&gt;=Summary!$B$28,J3245&lt;=Summary!$B$29,F3245*J3245&gt;1),"Yes","No")</f>
        <v>No</v>
      </c>
    </row>
    <row r="3246" customFormat="false" ht="15" hidden="false" customHeight="false" outlineLevel="0" collapsed="false">
      <c r="A3246" s="6" t="s">
        <v>150</v>
      </c>
      <c r="B3246" s="45" t="n">
        <v>42476</v>
      </c>
      <c r="C3246" s="6" t="s">
        <v>188</v>
      </c>
      <c r="D3246" s="6" t="s">
        <v>175</v>
      </c>
      <c r="E3246" s="6" t="s">
        <v>174</v>
      </c>
      <c r="F3246" s="34" t="n">
        <v>0.26482754945755</v>
      </c>
      <c r="G3246" s="34" t="n">
        <v>0.286206557054248</v>
      </c>
      <c r="H3246" s="34" t="n">
        <v>-0.0213790075966983</v>
      </c>
      <c r="I3246" s="34" t="n">
        <v>-0.0746978259923166</v>
      </c>
      <c r="J3246" s="35" t="n">
        <v>3.5</v>
      </c>
      <c r="K3246" s="6" t="n">
        <v>0</v>
      </c>
      <c r="L3246" s="35" t="n">
        <v>-1</v>
      </c>
      <c r="M3246" s="6" t="str">
        <f aca="false">IF(I3246&lt;=0,"Below 0%",IF(I3246&lt;=0.05,"0-5%",IF(I3246&lt;=0.1,"5-10%",IF(I3246&lt;=0.2,"10-20%",IF(I3246&lt;=0.4,"20-40%","Above 40%")))))</f>
        <v>Below 0%</v>
      </c>
      <c r="N3246" s="6" t="str">
        <f aca="false">IF(AND(H3246&gt;=Summary!$B$25,I3246&gt;=Summary!$B$26,I3246&lt;=Summary!$B$27,J3246&gt;=Summary!$B$28,J3246&lt;=Summary!$B$29,F3246*J3246&gt;1),"Yes","No")</f>
        <v>No</v>
      </c>
    </row>
    <row r="3247" customFormat="false" ht="15" hidden="false" customHeight="false" outlineLevel="0" collapsed="false">
      <c r="A3247" s="6" t="s">
        <v>150</v>
      </c>
      <c r="B3247" s="45" t="n">
        <v>42476</v>
      </c>
      <c r="C3247" s="6" t="s">
        <v>188</v>
      </c>
      <c r="D3247" s="6" t="s">
        <v>175</v>
      </c>
      <c r="E3247" s="6" t="s">
        <v>177</v>
      </c>
      <c r="F3247" s="34" t="n">
        <v>0.395343452692032</v>
      </c>
      <c r="G3247" s="34" t="n">
        <v>0.29290144727774</v>
      </c>
      <c r="H3247" s="34" t="n">
        <v>0.102442005414292</v>
      </c>
      <c r="I3247" s="34" t="n">
        <v>0.349749058485031</v>
      </c>
      <c r="J3247" s="35" t="n">
        <v>3.42</v>
      </c>
      <c r="K3247" s="6" t="n">
        <v>0</v>
      </c>
      <c r="L3247" s="35" t="n">
        <v>-1</v>
      </c>
      <c r="M3247" s="6" t="str">
        <f aca="false">IF(I3247&lt;=0,"Below 0%",IF(I3247&lt;=0.05,"0-5%",IF(I3247&lt;=0.1,"5-10%",IF(I3247&lt;=0.2,"10-20%",IF(I3247&lt;=0.4,"20-40%","Above 40%")))))</f>
        <v>20-40%</v>
      </c>
      <c r="N3247" s="6" t="str">
        <f aca="false">IF(AND(H3247&gt;=Summary!$B$25,I3247&gt;=Summary!$B$26,I3247&lt;=Summary!$B$27,J3247&gt;=Summary!$B$28,J3247&lt;=Summary!$B$29,F3247*J3247&gt;1),"Yes","No")</f>
        <v>Yes</v>
      </c>
    </row>
    <row r="3248" customFormat="false" ht="15" hidden="false" customHeight="false" outlineLevel="0" collapsed="false">
      <c r="A3248" s="6" t="s">
        <v>150</v>
      </c>
      <c r="B3248" s="45" t="n">
        <v>42476</v>
      </c>
      <c r="C3248" s="6" t="s">
        <v>172</v>
      </c>
      <c r="D3248" s="6" t="s">
        <v>191</v>
      </c>
      <c r="E3248" s="6" t="s">
        <v>187</v>
      </c>
      <c r="F3248" s="34" t="n">
        <v>0.465935468673706</v>
      </c>
      <c r="G3248" s="34" t="n">
        <v>0.414990335743432</v>
      </c>
      <c r="H3248" s="34" t="n">
        <v>0.0509451329302741</v>
      </c>
      <c r="I3248" s="34" t="n">
        <v>0.122762215267035</v>
      </c>
      <c r="J3248" s="35" t="n">
        <v>2.4</v>
      </c>
      <c r="K3248" s="6" t="n">
        <v>0</v>
      </c>
      <c r="L3248" s="35" t="n">
        <v>-1</v>
      </c>
      <c r="M3248" s="6" t="str">
        <f aca="false">IF(I3248&lt;=0,"Below 0%",IF(I3248&lt;=0.05,"0-5%",IF(I3248&lt;=0.1,"5-10%",IF(I3248&lt;=0.2,"10-20%",IF(I3248&lt;=0.4,"20-40%","Above 40%")))))</f>
        <v>10-20%</v>
      </c>
      <c r="N3248" s="6" t="str">
        <f aca="false">IF(AND(H3248&gt;=Summary!$B$25,I3248&gt;=Summary!$B$26,I3248&lt;=Summary!$B$27,J3248&gt;=Summary!$B$28,J3248&lt;=Summary!$B$29,F3248*J3248&gt;1),"Yes","No")</f>
        <v>Yes</v>
      </c>
    </row>
    <row r="3249" customFormat="false" ht="15" hidden="false" customHeight="false" outlineLevel="0" collapsed="false">
      <c r="A3249" s="6" t="s">
        <v>150</v>
      </c>
      <c r="B3249" s="45" t="n">
        <v>42476</v>
      </c>
      <c r="C3249" s="6" t="s">
        <v>172</v>
      </c>
      <c r="D3249" s="6" t="s">
        <v>191</v>
      </c>
      <c r="E3249" s="6" t="s">
        <v>174</v>
      </c>
      <c r="F3249" s="34" t="n">
        <v>0.256679683923721</v>
      </c>
      <c r="G3249" s="34" t="n">
        <v>0.292075309614146</v>
      </c>
      <c r="H3249" s="34" t="n">
        <v>-0.0353956256904243</v>
      </c>
      <c r="I3249" s="34" t="n">
        <v>-0.121186640997436</v>
      </c>
      <c r="J3249" s="35" t="n">
        <v>3.41</v>
      </c>
      <c r="K3249" s="6" t="n">
        <v>0</v>
      </c>
      <c r="L3249" s="35" t="n">
        <v>-1</v>
      </c>
      <c r="M3249" s="6" t="str">
        <f aca="false">IF(I3249&lt;=0,"Below 0%",IF(I3249&lt;=0.05,"0-5%",IF(I3249&lt;=0.1,"5-10%",IF(I3249&lt;=0.2,"10-20%",IF(I3249&lt;=0.4,"20-40%","Above 40%")))))</f>
        <v>Below 0%</v>
      </c>
      <c r="N3249" s="6" t="str">
        <f aca="false">IF(AND(H3249&gt;=Summary!$B$25,I3249&gt;=Summary!$B$26,I3249&lt;=Summary!$B$27,J3249&gt;=Summary!$B$28,J3249&lt;=Summary!$B$29,F3249*J3249&gt;1),"Yes","No")</f>
        <v>No</v>
      </c>
    </row>
    <row r="3250" customFormat="false" ht="15" hidden="false" customHeight="false" outlineLevel="0" collapsed="false">
      <c r="A3250" s="6" t="s">
        <v>150</v>
      </c>
      <c r="B3250" s="45" t="n">
        <v>42476</v>
      </c>
      <c r="C3250" s="6" t="s">
        <v>172</v>
      </c>
      <c r="D3250" s="6" t="s">
        <v>191</v>
      </c>
      <c r="E3250" s="6" t="s">
        <v>177</v>
      </c>
      <c r="F3250" s="34" t="n">
        <v>0.277384847402573</v>
      </c>
      <c r="G3250" s="34" t="n">
        <v>0.292934354642423</v>
      </c>
      <c r="H3250" s="34" t="n">
        <v>-0.0155495072398499</v>
      </c>
      <c r="I3250" s="34" t="n">
        <v>-0.0530818833415112</v>
      </c>
      <c r="J3250" s="35" t="n">
        <v>3.4</v>
      </c>
      <c r="K3250" s="6" t="n">
        <v>1</v>
      </c>
      <c r="L3250" s="35" t="n">
        <v>2.4</v>
      </c>
      <c r="M3250" s="6" t="str">
        <f aca="false">IF(I3250&lt;=0,"Below 0%",IF(I3250&lt;=0.05,"0-5%",IF(I3250&lt;=0.1,"5-10%",IF(I3250&lt;=0.2,"10-20%",IF(I3250&lt;=0.4,"20-40%","Above 40%")))))</f>
        <v>Below 0%</v>
      </c>
      <c r="N3250" s="6" t="str">
        <f aca="false">IF(AND(H3250&gt;=Summary!$B$25,I3250&gt;=Summary!$B$26,I3250&lt;=Summary!$B$27,J3250&gt;=Summary!$B$28,J3250&lt;=Summary!$B$29,F3250*J3250&gt;1),"Yes","No")</f>
        <v>No</v>
      </c>
    </row>
    <row r="3251" customFormat="false" ht="15" hidden="false" customHeight="false" outlineLevel="0" collapsed="false">
      <c r="A3251" s="6" t="s">
        <v>150</v>
      </c>
      <c r="B3251" s="45" t="n">
        <v>42476</v>
      </c>
      <c r="C3251" s="6" t="s">
        <v>178</v>
      </c>
      <c r="D3251" s="6" t="s">
        <v>198</v>
      </c>
      <c r="E3251" s="6" t="s">
        <v>187</v>
      </c>
      <c r="F3251" s="34" t="n">
        <v>0.556998431682587</v>
      </c>
      <c r="G3251" s="34" t="n">
        <v>0.412897155677788</v>
      </c>
      <c r="H3251" s="34" t="n">
        <v>0.144101276004798</v>
      </c>
      <c r="I3251" s="34" t="n">
        <v>0.349000408511534</v>
      </c>
      <c r="J3251" s="35" t="n">
        <v>2.4</v>
      </c>
      <c r="K3251" s="6" t="n">
        <v>0</v>
      </c>
      <c r="L3251" s="35" t="n">
        <v>-1</v>
      </c>
      <c r="M3251" s="6" t="str">
        <f aca="false">IF(I3251&lt;=0,"Below 0%",IF(I3251&lt;=0.05,"0-5%",IF(I3251&lt;=0.1,"5-10%",IF(I3251&lt;=0.2,"10-20%",IF(I3251&lt;=0.4,"20-40%","Above 40%")))))</f>
        <v>20-40%</v>
      </c>
      <c r="N3251" s="6" t="str">
        <f aca="false">IF(AND(H3251&gt;=Summary!$B$25,I3251&gt;=Summary!$B$26,I3251&lt;=Summary!$B$27,J3251&gt;=Summary!$B$28,J3251&lt;=Summary!$B$29,F3251*J3251&gt;1),"Yes","No")</f>
        <v>Yes</v>
      </c>
    </row>
    <row r="3252" customFormat="false" ht="15" hidden="false" customHeight="false" outlineLevel="0" collapsed="false">
      <c r="A3252" s="6" t="s">
        <v>150</v>
      </c>
      <c r="B3252" s="45" t="n">
        <v>42476</v>
      </c>
      <c r="C3252" s="6" t="s">
        <v>178</v>
      </c>
      <c r="D3252" s="6" t="s">
        <v>198</v>
      </c>
      <c r="E3252" s="6" t="s">
        <v>174</v>
      </c>
      <c r="F3252" s="34" t="n">
        <v>0.160976365208626</v>
      </c>
      <c r="G3252" s="34" t="n">
        <v>0.303973366143157</v>
      </c>
      <c r="H3252" s="34" t="n">
        <v>-0.142997000934531</v>
      </c>
      <c r="I3252" s="34" t="n">
        <v>-0.470426086169623</v>
      </c>
      <c r="J3252" s="35" t="n">
        <v>3.26</v>
      </c>
      <c r="K3252" s="6" t="n">
        <v>0</v>
      </c>
      <c r="L3252" s="35" t="n">
        <v>-1</v>
      </c>
      <c r="M3252" s="6" t="str">
        <f aca="false">IF(I3252&lt;=0,"Below 0%",IF(I3252&lt;=0.05,"0-5%",IF(I3252&lt;=0.1,"5-10%",IF(I3252&lt;=0.2,"10-20%",IF(I3252&lt;=0.4,"20-40%","Above 40%")))))</f>
        <v>Below 0%</v>
      </c>
      <c r="N3252" s="6" t="str">
        <f aca="false">IF(AND(H3252&gt;=Summary!$B$25,I3252&gt;=Summary!$B$26,I3252&lt;=Summary!$B$27,J3252&gt;=Summary!$B$28,J3252&lt;=Summary!$B$29,F3252*J3252&gt;1),"Yes","No")</f>
        <v>No</v>
      </c>
    </row>
    <row r="3253" customFormat="false" ht="15" hidden="false" customHeight="false" outlineLevel="0" collapsed="false">
      <c r="A3253" s="6" t="s">
        <v>150</v>
      </c>
      <c r="B3253" s="45" t="n">
        <v>42476</v>
      </c>
      <c r="C3253" s="6" t="s">
        <v>178</v>
      </c>
      <c r="D3253" s="6" t="s">
        <v>198</v>
      </c>
      <c r="E3253" s="6" t="s">
        <v>177</v>
      </c>
      <c r="F3253" s="34" t="n">
        <v>0.282025188207626</v>
      </c>
      <c r="G3253" s="34" t="n">
        <v>0.283129478179055</v>
      </c>
      <c r="H3253" s="34" t="n">
        <v>-0.00110428997142842</v>
      </c>
      <c r="I3253" s="34" t="n">
        <v>-0.00390030023906607</v>
      </c>
      <c r="J3253" s="35" t="n">
        <v>3.5</v>
      </c>
      <c r="K3253" s="6" t="n">
        <v>1</v>
      </c>
      <c r="L3253" s="35" t="n">
        <v>2.5</v>
      </c>
      <c r="M3253" s="6" t="str">
        <f aca="false">IF(I3253&lt;=0,"Below 0%",IF(I3253&lt;=0.05,"0-5%",IF(I3253&lt;=0.1,"5-10%",IF(I3253&lt;=0.2,"10-20%",IF(I3253&lt;=0.4,"20-40%","Above 40%")))))</f>
        <v>Below 0%</v>
      </c>
      <c r="N3253" s="6" t="str">
        <f aca="false">IF(AND(H3253&gt;=Summary!$B$25,I3253&gt;=Summary!$B$26,I3253&lt;=Summary!$B$27,J3253&gt;=Summary!$B$28,J3253&lt;=Summary!$B$29,F3253*J3253&gt;1),"Yes","No")</f>
        <v>No</v>
      </c>
    </row>
    <row r="3254" customFormat="false" ht="15" hidden="false" customHeight="false" outlineLevel="0" collapsed="false">
      <c r="A3254" s="6" t="s">
        <v>150</v>
      </c>
      <c r="B3254" s="45" t="n">
        <v>42477</v>
      </c>
      <c r="C3254" s="6" t="s">
        <v>185</v>
      </c>
      <c r="D3254" s="6" t="s">
        <v>180</v>
      </c>
      <c r="E3254" s="6" t="s">
        <v>187</v>
      </c>
      <c r="F3254" s="34" t="n">
        <v>0.822787582874298</v>
      </c>
      <c r="G3254" s="34" t="n">
        <v>0.72713477284942</v>
      </c>
      <c r="H3254" s="34" t="n">
        <v>0.0956528100248782</v>
      </c>
      <c r="I3254" s="34" t="n">
        <v>0.131547566691171</v>
      </c>
      <c r="J3254" s="35" t="n">
        <v>1.37</v>
      </c>
      <c r="K3254" s="6" t="n">
        <v>0</v>
      </c>
      <c r="L3254" s="35" t="n">
        <v>-1</v>
      </c>
      <c r="M3254" s="6" t="str">
        <f aca="false">IF(I3254&lt;=0,"Below 0%",IF(I3254&lt;=0.05,"0-5%",IF(I3254&lt;=0.1,"5-10%",IF(I3254&lt;=0.2,"10-20%",IF(I3254&lt;=0.4,"20-40%","Above 40%")))))</f>
        <v>10-20%</v>
      </c>
      <c r="N3254" s="6" t="str">
        <f aca="false">IF(AND(H3254&gt;=Summary!$B$25,I3254&gt;=Summary!$B$26,I3254&lt;=Summary!$B$27,J3254&gt;=Summary!$B$28,J3254&lt;=Summary!$B$29,F3254*J3254&gt;1),"Yes","No")</f>
        <v>No</v>
      </c>
    </row>
    <row r="3255" customFormat="false" ht="15" hidden="false" customHeight="false" outlineLevel="0" collapsed="false">
      <c r="A3255" s="6" t="s">
        <v>150</v>
      </c>
      <c r="B3255" s="45" t="n">
        <v>42477</v>
      </c>
      <c r="C3255" s="6" t="s">
        <v>185</v>
      </c>
      <c r="D3255" s="6" t="s">
        <v>180</v>
      </c>
      <c r="E3255" s="6" t="s">
        <v>174</v>
      </c>
      <c r="F3255" s="34" t="n">
        <v>0.112828582525253</v>
      </c>
      <c r="G3255" s="34" t="n">
        <v>0.17324776327021</v>
      </c>
      <c r="H3255" s="34" t="n">
        <v>-0.0604191807449563</v>
      </c>
      <c r="I3255" s="34" t="n">
        <v>-0.348744362434984</v>
      </c>
      <c r="J3255" s="35" t="n">
        <v>5.75</v>
      </c>
      <c r="K3255" s="6" t="n">
        <v>1</v>
      </c>
      <c r="L3255" s="35" t="n">
        <v>4.75</v>
      </c>
      <c r="M3255" s="6" t="str">
        <f aca="false">IF(I3255&lt;=0,"Below 0%",IF(I3255&lt;=0.05,"0-5%",IF(I3255&lt;=0.1,"5-10%",IF(I3255&lt;=0.2,"10-20%",IF(I3255&lt;=0.4,"20-40%","Above 40%")))))</f>
        <v>Below 0%</v>
      </c>
      <c r="N3255" s="6" t="str">
        <f aca="false">IF(AND(H3255&gt;=Summary!$B$25,I3255&gt;=Summary!$B$26,I3255&lt;=Summary!$B$27,J3255&gt;=Summary!$B$28,J3255&lt;=Summary!$B$29,F3255*J3255&gt;1),"Yes","No")</f>
        <v>No</v>
      </c>
    </row>
    <row r="3256" customFormat="false" ht="15" hidden="false" customHeight="false" outlineLevel="0" collapsed="false">
      <c r="A3256" s="6" t="s">
        <v>150</v>
      </c>
      <c r="B3256" s="45" t="n">
        <v>42477</v>
      </c>
      <c r="C3256" s="6" t="s">
        <v>185</v>
      </c>
      <c r="D3256" s="6" t="s">
        <v>180</v>
      </c>
      <c r="E3256" s="6" t="s">
        <v>177</v>
      </c>
      <c r="F3256" s="34" t="n">
        <v>0.0643838569521904</v>
      </c>
      <c r="G3256" s="34" t="n">
        <v>0.0996174638803705</v>
      </c>
      <c r="H3256" s="34" t="n">
        <v>-0.0352336069281801</v>
      </c>
      <c r="I3256" s="34" t="n">
        <v>-0.353689057678599</v>
      </c>
      <c r="J3256" s="35" t="n">
        <v>10</v>
      </c>
      <c r="K3256" s="6" t="n">
        <v>0</v>
      </c>
      <c r="L3256" s="35" t="n">
        <v>-1</v>
      </c>
      <c r="M3256" s="6" t="str">
        <f aca="false">IF(I3256&lt;=0,"Below 0%",IF(I3256&lt;=0.05,"0-5%",IF(I3256&lt;=0.1,"5-10%",IF(I3256&lt;=0.2,"10-20%",IF(I3256&lt;=0.4,"20-40%","Above 40%")))))</f>
        <v>Below 0%</v>
      </c>
      <c r="N3256" s="6" t="str">
        <f aca="false">IF(AND(H3256&gt;=Summary!$B$25,I3256&gt;=Summary!$B$26,I3256&lt;=Summary!$B$27,J3256&gt;=Summary!$B$28,J3256&lt;=Summary!$B$29,F3256*J3256&gt;1),"Yes","No")</f>
        <v>No</v>
      </c>
    </row>
    <row r="3257" customFormat="false" ht="15" hidden="false" customHeight="false" outlineLevel="0" collapsed="false">
      <c r="A3257" s="6" t="s">
        <v>150</v>
      </c>
      <c r="B3257" s="45" t="n">
        <v>42477</v>
      </c>
      <c r="C3257" s="6" t="s">
        <v>199</v>
      </c>
      <c r="D3257" s="6" t="s">
        <v>183</v>
      </c>
      <c r="E3257" s="6" t="s">
        <v>187</v>
      </c>
      <c r="F3257" s="34" t="n">
        <v>0.255112141370773</v>
      </c>
      <c r="G3257" s="34" t="n">
        <v>0.267355309129576</v>
      </c>
      <c r="H3257" s="34" t="n">
        <v>-0.0122431677588029</v>
      </c>
      <c r="I3257" s="34" t="n">
        <v>-0.0457936212251132</v>
      </c>
      <c r="J3257" s="35" t="n">
        <v>3.71</v>
      </c>
      <c r="K3257" s="6" t="n">
        <v>0</v>
      </c>
      <c r="L3257" s="35" t="n">
        <v>-1</v>
      </c>
      <c r="M3257" s="6" t="str">
        <f aca="false">IF(I3257&lt;=0,"Below 0%",IF(I3257&lt;=0.05,"0-5%",IF(I3257&lt;=0.1,"5-10%",IF(I3257&lt;=0.2,"10-20%",IF(I3257&lt;=0.4,"20-40%","Above 40%")))))</f>
        <v>Below 0%</v>
      </c>
      <c r="N3257" s="6" t="str">
        <f aca="false">IF(AND(H3257&gt;=Summary!$B$25,I3257&gt;=Summary!$B$26,I3257&lt;=Summary!$B$27,J3257&gt;=Summary!$B$28,J3257&lt;=Summary!$B$29,F3257*J3257&gt;1),"Yes","No")</f>
        <v>No</v>
      </c>
    </row>
    <row r="3258" customFormat="false" ht="15" hidden="false" customHeight="false" outlineLevel="0" collapsed="false">
      <c r="A3258" s="6" t="s">
        <v>150</v>
      </c>
      <c r="B3258" s="45" t="n">
        <v>42477</v>
      </c>
      <c r="C3258" s="6" t="s">
        <v>199</v>
      </c>
      <c r="D3258" s="6" t="s">
        <v>183</v>
      </c>
      <c r="E3258" s="6" t="s">
        <v>174</v>
      </c>
      <c r="F3258" s="34" t="n">
        <v>0.238071709871292</v>
      </c>
      <c r="G3258" s="34" t="n">
        <v>0.281786419565548</v>
      </c>
      <c r="H3258" s="34" t="n">
        <v>-0.0437147096942556</v>
      </c>
      <c r="I3258" s="34" t="n">
        <v>-0.155134196181824</v>
      </c>
      <c r="J3258" s="35" t="n">
        <v>3.52</v>
      </c>
      <c r="K3258" s="6" t="n">
        <v>0</v>
      </c>
      <c r="L3258" s="35" t="n">
        <v>-1</v>
      </c>
      <c r="M3258" s="6" t="str">
        <f aca="false">IF(I3258&lt;=0,"Below 0%",IF(I3258&lt;=0.05,"0-5%",IF(I3258&lt;=0.1,"5-10%",IF(I3258&lt;=0.2,"10-20%",IF(I3258&lt;=0.4,"20-40%","Above 40%")))))</f>
        <v>Below 0%</v>
      </c>
      <c r="N3258" s="6" t="str">
        <f aca="false">IF(AND(H3258&gt;=Summary!$B$25,I3258&gt;=Summary!$B$26,I3258&lt;=Summary!$B$27,J3258&gt;=Summary!$B$28,J3258&lt;=Summary!$B$29,F3258*J3258&gt;1),"Yes","No")</f>
        <v>No</v>
      </c>
    </row>
    <row r="3259" customFormat="false" ht="15" hidden="false" customHeight="false" outlineLevel="0" collapsed="false">
      <c r="A3259" s="6" t="s">
        <v>150</v>
      </c>
      <c r="B3259" s="45" t="n">
        <v>42477</v>
      </c>
      <c r="C3259" s="6" t="s">
        <v>199</v>
      </c>
      <c r="D3259" s="6" t="s">
        <v>183</v>
      </c>
      <c r="E3259" s="6" t="s">
        <v>177</v>
      </c>
      <c r="F3259" s="34" t="n">
        <v>0.50681608915329</v>
      </c>
      <c r="G3259" s="34" t="n">
        <v>0.450858271304876</v>
      </c>
      <c r="H3259" s="34" t="n">
        <v>0.0559578178484136</v>
      </c>
      <c r="I3259" s="34" t="n">
        <v>0.124113987498688</v>
      </c>
      <c r="J3259" s="35" t="n">
        <v>2.2</v>
      </c>
      <c r="K3259" s="6" t="n">
        <v>1</v>
      </c>
      <c r="L3259" s="35" t="n">
        <v>1.2</v>
      </c>
      <c r="M3259" s="6" t="str">
        <f aca="false">IF(I3259&lt;=0,"Below 0%",IF(I3259&lt;=0.05,"0-5%",IF(I3259&lt;=0.1,"5-10%",IF(I3259&lt;=0.2,"10-20%",IF(I3259&lt;=0.4,"20-40%","Above 40%")))))</f>
        <v>10-20%</v>
      </c>
      <c r="N3259" s="6" t="str">
        <f aca="false">IF(AND(H3259&gt;=Summary!$B$25,I3259&gt;=Summary!$B$26,I3259&lt;=Summary!$B$27,J3259&gt;=Summary!$B$28,J3259&lt;=Summary!$B$29,F3259*J3259&gt;1),"Yes","No")</f>
        <v>Yes</v>
      </c>
    </row>
    <row r="3260" customFormat="false" ht="15" hidden="false" customHeight="false" outlineLevel="0" collapsed="false">
      <c r="A3260" s="6" t="s">
        <v>150</v>
      </c>
      <c r="B3260" s="45" t="n">
        <v>42477</v>
      </c>
      <c r="C3260" s="6" t="s">
        <v>195</v>
      </c>
      <c r="D3260" s="6" t="s">
        <v>189</v>
      </c>
      <c r="E3260" s="6" t="s">
        <v>187</v>
      </c>
      <c r="F3260" s="34" t="n">
        <v>0.617372035980225</v>
      </c>
      <c r="G3260" s="34" t="n">
        <v>0.502151198524892</v>
      </c>
      <c r="H3260" s="34" t="n">
        <v>0.115220837455332</v>
      </c>
      <c r="I3260" s="34" t="n">
        <v>0.229454470672981</v>
      </c>
      <c r="J3260" s="35" t="n">
        <v>2</v>
      </c>
      <c r="K3260" s="6" t="n">
        <v>0</v>
      </c>
      <c r="L3260" s="35" t="n">
        <v>-1</v>
      </c>
      <c r="M3260" s="6" t="str">
        <f aca="false">IF(I3260&lt;=0,"Below 0%",IF(I3260&lt;=0.05,"0-5%",IF(I3260&lt;=0.1,"5-10%",IF(I3260&lt;=0.2,"10-20%",IF(I3260&lt;=0.4,"20-40%","Above 40%")))))</f>
        <v>20-40%</v>
      </c>
      <c r="N3260" s="6" t="str">
        <f aca="false">IF(AND(H3260&gt;=Summary!$B$25,I3260&gt;=Summary!$B$26,I3260&lt;=Summary!$B$27,J3260&gt;=Summary!$B$28,J3260&lt;=Summary!$B$29,F3260*J3260&gt;1),"Yes","No")</f>
        <v>Yes</v>
      </c>
    </row>
    <row r="3261" customFormat="false" ht="15" hidden="false" customHeight="false" outlineLevel="0" collapsed="false">
      <c r="A3261" s="6" t="s">
        <v>150</v>
      </c>
      <c r="B3261" s="45" t="n">
        <v>42477</v>
      </c>
      <c r="C3261" s="6" t="s">
        <v>195</v>
      </c>
      <c r="D3261" s="6" t="s">
        <v>189</v>
      </c>
      <c r="E3261" s="6" t="s">
        <v>174</v>
      </c>
      <c r="F3261" s="34" t="n">
        <v>0.19410414993763</v>
      </c>
      <c r="G3261" s="34" t="n">
        <v>0.264290104486786</v>
      </c>
      <c r="H3261" s="34" t="n">
        <v>-0.0701859545491558</v>
      </c>
      <c r="I3261" s="34" t="n">
        <v>-0.265564065235992</v>
      </c>
      <c r="J3261" s="35" t="n">
        <v>3.8</v>
      </c>
      <c r="K3261" s="6" t="n">
        <v>1</v>
      </c>
      <c r="L3261" s="35" t="n">
        <v>2.8</v>
      </c>
      <c r="M3261" s="6" t="str">
        <f aca="false">IF(I3261&lt;=0,"Below 0%",IF(I3261&lt;=0.05,"0-5%",IF(I3261&lt;=0.1,"5-10%",IF(I3261&lt;=0.2,"10-20%",IF(I3261&lt;=0.4,"20-40%","Above 40%")))))</f>
        <v>Below 0%</v>
      </c>
      <c r="N3261" s="6" t="str">
        <f aca="false">IF(AND(H3261&gt;=Summary!$B$25,I3261&gt;=Summary!$B$26,I3261&lt;=Summary!$B$27,J3261&gt;=Summary!$B$28,J3261&lt;=Summary!$B$29,F3261*J3261&gt;1),"Yes","No")</f>
        <v>No</v>
      </c>
    </row>
    <row r="3262" customFormat="false" ht="15" hidden="false" customHeight="false" outlineLevel="0" collapsed="false">
      <c r="A3262" s="6" t="s">
        <v>150</v>
      </c>
      <c r="B3262" s="45" t="n">
        <v>42477</v>
      </c>
      <c r="C3262" s="6" t="s">
        <v>195</v>
      </c>
      <c r="D3262" s="6" t="s">
        <v>189</v>
      </c>
      <c r="E3262" s="6" t="s">
        <v>177</v>
      </c>
      <c r="F3262" s="34" t="n">
        <v>0.188523769378662</v>
      </c>
      <c r="G3262" s="34" t="n">
        <v>0.233558696988322</v>
      </c>
      <c r="H3262" s="34" t="n">
        <v>-0.04503492760966</v>
      </c>
      <c r="I3262" s="34" t="n">
        <v>-0.192820597949781</v>
      </c>
      <c r="J3262" s="35" t="n">
        <v>4.3</v>
      </c>
      <c r="K3262" s="6" t="n">
        <v>0</v>
      </c>
      <c r="L3262" s="35" t="n">
        <v>-1</v>
      </c>
      <c r="M3262" s="6" t="str">
        <f aca="false">IF(I3262&lt;=0,"Below 0%",IF(I3262&lt;=0.05,"0-5%",IF(I3262&lt;=0.1,"5-10%",IF(I3262&lt;=0.2,"10-20%",IF(I3262&lt;=0.4,"20-40%","Above 40%")))))</f>
        <v>Below 0%</v>
      </c>
      <c r="N3262" s="6" t="str">
        <f aca="false">IF(AND(H3262&gt;=Summary!$B$25,I3262&gt;=Summary!$B$26,I3262&lt;=Summary!$B$27,J3262&gt;=Summary!$B$28,J3262&lt;=Summary!$B$29,F3262*J3262&gt;1),"Yes","No")</f>
        <v>No</v>
      </c>
    </row>
    <row r="3263" customFormat="false" ht="15" hidden="false" customHeight="false" outlineLevel="0" collapsed="false">
      <c r="A3263" s="6" t="s">
        <v>150</v>
      </c>
      <c r="B3263" s="45" t="n">
        <v>42478</v>
      </c>
      <c r="C3263" s="6" t="s">
        <v>192</v>
      </c>
      <c r="D3263" s="6" t="s">
        <v>181</v>
      </c>
      <c r="E3263" s="6" t="s">
        <v>187</v>
      </c>
      <c r="F3263" s="34" t="n">
        <v>0.300617158412933</v>
      </c>
      <c r="G3263" s="34" t="n">
        <v>0.200990321854603</v>
      </c>
      <c r="H3263" s="34" t="n">
        <v>0.0996268365583306</v>
      </c>
      <c r="I3263" s="34" t="n">
        <v>0.495679770244863</v>
      </c>
      <c r="J3263" s="35" t="n">
        <v>5</v>
      </c>
      <c r="K3263" s="6" t="n">
        <v>0</v>
      </c>
      <c r="L3263" s="35" t="n">
        <v>-1</v>
      </c>
      <c r="M3263" s="6" t="str">
        <f aca="false">IF(I3263&lt;=0,"Below 0%",IF(I3263&lt;=0.05,"0-5%",IF(I3263&lt;=0.1,"5-10%",IF(I3263&lt;=0.2,"10-20%",IF(I3263&lt;=0.4,"20-40%","Above 40%")))))</f>
        <v>Above 40%</v>
      </c>
      <c r="N3263" s="6" t="str">
        <f aca="false">IF(AND(H3263&gt;=Summary!$B$25,I3263&gt;=Summary!$B$26,I3263&lt;=Summary!$B$27,J3263&gt;=Summary!$B$28,J3263&lt;=Summary!$B$29,F3263*J3263&gt;1),"Yes","No")</f>
        <v>No</v>
      </c>
    </row>
    <row r="3264" customFormat="false" ht="15" hidden="false" customHeight="false" outlineLevel="0" collapsed="false">
      <c r="A3264" s="6" t="s">
        <v>150</v>
      </c>
      <c r="B3264" s="45" t="n">
        <v>42478</v>
      </c>
      <c r="C3264" s="6" t="s">
        <v>192</v>
      </c>
      <c r="D3264" s="6" t="s">
        <v>181</v>
      </c>
      <c r="E3264" s="6" t="s">
        <v>174</v>
      </c>
      <c r="F3264" s="34" t="n">
        <v>0.206362962722778</v>
      </c>
      <c r="G3264" s="34" t="n">
        <v>0.264460949808688</v>
      </c>
      <c r="H3264" s="34" t="n">
        <v>-0.0580979870859095</v>
      </c>
      <c r="I3264" s="34" t="n">
        <v>-0.219684558827826</v>
      </c>
      <c r="J3264" s="35" t="n">
        <v>3.8</v>
      </c>
      <c r="K3264" s="6" t="n">
        <v>0</v>
      </c>
      <c r="L3264" s="35" t="n">
        <v>-1</v>
      </c>
      <c r="M3264" s="6" t="str">
        <f aca="false">IF(I3264&lt;=0,"Below 0%",IF(I3264&lt;=0.05,"0-5%",IF(I3264&lt;=0.1,"5-10%",IF(I3264&lt;=0.2,"10-20%",IF(I3264&lt;=0.4,"20-40%","Above 40%")))))</f>
        <v>Below 0%</v>
      </c>
      <c r="N3264" s="6" t="str">
        <f aca="false">IF(AND(H3264&gt;=Summary!$B$25,I3264&gt;=Summary!$B$26,I3264&lt;=Summary!$B$27,J3264&gt;=Summary!$B$28,J3264&lt;=Summary!$B$29,F3264*J3264&gt;1),"Yes","No")</f>
        <v>No</v>
      </c>
    </row>
    <row r="3265" customFormat="false" ht="15" hidden="false" customHeight="false" outlineLevel="0" collapsed="false">
      <c r="A3265" s="6" t="s">
        <v>150</v>
      </c>
      <c r="B3265" s="45" t="n">
        <v>42478</v>
      </c>
      <c r="C3265" s="6" t="s">
        <v>192</v>
      </c>
      <c r="D3265" s="6" t="s">
        <v>181</v>
      </c>
      <c r="E3265" s="6" t="s">
        <v>177</v>
      </c>
      <c r="F3265" s="34" t="n">
        <v>0.493019938468933</v>
      </c>
      <c r="G3265" s="34" t="n">
        <v>0.534548728336709</v>
      </c>
      <c r="H3265" s="34" t="n">
        <v>-0.0415287898677763</v>
      </c>
      <c r="I3265" s="34" t="n">
        <v>-0.0776894372136969</v>
      </c>
      <c r="J3265" s="35" t="n">
        <v>1.88</v>
      </c>
      <c r="K3265" s="6" t="n">
        <v>1</v>
      </c>
      <c r="L3265" s="35" t="n">
        <v>0.88</v>
      </c>
      <c r="M3265" s="6" t="str">
        <f aca="false">IF(I3265&lt;=0,"Below 0%",IF(I3265&lt;=0.05,"0-5%",IF(I3265&lt;=0.1,"5-10%",IF(I3265&lt;=0.2,"10-20%",IF(I3265&lt;=0.4,"20-40%","Above 40%")))))</f>
        <v>Below 0%</v>
      </c>
      <c r="N3265" s="6" t="str">
        <f aca="false">IF(AND(H3265&gt;=Summary!$B$25,I3265&gt;=Summary!$B$26,I3265&lt;=Summary!$B$27,J3265&gt;=Summary!$B$28,J3265&lt;=Summary!$B$29,F3265*J3265&gt;1),"Yes","No")</f>
        <v>No</v>
      </c>
    </row>
    <row r="3266" customFormat="false" ht="15" hidden="false" customHeight="false" outlineLevel="0" collapsed="false">
      <c r="A3266" s="6" t="s">
        <v>150</v>
      </c>
      <c r="B3266" s="45" t="n">
        <v>42479</v>
      </c>
      <c r="C3266" s="6" t="s">
        <v>188</v>
      </c>
      <c r="D3266" s="6" t="s">
        <v>194</v>
      </c>
      <c r="E3266" s="6" t="s">
        <v>187</v>
      </c>
      <c r="F3266" s="34" t="n">
        <v>0.228721141815186</v>
      </c>
      <c r="G3266" s="34" t="n">
        <v>0.161033215133869</v>
      </c>
      <c r="H3266" s="34" t="n">
        <v>0.0676879266813165</v>
      </c>
      <c r="I3266" s="34" t="n">
        <v>0.420335187526664</v>
      </c>
      <c r="J3266" s="35" t="n">
        <v>6.29</v>
      </c>
      <c r="K3266" s="6" t="n">
        <v>0</v>
      </c>
      <c r="L3266" s="35" t="n">
        <v>-1</v>
      </c>
      <c r="M3266" s="6" t="str">
        <f aca="false">IF(I3266&lt;=0,"Below 0%",IF(I3266&lt;=0.05,"0-5%",IF(I3266&lt;=0.1,"5-10%",IF(I3266&lt;=0.2,"10-20%",IF(I3266&lt;=0.4,"20-40%","Above 40%")))))</f>
        <v>Above 40%</v>
      </c>
      <c r="N3266" s="6" t="str">
        <f aca="false">IF(AND(H3266&gt;=Summary!$B$25,I3266&gt;=Summary!$B$26,I3266&lt;=Summary!$B$27,J3266&gt;=Summary!$B$28,J3266&lt;=Summary!$B$29,F3266*J3266&gt;1),"Yes","No")</f>
        <v>No</v>
      </c>
    </row>
    <row r="3267" customFormat="false" ht="15" hidden="false" customHeight="false" outlineLevel="0" collapsed="false">
      <c r="A3267" s="6" t="s">
        <v>150</v>
      </c>
      <c r="B3267" s="45" t="n">
        <v>42479</v>
      </c>
      <c r="C3267" s="6" t="s">
        <v>188</v>
      </c>
      <c r="D3267" s="6" t="s">
        <v>194</v>
      </c>
      <c r="E3267" s="6" t="s">
        <v>174</v>
      </c>
      <c r="F3267" s="34" t="n">
        <v>0.174719914793968</v>
      </c>
      <c r="G3267" s="34" t="n">
        <v>0.22508864959823</v>
      </c>
      <c r="H3267" s="34" t="n">
        <v>-0.050368734804262</v>
      </c>
      <c r="I3267" s="34" t="n">
        <v>-0.223772877460357</v>
      </c>
      <c r="J3267" s="35" t="n">
        <v>4.5</v>
      </c>
      <c r="K3267" s="6" t="n">
        <v>1</v>
      </c>
      <c r="L3267" s="35" t="n">
        <v>3.5</v>
      </c>
      <c r="M3267" s="6" t="str">
        <f aca="false">IF(I3267&lt;=0,"Below 0%",IF(I3267&lt;=0.05,"0-5%",IF(I3267&lt;=0.1,"5-10%",IF(I3267&lt;=0.2,"10-20%",IF(I3267&lt;=0.4,"20-40%","Above 40%")))))</f>
        <v>Below 0%</v>
      </c>
      <c r="N3267" s="6" t="str">
        <f aca="false">IF(AND(H3267&gt;=Summary!$B$25,I3267&gt;=Summary!$B$26,I3267&lt;=Summary!$B$27,J3267&gt;=Summary!$B$28,J3267&lt;=Summary!$B$29,F3267*J3267&gt;1),"Yes","No")</f>
        <v>No</v>
      </c>
    </row>
    <row r="3268" customFormat="false" ht="15" hidden="false" customHeight="false" outlineLevel="0" collapsed="false">
      <c r="A3268" s="6" t="s">
        <v>150</v>
      </c>
      <c r="B3268" s="45" t="n">
        <v>42479</v>
      </c>
      <c r="C3268" s="6" t="s">
        <v>188</v>
      </c>
      <c r="D3268" s="6" t="s">
        <v>194</v>
      </c>
      <c r="E3268" s="6" t="s">
        <v>177</v>
      </c>
      <c r="F3268" s="34" t="n">
        <v>0.596558928489685</v>
      </c>
      <c r="G3268" s="34" t="n">
        <v>0.613878135267901</v>
      </c>
      <c r="H3268" s="34" t="n">
        <v>-0.0173192067782156</v>
      </c>
      <c r="I3268" s="34" t="n">
        <v>-0.0282127767438034</v>
      </c>
      <c r="J3268" s="35" t="n">
        <v>1.65</v>
      </c>
      <c r="K3268" s="6" t="n">
        <v>0</v>
      </c>
      <c r="L3268" s="35" t="n">
        <v>-1</v>
      </c>
      <c r="M3268" s="6" t="str">
        <f aca="false">IF(I3268&lt;=0,"Below 0%",IF(I3268&lt;=0.05,"0-5%",IF(I3268&lt;=0.1,"5-10%",IF(I3268&lt;=0.2,"10-20%",IF(I3268&lt;=0.4,"20-40%","Above 40%")))))</f>
        <v>Below 0%</v>
      </c>
      <c r="N3268" s="6" t="str">
        <f aca="false">IF(AND(H3268&gt;=Summary!$B$25,I3268&gt;=Summary!$B$26,I3268&lt;=Summary!$B$27,J3268&gt;=Summary!$B$28,J3268&lt;=Summary!$B$29,F3268*J3268&gt;1),"Yes","No")</f>
        <v>No</v>
      </c>
    </row>
    <row r="3269" customFormat="false" ht="15" hidden="false" customHeight="false" outlineLevel="0" collapsed="false">
      <c r="A3269" s="6" t="s">
        <v>150</v>
      </c>
      <c r="B3269" s="45" t="n">
        <v>42480</v>
      </c>
      <c r="C3269" s="6" t="s">
        <v>183</v>
      </c>
      <c r="D3269" s="6" t="s">
        <v>173</v>
      </c>
      <c r="E3269" s="6" t="s">
        <v>187</v>
      </c>
      <c r="F3269" s="34" t="n">
        <v>0.637071430683136</v>
      </c>
      <c r="G3269" s="34" t="n">
        <v>0.574610244988864</v>
      </c>
      <c r="H3269" s="34" t="n">
        <v>0.0624611856942718</v>
      </c>
      <c r="I3269" s="34" t="n">
        <v>0.108701830917551</v>
      </c>
      <c r="J3269" s="35" t="n">
        <v>1.75</v>
      </c>
      <c r="K3269" s="6" t="n">
        <v>1</v>
      </c>
      <c r="L3269" s="35" t="n">
        <v>0.75</v>
      </c>
      <c r="M3269" s="6" t="str">
        <f aca="false">IF(I3269&lt;=0,"Below 0%",IF(I3269&lt;=0.05,"0-5%",IF(I3269&lt;=0.1,"5-10%",IF(I3269&lt;=0.2,"10-20%",IF(I3269&lt;=0.4,"20-40%","Above 40%")))))</f>
        <v>10-20%</v>
      </c>
      <c r="N3269" s="6" t="str">
        <f aca="false">IF(AND(H3269&gt;=Summary!$B$25,I3269&gt;=Summary!$B$26,I3269&lt;=Summary!$B$27,J3269&gt;=Summary!$B$28,J3269&lt;=Summary!$B$29,F3269*J3269&gt;1),"Yes","No")</f>
        <v>No</v>
      </c>
    </row>
    <row r="3270" customFormat="false" ht="15" hidden="false" customHeight="false" outlineLevel="0" collapsed="false">
      <c r="A3270" s="6" t="s">
        <v>150</v>
      </c>
      <c r="B3270" s="45" t="n">
        <v>42480</v>
      </c>
      <c r="C3270" s="6" t="s">
        <v>183</v>
      </c>
      <c r="D3270" s="6" t="s">
        <v>173</v>
      </c>
      <c r="E3270" s="6" t="s">
        <v>174</v>
      </c>
      <c r="F3270" s="34" t="n">
        <v>0.183249518275261</v>
      </c>
      <c r="G3270" s="34" t="n">
        <v>0.233853006681515</v>
      </c>
      <c r="H3270" s="34" t="n">
        <v>-0.0506034884062536</v>
      </c>
      <c r="I3270" s="34" t="n">
        <v>-0.216390155184837</v>
      </c>
      <c r="J3270" s="35" t="n">
        <v>4.3</v>
      </c>
      <c r="K3270" s="6" t="n">
        <v>0</v>
      </c>
      <c r="L3270" s="35" t="n">
        <v>-1</v>
      </c>
      <c r="M3270" s="6" t="str">
        <f aca="false">IF(I3270&lt;=0,"Below 0%",IF(I3270&lt;=0.05,"0-5%",IF(I3270&lt;=0.1,"5-10%",IF(I3270&lt;=0.2,"10-20%",IF(I3270&lt;=0.4,"20-40%","Above 40%")))))</f>
        <v>Below 0%</v>
      </c>
      <c r="N3270" s="6" t="str">
        <f aca="false">IF(AND(H3270&gt;=Summary!$B$25,I3270&gt;=Summary!$B$26,I3270&lt;=Summary!$B$27,J3270&gt;=Summary!$B$28,J3270&lt;=Summary!$B$29,F3270*J3270&gt;1),"Yes","No")</f>
        <v>No</v>
      </c>
    </row>
    <row r="3271" customFormat="false" ht="15" hidden="false" customHeight="false" outlineLevel="0" collapsed="false">
      <c r="A3271" s="6" t="s">
        <v>150</v>
      </c>
      <c r="B3271" s="45" t="n">
        <v>42480</v>
      </c>
      <c r="C3271" s="6" t="s">
        <v>183</v>
      </c>
      <c r="D3271" s="6" t="s">
        <v>173</v>
      </c>
      <c r="E3271" s="6" t="s">
        <v>177</v>
      </c>
      <c r="F3271" s="34" t="n">
        <v>0.179679036140442</v>
      </c>
      <c r="G3271" s="34" t="n">
        <v>0.191536748329621</v>
      </c>
      <c r="H3271" s="34" t="n">
        <v>-0.0118577121891795</v>
      </c>
      <c r="I3271" s="34" t="n">
        <v>-0.0619082880574604</v>
      </c>
      <c r="J3271" s="35" t="n">
        <v>5.25</v>
      </c>
      <c r="K3271" s="6" t="n">
        <v>0</v>
      </c>
      <c r="L3271" s="35" t="n">
        <v>-1</v>
      </c>
      <c r="M3271" s="6" t="str">
        <f aca="false">IF(I3271&lt;=0,"Below 0%",IF(I3271&lt;=0.05,"0-5%",IF(I3271&lt;=0.1,"5-10%",IF(I3271&lt;=0.2,"10-20%",IF(I3271&lt;=0.4,"20-40%","Above 40%")))))</f>
        <v>Below 0%</v>
      </c>
      <c r="N3271" s="6" t="str">
        <f aca="false">IF(AND(H3271&gt;=Summary!$B$25,I3271&gt;=Summary!$B$26,I3271&lt;=Summary!$B$27,J3271&gt;=Summary!$B$28,J3271&lt;=Summary!$B$29,F3271*J3271&gt;1),"Yes","No")</f>
        <v>No</v>
      </c>
    </row>
    <row r="3272" customFormat="false" ht="15" hidden="false" customHeight="false" outlineLevel="0" collapsed="false">
      <c r="A3272" s="6" t="s">
        <v>150</v>
      </c>
      <c r="B3272" s="45" t="n">
        <v>42480</v>
      </c>
      <c r="C3272" s="6" t="s">
        <v>176</v>
      </c>
      <c r="D3272" s="6" t="s">
        <v>180</v>
      </c>
      <c r="E3272" s="6" t="s">
        <v>187</v>
      </c>
      <c r="F3272" s="34" t="n">
        <v>0.684751033782959</v>
      </c>
      <c r="G3272" s="34" t="n">
        <v>0.635596643357746</v>
      </c>
      <c r="H3272" s="34" t="n">
        <v>0.0491543904252133</v>
      </c>
      <c r="I3272" s="34" t="n">
        <v>0.0773358244397568</v>
      </c>
      <c r="J3272" s="35" t="n">
        <v>1.57</v>
      </c>
      <c r="K3272" s="6" t="n">
        <v>1</v>
      </c>
      <c r="L3272" s="35" t="n">
        <v>0.57</v>
      </c>
      <c r="M3272" s="6" t="str">
        <f aca="false">IF(I3272&lt;=0,"Below 0%",IF(I3272&lt;=0.05,"0-5%",IF(I3272&lt;=0.1,"5-10%",IF(I3272&lt;=0.2,"10-20%",IF(I3272&lt;=0.4,"20-40%","Above 40%")))))</f>
        <v>5-10%</v>
      </c>
      <c r="N3272" s="6" t="str">
        <f aca="false">IF(AND(H3272&gt;=Summary!$B$25,I3272&gt;=Summary!$B$26,I3272&lt;=Summary!$B$27,J3272&gt;=Summary!$B$28,J3272&lt;=Summary!$B$29,F3272*J3272&gt;1),"Yes","No")</f>
        <v>No</v>
      </c>
    </row>
    <row r="3273" customFormat="false" ht="15" hidden="false" customHeight="false" outlineLevel="0" collapsed="false">
      <c r="A3273" s="6" t="s">
        <v>150</v>
      </c>
      <c r="B3273" s="45" t="n">
        <v>42480</v>
      </c>
      <c r="C3273" s="6" t="s">
        <v>176</v>
      </c>
      <c r="D3273" s="6" t="s">
        <v>180</v>
      </c>
      <c r="E3273" s="6" t="s">
        <v>174</v>
      </c>
      <c r="F3273" s="34" t="n">
        <v>0.148887917399406</v>
      </c>
      <c r="G3273" s="34" t="n">
        <v>0.230458829115857</v>
      </c>
      <c r="H3273" s="34" t="n">
        <v>-0.0815709117164505</v>
      </c>
      <c r="I3273" s="34" t="n">
        <v>-0.353950039707279</v>
      </c>
      <c r="J3273" s="35" t="n">
        <v>4.33</v>
      </c>
      <c r="K3273" s="6" t="n">
        <v>0</v>
      </c>
      <c r="L3273" s="35" t="n">
        <v>-1</v>
      </c>
      <c r="M3273" s="6" t="str">
        <f aca="false">IF(I3273&lt;=0,"Below 0%",IF(I3273&lt;=0.05,"0-5%",IF(I3273&lt;=0.1,"5-10%",IF(I3273&lt;=0.2,"10-20%",IF(I3273&lt;=0.4,"20-40%","Above 40%")))))</f>
        <v>Below 0%</v>
      </c>
      <c r="N3273" s="6" t="str">
        <f aca="false">IF(AND(H3273&gt;=Summary!$B$25,I3273&gt;=Summary!$B$26,I3273&lt;=Summary!$B$27,J3273&gt;=Summary!$B$28,J3273&lt;=Summary!$B$29,F3273*J3273&gt;1),"Yes","No")</f>
        <v>No</v>
      </c>
    </row>
    <row r="3274" customFormat="false" ht="15" hidden="false" customHeight="false" outlineLevel="0" collapsed="false">
      <c r="A3274" s="6" t="s">
        <v>150</v>
      </c>
      <c r="B3274" s="45" t="n">
        <v>42480</v>
      </c>
      <c r="C3274" s="6" t="s">
        <v>176</v>
      </c>
      <c r="D3274" s="6" t="s">
        <v>180</v>
      </c>
      <c r="E3274" s="6" t="s">
        <v>177</v>
      </c>
      <c r="F3274" s="34" t="n">
        <v>0.166361093521118</v>
      </c>
      <c r="G3274" s="34" t="n">
        <v>0.133944527526397</v>
      </c>
      <c r="H3274" s="34" t="n">
        <v>0.0324165659947208</v>
      </c>
      <c r="I3274" s="34" t="n">
        <v>0.24201485938522</v>
      </c>
      <c r="J3274" s="35" t="n">
        <v>7.45</v>
      </c>
      <c r="K3274" s="6" t="n">
        <v>0</v>
      </c>
      <c r="L3274" s="35" t="n">
        <v>-1</v>
      </c>
      <c r="M3274" s="6" t="str">
        <f aca="false">IF(I3274&lt;=0,"Below 0%",IF(I3274&lt;=0.05,"0-5%",IF(I3274&lt;=0.1,"5-10%",IF(I3274&lt;=0.2,"10-20%",IF(I3274&lt;=0.4,"20-40%","Above 40%")))))</f>
        <v>20-40%</v>
      </c>
      <c r="N3274" s="6" t="str">
        <f aca="false">IF(AND(H3274&gt;=Summary!$B$25,I3274&gt;=Summary!$B$26,I3274&lt;=Summary!$B$27,J3274&gt;=Summary!$B$28,J3274&lt;=Summary!$B$29,F3274*J3274&gt;1),"Yes","No")</f>
        <v>No</v>
      </c>
    </row>
    <row r="3275" customFormat="false" ht="15" hidden="false" customHeight="false" outlineLevel="0" collapsed="false">
      <c r="A3275" s="6" t="s">
        <v>150</v>
      </c>
      <c r="B3275" s="45" t="n">
        <v>42480</v>
      </c>
      <c r="C3275" s="6" t="s">
        <v>189</v>
      </c>
      <c r="D3275" s="6" t="s">
        <v>198</v>
      </c>
      <c r="E3275" s="6" t="s">
        <v>187</v>
      </c>
      <c r="F3275" s="34" t="n">
        <v>0.721280932426453</v>
      </c>
      <c r="G3275" s="34" t="n">
        <v>0.61760585675532</v>
      </c>
      <c r="H3275" s="34" t="n">
        <v>0.103675075671133</v>
      </c>
      <c r="I3275" s="34" t="n">
        <v>0.167866082449096</v>
      </c>
      <c r="J3275" s="35" t="n">
        <v>1.65</v>
      </c>
      <c r="K3275" s="6" t="n">
        <v>1</v>
      </c>
      <c r="L3275" s="35" t="n">
        <v>0.65</v>
      </c>
      <c r="M3275" s="6" t="str">
        <f aca="false">IF(I3275&lt;=0,"Below 0%",IF(I3275&lt;=0.05,"0-5%",IF(I3275&lt;=0.1,"5-10%",IF(I3275&lt;=0.2,"10-20%",IF(I3275&lt;=0.4,"20-40%","Above 40%")))))</f>
        <v>10-20%</v>
      </c>
      <c r="N3275" s="6" t="str">
        <f aca="false">IF(AND(H3275&gt;=Summary!$B$25,I3275&gt;=Summary!$B$26,I3275&lt;=Summary!$B$27,J3275&gt;=Summary!$B$28,J3275&lt;=Summary!$B$29,F3275*J3275&gt;1),"Yes","No")</f>
        <v>No</v>
      </c>
    </row>
    <row r="3276" customFormat="false" ht="15" hidden="false" customHeight="false" outlineLevel="0" collapsed="false">
      <c r="A3276" s="6" t="s">
        <v>150</v>
      </c>
      <c r="B3276" s="45" t="n">
        <v>42480</v>
      </c>
      <c r="C3276" s="6" t="s">
        <v>189</v>
      </c>
      <c r="D3276" s="6" t="s">
        <v>198</v>
      </c>
      <c r="E3276" s="6" t="s">
        <v>174</v>
      </c>
      <c r="F3276" s="34" t="n">
        <v>0.16611909866333</v>
      </c>
      <c r="G3276" s="34" t="n">
        <v>0.233192142710819</v>
      </c>
      <c r="H3276" s="34" t="n">
        <v>-0.0670730440474885</v>
      </c>
      <c r="I3276" s="34" t="n">
        <v>-0.287629948710003</v>
      </c>
      <c r="J3276" s="35" t="n">
        <v>4.37</v>
      </c>
      <c r="K3276" s="6" t="n">
        <v>0</v>
      </c>
      <c r="L3276" s="35" t="n">
        <v>-1</v>
      </c>
      <c r="M3276" s="6" t="str">
        <f aca="false">IF(I3276&lt;=0,"Below 0%",IF(I3276&lt;=0.05,"0-5%",IF(I3276&lt;=0.1,"5-10%",IF(I3276&lt;=0.2,"10-20%",IF(I3276&lt;=0.4,"20-40%","Above 40%")))))</f>
        <v>Below 0%</v>
      </c>
      <c r="N3276" s="6" t="str">
        <f aca="false">IF(AND(H3276&gt;=Summary!$B$25,I3276&gt;=Summary!$B$26,I3276&lt;=Summary!$B$27,J3276&gt;=Summary!$B$28,J3276&lt;=Summary!$B$29,F3276*J3276&gt;1),"Yes","No")</f>
        <v>No</v>
      </c>
    </row>
    <row r="3277" customFormat="false" ht="15" hidden="false" customHeight="false" outlineLevel="0" collapsed="false">
      <c r="A3277" s="6" t="s">
        <v>150</v>
      </c>
      <c r="B3277" s="45" t="n">
        <v>42480</v>
      </c>
      <c r="C3277" s="6" t="s">
        <v>189</v>
      </c>
      <c r="D3277" s="6" t="s">
        <v>198</v>
      </c>
      <c r="E3277" s="6" t="s">
        <v>177</v>
      </c>
      <c r="F3277" s="34" t="n">
        <v>0.112599991261959</v>
      </c>
      <c r="G3277" s="34" t="n">
        <v>0.149202000533862</v>
      </c>
      <c r="H3277" s="34" t="n">
        <v>-0.0366020092719029</v>
      </c>
      <c r="I3277" s="34" t="n">
        <v>-0.245318488632436</v>
      </c>
      <c r="J3277" s="35" t="n">
        <v>6.83</v>
      </c>
      <c r="K3277" s="6" t="n">
        <v>0</v>
      </c>
      <c r="L3277" s="35" t="n">
        <v>-1</v>
      </c>
      <c r="M3277" s="6" t="str">
        <f aca="false">IF(I3277&lt;=0,"Below 0%",IF(I3277&lt;=0.05,"0-5%",IF(I3277&lt;=0.1,"5-10%",IF(I3277&lt;=0.2,"10-20%",IF(I3277&lt;=0.4,"20-40%","Above 40%")))))</f>
        <v>Below 0%</v>
      </c>
      <c r="N3277" s="6" t="str">
        <f aca="false">IF(AND(H3277&gt;=Summary!$B$25,I3277&gt;=Summary!$B$26,I3277&lt;=Summary!$B$27,J3277&gt;=Summary!$B$28,J3277&lt;=Summary!$B$29,F3277*J3277&gt;1),"Yes","No")</f>
        <v>No</v>
      </c>
    </row>
    <row r="3278" customFormat="false" ht="15" hidden="false" customHeight="false" outlineLevel="0" collapsed="false">
      <c r="A3278" s="6" t="s">
        <v>150</v>
      </c>
      <c r="B3278" s="45" t="n">
        <v>42481</v>
      </c>
      <c r="C3278" s="6" t="s">
        <v>185</v>
      </c>
      <c r="D3278" s="6" t="s">
        <v>178</v>
      </c>
      <c r="E3278" s="6" t="s">
        <v>187</v>
      </c>
      <c r="F3278" s="34" t="n">
        <v>0.811964452266693</v>
      </c>
      <c r="G3278" s="34" t="n">
        <v>0.777604976671851</v>
      </c>
      <c r="H3278" s="34" t="n">
        <v>0.0343594755948424</v>
      </c>
      <c r="I3278" s="34" t="n">
        <v>0.0441862856149673</v>
      </c>
      <c r="J3278" s="35" t="n">
        <v>1.29</v>
      </c>
      <c r="K3278" s="6" t="n">
        <v>1</v>
      </c>
      <c r="L3278" s="35" t="n">
        <v>0.29</v>
      </c>
      <c r="M3278" s="6" t="str">
        <f aca="false">IF(I3278&lt;=0,"Below 0%",IF(I3278&lt;=0.05,"0-5%",IF(I3278&lt;=0.1,"5-10%",IF(I3278&lt;=0.2,"10-20%",IF(I3278&lt;=0.4,"20-40%","Above 40%")))))</f>
        <v>0-5%</v>
      </c>
      <c r="N3278" s="6" t="str">
        <f aca="false">IF(AND(H3278&gt;=Summary!$B$25,I3278&gt;=Summary!$B$26,I3278&lt;=Summary!$B$27,J3278&gt;=Summary!$B$28,J3278&lt;=Summary!$B$29,F3278*J3278&gt;1),"Yes","No")</f>
        <v>No</v>
      </c>
    </row>
    <row r="3279" customFormat="false" ht="15" hidden="false" customHeight="false" outlineLevel="0" collapsed="false">
      <c r="A3279" s="6" t="s">
        <v>150</v>
      </c>
      <c r="B3279" s="45" t="n">
        <v>42481</v>
      </c>
      <c r="C3279" s="6" t="s">
        <v>185</v>
      </c>
      <c r="D3279" s="6" t="s">
        <v>178</v>
      </c>
      <c r="E3279" s="6" t="s">
        <v>174</v>
      </c>
      <c r="F3279" s="34" t="n">
        <v>0.0958212912082672</v>
      </c>
      <c r="G3279" s="34" t="n">
        <v>0.15552099533437</v>
      </c>
      <c r="H3279" s="34" t="n">
        <v>-0.0596997041261029</v>
      </c>
      <c r="I3279" s="34" t="n">
        <v>-0.383869097530842</v>
      </c>
      <c r="J3279" s="35" t="n">
        <v>6.45</v>
      </c>
      <c r="K3279" s="6" t="n">
        <v>0</v>
      </c>
      <c r="L3279" s="35" t="n">
        <v>-1</v>
      </c>
      <c r="M3279" s="6" t="str">
        <f aca="false">IF(I3279&lt;=0,"Below 0%",IF(I3279&lt;=0.05,"0-5%",IF(I3279&lt;=0.1,"5-10%",IF(I3279&lt;=0.2,"10-20%",IF(I3279&lt;=0.4,"20-40%","Above 40%")))))</f>
        <v>Below 0%</v>
      </c>
      <c r="N3279" s="6" t="str">
        <f aca="false">IF(AND(H3279&gt;=Summary!$B$25,I3279&gt;=Summary!$B$26,I3279&lt;=Summary!$B$27,J3279&gt;=Summary!$B$28,J3279&lt;=Summary!$B$29,F3279*J3279&gt;1),"Yes","No")</f>
        <v>No</v>
      </c>
    </row>
    <row r="3280" customFormat="false" ht="15" hidden="false" customHeight="false" outlineLevel="0" collapsed="false">
      <c r="A3280" s="6" t="s">
        <v>150</v>
      </c>
      <c r="B3280" s="45" t="n">
        <v>42481</v>
      </c>
      <c r="C3280" s="6" t="s">
        <v>185</v>
      </c>
      <c r="D3280" s="6" t="s">
        <v>178</v>
      </c>
      <c r="E3280" s="6" t="s">
        <v>177</v>
      </c>
      <c r="F3280" s="34" t="n">
        <v>0.0922142341732979</v>
      </c>
      <c r="G3280" s="34" t="n">
        <v>0.0668740279937792</v>
      </c>
      <c r="H3280" s="34" t="n">
        <v>0.0253402061795187</v>
      </c>
      <c r="I3280" s="34" t="n">
        <v>0.378924478451873</v>
      </c>
      <c r="J3280" s="35" t="n">
        <v>15</v>
      </c>
      <c r="K3280" s="6" t="n">
        <v>0</v>
      </c>
      <c r="L3280" s="35" t="n">
        <v>-1</v>
      </c>
      <c r="M3280" s="6" t="str">
        <f aca="false">IF(I3280&lt;=0,"Below 0%",IF(I3280&lt;=0.05,"0-5%",IF(I3280&lt;=0.1,"5-10%",IF(I3280&lt;=0.2,"10-20%",IF(I3280&lt;=0.4,"20-40%","Above 40%")))))</f>
        <v>20-40%</v>
      </c>
      <c r="N3280" s="6" t="str">
        <f aca="false">IF(AND(H3280&gt;=Summary!$B$25,I3280&gt;=Summary!$B$26,I3280&lt;=Summary!$B$27,J3280&gt;=Summary!$B$28,J3280&lt;=Summary!$B$29,F3280*J3280&gt;1),"Yes","No")</f>
        <v>No</v>
      </c>
    </row>
    <row r="3281" customFormat="false" ht="15" hidden="false" customHeight="false" outlineLevel="0" collapsed="false">
      <c r="A3281" s="6" t="s">
        <v>150</v>
      </c>
      <c r="B3281" s="45" t="n">
        <v>42483</v>
      </c>
      <c r="C3281" s="6" t="s">
        <v>182</v>
      </c>
      <c r="D3281" s="6" t="s">
        <v>179</v>
      </c>
      <c r="E3281" s="6" t="s">
        <v>187</v>
      </c>
      <c r="F3281" s="34" t="n">
        <v>0.136592283844948</v>
      </c>
      <c r="G3281" s="34" t="n">
        <v>0.13426308946933</v>
      </c>
      <c r="H3281" s="34" t="n">
        <v>0.00232919437561796</v>
      </c>
      <c r="I3281" s="34" t="n">
        <v>0.0173479873345983</v>
      </c>
      <c r="J3281" s="35" t="n">
        <v>7.5</v>
      </c>
      <c r="K3281" s="6" t="n">
        <v>0</v>
      </c>
      <c r="L3281" s="35" t="n">
        <v>-1</v>
      </c>
      <c r="M3281" s="6" t="str">
        <f aca="false">IF(I3281&lt;=0,"Below 0%",IF(I3281&lt;=0.05,"0-5%",IF(I3281&lt;=0.1,"5-10%",IF(I3281&lt;=0.2,"10-20%",IF(I3281&lt;=0.4,"20-40%","Above 40%")))))</f>
        <v>0-5%</v>
      </c>
      <c r="N3281" s="6" t="str">
        <f aca="false">IF(AND(H3281&gt;=Summary!$B$25,I3281&gt;=Summary!$B$26,I3281&lt;=Summary!$B$27,J3281&gt;=Summary!$B$28,J3281&lt;=Summary!$B$29,F3281*J3281&gt;1),"Yes","No")</f>
        <v>No</v>
      </c>
    </row>
    <row r="3282" customFormat="false" ht="15" hidden="false" customHeight="false" outlineLevel="0" collapsed="false">
      <c r="A3282" s="6" t="s">
        <v>150</v>
      </c>
      <c r="B3282" s="45" t="n">
        <v>42483</v>
      </c>
      <c r="C3282" s="6" t="s">
        <v>182</v>
      </c>
      <c r="D3282" s="6" t="s">
        <v>179</v>
      </c>
      <c r="E3282" s="6" t="s">
        <v>174</v>
      </c>
      <c r="F3282" s="34" t="n">
        <v>0.100035049021244</v>
      </c>
      <c r="G3282" s="34" t="n">
        <v>0.236378678643186</v>
      </c>
      <c r="H3282" s="34" t="n">
        <v>-0.136343629621942</v>
      </c>
      <c r="I3282" s="34" t="n">
        <v>-0.576801725115627</v>
      </c>
      <c r="J3282" s="35" t="n">
        <v>4.26</v>
      </c>
      <c r="K3282" s="6" t="n">
        <v>0</v>
      </c>
      <c r="L3282" s="35" t="n">
        <v>-1</v>
      </c>
      <c r="M3282" s="6" t="str">
        <f aca="false">IF(I3282&lt;=0,"Below 0%",IF(I3282&lt;=0.05,"0-5%",IF(I3282&lt;=0.1,"5-10%",IF(I3282&lt;=0.2,"10-20%",IF(I3282&lt;=0.4,"20-40%","Above 40%")))))</f>
        <v>Below 0%</v>
      </c>
      <c r="N3282" s="6" t="str">
        <f aca="false">IF(AND(H3282&gt;=Summary!$B$25,I3282&gt;=Summary!$B$26,I3282&lt;=Summary!$B$27,J3282&gt;=Summary!$B$28,J3282&lt;=Summary!$B$29,F3282*J3282&gt;1),"Yes","No")</f>
        <v>No</v>
      </c>
    </row>
    <row r="3283" customFormat="false" ht="15" hidden="false" customHeight="false" outlineLevel="0" collapsed="false">
      <c r="A3283" s="6" t="s">
        <v>150</v>
      </c>
      <c r="B3283" s="45" t="n">
        <v>42483</v>
      </c>
      <c r="C3283" s="6" t="s">
        <v>182</v>
      </c>
      <c r="D3283" s="6" t="s">
        <v>179</v>
      </c>
      <c r="E3283" s="6" t="s">
        <v>177</v>
      </c>
      <c r="F3283" s="34" t="n">
        <v>0.763372659683228</v>
      </c>
      <c r="G3283" s="34" t="n">
        <v>0.629358231887484</v>
      </c>
      <c r="H3283" s="34" t="n">
        <v>0.134014427795744</v>
      </c>
      <c r="I3283" s="34" t="n">
        <v>0.212938229780242</v>
      </c>
      <c r="J3283" s="35" t="n">
        <v>1.6</v>
      </c>
      <c r="K3283" s="6" t="n">
        <v>1</v>
      </c>
      <c r="L3283" s="35" t="n">
        <v>0.6</v>
      </c>
      <c r="M3283" s="6" t="str">
        <f aca="false">IF(I3283&lt;=0,"Below 0%",IF(I3283&lt;=0.05,"0-5%",IF(I3283&lt;=0.1,"5-10%",IF(I3283&lt;=0.2,"10-20%",IF(I3283&lt;=0.4,"20-40%","Above 40%")))))</f>
        <v>20-40%</v>
      </c>
      <c r="N3283" s="6" t="str">
        <f aca="false">IF(AND(H3283&gt;=Summary!$B$25,I3283&gt;=Summary!$B$26,I3283&lt;=Summary!$B$27,J3283&gt;=Summary!$B$28,J3283&lt;=Summary!$B$29,F3283*J3283&gt;1),"Yes","No")</f>
        <v>No</v>
      </c>
    </row>
    <row r="3284" customFormat="false" ht="15" hidden="false" customHeight="false" outlineLevel="0" collapsed="false">
      <c r="A3284" s="6" t="s">
        <v>150</v>
      </c>
      <c r="B3284" s="45" t="n">
        <v>42483</v>
      </c>
      <c r="C3284" s="6" t="s">
        <v>199</v>
      </c>
      <c r="D3284" s="6" t="s">
        <v>190</v>
      </c>
      <c r="E3284" s="6" t="s">
        <v>187</v>
      </c>
      <c r="F3284" s="34" t="n">
        <v>0.302548378705978</v>
      </c>
      <c r="G3284" s="34" t="n">
        <v>0.322713294715011</v>
      </c>
      <c r="H3284" s="34" t="n">
        <v>-0.0201649160090326</v>
      </c>
      <c r="I3284" s="34" t="n">
        <v>-0.0624855447211753</v>
      </c>
      <c r="J3284" s="35" t="n">
        <v>3.1</v>
      </c>
      <c r="K3284" s="6" t="n">
        <v>0</v>
      </c>
      <c r="L3284" s="35" t="n">
        <v>-1</v>
      </c>
      <c r="M3284" s="6" t="str">
        <f aca="false">IF(I3284&lt;=0,"Below 0%",IF(I3284&lt;=0.05,"0-5%",IF(I3284&lt;=0.1,"5-10%",IF(I3284&lt;=0.2,"10-20%",IF(I3284&lt;=0.4,"20-40%","Above 40%")))))</f>
        <v>Below 0%</v>
      </c>
      <c r="N3284" s="6" t="str">
        <f aca="false">IF(AND(H3284&gt;=Summary!$B$25,I3284&gt;=Summary!$B$26,I3284&lt;=Summary!$B$27,J3284&gt;=Summary!$B$28,J3284&lt;=Summary!$B$29,F3284*J3284&gt;1),"Yes","No")</f>
        <v>No</v>
      </c>
    </row>
    <row r="3285" customFormat="false" ht="15" hidden="false" customHeight="false" outlineLevel="0" collapsed="false">
      <c r="A3285" s="6" t="s">
        <v>150</v>
      </c>
      <c r="B3285" s="45" t="n">
        <v>42483</v>
      </c>
      <c r="C3285" s="6" t="s">
        <v>199</v>
      </c>
      <c r="D3285" s="6" t="s">
        <v>190</v>
      </c>
      <c r="E3285" s="6" t="s">
        <v>174</v>
      </c>
      <c r="F3285" s="34" t="n">
        <v>0.249791637063026</v>
      </c>
      <c r="G3285" s="34" t="n">
        <v>0.277122219838375</v>
      </c>
      <c r="H3285" s="34" t="n">
        <v>-0.0273305827753487</v>
      </c>
      <c r="I3285" s="34" t="n">
        <v>-0.0986228487606971</v>
      </c>
      <c r="J3285" s="35" t="n">
        <v>3.61</v>
      </c>
      <c r="K3285" s="6" t="n">
        <v>0</v>
      </c>
      <c r="L3285" s="35" t="n">
        <v>-1</v>
      </c>
      <c r="M3285" s="6" t="str">
        <f aca="false">IF(I3285&lt;=0,"Below 0%",IF(I3285&lt;=0.05,"0-5%",IF(I3285&lt;=0.1,"5-10%",IF(I3285&lt;=0.2,"10-20%",IF(I3285&lt;=0.4,"20-40%","Above 40%")))))</f>
        <v>Below 0%</v>
      </c>
      <c r="N3285" s="6" t="str">
        <f aca="false">IF(AND(H3285&gt;=Summary!$B$25,I3285&gt;=Summary!$B$26,I3285&lt;=Summary!$B$27,J3285&gt;=Summary!$B$28,J3285&lt;=Summary!$B$29,F3285*J3285&gt;1),"Yes","No")</f>
        <v>No</v>
      </c>
    </row>
    <row r="3286" customFormat="false" ht="15" hidden="false" customHeight="false" outlineLevel="0" collapsed="false">
      <c r="A3286" s="6" t="s">
        <v>150</v>
      </c>
      <c r="B3286" s="45" t="n">
        <v>42483</v>
      </c>
      <c r="C3286" s="6" t="s">
        <v>199</v>
      </c>
      <c r="D3286" s="6" t="s">
        <v>190</v>
      </c>
      <c r="E3286" s="6" t="s">
        <v>177</v>
      </c>
      <c r="F3286" s="34" t="n">
        <v>0.447660028934479</v>
      </c>
      <c r="G3286" s="34" t="n">
        <v>0.400164485446614</v>
      </c>
      <c r="H3286" s="34" t="n">
        <v>0.0474955434878651</v>
      </c>
      <c r="I3286" s="34" t="n">
        <v>0.118690051754234</v>
      </c>
      <c r="J3286" s="35" t="n">
        <v>2.5</v>
      </c>
      <c r="K3286" s="6" t="n">
        <v>1</v>
      </c>
      <c r="L3286" s="35" t="n">
        <v>1.5</v>
      </c>
      <c r="M3286" s="6" t="str">
        <f aca="false">IF(I3286&lt;=0,"Below 0%",IF(I3286&lt;=0.05,"0-5%",IF(I3286&lt;=0.1,"5-10%",IF(I3286&lt;=0.2,"10-20%",IF(I3286&lt;=0.4,"20-40%","Above 40%")))))</f>
        <v>10-20%</v>
      </c>
      <c r="N3286" s="6" t="str">
        <f aca="false">IF(AND(H3286&gt;=Summary!$B$25,I3286&gt;=Summary!$B$26,I3286&lt;=Summary!$B$27,J3286&gt;=Summary!$B$28,J3286&lt;=Summary!$B$29,F3286*J3286&gt;1),"Yes","No")</f>
        <v>Yes</v>
      </c>
    </row>
    <row r="3287" customFormat="false" ht="15" hidden="false" customHeight="false" outlineLevel="0" collapsed="false">
      <c r="A3287" s="6" t="s">
        <v>150</v>
      </c>
      <c r="B3287" s="45" t="n">
        <v>42483</v>
      </c>
      <c r="C3287" s="6" t="s">
        <v>183</v>
      </c>
      <c r="D3287" s="6" t="s">
        <v>188</v>
      </c>
      <c r="E3287" s="6" t="s">
        <v>187</v>
      </c>
      <c r="F3287" s="34" t="n">
        <v>0.662800788879395</v>
      </c>
      <c r="G3287" s="34" t="n">
        <v>0.624451777285828</v>
      </c>
      <c r="H3287" s="34" t="n">
        <v>0.038349011593567</v>
      </c>
      <c r="I3287" s="34" t="n">
        <v>0.0614122867265274</v>
      </c>
      <c r="J3287" s="35" t="n">
        <v>1.62</v>
      </c>
      <c r="K3287" s="6" t="n">
        <v>0</v>
      </c>
      <c r="L3287" s="35" t="n">
        <v>-1</v>
      </c>
      <c r="M3287" s="6" t="str">
        <f aca="false">IF(I3287&lt;=0,"Below 0%",IF(I3287&lt;=0.05,"0-5%",IF(I3287&lt;=0.1,"5-10%",IF(I3287&lt;=0.2,"10-20%",IF(I3287&lt;=0.4,"20-40%","Above 40%")))))</f>
        <v>5-10%</v>
      </c>
      <c r="N3287" s="6" t="str">
        <f aca="false">IF(AND(H3287&gt;=Summary!$B$25,I3287&gt;=Summary!$B$26,I3287&lt;=Summary!$B$27,J3287&gt;=Summary!$B$28,J3287&lt;=Summary!$B$29,F3287*J3287&gt;1),"Yes","No")</f>
        <v>No</v>
      </c>
    </row>
    <row r="3288" customFormat="false" ht="15" hidden="false" customHeight="false" outlineLevel="0" collapsed="false">
      <c r="A3288" s="6" t="s">
        <v>150</v>
      </c>
      <c r="B3288" s="45" t="n">
        <v>42483</v>
      </c>
      <c r="C3288" s="6" t="s">
        <v>183</v>
      </c>
      <c r="D3288" s="6" t="s">
        <v>188</v>
      </c>
      <c r="E3288" s="6" t="s">
        <v>174</v>
      </c>
      <c r="F3288" s="34" t="n">
        <v>0.183294519782066</v>
      </c>
      <c r="G3288" s="34" t="n">
        <v>0.219915625913705</v>
      </c>
      <c r="H3288" s="34" t="n">
        <v>-0.0366211061316382</v>
      </c>
      <c r="I3288" s="34" t="n">
        <v>-0.166523438157179</v>
      </c>
      <c r="J3288" s="35" t="n">
        <v>4.6</v>
      </c>
      <c r="K3288" s="6" t="n">
        <v>1</v>
      </c>
      <c r="L3288" s="35" t="n">
        <v>3.6</v>
      </c>
      <c r="M3288" s="6" t="str">
        <f aca="false">IF(I3288&lt;=0,"Below 0%",IF(I3288&lt;=0.05,"0-5%",IF(I3288&lt;=0.1,"5-10%",IF(I3288&lt;=0.2,"10-20%",IF(I3288&lt;=0.4,"20-40%","Above 40%")))))</f>
        <v>Below 0%</v>
      </c>
      <c r="N3288" s="6" t="str">
        <f aca="false">IF(AND(H3288&gt;=Summary!$B$25,I3288&gt;=Summary!$B$26,I3288&lt;=Summary!$B$27,J3288&gt;=Summary!$B$28,J3288&lt;=Summary!$B$29,F3288*J3288&gt;1),"Yes","No")</f>
        <v>No</v>
      </c>
    </row>
    <row r="3289" customFormat="false" ht="15" hidden="false" customHeight="false" outlineLevel="0" collapsed="false">
      <c r="A3289" s="6" t="s">
        <v>150</v>
      </c>
      <c r="B3289" s="45" t="n">
        <v>42483</v>
      </c>
      <c r="C3289" s="6" t="s">
        <v>183</v>
      </c>
      <c r="D3289" s="6" t="s">
        <v>188</v>
      </c>
      <c r="E3289" s="6" t="s">
        <v>177</v>
      </c>
      <c r="F3289" s="34" t="n">
        <v>0.153904691338539</v>
      </c>
      <c r="G3289" s="34" t="n">
        <v>0.155632596800468</v>
      </c>
      <c r="H3289" s="34" t="n">
        <v>-0.00172790546192869</v>
      </c>
      <c r="I3289" s="34" t="n">
        <v>-0.0111024650198698</v>
      </c>
      <c r="J3289" s="35" t="n">
        <v>6.5</v>
      </c>
      <c r="K3289" s="6" t="n">
        <v>0</v>
      </c>
      <c r="L3289" s="35" t="n">
        <v>-1</v>
      </c>
      <c r="M3289" s="6" t="str">
        <f aca="false">IF(I3289&lt;=0,"Below 0%",IF(I3289&lt;=0.05,"0-5%",IF(I3289&lt;=0.1,"5-10%",IF(I3289&lt;=0.2,"10-20%",IF(I3289&lt;=0.4,"20-40%","Above 40%")))))</f>
        <v>Below 0%</v>
      </c>
      <c r="N3289" s="6" t="str">
        <f aca="false">IF(AND(H3289&gt;=Summary!$B$25,I3289&gt;=Summary!$B$26,I3289&lt;=Summary!$B$27,J3289&gt;=Summary!$B$28,J3289&lt;=Summary!$B$29,F3289*J3289&gt;1),"Yes","No")</f>
        <v>No</v>
      </c>
    </row>
    <row r="3290" customFormat="false" ht="15" hidden="false" customHeight="false" outlineLevel="0" collapsed="false">
      <c r="A3290" s="6" t="s">
        <v>150</v>
      </c>
      <c r="B3290" s="45" t="n">
        <v>42483</v>
      </c>
      <c r="C3290" s="6" t="s">
        <v>194</v>
      </c>
      <c r="D3290" s="6" t="s">
        <v>192</v>
      </c>
      <c r="E3290" s="6" t="s">
        <v>187</v>
      </c>
      <c r="F3290" s="34" t="n">
        <v>0.713325798511505</v>
      </c>
      <c r="G3290" s="34" t="n">
        <v>0.748708045564049</v>
      </c>
      <c r="H3290" s="34" t="n">
        <v>-0.0353822470525441</v>
      </c>
      <c r="I3290" s="34" t="n">
        <v>-0.047257735858693</v>
      </c>
      <c r="J3290" s="35" t="n">
        <v>1.33</v>
      </c>
      <c r="K3290" s="6" t="n">
        <v>1</v>
      </c>
      <c r="L3290" s="35" t="n">
        <v>0.33</v>
      </c>
      <c r="M3290" s="6" t="str">
        <f aca="false">IF(I3290&lt;=0,"Below 0%",IF(I3290&lt;=0.05,"0-5%",IF(I3290&lt;=0.1,"5-10%",IF(I3290&lt;=0.2,"10-20%",IF(I3290&lt;=0.4,"20-40%","Above 40%")))))</f>
        <v>Below 0%</v>
      </c>
      <c r="N3290" s="6" t="str">
        <f aca="false">IF(AND(H3290&gt;=Summary!$B$25,I3290&gt;=Summary!$B$26,I3290&lt;=Summary!$B$27,J3290&gt;=Summary!$B$28,J3290&lt;=Summary!$B$29,F3290*J3290&gt;1),"Yes","No")</f>
        <v>No</v>
      </c>
    </row>
    <row r="3291" customFormat="false" ht="15" hidden="false" customHeight="false" outlineLevel="0" collapsed="false">
      <c r="A3291" s="6" t="s">
        <v>150</v>
      </c>
      <c r="B3291" s="45" t="n">
        <v>42483</v>
      </c>
      <c r="C3291" s="6" t="s">
        <v>194</v>
      </c>
      <c r="D3291" s="6" t="s">
        <v>192</v>
      </c>
      <c r="E3291" s="6" t="s">
        <v>174</v>
      </c>
      <c r="F3291" s="34" t="n">
        <v>0.155800893902779</v>
      </c>
      <c r="G3291" s="34" t="n">
        <v>0.165963616766698</v>
      </c>
      <c r="H3291" s="34" t="n">
        <v>-0.010162722863919</v>
      </c>
      <c r="I3291" s="34" t="n">
        <v>-0.0612346432423507</v>
      </c>
      <c r="J3291" s="35" t="n">
        <v>6</v>
      </c>
      <c r="K3291" s="6" t="n">
        <v>0</v>
      </c>
      <c r="L3291" s="35" t="n">
        <v>-1</v>
      </c>
      <c r="M3291" s="6" t="str">
        <f aca="false">IF(I3291&lt;=0,"Below 0%",IF(I3291&lt;=0.05,"0-5%",IF(I3291&lt;=0.1,"5-10%",IF(I3291&lt;=0.2,"10-20%",IF(I3291&lt;=0.4,"20-40%","Above 40%")))))</f>
        <v>Below 0%</v>
      </c>
      <c r="N3291" s="6" t="str">
        <f aca="false">IF(AND(H3291&gt;=Summary!$B$25,I3291&gt;=Summary!$B$26,I3291&lt;=Summary!$B$27,J3291&gt;=Summary!$B$28,J3291&lt;=Summary!$B$29,F3291*J3291&gt;1),"Yes","No")</f>
        <v>No</v>
      </c>
    </row>
    <row r="3292" customFormat="false" ht="15" hidden="false" customHeight="false" outlineLevel="0" collapsed="false">
      <c r="A3292" s="6" t="s">
        <v>150</v>
      </c>
      <c r="B3292" s="45" t="n">
        <v>42483</v>
      </c>
      <c r="C3292" s="6" t="s">
        <v>194</v>
      </c>
      <c r="D3292" s="6" t="s">
        <v>192</v>
      </c>
      <c r="E3292" s="6" t="s">
        <v>177</v>
      </c>
      <c r="F3292" s="34" t="n">
        <v>0.130873277783394</v>
      </c>
      <c r="G3292" s="34" t="n">
        <v>0.0853283376692533</v>
      </c>
      <c r="H3292" s="34" t="n">
        <v>0.0455449401141406</v>
      </c>
      <c r="I3292" s="34" t="n">
        <v>0.533761014900821</v>
      </c>
      <c r="J3292" s="35" t="n">
        <v>11.67</v>
      </c>
      <c r="K3292" s="6" t="n">
        <v>0</v>
      </c>
      <c r="L3292" s="35" t="n">
        <v>-1</v>
      </c>
      <c r="M3292" s="6" t="str">
        <f aca="false">IF(I3292&lt;=0,"Below 0%",IF(I3292&lt;=0.05,"0-5%",IF(I3292&lt;=0.1,"5-10%",IF(I3292&lt;=0.2,"10-20%",IF(I3292&lt;=0.4,"20-40%","Above 40%")))))</f>
        <v>Above 40%</v>
      </c>
      <c r="N3292" s="6" t="str">
        <f aca="false">IF(AND(H3292&gt;=Summary!$B$25,I3292&gt;=Summary!$B$26,I3292&lt;=Summary!$B$27,J3292&gt;=Summary!$B$28,J3292&lt;=Summary!$B$29,F3292*J3292&gt;1),"Yes","No")</f>
        <v>No</v>
      </c>
    </row>
    <row r="3293" customFormat="false" ht="15" hidden="false" customHeight="false" outlineLevel="0" collapsed="false">
      <c r="A3293" s="6" t="s">
        <v>150</v>
      </c>
      <c r="B3293" s="45" t="n">
        <v>42484</v>
      </c>
      <c r="C3293" s="6" t="s">
        <v>195</v>
      </c>
      <c r="D3293" s="6" t="s">
        <v>175</v>
      </c>
      <c r="E3293" s="6" t="s">
        <v>187</v>
      </c>
      <c r="F3293" s="34" t="n">
        <v>0.798972070217133</v>
      </c>
      <c r="G3293" s="34" t="n">
        <v>0.55968237704918</v>
      </c>
      <c r="H3293" s="34" t="n">
        <v>0.239289693167952</v>
      </c>
      <c r="I3293" s="34" t="n">
        <v>0.42754552042457</v>
      </c>
      <c r="J3293" s="35" t="n">
        <v>1.8</v>
      </c>
      <c r="K3293" s="6" t="n">
        <v>1</v>
      </c>
      <c r="L3293" s="35" t="n">
        <v>0.8</v>
      </c>
      <c r="M3293" s="6" t="str">
        <f aca="false">IF(I3293&lt;=0,"Below 0%",IF(I3293&lt;=0.05,"0-5%",IF(I3293&lt;=0.1,"5-10%",IF(I3293&lt;=0.2,"10-20%",IF(I3293&lt;=0.4,"20-40%","Above 40%")))))</f>
        <v>Above 40%</v>
      </c>
      <c r="N3293" s="6" t="str">
        <f aca="false">IF(AND(H3293&gt;=Summary!$B$25,I3293&gt;=Summary!$B$26,I3293&lt;=Summary!$B$27,J3293&gt;=Summary!$B$28,J3293&lt;=Summary!$B$29,F3293*J3293&gt;1),"Yes","No")</f>
        <v>No</v>
      </c>
    </row>
    <row r="3294" customFormat="false" ht="15" hidden="false" customHeight="false" outlineLevel="0" collapsed="false">
      <c r="A3294" s="6" t="s">
        <v>150</v>
      </c>
      <c r="B3294" s="45" t="n">
        <v>42484</v>
      </c>
      <c r="C3294" s="6" t="s">
        <v>195</v>
      </c>
      <c r="D3294" s="6" t="s">
        <v>175</v>
      </c>
      <c r="E3294" s="6" t="s">
        <v>174</v>
      </c>
      <c r="F3294" s="34" t="n">
        <v>0.112839385867119</v>
      </c>
      <c r="G3294" s="34" t="n">
        <v>0.265112704918033</v>
      </c>
      <c r="H3294" s="34" t="n">
        <v>-0.152273319050914</v>
      </c>
      <c r="I3294" s="34" t="n">
        <v>-0.574372016980452</v>
      </c>
      <c r="J3294" s="35" t="n">
        <v>3.8</v>
      </c>
      <c r="K3294" s="6" t="n">
        <v>0</v>
      </c>
      <c r="L3294" s="35" t="n">
        <v>-1</v>
      </c>
      <c r="M3294" s="6" t="str">
        <f aca="false">IF(I3294&lt;=0,"Below 0%",IF(I3294&lt;=0.05,"0-5%",IF(I3294&lt;=0.1,"5-10%",IF(I3294&lt;=0.2,"10-20%",IF(I3294&lt;=0.4,"20-40%","Above 40%")))))</f>
        <v>Below 0%</v>
      </c>
      <c r="N3294" s="6" t="str">
        <f aca="false">IF(AND(H3294&gt;=Summary!$B$25,I3294&gt;=Summary!$B$26,I3294&lt;=Summary!$B$27,J3294&gt;=Summary!$B$28,J3294&lt;=Summary!$B$29,F3294*J3294&gt;1),"Yes","No")</f>
        <v>No</v>
      </c>
    </row>
    <row r="3295" customFormat="false" ht="15" hidden="false" customHeight="false" outlineLevel="0" collapsed="false">
      <c r="A3295" s="6" t="s">
        <v>150</v>
      </c>
      <c r="B3295" s="45" t="n">
        <v>42484</v>
      </c>
      <c r="C3295" s="6" t="s">
        <v>195</v>
      </c>
      <c r="D3295" s="6" t="s">
        <v>175</v>
      </c>
      <c r="E3295" s="6" t="s">
        <v>177</v>
      </c>
      <c r="F3295" s="34" t="n">
        <v>0.0881885886192322</v>
      </c>
      <c r="G3295" s="34" t="n">
        <v>0.175204918032787</v>
      </c>
      <c r="H3295" s="34" t="n">
        <v>-0.0870163294135547</v>
      </c>
      <c r="I3295" s="34" t="n">
        <v>-0.496654605307774</v>
      </c>
      <c r="J3295" s="35" t="n">
        <v>5.75</v>
      </c>
      <c r="K3295" s="6" t="n">
        <v>0</v>
      </c>
      <c r="L3295" s="35" t="n">
        <v>-1</v>
      </c>
      <c r="M3295" s="6" t="str">
        <f aca="false">IF(I3295&lt;=0,"Below 0%",IF(I3295&lt;=0.05,"0-5%",IF(I3295&lt;=0.1,"5-10%",IF(I3295&lt;=0.2,"10-20%",IF(I3295&lt;=0.4,"20-40%","Above 40%")))))</f>
        <v>Below 0%</v>
      </c>
      <c r="N3295" s="6" t="str">
        <f aca="false">IF(AND(H3295&gt;=Summary!$B$25,I3295&gt;=Summary!$B$26,I3295&lt;=Summary!$B$27,J3295&gt;=Summary!$B$28,J3295&lt;=Summary!$B$29,F3295*J3295&gt;1),"Yes","No")</f>
        <v>No</v>
      </c>
    </row>
    <row r="3296" customFormat="false" ht="15" hidden="false" customHeight="false" outlineLevel="0" collapsed="false">
      <c r="A3296" s="6" t="s">
        <v>150</v>
      </c>
      <c r="B3296" s="45" t="n">
        <v>42484</v>
      </c>
      <c r="C3296" s="6" t="s">
        <v>191</v>
      </c>
      <c r="D3296" s="6" t="s">
        <v>185</v>
      </c>
      <c r="E3296" s="6" t="s">
        <v>187</v>
      </c>
      <c r="F3296" s="34" t="n">
        <v>0.199481055140495</v>
      </c>
      <c r="G3296" s="34" t="n">
        <v>0.199751826981678</v>
      </c>
      <c r="H3296" s="34" t="n">
        <v>-0.00027077184118271</v>
      </c>
      <c r="I3296" s="34" t="n">
        <v>-0.00135554124973059</v>
      </c>
      <c r="J3296" s="35" t="n">
        <v>5</v>
      </c>
      <c r="K3296" s="6" t="n">
        <v>0</v>
      </c>
      <c r="L3296" s="35" t="n">
        <v>-1</v>
      </c>
      <c r="M3296" s="6" t="str">
        <f aca="false">IF(I3296&lt;=0,"Below 0%",IF(I3296&lt;=0.05,"0-5%",IF(I3296&lt;=0.1,"5-10%",IF(I3296&lt;=0.2,"10-20%",IF(I3296&lt;=0.4,"20-40%","Above 40%")))))</f>
        <v>Below 0%</v>
      </c>
      <c r="N3296" s="6" t="str">
        <f aca="false">IF(AND(H3296&gt;=Summary!$B$25,I3296&gt;=Summary!$B$26,I3296&lt;=Summary!$B$27,J3296&gt;=Summary!$B$28,J3296&lt;=Summary!$B$29,F3296*J3296&gt;1),"Yes","No")</f>
        <v>No</v>
      </c>
    </row>
    <row r="3297" customFormat="false" ht="15" hidden="false" customHeight="false" outlineLevel="0" collapsed="false">
      <c r="A3297" s="6" t="s">
        <v>150</v>
      </c>
      <c r="B3297" s="45" t="n">
        <v>42484</v>
      </c>
      <c r="C3297" s="6" t="s">
        <v>191</v>
      </c>
      <c r="D3297" s="6" t="s">
        <v>185</v>
      </c>
      <c r="E3297" s="6" t="s">
        <v>174</v>
      </c>
      <c r="F3297" s="34" t="n">
        <v>0.188944280147553</v>
      </c>
      <c r="G3297" s="34" t="n">
        <v>0.248447545997112</v>
      </c>
      <c r="H3297" s="34" t="n">
        <v>-0.0595032658495595</v>
      </c>
      <c r="I3297" s="34" t="n">
        <v>-0.239500316297152</v>
      </c>
      <c r="J3297" s="35" t="n">
        <v>4.02</v>
      </c>
      <c r="K3297" s="6" t="n">
        <v>1</v>
      </c>
      <c r="L3297" s="35" t="n">
        <v>3.02</v>
      </c>
      <c r="M3297" s="6" t="str">
        <f aca="false">IF(I3297&lt;=0,"Below 0%",IF(I3297&lt;=0.05,"0-5%",IF(I3297&lt;=0.1,"5-10%",IF(I3297&lt;=0.2,"10-20%",IF(I3297&lt;=0.4,"20-40%","Above 40%")))))</f>
        <v>Below 0%</v>
      </c>
      <c r="N3297" s="6" t="str">
        <f aca="false">IF(AND(H3297&gt;=Summary!$B$25,I3297&gt;=Summary!$B$26,I3297&lt;=Summary!$B$27,J3297&gt;=Summary!$B$28,J3297&lt;=Summary!$B$29,F3297*J3297&gt;1),"Yes","No")</f>
        <v>No</v>
      </c>
    </row>
    <row r="3298" customFormat="false" ht="15" hidden="false" customHeight="false" outlineLevel="0" collapsed="false">
      <c r="A3298" s="6" t="s">
        <v>150</v>
      </c>
      <c r="B3298" s="45" t="n">
        <v>42484</v>
      </c>
      <c r="C3298" s="6" t="s">
        <v>191</v>
      </c>
      <c r="D3298" s="6" t="s">
        <v>185</v>
      </c>
      <c r="E3298" s="6" t="s">
        <v>177</v>
      </c>
      <c r="F3298" s="34" t="n">
        <v>0.611574709415436</v>
      </c>
      <c r="G3298" s="34" t="n">
        <v>0.55180062702121</v>
      </c>
      <c r="H3298" s="34" t="n">
        <v>0.0597740823942258</v>
      </c>
      <c r="I3298" s="34" t="n">
        <v>0.108325506473062</v>
      </c>
      <c r="J3298" s="35" t="n">
        <v>1.81</v>
      </c>
      <c r="K3298" s="6" t="n">
        <v>0</v>
      </c>
      <c r="L3298" s="35" t="n">
        <v>-1</v>
      </c>
      <c r="M3298" s="6" t="str">
        <f aca="false">IF(I3298&lt;=0,"Below 0%",IF(I3298&lt;=0.05,"0-5%",IF(I3298&lt;=0.1,"5-10%",IF(I3298&lt;=0.2,"10-20%",IF(I3298&lt;=0.4,"20-40%","Above 40%")))))</f>
        <v>10-20%</v>
      </c>
      <c r="N3298" s="6" t="str">
        <f aca="false">IF(AND(H3298&gt;=Summary!$B$25,I3298&gt;=Summary!$B$26,I3298&lt;=Summary!$B$27,J3298&gt;=Summary!$B$28,J3298&lt;=Summary!$B$29,F3298*J3298&gt;1),"Yes","No")</f>
        <v>Yes</v>
      </c>
    </row>
    <row r="3299" customFormat="false" ht="15" hidden="false" customHeight="false" outlineLevel="0" collapsed="false">
      <c r="A3299" s="6" t="s">
        <v>150</v>
      </c>
      <c r="B3299" s="45" t="n">
        <v>42485</v>
      </c>
      <c r="C3299" s="6" t="s">
        <v>181</v>
      </c>
      <c r="D3299" s="6" t="s">
        <v>178</v>
      </c>
      <c r="E3299" s="6" t="s">
        <v>187</v>
      </c>
      <c r="F3299" s="34" t="n">
        <v>0.753154098987579</v>
      </c>
      <c r="G3299" s="34" t="n">
        <v>0.798657718120805</v>
      </c>
      <c r="H3299" s="34" t="n">
        <v>-0.0455036191332261</v>
      </c>
      <c r="I3299" s="34" t="n">
        <v>-0.0569751197550478</v>
      </c>
      <c r="J3299" s="35" t="n">
        <v>1.25</v>
      </c>
      <c r="K3299" s="6" t="n">
        <v>0</v>
      </c>
      <c r="L3299" s="35" t="n">
        <v>-1</v>
      </c>
      <c r="M3299" s="6" t="str">
        <f aca="false">IF(I3299&lt;=0,"Below 0%",IF(I3299&lt;=0.05,"0-5%",IF(I3299&lt;=0.1,"5-10%",IF(I3299&lt;=0.2,"10-20%",IF(I3299&lt;=0.4,"20-40%","Above 40%")))))</f>
        <v>Below 0%</v>
      </c>
      <c r="N3299" s="6" t="str">
        <f aca="false">IF(AND(H3299&gt;=Summary!$B$25,I3299&gt;=Summary!$B$26,I3299&lt;=Summary!$B$27,J3299&gt;=Summary!$B$28,J3299&lt;=Summary!$B$29,F3299*J3299&gt;1),"Yes","No")</f>
        <v>No</v>
      </c>
    </row>
    <row r="3300" customFormat="false" ht="15" hidden="false" customHeight="false" outlineLevel="0" collapsed="false">
      <c r="A3300" s="6" t="s">
        <v>150</v>
      </c>
      <c r="B3300" s="45" t="n">
        <v>42485</v>
      </c>
      <c r="C3300" s="6" t="s">
        <v>181</v>
      </c>
      <c r="D3300" s="6" t="s">
        <v>178</v>
      </c>
      <c r="E3300" s="6" t="s">
        <v>174</v>
      </c>
      <c r="F3300" s="34" t="n">
        <v>0.188484519720078</v>
      </c>
      <c r="G3300" s="34" t="n">
        <v>0.14261744966443</v>
      </c>
      <c r="H3300" s="34" t="n">
        <v>0.045867070055648</v>
      </c>
      <c r="I3300" s="34" t="n">
        <v>0.321609102978426</v>
      </c>
      <c r="J3300" s="35" t="n">
        <v>7</v>
      </c>
      <c r="K3300" s="6" t="n">
        <v>1</v>
      </c>
      <c r="L3300" s="35" t="n">
        <v>6</v>
      </c>
      <c r="M3300" s="6" t="str">
        <f aca="false">IF(I3300&lt;=0,"Below 0%",IF(I3300&lt;=0.05,"0-5%",IF(I3300&lt;=0.1,"5-10%",IF(I3300&lt;=0.2,"10-20%",IF(I3300&lt;=0.4,"20-40%","Above 40%")))))</f>
        <v>20-40%</v>
      </c>
      <c r="N3300" s="6" t="str">
        <f aca="false">IF(AND(H3300&gt;=Summary!$B$25,I3300&gt;=Summary!$B$26,I3300&lt;=Summary!$B$27,J3300&gt;=Summary!$B$28,J3300&lt;=Summary!$B$29,F3300*J3300&gt;1),"Yes","No")</f>
        <v>No</v>
      </c>
    </row>
    <row r="3301" customFormat="false" ht="15" hidden="false" customHeight="false" outlineLevel="0" collapsed="false">
      <c r="A3301" s="6" t="s">
        <v>150</v>
      </c>
      <c r="B3301" s="45" t="n">
        <v>42485</v>
      </c>
      <c r="C3301" s="6" t="s">
        <v>181</v>
      </c>
      <c r="D3301" s="6" t="s">
        <v>178</v>
      </c>
      <c r="E3301" s="6" t="s">
        <v>177</v>
      </c>
      <c r="F3301" s="34" t="n">
        <v>0.0583613067865372</v>
      </c>
      <c r="G3301" s="34" t="n">
        <v>0.0587248322147651</v>
      </c>
      <c r="H3301" s="34" t="n">
        <v>-0.000363525428227929</v>
      </c>
      <c r="I3301" s="34" t="n">
        <v>-0.00619031872068132</v>
      </c>
      <c r="J3301" s="35" t="n">
        <v>17</v>
      </c>
      <c r="K3301" s="6" t="n">
        <v>0</v>
      </c>
      <c r="L3301" s="35" t="n">
        <v>-1</v>
      </c>
      <c r="M3301" s="6" t="str">
        <f aca="false">IF(I3301&lt;=0,"Below 0%",IF(I3301&lt;=0.05,"0-5%",IF(I3301&lt;=0.1,"5-10%",IF(I3301&lt;=0.2,"10-20%",IF(I3301&lt;=0.4,"20-40%","Above 40%")))))</f>
        <v>Below 0%</v>
      </c>
      <c r="N3301" s="6" t="str">
        <f aca="false">IF(AND(H3301&gt;=Summary!$B$25,I3301&gt;=Summary!$B$26,I3301&lt;=Summary!$B$27,J3301&gt;=Summary!$B$28,J3301&lt;=Summary!$B$29,F3301*J3301&gt;1),"Yes","No")</f>
        <v>No</v>
      </c>
    </row>
    <row r="3302" customFormat="false" ht="15" hidden="false" customHeight="false" outlineLevel="0" collapsed="false">
      <c r="A3302" s="6" t="s">
        <v>150</v>
      </c>
      <c r="B3302" s="45" t="n">
        <v>42490</v>
      </c>
      <c r="C3302" s="6" t="s">
        <v>185</v>
      </c>
      <c r="D3302" s="6" t="s">
        <v>172</v>
      </c>
      <c r="E3302" s="6" t="s">
        <v>187</v>
      </c>
      <c r="F3302" s="34" t="n">
        <v>0.760688006877899</v>
      </c>
      <c r="G3302" s="34" t="n">
        <v>0.772659217012327</v>
      </c>
      <c r="H3302" s="34" t="n">
        <v>-0.0119712101344282</v>
      </c>
      <c r="I3302" s="34" t="n">
        <v>-0.0154935188383796</v>
      </c>
      <c r="J3302" s="35" t="n">
        <v>1.29</v>
      </c>
      <c r="K3302" s="6" t="n">
        <v>1</v>
      </c>
      <c r="L3302" s="35" t="n">
        <v>0.29</v>
      </c>
      <c r="M3302" s="6" t="str">
        <f aca="false">IF(I3302&lt;=0,"Below 0%",IF(I3302&lt;=0.05,"0-5%",IF(I3302&lt;=0.1,"5-10%",IF(I3302&lt;=0.2,"10-20%",IF(I3302&lt;=0.4,"20-40%","Above 40%")))))</f>
        <v>Below 0%</v>
      </c>
      <c r="N3302" s="6" t="str">
        <f aca="false">IF(AND(H3302&gt;=Summary!$B$25,I3302&gt;=Summary!$B$26,I3302&lt;=Summary!$B$27,J3302&gt;=Summary!$B$28,J3302&lt;=Summary!$B$29,F3302*J3302&gt;1),"Yes","No")</f>
        <v>No</v>
      </c>
    </row>
    <row r="3303" customFormat="false" ht="15" hidden="false" customHeight="false" outlineLevel="0" collapsed="false">
      <c r="A3303" s="6" t="s">
        <v>150</v>
      </c>
      <c r="B3303" s="45" t="n">
        <v>42490</v>
      </c>
      <c r="C3303" s="6" t="s">
        <v>185</v>
      </c>
      <c r="D3303" s="6" t="s">
        <v>172</v>
      </c>
      <c r="E3303" s="6" t="s">
        <v>174</v>
      </c>
      <c r="F3303" s="34" t="n">
        <v>0.123397849500179</v>
      </c>
      <c r="G3303" s="34" t="n">
        <v>0.152172578617695</v>
      </c>
      <c r="H3303" s="34" t="n">
        <v>-0.0287747291175157</v>
      </c>
      <c r="I3303" s="34" t="n">
        <v>-0.189092735227986</v>
      </c>
      <c r="J3303" s="35" t="n">
        <v>6.55</v>
      </c>
      <c r="K3303" s="6" t="n">
        <v>0</v>
      </c>
      <c r="L3303" s="35" t="n">
        <v>-1</v>
      </c>
      <c r="M3303" s="6" t="str">
        <f aca="false">IF(I3303&lt;=0,"Below 0%",IF(I3303&lt;=0.05,"0-5%",IF(I3303&lt;=0.1,"5-10%",IF(I3303&lt;=0.2,"10-20%",IF(I3303&lt;=0.4,"20-40%","Above 40%")))))</f>
        <v>Below 0%</v>
      </c>
      <c r="N3303" s="6" t="str">
        <f aca="false">IF(AND(H3303&gt;=Summary!$B$25,I3303&gt;=Summary!$B$26,I3303&lt;=Summary!$B$27,J3303&gt;=Summary!$B$28,J3303&lt;=Summary!$B$29,F3303*J3303&gt;1),"Yes","No")</f>
        <v>No</v>
      </c>
    </row>
    <row r="3304" customFormat="false" ht="15" hidden="false" customHeight="false" outlineLevel="0" collapsed="false">
      <c r="A3304" s="6" t="s">
        <v>150</v>
      </c>
      <c r="B3304" s="45" t="n">
        <v>42490</v>
      </c>
      <c r="C3304" s="6" t="s">
        <v>185</v>
      </c>
      <c r="D3304" s="6" t="s">
        <v>172</v>
      </c>
      <c r="E3304" s="6" t="s">
        <v>177</v>
      </c>
      <c r="F3304" s="34" t="n">
        <v>0.115914106369019</v>
      </c>
      <c r="G3304" s="34" t="n">
        <v>0.0751682043699776</v>
      </c>
      <c r="H3304" s="34" t="n">
        <v>0.040745901999041</v>
      </c>
      <c r="I3304" s="34" t="n">
        <v>0.542062995126102</v>
      </c>
      <c r="J3304" s="35" t="n">
        <v>13.26</v>
      </c>
      <c r="K3304" s="6" t="n">
        <v>0</v>
      </c>
      <c r="L3304" s="35" t="n">
        <v>-1</v>
      </c>
      <c r="M3304" s="6" t="str">
        <f aca="false">IF(I3304&lt;=0,"Below 0%",IF(I3304&lt;=0.05,"0-5%",IF(I3304&lt;=0.1,"5-10%",IF(I3304&lt;=0.2,"10-20%",IF(I3304&lt;=0.4,"20-40%","Above 40%")))))</f>
        <v>Above 40%</v>
      </c>
      <c r="N3304" s="6" t="str">
        <f aca="false">IF(AND(H3304&gt;=Summary!$B$25,I3304&gt;=Summary!$B$26,I3304&lt;=Summary!$B$27,J3304&gt;=Summary!$B$28,J3304&lt;=Summary!$B$29,F3304*J3304&gt;1),"Yes","No")</f>
        <v>No</v>
      </c>
    </row>
    <row r="3305" customFormat="false" ht="15" hidden="false" customHeight="false" outlineLevel="0" collapsed="false">
      <c r="A3305" s="6" t="s">
        <v>150</v>
      </c>
      <c r="B3305" s="45" t="n">
        <v>42490</v>
      </c>
      <c r="C3305" s="6" t="s">
        <v>173</v>
      </c>
      <c r="D3305" s="6" t="s">
        <v>199</v>
      </c>
      <c r="E3305" s="6" t="s">
        <v>187</v>
      </c>
      <c r="F3305" s="34" t="n">
        <v>0.482530862092972</v>
      </c>
      <c r="G3305" s="34" t="n">
        <v>0.487672197244844</v>
      </c>
      <c r="H3305" s="34" t="n">
        <v>-0.00514133515187232</v>
      </c>
      <c r="I3305" s="34" t="n">
        <v>-0.0105426046039099</v>
      </c>
      <c r="J3305" s="35" t="n">
        <v>2.05</v>
      </c>
      <c r="K3305" s="6" t="n">
        <v>1</v>
      </c>
      <c r="L3305" s="35" t="n">
        <v>1.05</v>
      </c>
      <c r="M3305" s="6" t="str">
        <f aca="false">IF(I3305&lt;=0,"Below 0%",IF(I3305&lt;=0.05,"0-5%",IF(I3305&lt;=0.1,"5-10%",IF(I3305&lt;=0.2,"10-20%",IF(I3305&lt;=0.4,"20-40%","Above 40%")))))</f>
        <v>Below 0%</v>
      </c>
      <c r="N3305" s="6" t="str">
        <f aca="false">IF(AND(H3305&gt;=Summary!$B$25,I3305&gt;=Summary!$B$26,I3305&lt;=Summary!$B$27,J3305&gt;=Summary!$B$28,J3305&lt;=Summary!$B$29,F3305*J3305&gt;1),"Yes","No")</f>
        <v>No</v>
      </c>
    </row>
    <row r="3306" customFormat="false" ht="15" hidden="false" customHeight="false" outlineLevel="0" collapsed="false">
      <c r="A3306" s="6" t="s">
        <v>150</v>
      </c>
      <c r="B3306" s="45" t="n">
        <v>42490</v>
      </c>
      <c r="C3306" s="6" t="s">
        <v>173</v>
      </c>
      <c r="D3306" s="6" t="s">
        <v>199</v>
      </c>
      <c r="E3306" s="6" t="s">
        <v>174</v>
      </c>
      <c r="F3306" s="34" t="n">
        <v>0.335407882928848</v>
      </c>
      <c r="G3306" s="34" t="n">
        <v>0.262395801667173</v>
      </c>
      <c r="H3306" s="34" t="n">
        <v>0.073012081261675</v>
      </c>
      <c r="I3306" s="34" t="n">
        <v>0.278251712861948</v>
      </c>
      <c r="J3306" s="35" t="n">
        <v>3.81</v>
      </c>
      <c r="K3306" s="6" t="n">
        <v>0</v>
      </c>
      <c r="L3306" s="35" t="n">
        <v>-1</v>
      </c>
      <c r="M3306" s="6" t="str">
        <f aca="false">IF(I3306&lt;=0,"Below 0%",IF(I3306&lt;=0.05,"0-5%",IF(I3306&lt;=0.1,"5-10%",IF(I3306&lt;=0.2,"10-20%",IF(I3306&lt;=0.4,"20-40%","Above 40%")))))</f>
        <v>20-40%</v>
      </c>
      <c r="N3306" s="6" t="str">
        <f aca="false">IF(AND(H3306&gt;=Summary!$B$25,I3306&gt;=Summary!$B$26,I3306&lt;=Summary!$B$27,J3306&gt;=Summary!$B$28,J3306&lt;=Summary!$B$29,F3306*J3306&gt;1),"Yes","No")</f>
        <v>Yes</v>
      </c>
    </row>
    <row r="3307" customFormat="false" ht="15" hidden="false" customHeight="false" outlineLevel="0" collapsed="false">
      <c r="A3307" s="6" t="s">
        <v>150</v>
      </c>
      <c r="B3307" s="45" t="n">
        <v>42490</v>
      </c>
      <c r="C3307" s="6" t="s">
        <v>173</v>
      </c>
      <c r="D3307" s="6" t="s">
        <v>199</v>
      </c>
      <c r="E3307" s="6" t="s">
        <v>177</v>
      </c>
      <c r="F3307" s="34" t="n">
        <v>0.182061329483986</v>
      </c>
      <c r="G3307" s="34" t="n">
        <v>0.249932001087983</v>
      </c>
      <c r="H3307" s="34" t="n">
        <v>-0.0678706716039967</v>
      </c>
      <c r="I3307" s="34" t="n">
        <v>-0.271556548615415</v>
      </c>
      <c r="J3307" s="35" t="n">
        <v>4</v>
      </c>
      <c r="K3307" s="6" t="n">
        <v>0</v>
      </c>
      <c r="L3307" s="35" t="n">
        <v>-1</v>
      </c>
      <c r="M3307" s="6" t="str">
        <f aca="false">IF(I3307&lt;=0,"Below 0%",IF(I3307&lt;=0.05,"0-5%",IF(I3307&lt;=0.1,"5-10%",IF(I3307&lt;=0.2,"10-20%",IF(I3307&lt;=0.4,"20-40%","Above 40%")))))</f>
        <v>Below 0%</v>
      </c>
      <c r="N3307" s="6" t="str">
        <f aca="false">IF(AND(H3307&gt;=Summary!$B$25,I3307&gt;=Summary!$B$26,I3307&lt;=Summary!$B$27,J3307&gt;=Summary!$B$28,J3307&lt;=Summary!$B$29,F3307*J3307&gt;1),"Yes","No")</f>
        <v>No</v>
      </c>
    </row>
    <row r="3308" customFormat="false" ht="15" hidden="false" customHeight="false" outlineLevel="0" collapsed="false">
      <c r="A3308" s="6" t="s">
        <v>150</v>
      </c>
      <c r="B3308" s="45" t="n">
        <v>42490</v>
      </c>
      <c r="C3308" s="6" t="s">
        <v>188</v>
      </c>
      <c r="D3308" s="6" t="s">
        <v>180</v>
      </c>
      <c r="E3308" s="6" t="s">
        <v>187</v>
      </c>
      <c r="F3308" s="34" t="n">
        <v>0.549530327320099</v>
      </c>
      <c r="G3308" s="34" t="n">
        <v>0.48639024781458</v>
      </c>
      <c r="H3308" s="34" t="n">
        <v>0.0631400795055187</v>
      </c>
      <c r="I3308" s="34" t="n">
        <v>0.12981362144742</v>
      </c>
      <c r="J3308" s="35" t="n">
        <v>2.05</v>
      </c>
      <c r="K3308" s="6" t="n">
        <v>1</v>
      </c>
      <c r="L3308" s="35" t="n">
        <v>1.05</v>
      </c>
      <c r="M3308" s="6" t="str">
        <f aca="false">IF(I3308&lt;=0,"Below 0%",IF(I3308&lt;=0.05,"0-5%",IF(I3308&lt;=0.1,"5-10%",IF(I3308&lt;=0.2,"10-20%",IF(I3308&lt;=0.4,"20-40%","Above 40%")))))</f>
        <v>10-20%</v>
      </c>
      <c r="N3308" s="6" t="str">
        <f aca="false">IF(AND(H3308&gt;=Summary!$B$25,I3308&gt;=Summary!$B$26,I3308&lt;=Summary!$B$27,J3308&gt;=Summary!$B$28,J3308&lt;=Summary!$B$29,F3308*J3308&gt;1),"Yes","No")</f>
        <v>Yes</v>
      </c>
    </row>
    <row r="3309" customFormat="false" ht="15" hidden="false" customHeight="false" outlineLevel="0" collapsed="false">
      <c r="A3309" s="6" t="s">
        <v>150</v>
      </c>
      <c r="B3309" s="45" t="n">
        <v>42490</v>
      </c>
      <c r="C3309" s="6" t="s">
        <v>188</v>
      </c>
      <c r="D3309" s="6" t="s">
        <v>180</v>
      </c>
      <c r="E3309" s="6" t="s">
        <v>174</v>
      </c>
      <c r="F3309" s="34" t="n">
        <v>0.264723777770996</v>
      </c>
      <c r="G3309" s="34" t="n">
        <v>0.276204988371161</v>
      </c>
      <c r="H3309" s="34" t="n">
        <v>-0.0114812106001644</v>
      </c>
      <c r="I3309" s="34" t="n">
        <v>-0.0415677163105255</v>
      </c>
      <c r="J3309" s="35" t="n">
        <v>3.61</v>
      </c>
      <c r="K3309" s="6" t="n">
        <v>0</v>
      </c>
      <c r="L3309" s="35" t="n">
        <v>-1</v>
      </c>
      <c r="M3309" s="6" t="str">
        <f aca="false">IF(I3309&lt;=0,"Below 0%",IF(I3309&lt;=0.05,"0-5%",IF(I3309&lt;=0.1,"5-10%",IF(I3309&lt;=0.2,"10-20%",IF(I3309&lt;=0.4,"20-40%","Above 40%")))))</f>
        <v>Below 0%</v>
      </c>
      <c r="N3309" s="6" t="str">
        <f aca="false">IF(AND(H3309&gt;=Summary!$B$25,I3309&gt;=Summary!$B$26,I3309&lt;=Summary!$B$27,J3309&gt;=Summary!$B$28,J3309&lt;=Summary!$B$29,F3309*J3309&gt;1),"Yes","No")</f>
        <v>No</v>
      </c>
    </row>
    <row r="3310" customFormat="false" ht="15" hidden="false" customHeight="false" outlineLevel="0" collapsed="false">
      <c r="A3310" s="6" t="s">
        <v>150</v>
      </c>
      <c r="B3310" s="45" t="n">
        <v>42490</v>
      </c>
      <c r="C3310" s="6" t="s">
        <v>188</v>
      </c>
      <c r="D3310" s="6" t="s">
        <v>180</v>
      </c>
      <c r="E3310" s="6" t="s">
        <v>177</v>
      </c>
      <c r="F3310" s="34" t="n">
        <v>0.185745939612389</v>
      </c>
      <c r="G3310" s="34" t="n">
        <v>0.237404763814259</v>
      </c>
      <c r="H3310" s="34" t="n">
        <v>-0.0516588242018707</v>
      </c>
      <c r="I3310" s="34" t="n">
        <v>-0.217598094376436</v>
      </c>
      <c r="J3310" s="35" t="n">
        <v>4.2</v>
      </c>
      <c r="K3310" s="6" t="n">
        <v>0</v>
      </c>
      <c r="L3310" s="35" t="n">
        <v>-1</v>
      </c>
      <c r="M3310" s="6" t="str">
        <f aca="false">IF(I3310&lt;=0,"Below 0%",IF(I3310&lt;=0.05,"0-5%",IF(I3310&lt;=0.1,"5-10%",IF(I3310&lt;=0.2,"10-20%",IF(I3310&lt;=0.4,"20-40%","Above 40%")))))</f>
        <v>Below 0%</v>
      </c>
      <c r="N3310" s="6" t="str">
        <f aca="false">IF(AND(H3310&gt;=Summary!$B$25,I3310&gt;=Summary!$B$26,I3310&lt;=Summary!$B$27,J3310&gt;=Summary!$B$28,J3310&lt;=Summary!$B$29,F3310*J3310&gt;1),"Yes","No")</f>
        <v>No</v>
      </c>
    </row>
    <row r="3311" customFormat="false" ht="15" hidden="false" customHeight="false" outlineLevel="0" collapsed="false">
      <c r="A3311" s="6" t="s">
        <v>150</v>
      </c>
      <c r="B3311" s="45" t="n">
        <v>42490</v>
      </c>
      <c r="C3311" s="6" t="s">
        <v>192</v>
      </c>
      <c r="D3311" s="6" t="s">
        <v>191</v>
      </c>
      <c r="E3311" s="6" t="s">
        <v>187</v>
      </c>
      <c r="F3311" s="34" t="n">
        <v>0.630893528461456</v>
      </c>
      <c r="G3311" s="34" t="n">
        <v>0.358085777416857</v>
      </c>
      <c r="H3311" s="34" t="n">
        <v>0.272807751044599</v>
      </c>
      <c r="I3311" s="34" t="n">
        <v>0.76185028350628</v>
      </c>
      <c r="J3311" s="35" t="n">
        <v>2.75</v>
      </c>
      <c r="K3311" s="6" t="n">
        <v>0</v>
      </c>
      <c r="L3311" s="35" t="n">
        <v>-1</v>
      </c>
      <c r="M3311" s="6" t="str">
        <f aca="false">IF(I3311&lt;=0,"Below 0%",IF(I3311&lt;=0.05,"0-5%",IF(I3311&lt;=0.1,"5-10%",IF(I3311&lt;=0.2,"10-20%",IF(I3311&lt;=0.4,"20-40%","Above 40%")))))</f>
        <v>Above 40%</v>
      </c>
      <c r="N3311" s="6" t="str">
        <f aca="false">IF(AND(H3311&gt;=Summary!$B$25,I3311&gt;=Summary!$B$26,I3311&lt;=Summary!$B$27,J3311&gt;=Summary!$B$28,J3311&lt;=Summary!$B$29,F3311*J3311&gt;1),"Yes","No")</f>
        <v>No</v>
      </c>
    </row>
    <row r="3312" customFormat="false" ht="15" hidden="false" customHeight="false" outlineLevel="0" collapsed="false">
      <c r="A3312" s="6" t="s">
        <v>150</v>
      </c>
      <c r="B3312" s="45" t="n">
        <v>42490</v>
      </c>
      <c r="C3312" s="6" t="s">
        <v>192</v>
      </c>
      <c r="D3312" s="6" t="s">
        <v>191</v>
      </c>
      <c r="E3312" s="6" t="s">
        <v>174</v>
      </c>
      <c r="F3312" s="34" t="n">
        <v>0.205425977706909</v>
      </c>
      <c r="G3312" s="34" t="n">
        <v>0.293951011312345</v>
      </c>
      <c r="H3312" s="34" t="n">
        <v>-0.0885250336054362</v>
      </c>
      <c r="I3312" s="34" t="n">
        <v>-0.301155737516316</v>
      </c>
      <c r="J3312" s="35" t="n">
        <v>3.35</v>
      </c>
      <c r="K3312" s="6" t="n">
        <v>1</v>
      </c>
      <c r="L3312" s="35" t="n">
        <v>2.35</v>
      </c>
      <c r="M3312" s="6" t="str">
        <f aca="false">IF(I3312&lt;=0,"Below 0%",IF(I3312&lt;=0.05,"0-5%",IF(I3312&lt;=0.1,"5-10%",IF(I3312&lt;=0.2,"10-20%",IF(I3312&lt;=0.4,"20-40%","Above 40%")))))</f>
        <v>Below 0%</v>
      </c>
      <c r="N3312" s="6" t="str">
        <f aca="false">IF(AND(H3312&gt;=Summary!$B$25,I3312&gt;=Summary!$B$26,I3312&lt;=Summary!$B$27,J3312&gt;=Summary!$B$28,J3312&lt;=Summary!$B$29,F3312*J3312&gt;1),"Yes","No")</f>
        <v>No</v>
      </c>
    </row>
    <row r="3313" customFormat="false" ht="15" hidden="false" customHeight="false" outlineLevel="0" collapsed="false">
      <c r="A3313" s="6" t="s">
        <v>150</v>
      </c>
      <c r="B3313" s="45" t="n">
        <v>42490</v>
      </c>
      <c r="C3313" s="6" t="s">
        <v>192</v>
      </c>
      <c r="D3313" s="6" t="s">
        <v>191</v>
      </c>
      <c r="E3313" s="6" t="s">
        <v>177</v>
      </c>
      <c r="F3313" s="34" t="n">
        <v>0.163680493831635</v>
      </c>
      <c r="G3313" s="34" t="n">
        <v>0.347963211270798</v>
      </c>
      <c r="H3313" s="34" t="n">
        <v>-0.184282717439163</v>
      </c>
      <c r="I3313" s="34" t="n">
        <v>-0.529604025569667</v>
      </c>
      <c r="J3313" s="35" t="n">
        <v>2.83</v>
      </c>
      <c r="K3313" s="6" t="n">
        <v>0</v>
      </c>
      <c r="L3313" s="35" t="n">
        <v>-1</v>
      </c>
      <c r="M3313" s="6" t="str">
        <f aca="false">IF(I3313&lt;=0,"Below 0%",IF(I3313&lt;=0.05,"0-5%",IF(I3313&lt;=0.1,"5-10%",IF(I3313&lt;=0.2,"10-20%",IF(I3313&lt;=0.4,"20-40%","Above 40%")))))</f>
        <v>Below 0%</v>
      </c>
      <c r="N3313" s="6" t="str">
        <f aca="false">IF(AND(H3313&gt;=Summary!$B$25,I3313&gt;=Summary!$B$26,I3313&lt;=Summary!$B$27,J3313&gt;=Summary!$B$28,J3313&lt;=Summary!$B$29,F3313*J3313&gt;1),"Yes","No")</f>
        <v>No</v>
      </c>
    </row>
    <row r="3314" customFormat="false" ht="15" hidden="false" customHeight="false" outlineLevel="0" collapsed="false">
      <c r="A3314" s="6" t="s">
        <v>150</v>
      </c>
      <c r="B3314" s="45" t="n">
        <v>42490</v>
      </c>
      <c r="C3314" s="6" t="s">
        <v>198</v>
      </c>
      <c r="D3314" s="6" t="s">
        <v>182</v>
      </c>
      <c r="E3314" s="6" t="s">
        <v>187</v>
      </c>
      <c r="F3314" s="34" t="n">
        <v>0.564258635044098</v>
      </c>
      <c r="G3314" s="34" t="n">
        <v>0.572283464566929</v>
      </c>
      <c r="H3314" s="34" t="n">
        <v>-0.00802482952283123</v>
      </c>
      <c r="I3314" s="34" t="n">
        <v>-0.0140224731617992</v>
      </c>
      <c r="J3314" s="35" t="n">
        <v>1.75</v>
      </c>
      <c r="K3314" s="6" t="n">
        <v>1</v>
      </c>
      <c r="L3314" s="35" t="n">
        <v>0.75</v>
      </c>
      <c r="M3314" s="6" t="str">
        <f aca="false">IF(I3314&lt;=0,"Below 0%",IF(I3314&lt;=0.05,"0-5%",IF(I3314&lt;=0.1,"5-10%",IF(I3314&lt;=0.2,"10-20%",IF(I3314&lt;=0.4,"20-40%","Above 40%")))))</f>
        <v>Below 0%</v>
      </c>
      <c r="N3314" s="6" t="str">
        <f aca="false">IF(AND(H3314&gt;=Summary!$B$25,I3314&gt;=Summary!$B$26,I3314&lt;=Summary!$B$27,J3314&gt;=Summary!$B$28,J3314&lt;=Summary!$B$29,F3314*J3314&gt;1),"Yes","No")</f>
        <v>No</v>
      </c>
    </row>
    <row r="3315" customFormat="false" ht="15" hidden="false" customHeight="false" outlineLevel="0" collapsed="false">
      <c r="A3315" s="6" t="s">
        <v>150</v>
      </c>
      <c r="B3315" s="45" t="n">
        <v>42490</v>
      </c>
      <c r="C3315" s="6" t="s">
        <v>198</v>
      </c>
      <c r="D3315" s="6" t="s">
        <v>182</v>
      </c>
      <c r="E3315" s="6" t="s">
        <v>174</v>
      </c>
      <c r="F3315" s="34" t="n">
        <v>0.291759669780731</v>
      </c>
      <c r="G3315" s="34" t="n">
        <v>0.253543307086614</v>
      </c>
      <c r="H3315" s="34" t="n">
        <v>0.0382163626941171</v>
      </c>
      <c r="I3315" s="34" t="n">
        <v>0.150729132364996</v>
      </c>
      <c r="J3315" s="35" t="n">
        <v>3.95</v>
      </c>
      <c r="K3315" s="6" t="n">
        <v>0</v>
      </c>
      <c r="L3315" s="35" t="n">
        <v>-1</v>
      </c>
      <c r="M3315" s="6" t="str">
        <f aca="false">IF(I3315&lt;=0,"Below 0%",IF(I3315&lt;=0.05,"0-5%",IF(I3315&lt;=0.1,"5-10%",IF(I3315&lt;=0.2,"10-20%",IF(I3315&lt;=0.4,"20-40%","Above 40%")))))</f>
        <v>10-20%</v>
      </c>
      <c r="N3315" s="6" t="str">
        <f aca="false">IF(AND(H3315&gt;=Summary!$B$25,I3315&gt;=Summary!$B$26,I3315&lt;=Summary!$B$27,J3315&gt;=Summary!$B$28,J3315&lt;=Summary!$B$29,F3315*J3315&gt;1),"Yes","No")</f>
        <v>Yes</v>
      </c>
    </row>
    <row r="3316" customFormat="false" ht="15" hidden="false" customHeight="false" outlineLevel="0" collapsed="false">
      <c r="A3316" s="6" t="s">
        <v>150</v>
      </c>
      <c r="B3316" s="45" t="n">
        <v>42490</v>
      </c>
      <c r="C3316" s="6" t="s">
        <v>198</v>
      </c>
      <c r="D3316" s="6" t="s">
        <v>182</v>
      </c>
      <c r="E3316" s="6" t="s">
        <v>177</v>
      </c>
      <c r="F3316" s="34" t="n">
        <v>0.143981724977493</v>
      </c>
      <c r="G3316" s="34" t="n">
        <v>0.174173228346457</v>
      </c>
      <c r="H3316" s="34" t="n">
        <v>-0.0301915033689634</v>
      </c>
      <c r="I3316" s="34" t="n">
        <v>-0.173341814098479</v>
      </c>
      <c r="J3316" s="35" t="n">
        <v>5.75</v>
      </c>
      <c r="K3316" s="6" t="n">
        <v>0</v>
      </c>
      <c r="L3316" s="35" t="n">
        <v>-1</v>
      </c>
      <c r="M3316" s="6" t="str">
        <f aca="false">IF(I3316&lt;=0,"Below 0%",IF(I3316&lt;=0.05,"0-5%",IF(I3316&lt;=0.1,"5-10%",IF(I3316&lt;=0.2,"10-20%",IF(I3316&lt;=0.4,"20-40%","Above 40%")))))</f>
        <v>Below 0%</v>
      </c>
      <c r="N3316" s="6" t="str">
        <f aca="false">IF(AND(H3316&gt;=Summary!$B$25,I3316&gt;=Summary!$B$26,I3316&lt;=Summary!$B$27,J3316&gt;=Summary!$B$28,J3316&lt;=Summary!$B$29,F3316*J3316&gt;1),"Yes","No")</f>
        <v>No</v>
      </c>
    </row>
    <row r="3317" customFormat="false" ht="15" hidden="false" customHeight="false" outlineLevel="0" collapsed="false">
      <c r="A3317" s="6" t="s">
        <v>150</v>
      </c>
      <c r="B3317" s="45" t="n">
        <v>42490</v>
      </c>
      <c r="C3317" s="6" t="s">
        <v>178</v>
      </c>
      <c r="D3317" s="6" t="s">
        <v>189</v>
      </c>
      <c r="E3317" s="6" t="s">
        <v>187</v>
      </c>
      <c r="F3317" s="34" t="n">
        <v>0.318099170923233</v>
      </c>
      <c r="G3317" s="34" t="n">
        <v>0.249046044263546</v>
      </c>
      <c r="H3317" s="34" t="n">
        <v>0.0690531266596869</v>
      </c>
      <c r="I3317" s="34" t="n">
        <v>0.277270521858252</v>
      </c>
      <c r="J3317" s="35" t="n">
        <v>4.1</v>
      </c>
      <c r="K3317" s="6" t="n">
        <v>0</v>
      </c>
      <c r="L3317" s="35" t="n">
        <v>-1</v>
      </c>
      <c r="M3317" s="6" t="str">
        <f aca="false">IF(I3317&lt;=0,"Below 0%",IF(I3317&lt;=0.05,"0-5%",IF(I3317&lt;=0.1,"5-10%",IF(I3317&lt;=0.2,"10-20%",IF(I3317&lt;=0.4,"20-40%","Above 40%")))))</f>
        <v>20-40%</v>
      </c>
      <c r="N3317" s="6" t="str">
        <f aca="false">IF(AND(H3317&gt;=Summary!$B$25,I3317&gt;=Summary!$B$26,I3317&lt;=Summary!$B$27,J3317&gt;=Summary!$B$28,J3317&lt;=Summary!$B$29,F3317*J3317&gt;1),"Yes","No")</f>
        <v>Yes</v>
      </c>
    </row>
    <row r="3318" customFormat="false" ht="15" hidden="false" customHeight="false" outlineLevel="0" collapsed="false">
      <c r="A3318" s="6" t="s">
        <v>150</v>
      </c>
      <c r="B3318" s="45" t="n">
        <v>42490</v>
      </c>
      <c r="C3318" s="6" t="s">
        <v>178</v>
      </c>
      <c r="D3318" s="6" t="s">
        <v>189</v>
      </c>
      <c r="E3318" s="6" t="s">
        <v>174</v>
      </c>
      <c r="F3318" s="34" t="n">
        <v>0.157891988754273</v>
      </c>
      <c r="G3318" s="34" t="n">
        <v>0.286822691427118</v>
      </c>
      <c r="H3318" s="34" t="n">
        <v>-0.128930702672845</v>
      </c>
      <c r="I3318" s="34" t="n">
        <v>-0.449513607278896</v>
      </c>
      <c r="J3318" s="35" t="n">
        <v>3.56</v>
      </c>
      <c r="K3318" s="6" t="n">
        <v>0</v>
      </c>
      <c r="L3318" s="35" t="n">
        <v>-1</v>
      </c>
      <c r="M3318" s="6" t="str">
        <f aca="false">IF(I3318&lt;=0,"Below 0%",IF(I3318&lt;=0.05,"0-5%",IF(I3318&lt;=0.1,"5-10%",IF(I3318&lt;=0.2,"10-20%",IF(I3318&lt;=0.4,"20-40%","Above 40%")))))</f>
        <v>Below 0%</v>
      </c>
      <c r="N3318" s="6" t="str">
        <f aca="false">IF(AND(H3318&gt;=Summary!$B$25,I3318&gt;=Summary!$B$26,I3318&lt;=Summary!$B$27,J3318&gt;=Summary!$B$28,J3318&lt;=Summary!$B$29,F3318*J3318&gt;1),"Yes","No")</f>
        <v>No</v>
      </c>
    </row>
    <row r="3319" customFormat="false" ht="15" hidden="false" customHeight="false" outlineLevel="0" collapsed="false">
      <c r="A3319" s="6" t="s">
        <v>150</v>
      </c>
      <c r="B3319" s="45" t="n">
        <v>42490</v>
      </c>
      <c r="C3319" s="6" t="s">
        <v>178</v>
      </c>
      <c r="D3319" s="6" t="s">
        <v>189</v>
      </c>
      <c r="E3319" s="6" t="s">
        <v>177</v>
      </c>
      <c r="F3319" s="34" t="n">
        <v>0.524008810520172</v>
      </c>
      <c r="G3319" s="34" t="n">
        <v>0.464131264309336</v>
      </c>
      <c r="H3319" s="34" t="n">
        <v>0.0598775462108361</v>
      </c>
      <c r="I3319" s="34" t="n">
        <v>0.129009939246258</v>
      </c>
      <c r="J3319" s="35" t="n">
        <v>2.2</v>
      </c>
      <c r="K3319" s="6" t="n">
        <v>1</v>
      </c>
      <c r="L3319" s="35" t="n">
        <v>1.2</v>
      </c>
      <c r="M3319" s="6" t="str">
        <f aca="false">IF(I3319&lt;=0,"Below 0%",IF(I3319&lt;=0.05,"0-5%",IF(I3319&lt;=0.1,"5-10%",IF(I3319&lt;=0.2,"10-20%",IF(I3319&lt;=0.4,"20-40%","Above 40%")))))</f>
        <v>10-20%</v>
      </c>
      <c r="N3319" s="6" t="str">
        <f aca="false">IF(AND(H3319&gt;=Summary!$B$25,I3319&gt;=Summary!$B$26,I3319&lt;=Summary!$B$27,J3319&gt;=Summary!$B$28,J3319&lt;=Summary!$B$29,F3319*J3319&gt;1),"Yes","No")</f>
        <v>Yes</v>
      </c>
    </row>
    <row r="3320" customFormat="false" ht="15" hidden="false" customHeight="false" outlineLevel="0" collapsed="false">
      <c r="A3320" s="6" t="s">
        <v>150</v>
      </c>
      <c r="B3320" s="45" t="n">
        <v>42491</v>
      </c>
      <c r="C3320" s="6" t="s">
        <v>176</v>
      </c>
      <c r="D3320" s="6" t="s">
        <v>195</v>
      </c>
      <c r="E3320" s="6" t="s">
        <v>187</v>
      </c>
      <c r="F3320" s="34" t="n">
        <v>0.438854187726975</v>
      </c>
      <c r="G3320" s="34" t="n">
        <v>0.466031537450723</v>
      </c>
      <c r="H3320" s="34" t="n">
        <v>-0.0271773497237483</v>
      </c>
      <c r="I3320" s="34" t="n">
        <v>-0.0583165462844281</v>
      </c>
      <c r="J3320" s="35" t="n">
        <v>2.15</v>
      </c>
      <c r="K3320" s="6" t="n">
        <v>0</v>
      </c>
      <c r="L3320" s="35" t="n">
        <v>-1</v>
      </c>
      <c r="M3320" s="6" t="str">
        <f aca="false">IF(I3320&lt;=0,"Below 0%",IF(I3320&lt;=0.05,"0-5%",IF(I3320&lt;=0.1,"5-10%",IF(I3320&lt;=0.2,"10-20%",IF(I3320&lt;=0.4,"20-40%","Above 40%")))))</f>
        <v>Below 0%</v>
      </c>
      <c r="N3320" s="6" t="str">
        <f aca="false">IF(AND(H3320&gt;=Summary!$B$25,I3320&gt;=Summary!$B$26,I3320&lt;=Summary!$B$27,J3320&gt;=Summary!$B$28,J3320&lt;=Summary!$B$29,F3320*J3320&gt;1),"Yes","No")</f>
        <v>No</v>
      </c>
    </row>
    <row r="3321" customFormat="false" ht="15" hidden="false" customHeight="false" outlineLevel="0" collapsed="false">
      <c r="A3321" s="6" t="s">
        <v>150</v>
      </c>
      <c r="B3321" s="45" t="n">
        <v>42491</v>
      </c>
      <c r="C3321" s="6" t="s">
        <v>176</v>
      </c>
      <c r="D3321" s="6" t="s">
        <v>195</v>
      </c>
      <c r="E3321" s="6" t="s">
        <v>174</v>
      </c>
      <c r="F3321" s="34" t="n">
        <v>0.325719296932221</v>
      </c>
      <c r="G3321" s="34" t="n">
        <v>0.289586070959264</v>
      </c>
      <c r="H3321" s="34" t="n">
        <v>0.0361332259729563</v>
      </c>
      <c r="I3321" s="34" t="n">
        <v>0.12477542809039</v>
      </c>
      <c r="J3321" s="35" t="n">
        <v>3.46</v>
      </c>
      <c r="K3321" s="6" t="n">
        <v>1</v>
      </c>
      <c r="L3321" s="35" t="n">
        <v>2.46</v>
      </c>
      <c r="M3321" s="6" t="str">
        <f aca="false">IF(I3321&lt;=0,"Below 0%",IF(I3321&lt;=0.05,"0-5%",IF(I3321&lt;=0.1,"5-10%",IF(I3321&lt;=0.2,"10-20%",IF(I3321&lt;=0.4,"20-40%","Above 40%")))))</f>
        <v>10-20%</v>
      </c>
      <c r="N3321" s="6" t="str">
        <f aca="false">IF(AND(H3321&gt;=Summary!$B$25,I3321&gt;=Summary!$B$26,I3321&lt;=Summary!$B$27,J3321&gt;=Summary!$B$28,J3321&lt;=Summary!$B$29,F3321*J3321&gt;1),"Yes","No")</f>
        <v>Yes</v>
      </c>
    </row>
    <row r="3322" customFormat="false" ht="15" hidden="false" customHeight="false" outlineLevel="0" collapsed="false">
      <c r="A3322" s="6" t="s">
        <v>150</v>
      </c>
      <c r="B3322" s="45" t="n">
        <v>42491</v>
      </c>
      <c r="C3322" s="6" t="s">
        <v>176</v>
      </c>
      <c r="D3322" s="6" t="s">
        <v>195</v>
      </c>
      <c r="E3322" s="6" t="s">
        <v>177</v>
      </c>
      <c r="F3322" s="34" t="n">
        <v>0.235426500439644</v>
      </c>
      <c r="G3322" s="34" t="n">
        <v>0.244382391590013</v>
      </c>
      <c r="H3322" s="34" t="n">
        <v>-0.00895589115036929</v>
      </c>
      <c r="I3322" s="34" t="n">
        <v>-0.036647039469988</v>
      </c>
      <c r="J3322" s="35" t="n">
        <v>4.1</v>
      </c>
      <c r="K3322" s="6" t="n">
        <v>0</v>
      </c>
      <c r="L3322" s="35" t="n">
        <v>-1</v>
      </c>
      <c r="M3322" s="6" t="str">
        <f aca="false">IF(I3322&lt;=0,"Below 0%",IF(I3322&lt;=0.05,"0-5%",IF(I3322&lt;=0.1,"5-10%",IF(I3322&lt;=0.2,"10-20%",IF(I3322&lt;=0.4,"20-40%","Above 40%")))))</f>
        <v>Below 0%</v>
      </c>
      <c r="N3322" s="6" t="str">
        <f aca="false">IF(AND(H3322&gt;=Summary!$B$25,I3322&gt;=Summary!$B$26,I3322&lt;=Summary!$B$27,J3322&gt;=Summary!$B$28,J3322&lt;=Summary!$B$29,F3322*J3322&gt;1),"Yes","No")</f>
        <v>No</v>
      </c>
    </row>
    <row r="3323" customFormat="false" ht="15" hidden="false" customHeight="false" outlineLevel="0" collapsed="false">
      <c r="A3323" s="6" t="s">
        <v>150</v>
      </c>
      <c r="B3323" s="45" t="n">
        <v>42491</v>
      </c>
      <c r="C3323" s="6" t="s">
        <v>179</v>
      </c>
      <c r="D3323" s="6" t="s">
        <v>194</v>
      </c>
      <c r="E3323" s="6" t="s">
        <v>187</v>
      </c>
      <c r="F3323" s="34" t="n">
        <v>0.305208683013916</v>
      </c>
      <c r="G3323" s="34" t="n">
        <v>0.354838709677419</v>
      </c>
      <c r="H3323" s="34" t="n">
        <v>-0.0496300266635033</v>
      </c>
      <c r="I3323" s="34" t="n">
        <v>-0.139866438778964</v>
      </c>
      <c r="J3323" s="35" t="n">
        <v>2.8</v>
      </c>
      <c r="K3323" s="6" t="n">
        <v>1</v>
      </c>
      <c r="L3323" s="35" t="n">
        <v>1.8</v>
      </c>
      <c r="M3323" s="6" t="str">
        <f aca="false">IF(I3323&lt;=0,"Below 0%",IF(I3323&lt;=0.05,"0-5%",IF(I3323&lt;=0.1,"5-10%",IF(I3323&lt;=0.2,"10-20%",IF(I3323&lt;=0.4,"20-40%","Above 40%")))))</f>
        <v>Below 0%</v>
      </c>
      <c r="N3323" s="6" t="str">
        <f aca="false">IF(AND(H3323&gt;=Summary!$B$25,I3323&gt;=Summary!$B$26,I3323&lt;=Summary!$B$27,J3323&gt;=Summary!$B$28,J3323&lt;=Summary!$B$29,F3323*J3323&gt;1),"Yes","No")</f>
        <v>No</v>
      </c>
    </row>
    <row r="3324" customFormat="false" ht="15" hidden="false" customHeight="false" outlineLevel="0" collapsed="false">
      <c r="A3324" s="6" t="s">
        <v>150</v>
      </c>
      <c r="B3324" s="45" t="n">
        <v>42491</v>
      </c>
      <c r="C3324" s="6" t="s">
        <v>179</v>
      </c>
      <c r="D3324" s="6" t="s">
        <v>194</v>
      </c>
      <c r="E3324" s="6" t="s">
        <v>174</v>
      </c>
      <c r="F3324" s="34" t="n">
        <v>0.250639468431473</v>
      </c>
      <c r="G3324" s="34" t="n">
        <v>0.283870967741935</v>
      </c>
      <c r="H3324" s="34" t="n">
        <v>-0.0332314993104627</v>
      </c>
      <c r="I3324" s="34" t="n">
        <v>-0.117065508934584</v>
      </c>
      <c r="J3324" s="35" t="n">
        <v>3.5</v>
      </c>
      <c r="K3324" s="6" t="n">
        <v>0</v>
      </c>
      <c r="L3324" s="35" t="n">
        <v>-1</v>
      </c>
      <c r="M3324" s="6" t="str">
        <f aca="false">IF(I3324&lt;=0,"Below 0%",IF(I3324&lt;=0.05,"0-5%",IF(I3324&lt;=0.1,"5-10%",IF(I3324&lt;=0.2,"10-20%",IF(I3324&lt;=0.4,"20-40%","Above 40%")))))</f>
        <v>Below 0%</v>
      </c>
      <c r="N3324" s="6" t="str">
        <f aca="false">IF(AND(H3324&gt;=Summary!$B$25,I3324&gt;=Summary!$B$26,I3324&lt;=Summary!$B$27,J3324&gt;=Summary!$B$28,J3324&lt;=Summary!$B$29,F3324*J3324&gt;1),"Yes","No")</f>
        <v>No</v>
      </c>
    </row>
    <row r="3325" customFormat="false" ht="15" hidden="false" customHeight="false" outlineLevel="0" collapsed="false">
      <c r="A3325" s="6" t="s">
        <v>150</v>
      </c>
      <c r="B3325" s="45" t="n">
        <v>42491</v>
      </c>
      <c r="C3325" s="6" t="s">
        <v>179</v>
      </c>
      <c r="D3325" s="6" t="s">
        <v>194</v>
      </c>
      <c r="E3325" s="6" t="s">
        <v>177</v>
      </c>
      <c r="F3325" s="34" t="n">
        <v>0.444151788949966</v>
      </c>
      <c r="G3325" s="34" t="n">
        <v>0.361290322580645</v>
      </c>
      <c r="H3325" s="34" t="n">
        <v>0.0828614663693213</v>
      </c>
      <c r="I3325" s="34" t="n">
        <v>0.229348701557943</v>
      </c>
      <c r="J3325" s="35" t="n">
        <v>2.75</v>
      </c>
      <c r="K3325" s="6" t="n">
        <v>0</v>
      </c>
      <c r="L3325" s="35" t="n">
        <v>-1</v>
      </c>
      <c r="M3325" s="6" t="str">
        <f aca="false">IF(I3325&lt;=0,"Below 0%",IF(I3325&lt;=0.05,"0-5%",IF(I3325&lt;=0.1,"5-10%",IF(I3325&lt;=0.2,"10-20%",IF(I3325&lt;=0.4,"20-40%","Above 40%")))))</f>
        <v>20-40%</v>
      </c>
      <c r="N3325" s="6" t="str">
        <f aca="false">IF(AND(H3325&gt;=Summary!$B$25,I3325&gt;=Summary!$B$26,I3325&lt;=Summary!$B$27,J3325&gt;=Summary!$B$28,J3325&lt;=Summary!$B$29,F3325*J3325&gt;1),"Yes","No")</f>
        <v>Yes</v>
      </c>
    </row>
    <row r="3326" customFormat="false" ht="15" hidden="false" customHeight="false" outlineLevel="0" collapsed="false">
      <c r="A3326" s="6" t="s">
        <v>150</v>
      </c>
      <c r="B3326" s="45" t="n">
        <v>42491</v>
      </c>
      <c r="C3326" s="6" t="s">
        <v>175</v>
      </c>
      <c r="D3326" s="6" t="s">
        <v>183</v>
      </c>
      <c r="E3326" s="6" t="s">
        <v>187</v>
      </c>
      <c r="F3326" s="34" t="n">
        <v>0.196766033768654</v>
      </c>
      <c r="G3326" s="34" t="n">
        <v>0.317982064382436</v>
      </c>
      <c r="H3326" s="34" t="n">
        <v>-0.121216030613782</v>
      </c>
      <c r="I3326" s="34" t="n">
        <v>-0.381203986612264</v>
      </c>
      <c r="J3326" s="35" t="n">
        <v>3.15</v>
      </c>
      <c r="K3326" s="6" t="n">
        <v>1</v>
      </c>
      <c r="L3326" s="35" t="n">
        <v>2.15</v>
      </c>
      <c r="M3326" s="6" t="str">
        <f aca="false">IF(I3326&lt;=0,"Below 0%",IF(I3326&lt;=0.05,"0-5%",IF(I3326&lt;=0.1,"5-10%",IF(I3326&lt;=0.2,"10-20%",IF(I3326&lt;=0.4,"20-40%","Above 40%")))))</f>
        <v>Below 0%</v>
      </c>
      <c r="N3326" s="6" t="str">
        <f aca="false">IF(AND(H3326&gt;=Summary!$B$25,I3326&gt;=Summary!$B$26,I3326&lt;=Summary!$B$27,J3326&gt;=Summary!$B$28,J3326&lt;=Summary!$B$29,F3326*J3326&gt;1),"Yes","No")</f>
        <v>No</v>
      </c>
    </row>
    <row r="3327" customFormat="false" ht="15" hidden="false" customHeight="false" outlineLevel="0" collapsed="false">
      <c r="A3327" s="6" t="s">
        <v>150</v>
      </c>
      <c r="B3327" s="45" t="n">
        <v>42491</v>
      </c>
      <c r="C3327" s="6" t="s">
        <v>175</v>
      </c>
      <c r="D3327" s="6" t="s">
        <v>183</v>
      </c>
      <c r="E3327" s="6" t="s">
        <v>174</v>
      </c>
      <c r="F3327" s="34" t="n">
        <v>0.239883199334145</v>
      </c>
      <c r="G3327" s="34" t="n">
        <v>0.281360534495695</v>
      </c>
      <c r="H3327" s="34" t="n">
        <v>-0.0414773351615502</v>
      </c>
      <c r="I3327" s="34" t="n">
        <v>-0.147417032868143</v>
      </c>
      <c r="J3327" s="35" t="n">
        <v>3.56</v>
      </c>
      <c r="K3327" s="6" t="n">
        <v>0</v>
      </c>
      <c r="L3327" s="35" t="n">
        <v>-1</v>
      </c>
      <c r="M3327" s="6" t="str">
        <f aca="false">IF(I3327&lt;=0,"Below 0%",IF(I3327&lt;=0.05,"0-5%",IF(I3327&lt;=0.1,"5-10%",IF(I3327&lt;=0.2,"10-20%",IF(I3327&lt;=0.4,"20-40%","Above 40%")))))</f>
        <v>Below 0%</v>
      </c>
      <c r="N3327" s="6" t="str">
        <f aca="false">IF(AND(H3327&gt;=Summary!$B$25,I3327&gt;=Summary!$B$26,I3327&lt;=Summary!$B$27,J3327&gt;=Summary!$B$28,J3327&lt;=Summary!$B$29,F3327*J3327&gt;1),"Yes","No")</f>
        <v>No</v>
      </c>
    </row>
    <row r="3328" customFormat="false" ht="15" hidden="false" customHeight="false" outlineLevel="0" collapsed="false">
      <c r="A3328" s="6" t="s">
        <v>150</v>
      </c>
      <c r="B3328" s="45" t="n">
        <v>42491</v>
      </c>
      <c r="C3328" s="6" t="s">
        <v>175</v>
      </c>
      <c r="D3328" s="6" t="s">
        <v>183</v>
      </c>
      <c r="E3328" s="6" t="s">
        <v>177</v>
      </c>
      <c r="F3328" s="34" t="n">
        <v>0.563350737094879</v>
      </c>
      <c r="G3328" s="34" t="n">
        <v>0.400657401121869</v>
      </c>
      <c r="H3328" s="34" t="n">
        <v>0.16269333597301</v>
      </c>
      <c r="I3328" s="34" t="n">
        <v>0.406065969372978</v>
      </c>
      <c r="J3328" s="35" t="n">
        <v>2.5</v>
      </c>
      <c r="K3328" s="6" t="n">
        <v>0</v>
      </c>
      <c r="L3328" s="35" t="n">
        <v>-1</v>
      </c>
      <c r="M3328" s="6" t="str">
        <f aca="false">IF(I3328&lt;=0,"Below 0%",IF(I3328&lt;=0.05,"0-5%",IF(I3328&lt;=0.1,"5-10%",IF(I3328&lt;=0.2,"10-20%",IF(I3328&lt;=0.4,"20-40%","Above 40%")))))</f>
        <v>Above 40%</v>
      </c>
      <c r="N3328" s="6" t="str">
        <f aca="false">IF(AND(H3328&gt;=Summary!$B$25,I3328&gt;=Summary!$B$26,I3328&lt;=Summary!$B$27,J3328&gt;=Summary!$B$28,J3328&lt;=Summary!$B$29,F3328*J3328&gt;1),"Yes","No")</f>
        <v>No</v>
      </c>
    </row>
    <row r="3329" customFormat="false" ht="15" hidden="false" customHeight="false" outlineLevel="0" collapsed="false">
      <c r="A3329" s="6" t="s">
        <v>150</v>
      </c>
      <c r="B3329" s="45" t="n">
        <v>42492</v>
      </c>
      <c r="C3329" s="6" t="s">
        <v>190</v>
      </c>
      <c r="D3329" s="6" t="s">
        <v>181</v>
      </c>
      <c r="E3329" s="6" t="s">
        <v>187</v>
      </c>
      <c r="F3329" s="34" t="n">
        <v>0.334732532501221</v>
      </c>
      <c r="G3329" s="34" t="n">
        <v>0.359400998336107</v>
      </c>
      <c r="H3329" s="34" t="n">
        <v>-0.0246684658348859</v>
      </c>
      <c r="I3329" s="34" t="n">
        <v>-0.0686377220683629</v>
      </c>
      <c r="J3329" s="35" t="n">
        <v>2.75</v>
      </c>
      <c r="K3329" s="6" t="n">
        <v>0</v>
      </c>
      <c r="L3329" s="35" t="n">
        <v>-1</v>
      </c>
      <c r="M3329" s="6" t="str">
        <f aca="false">IF(I3329&lt;=0,"Below 0%",IF(I3329&lt;=0.05,"0-5%",IF(I3329&lt;=0.1,"5-10%",IF(I3329&lt;=0.2,"10-20%",IF(I3329&lt;=0.4,"20-40%","Above 40%")))))</f>
        <v>Below 0%</v>
      </c>
      <c r="N3329" s="6" t="str">
        <f aca="false">IF(AND(H3329&gt;=Summary!$B$25,I3329&gt;=Summary!$B$26,I3329&lt;=Summary!$B$27,J3329&gt;=Summary!$B$28,J3329&lt;=Summary!$B$29,F3329*J3329&gt;1),"Yes","No")</f>
        <v>No</v>
      </c>
    </row>
    <row r="3330" customFormat="false" ht="15" hidden="false" customHeight="false" outlineLevel="0" collapsed="false">
      <c r="A3330" s="6" t="s">
        <v>150</v>
      </c>
      <c r="B3330" s="45" t="n">
        <v>42492</v>
      </c>
      <c r="C3330" s="6" t="s">
        <v>190</v>
      </c>
      <c r="D3330" s="6" t="s">
        <v>181</v>
      </c>
      <c r="E3330" s="6" t="s">
        <v>174</v>
      </c>
      <c r="F3330" s="34" t="n">
        <v>0.211671724915505</v>
      </c>
      <c r="G3330" s="34" t="n">
        <v>0.274542429284526</v>
      </c>
      <c r="H3330" s="34" t="n">
        <v>-0.0628707043690214</v>
      </c>
      <c r="I3330" s="34" t="n">
        <v>-0.229001777732011</v>
      </c>
      <c r="J3330" s="35" t="n">
        <v>3.6</v>
      </c>
      <c r="K3330" s="6" t="n">
        <v>1</v>
      </c>
      <c r="L3330" s="35" t="n">
        <v>2.6</v>
      </c>
      <c r="M3330" s="6" t="str">
        <f aca="false">IF(I3330&lt;=0,"Below 0%",IF(I3330&lt;=0.05,"0-5%",IF(I3330&lt;=0.1,"5-10%",IF(I3330&lt;=0.2,"10-20%",IF(I3330&lt;=0.4,"20-40%","Above 40%")))))</f>
        <v>Below 0%</v>
      </c>
      <c r="N3330" s="6" t="str">
        <f aca="false">IF(AND(H3330&gt;=Summary!$B$25,I3330&gt;=Summary!$B$26,I3330&lt;=Summary!$B$27,J3330&gt;=Summary!$B$28,J3330&lt;=Summary!$B$29,F3330*J3330&gt;1),"Yes","No")</f>
        <v>No</v>
      </c>
    </row>
    <row r="3331" customFormat="false" ht="15" hidden="false" customHeight="false" outlineLevel="0" collapsed="false">
      <c r="A3331" s="6" t="s">
        <v>150</v>
      </c>
      <c r="B3331" s="45" t="n">
        <v>42492</v>
      </c>
      <c r="C3331" s="6" t="s">
        <v>190</v>
      </c>
      <c r="D3331" s="6" t="s">
        <v>181</v>
      </c>
      <c r="E3331" s="6" t="s">
        <v>177</v>
      </c>
      <c r="F3331" s="34" t="n">
        <v>0.453595787286758</v>
      </c>
      <c r="G3331" s="34" t="n">
        <v>0.366056572379368</v>
      </c>
      <c r="H3331" s="34" t="n">
        <v>0.0875392149073907</v>
      </c>
      <c r="I3331" s="34" t="n">
        <v>0.239141218906099</v>
      </c>
      <c r="J3331" s="35" t="n">
        <v>2.7</v>
      </c>
      <c r="K3331" s="6" t="n">
        <v>0</v>
      </c>
      <c r="L3331" s="35" t="n">
        <v>-1</v>
      </c>
      <c r="M3331" s="6" t="str">
        <f aca="false">IF(I3331&lt;=0,"Below 0%",IF(I3331&lt;=0.05,"0-5%",IF(I3331&lt;=0.1,"5-10%",IF(I3331&lt;=0.2,"10-20%",IF(I3331&lt;=0.4,"20-40%","Above 40%")))))</f>
        <v>20-40%</v>
      </c>
      <c r="N3331" s="6" t="str">
        <f aca="false">IF(AND(H3331&gt;=Summary!$B$25,I3331&gt;=Summary!$B$26,I3331&lt;=Summary!$B$27,J3331&gt;=Summary!$B$28,J3331&lt;=Summary!$B$29,F3331*J3331&gt;1),"Yes","No")</f>
        <v>Yes</v>
      </c>
    </row>
    <row r="3332" customFormat="false" ht="15" hidden="false" customHeight="false" outlineLevel="0" collapsed="false">
      <c r="A3332" s="6" t="s">
        <v>150</v>
      </c>
      <c r="B3332" s="45" t="n">
        <v>42497</v>
      </c>
      <c r="C3332" s="6" t="s">
        <v>182</v>
      </c>
      <c r="D3332" s="6" t="s">
        <v>188</v>
      </c>
      <c r="E3332" s="6" t="s">
        <v>187</v>
      </c>
      <c r="F3332" s="34" t="n">
        <v>0.302983343601227</v>
      </c>
      <c r="G3332" s="34" t="n">
        <v>0.170826596489468</v>
      </c>
      <c r="H3332" s="34" t="n">
        <v>0.132156747111759</v>
      </c>
      <c r="I3332" s="34" t="n">
        <v>0.773630979177808</v>
      </c>
      <c r="J3332" s="35" t="n">
        <v>6</v>
      </c>
      <c r="K3332" s="6" t="n">
        <v>0</v>
      </c>
      <c r="L3332" s="35" t="n">
        <v>-1</v>
      </c>
      <c r="M3332" s="6" t="str">
        <f aca="false">IF(I3332&lt;=0,"Below 0%",IF(I3332&lt;=0.05,"0-5%",IF(I3332&lt;=0.1,"5-10%",IF(I3332&lt;=0.2,"10-20%",IF(I3332&lt;=0.4,"20-40%","Above 40%")))))</f>
        <v>Above 40%</v>
      </c>
      <c r="N3332" s="6" t="str">
        <f aca="false">IF(AND(H3332&gt;=Summary!$B$25,I3332&gt;=Summary!$B$26,I3332&lt;=Summary!$B$27,J3332&gt;=Summary!$B$28,J3332&lt;=Summary!$B$29,F3332*J3332&gt;1),"Yes","No")</f>
        <v>No</v>
      </c>
    </row>
    <row r="3333" customFormat="false" ht="15" hidden="false" customHeight="false" outlineLevel="0" collapsed="false">
      <c r="A3333" s="6" t="s">
        <v>150</v>
      </c>
      <c r="B3333" s="45" t="n">
        <v>42497</v>
      </c>
      <c r="C3333" s="6" t="s">
        <v>182</v>
      </c>
      <c r="D3333" s="6" t="s">
        <v>188</v>
      </c>
      <c r="E3333" s="6" t="s">
        <v>174</v>
      </c>
      <c r="F3333" s="34" t="n">
        <v>0.199448689818382</v>
      </c>
      <c r="G3333" s="34" t="n">
        <v>0.236711219153997</v>
      </c>
      <c r="H3333" s="34" t="n">
        <v>-0.0372625293356146</v>
      </c>
      <c r="I3333" s="34" t="n">
        <v>-0.157417673183343</v>
      </c>
      <c r="J3333" s="35" t="n">
        <v>4.33</v>
      </c>
      <c r="K3333" s="6" t="n">
        <v>1</v>
      </c>
      <c r="L3333" s="35" t="n">
        <v>3.33</v>
      </c>
      <c r="M3333" s="6" t="str">
        <f aca="false">IF(I3333&lt;=0,"Below 0%",IF(I3333&lt;=0.05,"0-5%",IF(I3333&lt;=0.1,"5-10%",IF(I3333&lt;=0.2,"10-20%",IF(I3333&lt;=0.4,"20-40%","Above 40%")))))</f>
        <v>Below 0%</v>
      </c>
      <c r="N3333" s="6" t="str">
        <f aca="false">IF(AND(H3333&gt;=Summary!$B$25,I3333&gt;=Summary!$B$26,I3333&lt;=Summary!$B$27,J3333&gt;=Summary!$B$28,J3333&lt;=Summary!$B$29,F3333*J3333&gt;1),"Yes","No")</f>
        <v>No</v>
      </c>
    </row>
    <row r="3334" customFormat="false" ht="15" hidden="false" customHeight="false" outlineLevel="0" collapsed="false">
      <c r="A3334" s="6" t="s">
        <v>150</v>
      </c>
      <c r="B3334" s="45" t="n">
        <v>42497</v>
      </c>
      <c r="C3334" s="6" t="s">
        <v>182</v>
      </c>
      <c r="D3334" s="6" t="s">
        <v>188</v>
      </c>
      <c r="E3334" s="6" t="s">
        <v>177</v>
      </c>
      <c r="F3334" s="34" t="n">
        <v>0.497567921876907</v>
      </c>
      <c r="G3334" s="34" t="n">
        <v>0.592462184356535</v>
      </c>
      <c r="H3334" s="34" t="n">
        <v>-0.0948942624796281</v>
      </c>
      <c r="I3334" s="34" t="n">
        <v>-0.160169315418319</v>
      </c>
      <c r="J3334" s="35" t="n">
        <v>1.73</v>
      </c>
      <c r="K3334" s="6" t="n">
        <v>0</v>
      </c>
      <c r="L3334" s="35" t="n">
        <v>-1</v>
      </c>
      <c r="M3334" s="6" t="str">
        <f aca="false">IF(I3334&lt;=0,"Below 0%",IF(I3334&lt;=0.05,"0-5%",IF(I3334&lt;=0.1,"5-10%",IF(I3334&lt;=0.2,"10-20%",IF(I3334&lt;=0.4,"20-40%","Above 40%")))))</f>
        <v>Below 0%</v>
      </c>
      <c r="N3334" s="6" t="str">
        <f aca="false">IF(AND(H3334&gt;=Summary!$B$25,I3334&gt;=Summary!$B$26,I3334&lt;=Summary!$B$27,J3334&gt;=Summary!$B$28,J3334&lt;=Summary!$B$29,F3334*J3334&gt;1),"Yes","No")</f>
        <v>No</v>
      </c>
    </row>
    <row r="3335" customFormat="false" ht="15" hidden="false" customHeight="false" outlineLevel="0" collapsed="false">
      <c r="A3335" s="6" t="s">
        <v>150</v>
      </c>
      <c r="B3335" s="45" t="n">
        <v>42497</v>
      </c>
      <c r="C3335" s="6" t="s">
        <v>199</v>
      </c>
      <c r="D3335" s="6" t="s">
        <v>178</v>
      </c>
      <c r="E3335" s="6" t="s">
        <v>187</v>
      </c>
      <c r="F3335" s="34" t="n">
        <v>0.490563422441483</v>
      </c>
      <c r="G3335" s="34" t="n">
        <v>0.504188361721293</v>
      </c>
      <c r="H3335" s="34" t="n">
        <v>-0.0136249392798101</v>
      </c>
      <c r="I3335" s="34" t="n">
        <v>-0.0270235100891555</v>
      </c>
      <c r="J3335" s="35" t="n">
        <v>1.96</v>
      </c>
      <c r="K3335" s="6" t="n">
        <v>0</v>
      </c>
      <c r="L3335" s="35" t="n">
        <v>-1</v>
      </c>
      <c r="M3335" s="6" t="str">
        <f aca="false">IF(I3335&lt;=0,"Below 0%",IF(I3335&lt;=0.05,"0-5%",IF(I3335&lt;=0.1,"5-10%",IF(I3335&lt;=0.2,"10-20%",IF(I3335&lt;=0.4,"20-40%","Above 40%")))))</f>
        <v>Below 0%</v>
      </c>
      <c r="N3335" s="6" t="str">
        <f aca="false">IF(AND(H3335&gt;=Summary!$B$25,I3335&gt;=Summary!$B$26,I3335&lt;=Summary!$B$27,J3335&gt;=Summary!$B$28,J3335&lt;=Summary!$B$29,F3335*J3335&gt;1),"Yes","No")</f>
        <v>No</v>
      </c>
    </row>
    <row r="3336" customFormat="false" ht="15" hidden="false" customHeight="false" outlineLevel="0" collapsed="false">
      <c r="A3336" s="6" t="s">
        <v>150</v>
      </c>
      <c r="B3336" s="45" t="n">
        <v>42497</v>
      </c>
      <c r="C3336" s="6" t="s">
        <v>199</v>
      </c>
      <c r="D3336" s="6" t="s">
        <v>178</v>
      </c>
      <c r="E3336" s="6" t="s">
        <v>174</v>
      </c>
      <c r="F3336" s="34" t="n">
        <v>0.325186729431152</v>
      </c>
      <c r="G3336" s="34" t="n">
        <v>0.273742157610453</v>
      </c>
      <c r="H3336" s="34" t="n">
        <v>0.0514445718206998</v>
      </c>
      <c r="I3336" s="34" t="n">
        <v>0.187930760354084</v>
      </c>
      <c r="J3336" s="35" t="n">
        <v>3.61</v>
      </c>
      <c r="K3336" s="6" t="n">
        <v>1</v>
      </c>
      <c r="L3336" s="35" t="n">
        <v>2.61</v>
      </c>
      <c r="M3336" s="6" t="str">
        <f aca="false">IF(I3336&lt;=0,"Below 0%",IF(I3336&lt;=0.05,"0-5%",IF(I3336&lt;=0.1,"5-10%",IF(I3336&lt;=0.2,"10-20%",IF(I3336&lt;=0.4,"20-40%","Above 40%")))))</f>
        <v>10-20%</v>
      </c>
      <c r="N3336" s="6" t="str">
        <f aca="false">IF(AND(H3336&gt;=Summary!$B$25,I3336&gt;=Summary!$B$26,I3336&lt;=Summary!$B$27,J3336&gt;=Summary!$B$28,J3336&lt;=Summary!$B$29,F3336*J3336&gt;1),"Yes","No")</f>
        <v>Yes</v>
      </c>
    </row>
    <row r="3337" customFormat="false" ht="15" hidden="false" customHeight="false" outlineLevel="0" collapsed="false">
      <c r="A3337" s="6" t="s">
        <v>150</v>
      </c>
      <c r="B3337" s="45" t="n">
        <v>42497</v>
      </c>
      <c r="C3337" s="6" t="s">
        <v>199</v>
      </c>
      <c r="D3337" s="6" t="s">
        <v>178</v>
      </c>
      <c r="E3337" s="6" t="s">
        <v>177</v>
      </c>
      <c r="F3337" s="34" t="n">
        <v>0.184249848127365</v>
      </c>
      <c r="G3337" s="34" t="n">
        <v>0.222069480668255</v>
      </c>
      <c r="H3337" s="34" t="n">
        <v>-0.0378196325408896</v>
      </c>
      <c r="I3337" s="34" t="n">
        <v>-0.170305403638007</v>
      </c>
      <c r="J3337" s="35" t="n">
        <v>4.45</v>
      </c>
      <c r="K3337" s="6" t="n">
        <v>0</v>
      </c>
      <c r="L3337" s="35" t="n">
        <v>-1</v>
      </c>
      <c r="M3337" s="6" t="str">
        <f aca="false">IF(I3337&lt;=0,"Below 0%",IF(I3337&lt;=0.05,"0-5%",IF(I3337&lt;=0.1,"5-10%",IF(I3337&lt;=0.2,"10-20%",IF(I3337&lt;=0.4,"20-40%","Above 40%")))))</f>
        <v>Below 0%</v>
      </c>
      <c r="N3337" s="6" t="str">
        <f aca="false">IF(AND(H3337&gt;=Summary!$B$25,I3337&gt;=Summary!$B$26,I3337&lt;=Summary!$B$27,J3337&gt;=Summary!$B$28,J3337&lt;=Summary!$B$29,F3337*J3337&gt;1),"Yes","No")</f>
        <v>No</v>
      </c>
    </row>
    <row r="3338" customFormat="false" ht="15" hidden="false" customHeight="false" outlineLevel="0" collapsed="false">
      <c r="A3338" s="6" t="s">
        <v>150</v>
      </c>
      <c r="B3338" s="45" t="n">
        <v>42497</v>
      </c>
      <c r="C3338" s="6" t="s">
        <v>180</v>
      </c>
      <c r="D3338" s="6" t="s">
        <v>192</v>
      </c>
      <c r="E3338" s="6" t="s">
        <v>187</v>
      </c>
      <c r="F3338" s="34" t="n">
        <v>0.427423357963562</v>
      </c>
      <c r="G3338" s="34" t="n">
        <v>0.47312393218557</v>
      </c>
      <c r="H3338" s="34" t="n">
        <v>-0.0457005742220077</v>
      </c>
      <c r="I3338" s="34" t="n">
        <v>-0.0965932414597935</v>
      </c>
      <c r="J3338" s="35" t="n">
        <v>2.11</v>
      </c>
      <c r="K3338" s="6" t="n">
        <v>1</v>
      </c>
      <c r="L3338" s="35" t="n">
        <v>1.11</v>
      </c>
      <c r="M3338" s="6" t="str">
        <f aca="false">IF(I3338&lt;=0,"Below 0%",IF(I3338&lt;=0.05,"0-5%",IF(I3338&lt;=0.1,"5-10%",IF(I3338&lt;=0.2,"10-20%",IF(I3338&lt;=0.4,"20-40%","Above 40%")))))</f>
        <v>Below 0%</v>
      </c>
      <c r="N3338" s="6" t="str">
        <f aca="false">IF(AND(H3338&gt;=Summary!$B$25,I3338&gt;=Summary!$B$26,I3338&lt;=Summary!$B$27,J3338&gt;=Summary!$B$28,J3338&lt;=Summary!$B$29,F3338*J3338&gt;1),"Yes","No")</f>
        <v>No</v>
      </c>
    </row>
    <row r="3339" customFormat="false" ht="15" hidden="false" customHeight="false" outlineLevel="0" collapsed="false">
      <c r="A3339" s="6" t="s">
        <v>150</v>
      </c>
      <c r="B3339" s="45" t="n">
        <v>42497</v>
      </c>
      <c r="C3339" s="6" t="s">
        <v>180</v>
      </c>
      <c r="D3339" s="6" t="s">
        <v>192</v>
      </c>
      <c r="E3339" s="6" t="s">
        <v>174</v>
      </c>
      <c r="F3339" s="34" t="n">
        <v>0.167257815599442</v>
      </c>
      <c r="G3339" s="34" t="n">
        <v>0.277303193586542</v>
      </c>
      <c r="H3339" s="34" t="n">
        <v>-0.110045377987101</v>
      </c>
      <c r="I3339" s="34" t="n">
        <v>-0.396841365452061</v>
      </c>
      <c r="J3339" s="35" t="n">
        <v>3.6</v>
      </c>
      <c r="K3339" s="6" t="n">
        <v>0</v>
      </c>
      <c r="L3339" s="35" t="n">
        <v>-1</v>
      </c>
      <c r="M3339" s="6" t="str">
        <f aca="false">IF(I3339&lt;=0,"Below 0%",IF(I3339&lt;=0.05,"0-5%",IF(I3339&lt;=0.1,"5-10%",IF(I3339&lt;=0.2,"10-20%",IF(I3339&lt;=0.4,"20-40%","Above 40%")))))</f>
        <v>Below 0%</v>
      </c>
      <c r="N3339" s="6" t="str">
        <f aca="false">IF(AND(H3339&gt;=Summary!$B$25,I3339&gt;=Summary!$B$26,I3339&lt;=Summary!$B$27,J3339&gt;=Summary!$B$28,J3339&lt;=Summary!$B$29,F3339*J3339&gt;1),"Yes","No")</f>
        <v>No</v>
      </c>
    </row>
    <row r="3340" customFormat="false" ht="15" hidden="false" customHeight="false" outlineLevel="0" collapsed="false">
      <c r="A3340" s="6" t="s">
        <v>150</v>
      </c>
      <c r="B3340" s="45" t="n">
        <v>42497</v>
      </c>
      <c r="C3340" s="6" t="s">
        <v>180</v>
      </c>
      <c r="D3340" s="6" t="s">
        <v>192</v>
      </c>
      <c r="E3340" s="6" t="s">
        <v>177</v>
      </c>
      <c r="F3340" s="34" t="n">
        <v>0.405318886041641</v>
      </c>
      <c r="G3340" s="34" t="n">
        <v>0.249572874227888</v>
      </c>
      <c r="H3340" s="34" t="n">
        <v>0.155746011813753</v>
      </c>
      <c r="I3340" s="34" t="n">
        <v>0.624050239015718</v>
      </c>
      <c r="J3340" s="35" t="n">
        <v>4</v>
      </c>
      <c r="K3340" s="6" t="n">
        <v>0</v>
      </c>
      <c r="L3340" s="35" t="n">
        <v>-1</v>
      </c>
      <c r="M3340" s="6" t="str">
        <f aca="false">IF(I3340&lt;=0,"Below 0%",IF(I3340&lt;=0.05,"0-5%",IF(I3340&lt;=0.1,"5-10%",IF(I3340&lt;=0.2,"10-20%",IF(I3340&lt;=0.4,"20-40%","Above 40%")))))</f>
        <v>Above 40%</v>
      </c>
      <c r="N3340" s="6" t="str">
        <f aca="false">IF(AND(H3340&gt;=Summary!$B$25,I3340&gt;=Summary!$B$26,I3340&lt;=Summary!$B$27,J3340&gt;=Summary!$B$28,J3340&lt;=Summary!$B$29,F3340*J3340&gt;1),"Yes","No")</f>
        <v>No</v>
      </c>
    </row>
    <row r="3341" customFormat="false" ht="15" hidden="false" customHeight="false" outlineLevel="0" collapsed="false">
      <c r="A3341" s="6" t="s">
        <v>150</v>
      </c>
      <c r="B3341" s="45" t="n">
        <v>42497</v>
      </c>
      <c r="C3341" s="6" t="s">
        <v>195</v>
      </c>
      <c r="D3341" s="6" t="s">
        <v>173</v>
      </c>
      <c r="E3341" s="6" t="s">
        <v>187</v>
      </c>
      <c r="F3341" s="34" t="n">
        <v>0.741523742675781</v>
      </c>
      <c r="G3341" s="34" t="n">
        <v>0.518611008806207</v>
      </c>
      <c r="H3341" s="34" t="n">
        <v>0.222912733869575</v>
      </c>
      <c r="I3341" s="34" t="n">
        <v>0.42982645968642</v>
      </c>
      <c r="J3341" s="35" t="n">
        <v>1.93</v>
      </c>
      <c r="K3341" s="6" t="n">
        <v>1</v>
      </c>
      <c r="L3341" s="35" t="n">
        <v>0.93</v>
      </c>
      <c r="M3341" s="6" t="str">
        <f aca="false">IF(I3341&lt;=0,"Below 0%",IF(I3341&lt;=0.05,"0-5%",IF(I3341&lt;=0.1,"5-10%",IF(I3341&lt;=0.2,"10-20%",IF(I3341&lt;=0.4,"20-40%","Above 40%")))))</f>
        <v>Above 40%</v>
      </c>
      <c r="N3341" s="6" t="str">
        <f aca="false">IF(AND(H3341&gt;=Summary!$B$25,I3341&gt;=Summary!$B$26,I3341&lt;=Summary!$B$27,J3341&gt;=Summary!$B$28,J3341&lt;=Summary!$B$29,F3341*J3341&gt;1),"Yes","No")</f>
        <v>No</v>
      </c>
    </row>
    <row r="3342" customFormat="false" ht="15" hidden="false" customHeight="false" outlineLevel="0" collapsed="false">
      <c r="A3342" s="6" t="s">
        <v>150</v>
      </c>
      <c r="B3342" s="45" t="n">
        <v>42497</v>
      </c>
      <c r="C3342" s="6" t="s">
        <v>195</v>
      </c>
      <c r="D3342" s="6" t="s">
        <v>173</v>
      </c>
      <c r="E3342" s="6" t="s">
        <v>174</v>
      </c>
      <c r="F3342" s="34" t="n">
        <v>0.148448437452316</v>
      </c>
      <c r="G3342" s="34" t="n">
        <v>0.250229811748995</v>
      </c>
      <c r="H3342" s="34" t="n">
        <v>-0.101781374296678</v>
      </c>
      <c r="I3342" s="34" t="n">
        <v>-0.406751592007651</v>
      </c>
      <c r="J3342" s="35" t="n">
        <v>4</v>
      </c>
      <c r="K3342" s="6" t="n">
        <v>0</v>
      </c>
      <c r="L3342" s="35" t="n">
        <v>-1</v>
      </c>
      <c r="M3342" s="6" t="str">
        <f aca="false">IF(I3342&lt;=0,"Below 0%",IF(I3342&lt;=0.05,"0-5%",IF(I3342&lt;=0.1,"5-10%",IF(I3342&lt;=0.2,"10-20%",IF(I3342&lt;=0.4,"20-40%","Above 40%")))))</f>
        <v>Below 0%</v>
      </c>
      <c r="N3342" s="6" t="str">
        <f aca="false">IF(AND(H3342&gt;=Summary!$B$25,I3342&gt;=Summary!$B$26,I3342&lt;=Summary!$B$27,J3342&gt;=Summary!$B$28,J3342&lt;=Summary!$B$29,F3342*J3342&gt;1),"Yes","No")</f>
        <v>No</v>
      </c>
    </row>
    <row r="3343" customFormat="false" ht="15" hidden="false" customHeight="false" outlineLevel="0" collapsed="false">
      <c r="A3343" s="6" t="s">
        <v>150</v>
      </c>
      <c r="B3343" s="45" t="n">
        <v>42497</v>
      </c>
      <c r="C3343" s="6" t="s">
        <v>195</v>
      </c>
      <c r="D3343" s="6" t="s">
        <v>173</v>
      </c>
      <c r="E3343" s="6" t="s">
        <v>177</v>
      </c>
      <c r="F3343" s="34" t="n">
        <v>0.110027849674225</v>
      </c>
      <c r="G3343" s="34" t="n">
        <v>0.231159179444799</v>
      </c>
      <c r="H3343" s="34" t="n">
        <v>-0.121131329770574</v>
      </c>
      <c r="I3343" s="34" t="n">
        <v>-0.524016956893119</v>
      </c>
      <c r="J3343" s="35" t="n">
        <v>4.33</v>
      </c>
      <c r="K3343" s="6" t="n">
        <v>0</v>
      </c>
      <c r="L3343" s="35" t="n">
        <v>-1</v>
      </c>
      <c r="M3343" s="6" t="str">
        <f aca="false">IF(I3343&lt;=0,"Below 0%",IF(I3343&lt;=0.05,"0-5%",IF(I3343&lt;=0.1,"5-10%",IF(I3343&lt;=0.2,"10-20%",IF(I3343&lt;=0.4,"20-40%","Above 40%")))))</f>
        <v>Below 0%</v>
      </c>
      <c r="N3343" s="6" t="str">
        <f aca="false">IF(AND(H3343&gt;=Summary!$B$25,I3343&gt;=Summary!$B$26,I3343&lt;=Summary!$B$27,J3343&gt;=Summary!$B$28,J3343&lt;=Summary!$B$29,F3343*J3343&gt;1),"Yes","No")</f>
        <v>No</v>
      </c>
    </row>
    <row r="3344" customFormat="false" ht="15" hidden="false" customHeight="false" outlineLevel="0" collapsed="false">
      <c r="A3344" s="6" t="s">
        <v>150</v>
      </c>
      <c r="B3344" s="45" t="n">
        <v>42497</v>
      </c>
      <c r="C3344" s="6" t="s">
        <v>172</v>
      </c>
      <c r="D3344" s="6" t="s">
        <v>176</v>
      </c>
      <c r="E3344" s="6" t="s">
        <v>187</v>
      </c>
      <c r="F3344" s="34" t="n">
        <v>0.145712703466415</v>
      </c>
      <c r="G3344" s="34" t="n">
        <v>0.209875956465947</v>
      </c>
      <c r="H3344" s="34" t="n">
        <v>-0.064163252999532</v>
      </c>
      <c r="I3344" s="34" t="n">
        <v>-0.305719883687308</v>
      </c>
      <c r="J3344" s="35" t="n">
        <v>4.75</v>
      </c>
      <c r="K3344" s="6" t="n">
        <v>0</v>
      </c>
      <c r="L3344" s="35" t="n">
        <v>-1</v>
      </c>
      <c r="M3344" s="6" t="str">
        <f aca="false">IF(I3344&lt;=0,"Below 0%",IF(I3344&lt;=0.05,"0-5%",IF(I3344&lt;=0.1,"5-10%",IF(I3344&lt;=0.2,"10-20%",IF(I3344&lt;=0.4,"20-40%","Above 40%")))))</f>
        <v>Below 0%</v>
      </c>
      <c r="N3344" s="6" t="str">
        <f aca="false">IF(AND(H3344&gt;=Summary!$B$25,I3344&gt;=Summary!$B$26,I3344&lt;=Summary!$B$27,J3344&gt;=Summary!$B$28,J3344&lt;=Summary!$B$29,F3344*J3344&gt;1),"Yes","No")</f>
        <v>No</v>
      </c>
    </row>
    <row r="3345" customFormat="false" ht="15" hidden="false" customHeight="false" outlineLevel="0" collapsed="false">
      <c r="A3345" s="6" t="s">
        <v>150</v>
      </c>
      <c r="B3345" s="45" t="n">
        <v>42497</v>
      </c>
      <c r="C3345" s="6" t="s">
        <v>172</v>
      </c>
      <c r="D3345" s="6" t="s">
        <v>176</v>
      </c>
      <c r="E3345" s="6" t="s">
        <v>174</v>
      </c>
      <c r="F3345" s="34" t="n">
        <v>0.166823208332062</v>
      </c>
      <c r="G3345" s="34" t="n">
        <v>0.270899672068818</v>
      </c>
      <c r="H3345" s="34" t="n">
        <v>-0.104076463736756</v>
      </c>
      <c r="I3345" s="34" t="n">
        <v>-0.384188223418437</v>
      </c>
      <c r="J3345" s="35" t="n">
        <v>3.68</v>
      </c>
      <c r="K3345" s="6" t="n">
        <v>0</v>
      </c>
      <c r="L3345" s="35" t="n">
        <v>-1</v>
      </c>
      <c r="M3345" s="6" t="str">
        <f aca="false">IF(I3345&lt;=0,"Below 0%",IF(I3345&lt;=0.05,"0-5%",IF(I3345&lt;=0.1,"5-10%",IF(I3345&lt;=0.2,"10-20%",IF(I3345&lt;=0.4,"20-40%","Above 40%")))))</f>
        <v>Below 0%</v>
      </c>
      <c r="N3345" s="6" t="str">
        <f aca="false">IF(AND(H3345&gt;=Summary!$B$25,I3345&gt;=Summary!$B$26,I3345&lt;=Summary!$B$27,J3345&gt;=Summary!$B$28,J3345&lt;=Summary!$B$29,F3345*J3345&gt;1),"Yes","No")</f>
        <v>No</v>
      </c>
    </row>
    <row r="3346" customFormat="false" ht="15" hidden="false" customHeight="false" outlineLevel="0" collapsed="false">
      <c r="A3346" s="6" t="s">
        <v>150</v>
      </c>
      <c r="B3346" s="45" t="n">
        <v>42497</v>
      </c>
      <c r="C3346" s="6" t="s">
        <v>172</v>
      </c>
      <c r="D3346" s="6" t="s">
        <v>176</v>
      </c>
      <c r="E3346" s="6" t="s">
        <v>177</v>
      </c>
      <c r="F3346" s="34" t="n">
        <v>0.687464118003845</v>
      </c>
      <c r="G3346" s="34" t="n">
        <v>0.519224371465235</v>
      </c>
      <c r="H3346" s="34" t="n">
        <v>0.168239746538611</v>
      </c>
      <c r="I3346" s="34" t="n">
        <v>0.32402128209784</v>
      </c>
      <c r="J3346" s="35" t="n">
        <v>1.92</v>
      </c>
      <c r="K3346" s="6" t="n">
        <v>1</v>
      </c>
      <c r="L3346" s="35" t="n">
        <v>0.92</v>
      </c>
      <c r="M3346" s="6" t="str">
        <f aca="false">IF(I3346&lt;=0,"Below 0%",IF(I3346&lt;=0.05,"0-5%",IF(I3346&lt;=0.1,"5-10%",IF(I3346&lt;=0.2,"10-20%",IF(I3346&lt;=0.4,"20-40%","Above 40%")))))</f>
        <v>20-40%</v>
      </c>
      <c r="N3346" s="6" t="str">
        <f aca="false">IF(AND(H3346&gt;=Summary!$B$25,I3346&gt;=Summary!$B$26,I3346&lt;=Summary!$B$27,J3346&gt;=Summary!$B$28,J3346&lt;=Summary!$B$29,F3346*J3346&gt;1),"Yes","No")</f>
        <v>Yes</v>
      </c>
    </row>
    <row r="3347" customFormat="false" ht="15" hidden="false" customHeight="false" outlineLevel="0" collapsed="false">
      <c r="A3347" s="6" t="s">
        <v>150</v>
      </c>
      <c r="B3347" s="45" t="n">
        <v>42497</v>
      </c>
      <c r="C3347" s="6" t="s">
        <v>191</v>
      </c>
      <c r="D3347" s="6" t="s">
        <v>190</v>
      </c>
      <c r="E3347" s="6" t="s">
        <v>187</v>
      </c>
      <c r="F3347" s="34" t="n">
        <v>0.375337153673172</v>
      </c>
      <c r="G3347" s="34" t="n">
        <v>0.333285856715568</v>
      </c>
      <c r="H3347" s="34" t="n">
        <v>0.0420512969576044</v>
      </c>
      <c r="I3347" s="34" t="n">
        <v>0.126171861512539</v>
      </c>
      <c r="J3347" s="35" t="n">
        <v>3.02</v>
      </c>
      <c r="K3347" s="6" t="n">
        <v>1</v>
      </c>
      <c r="L3347" s="35" t="n">
        <v>2.02</v>
      </c>
      <c r="M3347" s="6" t="str">
        <f aca="false">IF(I3347&lt;=0,"Below 0%",IF(I3347&lt;=0.05,"0-5%",IF(I3347&lt;=0.1,"5-10%",IF(I3347&lt;=0.2,"10-20%",IF(I3347&lt;=0.4,"20-40%","Above 40%")))))</f>
        <v>10-20%</v>
      </c>
      <c r="N3347" s="6" t="str">
        <f aca="false">IF(AND(H3347&gt;=Summary!$B$25,I3347&gt;=Summary!$B$26,I3347&lt;=Summary!$B$27,J3347&gt;=Summary!$B$28,J3347&lt;=Summary!$B$29,F3347*J3347&gt;1),"Yes","No")</f>
        <v>Yes</v>
      </c>
    </row>
    <row r="3348" customFormat="false" ht="15" hidden="false" customHeight="false" outlineLevel="0" collapsed="false">
      <c r="A3348" s="6" t="s">
        <v>150</v>
      </c>
      <c r="B3348" s="45" t="n">
        <v>42497</v>
      </c>
      <c r="C3348" s="6" t="s">
        <v>191</v>
      </c>
      <c r="D3348" s="6" t="s">
        <v>190</v>
      </c>
      <c r="E3348" s="6" t="s">
        <v>174</v>
      </c>
      <c r="F3348" s="34" t="n">
        <v>0.229383498430252</v>
      </c>
      <c r="G3348" s="34" t="n">
        <v>0.279589802022504</v>
      </c>
      <c r="H3348" s="34" t="n">
        <v>-0.0502063035922519</v>
      </c>
      <c r="I3348" s="34" t="n">
        <v>-0.179571297769333</v>
      </c>
      <c r="J3348" s="35" t="n">
        <v>3.6</v>
      </c>
      <c r="K3348" s="6" t="n">
        <v>0</v>
      </c>
      <c r="L3348" s="35" t="n">
        <v>-1</v>
      </c>
      <c r="M3348" s="6" t="str">
        <f aca="false">IF(I3348&lt;=0,"Below 0%",IF(I3348&lt;=0.05,"0-5%",IF(I3348&lt;=0.1,"5-10%",IF(I3348&lt;=0.2,"10-20%",IF(I3348&lt;=0.4,"20-40%","Above 40%")))))</f>
        <v>Below 0%</v>
      </c>
      <c r="N3348" s="6" t="str">
        <f aca="false">IF(AND(H3348&gt;=Summary!$B$25,I3348&gt;=Summary!$B$26,I3348&lt;=Summary!$B$27,J3348&gt;=Summary!$B$28,J3348&lt;=Summary!$B$29,F3348*J3348&gt;1),"Yes","No")</f>
        <v>No</v>
      </c>
    </row>
    <row r="3349" customFormat="false" ht="15" hidden="false" customHeight="false" outlineLevel="0" collapsed="false">
      <c r="A3349" s="6" t="s">
        <v>150</v>
      </c>
      <c r="B3349" s="45" t="n">
        <v>42497</v>
      </c>
      <c r="C3349" s="6" t="s">
        <v>191</v>
      </c>
      <c r="D3349" s="6" t="s">
        <v>190</v>
      </c>
      <c r="E3349" s="6" t="s">
        <v>177</v>
      </c>
      <c r="F3349" s="34" t="n">
        <v>0.395279347896576</v>
      </c>
      <c r="G3349" s="34" t="n">
        <v>0.387124341261929</v>
      </c>
      <c r="H3349" s="34" t="n">
        <v>0.00815500663464747</v>
      </c>
      <c r="I3349" s="34" t="n">
        <v>0.0210656002876599</v>
      </c>
      <c r="J3349" s="35" t="n">
        <v>2.6</v>
      </c>
      <c r="K3349" s="6" t="n">
        <v>0</v>
      </c>
      <c r="L3349" s="35" t="n">
        <v>-1</v>
      </c>
      <c r="M3349" s="6" t="str">
        <f aca="false">IF(I3349&lt;=0,"Below 0%",IF(I3349&lt;=0.05,"0-5%",IF(I3349&lt;=0.1,"5-10%",IF(I3349&lt;=0.2,"10-20%",IF(I3349&lt;=0.4,"20-40%","Above 40%")))))</f>
        <v>0-5%</v>
      </c>
      <c r="N3349" s="6" t="str">
        <f aca="false">IF(AND(H3349&gt;=Summary!$B$25,I3349&gt;=Summary!$B$26,I3349&lt;=Summary!$B$27,J3349&gt;=Summary!$B$28,J3349&lt;=Summary!$B$29,F3349*J3349&gt;1),"Yes","No")</f>
        <v>No</v>
      </c>
    </row>
    <row r="3350" customFormat="false" ht="15" hidden="false" customHeight="false" outlineLevel="0" collapsed="false">
      <c r="A3350" s="6" t="s">
        <v>150</v>
      </c>
      <c r="B3350" s="45" t="n">
        <v>42497</v>
      </c>
      <c r="C3350" s="6" t="s">
        <v>189</v>
      </c>
      <c r="D3350" s="6" t="s">
        <v>175</v>
      </c>
      <c r="E3350" s="6" t="s">
        <v>187</v>
      </c>
      <c r="F3350" s="34" t="n">
        <v>0.560161113739014</v>
      </c>
      <c r="G3350" s="34" t="n">
        <v>0.679057215179899</v>
      </c>
      <c r="H3350" s="34" t="n">
        <v>-0.118896101440886</v>
      </c>
      <c r="I3350" s="34" t="n">
        <v>-0.175089961174166</v>
      </c>
      <c r="J3350" s="35" t="n">
        <v>1.47</v>
      </c>
      <c r="K3350" s="6" t="n">
        <v>0</v>
      </c>
      <c r="L3350" s="35" t="n">
        <v>-1</v>
      </c>
      <c r="M3350" s="6" t="str">
        <f aca="false">IF(I3350&lt;=0,"Below 0%",IF(I3350&lt;=0.05,"0-5%",IF(I3350&lt;=0.1,"5-10%",IF(I3350&lt;=0.2,"10-20%",IF(I3350&lt;=0.4,"20-40%","Above 40%")))))</f>
        <v>Below 0%</v>
      </c>
      <c r="N3350" s="6" t="str">
        <f aca="false">IF(AND(H3350&gt;=Summary!$B$25,I3350&gt;=Summary!$B$26,I3350&lt;=Summary!$B$27,J3350&gt;=Summary!$B$28,J3350&lt;=Summary!$B$29,F3350*J3350&gt;1),"Yes","No")</f>
        <v>No</v>
      </c>
    </row>
    <row r="3351" customFormat="false" ht="15" hidden="false" customHeight="false" outlineLevel="0" collapsed="false">
      <c r="A3351" s="6" t="s">
        <v>150</v>
      </c>
      <c r="B3351" s="45" t="n">
        <v>42497</v>
      </c>
      <c r="C3351" s="6" t="s">
        <v>189</v>
      </c>
      <c r="D3351" s="6" t="s">
        <v>175</v>
      </c>
      <c r="E3351" s="6" t="s">
        <v>174</v>
      </c>
      <c r="F3351" s="34" t="n">
        <v>0.274083495140076</v>
      </c>
      <c r="G3351" s="34" t="n">
        <v>0.201252844015011</v>
      </c>
      <c r="H3351" s="34" t="n">
        <v>0.0728306511250652</v>
      </c>
      <c r="I3351" s="34" t="n">
        <v>0.36188632007423</v>
      </c>
      <c r="J3351" s="35" t="n">
        <v>4.96</v>
      </c>
      <c r="K3351" s="6" t="n">
        <v>0</v>
      </c>
      <c r="L3351" s="35" t="n">
        <v>-1</v>
      </c>
      <c r="M3351" s="6" t="str">
        <f aca="false">IF(I3351&lt;=0,"Below 0%",IF(I3351&lt;=0.05,"0-5%",IF(I3351&lt;=0.1,"5-10%",IF(I3351&lt;=0.2,"10-20%",IF(I3351&lt;=0.4,"20-40%","Above 40%")))))</f>
        <v>20-40%</v>
      </c>
      <c r="N3351" s="6" t="str">
        <f aca="false">IF(AND(H3351&gt;=Summary!$B$25,I3351&gt;=Summary!$B$26,I3351&lt;=Summary!$B$27,J3351&gt;=Summary!$B$28,J3351&lt;=Summary!$B$29,F3351*J3351&gt;1),"Yes","No")</f>
        <v>Yes</v>
      </c>
    </row>
    <row r="3352" customFormat="false" ht="15" hidden="false" customHeight="false" outlineLevel="0" collapsed="false">
      <c r="A3352" s="6" t="s">
        <v>150</v>
      </c>
      <c r="B3352" s="45" t="n">
        <v>42497</v>
      </c>
      <c r="C3352" s="6" t="s">
        <v>189</v>
      </c>
      <c r="D3352" s="6" t="s">
        <v>175</v>
      </c>
      <c r="E3352" s="6" t="s">
        <v>177</v>
      </c>
      <c r="F3352" s="34" t="n">
        <v>0.165755391120911</v>
      </c>
      <c r="G3352" s="34" t="n">
        <v>0.11968994080509</v>
      </c>
      <c r="H3352" s="34" t="n">
        <v>0.0460654503158205</v>
      </c>
      <c r="I3352" s="34" t="n">
        <v>0.384873198248431</v>
      </c>
      <c r="J3352" s="35" t="n">
        <v>8.34</v>
      </c>
      <c r="K3352" s="6" t="n">
        <v>1</v>
      </c>
      <c r="L3352" s="35" t="n">
        <v>7.34</v>
      </c>
      <c r="M3352" s="6" t="str">
        <f aca="false">IF(I3352&lt;=0,"Below 0%",IF(I3352&lt;=0.05,"0-5%",IF(I3352&lt;=0.1,"5-10%",IF(I3352&lt;=0.2,"10-20%",IF(I3352&lt;=0.4,"20-40%","Above 40%")))))</f>
        <v>20-40%</v>
      </c>
      <c r="N3352" s="6" t="str">
        <f aca="false">IF(AND(H3352&gt;=Summary!$B$25,I3352&gt;=Summary!$B$26,I3352&lt;=Summary!$B$27,J3352&gt;=Summary!$B$28,J3352&lt;=Summary!$B$29,F3352*J3352&gt;1),"Yes","No")</f>
        <v>No</v>
      </c>
    </row>
    <row r="3353" customFormat="false" ht="15" hidden="false" customHeight="false" outlineLevel="0" collapsed="false">
      <c r="A3353" s="6" t="s">
        <v>150</v>
      </c>
      <c r="B3353" s="45" t="n">
        <v>42498</v>
      </c>
      <c r="C3353" s="6" t="s">
        <v>183</v>
      </c>
      <c r="D3353" s="6" t="s">
        <v>198</v>
      </c>
      <c r="E3353" s="6" t="s">
        <v>187</v>
      </c>
      <c r="F3353" s="34" t="n">
        <v>0.591218411922455</v>
      </c>
      <c r="G3353" s="34" t="n">
        <v>0.650822976150487</v>
      </c>
      <c r="H3353" s="34" t="n">
        <v>-0.0596045642280322</v>
      </c>
      <c r="I3353" s="34" t="n">
        <v>-0.0915833743003106</v>
      </c>
      <c r="J3353" s="35" t="n">
        <v>1.54</v>
      </c>
      <c r="K3353" s="6" t="n">
        <v>1</v>
      </c>
      <c r="L3353" s="35" t="n">
        <v>0.54</v>
      </c>
      <c r="M3353" s="6" t="str">
        <f aca="false">IF(I3353&lt;=0,"Below 0%",IF(I3353&lt;=0.05,"0-5%",IF(I3353&lt;=0.1,"5-10%",IF(I3353&lt;=0.2,"10-20%",IF(I3353&lt;=0.4,"20-40%","Above 40%")))))</f>
        <v>Below 0%</v>
      </c>
      <c r="N3353" s="6" t="str">
        <f aca="false">IF(AND(H3353&gt;=Summary!$B$25,I3353&gt;=Summary!$B$26,I3353&lt;=Summary!$B$27,J3353&gt;=Summary!$B$28,J3353&lt;=Summary!$B$29,F3353*J3353&gt;1),"Yes","No")</f>
        <v>No</v>
      </c>
    </row>
    <row r="3354" customFormat="false" ht="15" hidden="false" customHeight="false" outlineLevel="0" collapsed="false">
      <c r="A3354" s="6" t="s">
        <v>150</v>
      </c>
      <c r="B3354" s="45" t="n">
        <v>42498</v>
      </c>
      <c r="C3354" s="6" t="s">
        <v>183</v>
      </c>
      <c r="D3354" s="6" t="s">
        <v>198</v>
      </c>
      <c r="E3354" s="6" t="s">
        <v>174</v>
      </c>
      <c r="F3354" s="34" t="n">
        <v>0.278120398521423</v>
      </c>
      <c r="G3354" s="34" t="n">
        <v>0.215541372746613</v>
      </c>
      <c r="H3354" s="34" t="n">
        <v>0.0625790257748105</v>
      </c>
      <c r="I3354" s="34" t="n">
        <v>0.290334171010303</v>
      </c>
      <c r="J3354" s="35" t="n">
        <v>4.65</v>
      </c>
      <c r="K3354" s="6" t="n">
        <v>0</v>
      </c>
      <c r="L3354" s="35" t="n">
        <v>-1</v>
      </c>
      <c r="M3354" s="6" t="str">
        <f aca="false">IF(I3354&lt;=0,"Below 0%",IF(I3354&lt;=0.05,"0-5%",IF(I3354&lt;=0.1,"5-10%",IF(I3354&lt;=0.2,"10-20%",IF(I3354&lt;=0.4,"20-40%","Above 40%")))))</f>
        <v>20-40%</v>
      </c>
      <c r="N3354" s="6" t="str">
        <f aca="false">IF(AND(H3354&gt;=Summary!$B$25,I3354&gt;=Summary!$B$26,I3354&lt;=Summary!$B$27,J3354&gt;=Summary!$B$28,J3354&lt;=Summary!$B$29,F3354*J3354&gt;1),"Yes","No")</f>
        <v>Yes</v>
      </c>
    </row>
    <row r="3355" customFormat="false" ht="15" hidden="false" customHeight="false" outlineLevel="0" collapsed="false">
      <c r="A3355" s="6" t="s">
        <v>150</v>
      </c>
      <c r="B3355" s="45" t="n">
        <v>42498</v>
      </c>
      <c r="C3355" s="6" t="s">
        <v>183</v>
      </c>
      <c r="D3355" s="6" t="s">
        <v>198</v>
      </c>
      <c r="E3355" s="6" t="s">
        <v>177</v>
      </c>
      <c r="F3355" s="34" t="n">
        <v>0.130661144852638</v>
      </c>
      <c r="G3355" s="34" t="n">
        <v>0.1336356511029</v>
      </c>
      <c r="H3355" s="34" t="n">
        <v>-0.00297450625026177</v>
      </c>
      <c r="I3355" s="34" t="n">
        <v>-0.0222583287147783</v>
      </c>
      <c r="J3355" s="35" t="n">
        <v>7.5</v>
      </c>
      <c r="K3355" s="6" t="n">
        <v>0</v>
      </c>
      <c r="L3355" s="35" t="n">
        <v>-1</v>
      </c>
      <c r="M3355" s="6" t="str">
        <f aca="false">IF(I3355&lt;=0,"Below 0%",IF(I3355&lt;=0.05,"0-5%",IF(I3355&lt;=0.1,"5-10%",IF(I3355&lt;=0.2,"10-20%",IF(I3355&lt;=0.4,"20-40%","Above 40%")))))</f>
        <v>Below 0%</v>
      </c>
      <c r="N3355" s="6" t="str">
        <f aca="false">IF(AND(H3355&gt;=Summary!$B$25,I3355&gt;=Summary!$B$26,I3355&lt;=Summary!$B$27,J3355&gt;=Summary!$B$28,J3355&lt;=Summary!$B$29,F3355*J3355&gt;1),"Yes","No")</f>
        <v>No</v>
      </c>
    </row>
    <row r="3356" customFormat="false" ht="15" hidden="false" customHeight="false" outlineLevel="0" collapsed="false">
      <c r="A3356" s="6" t="s">
        <v>150</v>
      </c>
      <c r="B3356" s="45" t="n">
        <v>42498</v>
      </c>
      <c r="C3356" s="6" t="s">
        <v>194</v>
      </c>
      <c r="D3356" s="6" t="s">
        <v>185</v>
      </c>
      <c r="E3356" s="6" t="s">
        <v>187</v>
      </c>
      <c r="F3356" s="34" t="n">
        <v>0.422785103321075</v>
      </c>
      <c r="G3356" s="34" t="n">
        <v>0.387761063239375</v>
      </c>
      <c r="H3356" s="34" t="n">
        <v>0.0350240400817005</v>
      </c>
      <c r="I3356" s="34" t="n">
        <v>0.0903237673971387</v>
      </c>
      <c r="J3356" s="35" t="n">
        <v>2.56</v>
      </c>
      <c r="K3356" s="6" t="n">
        <v>0</v>
      </c>
      <c r="L3356" s="35" t="n">
        <v>-1</v>
      </c>
      <c r="M3356" s="6" t="str">
        <f aca="false">IF(I3356&lt;=0,"Below 0%",IF(I3356&lt;=0.05,"0-5%",IF(I3356&lt;=0.1,"5-10%",IF(I3356&lt;=0.2,"10-20%",IF(I3356&lt;=0.4,"20-40%","Above 40%")))))</f>
        <v>5-10%</v>
      </c>
      <c r="N3356" s="6" t="str">
        <f aca="false">IF(AND(H3356&gt;=Summary!$B$25,I3356&gt;=Summary!$B$26,I3356&lt;=Summary!$B$27,J3356&gt;=Summary!$B$28,J3356&lt;=Summary!$B$29,F3356*J3356&gt;1),"Yes","No")</f>
        <v>No</v>
      </c>
    </row>
    <row r="3357" customFormat="false" ht="15" hidden="false" customHeight="false" outlineLevel="0" collapsed="false">
      <c r="A3357" s="6" t="s">
        <v>150</v>
      </c>
      <c r="B3357" s="45" t="n">
        <v>42498</v>
      </c>
      <c r="C3357" s="6" t="s">
        <v>194</v>
      </c>
      <c r="D3357" s="6" t="s">
        <v>185</v>
      </c>
      <c r="E3357" s="6" t="s">
        <v>174</v>
      </c>
      <c r="F3357" s="34" t="n">
        <v>0.267685085535049</v>
      </c>
      <c r="G3357" s="34" t="n">
        <v>0.275741200525778</v>
      </c>
      <c r="H3357" s="34" t="n">
        <v>-0.00805611499072834</v>
      </c>
      <c r="I3357" s="34" t="n">
        <v>-0.0292162178715661</v>
      </c>
      <c r="J3357" s="35" t="n">
        <v>3.6</v>
      </c>
      <c r="K3357" s="6" t="n">
        <v>1</v>
      </c>
      <c r="L3357" s="35" t="n">
        <v>2.6</v>
      </c>
      <c r="M3357" s="6" t="str">
        <f aca="false">IF(I3357&lt;=0,"Below 0%",IF(I3357&lt;=0.05,"0-5%",IF(I3357&lt;=0.1,"5-10%",IF(I3357&lt;=0.2,"10-20%",IF(I3357&lt;=0.4,"20-40%","Above 40%")))))</f>
        <v>Below 0%</v>
      </c>
      <c r="N3357" s="6" t="str">
        <f aca="false">IF(AND(H3357&gt;=Summary!$B$25,I3357&gt;=Summary!$B$26,I3357&lt;=Summary!$B$27,J3357&gt;=Summary!$B$28,J3357&lt;=Summary!$B$29,F3357*J3357&gt;1),"Yes","No")</f>
        <v>No</v>
      </c>
    </row>
    <row r="3358" customFormat="false" ht="15" hidden="false" customHeight="false" outlineLevel="0" collapsed="false">
      <c r="A3358" s="6" t="s">
        <v>150</v>
      </c>
      <c r="B3358" s="45" t="n">
        <v>42498</v>
      </c>
      <c r="C3358" s="6" t="s">
        <v>194</v>
      </c>
      <c r="D3358" s="6" t="s">
        <v>185</v>
      </c>
      <c r="E3358" s="6" t="s">
        <v>177</v>
      </c>
      <c r="F3358" s="34" t="n">
        <v>0.30952975153923</v>
      </c>
      <c r="G3358" s="34" t="n">
        <v>0.336497736234847</v>
      </c>
      <c r="H3358" s="34" t="n">
        <v>-0.0269679846956171</v>
      </c>
      <c r="I3358" s="34" t="n">
        <v>-0.0801431385463932</v>
      </c>
      <c r="J3358" s="35" t="n">
        <v>2.95</v>
      </c>
      <c r="K3358" s="6" t="n">
        <v>0</v>
      </c>
      <c r="L3358" s="35" t="n">
        <v>-1</v>
      </c>
      <c r="M3358" s="6" t="str">
        <f aca="false">IF(I3358&lt;=0,"Below 0%",IF(I3358&lt;=0.05,"0-5%",IF(I3358&lt;=0.1,"5-10%",IF(I3358&lt;=0.2,"10-20%",IF(I3358&lt;=0.4,"20-40%","Above 40%")))))</f>
        <v>Below 0%</v>
      </c>
      <c r="N3358" s="6" t="str">
        <f aca="false">IF(AND(H3358&gt;=Summary!$B$25,I3358&gt;=Summary!$B$26,I3358&lt;=Summary!$B$27,J3358&gt;=Summary!$B$28,J3358&lt;=Summary!$B$29,F3358*J3358&gt;1),"Yes","No")</f>
        <v>No</v>
      </c>
    </row>
    <row r="3359" customFormat="false" ht="15" hidden="false" customHeight="false" outlineLevel="0" collapsed="false">
      <c r="A3359" s="6" t="s">
        <v>150</v>
      </c>
      <c r="B3359" s="45" t="n">
        <v>42498</v>
      </c>
      <c r="C3359" s="6" t="s">
        <v>181</v>
      </c>
      <c r="D3359" s="6" t="s">
        <v>179</v>
      </c>
      <c r="E3359" s="6" t="s">
        <v>187</v>
      </c>
      <c r="F3359" s="34" t="n">
        <v>0.623435974121094</v>
      </c>
      <c r="G3359" s="34" t="n">
        <v>0.485633346823149</v>
      </c>
      <c r="H3359" s="34" t="n">
        <v>0.137802627297945</v>
      </c>
      <c r="I3359" s="34" t="n">
        <v>0.283758576711019</v>
      </c>
      <c r="J3359" s="35" t="n">
        <v>2.05</v>
      </c>
      <c r="K3359" s="6" t="n">
        <v>0</v>
      </c>
      <c r="L3359" s="35" t="n">
        <v>-1</v>
      </c>
      <c r="M3359" s="6" t="str">
        <f aca="false">IF(I3359&lt;=0,"Below 0%",IF(I3359&lt;=0.05,"0-5%",IF(I3359&lt;=0.1,"5-10%",IF(I3359&lt;=0.2,"10-20%",IF(I3359&lt;=0.4,"20-40%","Above 40%")))))</f>
        <v>20-40%</v>
      </c>
      <c r="N3359" s="6" t="str">
        <f aca="false">IF(AND(H3359&gt;=Summary!$B$25,I3359&gt;=Summary!$B$26,I3359&lt;=Summary!$B$27,J3359&gt;=Summary!$B$28,J3359&lt;=Summary!$B$29,F3359*J3359&gt;1),"Yes","No")</f>
        <v>Yes</v>
      </c>
    </row>
    <row r="3360" customFormat="false" ht="15" hidden="false" customHeight="false" outlineLevel="0" collapsed="false">
      <c r="A3360" s="6" t="s">
        <v>150</v>
      </c>
      <c r="B3360" s="45" t="n">
        <v>42498</v>
      </c>
      <c r="C3360" s="6" t="s">
        <v>181</v>
      </c>
      <c r="D3360" s="6" t="s">
        <v>179</v>
      </c>
      <c r="E3360" s="6" t="s">
        <v>174</v>
      </c>
      <c r="F3360" s="34" t="n">
        <v>0.233858823776245</v>
      </c>
      <c r="G3360" s="34" t="n">
        <v>0.265479562929988</v>
      </c>
      <c r="H3360" s="34" t="n">
        <v>-0.0316207391537428</v>
      </c>
      <c r="I3360" s="34" t="n">
        <v>-0.119107997635516</v>
      </c>
      <c r="J3360" s="35" t="n">
        <v>3.75</v>
      </c>
      <c r="K3360" s="6" t="n">
        <v>0</v>
      </c>
      <c r="L3360" s="35" t="n">
        <v>-1</v>
      </c>
      <c r="M3360" s="6" t="str">
        <f aca="false">IF(I3360&lt;=0,"Below 0%",IF(I3360&lt;=0.05,"0-5%",IF(I3360&lt;=0.1,"5-10%",IF(I3360&lt;=0.2,"10-20%",IF(I3360&lt;=0.4,"20-40%","Above 40%")))))</f>
        <v>Below 0%</v>
      </c>
      <c r="N3360" s="6" t="str">
        <f aca="false">IF(AND(H3360&gt;=Summary!$B$25,I3360&gt;=Summary!$B$26,I3360&lt;=Summary!$B$27,J3360&gt;=Summary!$B$28,J3360&lt;=Summary!$B$29,F3360*J3360&gt;1),"Yes","No")</f>
        <v>No</v>
      </c>
    </row>
    <row r="3361" customFormat="false" ht="15" hidden="false" customHeight="false" outlineLevel="0" collapsed="false">
      <c r="A3361" s="6" t="s">
        <v>150</v>
      </c>
      <c r="B3361" s="45" t="n">
        <v>42498</v>
      </c>
      <c r="C3361" s="6" t="s">
        <v>181</v>
      </c>
      <c r="D3361" s="6" t="s">
        <v>179</v>
      </c>
      <c r="E3361" s="6" t="s">
        <v>177</v>
      </c>
      <c r="F3361" s="34" t="n">
        <v>0.142705202102661</v>
      </c>
      <c r="G3361" s="34" t="n">
        <v>0.248887090246864</v>
      </c>
      <c r="H3361" s="34" t="n">
        <v>-0.106181888144203</v>
      </c>
      <c r="I3361" s="34" t="n">
        <v>-0.42662674082004</v>
      </c>
      <c r="J3361" s="35" t="n">
        <v>4</v>
      </c>
      <c r="K3361" s="6" t="n">
        <v>1</v>
      </c>
      <c r="L3361" s="35" t="n">
        <v>3</v>
      </c>
      <c r="M3361" s="6" t="str">
        <f aca="false">IF(I3361&lt;=0,"Below 0%",IF(I3361&lt;=0.05,"0-5%",IF(I3361&lt;=0.1,"5-10%",IF(I3361&lt;=0.2,"10-20%",IF(I3361&lt;=0.4,"20-40%","Above 40%")))))</f>
        <v>Below 0%</v>
      </c>
      <c r="N3361" s="6" t="str">
        <f aca="false">IF(AND(H3361&gt;=Summary!$B$25,I3361&gt;=Summary!$B$26,I3361&lt;=Summary!$B$27,J3361&gt;=Summary!$B$28,J3361&lt;=Summary!$B$29,F3361*J3361&gt;1),"Yes","No")</f>
        <v>No</v>
      </c>
    </row>
    <row r="3362" customFormat="false" ht="15" hidden="false" customHeight="false" outlineLevel="0" collapsed="false">
      <c r="A3362" s="6" t="s">
        <v>150</v>
      </c>
      <c r="B3362" s="45" t="n">
        <v>42500</v>
      </c>
      <c r="C3362" s="6" t="s">
        <v>189</v>
      </c>
      <c r="D3362" s="6" t="s">
        <v>176</v>
      </c>
      <c r="E3362" s="6" t="s">
        <v>187</v>
      </c>
      <c r="F3362" s="34" t="n">
        <v>0.406392753124237</v>
      </c>
      <c r="G3362" s="34" t="n">
        <v>0.323994432349477</v>
      </c>
      <c r="H3362" s="34" t="n">
        <v>0.08239832077476</v>
      </c>
      <c r="I3362" s="34" t="n">
        <v>0.254320175125358</v>
      </c>
      <c r="J3362" s="35" t="n">
        <v>3.1</v>
      </c>
      <c r="K3362" s="6" t="n">
        <v>1</v>
      </c>
      <c r="L3362" s="35" t="n">
        <v>2.1</v>
      </c>
      <c r="M3362" s="6" t="str">
        <f aca="false">IF(I3362&lt;=0,"Below 0%",IF(I3362&lt;=0.05,"0-5%",IF(I3362&lt;=0.1,"5-10%",IF(I3362&lt;=0.2,"10-20%",IF(I3362&lt;=0.4,"20-40%","Above 40%")))))</f>
        <v>20-40%</v>
      </c>
      <c r="N3362" s="6" t="str">
        <f aca="false">IF(AND(H3362&gt;=Summary!$B$25,I3362&gt;=Summary!$B$26,I3362&lt;=Summary!$B$27,J3362&gt;=Summary!$B$28,J3362&lt;=Summary!$B$29,F3362*J3362&gt;1),"Yes","No")</f>
        <v>Yes</v>
      </c>
    </row>
    <row r="3363" customFormat="false" ht="15" hidden="false" customHeight="false" outlineLevel="0" collapsed="false">
      <c r="A3363" s="6" t="s">
        <v>150</v>
      </c>
      <c r="B3363" s="45" t="n">
        <v>42500</v>
      </c>
      <c r="C3363" s="6" t="s">
        <v>189</v>
      </c>
      <c r="D3363" s="6" t="s">
        <v>176</v>
      </c>
      <c r="E3363" s="6" t="s">
        <v>174</v>
      </c>
      <c r="F3363" s="34" t="n">
        <v>0.267364919185638</v>
      </c>
      <c r="G3363" s="34" t="n">
        <v>0.282129983225668</v>
      </c>
      <c r="H3363" s="34" t="n">
        <v>-0.0147650640400299</v>
      </c>
      <c r="I3363" s="34" t="n">
        <v>-0.052334260510765</v>
      </c>
      <c r="J3363" s="35" t="n">
        <v>3.56</v>
      </c>
      <c r="K3363" s="6" t="n">
        <v>0</v>
      </c>
      <c r="L3363" s="35" t="n">
        <v>-1</v>
      </c>
      <c r="M3363" s="6" t="str">
        <f aca="false">IF(I3363&lt;=0,"Below 0%",IF(I3363&lt;=0.05,"0-5%",IF(I3363&lt;=0.1,"5-10%",IF(I3363&lt;=0.2,"10-20%",IF(I3363&lt;=0.4,"20-40%","Above 40%")))))</f>
        <v>Below 0%</v>
      </c>
      <c r="N3363" s="6" t="str">
        <f aca="false">IF(AND(H3363&gt;=Summary!$B$25,I3363&gt;=Summary!$B$26,I3363&lt;=Summary!$B$27,J3363&gt;=Summary!$B$28,J3363&lt;=Summary!$B$29,F3363*J3363&gt;1),"Yes","No")</f>
        <v>No</v>
      </c>
    </row>
    <row r="3364" customFormat="false" ht="15" hidden="false" customHeight="false" outlineLevel="0" collapsed="false">
      <c r="A3364" s="6" t="s">
        <v>150</v>
      </c>
      <c r="B3364" s="45" t="n">
        <v>42500</v>
      </c>
      <c r="C3364" s="6" t="s">
        <v>189</v>
      </c>
      <c r="D3364" s="6" t="s">
        <v>176</v>
      </c>
      <c r="E3364" s="6" t="s">
        <v>177</v>
      </c>
      <c r="F3364" s="34" t="n">
        <v>0.326242297887802</v>
      </c>
      <c r="G3364" s="34" t="n">
        <v>0.393875584424855</v>
      </c>
      <c r="H3364" s="34" t="n">
        <v>-0.0676332865370524</v>
      </c>
      <c r="I3364" s="34" t="n">
        <v>-0.171712310210373</v>
      </c>
      <c r="J3364" s="35" t="n">
        <v>2.55</v>
      </c>
      <c r="K3364" s="6" t="n">
        <v>0</v>
      </c>
      <c r="L3364" s="35" t="n">
        <v>-1</v>
      </c>
      <c r="M3364" s="6" t="str">
        <f aca="false">IF(I3364&lt;=0,"Below 0%",IF(I3364&lt;=0.05,"0-5%",IF(I3364&lt;=0.1,"5-10%",IF(I3364&lt;=0.2,"10-20%",IF(I3364&lt;=0.4,"20-40%","Above 40%")))))</f>
        <v>Below 0%</v>
      </c>
      <c r="N3364" s="6" t="str">
        <f aca="false">IF(AND(H3364&gt;=Summary!$B$25,I3364&gt;=Summary!$B$26,I3364&lt;=Summary!$B$27,J3364&gt;=Summary!$B$28,J3364&lt;=Summary!$B$29,F3364*J3364&gt;1),"Yes","No")</f>
        <v>No</v>
      </c>
    </row>
    <row r="3365" customFormat="false" ht="15" hidden="false" customHeight="false" outlineLevel="0" collapsed="false">
      <c r="A3365" s="6" t="s">
        <v>150</v>
      </c>
      <c r="B3365" s="45" t="n">
        <v>42501</v>
      </c>
      <c r="C3365" s="6" t="s">
        <v>183</v>
      </c>
      <c r="D3365" s="6" t="s">
        <v>190</v>
      </c>
      <c r="E3365" s="6" t="s">
        <v>187</v>
      </c>
      <c r="F3365" s="34" t="n">
        <v>0.388876289129257</v>
      </c>
      <c r="G3365" s="34" t="n">
        <v>0.4875</v>
      </c>
      <c r="H3365" s="34" t="n">
        <v>-0.0986237108707428</v>
      </c>
      <c r="I3365" s="34" t="n">
        <v>-0.202305047939985</v>
      </c>
      <c r="J3365" s="35" t="n">
        <v>2.05</v>
      </c>
      <c r="K3365" s="6" t="n">
        <v>0</v>
      </c>
      <c r="L3365" s="35" t="n">
        <v>-1</v>
      </c>
      <c r="M3365" s="6" t="str">
        <f aca="false">IF(I3365&lt;=0,"Below 0%",IF(I3365&lt;=0.05,"0-5%",IF(I3365&lt;=0.1,"5-10%",IF(I3365&lt;=0.2,"10-20%",IF(I3365&lt;=0.4,"20-40%","Above 40%")))))</f>
        <v>Below 0%</v>
      </c>
      <c r="N3365" s="6" t="str">
        <f aca="false">IF(AND(H3365&gt;=Summary!$B$25,I3365&gt;=Summary!$B$26,I3365&lt;=Summary!$B$27,J3365&gt;=Summary!$B$28,J3365&lt;=Summary!$B$29,F3365*J3365&gt;1),"Yes","No")</f>
        <v>No</v>
      </c>
    </row>
    <row r="3366" customFormat="false" ht="15" hidden="false" customHeight="false" outlineLevel="0" collapsed="false">
      <c r="A3366" s="6" t="s">
        <v>150</v>
      </c>
      <c r="B3366" s="45" t="n">
        <v>42501</v>
      </c>
      <c r="C3366" s="6" t="s">
        <v>183</v>
      </c>
      <c r="D3366" s="6" t="s">
        <v>190</v>
      </c>
      <c r="E3366" s="6" t="s">
        <v>174</v>
      </c>
      <c r="F3366" s="34" t="n">
        <v>0.282400041818619</v>
      </c>
      <c r="G3366" s="34" t="n">
        <v>0.25625</v>
      </c>
      <c r="H3366" s="34" t="n">
        <v>0.0261500418186188</v>
      </c>
      <c r="I3366" s="34" t="n">
        <v>0.102048943682415</v>
      </c>
      <c r="J3366" s="35" t="n">
        <v>3.9</v>
      </c>
      <c r="K3366" s="6" t="n">
        <v>1</v>
      </c>
      <c r="L3366" s="35" t="n">
        <v>2.9</v>
      </c>
      <c r="M3366" s="6" t="str">
        <f aca="false">IF(I3366&lt;=0,"Below 0%",IF(I3366&lt;=0.05,"0-5%",IF(I3366&lt;=0.1,"5-10%",IF(I3366&lt;=0.2,"10-20%",IF(I3366&lt;=0.4,"20-40%","Above 40%")))))</f>
        <v>10-20%</v>
      </c>
      <c r="N3366" s="6" t="str">
        <f aca="false">IF(AND(H3366&gt;=Summary!$B$25,I3366&gt;=Summary!$B$26,I3366&lt;=Summary!$B$27,J3366&gt;=Summary!$B$28,J3366&lt;=Summary!$B$29,F3366*J3366&gt;1),"Yes","No")</f>
        <v>No</v>
      </c>
    </row>
    <row r="3367" customFormat="false" ht="15" hidden="false" customHeight="false" outlineLevel="0" collapsed="false">
      <c r="A3367" s="6" t="s">
        <v>150</v>
      </c>
      <c r="B3367" s="45" t="n">
        <v>42501</v>
      </c>
      <c r="C3367" s="6" t="s">
        <v>183</v>
      </c>
      <c r="D3367" s="6" t="s">
        <v>190</v>
      </c>
      <c r="E3367" s="6" t="s">
        <v>177</v>
      </c>
      <c r="F3367" s="34" t="n">
        <v>0.328723669052124</v>
      </c>
      <c r="G3367" s="34" t="n">
        <v>0.25625</v>
      </c>
      <c r="H3367" s="34" t="n">
        <v>0.0724736690521241</v>
      </c>
      <c r="I3367" s="34" t="n">
        <v>0.282824074349752</v>
      </c>
      <c r="J3367" s="35" t="n">
        <v>3.9</v>
      </c>
      <c r="K3367" s="6" t="n">
        <v>0</v>
      </c>
      <c r="L3367" s="35" t="n">
        <v>-1</v>
      </c>
      <c r="M3367" s="6" t="str">
        <f aca="false">IF(I3367&lt;=0,"Below 0%",IF(I3367&lt;=0.05,"0-5%",IF(I3367&lt;=0.1,"5-10%",IF(I3367&lt;=0.2,"10-20%",IF(I3367&lt;=0.4,"20-40%","Above 40%")))))</f>
        <v>20-40%</v>
      </c>
      <c r="N3367" s="6" t="str">
        <f aca="false">IF(AND(H3367&gt;=Summary!$B$25,I3367&gt;=Summary!$B$26,I3367&lt;=Summary!$B$27,J3367&gt;=Summary!$B$28,J3367&lt;=Summary!$B$29,F3367*J3367&gt;1),"Yes","No")</f>
        <v>Yes</v>
      </c>
    </row>
    <row r="3368" customFormat="false" ht="15" hidden="false" customHeight="false" outlineLevel="0" collapsed="false">
      <c r="A3368" s="6" t="s">
        <v>150</v>
      </c>
      <c r="B3368" s="45" t="n">
        <v>42501</v>
      </c>
      <c r="C3368" s="6" t="s">
        <v>172</v>
      </c>
      <c r="D3368" s="6" t="s">
        <v>198</v>
      </c>
      <c r="E3368" s="6" t="s">
        <v>187</v>
      </c>
      <c r="F3368" s="34" t="n">
        <v>0.39260146021843</v>
      </c>
      <c r="G3368" s="34" t="n">
        <v>0.536246611512553</v>
      </c>
      <c r="H3368" s="34" t="n">
        <v>-0.143645151294124</v>
      </c>
      <c r="I3368" s="34" t="n">
        <v>-0.267871438644533</v>
      </c>
      <c r="J3368" s="35" t="n">
        <v>1.87</v>
      </c>
      <c r="K3368" s="6" t="n">
        <v>1</v>
      </c>
      <c r="L3368" s="35" t="n">
        <v>0.87</v>
      </c>
      <c r="M3368" s="6" t="str">
        <f aca="false">IF(I3368&lt;=0,"Below 0%",IF(I3368&lt;=0.05,"0-5%",IF(I3368&lt;=0.1,"5-10%",IF(I3368&lt;=0.2,"10-20%",IF(I3368&lt;=0.4,"20-40%","Above 40%")))))</f>
        <v>Below 0%</v>
      </c>
      <c r="N3368" s="6" t="str">
        <f aca="false">IF(AND(H3368&gt;=Summary!$B$25,I3368&gt;=Summary!$B$26,I3368&lt;=Summary!$B$27,J3368&gt;=Summary!$B$28,J3368&lt;=Summary!$B$29,F3368*J3368&gt;1),"Yes","No")</f>
        <v>No</v>
      </c>
    </row>
    <row r="3369" customFormat="false" ht="15" hidden="false" customHeight="false" outlineLevel="0" collapsed="false">
      <c r="A3369" s="6" t="s">
        <v>150</v>
      </c>
      <c r="B3369" s="45" t="n">
        <v>42501</v>
      </c>
      <c r="C3369" s="6" t="s">
        <v>172</v>
      </c>
      <c r="D3369" s="6" t="s">
        <v>198</v>
      </c>
      <c r="E3369" s="6" t="s">
        <v>174</v>
      </c>
      <c r="F3369" s="34" t="n">
        <v>0.199446648359299</v>
      </c>
      <c r="G3369" s="34" t="n">
        <v>0.263197155781752</v>
      </c>
      <c r="H3369" s="34" t="n">
        <v>-0.0637505074224531</v>
      </c>
      <c r="I3369" s="34" t="n">
        <v>-0.242215791554056</v>
      </c>
      <c r="J3369" s="35" t="n">
        <v>3.81</v>
      </c>
      <c r="K3369" s="6" t="n">
        <v>0</v>
      </c>
      <c r="L3369" s="35" t="n">
        <v>-1</v>
      </c>
      <c r="M3369" s="6" t="str">
        <f aca="false">IF(I3369&lt;=0,"Below 0%",IF(I3369&lt;=0.05,"0-5%",IF(I3369&lt;=0.1,"5-10%",IF(I3369&lt;=0.2,"10-20%",IF(I3369&lt;=0.4,"20-40%","Above 40%")))))</f>
        <v>Below 0%</v>
      </c>
      <c r="N3369" s="6" t="str">
        <f aca="false">IF(AND(H3369&gt;=Summary!$B$25,I3369&gt;=Summary!$B$26,I3369&lt;=Summary!$B$27,J3369&gt;=Summary!$B$28,J3369&lt;=Summary!$B$29,F3369*J3369&gt;1),"Yes","No")</f>
        <v>No</v>
      </c>
    </row>
    <row r="3370" customFormat="false" ht="15" hidden="false" customHeight="false" outlineLevel="0" collapsed="false">
      <c r="A3370" s="6" t="s">
        <v>150</v>
      </c>
      <c r="B3370" s="45" t="n">
        <v>42501</v>
      </c>
      <c r="C3370" s="6" t="s">
        <v>172</v>
      </c>
      <c r="D3370" s="6" t="s">
        <v>198</v>
      </c>
      <c r="E3370" s="6" t="s">
        <v>177</v>
      </c>
      <c r="F3370" s="34" t="n">
        <v>0.407951861619949</v>
      </c>
      <c r="G3370" s="34" t="n">
        <v>0.200556232705695</v>
      </c>
      <c r="H3370" s="34" t="n">
        <v>0.207395628914254</v>
      </c>
      <c r="I3370" s="34" t="n">
        <v>1.03410213742196</v>
      </c>
      <c r="J3370" s="35" t="n">
        <v>5</v>
      </c>
      <c r="K3370" s="6" t="n">
        <v>0</v>
      </c>
      <c r="L3370" s="35" t="n">
        <v>-1</v>
      </c>
      <c r="M3370" s="6" t="str">
        <f aca="false">IF(I3370&lt;=0,"Below 0%",IF(I3370&lt;=0.05,"0-5%",IF(I3370&lt;=0.1,"5-10%",IF(I3370&lt;=0.2,"10-20%",IF(I3370&lt;=0.4,"20-40%","Above 40%")))))</f>
        <v>Above 40%</v>
      </c>
      <c r="N3370" s="6" t="str">
        <f aca="false">IF(AND(H3370&gt;=Summary!$B$25,I3370&gt;=Summary!$B$26,I3370&lt;=Summary!$B$27,J3370&gt;=Summary!$B$28,J3370&lt;=Summary!$B$29,F3370*J3370&gt;1),"Yes","No")</f>
        <v>No</v>
      </c>
    </row>
    <row r="3371" customFormat="false" ht="15" hidden="false" customHeight="false" outlineLevel="0" collapsed="false">
      <c r="A3371" s="6" t="s">
        <v>150</v>
      </c>
      <c r="B3371" s="45" t="n">
        <v>42501</v>
      </c>
      <c r="C3371" s="6" t="s">
        <v>191</v>
      </c>
      <c r="D3371" s="6" t="s">
        <v>173</v>
      </c>
      <c r="E3371" s="6" t="s">
        <v>187</v>
      </c>
      <c r="F3371" s="34" t="n">
        <v>0.455879271030426</v>
      </c>
      <c r="G3371" s="34" t="n">
        <v>0.561100746268657</v>
      </c>
      <c r="H3371" s="34" t="n">
        <v>-0.105221475238231</v>
      </c>
      <c r="I3371" s="34" t="n">
        <v>-0.187526885212607</v>
      </c>
      <c r="J3371" s="35" t="n">
        <v>1.8</v>
      </c>
      <c r="K3371" s="6" t="n">
        <v>1</v>
      </c>
      <c r="L3371" s="35" t="n">
        <v>0.8</v>
      </c>
      <c r="M3371" s="6" t="str">
        <f aca="false">IF(I3371&lt;=0,"Below 0%",IF(I3371&lt;=0.05,"0-5%",IF(I3371&lt;=0.1,"5-10%",IF(I3371&lt;=0.2,"10-20%",IF(I3371&lt;=0.4,"20-40%","Above 40%")))))</f>
        <v>Below 0%</v>
      </c>
      <c r="N3371" s="6" t="str">
        <f aca="false">IF(AND(H3371&gt;=Summary!$B$25,I3371&gt;=Summary!$B$26,I3371&lt;=Summary!$B$27,J3371&gt;=Summary!$B$28,J3371&lt;=Summary!$B$29,F3371*J3371&gt;1),"Yes","No")</f>
        <v>No</v>
      </c>
    </row>
    <row r="3372" customFormat="false" ht="15" hidden="false" customHeight="false" outlineLevel="0" collapsed="false">
      <c r="A3372" s="6" t="s">
        <v>150</v>
      </c>
      <c r="B3372" s="45" t="n">
        <v>42501</v>
      </c>
      <c r="C3372" s="6" t="s">
        <v>191</v>
      </c>
      <c r="D3372" s="6" t="s">
        <v>173</v>
      </c>
      <c r="E3372" s="6" t="s">
        <v>174</v>
      </c>
      <c r="F3372" s="34" t="n">
        <v>0.205535858869553</v>
      </c>
      <c r="G3372" s="34" t="n">
        <v>0.251865671641791</v>
      </c>
      <c r="H3372" s="34" t="n">
        <v>-0.0463298127722385</v>
      </c>
      <c r="I3372" s="34" t="n">
        <v>-0.183946515895702</v>
      </c>
      <c r="J3372" s="35" t="n">
        <v>4.01</v>
      </c>
      <c r="K3372" s="6" t="n">
        <v>0</v>
      </c>
      <c r="L3372" s="35" t="n">
        <v>-1</v>
      </c>
      <c r="M3372" s="6" t="str">
        <f aca="false">IF(I3372&lt;=0,"Below 0%",IF(I3372&lt;=0.05,"0-5%",IF(I3372&lt;=0.1,"5-10%",IF(I3372&lt;=0.2,"10-20%",IF(I3372&lt;=0.4,"20-40%","Above 40%")))))</f>
        <v>Below 0%</v>
      </c>
      <c r="N3372" s="6" t="str">
        <f aca="false">IF(AND(H3372&gt;=Summary!$B$25,I3372&gt;=Summary!$B$26,I3372&lt;=Summary!$B$27,J3372&gt;=Summary!$B$28,J3372&lt;=Summary!$B$29,F3372*J3372&gt;1),"Yes","No")</f>
        <v>No</v>
      </c>
    </row>
    <row r="3373" customFormat="false" ht="15" hidden="false" customHeight="false" outlineLevel="0" collapsed="false">
      <c r="A3373" s="6" t="s">
        <v>150</v>
      </c>
      <c r="B3373" s="45" t="n">
        <v>42501</v>
      </c>
      <c r="C3373" s="6" t="s">
        <v>191</v>
      </c>
      <c r="D3373" s="6" t="s">
        <v>173</v>
      </c>
      <c r="E3373" s="6" t="s">
        <v>177</v>
      </c>
      <c r="F3373" s="34" t="n">
        <v>0.338584899902344</v>
      </c>
      <c r="G3373" s="34" t="n">
        <v>0.187033582089552</v>
      </c>
      <c r="H3373" s="34" t="n">
        <v>0.151551317812792</v>
      </c>
      <c r="I3373" s="34" t="n">
        <v>0.810289340126247</v>
      </c>
      <c r="J3373" s="35" t="n">
        <v>5.4</v>
      </c>
      <c r="K3373" s="6" t="n">
        <v>0</v>
      </c>
      <c r="L3373" s="35" t="n">
        <v>-1</v>
      </c>
      <c r="M3373" s="6" t="str">
        <f aca="false">IF(I3373&lt;=0,"Below 0%",IF(I3373&lt;=0.05,"0-5%",IF(I3373&lt;=0.1,"5-10%",IF(I3373&lt;=0.2,"10-20%",IF(I3373&lt;=0.4,"20-40%","Above 40%")))))</f>
        <v>Above 40%</v>
      </c>
      <c r="N3373" s="6" t="str">
        <f aca="false">IF(AND(H3373&gt;=Summary!$B$25,I3373&gt;=Summary!$B$26,I3373&lt;=Summary!$B$27,J3373&gt;=Summary!$B$28,J3373&lt;=Summary!$B$29,F3373*J3373&gt;1),"Yes","No")</f>
        <v>No</v>
      </c>
    </row>
    <row r="3374" customFormat="false" ht="15" hidden="false" customHeight="false" outlineLevel="0" collapsed="false">
      <c r="A3374" s="6" t="s">
        <v>150</v>
      </c>
      <c r="B3374" s="45" t="n">
        <v>42505</v>
      </c>
      <c r="C3374" s="6" t="s">
        <v>185</v>
      </c>
      <c r="D3374" s="6" t="s">
        <v>182</v>
      </c>
      <c r="E3374" s="6" t="s">
        <v>187</v>
      </c>
      <c r="F3374" s="34" t="n">
        <v>0.793623685836792</v>
      </c>
      <c r="G3374" s="34" t="n">
        <v>0.845075786426994</v>
      </c>
      <c r="H3374" s="34" t="n">
        <v>-0.0514521005902018</v>
      </c>
      <c r="I3374" s="34" t="n">
        <v>-0.0608845992472969</v>
      </c>
      <c r="J3374" s="35" t="n">
        <v>1.2</v>
      </c>
      <c r="K3374" s="6" t="n">
        <v>1</v>
      </c>
      <c r="L3374" s="35" t="n">
        <v>0.2</v>
      </c>
      <c r="M3374" s="6" t="str">
        <f aca="false">IF(I3374&lt;=0,"Below 0%",IF(I3374&lt;=0.05,"0-5%",IF(I3374&lt;=0.1,"5-10%",IF(I3374&lt;=0.2,"10-20%",IF(I3374&lt;=0.4,"20-40%","Above 40%")))))</f>
        <v>Below 0%</v>
      </c>
      <c r="N3374" s="6" t="str">
        <f aca="false">IF(AND(H3374&gt;=Summary!$B$25,I3374&gt;=Summary!$B$26,I3374&lt;=Summary!$B$27,J3374&gt;=Summary!$B$28,J3374&lt;=Summary!$B$29,F3374*J3374&gt;1),"Yes","No")</f>
        <v>No</v>
      </c>
    </row>
    <row r="3375" customFormat="false" ht="15" hidden="false" customHeight="false" outlineLevel="0" collapsed="false">
      <c r="A3375" s="6" t="s">
        <v>150</v>
      </c>
      <c r="B3375" s="45" t="n">
        <v>42505</v>
      </c>
      <c r="C3375" s="6" t="s">
        <v>185</v>
      </c>
      <c r="D3375" s="6" t="s">
        <v>182</v>
      </c>
      <c r="E3375" s="6" t="s">
        <v>174</v>
      </c>
      <c r="F3375" s="34" t="n">
        <v>0.129411339759827</v>
      </c>
      <c r="G3375" s="34" t="n">
        <v>0.106634168634321</v>
      </c>
      <c r="H3375" s="34" t="n">
        <v>0.0227771711255057</v>
      </c>
      <c r="I3375" s="34" t="n">
        <v>0.213601056933403</v>
      </c>
      <c r="J3375" s="35" t="n">
        <v>9.51</v>
      </c>
      <c r="K3375" s="6" t="n">
        <v>0</v>
      </c>
      <c r="L3375" s="35" t="n">
        <v>-1</v>
      </c>
      <c r="M3375" s="6" t="str">
        <f aca="false">IF(I3375&lt;=0,"Below 0%",IF(I3375&lt;=0.05,"0-5%",IF(I3375&lt;=0.1,"5-10%",IF(I3375&lt;=0.2,"10-20%",IF(I3375&lt;=0.4,"20-40%","Above 40%")))))</f>
        <v>20-40%</v>
      </c>
      <c r="N3375" s="6" t="str">
        <f aca="false">IF(AND(H3375&gt;=Summary!$B$25,I3375&gt;=Summary!$B$26,I3375&lt;=Summary!$B$27,J3375&gt;=Summary!$B$28,J3375&lt;=Summary!$B$29,F3375*J3375&gt;1),"Yes","No")</f>
        <v>No</v>
      </c>
    </row>
    <row r="3376" customFormat="false" ht="15" hidden="false" customHeight="false" outlineLevel="0" collapsed="false">
      <c r="A3376" s="6" t="s">
        <v>150</v>
      </c>
      <c r="B3376" s="45" t="n">
        <v>42505</v>
      </c>
      <c r="C3376" s="6" t="s">
        <v>185</v>
      </c>
      <c r="D3376" s="6" t="s">
        <v>182</v>
      </c>
      <c r="E3376" s="6" t="s">
        <v>177</v>
      </c>
      <c r="F3376" s="34" t="n">
        <v>0.0769650042057037</v>
      </c>
      <c r="G3376" s="34" t="n">
        <v>0.0482900449386854</v>
      </c>
      <c r="H3376" s="34" t="n">
        <v>0.0286749592670184</v>
      </c>
      <c r="I3376" s="34" t="n">
        <v>0.593806845767641</v>
      </c>
      <c r="J3376" s="35" t="n">
        <v>21</v>
      </c>
      <c r="K3376" s="6" t="n">
        <v>0</v>
      </c>
      <c r="L3376" s="35" t="n">
        <v>-1</v>
      </c>
      <c r="M3376" s="6" t="str">
        <f aca="false">IF(I3376&lt;=0,"Below 0%",IF(I3376&lt;=0.05,"0-5%",IF(I3376&lt;=0.1,"5-10%",IF(I3376&lt;=0.2,"10-20%",IF(I3376&lt;=0.4,"20-40%","Above 40%")))))</f>
        <v>Above 40%</v>
      </c>
      <c r="N3376" s="6" t="str">
        <f aca="false">IF(AND(H3376&gt;=Summary!$B$25,I3376&gt;=Summary!$B$26,I3376&lt;=Summary!$B$27,J3376&gt;=Summary!$B$28,J3376&lt;=Summary!$B$29,F3376*J3376&gt;1),"Yes","No")</f>
        <v>No</v>
      </c>
    </row>
    <row r="3377" customFormat="false" ht="15" hidden="false" customHeight="false" outlineLevel="0" collapsed="false">
      <c r="A3377" s="6" t="s">
        <v>150</v>
      </c>
      <c r="B3377" s="45" t="n">
        <v>42505</v>
      </c>
      <c r="C3377" s="6" t="s">
        <v>190</v>
      </c>
      <c r="D3377" s="6" t="s">
        <v>195</v>
      </c>
      <c r="E3377" s="6" t="s">
        <v>187</v>
      </c>
      <c r="F3377" s="34" t="n">
        <v>0.427171617746353</v>
      </c>
      <c r="G3377" s="34" t="n">
        <v>0.429084687767323</v>
      </c>
      <c r="H3377" s="34" t="n">
        <v>-0.00191307002096935</v>
      </c>
      <c r="I3377" s="34" t="n">
        <v>-0.00445849053930059</v>
      </c>
      <c r="J3377" s="35" t="n">
        <v>2.35</v>
      </c>
      <c r="K3377" s="6" t="n">
        <v>0</v>
      </c>
      <c r="L3377" s="35" t="n">
        <v>-1</v>
      </c>
      <c r="M3377" s="6" t="str">
        <f aca="false">IF(I3377&lt;=0,"Below 0%",IF(I3377&lt;=0.05,"0-5%",IF(I3377&lt;=0.1,"5-10%",IF(I3377&lt;=0.2,"10-20%",IF(I3377&lt;=0.4,"20-40%","Above 40%")))))</f>
        <v>Below 0%</v>
      </c>
      <c r="N3377" s="6" t="str">
        <f aca="false">IF(AND(H3377&gt;=Summary!$B$25,I3377&gt;=Summary!$B$26,I3377&lt;=Summary!$B$27,J3377&gt;=Summary!$B$28,J3377&lt;=Summary!$B$29,F3377*J3377&gt;1),"Yes","No")</f>
        <v>No</v>
      </c>
    </row>
    <row r="3378" customFormat="false" ht="15" hidden="false" customHeight="false" outlineLevel="0" collapsed="false">
      <c r="A3378" s="6" t="s">
        <v>150</v>
      </c>
      <c r="B3378" s="45" t="n">
        <v>42505</v>
      </c>
      <c r="C3378" s="6" t="s">
        <v>190</v>
      </c>
      <c r="D3378" s="6" t="s">
        <v>195</v>
      </c>
      <c r="E3378" s="6" t="s">
        <v>174</v>
      </c>
      <c r="F3378" s="34" t="n">
        <v>0.287933945655823</v>
      </c>
      <c r="G3378" s="34" t="n">
        <v>0.26535500427716</v>
      </c>
      <c r="H3378" s="34" t="n">
        <v>0.0225789413786628</v>
      </c>
      <c r="I3378" s="34" t="n">
        <v>0.0850895630936714</v>
      </c>
      <c r="J3378" s="35" t="n">
        <v>3.8</v>
      </c>
      <c r="K3378" s="6" t="n">
        <v>1</v>
      </c>
      <c r="L3378" s="35" t="n">
        <v>2.8</v>
      </c>
      <c r="M3378" s="6" t="str">
        <f aca="false">IF(I3378&lt;=0,"Below 0%",IF(I3378&lt;=0.05,"0-5%",IF(I3378&lt;=0.1,"5-10%",IF(I3378&lt;=0.2,"10-20%",IF(I3378&lt;=0.4,"20-40%","Above 40%")))))</f>
        <v>5-10%</v>
      </c>
      <c r="N3378" s="6" t="str">
        <f aca="false">IF(AND(H3378&gt;=Summary!$B$25,I3378&gt;=Summary!$B$26,I3378&lt;=Summary!$B$27,J3378&gt;=Summary!$B$28,J3378&lt;=Summary!$B$29,F3378*J3378&gt;1),"Yes","No")</f>
        <v>No</v>
      </c>
    </row>
    <row r="3379" customFormat="false" ht="15" hidden="false" customHeight="false" outlineLevel="0" collapsed="false">
      <c r="A3379" s="6" t="s">
        <v>150</v>
      </c>
      <c r="B3379" s="45" t="n">
        <v>42505</v>
      </c>
      <c r="C3379" s="6" t="s">
        <v>190</v>
      </c>
      <c r="D3379" s="6" t="s">
        <v>195</v>
      </c>
      <c r="E3379" s="6" t="s">
        <v>177</v>
      </c>
      <c r="F3379" s="34" t="n">
        <v>0.284894496202469</v>
      </c>
      <c r="G3379" s="34" t="n">
        <v>0.305560307955518</v>
      </c>
      <c r="H3379" s="34" t="n">
        <v>-0.0206658117530487</v>
      </c>
      <c r="I3379" s="34" t="n">
        <v>-0.0676325138278664</v>
      </c>
      <c r="J3379" s="35" t="n">
        <v>3.3</v>
      </c>
      <c r="K3379" s="6" t="n">
        <v>0</v>
      </c>
      <c r="L3379" s="35" t="n">
        <v>-1</v>
      </c>
      <c r="M3379" s="6" t="str">
        <f aca="false">IF(I3379&lt;=0,"Below 0%",IF(I3379&lt;=0.05,"0-5%",IF(I3379&lt;=0.1,"5-10%",IF(I3379&lt;=0.2,"10-20%",IF(I3379&lt;=0.4,"20-40%","Above 40%")))))</f>
        <v>Below 0%</v>
      </c>
      <c r="N3379" s="6" t="str">
        <f aca="false">IF(AND(H3379&gt;=Summary!$B$25,I3379&gt;=Summary!$B$26,I3379&lt;=Summary!$B$27,J3379&gt;=Summary!$B$28,J3379&lt;=Summary!$B$29,F3379*J3379&gt;1),"Yes","No")</f>
        <v>No</v>
      </c>
    </row>
    <row r="3380" customFormat="false" ht="15" hidden="false" customHeight="false" outlineLevel="0" collapsed="false">
      <c r="A3380" s="6" t="s">
        <v>150</v>
      </c>
      <c r="B3380" s="45" t="n">
        <v>42505</v>
      </c>
      <c r="C3380" s="6" t="s">
        <v>173</v>
      </c>
      <c r="D3380" s="6" t="s">
        <v>172</v>
      </c>
      <c r="E3380" s="6" t="s">
        <v>187</v>
      </c>
      <c r="F3380" s="34" t="n">
        <v>0.46625342965126</v>
      </c>
      <c r="G3380" s="34" t="n">
        <v>0.546619646802146</v>
      </c>
      <c r="H3380" s="34" t="n">
        <v>-0.0803662171508857</v>
      </c>
      <c r="I3380" s="34" t="n">
        <v>-0.14702401865913</v>
      </c>
      <c r="J3380" s="35" t="n">
        <v>1.85</v>
      </c>
      <c r="K3380" s="6" t="n">
        <v>1</v>
      </c>
      <c r="L3380" s="35" t="n">
        <v>0.85</v>
      </c>
      <c r="M3380" s="6" t="str">
        <f aca="false">IF(I3380&lt;=0,"Below 0%",IF(I3380&lt;=0.05,"0-5%",IF(I3380&lt;=0.1,"5-10%",IF(I3380&lt;=0.2,"10-20%",IF(I3380&lt;=0.4,"20-40%","Above 40%")))))</f>
        <v>Below 0%</v>
      </c>
      <c r="N3380" s="6" t="str">
        <f aca="false">IF(AND(H3380&gt;=Summary!$B$25,I3380&gt;=Summary!$B$26,I3380&lt;=Summary!$B$27,J3380&gt;=Summary!$B$28,J3380&lt;=Summary!$B$29,F3380*J3380&gt;1),"Yes","No")</f>
        <v>No</v>
      </c>
    </row>
    <row r="3381" customFormat="false" ht="15" hidden="false" customHeight="false" outlineLevel="0" collapsed="false">
      <c r="A3381" s="6" t="s">
        <v>150</v>
      </c>
      <c r="B3381" s="45" t="n">
        <v>42505</v>
      </c>
      <c r="C3381" s="6" t="s">
        <v>173</v>
      </c>
      <c r="D3381" s="6" t="s">
        <v>172</v>
      </c>
      <c r="E3381" s="6" t="s">
        <v>174</v>
      </c>
      <c r="F3381" s="34" t="n">
        <v>0.338750004768372</v>
      </c>
      <c r="G3381" s="34" t="n">
        <v>0.233544190896991</v>
      </c>
      <c r="H3381" s="34" t="n">
        <v>0.105205813871381</v>
      </c>
      <c r="I3381" s="34" t="n">
        <v>0.450474976351623</v>
      </c>
      <c r="J3381" s="35" t="n">
        <v>4.33</v>
      </c>
      <c r="K3381" s="6" t="n">
        <v>0</v>
      </c>
      <c r="L3381" s="35" t="n">
        <v>-1</v>
      </c>
      <c r="M3381" s="6" t="str">
        <f aca="false">IF(I3381&lt;=0,"Below 0%",IF(I3381&lt;=0.05,"0-5%",IF(I3381&lt;=0.1,"5-10%",IF(I3381&lt;=0.2,"10-20%",IF(I3381&lt;=0.4,"20-40%","Above 40%")))))</f>
        <v>Above 40%</v>
      </c>
      <c r="N3381" s="6" t="str">
        <f aca="false">IF(AND(H3381&gt;=Summary!$B$25,I3381&gt;=Summary!$B$26,I3381&lt;=Summary!$B$27,J3381&gt;=Summary!$B$28,J3381&lt;=Summary!$B$29,F3381*J3381&gt;1),"Yes","No")</f>
        <v>No</v>
      </c>
    </row>
    <row r="3382" customFormat="false" ht="15" hidden="false" customHeight="false" outlineLevel="0" collapsed="false">
      <c r="A3382" s="6" t="s">
        <v>150</v>
      </c>
      <c r="B3382" s="45" t="n">
        <v>42505</v>
      </c>
      <c r="C3382" s="6" t="s">
        <v>173</v>
      </c>
      <c r="D3382" s="6" t="s">
        <v>172</v>
      </c>
      <c r="E3382" s="6" t="s">
        <v>177</v>
      </c>
      <c r="F3382" s="34" t="n">
        <v>0.194996520876885</v>
      </c>
      <c r="G3382" s="34" t="n">
        <v>0.219836162300863</v>
      </c>
      <c r="H3382" s="34" t="n">
        <v>-0.0248396414239787</v>
      </c>
      <c r="I3382" s="34" t="n">
        <v>-0.11299160776826</v>
      </c>
      <c r="J3382" s="35" t="n">
        <v>4.6</v>
      </c>
      <c r="K3382" s="6" t="n">
        <v>0</v>
      </c>
      <c r="L3382" s="35" t="n">
        <v>-1</v>
      </c>
      <c r="M3382" s="6" t="str">
        <f aca="false">IF(I3382&lt;=0,"Below 0%",IF(I3382&lt;=0.05,"0-5%",IF(I3382&lt;=0.1,"5-10%",IF(I3382&lt;=0.2,"10-20%",IF(I3382&lt;=0.4,"20-40%","Above 40%")))))</f>
        <v>Below 0%</v>
      </c>
      <c r="N3382" s="6" t="str">
        <f aca="false">IF(AND(H3382&gt;=Summary!$B$25,I3382&gt;=Summary!$B$26,I3382&lt;=Summary!$B$27,J3382&gt;=Summary!$B$28,J3382&lt;=Summary!$B$29,F3382*J3382&gt;1),"Yes","No")</f>
        <v>No</v>
      </c>
    </row>
    <row r="3383" customFormat="false" ht="15" hidden="false" customHeight="false" outlineLevel="0" collapsed="false">
      <c r="A3383" s="6" t="s">
        <v>150</v>
      </c>
      <c r="B3383" s="45" t="n">
        <v>42505</v>
      </c>
      <c r="C3383" s="6" t="s">
        <v>188</v>
      </c>
      <c r="D3383" s="6" t="s">
        <v>181</v>
      </c>
      <c r="E3383" s="6" t="s">
        <v>187</v>
      </c>
      <c r="F3383" s="34" t="n">
        <v>0.259093910455704</v>
      </c>
      <c r="G3383" s="34" t="n">
        <v>0.217757908437553</v>
      </c>
      <c r="H3383" s="34" t="n">
        <v>0.0413360020181506</v>
      </c>
      <c r="I3383" s="34" t="n">
        <v>0.189825491596346</v>
      </c>
      <c r="J3383" s="35" t="n">
        <v>4.6</v>
      </c>
      <c r="K3383" s="6" t="n">
        <v>1</v>
      </c>
      <c r="L3383" s="35" t="n">
        <v>3.6</v>
      </c>
      <c r="M3383" s="6" t="str">
        <f aca="false">IF(I3383&lt;=0,"Below 0%",IF(I3383&lt;=0.05,"0-5%",IF(I3383&lt;=0.1,"5-10%",IF(I3383&lt;=0.2,"10-20%",IF(I3383&lt;=0.4,"20-40%","Above 40%")))))</f>
        <v>10-20%</v>
      </c>
      <c r="N3383" s="6" t="str">
        <f aca="false">IF(AND(H3383&gt;=Summary!$B$25,I3383&gt;=Summary!$B$26,I3383&lt;=Summary!$B$27,J3383&gt;=Summary!$B$28,J3383&lt;=Summary!$B$29,F3383*J3383&gt;1),"Yes","No")</f>
        <v>Yes</v>
      </c>
    </row>
    <row r="3384" customFormat="false" ht="15" hidden="false" customHeight="false" outlineLevel="0" collapsed="false">
      <c r="A3384" s="6" t="s">
        <v>150</v>
      </c>
      <c r="B3384" s="45" t="n">
        <v>42505</v>
      </c>
      <c r="C3384" s="6" t="s">
        <v>188</v>
      </c>
      <c r="D3384" s="6" t="s">
        <v>181</v>
      </c>
      <c r="E3384" s="6" t="s">
        <v>174</v>
      </c>
      <c r="F3384" s="34" t="n">
        <v>0.15592148900032</v>
      </c>
      <c r="G3384" s="34" t="n">
        <v>0.24078999490691</v>
      </c>
      <c r="H3384" s="34" t="n">
        <v>-0.0848685059065892</v>
      </c>
      <c r="I3384" s="34" t="n">
        <v>-0.352458605846143</v>
      </c>
      <c r="J3384" s="35" t="n">
        <v>4.16</v>
      </c>
      <c r="K3384" s="6" t="n">
        <v>0</v>
      </c>
      <c r="L3384" s="35" t="n">
        <v>-1</v>
      </c>
      <c r="M3384" s="6" t="str">
        <f aca="false">IF(I3384&lt;=0,"Below 0%",IF(I3384&lt;=0.05,"0-5%",IF(I3384&lt;=0.1,"5-10%",IF(I3384&lt;=0.2,"10-20%",IF(I3384&lt;=0.4,"20-40%","Above 40%")))))</f>
        <v>Below 0%</v>
      </c>
      <c r="N3384" s="6" t="str">
        <f aca="false">IF(AND(H3384&gt;=Summary!$B$25,I3384&gt;=Summary!$B$26,I3384&lt;=Summary!$B$27,J3384&gt;=Summary!$B$28,J3384&lt;=Summary!$B$29,F3384*J3384&gt;1),"Yes","No")</f>
        <v>No</v>
      </c>
    </row>
    <row r="3385" customFormat="false" ht="15" hidden="false" customHeight="false" outlineLevel="0" collapsed="false">
      <c r="A3385" s="6" t="s">
        <v>150</v>
      </c>
      <c r="B3385" s="45" t="n">
        <v>42505</v>
      </c>
      <c r="C3385" s="6" t="s">
        <v>188</v>
      </c>
      <c r="D3385" s="6" t="s">
        <v>181</v>
      </c>
      <c r="E3385" s="6" t="s">
        <v>177</v>
      </c>
      <c r="F3385" s="34" t="n">
        <v>0.584984600543976</v>
      </c>
      <c r="G3385" s="34" t="n">
        <v>0.541452096655537</v>
      </c>
      <c r="H3385" s="34" t="n">
        <v>0.0435325038884386</v>
      </c>
      <c r="I3385" s="34" t="n">
        <v>0.0803995480991426</v>
      </c>
      <c r="J3385" s="35" t="n">
        <v>1.85</v>
      </c>
      <c r="K3385" s="6" t="n">
        <v>0</v>
      </c>
      <c r="L3385" s="35" t="n">
        <v>-1</v>
      </c>
      <c r="M3385" s="6" t="str">
        <f aca="false">IF(I3385&lt;=0,"Below 0%",IF(I3385&lt;=0.05,"0-5%",IF(I3385&lt;=0.1,"5-10%",IF(I3385&lt;=0.2,"10-20%",IF(I3385&lt;=0.4,"20-40%","Above 40%")))))</f>
        <v>5-10%</v>
      </c>
      <c r="N3385" s="6" t="str">
        <f aca="false">IF(AND(H3385&gt;=Summary!$B$25,I3385&gt;=Summary!$B$26,I3385&lt;=Summary!$B$27,J3385&gt;=Summary!$B$28,J3385&lt;=Summary!$B$29,F3385*J3385&gt;1),"Yes","No")</f>
        <v>No</v>
      </c>
    </row>
    <row r="3386" customFormat="false" ht="15" hidden="false" customHeight="false" outlineLevel="0" collapsed="false">
      <c r="A3386" s="6" t="s">
        <v>150</v>
      </c>
      <c r="B3386" s="45" t="n">
        <v>42505</v>
      </c>
      <c r="C3386" s="6" t="s">
        <v>179</v>
      </c>
      <c r="D3386" s="6" t="s">
        <v>180</v>
      </c>
      <c r="E3386" s="6" t="s">
        <v>187</v>
      </c>
      <c r="F3386" s="34" t="n">
        <v>0.761772215366364</v>
      </c>
      <c r="G3386" s="34" t="n">
        <v>0.721476935561585</v>
      </c>
      <c r="H3386" s="34" t="n">
        <v>0.0402952798047781</v>
      </c>
      <c r="I3386" s="34" t="n">
        <v>0.055851099070011</v>
      </c>
      <c r="J3386" s="35" t="n">
        <v>1.4</v>
      </c>
      <c r="K3386" s="6" t="n">
        <v>1</v>
      </c>
      <c r="L3386" s="35" t="n">
        <v>0.4</v>
      </c>
      <c r="M3386" s="6" t="str">
        <f aca="false">IF(I3386&lt;=0,"Below 0%",IF(I3386&lt;=0.05,"0-5%",IF(I3386&lt;=0.1,"5-10%",IF(I3386&lt;=0.2,"10-20%",IF(I3386&lt;=0.4,"20-40%","Above 40%")))))</f>
        <v>5-10%</v>
      </c>
      <c r="N3386" s="6" t="str">
        <f aca="false">IF(AND(H3386&gt;=Summary!$B$25,I3386&gt;=Summary!$B$26,I3386&lt;=Summary!$B$27,J3386&gt;=Summary!$B$28,J3386&lt;=Summary!$B$29,F3386*J3386&gt;1),"Yes","No")</f>
        <v>No</v>
      </c>
    </row>
    <row r="3387" customFormat="false" ht="15" hidden="false" customHeight="false" outlineLevel="0" collapsed="false">
      <c r="A3387" s="6" t="s">
        <v>150</v>
      </c>
      <c r="B3387" s="45" t="n">
        <v>42505</v>
      </c>
      <c r="C3387" s="6" t="s">
        <v>179</v>
      </c>
      <c r="D3387" s="6" t="s">
        <v>180</v>
      </c>
      <c r="E3387" s="6" t="s">
        <v>174</v>
      </c>
      <c r="F3387" s="34" t="n">
        <v>0.115889817476273</v>
      </c>
      <c r="G3387" s="34" t="n">
        <v>0.177516293459793</v>
      </c>
      <c r="H3387" s="34" t="n">
        <v>-0.06162647598352</v>
      </c>
      <c r="I3387" s="34" t="n">
        <v>-0.347159546779735</v>
      </c>
      <c r="J3387" s="35" t="n">
        <v>5.69</v>
      </c>
      <c r="K3387" s="6" t="n">
        <v>0</v>
      </c>
      <c r="L3387" s="35" t="n">
        <v>-1</v>
      </c>
      <c r="M3387" s="6" t="str">
        <f aca="false">IF(I3387&lt;=0,"Below 0%",IF(I3387&lt;=0.05,"0-5%",IF(I3387&lt;=0.1,"5-10%",IF(I3387&lt;=0.2,"10-20%",IF(I3387&lt;=0.4,"20-40%","Above 40%")))))</f>
        <v>Below 0%</v>
      </c>
      <c r="N3387" s="6" t="str">
        <f aca="false">IF(AND(H3387&gt;=Summary!$B$25,I3387&gt;=Summary!$B$26,I3387&lt;=Summary!$B$27,J3387&gt;=Summary!$B$28,J3387&lt;=Summary!$B$29,F3387*J3387&gt;1),"Yes","No")</f>
        <v>No</v>
      </c>
    </row>
    <row r="3388" customFormat="false" ht="15" hidden="false" customHeight="false" outlineLevel="0" collapsed="false">
      <c r="A3388" s="6" t="s">
        <v>150</v>
      </c>
      <c r="B3388" s="45" t="n">
        <v>42505</v>
      </c>
      <c r="C3388" s="6" t="s">
        <v>179</v>
      </c>
      <c r="D3388" s="6" t="s">
        <v>180</v>
      </c>
      <c r="E3388" s="6" t="s">
        <v>177</v>
      </c>
      <c r="F3388" s="34" t="n">
        <v>0.122337952256203</v>
      </c>
      <c r="G3388" s="34" t="n">
        <v>0.101006770978622</v>
      </c>
      <c r="H3388" s="34" t="n">
        <v>0.0213311812775807</v>
      </c>
      <c r="I3388" s="34" t="n">
        <v>0.211185656871414</v>
      </c>
      <c r="J3388" s="35" t="n">
        <v>10</v>
      </c>
      <c r="K3388" s="6" t="n">
        <v>0</v>
      </c>
      <c r="L3388" s="35" t="n">
        <v>-1</v>
      </c>
      <c r="M3388" s="6" t="str">
        <f aca="false">IF(I3388&lt;=0,"Below 0%",IF(I3388&lt;=0.05,"0-5%",IF(I3388&lt;=0.1,"5-10%",IF(I3388&lt;=0.2,"10-20%",IF(I3388&lt;=0.4,"20-40%","Above 40%")))))</f>
        <v>20-40%</v>
      </c>
      <c r="N3388" s="6" t="str">
        <f aca="false">IF(AND(H3388&gt;=Summary!$B$25,I3388&gt;=Summary!$B$26,I3388&lt;=Summary!$B$27,J3388&gt;=Summary!$B$28,J3388&lt;=Summary!$B$29,F3388*J3388&gt;1),"Yes","No")</f>
        <v>No</v>
      </c>
    </row>
    <row r="3389" customFormat="false" ht="15" hidden="false" customHeight="false" outlineLevel="0" collapsed="false">
      <c r="A3389" s="6" t="s">
        <v>150</v>
      </c>
      <c r="B3389" s="45" t="n">
        <v>42505</v>
      </c>
      <c r="C3389" s="6" t="s">
        <v>192</v>
      </c>
      <c r="D3389" s="6" t="s">
        <v>189</v>
      </c>
      <c r="E3389" s="6" t="s">
        <v>187</v>
      </c>
      <c r="F3389" s="34" t="n">
        <v>0.356020420789719</v>
      </c>
      <c r="G3389" s="34" t="n">
        <v>0.291071900607983</v>
      </c>
      <c r="H3389" s="34" t="n">
        <v>0.0649485201817356</v>
      </c>
      <c r="I3389" s="34" t="n">
        <v>0.223135658392558</v>
      </c>
      <c r="J3389" s="35" t="n">
        <v>3.5</v>
      </c>
      <c r="K3389" s="6" t="n">
        <v>1</v>
      </c>
      <c r="L3389" s="35" t="n">
        <v>2.5</v>
      </c>
      <c r="M3389" s="6" t="str">
        <f aca="false">IF(I3389&lt;=0,"Below 0%",IF(I3389&lt;=0.05,"0-5%",IF(I3389&lt;=0.1,"5-10%",IF(I3389&lt;=0.2,"10-20%",IF(I3389&lt;=0.4,"20-40%","Above 40%")))))</f>
        <v>20-40%</v>
      </c>
      <c r="N3389" s="6" t="str">
        <f aca="false">IF(AND(H3389&gt;=Summary!$B$25,I3389&gt;=Summary!$B$26,I3389&lt;=Summary!$B$27,J3389&gt;=Summary!$B$28,J3389&lt;=Summary!$B$29,F3389*J3389&gt;1),"Yes","No")</f>
        <v>Yes</v>
      </c>
    </row>
    <row r="3390" customFormat="false" ht="15" hidden="false" customHeight="false" outlineLevel="0" collapsed="false">
      <c r="A3390" s="6" t="s">
        <v>150</v>
      </c>
      <c r="B3390" s="45" t="n">
        <v>42505</v>
      </c>
      <c r="C3390" s="6" t="s">
        <v>192</v>
      </c>
      <c r="D3390" s="6" t="s">
        <v>189</v>
      </c>
      <c r="E3390" s="6" t="s">
        <v>174</v>
      </c>
      <c r="F3390" s="34" t="n">
        <v>0.255237251520157</v>
      </c>
      <c r="G3390" s="34" t="n">
        <v>0.265992598466825</v>
      </c>
      <c r="H3390" s="34" t="n">
        <v>-0.0107553469466684</v>
      </c>
      <c r="I3390" s="34" t="n">
        <v>-0.0404347602476984</v>
      </c>
      <c r="J3390" s="35" t="n">
        <v>3.83</v>
      </c>
      <c r="K3390" s="6" t="n">
        <v>0</v>
      </c>
      <c r="L3390" s="35" t="n">
        <v>-1</v>
      </c>
      <c r="M3390" s="6" t="str">
        <f aca="false">IF(I3390&lt;=0,"Below 0%",IF(I3390&lt;=0.05,"0-5%",IF(I3390&lt;=0.1,"5-10%",IF(I3390&lt;=0.2,"10-20%",IF(I3390&lt;=0.4,"20-40%","Above 40%")))))</f>
        <v>Below 0%</v>
      </c>
      <c r="N3390" s="6" t="str">
        <f aca="false">IF(AND(H3390&gt;=Summary!$B$25,I3390&gt;=Summary!$B$26,I3390&lt;=Summary!$B$27,J3390&gt;=Summary!$B$28,J3390&lt;=Summary!$B$29,F3390*J3390&gt;1),"Yes","No")</f>
        <v>No</v>
      </c>
    </row>
    <row r="3391" customFormat="false" ht="15" hidden="false" customHeight="false" outlineLevel="0" collapsed="false">
      <c r="A3391" s="6" t="s">
        <v>150</v>
      </c>
      <c r="B3391" s="45" t="n">
        <v>42505</v>
      </c>
      <c r="C3391" s="6" t="s">
        <v>192</v>
      </c>
      <c r="D3391" s="6" t="s">
        <v>189</v>
      </c>
      <c r="E3391" s="6" t="s">
        <v>177</v>
      </c>
      <c r="F3391" s="34" t="n">
        <v>0.388742297887802</v>
      </c>
      <c r="G3391" s="34" t="n">
        <v>0.442935500925192</v>
      </c>
      <c r="H3391" s="34" t="n">
        <v>-0.0541932030373896</v>
      </c>
      <c r="I3391" s="34" t="n">
        <v>-0.122350100464271</v>
      </c>
      <c r="J3391" s="35" t="n">
        <v>2.3</v>
      </c>
      <c r="K3391" s="6" t="n">
        <v>0</v>
      </c>
      <c r="L3391" s="35" t="n">
        <v>-1</v>
      </c>
      <c r="M3391" s="6" t="str">
        <f aca="false">IF(I3391&lt;=0,"Below 0%",IF(I3391&lt;=0.05,"0-5%",IF(I3391&lt;=0.1,"5-10%",IF(I3391&lt;=0.2,"10-20%",IF(I3391&lt;=0.4,"20-40%","Above 40%")))))</f>
        <v>Below 0%</v>
      </c>
      <c r="N3391" s="6" t="str">
        <f aca="false">IF(AND(H3391&gt;=Summary!$B$25,I3391&gt;=Summary!$B$26,I3391&lt;=Summary!$B$27,J3391&gt;=Summary!$B$28,J3391&lt;=Summary!$B$29,F3391*J3391&gt;1),"Yes","No")</f>
        <v>No</v>
      </c>
    </row>
    <row r="3392" customFormat="false" ht="15" hidden="false" customHeight="false" outlineLevel="0" collapsed="false">
      <c r="A3392" s="6" t="s">
        <v>150</v>
      </c>
      <c r="B3392" s="45" t="n">
        <v>42505</v>
      </c>
      <c r="C3392" s="6" t="s">
        <v>175</v>
      </c>
      <c r="D3392" s="6" t="s">
        <v>194</v>
      </c>
      <c r="E3392" s="6" t="s">
        <v>187</v>
      </c>
      <c r="F3392" s="34" t="n">
        <v>0.26687291264534</v>
      </c>
      <c r="G3392" s="34" t="n">
        <v>0.145754554829838</v>
      </c>
      <c r="H3392" s="34" t="n">
        <v>0.121118357815502</v>
      </c>
      <c r="I3392" s="34" t="n">
        <v>0.830974770955882</v>
      </c>
      <c r="J3392" s="35" t="n">
        <v>7</v>
      </c>
      <c r="K3392" s="6" t="n">
        <v>0</v>
      </c>
      <c r="L3392" s="35" t="n">
        <v>-1</v>
      </c>
      <c r="M3392" s="6" t="str">
        <f aca="false">IF(I3392&lt;=0,"Below 0%",IF(I3392&lt;=0.05,"0-5%",IF(I3392&lt;=0.1,"5-10%",IF(I3392&lt;=0.2,"10-20%",IF(I3392&lt;=0.4,"20-40%","Above 40%")))))</f>
        <v>Above 40%</v>
      </c>
      <c r="N3392" s="6" t="str">
        <f aca="false">IF(AND(H3392&gt;=Summary!$B$25,I3392&gt;=Summary!$B$26,I3392&lt;=Summary!$B$27,J3392&gt;=Summary!$B$28,J3392&lt;=Summary!$B$29,F3392*J3392&gt;1),"Yes","No")</f>
        <v>No</v>
      </c>
    </row>
    <row r="3393" customFormat="false" ht="15" hidden="false" customHeight="false" outlineLevel="0" collapsed="false">
      <c r="A3393" s="6" t="s">
        <v>150</v>
      </c>
      <c r="B3393" s="45" t="n">
        <v>42505</v>
      </c>
      <c r="C3393" s="6" t="s">
        <v>175</v>
      </c>
      <c r="D3393" s="6" t="s">
        <v>194</v>
      </c>
      <c r="E3393" s="6" t="s">
        <v>174</v>
      </c>
      <c r="F3393" s="34" t="n">
        <v>0.244327440857887</v>
      </c>
      <c r="G3393" s="34" t="n">
        <v>0.212558725793514</v>
      </c>
      <c r="H3393" s="34" t="n">
        <v>0.0317687150643729</v>
      </c>
      <c r="I3393" s="34" t="n">
        <v>0.149458531734114</v>
      </c>
      <c r="J3393" s="35" t="n">
        <v>4.8</v>
      </c>
      <c r="K3393" s="6" t="n">
        <v>1</v>
      </c>
      <c r="L3393" s="35" t="n">
        <v>3.8</v>
      </c>
      <c r="M3393" s="6" t="str">
        <f aca="false">IF(I3393&lt;=0,"Below 0%",IF(I3393&lt;=0.05,"0-5%",IF(I3393&lt;=0.1,"5-10%",IF(I3393&lt;=0.2,"10-20%",IF(I3393&lt;=0.4,"20-40%","Above 40%")))))</f>
        <v>10-20%</v>
      </c>
      <c r="N3393" s="6" t="str">
        <f aca="false">IF(AND(H3393&gt;=Summary!$B$25,I3393&gt;=Summary!$B$26,I3393&lt;=Summary!$B$27,J3393&gt;=Summary!$B$28,J3393&lt;=Summary!$B$29,F3393*J3393&gt;1),"Yes","No")</f>
        <v>Yes</v>
      </c>
    </row>
    <row r="3394" customFormat="false" ht="15" hidden="false" customHeight="false" outlineLevel="0" collapsed="false">
      <c r="A3394" s="6" t="s">
        <v>150</v>
      </c>
      <c r="B3394" s="45" t="n">
        <v>42505</v>
      </c>
      <c r="C3394" s="6" t="s">
        <v>175</v>
      </c>
      <c r="D3394" s="6" t="s">
        <v>194</v>
      </c>
      <c r="E3394" s="6" t="s">
        <v>177</v>
      </c>
      <c r="F3394" s="34" t="n">
        <v>0.488799691200256</v>
      </c>
      <c r="G3394" s="34" t="n">
        <v>0.641686719376647</v>
      </c>
      <c r="H3394" s="34" t="n">
        <v>-0.152887028176391</v>
      </c>
      <c r="I3394" s="34" t="n">
        <v>-0.238258052659886</v>
      </c>
      <c r="J3394" s="35" t="n">
        <v>1.59</v>
      </c>
      <c r="K3394" s="6" t="n">
        <v>0</v>
      </c>
      <c r="L3394" s="35" t="n">
        <v>-1</v>
      </c>
      <c r="M3394" s="6" t="str">
        <f aca="false">IF(I3394&lt;=0,"Below 0%",IF(I3394&lt;=0.05,"0-5%",IF(I3394&lt;=0.1,"5-10%",IF(I3394&lt;=0.2,"10-20%",IF(I3394&lt;=0.4,"20-40%","Above 40%")))))</f>
        <v>Below 0%</v>
      </c>
      <c r="N3394" s="6" t="str">
        <f aca="false">IF(AND(H3394&gt;=Summary!$B$25,I3394&gt;=Summary!$B$26,I3394&lt;=Summary!$B$27,J3394&gt;=Summary!$B$28,J3394&lt;=Summary!$B$29,F3394*J3394&gt;1),"Yes","No")</f>
        <v>No</v>
      </c>
    </row>
    <row r="3395" customFormat="false" ht="15" hidden="false" customHeight="false" outlineLevel="0" collapsed="false">
      <c r="A3395" s="6" t="s">
        <v>150</v>
      </c>
      <c r="B3395" s="45" t="n">
        <v>42505</v>
      </c>
      <c r="C3395" s="6" t="s">
        <v>198</v>
      </c>
      <c r="D3395" s="6" t="s">
        <v>191</v>
      </c>
      <c r="E3395" s="6" t="s">
        <v>187</v>
      </c>
      <c r="F3395" s="34" t="n">
        <v>0.479677230119705</v>
      </c>
      <c r="G3395" s="34" t="n">
        <v>0.462757731958763</v>
      </c>
      <c r="H3395" s="34" t="n">
        <v>0.0169194981609424</v>
      </c>
      <c r="I3395" s="34" t="n">
        <v>0.0365623240682018</v>
      </c>
      <c r="J3395" s="35" t="n">
        <v>2.2</v>
      </c>
      <c r="K3395" s="6" t="n">
        <v>0</v>
      </c>
      <c r="L3395" s="35" t="n">
        <v>-1</v>
      </c>
      <c r="M3395" s="6" t="str">
        <f aca="false">IF(I3395&lt;=0,"Below 0%",IF(I3395&lt;=0.05,"0-5%",IF(I3395&lt;=0.1,"5-10%",IF(I3395&lt;=0.2,"10-20%",IF(I3395&lt;=0.4,"20-40%","Above 40%")))))</f>
        <v>0-5%</v>
      </c>
      <c r="N3395" s="6" t="str">
        <f aca="false">IF(AND(H3395&gt;=Summary!$B$25,I3395&gt;=Summary!$B$26,I3395&lt;=Summary!$B$27,J3395&gt;=Summary!$B$28,J3395&lt;=Summary!$B$29,F3395*J3395&gt;1),"Yes","No")</f>
        <v>No</v>
      </c>
    </row>
    <row r="3396" customFormat="false" ht="15" hidden="false" customHeight="false" outlineLevel="0" collapsed="false">
      <c r="A3396" s="6" t="s">
        <v>150</v>
      </c>
      <c r="B3396" s="45" t="n">
        <v>42505</v>
      </c>
      <c r="C3396" s="6" t="s">
        <v>198</v>
      </c>
      <c r="D3396" s="6" t="s">
        <v>191</v>
      </c>
      <c r="E3396" s="6" t="s">
        <v>174</v>
      </c>
      <c r="F3396" s="34" t="n">
        <v>0.293084383010864</v>
      </c>
      <c r="G3396" s="34" t="n">
        <v>0.267912371134021</v>
      </c>
      <c r="H3396" s="34" t="n">
        <v>0.0251720118768437</v>
      </c>
      <c r="I3396" s="34" t="n">
        <v>0.0939561386071701</v>
      </c>
      <c r="J3396" s="35" t="n">
        <v>3.8</v>
      </c>
      <c r="K3396" s="6" t="n">
        <v>1</v>
      </c>
      <c r="L3396" s="35" t="n">
        <v>2.8</v>
      </c>
      <c r="M3396" s="6" t="str">
        <f aca="false">IF(I3396&lt;=0,"Below 0%",IF(I3396&lt;=0.05,"0-5%",IF(I3396&lt;=0.1,"5-10%",IF(I3396&lt;=0.2,"10-20%",IF(I3396&lt;=0.4,"20-40%","Above 40%")))))</f>
        <v>5-10%</v>
      </c>
      <c r="N3396" s="6" t="str">
        <f aca="false">IF(AND(H3396&gt;=Summary!$B$25,I3396&gt;=Summary!$B$26,I3396&lt;=Summary!$B$27,J3396&gt;=Summary!$B$28,J3396&lt;=Summary!$B$29,F3396*J3396&gt;1),"Yes","No")</f>
        <v>No</v>
      </c>
    </row>
    <row r="3397" customFormat="false" ht="15" hidden="false" customHeight="false" outlineLevel="0" collapsed="false">
      <c r="A3397" s="6" t="s">
        <v>150</v>
      </c>
      <c r="B3397" s="45" t="n">
        <v>42505</v>
      </c>
      <c r="C3397" s="6" t="s">
        <v>198</v>
      </c>
      <c r="D3397" s="6" t="s">
        <v>191</v>
      </c>
      <c r="E3397" s="6" t="s">
        <v>177</v>
      </c>
      <c r="F3397" s="34" t="n">
        <v>0.227238371968269</v>
      </c>
      <c r="G3397" s="34" t="n">
        <v>0.269329896907217</v>
      </c>
      <c r="H3397" s="34" t="n">
        <v>-0.0420915249389472</v>
      </c>
      <c r="I3397" s="34" t="n">
        <v>-0.156282408385756</v>
      </c>
      <c r="J3397" s="35" t="n">
        <v>3.78</v>
      </c>
      <c r="K3397" s="6" t="n">
        <v>0</v>
      </c>
      <c r="L3397" s="35" t="n">
        <v>-1</v>
      </c>
      <c r="M3397" s="6" t="str">
        <f aca="false">IF(I3397&lt;=0,"Below 0%",IF(I3397&lt;=0.05,"0-5%",IF(I3397&lt;=0.1,"5-10%",IF(I3397&lt;=0.2,"10-20%",IF(I3397&lt;=0.4,"20-40%","Above 40%")))))</f>
        <v>Below 0%</v>
      </c>
      <c r="N3397" s="6" t="str">
        <f aca="false">IF(AND(H3397&gt;=Summary!$B$25,I3397&gt;=Summary!$B$26,I3397&lt;=Summary!$B$27,J3397&gt;=Summary!$B$28,J3397&lt;=Summary!$B$29,F3397*J3397&gt;1),"Yes","No")</f>
        <v>No</v>
      </c>
    </row>
    <row r="3398" customFormat="false" ht="15" hidden="false" customHeight="false" outlineLevel="0" collapsed="false">
      <c r="A3398" s="6" t="s">
        <v>150</v>
      </c>
      <c r="B3398" s="45" t="n">
        <v>42505</v>
      </c>
      <c r="C3398" s="6" t="s">
        <v>178</v>
      </c>
      <c r="D3398" s="6" t="s">
        <v>183</v>
      </c>
      <c r="E3398" s="6" t="s">
        <v>187</v>
      </c>
      <c r="F3398" s="34" t="n">
        <v>0.40407121181488</v>
      </c>
      <c r="G3398" s="34" t="n">
        <v>0.402880224798033</v>
      </c>
      <c r="H3398" s="34" t="n">
        <v>0.00119098701684733</v>
      </c>
      <c r="I3398" s="34" t="n">
        <v>0.00295618137485998</v>
      </c>
      <c r="J3398" s="35" t="n">
        <v>2.5</v>
      </c>
      <c r="K3398" s="6" t="n">
        <v>0</v>
      </c>
      <c r="L3398" s="35" t="n">
        <v>-1</v>
      </c>
      <c r="M3398" s="6" t="str">
        <f aca="false">IF(I3398&lt;=0,"Below 0%",IF(I3398&lt;=0.05,"0-5%",IF(I3398&lt;=0.1,"5-10%",IF(I3398&lt;=0.2,"10-20%",IF(I3398&lt;=0.4,"20-40%","Above 40%")))))</f>
        <v>0-5%</v>
      </c>
      <c r="N3398" s="6" t="str">
        <f aca="false">IF(AND(H3398&gt;=Summary!$B$25,I3398&gt;=Summary!$B$26,I3398&lt;=Summary!$B$27,J3398&gt;=Summary!$B$28,J3398&lt;=Summary!$B$29,F3398*J3398&gt;1),"Yes","No")</f>
        <v>No</v>
      </c>
    </row>
    <row r="3399" customFormat="false" ht="15" hidden="false" customHeight="false" outlineLevel="0" collapsed="false">
      <c r="A3399" s="6" t="s">
        <v>150</v>
      </c>
      <c r="B3399" s="45" t="n">
        <v>42505</v>
      </c>
      <c r="C3399" s="6" t="s">
        <v>178</v>
      </c>
      <c r="D3399" s="6" t="s">
        <v>183</v>
      </c>
      <c r="E3399" s="6" t="s">
        <v>174</v>
      </c>
      <c r="F3399" s="34" t="n">
        <v>0.245801493525505</v>
      </c>
      <c r="G3399" s="34" t="n">
        <v>0.272216368106779</v>
      </c>
      <c r="H3399" s="34" t="n">
        <v>-0.026414874581274</v>
      </c>
      <c r="I3399" s="34" t="n">
        <v>-0.0970363199134026</v>
      </c>
      <c r="J3399" s="35" t="n">
        <v>3.7</v>
      </c>
      <c r="K3399" s="6" t="n">
        <v>1</v>
      </c>
      <c r="L3399" s="35" t="n">
        <v>2.7</v>
      </c>
      <c r="M3399" s="6" t="str">
        <f aca="false">IF(I3399&lt;=0,"Below 0%",IF(I3399&lt;=0.05,"0-5%",IF(I3399&lt;=0.1,"5-10%",IF(I3399&lt;=0.2,"10-20%",IF(I3399&lt;=0.4,"20-40%","Above 40%")))))</f>
        <v>Below 0%</v>
      </c>
      <c r="N3399" s="6" t="str">
        <f aca="false">IF(AND(H3399&gt;=Summary!$B$25,I3399&gt;=Summary!$B$26,I3399&lt;=Summary!$B$27,J3399&gt;=Summary!$B$28,J3399&lt;=Summary!$B$29,F3399*J3399&gt;1),"Yes","No")</f>
        <v>No</v>
      </c>
    </row>
    <row r="3400" customFormat="false" ht="15" hidden="false" customHeight="false" outlineLevel="0" collapsed="false">
      <c r="A3400" s="6" t="s">
        <v>150</v>
      </c>
      <c r="B3400" s="45" t="n">
        <v>42505</v>
      </c>
      <c r="C3400" s="6" t="s">
        <v>178</v>
      </c>
      <c r="D3400" s="6" t="s">
        <v>183</v>
      </c>
      <c r="E3400" s="6" t="s">
        <v>177</v>
      </c>
      <c r="F3400" s="34" t="n">
        <v>0.350127309560776</v>
      </c>
      <c r="G3400" s="34" t="n">
        <v>0.324903407095188</v>
      </c>
      <c r="H3400" s="34" t="n">
        <v>0.0252239024655879</v>
      </c>
      <c r="I3400" s="34" t="n">
        <v>0.0776350814265174</v>
      </c>
      <c r="J3400" s="35" t="n">
        <v>3.1</v>
      </c>
      <c r="K3400" s="6" t="n">
        <v>0</v>
      </c>
      <c r="L3400" s="35" t="n">
        <v>-1</v>
      </c>
      <c r="M3400" s="6" t="str">
        <f aca="false">IF(I3400&lt;=0,"Below 0%",IF(I3400&lt;=0.05,"0-5%",IF(I3400&lt;=0.1,"5-10%",IF(I3400&lt;=0.2,"10-20%",IF(I3400&lt;=0.4,"20-40%","Above 40%")))))</f>
        <v>5-10%</v>
      </c>
      <c r="N3400" s="6" t="str">
        <f aca="false">IF(AND(H3400&gt;=Summary!$B$25,I3400&gt;=Summary!$B$26,I3400&lt;=Summary!$B$27,J3400&gt;=Summary!$B$28,J3400&lt;=Summary!$B$29,F3400*J3400&gt;1),"Yes","No")</f>
        <v>No</v>
      </c>
    </row>
    <row r="3401" customFormat="false" ht="15" hidden="false" customHeight="false" outlineLevel="0" collapsed="false">
      <c r="A3401" s="6" t="s">
        <v>150</v>
      </c>
      <c r="B3401" s="45" t="n">
        <v>42507</v>
      </c>
      <c r="C3401" s="6" t="s">
        <v>176</v>
      </c>
      <c r="D3401" s="6" t="s">
        <v>199</v>
      </c>
      <c r="E3401" s="6" t="s">
        <v>187</v>
      </c>
      <c r="F3401" s="34" t="n">
        <v>0.738329827785492</v>
      </c>
      <c r="G3401" s="34" t="n">
        <v>0.586915079455206</v>
      </c>
      <c r="H3401" s="34" t="n">
        <v>0.151414748330286</v>
      </c>
      <c r="I3401" s="34" t="n">
        <v>0.257984082587952</v>
      </c>
      <c r="J3401" s="35" t="n">
        <v>1.72</v>
      </c>
      <c r="K3401" s="6" t="n">
        <v>1</v>
      </c>
      <c r="L3401" s="35" t="n">
        <v>0.72</v>
      </c>
      <c r="M3401" s="6" t="str">
        <f aca="false">IF(I3401&lt;=0,"Below 0%",IF(I3401&lt;=0.05,"0-5%",IF(I3401&lt;=0.1,"5-10%",IF(I3401&lt;=0.2,"10-20%",IF(I3401&lt;=0.4,"20-40%","Above 40%")))))</f>
        <v>20-40%</v>
      </c>
      <c r="N3401" s="6" t="str">
        <f aca="false">IF(AND(H3401&gt;=Summary!$B$25,I3401&gt;=Summary!$B$26,I3401&lt;=Summary!$B$27,J3401&gt;=Summary!$B$28,J3401&lt;=Summary!$B$29,F3401*J3401&gt;1),"Yes","No")</f>
        <v>No</v>
      </c>
    </row>
    <row r="3402" customFormat="false" ht="15" hidden="false" customHeight="false" outlineLevel="0" collapsed="false">
      <c r="A3402" s="6" t="s">
        <v>150</v>
      </c>
      <c r="B3402" s="45" t="n">
        <v>42507</v>
      </c>
      <c r="C3402" s="6" t="s">
        <v>176</v>
      </c>
      <c r="D3402" s="6" t="s">
        <v>199</v>
      </c>
      <c r="E3402" s="6" t="s">
        <v>174</v>
      </c>
      <c r="F3402" s="34" t="n">
        <v>0.123365357518196</v>
      </c>
      <c r="G3402" s="34" t="n">
        <v>0.233139477289366</v>
      </c>
      <c r="H3402" s="34" t="n">
        <v>-0.10977411977117</v>
      </c>
      <c r="I3402" s="34" t="n">
        <v>-0.470851702369227</v>
      </c>
      <c r="J3402" s="35" t="n">
        <v>4.33</v>
      </c>
      <c r="K3402" s="6" t="n">
        <v>0</v>
      </c>
      <c r="L3402" s="35" t="n">
        <v>-1</v>
      </c>
      <c r="M3402" s="6" t="str">
        <f aca="false">IF(I3402&lt;=0,"Below 0%",IF(I3402&lt;=0.05,"0-5%",IF(I3402&lt;=0.1,"5-10%",IF(I3402&lt;=0.2,"10-20%",IF(I3402&lt;=0.4,"20-40%","Above 40%")))))</f>
        <v>Below 0%</v>
      </c>
      <c r="N3402" s="6" t="str">
        <f aca="false">IF(AND(H3402&gt;=Summary!$B$25,I3402&gt;=Summary!$B$26,I3402&lt;=Summary!$B$27,J3402&gt;=Summary!$B$28,J3402&lt;=Summary!$B$29,F3402*J3402&gt;1),"Yes","No")</f>
        <v>No</v>
      </c>
    </row>
    <row r="3403" customFormat="false" ht="15" hidden="false" customHeight="false" outlineLevel="0" collapsed="false">
      <c r="A3403" s="6" t="s">
        <v>150</v>
      </c>
      <c r="B3403" s="45" t="n">
        <v>42507</v>
      </c>
      <c r="C3403" s="6" t="s">
        <v>176</v>
      </c>
      <c r="D3403" s="6" t="s">
        <v>199</v>
      </c>
      <c r="E3403" s="6" t="s">
        <v>177</v>
      </c>
      <c r="F3403" s="34" t="n">
        <v>0.138304844498634</v>
      </c>
      <c r="G3403" s="34" t="n">
        <v>0.179945443255429</v>
      </c>
      <c r="H3403" s="34" t="n">
        <v>-0.0416405987567942</v>
      </c>
      <c r="I3403" s="34" t="n">
        <v>-0.231406797546333</v>
      </c>
      <c r="J3403" s="35" t="n">
        <v>5.61</v>
      </c>
      <c r="K3403" s="6" t="n">
        <v>0</v>
      </c>
      <c r="L3403" s="35" t="n">
        <v>-1</v>
      </c>
      <c r="M3403" s="6" t="str">
        <f aca="false">IF(I3403&lt;=0,"Below 0%",IF(I3403&lt;=0.05,"0-5%",IF(I3403&lt;=0.1,"5-10%",IF(I3403&lt;=0.2,"10-20%",IF(I3403&lt;=0.4,"20-40%","Above 40%")))))</f>
        <v>Below 0%</v>
      </c>
      <c r="N3403" s="6" t="str">
        <f aca="false">IF(AND(H3403&gt;=Summary!$B$25,I3403&gt;=Summary!$B$26,I3403&lt;=Summary!$B$27,J3403&gt;=Summary!$B$28,J3403&lt;=Summary!$B$29,F3403*J3403&gt;1),"Yes","No")</f>
        <v>No</v>
      </c>
    </row>
    <row r="3404" customFormat="false" ht="15" hidden="false" customHeight="false" outlineLevel="0" collapsed="false">
      <c r="A3404" s="6" t="s">
        <v>151</v>
      </c>
      <c r="B3404" s="45" t="n">
        <v>42595</v>
      </c>
      <c r="C3404" s="6" t="s">
        <v>196</v>
      </c>
      <c r="D3404" s="6" t="s">
        <v>175</v>
      </c>
      <c r="E3404" s="6" t="s">
        <v>187</v>
      </c>
      <c r="F3404" s="34" t="n">
        <v>0.276384472846985</v>
      </c>
      <c r="G3404" s="34" t="n">
        <v>0.394645247657296</v>
      </c>
      <c r="H3404" s="34" t="n">
        <v>-0.118260774810311</v>
      </c>
      <c r="I3404" s="34" t="n">
        <v>-0.299663496551229</v>
      </c>
      <c r="J3404" s="35" t="n">
        <v>2.55</v>
      </c>
      <c r="K3404" s="6" t="n">
        <v>0</v>
      </c>
      <c r="L3404" s="35" t="n">
        <v>-1</v>
      </c>
      <c r="M3404" s="6" t="str">
        <f aca="false">IF(I3404&lt;=0,"Below 0%",IF(I3404&lt;=0.05,"0-5%",IF(I3404&lt;=0.1,"5-10%",IF(I3404&lt;=0.2,"10-20%",IF(I3404&lt;=0.4,"20-40%","Above 40%")))))</f>
        <v>Below 0%</v>
      </c>
      <c r="N3404" s="6" t="str">
        <f aca="false">IF(AND(H3404&gt;=Summary!$B$25,I3404&gt;=Summary!$B$26,I3404&lt;=Summary!$B$27,J3404&gt;=Summary!$B$28,J3404&lt;=Summary!$B$29,F3404*J3404&gt;1),"Yes","No")</f>
        <v>No</v>
      </c>
    </row>
    <row r="3405" customFormat="false" ht="15" hidden="false" customHeight="false" outlineLevel="0" collapsed="false">
      <c r="A3405" s="6" t="s">
        <v>151</v>
      </c>
      <c r="B3405" s="45" t="n">
        <v>42595</v>
      </c>
      <c r="C3405" s="6" t="s">
        <v>196</v>
      </c>
      <c r="D3405" s="6" t="s">
        <v>175</v>
      </c>
      <c r="E3405" s="6" t="s">
        <v>174</v>
      </c>
      <c r="F3405" s="34" t="n">
        <v>0.401019424200058</v>
      </c>
      <c r="G3405" s="34" t="n">
        <v>0.300401606425703</v>
      </c>
      <c r="H3405" s="34" t="n">
        <v>0.100617817774355</v>
      </c>
      <c r="I3405" s="34" t="n">
        <v>0.334944339917306</v>
      </c>
      <c r="J3405" s="35" t="n">
        <v>3.35</v>
      </c>
      <c r="K3405" s="6" t="n">
        <v>0</v>
      </c>
      <c r="L3405" s="35" t="n">
        <v>-1</v>
      </c>
      <c r="M3405" s="6" t="str">
        <f aca="false">IF(I3405&lt;=0,"Below 0%",IF(I3405&lt;=0.05,"0-5%",IF(I3405&lt;=0.1,"5-10%",IF(I3405&lt;=0.2,"10-20%",IF(I3405&lt;=0.4,"20-40%","Above 40%")))))</f>
        <v>20-40%</v>
      </c>
      <c r="N3405" s="6" t="str">
        <f aca="false">IF(AND(H3405&gt;=Summary!$B$25,I3405&gt;=Summary!$B$26,I3405&lt;=Summary!$B$27,J3405&gt;=Summary!$B$28,J3405&lt;=Summary!$B$29,F3405*J3405&gt;1),"Yes","No")</f>
        <v>Yes</v>
      </c>
    </row>
    <row r="3406" customFormat="false" ht="15" hidden="false" customHeight="false" outlineLevel="0" collapsed="false">
      <c r="A3406" s="6" t="s">
        <v>151</v>
      </c>
      <c r="B3406" s="45" t="n">
        <v>42595</v>
      </c>
      <c r="C3406" s="6" t="s">
        <v>196</v>
      </c>
      <c r="D3406" s="6" t="s">
        <v>175</v>
      </c>
      <c r="E3406" s="6" t="s">
        <v>177</v>
      </c>
      <c r="F3406" s="34" t="n">
        <v>0.322596102952957</v>
      </c>
      <c r="G3406" s="34" t="n">
        <v>0.304953145917001</v>
      </c>
      <c r="H3406" s="34" t="n">
        <v>0.0176429570359558</v>
      </c>
      <c r="I3406" s="34" t="n">
        <v>0.0578546484014881</v>
      </c>
      <c r="J3406" s="35" t="n">
        <v>3.3</v>
      </c>
      <c r="K3406" s="6" t="n">
        <v>1</v>
      </c>
      <c r="L3406" s="35" t="n">
        <v>2.3</v>
      </c>
      <c r="M3406" s="6" t="str">
        <f aca="false">IF(I3406&lt;=0,"Below 0%",IF(I3406&lt;=0.05,"0-5%",IF(I3406&lt;=0.1,"5-10%",IF(I3406&lt;=0.2,"10-20%",IF(I3406&lt;=0.4,"20-40%","Above 40%")))))</f>
        <v>5-10%</v>
      </c>
      <c r="N3406" s="6" t="str">
        <f aca="false">IF(AND(H3406&gt;=Summary!$B$25,I3406&gt;=Summary!$B$26,I3406&lt;=Summary!$B$27,J3406&gt;=Summary!$B$28,J3406&lt;=Summary!$B$29,F3406*J3406&gt;1),"Yes","No")</f>
        <v>No</v>
      </c>
    </row>
    <row r="3407" customFormat="false" ht="15" hidden="false" customHeight="false" outlineLevel="0" collapsed="false">
      <c r="A3407" s="6" t="s">
        <v>151</v>
      </c>
      <c r="B3407" s="45" t="n">
        <v>42595</v>
      </c>
      <c r="C3407" s="6" t="s">
        <v>180</v>
      </c>
      <c r="D3407" s="6" t="s">
        <v>178</v>
      </c>
      <c r="E3407" s="6" t="s">
        <v>187</v>
      </c>
      <c r="F3407" s="34" t="n">
        <v>0.249734863638878</v>
      </c>
      <c r="G3407" s="34" t="n">
        <v>0.479774223894638</v>
      </c>
      <c r="H3407" s="34" t="n">
        <v>-0.23003936025576</v>
      </c>
      <c r="I3407" s="34" t="n">
        <v>-0.479474195984064</v>
      </c>
      <c r="J3407" s="35" t="n">
        <v>2.1</v>
      </c>
      <c r="K3407" s="6" t="n">
        <v>0</v>
      </c>
      <c r="L3407" s="35" t="n">
        <v>-1</v>
      </c>
      <c r="M3407" s="6" t="str">
        <f aca="false">IF(I3407&lt;=0,"Below 0%",IF(I3407&lt;=0.05,"0-5%",IF(I3407&lt;=0.1,"5-10%",IF(I3407&lt;=0.2,"10-20%",IF(I3407&lt;=0.4,"20-40%","Above 40%")))))</f>
        <v>Below 0%</v>
      </c>
      <c r="N3407" s="6" t="str">
        <f aca="false">IF(AND(H3407&gt;=Summary!$B$25,I3407&gt;=Summary!$B$26,I3407&lt;=Summary!$B$27,J3407&gt;=Summary!$B$28,J3407&lt;=Summary!$B$29,F3407*J3407&gt;1),"Yes","No")</f>
        <v>No</v>
      </c>
    </row>
    <row r="3408" customFormat="false" ht="15" hidden="false" customHeight="false" outlineLevel="0" collapsed="false">
      <c r="A3408" s="6" t="s">
        <v>151</v>
      </c>
      <c r="B3408" s="45" t="n">
        <v>42595</v>
      </c>
      <c r="C3408" s="6" t="s">
        <v>180</v>
      </c>
      <c r="D3408" s="6" t="s">
        <v>178</v>
      </c>
      <c r="E3408" s="6" t="s">
        <v>174</v>
      </c>
      <c r="F3408" s="34" t="n">
        <v>0.394969314336777</v>
      </c>
      <c r="G3408" s="34" t="n">
        <v>0.296331138287865</v>
      </c>
      <c r="H3408" s="34" t="n">
        <v>0.0986381760489122</v>
      </c>
      <c r="I3408" s="34" t="n">
        <v>0.332864702031726</v>
      </c>
      <c r="J3408" s="35" t="n">
        <v>3.4</v>
      </c>
      <c r="K3408" s="6" t="n">
        <v>0</v>
      </c>
      <c r="L3408" s="35" t="n">
        <v>-1</v>
      </c>
      <c r="M3408" s="6" t="str">
        <f aca="false">IF(I3408&lt;=0,"Below 0%",IF(I3408&lt;=0.05,"0-5%",IF(I3408&lt;=0.1,"5-10%",IF(I3408&lt;=0.2,"10-20%",IF(I3408&lt;=0.4,"20-40%","Above 40%")))))</f>
        <v>20-40%</v>
      </c>
      <c r="N3408" s="6" t="str">
        <f aca="false">IF(AND(H3408&gt;=Summary!$B$25,I3408&gt;=Summary!$B$26,I3408&lt;=Summary!$B$27,J3408&gt;=Summary!$B$28,J3408&lt;=Summary!$B$29,F3408*J3408&gt;1),"Yes","No")</f>
        <v>Yes</v>
      </c>
    </row>
    <row r="3409" customFormat="false" ht="15" hidden="false" customHeight="false" outlineLevel="0" collapsed="false">
      <c r="A3409" s="6" t="s">
        <v>151</v>
      </c>
      <c r="B3409" s="45" t="n">
        <v>42595</v>
      </c>
      <c r="C3409" s="6" t="s">
        <v>180</v>
      </c>
      <c r="D3409" s="6" t="s">
        <v>178</v>
      </c>
      <c r="E3409" s="6" t="s">
        <v>177</v>
      </c>
      <c r="F3409" s="34" t="n">
        <v>0.355295777320862</v>
      </c>
      <c r="G3409" s="34" t="n">
        <v>0.223894637817498</v>
      </c>
      <c r="H3409" s="34" t="n">
        <v>0.131401139503364</v>
      </c>
      <c r="I3409" s="34" t="n">
        <v>0.586888282739816</v>
      </c>
      <c r="J3409" s="35" t="n">
        <v>4.5</v>
      </c>
      <c r="K3409" s="6" t="n">
        <v>1</v>
      </c>
      <c r="L3409" s="35" t="n">
        <v>3.5</v>
      </c>
      <c r="M3409" s="6" t="str">
        <f aca="false">IF(I3409&lt;=0,"Below 0%",IF(I3409&lt;=0.05,"0-5%",IF(I3409&lt;=0.1,"5-10%",IF(I3409&lt;=0.2,"10-20%",IF(I3409&lt;=0.4,"20-40%","Above 40%")))))</f>
        <v>Above 40%</v>
      </c>
      <c r="N3409" s="6" t="str">
        <f aca="false">IF(AND(H3409&gt;=Summary!$B$25,I3409&gt;=Summary!$B$26,I3409&lt;=Summary!$B$27,J3409&gt;=Summary!$B$28,J3409&lt;=Summary!$B$29,F3409*J3409&gt;1),"Yes","No")</f>
        <v>No</v>
      </c>
    </row>
    <row r="3410" customFormat="false" ht="15" hidden="false" customHeight="false" outlineLevel="0" collapsed="false">
      <c r="A3410" s="6" t="s">
        <v>151</v>
      </c>
      <c r="B3410" s="45" t="n">
        <v>42595</v>
      </c>
      <c r="C3410" s="6" t="s">
        <v>173</v>
      </c>
      <c r="D3410" s="6" t="s">
        <v>181</v>
      </c>
      <c r="E3410" s="6" t="s">
        <v>187</v>
      </c>
      <c r="F3410" s="34" t="n">
        <v>0.196614027023315</v>
      </c>
      <c r="G3410" s="34" t="n">
        <v>0.3052016985138</v>
      </c>
      <c r="H3410" s="34" t="n">
        <v>-0.108587671490485</v>
      </c>
      <c r="I3410" s="34" t="n">
        <v>-0.355789866240128</v>
      </c>
      <c r="J3410" s="35" t="n">
        <v>3.3</v>
      </c>
      <c r="K3410" s="6" t="n">
        <v>0</v>
      </c>
      <c r="L3410" s="35" t="n">
        <v>-1</v>
      </c>
      <c r="M3410" s="6" t="str">
        <f aca="false">IF(I3410&lt;=0,"Below 0%",IF(I3410&lt;=0.05,"0-5%",IF(I3410&lt;=0.1,"5-10%",IF(I3410&lt;=0.2,"10-20%",IF(I3410&lt;=0.4,"20-40%","Above 40%")))))</f>
        <v>Below 0%</v>
      </c>
      <c r="N3410" s="6" t="str">
        <f aca="false">IF(AND(H3410&gt;=Summary!$B$25,I3410&gt;=Summary!$B$26,I3410&lt;=Summary!$B$27,J3410&gt;=Summary!$B$28,J3410&lt;=Summary!$B$29,F3410*J3410&gt;1),"Yes","No")</f>
        <v>No</v>
      </c>
    </row>
    <row r="3411" customFormat="false" ht="15" hidden="false" customHeight="false" outlineLevel="0" collapsed="false">
      <c r="A3411" s="6" t="s">
        <v>151</v>
      </c>
      <c r="B3411" s="45" t="n">
        <v>42595</v>
      </c>
      <c r="C3411" s="6" t="s">
        <v>173</v>
      </c>
      <c r="D3411" s="6" t="s">
        <v>181</v>
      </c>
      <c r="E3411" s="6" t="s">
        <v>174</v>
      </c>
      <c r="F3411" s="34" t="n">
        <v>0.314941138029099</v>
      </c>
      <c r="G3411" s="34" t="n">
        <v>0.291932059447983</v>
      </c>
      <c r="H3411" s="34" t="n">
        <v>0.0230090785811155</v>
      </c>
      <c r="I3411" s="34" t="n">
        <v>0.078816552812403</v>
      </c>
      <c r="J3411" s="35" t="n">
        <v>3.45</v>
      </c>
      <c r="K3411" s="6" t="n">
        <v>1</v>
      </c>
      <c r="L3411" s="35" t="n">
        <v>2.45</v>
      </c>
      <c r="M3411" s="6" t="str">
        <f aca="false">IF(I3411&lt;=0,"Below 0%",IF(I3411&lt;=0.05,"0-5%",IF(I3411&lt;=0.1,"5-10%",IF(I3411&lt;=0.2,"10-20%",IF(I3411&lt;=0.4,"20-40%","Above 40%")))))</f>
        <v>5-10%</v>
      </c>
      <c r="N3411" s="6" t="str">
        <f aca="false">IF(AND(H3411&gt;=Summary!$B$25,I3411&gt;=Summary!$B$26,I3411&lt;=Summary!$B$27,J3411&gt;=Summary!$B$28,J3411&lt;=Summary!$B$29,F3411*J3411&gt;1),"Yes","No")</f>
        <v>No</v>
      </c>
    </row>
    <row r="3412" customFormat="false" ht="15" hidden="false" customHeight="false" outlineLevel="0" collapsed="false">
      <c r="A3412" s="6" t="s">
        <v>151</v>
      </c>
      <c r="B3412" s="45" t="n">
        <v>42595</v>
      </c>
      <c r="C3412" s="6" t="s">
        <v>173</v>
      </c>
      <c r="D3412" s="6" t="s">
        <v>181</v>
      </c>
      <c r="E3412" s="6" t="s">
        <v>177</v>
      </c>
      <c r="F3412" s="34" t="n">
        <v>0.488444834947586</v>
      </c>
      <c r="G3412" s="34" t="n">
        <v>0.402866242038217</v>
      </c>
      <c r="H3412" s="34" t="n">
        <v>0.0855785929093695</v>
      </c>
      <c r="I3412" s="34" t="n">
        <v>0.212424333387684</v>
      </c>
      <c r="J3412" s="35" t="n">
        <v>2.5</v>
      </c>
      <c r="K3412" s="6" t="n">
        <v>0</v>
      </c>
      <c r="L3412" s="35" t="n">
        <v>-1</v>
      </c>
      <c r="M3412" s="6" t="str">
        <f aca="false">IF(I3412&lt;=0,"Below 0%",IF(I3412&lt;=0.05,"0-5%",IF(I3412&lt;=0.1,"5-10%",IF(I3412&lt;=0.2,"10-20%",IF(I3412&lt;=0.4,"20-40%","Above 40%")))))</f>
        <v>20-40%</v>
      </c>
      <c r="N3412" s="6" t="str">
        <f aca="false">IF(AND(H3412&gt;=Summary!$B$25,I3412&gt;=Summary!$B$26,I3412&lt;=Summary!$B$27,J3412&gt;=Summary!$B$28,J3412&lt;=Summary!$B$29,F3412*J3412&gt;1),"Yes","No")</f>
        <v>Yes</v>
      </c>
    </row>
    <row r="3413" customFormat="false" ht="15" hidden="false" customHeight="false" outlineLevel="0" collapsed="false">
      <c r="A3413" s="6" t="s">
        <v>151</v>
      </c>
      <c r="B3413" s="45" t="n">
        <v>42595</v>
      </c>
      <c r="C3413" s="6" t="s">
        <v>186</v>
      </c>
      <c r="D3413" s="6" t="s">
        <v>195</v>
      </c>
      <c r="E3413" s="6" t="s">
        <v>187</v>
      </c>
      <c r="F3413" s="34" t="n">
        <v>0.220232710242271</v>
      </c>
      <c r="G3413" s="34" t="n">
        <v>0.239158326918142</v>
      </c>
      <c r="H3413" s="34" t="n">
        <v>-0.0189256166758707</v>
      </c>
      <c r="I3413" s="34" t="n">
        <v>-0.079134257710159</v>
      </c>
      <c r="J3413" s="35" t="n">
        <v>4.5</v>
      </c>
      <c r="K3413" s="6" t="n">
        <v>1</v>
      </c>
      <c r="L3413" s="35" t="n">
        <v>3.5</v>
      </c>
      <c r="M3413" s="6" t="str">
        <f aca="false">IF(I3413&lt;=0,"Below 0%",IF(I3413&lt;=0.05,"0-5%",IF(I3413&lt;=0.1,"5-10%",IF(I3413&lt;=0.2,"10-20%",IF(I3413&lt;=0.4,"20-40%","Above 40%")))))</f>
        <v>Below 0%</v>
      </c>
      <c r="N3413" s="6" t="str">
        <f aca="false">IF(AND(H3413&gt;=Summary!$B$25,I3413&gt;=Summary!$B$26,I3413&lt;=Summary!$B$27,J3413&gt;=Summary!$B$28,J3413&lt;=Summary!$B$29,F3413*J3413&gt;1),"Yes","No")</f>
        <v>No</v>
      </c>
    </row>
    <row r="3414" customFormat="false" ht="15" hidden="false" customHeight="false" outlineLevel="0" collapsed="false">
      <c r="A3414" s="6" t="s">
        <v>151</v>
      </c>
      <c r="B3414" s="45" t="n">
        <v>42595</v>
      </c>
      <c r="C3414" s="6" t="s">
        <v>186</v>
      </c>
      <c r="D3414" s="6" t="s">
        <v>195</v>
      </c>
      <c r="E3414" s="6" t="s">
        <v>174</v>
      </c>
      <c r="F3414" s="34" t="n">
        <v>0.260385662317276</v>
      </c>
      <c r="G3414" s="34" t="n">
        <v>0.298947908647678</v>
      </c>
      <c r="H3414" s="34" t="n">
        <v>-0.0385622463304017</v>
      </c>
      <c r="I3414" s="34" t="n">
        <v>-0.128993196523241</v>
      </c>
      <c r="J3414" s="35" t="n">
        <v>3.6</v>
      </c>
      <c r="K3414" s="6" t="n">
        <v>0</v>
      </c>
      <c r="L3414" s="35" t="n">
        <v>-1</v>
      </c>
      <c r="M3414" s="6" t="str">
        <f aca="false">IF(I3414&lt;=0,"Below 0%",IF(I3414&lt;=0.05,"0-5%",IF(I3414&lt;=0.1,"5-10%",IF(I3414&lt;=0.2,"10-20%",IF(I3414&lt;=0.4,"20-40%","Above 40%")))))</f>
        <v>Below 0%</v>
      </c>
      <c r="N3414" s="6" t="str">
        <f aca="false">IF(AND(H3414&gt;=Summary!$B$25,I3414&gt;=Summary!$B$26,I3414&lt;=Summary!$B$27,J3414&gt;=Summary!$B$28,J3414&lt;=Summary!$B$29,F3414*J3414&gt;1),"Yes","No")</f>
        <v>No</v>
      </c>
    </row>
    <row r="3415" customFormat="false" ht="15" hidden="false" customHeight="false" outlineLevel="0" collapsed="false">
      <c r="A3415" s="6" t="s">
        <v>151</v>
      </c>
      <c r="B3415" s="45" t="n">
        <v>42595</v>
      </c>
      <c r="C3415" s="6" t="s">
        <v>186</v>
      </c>
      <c r="D3415" s="6" t="s">
        <v>195</v>
      </c>
      <c r="E3415" s="6" t="s">
        <v>177</v>
      </c>
      <c r="F3415" s="34" t="n">
        <v>0.519381642341614</v>
      </c>
      <c r="G3415" s="34" t="n">
        <v>0.46189376443418</v>
      </c>
      <c r="H3415" s="34" t="n">
        <v>0.0574878779074337</v>
      </c>
      <c r="I3415" s="34" t="n">
        <v>0.124461255669594</v>
      </c>
      <c r="J3415" s="35" t="n">
        <v>2.33</v>
      </c>
      <c r="K3415" s="6" t="n">
        <v>0</v>
      </c>
      <c r="L3415" s="35" t="n">
        <v>-1</v>
      </c>
      <c r="M3415" s="6" t="str">
        <f aca="false">IF(I3415&lt;=0,"Below 0%",IF(I3415&lt;=0.05,"0-5%",IF(I3415&lt;=0.1,"5-10%",IF(I3415&lt;=0.2,"10-20%",IF(I3415&lt;=0.4,"20-40%","Above 40%")))))</f>
        <v>10-20%</v>
      </c>
      <c r="N3415" s="6" t="str">
        <f aca="false">IF(AND(H3415&gt;=Summary!$B$25,I3415&gt;=Summary!$B$26,I3415&lt;=Summary!$B$27,J3415&gt;=Summary!$B$28,J3415&lt;=Summary!$B$29,F3415*J3415&gt;1),"Yes","No")</f>
        <v>Yes</v>
      </c>
    </row>
    <row r="3416" customFormat="false" ht="15" hidden="false" customHeight="false" outlineLevel="0" collapsed="false">
      <c r="A3416" s="6" t="s">
        <v>151</v>
      </c>
      <c r="B3416" s="45" t="n">
        <v>42595</v>
      </c>
      <c r="C3416" s="6" t="s">
        <v>194</v>
      </c>
      <c r="D3416" s="6" t="s">
        <v>191</v>
      </c>
      <c r="E3416" s="6" t="s">
        <v>187</v>
      </c>
      <c r="F3416" s="34" t="n">
        <v>0.559226095676422</v>
      </c>
      <c r="G3416" s="34" t="n">
        <v>0.78256866656437</v>
      </c>
      <c r="H3416" s="34" t="n">
        <v>-0.223342570887948</v>
      </c>
      <c r="I3416" s="34" t="n">
        <v>-0.285396771466031</v>
      </c>
      <c r="J3416" s="35" t="n">
        <v>1.3</v>
      </c>
      <c r="K3416" s="6" t="n">
        <v>1</v>
      </c>
      <c r="L3416" s="35" t="n">
        <v>0.3</v>
      </c>
      <c r="M3416" s="6" t="str">
        <f aca="false">IF(I3416&lt;=0,"Below 0%",IF(I3416&lt;=0.05,"0-5%",IF(I3416&lt;=0.1,"5-10%",IF(I3416&lt;=0.2,"10-20%",IF(I3416&lt;=0.4,"20-40%","Above 40%")))))</f>
        <v>Below 0%</v>
      </c>
      <c r="N3416" s="6" t="str">
        <f aca="false">IF(AND(H3416&gt;=Summary!$B$25,I3416&gt;=Summary!$B$26,I3416&lt;=Summary!$B$27,J3416&gt;=Summary!$B$28,J3416&lt;=Summary!$B$29,F3416*J3416&gt;1),"Yes","No")</f>
        <v>No</v>
      </c>
    </row>
    <row r="3417" customFormat="false" ht="15" hidden="false" customHeight="false" outlineLevel="0" collapsed="false">
      <c r="A3417" s="6" t="s">
        <v>151</v>
      </c>
      <c r="B3417" s="45" t="n">
        <v>42595</v>
      </c>
      <c r="C3417" s="6" t="s">
        <v>194</v>
      </c>
      <c r="D3417" s="6" t="s">
        <v>191</v>
      </c>
      <c r="E3417" s="6" t="s">
        <v>174</v>
      </c>
      <c r="F3417" s="34" t="n">
        <v>0.335311412811279</v>
      </c>
      <c r="G3417" s="34" t="n">
        <v>0.149608715666718</v>
      </c>
      <c r="H3417" s="34" t="n">
        <v>0.185702697144562</v>
      </c>
      <c r="I3417" s="34" t="n">
        <v>1.24125587414473</v>
      </c>
      <c r="J3417" s="35" t="n">
        <v>6.8</v>
      </c>
      <c r="K3417" s="6" t="n">
        <v>0</v>
      </c>
      <c r="L3417" s="35" t="n">
        <v>-1</v>
      </c>
      <c r="M3417" s="6" t="str">
        <f aca="false">IF(I3417&lt;=0,"Below 0%",IF(I3417&lt;=0.05,"0-5%",IF(I3417&lt;=0.1,"5-10%",IF(I3417&lt;=0.2,"10-20%",IF(I3417&lt;=0.4,"20-40%","Above 40%")))))</f>
        <v>Above 40%</v>
      </c>
      <c r="N3417" s="6" t="str">
        <f aca="false">IF(AND(H3417&gt;=Summary!$B$25,I3417&gt;=Summary!$B$26,I3417&lt;=Summary!$B$27,J3417&gt;=Summary!$B$28,J3417&lt;=Summary!$B$29,F3417*J3417&gt;1),"Yes","No")</f>
        <v>No</v>
      </c>
    </row>
    <row r="3418" customFormat="false" ht="15" hidden="false" customHeight="false" outlineLevel="0" collapsed="false">
      <c r="A3418" s="6" t="s">
        <v>151</v>
      </c>
      <c r="B3418" s="45" t="n">
        <v>42595</v>
      </c>
      <c r="C3418" s="6" t="s">
        <v>194</v>
      </c>
      <c r="D3418" s="6" t="s">
        <v>191</v>
      </c>
      <c r="E3418" s="6" t="s">
        <v>177</v>
      </c>
      <c r="F3418" s="34" t="n">
        <v>0.105462461709976</v>
      </c>
      <c r="G3418" s="34" t="n">
        <v>0.0678226177689121</v>
      </c>
      <c r="H3418" s="34" t="n">
        <v>0.0376398439410641</v>
      </c>
      <c r="I3418" s="34" t="n">
        <v>0.55497480308578</v>
      </c>
      <c r="J3418" s="35" t="n">
        <v>15</v>
      </c>
      <c r="K3418" s="6" t="n">
        <v>0</v>
      </c>
      <c r="L3418" s="35" t="n">
        <v>-1</v>
      </c>
      <c r="M3418" s="6" t="str">
        <f aca="false">IF(I3418&lt;=0,"Below 0%",IF(I3418&lt;=0.05,"0-5%",IF(I3418&lt;=0.1,"5-10%",IF(I3418&lt;=0.2,"10-20%",IF(I3418&lt;=0.4,"20-40%","Above 40%")))))</f>
        <v>Above 40%</v>
      </c>
      <c r="N3418" s="6" t="str">
        <f aca="false">IF(AND(H3418&gt;=Summary!$B$25,I3418&gt;=Summary!$B$26,I3418&lt;=Summary!$B$27,J3418&gt;=Summary!$B$28,J3418&lt;=Summary!$B$29,F3418*J3418&gt;1),"Yes","No")</f>
        <v>No</v>
      </c>
    </row>
    <row r="3419" customFormat="false" ht="15" hidden="false" customHeight="false" outlineLevel="0" collapsed="false">
      <c r="A3419" s="6" t="s">
        <v>151</v>
      </c>
      <c r="B3419" s="45" t="n">
        <v>42595</v>
      </c>
      <c r="C3419" s="6" t="s">
        <v>200</v>
      </c>
      <c r="D3419" s="6" t="s">
        <v>192</v>
      </c>
      <c r="E3419" s="6" t="s">
        <v>187</v>
      </c>
      <c r="F3419" s="34" t="n">
        <v>0.301810473203659</v>
      </c>
      <c r="G3419" s="34" t="n">
        <v>0.419321148825065</v>
      </c>
      <c r="H3419" s="34" t="n">
        <v>-0.117510675621406</v>
      </c>
      <c r="I3419" s="34" t="n">
        <v>-0.280240278723528</v>
      </c>
      <c r="J3419" s="35" t="n">
        <v>2.4</v>
      </c>
      <c r="K3419" s="6" t="n">
        <v>0</v>
      </c>
      <c r="L3419" s="35" t="n">
        <v>-1</v>
      </c>
      <c r="M3419" s="6" t="str">
        <f aca="false">IF(I3419&lt;=0,"Below 0%",IF(I3419&lt;=0.05,"0-5%",IF(I3419&lt;=0.1,"5-10%",IF(I3419&lt;=0.2,"10-20%",IF(I3419&lt;=0.4,"20-40%","Above 40%")))))</f>
        <v>Below 0%</v>
      </c>
      <c r="N3419" s="6" t="str">
        <f aca="false">IF(AND(H3419&gt;=Summary!$B$25,I3419&gt;=Summary!$B$26,I3419&lt;=Summary!$B$27,J3419&gt;=Summary!$B$28,J3419&lt;=Summary!$B$29,F3419*J3419&gt;1),"Yes","No")</f>
        <v>No</v>
      </c>
    </row>
    <row r="3420" customFormat="false" ht="15" hidden="false" customHeight="false" outlineLevel="0" collapsed="false">
      <c r="A3420" s="6" t="s">
        <v>151</v>
      </c>
      <c r="B3420" s="45" t="n">
        <v>42595</v>
      </c>
      <c r="C3420" s="6" t="s">
        <v>200</v>
      </c>
      <c r="D3420" s="6" t="s">
        <v>192</v>
      </c>
      <c r="E3420" s="6" t="s">
        <v>174</v>
      </c>
      <c r="F3420" s="34" t="n">
        <v>0.401853501796722</v>
      </c>
      <c r="G3420" s="34" t="n">
        <v>0.304960835509138</v>
      </c>
      <c r="H3420" s="34" t="n">
        <v>0.096892666287584</v>
      </c>
      <c r="I3420" s="34" t="n">
        <v>0.317721671131376</v>
      </c>
      <c r="J3420" s="35" t="n">
        <v>3.3</v>
      </c>
      <c r="K3420" s="6" t="n">
        <v>1</v>
      </c>
      <c r="L3420" s="35" t="n">
        <v>2.3</v>
      </c>
      <c r="M3420" s="6" t="str">
        <f aca="false">IF(I3420&lt;=0,"Below 0%",IF(I3420&lt;=0.05,"0-5%",IF(I3420&lt;=0.1,"5-10%",IF(I3420&lt;=0.2,"10-20%",IF(I3420&lt;=0.4,"20-40%","Above 40%")))))</f>
        <v>20-40%</v>
      </c>
      <c r="N3420" s="6" t="str">
        <f aca="false">IF(AND(H3420&gt;=Summary!$B$25,I3420&gt;=Summary!$B$26,I3420&lt;=Summary!$B$27,J3420&gt;=Summary!$B$28,J3420&lt;=Summary!$B$29,F3420*J3420&gt;1),"Yes","No")</f>
        <v>Yes</v>
      </c>
    </row>
    <row r="3421" customFormat="false" ht="15" hidden="false" customHeight="false" outlineLevel="0" collapsed="false">
      <c r="A3421" s="6" t="s">
        <v>151</v>
      </c>
      <c r="B3421" s="45" t="n">
        <v>42595</v>
      </c>
      <c r="C3421" s="6" t="s">
        <v>200</v>
      </c>
      <c r="D3421" s="6" t="s">
        <v>192</v>
      </c>
      <c r="E3421" s="6" t="s">
        <v>177</v>
      </c>
      <c r="F3421" s="34" t="n">
        <v>0.296336024999619</v>
      </c>
      <c r="G3421" s="34" t="n">
        <v>0.275718015665796</v>
      </c>
      <c r="H3421" s="34" t="n">
        <v>0.0206180093338222</v>
      </c>
      <c r="I3421" s="34" t="n">
        <v>0.0747793330952074</v>
      </c>
      <c r="J3421" s="35" t="n">
        <v>3.65</v>
      </c>
      <c r="K3421" s="6" t="n">
        <v>0</v>
      </c>
      <c r="L3421" s="35" t="n">
        <v>-1</v>
      </c>
      <c r="M3421" s="6" t="str">
        <f aca="false">IF(I3421&lt;=0,"Below 0%",IF(I3421&lt;=0.05,"0-5%",IF(I3421&lt;=0.1,"5-10%",IF(I3421&lt;=0.2,"10-20%",IF(I3421&lt;=0.4,"20-40%","Above 40%")))))</f>
        <v>5-10%</v>
      </c>
      <c r="N3421" s="6" t="str">
        <f aca="false">IF(AND(H3421&gt;=Summary!$B$25,I3421&gt;=Summary!$B$26,I3421&lt;=Summary!$B$27,J3421&gt;=Summary!$B$28,J3421&lt;=Summary!$B$29,F3421*J3421&gt;1),"Yes","No")</f>
        <v>No</v>
      </c>
    </row>
    <row r="3422" customFormat="false" ht="15" hidden="false" customHeight="false" outlineLevel="0" collapsed="false">
      <c r="A3422" s="6" t="s">
        <v>151</v>
      </c>
      <c r="B3422" s="45" t="n">
        <v>42595</v>
      </c>
      <c r="C3422" s="6" t="s">
        <v>179</v>
      </c>
      <c r="D3422" s="6" t="s">
        <v>198</v>
      </c>
      <c r="E3422" s="6" t="s">
        <v>187</v>
      </c>
      <c r="F3422" s="34" t="n">
        <v>0.588753819465637</v>
      </c>
      <c r="G3422" s="34" t="n">
        <v>0.534548728336709</v>
      </c>
      <c r="H3422" s="34" t="n">
        <v>0.0542050911289278</v>
      </c>
      <c r="I3422" s="34" t="n">
        <v>0.101403461004558</v>
      </c>
      <c r="J3422" s="35" t="n">
        <v>1.88</v>
      </c>
      <c r="K3422" s="6" t="n">
        <v>0</v>
      </c>
      <c r="L3422" s="35" t="n">
        <v>-1</v>
      </c>
      <c r="M3422" s="6" t="str">
        <f aca="false">IF(I3422&lt;=0,"Below 0%",IF(I3422&lt;=0.05,"0-5%",IF(I3422&lt;=0.1,"5-10%",IF(I3422&lt;=0.2,"10-20%",IF(I3422&lt;=0.4,"20-40%","Above 40%")))))</f>
        <v>10-20%</v>
      </c>
      <c r="N3422" s="6" t="str">
        <f aca="false">IF(AND(H3422&gt;=Summary!$B$25,I3422&gt;=Summary!$B$26,I3422&lt;=Summary!$B$27,J3422&gt;=Summary!$B$28,J3422&lt;=Summary!$B$29,F3422*J3422&gt;1),"Yes","No")</f>
        <v>Yes</v>
      </c>
    </row>
    <row r="3423" customFormat="false" ht="15" hidden="false" customHeight="false" outlineLevel="0" collapsed="false">
      <c r="A3423" s="6" t="s">
        <v>151</v>
      </c>
      <c r="B3423" s="45" t="n">
        <v>42595</v>
      </c>
      <c r="C3423" s="6" t="s">
        <v>179</v>
      </c>
      <c r="D3423" s="6" t="s">
        <v>198</v>
      </c>
      <c r="E3423" s="6" t="s">
        <v>174</v>
      </c>
      <c r="F3423" s="34" t="n">
        <v>0.193091794848442</v>
      </c>
      <c r="G3423" s="34" t="n">
        <v>0.264460949808688</v>
      </c>
      <c r="H3423" s="34" t="n">
        <v>-0.0713691549602458</v>
      </c>
      <c r="I3423" s="34" t="n">
        <v>-0.269866515309253</v>
      </c>
      <c r="J3423" s="35" t="n">
        <v>3.8</v>
      </c>
      <c r="K3423" s="6" t="n">
        <v>1</v>
      </c>
      <c r="L3423" s="35" t="n">
        <v>2.8</v>
      </c>
      <c r="M3423" s="6" t="str">
        <f aca="false">IF(I3423&lt;=0,"Below 0%",IF(I3423&lt;=0.05,"0-5%",IF(I3423&lt;=0.1,"5-10%",IF(I3423&lt;=0.2,"10-20%",IF(I3423&lt;=0.4,"20-40%","Above 40%")))))</f>
        <v>Below 0%</v>
      </c>
      <c r="N3423" s="6" t="str">
        <f aca="false">IF(AND(H3423&gt;=Summary!$B$25,I3423&gt;=Summary!$B$26,I3423&lt;=Summary!$B$27,J3423&gt;=Summary!$B$28,J3423&lt;=Summary!$B$29,F3423*J3423&gt;1),"Yes","No")</f>
        <v>No</v>
      </c>
    </row>
    <row r="3424" customFormat="false" ht="15" hidden="false" customHeight="false" outlineLevel="0" collapsed="false">
      <c r="A3424" s="6" t="s">
        <v>151</v>
      </c>
      <c r="B3424" s="45" t="n">
        <v>42595</v>
      </c>
      <c r="C3424" s="6" t="s">
        <v>179</v>
      </c>
      <c r="D3424" s="6" t="s">
        <v>198</v>
      </c>
      <c r="E3424" s="6" t="s">
        <v>177</v>
      </c>
      <c r="F3424" s="34" t="n">
        <v>0.218154355883598</v>
      </c>
      <c r="G3424" s="34" t="n">
        <v>0.200990321854603</v>
      </c>
      <c r="H3424" s="34" t="n">
        <v>0.0171640340289956</v>
      </c>
      <c r="I3424" s="34" t="n">
        <v>0.085397316003166</v>
      </c>
      <c r="J3424" s="35" t="n">
        <v>5</v>
      </c>
      <c r="K3424" s="6" t="n">
        <v>0</v>
      </c>
      <c r="L3424" s="35" t="n">
        <v>-1</v>
      </c>
      <c r="M3424" s="6" t="str">
        <f aca="false">IF(I3424&lt;=0,"Below 0%",IF(I3424&lt;=0.05,"0-5%",IF(I3424&lt;=0.1,"5-10%",IF(I3424&lt;=0.2,"10-20%",IF(I3424&lt;=0.4,"20-40%","Above 40%")))))</f>
        <v>5-10%</v>
      </c>
      <c r="N3424" s="6" t="str">
        <f aca="false">IF(AND(H3424&gt;=Summary!$B$25,I3424&gt;=Summary!$B$26,I3424&lt;=Summary!$B$27,J3424&gt;=Summary!$B$28,J3424&lt;=Summary!$B$29,F3424*J3424&gt;1),"Yes","No")</f>
        <v>No</v>
      </c>
    </row>
    <row r="3425" customFormat="false" ht="15" hidden="false" customHeight="false" outlineLevel="0" collapsed="false">
      <c r="A3425" s="6" t="s">
        <v>151</v>
      </c>
      <c r="B3425" s="45" t="n">
        <v>42596</v>
      </c>
      <c r="C3425" s="6" t="s">
        <v>185</v>
      </c>
      <c r="D3425" s="6" t="s">
        <v>183</v>
      </c>
      <c r="E3425" s="6" t="s">
        <v>187</v>
      </c>
      <c r="F3425" s="34" t="n">
        <v>0.639086067676544</v>
      </c>
      <c r="G3425" s="34" t="n">
        <v>0.402337524349212</v>
      </c>
      <c r="H3425" s="34" t="n">
        <v>0.236748543327332</v>
      </c>
      <c r="I3425" s="34" t="n">
        <v>0.588432669088664</v>
      </c>
      <c r="J3425" s="35" t="n">
        <v>2.5</v>
      </c>
      <c r="K3425" s="6" t="n">
        <v>0</v>
      </c>
      <c r="L3425" s="35" t="n">
        <v>-1</v>
      </c>
      <c r="M3425" s="6" t="str">
        <f aca="false">IF(I3425&lt;=0,"Below 0%",IF(I3425&lt;=0.05,"0-5%",IF(I3425&lt;=0.1,"5-10%",IF(I3425&lt;=0.2,"10-20%",IF(I3425&lt;=0.4,"20-40%","Above 40%")))))</f>
        <v>Above 40%</v>
      </c>
      <c r="N3425" s="6" t="str">
        <f aca="false">IF(AND(H3425&gt;=Summary!$B$25,I3425&gt;=Summary!$B$26,I3425&lt;=Summary!$B$27,J3425&gt;=Summary!$B$28,J3425&lt;=Summary!$B$29,F3425*J3425&gt;1),"Yes","No")</f>
        <v>No</v>
      </c>
    </row>
    <row r="3426" customFormat="false" ht="15" hidden="false" customHeight="false" outlineLevel="0" collapsed="false">
      <c r="A3426" s="6" t="s">
        <v>151</v>
      </c>
      <c r="B3426" s="45" t="n">
        <v>42596</v>
      </c>
      <c r="C3426" s="6" t="s">
        <v>185</v>
      </c>
      <c r="D3426" s="6" t="s">
        <v>183</v>
      </c>
      <c r="E3426" s="6" t="s">
        <v>174</v>
      </c>
      <c r="F3426" s="34" t="n">
        <v>0.143946498632431</v>
      </c>
      <c r="G3426" s="34" t="n">
        <v>0.283336284752966</v>
      </c>
      <c r="H3426" s="34" t="n">
        <v>-0.139389786120535</v>
      </c>
      <c r="I3426" s="34" t="n">
        <v>-0.491958826389164</v>
      </c>
      <c r="J3426" s="35" t="n">
        <v>3.55</v>
      </c>
      <c r="K3426" s="6" t="n">
        <v>0</v>
      </c>
      <c r="L3426" s="35" t="n">
        <v>-1</v>
      </c>
      <c r="M3426" s="6" t="str">
        <f aca="false">IF(I3426&lt;=0,"Below 0%",IF(I3426&lt;=0.05,"0-5%",IF(I3426&lt;=0.1,"5-10%",IF(I3426&lt;=0.2,"10-20%",IF(I3426&lt;=0.4,"20-40%","Above 40%")))))</f>
        <v>Below 0%</v>
      </c>
      <c r="N3426" s="6" t="str">
        <f aca="false">IF(AND(H3426&gt;=Summary!$B$25,I3426&gt;=Summary!$B$26,I3426&lt;=Summary!$B$27,J3426&gt;=Summary!$B$28,J3426&lt;=Summary!$B$29,F3426*J3426&gt;1),"Yes","No")</f>
        <v>No</v>
      </c>
    </row>
    <row r="3427" customFormat="false" ht="15" hidden="false" customHeight="false" outlineLevel="0" collapsed="false">
      <c r="A3427" s="6" t="s">
        <v>151</v>
      </c>
      <c r="B3427" s="45" t="n">
        <v>42596</v>
      </c>
      <c r="C3427" s="6" t="s">
        <v>185</v>
      </c>
      <c r="D3427" s="6" t="s">
        <v>183</v>
      </c>
      <c r="E3427" s="6" t="s">
        <v>177</v>
      </c>
      <c r="F3427" s="34" t="n">
        <v>0.216967403888702</v>
      </c>
      <c r="G3427" s="34" t="n">
        <v>0.314326190897822</v>
      </c>
      <c r="H3427" s="34" t="n">
        <v>-0.0973587870091195</v>
      </c>
      <c r="I3427" s="34" t="n">
        <v>-0.309738067741125</v>
      </c>
      <c r="J3427" s="35" t="n">
        <v>3.2</v>
      </c>
      <c r="K3427" s="6" t="n">
        <v>1</v>
      </c>
      <c r="L3427" s="35" t="n">
        <v>2.2</v>
      </c>
      <c r="M3427" s="6" t="str">
        <f aca="false">IF(I3427&lt;=0,"Below 0%",IF(I3427&lt;=0.05,"0-5%",IF(I3427&lt;=0.1,"5-10%",IF(I3427&lt;=0.2,"10-20%",IF(I3427&lt;=0.4,"20-40%","Above 40%")))))</f>
        <v>Below 0%</v>
      </c>
      <c r="N3427" s="6" t="str">
        <f aca="false">IF(AND(H3427&gt;=Summary!$B$25,I3427&gt;=Summary!$B$26,I3427&lt;=Summary!$B$27,J3427&gt;=Summary!$B$28,J3427&lt;=Summary!$B$29,F3427*J3427&gt;1),"Yes","No")</f>
        <v>No</v>
      </c>
    </row>
    <row r="3428" customFormat="false" ht="15" hidden="false" customHeight="false" outlineLevel="0" collapsed="false">
      <c r="A3428" s="6" t="s">
        <v>151</v>
      </c>
      <c r="B3428" s="45" t="n">
        <v>42596</v>
      </c>
      <c r="C3428" s="6" t="s">
        <v>199</v>
      </c>
      <c r="D3428" s="6" t="s">
        <v>176</v>
      </c>
      <c r="E3428" s="6" t="s">
        <v>187</v>
      </c>
      <c r="F3428" s="34" t="n">
        <v>0.218785062432289</v>
      </c>
      <c r="G3428" s="34" t="n">
        <v>0.204188481675393</v>
      </c>
      <c r="H3428" s="34" t="n">
        <v>0.0145965807568965</v>
      </c>
      <c r="I3428" s="34" t="n">
        <v>0.0714858185786467</v>
      </c>
      <c r="J3428" s="35" t="n">
        <v>5</v>
      </c>
      <c r="K3428" s="6" t="n">
        <v>0</v>
      </c>
      <c r="L3428" s="35" t="n">
        <v>-1</v>
      </c>
      <c r="M3428" s="6" t="str">
        <f aca="false">IF(I3428&lt;=0,"Below 0%",IF(I3428&lt;=0.05,"0-5%",IF(I3428&lt;=0.1,"5-10%",IF(I3428&lt;=0.2,"10-20%",IF(I3428&lt;=0.4,"20-40%","Above 40%")))))</f>
        <v>5-10%</v>
      </c>
      <c r="N3428" s="6" t="str">
        <f aca="false">IF(AND(H3428&gt;=Summary!$B$25,I3428&gt;=Summary!$B$26,I3428&lt;=Summary!$B$27,J3428&gt;=Summary!$B$28,J3428&lt;=Summary!$B$29,F3428*J3428&gt;1),"Yes","No")</f>
        <v>No</v>
      </c>
    </row>
    <row r="3429" customFormat="false" ht="15" hidden="false" customHeight="false" outlineLevel="0" collapsed="false">
      <c r="A3429" s="6" t="s">
        <v>151</v>
      </c>
      <c r="B3429" s="45" t="n">
        <v>42596</v>
      </c>
      <c r="C3429" s="6" t="s">
        <v>199</v>
      </c>
      <c r="D3429" s="6" t="s">
        <v>176</v>
      </c>
      <c r="E3429" s="6" t="s">
        <v>174</v>
      </c>
      <c r="F3429" s="34" t="n">
        <v>0.360541135072708</v>
      </c>
      <c r="G3429" s="34" t="n">
        <v>0.272251308900524</v>
      </c>
      <c r="H3429" s="34" t="n">
        <v>0.0882898261721846</v>
      </c>
      <c r="I3429" s="34" t="n">
        <v>0.324295323055524</v>
      </c>
      <c r="J3429" s="35" t="n">
        <v>3.75</v>
      </c>
      <c r="K3429" s="6" t="n">
        <v>0</v>
      </c>
      <c r="L3429" s="35" t="n">
        <v>-1</v>
      </c>
      <c r="M3429" s="6" t="str">
        <f aca="false">IF(I3429&lt;=0,"Below 0%",IF(I3429&lt;=0.05,"0-5%",IF(I3429&lt;=0.1,"5-10%",IF(I3429&lt;=0.2,"10-20%",IF(I3429&lt;=0.4,"20-40%","Above 40%")))))</f>
        <v>20-40%</v>
      </c>
      <c r="N3429" s="6" t="str">
        <f aca="false">IF(AND(H3429&gt;=Summary!$B$25,I3429&gt;=Summary!$B$26,I3429&lt;=Summary!$B$27,J3429&gt;=Summary!$B$28,J3429&lt;=Summary!$B$29,F3429*J3429&gt;1),"Yes","No")</f>
        <v>Yes</v>
      </c>
    </row>
    <row r="3430" customFormat="false" ht="15" hidden="false" customHeight="false" outlineLevel="0" collapsed="false">
      <c r="A3430" s="6" t="s">
        <v>151</v>
      </c>
      <c r="B3430" s="45" t="n">
        <v>42596</v>
      </c>
      <c r="C3430" s="6" t="s">
        <v>199</v>
      </c>
      <c r="D3430" s="6" t="s">
        <v>176</v>
      </c>
      <c r="E3430" s="6" t="s">
        <v>177</v>
      </c>
      <c r="F3430" s="34" t="n">
        <v>0.420673757791519</v>
      </c>
      <c r="G3430" s="34" t="n">
        <v>0.523560209424084</v>
      </c>
      <c r="H3430" s="34" t="n">
        <v>-0.102886451632565</v>
      </c>
      <c r="I3430" s="34" t="n">
        <v>-0.196513122618198</v>
      </c>
      <c r="J3430" s="35" t="n">
        <v>1.95</v>
      </c>
      <c r="K3430" s="6" t="n">
        <v>1</v>
      </c>
      <c r="L3430" s="35" t="n">
        <v>0.95</v>
      </c>
      <c r="M3430" s="6" t="str">
        <f aca="false">IF(I3430&lt;=0,"Below 0%",IF(I3430&lt;=0.05,"0-5%",IF(I3430&lt;=0.1,"5-10%",IF(I3430&lt;=0.2,"10-20%",IF(I3430&lt;=0.4,"20-40%","Above 40%")))))</f>
        <v>Below 0%</v>
      </c>
      <c r="N3430" s="6" t="str">
        <f aca="false">IF(AND(H3430&gt;=Summary!$B$25,I3430&gt;=Summary!$B$26,I3430&lt;=Summary!$B$27,J3430&gt;=Summary!$B$28,J3430&lt;=Summary!$B$29,F3430*J3430&gt;1),"Yes","No")</f>
        <v>No</v>
      </c>
    </row>
    <row r="3431" customFormat="false" ht="15" hidden="false" customHeight="false" outlineLevel="0" collapsed="false">
      <c r="A3431" s="6" t="s">
        <v>151</v>
      </c>
      <c r="B3431" s="45" t="n">
        <v>42597</v>
      </c>
      <c r="C3431" s="6" t="s">
        <v>190</v>
      </c>
      <c r="D3431" s="6" t="s">
        <v>189</v>
      </c>
      <c r="E3431" s="6" t="s">
        <v>187</v>
      </c>
      <c r="F3431" s="34" t="n">
        <v>0.410445898771286</v>
      </c>
      <c r="G3431" s="34" t="n">
        <v>0.592644239149381</v>
      </c>
      <c r="H3431" s="34" t="n">
        <v>-0.182198340378095</v>
      </c>
      <c r="I3431" s="34" t="n">
        <v>-0.307432905514451</v>
      </c>
      <c r="J3431" s="35" t="n">
        <v>1.71</v>
      </c>
      <c r="K3431" s="6" t="n">
        <v>1</v>
      </c>
      <c r="L3431" s="35" t="n">
        <v>0.71</v>
      </c>
      <c r="M3431" s="6" t="str">
        <f aca="false">IF(I3431&lt;=0,"Below 0%",IF(I3431&lt;=0.05,"0-5%",IF(I3431&lt;=0.1,"5-10%",IF(I3431&lt;=0.2,"10-20%",IF(I3431&lt;=0.4,"20-40%","Above 40%")))))</f>
        <v>Below 0%</v>
      </c>
      <c r="N3431" s="6" t="str">
        <f aca="false">IF(AND(H3431&gt;=Summary!$B$25,I3431&gt;=Summary!$B$26,I3431&lt;=Summary!$B$27,J3431&gt;=Summary!$B$28,J3431&lt;=Summary!$B$29,F3431*J3431&gt;1),"Yes","No")</f>
        <v>No</v>
      </c>
    </row>
    <row r="3432" customFormat="false" ht="15" hidden="false" customHeight="false" outlineLevel="0" collapsed="false">
      <c r="A3432" s="6" t="s">
        <v>151</v>
      </c>
      <c r="B3432" s="45" t="n">
        <v>42597</v>
      </c>
      <c r="C3432" s="6" t="s">
        <v>190</v>
      </c>
      <c r="D3432" s="6" t="s">
        <v>189</v>
      </c>
      <c r="E3432" s="6" t="s">
        <v>174</v>
      </c>
      <c r="F3432" s="34" t="n">
        <v>0.350798815488815</v>
      </c>
      <c r="G3432" s="34" t="n">
        <v>0.238452152693045</v>
      </c>
      <c r="H3432" s="34" t="n">
        <v>0.11234666279577</v>
      </c>
      <c r="I3432" s="34" t="n">
        <v>0.471149710862086</v>
      </c>
      <c r="J3432" s="35" t="n">
        <v>4.25</v>
      </c>
      <c r="K3432" s="6" t="n">
        <v>0</v>
      </c>
      <c r="L3432" s="35" t="n">
        <v>-1</v>
      </c>
      <c r="M3432" s="6" t="str">
        <f aca="false">IF(I3432&lt;=0,"Below 0%",IF(I3432&lt;=0.05,"0-5%",IF(I3432&lt;=0.1,"5-10%",IF(I3432&lt;=0.2,"10-20%",IF(I3432&lt;=0.4,"20-40%","Above 40%")))))</f>
        <v>Above 40%</v>
      </c>
      <c r="N3432" s="6" t="str">
        <f aca="false">IF(AND(H3432&gt;=Summary!$B$25,I3432&gt;=Summary!$B$26,I3432&lt;=Summary!$B$27,J3432&gt;=Summary!$B$28,J3432&lt;=Summary!$B$29,F3432*J3432&gt;1),"Yes","No")</f>
        <v>No</v>
      </c>
    </row>
    <row r="3433" customFormat="false" ht="15" hidden="false" customHeight="false" outlineLevel="0" collapsed="false">
      <c r="A3433" s="6" t="s">
        <v>151</v>
      </c>
      <c r="B3433" s="45" t="n">
        <v>42597</v>
      </c>
      <c r="C3433" s="6" t="s">
        <v>190</v>
      </c>
      <c r="D3433" s="6" t="s">
        <v>189</v>
      </c>
      <c r="E3433" s="6" t="s">
        <v>177</v>
      </c>
      <c r="F3433" s="34" t="n">
        <v>0.238755315542221</v>
      </c>
      <c r="G3433" s="34" t="n">
        <v>0.168903608157574</v>
      </c>
      <c r="H3433" s="34" t="n">
        <v>0.0698517073846474</v>
      </c>
      <c r="I3433" s="34" t="n">
        <v>0.413559592637484</v>
      </c>
      <c r="J3433" s="35" t="n">
        <v>6</v>
      </c>
      <c r="K3433" s="6" t="n">
        <v>0</v>
      </c>
      <c r="L3433" s="35" t="n">
        <v>-1</v>
      </c>
      <c r="M3433" s="6" t="str">
        <f aca="false">IF(I3433&lt;=0,"Below 0%",IF(I3433&lt;=0.05,"0-5%",IF(I3433&lt;=0.1,"5-10%",IF(I3433&lt;=0.2,"10-20%",IF(I3433&lt;=0.4,"20-40%","Above 40%")))))</f>
        <v>Above 40%</v>
      </c>
      <c r="N3433" s="6" t="str">
        <f aca="false">IF(AND(H3433&gt;=Summary!$B$25,I3433&gt;=Summary!$B$26,I3433&lt;=Summary!$B$27,J3433&gt;=Summary!$B$28,J3433&lt;=Summary!$B$29,F3433*J3433&gt;1),"Yes","No")</f>
        <v>No</v>
      </c>
    </row>
    <row r="3434" customFormat="false" ht="15" hidden="false" customHeight="false" outlineLevel="0" collapsed="false">
      <c r="A3434" s="6" t="s">
        <v>151</v>
      </c>
      <c r="B3434" s="45" t="n">
        <v>42601</v>
      </c>
      <c r="C3434" s="6" t="s">
        <v>176</v>
      </c>
      <c r="D3434" s="6" t="s">
        <v>179</v>
      </c>
      <c r="E3434" s="6" t="s">
        <v>187</v>
      </c>
      <c r="F3434" s="34" t="n">
        <v>0.495113790035248</v>
      </c>
      <c r="G3434" s="34" t="n">
        <v>0.63834746902401</v>
      </c>
      <c r="H3434" s="34" t="n">
        <v>-0.143233678988762</v>
      </c>
      <c r="I3434" s="34" t="n">
        <v>-0.224381995604614</v>
      </c>
      <c r="J3434" s="35" t="n">
        <v>1.62</v>
      </c>
      <c r="K3434" s="6" t="n">
        <v>1</v>
      </c>
      <c r="L3434" s="35" t="n">
        <v>0.62</v>
      </c>
      <c r="M3434" s="6" t="str">
        <f aca="false">IF(I3434&lt;=0,"Below 0%",IF(I3434&lt;=0.05,"0-5%",IF(I3434&lt;=0.1,"5-10%",IF(I3434&lt;=0.2,"10-20%",IF(I3434&lt;=0.4,"20-40%","Above 40%")))))</f>
        <v>Below 0%</v>
      </c>
      <c r="N3434" s="6" t="str">
        <f aca="false">IF(AND(H3434&gt;=Summary!$B$25,I3434&gt;=Summary!$B$26,I3434&lt;=Summary!$B$27,J3434&gt;=Summary!$B$28,J3434&lt;=Summary!$B$29,F3434*J3434&gt;1),"Yes","No")</f>
        <v>No</v>
      </c>
    </row>
    <row r="3435" customFormat="false" ht="15" hidden="false" customHeight="false" outlineLevel="0" collapsed="false">
      <c r="A3435" s="6" t="s">
        <v>151</v>
      </c>
      <c r="B3435" s="45" t="n">
        <v>42601</v>
      </c>
      <c r="C3435" s="6" t="s">
        <v>176</v>
      </c>
      <c r="D3435" s="6" t="s">
        <v>179</v>
      </c>
      <c r="E3435" s="6" t="s">
        <v>174</v>
      </c>
      <c r="F3435" s="34" t="n">
        <v>0.342966675758362</v>
      </c>
      <c r="G3435" s="34" t="n">
        <v>0.232387168498628</v>
      </c>
      <c r="H3435" s="34" t="n">
        <v>0.110579507259734</v>
      </c>
      <c r="I3435" s="34" t="n">
        <v>0.475841708361735</v>
      </c>
      <c r="J3435" s="35" t="n">
        <v>4.45</v>
      </c>
      <c r="K3435" s="6" t="n">
        <v>0</v>
      </c>
      <c r="L3435" s="35" t="n">
        <v>-1</v>
      </c>
      <c r="M3435" s="6" t="str">
        <f aca="false">IF(I3435&lt;=0,"Below 0%",IF(I3435&lt;=0.05,"0-5%",IF(I3435&lt;=0.1,"5-10%",IF(I3435&lt;=0.2,"10-20%",IF(I3435&lt;=0.4,"20-40%","Above 40%")))))</f>
        <v>Above 40%</v>
      </c>
      <c r="N3435" s="6" t="str">
        <f aca="false">IF(AND(H3435&gt;=Summary!$B$25,I3435&gt;=Summary!$B$26,I3435&lt;=Summary!$B$27,J3435&gt;=Summary!$B$28,J3435&lt;=Summary!$B$29,F3435*J3435&gt;1),"Yes","No")</f>
        <v>No</v>
      </c>
    </row>
    <row r="3436" customFormat="false" ht="15" hidden="false" customHeight="false" outlineLevel="0" collapsed="false">
      <c r="A3436" s="6" t="s">
        <v>151</v>
      </c>
      <c r="B3436" s="45" t="n">
        <v>42601</v>
      </c>
      <c r="C3436" s="6" t="s">
        <v>176</v>
      </c>
      <c r="D3436" s="6" t="s">
        <v>179</v>
      </c>
      <c r="E3436" s="6" t="s">
        <v>177</v>
      </c>
      <c r="F3436" s="34" t="n">
        <v>0.161919608712196</v>
      </c>
      <c r="G3436" s="34" t="n">
        <v>0.129265362477362</v>
      </c>
      <c r="H3436" s="34" t="n">
        <v>0.0326542462348344</v>
      </c>
      <c r="I3436" s="34" t="n">
        <v>0.252614046091064</v>
      </c>
      <c r="J3436" s="35" t="n">
        <v>8</v>
      </c>
      <c r="K3436" s="6" t="n">
        <v>0</v>
      </c>
      <c r="L3436" s="35" t="n">
        <v>-1</v>
      </c>
      <c r="M3436" s="6" t="str">
        <f aca="false">IF(I3436&lt;=0,"Below 0%",IF(I3436&lt;=0.05,"0-5%",IF(I3436&lt;=0.1,"5-10%",IF(I3436&lt;=0.2,"10-20%",IF(I3436&lt;=0.4,"20-40%","Above 40%")))))</f>
        <v>20-40%</v>
      </c>
      <c r="N3436" s="6" t="str">
        <f aca="false">IF(AND(H3436&gt;=Summary!$B$25,I3436&gt;=Summary!$B$26,I3436&lt;=Summary!$B$27,J3436&gt;=Summary!$B$28,J3436&lt;=Summary!$B$29,F3436*J3436&gt;1),"Yes","No")</f>
        <v>No</v>
      </c>
    </row>
    <row r="3437" customFormat="false" ht="15" hidden="false" customHeight="false" outlineLevel="0" collapsed="false">
      <c r="A3437" s="6" t="s">
        <v>151</v>
      </c>
      <c r="B3437" s="45" t="n">
        <v>42602</v>
      </c>
      <c r="C3437" s="6" t="s">
        <v>196</v>
      </c>
      <c r="D3437" s="6" t="s">
        <v>183</v>
      </c>
      <c r="E3437" s="6" t="s">
        <v>187</v>
      </c>
      <c r="F3437" s="34" t="n">
        <v>0.152461305260658</v>
      </c>
      <c r="G3437" s="34" t="n">
        <v>0.141107777147028</v>
      </c>
      <c r="H3437" s="34" t="n">
        <v>0.0113535281136304</v>
      </c>
      <c r="I3437" s="34" t="n">
        <v>0.0804599742351593</v>
      </c>
      <c r="J3437" s="35" t="n">
        <v>7.12</v>
      </c>
      <c r="K3437" s="6" t="n">
        <v>1</v>
      </c>
      <c r="L3437" s="35" t="n">
        <v>6.12</v>
      </c>
      <c r="M3437" s="6" t="str">
        <f aca="false">IF(I3437&lt;=0,"Below 0%",IF(I3437&lt;=0.05,"0-5%",IF(I3437&lt;=0.1,"5-10%",IF(I3437&lt;=0.2,"10-20%",IF(I3437&lt;=0.4,"20-40%","Above 40%")))))</f>
        <v>5-10%</v>
      </c>
      <c r="N3437" s="6" t="str">
        <f aca="false">IF(AND(H3437&gt;=Summary!$B$25,I3437&gt;=Summary!$B$26,I3437&lt;=Summary!$B$27,J3437&gt;=Summary!$B$28,J3437&lt;=Summary!$B$29,F3437*J3437&gt;1),"Yes","No")</f>
        <v>No</v>
      </c>
    </row>
    <row r="3438" customFormat="false" ht="15" hidden="false" customHeight="false" outlineLevel="0" collapsed="false">
      <c r="A3438" s="6" t="s">
        <v>151</v>
      </c>
      <c r="B3438" s="45" t="n">
        <v>42602</v>
      </c>
      <c r="C3438" s="6" t="s">
        <v>196</v>
      </c>
      <c r="D3438" s="6" t="s">
        <v>183</v>
      </c>
      <c r="E3438" s="6" t="s">
        <v>174</v>
      </c>
      <c r="F3438" s="34" t="n">
        <v>0.361015141010284</v>
      </c>
      <c r="G3438" s="34" t="n">
        <v>0.230962614548698</v>
      </c>
      <c r="H3438" s="34" t="n">
        <v>0.130052526461586</v>
      </c>
      <c r="I3438" s="34" t="n">
        <v>0.563089081389683</v>
      </c>
      <c r="J3438" s="35" t="n">
        <v>4.35</v>
      </c>
      <c r="K3438" s="6" t="n">
        <v>0</v>
      </c>
      <c r="L3438" s="35" t="n">
        <v>-1</v>
      </c>
      <c r="M3438" s="6" t="str">
        <f aca="false">IF(I3438&lt;=0,"Below 0%",IF(I3438&lt;=0.05,"0-5%",IF(I3438&lt;=0.1,"5-10%",IF(I3438&lt;=0.2,"10-20%",IF(I3438&lt;=0.4,"20-40%","Above 40%")))))</f>
        <v>Above 40%</v>
      </c>
      <c r="N3438" s="6" t="str">
        <f aca="false">IF(AND(H3438&gt;=Summary!$B$25,I3438&gt;=Summary!$B$26,I3438&lt;=Summary!$B$27,J3438&gt;=Summary!$B$28,J3438&lt;=Summary!$B$29,F3438*J3438&gt;1),"Yes","No")</f>
        <v>No</v>
      </c>
    </row>
    <row r="3439" customFormat="false" ht="15" hidden="false" customHeight="false" outlineLevel="0" collapsed="false">
      <c r="A3439" s="6" t="s">
        <v>151</v>
      </c>
      <c r="B3439" s="45" t="n">
        <v>42602</v>
      </c>
      <c r="C3439" s="6" t="s">
        <v>196</v>
      </c>
      <c r="D3439" s="6" t="s">
        <v>183</v>
      </c>
      <c r="E3439" s="6" t="s">
        <v>177</v>
      </c>
      <c r="F3439" s="34" t="n">
        <v>0.486523568630219</v>
      </c>
      <c r="G3439" s="34" t="n">
        <v>0.627929608304274</v>
      </c>
      <c r="H3439" s="34" t="n">
        <v>-0.141406039674055</v>
      </c>
      <c r="I3439" s="34" t="n">
        <v>-0.225194094694663</v>
      </c>
      <c r="J3439" s="35" t="n">
        <v>1.6</v>
      </c>
      <c r="K3439" s="6" t="n">
        <v>0</v>
      </c>
      <c r="L3439" s="35" t="n">
        <v>-1</v>
      </c>
      <c r="M3439" s="6" t="str">
        <f aca="false">IF(I3439&lt;=0,"Below 0%",IF(I3439&lt;=0.05,"0-5%",IF(I3439&lt;=0.1,"5-10%",IF(I3439&lt;=0.2,"10-20%",IF(I3439&lt;=0.4,"20-40%","Above 40%")))))</f>
        <v>Below 0%</v>
      </c>
      <c r="N3439" s="6" t="str">
        <f aca="false">IF(AND(H3439&gt;=Summary!$B$25,I3439&gt;=Summary!$B$26,I3439&lt;=Summary!$B$27,J3439&gt;=Summary!$B$28,J3439&lt;=Summary!$B$29,F3439*J3439&gt;1),"Yes","No")</f>
        <v>No</v>
      </c>
    </row>
    <row r="3440" customFormat="false" ht="15" hidden="false" customHeight="false" outlineLevel="0" collapsed="false">
      <c r="A3440" s="6" t="s">
        <v>151</v>
      </c>
      <c r="B3440" s="45" t="n">
        <v>42602</v>
      </c>
      <c r="C3440" s="6" t="s">
        <v>195</v>
      </c>
      <c r="D3440" s="6" t="s">
        <v>185</v>
      </c>
      <c r="E3440" s="6" t="s">
        <v>187</v>
      </c>
      <c r="F3440" s="34" t="n">
        <v>0.310872286558151</v>
      </c>
      <c r="G3440" s="34" t="n">
        <v>0.333009551562247</v>
      </c>
      <c r="H3440" s="34" t="n">
        <v>-0.0221372650040958</v>
      </c>
      <c r="I3440" s="34" t="n">
        <v>-0.0664763665193484</v>
      </c>
      <c r="J3440" s="35" t="n">
        <v>3</v>
      </c>
      <c r="K3440" s="6" t="n">
        <v>0</v>
      </c>
      <c r="L3440" s="35" t="n">
        <v>-1</v>
      </c>
      <c r="M3440" s="6" t="str">
        <f aca="false">IF(I3440&lt;=0,"Below 0%",IF(I3440&lt;=0.05,"0-5%",IF(I3440&lt;=0.1,"5-10%",IF(I3440&lt;=0.2,"10-20%",IF(I3440&lt;=0.4,"20-40%","Above 40%")))))</f>
        <v>Below 0%</v>
      </c>
      <c r="N3440" s="6" t="str">
        <f aca="false">IF(AND(H3440&gt;=Summary!$B$25,I3440&gt;=Summary!$B$26,I3440&lt;=Summary!$B$27,J3440&gt;=Summary!$B$28,J3440&lt;=Summary!$B$29,F3440*J3440&gt;1),"Yes","No")</f>
        <v>No</v>
      </c>
    </row>
    <row r="3441" customFormat="false" ht="15" hidden="false" customHeight="false" outlineLevel="0" collapsed="false">
      <c r="A3441" s="6" t="s">
        <v>151</v>
      </c>
      <c r="B3441" s="45" t="n">
        <v>42602</v>
      </c>
      <c r="C3441" s="6" t="s">
        <v>195</v>
      </c>
      <c r="D3441" s="6" t="s">
        <v>185</v>
      </c>
      <c r="E3441" s="6" t="s">
        <v>174</v>
      </c>
      <c r="F3441" s="34" t="n">
        <v>0.411686897277832</v>
      </c>
      <c r="G3441" s="34" t="n">
        <v>0.275214505423345</v>
      </c>
      <c r="H3441" s="34" t="n">
        <v>0.136472391854487</v>
      </c>
      <c r="I3441" s="34" t="n">
        <v>0.495876449697158</v>
      </c>
      <c r="J3441" s="35" t="n">
        <v>3.63</v>
      </c>
      <c r="K3441" s="6" t="n">
        <v>1</v>
      </c>
      <c r="L3441" s="35" t="n">
        <v>2.63</v>
      </c>
      <c r="M3441" s="6" t="str">
        <f aca="false">IF(I3441&lt;=0,"Below 0%",IF(I3441&lt;=0.05,"0-5%",IF(I3441&lt;=0.1,"5-10%",IF(I3441&lt;=0.2,"10-20%",IF(I3441&lt;=0.4,"20-40%","Above 40%")))))</f>
        <v>Above 40%</v>
      </c>
      <c r="N3441" s="6" t="str">
        <f aca="false">IF(AND(H3441&gt;=Summary!$B$25,I3441&gt;=Summary!$B$26,I3441&lt;=Summary!$B$27,J3441&gt;=Summary!$B$28,J3441&lt;=Summary!$B$29,F3441*J3441&gt;1),"Yes","No")</f>
        <v>No</v>
      </c>
    </row>
    <row r="3442" customFormat="false" ht="15" hidden="false" customHeight="false" outlineLevel="0" collapsed="false">
      <c r="A3442" s="6" t="s">
        <v>151</v>
      </c>
      <c r="B3442" s="45" t="n">
        <v>42602</v>
      </c>
      <c r="C3442" s="6" t="s">
        <v>195</v>
      </c>
      <c r="D3442" s="6" t="s">
        <v>185</v>
      </c>
      <c r="E3442" s="6" t="s">
        <v>177</v>
      </c>
      <c r="F3442" s="34" t="n">
        <v>0.277440786361694</v>
      </c>
      <c r="G3442" s="34" t="n">
        <v>0.391775943014408</v>
      </c>
      <c r="H3442" s="34" t="n">
        <v>-0.114335156652714</v>
      </c>
      <c r="I3442" s="34" t="n">
        <v>-0.291838125059427</v>
      </c>
      <c r="J3442" s="35" t="n">
        <v>2.55</v>
      </c>
      <c r="K3442" s="6" t="n">
        <v>0</v>
      </c>
      <c r="L3442" s="35" t="n">
        <v>-1</v>
      </c>
      <c r="M3442" s="6" t="str">
        <f aca="false">IF(I3442&lt;=0,"Below 0%",IF(I3442&lt;=0.05,"0-5%",IF(I3442&lt;=0.1,"5-10%",IF(I3442&lt;=0.2,"10-20%",IF(I3442&lt;=0.4,"20-40%","Above 40%")))))</f>
        <v>Below 0%</v>
      </c>
      <c r="N3442" s="6" t="str">
        <f aca="false">IF(AND(H3442&gt;=Summary!$B$25,I3442&gt;=Summary!$B$26,I3442&lt;=Summary!$B$27,J3442&gt;=Summary!$B$28,J3442&lt;=Summary!$B$29,F3442*J3442&gt;1),"Yes","No")</f>
        <v>No</v>
      </c>
    </row>
    <row r="3443" customFormat="false" ht="15" hidden="false" customHeight="false" outlineLevel="0" collapsed="false">
      <c r="A3443" s="6" t="s">
        <v>151</v>
      </c>
      <c r="B3443" s="45" t="n">
        <v>42602</v>
      </c>
      <c r="C3443" s="6" t="s">
        <v>192</v>
      </c>
      <c r="D3443" s="6" t="s">
        <v>194</v>
      </c>
      <c r="E3443" s="6" t="s">
        <v>187</v>
      </c>
      <c r="F3443" s="34" t="n">
        <v>0.178272783756256</v>
      </c>
      <c r="G3443" s="34" t="n">
        <v>0.178368736825037</v>
      </c>
      <c r="H3443" s="34" t="n">
        <v>-9.595306878038E-005</v>
      </c>
      <c r="I3443" s="34" t="n">
        <v>-0.000537947795607785</v>
      </c>
      <c r="J3443" s="35" t="n">
        <v>5.63</v>
      </c>
      <c r="K3443" s="6" t="n">
        <v>0</v>
      </c>
      <c r="L3443" s="35" t="n">
        <v>-1</v>
      </c>
      <c r="M3443" s="6" t="str">
        <f aca="false">IF(I3443&lt;=0,"Below 0%",IF(I3443&lt;=0.05,"0-5%",IF(I3443&lt;=0.1,"5-10%",IF(I3443&lt;=0.2,"10-20%",IF(I3443&lt;=0.4,"20-40%","Above 40%")))))</f>
        <v>Below 0%</v>
      </c>
      <c r="N3443" s="6" t="str">
        <f aca="false">IF(AND(H3443&gt;=Summary!$B$25,I3443&gt;=Summary!$B$26,I3443&lt;=Summary!$B$27,J3443&gt;=Summary!$B$28,J3443&lt;=Summary!$B$29,F3443*J3443&gt;1),"Yes","No")</f>
        <v>No</v>
      </c>
    </row>
    <row r="3444" customFormat="false" ht="15" hidden="false" customHeight="false" outlineLevel="0" collapsed="false">
      <c r="A3444" s="6" t="s">
        <v>151</v>
      </c>
      <c r="B3444" s="45" t="n">
        <v>42602</v>
      </c>
      <c r="C3444" s="6" t="s">
        <v>192</v>
      </c>
      <c r="D3444" s="6" t="s">
        <v>194</v>
      </c>
      <c r="E3444" s="6" t="s">
        <v>174</v>
      </c>
      <c r="F3444" s="34" t="n">
        <v>0.403053343296051</v>
      </c>
      <c r="G3444" s="34" t="n">
        <v>0.251053997081239</v>
      </c>
      <c r="H3444" s="34" t="n">
        <v>0.151999346214812</v>
      </c>
      <c r="I3444" s="34" t="n">
        <v>0.605444836497172</v>
      </c>
      <c r="J3444" s="35" t="n">
        <v>4</v>
      </c>
      <c r="K3444" s="6" t="n">
        <v>0</v>
      </c>
      <c r="L3444" s="35" t="n">
        <v>-1</v>
      </c>
      <c r="M3444" s="6" t="str">
        <f aca="false">IF(I3444&lt;=0,"Below 0%",IF(I3444&lt;=0.05,"0-5%",IF(I3444&lt;=0.1,"5-10%",IF(I3444&lt;=0.2,"10-20%",IF(I3444&lt;=0.4,"20-40%","Above 40%")))))</f>
        <v>Above 40%</v>
      </c>
      <c r="N3444" s="6" t="str">
        <f aca="false">IF(AND(H3444&gt;=Summary!$B$25,I3444&gt;=Summary!$B$26,I3444&lt;=Summary!$B$27,J3444&gt;=Summary!$B$28,J3444&lt;=Summary!$B$29,F3444*J3444&gt;1),"Yes","No")</f>
        <v>No</v>
      </c>
    </row>
    <row r="3445" customFormat="false" ht="15" hidden="false" customHeight="false" outlineLevel="0" collapsed="false">
      <c r="A3445" s="6" t="s">
        <v>151</v>
      </c>
      <c r="B3445" s="45" t="n">
        <v>42602</v>
      </c>
      <c r="C3445" s="6" t="s">
        <v>192</v>
      </c>
      <c r="D3445" s="6" t="s">
        <v>194</v>
      </c>
      <c r="E3445" s="6" t="s">
        <v>177</v>
      </c>
      <c r="F3445" s="34" t="n">
        <v>0.418673843145371</v>
      </c>
      <c r="G3445" s="34" t="n">
        <v>0.570577266093725</v>
      </c>
      <c r="H3445" s="34" t="n">
        <v>-0.151903422948354</v>
      </c>
      <c r="I3445" s="34" t="n">
        <v>-0.266227611885613</v>
      </c>
      <c r="J3445" s="35" t="n">
        <v>1.76</v>
      </c>
      <c r="K3445" s="6" t="n">
        <v>1</v>
      </c>
      <c r="L3445" s="35" t="n">
        <v>0.76</v>
      </c>
      <c r="M3445" s="6" t="str">
        <f aca="false">IF(I3445&lt;=0,"Below 0%",IF(I3445&lt;=0.05,"0-5%",IF(I3445&lt;=0.1,"5-10%",IF(I3445&lt;=0.2,"10-20%",IF(I3445&lt;=0.4,"20-40%","Above 40%")))))</f>
        <v>Below 0%</v>
      </c>
      <c r="N3445" s="6" t="str">
        <f aca="false">IF(AND(H3445&gt;=Summary!$B$25,I3445&gt;=Summary!$B$26,I3445&lt;=Summary!$B$27,J3445&gt;=Summary!$B$28,J3445&lt;=Summary!$B$29,F3445*J3445&gt;1),"Yes","No")</f>
        <v>No</v>
      </c>
    </row>
    <row r="3446" customFormat="false" ht="15" hidden="false" customHeight="false" outlineLevel="0" collapsed="false">
      <c r="A3446" s="6" t="s">
        <v>151</v>
      </c>
      <c r="B3446" s="45" t="n">
        <v>42602</v>
      </c>
      <c r="C3446" s="6" t="s">
        <v>175</v>
      </c>
      <c r="D3446" s="6" t="s">
        <v>186</v>
      </c>
      <c r="E3446" s="6" t="s">
        <v>187</v>
      </c>
      <c r="F3446" s="34" t="n">
        <v>0.613126754760742</v>
      </c>
      <c r="G3446" s="34" t="n">
        <v>0.543217126688378</v>
      </c>
      <c r="H3446" s="34" t="n">
        <v>0.0699096280723647</v>
      </c>
      <c r="I3446" s="34" t="n">
        <v>0.12869555217921</v>
      </c>
      <c r="J3446" s="35" t="n">
        <v>1.86</v>
      </c>
      <c r="K3446" s="6" t="n">
        <v>0</v>
      </c>
      <c r="L3446" s="35" t="n">
        <v>-1</v>
      </c>
      <c r="M3446" s="6" t="str">
        <f aca="false">IF(I3446&lt;=0,"Below 0%",IF(I3446&lt;=0.05,"0-5%",IF(I3446&lt;=0.1,"5-10%",IF(I3446&lt;=0.2,"10-20%",IF(I3446&lt;=0.4,"20-40%","Above 40%")))))</f>
        <v>10-20%</v>
      </c>
      <c r="N3446" s="6" t="str">
        <f aca="false">IF(AND(H3446&gt;=Summary!$B$25,I3446&gt;=Summary!$B$26,I3446&lt;=Summary!$B$27,J3446&gt;=Summary!$B$28,J3446&lt;=Summary!$B$29,F3446*J3446&gt;1),"Yes","No")</f>
        <v>Yes</v>
      </c>
    </row>
    <row r="3447" customFormat="false" ht="15" hidden="false" customHeight="false" outlineLevel="0" collapsed="false">
      <c r="A3447" s="6" t="s">
        <v>151</v>
      </c>
      <c r="B3447" s="45" t="n">
        <v>42602</v>
      </c>
      <c r="C3447" s="6" t="s">
        <v>175</v>
      </c>
      <c r="D3447" s="6" t="s">
        <v>186</v>
      </c>
      <c r="E3447" s="6" t="s">
        <v>174</v>
      </c>
      <c r="F3447" s="34" t="n">
        <v>0.210279583930969</v>
      </c>
      <c r="G3447" s="34" t="n">
        <v>0.273076717740644</v>
      </c>
      <c r="H3447" s="34" t="n">
        <v>-0.0627971338096746</v>
      </c>
      <c r="I3447" s="34" t="n">
        <v>-0.229961507993942</v>
      </c>
      <c r="J3447" s="35" t="n">
        <v>3.7</v>
      </c>
      <c r="K3447" s="6" t="n">
        <v>0</v>
      </c>
      <c r="L3447" s="35" t="n">
        <v>-1</v>
      </c>
      <c r="M3447" s="6" t="str">
        <f aca="false">IF(I3447&lt;=0,"Below 0%",IF(I3447&lt;=0.05,"0-5%",IF(I3447&lt;=0.1,"5-10%",IF(I3447&lt;=0.2,"10-20%",IF(I3447&lt;=0.4,"20-40%","Above 40%")))))</f>
        <v>Below 0%</v>
      </c>
      <c r="N3447" s="6" t="str">
        <f aca="false">IF(AND(H3447&gt;=Summary!$B$25,I3447&gt;=Summary!$B$26,I3447&lt;=Summary!$B$27,J3447&gt;=Summary!$B$28,J3447&lt;=Summary!$B$29,F3447*J3447&gt;1),"Yes","No")</f>
        <v>No</v>
      </c>
    </row>
    <row r="3448" customFormat="false" ht="15" hidden="false" customHeight="false" outlineLevel="0" collapsed="false">
      <c r="A3448" s="6" t="s">
        <v>151</v>
      </c>
      <c r="B3448" s="45" t="n">
        <v>42602</v>
      </c>
      <c r="C3448" s="6" t="s">
        <v>175</v>
      </c>
      <c r="D3448" s="6" t="s">
        <v>186</v>
      </c>
      <c r="E3448" s="6" t="s">
        <v>177</v>
      </c>
      <c r="F3448" s="34" t="n">
        <v>0.176593601703644</v>
      </c>
      <c r="G3448" s="34" t="n">
        <v>0.183706155570979</v>
      </c>
      <c r="H3448" s="34" t="n">
        <v>-0.00711255386733481</v>
      </c>
      <c r="I3448" s="34" t="n">
        <v>-0.0387170143821703</v>
      </c>
      <c r="J3448" s="35" t="n">
        <v>5.5</v>
      </c>
      <c r="K3448" s="6" t="n">
        <v>1</v>
      </c>
      <c r="L3448" s="35" t="n">
        <v>4.5</v>
      </c>
      <c r="M3448" s="6" t="str">
        <f aca="false">IF(I3448&lt;=0,"Below 0%",IF(I3448&lt;=0.05,"0-5%",IF(I3448&lt;=0.1,"5-10%",IF(I3448&lt;=0.2,"10-20%",IF(I3448&lt;=0.4,"20-40%","Above 40%")))))</f>
        <v>Below 0%</v>
      </c>
      <c r="N3448" s="6" t="str">
        <f aca="false">IF(AND(H3448&gt;=Summary!$B$25,I3448&gt;=Summary!$B$26,I3448&lt;=Summary!$B$27,J3448&gt;=Summary!$B$28,J3448&lt;=Summary!$B$29,F3448*J3448&gt;1),"Yes","No")</f>
        <v>No</v>
      </c>
    </row>
    <row r="3449" customFormat="false" ht="15" hidden="false" customHeight="false" outlineLevel="0" collapsed="false">
      <c r="A3449" s="6" t="s">
        <v>151</v>
      </c>
      <c r="B3449" s="45" t="n">
        <v>42602</v>
      </c>
      <c r="C3449" s="6" t="s">
        <v>181</v>
      </c>
      <c r="D3449" s="6" t="s">
        <v>180</v>
      </c>
      <c r="E3449" s="6" t="s">
        <v>187</v>
      </c>
      <c r="F3449" s="34" t="n">
        <v>0.519083857536316</v>
      </c>
      <c r="G3449" s="34" t="n">
        <v>0.669547219310909</v>
      </c>
      <c r="H3449" s="34" t="n">
        <v>-0.150463361774593</v>
      </c>
      <c r="I3449" s="34" t="n">
        <v>-0.224724048483762</v>
      </c>
      <c r="J3449" s="35" t="n">
        <v>1.51</v>
      </c>
      <c r="K3449" s="6" t="n">
        <v>1</v>
      </c>
      <c r="L3449" s="35" t="n">
        <v>0.51</v>
      </c>
      <c r="M3449" s="6" t="str">
        <f aca="false">IF(I3449&lt;=0,"Below 0%",IF(I3449&lt;=0.05,"0-5%",IF(I3449&lt;=0.1,"5-10%",IF(I3449&lt;=0.2,"10-20%",IF(I3449&lt;=0.4,"20-40%","Above 40%")))))</f>
        <v>Below 0%</v>
      </c>
      <c r="N3449" s="6" t="str">
        <f aca="false">IF(AND(H3449&gt;=Summary!$B$25,I3449&gt;=Summary!$B$26,I3449&lt;=Summary!$B$27,J3449&gt;=Summary!$B$28,J3449&lt;=Summary!$B$29,F3449*J3449&gt;1),"Yes","No")</f>
        <v>No</v>
      </c>
    </row>
    <row r="3450" customFormat="false" ht="15" hidden="false" customHeight="false" outlineLevel="0" collapsed="false">
      <c r="A3450" s="6" t="s">
        <v>151</v>
      </c>
      <c r="B3450" s="45" t="n">
        <v>42602</v>
      </c>
      <c r="C3450" s="6" t="s">
        <v>181</v>
      </c>
      <c r="D3450" s="6" t="s">
        <v>180</v>
      </c>
      <c r="E3450" s="6" t="s">
        <v>174</v>
      </c>
      <c r="F3450" s="34" t="n">
        <v>0.289541274309158</v>
      </c>
      <c r="G3450" s="34" t="n">
        <v>0.211509686435036</v>
      </c>
      <c r="H3450" s="34" t="n">
        <v>0.0780315878741224</v>
      </c>
      <c r="I3450" s="34" t="n">
        <v>0.368926781507425</v>
      </c>
      <c r="J3450" s="35" t="n">
        <v>4.78</v>
      </c>
      <c r="K3450" s="6" t="n">
        <v>0</v>
      </c>
      <c r="L3450" s="35" t="n">
        <v>-1</v>
      </c>
      <c r="M3450" s="6" t="str">
        <f aca="false">IF(I3450&lt;=0,"Below 0%",IF(I3450&lt;=0.05,"0-5%",IF(I3450&lt;=0.1,"5-10%",IF(I3450&lt;=0.2,"10-20%",IF(I3450&lt;=0.4,"20-40%","Above 40%")))))</f>
        <v>20-40%</v>
      </c>
      <c r="N3450" s="6" t="str">
        <f aca="false">IF(AND(H3450&gt;=Summary!$B$25,I3450&gt;=Summary!$B$26,I3450&lt;=Summary!$B$27,J3450&gt;=Summary!$B$28,J3450&lt;=Summary!$B$29,F3450*J3450&gt;1),"Yes","No")</f>
        <v>Yes</v>
      </c>
    </row>
    <row r="3451" customFormat="false" ht="15" hidden="false" customHeight="false" outlineLevel="0" collapsed="false">
      <c r="A3451" s="6" t="s">
        <v>151</v>
      </c>
      <c r="B3451" s="45" t="n">
        <v>42602</v>
      </c>
      <c r="C3451" s="6" t="s">
        <v>181</v>
      </c>
      <c r="D3451" s="6" t="s">
        <v>180</v>
      </c>
      <c r="E3451" s="6" t="s">
        <v>177</v>
      </c>
      <c r="F3451" s="34" t="n">
        <v>0.191374897956848</v>
      </c>
      <c r="G3451" s="34" t="n">
        <v>0.118943094254056</v>
      </c>
      <c r="H3451" s="34" t="n">
        <v>0.0724318037027926</v>
      </c>
      <c r="I3451" s="34" t="n">
        <v>0.608961824619112</v>
      </c>
      <c r="J3451" s="35" t="n">
        <v>8.5</v>
      </c>
      <c r="K3451" s="6" t="n">
        <v>0</v>
      </c>
      <c r="L3451" s="35" t="n">
        <v>-1</v>
      </c>
      <c r="M3451" s="6" t="str">
        <f aca="false">IF(I3451&lt;=0,"Below 0%",IF(I3451&lt;=0.05,"0-5%",IF(I3451&lt;=0.1,"5-10%",IF(I3451&lt;=0.2,"10-20%",IF(I3451&lt;=0.4,"20-40%","Above 40%")))))</f>
        <v>Above 40%</v>
      </c>
      <c r="N3451" s="6" t="str">
        <f aca="false">IF(AND(H3451&gt;=Summary!$B$25,I3451&gt;=Summary!$B$26,I3451&lt;=Summary!$B$27,J3451&gt;=Summary!$B$28,J3451&lt;=Summary!$B$29,F3451*J3451&gt;1),"Yes","No")</f>
        <v>No</v>
      </c>
    </row>
    <row r="3452" customFormat="false" ht="15" hidden="false" customHeight="false" outlineLevel="0" collapsed="false">
      <c r="A3452" s="6" t="s">
        <v>151</v>
      </c>
      <c r="B3452" s="45" t="n">
        <v>42602</v>
      </c>
      <c r="C3452" s="6" t="s">
        <v>198</v>
      </c>
      <c r="D3452" s="6" t="s">
        <v>190</v>
      </c>
      <c r="E3452" s="6" t="s">
        <v>187</v>
      </c>
      <c r="F3452" s="34" t="n">
        <v>0.234401047229767</v>
      </c>
      <c r="G3452" s="34" t="n">
        <v>0.175810236570051</v>
      </c>
      <c r="H3452" s="34" t="n">
        <v>0.0585908106597155</v>
      </c>
      <c r="I3452" s="34" t="n">
        <v>0.333261656447234</v>
      </c>
      <c r="J3452" s="35" t="n">
        <v>5.75</v>
      </c>
      <c r="K3452" s="6" t="n">
        <v>0</v>
      </c>
      <c r="L3452" s="35" t="n">
        <v>-1</v>
      </c>
      <c r="M3452" s="6" t="str">
        <f aca="false">IF(I3452&lt;=0,"Below 0%",IF(I3452&lt;=0.05,"0-5%",IF(I3452&lt;=0.1,"5-10%",IF(I3452&lt;=0.2,"10-20%",IF(I3452&lt;=0.4,"20-40%","Above 40%")))))</f>
        <v>20-40%</v>
      </c>
      <c r="N3452" s="6" t="str">
        <f aca="false">IF(AND(H3452&gt;=Summary!$B$25,I3452&gt;=Summary!$B$26,I3452&lt;=Summary!$B$27,J3452&gt;=Summary!$B$28,J3452&lt;=Summary!$B$29,F3452*J3452&gt;1),"Yes","No")</f>
        <v>No</v>
      </c>
    </row>
    <row r="3453" customFormat="false" ht="15" hidden="false" customHeight="false" outlineLevel="0" collapsed="false">
      <c r="A3453" s="6" t="s">
        <v>151</v>
      </c>
      <c r="B3453" s="45" t="n">
        <v>42602</v>
      </c>
      <c r="C3453" s="6" t="s">
        <v>198</v>
      </c>
      <c r="D3453" s="6" t="s">
        <v>190</v>
      </c>
      <c r="E3453" s="6" t="s">
        <v>174</v>
      </c>
      <c r="F3453" s="34" t="n">
        <v>0.327262699604034</v>
      </c>
      <c r="G3453" s="34" t="n">
        <v>0.262573729942285</v>
      </c>
      <c r="H3453" s="34" t="n">
        <v>0.0646889696617499</v>
      </c>
      <c r="I3453" s="34" t="n">
        <v>0.246364972139326</v>
      </c>
      <c r="J3453" s="35" t="n">
        <v>3.85</v>
      </c>
      <c r="K3453" s="6" t="n">
        <v>0</v>
      </c>
      <c r="L3453" s="35" t="n">
        <v>-1</v>
      </c>
      <c r="M3453" s="6" t="str">
        <f aca="false">IF(I3453&lt;=0,"Below 0%",IF(I3453&lt;=0.05,"0-5%",IF(I3453&lt;=0.1,"5-10%",IF(I3453&lt;=0.2,"10-20%",IF(I3453&lt;=0.4,"20-40%","Above 40%")))))</f>
        <v>20-40%</v>
      </c>
      <c r="N3453" s="6" t="str">
        <f aca="false">IF(AND(H3453&gt;=Summary!$B$25,I3453&gt;=Summary!$B$26,I3453&lt;=Summary!$B$27,J3453&gt;=Summary!$B$28,J3453&lt;=Summary!$B$29,F3453*J3453&gt;1),"Yes","No")</f>
        <v>Yes</v>
      </c>
    </row>
    <row r="3454" customFormat="false" ht="15" hidden="false" customHeight="false" outlineLevel="0" collapsed="false">
      <c r="A3454" s="6" t="s">
        <v>151</v>
      </c>
      <c r="B3454" s="45" t="n">
        <v>42602</v>
      </c>
      <c r="C3454" s="6" t="s">
        <v>198</v>
      </c>
      <c r="D3454" s="6" t="s">
        <v>190</v>
      </c>
      <c r="E3454" s="6" t="s">
        <v>177</v>
      </c>
      <c r="F3454" s="34" t="n">
        <v>0.438336223363876</v>
      </c>
      <c r="G3454" s="34" t="n">
        <v>0.561616033487664</v>
      </c>
      <c r="H3454" s="34" t="n">
        <v>-0.123279810123788</v>
      </c>
      <c r="I3454" s="34" t="n">
        <v>-0.219509064508386</v>
      </c>
      <c r="J3454" s="35" t="n">
        <v>1.8</v>
      </c>
      <c r="K3454" s="6" t="n">
        <v>1</v>
      </c>
      <c r="L3454" s="35" t="n">
        <v>0.8</v>
      </c>
      <c r="M3454" s="6" t="str">
        <f aca="false">IF(I3454&lt;=0,"Below 0%",IF(I3454&lt;=0.05,"0-5%",IF(I3454&lt;=0.1,"5-10%",IF(I3454&lt;=0.2,"10-20%",IF(I3454&lt;=0.4,"20-40%","Above 40%")))))</f>
        <v>Below 0%</v>
      </c>
      <c r="N3454" s="6" t="str">
        <f aca="false">IF(AND(H3454&gt;=Summary!$B$25,I3454&gt;=Summary!$B$26,I3454&lt;=Summary!$B$27,J3454&gt;=Summary!$B$28,J3454&lt;=Summary!$B$29,F3454*J3454&gt;1),"Yes","No")</f>
        <v>No</v>
      </c>
    </row>
    <row r="3455" customFormat="false" ht="15" hidden="false" customHeight="false" outlineLevel="0" collapsed="false">
      <c r="A3455" s="6" t="s">
        <v>151</v>
      </c>
      <c r="B3455" s="45" t="n">
        <v>42602</v>
      </c>
      <c r="C3455" s="6" t="s">
        <v>178</v>
      </c>
      <c r="D3455" s="6" t="s">
        <v>173</v>
      </c>
      <c r="E3455" s="6" t="s">
        <v>187</v>
      </c>
      <c r="F3455" s="34" t="n">
        <v>0.29745888710022</v>
      </c>
      <c r="G3455" s="34" t="n">
        <v>0.321776814734561</v>
      </c>
      <c r="H3455" s="34" t="n">
        <v>-0.0243179276343415</v>
      </c>
      <c r="I3455" s="34" t="n">
        <v>-0.0755738963181724</v>
      </c>
      <c r="J3455" s="35" t="n">
        <v>3.13</v>
      </c>
      <c r="K3455" s="6" t="n">
        <v>0</v>
      </c>
      <c r="L3455" s="35" t="n">
        <v>-1</v>
      </c>
      <c r="M3455" s="6" t="str">
        <f aca="false">IF(I3455&lt;=0,"Below 0%",IF(I3455&lt;=0.05,"0-5%",IF(I3455&lt;=0.1,"5-10%",IF(I3455&lt;=0.2,"10-20%",IF(I3455&lt;=0.4,"20-40%","Above 40%")))))</f>
        <v>Below 0%</v>
      </c>
      <c r="N3455" s="6" t="str">
        <f aca="false">IF(AND(H3455&gt;=Summary!$B$25,I3455&gt;=Summary!$B$26,I3455&lt;=Summary!$B$27,J3455&gt;=Summary!$B$28,J3455&lt;=Summary!$B$29,F3455*J3455&gt;1),"Yes","No")</f>
        <v>No</v>
      </c>
    </row>
    <row r="3456" customFormat="false" ht="15" hidden="false" customHeight="false" outlineLevel="0" collapsed="false">
      <c r="A3456" s="6" t="s">
        <v>151</v>
      </c>
      <c r="B3456" s="45" t="n">
        <v>42602</v>
      </c>
      <c r="C3456" s="6" t="s">
        <v>178</v>
      </c>
      <c r="D3456" s="6" t="s">
        <v>173</v>
      </c>
      <c r="E3456" s="6" t="s">
        <v>174</v>
      </c>
      <c r="F3456" s="34" t="n">
        <v>0.4012391269207</v>
      </c>
      <c r="G3456" s="34" t="n">
        <v>0.305200433369448</v>
      </c>
      <c r="H3456" s="34" t="n">
        <v>0.0960386935512526</v>
      </c>
      <c r="I3456" s="34" t="n">
        <v>0.314674171628705</v>
      </c>
      <c r="J3456" s="35" t="n">
        <v>3.3</v>
      </c>
      <c r="K3456" s="6" t="n">
        <v>0</v>
      </c>
      <c r="L3456" s="35" t="n">
        <v>-1</v>
      </c>
      <c r="M3456" s="6" t="str">
        <f aca="false">IF(I3456&lt;=0,"Below 0%",IF(I3456&lt;=0.05,"0-5%",IF(I3456&lt;=0.1,"5-10%",IF(I3456&lt;=0.2,"10-20%",IF(I3456&lt;=0.4,"20-40%","Above 40%")))))</f>
        <v>20-40%</v>
      </c>
      <c r="N3456" s="6" t="str">
        <f aca="false">IF(AND(H3456&gt;=Summary!$B$25,I3456&gt;=Summary!$B$26,I3456&lt;=Summary!$B$27,J3456&gt;=Summary!$B$28,J3456&lt;=Summary!$B$29,F3456*J3456&gt;1),"Yes","No")</f>
        <v>Yes</v>
      </c>
    </row>
    <row r="3457" customFormat="false" ht="15" hidden="false" customHeight="false" outlineLevel="0" collapsed="false">
      <c r="A3457" s="6" t="s">
        <v>151</v>
      </c>
      <c r="B3457" s="45" t="n">
        <v>42602</v>
      </c>
      <c r="C3457" s="6" t="s">
        <v>178</v>
      </c>
      <c r="D3457" s="6" t="s">
        <v>173</v>
      </c>
      <c r="E3457" s="6" t="s">
        <v>177</v>
      </c>
      <c r="F3457" s="34" t="n">
        <v>0.301301956176758</v>
      </c>
      <c r="G3457" s="34" t="n">
        <v>0.373022751895991</v>
      </c>
      <c r="H3457" s="34" t="n">
        <v>-0.0717207957192335</v>
      </c>
      <c r="I3457" s="34" t="n">
        <v>-0.192269225817173</v>
      </c>
      <c r="J3457" s="35" t="n">
        <v>2.7</v>
      </c>
      <c r="K3457" s="6" t="n">
        <v>1</v>
      </c>
      <c r="L3457" s="35" t="n">
        <v>1.7</v>
      </c>
      <c r="M3457" s="6" t="str">
        <f aca="false">IF(I3457&lt;=0,"Below 0%",IF(I3457&lt;=0.05,"0-5%",IF(I3457&lt;=0.1,"5-10%",IF(I3457&lt;=0.2,"10-20%",IF(I3457&lt;=0.4,"20-40%","Above 40%")))))</f>
        <v>Below 0%</v>
      </c>
      <c r="N3457" s="6" t="str">
        <f aca="false">IF(AND(H3457&gt;=Summary!$B$25,I3457&gt;=Summary!$B$26,I3457&lt;=Summary!$B$27,J3457&gt;=Summary!$B$28,J3457&lt;=Summary!$B$29,F3457*J3457&gt;1),"Yes","No")</f>
        <v>No</v>
      </c>
    </row>
    <row r="3458" customFormat="false" ht="15" hidden="false" customHeight="false" outlineLevel="0" collapsed="false">
      <c r="A3458" s="6" t="s">
        <v>151</v>
      </c>
      <c r="B3458" s="45" t="n">
        <v>42603</v>
      </c>
      <c r="C3458" s="6" t="s">
        <v>191</v>
      </c>
      <c r="D3458" s="6" t="s">
        <v>200</v>
      </c>
      <c r="E3458" s="6" t="s">
        <v>187</v>
      </c>
      <c r="F3458" s="34" t="n">
        <v>0.323201656341553</v>
      </c>
      <c r="G3458" s="34" t="n">
        <v>0.381008206330598</v>
      </c>
      <c r="H3458" s="34" t="n">
        <v>-0.0578065499890452</v>
      </c>
      <c r="I3458" s="34" t="n">
        <v>-0.151719960432786</v>
      </c>
      <c r="J3458" s="35" t="n">
        <v>2.64</v>
      </c>
      <c r="K3458" s="6" t="n">
        <v>0</v>
      </c>
      <c r="L3458" s="35" t="n">
        <v>-1</v>
      </c>
      <c r="M3458" s="6" t="str">
        <f aca="false">IF(I3458&lt;=0,"Below 0%",IF(I3458&lt;=0.05,"0-5%",IF(I3458&lt;=0.1,"5-10%",IF(I3458&lt;=0.2,"10-20%",IF(I3458&lt;=0.4,"20-40%","Above 40%")))))</f>
        <v>Below 0%</v>
      </c>
      <c r="N3458" s="6" t="str">
        <f aca="false">IF(AND(H3458&gt;=Summary!$B$25,I3458&gt;=Summary!$B$26,I3458&lt;=Summary!$B$27,J3458&gt;=Summary!$B$28,J3458&lt;=Summary!$B$29,F3458*J3458&gt;1),"Yes","No")</f>
        <v>No</v>
      </c>
    </row>
    <row r="3459" customFormat="false" ht="15" hidden="false" customHeight="false" outlineLevel="0" collapsed="false">
      <c r="A3459" s="6" t="s">
        <v>151</v>
      </c>
      <c r="B3459" s="45" t="n">
        <v>42603</v>
      </c>
      <c r="C3459" s="6" t="s">
        <v>191</v>
      </c>
      <c r="D3459" s="6" t="s">
        <v>200</v>
      </c>
      <c r="E3459" s="6" t="s">
        <v>174</v>
      </c>
      <c r="F3459" s="34" t="n">
        <v>0.385058760643005</v>
      </c>
      <c r="G3459" s="34" t="n">
        <v>0.309495896834701</v>
      </c>
      <c r="H3459" s="34" t="n">
        <v>0.0755628638083043</v>
      </c>
      <c r="I3459" s="34" t="n">
        <v>0.244148192532135</v>
      </c>
      <c r="J3459" s="35" t="n">
        <v>3.25</v>
      </c>
      <c r="K3459" s="6" t="n">
        <v>0</v>
      </c>
      <c r="L3459" s="35" t="n">
        <v>-1</v>
      </c>
      <c r="M3459" s="6" t="str">
        <f aca="false">IF(I3459&lt;=0,"Below 0%",IF(I3459&lt;=0.05,"0-5%",IF(I3459&lt;=0.1,"5-10%",IF(I3459&lt;=0.2,"10-20%",IF(I3459&lt;=0.4,"20-40%","Above 40%")))))</f>
        <v>20-40%</v>
      </c>
      <c r="N3459" s="6" t="str">
        <f aca="false">IF(AND(H3459&gt;=Summary!$B$25,I3459&gt;=Summary!$B$26,I3459&lt;=Summary!$B$27,J3459&gt;=Summary!$B$28,J3459&lt;=Summary!$B$29,F3459*J3459&gt;1),"Yes","No")</f>
        <v>Yes</v>
      </c>
    </row>
    <row r="3460" customFormat="false" ht="15" hidden="false" customHeight="false" outlineLevel="0" collapsed="false">
      <c r="A3460" s="6" t="s">
        <v>151</v>
      </c>
      <c r="B3460" s="45" t="n">
        <v>42603</v>
      </c>
      <c r="C3460" s="6" t="s">
        <v>191</v>
      </c>
      <c r="D3460" s="6" t="s">
        <v>200</v>
      </c>
      <c r="E3460" s="6" t="s">
        <v>177</v>
      </c>
      <c r="F3460" s="34" t="n">
        <v>0.29173955321312</v>
      </c>
      <c r="G3460" s="34" t="n">
        <v>0.309495896834701</v>
      </c>
      <c r="H3460" s="34" t="n">
        <v>-0.0177563436215816</v>
      </c>
      <c r="I3460" s="34" t="n">
        <v>-0.0573718223833677</v>
      </c>
      <c r="J3460" s="35" t="n">
        <v>3.25</v>
      </c>
      <c r="K3460" s="6" t="n">
        <v>1</v>
      </c>
      <c r="L3460" s="35" t="n">
        <v>2.25</v>
      </c>
      <c r="M3460" s="6" t="str">
        <f aca="false">IF(I3460&lt;=0,"Below 0%",IF(I3460&lt;=0.05,"0-5%",IF(I3460&lt;=0.1,"5-10%",IF(I3460&lt;=0.2,"10-20%",IF(I3460&lt;=0.4,"20-40%","Above 40%")))))</f>
        <v>Below 0%</v>
      </c>
      <c r="N3460" s="6" t="str">
        <f aca="false">IF(AND(H3460&gt;=Summary!$B$25,I3460&gt;=Summary!$B$26,I3460&lt;=Summary!$B$27,J3460&gt;=Summary!$B$28,J3460&lt;=Summary!$B$29,F3460*J3460&gt;1),"Yes","No")</f>
        <v>No</v>
      </c>
    </row>
    <row r="3461" customFormat="false" ht="15" hidden="false" customHeight="false" outlineLevel="0" collapsed="false">
      <c r="A3461" s="6" t="s">
        <v>151</v>
      </c>
      <c r="B3461" s="45" t="n">
        <v>42603</v>
      </c>
      <c r="C3461" s="6" t="s">
        <v>189</v>
      </c>
      <c r="D3461" s="6" t="s">
        <v>199</v>
      </c>
      <c r="E3461" s="6" t="s">
        <v>187</v>
      </c>
      <c r="F3461" s="34" t="n">
        <v>0.666565597057343</v>
      </c>
      <c r="G3461" s="34" t="n">
        <v>0.500978185413468</v>
      </c>
      <c r="H3461" s="34" t="n">
        <v>0.165587411643875</v>
      </c>
      <c r="I3461" s="34" t="n">
        <v>0.330528187584081</v>
      </c>
      <c r="J3461" s="35" t="n">
        <v>2.03</v>
      </c>
      <c r="K3461" s="6" t="n">
        <v>1</v>
      </c>
      <c r="L3461" s="35" t="n">
        <v>1.03</v>
      </c>
      <c r="M3461" s="6" t="str">
        <f aca="false">IF(I3461&lt;=0,"Below 0%",IF(I3461&lt;=0.05,"0-5%",IF(I3461&lt;=0.1,"5-10%",IF(I3461&lt;=0.2,"10-20%",IF(I3461&lt;=0.4,"20-40%","Above 40%")))))</f>
        <v>20-40%</v>
      </c>
      <c r="N3461" s="6" t="str">
        <f aca="false">IF(AND(H3461&gt;=Summary!$B$25,I3461&gt;=Summary!$B$26,I3461&lt;=Summary!$B$27,J3461&gt;=Summary!$B$28,J3461&lt;=Summary!$B$29,F3461*J3461&gt;1),"Yes","No")</f>
        <v>Yes</v>
      </c>
    </row>
    <row r="3462" customFormat="false" ht="15" hidden="false" customHeight="false" outlineLevel="0" collapsed="false">
      <c r="A3462" s="6" t="s">
        <v>151</v>
      </c>
      <c r="B3462" s="45" t="n">
        <v>42603</v>
      </c>
      <c r="C3462" s="6" t="s">
        <v>189</v>
      </c>
      <c r="D3462" s="6" t="s">
        <v>199</v>
      </c>
      <c r="E3462" s="6" t="s">
        <v>174</v>
      </c>
      <c r="F3462" s="34" t="n">
        <v>0.218008562922478</v>
      </c>
      <c r="G3462" s="34" t="n">
        <v>0.264152134127101</v>
      </c>
      <c r="H3462" s="34" t="n">
        <v>-0.0461435712046233</v>
      </c>
      <c r="I3462" s="34" t="n">
        <v>-0.174685589261303</v>
      </c>
      <c r="J3462" s="35" t="n">
        <v>3.85</v>
      </c>
      <c r="K3462" s="6" t="n">
        <v>0</v>
      </c>
      <c r="L3462" s="35" t="n">
        <v>-1</v>
      </c>
      <c r="M3462" s="6" t="str">
        <f aca="false">IF(I3462&lt;=0,"Below 0%",IF(I3462&lt;=0.05,"0-5%",IF(I3462&lt;=0.1,"5-10%",IF(I3462&lt;=0.2,"10-20%",IF(I3462&lt;=0.4,"20-40%","Above 40%")))))</f>
        <v>Below 0%</v>
      </c>
      <c r="N3462" s="6" t="str">
        <f aca="false">IF(AND(H3462&gt;=Summary!$B$25,I3462&gt;=Summary!$B$26,I3462&lt;=Summary!$B$27,J3462&gt;=Summary!$B$28,J3462&lt;=Summary!$B$29,F3462*J3462&gt;1),"Yes","No")</f>
        <v>No</v>
      </c>
    </row>
    <row r="3463" customFormat="false" ht="15" hidden="false" customHeight="false" outlineLevel="0" collapsed="false">
      <c r="A3463" s="6" t="s">
        <v>151</v>
      </c>
      <c r="B3463" s="45" t="n">
        <v>42603</v>
      </c>
      <c r="C3463" s="6" t="s">
        <v>189</v>
      </c>
      <c r="D3463" s="6" t="s">
        <v>199</v>
      </c>
      <c r="E3463" s="6" t="s">
        <v>177</v>
      </c>
      <c r="F3463" s="34" t="n">
        <v>0.115425810217857</v>
      </c>
      <c r="G3463" s="34" t="n">
        <v>0.234869680459432</v>
      </c>
      <c r="H3463" s="34" t="n">
        <v>-0.119443870241574</v>
      </c>
      <c r="I3463" s="34" t="n">
        <v>-0.508553807404721</v>
      </c>
      <c r="J3463" s="35" t="n">
        <v>4.33</v>
      </c>
      <c r="K3463" s="6" t="n">
        <v>0</v>
      </c>
      <c r="L3463" s="35" t="n">
        <v>-1</v>
      </c>
      <c r="M3463" s="6" t="str">
        <f aca="false">IF(I3463&lt;=0,"Below 0%",IF(I3463&lt;=0.05,"0-5%",IF(I3463&lt;=0.1,"5-10%",IF(I3463&lt;=0.2,"10-20%",IF(I3463&lt;=0.4,"20-40%","Above 40%")))))</f>
        <v>Below 0%</v>
      </c>
      <c r="N3463" s="6" t="str">
        <f aca="false">IF(AND(H3463&gt;=Summary!$B$25,I3463&gt;=Summary!$B$26,I3463&lt;=Summary!$B$27,J3463&gt;=Summary!$B$28,J3463&lt;=Summary!$B$29,F3463*J3463&gt;1),"Yes","No")</f>
        <v>No</v>
      </c>
    </row>
    <row r="3464" customFormat="false" ht="15" hidden="false" customHeight="false" outlineLevel="0" collapsed="false">
      <c r="A3464" s="6" t="s">
        <v>151</v>
      </c>
      <c r="B3464" s="45" t="n">
        <v>42609</v>
      </c>
      <c r="C3464" s="6" t="s">
        <v>190</v>
      </c>
      <c r="D3464" s="6" t="s">
        <v>196</v>
      </c>
      <c r="E3464" s="6" t="s">
        <v>187</v>
      </c>
      <c r="F3464" s="34" t="n">
        <v>0.653168082237244</v>
      </c>
      <c r="G3464" s="34" t="n">
        <v>0.77521163968219</v>
      </c>
      <c r="H3464" s="34" t="n">
        <v>-0.122043557444947</v>
      </c>
      <c r="I3464" s="34" t="n">
        <v>-0.157432565763564</v>
      </c>
      <c r="J3464" s="35" t="n">
        <v>1.3</v>
      </c>
      <c r="K3464" s="6" t="n">
        <v>1</v>
      </c>
      <c r="L3464" s="35" t="n">
        <v>0.3</v>
      </c>
      <c r="M3464" s="6" t="str">
        <f aca="false">IF(I3464&lt;=0,"Below 0%",IF(I3464&lt;=0.05,"0-5%",IF(I3464&lt;=0.1,"5-10%",IF(I3464&lt;=0.2,"10-20%",IF(I3464&lt;=0.4,"20-40%","Above 40%")))))</f>
        <v>Below 0%</v>
      </c>
      <c r="N3464" s="6" t="str">
        <f aca="false">IF(AND(H3464&gt;=Summary!$B$25,I3464&gt;=Summary!$B$26,I3464&lt;=Summary!$B$27,J3464&gt;=Summary!$B$28,J3464&lt;=Summary!$B$29,F3464*J3464&gt;1),"Yes","No")</f>
        <v>No</v>
      </c>
    </row>
    <row r="3465" customFormat="false" ht="15" hidden="false" customHeight="false" outlineLevel="0" collapsed="false">
      <c r="A3465" s="6" t="s">
        <v>151</v>
      </c>
      <c r="B3465" s="45" t="n">
        <v>42609</v>
      </c>
      <c r="C3465" s="6" t="s">
        <v>190</v>
      </c>
      <c r="D3465" s="6" t="s">
        <v>196</v>
      </c>
      <c r="E3465" s="6" t="s">
        <v>174</v>
      </c>
      <c r="F3465" s="34" t="n">
        <v>0.228793114423752</v>
      </c>
      <c r="G3465" s="34" t="n">
        <v>0.158704745131787</v>
      </c>
      <c r="H3465" s="34" t="n">
        <v>0.0700883692919649</v>
      </c>
      <c r="I3465" s="34" t="n">
        <v>0.441627433595411</v>
      </c>
      <c r="J3465" s="35" t="n">
        <v>6.35</v>
      </c>
      <c r="K3465" s="6" t="n">
        <v>0</v>
      </c>
      <c r="L3465" s="35" t="n">
        <v>-1</v>
      </c>
      <c r="M3465" s="6" t="str">
        <f aca="false">IF(I3465&lt;=0,"Below 0%",IF(I3465&lt;=0.05,"0-5%",IF(I3465&lt;=0.1,"5-10%",IF(I3465&lt;=0.2,"10-20%",IF(I3465&lt;=0.4,"20-40%","Above 40%")))))</f>
        <v>Above 40%</v>
      </c>
      <c r="N3465" s="6" t="str">
        <f aca="false">IF(AND(H3465&gt;=Summary!$B$25,I3465&gt;=Summary!$B$26,I3465&lt;=Summary!$B$27,J3465&gt;=Summary!$B$28,J3465&lt;=Summary!$B$29,F3465*J3465&gt;1),"Yes","No")</f>
        <v>No</v>
      </c>
    </row>
    <row r="3466" customFormat="false" ht="15" hidden="false" customHeight="false" outlineLevel="0" collapsed="false">
      <c r="A3466" s="6" t="s">
        <v>151</v>
      </c>
      <c r="B3466" s="45" t="n">
        <v>42609</v>
      </c>
      <c r="C3466" s="6" t="s">
        <v>190</v>
      </c>
      <c r="D3466" s="6" t="s">
        <v>196</v>
      </c>
      <c r="E3466" s="6" t="s">
        <v>177</v>
      </c>
      <c r="F3466" s="34" t="n">
        <v>0.118038848042488</v>
      </c>
      <c r="G3466" s="34" t="n">
        <v>0.0660836151860228</v>
      </c>
      <c r="H3466" s="34" t="n">
        <v>0.0519552328564653</v>
      </c>
      <c r="I3466" s="34" t="n">
        <v>0.786204457946397</v>
      </c>
      <c r="J3466" s="35" t="n">
        <v>15.25</v>
      </c>
      <c r="K3466" s="6" t="n">
        <v>0</v>
      </c>
      <c r="L3466" s="35" t="n">
        <v>-1</v>
      </c>
      <c r="M3466" s="6" t="str">
        <f aca="false">IF(I3466&lt;=0,"Below 0%",IF(I3466&lt;=0.05,"0-5%",IF(I3466&lt;=0.1,"5-10%",IF(I3466&lt;=0.2,"10-20%",IF(I3466&lt;=0.4,"20-40%","Above 40%")))))</f>
        <v>Above 40%</v>
      </c>
      <c r="N3466" s="6" t="str">
        <f aca="false">IF(AND(H3466&gt;=Summary!$B$25,I3466&gt;=Summary!$B$26,I3466&lt;=Summary!$B$27,J3466&gt;=Summary!$B$28,J3466&lt;=Summary!$B$29,F3466*J3466&gt;1),"Yes","No")</f>
        <v>No</v>
      </c>
    </row>
    <row r="3467" customFormat="false" ht="15" hidden="false" customHeight="false" outlineLevel="0" collapsed="false">
      <c r="A3467" s="6" t="s">
        <v>151</v>
      </c>
      <c r="B3467" s="45" t="n">
        <v>42609</v>
      </c>
      <c r="C3467" s="6" t="s">
        <v>180</v>
      </c>
      <c r="D3467" s="6" t="s">
        <v>199</v>
      </c>
      <c r="E3467" s="6" t="s">
        <v>187</v>
      </c>
      <c r="F3467" s="34" t="n">
        <v>0.334283113479614</v>
      </c>
      <c r="G3467" s="34" t="n">
        <v>0.414634146341463</v>
      </c>
      <c r="H3467" s="34" t="n">
        <v>-0.0803510328618492</v>
      </c>
      <c r="I3467" s="34" t="n">
        <v>-0.193787785137401</v>
      </c>
      <c r="J3467" s="35" t="n">
        <v>2.4</v>
      </c>
      <c r="K3467" s="6" t="n">
        <v>0</v>
      </c>
      <c r="L3467" s="35" t="n">
        <v>-1</v>
      </c>
      <c r="M3467" s="6" t="str">
        <f aca="false">IF(I3467&lt;=0,"Below 0%",IF(I3467&lt;=0.05,"0-5%",IF(I3467&lt;=0.1,"5-10%",IF(I3467&lt;=0.2,"10-20%",IF(I3467&lt;=0.4,"20-40%","Above 40%")))))</f>
        <v>Below 0%</v>
      </c>
      <c r="N3467" s="6" t="str">
        <f aca="false">IF(AND(H3467&gt;=Summary!$B$25,I3467&gt;=Summary!$B$26,I3467&lt;=Summary!$B$27,J3467&gt;=Summary!$B$28,J3467&lt;=Summary!$B$29,F3467*J3467&gt;1),"Yes","No")</f>
        <v>No</v>
      </c>
    </row>
    <row r="3468" customFormat="false" ht="15" hidden="false" customHeight="false" outlineLevel="0" collapsed="false">
      <c r="A3468" s="6" t="s">
        <v>151</v>
      </c>
      <c r="B3468" s="45" t="n">
        <v>42609</v>
      </c>
      <c r="C3468" s="6" t="s">
        <v>180</v>
      </c>
      <c r="D3468" s="6" t="s">
        <v>199</v>
      </c>
      <c r="E3468" s="6" t="s">
        <v>174</v>
      </c>
      <c r="F3468" s="34" t="n">
        <v>0.441073626279831</v>
      </c>
      <c r="G3468" s="34" t="n">
        <v>0.292682926829268</v>
      </c>
      <c r="H3468" s="34" t="n">
        <v>0.148390699450563</v>
      </c>
      <c r="I3468" s="34" t="n">
        <v>0.507001556456089</v>
      </c>
      <c r="J3468" s="35" t="n">
        <v>3.4</v>
      </c>
      <c r="K3468" s="6" t="n">
        <v>1</v>
      </c>
      <c r="L3468" s="35" t="n">
        <v>2.4</v>
      </c>
      <c r="M3468" s="6" t="str">
        <f aca="false">IF(I3468&lt;=0,"Below 0%",IF(I3468&lt;=0.05,"0-5%",IF(I3468&lt;=0.1,"5-10%",IF(I3468&lt;=0.2,"10-20%",IF(I3468&lt;=0.4,"20-40%","Above 40%")))))</f>
        <v>Above 40%</v>
      </c>
      <c r="N3468" s="6" t="str">
        <f aca="false">IF(AND(H3468&gt;=Summary!$B$25,I3468&gt;=Summary!$B$26,I3468&lt;=Summary!$B$27,J3468&gt;=Summary!$B$28,J3468&lt;=Summary!$B$29,F3468*J3468&gt;1),"Yes","No")</f>
        <v>No</v>
      </c>
    </row>
    <row r="3469" customFormat="false" ht="15" hidden="false" customHeight="false" outlineLevel="0" collapsed="false">
      <c r="A3469" s="6" t="s">
        <v>151</v>
      </c>
      <c r="B3469" s="45" t="n">
        <v>42609</v>
      </c>
      <c r="C3469" s="6" t="s">
        <v>180</v>
      </c>
      <c r="D3469" s="6" t="s">
        <v>199</v>
      </c>
      <c r="E3469" s="6" t="s">
        <v>177</v>
      </c>
      <c r="F3469" s="34" t="n">
        <v>0.2246433198452</v>
      </c>
      <c r="G3469" s="34" t="n">
        <v>0.292682926829268</v>
      </c>
      <c r="H3469" s="34" t="n">
        <v>-0.0680396069840688</v>
      </c>
      <c r="I3469" s="34" t="n">
        <v>-0.232468657195568</v>
      </c>
      <c r="J3469" s="35" t="n">
        <v>3.4</v>
      </c>
      <c r="K3469" s="6" t="n">
        <v>0</v>
      </c>
      <c r="L3469" s="35" t="n">
        <v>-1</v>
      </c>
      <c r="M3469" s="6" t="str">
        <f aca="false">IF(I3469&lt;=0,"Below 0%",IF(I3469&lt;=0.05,"0-5%",IF(I3469&lt;=0.1,"5-10%",IF(I3469&lt;=0.2,"10-20%",IF(I3469&lt;=0.4,"20-40%","Above 40%")))))</f>
        <v>Below 0%</v>
      </c>
      <c r="N3469" s="6" t="str">
        <f aca="false">IF(AND(H3469&gt;=Summary!$B$25,I3469&gt;=Summary!$B$26,I3469&lt;=Summary!$B$27,J3469&gt;=Summary!$B$28,J3469&lt;=Summary!$B$29,F3469*J3469&gt;1),"Yes","No")</f>
        <v>No</v>
      </c>
    </row>
    <row r="3470" customFormat="false" ht="15" hidden="false" customHeight="false" outlineLevel="0" collapsed="false">
      <c r="A3470" s="6" t="s">
        <v>151</v>
      </c>
      <c r="B3470" s="45" t="n">
        <v>42609</v>
      </c>
      <c r="C3470" s="6" t="s">
        <v>173</v>
      </c>
      <c r="D3470" s="6" t="s">
        <v>192</v>
      </c>
      <c r="E3470" s="6" t="s">
        <v>187</v>
      </c>
      <c r="F3470" s="34" t="n">
        <v>0.552148580551148</v>
      </c>
      <c r="G3470" s="34" t="n">
        <v>0.562962962962963</v>
      </c>
      <c r="H3470" s="34" t="n">
        <v>-0.0108143824118155</v>
      </c>
      <c r="I3470" s="34" t="n">
        <v>-0.0192097582315145</v>
      </c>
      <c r="J3470" s="35" t="n">
        <v>1.77</v>
      </c>
      <c r="K3470" s="6" t="n">
        <v>1</v>
      </c>
      <c r="L3470" s="35" t="n">
        <v>0.77</v>
      </c>
      <c r="M3470" s="6" t="str">
        <f aca="false">IF(I3470&lt;=0,"Below 0%",IF(I3470&lt;=0.05,"0-5%",IF(I3470&lt;=0.1,"5-10%",IF(I3470&lt;=0.2,"10-20%",IF(I3470&lt;=0.4,"20-40%","Above 40%")))))</f>
        <v>Below 0%</v>
      </c>
      <c r="N3470" s="6" t="str">
        <f aca="false">IF(AND(H3470&gt;=Summary!$B$25,I3470&gt;=Summary!$B$26,I3470&lt;=Summary!$B$27,J3470&gt;=Summary!$B$28,J3470&lt;=Summary!$B$29,F3470*J3470&gt;1),"Yes","No")</f>
        <v>No</v>
      </c>
    </row>
    <row r="3471" customFormat="false" ht="15" hidden="false" customHeight="false" outlineLevel="0" collapsed="false">
      <c r="A3471" s="6" t="s">
        <v>151</v>
      </c>
      <c r="B3471" s="45" t="n">
        <v>42609</v>
      </c>
      <c r="C3471" s="6" t="s">
        <v>173</v>
      </c>
      <c r="D3471" s="6" t="s">
        <v>192</v>
      </c>
      <c r="E3471" s="6" t="s">
        <v>174</v>
      </c>
      <c r="F3471" s="34" t="n">
        <v>0.203035145998001</v>
      </c>
      <c r="G3471" s="34" t="n">
        <v>0.262222222222222</v>
      </c>
      <c r="H3471" s="34" t="n">
        <v>-0.0591870762242212</v>
      </c>
      <c r="I3471" s="34" t="n">
        <v>-0.225713426278809</v>
      </c>
      <c r="J3471" s="35" t="n">
        <v>3.8</v>
      </c>
      <c r="K3471" s="6" t="n">
        <v>0</v>
      </c>
      <c r="L3471" s="35" t="n">
        <v>-1</v>
      </c>
      <c r="M3471" s="6" t="str">
        <f aca="false">IF(I3471&lt;=0,"Below 0%",IF(I3471&lt;=0.05,"0-5%",IF(I3471&lt;=0.1,"5-10%",IF(I3471&lt;=0.2,"10-20%",IF(I3471&lt;=0.4,"20-40%","Above 40%")))))</f>
        <v>Below 0%</v>
      </c>
      <c r="N3471" s="6" t="str">
        <f aca="false">IF(AND(H3471&gt;=Summary!$B$25,I3471&gt;=Summary!$B$26,I3471&lt;=Summary!$B$27,J3471&gt;=Summary!$B$28,J3471&lt;=Summary!$B$29,F3471*J3471&gt;1),"Yes","No")</f>
        <v>No</v>
      </c>
    </row>
    <row r="3472" customFormat="false" ht="15" hidden="false" customHeight="false" outlineLevel="0" collapsed="false">
      <c r="A3472" s="6" t="s">
        <v>151</v>
      </c>
      <c r="B3472" s="45" t="n">
        <v>42609</v>
      </c>
      <c r="C3472" s="6" t="s">
        <v>173</v>
      </c>
      <c r="D3472" s="6" t="s">
        <v>192</v>
      </c>
      <c r="E3472" s="6" t="s">
        <v>177</v>
      </c>
      <c r="F3472" s="34" t="n">
        <v>0.244816228747368</v>
      </c>
      <c r="G3472" s="34" t="n">
        <v>0.174814814814815</v>
      </c>
      <c r="H3472" s="34" t="n">
        <v>0.0700014139325531</v>
      </c>
      <c r="I3472" s="34" t="n">
        <v>0.400431816987062</v>
      </c>
      <c r="J3472" s="35" t="n">
        <v>5.7</v>
      </c>
      <c r="K3472" s="6" t="n">
        <v>0</v>
      </c>
      <c r="L3472" s="35" t="n">
        <v>-1</v>
      </c>
      <c r="M3472" s="6" t="str">
        <f aca="false">IF(I3472&lt;=0,"Below 0%",IF(I3472&lt;=0.05,"0-5%",IF(I3472&lt;=0.1,"5-10%",IF(I3472&lt;=0.2,"10-20%",IF(I3472&lt;=0.4,"20-40%","Above 40%")))))</f>
        <v>Above 40%</v>
      </c>
      <c r="N3472" s="6" t="str">
        <f aca="false">IF(AND(H3472&gt;=Summary!$B$25,I3472&gt;=Summary!$B$26,I3472&lt;=Summary!$B$27,J3472&gt;=Summary!$B$28,J3472&lt;=Summary!$B$29,F3472*J3472&gt;1),"Yes","No")</f>
        <v>No</v>
      </c>
    </row>
    <row r="3473" customFormat="false" ht="15" hidden="false" customHeight="false" outlineLevel="0" collapsed="false">
      <c r="A3473" s="6" t="s">
        <v>151</v>
      </c>
      <c r="B3473" s="45" t="n">
        <v>42609</v>
      </c>
      <c r="C3473" s="6" t="s">
        <v>186</v>
      </c>
      <c r="D3473" s="6" t="s">
        <v>176</v>
      </c>
      <c r="E3473" s="6" t="s">
        <v>187</v>
      </c>
      <c r="F3473" s="34" t="n">
        <v>0.197832256555557</v>
      </c>
      <c r="G3473" s="34" t="n">
        <v>0.118484376059107</v>
      </c>
      <c r="H3473" s="34" t="n">
        <v>0.0793478804964506</v>
      </c>
      <c r="I3473" s="34" t="n">
        <v>0.669690664167126</v>
      </c>
      <c r="J3473" s="35" t="n">
        <v>8.5</v>
      </c>
      <c r="K3473" s="6" t="n">
        <v>0</v>
      </c>
      <c r="L3473" s="35" t="n">
        <v>-1</v>
      </c>
      <c r="M3473" s="6" t="str">
        <f aca="false">IF(I3473&lt;=0,"Below 0%",IF(I3473&lt;=0.05,"0-5%",IF(I3473&lt;=0.1,"5-10%",IF(I3473&lt;=0.2,"10-20%",IF(I3473&lt;=0.4,"20-40%","Above 40%")))))</f>
        <v>Above 40%</v>
      </c>
      <c r="N3473" s="6" t="str">
        <f aca="false">IF(AND(H3473&gt;=Summary!$B$25,I3473&gt;=Summary!$B$26,I3473&lt;=Summary!$B$27,J3473&gt;=Summary!$B$28,J3473&lt;=Summary!$B$29,F3473*J3473&gt;1),"Yes","No")</f>
        <v>No</v>
      </c>
    </row>
    <row r="3474" customFormat="false" ht="15" hidden="false" customHeight="false" outlineLevel="0" collapsed="false">
      <c r="A3474" s="6" t="s">
        <v>151</v>
      </c>
      <c r="B3474" s="45" t="n">
        <v>42609</v>
      </c>
      <c r="C3474" s="6" t="s">
        <v>186</v>
      </c>
      <c r="D3474" s="6" t="s">
        <v>176</v>
      </c>
      <c r="E3474" s="6" t="s">
        <v>174</v>
      </c>
      <c r="F3474" s="34" t="n">
        <v>0.304250508546829</v>
      </c>
      <c r="G3474" s="34" t="n">
        <v>0.218938520978784</v>
      </c>
      <c r="H3474" s="34" t="n">
        <v>0.0853119875680452</v>
      </c>
      <c r="I3474" s="34" t="n">
        <v>0.389661842907545</v>
      </c>
      <c r="J3474" s="35" t="n">
        <v>4.6</v>
      </c>
      <c r="K3474" s="6" t="n">
        <v>0</v>
      </c>
      <c r="L3474" s="35" t="n">
        <v>-1</v>
      </c>
      <c r="M3474" s="6" t="str">
        <f aca="false">IF(I3474&lt;=0,"Below 0%",IF(I3474&lt;=0.05,"0-5%",IF(I3474&lt;=0.1,"5-10%",IF(I3474&lt;=0.2,"10-20%",IF(I3474&lt;=0.4,"20-40%","Above 40%")))))</f>
        <v>20-40%</v>
      </c>
      <c r="N3474" s="6" t="str">
        <f aca="false">IF(AND(H3474&gt;=Summary!$B$25,I3474&gt;=Summary!$B$26,I3474&lt;=Summary!$B$27,J3474&gt;=Summary!$B$28,J3474&lt;=Summary!$B$29,F3474*J3474&gt;1),"Yes","No")</f>
        <v>Yes</v>
      </c>
    </row>
    <row r="3475" customFormat="false" ht="15" hidden="false" customHeight="false" outlineLevel="0" collapsed="false">
      <c r="A3475" s="6" t="s">
        <v>151</v>
      </c>
      <c r="B3475" s="45" t="n">
        <v>42609</v>
      </c>
      <c r="C3475" s="6" t="s">
        <v>186</v>
      </c>
      <c r="D3475" s="6" t="s">
        <v>176</v>
      </c>
      <c r="E3475" s="6" t="s">
        <v>177</v>
      </c>
      <c r="F3475" s="34" t="n">
        <v>0.497917234897614</v>
      </c>
      <c r="G3475" s="34" t="n">
        <v>0.66257710296211</v>
      </c>
      <c r="H3475" s="34" t="n">
        <v>-0.164659868064496</v>
      </c>
      <c r="I3475" s="34" t="n">
        <v>-0.248514274532533</v>
      </c>
      <c r="J3475" s="35" t="n">
        <v>1.52</v>
      </c>
      <c r="K3475" s="6" t="n">
        <v>1</v>
      </c>
      <c r="L3475" s="35" t="n">
        <v>0.52</v>
      </c>
      <c r="M3475" s="6" t="str">
        <f aca="false">IF(I3475&lt;=0,"Below 0%",IF(I3475&lt;=0.05,"0-5%",IF(I3475&lt;=0.1,"5-10%",IF(I3475&lt;=0.2,"10-20%",IF(I3475&lt;=0.4,"20-40%","Above 40%")))))</f>
        <v>Below 0%</v>
      </c>
      <c r="N3475" s="6" t="str">
        <f aca="false">IF(AND(H3475&gt;=Summary!$B$25,I3475&gt;=Summary!$B$26,I3475&lt;=Summary!$B$27,J3475&gt;=Summary!$B$28,J3475&lt;=Summary!$B$29,F3475*J3475&gt;1),"Yes","No")</f>
        <v>No</v>
      </c>
    </row>
    <row r="3476" customFormat="false" ht="15" hidden="false" customHeight="false" outlineLevel="0" collapsed="false">
      <c r="A3476" s="6" t="s">
        <v>151</v>
      </c>
      <c r="B3476" s="45" t="n">
        <v>42609</v>
      </c>
      <c r="C3476" s="6" t="s">
        <v>195</v>
      </c>
      <c r="D3476" s="6" t="s">
        <v>175</v>
      </c>
      <c r="E3476" s="6" t="s">
        <v>187</v>
      </c>
      <c r="F3476" s="34" t="n">
        <v>0.540725946426392</v>
      </c>
      <c r="G3476" s="34" t="n">
        <v>0.562324693099088</v>
      </c>
      <c r="H3476" s="34" t="n">
        <v>-0.0215987466726962</v>
      </c>
      <c r="I3476" s="34" t="n">
        <v>-0.0384097425166607</v>
      </c>
      <c r="J3476" s="35" t="n">
        <v>1.78</v>
      </c>
      <c r="K3476" s="6" t="n">
        <v>1</v>
      </c>
      <c r="L3476" s="35" t="n">
        <v>0.78</v>
      </c>
      <c r="M3476" s="6" t="str">
        <f aca="false">IF(I3476&lt;=0,"Below 0%",IF(I3476&lt;=0.05,"0-5%",IF(I3476&lt;=0.1,"5-10%",IF(I3476&lt;=0.2,"10-20%",IF(I3476&lt;=0.4,"20-40%","Above 40%")))))</f>
        <v>Below 0%</v>
      </c>
      <c r="N3476" s="6" t="str">
        <f aca="false">IF(AND(H3476&gt;=Summary!$B$25,I3476&gt;=Summary!$B$26,I3476&lt;=Summary!$B$27,J3476&gt;=Summary!$B$28,J3476&lt;=Summary!$B$29,F3476*J3476&gt;1),"Yes","No")</f>
        <v>No</v>
      </c>
    </row>
    <row r="3477" customFormat="false" ht="15" hidden="false" customHeight="false" outlineLevel="0" collapsed="false">
      <c r="A3477" s="6" t="s">
        <v>151</v>
      </c>
      <c r="B3477" s="45" t="n">
        <v>42609</v>
      </c>
      <c r="C3477" s="6" t="s">
        <v>195</v>
      </c>
      <c r="D3477" s="6" t="s">
        <v>175</v>
      </c>
      <c r="E3477" s="6" t="s">
        <v>174</v>
      </c>
      <c r="F3477" s="34" t="n">
        <v>0.254500210285187</v>
      </c>
      <c r="G3477" s="34" t="n">
        <v>0.257973699411437</v>
      </c>
      <c r="H3477" s="34" t="n">
        <v>-0.0034734891262504</v>
      </c>
      <c r="I3477" s="34" t="n">
        <v>-0.0134645087238549</v>
      </c>
      <c r="J3477" s="35" t="n">
        <v>3.88</v>
      </c>
      <c r="K3477" s="6" t="n">
        <v>0</v>
      </c>
      <c r="L3477" s="35" t="n">
        <v>-1</v>
      </c>
      <c r="M3477" s="6" t="str">
        <f aca="false">IF(I3477&lt;=0,"Below 0%",IF(I3477&lt;=0.05,"0-5%",IF(I3477&lt;=0.1,"5-10%",IF(I3477&lt;=0.2,"10-20%",IF(I3477&lt;=0.4,"20-40%","Above 40%")))))</f>
        <v>Below 0%</v>
      </c>
      <c r="N3477" s="6" t="str">
        <f aca="false">IF(AND(H3477&gt;=Summary!$B$25,I3477&gt;=Summary!$B$26,I3477&lt;=Summary!$B$27,J3477&gt;=Summary!$B$28,J3477&lt;=Summary!$B$29,F3477*J3477&gt;1),"Yes","No")</f>
        <v>No</v>
      </c>
    </row>
    <row r="3478" customFormat="false" ht="15" hidden="false" customHeight="false" outlineLevel="0" collapsed="false">
      <c r="A3478" s="6" t="s">
        <v>151</v>
      </c>
      <c r="B3478" s="45" t="n">
        <v>42609</v>
      </c>
      <c r="C3478" s="6" t="s">
        <v>195</v>
      </c>
      <c r="D3478" s="6" t="s">
        <v>175</v>
      </c>
      <c r="E3478" s="6" t="s">
        <v>177</v>
      </c>
      <c r="F3478" s="34" t="n">
        <v>0.204773873090744</v>
      </c>
      <c r="G3478" s="34" t="n">
        <v>0.179701607489475</v>
      </c>
      <c r="H3478" s="34" t="n">
        <v>0.0250722656012689</v>
      </c>
      <c r="I3478" s="34" t="n">
        <v>0.139521654544673</v>
      </c>
      <c r="J3478" s="35" t="n">
        <v>5.57</v>
      </c>
      <c r="K3478" s="6" t="n">
        <v>0</v>
      </c>
      <c r="L3478" s="35" t="n">
        <v>-1</v>
      </c>
      <c r="M3478" s="6" t="str">
        <f aca="false">IF(I3478&lt;=0,"Below 0%",IF(I3478&lt;=0.05,"0-5%",IF(I3478&lt;=0.1,"5-10%",IF(I3478&lt;=0.2,"10-20%",IF(I3478&lt;=0.4,"20-40%","Above 40%")))))</f>
        <v>10-20%</v>
      </c>
      <c r="N3478" s="6" t="str">
        <f aca="false">IF(AND(H3478&gt;=Summary!$B$25,I3478&gt;=Summary!$B$26,I3478&lt;=Summary!$B$27,J3478&gt;=Summary!$B$28,J3478&lt;=Summary!$B$29,F3478*J3478&gt;1),"Yes","No")</f>
        <v>No</v>
      </c>
    </row>
    <row r="3479" customFormat="false" ht="15" hidden="false" customHeight="false" outlineLevel="0" collapsed="false">
      <c r="A3479" s="6" t="s">
        <v>151</v>
      </c>
      <c r="B3479" s="45" t="n">
        <v>42609</v>
      </c>
      <c r="C3479" s="6" t="s">
        <v>179</v>
      </c>
      <c r="D3479" s="6" t="s">
        <v>191</v>
      </c>
      <c r="E3479" s="6" t="s">
        <v>187</v>
      </c>
      <c r="F3479" s="34" t="n">
        <v>0.456322729587555</v>
      </c>
      <c r="G3479" s="34" t="n">
        <v>0.60764022678483</v>
      </c>
      <c r="H3479" s="34" t="n">
        <v>-0.151317497197275</v>
      </c>
      <c r="I3479" s="34" t="n">
        <v>-0.24902481851462</v>
      </c>
      <c r="J3479" s="35" t="n">
        <v>1.65</v>
      </c>
      <c r="K3479" s="6" t="n">
        <v>0</v>
      </c>
      <c r="L3479" s="35" t="n">
        <v>-1</v>
      </c>
      <c r="M3479" s="6" t="str">
        <f aca="false">IF(I3479&lt;=0,"Below 0%",IF(I3479&lt;=0.05,"0-5%",IF(I3479&lt;=0.1,"5-10%",IF(I3479&lt;=0.2,"10-20%",IF(I3479&lt;=0.4,"20-40%","Above 40%")))))</f>
        <v>Below 0%</v>
      </c>
      <c r="N3479" s="6" t="str">
        <f aca="false">IF(AND(H3479&gt;=Summary!$B$25,I3479&gt;=Summary!$B$26,I3479&lt;=Summary!$B$27,J3479&gt;=Summary!$B$28,J3479&lt;=Summary!$B$29,F3479*J3479&gt;1),"Yes","No")</f>
        <v>No</v>
      </c>
    </row>
    <row r="3480" customFormat="false" ht="15" hidden="false" customHeight="false" outlineLevel="0" collapsed="false">
      <c r="A3480" s="6" t="s">
        <v>151</v>
      </c>
      <c r="B3480" s="45" t="n">
        <v>42609</v>
      </c>
      <c r="C3480" s="6" t="s">
        <v>179</v>
      </c>
      <c r="D3480" s="6" t="s">
        <v>191</v>
      </c>
      <c r="E3480" s="6" t="s">
        <v>174</v>
      </c>
      <c r="F3480" s="34" t="n">
        <v>0.335773169994354</v>
      </c>
      <c r="G3480" s="34" t="n">
        <v>0.241591897396378</v>
      </c>
      <c r="H3480" s="34" t="n">
        <v>0.0941812725979762</v>
      </c>
      <c r="I3480" s="34" t="n">
        <v>0.389836222211765</v>
      </c>
      <c r="J3480" s="35" t="n">
        <v>4.15</v>
      </c>
      <c r="K3480" s="6" t="n">
        <v>1</v>
      </c>
      <c r="L3480" s="35" t="n">
        <v>3.15</v>
      </c>
      <c r="M3480" s="6" t="str">
        <f aca="false">IF(I3480&lt;=0,"Below 0%",IF(I3480&lt;=0.05,"0-5%",IF(I3480&lt;=0.1,"5-10%",IF(I3480&lt;=0.2,"10-20%",IF(I3480&lt;=0.4,"20-40%","Above 40%")))))</f>
        <v>20-40%</v>
      </c>
      <c r="N3480" s="6" t="str">
        <f aca="false">IF(AND(H3480&gt;=Summary!$B$25,I3480&gt;=Summary!$B$26,I3480&lt;=Summary!$B$27,J3480&gt;=Summary!$B$28,J3480&lt;=Summary!$B$29,F3480*J3480&gt;1),"Yes","No")</f>
        <v>Yes</v>
      </c>
    </row>
    <row r="3481" customFormat="false" ht="15" hidden="false" customHeight="false" outlineLevel="0" collapsed="false">
      <c r="A3481" s="6" t="s">
        <v>151</v>
      </c>
      <c r="B3481" s="45" t="n">
        <v>42609</v>
      </c>
      <c r="C3481" s="6" t="s">
        <v>179</v>
      </c>
      <c r="D3481" s="6" t="s">
        <v>191</v>
      </c>
      <c r="E3481" s="6" t="s">
        <v>177</v>
      </c>
      <c r="F3481" s="34" t="n">
        <v>0.20790408551693</v>
      </c>
      <c r="G3481" s="34" t="n">
        <v>0.150767875818792</v>
      </c>
      <c r="H3481" s="34" t="n">
        <v>0.0571362096981373</v>
      </c>
      <c r="I3481" s="34" t="n">
        <v>0.37896806191532</v>
      </c>
      <c r="J3481" s="35" t="n">
        <v>6.65</v>
      </c>
      <c r="K3481" s="6" t="n">
        <v>0</v>
      </c>
      <c r="L3481" s="35" t="n">
        <v>-1</v>
      </c>
      <c r="M3481" s="6" t="str">
        <f aca="false">IF(I3481&lt;=0,"Below 0%",IF(I3481&lt;=0.05,"0-5%",IF(I3481&lt;=0.1,"5-10%",IF(I3481&lt;=0.2,"10-20%",IF(I3481&lt;=0.4,"20-40%","Above 40%")))))</f>
        <v>20-40%</v>
      </c>
      <c r="N3481" s="6" t="str">
        <f aca="false">IF(AND(H3481&gt;=Summary!$B$25,I3481&gt;=Summary!$B$26,I3481&lt;=Summary!$B$27,J3481&gt;=Summary!$B$28,J3481&lt;=Summary!$B$29,F3481*J3481&gt;1),"Yes","No")</f>
        <v>No</v>
      </c>
    </row>
    <row r="3482" customFormat="false" ht="15" hidden="false" customHeight="false" outlineLevel="0" collapsed="false">
      <c r="A3482" s="6" t="s">
        <v>151</v>
      </c>
      <c r="B3482" s="45" t="n">
        <v>42609</v>
      </c>
      <c r="C3482" s="6" t="s">
        <v>181</v>
      </c>
      <c r="D3482" s="6" t="s">
        <v>183</v>
      </c>
      <c r="E3482" s="6" t="s">
        <v>187</v>
      </c>
      <c r="F3482" s="34" t="n">
        <v>0.386078715324402</v>
      </c>
      <c r="G3482" s="34" t="n">
        <v>0.401780103596775</v>
      </c>
      <c r="H3482" s="34" t="n">
        <v>-0.0157013882723731</v>
      </c>
      <c r="I3482" s="34" t="n">
        <v>-0.0390795565330705</v>
      </c>
      <c r="J3482" s="35" t="n">
        <v>2.5</v>
      </c>
      <c r="K3482" s="6" t="n">
        <v>0</v>
      </c>
      <c r="L3482" s="35" t="n">
        <v>-1</v>
      </c>
      <c r="M3482" s="6" t="str">
        <f aca="false">IF(I3482&lt;=0,"Below 0%",IF(I3482&lt;=0.05,"0-5%",IF(I3482&lt;=0.1,"5-10%",IF(I3482&lt;=0.2,"10-20%",IF(I3482&lt;=0.4,"20-40%","Above 40%")))))</f>
        <v>Below 0%</v>
      </c>
      <c r="N3482" s="6" t="str">
        <f aca="false">IF(AND(H3482&gt;=Summary!$B$25,I3482&gt;=Summary!$B$26,I3482&lt;=Summary!$B$27,J3482&gt;=Summary!$B$28,J3482&lt;=Summary!$B$29,F3482*J3482&gt;1),"Yes","No")</f>
        <v>No</v>
      </c>
    </row>
    <row r="3483" customFormat="false" ht="15" hidden="false" customHeight="false" outlineLevel="0" collapsed="false">
      <c r="A3483" s="6" t="s">
        <v>151</v>
      </c>
      <c r="B3483" s="45" t="n">
        <v>42609</v>
      </c>
      <c r="C3483" s="6" t="s">
        <v>181</v>
      </c>
      <c r="D3483" s="6" t="s">
        <v>183</v>
      </c>
      <c r="E3483" s="6" t="s">
        <v>174</v>
      </c>
      <c r="F3483" s="34" t="n">
        <v>0.269249260425568</v>
      </c>
      <c r="G3483" s="34" t="n">
        <v>0.281358615964128</v>
      </c>
      <c r="H3483" s="34" t="n">
        <v>-0.0121093555385605</v>
      </c>
      <c r="I3483" s="34" t="n">
        <v>-0.0430388651759089</v>
      </c>
      <c r="J3483" s="35" t="n">
        <v>3.57</v>
      </c>
      <c r="K3483" s="6" t="n">
        <v>1</v>
      </c>
      <c r="L3483" s="35" t="n">
        <v>2.57</v>
      </c>
      <c r="M3483" s="6" t="str">
        <f aca="false">IF(I3483&lt;=0,"Below 0%",IF(I3483&lt;=0.05,"0-5%",IF(I3483&lt;=0.1,"5-10%",IF(I3483&lt;=0.2,"10-20%",IF(I3483&lt;=0.4,"20-40%","Above 40%")))))</f>
        <v>Below 0%</v>
      </c>
      <c r="N3483" s="6" t="str">
        <f aca="false">IF(AND(H3483&gt;=Summary!$B$25,I3483&gt;=Summary!$B$26,I3483&lt;=Summary!$B$27,J3483&gt;=Summary!$B$28,J3483&lt;=Summary!$B$29,F3483*J3483&gt;1),"Yes","No")</f>
        <v>No</v>
      </c>
    </row>
    <row r="3484" customFormat="false" ht="15" hidden="false" customHeight="false" outlineLevel="0" collapsed="false">
      <c r="A3484" s="6" t="s">
        <v>151</v>
      </c>
      <c r="B3484" s="45" t="n">
        <v>42609</v>
      </c>
      <c r="C3484" s="6" t="s">
        <v>181</v>
      </c>
      <c r="D3484" s="6" t="s">
        <v>183</v>
      </c>
      <c r="E3484" s="6" t="s">
        <v>177</v>
      </c>
      <c r="F3484" s="34" t="n">
        <v>0.344671994447708</v>
      </c>
      <c r="G3484" s="34" t="n">
        <v>0.316861280439097</v>
      </c>
      <c r="H3484" s="34" t="n">
        <v>0.0278107140086112</v>
      </c>
      <c r="I3484" s="34" t="n">
        <v>0.0877693669926221</v>
      </c>
      <c r="J3484" s="35" t="n">
        <v>3.17</v>
      </c>
      <c r="K3484" s="6" t="n">
        <v>0</v>
      </c>
      <c r="L3484" s="35" t="n">
        <v>-1</v>
      </c>
      <c r="M3484" s="6" t="str">
        <f aca="false">IF(I3484&lt;=0,"Below 0%",IF(I3484&lt;=0.05,"0-5%",IF(I3484&lt;=0.1,"5-10%",IF(I3484&lt;=0.2,"10-20%",IF(I3484&lt;=0.4,"20-40%","Above 40%")))))</f>
        <v>5-10%</v>
      </c>
      <c r="N3484" s="6" t="str">
        <f aca="false">IF(AND(H3484&gt;=Summary!$B$25,I3484&gt;=Summary!$B$26,I3484&lt;=Summary!$B$27,J3484&gt;=Summary!$B$28,J3484&lt;=Summary!$B$29,F3484*J3484&gt;1),"Yes","No")</f>
        <v>No</v>
      </c>
    </row>
    <row r="3485" customFormat="false" ht="15" hidden="false" customHeight="false" outlineLevel="0" collapsed="false">
      <c r="A3485" s="6" t="s">
        <v>151</v>
      </c>
      <c r="B3485" s="45" t="n">
        <v>42609</v>
      </c>
      <c r="C3485" s="6" t="s">
        <v>198</v>
      </c>
      <c r="D3485" s="6" t="s">
        <v>185</v>
      </c>
      <c r="E3485" s="6" t="s">
        <v>187</v>
      </c>
      <c r="F3485" s="34" t="n">
        <v>0.257863610982895</v>
      </c>
      <c r="G3485" s="34" t="n">
        <v>0.18193272478225</v>
      </c>
      <c r="H3485" s="34" t="n">
        <v>0.0759308862006454</v>
      </c>
      <c r="I3485" s="34" t="n">
        <v>0.417356944945034</v>
      </c>
      <c r="J3485" s="35" t="n">
        <v>5.5</v>
      </c>
      <c r="K3485" s="6" t="n">
        <v>0</v>
      </c>
      <c r="L3485" s="35" t="n">
        <v>-1</v>
      </c>
      <c r="M3485" s="6" t="str">
        <f aca="false">IF(I3485&lt;=0,"Below 0%",IF(I3485&lt;=0.05,"0-5%",IF(I3485&lt;=0.1,"5-10%",IF(I3485&lt;=0.2,"10-20%",IF(I3485&lt;=0.4,"20-40%","Above 40%")))))</f>
        <v>Above 40%</v>
      </c>
      <c r="N3485" s="6" t="str">
        <f aca="false">IF(AND(H3485&gt;=Summary!$B$25,I3485&gt;=Summary!$B$26,I3485&lt;=Summary!$B$27,J3485&gt;=Summary!$B$28,J3485&lt;=Summary!$B$29,F3485*J3485&gt;1),"Yes","No")</f>
        <v>No</v>
      </c>
    </row>
    <row r="3486" customFormat="false" ht="15" hidden="false" customHeight="false" outlineLevel="0" collapsed="false">
      <c r="A3486" s="6" t="s">
        <v>151</v>
      </c>
      <c r="B3486" s="45" t="n">
        <v>42609</v>
      </c>
      <c r="C3486" s="6" t="s">
        <v>198</v>
      </c>
      <c r="D3486" s="6" t="s">
        <v>185</v>
      </c>
      <c r="E3486" s="6" t="s">
        <v>174</v>
      </c>
      <c r="F3486" s="34" t="n">
        <v>0.278090208768845</v>
      </c>
      <c r="G3486" s="34" t="n">
        <v>0.255915597519788</v>
      </c>
      <c r="H3486" s="34" t="n">
        <v>0.0221746112490562</v>
      </c>
      <c r="I3486" s="34" t="n">
        <v>0.0866481428406942</v>
      </c>
      <c r="J3486" s="35" t="n">
        <v>3.91</v>
      </c>
      <c r="K3486" s="6" t="n">
        <v>0</v>
      </c>
      <c r="L3486" s="35" t="n">
        <v>-1</v>
      </c>
      <c r="M3486" s="6" t="str">
        <f aca="false">IF(I3486&lt;=0,"Below 0%",IF(I3486&lt;=0.05,"0-5%",IF(I3486&lt;=0.1,"5-10%",IF(I3486&lt;=0.2,"10-20%",IF(I3486&lt;=0.4,"20-40%","Above 40%")))))</f>
        <v>5-10%</v>
      </c>
      <c r="N3486" s="6" t="str">
        <f aca="false">IF(AND(H3486&gt;=Summary!$B$25,I3486&gt;=Summary!$B$26,I3486&lt;=Summary!$B$27,J3486&gt;=Summary!$B$28,J3486&lt;=Summary!$B$29,F3486*J3486&gt;1),"Yes","No")</f>
        <v>No</v>
      </c>
    </row>
    <row r="3487" customFormat="false" ht="15" hidden="false" customHeight="false" outlineLevel="0" collapsed="false">
      <c r="A3487" s="6" t="s">
        <v>151</v>
      </c>
      <c r="B3487" s="45" t="n">
        <v>42609</v>
      </c>
      <c r="C3487" s="6" t="s">
        <v>198</v>
      </c>
      <c r="D3487" s="6" t="s">
        <v>185</v>
      </c>
      <c r="E3487" s="6" t="s">
        <v>177</v>
      </c>
      <c r="F3487" s="34" t="n">
        <v>0.464046210050583</v>
      </c>
      <c r="G3487" s="34" t="n">
        <v>0.562151677697962</v>
      </c>
      <c r="H3487" s="34" t="n">
        <v>-0.0981054676473792</v>
      </c>
      <c r="I3487" s="34" t="n">
        <v>-0.174517788595999</v>
      </c>
      <c r="J3487" s="35" t="n">
        <v>1.78</v>
      </c>
      <c r="K3487" s="6" t="n">
        <v>1</v>
      </c>
      <c r="L3487" s="35" t="n">
        <v>0.78</v>
      </c>
      <c r="M3487" s="6" t="str">
        <f aca="false">IF(I3487&lt;=0,"Below 0%",IF(I3487&lt;=0.05,"0-5%",IF(I3487&lt;=0.1,"5-10%",IF(I3487&lt;=0.2,"10-20%",IF(I3487&lt;=0.4,"20-40%","Above 40%")))))</f>
        <v>Below 0%</v>
      </c>
      <c r="N3487" s="6" t="str">
        <f aca="false">IF(AND(H3487&gt;=Summary!$B$25,I3487&gt;=Summary!$B$26,I3487&lt;=Summary!$B$27,J3487&gt;=Summary!$B$28,J3487&lt;=Summary!$B$29,F3487*J3487&gt;1),"Yes","No")</f>
        <v>No</v>
      </c>
    </row>
    <row r="3488" customFormat="false" ht="15" hidden="false" customHeight="false" outlineLevel="0" collapsed="false">
      <c r="A3488" s="6" t="s">
        <v>151</v>
      </c>
      <c r="B3488" s="45" t="n">
        <v>42610</v>
      </c>
      <c r="C3488" s="6" t="s">
        <v>194</v>
      </c>
      <c r="D3488" s="6" t="s">
        <v>189</v>
      </c>
      <c r="E3488" s="6" t="s">
        <v>187</v>
      </c>
      <c r="F3488" s="34" t="n">
        <v>0.486965119838715</v>
      </c>
      <c r="G3488" s="34" t="n">
        <v>0.756461441479302</v>
      </c>
      <c r="H3488" s="34" t="n">
        <v>-0.269496321640588</v>
      </c>
      <c r="I3488" s="34" t="n">
        <v>-0.356259165190988</v>
      </c>
      <c r="J3488" s="35" t="n">
        <v>1.33</v>
      </c>
      <c r="K3488" s="6" t="n">
        <v>1</v>
      </c>
      <c r="L3488" s="35" t="n">
        <v>0.33</v>
      </c>
      <c r="M3488" s="6" t="str">
        <f aca="false">IF(I3488&lt;=0,"Below 0%",IF(I3488&lt;=0.05,"0-5%",IF(I3488&lt;=0.1,"5-10%",IF(I3488&lt;=0.2,"10-20%",IF(I3488&lt;=0.4,"20-40%","Above 40%")))))</f>
        <v>Below 0%</v>
      </c>
      <c r="N3488" s="6" t="str">
        <f aca="false">IF(AND(H3488&gt;=Summary!$B$25,I3488&gt;=Summary!$B$26,I3488&lt;=Summary!$B$27,J3488&gt;=Summary!$B$28,J3488&lt;=Summary!$B$29,F3488*J3488&gt;1),"Yes","No")</f>
        <v>No</v>
      </c>
    </row>
    <row r="3489" customFormat="false" ht="15" hidden="false" customHeight="false" outlineLevel="0" collapsed="false">
      <c r="A3489" s="6" t="s">
        <v>151</v>
      </c>
      <c r="B3489" s="45" t="n">
        <v>42610</v>
      </c>
      <c r="C3489" s="6" t="s">
        <v>194</v>
      </c>
      <c r="D3489" s="6" t="s">
        <v>189</v>
      </c>
      <c r="E3489" s="6" t="s">
        <v>174</v>
      </c>
      <c r="F3489" s="34" t="n">
        <v>0.301414877176285</v>
      </c>
      <c r="G3489" s="34" t="n">
        <v>0.159697415423408</v>
      </c>
      <c r="H3489" s="34" t="n">
        <v>0.141717461752877</v>
      </c>
      <c r="I3489" s="34" t="n">
        <v>0.887412369055184</v>
      </c>
      <c r="J3489" s="35" t="n">
        <v>6.3</v>
      </c>
      <c r="K3489" s="6" t="n">
        <v>0</v>
      </c>
      <c r="L3489" s="35" t="n">
        <v>-1</v>
      </c>
      <c r="M3489" s="6" t="str">
        <f aca="false">IF(I3489&lt;=0,"Below 0%",IF(I3489&lt;=0.05,"0-5%",IF(I3489&lt;=0.1,"5-10%",IF(I3489&lt;=0.2,"10-20%",IF(I3489&lt;=0.4,"20-40%","Above 40%")))))</f>
        <v>Above 40%</v>
      </c>
      <c r="N3489" s="6" t="str">
        <f aca="false">IF(AND(H3489&gt;=Summary!$B$25,I3489&gt;=Summary!$B$26,I3489&lt;=Summary!$B$27,J3489&gt;=Summary!$B$28,J3489&lt;=Summary!$B$29,F3489*J3489&gt;1),"Yes","No")</f>
        <v>No</v>
      </c>
    </row>
    <row r="3490" customFormat="false" ht="15" hidden="false" customHeight="false" outlineLevel="0" collapsed="false">
      <c r="A3490" s="6" t="s">
        <v>151</v>
      </c>
      <c r="B3490" s="45" t="n">
        <v>42610</v>
      </c>
      <c r="C3490" s="6" t="s">
        <v>194</v>
      </c>
      <c r="D3490" s="6" t="s">
        <v>189</v>
      </c>
      <c r="E3490" s="6" t="s">
        <v>177</v>
      </c>
      <c r="F3490" s="34" t="n">
        <v>0.211620047688484</v>
      </c>
      <c r="G3490" s="34" t="n">
        <v>0.0838411430972893</v>
      </c>
      <c r="H3490" s="34" t="n">
        <v>0.127778904591195</v>
      </c>
      <c r="I3490" s="34" t="n">
        <v>1.52405966654009</v>
      </c>
      <c r="J3490" s="35" t="n">
        <v>12</v>
      </c>
      <c r="K3490" s="6" t="n">
        <v>0</v>
      </c>
      <c r="L3490" s="35" t="n">
        <v>-1</v>
      </c>
      <c r="M3490" s="6" t="str">
        <f aca="false">IF(I3490&lt;=0,"Below 0%",IF(I3490&lt;=0.05,"0-5%",IF(I3490&lt;=0.1,"5-10%",IF(I3490&lt;=0.2,"10-20%",IF(I3490&lt;=0.4,"20-40%","Above 40%")))))</f>
        <v>Above 40%</v>
      </c>
      <c r="N3490" s="6" t="str">
        <f aca="false">IF(AND(H3490&gt;=Summary!$B$25,I3490&gt;=Summary!$B$26,I3490&lt;=Summary!$B$27,J3490&gt;=Summary!$B$28,J3490&lt;=Summary!$B$29,F3490*J3490&gt;1),"Yes","No")</f>
        <v>No</v>
      </c>
    </row>
    <row r="3491" customFormat="false" ht="15" hidden="false" customHeight="false" outlineLevel="0" collapsed="false">
      <c r="A3491" s="6" t="s">
        <v>151</v>
      </c>
      <c r="B3491" s="45" t="n">
        <v>42610</v>
      </c>
      <c r="C3491" s="6" t="s">
        <v>178</v>
      </c>
      <c r="D3491" s="6" t="s">
        <v>200</v>
      </c>
      <c r="E3491" s="6" t="s">
        <v>187</v>
      </c>
      <c r="F3491" s="34" t="n">
        <v>0.242932856082916</v>
      </c>
      <c r="G3491" s="34" t="n">
        <v>0.380068339210993</v>
      </c>
      <c r="H3491" s="34" t="n">
        <v>-0.137135483128077</v>
      </c>
      <c r="I3491" s="34" t="n">
        <v>-0.360817960824531</v>
      </c>
      <c r="J3491" s="35" t="n">
        <v>2.63</v>
      </c>
      <c r="K3491" s="6" t="n">
        <v>0</v>
      </c>
      <c r="L3491" s="35" t="n">
        <v>-1</v>
      </c>
      <c r="M3491" s="6" t="str">
        <f aca="false">IF(I3491&lt;=0,"Below 0%",IF(I3491&lt;=0.05,"0-5%",IF(I3491&lt;=0.1,"5-10%",IF(I3491&lt;=0.2,"10-20%",IF(I3491&lt;=0.4,"20-40%","Above 40%")))))</f>
        <v>Below 0%</v>
      </c>
      <c r="N3491" s="6" t="str">
        <f aca="false">IF(AND(H3491&gt;=Summary!$B$25,I3491&gt;=Summary!$B$26,I3491&lt;=Summary!$B$27,J3491&gt;=Summary!$B$28,J3491&lt;=Summary!$B$29,F3491*J3491&gt;1),"Yes","No")</f>
        <v>No</v>
      </c>
    </row>
    <row r="3492" customFormat="false" ht="15" hidden="false" customHeight="false" outlineLevel="0" collapsed="false">
      <c r="A3492" s="6" t="s">
        <v>151</v>
      </c>
      <c r="B3492" s="45" t="n">
        <v>42610</v>
      </c>
      <c r="C3492" s="6" t="s">
        <v>178</v>
      </c>
      <c r="D3492" s="6" t="s">
        <v>200</v>
      </c>
      <c r="E3492" s="6" t="s">
        <v>174</v>
      </c>
      <c r="F3492" s="34" t="n">
        <v>0.477467000484467</v>
      </c>
      <c r="G3492" s="34" t="n">
        <v>0.312368666289035</v>
      </c>
      <c r="H3492" s="34" t="n">
        <v>0.165098334195432</v>
      </c>
      <c r="I3492" s="34" t="n">
        <v>0.528536796461737</v>
      </c>
      <c r="J3492" s="35" t="n">
        <v>3.2</v>
      </c>
      <c r="K3492" s="6" t="n">
        <v>1</v>
      </c>
      <c r="L3492" s="35" t="n">
        <v>2.2</v>
      </c>
      <c r="M3492" s="6" t="str">
        <f aca="false">IF(I3492&lt;=0,"Below 0%",IF(I3492&lt;=0.05,"0-5%",IF(I3492&lt;=0.1,"5-10%",IF(I3492&lt;=0.2,"10-20%",IF(I3492&lt;=0.4,"20-40%","Above 40%")))))</f>
        <v>Above 40%</v>
      </c>
      <c r="N3492" s="6" t="str">
        <f aca="false">IF(AND(H3492&gt;=Summary!$B$25,I3492&gt;=Summary!$B$26,I3492&lt;=Summary!$B$27,J3492&gt;=Summary!$B$28,J3492&lt;=Summary!$B$29,F3492*J3492&gt;1),"Yes","No")</f>
        <v>No</v>
      </c>
    </row>
    <row r="3493" customFormat="false" ht="15" hidden="false" customHeight="false" outlineLevel="0" collapsed="false">
      <c r="A3493" s="6" t="s">
        <v>151</v>
      </c>
      <c r="B3493" s="45" t="n">
        <v>42610</v>
      </c>
      <c r="C3493" s="6" t="s">
        <v>178</v>
      </c>
      <c r="D3493" s="6" t="s">
        <v>200</v>
      </c>
      <c r="E3493" s="6" t="s">
        <v>177</v>
      </c>
      <c r="F3493" s="34" t="n">
        <v>0.279600083827972</v>
      </c>
      <c r="G3493" s="34" t="n">
        <v>0.307562994499973</v>
      </c>
      <c r="H3493" s="34" t="n">
        <v>-0.0279629106720002</v>
      </c>
      <c r="I3493" s="34" t="n">
        <v>-0.0909176694597527</v>
      </c>
      <c r="J3493" s="35" t="n">
        <v>3.25</v>
      </c>
      <c r="K3493" s="6" t="n">
        <v>0</v>
      </c>
      <c r="L3493" s="35" t="n">
        <v>-1</v>
      </c>
      <c r="M3493" s="6" t="str">
        <f aca="false">IF(I3493&lt;=0,"Below 0%",IF(I3493&lt;=0.05,"0-5%",IF(I3493&lt;=0.1,"5-10%",IF(I3493&lt;=0.2,"10-20%",IF(I3493&lt;=0.4,"20-40%","Above 40%")))))</f>
        <v>Below 0%</v>
      </c>
      <c r="N3493" s="6" t="str">
        <f aca="false">IF(AND(H3493&gt;=Summary!$B$25,I3493&gt;=Summary!$B$26,I3493&lt;=Summary!$B$27,J3493&gt;=Summary!$B$28,J3493&lt;=Summary!$B$29,F3493*J3493&gt;1),"Yes","No")</f>
        <v>No</v>
      </c>
    </row>
    <row r="3494" customFormat="false" ht="15" hidden="false" customHeight="false" outlineLevel="0" collapsed="false">
      <c r="A3494" s="6" t="s">
        <v>151</v>
      </c>
      <c r="B3494" s="45" t="n">
        <v>42623</v>
      </c>
      <c r="C3494" s="6" t="s">
        <v>185</v>
      </c>
      <c r="D3494" s="6" t="s">
        <v>179</v>
      </c>
      <c r="E3494" s="6" t="s">
        <v>187</v>
      </c>
      <c r="F3494" s="34" t="n">
        <v>0.453752845525742</v>
      </c>
      <c r="G3494" s="34" t="n">
        <v>0.616497103857131</v>
      </c>
      <c r="H3494" s="34" t="n">
        <v>-0.162744258331389</v>
      </c>
      <c r="I3494" s="34" t="n">
        <v>-0.26398219442261</v>
      </c>
      <c r="J3494" s="35" t="n">
        <v>1.63</v>
      </c>
      <c r="K3494" s="6" t="n">
        <v>1</v>
      </c>
      <c r="L3494" s="35" t="n">
        <v>0.63</v>
      </c>
      <c r="M3494" s="6" t="str">
        <f aca="false">IF(I3494&lt;=0,"Below 0%",IF(I3494&lt;=0.05,"0-5%",IF(I3494&lt;=0.1,"5-10%",IF(I3494&lt;=0.2,"10-20%",IF(I3494&lt;=0.4,"20-40%","Above 40%")))))</f>
        <v>Below 0%</v>
      </c>
      <c r="N3494" s="6" t="str">
        <f aca="false">IF(AND(H3494&gt;=Summary!$B$25,I3494&gt;=Summary!$B$26,I3494&lt;=Summary!$B$27,J3494&gt;=Summary!$B$28,J3494&lt;=Summary!$B$29,F3494*J3494&gt;1),"Yes","No")</f>
        <v>No</v>
      </c>
    </row>
    <row r="3495" customFormat="false" ht="15" hidden="false" customHeight="false" outlineLevel="0" collapsed="false">
      <c r="A3495" s="6" t="s">
        <v>151</v>
      </c>
      <c r="B3495" s="45" t="n">
        <v>42623</v>
      </c>
      <c r="C3495" s="6" t="s">
        <v>185</v>
      </c>
      <c r="D3495" s="6" t="s">
        <v>179</v>
      </c>
      <c r="E3495" s="6" t="s">
        <v>174</v>
      </c>
      <c r="F3495" s="34" t="n">
        <v>0.306702584028244</v>
      </c>
      <c r="G3495" s="34" t="n">
        <v>0.228904391637158</v>
      </c>
      <c r="H3495" s="34" t="n">
        <v>0.0777981923910861</v>
      </c>
      <c r="I3495" s="34" t="n">
        <v>0.339871995616432</v>
      </c>
      <c r="J3495" s="35" t="n">
        <v>4.39</v>
      </c>
      <c r="K3495" s="6" t="n">
        <v>0</v>
      </c>
      <c r="L3495" s="35" t="n">
        <v>-1</v>
      </c>
      <c r="M3495" s="6" t="str">
        <f aca="false">IF(I3495&lt;=0,"Below 0%",IF(I3495&lt;=0.05,"0-5%",IF(I3495&lt;=0.1,"5-10%",IF(I3495&lt;=0.2,"10-20%",IF(I3495&lt;=0.4,"20-40%","Above 40%")))))</f>
        <v>20-40%</v>
      </c>
      <c r="N3495" s="6" t="str">
        <f aca="false">IF(AND(H3495&gt;=Summary!$B$25,I3495&gt;=Summary!$B$26,I3495&lt;=Summary!$B$27,J3495&gt;=Summary!$B$28,J3495&lt;=Summary!$B$29,F3495*J3495&gt;1),"Yes","No")</f>
        <v>Yes</v>
      </c>
    </row>
    <row r="3496" customFormat="false" ht="15" hidden="false" customHeight="false" outlineLevel="0" collapsed="false">
      <c r="A3496" s="6" t="s">
        <v>151</v>
      </c>
      <c r="B3496" s="45" t="n">
        <v>42623</v>
      </c>
      <c r="C3496" s="6" t="s">
        <v>185</v>
      </c>
      <c r="D3496" s="6" t="s">
        <v>179</v>
      </c>
      <c r="E3496" s="6" t="s">
        <v>177</v>
      </c>
      <c r="F3496" s="34" t="n">
        <v>0.239544555544853</v>
      </c>
      <c r="G3496" s="34" t="n">
        <v>0.154598504505711</v>
      </c>
      <c r="H3496" s="34" t="n">
        <v>0.0849460510391419</v>
      </c>
      <c r="I3496" s="34" t="n">
        <v>0.549462307612451</v>
      </c>
      <c r="J3496" s="35" t="n">
        <v>6.5</v>
      </c>
      <c r="K3496" s="6" t="n">
        <v>0</v>
      </c>
      <c r="L3496" s="35" t="n">
        <v>-1</v>
      </c>
      <c r="M3496" s="6" t="str">
        <f aca="false">IF(I3496&lt;=0,"Below 0%",IF(I3496&lt;=0.05,"0-5%",IF(I3496&lt;=0.1,"5-10%",IF(I3496&lt;=0.2,"10-20%",IF(I3496&lt;=0.4,"20-40%","Above 40%")))))</f>
        <v>Above 40%</v>
      </c>
      <c r="N3496" s="6" t="str">
        <f aca="false">IF(AND(H3496&gt;=Summary!$B$25,I3496&gt;=Summary!$B$26,I3496&lt;=Summary!$B$27,J3496&gt;=Summary!$B$28,J3496&lt;=Summary!$B$29,F3496*J3496&gt;1),"Yes","No")</f>
        <v>No</v>
      </c>
    </row>
    <row r="3497" customFormat="false" ht="15" hidden="false" customHeight="false" outlineLevel="0" collapsed="false">
      <c r="A3497" s="6" t="s">
        <v>151</v>
      </c>
      <c r="B3497" s="45" t="n">
        <v>42623</v>
      </c>
      <c r="C3497" s="6" t="s">
        <v>199</v>
      </c>
      <c r="D3497" s="6" t="s">
        <v>178</v>
      </c>
      <c r="E3497" s="6" t="s">
        <v>187</v>
      </c>
      <c r="F3497" s="34" t="n">
        <v>0.488521844148636</v>
      </c>
      <c r="G3497" s="34" t="n">
        <v>0.480957562568009</v>
      </c>
      <c r="H3497" s="34" t="n">
        <v>0.00756428158062722</v>
      </c>
      <c r="I3497" s="34" t="n">
        <v>0.015727544734381</v>
      </c>
      <c r="J3497" s="35" t="n">
        <v>2.1</v>
      </c>
      <c r="K3497" s="6" t="n">
        <v>1</v>
      </c>
      <c r="L3497" s="35" t="n">
        <v>1.1</v>
      </c>
      <c r="M3497" s="6" t="str">
        <f aca="false">IF(I3497&lt;=0,"Below 0%",IF(I3497&lt;=0.05,"0-5%",IF(I3497&lt;=0.1,"5-10%",IF(I3497&lt;=0.2,"10-20%",IF(I3497&lt;=0.4,"20-40%","Above 40%")))))</f>
        <v>0-5%</v>
      </c>
      <c r="N3497" s="6" t="str">
        <f aca="false">IF(AND(H3497&gt;=Summary!$B$25,I3497&gt;=Summary!$B$26,I3497&lt;=Summary!$B$27,J3497&gt;=Summary!$B$28,J3497&lt;=Summary!$B$29,F3497*J3497&gt;1),"Yes","No")</f>
        <v>No</v>
      </c>
    </row>
    <row r="3498" customFormat="false" ht="15" hidden="false" customHeight="false" outlineLevel="0" collapsed="false">
      <c r="A3498" s="6" t="s">
        <v>151</v>
      </c>
      <c r="B3498" s="45" t="n">
        <v>42623</v>
      </c>
      <c r="C3498" s="6" t="s">
        <v>199</v>
      </c>
      <c r="D3498" s="6" t="s">
        <v>178</v>
      </c>
      <c r="E3498" s="6" t="s">
        <v>174</v>
      </c>
      <c r="F3498" s="34" t="n">
        <v>0.307435691356659</v>
      </c>
      <c r="G3498" s="34" t="n">
        <v>0.297062023939064</v>
      </c>
      <c r="H3498" s="34" t="n">
        <v>0.0103736674175947</v>
      </c>
      <c r="I3498" s="34" t="n">
        <v>0.0349208804277272</v>
      </c>
      <c r="J3498" s="35" t="n">
        <v>3.4</v>
      </c>
      <c r="K3498" s="6" t="n">
        <v>0</v>
      </c>
      <c r="L3498" s="35" t="n">
        <v>-1</v>
      </c>
      <c r="M3498" s="6" t="str">
        <f aca="false">IF(I3498&lt;=0,"Below 0%",IF(I3498&lt;=0.05,"0-5%",IF(I3498&lt;=0.1,"5-10%",IF(I3498&lt;=0.2,"10-20%",IF(I3498&lt;=0.4,"20-40%","Above 40%")))))</f>
        <v>0-5%</v>
      </c>
      <c r="N3498" s="6" t="str">
        <f aca="false">IF(AND(H3498&gt;=Summary!$B$25,I3498&gt;=Summary!$B$26,I3498&lt;=Summary!$B$27,J3498&gt;=Summary!$B$28,J3498&lt;=Summary!$B$29,F3498*J3498&gt;1),"Yes","No")</f>
        <v>No</v>
      </c>
    </row>
    <row r="3499" customFormat="false" ht="15" hidden="false" customHeight="false" outlineLevel="0" collapsed="false">
      <c r="A3499" s="6" t="s">
        <v>151</v>
      </c>
      <c r="B3499" s="45" t="n">
        <v>42623</v>
      </c>
      <c r="C3499" s="6" t="s">
        <v>199</v>
      </c>
      <c r="D3499" s="6" t="s">
        <v>178</v>
      </c>
      <c r="E3499" s="6" t="s">
        <v>177</v>
      </c>
      <c r="F3499" s="34" t="n">
        <v>0.204042434692383</v>
      </c>
      <c r="G3499" s="34" t="n">
        <v>0.221980413492927</v>
      </c>
      <c r="H3499" s="34" t="n">
        <v>-0.0179379788005443</v>
      </c>
      <c r="I3499" s="34" t="n">
        <v>-0.0808088358710793</v>
      </c>
      <c r="J3499" s="35" t="n">
        <v>4.55</v>
      </c>
      <c r="K3499" s="6" t="n">
        <v>0</v>
      </c>
      <c r="L3499" s="35" t="n">
        <v>-1</v>
      </c>
      <c r="M3499" s="6" t="str">
        <f aca="false">IF(I3499&lt;=0,"Below 0%",IF(I3499&lt;=0.05,"0-5%",IF(I3499&lt;=0.1,"5-10%",IF(I3499&lt;=0.2,"10-20%",IF(I3499&lt;=0.4,"20-40%","Above 40%")))))</f>
        <v>Below 0%</v>
      </c>
      <c r="N3499" s="6" t="str">
        <f aca="false">IF(AND(H3499&gt;=Summary!$B$25,I3499&gt;=Summary!$B$26,I3499&lt;=Summary!$B$27,J3499&gt;=Summary!$B$28,J3499&lt;=Summary!$B$29,F3499*J3499&gt;1),"Yes","No")</f>
        <v>No</v>
      </c>
    </row>
    <row r="3500" customFormat="false" ht="15" hidden="false" customHeight="false" outlineLevel="0" collapsed="false">
      <c r="A3500" s="6" t="s">
        <v>151</v>
      </c>
      <c r="B3500" s="45" t="n">
        <v>42623</v>
      </c>
      <c r="C3500" s="6" t="s">
        <v>196</v>
      </c>
      <c r="D3500" s="6" t="s">
        <v>186</v>
      </c>
      <c r="E3500" s="6" t="s">
        <v>187</v>
      </c>
      <c r="F3500" s="34" t="n">
        <v>0.33728352189064</v>
      </c>
      <c r="G3500" s="34" t="n">
        <v>0.399112312685688</v>
      </c>
      <c r="H3500" s="34" t="n">
        <v>-0.0618287907950476</v>
      </c>
      <c r="I3500" s="34" t="n">
        <v>-0.154915768894706</v>
      </c>
      <c r="J3500" s="35" t="n">
        <v>2.5</v>
      </c>
      <c r="K3500" s="6" t="n">
        <v>0</v>
      </c>
      <c r="L3500" s="35" t="n">
        <v>-1</v>
      </c>
      <c r="M3500" s="6" t="str">
        <f aca="false">IF(I3500&lt;=0,"Below 0%",IF(I3500&lt;=0.05,"0-5%",IF(I3500&lt;=0.1,"5-10%",IF(I3500&lt;=0.2,"10-20%",IF(I3500&lt;=0.4,"20-40%","Above 40%")))))</f>
        <v>Below 0%</v>
      </c>
      <c r="N3500" s="6" t="str">
        <f aca="false">IF(AND(H3500&gt;=Summary!$B$25,I3500&gt;=Summary!$B$26,I3500&lt;=Summary!$B$27,J3500&gt;=Summary!$B$28,J3500&lt;=Summary!$B$29,F3500*J3500&gt;1),"Yes","No")</f>
        <v>No</v>
      </c>
    </row>
    <row r="3501" customFormat="false" ht="15" hidden="false" customHeight="false" outlineLevel="0" collapsed="false">
      <c r="A3501" s="6" t="s">
        <v>151</v>
      </c>
      <c r="B3501" s="45" t="n">
        <v>42623</v>
      </c>
      <c r="C3501" s="6" t="s">
        <v>196</v>
      </c>
      <c r="D3501" s="6" t="s">
        <v>186</v>
      </c>
      <c r="E3501" s="6" t="s">
        <v>174</v>
      </c>
      <c r="F3501" s="34" t="n">
        <v>0.293646186590195</v>
      </c>
      <c r="G3501" s="34" t="n">
        <v>0.310835134490411</v>
      </c>
      <c r="H3501" s="34" t="n">
        <v>-0.0171889479002164</v>
      </c>
      <c r="I3501" s="34" t="n">
        <v>-0.0552992438528426</v>
      </c>
      <c r="J3501" s="35" t="n">
        <v>3.21</v>
      </c>
      <c r="K3501" s="6" t="n">
        <v>1</v>
      </c>
      <c r="L3501" s="35" t="n">
        <v>2.21</v>
      </c>
      <c r="M3501" s="6" t="str">
        <f aca="false">IF(I3501&lt;=0,"Below 0%",IF(I3501&lt;=0.05,"0-5%",IF(I3501&lt;=0.1,"5-10%",IF(I3501&lt;=0.2,"10-20%",IF(I3501&lt;=0.4,"20-40%","Above 40%")))))</f>
        <v>Below 0%</v>
      </c>
      <c r="N3501" s="6" t="str">
        <f aca="false">IF(AND(H3501&gt;=Summary!$B$25,I3501&gt;=Summary!$B$26,I3501&lt;=Summary!$B$27,J3501&gt;=Summary!$B$28,J3501&lt;=Summary!$B$29,F3501*J3501&gt;1),"Yes","No")</f>
        <v>No</v>
      </c>
    </row>
    <row r="3502" customFormat="false" ht="15" hidden="false" customHeight="false" outlineLevel="0" collapsed="false">
      <c r="A3502" s="6" t="s">
        <v>151</v>
      </c>
      <c r="B3502" s="45" t="n">
        <v>42623</v>
      </c>
      <c r="C3502" s="6" t="s">
        <v>196</v>
      </c>
      <c r="D3502" s="6" t="s">
        <v>186</v>
      </c>
      <c r="E3502" s="6" t="s">
        <v>177</v>
      </c>
      <c r="F3502" s="34" t="n">
        <v>0.369070261716843</v>
      </c>
      <c r="G3502" s="34" t="n">
        <v>0.290052552823901</v>
      </c>
      <c r="H3502" s="34" t="n">
        <v>0.0790177088929416</v>
      </c>
      <c r="I3502" s="34" t="n">
        <v>0.272425490221131</v>
      </c>
      <c r="J3502" s="35" t="n">
        <v>3.44</v>
      </c>
      <c r="K3502" s="6" t="n">
        <v>0</v>
      </c>
      <c r="L3502" s="35" t="n">
        <v>-1</v>
      </c>
      <c r="M3502" s="6" t="str">
        <f aca="false">IF(I3502&lt;=0,"Below 0%",IF(I3502&lt;=0.05,"0-5%",IF(I3502&lt;=0.1,"5-10%",IF(I3502&lt;=0.2,"10-20%",IF(I3502&lt;=0.4,"20-40%","Above 40%")))))</f>
        <v>20-40%</v>
      </c>
      <c r="N3502" s="6" t="str">
        <f aca="false">IF(AND(H3502&gt;=Summary!$B$25,I3502&gt;=Summary!$B$26,I3502&lt;=Summary!$B$27,J3502&gt;=Summary!$B$28,J3502&lt;=Summary!$B$29,F3502*J3502&gt;1),"Yes","No")</f>
        <v>Yes</v>
      </c>
    </row>
    <row r="3503" customFormat="false" ht="15" hidden="false" customHeight="false" outlineLevel="0" collapsed="false">
      <c r="A3503" s="6" t="s">
        <v>151</v>
      </c>
      <c r="B3503" s="45" t="n">
        <v>42623</v>
      </c>
      <c r="C3503" s="6" t="s">
        <v>183</v>
      </c>
      <c r="D3503" s="6" t="s">
        <v>195</v>
      </c>
      <c r="E3503" s="6" t="s">
        <v>187</v>
      </c>
      <c r="F3503" s="34" t="n">
        <v>0.260201334953308</v>
      </c>
      <c r="G3503" s="34" t="n">
        <v>0.593726661687827</v>
      </c>
      <c r="H3503" s="34" t="n">
        <v>-0.333525326734519</v>
      </c>
      <c r="I3503" s="34" t="n">
        <v>-0.561748946537762</v>
      </c>
      <c r="J3503" s="35" t="n">
        <v>1.7</v>
      </c>
      <c r="K3503" s="6" t="n">
        <v>1</v>
      </c>
      <c r="L3503" s="35" t="n">
        <v>0.7</v>
      </c>
      <c r="M3503" s="6" t="str">
        <f aca="false">IF(I3503&lt;=0,"Below 0%",IF(I3503&lt;=0.05,"0-5%",IF(I3503&lt;=0.1,"5-10%",IF(I3503&lt;=0.2,"10-20%",IF(I3503&lt;=0.4,"20-40%","Above 40%")))))</f>
        <v>Below 0%</v>
      </c>
      <c r="N3503" s="6" t="str">
        <f aca="false">IF(AND(H3503&gt;=Summary!$B$25,I3503&gt;=Summary!$B$26,I3503&lt;=Summary!$B$27,J3503&gt;=Summary!$B$28,J3503&lt;=Summary!$B$29,F3503*J3503&gt;1),"Yes","No")</f>
        <v>No</v>
      </c>
    </row>
    <row r="3504" customFormat="false" ht="15" hidden="false" customHeight="false" outlineLevel="0" collapsed="false">
      <c r="A3504" s="6" t="s">
        <v>151</v>
      </c>
      <c r="B3504" s="45" t="n">
        <v>42623</v>
      </c>
      <c r="C3504" s="6" t="s">
        <v>183</v>
      </c>
      <c r="D3504" s="6" t="s">
        <v>195</v>
      </c>
      <c r="E3504" s="6" t="s">
        <v>174</v>
      </c>
      <c r="F3504" s="34" t="n">
        <v>0.411839574575424</v>
      </c>
      <c r="G3504" s="34" t="n">
        <v>0.238050784167289</v>
      </c>
      <c r="H3504" s="34" t="n">
        <v>0.173788790408135</v>
      </c>
      <c r="I3504" s="34" t="n">
        <v>0.730049224647821</v>
      </c>
      <c r="J3504" s="35" t="n">
        <v>4.24</v>
      </c>
      <c r="K3504" s="6" t="n">
        <v>0</v>
      </c>
      <c r="L3504" s="35" t="n">
        <v>-1</v>
      </c>
      <c r="M3504" s="6" t="str">
        <f aca="false">IF(I3504&lt;=0,"Below 0%",IF(I3504&lt;=0.05,"0-5%",IF(I3504&lt;=0.1,"5-10%",IF(I3504&lt;=0.2,"10-20%",IF(I3504&lt;=0.4,"20-40%","Above 40%")))))</f>
        <v>Above 40%</v>
      </c>
      <c r="N3504" s="6" t="str">
        <f aca="false">IF(AND(H3504&gt;=Summary!$B$25,I3504&gt;=Summary!$B$26,I3504&lt;=Summary!$B$27,J3504&gt;=Summary!$B$28,J3504&lt;=Summary!$B$29,F3504*J3504&gt;1),"Yes","No")</f>
        <v>No</v>
      </c>
    </row>
    <row r="3505" customFormat="false" ht="15" hidden="false" customHeight="false" outlineLevel="0" collapsed="false">
      <c r="A3505" s="6" t="s">
        <v>151</v>
      </c>
      <c r="B3505" s="45" t="n">
        <v>42623</v>
      </c>
      <c r="C3505" s="6" t="s">
        <v>183</v>
      </c>
      <c r="D3505" s="6" t="s">
        <v>195</v>
      </c>
      <c r="E3505" s="6" t="s">
        <v>177</v>
      </c>
      <c r="F3505" s="34" t="n">
        <v>0.327959060668945</v>
      </c>
      <c r="G3505" s="34" t="n">
        <v>0.168222554144884</v>
      </c>
      <c r="H3505" s="34" t="n">
        <v>0.159736506524061</v>
      </c>
      <c r="I3505" s="34" t="n">
        <v>0.949554638116394</v>
      </c>
      <c r="J3505" s="35" t="n">
        <v>6</v>
      </c>
      <c r="K3505" s="6" t="n">
        <v>0</v>
      </c>
      <c r="L3505" s="35" t="n">
        <v>-1</v>
      </c>
      <c r="M3505" s="6" t="str">
        <f aca="false">IF(I3505&lt;=0,"Below 0%",IF(I3505&lt;=0.05,"0-5%",IF(I3505&lt;=0.1,"5-10%",IF(I3505&lt;=0.2,"10-20%",IF(I3505&lt;=0.4,"20-40%","Above 40%")))))</f>
        <v>Above 40%</v>
      </c>
      <c r="N3505" s="6" t="str">
        <f aca="false">IF(AND(H3505&gt;=Summary!$B$25,I3505&gt;=Summary!$B$26,I3505&lt;=Summary!$B$27,J3505&gt;=Summary!$B$28,J3505&lt;=Summary!$B$29,F3505*J3505&gt;1),"Yes","No")</f>
        <v>No</v>
      </c>
    </row>
    <row r="3506" customFormat="false" ht="15" hidden="false" customHeight="false" outlineLevel="0" collapsed="false">
      <c r="A3506" s="6" t="s">
        <v>151</v>
      </c>
      <c r="B3506" s="45" t="n">
        <v>42623</v>
      </c>
      <c r="C3506" s="6" t="s">
        <v>176</v>
      </c>
      <c r="D3506" s="6" t="s">
        <v>194</v>
      </c>
      <c r="E3506" s="6" t="s">
        <v>187</v>
      </c>
      <c r="F3506" s="34" t="n">
        <v>0.368802428245544</v>
      </c>
      <c r="G3506" s="34" t="n">
        <v>0.41703496800198</v>
      </c>
      <c r="H3506" s="34" t="n">
        <v>-0.0482325397564356</v>
      </c>
      <c r="I3506" s="34" t="n">
        <v>-0.115655864513037</v>
      </c>
      <c r="J3506" s="35" t="n">
        <v>2.4</v>
      </c>
      <c r="K3506" s="6" t="n">
        <v>0</v>
      </c>
      <c r="L3506" s="35" t="n">
        <v>-1</v>
      </c>
      <c r="M3506" s="6" t="str">
        <f aca="false">IF(I3506&lt;=0,"Below 0%",IF(I3506&lt;=0.05,"0-5%",IF(I3506&lt;=0.1,"5-10%",IF(I3506&lt;=0.2,"10-20%",IF(I3506&lt;=0.4,"20-40%","Above 40%")))))</f>
        <v>Below 0%</v>
      </c>
      <c r="N3506" s="6" t="str">
        <f aca="false">IF(AND(H3506&gt;=Summary!$B$25,I3506&gt;=Summary!$B$26,I3506&lt;=Summary!$B$27,J3506&gt;=Summary!$B$28,J3506&lt;=Summary!$B$29,F3506*J3506&gt;1),"Yes","No")</f>
        <v>No</v>
      </c>
    </row>
    <row r="3507" customFormat="false" ht="15" hidden="false" customHeight="false" outlineLevel="0" collapsed="false">
      <c r="A3507" s="6" t="s">
        <v>151</v>
      </c>
      <c r="B3507" s="45" t="n">
        <v>42623</v>
      </c>
      <c r="C3507" s="6" t="s">
        <v>176</v>
      </c>
      <c r="D3507" s="6" t="s">
        <v>194</v>
      </c>
      <c r="E3507" s="6" t="s">
        <v>174</v>
      </c>
      <c r="F3507" s="34" t="n">
        <v>0.424560159444809</v>
      </c>
      <c r="G3507" s="34" t="n">
        <v>0.296998196796662</v>
      </c>
      <c r="H3507" s="34" t="n">
        <v>0.127561962648147</v>
      </c>
      <c r="I3507" s="34" t="n">
        <v>0.429504165425897</v>
      </c>
      <c r="J3507" s="35" t="n">
        <v>3.37</v>
      </c>
      <c r="K3507" s="6" t="n">
        <v>0</v>
      </c>
      <c r="L3507" s="35" t="n">
        <v>-1</v>
      </c>
      <c r="M3507" s="6" t="str">
        <f aca="false">IF(I3507&lt;=0,"Below 0%",IF(I3507&lt;=0.05,"0-5%",IF(I3507&lt;=0.1,"5-10%",IF(I3507&lt;=0.2,"10-20%",IF(I3507&lt;=0.4,"20-40%","Above 40%")))))</f>
        <v>Above 40%</v>
      </c>
      <c r="N3507" s="6" t="str">
        <f aca="false">IF(AND(H3507&gt;=Summary!$B$25,I3507&gt;=Summary!$B$26,I3507&lt;=Summary!$B$27,J3507&gt;=Summary!$B$28,J3507&lt;=Summary!$B$29,F3507*J3507&gt;1),"Yes","No")</f>
        <v>No</v>
      </c>
    </row>
    <row r="3508" customFormat="false" ht="15" hidden="false" customHeight="false" outlineLevel="0" collapsed="false">
      <c r="A3508" s="6" t="s">
        <v>151</v>
      </c>
      <c r="B3508" s="45" t="n">
        <v>42623</v>
      </c>
      <c r="C3508" s="6" t="s">
        <v>176</v>
      </c>
      <c r="D3508" s="6" t="s">
        <v>194</v>
      </c>
      <c r="E3508" s="6" t="s">
        <v>177</v>
      </c>
      <c r="F3508" s="34" t="n">
        <v>0.206637442111969</v>
      </c>
      <c r="G3508" s="34" t="n">
        <v>0.285966835201358</v>
      </c>
      <c r="H3508" s="34" t="n">
        <v>-0.0793293930893887</v>
      </c>
      <c r="I3508" s="34" t="n">
        <v>-0.277407668737287</v>
      </c>
      <c r="J3508" s="35" t="n">
        <v>3.5</v>
      </c>
      <c r="K3508" s="6" t="n">
        <v>1</v>
      </c>
      <c r="L3508" s="35" t="n">
        <v>2.5</v>
      </c>
      <c r="M3508" s="6" t="str">
        <f aca="false">IF(I3508&lt;=0,"Below 0%",IF(I3508&lt;=0.05,"0-5%",IF(I3508&lt;=0.1,"5-10%",IF(I3508&lt;=0.2,"10-20%",IF(I3508&lt;=0.4,"20-40%","Above 40%")))))</f>
        <v>Below 0%</v>
      </c>
      <c r="N3508" s="6" t="str">
        <f aca="false">IF(AND(H3508&gt;=Summary!$B$25,I3508&gt;=Summary!$B$26,I3508&lt;=Summary!$B$27,J3508&gt;=Summary!$B$28,J3508&lt;=Summary!$B$29,F3508*J3508&gt;1),"Yes","No")</f>
        <v>No</v>
      </c>
    </row>
    <row r="3509" customFormat="false" ht="15" hidden="false" customHeight="false" outlineLevel="0" collapsed="false">
      <c r="A3509" s="6" t="s">
        <v>151</v>
      </c>
      <c r="B3509" s="45" t="n">
        <v>42623</v>
      </c>
      <c r="C3509" s="6" t="s">
        <v>200</v>
      </c>
      <c r="D3509" s="6" t="s">
        <v>180</v>
      </c>
      <c r="E3509" s="6" t="s">
        <v>187</v>
      </c>
      <c r="F3509" s="34" t="n">
        <v>0.394324570894241</v>
      </c>
      <c r="G3509" s="34" t="n">
        <v>0.422480284253402</v>
      </c>
      <c r="H3509" s="34" t="n">
        <v>-0.0281557133591602</v>
      </c>
      <c r="I3509" s="34" t="n">
        <v>-0.0666438515797639</v>
      </c>
      <c r="J3509" s="35" t="n">
        <v>2.38</v>
      </c>
      <c r="K3509" s="6" t="n">
        <v>0</v>
      </c>
      <c r="L3509" s="35" t="n">
        <v>-1</v>
      </c>
      <c r="M3509" s="6" t="str">
        <f aca="false">IF(I3509&lt;=0,"Below 0%",IF(I3509&lt;=0.05,"0-5%",IF(I3509&lt;=0.1,"5-10%",IF(I3509&lt;=0.2,"10-20%",IF(I3509&lt;=0.4,"20-40%","Above 40%")))))</f>
        <v>Below 0%</v>
      </c>
      <c r="N3509" s="6" t="str">
        <f aca="false">IF(AND(H3509&gt;=Summary!$B$25,I3509&gt;=Summary!$B$26,I3509&lt;=Summary!$B$27,J3509&gt;=Summary!$B$28,J3509&lt;=Summary!$B$29,F3509*J3509&gt;1),"Yes","No")</f>
        <v>No</v>
      </c>
    </row>
    <row r="3510" customFormat="false" ht="15" hidden="false" customHeight="false" outlineLevel="0" collapsed="false">
      <c r="A3510" s="6" t="s">
        <v>151</v>
      </c>
      <c r="B3510" s="45" t="n">
        <v>42623</v>
      </c>
      <c r="C3510" s="6" t="s">
        <v>200</v>
      </c>
      <c r="D3510" s="6" t="s">
        <v>180</v>
      </c>
      <c r="E3510" s="6" t="s">
        <v>174</v>
      </c>
      <c r="F3510" s="34" t="n">
        <v>0.366308987140656</v>
      </c>
      <c r="G3510" s="34" t="n">
        <v>0.309385562007106</v>
      </c>
      <c r="H3510" s="34" t="n">
        <v>0.0569234251335491</v>
      </c>
      <c r="I3510" s="34" t="n">
        <v>0.18398862818376</v>
      </c>
      <c r="J3510" s="35" t="n">
        <v>3.25</v>
      </c>
      <c r="K3510" s="6" t="n">
        <v>0</v>
      </c>
      <c r="L3510" s="35" t="n">
        <v>-1</v>
      </c>
      <c r="M3510" s="6" t="str">
        <f aca="false">IF(I3510&lt;=0,"Below 0%",IF(I3510&lt;=0.05,"0-5%",IF(I3510&lt;=0.1,"5-10%",IF(I3510&lt;=0.2,"10-20%",IF(I3510&lt;=0.4,"20-40%","Above 40%")))))</f>
        <v>10-20%</v>
      </c>
      <c r="N3510" s="6" t="str">
        <f aca="false">IF(AND(H3510&gt;=Summary!$B$25,I3510&gt;=Summary!$B$26,I3510&lt;=Summary!$B$27,J3510&gt;=Summary!$B$28,J3510&lt;=Summary!$B$29,F3510*J3510&gt;1),"Yes","No")</f>
        <v>Yes</v>
      </c>
    </row>
    <row r="3511" customFormat="false" ht="15" hidden="false" customHeight="false" outlineLevel="0" collapsed="false">
      <c r="A3511" s="6" t="s">
        <v>151</v>
      </c>
      <c r="B3511" s="45" t="n">
        <v>42623</v>
      </c>
      <c r="C3511" s="6" t="s">
        <v>200</v>
      </c>
      <c r="D3511" s="6" t="s">
        <v>180</v>
      </c>
      <c r="E3511" s="6" t="s">
        <v>177</v>
      </c>
      <c r="F3511" s="34" t="n">
        <v>0.239366441965103</v>
      </c>
      <c r="G3511" s="34" t="n">
        <v>0.268134153739492</v>
      </c>
      <c r="H3511" s="34" t="n">
        <v>-0.028767711774389</v>
      </c>
      <c r="I3511" s="34" t="n">
        <v>-0.107288502315667</v>
      </c>
      <c r="J3511" s="35" t="n">
        <v>3.75</v>
      </c>
      <c r="K3511" s="6" t="n">
        <v>1</v>
      </c>
      <c r="L3511" s="35" t="n">
        <v>2.75</v>
      </c>
      <c r="M3511" s="6" t="str">
        <f aca="false">IF(I3511&lt;=0,"Below 0%",IF(I3511&lt;=0.05,"0-5%",IF(I3511&lt;=0.1,"5-10%",IF(I3511&lt;=0.2,"10-20%",IF(I3511&lt;=0.4,"20-40%","Above 40%")))))</f>
        <v>Below 0%</v>
      </c>
      <c r="N3511" s="6" t="str">
        <f aca="false">IF(AND(H3511&gt;=Summary!$B$25,I3511&gt;=Summary!$B$26,I3511&lt;=Summary!$B$27,J3511&gt;=Summary!$B$28,J3511&lt;=Summary!$B$29,F3511*J3511&gt;1),"Yes","No")</f>
        <v>No</v>
      </c>
    </row>
    <row r="3512" customFormat="false" ht="15" hidden="false" customHeight="false" outlineLevel="0" collapsed="false">
      <c r="A3512" s="6" t="s">
        <v>151</v>
      </c>
      <c r="B3512" s="45" t="n">
        <v>42623</v>
      </c>
      <c r="C3512" s="6" t="s">
        <v>192</v>
      </c>
      <c r="D3512" s="6" t="s">
        <v>181</v>
      </c>
      <c r="E3512" s="6" t="s">
        <v>187</v>
      </c>
      <c r="F3512" s="34" t="n">
        <v>0.139503628015518</v>
      </c>
      <c r="G3512" s="34" t="n">
        <v>0.210212765957447</v>
      </c>
      <c r="H3512" s="34" t="n">
        <v>-0.0707091379419286</v>
      </c>
      <c r="I3512" s="34" t="n">
        <v>-0.336369380897839</v>
      </c>
      <c r="J3512" s="35" t="n">
        <v>4.8</v>
      </c>
      <c r="K3512" s="6" t="n">
        <v>0</v>
      </c>
      <c r="L3512" s="35" t="n">
        <v>-1</v>
      </c>
      <c r="M3512" s="6" t="str">
        <f aca="false">IF(I3512&lt;=0,"Below 0%",IF(I3512&lt;=0.05,"0-5%",IF(I3512&lt;=0.1,"5-10%",IF(I3512&lt;=0.2,"10-20%",IF(I3512&lt;=0.4,"20-40%","Above 40%")))))</f>
        <v>Below 0%</v>
      </c>
      <c r="N3512" s="6" t="str">
        <f aca="false">IF(AND(H3512&gt;=Summary!$B$25,I3512&gt;=Summary!$B$26,I3512&lt;=Summary!$B$27,J3512&gt;=Summary!$B$28,J3512&lt;=Summary!$B$29,F3512*J3512&gt;1),"Yes","No")</f>
        <v>No</v>
      </c>
    </row>
    <row r="3513" customFormat="false" ht="15" hidden="false" customHeight="false" outlineLevel="0" collapsed="false">
      <c r="A3513" s="6" t="s">
        <v>151</v>
      </c>
      <c r="B3513" s="45" t="n">
        <v>42623</v>
      </c>
      <c r="C3513" s="6" t="s">
        <v>192</v>
      </c>
      <c r="D3513" s="6" t="s">
        <v>181</v>
      </c>
      <c r="E3513" s="6" t="s">
        <v>174</v>
      </c>
      <c r="F3513" s="34" t="n">
        <v>0.124119855463505</v>
      </c>
      <c r="G3513" s="34" t="n">
        <v>0.258723404255319</v>
      </c>
      <c r="H3513" s="34" t="n">
        <v>-0.134603548791814</v>
      </c>
      <c r="I3513" s="34" t="n">
        <v>-0.520260427073625</v>
      </c>
      <c r="J3513" s="35" t="n">
        <v>3.9</v>
      </c>
      <c r="K3513" s="6" t="n">
        <v>0</v>
      </c>
      <c r="L3513" s="35" t="n">
        <v>-1</v>
      </c>
      <c r="M3513" s="6" t="str">
        <f aca="false">IF(I3513&lt;=0,"Below 0%",IF(I3513&lt;=0.05,"0-5%",IF(I3513&lt;=0.1,"5-10%",IF(I3513&lt;=0.2,"10-20%",IF(I3513&lt;=0.4,"20-40%","Above 40%")))))</f>
        <v>Below 0%</v>
      </c>
      <c r="N3513" s="6" t="str">
        <f aca="false">IF(AND(H3513&gt;=Summary!$B$25,I3513&gt;=Summary!$B$26,I3513&lt;=Summary!$B$27,J3513&gt;=Summary!$B$28,J3513&lt;=Summary!$B$29,F3513*J3513&gt;1),"Yes","No")</f>
        <v>No</v>
      </c>
    </row>
    <row r="3514" customFormat="false" ht="15" hidden="false" customHeight="false" outlineLevel="0" collapsed="false">
      <c r="A3514" s="6" t="s">
        <v>151</v>
      </c>
      <c r="B3514" s="45" t="n">
        <v>42623</v>
      </c>
      <c r="C3514" s="6" t="s">
        <v>192</v>
      </c>
      <c r="D3514" s="6" t="s">
        <v>181</v>
      </c>
      <c r="E3514" s="6" t="s">
        <v>177</v>
      </c>
      <c r="F3514" s="34" t="n">
        <v>0.736376523971558</v>
      </c>
      <c r="G3514" s="34" t="n">
        <v>0.531063829787234</v>
      </c>
      <c r="H3514" s="34" t="n">
        <v>0.205312694184324</v>
      </c>
      <c r="I3514" s="34" t="n">
        <v>0.386606435363109</v>
      </c>
      <c r="J3514" s="35" t="n">
        <v>1.9</v>
      </c>
      <c r="K3514" s="6" t="n">
        <v>1</v>
      </c>
      <c r="L3514" s="35" t="n">
        <v>0.9</v>
      </c>
      <c r="M3514" s="6" t="str">
        <f aca="false">IF(I3514&lt;=0,"Below 0%",IF(I3514&lt;=0.05,"0-5%",IF(I3514&lt;=0.1,"5-10%",IF(I3514&lt;=0.2,"10-20%",IF(I3514&lt;=0.4,"20-40%","Above 40%")))))</f>
        <v>20-40%</v>
      </c>
      <c r="N3514" s="6" t="str">
        <f aca="false">IF(AND(H3514&gt;=Summary!$B$25,I3514&gt;=Summary!$B$26,I3514&lt;=Summary!$B$27,J3514&gt;=Summary!$B$28,J3514&lt;=Summary!$B$29,F3514*J3514&gt;1),"Yes","No")</f>
        <v>Yes</v>
      </c>
    </row>
    <row r="3515" customFormat="false" ht="15" hidden="false" customHeight="false" outlineLevel="0" collapsed="false">
      <c r="A3515" s="6" t="s">
        <v>151</v>
      </c>
      <c r="B3515" s="45" t="n">
        <v>42623</v>
      </c>
      <c r="C3515" s="6" t="s">
        <v>189</v>
      </c>
      <c r="D3515" s="6" t="s">
        <v>198</v>
      </c>
      <c r="E3515" s="6" t="s">
        <v>187</v>
      </c>
      <c r="F3515" s="34" t="n">
        <v>0.488798588514328</v>
      </c>
      <c r="G3515" s="34" t="n">
        <v>0.516114822700242</v>
      </c>
      <c r="H3515" s="34" t="n">
        <v>-0.0273162341859143</v>
      </c>
      <c r="I3515" s="34" t="n">
        <v>-0.0529266608600767</v>
      </c>
      <c r="J3515" s="35" t="n">
        <v>1.95</v>
      </c>
      <c r="K3515" s="6" t="n">
        <v>0</v>
      </c>
      <c r="L3515" s="35" t="n">
        <v>-1</v>
      </c>
      <c r="M3515" s="6" t="str">
        <f aca="false">IF(I3515&lt;=0,"Below 0%",IF(I3515&lt;=0.05,"0-5%",IF(I3515&lt;=0.1,"5-10%",IF(I3515&lt;=0.2,"10-20%",IF(I3515&lt;=0.4,"20-40%","Above 40%")))))</f>
        <v>Below 0%</v>
      </c>
      <c r="N3515" s="6" t="str">
        <f aca="false">IF(AND(H3515&gt;=Summary!$B$25,I3515&gt;=Summary!$B$26,I3515&lt;=Summary!$B$27,J3515&gt;=Summary!$B$28,J3515&lt;=Summary!$B$29,F3515*J3515&gt;1),"Yes","No")</f>
        <v>No</v>
      </c>
    </row>
    <row r="3516" customFormat="false" ht="15" hidden="false" customHeight="false" outlineLevel="0" collapsed="false">
      <c r="A3516" s="6" t="s">
        <v>151</v>
      </c>
      <c r="B3516" s="45" t="n">
        <v>42623</v>
      </c>
      <c r="C3516" s="6" t="s">
        <v>189</v>
      </c>
      <c r="D3516" s="6" t="s">
        <v>198</v>
      </c>
      <c r="E3516" s="6" t="s">
        <v>174</v>
      </c>
      <c r="F3516" s="34" t="n">
        <v>0.278857350349426</v>
      </c>
      <c r="G3516" s="34" t="n">
        <v>0.27200646061229</v>
      </c>
      <c r="H3516" s="34" t="n">
        <v>0.00685088973713649</v>
      </c>
      <c r="I3516" s="34" t="n">
        <v>0.0251864963858397</v>
      </c>
      <c r="J3516" s="35" t="n">
        <v>3.7</v>
      </c>
      <c r="K3516" s="6" t="n">
        <v>0</v>
      </c>
      <c r="L3516" s="35" t="n">
        <v>-1</v>
      </c>
      <c r="M3516" s="6" t="str">
        <f aca="false">IF(I3516&lt;=0,"Below 0%",IF(I3516&lt;=0.05,"0-5%",IF(I3516&lt;=0.1,"5-10%",IF(I3516&lt;=0.2,"10-20%",IF(I3516&lt;=0.4,"20-40%","Above 40%")))))</f>
        <v>0-5%</v>
      </c>
      <c r="N3516" s="6" t="str">
        <f aca="false">IF(AND(H3516&gt;=Summary!$B$25,I3516&gt;=Summary!$B$26,I3516&lt;=Summary!$B$27,J3516&gt;=Summary!$B$28,J3516&lt;=Summary!$B$29,F3516*J3516&gt;1),"Yes","No")</f>
        <v>No</v>
      </c>
    </row>
    <row r="3517" customFormat="false" ht="15" hidden="false" customHeight="false" outlineLevel="0" collapsed="false">
      <c r="A3517" s="6" t="s">
        <v>151</v>
      </c>
      <c r="B3517" s="45" t="n">
        <v>42623</v>
      </c>
      <c r="C3517" s="6" t="s">
        <v>189</v>
      </c>
      <c r="D3517" s="6" t="s">
        <v>198</v>
      </c>
      <c r="E3517" s="6" t="s">
        <v>177</v>
      </c>
      <c r="F3517" s="34" t="n">
        <v>0.232344016432762</v>
      </c>
      <c r="G3517" s="34" t="n">
        <v>0.211878716687468</v>
      </c>
      <c r="H3517" s="34" t="n">
        <v>0.0204652997452943</v>
      </c>
      <c r="I3517" s="34" t="n">
        <v>0.0965896908630124</v>
      </c>
      <c r="J3517" s="35" t="n">
        <v>4.75</v>
      </c>
      <c r="K3517" s="6" t="n">
        <v>1</v>
      </c>
      <c r="L3517" s="35" t="n">
        <v>3.75</v>
      </c>
      <c r="M3517" s="6" t="str">
        <f aca="false">IF(I3517&lt;=0,"Below 0%",IF(I3517&lt;=0.05,"0-5%",IF(I3517&lt;=0.1,"5-10%",IF(I3517&lt;=0.2,"10-20%",IF(I3517&lt;=0.4,"20-40%","Above 40%")))))</f>
        <v>5-10%</v>
      </c>
      <c r="N3517" s="6" t="str">
        <f aca="false">IF(AND(H3517&gt;=Summary!$B$25,I3517&gt;=Summary!$B$26,I3517&lt;=Summary!$B$27,J3517&gt;=Summary!$B$28,J3517&lt;=Summary!$B$29,F3517*J3517&gt;1),"Yes","No")</f>
        <v>No</v>
      </c>
    </row>
    <row r="3518" customFormat="false" ht="15" hidden="false" customHeight="false" outlineLevel="0" collapsed="false">
      <c r="A3518" s="6" t="s">
        <v>151</v>
      </c>
      <c r="B3518" s="45" t="n">
        <v>42624</v>
      </c>
      <c r="C3518" s="6" t="s">
        <v>175</v>
      </c>
      <c r="D3518" s="6" t="s">
        <v>190</v>
      </c>
      <c r="E3518" s="6" t="s">
        <v>187</v>
      </c>
      <c r="F3518" s="34" t="n">
        <v>0.216168493032455</v>
      </c>
      <c r="G3518" s="34" t="n">
        <v>0.167255761345964</v>
      </c>
      <c r="H3518" s="34" t="n">
        <v>0.0489127316864919</v>
      </c>
      <c r="I3518" s="34" t="n">
        <v>0.292442731376634</v>
      </c>
      <c r="J3518" s="35" t="n">
        <v>6</v>
      </c>
      <c r="K3518" s="6" t="n">
        <v>0</v>
      </c>
      <c r="L3518" s="35" t="n">
        <v>-1</v>
      </c>
      <c r="M3518" s="6" t="str">
        <f aca="false">IF(I3518&lt;=0,"Below 0%",IF(I3518&lt;=0.05,"0-5%",IF(I3518&lt;=0.1,"5-10%",IF(I3518&lt;=0.2,"10-20%",IF(I3518&lt;=0.4,"20-40%","Above 40%")))))</f>
        <v>20-40%</v>
      </c>
      <c r="N3518" s="6" t="str">
        <f aca="false">IF(AND(H3518&gt;=Summary!$B$25,I3518&gt;=Summary!$B$26,I3518&lt;=Summary!$B$27,J3518&gt;=Summary!$B$28,J3518&lt;=Summary!$B$29,F3518*J3518&gt;1),"Yes","No")</f>
        <v>No</v>
      </c>
    </row>
    <row r="3519" customFormat="false" ht="15" hidden="false" customHeight="false" outlineLevel="0" collapsed="false">
      <c r="A3519" s="6" t="s">
        <v>151</v>
      </c>
      <c r="B3519" s="45" t="n">
        <v>42624</v>
      </c>
      <c r="C3519" s="6" t="s">
        <v>175</v>
      </c>
      <c r="D3519" s="6" t="s">
        <v>190</v>
      </c>
      <c r="E3519" s="6" t="s">
        <v>174</v>
      </c>
      <c r="F3519" s="34" t="n">
        <v>0.308588862419128</v>
      </c>
      <c r="G3519" s="34" t="n">
        <v>0.238936801922805</v>
      </c>
      <c r="H3519" s="34" t="n">
        <v>0.0696520604963234</v>
      </c>
      <c r="I3519" s="34" t="n">
        <v>0.291508298160057</v>
      </c>
      <c r="J3519" s="35" t="n">
        <v>4.2</v>
      </c>
      <c r="K3519" s="6" t="n">
        <v>1</v>
      </c>
      <c r="L3519" s="35" t="n">
        <v>3.2</v>
      </c>
      <c r="M3519" s="6" t="str">
        <f aca="false">IF(I3519&lt;=0,"Below 0%",IF(I3519&lt;=0.05,"0-5%",IF(I3519&lt;=0.1,"5-10%",IF(I3519&lt;=0.2,"10-20%",IF(I3519&lt;=0.4,"20-40%","Above 40%")))))</f>
        <v>20-40%</v>
      </c>
      <c r="N3519" s="6" t="str">
        <f aca="false">IF(AND(H3519&gt;=Summary!$B$25,I3519&gt;=Summary!$B$26,I3519&lt;=Summary!$B$27,J3519&gt;=Summary!$B$28,J3519&lt;=Summary!$B$29,F3519*J3519&gt;1),"Yes","No")</f>
        <v>Yes</v>
      </c>
    </row>
    <row r="3520" customFormat="false" ht="15" hidden="false" customHeight="false" outlineLevel="0" collapsed="false">
      <c r="A3520" s="6" t="s">
        <v>151</v>
      </c>
      <c r="B3520" s="45" t="n">
        <v>42624</v>
      </c>
      <c r="C3520" s="6" t="s">
        <v>175</v>
      </c>
      <c r="D3520" s="6" t="s">
        <v>190</v>
      </c>
      <c r="E3520" s="6" t="s">
        <v>177</v>
      </c>
      <c r="F3520" s="34" t="n">
        <v>0.475242614746094</v>
      </c>
      <c r="G3520" s="34" t="n">
        <v>0.593807436731232</v>
      </c>
      <c r="H3520" s="34" t="n">
        <v>-0.118564821985138</v>
      </c>
      <c r="I3520" s="34" t="n">
        <v>-0.199668806166876</v>
      </c>
      <c r="J3520" s="35" t="n">
        <v>1.69</v>
      </c>
      <c r="K3520" s="6" t="n">
        <v>0</v>
      </c>
      <c r="L3520" s="35" t="n">
        <v>-1</v>
      </c>
      <c r="M3520" s="6" t="str">
        <f aca="false">IF(I3520&lt;=0,"Below 0%",IF(I3520&lt;=0.05,"0-5%",IF(I3520&lt;=0.1,"5-10%",IF(I3520&lt;=0.2,"10-20%",IF(I3520&lt;=0.4,"20-40%","Above 40%")))))</f>
        <v>Below 0%</v>
      </c>
      <c r="N3520" s="6" t="str">
        <f aca="false">IF(AND(H3520&gt;=Summary!$B$25,I3520&gt;=Summary!$B$26,I3520&lt;=Summary!$B$27,J3520&gt;=Summary!$B$28,J3520&lt;=Summary!$B$29,F3520*J3520&gt;1),"Yes","No")</f>
        <v>No</v>
      </c>
    </row>
    <row r="3521" customFormat="false" ht="15" hidden="false" customHeight="false" outlineLevel="0" collapsed="false">
      <c r="A3521" s="6" t="s">
        <v>151</v>
      </c>
      <c r="B3521" s="45" t="n">
        <v>42625</v>
      </c>
      <c r="C3521" s="6" t="s">
        <v>191</v>
      </c>
      <c r="D3521" s="6" t="s">
        <v>173</v>
      </c>
      <c r="E3521" s="6" t="s">
        <v>187</v>
      </c>
      <c r="F3521" s="34" t="n">
        <v>0.34382688999176</v>
      </c>
      <c r="G3521" s="34" t="n">
        <v>0.263802449307368</v>
      </c>
      <c r="H3521" s="34" t="n">
        <v>0.0800244406843923</v>
      </c>
      <c r="I3521" s="34" t="n">
        <v>0.303349877510623</v>
      </c>
      <c r="J3521" s="35" t="n">
        <v>3.8</v>
      </c>
      <c r="K3521" s="6" t="n">
        <v>0</v>
      </c>
      <c r="L3521" s="35" t="n">
        <v>-1</v>
      </c>
      <c r="M3521" s="6" t="str">
        <f aca="false">IF(I3521&lt;=0,"Below 0%",IF(I3521&lt;=0.05,"0-5%",IF(I3521&lt;=0.1,"5-10%",IF(I3521&lt;=0.2,"10-20%",IF(I3521&lt;=0.4,"20-40%","Above 40%")))))</f>
        <v>20-40%</v>
      </c>
      <c r="N3521" s="6" t="str">
        <f aca="false">IF(AND(H3521&gt;=Summary!$B$25,I3521&gt;=Summary!$B$26,I3521&lt;=Summary!$B$27,J3521&gt;=Summary!$B$28,J3521&lt;=Summary!$B$29,F3521*J3521&gt;1),"Yes","No")</f>
        <v>Yes</v>
      </c>
    </row>
    <row r="3522" customFormat="false" ht="15" hidden="false" customHeight="false" outlineLevel="0" collapsed="false">
      <c r="A3522" s="6" t="s">
        <v>151</v>
      </c>
      <c r="B3522" s="45" t="n">
        <v>42625</v>
      </c>
      <c r="C3522" s="6" t="s">
        <v>191</v>
      </c>
      <c r="D3522" s="6" t="s">
        <v>173</v>
      </c>
      <c r="E3522" s="6" t="s">
        <v>174</v>
      </c>
      <c r="F3522" s="34" t="n">
        <v>0.288156896829605</v>
      </c>
      <c r="G3522" s="34" t="n">
        <v>0.278458140935555</v>
      </c>
      <c r="H3522" s="34" t="n">
        <v>0.00969875589405</v>
      </c>
      <c r="I3522" s="34" t="n">
        <v>0.0348302113253518</v>
      </c>
      <c r="J3522" s="35" t="n">
        <v>3.6</v>
      </c>
      <c r="K3522" s="6" t="n">
        <v>0</v>
      </c>
      <c r="L3522" s="35" t="n">
        <v>-1</v>
      </c>
      <c r="M3522" s="6" t="str">
        <f aca="false">IF(I3522&lt;=0,"Below 0%",IF(I3522&lt;=0.05,"0-5%",IF(I3522&lt;=0.1,"5-10%",IF(I3522&lt;=0.2,"10-20%",IF(I3522&lt;=0.4,"20-40%","Above 40%")))))</f>
        <v>0-5%</v>
      </c>
      <c r="N3522" s="6" t="str">
        <f aca="false">IF(AND(H3522&gt;=Summary!$B$25,I3522&gt;=Summary!$B$26,I3522&lt;=Summary!$B$27,J3522&gt;=Summary!$B$28,J3522&lt;=Summary!$B$29,F3522*J3522&gt;1),"Yes","No")</f>
        <v>No</v>
      </c>
    </row>
    <row r="3523" customFormat="false" ht="15" hidden="false" customHeight="false" outlineLevel="0" collapsed="false">
      <c r="A3523" s="6" t="s">
        <v>151</v>
      </c>
      <c r="B3523" s="45" t="n">
        <v>42625</v>
      </c>
      <c r="C3523" s="6" t="s">
        <v>191</v>
      </c>
      <c r="D3523" s="6" t="s">
        <v>173</v>
      </c>
      <c r="E3523" s="6" t="s">
        <v>177</v>
      </c>
      <c r="F3523" s="34" t="n">
        <v>0.368016242980957</v>
      </c>
      <c r="G3523" s="34" t="n">
        <v>0.457739409757077</v>
      </c>
      <c r="H3523" s="34" t="n">
        <v>-0.0897231667761199</v>
      </c>
      <c r="I3523" s="34" t="n">
        <v>-0.196013637592918</v>
      </c>
      <c r="J3523" s="35" t="n">
        <v>2.19</v>
      </c>
      <c r="K3523" s="6" t="n">
        <v>1</v>
      </c>
      <c r="L3523" s="35" t="n">
        <v>1.19</v>
      </c>
      <c r="M3523" s="6" t="str">
        <f aca="false">IF(I3523&lt;=0,"Below 0%",IF(I3523&lt;=0.05,"0-5%",IF(I3523&lt;=0.1,"5-10%",IF(I3523&lt;=0.2,"10-20%",IF(I3523&lt;=0.4,"20-40%","Above 40%")))))</f>
        <v>Below 0%</v>
      </c>
      <c r="N3523" s="6" t="str">
        <f aca="false">IF(AND(H3523&gt;=Summary!$B$25,I3523&gt;=Summary!$B$26,I3523&lt;=Summary!$B$27,J3523&gt;=Summary!$B$28,J3523&lt;=Summary!$B$29,F3523*J3523&gt;1),"Yes","No")</f>
        <v>No</v>
      </c>
    </row>
    <row r="3524" customFormat="false" ht="15" hidden="false" customHeight="false" outlineLevel="0" collapsed="false">
      <c r="A3524" s="6" t="s">
        <v>151</v>
      </c>
      <c r="B3524" s="45" t="n">
        <v>42629</v>
      </c>
      <c r="C3524" s="6" t="s">
        <v>190</v>
      </c>
      <c r="D3524" s="6" t="s">
        <v>183</v>
      </c>
      <c r="E3524" s="6" t="s">
        <v>187</v>
      </c>
      <c r="F3524" s="34" t="n">
        <v>0.456878840923309</v>
      </c>
      <c r="G3524" s="34" t="n">
        <v>0.434014506786254</v>
      </c>
      <c r="H3524" s="34" t="n">
        <v>0.0228643341370551</v>
      </c>
      <c r="I3524" s="34" t="n">
        <v>0.0526810366463522</v>
      </c>
      <c r="J3524" s="35" t="n">
        <v>2.33</v>
      </c>
      <c r="K3524" s="6" t="n">
        <v>0</v>
      </c>
      <c r="L3524" s="35" t="n">
        <v>-1</v>
      </c>
      <c r="M3524" s="6" t="str">
        <f aca="false">IF(I3524&lt;=0,"Below 0%",IF(I3524&lt;=0.05,"0-5%",IF(I3524&lt;=0.1,"5-10%",IF(I3524&lt;=0.2,"10-20%",IF(I3524&lt;=0.4,"20-40%","Above 40%")))))</f>
        <v>5-10%</v>
      </c>
      <c r="N3524" s="6" t="str">
        <f aca="false">IF(AND(H3524&gt;=Summary!$B$25,I3524&gt;=Summary!$B$26,I3524&lt;=Summary!$B$27,J3524&gt;=Summary!$B$28,J3524&lt;=Summary!$B$29,F3524*J3524&gt;1),"Yes","No")</f>
        <v>No</v>
      </c>
    </row>
    <row r="3525" customFormat="false" ht="15" hidden="false" customHeight="false" outlineLevel="0" collapsed="false">
      <c r="A3525" s="6" t="s">
        <v>151</v>
      </c>
      <c r="B3525" s="45" t="n">
        <v>42629</v>
      </c>
      <c r="C3525" s="6" t="s">
        <v>190</v>
      </c>
      <c r="D3525" s="6" t="s">
        <v>183</v>
      </c>
      <c r="E3525" s="6" t="s">
        <v>174</v>
      </c>
      <c r="F3525" s="34" t="n">
        <v>0.318581730127335</v>
      </c>
      <c r="G3525" s="34" t="n">
        <v>0.277055835838897</v>
      </c>
      <c r="H3525" s="34" t="n">
        <v>0.0415258942884381</v>
      </c>
      <c r="I3525" s="34" t="n">
        <v>0.149882763388477</v>
      </c>
      <c r="J3525" s="35" t="n">
        <v>3.65</v>
      </c>
      <c r="K3525" s="6" t="n">
        <v>0</v>
      </c>
      <c r="L3525" s="35" t="n">
        <v>-1</v>
      </c>
      <c r="M3525" s="6" t="str">
        <f aca="false">IF(I3525&lt;=0,"Below 0%",IF(I3525&lt;=0.05,"0-5%",IF(I3525&lt;=0.1,"5-10%",IF(I3525&lt;=0.2,"10-20%",IF(I3525&lt;=0.4,"20-40%","Above 40%")))))</f>
        <v>10-20%</v>
      </c>
      <c r="N3525" s="6" t="str">
        <f aca="false">IF(AND(H3525&gt;=Summary!$B$25,I3525&gt;=Summary!$B$26,I3525&lt;=Summary!$B$27,J3525&gt;=Summary!$B$28,J3525&lt;=Summary!$B$29,F3525*J3525&gt;1),"Yes","No")</f>
        <v>Yes</v>
      </c>
    </row>
    <row r="3526" customFormat="false" ht="15" hidden="false" customHeight="false" outlineLevel="0" collapsed="false">
      <c r="A3526" s="6" t="s">
        <v>151</v>
      </c>
      <c r="B3526" s="45" t="n">
        <v>42629</v>
      </c>
      <c r="C3526" s="6" t="s">
        <v>190</v>
      </c>
      <c r="D3526" s="6" t="s">
        <v>183</v>
      </c>
      <c r="E3526" s="6" t="s">
        <v>177</v>
      </c>
      <c r="F3526" s="34" t="n">
        <v>0.224539443850517</v>
      </c>
      <c r="G3526" s="34" t="n">
        <v>0.288929657374849</v>
      </c>
      <c r="H3526" s="34" t="n">
        <v>-0.0643902135243319</v>
      </c>
      <c r="I3526" s="34" t="n">
        <v>-0.2228577506005</v>
      </c>
      <c r="J3526" s="35" t="n">
        <v>3.5</v>
      </c>
      <c r="K3526" s="6" t="n">
        <v>1</v>
      </c>
      <c r="L3526" s="35" t="n">
        <v>2.5</v>
      </c>
      <c r="M3526" s="6" t="str">
        <f aca="false">IF(I3526&lt;=0,"Below 0%",IF(I3526&lt;=0.05,"0-5%",IF(I3526&lt;=0.1,"5-10%",IF(I3526&lt;=0.2,"10-20%",IF(I3526&lt;=0.4,"20-40%","Above 40%")))))</f>
        <v>Below 0%</v>
      </c>
      <c r="N3526" s="6" t="str">
        <f aca="false">IF(AND(H3526&gt;=Summary!$B$25,I3526&gt;=Summary!$B$26,I3526&lt;=Summary!$B$27,J3526&gt;=Summary!$B$28,J3526&lt;=Summary!$B$29,F3526*J3526&gt;1),"Yes","No")</f>
        <v>No</v>
      </c>
    </row>
    <row r="3527" customFormat="false" ht="15" hidden="false" customHeight="false" outlineLevel="0" collapsed="false">
      <c r="A3527" s="6" t="s">
        <v>151</v>
      </c>
      <c r="B3527" s="45" t="n">
        <v>42630</v>
      </c>
      <c r="C3527" s="6" t="s">
        <v>173</v>
      </c>
      <c r="D3527" s="6" t="s">
        <v>200</v>
      </c>
      <c r="E3527" s="6" t="s">
        <v>187</v>
      </c>
      <c r="F3527" s="34" t="n">
        <v>0.586541593074799</v>
      </c>
      <c r="G3527" s="34" t="n">
        <v>0.590183038078983</v>
      </c>
      <c r="H3527" s="34" t="n">
        <v>-0.0036414450041844</v>
      </c>
      <c r="I3527" s="34" t="n">
        <v>-0.00617002653284837</v>
      </c>
      <c r="J3527" s="35" t="n">
        <v>1.7</v>
      </c>
      <c r="K3527" s="6" t="n">
        <v>1</v>
      </c>
      <c r="L3527" s="35" t="n">
        <v>0.7</v>
      </c>
      <c r="M3527" s="6" t="str">
        <f aca="false">IF(I3527&lt;=0,"Below 0%",IF(I3527&lt;=0.05,"0-5%",IF(I3527&lt;=0.1,"5-10%",IF(I3527&lt;=0.2,"10-20%",IF(I3527&lt;=0.4,"20-40%","Above 40%")))))</f>
        <v>Below 0%</v>
      </c>
      <c r="N3527" s="6" t="str">
        <f aca="false">IF(AND(H3527&gt;=Summary!$B$25,I3527&gt;=Summary!$B$26,I3527&lt;=Summary!$B$27,J3527&gt;=Summary!$B$28,J3527&lt;=Summary!$B$29,F3527*J3527&gt;1),"Yes","No")</f>
        <v>No</v>
      </c>
    </row>
    <row r="3528" customFormat="false" ht="15" hidden="false" customHeight="false" outlineLevel="0" collapsed="false">
      <c r="A3528" s="6" t="s">
        <v>151</v>
      </c>
      <c r="B3528" s="45" t="n">
        <v>42630</v>
      </c>
      <c r="C3528" s="6" t="s">
        <v>173</v>
      </c>
      <c r="D3528" s="6" t="s">
        <v>200</v>
      </c>
      <c r="E3528" s="6" t="s">
        <v>174</v>
      </c>
      <c r="F3528" s="34" t="n">
        <v>0.167812690138817</v>
      </c>
      <c r="G3528" s="34" t="n">
        <v>0.24773115178624</v>
      </c>
      <c r="H3528" s="34" t="n">
        <v>-0.0799184616474229</v>
      </c>
      <c r="I3528" s="34" t="n">
        <v>-0.322601582688246</v>
      </c>
      <c r="J3528" s="35" t="n">
        <v>4.05</v>
      </c>
      <c r="K3528" s="6" t="n">
        <v>0</v>
      </c>
      <c r="L3528" s="35" t="n">
        <v>-1</v>
      </c>
      <c r="M3528" s="6" t="str">
        <f aca="false">IF(I3528&lt;=0,"Below 0%",IF(I3528&lt;=0.05,"0-5%",IF(I3528&lt;=0.1,"5-10%",IF(I3528&lt;=0.2,"10-20%",IF(I3528&lt;=0.4,"20-40%","Above 40%")))))</f>
        <v>Below 0%</v>
      </c>
      <c r="N3528" s="6" t="str">
        <f aca="false">IF(AND(H3528&gt;=Summary!$B$25,I3528&gt;=Summary!$B$26,I3528&lt;=Summary!$B$27,J3528&gt;=Summary!$B$28,J3528&lt;=Summary!$B$29,F3528*J3528&gt;1),"Yes","No")</f>
        <v>No</v>
      </c>
    </row>
    <row r="3529" customFormat="false" ht="15" hidden="false" customHeight="false" outlineLevel="0" collapsed="false">
      <c r="A3529" s="6" t="s">
        <v>151</v>
      </c>
      <c r="B3529" s="45" t="n">
        <v>42630</v>
      </c>
      <c r="C3529" s="6" t="s">
        <v>173</v>
      </c>
      <c r="D3529" s="6" t="s">
        <v>200</v>
      </c>
      <c r="E3529" s="6" t="s">
        <v>177</v>
      </c>
      <c r="F3529" s="34" t="n">
        <v>0.24564565718174</v>
      </c>
      <c r="G3529" s="34" t="n">
        <v>0.162085810134777</v>
      </c>
      <c r="H3529" s="34" t="n">
        <v>0.0835598470469626</v>
      </c>
      <c r="I3529" s="34" t="n">
        <v>0.515528453585672</v>
      </c>
      <c r="J3529" s="35" t="n">
        <v>6.19</v>
      </c>
      <c r="K3529" s="6" t="n">
        <v>0</v>
      </c>
      <c r="L3529" s="35" t="n">
        <v>-1</v>
      </c>
      <c r="M3529" s="6" t="str">
        <f aca="false">IF(I3529&lt;=0,"Below 0%",IF(I3529&lt;=0.05,"0-5%",IF(I3529&lt;=0.1,"5-10%",IF(I3529&lt;=0.2,"10-20%",IF(I3529&lt;=0.4,"20-40%","Above 40%")))))</f>
        <v>Above 40%</v>
      </c>
      <c r="N3529" s="6" t="str">
        <f aca="false">IF(AND(H3529&gt;=Summary!$B$25,I3529&gt;=Summary!$B$26,I3529&lt;=Summary!$B$27,J3529&gt;=Summary!$B$28,J3529&lt;=Summary!$B$29,F3529*J3529&gt;1),"Yes","No")</f>
        <v>No</v>
      </c>
    </row>
    <row r="3530" customFormat="false" ht="15" hidden="false" customHeight="false" outlineLevel="0" collapsed="false">
      <c r="A3530" s="6" t="s">
        <v>151</v>
      </c>
      <c r="B3530" s="45" t="n">
        <v>42630</v>
      </c>
      <c r="C3530" s="6" t="s">
        <v>186</v>
      </c>
      <c r="D3530" s="6" t="s">
        <v>185</v>
      </c>
      <c r="E3530" s="6" t="s">
        <v>187</v>
      </c>
      <c r="F3530" s="34" t="n">
        <v>0.212297320365906</v>
      </c>
      <c r="G3530" s="34" t="n">
        <v>0.154186244159779</v>
      </c>
      <c r="H3530" s="34" t="n">
        <v>0.058111076206127</v>
      </c>
      <c r="I3530" s="34" t="n">
        <v>0.376888849733626</v>
      </c>
      <c r="J3530" s="35" t="n">
        <v>6.5</v>
      </c>
      <c r="K3530" s="6" t="n">
        <v>0</v>
      </c>
      <c r="L3530" s="35" t="n">
        <v>-1</v>
      </c>
      <c r="M3530" s="6" t="str">
        <f aca="false">IF(I3530&lt;=0,"Below 0%",IF(I3530&lt;=0.05,"0-5%",IF(I3530&lt;=0.1,"5-10%",IF(I3530&lt;=0.2,"10-20%",IF(I3530&lt;=0.4,"20-40%","Above 40%")))))</f>
        <v>20-40%</v>
      </c>
      <c r="N3530" s="6" t="str">
        <f aca="false">IF(AND(H3530&gt;=Summary!$B$25,I3530&gt;=Summary!$B$26,I3530&lt;=Summary!$B$27,J3530&gt;=Summary!$B$28,J3530&lt;=Summary!$B$29,F3530*J3530&gt;1),"Yes","No")</f>
        <v>No</v>
      </c>
    </row>
    <row r="3531" customFormat="false" ht="15" hidden="false" customHeight="false" outlineLevel="0" collapsed="false">
      <c r="A3531" s="6" t="s">
        <v>151</v>
      </c>
      <c r="B3531" s="45" t="n">
        <v>42630</v>
      </c>
      <c r="C3531" s="6" t="s">
        <v>186</v>
      </c>
      <c r="D3531" s="6" t="s">
        <v>185</v>
      </c>
      <c r="E3531" s="6" t="s">
        <v>174</v>
      </c>
      <c r="F3531" s="34" t="n">
        <v>0.276368111371994</v>
      </c>
      <c r="G3531" s="34" t="n">
        <v>0.234709739353293</v>
      </c>
      <c r="H3531" s="34" t="n">
        <v>0.0416583720187008</v>
      </c>
      <c r="I3531" s="34" t="n">
        <v>0.177488893871571</v>
      </c>
      <c r="J3531" s="35" t="n">
        <v>4.27</v>
      </c>
      <c r="K3531" s="6" t="n">
        <v>0</v>
      </c>
      <c r="L3531" s="35" t="n">
        <v>-1</v>
      </c>
      <c r="M3531" s="6" t="str">
        <f aca="false">IF(I3531&lt;=0,"Below 0%",IF(I3531&lt;=0.05,"0-5%",IF(I3531&lt;=0.1,"5-10%",IF(I3531&lt;=0.2,"10-20%",IF(I3531&lt;=0.4,"20-40%","Above 40%")))))</f>
        <v>10-20%</v>
      </c>
      <c r="N3531" s="6" t="str">
        <f aca="false">IF(AND(H3531&gt;=Summary!$B$25,I3531&gt;=Summary!$B$26,I3531&lt;=Summary!$B$27,J3531&gt;=Summary!$B$28,J3531&lt;=Summary!$B$29,F3531*J3531&gt;1),"Yes","No")</f>
        <v>Yes</v>
      </c>
    </row>
    <row r="3532" customFormat="false" ht="15" hidden="false" customHeight="false" outlineLevel="0" collapsed="false">
      <c r="A3532" s="6" t="s">
        <v>151</v>
      </c>
      <c r="B3532" s="45" t="n">
        <v>42630</v>
      </c>
      <c r="C3532" s="6" t="s">
        <v>186</v>
      </c>
      <c r="D3532" s="6" t="s">
        <v>185</v>
      </c>
      <c r="E3532" s="6" t="s">
        <v>177</v>
      </c>
      <c r="F3532" s="34" t="n">
        <v>0.511334538459778</v>
      </c>
      <c r="G3532" s="34" t="n">
        <v>0.611104016486928</v>
      </c>
      <c r="H3532" s="34" t="n">
        <v>-0.0997694780271502</v>
      </c>
      <c r="I3532" s="34" t="n">
        <v>-0.163261041222897</v>
      </c>
      <c r="J3532" s="35" t="n">
        <v>1.64</v>
      </c>
      <c r="K3532" s="6" t="n">
        <v>1</v>
      </c>
      <c r="L3532" s="35" t="n">
        <v>0.64</v>
      </c>
      <c r="M3532" s="6" t="str">
        <f aca="false">IF(I3532&lt;=0,"Below 0%",IF(I3532&lt;=0.05,"0-5%",IF(I3532&lt;=0.1,"5-10%",IF(I3532&lt;=0.2,"10-20%",IF(I3532&lt;=0.4,"20-40%","Above 40%")))))</f>
        <v>Below 0%</v>
      </c>
      <c r="N3532" s="6" t="str">
        <f aca="false">IF(AND(H3532&gt;=Summary!$B$25,I3532&gt;=Summary!$B$26,I3532&lt;=Summary!$B$27,J3532&gt;=Summary!$B$28,J3532&lt;=Summary!$B$29,F3532*J3532&gt;1),"Yes","No")</f>
        <v>No</v>
      </c>
    </row>
    <row r="3533" customFormat="false" ht="15" hidden="false" customHeight="false" outlineLevel="0" collapsed="false">
      <c r="A3533" s="6" t="s">
        <v>151</v>
      </c>
      <c r="B3533" s="45" t="n">
        <v>42630</v>
      </c>
      <c r="C3533" s="6" t="s">
        <v>195</v>
      </c>
      <c r="D3533" s="6" t="s">
        <v>196</v>
      </c>
      <c r="E3533" s="6" t="s">
        <v>187</v>
      </c>
      <c r="F3533" s="34" t="n">
        <v>0.643674850463867</v>
      </c>
      <c r="G3533" s="34" t="n">
        <v>0.656768998490186</v>
      </c>
      <c r="H3533" s="34" t="n">
        <v>-0.013094148026319</v>
      </c>
      <c r="I3533" s="34" t="n">
        <v>-0.0199372200216827</v>
      </c>
      <c r="J3533" s="35" t="n">
        <v>1.6</v>
      </c>
      <c r="K3533" s="6" t="n">
        <v>1</v>
      </c>
      <c r="L3533" s="35" t="n">
        <v>0.6</v>
      </c>
      <c r="M3533" s="6" t="str">
        <f aca="false">IF(I3533&lt;=0,"Below 0%",IF(I3533&lt;=0.05,"0-5%",IF(I3533&lt;=0.1,"5-10%",IF(I3533&lt;=0.2,"10-20%",IF(I3533&lt;=0.4,"20-40%","Above 40%")))))</f>
        <v>Below 0%</v>
      </c>
      <c r="N3533" s="6" t="str">
        <f aca="false">IF(AND(H3533&gt;=Summary!$B$25,I3533&gt;=Summary!$B$26,I3533&lt;=Summary!$B$27,J3533&gt;=Summary!$B$28,J3533&lt;=Summary!$B$29,F3533*J3533&gt;1),"Yes","No")</f>
        <v>No</v>
      </c>
    </row>
    <row r="3534" customFormat="false" ht="15" hidden="false" customHeight="false" outlineLevel="0" collapsed="false">
      <c r="A3534" s="6" t="s">
        <v>151</v>
      </c>
      <c r="B3534" s="45" t="n">
        <v>42630</v>
      </c>
      <c r="C3534" s="6" t="s">
        <v>195</v>
      </c>
      <c r="D3534" s="6" t="s">
        <v>196</v>
      </c>
      <c r="E3534" s="6" t="s">
        <v>174</v>
      </c>
      <c r="F3534" s="34" t="n">
        <v>0.259526818990707</v>
      </c>
      <c r="G3534" s="34" t="n">
        <v>0.226472068444892</v>
      </c>
      <c r="H3534" s="34" t="n">
        <v>0.0330547505458156</v>
      </c>
      <c r="I3534" s="34" t="n">
        <v>0.145955087410079</v>
      </c>
      <c r="J3534" s="35" t="n">
        <v>4.64</v>
      </c>
      <c r="K3534" s="6" t="n">
        <v>0</v>
      </c>
      <c r="L3534" s="35" t="n">
        <v>-1</v>
      </c>
      <c r="M3534" s="6" t="str">
        <f aca="false">IF(I3534&lt;=0,"Below 0%",IF(I3534&lt;=0.05,"0-5%",IF(I3534&lt;=0.1,"5-10%",IF(I3534&lt;=0.2,"10-20%",IF(I3534&lt;=0.4,"20-40%","Above 40%")))))</f>
        <v>10-20%</v>
      </c>
      <c r="N3534" s="6" t="str">
        <f aca="false">IF(AND(H3534&gt;=Summary!$B$25,I3534&gt;=Summary!$B$26,I3534&lt;=Summary!$B$27,J3534&gt;=Summary!$B$28,J3534&lt;=Summary!$B$29,F3534*J3534&gt;1),"Yes","No")</f>
        <v>Yes</v>
      </c>
    </row>
    <row r="3535" customFormat="false" ht="15" hidden="false" customHeight="false" outlineLevel="0" collapsed="false">
      <c r="A3535" s="6" t="s">
        <v>151</v>
      </c>
      <c r="B3535" s="45" t="n">
        <v>42630</v>
      </c>
      <c r="C3535" s="6" t="s">
        <v>195</v>
      </c>
      <c r="D3535" s="6" t="s">
        <v>196</v>
      </c>
      <c r="E3535" s="6" t="s">
        <v>177</v>
      </c>
      <c r="F3535" s="34" t="n">
        <v>0.0967983454465866</v>
      </c>
      <c r="G3535" s="34" t="n">
        <v>0.116758933064922</v>
      </c>
      <c r="H3535" s="34" t="n">
        <v>-0.0199605876183354</v>
      </c>
      <c r="I3535" s="34" t="n">
        <v>-0.170955549989795</v>
      </c>
      <c r="J3535" s="35" t="n">
        <v>9</v>
      </c>
      <c r="K3535" s="6" t="n">
        <v>0</v>
      </c>
      <c r="L3535" s="35" t="n">
        <v>-1</v>
      </c>
      <c r="M3535" s="6" t="str">
        <f aca="false">IF(I3535&lt;=0,"Below 0%",IF(I3535&lt;=0.05,"0-5%",IF(I3535&lt;=0.1,"5-10%",IF(I3535&lt;=0.2,"10-20%",IF(I3535&lt;=0.4,"20-40%","Above 40%")))))</f>
        <v>Below 0%</v>
      </c>
      <c r="N3535" s="6" t="str">
        <f aca="false">IF(AND(H3535&gt;=Summary!$B$25,I3535&gt;=Summary!$B$26,I3535&lt;=Summary!$B$27,J3535&gt;=Summary!$B$28,J3535&lt;=Summary!$B$29,F3535*J3535&gt;1),"Yes","No")</f>
        <v>No</v>
      </c>
    </row>
    <row r="3536" customFormat="false" ht="15" hidden="false" customHeight="false" outlineLevel="0" collapsed="false">
      <c r="A3536" s="6" t="s">
        <v>151</v>
      </c>
      <c r="B3536" s="45" t="n">
        <v>42630</v>
      </c>
      <c r="C3536" s="6" t="s">
        <v>194</v>
      </c>
      <c r="D3536" s="6" t="s">
        <v>199</v>
      </c>
      <c r="E3536" s="6" t="s">
        <v>187</v>
      </c>
      <c r="F3536" s="34" t="n">
        <v>0.740203142166138</v>
      </c>
      <c r="G3536" s="34" t="n">
        <v>0.760390493059274</v>
      </c>
      <c r="H3536" s="34" t="n">
        <v>-0.0201873508931365</v>
      </c>
      <c r="I3536" s="34" t="n">
        <v>-0.0265486629270139</v>
      </c>
      <c r="J3536" s="35" t="n">
        <v>1.35</v>
      </c>
      <c r="K3536" s="6" t="n">
        <v>1</v>
      </c>
      <c r="L3536" s="35" t="n">
        <v>0.35</v>
      </c>
      <c r="M3536" s="6" t="str">
        <f aca="false">IF(I3536&lt;=0,"Below 0%",IF(I3536&lt;=0.05,"0-5%",IF(I3536&lt;=0.1,"5-10%",IF(I3536&lt;=0.2,"10-20%",IF(I3536&lt;=0.4,"20-40%","Above 40%")))))</f>
        <v>Below 0%</v>
      </c>
      <c r="N3536" s="6" t="str">
        <f aca="false">IF(AND(H3536&gt;=Summary!$B$25,I3536&gt;=Summary!$B$26,I3536&lt;=Summary!$B$27,J3536&gt;=Summary!$B$28,J3536&lt;=Summary!$B$29,F3536*J3536&gt;1),"Yes","No")</f>
        <v>No</v>
      </c>
    </row>
    <row r="3537" customFormat="false" ht="15" hidden="false" customHeight="false" outlineLevel="0" collapsed="false">
      <c r="A3537" s="6" t="s">
        <v>151</v>
      </c>
      <c r="B3537" s="45" t="n">
        <v>42630</v>
      </c>
      <c r="C3537" s="6" t="s">
        <v>194</v>
      </c>
      <c r="D3537" s="6" t="s">
        <v>199</v>
      </c>
      <c r="E3537" s="6" t="s">
        <v>174</v>
      </c>
      <c r="F3537" s="34" t="n">
        <v>0.102919414639473</v>
      </c>
      <c r="G3537" s="34" t="n">
        <v>0.16064587881534</v>
      </c>
      <c r="H3537" s="34" t="n">
        <v>-0.0577264641758667</v>
      </c>
      <c r="I3537" s="34" t="n">
        <v>-0.35933983866603</v>
      </c>
      <c r="J3537" s="35" t="n">
        <v>6.39</v>
      </c>
      <c r="K3537" s="6" t="n">
        <v>0</v>
      </c>
      <c r="L3537" s="35" t="n">
        <v>-1</v>
      </c>
      <c r="M3537" s="6" t="str">
        <f aca="false">IF(I3537&lt;=0,"Below 0%",IF(I3537&lt;=0.05,"0-5%",IF(I3537&lt;=0.1,"5-10%",IF(I3537&lt;=0.2,"10-20%",IF(I3537&lt;=0.4,"20-40%","Above 40%")))))</f>
        <v>Below 0%</v>
      </c>
      <c r="N3537" s="6" t="str">
        <f aca="false">IF(AND(H3537&gt;=Summary!$B$25,I3537&gt;=Summary!$B$26,I3537&lt;=Summary!$B$27,J3537&gt;=Summary!$B$28,J3537&lt;=Summary!$B$29,F3537*J3537&gt;1),"Yes","No")</f>
        <v>No</v>
      </c>
    </row>
    <row r="3538" customFormat="false" ht="15" hidden="false" customHeight="false" outlineLevel="0" collapsed="false">
      <c r="A3538" s="6" t="s">
        <v>151</v>
      </c>
      <c r="B3538" s="45" t="n">
        <v>42630</v>
      </c>
      <c r="C3538" s="6" t="s">
        <v>194</v>
      </c>
      <c r="D3538" s="6" t="s">
        <v>199</v>
      </c>
      <c r="E3538" s="6" t="s">
        <v>177</v>
      </c>
      <c r="F3538" s="34" t="n">
        <v>0.156877443194389</v>
      </c>
      <c r="G3538" s="34" t="n">
        <v>0.0789636281253862</v>
      </c>
      <c r="H3538" s="34" t="n">
        <v>0.0779138150690032</v>
      </c>
      <c r="I3538" s="34" t="n">
        <v>0.986705106119035</v>
      </c>
      <c r="J3538" s="35" t="n">
        <v>13</v>
      </c>
      <c r="K3538" s="6" t="n">
        <v>0</v>
      </c>
      <c r="L3538" s="35" t="n">
        <v>-1</v>
      </c>
      <c r="M3538" s="6" t="str">
        <f aca="false">IF(I3538&lt;=0,"Below 0%",IF(I3538&lt;=0.05,"0-5%",IF(I3538&lt;=0.1,"5-10%",IF(I3538&lt;=0.2,"10-20%",IF(I3538&lt;=0.4,"20-40%","Above 40%")))))</f>
        <v>Above 40%</v>
      </c>
      <c r="N3538" s="6" t="str">
        <f aca="false">IF(AND(H3538&gt;=Summary!$B$25,I3538&gt;=Summary!$B$26,I3538&lt;=Summary!$B$27,J3538&gt;=Summary!$B$28,J3538&lt;=Summary!$B$29,F3538*J3538&gt;1),"Yes","No")</f>
        <v>No</v>
      </c>
    </row>
    <row r="3539" customFormat="false" ht="15" hidden="false" customHeight="false" outlineLevel="0" collapsed="false">
      <c r="A3539" s="6" t="s">
        <v>151</v>
      </c>
      <c r="B3539" s="45" t="n">
        <v>42630</v>
      </c>
      <c r="C3539" s="6" t="s">
        <v>178</v>
      </c>
      <c r="D3539" s="6" t="s">
        <v>189</v>
      </c>
      <c r="E3539" s="6" t="s">
        <v>187</v>
      </c>
      <c r="F3539" s="34" t="n">
        <v>0.356129288673401</v>
      </c>
      <c r="G3539" s="34" t="n">
        <v>0.347368421052632</v>
      </c>
      <c r="H3539" s="34" t="n">
        <v>0.00876086762076928</v>
      </c>
      <c r="I3539" s="34" t="n">
        <v>0.0252206795143357</v>
      </c>
      <c r="J3539" s="35" t="n">
        <v>2.9</v>
      </c>
      <c r="K3539" s="6" t="n">
        <v>1</v>
      </c>
      <c r="L3539" s="35" t="n">
        <v>1.9</v>
      </c>
      <c r="M3539" s="6" t="str">
        <f aca="false">IF(I3539&lt;=0,"Below 0%",IF(I3539&lt;=0.05,"0-5%",IF(I3539&lt;=0.1,"5-10%",IF(I3539&lt;=0.2,"10-20%",IF(I3539&lt;=0.4,"20-40%","Above 40%")))))</f>
        <v>0-5%</v>
      </c>
      <c r="N3539" s="6" t="str">
        <f aca="false">IF(AND(H3539&gt;=Summary!$B$25,I3539&gt;=Summary!$B$26,I3539&lt;=Summary!$B$27,J3539&gt;=Summary!$B$28,J3539&lt;=Summary!$B$29,F3539*J3539&gt;1),"Yes","No")</f>
        <v>No</v>
      </c>
    </row>
    <row r="3540" customFormat="false" ht="15" hidden="false" customHeight="false" outlineLevel="0" collapsed="false">
      <c r="A3540" s="6" t="s">
        <v>151</v>
      </c>
      <c r="B3540" s="45" t="n">
        <v>42630</v>
      </c>
      <c r="C3540" s="6" t="s">
        <v>178</v>
      </c>
      <c r="D3540" s="6" t="s">
        <v>189</v>
      </c>
      <c r="E3540" s="6" t="s">
        <v>174</v>
      </c>
      <c r="F3540" s="34" t="n">
        <v>0.161227896809578</v>
      </c>
      <c r="G3540" s="34" t="n">
        <v>0.305263157894737</v>
      </c>
      <c r="H3540" s="34" t="n">
        <v>-0.144035261085159</v>
      </c>
      <c r="I3540" s="34" t="n">
        <v>-0.471839648382417</v>
      </c>
      <c r="J3540" s="35" t="n">
        <v>3.3</v>
      </c>
      <c r="K3540" s="6" t="n">
        <v>0</v>
      </c>
      <c r="L3540" s="35" t="n">
        <v>-1</v>
      </c>
      <c r="M3540" s="6" t="str">
        <f aca="false">IF(I3540&lt;=0,"Below 0%",IF(I3540&lt;=0.05,"0-5%",IF(I3540&lt;=0.1,"5-10%",IF(I3540&lt;=0.2,"10-20%",IF(I3540&lt;=0.4,"20-40%","Above 40%")))))</f>
        <v>Below 0%</v>
      </c>
      <c r="N3540" s="6" t="str">
        <f aca="false">IF(AND(H3540&gt;=Summary!$B$25,I3540&gt;=Summary!$B$26,I3540&lt;=Summary!$B$27,J3540&gt;=Summary!$B$28,J3540&lt;=Summary!$B$29,F3540*J3540&gt;1),"Yes","No")</f>
        <v>No</v>
      </c>
    </row>
    <row r="3541" customFormat="false" ht="15" hidden="false" customHeight="false" outlineLevel="0" collapsed="false">
      <c r="A3541" s="6" t="s">
        <v>151</v>
      </c>
      <c r="B3541" s="45" t="n">
        <v>42630</v>
      </c>
      <c r="C3541" s="6" t="s">
        <v>178</v>
      </c>
      <c r="D3541" s="6" t="s">
        <v>189</v>
      </c>
      <c r="E3541" s="6" t="s">
        <v>177</v>
      </c>
      <c r="F3541" s="34" t="n">
        <v>0.48264279961586</v>
      </c>
      <c r="G3541" s="34" t="n">
        <v>0.347368421052632</v>
      </c>
      <c r="H3541" s="34" t="n">
        <v>0.135274378563228</v>
      </c>
      <c r="I3541" s="34" t="n">
        <v>0.389426241318385</v>
      </c>
      <c r="J3541" s="35" t="n">
        <v>2.9</v>
      </c>
      <c r="K3541" s="6" t="n">
        <v>0</v>
      </c>
      <c r="L3541" s="35" t="n">
        <v>-1</v>
      </c>
      <c r="M3541" s="6" t="str">
        <f aca="false">IF(I3541&lt;=0,"Below 0%",IF(I3541&lt;=0.05,"0-5%",IF(I3541&lt;=0.1,"5-10%",IF(I3541&lt;=0.2,"10-20%",IF(I3541&lt;=0.4,"20-40%","Above 40%")))))</f>
        <v>20-40%</v>
      </c>
      <c r="N3541" s="6" t="str">
        <f aca="false">IF(AND(H3541&gt;=Summary!$B$25,I3541&gt;=Summary!$B$26,I3541&lt;=Summary!$B$27,J3541&gt;=Summary!$B$28,J3541&lt;=Summary!$B$29,F3541*J3541&gt;1),"Yes","No")</f>
        <v>Yes</v>
      </c>
    </row>
    <row r="3542" customFormat="false" ht="15" hidden="false" customHeight="false" outlineLevel="0" collapsed="false">
      <c r="A3542" s="6" t="s">
        <v>151</v>
      </c>
      <c r="B3542" s="45" t="n">
        <v>42631</v>
      </c>
      <c r="C3542" s="6" t="s">
        <v>180</v>
      </c>
      <c r="D3542" s="6" t="s">
        <v>192</v>
      </c>
      <c r="E3542" s="6" t="s">
        <v>187</v>
      </c>
      <c r="F3542" s="34" t="n">
        <v>0.422970622777939</v>
      </c>
      <c r="G3542" s="34" t="n">
        <v>0.47791820846749</v>
      </c>
      <c r="H3542" s="34" t="n">
        <v>-0.0549475856895512</v>
      </c>
      <c r="I3542" s="34" t="n">
        <v>-0.114972781358861</v>
      </c>
      <c r="J3542" s="35" t="n">
        <v>2.1</v>
      </c>
      <c r="K3542" s="6" t="n">
        <v>1</v>
      </c>
      <c r="L3542" s="35" t="n">
        <v>1.1</v>
      </c>
      <c r="M3542" s="6" t="str">
        <f aca="false">IF(I3542&lt;=0,"Below 0%",IF(I3542&lt;=0.05,"0-5%",IF(I3542&lt;=0.1,"5-10%",IF(I3542&lt;=0.2,"10-20%",IF(I3542&lt;=0.4,"20-40%","Above 40%")))))</f>
        <v>Below 0%</v>
      </c>
      <c r="N3542" s="6" t="str">
        <f aca="false">IF(AND(H3542&gt;=Summary!$B$25,I3542&gt;=Summary!$B$26,I3542&lt;=Summary!$B$27,J3542&gt;=Summary!$B$28,J3542&lt;=Summary!$B$29,F3542*J3542&gt;1),"Yes","No")</f>
        <v>No</v>
      </c>
    </row>
    <row r="3543" customFormat="false" ht="15" hidden="false" customHeight="false" outlineLevel="0" collapsed="false">
      <c r="A3543" s="6" t="s">
        <v>151</v>
      </c>
      <c r="B3543" s="45" t="n">
        <v>42631</v>
      </c>
      <c r="C3543" s="6" t="s">
        <v>180</v>
      </c>
      <c r="D3543" s="6" t="s">
        <v>192</v>
      </c>
      <c r="E3543" s="6" t="s">
        <v>174</v>
      </c>
      <c r="F3543" s="34" t="n">
        <v>0.280377149581909</v>
      </c>
      <c r="G3543" s="34" t="n">
        <v>0.285933970877986</v>
      </c>
      <c r="H3543" s="34" t="n">
        <v>-0.00555682129607632</v>
      </c>
      <c r="I3543" s="34" t="n">
        <v>-0.0194339318235381</v>
      </c>
      <c r="J3543" s="35" t="n">
        <v>3.51</v>
      </c>
      <c r="K3543" s="6" t="n">
        <v>0</v>
      </c>
      <c r="L3543" s="35" t="n">
        <v>-1</v>
      </c>
      <c r="M3543" s="6" t="str">
        <f aca="false">IF(I3543&lt;=0,"Below 0%",IF(I3543&lt;=0.05,"0-5%",IF(I3543&lt;=0.1,"5-10%",IF(I3543&lt;=0.2,"10-20%",IF(I3543&lt;=0.4,"20-40%","Above 40%")))))</f>
        <v>Below 0%</v>
      </c>
      <c r="N3543" s="6" t="str">
        <f aca="false">IF(AND(H3543&gt;=Summary!$B$25,I3543&gt;=Summary!$B$26,I3543&lt;=Summary!$B$27,J3543&gt;=Summary!$B$28,J3543&lt;=Summary!$B$29,F3543*J3543&gt;1),"Yes","No")</f>
        <v>No</v>
      </c>
    </row>
    <row r="3544" customFormat="false" ht="15" hidden="false" customHeight="false" outlineLevel="0" collapsed="false">
      <c r="A3544" s="6" t="s">
        <v>151</v>
      </c>
      <c r="B3544" s="45" t="n">
        <v>42631</v>
      </c>
      <c r="C3544" s="6" t="s">
        <v>180</v>
      </c>
      <c r="D3544" s="6" t="s">
        <v>192</v>
      </c>
      <c r="E3544" s="6" t="s">
        <v>177</v>
      </c>
      <c r="F3544" s="34" t="n">
        <v>0.29665219783783</v>
      </c>
      <c r="G3544" s="34" t="n">
        <v>0.236147820654525</v>
      </c>
      <c r="H3544" s="34" t="n">
        <v>0.0605043771833051</v>
      </c>
      <c r="I3544" s="34" t="n">
        <v>0.256213997722303</v>
      </c>
      <c r="J3544" s="35" t="n">
        <v>4.25</v>
      </c>
      <c r="K3544" s="6" t="n">
        <v>0</v>
      </c>
      <c r="L3544" s="35" t="n">
        <v>-1</v>
      </c>
      <c r="M3544" s="6" t="str">
        <f aca="false">IF(I3544&lt;=0,"Below 0%",IF(I3544&lt;=0.05,"0-5%",IF(I3544&lt;=0.1,"5-10%",IF(I3544&lt;=0.2,"10-20%",IF(I3544&lt;=0.4,"20-40%","Above 40%")))))</f>
        <v>20-40%</v>
      </c>
      <c r="N3544" s="6" t="str">
        <f aca="false">IF(AND(H3544&gt;=Summary!$B$25,I3544&gt;=Summary!$B$26,I3544&lt;=Summary!$B$27,J3544&gt;=Summary!$B$28,J3544&lt;=Summary!$B$29,F3544*J3544&gt;1),"Yes","No")</f>
        <v>Yes</v>
      </c>
    </row>
    <row r="3545" customFormat="false" ht="15" hidden="false" customHeight="false" outlineLevel="0" collapsed="false">
      <c r="A3545" s="6" t="s">
        <v>151</v>
      </c>
      <c r="B3545" s="45" t="n">
        <v>42631</v>
      </c>
      <c r="C3545" s="6" t="s">
        <v>179</v>
      </c>
      <c r="D3545" s="6" t="s">
        <v>175</v>
      </c>
      <c r="E3545" s="6" t="s">
        <v>187</v>
      </c>
      <c r="F3545" s="34" t="n">
        <v>0.58381199836731</v>
      </c>
      <c r="G3545" s="34" t="n">
        <v>0.582697188911699</v>
      </c>
      <c r="H3545" s="34" t="n">
        <v>0.00111480945561016</v>
      </c>
      <c r="I3545" s="34" t="n">
        <v>0.00191318831946363</v>
      </c>
      <c r="J3545" s="35" t="n">
        <v>1.73</v>
      </c>
      <c r="K3545" s="6" t="n">
        <v>1</v>
      </c>
      <c r="L3545" s="35" t="n">
        <v>0.73</v>
      </c>
      <c r="M3545" s="6" t="str">
        <f aca="false">IF(I3545&lt;=0,"Below 0%",IF(I3545&lt;=0.05,"0-5%",IF(I3545&lt;=0.1,"5-10%",IF(I3545&lt;=0.2,"10-20%",IF(I3545&lt;=0.4,"20-40%","Above 40%")))))</f>
        <v>0-5%</v>
      </c>
      <c r="N3545" s="6" t="str">
        <f aca="false">IF(AND(H3545&gt;=Summary!$B$25,I3545&gt;=Summary!$B$26,I3545&lt;=Summary!$B$27,J3545&gt;=Summary!$B$28,J3545&lt;=Summary!$B$29,F3545*J3545&gt;1),"Yes","No")</f>
        <v>No</v>
      </c>
    </row>
    <row r="3546" customFormat="false" ht="15" hidden="false" customHeight="false" outlineLevel="0" collapsed="false">
      <c r="A3546" s="6" t="s">
        <v>151</v>
      </c>
      <c r="B3546" s="45" t="n">
        <v>42631</v>
      </c>
      <c r="C3546" s="6" t="s">
        <v>179</v>
      </c>
      <c r="D3546" s="6" t="s">
        <v>175</v>
      </c>
      <c r="E3546" s="6" t="s">
        <v>174</v>
      </c>
      <c r="F3546" s="34" t="n">
        <v>0.273700475692749</v>
      </c>
      <c r="G3546" s="34" t="n">
        <v>0.253920941263788</v>
      </c>
      <c r="H3546" s="34" t="n">
        <v>0.0197795344289606</v>
      </c>
      <c r="I3546" s="34" t="n">
        <v>0.0778964284336536</v>
      </c>
      <c r="J3546" s="35" t="n">
        <v>3.97</v>
      </c>
      <c r="K3546" s="6" t="n">
        <v>0</v>
      </c>
      <c r="L3546" s="35" t="n">
        <v>-1</v>
      </c>
      <c r="M3546" s="6" t="str">
        <f aca="false">IF(I3546&lt;=0,"Below 0%",IF(I3546&lt;=0.05,"0-5%",IF(I3546&lt;=0.1,"5-10%",IF(I3546&lt;=0.2,"10-20%",IF(I3546&lt;=0.4,"20-40%","Above 40%")))))</f>
        <v>5-10%</v>
      </c>
      <c r="N3546" s="6" t="str">
        <f aca="false">IF(AND(H3546&gt;=Summary!$B$25,I3546&gt;=Summary!$B$26,I3546&lt;=Summary!$B$27,J3546&gt;=Summary!$B$28,J3546&lt;=Summary!$B$29,F3546*J3546&gt;1),"Yes","No")</f>
        <v>No</v>
      </c>
    </row>
    <row r="3547" customFormat="false" ht="15" hidden="false" customHeight="false" outlineLevel="0" collapsed="false">
      <c r="A3547" s="6" t="s">
        <v>151</v>
      </c>
      <c r="B3547" s="45" t="n">
        <v>42631</v>
      </c>
      <c r="C3547" s="6" t="s">
        <v>179</v>
      </c>
      <c r="D3547" s="6" t="s">
        <v>175</v>
      </c>
      <c r="E3547" s="6" t="s">
        <v>177</v>
      </c>
      <c r="F3547" s="34" t="n">
        <v>0.142487481236458</v>
      </c>
      <c r="G3547" s="34" t="n">
        <v>0.163381869824512</v>
      </c>
      <c r="H3547" s="34" t="n">
        <v>-0.0208943885880543</v>
      </c>
      <c r="I3547" s="34" t="n">
        <v>-0.127886824961037</v>
      </c>
      <c r="J3547" s="35" t="n">
        <v>6.17</v>
      </c>
      <c r="K3547" s="6" t="n">
        <v>0</v>
      </c>
      <c r="L3547" s="35" t="n">
        <v>-1</v>
      </c>
      <c r="M3547" s="6" t="str">
        <f aca="false">IF(I3547&lt;=0,"Below 0%",IF(I3547&lt;=0.05,"0-5%",IF(I3547&lt;=0.1,"5-10%",IF(I3547&lt;=0.2,"10-20%",IF(I3547&lt;=0.4,"20-40%","Above 40%")))))</f>
        <v>Below 0%</v>
      </c>
      <c r="N3547" s="6" t="str">
        <f aca="false">IF(AND(H3547&gt;=Summary!$B$25,I3547&gt;=Summary!$B$26,I3547&lt;=Summary!$B$27,J3547&gt;=Summary!$B$28,J3547&lt;=Summary!$B$29,F3547*J3547&gt;1),"Yes","No")</f>
        <v>No</v>
      </c>
    </row>
    <row r="3548" customFormat="false" ht="15" hidden="false" customHeight="false" outlineLevel="0" collapsed="false">
      <c r="A3548" s="6" t="s">
        <v>151</v>
      </c>
      <c r="B3548" s="45" t="n">
        <v>42631</v>
      </c>
      <c r="C3548" s="6" t="s">
        <v>181</v>
      </c>
      <c r="D3548" s="6" t="s">
        <v>191</v>
      </c>
      <c r="E3548" s="6" t="s">
        <v>187</v>
      </c>
      <c r="F3548" s="34" t="n">
        <v>0.734395146369934</v>
      </c>
      <c r="G3548" s="34" t="n">
        <v>0.737741408916495</v>
      </c>
      <c r="H3548" s="34" t="n">
        <v>-0.00334626254656123</v>
      </c>
      <c r="I3548" s="34" t="n">
        <v>-0.00453582041907585</v>
      </c>
      <c r="J3548" s="35" t="n">
        <v>1.39</v>
      </c>
      <c r="K3548" s="6" t="n">
        <v>1</v>
      </c>
      <c r="L3548" s="35" t="n">
        <v>0.39</v>
      </c>
      <c r="M3548" s="6" t="str">
        <f aca="false">IF(I3548&lt;=0,"Below 0%",IF(I3548&lt;=0.05,"0-5%",IF(I3548&lt;=0.1,"5-10%",IF(I3548&lt;=0.2,"10-20%",IF(I3548&lt;=0.4,"20-40%","Above 40%")))))</f>
        <v>Below 0%</v>
      </c>
      <c r="N3548" s="6" t="str">
        <f aca="false">IF(AND(H3548&gt;=Summary!$B$25,I3548&gt;=Summary!$B$26,I3548&lt;=Summary!$B$27,J3548&gt;=Summary!$B$28,J3548&lt;=Summary!$B$29,F3548*J3548&gt;1),"Yes","No")</f>
        <v>No</v>
      </c>
    </row>
    <row r="3549" customFormat="false" ht="15" hidden="false" customHeight="false" outlineLevel="0" collapsed="false">
      <c r="A3549" s="6" t="s">
        <v>151</v>
      </c>
      <c r="B3549" s="45" t="n">
        <v>42631</v>
      </c>
      <c r="C3549" s="6" t="s">
        <v>181</v>
      </c>
      <c r="D3549" s="6" t="s">
        <v>191</v>
      </c>
      <c r="E3549" s="6" t="s">
        <v>174</v>
      </c>
      <c r="F3549" s="34" t="n">
        <v>0.153131172060967</v>
      </c>
      <c r="G3549" s="34" t="n">
        <v>0.176803544550677</v>
      </c>
      <c r="H3549" s="34" t="n">
        <v>-0.0236723724897108</v>
      </c>
      <c r="I3549" s="34" t="n">
        <v>-0.133890825265246</v>
      </c>
      <c r="J3549" s="35" t="n">
        <v>5.8</v>
      </c>
      <c r="K3549" s="6" t="n">
        <v>0</v>
      </c>
      <c r="L3549" s="35" t="n">
        <v>-1</v>
      </c>
      <c r="M3549" s="6" t="str">
        <f aca="false">IF(I3549&lt;=0,"Below 0%",IF(I3549&lt;=0.05,"0-5%",IF(I3549&lt;=0.1,"5-10%",IF(I3549&lt;=0.2,"10-20%",IF(I3549&lt;=0.4,"20-40%","Above 40%")))))</f>
        <v>Below 0%</v>
      </c>
      <c r="N3549" s="6" t="str">
        <f aca="false">IF(AND(H3549&gt;=Summary!$B$25,I3549&gt;=Summary!$B$26,I3549&lt;=Summary!$B$27,J3549&gt;=Summary!$B$28,J3549&lt;=Summary!$B$29,F3549*J3549&gt;1),"Yes","No")</f>
        <v>No</v>
      </c>
    </row>
    <row r="3550" customFormat="false" ht="15" hidden="false" customHeight="false" outlineLevel="0" collapsed="false">
      <c r="A3550" s="6" t="s">
        <v>151</v>
      </c>
      <c r="B3550" s="45" t="n">
        <v>42631</v>
      </c>
      <c r="C3550" s="6" t="s">
        <v>181</v>
      </c>
      <c r="D3550" s="6" t="s">
        <v>191</v>
      </c>
      <c r="E3550" s="6" t="s">
        <v>177</v>
      </c>
      <c r="F3550" s="34" t="n">
        <v>0.112473636865616</v>
      </c>
      <c r="G3550" s="34" t="n">
        <v>0.0854550465328274</v>
      </c>
      <c r="H3550" s="34" t="n">
        <v>0.0270185903327885</v>
      </c>
      <c r="I3550" s="34" t="n">
        <v>0.316173139317283</v>
      </c>
      <c r="J3550" s="35" t="n">
        <v>12</v>
      </c>
      <c r="K3550" s="6" t="n">
        <v>0</v>
      </c>
      <c r="L3550" s="35" t="n">
        <v>-1</v>
      </c>
      <c r="M3550" s="6" t="str">
        <f aca="false">IF(I3550&lt;=0,"Below 0%",IF(I3550&lt;=0.05,"0-5%",IF(I3550&lt;=0.1,"5-10%",IF(I3550&lt;=0.2,"10-20%",IF(I3550&lt;=0.4,"20-40%","Above 40%")))))</f>
        <v>20-40%</v>
      </c>
      <c r="N3550" s="6" t="str">
        <f aca="false">IF(AND(H3550&gt;=Summary!$B$25,I3550&gt;=Summary!$B$26,I3550&lt;=Summary!$B$27,J3550&gt;=Summary!$B$28,J3550&lt;=Summary!$B$29,F3550*J3550&gt;1),"Yes","No")</f>
        <v>No</v>
      </c>
    </row>
    <row r="3551" customFormat="false" ht="15" hidden="false" customHeight="false" outlineLevel="0" collapsed="false">
      <c r="A3551" s="6" t="s">
        <v>151</v>
      </c>
      <c r="B3551" s="45" t="n">
        <v>42631</v>
      </c>
      <c r="C3551" s="6" t="s">
        <v>198</v>
      </c>
      <c r="D3551" s="6" t="s">
        <v>176</v>
      </c>
      <c r="E3551" s="6" t="s">
        <v>187</v>
      </c>
      <c r="F3551" s="34" t="n">
        <v>0.219360172748566</v>
      </c>
      <c r="G3551" s="34" t="n">
        <v>0.158458722150288</v>
      </c>
      <c r="H3551" s="34" t="n">
        <v>0.0609014505982777</v>
      </c>
      <c r="I3551" s="34" t="n">
        <v>0.384336373358587</v>
      </c>
      <c r="J3551" s="35" t="n">
        <v>6.4</v>
      </c>
      <c r="K3551" s="6" t="n">
        <v>1</v>
      </c>
      <c r="L3551" s="35" t="n">
        <v>5.4</v>
      </c>
      <c r="M3551" s="6" t="str">
        <f aca="false">IF(I3551&lt;=0,"Below 0%",IF(I3551&lt;=0.05,"0-5%",IF(I3551&lt;=0.1,"5-10%",IF(I3551&lt;=0.2,"10-20%",IF(I3551&lt;=0.4,"20-40%","Above 40%")))))</f>
        <v>20-40%</v>
      </c>
      <c r="N3551" s="6" t="str">
        <f aca="false">IF(AND(H3551&gt;=Summary!$B$25,I3551&gt;=Summary!$B$26,I3551&lt;=Summary!$B$27,J3551&gt;=Summary!$B$28,J3551&lt;=Summary!$B$29,F3551*J3551&gt;1),"Yes","No")</f>
        <v>No</v>
      </c>
    </row>
    <row r="3552" customFormat="false" ht="15" hidden="false" customHeight="false" outlineLevel="0" collapsed="false">
      <c r="A3552" s="6" t="s">
        <v>151</v>
      </c>
      <c r="B3552" s="45" t="n">
        <v>42631</v>
      </c>
      <c r="C3552" s="6" t="s">
        <v>198</v>
      </c>
      <c r="D3552" s="6" t="s">
        <v>176</v>
      </c>
      <c r="E3552" s="6" t="s">
        <v>174</v>
      </c>
      <c r="F3552" s="34" t="n">
        <v>0.309416055679321</v>
      </c>
      <c r="G3552" s="34" t="n">
        <v>0.241460909943296</v>
      </c>
      <c r="H3552" s="34" t="n">
        <v>0.0679551457360253</v>
      </c>
      <c r="I3552" s="34" t="n">
        <v>0.281433320830207</v>
      </c>
      <c r="J3552" s="35" t="n">
        <v>4.2</v>
      </c>
      <c r="K3552" s="6" t="n">
        <v>0</v>
      </c>
      <c r="L3552" s="35" t="n">
        <v>-1</v>
      </c>
      <c r="M3552" s="6" t="str">
        <f aca="false">IF(I3552&lt;=0,"Below 0%",IF(I3552&lt;=0.05,"0-5%",IF(I3552&lt;=0.1,"5-10%",IF(I3552&lt;=0.2,"10-20%",IF(I3552&lt;=0.4,"20-40%","Above 40%")))))</f>
        <v>20-40%</v>
      </c>
      <c r="N3552" s="6" t="str">
        <f aca="false">IF(AND(H3552&gt;=Summary!$B$25,I3552&gt;=Summary!$B$26,I3552&lt;=Summary!$B$27,J3552&gt;=Summary!$B$28,J3552&lt;=Summary!$B$29,F3552*J3552&gt;1),"Yes","No")</f>
        <v>Yes</v>
      </c>
    </row>
    <row r="3553" customFormat="false" ht="15" hidden="false" customHeight="false" outlineLevel="0" collapsed="false">
      <c r="A3553" s="6" t="s">
        <v>151</v>
      </c>
      <c r="B3553" s="45" t="n">
        <v>42631</v>
      </c>
      <c r="C3553" s="6" t="s">
        <v>198</v>
      </c>
      <c r="D3553" s="6" t="s">
        <v>176</v>
      </c>
      <c r="E3553" s="6" t="s">
        <v>177</v>
      </c>
      <c r="F3553" s="34" t="n">
        <v>0.471223741769791</v>
      </c>
      <c r="G3553" s="34" t="n">
        <v>0.600080367906416</v>
      </c>
      <c r="H3553" s="34" t="n">
        <v>-0.128856626136625</v>
      </c>
      <c r="I3553" s="34" t="n">
        <v>-0.21473228092128</v>
      </c>
      <c r="J3553" s="35" t="n">
        <v>1.69</v>
      </c>
      <c r="K3553" s="6" t="n">
        <v>0</v>
      </c>
      <c r="L3553" s="35" t="n">
        <v>-1</v>
      </c>
      <c r="M3553" s="6" t="str">
        <f aca="false">IF(I3553&lt;=0,"Below 0%",IF(I3553&lt;=0.05,"0-5%",IF(I3553&lt;=0.1,"5-10%",IF(I3553&lt;=0.2,"10-20%",IF(I3553&lt;=0.4,"20-40%","Above 40%")))))</f>
        <v>Below 0%</v>
      </c>
      <c r="N3553" s="6" t="str">
        <f aca="false">IF(AND(H3553&gt;=Summary!$B$25,I3553&gt;=Summary!$B$26,I3553&lt;=Summary!$B$27,J3553&gt;=Summary!$B$28,J3553&lt;=Summary!$B$29,F3553*J3553&gt;1),"Yes","No")</f>
        <v>No</v>
      </c>
    </row>
    <row r="3554" customFormat="false" ht="15" hidden="false" customHeight="false" outlineLevel="0" collapsed="false">
      <c r="A3554" s="6" t="s">
        <v>151</v>
      </c>
      <c r="B3554" s="45" t="n">
        <v>42637</v>
      </c>
      <c r="C3554" s="6" t="s">
        <v>185</v>
      </c>
      <c r="D3554" s="6" t="s">
        <v>190</v>
      </c>
      <c r="E3554" s="6" t="s">
        <v>187</v>
      </c>
      <c r="F3554" s="34" t="n">
        <v>0.571461915969849</v>
      </c>
      <c r="G3554" s="34" t="n">
        <v>0.408215171361353</v>
      </c>
      <c r="H3554" s="34" t="n">
        <v>0.163246744608496</v>
      </c>
      <c r="I3554" s="34" t="n">
        <v>0.399903668607135</v>
      </c>
      <c r="J3554" s="35" t="n">
        <v>2.46</v>
      </c>
      <c r="K3554" s="6" t="n">
        <v>1</v>
      </c>
      <c r="L3554" s="35" t="n">
        <v>1.46</v>
      </c>
      <c r="M3554" s="6" t="str">
        <f aca="false">IF(I3554&lt;=0,"Below 0%",IF(I3554&lt;=0.05,"0-5%",IF(I3554&lt;=0.1,"5-10%",IF(I3554&lt;=0.2,"10-20%",IF(I3554&lt;=0.4,"20-40%","Above 40%")))))</f>
        <v>20-40%</v>
      </c>
      <c r="N3554" s="6" t="str">
        <f aca="false">IF(AND(H3554&gt;=Summary!$B$25,I3554&gt;=Summary!$B$26,I3554&lt;=Summary!$B$27,J3554&gt;=Summary!$B$28,J3554&lt;=Summary!$B$29,F3554*J3554&gt;1),"Yes","No")</f>
        <v>Yes</v>
      </c>
    </row>
    <row r="3555" customFormat="false" ht="15" hidden="false" customHeight="false" outlineLevel="0" collapsed="false">
      <c r="A3555" s="6" t="s">
        <v>151</v>
      </c>
      <c r="B3555" s="45" t="n">
        <v>42637</v>
      </c>
      <c r="C3555" s="6" t="s">
        <v>185</v>
      </c>
      <c r="D3555" s="6" t="s">
        <v>190</v>
      </c>
      <c r="E3555" s="6" t="s">
        <v>174</v>
      </c>
      <c r="F3555" s="34" t="n">
        <v>0.255145251750946</v>
      </c>
      <c r="G3555" s="34" t="n">
        <v>0.278947033763591</v>
      </c>
      <c r="H3555" s="34" t="n">
        <v>-0.0238017820126453</v>
      </c>
      <c r="I3555" s="34" t="n">
        <v>-0.0853272454326127</v>
      </c>
      <c r="J3555" s="35" t="n">
        <v>3.6</v>
      </c>
      <c r="K3555" s="6" t="n">
        <v>0</v>
      </c>
      <c r="L3555" s="35" t="n">
        <v>-1</v>
      </c>
      <c r="M3555" s="6" t="str">
        <f aca="false">IF(I3555&lt;=0,"Below 0%",IF(I3555&lt;=0.05,"0-5%",IF(I3555&lt;=0.1,"5-10%",IF(I3555&lt;=0.2,"10-20%",IF(I3555&lt;=0.4,"20-40%","Above 40%")))))</f>
        <v>Below 0%</v>
      </c>
      <c r="N3555" s="6" t="str">
        <f aca="false">IF(AND(H3555&gt;=Summary!$B$25,I3555&gt;=Summary!$B$26,I3555&lt;=Summary!$B$27,J3555&gt;=Summary!$B$28,J3555&lt;=Summary!$B$29,F3555*J3555&gt;1),"Yes","No")</f>
        <v>No</v>
      </c>
    </row>
    <row r="3556" customFormat="false" ht="15" hidden="false" customHeight="false" outlineLevel="0" collapsed="false">
      <c r="A3556" s="6" t="s">
        <v>151</v>
      </c>
      <c r="B3556" s="45" t="n">
        <v>42637</v>
      </c>
      <c r="C3556" s="6" t="s">
        <v>185</v>
      </c>
      <c r="D3556" s="6" t="s">
        <v>190</v>
      </c>
      <c r="E3556" s="6" t="s">
        <v>177</v>
      </c>
      <c r="F3556" s="34" t="n">
        <v>0.17339289188385</v>
      </c>
      <c r="G3556" s="34" t="n">
        <v>0.312837794875056</v>
      </c>
      <c r="H3556" s="34" t="n">
        <v>-0.139444902991206</v>
      </c>
      <c r="I3556" s="34" t="n">
        <v>-0.445741867752579</v>
      </c>
      <c r="J3556" s="35" t="n">
        <v>3.21</v>
      </c>
      <c r="K3556" s="6" t="n">
        <v>0</v>
      </c>
      <c r="L3556" s="35" t="n">
        <v>-1</v>
      </c>
      <c r="M3556" s="6" t="str">
        <f aca="false">IF(I3556&lt;=0,"Below 0%",IF(I3556&lt;=0.05,"0-5%",IF(I3556&lt;=0.1,"5-10%",IF(I3556&lt;=0.2,"10-20%",IF(I3556&lt;=0.4,"20-40%","Above 40%")))))</f>
        <v>Below 0%</v>
      </c>
      <c r="N3556" s="6" t="str">
        <f aca="false">IF(AND(H3556&gt;=Summary!$B$25,I3556&gt;=Summary!$B$26,I3556&lt;=Summary!$B$27,J3556&gt;=Summary!$B$28,J3556&lt;=Summary!$B$29,F3556*J3556&gt;1),"Yes","No")</f>
        <v>No</v>
      </c>
    </row>
    <row r="3557" customFormat="false" ht="15" hidden="false" customHeight="false" outlineLevel="0" collapsed="false">
      <c r="A3557" s="6" t="s">
        <v>151</v>
      </c>
      <c r="B3557" s="45" t="n">
        <v>42637</v>
      </c>
      <c r="C3557" s="6" t="s">
        <v>199</v>
      </c>
      <c r="D3557" s="6" t="s">
        <v>173</v>
      </c>
      <c r="E3557" s="6" t="s">
        <v>187</v>
      </c>
      <c r="F3557" s="34" t="n">
        <v>0.252487272024155</v>
      </c>
      <c r="G3557" s="34" t="n">
        <v>0.264453264030193</v>
      </c>
      <c r="H3557" s="34" t="n">
        <v>-0.0119659920060379</v>
      </c>
      <c r="I3557" s="34" t="n">
        <v>-0.0452480405183114</v>
      </c>
      <c r="J3557" s="35" t="n">
        <v>3.79</v>
      </c>
      <c r="K3557" s="6" t="n">
        <v>1</v>
      </c>
      <c r="L3557" s="35" t="n">
        <v>2.79</v>
      </c>
      <c r="M3557" s="6" t="str">
        <f aca="false">IF(I3557&lt;=0,"Below 0%",IF(I3557&lt;=0.05,"0-5%",IF(I3557&lt;=0.1,"5-10%",IF(I3557&lt;=0.2,"10-20%",IF(I3557&lt;=0.4,"20-40%","Above 40%")))))</f>
        <v>Below 0%</v>
      </c>
      <c r="N3557" s="6" t="str">
        <f aca="false">IF(AND(H3557&gt;=Summary!$B$25,I3557&gt;=Summary!$B$26,I3557&lt;=Summary!$B$27,J3557&gt;=Summary!$B$28,J3557&lt;=Summary!$B$29,F3557*J3557&gt;1),"Yes","No")</f>
        <v>No</v>
      </c>
    </row>
    <row r="3558" customFormat="false" ht="15" hidden="false" customHeight="false" outlineLevel="0" collapsed="false">
      <c r="A3558" s="6" t="s">
        <v>151</v>
      </c>
      <c r="B3558" s="45" t="n">
        <v>42637</v>
      </c>
      <c r="C3558" s="6" t="s">
        <v>199</v>
      </c>
      <c r="D3558" s="6" t="s">
        <v>173</v>
      </c>
      <c r="E3558" s="6" t="s">
        <v>174</v>
      </c>
      <c r="F3558" s="34" t="n">
        <v>0.238472640514374</v>
      </c>
      <c r="G3558" s="34" t="n">
        <v>0.279965885663249</v>
      </c>
      <c r="H3558" s="34" t="n">
        <v>-0.0414932451488747</v>
      </c>
      <c r="I3558" s="34" t="n">
        <v>-0.14820821847839</v>
      </c>
      <c r="J3558" s="35" t="n">
        <v>3.58</v>
      </c>
      <c r="K3558" s="6" t="n">
        <v>0</v>
      </c>
      <c r="L3558" s="35" t="n">
        <v>-1</v>
      </c>
      <c r="M3558" s="6" t="str">
        <f aca="false">IF(I3558&lt;=0,"Below 0%",IF(I3558&lt;=0.05,"0-5%",IF(I3558&lt;=0.1,"5-10%",IF(I3558&lt;=0.2,"10-20%",IF(I3558&lt;=0.4,"20-40%","Above 40%")))))</f>
        <v>Below 0%</v>
      </c>
      <c r="N3558" s="6" t="str">
        <f aca="false">IF(AND(H3558&gt;=Summary!$B$25,I3558&gt;=Summary!$B$26,I3558&lt;=Summary!$B$27,J3558&gt;=Summary!$B$28,J3558&lt;=Summary!$B$29,F3558*J3558&gt;1),"Yes","No")</f>
        <v>No</v>
      </c>
    </row>
    <row r="3559" customFormat="false" ht="15" hidden="false" customHeight="false" outlineLevel="0" collapsed="false">
      <c r="A3559" s="6" t="s">
        <v>151</v>
      </c>
      <c r="B3559" s="45" t="n">
        <v>42637</v>
      </c>
      <c r="C3559" s="6" t="s">
        <v>199</v>
      </c>
      <c r="D3559" s="6" t="s">
        <v>173</v>
      </c>
      <c r="E3559" s="6" t="s">
        <v>177</v>
      </c>
      <c r="F3559" s="34" t="n">
        <v>0.509040057659149</v>
      </c>
      <c r="G3559" s="34" t="n">
        <v>0.455580850306559</v>
      </c>
      <c r="H3559" s="34" t="n">
        <v>0.0534592073525902</v>
      </c>
      <c r="I3559" s="34" t="n">
        <v>0.117342964078973</v>
      </c>
      <c r="J3559" s="35" t="n">
        <v>2.2</v>
      </c>
      <c r="K3559" s="6" t="n">
        <v>0</v>
      </c>
      <c r="L3559" s="35" t="n">
        <v>-1</v>
      </c>
      <c r="M3559" s="6" t="str">
        <f aca="false">IF(I3559&lt;=0,"Below 0%",IF(I3559&lt;=0.05,"0-5%",IF(I3559&lt;=0.1,"5-10%",IF(I3559&lt;=0.2,"10-20%",IF(I3559&lt;=0.4,"20-40%","Above 40%")))))</f>
        <v>10-20%</v>
      </c>
      <c r="N3559" s="6" t="str">
        <f aca="false">IF(AND(H3559&gt;=Summary!$B$25,I3559&gt;=Summary!$B$26,I3559&lt;=Summary!$B$27,J3559&gt;=Summary!$B$28,J3559&lt;=Summary!$B$29,F3559*J3559&gt;1),"Yes","No")</f>
        <v>Yes</v>
      </c>
    </row>
    <row r="3560" customFormat="false" ht="15" hidden="false" customHeight="false" outlineLevel="0" collapsed="false">
      <c r="A3560" s="6" t="s">
        <v>151</v>
      </c>
      <c r="B3560" s="45" t="n">
        <v>42637</v>
      </c>
      <c r="C3560" s="6" t="s">
        <v>183</v>
      </c>
      <c r="D3560" s="6" t="s">
        <v>186</v>
      </c>
      <c r="E3560" s="6" t="s">
        <v>187</v>
      </c>
      <c r="F3560" s="34" t="n">
        <v>0.727151036262512</v>
      </c>
      <c r="G3560" s="34" t="n">
        <v>0.800386496205952</v>
      </c>
      <c r="H3560" s="34" t="n">
        <v>-0.0732354599434395</v>
      </c>
      <c r="I3560" s="34" t="n">
        <v>-0.0915001193680746</v>
      </c>
      <c r="J3560" s="35" t="n">
        <v>1.27</v>
      </c>
      <c r="K3560" s="6" t="n">
        <v>1</v>
      </c>
      <c r="L3560" s="35" t="n">
        <v>0.27</v>
      </c>
      <c r="M3560" s="6" t="str">
        <f aca="false">IF(I3560&lt;=0,"Below 0%",IF(I3560&lt;=0.05,"0-5%",IF(I3560&lt;=0.1,"5-10%",IF(I3560&lt;=0.2,"10-20%",IF(I3560&lt;=0.4,"20-40%","Above 40%")))))</f>
        <v>Below 0%</v>
      </c>
      <c r="N3560" s="6" t="str">
        <f aca="false">IF(AND(H3560&gt;=Summary!$B$25,I3560&gt;=Summary!$B$26,I3560&lt;=Summary!$B$27,J3560&gt;=Summary!$B$28,J3560&lt;=Summary!$B$29,F3560*J3560&gt;1),"Yes","No")</f>
        <v>No</v>
      </c>
    </row>
    <row r="3561" customFormat="false" ht="15" hidden="false" customHeight="false" outlineLevel="0" collapsed="false">
      <c r="A3561" s="6" t="s">
        <v>151</v>
      </c>
      <c r="B3561" s="45" t="n">
        <v>42637</v>
      </c>
      <c r="C3561" s="6" t="s">
        <v>183</v>
      </c>
      <c r="D3561" s="6" t="s">
        <v>186</v>
      </c>
      <c r="E3561" s="6" t="s">
        <v>174</v>
      </c>
      <c r="F3561" s="34" t="n">
        <v>0.187426462769508</v>
      </c>
      <c r="G3561" s="34" t="n">
        <v>0.139819924371604</v>
      </c>
      <c r="H3561" s="34" t="n">
        <v>0.0476065383979047</v>
      </c>
      <c r="I3561" s="34" t="n">
        <v>0.340484652755063</v>
      </c>
      <c r="J3561" s="35" t="n">
        <v>7.27</v>
      </c>
      <c r="K3561" s="6" t="n">
        <v>0</v>
      </c>
      <c r="L3561" s="35" t="n">
        <v>-1</v>
      </c>
      <c r="M3561" s="6" t="str">
        <f aca="false">IF(I3561&lt;=0,"Below 0%",IF(I3561&lt;=0.05,"0-5%",IF(I3561&lt;=0.1,"5-10%",IF(I3561&lt;=0.2,"10-20%",IF(I3561&lt;=0.4,"20-40%","Above 40%")))))</f>
        <v>20-40%</v>
      </c>
      <c r="N3561" s="6" t="str">
        <f aca="false">IF(AND(H3561&gt;=Summary!$B$25,I3561&gt;=Summary!$B$26,I3561&lt;=Summary!$B$27,J3561&gt;=Summary!$B$28,J3561&lt;=Summary!$B$29,F3561*J3561&gt;1),"Yes","No")</f>
        <v>No</v>
      </c>
    </row>
    <row r="3562" customFormat="false" ht="15" hidden="false" customHeight="false" outlineLevel="0" collapsed="false">
      <c r="A3562" s="6" t="s">
        <v>151</v>
      </c>
      <c r="B3562" s="45" t="n">
        <v>42637</v>
      </c>
      <c r="C3562" s="6" t="s">
        <v>183</v>
      </c>
      <c r="D3562" s="6" t="s">
        <v>186</v>
      </c>
      <c r="E3562" s="6" t="s">
        <v>177</v>
      </c>
      <c r="F3562" s="34" t="n">
        <v>0.0854224488139153</v>
      </c>
      <c r="G3562" s="34" t="n">
        <v>0.0597935794224446</v>
      </c>
      <c r="H3562" s="34" t="n">
        <v>0.0256288693914706</v>
      </c>
      <c r="I3562" s="34" t="n">
        <v>0.428622431355069</v>
      </c>
      <c r="J3562" s="35" t="n">
        <v>17</v>
      </c>
      <c r="K3562" s="6" t="n">
        <v>0</v>
      </c>
      <c r="L3562" s="35" t="n">
        <v>-1</v>
      </c>
      <c r="M3562" s="6" t="str">
        <f aca="false">IF(I3562&lt;=0,"Below 0%",IF(I3562&lt;=0.05,"0-5%",IF(I3562&lt;=0.1,"5-10%",IF(I3562&lt;=0.2,"10-20%",IF(I3562&lt;=0.4,"20-40%","Above 40%")))))</f>
        <v>Above 40%</v>
      </c>
      <c r="N3562" s="6" t="str">
        <f aca="false">IF(AND(H3562&gt;=Summary!$B$25,I3562&gt;=Summary!$B$26,I3562&lt;=Summary!$B$27,J3562&gt;=Summary!$B$28,J3562&lt;=Summary!$B$29,F3562*J3562&gt;1),"Yes","No")</f>
        <v>No</v>
      </c>
    </row>
    <row r="3563" customFormat="false" ht="15" hidden="false" customHeight="false" outlineLevel="0" collapsed="false">
      <c r="A3563" s="6" t="s">
        <v>151</v>
      </c>
      <c r="B3563" s="45" t="n">
        <v>42637</v>
      </c>
      <c r="C3563" s="6" t="s">
        <v>176</v>
      </c>
      <c r="D3563" s="6" t="s">
        <v>195</v>
      </c>
      <c r="E3563" s="6" t="s">
        <v>187</v>
      </c>
      <c r="F3563" s="34" t="n">
        <v>0.412485182285309</v>
      </c>
      <c r="G3563" s="34" t="n">
        <v>0.569940895018294</v>
      </c>
      <c r="H3563" s="34" t="n">
        <v>-0.157455712732986</v>
      </c>
      <c r="I3563" s="34" t="n">
        <v>-0.276266739427308</v>
      </c>
      <c r="J3563" s="35" t="n">
        <v>1.76</v>
      </c>
      <c r="K3563" s="6" t="n">
        <v>1</v>
      </c>
      <c r="L3563" s="35" t="n">
        <v>0.76</v>
      </c>
      <c r="M3563" s="6" t="str">
        <f aca="false">IF(I3563&lt;=0,"Below 0%",IF(I3563&lt;=0.05,"0-5%",IF(I3563&lt;=0.1,"5-10%",IF(I3563&lt;=0.2,"10-20%",IF(I3563&lt;=0.4,"20-40%","Above 40%")))))</f>
        <v>Below 0%</v>
      </c>
      <c r="N3563" s="6" t="str">
        <f aca="false">IF(AND(H3563&gt;=Summary!$B$25,I3563&gt;=Summary!$B$26,I3563&lt;=Summary!$B$27,J3563&gt;=Summary!$B$28,J3563&lt;=Summary!$B$29,F3563*J3563&gt;1),"Yes","No")</f>
        <v>No</v>
      </c>
    </row>
    <row r="3564" customFormat="false" ht="15" hidden="false" customHeight="false" outlineLevel="0" collapsed="false">
      <c r="A3564" s="6" t="s">
        <v>151</v>
      </c>
      <c r="B3564" s="45" t="n">
        <v>42637</v>
      </c>
      <c r="C3564" s="6" t="s">
        <v>176</v>
      </c>
      <c r="D3564" s="6" t="s">
        <v>195</v>
      </c>
      <c r="E3564" s="6" t="s">
        <v>174</v>
      </c>
      <c r="F3564" s="34" t="n">
        <v>0.319500744342804</v>
      </c>
      <c r="G3564" s="34" t="n">
        <v>0.247678018575851</v>
      </c>
      <c r="H3564" s="34" t="n">
        <v>0.0718227257669526</v>
      </c>
      <c r="I3564" s="34" t="n">
        <v>0.289984255284071</v>
      </c>
      <c r="J3564" s="35" t="n">
        <v>4.05</v>
      </c>
      <c r="K3564" s="6" t="n">
        <v>0</v>
      </c>
      <c r="L3564" s="35" t="n">
        <v>-1</v>
      </c>
      <c r="M3564" s="6" t="str">
        <f aca="false">IF(I3564&lt;=0,"Below 0%",IF(I3564&lt;=0.05,"0-5%",IF(I3564&lt;=0.1,"5-10%",IF(I3564&lt;=0.2,"10-20%",IF(I3564&lt;=0.4,"20-40%","Above 40%")))))</f>
        <v>20-40%</v>
      </c>
      <c r="N3564" s="6" t="str">
        <f aca="false">IF(AND(H3564&gt;=Summary!$B$25,I3564&gt;=Summary!$B$26,I3564&lt;=Summary!$B$27,J3564&gt;=Summary!$B$28,J3564&lt;=Summary!$B$29,F3564*J3564&gt;1),"Yes","No")</f>
        <v>Yes</v>
      </c>
    </row>
    <row r="3565" customFormat="false" ht="15" hidden="false" customHeight="false" outlineLevel="0" collapsed="false">
      <c r="A3565" s="6" t="s">
        <v>151</v>
      </c>
      <c r="B3565" s="45" t="n">
        <v>42637</v>
      </c>
      <c r="C3565" s="6" t="s">
        <v>176</v>
      </c>
      <c r="D3565" s="6" t="s">
        <v>195</v>
      </c>
      <c r="E3565" s="6" t="s">
        <v>177</v>
      </c>
      <c r="F3565" s="34" t="n">
        <v>0.268014073371887</v>
      </c>
      <c r="G3565" s="34" t="n">
        <v>0.182381086405854</v>
      </c>
      <c r="H3565" s="34" t="n">
        <v>0.085632986966033</v>
      </c>
      <c r="I3565" s="34" t="n">
        <v>0.469527781929499</v>
      </c>
      <c r="J3565" s="35" t="n">
        <v>5.5</v>
      </c>
      <c r="K3565" s="6" t="n">
        <v>0</v>
      </c>
      <c r="L3565" s="35" t="n">
        <v>-1</v>
      </c>
      <c r="M3565" s="6" t="str">
        <f aca="false">IF(I3565&lt;=0,"Below 0%",IF(I3565&lt;=0.05,"0-5%",IF(I3565&lt;=0.1,"5-10%",IF(I3565&lt;=0.2,"10-20%",IF(I3565&lt;=0.4,"20-40%","Above 40%")))))</f>
        <v>Above 40%</v>
      </c>
      <c r="N3565" s="6" t="str">
        <f aca="false">IF(AND(H3565&gt;=Summary!$B$25,I3565&gt;=Summary!$B$26,I3565&lt;=Summary!$B$27,J3565&gt;=Summary!$B$28,J3565&lt;=Summary!$B$29,F3565*J3565&gt;1),"Yes","No")</f>
        <v>No</v>
      </c>
    </row>
    <row r="3566" customFormat="false" ht="15" hidden="false" customHeight="false" outlineLevel="0" collapsed="false">
      <c r="A3566" s="6" t="s">
        <v>151</v>
      </c>
      <c r="B3566" s="45" t="n">
        <v>42637</v>
      </c>
      <c r="C3566" s="6" t="s">
        <v>200</v>
      </c>
      <c r="D3566" s="6" t="s">
        <v>181</v>
      </c>
      <c r="E3566" s="6" t="s">
        <v>187</v>
      </c>
      <c r="F3566" s="34" t="n">
        <v>0.258059084415436</v>
      </c>
      <c r="G3566" s="34" t="n">
        <v>0.246255106672719</v>
      </c>
      <c r="H3566" s="34" t="n">
        <v>0.0118039777427167</v>
      </c>
      <c r="I3566" s="34" t="n">
        <v>0.0479339409533732</v>
      </c>
      <c r="J3566" s="35" t="n">
        <v>4.1</v>
      </c>
      <c r="K3566" s="6" t="n">
        <v>0</v>
      </c>
      <c r="L3566" s="35" t="n">
        <v>-1</v>
      </c>
      <c r="M3566" s="6" t="str">
        <f aca="false">IF(I3566&lt;=0,"Below 0%",IF(I3566&lt;=0.05,"0-5%",IF(I3566&lt;=0.1,"5-10%",IF(I3566&lt;=0.2,"10-20%",IF(I3566&lt;=0.4,"20-40%","Above 40%")))))</f>
        <v>0-5%</v>
      </c>
      <c r="N3566" s="6" t="str">
        <f aca="false">IF(AND(H3566&gt;=Summary!$B$25,I3566&gt;=Summary!$B$26,I3566&lt;=Summary!$B$27,J3566&gt;=Summary!$B$28,J3566&lt;=Summary!$B$29,F3566*J3566&gt;1),"Yes","No")</f>
        <v>No</v>
      </c>
    </row>
    <row r="3567" customFormat="false" ht="15" hidden="false" customHeight="false" outlineLevel="0" collapsed="false">
      <c r="A3567" s="6" t="s">
        <v>151</v>
      </c>
      <c r="B3567" s="45" t="n">
        <v>42637</v>
      </c>
      <c r="C3567" s="6" t="s">
        <v>200</v>
      </c>
      <c r="D3567" s="6" t="s">
        <v>181</v>
      </c>
      <c r="E3567" s="6" t="s">
        <v>174</v>
      </c>
      <c r="F3567" s="34" t="n">
        <v>0.0893435627222061</v>
      </c>
      <c r="G3567" s="34" t="n">
        <v>0.288470267816614</v>
      </c>
      <c r="H3567" s="34" t="n">
        <v>-0.199126705094408</v>
      </c>
      <c r="I3567" s="34" t="n">
        <v>-0.690285021751345</v>
      </c>
      <c r="J3567" s="35" t="n">
        <v>3.5</v>
      </c>
      <c r="K3567" s="6" t="n">
        <v>0</v>
      </c>
      <c r="L3567" s="35" t="n">
        <v>-1</v>
      </c>
      <c r="M3567" s="6" t="str">
        <f aca="false">IF(I3567&lt;=0,"Below 0%",IF(I3567&lt;=0.05,"0-5%",IF(I3567&lt;=0.1,"5-10%",IF(I3567&lt;=0.2,"10-20%",IF(I3567&lt;=0.4,"20-40%","Above 40%")))))</f>
        <v>Below 0%</v>
      </c>
      <c r="N3567" s="6" t="str">
        <f aca="false">IF(AND(H3567&gt;=Summary!$B$25,I3567&gt;=Summary!$B$26,I3567&lt;=Summary!$B$27,J3567&gt;=Summary!$B$28,J3567&lt;=Summary!$B$29,F3567*J3567&gt;1),"Yes","No")</f>
        <v>No</v>
      </c>
    </row>
    <row r="3568" customFormat="false" ht="15" hidden="false" customHeight="false" outlineLevel="0" collapsed="false">
      <c r="A3568" s="6" t="s">
        <v>151</v>
      </c>
      <c r="B3568" s="45" t="n">
        <v>42637</v>
      </c>
      <c r="C3568" s="6" t="s">
        <v>200</v>
      </c>
      <c r="D3568" s="6" t="s">
        <v>181</v>
      </c>
      <c r="E3568" s="6" t="s">
        <v>177</v>
      </c>
      <c r="F3568" s="34" t="n">
        <v>0.652597308158875</v>
      </c>
      <c r="G3568" s="34" t="n">
        <v>0.465274625510667</v>
      </c>
      <c r="H3568" s="34" t="n">
        <v>0.187322682648207</v>
      </c>
      <c r="I3568" s="34" t="n">
        <v>0.402606702316098</v>
      </c>
      <c r="J3568" s="35" t="n">
        <v>2.17</v>
      </c>
      <c r="K3568" s="6" t="n">
        <v>1</v>
      </c>
      <c r="L3568" s="35" t="n">
        <v>1.17</v>
      </c>
      <c r="M3568" s="6" t="str">
        <f aca="false">IF(I3568&lt;=0,"Below 0%",IF(I3568&lt;=0.05,"0-5%",IF(I3568&lt;=0.1,"5-10%",IF(I3568&lt;=0.2,"10-20%",IF(I3568&lt;=0.4,"20-40%","Above 40%")))))</f>
        <v>Above 40%</v>
      </c>
      <c r="N3568" s="6" t="str">
        <f aca="false">IF(AND(H3568&gt;=Summary!$B$25,I3568&gt;=Summary!$B$26,I3568&lt;=Summary!$B$27,J3568&gt;=Summary!$B$28,J3568&lt;=Summary!$B$29,F3568*J3568&gt;1),"Yes","No")</f>
        <v>No</v>
      </c>
    </row>
    <row r="3569" customFormat="false" ht="15" hidden="false" customHeight="false" outlineLevel="0" collapsed="false">
      <c r="A3569" s="6" t="s">
        <v>151</v>
      </c>
      <c r="B3569" s="45" t="n">
        <v>42637</v>
      </c>
      <c r="C3569" s="6" t="s">
        <v>192</v>
      </c>
      <c r="D3569" s="6" t="s">
        <v>178</v>
      </c>
      <c r="E3569" s="6" t="s">
        <v>187</v>
      </c>
      <c r="F3569" s="34" t="n">
        <v>0.344376415014267</v>
      </c>
      <c r="G3569" s="34" t="n">
        <v>0.414634146341463</v>
      </c>
      <c r="H3569" s="34" t="n">
        <v>-0.0702577313271965</v>
      </c>
      <c r="I3569" s="34" t="n">
        <v>-0.169445116730297</v>
      </c>
      <c r="J3569" s="35" t="n">
        <v>2.4</v>
      </c>
      <c r="K3569" s="6" t="n">
        <v>0</v>
      </c>
      <c r="L3569" s="35" t="n">
        <v>-1</v>
      </c>
      <c r="M3569" s="6" t="str">
        <f aca="false">IF(I3569&lt;=0,"Below 0%",IF(I3569&lt;=0.05,"0-5%",IF(I3569&lt;=0.1,"5-10%",IF(I3569&lt;=0.2,"10-20%",IF(I3569&lt;=0.4,"20-40%","Above 40%")))))</f>
        <v>Below 0%</v>
      </c>
      <c r="N3569" s="6" t="str">
        <f aca="false">IF(AND(H3569&gt;=Summary!$B$25,I3569&gt;=Summary!$B$26,I3569&lt;=Summary!$B$27,J3569&gt;=Summary!$B$28,J3569&lt;=Summary!$B$29,F3569*J3569&gt;1),"Yes","No")</f>
        <v>No</v>
      </c>
    </row>
    <row r="3570" customFormat="false" ht="15" hidden="false" customHeight="false" outlineLevel="0" collapsed="false">
      <c r="A3570" s="6" t="s">
        <v>151</v>
      </c>
      <c r="B3570" s="45" t="n">
        <v>42637</v>
      </c>
      <c r="C3570" s="6" t="s">
        <v>192</v>
      </c>
      <c r="D3570" s="6" t="s">
        <v>178</v>
      </c>
      <c r="E3570" s="6" t="s">
        <v>174</v>
      </c>
      <c r="F3570" s="34" t="n">
        <v>0.13800510764122</v>
      </c>
      <c r="G3570" s="34" t="n">
        <v>0.292682926829268</v>
      </c>
      <c r="H3570" s="34" t="n">
        <v>-0.154677819188048</v>
      </c>
      <c r="I3570" s="34" t="n">
        <v>-0.528482548892498</v>
      </c>
      <c r="J3570" s="35" t="n">
        <v>3.4</v>
      </c>
      <c r="K3570" s="6" t="n">
        <v>1</v>
      </c>
      <c r="L3570" s="35" t="n">
        <v>2.4</v>
      </c>
      <c r="M3570" s="6" t="str">
        <f aca="false">IF(I3570&lt;=0,"Below 0%",IF(I3570&lt;=0.05,"0-5%",IF(I3570&lt;=0.1,"5-10%",IF(I3570&lt;=0.2,"10-20%",IF(I3570&lt;=0.4,"20-40%","Above 40%")))))</f>
        <v>Below 0%</v>
      </c>
      <c r="N3570" s="6" t="str">
        <f aca="false">IF(AND(H3570&gt;=Summary!$B$25,I3570&gt;=Summary!$B$26,I3570&lt;=Summary!$B$27,J3570&gt;=Summary!$B$28,J3570&lt;=Summary!$B$29,F3570*J3570&gt;1),"Yes","No")</f>
        <v>No</v>
      </c>
    </row>
    <row r="3571" customFormat="false" ht="15" hidden="false" customHeight="false" outlineLevel="0" collapsed="false">
      <c r="A3571" s="6" t="s">
        <v>151</v>
      </c>
      <c r="B3571" s="45" t="n">
        <v>42637</v>
      </c>
      <c r="C3571" s="6" t="s">
        <v>192</v>
      </c>
      <c r="D3571" s="6" t="s">
        <v>178</v>
      </c>
      <c r="E3571" s="6" t="s">
        <v>177</v>
      </c>
      <c r="F3571" s="34" t="n">
        <v>0.517618477344513</v>
      </c>
      <c r="G3571" s="34" t="n">
        <v>0.292682926829268</v>
      </c>
      <c r="H3571" s="34" t="n">
        <v>0.224935550515245</v>
      </c>
      <c r="I3571" s="34" t="n">
        <v>0.768529797593752</v>
      </c>
      <c r="J3571" s="35" t="n">
        <v>3.4</v>
      </c>
      <c r="K3571" s="6" t="n">
        <v>0</v>
      </c>
      <c r="L3571" s="35" t="n">
        <v>-1</v>
      </c>
      <c r="M3571" s="6" t="str">
        <f aca="false">IF(I3571&lt;=0,"Below 0%",IF(I3571&lt;=0.05,"0-5%",IF(I3571&lt;=0.1,"5-10%",IF(I3571&lt;=0.2,"10-20%",IF(I3571&lt;=0.4,"20-40%","Above 40%")))))</f>
        <v>Above 40%</v>
      </c>
      <c r="N3571" s="6" t="str">
        <f aca="false">IF(AND(H3571&gt;=Summary!$B$25,I3571&gt;=Summary!$B$26,I3571&lt;=Summary!$B$27,J3571&gt;=Summary!$B$28,J3571&lt;=Summary!$B$29,F3571*J3571&gt;1),"Yes","No")</f>
        <v>No</v>
      </c>
    </row>
    <row r="3572" customFormat="false" ht="15" hidden="false" customHeight="false" outlineLevel="0" collapsed="false">
      <c r="A3572" s="6" t="s">
        <v>151</v>
      </c>
      <c r="B3572" s="45" t="n">
        <v>42637</v>
      </c>
      <c r="C3572" s="6" t="s">
        <v>191</v>
      </c>
      <c r="D3572" s="6" t="s">
        <v>180</v>
      </c>
      <c r="E3572" s="6" t="s">
        <v>187</v>
      </c>
      <c r="F3572" s="34" t="n">
        <v>0.323655992746353</v>
      </c>
      <c r="G3572" s="34" t="n">
        <v>0.3377028598859</v>
      </c>
      <c r="H3572" s="34" t="n">
        <v>-0.0140468671395468</v>
      </c>
      <c r="I3572" s="34" t="n">
        <v>-0.0415953455185213</v>
      </c>
      <c r="J3572" s="35" t="n">
        <v>2.95</v>
      </c>
      <c r="K3572" s="6" t="n">
        <v>0</v>
      </c>
      <c r="L3572" s="35" t="n">
        <v>-1</v>
      </c>
      <c r="M3572" s="6" t="str">
        <f aca="false">IF(I3572&lt;=0,"Below 0%",IF(I3572&lt;=0.05,"0-5%",IF(I3572&lt;=0.1,"5-10%",IF(I3572&lt;=0.2,"10-20%",IF(I3572&lt;=0.4,"20-40%","Above 40%")))))</f>
        <v>Below 0%</v>
      </c>
      <c r="N3572" s="6" t="str">
        <f aca="false">IF(AND(H3572&gt;=Summary!$B$25,I3572&gt;=Summary!$B$26,I3572&lt;=Summary!$B$27,J3572&gt;=Summary!$B$28,J3572&lt;=Summary!$B$29,F3572*J3572&gt;1),"Yes","No")</f>
        <v>No</v>
      </c>
    </row>
    <row r="3573" customFormat="false" ht="15" hidden="false" customHeight="false" outlineLevel="0" collapsed="false">
      <c r="A3573" s="6" t="s">
        <v>151</v>
      </c>
      <c r="B3573" s="45" t="n">
        <v>42637</v>
      </c>
      <c r="C3573" s="6" t="s">
        <v>191</v>
      </c>
      <c r="D3573" s="6" t="s">
        <v>180</v>
      </c>
      <c r="E3573" s="6" t="s">
        <v>174</v>
      </c>
      <c r="F3573" s="34" t="n">
        <v>0.339645385742188</v>
      </c>
      <c r="G3573" s="34" t="n">
        <v>0.297380130347285</v>
      </c>
      <c r="H3573" s="34" t="n">
        <v>0.0422652553949025</v>
      </c>
      <c r="I3573" s="34" t="n">
        <v>0.142125350962569</v>
      </c>
      <c r="J3573" s="35" t="n">
        <v>3.35</v>
      </c>
      <c r="K3573" s="6" t="n">
        <v>0</v>
      </c>
      <c r="L3573" s="35" t="n">
        <v>-1</v>
      </c>
      <c r="M3573" s="6" t="str">
        <f aca="false">IF(I3573&lt;=0,"Below 0%",IF(I3573&lt;=0.05,"0-5%",IF(I3573&lt;=0.1,"5-10%",IF(I3573&lt;=0.2,"10-20%",IF(I3573&lt;=0.4,"20-40%","Above 40%")))))</f>
        <v>10-20%</v>
      </c>
      <c r="N3573" s="6" t="str">
        <f aca="false">IF(AND(H3573&gt;=Summary!$B$25,I3573&gt;=Summary!$B$26,I3573&lt;=Summary!$B$27,J3573&gt;=Summary!$B$28,J3573&lt;=Summary!$B$29,F3573*J3573&gt;1),"Yes","No")</f>
        <v>Yes</v>
      </c>
    </row>
    <row r="3574" customFormat="false" ht="15" hidden="false" customHeight="false" outlineLevel="0" collapsed="false">
      <c r="A3574" s="6" t="s">
        <v>151</v>
      </c>
      <c r="B3574" s="45" t="n">
        <v>42637</v>
      </c>
      <c r="C3574" s="6" t="s">
        <v>191</v>
      </c>
      <c r="D3574" s="6" t="s">
        <v>180</v>
      </c>
      <c r="E3574" s="6" t="s">
        <v>177</v>
      </c>
      <c r="F3574" s="34" t="n">
        <v>0.336698621511459</v>
      </c>
      <c r="G3574" s="34" t="n">
        <v>0.364917009766815</v>
      </c>
      <c r="H3574" s="34" t="n">
        <v>-0.0282183882553556</v>
      </c>
      <c r="I3574" s="34" t="n">
        <v>-0.0773282349139806</v>
      </c>
      <c r="J3574" s="35" t="n">
        <v>2.73</v>
      </c>
      <c r="K3574" s="6" t="n">
        <v>1</v>
      </c>
      <c r="L3574" s="35" t="n">
        <v>1.73</v>
      </c>
      <c r="M3574" s="6" t="str">
        <f aca="false">IF(I3574&lt;=0,"Below 0%",IF(I3574&lt;=0.05,"0-5%",IF(I3574&lt;=0.1,"5-10%",IF(I3574&lt;=0.2,"10-20%",IF(I3574&lt;=0.4,"20-40%","Above 40%")))))</f>
        <v>Below 0%</v>
      </c>
      <c r="N3574" s="6" t="str">
        <f aca="false">IF(AND(H3574&gt;=Summary!$B$25,I3574&gt;=Summary!$B$26,I3574&lt;=Summary!$B$27,J3574&gt;=Summary!$B$28,J3574&lt;=Summary!$B$29,F3574*J3574&gt;1),"Yes","No")</f>
        <v>No</v>
      </c>
    </row>
    <row r="3575" customFormat="false" ht="15" hidden="false" customHeight="false" outlineLevel="0" collapsed="false">
      <c r="A3575" s="6" t="s">
        <v>151</v>
      </c>
      <c r="B3575" s="45" t="n">
        <v>42637</v>
      </c>
      <c r="C3575" s="6" t="s">
        <v>175</v>
      </c>
      <c r="D3575" s="6" t="s">
        <v>194</v>
      </c>
      <c r="E3575" s="6" t="s">
        <v>187</v>
      </c>
      <c r="F3575" s="34" t="n">
        <v>0.182464361190796</v>
      </c>
      <c r="G3575" s="34" t="n">
        <v>0.10777027027027</v>
      </c>
      <c r="H3575" s="34" t="n">
        <v>0.0746940909205256</v>
      </c>
      <c r="I3575" s="34" t="n">
        <v>0.693086235500802</v>
      </c>
      <c r="J3575" s="35" t="n">
        <v>9.5</v>
      </c>
      <c r="K3575" s="6" t="n">
        <v>0</v>
      </c>
      <c r="L3575" s="35" t="n">
        <v>-1</v>
      </c>
      <c r="M3575" s="6" t="str">
        <f aca="false">IF(I3575&lt;=0,"Below 0%",IF(I3575&lt;=0.05,"0-5%",IF(I3575&lt;=0.1,"5-10%",IF(I3575&lt;=0.2,"10-20%",IF(I3575&lt;=0.4,"20-40%","Above 40%")))))</f>
        <v>Above 40%</v>
      </c>
      <c r="N3575" s="6" t="str">
        <f aca="false">IF(AND(H3575&gt;=Summary!$B$25,I3575&gt;=Summary!$B$26,I3575&lt;=Summary!$B$27,J3575&gt;=Summary!$B$28,J3575&lt;=Summary!$B$29,F3575*J3575&gt;1),"Yes","No")</f>
        <v>No</v>
      </c>
    </row>
    <row r="3576" customFormat="false" ht="15" hidden="false" customHeight="false" outlineLevel="0" collapsed="false">
      <c r="A3576" s="6" t="s">
        <v>151</v>
      </c>
      <c r="B3576" s="45" t="n">
        <v>42637</v>
      </c>
      <c r="C3576" s="6" t="s">
        <v>175</v>
      </c>
      <c r="D3576" s="6" t="s">
        <v>194</v>
      </c>
      <c r="E3576" s="6" t="s">
        <v>174</v>
      </c>
      <c r="F3576" s="34" t="n">
        <v>0.204152449965477</v>
      </c>
      <c r="G3576" s="34" t="n">
        <v>0.186148648648649</v>
      </c>
      <c r="H3576" s="34" t="n">
        <v>0.0180038013168283</v>
      </c>
      <c r="I3576" s="34" t="n">
        <v>0.0967173355677167</v>
      </c>
      <c r="J3576" s="35" t="n">
        <v>5.5</v>
      </c>
      <c r="K3576" s="6" t="n">
        <v>0</v>
      </c>
      <c r="L3576" s="35" t="n">
        <v>-1</v>
      </c>
      <c r="M3576" s="6" t="str">
        <f aca="false">IF(I3576&lt;=0,"Below 0%",IF(I3576&lt;=0.05,"0-5%",IF(I3576&lt;=0.1,"5-10%",IF(I3576&lt;=0.2,"10-20%",IF(I3576&lt;=0.4,"20-40%","Above 40%")))))</f>
        <v>5-10%</v>
      </c>
      <c r="N3576" s="6" t="str">
        <f aca="false">IF(AND(H3576&gt;=Summary!$B$25,I3576&gt;=Summary!$B$26,I3576&lt;=Summary!$B$27,J3576&gt;=Summary!$B$28,J3576&lt;=Summary!$B$29,F3576*J3576&gt;1),"Yes","No")</f>
        <v>No</v>
      </c>
    </row>
    <row r="3577" customFormat="false" ht="15" hidden="false" customHeight="false" outlineLevel="0" collapsed="false">
      <c r="A3577" s="6" t="s">
        <v>151</v>
      </c>
      <c r="B3577" s="45" t="n">
        <v>42637</v>
      </c>
      <c r="C3577" s="6" t="s">
        <v>175</v>
      </c>
      <c r="D3577" s="6" t="s">
        <v>194</v>
      </c>
      <c r="E3577" s="6" t="s">
        <v>177</v>
      </c>
      <c r="F3577" s="34" t="n">
        <v>0.613383173942566</v>
      </c>
      <c r="G3577" s="34" t="n">
        <v>0.706081081081081</v>
      </c>
      <c r="H3577" s="34" t="n">
        <v>-0.0926979071385152</v>
      </c>
      <c r="I3577" s="34" t="n">
        <v>-0.131285074224883</v>
      </c>
      <c r="J3577" s="35" t="n">
        <v>1.45</v>
      </c>
      <c r="K3577" s="6" t="n">
        <v>1</v>
      </c>
      <c r="L3577" s="35" t="n">
        <v>0.45</v>
      </c>
      <c r="M3577" s="6" t="str">
        <f aca="false">IF(I3577&lt;=0,"Below 0%",IF(I3577&lt;=0.05,"0-5%",IF(I3577&lt;=0.1,"5-10%",IF(I3577&lt;=0.2,"10-20%",IF(I3577&lt;=0.4,"20-40%","Above 40%")))))</f>
        <v>Below 0%</v>
      </c>
      <c r="N3577" s="6" t="str">
        <f aca="false">IF(AND(H3577&gt;=Summary!$B$25,I3577&gt;=Summary!$B$26,I3577&lt;=Summary!$B$27,J3577&gt;=Summary!$B$28,J3577&lt;=Summary!$B$29,F3577*J3577&gt;1),"Yes","No")</f>
        <v>No</v>
      </c>
    </row>
    <row r="3578" customFormat="false" ht="15" hidden="false" customHeight="false" outlineLevel="0" collapsed="false">
      <c r="A3578" s="6" t="s">
        <v>151</v>
      </c>
      <c r="B3578" s="45" t="n">
        <v>42638</v>
      </c>
      <c r="C3578" s="6" t="s">
        <v>189</v>
      </c>
      <c r="D3578" s="6" t="s">
        <v>179</v>
      </c>
      <c r="E3578" s="6" t="s">
        <v>187</v>
      </c>
      <c r="F3578" s="34" t="n">
        <v>0.292456299066544</v>
      </c>
      <c r="G3578" s="34" t="n">
        <v>0.346477689375824</v>
      </c>
      <c r="H3578" s="34" t="n">
        <v>-0.0540213903092807</v>
      </c>
      <c r="I3578" s="34" t="n">
        <v>-0.155915927535189</v>
      </c>
      <c r="J3578" s="35" t="n">
        <v>2.9</v>
      </c>
      <c r="K3578" s="6" t="n">
        <v>0</v>
      </c>
      <c r="L3578" s="35" t="n">
        <v>-1</v>
      </c>
      <c r="M3578" s="6" t="str">
        <f aca="false">IF(I3578&lt;=0,"Below 0%",IF(I3578&lt;=0.05,"0-5%",IF(I3578&lt;=0.1,"5-10%",IF(I3578&lt;=0.2,"10-20%",IF(I3578&lt;=0.4,"20-40%","Above 40%")))))</f>
        <v>Below 0%</v>
      </c>
      <c r="N3578" s="6" t="str">
        <f aca="false">IF(AND(H3578&gt;=Summary!$B$25,I3578&gt;=Summary!$B$26,I3578&lt;=Summary!$B$27,J3578&gt;=Summary!$B$28,J3578&lt;=Summary!$B$29,F3578*J3578&gt;1),"Yes","No")</f>
        <v>No</v>
      </c>
    </row>
    <row r="3579" customFormat="false" ht="15" hidden="false" customHeight="false" outlineLevel="0" collapsed="false">
      <c r="A3579" s="6" t="s">
        <v>151</v>
      </c>
      <c r="B3579" s="45" t="n">
        <v>42638</v>
      </c>
      <c r="C3579" s="6" t="s">
        <v>189</v>
      </c>
      <c r="D3579" s="6" t="s">
        <v>179</v>
      </c>
      <c r="E3579" s="6" t="s">
        <v>174</v>
      </c>
      <c r="F3579" s="34" t="n">
        <v>0.239832073450089</v>
      </c>
      <c r="G3579" s="34" t="n">
        <v>0.292088749764503</v>
      </c>
      <c r="H3579" s="34" t="n">
        <v>-0.0522566763144145</v>
      </c>
      <c r="I3579" s="34" t="n">
        <v>-0.178906843747137</v>
      </c>
      <c r="J3579" s="35" t="n">
        <v>3.44</v>
      </c>
      <c r="K3579" s="6" t="n">
        <v>0</v>
      </c>
      <c r="L3579" s="35" t="n">
        <v>-1</v>
      </c>
      <c r="M3579" s="6" t="str">
        <f aca="false">IF(I3579&lt;=0,"Below 0%",IF(I3579&lt;=0.05,"0-5%",IF(I3579&lt;=0.1,"5-10%",IF(I3579&lt;=0.2,"10-20%",IF(I3579&lt;=0.4,"20-40%","Above 40%")))))</f>
        <v>Below 0%</v>
      </c>
      <c r="N3579" s="6" t="str">
        <f aca="false">IF(AND(H3579&gt;=Summary!$B$25,I3579&gt;=Summary!$B$26,I3579&lt;=Summary!$B$27,J3579&gt;=Summary!$B$28,J3579&lt;=Summary!$B$29,F3579*J3579&gt;1),"Yes","No")</f>
        <v>No</v>
      </c>
    </row>
    <row r="3580" customFormat="false" ht="15" hidden="false" customHeight="false" outlineLevel="0" collapsed="false">
      <c r="A3580" s="6" t="s">
        <v>151</v>
      </c>
      <c r="B3580" s="45" t="n">
        <v>42638</v>
      </c>
      <c r="C3580" s="6" t="s">
        <v>189</v>
      </c>
      <c r="D3580" s="6" t="s">
        <v>179</v>
      </c>
      <c r="E3580" s="6" t="s">
        <v>177</v>
      </c>
      <c r="F3580" s="34" t="n">
        <v>0.467711627483368</v>
      </c>
      <c r="G3580" s="34" t="n">
        <v>0.361433560859673</v>
      </c>
      <c r="H3580" s="34" t="n">
        <v>0.106278066623695</v>
      </c>
      <c r="I3580" s="34" t="n">
        <v>0.294045927475334</v>
      </c>
      <c r="J3580" s="35" t="n">
        <v>2.78</v>
      </c>
      <c r="K3580" s="6" t="n">
        <v>1</v>
      </c>
      <c r="L3580" s="35" t="n">
        <v>1.78</v>
      </c>
      <c r="M3580" s="6" t="str">
        <f aca="false">IF(I3580&lt;=0,"Below 0%",IF(I3580&lt;=0.05,"0-5%",IF(I3580&lt;=0.1,"5-10%",IF(I3580&lt;=0.2,"10-20%",IF(I3580&lt;=0.4,"20-40%","Above 40%")))))</f>
        <v>20-40%</v>
      </c>
      <c r="N3580" s="6" t="str">
        <f aca="false">IF(AND(H3580&gt;=Summary!$B$25,I3580&gt;=Summary!$B$26,I3580&lt;=Summary!$B$27,J3580&gt;=Summary!$B$28,J3580&lt;=Summary!$B$29,F3580*J3580&gt;1),"Yes","No")</f>
        <v>Yes</v>
      </c>
    </row>
    <row r="3581" customFormat="false" ht="15" hidden="false" customHeight="false" outlineLevel="0" collapsed="false">
      <c r="A3581" s="6" t="s">
        <v>151</v>
      </c>
      <c r="B3581" s="45" t="n">
        <v>42639</v>
      </c>
      <c r="C3581" s="6" t="s">
        <v>196</v>
      </c>
      <c r="D3581" s="6" t="s">
        <v>198</v>
      </c>
      <c r="E3581" s="6" t="s">
        <v>187</v>
      </c>
      <c r="F3581" s="34" t="n">
        <v>0.308750838041306</v>
      </c>
      <c r="G3581" s="34" t="n">
        <v>0.327999400066421</v>
      </c>
      <c r="H3581" s="34" t="n">
        <v>-0.0192485620251157</v>
      </c>
      <c r="I3581" s="34" t="n">
        <v>-0.058684747658739</v>
      </c>
      <c r="J3581" s="35" t="n">
        <v>3.09</v>
      </c>
      <c r="K3581" s="6" t="n">
        <v>1</v>
      </c>
      <c r="L3581" s="35" t="n">
        <v>2.09</v>
      </c>
      <c r="M3581" s="6" t="str">
        <f aca="false">IF(I3581&lt;=0,"Below 0%",IF(I3581&lt;=0.05,"0-5%",IF(I3581&lt;=0.1,"5-10%",IF(I3581&lt;=0.2,"10-20%",IF(I3581&lt;=0.4,"20-40%","Above 40%")))))</f>
        <v>Below 0%</v>
      </c>
      <c r="N3581" s="6" t="str">
        <f aca="false">IF(AND(H3581&gt;=Summary!$B$25,I3581&gt;=Summary!$B$26,I3581&lt;=Summary!$B$27,J3581&gt;=Summary!$B$28,J3581&lt;=Summary!$B$29,F3581*J3581&gt;1),"Yes","No")</f>
        <v>No</v>
      </c>
    </row>
    <row r="3582" customFormat="false" ht="15" hidden="false" customHeight="false" outlineLevel="0" collapsed="false">
      <c r="A3582" s="6" t="s">
        <v>151</v>
      </c>
      <c r="B3582" s="45" t="n">
        <v>42639</v>
      </c>
      <c r="C3582" s="6" t="s">
        <v>196</v>
      </c>
      <c r="D3582" s="6" t="s">
        <v>198</v>
      </c>
      <c r="E3582" s="6" t="s">
        <v>174</v>
      </c>
      <c r="F3582" s="34" t="n">
        <v>0.122092939913273</v>
      </c>
      <c r="G3582" s="34" t="n">
        <v>0.303448546768036</v>
      </c>
      <c r="H3582" s="34" t="n">
        <v>-0.181355606854764</v>
      </c>
      <c r="I3582" s="34" t="n">
        <v>-0.597648625397426</v>
      </c>
      <c r="J3582" s="35" t="n">
        <v>3.34</v>
      </c>
      <c r="K3582" s="6" t="n">
        <v>0</v>
      </c>
      <c r="L3582" s="35" t="n">
        <v>-1</v>
      </c>
      <c r="M3582" s="6" t="str">
        <f aca="false">IF(I3582&lt;=0,"Below 0%",IF(I3582&lt;=0.05,"0-5%",IF(I3582&lt;=0.1,"5-10%",IF(I3582&lt;=0.2,"10-20%",IF(I3582&lt;=0.4,"20-40%","Above 40%")))))</f>
        <v>Below 0%</v>
      </c>
      <c r="N3582" s="6" t="str">
        <f aca="false">IF(AND(H3582&gt;=Summary!$B$25,I3582&gt;=Summary!$B$26,I3582&lt;=Summary!$B$27,J3582&gt;=Summary!$B$28,J3582&lt;=Summary!$B$29,F3582*J3582&gt;1),"Yes","No")</f>
        <v>No</v>
      </c>
    </row>
    <row r="3583" customFormat="false" ht="15" hidden="false" customHeight="false" outlineLevel="0" collapsed="false">
      <c r="A3583" s="6" t="s">
        <v>151</v>
      </c>
      <c r="B3583" s="45" t="n">
        <v>42639</v>
      </c>
      <c r="C3583" s="6" t="s">
        <v>196</v>
      </c>
      <c r="D3583" s="6" t="s">
        <v>198</v>
      </c>
      <c r="E3583" s="6" t="s">
        <v>177</v>
      </c>
      <c r="F3583" s="34" t="n">
        <v>0.569156229496002</v>
      </c>
      <c r="G3583" s="34" t="n">
        <v>0.368552053165542</v>
      </c>
      <c r="H3583" s="34" t="n">
        <v>0.20060417633046</v>
      </c>
      <c r="I3583" s="34" t="n">
        <v>0.544303510474149</v>
      </c>
      <c r="J3583" s="35" t="n">
        <v>2.75</v>
      </c>
      <c r="K3583" s="6" t="n">
        <v>0</v>
      </c>
      <c r="L3583" s="35" t="n">
        <v>-1</v>
      </c>
      <c r="M3583" s="6" t="str">
        <f aca="false">IF(I3583&lt;=0,"Below 0%",IF(I3583&lt;=0.05,"0-5%",IF(I3583&lt;=0.1,"5-10%",IF(I3583&lt;=0.2,"10-20%",IF(I3583&lt;=0.4,"20-40%","Above 40%")))))</f>
        <v>Above 40%</v>
      </c>
      <c r="N3583" s="6" t="str">
        <f aca="false">IF(AND(H3583&gt;=Summary!$B$25,I3583&gt;=Summary!$B$26,I3583&lt;=Summary!$B$27,J3583&gt;=Summary!$B$28,J3583&lt;=Summary!$B$29,F3583*J3583&gt;1),"Yes","No")</f>
        <v>No</v>
      </c>
    </row>
    <row r="3584" customFormat="false" ht="15" hidden="false" customHeight="false" outlineLevel="0" collapsed="false">
      <c r="A3584" s="6" t="s">
        <v>151</v>
      </c>
      <c r="B3584" s="45" t="n">
        <v>42643</v>
      </c>
      <c r="C3584" s="6" t="s">
        <v>173</v>
      </c>
      <c r="D3584" s="6" t="s">
        <v>180</v>
      </c>
      <c r="E3584" s="6" t="s">
        <v>187</v>
      </c>
      <c r="F3584" s="34" t="n">
        <v>0.653805434703827</v>
      </c>
      <c r="G3584" s="34" t="n">
        <v>0.566550041504077</v>
      </c>
      <c r="H3584" s="34" t="n">
        <v>0.0872553931997502</v>
      </c>
      <c r="I3584" s="34" t="n">
        <v>0.154011802678727</v>
      </c>
      <c r="J3584" s="35" t="n">
        <v>1.77</v>
      </c>
      <c r="K3584" s="6" t="n">
        <v>0</v>
      </c>
      <c r="L3584" s="35" t="n">
        <v>-1</v>
      </c>
      <c r="M3584" s="6" t="str">
        <f aca="false">IF(I3584&lt;=0,"Below 0%",IF(I3584&lt;=0.05,"0-5%",IF(I3584&lt;=0.1,"5-10%",IF(I3584&lt;=0.2,"10-20%",IF(I3584&lt;=0.4,"20-40%","Above 40%")))))</f>
        <v>10-20%</v>
      </c>
      <c r="N3584" s="6" t="str">
        <f aca="false">IF(AND(H3584&gt;=Summary!$B$25,I3584&gt;=Summary!$B$26,I3584&lt;=Summary!$B$27,J3584&gt;=Summary!$B$28,J3584&lt;=Summary!$B$29,F3584*J3584&gt;1),"Yes","No")</f>
        <v>No</v>
      </c>
    </row>
    <row r="3585" customFormat="false" ht="15" hidden="false" customHeight="false" outlineLevel="0" collapsed="false">
      <c r="A3585" s="6" t="s">
        <v>151</v>
      </c>
      <c r="B3585" s="45" t="n">
        <v>42643</v>
      </c>
      <c r="C3585" s="6" t="s">
        <v>173</v>
      </c>
      <c r="D3585" s="6" t="s">
        <v>180</v>
      </c>
      <c r="E3585" s="6" t="s">
        <v>174</v>
      </c>
      <c r="F3585" s="34" t="n">
        <v>0.140411213040352</v>
      </c>
      <c r="G3585" s="34" t="n">
        <v>0.249451137677168</v>
      </c>
      <c r="H3585" s="34" t="n">
        <v>-0.109039924636816</v>
      </c>
      <c r="I3585" s="34" t="n">
        <v>-0.437119371962666</v>
      </c>
      <c r="J3585" s="35" t="n">
        <v>4.02</v>
      </c>
      <c r="K3585" s="6" t="n">
        <v>1</v>
      </c>
      <c r="L3585" s="35" t="n">
        <v>3.02</v>
      </c>
      <c r="M3585" s="6" t="str">
        <f aca="false">IF(I3585&lt;=0,"Below 0%",IF(I3585&lt;=0.05,"0-5%",IF(I3585&lt;=0.1,"5-10%",IF(I3585&lt;=0.2,"10-20%",IF(I3585&lt;=0.4,"20-40%","Above 40%")))))</f>
        <v>Below 0%</v>
      </c>
      <c r="N3585" s="6" t="str">
        <f aca="false">IF(AND(H3585&gt;=Summary!$B$25,I3585&gt;=Summary!$B$26,I3585&lt;=Summary!$B$27,J3585&gt;=Summary!$B$28,J3585&lt;=Summary!$B$29,F3585*J3585&gt;1),"Yes","No")</f>
        <v>No</v>
      </c>
    </row>
    <row r="3586" customFormat="false" ht="15" hidden="false" customHeight="false" outlineLevel="0" collapsed="false">
      <c r="A3586" s="6" t="s">
        <v>151</v>
      </c>
      <c r="B3586" s="45" t="n">
        <v>42643</v>
      </c>
      <c r="C3586" s="6" t="s">
        <v>173</v>
      </c>
      <c r="D3586" s="6" t="s">
        <v>180</v>
      </c>
      <c r="E3586" s="6" t="s">
        <v>177</v>
      </c>
      <c r="F3586" s="34" t="n">
        <v>0.205783352255821</v>
      </c>
      <c r="G3586" s="34" t="n">
        <v>0.183998820818755</v>
      </c>
      <c r="H3586" s="34" t="n">
        <v>0.0217845314370661</v>
      </c>
      <c r="I3586" s="34" t="n">
        <v>0.118394951337892</v>
      </c>
      <c r="J3586" s="35" t="n">
        <v>5.45</v>
      </c>
      <c r="K3586" s="6" t="n">
        <v>0</v>
      </c>
      <c r="L3586" s="35" t="n">
        <v>-1</v>
      </c>
      <c r="M3586" s="6" t="str">
        <f aca="false">IF(I3586&lt;=0,"Below 0%",IF(I3586&lt;=0.05,"0-5%",IF(I3586&lt;=0.1,"5-10%",IF(I3586&lt;=0.2,"10-20%",IF(I3586&lt;=0.4,"20-40%","Above 40%")))))</f>
        <v>10-20%</v>
      </c>
      <c r="N3586" s="6" t="str">
        <f aca="false">IF(AND(H3586&gt;=Summary!$B$25,I3586&gt;=Summary!$B$26,I3586&lt;=Summary!$B$27,J3586&gt;=Summary!$B$28,J3586&lt;=Summary!$B$29,F3586*J3586&gt;1),"Yes","No")</f>
        <v>No</v>
      </c>
    </row>
    <row r="3587" customFormat="false" ht="15" hidden="false" customHeight="false" outlineLevel="0" collapsed="false">
      <c r="A3587" s="6" t="s">
        <v>151</v>
      </c>
      <c r="B3587" s="45" t="n">
        <v>42644</v>
      </c>
      <c r="C3587" s="6" t="s">
        <v>186</v>
      </c>
      <c r="D3587" s="6" t="s">
        <v>190</v>
      </c>
      <c r="E3587" s="6" t="s">
        <v>187</v>
      </c>
      <c r="F3587" s="34" t="n">
        <v>0.21046356856823</v>
      </c>
      <c r="G3587" s="34" t="n">
        <v>0.131512237919392</v>
      </c>
      <c r="H3587" s="34" t="n">
        <v>0.0789513306488378</v>
      </c>
      <c r="I3587" s="34" t="n">
        <v>0.600334477596143</v>
      </c>
      <c r="J3587" s="35" t="n">
        <v>7.68</v>
      </c>
      <c r="K3587" s="6" t="n">
        <v>0</v>
      </c>
      <c r="L3587" s="35" t="n">
        <v>-1</v>
      </c>
      <c r="M3587" s="6" t="str">
        <f aca="false">IF(I3587&lt;=0,"Below 0%",IF(I3587&lt;=0.05,"0-5%",IF(I3587&lt;=0.1,"5-10%",IF(I3587&lt;=0.2,"10-20%",IF(I3587&lt;=0.4,"20-40%","Above 40%")))))</f>
        <v>Above 40%</v>
      </c>
      <c r="N3587" s="6" t="str">
        <f aca="false">IF(AND(H3587&gt;=Summary!$B$25,I3587&gt;=Summary!$B$26,I3587&lt;=Summary!$B$27,J3587&gt;=Summary!$B$28,J3587&lt;=Summary!$B$29,F3587*J3587&gt;1),"Yes","No")</f>
        <v>No</v>
      </c>
    </row>
    <row r="3588" customFormat="false" ht="15" hidden="false" customHeight="false" outlineLevel="0" collapsed="false">
      <c r="A3588" s="6" t="s">
        <v>151</v>
      </c>
      <c r="B3588" s="45" t="n">
        <v>42644</v>
      </c>
      <c r="C3588" s="6" t="s">
        <v>186</v>
      </c>
      <c r="D3588" s="6" t="s">
        <v>190</v>
      </c>
      <c r="E3588" s="6" t="s">
        <v>174</v>
      </c>
      <c r="F3588" s="34" t="n">
        <v>0.166358709335327</v>
      </c>
      <c r="G3588" s="34" t="n">
        <v>0.212634523625459</v>
      </c>
      <c r="H3588" s="34" t="n">
        <v>-0.0462758142901317</v>
      </c>
      <c r="I3588" s="34" t="n">
        <v>-0.21763076616685</v>
      </c>
      <c r="J3588" s="35" t="n">
        <v>4.75</v>
      </c>
      <c r="K3588" s="6" t="n">
        <v>0</v>
      </c>
      <c r="L3588" s="35" t="n">
        <v>-1</v>
      </c>
      <c r="M3588" s="6" t="str">
        <f aca="false">IF(I3588&lt;=0,"Below 0%",IF(I3588&lt;=0.05,"0-5%",IF(I3588&lt;=0.1,"5-10%",IF(I3588&lt;=0.2,"10-20%",IF(I3588&lt;=0.4,"20-40%","Above 40%")))))</f>
        <v>Below 0%</v>
      </c>
      <c r="N3588" s="6" t="str">
        <f aca="false">IF(AND(H3588&gt;=Summary!$B$25,I3588&gt;=Summary!$B$26,I3588&lt;=Summary!$B$27,J3588&gt;=Summary!$B$28,J3588&lt;=Summary!$B$29,F3588*J3588&gt;1),"Yes","No")</f>
        <v>No</v>
      </c>
    </row>
    <row r="3589" customFormat="false" ht="15" hidden="false" customHeight="false" outlineLevel="0" collapsed="false">
      <c r="A3589" s="6" t="s">
        <v>151</v>
      </c>
      <c r="B3589" s="45" t="n">
        <v>42644</v>
      </c>
      <c r="C3589" s="6" t="s">
        <v>186</v>
      </c>
      <c r="D3589" s="6" t="s">
        <v>190</v>
      </c>
      <c r="E3589" s="6" t="s">
        <v>177</v>
      </c>
      <c r="F3589" s="34" t="n">
        <v>0.623177766799927</v>
      </c>
      <c r="G3589" s="34" t="n">
        <v>0.655853238455149</v>
      </c>
      <c r="H3589" s="34" t="n">
        <v>-0.0326754716552224</v>
      </c>
      <c r="I3589" s="34" t="n">
        <v>-0.0498213163240437</v>
      </c>
      <c r="J3589" s="35" t="n">
        <v>1.54</v>
      </c>
      <c r="K3589" s="6" t="n">
        <v>1</v>
      </c>
      <c r="L3589" s="35" t="n">
        <v>0.54</v>
      </c>
      <c r="M3589" s="6" t="str">
        <f aca="false">IF(I3589&lt;=0,"Below 0%",IF(I3589&lt;=0.05,"0-5%",IF(I3589&lt;=0.1,"5-10%",IF(I3589&lt;=0.2,"10-20%",IF(I3589&lt;=0.4,"20-40%","Above 40%")))))</f>
        <v>Below 0%</v>
      </c>
      <c r="N3589" s="6" t="str">
        <f aca="false">IF(AND(H3589&gt;=Summary!$B$25,I3589&gt;=Summary!$B$26,I3589&lt;=Summary!$B$27,J3589&gt;=Summary!$B$28,J3589&lt;=Summary!$B$29,F3589*J3589&gt;1),"Yes","No")</f>
        <v>No</v>
      </c>
    </row>
    <row r="3590" customFormat="false" ht="15" hidden="false" customHeight="false" outlineLevel="0" collapsed="false">
      <c r="A3590" s="6" t="s">
        <v>151</v>
      </c>
      <c r="B3590" s="45" t="n">
        <v>42644</v>
      </c>
      <c r="C3590" s="6" t="s">
        <v>191</v>
      </c>
      <c r="D3590" s="6" t="s">
        <v>178</v>
      </c>
      <c r="E3590" s="6" t="s">
        <v>187</v>
      </c>
      <c r="F3590" s="34" t="n">
        <v>0.35705554485321</v>
      </c>
      <c r="G3590" s="34" t="n">
        <v>0.392857142857143</v>
      </c>
      <c r="H3590" s="34" t="n">
        <v>-0.0358015980039325</v>
      </c>
      <c r="I3590" s="34" t="n">
        <v>-0.0911313403736462</v>
      </c>
      <c r="J3590" s="35" t="n">
        <v>2.55</v>
      </c>
      <c r="K3590" s="6" t="n">
        <v>0</v>
      </c>
      <c r="L3590" s="35" t="n">
        <v>-1</v>
      </c>
      <c r="M3590" s="6" t="str">
        <f aca="false">IF(I3590&lt;=0,"Below 0%",IF(I3590&lt;=0.05,"0-5%",IF(I3590&lt;=0.1,"5-10%",IF(I3590&lt;=0.2,"10-20%",IF(I3590&lt;=0.4,"20-40%","Above 40%")))))</f>
        <v>Below 0%</v>
      </c>
      <c r="N3590" s="6" t="str">
        <f aca="false">IF(AND(H3590&gt;=Summary!$B$25,I3590&gt;=Summary!$B$26,I3590&lt;=Summary!$B$27,J3590&gt;=Summary!$B$28,J3590&lt;=Summary!$B$29,F3590*J3590&gt;1),"Yes","No")</f>
        <v>No</v>
      </c>
    </row>
    <row r="3591" customFormat="false" ht="15" hidden="false" customHeight="false" outlineLevel="0" collapsed="false">
      <c r="A3591" s="6" t="s">
        <v>151</v>
      </c>
      <c r="B3591" s="45" t="n">
        <v>42644</v>
      </c>
      <c r="C3591" s="6" t="s">
        <v>191</v>
      </c>
      <c r="D3591" s="6" t="s">
        <v>178</v>
      </c>
      <c r="E3591" s="6" t="s">
        <v>174</v>
      </c>
      <c r="F3591" s="34" t="n">
        <v>0.287305653095245</v>
      </c>
      <c r="G3591" s="34" t="n">
        <v>0.303571428571429</v>
      </c>
      <c r="H3591" s="34" t="n">
        <v>-0.0162657754761832</v>
      </c>
      <c r="I3591" s="34" t="n">
        <v>-0.0535813780391917</v>
      </c>
      <c r="J3591" s="35" t="n">
        <v>3.3</v>
      </c>
      <c r="K3591" s="6" t="n">
        <v>1</v>
      </c>
      <c r="L3591" s="35" t="n">
        <v>2.3</v>
      </c>
      <c r="M3591" s="6" t="str">
        <f aca="false">IF(I3591&lt;=0,"Below 0%",IF(I3591&lt;=0.05,"0-5%",IF(I3591&lt;=0.1,"5-10%",IF(I3591&lt;=0.2,"10-20%",IF(I3591&lt;=0.4,"20-40%","Above 40%")))))</f>
        <v>Below 0%</v>
      </c>
      <c r="N3591" s="6" t="str">
        <f aca="false">IF(AND(H3591&gt;=Summary!$B$25,I3591&gt;=Summary!$B$26,I3591&lt;=Summary!$B$27,J3591&gt;=Summary!$B$28,J3591&lt;=Summary!$B$29,F3591*J3591&gt;1),"Yes","No")</f>
        <v>No</v>
      </c>
    </row>
    <row r="3592" customFormat="false" ht="15" hidden="false" customHeight="false" outlineLevel="0" collapsed="false">
      <c r="A3592" s="6" t="s">
        <v>151</v>
      </c>
      <c r="B3592" s="45" t="n">
        <v>42644</v>
      </c>
      <c r="C3592" s="6" t="s">
        <v>191</v>
      </c>
      <c r="D3592" s="6" t="s">
        <v>178</v>
      </c>
      <c r="E3592" s="6" t="s">
        <v>177</v>
      </c>
      <c r="F3592" s="34" t="n">
        <v>0.355638802051544</v>
      </c>
      <c r="G3592" s="34" t="n">
        <v>0.303571428571429</v>
      </c>
      <c r="H3592" s="34" t="n">
        <v>0.0520673734801156</v>
      </c>
      <c r="I3592" s="34" t="n">
        <v>0.171516053816852</v>
      </c>
      <c r="J3592" s="35" t="n">
        <v>3.3</v>
      </c>
      <c r="K3592" s="6" t="n">
        <v>0</v>
      </c>
      <c r="L3592" s="35" t="n">
        <v>-1</v>
      </c>
      <c r="M3592" s="6" t="str">
        <f aca="false">IF(I3592&lt;=0,"Below 0%",IF(I3592&lt;=0.05,"0-5%",IF(I3592&lt;=0.1,"5-10%",IF(I3592&lt;=0.2,"10-20%",IF(I3592&lt;=0.4,"20-40%","Above 40%")))))</f>
        <v>10-20%</v>
      </c>
      <c r="N3592" s="6" t="str">
        <f aca="false">IF(AND(H3592&gt;=Summary!$B$25,I3592&gt;=Summary!$B$26,I3592&lt;=Summary!$B$27,J3592&gt;=Summary!$B$28,J3592&lt;=Summary!$B$29,F3592*J3592&gt;1),"Yes","No")</f>
        <v>Yes</v>
      </c>
    </row>
    <row r="3593" customFormat="false" ht="15" hidden="false" customHeight="false" outlineLevel="0" collapsed="false">
      <c r="A3593" s="6" t="s">
        <v>151</v>
      </c>
      <c r="B3593" s="45" t="n">
        <v>42644</v>
      </c>
      <c r="C3593" s="6" t="s">
        <v>175</v>
      </c>
      <c r="D3593" s="6" t="s">
        <v>183</v>
      </c>
      <c r="E3593" s="6" t="s">
        <v>187</v>
      </c>
      <c r="F3593" s="34" t="n">
        <v>0.204577147960663</v>
      </c>
      <c r="G3593" s="34" t="n">
        <v>0.120388331200739</v>
      </c>
      <c r="H3593" s="34" t="n">
        <v>0.0841888167599234</v>
      </c>
      <c r="I3593" s="34" t="n">
        <v>0.699310439145005</v>
      </c>
      <c r="J3593" s="35" t="n">
        <v>8.44</v>
      </c>
      <c r="K3593" s="6" t="n">
        <v>0</v>
      </c>
      <c r="L3593" s="35" t="n">
        <v>-1</v>
      </c>
      <c r="M3593" s="6" t="str">
        <f aca="false">IF(I3593&lt;=0,"Below 0%",IF(I3593&lt;=0.05,"0-5%",IF(I3593&lt;=0.1,"5-10%",IF(I3593&lt;=0.2,"10-20%",IF(I3593&lt;=0.4,"20-40%","Above 40%")))))</f>
        <v>Above 40%</v>
      </c>
      <c r="N3593" s="6" t="str">
        <f aca="false">IF(AND(H3593&gt;=Summary!$B$25,I3593&gt;=Summary!$B$26,I3593&lt;=Summary!$B$27,J3593&gt;=Summary!$B$28,J3593&lt;=Summary!$B$29,F3593*J3593&gt;1),"Yes","No")</f>
        <v>No</v>
      </c>
    </row>
    <row r="3594" customFormat="false" ht="15" hidden="false" customHeight="false" outlineLevel="0" collapsed="false">
      <c r="A3594" s="6" t="s">
        <v>151</v>
      </c>
      <c r="B3594" s="45" t="n">
        <v>42644</v>
      </c>
      <c r="C3594" s="6" t="s">
        <v>175</v>
      </c>
      <c r="D3594" s="6" t="s">
        <v>183</v>
      </c>
      <c r="E3594" s="6" t="s">
        <v>174</v>
      </c>
      <c r="F3594" s="34" t="n">
        <v>0.227798029780388</v>
      </c>
      <c r="G3594" s="34" t="n">
        <v>0.197680450454133</v>
      </c>
      <c r="H3594" s="34" t="n">
        <v>0.0301175793262554</v>
      </c>
      <c r="I3594" s="34" t="n">
        <v>0.152354869978625</v>
      </c>
      <c r="J3594" s="35" t="n">
        <v>5.14</v>
      </c>
      <c r="K3594" s="6" t="n">
        <v>0</v>
      </c>
      <c r="L3594" s="35" t="n">
        <v>-1</v>
      </c>
      <c r="M3594" s="6" t="str">
        <f aca="false">IF(I3594&lt;=0,"Below 0%",IF(I3594&lt;=0.05,"0-5%",IF(I3594&lt;=0.1,"5-10%",IF(I3594&lt;=0.2,"10-20%",IF(I3594&lt;=0.4,"20-40%","Above 40%")))))</f>
        <v>10-20%</v>
      </c>
      <c r="N3594" s="6" t="str">
        <f aca="false">IF(AND(H3594&gt;=Summary!$B$25,I3594&gt;=Summary!$B$26,I3594&lt;=Summary!$B$27,J3594&gt;=Summary!$B$28,J3594&lt;=Summary!$B$29,F3594*J3594&gt;1),"Yes","No")</f>
        <v>No</v>
      </c>
    </row>
    <row r="3595" customFormat="false" ht="15" hidden="false" customHeight="false" outlineLevel="0" collapsed="false">
      <c r="A3595" s="6" t="s">
        <v>151</v>
      </c>
      <c r="B3595" s="45" t="n">
        <v>42644</v>
      </c>
      <c r="C3595" s="6" t="s">
        <v>175</v>
      </c>
      <c r="D3595" s="6" t="s">
        <v>183</v>
      </c>
      <c r="E3595" s="6" t="s">
        <v>177</v>
      </c>
      <c r="F3595" s="34" t="n">
        <v>0.567624807357788</v>
      </c>
      <c r="G3595" s="34" t="n">
        <v>0.681931218345128</v>
      </c>
      <c r="H3595" s="34" t="n">
        <v>-0.11430641098734</v>
      </c>
      <c r="I3595" s="34" t="n">
        <v>-0.167621613312751</v>
      </c>
      <c r="J3595" s="35" t="n">
        <v>1.49</v>
      </c>
      <c r="K3595" s="6" t="n">
        <v>1</v>
      </c>
      <c r="L3595" s="35" t="n">
        <v>0.49</v>
      </c>
      <c r="M3595" s="6" t="str">
        <f aca="false">IF(I3595&lt;=0,"Below 0%",IF(I3595&lt;=0.05,"0-5%",IF(I3595&lt;=0.1,"5-10%",IF(I3595&lt;=0.2,"10-20%",IF(I3595&lt;=0.4,"20-40%","Above 40%")))))</f>
        <v>Below 0%</v>
      </c>
      <c r="N3595" s="6" t="str">
        <f aca="false">IF(AND(H3595&gt;=Summary!$B$25,I3595&gt;=Summary!$B$26,I3595&lt;=Summary!$B$27,J3595&gt;=Summary!$B$28,J3595&lt;=Summary!$B$29,F3595*J3595&gt;1),"Yes","No")</f>
        <v>No</v>
      </c>
    </row>
    <row r="3596" customFormat="false" ht="15" hidden="false" customHeight="false" outlineLevel="0" collapsed="false">
      <c r="A3596" s="6" t="s">
        <v>151</v>
      </c>
      <c r="B3596" s="45" t="n">
        <v>42644</v>
      </c>
      <c r="C3596" s="6" t="s">
        <v>198</v>
      </c>
      <c r="D3596" s="6" t="s">
        <v>199</v>
      </c>
      <c r="E3596" s="6" t="s">
        <v>187</v>
      </c>
      <c r="F3596" s="34" t="n">
        <v>0.587156474590302</v>
      </c>
      <c r="G3596" s="34" t="n">
        <v>0.417906831868208</v>
      </c>
      <c r="H3596" s="34" t="n">
        <v>0.169249642722094</v>
      </c>
      <c r="I3596" s="34" t="n">
        <v>0.404993720646971</v>
      </c>
      <c r="J3596" s="35" t="n">
        <v>2.42</v>
      </c>
      <c r="K3596" s="6" t="n">
        <v>0</v>
      </c>
      <c r="L3596" s="35" t="n">
        <v>-1</v>
      </c>
      <c r="M3596" s="6" t="str">
        <f aca="false">IF(I3596&lt;=0,"Below 0%",IF(I3596&lt;=0.05,"0-5%",IF(I3596&lt;=0.1,"5-10%",IF(I3596&lt;=0.2,"10-20%",IF(I3596&lt;=0.4,"20-40%","Above 40%")))))</f>
        <v>Above 40%</v>
      </c>
      <c r="N3596" s="6" t="str">
        <f aca="false">IF(AND(H3596&gt;=Summary!$B$25,I3596&gt;=Summary!$B$26,I3596&lt;=Summary!$B$27,J3596&gt;=Summary!$B$28,J3596&lt;=Summary!$B$29,F3596*J3596&gt;1),"Yes","No")</f>
        <v>No</v>
      </c>
    </row>
    <row r="3597" customFormat="false" ht="15" hidden="false" customHeight="false" outlineLevel="0" collapsed="false">
      <c r="A3597" s="6" t="s">
        <v>151</v>
      </c>
      <c r="B3597" s="45" t="n">
        <v>42644</v>
      </c>
      <c r="C3597" s="6" t="s">
        <v>198</v>
      </c>
      <c r="D3597" s="6" t="s">
        <v>199</v>
      </c>
      <c r="E3597" s="6" t="s">
        <v>174</v>
      </c>
      <c r="F3597" s="34" t="n">
        <v>0.255044221878052</v>
      </c>
      <c r="G3597" s="34" t="n">
        <v>0.293140444382917</v>
      </c>
      <c r="H3597" s="34" t="n">
        <v>-0.0380962225048651</v>
      </c>
      <c r="I3597" s="34" t="n">
        <v>-0.12995894369015</v>
      </c>
      <c r="J3597" s="35" t="n">
        <v>3.45</v>
      </c>
      <c r="K3597" s="6" t="n">
        <v>1</v>
      </c>
      <c r="L3597" s="35" t="n">
        <v>2.45</v>
      </c>
      <c r="M3597" s="6" t="str">
        <f aca="false">IF(I3597&lt;=0,"Below 0%",IF(I3597&lt;=0.05,"0-5%",IF(I3597&lt;=0.1,"5-10%",IF(I3597&lt;=0.2,"10-20%",IF(I3597&lt;=0.4,"20-40%","Above 40%")))))</f>
        <v>Below 0%</v>
      </c>
      <c r="N3597" s="6" t="str">
        <f aca="false">IF(AND(H3597&gt;=Summary!$B$25,I3597&gt;=Summary!$B$26,I3597&lt;=Summary!$B$27,J3597&gt;=Summary!$B$28,J3597&lt;=Summary!$B$29,F3597*J3597&gt;1),"Yes","No")</f>
        <v>No</v>
      </c>
    </row>
    <row r="3598" customFormat="false" ht="15" hidden="false" customHeight="false" outlineLevel="0" collapsed="false">
      <c r="A3598" s="6" t="s">
        <v>151</v>
      </c>
      <c r="B3598" s="45" t="n">
        <v>42644</v>
      </c>
      <c r="C3598" s="6" t="s">
        <v>198</v>
      </c>
      <c r="D3598" s="6" t="s">
        <v>199</v>
      </c>
      <c r="E3598" s="6" t="s">
        <v>177</v>
      </c>
      <c r="F3598" s="34" t="n">
        <v>0.157799318432808</v>
      </c>
      <c r="G3598" s="34" t="n">
        <v>0.288952723748875</v>
      </c>
      <c r="H3598" s="34" t="n">
        <v>-0.131153405316067</v>
      </c>
      <c r="I3598" s="34" t="n">
        <v>-0.453892261732237</v>
      </c>
      <c r="J3598" s="35" t="n">
        <v>3.5</v>
      </c>
      <c r="K3598" s="6" t="n">
        <v>0</v>
      </c>
      <c r="L3598" s="35" t="n">
        <v>-1</v>
      </c>
      <c r="M3598" s="6" t="str">
        <f aca="false">IF(I3598&lt;=0,"Below 0%",IF(I3598&lt;=0.05,"0-5%",IF(I3598&lt;=0.1,"5-10%",IF(I3598&lt;=0.2,"10-20%",IF(I3598&lt;=0.4,"20-40%","Above 40%")))))</f>
        <v>Below 0%</v>
      </c>
      <c r="N3598" s="6" t="str">
        <f aca="false">IF(AND(H3598&gt;=Summary!$B$25,I3598&gt;=Summary!$B$26,I3598&lt;=Summary!$B$27,J3598&gt;=Summary!$B$28,J3598&lt;=Summary!$B$29,F3598*J3598&gt;1),"Yes","No")</f>
        <v>No</v>
      </c>
    </row>
    <row r="3599" customFormat="false" ht="15" hidden="false" customHeight="false" outlineLevel="0" collapsed="false">
      <c r="A3599" s="6" t="s">
        <v>151</v>
      </c>
      <c r="B3599" s="45" t="n">
        <v>42644</v>
      </c>
      <c r="C3599" s="6" t="s">
        <v>189</v>
      </c>
      <c r="D3599" s="6" t="s">
        <v>200</v>
      </c>
      <c r="E3599" s="6" t="s">
        <v>187</v>
      </c>
      <c r="F3599" s="34" t="n">
        <v>0.496212124824524</v>
      </c>
      <c r="G3599" s="34" t="n">
        <v>0.43752988592117</v>
      </c>
      <c r="H3599" s="34" t="n">
        <v>0.0586822389033544</v>
      </c>
      <c r="I3599" s="34" t="n">
        <v>0.134121669837034</v>
      </c>
      <c r="J3599" s="35" t="n">
        <v>2.3</v>
      </c>
      <c r="K3599" s="6" t="n">
        <v>0</v>
      </c>
      <c r="L3599" s="35" t="n">
        <v>-1</v>
      </c>
      <c r="M3599" s="6" t="str">
        <f aca="false">IF(I3599&lt;=0,"Below 0%",IF(I3599&lt;=0.05,"0-5%",IF(I3599&lt;=0.1,"5-10%",IF(I3599&lt;=0.2,"10-20%",IF(I3599&lt;=0.4,"20-40%","Above 40%")))))</f>
        <v>10-20%</v>
      </c>
      <c r="N3599" s="6" t="str">
        <f aca="false">IF(AND(H3599&gt;=Summary!$B$25,I3599&gt;=Summary!$B$26,I3599&lt;=Summary!$B$27,J3599&gt;=Summary!$B$28,J3599&lt;=Summary!$B$29,F3599*J3599&gt;1),"Yes","No")</f>
        <v>Yes</v>
      </c>
    </row>
    <row r="3600" customFormat="false" ht="15" hidden="false" customHeight="false" outlineLevel="0" collapsed="false">
      <c r="A3600" s="6" t="s">
        <v>151</v>
      </c>
      <c r="B3600" s="45" t="n">
        <v>42644</v>
      </c>
      <c r="C3600" s="6" t="s">
        <v>189</v>
      </c>
      <c r="D3600" s="6" t="s">
        <v>200</v>
      </c>
      <c r="E3600" s="6" t="s">
        <v>174</v>
      </c>
      <c r="F3600" s="34" t="n">
        <v>0.280419915914536</v>
      </c>
      <c r="G3600" s="34" t="n">
        <v>0.287519639319626</v>
      </c>
      <c r="H3600" s="34" t="n">
        <v>-0.00709972340509013</v>
      </c>
      <c r="I3600" s="34" t="n">
        <v>-0.0246930033088891</v>
      </c>
      <c r="J3600" s="35" t="n">
        <v>3.5</v>
      </c>
      <c r="K3600" s="6" t="n">
        <v>1</v>
      </c>
      <c r="L3600" s="35" t="n">
        <v>2.5</v>
      </c>
      <c r="M3600" s="6" t="str">
        <f aca="false">IF(I3600&lt;=0,"Below 0%",IF(I3600&lt;=0.05,"0-5%",IF(I3600&lt;=0.1,"5-10%",IF(I3600&lt;=0.2,"10-20%",IF(I3600&lt;=0.4,"20-40%","Above 40%")))))</f>
        <v>Below 0%</v>
      </c>
      <c r="N3600" s="6" t="str">
        <f aca="false">IF(AND(H3600&gt;=Summary!$B$25,I3600&gt;=Summary!$B$26,I3600&lt;=Summary!$B$27,J3600&gt;=Summary!$B$28,J3600&lt;=Summary!$B$29,F3600*J3600&gt;1),"Yes","No")</f>
        <v>No</v>
      </c>
    </row>
    <row r="3601" customFormat="false" ht="15" hidden="false" customHeight="false" outlineLevel="0" collapsed="false">
      <c r="A3601" s="6" t="s">
        <v>151</v>
      </c>
      <c r="B3601" s="45" t="n">
        <v>42644</v>
      </c>
      <c r="C3601" s="6" t="s">
        <v>189</v>
      </c>
      <c r="D3601" s="6" t="s">
        <v>200</v>
      </c>
      <c r="E3601" s="6" t="s">
        <v>177</v>
      </c>
      <c r="F3601" s="34" t="n">
        <v>0.223367974162102</v>
      </c>
      <c r="G3601" s="34" t="n">
        <v>0.274950474759205</v>
      </c>
      <c r="H3601" s="34" t="n">
        <v>-0.0515825005971031</v>
      </c>
      <c r="I3601" s="34" t="n">
        <v>-0.187606515836271</v>
      </c>
      <c r="J3601" s="35" t="n">
        <v>3.66</v>
      </c>
      <c r="K3601" s="6" t="n">
        <v>0</v>
      </c>
      <c r="L3601" s="35" t="n">
        <v>-1</v>
      </c>
      <c r="M3601" s="6" t="str">
        <f aca="false">IF(I3601&lt;=0,"Below 0%",IF(I3601&lt;=0.05,"0-5%",IF(I3601&lt;=0.1,"5-10%",IF(I3601&lt;=0.2,"10-20%",IF(I3601&lt;=0.4,"20-40%","Above 40%")))))</f>
        <v>Below 0%</v>
      </c>
      <c r="N3601" s="6" t="str">
        <f aca="false">IF(AND(H3601&gt;=Summary!$B$25,I3601&gt;=Summary!$B$26,I3601&lt;=Summary!$B$27,J3601&gt;=Summary!$B$28,J3601&lt;=Summary!$B$29,F3601*J3601&gt;1),"Yes","No")</f>
        <v>No</v>
      </c>
    </row>
    <row r="3602" customFormat="false" ht="15" hidden="false" customHeight="false" outlineLevel="0" collapsed="false">
      <c r="A3602" s="6" t="s">
        <v>151</v>
      </c>
      <c r="B3602" s="45" t="n">
        <v>42645</v>
      </c>
      <c r="C3602" s="6" t="s">
        <v>196</v>
      </c>
      <c r="D3602" s="6" t="s">
        <v>185</v>
      </c>
      <c r="E3602" s="6" t="s">
        <v>187</v>
      </c>
      <c r="F3602" s="34" t="n">
        <v>0.14395335316658</v>
      </c>
      <c r="G3602" s="34" t="n">
        <v>0.0996211956285105</v>
      </c>
      <c r="H3602" s="34" t="n">
        <v>0.0443321575380697</v>
      </c>
      <c r="I3602" s="34" t="n">
        <v>0.445007282419951</v>
      </c>
      <c r="J3602" s="35" t="n">
        <v>10.17</v>
      </c>
      <c r="K3602" s="6" t="n">
        <v>0</v>
      </c>
      <c r="L3602" s="35" t="n">
        <v>-1</v>
      </c>
      <c r="M3602" s="6" t="str">
        <f aca="false">IF(I3602&lt;=0,"Below 0%",IF(I3602&lt;=0.05,"0-5%",IF(I3602&lt;=0.1,"5-10%",IF(I3602&lt;=0.2,"10-20%",IF(I3602&lt;=0.4,"20-40%","Above 40%")))))</f>
        <v>Above 40%</v>
      </c>
      <c r="N3602" s="6" t="str">
        <f aca="false">IF(AND(H3602&gt;=Summary!$B$25,I3602&gt;=Summary!$B$26,I3602&lt;=Summary!$B$27,J3602&gt;=Summary!$B$28,J3602&lt;=Summary!$B$29,F3602*J3602&gt;1),"Yes","No")</f>
        <v>No</v>
      </c>
    </row>
    <row r="3603" customFormat="false" ht="15" hidden="false" customHeight="false" outlineLevel="0" collapsed="false">
      <c r="A3603" s="6" t="s">
        <v>151</v>
      </c>
      <c r="B3603" s="45" t="n">
        <v>42645</v>
      </c>
      <c r="C3603" s="6" t="s">
        <v>196</v>
      </c>
      <c r="D3603" s="6" t="s">
        <v>185</v>
      </c>
      <c r="E3603" s="6" t="s">
        <v>174</v>
      </c>
      <c r="F3603" s="34" t="n">
        <v>0.1631870418787</v>
      </c>
      <c r="G3603" s="34" t="n">
        <v>0.191884007489006</v>
      </c>
      <c r="H3603" s="34" t="n">
        <v>-0.0286969656103057</v>
      </c>
      <c r="I3603" s="34" t="n">
        <v>-0.149553712088017</v>
      </c>
      <c r="J3603" s="35" t="n">
        <v>5.28</v>
      </c>
      <c r="K3603" s="6" t="n">
        <v>0</v>
      </c>
      <c r="L3603" s="35" t="n">
        <v>-1</v>
      </c>
      <c r="M3603" s="6" t="str">
        <f aca="false">IF(I3603&lt;=0,"Below 0%",IF(I3603&lt;=0.05,"0-5%",IF(I3603&lt;=0.1,"5-10%",IF(I3603&lt;=0.2,"10-20%",IF(I3603&lt;=0.4,"20-40%","Above 40%")))))</f>
        <v>Below 0%</v>
      </c>
      <c r="N3603" s="6" t="str">
        <f aca="false">IF(AND(H3603&gt;=Summary!$B$25,I3603&gt;=Summary!$B$26,I3603&lt;=Summary!$B$27,J3603&gt;=Summary!$B$28,J3603&lt;=Summary!$B$29,F3603*J3603&gt;1),"Yes","No")</f>
        <v>No</v>
      </c>
    </row>
    <row r="3604" customFormat="false" ht="15" hidden="false" customHeight="false" outlineLevel="0" collapsed="false">
      <c r="A3604" s="6" t="s">
        <v>151</v>
      </c>
      <c r="B3604" s="45" t="n">
        <v>42645</v>
      </c>
      <c r="C3604" s="6" t="s">
        <v>196</v>
      </c>
      <c r="D3604" s="6" t="s">
        <v>185</v>
      </c>
      <c r="E3604" s="6" t="s">
        <v>177</v>
      </c>
      <c r="F3604" s="34" t="n">
        <v>0.692859590053558</v>
      </c>
      <c r="G3604" s="34" t="n">
        <v>0.708494796882484</v>
      </c>
      <c r="H3604" s="34" t="n">
        <v>-0.0156352068289253</v>
      </c>
      <c r="I3604" s="34" t="n">
        <v>-0.0220682027556494</v>
      </c>
      <c r="J3604" s="35" t="n">
        <v>1.43</v>
      </c>
      <c r="K3604" s="6" t="n">
        <v>1</v>
      </c>
      <c r="L3604" s="35" t="n">
        <v>0.43</v>
      </c>
      <c r="M3604" s="6" t="str">
        <f aca="false">IF(I3604&lt;=0,"Below 0%",IF(I3604&lt;=0.05,"0-5%",IF(I3604&lt;=0.1,"5-10%",IF(I3604&lt;=0.2,"10-20%",IF(I3604&lt;=0.4,"20-40%","Above 40%")))))</f>
        <v>Below 0%</v>
      </c>
      <c r="N3604" s="6" t="str">
        <f aca="false">IF(AND(H3604&gt;=Summary!$B$25,I3604&gt;=Summary!$B$26,I3604&lt;=Summary!$B$27,J3604&gt;=Summary!$B$28,J3604&lt;=Summary!$B$29,F3604*J3604&gt;1),"Yes","No")</f>
        <v>No</v>
      </c>
    </row>
    <row r="3605" customFormat="false" ht="15" hidden="false" customHeight="false" outlineLevel="0" collapsed="false">
      <c r="A3605" s="6" t="s">
        <v>151</v>
      </c>
      <c r="B3605" s="45" t="n">
        <v>42645</v>
      </c>
      <c r="C3605" s="6" t="s">
        <v>195</v>
      </c>
      <c r="D3605" s="6" t="s">
        <v>179</v>
      </c>
      <c r="E3605" s="6" t="s">
        <v>187</v>
      </c>
      <c r="F3605" s="34" t="n">
        <v>0.292293548583984</v>
      </c>
      <c r="G3605" s="34" t="n">
        <v>0.435387673956262</v>
      </c>
      <c r="H3605" s="34" t="n">
        <v>-0.143094125372278</v>
      </c>
      <c r="I3605" s="34" t="n">
        <v>-0.328659109873315</v>
      </c>
      <c r="J3605" s="35" t="n">
        <v>2.3</v>
      </c>
      <c r="K3605" s="6" t="n">
        <v>0</v>
      </c>
      <c r="L3605" s="35" t="n">
        <v>-1</v>
      </c>
      <c r="M3605" s="6" t="str">
        <f aca="false">IF(I3605&lt;=0,"Below 0%",IF(I3605&lt;=0.05,"0-5%",IF(I3605&lt;=0.1,"5-10%",IF(I3605&lt;=0.2,"10-20%",IF(I3605&lt;=0.4,"20-40%","Above 40%")))))</f>
        <v>Below 0%</v>
      </c>
      <c r="N3605" s="6" t="str">
        <f aca="false">IF(AND(H3605&gt;=Summary!$B$25,I3605&gt;=Summary!$B$26,I3605&lt;=Summary!$B$27,J3605&gt;=Summary!$B$28,J3605&lt;=Summary!$B$29,F3605*J3605&gt;1),"Yes","No")</f>
        <v>No</v>
      </c>
    </row>
    <row r="3606" customFormat="false" ht="15" hidden="false" customHeight="false" outlineLevel="0" collapsed="false">
      <c r="A3606" s="6" t="s">
        <v>151</v>
      </c>
      <c r="B3606" s="45" t="n">
        <v>42645</v>
      </c>
      <c r="C3606" s="6" t="s">
        <v>195</v>
      </c>
      <c r="D3606" s="6" t="s">
        <v>179</v>
      </c>
      <c r="E3606" s="6" t="s">
        <v>174</v>
      </c>
      <c r="F3606" s="34" t="n">
        <v>0.34057292342186</v>
      </c>
      <c r="G3606" s="34" t="n">
        <v>0.290258449304175</v>
      </c>
      <c r="H3606" s="34" t="n">
        <v>0.0503144741176848</v>
      </c>
      <c r="I3606" s="34" t="n">
        <v>0.173343701925996</v>
      </c>
      <c r="J3606" s="35" t="n">
        <v>3.45</v>
      </c>
      <c r="K3606" s="6" t="n">
        <v>1</v>
      </c>
      <c r="L3606" s="35" t="n">
        <v>2.45</v>
      </c>
      <c r="M3606" s="6" t="str">
        <f aca="false">IF(I3606&lt;=0,"Below 0%",IF(I3606&lt;=0.05,"0-5%",IF(I3606&lt;=0.1,"5-10%",IF(I3606&lt;=0.2,"10-20%",IF(I3606&lt;=0.4,"20-40%","Above 40%")))))</f>
        <v>10-20%</v>
      </c>
      <c r="N3606" s="6" t="str">
        <f aca="false">IF(AND(H3606&gt;=Summary!$B$25,I3606&gt;=Summary!$B$26,I3606&lt;=Summary!$B$27,J3606&gt;=Summary!$B$28,J3606&lt;=Summary!$B$29,F3606*J3606&gt;1),"Yes","No")</f>
        <v>Yes</v>
      </c>
    </row>
    <row r="3607" customFormat="false" ht="15" hidden="false" customHeight="false" outlineLevel="0" collapsed="false">
      <c r="A3607" s="6" t="s">
        <v>151</v>
      </c>
      <c r="B3607" s="45" t="n">
        <v>42645</v>
      </c>
      <c r="C3607" s="6" t="s">
        <v>195</v>
      </c>
      <c r="D3607" s="6" t="s">
        <v>179</v>
      </c>
      <c r="E3607" s="6" t="s">
        <v>177</v>
      </c>
      <c r="F3607" s="34" t="n">
        <v>0.367133557796478</v>
      </c>
      <c r="G3607" s="34" t="n">
        <v>0.274353876739563</v>
      </c>
      <c r="H3607" s="34" t="n">
        <v>0.0927796810569157</v>
      </c>
      <c r="I3607" s="34" t="n">
        <v>0.338175214287164</v>
      </c>
      <c r="J3607" s="35" t="n">
        <v>3.65</v>
      </c>
      <c r="K3607" s="6" t="n">
        <v>0</v>
      </c>
      <c r="L3607" s="35" t="n">
        <v>-1</v>
      </c>
      <c r="M3607" s="6" t="str">
        <f aca="false">IF(I3607&lt;=0,"Below 0%",IF(I3607&lt;=0.05,"0-5%",IF(I3607&lt;=0.1,"5-10%",IF(I3607&lt;=0.2,"10-20%",IF(I3607&lt;=0.4,"20-40%","Above 40%")))))</f>
        <v>20-40%</v>
      </c>
      <c r="N3607" s="6" t="str">
        <f aca="false">IF(AND(H3607&gt;=Summary!$B$25,I3607&gt;=Summary!$B$26,I3607&lt;=Summary!$B$27,J3607&gt;=Summary!$B$28,J3607&lt;=Summary!$B$29,F3607*J3607&gt;1),"Yes","No")</f>
        <v>Yes</v>
      </c>
    </row>
    <row r="3608" customFormat="false" ht="15" hidden="false" customHeight="false" outlineLevel="0" collapsed="false">
      <c r="A3608" s="6" t="s">
        <v>151</v>
      </c>
      <c r="B3608" s="45" t="n">
        <v>42645</v>
      </c>
      <c r="C3608" s="6" t="s">
        <v>176</v>
      </c>
      <c r="D3608" s="6" t="s">
        <v>192</v>
      </c>
      <c r="E3608" s="6" t="s">
        <v>187</v>
      </c>
      <c r="F3608" s="34" t="n">
        <v>0.695089280605316</v>
      </c>
      <c r="G3608" s="34" t="n">
        <v>0.728120413273088</v>
      </c>
      <c r="H3608" s="34" t="n">
        <v>-0.0330311326677721</v>
      </c>
      <c r="I3608" s="34" t="n">
        <v>-0.045364931494351</v>
      </c>
      <c r="J3608" s="35" t="n">
        <v>1.41</v>
      </c>
      <c r="K3608" s="6" t="n">
        <v>0</v>
      </c>
      <c r="L3608" s="35" t="n">
        <v>-1</v>
      </c>
      <c r="M3608" s="6" t="str">
        <f aca="false">IF(I3608&lt;=0,"Below 0%",IF(I3608&lt;=0.05,"0-5%",IF(I3608&lt;=0.1,"5-10%",IF(I3608&lt;=0.2,"10-20%",IF(I3608&lt;=0.4,"20-40%","Above 40%")))))</f>
        <v>Below 0%</v>
      </c>
      <c r="N3608" s="6" t="str">
        <f aca="false">IF(AND(H3608&gt;=Summary!$B$25,I3608&gt;=Summary!$B$26,I3608&lt;=Summary!$B$27,J3608&gt;=Summary!$B$28,J3608&lt;=Summary!$B$29,F3608*J3608&gt;1),"Yes","No")</f>
        <v>No</v>
      </c>
    </row>
    <row r="3609" customFormat="false" ht="15" hidden="false" customHeight="false" outlineLevel="0" collapsed="false">
      <c r="A3609" s="6" t="s">
        <v>151</v>
      </c>
      <c r="B3609" s="45" t="n">
        <v>42645</v>
      </c>
      <c r="C3609" s="6" t="s">
        <v>176</v>
      </c>
      <c r="D3609" s="6" t="s">
        <v>192</v>
      </c>
      <c r="E3609" s="6" t="s">
        <v>174</v>
      </c>
      <c r="F3609" s="34" t="n">
        <v>0.173782184720039</v>
      </c>
      <c r="G3609" s="34" t="n">
        <v>0.17854778829827</v>
      </c>
      <c r="H3609" s="34" t="n">
        <v>-0.00476560357823097</v>
      </c>
      <c r="I3609" s="34" t="n">
        <v>-0.0266909135288188</v>
      </c>
      <c r="J3609" s="35" t="n">
        <v>5.75</v>
      </c>
      <c r="K3609" s="6" t="n">
        <v>1</v>
      </c>
      <c r="L3609" s="35" t="n">
        <v>4.75</v>
      </c>
      <c r="M3609" s="6" t="str">
        <f aca="false">IF(I3609&lt;=0,"Below 0%",IF(I3609&lt;=0.05,"0-5%",IF(I3609&lt;=0.1,"5-10%",IF(I3609&lt;=0.2,"10-20%",IF(I3609&lt;=0.4,"20-40%","Above 40%")))))</f>
        <v>Below 0%</v>
      </c>
      <c r="N3609" s="6" t="str">
        <f aca="false">IF(AND(H3609&gt;=Summary!$B$25,I3609&gt;=Summary!$B$26,I3609&lt;=Summary!$B$27,J3609&gt;=Summary!$B$28,J3609&lt;=Summary!$B$29,F3609*J3609&gt;1),"Yes","No")</f>
        <v>No</v>
      </c>
    </row>
    <row r="3610" customFormat="false" ht="15" hidden="false" customHeight="false" outlineLevel="0" collapsed="false">
      <c r="A3610" s="6" t="s">
        <v>151</v>
      </c>
      <c r="B3610" s="45" t="n">
        <v>42645</v>
      </c>
      <c r="C3610" s="6" t="s">
        <v>176</v>
      </c>
      <c r="D3610" s="6" t="s">
        <v>192</v>
      </c>
      <c r="E3610" s="6" t="s">
        <v>177</v>
      </c>
      <c r="F3610" s="34" t="n">
        <v>0.131128489971161</v>
      </c>
      <c r="G3610" s="34" t="n">
        <v>0.0933317984286413</v>
      </c>
      <c r="H3610" s="34" t="n">
        <v>0.0377966915425196</v>
      </c>
      <c r="I3610" s="34" t="n">
        <v>0.404971212157856</v>
      </c>
      <c r="J3610" s="35" t="n">
        <v>11</v>
      </c>
      <c r="K3610" s="6" t="n">
        <v>0</v>
      </c>
      <c r="L3610" s="35" t="n">
        <v>-1</v>
      </c>
      <c r="M3610" s="6" t="str">
        <f aca="false">IF(I3610&lt;=0,"Below 0%",IF(I3610&lt;=0.05,"0-5%",IF(I3610&lt;=0.1,"5-10%",IF(I3610&lt;=0.2,"10-20%",IF(I3610&lt;=0.4,"20-40%","Above 40%")))))</f>
        <v>Above 40%</v>
      </c>
      <c r="N3610" s="6" t="str">
        <f aca="false">IF(AND(H3610&gt;=Summary!$B$25,I3610&gt;=Summary!$B$26,I3610&lt;=Summary!$B$27,J3610&gt;=Summary!$B$28,J3610&lt;=Summary!$B$29,F3610*J3610&gt;1),"Yes","No")</f>
        <v>No</v>
      </c>
    </row>
    <row r="3611" customFormat="false" ht="15" hidden="false" customHeight="false" outlineLevel="0" collapsed="false">
      <c r="A3611" s="6" t="s">
        <v>151</v>
      </c>
      <c r="B3611" s="45" t="n">
        <v>42645</v>
      </c>
      <c r="C3611" s="6" t="s">
        <v>181</v>
      </c>
      <c r="D3611" s="6" t="s">
        <v>194</v>
      </c>
      <c r="E3611" s="6" t="s">
        <v>187</v>
      </c>
      <c r="F3611" s="34" t="n">
        <v>0.348032802343369</v>
      </c>
      <c r="G3611" s="34" t="n">
        <v>0.305758450823849</v>
      </c>
      <c r="H3611" s="34" t="n">
        <v>0.0422743515195194</v>
      </c>
      <c r="I3611" s="34" t="n">
        <v>0.138260615219673</v>
      </c>
      <c r="J3611" s="35" t="n">
        <v>3.35</v>
      </c>
      <c r="K3611" s="6" t="n">
        <v>1</v>
      </c>
      <c r="L3611" s="35" t="n">
        <v>2.35</v>
      </c>
      <c r="M3611" s="6" t="str">
        <f aca="false">IF(I3611&lt;=0,"Below 0%",IF(I3611&lt;=0.05,"0-5%",IF(I3611&lt;=0.1,"5-10%",IF(I3611&lt;=0.2,"10-20%",IF(I3611&lt;=0.4,"20-40%","Above 40%")))))</f>
        <v>10-20%</v>
      </c>
      <c r="N3611" s="6" t="str">
        <f aca="false">IF(AND(H3611&gt;=Summary!$B$25,I3611&gt;=Summary!$B$26,I3611&lt;=Summary!$B$27,J3611&gt;=Summary!$B$28,J3611&lt;=Summary!$B$29,F3611*J3611&gt;1),"Yes","No")</f>
        <v>Yes</v>
      </c>
    </row>
    <row r="3612" customFormat="false" ht="15" hidden="false" customHeight="false" outlineLevel="0" collapsed="false">
      <c r="A3612" s="6" t="s">
        <v>151</v>
      </c>
      <c r="B3612" s="45" t="n">
        <v>42645</v>
      </c>
      <c r="C3612" s="6" t="s">
        <v>181</v>
      </c>
      <c r="D3612" s="6" t="s">
        <v>194</v>
      </c>
      <c r="E3612" s="6" t="s">
        <v>174</v>
      </c>
      <c r="F3612" s="34" t="n">
        <v>0.173875495791435</v>
      </c>
      <c r="G3612" s="34" t="n">
        <v>0.284525225072193</v>
      </c>
      <c r="H3612" s="34" t="n">
        <v>-0.110649729280758</v>
      </c>
      <c r="I3612" s="34" t="n">
        <v>-0.388892511209445</v>
      </c>
      <c r="J3612" s="35" t="n">
        <v>3.6</v>
      </c>
      <c r="K3612" s="6" t="n">
        <v>0</v>
      </c>
      <c r="L3612" s="35" t="n">
        <v>-1</v>
      </c>
      <c r="M3612" s="6" t="str">
        <f aca="false">IF(I3612&lt;=0,"Below 0%",IF(I3612&lt;=0.05,"0-5%",IF(I3612&lt;=0.1,"5-10%",IF(I3612&lt;=0.2,"10-20%",IF(I3612&lt;=0.4,"20-40%","Above 40%")))))</f>
        <v>Below 0%</v>
      </c>
      <c r="N3612" s="6" t="str">
        <f aca="false">IF(AND(H3612&gt;=Summary!$B$25,I3612&gt;=Summary!$B$26,I3612&lt;=Summary!$B$27,J3612&gt;=Summary!$B$28,J3612&lt;=Summary!$B$29,F3612*J3612&gt;1),"Yes","No")</f>
        <v>No</v>
      </c>
    </row>
    <row r="3613" customFormat="false" ht="15" hidden="false" customHeight="false" outlineLevel="0" collapsed="false">
      <c r="A3613" s="6" t="s">
        <v>151</v>
      </c>
      <c r="B3613" s="45" t="n">
        <v>42645</v>
      </c>
      <c r="C3613" s="6" t="s">
        <v>181</v>
      </c>
      <c r="D3613" s="6" t="s">
        <v>194</v>
      </c>
      <c r="E3613" s="6" t="s">
        <v>177</v>
      </c>
      <c r="F3613" s="34" t="n">
        <v>0.478091686964035</v>
      </c>
      <c r="G3613" s="34" t="n">
        <v>0.409716324103958</v>
      </c>
      <c r="H3613" s="34" t="n">
        <v>0.0683753628600771</v>
      </c>
      <c r="I3613" s="34" t="n">
        <v>0.166884643929218</v>
      </c>
      <c r="J3613" s="35" t="n">
        <v>2.5</v>
      </c>
      <c r="K3613" s="6" t="n">
        <v>0</v>
      </c>
      <c r="L3613" s="35" t="n">
        <v>-1</v>
      </c>
      <c r="M3613" s="6" t="str">
        <f aca="false">IF(I3613&lt;=0,"Below 0%",IF(I3613&lt;=0.05,"0-5%",IF(I3613&lt;=0.1,"5-10%",IF(I3613&lt;=0.2,"10-20%",IF(I3613&lt;=0.4,"20-40%","Above 40%")))))</f>
        <v>10-20%</v>
      </c>
      <c r="N3613" s="6" t="str">
        <f aca="false">IF(AND(H3613&gt;=Summary!$B$25,I3613&gt;=Summary!$B$26,I3613&lt;=Summary!$B$27,J3613&gt;=Summary!$B$28,J3613&lt;=Summary!$B$29,F3613*J3613&gt;1),"Yes","No")</f>
        <v>Yes</v>
      </c>
    </row>
    <row r="3614" customFormat="false" ht="15" hidden="false" customHeight="false" outlineLevel="0" collapsed="false">
      <c r="A3614" s="6" t="s">
        <v>151</v>
      </c>
      <c r="B3614" s="45" t="n">
        <v>42658</v>
      </c>
      <c r="C3614" s="6" t="s">
        <v>185</v>
      </c>
      <c r="D3614" s="6" t="s">
        <v>175</v>
      </c>
      <c r="E3614" s="6" t="s">
        <v>187</v>
      </c>
      <c r="F3614" s="34" t="n">
        <v>0.809467911720276</v>
      </c>
      <c r="G3614" s="34" t="n">
        <v>0.766509433962264</v>
      </c>
      <c r="H3614" s="34" t="n">
        <v>0.0429584777580118</v>
      </c>
      <c r="I3614" s="34" t="n">
        <v>0.0560442909827599</v>
      </c>
      <c r="J3614" s="35" t="n">
        <v>1.32</v>
      </c>
      <c r="K3614" s="6" t="n">
        <v>1</v>
      </c>
      <c r="L3614" s="35" t="n">
        <v>0.32</v>
      </c>
      <c r="M3614" s="6" t="str">
        <f aca="false">IF(I3614&lt;=0,"Below 0%",IF(I3614&lt;=0.05,"0-5%",IF(I3614&lt;=0.1,"5-10%",IF(I3614&lt;=0.2,"10-20%",IF(I3614&lt;=0.4,"20-40%","Above 40%")))))</f>
        <v>5-10%</v>
      </c>
      <c r="N3614" s="6" t="str">
        <f aca="false">IF(AND(H3614&gt;=Summary!$B$25,I3614&gt;=Summary!$B$26,I3614&lt;=Summary!$B$27,J3614&gt;=Summary!$B$28,J3614&lt;=Summary!$B$29,F3614*J3614&gt;1),"Yes","No")</f>
        <v>No</v>
      </c>
    </row>
    <row r="3615" customFormat="false" ht="15" hidden="false" customHeight="false" outlineLevel="0" collapsed="false">
      <c r="A3615" s="6" t="s">
        <v>151</v>
      </c>
      <c r="B3615" s="45" t="n">
        <v>42658</v>
      </c>
      <c r="C3615" s="6" t="s">
        <v>185</v>
      </c>
      <c r="D3615" s="6" t="s">
        <v>175</v>
      </c>
      <c r="E3615" s="6" t="s">
        <v>174</v>
      </c>
      <c r="F3615" s="34" t="n">
        <v>0.105436563491821</v>
      </c>
      <c r="G3615" s="34" t="n">
        <v>0.155660377358491</v>
      </c>
      <c r="H3615" s="34" t="n">
        <v>-0.0502238138666693</v>
      </c>
      <c r="I3615" s="34" t="n">
        <v>-0.322649955749512</v>
      </c>
      <c r="J3615" s="35" t="n">
        <v>6.5</v>
      </c>
      <c r="K3615" s="6" t="n">
        <v>0</v>
      </c>
      <c r="L3615" s="35" t="n">
        <v>-1</v>
      </c>
      <c r="M3615" s="6" t="str">
        <f aca="false">IF(I3615&lt;=0,"Below 0%",IF(I3615&lt;=0.05,"0-5%",IF(I3615&lt;=0.1,"5-10%",IF(I3615&lt;=0.2,"10-20%",IF(I3615&lt;=0.4,"20-40%","Above 40%")))))</f>
        <v>Below 0%</v>
      </c>
      <c r="N3615" s="6" t="str">
        <f aca="false">IF(AND(H3615&gt;=Summary!$B$25,I3615&gt;=Summary!$B$26,I3615&lt;=Summary!$B$27,J3615&gt;=Summary!$B$28,J3615&lt;=Summary!$B$29,F3615*J3615&gt;1),"Yes","No")</f>
        <v>No</v>
      </c>
    </row>
    <row r="3616" customFormat="false" ht="15" hidden="false" customHeight="false" outlineLevel="0" collapsed="false">
      <c r="A3616" s="6" t="s">
        <v>151</v>
      </c>
      <c r="B3616" s="45" t="n">
        <v>42658</v>
      </c>
      <c r="C3616" s="6" t="s">
        <v>185</v>
      </c>
      <c r="D3616" s="6" t="s">
        <v>175</v>
      </c>
      <c r="E3616" s="6" t="s">
        <v>177</v>
      </c>
      <c r="F3616" s="34" t="n">
        <v>0.0850955322384834</v>
      </c>
      <c r="G3616" s="34" t="n">
        <v>0.0778301886792453</v>
      </c>
      <c r="H3616" s="34" t="n">
        <v>0.00726534355923815</v>
      </c>
      <c r="I3616" s="34" t="n">
        <v>0.0933486566399084</v>
      </c>
      <c r="J3616" s="35" t="n">
        <v>13</v>
      </c>
      <c r="K3616" s="6" t="n">
        <v>0</v>
      </c>
      <c r="L3616" s="35" t="n">
        <v>-1</v>
      </c>
      <c r="M3616" s="6" t="str">
        <f aca="false">IF(I3616&lt;=0,"Below 0%",IF(I3616&lt;=0.05,"0-5%",IF(I3616&lt;=0.1,"5-10%",IF(I3616&lt;=0.2,"10-20%",IF(I3616&lt;=0.4,"20-40%","Above 40%")))))</f>
        <v>5-10%</v>
      </c>
      <c r="N3616" s="6" t="str">
        <f aca="false">IF(AND(H3616&gt;=Summary!$B$25,I3616&gt;=Summary!$B$26,I3616&lt;=Summary!$B$27,J3616&gt;=Summary!$B$28,J3616&lt;=Summary!$B$29,F3616*J3616&gt;1),"Yes","No")</f>
        <v>No</v>
      </c>
    </row>
    <row r="3617" customFormat="false" ht="15" hidden="false" customHeight="false" outlineLevel="0" collapsed="false">
      <c r="A3617" s="6" t="s">
        <v>151</v>
      </c>
      <c r="B3617" s="45" t="n">
        <v>42658</v>
      </c>
      <c r="C3617" s="6" t="s">
        <v>199</v>
      </c>
      <c r="D3617" s="6" t="s">
        <v>186</v>
      </c>
      <c r="E3617" s="6" t="s">
        <v>187</v>
      </c>
      <c r="F3617" s="34" t="n">
        <v>0.30458664894104</v>
      </c>
      <c r="G3617" s="34" t="n">
        <v>0.529558077417714</v>
      </c>
      <c r="H3617" s="34" t="n">
        <v>-0.224971428476674</v>
      </c>
      <c r="I3617" s="34" t="n">
        <v>-0.424828622336766</v>
      </c>
      <c r="J3617" s="35" t="n">
        <v>1.9</v>
      </c>
      <c r="K3617" s="6" t="n">
        <v>1</v>
      </c>
      <c r="L3617" s="35" t="n">
        <v>0.9</v>
      </c>
      <c r="M3617" s="6" t="str">
        <f aca="false">IF(I3617&lt;=0,"Below 0%",IF(I3617&lt;=0.05,"0-5%",IF(I3617&lt;=0.1,"5-10%",IF(I3617&lt;=0.2,"10-20%",IF(I3617&lt;=0.4,"20-40%","Above 40%")))))</f>
        <v>Below 0%</v>
      </c>
      <c r="N3617" s="6" t="str">
        <f aca="false">IF(AND(H3617&gt;=Summary!$B$25,I3617&gt;=Summary!$B$26,I3617&lt;=Summary!$B$27,J3617&gt;=Summary!$B$28,J3617&lt;=Summary!$B$29,F3617*J3617&gt;1),"Yes","No")</f>
        <v>No</v>
      </c>
    </row>
    <row r="3618" customFormat="false" ht="15" hidden="false" customHeight="false" outlineLevel="0" collapsed="false">
      <c r="A3618" s="6" t="s">
        <v>151</v>
      </c>
      <c r="B3618" s="45" t="n">
        <v>42658</v>
      </c>
      <c r="C3618" s="6" t="s">
        <v>199</v>
      </c>
      <c r="D3618" s="6" t="s">
        <v>186</v>
      </c>
      <c r="E3618" s="6" t="s">
        <v>174</v>
      </c>
      <c r="F3618" s="34" t="n">
        <v>0.192889004945755</v>
      </c>
      <c r="G3618" s="34" t="n">
        <v>0.271202249890473</v>
      </c>
      <c r="H3618" s="34" t="n">
        <v>-0.0783132449447183</v>
      </c>
      <c r="I3618" s="34" t="n">
        <v>-0.288763256854785</v>
      </c>
      <c r="J3618" s="35" t="n">
        <v>3.71</v>
      </c>
      <c r="K3618" s="6" t="n">
        <v>0</v>
      </c>
      <c r="L3618" s="35" t="n">
        <v>-1</v>
      </c>
      <c r="M3618" s="6" t="str">
        <f aca="false">IF(I3618&lt;=0,"Below 0%",IF(I3618&lt;=0.05,"0-5%",IF(I3618&lt;=0.1,"5-10%",IF(I3618&lt;=0.2,"10-20%",IF(I3618&lt;=0.4,"20-40%","Above 40%")))))</f>
        <v>Below 0%</v>
      </c>
      <c r="N3618" s="6" t="str">
        <f aca="false">IF(AND(H3618&gt;=Summary!$B$25,I3618&gt;=Summary!$B$26,I3618&lt;=Summary!$B$27,J3618&gt;=Summary!$B$28,J3618&lt;=Summary!$B$29,F3618*J3618&gt;1),"Yes","No")</f>
        <v>No</v>
      </c>
    </row>
    <row r="3619" customFormat="false" ht="15" hidden="false" customHeight="false" outlineLevel="0" collapsed="false">
      <c r="A3619" s="6" t="s">
        <v>151</v>
      </c>
      <c r="B3619" s="45" t="n">
        <v>42658</v>
      </c>
      <c r="C3619" s="6" t="s">
        <v>199</v>
      </c>
      <c r="D3619" s="6" t="s">
        <v>186</v>
      </c>
      <c r="E3619" s="6" t="s">
        <v>177</v>
      </c>
      <c r="F3619" s="34" t="n">
        <v>0.502524316310883</v>
      </c>
      <c r="G3619" s="34" t="n">
        <v>0.199239672691813</v>
      </c>
      <c r="H3619" s="34" t="n">
        <v>0.30328464361907</v>
      </c>
      <c r="I3619" s="34" t="n">
        <v>1.52221010766362</v>
      </c>
      <c r="J3619" s="35" t="n">
        <v>5.05</v>
      </c>
      <c r="K3619" s="6" t="n">
        <v>0</v>
      </c>
      <c r="L3619" s="35" t="n">
        <v>-1</v>
      </c>
      <c r="M3619" s="6" t="str">
        <f aca="false">IF(I3619&lt;=0,"Below 0%",IF(I3619&lt;=0.05,"0-5%",IF(I3619&lt;=0.1,"5-10%",IF(I3619&lt;=0.2,"10-20%",IF(I3619&lt;=0.4,"20-40%","Above 40%")))))</f>
        <v>Above 40%</v>
      </c>
      <c r="N3619" s="6" t="str">
        <f aca="false">IF(AND(H3619&gt;=Summary!$B$25,I3619&gt;=Summary!$B$26,I3619&lt;=Summary!$B$27,J3619&gt;=Summary!$B$28,J3619&lt;=Summary!$B$29,F3619*J3619&gt;1),"Yes","No")</f>
        <v>No</v>
      </c>
    </row>
    <row r="3620" customFormat="false" ht="15" hidden="false" customHeight="false" outlineLevel="0" collapsed="false">
      <c r="A3620" s="6" t="s">
        <v>151</v>
      </c>
      <c r="B3620" s="45" t="n">
        <v>42658</v>
      </c>
      <c r="C3620" s="6" t="s">
        <v>190</v>
      </c>
      <c r="D3620" s="6" t="s">
        <v>195</v>
      </c>
      <c r="E3620" s="6" t="s">
        <v>187</v>
      </c>
      <c r="F3620" s="34" t="n">
        <v>0.509795367717743</v>
      </c>
      <c r="G3620" s="34" t="n">
        <v>0.619966087325138</v>
      </c>
      <c r="H3620" s="34" t="n">
        <v>-0.110170719607395</v>
      </c>
      <c r="I3620" s="34" t="n">
        <v>-0.177704429096646</v>
      </c>
      <c r="J3620" s="35" t="n">
        <v>1.63</v>
      </c>
      <c r="K3620" s="6" t="n">
        <v>1</v>
      </c>
      <c r="L3620" s="35" t="n">
        <v>0.63</v>
      </c>
      <c r="M3620" s="6" t="str">
        <f aca="false">IF(I3620&lt;=0,"Below 0%",IF(I3620&lt;=0.05,"0-5%",IF(I3620&lt;=0.1,"5-10%",IF(I3620&lt;=0.2,"10-20%",IF(I3620&lt;=0.4,"20-40%","Above 40%")))))</f>
        <v>Below 0%</v>
      </c>
      <c r="N3620" s="6" t="str">
        <f aca="false">IF(AND(H3620&gt;=Summary!$B$25,I3620&gt;=Summary!$B$26,I3620&lt;=Summary!$B$27,J3620&gt;=Summary!$B$28,J3620&lt;=Summary!$B$29,F3620*J3620&gt;1),"Yes","No")</f>
        <v>No</v>
      </c>
    </row>
    <row r="3621" customFormat="false" ht="15" hidden="false" customHeight="false" outlineLevel="0" collapsed="false">
      <c r="A3621" s="6" t="s">
        <v>151</v>
      </c>
      <c r="B3621" s="45" t="n">
        <v>42658</v>
      </c>
      <c r="C3621" s="6" t="s">
        <v>190</v>
      </c>
      <c r="D3621" s="6" t="s">
        <v>195</v>
      </c>
      <c r="E3621" s="6" t="s">
        <v>174</v>
      </c>
      <c r="F3621" s="34" t="n">
        <v>0.315345346927643</v>
      </c>
      <c r="G3621" s="34" t="n">
        <v>0.224565493853328</v>
      </c>
      <c r="H3621" s="34" t="n">
        <v>0.0907798530743152</v>
      </c>
      <c r="I3621" s="34" t="n">
        <v>0.40424666994301</v>
      </c>
      <c r="J3621" s="35" t="n">
        <v>4.5</v>
      </c>
      <c r="K3621" s="6" t="n">
        <v>0</v>
      </c>
      <c r="L3621" s="35" t="n">
        <v>-1</v>
      </c>
      <c r="M3621" s="6" t="str">
        <f aca="false">IF(I3621&lt;=0,"Below 0%",IF(I3621&lt;=0.05,"0-5%",IF(I3621&lt;=0.1,"5-10%",IF(I3621&lt;=0.2,"10-20%",IF(I3621&lt;=0.4,"20-40%","Above 40%")))))</f>
        <v>Above 40%</v>
      </c>
      <c r="N3621" s="6" t="str">
        <f aca="false">IF(AND(H3621&gt;=Summary!$B$25,I3621&gt;=Summary!$B$26,I3621&lt;=Summary!$B$27,J3621&gt;=Summary!$B$28,J3621&lt;=Summary!$B$29,F3621*J3621&gt;1),"Yes","No")</f>
        <v>No</v>
      </c>
    </row>
    <row r="3622" customFormat="false" ht="15" hidden="false" customHeight="false" outlineLevel="0" collapsed="false">
      <c r="A3622" s="6" t="s">
        <v>151</v>
      </c>
      <c r="B3622" s="45" t="n">
        <v>42658</v>
      </c>
      <c r="C3622" s="6" t="s">
        <v>190</v>
      </c>
      <c r="D3622" s="6" t="s">
        <v>195</v>
      </c>
      <c r="E3622" s="6" t="s">
        <v>177</v>
      </c>
      <c r="F3622" s="34" t="n">
        <v>0.174859285354614</v>
      </c>
      <c r="G3622" s="34" t="n">
        <v>0.155468418821535</v>
      </c>
      <c r="H3622" s="34" t="n">
        <v>0.0193908665330797</v>
      </c>
      <c r="I3622" s="34" t="n">
        <v>0.124725437359332</v>
      </c>
      <c r="J3622" s="35" t="n">
        <v>6.5</v>
      </c>
      <c r="K3622" s="6" t="n">
        <v>0</v>
      </c>
      <c r="L3622" s="35" t="n">
        <v>-1</v>
      </c>
      <c r="M3622" s="6" t="str">
        <f aca="false">IF(I3622&lt;=0,"Below 0%",IF(I3622&lt;=0.05,"0-5%",IF(I3622&lt;=0.1,"5-10%",IF(I3622&lt;=0.2,"10-20%",IF(I3622&lt;=0.4,"20-40%","Above 40%")))))</f>
        <v>10-20%</v>
      </c>
      <c r="N3622" s="6" t="str">
        <f aca="false">IF(AND(H3622&gt;=Summary!$B$25,I3622&gt;=Summary!$B$26,I3622&lt;=Summary!$B$27,J3622&gt;=Summary!$B$28,J3622&lt;=Summary!$B$29,F3622*J3622&gt;1),"Yes","No")</f>
        <v>No</v>
      </c>
    </row>
    <row r="3623" customFormat="false" ht="15" hidden="false" customHeight="false" outlineLevel="0" collapsed="false">
      <c r="A3623" s="6" t="s">
        <v>151</v>
      </c>
      <c r="B3623" s="45" t="n">
        <v>42658</v>
      </c>
      <c r="C3623" s="6" t="s">
        <v>180</v>
      </c>
      <c r="D3623" s="6" t="s">
        <v>189</v>
      </c>
      <c r="E3623" s="6" t="s">
        <v>187</v>
      </c>
      <c r="F3623" s="34" t="n">
        <v>0.566172182559967</v>
      </c>
      <c r="G3623" s="34" t="n">
        <v>0.460439632117931</v>
      </c>
      <c r="H3623" s="34" t="n">
        <v>0.105732550442036</v>
      </c>
      <c r="I3623" s="34" t="n">
        <v>0.229633904352862</v>
      </c>
      <c r="J3623" s="35" t="n">
        <v>2.2</v>
      </c>
      <c r="K3623" s="6" t="n">
        <v>0</v>
      </c>
      <c r="L3623" s="35" t="n">
        <v>-1</v>
      </c>
      <c r="M3623" s="6" t="str">
        <f aca="false">IF(I3623&lt;=0,"Below 0%",IF(I3623&lt;=0.05,"0-5%",IF(I3623&lt;=0.1,"5-10%",IF(I3623&lt;=0.2,"10-20%",IF(I3623&lt;=0.4,"20-40%","Above 40%")))))</f>
        <v>20-40%</v>
      </c>
      <c r="N3623" s="6" t="str">
        <f aca="false">IF(AND(H3623&gt;=Summary!$B$25,I3623&gt;=Summary!$B$26,I3623&lt;=Summary!$B$27,J3623&gt;=Summary!$B$28,J3623&lt;=Summary!$B$29,F3623*J3623&gt;1),"Yes","No")</f>
        <v>Yes</v>
      </c>
    </row>
    <row r="3624" customFormat="false" ht="15" hidden="false" customHeight="false" outlineLevel="0" collapsed="false">
      <c r="A3624" s="6" t="s">
        <v>151</v>
      </c>
      <c r="B3624" s="45" t="n">
        <v>42658</v>
      </c>
      <c r="C3624" s="6" t="s">
        <v>180</v>
      </c>
      <c r="D3624" s="6" t="s">
        <v>189</v>
      </c>
      <c r="E3624" s="6" t="s">
        <v>174</v>
      </c>
      <c r="F3624" s="34" t="n">
        <v>0.234359219670296</v>
      </c>
      <c r="G3624" s="34" t="n">
        <v>0.279825190789903</v>
      </c>
      <c r="H3624" s="34" t="n">
        <v>-0.0454659711196071</v>
      </c>
      <c r="I3624" s="34" t="n">
        <v>-0.162479907513915</v>
      </c>
      <c r="J3624" s="35" t="n">
        <v>3.62</v>
      </c>
      <c r="K3624" s="6" t="n">
        <v>0</v>
      </c>
      <c r="L3624" s="35" t="n">
        <v>-1</v>
      </c>
      <c r="M3624" s="6" t="str">
        <f aca="false">IF(I3624&lt;=0,"Below 0%",IF(I3624&lt;=0.05,"0-5%",IF(I3624&lt;=0.1,"5-10%",IF(I3624&lt;=0.2,"10-20%",IF(I3624&lt;=0.4,"20-40%","Above 40%")))))</f>
        <v>Below 0%</v>
      </c>
      <c r="N3624" s="6" t="str">
        <f aca="false">IF(AND(H3624&gt;=Summary!$B$25,I3624&gt;=Summary!$B$26,I3624&lt;=Summary!$B$27,J3624&gt;=Summary!$B$28,J3624&lt;=Summary!$B$29,F3624*J3624&gt;1),"Yes","No")</f>
        <v>No</v>
      </c>
    </row>
    <row r="3625" customFormat="false" ht="15" hidden="false" customHeight="false" outlineLevel="0" collapsed="false">
      <c r="A3625" s="6" t="s">
        <v>151</v>
      </c>
      <c r="B3625" s="45" t="n">
        <v>42658</v>
      </c>
      <c r="C3625" s="6" t="s">
        <v>180</v>
      </c>
      <c r="D3625" s="6" t="s">
        <v>189</v>
      </c>
      <c r="E3625" s="6" t="s">
        <v>177</v>
      </c>
      <c r="F3625" s="34" t="n">
        <v>0.199468582868576</v>
      </c>
      <c r="G3625" s="34" t="n">
        <v>0.259735177092166</v>
      </c>
      <c r="H3625" s="34" t="n">
        <v>-0.0602665942235902</v>
      </c>
      <c r="I3625" s="34" t="n">
        <v>-0.232030928187308</v>
      </c>
      <c r="J3625" s="35" t="n">
        <v>3.9</v>
      </c>
      <c r="K3625" s="6" t="n">
        <v>1</v>
      </c>
      <c r="L3625" s="35" t="n">
        <v>2.9</v>
      </c>
      <c r="M3625" s="6" t="str">
        <f aca="false">IF(I3625&lt;=0,"Below 0%",IF(I3625&lt;=0.05,"0-5%",IF(I3625&lt;=0.1,"5-10%",IF(I3625&lt;=0.2,"10-20%",IF(I3625&lt;=0.4,"20-40%","Above 40%")))))</f>
        <v>Below 0%</v>
      </c>
      <c r="N3625" s="6" t="str">
        <f aca="false">IF(AND(H3625&gt;=Summary!$B$25,I3625&gt;=Summary!$B$26,I3625&lt;=Summary!$B$27,J3625&gt;=Summary!$B$28,J3625&lt;=Summary!$B$29,F3625*J3625&gt;1),"Yes","No")</f>
        <v>No</v>
      </c>
    </row>
    <row r="3626" customFormat="false" ht="15" hidden="false" customHeight="false" outlineLevel="0" collapsed="false">
      <c r="A3626" s="6" t="s">
        <v>151</v>
      </c>
      <c r="B3626" s="45" t="n">
        <v>42658</v>
      </c>
      <c r="C3626" s="6" t="s">
        <v>194</v>
      </c>
      <c r="D3626" s="6" t="s">
        <v>173</v>
      </c>
      <c r="E3626" s="6" t="s">
        <v>187</v>
      </c>
      <c r="F3626" s="34" t="n">
        <v>0.563545107841492</v>
      </c>
      <c r="G3626" s="34" t="n">
        <v>0.659348129014716</v>
      </c>
      <c r="H3626" s="34" t="n">
        <v>-0.0958030211732246</v>
      </c>
      <c r="I3626" s="34" t="n">
        <v>-0.145299602679371</v>
      </c>
      <c r="J3626" s="35" t="n">
        <v>1.56</v>
      </c>
      <c r="K3626" s="6" t="n">
        <v>0</v>
      </c>
      <c r="L3626" s="35" t="n">
        <v>-1</v>
      </c>
      <c r="M3626" s="6" t="str">
        <f aca="false">IF(I3626&lt;=0,"Below 0%",IF(I3626&lt;=0.05,"0-5%",IF(I3626&lt;=0.1,"5-10%",IF(I3626&lt;=0.2,"10-20%",IF(I3626&lt;=0.4,"20-40%","Above 40%")))))</f>
        <v>Below 0%</v>
      </c>
      <c r="N3626" s="6" t="str">
        <f aca="false">IF(AND(H3626&gt;=Summary!$B$25,I3626&gt;=Summary!$B$26,I3626&lt;=Summary!$B$27,J3626&gt;=Summary!$B$28,J3626&lt;=Summary!$B$29,F3626*J3626&gt;1),"Yes","No")</f>
        <v>No</v>
      </c>
    </row>
    <row r="3627" customFormat="false" ht="15" hidden="false" customHeight="false" outlineLevel="0" collapsed="false">
      <c r="A3627" s="6" t="s">
        <v>151</v>
      </c>
      <c r="B3627" s="45" t="n">
        <v>42658</v>
      </c>
      <c r="C3627" s="6" t="s">
        <v>194</v>
      </c>
      <c r="D3627" s="6" t="s">
        <v>173</v>
      </c>
      <c r="E3627" s="6" t="s">
        <v>174</v>
      </c>
      <c r="F3627" s="34" t="n">
        <v>0.240437299013138</v>
      </c>
      <c r="G3627" s="34" t="n">
        <v>0.212078985827414</v>
      </c>
      <c r="H3627" s="34" t="n">
        <v>0.0283583131857239</v>
      </c>
      <c r="I3627" s="34" t="n">
        <v>0.133715809112749</v>
      </c>
      <c r="J3627" s="35" t="n">
        <v>4.85</v>
      </c>
      <c r="K3627" s="6" t="n">
        <v>1</v>
      </c>
      <c r="L3627" s="35" t="n">
        <v>3.85</v>
      </c>
      <c r="M3627" s="6" t="str">
        <f aca="false">IF(I3627&lt;=0,"Below 0%",IF(I3627&lt;=0.05,"0-5%",IF(I3627&lt;=0.1,"5-10%",IF(I3627&lt;=0.2,"10-20%",IF(I3627&lt;=0.4,"20-40%","Above 40%")))))</f>
        <v>10-20%</v>
      </c>
      <c r="N3627" s="6" t="str">
        <f aca="false">IF(AND(H3627&gt;=Summary!$B$25,I3627&gt;=Summary!$B$26,I3627&lt;=Summary!$B$27,J3627&gt;=Summary!$B$28,J3627&lt;=Summary!$B$29,F3627*J3627&gt;1),"Yes","No")</f>
        <v>No</v>
      </c>
    </row>
    <row r="3628" customFormat="false" ht="15" hidden="false" customHeight="false" outlineLevel="0" collapsed="false">
      <c r="A3628" s="6" t="s">
        <v>151</v>
      </c>
      <c r="B3628" s="45" t="n">
        <v>42658</v>
      </c>
      <c r="C3628" s="6" t="s">
        <v>194</v>
      </c>
      <c r="D3628" s="6" t="s">
        <v>173</v>
      </c>
      <c r="E3628" s="6" t="s">
        <v>177</v>
      </c>
      <c r="F3628" s="34" t="n">
        <v>0.196017563343048</v>
      </c>
      <c r="G3628" s="34" t="n">
        <v>0.12857288515787</v>
      </c>
      <c r="H3628" s="34" t="n">
        <v>0.0674446781851784</v>
      </c>
      <c r="I3628" s="34" t="n">
        <v>0.524563776432066</v>
      </c>
      <c r="J3628" s="35" t="n">
        <v>8</v>
      </c>
      <c r="K3628" s="6" t="n">
        <v>0</v>
      </c>
      <c r="L3628" s="35" t="n">
        <v>-1</v>
      </c>
      <c r="M3628" s="6" t="str">
        <f aca="false">IF(I3628&lt;=0,"Below 0%",IF(I3628&lt;=0.05,"0-5%",IF(I3628&lt;=0.1,"5-10%",IF(I3628&lt;=0.2,"10-20%",IF(I3628&lt;=0.4,"20-40%","Above 40%")))))</f>
        <v>Above 40%</v>
      </c>
      <c r="N3628" s="6" t="str">
        <f aca="false">IF(AND(H3628&gt;=Summary!$B$25,I3628&gt;=Summary!$B$26,I3628&lt;=Summary!$B$27,J3628&gt;=Summary!$B$28,J3628&lt;=Summary!$B$29,F3628*J3628&gt;1),"Yes","No")</f>
        <v>No</v>
      </c>
    </row>
    <row r="3629" customFormat="false" ht="15" hidden="false" customHeight="false" outlineLevel="0" collapsed="false">
      <c r="A3629" s="6" t="s">
        <v>151</v>
      </c>
      <c r="B3629" s="45" t="n">
        <v>42658</v>
      </c>
      <c r="C3629" s="6" t="s">
        <v>192</v>
      </c>
      <c r="D3629" s="6" t="s">
        <v>191</v>
      </c>
      <c r="E3629" s="6" t="s">
        <v>187</v>
      </c>
      <c r="F3629" s="34" t="n">
        <v>0.420205354690552</v>
      </c>
      <c r="G3629" s="34" t="n">
        <v>0.483745123537061</v>
      </c>
      <c r="H3629" s="34" t="n">
        <v>-0.0635397688465094</v>
      </c>
      <c r="I3629" s="34" t="n">
        <v>-0.131349683448833</v>
      </c>
      <c r="J3629" s="35" t="n">
        <v>2.1</v>
      </c>
      <c r="K3629" s="6" t="n">
        <v>1</v>
      </c>
      <c r="L3629" s="35" t="n">
        <v>1.1</v>
      </c>
      <c r="M3629" s="6" t="str">
        <f aca="false">IF(I3629&lt;=0,"Below 0%",IF(I3629&lt;=0.05,"0-5%",IF(I3629&lt;=0.1,"5-10%",IF(I3629&lt;=0.2,"10-20%",IF(I3629&lt;=0.4,"20-40%","Above 40%")))))</f>
        <v>Below 0%</v>
      </c>
      <c r="N3629" s="6" t="str">
        <f aca="false">IF(AND(H3629&gt;=Summary!$B$25,I3629&gt;=Summary!$B$26,I3629&lt;=Summary!$B$27,J3629&gt;=Summary!$B$28,J3629&lt;=Summary!$B$29,F3629*J3629&gt;1),"Yes","No")</f>
        <v>No</v>
      </c>
    </row>
    <row r="3630" customFormat="false" ht="15" hidden="false" customHeight="false" outlineLevel="0" collapsed="false">
      <c r="A3630" s="6" t="s">
        <v>151</v>
      </c>
      <c r="B3630" s="45" t="n">
        <v>42658</v>
      </c>
      <c r="C3630" s="6" t="s">
        <v>192</v>
      </c>
      <c r="D3630" s="6" t="s">
        <v>191</v>
      </c>
      <c r="E3630" s="6" t="s">
        <v>174</v>
      </c>
      <c r="F3630" s="34" t="n">
        <v>0.257051289081574</v>
      </c>
      <c r="G3630" s="34" t="n">
        <v>0.282184655396619</v>
      </c>
      <c r="H3630" s="34" t="n">
        <v>-0.0251333663150455</v>
      </c>
      <c r="I3630" s="34" t="n">
        <v>-0.0890670907662212</v>
      </c>
      <c r="J3630" s="35" t="n">
        <v>3.6</v>
      </c>
      <c r="K3630" s="6" t="n">
        <v>0</v>
      </c>
      <c r="L3630" s="35" t="n">
        <v>-1</v>
      </c>
      <c r="M3630" s="6" t="str">
        <f aca="false">IF(I3630&lt;=0,"Below 0%",IF(I3630&lt;=0.05,"0-5%",IF(I3630&lt;=0.1,"5-10%",IF(I3630&lt;=0.2,"10-20%",IF(I3630&lt;=0.4,"20-40%","Above 40%")))))</f>
        <v>Below 0%</v>
      </c>
      <c r="N3630" s="6" t="str">
        <f aca="false">IF(AND(H3630&gt;=Summary!$B$25,I3630&gt;=Summary!$B$26,I3630&lt;=Summary!$B$27,J3630&gt;=Summary!$B$28,J3630&lt;=Summary!$B$29,F3630*J3630&gt;1),"Yes","No")</f>
        <v>No</v>
      </c>
    </row>
    <row r="3631" customFormat="false" ht="15" hidden="false" customHeight="false" outlineLevel="0" collapsed="false">
      <c r="A3631" s="6" t="s">
        <v>151</v>
      </c>
      <c r="B3631" s="45" t="n">
        <v>42658</v>
      </c>
      <c r="C3631" s="6" t="s">
        <v>192</v>
      </c>
      <c r="D3631" s="6" t="s">
        <v>191</v>
      </c>
      <c r="E3631" s="6" t="s">
        <v>177</v>
      </c>
      <c r="F3631" s="34" t="n">
        <v>0.322743356227875</v>
      </c>
      <c r="G3631" s="34" t="n">
        <v>0.23407022106632</v>
      </c>
      <c r="H3631" s="34" t="n">
        <v>0.0886731351615549</v>
      </c>
      <c r="I3631" s="34" t="n">
        <v>0.378831338551309</v>
      </c>
      <c r="J3631" s="35" t="n">
        <v>4.34</v>
      </c>
      <c r="K3631" s="6" t="n">
        <v>0</v>
      </c>
      <c r="L3631" s="35" t="n">
        <v>-1</v>
      </c>
      <c r="M3631" s="6" t="str">
        <f aca="false">IF(I3631&lt;=0,"Below 0%",IF(I3631&lt;=0.05,"0-5%",IF(I3631&lt;=0.1,"5-10%",IF(I3631&lt;=0.2,"10-20%",IF(I3631&lt;=0.4,"20-40%","Above 40%")))))</f>
        <v>20-40%</v>
      </c>
      <c r="N3631" s="6" t="str">
        <f aca="false">IF(AND(H3631&gt;=Summary!$B$25,I3631&gt;=Summary!$B$26,I3631&lt;=Summary!$B$27,J3631&gt;=Summary!$B$28,J3631&lt;=Summary!$B$29,F3631*J3631&gt;1),"Yes","No")</f>
        <v>Yes</v>
      </c>
    </row>
    <row r="3632" customFormat="false" ht="15" hidden="false" customHeight="false" outlineLevel="0" collapsed="false">
      <c r="A3632" s="6" t="s">
        <v>151</v>
      </c>
      <c r="B3632" s="45" t="n">
        <v>42658</v>
      </c>
      <c r="C3632" s="6" t="s">
        <v>178</v>
      </c>
      <c r="D3632" s="6" t="s">
        <v>181</v>
      </c>
      <c r="E3632" s="6" t="s">
        <v>187</v>
      </c>
      <c r="F3632" s="34" t="n">
        <v>0.243407443165779</v>
      </c>
      <c r="G3632" s="34" t="n">
        <v>0.177857769750315</v>
      </c>
      <c r="H3632" s="34" t="n">
        <v>0.0655496734154643</v>
      </c>
      <c r="I3632" s="34" t="n">
        <v>0.368551081616991</v>
      </c>
      <c r="J3632" s="35" t="n">
        <v>5.65</v>
      </c>
      <c r="K3632" s="6" t="n">
        <v>0</v>
      </c>
      <c r="L3632" s="35" t="n">
        <v>-1</v>
      </c>
      <c r="M3632" s="6" t="str">
        <f aca="false">IF(I3632&lt;=0,"Below 0%",IF(I3632&lt;=0.05,"0-5%",IF(I3632&lt;=0.1,"5-10%",IF(I3632&lt;=0.2,"10-20%",IF(I3632&lt;=0.4,"20-40%","Above 40%")))))</f>
        <v>20-40%</v>
      </c>
      <c r="N3632" s="6" t="str">
        <f aca="false">IF(AND(H3632&gt;=Summary!$B$25,I3632&gt;=Summary!$B$26,I3632&lt;=Summary!$B$27,J3632&gt;=Summary!$B$28,J3632&lt;=Summary!$B$29,F3632*J3632&gt;1),"Yes","No")</f>
        <v>No</v>
      </c>
    </row>
    <row r="3633" customFormat="false" ht="15" hidden="false" customHeight="false" outlineLevel="0" collapsed="false">
      <c r="A3633" s="6" t="s">
        <v>151</v>
      </c>
      <c r="B3633" s="45" t="n">
        <v>42658</v>
      </c>
      <c r="C3633" s="6" t="s">
        <v>178</v>
      </c>
      <c r="D3633" s="6" t="s">
        <v>181</v>
      </c>
      <c r="E3633" s="6" t="s">
        <v>174</v>
      </c>
      <c r="F3633" s="34" t="n">
        <v>0.197608217597008</v>
      </c>
      <c r="G3633" s="34" t="n">
        <v>0.254404151668172</v>
      </c>
      <c r="H3633" s="34" t="n">
        <v>-0.056795934071164</v>
      </c>
      <c r="I3633" s="34" t="n">
        <v>-0.223250814496318</v>
      </c>
      <c r="J3633" s="35" t="n">
        <v>3.95</v>
      </c>
      <c r="K3633" s="6" t="n">
        <v>1</v>
      </c>
      <c r="L3633" s="35" t="n">
        <v>2.95</v>
      </c>
      <c r="M3633" s="6" t="str">
        <f aca="false">IF(I3633&lt;=0,"Below 0%",IF(I3633&lt;=0.05,"0-5%",IF(I3633&lt;=0.1,"5-10%",IF(I3633&lt;=0.2,"10-20%",IF(I3633&lt;=0.4,"20-40%","Above 40%")))))</f>
        <v>Below 0%</v>
      </c>
      <c r="N3633" s="6" t="str">
        <f aca="false">IF(AND(H3633&gt;=Summary!$B$25,I3633&gt;=Summary!$B$26,I3633&lt;=Summary!$B$27,J3633&gt;=Summary!$B$28,J3633&lt;=Summary!$B$29,F3633*J3633&gt;1),"Yes","No")</f>
        <v>No</v>
      </c>
    </row>
    <row r="3634" customFormat="false" ht="15" hidden="false" customHeight="false" outlineLevel="0" collapsed="false">
      <c r="A3634" s="6" t="s">
        <v>151</v>
      </c>
      <c r="B3634" s="45" t="n">
        <v>42658</v>
      </c>
      <c r="C3634" s="6" t="s">
        <v>178</v>
      </c>
      <c r="D3634" s="6" t="s">
        <v>181</v>
      </c>
      <c r="E3634" s="6" t="s">
        <v>177</v>
      </c>
      <c r="F3634" s="34" t="n">
        <v>0.558984339237213</v>
      </c>
      <c r="G3634" s="34" t="n">
        <v>0.567738078581513</v>
      </c>
      <c r="H3634" s="34" t="n">
        <v>-0.00875373934430024</v>
      </c>
      <c r="I3634" s="34" t="n">
        <v>-0.0154186229082456</v>
      </c>
      <c r="J3634" s="35" t="n">
        <v>1.77</v>
      </c>
      <c r="K3634" s="6" t="n">
        <v>0</v>
      </c>
      <c r="L3634" s="35" t="n">
        <v>-1</v>
      </c>
      <c r="M3634" s="6" t="str">
        <f aca="false">IF(I3634&lt;=0,"Below 0%",IF(I3634&lt;=0.05,"0-5%",IF(I3634&lt;=0.1,"5-10%",IF(I3634&lt;=0.2,"10-20%",IF(I3634&lt;=0.4,"20-40%","Above 40%")))))</f>
        <v>Below 0%</v>
      </c>
      <c r="N3634" s="6" t="str">
        <f aca="false">IF(AND(H3634&gt;=Summary!$B$25,I3634&gt;=Summary!$B$26,I3634&lt;=Summary!$B$27,J3634&gt;=Summary!$B$28,J3634&lt;=Summary!$B$29,F3634*J3634&gt;1),"Yes","No")</f>
        <v>No</v>
      </c>
    </row>
    <row r="3635" customFormat="false" ht="15" hidden="false" customHeight="false" outlineLevel="0" collapsed="false">
      <c r="A3635" s="6" t="s">
        <v>151</v>
      </c>
      <c r="B3635" s="45" t="n">
        <v>42659</v>
      </c>
      <c r="C3635" s="6" t="s">
        <v>200</v>
      </c>
      <c r="D3635" s="6" t="s">
        <v>198</v>
      </c>
      <c r="E3635" s="6" t="s">
        <v>187</v>
      </c>
      <c r="F3635" s="34" t="n">
        <v>0.473382771015167</v>
      </c>
      <c r="G3635" s="34" t="n">
        <v>0.430357359596345</v>
      </c>
      <c r="H3635" s="34" t="n">
        <v>0.0430254114188223</v>
      </c>
      <c r="I3635" s="34" t="n">
        <v>0.0999760093778299</v>
      </c>
      <c r="J3635" s="35" t="n">
        <v>2.33</v>
      </c>
      <c r="K3635" s="6" t="n">
        <v>0</v>
      </c>
      <c r="L3635" s="35" t="n">
        <v>-1</v>
      </c>
      <c r="M3635" s="6" t="str">
        <f aca="false">IF(I3635&lt;=0,"Below 0%",IF(I3635&lt;=0.05,"0-5%",IF(I3635&lt;=0.1,"5-10%",IF(I3635&lt;=0.2,"10-20%",IF(I3635&lt;=0.4,"20-40%","Above 40%")))))</f>
        <v>5-10%</v>
      </c>
      <c r="N3635" s="6" t="str">
        <f aca="false">IF(AND(H3635&gt;=Summary!$B$25,I3635&gt;=Summary!$B$26,I3635&lt;=Summary!$B$27,J3635&gt;=Summary!$B$28,J3635&lt;=Summary!$B$29,F3635*J3635&gt;1),"Yes","No")</f>
        <v>No</v>
      </c>
    </row>
    <row r="3636" customFormat="false" ht="15" hidden="false" customHeight="false" outlineLevel="0" collapsed="false">
      <c r="A3636" s="6" t="s">
        <v>151</v>
      </c>
      <c r="B3636" s="45" t="n">
        <v>42659</v>
      </c>
      <c r="C3636" s="6" t="s">
        <v>200</v>
      </c>
      <c r="D3636" s="6" t="s">
        <v>198</v>
      </c>
      <c r="E3636" s="6" t="s">
        <v>174</v>
      </c>
      <c r="F3636" s="34" t="n">
        <v>0.244754791259766</v>
      </c>
      <c r="G3636" s="34" t="n">
        <v>0.294921367017495</v>
      </c>
      <c r="H3636" s="34" t="n">
        <v>-0.0501665757577295</v>
      </c>
      <c r="I3636" s="34" t="n">
        <v>-0.170101529994446</v>
      </c>
      <c r="J3636" s="35" t="n">
        <v>3.4</v>
      </c>
      <c r="K3636" s="6" t="n">
        <v>0</v>
      </c>
      <c r="L3636" s="35" t="n">
        <v>-1</v>
      </c>
      <c r="M3636" s="6" t="str">
        <f aca="false">IF(I3636&lt;=0,"Below 0%",IF(I3636&lt;=0.05,"0-5%",IF(I3636&lt;=0.1,"5-10%",IF(I3636&lt;=0.2,"10-20%",IF(I3636&lt;=0.4,"20-40%","Above 40%")))))</f>
        <v>Below 0%</v>
      </c>
      <c r="N3636" s="6" t="str">
        <f aca="false">IF(AND(H3636&gt;=Summary!$B$25,I3636&gt;=Summary!$B$26,I3636&lt;=Summary!$B$27,J3636&gt;=Summary!$B$28,J3636&lt;=Summary!$B$29,F3636*J3636&gt;1),"Yes","No")</f>
        <v>No</v>
      </c>
    </row>
    <row r="3637" customFormat="false" ht="15" hidden="false" customHeight="false" outlineLevel="0" collapsed="false">
      <c r="A3637" s="6" t="s">
        <v>151</v>
      </c>
      <c r="B3637" s="45" t="n">
        <v>42659</v>
      </c>
      <c r="C3637" s="6" t="s">
        <v>200</v>
      </c>
      <c r="D3637" s="6" t="s">
        <v>198</v>
      </c>
      <c r="E3637" s="6" t="s">
        <v>177</v>
      </c>
      <c r="F3637" s="34" t="n">
        <v>0.281862437725067</v>
      </c>
      <c r="G3637" s="34" t="n">
        <v>0.27472127338616</v>
      </c>
      <c r="H3637" s="34" t="n">
        <v>0.00714116433890727</v>
      </c>
      <c r="I3637" s="34" t="n">
        <v>0.0259942167961247</v>
      </c>
      <c r="J3637" s="35" t="n">
        <v>3.65</v>
      </c>
      <c r="K3637" s="6" t="n">
        <v>1</v>
      </c>
      <c r="L3637" s="35" t="n">
        <v>2.65</v>
      </c>
      <c r="M3637" s="6" t="str">
        <f aca="false">IF(I3637&lt;=0,"Below 0%",IF(I3637&lt;=0.05,"0-5%",IF(I3637&lt;=0.1,"5-10%",IF(I3637&lt;=0.2,"10-20%",IF(I3637&lt;=0.4,"20-40%","Above 40%")))))</f>
        <v>0-5%</v>
      </c>
      <c r="N3637" s="6" t="str">
        <f aca="false">IF(AND(H3637&gt;=Summary!$B$25,I3637&gt;=Summary!$B$26,I3637&lt;=Summary!$B$27,J3637&gt;=Summary!$B$28,J3637&lt;=Summary!$B$29,F3637*J3637&gt;1),"Yes","No")</f>
        <v>No</v>
      </c>
    </row>
    <row r="3638" customFormat="false" ht="15" hidden="false" customHeight="false" outlineLevel="0" collapsed="false">
      <c r="A3638" s="6" t="s">
        <v>151</v>
      </c>
      <c r="B3638" s="45" t="n">
        <v>42659</v>
      </c>
      <c r="C3638" s="6" t="s">
        <v>179</v>
      </c>
      <c r="D3638" s="6" t="s">
        <v>196</v>
      </c>
      <c r="E3638" s="6" t="s">
        <v>187</v>
      </c>
      <c r="F3638" s="34" t="n">
        <v>0.739878296852112</v>
      </c>
      <c r="G3638" s="34" t="n">
        <v>0.703369501326513</v>
      </c>
      <c r="H3638" s="34" t="n">
        <v>0.0365087955255991</v>
      </c>
      <c r="I3638" s="34" t="n">
        <v>0.051905570907959</v>
      </c>
      <c r="J3638" s="35" t="n">
        <v>1.44</v>
      </c>
      <c r="K3638" s="6" t="n">
        <v>1</v>
      </c>
      <c r="L3638" s="35" t="n">
        <v>0.44</v>
      </c>
      <c r="M3638" s="6" t="str">
        <f aca="false">IF(I3638&lt;=0,"Below 0%",IF(I3638&lt;=0.05,"0-5%",IF(I3638&lt;=0.1,"5-10%",IF(I3638&lt;=0.2,"10-20%",IF(I3638&lt;=0.4,"20-40%","Above 40%")))))</f>
        <v>5-10%</v>
      </c>
      <c r="N3638" s="6" t="str">
        <f aca="false">IF(AND(H3638&gt;=Summary!$B$25,I3638&gt;=Summary!$B$26,I3638&lt;=Summary!$B$27,J3638&gt;=Summary!$B$28,J3638&lt;=Summary!$B$29,F3638*J3638&gt;1),"Yes","No")</f>
        <v>No</v>
      </c>
    </row>
    <row r="3639" customFormat="false" ht="15" hidden="false" customHeight="false" outlineLevel="0" collapsed="false">
      <c r="A3639" s="6" t="s">
        <v>151</v>
      </c>
      <c r="B3639" s="45" t="n">
        <v>42659</v>
      </c>
      <c r="C3639" s="6" t="s">
        <v>179</v>
      </c>
      <c r="D3639" s="6" t="s">
        <v>196</v>
      </c>
      <c r="E3639" s="6" t="s">
        <v>174</v>
      </c>
      <c r="F3639" s="34" t="n">
        <v>0.114184848964214</v>
      </c>
      <c r="G3639" s="34" t="n">
        <v>0.200168395634423</v>
      </c>
      <c r="H3639" s="34" t="n">
        <v>-0.0859835466702083</v>
      </c>
      <c r="I3639" s="34" t="n">
        <v>-0.429556056527746</v>
      </c>
      <c r="J3639" s="35" t="n">
        <v>5.06</v>
      </c>
      <c r="K3639" s="6" t="n">
        <v>0</v>
      </c>
      <c r="L3639" s="35" t="n">
        <v>-1</v>
      </c>
      <c r="M3639" s="6" t="str">
        <f aca="false">IF(I3639&lt;=0,"Below 0%",IF(I3639&lt;=0.05,"0-5%",IF(I3639&lt;=0.1,"5-10%",IF(I3639&lt;=0.2,"10-20%",IF(I3639&lt;=0.4,"20-40%","Above 40%")))))</f>
        <v>Below 0%</v>
      </c>
      <c r="N3639" s="6" t="str">
        <f aca="false">IF(AND(H3639&gt;=Summary!$B$25,I3639&gt;=Summary!$B$26,I3639&lt;=Summary!$B$27,J3639&gt;=Summary!$B$28,J3639&lt;=Summary!$B$29,F3639*J3639&gt;1),"Yes","No")</f>
        <v>No</v>
      </c>
    </row>
    <row r="3640" customFormat="false" ht="15" hidden="false" customHeight="false" outlineLevel="0" collapsed="false">
      <c r="A3640" s="6" t="s">
        <v>151</v>
      </c>
      <c r="B3640" s="45" t="n">
        <v>42659</v>
      </c>
      <c r="C3640" s="6" t="s">
        <v>179</v>
      </c>
      <c r="D3640" s="6" t="s">
        <v>196</v>
      </c>
      <c r="E3640" s="6" t="s">
        <v>177</v>
      </c>
      <c r="F3640" s="34" t="n">
        <v>0.145936846733093</v>
      </c>
      <c r="G3640" s="34" t="n">
        <v>0.0964621030390646</v>
      </c>
      <c r="H3640" s="34" t="n">
        <v>0.0494747436940287</v>
      </c>
      <c r="I3640" s="34" t="n">
        <v>0.512893065103429</v>
      </c>
      <c r="J3640" s="35" t="n">
        <v>10.5</v>
      </c>
      <c r="K3640" s="6" t="n">
        <v>0</v>
      </c>
      <c r="L3640" s="35" t="n">
        <v>-1</v>
      </c>
      <c r="M3640" s="6" t="str">
        <f aca="false">IF(I3640&lt;=0,"Below 0%",IF(I3640&lt;=0.05,"0-5%",IF(I3640&lt;=0.1,"5-10%",IF(I3640&lt;=0.2,"10-20%",IF(I3640&lt;=0.4,"20-40%","Above 40%")))))</f>
        <v>Above 40%</v>
      </c>
      <c r="N3640" s="6" t="str">
        <f aca="false">IF(AND(H3640&gt;=Summary!$B$25,I3640&gt;=Summary!$B$26,I3640&lt;=Summary!$B$27,J3640&gt;=Summary!$B$28,J3640&lt;=Summary!$B$29,F3640*J3640&gt;1),"Yes","No")</f>
        <v>No</v>
      </c>
    </row>
    <row r="3641" customFormat="false" ht="15" hidden="false" customHeight="false" outlineLevel="0" collapsed="false">
      <c r="A3641" s="6" t="s">
        <v>151</v>
      </c>
      <c r="B3641" s="45" t="n">
        <v>42660</v>
      </c>
      <c r="C3641" s="6" t="s">
        <v>183</v>
      </c>
      <c r="D3641" s="6" t="s">
        <v>176</v>
      </c>
      <c r="E3641" s="6" t="s">
        <v>187</v>
      </c>
      <c r="F3641" s="34" t="n">
        <v>0.418815046548843</v>
      </c>
      <c r="G3641" s="34" t="n">
        <v>0.443610498911583</v>
      </c>
      <c r="H3641" s="34" t="n">
        <v>-0.0247954523627392</v>
      </c>
      <c r="I3641" s="34" t="n">
        <v>-0.0558946472718205</v>
      </c>
      <c r="J3641" s="35" t="n">
        <v>2.27</v>
      </c>
      <c r="K3641" s="6" t="n">
        <v>0</v>
      </c>
      <c r="L3641" s="35" t="n">
        <v>-1</v>
      </c>
      <c r="M3641" s="6" t="str">
        <f aca="false">IF(I3641&lt;=0,"Below 0%",IF(I3641&lt;=0.05,"0-5%",IF(I3641&lt;=0.1,"5-10%",IF(I3641&lt;=0.2,"10-20%",IF(I3641&lt;=0.4,"20-40%","Above 40%")))))</f>
        <v>Below 0%</v>
      </c>
      <c r="N3641" s="6" t="str">
        <f aca="false">IF(AND(H3641&gt;=Summary!$B$25,I3641&gt;=Summary!$B$26,I3641&lt;=Summary!$B$27,J3641&gt;=Summary!$B$28,J3641&lt;=Summary!$B$29,F3641*J3641&gt;1),"Yes","No")</f>
        <v>No</v>
      </c>
    </row>
    <row r="3642" customFormat="false" ht="15" hidden="false" customHeight="false" outlineLevel="0" collapsed="false">
      <c r="A3642" s="6" t="s">
        <v>151</v>
      </c>
      <c r="B3642" s="45" t="n">
        <v>42660</v>
      </c>
      <c r="C3642" s="6" t="s">
        <v>183</v>
      </c>
      <c r="D3642" s="6" t="s">
        <v>176</v>
      </c>
      <c r="E3642" s="6" t="s">
        <v>174</v>
      </c>
      <c r="F3642" s="34" t="n">
        <v>0.370056390762329</v>
      </c>
      <c r="G3642" s="34" t="n">
        <v>0.28050023190231</v>
      </c>
      <c r="H3642" s="34" t="n">
        <v>0.0895561588600192</v>
      </c>
      <c r="I3642" s="34" t="n">
        <v>0.319273029660842</v>
      </c>
      <c r="J3642" s="35" t="n">
        <v>3.59</v>
      </c>
      <c r="K3642" s="6" t="n">
        <v>1</v>
      </c>
      <c r="L3642" s="35" t="n">
        <v>2.59</v>
      </c>
      <c r="M3642" s="6" t="str">
        <f aca="false">IF(I3642&lt;=0,"Below 0%",IF(I3642&lt;=0.05,"0-5%",IF(I3642&lt;=0.1,"5-10%",IF(I3642&lt;=0.2,"10-20%",IF(I3642&lt;=0.4,"20-40%","Above 40%")))))</f>
        <v>20-40%</v>
      </c>
      <c r="N3642" s="6" t="str">
        <f aca="false">IF(AND(H3642&gt;=Summary!$B$25,I3642&gt;=Summary!$B$26,I3642&lt;=Summary!$B$27,J3642&gt;=Summary!$B$28,J3642&lt;=Summary!$B$29,F3642*J3642&gt;1),"Yes","No")</f>
        <v>Yes</v>
      </c>
    </row>
    <row r="3643" customFormat="false" ht="15" hidden="false" customHeight="false" outlineLevel="0" collapsed="false">
      <c r="A3643" s="6" t="s">
        <v>151</v>
      </c>
      <c r="B3643" s="45" t="n">
        <v>42660</v>
      </c>
      <c r="C3643" s="6" t="s">
        <v>183</v>
      </c>
      <c r="D3643" s="6" t="s">
        <v>176</v>
      </c>
      <c r="E3643" s="6" t="s">
        <v>177</v>
      </c>
      <c r="F3643" s="34" t="n">
        <v>0.211128562688828</v>
      </c>
      <c r="G3643" s="34" t="n">
        <v>0.275889269186108</v>
      </c>
      <c r="H3643" s="34" t="n">
        <v>-0.06476070649728</v>
      </c>
      <c r="I3643" s="34" t="n">
        <v>-0.234734416051514</v>
      </c>
      <c r="J3643" s="35" t="n">
        <v>3.65</v>
      </c>
      <c r="K3643" s="6" t="n">
        <v>0</v>
      </c>
      <c r="L3643" s="35" t="n">
        <v>-1</v>
      </c>
      <c r="M3643" s="6" t="str">
        <f aca="false">IF(I3643&lt;=0,"Below 0%",IF(I3643&lt;=0.05,"0-5%",IF(I3643&lt;=0.1,"5-10%",IF(I3643&lt;=0.2,"10-20%",IF(I3643&lt;=0.4,"20-40%","Above 40%")))))</f>
        <v>Below 0%</v>
      </c>
      <c r="N3643" s="6" t="str">
        <f aca="false">IF(AND(H3643&gt;=Summary!$B$25,I3643&gt;=Summary!$B$26,I3643&lt;=Summary!$B$27,J3643&gt;=Summary!$B$28,J3643&lt;=Summary!$B$29,F3643*J3643&gt;1),"Yes","No")</f>
        <v>No</v>
      </c>
    </row>
    <row r="3644" customFormat="false" ht="15" hidden="false" customHeight="false" outlineLevel="0" collapsed="false">
      <c r="A3644" s="6" t="s">
        <v>151</v>
      </c>
      <c r="B3644" s="45" t="n">
        <v>42665</v>
      </c>
      <c r="C3644" s="6" t="s">
        <v>185</v>
      </c>
      <c r="D3644" s="6" t="s">
        <v>200</v>
      </c>
      <c r="E3644" s="6" t="s">
        <v>187</v>
      </c>
      <c r="F3644" s="34" t="n">
        <v>0.609604716300964</v>
      </c>
      <c r="G3644" s="34" t="n">
        <v>0.775872359049855</v>
      </c>
      <c r="H3644" s="34" t="n">
        <v>-0.16626764274889</v>
      </c>
      <c r="I3644" s="34" t="n">
        <v>-0.214297675138865</v>
      </c>
      <c r="J3644" s="35" t="n">
        <v>1.31</v>
      </c>
      <c r="K3644" s="6" t="n">
        <v>0</v>
      </c>
      <c r="L3644" s="35" t="n">
        <v>-1</v>
      </c>
      <c r="M3644" s="6" t="str">
        <f aca="false">IF(I3644&lt;=0,"Below 0%",IF(I3644&lt;=0.05,"0-5%",IF(I3644&lt;=0.1,"5-10%",IF(I3644&lt;=0.2,"10-20%",IF(I3644&lt;=0.4,"20-40%","Above 40%")))))</f>
        <v>Below 0%</v>
      </c>
      <c r="N3644" s="6" t="str">
        <f aca="false">IF(AND(H3644&gt;=Summary!$B$25,I3644&gt;=Summary!$B$26,I3644&lt;=Summary!$B$27,J3644&gt;=Summary!$B$28,J3644&lt;=Summary!$B$29,F3644*J3644&gt;1),"Yes","No")</f>
        <v>No</v>
      </c>
    </row>
    <row r="3645" customFormat="false" ht="15" hidden="false" customHeight="false" outlineLevel="0" collapsed="false">
      <c r="A3645" s="6" t="s">
        <v>151</v>
      </c>
      <c r="B3645" s="45" t="n">
        <v>42665</v>
      </c>
      <c r="C3645" s="6" t="s">
        <v>185</v>
      </c>
      <c r="D3645" s="6" t="s">
        <v>200</v>
      </c>
      <c r="E3645" s="6" t="s">
        <v>174</v>
      </c>
      <c r="F3645" s="34" t="n">
        <v>0.18293397128582</v>
      </c>
      <c r="G3645" s="34" t="n">
        <v>0.156368121593125</v>
      </c>
      <c r="H3645" s="34" t="n">
        <v>0.0265658496926954</v>
      </c>
      <c r="I3645" s="34" t="n">
        <v>0.169893002627612</v>
      </c>
      <c r="J3645" s="35" t="n">
        <v>6.5</v>
      </c>
      <c r="K3645" s="6" t="n">
        <v>1</v>
      </c>
      <c r="L3645" s="35" t="n">
        <v>5.5</v>
      </c>
      <c r="M3645" s="6" t="str">
        <f aca="false">IF(I3645&lt;=0,"Below 0%",IF(I3645&lt;=0.05,"0-5%",IF(I3645&lt;=0.1,"5-10%",IF(I3645&lt;=0.2,"10-20%",IF(I3645&lt;=0.4,"20-40%","Above 40%")))))</f>
        <v>10-20%</v>
      </c>
      <c r="N3645" s="6" t="str">
        <f aca="false">IF(AND(H3645&gt;=Summary!$B$25,I3645&gt;=Summary!$B$26,I3645&lt;=Summary!$B$27,J3645&gt;=Summary!$B$28,J3645&lt;=Summary!$B$29,F3645*J3645&gt;1),"Yes","No")</f>
        <v>No</v>
      </c>
    </row>
    <row r="3646" customFormat="false" ht="15" hidden="false" customHeight="false" outlineLevel="0" collapsed="false">
      <c r="A3646" s="6" t="s">
        <v>151</v>
      </c>
      <c r="B3646" s="45" t="n">
        <v>42665</v>
      </c>
      <c r="C3646" s="6" t="s">
        <v>185</v>
      </c>
      <c r="D3646" s="6" t="s">
        <v>200</v>
      </c>
      <c r="E3646" s="6" t="s">
        <v>177</v>
      </c>
      <c r="F3646" s="34" t="n">
        <v>0.207461342215538</v>
      </c>
      <c r="G3646" s="34" t="n">
        <v>0.0677595193570207</v>
      </c>
      <c r="H3646" s="34" t="n">
        <v>0.139701822858517</v>
      </c>
      <c r="I3646" s="34" t="n">
        <v>2.06172983787617</v>
      </c>
      <c r="J3646" s="35" t="n">
        <v>15</v>
      </c>
      <c r="K3646" s="6" t="n">
        <v>0</v>
      </c>
      <c r="L3646" s="35" t="n">
        <v>-1</v>
      </c>
      <c r="M3646" s="6" t="str">
        <f aca="false">IF(I3646&lt;=0,"Below 0%",IF(I3646&lt;=0.05,"0-5%",IF(I3646&lt;=0.1,"5-10%",IF(I3646&lt;=0.2,"10-20%",IF(I3646&lt;=0.4,"20-40%","Above 40%")))))</f>
        <v>Above 40%</v>
      </c>
      <c r="N3646" s="6" t="str">
        <f aca="false">IF(AND(H3646&gt;=Summary!$B$25,I3646&gt;=Summary!$B$26,I3646&lt;=Summary!$B$27,J3646&gt;=Summary!$B$28,J3646&lt;=Summary!$B$29,F3646*J3646&gt;1),"Yes","No")</f>
        <v>No</v>
      </c>
    </row>
    <row r="3647" customFormat="false" ht="15" hidden="false" customHeight="false" outlineLevel="0" collapsed="false">
      <c r="A3647" s="6" t="s">
        <v>151</v>
      </c>
      <c r="B3647" s="45" t="n">
        <v>42665</v>
      </c>
      <c r="C3647" s="6" t="s">
        <v>199</v>
      </c>
      <c r="D3647" s="6" t="s">
        <v>181</v>
      </c>
      <c r="E3647" s="6" t="s">
        <v>187</v>
      </c>
      <c r="F3647" s="34" t="n">
        <v>0.231152400374413</v>
      </c>
      <c r="G3647" s="34" t="n">
        <v>0.23814014901443</v>
      </c>
      <c r="H3647" s="34" t="n">
        <v>-0.00698774864001733</v>
      </c>
      <c r="I3647" s="34" t="n">
        <v>-0.0293430094376649</v>
      </c>
      <c r="J3647" s="35" t="n">
        <v>4.2</v>
      </c>
      <c r="K3647" s="6" t="n">
        <v>0</v>
      </c>
      <c r="L3647" s="35" t="n">
        <v>-1</v>
      </c>
      <c r="M3647" s="6" t="str">
        <f aca="false">IF(I3647&lt;=0,"Below 0%",IF(I3647&lt;=0.05,"0-5%",IF(I3647&lt;=0.1,"5-10%",IF(I3647&lt;=0.2,"10-20%",IF(I3647&lt;=0.4,"20-40%","Above 40%")))))</f>
        <v>Below 0%</v>
      </c>
      <c r="N3647" s="6" t="str">
        <f aca="false">IF(AND(H3647&gt;=Summary!$B$25,I3647&gt;=Summary!$B$26,I3647&lt;=Summary!$B$27,J3647&gt;=Summary!$B$28,J3647&lt;=Summary!$B$29,F3647*J3647&gt;1),"Yes","No")</f>
        <v>No</v>
      </c>
    </row>
    <row r="3648" customFormat="false" ht="15" hidden="false" customHeight="false" outlineLevel="0" collapsed="false">
      <c r="A3648" s="6" t="s">
        <v>151</v>
      </c>
      <c r="B3648" s="45" t="n">
        <v>42665</v>
      </c>
      <c r="C3648" s="6" t="s">
        <v>199</v>
      </c>
      <c r="D3648" s="6" t="s">
        <v>181</v>
      </c>
      <c r="E3648" s="6" t="s">
        <v>174</v>
      </c>
      <c r="F3648" s="34" t="n">
        <v>0.329304546117783</v>
      </c>
      <c r="G3648" s="34" t="n">
        <v>0.266716966896162</v>
      </c>
      <c r="H3648" s="34" t="n">
        <v>0.0625875792216211</v>
      </c>
      <c r="I3648" s="34" t="n">
        <v>0.234659159295208</v>
      </c>
      <c r="J3648" s="35" t="n">
        <v>3.75</v>
      </c>
      <c r="K3648" s="6" t="n">
        <v>1</v>
      </c>
      <c r="L3648" s="35" t="n">
        <v>2.75</v>
      </c>
      <c r="M3648" s="6" t="str">
        <f aca="false">IF(I3648&lt;=0,"Below 0%",IF(I3648&lt;=0.05,"0-5%",IF(I3648&lt;=0.1,"5-10%",IF(I3648&lt;=0.2,"10-20%",IF(I3648&lt;=0.4,"20-40%","Above 40%")))))</f>
        <v>20-40%</v>
      </c>
      <c r="N3648" s="6" t="str">
        <f aca="false">IF(AND(H3648&gt;=Summary!$B$25,I3648&gt;=Summary!$B$26,I3648&lt;=Summary!$B$27,J3648&gt;=Summary!$B$28,J3648&lt;=Summary!$B$29,F3648*J3648&gt;1),"Yes","No")</f>
        <v>Yes</v>
      </c>
    </row>
    <row r="3649" customFormat="false" ht="15" hidden="false" customHeight="false" outlineLevel="0" collapsed="false">
      <c r="A3649" s="6" t="s">
        <v>151</v>
      </c>
      <c r="B3649" s="45" t="n">
        <v>42665</v>
      </c>
      <c r="C3649" s="6" t="s">
        <v>199</v>
      </c>
      <c r="D3649" s="6" t="s">
        <v>181</v>
      </c>
      <c r="E3649" s="6" t="s">
        <v>177</v>
      </c>
      <c r="F3649" s="34" t="n">
        <v>0.439543008804321</v>
      </c>
      <c r="G3649" s="34" t="n">
        <v>0.495142884089409</v>
      </c>
      <c r="H3649" s="34" t="n">
        <v>-0.0555998752850874</v>
      </c>
      <c r="I3649" s="34" t="n">
        <v>-0.112290567171006</v>
      </c>
      <c r="J3649" s="35" t="n">
        <v>2.02</v>
      </c>
      <c r="K3649" s="6" t="n">
        <v>0</v>
      </c>
      <c r="L3649" s="35" t="n">
        <v>-1</v>
      </c>
      <c r="M3649" s="6" t="str">
        <f aca="false">IF(I3649&lt;=0,"Below 0%",IF(I3649&lt;=0.05,"0-5%",IF(I3649&lt;=0.1,"5-10%",IF(I3649&lt;=0.2,"10-20%",IF(I3649&lt;=0.4,"20-40%","Above 40%")))))</f>
        <v>Below 0%</v>
      </c>
      <c r="N3649" s="6" t="str">
        <f aca="false">IF(AND(H3649&gt;=Summary!$B$25,I3649&gt;=Summary!$B$26,I3649&lt;=Summary!$B$27,J3649&gt;=Summary!$B$28,J3649&lt;=Summary!$B$29,F3649*J3649&gt;1),"Yes","No")</f>
        <v>No</v>
      </c>
    </row>
    <row r="3650" customFormat="false" ht="15" hidden="false" customHeight="false" outlineLevel="0" collapsed="false">
      <c r="A3650" s="6" t="s">
        <v>151</v>
      </c>
      <c r="B3650" s="45" t="n">
        <v>42665</v>
      </c>
      <c r="C3650" s="6" t="s">
        <v>196</v>
      </c>
      <c r="D3650" s="6" t="s">
        <v>173</v>
      </c>
      <c r="E3650" s="6" t="s">
        <v>187</v>
      </c>
      <c r="F3650" s="34" t="n">
        <v>0.21702267229557</v>
      </c>
      <c r="G3650" s="34" t="n">
        <v>0.157645199525879</v>
      </c>
      <c r="H3650" s="34" t="n">
        <v>0.0593774727696913</v>
      </c>
      <c r="I3650" s="34" t="n">
        <v>0.376652590426287</v>
      </c>
      <c r="J3650" s="35" t="n">
        <v>6.5</v>
      </c>
      <c r="K3650" s="6" t="n">
        <v>1</v>
      </c>
      <c r="L3650" s="35" t="n">
        <v>5.5</v>
      </c>
      <c r="M3650" s="6" t="str">
        <f aca="false">IF(I3650&lt;=0,"Below 0%",IF(I3650&lt;=0.05,"0-5%",IF(I3650&lt;=0.1,"5-10%",IF(I3650&lt;=0.2,"10-20%",IF(I3650&lt;=0.4,"20-40%","Above 40%")))))</f>
        <v>20-40%</v>
      </c>
      <c r="N3650" s="6" t="str">
        <f aca="false">IF(AND(H3650&gt;=Summary!$B$25,I3650&gt;=Summary!$B$26,I3650&lt;=Summary!$B$27,J3650&gt;=Summary!$B$28,J3650&lt;=Summary!$B$29,F3650*J3650&gt;1),"Yes","No")</f>
        <v>No</v>
      </c>
    </row>
    <row r="3651" customFormat="false" ht="15" hidden="false" customHeight="false" outlineLevel="0" collapsed="false">
      <c r="A3651" s="6" t="s">
        <v>151</v>
      </c>
      <c r="B3651" s="45" t="n">
        <v>42665</v>
      </c>
      <c r="C3651" s="6" t="s">
        <v>196</v>
      </c>
      <c r="D3651" s="6" t="s">
        <v>173</v>
      </c>
      <c r="E3651" s="6" t="s">
        <v>174</v>
      </c>
      <c r="F3651" s="34" t="n">
        <v>0.0791787058115006</v>
      </c>
      <c r="G3651" s="34" t="n">
        <v>0.256815487949427</v>
      </c>
      <c r="H3651" s="34" t="n">
        <v>-0.177636782137927</v>
      </c>
      <c r="I3651" s="34" t="n">
        <v>-0.691690300909372</v>
      </c>
      <c r="J3651" s="35" t="n">
        <v>3.99</v>
      </c>
      <c r="K3651" s="6" t="n">
        <v>0</v>
      </c>
      <c r="L3651" s="35" t="n">
        <v>-1</v>
      </c>
      <c r="M3651" s="6" t="str">
        <f aca="false">IF(I3651&lt;=0,"Below 0%",IF(I3651&lt;=0.05,"0-5%",IF(I3651&lt;=0.1,"5-10%",IF(I3651&lt;=0.2,"10-20%",IF(I3651&lt;=0.4,"20-40%","Above 40%")))))</f>
        <v>Below 0%</v>
      </c>
      <c r="N3651" s="6" t="str">
        <f aca="false">IF(AND(H3651&gt;=Summary!$B$25,I3651&gt;=Summary!$B$26,I3651&lt;=Summary!$B$27,J3651&gt;=Summary!$B$28,J3651&lt;=Summary!$B$29,F3651*J3651&gt;1),"Yes","No")</f>
        <v>No</v>
      </c>
    </row>
    <row r="3652" customFormat="false" ht="15" hidden="false" customHeight="false" outlineLevel="0" collapsed="false">
      <c r="A3652" s="6" t="s">
        <v>151</v>
      </c>
      <c r="B3652" s="45" t="n">
        <v>42665</v>
      </c>
      <c r="C3652" s="6" t="s">
        <v>196</v>
      </c>
      <c r="D3652" s="6" t="s">
        <v>173</v>
      </c>
      <c r="E3652" s="6" t="s">
        <v>177</v>
      </c>
      <c r="F3652" s="34" t="n">
        <v>0.703798592090607</v>
      </c>
      <c r="G3652" s="34" t="n">
        <v>0.585539312524694</v>
      </c>
      <c r="H3652" s="34" t="n">
        <v>0.118259279565913</v>
      </c>
      <c r="I3652" s="34" t="n">
        <v>0.201966421444889</v>
      </c>
      <c r="J3652" s="35" t="n">
        <v>1.75</v>
      </c>
      <c r="K3652" s="6" t="n">
        <v>0</v>
      </c>
      <c r="L3652" s="35" t="n">
        <v>-1</v>
      </c>
      <c r="M3652" s="6" t="str">
        <f aca="false">IF(I3652&lt;=0,"Below 0%",IF(I3652&lt;=0.05,"0-5%",IF(I3652&lt;=0.1,"5-10%",IF(I3652&lt;=0.2,"10-20%",IF(I3652&lt;=0.4,"20-40%","Above 40%")))))</f>
        <v>20-40%</v>
      </c>
      <c r="N3652" s="6" t="str">
        <f aca="false">IF(AND(H3652&gt;=Summary!$B$25,I3652&gt;=Summary!$B$26,I3652&lt;=Summary!$B$27,J3652&gt;=Summary!$B$28,J3652&lt;=Summary!$B$29,F3652*J3652&gt;1),"Yes","No")</f>
        <v>No</v>
      </c>
    </row>
    <row r="3653" customFormat="false" ht="15" hidden="false" customHeight="false" outlineLevel="0" collapsed="false">
      <c r="A3653" s="6" t="s">
        <v>151</v>
      </c>
      <c r="B3653" s="45" t="n">
        <v>42665</v>
      </c>
      <c r="C3653" s="6" t="s">
        <v>186</v>
      </c>
      <c r="D3653" s="6" t="s">
        <v>192</v>
      </c>
      <c r="E3653" s="6" t="s">
        <v>187</v>
      </c>
      <c r="F3653" s="34" t="n">
        <v>0.38676518201828</v>
      </c>
      <c r="G3653" s="34" t="n">
        <v>0.322603317402305</v>
      </c>
      <c r="H3653" s="34" t="n">
        <v>0.0641618646159747</v>
      </c>
      <c r="I3653" s="34" t="n">
        <v>0.19888780168978</v>
      </c>
      <c r="J3653" s="35" t="n">
        <v>3.16</v>
      </c>
      <c r="K3653" s="6" t="n">
        <v>0</v>
      </c>
      <c r="L3653" s="35" t="n">
        <v>-1</v>
      </c>
      <c r="M3653" s="6" t="str">
        <f aca="false">IF(I3653&lt;=0,"Below 0%",IF(I3653&lt;=0.05,"0-5%",IF(I3653&lt;=0.1,"5-10%",IF(I3653&lt;=0.2,"10-20%",IF(I3653&lt;=0.4,"20-40%","Above 40%")))))</f>
        <v>10-20%</v>
      </c>
      <c r="N3653" s="6" t="str">
        <f aca="false">IF(AND(H3653&gt;=Summary!$B$25,I3653&gt;=Summary!$B$26,I3653&lt;=Summary!$B$27,J3653&gt;=Summary!$B$28,J3653&lt;=Summary!$B$29,F3653*J3653&gt;1),"Yes","No")</f>
        <v>Yes</v>
      </c>
    </row>
    <row r="3654" customFormat="false" ht="15" hidden="false" customHeight="false" outlineLevel="0" collapsed="false">
      <c r="A3654" s="6" t="s">
        <v>151</v>
      </c>
      <c r="B3654" s="45" t="n">
        <v>42665</v>
      </c>
      <c r="C3654" s="6" t="s">
        <v>186</v>
      </c>
      <c r="D3654" s="6" t="s">
        <v>192</v>
      </c>
      <c r="E3654" s="6" t="s">
        <v>174</v>
      </c>
      <c r="F3654" s="34" t="n">
        <v>0.307437181472778</v>
      </c>
      <c r="G3654" s="34" t="n">
        <v>0.299831318526849</v>
      </c>
      <c r="H3654" s="34" t="n">
        <v>0.00760586294592985</v>
      </c>
      <c r="I3654" s="34" t="n">
        <v>0.0253671397080848</v>
      </c>
      <c r="J3654" s="35" t="n">
        <v>3.4</v>
      </c>
      <c r="K3654" s="6" t="n">
        <v>0</v>
      </c>
      <c r="L3654" s="35" t="n">
        <v>-1</v>
      </c>
      <c r="M3654" s="6" t="str">
        <f aca="false">IF(I3654&lt;=0,"Below 0%",IF(I3654&lt;=0.05,"0-5%",IF(I3654&lt;=0.1,"5-10%",IF(I3654&lt;=0.2,"10-20%",IF(I3654&lt;=0.4,"20-40%","Above 40%")))))</f>
        <v>0-5%</v>
      </c>
      <c r="N3654" s="6" t="str">
        <f aca="false">IF(AND(H3654&gt;=Summary!$B$25,I3654&gt;=Summary!$B$26,I3654&lt;=Summary!$B$27,J3654&gt;=Summary!$B$28,J3654&lt;=Summary!$B$29,F3654*J3654&gt;1),"Yes","No")</f>
        <v>No</v>
      </c>
    </row>
    <row r="3655" customFormat="false" ht="15" hidden="false" customHeight="false" outlineLevel="0" collapsed="false">
      <c r="A3655" s="6" t="s">
        <v>151</v>
      </c>
      <c r="B3655" s="45" t="n">
        <v>42665</v>
      </c>
      <c r="C3655" s="6" t="s">
        <v>186</v>
      </c>
      <c r="D3655" s="6" t="s">
        <v>192</v>
      </c>
      <c r="E3655" s="6" t="s">
        <v>177</v>
      </c>
      <c r="F3655" s="34" t="n">
        <v>0.305797666311264</v>
      </c>
      <c r="G3655" s="34" t="n">
        <v>0.377565364070846</v>
      </c>
      <c r="H3655" s="34" t="n">
        <v>-0.0717676977595822</v>
      </c>
      <c r="I3655" s="34" t="n">
        <v>-0.190080194289526</v>
      </c>
      <c r="J3655" s="35" t="n">
        <v>2.7</v>
      </c>
      <c r="K3655" s="6" t="n">
        <v>1</v>
      </c>
      <c r="L3655" s="35" t="n">
        <v>1.7</v>
      </c>
      <c r="M3655" s="6" t="str">
        <f aca="false">IF(I3655&lt;=0,"Below 0%",IF(I3655&lt;=0.05,"0-5%",IF(I3655&lt;=0.1,"5-10%",IF(I3655&lt;=0.2,"10-20%",IF(I3655&lt;=0.4,"20-40%","Above 40%")))))</f>
        <v>Below 0%</v>
      </c>
      <c r="N3655" s="6" t="str">
        <f aca="false">IF(AND(H3655&gt;=Summary!$B$25,I3655&gt;=Summary!$B$26,I3655&lt;=Summary!$B$27,J3655&gt;=Summary!$B$28,J3655&lt;=Summary!$B$29,F3655*J3655&gt;1),"Yes","No")</f>
        <v>No</v>
      </c>
    </row>
    <row r="3656" customFormat="false" ht="15" hidden="false" customHeight="false" outlineLevel="0" collapsed="false">
      <c r="A3656" s="6" t="s">
        <v>151</v>
      </c>
      <c r="B3656" s="45" t="n">
        <v>42665</v>
      </c>
      <c r="C3656" s="6" t="s">
        <v>195</v>
      </c>
      <c r="D3656" s="6" t="s">
        <v>180</v>
      </c>
      <c r="E3656" s="6" t="s">
        <v>187</v>
      </c>
      <c r="F3656" s="34" t="n">
        <v>0.552696228027344</v>
      </c>
      <c r="G3656" s="34" t="n">
        <v>0.473441108545035</v>
      </c>
      <c r="H3656" s="34" t="n">
        <v>0.0792551194823091</v>
      </c>
      <c r="I3656" s="34" t="n">
        <v>0.167402276760194</v>
      </c>
      <c r="J3656" s="35" t="n">
        <v>2.1</v>
      </c>
      <c r="K3656" s="6" t="n">
        <v>1</v>
      </c>
      <c r="L3656" s="35" t="n">
        <v>1.1</v>
      </c>
      <c r="M3656" s="6" t="str">
        <f aca="false">IF(I3656&lt;=0,"Below 0%",IF(I3656&lt;=0.05,"0-5%",IF(I3656&lt;=0.1,"5-10%",IF(I3656&lt;=0.2,"10-20%",IF(I3656&lt;=0.4,"20-40%","Above 40%")))))</f>
        <v>10-20%</v>
      </c>
      <c r="N3656" s="6" t="str">
        <f aca="false">IF(AND(H3656&gt;=Summary!$B$25,I3656&gt;=Summary!$B$26,I3656&lt;=Summary!$B$27,J3656&gt;=Summary!$B$28,J3656&lt;=Summary!$B$29,F3656*J3656&gt;1),"Yes","No")</f>
        <v>Yes</v>
      </c>
    </row>
    <row r="3657" customFormat="false" ht="15" hidden="false" customHeight="false" outlineLevel="0" collapsed="false">
      <c r="A3657" s="6" t="s">
        <v>151</v>
      </c>
      <c r="B3657" s="45" t="n">
        <v>42665</v>
      </c>
      <c r="C3657" s="6" t="s">
        <v>195</v>
      </c>
      <c r="D3657" s="6" t="s">
        <v>180</v>
      </c>
      <c r="E3657" s="6" t="s">
        <v>174</v>
      </c>
      <c r="F3657" s="34" t="n">
        <v>0.12215530872345</v>
      </c>
      <c r="G3657" s="34" t="n">
        <v>0.284064665127021</v>
      </c>
      <c r="H3657" s="34" t="n">
        <v>-0.161909356403571</v>
      </c>
      <c r="I3657" s="34" t="n">
        <v>-0.569973587989807</v>
      </c>
      <c r="J3657" s="35" t="n">
        <v>3.5</v>
      </c>
      <c r="K3657" s="6" t="n">
        <v>0</v>
      </c>
      <c r="L3657" s="35" t="n">
        <v>-1</v>
      </c>
      <c r="M3657" s="6" t="str">
        <f aca="false">IF(I3657&lt;=0,"Below 0%",IF(I3657&lt;=0.05,"0-5%",IF(I3657&lt;=0.1,"5-10%",IF(I3657&lt;=0.2,"10-20%",IF(I3657&lt;=0.4,"20-40%","Above 40%")))))</f>
        <v>Below 0%</v>
      </c>
      <c r="N3657" s="6" t="str">
        <f aca="false">IF(AND(H3657&gt;=Summary!$B$25,I3657&gt;=Summary!$B$26,I3657&lt;=Summary!$B$27,J3657&gt;=Summary!$B$28,J3657&lt;=Summary!$B$29,F3657*J3657&gt;1),"Yes","No")</f>
        <v>No</v>
      </c>
    </row>
    <row r="3658" customFormat="false" ht="15" hidden="false" customHeight="false" outlineLevel="0" collapsed="false">
      <c r="A3658" s="6" t="s">
        <v>151</v>
      </c>
      <c r="B3658" s="45" t="n">
        <v>42665</v>
      </c>
      <c r="C3658" s="6" t="s">
        <v>195</v>
      </c>
      <c r="D3658" s="6" t="s">
        <v>180</v>
      </c>
      <c r="E3658" s="6" t="s">
        <v>177</v>
      </c>
      <c r="F3658" s="34" t="n">
        <v>0.325148433446884</v>
      </c>
      <c r="G3658" s="34" t="n">
        <v>0.242494226327945</v>
      </c>
      <c r="H3658" s="34" t="n">
        <v>0.0826542071189396</v>
      </c>
      <c r="I3658" s="34" t="n">
        <v>0.340850206500008</v>
      </c>
      <c r="J3658" s="35" t="n">
        <v>4.1</v>
      </c>
      <c r="K3658" s="6" t="n">
        <v>0</v>
      </c>
      <c r="L3658" s="35" t="n">
        <v>-1</v>
      </c>
      <c r="M3658" s="6" t="str">
        <f aca="false">IF(I3658&lt;=0,"Below 0%",IF(I3658&lt;=0.05,"0-5%",IF(I3658&lt;=0.1,"5-10%",IF(I3658&lt;=0.2,"10-20%",IF(I3658&lt;=0.4,"20-40%","Above 40%")))))</f>
        <v>20-40%</v>
      </c>
      <c r="N3658" s="6" t="str">
        <f aca="false">IF(AND(H3658&gt;=Summary!$B$25,I3658&gt;=Summary!$B$26,I3658&lt;=Summary!$B$27,J3658&gt;=Summary!$B$28,J3658&lt;=Summary!$B$29,F3658*J3658&gt;1),"Yes","No")</f>
        <v>Yes</v>
      </c>
    </row>
    <row r="3659" customFormat="false" ht="15" hidden="false" customHeight="false" outlineLevel="0" collapsed="false">
      <c r="A3659" s="6" t="s">
        <v>151</v>
      </c>
      <c r="B3659" s="45" t="n">
        <v>42665</v>
      </c>
      <c r="C3659" s="6" t="s">
        <v>183</v>
      </c>
      <c r="D3659" s="6" t="s">
        <v>178</v>
      </c>
      <c r="E3659" s="6" t="s">
        <v>187</v>
      </c>
      <c r="F3659" s="34" t="n">
        <v>0.721295475959778</v>
      </c>
      <c r="G3659" s="34" t="n">
        <v>0.76307455199024</v>
      </c>
      <c r="H3659" s="34" t="n">
        <v>-0.0417790760304618</v>
      </c>
      <c r="I3659" s="34" t="n">
        <v>-0.0547509754079654</v>
      </c>
      <c r="J3659" s="35" t="n">
        <v>1.33</v>
      </c>
      <c r="K3659" s="6" t="n">
        <v>1</v>
      </c>
      <c r="L3659" s="35" t="n">
        <v>0.33</v>
      </c>
      <c r="M3659" s="6" t="str">
        <f aca="false">IF(I3659&lt;=0,"Below 0%",IF(I3659&lt;=0.05,"0-5%",IF(I3659&lt;=0.1,"5-10%",IF(I3659&lt;=0.2,"10-20%",IF(I3659&lt;=0.4,"20-40%","Above 40%")))))</f>
        <v>Below 0%</v>
      </c>
      <c r="N3659" s="6" t="str">
        <f aca="false">IF(AND(H3659&gt;=Summary!$B$25,I3659&gt;=Summary!$B$26,I3659&lt;=Summary!$B$27,J3659&gt;=Summary!$B$28,J3659&lt;=Summary!$B$29,F3659*J3659&gt;1),"Yes","No")</f>
        <v>No</v>
      </c>
    </row>
    <row r="3660" customFormat="false" ht="15" hidden="false" customHeight="false" outlineLevel="0" collapsed="false">
      <c r="A3660" s="6" t="s">
        <v>151</v>
      </c>
      <c r="B3660" s="45" t="n">
        <v>42665</v>
      </c>
      <c r="C3660" s="6" t="s">
        <v>183</v>
      </c>
      <c r="D3660" s="6" t="s">
        <v>178</v>
      </c>
      <c r="E3660" s="6" t="s">
        <v>174</v>
      </c>
      <c r="F3660" s="34" t="n">
        <v>0.162898167967796</v>
      </c>
      <c r="G3660" s="34" t="n">
        <v>0.160330040149608</v>
      </c>
      <c r="H3660" s="34" t="n">
        <v>0.0025681278181883</v>
      </c>
      <c r="I3660" s="34" t="n">
        <v>0.0160177582179355</v>
      </c>
      <c r="J3660" s="35" t="n">
        <v>6.33</v>
      </c>
      <c r="K3660" s="6" t="n">
        <v>0</v>
      </c>
      <c r="L3660" s="35" t="n">
        <v>-1</v>
      </c>
      <c r="M3660" s="6" t="str">
        <f aca="false">IF(I3660&lt;=0,"Below 0%",IF(I3660&lt;=0.05,"0-5%",IF(I3660&lt;=0.1,"5-10%",IF(I3660&lt;=0.2,"10-20%",IF(I3660&lt;=0.4,"20-40%","Above 40%")))))</f>
        <v>0-5%</v>
      </c>
      <c r="N3660" s="6" t="str">
        <f aca="false">IF(AND(H3660&gt;=Summary!$B$25,I3660&gt;=Summary!$B$26,I3660&lt;=Summary!$B$27,J3660&gt;=Summary!$B$28,J3660&lt;=Summary!$B$29,F3660*J3660&gt;1),"Yes","No")</f>
        <v>No</v>
      </c>
    </row>
    <row r="3661" customFormat="false" ht="15" hidden="false" customHeight="false" outlineLevel="0" collapsed="false">
      <c r="A3661" s="6" t="s">
        <v>151</v>
      </c>
      <c r="B3661" s="45" t="n">
        <v>42665</v>
      </c>
      <c r="C3661" s="6" t="s">
        <v>183</v>
      </c>
      <c r="D3661" s="6" t="s">
        <v>178</v>
      </c>
      <c r="E3661" s="6" t="s">
        <v>177</v>
      </c>
      <c r="F3661" s="34" t="n">
        <v>0.115806370973587</v>
      </c>
      <c r="G3661" s="34" t="n">
        <v>0.0765954078601524</v>
      </c>
      <c r="H3661" s="34" t="n">
        <v>0.0392109631134347</v>
      </c>
      <c r="I3661" s="34" t="n">
        <v>0.511923158435633</v>
      </c>
      <c r="J3661" s="35" t="n">
        <v>13.25</v>
      </c>
      <c r="K3661" s="6" t="n">
        <v>0</v>
      </c>
      <c r="L3661" s="35" t="n">
        <v>-1</v>
      </c>
      <c r="M3661" s="6" t="str">
        <f aca="false">IF(I3661&lt;=0,"Below 0%",IF(I3661&lt;=0.05,"0-5%",IF(I3661&lt;=0.1,"5-10%",IF(I3661&lt;=0.2,"10-20%",IF(I3661&lt;=0.4,"20-40%","Above 40%")))))</f>
        <v>Above 40%</v>
      </c>
      <c r="N3661" s="6" t="str">
        <f aca="false">IF(AND(H3661&gt;=Summary!$B$25,I3661&gt;=Summary!$B$26,I3661&lt;=Summary!$B$27,J3661&gt;=Summary!$B$28,J3661&lt;=Summary!$B$29,F3661*J3661&gt;1),"Yes","No")</f>
        <v>No</v>
      </c>
    </row>
    <row r="3662" customFormat="false" ht="15" hidden="false" customHeight="false" outlineLevel="0" collapsed="false">
      <c r="A3662" s="6" t="s">
        <v>151</v>
      </c>
      <c r="B3662" s="45" t="n">
        <v>42665</v>
      </c>
      <c r="C3662" s="6" t="s">
        <v>175</v>
      </c>
      <c r="D3662" s="6" t="s">
        <v>198</v>
      </c>
      <c r="E3662" s="6" t="s">
        <v>187</v>
      </c>
      <c r="F3662" s="34" t="n">
        <v>0.452000021934509</v>
      </c>
      <c r="G3662" s="34" t="n">
        <v>0.420635195511377</v>
      </c>
      <c r="H3662" s="34" t="n">
        <v>0.0313648264231319</v>
      </c>
      <c r="I3662" s="34" t="n">
        <v>0.0745653876751822</v>
      </c>
      <c r="J3662" s="35" t="n">
        <v>2.4</v>
      </c>
      <c r="K3662" s="6" t="n">
        <v>0</v>
      </c>
      <c r="L3662" s="35" t="n">
        <v>-1</v>
      </c>
      <c r="M3662" s="6" t="str">
        <f aca="false">IF(I3662&lt;=0,"Below 0%",IF(I3662&lt;=0.05,"0-5%",IF(I3662&lt;=0.1,"5-10%",IF(I3662&lt;=0.2,"10-20%",IF(I3662&lt;=0.4,"20-40%","Above 40%")))))</f>
        <v>5-10%</v>
      </c>
      <c r="N3662" s="6" t="str">
        <f aca="false">IF(AND(H3662&gt;=Summary!$B$25,I3662&gt;=Summary!$B$26,I3662&lt;=Summary!$B$27,J3662&gt;=Summary!$B$28,J3662&lt;=Summary!$B$29,F3662*J3662&gt;1),"Yes","No")</f>
        <v>No</v>
      </c>
    </row>
    <row r="3663" customFormat="false" ht="15" hidden="false" customHeight="false" outlineLevel="0" collapsed="false">
      <c r="A3663" s="6" t="s">
        <v>151</v>
      </c>
      <c r="B3663" s="45" t="n">
        <v>42665</v>
      </c>
      <c r="C3663" s="6" t="s">
        <v>175</v>
      </c>
      <c r="D3663" s="6" t="s">
        <v>198</v>
      </c>
      <c r="E3663" s="6" t="s">
        <v>174</v>
      </c>
      <c r="F3663" s="34" t="n">
        <v>0.323374301195145</v>
      </c>
      <c r="G3663" s="34" t="n">
        <v>0.29092924185225</v>
      </c>
      <c r="H3663" s="34" t="n">
        <v>0.0324450593428952</v>
      </c>
      <c r="I3663" s="34" t="n">
        <v>0.111522166477073</v>
      </c>
      <c r="J3663" s="35" t="n">
        <v>3.47</v>
      </c>
      <c r="K3663" s="6" t="n">
        <v>1</v>
      </c>
      <c r="L3663" s="35" t="n">
        <v>2.47</v>
      </c>
      <c r="M3663" s="6" t="str">
        <f aca="false">IF(I3663&lt;=0,"Below 0%",IF(I3663&lt;=0.05,"0-5%",IF(I3663&lt;=0.1,"5-10%",IF(I3663&lt;=0.2,"10-20%",IF(I3663&lt;=0.4,"20-40%","Above 40%")))))</f>
        <v>10-20%</v>
      </c>
      <c r="N3663" s="6" t="str">
        <f aca="false">IF(AND(H3663&gt;=Summary!$B$25,I3663&gt;=Summary!$B$26,I3663&lt;=Summary!$B$27,J3663&gt;=Summary!$B$28,J3663&lt;=Summary!$B$29,F3663*J3663&gt;1),"Yes","No")</f>
        <v>Yes</v>
      </c>
    </row>
    <row r="3664" customFormat="false" ht="15" hidden="false" customHeight="false" outlineLevel="0" collapsed="false">
      <c r="A3664" s="6" t="s">
        <v>151</v>
      </c>
      <c r="B3664" s="45" t="n">
        <v>42665</v>
      </c>
      <c r="C3664" s="6" t="s">
        <v>175</v>
      </c>
      <c r="D3664" s="6" t="s">
        <v>198</v>
      </c>
      <c r="E3664" s="6" t="s">
        <v>177</v>
      </c>
      <c r="F3664" s="34" t="n">
        <v>0.224625691771507</v>
      </c>
      <c r="G3664" s="34" t="n">
        <v>0.288435562636373</v>
      </c>
      <c r="H3664" s="34" t="n">
        <v>-0.0638098708648658</v>
      </c>
      <c r="I3664" s="34" t="n">
        <v>-0.221227473760959</v>
      </c>
      <c r="J3664" s="35" t="n">
        <v>3.5</v>
      </c>
      <c r="K3664" s="6" t="n">
        <v>0</v>
      </c>
      <c r="L3664" s="35" t="n">
        <v>-1</v>
      </c>
      <c r="M3664" s="6" t="str">
        <f aca="false">IF(I3664&lt;=0,"Below 0%",IF(I3664&lt;=0.05,"0-5%",IF(I3664&lt;=0.1,"5-10%",IF(I3664&lt;=0.2,"10-20%",IF(I3664&lt;=0.4,"20-40%","Above 40%")))))</f>
        <v>Below 0%</v>
      </c>
      <c r="N3664" s="6" t="str">
        <f aca="false">IF(AND(H3664&gt;=Summary!$B$25,I3664&gt;=Summary!$B$26,I3664&lt;=Summary!$B$27,J3664&gt;=Summary!$B$28,J3664&lt;=Summary!$B$29,F3664*J3664&gt;1),"Yes","No")</f>
        <v>No</v>
      </c>
    </row>
    <row r="3665" customFormat="false" ht="15" hidden="false" customHeight="false" outlineLevel="0" collapsed="false">
      <c r="A3665" s="6" t="s">
        <v>151</v>
      </c>
      <c r="B3665" s="45" t="n">
        <v>42665</v>
      </c>
      <c r="C3665" s="6" t="s">
        <v>189</v>
      </c>
      <c r="D3665" s="6" t="s">
        <v>191</v>
      </c>
      <c r="E3665" s="6" t="s">
        <v>187</v>
      </c>
      <c r="F3665" s="34" t="n">
        <v>0.511315941810608</v>
      </c>
      <c r="G3665" s="34" t="n">
        <v>0.579362670713202</v>
      </c>
      <c r="H3665" s="34" t="n">
        <v>-0.0680467289025939</v>
      </c>
      <c r="I3665" s="34" t="n">
        <v>-0.117451006670533</v>
      </c>
      <c r="J3665" s="35" t="n">
        <v>1.75</v>
      </c>
      <c r="K3665" s="6" t="n">
        <v>1</v>
      </c>
      <c r="L3665" s="35" t="n">
        <v>0.75</v>
      </c>
      <c r="M3665" s="6" t="str">
        <f aca="false">IF(I3665&lt;=0,"Below 0%",IF(I3665&lt;=0.05,"0-5%",IF(I3665&lt;=0.1,"5-10%",IF(I3665&lt;=0.2,"10-20%",IF(I3665&lt;=0.4,"20-40%","Above 40%")))))</f>
        <v>Below 0%</v>
      </c>
      <c r="N3665" s="6" t="str">
        <f aca="false">IF(AND(H3665&gt;=Summary!$B$25,I3665&gt;=Summary!$B$26,I3665&lt;=Summary!$B$27,J3665&gt;=Summary!$B$28,J3665&lt;=Summary!$B$29,F3665*J3665&gt;1),"Yes","No")</f>
        <v>No</v>
      </c>
    </row>
    <row r="3666" customFormat="false" ht="15" hidden="false" customHeight="false" outlineLevel="0" collapsed="false">
      <c r="A3666" s="6" t="s">
        <v>151</v>
      </c>
      <c r="B3666" s="45" t="n">
        <v>42665</v>
      </c>
      <c r="C3666" s="6" t="s">
        <v>189</v>
      </c>
      <c r="D3666" s="6" t="s">
        <v>191</v>
      </c>
      <c r="E3666" s="6" t="s">
        <v>174</v>
      </c>
      <c r="F3666" s="34" t="n">
        <v>0.264511197805405</v>
      </c>
      <c r="G3666" s="34" t="n">
        <v>0.244309559939302</v>
      </c>
      <c r="H3666" s="34" t="n">
        <v>0.0202016378661027</v>
      </c>
      <c r="I3666" s="34" t="n">
        <v>0.0826886916382714</v>
      </c>
      <c r="J3666" s="35" t="n">
        <v>4.15</v>
      </c>
      <c r="K3666" s="6" t="n">
        <v>0</v>
      </c>
      <c r="L3666" s="35" t="n">
        <v>-1</v>
      </c>
      <c r="M3666" s="6" t="str">
        <f aca="false">IF(I3666&lt;=0,"Below 0%",IF(I3666&lt;=0.05,"0-5%",IF(I3666&lt;=0.1,"5-10%",IF(I3666&lt;=0.2,"10-20%",IF(I3666&lt;=0.4,"20-40%","Above 40%")))))</f>
        <v>5-10%</v>
      </c>
      <c r="N3666" s="6" t="str">
        <f aca="false">IF(AND(H3666&gt;=Summary!$B$25,I3666&gt;=Summary!$B$26,I3666&lt;=Summary!$B$27,J3666&gt;=Summary!$B$28,J3666&lt;=Summary!$B$29,F3666*J3666&gt;1),"Yes","No")</f>
        <v>No</v>
      </c>
    </row>
    <row r="3667" customFormat="false" ht="15" hidden="false" customHeight="false" outlineLevel="0" collapsed="false">
      <c r="A3667" s="6" t="s">
        <v>151</v>
      </c>
      <c r="B3667" s="45" t="n">
        <v>42665</v>
      </c>
      <c r="C3667" s="6" t="s">
        <v>189</v>
      </c>
      <c r="D3667" s="6" t="s">
        <v>191</v>
      </c>
      <c r="E3667" s="6" t="s">
        <v>177</v>
      </c>
      <c r="F3667" s="34" t="n">
        <v>0.224172845482826</v>
      </c>
      <c r="G3667" s="34" t="n">
        <v>0.176327769347496</v>
      </c>
      <c r="H3667" s="34" t="n">
        <v>0.04784507613533</v>
      </c>
      <c r="I3667" s="34" t="n">
        <v>0.271341696843223</v>
      </c>
      <c r="J3667" s="35" t="n">
        <v>5.75</v>
      </c>
      <c r="K3667" s="6" t="n">
        <v>0</v>
      </c>
      <c r="L3667" s="35" t="n">
        <v>-1</v>
      </c>
      <c r="M3667" s="6" t="str">
        <f aca="false">IF(I3667&lt;=0,"Below 0%",IF(I3667&lt;=0.05,"0-5%",IF(I3667&lt;=0.1,"5-10%",IF(I3667&lt;=0.2,"10-20%",IF(I3667&lt;=0.4,"20-40%","Above 40%")))))</f>
        <v>20-40%</v>
      </c>
      <c r="N3667" s="6" t="str">
        <f aca="false">IF(AND(H3667&gt;=Summary!$B$25,I3667&gt;=Summary!$B$26,I3667&lt;=Summary!$B$27,J3667&gt;=Summary!$B$28,J3667&lt;=Summary!$B$29,F3667*J3667&gt;1),"Yes","No")</f>
        <v>No</v>
      </c>
    </row>
    <row r="3668" customFormat="false" ht="15" hidden="false" customHeight="false" outlineLevel="0" collapsed="false">
      <c r="A3668" s="6" t="s">
        <v>151</v>
      </c>
      <c r="B3668" s="45" t="n">
        <v>42666</v>
      </c>
      <c r="C3668" s="6" t="s">
        <v>190</v>
      </c>
      <c r="D3668" s="6" t="s">
        <v>176</v>
      </c>
      <c r="E3668" s="6" t="s">
        <v>187</v>
      </c>
      <c r="F3668" s="34" t="n">
        <v>0.425881832838059</v>
      </c>
      <c r="G3668" s="34" t="n">
        <v>0.441498086386003</v>
      </c>
      <c r="H3668" s="34" t="n">
        <v>-0.0156162535479448</v>
      </c>
      <c r="I3668" s="34" t="n">
        <v>-0.035371056023766</v>
      </c>
      <c r="J3668" s="35" t="n">
        <v>2.27</v>
      </c>
      <c r="K3668" s="6" t="n">
        <v>1</v>
      </c>
      <c r="L3668" s="35" t="n">
        <v>1.27</v>
      </c>
      <c r="M3668" s="6" t="str">
        <f aca="false">IF(I3668&lt;=0,"Below 0%",IF(I3668&lt;=0.05,"0-5%",IF(I3668&lt;=0.1,"5-10%",IF(I3668&lt;=0.2,"10-20%",IF(I3668&lt;=0.4,"20-40%","Above 40%")))))</f>
        <v>Below 0%</v>
      </c>
      <c r="N3668" s="6" t="str">
        <f aca="false">IF(AND(H3668&gt;=Summary!$B$25,I3668&gt;=Summary!$B$26,I3668&lt;=Summary!$B$27,J3668&gt;=Summary!$B$28,J3668&lt;=Summary!$B$29,F3668*J3668&gt;1),"Yes","No")</f>
        <v>No</v>
      </c>
    </row>
    <row r="3669" customFormat="false" ht="15" hidden="false" customHeight="false" outlineLevel="0" collapsed="false">
      <c r="A3669" s="6" t="s">
        <v>151</v>
      </c>
      <c r="B3669" s="45" t="n">
        <v>42666</v>
      </c>
      <c r="C3669" s="6" t="s">
        <v>190</v>
      </c>
      <c r="D3669" s="6" t="s">
        <v>176</v>
      </c>
      <c r="E3669" s="6" t="s">
        <v>174</v>
      </c>
      <c r="F3669" s="34" t="n">
        <v>0.277140378952026</v>
      </c>
      <c r="G3669" s="34" t="n">
        <v>0.294764898851832</v>
      </c>
      <c r="H3669" s="34" t="n">
        <v>-0.0176245198998052</v>
      </c>
      <c r="I3669" s="34" t="n">
        <v>-0.0597917864998725</v>
      </c>
      <c r="J3669" s="35" t="n">
        <v>3.4</v>
      </c>
      <c r="K3669" s="6" t="n">
        <v>0</v>
      </c>
      <c r="L3669" s="35" t="n">
        <v>-1</v>
      </c>
      <c r="M3669" s="6" t="str">
        <f aca="false">IF(I3669&lt;=0,"Below 0%",IF(I3669&lt;=0.05,"0-5%",IF(I3669&lt;=0.1,"5-10%",IF(I3669&lt;=0.2,"10-20%",IF(I3669&lt;=0.4,"20-40%","Above 40%")))))</f>
        <v>Below 0%</v>
      </c>
      <c r="N3669" s="6" t="str">
        <f aca="false">IF(AND(H3669&gt;=Summary!$B$25,I3669&gt;=Summary!$B$26,I3669&lt;=Summary!$B$27,J3669&gt;=Summary!$B$28,J3669&lt;=Summary!$B$29,F3669*J3669&gt;1),"Yes","No")</f>
        <v>No</v>
      </c>
    </row>
    <row r="3670" customFormat="false" ht="15" hidden="false" customHeight="false" outlineLevel="0" collapsed="false">
      <c r="A3670" s="6" t="s">
        <v>151</v>
      </c>
      <c r="B3670" s="45" t="n">
        <v>42666</v>
      </c>
      <c r="C3670" s="6" t="s">
        <v>190</v>
      </c>
      <c r="D3670" s="6" t="s">
        <v>176</v>
      </c>
      <c r="E3670" s="6" t="s">
        <v>177</v>
      </c>
      <c r="F3670" s="34" t="n">
        <v>0.29697784781456</v>
      </c>
      <c r="G3670" s="34" t="n">
        <v>0.263737014762165</v>
      </c>
      <c r="H3670" s="34" t="n">
        <v>0.0332408330523948</v>
      </c>
      <c r="I3670" s="34" t="n">
        <v>0.126037799746733</v>
      </c>
      <c r="J3670" s="35" t="n">
        <v>3.8</v>
      </c>
      <c r="K3670" s="6" t="n">
        <v>0</v>
      </c>
      <c r="L3670" s="35" t="n">
        <v>-1</v>
      </c>
      <c r="M3670" s="6" t="str">
        <f aca="false">IF(I3670&lt;=0,"Below 0%",IF(I3670&lt;=0.05,"0-5%",IF(I3670&lt;=0.1,"5-10%",IF(I3670&lt;=0.2,"10-20%",IF(I3670&lt;=0.4,"20-40%","Above 40%")))))</f>
        <v>10-20%</v>
      </c>
      <c r="N3670" s="6" t="str">
        <f aca="false">IF(AND(H3670&gt;=Summary!$B$25,I3670&gt;=Summary!$B$26,I3670&lt;=Summary!$B$27,J3670&gt;=Summary!$B$28,J3670&lt;=Summary!$B$29,F3670*J3670&gt;1),"Yes","No")</f>
        <v>Yes</v>
      </c>
    </row>
    <row r="3671" customFormat="false" ht="15" hidden="false" customHeight="false" outlineLevel="0" collapsed="false">
      <c r="A3671" s="6" t="s">
        <v>151</v>
      </c>
      <c r="B3671" s="45" t="n">
        <v>42666</v>
      </c>
      <c r="C3671" s="6" t="s">
        <v>194</v>
      </c>
      <c r="D3671" s="6" t="s">
        <v>179</v>
      </c>
      <c r="E3671" s="6" t="s">
        <v>187</v>
      </c>
      <c r="F3671" s="34" t="n">
        <v>0.507894337177277</v>
      </c>
      <c r="G3671" s="34" t="n">
        <v>0.653789686180951</v>
      </c>
      <c r="H3671" s="34" t="n">
        <v>-0.145895349003674</v>
      </c>
      <c r="I3671" s="34" t="n">
        <v>-0.223153335219935</v>
      </c>
      <c r="J3671" s="35" t="n">
        <v>1.54</v>
      </c>
      <c r="K3671" s="6" t="n">
        <v>0</v>
      </c>
      <c r="L3671" s="35" t="n">
        <v>-1</v>
      </c>
      <c r="M3671" s="6" t="str">
        <f aca="false">IF(I3671&lt;=0,"Below 0%",IF(I3671&lt;=0.05,"0-5%",IF(I3671&lt;=0.1,"5-10%",IF(I3671&lt;=0.2,"10-20%",IF(I3671&lt;=0.4,"20-40%","Above 40%")))))</f>
        <v>Below 0%</v>
      </c>
      <c r="N3671" s="6" t="str">
        <f aca="false">IF(AND(H3671&gt;=Summary!$B$25,I3671&gt;=Summary!$B$26,I3671&lt;=Summary!$B$27,J3671&gt;=Summary!$B$28,J3671&lt;=Summary!$B$29,F3671*J3671&gt;1),"Yes","No")</f>
        <v>No</v>
      </c>
    </row>
    <row r="3672" customFormat="false" ht="15" hidden="false" customHeight="false" outlineLevel="0" collapsed="false">
      <c r="A3672" s="6" t="s">
        <v>151</v>
      </c>
      <c r="B3672" s="45" t="n">
        <v>42666</v>
      </c>
      <c r="C3672" s="6" t="s">
        <v>194</v>
      </c>
      <c r="D3672" s="6" t="s">
        <v>179</v>
      </c>
      <c r="E3672" s="6" t="s">
        <v>174</v>
      </c>
      <c r="F3672" s="34" t="n">
        <v>0.258860439062119</v>
      </c>
      <c r="G3672" s="34" t="n">
        <v>0.211965498256561</v>
      </c>
      <c r="H3672" s="34" t="n">
        <v>0.0468949408055577</v>
      </c>
      <c r="I3672" s="34" t="n">
        <v>0.221238556233319</v>
      </c>
      <c r="J3672" s="35" t="n">
        <v>4.75</v>
      </c>
      <c r="K3672" s="6" t="n">
        <v>1</v>
      </c>
      <c r="L3672" s="35" t="n">
        <v>3.75</v>
      </c>
      <c r="M3672" s="6" t="str">
        <f aca="false">IF(I3672&lt;=0,"Below 0%",IF(I3672&lt;=0.05,"0-5%",IF(I3672&lt;=0.1,"5-10%",IF(I3672&lt;=0.2,"10-20%",IF(I3672&lt;=0.4,"20-40%","Above 40%")))))</f>
        <v>20-40%</v>
      </c>
      <c r="N3672" s="6" t="str">
        <f aca="false">IF(AND(H3672&gt;=Summary!$B$25,I3672&gt;=Summary!$B$26,I3672&lt;=Summary!$B$27,J3672&gt;=Summary!$B$28,J3672&lt;=Summary!$B$29,F3672*J3672&gt;1),"Yes","No")</f>
        <v>Yes</v>
      </c>
    </row>
    <row r="3673" customFormat="false" ht="15" hidden="false" customHeight="false" outlineLevel="0" collapsed="false">
      <c r="A3673" s="6" t="s">
        <v>151</v>
      </c>
      <c r="B3673" s="45" t="n">
        <v>42666</v>
      </c>
      <c r="C3673" s="6" t="s">
        <v>194</v>
      </c>
      <c r="D3673" s="6" t="s">
        <v>179</v>
      </c>
      <c r="E3673" s="6" t="s">
        <v>177</v>
      </c>
      <c r="F3673" s="34" t="n">
        <v>0.233245208859444</v>
      </c>
      <c r="G3673" s="34" t="n">
        <v>0.134244815562489</v>
      </c>
      <c r="H3673" s="34" t="n">
        <v>0.0990003932969551</v>
      </c>
      <c r="I3673" s="34" t="n">
        <v>0.737461576315938</v>
      </c>
      <c r="J3673" s="35" t="n">
        <v>7.5</v>
      </c>
      <c r="K3673" s="6" t="n">
        <v>0</v>
      </c>
      <c r="L3673" s="35" t="n">
        <v>-1</v>
      </c>
      <c r="M3673" s="6" t="str">
        <f aca="false">IF(I3673&lt;=0,"Below 0%",IF(I3673&lt;=0.05,"0-5%",IF(I3673&lt;=0.1,"5-10%",IF(I3673&lt;=0.2,"10-20%",IF(I3673&lt;=0.4,"20-40%","Above 40%")))))</f>
        <v>Above 40%</v>
      </c>
      <c r="N3673" s="6" t="str">
        <f aca="false">IF(AND(H3673&gt;=Summary!$B$25,I3673&gt;=Summary!$B$26,I3673&lt;=Summary!$B$27,J3673&gt;=Summary!$B$28,J3673&lt;=Summary!$B$29,F3673*J3673&gt;1),"Yes","No")</f>
        <v>No</v>
      </c>
    </row>
    <row r="3674" customFormat="false" ht="15" hidden="false" customHeight="false" outlineLevel="0" collapsed="false">
      <c r="A3674" s="6" t="s">
        <v>151</v>
      </c>
      <c r="B3674" s="45" t="n">
        <v>42672</v>
      </c>
      <c r="C3674" s="6" t="s">
        <v>180</v>
      </c>
      <c r="D3674" s="6" t="s">
        <v>183</v>
      </c>
      <c r="E3674" s="6" t="s">
        <v>187</v>
      </c>
      <c r="F3674" s="34" t="n">
        <v>0.271945148706436</v>
      </c>
      <c r="G3674" s="34" t="n">
        <v>0.187564410855376</v>
      </c>
      <c r="H3674" s="34" t="n">
        <v>0.08438073785106</v>
      </c>
      <c r="I3674" s="34" t="n">
        <v>0.449876058396402</v>
      </c>
      <c r="J3674" s="35" t="n">
        <v>5.5</v>
      </c>
      <c r="K3674" s="6" t="n">
        <v>0</v>
      </c>
      <c r="L3674" s="35" t="n">
        <v>-1</v>
      </c>
      <c r="M3674" s="6" t="str">
        <f aca="false">IF(I3674&lt;=0,"Below 0%",IF(I3674&lt;=0.05,"0-5%",IF(I3674&lt;=0.1,"5-10%",IF(I3674&lt;=0.2,"10-20%",IF(I3674&lt;=0.4,"20-40%","Above 40%")))))</f>
        <v>Above 40%</v>
      </c>
      <c r="N3674" s="6" t="str">
        <f aca="false">IF(AND(H3674&gt;=Summary!$B$25,I3674&gt;=Summary!$B$26,I3674&lt;=Summary!$B$27,J3674&gt;=Summary!$B$28,J3674&lt;=Summary!$B$29,F3674*J3674&gt;1),"Yes","No")</f>
        <v>No</v>
      </c>
    </row>
    <row r="3675" customFormat="false" ht="15" hidden="false" customHeight="false" outlineLevel="0" collapsed="false">
      <c r="A3675" s="6" t="s">
        <v>151</v>
      </c>
      <c r="B3675" s="45" t="n">
        <v>42672</v>
      </c>
      <c r="C3675" s="6" t="s">
        <v>180</v>
      </c>
      <c r="D3675" s="6" t="s">
        <v>183</v>
      </c>
      <c r="E3675" s="6" t="s">
        <v>174</v>
      </c>
      <c r="F3675" s="34" t="n">
        <v>0.250517278909683</v>
      </c>
      <c r="G3675" s="34" t="n">
        <v>0.245620061834421</v>
      </c>
      <c r="H3675" s="34" t="n">
        <v>0.00489721707526206</v>
      </c>
      <c r="I3675" s="34" t="n">
        <v>0.0199381802882348</v>
      </c>
      <c r="J3675" s="35" t="n">
        <v>4.2</v>
      </c>
      <c r="K3675" s="6" t="n">
        <v>0</v>
      </c>
      <c r="L3675" s="35" t="n">
        <v>-1</v>
      </c>
      <c r="M3675" s="6" t="str">
        <f aca="false">IF(I3675&lt;=0,"Below 0%",IF(I3675&lt;=0.05,"0-5%",IF(I3675&lt;=0.1,"5-10%",IF(I3675&lt;=0.2,"10-20%",IF(I3675&lt;=0.4,"20-40%","Above 40%")))))</f>
        <v>0-5%</v>
      </c>
      <c r="N3675" s="6" t="str">
        <f aca="false">IF(AND(H3675&gt;=Summary!$B$25,I3675&gt;=Summary!$B$26,I3675&lt;=Summary!$B$27,J3675&gt;=Summary!$B$28,J3675&lt;=Summary!$B$29,F3675*J3675&gt;1),"Yes","No")</f>
        <v>No</v>
      </c>
    </row>
    <row r="3676" customFormat="false" ht="15" hidden="false" customHeight="false" outlineLevel="0" collapsed="false">
      <c r="A3676" s="6" t="s">
        <v>151</v>
      </c>
      <c r="B3676" s="45" t="n">
        <v>42672</v>
      </c>
      <c r="C3676" s="6" t="s">
        <v>180</v>
      </c>
      <c r="D3676" s="6" t="s">
        <v>183</v>
      </c>
      <c r="E3676" s="6" t="s">
        <v>177</v>
      </c>
      <c r="F3676" s="34" t="n">
        <v>0.477537602186203</v>
      </c>
      <c r="G3676" s="34" t="n">
        <v>0.566815527310203</v>
      </c>
      <c r="H3676" s="34" t="n">
        <v>-0.0892779251239997</v>
      </c>
      <c r="I3676" s="34" t="n">
        <v>-0.157507903052099</v>
      </c>
      <c r="J3676" s="35" t="n">
        <v>1.82</v>
      </c>
      <c r="K3676" s="6" t="n">
        <v>1</v>
      </c>
      <c r="L3676" s="35" t="n">
        <v>0.82</v>
      </c>
      <c r="M3676" s="6" t="str">
        <f aca="false">IF(I3676&lt;=0,"Below 0%",IF(I3676&lt;=0.05,"0-5%",IF(I3676&lt;=0.1,"5-10%",IF(I3676&lt;=0.2,"10-20%",IF(I3676&lt;=0.4,"20-40%","Above 40%")))))</f>
        <v>Below 0%</v>
      </c>
      <c r="N3676" s="6" t="str">
        <f aca="false">IF(AND(H3676&gt;=Summary!$B$25,I3676&gt;=Summary!$B$26,I3676&lt;=Summary!$B$27,J3676&gt;=Summary!$B$28,J3676&lt;=Summary!$B$29,F3676*J3676&gt;1),"Yes","No")</f>
        <v>No</v>
      </c>
    </row>
    <row r="3677" customFormat="false" ht="15" hidden="false" customHeight="false" outlineLevel="0" collapsed="false">
      <c r="A3677" s="6" t="s">
        <v>151</v>
      </c>
      <c r="B3677" s="45" t="n">
        <v>42672</v>
      </c>
      <c r="C3677" s="6" t="s">
        <v>176</v>
      </c>
      <c r="D3677" s="6" t="s">
        <v>196</v>
      </c>
      <c r="E3677" s="6" t="s">
        <v>187</v>
      </c>
      <c r="F3677" s="34" t="n">
        <v>0.758197546005249</v>
      </c>
      <c r="G3677" s="34" t="n">
        <v>0.807080771676913</v>
      </c>
      <c r="H3677" s="34" t="n">
        <v>-0.0488832256716643</v>
      </c>
      <c r="I3677" s="34" t="n">
        <v>-0.060567947332083</v>
      </c>
      <c r="J3677" s="35" t="n">
        <v>1.25</v>
      </c>
      <c r="K3677" s="6" t="n">
        <v>0</v>
      </c>
      <c r="L3677" s="35" t="n">
        <v>-1</v>
      </c>
      <c r="M3677" s="6" t="str">
        <f aca="false">IF(I3677&lt;=0,"Below 0%",IF(I3677&lt;=0.05,"0-5%",IF(I3677&lt;=0.1,"5-10%",IF(I3677&lt;=0.2,"10-20%",IF(I3677&lt;=0.4,"20-40%","Above 40%")))))</f>
        <v>Below 0%</v>
      </c>
      <c r="N3677" s="6" t="str">
        <f aca="false">IF(AND(H3677&gt;=Summary!$B$25,I3677&gt;=Summary!$B$26,I3677&lt;=Summary!$B$27,J3677&gt;=Summary!$B$28,J3677&lt;=Summary!$B$29,F3677*J3677&gt;1),"Yes","No")</f>
        <v>No</v>
      </c>
    </row>
    <row r="3678" customFormat="false" ht="15" hidden="false" customHeight="false" outlineLevel="0" collapsed="false">
      <c r="A3678" s="6" t="s">
        <v>151</v>
      </c>
      <c r="B3678" s="45" t="n">
        <v>42672</v>
      </c>
      <c r="C3678" s="6" t="s">
        <v>176</v>
      </c>
      <c r="D3678" s="6" t="s">
        <v>196</v>
      </c>
      <c r="E3678" s="6" t="s">
        <v>174</v>
      </c>
      <c r="F3678" s="34" t="n">
        <v>0.166639879345894</v>
      </c>
      <c r="G3678" s="34" t="n">
        <v>0.14309942760229</v>
      </c>
      <c r="H3678" s="34" t="n">
        <v>0.0235404517436043</v>
      </c>
      <c r="I3678" s="34" t="n">
        <v>0.164504164258639</v>
      </c>
      <c r="J3678" s="35" t="n">
        <v>7.05</v>
      </c>
      <c r="K3678" s="6" t="n">
        <v>1</v>
      </c>
      <c r="L3678" s="35" t="n">
        <v>6.05</v>
      </c>
      <c r="M3678" s="6" t="str">
        <f aca="false">IF(I3678&lt;=0,"Below 0%",IF(I3678&lt;=0.05,"0-5%",IF(I3678&lt;=0.1,"5-10%",IF(I3678&lt;=0.2,"10-20%",IF(I3678&lt;=0.4,"20-40%","Above 40%")))))</f>
        <v>10-20%</v>
      </c>
      <c r="N3678" s="6" t="str">
        <f aca="false">IF(AND(H3678&gt;=Summary!$B$25,I3678&gt;=Summary!$B$26,I3678&lt;=Summary!$B$27,J3678&gt;=Summary!$B$28,J3678&lt;=Summary!$B$29,F3678*J3678&gt;1),"Yes","No")</f>
        <v>No</v>
      </c>
    </row>
    <row r="3679" customFormat="false" ht="15" hidden="false" customHeight="false" outlineLevel="0" collapsed="false">
      <c r="A3679" s="6" t="s">
        <v>151</v>
      </c>
      <c r="B3679" s="45" t="n">
        <v>42672</v>
      </c>
      <c r="C3679" s="6" t="s">
        <v>176</v>
      </c>
      <c r="D3679" s="6" t="s">
        <v>196</v>
      </c>
      <c r="E3679" s="6" t="s">
        <v>177</v>
      </c>
      <c r="F3679" s="34" t="n">
        <v>0.0751626268029213</v>
      </c>
      <c r="G3679" s="34" t="n">
        <v>0.0498198007207971</v>
      </c>
      <c r="H3679" s="34" t="n">
        <v>0.0253428260821242</v>
      </c>
      <c r="I3679" s="34" t="n">
        <v>0.508689832465446</v>
      </c>
      <c r="J3679" s="35" t="n">
        <v>20.25</v>
      </c>
      <c r="K3679" s="6" t="n">
        <v>0</v>
      </c>
      <c r="L3679" s="35" t="n">
        <v>-1</v>
      </c>
      <c r="M3679" s="6" t="str">
        <f aca="false">IF(I3679&lt;=0,"Below 0%",IF(I3679&lt;=0.05,"0-5%",IF(I3679&lt;=0.1,"5-10%",IF(I3679&lt;=0.2,"10-20%",IF(I3679&lt;=0.4,"20-40%","Above 40%")))))</f>
        <v>Above 40%</v>
      </c>
      <c r="N3679" s="6" t="str">
        <f aca="false">IF(AND(H3679&gt;=Summary!$B$25,I3679&gt;=Summary!$B$26,I3679&lt;=Summary!$B$27,J3679&gt;=Summary!$B$28,J3679&lt;=Summary!$B$29,F3679*J3679&gt;1),"Yes","No")</f>
        <v>No</v>
      </c>
    </row>
    <row r="3680" customFormat="false" ht="15" hidden="false" customHeight="false" outlineLevel="0" collapsed="false">
      <c r="A3680" s="6" t="s">
        <v>151</v>
      </c>
      <c r="B3680" s="45" t="n">
        <v>42672</v>
      </c>
      <c r="C3680" s="6" t="s">
        <v>200</v>
      </c>
      <c r="D3680" s="6" t="s">
        <v>199</v>
      </c>
      <c r="E3680" s="6" t="s">
        <v>187</v>
      </c>
      <c r="F3680" s="34" t="n">
        <v>0.490653574466705</v>
      </c>
      <c r="G3680" s="34" t="n">
        <v>0.386048526863085</v>
      </c>
      <c r="H3680" s="34" t="n">
        <v>0.10460504760362</v>
      </c>
      <c r="I3680" s="34" t="n">
        <v>0.270963467866617</v>
      </c>
      <c r="J3680" s="35" t="n">
        <v>2.6</v>
      </c>
      <c r="K3680" s="6" t="n">
        <v>1</v>
      </c>
      <c r="L3680" s="35" t="n">
        <v>1.6</v>
      </c>
      <c r="M3680" s="6" t="str">
        <f aca="false">IF(I3680&lt;=0,"Below 0%",IF(I3680&lt;=0.05,"0-5%",IF(I3680&lt;=0.1,"5-10%",IF(I3680&lt;=0.2,"10-20%",IF(I3680&lt;=0.4,"20-40%","Above 40%")))))</f>
        <v>20-40%</v>
      </c>
      <c r="N3680" s="6" t="str">
        <f aca="false">IF(AND(H3680&gt;=Summary!$B$25,I3680&gt;=Summary!$B$26,I3680&lt;=Summary!$B$27,J3680&gt;=Summary!$B$28,J3680&lt;=Summary!$B$29,F3680*J3680&gt;1),"Yes","No")</f>
        <v>Yes</v>
      </c>
    </row>
    <row r="3681" customFormat="false" ht="15" hidden="false" customHeight="false" outlineLevel="0" collapsed="false">
      <c r="A3681" s="6" t="s">
        <v>151</v>
      </c>
      <c r="B3681" s="45" t="n">
        <v>42672</v>
      </c>
      <c r="C3681" s="6" t="s">
        <v>200</v>
      </c>
      <c r="D3681" s="6" t="s">
        <v>199</v>
      </c>
      <c r="E3681" s="6" t="s">
        <v>174</v>
      </c>
      <c r="F3681" s="34" t="n">
        <v>0.268726527690888</v>
      </c>
      <c r="G3681" s="34" t="n">
        <v>0.309792027729636</v>
      </c>
      <c r="H3681" s="34" t="n">
        <v>-0.0410655000387486</v>
      </c>
      <c r="I3681" s="34" t="n">
        <v>-0.132558285439765</v>
      </c>
      <c r="J3681" s="35" t="n">
        <v>3.24</v>
      </c>
      <c r="K3681" s="6" t="n">
        <v>0</v>
      </c>
      <c r="L3681" s="35" t="n">
        <v>-1</v>
      </c>
      <c r="M3681" s="6" t="str">
        <f aca="false">IF(I3681&lt;=0,"Below 0%",IF(I3681&lt;=0.05,"0-5%",IF(I3681&lt;=0.1,"5-10%",IF(I3681&lt;=0.2,"10-20%",IF(I3681&lt;=0.4,"20-40%","Above 40%")))))</f>
        <v>Below 0%</v>
      </c>
      <c r="N3681" s="6" t="str">
        <f aca="false">IF(AND(H3681&gt;=Summary!$B$25,I3681&gt;=Summary!$B$26,I3681&lt;=Summary!$B$27,J3681&gt;=Summary!$B$28,J3681&lt;=Summary!$B$29,F3681*J3681&gt;1),"Yes","No")</f>
        <v>No</v>
      </c>
    </row>
    <row r="3682" customFormat="false" ht="15" hidden="false" customHeight="false" outlineLevel="0" collapsed="false">
      <c r="A3682" s="6" t="s">
        <v>151</v>
      </c>
      <c r="B3682" s="45" t="n">
        <v>42672</v>
      </c>
      <c r="C3682" s="6" t="s">
        <v>200</v>
      </c>
      <c r="D3682" s="6" t="s">
        <v>199</v>
      </c>
      <c r="E3682" s="6" t="s">
        <v>177</v>
      </c>
      <c r="F3682" s="34" t="n">
        <v>0.240619912743568</v>
      </c>
      <c r="G3682" s="34" t="n">
        <v>0.304159445407279</v>
      </c>
      <c r="H3682" s="34" t="n">
        <v>-0.0635395326637107</v>
      </c>
      <c r="I3682" s="34" t="n">
        <v>-0.208902053259037</v>
      </c>
      <c r="J3682" s="35" t="n">
        <v>3.3</v>
      </c>
      <c r="K3682" s="6" t="n">
        <v>0</v>
      </c>
      <c r="L3682" s="35" t="n">
        <v>-1</v>
      </c>
      <c r="M3682" s="6" t="str">
        <f aca="false">IF(I3682&lt;=0,"Below 0%",IF(I3682&lt;=0.05,"0-5%",IF(I3682&lt;=0.1,"5-10%",IF(I3682&lt;=0.2,"10-20%",IF(I3682&lt;=0.4,"20-40%","Above 40%")))))</f>
        <v>Below 0%</v>
      </c>
      <c r="N3682" s="6" t="str">
        <f aca="false">IF(AND(H3682&gt;=Summary!$B$25,I3682&gt;=Summary!$B$26,I3682&lt;=Summary!$B$27,J3682&gt;=Summary!$B$28,J3682&lt;=Summary!$B$29,F3682*J3682&gt;1),"Yes","No")</f>
        <v>No</v>
      </c>
    </row>
    <row r="3683" customFormat="false" ht="15" hidden="false" customHeight="false" outlineLevel="0" collapsed="false">
      <c r="A3683" s="6" t="s">
        <v>151</v>
      </c>
      <c r="B3683" s="45" t="n">
        <v>42672</v>
      </c>
      <c r="C3683" s="6" t="s">
        <v>191</v>
      </c>
      <c r="D3683" s="6" t="s">
        <v>185</v>
      </c>
      <c r="E3683" s="6" t="s">
        <v>187</v>
      </c>
      <c r="F3683" s="34" t="n">
        <v>0.176024883985519</v>
      </c>
      <c r="G3683" s="34" t="n">
        <v>0.112629490852987</v>
      </c>
      <c r="H3683" s="34" t="n">
        <v>0.0633953931325329</v>
      </c>
      <c r="I3683" s="34" t="n">
        <v>0.562866729241295</v>
      </c>
      <c r="J3683" s="35" t="n">
        <v>9</v>
      </c>
      <c r="K3683" s="6" t="n">
        <v>0</v>
      </c>
      <c r="L3683" s="35" t="n">
        <v>-1</v>
      </c>
      <c r="M3683" s="6" t="str">
        <f aca="false">IF(I3683&lt;=0,"Below 0%",IF(I3683&lt;=0.05,"0-5%",IF(I3683&lt;=0.1,"5-10%",IF(I3683&lt;=0.2,"10-20%",IF(I3683&lt;=0.4,"20-40%","Above 40%")))))</f>
        <v>Above 40%</v>
      </c>
      <c r="N3683" s="6" t="str">
        <f aca="false">IF(AND(H3683&gt;=Summary!$B$25,I3683&gt;=Summary!$B$26,I3683&lt;=Summary!$B$27,J3683&gt;=Summary!$B$28,J3683&lt;=Summary!$B$29,F3683*J3683&gt;1),"Yes","No")</f>
        <v>No</v>
      </c>
    </row>
    <row r="3684" customFormat="false" ht="15" hidden="false" customHeight="false" outlineLevel="0" collapsed="false">
      <c r="A3684" s="6" t="s">
        <v>151</v>
      </c>
      <c r="B3684" s="45" t="n">
        <v>42672</v>
      </c>
      <c r="C3684" s="6" t="s">
        <v>191</v>
      </c>
      <c r="D3684" s="6" t="s">
        <v>185</v>
      </c>
      <c r="E3684" s="6" t="s">
        <v>174</v>
      </c>
      <c r="F3684" s="34" t="n">
        <v>0.216576591134071</v>
      </c>
      <c r="G3684" s="34" t="n">
        <v>0.193079127176548</v>
      </c>
      <c r="H3684" s="34" t="n">
        <v>0.023497463957523</v>
      </c>
      <c r="I3684" s="34" t="n">
        <v>0.121698623259454</v>
      </c>
      <c r="J3684" s="35" t="n">
        <v>5.25</v>
      </c>
      <c r="K3684" s="6" t="n">
        <v>0</v>
      </c>
      <c r="L3684" s="35" t="n">
        <v>-1</v>
      </c>
      <c r="M3684" s="6" t="str">
        <f aca="false">IF(I3684&lt;=0,"Below 0%",IF(I3684&lt;=0.05,"0-5%",IF(I3684&lt;=0.1,"5-10%",IF(I3684&lt;=0.2,"10-20%",IF(I3684&lt;=0.4,"20-40%","Above 40%")))))</f>
        <v>10-20%</v>
      </c>
      <c r="N3684" s="6" t="str">
        <f aca="false">IF(AND(H3684&gt;=Summary!$B$25,I3684&gt;=Summary!$B$26,I3684&lt;=Summary!$B$27,J3684&gt;=Summary!$B$28,J3684&lt;=Summary!$B$29,F3684*J3684&gt;1),"Yes","No")</f>
        <v>No</v>
      </c>
    </row>
    <row r="3685" customFormat="false" ht="15" hidden="false" customHeight="false" outlineLevel="0" collapsed="false">
      <c r="A3685" s="6" t="s">
        <v>151</v>
      </c>
      <c r="B3685" s="45" t="n">
        <v>42672</v>
      </c>
      <c r="C3685" s="6" t="s">
        <v>191</v>
      </c>
      <c r="D3685" s="6" t="s">
        <v>185</v>
      </c>
      <c r="E3685" s="6" t="s">
        <v>177</v>
      </c>
      <c r="F3685" s="34" t="n">
        <v>0.607398509979248</v>
      </c>
      <c r="G3685" s="34" t="n">
        <v>0.694291381970465</v>
      </c>
      <c r="H3685" s="34" t="n">
        <v>-0.0868928719912171</v>
      </c>
      <c r="I3685" s="34" t="n">
        <v>-0.12515332070608</v>
      </c>
      <c r="J3685" s="35" t="n">
        <v>1.46</v>
      </c>
      <c r="K3685" s="6" t="n">
        <v>1</v>
      </c>
      <c r="L3685" s="35" t="n">
        <v>0.46</v>
      </c>
      <c r="M3685" s="6" t="str">
        <f aca="false">IF(I3685&lt;=0,"Below 0%",IF(I3685&lt;=0.05,"0-5%",IF(I3685&lt;=0.1,"5-10%",IF(I3685&lt;=0.2,"10-20%",IF(I3685&lt;=0.4,"20-40%","Above 40%")))))</f>
        <v>Below 0%</v>
      </c>
      <c r="N3685" s="6" t="str">
        <f aca="false">IF(AND(H3685&gt;=Summary!$B$25,I3685&gt;=Summary!$B$26,I3685&lt;=Summary!$B$27,J3685&gt;=Summary!$B$28,J3685&lt;=Summary!$B$29,F3685*J3685&gt;1),"Yes","No")</f>
        <v>No</v>
      </c>
    </row>
    <row r="3686" customFormat="false" ht="15" hidden="false" customHeight="false" outlineLevel="0" collapsed="false">
      <c r="A3686" s="6" t="s">
        <v>151</v>
      </c>
      <c r="B3686" s="45" t="n">
        <v>42672</v>
      </c>
      <c r="C3686" s="6" t="s">
        <v>181</v>
      </c>
      <c r="D3686" s="6" t="s">
        <v>195</v>
      </c>
      <c r="E3686" s="6" t="s">
        <v>187</v>
      </c>
      <c r="F3686" s="34" t="n">
        <v>0.661975383758545</v>
      </c>
      <c r="G3686" s="34" t="n">
        <v>0.597074319022531</v>
      </c>
      <c r="H3686" s="34" t="n">
        <v>0.0649010647360138</v>
      </c>
      <c r="I3686" s="34" t="n">
        <v>0.108698469634841</v>
      </c>
      <c r="J3686" s="35" t="n">
        <v>1.68</v>
      </c>
      <c r="K3686" s="6" t="n">
        <v>0</v>
      </c>
      <c r="L3686" s="35" t="n">
        <v>-1</v>
      </c>
      <c r="M3686" s="6" t="str">
        <f aca="false">IF(I3686&lt;=0,"Below 0%",IF(I3686&lt;=0.05,"0-5%",IF(I3686&lt;=0.1,"5-10%",IF(I3686&lt;=0.2,"10-20%",IF(I3686&lt;=0.4,"20-40%","Above 40%")))))</f>
        <v>10-20%</v>
      </c>
      <c r="N3686" s="6" t="str">
        <f aca="false">IF(AND(H3686&gt;=Summary!$B$25,I3686&gt;=Summary!$B$26,I3686&lt;=Summary!$B$27,J3686&gt;=Summary!$B$28,J3686&lt;=Summary!$B$29,F3686*J3686&gt;1),"Yes","No")</f>
        <v>No</v>
      </c>
    </row>
    <row r="3687" customFormat="false" ht="15" hidden="false" customHeight="false" outlineLevel="0" collapsed="false">
      <c r="A3687" s="6" t="s">
        <v>151</v>
      </c>
      <c r="B3687" s="45" t="n">
        <v>42672</v>
      </c>
      <c r="C3687" s="6" t="s">
        <v>181</v>
      </c>
      <c r="D3687" s="6" t="s">
        <v>195</v>
      </c>
      <c r="E3687" s="6" t="s">
        <v>174</v>
      </c>
      <c r="F3687" s="34" t="n">
        <v>0.174092873930931</v>
      </c>
      <c r="G3687" s="34" t="n">
        <v>0.236576616971192</v>
      </c>
      <c r="H3687" s="34" t="n">
        <v>-0.0624837430402605</v>
      </c>
      <c r="I3687" s="34" t="n">
        <v>-0.264116309719102</v>
      </c>
      <c r="J3687" s="35" t="n">
        <v>4.24</v>
      </c>
      <c r="K3687" s="6" t="n">
        <v>1</v>
      </c>
      <c r="L3687" s="35" t="n">
        <v>3.24</v>
      </c>
      <c r="M3687" s="6" t="str">
        <f aca="false">IF(I3687&lt;=0,"Below 0%",IF(I3687&lt;=0.05,"0-5%",IF(I3687&lt;=0.1,"5-10%",IF(I3687&lt;=0.2,"10-20%",IF(I3687&lt;=0.4,"20-40%","Above 40%")))))</f>
        <v>Below 0%</v>
      </c>
      <c r="N3687" s="6" t="str">
        <f aca="false">IF(AND(H3687&gt;=Summary!$B$25,I3687&gt;=Summary!$B$26,I3687&lt;=Summary!$B$27,J3687&gt;=Summary!$B$28,J3687&lt;=Summary!$B$29,F3687*J3687&gt;1),"Yes","No")</f>
        <v>No</v>
      </c>
    </row>
    <row r="3688" customFormat="false" ht="15" hidden="false" customHeight="false" outlineLevel="0" collapsed="false">
      <c r="A3688" s="6" t="s">
        <v>151</v>
      </c>
      <c r="B3688" s="45" t="n">
        <v>42672</v>
      </c>
      <c r="C3688" s="6" t="s">
        <v>181</v>
      </c>
      <c r="D3688" s="6" t="s">
        <v>195</v>
      </c>
      <c r="E3688" s="6" t="s">
        <v>177</v>
      </c>
      <c r="F3688" s="34" t="n">
        <v>0.163931757211685</v>
      </c>
      <c r="G3688" s="34" t="n">
        <v>0.166349064006277</v>
      </c>
      <c r="H3688" s="34" t="n">
        <v>-0.00241730679459215</v>
      </c>
      <c r="I3688" s="34" t="n">
        <v>-0.0145315322874371</v>
      </c>
      <c r="J3688" s="35" t="n">
        <v>6.03</v>
      </c>
      <c r="K3688" s="6" t="n">
        <v>0</v>
      </c>
      <c r="L3688" s="35" t="n">
        <v>-1</v>
      </c>
      <c r="M3688" s="6" t="str">
        <f aca="false">IF(I3688&lt;=0,"Below 0%",IF(I3688&lt;=0.05,"0-5%",IF(I3688&lt;=0.1,"5-10%",IF(I3688&lt;=0.2,"10-20%",IF(I3688&lt;=0.4,"20-40%","Above 40%")))))</f>
        <v>Below 0%</v>
      </c>
      <c r="N3688" s="6" t="str">
        <f aca="false">IF(AND(H3688&gt;=Summary!$B$25,I3688&gt;=Summary!$B$26,I3688&lt;=Summary!$B$27,J3688&gt;=Summary!$B$28,J3688&lt;=Summary!$B$29,F3688*J3688&gt;1),"Yes","No")</f>
        <v>No</v>
      </c>
    </row>
    <row r="3689" customFormat="false" ht="15" hidden="false" customHeight="false" outlineLevel="0" collapsed="false">
      <c r="A3689" s="6" t="s">
        <v>151</v>
      </c>
      <c r="B3689" s="45" t="n">
        <v>42672</v>
      </c>
      <c r="C3689" s="6" t="s">
        <v>198</v>
      </c>
      <c r="D3689" s="6" t="s">
        <v>186</v>
      </c>
      <c r="E3689" s="6" t="s">
        <v>187</v>
      </c>
      <c r="F3689" s="34" t="n">
        <v>0.578251898288727</v>
      </c>
      <c r="G3689" s="34" t="n">
        <v>0.556471794018032</v>
      </c>
      <c r="H3689" s="34" t="n">
        <v>0.0217801042706945</v>
      </c>
      <c r="I3689" s="34" t="n">
        <v>0.0391396374530149</v>
      </c>
      <c r="J3689" s="35" t="n">
        <v>1.81</v>
      </c>
      <c r="K3689" s="6" t="n">
        <v>1</v>
      </c>
      <c r="L3689" s="35" t="n">
        <v>0.81</v>
      </c>
      <c r="M3689" s="6" t="str">
        <f aca="false">IF(I3689&lt;=0,"Below 0%",IF(I3689&lt;=0.05,"0-5%",IF(I3689&lt;=0.1,"5-10%",IF(I3689&lt;=0.2,"10-20%",IF(I3689&lt;=0.4,"20-40%","Above 40%")))))</f>
        <v>0-5%</v>
      </c>
      <c r="N3689" s="6" t="str">
        <f aca="false">IF(AND(H3689&gt;=Summary!$B$25,I3689&gt;=Summary!$B$26,I3689&lt;=Summary!$B$27,J3689&gt;=Summary!$B$28,J3689&lt;=Summary!$B$29,F3689*J3689&gt;1),"Yes","No")</f>
        <v>No</v>
      </c>
    </row>
    <row r="3690" customFormat="false" ht="15" hidden="false" customHeight="false" outlineLevel="0" collapsed="false">
      <c r="A3690" s="6" t="s">
        <v>151</v>
      </c>
      <c r="B3690" s="45" t="n">
        <v>42672</v>
      </c>
      <c r="C3690" s="6" t="s">
        <v>198</v>
      </c>
      <c r="D3690" s="6" t="s">
        <v>186</v>
      </c>
      <c r="E3690" s="6" t="s">
        <v>174</v>
      </c>
      <c r="F3690" s="34" t="n">
        <v>0.221761405467987</v>
      </c>
      <c r="G3690" s="34" t="n">
        <v>0.263668572558282</v>
      </c>
      <c r="H3690" s="34" t="n">
        <v>-0.0419071670902952</v>
      </c>
      <c r="I3690" s="34" t="n">
        <v>-0.158938802162446</v>
      </c>
      <c r="J3690" s="35" t="n">
        <v>3.82</v>
      </c>
      <c r="K3690" s="6" t="n">
        <v>0</v>
      </c>
      <c r="L3690" s="35" t="n">
        <v>-1</v>
      </c>
      <c r="M3690" s="6" t="str">
        <f aca="false">IF(I3690&lt;=0,"Below 0%",IF(I3690&lt;=0.05,"0-5%",IF(I3690&lt;=0.1,"5-10%",IF(I3690&lt;=0.2,"10-20%",IF(I3690&lt;=0.4,"20-40%","Above 40%")))))</f>
        <v>Below 0%</v>
      </c>
      <c r="N3690" s="6" t="str">
        <f aca="false">IF(AND(H3690&gt;=Summary!$B$25,I3690&gt;=Summary!$B$26,I3690&lt;=Summary!$B$27,J3690&gt;=Summary!$B$28,J3690&lt;=Summary!$B$29,F3690*J3690&gt;1),"Yes","No")</f>
        <v>No</v>
      </c>
    </row>
    <row r="3691" customFormat="false" ht="15" hidden="false" customHeight="false" outlineLevel="0" collapsed="false">
      <c r="A3691" s="6" t="s">
        <v>151</v>
      </c>
      <c r="B3691" s="45" t="n">
        <v>42672</v>
      </c>
      <c r="C3691" s="6" t="s">
        <v>198</v>
      </c>
      <c r="D3691" s="6" t="s">
        <v>186</v>
      </c>
      <c r="E3691" s="6" t="s">
        <v>177</v>
      </c>
      <c r="F3691" s="34" t="n">
        <v>0.199986651539803</v>
      </c>
      <c r="G3691" s="34" t="n">
        <v>0.179859633423685</v>
      </c>
      <c r="H3691" s="34" t="n">
        <v>0.0201270181161171</v>
      </c>
      <c r="I3691" s="34" t="n">
        <v>0.11190403167733</v>
      </c>
      <c r="J3691" s="35" t="n">
        <v>5.6</v>
      </c>
      <c r="K3691" s="6" t="n">
        <v>0</v>
      </c>
      <c r="L3691" s="35" t="n">
        <v>-1</v>
      </c>
      <c r="M3691" s="6" t="str">
        <f aca="false">IF(I3691&lt;=0,"Below 0%",IF(I3691&lt;=0.05,"0-5%",IF(I3691&lt;=0.1,"5-10%",IF(I3691&lt;=0.2,"10-20%",IF(I3691&lt;=0.4,"20-40%","Above 40%")))))</f>
        <v>10-20%</v>
      </c>
      <c r="N3691" s="6" t="str">
        <f aca="false">IF(AND(H3691&gt;=Summary!$B$25,I3691&gt;=Summary!$B$26,I3691&lt;=Summary!$B$27,J3691&gt;=Summary!$B$28,J3691&lt;=Summary!$B$29,F3691*J3691&gt;1),"Yes","No")</f>
        <v>No</v>
      </c>
    </row>
    <row r="3692" customFormat="false" ht="15" hidden="false" customHeight="false" outlineLevel="0" collapsed="false">
      <c r="A3692" s="6" t="s">
        <v>151</v>
      </c>
      <c r="B3692" s="45" t="n">
        <v>42672</v>
      </c>
      <c r="C3692" s="6" t="s">
        <v>178</v>
      </c>
      <c r="D3692" s="6" t="s">
        <v>194</v>
      </c>
      <c r="E3692" s="6" t="s">
        <v>187</v>
      </c>
      <c r="F3692" s="34" t="n">
        <v>0.228572994470596</v>
      </c>
      <c r="G3692" s="34" t="n">
        <v>0.120352089503126</v>
      </c>
      <c r="H3692" s="34" t="n">
        <v>0.10822090496747</v>
      </c>
      <c r="I3692" s="34" t="n">
        <v>0.899202543256712</v>
      </c>
      <c r="J3692" s="35" t="n">
        <v>8.5</v>
      </c>
      <c r="K3692" s="6" t="n">
        <v>0</v>
      </c>
      <c r="L3692" s="35" t="n">
        <v>-1</v>
      </c>
      <c r="M3692" s="6" t="str">
        <f aca="false">IF(I3692&lt;=0,"Below 0%",IF(I3692&lt;=0.05,"0-5%",IF(I3692&lt;=0.1,"5-10%",IF(I3692&lt;=0.2,"10-20%",IF(I3692&lt;=0.4,"20-40%","Above 40%")))))</f>
        <v>Above 40%</v>
      </c>
      <c r="N3692" s="6" t="str">
        <f aca="false">IF(AND(H3692&gt;=Summary!$B$25,I3692&gt;=Summary!$B$26,I3692&lt;=Summary!$B$27,J3692&gt;=Summary!$B$28,J3692&lt;=Summary!$B$29,F3692*J3692&gt;1),"Yes","No")</f>
        <v>No</v>
      </c>
    </row>
    <row r="3693" customFormat="false" ht="15" hidden="false" customHeight="false" outlineLevel="0" collapsed="false">
      <c r="A3693" s="6" t="s">
        <v>151</v>
      </c>
      <c r="B3693" s="45" t="n">
        <v>42672</v>
      </c>
      <c r="C3693" s="6" t="s">
        <v>178</v>
      </c>
      <c r="D3693" s="6" t="s">
        <v>194</v>
      </c>
      <c r="E3693" s="6" t="s">
        <v>174</v>
      </c>
      <c r="F3693" s="34" t="n">
        <v>0.228672236204147</v>
      </c>
      <c r="G3693" s="34" t="n">
        <v>0.215366897005594</v>
      </c>
      <c r="H3693" s="34" t="n">
        <v>0.0133053391985534</v>
      </c>
      <c r="I3693" s="34" t="n">
        <v>0.0617798713894633</v>
      </c>
      <c r="J3693" s="35" t="n">
        <v>4.75</v>
      </c>
      <c r="K3693" s="6" t="n">
        <v>0</v>
      </c>
      <c r="L3693" s="35" t="n">
        <v>-1</v>
      </c>
      <c r="M3693" s="6" t="str">
        <f aca="false">IF(I3693&lt;=0,"Below 0%",IF(I3693&lt;=0.05,"0-5%",IF(I3693&lt;=0.1,"5-10%",IF(I3693&lt;=0.2,"10-20%",IF(I3693&lt;=0.4,"20-40%","Above 40%")))))</f>
        <v>5-10%</v>
      </c>
      <c r="N3693" s="6" t="str">
        <f aca="false">IF(AND(H3693&gt;=Summary!$B$25,I3693&gt;=Summary!$B$26,I3693&lt;=Summary!$B$27,J3693&gt;=Summary!$B$28,J3693&lt;=Summary!$B$29,F3693*J3693&gt;1),"Yes","No")</f>
        <v>No</v>
      </c>
    </row>
    <row r="3694" customFormat="false" ht="15" hidden="false" customHeight="false" outlineLevel="0" collapsed="false">
      <c r="A3694" s="6" t="s">
        <v>151</v>
      </c>
      <c r="B3694" s="45" t="n">
        <v>42672</v>
      </c>
      <c r="C3694" s="6" t="s">
        <v>178</v>
      </c>
      <c r="D3694" s="6" t="s">
        <v>194</v>
      </c>
      <c r="E3694" s="6" t="s">
        <v>177</v>
      </c>
      <c r="F3694" s="34" t="n">
        <v>0.542754769325256</v>
      </c>
      <c r="G3694" s="34" t="n">
        <v>0.66428101349128</v>
      </c>
      <c r="H3694" s="34" t="n">
        <v>-0.121526244166024</v>
      </c>
      <c r="I3694" s="34" t="n">
        <v>-0.182944027750116</v>
      </c>
      <c r="J3694" s="35" t="n">
        <v>1.54</v>
      </c>
      <c r="K3694" s="6" t="n">
        <v>1</v>
      </c>
      <c r="L3694" s="35" t="n">
        <v>0.54</v>
      </c>
      <c r="M3694" s="6" t="str">
        <f aca="false">IF(I3694&lt;=0,"Below 0%",IF(I3694&lt;=0.05,"0-5%",IF(I3694&lt;=0.1,"5-10%",IF(I3694&lt;=0.2,"10-20%",IF(I3694&lt;=0.4,"20-40%","Above 40%")))))</f>
        <v>Below 0%</v>
      </c>
      <c r="N3694" s="6" t="str">
        <f aca="false">IF(AND(H3694&gt;=Summary!$B$25,I3694&gt;=Summary!$B$26,I3694&lt;=Summary!$B$27,J3694&gt;=Summary!$B$28,J3694&lt;=Summary!$B$29,F3694*J3694&gt;1),"Yes","No")</f>
        <v>No</v>
      </c>
    </row>
    <row r="3695" customFormat="false" ht="15" hidden="false" customHeight="false" outlineLevel="0" collapsed="false">
      <c r="A3695" s="6" t="s">
        <v>151</v>
      </c>
      <c r="B3695" s="45" t="n">
        <v>42673</v>
      </c>
      <c r="C3695" s="6" t="s">
        <v>173</v>
      </c>
      <c r="D3695" s="6" t="s">
        <v>189</v>
      </c>
      <c r="E3695" s="6" t="s">
        <v>187</v>
      </c>
      <c r="F3695" s="34" t="n">
        <v>0.574732601642609</v>
      </c>
      <c r="G3695" s="34" t="n">
        <v>0.540149180852318</v>
      </c>
      <c r="H3695" s="34" t="n">
        <v>0.034583420790291</v>
      </c>
      <c r="I3695" s="34" t="n">
        <v>0.0640256840447684</v>
      </c>
      <c r="J3695" s="35" t="n">
        <v>1.86</v>
      </c>
      <c r="K3695" s="6" t="n">
        <v>1</v>
      </c>
      <c r="L3695" s="35" t="n">
        <v>0.86</v>
      </c>
      <c r="M3695" s="6" t="str">
        <f aca="false">IF(I3695&lt;=0,"Below 0%",IF(I3695&lt;=0.05,"0-5%",IF(I3695&lt;=0.1,"5-10%",IF(I3695&lt;=0.2,"10-20%",IF(I3695&lt;=0.4,"20-40%","Above 40%")))))</f>
        <v>5-10%</v>
      </c>
      <c r="N3695" s="6" t="str">
        <f aca="false">IF(AND(H3695&gt;=Summary!$B$25,I3695&gt;=Summary!$B$26,I3695&lt;=Summary!$B$27,J3695&gt;=Summary!$B$28,J3695&lt;=Summary!$B$29,F3695*J3695&gt;1),"Yes","No")</f>
        <v>No</v>
      </c>
    </row>
    <row r="3696" customFormat="false" ht="15" hidden="false" customHeight="false" outlineLevel="0" collapsed="false">
      <c r="A3696" s="6" t="s">
        <v>151</v>
      </c>
      <c r="B3696" s="45" t="n">
        <v>42673</v>
      </c>
      <c r="C3696" s="6" t="s">
        <v>173</v>
      </c>
      <c r="D3696" s="6" t="s">
        <v>189</v>
      </c>
      <c r="E3696" s="6" t="s">
        <v>174</v>
      </c>
      <c r="F3696" s="34" t="n">
        <v>0.261583656072617</v>
      </c>
      <c r="G3696" s="34" t="n">
        <v>0.250543011567409</v>
      </c>
      <c r="H3696" s="34" t="n">
        <v>0.0110406445052074</v>
      </c>
      <c r="I3696" s="34" t="n">
        <v>0.0440668627559657</v>
      </c>
      <c r="J3696" s="35" t="n">
        <v>4.01</v>
      </c>
      <c r="K3696" s="6" t="n">
        <v>0</v>
      </c>
      <c r="L3696" s="35" t="n">
        <v>-1</v>
      </c>
      <c r="M3696" s="6" t="str">
        <f aca="false">IF(I3696&lt;=0,"Below 0%",IF(I3696&lt;=0.05,"0-5%",IF(I3696&lt;=0.1,"5-10%",IF(I3696&lt;=0.2,"10-20%",IF(I3696&lt;=0.4,"20-40%","Above 40%")))))</f>
        <v>0-5%</v>
      </c>
      <c r="N3696" s="6" t="str">
        <f aca="false">IF(AND(H3696&gt;=Summary!$B$25,I3696&gt;=Summary!$B$26,I3696&lt;=Summary!$B$27,J3696&gt;=Summary!$B$28,J3696&lt;=Summary!$B$29,F3696*J3696&gt;1),"Yes","No")</f>
        <v>No</v>
      </c>
    </row>
    <row r="3697" customFormat="false" ht="15" hidden="false" customHeight="false" outlineLevel="0" collapsed="false">
      <c r="A3697" s="6" t="s">
        <v>151</v>
      </c>
      <c r="B3697" s="45" t="n">
        <v>42673</v>
      </c>
      <c r="C3697" s="6" t="s">
        <v>173</v>
      </c>
      <c r="D3697" s="6" t="s">
        <v>189</v>
      </c>
      <c r="E3697" s="6" t="s">
        <v>177</v>
      </c>
      <c r="F3697" s="34" t="n">
        <v>0.163683757185936</v>
      </c>
      <c r="G3697" s="34" t="n">
        <v>0.209307807580273</v>
      </c>
      <c r="H3697" s="34" t="n">
        <v>-0.0456240503943372</v>
      </c>
      <c r="I3697" s="34" t="n">
        <v>-0.217975864932031</v>
      </c>
      <c r="J3697" s="35" t="n">
        <v>4.8</v>
      </c>
      <c r="K3697" s="6" t="n">
        <v>0</v>
      </c>
      <c r="L3697" s="35" t="n">
        <v>-1</v>
      </c>
      <c r="M3697" s="6" t="str">
        <f aca="false">IF(I3697&lt;=0,"Below 0%",IF(I3697&lt;=0.05,"0-5%",IF(I3697&lt;=0.1,"5-10%",IF(I3697&lt;=0.2,"10-20%",IF(I3697&lt;=0.4,"20-40%","Above 40%")))))</f>
        <v>Below 0%</v>
      </c>
      <c r="N3697" s="6" t="str">
        <f aca="false">IF(AND(H3697&gt;=Summary!$B$25,I3697&gt;=Summary!$B$26,I3697&lt;=Summary!$B$27,J3697&gt;=Summary!$B$28,J3697&lt;=Summary!$B$29,F3697*J3697&gt;1),"Yes","No")</f>
        <v>No</v>
      </c>
    </row>
    <row r="3698" customFormat="false" ht="15" hidden="false" customHeight="false" outlineLevel="0" collapsed="false">
      <c r="A3698" s="6" t="s">
        <v>151</v>
      </c>
      <c r="B3698" s="45" t="n">
        <v>42673</v>
      </c>
      <c r="C3698" s="6" t="s">
        <v>179</v>
      </c>
      <c r="D3698" s="6" t="s">
        <v>190</v>
      </c>
      <c r="E3698" s="6" t="s">
        <v>187</v>
      </c>
      <c r="F3698" s="34" t="n">
        <v>0.450593441724777</v>
      </c>
      <c r="G3698" s="34" t="n">
        <v>0.304213333333333</v>
      </c>
      <c r="H3698" s="34" t="n">
        <v>0.146380108391444</v>
      </c>
      <c r="I3698" s="34" t="n">
        <v>0.481175847184357</v>
      </c>
      <c r="J3698" s="35" t="n">
        <v>3.3</v>
      </c>
      <c r="K3698" s="6" t="n">
        <v>0</v>
      </c>
      <c r="L3698" s="35" t="n">
        <v>-1</v>
      </c>
      <c r="M3698" s="6" t="str">
        <f aca="false">IF(I3698&lt;=0,"Below 0%",IF(I3698&lt;=0.05,"0-5%",IF(I3698&lt;=0.1,"5-10%",IF(I3698&lt;=0.2,"10-20%",IF(I3698&lt;=0.4,"20-40%","Above 40%")))))</f>
        <v>Above 40%</v>
      </c>
      <c r="N3698" s="6" t="str">
        <f aca="false">IF(AND(H3698&gt;=Summary!$B$25,I3698&gt;=Summary!$B$26,I3698&lt;=Summary!$B$27,J3698&gt;=Summary!$B$28,J3698&lt;=Summary!$B$29,F3698*J3698&gt;1),"Yes","No")</f>
        <v>No</v>
      </c>
    </row>
    <row r="3699" customFormat="false" ht="15" hidden="false" customHeight="false" outlineLevel="0" collapsed="false">
      <c r="A3699" s="6" t="s">
        <v>151</v>
      </c>
      <c r="B3699" s="45" t="n">
        <v>42673</v>
      </c>
      <c r="C3699" s="6" t="s">
        <v>179</v>
      </c>
      <c r="D3699" s="6" t="s">
        <v>190</v>
      </c>
      <c r="E3699" s="6" t="s">
        <v>174</v>
      </c>
      <c r="F3699" s="34" t="n">
        <v>0.264318645000458</v>
      </c>
      <c r="G3699" s="34" t="n">
        <v>0.290986666666667</v>
      </c>
      <c r="H3699" s="34" t="n">
        <v>-0.0266680216662089</v>
      </c>
      <c r="I3699" s="34" t="n">
        <v>-0.0916468853081776</v>
      </c>
      <c r="J3699" s="35" t="n">
        <v>3.45</v>
      </c>
      <c r="K3699" s="6" t="n">
        <v>0</v>
      </c>
      <c r="L3699" s="35" t="n">
        <v>-1</v>
      </c>
      <c r="M3699" s="6" t="str">
        <f aca="false">IF(I3699&lt;=0,"Below 0%",IF(I3699&lt;=0.05,"0-5%",IF(I3699&lt;=0.1,"5-10%",IF(I3699&lt;=0.2,"10-20%",IF(I3699&lt;=0.4,"20-40%","Above 40%")))))</f>
        <v>Below 0%</v>
      </c>
      <c r="N3699" s="6" t="str">
        <f aca="false">IF(AND(H3699&gt;=Summary!$B$25,I3699&gt;=Summary!$B$26,I3699&lt;=Summary!$B$27,J3699&gt;=Summary!$B$28,J3699&lt;=Summary!$B$29,F3699*J3699&gt;1),"Yes","No")</f>
        <v>No</v>
      </c>
    </row>
    <row r="3700" customFormat="false" ht="15" hidden="false" customHeight="false" outlineLevel="0" collapsed="false">
      <c r="A3700" s="6" t="s">
        <v>151</v>
      </c>
      <c r="B3700" s="45" t="n">
        <v>42673</v>
      </c>
      <c r="C3700" s="6" t="s">
        <v>179</v>
      </c>
      <c r="D3700" s="6" t="s">
        <v>190</v>
      </c>
      <c r="E3700" s="6" t="s">
        <v>177</v>
      </c>
      <c r="F3700" s="34" t="n">
        <v>0.285087913274765</v>
      </c>
      <c r="G3700" s="34" t="n">
        <v>0.4048</v>
      </c>
      <c r="H3700" s="34" t="n">
        <v>-0.119712086725235</v>
      </c>
      <c r="I3700" s="34" t="n">
        <v>-0.295731439538624</v>
      </c>
      <c r="J3700" s="35" t="n">
        <v>2.48</v>
      </c>
      <c r="K3700" s="6" t="n">
        <v>1</v>
      </c>
      <c r="L3700" s="35" t="n">
        <v>1.48</v>
      </c>
      <c r="M3700" s="6" t="str">
        <f aca="false">IF(I3700&lt;=0,"Below 0%",IF(I3700&lt;=0.05,"0-5%",IF(I3700&lt;=0.1,"5-10%",IF(I3700&lt;=0.2,"10-20%",IF(I3700&lt;=0.4,"20-40%","Above 40%")))))</f>
        <v>Below 0%</v>
      </c>
      <c r="N3700" s="6" t="str">
        <f aca="false">IF(AND(H3700&gt;=Summary!$B$25,I3700&gt;=Summary!$B$26,I3700&lt;=Summary!$B$27,J3700&gt;=Summary!$B$28,J3700&lt;=Summary!$B$29,F3700*J3700&gt;1),"Yes","No")</f>
        <v>No</v>
      </c>
    </row>
    <row r="3701" customFormat="false" ht="15" hidden="false" customHeight="false" outlineLevel="0" collapsed="false">
      <c r="A3701" s="6" t="s">
        <v>151</v>
      </c>
      <c r="B3701" s="45" t="n">
        <v>42674</v>
      </c>
      <c r="C3701" s="6" t="s">
        <v>192</v>
      </c>
      <c r="D3701" s="6" t="s">
        <v>175</v>
      </c>
      <c r="E3701" s="6" t="s">
        <v>187</v>
      </c>
      <c r="F3701" s="34" t="n">
        <v>0.401978343725205</v>
      </c>
      <c r="G3701" s="34" t="n">
        <v>0.472007569783946</v>
      </c>
      <c r="H3701" s="34" t="n">
        <v>-0.0700292260587413</v>
      </c>
      <c r="I3701" s="34" t="n">
        <v>-0.148364624937681</v>
      </c>
      <c r="J3701" s="35" t="n">
        <v>2.16</v>
      </c>
      <c r="K3701" s="6" t="n">
        <v>1</v>
      </c>
      <c r="L3701" s="35" t="n">
        <v>1.16</v>
      </c>
      <c r="M3701" s="6" t="str">
        <f aca="false">IF(I3701&lt;=0,"Below 0%",IF(I3701&lt;=0.05,"0-5%",IF(I3701&lt;=0.1,"5-10%",IF(I3701&lt;=0.2,"10-20%",IF(I3701&lt;=0.4,"20-40%","Above 40%")))))</f>
        <v>Below 0%</v>
      </c>
      <c r="N3701" s="6" t="str">
        <f aca="false">IF(AND(H3701&gt;=Summary!$B$25,I3701&gt;=Summary!$B$26,I3701&lt;=Summary!$B$27,J3701&gt;=Summary!$B$28,J3701&lt;=Summary!$B$29,F3701*J3701&gt;1),"Yes","No")</f>
        <v>No</v>
      </c>
    </row>
    <row r="3702" customFormat="false" ht="15" hidden="false" customHeight="false" outlineLevel="0" collapsed="false">
      <c r="A3702" s="6" t="s">
        <v>151</v>
      </c>
      <c r="B3702" s="45" t="n">
        <v>42674</v>
      </c>
      <c r="C3702" s="6" t="s">
        <v>192</v>
      </c>
      <c r="D3702" s="6" t="s">
        <v>175</v>
      </c>
      <c r="E3702" s="6" t="s">
        <v>174</v>
      </c>
      <c r="F3702" s="34" t="n">
        <v>0.300182789564133</v>
      </c>
      <c r="G3702" s="34" t="n">
        <v>0.279325027598171</v>
      </c>
      <c r="H3702" s="34" t="n">
        <v>0.0208577619659621</v>
      </c>
      <c r="I3702" s="34" t="n">
        <v>0.074672012548648</v>
      </c>
      <c r="J3702" s="35" t="n">
        <v>3.65</v>
      </c>
      <c r="K3702" s="6" t="n">
        <v>0</v>
      </c>
      <c r="L3702" s="35" t="n">
        <v>-1</v>
      </c>
      <c r="M3702" s="6" t="str">
        <f aca="false">IF(I3702&lt;=0,"Below 0%",IF(I3702&lt;=0.05,"0-5%",IF(I3702&lt;=0.1,"5-10%",IF(I3702&lt;=0.2,"10-20%",IF(I3702&lt;=0.4,"20-40%","Above 40%")))))</f>
        <v>5-10%</v>
      </c>
      <c r="N3702" s="6" t="str">
        <f aca="false">IF(AND(H3702&gt;=Summary!$B$25,I3702&gt;=Summary!$B$26,I3702&lt;=Summary!$B$27,J3702&gt;=Summary!$B$28,J3702&lt;=Summary!$B$29,F3702*J3702&gt;1),"Yes","No")</f>
        <v>No</v>
      </c>
    </row>
    <row r="3703" customFormat="false" ht="15" hidden="false" customHeight="false" outlineLevel="0" collapsed="false">
      <c r="A3703" s="6" t="s">
        <v>151</v>
      </c>
      <c r="B3703" s="45" t="n">
        <v>42674</v>
      </c>
      <c r="C3703" s="6" t="s">
        <v>192</v>
      </c>
      <c r="D3703" s="6" t="s">
        <v>175</v>
      </c>
      <c r="E3703" s="6" t="s">
        <v>177</v>
      </c>
      <c r="F3703" s="34" t="n">
        <v>0.297838896512985</v>
      </c>
      <c r="G3703" s="34" t="n">
        <v>0.248667402617884</v>
      </c>
      <c r="H3703" s="34" t="n">
        <v>0.0491714938951016</v>
      </c>
      <c r="I3703" s="34" t="n">
        <v>0.197740006842237</v>
      </c>
      <c r="J3703" s="35" t="n">
        <v>4.1</v>
      </c>
      <c r="K3703" s="6" t="n">
        <v>0</v>
      </c>
      <c r="L3703" s="35" t="n">
        <v>-1</v>
      </c>
      <c r="M3703" s="6" t="str">
        <f aca="false">IF(I3703&lt;=0,"Below 0%",IF(I3703&lt;=0.05,"0-5%",IF(I3703&lt;=0.1,"5-10%",IF(I3703&lt;=0.2,"10-20%",IF(I3703&lt;=0.4,"20-40%","Above 40%")))))</f>
        <v>10-20%</v>
      </c>
      <c r="N3703" s="6" t="str">
        <f aca="false">IF(AND(H3703&gt;=Summary!$B$25,I3703&gt;=Summary!$B$26,I3703&lt;=Summary!$B$27,J3703&gt;=Summary!$B$28,J3703&lt;=Summary!$B$29,F3703*J3703&gt;1),"Yes","No")</f>
        <v>Yes</v>
      </c>
    </row>
    <row r="3704" customFormat="false" ht="15" hidden="false" customHeight="false" outlineLevel="0" collapsed="false">
      <c r="A3704" s="6" t="s">
        <v>151</v>
      </c>
      <c r="B3704" s="45" t="n">
        <v>42679</v>
      </c>
      <c r="C3704" s="6" t="s">
        <v>199</v>
      </c>
      <c r="D3704" s="6" t="s">
        <v>191</v>
      </c>
      <c r="E3704" s="6" t="s">
        <v>187</v>
      </c>
      <c r="F3704" s="34" t="n">
        <v>0.548613607883453</v>
      </c>
      <c r="G3704" s="34" t="n">
        <v>0.594974148772649</v>
      </c>
      <c r="H3704" s="34" t="n">
        <v>-0.0463605408891956</v>
      </c>
      <c r="I3704" s="34" t="n">
        <v>-0.0779202608799577</v>
      </c>
      <c r="J3704" s="35" t="n">
        <v>1.7</v>
      </c>
      <c r="K3704" s="6" t="n">
        <v>0</v>
      </c>
      <c r="L3704" s="35" t="n">
        <v>-1</v>
      </c>
      <c r="M3704" s="6" t="str">
        <f aca="false">IF(I3704&lt;=0,"Below 0%",IF(I3704&lt;=0.05,"0-5%",IF(I3704&lt;=0.1,"5-10%",IF(I3704&lt;=0.2,"10-20%",IF(I3704&lt;=0.4,"20-40%","Above 40%")))))</f>
        <v>Below 0%</v>
      </c>
      <c r="N3704" s="6" t="str">
        <f aca="false">IF(AND(H3704&gt;=Summary!$B$25,I3704&gt;=Summary!$B$26,I3704&lt;=Summary!$B$27,J3704&gt;=Summary!$B$28,J3704&lt;=Summary!$B$29,F3704*J3704&gt;1),"Yes","No")</f>
        <v>No</v>
      </c>
    </row>
    <row r="3705" customFormat="false" ht="15" hidden="false" customHeight="false" outlineLevel="0" collapsed="false">
      <c r="A3705" s="6" t="s">
        <v>151</v>
      </c>
      <c r="B3705" s="45" t="n">
        <v>42679</v>
      </c>
      <c r="C3705" s="6" t="s">
        <v>199</v>
      </c>
      <c r="D3705" s="6" t="s">
        <v>191</v>
      </c>
      <c r="E3705" s="6" t="s">
        <v>174</v>
      </c>
      <c r="F3705" s="34" t="n">
        <v>0.244484275579453</v>
      </c>
      <c r="G3705" s="34" t="n">
        <v>0.233592621919978</v>
      </c>
      <c r="H3705" s="34" t="n">
        <v>0.0108916536594749</v>
      </c>
      <c r="I3705" s="34" t="n">
        <v>0.0466267023759255</v>
      </c>
      <c r="J3705" s="35" t="n">
        <v>4.33</v>
      </c>
      <c r="K3705" s="6" t="n">
        <v>0</v>
      </c>
      <c r="L3705" s="35" t="n">
        <v>-1</v>
      </c>
      <c r="M3705" s="6" t="str">
        <f aca="false">IF(I3705&lt;=0,"Below 0%",IF(I3705&lt;=0.05,"0-5%",IF(I3705&lt;=0.1,"5-10%",IF(I3705&lt;=0.2,"10-20%",IF(I3705&lt;=0.4,"20-40%","Above 40%")))))</f>
        <v>0-5%</v>
      </c>
      <c r="N3705" s="6" t="str">
        <f aca="false">IF(AND(H3705&gt;=Summary!$B$25,I3705&gt;=Summary!$B$26,I3705&lt;=Summary!$B$27,J3705&gt;=Summary!$B$28,J3705&lt;=Summary!$B$29,F3705*J3705&gt;1),"Yes","No")</f>
        <v>No</v>
      </c>
    </row>
    <row r="3706" customFormat="false" ht="15" hidden="false" customHeight="false" outlineLevel="0" collapsed="false">
      <c r="A3706" s="6" t="s">
        <v>151</v>
      </c>
      <c r="B3706" s="45" t="n">
        <v>42679</v>
      </c>
      <c r="C3706" s="6" t="s">
        <v>199</v>
      </c>
      <c r="D3706" s="6" t="s">
        <v>191</v>
      </c>
      <c r="E3706" s="6" t="s">
        <v>177</v>
      </c>
      <c r="F3706" s="34" t="n">
        <v>0.206902116537094</v>
      </c>
      <c r="G3706" s="34" t="n">
        <v>0.171433229307373</v>
      </c>
      <c r="H3706" s="34" t="n">
        <v>0.0354688872297207</v>
      </c>
      <c r="I3706" s="34" t="n">
        <v>0.206896220604503</v>
      </c>
      <c r="J3706" s="35" t="n">
        <v>5.9</v>
      </c>
      <c r="K3706" s="6" t="n">
        <v>1</v>
      </c>
      <c r="L3706" s="35" t="n">
        <v>4.9</v>
      </c>
      <c r="M3706" s="6" t="str">
        <f aca="false">IF(I3706&lt;=0,"Below 0%",IF(I3706&lt;=0.05,"0-5%",IF(I3706&lt;=0.1,"5-10%",IF(I3706&lt;=0.2,"10-20%",IF(I3706&lt;=0.4,"20-40%","Above 40%")))))</f>
        <v>20-40%</v>
      </c>
      <c r="N3706" s="6" t="str">
        <f aca="false">IF(AND(H3706&gt;=Summary!$B$25,I3706&gt;=Summary!$B$26,I3706&lt;=Summary!$B$27,J3706&gt;=Summary!$B$28,J3706&lt;=Summary!$B$29,F3706*J3706&gt;1),"Yes","No")</f>
        <v>No</v>
      </c>
    </row>
    <row r="3707" customFormat="false" ht="15" hidden="false" customHeight="false" outlineLevel="0" collapsed="false">
      <c r="A3707" s="6" t="s">
        <v>151</v>
      </c>
      <c r="B3707" s="45" t="n">
        <v>42679</v>
      </c>
      <c r="C3707" s="6" t="s">
        <v>196</v>
      </c>
      <c r="D3707" s="6" t="s">
        <v>180</v>
      </c>
      <c r="E3707" s="6" t="s">
        <v>187</v>
      </c>
      <c r="F3707" s="34" t="n">
        <v>0.382061004638672</v>
      </c>
      <c r="G3707" s="34" t="n">
        <v>0.285966835201358</v>
      </c>
      <c r="H3707" s="34" t="n">
        <v>0.0960941694373142</v>
      </c>
      <c r="I3707" s="34" t="n">
        <v>0.336032566047918</v>
      </c>
      <c r="J3707" s="35" t="n">
        <v>3.5</v>
      </c>
      <c r="K3707" s="6" t="n">
        <v>1</v>
      </c>
      <c r="L3707" s="35" t="n">
        <v>2.5</v>
      </c>
      <c r="M3707" s="6" t="str">
        <f aca="false">IF(I3707&lt;=0,"Below 0%",IF(I3707&lt;=0.05,"0-5%",IF(I3707&lt;=0.1,"5-10%",IF(I3707&lt;=0.2,"10-20%",IF(I3707&lt;=0.4,"20-40%","Above 40%")))))</f>
        <v>20-40%</v>
      </c>
      <c r="N3707" s="6" t="str">
        <f aca="false">IF(AND(H3707&gt;=Summary!$B$25,I3707&gt;=Summary!$B$26,I3707&lt;=Summary!$B$27,J3707&gt;=Summary!$B$28,J3707&lt;=Summary!$B$29,F3707*J3707&gt;1),"Yes","No")</f>
        <v>Yes</v>
      </c>
    </row>
    <row r="3708" customFormat="false" ht="15" hidden="false" customHeight="false" outlineLevel="0" collapsed="false">
      <c r="A3708" s="6" t="s">
        <v>151</v>
      </c>
      <c r="B3708" s="45" t="n">
        <v>42679</v>
      </c>
      <c r="C3708" s="6" t="s">
        <v>196</v>
      </c>
      <c r="D3708" s="6" t="s">
        <v>180</v>
      </c>
      <c r="E3708" s="6" t="s">
        <v>174</v>
      </c>
      <c r="F3708" s="34" t="n">
        <v>0.251633048057556</v>
      </c>
      <c r="G3708" s="34" t="n">
        <v>0.296998196796662</v>
      </c>
      <c r="H3708" s="34" t="n">
        <v>-0.0453651487391061</v>
      </c>
      <c r="I3708" s="34" t="n">
        <v>-0.152745535927159</v>
      </c>
      <c r="J3708" s="35" t="n">
        <v>3.37</v>
      </c>
      <c r="K3708" s="6" t="n">
        <v>0</v>
      </c>
      <c r="L3708" s="35" t="n">
        <v>-1</v>
      </c>
      <c r="M3708" s="6" t="str">
        <f aca="false">IF(I3708&lt;=0,"Below 0%",IF(I3708&lt;=0.05,"0-5%",IF(I3708&lt;=0.1,"5-10%",IF(I3708&lt;=0.2,"10-20%",IF(I3708&lt;=0.4,"20-40%","Above 40%")))))</f>
        <v>Below 0%</v>
      </c>
      <c r="N3708" s="6" t="str">
        <f aca="false">IF(AND(H3708&gt;=Summary!$B$25,I3708&gt;=Summary!$B$26,I3708&lt;=Summary!$B$27,J3708&gt;=Summary!$B$28,J3708&lt;=Summary!$B$29,F3708*J3708&gt;1),"Yes","No")</f>
        <v>No</v>
      </c>
    </row>
    <row r="3709" customFormat="false" ht="15" hidden="false" customHeight="false" outlineLevel="0" collapsed="false">
      <c r="A3709" s="6" t="s">
        <v>151</v>
      </c>
      <c r="B3709" s="45" t="n">
        <v>42679</v>
      </c>
      <c r="C3709" s="6" t="s">
        <v>196</v>
      </c>
      <c r="D3709" s="6" t="s">
        <v>180</v>
      </c>
      <c r="E3709" s="6" t="s">
        <v>177</v>
      </c>
      <c r="F3709" s="34" t="n">
        <v>0.366305977106094</v>
      </c>
      <c r="G3709" s="34" t="n">
        <v>0.41703496800198</v>
      </c>
      <c r="H3709" s="34" t="n">
        <v>-0.0507289908958857</v>
      </c>
      <c r="I3709" s="34" t="n">
        <v>-0.121642055914229</v>
      </c>
      <c r="J3709" s="35" t="n">
        <v>2.4</v>
      </c>
      <c r="K3709" s="6" t="n">
        <v>0</v>
      </c>
      <c r="L3709" s="35" t="n">
        <v>-1</v>
      </c>
      <c r="M3709" s="6" t="str">
        <f aca="false">IF(I3709&lt;=0,"Below 0%",IF(I3709&lt;=0.05,"0-5%",IF(I3709&lt;=0.1,"5-10%",IF(I3709&lt;=0.2,"10-20%",IF(I3709&lt;=0.4,"20-40%","Above 40%")))))</f>
        <v>Below 0%</v>
      </c>
      <c r="N3709" s="6" t="str">
        <f aca="false">IF(AND(H3709&gt;=Summary!$B$25,I3709&gt;=Summary!$B$26,I3709&lt;=Summary!$B$27,J3709&gt;=Summary!$B$28,J3709&lt;=Summary!$B$29,F3709*J3709&gt;1),"Yes","No")</f>
        <v>No</v>
      </c>
    </row>
    <row r="3710" customFormat="false" ht="15" hidden="false" customHeight="false" outlineLevel="0" collapsed="false">
      <c r="A3710" s="6" t="s">
        <v>151</v>
      </c>
      <c r="B3710" s="45" t="n">
        <v>42679</v>
      </c>
      <c r="C3710" s="6" t="s">
        <v>190</v>
      </c>
      <c r="D3710" s="6" t="s">
        <v>173</v>
      </c>
      <c r="E3710" s="6" t="s">
        <v>187</v>
      </c>
      <c r="F3710" s="34" t="n">
        <v>0.593638420104981</v>
      </c>
      <c r="G3710" s="34" t="n">
        <v>0.62549642573471</v>
      </c>
      <c r="H3710" s="34" t="n">
        <v>-0.0318580056297296</v>
      </c>
      <c r="I3710" s="34" t="n">
        <v>-0.050932354397244</v>
      </c>
      <c r="J3710" s="35" t="n">
        <v>1.64</v>
      </c>
      <c r="K3710" s="6" t="n">
        <v>1</v>
      </c>
      <c r="L3710" s="35" t="n">
        <v>0.64</v>
      </c>
      <c r="M3710" s="6" t="str">
        <f aca="false">IF(I3710&lt;=0,"Below 0%",IF(I3710&lt;=0.05,"0-5%",IF(I3710&lt;=0.1,"5-10%",IF(I3710&lt;=0.2,"10-20%",IF(I3710&lt;=0.4,"20-40%","Above 40%")))))</f>
        <v>Below 0%</v>
      </c>
      <c r="N3710" s="6" t="str">
        <f aca="false">IF(AND(H3710&gt;=Summary!$B$25,I3710&gt;=Summary!$B$26,I3710&lt;=Summary!$B$27,J3710&gt;=Summary!$B$28,J3710&lt;=Summary!$B$29,F3710*J3710&gt;1),"Yes","No")</f>
        <v>No</v>
      </c>
    </row>
    <row r="3711" customFormat="false" ht="15" hidden="false" customHeight="false" outlineLevel="0" collapsed="false">
      <c r="A3711" s="6" t="s">
        <v>151</v>
      </c>
      <c r="B3711" s="45" t="n">
        <v>42679</v>
      </c>
      <c r="C3711" s="6" t="s">
        <v>190</v>
      </c>
      <c r="D3711" s="6" t="s">
        <v>173</v>
      </c>
      <c r="E3711" s="6" t="s">
        <v>174</v>
      </c>
      <c r="F3711" s="34" t="n">
        <v>0.152482211589813</v>
      </c>
      <c r="G3711" s="34" t="n">
        <v>0.227958697378872</v>
      </c>
      <c r="H3711" s="34" t="n">
        <v>-0.0754764857890589</v>
      </c>
      <c r="I3711" s="34" t="n">
        <v>-0.3310971972419</v>
      </c>
      <c r="J3711" s="35" t="n">
        <v>4.5</v>
      </c>
      <c r="K3711" s="6" t="n">
        <v>0</v>
      </c>
      <c r="L3711" s="35" t="n">
        <v>-1</v>
      </c>
      <c r="M3711" s="6" t="str">
        <f aca="false">IF(I3711&lt;=0,"Below 0%",IF(I3711&lt;=0.05,"0-5%",IF(I3711&lt;=0.1,"5-10%",IF(I3711&lt;=0.2,"10-20%",IF(I3711&lt;=0.4,"20-40%","Above 40%")))))</f>
        <v>Below 0%</v>
      </c>
      <c r="N3711" s="6" t="str">
        <f aca="false">IF(AND(H3711&gt;=Summary!$B$25,I3711&gt;=Summary!$B$26,I3711&lt;=Summary!$B$27,J3711&gt;=Summary!$B$28,J3711&lt;=Summary!$B$29,F3711*J3711&gt;1),"Yes","No")</f>
        <v>No</v>
      </c>
    </row>
    <row r="3712" customFormat="false" ht="15" hidden="false" customHeight="false" outlineLevel="0" collapsed="false">
      <c r="A3712" s="6" t="s">
        <v>151</v>
      </c>
      <c r="B3712" s="45" t="n">
        <v>42679</v>
      </c>
      <c r="C3712" s="6" t="s">
        <v>190</v>
      </c>
      <c r="D3712" s="6" t="s">
        <v>173</v>
      </c>
      <c r="E3712" s="6" t="s">
        <v>177</v>
      </c>
      <c r="F3712" s="34" t="n">
        <v>0.253879427909851</v>
      </c>
      <c r="G3712" s="34" t="n">
        <v>0.146544876886418</v>
      </c>
      <c r="H3712" s="34" t="n">
        <v>0.107334551023433</v>
      </c>
      <c r="I3712" s="34" t="n">
        <v>0.732434686929553</v>
      </c>
      <c r="J3712" s="35" t="n">
        <v>7</v>
      </c>
      <c r="K3712" s="6" t="n">
        <v>0</v>
      </c>
      <c r="L3712" s="35" t="n">
        <v>-1</v>
      </c>
      <c r="M3712" s="6" t="str">
        <f aca="false">IF(I3712&lt;=0,"Below 0%",IF(I3712&lt;=0.05,"0-5%",IF(I3712&lt;=0.1,"5-10%",IF(I3712&lt;=0.2,"10-20%",IF(I3712&lt;=0.4,"20-40%","Above 40%")))))</f>
        <v>Above 40%</v>
      </c>
      <c r="N3712" s="6" t="str">
        <f aca="false">IF(AND(H3712&gt;=Summary!$B$25,I3712&gt;=Summary!$B$26,I3712&lt;=Summary!$B$27,J3712&gt;=Summary!$B$28,J3712&lt;=Summary!$B$29,F3712*J3712&gt;1),"Yes","No")</f>
        <v>No</v>
      </c>
    </row>
    <row r="3713" customFormat="false" ht="15" hidden="false" customHeight="false" outlineLevel="0" collapsed="false">
      <c r="A3713" s="6" t="s">
        <v>151</v>
      </c>
      <c r="B3713" s="45" t="n">
        <v>42679</v>
      </c>
      <c r="C3713" s="6" t="s">
        <v>194</v>
      </c>
      <c r="D3713" s="6" t="s">
        <v>200</v>
      </c>
      <c r="E3713" s="6" t="s">
        <v>187</v>
      </c>
      <c r="F3713" s="34" t="n">
        <v>0.743013143539429</v>
      </c>
      <c r="G3713" s="34" t="n">
        <v>0.801606420549865</v>
      </c>
      <c r="H3713" s="34" t="n">
        <v>-0.0585932770104367</v>
      </c>
      <c r="I3713" s="34" t="n">
        <v>-0.0730948199869013</v>
      </c>
      <c r="J3713" s="35" t="n">
        <v>1.27</v>
      </c>
      <c r="K3713" s="6" t="n">
        <v>0</v>
      </c>
      <c r="L3713" s="35" t="n">
        <v>-1</v>
      </c>
      <c r="M3713" s="6" t="str">
        <f aca="false">IF(I3713&lt;=0,"Below 0%",IF(I3713&lt;=0.05,"0-5%",IF(I3713&lt;=0.1,"5-10%",IF(I3713&lt;=0.2,"10-20%",IF(I3713&lt;=0.4,"20-40%","Above 40%")))))</f>
        <v>Below 0%</v>
      </c>
      <c r="N3713" s="6" t="str">
        <f aca="false">IF(AND(H3713&gt;=Summary!$B$25,I3713&gt;=Summary!$B$26,I3713&lt;=Summary!$B$27,J3713&gt;=Summary!$B$28,J3713&lt;=Summary!$B$29,F3713*J3713&gt;1),"Yes","No")</f>
        <v>No</v>
      </c>
    </row>
    <row r="3714" customFormat="false" ht="15" hidden="false" customHeight="false" outlineLevel="0" collapsed="false">
      <c r="A3714" s="6" t="s">
        <v>151</v>
      </c>
      <c r="B3714" s="45" t="n">
        <v>42679</v>
      </c>
      <c r="C3714" s="6" t="s">
        <v>194</v>
      </c>
      <c r="D3714" s="6" t="s">
        <v>200</v>
      </c>
      <c r="E3714" s="6" t="s">
        <v>174</v>
      </c>
      <c r="F3714" s="34" t="n">
        <v>0.122526399791241</v>
      </c>
      <c r="G3714" s="34" t="n">
        <v>0.138508864503174</v>
      </c>
      <c r="H3714" s="34" t="n">
        <v>-0.0159824647119334</v>
      </c>
      <c r="I3714" s="34" t="n">
        <v>-0.115389471780466</v>
      </c>
      <c r="J3714" s="35" t="n">
        <v>7.35</v>
      </c>
      <c r="K3714" s="6" t="n">
        <v>1</v>
      </c>
      <c r="L3714" s="35" t="n">
        <v>6.35</v>
      </c>
      <c r="M3714" s="6" t="str">
        <f aca="false">IF(I3714&lt;=0,"Below 0%",IF(I3714&lt;=0.05,"0-5%",IF(I3714&lt;=0.1,"5-10%",IF(I3714&lt;=0.2,"10-20%",IF(I3714&lt;=0.4,"20-40%","Above 40%")))))</f>
        <v>Below 0%</v>
      </c>
      <c r="N3714" s="6" t="str">
        <f aca="false">IF(AND(H3714&gt;=Summary!$B$25,I3714&gt;=Summary!$B$26,I3714&lt;=Summary!$B$27,J3714&gt;=Summary!$B$28,J3714&lt;=Summary!$B$29,F3714*J3714&gt;1),"Yes","No")</f>
        <v>No</v>
      </c>
    </row>
    <row r="3715" customFormat="false" ht="15" hidden="false" customHeight="false" outlineLevel="0" collapsed="false">
      <c r="A3715" s="6" t="s">
        <v>151</v>
      </c>
      <c r="B3715" s="45" t="n">
        <v>42679</v>
      </c>
      <c r="C3715" s="6" t="s">
        <v>194</v>
      </c>
      <c r="D3715" s="6" t="s">
        <v>200</v>
      </c>
      <c r="E3715" s="6" t="s">
        <v>177</v>
      </c>
      <c r="F3715" s="34" t="n">
        <v>0.134460479021072</v>
      </c>
      <c r="G3715" s="34" t="n">
        <v>0.0598847149469605</v>
      </c>
      <c r="H3715" s="34" t="n">
        <v>0.0745757640741118</v>
      </c>
      <c r="I3715" s="34" t="n">
        <v>1.24532218513795</v>
      </c>
      <c r="J3715" s="35" t="n">
        <v>17</v>
      </c>
      <c r="K3715" s="6" t="n">
        <v>0</v>
      </c>
      <c r="L3715" s="35" t="n">
        <v>-1</v>
      </c>
      <c r="M3715" s="6" t="str">
        <f aca="false">IF(I3715&lt;=0,"Below 0%",IF(I3715&lt;=0.05,"0-5%",IF(I3715&lt;=0.1,"5-10%",IF(I3715&lt;=0.2,"10-20%",IF(I3715&lt;=0.4,"20-40%","Above 40%")))))</f>
        <v>Above 40%</v>
      </c>
      <c r="N3715" s="6" t="str">
        <f aca="false">IF(AND(H3715&gt;=Summary!$B$25,I3715&gt;=Summary!$B$26,I3715&lt;=Summary!$B$27,J3715&gt;=Summary!$B$28,J3715&lt;=Summary!$B$29,F3715*J3715&gt;1),"Yes","No")</f>
        <v>No</v>
      </c>
    </row>
    <row r="3716" customFormat="false" ht="15" hidden="false" customHeight="false" outlineLevel="0" collapsed="false">
      <c r="A3716" s="6" t="s">
        <v>151</v>
      </c>
      <c r="B3716" s="45" t="n">
        <v>42679</v>
      </c>
      <c r="C3716" s="6" t="s">
        <v>189</v>
      </c>
      <c r="D3716" s="6" t="s">
        <v>192</v>
      </c>
      <c r="E3716" s="6" t="s">
        <v>187</v>
      </c>
      <c r="F3716" s="34" t="n">
        <v>0.421288251876831</v>
      </c>
      <c r="G3716" s="34" t="n">
        <v>0.488959190129706</v>
      </c>
      <c r="H3716" s="34" t="n">
        <v>-0.0676709382528748</v>
      </c>
      <c r="I3716" s="34" t="n">
        <v>-0.138397926900451</v>
      </c>
      <c r="J3716" s="35" t="n">
        <v>2.05</v>
      </c>
      <c r="K3716" s="6" t="n">
        <v>0</v>
      </c>
      <c r="L3716" s="35" t="n">
        <v>-1</v>
      </c>
      <c r="M3716" s="6" t="str">
        <f aca="false">IF(I3716&lt;=0,"Below 0%",IF(I3716&lt;=0.05,"0-5%",IF(I3716&lt;=0.1,"5-10%",IF(I3716&lt;=0.2,"10-20%",IF(I3716&lt;=0.4,"20-40%","Above 40%")))))</f>
        <v>Below 0%</v>
      </c>
      <c r="N3716" s="6" t="str">
        <f aca="false">IF(AND(H3716&gt;=Summary!$B$25,I3716&gt;=Summary!$B$26,I3716&lt;=Summary!$B$27,J3716&gt;=Summary!$B$28,J3716&lt;=Summary!$B$29,F3716*J3716&gt;1),"Yes","No")</f>
        <v>No</v>
      </c>
    </row>
    <row r="3717" customFormat="false" ht="15" hidden="false" customHeight="false" outlineLevel="0" collapsed="false">
      <c r="A3717" s="6" t="s">
        <v>151</v>
      </c>
      <c r="B3717" s="45" t="n">
        <v>42679</v>
      </c>
      <c r="C3717" s="6" t="s">
        <v>189</v>
      </c>
      <c r="D3717" s="6" t="s">
        <v>192</v>
      </c>
      <c r="E3717" s="6" t="s">
        <v>174</v>
      </c>
      <c r="F3717" s="34" t="n">
        <v>0.270651608705521</v>
      </c>
      <c r="G3717" s="34" t="n">
        <v>0.272382157545081</v>
      </c>
      <c r="H3717" s="34" t="n">
        <v>-0.00173054883956003</v>
      </c>
      <c r="I3717" s="34" t="n">
        <v>-0.00635338546091668</v>
      </c>
      <c r="J3717" s="35" t="n">
        <v>3.68</v>
      </c>
      <c r="K3717" s="6" t="n">
        <v>1</v>
      </c>
      <c r="L3717" s="35" t="n">
        <v>2.68</v>
      </c>
      <c r="M3717" s="6" t="str">
        <f aca="false">IF(I3717&lt;=0,"Below 0%",IF(I3717&lt;=0.05,"0-5%",IF(I3717&lt;=0.1,"5-10%",IF(I3717&lt;=0.2,"10-20%",IF(I3717&lt;=0.4,"20-40%","Above 40%")))))</f>
        <v>Below 0%</v>
      </c>
      <c r="N3717" s="6" t="str">
        <f aca="false">IF(AND(H3717&gt;=Summary!$B$25,I3717&gt;=Summary!$B$26,I3717&lt;=Summary!$B$27,J3717&gt;=Summary!$B$28,J3717&lt;=Summary!$B$29,F3717*J3717&gt;1),"Yes","No")</f>
        <v>No</v>
      </c>
    </row>
    <row r="3718" customFormat="false" ht="15" hidden="false" customHeight="false" outlineLevel="0" collapsed="false">
      <c r="A3718" s="6" t="s">
        <v>151</v>
      </c>
      <c r="B3718" s="45" t="n">
        <v>42679</v>
      </c>
      <c r="C3718" s="6" t="s">
        <v>189</v>
      </c>
      <c r="D3718" s="6" t="s">
        <v>192</v>
      </c>
      <c r="E3718" s="6" t="s">
        <v>177</v>
      </c>
      <c r="F3718" s="34" t="n">
        <v>0.308060139417648</v>
      </c>
      <c r="G3718" s="34" t="n">
        <v>0.238658652325214</v>
      </c>
      <c r="H3718" s="34" t="n">
        <v>0.0694014870924348</v>
      </c>
      <c r="I3718" s="34" t="n">
        <v>0.290798118636249</v>
      </c>
      <c r="J3718" s="35" t="n">
        <v>4.2</v>
      </c>
      <c r="K3718" s="6" t="n">
        <v>0</v>
      </c>
      <c r="L3718" s="35" t="n">
        <v>-1</v>
      </c>
      <c r="M3718" s="6" t="str">
        <f aca="false">IF(I3718&lt;=0,"Below 0%",IF(I3718&lt;=0.05,"0-5%",IF(I3718&lt;=0.1,"5-10%",IF(I3718&lt;=0.2,"10-20%",IF(I3718&lt;=0.4,"20-40%","Above 40%")))))</f>
        <v>20-40%</v>
      </c>
      <c r="N3718" s="6" t="str">
        <f aca="false">IF(AND(H3718&gt;=Summary!$B$25,I3718&gt;=Summary!$B$26,I3718&lt;=Summary!$B$27,J3718&gt;=Summary!$B$28,J3718&lt;=Summary!$B$29,F3718*J3718&gt;1),"Yes","No")</f>
        <v>Yes</v>
      </c>
    </row>
    <row r="3719" customFormat="false" ht="15" hidden="false" customHeight="false" outlineLevel="0" collapsed="false">
      <c r="A3719" s="6" t="s">
        <v>151</v>
      </c>
      <c r="B3719" s="45" t="n">
        <v>42680</v>
      </c>
      <c r="C3719" s="6" t="s">
        <v>185</v>
      </c>
      <c r="D3719" s="6" t="s">
        <v>181</v>
      </c>
      <c r="E3719" s="6" t="s">
        <v>187</v>
      </c>
      <c r="F3719" s="34" t="n">
        <v>0.631537973880768</v>
      </c>
      <c r="G3719" s="34" t="n">
        <v>0.497875701872371</v>
      </c>
      <c r="H3719" s="34" t="n">
        <v>0.133662272008396</v>
      </c>
      <c r="I3719" s="34" t="n">
        <v>0.268465144022353</v>
      </c>
      <c r="J3719" s="35" t="n">
        <v>2.03</v>
      </c>
      <c r="K3719" s="6" t="n">
        <v>0</v>
      </c>
      <c r="L3719" s="35" t="n">
        <v>-1</v>
      </c>
      <c r="M3719" s="6" t="str">
        <f aca="false">IF(I3719&lt;=0,"Below 0%",IF(I3719&lt;=0.05,"0-5%",IF(I3719&lt;=0.1,"5-10%",IF(I3719&lt;=0.2,"10-20%",IF(I3719&lt;=0.4,"20-40%","Above 40%")))))</f>
        <v>20-40%</v>
      </c>
      <c r="N3719" s="6" t="str">
        <f aca="false">IF(AND(H3719&gt;=Summary!$B$25,I3719&gt;=Summary!$B$26,I3719&lt;=Summary!$B$27,J3719&gt;=Summary!$B$28,J3719&lt;=Summary!$B$29,F3719*J3719&gt;1),"Yes","No")</f>
        <v>Yes</v>
      </c>
    </row>
    <row r="3720" customFormat="false" ht="15" hidden="false" customHeight="false" outlineLevel="0" collapsed="false">
      <c r="A3720" s="6" t="s">
        <v>151</v>
      </c>
      <c r="B3720" s="45" t="n">
        <v>42680</v>
      </c>
      <c r="C3720" s="6" t="s">
        <v>185</v>
      </c>
      <c r="D3720" s="6" t="s">
        <v>181</v>
      </c>
      <c r="E3720" s="6" t="s">
        <v>174</v>
      </c>
      <c r="F3720" s="34" t="n">
        <v>0.227949365973473</v>
      </c>
      <c r="G3720" s="34" t="n">
        <v>0.272422553854694</v>
      </c>
      <c r="H3720" s="34" t="n">
        <v>-0.0444731878812211</v>
      </c>
      <c r="I3720" s="34" t="n">
        <v>-0.163250756047689</v>
      </c>
      <c r="J3720" s="35" t="n">
        <v>3.71</v>
      </c>
      <c r="K3720" s="6" t="n">
        <v>1</v>
      </c>
      <c r="L3720" s="35" t="n">
        <v>2.71</v>
      </c>
      <c r="M3720" s="6" t="str">
        <f aca="false">IF(I3720&lt;=0,"Below 0%",IF(I3720&lt;=0.05,"0-5%",IF(I3720&lt;=0.1,"5-10%",IF(I3720&lt;=0.2,"10-20%",IF(I3720&lt;=0.4,"20-40%","Above 40%")))))</f>
        <v>Below 0%</v>
      </c>
      <c r="N3720" s="6" t="str">
        <f aca="false">IF(AND(H3720&gt;=Summary!$B$25,I3720&gt;=Summary!$B$26,I3720&lt;=Summary!$B$27,J3720&gt;=Summary!$B$28,J3720&lt;=Summary!$B$29,F3720*J3720&gt;1),"Yes","No")</f>
        <v>No</v>
      </c>
    </row>
    <row r="3721" customFormat="false" ht="15" hidden="false" customHeight="false" outlineLevel="0" collapsed="false">
      <c r="A3721" s="6" t="s">
        <v>151</v>
      </c>
      <c r="B3721" s="45" t="n">
        <v>42680</v>
      </c>
      <c r="C3721" s="6" t="s">
        <v>185</v>
      </c>
      <c r="D3721" s="6" t="s">
        <v>181</v>
      </c>
      <c r="E3721" s="6" t="s">
        <v>177</v>
      </c>
      <c r="F3721" s="34" t="n">
        <v>0.14051266014576</v>
      </c>
      <c r="G3721" s="34" t="n">
        <v>0.229701744272935</v>
      </c>
      <c r="H3721" s="34" t="n">
        <v>-0.0891890841271754</v>
      </c>
      <c r="I3721" s="34" t="n">
        <v>-0.388282136948858</v>
      </c>
      <c r="J3721" s="35" t="n">
        <v>4.4</v>
      </c>
      <c r="K3721" s="6" t="n">
        <v>0</v>
      </c>
      <c r="L3721" s="35" t="n">
        <v>-1</v>
      </c>
      <c r="M3721" s="6" t="str">
        <f aca="false">IF(I3721&lt;=0,"Below 0%",IF(I3721&lt;=0.05,"0-5%",IF(I3721&lt;=0.1,"5-10%",IF(I3721&lt;=0.2,"10-20%",IF(I3721&lt;=0.4,"20-40%","Above 40%")))))</f>
        <v>Below 0%</v>
      </c>
      <c r="N3721" s="6" t="str">
        <f aca="false">IF(AND(H3721&gt;=Summary!$B$25,I3721&gt;=Summary!$B$26,I3721&lt;=Summary!$B$27,J3721&gt;=Summary!$B$28,J3721&lt;=Summary!$B$29,F3721*J3721&gt;1),"Yes","No")</f>
        <v>No</v>
      </c>
    </row>
    <row r="3722" customFormat="false" ht="15" hidden="false" customHeight="false" outlineLevel="0" collapsed="false">
      <c r="A3722" s="6" t="s">
        <v>151</v>
      </c>
      <c r="B3722" s="45" t="n">
        <v>42680</v>
      </c>
      <c r="C3722" s="6" t="s">
        <v>186</v>
      </c>
      <c r="D3722" s="6" t="s">
        <v>179</v>
      </c>
      <c r="E3722" s="6" t="s">
        <v>187</v>
      </c>
      <c r="F3722" s="34" t="n">
        <v>0.237386494874954</v>
      </c>
      <c r="G3722" s="34" t="n">
        <v>0.176954990411491</v>
      </c>
      <c r="H3722" s="34" t="n">
        <v>0.0604315044634631</v>
      </c>
      <c r="I3722" s="34" t="n">
        <v>0.341507771682142</v>
      </c>
      <c r="J3722" s="35" t="n">
        <v>5.75</v>
      </c>
      <c r="K3722" s="6" t="n">
        <v>1</v>
      </c>
      <c r="L3722" s="35" t="n">
        <v>4.75</v>
      </c>
      <c r="M3722" s="6" t="str">
        <f aca="false">IF(I3722&lt;=0,"Below 0%",IF(I3722&lt;=0.05,"0-5%",IF(I3722&lt;=0.1,"5-10%",IF(I3722&lt;=0.2,"10-20%",IF(I3722&lt;=0.4,"20-40%","Above 40%")))))</f>
        <v>20-40%</v>
      </c>
      <c r="N3722" s="6" t="str">
        <f aca="false">IF(AND(H3722&gt;=Summary!$B$25,I3722&gt;=Summary!$B$26,I3722&lt;=Summary!$B$27,J3722&gt;=Summary!$B$28,J3722&lt;=Summary!$B$29,F3722*J3722&gt;1),"Yes","No")</f>
        <v>No</v>
      </c>
    </row>
    <row r="3723" customFormat="false" ht="15" hidden="false" customHeight="false" outlineLevel="0" collapsed="false">
      <c r="A3723" s="6" t="s">
        <v>151</v>
      </c>
      <c r="B3723" s="45" t="n">
        <v>42680</v>
      </c>
      <c r="C3723" s="6" t="s">
        <v>186</v>
      </c>
      <c r="D3723" s="6" t="s">
        <v>179</v>
      </c>
      <c r="E3723" s="6" t="s">
        <v>174</v>
      </c>
      <c r="F3723" s="34" t="n">
        <v>0.221924856305122</v>
      </c>
      <c r="G3723" s="34" t="n">
        <v>0.260895178170788</v>
      </c>
      <c r="H3723" s="34" t="n">
        <v>-0.0389703218656659</v>
      </c>
      <c r="I3723" s="34" t="n">
        <v>-0.149371568071507</v>
      </c>
      <c r="J3723" s="35" t="n">
        <v>3.9</v>
      </c>
      <c r="K3723" s="6" t="n">
        <v>0</v>
      </c>
      <c r="L3723" s="35" t="n">
        <v>-1</v>
      </c>
      <c r="M3723" s="6" t="str">
        <f aca="false">IF(I3723&lt;=0,"Below 0%",IF(I3723&lt;=0.05,"0-5%",IF(I3723&lt;=0.1,"5-10%",IF(I3723&lt;=0.2,"10-20%",IF(I3723&lt;=0.4,"20-40%","Above 40%")))))</f>
        <v>Below 0%</v>
      </c>
      <c r="N3723" s="6" t="str">
        <f aca="false">IF(AND(H3723&gt;=Summary!$B$25,I3723&gt;=Summary!$B$26,I3723&lt;=Summary!$B$27,J3723&gt;=Summary!$B$28,J3723&lt;=Summary!$B$29,F3723*J3723&gt;1),"Yes","No")</f>
        <v>No</v>
      </c>
    </row>
    <row r="3724" customFormat="false" ht="15" hidden="false" customHeight="false" outlineLevel="0" collapsed="false">
      <c r="A3724" s="6" t="s">
        <v>151</v>
      </c>
      <c r="B3724" s="45" t="n">
        <v>42680</v>
      </c>
      <c r="C3724" s="6" t="s">
        <v>186</v>
      </c>
      <c r="D3724" s="6" t="s">
        <v>179</v>
      </c>
      <c r="E3724" s="6" t="s">
        <v>177</v>
      </c>
      <c r="F3724" s="34" t="n">
        <v>0.540688693523407</v>
      </c>
      <c r="G3724" s="34" t="n">
        <v>0.562149831417721</v>
      </c>
      <c r="H3724" s="34" t="n">
        <v>-0.0214611378943136</v>
      </c>
      <c r="I3724" s="34" t="n">
        <v>-0.0381768999915724</v>
      </c>
      <c r="J3724" s="35" t="n">
        <v>1.81</v>
      </c>
      <c r="K3724" s="6" t="n">
        <v>0</v>
      </c>
      <c r="L3724" s="35" t="n">
        <v>-1</v>
      </c>
      <c r="M3724" s="6" t="str">
        <f aca="false">IF(I3724&lt;=0,"Below 0%",IF(I3724&lt;=0.05,"0-5%",IF(I3724&lt;=0.1,"5-10%",IF(I3724&lt;=0.2,"10-20%",IF(I3724&lt;=0.4,"20-40%","Above 40%")))))</f>
        <v>Below 0%</v>
      </c>
      <c r="N3724" s="6" t="str">
        <f aca="false">IF(AND(H3724&gt;=Summary!$B$25,I3724&gt;=Summary!$B$26,I3724&lt;=Summary!$B$27,J3724&gt;=Summary!$B$28,J3724&lt;=Summary!$B$29,F3724*J3724&gt;1),"Yes","No")</f>
        <v>No</v>
      </c>
    </row>
    <row r="3725" customFormat="false" ht="15" hidden="false" customHeight="false" outlineLevel="0" collapsed="false">
      <c r="A3725" s="6" t="s">
        <v>151</v>
      </c>
      <c r="B3725" s="45" t="n">
        <v>42680</v>
      </c>
      <c r="C3725" s="6" t="s">
        <v>195</v>
      </c>
      <c r="D3725" s="6" t="s">
        <v>178</v>
      </c>
      <c r="E3725" s="6" t="s">
        <v>187</v>
      </c>
      <c r="F3725" s="34" t="n">
        <v>0.663642108440399</v>
      </c>
      <c r="G3725" s="34" t="n">
        <v>0.54635563870865</v>
      </c>
      <c r="H3725" s="34" t="n">
        <v>0.117286469731749</v>
      </c>
      <c r="I3725" s="34" t="n">
        <v>0.214670557823772</v>
      </c>
      <c r="J3725" s="35" t="n">
        <v>1.85</v>
      </c>
      <c r="K3725" s="6" t="n">
        <v>0</v>
      </c>
      <c r="L3725" s="35" t="n">
        <v>-1</v>
      </c>
      <c r="M3725" s="6" t="str">
        <f aca="false">IF(I3725&lt;=0,"Below 0%",IF(I3725&lt;=0.05,"0-5%",IF(I3725&lt;=0.1,"5-10%",IF(I3725&lt;=0.2,"10-20%",IF(I3725&lt;=0.4,"20-40%","Above 40%")))))</f>
        <v>20-40%</v>
      </c>
      <c r="N3725" s="6" t="str">
        <f aca="false">IF(AND(H3725&gt;=Summary!$B$25,I3725&gt;=Summary!$B$26,I3725&lt;=Summary!$B$27,J3725&gt;=Summary!$B$28,J3725&lt;=Summary!$B$29,F3725*J3725&gt;1),"Yes","No")</f>
        <v>Yes</v>
      </c>
    </row>
    <row r="3726" customFormat="false" ht="15" hidden="false" customHeight="false" outlineLevel="0" collapsed="false">
      <c r="A3726" s="6" t="s">
        <v>151</v>
      </c>
      <c r="B3726" s="45" t="n">
        <v>42680</v>
      </c>
      <c r="C3726" s="6" t="s">
        <v>195</v>
      </c>
      <c r="D3726" s="6" t="s">
        <v>178</v>
      </c>
      <c r="E3726" s="6" t="s">
        <v>174</v>
      </c>
      <c r="F3726" s="34" t="n">
        <v>0.189050868153572</v>
      </c>
      <c r="G3726" s="34" t="n">
        <v>0.269535448429601</v>
      </c>
      <c r="H3726" s="34" t="n">
        <v>-0.0804845802760287</v>
      </c>
      <c r="I3726" s="34" t="n">
        <v>-0.298604805953938</v>
      </c>
      <c r="J3726" s="35" t="n">
        <v>3.75</v>
      </c>
      <c r="K3726" s="6" t="n">
        <v>0</v>
      </c>
      <c r="L3726" s="35" t="n">
        <v>-1</v>
      </c>
      <c r="M3726" s="6" t="str">
        <f aca="false">IF(I3726&lt;=0,"Below 0%",IF(I3726&lt;=0.05,"0-5%",IF(I3726&lt;=0.1,"5-10%",IF(I3726&lt;=0.2,"10-20%",IF(I3726&lt;=0.4,"20-40%","Above 40%")))))</f>
        <v>Below 0%</v>
      </c>
      <c r="N3726" s="6" t="str">
        <f aca="false">IF(AND(H3726&gt;=Summary!$B$25,I3726&gt;=Summary!$B$26,I3726&lt;=Summary!$B$27,J3726&gt;=Summary!$B$28,J3726&lt;=Summary!$B$29,F3726*J3726&gt;1),"Yes","No")</f>
        <v>No</v>
      </c>
    </row>
    <row r="3727" customFormat="false" ht="15" hidden="false" customHeight="false" outlineLevel="0" collapsed="false">
      <c r="A3727" s="6" t="s">
        <v>151</v>
      </c>
      <c r="B3727" s="45" t="n">
        <v>42680</v>
      </c>
      <c r="C3727" s="6" t="s">
        <v>195</v>
      </c>
      <c r="D3727" s="6" t="s">
        <v>178</v>
      </c>
      <c r="E3727" s="6" t="s">
        <v>177</v>
      </c>
      <c r="F3727" s="34" t="n">
        <v>0.147307053208351</v>
      </c>
      <c r="G3727" s="34" t="n">
        <v>0.184108912861749</v>
      </c>
      <c r="H3727" s="34" t="n">
        <v>-0.036801859653398</v>
      </c>
      <c r="I3727" s="34" t="n">
        <v>-0.19989178731957</v>
      </c>
      <c r="J3727" s="35" t="n">
        <v>5.49</v>
      </c>
      <c r="K3727" s="6" t="n">
        <v>1</v>
      </c>
      <c r="L3727" s="35" t="n">
        <v>4.49</v>
      </c>
      <c r="M3727" s="6" t="str">
        <f aca="false">IF(I3727&lt;=0,"Below 0%",IF(I3727&lt;=0.05,"0-5%",IF(I3727&lt;=0.1,"5-10%",IF(I3727&lt;=0.2,"10-20%",IF(I3727&lt;=0.4,"20-40%","Above 40%")))))</f>
        <v>Below 0%</v>
      </c>
      <c r="N3727" s="6" t="str">
        <f aca="false">IF(AND(H3727&gt;=Summary!$B$25,I3727&gt;=Summary!$B$26,I3727&lt;=Summary!$B$27,J3727&gt;=Summary!$B$28,J3727&lt;=Summary!$B$29,F3727*J3727&gt;1),"Yes","No")</f>
        <v>No</v>
      </c>
    </row>
    <row r="3728" customFormat="false" ht="15" hidden="false" customHeight="false" outlineLevel="0" collapsed="false">
      <c r="A3728" s="6" t="s">
        <v>151</v>
      </c>
      <c r="B3728" s="45" t="n">
        <v>42680</v>
      </c>
      <c r="C3728" s="6" t="s">
        <v>183</v>
      </c>
      <c r="D3728" s="6" t="s">
        <v>198</v>
      </c>
      <c r="E3728" s="6" t="s">
        <v>187</v>
      </c>
      <c r="F3728" s="34" t="n">
        <v>0.584435939788818</v>
      </c>
      <c r="G3728" s="34" t="n">
        <v>0.757893202645339</v>
      </c>
      <c r="H3728" s="34" t="n">
        <v>-0.17345726285652</v>
      </c>
      <c r="I3728" s="34" t="n">
        <v>-0.228867685118547</v>
      </c>
      <c r="J3728" s="35" t="n">
        <v>1.37</v>
      </c>
      <c r="K3728" s="6" t="n">
        <v>1</v>
      </c>
      <c r="L3728" s="35" t="n">
        <v>0.37</v>
      </c>
      <c r="M3728" s="6" t="str">
        <f aca="false">IF(I3728&lt;=0,"Below 0%",IF(I3728&lt;=0.05,"0-5%",IF(I3728&lt;=0.1,"5-10%",IF(I3728&lt;=0.2,"10-20%",IF(I3728&lt;=0.4,"20-40%","Above 40%")))))</f>
        <v>Below 0%</v>
      </c>
      <c r="N3728" s="6" t="str">
        <f aca="false">IF(AND(H3728&gt;=Summary!$B$25,I3728&gt;=Summary!$B$26,I3728&lt;=Summary!$B$27,J3728&gt;=Summary!$B$28,J3728&lt;=Summary!$B$29,F3728*J3728&gt;1),"Yes","No")</f>
        <v>No</v>
      </c>
    </row>
    <row r="3729" customFormat="false" ht="15" hidden="false" customHeight="false" outlineLevel="0" collapsed="false">
      <c r="A3729" s="6" t="s">
        <v>151</v>
      </c>
      <c r="B3729" s="45" t="n">
        <v>42680</v>
      </c>
      <c r="C3729" s="6" t="s">
        <v>183</v>
      </c>
      <c r="D3729" s="6" t="s">
        <v>198</v>
      </c>
      <c r="E3729" s="6" t="s">
        <v>174</v>
      </c>
      <c r="F3729" s="34" t="n">
        <v>0.258418202400208</v>
      </c>
      <c r="G3729" s="34" t="n">
        <v>0.162236513691268</v>
      </c>
      <c r="H3729" s="34" t="n">
        <v>0.0961816887089397</v>
      </c>
      <c r="I3729" s="34" t="n">
        <v>0.592848591975855</v>
      </c>
      <c r="J3729" s="35" t="n">
        <v>6.4</v>
      </c>
      <c r="K3729" s="6" t="n">
        <v>0</v>
      </c>
      <c r="L3729" s="35" t="n">
        <v>-1</v>
      </c>
      <c r="M3729" s="6" t="str">
        <f aca="false">IF(I3729&lt;=0,"Below 0%",IF(I3729&lt;=0.05,"0-5%",IF(I3729&lt;=0.1,"5-10%",IF(I3729&lt;=0.2,"10-20%",IF(I3729&lt;=0.4,"20-40%","Above 40%")))))</f>
        <v>Above 40%</v>
      </c>
      <c r="N3729" s="6" t="str">
        <f aca="false">IF(AND(H3729&gt;=Summary!$B$25,I3729&gt;=Summary!$B$26,I3729&lt;=Summary!$B$27,J3729&gt;=Summary!$B$28,J3729&lt;=Summary!$B$29,F3729*J3729&gt;1),"Yes","No")</f>
        <v>No</v>
      </c>
    </row>
    <row r="3730" customFormat="false" ht="15" hidden="false" customHeight="false" outlineLevel="0" collapsed="false">
      <c r="A3730" s="6" t="s">
        <v>151</v>
      </c>
      <c r="B3730" s="45" t="n">
        <v>42680</v>
      </c>
      <c r="C3730" s="6" t="s">
        <v>183</v>
      </c>
      <c r="D3730" s="6" t="s">
        <v>198</v>
      </c>
      <c r="E3730" s="6" t="s">
        <v>177</v>
      </c>
      <c r="F3730" s="34" t="n">
        <v>0.157145857810974</v>
      </c>
      <c r="G3730" s="34" t="n">
        <v>0.0798702836633934</v>
      </c>
      <c r="H3730" s="34" t="n">
        <v>0.0772755741475807</v>
      </c>
      <c r="I3730" s="34" t="n">
        <v>0.967513455608248</v>
      </c>
      <c r="J3730" s="35" t="n">
        <v>13</v>
      </c>
      <c r="K3730" s="6" t="n">
        <v>0</v>
      </c>
      <c r="L3730" s="35" t="n">
        <v>-1</v>
      </c>
      <c r="M3730" s="6" t="str">
        <f aca="false">IF(I3730&lt;=0,"Below 0%",IF(I3730&lt;=0.05,"0-5%",IF(I3730&lt;=0.1,"5-10%",IF(I3730&lt;=0.2,"10-20%",IF(I3730&lt;=0.4,"20-40%","Above 40%")))))</f>
        <v>Above 40%</v>
      </c>
      <c r="N3730" s="6" t="str">
        <f aca="false">IF(AND(H3730&gt;=Summary!$B$25,I3730&gt;=Summary!$B$26,I3730&lt;=Summary!$B$27,J3730&gt;=Summary!$B$28,J3730&lt;=Summary!$B$29,F3730*J3730&gt;1),"Yes","No")</f>
        <v>No</v>
      </c>
    </row>
    <row r="3731" customFormat="false" ht="15" hidden="false" customHeight="false" outlineLevel="0" collapsed="false">
      <c r="A3731" s="6" t="s">
        <v>151</v>
      </c>
      <c r="B3731" s="45" t="n">
        <v>42680</v>
      </c>
      <c r="C3731" s="6" t="s">
        <v>175</v>
      </c>
      <c r="D3731" s="6" t="s">
        <v>176</v>
      </c>
      <c r="E3731" s="6" t="s">
        <v>187</v>
      </c>
      <c r="F3731" s="34" t="n">
        <v>0.26139360666275</v>
      </c>
      <c r="G3731" s="34" t="n">
        <v>0.192675199594475</v>
      </c>
      <c r="H3731" s="34" t="n">
        <v>0.0687184070682755</v>
      </c>
      <c r="I3731" s="34" t="n">
        <v>0.356654137184795</v>
      </c>
      <c r="J3731" s="35" t="n">
        <v>5.3</v>
      </c>
      <c r="K3731" s="6" t="n">
        <v>0</v>
      </c>
      <c r="L3731" s="35" t="n">
        <v>-1</v>
      </c>
      <c r="M3731" s="6" t="str">
        <f aca="false">IF(I3731&lt;=0,"Below 0%",IF(I3731&lt;=0.05,"0-5%",IF(I3731&lt;=0.1,"5-10%",IF(I3731&lt;=0.2,"10-20%",IF(I3731&lt;=0.4,"20-40%","Above 40%")))))</f>
        <v>20-40%</v>
      </c>
      <c r="N3731" s="6" t="str">
        <f aca="false">IF(AND(H3731&gt;=Summary!$B$25,I3731&gt;=Summary!$B$26,I3731&lt;=Summary!$B$27,J3731&gt;=Summary!$B$28,J3731&lt;=Summary!$B$29,F3731*J3731&gt;1),"Yes","No")</f>
        <v>No</v>
      </c>
    </row>
    <row r="3732" customFormat="false" ht="15" hidden="false" customHeight="false" outlineLevel="0" collapsed="false">
      <c r="A3732" s="6" t="s">
        <v>151</v>
      </c>
      <c r="B3732" s="45" t="n">
        <v>42680</v>
      </c>
      <c r="C3732" s="6" t="s">
        <v>175</v>
      </c>
      <c r="D3732" s="6" t="s">
        <v>176</v>
      </c>
      <c r="E3732" s="6" t="s">
        <v>174</v>
      </c>
      <c r="F3732" s="34" t="n">
        <v>0.302359521389008</v>
      </c>
      <c r="G3732" s="34" t="n">
        <v>0.243137751869218</v>
      </c>
      <c r="H3732" s="34" t="n">
        <v>0.0592217695197895</v>
      </c>
      <c r="I3732" s="34" t="n">
        <v>0.243572909038184</v>
      </c>
      <c r="J3732" s="35" t="n">
        <v>4.2</v>
      </c>
      <c r="K3732" s="6" t="n">
        <v>0</v>
      </c>
      <c r="L3732" s="35" t="n">
        <v>-1</v>
      </c>
      <c r="M3732" s="6" t="str">
        <f aca="false">IF(I3732&lt;=0,"Below 0%",IF(I3732&lt;=0.05,"0-5%",IF(I3732&lt;=0.1,"5-10%",IF(I3732&lt;=0.2,"10-20%",IF(I3732&lt;=0.4,"20-40%","Above 40%")))))</f>
        <v>20-40%</v>
      </c>
      <c r="N3732" s="6" t="str">
        <f aca="false">IF(AND(H3732&gt;=Summary!$B$25,I3732&gt;=Summary!$B$26,I3732&lt;=Summary!$B$27,J3732&gt;=Summary!$B$28,J3732&lt;=Summary!$B$29,F3732*J3732&gt;1),"Yes","No")</f>
        <v>Yes</v>
      </c>
    </row>
    <row r="3733" customFormat="false" ht="15" hidden="false" customHeight="false" outlineLevel="0" collapsed="false">
      <c r="A3733" s="6" t="s">
        <v>151</v>
      </c>
      <c r="B3733" s="45" t="n">
        <v>42680</v>
      </c>
      <c r="C3733" s="6" t="s">
        <v>175</v>
      </c>
      <c r="D3733" s="6" t="s">
        <v>176</v>
      </c>
      <c r="E3733" s="6" t="s">
        <v>177</v>
      </c>
      <c r="F3733" s="34" t="n">
        <v>0.436246901750565</v>
      </c>
      <c r="G3733" s="34" t="n">
        <v>0.564187048536307</v>
      </c>
      <c r="H3733" s="34" t="n">
        <v>-0.127940146785743</v>
      </c>
      <c r="I3733" s="34" t="n">
        <v>-0.226769024772303</v>
      </c>
      <c r="J3733" s="35" t="n">
        <v>1.81</v>
      </c>
      <c r="K3733" s="6" t="n">
        <v>1</v>
      </c>
      <c r="L3733" s="35" t="n">
        <v>0.81</v>
      </c>
      <c r="M3733" s="6" t="str">
        <f aca="false">IF(I3733&lt;=0,"Below 0%",IF(I3733&lt;=0.05,"0-5%",IF(I3733&lt;=0.1,"5-10%",IF(I3733&lt;=0.2,"10-20%",IF(I3733&lt;=0.4,"20-40%","Above 40%")))))</f>
        <v>Below 0%</v>
      </c>
      <c r="N3733" s="6" t="str">
        <f aca="false">IF(AND(H3733&gt;=Summary!$B$25,I3733&gt;=Summary!$B$26,I3733&lt;=Summary!$B$27,J3733&gt;=Summary!$B$28,J3733&lt;=Summary!$B$29,F3733*J3733&gt;1),"Yes","No")</f>
        <v>No</v>
      </c>
    </row>
    <row r="3734" customFormat="false" ht="15" hidden="false" customHeight="false" outlineLevel="0" collapsed="false">
      <c r="A3734" s="6" t="s">
        <v>151</v>
      </c>
      <c r="B3734" s="45" t="n">
        <v>42693</v>
      </c>
      <c r="C3734" s="6" t="s">
        <v>180</v>
      </c>
      <c r="D3734" s="6" t="s">
        <v>194</v>
      </c>
      <c r="E3734" s="6" t="s">
        <v>187</v>
      </c>
      <c r="F3734" s="34" t="n">
        <v>0.179839178919792</v>
      </c>
      <c r="G3734" s="34" t="n">
        <v>0.152588555858311</v>
      </c>
      <c r="H3734" s="34" t="n">
        <v>0.0272506230614815</v>
      </c>
      <c r="I3734" s="34" t="n">
        <v>0.178588904706495</v>
      </c>
      <c r="J3734" s="35" t="n">
        <v>6.6</v>
      </c>
      <c r="K3734" s="6" t="n">
        <v>0</v>
      </c>
      <c r="L3734" s="35" t="n">
        <v>-1</v>
      </c>
      <c r="M3734" s="6" t="str">
        <f aca="false">IF(I3734&lt;=0,"Below 0%",IF(I3734&lt;=0.05,"0-5%",IF(I3734&lt;=0.1,"5-10%",IF(I3734&lt;=0.2,"10-20%",IF(I3734&lt;=0.4,"20-40%","Above 40%")))))</f>
        <v>10-20%</v>
      </c>
      <c r="N3734" s="6" t="str">
        <f aca="false">IF(AND(H3734&gt;=Summary!$B$25,I3734&gt;=Summary!$B$26,I3734&lt;=Summary!$B$27,J3734&gt;=Summary!$B$28,J3734&lt;=Summary!$B$29,F3734*J3734&gt;1),"Yes","No")</f>
        <v>No</v>
      </c>
    </row>
    <row r="3735" customFormat="false" ht="15" hidden="false" customHeight="false" outlineLevel="0" collapsed="false">
      <c r="A3735" s="6" t="s">
        <v>151</v>
      </c>
      <c r="B3735" s="45" t="n">
        <v>42693</v>
      </c>
      <c r="C3735" s="6" t="s">
        <v>180</v>
      </c>
      <c r="D3735" s="6" t="s">
        <v>194</v>
      </c>
      <c r="E3735" s="6" t="s">
        <v>174</v>
      </c>
      <c r="F3735" s="34" t="n">
        <v>0.137293294072151</v>
      </c>
      <c r="G3735" s="34" t="n">
        <v>0.217983651226158</v>
      </c>
      <c r="H3735" s="34" t="n">
        <v>-0.0806903571540069</v>
      </c>
      <c r="I3735" s="34" t="n">
        <v>-0.370167013444007</v>
      </c>
      <c r="J3735" s="35" t="n">
        <v>4.62</v>
      </c>
      <c r="K3735" s="6" t="n">
        <v>0</v>
      </c>
      <c r="L3735" s="35" t="n">
        <v>-1</v>
      </c>
      <c r="M3735" s="6" t="str">
        <f aca="false">IF(I3735&lt;=0,"Below 0%",IF(I3735&lt;=0.05,"0-5%",IF(I3735&lt;=0.1,"5-10%",IF(I3735&lt;=0.2,"10-20%",IF(I3735&lt;=0.4,"20-40%","Above 40%")))))</f>
        <v>Below 0%</v>
      </c>
      <c r="N3735" s="6" t="str">
        <f aca="false">IF(AND(H3735&gt;=Summary!$B$25,I3735&gt;=Summary!$B$26,I3735&lt;=Summary!$B$27,J3735&gt;=Summary!$B$28,J3735&lt;=Summary!$B$29,F3735*J3735&gt;1),"Yes","No")</f>
        <v>No</v>
      </c>
    </row>
    <row r="3736" customFormat="false" ht="15" hidden="false" customHeight="false" outlineLevel="0" collapsed="false">
      <c r="A3736" s="6" t="s">
        <v>151</v>
      </c>
      <c r="B3736" s="45" t="n">
        <v>42693</v>
      </c>
      <c r="C3736" s="6" t="s">
        <v>180</v>
      </c>
      <c r="D3736" s="6" t="s">
        <v>194</v>
      </c>
      <c r="E3736" s="6" t="s">
        <v>177</v>
      </c>
      <c r="F3736" s="34" t="n">
        <v>0.682867586612701</v>
      </c>
      <c r="G3736" s="34" t="n">
        <v>0.629427792915531</v>
      </c>
      <c r="H3736" s="34" t="n">
        <v>0.0534397936971701</v>
      </c>
      <c r="I3736" s="34" t="n">
        <v>0.0849021830600063</v>
      </c>
      <c r="J3736" s="35" t="n">
        <v>1.6</v>
      </c>
      <c r="K3736" s="6" t="n">
        <v>1</v>
      </c>
      <c r="L3736" s="35" t="n">
        <v>0.6</v>
      </c>
      <c r="M3736" s="6" t="str">
        <f aca="false">IF(I3736&lt;=0,"Below 0%",IF(I3736&lt;=0.05,"0-5%",IF(I3736&lt;=0.1,"5-10%",IF(I3736&lt;=0.2,"10-20%",IF(I3736&lt;=0.4,"20-40%","Above 40%")))))</f>
        <v>5-10%</v>
      </c>
      <c r="N3736" s="6" t="str">
        <f aca="false">IF(AND(H3736&gt;=Summary!$B$25,I3736&gt;=Summary!$B$26,I3736&lt;=Summary!$B$27,J3736&gt;=Summary!$B$28,J3736&lt;=Summary!$B$29,F3736*J3736&gt;1),"Yes","No")</f>
        <v>No</v>
      </c>
    </row>
    <row r="3737" customFormat="false" ht="15" hidden="false" customHeight="false" outlineLevel="0" collapsed="false">
      <c r="A3737" s="6" t="s">
        <v>151</v>
      </c>
      <c r="B3737" s="45" t="n">
        <v>42693</v>
      </c>
      <c r="C3737" s="6" t="s">
        <v>173</v>
      </c>
      <c r="D3737" s="6" t="s">
        <v>175</v>
      </c>
      <c r="E3737" s="6" t="s">
        <v>187</v>
      </c>
      <c r="F3737" s="34" t="n">
        <v>0.490836918354034</v>
      </c>
      <c r="G3737" s="34" t="n">
        <v>0.61711079943899</v>
      </c>
      <c r="H3737" s="34" t="n">
        <v>-0.126273881084956</v>
      </c>
      <c r="I3737" s="34" t="n">
        <v>-0.204621084576303</v>
      </c>
      <c r="J3737" s="35" t="n">
        <v>1.63</v>
      </c>
      <c r="K3737" s="6" t="n">
        <v>0</v>
      </c>
      <c r="L3737" s="35" t="n">
        <v>-1</v>
      </c>
      <c r="M3737" s="6" t="str">
        <f aca="false">IF(I3737&lt;=0,"Below 0%",IF(I3737&lt;=0.05,"0-5%",IF(I3737&lt;=0.1,"5-10%",IF(I3737&lt;=0.2,"10-20%",IF(I3737&lt;=0.4,"20-40%","Above 40%")))))</f>
        <v>Below 0%</v>
      </c>
      <c r="N3737" s="6" t="str">
        <f aca="false">IF(AND(H3737&gt;=Summary!$B$25,I3737&gt;=Summary!$B$26,I3737&lt;=Summary!$B$27,J3737&gt;=Summary!$B$28,J3737&lt;=Summary!$B$29,F3737*J3737&gt;1),"Yes","No")</f>
        <v>No</v>
      </c>
    </row>
    <row r="3738" customFormat="false" ht="15" hidden="false" customHeight="false" outlineLevel="0" collapsed="false">
      <c r="A3738" s="6" t="s">
        <v>151</v>
      </c>
      <c r="B3738" s="45" t="n">
        <v>42693</v>
      </c>
      <c r="C3738" s="6" t="s">
        <v>173</v>
      </c>
      <c r="D3738" s="6" t="s">
        <v>175</v>
      </c>
      <c r="E3738" s="6" t="s">
        <v>174</v>
      </c>
      <c r="F3738" s="34" t="n">
        <v>0.268432408571243</v>
      </c>
      <c r="G3738" s="34" t="n">
        <v>0.228611500701262</v>
      </c>
      <c r="H3738" s="34" t="n">
        <v>0.039820907869981</v>
      </c>
      <c r="I3738" s="34" t="n">
        <v>0.174185934425132</v>
      </c>
      <c r="J3738" s="35" t="n">
        <v>4.4</v>
      </c>
      <c r="K3738" s="6" t="n">
        <v>1</v>
      </c>
      <c r="L3738" s="35" t="n">
        <v>3.4</v>
      </c>
      <c r="M3738" s="6" t="str">
        <f aca="false">IF(I3738&lt;=0,"Below 0%",IF(I3738&lt;=0.05,"0-5%",IF(I3738&lt;=0.1,"5-10%",IF(I3738&lt;=0.2,"10-20%",IF(I3738&lt;=0.4,"20-40%","Above 40%")))))</f>
        <v>10-20%</v>
      </c>
      <c r="N3738" s="6" t="str">
        <f aca="false">IF(AND(H3738&gt;=Summary!$B$25,I3738&gt;=Summary!$B$26,I3738&lt;=Summary!$B$27,J3738&gt;=Summary!$B$28,J3738&lt;=Summary!$B$29,F3738*J3738&gt;1),"Yes","No")</f>
        <v>Yes</v>
      </c>
    </row>
    <row r="3739" customFormat="false" ht="15" hidden="false" customHeight="false" outlineLevel="0" collapsed="false">
      <c r="A3739" s="6" t="s">
        <v>151</v>
      </c>
      <c r="B3739" s="45" t="n">
        <v>42693</v>
      </c>
      <c r="C3739" s="6" t="s">
        <v>173</v>
      </c>
      <c r="D3739" s="6" t="s">
        <v>175</v>
      </c>
      <c r="E3739" s="6" t="s">
        <v>177</v>
      </c>
      <c r="F3739" s="34" t="n">
        <v>0.240730687975884</v>
      </c>
      <c r="G3739" s="34" t="n">
        <v>0.154277699859748</v>
      </c>
      <c r="H3739" s="34" t="n">
        <v>0.0864529881161359</v>
      </c>
      <c r="I3739" s="34" t="n">
        <v>0.560372550243681</v>
      </c>
      <c r="J3739" s="35" t="n">
        <v>6.52</v>
      </c>
      <c r="K3739" s="6" t="n">
        <v>0</v>
      </c>
      <c r="L3739" s="35" t="n">
        <v>-1</v>
      </c>
      <c r="M3739" s="6" t="str">
        <f aca="false">IF(I3739&lt;=0,"Below 0%",IF(I3739&lt;=0.05,"0-5%",IF(I3739&lt;=0.1,"5-10%",IF(I3739&lt;=0.2,"10-20%",IF(I3739&lt;=0.4,"20-40%","Above 40%")))))</f>
        <v>Above 40%</v>
      </c>
      <c r="N3739" s="6" t="str">
        <f aca="false">IF(AND(H3739&gt;=Summary!$B$25,I3739&gt;=Summary!$B$26,I3739&lt;=Summary!$B$27,J3739&gt;=Summary!$B$28,J3739&lt;=Summary!$B$29,F3739*J3739&gt;1),"Yes","No")</f>
        <v>No</v>
      </c>
    </row>
    <row r="3740" customFormat="false" ht="15" hidden="false" customHeight="false" outlineLevel="0" collapsed="false">
      <c r="A3740" s="6" t="s">
        <v>151</v>
      </c>
      <c r="B3740" s="45" t="n">
        <v>42693</v>
      </c>
      <c r="C3740" s="6" t="s">
        <v>176</v>
      </c>
      <c r="D3740" s="6" t="s">
        <v>185</v>
      </c>
      <c r="E3740" s="6" t="s">
        <v>187</v>
      </c>
      <c r="F3740" s="34" t="n">
        <v>0.324396073818207</v>
      </c>
      <c r="G3740" s="34" t="n">
        <v>0.371674212022108</v>
      </c>
      <c r="H3740" s="34" t="n">
        <v>-0.0472781382039009</v>
      </c>
      <c r="I3740" s="34" t="n">
        <v>-0.127203170611925</v>
      </c>
      <c r="J3740" s="35" t="n">
        <v>2.72</v>
      </c>
      <c r="K3740" s="6" t="n">
        <v>0</v>
      </c>
      <c r="L3740" s="35" t="n">
        <v>-1</v>
      </c>
      <c r="M3740" s="6" t="str">
        <f aca="false">IF(I3740&lt;=0,"Below 0%",IF(I3740&lt;=0.05,"0-5%",IF(I3740&lt;=0.1,"5-10%",IF(I3740&lt;=0.2,"10-20%",IF(I3740&lt;=0.4,"20-40%","Above 40%")))))</f>
        <v>Below 0%</v>
      </c>
      <c r="N3740" s="6" t="str">
        <f aca="false">IF(AND(H3740&gt;=Summary!$B$25,I3740&gt;=Summary!$B$26,I3740&lt;=Summary!$B$27,J3740&gt;=Summary!$B$28,J3740&lt;=Summary!$B$29,F3740*J3740&gt;1),"Yes","No")</f>
        <v>No</v>
      </c>
    </row>
    <row r="3741" customFormat="false" ht="15" hidden="false" customHeight="false" outlineLevel="0" collapsed="false">
      <c r="A3741" s="6" t="s">
        <v>151</v>
      </c>
      <c r="B3741" s="45" t="n">
        <v>42693</v>
      </c>
      <c r="C3741" s="6" t="s">
        <v>176</v>
      </c>
      <c r="D3741" s="6" t="s">
        <v>185</v>
      </c>
      <c r="E3741" s="6" t="s">
        <v>174</v>
      </c>
      <c r="F3741" s="34" t="n">
        <v>0.344241261482239</v>
      </c>
      <c r="G3741" s="34" t="n">
        <v>0.291341169077848</v>
      </c>
      <c r="H3741" s="34" t="n">
        <v>0.0529000924043906</v>
      </c>
      <c r="I3741" s="34" t="n">
        <v>0.181574380894502</v>
      </c>
      <c r="J3741" s="35" t="n">
        <v>3.47</v>
      </c>
      <c r="K3741" s="6" t="n">
        <v>1</v>
      </c>
      <c r="L3741" s="35" t="n">
        <v>2.47</v>
      </c>
      <c r="M3741" s="6" t="str">
        <f aca="false">IF(I3741&lt;=0,"Below 0%",IF(I3741&lt;=0.05,"0-5%",IF(I3741&lt;=0.1,"5-10%",IF(I3741&lt;=0.2,"10-20%",IF(I3741&lt;=0.4,"20-40%","Above 40%")))))</f>
        <v>10-20%</v>
      </c>
      <c r="N3741" s="6" t="str">
        <f aca="false">IF(AND(H3741&gt;=Summary!$B$25,I3741&gt;=Summary!$B$26,I3741&lt;=Summary!$B$27,J3741&gt;=Summary!$B$28,J3741&lt;=Summary!$B$29,F3741*J3741&gt;1),"Yes","No")</f>
        <v>Yes</v>
      </c>
    </row>
    <row r="3742" customFormat="false" ht="15" hidden="false" customHeight="false" outlineLevel="0" collapsed="false">
      <c r="A3742" s="6" t="s">
        <v>151</v>
      </c>
      <c r="B3742" s="45" t="n">
        <v>42693</v>
      </c>
      <c r="C3742" s="6" t="s">
        <v>176</v>
      </c>
      <c r="D3742" s="6" t="s">
        <v>185</v>
      </c>
      <c r="E3742" s="6" t="s">
        <v>177</v>
      </c>
      <c r="F3742" s="34" t="n">
        <v>0.331362664699554</v>
      </c>
      <c r="G3742" s="34" t="n">
        <v>0.336984618900044</v>
      </c>
      <c r="H3742" s="34" t="n">
        <v>-0.00562195420048983</v>
      </c>
      <c r="I3742" s="34" t="n">
        <v>-0.0166831181163121</v>
      </c>
      <c r="J3742" s="35" t="n">
        <v>3</v>
      </c>
      <c r="K3742" s="6" t="n">
        <v>0</v>
      </c>
      <c r="L3742" s="35" t="n">
        <v>-1</v>
      </c>
      <c r="M3742" s="6" t="str">
        <f aca="false">IF(I3742&lt;=0,"Below 0%",IF(I3742&lt;=0.05,"0-5%",IF(I3742&lt;=0.1,"5-10%",IF(I3742&lt;=0.2,"10-20%",IF(I3742&lt;=0.4,"20-40%","Above 40%")))))</f>
        <v>Below 0%</v>
      </c>
      <c r="N3742" s="6" t="str">
        <f aca="false">IF(AND(H3742&gt;=Summary!$B$25,I3742&gt;=Summary!$B$26,I3742&lt;=Summary!$B$27,J3742&gt;=Summary!$B$28,J3742&lt;=Summary!$B$29,F3742*J3742&gt;1),"Yes","No")</f>
        <v>No</v>
      </c>
    </row>
    <row r="3743" customFormat="false" ht="15" hidden="false" customHeight="false" outlineLevel="0" collapsed="false">
      <c r="A3743" s="6" t="s">
        <v>151</v>
      </c>
      <c r="B3743" s="45" t="n">
        <v>42693</v>
      </c>
      <c r="C3743" s="6" t="s">
        <v>179</v>
      </c>
      <c r="D3743" s="6" t="s">
        <v>183</v>
      </c>
      <c r="E3743" s="6" t="s">
        <v>187</v>
      </c>
      <c r="F3743" s="34" t="n">
        <v>0.346227407455444</v>
      </c>
      <c r="G3743" s="34" t="n">
        <v>0.273789304931668</v>
      </c>
      <c r="H3743" s="34" t="n">
        <v>0.0724381025237766</v>
      </c>
      <c r="I3743" s="34" t="n">
        <v>0.264576085402078</v>
      </c>
      <c r="J3743" s="35" t="n">
        <v>3.8</v>
      </c>
      <c r="K3743" s="6" t="n">
        <v>0</v>
      </c>
      <c r="L3743" s="35" t="n">
        <v>-1</v>
      </c>
      <c r="M3743" s="6" t="str">
        <f aca="false">IF(I3743&lt;=0,"Below 0%",IF(I3743&lt;=0.05,"0-5%",IF(I3743&lt;=0.1,"5-10%",IF(I3743&lt;=0.2,"10-20%",IF(I3743&lt;=0.4,"20-40%","Above 40%")))))</f>
        <v>20-40%</v>
      </c>
      <c r="N3743" s="6" t="str">
        <f aca="false">IF(AND(H3743&gt;=Summary!$B$25,I3743&gt;=Summary!$B$26,I3743&lt;=Summary!$B$27,J3743&gt;=Summary!$B$28,J3743&lt;=Summary!$B$29,F3743*J3743&gt;1),"Yes","No")</f>
        <v>Yes</v>
      </c>
    </row>
    <row r="3744" customFormat="false" ht="15" hidden="false" customHeight="false" outlineLevel="0" collapsed="false">
      <c r="A3744" s="6" t="s">
        <v>151</v>
      </c>
      <c r="B3744" s="45" t="n">
        <v>42693</v>
      </c>
      <c r="C3744" s="6" t="s">
        <v>179</v>
      </c>
      <c r="D3744" s="6" t="s">
        <v>183</v>
      </c>
      <c r="E3744" s="6" t="s">
        <v>174</v>
      </c>
      <c r="F3744" s="34" t="n">
        <v>0.346261292695999</v>
      </c>
      <c r="G3744" s="34" t="n">
        <v>0.283487563689465</v>
      </c>
      <c r="H3744" s="34" t="n">
        <v>0.0627737290065339</v>
      </c>
      <c r="I3744" s="34" t="n">
        <v>0.221433801855579</v>
      </c>
      <c r="J3744" s="35" t="n">
        <v>3.67</v>
      </c>
      <c r="K3744" s="6" t="n">
        <v>1</v>
      </c>
      <c r="L3744" s="35" t="n">
        <v>2.67</v>
      </c>
      <c r="M3744" s="6" t="str">
        <f aca="false">IF(I3744&lt;=0,"Below 0%",IF(I3744&lt;=0.05,"0-5%",IF(I3744&lt;=0.1,"5-10%",IF(I3744&lt;=0.2,"10-20%",IF(I3744&lt;=0.4,"20-40%","Above 40%")))))</f>
        <v>20-40%</v>
      </c>
      <c r="N3744" s="6" t="str">
        <f aca="false">IF(AND(H3744&gt;=Summary!$B$25,I3744&gt;=Summary!$B$26,I3744&lt;=Summary!$B$27,J3744&gt;=Summary!$B$28,J3744&lt;=Summary!$B$29,F3744*J3744&gt;1),"Yes","No")</f>
        <v>Yes</v>
      </c>
    </row>
    <row r="3745" customFormat="false" ht="15" hidden="false" customHeight="false" outlineLevel="0" collapsed="false">
      <c r="A3745" s="6" t="s">
        <v>151</v>
      </c>
      <c r="B3745" s="45" t="n">
        <v>42693</v>
      </c>
      <c r="C3745" s="6" t="s">
        <v>179</v>
      </c>
      <c r="D3745" s="6" t="s">
        <v>183</v>
      </c>
      <c r="E3745" s="6" t="s">
        <v>177</v>
      </c>
      <c r="F3745" s="34" t="n">
        <v>0.307511299848557</v>
      </c>
      <c r="G3745" s="34" t="n">
        <v>0.442723131378867</v>
      </c>
      <c r="H3745" s="34" t="n">
        <v>-0.135211831530311</v>
      </c>
      <c r="I3745" s="34" t="n">
        <v>-0.305409457846017</v>
      </c>
      <c r="J3745" s="35" t="n">
        <v>2.35</v>
      </c>
      <c r="K3745" s="6" t="n">
        <v>0</v>
      </c>
      <c r="L3745" s="35" t="n">
        <v>-1</v>
      </c>
      <c r="M3745" s="6" t="str">
        <f aca="false">IF(I3745&lt;=0,"Below 0%",IF(I3745&lt;=0.05,"0-5%",IF(I3745&lt;=0.1,"5-10%",IF(I3745&lt;=0.2,"10-20%",IF(I3745&lt;=0.4,"20-40%","Above 40%")))))</f>
        <v>Below 0%</v>
      </c>
      <c r="N3745" s="6" t="str">
        <f aca="false">IF(AND(H3745&gt;=Summary!$B$25,I3745&gt;=Summary!$B$26,I3745&lt;=Summary!$B$27,J3745&gt;=Summary!$B$28,J3745&lt;=Summary!$B$29,F3745*J3745&gt;1),"Yes","No")</f>
        <v>No</v>
      </c>
    </row>
    <row r="3746" customFormat="false" ht="15" hidden="false" customHeight="false" outlineLevel="0" collapsed="false">
      <c r="A3746" s="6" t="s">
        <v>151</v>
      </c>
      <c r="B3746" s="45" t="n">
        <v>42693</v>
      </c>
      <c r="C3746" s="6" t="s">
        <v>192</v>
      </c>
      <c r="D3746" s="6" t="s">
        <v>199</v>
      </c>
      <c r="E3746" s="6" t="s">
        <v>187</v>
      </c>
      <c r="F3746" s="34" t="n">
        <v>0.569775700569153</v>
      </c>
      <c r="G3746" s="34" t="n">
        <v>0.434014506786254</v>
      </c>
      <c r="H3746" s="34" t="n">
        <v>0.135761193782899</v>
      </c>
      <c r="I3746" s="34" t="n">
        <v>0.312803354865184</v>
      </c>
      <c r="J3746" s="35" t="n">
        <v>2.33</v>
      </c>
      <c r="K3746" s="6" t="n">
        <v>0</v>
      </c>
      <c r="L3746" s="35" t="n">
        <v>-1</v>
      </c>
      <c r="M3746" s="6" t="str">
        <f aca="false">IF(I3746&lt;=0,"Below 0%",IF(I3746&lt;=0.05,"0-5%",IF(I3746&lt;=0.1,"5-10%",IF(I3746&lt;=0.2,"10-20%",IF(I3746&lt;=0.4,"20-40%","Above 40%")))))</f>
        <v>20-40%</v>
      </c>
      <c r="N3746" s="6" t="str">
        <f aca="false">IF(AND(H3746&gt;=Summary!$B$25,I3746&gt;=Summary!$B$26,I3746&lt;=Summary!$B$27,J3746&gt;=Summary!$B$28,J3746&lt;=Summary!$B$29,F3746*J3746&gt;1),"Yes","No")</f>
        <v>Yes</v>
      </c>
    </row>
    <row r="3747" customFormat="false" ht="15" hidden="false" customHeight="false" outlineLevel="0" collapsed="false">
      <c r="A3747" s="6" t="s">
        <v>151</v>
      </c>
      <c r="B3747" s="45" t="n">
        <v>42693</v>
      </c>
      <c r="C3747" s="6" t="s">
        <v>192</v>
      </c>
      <c r="D3747" s="6" t="s">
        <v>199</v>
      </c>
      <c r="E3747" s="6" t="s">
        <v>174</v>
      </c>
      <c r="F3747" s="34" t="n">
        <v>0.280660688877106</v>
      </c>
      <c r="G3747" s="34" t="n">
        <v>0.277055835838897</v>
      </c>
      <c r="H3747" s="34" t="n">
        <v>0.00360485303820918</v>
      </c>
      <c r="I3747" s="34" t="n">
        <v>0.0130112871555081</v>
      </c>
      <c r="J3747" s="35" t="n">
        <v>3.65</v>
      </c>
      <c r="K3747" s="6" t="n">
        <v>0</v>
      </c>
      <c r="L3747" s="35" t="n">
        <v>-1</v>
      </c>
      <c r="M3747" s="6" t="str">
        <f aca="false">IF(I3747&lt;=0,"Below 0%",IF(I3747&lt;=0.05,"0-5%",IF(I3747&lt;=0.1,"5-10%",IF(I3747&lt;=0.2,"10-20%",IF(I3747&lt;=0.4,"20-40%","Above 40%")))))</f>
        <v>0-5%</v>
      </c>
      <c r="N3747" s="6" t="str">
        <f aca="false">IF(AND(H3747&gt;=Summary!$B$25,I3747&gt;=Summary!$B$26,I3747&lt;=Summary!$B$27,J3747&gt;=Summary!$B$28,J3747&lt;=Summary!$B$29,F3747*J3747&gt;1),"Yes","No")</f>
        <v>No</v>
      </c>
    </row>
    <row r="3748" customFormat="false" ht="15" hidden="false" customHeight="false" outlineLevel="0" collapsed="false">
      <c r="A3748" s="6" t="s">
        <v>151</v>
      </c>
      <c r="B3748" s="45" t="n">
        <v>42693</v>
      </c>
      <c r="C3748" s="6" t="s">
        <v>192</v>
      </c>
      <c r="D3748" s="6" t="s">
        <v>199</v>
      </c>
      <c r="E3748" s="6" t="s">
        <v>177</v>
      </c>
      <c r="F3748" s="34" t="n">
        <v>0.149563580751419</v>
      </c>
      <c r="G3748" s="34" t="n">
        <v>0.288929657374849</v>
      </c>
      <c r="H3748" s="34" t="n">
        <v>-0.13936607662343</v>
      </c>
      <c r="I3748" s="34" t="n">
        <v>-0.48235296400404</v>
      </c>
      <c r="J3748" s="35" t="n">
        <v>3.5</v>
      </c>
      <c r="K3748" s="6" t="n">
        <v>1</v>
      </c>
      <c r="L3748" s="35" t="n">
        <v>2.5</v>
      </c>
      <c r="M3748" s="6" t="str">
        <f aca="false">IF(I3748&lt;=0,"Below 0%",IF(I3748&lt;=0.05,"0-5%",IF(I3748&lt;=0.1,"5-10%",IF(I3748&lt;=0.2,"10-20%",IF(I3748&lt;=0.4,"20-40%","Above 40%")))))</f>
        <v>Below 0%</v>
      </c>
      <c r="N3748" s="6" t="str">
        <f aca="false">IF(AND(H3748&gt;=Summary!$B$25,I3748&gt;=Summary!$B$26,I3748&lt;=Summary!$B$27,J3748&gt;=Summary!$B$28,J3748&lt;=Summary!$B$29,F3748*J3748&gt;1),"Yes","No")</f>
        <v>No</v>
      </c>
    </row>
    <row r="3749" customFormat="false" ht="15" hidden="false" customHeight="false" outlineLevel="0" collapsed="false">
      <c r="A3749" s="6" t="s">
        <v>151</v>
      </c>
      <c r="B3749" s="45" t="n">
        <v>42693</v>
      </c>
      <c r="C3749" s="6" t="s">
        <v>191</v>
      </c>
      <c r="D3749" s="6" t="s">
        <v>186</v>
      </c>
      <c r="E3749" s="6" t="s">
        <v>187</v>
      </c>
      <c r="F3749" s="34" t="n">
        <v>0.39974981546402</v>
      </c>
      <c r="G3749" s="34" t="n">
        <v>0.459500076775557</v>
      </c>
      <c r="H3749" s="34" t="n">
        <v>-0.0597502613115375</v>
      </c>
      <c r="I3749" s="34" t="n">
        <v>-0.130033191138557</v>
      </c>
      <c r="J3749" s="35" t="n">
        <v>2.2</v>
      </c>
      <c r="K3749" s="6" t="n">
        <v>1</v>
      </c>
      <c r="L3749" s="35" t="n">
        <v>1.2</v>
      </c>
      <c r="M3749" s="6" t="str">
        <f aca="false">IF(I3749&lt;=0,"Below 0%",IF(I3749&lt;=0.05,"0-5%",IF(I3749&lt;=0.1,"5-10%",IF(I3749&lt;=0.2,"10-20%",IF(I3749&lt;=0.4,"20-40%","Above 40%")))))</f>
        <v>Below 0%</v>
      </c>
      <c r="N3749" s="6" t="str">
        <f aca="false">IF(AND(H3749&gt;=Summary!$B$25,I3749&gt;=Summary!$B$26,I3749&lt;=Summary!$B$27,J3749&gt;=Summary!$B$28,J3749&lt;=Summary!$B$29,F3749*J3749&gt;1),"Yes","No")</f>
        <v>No</v>
      </c>
    </row>
    <row r="3750" customFormat="false" ht="15" hidden="false" customHeight="false" outlineLevel="0" collapsed="false">
      <c r="A3750" s="6" t="s">
        <v>151</v>
      </c>
      <c r="B3750" s="45" t="n">
        <v>42693</v>
      </c>
      <c r="C3750" s="6" t="s">
        <v>191</v>
      </c>
      <c r="D3750" s="6" t="s">
        <v>186</v>
      </c>
      <c r="E3750" s="6" t="s">
        <v>174</v>
      </c>
      <c r="F3750" s="34" t="n">
        <v>0.41149428486824</v>
      </c>
      <c r="G3750" s="34" t="n">
        <v>0.289656208855652</v>
      </c>
      <c r="H3750" s="34" t="n">
        <v>0.121838076012588</v>
      </c>
      <c r="I3750" s="34" t="n">
        <v>0.420629947805832</v>
      </c>
      <c r="J3750" s="35" t="n">
        <v>3.49</v>
      </c>
      <c r="K3750" s="6" t="n">
        <v>0</v>
      </c>
      <c r="L3750" s="35" t="n">
        <v>-1</v>
      </c>
      <c r="M3750" s="6" t="str">
        <f aca="false">IF(I3750&lt;=0,"Below 0%",IF(I3750&lt;=0.05,"0-5%",IF(I3750&lt;=0.1,"5-10%",IF(I3750&lt;=0.2,"10-20%",IF(I3750&lt;=0.4,"20-40%","Above 40%")))))</f>
        <v>Above 40%</v>
      </c>
      <c r="N3750" s="6" t="str">
        <f aca="false">IF(AND(H3750&gt;=Summary!$B$25,I3750&gt;=Summary!$B$26,I3750&lt;=Summary!$B$27,J3750&gt;=Summary!$B$28,J3750&lt;=Summary!$B$29,F3750*J3750&gt;1),"Yes","No")</f>
        <v>No</v>
      </c>
    </row>
    <row r="3751" customFormat="false" ht="15" hidden="false" customHeight="false" outlineLevel="0" collapsed="false">
      <c r="A3751" s="6" t="s">
        <v>151</v>
      </c>
      <c r="B3751" s="45" t="n">
        <v>42693</v>
      </c>
      <c r="C3751" s="6" t="s">
        <v>191</v>
      </c>
      <c r="D3751" s="6" t="s">
        <v>186</v>
      </c>
      <c r="E3751" s="6" t="s">
        <v>177</v>
      </c>
      <c r="F3751" s="34" t="n">
        <v>0.188755914568901</v>
      </c>
      <c r="G3751" s="34" t="n">
        <v>0.250843714368791</v>
      </c>
      <c r="H3751" s="34" t="n">
        <v>-0.0620877997998895</v>
      </c>
      <c r="I3751" s="34" t="n">
        <v>-0.247515868420797</v>
      </c>
      <c r="J3751" s="35" t="n">
        <v>4.03</v>
      </c>
      <c r="K3751" s="6" t="n">
        <v>0</v>
      </c>
      <c r="L3751" s="35" t="n">
        <v>-1</v>
      </c>
      <c r="M3751" s="6" t="str">
        <f aca="false">IF(I3751&lt;=0,"Below 0%",IF(I3751&lt;=0.05,"0-5%",IF(I3751&lt;=0.1,"5-10%",IF(I3751&lt;=0.2,"10-20%",IF(I3751&lt;=0.4,"20-40%","Above 40%")))))</f>
        <v>Below 0%</v>
      </c>
      <c r="N3751" s="6" t="str">
        <f aca="false">IF(AND(H3751&gt;=Summary!$B$25,I3751&gt;=Summary!$B$26,I3751&lt;=Summary!$B$27,J3751&gt;=Summary!$B$28,J3751&lt;=Summary!$B$29,F3751*J3751&gt;1),"Yes","No")</f>
        <v>No</v>
      </c>
    </row>
    <row r="3752" customFormat="false" ht="15" hidden="false" customHeight="false" outlineLevel="0" collapsed="false">
      <c r="A3752" s="6" t="s">
        <v>151</v>
      </c>
      <c r="B3752" s="45" t="n">
        <v>42693</v>
      </c>
      <c r="C3752" s="6" t="s">
        <v>181</v>
      </c>
      <c r="D3752" s="6" t="s">
        <v>189</v>
      </c>
      <c r="E3752" s="6" t="s">
        <v>187</v>
      </c>
      <c r="F3752" s="34" t="n">
        <v>0.765205919742584</v>
      </c>
      <c r="G3752" s="34" t="n">
        <v>0.633981752579017</v>
      </c>
      <c r="H3752" s="34" t="n">
        <v>0.131224167163568</v>
      </c>
      <c r="I3752" s="34" t="n">
        <v>0.206984138943672</v>
      </c>
      <c r="J3752" s="35" t="n">
        <v>1.65</v>
      </c>
      <c r="K3752" s="6" t="n">
        <v>1</v>
      </c>
      <c r="L3752" s="35" t="n">
        <v>0.65</v>
      </c>
      <c r="M3752" s="6" t="str">
        <f aca="false">IF(I3752&lt;=0,"Below 0%",IF(I3752&lt;=0.05,"0-5%",IF(I3752&lt;=0.1,"5-10%",IF(I3752&lt;=0.2,"10-20%",IF(I3752&lt;=0.4,"20-40%","Above 40%")))))</f>
        <v>20-40%</v>
      </c>
      <c r="N3752" s="6" t="str">
        <f aca="false">IF(AND(H3752&gt;=Summary!$B$25,I3752&gt;=Summary!$B$26,I3752&lt;=Summary!$B$27,J3752&gt;=Summary!$B$28,J3752&lt;=Summary!$B$29,F3752*J3752&gt;1),"Yes","No")</f>
        <v>No</v>
      </c>
    </row>
    <row r="3753" customFormat="false" ht="15" hidden="false" customHeight="false" outlineLevel="0" collapsed="false">
      <c r="A3753" s="6" t="s">
        <v>151</v>
      </c>
      <c r="B3753" s="45" t="n">
        <v>42693</v>
      </c>
      <c r="C3753" s="6" t="s">
        <v>181</v>
      </c>
      <c r="D3753" s="6" t="s">
        <v>189</v>
      </c>
      <c r="E3753" s="6" t="s">
        <v>174</v>
      </c>
      <c r="F3753" s="34" t="n">
        <v>0.116912670433521</v>
      </c>
      <c r="G3753" s="34" t="n">
        <v>0.226913208623726</v>
      </c>
      <c r="H3753" s="34" t="n">
        <v>-0.110000538190205</v>
      </c>
      <c r="I3753" s="34" t="n">
        <v>-0.484769215760422</v>
      </c>
      <c r="J3753" s="35" t="n">
        <v>4.61</v>
      </c>
      <c r="K3753" s="6" t="n">
        <v>0</v>
      </c>
      <c r="L3753" s="35" t="n">
        <v>-1</v>
      </c>
      <c r="M3753" s="6" t="str">
        <f aca="false">IF(I3753&lt;=0,"Below 0%",IF(I3753&lt;=0.05,"0-5%",IF(I3753&lt;=0.1,"5-10%",IF(I3753&lt;=0.2,"10-20%",IF(I3753&lt;=0.4,"20-40%","Above 40%")))))</f>
        <v>Below 0%</v>
      </c>
      <c r="N3753" s="6" t="str">
        <f aca="false">IF(AND(H3753&gt;=Summary!$B$25,I3753&gt;=Summary!$B$26,I3753&lt;=Summary!$B$27,J3753&gt;=Summary!$B$28,J3753&lt;=Summary!$B$29,F3753*J3753&gt;1),"Yes","No")</f>
        <v>No</v>
      </c>
    </row>
    <row r="3754" customFormat="false" ht="15" hidden="false" customHeight="false" outlineLevel="0" collapsed="false">
      <c r="A3754" s="6" t="s">
        <v>151</v>
      </c>
      <c r="B3754" s="45" t="n">
        <v>42693</v>
      </c>
      <c r="C3754" s="6" t="s">
        <v>181</v>
      </c>
      <c r="D3754" s="6" t="s">
        <v>189</v>
      </c>
      <c r="E3754" s="6" t="s">
        <v>177</v>
      </c>
      <c r="F3754" s="34" t="n">
        <v>0.117881380021572</v>
      </c>
      <c r="G3754" s="34" t="n">
        <v>0.139105038797258</v>
      </c>
      <c r="H3754" s="34" t="n">
        <v>-0.0212236587756855</v>
      </c>
      <c r="I3754" s="34" t="n">
        <v>-0.152572897137238</v>
      </c>
      <c r="J3754" s="35" t="n">
        <v>7.52</v>
      </c>
      <c r="K3754" s="6" t="n">
        <v>0</v>
      </c>
      <c r="L3754" s="35" t="n">
        <v>-1</v>
      </c>
      <c r="M3754" s="6" t="str">
        <f aca="false">IF(I3754&lt;=0,"Below 0%",IF(I3754&lt;=0.05,"0-5%",IF(I3754&lt;=0.1,"5-10%",IF(I3754&lt;=0.2,"10-20%",IF(I3754&lt;=0.4,"20-40%","Above 40%")))))</f>
        <v>Below 0%</v>
      </c>
      <c r="N3754" s="6" t="str">
        <f aca="false">IF(AND(H3754&gt;=Summary!$B$25,I3754&gt;=Summary!$B$26,I3754&lt;=Summary!$B$27,J3754&gt;=Summary!$B$28,J3754&lt;=Summary!$B$29,F3754*J3754&gt;1),"Yes","No")</f>
        <v>No</v>
      </c>
    </row>
    <row r="3755" customFormat="false" ht="15" hidden="false" customHeight="false" outlineLevel="0" collapsed="false">
      <c r="A3755" s="6" t="s">
        <v>151</v>
      </c>
      <c r="B3755" s="45" t="n">
        <v>42693</v>
      </c>
      <c r="C3755" s="6" t="s">
        <v>198</v>
      </c>
      <c r="D3755" s="6" t="s">
        <v>195</v>
      </c>
      <c r="E3755" s="6" t="s">
        <v>187</v>
      </c>
      <c r="F3755" s="34" t="n">
        <v>0.233719646930695</v>
      </c>
      <c r="G3755" s="34" t="n">
        <v>0.349394644812228</v>
      </c>
      <c r="H3755" s="34" t="n">
        <v>-0.115674997881534</v>
      </c>
      <c r="I3755" s="34" t="n">
        <v>-0.331072612585976</v>
      </c>
      <c r="J3755" s="35" t="n">
        <v>2.91</v>
      </c>
      <c r="K3755" s="6" t="n">
        <v>1</v>
      </c>
      <c r="L3755" s="35" t="n">
        <v>1.91</v>
      </c>
      <c r="M3755" s="6" t="str">
        <f aca="false">IF(I3755&lt;=0,"Below 0%",IF(I3755&lt;=0.05,"0-5%",IF(I3755&lt;=0.1,"5-10%",IF(I3755&lt;=0.2,"10-20%",IF(I3755&lt;=0.4,"20-40%","Above 40%")))))</f>
        <v>Below 0%</v>
      </c>
      <c r="N3755" s="6" t="str">
        <f aca="false">IF(AND(H3755&gt;=Summary!$B$25,I3755&gt;=Summary!$B$26,I3755&lt;=Summary!$B$27,J3755&gt;=Summary!$B$28,J3755&lt;=Summary!$B$29,F3755*J3755&gt;1),"Yes","No")</f>
        <v>No</v>
      </c>
    </row>
    <row r="3756" customFormat="false" ht="15" hidden="false" customHeight="false" outlineLevel="0" collapsed="false">
      <c r="A3756" s="6" t="s">
        <v>151</v>
      </c>
      <c r="B3756" s="45" t="n">
        <v>42693</v>
      </c>
      <c r="C3756" s="6" t="s">
        <v>198</v>
      </c>
      <c r="D3756" s="6" t="s">
        <v>195</v>
      </c>
      <c r="E3756" s="6" t="s">
        <v>174</v>
      </c>
      <c r="F3756" s="34" t="n">
        <v>0.262266308069229</v>
      </c>
      <c r="G3756" s="34" t="n">
        <v>0.293855033642654</v>
      </c>
      <c r="H3756" s="34" t="n">
        <v>-0.0315887255734253</v>
      </c>
      <c r="I3756" s="34" t="n">
        <v>-0.107497650055024</v>
      </c>
      <c r="J3756" s="35" t="n">
        <v>3.46</v>
      </c>
      <c r="K3756" s="6" t="n">
        <v>0</v>
      </c>
      <c r="L3756" s="35" t="n">
        <v>-1</v>
      </c>
      <c r="M3756" s="6" t="str">
        <f aca="false">IF(I3756&lt;=0,"Below 0%",IF(I3756&lt;=0.05,"0-5%",IF(I3756&lt;=0.1,"5-10%",IF(I3756&lt;=0.2,"10-20%",IF(I3756&lt;=0.4,"20-40%","Above 40%")))))</f>
        <v>Below 0%</v>
      </c>
      <c r="N3756" s="6" t="str">
        <f aca="false">IF(AND(H3756&gt;=Summary!$B$25,I3756&gt;=Summary!$B$26,I3756&lt;=Summary!$B$27,J3756&gt;=Summary!$B$28,J3756&lt;=Summary!$B$29,F3756*J3756&gt;1),"Yes","No")</f>
        <v>No</v>
      </c>
    </row>
    <row r="3757" customFormat="false" ht="15" hidden="false" customHeight="false" outlineLevel="0" collapsed="false">
      <c r="A3757" s="6" t="s">
        <v>151</v>
      </c>
      <c r="B3757" s="45" t="n">
        <v>42693</v>
      </c>
      <c r="C3757" s="6" t="s">
        <v>198</v>
      </c>
      <c r="D3757" s="6" t="s">
        <v>195</v>
      </c>
      <c r="E3757" s="6" t="s">
        <v>177</v>
      </c>
      <c r="F3757" s="34" t="n">
        <v>0.504014015197754</v>
      </c>
      <c r="G3757" s="34" t="n">
        <v>0.356750321545117</v>
      </c>
      <c r="H3757" s="34" t="n">
        <v>0.147263693652637</v>
      </c>
      <c r="I3757" s="34" t="n">
        <v>0.412792041825848</v>
      </c>
      <c r="J3757" s="35" t="n">
        <v>2.85</v>
      </c>
      <c r="K3757" s="6" t="n">
        <v>0</v>
      </c>
      <c r="L3757" s="35" t="n">
        <v>-1</v>
      </c>
      <c r="M3757" s="6" t="str">
        <f aca="false">IF(I3757&lt;=0,"Below 0%",IF(I3757&lt;=0.05,"0-5%",IF(I3757&lt;=0.1,"5-10%",IF(I3757&lt;=0.2,"10-20%",IF(I3757&lt;=0.4,"20-40%","Above 40%")))))</f>
        <v>Above 40%</v>
      </c>
      <c r="N3757" s="6" t="str">
        <f aca="false">IF(AND(H3757&gt;=Summary!$B$25,I3757&gt;=Summary!$B$26,I3757&lt;=Summary!$B$27,J3757&gt;=Summary!$B$28,J3757&lt;=Summary!$B$29,F3757*J3757&gt;1),"Yes","No")</f>
        <v>No</v>
      </c>
    </row>
    <row r="3758" customFormat="false" ht="15" hidden="false" customHeight="false" outlineLevel="0" collapsed="false">
      <c r="A3758" s="6" t="s">
        <v>151</v>
      </c>
      <c r="B3758" s="45" t="n">
        <v>42694</v>
      </c>
      <c r="C3758" s="6" t="s">
        <v>200</v>
      </c>
      <c r="D3758" s="6" t="s">
        <v>190</v>
      </c>
      <c r="E3758" s="6" t="s">
        <v>187</v>
      </c>
      <c r="F3758" s="34" t="n">
        <v>0.201582983136177</v>
      </c>
      <c r="G3758" s="34" t="n">
        <v>0.142559542764165</v>
      </c>
      <c r="H3758" s="34" t="n">
        <v>0.0590234403720122</v>
      </c>
      <c r="I3758" s="34" t="n">
        <v>0.414026583051366</v>
      </c>
      <c r="J3758" s="35" t="n">
        <v>7.05</v>
      </c>
      <c r="K3758" s="6" t="n">
        <v>0</v>
      </c>
      <c r="L3758" s="35" t="n">
        <v>-1</v>
      </c>
      <c r="M3758" s="6" t="str">
        <f aca="false">IF(I3758&lt;=0,"Below 0%",IF(I3758&lt;=0.05,"0-5%",IF(I3758&lt;=0.1,"5-10%",IF(I3758&lt;=0.2,"10-20%",IF(I3758&lt;=0.4,"20-40%","Above 40%")))))</f>
        <v>Above 40%</v>
      </c>
      <c r="N3758" s="6" t="str">
        <f aca="false">IF(AND(H3758&gt;=Summary!$B$25,I3758&gt;=Summary!$B$26,I3758&lt;=Summary!$B$27,J3758&gt;=Summary!$B$28,J3758&lt;=Summary!$B$29,F3758*J3758&gt;1),"Yes","No")</f>
        <v>No</v>
      </c>
    </row>
    <row r="3759" customFormat="false" ht="15" hidden="false" customHeight="false" outlineLevel="0" collapsed="false">
      <c r="A3759" s="6" t="s">
        <v>151</v>
      </c>
      <c r="B3759" s="45" t="n">
        <v>42694</v>
      </c>
      <c r="C3759" s="6" t="s">
        <v>200</v>
      </c>
      <c r="D3759" s="6" t="s">
        <v>190</v>
      </c>
      <c r="E3759" s="6" t="s">
        <v>174</v>
      </c>
      <c r="F3759" s="34" t="n">
        <v>0.228739872574806</v>
      </c>
      <c r="G3759" s="34" t="n">
        <v>0.23318904326853</v>
      </c>
      <c r="H3759" s="34" t="n">
        <v>-0.0044491706937233</v>
      </c>
      <c r="I3759" s="34" t="n">
        <v>-0.0190796730041893</v>
      </c>
      <c r="J3759" s="35" t="n">
        <v>4.31</v>
      </c>
      <c r="K3759" s="6" t="n">
        <v>0</v>
      </c>
      <c r="L3759" s="35" t="n">
        <v>-1</v>
      </c>
      <c r="M3759" s="6" t="str">
        <f aca="false">IF(I3759&lt;=0,"Below 0%",IF(I3759&lt;=0.05,"0-5%",IF(I3759&lt;=0.1,"5-10%",IF(I3759&lt;=0.2,"10-20%",IF(I3759&lt;=0.4,"20-40%","Above 40%")))))</f>
        <v>Below 0%</v>
      </c>
      <c r="N3759" s="6" t="str">
        <f aca="false">IF(AND(H3759&gt;=Summary!$B$25,I3759&gt;=Summary!$B$26,I3759&lt;=Summary!$B$27,J3759&gt;=Summary!$B$28,J3759&lt;=Summary!$B$29,F3759*J3759&gt;1),"Yes","No")</f>
        <v>No</v>
      </c>
    </row>
    <row r="3760" customFormat="false" ht="15" hidden="false" customHeight="false" outlineLevel="0" collapsed="false">
      <c r="A3760" s="6" t="s">
        <v>151</v>
      </c>
      <c r="B3760" s="45" t="n">
        <v>42694</v>
      </c>
      <c r="C3760" s="6" t="s">
        <v>200</v>
      </c>
      <c r="D3760" s="6" t="s">
        <v>190</v>
      </c>
      <c r="E3760" s="6" t="s">
        <v>177</v>
      </c>
      <c r="F3760" s="34" t="n">
        <v>0.569677174091339</v>
      </c>
      <c r="G3760" s="34" t="n">
        <v>0.624251413967306</v>
      </c>
      <c r="H3760" s="34" t="n">
        <v>-0.0545742398759666</v>
      </c>
      <c r="I3760" s="34" t="n">
        <v>-0.087423494212261</v>
      </c>
      <c r="J3760" s="35" t="n">
        <v>1.61</v>
      </c>
      <c r="K3760" s="6" t="n">
        <v>1</v>
      </c>
      <c r="L3760" s="35" t="n">
        <v>0.61</v>
      </c>
      <c r="M3760" s="6" t="str">
        <f aca="false">IF(I3760&lt;=0,"Below 0%",IF(I3760&lt;=0.05,"0-5%",IF(I3760&lt;=0.1,"5-10%",IF(I3760&lt;=0.2,"10-20%",IF(I3760&lt;=0.4,"20-40%","Above 40%")))))</f>
        <v>Below 0%</v>
      </c>
      <c r="N3760" s="6" t="str">
        <f aca="false">IF(AND(H3760&gt;=Summary!$B$25,I3760&gt;=Summary!$B$26,I3760&lt;=Summary!$B$27,J3760&gt;=Summary!$B$28,J3760&lt;=Summary!$B$29,F3760*J3760&gt;1),"Yes","No")</f>
        <v>No</v>
      </c>
    </row>
    <row r="3761" customFormat="false" ht="15" hidden="false" customHeight="false" outlineLevel="0" collapsed="false">
      <c r="A3761" s="6" t="s">
        <v>151</v>
      </c>
      <c r="B3761" s="45" t="n">
        <v>42695</v>
      </c>
      <c r="C3761" s="6" t="s">
        <v>178</v>
      </c>
      <c r="D3761" s="6" t="s">
        <v>196</v>
      </c>
      <c r="E3761" s="6" t="s">
        <v>187</v>
      </c>
      <c r="F3761" s="34" t="n">
        <v>0.379988193511963</v>
      </c>
      <c r="G3761" s="34" t="n">
        <v>0.500838843383006</v>
      </c>
      <c r="H3761" s="34" t="n">
        <v>-0.120850649871043</v>
      </c>
      <c r="I3761" s="34" t="n">
        <v>-0.241296479831188</v>
      </c>
      <c r="J3761" s="35" t="n">
        <v>2.04</v>
      </c>
      <c r="K3761" s="6" t="n">
        <v>1</v>
      </c>
      <c r="L3761" s="35" t="n">
        <v>1.04</v>
      </c>
      <c r="M3761" s="6" t="str">
        <f aca="false">IF(I3761&lt;=0,"Below 0%",IF(I3761&lt;=0.05,"0-5%",IF(I3761&lt;=0.1,"5-10%",IF(I3761&lt;=0.2,"10-20%",IF(I3761&lt;=0.4,"20-40%","Above 40%")))))</f>
        <v>Below 0%</v>
      </c>
      <c r="N3761" s="6" t="str">
        <f aca="false">IF(AND(H3761&gt;=Summary!$B$25,I3761&gt;=Summary!$B$26,I3761&lt;=Summary!$B$27,J3761&gt;=Summary!$B$28,J3761&lt;=Summary!$B$29,F3761*J3761&gt;1),"Yes","No")</f>
        <v>No</v>
      </c>
    </row>
    <row r="3762" customFormat="false" ht="15" hidden="false" customHeight="false" outlineLevel="0" collapsed="false">
      <c r="A3762" s="6" t="s">
        <v>151</v>
      </c>
      <c r="B3762" s="45" t="n">
        <v>42695</v>
      </c>
      <c r="C3762" s="6" t="s">
        <v>178</v>
      </c>
      <c r="D3762" s="6" t="s">
        <v>196</v>
      </c>
      <c r="E3762" s="6" t="s">
        <v>174</v>
      </c>
      <c r="F3762" s="34" t="n">
        <v>0.301689505577087</v>
      </c>
      <c r="G3762" s="34" t="n">
        <v>0.291917497286095</v>
      </c>
      <c r="H3762" s="34" t="n">
        <v>0.00977200829099245</v>
      </c>
      <c r="I3762" s="34" t="n">
        <v>0.0334752400313139</v>
      </c>
      <c r="J3762" s="35" t="n">
        <v>3.5</v>
      </c>
      <c r="K3762" s="6" t="n">
        <v>0</v>
      </c>
      <c r="L3762" s="35" t="n">
        <v>-1</v>
      </c>
      <c r="M3762" s="6" t="str">
        <f aca="false">IF(I3762&lt;=0,"Below 0%",IF(I3762&lt;=0.05,"0-5%",IF(I3762&lt;=0.1,"5-10%",IF(I3762&lt;=0.2,"10-20%",IF(I3762&lt;=0.4,"20-40%","Above 40%")))))</f>
        <v>0-5%</v>
      </c>
      <c r="N3762" s="6" t="str">
        <f aca="false">IF(AND(H3762&gt;=Summary!$B$25,I3762&gt;=Summary!$B$26,I3762&lt;=Summary!$B$27,J3762&gt;=Summary!$B$28,J3762&lt;=Summary!$B$29,F3762*J3762&gt;1),"Yes","No")</f>
        <v>No</v>
      </c>
    </row>
    <row r="3763" customFormat="false" ht="15" hidden="false" customHeight="false" outlineLevel="0" collapsed="false">
      <c r="A3763" s="6" t="s">
        <v>151</v>
      </c>
      <c r="B3763" s="45" t="n">
        <v>42695</v>
      </c>
      <c r="C3763" s="6" t="s">
        <v>178</v>
      </c>
      <c r="D3763" s="6" t="s">
        <v>196</v>
      </c>
      <c r="E3763" s="6" t="s">
        <v>177</v>
      </c>
      <c r="F3763" s="34" t="n">
        <v>0.318322330713272</v>
      </c>
      <c r="G3763" s="34" t="n">
        <v>0.207243659330899</v>
      </c>
      <c r="H3763" s="34" t="n">
        <v>0.111078671382373</v>
      </c>
      <c r="I3763" s="34" t="n">
        <v>0.53598103672266</v>
      </c>
      <c r="J3763" s="35" t="n">
        <v>4.93</v>
      </c>
      <c r="K3763" s="6" t="n">
        <v>0</v>
      </c>
      <c r="L3763" s="35" t="n">
        <v>-1</v>
      </c>
      <c r="M3763" s="6" t="str">
        <f aca="false">IF(I3763&lt;=0,"Below 0%",IF(I3763&lt;=0.05,"0-5%",IF(I3763&lt;=0.1,"5-10%",IF(I3763&lt;=0.2,"10-20%",IF(I3763&lt;=0.4,"20-40%","Above 40%")))))</f>
        <v>Above 40%</v>
      </c>
      <c r="N3763" s="6" t="str">
        <f aca="false">IF(AND(H3763&gt;=Summary!$B$25,I3763&gt;=Summary!$B$26,I3763&lt;=Summary!$B$27,J3763&gt;=Summary!$B$28,J3763&lt;=Summary!$B$29,F3763*J3763&gt;1),"Yes","No")</f>
        <v>No</v>
      </c>
    </row>
    <row r="3764" customFormat="false" ht="15" hidden="false" customHeight="false" outlineLevel="0" collapsed="false">
      <c r="A3764" s="6" t="s">
        <v>151</v>
      </c>
      <c r="B3764" s="45" t="n">
        <v>42700</v>
      </c>
      <c r="C3764" s="6" t="s">
        <v>196</v>
      </c>
      <c r="D3764" s="6" t="s">
        <v>194</v>
      </c>
      <c r="E3764" s="6" t="s">
        <v>187</v>
      </c>
      <c r="F3764" s="34" t="n">
        <v>0.130096048116684</v>
      </c>
      <c r="G3764" s="34" t="n">
        <v>0.0959474571271105</v>
      </c>
      <c r="H3764" s="34" t="n">
        <v>0.0341485909895735</v>
      </c>
      <c r="I3764" s="34" t="n">
        <v>0.355909286312129</v>
      </c>
      <c r="J3764" s="35" t="n">
        <v>10.5</v>
      </c>
      <c r="K3764" s="6" t="n">
        <v>0</v>
      </c>
      <c r="L3764" s="35" t="n">
        <v>-1</v>
      </c>
      <c r="M3764" s="6" t="str">
        <f aca="false">IF(I3764&lt;=0,"Below 0%",IF(I3764&lt;=0.05,"0-5%",IF(I3764&lt;=0.1,"5-10%",IF(I3764&lt;=0.2,"10-20%",IF(I3764&lt;=0.4,"20-40%","Above 40%")))))</f>
        <v>20-40%</v>
      </c>
      <c r="N3764" s="6" t="str">
        <f aca="false">IF(AND(H3764&gt;=Summary!$B$25,I3764&gt;=Summary!$B$26,I3764&lt;=Summary!$B$27,J3764&gt;=Summary!$B$28,J3764&lt;=Summary!$B$29,F3764*J3764&gt;1),"Yes","No")</f>
        <v>No</v>
      </c>
    </row>
    <row r="3765" customFormat="false" ht="15" hidden="false" customHeight="false" outlineLevel="0" collapsed="false">
      <c r="A3765" s="6" t="s">
        <v>151</v>
      </c>
      <c r="B3765" s="45" t="n">
        <v>42700</v>
      </c>
      <c r="C3765" s="6" t="s">
        <v>196</v>
      </c>
      <c r="D3765" s="6" t="s">
        <v>194</v>
      </c>
      <c r="E3765" s="6" t="s">
        <v>174</v>
      </c>
      <c r="F3765" s="34" t="n">
        <v>0.186910897493362</v>
      </c>
      <c r="G3765" s="34" t="n">
        <v>0.163281734170934</v>
      </c>
      <c r="H3765" s="34" t="n">
        <v>0.0236291633224289</v>
      </c>
      <c r="I3765" s="34" t="n">
        <v>0.144714063960715</v>
      </c>
      <c r="J3765" s="35" t="n">
        <v>6.17</v>
      </c>
      <c r="K3765" s="6" t="n">
        <v>0</v>
      </c>
      <c r="L3765" s="35" t="n">
        <v>-1</v>
      </c>
      <c r="M3765" s="6" t="str">
        <f aca="false">IF(I3765&lt;=0,"Below 0%",IF(I3765&lt;=0.05,"0-5%",IF(I3765&lt;=0.1,"5-10%",IF(I3765&lt;=0.2,"10-20%",IF(I3765&lt;=0.4,"20-40%","Above 40%")))))</f>
        <v>10-20%</v>
      </c>
      <c r="N3765" s="6" t="str">
        <f aca="false">IF(AND(H3765&gt;=Summary!$B$25,I3765&gt;=Summary!$B$26,I3765&lt;=Summary!$B$27,J3765&gt;=Summary!$B$28,J3765&lt;=Summary!$B$29,F3765*J3765&gt;1),"Yes","No")</f>
        <v>No</v>
      </c>
    </row>
    <row r="3766" customFormat="false" ht="15" hidden="false" customHeight="false" outlineLevel="0" collapsed="false">
      <c r="A3766" s="6" t="s">
        <v>151</v>
      </c>
      <c r="B3766" s="45" t="n">
        <v>42700</v>
      </c>
      <c r="C3766" s="6" t="s">
        <v>196</v>
      </c>
      <c r="D3766" s="6" t="s">
        <v>194</v>
      </c>
      <c r="E3766" s="6" t="s">
        <v>177</v>
      </c>
      <c r="F3766" s="34" t="n">
        <v>0.682993054389954</v>
      </c>
      <c r="G3766" s="34" t="n">
        <v>0.740770808701956</v>
      </c>
      <c r="H3766" s="34" t="n">
        <v>-0.0577777543120023</v>
      </c>
      <c r="I3766" s="34" t="n">
        <v>-0.0779968022946875</v>
      </c>
      <c r="J3766" s="35" t="n">
        <v>1.36</v>
      </c>
      <c r="K3766" s="6" t="n">
        <v>1</v>
      </c>
      <c r="L3766" s="35" t="n">
        <v>0.36</v>
      </c>
      <c r="M3766" s="6" t="str">
        <f aca="false">IF(I3766&lt;=0,"Below 0%",IF(I3766&lt;=0.05,"0-5%",IF(I3766&lt;=0.1,"5-10%",IF(I3766&lt;=0.2,"10-20%",IF(I3766&lt;=0.4,"20-40%","Above 40%")))))</f>
        <v>Below 0%</v>
      </c>
      <c r="N3766" s="6" t="str">
        <f aca="false">IF(AND(H3766&gt;=Summary!$B$25,I3766&gt;=Summary!$B$26,I3766&lt;=Summary!$B$27,J3766&gt;=Summary!$B$28,J3766&lt;=Summary!$B$29,F3766*J3766&gt;1),"Yes","No")</f>
        <v>No</v>
      </c>
    </row>
    <row r="3767" customFormat="false" ht="15" hidden="false" customHeight="false" outlineLevel="0" collapsed="false">
      <c r="A3767" s="6" t="s">
        <v>151</v>
      </c>
      <c r="B3767" s="45" t="n">
        <v>42700</v>
      </c>
      <c r="C3767" s="6" t="s">
        <v>190</v>
      </c>
      <c r="D3767" s="6" t="s">
        <v>181</v>
      </c>
      <c r="E3767" s="6" t="s">
        <v>187</v>
      </c>
      <c r="F3767" s="34" t="n">
        <v>0.528025448322296</v>
      </c>
      <c r="G3767" s="34" t="n">
        <v>0.558118264604128</v>
      </c>
      <c r="H3767" s="34" t="n">
        <v>-0.0300928162818316</v>
      </c>
      <c r="I3767" s="34" t="n">
        <v>-0.0539183506262357</v>
      </c>
      <c r="J3767" s="35" t="n">
        <v>1.8</v>
      </c>
      <c r="K3767" s="6" t="n">
        <v>1</v>
      </c>
      <c r="L3767" s="35" t="n">
        <v>0.8</v>
      </c>
      <c r="M3767" s="6" t="str">
        <f aca="false">IF(I3767&lt;=0,"Below 0%",IF(I3767&lt;=0.05,"0-5%",IF(I3767&lt;=0.1,"5-10%",IF(I3767&lt;=0.2,"10-20%",IF(I3767&lt;=0.4,"20-40%","Above 40%")))))</f>
        <v>Below 0%</v>
      </c>
      <c r="N3767" s="6" t="str">
        <f aca="false">IF(AND(H3767&gt;=Summary!$B$25,I3767&gt;=Summary!$B$26,I3767&lt;=Summary!$B$27,J3767&gt;=Summary!$B$28,J3767&lt;=Summary!$B$29,F3767*J3767&gt;1),"Yes","No")</f>
        <v>No</v>
      </c>
    </row>
    <row r="3768" customFormat="false" ht="15" hidden="false" customHeight="false" outlineLevel="0" collapsed="false">
      <c r="A3768" s="6" t="s">
        <v>151</v>
      </c>
      <c r="B3768" s="45" t="n">
        <v>42700</v>
      </c>
      <c r="C3768" s="6" t="s">
        <v>190</v>
      </c>
      <c r="D3768" s="6" t="s">
        <v>181</v>
      </c>
      <c r="E3768" s="6" t="s">
        <v>174</v>
      </c>
      <c r="F3768" s="34" t="n">
        <v>0.156342834234238</v>
      </c>
      <c r="G3768" s="34" t="n">
        <v>0.250526901817314</v>
      </c>
      <c r="H3768" s="34" t="n">
        <v>-0.0941840675830765</v>
      </c>
      <c r="I3768" s="34" t="n">
        <v>-0.375943928176448</v>
      </c>
      <c r="J3768" s="35" t="n">
        <v>4.01</v>
      </c>
      <c r="K3768" s="6" t="n">
        <v>0</v>
      </c>
      <c r="L3768" s="35" t="n">
        <v>-1</v>
      </c>
      <c r="M3768" s="6" t="str">
        <f aca="false">IF(I3768&lt;=0,"Below 0%",IF(I3768&lt;=0.05,"0-5%",IF(I3768&lt;=0.1,"5-10%",IF(I3768&lt;=0.2,"10-20%",IF(I3768&lt;=0.4,"20-40%","Above 40%")))))</f>
        <v>Below 0%</v>
      </c>
      <c r="N3768" s="6" t="str">
        <f aca="false">IF(AND(H3768&gt;=Summary!$B$25,I3768&gt;=Summary!$B$26,I3768&lt;=Summary!$B$27,J3768&gt;=Summary!$B$28,J3768&lt;=Summary!$B$29,F3768*J3768&gt;1),"Yes","No")</f>
        <v>No</v>
      </c>
    </row>
    <row r="3769" customFormat="false" ht="15" hidden="false" customHeight="false" outlineLevel="0" collapsed="false">
      <c r="A3769" s="6" t="s">
        <v>151</v>
      </c>
      <c r="B3769" s="45" t="n">
        <v>42700</v>
      </c>
      <c r="C3769" s="6" t="s">
        <v>190</v>
      </c>
      <c r="D3769" s="6" t="s">
        <v>181</v>
      </c>
      <c r="E3769" s="6" t="s">
        <v>177</v>
      </c>
      <c r="F3769" s="34" t="n">
        <v>0.315631747245789</v>
      </c>
      <c r="G3769" s="34" t="n">
        <v>0.191354833578558</v>
      </c>
      <c r="H3769" s="34" t="n">
        <v>0.124276913667231</v>
      </c>
      <c r="I3769" s="34" t="n">
        <v>0.649457927678688</v>
      </c>
      <c r="J3769" s="35" t="n">
        <v>5.25</v>
      </c>
      <c r="K3769" s="6" t="n">
        <v>0</v>
      </c>
      <c r="L3769" s="35" t="n">
        <v>-1</v>
      </c>
      <c r="M3769" s="6" t="str">
        <f aca="false">IF(I3769&lt;=0,"Below 0%",IF(I3769&lt;=0.05,"0-5%",IF(I3769&lt;=0.1,"5-10%",IF(I3769&lt;=0.2,"10-20%",IF(I3769&lt;=0.4,"20-40%","Above 40%")))))</f>
        <v>Above 40%</v>
      </c>
      <c r="N3769" s="6" t="str">
        <f aca="false">IF(AND(H3769&gt;=Summary!$B$25,I3769&gt;=Summary!$B$26,I3769&lt;=Summary!$B$27,J3769&gt;=Summary!$B$28,J3769&lt;=Summary!$B$29,F3769*J3769&gt;1),"Yes","No")</f>
        <v>No</v>
      </c>
    </row>
    <row r="3770" customFormat="false" ht="15" hidden="false" customHeight="false" outlineLevel="0" collapsed="false">
      <c r="A3770" s="6" t="s">
        <v>151</v>
      </c>
      <c r="B3770" s="45" t="n">
        <v>42700</v>
      </c>
      <c r="C3770" s="6" t="s">
        <v>186</v>
      </c>
      <c r="D3770" s="6" t="s">
        <v>178</v>
      </c>
      <c r="E3770" s="6" t="s">
        <v>187</v>
      </c>
      <c r="F3770" s="34" t="n">
        <v>0.343541532754898</v>
      </c>
      <c r="G3770" s="34" t="n">
        <v>0.306242638398115</v>
      </c>
      <c r="H3770" s="34" t="n">
        <v>0.0372988943567826</v>
      </c>
      <c r="I3770" s="34" t="n">
        <v>0.121795235803494</v>
      </c>
      <c r="J3770" s="35" t="n">
        <v>3.3</v>
      </c>
      <c r="K3770" s="6" t="n">
        <v>0</v>
      </c>
      <c r="L3770" s="35" t="n">
        <v>-1</v>
      </c>
      <c r="M3770" s="6" t="str">
        <f aca="false">IF(I3770&lt;=0,"Below 0%",IF(I3770&lt;=0.05,"0-5%",IF(I3770&lt;=0.1,"5-10%",IF(I3770&lt;=0.2,"10-20%",IF(I3770&lt;=0.4,"20-40%","Above 40%")))))</f>
        <v>10-20%</v>
      </c>
      <c r="N3770" s="6" t="str">
        <f aca="false">IF(AND(H3770&gt;=Summary!$B$25,I3770&gt;=Summary!$B$26,I3770&lt;=Summary!$B$27,J3770&gt;=Summary!$B$28,J3770&lt;=Summary!$B$29,F3770*J3770&gt;1),"Yes","No")</f>
        <v>Yes</v>
      </c>
    </row>
    <row r="3771" customFormat="false" ht="15" hidden="false" customHeight="false" outlineLevel="0" collapsed="false">
      <c r="A3771" s="6" t="s">
        <v>151</v>
      </c>
      <c r="B3771" s="45" t="n">
        <v>42700</v>
      </c>
      <c r="C3771" s="6" t="s">
        <v>186</v>
      </c>
      <c r="D3771" s="6" t="s">
        <v>178</v>
      </c>
      <c r="E3771" s="6" t="s">
        <v>174</v>
      </c>
      <c r="F3771" s="34" t="n">
        <v>0.339374989271164</v>
      </c>
      <c r="G3771" s="34" t="n">
        <v>0.31095406360424</v>
      </c>
      <c r="H3771" s="34" t="n">
        <v>0.0284209256669237</v>
      </c>
      <c r="I3771" s="34" t="n">
        <v>0.0913991132243113</v>
      </c>
      <c r="J3771" s="35" t="n">
        <v>3.25</v>
      </c>
      <c r="K3771" s="6" t="n">
        <v>1</v>
      </c>
      <c r="L3771" s="35" t="n">
        <v>2.25</v>
      </c>
      <c r="M3771" s="6" t="str">
        <f aca="false">IF(I3771&lt;=0,"Below 0%",IF(I3771&lt;=0.05,"0-5%",IF(I3771&lt;=0.1,"5-10%",IF(I3771&lt;=0.2,"10-20%",IF(I3771&lt;=0.4,"20-40%","Above 40%")))))</f>
        <v>5-10%</v>
      </c>
      <c r="N3771" s="6" t="str">
        <f aca="false">IF(AND(H3771&gt;=Summary!$B$25,I3771&gt;=Summary!$B$26,I3771&lt;=Summary!$B$27,J3771&gt;=Summary!$B$28,J3771&lt;=Summary!$B$29,F3771*J3771&gt;1),"Yes","No")</f>
        <v>No</v>
      </c>
    </row>
    <row r="3772" customFormat="false" ht="15" hidden="false" customHeight="false" outlineLevel="0" collapsed="false">
      <c r="A3772" s="6" t="s">
        <v>151</v>
      </c>
      <c r="B3772" s="45" t="n">
        <v>42700</v>
      </c>
      <c r="C3772" s="6" t="s">
        <v>186</v>
      </c>
      <c r="D3772" s="6" t="s">
        <v>178</v>
      </c>
      <c r="E3772" s="6" t="s">
        <v>177</v>
      </c>
      <c r="F3772" s="34" t="n">
        <v>0.317083448171616</v>
      </c>
      <c r="G3772" s="34" t="n">
        <v>0.382803297997644</v>
      </c>
      <c r="H3772" s="34" t="n">
        <v>-0.0657198498260286</v>
      </c>
      <c r="I3772" s="34" t="n">
        <v>-0.171680469237841</v>
      </c>
      <c r="J3772" s="35" t="n">
        <v>2.64</v>
      </c>
      <c r="K3772" s="6" t="n">
        <v>0</v>
      </c>
      <c r="L3772" s="35" t="n">
        <v>-1</v>
      </c>
      <c r="M3772" s="6" t="str">
        <f aca="false">IF(I3772&lt;=0,"Below 0%",IF(I3772&lt;=0.05,"0-5%",IF(I3772&lt;=0.1,"5-10%",IF(I3772&lt;=0.2,"10-20%",IF(I3772&lt;=0.4,"20-40%","Above 40%")))))</f>
        <v>Below 0%</v>
      </c>
      <c r="N3772" s="6" t="str">
        <f aca="false">IF(AND(H3772&gt;=Summary!$B$25,I3772&gt;=Summary!$B$26,I3772&lt;=Summary!$B$27,J3772&gt;=Summary!$B$28,J3772&lt;=Summary!$B$29,F3772*J3772&gt;1),"Yes","No")</f>
        <v>No</v>
      </c>
    </row>
    <row r="3773" customFormat="false" ht="15" hidden="false" customHeight="false" outlineLevel="0" collapsed="false">
      <c r="A3773" s="6" t="s">
        <v>151</v>
      </c>
      <c r="B3773" s="45" t="n">
        <v>42700</v>
      </c>
      <c r="C3773" s="6" t="s">
        <v>195</v>
      </c>
      <c r="D3773" s="6" t="s">
        <v>200</v>
      </c>
      <c r="E3773" s="6" t="s">
        <v>187</v>
      </c>
      <c r="F3773" s="34" t="n">
        <v>0.601879715919495</v>
      </c>
      <c r="G3773" s="34" t="n">
        <v>0.51661604694365</v>
      </c>
      <c r="H3773" s="34" t="n">
        <v>0.0852636689758447</v>
      </c>
      <c r="I3773" s="34" t="n">
        <v>0.165042625911976</v>
      </c>
      <c r="J3773" s="35" t="n">
        <v>1.94</v>
      </c>
      <c r="K3773" s="6" t="n">
        <v>0</v>
      </c>
      <c r="L3773" s="35" t="n">
        <v>-1</v>
      </c>
      <c r="M3773" s="6" t="str">
        <f aca="false">IF(I3773&lt;=0,"Below 0%",IF(I3773&lt;=0.05,"0-5%",IF(I3773&lt;=0.1,"5-10%",IF(I3773&lt;=0.2,"10-20%",IF(I3773&lt;=0.4,"20-40%","Above 40%")))))</f>
        <v>10-20%</v>
      </c>
      <c r="N3773" s="6" t="str">
        <f aca="false">IF(AND(H3773&gt;=Summary!$B$25,I3773&gt;=Summary!$B$26,I3773&lt;=Summary!$B$27,J3773&gt;=Summary!$B$28,J3773&lt;=Summary!$B$29,F3773*J3773&gt;1),"Yes","No")</f>
        <v>Yes</v>
      </c>
    </row>
    <row r="3774" customFormat="false" ht="15" hidden="false" customHeight="false" outlineLevel="0" collapsed="false">
      <c r="A3774" s="6" t="s">
        <v>151</v>
      </c>
      <c r="B3774" s="45" t="n">
        <v>42700</v>
      </c>
      <c r="C3774" s="6" t="s">
        <v>195</v>
      </c>
      <c r="D3774" s="6" t="s">
        <v>200</v>
      </c>
      <c r="E3774" s="6" t="s">
        <v>174</v>
      </c>
      <c r="F3774" s="34" t="n">
        <v>0.115910932421684</v>
      </c>
      <c r="G3774" s="34" t="n">
        <v>0.274584967416625</v>
      </c>
      <c r="H3774" s="34" t="n">
        <v>-0.158674034994941</v>
      </c>
      <c r="I3774" s="34" t="n">
        <v>-0.577868615633959</v>
      </c>
      <c r="J3774" s="35" t="n">
        <v>3.65</v>
      </c>
      <c r="K3774" s="6" t="n">
        <v>1</v>
      </c>
      <c r="L3774" s="35" t="n">
        <v>2.65</v>
      </c>
      <c r="M3774" s="6" t="str">
        <f aca="false">IF(I3774&lt;=0,"Below 0%",IF(I3774&lt;=0.05,"0-5%",IF(I3774&lt;=0.1,"5-10%",IF(I3774&lt;=0.2,"10-20%",IF(I3774&lt;=0.4,"20-40%","Above 40%")))))</f>
        <v>Below 0%</v>
      </c>
      <c r="N3774" s="6" t="str">
        <f aca="false">IF(AND(H3774&gt;=Summary!$B$25,I3774&gt;=Summary!$B$26,I3774&lt;=Summary!$B$27,J3774&gt;=Summary!$B$28,J3774&lt;=Summary!$B$29,F3774*J3774&gt;1),"Yes","No")</f>
        <v>No</v>
      </c>
    </row>
    <row r="3775" customFormat="false" ht="15" hidden="false" customHeight="false" outlineLevel="0" collapsed="false">
      <c r="A3775" s="6" t="s">
        <v>151</v>
      </c>
      <c r="B3775" s="45" t="n">
        <v>42700</v>
      </c>
      <c r="C3775" s="6" t="s">
        <v>195</v>
      </c>
      <c r="D3775" s="6" t="s">
        <v>200</v>
      </c>
      <c r="E3775" s="6" t="s">
        <v>177</v>
      </c>
      <c r="F3775" s="34" t="n">
        <v>0.282209396362305</v>
      </c>
      <c r="G3775" s="34" t="n">
        <v>0.208798985639725</v>
      </c>
      <c r="H3775" s="34" t="n">
        <v>0.0734104107225795</v>
      </c>
      <c r="I3775" s="34" t="n">
        <v>0.351584134844632</v>
      </c>
      <c r="J3775" s="35" t="n">
        <v>4.8</v>
      </c>
      <c r="K3775" s="6" t="n">
        <v>0</v>
      </c>
      <c r="L3775" s="35" t="n">
        <v>-1</v>
      </c>
      <c r="M3775" s="6" t="str">
        <f aca="false">IF(I3775&lt;=0,"Below 0%",IF(I3775&lt;=0.05,"0-5%",IF(I3775&lt;=0.1,"5-10%",IF(I3775&lt;=0.2,"10-20%",IF(I3775&lt;=0.4,"20-40%","Above 40%")))))</f>
        <v>20-40%</v>
      </c>
      <c r="N3775" s="6" t="str">
        <f aca="false">IF(AND(H3775&gt;=Summary!$B$25,I3775&gt;=Summary!$B$26,I3775&lt;=Summary!$B$27,J3775&gt;=Summary!$B$28,J3775&lt;=Summary!$B$29,F3775*J3775&gt;1),"Yes","No")</f>
        <v>Yes</v>
      </c>
    </row>
    <row r="3776" customFormat="false" ht="15" hidden="false" customHeight="false" outlineLevel="0" collapsed="false">
      <c r="A3776" s="6" t="s">
        <v>151</v>
      </c>
      <c r="B3776" s="45" t="n">
        <v>42700</v>
      </c>
      <c r="C3776" s="6" t="s">
        <v>183</v>
      </c>
      <c r="D3776" s="6" t="s">
        <v>191</v>
      </c>
      <c r="E3776" s="6" t="s">
        <v>187</v>
      </c>
      <c r="F3776" s="34" t="n">
        <v>0.831391096115112</v>
      </c>
      <c r="G3776" s="34" t="n">
        <v>0.834634908238969</v>
      </c>
      <c r="H3776" s="34" t="n">
        <v>-0.00324381212385683</v>
      </c>
      <c r="I3776" s="34" t="n">
        <v>-0.00388650425693438</v>
      </c>
      <c r="J3776" s="35" t="n">
        <v>1.21</v>
      </c>
      <c r="K3776" s="6" t="n">
        <v>1</v>
      </c>
      <c r="L3776" s="35" t="n">
        <v>0.21</v>
      </c>
      <c r="M3776" s="6" t="str">
        <f aca="false">IF(I3776&lt;=0,"Below 0%",IF(I3776&lt;=0.05,"0-5%",IF(I3776&lt;=0.1,"5-10%",IF(I3776&lt;=0.2,"10-20%",IF(I3776&lt;=0.4,"20-40%","Above 40%")))))</f>
        <v>Below 0%</v>
      </c>
      <c r="N3776" s="6" t="str">
        <f aca="false">IF(AND(H3776&gt;=Summary!$B$25,I3776&gt;=Summary!$B$26,I3776&lt;=Summary!$B$27,J3776&gt;=Summary!$B$28,J3776&lt;=Summary!$B$29,F3776*J3776&gt;1),"Yes","No")</f>
        <v>No</v>
      </c>
    </row>
    <row r="3777" customFormat="false" ht="15" hidden="false" customHeight="false" outlineLevel="0" collapsed="false">
      <c r="A3777" s="6" t="s">
        <v>151</v>
      </c>
      <c r="B3777" s="45" t="n">
        <v>42700</v>
      </c>
      <c r="C3777" s="6" t="s">
        <v>183</v>
      </c>
      <c r="D3777" s="6" t="s">
        <v>191</v>
      </c>
      <c r="E3777" s="6" t="s">
        <v>174</v>
      </c>
      <c r="F3777" s="34" t="n">
        <v>0.104394383728504</v>
      </c>
      <c r="G3777" s="34" t="n">
        <v>0.112212026552128</v>
      </c>
      <c r="H3777" s="34" t="n">
        <v>-0.00781764282362389</v>
      </c>
      <c r="I3777" s="34" t="n">
        <v>-0.0696684933320602</v>
      </c>
      <c r="J3777" s="35" t="n">
        <v>9</v>
      </c>
      <c r="K3777" s="6" t="n">
        <v>0</v>
      </c>
      <c r="L3777" s="35" t="n">
        <v>-1</v>
      </c>
      <c r="M3777" s="6" t="str">
        <f aca="false">IF(I3777&lt;=0,"Below 0%",IF(I3777&lt;=0.05,"0-5%",IF(I3777&lt;=0.1,"5-10%",IF(I3777&lt;=0.2,"10-20%",IF(I3777&lt;=0.4,"20-40%","Above 40%")))))</f>
        <v>Below 0%</v>
      </c>
      <c r="N3777" s="6" t="str">
        <f aca="false">IF(AND(H3777&gt;=Summary!$B$25,I3777&gt;=Summary!$B$26,I3777&lt;=Summary!$B$27,J3777&gt;=Summary!$B$28,J3777&lt;=Summary!$B$29,F3777*J3777&gt;1),"Yes","No")</f>
        <v>No</v>
      </c>
    </row>
    <row r="3778" customFormat="false" ht="15" hidden="false" customHeight="false" outlineLevel="0" collapsed="false">
      <c r="A3778" s="6" t="s">
        <v>151</v>
      </c>
      <c r="B3778" s="45" t="n">
        <v>42700</v>
      </c>
      <c r="C3778" s="6" t="s">
        <v>183</v>
      </c>
      <c r="D3778" s="6" t="s">
        <v>191</v>
      </c>
      <c r="E3778" s="6" t="s">
        <v>177</v>
      </c>
      <c r="F3778" s="34" t="n">
        <v>0.0642145499587059</v>
      </c>
      <c r="G3778" s="34" t="n">
        <v>0.0531530652089028</v>
      </c>
      <c r="H3778" s="34" t="n">
        <v>0.0110614847498031</v>
      </c>
      <c r="I3778" s="34" t="n">
        <v>0.208106243851209</v>
      </c>
      <c r="J3778" s="35" t="n">
        <v>19</v>
      </c>
      <c r="K3778" s="6" t="n">
        <v>0</v>
      </c>
      <c r="L3778" s="35" t="n">
        <v>-1</v>
      </c>
      <c r="M3778" s="6" t="str">
        <f aca="false">IF(I3778&lt;=0,"Below 0%",IF(I3778&lt;=0.05,"0-5%",IF(I3778&lt;=0.1,"5-10%",IF(I3778&lt;=0.2,"10-20%",IF(I3778&lt;=0.4,"20-40%","Above 40%")))))</f>
        <v>20-40%</v>
      </c>
      <c r="N3778" s="6" t="str">
        <f aca="false">IF(AND(H3778&gt;=Summary!$B$25,I3778&gt;=Summary!$B$26,I3778&lt;=Summary!$B$27,J3778&gt;=Summary!$B$28,J3778&lt;=Summary!$B$29,F3778*J3778&gt;1),"Yes","No")</f>
        <v>No</v>
      </c>
    </row>
    <row r="3779" customFormat="false" ht="15" hidden="false" customHeight="false" outlineLevel="0" collapsed="false">
      <c r="A3779" s="6" t="s">
        <v>151</v>
      </c>
      <c r="B3779" s="45" t="n">
        <v>42700</v>
      </c>
      <c r="C3779" s="6" t="s">
        <v>175</v>
      </c>
      <c r="D3779" s="6" t="s">
        <v>180</v>
      </c>
      <c r="E3779" s="6" t="s">
        <v>187</v>
      </c>
      <c r="F3779" s="34" t="n">
        <v>0.465039998292923</v>
      </c>
      <c r="G3779" s="34" t="n">
        <v>0.370776042880447</v>
      </c>
      <c r="H3779" s="34" t="n">
        <v>0.0942639554124756</v>
      </c>
      <c r="I3779" s="34" t="n">
        <v>0.254234212869222</v>
      </c>
      <c r="J3779" s="35" t="n">
        <v>2.7</v>
      </c>
      <c r="K3779" s="6" t="n">
        <v>1</v>
      </c>
      <c r="L3779" s="35" t="n">
        <v>1.7</v>
      </c>
      <c r="M3779" s="6" t="str">
        <f aca="false">IF(I3779&lt;=0,"Below 0%",IF(I3779&lt;=0.05,"0-5%",IF(I3779&lt;=0.1,"5-10%",IF(I3779&lt;=0.2,"10-20%",IF(I3779&lt;=0.4,"20-40%","Above 40%")))))</f>
        <v>20-40%</v>
      </c>
      <c r="N3779" s="6" t="str">
        <f aca="false">IF(AND(H3779&gt;=Summary!$B$25,I3779&gt;=Summary!$B$26,I3779&lt;=Summary!$B$27,J3779&gt;=Summary!$B$28,J3779&lt;=Summary!$B$29,F3779*J3779&gt;1),"Yes","No")</f>
        <v>Yes</v>
      </c>
    </row>
    <row r="3780" customFormat="false" ht="15" hidden="false" customHeight="false" outlineLevel="0" collapsed="false">
      <c r="A3780" s="6" t="s">
        <v>151</v>
      </c>
      <c r="B3780" s="45" t="n">
        <v>42700</v>
      </c>
      <c r="C3780" s="6" t="s">
        <v>175</v>
      </c>
      <c r="D3780" s="6" t="s">
        <v>180</v>
      </c>
      <c r="E3780" s="6" t="s">
        <v>174</v>
      </c>
      <c r="F3780" s="34" t="n">
        <v>0.291584581136704</v>
      </c>
      <c r="G3780" s="34" t="n">
        <v>0.291016080167793</v>
      </c>
      <c r="H3780" s="34" t="n">
        <v>0.000568500968910424</v>
      </c>
      <c r="I3780" s="34" t="n">
        <v>0.00195350362970537</v>
      </c>
      <c r="J3780" s="35" t="n">
        <v>3.44</v>
      </c>
      <c r="K3780" s="6" t="n">
        <v>0</v>
      </c>
      <c r="L3780" s="35" t="n">
        <v>-1</v>
      </c>
      <c r="M3780" s="6" t="str">
        <f aca="false">IF(I3780&lt;=0,"Below 0%",IF(I3780&lt;=0.05,"0-5%",IF(I3780&lt;=0.1,"5-10%",IF(I3780&lt;=0.2,"10-20%",IF(I3780&lt;=0.4,"20-40%","Above 40%")))))</f>
        <v>0-5%</v>
      </c>
      <c r="N3780" s="6" t="str">
        <f aca="false">IF(AND(H3780&gt;=Summary!$B$25,I3780&gt;=Summary!$B$26,I3780&lt;=Summary!$B$27,J3780&gt;=Summary!$B$28,J3780&lt;=Summary!$B$29,F3780*J3780&gt;1),"Yes","No")</f>
        <v>No</v>
      </c>
    </row>
    <row r="3781" customFormat="false" ht="15" hidden="false" customHeight="false" outlineLevel="0" collapsed="false">
      <c r="A3781" s="6" t="s">
        <v>151</v>
      </c>
      <c r="B3781" s="45" t="n">
        <v>42700</v>
      </c>
      <c r="C3781" s="6" t="s">
        <v>175</v>
      </c>
      <c r="D3781" s="6" t="s">
        <v>180</v>
      </c>
      <c r="E3781" s="6" t="s">
        <v>177</v>
      </c>
      <c r="F3781" s="34" t="n">
        <v>0.243375405669212</v>
      </c>
      <c r="G3781" s="34" t="n">
        <v>0.33820787695176</v>
      </c>
      <c r="H3781" s="34" t="n">
        <v>-0.0948324712825471</v>
      </c>
      <c r="I3781" s="34" t="n">
        <v>-0.280396991747397</v>
      </c>
      <c r="J3781" s="35" t="n">
        <v>2.96</v>
      </c>
      <c r="K3781" s="6" t="n">
        <v>0</v>
      </c>
      <c r="L3781" s="35" t="n">
        <v>-1</v>
      </c>
      <c r="M3781" s="6" t="str">
        <f aca="false">IF(I3781&lt;=0,"Below 0%",IF(I3781&lt;=0.05,"0-5%",IF(I3781&lt;=0.1,"5-10%",IF(I3781&lt;=0.2,"10-20%",IF(I3781&lt;=0.4,"20-40%","Above 40%")))))</f>
        <v>Below 0%</v>
      </c>
      <c r="N3781" s="6" t="str">
        <f aca="false">IF(AND(H3781&gt;=Summary!$B$25,I3781&gt;=Summary!$B$26,I3781&lt;=Summary!$B$27,J3781&gt;=Summary!$B$28,J3781&lt;=Summary!$B$29,F3781*J3781&gt;1),"Yes","No")</f>
        <v>No</v>
      </c>
    </row>
    <row r="3782" customFormat="false" ht="15" hidden="false" customHeight="false" outlineLevel="0" collapsed="false">
      <c r="A3782" s="6" t="s">
        <v>151</v>
      </c>
      <c r="B3782" s="45" t="n">
        <v>42701</v>
      </c>
      <c r="C3782" s="6" t="s">
        <v>185</v>
      </c>
      <c r="D3782" s="6" t="s">
        <v>199</v>
      </c>
      <c r="E3782" s="6" t="s">
        <v>187</v>
      </c>
      <c r="F3782" s="34" t="n">
        <v>0.745538294315338</v>
      </c>
      <c r="G3782" s="34" t="n">
        <v>0.694110970445715</v>
      </c>
      <c r="H3782" s="34" t="n">
        <v>0.0514273238696229</v>
      </c>
      <c r="I3782" s="34" t="n">
        <v>0.0740909250239907</v>
      </c>
      <c r="J3782" s="35" t="n">
        <v>1.47</v>
      </c>
      <c r="K3782" s="6" t="n">
        <v>1</v>
      </c>
      <c r="L3782" s="35" t="n">
        <v>0.47</v>
      </c>
      <c r="M3782" s="6" t="str">
        <f aca="false">IF(I3782&lt;=0,"Below 0%",IF(I3782&lt;=0.05,"0-5%",IF(I3782&lt;=0.1,"5-10%",IF(I3782&lt;=0.2,"10-20%",IF(I3782&lt;=0.4,"20-40%","Above 40%")))))</f>
        <v>5-10%</v>
      </c>
      <c r="N3782" s="6" t="str">
        <f aca="false">IF(AND(H3782&gt;=Summary!$B$25,I3782&gt;=Summary!$B$26,I3782&lt;=Summary!$B$27,J3782&gt;=Summary!$B$28,J3782&lt;=Summary!$B$29,F3782*J3782&gt;1),"Yes","No")</f>
        <v>No</v>
      </c>
    </row>
    <row r="3783" customFormat="false" ht="15" hidden="false" customHeight="false" outlineLevel="0" collapsed="false">
      <c r="A3783" s="6" t="s">
        <v>151</v>
      </c>
      <c r="B3783" s="45" t="n">
        <v>42701</v>
      </c>
      <c r="C3783" s="6" t="s">
        <v>185</v>
      </c>
      <c r="D3783" s="6" t="s">
        <v>199</v>
      </c>
      <c r="E3783" s="6" t="s">
        <v>174</v>
      </c>
      <c r="F3783" s="34" t="n">
        <v>0.159035697579384</v>
      </c>
      <c r="G3783" s="34" t="n">
        <v>0.192517571048151</v>
      </c>
      <c r="H3783" s="34" t="n">
        <v>-0.0334818734687674</v>
      </c>
      <c r="I3783" s="34" t="n">
        <v>-0.173915935498652</v>
      </c>
      <c r="J3783" s="35" t="n">
        <v>5.3</v>
      </c>
      <c r="K3783" s="6" t="n">
        <v>0</v>
      </c>
      <c r="L3783" s="35" t="n">
        <v>-1</v>
      </c>
      <c r="M3783" s="6" t="str">
        <f aca="false">IF(I3783&lt;=0,"Below 0%",IF(I3783&lt;=0.05,"0-5%",IF(I3783&lt;=0.1,"5-10%",IF(I3783&lt;=0.2,"10-20%",IF(I3783&lt;=0.4,"20-40%","Above 40%")))))</f>
        <v>Below 0%</v>
      </c>
      <c r="N3783" s="6" t="str">
        <f aca="false">IF(AND(H3783&gt;=Summary!$B$25,I3783&gt;=Summary!$B$26,I3783&lt;=Summary!$B$27,J3783&gt;=Summary!$B$28,J3783&lt;=Summary!$B$29,F3783*J3783&gt;1),"Yes","No")</f>
        <v>No</v>
      </c>
    </row>
    <row r="3784" customFormat="false" ht="15" hidden="false" customHeight="false" outlineLevel="0" collapsed="false">
      <c r="A3784" s="6" t="s">
        <v>151</v>
      </c>
      <c r="B3784" s="45" t="n">
        <v>42701</v>
      </c>
      <c r="C3784" s="6" t="s">
        <v>185</v>
      </c>
      <c r="D3784" s="6" t="s">
        <v>199</v>
      </c>
      <c r="E3784" s="6" t="s">
        <v>177</v>
      </c>
      <c r="F3784" s="34" t="n">
        <v>0.0954260006546974</v>
      </c>
      <c r="G3784" s="34" t="n">
        <v>0.113371458506134</v>
      </c>
      <c r="H3784" s="34" t="n">
        <v>-0.0179454578514361</v>
      </c>
      <c r="I3784" s="34" t="n">
        <v>-0.158289026955274</v>
      </c>
      <c r="J3784" s="35" t="n">
        <v>9</v>
      </c>
      <c r="K3784" s="6" t="n">
        <v>0</v>
      </c>
      <c r="L3784" s="35" t="n">
        <v>-1</v>
      </c>
      <c r="M3784" s="6" t="str">
        <f aca="false">IF(I3784&lt;=0,"Below 0%",IF(I3784&lt;=0.05,"0-5%",IF(I3784&lt;=0.1,"5-10%",IF(I3784&lt;=0.2,"10-20%",IF(I3784&lt;=0.4,"20-40%","Above 40%")))))</f>
        <v>Below 0%</v>
      </c>
      <c r="N3784" s="6" t="str">
        <f aca="false">IF(AND(H3784&gt;=Summary!$B$25,I3784&gt;=Summary!$B$26,I3784&lt;=Summary!$B$27,J3784&gt;=Summary!$B$28,J3784&lt;=Summary!$B$29,F3784*J3784&gt;1),"Yes","No")</f>
        <v>No</v>
      </c>
    </row>
    <row r="3785" customFormat="false" ht="15" hidden="false" customHeight="false" outlineLevel="0" collapsed="false">
      <c r="A3785" s="6" t="s">
        <v>151</v>
      </c>
      <c r="B3785" s="45" t="n">
        <v>42701</v>
      </c>
      <c r="C3785" s="6" t="s">
        <v>176</v>
      </c>
      <c r="D3785" s="6" t="s">
        <v>189</v>
      </c>
      <c r="E3785" s="6" t="s">
        <v>187</v>
      </c>
      <c r="F3785" s="34" t="n">
        <v>0.656181395053864</v>
      </c>
      <c r="G3785" s="34" t="n">
        <v>0.666575976057679</v>
      </c>
      <c r="H3785" s="34" t="n">
        <v>-0.0103945810038157</v>
      </c>
      <c r="I3785" s="34" t="n">
        <v>-0.0155939928487856</v>
      </c>
      <c r="J3785" s="35" t="n">
        <v>1.52</v>
      </c>
      <c r="K3785" s="6" t="n">
        <v>0</v>
      </c>
      <c r="L3785" s="35" t="n">
        <v>-1</v>
      </c>
      <c r="M3785" s="6" t="str">
        <f aca="false">IF(I3785&lt;=0,"Below 0%",IF(I3785&lt;=0.05,"0-5%",IF(I3785&lt;=0.1,"5-10%",IF(I3785&lt;=0.2,"10-20%",IF(I3785&lt;=0.4,"20-40%","Above 40%")))))</f>
        <v>Below 0%</v>
      </c>
      <c r="N3785" s="6" t="str">
        <f aca="false">IF(AND(H3785&gt;=Summary!$B$25,I3785&gt;=Summary!$B$26,I3785&lt;=Summary!$B$27,J3785&gt;=Summary!$B$28,J3785&lt;=Summary!$B$29,F3785*J3785&gt;1),"Yes","No")</f>
        <v>No</v>
      </c>
    </row>
    <row r="3786" customFormat="false" ht="15" hidden="false" customHeight="false" outlineLevel="0" collapsed="false">
      <c r="A3786" s="6" t="s">
        <v>151</v>
      </c>
      <c r="B3786" s="45" t="n">
        <v>42701</v>
      </c>
      <c r="C3786" s="6" t="s">
        <v>176</v>
      </c>
      <c r="D3786" s="6" t="s">
        <v>189</v>
      </c>
      <c r="E3786" s="6" t="s">
        <v>174</v>
      </c>
      <c r="F3786" s="34" t="n">
        <v>0.165880173444748</v>
      </c>
      <c r="G3786" s="34" t="n">
        <v>0.206774588491362</v>
      </c>
      <c r="H3786" s="34" t="n">
        <v>-0.0408944150466138</v>
      </c>
      <c r="I3786" s="34" t="n">
        <v>-0.197772924347143</v>
      </c>
      <c r="J3786" s="35" t="n">
        <v>4.9</v>
      </c>
      <c r="K3786" s="6" t="n">
        <v>1</v>
      </c>
      <c r="L3786" s="35" t="n">
        <v>3.9</v>
      </c>
      <c r="M3786" s="6" t="str">
        <f aca="false">IF(I3786&lt;=0,"Below 0%",IF(I3786&lt;=0.05,"0-5%",IF(I3786&lt;=0.1,"5-10%",IF(I3786&lt;=0.2,"10-20%",IF(I3786&lt;=0.4,"20-40%","Above 40%")))))</f>
        <v>Below 0%</v>
      </c>
      <c r="N3786" s="6" t="str">
        <f aca="false">IF(AND(H3786&gt;=Summary!$B$25,I3786&gt;=Summary!$B$26,I3786&lt;=Summary!$B$27,J3786&gt;=Summary!$B$28,J3786&lt;=Summary!$B$29,F3786*J3786&gt;1),"Yes","No")</f>
        <v>No</v>
      </c>
    </row>
    <row r="3787" customFormat="false" ht="15" hidden="false" customHeight="false" outlineLevel="0" collapsed="false">
      <c r="A3787" s="6" t="s">
        <v>151</v>
      </c>
      <c r="B3787" s="45" t="n">
        <v>42701</v>
      </c>
      <c r="C3787" s="6" t="s">
        <v>176</v>
      </c>
      <c r="D3787" s="6" t="s">
        <v>189</v>
      </c>
      <c r="E3787" s="6" t="s">
        <v>177</v>
      </c>
      <c r="F3787" s="34" t="n">
        <v>0.177938431501389</v>
      </c>
      <c r="G3787" s="34" t="n">
        <v>0.126649435450959</v>
      </c>
      <c r="H3787" s="34" t="n">
        <v>0.0512889960504295</v>
      </c>
      <c r="I3787" s="34" t="n">
        <v>0.404968216935239</v>
      </c>
      <c r="J3787" s="35" t="n">
        <v>8</v>
      </c>
      <c r="K3787" s="6" t="n">
        <v>0</v>
      </c>
      <c r="L3787" s="35" t="n">
        <v>-1</v>
      </c>
      <c r="M3787" s="6" t="str">
        <f aca="false">IF(I3787&lt;=0,"Below 0%",IF(I3787&lt;=0.05,"0-5%",IF(I3787&lt;=0.1,"5-10%",IF(I3787&lt;=0.2,"10-20%",IF(I3787&lt;=0.4,"20-40%","Above 40%")))))</f>
        <v>Above 40%</v>
      </c>
      <c r="N3787" s="6" t="str">
        <f aca="false">IF(AND(H3787&gt;=Summary!$B$25,I3787&gt;=Summary!$B$26,I3787&lt;=Summary!$B$27,J3787&gt;=Summary!$B$28,J3787&lt;=Summary!$B$29,F3787*J3787&gt;1),"Yes","No")</f>
        <v>No</v>
      </c>
    </row>
    <row r="3788" customFormat="false" ht="15" hidden="false" customHeight="false" outlineLevel="0" collapsed="false">
      <c r="A3788" s="6" t="s">
        <v>151</v>
      </c>
      <c r="B3788" s="45" t="n">
        <v>42701</v>
      </c>
      <c r="C3788" s="6" t="s">
        <v>179</v>
      </c>
      <c r="D3788" s="6" t="s">
        <v>173</v>
      </c>
      <c r="E3788" s="6" t="s">
        <v>187</v>
      </c>
      <c r="F3788" s="34" t="n">
        <v>0.601512491703033</v>
      </c>
      <c r="G3788" s="34" t="n">
        <v>0.450081833060557</v>
      </c>
      <c r="H3788" s="34" t="n">
        <v>0.151430658642477</v>
      </c>
      <c r="I3788" s="34" t="n">
        <v>0.336451390656558</v>
      </c>
      <c r="J3788" s="35" t="n">
        <v>2.24</v>
      </c>
      <c r="K3788" s="6" t="n">
        <v>1</v>
      </c>
      <c r="L3788" s="35" t="n">
        <v>1.24</v>
      </c>
      <c r="M3788" s="6" t="str">
        <f aca="false">IF(I3788&lt;=0,"Below 0%",IF(I3788&lt;=0.05,"0-5%",IF(I3788&lt;=0.1,"5-10%",IF(I3788&lt;=0.2,"10-20%",IF(I3788&lt;=0.4,"20-40%","Above 40%")))))</f>
        <v>20-40%</v>
      </c>
      <c r="N3788" s="6" t="str">
        <f aca="false">IF(AND(H3788&gt;=Summary!$B$25,I3788&gt;=Summary!$B$26,I3788&lt;=Summary!$B$27,J3788&gt;=Summary!$B$28,J3788&lt;=Summary!$B$29,F3788*J3788&gt;1),"Yes","No")</f>
        <v>Yes</v>
      </c>
    </row>
    <row r="3789" customFormat="false" ht="15" hidden="false" customHeight="false" outlineLevel="0" collapsed="false">
      <c r="A3789" s="6" t="s">
        <v>151</v>
      </c>
      <c r="B3789" s="45" t="n">
        <v>42701</v>
      </c>
      <c r="C3789" s="6" t="s">
        <v>179</v>
      </c>
      <c r="D3789" s="6" t="s">
        <v>173</v>
      </c>
      <c r="E3789" s="6" t="s">
        <v>174</v>
      </c>
      <c r="F3789" s="34" t="n">
        <v>0.240287810564041</v>
      </c>
      <c r="G3789" s="34" t="n">
        <v>0.288052373158756</v>
      </c>
      <c r="H3789" s="34" t="n">
        <v>-0.047764562594715</v>
      </c>
      <c r="I3789" s="34" t="n">
        <v>-0.165819021280516</v>
      </c>
      <c r="J3789" s="35" t="n">
        <v>3.5</v>
      </c>
      <c r="K3789" s="6" t="n">
        <v>0</v>
      </c>
      <c r="L3789" s="35" t="n">
        <v>-1</v>
      </c>
      <c r="M3789" s="6" t="str">
        <f aca="false">IF(I3789&lt;=0,"Below 0%",IF(I3789&lt;=0.05,"0-5%",IF(I3789&lt;=0.1,"5-10%",IF(I3789&lt;=0.2,"10-20%",IF(I3789&lt;=0.4,"20-40%","Above 40%")))))</f>
        <v>Below 0%</v>
      </c>
      <c r="N3789" s="6" t="str">
        <f aca="false">IF(AND(H3789&gt;=Summary!$B$25,I3789&gt;=Summary!$B$26,I3789&lt;=Summary!$B$27,J3789&gt;=Summary!$B$28,J3789&lt;=Summary!$B$29,F3789*J3789&gt;1),"Yes","No")</f>
        <v>No</v>
      </c>
    </row>
    <row r="3790" customFormat="false" ht="15" hidden="false" customHeight="false" outlineLevel="0" collapsed="false">
      <c r="A3790" s="6" t="s">
        <v>151</v>
      </c>
      <c r="B3790" s="45" t="n">
        <v>42701</v>
      </c>
      <c r="C3790" s="6" t="s">
        <v>179</v>
      </c>
      <c r="D3790" s="6" t="s">
        <v>173</v>
      </c>
      <c r="E3790" s="6" t="s">
        <v>177</v>
      </c>
      <c r="F3790" s="34" t="n">
        <v>0.158199697732925</v>
      </c>
      <c r="G3790" s="34" t="n">
        <v>0.261865793780687</v>
      </c>
      <c r="H3790" s="34" t="n">
        <v>-0.103666096047762</v>
      </c>
      <c r="I3790" s="34" t="n">
        <v>-0.395874904282391</v>
      </c>
      <c r="J3790" s="35" t="n">
        <v>3.85</v>
      </c>
      <c r="K3790" s="6" t="n">
        <v>0</v>
      </c>
      <c r="L3790" s="35" t="n">
        <v>-1</v>
      </c>
      <c r="M3790" s="6" t="str">
        <f aca="false">IF(I3790&lt;=0,"Below 0%",IF(I3790&lt;=0.05,"0-5%",IF(I3790&lt;=0.1,"5-10%",IF(I3790&lt;=0.2,"10-20%",IF(I3790&lt;=0.4,"20-40%","Above 40%")))))</f>
        <v>Below 0%</v>
      </c>
      <c r="N3790" s="6" t="str">
        <f aca="false">IF(AND(H3790&gt;=Summary!$B$25,I3790&gt;=Summary!$B$26,I3790&lt;=Summary!$B$27,J3790&gt;=Summary!$B$28,J3790&lt;=Summary!$B$29,F3790*J3790&gt;1),"Yes","No")</f>
        <v>No</v>
      </c>
    </row>
    <row r="3791" customFormat="false" ht="15" hidden="false" customHeight="false" outlineLevel="0" collapsed="false">
      <c r="A3791" s="6" t="s">
        <v>151</v>
      </c>
      <c r="B3791" s="45" t="n">
        <v>42701</v>
      </c>
      <c r="C3791" s="6" t="s">
        <v>198</v>
      </c>
      <c r="D3791" s="6" t="s">
        <v>192</v>
      </c>
      <c r="E3791" s="6" t="s">
        <v>187</v>
      </c>
      <c r="F3791" s="34" t="n">
        <v>0.355593889951706</v>
      </c>
      <c r="G3791" s="34" t="n">
        <v>0.406745459786682</v>
      </c>
      <c r="H3791" s="34" t="n">
        <v>-0.051151569834976</v>
      </c>
      <c r="I3791" s="34" t="n">
        <v>-0.125758182677202</v>
      </c>
      <c r="J3791" s="35" t="n">
        <v>2.45</v>
      </c>
      <c r="K3791" s="6" t="n">
        <v>0</v>
      </c>
      <c r="L3791" s="35" t="n">
        <v>-1</v>
      </c>
      <c r="M3791" s="6" t="str">
        <f aca="false">IF(I3791&lt;=0,"Below 0%",IF(I3791&lt;=0.05,"0-5%",IF(I3791&lt;=0.1,"5-10%",IF(I3791&lt;=0.2,"10-20%",IF(I3791&lt;=0.4,"20-40%","Above 40%")))))</f>
        <v>Below 0%</v>
      </c>
      <c r="N3791" s="6" t="str">
        <f aca="false">IF(AND(H3791&gt;=Summary!$B$25,I3791&gt;=Summary!$B$26,I3791&lt;=Summary!$B$27,J3791&gt;=Summary!$B$28,J3791&lt;=Summary!$B$29,F3791*J3791&gt;1),"Yes","No")</f>
        <v>No</v>
      </c>
    </row>
    <row r="3792" customFormat="false" ht="15" hidden="false" customHeight="false" outlineLevel="0" collapsed="false">
      <c r="A3792" s="6" t="s">
        <v>151</v>
      </c>
      <c r="B3792" s="45" t="n">
        <v>42701</v>
      </c>
      <c r="C3792" s="6" t="s">
        <v>198</v>
      </c>
      <c r="D3792" s="6" t="s">
        <v>192</v>
      </c>
      <c r="E3792" s="6" t="s">
        <v>174</v>
      </c>
      <c r="F3792" s="34" t="n">
        <v>0.305686861276627</v>
      </c>
      <c r="G3792" s="34" t="n">
        <v>0.29309599308158</v>
      </c>
      <c r="H3792" s="34" t="n">
        <v>0.0125908681950469</v>
      </c>
      <c r="I3792" s="34" t="n">
        <v>0.042958172381232</v>
      </c>
      <c r="J3792" s="35" t="n">
        <v>3.4</v>
      </c>
      <c r="K3792" s="6" t="n">
        <v>0</v>
      </c>
      <c r="L3792" s="35" t="n">
        <v>-1</v>
      </c>
      <c r="M3792" s="6" t="str">
        <f aca="false">IF(I3792&lt;=0,"Below 0%",IF(I3792&lt;=0.05,"0-5%",IF(I3792&lt;=0.1,"5-10%",IF(I3792&lt;=0.2,"10-20%",IF(I3792&lt;=0.4,"20-40%","Above 40%")))))</f>
        <v>0-5%</v>
      </c>
      <c r="N3792" s="6" t="str">
        <f aca="false">IF(AND(H3792&gt;=Summary!$B$25,I3792&gt;=Summary!$B$26,I3792&lt;=Summary!$B$27,J3792&gt;=Summary!$B$28,J3792&lt;=Summary!$B$29,F3792*J3792&gt;1),"Yes","No")</f>
        <v>No</v>
      </c>
    </row>
    <row r="3793" customFormat="false" ht="15" hidden="false" customHeight="false" outlineLevel="0" collapsed="false">
      <c r="A3793" s="6" t="s">
        <v>151</v>
      </c>
      <c r="B3793" s="45" t="n">
        <v>42701</v>
      </c>
      <c r="C3793" s="6" t="s">
        <v>198</v>
      </c>
      <c r="D3793" s="6" t="s">
        <v>192</v>
      </c>
      <c r="E3793" s="6" t="s">
        <v>177</v>
      </c>
      <c r="F3793" s="34" t="n">
        <v>0.338719248771668</v>
      </c>
      <c r="G3793" s="34" t="n">
        <v>0.300158547131738</v>
      </c>
      <c r="H3793" s="34" t="n">
        <v>0.0385607016399292</v>
      </c>
      <c r="I3793" s="34" t="n">
        <v>0.128467778140614</v>
      </c>
      <c r="J3793" s="35" t="n">
        <v>3.32</v>
      </c>
      <c r="K3793" s="6" t="n">
        <v>1</v>
      </c>
      <c r="L3793" s="35" t="n">
        <v>2.32</v>
      </c>
      <c r="M3793" s="6" t="str">
        <f aca="false">IF(I3793&lt;=0,"Below 0%",IF(I3793&lt;=0.05,"0-5%",IF(I3793&lt;=0.1,"5-10%",IF(I3793&lt;=0.2,"10-20%",IF(I3793&lt;=0.4,"20-40%","Above 40%")))))</f>
        <v>10-20%</v>
      </c>
      <c r="N3793" s="6" t="str">
        <f aca="false">IF(AND(H3793&gt;=Summary!$B$25,I3793&gt;=Summary!$B$26,I3793&lt;=Summary!$B$27,J3793&gt;=Summary!$B$28,J3793&lt;=Summary!$B$29,F3793*J3793&gt;1),"Yes","No")</f>
        <v>Yes</v>
      </c>
    </row>
    <row r="3794" customFormat="false" ht="15" hidden="false" customHeight="false" outlineLevel="0" collapsed="false">
      <c r="A3794" s="6" t="s">
        <v>151</v>
      </c>
      <c r="B3794" s="45" t="n">
        <v>42707</v>
      </c>
      <c r="C3794" s="6" t="s">
        <v>180</v>
      </c>
      <c r="D3794" s="6" t="s">
        <v>179</v>
      </c>
      <c r="E3794" s="6" t="s">
        <v>187</v>
      </c>
      <c r="F3794" s="34" t="n">
        <v>0.221208170056343</v>
      </c>
      <c r="G3794" s="34" t="n">
        <v>0.282364631276782</v>
      </c>
      <c r="H3794" s="34" t="n">
        <v>-0.0611564612204391</v>
      </c>
      <c r="I3794" s="34" t="n">
        <v>-0.216586832932669</v>
      </c>
      <c r="J3794" s="35" t="n">
        <v>3.58</v>
      </c>
      <c r="K3794" s="6" t="n">
        <v>1</v>
      </c>
      <c r="L3794" s="35" t="n">
        <v>2.58</v>
      </c>
      <c r="M3794" s="6" t="str">
        <f aca="false">IF(I3794&lt;=0,"Below 0%",IF(I3794&lt;=0.05,"0-5%",IF(I3794&lt;=0.1,"5-10%",IF(I3794&lt;=0.2,"10-20%",IF(I3794&lt;=0.4,"20-40%","Above 40%")))))</f>
        <v>Below 0%</v>
      </c>
      <c r="N3794" s="6" t="str">
        <f aca="false">IF(AND(H3794&gt;=Summary!$B$25,I3794&gt;=Summary!$B$26,I3794&lt;=Summary!$B$27,J3794&gt;=Summary!$B$28,J3794&lt;=Summary!$B$29,F3794*J3794&gt;1),"Yes","No")</f>
        <v>No</v>
      </c>
    </row>
    <row r="3795" customFormat="false" ht="15" hidden="false" customHeight="false" outlineLevel="0" collapsed="false">
      <c r="A3795" s="6" t="s">
        <v>151</v>
      </c>
      <c r="B3795" s="45" t="n">
        <v>42707</v>
      </c>
      <c r="C3795" s="6" t="s">
        <v>180</v>
      </c>
      <c r="D3795" s="6" t="s">
        <v>179</v>
      </c>
      <c r="E3795" s="6" t="s">
        <v>174</v>
      </c>
      <c r="F3795" s="34" t="n">
        <v>0.259753346443176</v>
      </c>
      <c r="G3795" s="34" t="n">
        <v>0.296441460402018</v>
      </c>
      <c r="H3795" s="34" t="n">
        <v>-0.0366881139588414</v>
      </c>
      <c r="I3795" s="34" t="n">
        <v>-0.123761750158318</v>
      </c>
      <c r="J3795" s="35" t="n">
        <v>3.41</v>
      </c>
      <c r="K3795" s="6" t="n">
        <v>0</v>
      </c>
      <c r="L3795" s="35" t="n">
        <v>-1</v>
      </c>
      <c r="M3795" s="6" t="str">
        <f aca="false">IF(I3795&lt;=0,"Below 0%",IF(I3795&lt;=0.05,"0-5%",IF(I3795&lt;=0.1,"5-10%",IF(I3795&lt;=0.2,"10-20%",IF(I3795&lt;=0.4,"20-40%","Above 40%")))))</f>
        <v>Below 0%</v>
      </c>
      <c r="N3795" s="6" t="str">
        <f aca="false">IF(AND(H3795&gt;=Summary!$B$25,I3795&gt;=Summary!$B$26,I3795&lt;=Summary!$B$27,J3795&gt;=Summary!$B$28,J3795&lt;=Summary!$B$29,F3795*J3795&gt;1),"Yes","No")</f>
        <v>No</v>
      </c>
    </row>
    <row r="3796" customFormat="false" ht="15" hidden="false" customHeight="false" outlineLevel="0" collapsed="false">
      <c r="A3796" s="6" t="s">
        <v>151</v>
      </c>
      <c r="B3796" s="45" t="n">
        <v>42707</v>
      </c>
      <c r="C3796" s="6" t="s">
        <v>180</v>
      </c>
      <c r="D3796" s="6" t="s">
        <v>179</v>
      </c>
      <c r="E3796" s="6" t="s">
        <v>177</v>
      </c>
      <c r="F3796" s="34" t="n">
        <v>0.519038498401642</v>
      </c>
      <c r="G3796" s="34" t="n">
        <v>0.4211939083212</v>
      </c>
      <c r="H3796" s="34" t="n">
        <v>0.0978445900804417</v>
      </c>
      <c r="I3796" s="34" t="n">
        <v>0.232302956304453</v>
      </c>
      <c r="J3796" s="35" t="n">
        <v>2.4</v>
      </c>
      <c r="K3796" s="6" t="n">
        <v>0</v>
      </c>
      <c r="L3796" s="35" t="n">
        <v>-1</v>
      </c>
      <c r="M3796" s="6" t="str">
        <f aca="false">IF(I3796&lt;=0,"Below 0%",IF(I3796&lt;=0.05,"0-5%",IF(I3796&lt;=0.1,"5-10%",IF(I3796&lt;=0.2,"10-20%",IF(I3796&lt;=0.4,"20-40%","Above 40%")))))</f>
        <v>20-40%</v>
      </c>
      <c r="N3796" s="6" t="str">
        <f aca="false">IF(AND(H3796&gt;=Summary!$B$25,I3796&gt;=Summary!$B$26,I3796&lt;=Summary!$B$27,J3796&gt;=Summary!$B$28,J3796&lt;=Summary!$B$29,F3796*J3796&gt;1),"Yes","No")</f>
        <v>Yes</v>
      </c>
    </row>
    <row r="3797" customFormat="false" ht="15" hidden="false" customHeight="false" outlineLevel="0" collapsed="false">
      <c r="A3797" s="6" t="s">
        <v>151</v>
      </c>
      <c r="B3797" s="45" t="n">
        <v>42707</v>
      </c>
      <c r="C3797" s="6" t="s">
        <v>194</v>
      </c>
      <c r="D3797" s="6" t="s">
        <v>190</v>
      </c>
      <c r="E3797" s="6" t="s">
        <v>187</v>
      </c>
      <c r="F3797" s="34" t="n">
        <v>0.467718601226807</v>
      </c>
      <c r="G3797" s="34" t="n">
        <v>0.458360872438863</v>
      </c>
      <c r="H3797" s="34" t="n">
        <v>0.00935772878794344</v>
      </c>
      <c r="I3797" s="34" t="n">
        <v>0.020415636130005</v>
      </c>
      <c r="J3797" s="35" t="n">
        <v>2.2</v>
      </c>
      <c r="K3797" s="6" t="n">
        <v>0</v>
      </c>
      <c r="L3797" s="35" t="n">
        <v>-1</v>
      </c>
      <c r="M3797" s="6" t="str">
        <f aca="false">IF(I3797&lt;=0,"Below 0%",IF(I3797&lt;=0.05,"0-5%",IF(I3797&lt;=0.1,"5-10%",IF(I3797&lt;=0.2,"10-20%",IF(I3797&lt;=0.4,"20-40%","Above 40%")))))</f>
        <v>0-5%</v>
      </c>
      <c r="N3797" s="6" t="str">
        <f aca="false">IF(AND(H3797&gt;=Summary!$B$25,I3797&gt;=Summary!$B$26,I3797&lt;=Summary!$B$27,J3797&gt;=Summary!$B$28,J3797&lt;=Summary!$B$29,F3797*J3797&gt;1),"Yes","No")</f>
        <v>No</v>
      </c>
    </row>
    <row r="3798" customFormat="false" ht="15" hidden="false" customHeight="false" outlineLevel="0" collapsed="false">
      <c r="A3798" s="6" t="s">
        <v>151</v>
      </c>
      <c r="B3798" s="45" t="n">
        <v>42707</v>
      </c>
      <c r="C3798" s="6" t="s">
        <v>194</v>
      </c>
      <c r="D3798" s="6" t="s">
        <v>190</v>
      </c>
      <c r="E3798" s="6" t="s">
        <v>174</v>
      </c>
      <c r="F3798" s="34" t="n">
        <v>0.33381262421608</v>
      </c>
      <c r="G3798" s="34" t="n">
        <v>0.276272306675479</v>
      </c>
      <c r="H3798" s="34" t="n">
        <v>0.0575403175406005</v>
      </c>
      <c r="I3798" s="34" t="n">
        <v>0.208273924495044</v>
      </c>
      <c r="J3798" s="35" t="n">
        <v>3.65</v>
      </c>
      <c r="K3798" s="6" t="n">
        <v>0</v>
      </c>
      <c r="L3798" s="35" t="n">
        <v>-1</v>
      </c>
      <c r="M3798" s="6" t="str">
        <f aca="false">IF(I3798&lt;=0,"Below 0%",IF(I3798&lt;=0.05,"0-5%",IF(I3798&lt;=0.1,"5-10%",IF(I3798&lt;=0.2,"10-20%",IF(I3798&lt;=0.4,"20-40%","Above 40%")))))</f>
        <v>20-40%</v>
      </c>
      <c r="N3798" s="6" t="str">
        <f aca="false">IF(AND(H3798&gt;=Summary!$B$25,I3798&gt;=Summary!$B$26,I3798&lt;=Summary!$B$27,J3798&gt;=Summary!$B$28,J3798&lt;=Summary!$B$29,F3798*J3798&gt;1),"Yes","No")</f>
        <v>Yes</v>
      </c>
    </row>
    <row r="3799" customFormat="false" ht="15" hidden="false" customHeight="false" outlineLevel="0" collapsed="false">
      <c r="A3799" s="6" t="s">
        <v>151</v>
      </c>
      <c r="B3799" s="45" t="n">
        <v>42707</v>
      </c>
      <c r="C3799" s="6" t="s">
        <v>194</v>
      </c>
      <c r="D3799" s="6" t="s">
        <v>190</v>
      </c>
      <c r="E3799" s="6" t="s">
        <v>177</v>
      </c>
      <c r="F3799" s="34" t="n">
        <v>0.198468759655953</v>
      </c>
      <c r="G3799" s="34" t="n">
        <v>0.265366820885658</v>
      </c>
      <c r="H3799" s="34" t="n">
        <v>-0.0668980612297052</v>
      </c>
      <c r="I3799" s="34" t="n">
        <v>-0.252096554521903</v>
      </c>
      <c r="J3799" s="35" t="n">
        <v>3.8</v>
      </c>
      <c r="K3799" s="6" t="n">
        <v>1</v>
      </c>
      <c r="L3799" s="35" t="n">
        <v>2.8</v>
      </c>
      <c r="M3799" s="6" t="str">
        <f aca="false">IF(I3799&lt;=0,"Below 0%",IF(I3799&lt;=0.05,"0-5%",IF(I3799&lt;=0.1,"5-10%",IF(I3799&lt;=0.2,"10-20%",IF(I3799&lt;=0.4,"20-40%","Above 40%")))))</f>
        <v>Below 0%</v>
      </c>
      <c r="N3799" s="6" t="str">
        <f aca="false">IF(AND(H3799&gt;=Summary!$B$25,I3799&gt;=Summary!$B$26,I3799&lt;=Summary!$B$27,J3799&gt;=Summary!$B$28,J3799&lt;=Summary!$B$29,F3799*J3799&gt;1),"Yes","No")</f>
        <v>No</v>
      </c>
    </row>
    <row r="3800" customFormat="false" ht="15" hidden="false" customHeight="false" outlineLevel="0" collapsed="false">
      <c r="A3800" s="6" t="s">
        <v>151</v>
      </c>
      <c r="B3800" s="45" t="n">
        <v>42707</v>
      </c>
      <c r="C3800" s="6" t="s">
        <v>192</v>
      </c>
      <c r="D3800" s="6" t="s">
        <v>196</v>
      </c>
      <c r="E3800" s="6" t="s">
        <v>187</v>
      </c>
      <c r="F3800" s="34" t="n">
        <v>0.507197737693787</v>
      </c>
      <c r="G3800" s="34" t="n">
        <v>0.597314538073783</v>
      </c>
      <c r="H3800" s="34" t="n">
        <v>-0.0901168003799967</v>
      </c>
      <c r="I3800" s="34" t="n">
        <v>-0.150869926371799</v>
      </c>
      <c r="J3800" s="35" t="n">
        <v>1.7</v>
      </c>
      <c r="K3800" s="6" t="n">
        <v>1</v>
      </c>
      <c r="L3800" s="35" t="n">
        <v>0.7</v>
      </c>
      <c r="M3800" s="6" t="str">
        <f aca="false">IF(I3800&lt;=0,"Below 0%",IF(I3800&lt;=0.05,"0-5%",IF(I3800&lt;=0.1,"5-10%",IF(I3800&lt;=0.2,"10-20%",IF(I3800&lt;=0.4,"20-40%","Above 40%")))))</f>
        <v>Below 0%</v>
      </c>
      <c r="N3800" s="6" t="str">
        <f aca="false">IF(AND(H3800&gt;=Summary!$B$25,I3800&gt;=Summary!$B$26,I3800&lt;=Summary!$B$27,J3800&gt;=Summary!$B$28,J3800&lt;=Summary!$B$29,F3800*J3800&gt;1),"Yes","No")</f>
        <v>No</v>
      </c>
    </row>
    <row r="3801" customFormat="false" ht="15" hidden="false" customHeight="false" outlineLevel="0" collapsed="false">
      <c r="A3801" s="6" t="s">
        <v>151</v>
      </c>
      <c r="B3801" s="45" t="n">
        <v>42707</v>
      </c>
      <c r="C3801" s="6" t="s">
        <v>192</v>
      </c>
      <c r="D3801" s="6" t="s">
        <v>196</v>
      </c>
      <c r="E3801" s="6" t="s">
        <v>174</v>
      </c>
      <c r="F3801" s="34" t="n">
        <v>0.242919310927391</v>
      </c>
      <c r="G3801" s="34" t="n">
        <v>0.246464736583843</v>
      </c>
      <c r="H3801" s="34" t="n">
        <v>-0.00354542565645155</v>
      </c>
      <c r="I3801" s="34" t="n">
        <v>-0.0143851234281763</v>
      </c>
      <c r="J3801" s="35" t="n">
        <v>4.12</v>
      </c>
      <c r="K3801" s="6" t="n">
        <v>0</v>
      </c>
      <c r="L3801" s="35" t="n">
        <v>-1</v>
      </c>
      <c r="M3801" s="6" t="str">
        <f aca="false">IF(I3801&lt;=0,"Below 0%",IF(I3801&lt;=0.05,"0-5%",IF(I3801&lt;=0.1,"5-10%",IF(I3801&lt;=0.2,"10-20%",IF(I3801&lt;=0.4,"20-40%","Above 40%")))))</f>
        <v>Below 0%</v>
      </c>
      <c r="N3801" s="6" t="str">
        <f aca="false">IF(AND(H3801&gt;=Summary!$B$25,I3801&gt;=Summary!$B$26,I3801&lt;=Summary!$B$27,J3801&gt;=Summary!$B$28,J3801&lt;=Summary!$B$29,F3801*J3801&gt;1),"Yes","No")</f>
        <v>No</v>
      </c>
    </row>
    <row r="3802" customFormat="false" ht="15" hidden="false" customHeight="false" outlineLevel="0" collapsed="false">
      <c r="A3802" s="6" t="s">
        <v>151</v>
      </c>
      <c r="B3802" s="45" t="n">
        <v>42707</v>
      </c>
      <c r="C3802" s="6" t="s">
        <v>192</v>
      </c>
      <c r="D3802" s="6" t="s">
        <v>196</v>
      </c>
      <c r="E3802" s="6" t="s">
        <v>177</v>
      </c>
      <c r="F3802" s="34" t="n">
        <v>0.249882966279984</v>
      </c>
      <c r="G3802" s="34" t="n">
        <v>0.156220725342374</v>
      </c>
      <c r="H3802" s="34" t="n">
        <v>0.0936622409376094</v>
      </c>
      <c r="I3802" s="34" t="n">
        <v>0.599550672500968</v>
      </c>
      <c r="J3802" s="35" t="n">
        <v>6.5</v>
      </c>
      <c r="K3802" s="6" t="n">
        <v>0</v>
      </c>
      <c r="L3802" s="35" t="n">
        <v>-1</v>
      </c>
      <c r="M3802" s="6" t="str">
        <f aca="false">IF(I3802&lt;=0,"Below 0%",IF(I3802&lt;=0.05,"0-5%",IF(I3802&lt;=0.1,"5-10%",IF(I3802&lt;=0.2,"10-20%",IF(I3802&lt;=0.4,"20-40%","Above 40%")))))</f>
        <v>Above 40%</v>
      </c>
      <c r="N3802" s="6" t="str">
        <f aca="false">IF(AND(H3802&gt;=Summary!$B$25,I3802&gt;=Summary!$B$26,I3802&lt;=Summary!$B$27,J3802&gt;=Summary!$B$28,J3802&lt;=Summary!$B$29,F3802*J3802&gt;1),"Yes","No")</f>
        <v>No</v>
      </c>
    </row>
    <row r="3803" customFormat="false" ht="15" hidden="false" customHeight="false" outlineLevel="0" collapsed="false">
      <c r="A3803" s="6" t="s">
        <v>151</v>
      </c>
      <c r="B3803" s="45" t="n">
        <v>42707</v>
      </c>
      <c r="C3803" s="6" t="s">
        <v>191</v>
      </c>
      <c r="D3803" s="6" t="s">
        <v>195</v>
      </c>
      <c r="E3803" s="6" t="s">
        <v>187</v>
      </c>
      <c r="F3803" s="34" t="n">
        <v>0.183974653482437</v>
      </c>
      <c r="G3803" s="34" t="n">
        <v>0.295151089248068</v>
      </c>
      <c r="H3803" s="34" t="n">
        <v>-0.11117643576563</v>
      </c>
      <c r="I3803" s="34" t="n">
        <v>-0.376676352605933</v>
      </c>
      <c r="J3803" s="35" t="n">
        <v>3.4</v>
      </c>
      <c r="K3803" s="6" t="n">
        <v>1</v>
      </c>
      <c r="L3803" s="35" t="n">
        <v>2.4</v>
      </c>
      <c r="M3803" s="6" t="str">
        <f aca="false">IF(I3803&lt;=0,"Below 0%",IF(I3803&lt;=0.05,"0-5%",IF(I3803&lt;=0.1,"5-10%",IF(I3803&lt;=0.2,"10-20%",IF(I3803&lt;=0.4,"20-40%","Above 40%")))))</f>
        <v>Below 0%</v>
      </c>
      <c r="N3803" s="6" t="str">
        <f aca="false">IF(AND(H3803&gt;=Summary!$B$25,I3803&gt;=Summary!$B$26,I3803&lt;=Summary!$B$27,J3803&gt;=Summary!$B$28,J3803&lt;=Summary!$B$29,F3803*J3803&gt;1),"Yes","No")</f>
        <v>No</v>
      </c>
    </row>
    <row r="3804" customFormat="false" ht="15" hidden="false" customHeight="false" outlineLevel="0" collapsed="false">
      <c r="A3804" s="6" t="s">
        <v>151</v>
      </c>
      <c r="B3804" s="45" t="n">
        <v>42707</v>
      </c>
      <c r="C3804" s="6" t="s">
        <v>191</v>
      </c>
      <c r="D3804" s="6" t="s">
        <v>195</v>
      </c>
      <c r="E3804" s="6" t="s">
        <v>174</v>
      </c>
      <c r="F3804" s="34" t="n">
        <v>0.296330749988556</v>
      </c>
      <c r="G3804" s="34" t="n">
        <v>0.286718200983837</v>
      </c>
      <c r="H3804" s="34" t="n">
        <v>0.00961254900471897</v>
      </c>
      <c r="I3804" s="34" t="n">
        <v>0.0335261206708704</v>
      </c>
      <c r="J3804" s="35" t="n">
        <v>3.5</v>
      </c>
      <c r="K3804" s="6" t="n">
        <v>0</v>
      </c>
      <c r="L3804" s="35" t="n">
        <v>-1</v>
      </c>
      <c r="M3804" s="6" t="str">
        <f aca="false">IF(I3804&lt;=0,"Below 0%",IF(I3804&lt;=0.05,"0-5%",IF(I3804&lt;=0.1,"5-10%",IF(I3804&lt;=0.2,"10-20%",IF(I3804&lt;=0.4,"20-40%","Above 40%")))))</f>
        <v>0-5%</v>
      </c>
      <c r="N3804" s="6" t="str">
        <f aca="false">IF(AND(H3804&gt;=Summary!$B$25,I3804&gt;=Summary!$B$26,I3804&lt;=Summary!$B$27,J3804&gt;=Summary!$B$28,J3804&lt;=Summary!$B$29,F3804*J3804&gt;1),"Yes","No")</f>
        <v>No</v>
      </c>
    </row>
    <row r="3805" customFormat="false" ht="15" hidden="false" customHeight="false" outlineLevel="0" collapsed="false">
      <c r="A3805" s="6" t="s">
        <v>151</v>
      </c>
      <c r="B3805" s="45" t="n">
        <v>42707</v>
      </c>
      <c r="C3805" s="6" t="s">
        <v>191</v>
      </c>
      <c r="D3805" s="6" t="s">
        <v>195</v>
      </c>
      <c r="E3805" s="6" t="s">
        <v>177</v>
      </c>
      <c r="F3805" s="34" t="n">
        <v>0.519694566726685</v>
      </c>
      <c r="G3805" s="34" t="n">
        <v>0.418130709768096</v>
      </c>
      <c r="H3805" s="34" t="n">
        <v>0.101563856958589</v>
      </c>
      <c r="I3805" s="34" t="n">
        <v>0.242899778911046</v>
      </c>
      <c r="J3805" s="35" t="n">
        <v>2.4</v>
      </c>
      <c r="K3805" s="6" t="n">
        <v>0</v>
      </c>
      <c r="L3805" s="35" t="n">
        <v>-1</v>
      </c>
      <c r="M3805" s="6" t="str">
        <f aca="false">IF(I3805&lt;=0,"Below 0%",IF(I3805&lt;=0.05,"0-5%",IF(I3805&lt;=0.1,"5-10%",IF(I3805&lt;=0.2,"10-20%",IF(I3805&lt;=0.4,"20-40%","Above 40%")))))</f>
        <v>20-40%</v>
      </c>
      <c r="N3805" s="6" t="str">
        <f aca="false">IF(AND(H3805&gt;=Summary!$B$25,I3805&gt;=Summary!$B$26,I3805&lt;=Summary!$B$27,J3805&gt;=Summary!$B$28,J3805&lt;=Summary!$B$29,F3805*J3805&gt;1),"Yes","No")</f>
        <v>Yes</v>
      </c>
    </row>
    <row r="3806" customFormat="false" ht="15" hidden="false" customHeight="false" outlineLevel="0" collapsed="false">
      <c r="A3806" s="6" t="s">
        <v>151</v>
      </c>
      <c r="B3806" s="45" t="n">
        <v>42707</v>
      </c>
      <c r="C3806" s="6" t="s">
        <v>181</v>
      </c>
      <c r="D3806" s="6" t="s">
        <v>175</v>
      </c>
      <c r="E3806" s="6" t="s">
        <v>187</v>
      </c>
      <c r="F3806" s="34" t="n">
        <v>0.761635959148407</v>
      </c>
      <c r="G3806" s="34" t="n">
        <v>0.718531582729114</v>
      </c>
      <c r="H3806" s="34" t="n">
        <v>0.0431043764192934</v>
      </c>
      <c r="I3806" s="34" t="n">
        <v>0.059989536236633</v>
      </c>
      <c r="J3806" s="35" t="n">
        <v>1.39</v>
      </c>
      <c r="K3806" s="6" t="n">
        <v>1</v>
      </c>
      <c r="L3806" s="35" t="n">
        <v>0.39</v>
      </c>
      <c r="M3806" s="6" t="str">
        <f aca="false">IF(I3806&lt;=0,"Below 0%",IF(I3806&lt;=0.05,"0-5%",IF(I3806&lt;=0.1,"5-10%",IF(I3806&lt;=0.2,"10-20%",IF(I3806&lt;=0.4,"20-40%","Above 40%")))))</f>
        <v>5-10%</v>
      </c>
      <c r="N3806" s="6" t="str">
        <f aca="false">IF(AND(H3806&gt;=Summary!$B$25,I3806&gt;=Summary!$B$26,I3806&lt;=Summary!$B$27,J3806&gt;=Summary!$B$28,J3806&lt;=Summary!$B$29,F3806*J3806&gt;1),"Yes","No")</f>
        <v>No</v>
      </c>
    </row>
    <row r="3807" customFormat="false" ht="15" hidden="false" customHeight="false" outlineLevel="0" collapsed="false">
      <c r="A3807" s="6" t="s">
        <v>151</v>
      </c>
      <c r="B3807" s="45" t="n">
        <v>42707</v>
      </c>
      <c r="C3807" s="6" t="s">
        <v>181</v>
      </c>
      <c r="D3807" s="6" t="s">
        <v>175</v>
      </c>
      <c r="E3807" s="6" t="s">
        <v>174</v>
      </c>
      <c r="F3807" s="34" t="n">
        <v>0.141794964671135</v>
      </c>
      <c r="G3807" s="34" t="n">
        <v>0.18159252727154</v>
      </c>
      <c r="H3807" s="34" t="n">
        <v>-0.0397975626004047</v>
      </c>
      <c r="I3807" s="34" t="n">
        <v>-0.219158592032228</v>
      </c>
      <c r="J3807" s="35" t="n">
        <v>5.5</v>
      </c>
      <c r="K3807" s="6" t="n">
        <v>0</v>
      </c>
      <c r="L3807" s="35" t="n">
        <v>-1</v>
      </c>
      <c r="M3807" s="6" t="str">
        <f aca="false">IF(I3807&lt;=0,"Below 0%",IF(I3807&lt;=0.05,"0-5%",IF(I3807&lt;=0.1,"5-10%",IF(I3807&lt;=0.2,"10-20%",IF(I3807&lt;=0.4,"20-40%","Above 40%")))))</f>
        <v>Below 0%</v>
      </c>
      <c r="N3807" s="6" t="str">
        <f aca="false">IF(AND(H3807&gt;=Summary!$B$25,I3807&gt;=Summary!$B$26,I3807&lt;=Summary!$B$27,J3807&gt;=Summary!$B$28,J3807&lt;=Summary!$B$29,F3807*J3807&gt;1),"Yes","No")</f>
        <v>No</v>
      </c>
    </row>
    <row r="3808" customFormat="false" ht="15" hidden="false" customHeight="false" outlineLevel="0" collapsed="false">
      <c r="A3808" s="6" t="s">
        <v>151</v>
      </c>
      <c r="B3808" s="45" t="n">
        <v>42707</v>
      </c>
      <c r="C3808" s="6" t="s">
        <v>181</v>
      </c>
      <c r="D3808" s="6" t="s">
        <v>175</v>
      </c>
      <c r="E3808" s="6" t="s">
        <v>177</v>
      </c>
      <c r="F3808" s="34" t="n">
        <v>0.0965690687298775</v>
      </c>
      <c r="G3808" s="34" t="n">
        <v>0.0998758899993468</v>
      </c>
      <c r="H3808" s="34" t="n">
        <v>-0.00330682126946931</v>
      </c>
      <c r="I3808" s="34" t="n">
        <v>-0.0331093046529141</v>
      </c>
      <c r="J3808" s="35" t="n">
        <v>10</v>
      </c>
      <c r="K3808" s="6" t="n">
        <v>0</v>
      </c>
      <c r="L3808" s="35" t="n">
        <v>-1</v>
      </c>
      <c r="M3808" s="6" t="str">
        <f aca="false">IF(I3808&lt;=0,"Below 0%",IF(I3808&lt;=0.05,"0-5%",IF(I3808&lt;=0.1,"5-10%",IF(I3808&lt;=0.2,"10-20%",IF(I3808&lt;=0.4,"20-40%","Above 40%")))))</f>
        <v>Below 0%</v>
      </c>
      <c r="N3808" s="6" t="str">
        <f aca="false">IF(AND(H3808&gt;=Summary!$B$25,I3808&gt;=Summary!$B$26,I3808&lt;=Summary!$B$27,J3808&gt;=Summary!$B$28,J3808&lt;=Summary!$B$29,F3808*J3808&gt;1),"Yes","No")</f>
        <v>No</v>
      </c>
    </row>
    <row r="3809" customFormat="false" ht="15" hidden="false" customHeight="false" outlineLevel="0" collapsed="false">
      <c r="A3809" s="6" t="s">
        <v>151</v>
      </c>
      <c r="B3809" s="45" t="n">
        <v>42707</v>
      </c>
      <c r="C3809" s="6" t="s">
        <v>178</v>
      </c>
      <c r="D3809" s="6" t="s">
        <v>198</v>
      </c>
      <c r="E3809" s="6" t="s">
        <v>187</v>
      </c>
      <c r="F3809" s="34" t="n">
        <v>0.365293622016907</v>
      </c>
      <c r="G3809" s="34" t="n">
        <v>0.450831546618764</v>
      </c>
      <c r="H3809" s="34" t="n">
        <v>-0.0855379246018567</v>
      </c>
      <c r="I3809" s="34" t="n">
        <v>-0.189733671575095</v>
      </c>
      <c r="J3809" s="35" t="n">
        <v>2.21</v>
      </c>
      <c r="K3809" s="6" t="n">
        <v>1</v>
      </c>
      <c r="L3809" s="35" t="n">
        <v>1.21</v>
      </c>
      <c r="M3809" s="6" t="str">
        <f aca="false">IF(I3809&lt;=0,"Below 0%",IF(I3809&lt;=0.05,"0-5%",IF(I3809&lt;=0.1,"5-10%",IF(I3809&lt;=0.2,"10-20%",IF(I3809&lt;=0.4,"20-40%","Above 40%")))))</f>
        <v>Below 0%</v>
      </c>
      <c r="N3809" s="6" t="str">
        <f aca="false">IF(AND(H3809&gt;=Summary!$B$25,I3809&gt;=Summary!$B$26,I3809&lt;=Summary!$B$27,J3809&gt;=Summary!$B$28,J3809&lt;=Summary!$B$29,F3809*J3809&gt;1),"Yes","No")</f>
        <v>No</v>
      </c>
    </row>
    <row r="3810" customFormat="false" ht="15" hidden="false" customHeight="false" outlineLevel="0" collapsed="false">
      <c r="A3810" s="6" t="s">
        <v>151</v>
      </c>
      <c r="B3810" s="45" t="n">
        <v>42707</v>
      </c>
      <c r="C3810" s="6" t="s">
        <v>178</v>
      </c>
      <c r="D3810" s="6" t="s">
        <v>198</v>
      </c>
      <c r="E3810" s="6" t="s">
        <v>174</v>
      </c>
      <c r="F3810" s="34" t="n">
        <v>0.351135790348053</v>
      </c>
      <c r="G3810" s="34" t="n">
        <v>0.293040505302196</v>
      </c>
      <c r="H3810" s="34" t="n">
        <v>0.0580952850458567</v>
      </c>
      <c r="I3810" s="34" t="n">
        <v>0.198250016617827</v>
      </c>
      <c r="J3810" s="35" t="n">
        <v>3.4</v>
      </c>
      <c r="K3810" s="6" t="n">
        <v>0</v>
      </c>
      <c r="L3810" s="35" t="n">
        <v>-1</v>
      </c>
      <c r="M3810" s="6" t="str">
        <f aca="false">IF(I3810&lt;=0,"Below 0%",IF(I3810&lt;=0.05,"0-5%",IF(I3810&lt;=0.1,"5-10%",IF(I3810&lt;=0.2,"10-20%",IF(I3810&lt;=0.4,"20-40%","Above 40%")))))</f>
        <v>10-20%</v>
      </c>
      <c r="N3810" s="6" t="str">
        <f aca="false">IF(AND(H3810&gt;=Summary!$B$25,I3810&gt;=Summary!$B$26,I3810&lt;=Summary!$B$27,J3810&gt;=Summary!$B$28,J3810&lt;=Summary!$B$29,F3810*J3810&gt;1),"Yes","No")</f>
        <v>Yes</v>
      </c>
    </row>
    <row r="3811" customFormat="false" ht="15" hidden="false" customHeight="false" outlineLevel="0" collapsed="false">
      <c r="A3811" s="6" t="s">
        <v>151</v>
      </c>
      <c r="B3811" s="45" t="n">
        <v>42707</v>
      </c>
      <c r="C3811" s="6" t="s">
        <v>178</v>
      </c>
      <c r="D3811" s="6" t="s">
        <v>198</v>
      </c>
      <c r="E3811" s="6" t="s">
        <v>177</v>
      </c>
      <c r="F3811" s="34" t="n">
        <v>0.28357058763504</v>
      </c>
      <c r="G3811" s="34" t="n">
        <v>0.25612794807904</v>
      </c>
      <c r="H3811" s="34" t="n">
        <v>0.0274426395559999</v>
      </c>
      <c r="I3811" s="34" t="n">
        <v>0.107144260366039</v>
      </c>
      <c r="J3811" s="35" t="n">
        <v>3.89</v>
      </c>
      <c r="K3811" s="6" t="n">
        <v>0</v>
      </c>
      <c r="L3811" s="35" t="n">
        <v>-1</v>
      </c>
      <c r="M3811" s="6" t="str">
        <f aca="false">IF(I3811&lt;=0,"Below 0%",IF(I3811&lt;=0.05,"0-5%",IF(I3811&lt;=0.1,"5-10%",IF(I3811&lt;=0.2,"10-20%",IF(I3811&lt;=0.4,"20-40%","Above 40%")))))</f>
        <v>10-20%</v>
      </c>
      <c r="N3811" s="6" t="str">
        <f aca="false">IF(AND(H3811&gt;=Summary!$B$25,I3811&gt;=Summary!$B$26,I3811&lt;=Summary!$B$27,J3811&gt;=Summary!$B$28,J3811&lt;=Summary!$B$29,F3811*J3811&gt;1),"Yes","No")</f>
        <v>No</v>
      </c>
    </row>
    <row r="3812" customFormat="false" ht="15" hidden="false" customHeight="false" outlineLevel="0" collapsed="false">
      <c r="A3812" s="6" t="s">
        <v>151</v>
      </c>
      <c r="B3812" s="45" t="n">
        <v>42707</v>
      </c>
      <c r="C3812" s="6" t="s">
        <v>189</v>
      </c>
      <c r="D3812" s="6" t="s">
        <v>185</v>
      </c>
      <c r="E3812" s="6" t="s">
        <v>187</v>
      </c>
      <c r="F3812" s="34" t="n">
        <v>0.177725628018379</v>
      </c>
      <c r="G3812" s="34" t="n">
        <v>0.196246139225469</v>
      </c>
      <c r="H3812" s="34" t="n">
        <v>-0.01852051120709</v>
      </c>
      <c r="I3812" s="34" t="n">
        <v>-0.0943738882211161</v>
      </c>
      <c r="J3812" s="35" t="n">
        <v>5.1</v>
      </c>
      <c r="K3812" s="6" t="n">
        <v>0</v>
      </c>
      <c r="L3812" s="35" t="n">
        <v>-1</v>
      </c>
      <c r="M3812" s="6" t="str">
        <f aca="false">IF(I3812&lt;=0,"Below 0%",IF(I3812&lt;=0.05,"0-5%",IF(I3812&lt;=0.1,"5-10%",IF(I3812&lt;=0.2,"10-20%",IF(I3812&lt;=0.4,"20-40%","Above 40%")))))</f>
        <v>Below 0%</v>
      </c>
      <c r="N3812" s="6" t="str">
        <f aca="false">IF(AND(H3812&gt;=Summary!$B$25,I3812&gt;=Summary!$B$26,I3812&lt;=Summary!$B$27,J3812&gt;=Summary!$B$28,J3812&lt;=Summary!$B$29,F3812*J3812&gt;1),"Yes","No")</f>
        <v>No</v>
      </c>
    </row>
    <row r="3813" customFormat="false" ht="15" hidden="false" customHeight="false" outlineLevel="0" collapsed="false">
      <c r="A3813" s="6" t="s">
        <v>151</v>
      </c>
      <c r="B3813" s="45" t="n">
        <v>42707</v>
      </c>
      <c r="C3813" s="6" t="s">
        <v>189</v>
      </c>
      <c r="D3813" s="6" t="s">
        <v>185</v>
      </c>
      <c r="E3813" s="6" t="s">
        <v>174</v>
      </c>
      <c r="F3813" s="34" t="n">
        <v>0.108377896249294</v>
      </c>
      <c r="G3813" s="34" t="n">
        <v>0.238298883345213</v>
      </c>
      <c r="H3813" s="34" t="n">
        <v>-0.129920987095918</v>
      </c>
      <c r="I3813" s="34" t="n">
        <v>-0.545201829199123</v>
      </c>
      <c r="J3813" s="35" t="n">
        <v>4.2</v>
      </c>
      <c r="K3813" s="6" t="n">
        <v>0</v>
      </c>
      <c r="L3813" s="35" t="n">
        <v>-1</v>
      </c>
      <c r="M3813" s="6" t="str">
        <f aca="false">IF(I3813&lt;=0,"Below 0%",IF(I3813&lt;=0.05,"0-5%",IF(I3813&lt;=0.1,"5-10%",IF(I3813&lt;=0.2,"10-20%",IF(I3813&lt;=0.4,"20-40%","Above 40%")))))</f>
        <v>Below 0%</v>
      </c>
      <c r="N3813" s="6" t="str">
        <f aca="false">IF(AND(H3813&gt;=Summary!$B$25,I3813&gt;=Summary!$B$26,I3813&lt;=Summary!$B$27,J3813&gt;=Summary!$B$28,J3813&lt;=Summary!$B$29,F3813*J3813&gt;1),"Yes","No")</f>
        <v>No</v>
      </c>
    </row>
    <row r="3814" customFormat="false" ht="15" hidden="false" customHeight="false" outlineLevel="0" collapsed="false">
      <c r="A3814" s="6" t="s">
        <v>151</v>
      </c>
      <c r="B3814" s="45" t="n">
        <v>42707</v>
      </c>
      <c r="C3814" s="6" t="s">
        <v>189</v>
      </c>
      <c r="D3814" s="6" t="s">
        <v>185</v>
      </c>
      <c r="E3814" s="6" t="s">
        <v>177</v>
      </c>
      <c r="F3814" s="34" t="n">
        <v>0.713896453380585</v>
      </c>
      <c r="G3814" s="34" t="n">
        <v>0.565454977429318</v>
      </c>
      <c r="H3814" s="34" t="n">
        <v>0.148441475951267</v>
      </c>
      <c r="I3814" s="34" t="n">
        <v>0.262516879108774</v>
      </c>
      <c r="J3814" s="35" t="n">
        <v>1.77</v>
      </c>
      <c r="K3814" s="6" t="n">
        <v>1</v>
      </c>
      <c r="L3814" s="35" t="n">
        <v>0.77</v>
      </c>
      <c r="M3814" s="6" t="str">
        <f aca="false">IF(I3814&lt;=0,"Below 0%",IF(I3814&lt;=0.05,"0-5%",IF(I3814&lt;=0.1,"5-10%",IF(I3814&lt;=0.2,"10-20%",IF(I3814&lt;=0.4,"20-40%","Above 40%")))))</f>
        <v>20-40%</v>
      </c>
      <c r="N3814" s="6" t="str">
        <f aca="false">IF(AND(H3814&gt;=Summary!$B$25,I3814&gt;=Summary!$B$26,I3814&lt;=Summary!$B$27,J3814&gt;=Summary!$B$28,J3814&lt;=Summary!$B$29,F3814*J3814&gt;1),"Yes","No")</f>
        <v>No</v>
      </c>
    </row>
    <row r="3815" customFormat="false" ht="15" hidden="false" customHeight="false" outlineLevel="0" collapsed="false">
      <c r="A3815" s="6" t="s">
        <v>151</v>
      </c>
      <c r="B3815" s="45" t="n">
        <v>42708</v>
      </c>
      <c r="C3815" s="6" t="s">
        <v>199</v>
      </c>
      <c r="D3815" s="6" t="s">
        <v>183</v>
      </c>
      <c r="E3815" s="6" t="s">
        <v>187</v>
      </c>
      <c r="F3815" s="34" t="n">
        <v>0.241838842630386</v>
      </c>
      <c r="G3815" s="34" t="n">
        <v>0.201277955271566</v>
      </c>
      <c r="H3815" s="34" t="n">
        <v>0.0405608873588209</v>
      </c>
      <c r="I3815" s="34" t="n">
        <v>0.201516789576364</v>
      </c>
      <c r="J3815" s="35" t="n">
        <v>5</v>
      </c>
      <c r="K3815" s="6" t="n">
        <v>1</v>
      </c>
      <c r="L3815" s="35" t="n">
        <v>4</v>
      </c>
      <c r="M3815" s="6" t="str">
        <f aca="false">IF(I3815&lt;=0,"Below 0%",IF(I3815&lt;=0.05,"0-5%",IF(I3815&lt;=0.1,"5-10%",IF(I3815&lt;=0.2,"10-20%",IF(I3815&lt;=0.4,"20-40%","Above 40%")))))</f>
        <v>20-40%</v>
      </c>
      <c r="N3815" s="6" t="str">
        <f aca="false">IF(AND(H3815&gt;=Summary!$B$25,I3815&gt;=Summary!$B$26,I3815&lt;=Summary!$B$27,J3815&gt;=Summary!$B$28,J3815&lt;=Summary!$B$29,F3815*J3815&gt;1),"Yes","No")</f>
        <v>Yes</v>
      </c>
    </row>
    <row r="3816" customFormat="false" ht="15" hidden="false" customHeight="false" outlineLevel="0" collapsed="false">
      <c r="A3816" s="6" t="s">
        <v>151</v>
      </c>
      <c r="B3816" s="45" t="n">
        <v>42708</v>
      </c>
      <c r="C3816" s="6" t="s">
        <v>199</v>
      </c>
      <c r="D3816" s="6" t="s">
        <v>183</v>
      </c>
      <c r="E3816" s="6" t="s">
        <v>174</v>
      </c>
      <c r="F3816" s="34" t="n">
        <v>0.228244662284851</v>
      </c>
      <c r="G3816" s="34" t="n">
        <v>0.23961661341853</v>
      </c>
      <c r="H3816" s="34" t="n">
        <v>-0.0113719511336793</v>
      </c>
      <c r="I3816" s="34" t="n">
        <v>-0.0474589427312214</v>
      </c>
      <c r="J3816" s="35" t="n">
        <v>4.2</v>
      </c>
      <c r="K3816" s="6" t="n">
        <v>0</v>
      </c>
      <c r="L3816" s="35" t="n">
        <v>-1</v>
      </c>
      <c r="M3816" s="6" t="str">
        <f aca="false">IF(I3816&lt;=0,"Below 0%",IF(I3816&lt;=0.05,"0-5%",IF(I3816&lt;=0.1,"5-10%",IF(I3816&lt;=0.2,"10-20%",IF(I3816&lt;=0.4,"20-40%","Above 40%")))))</f>
        <v>Below 0%</v>
      </c>
      <c r="N3816" s="6" t="str">
        <f aca="false">IF(AND(H3816&gt;=Summary!$B$25,I3816&gt;=Summary!$B$26,I3816&lt;=Summary!$B$27,J3816&gt;=Summary!$B$28,J3816&lt;=Summary!$B$29,F3816*J3816&gt;1),"Yes","No")</f>
        <v>No</v>
      </c>
    </row>
    <row r="3817" customFormat="false" ht="15" hidden="false" customHeight="false" outlineLevel="0" collapsed="false">
      <c r="A3817" s="6" t="s">
        <v>151</v>
      </c>
      <c r="B3817" s="45" t="n">
        <v>42708</v>
      </c>
      <c r="C3817" s="6" t="s">
        <v>199</v>
      </c>
      <c r="D3817" s="6" t="s">
        <v>183</v>
      </c>
      <c r="E3817" s="6" t="s">
        <v>177</v>
      </c>
      <c r="F3817" s="34" t="n">
        <v>0.529916524887085</v>
      </c>
      <c r="G3817" s="34" t="n">
        <v>0.559105431309904</v>
      </c>
      <c r="H3817" s="34" t="n">
        <v>-0.0291889064228192</v>
      </c>
      <c r="I3817" s="34" t="n">
        <v>-0.0522064440590996</v>
      </c>
      <c r="J3817" s="35" t="n">
        <v>1.8</v>
      </c>
      <c r="K3817" s="6" t="n">
        <v>0</v>
      </c>
      <c r="L3817" s="35" t="n">
        <v>-1</v>
      </c>
      <c r="M3817" s="6" t="str">
        <f aca="false">IF(I3817&lt;=0,"Below 0%",IF(I3817&lt;=0.05,"0-5%",IF(I3817&lt;=0.1,"5-10%",IF(I3817&lt;=0.2,"10-20%",IF(I3817&lt;=0.4,"20-40%","Above 40%")))))</f>
        <v>Below 0%</v>
      </c>
      <c r="N3817" s="6" t="str">
        <f aca="false">IF(AND(H3817&gt;=Summary!$B$25,I3817&gt;=Summary!$B$26,I3817&lt;=Summary!$B$27,J3817&gt;=Summary!$B$28,J3817&lt;=Summary!$B$29,F3817*J3817&gt;1),"Yes","No")</f>
        <v>No</v>
      </c>
    </row>
    <row r="3818" customFormat="false" ht="15" hidden="false" customHeight="false" outlineLevel="0" collapsed="false">
      <c r="A3818" s="6" t="s">
        <v>151</v>
      </c>
      <c r="B3818" s="45" t="n">
        <v>42708</v>
      </c>
      <c r="C3818" s="6" t="s">
        <v>173</v>
      </c>
      <c r="D3818" s="6" t="s">
        <v>176</v>
      </c>
      <c r="E3818" s="6" t="s">
        <v>187</v>
      </c>
      <c r="F3818" s="34" t="n">
        <v>0.261004835367203</v>
      </c>
      <c r="G3818" s="34" t="n">
        <v>0.262261580381471</v>
      </c>
      <c r="H3818" s="34" t="n">
        <v>-0.00125674501426865</v>
      </c>
      <c r="I3818" s="34" t="n">
        <v>-0.00479195241804253</v>
      </c>
      <c r="J3818" s="35" t="n">
        <v>3.8</v>
      </c>
      <c r="K3818" s="6" t="n">
        <v>0</v>
      </c>
      <c r="L3818" s="35" t="n">
        <v>-1</v>
      </c>
      <c r="M3818" s="6" t="str">
        <f aca="false">IF(I3818&lt;=0,"Below 0%",IF(I3818&lt;=0.05,"0-5%",IF(I3818&lt;=0.1,"5-10%",IF(I3818&lt;=0.2,"10-20%",IF(I3818&lt;=0.4,"20-40%","Above 40%")))))</f>
        <v>Below 0%</v>
      </c>
      <c r="N3818" s="6" t="str">
        <f aca="false">IF(AND(H3818&gt;=Summary!$B$25,I3818&gt;=Summary!$B$26,I3818&lt;=Summary!$B$27,J3818&gt;=Summary!$B$28,J3818&lt;=Summary!$B$29,F3818*J3818&gt;1),"Yes","No")</f>
        <v>No</v>
      </c>
    </row>
    <row r="3819" customFormat="false" ht="15" hidden="false" customHeight="false" outlineLevel="0" collapsed="false">
      <c r="A3819" s="6" t="s">
        <v>151</v>
      </c>
      <c r="B3819" s="45" t="n">
        <v>42708</v>
      </c>
      <c r="C3819" s="6" t="s">
        <v>173</v>
      </c>
      <c r="D3819" s="6" t="s">
        <v>176</v>
      </c>
      <c r="E3819" s="6" t="s">
        <v>174</v>
      </c>
      <c r="F3819" s="34" t="n">
        <v>0.178629472851753</v>
      </c>
      <c r="G3819" s="34" t="n">
        <v>0.284741144414169</v>
      </c>
      <c r="H3819" s="34" t="n">
        <v>-0.106111671562416</v>
      </c>
      <c r="I3819" s="34" t="n">
        <v>-0.372660128836427</v>
      </c>
      <c r="J3819" s="35" t="n">
        <v>3.5</v>
      </c>
      <c r="K3819" s="6" t="n">
        <v>1</v>
      </c>
      <c r="L3819" s="35" t="n">
        <v>2.5</v>
      </c>
      <c r="M3819" s="6" t="str">
        <f aca="false">IF(I3819&lt;=0,"Below 0%",IF(I3819&lt;=0.05,"0-5%",IF(I3819&lt;=0.1,"5-10%",IF(I3819&lt;=0.2,"10-20%",IF(I3819&lt;=0.4,"20-40%","Above 40%")))))</f>
        <v>Below 0%</v>
      </c>
      <c r="N3819" s="6" t="str">
        <f aca="false">IF(AND(H3819&gt;=Summary!$B$25,I3819&gt;=Summary!$B$26,I3819&lt;=Summary!$B$27,J3819&gt;=Summary!$B$28,J3819&lt;=Summary!$B$29,F3819*J3819&gt;1),"Yes","No")</f>
        <v>No</v>
      </c>
    </row>
    <row r="3820" customFormat="false" ht="15" hidden="false" customHeight="false" outlineLevel="0" collapsed="false">
      <c r="A3820" s="6" t="s">
        <v>151</v>
      </c>
      <c r="B3820" s="45" t="n">
        <v>42708</v>
      </c>
      <c r="C3820" s="6" t="s">
        <v>173</v>
      </c>
      <c r="D3820" s="6" t="s">
        <v>176</v>
      </c>
      <c r="E3820" s="6" t="s">
        <v>177</v>
      </c>
      <c r="F3820" s="34" t="n">
        <v>0.560365736484528</v>
      </c>
      <c r="G3820" s="34" t="n">
        <v>0.45299727520436</v>
      </c>
      <c r="H3820" s="34" t="n">
        <v>0.107368461280168</v>
      </c>
      <c r="I3820" s="34" t="n">
        <v>0.23701789648013</v>
      </c>
      <c r="J3820" s="35" t="n">
        <v>2.2</v>
      </c>
      <c r="K3820" s="6" t="n">
        <v>0</v>
      </c>
      <c r="L3820" s="35" t="n">
        <v>-1</v>
      </c>
      <c r="M3820" s="6" t="str">
        <f aca="false">IF(I3820&lt;=0,"Below 0%",IF(I3820&lt;=0.05,"0-5%",IF(I3820&lt;=0.1,"5-10%",IF(I3820&lt;=0.2,"10-20%",IF(I3820&lt;=0.4,"20-40%","Above 40%")))))</f>
        <v>20-40%</v>
      </c>
      <c r="N3820" s="6" t="str">
        <f aca="false">IF(AND(H3820&gt;=Summary!$B$25,I3820&gt;=Summary!$B$26,I3820&lt;=Summary!$B$27,J3820&gt;=Summary!$B$28,J3820&lt;=Summary!$B$29,F3820*J3820&gt;1),"Yes","No")</f>
        <v>Yes</v>
      </c>
    </row>
    <row r="3821" customFormat="false" ht="15" hidden="false" customHeight="false" outlineLevel="0" collapsed="false">
      <c r="A3821" s="6" t="s">
        <v>151</v>
      </c>
      <c r="B3821" s="45" t="n">
        <v>42709</v>
      </c>
      <c r="C3821" s="6" t="s">
        <v>200</v>
      </c>
      <c r="D3821" s="6" t="s">
        <v>186</v>
      </c>
      <c r="E3821" s="6" t="s">
        <v>187</v>
      </c>
      <c r="F3821" s="34" t="n">
        <v>0.528008162975311</v>
      </c>
      <c r="G3821" s="34" t="n">
        <v>0.543936381709742</v>
      </c>
      <c r="H3821" s="34" t="n">
        <v>-0.0159282187344302</v>
      </c>
      <c r="I3821" s="34" t="n">
        <v>-0.0292832383896871</v>
      </c>
      <c r="J3821" s="35" t="n">
        <v>1.85</v>
      </c>
      <c r="K3821" s="6" t="n">
        <v>1</v>
      </c>
      <c r="L3821" s="35" t="n">
        <v>0.85</v>
      </c>
      <c r="M3821" s="6" t="str">
        <f aca="false">IF(I3821&lt;=0,"Below 0%",IF(I3821&lt;=0.05,"0-5%",IF(I3821&lt;=0.1,"5-10%",IF(I3821&lt;=0.2,"10-20%",IF(I3821&lt;=0.4,"20-40%","Above 40%")))))</f>
        <v>Below 0%</v>
      </c>
      <c r="N3821" s="6" t="str">
        <f aca="false">IF(AND(H3821&gt;=Summary!$B$25,I3821&gt;=Summary!$B$26,I3821&lt;=Summary!$B$27,J3821&gt;=Summary!$B$28,J3821&lt;=Summary!$B$29,F3821*J3821&gt;1),"Yes","No")</f>
        <v>No</v>
      </c>
    </row>
    <row r="3822" customFormat="false" ht="15" hidden="false" customHeight="false" outlineLevel="0" collapsed="false">
      <c r="A3822" s="6" t="s">
        <v>151</v>
      </c>
      <c r="B3822" s="45" t="n">
        <v>42709</v>
      </c>
      <c r="C3822" s="6" t="s">
        <v>200</v>
      </c>
      <c r="D3822" s="6" t="s">
        <v>186</v>
      </c>
      <c r="E3822" s="6" t="s">
        <v>174</v>
      </c>
      <c r="F3822" s="34" t="n">
        <v>0.291950196027756</v>
      </c>
      <c r="G3822" s="34" t="n">
        <v>0.279522862823062</v>
      </c>
      <c r="H3822" s="34" t="n">
        <v>0.0124273332046941</v>
      </c>
      <c r="I3822" s="34" t="n">
        <v>0.0444590938973053</v>
      </c>
      <c r="J3822" s="35" t="n">
        <v>3.6</v>
      </c>
      <c r="K3822" s="6" t="n">
        <v>0</v>
      </c>
      <c r="L3822" s="35" t="n">
        <v>-1</v>
      </c>
      <c r="M3822" s="6" t="str">
        <f aca="false">IF(I3822&lt;=0,"Below 0%",IF(I3822&lt;=0.05,"0-5%",IF(I3822&lt;=0.1,"5-10%",IF(I3822&lt;=0.2,"10-20%",IF(I3822&lt;=0.4,"20-40%","Above 40%")))))</f>
        <v>0-5%</v>
      </c>
      <c r="N3822" s="6" t="str">
        <f aca="false">IF(AND(H3822&gt;=Summary!$B$25,I3822&gt;=Summary!$B$26,I3822&lt;=Summary!$B$27,J3822&gt;=Summary!$B$28,J3822&lt;=Summary!$B$29,F3822*J3822&gt;1),"Yes","No")</f>
        <v>No</v>
      </c>
    </row>
    <row r="3823" customFormat="false" ht="15" hidden="false" customHeight="false" outlineLevel="0" collapsed="false">
      <c r="A3823" s="6" t="s">
        <v>151</v>
      </c>
      <c r="B3823" s="45" t="n">
        <v>42709</v>
      </c>
      <c r="C3823" s="6" t="s">
        <v>200</v>
      </c>
      <c r="D3823" s="6" t="s">
        <v>186</v>
      </c>
      <c r="E3823" s="6" t="s">
        <v>177</v>
      </c>
      <c r="F3823" s="34" t="n">
        <v>0.180041670799255</v>
      </c>
      <c r="G3823" s="34" t="n">
        <v>0.176540755467197</v>
      </c>
      <c r="H3823" s="34" t="n">
        <v>0.00350091533205854</v>
      </c>
      <c r="I3823" s="34" t="n">
        <v>0.0198306352705568</v>
      </c>
      <c r="J3823" s="35" t="n">
        <v>5.7</v>
      </c>
      <c r="K3823" s="6" t="n">
        <v>0</v>
      </c>
      <c r="L3823" s="35" t="n">
        <v>-1</v>
      </c>
      <c r="M3823" s="6" t="str">
        <f aca="false">IF(I3823&lt;=0,"Below 0%",IF(I3823&lt;=0.05,"0-5%",IF(I3823&lt;=0.1,"5-10%",IF(I3823&lt;=0.2,"10-20%",IF(I3823&lt;=0.4,"20-40%","Above 40%")))))</f>
        <v>0-5%</v>
      </c>
      <c r="N3823" s="6" t="str">
        <f aca="false">IF(AND(H3823&gt;=Summary!$B$25,I3823&gt;=Summary!$B$26,I3823&lt;=Summary!$B$27,J3823&gt;=Summary!$B$28,J3823&lt;=Summary!$B$29,F3823*J3823&gt;1),"Yes","No")</f>
        <v>No</v>
      </c>
    </row>
    <row r="3824" customFormat="false" ht="15" hidden="false" customHeight="false" outlineLevel="0" collapsed="false">
      <c r="A3824" s="6" t="s">
        <v>151</v>
      </c>
      <c r="B3824" s="45" t="n">
        <v>42714</v>
      </c>
      <c r="C3824" s="6" t="s">
        <v>185</v>
      </c>
      <c r="D3824" s="6" t="s">
        <v>192</v>
      </c>
      <c r="E3824" s="6" t="s">
        <v>187</v>
      </c>
      <c r="F3824" s="34" t="n">
        <v>0.771193563938141</v>
      </c>
      <c r="G3824" s="34" t="n">
        <v>0.716818102563109</v>
      </c>
      <c r="H3824" s="34" t="n">
        <v>0.0543754613750318</v>
      </c>
      <c r="I3824" s="34" t="n">
        <v>0.0758567078322978</v>
      </c>
      <c r="J3824" s="35" t="n">
        <v>1.41</v>
      </c>
      <c r="K3824" s="6" t="n">
        <v>1</v>
      </c>
      <c r="L3824" s="35" t="n">
        <v>0.41</v>
      </c>
      <c r="M3824" s="6" t="str">
        <f aca="false">IF(I3824&lt;=0,"Below 0%",IF(I3824&lt;=0.05,"0-5%",IF(I3824&lt;=0.1,"5-10%",IF(I3824&lt;=0.2,"10-20%",IF(I3824&lt;=0.4,"20-40%","Above 40%")))))</f>
        <v>5-10%</v>
      </c>
      <c r="N3824" s="6" t="str">
        <f aca="false">IF(AND(H3824&gt;=Summary!$B$25,I3824&gt;=Summary!$B$26,I3824&lt;=Summary!$B$27,J3824&gt;=Summary!$B$28,J3824&lt;=Summary!$B$29,F3824*J3824&gt;1),"Yes","No")</f>
        <v>No</v>
      </c>
    </row>
    <row r="3825" customFormat="false" ht="15" hidden="false" customHeight="false" outlineLevel="0" collapsed="false">
      <c r="A3825" s="6" t="s">
        <v>151</v>
      </c>
      <c r="B3825" s="45" t="n">
        <v>42714</v>
      </c>
      <c r="C3825" s="6" t="s">
        <v>185</v>
      </c>
      <c r="D3825" s="6" t="s">
        <v>192</v>
      </c>
      <c r="E3825" s="6" t="s">
        <v>174</v>
      </c>
      <c r="F3825" s="34" t="n">
        <v>0.127484083175659</v>
      </c>
      <c r="G3825" s="34" t="n">
        <v>0.182110544975493</v>
      </c>
      <c r="H3825" s="34" t="n">
        <v>-0.0546264617998334</v>
      </c>
      <c r="I3825" s="34" t="n">
        <v>-0.299963199864043</v>
      </c>
      <c r="J3825" s="35" t="n">
        <v>5.55</v>
      </c>
      <c r="K3825" s="6" t="n">
        <v>0</v>
      </c>
      <c r="L3825" s="35" t="n">
        <v>-1</v>
      </c>
      <c r="M3825" s="6" t="str">
        <f aca="false">IF(I3825&lt;=0,"Below 0%",IF(I3825&lt;=0.05,"0-5%",IF(I3825&lt;=0.1,"5-10%",IF(I3825&lt;=0.2,"10-20%",IF(I3825&lt;=0.4,"20-40%","Above 40%")))))</f>
        <v>Below 0%</v>
      </c>
      <c r="N3825" s="6" t="str">
        <f aca="false">IF(AND(H3825&gt;=Summary!$B$25,I3825&gt;=Summary!$B$26,I3825&lt;=Summary!$B$27,J3825&gt;=Summary!$B$28,J3825&lt;=Summary!$B$29,F3825*J3825&gt;1),"Yes","No")</f>
        <v>No</v>
      </c>
    </row>
    <row r="3826" customFormat="false" ht="15" hidden="false" customHeight="false" outlineLevel="0" collapsed="false">
      <c r="A3826" s="6" t="s">
        <v>151</v>
      </c>
      <c r="B3826" s="45" t="n">
        <v>42714</v>
      </c>
      <c r="C3826" s="6" t="s">
        <v>185</v>
      </c>
      <c r="D3826" s="6" t="s">
        <v>192</v>
      </c>
      <c r="E3826" s="6" t="s">
        <v>177</v>
      </c>
      <c r="F3826" s="34" t="n">
        <v>0.101322360336781</v>
      </c>
      <c r="G3826" s="34" t="n">
        <v>0.101071352461398</v>
      </c>
      <c r="H3826" s="34" t="n">
        <v>0.000251007875382167</v>
      </c>
      <c r="I3826" s="34" t="n">
        <v>0.002483472015258</v>
      </c>
      <c r="J3826" s="35" t="n">
        <v>10</v>
      </c>
      <c r="K3826" s="6" t="n">
        <v>0</v>
      </c>
      <c r="L3826" s="35" t="n">
        <v>-1</v>
      </c>
      <c r="M3826" s="6" t="str">
        <f aca="false">IF(I3826&lt;=0,"Below 0%",IF(I3826&lt;=0.05,"0-5%",IF(I3826&lt;=0.1,"5-10%",IF(I3826&lt;=0.2,"10-20%",IF(I3826&lt;=0.4,"20-40%","Above 40%")))))</f>
        <v>0-5%</v>
      </c>
      <c r="N3826" s="6" t="str">
        <f aca="false">IF(AND(H3826&gt;=Summary!$B$25,I3826&gt;=Summary!$B$26,I3826&lt;=Summary!$B$27,J3826&gt;=Summary!$B$28,J3826&lt;=Summary!$B$29,F3826*J3826&gt;1),"Yes","No")</f>
        <v>No</v>
      </c>
    </row>
    <row r="3827" customFormat="false" ht="15" hidden="false" customHeight="false" outlineLevel="0" collapsed="false">
      <c r="A3827" s="6" t="s">
        <v>151</v>
      </c>
      <c r="B3827" s="45" t="n">
        <v>42714</v>
      </c>
      <c r="C3827" s="6" t="s">
        <v>196</v>
      </c>
      <c r="D3827" s="6" t="s">
        <v>199</v>
      </c>
      <c r="E3827" s="6" t="s">
        <v>187</v>
      </c>
      <c r="F3827" s="34" t="n">
        <v>0.447972804307938</v>
      </c>
      <c r="G3827" s="34" t="n">
        <v>0.289156626506024</v>
      </c>
      <c r="H3827" s="34" t="n">
        <v>0.158816177801914</v>
      </c>
      <c r="I3827" s="34" t="n">
        <v>0.549239281564951</v>
      </c>
      <c r="J3827" s="35" t="n">
        <v>3.5</v>
      </c>
      <c r="K3827" s="6" t="n">
        <v>1</v>
      </c>
      <c r="L3827" s="35" t="n">
        <v>2.5</v>
      </c>
      <c r="M3827" s="6" t="str">
        <f aca="false">IF(I3827&lt;=0,"Below 0%",IF(I3827&lt;=0.05,"0-5%",IF(I3827&lt;=0.1,"5-10%",IF(I3827&lt;=0.2,"10-20%",IF(I3827&lt;=0.4,"20-40%","Above 40%")))))</f>
        <v>Above 40%</v>
      </c>
      <c r="N3827" s="6" t="str">
        <f aca="false">IF(AND(H3827&gt;=Summary!$B$25,I3827&gt;=Summary!$B$26,I3827&lt;=Summary!$B$27,J3827&gt;=Summary!$B$28,J3827&lt;=Summary!$B$29,F3827*J3827&gt;1),"Yes","No")</f>
        <v>No</v>
      </c>
    </row>
    <row r="3828" customFormat="false" ht="15" hidden="false" customHeight="false" outlineLevel="0" collapsed="false">
      <c r="A3828" s="6" t="s">
        <v>151</v>
      </c>
      <c r="B3828" s="45" t="n">
        <v>42714</v>
      </c>
      <c r="C3828" s="6" t="s">
        <v>196</v>
      </c>
      <c r="D3828" s="6" t="s">
        <v>199</v>
      </c>
      <c r="E3828" s="6" t="s">
        <v>174</v>
      </c>
      <c r="F3828" s="34" t="n">
        <v>0.245004892349243</v>
      </c>
      <c r="G3828" s="34" t="n">
        <v>0.289156626506024</v>
      </c>
      <c r="H3828" s="34" t="n">
        <v>-0.0441517341567809</v>
      </c>
      <c r="I3828" s="34" t="n">
        <v>-0.152691413958867</v>
      </c>
      <c r="J3828" s="35" t="n">
        <v>3.5</v>
      </c>
      <c r="K3828" s="6" t="n">
        <v>0</v>
      </c>
      <c r="L3828" s="35" t="n">
        <v>-1</v>
      </c>
      <c r="M3828" s="6" t="str">
        <f aca="false">IF(I3828&lt;=0,"Below 0%",IF(I3828&lt;=0.05,"0-5%",IF(I3828&lt;=0.1,"5-10%",IF(I3828&lt;=0.2,"10-20%",IF(I3828&lt;=0.4,"20-40%","Above 40%")))))</f>
        <v>Below 0%</v>
      </c>
      <c r="N3828" s="6" t="str">
        <f aca="false">IF(AND(H3828&gt;=Summary!$B$25,I3828&gt;=Summary!$B$26,I3828&lt;=Summary!$B$27,J3828&gt;=Summary!$B$28,J3828&lt;=Summary!$B$29,F3828*J3828&gt;1),"Yes","No")</f>
        <v>No</v>
      </c>
    </row>
    <row r="3829" customFormat="false" ht="15" hidden="false" customHeight="false" outlineLevel="0" collapsed="false">
      <c r="A3829" s="6" t="s">
        <v>151</v>
      </c>
      <c r="B3829" s="45" t="n">
        <v>42714</v>
      </c>
      <c r="C3829" s="6" t="s">
        <v>196</v>
      </c>
      <c r="D3829" s="6" t="s">
        <v>199</v>
      </c>
      <c r="E3829" s="6" t="s">
        <v>177</v>
      </c>
      <c r="F3829" s="34" t="n">
        <v>0.307022273540497</v>
      </c>
      <c r="G3829" s="34" t="n">
        <v>0.421686746987952</v>
      </c>
      <c r="H3829" s="34" t="n">
        <v>-0.114664473447455</v>
      </c>
      <c r="I3829" s="34" t="n">
        <v>-0.271918608461108</v>
      </c>
      <c r="J3829" s="35" t="n">
        <v>2.4</v>
      </c>
      <c r="K3829" s="6" t="n">
        <v>0</v>
      </c>
      <c r="L3829" s="35" t="n">
        <v>-1</v>
      </c>
      <c r="M3829" s="6" t="str">
        <f aca="false">IF(I3829&lt;=0,"Below 0%",IF(I3829&lt;=0.05,"0-5%",IF(I3829&lt;=0.1,"5-10%",IF(I3829&lt;=0.2,"10-20%",IF(I3829&lt;=0.4,"20-40%","Above 40%")))))</f>
        <v>Below 0%</v>
      </c>
      <c r="N3829" s="6" t="str">
        <f aca="false">IF(AND(H3829&gt;=Summary!$B$25,I3829&gt;=Summary!$B$26,I3829&lt;=Summary!$B$27,J3829&gt;=Summary!$B$28,J3829&lt;=Summary!$B$29,F3829*J3829&gt;1),"Yes","No")</f>
        <v>No</v>
      </c>
    </row>
    <row r="3830" customFormat="false" ht="15" hidden="false" customHeight="false" outlineLevel="0" collapsed="false">
      <c r="A3830" s="6" t="s">
        <v>151</v>
      </c>
      <c r="B3830" s="45" t="n">
        <v>42714</v>
      </c>
      <c r="C3830" s="6" t="s">
        <v>186</v>
      </c>
      <c r="D3830" s="6" t="s">
        <v>180</v>
      </c>
      <c r="E3830" s="6" t="s">
        <v>187</v>
      </c>
      <c r="F3830" s="34" t="n">
        <v>0.476688355207443</v>
      </c>
      <c r="G3830" s="34" t="n">
        <v>0.291595197255575</v>
      </c>
      <c r="H3830" s="34" t="n">
        <v>0.185093157951869</v>
      </c>
      <c r="I3830" s="34" t="n">
        <v>0.634760653446703</v>
      </c>
      <c r="J3830" s="35" t="n">
        <v>3.5</v>
      </c>
      <c r="K3830" s="6" t="n">
        <v>0</v>
      </c>
      <c r="L3830" s="35" t="n">
        <v>-1</v>
      </c>
      <c r="M3830" s="6" t="str">
        <f aca="false">IF(I3830&lt;=0,"Below 0%",IF(I3830&lt;=0.05,"0-5%",IF(I3830&lt;=0.1,"5-10%",IF(I3830&lt;=0.2,"10-20%",IF(I3830&lt;=0.4,"20-40%","Above 40%")))))</f>
        <v>Above 40%</v>
      </c>
      <c r="N3830" s="6" t="str">
        <f aca="false">IF(AND(H3830&gt;=Summary!$B$25,I3830&gt;=Summary!$B$26,I3830&lt;=Summary!$B$27,J3830&gt;=Summary!$B$28,J3830&lt;=Summary!$B$29,F3830*J3830&gt;1),"Yes","No")</f>
        <v>No</v>
      </c>
    </row>
    <row r="3831" customFormat="false" ht="15" hidden="false" customHeight="false" outlineLevel="0" collapsed="false">
      <c r="A3831" s="6" t="s">
        <v>151</v>
      </c>
      <c r="B3831" s="45" t="n">
        <v>42714</v>
      </c>
      <c r="C3831" s="6" t="s">
        <v>186</v>
      </c>
      <c r="D3831" s="6" t="s">
        <v>180</v>
      </c>
      <c r="E3831" s="6" t="s">
        <v>174</v>
      </c>
      <c r="F3831" s="34" t="n">
        <v>0.274194031953812</v>
      </c>
      <c r="G3831" s="34" t="n">
        <v>0.300171526586621</v>
      </c>
      <c r="H3831" s="34" t="n">
        <v>-0.0259774946328093</v>
      </c>
      <c r="I3831" s="34" t="n">
        <v>-0.0865421678338733</v>
      </c>
      <c r="J3831" s="35" t="n">
        <v>3.4</v>
      </c>
      <c r="K3831" s="6" t="n">
        <v>1</v>
      </c>
      <c r="L3831" s="35" t="n">
        <v>2.4</v>
      </c>
      <c r="M3831" s="6" t="str">
        <f aca="false">IF(I3831&lt;=0,"Below 0%",IF(I3831&lt;=0.05,"0-5%",IF(I3831&lt;=0.1,"5-10%",IF(I3831&lt;=0.2,"10-20%",IF(I3831&lt;=0.4,"20-40%","Above 40%")))))</f>
        <v>Below 0%</v>
      </c>
      <c r="N3831" s="6" t="str">
        <f aca="false">IF(AND(H3831&gt;=Summary!$B$25,I3831&gt;=Summary!$B$26,I3831&lt;=Summary!$B$27,J3831&gt;=Summary!$B$28,J3831&lt;=Summary!$B$29,F3831*J3831&gt;1),"Yes","No")</f>
        <v>No</v>
      </c>
    </row>
    <row r="3832" customFormat="false" ht="15" hidden="false" customHeight="false" outlineLevel="0" collapsed="false">
      <c r="A3832" s="6" t="s">
        <v>151</v>
      </c>
      <c r="B3832" s="45" t="n">
        <v>42714</v>
      </c>
      <c r="C3832" s="6" t="s">
        <v>186</v>
      </c>
      <c r="D3832" s="6" t="s">
        <v>180</v>
      </c>
      <c r="E3832" s="6" t="s">
        <v>177</v>
      </c>
      <c r="F3832" s="34" t="n">
        <v>0.249117612838745</v>
      </c>
      <c r="G3832" s="34" t="n">
        <v>0.408233276157805</v>
      </c>
      <c r="H3832" s="34" t="n">
        <v>-0.159115663319059</v>
      </c>
      <c r="I3832" s="34" t="n">
        <v>-0.389766519810973</v>
      </c>
      <c r="J3832" s="35" t="n">
        <v>2.5</v>
      </c>
      <c r="K3832" s="6" t="n">
        <v>0</v>
      </c>
      <c r="L3832" s="35" t="n">
        <v>-1</v>
      </c>
      <c r="M3832" s="6" t="str">
        <f aca="false">IF(I3832&lt;=0,"Below 0%",IF(I3832&lt;=0.05,"0-5%",IF(I3832&lt;=0.1,"5-10%",IF(I3832&lt;=0.2,"10-20%",IF(I3832&lt;=0.4,"20-40%","Above 40%")))))</f>
        <v>Below 0%</v>
      </c>
      <c r="N3832" s="6" t="str">
        <f aca="false">IF(AND(H3832&gt;=Summary!$B$25,I3832&gt;=Summary!$B$26,I3832&lt;=Summary!$B$27,J3832&gt;=Summary!$B$28,J3832&lt;=Summary!$B$29,F3832*J3832&gt;1),"Yes","No")</f>
        <v>No</v>
      </c>
    </row>
    <row r="3833" customFormat="false" ht="15" hidden="false" customHeight="false" outlineLevel="0" collapsed="false">
      <c r="A3833" s="6" t="s">
        <v>151</v>
      </c>
      <c r="B3833" s="45" t="n">
        <v>42714</v>
      </c>
      <c r="C3833" s="6" t="s">
        <v>195</v>
      </c>
      <c r="D3833" s="6" t="s">
        <v>194</v>
      </c>
      <c r="E3833" s="6" t="s">
        <v>187</v>
      </c>
      <c r="F3833" s="34" t="n">
        <v>0.316049009561539</v>
      </c>
      <c r="G3833" s="34" t="n">
        <v>0.190754039497307</v>
      </c>
      <c r="H3833" s="34" t="n">
        <v>0.125294970064232</v>
      </c>
      <c r="I3833" s="34" t="n">
        <v>0.656840454830843</v>
      </c>
      <c r="J3833" s="35" t="n">
        <v>5.28</v>
      </c>
      <c r="K3833" s="6" t="n">
        <v>1</v>
      </c>
      <c r="L3833" s="35" t="n">
        <v>4.28</v>
      </c>
      <c r="M3833" s="6" t="str">
        <f aca="false">IF(I3833&lt;=0,"Below 0%",IF(I3833&lt;=0.05,"0-5%",IF(I3833&lt;=0.1,"5-10%",IF(I3833&lt;=0.2,"10-20%",IF(I3833&lt;=0.4,"20-40%","Above 40%")))))</f>
        <v>Above 40%</v>
      </c>
      <c r="N3833" s="6" t="str">
        <f aca="false">IF(AND(H3833&gt;=Summary!$B$25,I3833&gt;=Summary!$B$26,I3833&lt;=Summary!$B$27,J3833&gt;=Summary!$B$28,J3833&lt;=Summary!$B$29,F3833*J3833&gt;1),"Yes","No")</f>
        <v>No</v>
      </c>
    </row>
    <row r="3834" customFormat="false" ht="15" hidden="false" customHeight="false" outlineLevel="0" collapsed="false">
      <c r="A3834" s="6" t="s">
        <v>151</v>
      </c>
      <c r="B3834" s="45" t="n">
        <v>42714</v>
      </c>
      <c r="C3834" s="6" t="s">
        <v>195</v>
      </c>
      <c r="D3834" s="6" t="s">
        <v>194</v>
      </c>
      <c r="E3834" s="6" t="s">
        <v>174</v>
      </c>
      <c r="F3834" s="34" t="n">
        <v>0.26371830701828</v>
      </c>
      <c r="G3834" s="34" t="n">
        <v>0.236983842010772</v>
      </c>
      <c r="H3834" s="34" t="n">
        <v>0.0267344650075081</v>
      </c>
      <c r="I3834" s="34" t="n">
        <v>0.112811340978652</v>
      </c>
      <c r="J3834" s="35" t="n">
        <v>4.25</v>
      </c>
      <c r="K3834" s="6" t="n">
        <v>0</v>
      </c>
      <c r="L3834" s="35" t="n">
        <v>-1</v>
      </c>
      <c r="M3834" s="6" t="str">
        <f aca="false">IF(I3834&lt;=0,"Below 0%",IF(I3834&lt;=0.05,"0-5%",IF(I3834&lt;=0.1,"5-10%",IF(I3834&lt;=0.2,"10-20%",IF(I3834&lt;=0.4,"20-40%","Above 40%")))))</f>
        <v>10-20%</v>
      </c>
      <c r="N3834" s="6" t="str">
        <f aca="false">IF(AND(H3834&gt;=Summary!$B$25,I3834&gt;=Summary!$B$26,I3834&lt;=Summary!$B$27,J3834&gt;=Summary!$B$28,J3834&lt;=Summary!$B$29,F3834*J3834&gt;1),"Yes","No")</f>
        <v>No</v>
      </c>
    </row>
    <row r="3835" customFormat="false" ht="15" hidden="false" customHeight="false" outlineLevel="0" collapsed="false">
      <c r="A3835" s="6" t="s">
        <v>151</v>
      </c>
      <c r="B3835" s="45" t="n">
        <v>42714</v>
      </c>
      <c r="C3835" s="6" t="s">
        <v>195</v>
      </c>
      <c r="D3835" s="6" t="s">
        <v>194</v>
      </c>
      <c r="E3835" s="6" t="s">
        <v>177</v>
      </c>
      <c r="F3835" s="34" t="n">
        <v>0.420232713222504</v>
      </c>
      <c r="G3835" s="34" t="n">
        <v>0.572262118491921</v>
      </c>
      <c r="H3835" s="34" t="n">
        <v>-0.152029405269417</v>
      </c>
      <c r="I3835" s="34" t="n">
        <v>-0.26566393328648</v>
      </c>
      <c r="J3835" s="35" t="n">
        <v>1.76</v>
      </c>
      <c r="K3835" s="6" t="n">
        <v>0</v>
      </c>
      <c r="L3835" s="35" t="n">
        <v>-1</v>
      </c>
      <c r="M3835" s="6" t="str">
        <f aca="false">IF(I3835&lt;=0,"Below 0%",IF(I3835&lt;=0.05,"0-5%",IF(I3835&lt;=0.1,"5-10%",IF(I3835&lt;=0.2,"10-20%",IF(I3835&lt;=0.4,"20-40%","Above 40%")))))</f>
        <v>Below 0%</v>
      </c>
      <c r="N3835" s="6" t="str">
        <f aca="false">IF(AND(H3835&gt;=Summary!$B$25,I3835&gt;=Summary!$B$26,I3835&lt;=Summary!$B$27,J3835&gt;=Summary!$B$28,J3835&lt;=Summary!$B$29,F3835*J3835&gt;1),"Yes","No")</f>
        <v>No</v>
      </c>
    </row>
    <row r="3836" customFormat="false" ht="15" hidden="false" customHeight="false" outlineLevel="0" collapsed="false">
      <c r="A3836" s="6" t="s">
        <v>151</v>
      </c>
      <c r="B3836" s="45" t="n">
        <v>42714</v>
      </c>
      <c r="C3836" s="6" t="s">
        <v>175</v>
      </c>
      <c r="D3836" s="6" t="s">
        <v>191</v>
      </c>
      <c r="E3836" s="6" t="s">
        <v>187</v>
      </c>
      <c r="F3836" s="34" t="n">
        <v>0.426447123289108</v>
      </c>
      <c r="G3836" s="34" t="n">
        <v>0.448963498985422</v>
      </c>
      <c r="H3836" s="34" t="n">
        <v>-0.0225163756963138</v>
      </c>
      <c r="I3836" s="34" t="n">
        <v>-0.0501519071086999</v>
      </c>
      <c r="J3836" s="35" t="n">
        <v>2.23</v>
      </c>
      <c r="K3836" s="6" t="n">
        <v>1</v>
      </c>
      <c r="L3836" s="35" t="n">
        <v>1.23</v>
      </c>
      <c r="M3836" s="6" t="str">
        <f aca="false">IF(I3836&lt;=0,"Below 0%",IF(I3836&lt;=0.05,"0-5%",IF(I3836&lt;=0.1,"5-10%",IF(I3836&lt;=0.2,"10-20%",IF(I3836&lt;=0.4,"20-40%","Above 40%")))))</f>
        <v>Below 0%</v>
      </c>
      <c r="N3836" s="6" t="str">
        <f aca="false">IF(AND(H3836&gt;=Summary!$B$25,I3836&gt;=Summary!$B$26,I3836&lt;=Summary!$B$27,J3836&gt;=Summary!$B$28,J3836&lt;=Summary!$B$29,F3836*J3836&gt;1),"Yes","No")</f>
        <v>No</v>
      </c>
    </row>
    <row r="3837" customFormat="false" ht="15" hidden="false" customHeight="false" outlineLevel="0" collapsed="false">
      <c r="A3837" s="6" t="s">
        <v>151</v>
      </c>
      <c r="B3837" s="45" t="n">
        <v>42714</v>
      </c>
      <c r="C3837" s="6" t="s">
        <v>175</v>
      </c>
      <c r="D3837" s="6" t="s">
        <v>191</v>
      </c>
      <c r="E3837" s="6" t="s">
        <v>174</v>
      </c>
      <c r="F3837" s="34" t="n">
        <v>0.292578607797623</v>
      </c>
      <c r="G3837" s="34" t="n">
        <v>0.280444986761202</v>
      </c>
      <c r="H3837" s="34" t="n">
        <v>0.0121336210364207</v>
      </c>
      <c r="I3837" s="34" t="n">
        <v>0.0432656014876545</v>
      </c>
      <c r="J3837" s="35" t="n">
        <v>3.57</v>
      </c>
      <c r="K3837" s="6" t="n">
        <v>0</v>
      </c>
      <c r="L3837" s="35" t="n">
        <v>-1</v>
      </c>
      <c r="M3837" s="6" t="str">
        <f aca="false">IF(I3837&lt;=0,"Below 0%",IF(I3837&lt;=0.05,"0-5%",IF(I3837&lt;=0.1,"5-10%",IF(I3837&lt;=0.2,"10-20%",IF(I3837&lt;=0.4,"20-40%","Above 40%")))))</f>
        <v>0-5%</v>
      </c>
      <c r="N3837" s="6" t="str">
        <f aca="false">IF(AND(H3837&gt;=Summary!$B$25,I3837&gt;=Summary!$B$26,I3837&lt;=Summary!$B$27,J3837&gt;=Summary!$B$28,J3837&lt;=Summary!$B$29,F3837*J3837&gt;1),"Yes","No")</f>
        <v>No</v>
      </c>
    </row>
    <row r="3838" customFormat="false" ht="15" hidden="false" customHeight="false" outlineLevel="0" collapsed="false">
      <c r="A3838" s="6" t="s">
        <v>151</v>
      </c>
      <c r="B3838" s="45" t="n">
        <v>42714</v>
      </c>
      <c r="C3838" s="6" t="s">
        <v>175</v>
      </c>
      <c r="D3838" s="6" t="s">
        <v>191</v>
      </c>
      <c r="E3838" s="6" t="s">
        <v>177</v>
      </c>
      <c r="F3838" s="34" t="n">
        <v>0.280974268913269</v>
      </c>
      <c r="G3838" s="34" t="n">
        <v>0.270591514253376</v>
      </c>
      <c r="H3838" s="34" t="n">
        <v>0.0103827546598931</v>
      </c>
      <c r="I3838" s="34" t="n">
        <v>0.0383705848594014</v>
      </c>
      <c r="J3838" s="35" t="n">
        <v>3.7</v>
      </c>
      <c r="K3838" s="6" t="n">
        <v>0</v>
      </c>
      <c r="L3838" s="35" t="n">
        <v>-1</v>
      </c>
      <c r="M3838" s="6" t="str">
        <f aca="false">IF(I3838&lt;=0,"Below 0%",IF(I3838&lt;=0.05,"0-5%",IF(I3838&lt;=0.1,"5-10%",IF(I3838&lt;=0.2,"10-20%",IF(I3838&lt;=0.4,"20-40%","Above 40%")))))</f>
        <v>0-5%</v>
      </c>
      <c r="N3838" s="6" t="str">
        <f aca="false">IF(AND(H3838&gt;=Summary!$B$25,I3838&gt;=Summary!$B$26,I3838&lt;=Summary!$B$27,J3838&gt;=Summary!$B$28,J3838&lt;=Summary!$B$29,F3838*J3838&gt;1),"Yes","No")</f>
        <v>No</v>
      </c>
    </row>
    <row r="3839" customFormat="false" ht="15" hidden="false" customHeight="false" outlineLevel="0" collapsed="false">
      <c r="A3839" s="6" t="s">
        <v>151</v>
      </c>
      <c r="B3839" s="45" t="n">
        <v>42714</v>
      </c>
      <c r="C3839" s="6" t="s">
        <v>198</v>
      </c>
      <c r="D3839" s="6" t="s">
        <v>173</v>
      </c>
      <c r="E3839" s="6" t="s">
        <v>187</v>
      </c>
      <c r="F3839" s="34" t="n">
        <v>0.282813370227814</v>
      </c>
      <c r="G3839" s="34" t="n">
        <v>0.31579332285077</v>
      </c>
      <c r="H3839" s="34" t="n">
        <v>-0.032979952622956</v>
      </c>
      <c r="I3839" s="34" t="n">
        <v>-0.10443524367531</v>
      </c>
      <c r="J3839" s="35" t="n">
        <v>3.15</v>
      </c>
      <c r="K3839" s="6" t="n">
        <v>1</v>
      </c>
      <c r="L3839" s="35" t="n">
        <v>2.15</v>
      </c>
      <c r="M3839" s="6" t="str">
        <f aca="false">IF(I3839&lt;=0,"Below 0%",IF(I3839&lt;=0.05,"0-5%",IF(I3839&lt;=0.1,"5-10%",IF(I3839&lt;=0.2,"10-20%",IF(I3839&lt;=0.4,"20-40%","Above 40%")))))</f>
        <v>Below 0%</v>
      </c>
      <c r="N3839" s="6" t="str">
        <f aca="false">IF(AND(H3839&gt;=Summary!$B$25,I3839&gt;=Summary!$B$26,I3839&lt;=Summary!$B$27,J3839&gt;=Summary!$B$28,J3839&lt;=Summary!$B$29,F3839*J3839&gt;1),"Yes","No")</f>
        <v>No</v>
      </c>
    </row>
    <row r="3840" customFormat="false" ht="15" hidden="false" customHeight="false" outlineLevel="0" collapsed="false">
      <c r="A3840" s="6" t="s">
        <v>151</v>
      </c>
      <c r="B3840" s="45" t="n">
        <v>42714</v>
      </c>
      <c r="C3840" s="6" t="s">
        <v>198</v>
      </c>
      <c r="D3840" s="6" t="s">
        <v>173</v>
      </c>
      <c r="E3840" s="6" t="s">
        <v>174</v>
      </c>
      <c r="F3840" s="34" t="n">
        <v>0.414531767368317</v>
      </c>
      <c r="G3840" s="34" t="n">
        <v>0.292573225582331</v>
      </c>
      <c r="H3840" s="34" t="n">
        <v>0.121958541785986</v>
      </c>
      <c r="I3840" s="34" t="n">
        <v>0.416847924287134</v>
      </c>
      <c r="J3840" s="35" t="n">
        <v>3.4</v>
      </c>
      <c r="K3840" s="6" t="n">
        <v>0</v>
      </c>
      <c r="L3840" s="35" t="n">
        <v>-1</v>
      </c>
      <c r="M3840" s="6" t="str">
        <f aca="false">IF(I3840&lt;=0,"Below 0%",IF(I3840&lt;=0.05,"0-5%",IF(I3840&lt;=0.1,"5-10%",IF(I3840&lt;=0.2,"10-20%",IF(I3840&lt;=0.4,"20-40%","Above 40%")))))</f>
        <v>Above 40%</v>
      </c>
      <c r="N3840" s="6" t="str">
        <f aca="false">IF(AND(H3840&gt;=Summary!$B$25,I3840&gt;=Summary!$B$26,I3840&lt;=Summary!$B$27,J3840&gt;=Summary!$B$28,J3840&lt;=Summary!$B$29,F3840*J3840&gt;1),"Yes","No")</f>
        <v>No</v>
      </c>
    </row>
    <row r="3841" customFormat="false" ht="15" hidden="false" customHeight="false" outlineLevel="0" collapsed="false">
      <c r="A3841" s="6" t="s">
        <v>151</v>
      </c>
      <c r="B3841" s="45" t="n">
        <v>42714</v>
      </c>
      <c r="C3841" s="6" t="s">
        <v>198</v>
      </c>
      <c r="D3841" s="6" t="s">
        <v>173</v>
      </c>
      <c r="E3841" s="6" t="s">
        <v>177</v>
      </c>
      <c r="F3841" s="34" t="n">
        <v>0.302654892206192</v>
      </c>
      <c r="G3841" s="34" t="n">
        <v>0.391633451566899</v>
      </c>
      <c r="H3841" s="34" t="n">
        <v>-0.0889785593607074</v>
      </c>
      <c r="I3841" s="34" t="n">
        <v>-0.227198567958662</v>
      </c>
      <c r="J3841" s="35" t="n">
        <v>2.54</v>
      </c>
      <c r="K3841" s="6" t="n">
        <v>0</v>
      </c>
      <c r="L3841" s="35" t="n">
        <v>-1</v>
      </c>
      <c r="M3841" s="6" t="str">
        <f aca="false">IF(I3841&lt;=0,"Below 0%",IF(I3841&lt;=0.05,"0-5%",IF(I3841&lt;=0.1,"5-10%",IF(I3841&lt;=0.2,"10-20%",IF(I3841&lt;=0.4,"20-40%","Above 40%")))))</f>
        <v>Below 0%</v>
      </c>
      <c r="N3841" s="6" t="str">
        <f aca="false">IF(AND(H3841&gt;=Summary!$B$25,I3841&gt;=Summary!$B$26,I3841&lt;=Summary!$B$27,J3841&gt;=Summary!$B$28,J3841&lt;=Summary!$B$29,F3841*J3841&gt;1),"Yes","No")</f>
        <v>No</v>
      </c>
    </row>
    <row r="3842" customFormat="false" ht="15" hidden="false" customHeight="false" outlineLevel="0" collapsed="false">
      <c r="A3842" s="6" t="s">
        <v>151</v>
      </c>
      <c r="B3842" s="45" t="n">
        <v>42715</v>
      </c>
      <c r="C3842" s="6" t="s">
        <v>190</v>
      </c>
      <c r="D3842" s="6" t="s">
        <v>178</v>
      </c>
      <c r="E3842" s="6" t="s">
        <v>187</v>
      </c>
      <c r="F3842" s="34" t="n">
        <v>0.748480796813965</v>
      </c>
      <c r="G3842" s="34" t="n">
        <v>0.769704433497537</v>
      </c>
      <c r="H3842" s="34" t="n">
        <v>-0.0212236366835721</v>
      </c>
      <c r="I3842" s="34" t="n">
        <v>-0.0275737487792969</v>
      </c>
      <c r="J3842" s="35" t="n">
        <v>1.32</v>
      </c>
      <c r="K3842" s="6" t="n">
        <v>1</v>
      </c>
      <c r="L3842" s="35" t="n">
        <v>0.32</v>
      </c>
      <c r="M3842" s="6" t="str">
        <f aca="false">IF(I3842&lt;=0,"Below 0%",IF(I3842&lt;=0.05,"0-5%",IF(I3842&lt;=0.1,"5-10%",IF(I3842&lt;=0.2,"10-20%",IF(I3842&lt;=0.4,"20-40%","Above 40%")))))</f>
        <v>Below 0%</v>
      </c>
      <c r="N3842" s="6" t="str">
        <f aca="false">IF(AND(H3842&gt;=Summary!$B$25,I3842&gt;=Summary!$B$26,I3842&lt;=Summary!$B$27,J3842&gt;=Summary!$B$28,J3842&lt;=Summary!$B$29,F3842*J3842&gt;1),"Yes","No")</f>
        <v>No</v>
      </c>
    </row>
    <row r="3843" customFormat="false" ht="15" hidden="false" customHeight="false" outlineLevel="0" collapsed="false">
      <c r="A3843" s="6" t="s">
        <v>151</v>
      </c>
      <c r="B3843" s="45" t="n">
        <v>42715</v>
      </c>
      <c r="C3843" s="6" t="s">
        <v>190</v>
      </c>
      <c r="D3843" s="6" t="s">
        <v>178</v>
      </c>
      <c r="E3843" s="6" t="s">
        <v>174</v>
      </c>
      <c r="F3843" s="34" t="n">
        <v>0.15432208776474</v>
      </c>
      <c r="G3843" s="34" t="n">
        <v>0.16256157635468</v>
      </c>
      <c r="H3843" s="34" t="n">
        <v>-0.00823948858993981</v>
      </c>
      <c r="I3843" s="34" t="n">
        <v>-0.050685338901751</v>
      </c>
      <c r="J3843" s="35" t="n">
        <v>6.25</v>
      </c>
      <c r="K3843" s="6" t="n">
        <v>0</v>
      </c>
      <c r="L3843" s="35" t="n">
        <v>-1</v>
      </c>
      <c r="M3843" s="6" t="str">
        <f aca="false">IF(I3843&lt;=0,"Below 0%",IF(I3843&lt;=0.05,"0-5%",IF(I3843&lt;=0.1,"5-10%",IF(I3843&lt;=0.2,"10-20%",IF(I3843&lt;=0.4,"20-40%","Above 40%")))))</f>
        <v>Below 0%</v>
      </c>
      <c r="N3843" s="6" t="str">
        <f aca="false">IF(AND(H3843&gt;=Summary!$B$25,I3843&gt;=Summary!$B$26,I3843&lt;=Summary!$B$27,J3843&gt;=Summary!$B$28,J3843&lt;=Summary!$B$29,F3843*J3843&gt;1),"Yes","No")</f>
        <v>No</v>
      </c>
    </row>
    <row r="3844" customFormat="false" ht="15" hidden="false" customHeight="false" outlineLevel="0" collapsed="false">
      <c r="A3844" s="6" t="s">
        <v>151</v>
      </c>
      <c r="B3844" s="45" t="n">
        <v>42715</v>
      </c>
      <c r="C3844" s="6" t="s">
        <v>190</v>
      </c>
      <c r="D3844" s="6" t="s">
        <v>178</v>
      </c>
      <c r="E3844" s="6" t="s">
        <v>177</v>
      </c>
      <c r="F3844" s="34" t="n">
        <v>0.0971971526741982</v>
      </c>
      <c r="G3844" s="34" t="n">
        <v>0.0677339901477833</v>
      </c>
      <c r="H3844" s="34" t="n">
        <v>0.0294631625264149</v>
      </c>
      <c r="I3844" s="34" t="n">
        <v>0.434983417662707</v>
      </c>
      <c r="J3844" s="35" t="n">
        <v>15</v>
      </c>
      <c r="K3844" s="6" t="n">
        <v>0</v>
      </c>
      <c r="L3844" s="35" t="n">
        <v>-1</v>
      </c>
      <c r="M3844" s="6" t="str">
        <f aca="false">IF(I3844&lt;=0,"Below 0%",IF(I3844&lt;=0.05,"0-5%",IF(I3844&lt;=0.1,"5-10%",IF(I3844&lt;=0.2,"10-20%",IF(I3844&lt;=0.4,"20-40%","Above 40%")))))</f>
        <v>Above 40%</v>
      </c>
      <c r="N3844" s="6" t="str">
        <f aca="false">IF(AND(H3844&gt;=Summary!$B$25,I3844&gt;=Summary!$B$26,I3844&lt;=Summary!$B$27,J3844&gt;=Summary!$B$28,J3844&lt;=Summary!$B$29,F3844*J3844&gt;1),"Yes","No")</f>
        <v>No</v>
      </c>
    </row>
    <row r="3845" customFormat="false" ht="15" hidden="false" customHeight="false" outlineLevel="0" collapsed="false">
      <c r="A3845" s="6" t="s">
        <v>151</v>
      </c>
      <c r="B3845" s="45" t="n">
        <v>42715</v>
      </c>
      <c r="C3845" s="6" t="s">
        <v>183</v>
      </c>
      <c r="D3845" s="6" t="s">
        <v>189</v>
      </c>
      <c r="E3845" s="6" t="s">
        <v>187</v>
      </c>
      <c r="F3845" s="34" t="n">
        <v>0.719071686267853</v>
      </c>
      <c r="G3845" s="34" t="n">
        <v>0.755608028335301</v>
      </c>
      <c r="H3845" s="34" t="n">
        <v>-0.0365363420674483</v>
      </c>
      <c r="I3845" s="34" t="n">
        <v>-0.0483535652048885</v>
      </c>
      <c r="J3845" s="35" t="n">
        <v>1.35</v>
      </c>
      <c r="K3845" s="6" t="n">
        <v>0</v>
      </c>
      <c r="L3845" s="35" t="n">
        <v>-1</v>
      </c>
      <c r="M3845" s="6" t="str">
        <f aca="false">IF(I3845&lt;=0,"Below 0%",IF(I3845&lt;=0.05,"0-5%",IF(I3845&lt;=0.1,"5-10%",IF(I3845&lt;=0.2,"10-20%",IF(I3845&lt;=0.4,"20-40%","Above 40%")))))</f>
        <v>Below 0%</v>
      </c>
      <c r="N3845" s="6" t="str">
        <f aca="false">IF(AND(H3845&gt;=Summary!$B$25,I3845&gt;=Summary!$B$26,I3845&lt;=Summary!$B$27,J3845&gt;=Summary!$B$28,J3845&lt;=Summary!$B$29,F3845*J3845&gt;1),"Yes","No")</f>
        <v>No</v>
      </c>
    </row>
    <row r="3846" customFormat="false" ht="15" hidden="false" customHeight="false" outlineLevel="0" collapsed="false">
      <c r="A3846" s="6" t="s">
        <v>151</v>
      </c>
      <c r="B3846" s="45" t="n">
        <v>42715</v>
      </c>
      <c r="C3846" s="6" t="s">
        <v>183</v>
      </c>
      <c r="D3846" s="6" t="s">
        <v>189</v>
      </c>
      <c r="E3846" s="6" t="s">
        <v>174</v>
      </c>
      <c r="F3846" s="34" t="n">
        <v>0.190238565206528</v>
      </c>
      <c r="G3846" s="34" t="n">
        <v>0.159386068476978</v>
      </c>
      <c r="H3846" s="34" t="n">
        <v>0.0308524967295502</v>
      </c>
      <c r="I3846" s="34" t="n">
        <v>0.193570849851326</v>
      </c>
      <c r="J3846" s="35" t="n">
        <v>6.4</v>
      </c>
      <c r="K3846" s="6" t="n">
        <v>1</v>
      </c>
      <c r="L3846" s="35" t="n">
        <v>5.4</v>
      </c>
      <c r="M3846" s="6" t="str">
        <f aca="false">IF(I3846&lt;=0,"Below 0%",IF(I3846&lt;=0.05,"0-5%",IF(I3846&lt;=0.1,"5-10%",IF(I3846&lt;=0.2,"10-20%",IF(I3846&lt;=0.4,"20-40%","Above 40%")))))</f>
        <v>10-20%</v>
      </c>
      <c r="N3846" s="6" t="str">
        <f aca="false">IF(AND(H3846&gt;=Summary!$B$25,I3846&gt;=Summary!$B$26,I3846&lt;=Summary!$B$27,J3846&gt;=Summary!$B$28,J3846&lt;=Summary!$B$29,F3846*J3846&gt;1),"Yes","No")</f>
        <v>No</v>
      </c>
    </row>
    <row r="3847" customFormat="false" ht="15" hidden="false" customHeight="false" outlineLevel="0" collapsed="false">
      <c r="A3847" s="6" t="s">
        <v>151</v>
      </c>
      <c r="B3847" s="45" t="n">
        <v>42715</v>
      </c>
      <c r="C3847" s="6" t="s">
        <v>183</v>
      </c>
      <c r="D3847" s="6" t="s">
        <v>189</v>
      </c>
      <c r="E3847" s="6" t="s">
        <v>177</v>
      </c>
      <c r="F3847" s="34" t="n">
        <v>0.0906898006796837</v>
      </c>
      <c r="G3847" s="34" t="n">
        <v>0.0850059031877214</v>
      </c>
      <c r="H3847" s="34" t="n">
        <v>0.00568389749196233</v>
      </c>
      <c r="I3847" s="34" t="n">
        <v>0.0668647385512791</v>
      </c>
      <c r="J3847" s="35" t="n">
        <v>12</v>
      </c>
      <c r="K3847" s="6" t="n">
        <v>0</v>
      </c>
      <c r="L3847" s="35" t="n">
        <v>-1</v>
      </c>
      <c r="M3847" s="6" t="str">
        <f aca="false">IF(I3847&lt;=0,"Below 0%",IF(I3847&lt;=0.05,"0-5%",IF(I3847&lt;=0.1,"5-10%",IF(I3847&lt;=0.2,"10-20%",IF(I3847&lt;=0.4,"20-40%","Above 40%")))))</f>
        <v>5-10%</v>
      </c>
      <c r="N3847" s="6" t="str">
        <f aca="false">IF(AND(H3847&gt;=Summary!$B$25,I3847&gt;=Summary!$B$26,I3847&lt;=Summary!$B$27,J3847&gt;=Summary!$B$28,J3847&lt;=Summary!$B$29,F3847*J3847&gt;1),"Yes","No")</f>
        <v>No</v>
      </c>
    </row>
    <row r="3848" customFormat="false" ht="15" hidden="false" customHeight="false" outlineLevel="0" collapsed="false">
      <c r="A3848" s="6" t="s">
        <v>151</v>
      </c>
      <c r="B3848" s="45" t="n">
        <v>42715</v>
      </c>
      <c r="C3848" s="6" t="s">
        <v>176</v>
      </c>
      <c r="D3848" s="6" t="s">
        <v>181</v>
      </c>
      <c r="E3848" s="6" t="s">
        <v>187</v>
      </c>
      <c r="F3848" s="34" t="n">
        <v>0.439836770296097</v>
      </c>
      <c r="G3848" s="34" t="n">
        <v>0.439689332699319</v>
      </c>
      <c r="H3848" s="34" t="n">
        <v>0.000147437596778322</v>
      </c>
      <c r="I3848" s="34" t="n">
        <v>0.00033532220550625</v>
      </c>
      <c r="J3848" s="35" t="n">
        <v>2.25</v>
      </c>
      <c r="K3848" s="6" t="n">
        <v>1</v>
      </c>
      <c r="L3848" s="35" t="n">
        <v>1.25</v>
      </c>
      <c r="M3848" s="6" t="str">
        <f aca="false">IF(I3848&lt;=0,"Below 0%",IF(I3848&lt;=0.05,"0-5%",IF(I3848&lt;=0.1,"5-10%",IF(I3848&lt;=0.2,"10-20%",IF(I3848&lt;=0.4,"20-40%","Above 40%")))))</f>
        <v>0-5%</v>
      </c>
      <c r="N3848" s="6" t="str">
        <f aca="false">IF(AND(H3848&gt;=Summary!$B$25,I3848&gt;=Summary!$B$26,I3848&lt;=Summary!$B$27,J3848&gt;=Summary!$B$28,J3848&lt;=Summary!$B$29,F3848*J3848&gt;1),"Yes","No")</f>
        <v>No</v>
      </c>
    </row>
    <row r="3849" customFormat="false" ht="15" hidden="false" customHeight="false" outlineLevel="0" collapsed="false">
      <c r="A3849" s="6" t="s">
        <v>151</v>
      </c>
      <c r="B3849" s="45" t="n">
        <v>42715</v>
      </c>
      <c r="C3849" s="6" t="s">
        <v>176</v>
      </c>
      <c r="D3849" s="6" t="s">
        <v>181</v>
      </c>
      <c r="E3849" s="6" t="s">
        <v>174</v>
      </c>
      <c r="F3849" s="34" t="n">
        <v>0.246475145220757</v>
      </c>
      <c r="G3849" s="34" t="n">
        <v>0.289269297828499</v>
      </c>
      <c r="H3849" s="34" t="n">
        <v>-0.0427941526077425</v>
      </c>
      <c r="I3849" s="34" t="n">
        <v>-0.147938799343697</v>
      </c>
      <c r="J3849" s="35" t="n">
        <v>3.42</v>
      </c>
      <c r="K3849" s="6" t="n">
        <v>0</v>
      </c>
      <c r="L3849" s="35" t="n">
        <v>-1</v>
      </c>
      <c r="M3849" s="6" t="str">
        <f aca="false">IF(I3849&lt;=0,"Below 0%",IF(I3849&lt;=0.05,"0-5%",IF(I3849&lt;=0.1,"5-10%",IF(I3849&lt;=0.2,"10-20%",IF(I3849&lt;=0.4,"20-40%","Above 40%")))))</f>
        <v>Below 0%</v>
      </c>
      <c r="N3849" s="6" t="str">
        <f aca="false">IF(AND(H3849&gt;=Summary!$B$25,I3849&gt;=Summary!$B$26,I3849&lt;=Summary!$B$27,J3849&gt;=Summary!$B$28,J3849&lt;=Summary!$B$29,F3849*J3849&gt;1),"Yes","No")</f>
        <v>No</v>
      </c>
    </row>
    <row r="3850" customFormat="false" ht="15" hidden="false" customHeight="false" outlineLevel="0" collapsed="false">
      <c r="A3850" s="6" t="s">
        <v>151</v>
      </c>
      <c r="B3850" s="45" t="n">
        <v>42715</v>
      </c>
      <c r="C3850" s="6" t="s">
        <v>176</v>
      </c>
      <c r="D3850" s="6" t="s">
        <v>181</v>
      </c>
      <c r="E3850" s="6" t="s">
        <v>177</v>
      </c>
      <c r="F3850" s="34" t="n">
        <v>0.313688069581986</v>
      </c>
      <c r="G3850" s="34" t="n">
        <v>0.271041369472183</v>
      </c>
      <c r="H3850" s="34" t="n">
        <v>0.0426467001098029</v>
      </c>
      <c r="I3850" s="34" t="n">
        <v>0.157343877773536</v>
      </c>
      <c r="J3850" s="35" t="n">
        <v>3.65</v>
      </c>
      <c r="K3850" s="6" t="n">
        <v>0</v>
      </c>
      <c r="L3850" s="35" t="n">
        <v>-1</v>
      </c>
      <c r="M3850" s="6" t="str">
        <f aca="false">IF(I3850&lt;=0,"Below 0%",IF(I3850&lt;=0.05,"0-5%",IF(I3850&lt;=0.1,"5-10%",IF(I3850&lt;=0.2,"10-20%",IF(I3850&lt;=0.4,"20-40%","Above 40%")))))</f>
        <v>10-20%</v>
      </c>
      <c r="N3850" s="6" t="str">
        <f aca="false">IF(AND(H3850&gt;=Summary!$B$25,I3850&gt;=Summary!$B$26,I3850&lt;=Summary!$B$27,J3850&gt;=Summary!$B$28,J3850&lt;=Summary!$B$29,F3850*J3850&gt;1),"Yes","No")</f>
        <v>Yes</v>
      </c>
    </row>
    <row r="3851" customFormat="false" ht="15" hidden="false" customHeight="false" outlineLevel="0" collapsed="false">
      <c r="A3851" s="6" t="s">
        <v>151</v>
      </c>
      <c r="B3851" s="45" t="n">
        <v>42715</v>
      </c>
      <c r="C3851" s="6" t="s">
        <v>179</v>
      </c>
      <c r="D3851" s="6" t="s">
        <v>200</v>
      </c>
      <c r="E3851" s="6" t="s">
        <v>187</v>
      </c>
      <c r="F3851" s="34" t="n">
        <v>0.564929842948914</v>
      </c>
      <c r="G3851" s="34" t="n">
        <v>0.575605428566036</v>
      </c>
      <c r="H3851" s="34" t="n">
        <v>-0.0106755856171221</v>
      </c>
      <c r="I3851" s="34" t="n">
        <v>-0.0185467076704218</v>
      </c>
      <c r="J3851" s="35" t="n">
        <v>1.76</v>
      </c>
      <c r="K3851" s="6" t="n">
        <v>1</v>
      </c>
      <c r="L3851" s="35" t="n">
        <v>0.76</v>
      </c>
      <c r="M3851" s="6" t="str">
        <f aca="false">IF(I3851&lt;=0,"Below 0%",IF(I3851&lt;=0.05,"0-5%",IF(I3851&lt;=0.1,"5-10%",IF(I3851&lt;=0.2,"10-20%",IF(I3851&lt;=0.4,"20-40%","Above 40%")))))</f>
        <v>Below 0%</v>
      </c>
      <c r="N3851" s="6" t="str">
        <f aca="false">IF(AND(H3851&gt;=Summary!$B$25,I3851&gt;=Summary!$B$26,I3851&lt;=Summary!$B$27,J3851&gt;=Summary!$B$28,J3851&lt;=Summary!$B$29,F3851*J3851&gt;1),"Yes","No")</f>
        <v>No</v>
      </c>
    </row>
    <row r="3852" customFormat="false" ht="15" hidden="false" customHeight="false" outlineLevel="0" collapsed="false">
      <c r="A3852" s="6" t="s">
        <v>151</v>
      </c>
      <c r="B3852" s="45" t="n">
        <v>42715</v>
      </c>
      <c r="C3852" s="6" t="s">
        <v>179</v>
      </c>
      <c r="D3852" s="6" t="s">
        <v>200</v>
      </c>
      <c r="E3852" s="6" t="s">
        <v>174</v>
      </c>
      <c r="F3852" s="34" t="n">
        <v>0.247732862830162</v>
      </c>
      <c r="G3852" s="34" t="n">
        <v>0.266596198493743</v>
      </c>
      <c r="H3852" s="34" t="n">
        <v>-0.0188633356635807</v>
      </c>
      <c r="I3852" s="34" t="n">
        <v>-0.0707562064656502</v>
      </c>
      <c r="J3852" s="35" t="n">
        <v>3.8</v>
      </c>
      <c r="K3852" s="6" t="n">
        <v>0</v>
      </c>
      <c r="L3852" s="35" t="n">
        <v>-1</v>
      </c>
      <c r="M3852" s="6" t="str">
        <f aca="false">IF(I3852&lt;=0,"Below 0%",IF(I3852&lt;=0.05,"0-5%",IF(I3852&lt;=0.1,"5-10%",IF(I3852&lt;=0.2,"10-20%",IF(I3852&lt;=0.4,"20-40%","Above 40%")))))</f>
        <v>Below 0%</v>
      </c>
      <c r="N3852" s="6" t="str">
        <f aca="false">IF(AND(H3852&gt;=Summary!$B$25,I3852&gt;=Summary!$B$26,I3852&lt;=Summary!$B$27,J3852&gt;=Summary!$B$28,J3852&lt;=Summary!$B$29,F3852*J3852&gt;1),"Yes","No")</f>
        <v>No</v>
      </c>
    </row>
    <row r="3853" customFormat="false" ht="15" hidden="false" customHeight="false" outlineLevel="0" collapsed="false">
      <c r="A3853" s="6" t="s">
        <v>151</v>
      </c>
      <c r="B3853" s="45" t="n">
        <v>42715</v>
      </c>
      <c r="C3853" s="6" t="s">
        <v>179</v>
      </c>
      <c r="D3853" s="6" t="s">
        <v>200</v>
      </c>
      <c r="E3853" s="6" t="s">
        <v>177</v>
      </c>
      <c r="F3853" s="34" t="n">
        <v>0.187337279319763</v>
      </c>
      <c r="G3853" s="34" t="n">
        <v>0.157798372940222</v>
      </c>
      <c r="H3853" s="34" t="n">
        <v>0.0295389063795416</v>
      </c>
      <c r="I3853" s="34" t="n">
        <v>0.187193985775327</v>
      </c>
      <c r="J3853" s="35" t="n">
        <v>6.42</v>
      </c>
      <c r="K3853" s="6" t="n">
        <v>0</v>
      </c>
      <c r="L3853" s="35" t="n">
        <v>-1</v>
      </c>
      <c r="M3853" s="6" t="str">
        <f aca="false">IF(I3853&lt;=0,"Below 0%",IF(I3853&lt;=0.05,"0-5%",IF(I3853&lt;=0.1,"5-10%",IF(I3853&lt;=0.2,"10-20%",IF(I3853&lt;=0.4,"20-40%","Above 40%")))))</f>
        <v>10-20%</v>
      </c>
      <c r="N3853" s="6" t="str">
        <f aca="false">IF(AND(H3853&gt;=Summary!$B$25,I3853&gt;=Summary!$B$26,I3853&lt;=Summary!$B$27,J3853&gt;=Summary!$B$28,J3853&lt;=Summary!$B$29,F3853*J3853&gt;1),"Yes","No")</f>
        <v>No</v>
      </c>
    </row>
    <row r="3854" customFormat="false" ht="15" hidden="false" customHeight="false" outlineLevel="0" collapsed="false">
      <c r="A3854" s="6" t="s">
        <v>151</v>
      </c>
      <c r="B3854" s="45" t="n">
        <v>42717</v>
      </c>
      <c r="C3854" s="6" t="s">
        <v>199</v>
      </c>
      <c r="D3854" s="6" t="s">
        <v>195</v>
      </c>
      <c r="E3854" s="6" t="s">
        <v>187</v>
      </c>
      <c r="F3854" s="34" t="n">
        <v>0.293879359960556</v>
      </c>
      <c r="G3854" s="34" t="n">
        <v>0.397585090559104</v>
      </c>
      <c r="H3854" s="34" t="n">
        <v>-0.103705730598548</v>
      </c>
      <c r="I3854" s="34" t="n">
        <v>-0.260839083409068</v>
      </c>
      <c r="J3854" s="35" t="n">
        <v>2.55</v>
      </c>
      <c r="K3854" s="6" t="n">
        <v>1</v>
      </c>
      <c r="L3854" s="35" t="n">
        <v>1.55</v>
      </c>
      <c r="M3854" s="6" t="str">
        <f aca="false">IF(I3854&lt;=0,"Below 0%",IF(I3854&lt;=0.05,"0-5%",IF(I3854&lt;=0.1,"5-10%",IF(I3854&lt;=0.2,"10-20%",IF(I3854&lt;=0.4,"20-40%","Above 40%")))))</f>
        <v>Below 0%</v>
      </c>
      <c r="N3854" s="6" t="str">
        <f aca="false">IF(AND(H3854&gt;=Summary!$B$25,I3854&gt;=Summary!$B$26,I3854&lt;=Summary!$B$27,J3854&gt;=Summary!$B$28,J3854&lt;=Summary!$B$29,F3854*J3854&gt;1),"Yes","No")</f>
        <v>No</v>
      </c>
    </row>
    <row r="3855" customFormat="false" ht="15" hidden="false" customHeight="false" outlineLevel="0" collapsed="false">
      <c r="A3855" s="6" t="s">
        <v>151</v>
      </c>
      <c r="B3855" s="45" t="n">
        <v>42717</v>
      </c>
      <c r="C3855" s="6" t="s">
        <v>199</v>
      </c>
      <c r="D3855" s="6" t="s">
        <v>195</v>
      </c>
      <c r="E3855" s="6" t="s">
        <v>174</v>
      </c>
      <c r="F3855" s="34" t="n">
        <v>0.302541196346283</v>
      </c>
      <c r="G3855" s="34" t="n">
        <v>0.28558929040161</v>
      </c>
      <c r="H3855" s="34" t="n">
        <v>0.016951905944673</v>
      </c>
      <c r="I3855" s="34" t="n">
        <v>0.0593576387995305</v>
      </c>
      <c r="J3855" s="35" t="n">
        <v>3.55</v>
      </c>
      <c r="K3855" s="6" t="n">
        <v>0</v>
      </c>
      <c r="L3855" s="35" t="n">
        <v>-1</v>
      </c>
      <c r="M3855" s="6" t="str">
        <f aca="false">IF(I3855&lt;=0,"Below 0%",IF(I3855&lt;=0.05,"0-5%",IF(I3855&lt;=0.1,"5-10%",IF(I3855&lt;=0.2,"10-20%",IF(I3855&lt;=0.4,"20-40%","Above 40%")))))</f>
        <v>5-10%</v>
      </c>
      <c r="N3855" s="6" t="str">
        <f aca="false">IF(AND(H3855&gt;=Summary!$B$25,I3855&gt;=Summary!$B$26,I3855&lt;=Summary!$B$27,J3855&gt;=Summary!$B$28,J3855&lt;=Summary!$B$29,F3855*J3855&gt;1),"Yes","No")</f>
        <v>No</v>
      </c>
    </row>
    <row r="3856" customFormat="false" ht="15" hidden="false" customHeight="false" outlineLevel="0" collapsed="false">
      <c r="A3856" s="6" t="s">
        <v>151</v>
      </c>
      <c r="B3856" s="45" t="n">
        <v>42717</v>
      </c>
      <c r="C3856" s="6" t="s">
        <v>199</v>
      </c>
      <c r="D3856" s="6" t="s">
        <v>195</v>
      </c>
      <c r="E3856" s="6" t="s">
        <v>177</v>
      </c>
      <c r="F3856" s="34" t="n">
        <v>0.403579443693161</v>
      </c>
      <c r="G3856" s="34" t="n">
        <v>0.316825619039286</v>
      </c>
      <c r="H3856" s="34" t="n">
        <v>0.086753824653875</v>
      </c>
      <c r="I3856" s="34" t="n">
        <v>0.273821999991477</v>
      </c>
      <c r="J3856" s="35" t="n">
        <v>3.2</v>
      </c>
      <c r="K3856" s="6" t="n">
        <v>0</v>
      </c>
      <c r="L3856" s="35" t="n">
        <v>-1</v>
      </c>
      <c r="M3856" s="6" t="str">
        <f aca="false">IF(I3856&lt;=0,"Below 0%",IF(I3856&lt;=0.05,"0-5%",IF(I3856&lt;=0.1,"5-10%",IF(I3856&lt;=0.2,"10-20%",IF(I3856&lt;=0.4,"20-40%","Above 40%")))))</f>
        <v>20-40%</v>
      </c>
      <c r="N3856" s="6" t="str">
        <f aca="false">IF(AND(H3856&gt;=Summary!$B$25,I3856&gt;=Summary!$B$26,I3856&lt;=Summary!$B$27,J3856&gt;=Summary!$B$28,J3856&lt;=Summary!$B$29,F3856*J3856&gt;1),"Yes","No")</f>
        <v>Yes</v>
      </c>
    </row>
    <row r="3857" customFormat="false" ht="15" hidden="false" customHeight="false" outlineLevel="0" collapsed="false">
      <c r="A3857" s="6" t="s">
        <v>151</v>
      </c>
      <c r="B3857" s="45" t="n">
        <v>42717</v>
      </c>
      <c r="C3857" s="6" t="s">
        <v>173</v>
      </c>
      <c r="D3857" s="6" t="s">
        <v>185</v>
      </c>
      <c r="E3857" s="6" t="s">
        <v>187</v>
      </c>
      <c r="F3857" s="34" t="n">
        <v>0.210651099681854</v>
      </c>
      <c r="G3857" s="34" t="n">
        <v>0.2307077701578</v>
      </c>
      <c r="H3857" s="34" t="n">
        <v>-0.0200566704759459</v>
      </c>
      <c r="I3857" s="34" t="n">
        <v>-0.0869353921726497</v>
      </c>
      <c r="J3857" s="35" t="n">
        <v>4.36</v>
      </c>
      <c r="K3857" s="6" t="n">
        <v>1</v>
      </c>
      <c r="L3857" s="35" t="n">
        <v>3.36</v>
      </c>
      <c r="M3857" s="6" t="str">
        <f aca="false">IF(I3857&lt;=0,"Below 0%",IF(I3857&lt;=0.05,"0-5%",IF(I3857&lt;=0.1,"5-10%",IF(I3857&lt;=0.2,"10-20%",IF(I3857&lt;=0.4,"20-40%","Above 40%")))))</f>
        <v>Below 0%</v>
      </c>
      <c r="N3857" s="6" t="str">
        <f aca="false">IF(AND(H3857&gt;=Summary!$B$25,I3857&gt;=Summary!$B$26,I3857&lt;=Summary!$B$27,J3857&gt;=Summary!$B$28,J3857&lt;=Summary!$B$29,F3857*J3857&gt;1),"Yes","No")</f>
        <v>No</v>
      </c>
    </row>
    <row r="3858" customFormat="false" ht="15" hidden="false" customHeight="false" outlineLevel="0" collapsed="false">
      <c r="A3858" s="6" t="s">
        <v>151</v>
      </c>
      <c r="B3858" s="45" t="n">
        <v>42717</v>
      </c>
      <c r="C3858" s="6" t="s">
        <v>173</v>
      </c>
      <c r="D3858" s="6" t="s">
        <v>185</v>
      </c>
      <c r="E3858" s="6" t="s">
        <v>174</v>
      </c>
      <c r="F3858" s="34" t="n">
        <v>0.239381268620491</v>
      </c>
      <c r="G3858" s="34" t="n">
        <v>0.261269059191691</v>
      </c>
      <c r="H3858" s="34" t="n">
        <v>-0.0218877905711995</v>
      </c>
      <c r="I3858" s="34" t="n">
        <v>-0.0837749048391553</v>
      </c>
      <c r="J3858" s="35" t="n">
        <v>3.85</v>
      </c>
      <c r="K3858" s="6" t="n">
        <v>0</v>
      </c>
      <c r="L3858" s="35" t="n">
        <v>-1</v>
      </c>
      <c r="M3858" s="6" t="str">
        <f aca="false">IF(I3858&lt;=0,"Below 0%",IF(I3858&lt;=0.05,"0-5%",IF(I3858&lt;=0.1,"5-10%",IF(I3858&lt;=0.2,"10-20%",IF(I3858&lt;=0.4,"20-40%","Above 40%")))))</f>
        <v>Below 0%</v>
      </c>
      <c r="N3858" s="6" t="str">
        <f aca="false">IF(AND(H3858&gt;=Summary!$B$25,I3858&gt;=Summary!$B$26,I3858&lt;=Summary!$B$27,J3858&gt;=Summary!$B$28,J3858&lt;=Summary!$B$29,F3858*J3858&gt;1),"Yes","No")</f>
        <v>No</v>
      </c>
    </row>
    <row r="3859" customFormat="false" ht="15" hidden="false" customHeight="false" outlineLevel="0" collapsed="false">
      <c r="A3859" s="6" t="s">
        <v>151</v>
      </c>
      <c r="B3859" s="45" t="n">
        <v>42717</v>
      </c>
      <c r="C3859" s="6" t="s">
        <v>173</v>
      </c>
      <c r="D3859" s="6" t="s">
        <v>185</v>
      </c>
      <c r="E3859" s="6" t="s">
        <v>177</v>
      </c>
      <c r="F3859" s="34" t="n">
        <v>0.549967586994171</v>
      </c>
      <c r="G3859" s="34" t="n">
        <v>0.508023170650509</v>
      </c>
      <c r="H3859" s="34" t="n">
        <v>0.0419444163436618</v>
      </c>
      <c r="I3859" s="34" t="n">
        <v>0.0825639828395093</v>
      </c>
      <c r="J3859" s="35" t="n">
        <v>1.98</v>
      </c>
      <c r="K3859" s="6" t="n">
        <v>0</v>
      </c>
      <c r="L3859" s="35" t="n">
        <v>-1</v>
      </c>
      <c r="M3859" s="6" t="str">
        <f aca="false">IF(I3859&lt;=0,"Below 0%",IF(I3859&lt;=0.05,"0-5%",IF(I3859&lt;=0.1,"5-10%",IF(I3859&lt;=0.2,"10-20%",IF(I3859&lt;=0.4,"20-40%","Above 40%")))))</f>
        <v>5-10%</v>
      </c>
      <c r="N3859" s="6" t="str">
        <f aca="false">IF(AND(H3859&gt;=Summary!$B$25,I3859&gt;=Summary!$B$26,I3859&lt;=Summary!$B$27,J3859&gt;=Summary!$B$28,J3859&lt;=Summary!$B$29,F3859*J3859&gt;1),"Yes","No")</f>
        <v>No</v>
      </c>
    </row>
    <row r="3860" customFormat="false" ht="15" hidden="false" customHeight="false" outlineLevel="0" collapsed="false">
      <c r="A3860" s="6" t="s">
        <v>151</v>
      </c>
      <c r="B3860" s="45" t="n">
        <v>42718</v>
      </c>
      <c r="C3860" s="6" t="s">
        <v>180</v>
      </c>
      <c r="D3860" s="6" t="s">
        <v>176</v>
      </c>
      <c r="E3860" s="6" t="s">
        <v>187</v>
      </c>
      <c r="F3860" s="34" t="n">
        <v>0.267339617013931</v>
      </c>
      <c r="G3860" s="34" t="n">
        <v>0.181786703601108</v>
      </c>
      <c r="H3860" s="34" t="n">
        <v>0.0855529134128232</v>
      </c>
      <c r="I3860" s="34" t="n">
        <v>0.470622502735683</v>
      </c>
      <c r="J3860" s="35" t="n">
        <v>5.56</v>
      </c>
      <c r="K3860" s="6" t="n">
        <v>0</v>
      </c>
      <c r="L3860" s="35" t="n">
        <v>-1</v>
      </c>
      <c r="M3860" s="6" t="str">
        <f aca="false">IF(I3860&lt;=0,"Below 0%",IF(I3860&lt;=0.05,"0-5%",IF(I3860&lt;=0.1,"5-10%",IF(I3860&lt;=0.2,"10-20%",IF(I3860&lt;=0.4,"20-40%","Above 40%")))))</f>
        <v>Above 40%</v>
      </c>
      <c r="N3860" s="6" t="str">
        <f aca="false">IF(AND(H3860&gt;=Summary!$B$25,I3860&gt;=Summary!$B$26,I3860&lt;=Summary!$B$27,J3860&gt;=Summary!$B$28,J3860&lt;=Summary!$B$29,F3860*J3860&gt;1),"Yes","No")</f>
        <v>No</v>
      </c>
    </row>
    <row r="3861" customFormat="false" ht="15" hidden="false" customHeight="false" outlineLevel="0" collapsed="false">
      <c r="A3861" s="6" t="s">
        <v>151</v>
      </c>
      <c r="B3861" s="45" t="n">
        <v>42718</v>
      </c>
      <c r="C3861" s="6" t="s">
        <v>180</v>
      </c>
      <c r="D3861" s="6" t="s">
        <v>176</v>
      </c>
      <c r="E3861" s="6" t="s">
        <v>174</v>
      </c>
      <c r="F3861" s="34" t="n">
        <v>0.306801199913025</v>
      </c>
      <c r="G3861" s="34" t="n">
        <v>0.240650969529086</v>
      </c>
      <c r="H3861" s="34" t="n">
        <v>0.0661502303839391</v>
      </c>
      <c r="I3861" s="34" t="n">
        <v>0.274880381796858</v>
      </c>
      <c r="J3861" s="35" t="n">
        <v>4.2</v>
      </c>
      <c r="K3861" s="6" t="n">
        <v>0</v>
      </c>
      <c r="L3861" s="35" t="n">
        <v>-1</v>
      </c>
      <c r="M3861" s="6" t="str">
        <f aca="false">IF(I3861&lt;=0,"Below 0%",IF(I3861&lt;=0.05,"0-5%",IF(I3861&lt;=0.1,"5-10%",IF(I3861&lt;=0.2,"10-20%",IF(I3861&lt;=0.4,"20-40%","Above 40%")))))</f>
        <v>20-40%</v>
      </c>
      <c r="N3861" s="6" t="str">
        <f aca="false">IF(AND(H3861&gt;=Summary!$B$25,I3861&gt;=Summary!$B$26,I3861&lt;=Summary!$B$27,J3861&gt;=Summary!$B$28,J3861&lt;=Summary!$B$29,F3861*J3861&gt;1),"Yes","No")</f>
        <v>Yes</v>
      </c>
    </row>
    <row r="3862" customFormat="false" ht="15" hidden="false" customHeight="false" outlineLevel="0" collapsed="false">
      <c r="A3862" s="6" t="s">
        <v>151</v>
      </c>
      <c r="B3862" s="45" t="n">
        <v>42718</v>
      </c>
      <c r="C3862" s="6" t="s">
        <v>180</v>
      </c>
      <c r="D3862" s="6" t="s">
        <v>176</v>
      </c>
      <c r="E3862" s="6" t="s">
        <v>177</v>
      </c>
      <c r="F3862" s="34" t="n">
        <v>0.425859212875366</v>
      </c>
      <c r="G3862" s="34" t="n">
        <v>0.577562326869806</v>
      </c>
      <c r="H3862" s="34" t="n">
        <v>-0.15170311399444</v>
      </c>
      <c r="I3862" s="34" t="n">
        <v>-0.262661027107879</v>
      </c>
      <c r="J3862" s="35" t="n">
        <v>1.75</v>
      </c>
      <c r="K3862" s="6" t="n">
        <v>1</v>
      </c>
      <c r="L3862" s="35" t="n">
        <v>0.75</v>
      </c>
      <c r="M3862" s="6" t="str">
        <f aca="false">IF(I3862&lt;=0,"Below 0%",IF(I3862&lt;=0.05,"0-5%",IF(I3862&lt;=0.1,"5-10%",IF(I3862&lt;=0.2,"10-20%",IF(I3862&lt;=0.4,"20-40%","Above 40%")))))</f>
        <v>Below 0%</v>
      </c>
      <c r="N3862" s="6" t="str">
        <f aca="false">IF(AND(H3862&gt;=Summary!$B$25,I3862&gt;=Summary!$B$26,I3862&lt;=Summary!$B$27,J3862&gt;=Summary!$B$28,J3862&lt;=Summary!$B$29,F3862*J3862&gt;1),"Yes","No")</f>
        <v>No</v>
      </c>
    </row>
    <row r="3863" customFormat="false" ht="15" hidden="false" customHeight="false" outlineLevel="0" collapsed="false">
      <c r="A3863" s="6" t="s">
        <v>151</v>
      </c>
      <c r="B3863" s="45" t="n">
        <v>42718</v>
      </c>
      <c r="C3863" s="6" t="s">
        <v>194</v>
      </c>
      <c r="D3863" s="6" t="s">
        <v>198</v>
      </c>
      <c r="E3863" s="6" t="s">
        <v>187</v>
      </c>
      <c r="F3863" s="34" t="n">
        <v>0.643920481204987</v>
      </c>
      <c r="G3863" s="34" t="n">
        <v>0.773561923322878</v>
      </c>
      <c r="H3863" s="34" t="n">
        <v>-0.129641442117892</v>
      </c>
      <c r="I3863" s="34" t="n">
        <v>-0.167590257753393</v>
      </c>
      <c r="J3863" s="35" t="n">
        <v>1.3</v>
      </c>
      <c r="K3863" s="6" t="n">
        <v>1</v>
      </c>
      <c r="L3863" s="35" t="n">
        <v>0.3</v>
      </c>
      <c r="M3863" s="6" t="str">
        <f aca="false">IF(I3863&lt;=0,"Below 0%",IF(I3863&lt;=0.05,"0-5%",IF(I3863&lt;=0.1,"5-10%",IF(I3863&lt;=0.2,"10-20%",IF(I3863&lt;=0.4,"20-40%","Above 40%")))))</f>
        <v>Below 0%</v>
      </c>
      <c r="N3863" s="6" t="str">
        <f aca="false">IF(AND(H3863&gt;=Summary!$B$25,I3863&gt;=Summary!$B$26,I3863&lt;=Summary!$B$27,J3863&gt;=Summary!$B$28,J3863&lt;=Summary!$B$29,F3863*J3863&gt;1),"Yes","No")</f>
        <v>No</v>
      </c>
    </row>
    <row r="3864" customFormat="false" ht="15" hidden="false" customHeight="false" outlineLevel="0" collapsed="false">
      <c r="A3864" s="6" t="s">
        <v>151</v>
      </c>
      <c r="B3864" s="45" t="n">
        <v>42718</v>
      </c>
      <c r="C3864" s="6" t="s">
        <v>194</v>
      </c>
      <c r="D3864" s="6" t="s">
        <v>198</v>
      </c>
      <c r="E3864" s="6" t="s">
        <v>174</v>
      </c>
      <c r="F3864" s="34" t="n">
        <v>0.256552934646606</v>
      </c>
      <c r="G3864" s="34" t="n">
        <v>0.151222631627029</v>
      </c>
      <c r="H3864" s="34" t="n">
        <v>0.105330303019578</v>
      </c>
      <c r="I3864" s="34" t="n">
        <v>0.696524732351975</v>
      </c>
      <c r="J3864" s="35" t="n">
        <v>6.65</v>
      </c>
      <c r="K3864" s="6" t="n">
        <v>0</v>
      </c>
      <c r="L3864" s="35" t="n">
        <v>-1</v>
      </c>
      <c r="M3864" s="6" t="str">
        <f aca="false">IF(I3864&lt;=0,"Below 0%",IF(I3864&lt;=0.05,"0-5%",IF(I3864&lt;=0.1,"5-10%",IF(I3864&lt;=0.2,"10-20%",IF(I3864&lt;=0.4,"20-40%","Above 40%")))))</f>
        <v>Above 40%</v>
      </c>
      <c r="N3864" s="6" t="str">
        <f aca="false">IF(AND(H3864&gt;=Summary!$B$25,I3864&gt;=Summary!$B$26,I3864&lt;=Summary!$B$27,J3864&gt;=Summary!$B$28,J3864&lt;=Summary!$B$29,F3864*J3864&gt;1),"Yes","No")</f>
        <v>No</v>
      </c>
    </row>
    <row r="3865" customFormat="false" ht="15" hidden="false" customHeight="false" outlineLevel="0" collapsed="false">
      <c r="A3865" s="6" t="s">
        <v>151</v>
      </c>
      <c r="B3865" s="45" t="n">
        <v>42718</v>
      </c>
      <c r="C3865" s="6" t="s">
        <v>194</v>
      </c>
      <c r="D3865" s="6" t="s">
        <v>198</v>
      </c>
      <c r="E3865" s="6" t="s">
        <v>177</v>
      </c>
      <c r="F3865" s="34" t="n">
        <v>0.0995265915989876</v>
      </c>
      <c r="G3865" s="34" t="n">
        <v>0.0752154450500929</v>
      </c>
      <c r="H3865" s="34" t="n">
        <v>0.0243111465488947</v>
      </c>
      <c r="I3865" s="34" t="n">
        <v>0.323220138266864</v>
      </c>
      <c r="J3865" s="35" t="n">
        <v>13.37</v>
      </c>
      <c r="K3865" s="6" t="n">
        <v>0</v>
      </c>
      <c r="L3865" s="35" t="n">
        <v>-1</v>
      </c>
      <c r="M3865" s="6" t="str">
        <f aca="false">IF(I3865&lt;=0,"Below 0%",IF(I3865&lt;=0.05,"0-5%",IF(I3865&lt;=0.1,"5-10%",IF(I3865&lt;=0.2,"10-20%",IF(I3865&lt;=0.4,"20-40%","Above 40%")))))</f>
        <v>20-40%</v>
      </c>
      <c r="N3865" s="6" t="str">
        <f aca="false">IF(AND(H3865&gt;=Summary!$B$25,I3865&gt;=Summary!$B$26,I3865&lt;=Summary!$B$27,J3865&gt;=Summary!$B$28,J3865&lt;=Summary!$B$29,F3865*J3865&gt;1),"Yes","No")</f>
        <v>No</v>
      </c>
    </row>
    <row r="3866" customFormat="false" ht="15" hidden="false" customHeight="false" outlineLevel="0" collapsed="false">
      <c r="A3866" s="6" t="s">
        <v>151</v>
      </c>
      <c r="B3866" s="45" t="n">
        <v>42718</v>
      </c>
      <c r="C3866" s="6" t="s">
        <v>200</v>
      </c>
      <c r="D3866" s="6" t="s">
        <v>183</v>
      </c>
      <c r="E3866" s="6" t="s">
        <v>187</v>
      </c>
      <c r="F3866" s="34" t="n">
        <v>0.259475320577622</v>
      </c>
      <c r="G3866" s="34" t="n">
        <v>0.155092734150454</v>
      </c>
      <c r="H3866" s="34" t="n">
        <v>0.104382586427168</v>
      </c>
      <c r="I3866" s="34" t="n">
        <v>0.673033375798941</v>
      </c>
      <c r="J3866" s="35" t="n">
        <v>6.48</v>
      </c>
      <c r="K3866" s="6" t="n">
        <v>0</v>
      </c>
      <c r="L3866" s="35" t="n">
        <v>-1</v>
      </c>
      <c r="M3866" s="6" t="str">
        <f aca="false">IF(I3866&lt;=0,"Below 0%",IF(I3866&lt;=0.05,"0-5%",IF(I3866&lt;=0.1,"5-10%",IF(I3866&lt;=0.2,"10-20%",IF(I3866&lt;=0.4,"20-40%","Above 40%")))))</f>
        <v>Above 40%</v>
      </c>
      <c r="N3866" s="6" t="str">
        <f aca="false">IF(AND(H3866&gt;=Summary!$B$25,I3866&gt;=Summary!$B$26,I3866&lt;=Summary!$B$27,J3866&gt;=Summary!$B$28,J3866&lt;=Summary!$B$29,F3866*J3866&gt;1),"Yes","No")</f>
        <v>No</v>
      </c>
    </row>
    <row r="3867" customFormat="false" ht="15" hidden="false" customHeight="false" outlineLevel="0" collapsed="false">
      <c r="A3867" s="6" t="s">
        <v>151</v>
      </c>
      <c r="B3867" s="45" t="n">
        <v>42718</v>
      </c>
      <c r="C3867" s="6" t="s">
        <v>200</v>
      </c>
      <c r="D3867" s="6" t="s">
        <v>183</v>
      </c>
      <c r="E3867" s="6" t="s">
        <v>174</v>
      </c>
      <c r="F3867" s="34" t="n">
        <v>0.20304049551487</v>
      </c>
      <c r="G3867" s="34" t="n">
        <v>0.232101828474582</v>
      </c>
      <c r="H3867" s="34" t="n">
        <v>-0.0290613329597125</v>
      </c>
      <c r="I3867" s="34" t="n">
        <v>-0.125209409812534</v>
      </c>
      <c r="J3867" s="35" t="n">
        <v>4.33</v>
      </c>
      <c r="K3867" s="6" t="n">
        <v>0</v>
      </c>
      <c r="L3867" s="35" t="n">
        <v>-1</v>
      </c>
      <c r="M3867" s="6" t="str">
        <f aca="false">IF(I3867&lt;=0,"Below 0%",IF(I3867&lt;=0.05,"0-5%",IF(I3867&lt;=0.1,"5-10%",IF(I3867&lt;=0.2,"10-20%",IF(I3867&lt;=0.4,"20-40%","Above 40%")))))</f>
        <v>Below 0%</v>
      </c>
      <c r="N3867" s="6" t="str">
        <f aca="false">IF(AND(H3867&gt;=Summary!$B$25,I3867&gt;=Summary!$B$26,I3867&lt;=Summary!$B$27,J3867&gt;=Summary!$B$28,J3867&lt;=Summary!$B$29,F3867*J3867&gt;1),"Yes","No")</f>
        <v>No</v>
      </c>
    </row>
    <row r="3868" customFormat="false" ht="15" hidden="false" customHeight="false" outlineLevel="0" collapsed="false">
      <c r="A3868" s="6" t="s">
        <v>151</v>
      </c>
      <c r="B3868" s="45" t="n">
        <v>42718</v>
      </c>
      <c r="C3868" s="6" t="s">
        <v>200</v>
      </c>
      <c r="D3868" s="6" t="s">
        <v>183</v>
      </c>
      <c r="E3868" s="6" t="s">
        <v>177</v>
      </c>
      <c r="F3868" s="34" t="n">
        <v>0.537484169006348</v>
      </c>
      <c r="G3868" s="34" t="n">
        <v>0.612805437374964</v>
      </c>
      <c r="H3868" s="34" t="n">
        <v>-0.0753212683686163</v>
      </c>
      <c r="I3868" s="34" t="n">
        <v>-0.122912206346055</v>
      </c>
      <c r="J3868" s="35" t="n">
        <v>1.64</v>
      </c>
      <c r="K3868" s="6" t="n">
        <v>1</v>
      </c>
      <c r="L3868" s="35" t="n">
        <v>0.64</v>
      </c>
      <c r="M3868" s="6" t="str">
        <f aca="false">IF(I3868&lt;=0,"Below 0%",IF(I3868&lt;=0.05,"0-5%",IF(I3868&lt;=0.1,"5-10%",IF(I3868&lt;=0.2,"10-20%",IF(I3868&lt;=0.4,"20-40%","Above 40%")))))</f>
        <v>Below 0%</v>
      </c>
      <c r="N3868" s="6" t="str">
        <f aca="false">IF(AND(H3868&gt;=Summary!$B$25,I3868&gt;=Summary!$B$26,I3868&lt;=Summary!$B$27,J3868&gt;=Summary!$B$28,J3868&lt;=Summary!$B$29,F3868*J3868&gt;1),"Yes","No")</f>
        <v>No</v>
      </c>
    </row>
    <row r="3869" customFormat="false" ht="15" hidden="false" customHeight="false" outlineLevel="0" collapsed="false">
      <c r="A3869" s="6" t="s">
        <v>151</v>
      </c>
      <c r="B3869" s="45" t="n">
        <v>42718</v>
      </c>
      <c r="C3869" s="6" t="s">
        <v>192</v>
      </c>
      <c r="D3869" s="6" t="s">
        <v>179</v>
      </c>
      <c r="E3869" s="6" t="s">
        <v>187</v>
      </c>
      <c r="F3869" s="34" t="n">
        <v>0.268080323934555</v>
      </c>
      <c r="G3869" s="34" t="n">
        <v>0.305882352941177</v>
      </c>
      <c r="H3869" s="34" t="n">
        <v>-0.0378020290066214</v>
      </c>
      <c r="I3869" s="34" t="n">
        <v>-0.123583556367801</v>
      </c>
      <c r="J3869" s="35" t="n">
        <v>3.3</v>
      </c>
      <c r="K3869" s="6" t="n">
        <v>0</v>
      </c>
      <c r="L3869" s="35" t="n">
        <v>-1</v>
      </c>
      <c r="M3869" s="6" t="str">
        <f aca="false">IF(I3869&lt;=0,"Below 0%",IF(I3869&lt;=0.05,"0-5%",IF(I3869&lt;=0.1,"5-10%",IF(I3869&lt;=0.2,"10-20%",IF(I3869&lt;=0.4,"20-40%","Above 40%")))))</f>
        <v>Below 0%</v>
      </c>
      <c r="N3869" s="6" t="str">
        <f aca="false">IF(AND(H3869&gt;=Summary!$B$25,I3869&gt;=Summary!$B$26,I3869&lt;=Summary!$B$27,J3869&gt;=Summary!$B$28,J3869&lt;=Summary!$B$29,F3869*J3869&gt;1),"Yes","No")</f>
        <v>No</v>
      </c>
    </row>
    <row r="3870" customFormat="false" ht="15" hidden="false" customHeight="false" outlineLevel="0" collapsed="false">
      <c r="A3870" s="6" t="s">
        <v>151</v>
      </c>
      <c r="B3870" s="45" t="n">
        <v>42718</v>
      </c>
      <c r="C3870" s="6" t="s">
        <v>192</v>
      </c>
      <c r="D3870" s="6" t="s">
        <v>179</v>
      </c>
      <c r="E3870" s="6" t="s">
        <v>174</v>
      </c>
      <c r="F3870" s="34" t="n">
        <v>0.359421908855438</v>
      </c>
      <c r="G3870" s="34" t="n">
        <v>0.305882352941177</v>
      </c>
      <c r="H3870" s="34" t="n">
        <v>0.0535395559142617</v>
      </c>
      <c r="I3870" s="34" t="n">
        <v>0.175033163565856</v>
      </c>
      <c r="J3870" s="35" t="n">
        <v>3.3</v>
      </c>
      <c r="K3870" s="6" t="n">
        <v>1</v>
      </c>
      <c r="L3870" s="35" t="n">
        <v>2.3</v>
      </c>
      <c r="M3870" s="6" t="str">
        <f aca="false">IF(I3870&lt;=0,"Below 0%",IF(I3870&lt;=0.05,"0-5%",IF(I3870&lt;=0.1,"5-10%",IF(I3870&lt;=0.2,"10-20%",IF(I3870&lt;=0.4,"20-40%","Above 40%")))))</f>
        <v>10-20%</v>
      </c>
      <c r="N3870" s="6" t="str">
        <f aca="false">IF(AND(H3870&gt;=Summary!$B$25,I3870&gt;=Summary!$B$26,I3870&lt;=Summary!$B$27,J3870&gt;=Summary!$B$28,J3870&lt;=Summary!$B$29,F3870*J3870&gt;1),"Yes","No")</f>
        <v>Yes</v>
      </c>
    </row>
    <row r="3871" customFormat="false" ht="15" hidden="false" customHeight="false" outlineLevel="0" collapsed="false">
      <c r="A3871" s="6" t="s">
        <v>151</v>
      </c>
      <c r="B3871" s="45" t="n">
        <v>42718</v>
      </c>
      <c r="C3871" s="6" t="s">
        <v>192</v>
      </c>
      <c r="D3871" s="6" t="s">
        <v>179</v>
      </c>
      <c r="E3871" s="6" t="s">
        <v>177</v>
      </c>
      <c r="F3871" s="34" t="n">
        <v>0.372497737407684</v>
      </c>
      <c r="G3871" s="34" t="n">
        <v>0.388235294117647</v>
      </c>
      <c r="H3871" s="34" t="n">
        <v>-0.0157375567099627</v>
      </c>
      <c r="I3871" s="34" t="n">
        <v>-0.0405361309196008</v>
      </c>
      <c r="J3871" s="35" t="n">
        <v>2.6</v>
      </c>
      <c r="K3871" s="6" t="n">
        <v>0</v>
      </c>
      <c r="L3871" s="35" t="n">
        <v>-1</v>
      </c>
      <c r="M3871" s="6" t="str">
        <f aca="false">IF(I3871&lt;=0,"Below 0%",IF(I3871&lt;=0.05,"0-5%",IF(I3871&lt;=0.1,"5-10%",IF(I3871&lt;=0.2,"10-20%",IF(I3871&lt;=0.4,"20-40%","Above 40%")))))</f>
        <v>Below 0%</v>
      </c>
      <c r="N3871" s="6" t="str">
        <f aca="false">IF(AND(H3871&gt;=Summary!$B$25,I3871&gt;=Summary!$B$26,I3871&lt;=Summary!$B$27,J3871&gt;=Summary!$B$28,J3871&lt;=Summary!$B$29,F3871*J3871&gt;1),"Yes","No")</f>
        <v>No</v>
      </c>
    </row>
    <row r="3872" customFormat="false" ht="15" hidden="false" customHeight="false" outlineLevel="0" collapsed="false">
      <c r="A3872" s="6" t="s">
        <v>151</v>
      </c>
      <c r="B3872" s="45" t="n">
        <v>42718</v>
      </c>
      <c r="C3872" s="6" t="s">
        <v>191</v>
      </c>
      <c r="D3872" s="6" t="s">
        <v>190</v>
      </c>
      <c r="E3872" s="6" t="s">
        <v>187</v>
      </c>
      <c r="F3872" s="34" t="n">
        <v>0.205831184983254</v>
      </c>
      <c r="G3872" s="34" t="n">
        <v>0.0954692362220807</v>
      </c>
      <c r="H3872" s="34" t="n">
        <v>0.110361948761173</v>
      </c>
      <c r="I3872" s="34" t="n">
        <v>1.15599488514236</v>
      </c>
      <c r="J3872" s="35" t="n">
        <v>10.5</v>
      </c>
      <c r="K3872" s="6" t="n">
        <v>0</v>
      </c>
      <c r="L3872" s="35" t="n">
        <v>-1</v>
      </c>
      <c r="M3872" s="6" t="str">
        <f aca="false">IF(I3872&lt;=0,"Below 0%",IF(I3872&lt;=0.05,"0-5%",IF(I3872&lt;=0.1,"5-10%",IF(I3872&lt;=0.2,"10-20%",IF(I3872&lt;=0.4,"20-40%","Above 40%")))))</f>
        <v>Above 40%</v>
      </c>
      <c r="N3872" s="6" t="str">
        <f aca="false">IF(AND(H3872&gt;=Summary!$B$25,I3872&gt;=Summary!$B$26,I3872&lt;=Summary!$B$27,J3872&gt;=Summary!$B$28,J3872&lt;=Summary!$B$29,F3872*J3872&gt;1),"Yes","No")</f>
        <v>No</v>
      </c>
    </row>
    <row r="3873" customFormat="false" ht="15" hidden="false" customHeight="false" outlineLevel="0" collapsed="false">
      <c r="A3873" s="6" t="s">
        <v>151</v>
      </c>
      <c r="B3873" s="45" t="n">
        <v>42718</v>
      </c>
      <c r="C3873" s="6" t="s">
        <v>191</v>
      </c>
      <c r="D3873" s="6" t="s">
        <v>190</v>
      </c>
      <c r="E3873" s="6" t="s">
        <v>174</v>
      </c>
      <c r="F3873" s="34" t="n">
        <v>0.275505900382996</v>
      </c>
      <c r="G3873" s="34" t="n">
        <v>0.17283223798825</v>
      </c>
      <c r="H3873" s="34" t="n">
        <v>0.102673662394746</v>
      </c>
      <c r="I3873" s="34" t="n">
        <v>0.594065456710261</v>
      </c>
      <c r="J3873" s="35" t="n">
        <v>5.8</v>
      </c>
      <c r="K3873" s="6" t="n">
        <v>0</v>
      </c>
      <c r="L3873" s="35" t="n">
        <v>-1</v>
      </c>
      <c r="M3873" s="6" t="str">
        <f aca="false">IF(I3873&lt;=0,"Below 0%",IF(I3873&lt;=0.05,"0-5%",IF(I3873&lt;=0.1,"5-10%",IF(I3873&lt;=0.2,"10-20%",IF(I3873&lt;=0.4,"20-40%","Above 40%")))))</f>
        <v>Above 40%</v>
      </c>
      <c r="N3873" s="6" t="str">
        <f aca="false">IF(AND(H3873&gt;=Summary!$B$25,I3873&gt;=Summary!$B$26,I3873&lt;=Summary!$B$27,J3873&gt;=Summary!$B$28,J3873&lt;=Summary!$B$29,F3873*J3873&gt;1),"Yes","No")</f>
        <v>No</v>
      </c>
    </row>
    <row r="3874" customFormat="false" ht="15" hidden="false" customHeight="false" outlineLevel="0" collapsed="false">
      <c r="A3874" s="6" t="s">
        <v>151</v>
      </c>
      <c r="B3874" s="45" t="n">
        <v>42718</v>
      </c>
      <c r="C3874" s="6" t="s">
        <v>191</v>
      </c>
      <c r="D3874" s="6" t="s">
        <v>190</v>
      </c>
      <c r="E3874" s="6" t="s">
        <v>177</v>
      </c>
      <c r="F3874" s="34" t="n">
        <v>0.518662929534912</v>
      </c>
      <c r="G3874" s="34" t="n">
        <v>0.73169852578967</v>
      </c>
      <c r="H3874" s="34" t="n">
        <v>-0.213035596254758</v>
      </c>
      <c r="I3874" s="34" t="n">
        <v>-0.291152146336285</v>
      </c>
      <c r="J3874" s="35" t="n">
        <v>1.37</v>
      </c>
      <c r="K3874" s="6" t="n">
        <v>1</v>
      </c>
      <c r="L3874" s="35" t="n">
        <v>0.37</v>
      </c>
      <c r="M3874" s="6" t="str">
        <f aca="false">IF(I3874&lt;=0,"Below 0%",IF(I3874&lt;=0.05,"0-5%",IF(I3874&lt;=0.1,"5-10%",IF(I3874&lt;=0.2,"10-20%",IF(I3874&lt;=0.4,"20-40%","Above 40%")))))</f>
        <v>Below 0%</v>
      </c>
      <c r="N3874" s="6" t="str">
        <f aca="false">IF(AND(H3874&gt;=Summary!$B$25,I3874&gt;=Summary!$B$26,I3874&lt;=Summary!$B$27,J3874&gt;=Summary!$B$28,J3874&lt;=Summary!$B$29,F3874*J3874&gt;1),"Yes","No")</f>
        <v>No</v>
      </c>
    </row>
    <row r="3875" customFormat="false" ht="15" hidden="false" customHeight="false" outlineLevel="0" collapsed="false">
      <c r="A3875" s="6" t="s">
        <v>151</v>
      </c>
      <c r="B3875" s="45" t="n">
        <v>42718</v>
      </c>
      <c r="C3875" s="6" t="s">
        <v>181</v>
      </c>
      <c r="D3875" s="6" t="s">
        <v>186</v>
      </c>
      <c r="E3875" s="6" t="s">
        <v>187</v>
      </c>
      <c r="F3875" s="34" t="n">
        <v>0.620532929897308</v>
      </c>
      <c r="G3875" s="34" t="n">
        <v>0.792672689407335</v>
      </c>
      <c r="H3875" s="34" t="n">
        <v>-0.172139759510027</v>
      </c>
      <c r="I3875" s="34" t="n">
        <v>-0.217163732030092</v>
      </c>
      <c r="J3875" s="35" t="n">
        <v>1.27</v>
      </c>
      <c r="K3875" s="6" t="n">
        <v>1</v>
      </c>
      <c r="L3875" s="35" t="n">
        <v>0.27</v>
      </c>
      <c r="M3875" s="6" t="str">
        <f aca="false">IF(I3875&lt;=0,"Below 0%",IF(I3875&lt;=0.05,"0-5%",IF(I3875&lt;=0.1,"5-10%",IF(I3875&lt;=0.2,"10-20%",IF(I3875&lt;=0.4,"20-40%","Above 40%")))))</f>
        <v>Below 0%</v>
      </c>
      <c r="N3875" s="6" t="str">
        <f aca="false">IF(AND(H3875&gt;=Summary!$B$25,I3875&gt;=Summary!$B$26,I3875&lt;=Summary!$B$27,J3875&gt;=Summary!$B$28,J3875&lt;=Summary!$B$29,F3875*J3875&gt;1),"Yes","No")</f>
        <v>No</v>
      </c>
    </row>
    <row r="3876" customFormat="false" ht="15" hidden="false" customHeight="false" outlineLevel="0" collapsed="false">
      <c r="A3876" s="6" t="s">
        <v>151</v>
      </c>
      <c r="B3876" s="45" t="n">
        <v>42718</v>
      </c>
      <c r="C3876" s="6" t="s">
        <v>181</v>
      </c>
      <c r="D3876" s="6" t="s">
        <v>186</v>
      </c>
      <c r="E3876" s="6" t="s">
        <v>174</v>
      </c>
      <c r="F3876" s="34" t="n">
        <v>0.277982950210571</v>
      </c>
      <c r="G3876" s="34" t="n">
        <v>0.143813473649617</v>
      </c>
      <c r="H3876" s="34" t="n">
        <v>0.134169476560955</v>
      </c>
      <c r="I3876" s="34" t="n">
        <v>0.932940934921313</v>
      </c>
      <c r="J3876" s="35" t="n">
        <v>7</v>
      </c>
      <c r="K3876" s="6" t="n">
        <v>0</v>
      </c>
      <c r="L3876" s="35" t="n">
        <v>-1</v>
      </c>
      <c r="M3876" s="6" t="str">
        <f aca="false">IF(I3876&lt;=0,"Below 0%",IF(I3876&lt;=0.05,"0-5%",IF(I3876&lt;=0.1,"5-10%",IF(I3876&lt;=0.2,"10-20%",IF(I3876&lt;=0.4,"20-40%","Above 40%")))))</f>
        <v>Above 40%</v>
      </c>
      <c r="N3876" s="6" t="str">
        <f aca="false">IF(AND(H3876&gt;=Summary!$B$25,I3876&gt;=Summary!$B$26,I3876&lt;=Summary!$B$27,J3876&gt;=Summary!$B$28,J3876&lt;=Summary!$B$29,F3876*J3876&gt;1),"Yes","No")</f>
        <v>No</v>
      </c>
    </row>
    <row r="3877" customFormat="false" ht="15" hidden="false" customHeight="false" outlineLevel="0" collapsed="false">
      <c r="A3877" s="6" t="s">
        <v>151</v>
      </c>
      <c r="B3877" s="45" t="n">
        <v>42718</v>
      </c>
      <c r="C3877" s="6" t="s">
        <v>181</v>
      </c>
      <c r="D3877" s="6" t="s">
        <v>186</v>
      </c>
      <c r="E3877" s="6" t="s">
        <v>177</v>
      </c>
      <c r="F3877" s="34" t="n">
        <v>0.101484142243862</v>
      </c>
      <c r="G3877" s="34" t="n">
        <v>0.0635138369430483</v>
      </c>
      <c r="H3877" s="34" t="n">
        <v>0.0379703053008138</v>
      </c>
      <c r="I3877" s="34" t="n">
        <v>0.597827294465946</v>
      </c>
      <c r="J3877" s="35" t="n">
        <v>15.85</v>
      </c>
      <c r="K3877" s="6" t="n">
        <v>0</v>
      </c>
      <c r="L3877" s="35" t="n">
        <v>-1</v>
      </c>
      <c r="M3877" s="6" t="str">
        <f aca="false">IF(I3877&lt;=0,"Below 0%",IF(I3877&lt;=0.05,"0-5%",IF(I3877&lt;=0.1,"5-10%",IF(I3877&lt;=0.2,"10-20%",IF(I3877&lt;=0.4,"20-40%","Above 40%")))))</f>
        <v>Above 40%</v>
      </c>
      <c r="N3877" s="6" t="str">
        <f aca="false">IF(AND(H3877&gt;=Summary!$B$25,I3877&gt;=Summary!$B$26,I3877&lt;=Summary!$B$27,J3877&gt;=Summary!$B$28,J3877&lt;=Summary!$B$29,F3877*J3877&gt;1),"Yes","No")</f>
        <v>No</v>
      </c>
    </row>
    <row r="3878" customFormat="false" ht="15" hidden="false" customHeight="false" outlineLevel="0" collapsed="false">
      <c r="A3878" s="6" t="s">
        <v>151</v>
      </c>
      <c r="B3878" s="45" t="n">
        <v>42718</v>
      </c>
      <c r="C3878" s="6" t="s">
        <v>178</v>
      </c>
      <c r="D3878" s="6" t="s">
        <v>175</v>
      </c>
      <c r="E3878" s="6" t="s">
        <v>187</v>
      </c>
      <c r="F3878" s="34" t="n">
        <v>0.50742894411087</v>
      </c>
      <c r="G3878" s="34" t="n">
        <v>0.473630329249364</v>
      </c>
      <c r="H3878" s="34" t="n">
        <v>0.0337986148615061</v>
      </c>
      <c r="I3878" s="34" t="n">
        <v>0.0713607486139496</v>
      </c>
      <c r="J3878" s="35" t="n">
        <v>2.1</v>
      </c>
      <c r="K3878" s="6" t="n">
        <v>1</v>
      </c>
      <c r="L3878" s="35" t="n">
        <v>1.1</v>
      </c>
      <c r="M3878" s="6" t="str">
        <f aca="false">IF(I3878&lt;=0,"Below 0%",IF(I3878&lt;=0.05,"0-5%",IF(I3878&lt;=0.1,"5-10%",IF(I3878&lt;=0.2,"10-20%",IF(I3878&lt;=0.4,"20-40%","Above 40%")))))</f>
        <v>5-10%</v>
      </c>
      <c r="N3878" s="6" t="str">
        <f aca="false">IF(AND(H3878&gt;=Summary!$B$25,I3878&gt;=Summary!$B$26,I3878&lt;=Summary!$B$27,J3878&gt;=Summary!$B$28,J3878&lt;=Summary!$B$29,F3878*J3878&gt;1),"Yes","No")</f>
        <v>No</v>
      </c>
    </row>
    <row r="3879" customFormat="false" ht="15" hidden="false" customHeight="false" outlineLevel="0" collapsed="false">
      <c r="A3879" s="6" t="s">
        <v>151</v>
      </c>
      <c r="B3879" s="45" t="n">
        <v>42718</v>
      </c>
      <c r="C3879" s="6" t="s">
        <v>178</v>
      </c>
      <c r="D3879" s="6" t="s">
        <v>175</v>
      </c>
      <c r="E3879" s="6" t="s">
        <v>174</v>
      </c>
      <c r="F3879" s="34" t="n">
        <v>0.236655622720718</v>
      </c>
      <c r="G3879" s="34" t="n">
        <v>0.280175687724976</v>
      </c>
      <c r="H3879" s="34" t="n">
        <v>-0.0435200650042577</v>
      </c>
      <c r="I3879" s="34" t="n">
        <v>-0.155331339980425</v>
      </c>
      <c r="J3879" s="35" t="n">
        <v>3.55</v>
      </c>
      <c r="K3879" s="6" t="n">
        <v>0</v>
      </c>
      <c r="L3879" s="35" t="n">
        <v>-1</v>
      </c>
      <c r="M3879" s="6" t="str">
        <f aca="false">IF(I3879&lt;=0,"Below 0%",IF(I3879&lt;=0.05,"0-5%",IF(I3879&lt;=0.1,"5-10%",IF(I3879&lt;=0.2,"10-20%",IF(I3879&lt;=0.4,"20-40%","Above 40%")))))</f>
        <v>Below 0%</v>
      </c>
      <c r="N3879" s="6" t="str">
        <f aca="false">IF(AND(H3879&gt;=Summary!$B$25,I3879&gt;=Summary!$B$26,I3879&lt;=Summary!$B$27,J3879&gt;=Summary!$B$28,J3879&lt;=Summary!$B$29,F3879*J3879&gt;1),"Yes","No")</f>
        <v>No</v>
      </c>
    </row>
    <row r="3880" customFormat="false" ht="15" hidden="false" customHeight="false" outlineLevel="0" collapsed="false">
      <c r="A3880" s="6" t="s">
        <v>151</v>
      </c>
      <c r="B3880" s="45" t="n">
        <v>42718</v>
      </c>
      <c r="C3880" s="6" t="s">
        <v>178</v>
      </c>
      <c r="D3880" s="6" t="s">
        <v>175</v>
      </c>
      <c r="E3880" s="6" t="s">
        <v>177</v>
      </c>
      <c r="F3880" s="34" t="n">
        <v>0.255915462970734</v>
      </c>
      <c r="G3880" s="34" t="n">
        <v>0.24619398302566</v>
      </c>
      <c r="H3880" s="34" t="n">
        <v>0.00972147994507397</v>
      </c>
      <c r="I3880" s="34" t="n">
        <v>0.0394870736709303</v>
      </c>
      <c r="J3880" s="35" t="n">
        <v>4.04</v>
      </c>
      <c r="K3880" s="6" t="n">
        <v>0</v>
      </c>
      <c r="L3880" s="35" t="n">
        <v>-1</v>
      </c>
      <c r="M3880" s="6" t="str">
        <f aca="false">IF(I3880&lt;=0,"Below 0%",IF(I3880&lt;=0.05,"0-5%",IF(I3880&lt;=0.1,"5-10%",IF(I3880&lt;=0.2,"10-20%",IF(I3880&lt;=0.4,"20-40%","Above 40%")))))</f>
        <v>0-5%</v>
      </c>
      <c r="N3880" s="6" t="str">
        <f aca="false">IF(AND(H3880&gt;=Summary!$B$25,I3880&gt;=Summary!$B$26,I3880&lt;=Summary!$B$27,J3880&gt;=Summary!$B$28,J3880&lt;=Summary!$B$29,F3880*J3880&gt;1),"Yes","No")</f>
        <v>No</v>
      </c>
    </row>
    <row r="3881" customFormat="false" ht="15" hidden="false" customHeight="false" outlineLevel="0" collapsed="false">
      <c r="A3881" s="6" t="s">
        <v>151</v>
      </c>
      <c r="B3881" s="45" t="n">
        <v>42718</v>
      </c>
      <c r="C3881" s="6" t="s">
        <v>189</v>
      </c>
      <c r="D3881" s="6" t="s">
        <v>196</v>
      </c>
      <c r="E3881" s="6" t="s">
        <v>187</v>
      </c>
      <c r="F3881" s="34" t="n">
        <v>0.553908586502075</v>
      </c>
      <c r="G3881" s="34" t="n">
        <v>0.587073101891053</v>
      </c>
      <c r="H3881" s="34" t="n">
        <v>-0.0331645153889776</v>
      </c>
      <c r="I3881" s="34" t="n">
        <v>-0.0564912875111286</v>
      </c>
      <c r="J3881" s="35" t="n">
        <v>1.71</v>
      </c>
      <c r="K3881" s="6" t="n">
        <v>1</v>
      </c>
      <c r="L3881" s="35" t="n">
        <v>0.71</v>
      </c>
      <c r="M3881" s="6" t="str">
        <f aca="false">IF(I3881&lt;=0,"Below 0%",IF(I3881&lt;=0.05,"0-5%",IF(I3881&lt;=0.1,"5-10%",IF(I3881&lt;=0.2,"10-20%",IF(I3881&lt;=0.4,"20-40%","Above 40%")))))</f>
        <v>Below 0%</v>
      </c>
      <c r="N3881" s="6" t="str">
        <f aca="false">IF(AND(H3881&gt;=Summary!$B$25,I3881&gt;=Summary!$B$26,I3881&lt;=Summary!$B$27,J3881&gt;=Summary!$B$28,J3881&lt;=Summary!$B$29,F3881*J3881&gt;1),"Yes","No")</f>
        <v>No</v>
      </c>
    </row>
    <row r="3882" customFormat="false" ht="15" hidden="false" customHeight="false" outlineLevel="0" collapsed="false">
      <c r="A3882" s="6" t="s">
        <v>151</v>
      </c>
      <c r="B3882" s="45" t="n">
        <v>42718</v>
      </c>
      <c r="C3882" s="6" t="s">
        <v>189</v>
      </c>
      <c r="D3882" s="6" t="s">
        <v>196</v>
      </c>
      <c r="E3882" s="6" t="s">
        <v>174</v>
      </c>
      <c r="F3882" s="34" t="n">
        <v>0.205573871731758</v>
      </c>
      <c r="G3882" s="34" t="n">
        <v>0.241320914479255</v>
      </c>
      <c r="H3882" s="34" t="n">
        <v>-0.0357470427474967</v>
      </c>
      <c r="I3882" s="34" t="n">
        <v>-0.14813072801682</v>
      </c>
      <c r="J3882" s="35" t="n">
        <v>4.16</v>
      </c>
      <c r="K3882" s="6" t="n">
        <v>0</v>
      </c>
      <c r="L3882" s="35" t="n">
        <v>-1</v>
      </c>
      <c r="M3882" s="6" t="str">
        <f aca="false">IF(I3882&lt;=0,"Below 0%",IF(I3882&lt;=0.05,"0-5%",IF(I3882&lt;=0.1,"5-10%",IF(I3882&lt;=0.2,"10-20%",IF(I3882&lt;=0.4,"20-40%","Above 40%")))))</f>
        <v>Below 0%</v>
      </c>
      <c r="N3882" s="6" t="str">
        <f aca="false">IF(AND(H3882&gt;=Summary!$B$25,I3882&gt;=Summary!$B$26,I3882&lt;=Summary!$B$27,J3882&gt;=Summary!$B$28,J3882&lt;=Summary!$B$29,F3882*J3882&gt;1),"Yes","No")</f>
        <v>No</v>
      </c>
    </row>
    <row r="3883" customFormat="false" ht="15" hidden="false" customHeight="false" outlineLevel="0" collapsed="false">
      <c r="A3883" s="6" t="s">
        <v>151</v>
      </c>
      <c r="B3883" s="45" t="n">
        <v>42718</v>
      </c>
      <c r="C3883" s="6" t="s">
        <v>189</v>
      </c>
      <c r="D3883" s="6" t="s">
        <v>196</v>
      </c>
      <c r="E3883" s="6" t="s">
        <v>177</v>
      </c>
      <c r="F3883" s="34" t="n">
        <v>0.240517541766167</v>
      </c>
      <c r="G3883" s="34" t="n">
        <v>0.171605983629692</v>
      </c>
      <c r="H3883" s="34" t="n">
        <v>0.0689115581364743</v>
      </c>
      <c r="I3883" s="34" t="n">
        <v>0.401568504074882</v>
      </c>
      <c r="J3883" s="35" t="n">
        <v>5.85</v>
      </c>
      <c r="K3883" s="6" t="n">
        <v>0</v>
      </c>
      <c r="L3883" s="35" t="n">
        <v>-1</v>
      </c>
      <c r="M3883" s="6" t="str">
        <f aca="false">IF(I3883&lt;=0,"Below 0%",IF(I3883&lt;=0.05,"0-5%",IF(I3883&lt;=0.1,"5-10%",IF(I3883&lt;=0.2,"10-20%",IF(I3883&lt;=0.4,"20-40%","Above 40%")))))</f>
        <v>Above 40%</v>
      </c>
      <c r="N3883" s="6" t="str">
        <f aca="false">IF(AND(H3883&gt;=Summary!$B$25,I3883&gt;=Summary!$B$26,I3883&lt;=Summary!$B$27,J3883&gt;=Summary!$B$28,J3883&lt;=Summary!$B$29,F3883*J3883&gt;1),"Yes","No")</f>
        <v>No</v>
      </c>
    </row>
    <row r="3884" customFormat="false" ht="15" hidden="false" customHeight="false" outlineLevel="0" collapsed="false">
      <c r="A3884" s="6" t="s">
        <v>151</v>
      </c>
      <c r="B3884" s="45" t="n">
        <v>42721</v>
      </c>
      <c r="C3884" s="6" t="s">
        <v>180</v>
      </c>
      <c r="D3884" s="6" t="s">
        <v>190</v>
      </c>
      <c r="E3884" s="6" t="s">
        <v>187</v>
      </c>
      <c r="F3884" s="34" t="n">
        <v>0.192422777414322</v>
      </c>
      <c r="G3884" s="34" t="n">
        <v>0.158408376061011</v>
      </c>
      <c r="H3884" s="34" t="n">
        <v>0.0340144013533111</v>
      </c>
      <c r="I3884" s="34" t="n">
        <v>0.214726027746225</v>
      </c>
      <c r="J3884" s="35" t="n">
        <v>6.5</v>
      </c>
      <c r="K3884" s="6" t="n">
        <v>0</v>
      </c>
      <c r="L3884" s="35" t="n">
        <v>-1</v>
      </c>
      <c r="M3884" s="6" t="str">
        <f aca="false">IF(I3884&lt;=0,"Below 0%",IF(I3884&lt;=0.05,"0-5%",IF(I3884&lt;=0.1,"5-10%",IF(I3884&lt;=0.2,"10-20%",IF(I3884&lt;=0.4,"20-40%","Above 40%")))))</f>
        <v>20-40%</v>
      </c>
      <c r="N3884" s="6" t="str">
        <f aca="false">IF(AND(H3884&gt;=Summary!$B$25,I3884&gt;=Summary!$B$26,I3884&lt;=Summary!$B$27,J3884&gt;=Summary!$B$28,J3884&lt;=Summary!$B$29,F3884*J3884&gt;1),"Yes","No")</f>
        <v>No</v>
      </c>
    </row>
    <row r="3885" customFormat="false" ht="15" hidden="false" customHeight="false" outlineLevel="0" collapsed="false">
      <c r="A3885" s="6" t="s">
        <v>151</v>
      </c>
      <c r="B3885" s="45" t="n">
        <v>42721</v>
      </c>
      <c r="C3885" s="6" t="s">
        <v>180</v>
      </c>
      <c r="D3885" s="6" t="s">
        <v>190</v>
      </c>
      <c r="E3885" s="6" t="s">
        <v>174</v>
      </c>
      <c r="F3885" s="34" t="n">
        <v>0.277151763439179</v>
      </c>
      <c r="G3885" s="34" t="n">
        <v>0.239454521952691</v>
      </c>
      <c r="H3885" s="34" t="n">
        <v>0.0376972414864877</v>
      </c>
      <c r="I3885" s="34" t="n">
        <v>0.15742964960142</v>
      </c>
      <c r="J3885" s="35" t="n">
        <v>4.3</v>
      </c>
      <c r="K3885" s="6" t="n">
        <v>0</v>
      </c>
      <c r="L3885" s="35" t="n">
        <v>-1</v>
      </c>
      <c r="M3885" s="6" t="str">
        <f aca="false">IF(I3885&lt;=0,"Below 0%",IF(I3885&lt;=0.05,"0-5%",IF(I3885&lt;=0.1,"5-10%",IF(I3885&lt;=0.2,"10-20%",IF(I3885&lt;=0.4,"20-40%","Above 40%")))))</f>
        <v>10-20%</v>
      </c>
      <c r="N3885" s="6" t="str">
        <f aca="false">IF(AND(H3885&gt;=Summary!$B$25,I3885&gt;=Summary!$B$26,I3885&lt;=Summary!$B$27,J3885&gt;=Summary!$B$28,J3885&lt;=Summary!$B$29,F3885*J3885&gt;1),"Yes","No")</f>
        <v>Yes</v>
      </c>
    </row>
    <row r="3886" customFormat="false" ht="15" hidden="false" customHeight="false" outlineLevel="0" collapsed="false">
      <c r="A3886" s="6" t="s">
        <v>151</v>
      </c>
      <c r="B3886" s="45" t="n">
        <v>42721</v>
      </c>
      <c r="C3886" s="6" t="s">
        <v>180</v>
      </c>
      <c r="D3886" s="6" t="s">
        <v>190</v>
      </c>
      <c r="E3886" s="6" t="s">
        <v>177</v>
      </c>
      <c r="F3886" s="34" t="n">
        <v>0.530425488948822</v>
      </c>
      <c r="G3886" s="34" t="n">
        <v>0.602137101986298</v>
      </c>
      <c r="H3886" s="34" t="n">
        <v>-0.0717116130374764</v>
      </c>
      <c r="I3886" s="34" t="n">
        <v>-0.119095157566139</v>
      </c>
      <c r="J3886" s="35" t="n">
        <v>1.71</v>
      </c>
      <c r="K3886" s="6" t="n">
        <v>1</v>
      </c>
      <c r="L3886" s="35" t="n">
        <v>0.71</v>
      </c>
      <c r="M3886" s="6" t="str">
        <f aca="false">IF(I3886&lt;=0,"Below 0%",IF(I3886&lt;=0.05,"0-5%",IF(I3886&lt;=0.1,"5-10%",IF(I3886&lt;=0.2,"10-20%",IF(I3886&lt;=0.4,"20-40%","Above 40%")))))</f>
        <v>Below 0%</v>
      </c>
      <c r="N3886" s="6" t="str">
        <f aca="false">IF(AND(H3886&gt;=Summary!$B$25,I3886&gt;=Summary!$B$26,I3886&lt;=Summary!$B$27,J3886&gt;=Summary!$B$28,J3886&lt;=Summary!$B$29,F3886*J3886&gt;1),"Yes","No")</f>
        <v>No</v>
      </c>
    </row>
    <row r="3887" customFormat="false" ht="15" hidden="false" customHeight="false" outlineLevel="0" collapsed="false">
      <c r="A3887" s="6" t="s">
        <v>151</v>
      </c>
      <c r="B3887" s="45" t="n">
        <v>42721</v>
      </c>
      <c r="C3887" s="6" t="s">
        <v>200</v>
      </c>
      <c r="D3887" s="6" t="s">
        <v>175</v>
      </c>
      <c r="E3887" s="6" t="s">
        <v>187</v>
      </c>
      <c r="F3887" s="34" t="n">
        <v>0.588733434677124</v>
      </c>
      <c r="G3887" s="34" t="n">
        <v>0.464854144285596</v>
      </c>
      <c r="H3887" s="34" t="n">
        <v>0.123879290391528</v>
      </c>
      <c r="I3887" s="34" t="n">
        <v>0.266490665759062</v>
      </c>
      <c r="J3887" s="35" t="n">
        <v>2.15</v>
      </c>
      <c r="K3887" s="6" t="n">
        <v>1</v>
      </c>
      <c r="L3887" s="35" t="n">
        <v>1.15</v>
      </c>
      <c r="M3887" s="6" t="str">
        <f aca="false">IF(I3887&lt;=0,"Below 0%",IF(I3887&lt;=0.05,"0-5%",IF(I3887&lt;=0.1,"5-10%",IF(I3887&lt;=0.2,"10-20%",IF(I3887&lt;=0.4,"20-40%","Above 40%")))))</f>
        <v>20-40%</v>
      </c>
      <c r="N3887" s="6" t="str">
        <f aca="false">IF(AND(H3887&gt;=Summary!$B$25,I3887&gt;=Summary!$B$26,I3887&lt;=Summary!$B$27,J3887&gt;=Summary!$B$28,J3887&lt;=Summary!$B$29,F3887*J3887&gt;1),"Yes","No")</f>
        <v>Yes</v>
      </c>
    </row>
    <row r="3888" customFormat="false" ht="15" hidden="false" customHeight="false" outlineLevel="0" collapsed="false">
      <c r="A3888" s="6" t="s">
        <v>151</v>
      </c>
      <c r="B3888" s="45" t="n">
        <v>42721</v>
      </c>
      <c r="C3888" s="6" t="s">
        <v>200</v>
      </c>
      <c r="D3888" s="6" t="s">
        <v>175</v>
      </c>
      <c r="E3888" s="6" t="s">
        <v>174</v>
      </c>
      <c r="F3888" s="34" t="n">
        <v>0.242100432515144</v>
      </c>
      <c r="G3888" s="34" t="n">
        <v>0.29138087761342</v>
      </c>
      <c r="H3888" s="34" t="n">
        <v>-0.049280445098276</v>
      </c>
      <c r="I3888" s="34" t="n">
        <v>-0.16912724507494</v>
      </c>
      <c r="J3888" s="35" t="n">
        <v>3.43</v>
      </c>
      <c r="K3888" s="6" t="n">
        <v>0</v>
      </c>
      <c r="L3888" s="35" t="n">
        <v>-1</v>
      </c>
      <c r="M3888" s="6" t="str">
        <f aca="false">IF(I3888&lt;=0,"Below 0%",IF(I3888&lt;=0.05,"0-5%",IF(I3888&lt;=0.1,"5-10%",IF(I3888&lt;=0.2,"10-20%",IF(I3888&lt;=0.4,"20-40%","Above 40%")))))</f>
        <v>Below 0%</v>
      </c>
      <c r="N3888" s="6" t="str">
        <f aca="false">IF(AND(H3888&gt;=Summary!$B$25,I3888&gt;=Summary!$B$26,I3888&lt;=Summary!$B$27,J3888&gt;=Summary!$B$28,J3888&lt;=Summary!$B$29,F3888*J3888&gt;1),"Yes","No")</f>
        <v>No</v>
      </c>
    </row>
    <row r="3889" customFormat="false" ht="15" hidden="false" customHeight="false" outlineLevel="0" collapsed="false">
      <c r="A3889" s="6" t="s">
        <v>151</v>
      </c>
      <c r="B3889" s="45" t="n">
        <v>42721</v>
      </c>
      <c r="C3889" s="6" t="s">
        <v>200</v>
      </c>
      <c r="D3889" s="6" t="s">
        <v>175</v>
      </c>
      <c r="E3889" s="6" t="s">
        <v>177</v>
      </c>
      <c r="F3889" s="34" t="n">
        <v>0.169166132807732</v>
      </c>
      <c r="G3889" s="34" t="n">
        <v>0.243764978100983</v>
      </c>
      <c r="H3889" s="34" t="n">
        <v>-0.0745988452932518</v>
      </c>
      <c r="I3889" s="34" t="n">
        <v>-0.306027739810713</v>
      </c>
      <c r="J3889" s="35" t="n">
        <v>4.1</v>
      </c>
      <c r="K3889" s="6" t="n">
        <v>0</v>
      </c>
      <c r="L3889" s="35" t="n">
        <v>-1</v>
      </c>
      <c r="M3889" s="6" t="str">
        <f aca="false">IF(I3889&lt;=0,"Below 0%",IF(I3889&lt;=0.05,"0-5%",IF(I3889&lt;=0.1,"5-10%",IF(I3889&lt;=0.2,"10-20%",IF(I3889&lt;=0.4,"20-40%","Above 40%")))))</f>
        <v>Below 0%</v>
      </c>
      <c r="N3889" s="6" t="str">
        <f aca="false">IF(AND(H3889&gt;=Summary!$B$25,I3889&gt;=Summary!$B$26,I3889&lt;=Summary!$B$27,J3889&gt;=Summary!$B$28,J3889&lt;=Summary!$B$29,F3889*J3889&gt;1),"Yes","No")</f>
        <v>No</v>
      </c>
    </row>
    <row r="3890" customFormat="false" ht="15" hidden="false" customHeight="false" outlineLevel="0" collapsed="false">
      <c r="A3890" s="6" t="s">
        <v>151</v>
      </c>
      <c r="B3890" s="45" t="n">
        <v>42721</v>
      </c>
      <c r="C3890" s="6" t="s">
        <v>192</v>
      </c>
      <c r="D3890" s="6" t="s">
        <v>195</v>
      </c>
      <c r="E3890" s="6" t="s">
        <v>187</v>
      </c>
      <c r="F3890" s="34" t="n">
        <v>0.316069066524506</v>
      </c>
      <c r="G3890" s="34" t="n">
        <v>0.376105237346565</v>
      </c>
      <c r="H3890" s="34" t="n">
        <v>-0.0600361708220593</v>
      </c>
      <c r="I3890" s="34" t="n">
        <v>-0.15962598991074</v>
      </c>
      <c r="J3890" s="35" t="n">
        <v>2.67</v>
      </c>
      <c r="K3890" s="6" t="n">
        <v>0</v>
      </c>
      <c r="L3890" s="35" t="n">
        <v>-1</v>
      </c>
      <c r="M3890" s="6" t="str">
        <f aca="false">IF(I3890&lt;=0,"Below 0%",IF(I3890&lt;=0.05,"0-5%",IF(I3890&lt;=0.1,"5-10%",IF(I3890&lt;=0.2,"10-20%",IF(I3890&lt;=0.4,"20-40%","Above 40%")))))</f>
        <v>Below 0%</v>
      </c>
      <c r="N3890" s="6" t="str">
        <f aca="false">IF(AND(H3890&gt;=Summary!$B$25,I3890&gt;=Summary!$B$26,I3890&lt;=Summary!$B$27,J3890&gt;=Summary!$B$28,J3890&lt;=Summary!$B$29,F3890*J3890&gt;1),"Yes","No")</f>
        <v>No</v>
      </c>
    </row>
    <row r="3891" customFormat="false" ht="15" hidden="false" customHeight="false" outlineLevel="0" collapsed="false">
      <c r="A3891" s="6" t="s">
        <v>151</v>
      </c>
      <c r="B3891" s="45" t="n">
        <v>42721</v>
      </c>
      <c r="C3891" s="6" t="s">
        <v>192</v>
      </c>
      <c r="D3891" s="6" t="s">
        <v>195</v>
      </c>
      <c r="E3891" s="6" t="s">
        <v>174</v>
      </c>
      <c r="F3891" s="34" t="n">
        <v>0.252448350191116</v>
      </c>
      <c r="G3891" s="34" t="n">
        <v>0.286914566775808</v>
      </c>
      <c r="H3891" s="34" t="n">
        <v>-0.0344662165846917</v>
      </c>
      <c r="I3891" s="34" t="n">
        <v>-0.120127106030219</v>
      </c>
      <c r="J3891" s="35" t="n">
        <v>3.5</v>
      </c>
      <c r="K3891" s="6" t="n">
        <v>1</v>
      </c>
      <c r="L3891" s="35" t="n">
        <v>2.5</v>
      </c>
      <c r="M3891" s="6" t="str">
        <f aca="false">IF(I3891&lt;=0,"Below 0%",IF(I3891&lt;=0.05,"0-5%",IF(I3891&lt;=0.1,"5-10%",IF(I3891&lt;=0.2,"10-20%",IF(I3891&lt;=0.4,"20-40%","Above 40%")))))</f>
        <v>Below 0%</v>
      </c>
      <c r="N3891" s="6" t="str">
        <f aca="false">IF(AND(H3891&gt;=Summary!$B$25,I3891&gt;=Summary!$B$26,I3891&lt;=Summary!$B$27,J3891&gt;=Summary!$B$28,J3891&lt;=Summary!$B$29,F3891*J3891&gt;1),"Yes","No")</f>
        <v>No</v>
      </c>
    </row>
    <row r="3892" customFormat="false" ht="15" hidden="false" customHeight="false" outlineLevel="0" collapsed="false">
      <c r="A3892" s="6" t="s">
        <v>151</v>
      </c>
      <c r="B3892" s="45" t="n">
        <v>42721</v>
      </c>
      <c r="C3892" s="6" t="s">
        <v>192</v>
      </c>
      <c r="D3892" s="6" t="s">
        <v>195</v>
      </c>
      <c r="E3892" s="6" t="s">
        <v>177</v>
      </c>
      <c r="F3892" s="34" t="n">
        <v>0.431482583284378</v>
      </c>
      <c r="G3892" s="34" t="n">
        <v>0.336980195877627</v>
      </c>
      <c r="H3892" s="34" t="n">
        <v>0.0945023874067511</v>
      </c>
      <c r="I3892" s="34" t="n">
        <v>0.280438994821729</v>
      </c>
      <c r="J3892" s="35" t="n">
        <v>2.98</v>
      </c>
      <c r="K3892" s="6" t="n">
        <v>0</v>
      </c>
      <c r="L3892" s="35" t="n">
        <v>-1</v>
      </c>
      <c r="M3892" s="6" t="str">
        <f aca="false">IF(I3892&lt;=0,"Below 0%",IF(I3892&lt;=0.05,"0-5%",IF(I3892&lt;=0.1,"5-10%",IF(I3892&lt;=0.2,"10-20%",IF(I3892&lt;=0.4,"20-40%","Above 40%")))))</f>
        <v>20-40%</v>
      </c>
      <c r="N3892" s="6" t="str">
        <f aca="false">IF(AND(H3892&gt;=Summary!$B$25,I3892&gt;=Summary!$B$26,I3892&lt;=Summary!$B$27,J3892&gt;=Summary!$B$28,J3892&lt;=Summary!$B$29,F3892*J3892&gt;1),"Yes","No")</f>
        <v>Yes</v>
      </c>
    </row>
    <row r="3893" customFormat="false" ht="15" hidden="false" customHeight="false" outlineLevel="0" collapsed="false">
      <c r="A3893" s="6" t="s">
        <v>151</v>
      </c>
      <c r="B3893" s="45" t="n">
        <v>42721</v>
      </c>
      <c r="C3893" s="6" t="s">
        <v>191</v>
      </c>
      <c r="D3893" s="6" t="s">
        <v>198</v>
      </c>
      <c r="E3893" s="6" t="s">
        <v>187</v>
      </c>
      <c r="F3893" s="34" t="n">
        <v>0.397010624408722</v>
      </c>
      <c r="G3893" s="34" t="n">
        <v>0.369553226696084</v>
      </c>
      <c r="H3893" s="34" t="n">
        <v>0.0274573977126381</v>
      </c>
      <c r="I3893" s="34" t="n">
        <v>0.0742988985865865</v>
      </c>
      <c r="J3893" s="35" t="n">
        <v>2.7</v>
      </c>
      <c r="K3893" s="6" t="n">
        <v>1</v>
      </c>
      <c r="L3893" s="35" t="n">
        <v>1.7</v>
      </c>
      <c r="M3893" s="6" t="str">
        <f aca="false">IF(I3893&lt;=0,"Below 0%",IF(I3893&lt;=0.05,"0-5%",IF(I3893&lt;=0.1,"5-10%",IF(I3893&lt;=0.2,"10-20%",IF(I3893&lt;=0.4,"20-40%","Above 40%")))))</f>
        <v>5-10%</v>
      </c>
      <c r="N3893" s="6" t="str">
        <f aca="false">IF(AND(H3893&gt;=Summary!$B$25,I3893&gt;=Summary!$B$26,I3893&lt;=Summary!$B$27,J3893&gt;=Summary!$B$28,J3893&lt;=Summary!$B$29,F3893*J3893&gt;1),"Yes","No")</f>
        <v>No</v>
      </c>
    </row>
    <row r="3894" customFormat="false" ht="15" hidden="false" customHeight="false" outlineLevel="0" collapsed="false">
      <c r="A3894" s="6" t="s">
        <v>151</v>
      </c>
      <c r="B3894" s="45" t="n">
        <v>42721</v>
      </c>
      <c r="C3894" s="6" t="s">
        <v>191</v>
      </c>
      <c r="D3894" s="6" t="s">
        <v>198</v>
      </c>
      <c r="E3894" s="6" t="s">
        <v>174</v>
      </c>
      <c r="F3894" s="34" t="n">
        <v>0.295213133096695</v>
      </c>
      <c r="G3894" s="34" t="n">
        <v>0.297848869277441</v>
      </c>
      <c r="H3894" s="34" t="n">
        <v>-0.00263573618074575</v>
      </c>
      <c r="I3894" s="34" t="n">
        <v>-0.00884924017720745</v>
      </c>
      <c r="J3894" s="35" t="n">
        <v>3.35</v>
      </c>
      <c r="K3894" s="6" t="n">
        <v>0</v>
      </c>
      <c r="L3894" s="35" t="n">
        <v>-1</v>
      </c>
      <c r="M3894" s="6" t="str">
        <f aca="false">IF(I3894&lt;=0,"Below 0%",IF(I3894&lt;=0.05,"0-5%",IF(I3894&lt;=0.1,"5-10%",IF(I3894&lt;=0.2,"10-20%",IF(I3894&lt;=0.4,"20-40%","Above 40%")))))</f>
        <v>Below 0%</v>
      </c>
      <c r="N3894" s="6" t="str">
        <f aca="false">IF(AND(H3894&gt;=Summary!$B$25,I3894&gt;=Summary!$B$26,I3894&lt;=Summary!$B$27,J3894&gt;=Summary!$B$28,J3894&lt;=Summary!$B$29,F3894*J3894&gt;1),"Yes","No")</f>
        <v>No</v>
      </c>
    </row>
    <row r="3895" customFormat="false" ht="15" hidden="false" customHeight="false" outlineLevel="0" collapsed="false">
      <c r="A3895" s="6" t="s">
        <v>151</v>
      </c>
      <c r="B3895" s="45" t="n">
        <v>42721</v>
      </c>
      <c r="C3895" s="6" t="s">
        <v>191</v>
      </c>
      <c r="D3895" s="6" t="s">
        <v>198</v>
      </c>
      <c r="E3895" s="6" t="s">
        <v>177</v>
      </c>
      <c r="F3895" s="34" t="n">
        <v>0.307776272296906</v>
      </c>
      <c r="G3895" s="34" t="n">
        <v>0.332597904026475</v>
      </c>
      <c r="H3895" s="34" t="n">
        <v>-0.0248216317295699</v>
      </c>
      <c r="I3895" s="34" t="n">
        <v>-0.074629549462206</v>
      </c>
      <c r="J3895" s="35" t="n">
        <v>3</v>
      </c>
      <c r="K3895" s="6" t="n">
        <v>0</v>
      </c>
      <c r="L3895" s="35" t="n">
        <v>-1</v>
      </c>
      <c r="M3895" s="6" t="str">
        <f aca="false">IF(I3895&lt;=0,"Below 0%",IF(I3895&lt;=0.05,"0-5%",IF(I3895&lt;=0.1,"5-10%",IF(I3895&lt;=0.2,"10-20%",IF(I3895&lt;=0.4,"20-40%","Above 40%")))))</f>
        <v>Below 0%</v>
      </c>
      <c r="N3895" s="6" t="str">
        <f aca="false">IF(AND(H3895&gt;=Summary!$B$25,I3895&gt;=Summary!$B$26,I3895&lt;=Summary!$B$27,J3895&gt;=Summary!$B$28,J3895&lt;=Summary!$B$29,F3895*J3895&gt;1),"Yes","No")</f>
        <v>No</v>
      </c>
    </row>
    <row r="3896" customFormat="false" ht="15" hidden="false" customHeight="false" outlineLevel="0" collapsed="false">
      <c r="A3896" s="6" t="s">
        <v>151</v>
      </c>
      <c r="B3896" s="45" t="n">
        <v>42721</v>
      </c>
      <c r="C3896" s="6" t="s">
        <v>178</v>
      </c>
      <c r="D3896" s="6" t="s">
        <v>176</v>
      </c>
      <c r="E3896" s="6" t="s">
        <v>187</v>
      </c>
      <c r="F3896" s="34" t="n">
        <v>0.242541596293449</v>
      </c>
      <c r="G3896" s="34" t="n">
        <v>0.175298804780877</v>
      </c>
      <c r="H3896" s="34" t="n">
        <v>0.0672427915125729</v>
      </c>
      <c r="I3896" s="34" t="n">
        <v>0.383589560673996</v>
      </c>
      <c r="J3896" s="35" t="n">
        <v>5.75</v>
      </c>
      <c r="K3896" s="6" t="n">
        <v>0</v>
      </c>
      <c r="L3896" s="35" t="n">
        <v>-1</v>
      </c>
      <c r="M3896" s="6" t="str">
        <f aca="false">IF(I3896&lt;=0,"Below 0%",IF(I3896&lt;=0.05,"0-5%",IF(I3896&lt;=0.1,"5-10%",IF(I3896&lt;=0.2,"10-20%",IF(I3896&lt;=0.4,"20-40%","Above 40%")))))</f>
        <v>20-40%</v>
      </c>
      <c r="N3896" s="6" t="str">
        <f aca="false">IF(AND(H3896&gt;=Summary!$B$25,I3896&gt;=Summary!$B$26,I3896&lt;=Summary!$B$27,J3896&gt;=Summary!$B$28,J3896&lt;=Summary!$B$29,F3896*J3896&gt;1),"Yes","No")</f>
        <v>No</v>
      </c>
    </row>
    <row r="3897" customFormat="false" ht="15" hidden="false" customHeight="false" outlineLevel="0" collapsed="false">
      <c r="A3897" s="6" t="s">
        <v>151</v>
      </c>
      <c r="B3897" s="45" t="n">
        <v>42721</v>
      </c>
      <c r="C3897" s="6" t="s">
        <v>178</v>
      </c>
      <c r="D3897" s="6" t="s">
        <v>176</v>
      </c>
      <c r="E3897" s="6" t="s">
        <v>174</v>
      </c>
      <c r="F3897" s="34" t="n">
        <v>0.28425595164299</v>
      </c>
      <c r="G3897" s="34" t="n">
        <v>0.25199203187251</v>
      </c>
      <c r="H3897" s="34" t="n">
        <v>0.0322639197704802</v>
      </c>
      <c r="I3897" s="34" t="n">
        <v>0.128035476085226</v>
      </c>
      <c r="J3897" s="35" t="n">
        <v>4</v>
      </c>
      <c r="K3897" s="6" t="n">
        <v>0</v>
      </c>
      <c r="L3897" s="35" t="n">
        <v>-1</v>
      </c>
      <c r="M3897" s="6" t="str">
        <f aca="false">IF(I3897&lt;=0,"Below 0%",IF(I3897&lt;=0.05,"0-5%",IF(I3897&lt;=0.1,"5-10%",IF(I3897&lt;=0.2,"10-20%",IF(I3897&lt;=0.4,"20-40%","Above 40%")))))</f>
        <v>10-20%</v>
      </c>
      <c r="N3897" s="6" t="str">
        <f aca="false">IF(AND(H3897&gt;=Summary!$B$25,I3897&gt;=Summary!$B$26,I3897&lt;=Summary!$B$27,J3897&gt;=Summary!$B$28,J3897&lt;=Summary!$B$29,F3897*J3897&gt;1),"Yes","No")</f>
        <v>Yes</v>
      </c>
    </row>
    <row r="3898" customFormat="false" ht="15" hidden="false" customHeight="false" outlineLevel="0" collapsed="false">
      <c r="A3898" s="6" t="s">
        <v>151</v>
      </c>
      <c r="B3898" s="45" t="n">
        <v>42721</v>
      </c>
      <c r="C3898" s="6" t="s">
        <v>178</v>
      </c>
      <c r="D3898" s="6" t="s">
        <v>176</v>
      </c>
      <c r="E3898" s="6" t="s">
        <v>177</v>
      </c>
      <c r="F3898" s="34" t="n">
        <v>0.473202466964722</v>
      </c>
      <c r="G3898" s="34" t="n">
        <v>0.572709163346614</v>
      </c>
      <c r="H3898" s="34" t="n">
        <v>-0.0995066963818919</v>
      </c>
      <c r="I3898" s="34" t="n">
        <v>-0.17374734463899</v>
      </c>
      <c r="J3898" s="35" t="n">
        <v>1.76</v>
      </c>
      <c r="K3898" s="6" t="n">
        <v>1</v>
      </c>
      <c r="L3898" s="35" t="n">
        <v>0.76</v>
      </c>
      <c r="M3898" s="6" t="str">
        <f aca="false">IF(I3898&lt;=0,"Below 0%",IF(I3898&lt;=0.05,"0-5%",IF(I3898&lt;=0.1,"5-10%",IF(I3898&lt;=0.2,"10-20%",IF(I3898&lt;=0.4,"20-40%","Above 40%")))))</f>
        <v>Below 0%</v>
      </c>
      <c r="N3898" s="6" t="str">
        <f aca="false">IF(AND(H3898&gt;=Summary!$B$25,I3898&gt;=Summary!$B$26,I3898&lt;=Summary!$B$27,J3898&gt;=Summary!$B$28,J3898&lt;=Summary!$B$29,F3898*J3898&gt;1),"Yes","No")</f>
        <v>No</v>
      </c>
    </row>
    <row r="3899" customFormat="false" ht="15" hidden="false" customHeight="false" outlineLevel="0" collapsed="false">
      <c r="A3899" s="6" t="s">
        <v>151</v>
      </c>
      <c r="B3899" s="45" t="n">
        <v>42721</v>
      </c>
      <c r="C3899" s="6" t="s">
        <v>189</v>
      </c>
      <c r="D3899" s="6" t="s">
        <v>186</v>
      </c>
      <c r="E3899" s="6" t="s">
        <v>187</v>
      </c>
      <c r="F3899" s="34" t="n">
        <v>0.46794804930687</v>
      </c>
      <c r="G3899" s="34" t="n">
        <v>0.590113895849448</v>
      </c>
      <c r="H3899" s="34" t="n">
        <v>-0.122165846542579</v>
      </c>
      <c r="I3899" s="34" t="n">
        <v>-0.2070207927687</v>
      </c>
      <c r="J3899" s="35" t="n">
        <v>1.72</v>
      </c>
      <c r="K3899" s="6" t="n">
        <v>1</v>
      </c>
      <c r="L3899" s="35" t="n">
        <v>0.72</v>
      </c>
      <c r="M3899" s="6" t="str">
        <f aca="false">IF(I3899&lt;=0,"Below 0%",IF(I3899&lt;=0.05,"0-5%",IF(I3899&lt;=0.1,"5-10%",IF(I3899&lt;=0.2,"10-20%",IF(I3899&lt;=0.4,"20-40%","Above 40%")))))</f>
        <v>Below 0%</v>
      </c>
      <c r="N3899" s="6" t="str">
        <f aca="false">IF(AND(H3899&gt;=Summary!$B$25,I3899&gt;=Summary!$B$26,I3899&lt;=Summary!$B$27,J3899&gt;=Summary!$B$28,J3899&lt;=Summary!$B$29,F3899*J3899&gt;1),"Yes","No")</f>
        <v>No</v>
      </c>
    </row>
    <row r="3900" customFormat="false" ht="15" hidden="false" customHeight="false" outlineLevel="0" collapsed="false">
      <c r="A3900" s="6" t="s">
        <v>151</v>
      </c>
      <c r="B3900" s="45" t="n">
        <v>42721</v>
      </c>
      <c r="C3900" s="6" t="s">
        <v>189</v>
      </c>
      <c r="D3900" s="6" t="s">
        <v>186</v>
      </c>
      <c r="E3900" s="6" t="s">
        <v>174</v>
      </c>
      <c r="F3900" s="34" t="n">
        <v>0.294103652238846</v>
      </c>
      <c r="G3900" s="34" t="n">
        <v>0.244577325508687</v>
      </c>
      <c r="H3900" s="34" t="n">
        <v>0.0495263267301589</v>
      </c>
      <c r="I3900" s="34" t="n">
        <v>0.202497621670983</v>
      </c>
      <c r="J3900" s="35" t="n">
        <v>4.15</v>
      </c>
      <c r="K3900" s="6" t="n">
        <v>0</v>
      </c>
      <c r="L3900" s="35" t="n">
        <v>-1</v>
      </c>
      <c r="M3900" s="6" t="str">
        <f aca="false">IF(I3900&lt;=0,"Below 0%",IF(I3900&lt;=0.05,"0-5%",IF(I3900&lt;=0.1,"5-10%",IF(I3900&lt;=0.2,"10-20%",IF(I3900&lt;=0.4,"20-40%","Above 40%")))))</f>
        <v>20-40%</v>
      </c>
      <c r="N3900" s="6" t="str">
        <f aca="false">IF(AND(H3900&gt;=Summary!$B$25,I3900&gt;=Summary!$B$26,I3900&lt;=Summary!$B$27,J3900&gt;=Summary!$B$28,J3900&lt;=Summary!$B$29,F3900*J3900&gt;1),"Yes","No")</f>
        <v>Yes</v>
      </c>
    </row>
    <row r="3901" customFormat="false" ht="15" hidden="false" customHeight="false" outlineLevel="0" collapsed="false">
      <c r="A3901" s="6" t="s">
        <v>151</v>
      </c>
      <c r="B3901" s="45" t="n">
        <v>42721</v>
      </c>
      <c r="C3901" s="6" t="s">
        <v>189</v>
      </c>
      <c r="D3901" s="6" t="s">
        <v>186</v>
      </c>
      <c r="E3901" s="6" t="s">
        <v>177</v>
      </c>
      <c r="F3901" s="34" t="n">
        <v>0.237948343157768</v>
      </c>
      <c r="G3901" s="34" t="n">
        <v>0.165308778641865</v>
      </c>
      <c r="H3901" s="34" t="n">
        <v>0.0726395645159033</v>
      </c>
      <c r="I3901" s="34" t="n">
        <v>0.439417465380191</v>
      </c>
      <c r="J3901" s="35" t="n">
        <v>6.14</v>
      </c>
      <c r="K3901" s="6" t="n">
        <v>0</v>
      </c>
      <c r="L3901" s="35" t="n">
        <v>-1</v>
      </c>
      <c r="M3901" s="6" t="str">
        <f aca="false">IF(I3901&lt;=0,"Below 0%",IF(I3901&lt;=0.05,"0-5%",IF(I3901&lt;=0.1,"5-10%",IF(I3901&lt;=0.2,"10-20%",IF(I3901&lt;=0.4,"20-40%","Above 40%")))))</f>
        <v>Above 40%</v>
      </c>
      <c r="N3901" s="6" t="str">
        <f aca="false">IF(AND(H3901&gt;=Summary!$B$25,I3901&gt;=Summary!$B$26,I3901&lt;=Summary!$B$27,J3901&gt;=Summary!$B$28,J3901&lt;=Summary!$B$29,F3901*J3901&gt;1),"Yes","No")</f>
        <v>No</v>
      </c>
    </row>
    <row r="3902" customFormat="false" ht="15" hidden="false" customHeight="false" outlineLevel="0" collapsed="false">
      <c r="A3902" s="6" t="s">
        <v>151</v>
      </c>
      <c r="B3902" s="45" t="n">
        <v>42722</v>
      </c>
      <c r="C3902" s="6" t="s">
        <v>199</v>
      </c>
      <c r="D3902" s="6" t="s">
        <v>179</v>
      </c>
      <c r="E3902" s="6" t="s">
        <v>187</v>
      </c>
      <c r="F3902" s="34" t="n">
        <v>0.236171573400497</v>
      </c>
      <c r="G3902" s="34" t="n">
        <v>0.331176417722657</v>
      </c>
      <c r="H3902" s="34" t="n">
        <v>-0.0950048443221592</v>
      </c>
      <c r="I3902" s="34" t="n">
        <v>-0.28687080129516</v>
      </c>
      <c r="J3902" s="35" t="n">
        <v>3.05</v>
      </c>
      <c r="K3902" s="6" t="n">
        <v>0</v>
      </c>
      <c r="L3902" s="35" t="n">
        <v>-1</v>
      </c>
      <c r="M3902" s="6" t="str">
        <f aca="false">IF(I3902&lt;=0,"Below 0%",IF(I3902&lt;=0.05,"0-5%",IF(I3902&lt;=0.1,"5-10%",IF(I3902&lt;=0.2,"10-20%",IF(I3902&lt;=0.4,"20-40%","Above 40%")))))</f>
        <v>Below 0%</v>
      </c>
      <c r="N3902" s="6" t="str">
        <f aca="false">IF(AND(H3902&gt;=Summary!$B$25,I3902&gt;=Summary!$B$26,I3902&lt;=Summary!$B$27,J3902&gt;=Summary!$B$28,J3902&lt;=Summary!$B$29,F3902*J3902&gt;1),"Yes","No")</f>
        <v>No</v>
      </c>
    </row>
    <row r="3903" customFormat="false" ht="15" hidden="false" customHeight="false" outlineLevel="0" collapsed="false">
      <c r="A3903" s="6" t="s">
        <v>151</v>
      </c>
      <c r="B3903" s="45" t="n">
        <v>42722</v>
      </c>
      <c r="C3903" s="6" t="s">
        <v>199</v>
      </c>
      <c r="D3903" s="6" t="s">
        <v>179</v>
      </c>
      <c r="E3903" s="6" t="s">
        <v>174</v>
      </c>
      <c r="F3903" s="34" t="n">
        <v>0.347987681627274</v>
      </c>
      <c r="G3903" s="34" t="n">
        <v>0.301518828075852</v>
      </c>
      <c r="H3903" s="34" t="n">
        <v>0.0464688535514221</v>
      </c>
      <c r="I3903" s="34" t="n">
        <v>0.154115926517637</v>
      </c>
      <c r="J3903" s="35" t="n">
        <v>3.35</v>
      </c>
      <c r="K3903" s="6" t="n">
        <v>0</v>
      </c>
      <c r="L3903" s="35" t="n">
        <v>-1</v>
      </c>
      <c r="M3903" s="6" t="str">
        <f aca="false">IF(I3903&lt;=0,"Below 0%",IF(I3903&lt;=0.05,"0-5%",IF(I3903&lt;=0.1,"5-10%",IF(I3903&lt;=0.2,"10-20%",IF(I3903&lt;=0.4,"20-40%","Above 40%")))))</f>
        <v>10-20%</v>
      </c>
      <c r="N3903" s="6" t="str">
        <f aca="false">IF(AND(H3903&gt;=Summary!$B$25,I3903&gt;=Summary!$B$26,I3903&lt;=Summary!$B$27,J3903&gt;=Summary!$B$28,J3903&lt;=Summary!$B$29,F3903*J3903&gt;1),"Yes","No")</f>
        <v>Yes</v>
      </c>
    </row>
    <row r="3904" customFormat="false" ht="15" hidden="false" customHeight="false" outlineLevel="0" collapsed="false">
      <c r="A3904" s="6" t="s">
        <v>151</v>
      </c>
      <c r="B3904" s="45" t="n">
        <v>42722</v>
      </c>
      <c r="C3904" s="6" t="s">
        <v>199</v>
      </c>
      <c r="D3904" s="6" t="s">
        <v>179</v>
      </c>
      <c r="E3904" s="6" t="s">
        <v>177</v>
      </c>
      <c r="F3904" s="34" t="n">
        <v>0.415840774774551</v>
      </c>
      <c r="G3904" s="34" t="n">
        <v>0.367304754201492</v>
      </c>
      <c r="H3904" s="34" t="n">
        <v>0.0485360205730595</v>
      </c>
      <c r="I3904" s="34" t="n">
        <v>0.132141008298613</v>
      </c>
      <c r="J3904" s="35" t="n">
        <v>2.75</v>
      </c>
      <c r="K3904" s="6" t="n">
        <v>1</v>
      </c>
      <c r="L3904" s="35" t="n">
        <v>1.75</v>
      </c>
      <c r="M3904" s="6" t="str">
        <f aca="false">IF(I3904&lt;=0,"Below 0%",IF(I3904&lt;=0.05,"0-5%",IF(I3904&lt;=0.1,"5-10%",IF(I3904&lt;=0.2,"10-20%",IF(I3904&lt;=0.4,"20-40%","Above 40%")))))</f>
        <v>10-20%</v>
      </c>
      <c r="N3904" s="6" t="str">
        <f aca="false">IF(AND(H3904&gt;=Summary!$B$25,I3904&gt;=Summary!$B$26,I3904&lt;=Summary!$B$27,J3904&gt;=Summary!$B$28,J3904&lt;=Summary!$B$29,F3904*J3904&gt;1),"Yes","No")</f>
        <v>Yes</v>
      </c>
    </row>
    <row r="3905" customFormat="false" ht="15" hidden="false" customHeight="false" outlineLevel="0" collapsed="false">
      <c r="A3905" s="6" t="s">
        <v>151</v>
      </c>
      <c r="B3905" s="45" t="n">
        <v>42722</v>
      </c>
      <c r="C3905" s="6" t="s">
        <v>194</v>
      </c>
      <c r="D3905" s="6" t="s">
        <v>185</v>
      </c>
      <c r="E3905" s="6" t="s">
        <v>187</v>
      </c>
      <c r="F3905" s="34" t="n">
        <v>0.339544594287872</v>
      </c>
      <c r="G3905" s="34" t="n">
        <v>0.452547583229773</v>
      </c>
      <c r="H3905" s="34" t="n">
        <v>-0.113002988941901</v>
      </c>
      <c r="I3905" s="34" t="n">
        <v>-0.249704104340616</v>
      </c>
      <c r="J3905" s="35" t="n">
        <v>2.25</v>
      </c>
      <c r="K3905" s="6" t="n">
        <v>1</v>
      </c>
      <c r="L3905" s="35" t="n">
        <v>1.25</v>
      </c>
      <c r="M3905" s="6" t="str">
        <f aca="false">IF(I3905&lt;=0,"Below 0%",IF(I3905&lt;=0.05,"0-5%",IF(I3905&lt;=0.1,"5-10%",IF(I3905&lt;=0.2,"10-20%",IF(I3905&lt;=0.4,"20-40%","Above 40%")))))</f>
        <v>Below 0%</v>
      </c>
      <c r="N3905" s="6" t="str">
        <f aca="false">IF(AND(H3905&gt;=Summary!$B$25,I3905&gt;=Summary!$B$26,I3905&lt;=Summary!$B$27,J3905&gt;=Summary!$B$28,J3905&lt;=Summary!$B$29,F3905*J3905&gt;1),"Yes","No")</f>
        <v>No</v>
      </c>
    </row>
    <row r="3906" customFormat="false" ht="15" hidden="false" customHeight="false" outlineLevel="0" collapsed="false">
      <c r="A3906" s="6" t="s">
        <v>151</v>
      </c>
      <c r="B3906" s="45" t="n">
        <v>42722</v>
      </c>
      <c r="C3906" s="6" t="s">
        <v>194</v>
      </c>
      <c r="D3906" s="6" t="s">
        <v>185</v>
      </c>
      <c r="E3906" s="6" t="s">
        <v>174</v>
      </c>
      <c r="F3906" s="34" t="n">
        <v>0.295148432254791</v>
      </c>
      <c r="G3906" s="34" t="n">
        <v>0.272254562103473</v>
      </c>
      <c r="H3906" s="34" t="n">
        <v>0.0228938701513182</v>
      </c>
      <c r="I3906" s="34" t="n">
        <v>0.0840899413197607</v>
      </c>
      <c r="J3906" s="35" t="n">
        <v>3.74</v>
      </c>
      <c r="K3906" s="6" t="n">
        <v>0</v>
      </c>
      <c r="L3906" s="35" t="n">
        <v>-1</v>
      </c>
      <c r="M3906" s="6" t="str">
        <f aca="false">IF(I3906&lt;=0,"Below 0%",IF(I3906&lt;=0.05,"0-5%",IF(I3906&lt;=0.1,"5-10%",IF(I3906&lt;=0.2,"10-20%",IF(I3906&lt;=0.4,"20-40%","Above 40%")))))</f>
        <v>5-10%</v>
      </c>
      <c r="N3906" s="6" t="str">
        <f aca="false">IF(AND(H3906&gt;=Summary!$B$25,I3906&gt;=Summary!$B$26,I3906&lt;=Summary!$B$27,J3906&gt;=Summary!$B$28,J3906&lt;=Summary!$B$29,F3906*J3906&gt;1),"Yes","No")</f>
        <v>No</v>
      </c>
    </row>
    <row r="3907" customFormat="false" ht="15" hidden="false" customHeight="false" outlineLevel="0" collapsed="false">
      <c r="A3907" s="6" t="s">
        <v>151</v>
      </c>
      <c r="B3907" s="45" t="n">
        <v>42722</v>
      </c>
      <c r="C3907" s="6" t="s">
        <v>194</v>
      </c>
      <c r="D3907" s="6" t="s">
        <v>185</v>
      </c>
      <c r="E3907" s="6" t="s">
        <v>177</v>
      </c>
      <c r="F3907" s="34" t="n">
        <v>0.365306973457336</v>
      </c>
      <c r="G3907" s="34" t="n">
        <v>0.275197854666754</v>
      </c>
      <c r="H3907" s="34" t="n">
        <v>0.0901091187905825</v>
      </c>
      <c r="I3907" s="34" t="n">
        <v>0.327433943479315</v>
      </c>
      <c r="J3907" s="35" t="n">
        <v>3.7</v>
      </c>
      <c r="K3907" s="6" t="n">
        <v>0</v>
      </c>
      <c r="L3907" s="35" t="n">
        <v>-1</v>
      </c>
      <c r="M3907" s="6" t="str">
        <f aca="false">IF(I3907&lt;=0,"Below 0%",IF(I3907&lt;=0.05,"0-5%",IF(I3907&lt;=0.1,"5-10%",IF(I3907&lt;=0.2,"10-20%",IF(I3907&lt;=0.4,"20-40%","Above 40%")))))</f>
        <v>20-40%</v>
      </c>
      <c r="N3907" s="6" t="str">
        <f aca="false">IF(AND(H3907&gt;=Summary!$B$25,I3907&gt;=Summary!$B$26,I3907&lt;=Summary!$B$27,J3907&gt;=Summary!$B$28,J3907&lt;=Summary!$B$29,F3907*J3907&gt;1),"Yes","No")</f>
        <v>Yes</v>
      </c>
    </row>
    <row r="3908" customFormat="false" ht="15" hidden="false" customHeight="false" outlineLevel="0" collapsed="false">
      <c r="A3908" s="6" t="s">
        <v>151</v>
      </c>
      <c r="B3908" s="45" t="n">
        <v>42722</v>
      </c>
      <c r="C3908" s="6" t="s">
        <v>181</v>
      </c>
      <c r="D3908" s="6" t="s">
        <v>196</v>
      </c>
      <c r="E3908" s="6" t="s">
        <v>187</v>
      </c>
      <c r="F3908" s="34" t="n">
        <v>0.723683595657349</v>
      </c>
      <c r="G3908" s="34" t="n">
        <v>0.807235463085164</v>
      </c>
      <c r="H3908" s="34" t="n">
        <v>-0.0835518674278156</v>
      </c>
      <c r="I3908" s="34" t="n">
        <v>-0.103503712669522</v>
      </c>
      <c r="J3908" s="35" t="n">
        <v>1.25</v>
      </c>
      <c r="K3908" s="6" t="n">
        <v>1</v>
      </c>
      <c r="L3908" s="35" t="n">
        <v>0.25</v>
      </c>
      <c r="M3908" s="6" t="str">
        <f aca="false">IF(I3908&lt;=0,"Below 0%",IF(I3908&lt;=0.05,"0-5%",IF(I3908&lt;=0.1,"5-10%",IF(I3908&lt;=0.2,"10-20%",IF(I3908&lt;=0.4,"20-40%","Above 40%")))))</f>
        <v>Below 0%</v>
      </c>
      <c r="N3908" s="6" t="str">
        <f aca="false">IF(AND(H3908&gt;=Summary!$B$25,I3908&gt;=Summary!$B$26,I3908&lt;=Summary!$B$27,J3908&gt;=Summary!$B$28,J3908&lt;=Summary!$B$29,F3908*J3908&gt;1),"Yes","No")</f>
        <v>No</v>
      </c>
    </row>
    <row r="3909" customFormat="false" ht="15" hidden="false" customHeight="false" outlineLevel="0" collapsed="false">
      <c r="A3909" s="6" t="s">
        <v>151</v>
      </c>
      <c r="B3909" s="45" t="n">
        <v>42722</v>
      </c>
      <c r="C3909" s="6" t="s">
        <v>181</v>
      </c>
      <c r="D3909" s="6" t="s">
        <v>196</v>
      </c>
      <c r="E3909" s="6" t="s">
        <v>174</v>
      </c>
      <c r="F3909" s="34" t="n">
        <v>0.193239882588387</v>
      </c>
      <c r="G3909" s="34" t="n">
        <v>0.134539243847527</v>
      </c>
      <c r="H3909" s="34" t="n">
        <v>0.0587006387408592</v>
      </c>
      <c r="I3909" s="34" t="n">
        <v>0.436308671448937</v>
      </c>
      <c r="J3909" s="35" t="n">
        <v>7.5</v>
      </c>
      <c r="K3909" s="6" t="n">
        <v>0</v>
      </c>
      <c r="L3909" s="35" t="n">
        <v>-1</v>
      </c>
      <c r="M3909" s="6" t="str">
        <f aca="false">IF(I3909&lt;=0,"Below 0%",IF(I3909&lt;=0.05,"0-5%",IF(I3909&lt;=0.1,"5-10%",IF(I3909&lt;=0.2,"10-20%",IF(I3909&lt;=0.4,"20-40%","Above 40%")))))</f>
        <v>Above 40%</v>
      </c>
      <c r="N3909" s="6" t="str">
        <f aca="false">IF(AND(H3909&gt;=Summary!$B$25,I3909&gt;=Summary!$B$26,I3909&lt;=Summary!$B$27,J3909&gt;=Summary!$B$28,J3909&lt;=Summary!$B$29,F3909*J3909&gt;1),"Yes","No")</f>
        <v>No</v>
      </c>
    </row>
    <row r="3910" customFormat="false" ht="15" hidden="false" customHeight="false" outlineLevel="0" collapsed="false">
      <c r="A3910" s="6" t="s">
        <v>151</v>
      </c>
      <c r="B3910" s="45" t="n">
        <v>42722</v>
      </c>
      <c r="C3910" s="6" t="s">
        <v>181</v>
      </c>
      <c r="D3910" s="6" t="s">
        <v>196</v>
      </c>
      <c r="E3910" s="6" t="s">
        <v>177</v>
      </c>
      <c r="F3910" s="34" t="n">
        <v>0.0830765515565872</v>
      </c>
      <c r="G3910" s="34" t="n">
        <v>0.0582252930673085</v>
      </c>
      <c r="H3910" s="34" t="n">
        <v>0.0248512584892788</v>
      </c>
      <c r="I3910" s="34" t="n">
        <v>0.426812080800533</v>
      </c>
      <c r="J3910" s="35" t="n">
        <v>17.33</v>
      </c>
      <c r="K3910" s="6" t="n">
        <v>0</v>
      </c>
      <c r="L3910" s="35" t="n">
        <v>-1</v>
      </c>
      <c r="M3910" s="6" t="str">
        <f aca="false">IF(I3910&lt;=0,"Below 0%",IF(I3910&lt;=0.05,"0-5%",IF(I3910&lt;=0.1,"5-10%",IF(I3910&lt;=0.2,"10-20%",IF(I3910&lt;=0.4,"20-40%","Above 40%")))))</f>
        <v>Above 40%</v>
      </c>
      <c r="N3910" s="6" t="str">
        <f aca="false">IF(AND(H3910&gt;=Summary!$B$25,I3910&gt;=Summary!$B$26,I3910&lt;=Summary!$B$27,J3910&gt;=Summary!$B$28,J3910&lt;=Summary!$B$29,F3910*J3910&gt;1),"Yes","No")</f>
        <v>No</v>
      </c>
    </row>
    <row r="3911" customFormat="false" ht="15" hidden="false" customHeight="false" outlineLevel="0" collapsed="false">
      <c r="A3911" s="6" t="s">
        <v>151</v>
      </c>
      <c r="B3911" s="45" t="n">
        <v>42723</v>
      </c>
      <c r="C3911" s="6" t="s">
        <v>173</v>
      </c>
      <c r="D3911" s="6" t="s">
        <v>183</v>
      </c>
      <c r="E3911" s="6" t="s">
        <v>187</v>
      </c>
      <c r="F3911" s="34" t="n">
        <v>0.241359025239945</v>
      </c>
      <c r="G3911" s="34" t="n">
        <v>0.23436311063765</v>
      </c>
      <c r="H3911" s="34" t="n">
        <v>0.00699591460229418</v>
      </c>
      <c r="I3911" s="34" t="n">
        <v>0.0298507499036851</v>
      </c>
      <c r="J3911" s="35" t="n">
        <v>4.3</v>
      </c>
      <c r="K3911" s="6" t="n">
        <v>0</v>
      </c>
      <c r="L3911" s="35" t="n">
        <v>-1</v>
      </c>
      <c r="M3911" s="6" t="str">
        <f aca="false">IF(I3911&lt;=0,"Below 0%",IF(I3911&lt;=0.05,"0-5%",IF(I3911&lt;=0.1,"5-10%",IF(I3911&lt;=0.2,"10-20%",IF(I3911&lt;=0.4,"20-40%","Above 40%")))))</f>
        <v>0-5%</v>
      </c>
      <c r="N3911" s="6" t="str">
        <f aca="false">IF(AND(H3911&gt;=Summary!$B$25,I3911&gt;=Summary!$B$26,I3911&lt;=Summary!$B$27,J3911&gt;=Summary!$B$28,J3911&lt;=Summary!$B$29,F3911*J3911&gt;1),"Yes","No")</f>
        <v>No</v>
      </c>
    </row>
    <row r="3912" customFormat="false" ht="15" hidden="false" customHeight="false" outlineLevel="0" collapsed="false">
      <c r="A3912" s="6" t="s">
        <v>151</v>
      </c>
      <c r="B3912" s="45" t="n">
        <v>42723</v>
      </c>
      <c r="C3912" s="6" t="s">
        <v>173</v>
      </c>
      <c r="D3912" s="6" t="s">
        <v>183</v>
      </c>
      <c r="E3912" s="6" t="s">
        <v>174</v>
      </c>
      <c r="F3912" s="34" t="n">
        <v>0.300340235233307</v>
      </c>
      <c r="G3912" s="34" t="n">
        <v>0.261756201491402</v>
      </c>
      <c r="H3912" s="34" t="n">
        <v>0.0385840337419053</v>
      </c>
      <c r="I3912" s="34" t="n">
        <v>0.147404468440732</v>
      </c>
      <c r="J3912" s="35" t="n">
        <v>3.85</v>
      </c>
      <c r="K3912" s="6" t="n">
        <v>0</v>
      </c>
      <c r="L3912" s="35" t="n">
        <v>-1</v>
      </c>
      <c r="M3912" s="6" t="str">
        <f aca="false">IF(I3912&lt;=0,"Below 0%",IF(I3912&lt;=0.05,"0-5%",IF(I3912&lt;=0.1,"5-10%",IF(I3912&lt;=0.2,"10-20%",IF(I3912&lt;=0.4,"20-40%","Above 40%")))))</f>
        <v>10-20%</v>
      </c>
      <c r="N3912" s="6" t="str">
        <f aca="false">IF(AND(H3912&gt;=Summary!$B$25,I3912&gt;=Summary!$B$26,I3912&lt;=Summary!$B$27,J3912&gt;=Summary!$B$28,J3912&lt;=Summary!$B$29,F3912*J3912&gt;1),"Yes","No")</f>
        <v>Yes</v>
      </c>
    </row>
    <row r="3913" customFormat="false" ht="15" hidden="false" customHeight="false" outlineLevel="0" collapsed="false">
      <c r="A3913" s="6" t="s">
        <v>151</v>
      </c>
      <c r="B3913" s="45" t="n">
        <v>42723</v>
      </c>
      <c r="C3913" s="6" t="s">
        <v>173</v>
      </c>
      <c r="D3913" s="6" t="s">
        <v>183</v>
      </c>
      <c r="E3913" s="6" t="s">
        <v>177</v>
      </c>
      <c r="F3913" s="34" t="n">
        <v>0.458300709724426</v>
      </c>
      <c r="G3913" s="34" t="n">
        <v>0.503880687870948</v>
      </c>
      <c r="H3913" s="34" t="n">
        <v>-0.0455799781465218</v>
      </c>
      <c r="I3913" s="34" t="n">
        <v>-0.0904578787075793</v>
      </c>
      <c r="J3913" s="35" t="n">
        <v>2</v>
      </c>
      <c r="K3913" s="6" t="n">
        <v>1</v>
      </c>
      <c r="L3913" s="35" t="n">
        <v>1</v>
      </c>
      <c r="M3913" s="6" t="str">
        <f aca="false">IF(I3913&lt;=0,"Below 0%",IF(I3913&lt;=0.05,"0-5%",IF(I3913&lt;=0.1,"5-10%",IF(I3913&lt;=0.2,"10-20%",IF(I3913&lt;=0.4,"20-40%","Above 40%")))))</f>
        <v>Below 0%</v>
      </c>
      <c r="N3913" s="6" t="str">
        <f aca="false">IF(AND(H3913&gt;=Summary!$B$25,I3913&gt;=Summary!$B$26,I3913&lt;=Summary!$B$27,J3913&gt;=Summary!$B$28,J3913&lt;=Summary!$B$29,F3913*J3913&gt;1),"Yes","No")</f>
        <v>No</v>
      </c>
    </row>
    <row r="3914" customFormat="false" ht="15" hidden="false" customHeight="false" outlineLevel="0" collapsed="false">
      <c r="A3914" s="6" t="s">
        <v>151</v>
      </c>
      <c r="B3914" s="45" t="n">
        <v>42730</v>
      </c>
      <c r="C3914" s="6" t="s">
        <v>185</v>
      </c>
      <c r="D3914" s="6" t="s">
        <v>178</v>
      </c>
      <c r="E3914" s="6" t="s">
        <v>187</v>
      </c>
      <c r="F3914" s="34" t="n">
        <v>0.794747114181519</v>
      </c>
      <c r="G3914" s="34" t="n">
        <v>0.729527104959631</v>
      </c>
      <c r="H3914" s="34" t="n">
        <v>0.0652200092218876</v>
      </c>
      <c r="I3914" s="34" t="n">
        <v>0.0894003920875519</v>
      </c>
      <c r="J3914" s="35" t="n">
        <v>1.4</v>
      </c>
      <c r="K3914" s="6" t="n">
        <v>1</v>
      </c>
      <c r="L3914" s="35" t="n">
        <v>0.4</v>
      </c>
      <c r="M3914" s="6" t="str">
        <f aca="false">IF(I3914&lt;=0,"Below 0%",IF(I3914&lt;=0.05,"0-5%",IF(I3914&lt;=0.1,"5-10%",IF(I3914&lt;=0.2,"10-20%",IF(I3914&lt;=0.4,"20-40%","Above 40%")))))</f>
        <v>5-10%</v>
      </c>
      <c r="N3914" s="6" t="str">
        <f aca="false">IF(AND(H3914&gt;=Summary!$B$25,I3914&gt;=Summary!$B$26,I3914&lt;=Summary!$B$27,J3914&gt;=Summary!$B$28,J3914&lt;=Summary!$B$29,F3914*J3914&gt;1),"Yes","No")</f>
        <v>No</v>
      </c>
    </row>
    <row r="3915" customFormat="false" ht="15" hidden="false" customHeight="false" outlineLevel="0" collapsed="false">
      <c r="A3915" s="6" t="s">
        <v>151</v>
      </c>
      <c r="B3915" s="45" t="n">
        <v>42730</v>
      </c>
      <c r="C3915" s="6" t="s">
        <v>185</v>
      </c>
      <c r="D3915" s="6" t="s">
        <v>178</v>
      </c>
      <c r="E3915" s="6" t="s">
        <v>174</v>
      </c>
      <c r="F3915" s="34" t="n">
        <v>0.127831146121025</v>
      </c>
      <c r="G3915" s="34" t="n">
        <v>0.17762399077278</v>
      </c>
      <c r="H3915" s="34" t="n">
        <v>-0.0497928446517546</v>
      </c>
      <c r="I3915" s="34" t="n">
        <v>-0.280327248786177</v>
      </c>
      <c r="J3915" s="35" t="n">
        <v>5.75</v>
      </c>
      <c r="K3915" s="6" t="n">
        <v>0</v>
      </c>
      <c r="L3915" s="35" t="n">
        <v>-1</v>
      </c>
      <c r="M3915" s="6" t="str">
        <f aca="false">IF(I3915&lt;=0,"Below 0%",IF(I3915&lt;=0.05,"0-5%",IF(I3915&lt;=0.1,"5-10%",IF(I3915&lt;=0.2,"10-20%",IF(I3915&lt;=0.4,"20-40%","Above 40%")))))</f>
        <v>Below 0%</v>
      </c>
      <c r="N3915" s="6" t="str">
        <f aca="false">IF(AND(H3915&gt;=Summary!$B$25,I3915&gt;=Summary!$B$26,I3915&lt;=Summary!$B$27,J3915&gt;=Summary!$B$28,J3915&lt;=Summary!$B$29,F3915*J3915&gt;1),"Yes","No")</f>
        <v>No</v>
      </c>
    </row>
    <row r="3916" customFormat="false" ht="15" hidden="false" customHeight="false" outlineLevel="0" collapsed="false">
      <c r="A3916" s="6" t="s">
        <v>151</v>
      </c>
      <c r="B3916" s="45" t="n">
        <v>42730</v>
      </c>
      <c r="C3916" s="6" t="s">
        <v>185</v>
      </c>
      <c r="D3916" s="6" t="s">
        <v>178</v>
      </c>
      <c r="E3916" s="6" t="s">
        <v>177</v>
      </c>
      <c r="F3916" s="34" t="n">
        <v>0.0774217173457146</v>
      </c>
      <c r="G3916" s="34" t="n">
        <v>0.0928489042675894</v>
      </c>
      <c r="H3916" s="34" t="n">
        <v>-0.0154271869218748</v>
      </c>
      <c r="I3916" s="34" t="n">
        <v>-0.166153677779695</v>
      </c>
      <c r="J3916" s="35" t="n">
        <v>11</v>
      </c>
      <c r="K3916" s="6" t="n">
        <v>0</v>
      </c>
      <c r="L3916" s="35" t="n">
        <v>-1</v>
      </c>
      <c r="M3916" s="6" t="str">
        <f aca="false">IF(I3916&lt;=0,"Below 0%",IF(I3916&lt;=0.05,"0-5%",IF(I3916&lt;=0.1,"5-10%",IF(I3916&lt;=0.2,"10-20%",IF(I3916&lt;=0.4,"20-40%","Above 40%")))))</f>
        <v>Below 0%</v>
      </c>
      <c r="N3916" s="6" t="str">
        <f aca="false">IF(AND(H3916&gt;=Summary!$B$25,I3916&gt;=Summary!$B$26,I3916&lt;=Summary!$B$27,J3916&gt;=Summary!$B$28,J3916&lt;=Summary!$B$29,F3916*J3916&gt;1),"Yes","No")</f>
        <v>No</v>
      </c>
    </row>
    <row r="3917" customFormat="false" ht="15" hidden="false" customHeight="false" outlineLevel="0" collapsed="false">
      <c r="A3917" s="6" t="s">
        <v>151</v>
      </c>
      <c r="B3917" s="45" t="n">
        <v>42730</v>
      </c>
      <c r="C3917" s="6" t="s">
        <v>196</v>
      </c>
      <c r="D3917" s="6" t="s">
        <v>200</v>
      </c>
      <c r="E3917" s="6" t="s">
        <v>187</v>
      </c>
      <c r="F3917" s="34" t="n">
        <v>0.383738249540329</v>
      </c>
      <c r="G3917" s="34" t="n">
        <v>0.321703134240095</v>
      </c>
      <c r="H3917" s="34" t="n">
        <v>0.0620351153002344</v>
      </c>
      <c r="I3917" s="34" t="n">
        <v>0.192833419067457</v>
      </c>
      <c r="J3917" s="35" t="n">
        <v>3.1</v>
      </c>
      <c r="K3917" s="6" t="n">
        <v>1</v>
      </c>
      <c r="L3917" s="35" t="n">
        <v>2.1</v>
      </c>
      <c r="M3917" s="6" t="str">
        <f aca="false">IF(I3917&lt;=0,"Below 0%",IF(I3917&lt;=0.05,"0-5%",IF(I3917&lt;=0.1,"5-10%",IF(I3917&lt;=0.2,"10-20%",IF(I3917&lt;=0.4,"20-40%","Above 40%")))))</f>
        <v>10-20%</v>
      </c>
      <c r="N3917" s="6" t="str">
        <f aca="false">IF(AND(H3917&gt;=Summary!$B$25,I3917&gt;=Summary!$B$26,I3917&lt;=Summary!$B$27,J3917&gt;=Summary!$B$28,J3917&lt;=Summary!$B$29,F3917*J3917&gt;1),"Yes","No")</f>
        <v>Yes</v>
      </c>
    </row>
    <row r="3918" customFormat="false" ht="15" hidden="false" customHeight="false" outlineLevel="0" collapsed="false">
      <c r="A3918" s="6" t="s">
        <v>151</v>
      </c>
      <c r="B3918" s="45" t="n">
        <v>42730</v>
      </c>
      <c r="C3918" s="6" t="s">
        <v>196</v>
      </c>
      <c r="D3918" s="6" t="s">
        <v>200</v>
      </c>
      <c r="E3918" s="6" t="s">
        <v>174</v>
      </c>
      <c r="F3918" s="34" t="n">
        <v>0.282302647829056</v>
      </c>
      <c r="G3918" s="34" t="n">
        <v>0.311649911295092</v>
      </c>
      <c r="H3918" s="34" t="n">
        <v>-0.0293472634660359</v>
      </c>
      <c r="I3918" s="34" t="n">
        <v>-0.0941674051633143</v>
      </c>
      <c r="J3918" s="35" t="n">
        <v>3.2</v>
      </c>
      <c r="K3918" s="6" t="n">
        <v>0</v>
      </c>
      <c r="L3918" s="35" t="n">
        <v>-1</v>
      </c>
      <c r="M3918" s="6" t="str">
        <f aca="false">IF(I3918&lt;=0,"Below 0%",IF(I3918&lt;=0.05,"0-5%",IF(I3918&lt;=0.1,"5-10%",IF(I3918&lt;=0.2,"10-20%",IF(I3918&lt;=0.4,"20-40%","Above 40%")))))</f>
        <v>Below 0%</v>
      </c>
      <c r="N3918" s="6" t="str">
        <f aca="false">IF(AND(H3918&gt;=Summary!$B$25,I3918&gt;=Summary!$B$26,I3918&lt;=Summary!$B$27,J3918&gt;=Summary!$B$28,J3918&lt;=Summary!$B$29,F3918*J3918&gt;1),"Yes","No")</f>
        <v>No</v>
      </c>
    </row>
    <row r="3919" customFormat="false" ht="15" hidden="false" customHeight="false" outlineLevel="0" collapsed="false">
      <c r="A3919" s="6" t="s">
        <v>151</v>
      </c>
      <c r="B3919" s="45" t="n">
        <v>42730</v>
      </c>
      <c r="C3919" s="6" t="s">
        <v>196</v>
      </c>
      <c r="D3919" s="6" t="s">
        <v>200</v>
      </c>
      <c r="E3919" s="6" t="s">
        <v>177</v>
      </c>
      <c r="F3919" s="34" t="n">
        <v>0.333959072828293</v>
      </c>
      <c r="G3919" s="34" t="n">
        <v>0.366646954464814</v>
      </c>
      <c r="H3919" s="34" t="n">
        <v>-0.0326878816365209</v>
      </c>
      <c r="I3919" s="34" t="n">
        <v>-0.0891535610441239</v>
      </c>
      <c r="J3919" s="35" t="n">
        <v>2.72</v>
      </c>
      <c r="K3919" s="6" t="n">
        <v>0</v>
      </c>
      <c r="L3919" s="35" t="n">
        <v>-1</v>
      </c>
      <c r="M3919" s="6" t="str">
        <f aca="false">IF(I3919&lt;=0,"Below 0%",IF(I3919&lt;=0.05,"0-5%",IF(I3919&lt;=0.1,"5-10%",IF(I3919&lt;=0.2,"10-20%",IF(I3919&lt;=0.4,"20-40%","Above 40%")))))</f>
        <v>Below 0%</v>
      </c>
      <c r="N3919" s="6" t="str">
        <f aca="false">IF(AND(H3919&gt;=Summary!$B$25,I3919&gt;=Summary!$B$26,I3919&lt;=Summary!$B$27,J3919&gt;=Summary!$B$28,J3919&lt;=Summary!$B$29,F3919*J3919&gt;1),"Yes","No")</f>
        <v>No</v>
      </c>
    </row>
    <row r="3920" customFormat="false" ht="15" hidden="false" customHeight="false" outlineLevel="0" collapsed="false">
      <c r="A3920" s="6" t="s">
        <v>151</v>
      </c>
      <c r="B3920" s="45" t="n">
        <v>42730</v>
      </c>
      <c r="C3920" s="6" t="s">
        <v>190</v>
      </c>
      <c r="D3920" s="6" t="s">
        <v>199</v>
      </c>
      <c r="E3920" s="6" t="s">
        <v>187</v>
      </c>
      <c r="F3920" s="34" t="n">
        <v>0.74546891450882</v>
      </c>
      <c r="G3920" s="34" t="n">
        <v>0.71353577562733</v>
      </c>
      <c r="H3920" s="34" t="n">
        <v>0.0319331388814894</v>
      </c>
      <c r="I3920" s="34" t="n">
        <v>0.044753381641466</v>
      </c>
      <c r="J3920" s="35" t="n">
        <v>1.42</v>
      </c>
      <c r="K3920" s="6" t="n">
        <v>1</v>
      </c>
      <c r="L3920" s="35" t="n">
        <v>0.42</v>
      </c>
      <c r="M3920" s="6" t="str">
        <f aca="false">IF(I3920&lt;=0,"Below 0%",IF(I3920&lt;=0.05,"0-5%",IF(I3920&lt;=0.1,"5-10%",IF(I3920&lt;=0.2,"10-20%",IF(I3920&lt;=0.4,"20-40%","Above 40%")))))</f>
        <v>0-5%</v>
      </c>
      <c r="N3920" s="6" t="str">
        <f aca="false">IF(AND(H3920&gt;=Summary!$B$25,I3920&gt;=Summary!$B$26,I3920&lt;=Summary!$B$27,J3920&gt;=Summary!$B$28,J3920&lt;=Summary!$B$29,F3920*J3920&gt;1),"Yes","No")</f>
        <v>No</v>
      </c>
    </row>
    <row r="3921" customFormat="false" ht="15" hidden="false" customHeight="false" outlineLevel="0" collapsed="false">
      <c r="A3921" s="6" t="s">
        <v>151</v>
      </c>
      <c r="B3921" s="45" t="n">
        <v>42730</v>
      </c>
      <c r="C3921" s="6" t="s">
        <v>190</v>
      </c>
      <c r="D3921" s="6" t="s">
        <v>199</v>
      </c>
      <c r="E3921" s="6" t="s">
        <v>174</v>
      </c>
      <c r="F3921" s="34" t="n">
        <v>0.186402499675751</v>
      </c>
      <c r="G3921" s="34" t="n">
        <v>0.184221963889238</v>
      </c>
      <c r="H3921" s="34" t="n">
        <v>0.00218053578651276</v>
      </c>
      <c r="I3921" s="34" t="n">
        <v>0.011836459347615</v>
      </c>
      <c r="J3921" s="35" t="n">
        <v>5.5</v>
      </c>
      <c r="K3921" s="6" t="n">
        <v>0</v>
      </c>
      <c r="L3921" s="35" t="n">
        <v>-1</v>
      </c>
      <c r="M3921" s="6" t="str">
        <f aca="false">IF(I3921&lt;=0,"Below 0%",IF(I3921&lt;=0.05,"0-5%",IF(I3921&lt;=0.1,"5-10%",IF(I3921&lt;=0.2,"10-20%",IF(I3921&lt;=0.4,"20-40%","Above 40%")))))</f>
        <v>0-5%</v>
      </c>
      <c r="N3921" s="6" t="str">
        <f aca="false">IF(AND(H3921&gt;=Summary!$B$25,I3921&gt;=Summary!$B$26,I3921&lt;=Summary!$B$27,J3921&gt;=Summary!$B$28,J3921&lt;=Summary!$B$29,F3921*J3921&gt;1),"Yes","No")</f>
        <v>No</v>
      </c>
    </row>
    <row r="3922" customFormat="false" ht="15" hidden="false" customHeight="false" outlineLevel="0" collapsed="false">
      <c r="A3922" s="6" t="s">
        <v>151</v>
      </c>
      <c r="B3922" s="45" t="n">
        <v>42730</v>
      </c>
      <c r="C3922" s="6" t="s">
        <v>190</v>
      </c>
      <c r="D3922" s="6" t="s">
        <v>199</v>
      </c>
      <c r="E3922" s="6" t="s">
        <v>177</v>
      </c>
      <c r="F3922" s="34" t="n">
        <v>0.0681285858154297</v>
      </c>
      <c r="G3922" s="34" t="n">
        <v>0.102242260483432</v>
      </c>
      <c r="H3922" s="34" t="n">
        <v>-0.0341136746680021</v>
      </c>
      <c r="I3922" s="34" t="n">
        <v>-0.333655325172805</v>
      </c>
      <c r="J3922" s="35" t="n">
        <v>9.91</v>
      </c>
      <c r="K3922" s="6" t="n">
        <v>0</v>
      </c>
      <c r="L3922" s="35" t="n">
        <v>-1</v>
      </c>
      <c r="M3922" s="6" t="str">
        <f aca="false">IF(I3922&lt;=0,"Below 0%",IF(I3922&lt;=0.05,"0-5%",IF(I3922&lt;=0.1,"5-10%",IF(I3922&lt;=0.2,"10-20%",IF(I3922&lt;=0.4,"20-40%","Above 40%")))))</f>
        <v>Below 0%</v>
      </c>
      <c r="N3922" s="6" t="str">
        <f aca="false">IF(AND(H3922&gt;=Summary!$B$25,I3922&gt;=Summary!$B$26,I3922&lt;=Summary!$B$27,J3922&gt;=Summary!$B$28,J3922&lt;=Summary!$B$29,F3922*J3922&gt;1),"Yes","No")</f>
        <v>No</v>
      </c>
    </row>
    <row r="3923" customFormat="false" ht="15" hidden="false" customHeight="false" outlineLevel="0" collapsed="false">
      <c r="A3923" s="6" t="s">
        <v>151</v>
      </c>
      <c r="B3923" s="45" t="n">
        <v>42730</v>
      </c>
      <c r="C3923" s="6" t="s">
        <v>186</v>
      </c>
      <c r="D3923" s="6" t="s">
        <v>194</v>
      </c>
      <c r="E3923" s="6" t="s">
        <v>187</v>
      </c>
      <c r="F3923" s="34" t="n">
        <v>0.161267772316933</v>
      </c>
      <c r="G3923" s="34" t="n">
        <v>0.0879310344827586</v>
      </c>
      <c r="H3923" s="34" t="n">
        <v>0.0733367378341741</v>
      </c>
      <c r="I3923" s="34" t="n">
        <v>0.834025645957274</v>
      </c>
      <c r="J3923" s="35" t="n">
        <v>11.5</v>
      </c>
      <c r="K3923" s="6" t="n">
        <v>0</v>
      </c>
      <c r="L3923" s="35" t="n">
        <v>-1</v>
      </c>
      <c r="M3923" s="6" t="str">
        <f aca="false">IF(I3923&lt;=0,"Below 0%",IF(I3923&lt;=0.05,"0-5%",IF(I3923&lt;=0.1,"5-10%",IF(I3923&lt;=0.2,"10-20%",IF(I3923&lt;=0.4,"20-40%","Above 40%")))))</f>
        <v>Above 40%</v>
      </c>
      <c r="N3923" s="6" t="str">
        <f aca="false">IF(AND(H3923&gt;=Summary!$B$25,I3923&gt;=Summary!$B$26,I3923&lt;=Summary!$B$27,J3923&gt;=Summary!$B$28,J3923&lt;=Summary!$B$29,F3923*J3923&gt;1),"Yes","No")</f>
        <v>No</v>
      </c>
    </row>
    <row r="3924" customFormat="false" ht="15" hidden="false" customHeight="false" outlineLevel="0" collapsed="false">
      <c r="A3924" s="6" t="s">
        <v>151</v>
      </c>
      <c r="B3924" s="45" t="n">
        <v>42730</v>
      </c>
      <c r="C3924" s="6" t="s">
        <v>186</v>
      </c>
      <c r="D3924" s="6" t="s">
        <v>194</v>
      </c>
      <c r="E3924" s="6" t="s">
        <v>174</v>
      </c>
      <c r="F3924" s="34" t="n">
        <v>0.257517755031586</v>
      </c>
      <c r="G3924" s="34" t="n">
        <v>0.168534482758621</v>
      </c>
      <c r="H3924" s="34" t="n">
        <v>0.088983272272965</v>
      </c>
      <c r="I3924" s="34" t="n">
        <v>0.52798258739969</v>
      </c>
      <c r="J3924" s="35" t="n">
        <v>6</v>
      </c>
      <c r="K3924" s="6" t="n">
        <v>0</v>
      </c>
      <c r="L3924" s="35" t="n">
        <v>-1</v>
      </c>
      <c r="M3924" s="6" t="str">
        <f aca="false">IF(I3924&lt;=0,"Below 0%",IF(I3924&lt;=0.05,"0-5%",IF(I3924&lt;=0.1,"5-10%",IF(I3924&lt;=0.2,"10-20%",IF(I3924&lt;=0.4,"20-40%","Above 40%")))))</f>
        <v>Above 40%</v>
      </c>
      <c r="N3924" s="6" t="str">
        <f aca="false">IF(AND(H3924&gt;=Summary!$B$25,I3924&gt;=Summary!$B$26,I3924&lt;=Summary!$B$27,J3924&gt;=Summary!$B$28,J3924&lt;=Summary!$B$29,F3924*J3924&gt;1),"Yes","No")</f>
        <v>No</v>
      </c>
    </row>
    <row r="3925" customFormat="false" ht="15" hidden="false" customHeight="false" outlineLevel="0" collapsed="false">
      <c r="A3925" s="6" t="s">
        <v>151</v>
      </c>
      <c r="B3925" s="45" t="n">
        <v>42730</v>
      </c>
      <c r="C3925" s="6" t="s">
        <v>186</v>
      </c>
      <c r="D3925" s="6" t="s">
        <v>194</v>
      </c>
      <c r="E3925" s="6" t="s">
        <v>177</v>
      </c>
      <c r="F3925" s="34" t="n">
        <v>0.581214487552643</v>
      </c>
      <c r="G3925" s="34" t="n">
        <v>0.743534482758621</v>
      </c>
      <c r="H3925" s="34" t="n">
        <v>-0.162319995205978</v>
      </c>
      <c r="I3925" s="34" t="n">
        <v>-0.218308631233547</v>
      </c>
      <c r="J3925" s="35" t="n">
        <v>1.36</v>
      </c>
      <c r="K3925" s="6" t="n">
        <v>1</v>
      </c>
      <c r="L3925" s="35" t="n">
        <v>0.36</v>
      </c>
      <c r="M3925" s="6" t="str">
        <f aca="false">IF(I3925&lt;=0,"Below 0%",IF(I3925&lt;=0.05,"0-5%",IF(I3925&lt;=0.1,"5-10%",IF(I3925&lt;=0.2,"10-20%",IF(I3925&lt;=0.4,"20-40%","Above 40%")))))</f>
        <v>Below 0%</v>
      </c>
      <c r="N3925" s="6" t="str">
        <f aca="false">IF(AND(H3925&gt;=Summary!$B$25,I3925&gt;=Summary!$B$26,I3925&lt;=Summary!$B$27,J3925&gt;=Summary!$B$28,J3925&lt;=Summary!$B$29,F3925*J3925&gt;1),"Yes","No")</f>
        <v>No</v>
      </c>
    </row>
    <row r="3926" customFormat="false" ht="15" hidden="false" customHeight="false" outlineLevel="0" collapsed="false">
      <c r="A3926" s="6" t="s">
        <v>151</v>
      </c>
      <c r="B3926" s="45" t="n">
        <v>42730</v>
      </c>
      <c r="C3926" s="6" t="s">
        <v>195</v>
      </c>
      <c r="D3926" s="6" t="s">
        <v>173</v>
      </c>
      <c r="E3926" s="6" t="s">
        <v>187</v>
      </c>
      <c r="F3926" s="34" t="n">
        <v>0.552171468734741</v>
      </c>
      <c r="G3926" s="34" t="n">
        <v>0.38574577516532</v>
      </c>
      <c r="H3926" s="34" t="n">
        <v>0.166425693569422</v>
      </c>
      <c r="I3926" s="34" t="n">
        <v>0.431438797996158</v>
      </c>
      <c r="J3926" s="35" t="n">
        <v>2.64</v>
      </c>
      <c r="K3926" s="6" t="n">
        <v>0</v>
      </c>
      <c r="L3926" s="35" t="n">
        <v>-1</v>
      </c>
      <c r="M3926" s="6" t="str">
        <f aca="false">IF(I3926&lt;=0,"Below 0%",IF(I3926&lt;=0.05,"0-5%",IF(I3926&lt;=0.1,"5-10%",IF(I3926&lt;=0.2,"10-20%",IF(I3926&lt;=0.4,"20-40%","Above 40%")))))</f>
        <v>Above 40%</v>
      </c>
      <c r="N3926" s="6" t="str">
        <f aca="false">IF(AND(H3926&gt;=Summary!$B$25,I3926&gt;=Summary!$B$26,I3926&lt;=Summary!$B$27,J3926&gt;=Summary!$B$28,J3926&lt;=Summary!$B$29,F3926*J3926&gt;1),"Yes","No")</f>
        <v>No</v>
      </c>
    </row>
    <row r="3927" customFormat="false" ht="15" hidden="false" customHeight="false" outlineLevel="0" collapsed="false">
      <c r="A3927" s="6" t="s">
        <v>151</v>
      </c>
      <c r="B3927" s="45" t="n">
        <v>42730</v>
      </c>
      <c r="C3927" s="6" t="s">
        <v>195</v>
      </c>
      <c r="D3927" s="6" t="s">
        <v>173</v>
      </c>
      <c r="E3927" s="6" t="s">
        <v>174</v>
      </c>
      <c r="F3927" s="34" t="n">
        <v>0.286305546760559</v>
      </c>
      <c r="G3927" s="34" t="n">
        <v>0.29096252755327</v>
      </c>
      <c r="H3927" s="34" t="n">
        <v>-0.00465698079271054</v>
      </c>
      <c r="I3927" s="34" t="n">
        <v>-0.0160054314618158</v>
      </c>
      <c r="J3927" s="35" t="n">
        <v>3.5</v>
      </c>
      <c r="K3927" s="6" t="n">
        <v>0</v>
      </c>
      <c r="L3927" s="35" t="n">
        <v>-1</v>
      </c>
      <c r="M3927" s="6" t="str">
        <f aca="false">IF(I3927&lt;=0,"Below 0%",IF(I3927&lt;=0.05,"0-5%",IF(I3927&lt;=0.1,"5-10%",IF(I3927&lt;=0.2,"10-20%",IF(I3927&lt;=0.4,"20-40%","Above 40%")))))</f>
        <v>Below 0%</v>
      </c>
      <c r="N3927" s="6" t="str">
        <f aca="false">IF(AND(H3927&gt;=Summary!$B$25,I3927&gt;=Summary!$B$26,I3927&lt;=Summary!$B$27,J3927&gt;=Summary!$B$28,J3927&lt;=Summary!$B$29,F3927*J3927&gt;1),"Yes","No")</f>
        <v>No</v>
      </c>
    </row>
    <row r="3928" customFormat="false" ht="15" hidden="false" customHeight="false" outlineLevel="0" collapsed="false">
      <c r="A3928" s="6" t="s">
        <v>151</v>
      </c>
      <c r="B3928" s="45" t="n">
        <v>42730</v>
      </c>
      <c r="C3928" s="6" t="s">
        <v>195</v>
      </c>
      <c r="D3928" s="6" t="s">
        <v>173</v>
      </c>
      <c r="E3928" s="6" t="s">
        <v>177</v>
      </c>
      <c r="F3928" s="34" t="n">
        <v>0.161522999405861</v>
      </c>
      <c r="G3928" s="34" t="n">
        <v>0.323291697281411</v>
      </c>
      <c r="H3928" s="34" t="n">
        <v>-0.16176869787555</v>
      </c>
      <c r="I3928" s="34" t="n">
        <v>-0.500379995019598</v>
      </c>
      <c r="J3928" s="35" t="n">
        <v>3.15</v>
      </c>
      <c r="K3928" s="6" t="n">
        <v>1</v>
      </c>
      <c r="L3928" s="35" t="n">
        <v>2.15</v>
      </c>
      <c r="M3928" s="6" t="str">
        <f aca="false">IF(I3928&lt;=0,"Below 0%",IF(I3928&lt;=0.05,"0-5%",IF(I3928&lt;=0.1,"5-10%",IF(I3928&lt;=0.2,"10-20%",IF(I3928&lt;=0.4,"20-40%","Above 40%")))))</f>
        <v>Below 0%</v>
      </c>
      <c r="N3928" s="6" t="str">
        <f aca="false">IF(AND(H3928&gt;=Summary!$B$25,I3928&gt;=Summary!$B$26,I3928&lt;=Summary!$B$27,J3928&gt;=Summary!$B$28,J3928&lt;=Summary!$B$29,F3928*J3928&gt;1),"Yes","No")</f>
        <v>No</v>
      </c>
    </row>
    <row r="3929" customFormat="false" ht="15" hidden="false" customHeight="false" outlineLevel="0" collapsed="false">
      <c r="A3929" s="6" t="s">
        <v>151</v>
      </c>
      <c r="B3929" s="45" t="n">
        <v>42730</v>
      </c>
      <c r="C3929" s="6" t="s">
        <v>176</v>
      </c>
      <c r="D3929" s="6" t="s">
        <v>191</v>
      </c>
      <c r="E3929" s="6" t="s">
        <v>187</v>
      </c>
      <c r="F3929" s="34" t="n">
        <v>0.8229159116745</v>
      </c>
      <c r="G3929" s="34" t="n">
        <v>0.802604802604803</v>
      </c>
      <c r="H3929" s="34" t="n">
        <v>0.0203111090696969</v>
      </c>
      <c r="I3929" s="34" t="n">
        <v>0.0253064883287248</v>
      </c>
      <c r="J3929" s="35" t="n">
        <v>1.25</v>
      </c>
      <c r="K3929" s="6" t="n">
        <v>1</v>
      </c>
      <c r="L3929" s="35" t="n">
        <v>0.25</v>
      </c>
      <c r="M3929" s="6" t="str">
        <f aca="false">IF(I3929&lt;=0,"Below 0%",IF(I3929&lt;=0.05,"0-5%",IF(I3929&lt;=0.1,"5-10%",IF(I3929&lt;=0.2,"10-20%",IF(I3929&lt;=0.4,"20-40%","Above 40%")))))</f>
        <v>0-5%</v>
      </c>
      <c r="N3929" s="6" t="str">
        <f aca="false">IF(AND(H3929&gt;=Summary!$B$25,I3929&gt;=Summary!$B$26,I3929&lt;=Summary!$B$27,J3929&gt;=Summary!$B$28,J3929&lt;=Summary!$B$29,F3929*J3929&gt;1),"Yes","No")</f>
        <v>No</v>
      </c>
    </row>
    <row r="3930" customFormat="false" ht="15" hidden="false" customHeight="false" outlineLevel="0" collapsed="false">
      <c r="A3930" s="6" t="s">
        <v>151</v>
      </c>
      <c r="B3930" s="45" t="n">
        <v>42730</v>
      </c>
      <c r="C3930" s="6" t="s">
        <v>176</v>
      </c>
      <c r="D3930" s="6" t="s">
        <v>191</v>
      </c>
      <c r="E3930" s="6" t="s">
        <v>174</v>
      </c>
      <c r="F3930" s="34" t="n">
        <v>0.121686637401581</v>
      </c>
      <c r="G3930" s="34" t="n">
        <v>0.138380138380138</v>
      </c>
      <c r="H3930" s="34" t="n">
        <v>-0.0166935009785576</v>
      </c>
      <c r="I3930" s="34" t="n">
        <v>-0.120635093836223</v>
      </c>
      <c r="J3930" s="35" t="n">
        <v>7.25</v>
      </c>
      <c r="K3930" s="6" t="n">
        <v>0</v>
      </c>
      <c r="L3930" s="35" t="n">
        <v>-1</v>
      </c>
      <c r="M3930" s="6" t="str">
        <f aca="false">IF(I3930&lt;=0,"Below 0%",IF(I3930&lt;=0.05,"0-5%",IF(I3930&lt;=0.1,"5-10%",IF(I3930&lt;=0.2,"10-20%",IF(I3930&lt;=0.4,"20-40%","Above 40%")))))</f>
        <v>Below 0%</v>
      </c>
      <c r="N3930" s="6" t="str">
        <f aca="false">IF(AND(H3930&gt;=Summary!$B$25,I3930&gt;=Summary!$B$26,I3930&lt;=Summary!$B$27,J3930&gt;=Summary!$B$28,J3930&lt;=Summary!$B$29,F3930*J3930&gt;1),"Yes","No")</f>
        <v>No</v>
      </c>
    </row>
    <row r="3931" customFormat="false" ht="15" hidden="false" customHeight="false" outlineLevel="0" collapsed="false">
      <c r="A3931" s="6" t="s">
        <v>151</v>
      </c>
      <c r="B3931" s="45" t="n">
        <v>42730</v>
      </c>
      <c r="C3931" s="6" t="s">
        <v>176</v>
      </c>
      <c r="D3931" s="6" t="s">
        <v>191</v>
      </c>
      <c r="E3931" s="6" t="s">
        <v>177</v>
      </c>
      <c r="F3931" s="34" t="n">
        <v>0.0553974807262421</v>
      </c>
      <c r="G3931" s="34" t="n">
        <v>0.059015059015059</v>
      </c>
      <c r="H3931" s="34" t="n">
        <v>-0.00361757828881695</v>
      </c>
      <c r="I3931" s="34" t="n">
        <v>-0.0612992403836086</v>
      </c>
      <c r="J3931" s="35" t="n">
        <v>17</v>
      </c>
      <c r="K3931" s="6" t="n">
        <v>0</v>
      </c>
      <c r="L3931" s="35" t="n">
        <v>-1</v>
      </c>
      <c r="M3931" s="6" t="str">
        <f aca="false">IF(I3931&lt;=0,"Below 0%",IF(I3931&lt;=0.05,"0-5%",IF(I3931&lt;=0.1,"5-10%",IF(I3931&lt;=0.2,"10-20%",IF(I3931&lt;=0.4,"20-40%","Above 40%")))))</f>
        <v>Below 0%</v>
      </c>
      <c r="N3931" s="6" t="str">
        <f aca="false">IF(AND(H3931&gt;=Summary!$B$25,I3931&gt;=Summary!$B$26,I3931&lt;=Summary!$B$27,J3931&gt;=Summary!$B$28,J3931&lt;=Summary!$B$29,F3931*J3931&gt;1),"Yes","No")</f>
        <v>No</v>
      </c>
    </row>
    <row r="3932" customFormat="false" ht="15" hidden="false" customHeight="false" outlineLevel="0" collapsed="false">
      <c r="A3932" s="6" t="s">
        <v>151</v>
      </c>
      <c r="B3932" s="45" t="n">
        <v>42730</v>
      </c>
      <c r="C3932" s="6" t="s">
        <v>175</v>
      </c>
      <c r="D3932" s="6" t="s">
        <v>189</v>
      </c>
      <c r="E3932" s="6" t="s">
        <v>187</v>
      </c>
      <c r="F3932" s="34" t="n">
        <v>0.279463320970535</v>
      </c>
      <c r="G3932" s="34" t="n">
        <v>0.365022097952557</v>
      </c>
      <c r="H3932" s="34" t="n">
        <v>-0.0855587769820218</v>
      </c>
      <c r="I3932" s="34" t="n">
        <v>-0.234393417444941</v>
      </c>
      <c r="J3932" s="35" t="n">
        <v>2.75</v>
      </c>
      <c r="K3932" s="6" t="n">
        <v>0</v>
      </c>
      <c r="L3932" s="35" t="n">
        <v>-1</v>
      </c>
      <c r="M3932" s="6" t="str">
        <f aca="false">IF(I3932&lt;=0,"Below 0%",IF(I3932&lt;=0.05,"0-5%",IF(I3932&lt;=0.1,"5-10%",IF(I3932&lt;=0.2,"10-20%",IF(I3932&lt;=0.4,"20-40%","Above 40%")))))</f>
        <v>Below 0%</v>
      </c>
      <c r="N3932" s="6" t="str">
        <f aca="false">IF(AND(H3932&gt;=Summary!$B$25,I3932&gt;=Summary!$B$26,I3932&lt;=Summary!$B$27,J3932&gt;=Summary!$B$28,J3932&lt;=Summary!$B$29,F3932*J3932&gt;1),"Yes","No")</f>
        <v>No</v>
      </c>
    </row>
    <row r="3933" customFormat="false" ht="15" hidden="false" customHeight="false" outlineLevel="0" collapsed="false">
      <c r="A3933" s="6" t="s">
        <v>151</v>
      </c>
      <c r="B3933" s="45" t="n">
        <v>42730</v>
      </c>
      <c r="C3933" s="6" t="s">
        <v>175</v>
      </c>
      <c r="D3933" s="6" t="s">
        <v>189</v>
      </c>
      <c r="E3933" s="6" t="s">
        <v>174</v>
      </c>
      <c r="F3933" s="34" t="n">
        <v>0.381082892417908</v>
      </c>
      <c r="G3933" s="34" t="n">
        <v>0.282763597005502</v>
      </c>
      <c r="H3933" s="34" t="n">
        <v>0.0983192954124058</v>
      </c>
      <c r="I3933" s="34" t="n">
        <v>0.347708461957685</v>
      </c>
      <c r="J3933" s="35" t="n">
        <v>3.55</v>
      </c>
      <c r="K3933" s="6" t="n">
        <v>0</v>
      </c>
      <c r="L3933" s="35" t="n">
        <v>-1</v>
      </c>
      <c r="M3933" s="6" t="str">
        <f aca="false">IF(I3933&lt;=0,"Below 0%",IF(I3933&lt;=0.05,"0-5%",IF(I3933&lt;=0.1,"5-10%",IF(I3933&lt;=0.2,"10-20%",IF(I3933&lt;=0.4,"20-40%","Above 40%")))))</f>
        <v>20-40%</v>
      </c>
      <c r="N3933" s="6" t="str">
        <f aca="false">IF(AND(H3933&gt;=Summary!$B$25,I3933&gt;=Summary!$B$26,I3933&lt;=Summary!$B$27,J3933&gt;=Summary!$B$28,J3933&lt;=Summary!$B$29,F3933*J3933&gt;1),"Yes","No")</f>
        <v>Yes</v>
      </c>
    </row>
    <row r="3934" customFormat="false" ht="15" hidden="false" customHeight="false" outlineLevel="0" collapsed="false">
      <c r="A3934" s="6" t="s">
        <v>151</v>
      </c>
      <c r="B3934" s="45" t="n">
        <v>42730</v>
      </c>
      <c r="C3934" s="6" t="s">
        <v>175</v>
      </c>
      <c r="D3934" s="6" t="s">
        <v>189</v>
      </c>
      <c r="E3934" s="6" t="s">
        <v>177</v>
      </c>
      <c r="F3934" s="34" t="n">
        <v>0.339453786611557</v>
      </c>
      <c r="G3934" s="34" t="n">
        <v>0.352214305041941</v>
      </c>
      <c r="H3934" s="34" t="n">
        <v>-0.012760518430384</v>
      </c>
      <c r="I3934" s="34" t="n">
        <v>-0.0362294155794283</v>
      </c>
      <c r="J3934" s="35" t="n">
        <v>2.85</v>
      </c>
      <c r="K3934" s="6" t="n">
        <v>1</v>
      </c>
      <c r="L3934" s="35" t="n">
        <v>1.85</v>
      </c>
      <c r="M3934" s="6" t="str">
        <f aca="false">IF(I3934&lt;=0,"Below 0%",IF(I3934&lt;=0.05,"0-5%",IF(I3934&lt;=0.1,"5-10%",IF(I3934&lt;=0.2,"10-20%",IF(I3934&lt;=0.4,"20-40%","Above 40%")))))</f>
        <v>Below 0%</v>
      </c>
      <c r="N3934" s="6" t="str">
        <f aca="false">IF(AND(H3934&gt;=Summary!$B$25,I3934&gt;=Summary!$B$26,I3934&lt;=Summary!$B$27,J3934&gt;=Summary!$B$28,J3934&lt;=Summary!$B$29,F3934*J3934&gt;1),"Yes","No")</f>
        <v>No</v>
      </c>
    </row>
    <row r="3935" customFormat="false" ht="15" hidden="false" customHeight="false" outlineLevel="0" collapsed="false">
      <c r="A3935" s="6" t="s">
        <v>151</v>
      </c>
      <c r="B3935" s="45" t="n">
        <v>42730</v>
      </c>
      <c r="C3935" s="6" t="s">
        <v>198</v>
      </c>
      <c r="D3935" s="6" t="s">
        <v>180</v>
      </c>
      <c r="E3935" s="6" t="s">
        <v>187</v>
      </c>
      <c r="F3935" s="34" t="n">
        <v>0.533033490180969</v>
      </c>
      <c r="G3935" s="34" t="n">
        <v>0.388839472107757</v>
      </c>
      <c r="H3935" s="34" t="n">
        <v>0.144194018073212</v>
      </c>
      <c r="I3935" s="34" t="n">
        <v>0.370831740130675</v>
      </c>
      <c r="J3935" s="35" t="n">
        <v>2.57</v>
      </c>
      <c r="K3935" s="6" t="n">
        <v>0</v>
      </c>
      <c r="L3935" s="35" t="n">
        <v>-1</v>
      </c>
      <c r="M3935" s="6" t="str">
        <f aca="false">IF(I3935&lt;=0,"Below 0%",IF(I3935&lt;=0.05,"0-5%",IF(I3935&lt;=0.1,"5-10%",IF(I3935&lt;=0.2,"10-20%",IF(I3935&lt;=0.4,"20-40%","Above 40%")))))</f>
        <v>20-40%</v>
      </c>
      <c r="N3935" s="6" t="str">
        <f aca="false">IF(AND(H3935&gt;=Summary!$B$25,I3935&gt;=Summary!$B$26,I3935&lt;=Summary!$B$27,J3935&gt;=Summary!$B$28,J3935&lt;=Summary!$B$29,F3935*J3935&gt;1),"Yes","No")</f>
        <v>Yes</v>
      </c>
    </row>
    <row r="3936" customFormat="false" ht="15" hidden="false" customHeight="false" outlineLevel="0" collapsed="false">
      <c r="A3936" s="6" t="s">
        <v>151</v>
      </c>
      <c r="B3936" s="45" t="n">
        <v>42730</v>
      </c>
      <c r="C3936" s="6" t="s">
        <v>198</v>
      </c>
      <c r="D3936" s="6" t="s">
        <v>180</v>
      </c>
      <c r="E3936" s="6" t="s">
        <v>174</v>
      </c>
      <c r="F3936" s="34" t="n">
        <v>0.289792805910111</v>
      </c>
      <c r="G3936" s="34" t="n">
        <v>0.293916895093216</v>
      </c>
      <c r="H3936" s="34" t="n">
        <v>-0.0041240891831057</v>
      </c>
      <c r="I3936" s="34" t="n">
        <v>-0.0140314805033502</v>
      </c>
      <c r="J3936" s="35" t="n">
        <v>3.4</v>
      </c>
      <c r="K3936" s="6" t="n">
        <v>1</v>
      </c>
      <c r="L3936" s="35" t="n">
        <v>2.4</v>
      </c>
      <c r="M3936" s="6" t="str">
        <f aca="false">IF(I3936&lt;=0,"Below 0%",IF(I3936&lt;=0.05,"0-5%",IF(I3936&lt;=0.1,"5-10%",IF(I3936&lt;=0.2,"10-20%",IF(I3936&lt;=0.4,"20-40%","Above 40%")))))</f>
        <v>Below 0%</v>
      </c>
      <c r="N3936" s="6" t="str">
        <f aca="false">IF(AND(H3936&gt;=Summary!$B$25,I3936&gt;=Summary!$B$26,I3936&lt;=Summary!$B$27,J3936&gt;=Summary!$B$28,J3936&lt;=Summary!$B$29,F3936*J3936&gt;1),"Yes","No")</f>
        <v>No</v>
      </c>
    </row>
    <row r="3937" customFormat="false" ht="15" hidden="false" customHeight="false" outlineLevel="0" collapsed="false">
      <c r="A3937" s="6" t="s">
        <v>151</v>
      </c>
      <c r="B3937" s="45" t="n">
        <v>42730</v>
      </c>
      <c r="C3937" s="6" t="s">
        <v>198</v>
      </c>
      <c r="D3937" s="6" t="s">
        <v>180</v>
      </c>
      <c r="E3937" s="6" t="s">
        <v>177</v>
      </c>
      <c r="F3937" s="34" t="n">
        <v>0.177173718810082</v>
      </c>
      <c r="G3937" s="34" t="n">
        <v>0.317243632799027</v>
      </c>
      <c r="H3937" s="34" t="n">
        <v>-0.140069913988946</v>
      </c>
      <c r="I3937" s="34" t="n">
        <v>-0.441521592578911</v>
      </c>
      <c r="J3937" s="35" t="n">
        <v>3.15</v>
      </c>
      <c r="K3937" s="6" t="n">
        <v>0</v>
      </c>
      <c r="L3937" s="35" t="n">
        <v>-1</v>
      </c>
      <c r="M3937" s="6" t="str">
        <f aca="false">IF(I3937&lt;=0,"Below 0%",IF(I3937&lt;=0.05,"0-5%",IF(I3937&lt;=0.1,"5-10%",IF(I3937&lt;=0.2,"10-20%",IF(I3937&lt;=0.4,"20-40%","Above 40%")))))</f>
        <v>Below 0%</v>
      </c>
      <c r="N3937" s="6" t="str">
        <f aca="false">IF(AND(H3937&gt;=Summary!$B$25,I3937&gt;=Summary!$B$26,I3937&lt;=Summary!$B$27,J3937&gt;=Summary!$B$28,J3937&lt;=Summary!$B$29,F3937*J3937&gt;1),"Yes","No")</f>
        <v>No</v>
      </c>
    </row>
    <row r="3938" customFormat="false" ht="15" hidden="false" customHeight="false" outlineLevel="0" collapsed="false">
      <c r="A3938" s="6" t="s">
        <v>151</v>
      </c>
      <c r="B3938" s="45" t="n">
        <v>42731</v>
      </c>
      <c r="C3938" s="6" t="s">
        <v>183</v>
      </c>
      <c r="D3938" s="6" t="s">
        <v>192</v>
      </c>
      <c r="E3938" s="6" t="s">
        <v>187</v>
      </c>
      <c r="F3938" s="34" t="n">
        <v>0.629229187965393</v>
      </c>
      <c r="G3938" s="34" t="n">
        <v>0.754109898949274</v>
      </c>
      <c r="H3938" s="34" t="n">
        <v>-0.124880710983881</v>
      </c>
      <c r="I3938" s="34" t="n">
        <v>-0.165600148145358</v>
      </c>
      <c r="J3938" s="35" t="n">
        <v>1.34</v>
      </c>
      <c r="K3938" s="6" t="n">
        <v>1</v>
      </c>
      <c r="L3938" s="35" t="n">
        <v>0.34</v>
      </c>
      <c r="M3938" s="6" t="str">
        <f aca="false">IF(I3938&lt;=0,"Below 0%",IF(I3938&lt;=0.05,"0-5%",IF(I3938&lt;=0.1,"5-10%",IF(I3938&lt;=0.2,"10-20%",IF(I3938&lt;=0.4,"20-40%","Above 40%")))))</f>
        <v>Below 0%</v>
      </c>
      <c r="N3938" s="6" t="str">
        <f aca="false">IF(AND(H3938&gt;=Summary!$B$25,I3938&gt;=Summary!$B$26,I3938&lt;=Summary!$B$27,J3938&gt;=Summary!$B$28,J3938&lt;=Summary!$B$29,F3938*J3938&gt;1),"Yes","No")</f>
        <v>No</v>
      </c>
    </row>
    <row r="3939" customFormat="false" ht="15" hidden="false" customHeight="false" outlineLevel="0" collapsed="false">
      <c r="A3939" s="6" t="s">
        <v>151</v>
      </c>
      <c r="B3939" s="45" t="n">
        <v>42731</v>
      </c>
      <c r="C3939" s="6" t="s">
        <v>183</v>
      </c>
      <c r="D3939" s="6" t="s">
        <v>192</v>
      </c>
      <c r="E3939" s="6" t="s">
        <v>174</v>
      </c>
      <c r="F3939" s="34" t="n">
        <v>0.241859957575798</v>
      </c>
      <c r="G3939" s="34" t="n">
        <v>0.161681162334724</v>
      </c>
      <c r="H3939" s="34" t="n">
        <v>0.0801787952410738</v>
      </c>
      <c r="I3939" s="34" t="n">
        <v>0.495906845814738</v>
      </c>
      <c r="J3939" s="35" t="n">
        <v>6.25</v>
      </c>
      <c r="K3939" s="6" t="n">
        <v>0</v>
      </c>
      <c r="L3939" s="35" t="n">
        <v>-1</v>
      </c>
      <c r="M3939" s="6" t="str">
        <f aca="false">IF(I3939&lt;=0,"Below 0%",IF(I3939&lt;=0.05,"0-5%",IF(I3939&lt;=0.1,"5-10%",IF(I3939&lt;=0.2,"10-20%",IF(I3939&lt;=0.4,"20-40%","Above 40%")))))</f>
        <v>Above 40%</v>
      </c>
      <c r="N3939" s="6" t="str">
        <f aca="false">IF(AND(H3939&gt;=Summary!$B$25,I3939&gt;=Summary!$B$26,I3939&lt;=Summary!$B$27,J3939&gt;=Summary!$B$28,J3939&lt;=Summary!$B$29,F3939*J3939&gt;1),"Yes","No")</f>
        <v>No</v>
      </c>
    </row>
    <row r="3940" customFormat="false" ht="15" hidden="false" customHeight="false" outlineLevel="0" collapsed="false">
      <c r="A3940" s="6" t="s">
        <v>151</v>
      </c>
      <c r="B3940" s="45" t="n">
        <v>42731</v>
      </c>
      <c r="C3940" s="6" t="s">
        <v>183</v>
      </c>
      <c r="D3940" s="6" t="s">
        <v>192</v>
      </c>
      <c r="E3940" s="6" t="s">
        <v>177</v>
      </c>
      <c r="F3940" s="34" t="n">
        <v>0.128910824656487</v>
      </c>
      <c r="G3940" s="34" t="n">
        <v>0.0842089387160022</v>
      </c>
      <c r="H3940" s="34" t="n">
        <v>0.0447018859404843</v>
      </c>
      <c r="I3940" s="34" t="n">
        <v>0.530844903428163</v>
      </c>
      <c r="J3940" s="35" t="n">
        <v>12</v>
      </c>
      <c r="K3940" s="6" t="n">
        <v>0</v>
      </c>
      <c r="L3940" s="35" t="n">
        <v>-1</v>
      </c>
      <c r="M3940" s="6" t="str">
        <f aca="false">IF(I3940&lt;=0,"Below 0%",IF(I3940&lt;=0.05,"0-5%",IF(I3940&lt;=0.1,"5-10%",IF(I3940&lt;=0.2,"10-20%",IF(I3940&lt;=0.4,"20-40%","Above 40%")))))</f>
        <v>Above 40%</v>
      </c>
      <c r="N3940" s="6" t="str">
        <f aca="false">IF(AND(H3940&gt;=Summary!$B$25,I3940&gt;=Summary!$B$26,I3940&lt;=Summary!$B$27,J3940&gt;=Summary!$B$28,J3940&lt;=Summary!$B$29,F3940*J3940&gt;1),"Yes","No")</f>
        <v>No</v>
      </c>
    </row>
    <row r="3941" customFormat="false" ht="15" hidden="false" customHeight="false" outlineLevel="0" collapsed="false">
      <c r="A3941" s="6" t="s">
        <v>151</v>
      </c>
      <c r="B3941" s="45" t="n">
        <v>42732</v>
      </c>
      <c r="C3941" s="6" t="s">
        <v>179</v>
      </c>
      <c r="D3941" s="6" t="s">
        <v>181</v>
      </c>
      <c r="E3941" s="6" t="s">
        <v>187</v>
      </c>
      <c r="F3941" s="34" t="n">
        <v>0.273502439260483</v>
      </c>
      <c r="G3941" s="34" t="n">
        <v>0.332399463024573</v>
      </c>
      <c r="H3941" s="34" t="n">
        <v>-0.0588970237640897</v>
      </c>
      <c r="I3941" s="34" t="n">
        <v>-0.177187481676936</v>
      </c>
      <c r="J3941" s="35" t="n">
        <v>3.01</v>
      </c>
      <c r="K3941" s="6" t="n">
        <v>0</v>
      </c>
      <c r="L3941" s="35" t="n">
        <v>-1</v>
      </c>
      <c r="M3941" s="6" t="str">
        <f aca="false">IF(I3941&lt;=0,"Below 0%",IF(I3941&lt;=0.05,"0-5%",IF(I3941&lt;=0.1,"5-10%",IF(I3941&lt;=0.2,"10-20%",IF(I3941&lt;=0.4,"20-40%","Above 40%")))))</f>
        <v>Below 0%</v>
      </c>
      <c r="N3941" s="6" t="str">
        <f aca="false">IF(AND(H3941&gt;=Summary!$B$25,I3941&gt;=Summary!$B$26,I3941&lt;=Summary!$B$27,J3941&gt;=Summary!$B$28,J3941&lt;=Summary!$B$29,F3941*J3941&gt;1),"Yes","No")</f>
        <v>No</v>
      </c>
    </row>
    <row r="3942" customFormat="false" ht="15" hidden="false" customHeight="false" outlineLevel="0" collapsed="false">
      <c r="A3942" s="6" t="s">
        <v>151</v>
      </c>
      <c r="B3942" s="45" t="n">
        <v>42732</v>
      </c>
      <c r="C3942" s="6" t="s">
        <v>179</v>
      </c>
      <c r="D3942" s="6" t="s">
        <v>181</v>
      </c>
      <c r="E3942" s="6" t="s">
        <v>174</v>
      </c>
      <c r="F3942" s="34" t="n">
        <v>0.367926239967346</v>
      </c>
      <c r="G3942" s="34" t="n">
        <v>0.294271289324695</v>
      </c>
      <c r="H3942" s="34" t="n">
        <v>0.0736549506426512</v>
      </c>
      <c r="I3942" s="34" t="n">
        <v>0.250296081590825</v>
      </c>
      <c r="J3942" s="35" t="n">
        <v>3.4</v>
      </c>
      <c r="K3942" s="6" t="n">
        <v>0</v>
      </c>
      <c r="L3942" s="35" t="n">
        <v>-1</v>
      </c>
      <c r="M3942" s="6" t="str">
        <f aca="false">IF(I3942&lt;=0,"Below 0%",IF(I3942&lt;=0.05,"0-5%",IF(I3942&lt;=0.1,"5-10%",IF(I3942&lt;=0.2,"10-20%",IF(I3942&lt;=0.4,"20-40%","Above 40%")))))</f>
        <v>20-40%</v>
      </c>
      <c r="N3942" s="6" t="str">
        <f aca="false">IF(AND(H3942&gt;=Summary!$B$25,I3942&gt;=Summary!$B$26,I3942&lt;=Summary!$B$27,J3942&gt;=Summary!$B$28,J3942&lt;=Summary!$B$29,F3942*J3942&gt;1),"Yes","No")</f>
        <v>Yes</v>
      </c>
    </row>
    <row r="3943" customFormat="false" ht="15" hidden="false" customHeight="false" outlineLevel="0" collapsed="false">
      <c r="A3943" s="6" t="s">
        <v>151</v>
      </c>
      <c r="B3943" s="45" t="n">
        <v>42732</v>
      </c>
      <c r="C3943" s="6" t="s">
        <v>179</v>
      </c>
      <c r="D3943" s="6" t="s">
        <v>181</v>
      </c>
      <c r="E3943" s="6" t="s">
        <v>177</v>
      </c>
      <c r="F3943" s="34" t="n">
        <v>0.358571261167526</v>
      </c>
      <c r="G3943" s="34" t="n">
        <v>0.373329247650733</v>
      </c>
      <c r="H3943" s="34" t="n">
        <v>-0.0147579864832063</v>
      </c>
      <c r="I3943" s="34" t="n">
        <v>-0.039530753553531</v>
      </c>
      <c r="J3943" s="35" t="n">
        <v>2.68</v>
      </c>
      <c r="K3943" s="6" t="n">
        <v>1</v>
      </c>
      <c r="L3943" s="35" t="n">
        <v>1.68</v>
      </c>
      <c r="M3943" s="6" t="str">
        <f aca="false">IF(I3943&lt;=0,"Below 0%",IF(I3943&lt;=0.05,"0-5%",IF(I3943&lt;=0.1,"5-10%",IF(I3943&lt;=0.2,"10-20%",IF(I3943&lt;=0.4,"20-40%","Above 40%")))))</f>
        <v>Below 0%</v>
      </c>
      <c r="N3943" s="6" t="str">
        <f aca="false">IF(AND(H3943&gt;=Summary!$B$25,I3943&gt;=Summary!$B$26,I3943&lt;=Summary!$B$27,J3943&gt;=Summary!$B$28,J3943&lt;=Summary!$B$29,F3943*J3943&gt;1),"Yes","No")</f>
        <v>No</v>
      </c>
    </row>
    <row r="3944" customFormat="false" ht="15" hidden="false" customHeight="false" outlineLevel="0" collapsed="false">
      <c r="A3944" s="6" t="s">
        <v>151</v>
      </c>
      <c r="B3944" s="45" t="n">
        <v>42734</v>
      </c>
      <c r="C3944" s="6" t="s">
        <v>186</v>
      </c>
      <c r="D3944" s="6" t="s">
        <v>173</v>
      </c>
      <c r="E3944" s="6" t="s">
        <v>187</v>
      </c>
      <c r="F3944" s="34" t="n">
        <v>0.354004085063934</v>
      </c>
      <c r="G3944" s="34" t="n">
        <v>0.228155836187944</v>
      </c>
      <c r="H3944" s="34" t="n">
        <v>0.12584824887599</v>
      </c>
      <c r="I3944" s="34" t="n">
        <v>0.551588997146329</v>
      </c>
      <c r="J3944" s="35" t="n">
        <v>4.36</v>
      </c>
      <c r="K3944" s="6" t="n">
        <v>0</v>
      </c>
      <c r="L3944" s="35" t="n">
        <v>-1</v>
      </c>
      <c r="M3944" s="6" t="str">
        <f aca="false">IF(I3944&lt;=0,"Below 0%",IF(I3944&lt;=0.05,"0-5%",IF(I3944&lt;=0.1,"5-10%",IF(I3944&lt;=0.2,"10-20%",IF(I3944&lt;=0.4,"20-40%","Above 40%")))))</f>
        <v>Above 40%</v>
      </c>
      <c r="N3944" s="6" t="str">
        <f aca="false">IF(AND(H3944&gt;=Summary!$B$25,I3944&gt;=Summary!$B$26,I3944&lt;=Summary!$B$27,J3944&gt;=Summary!$B$28,J3944&lt;=Summary!$B$29,F3944*J3944&gt;1),"Yes","No")</f>
        <v>No</v>
      </c>
    </row>
    <row r="3945" customFormat="false" ht="15" hidden="false" customHeight="false" outlineLevel="0" collapsed="false">
      <c r="A3945" s="6" t="s">
        <v>151</v>
      </c>
      <c r="B3945" s="45" t="n">
        <v>42734</v>
      </c>
      <c r="C3945" s="6" t="s">
        <v>186</v>
      </c>
      <c r="D3945" s="6" t="s">
        <v>173</v>
      </c>
      <c r="E3945" s="6" t="s">
        <v>174</v>
      </c>
      <c r="F3945" s="34" t="n">
        <v>0.27987876534462</v>
      </c>
      <c r="G3945" s="34" t="n">
        <v>0.284216984508411</v>
      </c>
      <c r="H3945" s="34" t="n">
        <v>-0.00433821916379074</v>
      </c>
      <c r="I3945" s="34" t="n">
        <v>-0.0152637576226988</v>
      </c>
      <c r="J3945" s="35" t="n">
        <v>3.5</v>
      </c>
      <c r="K3945" s="6" t="n">
        <v>1</v>
      </c>
      <c r="L3945" s="35" t="n">
        <v>2.5</v>
      </c>
      <c r="M3945" s="6" t="str">
        <f aca="false">IF(I3945&lt;=0,"Below 0%",IF(I3945&lt;=0.05,"0-5%",IF(I3945&lt;=0.1,"5-10%",IF(I3945&lt;=0.2,"10-20%",IF(I3945&lt;=0.4,"20-40%","Above 40%")))))</f>
        <v>Below 0%</v>
      </c>
      <c r="N3945" s="6" t="str">
        <f aca="false">IF(AND(H3945&gt;=Summary!$B$25,I3945&gt;=Summary!$B$26,I3945&lt;=Summary!$B$27,J3945&gt;=Summary!$B$28,J3945&lt;=Summary!$B$29,F3945*J3945&gt;1),"Yes","No")</f>
        <v>No</v>
      </c>
    </row>
    <row r="3946" customFormat="false" ht="15" hidden="false" customHeight="false" outlineLevel="0" collapsed="false">
      <c r="A3946" s="6" t="s">
        <v>151</v>
      </c>
      <c r="B3946" s="45" t="n">
        <v>42734</v>
      </c>
      <c r="C3946" s="6" t="s">
        <v>186</v>
      </c>
      <c r="D3946" s="6" t="s">
        <v>173</v>
      </c>
      <c r="E3946" s="6" t="s">
        <v>177</v>
      </c>
      <c r="F3946" s="34" t="n">
        <v>0.366117149591446</v>
      </c>
      <c r="G3946" s="34" t="n">
        <v>0.487627179303645</v>
      </c>
      <c r="H3946" s="34" t="n">
        <v>-0.1215100297122</v>
      </c>
      <c r="I3946" s="34" t="n">
        <v>-0.24918633511307</v>
      </c>
      <c r="J3946" s="35" t="n">
        <v>2.04</v>
      </c>
      <c r="K3946" s="6" t="n">
        <v>0</v>
      </c>
      <c r="L3946" s="35" t="n">
        <v>-1</v>
      </c>
      <c r="M3946" s="6" t="str">
        <f aca="false">IF(I3946&lt;=0,"Below 0%",IF(I3946&lt;=0.05,"0-5%",IF(I3946&lt;=0.1,"5-10%",IF(I3946&lt;=0.2,"10-20%",IF(I3946&lt;=0.4,"20-40%","Above 40%")))))</f>
        <v>Below 0%</v>
      </c>
      <c r="N3946" s="6" t="str">
        <f aca="false">IF(AND(H3946&gt;=Summary!$B$25,I3946&gt;=Summary!$B$26,I3946&lt;=Summary!$B$27,J3946&gt;=Summary!$B$28,J3946&lt;=Summary!$B$29,F3946*J3946&gt;1),"Yes","No")</f>
        <v>No</v>
      </c>
    </row>
    <row r="3947" customFormat="false" ht="15" hidden="false" customHeight="false" outlineLevel="0" collapsed="false">
      <c r="A3947" s="6" t="s">
        <v>151</v>
      </c>
      <c r="B3947" s="45" t="n">
        <v>42735</v>
      </c>
      <c r="C3947" s="6" t="s">
        <v>196</v>
      </c>
      <c r="D3947" s="6" t="s">
        <v>191</v>
      </c>
      <c r="E3947" s="6" t="s">
        <v>187</v>
      </c>
      <c r="F3947" s="34" t="n">
        <v>0.518699288368225</v>
      </c>
      <c r="G3947" s="34" t="n">
        <v>0.409993457927401</v>
      </c>
      <c r="H3947" s="34" t="n">
        <v>0.108705830440824</v>
      </c>
      <c r="I3947" s="34" t="n">
        <v>0.265140402459967</v>
      </c>
      <c r="J3947" s="35" t="n">
        <v>2.45</v>
      </c>
      <c r="K3947" s="6" t="n">
        <v>1</v>
      </c>
      <c r="L3947" s="35" t="n">
        <v>1.45</v>
      </c>
      <c r="M3947" s="6" t="str">
        <f aca="false">IF(I3947&lt;=0,"Below 0%",IF(I3947&lt;=0.05,"0-5%",IF(I3947&lt;=0.1,"5-10%",IF(I3947&lt;=0.2,"10-20%",IF(I3947&lt;=0.4,"20-40%","Above 40%")))))</f>
        <v>20-40%</v>
      </c>
      <c r="N3947" s="6" t="str">
        <f aca="false">IF(AND(H3947&gt;=Summary!$B$25,I3947&gt;=Summary!$B$26,I3947&lt;=Summary!$B$27,J3947&gt;=Summary!$B$28,J3947&lt;=Summary!$B$29,F3947*J3947&gt;1),"Yes","No")</f>
        <v>Yes</v>
      </c>
    </row>
    <row r="3948" customFormat="false" ht="15" hidden="false" customHeight="false" outlineLevel="0" collapsed="false">
      <c r="A3948" s="6" t="s">
        <v>151</v>
      </c>
      <c r="B3948" s="45" t="n">
        <v>42735</v>
      </c>
      <c r="C3948" s="6" t="s">
        <v>196</v>
      </c>
      <c r="D3948" s="6" t="s">
        <v>191</v>
      </c>
      <c r="E3948" s="6" t="s">
        <v>174</v>
      </c>
      <c r="F3948" s="34" t="n">
        <v>0.289656162261963</v>
      </c>
      <c r="G3948" s="34" t="n">
        <v>0.295436462330039</v>
      </c>
      <c r="H3948" s="34" t="n">
        <v>-0.00578030006807584</v>
      </c>
      <c r="I3948" s="34" t="n">
        <v>-0.0195652900203582</v>
      </c>
      <c r="J3948" s="35" t="n">
        <v>3.4</v>
      </c>
      <c r="K3948" s="6" t="n">
        <v>0</v>
      </c>
      <c r="L3948" s="35" t="n">
        <v>-1</v>
      </c>
      <c r="M3948" s="6" t="str">
        <f aca="false">IF(I3948&lt;=0,"Below 0%",IF(I3948&lt;=0.05,"0-5%",IF(I3948&lt;=0.1,"5-10%",IF(I3948&lt;=0.2,"10-20%",IF(I3948&lt;=0.4,"20-40%","Above 40%")))))</f>
        <v>Below 0%</v>
      </c>
      <c r="N3948" s="6" t="str">
        <f aca="false">IF(AND(H3948&gt;=Summary!$B$25,I3948&gt;=Summary!$B$26,I3948&lt;=Summary!$B$27,J3948&gt;=Summary!$B$28,J3948&lt;=Summary!$B$29,F3948*J3948&gt;1),"Yes","No")</f>
        <v>No</v>
      </c>
    </row>
    <row r="3949" customFormat="false" ht="15" hidden="false" customHeight="false" outlineLevel="0" collapsed="false">
      <c r="A3949" s="6" t="s">
        <v>151</v>
      </c>
      <c r="B3949" s="45" t="n">
        <v>42735</v>
      </c>
      <c r="C3949" s="6" t="s">
        <v>196</v>
      </c>
      <c r="D3949" s="6" t="s">
        <v>191</v>
      </c>
      <c r="E3949" s="6" t="s">
        <v>177</v>
      </c>
      <c r="F3949" s="34" t="n">
        <v>0.191644534468651</v>
      </c>
      <c r="G3949" s="34" t="n">
        <v>0.294570079742561</v>
      </c>
      <c r="H3949" s="34" t="n">
        <v>-0.10292554527391</v>
      </c>
      <c r="I3949" s="34" t="n">
        <v>-0.349409367590427</v>
      </c>
      <c r="J3949" s="35" t="n">
        <v>3.41</v>
      </c>
      <c r="K3949" s="6" t="n">
        <v>0</v>
      </c>
      <c r="L3949" s="35" t="n">
        <v>-1</v>
      </c>
      <c r="M3949" s="6" t="str">
        <f aca="false">IF(I3949&lt;=0,"Below 0%",IF(I3949&lt;=0.05,"0-5%",IF(I3949&lt;=0.1,"5-10%",IF(I3949&lt;=0.2,"10-20%",IF(I3949&lt;=0.4,"20-40%","Above 40%")))))</f>
        <v>Below 0%</v>
      </c>
      <c r="N3949" s="6" t="str">
        <f aca="false">IF(AND(H3949&gt;=Summary!$B$25,I3949&gt;=Summary!$B$26,I3949&lt;=Summary!$B$27,J3949&gt;=Summary!$B$28,J3949&lt;=Summary!$B$29,F3949*J3949&gt;1),"Yes","No")</f>
        <v>No</v>
      </c>
    </row>
    <row r="3950" customFormat="false" ht="15" hidden="false" customHeight="false" outlineLevel="0" collapsed="false">
      <c r="A3950" s="6" t="s">
        <v>151</v>
      </c>
      <c r="B3950" s="45" t="n">
        <v>42735</v>
      </c>
      <c r="C3950" s="6" t="s">
        <v>190</v>
      </c>
      <c r="D3950" s="6" t="s">
        <v>192</v>
      </c>
      <c r="E3950" s="6" t="s">
        <v>187</v>
      </c>
      <c r="F3950" s="34" t="n">
        <v>0.700932085514069</v>
      </c>
      <c r="G3950" s="34" t="n">
        <v>0.77537737333389</v>
      </c>
      <c r="H3950" s="34" t="n">
        <v>-0.0744452878198213</v>
      </c>
      <c r="I3950" s="34" t="n">
        <v>-0.0960116846068501</v>
      </c>
      <c r="J3950" s="35" t="n">
        <v>1.31</v>
      </c>
      <c r="K3950" s="6" t="n">
        <v>1</v>
      </c>
      <c r="L3950" s="35" t="n">
        <v>0.31</v>
      </c>
      <c r="M3950" s="6" t="str">
        <f aca="false">IF(I3950&lt;=0,"Below 0%",IF(I3950&lt;=0.05,"0-5%",IF(I3950&lt;=0.1,"5-10%",IF(I3950&lt;=0.2,"10-20%",IF(I3950&lt;=0.4,"20-40%","Above 40%")))))</f>
        <v>Below 0%</v>
      </c>
      <c r="N3950" s="6" t="str">
        <f aca="false">IF(AND(H3950&gt;=Summary!$B$25,I3950&gt;=Summary!$B$26,I3950&lt;=Summary!$B$27,J3950&gt;=Summary!$B$28,J3950&lt;=Summary!$B$29,F3950*J3950&gt;1),"Yes","No")</f>
        <v>No</v>
      </c>
    </row>
    <row r="3951" customFormat="false" ht="15" hidden="false" customHeight="false" outlineLevel="0" collapsed="false">
      <c r="A3951" s="6" t="s">
        <v>151</v>
      </c>
      <c r="B3951" s="45" t="n">
        <v>42735</v>
      </c>
      <c r="C3951" s="6" t="s">
        <v>190</v>
      </c>
      <c r="D3951" s="6" t="s">
        <v>192</v>
      </c>
      <c r="E3951" s="6" t="s">
        <v>174</v>
      </c>
      <c r="F3951" s="34" t="n">
        <v>0.201291844248772</v>
      </c>
      <c r="G3951" s="34" t="n">
        <v>0.156268362933446</v>
      </c>
      <c r="H3951" s="34" t="n">
        <v>0.0450234813153262</v>
      </c>
      <c r="I3951" s="34" t="n">
        <v>0.288116420177139</v>
      </c>
      <c r="J3951" s="35" t="n">
        <v>6.5</v>
      </c>
      <c r="K3951" s="6" t="n">
        <v>0</v>
      </c>
      <c r="L3951" s="35" t="n">
        <v>-1</v>
      </c>
      <c r="M3951" s="6" t="str">
        <f aca="false">IF(I3951&lt;=0,"Below 0%",IF(I3951&lt;=0.05,"0-5%",IF(I3951&lt;=0.1,"5-10%",IF(I3951&lt;=0.2,"10-20%",IF(I3951&lt;=0.4,"20-40%","Above 40%")))))</f>
        <v>20-40%</v>
      </c>
      <c r="N3951" s="6" t="str">
        <f aca="false">IF(AND(H3951&gt;=Summary!$B$25,I3951&gt;=Summary!$B$26,I3951&lt;=Summary!$B$27,J3951&gt;=Summary!$B$28,J3951&lt;=Summary!$B$29,F3951*J3951&gt;1),"Yes","No")</f>
        <v>No</v>
      </c>
    </row>
    <row r="3952" customFormat="false" ht="15" hidden="false" customHeight="false" outlineLevel="0" collapsed="false">
      <c r="A3952" s="6" t="s">
        <v>151</v>
      </c>
      <c r="B3952" s="45" t="n">
        <v>42735</v>
      </c>
      <c r="C3952" s="6" t="s">
        <v>190</v>
      </c>
      <c r="D3952" s="6" t="s">
        <v>192</v>
      </c>
      <c r="E3952" s="6" t="s">
        <v>177</v>
      </c>
      <c r="F3952" s="34" t="n">
        <v>0.0977760329842567</v>
      </c>
      <c r="G3952" s="34" t="n">
        <v>0.0683542637326646</v>
      </c>
      <c r="H3952" s="34" t="n">
        <v>0.0294217692515922</v>
      </c>
      <c r="I3952" s="34" t="n">
        <v>0.430430636582694</v>
      </c>
      <c r="J3952" s="35" t="n">
        <v>14.86</v>
      </c>
      <c r="K3952" s="6" t="n">
        <v>0</v>
      </c>
      <c r="L3952" s="35" t="n">
        <v>-1</v>
      </c>
      <c r="M3952" s="6" t="str">
        <f aca="false">IF(I3952&lt;=0,"Below 0%",IF(I3952&lt;=0.05,"0-5%",IF(I3952&lt;=0.1,"5-10%",IF(I3952&lt;=0.2,"10-20%",IF(I3952&lt;=0.4,"20-40%","Above 40%")))))</f>
        <v>Above 40%</v>
      </c>
      <c r="N3952" s="6" t="str">
        <f aca="false">IF(AND(H3952&gt;=Summary!$B$25,I3952&gt;=Summary!$B$26,I3952&lt;=Summary!$B$27,J3952&gt;=Summary!$B$28,J3952&lt;=Summary!$B$29,F3952*J3952&gt;1),"Yes","No")</f>
        <v>No</v>
      </c>
    </row>
    <row r="3953" customFormat="false" ht="15" hidden="false" customHeight="false" outlineLevel="0" collapsed="false">
      <c r="A3953" s="6" t="s">
        <v>151</v>
      </c>
      <c r="B3953" s="45" t="n">
        <v>42735</v>
      </c>
      <c r="C3953" s="6" t="s">
        <v>195</v>
      </c>
      <c r="D3953" s="6" t="s">
        <v>189</v>
      </c>
      <c r="E3953" s="6" t="s">
        <v>187</v>
      </c>
      <c r="F3953" s="34" t="n">
        <v>0.542880058288574</v>
      </c>
      <c r="G3953" s="34" t="n">
        <v>0.468379836799158</v>
      </c>
      <c r="H3953" s="34" t="n">
        <v>0.0745002214894165</v>
      </c>
      <c r="I3953" s="34" t="n">
        <v>0.159059412118465</v>
      </c>
      <c r="J3953" s="35" t="n">
        <v>2.14</v>
      </c>
      <c r="K3953" s="6" t="n">
        <v>1</v>
      </c>
      <c r="L3953" s="35" t="n">
        <v>1.14</v>
      </c>
      <c r="M3953" s="6" t="str">
        <f aca="false">IF(I3953&lt;=0,"Below 0%",IF(I3953&lt;=0.05,"0-5%",IF(I3953&lt;=0.1,"5-10%",IF(I3953&lt;=0.2,"10-20%",IF(I3953&lt;=0.4,"20-40%","Above 40%")))))</f>
        <v>10-20%</v>
      </c>
      <c r="N3953" s="6" t="str">
        <f aca="false">IF(AND(H3953&gt;=Summary!$B$25,I3953&gt;=Summary!$B$26,I3953&lt;=Summary!$B$27,J3953&gt;=Summary!$B$28,J3953&lt;=Summary!$B$29,F3953*J3953&gt;1),"Yes","No")</f>
        <v>Yes</v>
      </c>
    </row>
    <row r="3954" customFormat="false" ht="15" hidden="false" customHeight="false" outlineLevel="0" collapsed="false">
      <c r="A3954" s="6" t="s">
        <v>151</v>
      </c>
      <c r="B3954" s="45" t="n">
        <v>42735</v>
      </c>
      <c r="C3954" s="6" t="s">
        <v>195</v>
      </c>
      <c r="D3954" s="6" t="s">
        <v>189</v>
      </c>
      <c r="E3954" s="6" t="s">
        <v>174</v>
      </c>
      <c r="F3954" s="34" t="n">
        <v>0.26751321554184</v>
      </c>
      <c r="G3954" s="34" t="n">
        <v>0.274611739931561</v>
      </c>
      <c r="H3954" s="34" t="n">
        <v>-0.00709852438972131</v>
      </c>
      <c r="I3954" s="34" t="n">
        <v>-0.0258493114369051</v>
      </c>
      <c r="J3954" s="35" t="n">
        <v>3.65</v>
      </c>
      <c r="K3954" s="6" t="n">
        <v>0</v>
      </c>
      <c r="L3954" s="35" t="n">
        <v>-1</v>
      </c>
      <c r="M3954" s="6" t="str">
        <f aca="false">IF(I3954&lt;=0,"Below 0%",IF(I3954&lt;=0.05,"0-5%",IF(I3954&lt;=0.1,"5-10%",IF(I3954&lt;=0.2,"10-20%",IF(I3954&lt;=0.4,"20-40%","Above 40%")))))</f>
        <v>Below 0%</v>
      </c>
      <c r="N3954" s="6" t="str">
        <f aca="false">IF(AND(H3954&gt;=Summary!$B$25,I3954&gt;=Summary!$B$26,I3954&lt;=Summary!$B$27,J3954&gt;=Summary!$B$28,J3954&lt;=Summary!$B$29,F3954*J3954&gt;1),"Yes","No")</f>
        <v>No</v>
      </c>
    </row>
    <row r="3955" customFormat="false" ht="15" hidden="false" customHeight="false" outlineLevel="0" collapsed="false">
      <c r="A3955" s="6" t="s">
        <v>151</v>
      </c>
      <c r="B3955" s="45" t="n">
        <v>42735</v>
      </c>
      <c r="C3955" s="6" t="s">
        <v>195</v>
      </c>
      <c r="D3955" s="6" t="s">
        <v>189</v>
      </c>
      <c r="E3955" s="6" t="s">
        <v>177</v>
      </c>
      <c r="F3955" s="34" t="n">
        <v>0.189606681466103</v>
      </c>
      <c r="G3955" s="34" t="n">
        <v>0.257008423269281</v>
      </c>
      <c r="H3955" s="34" t="n">
        <v>-0.0674017418031788</v>
      </c>
      <c r="I3955" s="34" t="n">
        <v>-0.262254991279249</v>
      </c>
      <c r="J3955" s="35" t="n">
        <v>3.9</v>
      </c>
      <c r="K3955" s="6" t="n">
        <v>0</v>
      </c>
      <c r="L3955" s="35" t="n">
        <v>-1</v>
      </c>
      <c r="M3955" s="6" t="str">
        <f aca="false">IF(I3955&lt;=0,"Below 0%",IF(I3955&lt;=0.05,"0-5%",IF(I3955&lt;=0.1,"5-10%",IF(I3955&lt;=0.2,"10-20%",IF(I3955&lt;=0.4,"20-40%","Above 40%")))))</f>
        <v>Below 0%</v>
      </c>
      <c r="N3955" s="6" t="str">
        <f aca="false">IF(AND(H3955&gt;=Summary!$B$25,I3955&gt;=Summary!$B$26,I3955&lt;=Summary!$B$27,J3955&gt;=Summary!$B$28,J3955&lt;=Summary!$B$29,F3955*J3955&gt;1),"Yes","No")</f>
        <v>No</v>
      </c>
    </row>
    <row r="3956" customFormat="false" ht="15" hidden="false" customHeight="false" outlineLevel="0" collapsed="false">
      <c r="A3956" s="6" t="s">
        <v>151</v>
      </c>
      <c r="B3956" s="45" t="n">
        <v>42735</v>
      </c>
      <c r="C3956" s="6" t="s">
        <v>183</v>
      </c>
      <c r="D3956" s="6" t="s">
        <v>194</v>
      </c>
      <c r="E3956" s="6" t="s">
        <v>187</v>
      </c>
      <c r="F3956" s="34" t="n">
        <v>0.419921368360519</v>
      </c>
      <c r="G3956" s="34" t="n">
        <v>0.408624288290335</v>
      </c>
      <c r="H3956" s="34" t="n">
        <v>0.0112970800701845</v>
      </c>
      <c r="I3956" s="34" t="n">
        <v>0.0276466191411453</v>
      </c>
      <c r="J3956" s="35" t="n">
        <v>2.45</v>
      </c>
      <c r="K3956" s="6" t="n">
        <v>1</v>
      </c>
      <c r="L3956" s="35" t="n">
        <v>1.45</v>
      </c>
      <c r="M3956" s="6" t="str">
        <f aca="false">IF(I3956&lt;=0,"Below 0%",IF(I3956&lt;=0.05,"0-5%",IF(I3956&lt;=0.1,"5-10%",IF(I3956&lt;=0.2,"10-20%",IF(I3956&lt;=0.4,"20-40%","Above 40%")))))</f>
        <v>0-5%</v>
      </c>
      <c r="N3956" s="6" t="str">
        <f aca="false">IF(AND(H3956&gt;=Summary!$B$25,I3956&gt;=Summary!$B$26,I3956&lt;=Summary!$B$27,J3956&gt;=Summary!$B$28,J3956&lt;=Summary!$B$29,F3956*J3956&gt;1),"Yes","No")</f>
        <v>No</v>
      </c>
    </row>
    <row r="3957" customFormat="false" ht="15" hidden="false" customHeight="false" outlineLevel="0" collapsed="false">
      <c r="A3957" s="6" t="s">
        <v>151</v>
      </c>
      <c r="B3957" s="45" t="n">
        <v>42735</v>
      </c>
      <c r="C3957" s="6" t="s">
        <v>183</v>
      </c>
      <c r="D3957" s="6" t="s">
        <v>194</v>
      </c>
      <c r="E3957" s="6" t="s">
        <v>174</v>
      </c>
      <c r="F3957" s="34" t="n">
        <v>0.363681465387344</v>
      </c>
      <c r="G3957" s="34" t="n">
        <v>0.276555112240696</v>
      </c>
      <c r="H3957" s="34" t="n">
        <v>0.087126353146648</v>
      </c>
      <c r="I3957" s="34" t="n">
        <v>0.315041556963947</v>
      </c>
      <c r="J3957" s="35" t="n">
        <v>3.62</v>
      </c>
      <c r="K3957" s="6" t="n">
        <v>0</v>
      </c>
      <c r="L3957" s="35" t="n">
        <v>-1</v>
      </c>
      <c r="M3957" s="6" t="str">
        <f aca="false">IF(I3957&lt;=0,"Below 0%",IF(I3957&lt;=0.05,"0-5%",IF(I3957&lt;=0.1,"5-10%",IF(I3957&lt;=0.2,"10-20%",IF(I3957&lt;=0.4,"20-40%","Above 40%")))))</f>
        <v>20-40%</v>
      </c>
      <c r="N3957" s="6" t="str">
        <f aca="false">IF(AND(H3957&gt;=Summary!$B$25,I3957&gt;=Summary!$B$26,I3957&lt;=Summary!$B$27,J3957&gt;=Summary!$B$28,J3957&lt;=Summary!$B$29,F3957*J3957&gt;1),"Yes","No")</f>
        <v>Yes</v>
      </c>
    </row>
    <row r="3958" customFormat="false" ht="15" hidden="false" customHeight="false" outlineLevel="0" collapsed="false">
      <c r="A3958" s="6" t="s">
        <v>151</v>
      </c>
      <c r="B3958" s="45" t="n">
        <v>42735</v>
      </c>
      <c r="C3958" s="6" t="s">
        <v>183</v>
      </c>
      <c r="D3958" s="6" t="s">
        <v>194</v>
      </c>
      <c r="E3958" s="6" t="s">
        <v>177</v>
      </c>
      <c r="F3958" s="34" t="n">
        <v>0.21639721095562</v>
      </c>
      <c r="G3958" s="34" t="n">
        <v>0.314820599468969</v>
      </c>
      <c r="H3958" s="34" t="n">
        <v>-0.098423388513349</v>
      </c>
      <c r="I3958" s="34" t="n">
        <v>-0.312633254238658</v>
      </c>
      <c r="J3958" s="35" t="n">
        <v>3.18</v>
      </c>
      <c r="K3958" s="6" t="n">
        <v>0</v>
      </c>
      <c r="L3958" s="35" t="n">
        <v>-1</v>
      </c>
      <c r="M3958" s="6" t="str">
        <f aca="false">IF(I3958&lt;=0,"Below 0%",IF(I3958&lt;=0.05,"0-5%",IF(I3958&lt;=0.1,"5-10%",IF(I3958&lt;=0.2,"10-20%",IF(I3958&lt;=0.4,"20-40%","Above 40%")))))</f>
        <v>Below 0%</v>
      </c>
      <c r="N3958" s="6" t="str">
        <f aca="false">IF(AND(H3958&gt;=Summary!$B$25,I3958&gt;=Summary!$B$26,I3958&lt;=Summary!$B$27,J3958&gt;=Summary!$B$28,J3958&lt;=Summary!$B$29,F3958*J3958&gt;1),"Yes","No")</f>
        <v>No</v>
      </c>
    </row>
    <row r="3959" customFormat="false" ht="15" hidden="false" customHeight="false" outlineLevel="0" collapsed="false">
      <c r="A3959" s="6" t="s">
        <v>151</v>
      </c>
      <c r="B3959" s="45" t="n">
        <v>42735</v>
      </c>
      <c r="C3959" s="6" t="s">
        <v>176</v>
      </c>
      <c r="D3959" s="6" t="s">
        <v>200</v>
      </c>
      <c r="E3959" s="6" t="s">
        <v>187</v>
      </c>
      <c r="F3959" s="34" t="n">
        <v>0.6474489569664</v>
      </c>
      <c r="G3959" s="34" t="n">
        <v>0.786054868357405</v>
      </c>
      <c r="H3959" s="34" t="n">
        <v>-0.138605911391004</v>
      </c>
      <c r="I3959" s="34" t="n">
        <v>-0.176331089559492</v>
      </c>
      <c r="J3959" s="35" t="n">
        <v>1.29</v>
      </c>
      <c r="K3959" s="6" t="n">
        <v>1</v>
      </c>
      <c r="L3959" s="35" t="n">
        <v>0.29</v>
      </c>
      <c r="M3959" s="6" t="str">
        <f aca="false">IF(I3959&lt;=0,"Below 0%",IF(I3959&lt;=0.05,"0-5%",IF(I3959&lt;=0.1,"5-10%",IF(I3959&lt;=0.2,"10-20%",IF(I3959&lt;=0.4,"20-40%","Above 40%")))))</f>
        <v>Below 0%</v>
      </c>
      <c r="N3959" s="6" t="str">
        <f aca="false">IF(AND(H3959&gt;=Summary!$B$25,I3959&gt;=Summary!$B$26,I3959&lt;=Summary!$B$27,J3959&gt;=Summary!$B$28,J3959&lt;=Summary!$B$29,F3959*J3959&gt;1),"Yes","No")</f>
        <v>No</v>
      </c>
    </row>
    <row r="3960" customFormat="false" ht="15" hidden="false" customHeight="false" outlineLevel="0" collapsed="false">
      <c r="A3960" s="6" t="s">
        <v>151</v>
      </c>
      <c r="B3960" s="45" t="n">
        <v>42735</v>
      </c>
      <c r="C3960" s="6" t="s">
        <v>176</v>
      </c>
      <c r="D3960" s="6" t="s">
        <v>200</v>
      </c>
      <c r="E3960" s="6" t="s">
        <v>174</v>
      </c>
      <c r="F3960" s="34" t="n">
        <v>0.162491455674171</v>
      </c>
      <c r="G3960" s="34" t="n">
        <v>0.156001658489393</v>
      </c>
      <c r="H3960" s="34" t="n">
        <v>0.00648979718477885</v>
      </c>
      <c r="I3960" s="34" t="n">
        <v>0.0416008217324184</v>
      </c>
      <c r="J3960" s="35" t="n">
        <v>6.5</v>
      </c>
      <c r="K3960" s="6" t="n">
        <v>0</v>
      </c>
      <c r="L3960" s="35" t="n">
        <v>-1</v>
      </c>
      <c r="M3960" s="6" t="str">
        <f aca="false">IF(I3960&lt;=0,"Below 0%",IF(I3960&lt;=0.05,"0-5%",IF(I3960&lt;=0.1,"5-10%",IF(I3960&lt;=0.2,"10-20%",IF(I3960&lt;=0.4,"20-40%","Above 40%")))))</f>
        <v>0-5%</v>
      </c>
      <c r="N3960" s="6" t="str">
        <f aca="false">IF(AND(H3960&gt;=Summary!$B$25,I3960&gt;=Summary!$B$26,I3960&lt;=Summary!$B$27,J3960&gt;=Summary!$B$28,J3960&lt;=Summary!$B$29,F3960*J3960&gt;1),"Yes","No")</f>
        <v>No</v>
      </c>
    </row>
    <row r="3961" customFormat="false" ht="15" hidden="false" customHeight="false" outlineLevel="0" collapsed="false">
      <c r="A3961" s="6" t="s">
        <v>151</v>
      </c>
      <c r="B3961" s="45" t="n">
        <v>42735</v>
      </c>
      <c r="C3961" s="6" t="s">
        <v>176</v>
      </c>
      <c r="D3961" s="6" t="s">
        <v>200</v>
      </c>
      <c r="E3961" s="6" t="s">
        <v>177</v>
      </c>
      <c r="F3961" s="34" t="n">
        <v>0.190059527754784</v>
      </c>
      <c r="G3961" s="34" t="n">
        <v>0.057943473153203</v>
      </c>
      <c r="H3961" s="34" t="n">
        <v>0.132116054601581</v>
      </c>
      <c r="I3961" s="34" t="n">
        <v>2.28008518323133</v>
      </c>
      <c r="J3961" s="35" t="n">
        <v>17.5</v>
      </c>
      <c r="K3961" s="6" t="n">
        <v>0</v>
      </c>
      <c r="L3961" s="35" t="n">
        <v>-1</v>
      </c>
      <c r="M3961" s="6" t="str">
        <f aca="false">IF(I3961&lt;=0,"Below 0%",IF(I3961&lt;=0.05,"0-5%",IF(I3961&lt;=0.1,"5-10%",IF(I3961&lt;=0.2,"10-20%",IF(I3961&lt;=0.4,"20-40%","Above 40%")))))</f>
        <v>Above 40%</v>
      </c>
      <c r="N3961" s="6" t="str">
        <f aca="false">IF(AND(H3961&gt;=Summary!$B$25,I3961&gt;=Summary!$B$26,I3961&lt;=Summary!$B$27,J3961&gt;=Summary!$B$28,J3961&lt;=Summary!$B$29,F3961*J3961&gt;1),"Yes","No")</f>
        <v>No</v>
      </c>
    </row>
    <row r="3962" customFormat="false" ht="15" hidden="false" customHeight="false" outlineLevel="0" collapsed="false">
      <c r="A3962" s="6" t="s">
        <v>151</v>
      </c>
      <c r="B3962" s="45" t="n">
        <v>42735</v>
      </c>
      <c r="C3962" s="6" t="s">
        <v>179</v>
      </c>
      <c r="D3962" s="6" t="s">
        <v>178</v>
      </c>
      <c r="E3962" s="6" t="s">
        <v>187</v>
      </c>
      <c r="F3962" s="34" t="n">
        <v>0.55509626865387</v>
      </c>
      <c r="G3962" s="34" t="n">
        <v>0.551753521689346</v>
      </c>
      <c r="H3962" s="34" t="n">
        <v>0.00334274696452397</v>
      </c>
      <c r="I3962" s="34" t="n">
        <v>0.00605840621422638</v>
      </c>
      <c r="J3962" s="35" t="n">
        <v>1.81</v>
      </c>
      <c r="K3962" s="6" t="n">
        <v>0</v>
      </c>
      <c r="L3962" s="35" t="n">
        <v>-1</v>
      </c>
      <c r="M3962" s="6" t="str">
        <f aca="false">IF(I3962&lt;=0,"Below 0%",IF(I3962&lt;=0.05,"0-5%",IF(I3962&lt;=0.1,"5-10%",IF(I3962&lt;=0.2,"10-20%",IF(I3962&lt;=0.4,"20-40%","Above 40%")))))</f>
        <v>0-5%</v>
      </c>
      <c r="N3962" s="6" t="str">
        <f aca="false">IF(AND(H3962&gt;=Summary!$B$25,I3962&gt;=Summary!$B$26,I3962&lt;=Summary!$B$27,J3962&gt;=Summary!$B$28,J3962&lt;=Summary!$B$29,F3962*J3962&gt;1),"Yes","No")</f>
        <v>No</v>
      </c>
    </row>
    <row r="3963" customFormat="false" ht="15" hidden="false" customHeight="false" outlineLevel="0" collapsed="false">
      <c r="A3963" s="6" t="s">
        <v>151</v>
      </c>
      <c r="B3963" s="45" t="n">
        <v>42735</v>
      </c>
      <c r="C3963" s="6" t="s">
        <v>179</v>
      </c>
      <c r="D3963" s="6" t="s">
        <v>178</v>
      </c>
      <c r="E3963" s="6" t="s">
        <v>174</v>
      </c>
      <c r="F3963" s="34" t="n">
        <v>0.247430369257927</v>
      </c>
      <c r="G3963" s="34" t="n">
        <v>0.269911857907491</v>
      </c>
      <c r="H3963" s="34" t="n">
        <v>-0.0224814886495637</v>
      </c>
      <c r="I3963" s="34" t="n">
        <v>-0.0832919636204683</v>
      </c>
      <c r="J3963" s="35" t="n">
        <v>3.7</v>
      </c>
      <c r="K3963" s="6" t="n">
        <v>0</v>
      </c>
      <c r="L3963" s="35" t="n">
        <v>-1</v>
      </c>
      <c r="M3963" s="6" t="str">
        <f aca="false">IF(I3963&lt;=0,"Below 0%",IF(I3963&lt;=0.05,"0-5%",IF(I3963&lt;=0.1,"5-10%",IF(I3963&lt;=0.2,"10-20%",IF(I3963&lt;=0.4,"20-40%","Above 40%")))))</f>
        <v>Below 0%</v>
      </c>
      <c r="N3963" s="6" t="str">
        <f aca="false">IF(AND(H3963&gt;=Summary!$B$25,I3963&gt;=Summary!$B$26,I3963&lt;=Summary!$B$27,J3963&gt;=Summary!$B$28,J3963&lt;=Summary!$B$29,F3963*J3963&gt;1),"Yes","No")</f>
        <v>No</v>
      </c>
    </row>
    <row r="3964" customFormat="false" ht="15" hidden="false" customHeight="false" outlineLevel="0" collapsed="false">
      <c r="A3964" s="6" t="s">
        <v>151</v>
      </c>
      <c r="B3964" s="45" t="n">
        <v>42735</v>
      </c>
      <c r="C3964" s="6" t="s">
        <v>179</v>
      </c>
      <c r="D3964" s="6" t="s">
        <v>178</v>
      </c>
      <c r="E3964" s="6" t="s">
        <v>177</v>
      </c>
      <c r="F3964" s="34" t="n">
        <v>0.197473376989365</v>
      </c>
      <c r="G3964" s="34" t="n">
        <v>0.178334620403164</v>
      </c>
      <c r="H3964" s="34" t="n">
        <v>0.0191387565862011</v>
      </c>
      <c r="I3964" s="34" t="n">
        <v>0.107319355843155</v>
      </c>
      <c r="J3964" s="35" t="n">
        <v>5.6</v>
      </c>
      <c r="K3964" s="6" t="n">
        <v>1</v>
      </c>
      <c r="L3964" s="35" t="n">
        <v>4.6</v>
      </c>
      <c r="M3964" s="6" t="str">
        <f aca="false">IF(I3964&lt;=0,"Below 0%",IF(I3964&lt;=0.05,"0-5%",IF(I3964&lt;=0.1,"5-10%",IF(I3964&lt;=0.2,"10-20%",IF(I3964&lt;=0.4,"20-40%","Above 40%")))))</f>
        <v>10-20%</v>
      </c>
      <c r="N3964" s="6" t="str">
        <f aca="false">IF(AND(H3964&gt;=Summary!$B$25,I3964&gt;=Summary!$B$26,I3964&lt;=Summary!$B$27,J3964&gt;=Summary!$B$28,J3964&lt;=Summary!$B$29,F3964*J3964&gt;1),"Yes","No")</f>
        <v>No</v>
      </c>
    </row>
    <row r="3965" customFormat="false" ht="15" hidden="false" customHeight="false" outlineLevel="0" collapsed="false">
      <c r="A3965" s="6" t="s">
        <v>151</v>
      </c>
      <c r="B3965" s="45" t="n">
        <v>42735</v>
      </c>
      <c r="C3965" s="6" t="s">
        <v>175</v>
      </c>
      <c r="D3965" s="6" t="s">
        <v>199</v>
      </c>
      <c r="E3965" s="6" t="s">
        <v>187</v>
      </c>
      <c r="F3965" s="34" t="n">
        <v>0.391614139080048</v>
      </c>
      <c r="G3965" s="34" t="n">
        <v>0.338287590042856</v>
      </c>
      <c r="H3965" s="34" t="n">
        <v>0.0533265490371918</v>
      </c>
      <c r="I3965" s="34" t="n">
        <v>0.157636728649834</v>
      </c>
      <c r="J3965" s="35" t="n">
        <v>2.95</v>
      </c>
      <c r="K3965" s="6" t="n">
        <v>0</v>
      </c>
      <c r="L3965" s="35" t="n">
        <v>-1</v>
      </c>
      <c r="M3965" s="6" t="str">
        <f aca="false">IF(I3965&lt;=0,"Below 0%",IF(I3965&lt;=0.05,"0-5%",IF(I3965&lt;=0.1,"5-10%",IF(I3965&lt;=0.2,"10-20%",IF(I3965&lt;=0.4,"20-40%","Above 40%")))))</f>
        <v>10-20%</v>
      </c>
      <c r="N3965" s="6" t="str">
        <f aca="false">IF(AND(H3965&gt;=Summary!$B$25,I3965&gt;=Summary!$B$26,I3965&lt;=Summary!$B$27,J3965&gt;=Summary!$B$28,J3965&lt;=Summary!$B$29,F3965*J3965&gt;1),"Yes","No")</f>
        <v>Yes</v>
      </c>
    </row>
    <row r="3966" customFormat="false" ht="15" hidden="false" customHeight="false" outlineLevel="0" collapsed="false">
      <c r="A3966" s="6" t="s">
        <v>151</v>
      </c>
      <c r="B3966" s="45" t="n">
        <v>42735</v>
      </c>
      <c r="C3966" s="6" t="s">
        <v>175</v>
      </c>
      <c r="D3966" s="6" t="s">
        <v>199</v>
      </c>
      <c r="E3966" s="6" t="s">
        <v>174</v>
      </c>
      <c r="F3966" s="34" t="n">
        <v>0.361992835998535</v>
      </c>
      <c r="G3966" s="34" t="n">
        <v>0.28512811160755</v>
      </c>
      <c r="H3966" s="34" t="n">
        <v>0.0768647243909852</v>
      </c>
      <c r="I3966" s="34" t="n">
        <v>0.269579607417952</v>
      </c>
      <c r="J3966" s="35" t="n">
        <v>3.5</v>
      </c>
      <c r="K3966" s="6" t="n">
        <v>0</v>
      </c>
      <c r="L3966" s="35" t="n">
        <v>-1</v>
      </c>
      <c r="M3966" s="6" t="str">
        <f aca="false">IF(I3966&lt;=0,"Below 0%",IF(I3966&lt;=0.05,"0-5%",IF(I3966&lt;=0.1,"5-10%",IF(I3966&lt;=0.2,"10-20%",IF(I3966&lt;=0.4,"20-40%","Above 40%")))))</f>
        <v>20-40%</v>
      </c>
      <c r="N3966" s="6" t="str">
        <f aca="false">IF(AND(H3966&gt;=Summary!$B$25,I3966&gt;=Summary!$B$26,I3966&lt;=Summary!$B$27,J3966&gt;=Summary!$B$28,J3966&lt;=Summary!$B$29,F3966*J3966&gt;1),"Yes","No")</f>
        <v>Yes</v>
      </c>
    </row>
    <row r="3967" customFormat="false" ht="15" hidden="false" customHeight="false" outlineLevel="0" collapsed="false">
      <c r="A3967" s="6" t="s">
        <v>151</v>
      </c>
      <c r="B3967" s="45" t="n">
        <v>42735</v>
      </c>
      <c r="C3967" s="6" t="s">
        <v>175</v>
      </c>
      <c r="D3967" s="6" t="s">
        <v>199</v>
      </c>
      <c r="E3967" s="6" t="s">
        <v>177</v>
      </c>
      <c r="F3967" s="34" t="n">
        <v>0.24639305472374</v>
      </c>
      <c r="G3967" s="34" t="n">
        <v>0.376584298349594</v>
      </c>
      <c r="H3967" s="34" t="n">
        <v>-0.130191243625855</v>
      </c>
      <c r="I3967" s="34" t="n">
        <v>-0.345716069938196</v>
      </c>
      <c r="J3967" s="35" t="n">
        <v>2.65</v>
      </c>
      <c r="K3967" s="6" t="n">
        <v>1</v>
      </c>
      <c r="L3967" s="35" t="n">
        <v>1.65</v>
      </c>
      <c r="M3967" s="6" t="str">
        <f aca="false">IF(I3967&lt;=0,"Below 0%",IF(I3967&lt;=0.05,"0-5%",IF(I3967&lt;=0.1,"5-10%",IF(I3967&lt;=0.2,"10-20%",IF(I3967&lt;=0.4,"20-40%","Above 40%")))))</f>
        <v>Below 0%</v>
      </c>
      <c r="N3967" s="6" t="str">
        <f aca="false">IF(AND(H3967&gt;=Summary!$B$25,I3967&gt;=Summary!$B$26,I3967&lt;=Summary!$B$27,J3967&gt;=Summary!$B$28,J3967&lt;=Summary!$B$29,F3967*J3967&gt;1),"Yes","No")</f>
        <v>No</v>
      </c>
    </row>
    <row r="3968" customFormat="false" ht="15" hidden="false" customHeight="false" outlineLevel="0" collapsed="false">
      <c r="A3968" s="6" t="s">
        <v>151</v>
      </c>
      <c r="B3968" s="45" t="n">
        <v>42736</v>
      </c>
      <c r="C3968" s="6" t="s">
        <v>185</v>
      </c>
      <c r="D3968" s="6" t="s">
        <v>180</v>
      </c>
      <c r="E3968" s="6" t="s">
        <v>187</v>
      </c>
      <c r="F3968" s="34" t="n">
        <v>0.726510763168335</v>
      </c>
      <c r="G3968" s="34" t="n">
        <v>0.732040012124886</v>
      </c>
      <c r="H3968" s="34" t="n">
        <v>-0.00552924895655127</v>
      </c>
      <c r="I3968" s="34" t="n">
        <v>-0.00755320592449804</v>
      </c>
      <c r="J3968" s="35" t="n">
        <v>1.36</v>
      </c>
      <c r="K3968" s="6" t="n">
        <v>1</v>
      </c>
      <c r="L3968" s="35" t="n">
        <v>0.36</v>
      </c>
      <c r="M3968" s="6" t="str">
        <f aca="false">IF(I3968&lt;=0,"Below 0%",IF(I3968&lt;=0.05,"0-5%",IF(I3968&lt;=0.1,"5-10%",IF(I3968&lt;=0.2,"10-20%",IF(I3968&lt;=0.4,"20-40%","Above 40%")))))</f>
        <v>Below 0%</v>
      </c>
      <c r="N3968" s="6" t="str">
        <f aca="false">IF(AND(H3968&gt;=Summary!$B$25,I3968&gt;=Summary!$B$26,I3968&lt;=Summary!$B$27,J3968&gt;=Summary!$B$28,J3968&lt;=Summary!$B$29,F3968*J3968&gt;1),"Yes","No")</f>
        <v>No</v>
      </c>
    </row>
    <row r="3969" customFormat="false" ht="15" hidden="false" customHeight="false" outlineLevel="0" collapsed="false">
      <c r="A3969" s="6" t="s">
        <v>151</v>
      </c>
      <c r="B3969" s="45" t="n">
        <v>42736</v>
      </c>
      <c r="C3969" s="6" t="s">
        <v>185</v>
      </c>
      <c r="D3969" s="6" t="s">
        <v>180</v>
      </c>
      <c r="E3969" s="6" t="s">
        <v>174</v>
      </c>
      <c r="F3969" s="34" t="n">
        <v>0.181039482355118</v>
      </c>
      <c r="G3969" s="34" t="n">
        <v>0.173143376780843</v>
      </c>
      <c r="H3969" s="34" t="n">
        <v>0.00789610557427514</v>
      </c>
      <c r="I3969" s="34" t="n">
        <v>0.0456044332799959</v>
      </c>
      <c r="J3969" s="35" t="n">
        <v>5.75</v>
      </c>
      <c r="K3969" s="6" t="n">
        <v>0</v>
      </c>
      <c r="L3969" s="35" t="n">
        <v>-1</v>
      </c>
      <c r="M3969" s="6" t="str">
        <f aca="false">IF(I3969&lt;=0,"Below 0%",IF(I3969&lt;=0.05,"0-5%",IF(I3969&lt;=0.1,"5-10%",IF(I3969&lt;=0.2,"10-20%",IF(I3969&lt;=0.4,"20-40%","Above 40%")))))</f>
        <v>0-5%</v>
      </c>
      <c r="N3969" s="6" t="str">
        <f aca="false">IF(AND(H3969&gt;=Summary!$B$25,I3969&gt;=Summary!$B$26,I3969&lt;=Summary!$B$27,J3969&gt;=Summary!$B$28,J3969&lt;=Summary!$B$29,F3969*J3969&gt;1),"Yes","No")</f>
        <v>No</v>
      </c>
    </row>
    <row r="3970" customFormat="false" ht="15" hidden="false" customHeight="false" outlineLevel="0" collapsed="false">
      <c r="A3970" s="6" t="s">
        <v>151</v>
      </c>
      <c r="B3970" s="45" t="n">
        <v>42736</v>
      </c>
      <c r="C3970" s="6" t="s">
        <v>185</v>
      </c>
      <c r="D3970" s="6" t="s">
        <v>180</v>
      </c>
      <c r="E3970" s="6" t="s">
        <v>177</v>
      </c>
      <c r="F3970" s="34" t="n">
        <v>0.0924497321248055</v>
      </c>
      <c r="G3970" s="34" t="n">
        <v>0.094816611094271</v>
      </c>
      <c r="H3970" s="34" t="n">
        <v>-0.00236687896946554</v>
      </c>
      <c r="I3970" s="34" t="n">
        <v>-0.0249627037092929</v>
      </c>
      <c r="J3970" s="35" t="n">
        <v>10.5</v>
      </c>
      <c r="K3970" s="6" t="n">
        <v>0</v>
      </c>
      <c r="L3970" s="35" t="n">
        <v>-1</v>
      </c>
      <c r="M3970" s="6" t="str">
        <f aca="false">IF(I3970&lt;=0,"Below 0%",IF(I3970&lt;=0.05,"0-5%",IF(I3970&lt;=0.1,"5-10%",IF(I3970&lt;=0.2,"10-20%",IF(I3970&lt;=0.4,"20-40%","Above 40%")))))</f>
        <v>Below 0%</v>
      </c>
      <c r="N3970" s="6" t="str">
        <f aca="false">IF(AND(H3970&gt;=Summary!$B$25,I3970&gt;=Summary!$B$26,I3970&lt;=Summary!$B$27,J3970&gt;=Summary!$B$28,J3970&lt;=Summary!$B$29,F3970*J3970&gt;1),"Yes","No")</f>
        <v>No</v>
      </c>
    </row>
    <row r="3971" customFormat="false" ht="15" hidden="false" customHeight="false" outlineLevel="0" collapsed="false">
      <c r="A3971" s="6" t="s">
        <v>151</v>
      </c>
      <c r="B3971" s="45" t="n">
        <v>42736</v>
      </c>
      <c r="C3971" s="6" t="s">
        <v>198</v>
      </c>
      <c r="D3971" s="6" t="s">
        <v>181</v>
      </c>
      <c r="E3971" s="6" t="s">
        <v>187</v>
      </c>
      <c r="F3971" s="34" t="n">
        <v>0.206184849143028</v>
      </c>
      <c r="G3971" s="34" t="n">
        <v>0.167554479418886</v>
      </c>
      <c r="H3971" s="34" t="n">
        <v>0.0386303697241421</v>
      </c>
      <c r="I3971" s="34" t="n">
        <v>0.230554085203333</v>
      </c>
      <c r="J3971" s="35" t="n">
        <v>6</v>
      </c>
      <c r="K3971" s="6" t="n">
        <v>0</v>
      </c>
      <c r="L3971" s="35" t="n">
        <v>-1</v>
      </c>
      <c r="M3971" s="6" t="str">
        <f aca="false">IF(I3971&lt;=0,"Below 0%",IF(I3971&lt;=0.05,"0-5%",IF(I3971&lt;=0.1,"5-10%",IF(I3971&lt;=0.2,"10-20%",IF(I3971&lt;=0.4,"20-40%","Above 40%")))))</f>
        <v>20-40%</v>
      </c>
      <c r="N3971" s="6" t="str">
        <f aca="false">IF(AND(H3971&gt;=Summary!$B$25,I3971&gt;=Summary!$B$26,I3971&lt;=Summary!$B$27,J3971&gt;=Summary!$B$28,J3971&lt;=Summary!$B$29,F3971*J3971&gt;1),"Yes","No")</f>
        <v>No</v>
      </c>
    </row>
    <row r="3972" customFormat="false" ht="15" hidden="false" customHeight="false" outlineLevel="0" collapsed="false">
      <c r="A3972" s="6" t="s">
        <v>151</v>
      </c>
      <c r="B3972" s="45" t="n">
        <v>42736</v>
      </c>
      <c r="C3972" s="6" t="s">
        <v>198</v>
      </c>
      <c r="D3972" s="6" t="s">
        <v>181</v>
      </c>
      <c r="E3972" s="6" t="s">
        <v>174</v>
      </c>
      <c r="F3972" s="34" t="n">
        <v>0.121658712625504</v>
      </c>
      <c r="G3972" s="34" t="n">
        <v>0.251331719128329</v>
      </c>
      <c r="H3972" s="34" t="n">
        <v>-0.129673006502826</v>
      </c>
      <c r="I3972" s="34" t="n">
        <v>-0.515943657858064</v>
      </c>
      <c r="J3972" s="35" t="n">
        <v>4</v>
      </c>
      <c r="K3972" s="6" t="n">
        <v>0</v>
      </c>
      <c r="L3972" s="35" t="n">
        <v>-1</v>
      </c>
      <c r="M3972" s="6" t="str">
        <f aca="false">IF(I3972&lt;=0,"Below 0%",IF(I3972&lt;=0.05,"0-5%",IF(I3972&lt;=0.1,"5-10%",IF(I3972&lt;=0.2,"10-20%",IF(I3972&lt;=0.4,"20-40%","Above 40%")))))</f>
        <v>Below 0%</v>
      </c>
      <c r="N3972" s="6" t="str">
        <f aca="false">IF(AND(H3972&gt;=Summary!$B$25,I3972&gt;=Summary!$B$26,I3972&lt;=Summary!$B$27,J3972&gt;=Summary!$B$28,J3972&lt;=Summary!$B$29,F3972*J3972&gt;1),"Yes","No")</f>
        <v>No</v>
      </c>
    </row>
    <row r="3973" customFormat="false" ht="15" hidden="false" customHeight="false" outlineLevel="0" collapsed="false">
      <c r="A3973" s="6" t="s">
        <v>151</v>
      </c>
      <c r="B3973" s="45" t="n">
        <v>42736</v>
      </c>
      <c r="C3973" s="6" t="s">
        <v>198</v>
      </c>
      <c r="D3973" s="6" t="s">
        <v>181</v>
      </c>
      <c r="E3973" s="6" t="s">
        <v>177</v>
      </c>
      <c r="F3973" s="34" t="n">
        <v>0.672156453132629</v>
      </c>
      <c r="G3973" s="34" t="n">
        <v>0.581113801452785</v>
      </c>
      <c r="H3973" s="34" t="n">
        <v>0.0910426516798448</v>
      </c>
      <c r="I3973" s="34" t="n">
        <v>0.156669229765733</v>
      </c>
      <c r="J3973" s="35" t="n">
        <v>1.73</v>
      </c>
      <c r="K3973" s="6" t="n">
        <v>1</v>
      </c>
      <c r="L3973" s="35" t="n">
        <v>0.73</v>
      </c>
      <c r="M3973" s="6" t="str">
        <f aca="false">IF(I3973&lt;=0,"Below 0%",IF(I3973&lt;=0.05,"0-5%",IF(I3973&lt;=0.1,"5-10%",IF(I3973&lt;=0.2,"10-20%",IF(I3973&lt;=0.4,"20-40%","Above 40%")))))</f>
        <v>10-20%</v>
      </c>
      <c r="N3973" s="6" t="str">
        <f aca="false">IF(AND(H3973&gt;=Summary!$B$25,I3973&gt;=Summary!$B$26,I3973&lt;=Summary!$B$27,J3973&gt;=Summary!$B$28,J3973&lt;=Summary!$B$29,F3973*J3973&gt;1),"Yes","No")</f>
        <v>No</v>
      </c>
    </row>
    <row r="3974" customFormat="false" ht="15" hidden="false" customHeight="false" outlineLevel="0" collapsed="false">
      <c r="A3974" s="6" t="s">
        <v>151</v>
      </c>
      <c r="B3974" s="45" t="n">
        <v>42737</v>
      </c>
      <c r="C3974" s="6" t="s">
        <v>173</v>
      </c>
      <c r="D3974" s="6" t="s">
        <v>179</v>
      </c>
      <c r="E3974" s="6" t="s">
        <v>187</v>
      </c>
      <c r="F3974" s="34" t="n">
        <v>0.352402091026306</v>
      </c>
      <c r="G3974" s="34" t="n">
        <v>0.430513595166163</v>
      </c>
      <c r="H3974" s="34" t="n">
        <v>-0.078111504139857</v>
      </c>
      <c r="I3974" s="34" t="n">
        <v>-0.181437949966966</v>
      </c>
      <c r="J3974" s="35" t="n">
        <v>2.32</v>
      </c>
      <c r="K3974" s="6" t="n">
        <v>1</v>
      </c>
      <c r="L3974" s="35" t="n">
        <v>1.32</v>
      </c>
      <c r="M3974" s="6" t="str">
        <f aca="false">IF(I3974&lt;=0,"Below 0%",IF(I3974&lt;=0.05,"0-5%",IF(I3974&lt;=0.1,"5-10%",IF(I3974&lt;=0.2,"10-20%",IF(I3974&lt;=0.4,"20-40%","Above 40%")))))</f>
        <v>Below 0%</v>
      </c>
      <c r="N3974" s="6" t="str">
        <f aca="false">IF(AND(H3974&gt;=Summary!$B$25,I3974&gt;=Summary!$B$26,I3974&lt;=Summary!$B$27,J3974&gt;=Summary!$B$28,J3974&lt;=Summary!$B$29,F3974*J3974&gt;1),"Yes","No")</f>
        <v>No</v>
      </c>
    </row>
    <row r="3975" customFormat="false" ht="15" hidden="false" customHeight="false" outlineLevel="0" collapsed="false">
      <c r="A3975" s="6" t="s">
        <v>151</v>
      </c>
      <c r="B3975" s="45" t="n">
        <v>42737</v>
      </c>
      <c r="C3975" s="6" t="s">
        <v>173</v>
      </c>
      <c r="D3975" s="6" t="s">
        <v>179</v>
      </c>
      <c r="E3975" s="6" t="s">
        <v>174</v>
      </c>
      <c r="F3975" s="34" t="n">
        <v>0.388964891433716</v>
      </c>
      <c r="G3975" s="34" t="n">
        <v>0.292044310171198</v>
      </c>
      <c r="H3975" s="34" t="n">
        <v>0.0969205812625175</v>
      </c>
      <c r="I3975" s="34" t="n">
        <v>0.331869438598896</v>
      </c>
      <c r="J3975" s="35" t="n">
        <v>3.42</v>
      </c>
      <c r="K3975" s="6" t="n">
        <v>0</v>
      </c>
      <c r="L3975" s="35" t="n">
        <v>-1</v>
      </c>
      <c r="M3975" s="6" t="str">
        <f aca="false">IF(I3975&lt;=0,"Below 0%",IF(I3975&lt;=0.05,"0-5%",IF(I3975&lt;=0.1,"5-10%",IF(I3975&lt;=0.2,"10-20%",IF(I3975&lt;=0.4,"20-40%","Above 40%")))))</f>
        <v>20-40%</v>
      </c>
      <c r="N3975" s="6" t="str">
        <f aca="false">IF(AND(H3975&gt;=Summary!$B$25,I3975&gt;=Summary!$B$26,I3975&lt;=Summary!$B$27,J3975&gt;=Summary!$B$28,J3975&lt;=Summary!$B$29,F3975*J3975&gt;1),"Yes","No")</f>
        <v>Yes</v>
      </c>
    </row>
    <row r="3976" customFormat="false" ht="15" hidden="false" customHeight="false" outlineLevel="0" collapsed="false">
      <c r="A3976" s="6" t="s">
        <v>151</v>
      </c>
      <c r="B3976" s="45" t="n">
        <v>42737</v>
      </c>
      <c r="C3976" s="6" t="s">
        <v>173</v>
      </c>
      <c r="D3976" s="6" t="s">
        <v>179</v>
      </c>
      <c r="E3976" s="6" t="s">
        <v>177</v>
      </c>
      <c r="F3976" s="34" t="n">
        <v>0.258633077144623</v>
      </c>
      <c r="G3976" s="34" t="n">
        <v>0.277442094662639</v>
      </c>
      <c r="H3976" s="34" t="n">
        <v>-0.0188090175180157</v>
      </c>
      <c r="I3976" s="34" t="n">
        <v>-0.0677943898199258</v>
      </c>
      <c r="J3976" s="35" t="n">
        <v>3.6</v>
      </c>
      <c r="K3976" s="6" t="n">
        <v>0</v>
      </c>
      <c r="L3976" s="35" t="n">
        <v>-1</v>
      </c>
      <c r="M3976" s="6" t="str">
        <f aca="false">IF(I3976&lt;=0,"Below 0%",IF(I3976&lt;=0.05,"0-5%",IF(I3976&lt;=0.1,"5-10%",IF(I3976&lt;=0.2,"10-20%",IF(I3976&lt;=0.4,"20-40%","Above 40%")))))</f>
        <v>Below 0%</v>
      </c>
      <c r="N3976" s="6" t="str">
        <f aca="false">IF(AND(H3976&gt;=Summary!$B$25,I3976&gt;=Summary!$B$26,I3976&lt;=Summary!$B$27,J3976&gt;=Summary!$B$28,J3976&lt;=Summary!$B$29,F3976*J3976&gt;1),"Yes","No")</f>
        <v>No</v>
      </c>
    </row>
    <row r="3977" customFormat="false" ht="15" hidden="false" customHeight="false" outlineLevel="0" collapsed="false">
      <c r="A3977" s="6" t="s">
        <v>151</v>
      </c>
      <c r="B3977" s="45" t="n">
        <v>42737</v>
      </c>
      <c r="C3977" s="6" t="s">
        <v>194</v>
      </c>
      <c r="D3977" s="6" t="s">
        <v>196</v>
      </c>
      <c r="E3977" s="6" t="s">
        <v>187</v>
      </c>
      <c r="F3977" s="34" t="n">
        <v>0.754800081253052</v>
      </c>
      <c r="G3977" s="34" t="n">
        <v>0.843014885425982</v>
      </c>
      <c r="H3977" s="34" t="n">
        <v>-0.0882148041729303</v>
      </c>
      <c r="I3977" s="34" t="n">
        <v>-0.104642048080034</v>
      </c>
      <c r="J3977" s="35" t="n">
        <v>1.2</v>
      </c>
      <c r="K3977" s="6" t="n">
        <v>1</v>
      </c>
      <c r="L3977" s="35" t="n">
        <v>0.2</v>
      </c>
      <c r="M3977" s="6" t="str">
        <f aca="false">IF(I3977&lt;=0,"Below 0%",IF(I3977&lt;=0.05,"0-5%",IF(I3977&lt;=0.1,"5-10%",IF(I3977&lt;=0.2,"10-20%",IF(I3977&lt;=0.4,"20-40%","Above 40%")))))</f>
        <v>Below 0%</v>
      </c>
      <c r="N3977" s="6" t="str">
        <f aca="false">IF(AND(H3977&gt;=Summary!$B$25,I3977&gt;=Summary!$B$26,I3977&lt;=Summary!$B$27,J3977&gt;=Summary!$B$28,J3977&lt;=Summary!$B$29,F3977*J3977&gt;1),"Yes","No")</f>
        <v>No</v>
      </c>
    </row>
    <row r="3978" customFormat="false" ht="15" hidden="false" customHeight="false" outlineLevel="0" collapsed="false">
      <c r="A3978" s="6" t="s">
        <v>151</v>
      </c>
      <c r="B3978" s="45" t="n">
        <v>42737</v>
      </c>
      <c r="C3978" s="6" t="s">
        <v>194</v>
      </c>
      <c r="D3978" s="6" t="s">
        <v>196</v>
      </c>
      <c r="E3978" s="6" t="s">
        <v>174</v>
      </c>
      <c r="F3978" s="34" t="n">
        <v>0.143026739358902</v>
      </c>
      <c r="G3978" s="34" t="n">
        <v>0.110559329236194</v>
      </c>
      <c r="H3978" s="34" t="n">
        <v>0.0324674101227076</v>
      </c>
      <c r="I3978" s="34" t="n">
        <v>0.293665042534272</v>
      </c>
      <c r="J3978" s="35" t="n">
        <v>9.15</v>
      </c>
      <c r="K3978" s="6" t="n">
        <v>0</v>
      </c>
      <c r="L3978" s="35" t="n">
        <v>-1</v>
      </c>
      <c r="M3978" s="6" t="str">
        <f aca="false">IF(I3978&lt;=0,"Below 0%",IF(I3978&lt;=0.05,"0-5%",IF(I3978&lt;=0.1,"5-10%",IF(I3978&lt;=0.2,"10-20%",IF(I3978&lt;=0.4,"20-40%","Above 40%")))))</f>
        <v>20-40%</v>
      </c>
      <c r="N3978" s="6" t="str">
        <f aca="false">IF(AND(H3978&gt;=Summary!$B$25,I3978&gt;=Summary!$B$26,I3978&lt;=Summary!$B$27,J3978&gt;=Summary!$B$28,J3978&lt;=Summary!$B$29,F3978*J3978&gt;1),"Yes","No")</f>
        <v>No</v>
      </c>
    </row>
    <row r="3979" customFormat="false" ht="15" hidden="false" customHeight="false" outlineLevel="0" collapsed="false">
      <c r="A3979" s="6" t="s">
        <v>151</v>
      </c>
      <c r="B3979" s="45" t="n">
        <v>42737</v>
      </c>
      <c r="C3979" s="6" t="s">
        <v>194</v>
      </c>
      <c r="D3979" s="6" t="s">
        <v>196</v>
      </c>
      <c r="E3979" s="6" t="s">
        <v>177</v>
      </c>
      <c r="F3979" s="34" t="n">
        <v>0.102173238992691</v>
      </c>
      <c r="G3979" s="34" t="n">
        <v>0.0464257853378237</v>
      </c>
      <c r="H3979" s="34" t="n">
        <v>0.0557474536548673</v>
      </c>
      <c r="I3979" s="34" t="n">
        <v>1.2007864433356</v>
      </c>
      <c r="J3979" s="35" t="n">
        <v>21.79</v>
      </c>
      <c r="K3979" s="6" t="n">
        <v>0</v>
      </c>
      <c r="L3979" s="35" t="n">
        <v>-1</v>
      </c>
      <c r="M3979" s="6" t="str">
        <f aca="false">IF(I3979&lt;=0,"Below 0%",IF(I3979&lt;=0.05,"0-5%",IF(I3979&lt;=0.1,"5-10%",IF(I3979&lt;=0.2,"10-20%",IF(I3979&lt;=0.4,"20-40%","Above 40%")))))</f>
        <v>Above 40%</v>
      </c>
      <c r="N3979" s="6" t="str">
        <f aca="false">IF(AND(H3979&gt;=Summary!$B$25,I3979&gt;=Summary!$B$26,I3979&lt;=Summary!$B$27,J3979&gt;=Summary!$B$28,J3979&lt;=Summary!$B$29,F3979*J3979&gt;1),"Yes","No")</f>
        <v>No</v>
      </c>
    </row>
    <row r="3980" customFormat="false" ht="15" hidden="false" customHeight="false" outlineLevel="0" collapsed="false">
      <c r="A3980" s="6" t="s">
        <v>151</v>
      </c>
      <c r="B3980" s="45" t="n">
        <v>42737</v>
      </c>
      <c r="C3980" s="6" t="s">
        <v>200</v>
      </c>
      <c r="D3980" s="6" t="s">
        <v>195</v>
      </c>
      <c r="E3980" s="6" t="s">
        <v>187</v>
      </c>
      <c r="F3980" s="34" t="n">
        <v>0.265911161899567</v>
      </c>
      <c r="G3980" s="34" t="n">
        <v>0.350050987299527</v>
      </c>
      <c r="H3980" s="34" t="n">
        <v>-0.0841398253999606</v>
      </c>
      <c r="I3980" s="34" t="n">
        <v>-0.240364485325576</v>
      </c>
      <c r="J3980" s="35" t="n">
        <v>2.85</v>
      </c>
      <c r="K3980" s="6" t="n">
        <v>0</v>
      </c>
      <c r="L3980" s="35" t="n">
        <v>-1</v>
      </c>
      <c r="M3980" s="6" t="str">
        <f aca="false">IF(I3980&lt;=0,"Below 0%",IF(I3980&lt;=0.05,"0-5%",IF(I3980&lt;=0.1,"5-10%",IF(I3980&lt;=0.2,"10-20%",IF(I3980&lt;=0.4,"20-40%","Above 40%")))))</f>
        <v>Below 0%</v>
      </c>
      <c r="N3980" s="6" t="str">
        <f aca="false">IF(AND(H3980&gt;=Summary!$B$25,I3980&gt;=Summary!$B$26,I3980&lt;=Summary!$B$27,J3980&gt;=Summary!$B$28,J3980&lt;=Summary!$B$29,F3980*J3980&gt;1),"Yes","No")</f>
        <v>No</v>
      </c>
    </row>
    <row r="3981" customFormat="false" ht="15" hidden="false" customHeight="false" outlineLevel="0" collapsed="false">
      <c r="A3981" s="6" t="s">
        <v>151</v>
      </c>
      <c r="B3981" s="45" t="n">
        <v>42737</v>
      </c>
      <c r="C3981" s="6" t="s">
        <v>200</v>
      </c>
      <c r="D3981" s="6" t="s">
        <v>195</v>
      </c>
      <c r="E3981" s="6" t="s">
        <v>174</v>
      </c>
      <c r="F3981" s="34" t="n">
        <v>0.25289061665535</v>
      </c>
      <c r="G3981" s="34" t="n">
        <v>0.311764160563641</v>
      </c>
      <c r="H3981" s="34" t="n">
        <v>-0.0588735439082917</v>
      </c>
      <c r="I3981" s="34" t="n">
        <v>-0.188839999446549</v>
      </c>
      <c r="J3981" s="35" t="n">
        <v>3.2</v>
      </c>
      <c r="K3981" s="6" t="n">
        <v>1</v>
      </c>
      <c r="L3981" s="35" t="n">
        <v>2.2</v>
      </c>
      <c r="M3981" s="6" t="str">
        <f aca="false">IF(I3981&lt;=0,"Below 0%",IF(I3981&lt;=0.05,"0-5%",IF(I3981&lt;=0.1,"5-10%",IF(I3981&lt;=0.2,"10-20%",IF(I3981&lt;=0.4,"20-40%","Above 40%")))))</f>
        <v>Below 0%</v>
      </c>
      <c r="N3981" s="6" t="str">
        <f aca="false">IF(AND(H3981&gt;=Summary!$B$25,I3981&gt;=Summary!$B$26,I3981&lt;=Summary!$B$27,J3981&gt;=Summary!$B$28,J3981&lt;=Summary!$B$29,F3981*J3981&gt;1),"Yes","No")</f>
        <v>No</v>
      </c>
    </row>
    <row r="3982" customFormat="false" ht="15" hidden="false" customHeight="false" outlineLevel="0" collapsed="false">
      <c r="A3982" s="6" t="s">
        <v>151</v>
      </c>
      <c r="B3982" s="45" t="n">
        <v>42737</v>
      </c>
      <c r="C3982" s="6" t="s">
        <v>200</v>
      </c>
      <c r="D3982" s="6" t="s">
        <v>195</v>
      </c>
      <c r="E3982" s="6" t="s">
        <v>177</v>
      </c>
      <c r="F3982" s="34" t="n">
        <v>0.481198251247406</v>
      </c>
      <c r="G3982" s="34" t="n">
        <v>0.338184852136831</v>
      </c>
      <c r="H3982" s="34" t="n">
        <v>0.143013399110575</v>
      </c>
      <c r="I3982" s="34" t="n">
        <v>0.42288528953009</v>
      </c>
      <c r="J3982" s="35" t="n">
        <v>2.95</v>
      </c>
      <c r="K3982" s="6" t="n">
        <v>0</v>
      </c>
      <c r="L3982" s="35" t="n">
        <v>-1</v>
      </c>
      <c r="M3982" s="6" t="str">
        <f aca="false">IF(I3982&lt;=0,"Below 0%",IF(I3982&lt;=0.05,"0-5%",IF(I3982&lt;=0.1,"5-10%",IF(I3982&lt;=0.2,"10-20%",IF(I3982&lt;=0.4,"20-40%","Above 40%")))))</f>
        <v>Above 40%</v>
      </c>
      <c r="N3982" s="6" t="str">
        <f aca="false">IF(AND(H3982&gt;=Summary!$B$25,I3982&gt;=Summary!$B$26,I3982&lt;=Summary!$B$27,J3982&gt;=Summary!$B$28,J3982&lt;=Summary!$B$29,F3982*J3982&gt;1),"Yes","No")</f>
        <v>No</v>
      </c>
    </row>
    <row r="3983" customFormat="false" ht="15" hidden="false" customHeight="false" outlineLevel="0" collapsed="false">
      <c r="A3983" s="6" t="s">
        <v>151</v>
      </c>
      <c r="B3983" s="45" t="n">
        <v>42737</v>
      </c>
      <c r="C3983" s="6" t="s">
        <v>191</v>
      </c>
      <c r="D3983" s="6" t="s">
        <v>183</v>
      </c>
      <c r="E3983" s="6" t="s">
        <v>187</v>
      </c>
      <c r="F3983" s="34" t="n">
        <v>0.184084534645081</v>
      </c>
      <c r="G3983" s="34" t="n">
        <v>0.0924092409240924</v>
      </c>
      <c r="H3983" s="34" t="n">
        <v>0.0916752937209882</v>
      </c>
      <c r="I3983" s="34" t="n">
        <v>0.992057642766408</v>
      </c>
      <c r="J3983" s="35" t="n">
        <v>11</v>
      </c>
      <c r="K3983" s="6" t="n">
        <v>0</v>
      </c>
      <c r="L3983" s="35" t="n">
        <v>-1</v>
      </c>
      <c r="M3983" s="6" t="str">
        <f aca="false">IF(I3983&lt;=0,"Below 0%",IF(I3983&lt;=0.05,"0-5%",IF(I3983&lt;=0.1,"5-10%",IF(I3983&lt;=0.2,"10-20%",IF(I3983&lt;=0.4,"20-40%","Above 40%")))))</f>
        <v>Above 40%</v>
      </c>
      <c r="N3983" s="6" t="str">
        <f aca="false">IF(AND(H3983&gt;=Summary!$B$25,I3983&gt;=Summary!$B$26,I3983&lt;=Summary!$B$27,J3983&gt;=Summary!$B$28,J3983&lt;=Summary!$B$29,F3983*J3983&gt;1),"Yes","No")</f>
        <v>No</v>
      </c>
    </row>
    <row r="3984" customFormat="false" ht="15" hidden="false" customHeight="false" outlineLevel="0" collapsed="false">
      <c r="A3984" s="6" t="s">
        <v>151</v>
      </c>
      <c r="B3984" s="45" t="n">
        <v>42737</v>
      </c>
      <c r="C3984" s="6" t="s">
        <v>191</v>
      </c>
      <c r="D3984" s="6" t="s">
        <v>183</v>
      </c>
      <c r="E3984" s="6" t="s">
        <v>174</v>
      </c>
      <c r="F3984" s="34" t="n">
        <v>0.201389253139496</v>
      </c>
      <c r="G3984" s="34" t="n">
        <v>0.181518151815182</v>
      </c>
      <c r="H3984" s="34" t="n">
        <v>0.0198711013243144</v>
      </c>
      <c r="I3984" s="34" t="n">
        <v>0.109471703659405</v>
      </c>
      <c r="J3984" s="35" t="n">
        <v>5.6</v>
      </c>
      <c r="K3984" s="6" t="n">
        <v>1</v>
      </c>
      <c r="L3984" s="35" t="n">
        <v>4.6</v>
      </c>
      <c r="M3984" s="6" t="str">
        <f aca="false">IF(I3984&lt;=0,"Below 0%",IF(I3984&lt;=0.05,"0-5%",IF(I3984&lt;=0.1,"5-10%",IF(I3984&lt;=0.2,"10-20%",IF(I3984&lt;=0.4,"20-40%","Above 40%")))))</f>
        <v>10-20%</v>
      </c>
      <c r="N3984" s="6" t="str">
        <f aca="false">IF(AND(H3984&gt;=Summary!$B$25,I3984&gt;=Summary!$B$26,I3984&lt;=Summary!$B$27,J3984&gt;=Summary!$B$28,J3984&lt;=Summary!$B$29,F3984*J3984&gt;1),"Yes","No")</f>
        <v>No</v>
      </c>
    </row>
    <row r="3985" customFormat="false" ht="15" hidden="false" customHeight="false" outlineLevel="0" collapsed="false">
      <c r="A3985" s="6" t="s">
        <v>151</v>
      </c>
      <c r="B3985" s="45" t="n">
        <v>42737</v>
      </c>
      <c r="C3985" s="6" t="s">
        <v>191</v>
      </c>
      <c r="D3985" s="6" t="s">
        <v>183</v>
      </c>
      <c r="E3985" s="6" t="s">
        <v>177</v>
      </c>
      <c r="F3985" s="34" t="n">
        <v>0.614526212215424</v>
      </c>
      <c r="G3985" s="34" t="n">
        <v>0.726072607260726</v>
      </c>
      <c r="H3985" s="34" t="n">
        <v>-0.111546395045302</v>
      </c>
      <c r="I3985" s="34" t="n">
        <v>-0.153629807721485</v>
      </c>
      <c r="J3985" s="35" t="n">
        <v>1.4</v>
      </c>
      <c r="K3985" s="6" t="n">
        <v>0</v>
      </c>
      <c r="L3985" s="35" t="n">
        <v>-1</v>
      </c>
      <c r="M3985" s="6" t="str">
        <f aca="false">IF(I3985&lt;=0,"Below 0%",IF(I3985&lt;=0.05,"0-5%",IF(I3985&lt;=0.1,"5-10%",IF(I3985&lt;=0.2,"10-20%",IF(I3985&lt;=0.4,"20-40%","Above 40%")))))</f>
        <v>Below 0%</v>
      </c>
      <c r="N3985" s="6" t="str">
        <f aca="false">IF(AND(H3985&gt;=Summary!$B$25,I3985&gt;=Summary!$B$26,I3985&lt;=Summary!$B$27,J3985&gt;=Summary!$B$28,J3985&lt;=Summary!$B$29,F3985*J3985&gt;1),"Yes","No")</f>
        <v>No</v>
      </c>
    </row>
    <row r="3986" customFormat="false" ht="15" hidden="false" customHeight="false" outlineLevel="0" collapsed="false">
      <c r="A3986" s="6" t="s">
        <v>151</v>
      </c>
      <c r="B3986" s="45" t="n">
        <v>42737</v>
      </c>
      <c r="C3986" s="6" t="s">
        <v>178</v>
      </c>
      <c r="D3986" s="6" t="s">
        <v>186</v>
      </c>
      <c r="E3986" s="6" t="s">
        <v>187</v>
      </c>
      <c r="F3986" s="34" t="n">
        <v>0.470566153526306</v>
      </c>
      <c r="G3986" s="34" t="n">
        <v>0.557952182952183</v>
      </c>
      <c r="H3986" s="34" t="n">
        <v>-0.0873860294258768</v>
      </c>
      <c r="I3986" s="34" t="n">
        <v>-0.156619208770738</v>
      </c>
      <c r="J3986" s="35" t="n">
        <v>1.8</v>
      </c>
      <c r="K3986" s="6" t="n">
        <v>1</v>
      </c>
      <c r="L3986" s="35" t="n">
        <v>0.8</v>
      </c>
      <c r="M3986" s="6" t="str">
        <f aca="false">IF(I3986&lt;=0,"Below 0%",IF(I3986&lt;=0.05,"0-5%",IF(I3986&lt;=0.1,"5-10%",IF(I3986&lt;=0.2,"10-20%",IF(I3986&lt;=0.4,"20-40%","Above 40%")))))</f>
        <v>Below 0%</v>
      </c>
      <c r="N3986" s="6" t="str">
        <f aca="false">IF(AND(H3986&gt;=Summary!$B$25,I3986&gt;=Summary!$B$26,I3986&lt;=Summary!$B$27,J3986&gt;=Summary!$B$28,J3986&lt;=Summary!$B$29,F3986*J3986&gt;1),"Yes","No")</f>
        <v>No</v>
      </c>
    </row>
    <row r="3987" customFormat="false" ht="15" hidden="false" customHeight="false" outlineLevel="0" collapsed="false">
      <c r="A3987" s="6" t="s">
        <v>151</v>
      </c>
      <c r="B3987" s="45" t="n">
        <v>42737</v>
      </c>
      <c r="C3987" s="6" t="s">
        <v>178</v>
      </c>
      <c r="D3987" s="6" t="s">
        <v>186</v>
      </c>
      <c r="E3987" s="6" t="s">
        <v>174</v>
      </c>
      <c r="F3987" s="34" t="n">
        <v>0.283793449401856</v>
      </c>
      <c r="G3987" s="34" t="n">
        <v>0.264293139293139</v>
      </c>
      <c r="H3987" s="34" t="n">
        <v>0.0195003101087162</v>
      </c>
      <c r="I3987" s="34" t="n">
        <v>0.0737828842658208</v>
      </c>
      <c r="J3987" s="35" t="n">
        <v>3.8</v>
      </c>
      <c r="K3987" s="6" t="n">
        <v>0</v>
      </c>
      <c r="L3987" s="35" t="n">
        <v>-1</v>
      </c>
      <c r="M3987" s="6" t="str">
        <f aca="false">IF(I3987&lt;=0,"Below 0%",IF(I3987&lt;=0.05,"0-5%",IF(I3987&lt;=0.1,"5-10%",IF(I3987&lt;=0.2,"10-20%",IF(I3987&lt;=0.4,"20-40%","Above 40%")))))</f>
        <v>5-10%</v>
      </c>
      <c r="N3987" s="6" t="str">
        <f aca="false">IF(AND(H3987&gt;=Summary!$B$25,I3987&gt;=Summary!$B$26,I3987&lt;=Summary!$B$27,J3987&gt;=Summary!$B$28,J3987&lt;=Summary!$B$29,F3987*J3987&gt;1),"Yes","No")</f>
        <v>No</v>
      </c>
    </row>
    <row r="3988" customFormat="false" ht="15" hidden="false" customHeight="false" outlineLevel="0" collapsed="false">
      <c r="A3988" s="6" t="s">
        <v>151</v>
      </c>
      <c r="B3988" s="45" t="n">
        <v>42737</v>
      </c>
      <c r="C3988" s="6" t="s">
        <v>178</v>
      </c>
      <c r="D3988" s="6" t="s">
        <v>186</v>
      </c>
      <c r="E3988" s="6" t="s">
        <v>177</v>
      </c>
      <c r="F3988" s="34" t="n">
        <v>0.245640337467194</v>
      </c>
      <c r="G3988" s="34" t="n">
        <v>0.177754677754678</v>
      </c>
      <c r="H3988" s="34" t="n">
        <v>0.0678856597125158</v>
      </c>
      <c r="I3988" s="34" t="n">
        <v>0.381906459903159</v>
      </c>
      <c r="J3988" s="35" t="n">
        <v>5.65</v>
      </c>
      <c r="K3988" s="6" t="n">
        <v>0</v>
      </c>
      <c r="L3988" s="35" t="n">
        <v>-1</v>
      </c>
      <c r="M3988" s="6" t="str">
        <f aca="false">IF(I3988&lt;=0,"Below 0%",IF(I3988&lt;=0.05,"0-5%",IF(I3988&lt;=0.1,"5-10%",IF(I3988&lt;=0.2,"10-20%",IF(I3988&lt;=0.4,"20-40%","Above 40%")))))</f>
        <v>20-40%</v>
      </c>
      <c r="N3988" s="6" t="str">
        <f aca="false">IF(AND(H3988&gt;=Summary!$B$25,I3988&gt;=Summary!$B$26,I3988&lt;=Summary!$B$27,J3988&gt;=Summary!$B$28,J3988&lt;=Summary!$B$29,F3988*J3988&gt;1),"Yes","No")</f>
        <v>No</v>
      </c>
    </row>
    <row r="3989" customFormat="false" ht="15" hidden="false" customHeight="false" outlineLevel="0" collapsed="false">
      <c r="A3989" s="6" t="s">
        <v>151</v>
      </c>
      <c r="B3989" s="45" t="n">
        <v>42737</v>
      </c>
      <c r="C3989" s="6" t="s">
        <v>189</v>
      </c>
      <c r="D3989" s="6" t="s">
        <v>176</v>
      </c>
      <c r="E3989" s="6" t="s">
        <v>187</v>
      </c>
      <c r="F3989" s="34" t="n">
        <v>0.172614112496376</v>
      </c>
      <c r="G3989" s="34" t="n">
        <v>0.167358557703713</v>
      </c>
      <c r="H3989" s="34" t="n">
        <v>0.00525555479266354</v>
      </c>
      <c r="I3989" s="34" t="n">
        <v>0.0314029641792675</v>
      </c>
      <c r="J3989" s="35" t="n">
        <v>6</v>
      </c>
      <c r="K3989" s="6" t="n">
        <v>0</v>
      </c>
      <c r="L3989" s="35" t="n">
        <v>-1</v>
      </c>
      <c r="M3989" s="6" t="str">
        <f aca="false">IF(I3989&lt;=0,"Below 0%",IF(I3989&lt;=0.05,"0-5%",IF(I3989&lt;=0.1,"5-10%",IF(I3989&lt;=0.2,"10-20%",IF(I3989&lt;=0.4,"20-40%","Above 40%")))))</f>
        <v>0-5%</v>
      </c>
      <c r="N3989" s="6" t="str">
        <f aca="false">IF(AND(H3989&gt;=Summary!$B$25,I3989&gt;=Summary!$B$26,I3989&lt;=Summary!$B$27,J3989&gt;=Summary!$B$28,J3989&lt;=Summary!$B$29,F3989*J3989&gt;1),"Yes","No")</f>
        <v>No</v>
      </c>
    </row>
    <row r="3990" customFormat="false" ht="15" hidden="false" customHeight="false" outlineLevel="0" collapsed="false">
      <c r="A3990" s="6" t="s">
        <v>151</v>
      </c>
      <c r="B3990" s="45" t="n">
        <v>42737</v>
      </c>
      <c r="C3990" s="6" t="s">
        <v>189</v>
      </c>
      <c r="D3990" s="6" t="s">
        <v>176</v>
      </c>
      <c r="E3990" s="6" t="s">
        <v>174</v>
      </c>
      <c r="F3990" s="34" t="n">
        <v>0.233176082372665</v>
      </c>
      <c r="G3990" s="34" t="n">
        <v>0.241964179812596</v>
      </c>
      <c r="H3990" s="34" t="n">
        <v>-0.00878809743993095</v>
      </c>
      <c r="I3990" s="34" t="n">
        <v>-0.036319828194146</v>
      </c>
      <c r="J3990" s="35" t="n">
        <v>4.15</v>
      </c>
      <c r="K3990" s="6" t="n">
        <v>0</v>
      </c>
      <c r="L3990" s="35" t="n">
        <v>-1</v>
      </c>
      <c r="M3990" s="6" t="str">
        <f aca="false">IF(I3990&lt;=0,"Below 0%",IF(I3990&lt;=0.05,"0-5%",IF(I3990&lt;=0.1,"5-10%",IF(I3990&lt;=0.2,"10-20%",IF(I3990&lt;=0.4,"20-40%","Above 40%")))))</f>
        <v>Below 0%</v>
      </c>
      <c r="N3990" s="6" t="str">
        <f aca="false">IF(AND(H3990&gt;=Summary!$B$25,I3990&gt;=Summary!$B$26,I3990&lt;=Summary!$B$27,J3990&gt;=Summary!$B$28,J3990&lt;=Summary!$B$29,F3990*J3990&gt;1),"Yes","No")</f>
        <v>No</v>
      </c>
    </row>
    <row r="3991" customFormat="false" ht="15" hidden="false" customHeight="false" outlineLevel="0" collapsed="false">
      <c r="A3991" s="6" t="s">
        <v>151</v>
      </c>
      <c r="B3991" s="45" t="n">
        <v>42737</v>
      </c>
      <c r="C3991" s="6" t="s">
        <v>189</v>
      </c>
      <c r="D3991" s="6" t="s">
        <v>176</v>
      </c>
      <c r="E3991" s="6" t="s">
        <v>177</v>
      </c>
      <c r="F3991" s="34" t="n">
        <v>0.594209849834442</v>
      </c>
      <c r="G3991" s="34" t="n">
        <v>0.590677262483691</v>
      </c>
      <c r="H3991" s="34" t="n">
        <v>0.00353258735075102</v>
      </c>
      <c r="I3991" s="34" t="n">
        <v>0.00598057107513683</v>
      </c>
      <c r="J3991" s="35" t="n">
        <v>1.7</v>
      </c>
      <c r="K3991" s="6" t="n">
        <v>1</v>
      </c>
      <c r="L3991" s="35" t="n">
        <v>0.7</v>
      </c>
      <c r="M3991" s="6" t="str">
        <f aca="false">IF(I3991&lt;=0,"Below 0%",IF(I3991&lt;=0.05,"0-5%",IF(I3991&lt;=0.1,"5-10%",IF(I3991&lt;=0.2,"10-20%",IF(I3991&lt;=0.4,"20-40%","Above 40%")))))</f>
        <v>0-5%</v>
      </c>
      <c r="N3991" s="6" t="str">
        <f aca="false">IF(AND(H3991&gt;=Summary!$B$25,I3991&gt;=Summary!$B$26,I3991&lt;=Summary!$B$27,J3991&gt;=Summary!$B$28,J3991&lt;=Summary!$B$29,F3991*J3991&gt;1),"Yes","No")</f>
        <v>No</v>
      </c>
    </row>
    <row r="3992" customFormat="false" ht="15" hidden="false" customHeight="false" outlineLevel="0" collapsed="false">
      <c r="A3992" s="6" t="s">
        <v>151</v>
      </c>
      <c r="B3992" s="45" t="n">
        <v>42738</v>
      </c>
      <c r="C3992" s="6" t="s">
        <v>199</v>
      </c>
      <c r="D3992" s="6" t="s">
        <v>185</v>
      </c>
      <c r="E3992" s="6" t="s">
        <v>187</v>
      </c>
      <c r="F3992" s="34" t="n">
        <v>0.1321941614151</v>
      </c>
      <c r="G3992" s="34" t="n">
        <v>0.201781811139086</v>
      </c>
      <c r="H3992" s="34" t="n">
        <v>-0.0695876497239863</v>
      </c>
      <c r="I3992" s="34" t="n">
        <v>-0.344865819823672</v>
      </c>
      <c r="J3992" s="35" t="n">
        <v>5</v>
      </c>
      <c r="K3992" s="6" t="n">
        <v>0</v>
      </c>
      <c r="L3992" s="35" t="n">
        <v>-1</v>
      </c>
      <c r="M3992" s="6" t="str">
        <f aca="false">IF(I3992&lt;=0,"Below 0%",IF(I3992&lt;=0.05,"0-5%",IF(I3992&lt;=0.1,"5-10%",IF(I3992&lt;=0.2,"10-20%",IF(I3992&lt;=0.4,"20-40%","Above 40%")))))</f>
        <v>Below 0%</v>
      </c>
      <c r="N3992" s="6" t="str">
        <f aca="false">IF(AND(H3992&gt;=Summary!$B$25,I3992&gt;=Summary!$B$26,I3992&lt;=Summary!$B$27,J3992&gt;=Summary!$B$28,J3992&lt;=Summary!$B$29,F3992*J3992&gt;1),"Yes","No")</f>
        <v>No</v>
      </c>
    </row>
    <row r="3993" customFormat="false" ht="15" hidden="false" customHeight="false" outlineLevel="0" collapsed="false">
      <c r="A3993" s="6" t="s">
        <v>151</v>
      </c>
      <c r="B3993" s="45" t="n">
        <v>42738</v>
      </c>
      <c r="C3993" s="6" t="s">
        <v>199</v>
      </c>
      <c r="D3993" s="6" t="s">
        <v>185</v>
      </c>
      <c r="E3993" s="6" t="s">
        <v>174</v>
      </c>
      <c r="F3993" s="34" t="n">
        <v>0.233987048268318</v>
      </c>
      <c r="G3993" s="34" t="n">
        <v>0.258694629665495</v>
      </c>
      <c r="H3993" s="34" t="n">
        <v>-0.0247075813971773</v>
      </c>
      <c r="I3993" s="34" t="n">
        <v>-0.0955086753409816</v>
      </c>
      <c r="J3993" s="35" t="n">
        <v>3.9</v>
      </c>
      <c r="K3993" s="6" t="n">
        <v>1</v>
      </c>
      <c r="L3993" s="35" t="n">
        <v>2.9</v>
      </c>
      <c r="M3993" s="6" t="str">
        <f aca="false">IF(I3993&lt;=0,"Below 0%",IF(I3993&lt;=0.05,"0-5%",IF(I3993&lt;=0.1,"5-10%",IF(I3993&lt;=0.2,"10-20%",IF(I3993&lt;=0.4,"20-40%","Above 40%")))))</f>
        <v>Below 0%</v>
      </c>
      <c r="N3993" s="6" t="str">
        <f aca="false">IF(AND(H3993&gt;=Summary!$B$25,I3993&gt;=Summary!$B$26,I3993&lt;=Summary!$B$27,J3993&gt;=Summary!$B$28,J3993&lt;=Summary!$B$29,F3993*J3993&gt;1),"Yes","No")</f>
        <v>No</v>
      </c>
    </row>
    <row r="3994" customFormat="false" ht="15" hidden="false" customHeight="false" outlineLevel="0" collapsed="false">
      <c r="A3994" s="6" t="s">
        <v>151</v>
      </c>
      <c r="B3994" s="45" t="n">
        <v>42738</v>
      </c>
      <c r="C3994" s="6" t="s">
        <v>199</v>
      </c>
      <c r="D3994" s="6" t="s">
        <v>185</v>
      </c>
      <c r="E3994" s="6" t="s">
        <v>177</v>
      </c>
      <c r="F3994" s="34" t="n">
        <v>0.633818805217743</v>
      </c>
      <c r="G3994" s="34" t="n">
        <v>0.539523559195418</v>
      </c>
      <c r="H3994" s="34" t="n">
        <v>0.0942952460223248</v>
      </c>
      <c r="I3994" s="34" t="n">
        <v>0.174775029588968</v>
      </c>
      <c r="J3994" s="35" t="n">
        <v>1.87</v>
      </c>
      <c r="K3994" s="6" t="n">
        <v>0</v>
      </c>
      <c r="L3994" s="35" t="n">
        <v>-1</v>
      </c>
      <c r="M3994" s="6" t="str">
        <f aca="false">IF(I3994&lt;=0,"Below 0%",IF(I3994&lt;=0.05,"0-5%",IF(I3994&lt;=0.1,"5-10%",IF(I3994&lt;=0.2,"10-20%",IF(I3994&lt;=0.4,"20-40%","Above 40%")))))</f>
        <v>10-20%</v>
      </c>
      <c r="N3994" s="6" t="str">
        <f aca="false">IF(AND(H3994&gt;=Summary!$B$25,I3994&gt;=Summary!$B$26,I3994&lt;=Summary!$B$27,J3994&gt;=Summary!$B$28,J3994&lt;=Summary!$B$29,F3994*J3994&gt;1),"Yes","No")</f>
        <v>Yes</v>
      </c>
    </row>
    <row r="3995" customFormat="false" ht="15" hidden="false" customHeight="false" outlineLevel="0" collapsed="false">
      <c r="A3995" s="6" t="s">
        <v>151</v>
      </c>
      <c r="B3995" s="45" t="n">
        <v>42738</v>
      </c>
      <c r="C3995" s="6" t="s">
        <v>180</v>
      </c>
      <c r="D3995" s="6" t="s">
        <v>175</v>
      </c>
      <c r="E3995" s="6" t="s">
        <v>187</v>
      </c>
      <c r="F3995" s="34" t="n">
        <v>0.554328501224518</v>
      </c>
      <c r="G3995" s="34" t="n">
        <v>0.54085538359128</v>
      </c>
      <c r="H3995" s="34" t="n">
        <v>0.0134731176332381</v>
      </c>
      <c r="I3995" s="34" t="n">
        <v>0.0249107581101933</v>
      </c>
      <c r="J3995" s="35" t="n">
        <v>1.86</v>
      </c>
      <c r="K3995" s="6" t="n">
        <v>0</v>
      </c>
      <c r="L3995" s="35" t="n">
        <v>-1</v>
      </c>
      <c r="M3995" s="6" t="str">
        <f aca="false">IF(I3995&lt;=0,"Below 0%",IF(I3995&lt;=0.05,"0-5%",IF(I3995&lt;=0.1,"5-10%",IF(I3995&lt;=0.2,"10-20%",IF(I3995&lt;=0.4,"20-40%","Above 40%")))))</f>
        <v>0-5%</v>
      </c>
      <c r="N3995" s="6" t="str">
        <f aca="false">IF(AND(H3995&gt;=Summary!$B$25,I3995&gt;=Summary!$B$26,I3995&lt;=Summary!$B$27,J3995&gt;=Summary!$B$28,J3995&lt;=Summary!$B$29,F3995*J3995&gt;1),"Yes","No")</f>
        <v>No</v>
      </c>
    </row>
    <row r="3996" customFormat="false" ht="15" hidden="false" customHeight="false" outlineLevel="0" collapsed="false">
      <c r="A3996" s="6" t="s">
        <v>151</v>
      </c>
      <c r="B3996" s="45" t="n">
        <v>42738</v>
      </c>
      <c r="C3996" s="6" t="s">
        <v>180</v>
      </c>
      <c r="D3996" s="6" t="s">
        <v>175</v>
      </c>
      <c r="E3996" s="6" t="s">
        <v>174</v>
      </c>
      <c r="F3996" s="34" t="n">
        <v>0.266283839941025</v>
      </c>
      <c r="G3996" s="34" t="n">
        <v>0.257946413712764</v>
      </c>
      <c r="H3996" s="34" t="n">
        <v>0.00833742622826056</v>
      </c>
      <c r="I3996" s="34" t="n">
        <v>0.0323223188423341</v>
      </c>
      <c r="J3996" s="35" t="n">
        <v>3.9</v>
      </c>
      <c r="K3996" s="6" t="n">
        <v>0</v>
      </c>
      <c r="L3996" s="35" t="n">
        <v>-1</v>
      </c>
      <c r="M3996" s="6" t="str">
        <f aca="false">IF(I3996&lt;=0,"Below 0%",IF(I3996&lt;=0.05,"0-5%",IF(I3996&lt;=0.1,"5-10%",IF(I3996&lt;=0.2,"10-20%",IF(I3996&lt;=0.4,"20-40%","Above 40%")))))</f>
        <v>0-5%</v>
      </c>
      <c r="N3996" s="6" t="str">
        <f aca="false">IF(AND(H3996&gt;=Summary!$B$25,I3996&gt;=Summary!$B$26,I3996&lt;=Summary!$B$27,J3996&gt;=Summary!$B$28,J3996&lt;=Summary!$B$29,F3996*J3996&gt;1),"Yes","No")</f>
        <v>No</v>
      </c>
    </row>
    <row r="3997" customFormat="false" ht="15" hidden="false" customHeight="false" outlineLevel="0" collapsed="false">
      <c r="A3997" s="6" t="s">
        <v>151</v>
      </c>
      <c r="B3997" s="45" t="n">
        <v>42738</v>
      </c>
      <c r="C3997" s="6" t="s">
        <v>180</v>
      </c>
      <c r="D3997" s="6" t="s">
        <v>175</v>
      </c>
      <c r="E3997" s="6" t="s">
        <v>177</v>
      </c>
      <c r="F3997" s="34" t="n">
        <v>0.17938768863678</v>
      </c>
      <c r="G3997" s="34" t="n">
        <v>0.201198202695956</v>
      </c>
      <c r="H3997" s="34" t="n">
        <v>-0.0218105140591763</v>
      </c>
      <c r="I3997" s="34" t="n">
        <v>-0.108403125708511</v>
      </c>
      <c r="J3997" s="35" t="n">
        <v>5</v>
      </c>
      <c r="K3997" s="6" t="n">
        <v>1</v>
      </c>
      <c r="L3997" s="35" t="n">
        <v>4</v>
      </c>
      <c r="M3997" s="6" t="str">
        <f aca="false">IF(I3997&lt;=0,"Below 0%",IF(I3997&lt;=0.05,"0-5%",IF(I3997&lt;=0.1,"5-10%",IF(I3997&lt;=0.2,"10-20%",IF(I3997&lt;=0.4,"20-40%","Above 40%")))))</f>
        <v>Below 0%</v>
      </c>
      <c r="N3997" s="6" t="str">
        <f aca="false">IF(AND(H3997&gt;=Summary!$B$25,I3997&gt;=Summary!$B$26,I3997&lt;=Summary!$B$27,J3997&gt;=Summary!$B$28,J3997&lt;=Summary!$B$29,F3997*J3997&gt;1),"Yes","No")</f>
        <v>No</v>
      </c>
    </row>
    <row r="3998" customFormat="false" ht="15" hidden="false" customHeight="false" outlineLevel="0" collapsed="false">
      <c r="A3998" s="6" t="s">
        <v>151</v>
      </c>
      <c r="B3998" s="45" t="n">
        <v>42738</v>
      </c>
      <c r="C3998" s="6" t="s">
        <v>192</v>
      </c>
      <c r="D3998" s="6" t="s">
        <v>198</v>
      </c>
      <c r="E3998" s="6" t="s">
        <v>187</v>
      </c>
      <c r="F3998" s="34" t="n">
        <v>0.471143960952759</v>
      </c>
      <c r="G3998" s="34" t="n">
        <v>0.510932105868815</v>
      </c>
      <c r="H3998" s="34" t="n">
        <v>-0.039788144916056</v>
      </c>
      <c r="I3998" s="34" t="n">
        <v>-0.0778736439911095</v>
      </c>
      <c r="J3998" s="35" t="n">
        <v>2</v>
      </c>
      <c r="K3998" s="6" t="n">
        <v>1</v>
      </c>
      <c r="L3998" s="35" t="n">
        <v>1</v>
      </c>
      <c r="M3998" s="6" t="str">
        <f aca="false">IF(I3998&lt;=0,"Below 0%",IF(I3998&lt;=0.05,"0-5%",IF(I3998&lt;=0.1,"5-10%",IF(I3998&lt;=0.2,"10-20%",IF(I3998&lt;=0.4,"20-40%","Above 40%")))))</f>
        <v>Below 0%</v>
      </c>
      <c r="N3998" s="6" t="str">
        <f aca="false">IF(AND(H3998&gt;=Summary!$B$25,I3998&gt;=Summary!$B$26,I3998&lt;=Summary!$B$27,J3998&gt;=Summary!$B$28,J3998&lt;=Summary!$B$29,F3998*J3998&gt;1),"Yes","No")</f>
        <v>No</v>
      </c>
    </row>
    <row r="3999" customFormat="false" ht="15" hidden="false" customHeight="false" outlineLevel="0" collapsed="false">
      <c r="A3999" s="6" t="s">
        <v>151</v>
      </c>
      <c r="B3999" s="45" t="n">
        <v>42738</v>
      </c>
      <c r="C3999" s="6" t="s">
        <v>192</v>
      </c>
      <c r="D3999" s="6" t="s">
        <v>198</v>
      </c>
      <c r="E3999" s="6" t="s">
        <v>174</v>
      </c>
      <c r="F3999" s="34" t="n">
        <v>0.366870045661926</v>
      </c>
      <c r="G3999" s="34" t="n">
        <v>0.276179516685846</v>
      </c>
      <c r="H3999" s="34" t="n">
        <v>0.0906905289760805</v>
      </c>
      <c r="I3999" s="34" t="n">
        <v>0.328375290334225</v>
      </c>
      <c r="J3999" s="35" t="n">
        <v>3.7</v>
      </c>
      <c r="K3999" s="6" t="n">
        <v>0</v>
      </c>
      <c r="L3999" s="35" t="n">
        <v>-1</v>
      </c>
      <c r="M3999" s="6" t="str">
        <f aca="false">IF(I3999&lt;=0,"Below 0%",IF(I3999&lt;=0.05,"0-5%",IF(I3999&lt;=0.1,"5-10%",IF(I3999&lt;=0.2,"10-20%",IF(I3999&lt;=0.4,"20-40%","Above 40%")))))</f>
        <v>20-40%</v>
      </c>
      <c r="N3999" s="6" t="str">
        <f aca="false">IF(AND(H3999&gt;=Summary!$B$25,I3999&gt;=Summary!$B$26,I3999&lt;=Summary!$B$27,J3999&gt;=Summary!$B$28,J3999&lt;=Summary!$B$29,F3999*J3999&gt;1),"Yes","No")</f>
        <v>Yes</v>
      </c>
    </row>
    <row r="4000" customFormat="false" ht="15" hidden="false" customHeight="false" outlineLevel="0" collapsed="false">
      <c r="A4000" s="6" t="s">
        <v>151</v>
      </c>
      <c r="B4000" s="45" t="n">
        <v>42738</v>
      </c>
      <c r="C4000" s="6" t="s">
        <v>192</v>
      </c>
      <c r="D4000" s="6" t="s">
        <v>198</v>
      </c>
      <c r="E4000" s="6" t="s">
        <v>177</v>
      </c>
      <c r="F4000" s="34" t="n">
        <v>0.161986023187637</v>
      </c>
      <c r="G4000" s="34" t="n">
        <v>0.21288837744534</v>
      </c>
      <c r="H4000" s="34" t="n">
        <v>-0.0509023542577022</v>
      </c>
      <c r="I4000" s="34" t="n">
        <v>-0.239103491080774</v>
      </c>
      <c r="J4000" s="35" t="n">
        <v>4.8</v>
      </c>
      <c r="K4000" s="6" t="n">
        <v>0</v>
      </c>
      <c r="L4000" s="35" t="n">
        <v>-1</v>
      </c>
      <c r="M4000" s="6" t="str">
        <f aca="false">IF(I4000&lt;=0,"Below 0%",IF(I4000&lt;=0.05,"0-5%",IF(I4000&lt;=0.1,"5-10%",IF(I4000&lt;=0.2,"10-20%",IF(I4000&lt;=0.4,"20-40%","Above 40%")))))</f>
        <v>Below 0%</v>
      </c>
      <c r="N4000" s="6" t="str">
        <f aca="false">IF(AND(H4000&gt;=Summary!$B$25,I4000&gt;=Summary!$B$26,I4000&lt;=Summary!$B$27,J4000&gt;=Summary!$B$28,J4000&lt;=Summary!$B$29,F4000*J4000&gt;1),"Yes","No")</f>
        <v>No</v>
      </c>
    </row>
    <row r="4001" customFormat="false" ht="15" hidden="false" customHeight="false" outlineLevel="0" collapsed="false">
      <c r="A4001" s="6" t="s">
        <v>151</v>
      </c>
      <c r="B4001" s="45" t="n">
        <v>42739</v>
      </c>
      <c r="C4001" s="6" t="s">
        <v>181</v>
      </c>
      <c r="D4001" s="6" t="s">
        <v>190</v>
      </c>
      <c r="E4001" s="6" t="s">
        <v>187</v>
      </c>
      <c r="F4001" s="34" t="n">
        <v>0.407814294099808</v>
      </c>
      <c r="G4001" s="34" t="n">
        <v>0.327844388411465</v>
      </c>
      <c r="H4001" s="34" t="n">
        <v>0.0799699056883427</v>
      </c>
      <c r="I4001" s="34" t="n">
        <v>0.243926413002914</v>
      </c>
      <c r="J4001" s="35" t="n">
        <v>3.15</v>
      </c>
      <c r="K4001" s="6" t="n">
        <v>1</v>
      </c>
      <c r="L4001" s="35" t="n">
        <v>2.15</v>
      </c>
      <c r="M4001" s="6" t="str">
        <f aca="false">IF(I4001&lt;=0,"Below 0%",IF(I4001&lt;=0.05,"0-5%",IF(I4001&lt;=0.1,"5-10%",IF(I4001&lt;=0.2,"10-20%",IF(I4001&lt;=0.4,"20-40%","Above 40%")))))</f>
        <v>20-40%</v>
      </c>
      <c r="N4001" s="6" t="str">
        <f aca="false">IF(AND(H4001&gt;=Summary!$B$25,I4001&gt;=Summary!$B$26,I4001&lt;=Summary!$B$27,J4001&gt;=Summary!$B$28,J4001&lt;=Summary!$B$29,F4001*J4001&gt;1),"Yes","No")</f>
        <v>Yes</v>
      </c>
    </row>
    <row r="4002" customFormat="false" ht="15" hidden="false" customHeight="false" outlineLevel="0" collapsed="false">
      <c r="A4002" s="6" t="s">
        <v>151</v>
      </c>
      <c r="B4002" s="45" t="n">
        <v>42739</v>
      </c>
      <c r="C4002" s="6" t="s">
        <v>181</v>
      </c>
      <c r="D4002" s="6" t="s">
        <v>190</v>
      </c>
      <c r="E4002" s="6" t="s">
        <v>174</v>
      </c>
      <c r="F4002" s="34" t="n">
        <v>0.309752374887466</v>
      </c>
      <c r="G4002" s="34" t="n">
        <v>0.299336180723512</v>
      </c>
      <c r="H4002" s="34" t="n">
        <v>0.0104161941639548</v>
      </c>
      <c r="I4002" s="34" t="n">
        <v>0.0347976450383589</v>
      </c>
      <c r="J4002" s="35" t="n">
        <v>3.45</v>
      </c>
      <c r="K4002" s="6" t="n">
        <v>0</v>
      </c>
      <c r="L4002" s="35" t="n">
        <v>-1</v>
      </c>
      <c r="M4002" s="6" t="str">
        <f aca="false">IF(I4002&lt;=0,"Below 0%",IF(I4002&lt;=0.05,"0-5%",IF(I4002&lt;=0.1,"5-10%",IF(I4002&lt;=0.2,"10-20%",IF(I4002&lt;=0.4,"20-40%","Above 40%")))))</f>
        <v>0-5%</v>
      </c>
      <c r="N4002" s="6" t="str">
        <f aca="false">IF(AND(H4002&gt;=Summary!$B$25,I4002&gt;=Summary!$B$26,I4002&lt;=Summary!$B$27,J4002&gt;=Summary!$B$28,J4002&lt;=Summary!$B$29,F4002*J4002&gt;1),"Yes","No")</f>
        <v>No</v>
      </c>
    </row>
    <row r="4003" customFormat="false" ht="15" hidden="false" customHeight="false" outlineLevel="0" collapsed="false">
      <c r="A4003" s="6" t="s">
        <v>151</v>
      </c>
      <c r="B4003" s="45" t="n">
        <v>42739</v>
      </c>
      <c r="C4003" s="6" t="s">
        <v>181</v>
      </c>
      <c r="D4003" s="6" t="s">
        <v>190</v>
      </c>
      <c r="E4003" s="6" t="s">
        <v>177</v>
      </c>
      <c r="F4003" s="34" t="n">
        <v>0.282433271408081</v>
      </c>
      <c r="G4003" s="34" t="n">
        <v>0.372819430865023</v>
      </c>
      <c r="H4003" s="34" t="n">
        <v>-0.0903861594569424</v>
      </c>
      <c r="I4003" s="34" t="n">
        <v>-0.242439508174846</v>
      </c>
      <c r="J4003" s="35" t="n">
        <v>2.77</v>
      </c>
      <c r="K4003" s="6" t="n">
        <v>0</v>
      </c>
      <c r="L4003" s="35" t="n">
        <v>-1</v>
      </c>
      <c r="M4003" s="6" t="str">
        <f aca="false">IF(I4003&lt;=0,"Below 0%",IF(I4003&lt;=0.05,"0-5%",IF(I4003&lt;=0.1,"5-10%",IF(I4003&lt;=0.2,"10-20%",IF(I4003&lt;=0.4,"20-40%","Above 40%")))))</f>
        <v>Below 0%</v>
      </c>
      <c r="N4003" s="6" t="str">
        <f aca="false">IF(AND(H4003&gt;=Summary!$B$25,I4003&gt;=Summary!$B$26,I4003&lt;=Summary!$B$27,J4003&gt;=Summary!$B$28,J4003&lt;=Summary!$B$29,F4003*J4003&gt;1),"Yes","No")</f>
        <v>No</v>
      </c>
    </row>
    <row r="4004" customFormat="false" ht="15" hidden="false" customHeight="false" outlineLevel="0" collapsed="false">
      <c r="A4004" s="6" t="s">
        <v>151</v>
      </c>
      <c r="B4004" s="45" t="n">
        <v>42749</v>
      </c>
      <c r="C4004" s="6" t="s">
        <v>196</v>
      </c>
      <c r="D4004" s="6" t="s">
        <v>179</v>
      </c>
      <c r="E4004" s="6" t="s">
        <v>187</v>
      </c>
      <c r="F4004" s="34" t="n">
        <v>0.324434846639633</v>
      </c>
      <c r="G4004" s="34" t="n">
        <v>0.268361437138025</v>
      </c>
      <c r="H4004" s="34" t="n">
        <v>0.0560734095016085</v>
      </c>
      <c r="I4004" s="34" t="n">
        <v>0.208947343923966</v>
      </c>
      <c r="J4004" s="35" t="n">
        <v>3.75</v>
      </c>
      <c r="K4004" s="6" t="n">
        <v>1</v>
      </c>
      <c r="L4004" s="35" t="n">
        <v>2.75</v>
      </c>
      <c r="M4004" s="6" t="str">
        <f aca="false">IF(I4004&lt;=0,"Below 0%",IF(I4004&lt;=0.05,"0-5%",IF(I4004&lt;=0.1,"5-10%",IF(I4004&lt;=0.2,"10-20%",IF(I4004&lt;=0.4,"20-40%","Above 40%")))))</f>
        <v>20-40%</v>
      </c>
      <c r="N4004" s="6" t="str">
        <f aca="false">IF(AND(H4004&gt;=Summary!$B$25,I4004&gt;=Summary!$B$26,I4004&lt;=Summary!$B$27,J4004&gt;=Summary!$B$28,J4004&lt;=Summary!$B$29,F4004*J4004&gt;1),"Yes","No")</f>
        <v>Yes</v>
      </c>
    </row>
    <row r="4005" customFormat="false" ht="15" hidden="false" customHeight="false" outlineLevel="0" collapsed="false">
      <c r="A4005" s="6" t="s">
        <v>151</v>
      </c>
      <c r="B4005" s="45" t="n">
        <v>42749</v>
      </c>
      <c r="C4005" s="6" t="s">
        <v>196</v>
      </c>
      <c r="D4005" s="6" t="s">
        <v>179</v>
      </c>
      <c r="E4005" s="6" t="s">
        <v>174</v>
      </c>
      <c r="F4005" s="34" t="n">
        <v>0.293617337942123</v>
      </c>
      <c r="G4005" s="34" t="n">
        <v>0.295986879196351</v>
      </c>
      <c r="H4005" s="34" t="n">
        <v>-0.00236954125422739</v>
      </c>
      <c r="I4005" s="34" t="n">
        <v>-0.00800556180281054</v>
      </c>
      <c r="J4005" s="35" t="n">
        <v>3.4</v>
      </c>
      <c r="K4005" s="6" t="n">
        <v>0</v>
      </c>
      <c r="L4005" s="35" t="n">
        <v>-1</v>
      </c>
      <c r="M4005" s="6" t="str">
        <f aca="false">IF(I4005&lt;=0,"Below 0%",IF(I4005&lt;=0.05,"0-5%",IF(I4005&lt;=0.1,"5-10%",IF(I4005&lt;=0.2,"10-20%",IF(I4005&lt;=0.4,"20-40%","Above 40%")))))</f>
        <v>Below 0%</v>
      </c>
      <c r="N4005" s="6" t="str">
        <f aca="false">IF(AND(H4005&gt;=Summary!$B$25,I4005&gt;=Summary!$B$26,I4005&lt;=Summary!$B$27,J4005&gt;=Summary!$B$28,J4005&lt;=Summary!$B$29,F4005*J4005&gt;1),"Yes","No")</f>
        <v>No</v>
      </c>
    </row>
    <row r="4006" customFormat="false" ht="15" hidden="false" customHeight="false" outlineLevel="0" collapsed="false">
      <c r="A4006" s="6" t="s">
        <v>151</v>
      </c>
      <c r="B4006" s="45" t="n">
        <v>42749</v>
      </c>
      <c r="C4006" s="6" t="s">
        <v>196</v>
      </c>
      <c r="D4006" s="6" t="s">
        <v>179</v>
      </c>
      <c r="E4006" s="6" t="s">
        <v>177</v>
      </c>
      <c r="F4006" s="34" t="n">
        <v>0.381947875022888</v>
      </c>
      <c r="G4006" s="34" t="n">
        <v>0.435651683665625</v>
      </c>
      <c r="H4006" s="34" t="n">
        <v>-0.0537038086427363</v>
      </c>
      <c r="I4006" s="34" t="n">
        <v>-0.12327235416805</v>
      </c>
      <c r="J4006" s="35" t="n">
        <v>2.31</v>
      </c>
      <c r="K4006" s="6" t="n">
        <v>0</v>
      </c>
      <c r="L4006" s="35" t="n">
        <v>-1</v>
      </c>
      <c r="M4006" s="6" t="str">
        <f aca="false">IF(I4006&lt;=0,"Below 0%",IF(I4006&lt;=0.05,"0-5%",IF(I4006&lt;=0.1,"5-10%",IF(I4006&lt;=0.2,"10-20%",IF(I4006&lt;=0.4,"20-40%","Above 40%")))))</f>
        <v>Below 0%</v>
      </c>
      <c r="N4006" s="6" t="str">
        <f aca="false">IF(AND(H4006&gt;=Summary!$B$25,I4006&gt;=Summary!$B$26,I4006&lt;=Summary!$B$27,J4006&gt;=Summary!$B$28,J4006&lt;=Summary!$B$29,F4006*J4006&gt;1),"Yes","No")</f>
        <v>No</v>
      </c>
    </row>
    <row r="4007" customFormat="false" ht="15" hidden="false" customHeight="false" outlineLevel="0" collapsed="false">
      <c r="A4007" s="6" t="s">
        <v>151</v>
      </c>
      <c r="B4007" s="45" t="n">
        <v>42749</v>
      </c>
      <c r="C4007" s="6" t="s">
        <v>186</v>
      </c>
      <c r="D4007" s="6" t="s">
        <v>199</v>
      </c>
      <c r="E4007" s="6" t="s">
        <v>187</v>
      </c>
      <c r="F4007" s="34" t="n">
        <v>0.277000606060028</v>
      </c>
      <c r="G4007" s="34" t="n">
        <v>0.298962073333753</v>
      </c>
      <c r="H4007" s="34" t="n">
        <v>-0.0219614672737252</v>
      </c>
      <c r="I4007" s="34" t="n">
        <v>-0.0734590412383446</v>
      </c>
      <c r="J4007" s="35" t="n">
        <v>3.35</v>
      </c>
      <c r="K4007" s="6" t="n">
        <v>1</v>
      </c>
      <c r="L4007" s="35" t="n">
        <v>2.35</v>
      </c>
      <c r="M4007" s="6" t="str">
        <f aca="false">IF(I4007&lt;=0,"Below 0%",IF(I4007&lt;=0.05,"0-5%",IF(I4007&lt;=0.1,"5-10%",IF(I4007&lt;=0.2,"10-20%",IF(I4007&lt;=0.4,"20-40%","Above 40%")))))</f>
        <v>Below 0%</v>
      </c>
      <c r="N4007" s="6" t="str">
        <f aca="false">IF(AND(H4007&gt;=Summary!$B$25,I4007&gt;=Summary!$B$26,I4007&lt;=Summary!$B$27,J4007&gt;=Summary!$B$28,J4007&lt;=Summary!$B$29,F4007*J4007&gt;1),"Yes","No")</f>
        <v>No</v>
      </c>
    </row>
    <row r="4008" customFormat="false" ht="15" hidden="false" customHeight="false" outlineLevel="0" collapsed="false">
      <c r="A4008" s="6" t="s">
        <v>151</v>
      </c>
      <c r="B4008" s="45" t="n">
        <v>42749</v>
      </c>
      <c r="C4008" s="6" t="s">
        <v>186</v>
      </c>
      <c r="D4008" s="6" t="s">
        <v>199</v>
      </c>
      <c r="E4008" s="6" t="s">
        <v>174</v>
      </c>
      <c r="F4008" s="34" t="n">
        <v>0.291812717914581</v>
      </c>
      <c r="G4008" s="34" t="n">
        <v>0.276663797145877</v>
      </c>
      <c r="H4008" s="34" t="n">
        <v>0.0151489207687047</v>
      </c>
      <c r="I4008" s="34" t="n">
        <v>0.0547557032216872</v>
      </c>
      <c r="J4008" s="35" t="n">
        <v>3.62</v>
      </c>
      <c r="K4008" s="6" t="n">
        <v>0</v>
      </c>
      <c r="L4008" s="35" t="n">
        <v>-1</v>
      </c>
      <c r="M4008" s="6" t="str">
        <f aca="false">IF(I4008&lt;=0,"Below 0%",IF(I4008&lt;=0.05,"0-5%",IF(I4008&lt;=0.1,"5-10%",IF(I4008&lt;=0.2,"10-20%",IF(I4008&lt;=0.4,"20-40%","Above 40%")))))</f>
        <v>5-10%</v>
      </c>
      <c r="N4008" s="6" t="str">
        <f aca="false">IF(AND(H4008&gt;=Summary!$B$25,I4008&gt;=Summary!$B$26,I4008&lt;=Summary!$B$27,J4008&gt;=Summary!$B$28,J4008&lt;=Summary!$B$29,F4008*J4008&gt;1),"Yes","No")</f>
        <v>No</v>
      </c>
    </row>
    <row r="4009" customFormat="false" ht="15" hidden="false" customHeight="false" outlineLevel="0" collapsed="false">
      <c r="A4009" s="6" t="s">
        <v>151</v>
      </c>
      <c r="B4009" s="45" t="n">
        <v>42749</v>
      </c>
      <c r="C4009" s="6" t="s">
        <v>186</v>
      </c>
      <c r="D4009" s="6" t="s">
        <v>199</v>
      </c>
      <c r="E4009" s="6" t="s">
        <v>177</v>
      </c>
      <c r="F4009" s="34" t="n">
        <v>0.431186705827713</v>
      </c>
      <c r="G4009" s="34" t="n">
        <v>0.42437412952037</v>
      </c>
      <c r="H4009" s="34" t="n">
        <v>0.00681257630734289</v>
      </c>
      <c r="I4009" s="34" t="n">
        <v>0.0160532318853708</v>
      </c>
      <c r="J4009" s="35" t="n">
        <v>2.36</v>
      </c>
      <c r="K4009" s="6" t="n">
        <v>0</v>
      </c>
      <c r="L4009" s="35" t="n">
        <v>-1</v>
      </c>
      <c r="M4009" s="6" t="str">
        <f aca="false">IF(I4009&lt;=0,"Below 0%",IF(I4009&lt;=0.05,"0-5%",IF(I4009&lt;=0.1,"5-10%",IF(I4009&lt;=0.2,"10-20%",IF(I4009&lt;=0.4,"20-40%","Above 40%")))))</f>
        <v>0-5%</v>
      </c>
      <c r="N4009" s="6" t="str">
        <f aca="false">IF(AND(H4009&gt;=Summary!$B$25,I4009&gt;=Summary!$B$26,I4009&lt;=Summary!$B$27,J4009&gt;=Summary!$B$28,J4009&lt;=Summary!$B$29,F4009*J4009&gt;1),"Yes","No")</f>
        <v>No</v>
      </c>
    </row>
    <row r="4010" customFormat="false" ht="15" hidden="false" customHeight="false" outlineLevel="0" collapsed="false">
      <c r="A4010" s="6" t="s">
        <v>151</v>
      </c>
      <c r="B4010" s="45" t="n">
        <v>42749</v>
      </c>
      <c r="C4010" s="6" t="s">
        <v>195</v>
      </c>
      <c r="D4010" s="6" t="s">
        <v>190</v>
      </c>
      <c r="E4010" s="6" t="s">
        <v>187</v>
      </c>
      <c r="F4010" s="34" t="n">
        <v>0.278200685977936</v>
      </c>
      <c r="G4010" s="34" t="n">
        <v>0.164597849660837</v>
      </c>
      <c r="H4010" s="34" t="n">
        <v>0.113602836317099</v>
      </c>
      <c r="I4010" s="34" t="n">
        <v>0.690184206848289</v>
      </c>
      <c r="J4010" s="35" t="n">
        <v>6.2</v>
      </c>
      <c r="K4010" s="6" t="n">
        <v>0</v>
      </c>
      <c r="L4010" s="35" t="n">
        <v>-1</v>
      </c>
      <c r="M4010" s="6" t="str">
        <f aca="false">IF(I4010&lt;=0,"Below 0%",IF(I4010&lt;=0.05,"0-5%",IF(I4010&lt;=0.1,"5-10%",IF(I4010&lt;=0.2,"10-20%",IF(I4010&lt;=0.4,"20-40%","Above 40%")))))</f>
        <v>Above 40%</v>
      </c>
      <c r="N4010" s="6" t="str">
        <f aca="false">IF(AND(H4010&gt;=Summary!$B$25,I4010&gt;=Summary!$B$26,I4010&lt;=Summary!$B$27,J4010&gt;=Summary!$B$28,J4010&lt;=Summary!$B$29,F4010*J4010&gt;1),"Yes","No")</f>
        <v>No</v>
      </c>
    </row>
    <row r="4011" customFormat="false" ht="15" hidden="false" customHeight="false" outlineLevel="0" collapsed="false">
      <c r="A4011" s="6" t="s">
        <v>151</v>
      </c>
      <c r="B4011" s="45" t="n">
        <v>42749</v>
      </c>
      <c r="C4011" s="6" t="s">
        <v>195</v>
      </c>
      <c r="D4011" s="6" t="s">
        <v>190</v>
      </c>
      <c r="E4011" s="6" t="s">
        <v>174</v>
      </c>
      <c r="F4011" s="34" t="n">
        <v>0.379693180322647</v>
      </c>
      <c r="G4011" s="34" t="n">
        <v>0.248904065340778</v>
      </c>
      <c r="H4011" s="34" t="n">
        <v>0.130789114981869</v>
      </c>
      <c r="I4011" s="34" t="n">
        <v>0.52545993896405</v>
      </c>
      <c r="J4011" s="35" t="n">
        <v>4.1</v>
      </c>
      <c r="K4011" s="6" t="n">
        <v>0</v>
      </c>
      <c r="L4011" s="35" t="n">
        <v>-1</v>
      </c>
      <c r="M4011" s="6" t="str">
        <f aca="false">IF(I4011&lt;=0,"Below 0%",IF(I4011&lt;=0.05,"0-5%",IF(I4011&lt;=0.1,"5-10%",IF(I4011&lt;=0.2,"10-20%",IF(I4011&lt;=0.4,"20-40%","Above 40%")))))</f>
        <v>Above 40%</v>
      </c>
      <c r="N4011" s="6" t="str">
        <f aca="false">IF(AND(H4011&gt;=Summary!$B$25,I4011&gt;=Summary!$B$26,I4011&lt;=Summary!$B$27,J4011&gt;=Summary!$B$28,J4011&lt;=Summary!$B$29,F4011*J4011&gt;1),"Yes","No")</f>
        <v>No</v>
      </c>
    </row>
    <row r="4012" customFormat="false" ht="15" hidden="false" customHeight="false" outlineLevel="0" collapsed="false">
      <c r="A4012" s="6" t="s">
        <v>151</v>
      </c>
      <c r="B4012" s="45" t="n">
        <v>42749</v>
      </c>
      <c r="C4012" s="6" t="s">
        <v>195</v>
      </c>
      <c r="D4012" s="6" t="s">
        <v>190</v>
      </c>
      <c r="E4012" s="6" t="s">
        <v>177</v>
      </c>
      <c r="F4012" s="34" t="n">
        <v>0.342106133699417</v>
      </c>
      <c r="G4012" s="34" t="n">
        <v>0.586498084998385</v>
      </c>
      <c r="H4012" s="34" t="n">
        <v>-0.244391951298968</v>
      </c>
      <c r="I4012" s="34" t="n">
        <v>-0.416696929708885</v>
      </c>
      <c r="J4012" s="35" t="n">
        <v>1.74</v>
      </c>
      <c r="K4012" s="6" t="n">
        <v>1</v>
      </c>
      <c r="L4012" s="35" t="n">
        <v>0.74</v>
      </c>
      <c r="M4012" s="6" t="str">
        <f aca="false">IF(I4012&lt;=0,"Below 0%",IF(I4012&lt;=0.05,"0-5%",IF(I4012&lt;=0.1,"5-10%",IF(I4012&lt;=0.2,"10-20%",IF(I4012&lt;=0.4,"20-40%","Above 40%")))))</f>
        <v>Below 0%</v>
      </c>
      <c r="N4012" s="6" t="str">
        <f aca="false">IF(AND(H4012&gt;=Summary!$B$25,I4012&gt;=Summary!$B$26,I4012&lt;=Summary!$B$27,J4012&gt;=Summary!$B$28,J4012&lt;=Summary!$B$29,F4012*J4012&gt;1),"Yes","No")</f>
        <v>No</v>
      </c>
    </row>
    <row r="4013" customFormat="false" ht="15" hidden="false" customHeight="false" outlineLevel="0" collapsed="false">
      <c r="A4013" s="6" t="s">
        <v>151</v>
      </c>
      <c r="B4013" s="45" t="n">
        <v>42749</v>
      </c>
      <c r="C4013" s="6" t="s">
        <v>191</v>
      </c>
      <c r="D4013" s="6" t="s">
        <v>192</v>
      </c>
      <c r="E4013" s="6" t="s">
        <v>187</v>
      </c>
      <c r="F4013" s="34" t="n">
        <v>0.337786316871643</v>
      </c>
      <c r="G4013" s="34" t="n">
        <v>0.324495554490763</v>
      </c>
      <c r="H4013" s="34" t="n">
        <v>0.0132907623808802</v>
      </c>
      <c r="I4013" s="34" t="n">
        <v>0.0409582263822925</v>
      </c>
      <c r="J4013" s="35" t="n">
        <v>3.12</v>
      </c>
      <c r="K4013" s="6" t="n">
        <v>0</v>
      </c>
      <c r="L4013" s="35" t="n">
        <v>-1</v>
      </c>
      <c r="M4013" s="6" t="str">
        <f aca="false">IF(I4013&lt;=0,"Below 0%",IF(I4013&lt;=0.05,"0-5%",IF(I4013&lt;=0.1,"5-10%",IF(I4013&lt;=0.2,"10-20%",IF(I4013&lt;=0.4,"20-40%","Above 40%")))))</f>
        <v>0-5%</v>
      </c>
      <c r="N4013" s="6" t="str">
        <f aca="false">IF(AND(H4013&gt;=Summary!$B$25,I4013&gt;=Summary!$B$26,I4013&lt;=Summary!$B$27,J4013&gt;=Summary!$B$28,J4013&lt;=Summary!$B$29,F4013*J4013&gt;1),"Yes","No")</f>
        <v>No</v>
      </c>
    </row>
    <row r="4014" customFormat="false" ht="15" hidden="false" customHeight="false" outlineLevel="0" collapsed="false">
      <c r="A4014" s="6" t="s">
        <v>151</v>
      </c>
      <c r="B4014" s="45" t="n">
        <v>42749</v>
      </c>
      <c r="C4014" s="6" t="s">
        <v>191</v>
      </c>
      <c r="D4014" s="6" t="s">
        <v>192</v>
      </c>
      <c r="E4014" s="6" t="s">
        <v>174</v>
      </c>
      <c r="F4014" s="34" t="n">
        <v>0.32926732301712</v>
      </c>
      <c r="G4014" s="34" t="n">
        <v>0.293456849278603</v>
      </c>
      <c r="H4014" s="34" t="n">
        <v>0.0358104737385174</v>
      </c>
      <c r="I4014" s="34" t="n">
        <v>0.122029776529494</v>
      </c>
      <c r="J4014" s="35" t="n">
        <v>3.45</v>
      </c>
      <c r="K4014" s="6" t="n">
        <v>0</v>
      </c>
      <c r="L4014" s="35" t="n">
        <v>-1</v>
      </c>
      <c r="M4014" s="6" t="str">
        <f aca="false">IF(I4014&lt;=0,"Below 0%",IF(I4014&lt;=0.05,"0-5%",IF(I4014&lt;=0.1,"5-10%",IF(I4014&lt;=0.2,"10-20%",IF(I4014&lt;=0.4,"20-40%","Above 40%")))))</f>
        <v>10-20%</v>
      </c>
      <c r="N4014" s="6" t="str">
        <f aca="false">IF(AND(H4014&gt;=Summary!$B$25,I4014&gt;=Summary!$B$26,I4014&lt;=Summary!$B$27,J4014&gt;=Summary!$B$28,J4014&lt;=Summary!$B$29,F4014*J4014&gt;1),"Yes","No")</f>
        <v>Yes</v>
      </c>
    </row>
    <row r="4015" customFormat="false" ht="15" hidden="false" customHeight="false" outlineLevel="0" collapsed="false">
      <c r="A4015" s="6" t="s">
        <v>151</v>
      </c>
      <c r="B4015" s="45" t="n">
        <v>42749</v>
      </c>
      <c r="C4015" s="6" t="s">
        <v>191</v>
      </c>
      <c r="D4015" s="6" t="s">
        <v>192</v>
      </c>
      <c r="E4015" s="6" t="s">
        <v>177</v>
      </c>
      <c r="F4015" s="34" t="n">
        <v>0.332946330308914</v>
      </c>
      <c r="G4015" s="34" t="n">
        <v>0.382047596230634</v>
      </c>
      <c r="H4015" s="34" t="n">
        <v>-0.0491012659217199</v>
      </c>
      <c r="I4015" s="34" t="n">
        <v>-0.128521331912997</v>
      </c>
      <c r="J4015" s="35" t="n">
        <v>2.65</v>
      </c>
      <c r="K4015" s="6" t="n">
        <v>1</v>
      </c>
      <c r="L4015" s="35" t="n">
        <v>1.65</v>
      </c>
      <c r="M4015" s="6" t="str">
        <f aca="false">IF(I4015&lt;=0,"Below 0%",IF(I4015&lt;=0.05,"0-5%",IF(I4015&lt;=0.1,"5-10%",IF(I4015&lt;=0.2,"10-20%",IF(I4015&lt;=0.4,"20-40%","Above 40%")))))</f>
        <v>Below 0%</v>
      </c>
      <c r="N4015" s="6" t="str">
        <f aca="false">IF(AND(H4015&gt;=Summary!$B$25,I4015&gt;=Summary!$B$26,I4015&lt;=Summary!$B$27,J4015&gt;=Summary!$B$28,J4015&lt;=Summary!$B$29,F4015*J4015&gt;1),"Yes","No")</f>
        <v>No</v>
      </c>
    </row>
    <row r="4016" customFormat="false" ht="15" hidden="false" customHeight="false" outlineLevel="0" collapsed="false">
      <c r="A4016" s="6" t="s">
        <v>151</v>
      </c>
      <c r="B4016" s="45" t="n">
        <v>42749</v>
      </c>
      <c r="C4016" s="6" t="s">
        <v>175</v>
      </c>
      <c r="D4016" s="6" t="s">
        <v>185</v>
      </c>
      <c r="E4016" s="6" t="s">
        <v>187</v>
      </c>
      <c r="F4016" s="34" t="n">
        <v>0.153947085142136</v>
      </c>
      <c r="G4016" s="34" t="n">
        <v>0.145502373084448</v>
      </c>
      <c r="H4016" s="34" t="n">
        <v>0.00844471205768752</v>
      </c>
      <c r="I4016" s="34" t="n">
        <v>0.0580383115317733</v>
      </c>
      <c r="J4016" s="35" t="n">
        <v>7</v>
      </c>
      <c r="K4016" s="6" t="n">
        <v>0</v>
      </c>
      <c r="L4016" s="35" t="n">
        <v>-1</v>
      </c>
      <c r="M4016" s="6" t="str">
        <f aca="false">IF(I4016&lt;=0,"Below 0%",IF(I4016&lt;=0.05,"0-5%",IF(I4016&lt;=0.1,"5-10%",IF(I4016&lt;=0.2,"10-20%",IF(I4016&lt;=0.4,"20-40%","Above 40%")))))</f>
        <v>5-10%</v>
      </c>
      <c r="N4016" s="6" t="str">
        <f aca="false">IF(AND(H4016&gt;=Summary!$B$25,I4016&gt;=Summary!$B$26,I4016&lt;=Summary!$B$27,J4016&gt;=Summary!$B$28,J4016&lt;=Summary!$B$29,F4016*J4016&gt;1),"Yes","No")</f>
        <v>No</v>
      </c>
    </row>
    <row r="4017" customFormat="false" ht="15" hidden="false" customHeight="false" outlineLevel="0" collapsed="false">
      <c r="A4017" s="6" t="s">
        <v>151</v>
      </c>
      <c r="B4017" s="45" t="n">
        <v>42749</v>
      </c>
      <c r="C4017" s="6" t="s">
        <v>175</v>
      </c>
      <c r="D4017" s="6" t="s">
        <v>185</v>
      </c>
      <c r="E4017" s="6" t="s">
        <v>174</v>
      </c>
      <c r="F4017" s="34" t="n">
        <v>0.249162137508392</v>
      </c>
      <c r="G4017" s="34" t="n">
        <v>0.205760931634573</v>
      </c>
      <c r="H4017" s="34" t="n">
        <v>0.0434012058738193</v>
      </c>
      <c r="I4017" s="34" t="n">
        <v>0.210930255462193</v>
      </c>
      <c r="J4017" s="35" t="n">
        <v>4.95</v>
      </c>
      <c r="K4017" s="6" t="n">
        <v>0</v>
      </c>
      <c r="L4017" s="35" t="n">
        <v>-1</v>
      </c>
      <c r="M4017" s="6" t="str">
        <f aca="false">IF(I4017&lt;=0,"Below 0%",IF(I4017&lt;=0.05,"0-5%",IF(I4017&lt;=0.1,"5-10%",IF(I4017&lt;=0.2,"10-20%",IF(I4017&lt;=0.4,"20-40%","Above 40%")))))</f>
        <v>20-40%</v>
      </c>
      <c r="N4017" s="6" t="str">
        <f aca="false">IF(AND(H4017&gt;=Summary!$B$25,I4017&gt;=Summary!$B$26,I4017&lt;=Summary!$B$27,J4017&gt;=Summary!$B$28,J4017&lt;=Summary!$B$29,F4017*J4017&gt;1),"Yes","No")</f>
        <v>Yes</v>
      </c>
    </row>
    <row r="4018" customFormat="false" ht="15" hidden="false" customHeight="false" outlineLevel="0" collapsed="false">
      <c r="A4018" s="6" t="s">
        <v>151</v>
      </c>
      <c r="B4018" s="45" t="n">
        <v>42749</v>
      </c>
      <c r="C4018" s="6" t="s">
        <v>175</v>
      </c>
      <c r="D4018" s="6" t="s">
        <v>185</v>
      </c>
      <c r="E4018" s="6" t="s">
        <v>177</v>
      </c>
      <c r="F4018" s="34" t="n">
        <v>0.596890807151794</v>
      </c>
      <c r="G4018" s="34" t="n">
        <v>0.648736695280979</v>
      </c>
      <c r="H4018" s="34" t="n">
        <v>-0.0518458881291843</v>
      </c>
      <c r="I4018" s="34" t="n">
        <v>-0.0799182295472418</v>
      </c>
      <c r="J4018" s="35" t="n">
        <v>1.57</v>
      </c>
      <c r="K4018" s="6" t="n">
        <v>1</v>
      </c>
      <c r="L4018" s="35" t="n">
        <v>0.57</v>
      </c>
      <c r="M4018" s="6" t="str">
        <f aca="false">IF(I4018&lt;=0,"Below 0%",IF(I4018&lt;=0.05,"0-5%",IF(I4018&lt;=0.1,"5-10%",IF(I4018&lt;=0.2,"10-20%",IF(I4018&lt;=0.4,"20-40%","Above 40%")))))</f>
        <v>Below 0%</v>
      </c>
      <c r="N4018" s="6" t="str">
        <f aca="false">IF(AND(H4018&gt;=Summary!$B$25,I4018&gt;=Summary!$B$26,I4018&lt;=Summary!$B$27,J4018&gt;=Summary!$B$28,J4018&lt;=Summary!$B$29,F4018*J4018&gt;1),"Yes","No")</f>
        <v>No</v>
      </c>
    </row>
    <row r="4019" customFormat="false" ht="15" hidden="false" customHeight="false" outlineLevel="0" collapsed="false">
      <c r="A4019" s="6" t="s">
        <v>151</v>
      </c>
      <c r="B4019" s="45" t="n">
        <v>42749</v>
      </c>
      <c r="C4019" s="6" t="s">
        <v>181</v>
      </c>
      <c r="D4019" s="6" t="s">
        <v>178</v>
      </c>
      <c r="E4019" s="6" t="s">
        <v>187</v>
      </c>
      <c r="F4019" s="34" t="n">
        <v>0.828379154205322</v>
      </c>
      <c r="G4019" s="34" t="n">
        <v>0.73698270609739</v>
      </c>
      <c r="H4019" s="34" t="n">
        <v>0.0913964481079327</v>
      </c>
      <c r="I4019" s="34" t="n">
        <v>0.124014372863527</v>
      </c>
      <c r="J4019" s="35" t="n">
        <v>1.38</v>
      </c>
      <c r="K4019" s="6" t="n">
        <v>1</v>
      </c>
      <c r="L4019" s="35" t="n">
        <v>0.38</v>
      </c>
      <c r="M4019" s="6" t="str">
        <f aca="false">IF(I4019&lt;=0,"Below 0%",IF(I4019&lt;=0.05,"0-5%",IF(I4019&lt;=0.1,"5-10%",IF(I4019&lt;=0.2,"10-20%",IF(I4019&lt;=0.4,"20-40%","Above 40%")))))</f>
        <v>10-20%</v>
      </c>
      <c r="N4019" s="6" t="str">
        <f aca="false">IF(AND(H4019&gt;=Summary!$B$25,I4019&gt;=Summary!$B$26,I4019&lt;=Summary!$B$27,J4019&gt;=Summary!$B$28,J4019&lt;=Summary!$B$29,F4019*J4019&gt;1),"Yes","No")</f>
        <v>No</v>
      </c>
    </row>
    <row r="4020" customFormat="false" ht="15" hidden="false" customHeight="false" outlineLevel="0" collapsed="false">
      <c r="A4020" s="6" t="s">
        <v>151</v>
      </c>
      <c r="B4020" s="45" t="n">
        <v>42749</v>
      </c>
      <c r="C4020" s="6" t="s">
        <v>181</v>
      </c>
      <c r="D4020" s="6" t="s">
        <v>178</v>
      </c>
      <c r="E4020" s="6" t="s">
        <v>174</v>
      </c>
      <c r="F4020" s="34" t="n">
        <v>0.117623537778854</v>
      </c>
      <c r="G4020" s="34" t="n">
        <v>0.18324975394854</v>
      </c>
      <c r="H4020" s="34" t="n">
        <v>-0.0656262161696857</v>
      </c>
      <c r="I4020" s="34" t="n">
        <v>-0.358124443583781</v>
      </c>
      <c r="J4020" s="35" t="n">
        <v>5.55</v>
      </c>
      <c r="K4020" s="6" t="n">
        <v>0</v>
      </c>
      <c r="L4020" s="35" t="n">
        <v>-1</v>
      </c>
      <c r="M4020" s="6" t="str">
        <f aca="false">IF(I4020&lt;=0,"Below 0%",IF(I4020&lt;=0.05,"0-5%",IF(I4020&lt;=0.1,"5-10%",IF(I4020&lt;=0.2,"10-20%",IF(I4020&lt;=0.4,"20-40%","Above 40%")))))</f>
        <v>Below 0%</v>
      </c>
      <c r="N4020" s="6" t="str">
        <f aca="false">IF(AND(H4020&gt;=Summary!$B$25,I4020&gt;=Summary!$B$26,I4020&lt;=Summary!$B$27,J4020&gt;=Summary!$B$28,J4020&lt;=Summary!$B$29,F4020*J4020&gt;1),"Yes","No")</f>
        <v>No</v>
      </c>
    </row>
    <row r="4021" customFormat="false" ht="15" hidden="false" customHeight="false" outlineLevel="0" collapsed="false">
      <c r="A4021" s="6" t="s">
        <v>151</v>
      </c>
      <c r="B4021" s="45" t="n">
        <v>42749</v>
      </c>
      <c r="C4021" s="6" t="s">
        <v>181</v>
      </c>
      <c r="D4021" s="6" t="s">
        <v>178</v>
      </c>
      <c r="E4021" s="6" t="s">
        <v>177</v>
      </c>
      <c r="F4021" s="34" t="n">
        <v>0.0539973229169846</v>
      </c>
      <c r="G4021" s="34" t="n">
        <v>0.0797675399540704</v>
      </c>
      <c r="H4021" s="34" t="n">
        <v>-0.0257702170370858</v>
      </c>
      <c r="I4021" s="34" t="n">
        <v>-0.323066463525441</v>
      </c>
      <c r="J4021" s="35" t="n">
        <v>12.75</v>
      </c>
      <c r="K4021" s="6" t="n">
        <v>0</v>
      </c>
      <c r="L4021" s="35" t="n">
        <v>-1</v>
      </c>
      <c r="M4021" s="6" t="str">
        <f aca="false">IF(I4021&lt;=0,"Below 0%",IF(I4021&lt;=0.05,"0-5%",IF(I4021&lt;=0.1,"5-10%",IF(I4021&lt;=0.2,"10-20%",IF(I4021&lt;=0.4,"20-40%","Above 40%")))))</f>
        <v>Below 0%</v>
      </c>
      <c r="N4021" s="6" t="str">
        <f aca="false">IF(AND(H4021&gt;=Summary!$B$25,I4021&gt;=Summary!$B$26,I4021&lt;=Summary!$B$27,J4021&gt;=Summary!$B$28,J4021&lt;=Summary!$B$29,F4021*J4021&gt;1),"Yes","No")</f>
        <v>No</v>
      </c>
    </row>
    <row r="4022" customFormat="false" ht="15" hidden="false" customHeight="false" outlineLevel="0" collapsed="false">
      <c r="A4022" s="6" t="s">
        <v>151</v>
      </c>
      <c r="B4022" s="45" t="n">
        <v>42749</v>
      </c>
      <c r="C4022" s="6" t="s">
        <v>198</v>
      </c>
      <c r="D4022" s="6" t="s">
        <v>200</v>
      </c>
      <c r="E4022" s="6" t="s">
        <v>187</v>
      </c>
      <c r="F4022" s="34" t="n">
        <v>0.475282937288284</v>
      </c>
      <c r="G4022" s="34" t="n">
        <v>0.391923990498812</v>
      </c>
      <c r="H4022" s="34" t="n">
        <v>0.083358946789472</v>
      </c>
      <c r="I4022" s="34" t="n">
        <v>0.212691615747683</v>
      </c>
      <c r="J4022" s="35" t="n">
        <v>2.56</v>
      </c>
      <c r="K4022" s="6" t="n">
        <v>0</v>
      </c>
      <c r="L4022" s="35" t="n">
        <v>-1</v>
      </c>
      <c r="M4022" s="6" t="str">
        <f aca="false">IF(I4022&lt;=0,"Below 0%",IF(I4022&lt;=0.05,"0-5%",IF(I4022&lt;=0.1,"5-10%",IF(I4022&lt;=0.2,"10-20%",IF(I4022&lt;=0.4,"20-40%","Above 40%")))))</f>
        <v>20-40%</v>
      </c>
      <c r="N4022" s="6" t="str">
        <f aca="false">IF(AND(H4022&gt;=Summary!$B$25,I4022&gt;=Summary!$B$26,I4022&lt;=Summary!$B$27,J4022&gt;=Summary!$B$28,J4022&lt;=Summary!$B$29,F4022*J4022&gt;1),"Yes","No")</f>
        <v>Yes</v>
      </c>
    </row>
    <row r="4023" customFormat="false" ht="15" hidden="false" customHeight="false" outlineLevel="0" collapsed="false">
      <c r="A4023" s="6" t="s">
        <v>151</v>
      </c>
      <c r="B4023" s="45" t="n">
        <v>42749</v>
      </c>
      <c r="C4023" s="6" t="s">
        <v>198</v>
      </c>
      <c r="D4023" s="6" t="s">
        <v>200</v>
      </c>
      <c r="E4023" s="6" t="s">
        <v>174</v>
      </c>
      <c r="F4023" s="34" t="n">
        <v>0.15074922144413</v>
      </c>
      <c r="G4023" s="34" t="n">
        <v>0.304038004750594</v>
      </c>
      <c r="H4023" s="34" t="n">
        <v>-0.153288783306464</v>
      </c>
      <c r="I4023" s="34" t="n">
        <v>-0.504176388843916</v>
      </c>
      <c r="J4023" s="35" t="n">
        <v>3.3</v>
      </c>
      <c r="K4023" s="6" t="n">
        <v>1</v>
      </c>
      <c r="L4023" s="35" t="n">
        <v>2.3</v>
      </c>
      <c r="M4023" s="6" t="str">
        <f aca="false">IF(I4023&lt;=0,"Below 0%",IF(I4023&lt;=0.05,"0-5%",IF(I4023&lt;=0.1,"5-10%",IF(I4023&lt;=0.2,"10-20%",IF(I4023&lt;=0.4,"20-40%","Above 40%")))))</f>
        <v>Below 0%</v>
      </c>
      <c r="N4023" s="6" t="str">
        <f aca="false">IF(AND(H4023&gt;=Summary!$B$25,I4023&gt;=Summary!$B$26,I4023&lt;=Summary!$B$27,J4023&gt;=Summary!$B$28,J4023&lt;=Summary!$B$29,F4023*J4023&gt;1),"Yes","No")</f>
        <v>No</v>
      </c>
    </row>
    <row r="4024" customFormat="false" ht="15" hidden="false" customHeight="false" outlineLevel="0" collapsed="false">
      <c r="A4024" s="6" t="s">
        <v>151</v>
      </c>
      <c r="B4024" s="45" t="n">
        <v>42749</v>
      </c>
      <c r="C4024" s="6" t="s">
        <v>198</v>
      </c>
      <c r="D4024" s="6" t="s">
        <v>200</v>
      </c>
      <c r="E4024" s="6" t="s">
        <v>177</v>
      </c>
      <c r="F4024" s="34" t="n">
        <v>0.373967885971069</v>
      </c>
      <c r="G4024" s="34" t="n">
        <v>0.304038004750594</v>
      </c>
      <c r="H4024" s="34" t="n">
        <v>0.0699298812204755</v>
      </c>
      <c r="I4024" s="34" t="n">
        <v>0.23000374995172</v>
      </c>
      <c r="J4024" s="35" t="n">
        <v>3.3</v>
      </c>
      <c r="K4024" s="6" t="n">
        <v>0</v>
      </c>
      <c r="L4024" s="35" t="n">
        <v>-1</v>
      </c>
      <c r="M4024" s="6" t="str">
        <f aca="false">IF(I4024&lt;=0,"Below 0%",IF(I4024&lt;=0.05,"0-5%",IF(I4024&lt;=0.1,"5-10%",IF(I4024&lt;=0.2,"10-20%",IF(I4024&lt;=0.4,"20-40%","Above 40%")))))</f>
        <v>20-40%</v>
      </c>
      <c r="N4024" s="6" t="str">
        <f aca="false">IF(AND(H4024&gt;=Summary!$B$25,I4024&gt;=Summary!$B$26,I4024&lt;=Summary!$B$27,J4024&gt;=Summary!$B$28,J4024&lt;=Summary!$B$29,F4024*J4024&gt;1),"Yes","No")</f>
        <v>Yes</v>
      </c>
    </row>
    <row r="4025" customFormat="false" ht="15" hidden="false" customHeight="false" outlineLevel="0" collapsed="false">
      <c r="A4025" s="6" t="s">
        <v>151</v>
      </c>
      <c r="B4025" s="45" t="n">
        <v>42749</v>
      </c>
      <c r="C4025" s="6" t="s">
        <v>189</v>
      </c>
      <c r="D4025" s="6" t="s">
        <v>180</v>
      </c>
      <c r="E4025" s="6" t="s">
        <v>187</v>
      </c>
      <c r="F4025" s="34" t="n">
        <v>0.546500682830811</v>
      </c>
      <c r="G4025" s="34" t="n">
        <v>0.406065693744888</v>
      </c>
      <c r="H4025" s="34" t="n">
        <v>0.140434989085923</v>
      </c>
      <c r="I4025" s="34" t="n">
        <v>0.345843027985889</v>
      </c>
      <c r="J4025" s="35" t="n">
        <v>2.46</v>
      </c>
      <c r="K4025" s="6" t="n">
        <v>1</v>
      </c>
      <c r="L4025" s="35" t="n">
        <v>1.46</v>
      </c>
      <c r="M4025" s="6" t="str">
        <f aca="false">IF(I4025&lt;=0,"Below 0%",IF(I4025&lt;=0.05,"0-5%",IF(I4025&lt;=0.1,"5-10%",IF(I4025&lt;=0.2,"10-20%",IF(I4025&lt;=0.4,"20-40%","Above 40%")))))</f>
        <v>20-40%</v>
      </c>
      <c r="N4025" s="6" t="str">
        <f aca="false">IF(AND(H4025&gt;=Summary!$B$25,I4025&gt;=Summary!$B$26,I4025&lt;=Summary!$B$27,J4025&gt;=Summary!$B$28,J4025&lt;=Summary!$B$29,F4025*J4025&gt;1),"Yes","No")</f>
        <v>Yes</v>
      </c>
    </row>
    <row r="4026" customFormat="false" ht="15" hidden="false" customHeight="false" outlineLevel="0" collapsed="false">
      <c r="A4026" s="6" t="s">
        <v>151</v>
      </c>
      <c r="B4026" s="45" t="n">
        <v>42749</v>
      </c>
      <c r="C4026" s="6" t="s">
        <v>189</v>
      </c>
      <c r="D4026" s="6" t="s">
        <v>180</v>
      </c>
      <c r="E4026" s="6" t="s">
        <v>174</v>
      </c>
      <c r="F4026" s="34" t="n">
        <v>0.30415752530098</v>
      </c>
      <c r="G4026" s="34" t="n">
        <v>0.291230789099832</v>
      </c>
      <c r="H4026" s="34" t="n">
        <v>0.0129267362011475</v>
      </c>
      <c r="I4026" s="34" t="n">
        <v>0.0443865713549825</v>
      </c>
      <c r="J4026" s="35" t="n">
        <v>3.43</v>
      </c>
      <c r="K4026" s="6" t="n">
        <v>0</v>
      </c>
      <c r="L4026" s="35" t="n">
        <v>-1</v>
      </c>
      <c r="M4026" s="6" t="str">
        <f aca="false">IF(I4026&lt;=0,"Below 0%",IF(I4026&lt;=0.05,"0-5%",IF(I4026&lt;=0.1,"5-10%",IF(I4026&lt;=0.2,"10-20%",IF(I4026&lt;=0.4,"20-40%","Above 40%")))))</f>
        <v>0-5%</v>
      </c>
      <c r="N4026" s="6" t="str">
        <f aca="false">IF(AND(H4026&gt;=Summary!$B$25,I4026&gt;=Summary!$B$26,I4026&lt;=Summary!$B$27,J4026&gt;=Summary!$B$28,J4026&lt;=Summary!$B$29,F4026*J4026&gt;1),"Yes","No")</f>
        <v>No</v>
      </c>
    </row>
    <row r="4027" customFormat="false" ht="15" hidden="false" customHeight="false" outlineLevel="0" collapsed="false">
      <c r="A4027" s="6" t="s">
        <v>151</v>
      </c>
      <c r="B4027" s="45" t="n">
        <v>42749</v>
      </c>
      <c r="C4027" s="6" t="s">
        <v>189</v>
      </c>
      <c r="D4027" s="6" t="s">
        <v>180</v>
      </c>
      <c r="E4027" s="6" t="s">
        <v>177</v>
      </c>
      <c r="F4027" s="34" t="n">
        <v>0.149341821670532</v>
      </c>
      <c r="G4027" s="34" t="n">
        <v>0.30270351715528</v>
      </c>
      <c r="H4027" s="34" t="n">
        <v>-0.153361695484748</v>
      </c>
      <c r="I4027" s="34" t="n">
        <v>-0.506639952274082</v>
      </c>
      <c r="J4027" s="35" t="n">
        <v>3.3</v>
      </c>
      <c r="K4027" s="6" t="n">
        <v>0</v>
      </c>
      <c r="L4027" s="35" t="n">
        <v>-1</v>
      </c>
      <c r="M4027" s="6" t="str">
        <f aca="false">IF(I4027&lt;=0,"Below 0%",IF(I4027&lt;=0.05,"0-5%",IF(I4027&lt;=0.1,"5-10%",IF(I4027&lt;=0.2,"10-20%",IF(I4027&lt;=0.4,"20-40%","Above 40%")))))</f>
        <v>Below 0%</v>
      </c>
      <c r="N4027" s="6" t="str">
        <f aca="false">IF(AND(H4027&gt;=Summary!$B$25,I4027&gt;=Summary!$B$26,I4027&lt;=Summary!$B$27,J4027&gt;=Summary!$B$28,J4027&lt;=Summary!$B$29,F4027*J4027&gt;1),"Yes","No")</f>
        <v>No</v>
      </c>
    </row>
    <row r="4028" customFormat="false" ht="15" hidden="false" customHeight="false" outlineLevel="0" collapsed="false">
      <c r="A4028" s="6" t="s">
        <v>151</v>
      </c>
      <c r="B4028" s="45" t="n">
        <v>42750</v>
      </c>
      <c r="C4028" s="6" t="s">
        <v>173</v>
      </c>
      <c r="D4028" s="6" t="s">
        <v>194</v>
      </c>
      <c r="E4028" s="6" t="s">
        <v>187</v>
      </c>
      <c r="F4028" s="34" t="n">
        <v>0.27144992351532</v>
      </c>
      <c r="G4028" s="34" t="n">
        <v>0.218767990788716</v>
      </c>
      <c r="H4028" s="34" t="n">
        <v>0.0526819327266036</v>
      </c>
      <c r="I4028" s="34" t="n">
        <v>0.240811887226606</v>
      </c>
      <c r="J4028" s="35" t="n">
        <v>4.6</v>
      </c>
      <c r="K4028" s="6" t="n">
        <v>1</v>
      </c>
      <c r="L4028" s="35" t="n">
        <v>3.6</v>
      </c>
      <c r="M4028" s="6" t="str">
        <f aca="false">IF(I4028&lt;=0,"Below 0%",IF(I4028&lt;=0.05,"0-5%",IF(I4028&lt;=0.1,"5-10%",IF(I4028&lt;=0.2,"10-20%",IF(I4028&lt;=0.4,"20-40%","Above 40%")))))</f>
        <v>20-40%</v>
      </c>
      <c r="N4028" s="6" t="str">
        <f aca="false">IF(AND(H4028&gt;=Summary!$B$25,I4028&gt;=Summary!$B$26,I4028&lt;=Summary!$B$27,J4028&gt;=Summary!$B$28,J4028&lt;=Summary!$B$29,F4028*J4028&gt;1),"Yes","No")</f>
        <v>Yes</v>
      </c>
    </row>
    <row r="4029" customFormat="false" ht="15" hidden="false" customHeight="false" outlineLevel="0" collapsed="false">
      <c r="A4029" s="6" t="s">
        <v>151</v>
      </c>
      <c r="B4029" s="45" t="n">
        <v>42750</v>
      </c>
      <c r="C4029" s="6" t="s">
        <v>173</v>
      </c>
      <c r="D4029" s="6" t="s">
        <v>194</v>
      </c>
      <c r="E4029" s="6" t="s">
        <v>174</v>
      </c>
      <c r="F4029" s="34" t="n">
        <v>0.434856683015823</v>
      </c>
      <c r="G4029" s="34" t="n">
        <v>0.251583189407024</v>
      </c>
      <c r="H4029" s="34" t="n">
        <v>0.1832734936088</v>
      </c>
      <c r="I4029" s="34" t="n">
        <v>0.728480682834062</v>
      </c>
      <c r="J4029" s="35" t="n">
        <v>4</v>
      </c>
      <c r="K4029" s="6" t="n">
        <v>0</v>
      </c>
      <c r="L4029" s="35" t="n">
        <v>-1</v>
      </c>
      <c r="M4029" s="6" t="str">
        <f aca="false">IF(I4029&lt;=0,"Below 0%",IF(I4029&lt;=0.05,"0-5%",IF(I4029&lt;=0.1,"5-10%",IF(I4029&lt;=0.2,"10-20%",IF(I4029&lt;=0.4,"20-40%","Above 40%")))))</f>
        <v>Above 40%</v>
      </c>
      <c r="N4029" s="6" t="str">
        <f aca="false">IF(AND(H4029&gt;=Summary!$B$25,I4029&gt;=Summary!$B$26,I4029&lt;=Summary!$B$27,J4029&gt;=Summary!$B$28,J4029&lt;=Summary!$B$29,F4029*J4029&gt;1),"Yes","No")</f>
        <v>No</v>
      </c>
    </row>
    <row r="4030" customFormat="false" ht="15" hidden="false" customHeight="false" outlineLevel="0" collapsed="false">
      <c r="A4030" s="6" t="s">
        <v>151</v>
      </c>
      <c r="B4030" s="45" t="n">
        <v>42750</v>
      </c>
      <c r="C4030" s="6" t="s">
        <v>173</v>
      </c>
      <c r="D4030" s="6" t="s">
        <v>194</v>
      </c>
      <c r="E4030" s="6" t="s">
        <v>177</v>
      </c>
      <c r="F4030" s="34" t="n">
        <v>0.293693333864212</v>
      </c>
      <c r="G4030" s="34" t="n">
        <v>0.52964881980426</v>
      </c>
      <c r="H4030" s="34" t="n">
        <v>-0.235955485940048</v>
      </c>
      <c r="I4030" s="34" t="n">
        <v>-0.445494216388982</v>
      </c>
      <c r="J4030" s="35" t="n">
        <v>1.9</v>
      </c>
      <c r="K4030" s="6" t="n">
        <v>0</v>
      </c>
      <c r="L4030" s="35" t="n">
        <v>-1</v>
      </c>
      <c r="M4030" s="6" t="str">
        <f aca="false">IF(I4030&lt;=0,"Below 0%",IF(I4030&lt;=0.05,"0-5%",IF(I4030&lt;=0.1,"5-10%",IF(I4030&lt;=0.2,"10-20%",IF(I4030&lt;=0.4,"20-40%","Above 40%")))))</f>
        <v>Below 0%</v>
      </c>
      <c r="N4030" s="6" t="str">
        <f aca="false">IF(AND(H4030&gt;=Summary!$B$25,I4030&gt;=Summary!$B$26,I4030&lt;=Summary!$B$27,J4030&gt;=Summary!$B$28,J4030&lt;=Summary!$B$29,F4030*J4030&gt;1),"Yes","No")</f>
        <v>No</v>
      </c>
    </row>
    <row r="4031" customFormat="false" ht="15" hidden="false" customHeight="false" outlineLevel="0" collapsed="false">
      <c r="A4031" s="6" t="s">
        <v>151</v>
      </c>
      <c r="B4031" s="45" t="n">
        <v>42750</v>
      </c>
      <c r="C4031" s="6" t="s">
        <v>176</v>
      </c>
      <c r="D4031" s="6" t="s">
        <v>183</v>
      </c>
      <c r="E4031" s="6" t="s">
        <v>187</v>
      </c>
      <c r="F4031" s="34" t="n">
        <v>0.352644592523575</v>
      </c>
      <c r="G4031" s="34" t="n">
        <v>0.45171536629026</v>
      </c>
      <c r="H4031" s="34" t="n">
        <v>-0.0990707737666848</v>
      </c>
      <c r="I4031" s="34" t="n">
        <v>-0.219321238903847</v>
      </c>
      <c r="J4031" s="35" t="n">
        <v>2.22</v>
      </c>
      <c r="K4031" s="6" t="n">
        <v>0</v>
      </c>
      <c r="L4031" s="35" t="n">
        <v>-1</v>
      </c>
      <c r="M4031" s="6" t="str">
        <f aca="false">IF(I4031&lt;=0,"Below 0%",IF(I4031&lt;=0.05,"0-5%",IF(I4031&lt;=0.1,"5-10%",IF(I4031&lt;=0.2,"10-20%",IF(I4031&lt;=0.4,"20-40%","Above 40%")))))</f>
        <v>Below 0%</v>
      </c>
      <c r="N4031" s="6" t="str">
        <f aca="false">IF(AND(H4031&gt;=Summary!$B$25,I4031&gt;=Summary!$B$26,I4031&lt;=Summary!$B$27,J4031&gt;=Summary!$B$28,J4031&lt;=Summary!$B$29,F4031*J4031&gt;1),"Yes","No")</f>
        <v>No</v>
      </c>
    </row>
    <row r="4032" customFormat="false" ht="15" hidden="false" customHeight="false" outlineLevel="0" collapsed="false">
      <c r="A4032" s="6" t="s">
        <v>151</v>
      </c>
      <c r="B4032" s="45" t="n">
        <v>42750</v>
      </c>
      <c r="C4032" s="6" t="s">
        <v>176</v>
      </c>
      <c r="D4032" s="6" t="s">
        <v>183</v>
      </c>
      <c r="E4032" s="6" t="s">
        <v>174</v>
      </c>
      <c r="F4032" s="34" t="n">
        <v>0.346690624952316</v>
      </c>
      <c r="G4032" s="34" t="n">
        <v>0.289828934440571</v>
      </c>
      <c r="H4032" s="34" t="n">
        <v>0.0568616905117451</v>
      </c>
      <c r="I4032" s="34" t="n">
        <v>0.196190523977531</v>
      </c>
      <c r="J4032" s="35" t="n">
        <v>3.46</v>
      </c>
      <c r="K4032" s="6" t="n">
        <v>1</v>
      </c>
      <c r="L4032" s="35" t="n">
        <v>2.46</v>
      </c>
      <c r="M4032" s="6" t="str">
        <f aca="false">IF(I4032&lt;=0,"Below 0%",IF(I4032&lt;=0.05,"0-5%",IF(I4032&lt;=0.1,"5-10%",IF(I4032&lt;=0.2,"10-20%",IF(I4032&lt;=0.4,"20-40%","Above 40%")))))</f>
        <v>10-20%</v>
      </c>
      <c r="N4032" s="6" t="str">
        <f aca="false">IF(AND(H4032&gt;=Summary!$B$25,I4032&gt;=Summary!$B$26,I4032&lt;=Summary!$B$27,J4032&gt;=Summary!$B$28,J4032&lt;=Summary!$B$29,F4032*J4032&gt;1),"Yes","No")</f>
        <v>Yes</v>
      </c>
    </row>
    <row r="4033" customFormat="false" ht="15" hidden="false" customHeight="false" outlineLevel="0" collapsed="false">
      <c r="A4033" s="6" t="s">
        <v>151</v>
      </c>
      <c r="B4033" s="45" t="n">
        <v>42750</v>
      </c>
      <c r="C4033" s="6" t="s">
        <v>176</v>
      </c>
      <c r="D4033" s="6" t="s">
        <v>183</v>
      </c>
      <c r="E4033" s="6" t="s">
        <v>177</v>
      </c>
      <c r="F4033" s="34" t="n">
        <v>0.300664782524109</v>
      </c>
      <c r="G4033" s="34" t="n">
        <v>0.258455699269169</v>
      </c>
      <c r="H4033" s="34" t="n">
        <v>0.0422090832549397</v>
      </c>
      <c r="I4033" s="34" t="n">
        <v>0.163312642647439</v>
      </c>
      <c r="J4033" s="35" t="n">
        <v>3.88</v>
      </c>
      <c r="K4033" s="6" t="n">
        <v>0</v>
      </c>
      <c r="L4033" s="35" t="n">
        <v>-1</v>
      </c>
      <c r="M4033" s="6" t="str">
        <f aca="false">IF(I4033&lt;=0,"Below 0%",IF(I4033&lt;=0.05,"0-5%",IF(I4033&lt;=0.1,"5-10%",IF(I4033&lt;=0.2,"10-20%",IF(I4033&lt;=0.4,"20-40%","Above 40%")))))</f>
        <v>10-20%</v>
      </c>
      <c r="N4033" s="6" t="str">
        <f aca="false">IF(AND(H4033&gt;=Summary!$B$25,I4033&gt;=Summary!$B$26,I4033&lt;=Summary!$B$27,J4033&gt;=Summary!$B$28,J4033&lt;=Summary!$B$29,F4033*J4033&gt;1),"Yes","No")</f>
        <v>Yes</v>
      </c>
    </row>
    <row r="4034" customFormat="false" ht="15" hidden="false" customHeight="false" outlineLevel="0" collapsed="false">
      <c r="A4034" s="6" t="s">
        <v>151</v>
      </c>
      <c r="B4034" s="45" t="n">
        <v>42756</v>
      </c>
      <c r="C4034" s="6" t="s">
        <v>199</v>
      </c>
      <c r="D4034" s="6" t="s">
        <v>198</v>
      </c>
      <c r="E4034" s="6" t="s">
        <v>187</v>
      </c>
      <c r="F4034" s="34" t="n">
        <v>0.506551325321198</v>
      </c>
      <c r="G4034" s="34" t="n">
        <v>0.527472527472528</v>
      </c>
      <c r="H4034" s="34" t="n">
        <v>-0.02092120215133</v>
      </c>
      <c r="I4034" s="34" t="n">
        <v>-0.0396631124118965</v>
      </c>
      <c r="J4034" s="35" t="n">
        <v>1.9</v>
      </c>
      <c r="K4034" s="6" t="n">
        <v>0</v>
      </c>
      <c r="L4034" s="35" t="n">
        <v>-1</v>
      </c>
      <c r="M4034" s="6" t="str">
        <f aca="false">IF(I4034&lt;=0,"Below 0%",IF(I4034&lt;=0.05,"0-5%",IF(I4034&lt;=0.1,"5-10%",IF(I4034&lt;=0.2,"10-20%",IF(I4034&lt;=0.4,"20-40%","Above 40%")))))</f>
        <v>Below 0%</v>
      </c>
      <c r="N4034" s="6" t="str">
        <f aca="false">IF(AND(H4034&gt;=Summary!$B$25,I4034&gt;=Summary!$B$26,I4034&lt;=Summary!$B$27,J4034&gt;=Summary!$B$28,J4034&lt;=Summary!$B$29,F4034*J4034&gt;1),"Yes","No")</f>
        <v>No</v>
      </c>
    </row>
    <row r="4035" customFormat="false" ht="15" hidden="false" customHeight="false" outlineLevel="0" collapsed="false">
      <c r="A4035" s="6" t="s">
        <v>151</v>
      </c>
      <c r="B4035" s="45" t="n">
        <v>42756</v>
      </c>
      <c r="C4035" s="6" t="s">
        <v>199</v>
      </c>
      <c r="D4035" s="6" t="s">
        <v>198</v>
      </c>
      <c r="E4035" s="6" t="s">
        <v>174</v>
      </c>
      <c r="F4035" s="34" t="n">
        <v>0.31309774518013</v>
      </c>
      <c r="G4035" s="34" t="n">
        <v>0.263736263736264</v>
      </c>
      <c r="H4035" s="34" t="n">
        <v>0.0493614814438663</v>
      </c>
      <c r="I4035" s="34" t="n">
        <v>0.187162283807993</v>
      </c>
      <c r="J4035" s="35" t="n">
        <v>3.8</v>
      </c>
      <c r="K4035" s="6" t="n">
        <v>1</v>
      </c>
      <c r="L4035" s="35" t="n">
        <v>2.8</v>
      </c>
      <c r="M4035" s="6" t="str">
        <f aca="false">IF(I4035&lt;=0,"Below 0%",IF(I4035&lt;=0.05,"0-5%",IF(I4035&lt;=0.1,"5-10%",IF(I4035&lt;=0.2,"10-20%",IF(I4035&lt;=0.4,"20-40%","Above 40%")))))</f>
        <v>10-20%</v>
      </c>
      <c r="N4035" s="6" t="str">
        <f aca="false">IF(AND(H4035&gt;=Summary!$B$25,I4035&gt;=Summary!$B$26,I4035&lt;=Summary!$B$27,J4035&gt;=Summary!$B$28,J4035&lt;=Summary!$B$29,F4035*J4035&gt;1),"Yes","No")</f>
        <v>Yes</v>
      </c>
    </row>
    <row r="4036" customFormat="false" ht="15" hidden="false" customHeight="false" outlineLevel="0" collapsed="false">
      <c r="A4036" s="6" t="s">
        <v>151</v>
      </c>
      <c r="B4036" s="45" t="n">
        <v>42756</v>
      </c>
      <c r="C4036" s="6" t="s">
        <v>199</v>
      </c>
      <c r="D4036" s="6" t="s">
        <v>198</v>
      </c>
      <c r="E4036" s="6" t="s">
        <v>177</v>
      </c>
      <c r="F4036" s="34" t="n">
        <v>0.180350959300995</v>
      </c>
      <c r="G4036" s="34" t="n">
        <v>0.208791208791209</v>
      </c>
      <c r="H4036" s="34" t="n">
        <v>-0.028440249490214</v>
      </c>
      <c r="I4036" s="34" t="n">
        <v>-0.136213826505762</v>
      </c>
      <c r="J4036" s="35" t="n">
        <v>4.8</v>
      </c>
      <c r="K4036" s="6" t="n">
        <v>0</v>
      </c>
      <c r="L4036" s="35" t="n">
        <v>-1</v>
      </c>
      <c r="M4036" s="6" t="str">
        <f aca="false">IF(I4036&lt;=0,"Below 0%",IF(I4036&lt;=0.05,"0-5%",IF(I4036&lt;=0.1,"5-10%",IF(I4036&lt;=0.2,"10-20%",IF(I4036&lt;=0.4,"20-40%","Above 40%")))))</f>
        <v>Below 0%</v>
      </c>
      <c r="N4036" s="6" t="str">
        <f aca="false">IF(AND(H4036&gt;=Summary!$B$25,I4036&gt;=Summary!$B$26,I4036&lt;=Summary!$B$27,J4036&gt;=Summary!$B$28,J4036&lt;=Summary!$B$29,F4036*J4036&gt;1),"Yes","No")</f>
        <v>No</v>
      </c>
    </row>
    <row r="4037" customFormat="false" ht="15" hidden="false" customHeight="false" outlineLevel="0" collapsed="false">
      <c r="A4037" s="6" t="s">
        <v>151</v>
      </c>
      <c r="B4037" s="45" t="n">
        <v>42756</v>
      </c>
      <c r="C4037" s="6" t="s">
        <v>180</v>
      </c>
      <c r="D4037" s="6" t="s">
        <v>173</v>
      </c>
      <c r="E4037" s="6" t="s">
        <v>187</v>
      </c>
      <c r="F4037" s="34" t="n">
        <v>0.300168663263321</v>
      </c>
      <c r="G4037" s="34" t="n">
        <v>0.303215434083601</v>
      </c>
      <c r="H4037" s="34" t="n">
        <v>-0.00304677082028038</v>
      </c>
      <c r="I4037" s="34" t="n">
        <v>-0.0100482049322078</v>
      </c>
      <c r="J4037" s="35" t="n">
        <v>3.3</v>
      </c>
      <c r="K4037" s="6" t="n">
        <v>0</v>
      </c>
      <c r="L4037" s="35" t="n">
        <v>-1</v>
      </c>
      <c r="M4037" s="6" t="str">
        <f aca="false">IF(I4037&lt;=0,"Below 0%",IF(I4037&lt;=0.05,"0-5%",IF(I4037&lt;=0.1,"5-10%",IF(I4037&lt;=0.2,"10-20%",IF(I4037&lt;=0.4,"20-40%","Above 40%")))))</f>
        <v>Below 0%</v>
      </c>
      <c r="N4037" s="6" t="str">
        <f aca="false">IF(AND(H4037&gt;=Summary!$B$25,I4037&gt;=Summary!$B$26,I4037&lt;=Summary!$B$27,J4037&gt;=Summary!$B$28,J4037&lt;=Summary!$B$29,F4037*J4037&gt;1),"Yes","No")</f>
        <v>No</v>
      </c>
    </row>
    <row r="4038" customFormat="false" ht="15" hidden="false" customHeight="false" outlineLevel="0" collapsed="false">
      <c r="A4038" s="6" t="s">
        <v>151</v>
      </c>
      <c r="B4038" s="45" t="n">
        <v>42756</v>
      </c>
      <c r="C4038" s="6" t="s">
        <v>180</v>
      </c>
      <c r="D4038" s="6" t="s">
        <v>173</v>
      </c>
      <c r="E4038" s="6" t="s">
        <v>174</v>
      </c>
      <c r="F4038" s="34" t="n">
        <v>0.310230731964111</v>
      </c>
      <c r="G4038" s="34" t="n">
        <v>0.290032154340836</v>
      </c>
      <c r="H4038" s="34" t="n">
        <v>0.0201985776232753</v>
      </c>
      <c r="I4038" s="34" t="n">
        <v>0.0696425459073018</v>
      </c>
      <c r="J4038" s="35" t="n">
        <v>3.45</v>
      </c>
      <c r="K4038" s="6" t="n">
        <v>0</v>
      </c>
      <c r="L4038" s="35" t="n">
        <v>-1</v>
      </c>
      <c r="M4038" s="6" t="str">
        <f aca="false">IF(I4038&lt;=0,"Below 0%",IF(I4038&lt;=0.05,"0-5%",IF(I4038&lt;=0.1,"5-10%",IF(I4038&lt;=0.2,"10-20%",IF(I4038&lt;=0.4,"20-40%","Above 40%")))))</f>
        <v>5-10%</v>
      </c>
      <c r="N4038" s="6" t="str">
        <f aca="false">IF(AND(H4038&gt;=Summary!$B$25,I4038&gt;=Summary!$B$26,I4038&lt;=Summary!$B$27,J4038&gt;=Summary!$B$28,J4038&lt;=Summary!$B$29,F4038*J4038&gt;1),"Yes","No")</f>
        <v>No</v>
      </c>
    </row>
    <row r="4039" customFormat="false" ht="15" hidden="false" customHeight="false" outlineLevel="0" collapsed="false">
      <c r="A4039" s="6" t="s">
        <v>151</v>
      </c>
      <c r="B4039" s="45" t="n">
        <v>42756</v>
      </c>
      <c r="C4039" s="6" t="s">
        <v>180</v>
      </c>
      <c r="D4039" s="6" t="s">
        <v>173</v>
      </c>
      <c r="E4039" s="6" t="s">
        <v>177</v>
      </c>
      <c r="F4039" s="34" t="n">
        <v>0.38960063457489</v>
      </c>
      <c r="G4039" s="34" t="n">
        <v>0.406752411575563</v>
      </c>
      <c r="H4039" s="34" t="n">
        <v>-0.0171517770006726</v>
      </c>
      <c r="I4039" s="34" t="n">
        <v>-0.042167609859361</v>
      </c>
      <c r="J4039" s="35" t="n">
        <v>2.46</v>
      </c>
      <c r="K4039" s="6" t="n">
        <v>1</v>
      </c>
      <c r="L4039" s="35" t="n">
        <v>1.46</v>
      </c>
      <c r="M4039" s="6" t="str">
        <f aca="false">IF(I4039&lt;=0,"Below 0%",IF(I4039&lt;=0.05,"0-5%",IF(I4039&lt;=0.1,"5-10%",IF(I4039&lt;=0.2,"10-20%",IF(I4039&lt;=0.4,"20-40%","Above 40%")))))</f>
        <v>Below 0%</v>
      </c>
      <c r="N4039" s="6" t="str">
        <f aca="false">IF(AND(H4039&gt;=Summary!$B$25,I4039&gt;=Summary!$B$26,I4039&lt;=Summary!$B$27,J4039&gt;=Summary!$B$28,J4039&lt;=Summary!$B$29,F4039*J4039&gt;1),"Yes","No")</f>
        <v>No</v>
      </c>
    </row>
    <row r="4040" customFormat="false" ht="15" hidden="false" customHeight="false" outlineLevel="0" collapsed="false">
      <c r="A4040" s="6" t="s">
        <v>151</v>
      </c>
      <c r="B4040" s="45" t="n">
        <v>42756</v>
      </c>
      <c r="C4040" s="6" t="s">
        <v>183</v>
      </c>
      <c r="D4040" s="6" t="s">
        <v>175</v>
      </c>
      <c r="E4040" s="6" t="s">
        <v>187</v>
      </c>
      <c r="F4040" s="34" t="n">
        <v>0.7702357172966</v>
      </c>
      <c r="G4040" s="34" t="n">
        <v>0.804068686799789</v>
      </c>
      <c r="H4040" s="34" t="n">
        <v>-0.0338329695031882</v>
      </c>
      <c r="I4040" s="34" t="n">
        <v>-0.0420772131269582</v>
      </c>
      <c r="J4040" s="35" t="n">
        <v>1.25</v>
      </c>
      <c r="K4040" s="6" t="n">
        <v>0</v>
      </c>
      <c r="L4040" s="35" t="n">
        <v>-1</v>
      </c>
      <c r="M4040" s="6" t="str">
        <f aca="false">IF(I4040&lt;=0,"Below 0%",IF(I4040&lt;=0.05,"0-5%",IF(I4040&lt;=0.1,"5-10%",IF(I4040&lt;=0.2,"10-20%",IF(I4040&lt;=0.4,"20-40%","Above 40%")))))</f>
        <v>Below 0%</v>
      </c>
      <c r="N4040" s="6" t="str">
        <f aca="false">IF(AND(H4040&gt;=Summary!$B$25,I4040&gt;=Summary!$B$26,I4040&lt;=Summary!$B$27,J4040&gt;=Summary!$B$28,J4040&lt;=Summary!$B$29,F4040*J4040&gt;1),"Yes","No")</f>
        <v>No</v>
      </c>
    </row>
    <row r="4041" customFormat="false" ht="15" hidden="false" customHeight="false" outlineLevel="0" collapsed="false">
      <c r="A4041" s="6" t="s">
        <v>151</v>
      </c>
      <c r="B4041" s="45" t="n">
        <v>42756</v>
      </c>
      <c r="C4041" s="6" t="s">
        <v>183</v>
      </c>
      <c r="D4041" s="6" t="s">
        <v>175</v>
      </c>
      <c r="E4041" s="6" t="s">
        <v>174</v>
      </c>
      <c r="F4041" s="34" t="n">
        <v>0.189628511667252</v>
      </c>
      <c r="G4041" s="34" t="n">
        <v>0.130024043790393</v>
      </c>
      <c r="H4041" s="34" t="n">
        <v>0.0596044678768589</v>
      </c>
      <c r="I4041" s="34" t="n">
        <v>0.458411122583952</v>
      </c>
      <c r="J4041" s="35" t="n">
        <v>7.73</v>
      </c>
      <c r="K4041" s="6" t="n">
        <v>0</v>
      </c>
      <c r="L4041" s="35" t="n">
        <v>-1</v>
      </c>
      <c r="M4041" s="6" t="str">
        <f aca="false">IF(I4041&lt;=0,"Below 0%",IF(I4041&lt;=0.05,"0-5%",IF(I4041&lt;=0.1,"5-10%",IF(I4041&lt;=0.2,"10-20%",IF(I4041&lt;=0.4,"20-40%","Above 40%")))))</f>
        <v>Above 40%</v>
      </c>
      <c r="N4041" s="6" t="str">
        <f aca="false">IF(AND(H4041&gt;=Summary!$B$25,I4041&gt;=Summary!$B$26,I4041&lt;=Summary!$B$27,J4041&gt;=Summary!$B$28,J4041&lt;=Summary!$B$29,F4041*J4041&gt;1),"Yes","No")</f>
        <v>No</v>
      </c>
    </row>
    <row r="4042" customFormat="false" ht="15" hidden="false" customHeight="false" outlineLevel="0" collapsed="false">
      <c r="A4042" s="6" t="s">
        <v>151</v>
      </c>
      <c r="B4042" s="45" t="n">
        <v>42756</v>
      </c>
      <c r="C4042" s="6" t="s">
        <v>183</v>
      </c>
      <c r="D4042" s="6" t="s">
        <v>175</v>
      </c>
      <c r="E4042" s="6" t="s">
        <v>177</v>
      </c>
      <c r="F4042" s="34" t="n">
        <v>0.0401357896625996</v>
      </c>
      <c r="G4042" s="34" t="n">
        <v>0.0659072694098187</v>
      </c>
      <c r="H4042" s="34" t="n">
        <v>-0.0257714797472192</v>
      </c>
      <c r="I4042" s="34" t="n">
        <v>-0.391026361401339</v>
      </c>
      <c r="J4042" s="35" t="n">
        <v>15.25</v>
      </c>
      <c r="K4042" s="6" t="n">
        <v>1</v>
      </c>
      <c r="L4042" s="35" t="n">
        <v>14.25</v>
      </c>
      <c r="M4042" s="6" t="str">
        <f aca="false">IF(I4042&lt;=0,"Below 0%",IF(I4042&lt;=0.05,"0-5%",IF(I4042&lt;=0.1,"5-10%",IF(I4042&lt;=0.2,"10-20%",IF(I4042&lt;=0.4,"20-40%","Above 40%")))))</f>
        <v>Below 0%</v>
      </c>
      <c r="N4042" s="6" t="str">
        <f aca="false">IF(AND(H4042&gt;=Summary!$B$25,I4042&gt;=Summary!$B$26,I4042&lt;=Summary!$B$27,J4042&gt;=Summary!$B$28,J4042&lt;=Summary!$B$29,F4042*J4042&gt;1),"Yes","No")</f>
        <v>No</v>
      </c>
    </row>
    <row r="4043" customFormat="false" ht="15" hidden="false" customHeight="false" outlineLevel="0" collapsed="false">
      <c r="A4043" s="6" t="s">
        <v>151</v>
      </c>
      <c r="B4043" s="45" t="n">
        <v>42756</v>
      </c>
      <c r="C4043" s="6" t="s">
        <v>194</v>
      </c>
      <c r="D4043" s="6" t="s">
        <v>181</v>
      </c>
      <c r="E4043" s="6" t="s">
        <v>187</v>
      </c>
      <c r="F4043" s="34" t="n">
        <v>0.344195753335953</v>
      </c>
      <c r="G4043" s="34" t="n">
        <v>0.456918173888548</v>
      </c>
      <c r="H4043" s="34" t="n">
        <v>-0.112722420552595</v>
      </c>
      <c r="I4043" s="34" t="n">
        <v>-0.246701547441819</v>
      </c>
      <c r="J4043" s="35" t="n">
        <v>2.18</v>
      </c>
      <c r="K4043" s="6" t="n">
        <v>0</v>
      </c>
      <c r="L4043" s="35" t="n">
        <v>-1</v>
      </c>
      <c r="M4043" s="6" t="str">
        <f aca="false">IF(I4043&lt;=0,"Below 0%",IF(I4043&lt;=0.05,"0-5%",IF(I4043&lt;=0.1,"5-10%",IF(I4043&lt;=0.2,"10-20%",IF(I4043&lt;=0.4,"20-40%","Above 40%")))))</f>
        <v>Below 0%</v>
      </c>
      <c r="N4043" s="6" t="str">
        <f aca="false">IF(AND(H4043&gt;=Summary!$B$25,I4043&gt;=Summary!$B$26,I4043&lt;=Summary!$B$27,J4043&gt;=Summary!$B$28,J4043&lt;=Summary!$B$29,F4043*J4043&gt;1),"Yes","No")</f>
        <v>No</v>
      </c>
    </row>
    <row r="4044" customFormat="false" ht="15" hidden="false" customHeight="false" outlineLevel="0" collapsed="false">
      <c r="A4044" s="6" t="s">
        <v>151</v>
      </c>
      <c r="B4044" s="45" t="n">
        <v>42756</v>
      </c>
      <c r="C4044" s="6" t="s">
        <v>194</v>
      </c>
      <c r="D4044" s="6" t="s">
        <v>181</v>
      </c>
      <c r="E4044" s="6" t="s">
        <v>174</v>
      </c>
      <c r="F4044" s="34" t="n">
        <v>0.257497668266296</v>
      </c>
      <c r="G4044" s="34" t="n">
        <v>0.277460061024243</v>
      </c>
      <c r="H4044" s="34" t="n">
        <v>-0.019962392757947</v>
      </c>
      <c r="I4044" s="34" t="n">
        <v>-0.0719469053825471</v>
      </c>
      <c r="J4044" s="35" t="n">
        <v>3.59</v>
      </c>
      <c r="K4044" s="6" t="n">
        <v>1</v>
      </c>
      <c r="L4044" s="35" t="n">
        <v>2.59</v>
      </c>
      <c r="M4044" s="6" t="str">
        <f aca="false">IF(I4044&lt;=0,"Below 0%",IF(I4044&lt;=0.05,"0-5%",IF(I4044&lt;=0.1,"5-10%",IF(I4044&lt;=0.2,"10-20%",IF(I4044&lt;=0.4,"20-40%","Above 40%")))))</f>
        <v>Below 0%</v>
      </c>
      <c r="N4044" s="6" t="str">
        <f aca="false">IF(AND(H4044&gt;=Summary!$B$25,I4044&gt;=Summary!$B$26,I4044&lt;=Summary!$B$27,J4044&gt;=Summary!$B$28,J4044&lt;=Summary!$B$29,F4044*J4044&gt;1),"Yes","No")</f>
        <v>No</v>
      </c>
    </row>
    <row r="4045" customFormat="false" ht="15" hidden="false" customHeight="false" outlineLevel="0" collapsed="false">
      <c r="A4045" s="6" t="s">
        <v>151</v>
      </c>
      <c r="B4045" s="45" t="n">
        <v>42756</v>
      </c>
      <c r="C4045" s="6" t="s">
        <v>194</v>
      </c>
      <c r="D4045" s="6" t="s">
        <v>181</v>
      </c>
      <c r="E4045" s="6" t="s">
        <v>177</v>
      </c>
      <c r="F4045" s="34" t="n">
        <v>0.398306578397751</v>
      </c>
      <c r="G4045" s="34" t="n">
        <v>0.265621765087209</v>
      </c>
      <c r="H4045" s="34" t="n">
        <v>0.132684813310542</v>
      </c>
      <c r="I4045" s="34" t="n">
        <v>0.499525380636556</v>
      </c>
      <c r="J4045" s="35" t="n">
        <v>3.75</v>
      </c>
      <c r="K4045" s="6" t="n">
        <v>0</v>
      </c>
      <c r="L4045" s="35" t="n">
        <v>-1</v>
      </c>
      <c r="M4045" s="6" t="str">
        <f aca="false">IF(I4045&lt;=0,"Below 0%",IF(I4045&lt;=0.05,"0-5%",IF(I4045&lt;=0.1,"5-10%",IF(I4045&lt;=0.2,"10-20%",IF(I4045&lt;=0.4,"20-40%","Above 40%")))))</f>
        <v>Above 40%</v>
      </c>
      <c r="N4045" s="6" t="str">
        <f aca="false">IF(AND(H4045&gt;=Summary!$B$25,I4045&gt;=Summary!$B$26,I4045&lt;=Summary!$B$27,J4045&gt;=Summary!$B$28,J4045&lt;=Summary!$B$29,F4045*J4045&gt;1),"Yes","No")</f>
        <v>No</v>
      </c>
    </row>
    <row r="4046" customFormat="false" ht="15" hidden="false" customHeight="false" outlineLevel="0" collapsed="false">
      <c r="A4046" s="6" t="s">
        <v>151</v>
      </c>
      <c r="B4046" s="45" t="n">
        <v>42756</v>
      </c>
      <c r="C4046" s="6" t="s">
        <v>200</v>
      </c>
      <c r="D4046" s="6" t="s">
        <v>189</v>
      </c>
      <c r="E4046" s="6" t="s">
        <v>187</v>
      </c>
      <c r="F4046" s="34" t="n">
        <v>0.31907394528389</v>
      </c>
      <c r="G4046" s="34" t="n">
        <v>0.389313965660512</v>
      </c>
      <c r="H4046" s="34" t="n">
        <v>-0.070240020376622</v>
      </c>
      <c r="I4046" s="34" t="n">
        <v>-0.180419986366152</v>
      </c>
      <c r="J4046" s="35" t="n">
        <v>2.58</v>
      </c>
      <c r="K4046" s="6" t="n">
        <v>0</v>
      </c>
      <c r="L4046" s="35" t="n">
        <v>-1</v>
      </c>
      <c r="M4046" s="6" t="str">
        <f aca="false">IF(I4046&lt;=0,"Below 0%",IF(I4046&lt;=0.05,"0-5%",IF(I4046&lt;=0.1,"5-10%",IF(I4046&lt;=0.2,"10-20%",IF(I4046&lt;=0.4,"20-40%","Above 40%")))))</f>
        <v>Below 0%</v>
      </c>
      <c r="N4046" s="6" t="str">
        <f aca="false">IF(AND(H4046&gt;=Summary!$B$25,I4046&gt;=Summary!$B$26,I4046&lt;=Summary!$B$27,J4046&gt;=Summary!$B$28,J4046&lt;=Summary!$B$29,F4046*J4046&gt;1),"Yes","No")</f>
        <v>No</v>
      </c>
    </row>
    <row r="4047" customFormat="false" ht="15" hidden="false" customHeight="false" outlineLevel="0" collapsed="false">
      <c r="A4047" s="6" t="s">
        <v>151</v>
      </c>
      <c r="B4047" s="45" t="n">
        <v>42756</v>
      </c>
      <c r="C4047" s="6" t="s">
        <v>200</v>
      </c>
      <c r="D4047" s="6" t="s">
        <v>189</v>
      </c>
      <c r="E4047" s="6" t="s">
        <v>174</v>
      </c>
      <c r="F4047" s="34" t="n">
        <v>0.295903444290161</v>
      </c>
      <c r="G4047" s="34" t="n">
        <v>0.309055394278191</v>
      </c>
      <c r="H4047" s="34" t="n">
        <v>-0.0131519499880298</v>
      </c>
      <c r="I4047" s="34" t="n">
        <v>-0.0425553160744745</v>
      </c>
      <c r="J4047" s="35" t="n">
        <v>3.25</v>
      </c>
      <c r="K4047" s="6" t="n">
        <v>0</v>
      </c>
      <c r="L4047" s="35" t="n">
        <v>-1</v>
      </c>
      <c r="M4047" s="6" t="str">
        <f aca="false">IF(I4047&lt;=0,"Below 0%",IF(I4047&lt;=0.05,"0-5%",IF(I4047&lt;=0.1,"5-10%",IF(I4047&lt;=0.2,"10-20%",IF(I4047&lt;=0.4,"20-40%","Above 40%")))))</f>
        <v>Below 0%</v>
      </c>
      <c r="N4047" s="6" t="str">
        <f aca="false">IF(AND(H4047&gt;=Summary!$B$25,I4047&gt;=Summary!$B$26,I4047&lt;=Summary!$B$27,J4047&gt;=Summary!$B$28,J4047&lt;=Summary!$B$29,F4047*J4047&gt;1),"Yes","No")</f>
        <v>No</v>
      </c>
    </row>
    <row r="4048" customFormat="false" ht="15" hidden="false" customHeight="false" outlineLevel="0" collapsed="false">
      <c r="A4048" s="6" t="s">
        <v>151</v>
      </c>
      <c r="B4048" s="45" t="n">
        <v>42756</v>
      </c>
      <c r="C4048" s="6" t="s">
        <v>200</v>
      </c>
      <c r="D4048" s="6" t="s">
        <v>189</v>
      </c>
      <c r="E4048" s="6" t="s">
        <v>177</v>
      </c>
      <c r="F4048" s="34" t="n">
        <v>0.385022610425949</v>
      </c>
      <c r="G4048" s="34" t="n">
        <v>0.301630640061297</v>
      </c>
      <c r="H4048" s="34" t="n">
        <v>0.0833919703646517</v>
      </c>
      <c r="I4048" s="34" t="n">
        <v>0.276470488368505</v>
      </c>
      <c r="J4048" s="35" t="n">
        <v>3.33</v>
      </c>
      <c r="K4048" s="6" t="n">
        <v>1</v>
      </c>
      <c r="L4048" s="35" t="n">
        <v>2.33</v>
      </c>
      <c r="M4048" s="6" t="str">
        <f aca="false">IF(I4048&lt;=0,"Below 0%",IF(I4048&lt;=0.05,"0-5%",IF(I4048&lt;=0.1,"5-10%",IF(I4048&lt;=0.2,"10-20%",IF(I4048&lt;=0.4,"20-40%","Above 40%")))))</f>
        <v>20-40%</v>
      </c>
      <c r="N4048" s="6" t="str">
        <f aca="false">IF(AND(H4048&gt;=Summary!$B$25,I4048&gt;=Summary!$B$26,I4048&lt;=Summary!$B$27,J4048&gt;=Summary!$B$28,J4048&lt;=Summary!$B$29,F4048*J4048&gt;1),"Yes","No")</f>
        <v>Yes</v>
      </c>
    </row>
    <row r="4049" customFormat="false" ht="15" hidden="false" customHeight="false" outlineLevel="0" collapsed="false">
      <c r="A4049" s="6" t="s">
        <v>151</v>
      </c>
      <c r="B4049" s="45" t="n">
        <v>42756</v>
      </c>
      <c r="C4049" s="6" t="s">
        <v>192</v>
      </c>
      <c r="D4049" s="6" t="s">
        <v>176</v>
      </c>
      <c r="E4049" s="6" t="s">
        <v>187</v>
      </c>
      <c r="F4049" s="34" t="n">
        <v>0.196541339159012</v>
      </c>
      <c r="G4049" s="34" t="n">
        <v>0.159337816864977</v>
      </c>
      <c r="H4049" s="34" t="n">
        <v>0.0372035222940351</v>
      </c>
      <c r="I4049" s="34" t="n">
        <v>0.23348833959211</v>
      </c>
      <c r="J4049" s="35" t="n">
        <v>6.25</v>
      </c>
      <c r="K4049" s="6" t="n">
        <v>0</v>
      </c>
      <c r="L4049" s="35" t="n">
        <v>-1</v>
      </c>
      <c r="M4049" s="6" t="str">
        <f aca="false">IF(I4049&lt;=0,"Below 0%",IF(I4049&lt;=0.05,"0-5%",IF(I4049&lt;=0.1,"5-10%",IF(I4049&lt;=0.2,"10-20%",IF(I4049&lt;=0.4,"20-40%","Above 40%")))))</f>
        <v>20-40%</v>
      </c>
      <c r="N4049" s="6" t="str">
        <f aca="false">IF(AND(H4049&gt;=Summary!$B$25,I4049&gt;=Summary!$B$26,I4049&lt;=Summary!$B$27,J4049&gt;=Summary!$B$28,J4049&lt;=Summary!$B$29,F4049*J4049&gt;1),"Yes","No")</f>
        <v>No</v>
      </c>
    </row>
    <row r="4050" customFormat="false" ht="15" hidden="false" customHeight="false" outlineLevel="0" collapsed="false">
      <c r="A4050" s="6" t="s">
        <v>151</v>
      </c>
      <c r="B4050" s="45" t="n">
        <v>42756</v>
      </c>
      <c r="C4050" s="6" t="s">
        <v>192</v>
      </c>
      <c r="D4050" s="6" t="s">
        <v>176</v>
      </c>
      <c r="E4050" s="6" t="s">
        <v>174</v>
      </c>
      <c r="F4050" s="34" t="n">
        <v>0.335887581110001</v>
      </c>
      <c r="G4050" s="34" t="n">
        <v>0.237109846525263</v>
      </c>
      <c r="H4050" s="34" t="n">
        <v>0.0987777345847377</v>
      </c>
      <c r="I4050" s="34" t="n">
        <v>0.416590605714105</v>
      </c>
      <c r="J4050" s="35" t="n">
        <v>4.2</v>
      </c>
      <c r="K4050" s="6" t="n">
        <v>1</v>
      </c>
      <c r="L4050" s="35" t="n">
        <v>3.2</v>
      </c>
      <c r="M4050" s="6" t="str">
        <f aca="false">IF(I4050&lt;=0,"Below 0%",IF(I4050&lt;=0.05,"0-5%",IF(I4050&lt;=0.1,"5-10%",IF(I4050&lt;=0.2,"10-20%",IF(I4050&lt;=0.4,"20-40%","Above 40%")))))</f>
        <v>Above 40%</v>
      </c>
      <c r="N4050" s="6" t="str">
        <f aca="false">IF(AND(H4050&gt;=Summary!$B$25,I4050&gt;=Summary!$B$26,I4050&lt;=Summary!$B$27,J4050&gt;=Summary!$B$28,J4050&lt;=Summary!$B$29,F4050*J4050&gt;1),"Yes","No")</f>
        <v>No</v>
      </c>
    </row>
    <row r="4051" customFormat="false" ht="15" hidden="false" customHeight="false" outlineLevel="0" collapsed="false">
      <c r="A4051" s="6" t="s">
        <v>151</v>
      </c>
      <c r="B4051" s="45" t="n">
        <v>42756</v>
      </c>
      <c r="C4051" s="6" t="s">
        <v>192</v>
      </c>
      <c r="D4051" s="6" t="s">
        <v>176</v>
      </c>
      <c r="E4051" s="6" t="s">
        <v>177</v>
      </c>
      <c r="F4051" s="34" t="n">
        <v>0.46757110953331</v>
      </c>
      <c r="G4051" s="34" t="n">
        <v>0.60355233660976</v>
      </c>
      <c r="H4051" s="34" t="n">
        <v>-0.13598122707645</v>
      </c>
      <c r="I4051" s="34" t="n">
        <v>-0.225301467376096</v>
      </c>
      <c r="J4051" s="35" t="n">
        <v>1.65</v>
      </c>
      <c r="K4051" s="6" t="n">
        <v>0</v>
      </c>
      <c r="L4051" s="35" t="n">
        <v>-1</v>
      </c>
      <c r="M4051" s="6" t="str">
        <f aca="false">IF(I4051&lt;=0,"Below 0%",IF(I4051&lt;=0.05,"0-5%",IF(I4051&lt;=0.1,"5-10%",IF(I4051&lt;=0.2,"10-20%",IF(I4051&lt;=0.4,"20-40%","Above 40%")))))</f>
        <v>Below 0%</v>
      </c>
      <c r="N4051" s="6" t="str">
        <f aca="false">IF(AND(H4051&gt;=Summary!$B$25,I4051&gt;=Summary!$B$26,I4051&lt;=Summary!$B$27,J4051&gt;=Summary!$B$28,J4051&lt;=Summary!$B$29,F4051*J4051&gt;1),"Yes","No")</f>
        <v>No</v>
      </c>
    </row>
    <row r="4052" customFormat="false" ht="15" hidden="false" customHeight="false" outlineLevel="0" collapsed="false">
      <c r="A4052" s="6" t="s">
        <v>151</v>
      </c>
      <c r="B4052" s="45" t="n">
        <v>42756</v>
      </c>
      <c r="C4052" s="6" t="s">
        <v>178</v>
      </c>
      <c r="D4052" s="6" t="s">
        <v>191</v>
      </c>
      <c r="E4052" s="6" t="s">
        <v>187</v>
      </c>
      <c r="F4052" s="34" t="n">
        <v>0.484673023223877</v>
      </c>
      <c r="G4052" s="34" t="n">
        <v>0.584818638332723</v>
      </c>
      <c r="H4052" s="34" t="n">
        <v>-0.100145615108846</v>
      </c>
      <c r="I4052" s="34" t="n">
        <v>-0.171242174145397</v>
      </c>
      <c r="J4052" s="35" t="n">
        <v>1.72</v>
      </c>
      <c r="K4052" s="6" t="n">
        <v>1</v>
      </c>
      <c r="L4052" s="35" t="n">
        <v>0.72</v>
      </c>
      <c r="M4052" s="6" t="str">
        <f aca="false">IF(I4052&lt;=0,"Below 0%",IF(I4052&lt;=0.05,"0-5%",IF(I4052&lt;=0.1,"5-10%",IF(I4052&lt;=0.2,"10-20%",IF(I4052&lt;=0.4,"20-40%","Above 40%")))))</f>
        <v>Below 0%</v>
      </c>
      <c r="N4052" s="6" t="str">
        <f aca="false">IF(AND(H4052&gt;=Summary!$B$25,I4052&gt;=Summary!$B$26,I4052&lt;=Summary!$B$27,J4052&gt;=Summary!$B$28,J4052&lt;=Summary!$B$29,F4052*J4052&gt;1),"Yes","No")</f>
        <v>No</v>
      </c>
    </row>
    <row r="4053" customFormat="false" ht="15" hidden="false" customHeight="false" outlineLevel="0" collapsed="false">
      <c r="A4053" s="6" t="s">
        <v>151</v>
      </c>
      <c r="B4053" s="45" t="n">
        <v>42756</v>
      </c>
      <c r="C4053" s="6" t="s">
        <v>178</v>
      </c>
      <c r="D4053" s="6" t="s">
        <v>191</v>
      </c>
      <c r="E4053" s="6" t="s">
        <v>174</v>
      </c>
      <c r="F4053" s="34" t="n">
        <v>0.27204966545105</v>
      </c>
      <c r="G4053" s="34" t="n">
        <v>0.248367421711675</v>
      </c>
      <c r="H4053" s="34" t="n">
        <v>0.023682243739375</v>
      </c>
      <c r="I4053" s="34" t="n">
        <v>0.0953516510988597</v>
      </c>
      <c r="J4053" s="35" t="n">
        <v>4.05</v>
      </c>
      <c r="K4053" s="6" t="n">
        <v>0</v>
      </c>
      <c r="L4053" s="35" t="n">
        <v>-1</v>
      </c>
      <c r="M4053" s="6" t="str">
        <f aca="false">IF(I4053&lt;=0,"Below 0%",IF(I4053&lt;=0.05,"0-5%",IF(I4053&lt;=0.1,"5-10%",IF(I4053&lt;=0.2,"10-20%",IF(I4053&lt;=0.4,"20-40%","Above 40%")))))</f>
        <v>5-10%</v>
      </c>
      <c r="N4053" s="6" t="str">
        <f aca="false">IF(AND(H4053&gt;=Summary!$B$25,I4053&gt;=Summary!$B$26,I4053&lt;=Summary!$B$27,J4053&gt;=Summary!$B$28,J4053&lt;=Summary!$B$29,F4053*J4053&gt;1),"Yes","No")</f>
        <v>No</v>
      </c>
    </row>
    <row r="4054" customFormat="false" ht="15" hidden="false" customHeight="false" outlineLevel="0" collapsed="false">
      <c r="A4054" s="6" t="s">
        <v>151</v>
      </c>
      <c r="B4054" s="45" t="n">
        <v>42756</v>
      </c>
      <c r="C4054" s="6" t="s">
        <v>178</v>
      </c>
      <c r="D4054" s="6" t="s">
        <v>191</v>
      </c>
      <c r="E4054" s="6" t="s">
        <v>177</v>
      </c>
      <c r="F4054" s="34" t="n">
        <v>0.243277296423912</v>
      </c>
      <c r="G4054" s="34" t="n">
        <v>0.166813939955603</v>
      </c>
      <c r="H4054" s="34" t="n">
        <v>0.0764633564683096</v>
      </c>
      <c r="I4054" s="34" t="n">
        <v>0.458375100358281</v>
      </c>
      <c r="J4054" s="35" t="n">
        <v>6.03</v>
      </c>
      <c r="K4054" s="6" t="n">
        <v>0</v>
      </c>
      <c r="L4054" s="35" t="n">
        <v>-1</v>
      </c>
      <c r="M4054" s="6" t="str">
        <f aca="false">IF(I4054&lt;=0,"Below 0%",IF(I4054&lt;=0.05,"0-5%",IF(I4054&lt;=0.1,"5-10%",IF(I4054&lt;=0.2,"10-20%",IF(I4054&lt;=0.4,"20-40%","Above 40%")))))</f>
        <v>Above 40%</v>
      </c>
      <c r="N4054" s="6" t="str">
        <f aca="false">IF(AND(H4054&gt;=Summary!$B$25,I4054&gt;=Summary!$B$26,I4054&lt;=Summary!$B$27,J4054&gt;=Summary!$B$28,J4054&lt;=Summary!$B$29,F4054*J4054&gt;1),"Yes","No")</f>
        <v>No</v>
      </c>
    </row>
    <row r="4055" customFormat="false" ht="15" hidden="false" customHeight="false" outlineLevel="0" collapsed="false">
      <c r="A4055" s="6" t="s">
        <v>151</v>
      </c>
      <c r="B4055" s="45" t="n">
        <v>42757</v>
      </c>
      <c r="C4055" s="6" t="s">
        <v>185</v>
      </c>
      <c r="D4055" s="6" t="s">
        <v>196</v>
      </c>
      <c r="E4055" s="6" t="s">
        <v>187</v>
      </c>
      <c r="F4055" s="34" t="n">
        <v>0.815214037895203</v>
      </c>
      <c r="G4055" s="34" t="n">
        <v>0.8127144663175</v>
      </c>
      <c r="H4055" s="34" t="n">
        <v>0.0024995715777022</v>
      </c>
      <c r="I4055" s="34" t="n">
        <v>0.00307558396127483</v>
      </c>
      <c r="J4055" s="35" t="n">
        <v>1.22</v>
      </c>
      <c r="K4055" s="6" t="n">
        <v>1</v>
      </c>
      <c r="L4055" s="35" t="n">
        <v>0.22</v>
      </c>
      <c r="M4055" s="6" t="str">
        <f aca="false">IF(I4055&lt;=0,"Below 0%",IF(I4055&lt;=0.05,"0-5%",IF(I4055&lt;=0.1,"5-10%",IF(I4055&lt;=0.2,"10-20%",IF(I4055&lt;=0.4,"20-40%","Above 40%")))))</f>
        <v>0-5%</v>
      </c>
      <c r="N4055" s="6" t="str">
        <f aca="false">IF(AND(H4055&gt;=Summary!$B$25,I4055&gt;=Summary!$B$26,I4055&lt;=Summary!$B$27,J4055&gt;=Summary!$B$28,J4055&lt;=Summary!$B$29,F4055*J4055&gt;1),"Yes","No")</f>
        <v>No</v>
      </c>
    </row>
    <row r="4056" customFormat="false" ht="15" hidden="false" customHeight="false" outlineLevel="0" collapsed="false">
      <c r="A4056" s="6" t="s">
        <v>151</v>
      </c>
      <c r="B4056" s="45" t="n">
        <v>42757</v>
      </c>
      <c r="C4056" s="6" t="s">
        <v>185</v>
      </c>
      <c r="D4056" s="6" t="s">
        <v>196</v>
      </c>
      <c r="E4056" s="6" t="s">
        <v>174</v>
      </c>
      <c r="F4056" s="34" t="n">
        <v>0.115171991288662</v>
      </c>
      <c r="G4056" s="34" t="n">
        <v>0.132201553187647</v>
      </c>
      <c r="H4056" s="34" t="n">
        <v>-0.0170295618989848</v>
      </c>
      <c r="I4056" s="34" t="n">
        <v>-0.128815142397102</v>
      </c>
      <c r="J4056" s="35" t="n">
        <v>7.5</v>
      </c>
      <c r="K4056" s="6" t="n">
        <v>0</v>
      </c>
      <c r="L4056" s="35" t="n">
        <v>-1</v>
      </c>
      <c r="M4056" s="6" t="str">
        <f aca="false">IF(I4056&lt;=0,"Below 0%",IF(I4056&lt;=0.05,"0-5%",IF(I4056&lt;=0.1,"5-10%",IF(I4056&lt;=0.2,"10-20%",IF(I4056&lt;=0.4,"20-40%","Above 40%")))))</f>
        <v>Below 0%</v>
      </c>
      <c r="N4056" s="6" t="str">
        <f aca="false">IF(AND(H4056&gt;=Summary!$B$25,I4056&gt;=Summary!$B$26,I4056&lt;=Summary!$B$27,J4056&gt;=Summary!$B$28,J4056&lt;=Summary!$B$29,F4056*J4056&gt;1),"Yes","No")</f>
        <v>No</v>
      </c>
    </row>
    <row r="4057" customFormat="false" ht="15" hidden="false" customHeight="false" outlineLevel="0" collapsed="false">
      <c r="A4057" s="6" t="s">
        <v>151</v>
      </c>
      <c r="B4057" s="45" t="n">
        <v>42757</v>
      </c>
      <c r="C4057" s="6" t="s">
        <v>185</v>
      </c>
      <c r="D4057" s="6" t="s">
        <v>196</v>
      </c>
      <c r="E4057" s="6" t="s">
        <v>177</v>
      </c>
      <c r="F4057" s="34" t="n">
        <v>0.0696140006184578</v>
      </c>
      <c r="G4057" s="34" t="n">
        <v>0.0550839804948528</v>
      </c>
      <c r="H4057" s="34" t="n">
        <v>0.014530020123605</v>
      </c>
      <c r="I4057" s="34" t="n">
        <v>0.263779414506232</v>
      </c>
      <c r="J4057" s="35" t="n">
        <v>18</v>
      </c>
      <c r="K4057" s="6" t="n">
        <v>0</v>
      </c>
      <c r="L4057" s="35" t="n">
        <v>-1</v>
      </c>
      <c r="M4057" s="6" t="str">
        <f aca="false">IF(I4057&lt;=0,"Below 0%",IF(I4057&lt;=0.05,"0-5%",IF(I4057&lt;=0.1,"5-10%",IF(I4057&lt;=0.2,"10-20%",IF(I4057&lt;=0.4,"20-40%","Above 40%")))))</f>
        <v>20-40%</v>
      </c>
      <c r="N4057" s="6" t="str">
        <f aca="false">IF(AND(H4057&gt;=Summary!$B$25,I4057&gt;=Summary!$B$26,I4057&lt;=Summary!$B$27,J4057&gt;=Summary!$B$28,J4057&lt;=Summary!$B$29,F4057*J4057&gt;1),"Yes","No")</f>
        <v>No</v>
      </c>
    </row>
    <row r="4058" customFormat="false" ht="15" hidden="false" customHeight="false" outlineLevel="0" collapsed="false">
      <c r="A4058" s="6" t="s">
        <v>151</v>
      </c>
      <c r="B4058" s="45" t="n">
        <v>42757</v>
      </c>
      <c r="C4058" s="6" t="s">
        <v>190</v>
      </c>
      <c r="D4058" s="6" t="s">
        <v>186</v>
      </c>
      <c r="E4058" s="6" t="s">
        <v>187</v>
      </c>
      <c r="F4058" s="34" t="n">
        <v>0.812289655208588</v>
      </c>
      <c r="G4058" s="34" t="n">
        <v>0.834502103786816</v>
      </c>
      <c r="H4058" s="34" t="n">
        <v>-0.0222124485782287</v>
      </c>
      <c r="I4058" s="34" t="n">
        <v>-0.0266176064475244</v>
      </c>
      <c r="J4058" s="35" t="n">
        <v>1.2</v>
      </c>
      <c r="K4058" s="6" t="n">
        <v>1</v>
      </c>
      <c r="L4058" s="35" t="n">
        <v>0.2</v>
      </c>
      <c r="M4058" s="6" t="str">
        <f aca="false">IF(I4058&lt;=0,"Below 0%",IF(I4058&lt;=0.05,"0-5%",IF(I4058&lt;=0.1,"5-10%",IF(I4058&lt;=0.2,"10-20%",IF(I4058&lt;=0.4,"20-40%","Above 40%")))))</f>
        <v>Below 0%</v>
      </c>
      <c r="N4058" s="6" t="str">
        <f aca="false">IF(AND(H4058&gt;=Summary!$B$25,I4058&gt;=Summary!$B$26,I4058&lt;=Summary!$B$27,J4058&gt;=Summary!$B$28,J4058&lt;=Summary!$B$29,F4058*J4058&gt;1),"Yes","No")</f>
        <v>No</v>
      </c>
    </row>
    <row r="4059" customFormat="false" ht="15" hidden="false" customHeight="false" outlineLevel="0" collapsed="false">
      <c r="A4059" s="6" t="s">
        <v>151</v>
      </c>
      <c r="B4059" s="45" t="n">
        <v>42757</v>
      </c>
      <c r="C4059" s="6" t="s">
        <v>190</v>
      </c>
      <c r="D4059" s="6" t="s">
        <v>186</v>
      </c>
      <c r="E4059" s="6" t="s">
        <v>174</v>
      </c>
      <c r="F4059" s="34" t="n">
        <v>0.15993258357048</v>
      </c>
      <c r="G4059" s="34" t="n">
        <v>0.11781206171108</v>
      </c>
      <c r="H4059" s="34" t="n">
        <v>0.0421205218594004</v>
      </c>
      <c r="I4059" s="34" t="n">
        <v>0.357523001020863</v>
      </c>
      <c r="J4059" s="35" t="n">
        <v>8.5</v>
      </c>
      <c r="K4059" s="6" t="n">
        <v>0</v>
      </c>
      <c r="L4059" s="35" t="n">
        <v>-1</v>
      </c>
      <c r="M4059" s="6" t="str">
        <f aca="false">IF(I4059&lt;=0,"Below 0%",IF(I4059&lt;=0.05,"0-5%",IF(I4059&lt;=0.1,"5-10%",IF(I4059&lt;=0.2,"10-20%",IF(I4059&lt;=0.4,"20-40%","Above 40%")))))</f>
        <v>20-40%</v>
      </c>
      <c r="N4059" s="6" t="str">
        <f aca="false">IF(AND(H4059&gt;=Summary!$B$25,I4059&gt;=Summary!$B$26,I4059&lt;=Summary!$B$27,J4059&gt;=Summary!$B$28,J4059&lt;=Summary!$B$29,F4059*J4059&gt;1),"Yes","No")</f>
        <v>No</v>
      </c>
    </row>
    <row r="4060" customFormat="false" ht="15" hidden="false" customHeight="false" outlineLevel="0" collapsed="false">
      <c r="A4060" s="6" t="s">
        <v>151</v>
      </c>
      <c r="B4060" s="45" t="n">
        <v>42757</v>
      </c>
      <c r="C4060" s="6" t="s">
        <v>190</v>
      </c>
      <c r="D4060" s="6" t="s">
        <v>186</v>
      </c>
      <c r="E4060" s="6" t="s">
        <v>177</v>
      </c>
      <c r="F4060" s="34" t="n">
        <v>0.0277777779847384</v>
      </c>
      <c r="G4060" s="34" t="n">
        <v>0.0476858345021038</v>
      </c>
      <c r="H4060" s="34" t="n">
        <v>-0.0199080565173654</v>
      </c>
      <c r="I4060" s="34" t="n">
        <v>-0.417483655790634</v>
      </c>
      <c r="J4060" s="35" t="n">
        <v>21</v>
      </c>
      <c r="K4060" s="6" t="n">
        <v>0</v>
      </c>
      <c r="L4060" s="35" t="n">
        <v>-1</v>
      </c>
      <c r="M4060" s="6" t="str">
        <f aca="false">IF(I4060&lt;=0,"Below 0%",IF(I4060&lt;=0.05,"0-5%",IF(I4060&lt;=0.1,"5-10%",IF(I4060&lt;=0.2,"10-20%",IF(I4060&lt;=0.4,"20-40%","Above 40%")))))</f>
        <v>Below 0%</v>
      </c>
      <c r="N4060" s="6" t="str">
        <f aca="false">IF(AND(H4060&gt;=Summary!$B$25,I4060&gt;=Summary!$B$26,I4060&lt;=Summary!$B$27,J4060&gt;=Summary!$B$28,J4060&lt;=Summary!$B$29,F4060*J4060&gt;1),"Yes","No")</f>
        <v>No</v>
      </c>
    </row>
    <row r="4061" customFormat="false" ht="15" hidden="false" customHeight="false" outlineLevel="0" collapsed="false">
      <c r="A4061" s="6" t="s">
        <v>151</v>
      </c>
      <c r="B4061" s="45" t="n">
        <v>42757</v>
      </c>
      <c r="C4061" s="6" t="s">
        <v>179</v>
      </c>
      <c r="D4061" s="6" t="s">
        <v>195</v>
      </c>
      <c r="E4061" s="6" t="s">
        <v>187</v>
      </c>
      <c r="F4061" s="34" t="n">
        <v>0.378576457500458</v>
      </c>
      <c r="G4061" s="34" t="n">
        <v>0.518299246501615</v>
      </c>
      <c r="H4061" s="34" t="n">
        <v>-0.139722789001157</v>
      </c>
      <c r="I4061" s="34" t="n">
        <v>-0.269579378986656</v>
      </c>
      <c r="J4061" s="35" t="n">
        <v>2</v>
      </c>
      <c r="K4061" s="6" t="n">
        <v>1</v>
      </c>
      <c r="L4061" s="35" t="n">
        <v>1</v>
      </c>
      <c r="M4061" s="6" t="str">
        <f aca="false">IF(I4061&lt;=0,"Below 0%",IF(I4061&lt;=0.05,"0-5%",IF(I4061&lt;=0.1,"5-10%",IF(I4061&lt;=0.2,"10-20%",IF(I4061&lt;=0.4,"20-40%","Above 40%")))))</f>
        <v>Below 0%</v>
      </c>
      <c r="N4061" s="6" t="str">
        <f aca="false">IF(AND(H4061&gt;=Summary!$B$25,I4061&gt;=Summary!$B$26,I4061&lt;=Summary!$B$27,J4061&gt;=Summary!$B$28,J4061&lt;=Summary!$B$29,F4061*J4061&gt;1),"Yes","No")</f>
        <v>No</v>
      </c>
    </row>
    <row r="4062" customFormat="false" ht="15" hidden="false" customHeight="false" outlineLevel="0" collapsed="false">
      <c r="A4062" s="6" t="s">
        <v>151</v>
      </c>
      <c r="B4062" s="45" t="n">
        <v>42757</v>
      </c>
      <c r="C4062" s="6" t="s">
        <v>179</v>
      </c>
      <c r="D4062" s="6" t="s">
        <v>195</v>
      </c>
      <c r="E4062" s="6" t="s">
        <v>174</v>
      </c>
      <c r="F4062" s="34" t="n">
        <v>0.358702123165131</v>
      </c>
      <c r="G4062" s="34" t="n">
        <v>0.28794402583423</v>
      </c>
      <c r="H4062" s="34" t="n">
        <v>0.0707580973309003</v>
      </c>
      <c r="I4062" s="34" t="n">
        <v>0.245735597833295</v>
      </c>
      <c r="J4062" s="35" t="n">
        <v>3.6</v>
      </c>
      <c r="K4062" s="6" t="n">
        <v>0</v>
      </c>
      <c r="L4062" s="35" t="n">
        <v>-1</v>
      </c>
      <c r="M4062" s="6" t="str">
        <f aca="false">IF(I4062&lt;=0,"Below 0%",IF(I4062&lt;=0.05,"0-5%",IF(I4062&lt;=0.1,"5-10%",IF(I4062&lt;=0.2,"10-20%",IF(I4062&lt;=0.4,"20-40%","Above 40%")))))</f>
        <v>20-40%</v>
      </c>
      <c r="N4062" s="6" t="str">
        <f aca="false">IF(AND(H4062&gt;=Summary!$B$25,I4062&gt;=Summary!$B$26,I4062&lt;=Summary!$B$27,J4062&gt;=Summary!$B$28,J4062&lt;=Summary!$B$29,F4062*J4062&gt;1),"Yes","No")</f>
        <v>Yes</v>
      </c>
    </row>
    <row r="4063" customFormat="false" ht="15" hidden="false" customHeight="false" outlineLevel="0" collapsed="false">
      <c r="A4063" s="6" t="s">
        <v>151</v>
      </c>
      <c r="B4063" s="45" t="n">
        <v>42757</v>
      </c>
      <c r="C4063" s="6" t="s">
        <v>179</v>
      </c>
      <c r="D4063" s="6" t="s">
        <v>195</v>
      </c>
      <c r="E4063" s="6" t="s">
        <v>177</v>
      </c>
      <c r="F4063" s="34" t="n">
        <v>0.262721419334412</v>
      </c>
      <c r="G4063" s="34" t="n">
        <v>0.193756727664155</v>
      </c>
      <c r="H4063" s="34" t="n">
        <v>0.0689646916702566</v>
      </c>
      <c r="I4063" s="34" t="n">
        <v>0.355934436453713</v>
      </c>
      <c r="J4063" s="35" t="n">
        <v>5.35</v>
      </c>
      <c r="K4063" s="6" t="n">
        <v>0</v>
      </c>
      <c r="L4063" s="35" t="n">
        <v>-1</v>
      </c>
      <c r="M4063" s="6" t="str">
        <f aca="false">IF(I4063&lt;=0,"Below 0%",IF(I4063&lt;=0.05,"0-5%",IF(I4063&lt;=0.1,"5-10%",IF(I4063&lt;=0.2,"10-20%",IF(I4063&lt;=0.4,"20-40%","Above 40%")))))</f>
        <v>20-40%</v>
      </c>
      <c r="N4063" s="6" t="str">
        <f aca="false">IF(AND(H4063&gt;=Summary!$B$25,I4063&gt;=Summary!$B$26,I4063&lt;=Summary!$B$27,J4063&gt;=Summary!$B$28,J4063&lt;=Summary!$B$29,F4063*J4063&gt;1),"Yes","No")</f>
        <v>No</v>
      </c>
    </row>
    <row r="4064" customFormat="false" ht="15" hidden="false" customHeight="false" outlineLevel="0" collapsed="false">
      <c r="A4064" s="6" t="s">
        <v>151</v>
      </c>
      <c r="B4064" s="45" t="n">
        <v>42766</v>
      </c>
      <c r="C4064" s="6" t="s">
        <v>185</v>
      </c>
      <c r="D4064" s="6" t="s">
        <v>198</v>
      </c>
      <c r="E4064" s="6" t="s">
        <v>187</v>
      </c>
      <c r="F4064" s="34" t="n">
        <v>0.90528666973114</v>
      </c>
      <c r="G4064" s="34" t="n">
        <v>0.792838874680307</v>
      </c>
      <c r="H4064" s="34" t="n">
        <v>0.112447795050833</v>
      </c>
      <c r="I4064" s="34" t="n">
        <v>0.141829315693148</v>
      </c>
      <c r="J4064" s="35" t="n">
        <v>1.26</v>
      </c>
      <c r="K4064" s="6" t="n">
        <v>0</v>
      </c>
      <c r="L4064" s="35" t="n">
        <v>-1</v>
      </c>
      <c r="M4064" s="6" t="str">
        <f aca="false">IF(I4064&lt;=0,"Below 0%",IF(I4064&lt;=0.05,"0-5%",IF(I4064&lt;=0.1,"5-10%",IF(I4064&lt;=0.2,"10-20%",IF(I4064&lt;=0.4,"20-40%","Above 40%")))))</f>
        <v>10-20%</v>
      </c>
      <c r="N4064" s="6" t="str">
        <f aca="false">IF(AND(H4064&gt;=Summary!$B$25,I4064&gt;=Summary!$B$26,I4064&lt;=Summary!$B$27,J4064&gt;=Summary!$B$28,J4064&lt;=Summary!$B$29,F4064*J4064&gt;1),"Yes","No")</f>
        <v>No</v>
      </c>
    </row>
    <row r="4065" customFormat="false" ht="15" hidden="false" customHeight="false" outlineLevel="0" collapsed="false">
      <c r="A4065" s="6" t="s">
        <v>151</v>
      </c>
      <c r="B4065" s="45" t="n">
        <v>42766</v>
      </c>
      <c r="C4065" s="6" t="s">
        <v>185</v>
      </c>
      <c r="D4065" s="6" t="s">
        <v>198</v>
      </c>
      <c r="E4065" s="6" t="s">
        <v>174</v>
      </c>
      <c r="F4065" s="34" t="n">
        <v>0.0688043236732483</v>
      </c>
      <c r="G4065" s="34" t="n">
        <v>0.142710997442455</v>
      </c>
      <c r="H4065" s="34" t="n">
        <v>-0.073906673769207</v>
      </c>
      <c r="I4065" s="34" t="n">
        <v>-0.517876513329031</v>
      </c>
      <c r="J4065" s="35" t="n">
        <v>7</v>
      </c>
      <c r="K4065" s="6" t="n">
        <v>0</v>
      </c>
      <c r="L4065" s="35" t="n">
        <v>-1</v>
      </c>
      <c r="M4065" s="6" t="str">
        <f aca="false">IF(I4065&lt;=0,"Below 0%",IF(I4065&lt;=0.05,"0-5%",IF(I4065&lt;=0.1,"5-10%",IF(I4065&lt;=0.2,"10-20%",IF(I4065&lt;=0.4,"20-40%","Above 40%")))))</f>
        <v>Below 0%</v>
      </c>
      <c r="N4065" s="6" t="str">
        <f aca="false">IF(AND(H4065&gt;=Summary!$B$25,I4065&gt;=Summary!$B$26,I4065&lt;=Summary!$B$27,J4065&gt;=Summary!$B$28,J4065&lt;=Summary!$B$29,F4065*J4065&gt;1),"Yes","No")</f>
        <v>No</v>
      </c>
    </row>
    <row r="4066" customFormat="false" ht="15" hidden="false" customHeight="false" outlineLevel="0" collapsed="false">
      <c r="A4066" s="6" t="s">
        <v>151</v>
      </c>
      <c r="B4066" s="45" t="n">
        <v>42766</v>
      </c>
      <c r="C4066" s="6" t="s">
        <v>185</v>
      </c>
      <c r="D4066" s="6" t="s">
        <v>198</v>
      </c>
      <c r="E4066" s="6" t="s">
        <v>177</v>
      </c>
      <c r="F4066" s="34" t="n">
        <v>0.0259089972823858</v>
      </c>
      <c r="G4066" s="34" t="n">
        <v>0.0644501278772379</v>
      </c>
      <c r="H4066" s="34" t="n">
        <v>-0.038541130594852</v>
      </c>
      <c r="I4066" s="34" t="n">
        <v>-0.597999288197902</v>
      </c>
      <c r="J4066" s="35" t="n">
        <v>15.5</v>
      </c>
      <c r="K4066" s="6" t="n">
        <v>1</v>
      </c>
      <c r="L4066" s="35" t="n">
        <v>14.5</v>
      </c>
      <c r="M4066" s="6" t="str">
        <f aca="false">IF(I4066&lt;=0,"Below 0%",IF(I4066&lt;=0.05,"0-5%",IF(I4066&lt;=0.1,"5-10%",IF(I4066&lt;=0.2,"10-20%",IF(I4066&lt;=0.4,"20-40%","Above 40%")))))</f>
        <v>Below 0%</v>
      </c>
      <c r="N4066" s="6" t="str">
        <f aca="false">IF(AND(H4066&gt;=Summary!$B$25,I4066&gt;=Summary!$B$26,I4066&lt;=Summary!$B$27,J4066&gt;=Summary!$B$28,J4066&lt;=Summary!$B$29,F4066*J4066&gt;1),"Yes","No")</f>
        <v>No</v>
      </c>
    </row>
    <row r="4067" customFormat="false" ht="15" hidden="false" customHeight="false" outlineLevel="0" collapsed="false">
      <c r="A4067" s="6" t="s">
        <v>151</v>
      </c>
      <c r="B4067" s="45" t="n">
        <v>42766</v>
      </c>
      <c r="C4067" s="6" t="s">
        <v>199</v>
      </c>
      <c r="D4067" s="6" t="s">
        <v>180</v>
      </c>
      <c r="E4067" s="6" t="s">
        <v>187</v>
      </c>
      <c r="F4067" s="34" t="n">
        <v>0.529276788234711</v>
      </c>
      <c r="G4067" s="34" t="n">
        <v>0.461517152223094</v>
      </c>
      <c r="H4067" s="34" t="n">
        <v>0.0677596360116164</v>
      </c>
      <c r="I4067" s="34" t="n">
        <v>0.146819323366907</v>
      </c>
      <c r="J4067" s="35" t="n">
        <v>2.18</v>
      </c>
      <c r="K4067" s="6" t="n">
        <v>0</v>
      </c>
      <c r="L4067" s="35" t="n">
        <v>-1</v>
      </c>
      <c r="M4067" s="6" t="str">
        <f aca="false">IF(I4067&lt;=0,"Below 0%",IF(I4067&lt;=0.05,"0-5%",IF(I4067&lt;=0.1,"5-10%",IF(I4067&lt;=0.2,"10-20%",IF(I4067&lt;=0.4,"20-40%","Above 40%")))))</f>
        <v>10-20%</v>
      </c>
      <c r="N4067" s="6" t="str">
        <f aca="false">IF(AND(H4067&gt;=Summary!$B$25,I4067&gt;=Summary!$B$26,I4067&lt;=Summary!$B$27,J4067&gt;=Summary!$B$28,J4067&lt;=Summary!$B$29,F4067*J4067&gt;1),"Yes","No")</f>
        <v>Yes</v>
      </c>
    </row>
    <row r="4068" customFormat="false" ht="15" hidden="false" customHeight="false" outlineLevel="0" collapsed="false">
      <c r="A4068" s="6" t="s">
        <v>151</v>
      </c>
      <c r="B4068" s="45" t="n">
        <v>42766</v>
      </c>
      <c r="C4068" s="6" t="s">
        <v>199</v>
      </c>
      <c r="D4068" s="6" t="s">
        <v>180</v>
      </c>
      <c r="E4068" s="6" t="s">
        <v>174</v>
      </c>
      <c r="F4068" s="34" t="n">
        <v>0.314833700656891</v>
      </c>
      <c r="G4068" s="34" t="n">
        <v>0.281822798836511</v>
      </c>
      <c r="H4068" s="34" t="n">
        <v>0.0330109018203795</v>
      </c>
      <c r="I4068" s="34" t="n">
        <v>0.117133539077261</v>
      </c>
      <c r="J4068" s="35" t="n">
        <v>3.57</v>
      </c>
      <c r="K4068" s="6" t="n">
        <v>0</v>
      </c>
      <c r="L4068" s="35" t="n">
        <v>-1</v>
      </c>
      <c r="M4068" s="6" t="str">
        <f aca="false">IF(I4068&lt;=0,"Below 0%",IF(I4068&lt;=0.05,"0-5%",IF(I4068&lt;=0.1,"5-10%",IF(I4068&lt;=0.2,"10-20%",IF(I4068&lt;=0.4,"20-40%","Above 40%")))))</f>
        <v>10-20%</v>
      </c>
      <c r="N4068" s="6" t="str">
        <f aca="false">IF(AND(H4068&gt;=Summary!$B$25,I4068&gt;=Summary!$B$26,I4068&lt;=Summary!$B$27,J4068&gt;=Summary!$B$28,J4068&lt;=Summary!$B$29,F4068*J4068&gt;1),"Yes","No")</f>
        <v>Yes</v>
      </c>
    </row>
    <row r="4069" customFormat="false" ht="15" hidden="false" customHeight="false" outlineLevel="0" collapsed="false">
      <c r="A4069" s="6" t="s">
        <v>151</v>
      </c>
      <c r="B4069" s="45" t="n">
        <v>42766</v>
      </c>
      <c r="C4069" s="6" t="s">
        <v>199</v>
      </c>
      <c r="D4069" s="6" t="s">
        <v>180</v>
      </c>
      <c r="E4069" s="6" t="s">
        <v>177</v>
      </c>
      <c r="F4069" s="34" t="n">
        <v>0.155889511108398</v>
      </c>
      <c r="G4069" s="34" t="n">
        <v>0.256660048940394</v>
      </c>
      <c r="H4069" s="34" t="n">
        <v>-0.100770537831996</v>
      </c>
      <c r="I4069" s="34" t="n">
        <v>-0.392622608185501</v>
      </c>
      <c r="J4069" s="35" t="n">
        <v>3.92</v>
      </c>
      <c r="K4069" s="6" t="n">
        <v>1</v>
      </c>
      <c r="L4069" s="35" t="n">
        <v>2.92</v>
      </c>
      <c r="M4069" s="6" t="str">
        <f aca="false">IF(I4069&lt;=0,"Below 0%",IF(I4069&lt;=0.05,"0-5%",IF(I4069&lt;=0.1,"5-10%",IF(I4069&lt;=0.2,"10-20%",IF(I4069&lt;=0.4,"20-40%","Above 40%")))))</f>
        <v>Below 0%</v>
      </c>
      <c r="N4069" s="6" t="str">
        <f aca="false">IF(AND(H4069&gt;=Summary!$B$25,I4069&gt;=Summary!$B$26,I4069&lt;=Summary!$B$27,J4069&gt;=Summary!$B$28,J4069&lt;=Summary!$B$29,F4069*J4069&gt;1),"Yes","No")</f>
        <v>No</v>
      </c>
    </row>
    <row r="4070" customFormat="false" ht="15" hidden="false" customHeight="false" outlineLevel="0" collapsed="false">
      <c r="A4070" s="6" t="s">
        <v>151</v>
      </c>
      <c r="B4070" s="45" t="n">
        <v>42766</v>
      </c>
      <c r="C4070" s="6" t="s">
        <v>196</v>
      </c>
      <c r="D4070" s="6" t="s">
        <v>195</v>
      </c>
      <c r="E4070" s="6" t="s">
        <v>187</v>
      </c>
      <c r="F4070" s="34" t="n">
        <v>0.446475952863693</v>
      </c>
      <c r="G4070" s="34" t="n">
        <v>0.338280518785934</v>
      </c>
      <c r="H4070" s="34" t="n">
        <v>0.108195434077759</v>
      </c>
      <c r="I4070" s="34" t="n">
        <v>0.319839387931843</v>
      </c>
      <c r="J4070" s="35" t="n">
        <v>2.94</v>
      </c>
      <c r="K4070" s="6" t="n">
        <v>1</v>
      </c>
      <c r="L4070" s="35" t="n">
        <v>1.94</v>
      </c>
      <c r="M4070" s="6" t="str">
        <f aca="false">IF(I4070&lt;=0,"Below 0%",IF(I4070&lt;=0.05,"0-5%",IF(I4070&lt;=0.1,"5-10%",IF(I4070&lt;=0.2,"10-20%",IF(I4070&lt;=0.4,"20-40%","Above 40%")))))</f>
        <v>20-40%</v>
      </c>
      <c r="N4070" s="6" t="str">
        <f aca="false">IF(AND(H4070&gt;=Summary!$B$25,I4070&gt;=Summary!$B$26,I4070&lt;=Summary!$B$27,J4070&gt;=Summary!$B$28,J4070&lt;=Summary!$B$29,F4070*J4070&gt;1),"Yes","No")</f>
        <v>Yes</v>
      </c>
    </row>
    <row r="4071" customFormat="false" ht="15" hidden="false" customHeight="false" outlineLevel="0" collapsed="false">
      <c r="A4071" s="6" t="s">
        <v>151</v>
      </c>
      <c r="B4071" s="45" t="n">
        <v>42766</v>
      </c>
      <c r="C4071" s="6" t="s">
        <v>196</v>
      </c>
      <c r="D4071" s="6" t="s">
        <v>195</v>
      </c>
      <c r="E4071" s="6" t="s">
        <v>174</v>
      </c>
      <c r="F4071" s="34" t="n">
        <v>0.265564352273941</v>
      </c>
      <c r="G4071" s="34" t="n">
        <v>0.301377189463832</v>
      </c>
      <c r="H4071" s="34" t="n">
        <v>-0.035812837189891</v>
      </c>
      <c r="I4071" s="34" t="n">
        <v>-0.11883061639006</v>
      </c>
      <c r="J4071" s="35" t="n">
        <v>3.3</v>
      </c>
      <c r="K4071" s="6" t="n">
        <v>0</v>
      </c>
      <c r="L4071" s="35" t="n">
        <v>-1</v>
      </c>
      <c r="M4071" s="6" t="str">
        <f aca="false">IF(I4071&lt;=0,"Below 0%",IF(I4071&lt;=0.05,"0-5%",IF(I4071&lt;=0.1,"5-10%",IF(I4071&lt;=0.2,"10-20%",IF(I4071&lt;=0.4,"20-40%","Above 40%")))))</f>
        <v>Below 0%</v>
      </c>
      <c r="N4071" s="6" t="str">
        <f aca="false">IF(AND(H4071&gt;=Summary!$B$25,I4071&gt;=Summary!$B$26,I4071&lt;=Summary!$B$27,J4071&gt;=Summary!$B$28,J4071&lt;=Summary!$B$29,F4071*J4071&gt;1),"Yes","No")</f>
        <v>No</v>
      </c>
    </row>
    <row r="4072" customFormat="false" ht="15" hidden="false" customHeight="false" outlineLevel="0" collapsed="false">
      <c r="A4072" s="6" t="s">
        <v>151</v>
      </c>
      <c r="B4072" s="45" t="n">
        <v>42766</v>
      </c>
      <c r="C4072" s="6" t="s">
        <v>196</v>
      </c>
      <c r="D4072" s="6" t="s">
        <v>195</v>
      </c>
      <c r="E4072" s="6" t="s">
        <v>177</v>
      </c>
      <c r="F4072" s="34" t="n">
        <v>0.287959694862366</v>
      </c>
      <c r="G4072" s="34" t="n">
        <v>0.360342291750234</v>
      </c>
      <c r="H4072" s="34" t="n">
        <v>-0.0723825968878684</v>
      </c>
      <c r="I4072" s="34" t="n">
        <v>-0.200871778153754</v>
      </c>
      <c r="J4072" s="35" t="n">
        <v>2.76</v>
      </c>
      <c r="K4072" s="6" t="n">
        <v>0</v>
      </c>
      <c r="L4072" s="35" t="n">
        <v>-1</v>
      </c>
      <c r="M4072" s="6" t="str">
        <f aca="false">IF(I4072&lt;=0,"Below 0%",IF(I4072&lt;=0.05,"0-5%",IF(I4072&lt;=0.1,"5-10%",IF(I4072&lt;=0.2,"10-20%",IF(I4072&lt;=0.4,"20-40%","Above 40%")))))</f>
        <v>Below 0%</v>
      </c>
      <c r="N4072" s="6" t="str">
        <f aca="false">IF(AND(H4072&gt;=Summary!$B$25,I4072&gt;=Summary!$B$26,I4072&lt;=Summary!$B$27,J4072&gt;=Summary!$B$28,J4072&lt;=Summary!$B$29,F4072*J4072&gt;1),"Yes","No")</f>
        <v>No</v>
      </c>
    </row>
    <row r="4073" customFormat="false" ht="15" hidden="false" customHeight="false" outlineLevel="0" collapsed="false">
      <c r="A4073" s="6" t="s">
        <v>151</v>
      </c>
      <c r="B4073" s="45" t="n">
        <v>42766</v>
      </c>
      <c r="C4073" s="6" t="s">
        <v>183</v>
      </c>
      <c r="D4073" s="6" t="s">
        <v>190</v>
      </c>
      <c r="E4073" s="6" t="s">
        <v>187</v>
      </c>
      <c r="F4073" s="34" t="n">
        <v>0.526064336299896</v>
      </c>
      <c r="G4073" s="34" t="n">
        <v>0.370912078882498</v>
      </c>
      <c r="H4073" s="34" t="n">
        <v>0.155152257417398</v>
      </c>
      <c r="I4073" s="34" t="n">
        <v>0.418299285061971</v>
      </c>
      <c r="J4073" s="35" t="n">
        <v>2.7</v>
      </c>
      <c r="K4073" s="6" t="n">
        <v>0</v>
      </c>
      <c r="L4073" s="35" t="n">
        <v>-1</v>
      </c>
      <c r="M4073" s="6" t="str">
        <f aca="false">IF(I4073&lt;=0,"Below 0%",IF(I4073&lt;=0.05,"0-5%",IF(I4073&lt;=0.1,"5-10%",IF(I4073&lt;=0.2,"10-20%",IF(I4073&lt;=0.4,"20-40%","Above 40%")))))</f>
        <v>Above 40%</v>
      </c>
      <c r="N4073" s="6" t="str">
        <f aca="false">IF(AND(H4073&gt;=Summary!$B$25,I4073&gt;=Summary!$B$26,I4073&lt;=Summary!$B$27,J4073&gt;=Summary!$B$28,J4073&lt;=Summary!$B$29,F4073*J4073&gt;1),"Yes","No")</f>
        <v>No</v>
      </c>
    </row>
    <row r="4074" customFormat="false" ht="15" hidden="false" customHeight="false" outlineLevel="0" collapsed="false">
      <c r="A4074" s="6" t="s">
        <v>151</v>
      </c>
      <c r="B4074" s="45" t="n">
        <v>42766</v>
      </c>
      <c r="C4074" s="6" t="s">
        <v>183</v>
      </c>
      <c r="D4074" s="6" t="s">
        <v>190</v>
      </c>
      <c r="E4074" s="6" t="s">
        <v>174</v>
      </c>
      <c r="F4074" s="34" t="n">
        <v>0.339883059263229</v>
      </c>
      <c r="G4074" s="34" t="n">
        <v>0.300739523418242</v>
      </c>
      <c r="H4074" s="34" t="n">
        <v>0.0391435358449878</v>
      </c>
      <c r="I4074" s="34" t="n">
        <v>0.130157604162159</v>
      </c>
      <c r="J4074" s="35" t="n">
        <v>3.33</v>
      </c>
      <c r="K4074" s="6" t="n">
        <v>1</v>
      </c>
      <c r="L4074" s="35" t="n">
        <v>2.33</v>
      </c>
      <c r="M4074" s="6" t="str">
        <f aca="false">IF(I4074&lt;=0,"Below 0%",IF(I4074&lt;=0.05,"0-5%",IF(I4074&lt;=0.1,"5-10%",IF(I4074&lt;=0.2,"10-20%",IF(I4074&lt;=0.4,"20-40%","Above 40%")))))</f>
        <v>10-20%</v>
      </c>
      <c r="N4074" s="6" t="str">
        <f aca="false">IF(AND(H4074&gt;=Summary!$B$25,I4074&gt;=Summary!$B$26,I4074&lt;=Summary!$B$27,J4074&gt;=Summary!$B$28,J4074&lt;=Summary!$B$29,F4074*J4074&gt;1),"Yes","No")</f>
        <v>Yes</v>
      </c>
    </row>
    <row r="4075" customFormat="false" ht="15" hidden="false" customHeight="false" outlineLevel="0" collapsed="false">
      <c r="A4075" s="6" t="s">
        <v>151</v>
      </c>
      <c r="B4075" s="45" t="n">
        <v>42766</v>
      </c>
      <c r="C4075" s="6" t="s">
        <v>183</v>
      </c>
      <c r="D4075" s="6" t="s">
        <v>190</v>
      </c>
      <c r="E4075" s="6" t="s">
        <v>177</v>
      </c>
      <c r="F4075" s="34" t="n">
        <v>0.134052589535713</v>
      </c>
      <c r="G4075" s="34" t="n">
        <v>0.328348397699261</v>
      </c>
      <c r="H4075" s="34" t="n">
        <v>-0.194295808163547</v>
      </c>
      <c r="I4075" s="34" t="n">
        <v>-0.591736733070663</v>
      </c>
      <c r="J4075" s="35" t="n">
        <v>3.05</v>
      </c>
      <c r="K4075" s="6" t="n">
        <v>0</v>
      </c>
      <c r="L4075" s="35" t="n">
        <v>-1</v>
      </c>
      <c r="M4075" s="6" t="str">
        <f aca="false">IF(I4075&lt;=0,"Below 0%",IF(I4075&lt;=0.05,"0-5%",IF(I4075&lt;=0.1,"5-10%",IF(I4075&lt;=0.2,"10-20%",IF(I4075&lt;=0.4,"20-40%","Above 40%")))))</f>
        <v>Below 0%</v>
      </c>
      <c r="N4075" s="6" t="str">
        <f aca="false">IF(AND(H4075&gt;=Summary!$B$25,I4075&gt;=Summary!$B$26,I4075&lt;=Summary!$B$27,J4075&gt;=Summary!$B$28,J4075&lt;=Summary!$B$29,F4075*J4075&gt;1),"Yes","No")</f>
        <v>No</v>
      </c>
    </row>
    <row r="4076" customFormat="false" ht="15" hidden="false" customHeight="false" outlineLevel="0" collapsed="false">
      <c r="A4076" s="6" t="s">
        <v>151</v>
      </c>
      <c r="B4076" s="45" t="n">
        <v>42766</v>
      </c>
      <c r="C4076" s="6" t="s">
        <v>200</v>
      </c>
      <c r="D4076" s="6" t="s">
        <v>178</v>
      </c>
      <c r="E4076" s="6" t="s">
        <v>187</v>
      </c>
      <c r="F4076" s="34" t="n">
        <v>0.482442617416382</v>
      </c>
      <c r="G4076" s="34" t="n">
        <v>0.360631520635214</v>
      </c>
      <c r="H4076" s="34" t="n">
        <v>0.121811096781168</v>
      </c>
      <c r="I4076" s="34" t="n">
        <v>0.337771630628989</v>
      </c>
      <c r="J4076" s="35" t="n">
        <v>2.77</v>
      </c>
      <c r="K4076" s="6" t="n">
        <v>0</v>
      </c>
      <c r="L4076" s="35" t="n">
        <v>-1</v>
      </c>
      <c r="M4076" s="6" t="str">
        <f aca="false">IF(I4076&lt;=0,"Below 0%",IF(I4076&lt;=0.05,"0-5%",IF(I4076&lt;=0.1,"5-10%",IF(I4076&lt;=0.2,"10-20%",IF(I4076&lt;=0.4,"20-40%","Above 40%")))))</f>
        <v>20-40%</v>
      </c>
      <c r="N4076" s="6" t="str">
        <f aca="false">IF(AND(H4076&gt;=Summary!$B$25,I4076&gt;=Summary!$B$26,I4076&lt;=Summary!$B$27,J4076&gt;=Summary!$B$28,J4076&lt;=Summary!$B$29,F4076*J4076&gt;1),"Yes","No")</f>
        <v>Yes</v>
      </c>
    </row>
    <row r="4077" customFormat="false" ht="15" hidden="false" customHeight="false" outlineLevel="0" collapsed="false">
      <c r="A4077" s="6" t="s">
        <v>151</v>
      </c>
      <c r="B4077" s="45" t="n">
        <v>42766</v>
      </c>
      <c r="C4077" s="6" t="s">
        <v>200</v>
      </c>
      <c r="D4077" s="6" t="s">
        <v>178</v>
      </c>
      <c r="E4077" s="6" t="s">
        <v>174</v>
      </c>
      <c r="F4077" s="34" t="n">
        <v>0.15197965502739</v>
      </c>
      <c r="G4077" s="34" t="n">
        <v>0.317126765764934</v>
      </c>
      <c r="H4077" s="34" t="n">
        <v>-0.165147110737545</v>
      </c>
      <c r="I4077" s="34" t="n">
        <v>-0.520760555606831</v>
      </c>
      <c r="J4077" s="35" t="n">
        <v>3.15</v>
      </c>
      <c r="K4077" s="6" t="n">
        <v>1</v>
      </c>
      <c r="L4077" s="35" t="n">
        <v>2.15</v>
      </c>
      <c r="M4077" s="6" t="str">
        <f aca="false">IF(I4077&lt;=0,"Below 0%",IF(I4077&lt;=0.05,"0-5%",IF(I4077&lt;=0.1,"5-10%",IF(I4077&lt;=0.2,"10-20%",IF(I4077&lt;=0.4,"20-40%","Above 40%")))))</f>
        <v>Below 0%</v>
      </c>
      <c r="N4077" s="6" t="str">
        <f aca="false">IF(AND(H4077&gt;=Summary!$B$25,I4077&gt;=Summary!$B$26,I4077&lt;=Summary!$B$27,J4077&gt;=Summary!$B$28,J4077&lt;=Summary!$B$29,F4077*J4077&gt;1),"Yes","No")</f>
        <v>No</v>
      </c>
    </row>
    <row r="4078" customFormat="false" ht="15" hidden="false" customHeight="false" outlineLevel="0" collapsed="false">
      <c r="A4078" s="6" t="s">
        <v>151</v>
      </c>
      <c r="B4078" s="45" t="n">
        <v>42766</v>
      </c>
      <c r="C4078" s="6" t="s">
        <v>200</v>
      </c>
      <c r="D4078" s="6" t="s">
        <v>178</v>
      </c>
      <c r="E4078" s="6" t="s">
        <v>177</v>
      </c>
      <c r="F4078" s="34" t="n">
        <v>0.365577727556229</v>
      </c>
      <c r="G4078" s="34" t="n">
        <v>0.322241713599852</v>
      </c>
      <c r="H4078" s="34" t="n">
        <v>0.0433360139563764</v>
      </c>
      <c r="I4078" s="34" t="n">
        <v>0.134482942857576</v>
      </c>
      <c r="J4078" s="35" t="n">
        <v>3.1</v>
      </c>
      <c r="K4078" s="6" t="n">
        <v>0</v>
      </c>
      <c r="L4078" s="35" t="n">
        <v>-1</v>
      </c>
      <c r="M4078" s="6" t="str">
        <f aca="false">IF(I4078&lt;=0,"Below 0%",IF(I4078&lt;=0.05,"0-5%",IF(I4078&lt;=0.1,"5-10%",IF(I4078&lt;=0.2,"10-20%",IF(I4078&lt;=0.4,"20-40%","Above 40%")))))</f>
        <v>10-20%</v>
      </c>
      <c r="N4078" s="6" t="str">
        <f aca="false">IF(AND(H4078&gt;=Summary!$B$25,I4078&gt;=Summary!$B$26,I4078&lt;=Summary!$B$27,J4078&gt;=Summary!$B$28,J4078&lt;=Summary!$B$29,F4078*J4078&gt;1),"Yes","No")</f>
        <v>Yes</v>
      </c>
    </row>
    <row r="4079" customFormat="false" ht="15" hidden="false" customHeight="false" outlineLevel="0" collapsed="false">
      <c r="A4079" s="6" t="s">
        <v>151</v>
      </c>
      <c r="B4079" s="45" t="n">
        <v>42766</v>
      </c>
      <c r="C4079" s="6" t="s">
        <v>191</v>
      </c>
      <c r="D4079" s="6" t="s">
        <v>181</v>
      </c>
      <c r="E4079" s="6" t="s">
        <v>187</v>
      </c>
      <c r="F4079" s="34" t="n">
        <v>0.148254111409187</v>
      </c>
      <c r="G4079" s="34" t="n">
        <v>0.10087998979722</v>
      </c>
      <c r="H4079" s="34" t="n">
        <v>0.0473741216119676</v>
      </c>
      <c r="I4079" s="34" t="n">
        <v>0.469608707407633</v>
      </c>
      <c r="J4079" s="35" t="n">
        <v>10</v>
      </c>
      <c r="K4079" s="6" t="n">
        <v>0</v>
      </c>
      <c r="L4079" s="35" t="n">
        <v>-1</v>
      </c>
      <c r="M4079" s="6" t="str">
        <f aca="false">IF(I4079&lt;=0,"Below 0%",IF(I4079&lt;=0.05,"0-5%",IF(I4079&lt;=0.1,"5-10%",IF(I4079&lt;=0.2,"10-20%",IF(I4079&lt;=0.4,"20-40%","Above 40%")))))</f>
        <v>Above 40%</v>
      </c>
      <c r="N4079" s="6" t="str">
        <f aca="false">IF(AND(H4079&gt;=Summary!$B$25,I4079&gt;=Summary!$B$26,I4079&lt;=Summary!$B$27,J4079&gt;=Summary!$B$28,J4079&lt;=Summary!$B$29,F4079*J4079&gt;1),"Yes","No")</f>
        <v>No</v>
      </c>
    </row>
    <row r="4080" customFormat="false" ht="15" hidden="false" customHeight="false" outlineLevel="0" collapsed="false">
      <c r="A4080" s="6" t="s">
        <v>151</v>
      </c>
      <c r="B4080" s="45" t="n">
        <v>42766</v>
      </c>
      <c r="C4080" s="6" t="s">
        <v>191</v>
      </c>
      <c r="D4080" s="6" t="s">
        <v>181</v>
      </c>
      <c r="E4080" s="6" t="s">
        <v>174</v>
      </c>
      <c r="F4080" s="34" t="n">
        <v>0.176876589655876</v>
      </c>
      <c r="G4080" s="34" t="n">
        <v>0.178548654508354</v>
      </c>
      <c r="H4080" s="34" t="n">
        <v>-0.00167206485247737</v>
      </c>
      <c r="I4080" s="34" t="n">
        <v>-0.0093647575059107</v>
      </c>
      <c r="J4080" s="35" t="n">
        <v>5.65</v>
      </c>
      <c r="K4080" s="6" t="n">
        <v>1</v>
      </c>
      <c r="L4080" s="35" t="n">
        <v>4.65</v>
      </c>
      <c r="M4080" s="6" t="str">
        <f aca="false">IF(I4080&lt;=0,"Below 0%",IF(I4080&lt;=0.05,"0-5%",IF(I4080&lt;=0.1,"5-10%",IF(I4080&lt;=0.2,"10-20%",IF(I4080&lt;=0.4,"20-40%","Above 40%")))))</f>
        <v>Below 0%</v>
      </c>
      <c r="N4080" s="6" t="str">
        <f aca="false">IF(AND(H4080&gt;=Summary!$B$25,I4080&gt;=Summary!$B$26,I4080&lt;=Summary!$B$27,J4080&gt;=Summary!$B$28,J4080&lt;=Summary!$B$29,F4080*J4080&gt;1),"Yes","No")</f>
        <v>No</v>
      </c>
    </row>
    <row r="4081" customFormat="false" ht="15" hidden="false" customHeight="false" outlineLevel="0" collapsed="false">
      <c r="A4081" s="6" t="s">
        <v>151</v>
      </c>
      <c r="B4081" s="45" t="n">
        <v>42766</v>
      </c>
      <c r="C4081" s="6" t="s">
        <v>191</v>
      </c>
      <c r="D4081" s="6" t="s">
        <v>181</v>
      </c>
      <c r="E4081" s="6" t="s">
        <v>177</v>
      </c>
      <c r="F4081" s="34" t="n">
        <v>0.674869298934937</v>
      </c>
      <c r="G4081" s="34" t="n">
        <v>0.720571355694427</v>
      </c>
      <c r="H4081" s="34" t="n">
        <v>-0.0457020567594902</v>
      </c>
      <c r="I4081" s="34" t="n">
        <v>-0.0634247481506484</v>
      </c>
      <c r="J4081" s="35" t="n">
        <v>1.4</v>
      </c>
      <c r="K4081" s="6" t="n">
        <v>0</v>
      </c>
      <c r="L4081" s="35" t="n">
        <v>-1</v>
      </c>
      <c r="M4081" s="6" t="str">
        <f aca="false">IF(I4081&lt;=0,"Below 0%",IF(I4081&lt;=0.05,"0-5%",IF(I4081&lt;=0.1,"5-10%",IF(I4081&lt;=0.2,"10-20%",IF(I4081&lt;=0.4,"20-40%","Above 40%")))))</f>
        <v>Below 0%</v>
      </c>
      <c r="N4081" s="6" t="str">
        <f aca="false">IF(AND(H4081&gt;=Summary!$B$25,I4081&gt;=Summary!$B$26,I4081&lt;=Summary!$B$27,J4081&gt;=Summary!$B$28,J4081&lt;=Summary!$B$29,F4081*J4081&gt;1),"Yes","No")</f>
        <v>No</v>
      </c>
    </row>
    <row r="4082" customFormat="false" ht="15" hidden="false" customHeight="false" outlineLevel="0" collapsed="false">
      <c r="A4082" s="6" t="s">
        <v>151</v>
      </c>
      <c r="B4082" s="45" t="n">
        <v>42766</v>
      </c>
      <c r="C4082" s="6" t="s">
        <v>175</v>
      </c>
      <c r="D4082" s="6" t="s">
        <v>179</v>
      </c>
      <c r="E4082" s="6" t="s">
        <v>187</v>
      </c>
      <c r="F4082" s="34" t="n">
        <v>0.223762288689613</v>
      </c>
      <c r="G4082" s="34" t="n">
        <v>0.293690894449156</v>
      </c>
      <c r="H4082" s="34" t="n">
        <v>-0.0699286057595425</v>
      </c>
      <c r="I4082" s="34" t="n">
        <v>-0.238102736861148</v>
      </c>
      <c r="J4082" s="35" t="n">
        <v>3.4</v>
      </c>
      <c r="K4082" s="6" t="n">
        <v>1</v>
      </c>
      <c r="L4082" s="35" t="n">
        <v>2.4</v>
      </c>
      <c r="M4082" s="6" t="str">
        <f aca="false">IF(I4082&lt;=0,"Below 0%",IF(I4082&lt;=0.05,"0-5%",IF(I4082&lt;=0.1,"5-10%",IF(I4082&lt;=0.2,"10-20%",IF(I4082&lt;=0.4,"20-40%","Above 40%")))))</f>
        <v>Below 0%</v>
      </c>
      <c r="N4082" s="6" t="str">
        <f aca="false">IF(AND(H4082&gt;=Summary!$B$25,I4082&gt;=Summary!$B$26,I4082&lt;=Summary!$B$27,J4082&gt;=Summary!$B$28,J4082&lt;=Summary!$B$29,F4082*J4082&gt;1),"Yes","No")</f>
        <v>No</v>
      </c>
    </row>
    <row r="4083" customFormat="false" ht="15" hidden="false" customHeight="false" outlineLevel="0" collapsed="false">
      <c r="A4083" s="6" t="s">
        <v>151</v>
      </c>
      <c r="B4083" s="45" t="n">
        <v>42766</v>
      </c>
      <c r="C4083" s="6" t="s">
        <v>175</v>
      </c>
      <c r="D4083" s="6" t="s">
        <v>179</v>
      </c>
      <c r="E4083" s="6" t="s">
        <v>174</v>
      </c>
      <c r="F4083" s="34" t="n">
        <v>0.31651896238327</v>
      </c>
      <c r="G4083" s="34" t="n">
        <v>0.291973403838342</v>
      </c>
      <c r="H4083" s="34" t="n">
        <v>0.0245455585449282</v>
      </c>
      <c r="I4083" s="34" t="n">
        <v>0.0840677891282124</v>
      </c>
      <c r="J4083" s="35" t="n">
        <v>3.42</v>
      </c>
      <c r="K4083" s="6" t="n">
        <v>0</v>
      </c>
      <c r="L4083" s="35" t="n">
        <v>-1</v>
      </c>
      <c r="M4083" s="6" t="str">
        <f aca="false">IF(I4083&lt;=0,"Below 0%",IF(I4083&lt;=0.05,"0-5%",IF(I4083&lt;=0.1,"5-10%",IF(I4083&lt;=0.2,"10-20%",IF(I4083&lt;=0.4,"20-40%","Above 40%")))))</f>
        <v>5-10%</v>
      </c>
      <c r="N4083" s="6" t="str">
        <f aca="false">IF(AND(H4083&gt;=Summary!$B$25,I4083&gt;=Summary!$B$26,I4083&lt;=Summary!$B$27,J4083&gt;=Summary!$B$28,J4083&lt;=Summary!$B$29,F4083*J4083&gt;1),"Yes","No")</f>
        <v>No</v>
      </c>
    </row>
    <row r="4084" customFormat="false" ht="15" hidden="false" customHeight="false" outlineLevel="0" collapsed="false">
      <c r="A4084" s="6" t="s">
        <v>151</v>
      </c>
      <c r="B4084" s="45" t="n">
        <v>42766</v>
      </c>
      <c r="C4084" s="6" t="s">
        <v>175</v>
      </c>
      <c r="D4084" s="6" t="s">
        <v>179</v>
      </c>
      <c r="E4084" s="6" t="s">
        <v>177</v>
      </c>
      <c r="F4084" s="34" t="n">
        <v>0.459718734025955</v>
      </c>
      <c r="G4084" s="34" t="n">
        <v>0.414335701712502</v>
      </c>
      <c r="H4084" s="34" t="n">
        <v>0.0453830323134532</v>
      </c>
      <c r="I4084" s="34" t="n">
        <v>0.10953203435253</v>
      </c>
      <c r="J4084" s="35" t="n">
        <v>2.41</v>
      </c>
      <c r="K4084" s="6" t="n">
        <v>0</v>
      </c>
      <c r="L4084" s="35" t="n">
        <v>-1</v>
      </c>
      <c r="M4084" s="6" t="str">
        <f aca="false">IF(I4084&lt;=0,"Below 0%",IF(I4084&lt;=0.05,"0-5%",IF(I4084&lt;=0.1,"5-10%",IF(I4084&lt;=0.2,"10-20%",IF(I4084&lt;=0.4,"20-40%","Above 40%")))))</f>
        <v>10-20%</v>
      </c>
      <c r="N4084" s="6" t="str">
        <f aca="false">IF(AND(H4084&gt;=Summary!$B$25,I4084&gt;=Summary!$B$26,I4084&lt;=Summary!$B$27,J4084&gt;=Summary!$B$28,J4084&lt;=Summary!$B$29,F4084*J4084&gt;1),"Yes","No")</f>
        <v>Yes</v>
      </c>
    </row>
    <row r="4085" customFormat="false" ht="15" hidden="false" customHeight="false" outlineLevel="0" collapsed="false">
      <c r="A4085" s="6" t="s">
        <v>151</v>
      </c>
      <c r="B4085" s="45" t="n">
        <v>42767</v>
      </c>
      <c r="C4085" s="6" t="s">
        <v>176</v>
      </c>
      <c r="D4085" s="6" t="s">
        <v>186</v>
      </c>
      <c r="E4085" s="6" t="s">
        <v>187</v>
      </c>
      <c r="F4085" s="34" t="n">
        <v>0.710224270820618</v>
      </c>
      <c r="G4085" s="34" t="n">
        <v>0.834365599009025</v>
      </c>
      <c r="H4085" s="34" t="n">
        <v>-0.124141328188407</v>
      </c>
      <c r="I4085" s="34" t="n">
        <v>-0.148785290687739</v>
      </c>
      <c r="J4085" s="35" t="n">
        <v>1.2</v>
      </c>
      <c r="K4085" s="6" t="n">
        <v>0</v>
      </c>
      <c r="L4085" s="35" t="n">
        <v>-1</v>
      </c>
      <c r="M4085" s="6" t="str">
        <f aca="false">IF(I4085&lt;=0,"Below 0%",IF(I4085&lt;=0.05,"0-5%",IF(I4085&lt;=0.1,"5-10%",IF(I4085&lt;=0.2,"10-20%",IF(I4085&lt;=0.4,"20-40%","Above 40%")))))</f>
        <v>Below 0%</v>
      </c>
      <c r="N4085" s="6" t="str">
        <f aca="false">IF(AND(H4085&gt;=Summary!$B$25,I4085&gt;=Summary!$B$26,I4085&lt;=Summary!$B$27,J4085&gt;=Summary!$B$28,J4085&lt;=Summary!$B$29,F4085*J4085&gt;1),"Yes","No")</f>
        <v>No</v>
      </c>
    </row>
    <row r="4086" customFormat="false" ht="15" hidden="false" customHeight="false" outlineLevel="0" collapsed="false">
      <c r="A4086" s="6" t="s">
        <v>151</v>
      </c>
      <c r="B4086" s="45" t="n">
        <v>42767</v>
      </c>
      <c r="C4086" s="6" t="s">
        <v>176</v>
      </c>
      <c r="D4086" s="6" t="s">
        <v>186</v>
      </c>
      <c r="E4086" s="6" t="s">
        <v>174</v>
      </c>
      <c r="F4086" s="34" t="n">
        <v>0.229969322681427</v>
      </c>
      <c r="G4086" s="34" t="n">
        <v>0.122102282781809</v>
      </c>
      <c r="H4086" s="34" t="n">
        <v>0.107867039899619</v>
      </c>
      <c r="I4086" s="34" t="n">
        <v>0.883415423873542</v>
      </c>
      <c r="J4086" s="35" t="n">
        <v>8.2</v>
      </c>
      <c r="K4086" s="6" t="n">
        <v>1</v>
      </c>
      <c r="L4086" s="35" t="n">
        <v>7.2</v>
      </c>
      <c r="M4086" s="6" t="str">
        <f aca="false">IF(I4086&lt;=0,"Below 0%",IF(I4086&lt;=0.05,"0-5%",IF(I4086&lt;=0.1,"5-10%",IF(I4086&lt;=0.2,"10-20%",IF(I4086&lt;=0.4,"20-40%","Above 40%")))))</f>
        <v>Above 40%</v>
      </c>
      <c r="N4086" s="6" t="str">
        <f aca="false">IF(AND(H4086&gt;=Summary!$B$25,I4086&gt;=Summary!$B$26,I4086&lt;=Summary!$B$27,J4086&gt;=Summary!$B$28,J4086&lt;=Summary!$B$29,F4086*J4086&gt;1),"Yes","No")</f>
        <v>No</v>
      </c>
    </row>
    <row r="4087" customFormat="false" ht="15" hidden="false" customHeight="false" outlineLevel="0" collapsed="false">
      <c r="A4087" s="6" t="s">
        <v>151</v>
      </c>
      <c r="B4087" s="45" t="n">
        <v>42767</v>
      </c>
      <c r="C4087" s="6" t="s">
        <v>176</v>
      </c>
      <c r="D4087" s="6" t="s">
        <v>186</v>
      </c>
      <c r="E4087" s="6" t="s">
        <v>177</v>
      </c>
      <c r="F4087" s="34" t="n">
        <v>0.0598063953220844</v>
      </c>
      <c r="G4087" s="34" t="n">
        <v>0.0435321182091665</v>
      </c>
      <c r="H4087" s="34" t="n">
        <v>0.0162742771129179</v>
      </c>
      <c r="I4087" s="34" t="n">
        <v>0.373845284410972</v>
      </c>
      <c r="J4087" s="35" t="n">
        <v>23</v>
      </c>
      <c r="K4087" s="6" t="n">
        <v>0</v>
      </c>
      <c r="L4087" s="35" t="n">
        <v>-1</v>
      </c>
      <c r="M4087" s="6" t="str">
        <f aca="false">IF(I4087&lt;=0,"Below 0%",IF(I4087&lt;=0.05,"0-5%",IF(I4087&lt;=0.1,"5-10%",IF(I4087&lt;=0.2,"10-20%",IF(I4087&lt;=0.4,"20-40%","Above 40%")))))</f>
        <v>20-40%</v>
      </c>
      <c r="N4087" s="6" t="str">
        <f aca="false">IF(AND(H4087&gt;=Summary!$B$25,I4087&gt;=Summary!$B$26,I4087&lt;=Summary!$B$27,J4087&gt;=Summary!$B$28,J4087&lt;=Summary!$B$29,F4087*J4087&gt;1),"Yes","No")</f>
        <v>No</v>
      </c>
    </row>
    <row r="4088" customFormat="false" ht="15" hidden="false" customHeight="false" outlineLevel="0" collapsed="false">
      <c r="A4088" s="6" t="s">
        <v>151</v>
      </c>
      <c r="B4088" s="45" t="n">
        <v>42767</v>
      </c>
      <c r="C4088" s="6" t="s">
        <v>192</v>
      </c>
      <c r="D4088" s="6" t="s">
        <v>173</v>
      </c>
      <c r="E4088" s="6" t="s">
        <v>187</v>
      </c>
      <c r="F4088" s="34" t="n">
        <v>0.215905144810677</v>
      </c>
      <c r="G4088" s="34" t="n">
        <v>0.344074492928166</v>
      </c>
      <c r="H4088" s="34" t="n">
        <v>-0.128169348117489</v>
      </c>
      <c r="I4088" s="34" t="n">
        <v>-0.372504648707708</v>
      </c>
      <c r="J4088" s="35" t="n">
        <v>2.9</v>
      </c>
      <c r="K4088" s="6" t="n">
        <v>0</v>
      </c>
      <c r="L4088" s="35" t="n">
        <v>-1</v>
      </c>
      <c r="M4088" s="6" t="str">
        <f aca="false">IF(I4088&lt;=0,"Below 0%",IF(I4088&lt;=0.05,"0-5%",IF(I4088&lt;=0.1,"5-10%",IF(I4088&lt;=0.2,"10-20%",IF(I4088&lt;=0.4,"20-40%","Above 40%")))))</f>
        <v>Below 0%</v>
      </c>
      <c r="N4088" s="6" t="str">
        <f aca="false">IF(AND(H4088&gt;=Summary!$B$25,I4088&gt;=Summary!$B$26,I4088&lt;=Summary!$B$27,J4088&gt;=Summary!$B$28,J4088&lt;=Summary!$B$29,F4088*J4088&gt;1),"Yes","No")</f>
        <v>No</v>
      </c>
    </row>
    <row r="4089" customFormat="false" ht="15" hidden="false" customHeight="false" outlineLevel="0" collapsed="false">
      <c r="A4089" s="6" t="s">
        <v>151</v>
      </c>
      <c r="B4089" s="45" t="n">
        <v>42767</v>
      </c>
      <c r="C4089" s="6" t="s">
        <v>192</v>
      </c>
      <c r="D4089" s="6" t="s">
        <v>173</v>
      </c>
      <c r="E4089" s="6" t="s">
        <v>174</v>
      </c>
      <c r="F4089" s="34" t="n">
        <v>0.307125061750412</v>
      </c>
      <c r="G4089" s="34" t="n">
        <v>0.291759072950784</v>
      </c>
      <c r="H4089" s="34" t="n">
        <v>0.0153659887996284</v>
      </c>
      <c r="I4089" s="34" t="n">
        <v>0.0526667042235238</v>
      </c>
      <c r="J4089" s="35" t="n">
        <v>3.42</v>
      </c>
      <c r="K4089" s="6" t="n">
        <v>1</v>
      </c>
      <c r="L4089" s="35" t="n">
        <v>2.42</v>
      </c>
      <c r="M4089" s="6" t="str">
        <f aca="false">IF(I4089&lt;=0,"Below 0%",IF(I4089&lt;=0.05,"0-5%",IF(I4089&lt;=0.1,"5-10%",IF(I4089&lt;=0.2,"10-20%",IF(I4089&lt;=0.4,"20-40%","Above 40%")))))</f>
        <v>5-10%</v>
      </c>
      <c r="N4089" s="6" t="str">
        <f aca="false">IF(AND(H4089&gt;=Summary!$B$25,I4089&gt;=Summary!$B$26,I4089&lt;=Summary!$B$27,J4089&gt;=Summary!$B$28,J4089&lt;=Summary!$B$29,F4089*J4089&gt;1),"Yes","No")</f>
        <v>No</v>
      </c>
    </row>
    <row r="4090" customFormat="false" ht="15" hidden="false" customHeight="false" outlineLevel="0" collapsed="false">
      <c r="A4090" s="6" t="s">
        <v>151</v>
      </c>
      <c r="B4090" s="45" t="n">
        <v>42767</v>
      </c>
      <c r="C4090" s="6" t="s">
        <v>192</v>
      </c>
      <c r="D4090" s="6" t="s">
        <v>173</v>
      </c>
      <c r="E4090" s="6" t="s">
        <v>177</v>
      </c>
      <c r="F4090" s="34" t="n">
        <v>0.476969748735428</v>
      </c>
      <c r="G4090" s="34" t="n">
        <v>0.364166434121051</v>
      </c>
      <c r="H4090" s="34" t="n">
        <v>0.112803314614377</v>
      </c>
      <c r="I4090" s="34" t="n">
        <v>0.309757583470421</v>
      </c>
      <c r="J4090" s="35" t="n">
        <v>2.74</v>
      </c>
      <c r="K4090" s="6" t="n">
        <v>0</v>
      </c>
      <c r="L4090" s="35" t="n">
        <v>-1</v>
      </c>
      <c r="M4090" s="6" t="str">
        <f aca="false">IF(I4090&lt;=0,"Below 0%",IF(I4090&lt;=0.05,"0-5%",IF(I4090&lt;=0.1,"5-10%",IF(I4090&lt;=0.2,"10-20%",IF(I4090&lt;=0.4,"20-40%","Above 40%")))))</f>
        <v>20-40%</v>
      </c>
      <c r="N4090" s="6" t="str">
        <f aca="false">IF(AND(H4090&gt;=Summary!$B$25,I4090&gt;=Summary!$B$26,I4090&lt;=Summary!$B$27,J4090&gt;=Summary!$B$28,J4090&lt;=Summary!$B$29,F4090*J4090&gt;1),"Yes","No")</f>
        <v>Yes</v>
      </c>
    </row>
    <row r="4091" customFormat="false" ht="15" hidden="false" customHeight="false" outlineLevel="0" collapsed="false">
      <c r="A4091" s="6" t="s">
        <v>151</v>
      </c>
      <c r="B4091" s="45" t="n">
        <v>42767</v>
      </c>
      <c r="C4091" s="6" t="s">
        <v>189</v>
      </c>
      <c r="D4091" s="6" t="s">
        <v>194</v>
      </c>
      <c r="E4091" s="6" t="s">
        <v>187</v>
      </c>
      <c r="F4091" s="34" t="n">
        <v>0.305709987878799</v>
      </c>
      <c r="G4091" s="34" t="n">
        <v>0.16880721859975</v>
      </c>
      <c r="H4091" s="34" t="n">
        <v>0.13690276927905</v>
      </c>
      <c r="I4091" s="34" t="n">
        <v>0.811000681218811</v>
      </c>
      <c r="J4091" s="35" t="n">
        <v>6</v>
      </c>
      <c r="K4091" s="6" t="n">
        <v>0</v>
      </c>
      <c r="L4091" s="35" t="n">
        <v>-1</v>
      </c>
      <c r="M4091" s="6" t="str">
        <f aca="false">IF(I4091&lt;=0,"Below 0%",IF(I4091&lt;=0.05,"0-5%",IF(I4091&lt;=0.1,"5-10%",IF(I4091&lt;=0.2,"10-20%",IF(I4091&lt;=0.4,"20-40%","Above 40%")))))</f>
        <v>Above 40%</v>
      </c>
      <c r="N4091" s="6" t="str">
        <f aca="false">IF(AND(H4091&gt;=Summary!$B$25,I4091&gt;=Summary!$B$26,I4091&lt;=Summary!$B$27,J4091&gt;=Summary!$B$28,J4091&lt;=Summary!$B$29,F4091*J4091&gt;1),"Yes","No")</f>
        <v>No</v>
      </c>
    </row>
    <row r="4092" customFormat="false" ht="15" hidden="false" customHeight="false" outlineLevel="0" collapsed="false">
      <c r="A4092" s="6" t="s">
        <v>151</v>
      </c>
      <c r="B4092" s="45" t="n">
        <v>42767</v>
      </c>
      <c r="C4092" s="6" t="s">
        <v>189</v>
      </c>
      <c r="D4092" s="6" t="s">
        <v>194</v>
      </c>
      <c r="E4092" s="6" t="s">
        <v>174</v>
      </c>
      <c r="F4092" s="34" t="n">
        <v>0.250912576913834</v>
      </c>
      <c r="G4092" s="34" t="n">
        <v>0.217348350128433</v>
      </c>
      <c r="H4092" s="34" t="n">
        <v>0.0335642267854005</v>
      </c>
      <c r="I4092" s="34" t="n">
        <v>0.154425956146284</v>
      </c>
      <c r="J4092" s="35" t="n">
        <v>4.66</v>
      </c>
      <c r="K4092" s="6" t="n">
        <v>0</v>
      </c>
      <c r="L4092" s="35" t="n">
        <v>-1</v>
      </c>
      <c r="M4092" s="6" t="str">
        <f aca="false">IF(I4092&lt;=0,"Below 0%",IF(I4092&lt;=0.05,"0-5%",IF(I4092&lt;=0.1,"5-10%",IF(I4092&lt;=0.2,"10-20%",IF(I4092&lt;=0.4,"20-40%","Above 40%")))))</f>
        <v>10-20%</v>
      </c>
      <c r="N4092" s="6" t="str">
        <f aca="false">IF(AND(H4092&gt;=Summary!$B$25,I4092&gt;=Summary!$B$26,I4092&lt;=Summary!$B$27,J4092&gt;=Summary!$B$28,J4092&lt;=Summary!$B$29,F4092*J4092&gt;1),"Yes","No")</f>
        <v>Yes</v>
      </c>
    </row>
    <row r="4093" customFormat="false" ht="15" hidden="false" customHeight="false" outlineLevel="0" collapsed="false">
      <c r="A4093" s="6" t="s">
        <v>151</v>
      </c>
      <c r="B4093" s="45" t="n">
        <v>42767</v>
      </c>
      <c r="C4093" s="6" t="s">
        <v>189</v>
      </c>
      <c r="D4093" s="6" t="s">
        <v>194</v>
      </c>
      <c r="E4093" s="6" t="s">
        <v>177</v>
      </c>
      <c r="F4093" s="34" t="n">
        <v>0.443377435207367</v>
      </c>
      <c r="G4093" s="34" t="n">
        <v>0.613844431271817</v>
      </c>
      <c r="H4093" s="34" t="n">
        <v>-0.17046699606445</v>
      </c>
      <c r="I4093" s="34" t="n">
        <v>-0.277703905713149</v>
      </c>
      <c r="J4093" s="35" t="n">
        <v>1.65</v>
      </c>
      <c r="K4093" s="6" t="n">
        <v>1</v>
      </c>
      <c r="L4093" s="35" t="n">
        <v>0.65</v>
      </c>
      <c r="M4093" s="6" t="str">
        <f aca="false">IF(I4093&lt;=0,"Below 0%",IF(I4093&lt;=0.05,"0-5%",IF(I4093&lt;=0.1,"5-10%",IF(I4093&lt;=0.2,"10-20%",IF(I4093&lt;=0.4,"20-40%","Above 40%")))))</f>
        <v>Below 0%</v>
      </c>
      <c r="N4093" s="6" t="str">
        <f aca="false">IF(AND(H4093&gt;=Summary!$B$25,I4093&gt;=Summary!$B$26,I4093&lt;=Summary!$B$27,J4093&gt;=Summary!$B$28,J4093&lt;=Summary!$B$29,F4093*J4093&gt;1),"Yes","No")</f>
        <v>No</v>
      </c>
    </row>
    <row r="4094" customFormat="false" ht="15" hidden="false" customHeight="false" outlineLevel="0" collapsed="false">
      <c r="A4094" s="6" t="s">
        <v>151</v>
      </c>
      <c r="B4094" s="45" t="n">
        <v>42770</v>
      </c>
      <c r="C4094" s="6" t="s">
        <v>190</v>
      </c>
      <c r="D4094" s="6" t="s">
        <v>185</v>
      </c>
      <c r="E4094" s="6" t="s">
        <v>187</v>
      </c>
      <c r="F4094" s="34" t="n">
        <v>0.51423442363739</v>
      </c>
      <c r="G4094" s="34" t="n">
        <v>0.490649254797391</v>
      </c>
      <c r="H4094" s="34" t="n">
        <v>0.0235851688399996</v>
      </c>
      <c r="I4094" s="34" t="n">
        <v>0.0480693053324597</v>
      </c>
      <c r="J4094" s="35" t="n">
        <v>2.1</v>
      </c>
      <c r="K4094" s="6" t="n">
        <v>1</v>
      </c>
      <c r="L4094" s="35" t="n">
        <v>1.1</v>
      </c>
      <c r="M4094" s="6" t="str">
        <f aca="false">IF(I4094&lt;=0,"Below 0%",IF(I4094&lt;=0.05,"0-5%",IF(I4094&lt;=0.1,"5-10%",IF(I4094&lt;=0.2,"10-20%",IF(I4094&lt;=0.4,"20-40%","Above 40%")))))</f>
        <v>0-5%</v>
      </c>
      <c r="N4094" s="6" t="str">
        <f aca="false">IF(AND(H4094&gt;=Summary!$B$25,I4094&gt;=Summary!$B$26,I4094&lt;=Summary!$B$27,J4094&gt;=Summary!$B$28,J4094&lt;=Summary!$B$29,F4094*J4094&gt;1),"Yes","No")</f>
        <v>No</v>
      </c>
    </row>
    <row r="4095" customFormat="false" ht="15" hidden="false" customHeight="false" outlineLevel="0" collapsed="false">
      <c r="A4095" s="6" t="s">
        <v>151</v>
      </c>
      <c r="B4095" s="45" t="n">
        <v>42770</v>
      </c>
      <c r="C4095" s="6" t="s">
        <v>190</v>
      </c>
      <c r="D4095" s="6" t="s">
        <v>185</v>
      </c>
      <c r="E4095" s="6" t="s">
        <v>174</v>
      </c>
      <c r="F4095" s="34" t="n">
        <v>0.282154649496079</v>
      </c>
      <c r="G4095" s="34" t="n">
        <v>0.276236845864483</v>
      </c>
      <c r="H4095" s="34" t="n">
        <v>0.00591780363159583</v>
      </c>
      <c r="I4095" s="34" t="n">
        <v>0.0214229336896608</v>
      </c>
      <c r="J4095" s="35" t="n">
        <v>3.73</v>
      </c>
      <c r="K4095" s="6" t="n">
        <v>0</v>
      </c>
      <c r="L4095" s="35" t="n">
        <v>-1</v>
      </c>
      <c r="M4095" s="6" t="str">
        <f aca="false">IF(I4095&lt;=0,"Below 0%",IF(I4095&lt;=0.05,"0-5%",IF(I4095&lt;=0.1,"5-10%",IF(I4095&lt;=0.2,"10-20%",IF(I4095&lt;=0.4,"20-40%","Above 40%")))))</f>
        <v>0-5%</v>
      </c>
      <c r="N4095" s="6" t="str">
        <f aca="false">IF(AND(H4095&gt;=Summary!$B$25,I4095&gt;=Summary!$B$26,I4095&lt;=Summary!$B$27,J4095&gt;=Summary!$B$28,J4095&lt;=Summary!$B$29,F4095*J4095&gt;1),"Yes","No")</f>
        <v>No</v>
      </c>
    </row>
    <row r="4096" customFormat="false" ht="15" hidden="false" customHeight="false" outlineLevel="0" collapsed="false">
      <c r="A4096" s="6" t="s">
        <v>151</v>
      </c>
      <c r="B4096" s="45" t="n">
        <v>42770</v>
      </c>
      <c r="C4096" s="6" t="s">
        <v>190</v>
      </c>
      <c r="D4096" s="6" t="s">
        <v>185</v>
      </c>
      <c r="E4096" s="6" t="s">
        <v>177</v>
      </c>
      <c r="F4096" s="34" t="n">
        <v>0.20361091196537</v>
      </c>
      <c r="G4096" s="34" t="n">
        <v>0.233113899338127</v>
      </c>
      <c r="H4096" s="34" t="n">
        <v>-0.0295029873727566</v>
      </c>
      <c r="I4096" s="34" t="n">
        <v>-0.126560395825918</v>
      </c>
      <c r="J4096" s="35" t="n">
        <v>4.42</v>
      </c>
      <c r="K4096" s="6" t="n">
        <v>0</v>
      </c>
      <c r="L4096" s="35" t="n">
        <v>-1</v>
      </c>
      <c r="M4096" s="6" t="str">
        <f aca="false">IF(I4096&lt;=0,"Below 0%",IF(I4096&lt;=0.05,"0-5%",IF(I4096&lt;=0.1,"5-10%",IF(I4096&lt;=0.2,"10-20%",IF(I4096&lt;=0.4,"20-40%","Above 40%")))))</f>
        <v>Below 0%</v>
      </c>
      <c r="N4096" s="6" t="str">
        <f aca="false">IF(AND(H4096&gt;=Summary!$B$25,I4096&gt;=Summary!$B$26,I4096&lt;=Summary!$B$27,J4096&gt;=Summary!$B$28,J4096&lt;=Summary!$B$29,F4096*J4096&gt;1),"Yes","No")</f>
        <v>No</v>
      </c>
    </row>
    <row r="4097" customFormat="false" ht="15" hidden="false" customHeight="false" outlineLevel="0" collapsed="false">
      <c r="A4097" s="6" t="s">
        <v>151</v>
      </c>
      <c r="B4097" s="45" t="n">
        <v>42770</v>
      </c>
      <c r="C4097" s="6" t="s">
        <v>180</v>
      </c>
      <c r="D4097" s="6" t="s">
        <v>191</v>
      </c>
      <c r="E4097" s="6" t="s">
        <v>187</v>
      </c>
      <c r="F4097" s="34" t="n">
        <v>0.418684631586075</v>
      </c>
      <c r="G4097" s="34" t="n">
        <v>0.574102964118565</v>
      </c>
      <c r="H4097" s="34" t="n">
        <v>-0.15541833253249</v>
      </c>
      <c r="I4097" s="34" t="n">
        <v>-0.270715084655777</v>
      </c>
      <c r="J4097" s="35" t="n">
        <v>1.75</v>
      </c>
      <c r="K4097" s="6" t="n">
        <v>0</v>
      </c>
      <c r="L4097" s="35" t="n">
        <v>-1</v>
      </c>
      <c r="M4097" s="6" t="str">
        <f aca="false">IF(I4097&lt;=0,"Below 0%",IF(I4097&lt;=0.05,"0-5%",IF(I4097&lt;=0.1,"5-10%",IF(I4097&lt;=0.2,"10-20%",IF(I4097&lt;=0.4,"20-40%","Above 40%")))))</f>
        <v>Below 0%</v>
      </c>
      <c r="N4097" s="6" t="str">
        <f aca="false">IF(AND(H4097&gt;=Summary!$B$25,I4097&gt;=Summary!$B$26,I4097&lt;=Summary!$B$27,J4097&gt;=Summary!$B$28,J4097&lt;=Summary!$B$29,F4097*J4097&gt;1),"Yes","No")</f>
        <v>No</v>
      </c>
    </row>
    <row r="4098" customFormat="false" ht="15" hidden="false" customHeight="false" outlineLevel="0" collapsed="false">
      <c r="A4098" s="6" t="s">
        <v>151</v>
      </c>
      <c r="B4098" s="45" t="n">
        <v>42770</v>
      </c>
      <c r="C4098" s="6" t="s">
        <v>180</v>
      </c>
      <c r="D4098" s="6" t="s">
        <v>191</v>
      </c>
      <c r="E4098" s="6" t="s">
        <v>174</v>
      </c>
      <c r="F4098" s="34" t="n">
        <v>0.364145308732987</v>
      </c>
      <c r="G4098" s="34" t="n">
        <v>0.251170046801872</v>
      </c>
      <c r="H4098" s="34" t="n">
        <v>0.112975261931114</v>
      </c>
      <c r="I4098" s="34" t="n">
        <v>0.449795918620151</v>
      </c>
      <c r="J4098" s="35" t="n">
        <v>4</v>
      </c>
      <c r="K4098" s="6" t="n">
        <v>0</v>
      </c>
      <c r="L4098" s="35" t="n">
        <v>-1</v>
      </c>
      <c r="M4098" s="6" t="str">
        <f aca="false">IF(I4098&lt;=0,"Below 0%",IF(I4098&lt;=0.05,"0-5%",IF(I4098&lt;=0.1,"5-10%",IF(I4098&lt;=0.2,"10-20%",IF(I4098&lt;=0.4,"20-40%","Above 40%")))))</f>
        <v>Above 40%</v>
      </c>
      <c r="N4098" s="6" t="str">
        <f aca="false">IF(AND(H4098&gt;=Summary!$B$25,I4098&gt;=Summary!$B$26,I4098&lt;=Summary!$B$27,J4098&gt;=Summary!$B$28,J4098&lt;=Summary!$B$29,F4098*J4098&gt;1),"Yes","No")</f>
        <v>No</v>
      </c>
    </row>
    <row r="4099" customFormat="false" ht="15" hidden="false" customHeight="false" outlineLevel="0" collapsed="false">
      <c r="A4099" s="6" t="s">
        <v>151</v>
      </c>
      <c r="B4099" s="45" t="n">
        <v>42770</v>
      </c>
      <c r="C4099" s="6" t="s">
        <v>180</v>
      </c>
      <c r="D4099" s="6" t="s">
        <v>191</v>
      </c>
      <c r="E4099" s="6" t="s">
        <v>177</v>
      </c>
      <c r="F4099" s="34" t="n">
        <v>0.217170044779778</v>
      </c>
      <c r="G4099" s="34" t="n">
        <v>0.174726989079563</v>
      </c>
      <c r="H4099" s="34" t="n">
        <v>0.0424430557002143</v>
      </c>
      <c r="I4099" s="34" t="n">
        <v>0.242910702712834</v>
      </c>
      <c r="J4099" s="35" t="n">
        <v>5.75</v>
      </c>
      <c r="K4099" s="6" t="n">
        <v>1</v>
      </c>
      <c r="L4099" s="35" t="n">
        <v>4.75</v>
      </c>
      <c r="M4099" s="6" t="str">
        <f aca="false">IF(I4099&lt;=0,"Below 0%",IF(I4099&lt;=0.05,"0-5%",IF(I4099&lt;=0.1,"5-10%",IF(I4099&lt;=0.2,"10-20%",IF(I4099&lt;=0.4,"20-40%","Above 40%")))))</f>
        <v>20-40%</v>
      </c>
      <c r="N4099" s="6" t="str">
        <f aca="false">IF(AND(H4099&gt;=Summary!$B$25,I4099&gt;=Summary!$B$26,I4099&lt;=Summary!$B$27,J4099&gt;=Summary!$B$28,J4099&lt;=Summary!$B$29,F4099*J4099&gt;1),"Yes","No")</f>
        <v>No</v>
      </c>
    </row>
    <row r="4100" customFormat="false" ht="15" hidden="false" customHeight="false" outlineLevel="0" collapsed="false">
      <c r="A4100" s="6" t="s">
        <v>151</v>
      </c>
      <c r="B4100" s="45" t="n">
        <v>42770</v>
      </c>
      <c r="C4100" s="6" t="s">
        <v>173</v>
      </c>
      <c r="D4100" s="6" t="s">
        <v>199</v>
      </c>
      <c r="E4100" s="6" t="s">
        <v>187</v>
      </c>
      <c r="F4100" s="34" t="n">
        <v>0.631987929344177</v>
      </c>
      <c r="G4100" s="34" t="n">
        <v>0.564964562470575</v>
      </c>
      <c r="H4100" s="34" t="n">
        <v>0.0670233668736026</v>
      </c>
      <c r="I4100" s="34" t="n">
        <v>0.118632868901567</v>
      </c>
      <c r="J4100" s="35" t="n">
        <v>1.79</v>
      </c>
      <c r="K4100" s="6" t="n">
        <v>1</v>
      </c>
      <c r="L4100" s="35" t="n">
        <v>0.79</v>
      </c>
      <c r="M4100" s="6" t="str">
        <f aca="false">IF(I4100&lt;=0,"Below 0%",IF(I4100&lt;=0.05,"0-5%",IF(I4100&lt;=0.1,"5-10%",IF(I4100&lt;=0.2,"10-20%",IF(I4100&lt;=0.4,"20-40%","Above 40%")))))</f>
        <v>10-20%</v>
      </c>
      <c r="N4100" s="6" t="str">
        <f aca="false">IF(AND(H4100&gt;=Summary!$B$25,I4100&gt;=Summary!$B$26,I4100&lt;=Summary!$B$27,J4100&gt;=Summary!$B$28,J4100&lt;=Summary!$B$29,F4100*J4100&gt;1),"Yes","No")</f>
        <v>No</v>
      </c>
    </row>
    <row r="4101" customFormat="false" ht="15" hidden="false" customHeight="false" outlineLevel="0" collapsed="false">
      <c r="A4101" s="6" t="s">
        <v>151</v>
      </c>
      <c r="B4101" s="45" t="n">
        <v>42770</v>
      </c>
      <c r="C4101" s="6" t="s">
        <v>173</v>
      </c>
      <c r="D4101" s="6" t="s">
        <v>199</v>
      </c>
      <c r="E4101" s="6" t="s">
        <v>174</v>
      </c>
      <c r="F4101" s="34" t="n">
        <v>0.247336938977242</v>
      </c>
      <c r="G4101" s="34" t="n">
        <v>0.252821641705582</v>
      </c>
      <c r="H4101" s="34" t="n">
        <v>-0.00548470272834067</v>
      </c>
      <c r="I4101" s="34" t="n">
        <v>-0.0216939605776619</v>
      </c>
      <c r="J4101" s="35" t="n">
        <v>4</v>
      </c>
      <c r="K4101" s="6" t="n">
        <v>0</v>
      </c>
      <c r="L4101" s="35" t="n">
        <v>-1</v>
      </c>
      <c r="M4101" s="6" t="str">
        <f aca="false">IF(I4101&lt;=0,"Below 0%",IF(I4101&lt;=0.05,"0-5%",IF(I4101&lt;=0.1,"5-10%",IF(I4101&lt;=0.2,"10-20%",IF(I4101&lt;=0.4,"20-40%","Above 40%")))))</f>
        <v>Below 0%</v>
      </c>
      <c r="N4101" s="6" t="str">
        <f aca="false">IF(AND(H4101&gt;=Summary!$B$25,I4101&gt;=Summary!$B$26,I4101&lt;=Summary!$B$27,J4101&gt;=Summary!$B$28,J4101&lt;=Summary!$B$29,F4101*J4101&gt;1),"Yes","No")</f>
        <v>No</v>
      </c>
    </row>
    <row r="4102" customFormat="false" ht="15" hidden="false" customHeight="false" outlineLevel="0" collapsed="false">
      <c r="A4102" s="6" t="s">
        <v>151</v>
      </c>
      <c r="B4102" s="45" t="n">
        <v>42770</v>
      </c>
      <c r="C4102" s="6" t="s">
        <v>173</v>
      </c>
      <c r="D4102" s="6" t="s">
        <v>199</v>
      </c>
      <c r="E4102" s="6" t="s">
        <v>177</v>
      </c>
      <c r="F4102" s="34" t="n">
        <v>0.120675139129162</v>
      </c>
      <c r="G4102" s="34" t="n">
        <v>0.182213795823843</v>
      </c>
      <c r="H4102" s="34" t="n">
        <v>-0.0615386566946812</v>
      </c>
      <c r="I4102" s="34" t="n">
        <v>-0.337727757749881</v>
      </c>
      <c r="J4102" s="35" t="n">
        <v>5.55</v>
      </c>
      <c r="K4102" s="6" t="n">
        <v>0</v>
      </c>
      <c r="L4102" s="35" t="n">
        <v>-1</v>
      </c>
      <c r="M4102" s="6" t="str">
        <f aca="false">IF(I4102&lt;=0,"Below 0%",IF(I4102&lt;=0.05,"0-5%",IF(I4102&lt;=0.1,"5-10%",IF(I4102&lt;=0.2,"10-20%",IF(I4102&lt;=0.4,"20-40%","Above 40%")))))</f>
        <v>Below 0%</v>
      </c>
      <c r="N4102" s="6" t="str">
        <f aca="false">IF(AND(H4102&gt;=Summary!$B$25,I4102&gt;=Summary!$B$26,I4102&lt;=Summary!$B$27,J4102&gt;=Summary!$B$28,J4102&lt;=Summary!$B$29,F4102*J4102&gt;1),"Yes","No")</f>
        <v>No</v>
      </c>
    </row>
    <row r="4103" customFormat="false" ht="15" hidden="false" customHeight="false" outlineLevel="0" collapsed="false">
      <c r="A4103" s="6" t="s">
        <v>151</v>
      </c>
      <c r="B4103" s="45" t="n">
        <v>42770</v>
      </c>
      <c r="C4103" s="6" t="s">
        <v>186</v>
      </c>
      <c r="D4103" s="6" t="s">
        <v>183</v>
      </c>
      <c r="E4103" s="6" t="s">
        <v>187</v>
      </c>
      <c r="F4103" s="34" t="n">
        <v>0.114385955035687</v>
      </c>
      <c r="G4103" s="34" t="n">
        <v>0.127519098482492</v>
      </c>
      <c r="H4103" s="34" t="n">
        <v>-0.0131331434468051</v>
      </c>
      <c r="I4103" s="34" t="n">
        <v>-0.102989619618494</v>
      </c>
      <c r="J4103" s="35" t="n">
        <v>8</v>
      </c>
      <c r="K4103" s="6" t="n">
        <v>1</v>
      </c>
      <c r="L4103" s="35" t="n">
        <v>7</v>
      </c>
      <c r="M4103" s="6" t="str">
        <f aca="false">IF(I4103&lt;=0,"Below 0%",IF(I4103&lt;=0.05,"0-5%",IF(I4103&lt;=0.1,"5-10%",IF(I4103&lt;=0.2,"10-20%",IF(I4103&lt;=0.4,"20-40%","Above 40%")))))</f>
        <v>Below 0%</v>
      </c>
      <c r="N4103" s="6" t="str">
        <f aca="false">IF(AND(H4103&gt;=Summary!$B$25,I4103&gt;=Summary!$B$26,I4103&lt;=Summary!$B$27,J4103&gt;=Summary!$B$28,J4103&lt;=Summary!$B$29,F4103*J4103&gt;1),"Yes","No")</f>
        <v>No</v>
      </c>
    </row>
    <row r="4104" customFormat="false" ht="15" hidden="false" customHeight="false" outlineLevel="0" collapsed="false">
      <c r="A4104" s="6" t="s">
        <v>151</v>
      </c>
      <c r="B4104" s="45" t="n">
        <v>42770</v>
      </c>
      <c r="C4104" s="6" t="s">
        <v>186</v>
      </c>
      <c r="D4104" s="6" t="s">
        <v>183</v>
      </c>
      <c r="E4104" s="6" t="s">
        <v>174</v>
      </c>
      <c r="F4104" s="34" t="n">
        <v>0.218311846256256</v>
      </c>
      <c r="G4104" s="34" t="n">
        <v>0.214317812575616</v>
      </c>
      <c r="H4104" s="34" t="n">
        <v>0.00399403368063994</v>
      </c>
      <c r="I4104" s="34" t="n">
        <v>0.0186360323140697</v>
      </c>
      <c r="J4104" s="35" t="n">
        <v>4.76</v>
      </c>
      <c r="K4104" s="6" t="n">
        <v>0</v>
      </c>
      <c r="L4104" s="35" t="n">
        <v>-1</v>
      </c>
      <c r="M4104" s="6" t="str">
        <f aca="false">IF(I4104&lt;=0,"Below 0%",IF(I4104&lt;=0.05,"0-5%",IF(I4104&lt;=0.1,"5-10%",IF(I4104&lt;=0.2,"10-20%",IF(I4104&lt;=0.4,"20-40%","Above 40%")))))</f>
        <v>0-5%</v>
      </c>
      <c r="N4104" s="6" t="str">
        <f aca="false">IF(AND(H4104&gt;=Summary!$B$25,I4104&gt;=Summary!$B$26,I4104&lt;=Summary!$B$27,J4104&gt;=Summary!$B$28,J4104&lt;=Summary!$B$29,F4104*J4104&gt;1),"Yes","No")</f>
        <v>No</v>
      </c>
    </row>
    <row r="4105" customFormat="false" ht="15" hidden="false" customHeight="false" outlineLevel="0" collapsed="false">
      <c r="A4105" s="6" t="s">
        <v>151</v>
      </c>
      <c r="B4105" s="45" t="n">
        <v>42770</v>
      </c>
      <c r="C4105" s="6" t="s">
        <v>186</v>
      </c>
      <c r="D4105" s="6" t="s">
        <v>183</v>
      </c>
      <c r="E4105" s="6" t="s">
        <v>177</v>
      </c>
      <c r="F4105" s="34" t="n">
        <v>0.667302191257477</v>
      </c>
      <c r="G4105" s="34" t="n">
        <v>0.658163088941892</v>
      </c>
      <c r="H4105" s="34" t="n">
        <v>0.00913910231558457</v>
      </c>
      <c r="I4105" s="34" t="n">
        <v>0.0138857715802283</v>
      </c>
      <c r="J4105" s="35" t="n">
        <v>1.55</v>
      </c>
      <c r="K4105" s="6" t="n">
        <v>0</v>
      </c>
      <c r="L4105" s="35" t="n">
        <v>-1</v>
      </c>
      <c r="M4105" s="6" t="str">
        <f aca="false">IF(I4105&lt;=0,"Below 0%",IF(I4105&lt;=0.05,"0-5%",IF(I4105&lt;=0.1,"5-10%",IF(I4105&lt;=0.2,"10-20%",IF(I4105&lt;=0.4,"20-40%","Above 40%")))))</f>
        <v>0-5%</v>
      </c>
      <c r="N4105" s="6" t="str">
        <f aca="false">IF(AND(H4105&gt;=Summary!$B$25,I4105&gt;=Summary!$B$26,I4105&lt;=Summary!$B$27,J4105&gt;=Summary!$B$28,J4105&lt;=Summary!$B$29,F4105*J4105&gt;1),"Yes","No")</f>
        <v>No</v>
      </c>
    </row>
    <row r="4106" customFormat="false" ht="15" hidden="false" customHeight="false" outlineLevel="0" collapsed="false">
      <c r="A4106" s="6" t="s">
        <v>151</v>
      </c>
      <c r="B4106" s="45" t="n">
        <v>42770</v>
      </c>
      <c r="C4106" s="6" t="s">
        <v>179</v>
      </c>
      <c r="D4106" s="6" t="s">
        <v>189</v>
      </c>
      <c r="E4106" s="6" t="s">
        <v>187</v>
      </c>
      <c r="F4106" s="34" t="n">
        <v>0.501363575458527</v>
      </c>
      <c r="G4106" s="34" t="n">
        <v>0.523918389968478</v>
      </c>
      <c r="H4106" s="34" t="n">
        <v>-0.0225548145099517</v>
      </c>
      <c r="I4106" s="34" t="n">
        <v>-0.0430502439727468</v>
      </c>
      <c r="J4106" s="35" t="n">
        <v>1.92</v>
      </c>
      <c r="K4106" s="6" t="n">
        <v>0</v>
      </c>
      <c r="L4106" s="35" t="n">
        <v>-1</v>
      </c>
      <c r="M4106" s="6" t="str">
        <f aca="false">IF(I4106&lt;=0,"Below 0%",IF(I4106&lt;=0.05,"0-5%",IF(I4106&lt;=0.1,"5-10%",IF(I4106&lt;=0.2,"10-20%",IF(I4106&lt;=0.4,"20-40%","Above 40%")))))</f>
        <v>Below 0%</v>
      </c>
      <c r="N4106" s="6" t="str">
        <f aca="false">IF(AND(H4106&gt;=Summary!$B$25,I4106&gt;=Summary!$B$26,I4106&lt;=Summary!$B$27,J4106&gt;=Summary!$B$28,J4106&lt;=Summary!$B$29,F4106*J4106&gt;1),"Yes","No")</f>
        <v>No</v>
      </c>
    </row>
    <row r="4107" customFormat="false" ht="15" hidden="false" customHeight="false" outlineLevel="0" collapsed="false">
      <c r="A4107" s="6" t="s">
        <v>151</v>
      </c>
      <c r="B4107" s="45" t="n">
        <v>42770</v>
      </c>
      <c r="C4107" s="6" t="s">
        <v>179</v>
      </c>
      <c r="D4107" s="6" t="s">
        <v>189</v>
      </c>
      <c r="E4107" s="6" t="s">
        <v>174</v>
      </c>
      <c r="F4107" s="34" t="n">
        <v>0.302179157733917</v>
      </c>
      <c r="G4107" s="34" t="n">
        <v>0.268246215663861</v>
      </c>
      <c r="H4107" s="34" t="n">
        <v>0.0339329420700564</v>
      </c>
      <c r="I4107" s="34" t="n">
        <v>0.126499238716485</v>
      </c>
      <c r="J4107" s="35" t="n">
        <v>3.75</v>
      </c>
      <c r="K4107" s="6" t="n">
        <v>0</v>
      </c>
      <c r="L4107" s="35" t="n">
        <v>-1</v>
      </c>
      <c r="M4107" s="6" t="str">
        <f aca="false">IF(I4107&lt;=0,"Below 0%",IF(I4107&lt;=0.05,"0-5%",IF(I4107&lt;=0.1,"5-10%",IF(I4107&lt;=0.2,"10-20%",IF(I4107&lt;=0.4,"20-40%","Above 40%")))))</f>
        <v>10-20%</v>
      </c>
      <c r="N4107" s="6" t="str">
        <f aca="false">IF(AND(H4107&gt;=Summary!$B$25,I4107&gt;=Summary!$B$26,I4107&lt;=Summary!$B$27,J4107&gt;=Summary!$B$28,J4107&lt;=Summary!$B$29,F4107*J4107&gt;1),"Yes","No")</f>
        <v>Yes</v>
      </c>
    </row>
    <row r="4108" customFormat="false" ht="15" hidden="false" customHeight="false" outlineLevel="0" collapsed="false">
      <c r="A4108" s="6" t="s">
        <v>151</v>
      </c>
      <c r="B4108" s="45" t="n">
        <v>42770</v>
      </c>
      <c r="C4108" s="6" t="s">
        <v>179</v>
      </c>
      <c r="D4108" s="6" t="s">
        <v>189</v>
      </c>
      <c r="E4108" s="6" t="s">
        <v>177</v>
      </c>
      <c r="F4108" s="34" t="n">
        <v>0.196457281708717</v>
      </c>
      <c r="G4108" s="34" t="n">
        <v>0.207835394367661</v>
      </c>
      <c r="H4108" s="34" t="n">
        <v>-0.0113781126589435</v>
      </c>
      <c r="I4108" s="34" t="n">
        <v>-0.0547457890585065</v>
      </c>
      <c r="J4108" s="35" t="n">
        <v>4.84</v>
      </c>
      <c r="K4108" s="6" t="n">
        <v>1</v>
      </c>
      <c r="L4108" s="35" t="n">
        <v>3.84</v>
      </c>
      <c r="M4108" s="6" t="str">
        <f aca="false">IF(I4108&lt;=0,"Below 0%",IF(I4108&lt;=0.05,"0-5%",IF(I4108&lt;=0.1,"5-10%",IF(I4108&lt;=0.2,"10-20%",IF(I4108&lt;=0.4,"20-40%","Above 40%")))))</f>
        <v>Below 0%</v>
      </c>
      <c r="N4108" s="6" t="str">
        <f aca="false">IF(AND(H4108&gt;=Summary!$B$25,I4108&gt;=Summary!$B$26,I4108&lt;=Summary!$B$27,J4108&gt;=Summary!$B$28,J4108&lt;=Summary!$B$29,F4108*J4108&gt;1),"Yes","No")</f>
        <v>No</v>
      </c>
    </row>
    <row r="4109" customFormat="false" ht="15" hidden="false" customHeight="false" outlineLevel="0" collapsed="false">
      <c r="A4109" s="6" t="s">
        <v>151</v>
      </c>
      <c r="B4109" s="45" t="n">
        <v>42770</v>
      </c>
      <c r="C4109" s="6" t="s">
        <v>181</v>
      </c>
      <c r="D4109" s="6" t="s">
        <v>200</v>
      </c>
      <c r="E4109" s="6" t="s">
        <v>187</v>
      </c>
      <c r="F4109" s="34" t="n">
        <v>0.72220242023468</v>
      </c>
      <c r="G4109" s="34" t="n">
        <v>0.768414147865564</v>
      </c>
      <c r="H4109" s="34" t="n">
        <v>-0.046211727630884</v>
      </c>
      <c r="I4109" s="34" t="n">
        <v>-0.0601390900457091</v>
      </c>
      <c r="J4109" s="35" t="n">
        <v>1.3</v>
      </c>
      <c r="K4109" s="6" t="n">
        <v>1</v>
      </c>
      <c r="L4109" s="35" t="n">
        <v>0.3</v>
      </c>
      <c r="M4109" s="6" t="str">
        <f aca="false">IF(I4109&lt;=0,"Below 0%",IF(I4109&lt;=0.05,"0-5%",IF(I4109&lt;=0.1,"5-10%",IF(I4109&lt;=0.2,"10-20%",IF(I4109&lt;=0.4,"20-40%","Above 40%")))))</f>
        <v>Below 0%</v>
      </c>
      <c r="N4109" s="6" t="str">
        <f aca="false">IF(AND(H4109&gt;=Summary!$B$25,I4109&gt;=Summary!$B$26,I4109&lt;=Summary!$B$27,J4109&gt;=Summary!$B$28,J4109&lt;=Summary!$B$29,F4109*J4109&gt;1),"Yes","No")</f>
        <v>No</v>
      </c>
    </row>
    <row r="4110" customFormat="false" ht="15" hidden="false" customHeight="false" outlineLevel="0" collapsed="false">
      <c r="A4110" s="6" t="s">
        <v>151</v>
      </c>
      <c r="B4110" s="45" t="n">
        <v>42770</v>
      </c>
      <c r="C4110" s="6" t="s">
        <v>181</v>
      </c>
      <c r="D4110" s="6" t="s">
        <v>200</v>
      </c>
      <c r="E4110" s="6" t="s">
        <v>174</v>
      </c>
      <c r="F4110" s="34" t="n">
        <v>0.185902252793312</v>
      </c>
      <c r="G4110" s="34" t="n">
        <v>0.162693549222351</v>
      </c>
      <c r="H4110" s="34" t="n">
        <v>0.0232087035709613</v>
      </c>
      <c r="I4110" s="34" t="n">
        <v>0.142652881333619</v>
      </c>
      <c r="J4110" s="35" t="n">
        <v>6.14</v>
      </c>
      <c r="K4110" s="6" t="n">
        <v>0</v>
      </c>
      <c r="L4110" s="35" t="n">
        <v>-1</v>
      </c>
      <c r="M4110" s="6" t="str">
        <f aca="false">IF(I4110&lt;=0,"Below 0%",IF(I4110&lt;=0.05,"0-5%",IF(I4110&lt;=0.1,"5-10%",IF(I4110&lt;=0.2,"10-20%",IF(I4110&lt;=0.4,"20-40%","Above 40%")))))</f>
        <v>10-20%</v>
      </c>
      <c r="N4110" s="6" t="str">
        <f aca="false">IF(AND(H4110&gt;=Summary!$B$25,I4110&gt;=Summary!$B$26,I4110&lt;=Summary!$B$27,J4110&gt;=Summary!$B$28,J4110&lt;=Summary!$B$29,F4110*J4110&gt;1),"Yes","No")</f>
        <v>No</v>
      </c>
    </row>
    <row r="4111" customFormat="false" ht="15" hidden="false" customHeight="false" outlineLevel="0" collapsed="false">
      <c r="A4111" s="6" t="s">
        <v>151</v>
      </c>
      <c r="B4111" s="45" t="n">
        <v>42770</v>
      </c>
      <c r="C4111" s="6" t="s">
        <v>181</v>
      </c>
      <c r="D4111" s="6" t="s">
        <v>200</v>
      </c>
      <c r="E4111" s="6" t="s">
        <v>177</v>
      </c>
      <c r="F4111" s="34" t="n">
        <v>0.0918953344225884</v>
      </c>
      <c r="G4111" s="34" t="n">
        <v>0.0688923029120851</v>
      </c>
      <c r="H4111" s="34" t="n">
        <v>0.0230030315105033</v>
      </c>
      <c r="I4111" s="34" t="n">
        <v>0.333898426067393</v>
      </c>
      <c r="J4111" s="35" t="n">
        <v>14.5</v>
      </c>
      <c r="K4111" s="6" t="n">
        <v>0</v>
      </c>
      <c r="L4111" s="35" t="n">
        <v>-1</v>
      </c>
      <c r="M4111" s="6" t="str">
        <f aca="false">IF(I4111&lt;=0,"Below 0%",IF(I4111&lt;=0.05,"0-5%",IF(I4111&lt;=0.1,"5-10%",IF(I4111&lt;=0.2,"10-20%",IF(I4111&lt;=0.4,"20-40%","Above 40%")))))</f>
        <v>20-40%</v>
      </c>
      <c r="N4111" s="6" t="str">
        <f aca="false">IF(AND(H4111&gt;=Summary!$B$25,I4111&gt;=Summary!$B$26,I4111&lt;=Summary!$B$27,J4111&gt;=Summary!$B$28,J4111&lt;=Summary!$B$29,F4111*J4111&gt;1),"Yes","No")</f>
        <v>No</v>
      </c>
    </row>
    <row r="4112" customFormat="false" ht="15" hidden="false" customHeight="false" outlineLevel="0" collapsed="false">
      <c r="A4112" s="6" t="s">
        <v>151</v>
      </c>
      <c r="B4112" s="45" t="n">
        <v>42770</v>
      </c>
      <c r="C4112" s="6" t="s">
        <v>198</v>
      </c>
      <c r="D4112" s="6" t="s">
        <v>196</v>
      </c>
      <c r="E4112" s="6" t="s">
        <v>187</v>
      </c>
      <c r="F4112" s="34" t="n">
        <v>0.423271149396896</v>
      </c>
      <c r="G4112" s="34" t="n">
        <v>0.460217893694289</v>
      </c>
      <c r="H4112" s="34" t="n">
        <v>-0.0369467442973921</v>
      </c>
      <c r="I4112" s="34" t="n">
        <v>-0.0802809816906749</v>
      </c>
      <c r="J4112" s="35" t="n">
        <v>2.18</v>
      </c>
      <c r="K4112" s="6" t="n">
        <v>1</v>
      </c>
      <c r="L4112" s="35" t="n">
        <v>1.18</v>
      </c>
      <c r="M4112" s="6" t="str">
        <f aca="false">IF(I4112&lt;=0,"Below 0%",IF(I4112&lt;=0.05,"0-5%",IF(I4112&lt;=0.1,"5-10%",IF(I4112&lt;=0.2,"10-20%",IF(I4112&lt;=0.4,"20-40%","Above 40%")))))</f>
        <v>Below 0%</v>
      </c>
      <c r="N4112" s="6" t="str">
        <f aca="false">IF(AND(H4112&gt;=Summary!$B$25,I4112&gt;=Summary!$B$26,I4112&lt;=Summary!$B$27,J4112&gt;=Summary!$B$28,J4112&lt;=Summary!$B$29,F4112*J4112&gt;1),"Yes","No")</f>
        <v>No</v>
      </c>
    </row>
    <row r="4113" customFormat="false" ht="15" hidden="false" customHeight="false" outlineLevel="0" collapsed="false">
      <c r="A4113" s="6" t="s">
        <v>151</v>
      </c>
      <c r="B4113" s="45" t="n">
        <v>42770</v>
      </c>
      <c r="C4113" s="6" t="s">
        <v>198</v>
      </c>
      <c r="D4113" s="6" t="s">
        <v>196</v>
      </c>
      <c r="E4113" s="6" t="s">
        <v>174</v>
      </c>
      <c r="F4113" s="34" t="n">
        <v>0.375265270471573</v>
      </c>
      <c r="G4113" s="34" t="n">
        <v>0.295080884780456</v>
      </c>
      <c r="H4113" s="34" t="n">
        <v>0.0801843856911172</v>
      </c>
      <c r="I4113" s="34" t="n">
        <v>0.271736970528523</v>
      </c>
      <c r="J4113" s="35" t="n">
        <v>3.4</v>
      </c>
      <c r="K4113" s="6" t="n">
        <v>0</v>
      </c>
      <c r="L4113" s="35" t="n">
        <v>-1</v>
      </c>
      <c r="M4113" s="6" t="str">
        <f aca="false">IF(I4113&lt;=0,"Below 0%",IF(I4113&lt;=0.05,"0-5%",IF(I4113&lt;=0.1,"5-10%",IF(I4113&lt;=0.2,"10-20%",IF(I4113&lt;=0.4,"20-40%","Above 40%")))))</f>
        <v>20-40%</v>
      </c>
      <c r="N4113" s="6" t="str">
        <f aca="false">IF(AND(H4113&gt;=Summary!$B$25,I4113&gt;=Summary!$B$26,I4113&lt;=Summary!$B$27,J4113&gt;=Summary!$B$28,J4113&lt;=Summary!$B$29,F4113*J4113&gt;1),"Yes","No")</f>
        <v>Yes</v>
      </c>
    </row>
    <row r="4114" customFormat="false" ht="15" hidden="false" customHeight="false" outlineLevel="0" collapsed="false">
      <c r="A4114" s="6" t="s">
        <v>151</v>
      </c>
      <c r="B4114" s="45" t="n">
        <v>42770</v>
      </c>
      <c r="C4114" s="6" t="s">
        <v>198</v>
      </c>
      <c r="D4114" s="6" t="s">
        <v>196</v>
      </c>
      <c r="E4114" s="6" t="s">
        <v>177</v>
      </c>
      <c r="F4114" s="34" t="n">
        <v>0.201463550329208</v>
      </c>
      <c r="G4114" s="34" t="n">
        <v>0.244701221525256</v>
      </c>
      <c r="H4114" s="34" t="n">
        <v>-0.0432376711960475</v>
      </c>
      <c r="I4114" s="34" t="n">
        <v>-0.176695771792806</v>
      </c>
      <c r="J4114" s="35" t="n">
        <v>4.1</v>
      </c>
      <c r="K4114" s="6" t="n">
        <v>0</v>
      </c>
      <c r="L4114" s="35" t="n">
        <v>-1</v>
      </c>
      <c r="M4114" s="6" t="str">
        <f aca="false">IF(I4114&lt;=0,"Below 0%",IF(I4114&lt;=0.05,"0-5%",IF(I4114&lt;=0.1,"5-10%",IF(I4114&lt;=0.2,"10-20%",IF(I4114&lt;=0.4,"20-40%","Above 40%")))))</f>
        <v>Below 0%</v>
      </c>
      <c r="N4114" s="6" t="str">
        <f aca="false">IF(AND(H4114&gt;=Summary!$B$25,I4114&gt;=Summary!$B$26,I4114&lt;=Summary!$B$27,J4114&gt;=Summary!$B$28,J4114&lt;=Summary!$B$29,F4114*J4114&gt;1),"Yes","No")</f>
        <v>No</v>
      </c>
    </row>
    <row r="4115" customFormat="false" ht="15" hidden="false" customHeight="false" outlineLevel="0" collapsed="false">
      <c r="A4115" s="6" t="s">
        <v>151</v>
      </c>
      <c r="B4115" s="45" t="n">
        <v>42770</v>
      </c>
      <c r="C4115" s="6" t="s">
        <v>178</v>
      </c>
      <c r="D4115" s="6" t="s">
        <v>192</v>
      </c>
      <c r="E4115" s="6" t="s">
        <v>187</v>
      </c>
      <c r="F4115" s="34" t="n">
        <v>0.386956959962845</v>
      </c>
      <c r="G4115" s="34" t="n">
        <v>0.416710512469746</v>
      </c>
      <c r="H4115" s="34" t="n">
        <v>-0.0297535525069015</v>
      </c>
      <c r="I4115" s="34" t="n">
        <v>-0.0714010124932034</v>
      </c>
      <c r="J4115" s="35" t="n">
        <v>2.41</v>
      </c>
      <c r="K4115" s="6" t="n">
        <v>1</v>
      </c>
      <c r="L4115" s="35" t="n">
        <v>1.41</v>
      </c>
      <c r="M4115" s="6" t="str">
        <f aca="false">IF(I4115&lt;=0,"Below 0%",IF(I4115&lt;=0.05,"0-5%",IF(I4115&lt;=0.1,"5-10%",IF(I4115&lt;=0.2,"10-20%",IF(I4115&lt;=0.4,"20-40%","Above 40%")))))</f>
        <v>Below 0%</v>
      </c>
      <c r="N4115" s="6" t="str">
        <f aca="false">IF(AND(H4115&gt;=Summary!$B$25,I4115&gt;=Summary!$B$26,I4115&lt;=Summary!$B$27,J4115&gt;=Summary!$B$28,J4115&lt;=Summary!$B$29,F4115*J4115&gt;1),"Yes","No")</f>
        <v>No</v>
      </c>
    </row>
    <row r="4116" customFormat="false" ht="15" hidden="false" customHeight="false" outlineLevel="0" collapsed="false">
      <c r="A4116" s="6" t="s">
        <v>151</v>
      </c>
      <c r="B4116" s="45" t="n">
        <v>42770</v>
      </c>
      <c r="C4116" s="6" t="s">
        <v>178</v>
      </c>
      <c r="D4116" s="6" t="s">
        <v>192</v>
      </c>
      <c r="E4116" s="6" t="s">
        <v>174</v>
      </c>
      <c r="F4116" s="34" t="n">
        <v>0.309014767408371</v>
      </c>
      <c r="G4116" s="34" t="n">
        <v>0.304324950015785</v>
      </c>
      <c r="H4116" s="34" t="n">
        <v>0.00468981739258645</v>
      </c>
      <c r="I4116" s="34" t="n">
        <v>0.0154105583270225</v>
      </c>
      <c r="J4116" s="35" t="n">
        <v>3.3</v>
      </c>
      <c r="K4116" s="6" t="n">
        <v>0</v>
      </c>
      <c r="L4116" s="35" t="n">
        <v>-1</v>
      </c>
      <c r="M4116" s="6" t="str">
        <f aca="false">IF(I4116&lt;=0,"Below 0%",IF(I4116&lt;=0.05,"0-5%",IF(I4116&lt;=0.1,"5-10%",IF(I4116&lt;=0.2,"10-20%",IF(I4116&lt;=0.4,"20-40%","Above 40%")))))</f>
        <v>0-5%</v>
      </c>
      <c r="N4116" s="6" t="str">
        <f aca="false">IF(AND(H4116&gt;=Summary!$B$25,I4116&gt;=Summary!$B$26,I4116&lt;=Summary!$B$27,J4116&gt;=Summary!$B$28,J4116&lt;=Summary!$B$29,F4116*J4116&gt;1),"Yes","No")</f>
        <v>No</v>
      </c>
    </row>
    <row r="4117" customFormat="false" ht="15" hidden="false" customHeight="false" outlineLevel="0" collapsed="false">
      <c r="A4117" s="6" t="s">
        <v>151</v>
      </c>
      <c r="B4117" s="45" t="n">
        <v>42770</v>
      </c>
      <c r="C4117" s="6" t="s">
        <v>178</v>
      </c>
      <c r="D4117" s="6" t="s">
        <v>192</v>
      </c>
      <c r="E4117" s="6" t="s">
        <v>177</v>
      </c>
      <c r="F4117" s="34" t="n">
        <v>0.304028242826462</v>
      </c>
      <c r="G4117" s="34" t="n">
        <v>0.278964537514469</v>
      </c>
      <c r="H4117" s="34" t="n">
        <v>0.0250637053119927</v>
      </c>
      <c r="I4117" s="34" t="n">
        <v>0.0898454890908587</v>
      </c>
      <c r="J4117" s="35" t="n">
        <v>3.6</v>
      </c>
      <c r="K4117" s="6" t="n">
        <v>0</v>
      </c>
      <c r="L4117" s="35" t="n">
        <v>-1</v>
      </c>
      <c r="M4117" s="6" t="str">
        <f aca="false">IF(I4117&lt;=0,"Below 0%",IF(I4117&lt;=0.05,"0-5%",IF(I4117&lt;=0.1,"5-10%",IF(I4117&lt;=0.2,"10-20%",IF(I4117&lt;=0.4,"20-40%","Above 40%")))))</f>
        <v>5-10%</v>
      </c>
      <c r="N4117" s="6" t="str">
        <f aca="false">IF(AND(H4117&gt;=Summary!$B$25,I4117&gt;=Summary!$B$26,I4117&lt;=Summary!$B$27,J4117&gt;=Summary!$B$28,J4117&lt;=Summary!$B$29,F4117*J4117&gt;1),"Yes","No")</f>
        <v>No</v>
      </c>
    </row>
    <row r="4118" customFormat="false" ht="15" hidden="false" customHeight="false" outlineLevel="0" collapsed="false">
      <c r="A4118" s="6" t="s">
        <v>151</v>
      </c>
      <c r="B4118" s="45" t="n">
        <v>42771</v>
      </c>
      <c r="C4118" s="6" t="s">
        <v>195</v>
      </c>
      <c r="D4118" s="6" t="s">
        <v>176</v>
      </c>
      <c r="E4118" s="6" t="s">
        <v>187</v>
      </c>
      <c r="F4118" s="34" t="n">
        <v>0.255295932292938</v>
      </c>
      <c r="G4118" s="34" t="n">
        <v>0.169289519130202</v>
      </c>
      <c r="H4118" s="34" t="n">
        <v>0.0860064131627361</v>
      </c>
      <c r="I4118" s="34" t="n">
        <v>0.508043342580398</v>
      </c>
      <c r="J4118" s="35" t="n">
        <v>5.95</v>
      </c>
      <c r="K4118" s="6" t="n">
        <v>0</v>
      </c>
      <c r="L4118" s="35" t="n">
        <v>-1</v>
      </c>
      <c r="M4118" s="6" t="str">
        <f aca="false">IF(I4118&lt;=0,"Below 0%",IF(I4118&lt;=0.05,"0-5%",IF(I4118&lt;=0.1,"5-10%",IF(I4118&lt;=0.2,"10-20%",IF(I4118&lt;=0.4,"20-40%","Above 40%")))))</f>
        <v>Above 40%</v>
      </c>
      <c r="N4118" s="6" t="str">
        <f aca="false">IF(AND(H4118&gt;=Summary!$B$25,I4118&gt;=Summary!$B$26,I4118&lt;=Summary!$B$27,J4118&gt;=Summary!$B$28,J4118&lt;=Summary!$B$29,F4118*J4118&gt;1),"Yes","No")</f>
        <v>No</v>
      </c>
    </row>
    <row r="4119" customFormat="false" ht="15" hidden="false" customHeight="false" outlineLevel="0" collapsed="false">
      <c r="A4119" s="6" t="s">
        <v>151</v>
      </c>
      <c r="B4119" s="45" t="n">
        <v>42771</v>
      </c>
      <c r="C4119" s="6" t="s">
        <v>195</v>
      </c>
      <c r="D4119" s="6" t="s">
        <v>176</v>
      </c>
      <c r="E4119" s="6" t="s">
        <v>174</v>
      </c>
      <c r="F4119" s="34" t="n">
        <v>0.219825133681297</v>
      </c>
      <c r="G4119" s="34" t="n">
        <v>0.251818159706176</v>
      </c>
      <c r="H4119" s="34" t="n">
        <v>-0.0319930260248784</v>
      </c>
      <c r="I4119" s="34" t="n">
        <v>-0.127048128944347</v>
      </c>
      <c r="J4119" s="35" t="n">
        <v>4</v>
      </c>
      <c r="K4119" s="6" t="n">
        <v>0</v>
      </c>
      <c r="L4119" s="35" t="n">
        <v>-1</v>
      </c>
      <c r="M4119" s="6" t="str">
        <f aca="false">IF(I4119&lt;=0,"Below 0%",IF(I4119&lt;=0.05,"0-5%",IF(I4119&lt;=0.1,"5-10%",IF(I4119&lt;=0.2,"10-20%",IF(I4119&lt;=0.4,"20-40%","Above 40%")))))</f>
        <v>Below 0%</v>
      </c>
      <c r="N4119" s="6" t="str">
        <f aca="false">IF(AND(H4119&gt;=Summary!$B$25,I4119&gt;=Summary!$B$26,I4119&lt;=Summary!$B$27,J4119&gt;=Summary!$B$28,J4119&lt;=Summary!$B$29,F4119*J4119&gt;1),"Yes","No")</f>
        <v>No</v>
      </c>
    </row>
    <row r="4120" customFormat="false" ht="15" hidden="false" customHeight="false" outlineLevel="0" collapsed="false">
      <c r="A4120" s="6" t="s">
        <v>151</v>
      </c>
      <c r="B4120" s="45" t="n">
        <v>42771</v>
      </c>
      <c r="C4120" s="6" t="s">
        <v>195</v>
      </c>
      <c r="D4120" s="6" t="s">
        <v>176</v>
      </c>
      <c r="E4120" s="6" t="s">
        <v>177</v>
      </c>
      <c r="F4120" s="34" t="n">
        <v>0.524878859519959</v>
      </c>
      <c r="G4120" s="34" t="n">
        <v>0.578892321163622</v>
      </c>
      <c r="H4120" s="34" t="n">
        <v>-0.0540134616436637</v>
      </c>
      <c r="I4120" s="34" t="n">
        <v>-0.0933048507796617</v>
      </c>
      <c r="J4120" s="35" t="n">
        <v>1.74</v>
      </c>
      <c r="K4120" s="6" t="n">
        <v>1</v>
      </c>
      <c r="L4120" s="35" t="n">
        <v>0.74</v>
      </c>
      <c r="M4120" s="6" t="str">
        <f aca="false">IF(I4120&lt;=0,"Below 0%",IF(I4120&lt;=0.05,"0-5%",IF(I4120&lt;=0.1,"5-10%",IF(I4120&lt;=0.2,"10-20%",IF(I4120&lt;=0.4,"20-40%","Above 40%")))))</f>
        <v>Below 0%</v>
      </c>
      <c r="N4120" s="6" t="str">
        <f aca="false">IF(AND(H4120&gt;=Summary!$B$25,I4120&gt;=Summary!$B$26,I4120&lt;=Summary!$B$27,J4120&gt;=Summary!$B$28,J4120&lt;=Summary!$B$29,F4120*J4120&gt;1),"Yes","No")</f>
        <v>No</v>
      </c>
    </row>
    <row r="4121" customFormat="false" ht="15" hidden="false" customHeight="false" outlineLevel="0" collapsed="false">
      <c r="A4121" s="6" t="s">
        <v>151</v>
      </c>
      <c r="B4121" s="45" t="n">
        <v>42771</v>
      </c>
      <c r="C4121" s="6" t="s">
        <v>194</v>
      </c>
      <c r="D4121" s="6" t="s">
        <v>175</v>
      </c>
      <c r="E4121" s="6" t="s">
        <v>187</v>
      </c>
      <c r="F4121" s="34" t="n">
        <v>0.772662699222565</v>
      </c>
      <c r="G4121" s="34" t="n">
        <v>0.800707026071586</v>
      </c>
      <c r="H4121" s="34" t="n">
        <v>-0.0280443268490217</v>
      </c>
      <c r="I4121" s="34" t="n">
        <v>-0.0350244545581325</v>
      </c>
      <c r="J4121" s="35" t="n">
        <v>1.25</v>
      </c>
      <c r="K4121" s="6" t="n">
        <v>1</v>
      </c>
      <c r="L4121" s="35" t="n">
        <v>0.25</v>
      </c>
      <c r="M4121" s="6" t="str">
        <f aca="false">IF(I4121&lt;=0,"Below 0%",IF(I4121&lt;=0.05,"0-5%",IF(I4121&lt;=0.1,"5-10%",IF(I4121&lt;=0.2,"10-20%",IF(I4121&lt;=0.4,"20-40%","Above 40%")))))</f>
        <v>Below 0%</v>
      </c>
      <c r="N4121" s="6" t="str">
        <f aca="false">IF(AND(H4121&gt;=Summary!$B$25,I4121&gt;=Summary!$B$26,I4121&lt;=Summary!$B$27,J4121&gt;=Summary!$B$28,J4121&lt;=Summary!$B$29,F4121*J4121&gt;1),"Yes","No")</f>
        <v>No</v>
      </c>
    </row>
    <row r="4122" customFormat="false" ht="15" hidden="false" customHeight="false" outlineLevel="0" collapsed="false">
      <c r="A4122" s="6" t="s">
        <v>151</v>
      </c>
      <c r="B4122" s="45" t="n">
        <v>42771</v>
      </c>
      <c r="C4122" s="6" t="s">
        <v>194</v>
      </c>
      <c r="D4122" s="6" t="s">
        <v>175</v>
      </c>
      <c r="E4122" s="6" t="s">
        <v>174</v>
      </c>
      <c r="F4122" s="34" t="n">
        <v>0.120814114809036</v>
      </c>
      <c r="G4122" s="34" t="n">
        <v>0.132567388422448</v>
      </c>
      <c r="H4122" s="34" t="n">
        <v>-0.0117532736134118</v>
      </c>
      <c r="I4122" s="34" t="n">
        <v>-0.0886588606238365</v>
      </c>
      <c r="J4122" s="35" t="n">
        <v>7.55</v>
      </c>
      <c r="K4122" s="6" t="n">
        <v>0</v>
      </c>
      <c r="L4122" s="35" t="n">
        <v>-1</v>
      </c>
      <c r="M4122" s="6" t="str">
        <f aca="false">IF(I4122&lt;=0,"Below 0%",IF(I4122&lt;=0.05,"0-5%",IF(I4122&lt;=0.1,"5-10%",IF(I4122&lt;=0.2,"10-20%",IF(I4122&lt;=0.4,"20-40%","Above 40%")))))</f>
        <v>Below 0%</v>
      </c>
      <c r="N4122" s="6" t="str">
        <f aca="false">IF(AND(H4122&gt;=Summary!$B$25,I4122&gt;=Summary!$B$26,I4122&lt;=Summary!$B$27,J4122&gt;=Summary!$B$28,J4122&lt;=Summary!$B$29,F4122*J4122&gt;1),"Yes","No")</f>
        <v>No</v>
      </c>
    </row>
    <row r="4123" customFormat="false" ht="15" hidden="false" customHeight="false" outlineLevel="0" collapsed="false">
      <c r="A4123" s="6" t="s">
        <v>151</v>
      </c>
      <c r="B4123" s="45" t="n">
        <v>42771</v>
      </c>
      <c r="C4123" s="6" t="s">
        <v>194</v>
      </c>
      <c r="D4123" s="6" t="s">
        <v>175</v>
      </c>
      <c r="E4123" s="6" t="s">
        <v>177</v>
      </c>
      <c r="F4123" s="34" t="n">
        <v>0.106523208320141</v>
      </c>
      <c r="G4123" s="34" t="n">
        <v>0.0667255855059655</v>
      </c>
      <c r="H4123" s="34" t="n">
        <v>0.0397976228141753</v>
      </c>
      <c r="I4123" s="34" t="n">
        <v>0.596437221380654</v>
      </c>
      <c r="J4123" s="35" t="n">
        <v>15</v>
      </c>
      <c r="K4123" s="6" t="n">
        <v>0</v>
      </c>
      <c r="L4123" s="35" t="n">
        <v>-1</v>
      </c>
      <c r="M4123" s="6" t="str">
        <f aca="false">IF(I4123&lt;=0,"Below 0%",IF(I4123&lt;=0.05,"0-5%",IF(I4123&lt;=0.1,"5-10%",IF(I4123&lt;=0.2,"10-20%",IF(I4123&lt;=0.4,"20-40%","Above 40%")))))</f>
        <v>Above 40%</v>
      </c>
      <c r="N4123" s="6" t="str">
        <f aca="false">IF(AND(H4123&gt;=Summary!$B$25,I4123&gt;=Summary!$B$26,I4123&lt;=Summary!$B$27,J4123&gt;=Summary!$B$28,J4123&lt;=Summary!$B$29,F4123*J4123&gt;1),"Yes","No")</f>
        <v>No</v>
      </c>
    </row>
    <row r="4124" customFormat="false" ht="15" hidden="false" customHeight="false" outlineLevel="0" collapsed="false">
      <c r="A4124" s="6" t="s">
        <v>151</v>
      </c>
      <c r="B4124" s="45" t="n">
        <v>42777</v>
      </c>
      <c r="C4124" s="6" t="s">
        <v>185</v>
      </c>
      <c r="D4124" s="6" t="s">
        <v>186</v>
      </c>
      <c r="E4124" s="6" t="s">
        <v>187</v>
      </c>
      <c r="F4124" s="34" t="n">
        <v>0.822630882263184</v>
      </c>
      <c r="G4124" s="34" t="n">
        <v>0.765070876796248</v>
      </c>
      <c r="H4124" s="34" t="n">
        <v>0.0575600054669353</v>
      </c>
      <c r="I4124" s="34" t="n">
        <v>0.0752348667459009</v>
      </c>
      <c r="J4124" s="35" t="n">
        <v>1.31</v>
      </c>
      <c r="K4124" s="6" t="n">
        <v>1</v>
      </c>
      <c r="L4124" s="35" t="n">
        <v>0.31</v>
      </c>
      <c r="M4124" s="6" t="str">
        <f aca="false">IF(I4124&lt;=0,"Below 0%",IF(I4124&lt;=0.05,"0-5%",IF(I4124&lt;=0.1,"5-10%",IF(I4124&lt;=0.2,"10-20%",IF(I4124&lt;=0.4,"20-40%","Above 40%")))))</f>
        <v>5-10%</v>
      </c>
      <c r="N4124" s="6" t="str">
        <f aca="false">IF(AND(H4124&gt;=Summary!$B$25,I4124&gt;=Summary!$B$26,I4124&lt;=Summary!$B$27,J4124&gt;=Summary!$B$28,J4124&lt;=Summary!$B$29,F4124*J4124&gt;1),"Yes","No")</f>
        <v>No</v>
      </c>
    </row>
    <row r="4125" customFormat="false" ht="15" hidden="false" customHeight="false" outlineLevel="0" collapsed="false">
      <c r="A4125" s="6" t="s">
        <v>151</v>
      </c>
      <c r="B4125" s="45" t="n">
        <v>42777</v>
      </c>
      <c r="C4125" s="6" t="s">
        <v>185</v>
      </c>
      <c r="D4125" s="6" t="s">
        <v>186</v>
      </c>
      <c r="E4125" s="6" t="s">
        <v>174</v>
      </c>
      <c r="F4125" s="34" t="n">
        <v>0.130798652768135</v>
      </c>
      <c r="G4125" s="34" t="n">
        <v>0.157833519465053</v>
      </c>
      <c r="H4125" s="34" t="n">
        <v>-0.0270348666969177</v>
      </c>
      <c r="I4125" s="34" t="n">
        <v>-0.171287232195971</v>
      </c>
      <c r="J4125" s="35" t="n">
        <v>6.35</v>
      </c>
      <c r="K4125" s="6" t="n">
        <v>0</v>
      </c>
      <c r="L4125" s="35" t="n">
        <v>-1</v>
      </c>
      <c r="M4125" s="6" t="str">
        <f aca="false">IF(I4125&lt;=0,"Below 0%",IF(I4125&lt;=0.05,"0-5%",IF(I4125&lt;=0.1,"5-10%",IF(I4125&lt;=0.2,"10-20%",IF(I4125&lt;=0.4,"20-40%","Above 40%")))))</f>
        <v>Below 0%</v>
      </c>
      <c r="N4125" s="6" t="str">
        <f aca="false">IF(AND(H4125&gt;=Summary!$B$25,I4125&gt;=Summary!$B$26,I4125&lt;=Summary!$B$27,J4125&gt;=Summary!$B$28,J4125&lt;=Summary!$B$29,F4125*J4125&gt;1),"Yes","No")</f>
        <v>No</v>
      </c>
    </row>
    <row r="4126" customFormat="false" ht="15" hidden="false" customHeight="false" outlineLevel="0" collapsed="false">
      <c r="A4126" s="6" t="s">
        <v>151</v>
      </c>
      <c r="B4126" s="45" t="n">
        <v>42777</v>
      </c>
      <c r="C4126" s="6" t="s">
        <v>185</v>
      </c>
      <c r="D4126" s="6" t="s">
        <v>186</v>
      </c>
      <c r="E4126" s="6" t="s">
        <v>177</v>
      </c>
      <c r="F4126" s="34" t="n">
        <v>0.0465704798698425</v>
      </c>
      <c r="G4126" s="34" t="n">
        <v>0.0770956037386989</v>
      </c>
      <c r="H4126" s="34" t="n">
        <v>-0.0305251238688564</v>
      </c>
      <c r="I4126" s="34" t="n">
        <v>-0.395938580004063</v>
      </c>
      <c r="J4126" s="35" t="n">
        <v>13</v>
      </c>
      <c r="K4126" s="6" t="n">
        <v>0</v>
      </c>
      <c r="L4126" s="35" t="n">
        <v>-1</v>
      </c>
      <c r="M4126" s="6" t="str">
        <f aca="false">IF(I4126&lt;=0,"Below 0%",IF(I4126&lt;=0.05,"0-5%",IF(I4126&lt;=0.1,"5-10%",IF(I4126&lt;=0.2,"10-20%",IF(I4126&lt;=0.4,"20-40%","Above 40%")))))</f>
        <v>Below 0%</v>
      </c>
      <c r="N4126" s="6" t="str">
        <f aca="false">IF(AND(H4126&gt;=Summary!$B$25,I4126&gt;=Summary!$B$26,I4126&lt;=Summary!$B$27,J4126&gt;=Summary!$B$28,J4126&lt;=Summary!$B$29,F4126*J4126&gt;1),"Yes","No")</f>
        <v>No</v>
      </c>
    </row>
    <row r="4127" customFormat="false" ht="15" hidden="false" customHeight="false" outlineLevel="0" collapsed="false">
      <c r="A4127" s="6" t="s">
        <v>151</v>
      </c>
      <c r="B4127" s="45" t="n">
        <v>42777</v>
      </c>
      <c r="C4127" s="6" t="s">
        <v>183</v>
      </c>
      <c r="D4127" s="6" t="s">
        <v>181</v>
      </c>
      <c r="E4127" s="6" t="s">
        <v>187</v>
      </c>
      <c r="F4127" s="34" t="n">
        <v>0.448728948831558</v>
      </c>
      <c r="G4127" s="34" t="n">
        <v>0.42879275619287</v>
      </c>
      <c r="H4127" s="34" t="n">
        <v>0.0199361926386885</v>
      </c>
      <c r="I4127" s="34" t="n">
        <v>0.0464937719930165</v>
      </c>
      <c r="J4127" s="35" t="n">
        <v>2.35</v>
      </c>
      <c r="K4127" s="6" t="n">
        <v>1</v>
      </c>
      <c r="L4127" s="35" t="n">
        <v>1.35</v>
      </c>
      <c r="M4127" s="6" t="str">
        <f aca="false">IF(I4127&lt;=0,"Below 0%",IF(I4127&lt;=0.05,"0-5%",IF(I4127&lt;=0.1,"5-10%",IF(I4127&lt;=0.2,"10-20%",IF(I4127&lt;=0.4,"20-40%","Above 40%")))))</f>
        <v>0-5%</v>
      </c>
      <c r="N4127" s="6" t="str">
        <f aca="false">IF(AND(H4127&gt;=Summary!$B$25,I4127&gt;=Summary!$B$26,I4127&lt;=Summary!$B$27,J4127&gt;=Summary!$B$28,J4127&lt;=Summary!$B$29,F4127*J4127&gt;1),"Yes","No")</f>
        <v>No</v>
      </c>
    </row>
    <row r="4128" customFormat="false" ht="15" hidden="false" customHeight="false" outlineLevel="0" collapsed="false">
      <c r="A4128" s="6" t="s">
        <v>151</v>
      </c>
      <c r="B4128" s="45" t="n">
        <v>42777</v>
      </c>
      <c r="C4128" s="6" t="s">
        <v>183</v>
      </c>
      <c r="D4128" s="6" t="s">
        <v>181</v>
      </c>
      <c r="E4128" s="6" t="s">
        <v>174</v>
      </c>
      <c r="F4128" s="34" t="n">
        <v>0.27981647849083</v>
      </c>
      <c r="G4128" s="34" t="n">
        <v>0.292076225232824</v>
      </c>
      <c r="H4128" s="34" t="n">
        <v>-0.0122597467419949</v>
      </c>
      <c r="I4128" s="34" t="n">
        <v>-0.0419744768072862</v>
      </c>
      <c r="J4128" s="35" t="n">
        <v>3.45</v>
      </c>
      <c r="K4128" s="6" t="n">
        <v>0</v>
      </c>
      <c r="L4128" s="35" t="n">
        <v>-1</v>
      </c>
      <c r="M4128" s="6" t="str">
        <f aca="false">IF(I4128&lt;=0,"Below 0%",IF(I4128&lt;=0.05,"0-5%",IF(I4128&lt;=0.1,"5-10%",IF(I4128&lt;=0.2,"10-20%",IF(I4128&lt;=0.4,"20-40%","Above 40%")))))</f>
        <v>Below 0%</v>
      </c>
      <c r="N4128" s="6" t="str">
        <f aca="false">IF(AND(H4128&gt;=Summary!$B$25,I4128&gt;=Summary!$B$26,I4128&lt;=Summary!$B$27,J4128&gt;=Summary!$B$28,J4128&lt;=Summary!$B$29,F4128*J4128&gt;1),"Yes","No")</f>
        <v>No</v>
      </c>
    </row>
    <row r="4129" customFormat="false" ht="15" hidden="false" customHeight="false" outlineLevel="0" collapsed="false">
      <c r="A4129" s="6" t="s">
        <v>151</v>
      </c>
      <c r="B4129" s="45" t="n">
        <v>42777</v>
      </c>
      <c r="C4129" s="6" t="s">
        <v>183</v>
      </c>
      <c r="D4129" s="6" t="s">
        <v>181</v>
      </c>
      <c r="E4129" s="6" t="s">
        <v>177</v>
      </c>
      <c r="F4129" s="34" t="n">
        <v>0.271454572677612</v>
      </c>
      <c r="G4129" s="34" t="n">
        <v>0.279131018574306</v>
      </c>
      <c r="H4129" s="34" t="n">
        <v>-0.00767644589669353</v>
      </c>
      <c r="I4129" s="34" t="n">
        <v>-0.0275012284048611</v>
      </c>
      <c r="J4129" s="35" t="n">
        <v>3.61</v>
      </c>
      <c r="K4129" s="6" t="n">
        <v>0</v>
      </c>
      <c r="L4129" s="35" t="n">
        <v>-1</v>
      </c>
      <c r="M4129" s="6" t="str">
        <f aca="false">IF(I4129&lt;=0,"Below 0%",IF(I4129&lt;=0.05,"0-5%",IF(I4129&lt;=0.1,"5-10%",IF(I4129&lt;=0.2,"10-20%",IF(I4129&lt;=0.4,"20-40%","Above 40%")))))</f>
        <v>Below 0%</v>
      </c>
      <c r="N4129" s="6" t="str">
        <f aca="false">IF(AND(H4129&gt;=Summary!$B$25,I4129&gt;=Summary!$B$26,I4129&lt;=Summary!$B$27,J4129&gt;=Summary!$B$28,J4129&lt;=Summary!$B$29,F4129*J4129&gt;1),"Yes","No")</f>
        <v>No</v>
      </c>
    </row>
    <row r="4130" customFormat="false" ht="15" hidden="false" customHeight="false" outlineLevel="0" collapsed="false">
      <c r="A4130" s="6" t="s">
        <v>151</v>
      </c>
      <c r="B4130" s="45" t="n">
        <v>42777</v>
      </c>
      <c r="C4130" s="6" t="s">
        <v>176</v>
      </c>
      <c r="D4130" s="6" t="s">
        <v>198</v>
      </c>
      <c r="E4130" s="6" t="s">
        <v>187</v>
      </c>
      <c r="F4130" s="34" t="n">
        <v>0.682542741298676</v>
      </c>
      <c r="G4130" s="34" t="n">
        <v>0.785487973720727</v>
      </c>
      <c r="H4130" s="34" t="n">
        <v>-0.102945232422051</v>
      </c>
      <c r="I4130" s="34" t="n">
        <v>-0.131058954263064</v>
      </c>
      <c r="J4130" s="35" t="n">
        <v>1.27</v>
      </c>
      <c r="K4130" s="6" t="n">
        <v>1</v>
      </c>
      <c r="L4130" s="35" t="n">
        <v>0.27</v>
      </c>
      <c r="M4130" s="6" t="str">
        <f aca="false">IF(I4130&lt;=0,"Below 0%",IF(I4130&lt;=0.05,"0-5%",IF(I4130&lt;=0.1,"5-10%",IF(I4130&lt;=0.2,"10-20%",IF(I4130&lt;=0.4,"20-40%","Above 40%")))))</f>
        <v>Below 0%</v>
      </c>
      <c r="N4130" s="6" t="str">
        <f aca="false">IF(AND(H4130&gt;=Summary!$B$25,I4130&gt;=Summary!$B$26,I4130&lt;=Summary!$B$27,J4130&gt;=Summary!$B$28,J4130&lt;=Summary!$B$29,F4130*J4130&gt;1),"Yes","No")</f>
        <v>No</v>
      </c>
    </row>
    <row r="4131" customFormat="false" ht="15" hidden="false" customHeight="false" outlineLevel="0" collapsed="false">
      <c r="A4131" s="6" t="s">
        <v>151</v>
      </c>
      <c r="B4131" s="45" t="n">
        <v>42777</v>
      </c>
      <c r="C4131" s="6" t="s">
        <v>176</v>
      </c>
      <c r="D4131" s="6" t="s">
        <v>198</v>
      </c>
      <c r="E4131" s="6" t="s">
        <v>174</v>
      </c>
      <c r="F4131" s="34" t="n">
        <v>0.150140926241875</v>
      </c>
      <c r="G4131" s="34" t="n">
        <v>0.148007377837585</v>
      </c>
      <c r="H4131" s="34" t="n">
        <v>0.00213354840428967</v>
      </c>
      <c r="I4131" s="34" t="n">
        <v>0.0144151489977136</v>
      </c>
      <c r="J4131" s="35" t="n">
        <v>6.74</v>
      </c>
      <c r="K4131" s="6" t="n">
        <v>0</v>
      </c>
      <c r="L4131" s="35" t="n">
        <v>-1</v>
      </c>
      <c r="M4131" s="6" t="str">
        <f aca="false">IF(I4131&lt;=0,"Below 0%",IF(I4131&lt;=0.05,"0-5%",IF(I4131&lt;=0.1,"5-10%",IF(I4131&lt;=0.2,"10-20%",IF(I4131&lt;=0.4,"20-40%","Above 40%")))))</f>
        <v>0-5%</v>
      </c>
      <c r="N4131" s="6" t="str">
        <f aca="false">IF(AND(H4131&gt;=Summary!$B$25,I4131&gt;=Summary!$B$26,I4131&lt;=Summary!$B$27,J4131&gt;=Summary!$B$28,J4131&lt;=Summary!$B$29,F4131*J4131&gt;1),"Yes","No")</f>
        <v>No</v>
      </c>
    </row>
    <row r="4132" customFormat="false" ht="15" hidden="false" customHeight="false" outlineLevel="0" collapsed="false">
      <c r="A4132" s="6" t="s">
        <v>151</v>
      </c>
      <c r="B4132" s="45" t="n">
        <v>42777</v>
      </c>
      <c r="C4132" s="6" t="s">
        <v>176</v>
      </c>
      <c r="D4132" s="6" t="s">
        <v>198</v>
      </c>
      <c r="E4132" s="6" t="s">
        <v>177</v>
      </c>
      <c r="F4132" s="34" t="n">
        <v>0.167316302657127</v>
      </c>
      <c r="G4132" s="34" t="n">
        <v>0.0665046484416882</v>
      </c>
      <c r="H4132" s="34" t="n">
        <v>0.100811654215439</v>
      </c>
      <c r="I4132" s="34" t="n">
        <v>1.51585876442654</v>
      </c>
      <c r="J4132" s="35" t="n">
        <v>15</v>
      </c>
      <c r="K4132" s="6" t="n">
        <v>0</v>
      </c>
      <c r="L4132" s="35" t="n">
        <v>-1</v>
      </c>
      <c r="M4132" s="6" t="str">
        <f aca="false">IF(I4132&lt;=0,"Below 0%",IF(I4132&lt;=0.05,"0-5%",IF(I4132&lt;=0.1,"5-10%",IF(I4132&lt;=0.2,"10-20%",IF(I4132&lt;=0.4,"20-40%","Above 40%")))))</f>
        <v>Above 40%</v>
      </c>
      <c r="N4132" s="6" t="str">
        <f aca="false">IF(AND(H4132&gt;=Summary!$B$25,I4132&gt;=Summary!$B$26,I4132&lt;=Summary!$B$27,J4132&gt;=Summary!$B$28,J4132&lt;=Summary!$B$29,F4132*J4132&gt;1),"Yes","No")</f>
        <v>No</v>
      </c>
    </row>
    <row r="4133" customFormat="false" ht="15" hidden="false" customHeight="false" outlineLevel="0" collapsed="false">
      <c r="A4133" s="6" t="s">
        <v>151</v>
      </c>
      <c r="B4133" s="45" t="n">
        <v>42777</v>
      </c>
      <c r="C4133" s="6" t="s">
        <v>200</v>
      </c>
      <c r="D4133" s="6" t="s">
        <v>173</v>
      </c>
      <c r="E4133" s="6" t="s">
        <v>187</v>
      </c>
      <c r="F4133" s="34" t="n">
        <v>0.346151322126389</v>
      </c>
      <c r="G4133" s="34" t="n">
        <v>0.255491353167773</v>
      </c>
      <c r="H4133" s="34" t="n">
        <v>0.0906599689586153</v>
      </c>
      <c r="I4133" s="34" t="n">
        <v>0.354845546960964</v>
      </c>
      <c r="J4133" s="35" t="n">
        <v>3.9</v>
      </c>
      <c r="K4133" s="6" t="n">
        <v>0</v>
      </c>
      <c r="L4133" s="35" t="n">
        <v>-1</v>
      </c>
      <c r="M4133" s="6" t="str">
        <f aca="false">IF(I4133&lt;=0,"Below 0%",IF(I4133&lt;=0.05,"0-5%",IF(I4133&lt;=0.1,"5-10%",IF(I4133&lt;=0.2,"10-20%",IF(I4133&lt;=0.4,"20-40%","Above 40%")))))</f>
        <v>20-40%</v>
      </c>
      <c r="N4133" s="6" t="str">
        <f aca="false">IF(AND(H4133&gt;=Summary!$B$25,I4133&gt;=Summary!$B$26,I4133&lt;=Summary!$B$27,J4133&gt;=Summary!$B$28,J4133&lt;=Summary!$B$29,F4133*J4133&gt;1),"Yes","No")</f>
        <v>Yes</v>
      </c>
    </row>
    <row r="4134" customFormat="false" ht="15" hidden="false" customHeight="false" outlineLevel="0" collapsed="false">
      <c r="A4134" s="6" t="s">
        <v>151</v>
      </c>
      <c r="B4134" s="45" t="n">
        <v>42777</v>
      </c>
      <c r="C4134" s="6" t="s">
        <v>200</v>
      </c>
      <c r="D4134" s="6" t="s">
        <v>173</v>
      </c>
      <c r="E4134" s="6" t="s">
        <v>174</v>
      </c>
      <c r="F4134" s="34" t="n">
        <v>0.113267816603184</v>
      </c>
      <c r="G4134" s="34" t="n">
        <v>0.295672485861815</v>
      </c>
      <c r="H4134" s="34" t="n">
        <v>-0.182404669258631</v>
      </c>
      <c r="I4134" s="34" t="n">
        <v>-0.616914586174513</v>
      </c>
      <c r="J4134" s="35" t="n">
        <v>3.37</v>
      </c>
      <c r="K4134" s="6" t="n">
        <v>1</v>
      </c>
      <c r="L4134" s="35" t="n">
        <v>2.37</v>
      </c>
      <c r="M4134" s="6" t="str">
        <f aca="false">IF(I4134&lt;=0,"Below 0%",IF(I4134&lt;=0.05,"0-5%",IF(I4134&lt;=0.1,"5-10%",IF(I4134&lt;=0.2,"10-20%",IF(I4134&lt;=0.4,"20-40%","Above 40%")))))</f>
        <v>Below 0%</v>
      </c>
      <c r="N4134" s="6" t="str">
        <f aca="false">IF(AND(H4134&gt;=Summary!$B$25,I4134&gt;=Summary!$B$26,I4134&lt;=Summary!$B$27,J4134&gt;=Summary!$B$28,J4134&lt;=Summary!$B$29,F4134*J4134&gt;1),"Yes","No")</f>
        <v>No</v>
      </c>
    </row>
    <row r="4135" customFormat="false" ht="15" hidden="false" customHeight="false" outlineLevel="0" collapsed="false">
      <c r="A4135" s="6" t="s">
        <v>151</v>
      </c>
      <c r="B4135" s="45" t="n">
        <v>42777</v>
      </c>
      <c r="C4135" s="6" t="s">
        <v>200</v>
      </c>
      <c r="D4135" s="6" t="s">
        <v>173</v>
      </c>
      <c r="E4135" s="6" t="s">
        <v>177</v>
      </c>
      <c r="F4135" s="34" t="n">
        <v>0.540580809116364</v>
      </c>
      <c r="G4135" s="34" t="n">
        <v>0.448836160970412</v>
      </c>
      <c r="H4135" s="34" t="n">
        <v>0.0917446481459512</v>
      </c>
      <c r="I4135" s="34" t="n">
        <v>0.204405652048163</v>
      </c>
      <c r="J4135" s="35" t="n">
        <v>2.22</v>
      </c>
      <c r="K4135" s="6" t="n">
        <v>0</v>
      </c>
      <c r="L4135" s="35" t="n">
        <v>-1</v>
      </c>
      <c r="M4135" s="6" t="str">
        <f aca="false">IF(I4135&lt;=0,"Below 0%",IF(I4135&lt;=0.05,"0-5%",IF(I4135&lt;=0.1,"5-10%",IF(I4135&lt;=0.2,"10-20%",IF(I4135&lt;=0.4,"20-40%","Above 40%")))))</f>
        <v>20-40%</v>
      </c>
      <c r="N4135" s="6" t="str">
        <f aca="false">IF(AND(H4135&gt;=Summary!$B$25,I4135&gt;=Summary!$B$26,I4135&lt;=Summary!$B$27,J4135&gt;=Summary!$B$28,J4135&lt;=Summary!$B$29,F4135*J4135&gt;1),"Yes","No")</f>
        <v>Yes</v>
      </c>
    </row>
    <row r="4136" customFormat="false" ht="15" hidden="false" customHeight="false" outlineLevel="0" collapsed="false">
      <c r="A4136" s="6" t="s">
        <v>151</v>
      </c>
      <c r="B4136" s="45" t="n">
        <v>42777</v>
      </c>
      <c r="C4136" s="6" t="s">
        <v>192</v>
      </c>
      <c r="D4136" s="6" t="s">
        <v>180</v>
      </c>
      <c r="E4136" s="6" t="s">
        <v>187</v>
      </c>
      <c r="F4136" s="34" t="n">
        <v>0.518951058387756</v>
      </c>
      <c r="G4136" s="34" t="n">
        <v>0.455626271109267</v>
      </c>
      <c r="H4136" s="34" t="n">
        <v>0.063324787278489</v>
      </c>
      <c r="I4136" s="34" t="n">
        <v>0.138984056218529</v>
      </c>
      <c r="J4136" s="35" t="n">
        <v>2.19</v>
      </c>
      <c r="K4136" s="6" t="n">
        <v>1</v>
      </c>
      <c r="L4136" s="35" t="n">
        <v>1.19</v>
      </c>
      <c r="M4136" s="6" t="str">
        <f aca="false">IF(I4136&lt;=0,"Below 0%",IF(I4136&lt;=0.05,"0-5%",IF(I4136&lt;=0.1,"5-10%",IF(I4136&lt;=0.2,"10-20%",IF(I4136&lt;=0.4,"20-40%","Above 40%")))))</f>
        <v>10-20%</v>
      </c>
      <c r="N4136" s="6" t="str">
        <f aca="false">IF(AND(H4136&gt;=Summary!$B$25,I4136&gt;=Summary!$B$26,I4136&lt;=Summary!$B$27,J4136&gt;=Summary!$B$28,J4136&lt;=Summary!$B$29,F4136*J4136&gt;1),"Yes","No")</f>
        <v>Yes</v>
      </c>
    </row>
    <row r="4137" customFormat="false" ht="15" hidden="false" customHeight="false" outlineLevel="0" collapsed="false">
      <c r="A4137" s="6" t="s">
        <v>151</v>
      </c>
      <c r="B4137" s="45" t="n">
        <v>42777</v>
      </c>
      <c r="C4137" s="6" t="s">
        <v>192</v>
      </c>
      <c r="D4137" s="6" t="s">
        <v>180</v>
      </c>
      <c r="E4137" s="6" t="s">
        <v>174</v>
      </c>
      <c r="F4137" s="34" t="n">
        <v>0.273234993219376</v>
      </c>
      <c r="G4137" s="34" t="n">
        <v>0.291760682376987</v>
      </c>
      <c r="H4137" s="34" t="n">
        <v>-0.0185256891576113</v>
      </c>
      <c r="I4137" s="34" t="n">
        <v>-0.0634961812081112</v>
      </c>
      <c r="J4137" s="35" t="n">
        <v>3.42</v>
      </c>
      <c r="K4137" s="6" t="n">
        <v>0</v>
      </c>
      <c r="L4137" s="35" t="n">
        <v>-1</v>
      </c>
      <c r="M4137" s="6" t="str">
        <f aca="false">IF(I4137&lt;=0,"Below 0%",IF(I4137&lt;=0.05,"0-5%",IF(I4137&lt;=0.1,"5-10%",IF(I4137&lt;=0.2,"10-20%",IF(I4137&lt;=0.4,"20-40%","Above 40%")))))</f>
        <v>Below 0%</v>
      </c>
      <c r="N4137" s="6" t="str">
        <f aca="false">IF(AND(H4137&gt;=Summary!$B$25,I4137&gt;=Summary!$B$26,I4137&lt;=Summary!$B$27,J4137&gt;=Summary!$B$28,J4137&lt;=Summary!$B$29,F4137*J4137&gt;1),"Yes","No")</f>
        <v>No</v>
      </c>
    </row>
    <row r="4138" customFormat="false" ht="15" hidden="false" customHeight="false" outlineLevel="0" collapsed="false">
      <c r="A4138" s="6" t="s">
        <v>151</v>
      </c>
      <c r="B4138" s="45" t="n">
        <v>42777</v>
      </c>
      <c r="C4138" s="6" t="s">
        <v>192</v>
      </c>
      <c r="D4138" s="6" t="s">
        <v>180</v>
      </c>
      <c r="E4138" s="6" t="s">
        <v>177</v>
      </c>
      <c r="F4138" s="34" t="n">
        <v>0.207813933491707</v>
      </c>
      <c r="G4138" s="34" t="n">
        <v>0.252613046513746</v>
      </c>
      <c r="H4138" s="34" t="n">
        <v>-0.0447991130220388</v>
      </c>
      <c r="I4138" s="34" t="n">
        <v>-0.177342831814512</v>
      </c>
      <c r="J4138" s="35" t="n">
        <v>3.95</v>
      </c>
      <c r="K4138" s="6" t="n">
        <v>0</v>
      </c>
      <c r="L4138" s="35" t="n">
        <v>-1</v>
      </c>
      <c r="M4138" s="6" t="str">
        <f aca="false">IF(I4138&lt;=0,"Below 0%",IF(I4138&lt;=0.05,"0-5%",IF(I4138&lt;=0.1,"5-10%",IF(I4138&lt;=0.2,"10-20%",IF(I4138&lt;=0.4,"20-40%","Above 40%")))))</f>
        <v>Below 0%</v>
      </c>
      <c r="N4138" s="6" t="str">
        <f aca="false">IF(AND(H4138&gt;=Summary!$B$25,I4138&gt;=Summary!$B$26,I4138&lt;=Summary!$B$27,J4138&gt;=Summary!$B$28,J4138&lt;=Summary!$B$29,F4138*J4138&gt;1),"Yes","No")</f>
        <v>No</v>
      </c>
    </row>
    <row r="4139" customFormat="false" ht="15" hidden="false" customHeight="false" outlineLevel="0" collapsed="false">
      <c r="A4139" s="6" t="s">
        <v>151</v>
      </c>
      <c r="B4139" s="45" t="n">
        <v>42777</v>
      </c>
      <c r="C4139" s="6" t="s">
        <v>191</v>
      </c>
      <c r="D4139" s="6" t="s">
        <v>179</v>
      </c>
      <c r="E4139" s="6" t="s">
        <v>187</v>
      </c>
      <c r="F4139" s="34" t="n">
        <v>0.286579757928848</v>
      </c>
      <c r="G4139" s="34" t="n">
        <v>0.255671186106825</v>
      </c>
      <c r="H4139" s="34" t="n">
        <v>0.0309085718220232</v>
      </c>
      <c r="I4139" s="34" t="n">
        <v>0.120891885756375</v>
      </c>
      <c r="J4139" s="35" t="n">
        <v>3.95</v>
      </c>
      <c r="K4139" s="6" t="n">
        <v>0</v>
      </c>
      <c r="L4139" s="35" t="n">
        <v>-1</v>
      </c>
      <c r="M4139" s="6" t="str">
        <f aca="false">IF(I4139&lt;=0,"Below 0%",IF(I4139&lt;=0.05,"0-5%",IF(I4139&lt;=0.1,"5-10%",IF(I4139&lt;=0.2,"10-20%",IF(I4139&lt;=0.4,"20-40%","Above 40%")))))</f>
        <v>10-20%</v>
      </c>
      <c r="N4139" s="6" t="str">
        <f aca="false">IF(AND(H4139&gt;=Summary!$B$25,I4139&gt;=Summary!$B$26,I4139&lt;=Summary!$B$27,J4139&gt;=Summary!$B$28,J4139&lt;=Summary!$B$29,F4139*J4139&gt;1),"Yes","No")</f>
        <v>Yes</v>
      </c>
    </row>
    <row r="4140" customFormat="false" ht="15" hidden="false" customHeight="false" outlineLevel="0" collapsed="false">
      <c r="A4140" s="6" t="s">
        <v>151</v>
      </c>
      <c r="B4140" s="45" t="n">
        <v>42777</v>
      </c>
      <c r="C4140" s="6" t="s">
        <v>191</v>
      </c>
      <c r="D4140" s="6" t="s">
        <v>179</v>
      </c>
      <c r="E4140" s="6" t="s">
        <v>174</v>
      </c>
      <c r="F4140" s="34" t="n">
        <v>0.273333936929703</v>
      </c>
      <c r="G4140" s="34" t="n">
        <v>0.285282820655921</v>
      </c>
      <c r="H4140" s="34" t="n">
        <v>-0.0119488837262179</v>
      </c>
      <c r="I4140" s="34" t="n">
        <v>-0.0418843437496346</v>
      </c>
      <c r="J4140" s="35" t="n">
        <v>3.54</v>
      </c>
      <c r="K4140" s="6" t="n">
        <v>0</v>
      </c>
      <c r="L4140" s="35" t="n">
        <v>-1</v>
      </c>
      <c r="M4140" s="6" t="str">
        <f aca="false">IF(I4140&lt;=0,"Below 0%",IF(I4140&lt;=0.05,"0-5%",IF(I4140&lt;=0.1,"5-10%",IF(I4140&lt;=0.2,"10-20%",IF(I4140&lt;=0.4,"20-40%","Above 40%")))))</f>
        <v>Below 0%</v>
      </c>
      <c r="N4140" s="6" t="str">
        <f aca="false">IF(AND(H4140&gt;=Summary!$B$25,I4140&gt;=Summary!$B$26,I4140&lt;=Summary!$B$27,J4140&gt;=Summary!$B$28,J4140&lt;=Summary!$B$29,F4140*J4140&gt;1),"Yes","No")</f>
        <v>No</v>
      </c>
    </row>
    <row r="4141" customFormat="false" ht="15" hidden="false" customHeight="false" outlineLevel="0" collapsed="false">
      <c r="A4141" s="6" t="s">
        <v>151</v>
      </c>
      <c r="B4141" s="45" t="n">
        <v>42777</v>
      </c>
      <c r="C4141" s="6" t="s">
        <v>191</v>
      </c>
      <c r="D4141" s="6" t="s">
        <v>179</v>
      </c>
      <c r="E4141" s="6" t="s">
        <v>177</v>
      </c>
      <c r="F4141" s="34" t="n">
        <v>0.440086275339127</v>
      </c>
      <c r="G4141" s="34" t="n">
        <v>0.459045993237254</v>
      </c>
      <c r="H4141" s="34" t="n">
        <v>-0.0189597178981276</v>
      </c>
      <c r="I4141" s="34" t="n">
        <v>-0.0413024363080072</v>
      </c>
      <c r="J4141" s="35" t="n">
        <v>2.2</v>
      </c>
      <c r="K4141" s="6" t="n">
        <v>1</v>
      </c>
      <c r="L4141" s="35" t="n">
        <v>1.2</v>
      </c>
      <c r="M4141" s="6" t="str">
        <f aca="false">IF(I4141&lt;=0,"Below 0%",IF(I4141&lt;=0.05,"0-5%",IF(I4141&lt;=0.1,"5-10%",IF(I4141&lt;=0.2,"10-20%",IF(I4141&lt;=0.4,"20-40%","Above 40%")))))</f>
        <v>Below 0%</v>
      </c>
      <c r="N4141" s="6" t="str">
        <f aca="false">IF(AND(H4141&gt;=Summary!$B$25,I4141&gt;=Summary!$B$26,I4141&lt;=Summary!$B$27,J4141&gt;=Summary!$B$28,J4141&lt;=Summary!$B$29,F4141*J4141&gt;1),"Yes","No")</f>
        <v>No</v>
      </c>
    </row>
    <row r="4142" customFormat="false" ht="15" hidden="false" customHeight="false" outlineLevel="0" collapsed="false">
      <c r="A4142" s="6" t="s">
        <v>151</v>
      </c>
      <c r="B4142" s="45" t="n">
        <v>42777</v>
      </c>
      <c r="C4142" s="6" t="s">
        <v>189</v>
      </c>
      <c r="D4142" s="6" t="s">
        <v>178</v>
      </c>
      <c r="E4142" s="6" t="s">
        <v>187</v>
      </c>
      <c r="F4142" s="34" t="n">
        <v>0.365240216255188</v>
      </c>
      <c r="G4142" s="34" t="n">
        <v>0.433533382070419</v>
      </c>
      <c r="H4142" s="34" t="n">
        <v>-0.0682931658152314</v>
      </c>
      <c r="I4142" s="34" t="n">
        <v>-0.157526890983769</v>
      </c>
      <c r="J4142" s="35" t="n">
        <v>2.33</v>
      </c>
      <c r="K4142" s="6" t="n">
        <v>0</v>
      </c>
      <c r="L4142" s="35" t="n">
        <v>-1</v>
      </c>
      <c r="M4142" s="6" t="str">
        <f aca="false">IF(I4142&lt;=0,"Below 0%",IF(I4142&lt;=0.05,"0-5%",IF(I4142&lt;=0.1,"5-10%",IF(I4142&lt;=0.2,"10-20%",IF(I4142&lt;=0.4,"20-40%","Above 40%")))))</f>
        <v>Below 0%</v>
      </c>
      <c r="N4142" s="6" t="str">
        <f aca="false">IF(AND(H4142&gt;=Summary!$B$25,I4142&gt;=Summary!$B$26,I4142&lt;=Summary!$B$27,J4142&gt;=Summary!$B$28,J4142&lt;=Summary!$B$29,F4142*J4142&gt;1),"Yes","No")</f>
        <v>No</v>
      </c>
    </row>
    <row r="4143" customFormat="false" ht="15" hidden="false" customHeight="false" outlineLevel="0" collapsed="false">
      <c r="A4143" s="6" t="s">
        <v>151</v>
      </c>
      <c r="B4143" s="45" t="n">
        <v>42777</v>
      </c>
      <c r="C4143" s="6" t="s">
        <v>189</v>
      </c>
      <c r="D4143" s="6" t="s">
        <v>178</v>
      </c>
      <c r="E4143" s="6" t="s">
        <v>174</v>
      </c>
      <c r="F4143" s="34" t="n">
        <v>0.321032345294952</v>
      </c>
      <c r="G4143" s="34" t="n">
        <v>0.297097876536493</v>
      </c>
      <c r="H4143" s="34" t="n">
        <v>0.0239344687584591</v>
      </c>
      <c r="I4143" s="34" t="n">
        <v>0.0805608880059401</v>
      </c>
      <c r="J4143" s="35" t="n">
        <v>3.4</v>
      </c>
      <c r="K4143" s="6" t="n">
        <v>1</v>
      </c>
      <c r="L4143" s="35" t="n">
        <v>2.4</v>
      </c>
      <c r="M4143" s="6" t="str">
        <f aca="false">IF(I4143&lt;=0,"Below 0%",IF(I4143&lt;=0.05,"0-5%",IF(I4143&lt;=0.1,"5-10%",IF(I4143&lt;=0.2,"10-20%",IF(I4143&lt;=0.4,"20-40%","Above 40%")))))</f>
        <v>5-10%</v>
      </c>
      <c r="N4143" s="6" t="str">
        <f aca="false">IF(AND(H4143&gt;=Summary!$B$25,I4143&gt;=Summary!$B$26,I4143&lt;=Summary!$B$27,J4143&gt;=Summary!$B$28,J4143&lt;=Summary!$B$29,F4143*J4143&gt;1),"Yes","No")</f>
        <v>No</v>
      </c>
    </row>
    <row r="4144" customFormat="false" ht="15" hidden="false" customHeight="false" outlineLevel="0" collapsed="false">
      <c r="A4144" s="6" t="s">
        <v>151</v>
      </c>
      <c r="B4144" s="45" t="n">
        <v>42777</v>
      </c>
      <c r="C4144" s="6" t="s">
        <v>189</v>
      </c>
      <c r="D4144" s="6" t="s">
        <v>178</v>
      </c>
      <c r="E4144" s="6" t="s">
        <v>177</v>
      </c>
      <c r="F4144" s="34" t="n">
        <v>0.31372743844986</v>
      </c>
      <c r="G4144" s="34" t="n">
        <v>0.269368741393087</v>
      </c>
      <c r="H4144" s="34" t="n">
        <v>0.0443586970567724</v>
      </c>
      <c r="I4144" s="34" t="n">
        <v>0.164676483349047</v>
      </c>
      <c r="J4144" s="35" t="n">
        <v>3.75</v>
      </c>
      <c r="K4144" s="6" t="n">
        <v>0</v>
      </c>
      <c r="L4144" s="35" t="n">
        <v>-1</v>
      </c>
      <c r="M4144" s="6" t="str">
        <f aca="false">IF(I4144&lt;=0,"Below 0%",IF(I4144&lt;=0.05,"0-5%",IF(I4144&lt;=0.1,"5-10%",IF(I4144&lt;=0.2,"10-20%",IF(I4144&lt;=0.4,"20-40%","Above 40%")))))</f>
        <v>10-20%</v>
      </c>
      <c r="N4144" s="6" t="str">
        <f aca="false">IF(AND(H4144&gt;=Summary!$B$25,I4144&gt;=Summary!$B$26,I4144&lt;=Summary!$B$27,J4144&gt;=Summary!$B$28,J4144&lt;=Summary!$B$29,F4144*J4144&gt;1),"Yes","No")</f>
        <v>Yes</v>
      </c>
    </row>
    <row r="4145" customFormat="false" ht="15" hidden="false" customHeight="false" outlineLevel="0" collapsed="false">
      <c r="A4145" s="6" t="s">
        <v>151</v>
      </c>
      <c r="B4145" s="45" t="n">
        <v>42778</v>
      </c>
      <c r="C4145" s="6" t="s">
        <v>196</v>
      </c>
      <c r="D4145" s="6" t="s">
        <v>190</v>
      </c>
      <c r="E4145" s="6" t="s">
        <v>187</v>
      </c>
      <c r="F4145" s="34" t="n">
        <v>0.170801386237145</v>
      </c>
      <c r="G4145" s="34" t="n">
        <v>0.110354252266797</v>
      </c>
      <c r="H4145" s="34" t="n">
        <v>0.0604471339703472</v>
      </c>
      <c r="I4145" s="34" t="n">
        <v>0.547755367180664</v>
      </c>
      <c r="J4145" s="35" t="n">
        <v>9.11</v>
      </c>
      <c r="K4145" s="6" t="n">
        <v>0</v>
      </c>
      <c r="L4145" s="35" t="n">
        <v>-1</v>
      </c>
      <c r="M4145" s="6" t="str">
        <f aca="false">IF(I4145&lt;=0,"Below 0%",IF(I4145&lt;=0.05,"0-5%",IF(I4145&lt;=0.1,"5-10%",IF(I4145&lt;=0.2,"10-20%",IF(I4145&lt;=0.4,"20-40%","Above 40%")))))</f>
        <v>Above 40%</v>
      </c>
      <c r="N4145" s="6" t="str">
        <f aca="false">IF(AND(H4145&gt;=Summary!$B$25,I4145&gt;=Summary!$B$26,I4145&lt;=Summary!$B$27,J4145&gt;=Summary!$B$28,J4145&lt;=Summary!$B$29,F4145*J4145&gt;1),"Yes","No")</f>
        <v>No</v>
      </c>
    </row>
    <row r="4146" customFormat="false" ht="15" hidden="false" customHeight="false" outlineLevel="0" collapsed="false">
      <c r="A4146" s="6" t="s">
        <v>151</v>
      </c>
      <c r="B4146" s="45" t="n">
        <v>42778</v>
      </c>
      <c r="C4146" s="6" t="s">
        <v>196</v>
      </c>
      <c r="D4146" s="6" t="s">
        <v>190</v>
      </c>
      <c r="E4146" s="6" t="s">
        <v>174</v>
      </c>
      <c r="F4146" s="34" t="n">
        <v>0.269952952861786</v>
      </c>
      <c r="G4146" s="34" t="n">
        <v>0.201065447630105</v>
      </c>
      <c r="H4146" s="34" t="n">
        <v>0.0688875052316812</v>
      </c>
      <c r="I4146" s="34" t="n">
        <v>0.342612348584188</v>
      </c>
      <c r="J4146" s="35" t="n">
        <v>5</v>
      </c>
      <c r="K4146" s="6" t="n">
        <v>1</v>
      </c>
      <c r="L4146" s="35" t="n">
        <v>4</v>
      </c>
      <c r="M4146" s="6" t="str">
        <f aca="false">IF(I4146&lt;=0,"Below 0%",IF(I4146&lt;=0.05,"0-5%",IF(I4146&lt;=0.1,"5-10%",IF(I4146&lt;=0.2,"10-20%",IF(I4146&lt;=0.4,"20-40%","Above 40%")))))</f>
        <v>20-40%</v>
      </c>
      <c r="N4146" s="6" t="str">
        <f aca="false">IF(AND(H4146&gt;=Summary!$B$25,I4146&gt;=Summary!$B$26,I4146&lt;=Summary!$B$27,J4146&gt;=Summary!$B$28,J4146&lt;=Summary!$B$29,F4146*J4146&gt;1),"Yes","No")</f>
        <v>Yes</v>
      </c>
    </row>
    <row r="4147" customFormat="false" ht="15" hidden="false" customHeight="false" outlineLevel="0" collapsed="false">
      <c r="A4147" s="6" t="s">
        <v>151</v>
      </c>
      <c r="B4147" s="45" t="n">
        <v>42778</v>
      </c>
      <c r="C4147" s="6" t="s">
        <v>196</v>
      </c>
      <c r="D4147" s="6" t="s">
        <v>190</v>
      </c>
      <c r="E4147" s="6" t="s">
        <v>177</v>
      </c>
      <c r="F4147" s="34" t="n">
        <v>0.559245645999908</v>
      </c>
      <c r="G4147" s="34" t="n">
        <v>0.688580300103098</v>
      </c>
      <c r="H4147" s="34" t="n">
        <v>-0.12933465410319</v>
      </c>
      <c r="I4147" s="34" t="n">
        <v>-0.187827990553643</v>
      </c>
      <c r="J4147" s="35" t="n">
        <v>1.46</v>
      </c>
      <c r="K4147" s="6" t="n">
        <v>0</v>
      </c>
      <c r="L4147" s="35" t="n">
        <v>-1</v>
      </c>
      <c r="M4147" s="6" t="str">
        <f aca="false">IF(I4147&lt;=0,"Below 0%",IF(I4147&lt;=0.05,"0-5%",IF(I4147&lt;=0.1,"5-10%",IF(I4147&lt;=0.2,"10-20%",IF(I4147&lt;=0.4,"20-40%","Above 40%")))))</f>
        <v>Below 0%</v>
      </c>
      <c r="N4147" s="6" t="str">
        <f aca="false">IF(AND(H4147&gt;=Summary!$B$25,I4147&gt;=Summary!$B$26,I4147&lt;=Summary!$B$27,J4147&gt;=Summary!$B$28,J4147&lt;=Summary!$B$29,F4147*J4147&gt;1),"Yes","No")</f>
        <v>No</v>
      </c>
    </row>
    <row r="4148" customFormat="false" ht="15" hidden="false" customHeight="false" outlineLevel="0" collapsed="false">
      <c r="A4148" s="6" t="s">
        <v>151</v>
      </c>
      <c r="B4148" s="45" t="n">
        <v>42778</v>
      </c>
      <c r="C4148" s="6" t="s">
        <v>175</v>
      </c>
      <c r="D4148" s="6" t="s">
        <v>195</v>
      </c>
      <c r="E4148" s="6" t="s">
        <v>187</v>
      </c>
      <c r="F4148" s="34" t="n">
        <v>0.329033613204956</v>
      </c>
      <c r="G4148" s="34" t="n">
        <v>0.394567475060703</v>
      </c>
      <c r="H4148" s="34" t="n">
        <v>-0.0655338618557467</v>
      </c>
      <c r="I4148" s="34" t="n">
        <v>-0.166090379967747</v>
      </c>
      <c r="J4148" s="35" t="n">
        <v>2.52</v>
      </c>
      <c r="K4148" s="6" t="n">
        <v>1</v>
      </c>
      <c r="L4148" s="35" t="n">
        <v>1.52</v>
      </c>
      <c r="M4148" s="6" t="str">
        <f aca="false">IF(I4148&lt;=0,"Below 0%",IF(I4148&lt;=0.05,"0-5%",IF(I4148&lt;=0.1,"5-10%",IF(I4148&lt;=0.2,"10-20%",IF(I4148&lt;=0.4,"20-40%","Above 40%")))))</f>
        <v>Below 0%</v>
      </c>
      <c r="N4148" s="6" t="str">
        <f aca="false">IF(AND(H4148&gt;=Summary!$B$25,I4148&gt;=Summary!$B$26,I4148&lt;=Summary!$B$27,J4148&gt;=Summary!$B$28,J4148&lt;=Summary!$B$29,F4148*J4148&gt;1),"Yes","No")</f>
        <v>No</v>
      </c>
    </row>
    <row r="4149" customFormat="false" ht="15" hidden="false" customHeight="false" outlineLevel="0" collapsed="false">
      <c r="A4149" s="6" t="s">
        <v>151</v>
      </c>
      <c r="B4149" s="45" t="n">
        <v>42778</v>
      </c>
      <c r="C4149" s="6" t="s">
        <v>175</v>
      </c>
      <c r="D4149" s="6" t="s">
        <v>195</v>
      </c>
      <c r="E4149" s="6" t="s">
        <v>174</v>
      </c>
      <c r="F4149" s="34" t="n">
        <v>0.279144495725632</v>
      </c>
      <c r="G4149" s="34" t="n">
        <v>0.299490975046076</v>
      </c>
      <c r="H4149" s="34" t="n">
        <v>-0.0203464793204439</v>
      </c>
      <c r="I4149" s="34" t="n">
        <v>-0.0679368696078859</v>
      </c>
      <c r="J4149" s="35" t="n">
        <v>3.32</v>
      </c>
      <c r="K4149" s="6" t="n">
        <v>0</v>
      </c>
      <c r="L4149" s="35" t="n">
        <v>-1</v>
      </c>
      <c r="M4149" s="6" t="str">
        <f aca="false">IF(I4149&lt;=0,"Below 0%",IF(I4149&lt;=0.05,"0-5%",IF(I4149&lt;=0.1,"5-10%",IF(I4149&lt;=0.2,"10-20%",IF(I4149&lt;=0.4,"20-40%","Above 40%")))))</f>
        <v>Below 0%</v>
      </c>
      <c r="N4149" s="6" t="str">
        <f aca="false">IF(AND(H4149&gt;=Summary!$B$25,I4149&gt;=Summary!$B$26,I4149&lt;=Summary!$B$27,J4149&gt;=Summary!$B$28,J4149&lt;=Summary!$B$29,F4149*J4149&gt;1),"Yes","No")</f>
        <v>No</v>
      </c>
    </row>
    <row r="4150" customFormat="false" ht="15" hidden="false" customHeight="false" outlineLevel="0" collapsed="false">
      <c r="A4150" s="6" t="s">
        <v>151</v>
      </c>
      <c r="B4150" s="45" t="n">
        <v>42778</v>
      </c>
      <c r="C4150" s="6" t="s">
        <v>175</v>
      </c>
      <c r="D4150" s="6" t="s">
        <v>195</v>
      </c>
      <c r="E4150" s="6" t="s">
        <v>177</v>
      </c>
      <c r="F4150" s="34" t="n">
        <v>0.391821920871735</v>
      </c>
      <c r="G4150" s="34" t="n">
        <v>0.305941549893222</v>
      </c>
      <c r="H4150" s="34" t="n">
        <v>0.0858803709785128</v>
      </c>
      <c r="I4150" s="34" t="n">
        <v>0.28070842619607</v>
      </c>
      <c r="J4150" s="35" t="n">
        <v>3.25</v>
      </c>
      <c r="K4150" s="6" t="n">
        <v>0</v>
      </c>
      <c r="L4150" s="35" t="n">
        <v>-1</v>
      </c>
      <c r="M4150" s="6" t="str">
        <f aca="false">IF(I4150&lt;=0,"Below 0%",IF(I4150&lt;=0.05,"0-5%",IF(I4150&lt;=0.1,"5-10%",IF(I4150&lt;=0.2,"10-20%",IF(I4150&lt;=0.4,"20-40%","Above 40%")))))</f>
        <v>20-40%</v>
      </c>
      <c r="N4150" s="6" t="str">
        <f aca="false">IF(AND(H4150&gt;=Summary!$B$25,I4150&gt;=Summary!$B$26,I4150&lt;=Summary!$B$27,J4150&gt;=Summary!$B$28,J4150&lt;=Summary!$B$29,F4150*J4150&gt;1),"Yes","No")</f>
        <v>Yes</v>
      </c>
    </row>
    <row r="4151" customFormat="false" ht="15" hidden="false" customHeight="false" outlineLevel="0" collapsed="false">
      <c r="A4151" s="6" t="s">
        <v>151</v>
      </c>
      <c r="B4151" s="45" t="n">
        <v>42779</v>
      </c>
      <c r="C4151" s="6" t="s">
        <v>199</v>
      </c>
      <c r="D4151" s="6" t="s">
        <v>194</v>
      </c>
      <c r="E4151" s="6" t="s">
        <v>187</v>
      </c>
      <c r="F4151" s="34" t="n">
        <v>0.207172930240631</v>
      </c>
      <c r="G4151" s="34" t="n">
        <v>0.133136484669532</v>
      </c>
      <c r="H4151" s="34" t="n">
        <v>0.0740364455710996</v>
      </c>
      <c r="I4151" s="34" t="n">
        <v>0.55609433999156</v>
      </c>
      <c r="J4151" s="35" t="n">
        <v>7.53</v>
      </c>
      <c r="K4151" s="6" t="n">
        <v>0</v>
      </c>
      <c r="L4151" s="35" t="n">
        <v>-1</v>
      </c>
      <c r="M4151" s="6" t="str">
        <f aca="false">IF(I4151&lt;=0,"Below 0%",IF(I4151&lt;=0.05,"0-5%",IF(I4151&lt;=0.1,"5-10%",IF(I4151&lt;=0.2,"10-20%",IF(I4151&lt;=0.4,"20-40%","Above 40%")))))</f>
        <v>Above 40%</v>
      </c>
      <c r="N4151" s="6" t="str">
        <f aca="false">IF(AND(H4151&gt;=Summary!$B$25,I4151&gt;=Summary!$B$26,I4151&lt;=Summary!$B$27,J4151&gt;=Summary!$B$28,J4151&lt;=Summary!$B$29,F4151*J4151&gt;1),"Yes","No")</f>
        <v>No</v>
      </c>
    </row>
    <row r="4152" customFormat="false" ht="15" hidden="false" customHeight="false" outlineLevel="0" collapsed="false">
      <c r="A4152" s="6" t="s">
        <v>151</v>
      </c>
      <c r="B4152" s="45" t="n">
        <v>42779</v>
      </c>
      <c r="C4152" s="6" t="s">
        <v>199</v>
      </c>
      <c r="D4152" s="6" t="s">
        <v>194</v>
      </c>
      <c r="E4152" s="6" t="s">
        <v>174</v>
      </c>
      <c r="F4152" s="34" t="n">
        <v>0.186653837561607</v>
      </c>
      <c r="G4152" s="34" t="n">
        <v>0.19851836228942</v>
      </c>
      <c r="H4152" s="34" t="n">
        <v>-0.0118645247278129</v>
      </c>
      <c r="I4152" s="34" t="n">
        <v>-0.0597653768194784</v>
      </c>
      <c r="J4152" s="35" t="n">
        <v>5.05</v>
      </c>
      <c r="K4152" s="6" t="n">
        <v>0</v>
      </c>
      <c r="L4152" s="35" t="n">
        <v>-1</v>
      </c>
      <c r="M4152" s="6" t="str">
        <f aca="false">IF(I4152&lt;=0,"Below 0%",IF(I4152&lt;=0.05,"0-5%",IF(I4152&lt;=0.1,"5-10%",IF(I4152&lt;=0.2,"10-20%",IF(I4152&lt;=0.4,"20-40%","Above 40%")))))</f>
        <v>Below 0%</v>
      </c>
      <c r="N4152" s="6" t="str">
        <f aca="false">IF(AND(H4152&gt;=Summary!$B$25,I4152&gt;=Summary!$B$26,I4152&lt;=Summary!$B$27,J4152&gt;=Summary!$B$28,J4152&lt;=Summary!$B$29,F4152*J4152&gt;1),"Yes","No")</f>
        <v>No</v>
      </c>
    </row>
    <row r="4153" customFormat="false" ht="15" hidden="false" customHeight="false" outlineLevel="0" collapsed="false">
      <c r="A4153" s="6" t="s">
        <v>151</v>
      </c>
      <c r="B4153" s="45" t="n">
        <v>42779</v>
      </c>
      <c r="C4153" s="6" t="s">
        <v>199</v>
      </c>
      <c r="D4153" s="6" t="s">
        <v>194</v>
      </c>
      <c r="E4153" s="6" t="s">
        <v>177</v>
      </c>
      <c r="F4153" s="34" t="n">
        <v>0.606173276901245</v>
      </c>
      <c r="G4153" s="34" t="n">
        <v>0.668345153041048</v>
      </c>
      <c r="H4153" s="34" t="n">
        <v>-0.0621718761398031</v>
      </c>
      <c r="I4153" s="34" t="n">
        <v>-0.0930236059271379</v>
      </c>
      <c r="J4153" s="35" t="n">
        <v>1.5</v>
      </c>
      <c r="K4153" s="6" t="n">
        <v>1</v>
      </c>
      <c r="L4153" s="35" t="n">
        <v>0.5</v>
      </c>
      <c r="M4153" s="6" t="str">
        <f aca="false">IF(I4153&lt;=0,"Below 0%",IF(I4153&lt;=0.05,"0-5%",IF(I4153&lt;=0.1,"5-10%",IF(I4153&lt;=0.2,"10-20%",IF(I4153&lt;=0.4,"20-40%","Above 40%")))))</f>
        <v>Below 0%</v>
      </c>
      <c r="N4153" s="6" t="str">
        <f aca="false">IF(AND(H4153&gt;=Summary!$B$25,I4153&gt;=Summary!$B$26,I4153&lt;=Summary!$B$27,J4153&gt;=Summary!$B$28,J4153&lt;=Summary!$B$29,F4153*J4153&gt;1),"Yes","No")</f>
        <v>No</v>
      </c>
    </row>
    <row r="4154" customFormat="false" ht="15" hidden="false" customHeight="false" outlineLevel="0" collapsed="false">
      <c r="A4154" s="6" t="s">
        <v>151</v>
      </c>
      <c r="B4154" s="45" t="n">
        <v>42791</v>
      </c>
      <c r="C4154" s="6" t="s">
        <v>190</v>
      </c>
      <c r="D4154" s="6" t="s">
        <v>175</v>
      </c>
      <c r="E4154" s="6" t="s">
        <v>187</v>
      </c>
      <c r="F4154" s="34" t="n">
        <v>0.82328587770462</v>
      </c>
      <c r="G4154" s="34" t="n">
        <v>0.784163465893931</v>
      </c>
      <c r="H4154" s="34" t="n">
        <v>0.0391224118106895</v>
      </c>
      <c r="I4154" s="34" t="n">
        <v>0.0498906331552833</v>
      </c>
      <c r="J4154" s="35" t="n">
        <v>1.28</v>
      </c>
      <c r="K4154" s="6" t="n">
        <v>1</v>
      </c>
      <c r="L4154" s="35" t="n">
        <v>0.28</v>
      </c>
      <c r="M4154" s="6" t="str">
        <f aca="false">IF(I4154&lt;=0,"Below 0%",IF(I4154&lt;=0.05,"0-5%",IF(I4154&lt;=0.1,"5-10%",IF(I4154&lt;=0.2,"10-20%",IF(I4154&lt;=0.4,"20-40%","Above 40%")))))</f>
        <v>0-5%</v>
      </c>
      <c r="N4154" s="6" t="str">
        <f aca="false">IF(AND(H4154&gt;=Summary!$B$25,I4154&gt;=Summary!$B$26,I4154&lt;=Summary!$B$27,J4154&gt;=Summary!$B$28,J4154&lt;=Summary!$B$29,F4154*J4154&gt;1),"Yes","No")</f>
        <v>No</v>
      </c>
    </row>
    <row r="4155" customFormat="false" ht="15" hidden="false" customHeight="false" outlineLevel="0" collapsed="false">
      <c r="A4155" s="6" t="s">
        <v>151</v>
      </c>
      <c r="B4155" s="45" t="n">
        <v>42791</v>
      </c>
      <c r="C4155" s="6" t="s">
        <v>190</v>
      </c>
      <c r="D4155" s="6" t="s">
        <v>175</v>
      </c>
      <c r="E4155" s="6" t="s">
        <v>174</v>
      </c>
      <c r="F4155" s="34" t="n">
        <v>0.124013930559158</v>
      </c>
      <c r="G4155" s="34" t="n">
        <v>0.14892125168312</v>
      </c>
      <c r="H4155" s="34" t="n">
        <v>-0.0249073211239621</v>
      </c>
      <c r="I4155" s="34" t="n">
        <v>-0.167251623542359</v>
      </c>
      <c r="J4155" s="35" t="n">
        <v>6.74</v>
      </c>
      <c r="K4155" s="6" t="n">
        <v>0</v>
      </c>
      <c r="L4155" s="35" t="n">
        <v>-1</v>
      </c>
      <c r="M4155" s="6" t="str">
        <f aca="false">IF(I4155&lt;=0,"Below 0%",IF(I4155&lt;=0.05,"0-5%",IF(I4155&lt;=0.1,"5-10%",IF(I4155&lt;=0.2,"10-20%",IF(I4155&lt;=0.4,"20-40%","Above 40%")))))</f>
        <v>Below 0%</v>
      </c>
      <c r="N4155" s="6" t="str">
        <f aca="false">IF(AND(H4155&gt;=Summary!$B$25,I4155&gt;=Summary!$B$26,I4155&lt;=Summary!$B$27,J4155&gt;=Summary!$B$28,J4155&lt;=Summary!$B$29,F4155*J4155&gt;1),"Yes","No")</f>
        <v>No</v>
      </c>
    </row>
    <row r="4156" customFormat="false" ht="15" hidden="false" customHeight="false" outlineLevel="0" collapsed="false">
      <c r="A4156" s="6" t="s">
        <v>151</v>
      </c>
      <c r="B4156" s="45" t="n">
        <v>42791</v>
      </c>
      <c r="C4156" s="6" t="s">
        <v>190</v>
      </c>
      <c r="D4156" s="6" t="s">
        <v>175</v>
      </c>
      <c r="E4156" s="6" t="s">
        <v>177</v>
      </c>
      <c r="F4156" s="34" t="n">
        <v>0.0527001544833183</v>
      </c>
      <c r="G4156" s="34" t="n">
        <v>0.0669152824229488</v>
      </c>
      <c r="H4156" s="34" t="n">
        <v>-0.0142151279396304</v>
      </c>
      <c r="I4156" s="34" t="n">
        <v>-0.212434699890848</v>
      </c>
      <c r="J4156" s="35" t="n">
        <v>15</v>
      </c>
      <c r="K4156" s="6" t="n">
        <v>0</v>
      </c>
      <c r="L4156" s="35" t="n">
        <v>-1</v>
      </c>
      <c r="M4156" s="6" t="str">
        <f aca="false">IF(I4156&lt;=0,"Below 0%",IF(I4156&lt;=0.05,"0-5%",IF(I4156&lt;=0.1,"5-10%",IF(I4156&lt;=0.2,"10-20%",IF(I4156&lt;=0.4,"20-40%","Above 40%")))))</f>
        <v>Below 0%</v>
      </c>
      <c r="N4156" s="6" t="str">
        <f aca="false">IF(AND(H4156&gt;=Summary!$B$25,I4156&gt;=Summary!$B$26,I4156&lt;=Summary!$B$27,J4156&gt;=Summary!$B$28,J4156&lt;=Summary!$B$29,F4156*J4156&gt;1),"Yes","No")</f>
        <v>No</v>
      </c>
    </row>
    <row r="4157" customFormat="false" ht="15" hidden="false" customHeight="false" outlineLevel="0" collapsed="false">
      <c r="A4157" s="6" t="s">
        <v>151</v>
      </c>
      <c r="B4157" s="45" t="n">
        <v>42791</v>
      </c>
      <c r="C4157" s="6" t="s">
        <v>180</v>
      </c>
      <c r="D4157" s="6" t="s">
        <v>200</v>
      </c>
      <c r="E4157" s="6" t="s">
        <v>187</v>
      </c>
      <c r="F4157" s="34" t="n">
        <v>0.49839049577713</v>
      </c>
      <c r="G4157" s="34" t="n">
        <v>0.469577639280432</v>
      </c>
      <c r="H4157" s="34" t="n">
        <v>0.0288128564966983</v>
      </c>
      <c r="I4157" s="34" t="n">
        <v>0.0613590897148559</v>
      </c>
      <c r="J4157" s="35" t="n">
        <v>2.16</v>
      </c>
      <c r="K4157" s="6" t="n">
        <v>1</v>
      </c>
      <c r="L4157" s="35" t="n">
        <v>1.16</v>
      </c>
      <c r="M4157" s="6" t="str">
        <f aca="false">IF(I4157&lt;=0,"Below 0%",IF(I4157&lt;=0.05,"0-5%",IF(I4157&lt;=0.1,"5-10%",IF(I4157&lt;=0.2,"10-20%",IF(I4157&lt;=0.4,"20-40%","Above 40%")))))</f>
        <v>5-10%</v>
      </c>
      <c r="N4157" s="6" t="str">
        <f aca="false">IF(AND(H4157&gt;=Summary!$B$25,I4157&gt;=Summary!$B$26,I4157&lt;=Summary!$B$27,J4157&gt;=Summary!$B$28,J4157&lt;=Summary!$B$29,F4157*J4157&gt;1),"Yes","No")</f>
        <v>No</v>
      </c>
    </row>
    <row r="4158" customFormat="false" ht="15" hidden="false" customHeight="false" outlineLevel="0" collapsed="false">
      <c r="A4158" s="6" t="s">
        <v>151</v>
      </c>
      <c r="B4158" s="45" t="n">
        <v>42791</v>
      </c>
      <c r="C4158" s="6" t="s">
        <v>180</v>
      </c>
      <c r="D4158" s="6" t="s">
        <v>200</v>
      </c>
      <c r="E4158" s="6" t="s">
        <v>174</v>
      </c>
      <c r="F4158" s="34" t="n">
        <v>0.271369248628616</v>
      </c>
      <c r="G4158" s="34" t="n">
        <v>0.298319912013451</v>
      </c>
      <c r="H4158" s="34" t="n">
        <v>-0.0269506633848345</v>
      </c>
      <c r="I4158" s="34" t="n">
        <v>-0.0903414834193815</v>
      </c>
      <c r="J4158" s="35" t="n">
        <v>3.4</v>
      </c>
      <c r="K4158" s="6" t="n">
        <v>0</v>
      </c>
      <c r="L4158" s="35" t="n">
        <v>-1</v>
      </c>
      <c r="M4158" s="6" t="str">
        <f aca="false">IF(I4158&lt;=0,"Below 0%",IF(I4158&lt;=0.05,"0-5%",IF(I4158&lt;=0.1,"5-10%",IF(I4158&lt;=0.2,"10-20%",IF(I4158&lt;=0.4,"20-40%","Above 40%")))))</f>
        <v>Below 0%</v>
      </c>
      <c r="N4158" s="6" t="str">
        <f aca="false">IF(AND(H4158&gt;=Summary!$B$25,I4158&gt;=Summary!$B$26,I4158&lt;=Summary!$B$27,J4158&gt;=Summary!$B$28,J4158&lt;=Summary!$B$29,F4158*J4158&gt;1),"Yes","No")</f>
        <v>No</v>
      </c>
    </row>
    <row r="4159" customFormat="false" ht="15" hidden="false" customHeight="false" outlineLevel="0" collapsed="false">
      <c r="A4159" s="6" t="s">
        <v>151</v>
      </c>
      <c r="B4159" s="45" t="n">
        <v>42791</v>
      </c>
      <c r="C4159" s="6" t="s">
        <v>180</v>
      </c>
      <c r="D4159" s="6" t="s">
        <v>200</v>
      </c>
      <c r="E4159" s="6" t="s">
        <v>177</v>
      </c>
      <c r="F4159" s="34" t="n">
        <v>0.230240195989609</v>
      </c>
      <c r="G4159" s="34" t="n">
        <v>0.232102448706117</v>
      </c>
      <c r="H4159" s="34" t="n">
        <v>-0.00186225271650858</v>
      </c>
      <c r="I4159" s="34" t="n">
        <v>-0.00802340831339754</v>
      </c>
      <c r="J4159" s="35" t="n">
        <v>4.37</v>
      </c>
      <c r="K4159" s="6" t="n">
        <v>0</v>
      </c>
      <c r="L4159" s="35" t="n">
        <v>-1</v>
      </c>
      <c r="M4159" s="6" t="str">
        <f aca="false">IF(I4159&lt;=0,"Below 0%",IF(I4159&lt;=0.05,"0-5%",IF(I4159&lt;=0.1,"5-10%",IF(I4159&lt;=0.2,"10-20%",IF(I4159&lt;=0.4,"20-40%","Above 40%")))))</f>
        <v>Below 0%</v>
      </c>
      <c r="N4159" s="6" t="str">
        <f aca="false">IF(AND(H4159&gt;=Summary!$B$25,I4159&gt;=Summary!$B$26,I4159&lt;=Summary!$B$27,J4159&gt;=Summary!$B$28,J4159&lt;=Summary!$B$29,F4159*J4159&gt;1),"Yes","No")</f>
        <v>No</v>
      </c>
    </row>
    <row r="4160" customFormat="false" ht="15" hidden="false" customHeight="false" outlineLevel="0" collapsed="false">
      <c r="A4160" s="6" t="s">
        <v>151</v>
      </c>
      <c r="B4160" s="45" t="n">
        <v>42791</v>
      </c>
      <c r="C4160" s="6" t="s">
        <v>173</v>
      </c>
      <c r="D4160" s="6" t="s">
        <v>191</v>
      </c>
      <c r="E4160" s="6" t="s">
        <v>187</v>
      </c>
      <c r="F4160" s="34" t="n">
        <v>0.837645351886749</v>
      </c>
      <c r="G4160" s="34" t="n">
        <v>0.695049460865435</v>
      </c>
      <c r="H4160" s="34" t="n">
        <v>0.142595891021314</v>
      </c>
      <c r="I4160" s="34" t="n">
        <v>0.205159343399478</v>
      </c>
      <c r="J4160" s="35" t="n">
        <v>1.45</v>
      </c>
      <c r="K4160" s="6" t="n">
        <v>1</v>
      </c>
      <c r="L4160" s="35" t="n">
        <v>0.45</v>
      </c>
      <c r="M4160" s="6" t="str">
        <f aca="false">IF(I4160&lt;=0,"Below 0%",IF(I4160&lt;=0.05,"0-5%",IF(I4160&lt;=0.1,"5-10%",IF(I4160&lt;=0.2,"10-20%",IF(I4160&lt;=0.4,"20-40%","Above 40%")))))</f>
        <v>20-40%</v>
      </c>
      <c r="N4160" s="6" t="str">
        <f aca="false">IF(AND(H4160&gt;=Summary!$B$25,I4160&gt;=Summary!$B$26,I4160&lt;=Summary!$B$27,J4160&gt;=Summary!$B$28,J4160&lt;=Summary!$B$29,F4160*J4160&gt;1),"Yes","No")</f>
        <v>No</v>
      </c>
    </row>
    <row r="4161" customFormat="false" ht="15" hidden="false" customHeight="false" outlineLevel="0" collapsed="false">
      <c r="A4161" s="6" t="s">
        <v>151</v>
      </c>
      <c r="B4161" s="45" t="n">
        <v>42791</v>
      </c>
      <c r="C4161" s="6" t="s">
        <v>173</v>
      </c>
      <c r="D4161" s="6" t="s">
        <v>191</v>
      </c>
      <c r="E4161" s="6" t="s">
        <v>174</v>
      </c>
      <c r="F4161" s="34" t="n">
        <v>0.117946594953537</v>
      </c>
      <c r="G4161" s="34" t="n">
        <v>0.191966041572358</v>
      </c>
      <c r="H4161" s="34" t="n">
        <v>-0.0740194466188213</v>
      </c>
      <c r="I4161" s="34" t="n">
        <v>-0.38558614853201</v>
      </c>
      <c r="J4161" s="35" t="n">
        <v>5.25</v>
      </c>
      <c r="K4161" s="6" t="n">
        <v>0</v>
      </c>
      <c r="L4161" s="35" t="n">
        <v>-1</v>
      </c>
      <c r="M4161" s="6" t="str">
        <f aca="false">IF(I4161&lt;=0,"Below 0%",IF(I4161&lt;=0.05,"0-5%",IF(I4161&lt;=0.1,"5-10%",IF(I4161&lt;=0.2,"10-20%",IF(I4161&lt;=0.4,"20-40%","Above 40%")))))</f>
        <v>Below 0%</v>
      </c>
      <c r="N4161" s="6" t="str">
        <f aca="false">IF(AND(H4161&gt;=Summary!$B$25,I4161&gt;=Summary!$B$26,I4161&lt;=Summary!$B$27,J4161&gt;=Summary!$B$28,J4161&lt;=Summary!$B$29,F4161*J4161&gt;1),"Yes","No")</f>
        <v>No</v>
      </c>
    </row>
    <row r="4162" customFormat="false" ht="15" hidden="false" customHeight="false" outlineLevel="0" collapsed="false">
      <c r="A4162" s="6" t="s">
        <v>151</v>
      </c>
      <c r="B4162" s="45" t="n">
        <v>42791</v>
      </c>
      <c r="C4162" s="6" t="s">
        <v>173</v>
      </c>
      <c r="D4162" s="6" t="s">
        <v>191</v>
      </c>
      <c r="E4162" s="6" t="s">
        <v>177</v>
      </c>
      <c r="F4162" s="34" t="n">
        <v>0.0444080084562302</v>
      </c>
      <c r="G4162" s="34" t="n">
        <v>0.112984497562206</v>
      </c>
      <c r="H4162" s="34" t="n">
        <v>-0.0685764891059763</v>
      </c>
      <c r="I4162" s="34" t="n">
        <v>-0.606954852971929</v>
      </c>
      <c r="J4162" s="35" t="n">
        <v>8.92</v>
      </c>
      <c r="K4162" s="6" t="n">
        <v>0</v>
      </c>
      <c r="L4162" s="35" t="n">
        <v>-1</v>
      </c>
      <c r="M4162" s="6" t="str">
        <f aca="false">IF(I4162&lt;=0,"Below 0%",IF(I4162&lt;=0.05,"0-5%",IF(I4162&lt;=0.1,"5-10%",IF(I4162&lt;=0.2,"10-20%",IF(I4162&lt;=0.4,"20-40%","Above 40%")))))</f>
        <v>Below 0%</v>
      </c>
      <c r="N4162" s="6" t="str">
        <f aca="false">IF(AND(H4162&gt;=Summary!$B$25,I4162&gt;=Summary!$B$26,I4162&lt;=Summary!$B$27,J4162&gt;=Summary!$B$28,J4162&lt;=Summary!$B$29,F4162*J4162&gt;1),"Yes","No")</f>
        <v>No</v>
      </c>
    </row>
    <row r="4163" customFormat="false" ht="15" hidden="false" customHeight="false" outlineLevel="0" collapsed="false">
      <c r="A4163" s="6" t="s">
        <v>151</v>
      </c>
      <c r="B4163" s="45" t="n">
        <v>42791</v>
      </c>
      <c r="C4163" s="6" t="s">
        <v>186</v>
      </c>
      <c r="D4163" s="6" t="s">
        <v>196</v>
      </c>
      <c r="E4163" s="6" t="s">
        <v>187</v>
      </c>
      <c r="F4163" s="34" t="n">
        <v>0.370398730039597</v>
      </c>
      <c r="G4163" s="34" t="n">
        <v>0.445311042913579</v>
      </c>
      <c r="H4163" s="34" t="n">
        <v>-0.0749123128739829</v>
      </c>
      <c r="I4163" s="34" t="n">
        <v>-0.168224691630926</v>
      </c>
      <c r="J4163" s="35" t="n">
        <v>2.25</v>
      </c>
      <c r="K4163" s="6" t="n">
        <v>0</v>
      </c>
      <c r="L4163" s="35" t="n">
        <v>-1</v>
      </c>
      <c r="M4163" s="6" t="str">
        <f aca="false">IF(I4163&lt;=0,"Below 0%",IF(I4163&lt;=0.05,"0-5%",IF(I4163&lt;=0.1,"5-10%",IF(I4163&lt;=0.2,"10-20%",IF(I4163&lt;=0.4,"20-40%","Above 40%")))))</f>
        <v>Below 0%</v>
      </c>
      <c r="N4163" s="6" t="str">
        <f aca="false">IF(AND(H4163&gt;=Summary!$B$25,I4163&gt;=Summary!$B$26,I4163&lt;=Summary!$B$27,J4163&gt;=Summary!$B$28,J4163&lt;=Summary!$B$29,F4163*J4163&gt;1),"Yes","No")</f>
        <v>No</v>
      </c>
    </row>
    <row r="4164" customFormat="false" ht="15" hidden="false" customHeight="false" outlineLevel="0" collapsed="false">
      <c r="A4164" s="6" t="s">
        <v>151</v>
      </c>
      <c r="B4164" s="45" t="n">
        <v>42791</v>
      </c>
      <c r="C4164" s="6" t="s">
        <v>186</v>
      </c>
      <c r="D4164" s="6" t="s">
        <v>196</v>
      </c>
      <c r="E4164" s="6" t="s">
        <v>174</v>
      </c>
      <c r="F4164" s="34" t="n">
        <v>0.312663286924362</v>
      </c>
      <c r="G4164" s="34" t="n">
        <v>0.299089506434494</v>
      </c>
      <c r="H4164" s="34" t="n">
        <v>0.0135737804898686</v>
      </c>
      <c r="I4164" s="34" t="n">
        <v>0.045383673441721</v>
      </c>
      <c r="J4164" s="35" t="n">
        <v>3.35</v>
      </c>
      <c r="K4164" s="6" t="n">
        <v>1</v>
      </c>
      <c r="L4164" s="35" t="n">
        <v>2.35</v>
      </c>
      <c r="M4164" s="6" t="str">
        <f aca="false">IF(I4164&lt;=0,"Below 0%",IF(I4164&lt;=0.05,"0-5%",IF(I4164&lt;=0.1,"5-10%",IF(I4164&lt;=0.2,"10-20%",IF(I4164&lt;=0.4,"20-40%","Above 40%")))))</f>
        <v>0-5%</v>
      </c>
      <c r="N4164" s="6" t="str">
        <f aca="false">IF(AND(H4164&gt;=Summary!$B$25,I4164&gt;=Summary!$B$26,I4164&lt;=Summary!$B$27,J4164&gt;=Summary!$B$28,J4164&lt;=Summary!$B$29,F4164*J4164&gt;1),"Yes","No")</f>
        <v>No</v>
      </c>
    </row>
    <row r="4165" customFormat="false" ht="15" hidden="false" customHeight="false" outlineLevel="0" collapsed="false">
      <c r="A4165" s="6" t="s">
        <v>151</v>
      </c>
      <c r="B4165" s="45" t="n">
        <v>42791</v>
      </c>
      <c r="C4165" s="6" t="s">
        <v>186</v>
      </c>
      <c r="D4165" s="6" t="s">
        <v>196</v>
      </c>
      <c r="E4165" s="6" t="s">
        <v>177</v>
      </c>
      <c r="F4165" s="34" t="n">
        <v>0.316937983036041</v>
      </c>
      <c r="G4165" s="34" t="n">
        <v>0.255599450651927</v>
      </c>
      <c r="H4165" s="34" t="n">
        <v>0.0613385323841143</v>
      </c>
      <c r="I4165" s="34" t="n">
        <v>0.239979124476463</v>
      </c>
      <c r="J4165" s="35" t="n">
        <v>3.92</v>
      </c>
      <c r="K4165" s="6" t="n">
        <v>0</v>
      </c>
      <c r="L4165" s="35" t="n">
        <v>-1</v>
      </c>
      <c r="M4165" s="6" t="str">
        <f aca="false">IF(I4165&lt;=0,"Below 0%",IF(I4165&lt;=0.05,"0-5%",IF(I4165&lt;=0.1,"5-10%",IF(I4165&lt;=0.2,"10-20%",IF(I4165&lt;=0.4,"20-40%","Above 40%")))))</f>
        <v>20-40%</v>
      </c>
      <c r="N4165" s="6" t="str">
        <f aca="false">IF(AND(H4165&gt;=Summary!$B$25,I4165&gt;=Summary!$B$26,I4165&lt;=Summary!$B$27,J4165&gt;=Summary!$B$28,J4165&lt;=Summary!$B$29,F4165*J4165&gt;1),"Yes","No")</f>
        <v>Yes</v>
      </c>
    </row>
    <row r="4166" customFormat="false" ht="15" hidden="false" customHeight="false" outlineLevel="0" collapsed="false">
      <c r="A4166" s="6" t="s">
        <v>151</v>
      </c>
      <c r="B4166" s="45" t="n">
        <v>42791</v>
      </c>
      <c r="C4166" s="6" t="s">
        <v>198</v>
      </c>
      <c r="D4166" s="6" t="s">
        <v>189</v>
      </c>
      <c r="E4166" s="6" t="s">
        <v>187</v>
      </c>
      <c r="F4166" s="34" t="n">
        <v>0.338574320077896</v>
      </c>
      <c r="G4166" s="34" t="n">
        <v>0.370293260365237</v>
      </c>
      <c r="H4166" s="34" t="n">
        <v>-0.031718940287341</v>
      </c>
      <c r="I4166" s="34" t="n">
        <v>-0.0856589727181508</v>
      </c>
      <c r="J4166" s="35" t="n">
        <v>2.68</v>
      </c>
      <c r="K4166" s="6" t="n">
        <v>0</v>
      </c>
      <c r="L4166" s="35" t="n">
        <v>-1</v>
      </c>
      <c r="M4166" s="6" t="str">
        <f aca="false">IF(I4166&lt;=0,"Below 0%",IF(I4166&lt;=0.05,"0-5%",IF(I4166&lt;=0.1,"5-10%",IF(I4166&lt;=0.2,"10-20%",IF(I4166&lt;=0.4,"20-40%","Above 40%")))))</f>
        <v>Below 0%</v>
      </c>
      <c r="N4166" s="6" t="str">
        <f aca="false">IF(AND(H4166&gt;=Summary!$B$25,I4166&gt;=Summary!$B$26,I4166&lt;=Summary!$B$27,J4166&gt;=Summary!$B$28,J4166&lt;=Summary!$B$29,F4166*J4166&gt;1),"Yes","No")</f>
        <v>No</v>
      </c>
    </row>
    <row r="4167" customFormat="false" ht="15" hidden="false" customHeight="false" outlineLevel="0" collapsed="false">
      <c r="A4167" s="6" t="s">
        <v>151</v>
      </c>
      <c r="B4167" s="45" t="n">
        <v>42791</v>
      </c>
      <c r="C4167" s="6" t="s">
        <v>198</v>
      </c>
      <c r="D4167" s="6" t="s">
        <v>189</v>
      </c>
      <c r="E4167" s="6" t="s">
        <v>174</v>
      </c>
      <c r="F4167" s="34" t="n">
        <v>0.402083665132523</v>
      </c>
      <c r="G4167" s="34" t="n">
        <v>0.298911427041818</v>
      </c>
      <c r="H4167" s="34" t="n">
        <v>0.103172238090705</v>
      </c>
      <c r="I4167" s="34" t="n">
        <v>0.34515989941151</v>
      </c>
      <c r="J4167" s="35" t="n">
        <v>3.32</v>
      </c>
      <c r="K4167" s="6" t="n">
        <v>1</v>
      </c>
      <c r="L4167" s="35" t="n">
        <v>2.32</v>
      </c>
      <c r="M4167" s="6" t="str">
        <f aca="false">IF(I4167&lt;=0,"Below 0%",IF(I4167&lt;=0.05,"0-5%",IF(I4167&lt;=0.1,"5-10%",IF(I4167&lt;=0.2,"10-20%",IF(I4167&lt;=0.4,"20-40%","Above 40%")))))</f>
        <v>20-40%</v>
      </c>
      <c r="N4167" s="6" t="str">
        <f aca="false">IF(AND(H4167&gt;=Summary!$B$25,I4167&gt;=Summary!$B$26,I4167&lt;=Summary!$B$27,J4167&gt;=Summary!$B$28,J4167&lt;=Summary!$B$29,F4167*J4167&gt;1),"Yes","No")</f>
        <v>Yes</v>
      </c>
    </row>
    <row r="4168" customFormat="false" ht="15" hidden="false" customHeight="false" outlineLevel="0" collapsed="false">
      <c r="A4168" s="6" t="s">
        <v>151</v>
      </c>
      <c r="B4168" s="45" t="n">
        <v>42791</v>
      </c>
      <c r="C4168" s="6" t="s">
        <v>198</v>
      </c>
      <c r="D4168" s="6" t="s">
        <v>189</v>
      </c>
      <c r="E4168" s="6" t="s">
        <v>177</v>
      </c>
      <c r="F4168" s="34" t="n">
        <v>0.259342044591904</v>
      </c>
      <c r="G4168" s="34" t="n">
        <v>0.330795312592945</v>
      </c>
      <c r="H4168" s="34" t="n">
        <v>-0.0714532680010415</v>
      </c>
      <c r="I4168" s="34" t="n">
        <v>-0.216004475519782</v>
      </c>
      <c r="J4168" s="35" t="n">
        <v>3</v>
      </c>
      <c r="K4168" s="6" t="n">
        <v>0</v>
      </c>
      <c r="L4168" s="35" t="n">
        <v>-1</v>
      </c>
      <c r="M4168" s="6" t="str">
        <f aca="false">IF(I4168&lt;=0,"Below 0%",IF(I4168&lt;=0.05,"0-5%",IF(I4168&lt;=0.1,"5-10%",IF(I4168&lt;=0.2,"10-20%",IF(I4168&lt;=0.4,"20-40%","Above 40%")))))</f>
        <v>Below 0%</v>
      </c>
      <c r="N4168" s="6" t="str">
        <f aca="false">IF(AND(H4168&gt;=Summary!$B$25,I4168&gt;=Summary!$B$26,I4168&lt;=Summary!$B$27,J4168&gt;=Summary!$B$28,J4168&lt;=Summary!$B$29,F4168*J4168&gt;1),"Yes","No")</f>
        <v>No</v>
      </c>
    </row>
    <row r="4169" customFormat="false" ht="15" hidden="false" customHeight="false" outlineLevel="0" collapsed="false">
      <c r="A4169" s="6" t="s">
        <v>151</v>
      </c>
      <c r="B4169" s="45" t="n">
        <v>42791</v>
      </c>
      <c r="C4169" s="6" t="s">
        <v>178</v>
      </c>
      <c r="D4169" s="6" t="s">
        <v>199</v>
      </c>
      <c r="E4169" s="6" t="s">
        <v>187</v>
      </c>
      <c r="F4169" s="34" t="n">
        <v>0.538549184799194</v>
      </c>
      <c r="G4169" s="34" t="n">
        <v>0.472256960442309</v>
      </c>
      <c r="H4169" s="34" t="n">
        <v>0.0662922243568854</v>
      </c>
      <c r="I4169" s="34" t="n">
        <v>0.140373207617305</v>
      </c>
      <c r="J4169" s="35" t="n">
        <v>2.11</v>
      </c>
      <c r="K4169" s="6" t="n">
        <v>1</v>
      </c>
      <c r="L4169" s="35" t="n">
        <v>1.11</v>
      </c>
      <c r="M4169" s="6" t="str">
        <f aca="false">IF(I4169&lt;=0,"Below 0%",IF(I4169&lt;=0.05,"0-5%",IF(I4169&lt;=0.1,"5-10%",IF(I4169&lt;=0.2,"10-20%",IF(I4169&lt;=0.4,"20-40%","Above 40%")))))</f>
        <v>10-20%</v>
      </c>
      <c r="N4169" s="6" t="str">
        <f aca="false">IF(AND(H4169&gt;=Summary!$B$25,I4169&gt;=Summary!$B$26,I4169&lt;=Summary!$B$27,J4169&gt;=Summary!$B$28,J4169&lt;=Summary!$B$29,F4169*J4169&gt;1),"Yes","No")</f>
        <v>Yes</v>
      </c>
    </row>
    <row r="4170" customFormat="false" ht="15" hidden="false" customHeight="false" outlineLevel="0" collapsed="false">
      <c r="A4170" s="6" t="s">
        <v>151</v>
      </c>
      <c r="B4170" s="45" t="n">
        <v>42791</v>
      </c>
      <c r="C4170" s="6" t="s">
        <v>178</v>
      </c>
      <c r="D4170" s="6" t="s">
        <v>199</v>
      </c>
      <c r="E4170" s="6" t="s">
        <v>174</v>
      </c>
      <c r="F4170" s="34" t="n">
        <v>0.2741838991642</v>
      </c>
      <c r="G4170" s="34" t="n">
        <v>0.284703481866649</v>
      </c>
      <c r="H4170" s="34" t="n">
        <v>-0.0105195827024492</v>
      </c>
      <c r="I4170" s="34" t="n">
        <v>-0.0369492590448067</v>
      </c>
      <c r="J4170" s="35" t="n">
        <v>3.5</v>
      </c>
      <c r="K4170" s="6" t="n">
        <v>0</v>
      </c>
      <c r="L4170" s="35" t="n">
        <v>-1</v>
      </c>
      <c r="M4170" s="6" t="str">
        <f aca="false">IF(I4170&lt;=0,"Below 0%",IF(I4170&lt;=0.05,"0-5%",IF(I4170&lt;=0.1,"5-10%",IF(I4170&lt;=0.2,"10-20%",IF(I4170&lt;=0.4,"20-40%","Above 40%")))))</f>
        <v>Below 0%</v>
      </c>
      <c r="N4170" s="6" t="str">
        <f aca="false">IF(AND(H4170&gt;=Summary!$B$25,I4170&gt;=Summary!$B$26,I4170&lt;=Summary!$B$27,J4170&gt;=Summary!$B$28,J4170&lt;=Summary!$B$29,F4170*J4170&gt;1),"Yes","No")</f>
        <v>No</v>
      </c>
    </row>
    <row r="4171" customFormat="false" ht="15" hidden="false" customHeight="false" outlineLevel="0" collapsed="false">
      <c r="A4171" s="6" t="s">
        <v>151</v>
      </c>
      <c r="B4171" s="45" t="n">
        <v>42791</v>
      </c>
      <c r="C4171" s="6" t="s">
        <v>178</v>
      </c>
      <c r="D4171" s="6" t="s">
        <v>199</v>
      </c>
      <c r="E4171" s="6" t="s">
        <v>177</v>
      </c>
      <c r="F4171" s="34" t="n">
        <v>0.187266930937767</v>
      </c>
      <c r="G4171" s="34" t="n">
        <v>0.243039557691042</v>
      </c>
      <c r="H4171" s="34" t="n">
        <v>-0.0557726267532749</v>
      </c>
      <c r="I4171" s="34" t="n">
        <v>-0.229479625798918</v>
      </c>
      <c r="J4171" s="35" t="n">
        <v>4.1</v>
      </c>
      <c r="K4171" s="6" t="n">
        <v>0</v>
      </c>
      <c r="L4171" s="35" t="n">
        <v>-1</v>
      </c>
      <c r="M4171" s="6" t="str">
        <f aca="false">IF(I4171&lt;=0,"Below 0%",IF(I4171&lt;=0.05,"0-5%",IF(I4171&lt;=0.1,"5-10%",IF(I4171&lt;=0.2,"10-20%",IF(I4171&lt;=0.4,"20-40%","Above 40%")))))</f>
        <v>Below 0%</v>
      </c>
      <c r="N4171" s="6" t="str">
        <f aca="false">IF(AND(H4171&gt;=Summary!$B$25,I4171&gt;=Summary!$B$26,I4171&lt;=Summary!$B$27,J4171&gt;=Summary!$B$28,J4171&lt;=Summary!$B$29,F4171*J4171&gt;1),"Yes","No")</f>
        <v>No</v>
      </c>
    </row>
    <row r="4172" customFormat="false" ht="15" hidden="false" customHeight="false" outlineLevel="0" collapsed="false">
      <c r="A4172" s="6" t="s">
        <v>151</v>
      </c>
      <c r="B4172" s="45" t="n">
        <v>42792</v>
      </c>
      <c r="C4172" s="6" t="s">
        <v>181</v>
      </c>
      <c r="D4172" s="6" t="s">
        <v>192</v>
      </c>
      <c r="E4172" s="6" t="s">
        <v>187</v>
      </c>
      <c r="F4172" s="34" t="n">
        <v>0.766430377960205</v>
      </c>
      <c r="G4172" s="34" t="n">
        <v>0.691838118923807</v>
      </c>
      <c r="H4172" s="34" t="n">
        <v>0.0745922590363977</v>
      </c>
      <c r="I4172" s="34" t="n">
        <v>0.107817503829407</v>
      </c>
      <c r="J4172" s="35" t="n">
        <v>1.45</v>
      </c>
      <c r="K4172" s="6" t="n">
        <v>1</v>
      </c>
      <c r="L4172" s="35" t="n">
        <v>0.45</v>
      </c>
      <c r="M4172" s="6" t="str">
        <f aca="false">IF(I4172&lt;=0,"Below 0%",IF(I4172&lt;=0.05,"0-5%",IF(I4172&lt;=0.1,"5-10%",IF(I4172&lt;=0.2,"10-20%",IF(I4172&lt;=0.4,"20-40%","Above 40%")))))</f>
        <v>10-20%</v>
      </c>
      <c r="N4172" s="6" t="str">
        <f aca="false">IF(AND(H4172&gt;=Summary!$B$25,I4172&gt;=Summary!$B$26,I4172&lt;=Summary!$B$27,J4172&gt;=Summary!$B$28,J4172&lt;=Summary!$B$29,F4172*J4172&gt;1),"Yes","No")</f>
        <v>No</v>
      </c>
    </row>
    <row r="4173" customFormat="false" ht="15" hidden="false" customHeight="false" outlineLevel="0" collapsed="false">
      <c r="A4173" s="6" t="s">
        <v>151</v>
      </c>
      <c r="B4173" s="45" t="n">
        <v>42792</v>
      </c>
      <c r="C4173" s="6" t="s">
        <v>181</v>
      </c>
      <c r="D4173" s="6" t="s">
        <v>192</v>
      </c>
      <c r="E4173" s="6" t="s">
        <v>174</v>
      </c>
      <c r="F4173" s="34" t="n">
        <v>0.139343962073326</v>
      </c>
      <c r="G4173" s="34" t="n">
        <v>0.196699073027357</v>
      </c>
      <c r="H4173" s="34" t="n">
        <v>-0.0573551109540309</v>
      </c>
      <c r="I4173" s="34" t="n">
        <v>-0.291588110057102</v>
      </c>
      <c r="J4173" s="35" t="n">
        <v>5.1</v>
      </c>
      <c r="K4173" s="6" t="n">
        <v>0</v>
      </c>
      <c r="L4173" s="35" t="n">
        <v>-1</v>
      </c>
      <c r="M4173" s="6" t="str">
        <f aca="false">IF(I4173&lt;=0,"Below 0%",IF(I4173&lt;=0.05,"0-5%",IF(I4173&lt;=0.1,"5-10%",IF(I4173&lt;=0.2,"10-20%",IF(I4173&lt;=0.4,"20-40%","Above 40%")))))</f>
        <v>Below 0%</v>
      </c>
      <c r="N4173" s="6" t="str">
        <f aca="false">IF(AND(H4173&gt;=Summary!$B$25,I4173&gt;=Summary!$B$26,I4173&lt;=Summary!$B$27,J4173&gt;=Summary!$B$28,J4173&lt;=Summary!$B$29,F4173*J4173&gt;1),"Yes","No")</f>
        <v>No</v>
      </c>
    </row>
    <row r="4174" customFormat="false" ht="15" hidden="false" customHeight="false" outlineLevel="0" collapsed="false">
      <c r="A4174" s="6" t="s">
        <v>151</v>
      </c>
      <c r="B4174" s="45" t="n">
        <v>42792</v>
      </c>
      <c r="C4174" s="6" t="s">
        <v>181</v>
      </c>
      <c r="D4174" s="6" t="s">
        <v>192</v>
      </c>
      <c r="E4174" s="6" t="s">
        <v>177</v>
      </c>
      <c r="F4174" s="34" t="n">
        <v>0.0942256450653076</v>
      </c>
      <c r="G4174" s="34" t="n">
        <v>0.111462808048836</v>
      </c>
      <c r="H4174" s="34" t="n">
        <v>-0.017237162983528</v>
      </c>
      <c r="I4174" s="34" t="n">
        <v>-0.154644973379603</v>
      </c>
      <c r="J4174" s="35" t="n">
        <v>9</v>
      </c>
      <c r="K4174" s="6" t="n">
        <v>0</v>
      </c>
      <c r="L4174" s="35" t="n">
        <v>-1</v>
      </c>
      <c r="M4174" s="6" t="str">
        <f aca="false">IF(I4174&lt;=0,"Below 0%",IF(I4174&lt;=0.05,"0-5%",IF(I4174&lt;=0.1,"5-10%",IF(I4174&lt;=0.2,"10-20%",IF(I4174&lt;=0.4,"20-40%","Above 40%")))))</f>
        <v>Below 0%</v>
      </c>
      <c r="N4174" s="6" t="str">
        <f aca="false">IF(AND(H4174&gt;=Summary!$B$25,I4174&gt;=Summary!$B$26,I4174&lt;=Summary!$B$27,J4174&gt;=Summary!$B$28,J4174&lt;=Summary!$B$29,F4174*J4174&gt;1),"Yes","No")</f>
        <v>No</v>
      </c>
    </row>
    <row r="4175" customFormat="false" ht="15" hidden="false" customHeight="false" outlineLevel="0" collapsed="false">
      <c r="A4175" s="6" t="s">
        <v>151</v>
      </c>
      <c r="B4175" s="45" t="n">
        <v>42793</v>
      </c>
      <c r="C4175" s="6" t="s">
        <v>195</v>
      </c>
      <c r="D4175" s="6" t="s">
        <v>183</v>
      </c>
      <c r="E4175" s="6" t="s">
        <v>187</v>
      </c>
      <c r="F4175" s="34" t="n">
        <v>0.193515092134476</v>
      </c>
      <c r="G4175" s="34" t="n">
        <v>0.168504375681887</v>
      </c>
      <c r="H4175" s="34" t="n">
        <v>0.025010716452589</v>
      </c>
      <c r="I4175" s="34" t="n">
        <v>0.148427697211886</v>
      </c>
      <c r="J4175" s="35" t="n">
        <v>6</v>
      </c>
      <c r="K4175" s="6" t="n">
        <v>1</v>
      </c>
      <c r="L4175" s="35" t="n">
        <v>5</v>
      </c>
      <c r="M4175" s="6" t="str">
        <f aca="false">IF(I4175&lt;=0,"Below 0%",IF(I4175&lt;=0.05,"0-5%",IF(I4175&lt;=0.1,"5-10%",IF(I4175&lt;=0.2,"10-20%",IF(I4175&lt;=0.4,"20-40%","Above 40%")))))</f>
        <v>10-20%</v>
      </c>
      <c r="N4175" s="6" t="str">
        <f aca="false">IF(AND(H4175&gt;=Summary!$B$25,I4175&gt;=Summary!$B$26,I4175&lt;=Summary!$B$27,J4175&gt;=Summary!$B$28,J4175&lt;=Summary!$B$29,F4175*J4175&gt;1),"Yes","No")</f>
        <v>No</v>
      </c>
    </row>
    <row r="4176" customFormat="false" ht="15" hidden="false" customHeight="false" outlineLevel="0" collapsed="false">
      <c r="A4176" s="6" t="s">
        <v>151</v>
      </c>
      <c r="B4176" s="45" t="n">
        <v>42793</v>
      </c>
      <c r="C4176" s="6" t="s">
        <v>195</v>
      </c>
      <c r="D4176" s="6" t="s">
        <v>183</v>
      </c>
      <c r="E4176" s="6" t="s">
        <v>174</v>
      </c>
      <c r="F4176" s="34" t="n">
        <v>0.178101405501366</v>
      </c>
      <c r="G4176" s="34" t="n">
        <v>0.236774298382042</v>
      </c>
      <c r="H4176" s="34" t="n">
        <v>-0.0586728928806767</v>
      </c>
      <c r="I4176" s="34" t="n">
        <v>-0.247800936510458</v>
      </c>
      <c r="J4176" s="35" t="n">
        <v>4.27</v>
      </c>
      <c r="K4176" s="6" t="n">
        <v>0</v>
      </c>
      <c r="L4176" s="35" t="n">
        <v>-1</v>
      </c>
      <c r="M4176" s="6" t="str">
        <f aca="false">IF(I4176&lt;=0,"Below 0%",IF(I4176&lt;=0.05,"0-5%",IF(I4176&lt;=0.1,"5-10%",IF(I4176&lt;=0.2,"10-20%",IF(I4176&lt;=0.4,"20-40%","Above 40%")))))</f>
        <v>Below 0%</v>
      </c>
      <c r="N4176" s="6" t="str">
        <f aca="false">IF(AND(H4176&gt;=Summary!$B$25,I4176&gt;=Summary!$B$26,I4176&lt;=Summary!$B$27,J4176&gt;=Summary!$B$28,J4176&lt;=Summary!$B$29,F4176*J4176&gt;1),"Yes","No")</f>
        <v>No</v>
      </c>
    </row>
    <row r="4177" customFormat="false" ht="15" hidden="false" customHeight="false" outlineLevel="0" collapsed="false">
      <c r="A4177" s="6" t="s">
        <v>151</v>
      </c>
      <c r="B4177" s="45" t="n">
        <v>42793</v>
      </c>
      <c r="C4177" s="6" t="s">
        <v>195</v>
      </c>
      <c r="D4177" s="6" t="s">
        <v>183</v>
      </c>
      <c r="E4177" s="6" t="s">
        <v>177</v>
      </c>
      <c r="F4177" s="34" t="n">
        <v>0.62838351726532</v>
      </c>
      <c r="G4177" s="34" t="n">
        <v>0.594721325936071</v>
      </c>
      <c r="H4177" s="34" t="n">
        <v>0.0336621913292489</v>
      </c>
      <c r="I4177" s="34" t="n">
        <v>0.0566016214001839</v>
      </c>
      <c r="J4177" s="35" t="n">
        <v>1.7</v>
      </c>
      <c r="K4177" s="6" t="n">
        <v>0</v>
      </c>
      <c r="L4177" s="35" t="n">
        <v>-1</v>
      </c>
      <c r="M4177" s="6" t="str">
        <f aca="false">IF(I4177&lt;=0,"Below 0%",IF(I4177&lt;=0.05,"0-5%",IF(I4177&lt;=0.1,"5-10%",IF(I4177&lt;=0.2,"10-20%",IF(I4177&lt;=0.4,"20-40%","Above 40%")))))</f>
        <v>5-10%</v>
      </c>
      <c r="N4177" s="6" t="str">
        <f aca="false">IF(AND(H4177&gt;=Summary!$B$25,I4177&gt;=Summary!$B$26,I4177&lt;=Summary!$B$27,J4177&gt;=Summary!$B$28,J4177&lt;=Summary!$B$29,F4177*J4177&gt;1),"Yes","No")</f>
        <v>No</v>
      </c>
    </row>
    <row r="4178" customFormat="false" ht="15" hidden="false" customHeight="false" outlineLevel="0" collapsed="false">
      <c r="A4178" s="6" t="s">
        <v>151</v>
      </c>
      <c r="B4178" s="45" t="n">
        <v>42798</v>
      </c>
      <c r="C4178" s="6" t="s">
        <v>195</v>
      </c>
      <c r="D4178" s="6" t="s">
        <v>186</v>
      </c>
      <c r="E4178" s="6" t="s">
        <v>187</v>
      </c>
      <c r="F4178" s="34" t="n">
        <v>0.550661087036133</v>
      </c>
      <c r="G4178" s="34" t="n">
        <v>0.530607685433423</v>
      </c>
      <c r="H4178" s="34" t="n">
        <v>0.0200534016027101</v>
      </c>
      <c r="I4178" s="34" t="n">
        <v>0.0377932739257811</v>
      </c>
      <c r="J4178" s="35" t="n">
        <v>1.91</v>
      </c>
      <c r="K4178" s="6" t="n">
        <v>1</v>
      </c>
      <c r="L4178" s="35" t="n">
        <v>0.91</v>
      </c>
      <c r="M4178" s="6" t="str">
        <f aca="false">IF(I4178&lt;=0,"Below 0%",IF(I4178&lt;=0.05,"0-5%",IF(I4178&lt;=0.1,"5-10%",IF(I4178&lt;=0.2,"10-20%",IF(I4178&lt;=0.4,"20-40%","Above 40%")))))</f>
        <v>0-5%</v>
      </c>
      <c r="N4178" s="6" t="str">
        <f aca="false">IF(AND(H4178&gt;=Summary!$B$25,I4178&gt;=Summary!$B$26,I4178&lt;=Summary!$B$27,J4178&gt;=Summary!$B$28,J4178&lt;=Summary!$B$29,F4178*J4178&gt;1),"Yes","No")</f>
        <v>No</v>
      </c>
    </row>
    <row r="4179" customFormat="false" ht="15" hidden="false" customHeight="false" outlineLevel="0" collapsed="false">
      <c r="A4179" s="6" t="s">
        <v>151</v>
      </c>
      <c r="B4179" s="45" t="n">
        <v>42798</v>
      </c>
      <c r="C4179" s="6" t="s">
        <v>195</v>
      </c>
      <c r="D4179" s="6" t="s">
        <v>186</v>
      </c>
      <c r="E4179" s="6" t="s">
        <v>174</v>
      </c>
      <c r="F4179" s="34" t="n">
        <v>0.296041995286942</v>
      </c>
      <c r="G4179" s="34" t="n">
        <v>0.26670017873101</v>
      </c>
      <c r="H4179" s="34" t="n">
        <v>0.0293418165559317</v>
      </c>
      <c r="I4179" s="34" t="n">
        <v>0.110017986097885</v>
      </c>
      <c r="J4179" s="35" t="n">
        <v>3.8</v>
      </c>
      <c r="K4179" s="6" t="n">
        <v>0</v>
      </c>
      <c r="L4179" s="35" t="n">
        <v>-1</v>
      </c>
      <c r="M4179" s="6" t="str">
        <f aca="false">IF(I4179&lt;=0,"Below 0%",IF(I4179&lt;=0.05,"0-5%",IF(I4179&lt;=0.1,"5-10%",IF(I4179&lt;=0.2,"10-20%",IF(I4179&lt;=0.4,"20-40%","Above 40%")))))</f>
        <v>10-20%</v>
      </c>
      <c r="N4179" s="6" t="str">
        <f aca="false">IF(AND(H4179&gt;=Summary!$B$25,I4179&gt;=Summary!$B$26,I4179&lt;=Summary!$B$27,J4179&gt;=Summary!$B$28,J4179&lt;=Summary!$B$29,F4179*J4179&gt;1),"Yes","No")</f>
        <v>No</v>
      </c>
    </row>
    <row r="4180" customFormat="false" ht="15" hidden="false" customHeight="false" outlineLevel="0" collapsed="false">
      <c r="A4180" s="6" t="s">
        <v>151</v>
      </c>
      <c r="B4180" s="45" t="n">
        <v>42798</v>
      </c>
      <c r="C4180" s="6" t="s">
        <v>195</v>
      </c>
      <c r="D4180" s="6" t="s">
        <v>186</v>
      </c>
      <c r="E4180" s="6" t="s">
        <v>177</v>
      </c>
      <c r="F4180" s="34" t="n">
        <v>0.153296887874603</v>
      </c>
      <c r="G4180" s="34" t="n">
        <v>0.202692135835568</v>
      </c>
      <c r="H4180" s="34" t="n">
        <v>-0.0493952479609642</v>
      </c>
      <c r="I4180" s="34" t="n">
        <v>-0.243695927113007</v>
      </c>
      <c r="J4180" s="35" t="n">
        <v>5</v>
      </c>
      <c r="K4180" s="6" t="n">
        <v>0</v>
      </c>
      <c r="L4180" s="35" t="n">
        <v>-1</v>
      </c>
      <c r="M4180" s="6" t="str">
        <f aca="false">IF(I4180&lt;=0,"Below 0%",IF(I4180&lt;=0.05,"0-5%",IF(I4180&lt;=0.1,"5-10%",IF(I4180&lt;=0.2,"10-20%",IF(I4180&lt;=0.4,"20-40%","Above 40%")))))</f>
        <v>Below 0%</v>
      </c>
      <c r="N4180" s="6" t="str">
        <f aca="false">IF(AND(H4180&gt;=Summary!$B$25,I4180&gt;=Summary!$B$26,I4180&lt;=Summary!$B$27,J4180&gt;=Summary!$B$28,J4180&lt;=Summary!$B$29,F4180*J4180&gt;1),"Yes","No")</f>
        <v>No</v>
      </c>
    </row>
    <row r="4181" customFormat="false" ht="15" hidden="false" customHeight="false" outlineLevel="0" collapsed="false">
      <c r="A4181" s="6" t="s">
        <v>151</v>
      </c>
      <c r="B4181" s="45" t="n">
        <v>42798</v>
      </c>
      <c r="C4181" s="6" t="s">
        <v>183</v>
      </c>
      <c r="D4181" s="6" t="s">
        <v>185</v>
      </c>
      <c r="E4181" s="6" t="s">
        <v>187</v>
      </c>
      <c r="F4181" s="34" t="n">
        <v>0.39042130112648</v>
      </c>
      <c r="G4181" s="34" t="n">
        <v>0.457313829787234</v>
      </c>
      <c r="H4181" s="34" t="n">
        <v>-0.066892528660754</v>
      </c>
      <c r="I4181" s="34" t="n">
        <v>-0.146272700066551</v>
      </c>
      <c r="J4181" s="35" t="n">
        <v>2.2</v>
      </c>
      <c r="K4181" s="6" t="n">
        <v>1</v>
      </c>
      <c r="L4181" s="35" t="n">
        <v>1.2</v>
      </c>
      <c r="M4181" s="6" t="str">
        <f aca="false">IF(I4181&lt;=0,"Below 0%",IF(I4181&lt;=0.05,"0-5%",IF(I4181&lt;=0.1,"5-10%",IF(I4181&lt;=0.2,"10-20%",IF(I4181&lt;=0.4,"20-40%","Above 40%")))))</f>
        <v>Below 0%</v>
      </c>
      <c r="N4181" s="6" t="str">
        <f aca="false">IF(AND(H4181&gt;=Summary!$B$25,I4181&gt;=Summary!$B$26,I4181&lt;=Summary!$B$27,J4181&gt;=Summary!$B$28,J4181&lt;=Summary!$B$29,F4181*J4181&gt;1),"Yes","No")</f>
        <v>No</v>
      </c>
    </row>
    <row r="4182" customFormat="false" ht="15" hidden="false" customHeight="false" outlineLevel="0" collapsed="false">
      <c r="A4182" s="6" t="s">
        <v>151</v>
      </c>
      <c r="B4182" s="45" t="n">
        <v>42798</v>
      </c>
      <c r="C4182" s="6" t="s">
        <v>183</v>
      </c>
      <c r="D4182" s="6" t="s">
        <v>185</v>
      </c>
      <c r="E4182" s="6" t="s">
        <v>174</v>
      </c>
      <c r="F4182" s="34" t="n">
        <v>0.293332010507584</v>
      </c>
      <c r="G4182" s="34" t="n">
        <v>0.277925531914894</v>
      </c>
      <c r="H4182" s="34" t="n">
        <v>0.01540647859269</v>
      </c>
      <c r="I4182" s="34" t="n">
        <v>0.0554338368502529</v>
      </c>
      <c r="J4182" s="35" t="n">
        <v>3.62</v>
      </c>
      <c r="K4182" s="6" t="n">
        <v>0</v>
      </c>
      <c r="L4182" s="35" t="n">
        <v>-1</v>
      </c>
      <c r="M4182" s="6" t="str">
        <f aca="false">IF(I4182&lt;=0,"Below 0%",IF(I4182&lt;=0.05,"0-5%",IF(I4182&lt;=0.1,"5-10%",IF(I4182&lt;=0.2,"10-20%",IF(I4182&lt;=0.4,"20-40%","Above 40%")))))</f>
        <v>5-10%</v>
      </c>
      <c r="N4182" s="6" t="str">
        <f aca="false">IF(AND(H4182&gt;=Summary!$B$25,I4182&gt;=Summary!$B$26,I4182&lt;=Summary!$B$27,J4182&gt;=Summary!$B$28,J4182&lt;=Summary!$B$29,F4182*J4182&gt;1),"Yes","No")</f>
        <v>No</v>
      </c>
    </row>
    <row r="4183" customFormat="false" ht="15" hidden="false" customHeight="false" outlineLevel="0" collapsed="false">
      <c r="A4183" s="6" t="s">
        <v>151</v>
      </c>
      <c r="B4183" s="45" t="n">
        <v>42798</v>
      </c>
      <c r="C4183" s="6" t="s">
        <v>183</v>
      </c>
      <c r="D4183" s="6" t="s">
        <v>185</v>
      </c>
      <c r="E4183" s="6" t="s">
        <v>177</v>
      </c>
      <c r="F4183" s="34" t="n">
        <v>0.316246658563614</v>
      </c>
      <c r="G4183" s="34" t="n">
        <v>0.264760638297872</v>
      </c>
      <c r="H4183" s="34" t="n">
        <v>0.0514860202657416</v>
      </c>
      <c r="I4183" s="34" t="n">
        <v>0.194462517528065</v>
      </c>
      <c r="J4183" s="35" t="n">
        <v>3.8</v>
      </c>
      <c r="K4183" s="6" t="n">
        <v>0</v>
      </c>
      <c r="L4183" s="35" t="n">
        <v>-1</v>
      </c>
      <c r="M4183" s="6" t="str">
        <f aca="false">IF(I4183&lt;=0,"Below 0%",IF(I4183&lt;=0.05,"0-5%",IF(I4183&lt;=0.1,"5-10%",IF(I4183&lt;=0.2,"10-20%",IF(I4183&lt;=0.4,"20-40%","Above 40%")))))</f>
        <v>10-20%</v>
      </c>
      <c r="N4183" s="6" t="str">
        <f aca="false">IF(AND(H4183&gt;=Summary!$B$25,I4183&gt;=Summary!$B$26,I4183&lt;=Summary!$B$27,J4183&gt;=Summary!$B$28,J4183&lt;=Summary!$B$29,F4183*J4183&gt;1),"Yes","No")</f>
        <v>Yes</v>
      </c>
    </row>
    <row r="4184" customFormat="false" ht="15" hidden="false" customHeight="false" outlineLevel="0" collapsed="false">
      <c r="A4184" s="6" t="s">
        <v>151</v>
      </c>
      <c r="B4184" s="45" t="n">
        <v>42798</v>
      </c>
      <c r="C4184" s="6" t="s">
        <v>176</v>
      </c>
      <c r="D4184" s="6" t="s">
        <v>199</v>
      </c>
      <c r="E4184" s="6" t="s">
        <v>187</v>
      </c>
      <c r="F4184" s="34" t="n">
        <v>0.580199360847473</v>
      </c>
      <c r="G4184" s="34" t="n">
        <v>0.787900952962017</v>
      </c>
      <c r="H4184" s="34" t="n">
        <v>-0.207701592114544</v>
      </c>
      <c r="I4184" s="34" t="n">
        <v>-0.263613835385926</v>
      </c>
      <c r="J4184" s="35" t="n">
        <v>1.28</v>
      </c>
      <c r="K4184" s="6" t="n">
        <v>0</v>
      </c>
      <c r="L4184" s="35" t="n">
        <v>-1</v>
      </c>
      <c r="M4184" s="6" t="str">
        <f aca="false">IF(I4184&lt;=0,"Below 0%",IF(I4184&lt;=0.05,"0-5%",IF(I4184&lt;=0.1,"5-10%",IF(I4184&lt;=0.2,"10-20%",IF(I4184&lt;=0.4,"20-40%","Above 40%")))))</f>
        <v>Below 0%</v>
      </c>
      <c r="N4184" s="6" t="str">
        <f aca="false">IF(AND(H4184&gt;=Summary!$B$25,I4184&gt;=Summary!$B$26,I4184&lt;=Summary!$B$27,J4184&gt;=Summary!$B$28,J4184&lt;=Summary!$B$29,F4184*J4184&gt;1),"Yes","No")</f>
        <v>No</v>
      </c>
    </row>
    <row r="4185" customFormat="false" ht="15" hidden="false" customHeight="false" outlineLevel="0" collapsed="false">
      <c r="A4185" s="6" t="s">
        <v>151</v>
      </c>
      <c r="B4185" s="45" t="n">
        <v>42798</v>
      </c>
      <c r="C4185" s="6" t="s">
        <v>176</v>
      </c>
      <c r="D4185" s="6" t="s">
        <v>199</v>
      </c>
      <c r="E4185" s="6" t="s">
        <v>174</v>
      </c>
      <c r="F4185" s="34" t="n">
        <v>0.335996150970459</v>
      </c>
      <c r="G4185" s="34" t="n">
        <v>0.153971483937616</v>
      </c>
      <c r="H4185" s="34" t="n">
        <v>0.182024667032844</v>
      </c>
      <c r="I4185" s="34" t="n">
        <v>1.1821972639206</v>
      </c>
      <c r="J4185" s="35" t="n">
        <v>6.55</v>
      </c>
      <c r="K4185" s="6" t="n">
        <v>1</v>
      </c>
      <c r="L4185" s="35" t="n">
        <v>5.55</v>
      </c>
      <c r="M4185" s="6" t="str">
        <f aca="false">IF(I4185&lt;=0,"Below 0%",IF(I4185&lt;=0.05,"0-5%",IF(I4185&lt;=0.1,"5-10%",IF(I4185&lt;=0.2,"10-20%",IF(I4185&lt;=0.4,"20-40%","Above 40%")))))</f>
        <v>Above 40%</v>
      </c>
      <c r="N4185" s="6" t="str">
        <f aca="false">IF(AND(H4185&gt;=Summary!$B$25,I4185&gt;=Summary!$B$26,I4185&lt;=Summary!$B$27,J4185&gt;=Summary!$B$28,J4185&lt;=Summary!$B$29,F4185*J4185&gt;1),"Yes","No")</f>
        <v>No</v>
      </c>
    </row>
    <row r="4186" customFormat="false" ht="15" hidden="false" customHeight="false" outlineLevel="0" collapsed="false">
      <c r="A4186" s="6" t="s">
        <v>151</v>
      </c>
      <c r="B4186" s="45" t="n">
        <v>42798</v>
      </c>
      <c r="C4186" s="6" t="s">
        <v>176</v>
      </c>
      <c r="D4186" s="6" t="s">
        <v>199</v>
      </c>
      <c r="E4186" s="6" t="s">
        <v>177</v>
      </c>
      <c r="F4186" s="34" t="n">
        <v>0.0838044807314873</v>
      </c>
      <c r="G4186" s="34" t="n">
        <v>0.0581275631003678</v>
      </c>
      <c r="H4186" s="34" t="n">
        <v>0.0256769176311195</v>
      </c>
      <c r="I4186" s="34" t="n">
        <v>0.441733942755928</v>
      </c>
      <c r="J4186" s="35" t="n">
        <v>17.35</v>
      </c>
      <c r="K4186" s="6" t="n">
        <v>0</v>
      </c>
      <c r="L4186" s="35" t="n">
        <v>-1</v>
      </c>
      <c r="M4186" s="6" t="str">
        <f aca="false">IF(I4186&lt;=0,"Below 0%",IF(I4186&lt;=0.05,"0-5%",IF(I4186&lt;=0.1,"5-10%",IF(I4186&lt;=0.2,"10-20%",IF(I4186&lt;=0.4,"20-40%","Above 40%")))))</f>
        <v>Above 40%</v>
      </c>
      <c r="N4186" s="6" t="str">
        <f aca="false">IF(AND(H4186&gt;=Summary!$B$25,I4186&gt;=Summary!$B$26,I4186&lt;=Summary!$B$27,J4186&gt;=Summary!$B$28,J4186&lt;=Summary!$B$29,F4186*J4186&gt;1),"Yes","No")</f>
        <v>No</v>
      </c>
    </row>
    <row r="4187" customFormat="false" ht="15" hidden="false" customHeight="false" outlineLevel="0" collapsed="false">
      <c r="A4187" s="6" t="s">
        <v>151</v>
      </c>
      <c r="B4187" s="45" t="n">
        <v>42798</v>
      </c>
      <c r="C4187" s="6" t="s">
        <v>192</v>
      </c>
      <c r="D4187" s="6" t="s">
        <v>200</v>
      </c>
      <c r="E4187" s="6" t="s">
        <v>187</v>
      </c>
      <c r="F4187" s="34" t="n">
        <v>0.504091441631317</v>
      </c>
      <c r="G4187" s="34" t="n">
        <v>0.490519373454246</v>
      </c>
      <c r="H4187" s="34" t="n">
        <v>0.0135720681770715</v>
      </c>
      <c r="I4187" s="34" t="n">
        <v>0.0276687709223322</v>
      </c>
      <c r="J4187" s="35" t="n">
        <v>2.06</v>
      </c>
      <c r="K4187" s="6" t="n">
        <v>1</v>
      </c>
      <c r="L4187" s="35" t="n">
        <v>1.06</v>
      </c>
      <c r="M4187" s="6" t="str">
        <f aca="false">IF(I4187&lt;=0,"Below 0%",IF(I4187&lt;=0.05,"0-5%",IF(I4187&lt;=0.1,"5-10%",IF(I4187&lt;=0.2,"10-20%",IF(I4187&lt;=0.4,"20-40%","Above 40%")))))</f>
        <v>0-5%</v>
      </c>
      <c r="N4187" s="6" t="str">
        <f aca="false">IF(AND(H4187&gt;=Summary!$B$25,I4187&gt;=Summary!$B$26,I4187&lt;=Summary!$B$27,J4187&gt;=Summary!$B$28,J4187&lt;=Summary!$B$29,F4187*J4187&gt;1),"Yes","No")</f>
        <v>No</v>
      </c>
    </row>
    <row r="4188" customFormat="false" ht="15" hidden="false" customHeight="false" outlineLevel="0" collapsed="false">
      <c r="A4188" s="6" t="s">
        <v>151</v>
      </c>
      <c r="B4188" s="45" t="n">
        <v>42798</v>
      </c>
      <c r="C4188" s="6" t="s">
        <v>192</v>
      </c>
      <c r="D4188" s="6" t="s">
        <v>200</v>
      </c>
      <c r="E4188" s="6" t="s">
        <v>174</v>
      </c>
      <c r="F4188" s="34" t="n">
        <v>0.233693093061447</v>
      </c>
      <c r="G4188" s="34" t="n">
        <v>0.29719703215169</v>
      </c>
      <c r="H4188" s="34" t="n">
        <v>-0.0635039390902429</v>
      </c>
      <c r="I4188" s="34" t="n">
        <v>-0.213676222237072</v>
      </c>
      <c r="J4188" s="35" t="n">
        <v>3.4</v>
      </c>
      <c r="K4188" s="6" t="n">
        <v>0</v>
      </c>
      <c r="L4188" s="35" t="n">
        <v>-1</v>
      </c>
      <c r="M4188" s="6" t="str">
        <f aca="false">IF(I4188&lt;=0,"Below 0%",IF(I4188&lt;=0.05,"0-5%",IF(I4188&lt;=0.1,"5-10%",IF(I4188&lt;=0.2,"10-20%",IF(I4188&lt;=0.4,"20-40%","Above 40%")))))</f>
        <v>Below 0%</v>
      </c>
      <c r="N4188" s="6" t="str">
        <f aca="false">IF(AND(H4188&gt;=Summary!$B$25,I4188&gt;=Summary!$B$26,I4188&lt;=Summary!$B$27,J4188&gt;=Summary!$B$28,J4188&lt;=Summary!$B$29,F4188*J4188&gt;1),"Yes","No")</f>
        <v>No</v>
      </c>
    </row>
    <row r="4189" customFormat="false" ht="15" hidden="false" customHeight="false" outlineLevel="0" collapsed="false">
      <c r="A4189" s="6" t="s">
        <v>151</v>
      </c>
      <c r="B4189" s="45" t="n">
        <v>42798</v>
      </c>
      <c r="C4189" s="6" t="s">
        <v>192</v>
      </c>
      <c r="D4189" s="6" t="s">
        <v>200</v>
      </c>
      <c r="E4189" s="6" t="s">
        <v>177</v>
      </c>
      <c r="F4189" s="34" t="n">
        <v>0.262215435504913</v>
      </c>
      <c r="G4189" s="34" t="n">
        <v>0.212283594394064</v>
      </c>
      <c r="H4189" s="34" t="n">
        <v>0.049931841110849</v>
      </c>
      <c r="I4189" s="34" t="n">
        <v>0.235212905893048</v>
      </c>
      <c r="J4189" s="35" t="n">
        <v>4.76</v>
      </c>
      <c r="K4189" s="6" t="n">
        <v>0</v>
      </c>
      <c r="L4189" s="35" t="n">
        <v>-1</v>
      </c>
      <c r="M4189" s="6" t="str">
        <f aca="false">IF(I4189&lt;=0,"Below 0%",IF(I4189&lt;=0.05,"0-5%",IF(I4189&lt;=0.1,"5-10%",IF(I4189&lt;=0.2,"10-20%",IF(I4189&lt;=0.4,"20-40%","Above 40%")))))</f>
        <v>20-40%</v>
      </c>
      <c r="N4189" s="6" t="str">
        <f aca="false">IF(AND(H4189&gt;=Summary!$B$25,I4189&gt;=Summary!$B$26,I4189&lt;=Summary!$B$27,J4189&gt;=Summary!$B$28,J4189&lt;=Summary!$B$29,F4189*J4189&gt;1),"Yes","No")</f>
        <v>Yes</v>
      </c>
    </row>
    <row r="4190" customFormat="false" ht="15" hidden="false" customHeight="false" outlineLevel="0" collapsed="false">
      <c r="A4190" s="6" t="s">
        <v>151</v>
      </c>
      <c r="B4190" s="45" t="n">
        <v>42798</v>
      </c>
      <c r="C4190" s="6" t="s">
        <v>175</v>
      </c>
      <c r="D4190" s="6" t="s">
        <v>196</v>
      </c>
      <c r="E4190" s="6" t="s">
        <v>187</v>
      </c>
      <c r="F4190" s="34" t="n">
        <v>0.466825008392334</v>
      </c>
      <c r="G4190" s="34" t="n">
        <v>0.477656468198553</v>
      </c>
      <c r="H4190" s="34" t="n">
        <v>-0.0108314598062188</v>
      </c>
      <c r="I4190" s="34" t="n">
        <v>-0.022676254855438</v>
      </c>
      <c r="J4190" s="35" t="n">
        <v>2.11</v>
      </c>
      <c r="K4190" s="6" t="n">
        <v>1</v>
      </c>
      <c r="L4190" s="35" t="n">
        <v>1.11</v>
      </c>
      <c r="M4190" s="6" t="str">
        <f aca="false">IF(I4190&lt;=0,"Below 0%",IF(I4190&lt;=0.05,"0-5%",IF(I4190&lt;=0.1,"5-10%",IF(I4190&lt;=0.2,"10-20%",IF(I4190&lt;=0.4,"20-40%","Above 40%")))))</f>
        <v>Below 0%</v>
      </c>
      <c r="N4190" s="6" t="str">
        <f aca="false">IF(AND(H4190&gt;=Summary!$B$25,I4190&gt;=Summary!$B$26,I4190&lt;=Summary!$B$27,J4190&gt;=Summary!$B$28,J4190&lt;=Summary!$B$29,F4190*J4190&gt;1),"Yes","No")</f>
        <v>No</v>
      </c>
    </row>
    <row r="4191" customFormat="false" ht="15" hidden="false" customHeight="false" outlineLevel="0" collapsed="false">
      <c r="A4191" s="6" t="s">
        <v>151</v>
      </c>
      <c r="B4191" s="45" t="n">
        <v>42798</v>
      </c>
      <c r="C4191" s="6" t="s">
        <v>175</v>
      </c>
      <c r="D4191" s="6" t="s">
        <v>196</v>
      </c>
      <c r="E4191" s="6" t="s">
        <v>174</v>
      </c>
      <c r="F4191" s="34" t="n">
        <v>0.237981125712395</v>
      </c>
      <c r="G4191" s="34" t="n">
        <v>0.287958613685413</v>
      </c>
      <c r="H4191" s="34" t="n">
        <v>-0.0499774879730185</v>
      </c>
      <c r="I4191" s="34" t="n">
        <v>-0.173557885049473</v>
      </c>
      <c r="J4191" s="35" t="n">
        <v>3.5</v>
      </c>
      <c r="K4191" s="6" t="n">
        <v>0</v>
      </c>
      <c r="L4191" s="35" t="n">
        <v>-1</v>
      </c>
      <c r="M4191" s="6" t="str">
        <f aca="false">IF(I4191&lt;=0,"Below 0%",IF(I4191&lt;=0.05,"0-5%",IF(I4191&lt;=0.1,"5-10%",IF(I4191&lt;=0.2,"10-20%",IF(I4191&lt;=0.4,"20-40%","Above 40%")))))</f>
        <v>Below 0%</v>
      </c>
      <c r="N4191" s="6" t="str">
        <f aca="false">IF(AND(H4191&gt;=Summary!$B$25,I4191&gt;=Summary!$B$26,I4191&lt;=Summary!$B$27,J4191&gt;=Summary!$B$28,J4191&lt;=Summary!$B$29,F4191*J4191&gt;1),"Yes","No")</f>
        <v>No</v>
      </c>
    </row>
    <row r="4192" customFormat="false" ht="15" hidden="false" customHeight="false" outlineLevel="0" collapsed="false">
      <c r="A4192" s="6" t="s">
        <v>151</v>
      </c>
      <c r="B4192" s="45" t="n">
        <v>42798</v>
      </c>
      <c r="C4192" s="6" t="s">
        <v>175</v>
      </c>
      <c r="D4192" s="6" t="s">
        <v>196</v>
      </c>
      <c r="E4192" s="6" t="s">
        <v>177</v>
      </c>
      <c r="F4192" s="34" t="n">
        <v>0.295193910598755</v>
      </c>
      <c r="G4192" s="34" t="n">
        <v>0.234384918116034</v>
      </c>
      <c r="H4192" s="34" t="n">
        <v>0.0608089924827208</v>
      </c>
      <c r="I4192" s="34" t="n">
        <v>0.259440722430002</v>
      </c>
      <c r="J4192" s="35" t="n">
        <v>4.3</v>
      </c>
      <c r="K4192" s="6" t="n">
        <v>0</v>
      </c>
      <c r="L4192" s="35" t="n">
        <v>-1</v>
      </c>
      <c r="M4192" s="6" t="str">
        <f aca="false">IF(I4192&lt;=0,"Below 0%",IF(I4192&lt;=0.05,"0-5%",IF(I4192&lt;=0.1,"5-10%",IF(I4192&lt;=0.2,"10-20%",IF(I4192&lt;=0.4,"20-40%","Above 40%")))))</f>
        <v>20-40%</v>
      </c>
      <c r="N4192" s="6" t="str">
        <f aca="false">IF(AND(H4192&gt;=Summary!$B$25,I4192&gt;=Summary!$B$26,I4192&lt;=Summary!$B$27,J4192&gt;=Summary!$B$28,J4192&lt;=Summary!$B$29,F4192*J4192&gt;1),"Yes","No")</f>
        <v>Yes</v>
      </c>
    </row>
    <row r="4193" customFormat="false" ht="15" hidden="false" customHeight="false" outlineLevel="0" collapsed="false">
      <c r="A4193" s="6" t="s">
        <v>151</v>
      </c>
      <c r="B4193" s="45" t="n">
        <v>42798</v>
      </c>
      <c r="C4193" s="6" t="s">
        <v>198</v>
      </c>
      <c r="D4193" s="6" t="s">
        <v>179</v>
      </c>
      <c r="E4193" s="6" t="s">
        <v>187</v>
      </c>
      <c r="F4193" s="34" t="n">
        <v>0.275611221790314</v>
      </c>
      <c r="G4193" s="34" t="n">
        <v>0.272018679394293</v>
      </c>
      <c r="H4193" s="34" t="n">
        <v>0.00359254239602058</v>
      </c>
      <c r="I4193" s="34" t="n">
        <v>0.0132069694773174</v>
      </c>
      <c r="J4193" s="35" t="n">
        <v>3.7</v>
      </c>
      <c r="K4193" s="6" t="n">
        <v>0</v>
      </c>
      <c r="L4193" s="35" t="n">
        <v>-1</v>
      </c>
      <c r="M4193" s="6" t="str">
        <f aca="false">IF(I4193&lt;=0,"Below 0%",IF(I4193&lt;=0.05,"0-5%",IF(I4193&lt;=0.1,"5-10%",IF(I4193&lt;=0.2,"10-20%",IF(I4193&lt;=0.4,"20-40%","Above 40%")))))</f>
        <v>0-5%</v>
      </c>
      <c r="N4193" s="6" t="str">
        <f aca="false">IF(AND(H4193&gt;=Summary!$B$25,I4193&gt;=Summary!$B$26,I4193&lt;=Summary!$B$27,J4193&gt;=Summary!$B$28,J4193&lt;=Summary!$B$29,F4193*J4193&gt;1),"Yes","No")</f>
        <v>No</v>
      </c>
    </row>
    <row r="4194" customFormat="false" ht="15" hidden="false" customHeight="false" outlineLevel="0" collapsed="false">
      <c r="A4194" s="6" t="s">
        <v>151</v>
      </c>
      <c r="B4194" s="45" t="n">
        <v>42798</v>
      </c>
      <c r="C4194" s="6" t="s">
        <v>198</v>
      </c>
      <c r="D4194" s="6" t="s">
        <v>179</v>
      </c>
      <c r="E4194" s="6" t="s">
        <v>174</v>
      </c>
      <c r="F4194" s="34" t="n">
        <v>0.270237267017365</v>
      </c>
      <c r="G4194" s="34" t="n">
        <v>0.296020327576143</v>
      </c>
      <c r="H4194" s="34" t="n">
        <v>-0.0257830605587781</v>
      </c>
      <c r="I4194" s="34" t="n">
        <v>-0.087098952865479</v>
      </c>
      <c r="J4194" s="35" t="n">
        <v>3.4</v>
      </c>
      <c r="K4194" s="6" t="n">
        <v>0</v>
      </c>
      <c r="L4194" s="35" t="n">
        <v>-1</v>
      </c>
      <c r="M4194" s="6" t="str">
        <f aca="false">IF(I4194&lt;=0,"Below 0%",IF(I4194&lt;=0.05,"0-5%",IF(I4194&lt;=0.1,"5-10%",IF(I4194&lt;=0.2,"10-20%",IF(I4194&lt;=0.4,"20-40%","Above 40%")))))</f>
        <v>Below 0%</v>
      </c>
      <c r="N4194" s="6" t="str">
        <f aca="false">IF(AND(H4194&gt;=Summary!$B$25,I4194&gt;=Summary!$B$26,I4194&lt;=Summary!$B$27,J4194&gt;=Summary!$B$28,J4194&lt;=Summary!$B$29,F4194*J4194&gt;1),"Yes","No")</f>
        <v>No</v>
      </c>
    </row>
    <row r="4195" customFormat="false" ht="15" hidden="false" customHeight="false" outlineLevel="0" collapsed="false">
      <c r="A4195" s="6" t="s">
        <v>151</v>
      </c>
      <c r="B4195" s="45" t="n">
        <v>42798</v>
      </c>
      <c r="C4195" s="6" t="s">
        <v>198</v>
      </c>
      <c r="D4195" s="6" t="s">
        <v>179</v>
      </c>
      <c r="E4195" s="6" t="s">
        <v>177</v>
      </c>
      <c r="F4195" s="34" t="n">
        <v>0.454151511192322</v>
      </c>
      <c r="G4195" s="34" t="n">
        <v>0.431960993029564</v>
      </c>
      <c r="H4195" s="34" t="n">
        <v>0.0221905181627575</v>
      </c>
      <c r="I4195" s="34" t="n">
        <v>0.0513715787324314</v>
      </c>
      <c r="J4195" s="35" t="n">
        <v>2.33</v>
      </c>
      <c r="K4195" s="6" t="n">
        <v>1</v>
      </c>
      <c r="L4195" s="35" t="n">
        <v>1.33</v>
      </c>
      <c r="M4195" s="6" t="str">
        <f aca="false">IF(I4195&lt;=0,"Below 0%",IF(I4195&lt;=0.05,"0-5%",IF(I4195&lt;=0.1,"5-10%",IF(I4195&lt;=0.2,"10-20%",IF(I4195&lt;=0.4,"20-40%","Above 40%")))))</f>
        <v>5-10%</v>
      </c>
      <c r="N4195" s="6" t="str">
        <f aca="false">IF(AND(H4195&gt;=Summary!$B$25,I4195&gt;=Summary!$B$26,I4195&lt;=Summary!$B$27,J4195&gt;=Summary!$B$28,J4195&lt;=Summary!$B$29,F4195*J4195&gt;1),"Yes","No")</f>
        <v>No</v>
      </c>
    </row>
    <row r="4196" customFormat="false" ht="15" hidden="false" customHeight="false" outlineLevel="0" collapsed="false">
      <c r="A4196" s="6" t="s">
        <v>151</v>
      </c>
      <c r="B4196" s="45" t="n">
        <v>42798</v>
      </c>
      <c r="C4196" s="6" t="s">
        <v>178</v>
      </c>
      <c r="D4196" s="6" t="s">
        <v>180</v>
      </c>
      <c r="E4196" s="6" t="s">
        <v>187</v>
      </c>
      <c r="F4196" s="34" t="n">
        <v>0.663908541202545</v>
      </c>
      <c r="G4196" s="34" t="n">
        <v>0.442529663411091</v>
      </c>
      <c r="H4196" s="34" t="n">
        <v>0.221378877791455</v>
      </c>
      <c r="I4196" s="34" t="n">
        <v>0.500257713991488</v>
      </c>
      <c r="J4196" s="35" t="n">
        <v>2.28</v>
      </c>
      <c r="K4196" s="6" t="n">
        <v>0</v>
      </c>
      <c r="L4196" s="35" t="n">
        <v>-1</v>
      </c>
      <c r="M4196" s="6" t="str">
        <f aca="false">IF(I4196&lt;=0,"Below 0%",IF(I4196&lt;=0.05,"0-5%",IF(I4196&lt;=0.1,"5-10%",IF(I4196&lt;=0.2,"10-20%",IF(I4196&lt;=0.4,"20-40%","Above 40%")))))</f>
        <v>Above 40%</v>
      </c>
      <c r="N4196" s="6" t="str">
        <f aca="false">IF(AND(H4196&gt;=Summary!$B$25,I4196&gt;=Summary!$B$26,I4196&lt;=Summary!$B$27,J4196&gt;=Summary!$B$28,J4196&lt;=Summary!$B$29,F4196*J4196&gt;1),"Yes","No")</f>
        <v>No</v>
      </c>
    </row>
    <row r="4197" customFormat="false" ht="15" hidden="false" customHeight="false" outlineLevel="0" collapsed="false">
      <c r="A4197" s="6" t="s">
        <v>151</v>
      </c>
      <c r="B4197" s="45" t="n">
        <v>42798</v>
      </c>
      <c r="C4197" s="6" t="s">
        <v>178</v>
      </c>
      <c r="D4197" s="6" t="s">
        <v>180</v>
      </c>
      <c r="E4197" s="6" t="s">
        <v>174</v>
      </c>
      <c r="F4197" s="34" t="n">
        <v>0.201685890555382</v>
      </c>
      <c r="G4197" s="34" t="n">
        <v>0.296755186052143</v>
      </c>
      <c r="H4197" s="34" t="n">
        <v>-0.0950692954967613</v>
      </c>
      <c r="I4197" s="34" t="n">
        <v>-0.320362709617673</v>
      </c>
      <c r="J4197" s="35" t="n">
        <v>3.4</v>
      </c>
      <c r="K4197" s="6" t="n">
        <v>0</v>
      </c>
      <c r="L4197" s="35" t="n">
        <v>-1</v>
      </c>
      <c r="M4197" s="6" t="str">
        <f aca="false">IF(I4197&lt;=0,"Below 0%",IF(I4197&lt;=0.05,"0-5%",IF(I4197&lt;=0.1,"5-10%",IF(I4197&lt;=0.2,"10-20%",IF(I4197&lt;=0.4,"20-40%","Above 40%")))))</f>
        <v>Below 0%</v>
      </c>
      <c r="N4197" s="6" t="str">
        <f aca="false">IF(AND(H4197&gt;=Summary!$B$25,I4197&gt;=Summary!$B$26,I4197&lt;=Summary!$B$27,J4197&gt;=Summary!$B$28,J4197&lt;=Summary!$B$29,F4197*J4197&gt;1),"Yes","No")</f>
        <v>No</v>
      </c>
    </row>
    <row r="4198" customFormat="false" ht="15" hidden="false" customHeight="false" outlineLevel="0" collapsed="false">
      <c r="A4198" s="6" t="s">
        <v>151</v>
      </c>
      <c r="B4198" s="45" t="n">
        <v>42798</v>
      </c>
      <c r="C4198" s="6" t="s">
        <v>178</v>
      </c>
      <c r="D4198" s="6" t="s">
        <v>180</v>
      </c>
      <c r="E4198" s="6" t="s">
        <v>177</v>
      </c>
      <c r="F4198" s="34" t="n">
        <v>0.134405553340912</v>
      </c>
      <c r="G4198" s="34" t="n">
        <v>0.260715150536767</v>
      </c>
      <c r="H4198" s="34" t="n">
        <v>-0.126309597195855</v>
      </c>
      <c r="I4198" s="34" t="n">
        <v>-0.484473560266081</v>
      </c>
      <c r="J4198" s="35" t="n">
        <v>3.87</v>
      </c>
      <c r="K4198" s="6" t="n">
        <v>1</v>
      </c>
      <c r="L4198" s="35" t="n">
        <v>2.87</v>
      </c>
      <c r="M4198" s="6" t="str">
        <f aca="false">IF(I4198&lt;=0,"Below 0%",IF(I4198&lt;=0.05,"0-5%",IF(I4198&lt;=0.1,"5-10%",IF(I4198&lt;=0.2,"10-20%",IF(I4198&lt;=0.4,"20-40%","Above 40%")))))</f>
        <v>Below 0%</v>
      </c>
      <c r="N4198" s="6" t="str">
        <f aca="false">IF(AND(H4198&gt;=Summary!$B$25,I4198&gt;=Summary!$B$26,I4198&lt;=Summary!$B$27,J4198&gt;=Summary!$B$28,J4198&lt;=Summary!$B$29,F4198*J4198&gt;1),"Yes","No")</f>
        <v>No</v>
      </c>
    </row>
    <row r="4199" customFormat="false" ht="15" hidden="false" customHeight="false" outlineLevel="0" collapsed="false">
      <c r="A4199" s="6" t="s">
        <v>151</v>
      </c>
      <c r="B4199" s="45" t="n">
        <v>42799</v>
      </c>
      <c r="C4199" s="6" t="s">
        <v>191</v>
      </c>
      <c r="D4199" s="6" t="s">
        <v>194</v>
      </c>
      <c r="E4199" s="6" t="s">
        <v>187</v>
      </c>
      <c r="F4199" s="34" t="n">
        <v>0.154355749487877</v>
      </c>
      <c r="G4199" s="34" t="n">
        <v>0.0842551532576385</v>
      </c>
      <c r="H4199" s="34" t="n">
        <v>0.0701005962302384</v>
      </c>
      <c r="I4199" s="34" t="n">
        <v>0.832003664106838</v>
      </c>
      <c r="J4199" s="35" t="n">
        <v>12</v>
      </c>
      <c r="K4199" s="6" t="n">
        <v>0</v>
      </c>
      <c r="L4199" s="35" t="n">
        <v>-1</v>
      </c>
      <c r="M4199" s="6" t="str">
        <f aca="false">IF(I4199&lt;=0,"Below 0%",IF(I4199&lt;=0.05,"0-5%",IF(I4199&lt;=0.1,"5-10%",IF(I4199&lt;=0.2,"10-20%",IF(I4199&lt;=0.4,"20-40%","Above 40%")))))</f>
        <v>Above 40%</v>
      </c>
      <c r="N4199" s="6" t="str">
        <f aca="false">IF(AND(H4199&gt;=Summary!$B$25,I4199&gt;=Summary!$B$26,I4199&lt;=Summary!$B$27,J4199&gt;=Summary!$B$28,J4199&lt;=Summary!$B$29,F4199*J4199&gt;1),"Yes","No")</f>
        <v>No</v>
      </c>
    </row>
    <row r="4200" customFormat="false" ht="15" hidden="false" customHeight="false" outlineLevel="0" collapsed="false">
      <c r="A4200" s="6" t="s">
        <v>151</v>
      </c>
      <c r="B4200" s="45" t="n">
        <v>42799</v>
      </c>
      <c r="C4200" s="6" t="s">
        <v>191</v>
      </c>
      <c r="D4200" s="6" t="s">
        <v>194</v>
      </c>
      <c r="E4200" s="6" t="s">
        <v>174</v>
      </c>
      <c r="F4200" s="34" t="n">
        <v>0.151221692562103</v>
      </c>
      <c r="G4200" s="34" t="n">
        <v>0.155547975244871</v>
      </c>
      <c r="H4200" s="34" t="n">
        <v>-0.00432628268276786</v>
      </c>
      <c r="I4200" s="34" t="n">
        <v>-0.0278131725980825</v>
      </c>
      <c r="J4200" s="35" t="n">
        <v>6.5</v>
      </c>
      <c r="K4200" s="6" t="n">
        <v>0</v>
      </c>
      <c r="L4200" s="35" t="n">
        <v>-1</v>
      </c>
      <c r="M4200" s="6" t="str">
        <f aca="false">IF(I4200&lt;=0,"Below 0%",IF(I4200&lt;=0.05,"0-5%",IF(I4200&lt;=0.1,"5-10%",IF(I4200&lt;=0.2,"10-20%",IF(I4200&lt;=0.4,"20-40%","Above 40%")))))</f>
        <v>Below 0%</v>
      </c>
      <c r="N4200" s="6" t="str">
        <f aca="false">IF(AND(H4200&gt;=Summary!$B$25,I4200&gt;=Summary!$B$26,I4200&lt;=Summary!$B$27,J4200&gt;=Summary!$B$28,J4200&lt;=Summary!$B$29,F4200*J4200&gt;1),"Yes","No")</f>
        <v>No</v>
      </c>
    </row>
    <row r="4201" customFormat="false" ht="15" hidden="false" customHeight="false" outlineLevel="0" collapsed="false">
      <c r="A4201" s="6" t="s">
        <v>151</v>
      </c>
      <c r="B4201" s="45" t="n">
        <v>42799</v>
      </c>
      <c r="C4201" s="6" t="s">
        <v>191</v>
      </c>
      <c r="D4201" s="6" t="s">
        <v>194</v>
      </c>
      <c r="E4201" s="6" t="s">
        <v>177</v>
      </c>
      <c r="F4201" s="34" t="n">
        <v>0.694422543048859</v>
      </c>
      <c r="G4201" s="34" t="n">
        <v>0.76019687149749</v>
      </c>
      <c r="H4201" s="34" t="n">
        <v>-0.0657743284486317</v>
      </c>
      <c r="I4201" s="34" t="n">
        <v>-0.0865227560316905</v>
      </c>
      <c r="J4201" s="35" t="n">
        <v>1.33</v>
      </c>
      <c r="K4201" s="6" t="n">
        <v>1</v>
      </c>
      <c r="L4201" s="35" t="n">
        <v>0.33</v>
      </c>
      <c r="M4201" s="6" t="str">
        <f aca="false">IF(I4201&lt;=0,"Below 0%",IF(I4201&lt;=0.05,"0-5%",IF(I4201&lt;=0.1,"5-10%",IF(I4201&lt;=0.2,"10-20%",IF(I4201&lt;=0.4,"20-40%","Above 40%")))))</f>
        <v>Below 0%</v>
      </c>
      <c r="N4201" s="6" t="str">
        <f aca="false">IF(AND(H4201&gt;=Summary!$B$25,I4201&gt;=Summary!$B$26,I4201&lt;=Summary!$B$27,J4201&gt;=Summary!$B$28,J4201&lt;=Summary!$B$29,F4201*J4201&gt;1),"Yes","No")</f>
        <v>No</v>
      </c>
    </row>
    <row r="4202" customFormat="false" ht="15" hidden="false" customHeight="false" outlineLevel="0" collapsed="false">
      <c r="A4202" s="6" t="s">
        <v>151</v>
      </c>
      <c r="B4202" s="45" t="n">
        <v>42799</v>
      </c>
      <c r="C4202" s="6" t="s">
        <v>181</v>
      </c>
      <c r="D4202" s="6" t="s">
        <v>173</v>
      </c>
      <c r="E4202" s="6" t="s">
        <v>187</v>
      </c>
      <c r="F4202" s="34" t="n">
        <v>0.603573203086853</v>
      </c>
      <c r="G4202" s="34" t="n">
        <v>0.590361445783133</v>
      </c>
      <c r="H4202" s="34" t="n">
        <v>0.0132117573037205</v>
      </c>
      <c r="I4202" s="34" t="n">
        <v>0.022379099106302</v>
      </c>
      <c r="J4202" s="35" t="n">
        <v>1.7</v>
      </c>
      <c r="K4202" s="6" t="n">
        <v>1</v>
      </c>
      <c r="L4202" s="35" t="n">
        <v>0.7</v>
      </c>
      <c r="M4202" s="6" t="str">
        <f aca="false">IF(I4202&lt;=0,"Below 0%",IF(I4202&lt;=0.05,"0-5%",IF(I4202&lt;=0.1,"5-10%",IF(I4202&lt;=0.2,"10-20%",IF(I4202&lt;=0.4,"20-40%","Above 40%")))))</f>
        <v>0-5%</v>
      </c>
      <c r="N4202" s="6" t="str">
        <f aca="false">IF(AND(H4202&gt;=Summary!$B$25,I4202&gt;=Summary!$B$26,I4202&lt;=Summary!$B$27,J4202&gt;=Summary!$B$28,J4202&lt;=Summary!$B$29,F4202*J4202&gt;1),"Yes","No")</f>
        <v>No</v>
      </c>
    </row>
    <row r="4203" customFormat="false" ht="15" hidden="false" customHeight="false" outlineLevel="0" collapsed="false">
      <c r="A4203" s="6" t="s">
        <v>151</v>
      </c>
      <c r="B4203" s="45" t="n">
        <v>42799</v>
      </c>
      <c r="C4203" s="6" t="s">
        <v>181</v>
      </c>
      <c r="D4203" s="6" t="s">
        <v>173</v>
      </c>
      <c r="E4203" s="6" t="s">
        <v>174</v>
      </c>
      <c r="F4203" s="34" t="n">
        <v>0.216851890087128</v>
      </c>
      <c r="G4203" s="34" t="n">
        <v>0.238955823293173</v>
      </c>
      <c r="H4203" s="34" t="n">
        <v>-0.022103933206045</v>
      </c>
      <c r="I4203" s="34" t="n">
        <v>-0.0925021742572303</v>
      </c>
      <c r="J4203" s="35" t="n">
        <v>4.2</v>
      </c>
      <c r="K4203" s="6" t="n">
        <v>0</v>
      </c>
      <c r="L4203" s="35" t="n">
        <v>-1</v>
      </c>
      <c r="M4203" s="6" t="str">
        <f aca="false">IF(I4203&lt;=0,"Below 0%",IF(I4203&lt;=0.05,"0-5%",IF(I4203&lt;=0.1,"5-10%",IF(I4203&lt;=0.2,"10-20%",IF(I4203&lt;=0.4,"20-40%","Above 40%")))))</f>
        <v>Below 0%</v>
      </c>
      <c r="N4203" s="6" t="str">
        <f aca="false">IF(AND(H4203&gt;=Summary!$B$25,I4203&gt;=Summary!$B$26,I4203&lt;=Summary!$B$27,J4203&gt;=Summary!$B$28,J4203&lt;=Summary!$B$29,F4203*J4203&gt;1),"Yes","No")</f>
        <v>No</v>
      </c>
    </row>
    <row r="4204" customFormat="false" ht="15" hidden="false" customHeight="false" outlineLevel="0" collapsed="false">
      <c r="A4204" s="6" t="s">
        <v>151</v>
      </c>
      <c r="B4204" s="45" t="n">
        <v>42799</v>
      </c>
      <c r="C4204" s="6" t="s">
        <v>181</v>
      </c>
      <c r="D4204" s="6" t="s">
        <v>173</v>
      </c>
      <c r="E4204" s="6" t="s">
        <v>177</v>
      </c>
      <c r="F4204" s="34" t="n">
        <v>0.179574891924858</v>
      </c>
      <c r="G4204" s="34" t="n">
        <v>0.170682730923695</v>
      </c>
      <c r="H4204" s="34" t="n">
        <v>0.00889216100116333</v>
      </c>
      <c r="I4204" s="34" t="n">
        <v>0.0520976021009334</v>
      </c>
      <c r="J4204" s="35" t="n">
        <v>5.88</v>
      </c>
      <c r="K4204" s="6" t="n">
        <v>0</v>
      </c>
      <c r="L4204" s="35" t="n">
        <v>-1</v>
      </c>
      <c r="M4204" s="6" t="str">
        <f aca="false">IF(I4204&lt;=0,"Below 0%",IF(I4204&lt;=0.05,"0-5%",IF(I4204&lt;=0.1,"5-10%",IF(I4204&lt;=0.2,"10-20%",IF(I4204&lt;=0.4,"20-40%","Above 40%")))))</f>
        <v>5-10%</v>
      </c>
      <c r="N4204" s="6" t="str">
        <f aca="false">IF(AND(H4204&gt;=Summary!$B$25,I4204&gt;=Summary!$B$26,I4204&lt;=Summary!$B$27,J4204&gt;=Summary!$B$28,J4204&lt;=Summary!$B$29,F4204*J4204&gt;1),"Yes","No")</f>
        <v>No</v>
      </c>
    </row>
    <row r="4205" customFormat="false" ht="15" hidden="false" customHeight="false" outlineLevel="0" collapsed="false">
      <c r="A4205" s="6" t="s">
        <v>151</v>
      </c>
      <c r="B4205" s="45" t="n">
        <v>42800</v>
      </c>
      <c r="C4205" s="6" t="s">
        <v>189</v>
      </c>
      <c r="D4205" s="6" t="s">
        <v>190</v>
      </c>
      <c r="E4205" s="6" t="s">
        <v>187</v>
      </c>
      <c r="F4205" s="34" t="n">
        <v>0.276542723178864</v>
      </c>
      <c r="G4205" s="34" t="n">
        <v>0.162484443941622</v>
      </c>
      <c r="H4205" s="34" t="n">
        <v>0.114058279237241</v>
      </c>
      <c r="I4205" s="34" t="n">
        <v>0.70196430175322</v>
      </c>
      <c r="J4205" s="35" t="n">
        <v>6.2</v>
      </c>
      <c r="K4205" s="6" t="n">
        <v>0</v>
      </c>
      <c r="L4205" s="35" t="n">
        <v>-1</v>
      </c>
      <c r="M4205" s="6" t="str">
        <f aca="false">IF(I4205&lt;=0,"Below 0%",IF(I4205&lt;=0.05,"0-5%",IF(I4205&lt;=0.1,"5-10%",IF(I4205&lt;=0.2,"10-20%",IF(I4205&lt;=0.4,"20-40%","Above 40%")))))</f>
        <v>Above 40%</v>
      </c>
      <c r="N4205" s="6" t="str">
        <f aca="false">IF(AND(H4205&gt;=Summary!$B$25,I4205&gt;=Summary!$B$26,I4205&lt;=Summary!$B$27,J4205&gt;=Summary!$B$28,J4205&lt;=Summary!$B$29,F4205*J4205&gt;1),"Yes","No")</f>
        <v>No</v>
      </c>
    </row>
    <row r="4206" customFormat="false" ht="15" hidden="false" customHeight="false" outlineLevel="0" collapsed="false">
      <c r="A4206" s="6" t="s">
        <v>151</v>
      </c>
      <c r="B4206" s="45" t="n">
        <v>42800</v>
      </c>
      <c r="C4206" s="6" t="s">
        <v>189</v>
      </c>
      <c r="D4206" s="6" t="s">
        <v>190</v>
      </c>
      <c r="E4206" s="6" t="s">
        <v>174</v>
      </c>
      <c r="F4206" s="34" t="n">
        <v>0.189775109291077</v>
      </c>
      <c r="G4206" s="34" t="n">
        <v>0.234279895915828</v>
      </c>
      <c r="H4206" s="34" t="n">
        <v>-0.0445047866247509</v>
      </c>
      <c r="I4206" s="34" t="n">
        <v>-0.189964172771959</v>
      </c>
      <c r="J4206" s="35" t="n">
        <v>4.3</v>
      </c>
      <c r="K4206" s="6" t="n">
        <v>0</v>
      </c>
      <c r="L4206" s="35" t="n">
        <v>-1</v>
      </c>
      <c r="M4206" s="6" t="str">
        <f aca="false">IF(I4206&lt;=0,"Below 0%",IF(I4206&lt;=0.05,"0-5%",IF(I4206&lt;=0.1,"5-10%",IF(I4206&lt;=0.2,"10-20%",IF(I4206&lt;=0.4,"20-40%","Above 40%")))))</f>
        <v>Below 0%</v>
      </c>
      <c r="N4206" s="6" t="str">
        <f aca="false">IF(AND(H4206&gt;=Summary!$B$25,I4206&gt;=Summary!$B$26,I4206&lt;=Summary!$B$27,J4206&gt;=Summary!$B$28,J4206&lt;=Summary!$B$29,F4206*J4206&gt;1),"Yes","No")</f>
        <v>No</v>
      </c>
    </row>
    <row r="4207" customFormat="false" ht="15" hidden="false" customHeight="false" outlineLevel="0" collapsed="false">
      <c r="A4207" s="6" t="s">
        <v>151</v>
      </c>
      <c r="B4207" s="45" t="n">
        <v>42800</v>
      </c>
      <c r="C4207" s="6" t="s">
        <v>189</v>
      </c>
      <c r="D4207" s="6" t="s">
        <v>190</v>
      </c>
      <c r="E4207" s="6" t="s">
        <v>177</v>
      </c>
      <c r="F4207" s="34" t="n">
        <v>0.533682227134705</v>
      </c>
      <c r="G4207" s="34" t="n">
        <v>0.60323566014255</v>
      </c>
      <c r="H4207" s="34" t="n">
        <v>-0.0695534330078454</v>
      </c>
      <c r="I4207" s="34" t="n">
        <v>-0.115300599091588</v>
      </c>
      <c r="J4207" s="35" t="n">
        <v>1.67</v>
      </c>
      <c r="K4207" s="6" t="n">
        <v>1</v>
      </c>
      <c r="L4207" s="35" t="n">
        <v>0.67</v>
      </c>
      <c r="M4207" s="6" t="str">
        <f aca="false">IF(I4207&lt;=0,"Below 0%",IF(I4207&lt;=0.05,"0-5%",IF(I4207&lt;=0.1,"5-10%",IF(I4207&lt;=0.2,"10-20%",IF(I4207&lt;=0.4,"20-40%","Above 40%")))))</f>
        <v>Below 0%</v>
      </c>
      <c r="N4207" s="6" t="str">
        <f aca="false">IF(AND(H4207&gt;=Summary!$B$25,I4207&gt;=Summary!$B$26,I4207&lt;=Summary!$B$27,J4207&gt;=Summary!$B$28,J4207&lt;=Summary!$B$29,F4207*J4207&gt;1),"Yes","No")</f>
        <v>No</v>
      </c>
    </row>
    <row r="4208" customFormat="false" ht="15" hidden="false" customHeight="false" outlineLevel="0" collapsed="false">
      <c r="A4208" s="6" t="s">
        <v>151</v>
      </c>
      <c r="B4208" s="45" t="n">
        <v>42802</v>
      </c>
      <c r="C4208" s="6" t="s">
        <v>194</v>
      </c>
      <c r="D4208" s="6" t="s">
        <v>192</v>
      </c>
      <c r="E4208" s="6" t="s">
        <v>187</v>
      </c>
      <c r="F4208" s="34" t="n">
        <v>0.737411439418793</v>
      </c>
      <c r="G4208" s="34" t="n">
        <v>0.795256591973859</v>
      </c>
      <c r="H4208" s="34" t="n">
        <v>-0.0578451525550666</v>
      </c>
      <c r="I4208" s="34" t="n">
        <v>-0.0727377215591418</v>
      </c>
      <c r="J4208" s="35" t="n">
        <v>1.27</v>
      </c>
      <c r="K4208" s="6" t="n">
        <v>0</v>
      </c>
      <c r="L4208" s="35" t="n">
        <v>-1</v>
      </c>
      <c r="M4208" s="6" t="str">
        <f aca="false">IF(I4208&lt;=0,"Below 0%",IF(I4208&lt;=0.05,"0-5%",IF(I4208&lt;=0.1,"5-10%",IF(I4208&lt;=0.2,"10-20%",IF(I4208&lt;=0.4,"20-40%","Above 40%")))))</f>
        <v>Below 0%</v>
      </c>
      <c r="N4208" s="6" t="str">
        <f aca="false">IF(AND(H4208&gt;=Summary!$B$25,I4208&gt;=Summary!$B$26,I4208&lt;=Summary!$B$27,J4208&gt;=Summary!$B$28,J4208&lt;=Summary!$B$29,F4208*J4208&gt;1),"Yes","No")</f>
        <v>No</v>
      </c>
    </row>
    <row r="4209" customFormat="false" ht="15" hidden="false" customHeight="false" outlineLevel="0" collapsed="false">
      <c r="A4209" s="6" t="s">
        <v>151</v>
      </c>
      <c r="B4209" s="45" t="n">
        <v>42802</v>
      </c>
      <c r="C4209" s="6" t="s">
        <v>194</v>
      </c>
      <c r="D4209" s="6" t="s">
        <v>192</v>
      </c>
      <c r="E4209" s="6" t="s">
        <v>174</v>
      </c>
      <c r="F4209" s="34" t="n">
        <v>0.162248134613037</v>
      </c>
      <c r="G4209" s="34" t="n">
        <v>0.137411683239021</v>
      </c>
      <c r="H4209" s="34" t="n">
        <v>0.0248364513740165</v>
      </c>
      <c r="I4209" s="34" t="n">
        <v>0.180744830341789</v>
      </c>
      <c r="J4209" s="35" t="n">
        <v>7.35</v>
      </c>
      <c r="K4209" s="6" t="n">
        <v>1</v>
      </c>
      <c r="L4209" s="35" t="n">
        <v>6.35</v>
      </c>
      <c r="M4209" s="6" t="str">
        <f aca="false">IF(I4209&lt;=0,"Below 0%",IF(I4209&lt;=0.05,"0-5%",IF(I4209&lt;=0.1,"5-10%",IF(I4209&lt;=0.2,"10-20%",IF(I4209&lt;=0.4,"20-40%","Above 40%")))))</f>
        <v>10-20%</v>
      </c>
      <c r="N4209" s="6" t="str">
        <f aca="false">IF(AND(H4209&gt;=Summary!$B$25,I4209&gt;=Summary!$B$26,I4209&lt;=Summary!$B$27,J4209&gt;=Summary!$B$28,J4209&lt;=Summary!$B$29,F4209*J4209&gt;1),"Yes","No")</f>
        <v>No</v>
      </c>
    </row>
    <row r="4210" customFormat="false" ht="15" hidden="false" customHeight="false" outlineLevel="0" collapsed="false">
      <c r="A4210" s="6" t="s">
        <v>151</v>
      </c>
      <c r="B4210" s="45" t="n">
        <v>42802</v>
      </c>
      <c r="C4210" s="6" t="s">
        <v>194</v>
      </c>
      <c r="D4210" s="6" t="s">
        <v>192</v>
      </c>
      <c r="E4210" s="6" t="s">
        <v>177</v>
      </c>
      <c r="F4210" s="34" t="n">
        <v>0.100340463221073</v>
      </c>
      <c r="G4210" s="34" t="n">
        <v>0.0673317247871201</v>
      </c>
      <c r="H4210" s="34" t="n">
        <v>0.0330087384339531</v>
      </c>
      <c r="I4210" s="34" t="n">
        <v>0.490240500125541</v>
      </c>
      <c r="J4210" s="35" t="n">
        <v>15</v>
      </c>
      <c r="K4210" s="6" t="n">
        <v>0</v>
      </c>
      <c r="L4210" s="35" t="n">
        <v>-1</v>
      </c>
      <c r="M4210" s="6" t="str">
        <f aca="false">IF(I4210&lt;=0,"Below 0%",IF(I4210&lt;=0.05,"0-5%",IF(I4210&lt;=0.1,"5-10%",IF(I4210&lt;=0.2,"10-20%",IF(I4210&lt;=0.4,"20-40%","Above 40%")))))</f>
        <v>Above 40%</v>
      </c>
      <c r="N4210" s="6" t="str">
        <f aca="false">IF(AND(H4210&gt;=Summary!$B$25,I4210&gt;=Summary!$B$26,I4210&lt;=Summary!$B$27,J4210&gt;=Summary!$B$28,J4210&lt;=Summary!$B$29,F4210*J4210&gt;1),"Yes","No")</f>
        <v>No</v>
      </c>
    </row>
    <row r="4211" customFormat="false" ht="15" hidden="false" customHeight="false" outlineLevel="0" collapsed="false">
      <c r="A4211" s="6" t="s">
        <v>151</v>
      </c>
      <c r="B4211" s="45" t="n">
        <v>42805</v>
      </c>
      <c r="C4211" s="6" t="s">
        <v>199</v>
      </c>
      <c r="D4211" s="6" t="s">
        <v>189</v>
      </c>
      <c r="E4211" s="6" t="s">
        <v>187</v>
      </c>
      <c r="F4211" s="34" t="n">
        <v>0.457662135362625</v>
      </c>
      <c r="G4211" s="34" t="n">
        <v>0.370636215334421</v>
      </c>
      <c r="H4211" s="34" t="n">
        <v>0.0870259200282043</v>
      </c>
      <c r="I4211" s="34" t="n">
        <v>0.234801447963421</v>
      </c>
      <c r="J4211" s="35" t="n">
        <v>2.7</v>
      </c>
      <c r="K4211" s="6" t="n">
        <v>1</v>
      </c>
      <c r="L4211" s="35" t="n">
        <v>1.7</v>
      </c>
      <c r="M4211" s="6" t="str">
        <f aca="false">IF(I4211&lt;=0,"Below 0%",IF(I4211&lt;=0.05,"0-5%",IF(I4211&lt;=0.1,"5-10%",IF(I4211&lt;=0.2,"10-20%",IF(I4211&lt;=0.4,"20-40%","Above 40%")))))</f>
        <v>20-40%</v>
      </c>
      <c r="N4211" s="6" t="str">
        <f aca="false">IF(AND(H4211&gt;=Summary!$B$25,I4211&gt;=Summary!$B$26,I4211&lt;=Summary!$B$27,J4211&gt;=Summary!$B$28,J4211&lt;=Summary!$B$29,F4211*J4211&gt;1),"Yes","No")</f>
        <v>Yes</v>
      </c>
    </row>
    <row r="4212" customFormat="false" ht="15" hidden="false" customHeight="false" outlineLevel="0" collapsed="false">
      <c r="A4212" s="6" t="s">
        <v>151</v>
      </c>
      <c r="B4212" s="45" t="n">
        <v>42805</v>
      </c>
      <c r="C4212" s="6" t="s">
        <v>199</v>
      </c>
      <c r="D4212" s="6" t="s">
        <v>189</v>
      </c>
      <c r="E4212" s="6" t="s">
        <v>174</v>
      </c>
      <c r="F4212" s="34" t="n">
        <v>0.233703374862671</v>
      </c>
      <c r="G4212" s="34" t="n">
        <v>0.28189233278956</v>
      </c>
      <c r="H4212" s="34" t="n">
        <v>-0.0481889579268887</v>
      </c>
      <c r="I4212" s="34" t="n">
        <v>-0.170948097275363</v>
      </c>
      <c r="J4212" s="35" t="n">
        <v>3.55</v>
      </c>
      <c r="K4212" s="6" t="n">
        <v>0</v>
      </c>
      <c r="L4212" s="35" t="n">
        <v>-1</v>
      </c>
      <c r="M4212" s="6" t="str">
        <f aca="false">IF(I4212&lt;=0,"Below 0%",IF(I4212&lt;=0.05,"0-5%",IF(I4212&lt;=0.1,"5-10%",IF(I4212&lt;=0.2,"10-20%",IF(I4212&lt;=0.4,"20-40%","Above 40%")))))</f>
        <v>Below 0%</v>
      </c>
      <c r="N4212" s="6" t="str">
        <f aca="false">IF(AND(H4212&gt;=Summary!$B$25,I4212&gt;=Summary!$B$26,I4212&lt;=Summary!$B$27,J4212&gt;=Summary!$B$28,J4212&lt;=Summary!$B$29,F4212*J4212&gt;1),"Yes","No")</f>
        <v>No</v>
      </c>
    </row>
    <row r="4213" customFormat="false" ht="15" hidden="false" customHeight="false" outlineLevel="0" collapsed="false">
      <c r="A4213" s="6" t="s">
        <v>151</v>
      </c>
      <c r="B4213" s="45" t="n">
        <v>42805</v>
      </c>
      <c r="C4213" s="6" t="s">
        <v>199</v>
      </c>
      <c r="D4213" s="6" t="s">
        <v>189</v>
      </c>
      <c r="E4213" s="6" t="s">
        <v>177</v>
      </c>
      <c r="F4213" s="34" t="n">
        <v>0.308634459972382</v>
      </c>
      <c r="G4213" s="34" t="n">
        <v>0.34747145187602</v>
      </c>
      <c r="H4213" s="34" t="n">
        <v>-0.038836991903638</v>
      </c>
      <c r="I4213" s="34" t="n">
        <v>-0.111770310032536</v>
      </c>
      <c r="J4213" s="35" t="n">
        <v>2.88</v>
      </c>
      <c r="K4213" s="6" t="n">
        <v>0</v>
      </c>
      <c r="L4213" s="35" t="n">
        <v>-1</v>
      </c>
      <c r="M4213" s="6" t="str">
        <f aca="false">IF(I4213&lt;=0,"Below 0%",IF(I4213&lt;=0.05,"0-5%",IF(I4213&lt;=0.1,"5-10%",IF(I4213&lt;=0.2,"10-20%",IF(I4213&lt;=0.4,"20-40%","Above 40%")))))</f>
        <v>Below 0%</v>
      </c>
      <c r="N4213" s="6" t="str">
        <f aca="false">IF(AND(H4213&gt;=Summary!$B$25,I4213&gt;=Summary!$B$26,I4213&lt;=Summary!$B$27,J4213&gt;=Summary!$B$28,J4213&lt;=Summary!$B$29,F4213*J4213&gt;1),"Yes","No")</f>
        <v>No</v>
      </c>
    </row>
    <row r="4214" customFormat="false" ht="15" hidden="false" customHeight="false" outlineLevel="0" collapsed="false">
      <c r="A4214" s="6" t="s">
        <v>151</v>
      </c>
      <c r="B4214" s="45" t="n">
        <v>42805</v>
      </c>
      <c r="C4214" s="6" t="s">
        <v>173</v>
      </c>
      <c r="D4214" s="6" t="s">
        <v>178</v>
      </c>
      <c r="E4214" s="6" t="s">
        <v>187</v>
      </c>
      <c r="F4214" s="34" t="n">
        <v>0.631508886814117</v>
      </c>
      <c r="G4214" s="34" t="n">
        <v>0.584267458117687</v>
      </c>
      <c r="H4214" s="34" t="n">
        <v>0.04724142869643</v>
      </c>
      <c r="I4214" s="34" t="n">
        <v>0.0808558273100233</v>
      </c>
      <c r="J4214" s="35" t="n">
        <v>1.7</v>
      </c>
      <c r="K4214" s="6" t="n">
        <v>1</v>
      </c>
      <c r="L4214" s="35" t="n">
        <v>0.7</v>
      </c>
      <c r="M4214" s="6" t="str">
        <f aca="false">IF(I4214&lt;=0,"Below 0%",IF(I4214&lt;=0.05,"0-5%",IF(I4214&lt;=0.1,"5-10%",IF(I4214&lt;=0.2,"10-20%",IF(I4214&lt;=0.4,"20-40%","Above 40%")))))</f>
        <v>5-10%</v>
      </c>
      <c r="N4214" s="6" t="str">
        <f aca="false">IF(AND(H4214&gt;=Summary!$B$25,I4214&gt;=Summary!$B$26,I4214&lt;=Summary!$B$27,J4214&gt;=Summary!$B$28,J4214&lt;=Summary!$B$29,F4214*J4214&gt;1),"Yes","No")</f>
        <v>No</v>
      </c>
    </row>
    <row r="4215" customFormat="false" ht="15" hidden="false" customHeight="false" outlineLevel="0" collapsed="false">
      <c r="A4215" s="6" t="s">
        <v>151</v>
      </c>
      <c r="B4215" s="45" t="n">
        <v>42805</v>
      </c>
      <c r="C4215" s="6" t="s">
        <v>173</v>
      </c>
      <c r="D4215" s="6" t="s">
        <v>178</v>
      </c>
      <c r="E4215" s="6" t="s">
        <v>174</v>
      </c>
      <c r="F4215" s="34" t="n">
        <v>0.212633103132248</v>
      </c>
      <c r="G4215" s="34" t="n">
        <v>0.250190095415634</v>
      </c>
      <c r="H4215" s="34" t="n">
        <v>-0.0375569922833865</v>
      </c>
      <c r="I4215" s="34" t="n">
        <v>-0.150113825333469</v>
      </c>
      <c r="J4215" s="35" t="n">
        <v>3.97</v>
      </c>
      <c r="K4215" s="6" t="n">
        <v>0</v>
      </c>
      <c r="L4215" s="35" t="n">
        <v>-1</v>
      </c>
      <c r="M4215" s="6" t="str">
        <f aca="false">IF(I4215&lt;=0,"Below 0%",IF(I4215&lt;=0.05,"0-5%",IF(I4215&lt;=0.1,"5-10%",IF(I4215&lt;=0.2,"10-20%",IF(I4215&lt;=0.4,"20-40%","Above 40%")))))</f>
        <v>Below 0%</v>
      </c>
      <c r="N4215" s="6" t="str">
        <f aca="false">IF(AND(H4215&gt;=Summary!$B$25,I4215&gt;=Summary!$B$26,I4215&lt;=Summary!$B$27,J4215&gt;=Summary!$B$28,J4215&lt;=Summary!$B$29,F4215*J4215&gt;1),"Yes","No")</f>
        <v>No</v>
      </c>
    </row>
    <row r="4216" customFormat="false" ht="15" hidden="false" customHeight="false" outlineLevel="0" collapsed="false">
      <c r="A4216" s="6" t="s">
        <v>151</v>
      </c>
      <c r="B4216" s="45" t="n">
        <v>42805</v>
      </c>
      <c r="C4216" s="6" t="s">
        <v>173</v>
      </c>
      <c r="D4216" s="6" t="s">
        <v>178</v>
      </c>
      <c r="E4216" s="6" t="s">
        <v>177</v>
      </c>
      <c r="F4216" s="34" t="n">
        <v>0.155858010053635</v>
      </c>
      <c r="G4216" s="34" t="n">
        <v>0.165542446466678</v>
      </c>
      <c r="H4216" s="34" t="n">
        <v>-0.00968443641304345</v>
      </c>
      <c r="I4216" s="34" t="n">
        <v>-0.0585012280520623</v>
      </c>
      <c r="J4216" s="35" t="n">
        <v>6</v>
      </c>
      <c r="K4216" s="6" t="n">
        <v>0</v>
      </c>
      <c r="L4216" s="35" t="n">
        <v>-1</v>
      </c>
      <c r="M4216" s="6" t="str">
        <f aca="false">IF(I4216&lt;=0,"Below 0%",IF(I4216&lt;=0.05,"0-5%",IF(I4216&lt;=0.1,"5-10%",IF(I4216&lt;=0.2,"10-20%",IF(I4216&lt;=0.4,"20-40%","Above 40%")))))</f>
        <v>Below 0%</v>
      </c>
      <c r="N4216" s="6" t="str">
        <f aca="false">IF(AND(H4216&gt;=Summary!$B$25,I4216&gt;=Summary!$B$26,I4216&lt;=Summary!$B$27,J4216&gt;=Summary!$B$28,J4216&lt;=Summary!$B$29,F4216*J4216&gt;1),"Yes","No")</f>
        <v>No</v>
      </c>
    </row>
    <row r="4217" customFormat="false" ht="15" hidden="false" customHeight="false" outlineLevel="0" collapsed="false">
      <c r="A4217" s="6" t="s">
        <v>151</v>
      </c>
      <c r="B4217" s="45" t="n">
        <v>42805</v>
      </c>
      <c r="C4217" s="6" t="s">
        <v>186</v>
      </c>
      <c r="D4217" s="6" t="s">
        <v>175</v>
      </c>
      <c r="E4217" s="6" t="s">
        <v>187</v>
      </c>
      <c r="F4217" s="34" t="n">
        <v>0.523309946060181</v>
      </c>
      <c r="G4217" s="34" t="n">
        <v>0.37883485937329</v>
      </c>
      <c r="H4217" s="34" t="n">
        <v>0.144475086686891</v>
      </c>
      <c r="I4217" s="34" t="n">
        <v>0.381366928391693</v>
      </c>
      <c r="J4217" s="35" t="n">
        <v>2.64</v>
      </c>
      <c r="K4217" s="6" t="n">
        <v>1</v>
      </c>
      <c r="L4217" s="35" t="n">
        <v>1.64</v>
      </c>
      <c r="M4217" s="6" t="str">
        <f aca="false">IF(I4217&lt;=0,"Below 0%",IF(I4217&lt;=0.05,"0-5%",IF(I4217&lt;=0.1,"5-10%",IF(I4217&lt;=0.2,"10-20%",IF(I4217&lt;=0.4,"20-40%","Above 40%")))))</f>
        <v>20-40%</v>
      </c>
      <c r="N4217" s="6" t="str">
        <f aca="false">IF(AND(H4217&gt;=Summary!$B$25,I4217&gt;=Summary!$B$26,I4217&lt;=Summary!$B$27,J4217&gt;=Summary!$B$28,J4217&lt;=Summary!$B$29,F4217*J4217&gt;1),"Yes","No")</f>
        <v>Yes</v>
      </c>
    </row>
    <row r="4218" customFormat="false" ht="15" hidden="false" customHeight="false" outlineLevel="0" collapsed="false">
      <c r="A4218" s="6" t="s">
        <v>151</v>
      </c>
      <c r="B4218" s="45" t="n">
        <v>42805</v>
      </c>
      <c r="C4218" s="6" t="s">
        <v>186</v>
      </c>
      <c r="D4218" s="6" t="s">
        <v>175</v>
      </c>
      <c r="E4218" s="6" t="s">
        <v>174</v>
      </c>
      <c r="F4218" s="34" t="n">
        <v>0.206373512744904</v>
      </c>
      <c r="G4218" s="34" t="n">
        <v>0.298544486192682</v>
      </c>
      <c r="H4218" s="34" t="n">
        <v>-0.0921709734477787</v>
      </c>
      <c r="I4218" s="34" t="n">
        <v>-0.308734469101168</v>
      </c>
      <c r="J4218" s="35" t="n">
        <v>3.35</v>
      </c>
      <c r="K4218" s="6" t="n">
        <v>0</v>
      </c>
      <c r="L4218" s="35" t="n">
        <v>-1</v>
      </c>
      <c r="M4218" s="6" t="str">
        <f aca="false">IF(I4218&lt;=0,"Below 0%",IF(I4218&lt;=0.05,"0-5%",IF(I4218&lt;=0.1,"5-10%",IF(I4218&lt;=0.2,"10-20%",IF(I4218&lt;=0.4,"20-40%","Above 40%")))))</f>
        <v>Below 0%</v>
      </c>
      <c r="N4218" s="6" t="str">
        <f aca="false">IF(AND(H4218&gt;=Summary!$B$25,I4218&gt;=Summary!$B$26,I4218&lt;=Summary!$B$27,J4218&gt;=Summary!$B$28,J4218&lt;=Summary!$B$29,F4218*J4218&gt;1),"Yes","No")</f>
        <v>No</v>
      </c>
    </row>
    <row r="4219" customFormat="false" ht="15" hidden="false" customHeight="false" outlineLevel="0" collapsed="false">
      <c r="A4219" s="6" t="s">
        <v>151</v>
      </c>
      <c r="B4219" s="45" t="n">
        <v>42805</v>
      </c>
      <c r="C4219" s="6" t="s">
        <v>186</v>
      </c>
      <c r="D4219" s="6" t="s">
        <v>175</v>
      </c>
      <c r="E4219" s="6" t="s">
        <v>177</v>
      </c>
      <c r="F4219" s="34" t="n">
        <v>0.270316570997238</v>
      </c>
      <c r="G4219" s="34" t="n">
        <v>0.322620654434028</v>
      </c>
      <c r="H4219" s="34" t="n">
        <v>-0.0523040834367895</v>
      </c>
      <c r="I4219" s="34" t="n">
        <v>-0.162122550797457</v>
      </c>
      <c r="J4219" s="35" t="n">
        <v>3.1</v>
      </c>
      <c r="K4219" s="6" t="n">
        <v>0</v>
      </c>
      <c r="L4219" s="35" t="n">
        <v>-1</v>
      </c>
      <c r="M4219" s="6" t="str">
        <f aca="false">IF(I4219&lt;=0,"Below 0%",IF(I4219&lt;=0.05,"0-5%",IF(I4219&lt;=0.1,"5-10%",IF(I4219&lt;=0.2,"10-20%",IF(I4219&lt;=0.4,"20-40%","Above 40%")))))</f>
        <v>Below 0%</v>
      </c>
      <c r="N4219" s="6" t="str">
        <f aca="false">IF(AND(H4219&gt;=Summary!$B$25,I4219&gt;=Summary!$B$26,I4219&lt;=Summary!$B$27,J4219&gt;=Summary!$B$28,J4219&lt;=Summary!$B$29,F4219*J4219&gt;1),"Yes","No")</f>
        <v>No</v>
      </c>
    </row>
    <row r="4220" customFormat="false" ht="15" hidden="false" customHeight="false" outlineLevel="0" collapsed="false">
      <c r="A4220" s="6" t="s">
        <v>151</v>
      </c>
      <c r="B4220" s="45" t="n">
        <v>42806</v>
      </c>
      <c r="C4220" s="6" t="s">
        <v>183</v>
      </c>
      <c r="D4220" s="6" t="s">
        <v>196</v>
      </c>
      <c r="E4220" s="6" t="s">
        <v>187</v>
      </c>
      <c r="F4220" s="34" t="n">
        <v>0.819605827331543</v>
      </c>
      <c r="G4220" s="34" t="n">
        <v>0.786988457502623</v>
      </c>
      <c r="H4220" s="34" t="n">
        <v>0.0326173698289197</v>
      </c>
      <c r="I4220" s="34" t="n">
        <v>0.0414458045959474</v>
      </c>
      <c r="J4220" s="35" t="n">
        <v>1.26</v>
      </c>
      <c r="K4220" s="6" t="n">
        <v>1</v>
      </c>
      <c r="L4220" s="35" t="n">
        <v>0.26</v>
      </c>
      <c r="M4220" s="6" t="str">
        <f aca="false">IF(I4220&lt;=0,"Below 0%",IF(I4220&lt;=0.05,"0-5%",IF(I4220&lt;=0.1,"5-10%",IF(I4220&lt;=0.2,"10-20%",IF(I4220&lt;=0.4,"20-40%","Above 40%")))))</f>
        <v>0-5%</v>
      </c>
      <c r="N4220" s="6" t="str">
        <f aca="false">IF(AND(H4220&gt;=Summary!$B$25,I4220&gt;=Summary!$B$26,I4220&lt;=Summary!$B$27,J4220&gt;=Summary!$B$28,J4220&lt;=Summary!$B$29,F4220*J4220&gt;1),"Yes","No")</f>
        <v>No</v>
      </c>
    </row>
    <row r="4221" customFormat="false" ht="15" hidden="false" customHeight="false" outlineLevel="0" collapsed="false">
      <c r="A4221" s="6" t="s">
        <v>151</v>
      </c>
      <c r="B4221" s="45" t="n">
        <v>42806</v>
      </c>
      <c r="C4221" s="6" t="s">
        <v>183</v>
      </c>
      <c r="D4221" s="6" t="s">
        <v>196</v>
      </c>
      <c r="E4221" s="6" t="s">
        <v>174</v>
      </c>
      <c r="F4221" s="34" t="n">
        <v>0.114912010729313</v>
      </c>
      <c r="G4221" s="34" t="n">
        <v>0.146904512067156</v>
      </c>
      <c r="H4221" s="34" t="n">
        <v>-0.0319925013378434</v>
      </c>
      <c r="I4221" s="34" t="n">
        <v>-0.217777526964034</v>
      </c>
      <c r="J4221" s="35" t="n">
        <v>6.75</v>
      </c>
      <c r="K4221" s="6" t="n">
        <v>0</v>
      </c>
      <c r="L4221" s="35" t="n">
        <v>-1</v>
      </c>
      <c r="M4221" s="6" t="str">
        <f aca="false">IF(I4221&lt;=0,"Below 0%",IF(I4221&lt;=0.05,"0-5%",IF(I4221&lt;=0.1,"5-10%",IF(I4221&lt;=0.2,"10-20%",IF(I4221&lt;=0.4,"20-40%","Above 40%")))))</f>
        <v>Below 0%</v>
      </c>
      <c r="N4221" s="6" t="str">
        <f aca="false">IF(AND(H4221&gt;=Summary!$B$25,I4221&gt;=Summary!$B$26,I4221&lt;=Summary!$B$27,J4221&gt;=Summary!$B$28,J4221&lt;=Summary!$B$29,F4221*J4221&gt;1),"Yes","No")</f>
        <v>No</v>
      </c>
    </row>
    <row r="4222" customFormat="false" ht="15" hidden="false" customHeight="false" outlineLevel="0" collapsed="false">
      <c r="A4222" s="6" t="s">
        <v>151</v>
      </c>
      <c r="B4222" s="45" t="n">
        <v>42806</v>
      </c>
      <c r="C4222" s="6" t="s">
        <v>183</v>
      </c>
      <c r="D4222" s="6" t="s">
        <v>196</v>
      </c>
      <c r="E4222" s="6" t="s">
        <v>177</v>
      </c>
      <c r="F4222" s="34" t="n">
        <v>0.0654821991920471</v>
      </c>
      <c r="G4222" s="34" t="n">
        <v>0.0661070304302204</v>
      </c>
      <c r="H4222" s="34" t="n">
        <v>-0.000624831238173237</v>
      </c>
      <c r="I4222" s="34" t="n">
        <v>-0.0094518122218904</v>
      </c>
      <c r="J4222" s="35" t="n">
        <v>15</v>
      </c>
      <c r="K4222" s="6" t="n">
        <v>0</v>
      </c>
      <c r="L4222" s="35" t="n">
        <v>-1</v>
      </c>
      <c r="M4222" s="6" t="str">
        <f aca="false">IF(I4222&lt;=0,"Below 0%",IF(I4222&lt;=0.05,"0-5%",IF(I4222&lt;=0.1,"5-10%",IF(I4222&lt;=0.2,"10-20%",IF(I4222&lt;=0.4,"20-40%","Above 40%")))))</f>
        <v>Below 0%</v>
      </c>
      <c r="N4222" s="6" t="str">
        <f aca="false">IF(AND(H4222&gt;=Summary!$B$25,I4222&gt;=Summary!$B$26,I4222&lt;=Summary!$B$27,J4222&gt;=Summary!$B$28,J4222&lt;=Summary!$B$29,F4222*J4222&gt;1),"Yes","No")</f>
        <v>No</v>
      </c>
    </row>
    <row r="4223" customFormat="false" ht="15" hidden="false" customHeight="false" outlineLevel="0" collapsed="false">
      <c r="A4223" s="6" t="s">
        <v>151</v>
      </c>
      <c r="B4223" s="45" t="n">
        <v>42812</v>
      </c>
      <c r="C4223" s="6" t="s">
        <v>199</v>
      </c>
      <c r="D4223" s="6" t="s">
        <v>175</v>
      </c>
      <c r="E4223" s="6" t="s">
        <v>187</v>
      </c>
      <c r="F4223" s="34" t="n">
        <v>0.497579604387283</v>
      </c>
      <c r="G4223" s="34" t="n">
        <v>0.43955450556868</v>
      </c>
      <c r="H4223" s="34" t="n">
        <v>0.0580250988186029</v>
      </c>
      <c r="I4223" s="34" t="n">
        <v>0.132008881909951</v>
      </c>
      <c r="J4223" s="35" t="n">
        <v>2.3</v>
      </c>
      <c r="K4223" s="6" t="n">
        <v>1</v>
      </c>
      <c r="L4223" s="35" t="n">
        <v>1.3</v>
      </c>
      <c r="M4223" s="6" t="str">
        <f aca="false">IF(I4223&lt;=0,"Below 0%",IF(I4223&lt;=0.05,"0-5%",IF(I4223&lt;=0.1,"5-10%",IF(I4223&lt;=0.2,"10-20%",IF(I4223&lt;=0.4,"20-40%","Above 40%")))))</f>
        <v>10-20%</v>
      </c>
      <c r="N4223" s="6" t="str">
        <f aca="false">IF(AND(H4223&gt;=Summary!$B$25,I4223&gt;=Summary!$B$26,I4223&lt;=Summary!$B$27,J4223&gt;=Summary!$B$28,J4223&lt;=Summary!$B$29,F4223*J4223&gt;1),"Yes","No")</f>
        <v>Yes</v>
      </c>
    </row>
    <row r="4224" customFormat="false" ht="15" hidden="false" customHeight="false" outlineLevel="0" collapsed="false">
      <c r="A4224" s="6" t="s">
        <v>151</v>
      </c>
      <c r="B4224" s="45" t="n">
        <v>42812</v>
      </c>
      <c r="C4224" s="6" t="s">
        <v>199</v>
      </c>
      <c r="D4224" s="6" t="s">
        <v>175</v>
      </c>
      <c r="E4224" s="6" t="s">
        <v>174</v>
      </c>
      <c r="F4224" s="34" t="n">
        <v>0.305214732885361</v>
      </c>
      <c r="G4224" s="34" t="n">
        <v>0.287208909888626</v>
      </c>
      <c r="H4224" s="34" t="n">
        <v>0.0180058229967343</v>
      </c>
      <c r="I4224" s="34" t="n">
        <v>0.0626924248405685</v>
      </c>
      <c r="J4224" s="35" t="n">
        <v>3.52</v>
      </c>
      <c r="K4224" s="6" t="n">
        <v>0</v>
      </c>
      <c r="L4224" s="35" t="n">
        <v>-1</v>
      </c>
      <c r="M4224" s="6" t="str">
        <f aca="false">IF(I4224&lt;=0,"Below 0%",IF(I4224&lt;=0.05,"0-5%",IF(I4224&lt;=0.1,"5-10%",IF(I4224&lt;=0.2,"10-20%",IF(I4224&lt;=0.4,"20-40%","Above 40%")))))</f>
        <v>5-10%</v>
      </c>
      <c r="N4224" s="6" t="str">
        <f aca="false">IF(AND(H4224&gt;=Summary!$B$25,I4224&gt;=Summary!$B$26,I4224&lt;=Summary!$B$27,J4224&gt;=Summary!$B$28,J4224&lt;=Summary!$B$29,F4224*J4224&gt;1),"Yes","No")</f>
        <v>No</v>
      </c>
    </row>
    <row r="4225" customFormat="false" ht="15" hidden="false" customHeight="false" outlineLevel="0" collapsed="false">
      <c r="A4225" s="6" t="s">
        <v>151</v>
      </c>
      <c r="B4225" s="45" t="n">
        <v>42812</v>
      </c>
      <c r="C4225" s="6" t="s">
        <v>199</v>
      </c>
      <c r="D4225" s="6" t="s">
        <v>175</v>
      </c>
      <c r="E4225" s="6" t="s">
        <v>177</v>
      </c>
      <c r="F4225" s="34" t="n">
        <v>0.197205662727356</v>
      </c>
      <c r="G4225" s="34" t="n">
        <v>0.273236584542693</v>
      </c>
      <c r="H4225" s="34" t="n">
        <v>-0.0760309218153372</v>
      </c>
      <c r="I4225" s="34" t="n">
        <v>-0.278260401851339</v>
      </c>
      <c r="J4225" s="35" t="n">
        <v>3.7</v>
      </c>
      <c r="K4225" s="6" t="n">
        <v>0</v>
      </c>
      <c r="L4225" s="35" t="n">
        <v>-1</v>
      </c>
      <c r="M4225" s="6" t="str">
        <f aca="false">IF(I4225&lt;=0,"Below 0%",IF(I4225&lt;=0.05,"0-5%",IF(I4225&lt;=0.1,"5-10%",IF(I4225&lt;=0.2,"10-20%",IF(I4225&lt;=0.4,"20-40%","Above 40%")))))</f>
        <v>Below 0%</v>
      </c>
      <c r="N4225" s="6" t="str">
        <f aca="false">IF(AND(H4225&gt;=Summary!$B$25,I4225&gt;=Summary!$B$26,I4225&lt;=Summary!$B$27,J4225&gt;=Summary!$B$28,J4225&lt;=Summary!$B$29,F4225*J4225&gt;1),"Yes","No")</f>
        <v>No</v>
      </c>
    </row>
    <row r="4226" customFormat="false" ht="15" hidden="false" customHeight="false" outlineLevel="0" collapsed="false">
      <c r="A4226" s="6" t="s">
        <v>151</v>
      </c>
      <c r="B4226" s="45" t="n">
        <v>42812</v>
      </c>
      <c r="C4226" s="6" t="s">
        <v>180</v>
      </c>
      <c r="D4226" s="6" t="s">
        <v>198</v>
      </c>
      <c r="E4226" s="6" t="s">
        <v>187</v>
      </c>
      <c r="F4226" s="34" t="n">
        <v>0.463086128234863</v>
      </c>
      <c r="G4226" s="34" t="n">
        <v>0.504725053947466</v>
      </c>
      <c r="H4226" s="34" t="n">
        <v>-0.0416389257126031</v>
      </c>
      <c r="I4226" s="34" t="n">
        <v>-0.082498234210773</v>
      </c>
      <c r="J4226" s="35" t="n">
        <v>2</v>
      </c>
      <c r="K4226" s="6" t="n">
        <v>1</v>
      </c>
      <c r="L4226" s="35" t="n">
        <v>1</v>
      </c>
      <c r="M4226" s="6" t="str">
        <f aca="false">IF(I4226&lt;=0,"Below 0%",IF(I4226&lt;=0.05,"0-5%",IF(I4226&lt;=0.1,"5-10%",IF(I4226&lt;=0.2,"10-20%",IF(I4226&lt;=0.4,"20-40%","Above 40%")))))</f>
        <v>Below 0%</v>
      </c>
      <c r="N4226" s="6" t="str">
        <f aca="false">IF(AND(H4226&gt;=Summary!$B$25,I4226&gt;=Summary!$B$26,I4226&lt;=Summary!$B$27,J4226&gt;=Summary!$B$28,J4226&lt;=Summary!$B$29,F4226*J4226&gt;1),"Yes","No")</f>
        <v>No</v>
      </c>
    </row>
    <row r="4227" customFormat="false" ht="15" hidden="false" customHeight="false" outlineLevel="0" collapsed="false">
      <c r="A4227" s="6" t="s">
        <v>151</v>
      </c>
      <c r="B4227" s="45" t="n">
        <v>42812</v>
      </c>
      <c r="C4227" s="6" t="s">
        <v>180</v>
      </c>
      <c r="D4227" s="6" t="s">
        <v>198</v>
      </c>
      <c r="E4227" s="6" t="s">
        <v>174</v>
      </c>
      <c r="F4227" s="34" t="n">
        <v>0.251030534505844</v>
      </c>
      <c r="G4227" s="34" t="n">
        <v>0.282759133864127</v>
      </c>
      <c r="H4227" s="34" t="n">
        <v>-0.0317285993582827</v>
      </c>
      <c r="I4227" s="34" t="n">
        <v>-0.11221069651999</v>
      </c>
      <c r="J4227" s="35" t="n">
        <v>3.57</v>
      </c>
      <c r="K4227" s="6" t="n">
        <v>0</v>
      </c>
      <c r="L4227" s="35" t="n">
        <v>-1</v>
      </c>
      <c r="M4227" s="6" t="str">
        <f aca="false">IF(I4227&lt;=0,"Below 0%",IF(I4227&lt;=0.05,"0-5%",IF(I4227&lt;=0.1,"5-10%",IF(I4227&lt;=0.2,"10-20%",IF(I4227&lt;=0.4,"20-40%","Above 40%")))))</f>
        <v>Below 0%</v>
      </c>
      <c r="N4227" s="6" t="str">
        <f aca="false">IF(AND(H4227&gt;=Summary!$B$25,I4227&gt;=Summary!$B$26,I4227&lt;=Summary!$B$27,J4227&gt;=Summary!$B$28,J4227&lt;=Summary!$B$29,F4227*J4227&gt;1),"Yes","No")</f>
        <v>No</v>
      </c>
    </row>
    <row r="4228" customFormat="false" ht="15" hidden="false" customHeight="false" outlineLevel="0" collapsed="false">
      <c r="A4228" s="6" t="s">
        <v>151</v>
      </c>
      <c r="B4228" s="45" t="n">
        <v>42812</v>
      </c>
      <c r="C4228" s="6" t="s">
        <v>180</v>
      </c>
      <c r="D4228" s="6" t="s">
        <v>198</v>
      </c>
      <c r="E4228" s="6" t="s">
        <v>177</v>
      </c>
      <c r="F4228" s="34" t="n">
        <v>0.285883337259293</v>
      </c>
      <c r="G4228" s="34" t="n">
        <v>0.212515812188407</v>
      </c>
      <c r="H4228" s="34" t="n">
        <v>0.0733675250708857</v>
      </c>
      <c r="I4228" s="34" t="n">
        <v>0.345233252600712</v>
      </c>
      <c r="J4228" s="35" t="n">
        <v>4.75</v>
      </c>
      <c r="K4228" s="6" t="n">
        <v>0</v>
      </c>
      <c r="L4228" s="35" t="n">
        <v>-1</v>
      </c>
      <c r="M4228" s="6" t="str">
        <f aca="false">IF(I4228&lt;=0,"Below 0%",IF(I4228&lt;=0.05,"0-5%",IF(I4228&lt;=0.1,"5-10%",IF(I4228&lt;=0.2,"10-20%",IF(I4228&lt;=0.4,"20-40%","Above 40%")))))</f>
        <v>20-40%</v>
      </c>
      <c r="N4228" s="6" t="str">
        <f aca="false">IF(AND(H4228&gt;=Summary!$B$25,I4228&gt;=Summary!$B$26,I4228&lt;=Summary!$B$27,J4228&gt;=Summary!$B$28,J4228&lt;=Summary!$B$29,F4228*J4228&gt;1),"Yes","No")</f>
        <v>Yes</v>
      </c>
    </row>
    <row r="4229" customFormat="false" ht="15" hidden="false" customHeight="false" outlineLevel="0" collapsed="false">
      <c r="A4229" s="6" t="s">
        <v>151</v>
      </c>
      <c r="B4229" s="45" t="n">
        <v>42812</v>
      </c>
      <c r="C4229" s="6" t="s">
        <v>173</v>
      </c>
      <c r="D4229" s="6" t="s">
        <v>186</v>
      </c>
      <c r="E4229" s="6" t="s">
        <v>187</v>
      </c>
      <c r="F4229" s="34" t="n">
        <v>0.71190333366394</v>
      </c>
      <c r="G4229" s="34" t="n">
        <v>0.646522117410019</v>
      </c>
      <c r="H4229" s="34" t="n">
        <v>0.0653812162539212</v>
      </c>
      <c r="I4229" s="34" t="n">
        <v>0.101127578613768</v>
      </c>
      <c r="J4229" s="35" t="n">
        <v>1.54</v>
      </c>
      <c r="K4229" s="6" t="n">
        <v>1</v>
      </c>
      <c r="L4229" s="35" t="n">
        <v>0.54</v>
      </c>
      <c r="M4229" s="6" t="str">
        <f aca="false">IF(I4229&lt;=0,"Below 0%",IF(I4229&lt;=0.05,"0-5%",IF(I4229&lt;=0.1,"5-10%",IF(I4229&lt;=0.2,"10-20%",IF(I4229&lt;=0.4,"20-40%","Above 40%")))))</f>
        <v>10-20%</v>
      </c>
      <c r="N4229" s="6" t="str">
        <f aca="false">IF(AND(H4229&gt;=Summary!$B$25,I4229&gt;=Summary!$B$26,I4229&lt;=Summary!$B$27,J4229&gt;=Summary!$B$28,J4229&lt;=Summary!$B$29,F4229*J4229&gt;1),"Yes","No")</f>
        <v>No</v>
      </c>
    </row>
    <row r="4230" customFormat="false" ht="15" hidden="false" customHeight="false" outlineLevel="0" collapsed="false">
      <c r="A4230" s="6" t="s">
        <v>151</v>
      </c>
      <c r="B4230" s="45" t="n">
        <v>42812</v>
      </c>
      <c r="C4230" s="6" t="s">
        <v>173</v>
      </c>
      <c r="D4230" s="6" t="s">
        <v>186</v>
      </c>
      <c r="E4230" s="6" t="s">
        <v>174</v>
      </c>
      <c r="F4230" s="34" t="n">
        <v>0.135760083794594</v>
      </c>
      <c r="G4230" s="34" t="n">
        <v>0.221254235735873</v>
      </c>
      <c r="H4230" s="34" t="n">
        <v>-0.0854941519412794</v>
      </c>
      <c r="I4230" s="34" t="n">
        <v>-0.386406848469739</v>
      </c>
      <c r="J4230" s="35" t="n">
        <v>4.5</v>
      </c>
      <c r="K4230" s="6" t="n">
        <v>0</v>
      </c>
      <c r="L4230" s="35" t="n">
        <v>-1</v>
      </c>
      <c r="M4230" s="6" t="str">
        <f aca="false">IF(I4230&lt;=0,"Below 0%",IF(I4230&lt;=0.05,"0-5%",IF(I4230&lt;=0.1,"5-10%",IF(I4230&lt;=0.2,"10-20%",IF(I4230&lt;=0.4,"20-40%","Above 40%")))))</f>
        <v>Below 0%</v>
      </c>
      <c r="N4230" s="6" t="str">
        <f aca="false">IF(AND(H4230&gt;=Summary!$B$25,I4230&gt;=Summary!$B$26,I4230&lt;=Summary!$B$27,J4230&gt;=Summary!$B$28,J4230&lt;=Summary!$B$29,F4230*J4230&gt;1),"Yes","No")</f>
        <v>No</v>
      </c>
    </row>
    <row r="4231" customFormat="false" ht="15" hidden="false" customHeight="false" outlineLevel="0" collapsed="false">
      <c r="A4231" s="6" t="s">
        <v>151</v>
      </c>
      <c r="B4231" s="45" t="n">
        <v>42812</v>
      </c>
      <c r="C4231" s="6" t="s">
        <v>173</v>
      </c>
      <c r="D4231" s="6" t="s">
        <v>186</v>
      </c>
      <c r="E4231" s="6" t="s">
        <v>177</v>
      </c>
      <c r="F4231" s="34" t="n">
        <v>0.152336627244949</v>
      </c>
      <c r="G4231" s="34" t="n">
        <v>0.132223646854108</v>
      </c>
      <c r="H4231" s="34" t="n">
        <v>0.0201129803908418</v>
      </c>
      <c r="I4231" s="34" t="n">
        <v>0.152113338796607</v>
      </c>
      <c r="J4231" s="35" t="n">
        <v>7.53</v>
      </c>
      <c r="K4231" s="6" t="n">
        <v>0</v>
      </c>
      <c r="L4231" s="35" t="n">
        <v>-1</v>
      </c>
      <c r="M4231" s="6" t="str">
        <f aca="false">IF(I4231&lt;=0,"Below 0%",IF(I4231&lt;=0.05,"0-5%",IF(I4231&lt;=0.1,"5-10%",IF(I4231&lt;=0.2,"10-20%",IF(I4231&lt;=0.4,"20-40%","Above 40%")))))</f>
        <v>10-20%</v>
      </c>
      <c r="N4231" s="6" t="str">
        <f aca="false">IF(AND(H4231&gt;=Summary!$B$25,I4231&gt;=Summary!$B$26,I4231&lt;=Summary!$B$27,J4231&gt;=Summary!$B$28,J4231&lt;=Summary!$B$29,F4231*J4231&gt;1),"Yes","No")</f>
        <v>No</v>
      </c>
    </row>
    <row r="4232" customFormat="false" ht="15" hidden="false" customHeight="false" outlineLevel="0" collapsed="false">
      <c r="A4232" s="6" t="s">
        <v>151</v>
      </c>
      <c r="B4232" s="45" t="n">
        <v>42812</v>
      </c>
      <c r="C4232" s="6" t="s">
        <v>192</v>
      </c>
      <c r="D4232" s="6" t="s">
        <v>190</v>
      </c>
      <c r="E4232" s="6" t="s">
        <v>187</v>
      </c>
      <c r="F4232" s="34" t="n">
        <v>0.200848907232285</v>
      </c>
      <c r="G4232" s="34" t="n">
        <v>0.150037444801198</v>
      </c>
      <c r="H4232" s="34" t="n">
        <v>0.0508114624310863</v>
      </c>
      <c r="I4232" s="34" t="n">
        <v>0.338658542861832</v>
      </c>
      <c r="J4232" s="35" t="n">
        <v>6.74</v>
      </c>
      <c r="K4232" s="6" t="n">
        <v>0</v>
      </c>
      <c r="L4232" s="35" t="n">
        <v>-1</v>
      </c>
      <c r="M4232" s="6" t="str">
        <f aca="false">IF(I4232&lt;=0,"Below 0%",IF(I4232&lt;=0.05,"0-5%",IF(I4232&lt;=0.1,"5-10%",IF(I4232&lt;=0.2,"10-20%",IF(I4232&lt;=0.4,"20-40%","Above 40%")))))</f>
        <v>20-40%</v>
      </c>
      <c r="N4232" s="6" t="str">
        <f aca="false">IF(AND(H4232&gt;=Summary!$B$25,I4232&gt;=Summary!$B$26,I4232&lt;=Summary!$B$27,J4232&gt;=Summary!$B$28,J4232&lt;=Summary!$B$29,F4232*J4232&gt;1),"Yes","No")</f>
        <v>No</v>
      </c>
    </row>
    <row r="4233" customFormat="false" ht="15" hidden="false" customHeight="false" outlineLevel="0" collapsed="false">
      <c r="A4233" s="6" t="s">
        <v>151</v>
      </c>
      <c r="B4233" s="45" t="n">
        <v>42812</v>
      </c>
      <c r="C4233" s="6" t="s">
        <v>192</v>
      </c>
      <c r="D4233" s="6" t="s">
        <v>190</v>
      </c>
      <c r="E4233" s="6" t="s">
        <v>174</v>
      </c>
      <c r="F4233" s="34" t="n">
        <v>0.231561124324799</v>
      </c>
      <c r="G4233" s="34" t="n">
        <v>0.24077437570478</v>
      </c>
      <c r="H4233" s="34" t="n">
        <v>-0.00921325137998141</v>
      </c>
      <c r="I4233" s="34" t="n">
        <v>-0.038265082623568</v>
      </c>
      <c r="J4233" s="35" t="n">
        <v>4.2</v>
      </c>
      <c r="K4233" s="6" t="n">
        <v>0</v>
      </c>
      <c r="L4233" s="35" t="n">
        <v>-1</v>
      </c>
      <c r="M4233" s="6" t="str">
        <f aca="false">IF(I4233&lt;=0,"Below 0%",IF(I4233&lt;=0.05,"0-5%",IF(I4233&lt;=0.1,"5-10%",IF(I4233&lt;=0.2,"10-20%",IF(I4233&lt;=0.4,"20-40%","Above 40%")))))</f>
        <v>Below 0%</v>
      </c>
      <c r="N4233" s="6" t="str">
        <f aca="false">IF(AND(H4233&gt;=Summary!$B$25,I4233&gt;=Summary!$B$26,I4233&lt;=Summary!$B$27,J4233&gt;=Summary!$B$28,J4233&lt;=Summary!$B$29,F4233*J4233&gt;1),"Yes","No")</f>
        <v>No</v>
      </c>
    </row>
    <row r="4234" customFormat="false" ht="15" hidden="false" customHeight="false" outlineLevel="0" collapsed="false">
      <c r="A4234" s="6" t="s">
        <v>151</v>
      </c>
      <c r="B4234" s="45" t="n">
        <v>42812</v>
      </c>
      <c r="C4234" s="6" t="s">
        <v>192</v>
      </c>
      <c r="D4234" s="6" t="s">
        <v>190</v>
      </c>
      <c r="E4234" s="6" t="s">
        <v>177</v>
      </c>
      <c r="F4234" s="34" t="n">
        <v>0.567589998245239</v>
      </c>
      <c r="G4234" s="34" t="n">
        <v>0.609188179494022</v>
      </c>
      <c r="H4234" s="34" t="n">
        <v>-0.0415981812487826</v>
      </c>
      <c r="I4234" s="34" t="n">
        <v>-0.0682846165586027</v>
      </c>
      <c r="J4234" s="35" t="n">
        <v>1.66</v>
      </c>
      <c r="K4234" s="6" t="n">
        <v>1</v>
      </c>
      <c r="L4234" s="35" t="n">
        <v>0.66</v>
      </c>
      <c r="M4234" s="6" t="str">
        <f aca="false">IF(I4234&lt;=0,"Below 0%",IF(I4234&lt;=0.05,"0-5%",IF(I4234&lt;=0.1,"5-10%",IF(I4234&lt;=0.2,"10-20%",IF(I4234&lt;=0.4,"20-40%","Above 40%")))))</f>
        <v>Below 0%</v>
      </c>
      <c r="N4234" s="6" t="str">
        <f aca="false">IF(AND(H4234&gt;=Summary!$B$25,I4234&gt;=Summary!$B$26,I4234&lt;=Summary!$B$27,J4234&gt;=Summary!$B$28,J4234&lt;=Summary!$B$29,F4234*J4234&gt;1),"Yes","No")</f>
        <v>No</v>
      </c>
    </row>
    <row r="4235" customFormat="false" ht="15" hidden="false" customHeight="false" outlineLevel="0" collapsed="false">
      <c r="A4235" s="6" t="s">
        <v>151</v>
      </c>
      <c r="B4235" s="45" t="n">
        <v>42812</v>
      </c>
      <c r="C4235" s="6" t="s">
        <v>191</v>
      </c>
      <c r="D4235" s="6" t="s">
        <v>196</v>
      </c>
      <c r="E4235" s="6" t="s">
        <v>187</v>
      </c>
      <c r="F4235" s="34" t="n">
        <v>0.261827915906906</v>
      </c>
      <c r="G4235" s="34" t="n">
        <v>0.379604904029153</v>
      </c>
      <c r="H4235" s="34" t="n">
        <v>-0.117776988122247</v>
      </c>
      <c r="I4235" s="34" t="n">
        <v>-0.310262030000544</v>
      </c>
      <c r="J4235" s="35" t="n">
        <v>2.62</v>
      </c>
      <c r="K4235" s="6" t="n">
        <v>0</v>
      </c>
      <c r="L4235" s="35" t="n">
        <v>-1</v>
      </c>
      <c r="M4235" s="6" t="str">
        <f aca="false">IF(I4235&lt;=0,"Below 0%",IF(I4235&lt;=0.05,"0-5%",IF(I4235&lt;=0.1,"5-10%",IF(I4235&lt;=0.2,"10-20%",IF(I4235&lt;=0.4,"20-40%","Above 40%")))))</f>
        <v>Below 0%</v>
      </c>
      <c r="N4235" s="6" t="str">
        <f aca="false">IF(AND(H4235&gt;=Summary!$B$25,I4235&gt;=Summary!$B$26,I4235&lt;=Summary!$B$27,J4235&gt;=Summary!$B$28,J4235&lt;=Summary!$B$29,F4235*J4235&gt;1),"Yes","No")</f>
        <v>No</v>
      </c>
    </row>
    <row r="4236" customFormat="false" ht="15" hidden="false" customHeight="false" outlineLevel="0" collapsed="false">
      <c r="A4236" s="6" t="s">
        <v>151</v>
      </c>
      <c r="B4236" s="45" t="n">
        <v>42812</v>
      </c>
      <c r="C4236" s="6" t="s">
        <v>191</v>
      </c>
      <c r="D4236" s="6" t="s">
        <v>196</v>
      </c>
      <c r="E4236" s="6" t="s">
        <v>174</v>
      </c>
      <c r="F4236" s="34" t="n">
        <v>0.323771744966507</v>
      </c>
      <c r="G4236" s="34" t="n">
        <v>0.299567725468789</v>
      </c>
      <c r="H4236" s="34" t="n">
        <v>0.0242040194977177</v>
      </c>
      <c r="I4236" s="34" t="n">
        <v>0.0807964858692345</v>
      </c>
      <c r="J4236" s="35" t="n">
        <v>3.32</v>
      </c>
      <c r="K4236" s="6" t="n">
        <v>1</v>
      </c>
      <c r="L4236" s="35" t="n">
        <v>2.32</v>
      </c>
      <c r="M4236" s="6" t="str">
        <f aca="false">IF(I4236&lt;=0,"Below 0%",IF(I4236&lt;=0.05,"0-5%",IF(I4236&lt;=0.1,"5-10%",IF(I4236&lt;=0.2,"10-20%",IF(I4236&lt;=0.4,"20-40%","Above 40%")))))</f>
        <v>5-10%</v>
      </c>
      <c r="N4236" s="6" t="str">
        <f aca="false">IF(AND(H4236&gt;=Summary!$B$25,I4236&gt;=Summary!$B$26,I4236&lt;=Summary!$B$27,J4236&gt;=Summary!$B$28,J4236&lt;=Summary!$B$29,F4236*J4236&gt;1),"Yes","No")</f>
        <v>No</v>
      </c>
    </row>
    <row r="4237" customFormat="false" ht="15" hidden="false" customHeight="false" outlineLevel="0" collapsed="false">
      <c r="A4237" s="6" t="s">
        <v>151</v>
      </c>
      <c r="B4237" s="45" t="n">
        <v>42812</v>
      </c>
      <c r="C4237" s="6" t="s">
        <v>191</v>
      </c>
      <c r="D4237" s="6" t="s">
        <v>196</v>
      </c>
      <c r="E4237" s="6" t="s">
        <v>177</v>
      </c>
      <c r="F4237" s="34" t="n">
        <v>0.414400339126587</v>
      </c>
      <c r="G4237" s="34" t="n">
        <v>0.320827370502058</v>
      </c>
      <c r="H4237" s="34" t="n">
        <v>0.0935729686245288</v>
      </c>
      <c r="I4237" s="34" t="n">
        <v>0.291661426760746</v>
      </c>
      <c r="J4237" s="35" t="n">
        <v>3.1</v>
      </c>
      <c r="K4237" s="6" t="n">
        <v>0</v>
      </c>
      <c r="L4237" s="35" t="n">
        <v>-1</v>
      </c>
      <c r="M4237" s="6" t="str">
        <f aca="false">IF(I4237&lt;=0,"Below 0%",IF(I4237&lt;=0.05,"0-5%",IF(I4237&lt;=0.1,"5-10%",IF(I4237&lt;=0.2,"10-20%",IF(I4237&lt;=0.4,"20-40%","Above 40%")))))</f>
        <v>20-40%</v>
      </c>
      <c r="N4237" s="6" t="str">
        <f aca="false">IF(AND(H4237&gt;=Summary!$B$25,I4237&gt;=Summary!$B$26,I4237&lt;=Summary!$B$27,J4237&gt;=Summary!$B$28,J4237&lt;=Summary!$B$29,F4237*J4237&gt;1),"Yes","No")</f>
        <v>Yes</v>
      </c>
    </row>
    <row r="4238" customFormat="false" ht="15" hidden="false" customHeight="false" outlineLevel="0" collapsed="false">
      <c r="A4238" s="6" t="s">
        <v>151</v>
      </c>
      <c r="B4238" s="45" t="n">
        <v>42812</v>
      </c>
      <c r="C4238" s="6" t="s">
        <v>178</v>
      </c>
      <c r="D4238" s="6" t="s">
        <v>185</v>
      </c>
      <c r="E4238" s="6" t="s">
        <v>187</v>
      </c>
      <c r="F4238" s="34" t="n">
        <v>0.184827104210854</v>
      </c>
      <c r="G4238" s="34" t="n">
        <v>0.182492414878076</v>
      </c>
      <c r="H4238" s="34" t="n">
        <v>0.00233468933277742</v>
      </c>
      <c r="I4238" s="34" t="n">
        <v>0.0127933499829964</v>
      </c>
      <c r="J4238" s="35" t="n">
        <v>5.5</v>
      </c>
      <c r="K4238" s="6" t="n">
        <v>1</v>
      </c>
      <c r="L4238" s="35" t="n">
        <v>4.5</v>
      </c>
      <c r="M4238" s="6" t="str">
        <f aca="false">IF(I4238&lt;=0,"Below 0%",IF(I4238&lt;=0.05,"0-5%",IF(I4238&lt;=0.1,"5-10%",IF(I4238&lt;=0.2,"10-20%",IF(I4238&lt;=0.4,"20-40%","Above 40%")))))</f>
        <v>0-5%</v>
      </c>
      <c r="N4238" s="6" t="str">
        <f aca="false">IF(AND(H4238&gt;=Summary!$B$25,I4238&gt;=Summary!$B$26,I4238&lt;=Summary!$B$27,J4238&gt;=Summary!$B$28,J4238&lt;=Summary!$B$29,F4238*J4238&gt;1),"Yes","No")</f>
        <v>No</v>
      </c>
    </row>
    <row r="4239" customFormat="false" ht="15" hidden="false" customHeight="false" outlineLevel="0" collapsed="false">
      <c r="A4239" s="6" t="s">
        <v>151</v>
      </c>
      <c r="B4239" s="45" t="n">
        <v>42812</v>
      </c>
      <c r="C4239" s="6" t="s">
        <v>178</v>
      </c>
      <c r="D4239" s="6" t="s">
        <v>185</v>
      </c>
      <c r="E4239" s="6" t="s">
        <v>174</v>
      </c>
      <c r="F4239" s="34" t="n">
        <v>0.0717109888792038</v>
      </c>
      <c r="G4239" s="34" t="n">
        <v>0.247218788627936</v>
      </c>
      <c r="H4239" s="34" t="n">
        <v>-0.175507799748732</v>
      </c>
      <c r="I4239" s="34" t="n">
        <v>-0.709929049983621</v>
      </c>
      <c r="J4239" s="35" t="n">
        <v>4.06</v>
      </c>
      <c r="K4239" s="6" t="n">
        <v>0</v>
      </c>
      <c r="L4239" s="35" t="n">
        <v>-1</v>
      </c>
      <c r="M4239" s="6" t="str">
        <f aca="false">IF(I4239&lt;=0,"Below 0%",IF(I4239&lt;=0.05,"0-5%",IF(I4239&lt;=0.1,"5-10%",IF(I4239&lt;=0.2,"10-20%",IF(I4239&lt;=0.4,"20-40%","Above 40%")))))</f>
        <v>Below 0%</v>
      </c>
      <c r="N4239" s="6" t="str">
        <f aca="false">IF(AND(H4239&gt;=Summary!$B$25,I4239&gt;=Summary!$B$26,I4239&lt;=Summary!$B$27,J4239&gt;=Summary!$B$28,J4239&lt;=Summary!$B$29,F4239*J4239&gt;1),"Yes","No")</f>
        <v>No</v>
      </c>
    </row>
    <row r="4240" customFormat="false" ht="15" hidden="false" customHeight="false" outlineLevel="0" collapsed="false">
      <c r="A4240" s="6" t="s">
        <v>151</v>
      </c>
      <c r="B4240" s="45" t="n">
        <v>42812</v>
      </c>
      <c r="C4240" s="6" t="s">
        <v>178</v>
      </c>
      <c r="D4240" s="6" t="s">
        <v>185</v>
      </c>
      <c r="E4240" s="6" t="s">
        <v>177</v>
      </c>
      <c r="F4240" s="34" t="n">
        <v>0.743461906909943</v>
      </c>
      <c r="G4240" s="34" t="n">
        <v>0.570288796493988</v>
      </c>
      <c r="H4240" s="34" t="n">
        <v>0.173173110415955</v>
      </c>
      <c r="I4240" s="34" t="n">
        <v>0.303658622579622</v>
      </c>
      <c r="J4240" s="35" t="n">
        <v>1.76</v>
      </c>
      <c r="K4240" s="6" t="n">
        <v>0</v>
      </c>
      <c r="L4240" s="35" t="n">
        <v>-1</v>
      </c>
      <c r="M4240" s="6" t="str">
        <f aca="false">IF(I4240&lt;=0,"Below 0%",IF(I4240&lt;=0.05,"0-5%",IF(I4240&lt;=0.1,"5-10%",IF(I4240&lt;=0.2,"10-20%",IF(I4240&lt;=0.4,"20-40%","Above 40%")))))</f>
        <v>20-40%</v>
      </c>
      <c r="N4240" s="6" t="str">
        <f aca="false">IF(AND(H4240&gt;=Summary!$B$25,I4240&gt;=Summary!$B$26,I4240&lt;=Summary!$B$27,J4240&gt;=Summary!$B$28,J4240&lt;=Summary!$B$29,F4240*J4240&gt;1),"Yes","No")</f>
        <v>No</v>
      </c>
    </row>
    <row r="4241" customFormat="false" ht="15" hidden="false" customHeight="false" outlineLevel="0" collapsed="false">
      <c r="A4241" s="6" t="s">
        <v>151</v>
      </c>
      <c r="B4241" s="45" t="n">
        <v>42812</v>
      </c>
      <c r="C4241" s="6" t="s">
        <v>189</v>
      </c>
      <c r="D4241" s="6" t="s">
        <v>195</v>
      </c>
      <c r="E4241" s="6" t="s">
        <v>187</v>
      </c>
      <c r="F4241" s="34" t="n">
        <v>0.402297854423523</v>
      </c>
      <c r="G4241" s="34" t="n">
        <v>0.420530781373323</v>
      </c>
      <c r="H4241" s="34" t="n">
        <v>-0.0182329269497999</v>
      </c>
      <c r="I4241" s="34" t="n">
        <v>-0.0433569378447324</v>
      </c>
      <c r="J4241" s="35" t="n">
        <v>2.38</v>
      </c>
      <c r="K4241" s="6" t="n">
        <v>0</v>
      </c>
      <c r="L4241" s="35" t="n">
        <v>-1</v>
      </c>
      <c r="M4241" s="6" t="str">
        <f aca="false">IF(I4241&lt;=0,"Below 0%",IF(I4241&lt;=0.05,"0-5%",IF(I4241&lt;=0.1,"5-10%",IF(I4241&lt;=0.2,"10-20%",IF(I4241&lt;=0.4,"20-40%","Above 40%")))))</f>
        <v>Below 0%</v>
      </c>
      <c r="N4241" s="6" t="str">
        <f aca="false">IF(AND(H4241&gt;=Summary!$B$25,I4241&gt;=Summary!$B$26,I4241&lt;=Summary!$B$27,J4241&gt;=Summary!$B$28,J4241&lt;=Summary!$B$29,F4241*J4241&gt;1),"Yes","No")</f>
        <v>No</v>
      </c>
    </row>
    <row r="4242" customFormat="false" ht="15" hidden="false" customHeight="false" outlineLevel="0" collapsed="false">
      <c r="A4242" s="6" t="s">
        <v>151</v>
      </c>
      <c r="B4242" s="45" t="n">
        <v>42812</v>
      </c>
      <c r="C4242" s="6" t="s">
        <v>189</v>
      </c>
      <c r="D4242" s="6" t="s">
        <v>195</v>
      </c>
      <c r="E4242" s="6" t="s">
        <v>174</v>
      </c>
      <c r="F4242" s="34" t="n">
        <v>0.267183184623718</v>
      </c>
      <c r="G4242" s="34" t="n">
        <v>0.28596093133386</v>
      </c>
      <c r="H4242" s="34" t="n">
        <v>-0.0187777467101413</v>
      </c>
      <c r="I4242" s="34" t="n">
        <v>-0.0656654271706026</v>
      </c>
      <c r="J4242" s="35" t="n">
        <v>3.5</v>
      </c>
      <c r="K4242" s="6" t="n">
        <v>0</v>
      </c>
      <c r="L4242" s="35" t="n">
        <v>-1</v>
      </c>
      <c r="M4242" s="6" t="str">
        <f aca="false">IF(I4242&lt;=0,"Below 0%",IF(I4242&lt;=0.05,"0-5%",IF(I4242&lt;=0.1,"5-10%",IF(I4242&lt;=0.2,"10-20%",IF(I4242&lt;=0.4,"20-40%","Above 40%")))))</f>
        <v>Below 0%</v>
      </c>
      <c r="N4242" s="6" t="str">
        <f aca="false">IF(AND(H4242&gt;=Summary!$B$25,I4242&gt;=Summary!$B$26,I4242&lt;=Summary!$B$27,J4242&gt;=Summary!$B$28,J4242&lt;=Summary!$B$29,F4242*J4242&gt;1),"Yes","No")</f>
        <v>No</v>
      </c>
    </row>
    <row r="4243" customFormat="false" ht="15" hidden="false" customHeight="false" outlineLevel="0" collapsed="false">
      <c r="A4243" s="6" t="s">
        <v>151</v>
      </c>
      <c r="B4243" s="45" t="n">
        <v>42812</v>
      </c>
      <c r="C4243" s="6" t="s">
        <v>189</v>
      </c>
      <c r="D4243" s="6" t="s">
        <v>195</v>
      </c>
      <c r="E4243" s="6" t="s">
        <v>177</v>
      </c>
      <c r="F4243" s="34" t="n">
        <v>0.330518960952759</v>
      </c>
      <c r="G4243" s="34" t="n">
        <v>0.293508287292818</v>
      </c>
      <c r="H4243" s="34" t="n">
        <v>0.0370106736599411</v>
      </c>
      <c r="I4243" s="34" t="n">
        <v>0.12609754225787</v>
      </c>
      <c r="J4243" s="35" t="n">
        <v>3.41</v>
      </c>
      <c r="K4243" s="6" t="n">
        <v>1</v>
      </c>
      <c r="L4243" s="35" t="n">
        <v>2.41</v>
      </c>
      <c r="M4243" s="6" t="str">
        <f aca="false">IF(I4243&lt;=0,"Below 0%",IF(I4243&lt;=0.05,"0-5%",IF(I4243&lt;=0.1,"5-10%",IF(I4243&lt;=0.2,"10-20%",IF(I4243&lt;=0.4,"20-40%","Above 40%")))))</f>
        <v>10-20%</v>
      </c>
      <c r="N4243" s="6" t="str">
        <f aca="false">IF(AND(H4243&gt;=Summary!$B$25,I4243&gt;=Summary!$B$26,I4243&lt;=Summary!$B$27,J4243&gt;=Summary!$B$28,J4243&lt;=Summary!$B$29,F4243*J4243&gt;1),"Yes","No")</f>
        <v>Yes</v>
      </c>
    </row>
    <row r="4244" customFormat="false" ht="15" hidden="false" customHeight="false" outlineLevel="0" collapsed="false">
      <c r="A4244" s="6" t="s">
        <v>151</v>
      </c>
      <c r="B4244" s="45" t="n">
        <v>42813</v>
      </c>
      <c r="C4244" s="6" t="s">
        <v>194</v>
      </c>
      <c r="D4244" s="6" t="s">
        <v>183</v>
      </c>
      <c r="E4244" s="6" t="s">
        <v>187</v>
      </c>
      <c r="F4244" s="34" t="n">
        <v>0.599880337715149</v>
      </c>
      <c r="G4244" s="34" t="n">
        <v>0.493452973572446</v>
      </c>
      <c r="H4244" s="34" t="n">
        <v>0.106427364142703</v>
      </c>
      <c r="I4244" s="34" t="n">
        <v>0.21567883839508</v>
      </c>
      <c r="J4244" s="35" t="n">
        <v>2.03</v>
      </c>
      <c r="K4244" s="6" t="n">
        <v>0</v>
      </c>
      <c r="L4244" s="35" t="n">
        <v>-1</v>
      </c>
      <c r="M4244" s="6" t="str">
        <f aca="false">IF(I4244&lt;=0,"Below 0%",IF(I4244&lt;=0.05,"0-5%",IF(I4244&lt;=0.1,"5-10%",IF(I4244&lt;=0.2,"10-20%",IF(I4244&lt;=0.4,"20-40%","Above 40%")))))</f>
        <v>20-40%</v>
      </c>
      <c r="N4244" s="6" t="str">
        <f aca="false">IF(AND(H4244&gt;=Summary!$B$25,I4244&gt;=Summary!$B$26,I4244&lt;=Summary!$B$27,J4244&gt;=Summary!$B$28,J4244&lt;=Summary!$B$29,F4244*J4244&gt;1),"Yes","No")</f>
        <v>Yes</v>
      </c>
    </row>
    <row r="4245" customFormat="false" ht="15" hidden="false" customHeight="false" outlineLevel="0" collapsed="false">
      <c r="A4245" s="6" t="s">
        <v>151</v>
      </c>
      <c r="B4245" s="45" t="n">
        <v>42813</v>
      </c>
      <c r="C4245" s="6" t="s">
        <v>194</v>
      </c>
      <c r="D4245" s="6" t="s">
        <v>183</v>
      </c>
      <c r="E4245" s="6" t="s">
        <v>174</v>
      </c>
      <c r="F4245" s="34" t="n">
        <v>0.232529416680336</v>
      </c>
      <c r="G4245" s="34" t="n">
        <v>0.262227627317294</v>
      </c>
      <c r="H4245" s="34" t="n">
        <v>-0.0296982106369584</v>
      </c>
      <c r="I4245" s="34" t="n">
        <v>-0.113253553566359</v>
      </c>
      <c r="J4245" s="35" t="n">
        <v>3.82</v>
      </c>
      <c r="K4245" s="6" t="n">
        <v>1</v>
      </c>
      <c r="L4245" s="35" t="n">
        <v>2.82</v>
      </c>
      <c r="M4245" s="6" t="str">
        <f aca="false">IF(I4245&lt;=0,"Below 0%",IF(I4245&lt;=0.05,"0-5%",IF(I4245&lt;=0.1,"5-10%",IF(I4245&lt;=0.2,"10-20%",IF(I4245&lt;=0.4,"20-40%","Above 40%")))))</f>
        <v>Below 0%</v>
      </c>
      <c r="N4245" s="6" t="str">
        <f aca="false">IF(AND(H4245&gt;=Summary!$B$25,I4245&gt;=Summary!$B$26,I4245&lt;=Summary!$B$27,J4245&gt;=Summary!$B$28,J4245&lt;=Summary!$B$29,F4245*J4245&gt;1),"Yes","No")</f>
        <v>No</v>
      </c>
    </row>
    <row r="4246" customFormat="false" ht="15" hidden="false" customHeight="false" outlineLevel="0" collapsed="false">
      <c r="A4246" s="6" t="s">
        <v>151</v>
      </c>
      <c r="B4246" s="45" t="n">
        <v>42813</v>
      </c>
      <c r="C4246" s="6" t="s">
        <v>194</v>
      </c>
      <c r="D4246" s="6" t="s">
        <v>183</v>
      </c>
      <c r="E4246" s="6" t="s">
        <v>177</v>
      </c>
      <c r="F4246" s="34" t="n">
        <v>0.167590230703354</v>
      </c>
      <c r="G4246" s="34" t="n">
        <v>0.24431939911026</v>
      </c>
      <c r="H4246" s="34" t="n">
        <v>-0.0767291684069059</v>
      </c>
      <c r="I4246" s="34" t="n">
        <v>-0.314052705951026</v>
      </c>
      <c r="J4246" s="35" t="n">
        <v>4.1</v>
      </c>
      <c r="K4246" s="6" t="n">
        <v>0</v>
      </c>
      <c r="L4246" s="35" t="n">
        <v>-1</v>
      </c>
      <c r="M4246" s="6" t="str">
        <f aca="false">IF(I4246&lt;=0,"Below 0%",IF(I4246&lt;=0.05,"0-5%",IF(I4246&lt;=0.1,"5-10%",IF(I4246&lt;=0.2,"10-20%",IF(I4246&lt;=0.4,"20-40%","Above 40%")))))</f>
        <v>Below 0%</v>
      </c>
      <c r="N4246" s="6" t="str">
        <f aca="false">IF(AND(H4246&gt;=Summary!$B$25,I4246&gt;=Summary!$B$26,I4246&lt;=Summary!$B$27,J4246&gt;=Summary!$B$28,J4246&lt;=Summary!$B$29,F4246*J4246&gt;1),"Yes","No")</f>
        <v>No</v>
      </c>
    </row>
    <row r="4247" customFormat="false" ht="15" hidden="false" customHeight="false" outlineLevel="0" collapsed="false">
      <c r="A4247" s="6" t="s">
        <v>151</v>
      </c>
      <c r="B4247" s="45" t="n">
        <v>42813</v>
      </c>
      <c r="C4247" s="6" t="s">
        <v>200</v>
      </c>
      <c r="D4247" s="6" t="s">
        <v>176</v>
      </c>
      <c r="E4247" s="6" t="s">
        <v>187</v>
      </c>
      <c r="F4247" s="34" t="n">
        <v>0.223922356963158</v>
      </c>
      <c r="G4247" s="34" t="n">
        <v>0.160891089108911</v>
      </c>
      <c r="H4247" s="34" t="n">
        <v>0.0630312678542468</v>
      </c>
      <c r="I4247" s="34" t="n">
        <v>0.391763572509472</v>
      </c>
      <c r="J4247" s="35" t="n">
        <v>6.3</v>
      </c>
      <c r="K4247" s="6" t="n">
        <v>0</v>
      </c>
      <c r="L4247" s="35" t="n">
        <v>-1</v>
      </c>
      <c r="M4247" s="6" t="str">
        <f aca="false">IF(I4247&lt;=0,"Below 0%",IF(I4247&lt;=0.05,"0-5%",IF(I4247&lt;=0.1,"5-10%",IF(I4247&lt;=0.2,"10-20%",IF(I4247&lt;=0.4,"20-40%","Above 40%")))))</f>
        <v>20-40%</v>
      </c>
      <c r="N4247" s="6" t="str">
        <f aca="false">IF(AND(H4247&gt;=Summary!$B$25,I4247&gt;=Summary!$B$26,I4247&lt;=Summary!$B$27,J4247&gt;=Summary!$B$28,J4247&lt;=Summary!$B$29,F4247*J4247&gt;1),"Yes","No")</f>
        <v>No</v>
      </c>
    </row>
    <row r="4248" customFormat="false" ht="15" hidden="false" customHeight="false" outlineLevel="0" collapsed="false">
      <c r="A4248" s="6" t="s">
        <v>151</v>
      </c>
      <c r="B4248" s="45" t="n">
        <v>42813</v>
      </c>
      <c r="C4248" s="6" t="s">
        <v>200</v>
      </c>
      <c r="D4248" s="6" t="s">
        <v>176</v>
      </c>
      <c r="E4248" s="6" t="s">
        <v>174</v>
      </c>
      <c r="F4248" s="34" t="n">
        <v>0.0847606733441353</v>
      </c>
      <c r="G4248" s="34" t="n">
        <v>0.25990099009901</v>
      </c>
      <c r="H4248" s="34" t="n">
        <v>-0.175140316754875</v>
      </c>
      <c r="I4248" s="34" t="n">
        <v>-0.673873218752089</v>
      </c>
      <c r="J4248" s="35" t="n">
        <v>3.9</v>
      </c>
      <c r="K4248" s="6" t="n">
        <v>0</v>
      </c>
      <c r="L4248" s="35" t="n">
        <v>-1</v>
      </c>
      <c r="M4248" s="6" t="str">
        <f aca="false">IF(I4248&lt;=0,"Below 0%",IF(I4248&lt;=0.05,"0-5%",IF(I4248&lt;=0.1,"5-10%",IF(I4248&lt;=0.2,"10-20%",IF(I4248&lt;=0.4,"20-40%","Above 40%")))))</f>
        <v>Below 0%</v>
      </c>
      <c r="N4248" s="6" t="str">
        <f aca="false">IF(AND(H4248&gt;=Summary!$B$25,I4248&gt;=Summary!$B$26,I4248&lt;=Summary!$B$27,J4248&gt;=Summary!$B$28,J4248&lt;=Summary!$B$29,F4248*J4248&gt;1),"Yes","No")</f>
        <v>No</v>
      </c>
    </row>
    <row r="4249" customFormat="false" ht="15" hidden="false" customHeight="false" outlineLevel="0" collapsed="false">
      <c r="A4249" s="6" t="s">
        <v>151</v>
      </c>
      <c r="B4249" s="45" t="n">
        <v>42813</v>
      </c>
      <c r="C4249" s="6" t="s">
        <v>200</v>
      </c>
      <c r="D4249" s="6" t="s">
        <v>176</v>
      </c>
      <c r="E4249" s="6" t="s">
        <v>177</v>
      </c>
      <c r="F4249" s="34" t="n">
        <v>0.691316962242127</v>
      </c>
      <c r="G4249" s="34" t="n">
        <v>0.579207920792079</v>
      </c>
      <c r="H4249" s="34" t="n">
        <v>0.112109041450047</v>
      </c>
      <c r="I4249" s="34" t="n">
        <v>0.193555780965039</v>
      </c>
      <c r="J4249" s="35" t="n">
        <v>1.75</v>
      </c>
      <c r="K4249" s="6" t="n">
        <v>1</v>
      </c>
      <c r="L4249" s="35" t="n">
        <v>0.75</v>
      </c>
      <c r="M4249" s="6" t="str">
        <f aca="false">IF(I4249&lt;=0,"Below 0%",IF(I4249&lt;=0.05,"0-5%",IF(I4249&lt;=0.1,"5-10%",IF(I4249&lt;=0.2,"10-20%",IF(I4249&lt;=0.4,"20-40%","Above 40%")))))</f>
        <v>10-20%</v>
      </c>
      <c r="N4249" s="6" t="str">
        <f aca="false">IF(AND(H4249&gt;=Summary!$B$25,I4249&gt;=Summary!$B$26,I4249&lt;=Summary!$B$27,J4249&gt;=Summary!$B$28,J4249&lt;=Summary!$B$29,F4249*J4249&gt;1),"Yes","No")</f>
        <v>No</v>
      </c>
    </row>
    <row r="4250" customFormat="false" ht="15" hidden="false" customHeight="false" outlineLevel="0" collapsed="false">
      <c r="A4250" s="6" t="s">
        <v>151</v>
      </c>
      <c r="B4250" s="45" t="n">
        <v>42813</v>
      </c>
      <c r="C4250" s="6" t="s">
        <v>181</v>
      </c>
      <c r="D4250" s="6" t="s">
        <v>179</v>
      </c>
      <c r="E4250" s="6" t="s">
        <v>187</v>
      </c>
      <c r="F4250" s="34" t="n">
        <v>0.672389626502991</v>
      </c>
      <c r="G4250" s="34" t="n">
        <v>0.576664630421503</v>
      </c>
      <c r="H4250" s="34" t="n">
        <v>0.095724996081488</v>
      </c>
      <c r="I4250" s="34" t="n">
        <v>0.165997689179445</v>
      </c>
      <c r="J4250" s="35" t="n">
        <v>1.75</v>
      </c>
      <c r="K4250" s="6" t="n">
        <v>1</v>
      </c>
      <c r="L4250" s="35" t="n">
        <v>0.75</v>
      </c>
      <c r="M4250" s="6" t="str">
        <f aca="false">IF(I4250&lt;=0,"Below 0%",IF(I4250&lt;=0.05,"0-5%",IF(I4250&lt;=0.1,"5-10%",IF(I4250&lt;=0.2,"10-20%",IF(I4250&lt;=0.4,"20-40%","Above 40%")))))</f>
        <v>10-20%</v>
      </c>
      <c r="N4250" s="6" t="str">
        <f aca="false">IF(AND(H4250&gt;=Summary!$B$25,I4250&gt;=Summary!$B$26,I4250&lt;=Summary!$B$27,J4250&gt;=Summary!$B$28,J4250&lt;=Summary!$B$29,F4250*J4250&gt;1),"Yes","No")</f>
        <v>No</v>
      </c>
    </row>
    <row r="4251" customFormat="false" ht="15" hidden="false" customHeight="false" outlineLevel="0" collapsed="false">
      <c r="A4251" s="6" t="s">
        <v>151</v>
      </c>
      <c r="B4251" s="45" t="n">
        <v>42813</v>
      </c>
      <c r="C4251" s="6" t="s">
        <v>181</v>
      </c>
      <c r="D4251" s="6" t="s">
        <v>179</v>
      </c>
      <c r="E4251" s="6" t="s">
        <v>174</v>
      </c>
      <c r="F4251" s="34" t="n">
        <v>0.210455164313316</v>
      </c>
      <c r="G4251" s="34" t="n">
        <v>0.252290775809408</v>
      </c>
      <c r="H4251" s="34" t="n">
        <v>-0.0418356114960911</v>
      </c>
      <c r="I4251" s="34" t="n">
        <v>-0.165822992782327</v>
      </c>
      <c r="J4251" s="35" t="n">
        <v>4</v>
      </c>
      <c r="K4251" s="6" t="n">
        <v>0</v>
      </c>
      <c r="L4251" s="35" t="n">
        <v>-1</v>
      </c>
      <c r="M4251" s="6" t="str">
        <f aca="false">IF(I4251&lt;=0,"Below 0%",IF(I4251&lt;=0.05,"0-5%",IF(I4251&lt;=0.1,"5-10%",IF(I4251&lt;=0.2,"10-20%",IF(I4251&lt;=0.4,"20-40%","Above 40%")))))</f>
        <v>Below 0%</v>
      </c>
      <c r="N4251" s="6" t="str">
        <f aca="false">IF(AND(H4251&gt;=Summary!$B$25,I4251&gt;=Summary!$B$26,I4251&lt;=Summary!$B$27,J4251&gt;=Summary!$B$28,J4251&lt;=Summary!$B$29,F4251*J4251&gt;1),"Yes","No")</f>
        <v>No</v>
      </c>
    </row>
    <row r="4252" customFormat="false" ht="15" hidden="false" customHeight="false" outlineLevel="0" collapsed="false">
      <c r="A4252" s="6" t="s">
        <v>151</v>
      </c>
      <c r="B4252" s="45" t="n">
        <v>42813</v>
      </c>
      <c r="C4252" s="6" t="s">
        <v>181</v>
      </c>
      <c r="D4252" s="6" t="s">
        <v>179</v>
      </c>
      <c r="E4252" s="6" t="s">
        <v>177</v>
      </c>
      <c r="F4252" s="34" t="n">
        <v>0.117155231535435</v>
      </c>
      <c r="G4252" s="34" t="n">
        <v>0.17104459376909</v>
      </c>
      <c r="H4252" s="34" t="n">
        <v>-0.0538893622336551</v>
      </c>
      <c r="I4252" s="34" t="n">
        <v>-0.315060307058905</v>
      </c>
      <c r="J4252" s="35" t="n">
        <v>5.9</v>
      </c>
      <c r="K4252" s="6" t="n">
        <v>0</v>
      </c>
      <c r="L4252" s="35" t="n">
        <v>-1</v>
      </c>
      <c r="M4252" s="6" t="str">
        <f aca="false">IF(I4252&lt;=0,"Below 0%",IF(I4252&lt;=0.05,"0-5%",IF(I4252&lt;=0.1,"5-10%",IF(I4252&lt;=0.2,"10-20%",IF(I4252&lt;=0.4,"20-40%","Above 40%")))))</f>
        <v>Below 0%</v>
      </c>
      <c r="N4252" s="6" t="str">
        <f aca="false">IF(AND(H4252&gt;=Summary!$B$25,I4252&gt;=Summary!$B$26,I4252&lt;=Summary!$B$27,J4252&gt;=Summary!$B$28,J4252&lt;=Summary!$B$29,F4252*J4252&gt;1),"Yes","No")</f>
        <v>No</v>
      </c>
    </row>
    <row r="4253" customFormat="false" ht="15" hidden="false" customHeight="false" outlineLevel="0" collapsed="false">
      <c r="A4253" s="6" t="s">
        <v>151</v>
      </c>
      <c r="B4253" s="45" t="n">
        <v>42826</v>
      </c>
      <c r="C4253" s="6" t="s">
        <v>196</v>
      </c>
      <c r="D4253" s="6" t="s">
        <v>181</v>
      </c>
      <c r="E4253" s="6" t="s">
        <v>187</v>
      </c>
      <c r="F4253" s="34" t="n">
        <v>0.22315263748169</v>
      </c>
      <c r="G4253" s="34" t="n">
        <v>0.166520120930345</v>
      </c>
      <c r="H4253" s="34" t="n">
        <v>0.0566325165513449</v>
      </c>
      <c r="I4253" s="34" t="n">
        <v>0.340094135380999</v>
      </c>
      <c r="J4253" s="35" t="n">
        <v>6.07</v>
      </c>
      <c r="K4253" s="6" t="n">
        <v>0</v>
      </c>
      <c r="L4253" s="35" t="n">
        <v>-1</v>
      </c>
      <c r="M4253" s="6" t="str">
        <f aca="false">IF(I4253&lt;=0,"Below 0%",IF(I4253&lt;=0.05,"0-5%",IF(I4253&lt;=0.1,"5-10%",IF(I4253&lt;=0.2,"10-20%",IF(I4253&lt;=0.4,"20-40%","Above 40%")))))</f>
        <v>20-40%</v>
      </c>
      <c r="N4253" s="6" t="str">
        <f aca="false">IF(AND(H4253&gt;=Summary!$B$25,I4253&gt;=Summary!$B$26,I4253&lt;=Summary!$B$27,J4253&gt;=Summary!$B$28,J4253&lt;=Summary!$B$29,F4253*J4253&gt;1),"Yes","No")</f>
        <v>No</v>
      </c>
    </row>
    <row r="4254" customFormat="false" ht="15" hidden="false" customHeight="false" outlineLevel="0" collapsed="false">
      <c r="A4254" s="6" t="s">
        <v>151</v>
      </c>
      <c r="B4254" s="45" t="n">
        <v>42826</v>
      </c>
      <c r="C4254" s="6" t="s">
        <v>196</v>
      </c>
      <c r="D4254" s="6" t="s">
        <v>181</v>
      </c>
      <c r="E4254" s="6" t="s">
        <v>174</v>
      </c>
      <c r="F4254" s="34" t="n">
        <v>0.115243248641491</v>
      </c>
      <c r="G4254" s="34" t="n">
        <v>0.255892945328403</v>
      </c>
      <c r="H4254" s="34" t="n">
        <v>-0.140649696686912</v>
      </c>
      <c r="I4254" s="34" t="n">
        <v>-0.549642728549659</v>
      </c>
      <c r="J4254" s="35" t="n">
        <v>3.95</v>
      </c>
      <c r="K4254" s="6" t="n">
        <v>0</v>
      </c>
      <c r="L4254" s="35" t="n">
        <v>-1</v>
      </c>
      <c r="M4254" s="6" t="str">
        <f aca="false">IF(I4254&lt;=0,"Below 0%",IF(I4254&lt;=0.05,"0-5%",IF(I4254&lt;=0.1,"5-10%",IF(I4254&lt;=0.2,"10-20%",IF(I4254&lt;=0.4,"20-40%","Above 40%")))))</f>
        <v>Below 0%</v>
      </c>
      <c r="N4254" s="6" t="str">
        <f aca="false">IF(AND(H4254&gt;=Summary!$B$25,I4254&gt;=Summary!$B$26,I4254&lt;=Summary!$B$27,J4254&gt;=Summary!$B$28,J4254&lt;=Summary!$B$29,F4254*J4254&gt;1),"Yes","No")</f>
        <v>No</v>
      </c>
    </row>
    <row r="4255" customFormat="false" ht="15" hidden="false" customHeight="false" outlineLevel="0" collapsed="false">
      <c r="A4255" s="6" t="s">
        <v>151</v>
      </c>
      <c r="B4255" s="45" t="n">
        <v>42826</v>
      </c>
      <c r="C4255" s="6" t="s">
        <v>196</v>
      </c>
      <c r="D4255" s="6" t="s">
        <v>181</v>
      </c>
      <c r="E4255" s="6" t="s">
        <v>177</v>
      </c>
      <c r="F4255" s="34" t="n">
        <v>0.661604106426239</v>
      </c>
      <c r="G4255" s="34" t="n">
        <v>0.577586933741253</v>
      </c>
      <c r="H4255" s="34" t="n">
        <v>0.0840171726849865</v>
      </c>
      <c r="I4255" s="34" t="n">
        <v>0.14546238458127</v>
      </c>
      <c r="J4255" s="35" t="n">
        <v>1.75</v>
      </c>
      <c r="K4255" s="6" t="n">
        <v>1</v>
      </c>
      <c r="L4255" s="35" t="n">
        <v>0.75</v>
      </c>
      <c r="M4255" s="6" t="str">
        <f aca="false">IF(I4255&lt;=0,"Below 0%",IF(I4255&lt;=0.05,"0-5%",IF(I4255&lt;=0.1,"5-10%",IF(I4255&lt;=0.2,"10-20%",IF(I4255&lt;=0.4,"20-40%","Above 40%")))))</f>
        <v>10-20%</v>
      </c>
      <c r="N4255" s="6" t="str">
        <f aca="false">IF(AND(H4255&gt;=Summary!$B$25,I4255&gt;=Summary!$B$26,I4255&lt;=Summary!$B$27,J4255&gt;=Summary!$B$28,J4255&lt;=Summary!$B$29,F4255*J4255&gt;1),"Yes","No")</f>
        <v>No</v>
      </c>
    </row>
    <row r="4256" customFormat="false" ht="15" hidden="false" customHeight="false" outlineLevel="0" collapsed="false">
      <c r="A4256" s="6" t="s">
        <v>151</v>
      </c>
      <c r="B4256" s="45" t="n">
        <v>42826</v>
      </c>
      <c r="C4256" s="6" t="s">
        <v>190</v>
      </c>
      <c r="D4256" s="6" t="s">
        <v>180</v>
      </c>
      <c r="E4256" s="6" t="s">
        <v>187</v>
      </c>
      <c r="F4256" s="34" t="n">
        <v>0.857978820800781</v>
      </c>
      <c r="G4256" s="34" t="n">
        <v>0.761741222172692</v>
      </c>
      <c r="H4256" s="34" t="n">
        <v>0.0962375986280889</v>
      </c>
      <c r="I4256" s="34" t="n">
        <v>0.126338966340292</v>
      </c>
      <c r="J4256" s="35" t="n">
        <v>1.31</v>
      </c>
      <c r="K4256" s="6" t="n">
        <v>0</v>
      </c>
      <c r="L4256" s="35" t="n">
        <v>-1</v>
      </c>
      <c r="M4256" s="6" t="str">
        <f aca="false">IF(I4256&lt;=0,"Below 0%",IF(I4256&lt;=0.05,"0-5%",IF(I4256&lt;=0.1,"5-10%",IF(I4256&lt;=0.2,"10-20%",IF(I4256&lt;=0.4,"20-40%","Above 40%")))))</f>
        <v>10-20%</v>
      </c>
      <c r="N4256" s="6" t="str">
        <f aca="false">IF(AND(H4256&gt;=Summary!$B$25,I4256&gt;=Summary!$B$26,I4256&lt;=Summary!$B$27,J4256&gt;=Summary!$B$28,J4256&lt;=Summary!$B$29,F4256*J4256&gt;1),"Yes","No")</f>
        <v>No</v>
      </c>
    </row>
    <row r="4257" customFormat="false" ht="15" hidden="false" customHeight="false" outlineLevel="0" collapsed="false">
      <c r="A4257" s="6" t="s">
        <v>151</v>
      </c>
      <c r="B4257" s="45" t="n">
        <v>42826</v>
      </c>
      <c r="C4257" s="6" t="s">
        <v>190</v>
      </c>
      <c r="D4257" s="6" t="s">
        <v>180</v>
      </c>
      <c r="E4257" s="6" t="s">
        <v>174</v>
      </c>
      <c r="F4257" s="34" t="n">
        <v>0.103251822292805</v>
      </c>
      <c r="G4257" s="34" t="n">
        <v>0.166313500174371</v>
      </c>
      <c r="H4257" s="34" t="n">
        <v>-0.0630616778815665</v>
      </c>
      <c r="I4257" s="34" t="n">
        <v>-0.379173535614665</v>
      </c>
      <c r="J4257" s="35" t="n">
        <v>6</v>
      </c>
      <c r="K4257" s="6" t="n">
        <v>0</v>
      </c>
      <c r="L4257" s="35" t="n">
        <v>-1</v>
      </c>
      <c r="M4257" s="6" t="str">
        <f aca="false">IF(I4257&lt;=0,"Below 0%",IF(I4257&lt;=0.05,"0-5%",IF(I4257&lt;=0.1,"5-10%",IF(I4257&lt;=0.2,"10-20%",IF(I4257&lt;=0.4,"20-40%","Above 40%")))))</f>
        <v>Below 0%</v>
      </c>
      <c r="N4257" s="6" t="str">
        <f aca="false">IF(AND(H4257&gt;=Summary!$B$25,I4257&gt;=Summary!$B$26,I4257&lt;=Summary!$B$27,J4257&gt;=Summary!$B$28,J4257&lt;=Summary!$B$29,F4257*J4257&gt;1),"Yes","No")</f>
        <v>No</v>
      </c>
    </row>
    <row r="4258" customFormat="false" ht="15" hidden="false" customHeight="false" outlineLevel="0" collapsed="false">
      <c r="A4258" s="6" t="s">
        <v>151</v>
      </c>
      <c r="B4258" s="45" t="n">
        <v>42826</v>
      </c>
      <c r="C4258" s="6" t="s">
        <v>190</v>
      </c>
      <c r="D4258" s="6" t="s">
        <v>180</v>
      </c>
      <c r="E4258" s="6" t="s">
        <v>177</v>
      </c>
      <c r="F4258" s="34" t="n">
        <v>0.0387693904340267</v>
      </c>
      <c r="G4258" s="34" t="n">
        <v>0.0719452776529364</v>
      </c>
      <c r="H4258" s="34" t="n">
        <v>-0.0331758872189096</v>
      </c>
      <c r="I4258" s="34" t="n">
        <v>-0.461126682684442</v>
      </c>
      <c r="J4258" s="35" t="n">
        <v>13.87</v>
      </c>
      <c r="K4258" s="6" t="n">
        <v>1</v>
      </c>
      <c r="L4258" s="35" t="n">
        <v>12.87</v>
      </c>
      <c r="M4258" s="6" t="str">
        <f aca="false">IF(I4258&lt;=0,"Below 0%",IF(I4258&lt;=0.05,"0-5%",IF(I4258&lt;=0.1,"5-10%",IF(I4258&lt;=0.2,"10-20%",IF(I4258&lt;=0.4,"20-40%","Above 40%")))))</f>
        <v>Below 0%</v>
      </c>
      <c r="N4258" s="6" t="str">
        <f aca="false">IF(AND(H4258&gt;=Summary!$B$25,I4258&gt;=Summary!$B$26,I4258&lt;=Summary!$B$27,J4258&gt;=Summary!$B$28,J4258&lt;=Summary!$B$29,F4258*J4258&gt;1),"Yes","No")</f>
        <v>No</v>
      </c>
    </row>
    <row r="4259" customFormat="false" ht="15" hidden="false" customHeight="false" outlineLevel="0" collapsed="false">
      <c r="A4259" s="6" t="s">
        <v>151</v>
      </c>
      <c r="B4259" s="45" t="n">
        <v>42826</v>
      </c>
      <c r="C4259" s="6" t="s">
        <v>186</v>
      </c>
      <c r="D4259" s="6" t="s">
        <v>189</v>
      </c>
      <c r="E4259" s="6" t="s">
        <v>187</v>
      </c>
      <c r="F4259" s="34" t="n">
        <v>0.379249274730682</v>
      </c>
      <c r="G4259" s="34" t="n">
        <v>0.391047358177755</v>
      </c>
      <c r="H4259" s="34" t="n">
        <v>-0.011798083447073</v>
      </c>
      <c r="I4259" s="34" t="n">
        <v>-0.0301704721956209</v>
      </c>
      <c r="J4259" s="35" t="n">
        <v>2.56</v>
      </c>
      <c r="K4259" s="6" t="n">
        <v>1</v>
      </c>
      <c r="L4259" s="35" t="n">
        <v>1.56</v>
      </c>
      <c r="M4259" s="6" t="str">
        <f aca="false">IF(I4259&lt;=0,"Below 0%",IF(I4259&lt;=0.05,"0-5%",IF(I4259&lt;=0.1,"5-10%",IF(I4259&lt;=0.2,"10-20%",IF(I4259&lt;=0.4,"20-40%","Above 40%")))))</f>
        <v>Below 0%</v>
      </c>
      <c r="N4259" s="6" t="str">
        <f aca="false">IF(AND(H4259&gt;=Summary!$B$25,I4259&gt;=Summary!$B$26,I4259&lt;=Summary!$B$27,J4259&gt;=Summary!$B$28,J4259&lt;=Summary!$B$29,F4259*J4259&gt;1),"Yes","No")</f>
        <v>No</v>
      </c>
    </row>
    <row r="4260" customFormat="false" ht="15" hidden="false" customHeight="false" outlineLevel="0" collapsed="false">
      <c r="A4260" s="6" t="s">
        <v>151</v>
      </c>
      <c r="B4260" s="45" t="n">
        <v>42826</v>
      </c>
      <c r="C4260" s="6" t="s">
        <v>186</v>
      </c>
      <c r="D4260" s="6" t="s">
        <v>189</v>
      </c>
      <c r="E4260" s="6" t="s">
        <v>174</v>
      </c>
      <c r="F4260" s="34" t="n">
        <v>0.224885746836662</v>
      </c>
      <c r="G4260" s="34" t="n">
        <v>0.286023210552872</v>
      </c>
      <c r="H4260" s="34" t="n">
        <v>-0.0611374637162102</v>
      </c>
      <c r="I4260" s="34" t="n">
        <v>-0.213750008602566</v>
      </c>
      <c r="J4260" s="35" t="n">
        <v>3.5</v>
      </c>
      <c r="K4260" s="6" t="n">
        <v>0</v>
      </c>
      <c r="L4260" s="35" t="n">
        <v>-1</v>
      </c>
      <c r="M4260" s="6" t="str">
        <f aca="false">IF(I4260&lt;=0,"Below 0%",IF(I4260&lt;=0.05,"0-5%",IF(I4260&lt;=0.1,"5-10%",IF(I4260&lt;=0.2,"10-20%",IF(I4260&lt;=0.4,"20-40%","Above 40%")))))</f>
        <v>Below 0%</v>
      </c>
      <c r="N4260" s="6" t="str">
        <f aca="false">IF(AND(H4260&gt;=Summary!$B$25,I4260&gt;=Summary!$B$26,I4260&lt;=Summary!$B$27,J4260&gt;=Summary!$B$28,J4260&lt;=Summary!$B$29,F4260*J4260&gt;1),"Yes","No")</f>
        <v>No</v>
      </c>
    </row>
    <row r="4261" customFormat="false" ht="15" hidden="false" customHeight="false" outlineLevel="0" collapsed="false">
      <c r="A4261" s="6" t="s">
        <v>151</v>
      </c>
      <c r="B4261" s="45" t="n">
        <v>42826</v>
      </c>
      <c r="C4261" s="6" t="s">
        <v>186</v>
      </c>
      <c r="D4261" s="6" t="s">
        <v>189</v>
      </c>
      <c r="E4261" s="6" t="s">
        <v>177</v>
      </c>
      <c r="F4261" s="34" t="n">
        <v>0.395864993333817</v>
      </c>
      <c r="G4261" s="34" t="n">
        <v>0.322929431269372</v>
      </c>
      <c r="H4261" s="34" t="n">
        <v>0.0729355620644444</v>
      </c>
      <c r="I4261" s="34" t="n">
        <v>0.225856038508937</v>
      </c>
      <c r="J4261" s="35" t="n">
        <v>3.1</v>
      </c>
      <c r="K4261" s="6" t="n">
        <v>0</v>
      </c>
      <c r="L4261" s="35" t="n">
        <v>-1</v>
      </c>
      <c r="M4261" s="6" t="str">
        <f aca="false">IF(I4261&lt;=0,"Below 0%",IF(I4261&lt;=0.05,"0-5%",IF(I4261&lt;=0.1,"5-10%",IF(I4261&lt;=0.2,"10-20%",IF(I4261&lt;=0.4,"20-40%","Above 40%")))))</f>
        <v>20-40%</v>
      </c>
      <c r="N4261" s="6" t="str">
        <f aca="false">IF(AND(H4261&gt;=Summary!$B$25,I4261&gt;=Summary!$B$26,I4261&lt;=Summary!$B$27,J4261&gt;=Summary!$B$28,J4261&lt;=Summary!$B$29,F4261*J4261&gt;1),"Yes","No")</f>
        <v>Yes</v>
      </c>
    </row>
    <row r="4262" customFormat="false" ht="15" hidden="false" customHeight="false" outlineLevel="0" collapsed="false">
      <c r="A4262" s="6" t="s">
        <v>151</v>
      </c>
      <c r="B4262" s="45" t="n">
        <v>42826</v>
      </c>
      <c r="C4262" s="6" t="s">
        <v>195</v>
      </c>
      <c r="D4262" s="6" t="s">
        <v>192</v>
      </c>
      <c r="E4262" s="6" t="s">
        <v>187</v>
      </c>
      <c r="F4262" s="34" t="n">
        <v>0.475565701723099</v>
      </c>
      <c r="G4262" s="34" t="n">
        <v>0.475342913128674</v>
      </c>
      <c r="H4262" s="34" t="n">
        <v>0.00022278859442465</v>
      </c>
      <c r="I4262" s="34" t="n">
        <v>0.00046869026185381</v>
      </c>
      <c r="J4262" s="35" t="n">
        <v>2.1</v>
      </c>
      <c r="K4262" s="6" t="n">
        <v>1</v>
      </c>
      <c r="L4262" s="35" t="n">
        <v>1.1</v>
      </c>
      <c r="M4262" s="6" t="str">
        <f aca="false">IF(I4262&lt;=0,"Below 0%",IF(I4262&lt;=0.05,"0-5%",IF(I4262&lt;=0.1,"5-10%",IF(I4262&lt;=0.2,"10-20%",IF(I4262&lt;=0.4,"20-40%","Above 40%")))))</f>
        <v>0-5%</v>
      </c>
      <c r="N4262" s="6" t="str">
        <f aca="false">IF(AND(H4262&gt;=Summary!$B$25,I4262&gt;=Summary!$B$26,I4262&lt;=Summary!$B$27,J4262&gt;=Summary!$B$28,J4262&lt;=Summary!$B$29,F4262*J4262&gt;1),"Yes","No")</f>
        <v>No</v>
      </c>
    </row>
    <row r="4263" customFormat="false" ht="15" hidden="false" customHeight="false" outlineLevel="0" collapsed="false">
      <c r="A4263" s="6" t="s">
        <v>151</v>
      </c>
      <c r="B4263" s="45" t="n">
        <v>42826</v>
      </c>
      <c r="C4263" s="6" t="s">
        <v>195</v>
      </c>
      <c r="D4263" s="6" t="s">
        <v>192</v>
      </c>
      <c r="E4263" s="6" t="s">
        <v>174</v>
      </c>
      <c r="F4263" s="34" t="n">
        <v>0.251010715961456</v>
      </c>
      <c r="G4263" s="34" t="n">
        <v>0.281188765512737</v>
      </c>
      <c r="H4263" s="34" t="n">
        <v>-0.0301780495512805</v>
      </c>
      <c r="I4263" s="34" t="n">
        <v>-0.107323098404206</v>
      </c>
      <c r="J4263" s="35" t="n">
        <v>3.55</v>
      </c>
      <c r="K4263" s="6" t="n">
        <v>0</v>
      </c>
      <c r="L4263" s="35" t="n">
        <v>-1</v>
      </c>
      <c r="M4263" s="6" t="str">
        <f aca="false">IF(I4263&lt;=0,"Below 0%",IF(I4263&lt;=0.05,"0-5%",IF(I4263&lt;=0.1,"5-10%",IF(I4263&lt;=0.2,"10-20%",IF(I4263&lt;=0.4,"20-40%","Above 40%")))))</f>
        <v>Below 0%</v>
      </c>
      <c r="N4263" s="6" t="str">
        <f aca="false">IF(AND(H4263&gt;=Summary!$B$25,I4263&gt;=Summary!$B$26,I4263&lt;=Summary!$B$27,J4263&gt;=Summary!$B$28,J4263&lt;=Summary!$B$29,F4263*J4263&gt;1),"Yes","No")</f>
        <v>No</v>
      </c>
    </row>
    <row r="4264" customFormat="false" ht="15" hidden="false" customHeight="false" outlineLevel="0" collapsed="false">
      <c r="A4264" s="6" t="s">
        <v>151</v>
      </c>
      <c r="B4264" s="45" t="n">
        <v>42826</v>
      </c>
      <c r="C4264" s="6" t="s">
        <v>195</v>
      </c>
      <c r="D4264" s="6" t="s">
        <v>192</v>
      </c>
      <c r="E4264" s="6" t="s">
        <v>177</v>
      </c>
      <c r="F4264" s="34" t="n">
        <v>0.273423582315445</v>
      </c>
      <c r="G4264" s="34" t="n">
        <v>0.243468321358589</v>
      </c>
      <c r="H4264" s="34" t="n">
        <v>0.0299552609568557</v>
      </c>
      <c r="I4264" s="34" t="n">
        <v>0.123035558752371</v>
      </c>
      <c r="J4264" s="35" t="n">
        <v>4.1</v>
      </c>
      <c r="K4264" s="6" t="n">
        <v>0</v>
      </c>
      <c r="L4264" s="35" t="n">
        <v>-1</v>
      </c>
      <c r="M4264" s="6" t="str">
        <f aca="false">IF(I4264&lt;=0,"Below 0%",IF(I4264&lt;=0.05,"0-5%",IF(I4264&lt;=0.1,"5-10%",IF(I4264&lt;=0.2,"10-20%",IF(I4264&lt;=0.4,"20-40%","Above 40%")))))</f>
        <v>10-20%</v>
      </c>
      <c r="N4264" s="6" t="str">
        <f aca="false">IF(AND(H4264&gt;=Summary!$B$25,I4264&gt;=Summary!$B$26,I4264&lt;=Summary!$B$27,J4264&gt;=Summary!$B$28,J4264&lt;=Summary!$B$29,F4264*J4264&gt;1),"Yes","No")</f>
        <v>No</v>
      </c>
    </row>
    <row r="4265" customFormat="false" ht="15" hidden="false" customHeight="false" outlineLevel="0" collapsed="false">
      <c r="A4265" s="6" t="s">
        <v>151</v>
      </c>
      <c r="B4265" s="45" t="n">
        <v>42826</v>
      </c>
      <c r="C4265" s="6" t="s">
        <v>183</v>
      </c>
      <c r="D4265" s="6" t="s">
        <v>173</v>
      </c>
      <c r="E4265" s="6" t="s">
        <v>187</v>
      </c>
      <c r="F4265" s="34" t="n">
        <v>0.511913001537323</v>
      </c>
      <c r="G4265" s="34" t="n">
        <v>0.571824093747988</v>
      </c>
      <c r="H4265" s="34" t="n">
        <v>-0.0599110922106648</v>
      </c>
      <c r="I4265" s="34" t="n">
        <v>-0.104771892030609</v>
      </c>
      <c r="J4265" s="35" t="n">
        <v>1.75</v>
      </c>
      <c r="K4265" s="6" t="n">
        <v>1</v>
      </c>
      <c r="L4265" s="35" t="n">
        <v>0.75</v>
      </c>
      <c r="M4265" s="6" t="str">
        <f aca="false">IF(I4265&lt;=0,"Below 0%",IF(I4265&lt;=0.05,"0-5%",IF(I4265&lt;=0.1,"5-10%",IF(I4265&lt;=0.2,"10-20%",IF(I4265&lt;=0.4,"20-40%","Above 40%")))))</f>
        <v>Below 0%</v>
      </c>
      <c r="N4265" s="6" t="str">
        <f aca="false">IF(AND(H4265&gt;=Summary!$B$25,I4265&gt;=Summary!$B$26,I4265&lt;=Summary!$B$27,J4265&gt;=Summary!$B$28,J4265&lt;=Summary!$B$29,F4265*J4265&gt;1),"Yes","No")</f>
        <v>No</v>
      </c>
    </row>
    <row r="4266" customFormat="false" ht="15" hidden="false" customHeight="false" outlineLevel="0" collapsed="false">
      <c r="A4266" s="6" t="s">
        <v>151</v>
      </c>
      <c r="B4266" s="45" t="n">
        <v>42826</v>
      </c>
      <c r="C4266" s="6" t="s">
        <v>183</v>
      </c>
      <c r="D4266" s="6" t="s">
        <v>173</v>
      </c>
      <c r="E4266" s="6" t="s">
        <v>174</v>
      </c>
      <c r="F4266" s="34" t="n">
        <v>0.255000323057175</v>
      </c>
      <c r="G4266" s="34" t="n">
        <v>0.241130641941923</v>
      </c>
      <c r="H4266" s="34" t="n">
        <v>0.0138696811152521</v>
      </c>
      <c r="I4266" s="34" t="n">
        <v>0.0575193637919842</v>
      </c>
      <c r="J4266" s="35" t="n">
        <v>4.15</v>
      </c>
      <c r="K4266" s="6" t="n">
        <v>0</v>
      </c>
      <c r="L4266" s="35" t="n">
        <v>-1</v>
      </c>
      <c r="M4266" s="6" t="str">
        <f aca="false">IF(I4266&lt;=0,"Below 0%",IF(I4266&lt;=0.05,"0-5%",IF(I4266&lt;=0.1,"5-10%",IF(I4266&lt;=0.2,"10-20%",IF(I4266&lt;=0.4,"20-40%","Above 40%")))))</f>
        <v>5-10%</v>
      </c>
      <c r="N4266" s="6" t="str">
        <f aca="false">IF(AND(H4266&gt;=Summary!$B$25,I4266&gt;=Summary!$B$26,I4266&lt;=Summary!$B$27,J4266&gt;=Summary!$B$28,J4266&lt;=Summary!$B$29,F4266*J4266&gt;1),"Yes","No")</f>
        <v>No</v>
      </c>
    </row>
    <row r="4267" customFormat="false" ht="15" hidden="false" customHeight="false" outlineLevel="0" collapsed="false">
      <c r="A4267" s="6" t="s">
        <v>151</v>
      </c>
      <c r="B4267" s="45" t="n">
        <v>42826</v>
      </c>
      <c r="C4267" s="6" t="s">
        <v>183</v>
      </c>
      <c r="D4267" s="6" t="s">
        <v>173</v>
      </c>
      <c r="E4267" s="6" t="s">
        <v>177</v>
      </c>
      <c r="F4267" s="34" t="n">
        <v>0.233086690306664</v>
      </c>
      <c r="G4267" s="34" t="n">
        <v>0.18704526431009</v>
      </c>
      <c r="H4267" s="34" t="n">
        <v>0.046041425996574</v>
      </c>
      <c r="I4267" s="34" t="n">
        <v>0.246151252031942</v>
      </c>
      <c r="J4267" s="35" t="n">
        <v>5.35</v>
      </c>
      <c r="K4267" s="6" t="n">
        <v>0</v>
      </c>
      <c r="L4267" s="35" t="n">
        <v>-1</v>
      </c>
      <c r="M4267" s="6" t="str">
        <f aca="false">IF(I4267&lt;=0,"Below 0%",IF(I4267&lt;=0.05,"0-5%",IF(I4267&lt;=0.1,"5-10%",IF(I4267&lt;=0.2,"10-20%",IF(I4267&lt;=0.4,"20-40%","Above 40%")))))</f>
        <v>20-40%</v>
      </c>
      <c r="N4267" s="6" t="str">
        <f aca="false">IF(AND(H4267&gt;=Summary!$B$25,I4267&gt;=Summary!$B$26,I4267&lt;=Summary!$B$27,J4267&gt;=Summary!$B$28,J4267&lt;=Summary!$B$29,F4267*J4267&gt;1),"Yes","No")</f>
        <v>No</v>
      </c>
    </row>
    <row r="4268" customFormat="false" ht="15" hidden="false" customHeight="false" outlineLevel="0" collapsed="false">
      <c r="A4268" s="6" t="s">
        <v>151</v>
      </c>
      <c r="B4268" s="45" t="n">
        <v>42826</v>
      </c>
      <c r="C4268" s="6" t="s">
        <v>176</v>
      </c>
      <c r="D4268" s="6" t="s">
        <v>178</v>
      </c>
      <c r="E4268" s="6" t="s">
        <v>187</v>
      </c>
      <c r="F4268" s="34" t="n">
        <v>0.70406973361969</v>
      </c>
      <c r="G4268" s="34" t="n">
        <v>0.723684210526316</v>
      </c>
      <c r="H4268" s="34" t="n">
        <v>-0.0196144769066259</v>
      </c>
      <c r="I4268" s="34" t="n">
        <v>-0.0271036408164285</v>
      </c>
      <c r="J4268" s="35" t="n">
        <v>1.4</v>
      </c>
      <c r="K4268" s="6" t="n">
        <v>0</v>
      </c>
      <c r="L4268" s="35" t="n">
        <v>-1</v>
      </c>
      <c r="M4268" s="6" t="str">
        <f aca="false">IF(I4268&lt;=0,"Below 0%",IF(I4268&lt;=0.05,"0-5%",IF(I4268&lt;=0.1,"5-10%",IF(I4268&lt;=0.2,"10-20%",IF(I4268&lt;=0.4,"20-40%","Above 40%")))))</f>
        <v>Below 0%</v>
      </c>
      <c r="N4268" s="6" t="str">
        <f aca="false">IF(AND(H4268&gt;=Summary!$B$25,I4268&gt;=Summary!$B$26,I4268&lt;=Summary!$B$27,J4268&gt;=Summary!$B$28,J4268&lt;=Summary!$B$29,F4268*J4268&gt;1),"Yes","No")</f>
        <v>No</v>
      </c>
    </row>
    <row r="4269" customFormat="false" ht="15" hidden="false" customHeight="false" outlineLevel="0" collapsed="false">
      <c r="A4269" s="6" t="s">
        <v>151</v>
      </c>
      <c r="B4269" s="45" t="n">
        <v>42826</v>
      </c>
      <c r="C4269" s="6" t="s">
        <v>176</v>
      </c>
      <c r="D4269" s="6" t="s">
        <v>178</v>
      </c>
      <c r="E4269" s="6" t="s">
        <v>174</v>
      </c>
      <c r="F4269" s="34" t="n">
        <v>0.196090444922447</v>
      </c>
      <c r="G4269" s="34" t="n">
        <v>0.18421052631579</v>
      </c>
      <c r="H4269" s="34" t="n">
        <v>0.0118799186066577</v>
      </c>
      <c r="I4269" s="34" t="n">
        <v>0.0644909867218562</v>
      </c>
      <c r="J4269" s="35" t="n">
        <v>5.5</v>
      </c>
      <c r="K4269" s="6" t="n">
        <v>1</v>
      </c>
      <c r="L4269" s="35" t="n">
        <v>4.5</v>
      </c>
      <c r="M4269" s="6" t="str">
        <f aca="false">IF(I4269&lt;=0,"Below 0%",IF(I4269&lt;=0.05,"0-5%",IF(I4269&lt;=0.1,"5-10%",IF(I4269&lt;=0.2,"10-20%",IF(I4269&lt;=0.4,"20-40%","Above 40%")))))</f>
        <v>5-10%</v>
      </c>
      <c r="N4269" s="6" t="str">
        <f aca="false">IF(AND(H4269&gt;=Summary!$B$25,I4269&gt;=Summary!$B$26,I4269&lt;=Summary!$B$27,J4269&gt;=Summary!$B$28,J4269&lt;=Summary!$B$29,F4269*J4269&gt;1),"Yes","No")</f>
        <v>No</v>
      </c>
    </row>
    <row r="4270" customFormat="false" ht="15" hidden="false" customHeight="false" outlineLevel="0" collapsed="false">
      <c r="A4270" s="6" t="s">
        <v>151</v>
      </c>
      <c r="B4270" s="45" t="n">
        <v>42826</v>
      </c>
      <c r="C4270" s="6" t="s">
        <v>176</v>
      </c>
      <c r="D4270" s="6" t="s">
        <v>178</v>
      </c>
      <c r="E4270" s="6" t="s">
        <v>177</v>
      </c>
      <c r="F4270" s="34" t="n">
        <v>0.0998398512601852</v>
      </c>
      <c r="G4270" s="34" t="n">
        <v>0.0921052631578948</v>
      </c>
      <c r="H4270" s="34" t="n">
        <v>0.0077345881022905</v>
      </c>
      <c r="I4270" s="34" t="n">
        <v>0.0839755279677255</v>
      </c>
      <c r="J4270" s="35" t="n">
        <v>11</v>
      </c>
      <c r="K4270" s="6" t="n">
        <v>0</v>
      </c>
      <c r="L4270" s="35" t="n">
        <v>-1</v>
      </c>
      <c r="M4270" s="6" t="str">
        <f aca="false">IF(I4270&lt;=0,"Below 0%",IF(I4270&lt;=0.05,"0-5%",IF(I4270&lt;=0.1,"5-10%",IF(I4270&lt;=0.2,"10-20%",IF(I4270&lt;=0.4,"20-40%","Above 40%")))))</f>
        <v>5-10%</v>
      </c>
      <c r="N4270" s="6" t="str">
        <f aca="false">IF(AND(H4270&gt;=Summary!$B$25,I4270&gt;=Summary!$B$26,I4270&lt;=Summary!$B$27,J4270&gt;=Summary!$B$28,J4270&lt;=Summary!$B$29,F4270*J4270&gt;1),"Yes","No")</f>
        <v>No</v>
      </c>
    </row>
    <row r="4271" customFormat="false" ht="15" hidden="false" customHeight="false" outlineLevel="0" collapsed="false">
      <c r="A4271" s="6" t="s">
        <v>151</v>
      </c>
      <c r="B4271" s="45" t="n">
        <v>42826</v>
      </c>
      <c r="C4271" s="6" t="s">
        <v>179</v>
      </c>
      <c r="D4271" s="6" t="s">
        <v>199</v>
      </c>
      <c r="E4271" s="6" t="s">
        <v>187</v>
      </c>
      <c r="F4271" s="34" t="n">
        <v>0.614099442958832</v>
      </c>
      <c r="G4271" s="34" t="n">
        <v>0.593807436731232</v>
      </c>
      <c r="H4271" s="34" t="n">
        <v>0.0202920062276003</v>
      </c>
      <c r="I4271" s="34" t="n">
        <v>0.0341727047732898</v>
      </c>
      <c r="J4271" s="35" t="n">
        <v>1.69</v>
      </c>
      <c r="K4271" s="6" t="n">
        <v>0</v>
      </c>
      <c r="L4271" s="35" t="n">
        <v>-1</v>
      </c>
      <c r="M4271" s="6" t="str">
        <f aca="false">IF(I4271&lt;=0,"Below 0%",IF(I4271&lt;=0.05,"0-5%",IF(I4271&lt;=0.1,"5-10%",IF(I4271&lt;=0.2,"10-20%",IF(I4271&lt;=0.4,"20-40%","Above 40%")))))</f>
        <v>0-5%</v>
      </c>
      <c r="N4271" s="6" t="str">
        <f aca="false">IF(AND(H4271&gt;=Summary!$B$25,I4271&gt;=Summary!$B$26,I4271&lt;=Summary!$B$27,J4271&gt;=Summary!$B$28,J4271&lt;=Summary!$B$29,F4271*J4271&gt;1),"Yes","No")</f>
        <v>No</v>
      </c>
    </row>
    <row r="4272" customFormat="false" ht="15" hidden="false" customHeight="false" outlineLevel="0" collapsed="false">
      <c r="A4272" s="6" t="s">
        <v>151</v>
      </c>
      <c r="B4272" s="45" t="n">
        <v>42826</v>
      </c>
      <c r="C4272" s="6" t="s">
        <v>179</v>
      </c>
      <c r="D4272" s="6" t="s">
        <v>199</v>
      </c>
      <c r="E4272" s="6" t="s">
        <v>174</v>
      </c>
      <c r="F4272" s="34" t="n">
        <v>0.241004183888435</v>
      </c>
      <c r="G4272" s="34" t="n">
        <v>0.238936801922805</v>
      </c>
      <c r="H4272" s="34" t="n">
        <v>0.00206738196563036</v>
      </c>
      <c r="I4272" s="34" t="n">
        <v>0.00865242168219149</v>
      </c>
      <c r="J4272" s="35" t="n">
        <v>4.2</v>
      </c>
      <c r="K4272" s="6" t="n">
        <v>1</v>
      </c>
      <c r="L4272" s="35" t="n">
        <v>3.2</v>
      </c>
      <c r="M4272" s="6" t="str">
        <f aca="false">IF(I4272&lt;=0,"Below 0%",IF(I4272&lt;=0.05,"0-5%",IF(I4272&lt;=0.1,"5-10%",IF(I4272&lt;=0.2,"10-20%",IF(I4272&lt;=0.4,"20-40%","Above 40%")))))</f>
        <v>0-5%</v>
      </c>
      <c r="N4272" s="6" t="str">
        <f aca="false">IF(AND(H4272&gt;=Summary!$B$25,I4272&gt;=Summary!$B$26,I4272&lt;=Summary!$B$27,J4272&gt;=Summary!$B$28,J4272&lt;=Summary!$B$29,F4272*J4272&gt;1),"Yes","No")</f>
        <v>No</v>
      </c>
    </row>
    <row r="4273" customFormat="false" ht="15" hidden="false" customHeight="false" outlineLevel="0" collapsed="false">
      <c r="A4273" s="6" t="s">
        <v>151</v>
      </c>
      <c r="B4273" s="45" t="n">
        <v>42826</v>
      </c>
      <c r="C4273" s="6" t="s">
        <v>179</v>
      </c>
      <c r="D4273" s="6" t="s">
        <v>199</v>
      </c>
      <c r="E4273" s="6" t="s">
        <v>177</v>
      </c>
      <c r="F4273" s="34" t="n">
        <v>0.144896373152733</v>
      </c>
      <c r="G4273" s="34" t="n">
        <v>0.167255761345964</v>
      </c>
      <c r="H4273" s="34" t="n">
        <v>-0.0223593881932307</v>
      </c>
      <c r="I4273" s="34" t="n">
        <v>-0.133683814615994</v>
      </c>
      <c r="J4273" s="35" t="n">
        <v>6</v>
      </c>
      <c r="K4273" s="6" t="n">
        <v>0</v>
      </c>
      <c r="L4273" s="35" t="n">
        <v>-1</v>
      </c>
      <c r="M4273" s="6" t="str">
        <f aca="false">IF(I4273&lt;=0,"Below 0%",IF(I4273&lt;=0.05,"0-5%",IF(I4273&lt;=0.1,"5-10%",IF(I4273&lt;=0.2,"10-20%",IF(I4273&lt;=0.4,"20-40%","Above 40%")))))</f>
        <v>Below 0%</v>
      </c>
      <c r="N4273" s="6" t="str">
        <f aca="false">IF(AND(H4273&gt;=Summary!$B$25,I4273&gt;=Summary!$B$26,I4273&lt;=Summary!$B$27,J4273&gt;=Summary!$B$28,J4273&lt;=Summary!$B$29,F4273*J4273&gt;1),"Yes","No")</f>
        <v>No</v>
      </c>
    </row>
    <row r="4274" customFormat="false" ht="15" hidden="false" customHeight="false" outlineLevel="0" collapsed="false">
      <c r="A4274" s="6" t="s">
        <v>151</v>
      </c>
      <c r="B4274" s="45" t="n">
        <v>42826</v>
      </c>
      <c r="C4274" s="6" t="s">
        <v>198</v>
      </c>
      <c r="D4274" s="6" t="s">
        <v>191</v>
      </c>
      <c r="E4274" s="6" t="s">
        <v>187</v>
      </c>
      <c r="F4274" s="34" t="n">
        <v>0.543697535991669</v>
      </c>
      <c r="G4274" s="34" t="n">
        <v>0.522618925531447</v>
      </c>
      <c r="H4274" s="34" t="n">
        <v>0.0210786104602214</v>
      </c>
      <c r="I4274" s="34" t="n">
        <v>0.0403326581385983</v>
      </c>
      <c r="J4274" s="35" t="n">
        <v>1.91</v>
      </c>
      <c r="K4274" s="6" t="n">
        <v>1</v>
      </c>
      <c r="L4274" s="35" t="n">
        <v>0.91</v>
      </c>
      <c r="M4274" s="6" t="str">
        <f aca="false">IF(I4274&lt;=0,"Below 0%",IF(I4274&lt;=0.05,"0-5%",IF(I4274&lt;=0.1,"5-10%",IF(I4274&lt;=0.2,"10-20%",IF(I4274&lt;=0.4,"20-40%","Above 40%")))))</f>
        <v>0-5%</v>
      </c>
      <c r="N4274" s="6" t="str">
        <f aca="false">IF(AND(H4274&gt;=Summary!$B$25,I4274&gt;=Summary!$B$26,I4274&lt;=Summary!$B$27,J4274&gt;=Summary!$B$28,J4274&lt;=Summary!$B$29,F4274*J4274&gt;1),"Yes","No")</f>
        <v>No</v>
      </c>
    </row>
    <row r="4275" customFormat="false" ht="15" hidden="false" customHeight="false" outlineLevel="0" collapsed="false">
      <c r="A4275" s="6" t="s">
        <v>151</v>
      </c>
      <c r="B4275" s="45" t="n">
        <v>42826</v>
      </c>
      <c r="C4275" s="6" t="s">
        <v>198</v>
      </c>
      <c r="D4275" s="6" t="s">
        <v>191</v>
      </c>
      <c r="E4275" s="6" t="s">
        <v>174</v>
      </c>
      <c r="F4275" s="34" t="n">
        <v>0.246246814727783</v>
      </c>
      <c r="G4275" s="34" t="n">
        <v>0.271989686039527</v>
      </c>
      <c r="H4275" s="34" t="n">
        <v>-0.0257428713117439</v>
      </c>
      <c r="I4275" s="34" t="n">
        <v>-0.0946464981322961</v>
      </c>
      <c r="J4275" s="35" t="n">
        <v>3.67</v>
      </c>
      <c r="K4275" s="6" t="n">
        <v>0</v>
      </c>
      <c r="L4275" s="35" t="n">
        <v>-1</v>
      </c>
      <c r="M4275" s="6" t="str">
        <f aca="false">IF(I4275&lt;=0,"Below 0%",IF(I4275&lt;=0.05,"0-5%",IF(I4275&lt;=0.1,"5-10%",IF(I4275&lt;=0.2,"10-20%",IF(I4275&lt;=0.4,"20-40%","Above 40%")))))</f>
        <v>Below 0%</v>
      </c>
      <c r="N4275" s="6" t="str">
        <f aca="false">IF(AND(H4275&gt;=Summary!$B$25,I4275&gt;=Summary!$B$26,I4275&lt;=Summary!$B$27,J4275&gt;=Summary!$B$28,J4275&lt;=Summary!$B$29,F4275*J4275&gt;1),"Yes","No")</f>
        <v>No</v>
      </c>
    </row>
    <row r="4276" customFormat="false" ht="15" hidden="false" customHeight="false" outlineLevel="0" collapsed="false">
      <c r="A4276" s="6" t="s">
        <v>151</v>
      </c>
      <c r="B4276" s="45" t="n">
        <v>42826</v>
      </c>
      <c r="C4276" s="6" t="s">
        <v>198</v>
      </c>
      <c r="D4276" s="6" t="s">
        <v>191</v>
      </c>
      <c r="E4276" s="6" t="s">
        <v>177</v>
      </c>
      <c r="F4276" s="34" t="n">
        <v>0.210055604577065</v>
      </c>
      <c r="G4276" s="34" t="n">
        <v>0.205391388429026</v>
      </c>
      <c r="H4276" s="34" t="n">
        <v>0.00466421614803897</v>
      </c>
      <c r="I4276" s="34" t="n">
        <v>0.0227089177580135</v>
      </c>
      <c r="J4276" s="35" t="n">
        <v>4.86</v>
      </c>
      <c r="K4276" s="6" t="n">
        <v>0</v>
      </c>
      <c r="L4276" s="35" t="n">
        <v>-1</v>
      </c>
      <c r="M4276" s="6" t="str">
        <f aca="false">IF(I4276&lt;=0,"Below 0%",IF(I4276&lt;=0.05,"0-5%",IF(I4276&lt;=0.1,"5-10%",IF(I4276&lt;=0.2,"10-20%",IF(I4276&lt;=0.4,"20-40%","Above 40%")))))</f>
        <v>0-5%</v>
      </c>
      <c r="N4276" s="6" t="str">
        <f aca="false">IF(AND(H4276&gt;=Summary!$B$25,I4276&gt;=Summary!$B$26,I4276&lt;=Summary!$B$27,J4276&gt;=Summary!$B$28,J4276&lt;=Summary!$B$29,F4276*J4276&gt;1),"Yes","No")</f>
        <v>No</v>
      </c>
    </row>
    <row r="4277" customFormat="false" ht="15" hidden="false" customHeight="false" outlineLevel="0" collapsed="false">
      <c r="A4277" s="6" t="s">
        <v>151</v>
      </c>
      <c r="B4277" s="45" t="n">
        <v>42827</v>
      </c>
      <c r="C4277" s="6" t="s">
        <v>185</v>
      </c>
      <c r="D4277" s="6" t="s">
        <v>194</v>
      </c>
      <c r="E4277" s="6" t="s">
        <v>187</v>
      </c>
      <c r="F4277" s="34" t="n">
        <v>0.404372066259384</v>
      </c>
      <c r="G4277" s="34" t="n">
        <v>0.312565144616805</v>
      </c>
      <c r="H4277" s="34" t="n">
        <v>0.0918069216425788</v>
      </c>
      <c r="I4277" s="34" t="n">
        <v>0.293720919378682</v>
      </c>
      <c r="J4277" s="35" t="n">
        <v>3.25</v>
      </c>
      <c r="K4277" s="6" t="n">
        <v>0</v>
      </c>
      <c r="L4277" s="35" t="n">
        <v>-1</v>
      </c>
      <c r="M4277" s="6" t="str">
        <f aca="false">IF(I4277&lt;=0,"Below 0%",IF(I4277&lt;=0.05,"0-5%",IF(I4277&lt;=0.1,"5-10%",IF(I4277&lt;=0.2,"10-20%",IF(I4277&lt;=0.4,"20-40%","Above 40%")))))</f>
        <v>20-40%</v>
      </c>
      <c r="N4277" s="6" t="str">
        <f aca="false">IF(AND(H4277&gt;=Summary!$B$25,I4277&gt;=Summary!$B$26,I4277&lt;=Summary!$B$27,J4277&gt;=Summary!$B$28,J4277&lt;=Summary!$B$29,F4277*J4277&gt;1),"Yes","No")</f>
        <v>Yes</v>
      </c>
    </row>
    <row r="4278" customFormat="false" ht="15" hidden="false" customHeight="false" outlineLevel="0" collapsed="false">
      <c r="A4278" s="6" t="s">
        <v>151</v>
      </c>
      <c r="B4278" s="45" t="n">
        <v>42827</v>
      </c>
      <c r="C4278" s="6" t="s">
        <v>185</v>
      </c>
      <c r="D4278" s="6" t="s">
        <v>194</v>
      </c>
      <c r="E4278" s="6" t="s">
        <v>174</v>
      </c>
      <c r="F4278" s="34" t="n">
        <v>0.265481024980545</v>
      </c>
      <c r="G4278" s="34" t="n">
        <v>0.265925842933146</v>
      </c>
      <c r="H4278" s="34" t="n">
        <v>-0.000444817952600873</v>
      </c>
      <c r="I4278" s="34" t="n">
        <v>-0.00167271427137195</v>
      </c>
      <c r="J4278" s="35" t="n">
        <v>3.82</v>
      </c>
      <c r="K4278" s="6" t="n">
        <v>1</v>
      </c>
      <c r="L4278" s="35" t="n">
        <v>2.82</v>
      </c>
      <c r="M4278" s="6" t="str">
        <f aca="false">IF(I4278&lt;=0,"Below 0%",IF(I4278&lt;=0.05,"0-5%",IF(I4278&lt;=0.1,"5-10%",IF(I4278&lt;=0.2,"10-20%",IF(I4278&lt;=0.4,"20-40%","Above 40%")))))</f>
        <v>Below 0%</v>
      </c>
      <c r="N4278" s="6" t="str">
        <f aca="false">IF(AND(H4278&gt;=Summary!$B$25,I4278&gt;=Summary!$B$26,I4278&lt;=Summary!$B$27,J4278&gt;=Summary!$B$28,J4278&lt;=Summary!$B$29,F4278*J4278&gt;1),"Yes","No")</f>
        <v>No</v>
      </c>
    </row>
    <row r="4279" customFormat="false" ht="15" hidden="false" customHeight="false" outlineLevel="0" collapsed="false">
      <c r="A4279" s="6" t="s">
        <v>151</v>
      </c>
      <c r="B4279" s="45" t="n">
        <v>42827</v>
      </c>
      <c r="C4279" s="6" t="s">
        <v>185</v>
      </c>
      <c r="D4279" s="6" t="s">
        <v>194</v>
      </c>
      <c r="E4279" s="6" t="s">
        <v>177</v>
      </c>
      <c r="F4279" s="34" t="n">
        <v>0.330146938562393</v>
      </c>
      <c r="G4279" s="34" t="n">
        <v>0.421509012450049</v>
      </c>
      <c r="H4279" s="34" t="n">
        <v>-0.0913620738876555</v>
      </c>
      <c r="I4279" s="34" t="n">
        <v>-0.216749989179608</v>
      </c>
      <c r="J4279" s="35" t="n">
        <v>2.41</v>
      </c>
      <c r="K4279" s="6" t="n">
        <v>0</v>
      </c>
      <c r="L4279" s="35" t="n">
        <v>-1</v>
      </c>
      <c r="M4279" s="6" t="str">
        <f aca="false">IF(I4279&lt;=0,"Below 0%",IF(I4279&lt;=0.05,"0-5%",IF(I4279&lt;=0.1,"5-10%",IF(I4279&lt;=0.2,"10-20%",IF(I4279&lt;=0.4,"20-40%","Above 40%")))))</f>
        <v>Below 0%</v>
      </c>
      <c r="N4279" s="6" t="str">
        <f aca="false">IF(AND(H4279&gt;=Summary!$B$25,I4279&gt;=Summary!$B$26,I4279&lt;=Summary!$B$27,J4279&gt;=Summary!$B$28,J4279&lt;=Summary!$B$29,F4279*J4279&gt;1),"Yes","No")</f>
        <v>No</v>
      </c>
    </row>
    <row r="4280" customFormat="false" ht="15" hidden="false" customHeight="false" outlineLevel="0" collapsed="false">
      <c r="A4280" s="6" t="s">
        <v>151</v>
      </c>
      <c r="B4280" s="45" t="n">
        <v>42827</v>
      </c>
      <c r="C4280" s="6" t="s">
        <v>175</v>
      </c>
      <c r="D4280" s="6" t="s">
        <v>200</v>
      </c>
      <c r="E4280" s="6" t="s">
        <v>187</v>
      </c>
      <c r="F4280" s="34" t="n">
        <v>0.439219743013382</v>
      </c>
      <c r="G4280" s="34" t="n">
        <v>0.488675147378219</v>
      </c>
      <c r="H4280" s="34" t="n">
        <v>-0.0494554043648371</v>
      </c>
      <c r="I4280" s="34" t="n">
        <v>-0.101203027471663</v>
      </c>
      <c r="J4280" s="35" t="n">
        <v>2.06</v>
      </c>
      <c r="K4280" s="6" t="n">
        <v>0</v>
      </c>
      <c r="L4280" s="35" t="n">
        <v>-1</v>
      </c>
      <c r="M4280" s="6" t="str">
        <f aca="false">IF(I4280&lt;=0,"Below 0%",IF(I4280&lt;=0.05,"0-5%",IF(I4280&lt;=0.1,"5-10%",IF(I4280&lt;=0.2,"10-20%",IF(I4280&lt;=0.4,"20-40%","Above 40%")))))</f>
        <v>Below 0%</v>
      </c>
      <c r="N4280" s="6" t="str">
        <f aca="false">IF(AND(H4280&gt;=Summary!$B$25,I4280&gt;=Summary!$B$26,I4280&lt;=Summary!$B$27,J4280&gt;=Summary!$B$28,J4280&lt;=Summary!$B$29,F4280*J4280&gt;1),"Yes","No")</f>
        <v>No</v>
      </c>
    </row>
    <row r="4281" customFormat="false" ht="15" hidden="false" customHeight="false" outlineLevel="0" collapsed="false">
      <c r="A4281" s="6" t="s">
        <v>151</v>
      </c>
      <c r="B4281" s="45" t="n">
        <v>42827</v>
      </c>
      <c r="C4281" s="6" t="s">
        <v>175</v>
      </c>
      <c r="D4281" s="6" t="s">
        <v>200</v>
      </c>
      <c r="E4281" s="6" t="s">
        <v>174</v>
      </c>
      <c r="F4281" s="34" t="n">
        <v>0.304885387420654</v>
      </c>
      <c r="G4281" s="34" t="n">
        <v>0.287620229599752</v>
      </c>
      <c r="H4281" s="34" t="n">
        <v>0.0172651578209025</v>
      </c>
      <c r="I4281" s="34" t="n">
        <v>0.0600276199102146</v>
      </c>
      <c r="J4281" s="35" t="n">
        <v>3.5</v>
      </c>
      <c r="K4281" s="6" t="n">
        <v>1</v>
      </c>
      <c r="L4281" s="35" t="n">
        <v>2.5</v>
      </c>
      <c r="M4281" s="6" t="str">
        <f aca="false">IF(I4281&lt;=0,"Below 0%",IF(I4281&lt;=0.05,"0-5%",IF(I4281&lt;=0.1,"5-10%",IF(I4281&lt;=0.2,"10-20%",IF(I4281&lt;=0.4,"20-40%","Above 40%")))))</f>
        <v>5-10%</v>
      </c>
      <c r="N4281" s="6" t="str">
        <f aca="false">IF(AND(H4281&gt;=Summary!$B$25,I4281&gt;=Summary!$B$26,I4281&lt;=Summary!$B$27,J4281&gt;=Summary!$B$28,J4281&lt;=Summary!$B$29,F4281*J4281&gt;1),"Yes","No")</f>
        <v>No</v>
      </c>
    </row>
    <row r="4282" customFormat="false" ht="15" hidden="false" customHeight="false" outlineLevel="0" collapsed="false">
      <c r="A4282" s="6" t="s">
        <v>151</v>
      </c>
      <c r="B4282" s="45" t="n">
        <v>42827</v>
      </c>
      <c r="C4282" s="6" t="s">
        <v>175</v>
      </c>
      <c r="D4282" s="6" t="s">
        <v>200</v>
      </c>
      <c r="E4282" s="6" t="s">
        <v>177</v>
      </c>
      <c r="F4282" s="34" t="n">
        <v>0.255894869565964</v>
      </c>
      <c r="G4282" s="34" t="n">
        <v>0.223704623022029</v>
      </c>
      <c r="H4282" s="34" t="n">
        <v>0.0321902465439346</v>
      </c>
      <c r="I4282" s="34" t="n">
        <v>0.143896206118032</v>
      </c>
      <c r="J4282" s="35" t="n">
        <v>4.5</v>
      </c>
      <c r="K4282" s="6" t="n">
        <v>0</v>
      </c>
      <c r="L4282" s="35" t="n">
        <v>-1</v>
      </c>
      <c r="M4282" s="6" t="str">
        <f aca="false">IF(I4282&lt;=0,"Below 0%",IF(I4282&lt;=0.05,"0-5%",IF(I4282&lt;=0.1,"5-10%",IF(I4282&lt;=0.2,"10-20%",IF(I4282&lt;=0.4,"20-40%","Above 40%")))))</f>
        <v>10-20%</v>
      </c>
      <c r="N4282" s="6" t="str">
        <f aca="false">IF(AND(H4282&gt;=Summary!$B$25,I4282&gt;=Summary!$B$26,I4282&lt;=Summary!$B$27,J4282&gt;=Summary!$B$28,J4282&lt;=Summary!$B$29,F4282*J4282&gt;1),"Yes","No")</f>
        <v>Yes</v>
      </c>
    </row>
    <row r="4283" customFormat="false" ht="15" hidden="false" customHeight="false" outlineLevel="0" collapsed="false">
      <c r="A4283" s="6" t="s">
        <v>151</v>
      </c>
      <c r="B4283" s="45" t="n">
        <v>42829</v>
      </c>
      <c r="C4283" s="6" t="s">
        <v>196</v>
      </c>
      <c r="D4283" s="6" t="s">
        <v>192</v>
      </c>
      <c r="E4283" s="6" t="s">
        <v>187</v>
      </c>
      <c r="F4283" s="34" t="n">
        <v>0.524634659290314</v>
      </c>
      <c r="G4283" s="34" t="n">
        <v>0.397086763774541</v>
      </c>
      <c r="H4283" s="34" t="n">
        <v>0.127547895515773</v>
      </c>
      <c r="I4283" s="34" t="n">
        <v>0.321209134002241</v>
      </c>
      <c r="J4283" s="35" t="n">
        <v>2.55</v>
      </c>
      <c r="K4283" s="6" t="n">
        <v>1</v>
      </c>
      <c r="L4283" s="35" t="n">
        <v>1.55</v>
      </c>
      <c r="M4283" s="6" t="str">
        <f aca="false">IF(I4283&lt;=0,"Below 0%",IF(I4283&lt;=0.05,"0-5%",IF(I4283&lt;=0.1,"5-10%",IF(I4283&lt;=0.2,"10-20%",IF(I4283&lt;=0.4,"20-40%","Above 40%")))))</f>
        <v>20-40%</v>
      </c>
      <c r="N4283" s="6" t="str">
        <f aca="false">IF(AND(H4283&gt;=Summary!$B$25,I4283&gt;=Summary!$B$26,I4283&lt;=Summary!$B$27,J4283&gt;=Summary!$B$28,J4283&lt;=Summary!$B$29,F4283*J4283&gt;1),"Yes","No")</f>
        <v>Yes</v>
      </c>
    </row>
    <row r="4284" customFormat="false" ht="15" hidden="false" customHeight="false" outlineLevel="0" collapsed="false">
      <c r="A4284" s="6" t="s">
        <v>151</v>
      </c>
      <c r="B4284" s="45" t="n">
        <v>42829</v>
      </c>
      <c r="C4284" s="6" t="s">
        <v>196</v>
      </c>
      <c r="D4284" s="6" t="s">
        <v>192</v>
      </c>
      <c r="E4284" s="6" t="s">
        <v>174</v>
      </c>
      <c r="F4284" s="34" t="n">
        <v>0.206347852945328</v>
      </c>
      <c r="G4284" s="34" t="n">
        <v>0.3068397720076</v>
      </c>
      <c r="H4284" s="34" t="n">
        <v>-0.100491919062272</v>
      </c>
      <c r="I4284" s="34" t="n">
        <v>-0.327506171722038</v>
      </c>
      <c r="J4284" s="35" t="n">
        <v>3.3</v>
      </c>
      <c r="K4284" s="6" t="n">
        <v>0</v>
      </c>
      <c r="L4284" s="35" t="n">
        <v>-1</v>
      </c>
      <c r="M4284" s="6" t="str">
        <f aca="false">IF(I4284&lt;=0,"Below 0%",IF(I4284&lt;=0.05,"0-5%",IF(I4284&lt;=0.1,"5-10%",IF(I4284&lt;=0.2,"10-20%",IF(I4284&lt;=0.4,"20-40%","Above 40%")))))</f>
        <v>Below 0%</v>
      </c>
      <c r="N4284" s="6" t="str">
        <f aca="false">IF(AND(H4284&gt;=Summary!$B$25,I4284&gt;=Summary!$B$26,I4284&lt;=Summary!$B$27,J4284&gt;=Summary!$B$28,J4284&lt;=Summary!$B$29,F4284*J4284&gt;1),"Yes","No")</f>
        <v>No</v>
      </c>
    </row>
    <row r="4285" customFormat="false" ht="15" hidden="false" customHeight="false" outlineLevel="0" collapsed="false">
      <c r="A4285" s="6" t="s">
        <v>151</v>
      </c>
      <c r="B4285" s="45" t="n">
        <v>42829</v>
      </c>
      <c r="C4285" s="6" t="s">
        <v>196</v>
      </c>
      <c r="D4285" s="6" t="s">
        <v>192</v>
      </c>
      <c r="E4285" s="6" t="s">
        <v>177</v>
      </c>
      <c r="F4285" s="34" t="n">
        <v>0.269017457962036</v>
      </c>
      <c r="G4285" s="34" t="n">
        <v>0.296073464217859</v>
      </c>
      <c r="H4285" s="34" t="n">
        <v>-0.0270560062558233</v>
      </c>
      <c r="I4285" s="34" t="n">
        <v>-0.0913827462629838</v>
      </c>
      <c r="J4285" s="35" t="n">
        <v>3.42</v>
      </c>
      <c r="K4285" s="6" t="n">
        <v>0</v>
      </c>
      <c r="L4285" s="35" t="n">
        <v>-1</v>
      </c>
      <c r="M4285" s="6" t="str">
        <f aca="false">IF(I4285&lt;=0,"Below 0%",IF(I4285&lt;=0.05,"0-5%",IF(I4285&lt;=0.1,"5-10%",IF(I4285&lt;=0.2,"10-20%",IF(I4285&lt;=0.4,"20-40%","Above 40%")))))</f>
        <v>Below 0%</v>
      </c>
      <c r="N4285" s="6" t="str">
        <f aca="false">IF(AND(H4285&gt;=Summary!$B$25,I4285&gt;=Summary!$B$26,I4285&lt;=Summary!$B$27,J4285&gt;=Summary!$B$28,J4285&lt;=Summary!$B$29,F4285*J4285&gt;1),"Yes","No")</f>
        <v>No</v>
      </c>
    </row>
    <row r="4286" customFormat="false" ht="15" hidden="false" customHeight="false" outlineLevel="0" collapsed="false">
      <c r="A4286" s="6" t="s">
        <v>151</v>
      </c>
      <c r="B4286" s="45" t="n">
        <v>42829</v>
      </c>
      <c r="C4286" s="6" t="s">
        <v>195</v>
      </c>
      <c r="D4286" s="6" t="s">
        <v>191</v>
      </c>
      <c r="E4286" s="6" t="s">
        <v>187</v>
      </c>
      <c r="F4286" s="34" t="n">
        <v>0.717715442180634</v>
      </c>
      <c r="G4286" s="34" t="n">
        <v>0.672354620393239</v>
      </c>
      <c r="H4286" s="34" t="n">
        <v>0.045360821787395</v>
      </c>
      <c r="I4286" s="34" t="n">
        <v>0.0674656206881792</v>
      </c>
      <c r="J4286" s="35" t="n">
        <v>1.5</v>
      </c>
      <c r="K4286" s="6" t="n">
        <v>1</v>
      </c>
      <c r="L4286" s="35" t="n">
        <v>0.5</v>
      </c>
      <c r="M4286" s="6" t="str">
        <f aca="false">IF(I4286&lt;=0,"Below 0%",IF(I4286&lt;=0.05,"0-5%",IF(I4286&lt;=0.1,"5-10%",IF(I4286&lt;=0.2,"10-20%",IF(I4286&lt;=0.4,"20-40%","Above 40%")))))</f>
        <v>5-10%</v>
      </c>
      <c r="N4286" s="6" t="str">
        <f aca="false">IF(AND(H4286&gt;=Summary!$B$25,I4286&gt;=Summary!$B$26,I4286&lt;=Summary!$B$27,J4286&gt;=Summary!$B$28,J4286&lt;=Summary!$B$29,F4286*J4286&gt;1),"Yes","No")</f>
        <v>No</v>
      </c>
    </row>
    <row r="4287" customFormat="false" ht="15" hidden="false" customHeight="false" outlineLevel="0" collapsed="false">
      <c r="A4287" s="6" t="s">
        <v>151</v>
      </c>
      <c r="B4287" s="45" t="n">
        <v>42829</v>
      </c>
      <c r="C4287" s="6" t="s">
        <v>195</v>
      </c>
      <c r="D4287" s="6" t="s">
        <v>191</v>
      </c>
      <c r="E4287" s="6" t="s">
        <v>174</v>
      </c>
      <c r="F4287" s="34" t="n">
        <v>0.153750732541084</v>
      </c>
      <c r="G4287" s="34" t="n">
        <v>0.214581261827629</v>
      </c>
      <c r="H4287" s="34" t="n">
        <v>-0.0608305292865451</v>
      </c>
      <c r="I4287" s="34" t="n">
        <v>-0.283484814882902</v>
      </c>
      <c r="J4287" s="35" t="n">
        <v>4.7</v>
      </c>
      <c r="K4287" s="6" t="n">
        <v>0</v>
      </c>
      <c r="L4287" s="35" t="n">
        <v>-1</v>
      </c>
      <c r="M4287" s="6" t="str">
        <f aca="false">IF(I4287&lt;=0,"Below 0%",IF(I4287&lt;=0.05,"0-5%",IF(I4287&lt;=0.1,"5-10%",IF(I4287&lt;=0.2,"10-20%",IF(I4287&lt;=0.4,"20-40%","Above 40%")))))</f>
        <v>Below 0%</v>
      </c>
      <c r="N4287" s="6" t="str">
        <f aca="false">IF(AND(H4287&gt;=Summary!$B$25,I4287&gt;=Summary!$B$26,I4287&lt;=Summary!$B$27,J4287&gt;=Summary!$B$28,J4287&lt;=Summary!$B$29,F4287*J4287&gt;1),"Yes","No")</f>
        <v>No</v>
      </c>
    </row>
    <row r="4288" customFormat="false" ht="15" hidden="false" customHeight="false" outlineLevel="0" collapsed="false">
      <c r="A4288" s="6" t="s">
        <v>151</v>
      </c>
      <c r="B4288" s="45" t="n">
        <v>42829</v>
      </c>
      <c r="C4288" s="6" t="s">
        <v>195</v>
      </c>
      <c r="D4288" s="6" t="s">
        <v>191</v>
      </c>
      <c r="E4288" s="6" t="s">
        <v>177</v>
      </c>
      <c r="F4288" s="34" t="n">
        <v>0.128533765673637</v>
      </c>
      <c r="G4288" s="34" t="n">
        <v>0.113064117779132</v>
      </c>
      <c r="H4288" s="34" t="n">
        <v>0.0154696478945053</v>
      </c>
      <c r="I4288" s="34" t="n">
        <v>0.136821904228934</v>
      </c>
      <c r="J4288" s="35" t="n">
        <v>8.92</v>
      </c>
      <c r="K4288" s="6" t="n">
        <v>0</v>
      </c>
      <c r="L4288" s="35" t="n">
        <v>-1</v>
      </c>
      <c r="M4288" s="6" t="str">
        <f aca="false">IF(I4288&lt;=0,"Below 0%",IF(I4288&lt;=0.05,"0-5%",IF(I4288&lt;=0.1,"5-10%",IF(I4288&lt;=0.2,"10-20%",IF(I4288&lt;=0.4,"20-40%","Above 40%")))))</f>
        <v>10-20%</v>
      </c>
      <c r="N4288" s="6" t="str">
        <f aca="false">IF(AND(H4288&gt;=Summary!$B$25,I4288&gt;=Summary!$B$26,I4288&lt;=Summary!$B$27,J4288&gt;=Summary!$B$28,J4288&lt;=Summary!$B$29,F4288*J4288&gt;1),"Yes","No")</f>
        <v>No</v>
      </c>
    </row>
    <row r="4289" customFormat="false" ht="15" hidden="false" customHeight="false" outlineLevel="0" collapsed="false">
      <c r="A4289" s="6" t="s">
        <v>151</v>
      </c>
      <c r="B4289" s="45" t="n">
        <v>42829</v>
      </c>
      <c r="C4289" s="6" t="s">
        <v>176</v>
      </c>
      <c r="D4289" s="6" t="s">
        <v>173</v>
      </c>
      <c r="E4289" s="6" t="s">
        <v>187</v>
      </c>
      <c r="F4289" s="34" t="n">
        <v>0.682314157485962</v>
      </c>
      <c r="G4289" s="34" t="n">
        <v>0.620661841183588</v>
      </c>
      <c r="H4289" s="34" t="n">
        <v>0.0616523163023742</v>
      </c>
      <c r="I4289" s="34" t="n">
        <v>0.0993331830821187</v>
      </c>
      <c r="J4289" s="35" t="n">
        <v>1.61</v>
      </c>
      <c r="K4289" s="6" t="n">
        <v>0</v>
      </c>
      <c r="L4289" s="35" t="n">
        <v>-1</v>
      </c>
      <c r="M4289" s="6" t="str">
        <f aca="false">IF(I4289&lt;=0,"Below 0%",IF(I4289&lt;=0.05,"0-5%",IF(I4289&lt;=0.1,"5-10%",IF(I4289&lt;=0.2,"10-20%",IF(I4289&lt;=0.4,"20-40%","Above 40%")))))</f>
        <v>5-10%</v>
      </c>
      <c r="N4289" s="6" t="str">
        <f aca="false">IF(AND(H4289&gt;=Summary!$B$25,I4289&gt;=Summary!$B$26,I4289&lt;=Summary!$B$27,J4289&gt;=Summary!$B$28,J4289&lt;=Summary!$B$29,F4289*J4289&gt;1),"Yes","No")</f>
        <v>No</v>
      </c>
    </row>
    <row r="4290" customFormat="false" ht="15" hidden="false" customHeight="false" outlineLevel="0" collapsed="false">
      <c r="A4290" s="6" t="s">
        <v>151</v>
      </c>
      <c r="B4290" s="45" t="n">
        <v>42829</v>
      </c>
      <c r="C4290" s="6" t="s">
        <v>176</v>
      </c>
      <c r="D4290" s="6" t="s">
        <v>173</v>
      </c>
      <c r="E4290" s="6" t="s">
        <v>174</v>
      </c>
      <c r="F4290" s="34" t="n">
        <v>0.116454631090164</v>
      </c>
      <c r="G4290" s="34" t="n">
        <v>0.232387340536181</v>
      </c>
      <c r="H4290" s="34" t="n">
        <v>-0.115932709446016</v>
      </c>
      <c r="I4290" s="34" t="n">
        <v>-0.498877043725911</v>
      </c>
      <c r="J4290" s="35" t="n">
        <v>4.3</v>
      </c>
      <c r="K4290" s="6" t="n">
        <v>1</v>
      </c>
      <c r="L4290" s="35" t="n">
        <v>3.3</v>
      </c>
      <c r="M4290" s="6" t="str">
        <f aca="false">IF(I4290&lt;=0,"Below 0%",IF(I4290&lt;=0.05,"0-5%",IF(I4290&lt;=0.1,"5-10%",IF(I4290&lt;=0.2,"10-20%",IF(I4290&lt;=0.4,"20-40%","Above 40%")))))</f>
        <v>Below 0%</v>
      </c>
      <c r="N4290" s="6" t="str">
        <f aca="false">IF(AND(H4290&gt;=Summary!$B$25,I4290&gt;=Summary!$B$26,I4290&lt;=Summary!$B$27,J4290&gt;=Summary!$B$28,J4290&lt;=Summary!$B$29,F4290*J4290&gt;1),"Yes","No")</f>
        <v>No</v>
      </c>
    </row>
    <row r="4291" customFormat="false" ht="15" hidden="false" customHeight="false" outlineLevel="0" collapsed="false">
      <c r="A4291" s="6" t="s">
        <v>151</v>
      </c>
      <c r="B4291" s="45" t="n">
        <v>42829</v>
      </c>
      <c r="C4291" s="6" t="s">
        <v>176</v>
      </c>
      <c r="D4291" s="6" t="s">
        <v>173</v>
      </c>
      <c r="E4291" s="6" t="s">
        <v>177</v>
      </c>
      <c r="F4291" s="34" t="n">
        <v>0.201231151819229</v>
      </c>
      <c r="G4291" s="34" t="n">
        <v>0.146950818280232</v>
      </c>
      <c r="H4291" s="34" t="n">
        <v>0.0542803335389973</v>
      </c>
      <c r="I4291" s="34" t="n">
        <v>0.369377552124181</v>
      </c>
      <c r="J4291" s="35" t="n">
        <v>6.8</v>
      </c>
      <c r="K4291" s="6" t="n">
        <v>0</v>
      </c>
      <c r="L4291" s="35" t="n">
        <v>-1</v>
      </c>
      <c r="M4291" s="6" t="str">
        <f aca="false">IF(I4291&lt;=0,"Below 0%",IF(I4291&lt;=0.05,"0-5%",IF(I4291&lt;=0.1,"5-10%",IF(I4291&lt;=0.2,"10-20%",IF(I4291&lt;=0.4,"20-40%","Above 40%")))))</f>
        <v>20-40%</v>
      </c>
      <c r="N4291" s="6" t="str">
        <f aca="false">IF(AND(H4291&gt;=Summary!$B$25,I4291&gt;=Summary!$B$26,I4291&lt;=Summary!$B$27,J4291&gt;=Summary!$B$28,J4291&lt;=Summary!$B$29,F4291*J4291&gt;1),"Yes","No")</f>
        <v>No</v>
      </c>
    </row>
    <row r="4292" customFormat="false" ht="15" hidden="false" customHeight="false" outlineLevel="0" collapsed="false">
      <c r="A4292" s="6" t="s">
        <v>151</v>
      </c>
      <c r="B4292" s="45" t="n">
        <v>42829</v>
      </c>
      <c r="C4292" s="6" t="s">
        <v>198</v>
      </c>
      <c r="D4292" s="6" t="s">
        <v>178</v>
      </c>
      <c r="E4292" s="6" t="s">
        <v>187</v>
      </c>
      <c r="F4292" s="34" t="n">
        <v>0.53023225069046</v>
      </c>
      <c r="G4292" s="34" t="n">
        <v>0.391923990498812</v>
      </c>
      <c r="H4292" s="34" t="n">
        <v>0.138308260191648</v>
      </c>
      <c r="I4292" s="34" t="n">
        <v>0.352895621458689</v>
      </c>
      <c r="J4292" s="35" t="n">
        <v>2.56</v>
      </c>
      <c r="K4292" s="6" t="n">
        <v>1</v>
      </c>
      <c r="L4292" s="35" t="n">
        <v>1.56</v>
      </c>
      <c r="M4292" s="6" t="str">
        <f aca="false">IF(I4292&lt;=0,"Below 0%",IF(I4292&lt;=0.05,"0-5%",IF(I4292&lt;=0.1,"5-10%",IF(I4292&lt;=0.2,"10-20%",IF(I4292&lt;=0.4,"20-40%","Above 40%")))))</f>
        <v>20-40%</v>
      </c>
      <c r="N4292" s="6" t="str">
        <f aca="false">IF(AND(H4292&gt;=Summary!$B$25,I4292&gt;=Summary!$B$26,I4292&lt;=Summary!$B$27,J4292&gt;=Summary!$B$28,J4292&lt;=Summary!$B$29,F4292*J4292&gt;1),"Yes","No")</f>
        <v>Yes</v>
      </c>
    </row>
    <row r="4293" customFormat="false" ht="15" hidden="false" customHeight="false" outlineLevel="0" collapsed="false">
      <c r="A4293" s="6" t="s">
        <v>151</v>
      </c>
      <c r="B4293" s="45" t="n">
        <v>42829</v>
      </c>
      <c r="C4293" s="6" t="s">
        <v>198</v>
      </c>
      <c r="D4293" s="6" t="s">
        <v>178</v>
      </c>
      <c r="E4293" s="6" t="s">
        <v>174</v>
      </c>
      <c r="F4293" s="34" t="n">
        <v>0.211337387561798</v>
      </c>
      <c r="G4293" s="34" t="n">
        <v>0.304038004750594</v>
      </c>
      <c r="H4293" s="34" t="n">
        <v>-0.0927006171887957</v>
      </c>
      <c r="I4293" s="34" t="n">
        <v>-0.304898123722524</v>
      </c>
      <c r="J4293" s="35" t="n">
        <v>3.3</v>
      </c>
      <c r="K4293" s="6" t="n">
        <v>0</v>
      </c>
      <c r="L4293" s="35" t="n">
        <v>-1</v>
      </c>
      <c r="M4293" s="6" t="str">
        <f aca="false">IF(I4293&lt;=0,"Below 0%",IF(I4293&lt;=0.05,"0-5%",IF(I4293&lt;=0.1,"5-10%",IF(I4293&lt;=0.2,"10-20%",IF(I4293&lt;=0.4,"20-40%","Above 40%")))))</f>
        <v>Below 0%</v>
      </c>
      <c r="N4293" s="6" t="str">
        <f aca="false">IF(AND(H4293&gt;=Summary!$B$25,I4293&gt;=Summary!$B$26,I4293&lt;=Summary!$B$27,J4293&gt;=Summary!$B$28,J4293&lt;=Summary!$B$29,F4293*J4293&gt;1),"Yes","No")</f>
        <v>No</v>
      </c>
    </row>
    <row r="4294" customFormat="false" ht="15" hidden="false" customHeight="false" outlineLevel="0" collapsed="false">
      <c r="A4294" s="6" t="s">
        <v>151</v>
      </c>
      <c r="B4294" s="45" t="n">
        <v>42829</v>
      </c>
      <c r="C4294" s="6" t="s">
        <v>198</v>
      </c>
      <c r="D4294" s="6" t="s">
        <v>178</v>
      </c>
      <c r="E4294" s="6" t="s">
        <v>177</v>
      </c>
      <c r="F4294" s="34" t="n">
        <v>0.258430391550064</v>
      </c>
      <c r="G4294" s="34" t="n">
        <v>0.304038004750594</v>
      </c>
      <c r="H4294" s="34" t="n">
        <v>-0.0456076132005298</v>
      </c>
      <c r="I4294" s="34" t="n">
        <v>-0.150006290292367</v>
      </c>
      <c r="J4294" s="35" t="n">
        <v>3.3</v>
      </c>
      <c r="K4294" s="6" t="n">
        <v>0</v>
      </c>
      <c r="L4294" s="35" t="n">
        <v>-1</v>
      </c>
      <c r="M4294" s="6" t="str">
        <f aca="false">IF(I4294&lt;=0,"Below 0%",IF(I4294&lt;=0.05,"0-5%",IF(I4294&lt;=0.1,"5-10%",IF(I4294&lt;=0.2,"10-20%",IF(I4294&lt;=0.4,"20-40%","Above 40%")))))</f>
        <v>Below 0%</v>
      </c>
      <c r="N4294" s="6" t="str">
        <f aca="false">IF(AND(H4294&gt;=Summary!$B$25,I4294&gt;=Summary!$B$26,I4294&lt;=Summary!$B$27,J4294&gt;=Summary!$B$28,J4294&lt;=Summary!$B$29,F4294*J4294&gt;1),"Yes","No")</f>
        <v>No</v>
      </c>
    </row>
    <row r="4295" customFormat="false" ht="15" hidden="false" customHeight="false" outlineLevel="0" collapsed="false">
      <c r="A4295" s="6" t="s">
        <v>151</v>
      </c>
      <c r="B4295" s="45" t="n">
        <v>42830</v>
      </c>
      <c r="C4295" s="6" t="s">
        <v>185</v>
      </c>
      <c r="D4295" s="6" t="s">
        <v>189</v>
      </c>
      <c r="E4295" s="6" t="s">
        <v>187</v>
      </c>
      <c r="F4295" s="34" t="n">
        <v>0.645961046218872</v>
      </c>
      <c r="G4295" s="34" t="n">
        <v>0.698675045415675</v>
      </c>
      <c r="H4295" s="34" t="n">
        <v>-0.052713999196803</v>
      </c>
      <c r="I4295" s="34" t="n">
        <v>-0.0754485215160947</v>
      </c>
      <c r="J4295" s="35" t="n">
        <v>1.43</v>
      </c>
      <c r="K4295" s="6" t="n">
        <v>1</v>
      </c>
      <c r="L4295" s="35" t="n">
        <v>0.43</v>
      </c>
      <c r="M4295" s="6" t="str">
        <f aca="false">IF(I4295&lt;=0,"Below 0%",IF(I4295&lt;=0.05,"0-5%",IF(I4295&lt;=0.1,"5-10%",IF(I4295&lt;=0.2,"10-20%",IF(I4295&lt;=0.4,"20-40%","Above 40%")))))</f>
        <v>Below 0%</v>
      </c>
      <c r="N4295" s="6" t="str">
        <f aca="false">IF(AND(H4295&gt;=Summary!$B$25,I4295&gt;=Summary!$B$26,I4295&lt;=Summary!$B$27,J4295&gt;=Summary!$B$28,J4295&lt;=Summary!$B$29,F4295*J4295&gt;1),"Yes","No")</f>
        <v>No</v>
      </c>
    </row>
    <row r="4296" customFormat="false" ht="15" hidden="false" customHeight="false" outlineLevel="0" collapsed="false">
      <c r="A4296" s="6" t="s">
        <v>151</v>
      </c>
      <c r="B4296" s="45" t="n">
        <v>42830</v>
      </c>
      <c r="C4296" s="6" t="s">
        <v>185</v>
      </c>
      <c r="D4296" s="6" t="s">
        <v>189</v>
      </c>
      <c r="E4296" s="6" t="s">
        <v>174</v>
      </c>
      <c r="F4296" s="34" t="n">
        <v>0.193244874477387</v>
      </c>
      <c r="G4296" s="34" t="n">
        <v>0.186748656998956</v>
      </c>
      <c r="H4296" s="34" t="n">
        <v>0.00649621747843035</v>
      </c>
      <c r="I4296" s="34" t="n">
        <v>0.0347858859218819</v>
      </c>
      <c r="J4296" s="35" t="n">
        <v>5.35</v>
      </c>
      <c r="K4296" s="6" t="n">
        <v>0</v>
      </c>
      <c r="L4296" s="35" t="n">
        <v>-1</v>
      </c>
      <c r="M4296" s="6" t="str">
        <f aca="false">IF(I4296&lt;=0,"Below 0%",IF(I4296&lt;=0.05,"0-5%",IF(I4296&lt;=0.1,"5-10%",IF(I4296&lt;=0.2,"10-20%",IF(I4296&lt;=0.4,"20-40%","Above 40%")))))</f>
        <v>0-5%</v>
      </c>
      <c r="N4296" s="6" t="str">
        <f aca="false">IF(AND(H4296&gt;=Summary!$B$25,I4296&gt;=Summary!$B$26,I4296&lt;=Summary!$B$27,J4296&gt;=Summary!$B$28,J4296&lt;=Summary!$B$29,F4296*J4296&gt;1),"Yes","No")</f>
        <v>No</v>
      </c>
    </row>
    <row r="4297" customFormat="false" ht="15" hidden="false" customHeight="false" outlineLevel="0" collapsed="false">
      <c r="A4297" s="6" t="s">
        <v>151</v>
      </c>
      <c r="B4297" s="45" t="n">
        <v>42830</v>
      </c>
      <c r="C4297" s="6" t="s">
        <v>185</v>
      </c>
      <c r="D4297" s="6" t="s">
        <v>189</v>
      </c>
      <c r="E4297" s="6" t="s">
        <v>177</v>
      </c>
      <c r="F4297" s="34" t="n">
        <v>0.160794109106064</v>
      </c>
      <c r="G4297" s="34" t="n">
        <v>0.114576297585369</v>
      </c>
      <c r="H4297" s="34" t="n">
        <v>0.0462178115206951</v>
      </c>
      <c r="I4297" s="34" t="n">
        <v>0.403380214710281</v>
      </c>
      <c r="J4297" s="35" t="n">
        <v>8.72</v>
      </c>
      <c r="K4297" s="6" t="n">
        <v>0</v>
      </c>
      <c r="L4297" s="35" t="n">
        <v>-1</v>
      </c>
      <c r="M4297" s="6" t="str">
        <f aca="false">IF(I4297&lt;=0,"Below 0%",IF(I4297&lt;=0.05,"0-5%",IF(I4297&lt;=0.1,"5-10%",IF(I4297&lt;=0.2,"10-20%",IF(I4297&lt;=0.4,"20-40%","Above 40%")))))</f>
        <v>Above 40%</v>
      </c>
      <c r="N4297" s="6" t="str">
        <f aca="false">IF(AND(H4297&gt;=Summary!$B$25,I4297&gt;=Summary!$B$26,I4297&lt;=Summary!$B$27,J4297&gt;=Summary!$B$28,J4297&lt;=Summary!$B$29,F4297*J4297&gt;1),"Yes","No")</f>
        <v>No</v>
      </c>
    </row>
    <row r="4298" customFormat="false" ht="15" hidden="false" customHeight="false" outlineLevel="0" collapsed="false">
      <c r="A4298" s="6" t="s">
        <v>151</v>
      </c>
      <c r="B4298" s="45" t="n">
        <v>42830</v>
      </c>
      <c r="C4298" s="6" t="s">
        <v>190</v>
      </c>
      <c r="D4298" s="6" t="s">
        <v>194</v>
      </c>
      <c r="E4298" s="6" t="s">
        <v>187</v>
      </c>
      <c r="F4298" s="34" t="n">
        <v>0.683647155761719</v>
      </c>
      <c r="G4298" s="34" t="n">
        <v>0.411416564524602</v>
      </c>
      <c r="H4298" s="34" t="n">
        <v>0.272230591237117</v>
      </c>
      <c r="I4298" s="34" t="n">
        <v>0.661690886344559</v>
      </c>
      <c r="J4298" s="35" t="n">
        <v>2.45</v>
      </c>
      <c r="K4298" s="6" t="n">
        <v>1</v>
      </c>
      <c r="L4298" s="35" t="n">
        <v>1.45</v>
      </c>
      <c r="M4298" s="6" t="str">
        <f aca="false">IF(I4298&lt;=0,"Below 0%",IF(I4298&lt;=0.05,"0-5%",IF(I4298&lt;=0.1,"5-10%",IF(I4298&lt;=0.2,"10-20%",IF(I4298&lt;=0.4,"20-40%","Above 40%")))))</f>
        <v>Above 40%</v>
      </c>
      <c r="N4298" s="6" t="str">
        <f aca="false">IF(AND(H4298&gt;=Summary!$B$25,I4298&gt;=Summary!$B$26,I4298&lt;=Summary!$B$27,J4298&gt;=Summary!$B$28,J4298&lt;=Summary!$B$29,F4298*J4298&gt;1),"Yes","No")</f>
        <v>No</v>
      </c>
    </row>
    <row r="4299" customFormat="false" ht="15" hidden="false" customHeight="false" outlineLevel="0" collapsed="false">
      <c r="A4299" s="6" t="s">
        <v>151</v>
      </c>
      <c r="B4299" s="45" t="n">
        <v>42830</v>
      </c>
      <c r="C4299" s="6" t="s">
        <v>190</v>
      </c>
      <c r="D4299" s="6" t="s">
        <v>194</v>
      </c>
      <c r="E4299" s="6" t="s">
        <v>174</v>
      </c>
      <c r="F4299" s="34" t="n">
        <v>0.191465258598328</v>
      </c>
      <c r="G4299" s="34" t="n">
        <v>0.283137804237437</v>
      </c>
      <c r="H4299" s="34" t="n">
        <v>-0.0916725456391089</v>
      </c>
      <c r="I4299" s="34" t="n">
        <v>-0.323773598110669</v>
      </c>
      <c r="J4299" s="35" t="n">
        <v>3.56</v>
      </c>
      <c r="K4299" s="6" t="n">
        <v>0</v>
      </c>
      <c r="L4299" s="35" t="n">
        <v>-1</v>
      </c>
      <c r="M4299" s="6" t="str">
        <f aca="false">IF(I4299&lt;=0,"Below 0%",IF(I4299&lt;=0.05,"0-5%",IF(I4299&lt;=0.1,"5-10%",IF(I4299&lt;=0.2,"10-20%",IF(I4299&lt;=0.4,"20-40%","Above 40%")))))</f>
        <v>Below 0%</v>
      </c>
      <c r="N4299" s="6" t="str">
        <f aca="false">IF(AND(H4299&gt;=Summary!$B$25,I4299&gt;=Summary!$B$26,I4299&lt;=Summary!$B$27,J4299&gt;=Summary!$B$28,J4299&lt;=Summary!$B$29,F4299*J4299&gt;1),"Yes","No")</f>
        <v>No</v>
      </c>
    </row>
    <row r="4300" customFormat="false" ht="15" hidden="false" customHeight="false" outlineLevel="0" collapsed="false">
      <c r="A4300" s="6" t="s">
        <v>151</v>
      </c>
      <c r="B4300" s="45" t="n">
        <v>42830</v>
      </c>
      <c r="C4300" s="6" t="s">
        <v>190</v>
      </c>
      <c r="D4300" s="6" t="s">
        <v>194</v>
      </c>
      <c r="E4300" s="6" t="s">
        <v>177</v>
      </c>
      <c r="F4300" s="34" t="n">
        <v>0.124887585639954</v>
      </c>
      <c r="G4300" s="34" t="n">
        <v>0.305445631237962</v>
      </c>
      <c r="H4300" s="34" t="n">
        <v>-0.180558045598008</v>
      </c>
      <c r="I4300" s="34" t="n">
        <v>-0.591129900487403</v>
      </c>
      <c r="J4300" s="35" t="n">
        <v>3.3</v>
      </c>
      <c r="K4300" s="6" t="n">
        <v>0</v>
      </c>
      <c r="L4300" s="35" t="n">
        <v>-1</v>
      </c>
      <c r="M4300" s="6" t="str">
        <f aca="false">IF(I4300&lt;=0,"Below 0%",IF(I4300&lt;=0.05,"0-5%",IF(I4300&lt;=0.1,"5-10%",IF(I4300&lt;=0.2,"10-20%",IF(I4300&lt;=0.4,"20-40%","Above 40%")))))</f>
        <v>Below 0%</v>
      </c>
      <c r="N4300" s="6" t="str">
        <f aca="false">IF(AND(H4300&gt;=Summary!$B$25,I4300&gt;=Summary!$B$26,I4300&lt;=Summary!$B$27,J4300&gt;=Summary!$B$28,J4300&lt;=Summary!$B$29,F4300*J4300&gt;1),"Yes","No")</f>
        <v>No</v>
      </c>
    </row>
    <row r="4301" customFormat="false" ht="15" hidden="false" customHeight="false" outlineLevel="0" collapsed="false">
      <c r="A4301" s="6" t="s">
        <v>151</v>
      </c>
      <c r="B4301" s="45" t="n">
        <v>42830</v>
      </c>
      <c r="C4301" s="6" t="s">
        <v>186</v>
      </c>
      <c r="D4301" s="6" t="s">
        <v>200</v>
      </c>
      <c r="E4301" s="6" t="s">
        <v>187</v>
      </c>
      <c r="F4301" s="34" t="n">
        <v>0.530776679515839</v>
      </c>
      <c r="G4301" s="34" t="n">
        <v>0.467246196833282</v>
      </c>
      <c r="H4301" s="34" t="n">
        <v>0.0635304826825571</v>
      </c>
      <c r="I4301" s="34" t="n">
        <v>0.135967896824263</v>
      </c>
      <c r="J4301" s="35" t="n">
        <v>2.2</v>
      </c>
      <c r="K4301" s="6" t="n">
        <v>1</v>
      </c>
      <c r="L4301" s="35" t="n">
        <v>1.2</v>
      </c>
      <c r="M4301" s="6" t="str">
        <f aca="false">IF(I4301&lt;=0,"Below 0%",IF(I4301&lt;=0.05,"0-5%",IF(I4301&lt;=0.1,"5-10%",IF(I4301&lt;=0.2,"10-20%",IF(I4301&lt;=0.4,"20-40%","Above 40%")))))</f>
        <v>10-20%</v>
      </c>
      <c r="N4301" s="6" t="str">
        <f aca="false">IF(AND(H4301&gt;=Summary!$B$25,I4301&gt;=Summary!$B$26,I4301&lt;=Summary!$B$27,J4301&gt;=Summary!$B$28,J4301&lt;=Summary!$B$29,F4301*J4301&gt;1),"Yes","No")</f>
        <v>Yes</v>
      </c>
    </row>
    <row r="4302" customFormat="false" ht="15" hidden="false" customHeight="false" outlineLevel="0" collapsed="false">
      <c r="A4302" s="6" t="s">
        <v>151</v>
      </c>
      <c r="B4302" s="45" t="n">
        <v>42830</v>
      </c>
      <c r="C4302" s="6" t="s">
        <v>186</v>
      </c>
      <c r="D4302" s="6" t="s">
        <v>200</v>
      </c>
      <c r="E4302" s="6" t="s">
        <v>174</v>
      </c>
      <c r="F4302" s="34" t="n">
        <v>0.248006656765938</v>
      </c>
      <c r="G4302" s="34" t="n">
        <v>0.293697609438063</v>
      </c>
      <c r="H4302" s="34" t="n">
        <v>-0.0456909526721249</v>
      </c>
      <c r="I4302" s="34" t="n">
        <v>-0.155571414965026</v>
      </c>
      <c r="J4302" s="35" t="n">
        <v>3.5</v>
      </c>
      <c r="K4302" s="6" t="n">
        <v>0</v>
      </c>
      <c r="L4302" s="35" t="n">
        <v>-1</v>
      </c>
      <c r="M4302" s="6" t="str">
        <f aca="false">IF(I4302&lt;=0,"Below 0%",IF(I4302&lt;=0.05,"0-5%",IF(I4302&lt;=0.1,"5-10%",IF(I4302&lt;=0.2,"10-20%",IF(I4302&lt;=0.4,"20-40%","Above 40%")))))</f>
        <v>Below 0%</v>
      </c>
      <c r="N4302" s="6" t="str">
        <f aca="false">IF(AND(H4302&gt;=Summary!$B$25,I4302&gt;=Summary!$B$26,I4302&lt;=Summary!$B$27,J4302&gt;=Summary!$B$28,J4302&lt;=Summary!$B$29,F4302*J4302&gt;1),"Yes","No")</f>
        <v>No</v>
      </c>
    </row>
    <row r="4303" customFormat="false" ht="15" hidden="false" customHeight="false" outlineLevel="0" collapsed="false">
      <c r="A4303" s="6" t="s">
        <v>151</v>
      </c>
      <c r="B4303" s="45" t="n">
        <v>42830</v>
      </c>
      <c r="C4303" s="6" t="s">
        <v>186</v>
      </c>
      <c r="D4303" s="6" t="s">
        <v>200</v>
      </c>
      <c r="E4303" s="6" t="s">
        <v>177</v>
      </c>
      <c r="F4303" s="34" t="n">
        <v>0.221216633915901</v>
      </c>
      <c r="G4303" s="34" t="n">
        <v>0.239056193728656</v>
      </c>
      <c r="H4303" s="34" t="n">
        <v>-0.0178395598127545</v>
      </c>
      <c r="I4303" s="34" t="n">
        <v>-0.0746249638401069</v>
      </c>
      <c r="J4303" s="35" t="n">
        <v>4.3</v>
      </c>
      <c r="K4303" s="6" t="n">
        <v>0</v>
      </c>
      <c r="L4303" s="35" t="n">
        <v>-1</v>
      </c>
      <c r="M4303" s="6" t="str">
        <f aca="false">IF(I4303&lt;=0,"Below 0%",IF(I4303&lt;=0.05,"0-5%",IF(I4303&lt;=0.1,"5-10%",IF(I4303&lt;=0.2,"10-20%",IF(I4303&lt;=0.4,"20-40%","Above 40%")))))</f>
        <v>Below 0%</v>
      </c>
      <c r="N4303" s="6" t="str">
        <f aca="false">IF(AND(H4303&gt;=Summary!$B$25,I4303&gt;=Summary!$B$26,I4303&lt;=Summary!$B$27,J4303&gt;=Summary!$B$28,J4303&lt;=Summary!$B$29,F4303*J4303&gt;1),"Yes","No")</f>
        <v>No</v>
      </c>
    </row>
    <row r="4304" customFormat="false" ht="15" hidden="false" customHeight="false" outlineLevel="0" collapsed="false">
      <c r="A4304" s="6" t="s">
        <v>151</v>
      </c>
      <c r="B4304" s="45" t="n">
        <v>42830</v>
      </c>
      <c r="C4304" s="6" t="s">
        <v>183</v>
      </c>
      <c r="D4304" s="6" t="s">
        <v>199</v>
      </c>
      <c r="E4304" s="6" t="s">
        <v>187</v>
      </c>
      <c r="F4304" s="34" t="n">
        <v>0.787450194358826</v>
      </c>
      <c r="G4304" s="34" t="n">
        <v>0.708955223880597</v>
      </c>
      <c r="H4304" s="34" t="n">
        <v>0.0784949704782286</v>
      </c>
      <c r="I4304" s="34" t="n">
        <v>0.110719221516659</v>
      </c>
      <c r="J4304" s="35" t="n">
        <v>1.43</v>
      </c>
      <c r="K4304" s="6" t="n">
        <v>0</v>
      </c>
      <c r="L4304" s="35" t="n">
        <v>-1</v>
      </c>
      <c r="M4304" s="6" t="str">
        <f aca="false">IF(I4304&lt;=0,"Below 0%",IF(I4304&lt;=0.05,"0-5%",IF(I4304&lt;=0.1,"5-10%",IF(I4304&lt;=0.2,"10-20%",IF(I4304&lt;=0.4,"20-40%","Above 40%")))))</f>
        <v>10-20%</v>
      </c>
      <c r="N4304" s="6" t="str">
        <f aca="false">IF(AND(H4304&gt;=Summary!$B$25,I4304&gt;=Summary!$B$26,I4304&lt;=Summary!$B$27,J4304&gt;=Summary!$B$28,J4304&lt;=Summary!$B$29,F4304*J4304&gt;1),"Yes","No")</f>
        <v>No</v>
      </c>
    </row>
    <row r="4305" customFormat="false" ht="15" hidden="false" customHeight="false" outlineLevel="0" collapsed="false">
      <c r="A4305" s="6" t="s">
        <v>151</v>
      </c>
      <c r="B4305" s="45" t="n">
        <v>42830</v>
      </c>
      <c r="C4305" s="6" t="s">
        <v>183</v>
      </c>
      <c r="D4305" s="6" t="s">
        <v>199</v>
      </c>
      <c r="E4305" s="6" t="s">
        <v>174</v>
      </c>
      <c r="F4305" s="34" t="n">
        <v>0.127382785081863</v>
      </c>
      <c r="G4305" s="34" t="n">
        <v>0.184328358208955</v>
      </c>
      <c r="H4305" s="34" t="n">
        <v>-0.0569455731270918</v>
      </c>
      <c r="I4305" s="34" t="n">
        <v>-0.30893549793645</v>
      </c>
      <c r="J4305" s="35" t="n">
        <v>5.5</v>
      </c>
      <c r="K4305" s="6" t="n">
        <v>1</v>
      </c>
      <c r="L4305" s="35" t="n">
        <v>4.5</v>
      </c>
      <c r="M4305" s="6" t="str">
        <f aca="false">IF(I4305&lt;=0,"Below 0%",IF(I4305&lt;=0.05,"0-5%",IF(I4305&lt;=0.1,"5-10%",IF(I4305&lt;=0.2,"10-20%",IF(I4305&lt;=0.4,"20-40%","Above 40%")))))</f>
        <v>Below 0%</v>
      </c>
      <c r="N4305" s="6" t="str">
        <f aca="false">IF(AND(H4305&gt;=Summary!$B$25,I4305&gt;=Summary!$B$26,I4305&lt;=Summary!$B$27,J4305&gt;=Summary!$B$28,J4305&lt;=Summary!$B$29,F4305*J4305&gt;1),"Yes","No")</f>
        <v>No</v>
      </c>
    </row>
    <row r="4306" customFormat="false" ht="15" hidden="false" customHeight="false" outlineLevel="0" collapsed="false">
      <c r="A4306" s="6" t="s">
        <v>151</v>
      </c>
      <c r="B4306" s="45" t="n">
        <v>42830</v>
      </c>
      <c r="C4306" s="6" t="s">
        <v>183</v>
      </c>
      <c r="D4306" s="6" t="s">
        <v>199</v>
      </c>
      <c r="E4306" s="6" t="s">
        <v>177</v>
      </c>
      <c r="F4306" s="34" t="n">
        <v>0.0851669758558273</v>
      </c>
      <c r="G4306" s="34" t="n">
        <v>0.106716417910448</v>
      </c>
      <c r="H4306" s="34" t="n">
        <v>-0.0215494420546204</v>
      </c>
      <c r="I4306" s="34" t="n">
        <v>-0.201931834637702</v>
      </c>
      <c r="J4306" s="35" t="n">
        <v>9.5</v>
      </c>
      <c r="K4306" s="6" t="n">
        <v>0</v>
      </c>
      <c r="L4306" s="35" t="n">
        <v>-1</v>
      </c>
      <c r="M4306" s="6" t="str">
        <f aca="false">IF(I4306&lt;=0,"Below 0%",IF(I4306&lt;=0.05,"0-5%",IF(I4306&lt;=0.1,"5-10%",IF(I4306&lt;=0.2,"10-20%",IF(I4306&lt;=0.4,"20-40%","Above 40%")))))</f>
        <v>Below 0%</v>
      </c>
      <c r="N4306" s="6" t="str">
        <f aca="false">IF(AND(H4306&gt;=Summary!$B$25,I4306&gt;=Summary!$B$26,I4306&lt;=Summary!$B$27,J4306&gt;=Summary!$B$28,J4306&lt;=Summary!$B$29,F4306*J4306&gt;1),"Yes","No")</f>
        <v>No</v>
      </c>
    </row>
    <row r="4307" customFormat="false" ht="15" hidden="false" customHeight="false" outlineLevel="0" collapsed="false">
      <c r="A4307" s="6" t="s">
        <v>151</v>
      </c>
      <c r="B4307" s="45" t="n">
        <v>42830</v>
      </c>
      <c r="C4307" s="6" t="s">
        <v>179</v>
      </c>
      <c r="D4307" s="6" t="s">
        <v>180</v>
      </c>
      <c r="E4307" s="6" t="s">
        <v>187</v>
      </c>
      <c r="F4307" s="34" t="n">
        <v>0.696708858013153</v>
      </c>
      <c r="G4307" s="34" t="n">
        <v>0.523774015775554</v>
      </c>
      <c r="H4307" s="34" t="n">
        <v>0.172934842237599</v>
      </c>
      <c r="I4307" s="34" t="n">
        <v>0.330170716814835</v>
      </c>
      <c r="J4307" s="35" t="n">
        <v>1.91</v>
      </c>
      <c r="K4307" s="6" t="n">
        <v>1</v>
      </c>
      <c r="L4307" s="35" t="n">
        <v>0.91</v>
      </c>
      <c r="M4307" s="6" t="str">
        <f aca="false">IF(I4307&lt;=0,"Below 0%",IF(I4307&lt;=0.05,"0-5%",IF(I4307&lt;=0.1,"5-10%",IF(I4307&lt;=0.2,"10-20%",IF(I4307&lt;=0.4,"20-40%","Above 40%")))))</f>
        <v>20-40%</v>
      </c>
      <c r="N4307" s="6" t="str">
        <f aca="false">IF(AND(H4307&gt;=Summary!$B$25,I4307&gt;=Summary!$B$26,I4307&lt;=Summary!$B$27,J4307&gt;=Summary!$B$28,J4307&lt;=Summary!$B$29,F4307*J4307&gt;1),"Yes","No")</f>
        <v>Yes</v>
      </c>
    </row>
    <row r="4308" customFormat="false" ht="15" hidden="false" customHeight="false" outlineLevel="0" collapsed="false">
      <c r="A4308" s="6" t="s">
        <v>151</v>
      </c>
      <c r="B4308" s="45" t="n">
        <v>42830</v>
      </c>
      <c r="C4308" s="6" t="s">
        <v>179</v>
      </c>
      <c r="D4308" s="6" t="s">
        <v>180</v>
      </c>
      <c r="E4308" s="6" t="s">
        <v>174</v>
      </c>
      <c r="F4308" s="34" t="n">
        <v>0.205915123224258</v>
      </c>
      <c r="G4308" s="34" t="n">
        <v>0.270380640576029</v>
      </c>
      <c r="H4308" s="34" t="n">
        <v>-0.0644655173517706</v>
      </c>
      <c r="I4308" s="34" t="n">
        <v>-0.238425048533175</v>
      </c>
      <c r="J4308" s="35" t="n">
        <v>3.7</v>
      </c>
      <c r="K4308" s="6" t="n">
        <v>0</v>
      </c>
      <c r="L4308" s="35" t="n">
        <v>-1</v>
      </c>
      <c r="M4308" s="6" t="str">
        <f aca="false">IF(I4308&lt;=0,"Below 0%",IF(I4308&lt;=0.05,"0-5%",IF(I4308&lt;=0.1,"5-10%",IF(I4308&lt;=0.2,"10-20%",IF(I4308&lt;=0.4,"20-40%","Above 40%")))))</f>
        <v>Below 0%</v>
      </c>
      <c r="N4308" s="6" t="str">
        <f aca="false">IF(AND(H4308&gt;=Summary!$B$25,I4308&gt;=Summary!$B$26,I4308&lt;=Summary!$B$27,J4308&gt;=Summary!$B$28,J4308&lt;=Summary!$B$29,F4308*J4308&gt;1),"Yes","No")</f>
        <v>No</v>
      </c>
    </row>
    <row r="4309" customFormat="false" ht="15" hidden="false" customHeight="false" outlineLevel="0" collapsed="false">
      <c r="A4309" s="6" t="s">
        <v>151</v>
      </c>
      <c r="B4309" s="45" t="n">
        <v>42830</v>
      </c>
      <c r="C4309" s="6" t="s">
        <v>179</v>
      </c>
      <c r="D4309" s="6" t="s">
        <v>180</v>
      </c>
      <c r="E4309" s="6" t="s">
        <v>177</v>
      </c>
      <c r="F4309" s="34" t="n">
        <v>0.0973760038614273</v>
      </c>
      <c r="G4309" s="34" t="n">
        <v>0.205845343648417</v>
      </c>
      <c r="H4309" s="34" t="n">
        <v>-0.10846933978699</v>
      </c>
      <c r="I4309" s="34" t="n">
        <v>-0.526945802438237</v>
      </c>
      <c r="J4309" s="35" t="n">
        <v>4.86</v>
      </c>
      <c r="K4309" s="6" t="n">
        <v>0</v>
      </c>
      <c r="L4309" s="35" t="n">
        <v>-1</v>
      </c>
      <c r="M4309" s="6" t="str">
        <f aca="false">IF(I4309&lt;=0,"Below 0%",IF(I4309&lt;=0.05,"0-5%",IF(I4309&lt;=0.1,"5-10%",IF(I4309&lt;=0.2,"10-20%",IF(I4309&lt;=0.4,"20-40%","Above 40%")))))</f>
        <v>Below 0%</v>
      </c>
      <c r="N4309" s="6" t="str">
        <f aca="false">IF(AND(H4309&gt;=Summary!$B$25,I4309&gt;=Summary!$B$26,I4309&lt;=Summary!$B$27,J4309&gt;=Summary!$B$28,J4309&lt;=Summary!$B$29,F4309*J4309&gt;1),"Yes","No")</f>
        <v>No</v>
      </c>
    </row>
    <row r="4310" customFormat="false" ht="15" hidden="false" customHeight="false" outlineLevel="0" collapsed="false">
      <c r="A4310" s="6" t="s">
        <v>151</v>
      </c>
      <c r="B4310" s="45" t="n">
        <v>42830</v>
      </c>
      <c r="C4310" s="6" t="s">
        <v>175</v>
      </c>
      <c r="D4310" s="6" t="s">
        <v>181</v>
      </c>
      <c r="E4310" s="6" t="s">
        <v>187</v>
      </c>
      <c r="F4310" s="34" t="n">
        <v>0.182643681764603</v>
      </c>
      <c r="G4310" s="34" t="n">
        <v>0.188333769291133</v>
      </c>
      <c r="H4310" s="34" t="n">
        <v>-0.00569008752652997</v>
      </c>
      <c r="I4310" s="34" t="n">
        <v>-0.0302127841860057</v>
      </c>
      <c r="J4310" s="35" t="n">
        <v>5.35</v>
      </c>
      <c r="K4310" s="6" t="n">
        <v>0</v>
      </c>
      <c r="L4310" s="35" t="n">
        <v>-1</v>
      </c>
      <c r="M4310" s="6" t="str">
        <f aca="false">IF(I4310&lt;=0,"Below 0%",IF(I4310&lt;=0.05,"0-5%",IF(I4310&lt;=0.1,"5-10%",IF(I4310&lt;=0.2,"10-20%",IF(I4310&lt;=0.4,"20-40%","Above 40%")))))</f>
        <v>Below 0%</v>
      </c>
      <c r="N4310" s="6" t="str">
        <f aca="false">IF(AND(H4310&gt;=Summary!$B$25,I4310&gt;=Summary!$B$26,I4310&lt;=Summary!$B$27,J4310&gt;=Summary!$B$28,J4310&lt;=Summary!$B$29,F4310*J4310&gt;1),"Yes","No")</f>
        <v>No</v>
      </c>
    </row>
    <row r="4311" customFormat="false" ht="15" hidden="false" customHeight="false" outlineLevel="0" collapsed="false">
      <c r="A4311" s="6" t="s">
        <v>151</v>
      </c>
      <c r="B4311" s="45" t="n">
        <v>42830</v>
      </c>
      <c r="C4311" s="6" t="s">
        <v>175</v>
      </c>
      <c r="D4311" s="6" t="s">
        <v>181</v>
      </c>
      <c r="E4311" s="6" t="s">
        <v>174</v>
      </c>
      <c r="F4311" s="34" t="n">
        <v>0.119953453540802</v>
      </c>
      <c r="G4311" s="34" t="n">
        <v>0.25189641642689</v>
      </c>
      <c r="H4311" s="34" t="n">
        <v>-0.131942962886088</v>
      </c>
      <c r="I4311" s="34" t="n">
        <v>-0.523798491291292</v>
      </c>
      <c r="J4311" s="35" t="n">
        <v>4</v>
      </c>
      <c r="K4311" s="6" t="n">
        <v>0</v>
      </c>
      <c r="L4311" s="35" t="n">
        <v>-1</v>
      </c>
      <c r="M4311" s="6" t="str">
        <f aca="false">IF(I4311&lt;=0,"Below 0%",IF(I4311&lt;=0.05,"0-5%",IF(I4311&lt;=0.1,"5-10%",IF(I4311&lt;=0.2,"10-20%",IF(I4311&lt;=0.4,"20-40%","Above 40%")))))</f>
        <v>Below 0%</v>
      </c>
      <c r="N4311" s="6" t="str">
        <f aca="false">IF(AND(H4311&gt;=Summary!$B$25,I4311&gt;=Summary!$B$26,I4311&lt;=Summary!$B$27,J4311&gt;=Summary!$B$28,J4311&lt;=Summary!$B$29,F4311*J4311&gt;1),"Yes","No")</f>
        <v>No</v>
      </c>
    </row>
    <row r="4312" customFormat="false" ht="15" hidden="false" customHeight="false" outlineLevel="0" collapsed="false">
      <c r="A4312" s="6" t="s">
        <v>151</v>
      </c>
      <c r="B4312" s="45" t="n">
        <v>42830</v>
      </c>
      <c r="C4312" s="6" t="s">
        <v>175</v>
      </c>
      <c r="D4312" s="6" t="s">
        <v>181</v>
      </c>
      <c r="E4312" s="6" t="s">
        <v>177</v>
      </c>
      <c r="F4312" s="34" t="n">
        <v>0.697402894496918</v>
      </c>
      <c r="G4312" s="34" t="n">
        <v>0.559769814281978</v>
      </c>
      <c r="H4312" s="34" t="n">
        <v>0.13763308021494</v>
      </c>
      <c r="I4312" s="34" t="n">
        <v>0.24587442320641</v>
      </c>
      <c r="J4312" s="35" t="n">
        <v>1.8</v>
      </c>
      <c r="K4312" s="6" t="n">
        <v>1</v>
      </c>
      <c r="L4312" s="35" t="n">
        <v>0.8</v>
      </c>
      <c r="M4312" s="6" t="str">
        <f aca="false">IF(I4312&lt;=0,"Below 0%",IF(I4312&lt;=0.05,"0-5%",IF(I4312&lt;=0.1,"5-10%",IF(I4312&lt;=0.2,"10-20%",IF(I4312&lt;=0.4,"20-40%","Above 40%")))))</f>
        <v>20-40%</v>
      </c>
      <c r="N4312" s="6" t="str">
        <f aca="false">IF(AND(H4312&gt;=Summary!$B$25,I4312&gt;=Summary!$B$26,I4312&lt;=Summary!$B$27,J4312&gt;=Summary!$B$28,J4312&lt;=Summary!$B$29,F4312*J4312&gt;1),"Yes","No")</f>
        <v>Yes</v>
      </c>
    </row>
    <row r="4313" customFormat="false" ht="15" hidden="false" customHeight="false" outlineLevel="0" collapsed="false">
      <c r="A4313" s="6" t="s">
        <v>151</v>
      </c>
      <c r="B4313" s="45" t="n">
        <v>42833</v>
      </c>
      <c r="C4313" s="6" t="s">
        <v>199</v>
      </c>
      <c r="D4313" s="6" t="s">
        <v>190</v>
      </c>
      <c r="E4313" s="6" t="s">
        <v>187</v>
      </c>
      <c r="F4313" s="34" t="n">
        <v>0.14339941740036</v>
      </c>
      <c r="G4313" s="34" t="n">
        <v>0.149200037464983</v>
      </c>
      <c r="H4313" s="34" t="n">
        <v>-0.0058006200646229</v>
      </c>
      <c r="I4313" s="34" t="n">
        <v>-0.0388781408046516</v>
      </c>
      <c r="J4313" s="35" t="n">
        <v>6.74</v>
      </c>
      <c r="K4313" s="6" t="n">
        <v>0</v>
      </c>
      <c r="L4313" s="35" t="n">
        <v>-1</v>
      </c>
      <c r="M4313" s="6" t="str">
        <f aca="false">IF(I4313&lt;=0,"Below 0%",IF(I4313&lt;=0.05,"0-5%",IF(I4313&lt;=0.1,"5-10%",IF(I4313&lt;=0.2,"10-20%",IF(I4313&lt;=0.4,"20-40%","Above 40%")))))</f>
        <v>Below 0%</v>
      </c>
      <c r="N4313" s="6" t="str">
        <f aca="false">IF(AND(H4313&gt;=Summary!$B$25,I4313&gt;=Summary!$B$26,I4313&lt;=Summary!$B$27,J4313&gt;=Summary!$B$28,J4313&lt;=Summary!$B$29,F4313*J4313&gt;1),"Yes","No")</f>
        <v>No</v>
      </c>
    </row>
    <row r="4314" customFormat="false" ht="15" hidden="false" customHeight="false" outlineLevel="0" collapsed="false">
      <c r="A4314" s="6" t="s">
        <v>151</v>
      </c>
      <c r="B4314" s="45" t="n">
        <v>42833</v>
      </c>
      <c r="C4314" s="6" t="s">
        <v>199</v>
      </c>
      <c r="D4314" s="6" t="s">
        <v>190</v>
      </c>
      <c r="E4314" s="6" t="s">
        <v>174</v>
      </c>
      <c r="F4314" s="34" t="n">
        <v>0.272623747587204</v>
      </c>
      <c r="G4314" s="34" t="n">
        <v>0.233862384305578</v>
      </c>
      <c r="H4314" s="34" t="n">
        <v>0.038761363281626</v>
      </c>
      <c r="I4314" s="34" t="n">
        <v>0.165744326077588</v>
      </c>
      <c r="J4314" s="35" t="n">
        <v>4.3</v>
      </c>
      <c r="K4314" s="6" t="n">
        <v>0</v>
      </c>
      <c r="L4314" s="35" t="n">
        <v>-1</v>
      </c>
      <c r="M4314" s="6" t="str">
        <f aca="false">IF(I4314&lt;=0,"Below 0%",IF(I4314&lt;=0.05,"0-5%",IF(I4314&lt;=0.1,"5-10%",IF(I4314&lt;=0.2,"10-20%",IF(I4314&lt;=0.4,"20-40%","Above 40%")))))</f>
        <v>10-20%</v>
      </c>
      <c r="N4314" s="6" t="str">
        <f aca="false">IF(AND(H4314&gt;=Summary!$B$25,I4314&gt;=Summary!$B$26,I4314&lt;=Summary!$B$27,J4314&gt;=Summary!$B$28,J4314&lt;=Summary!$B$29,F4314*J4314&gt;1),"Yes","No")</f>
        <v>Yes</v>
      </c>
    </row>
    <row r="4315" customFormat="false" ht="15" hidden="false" customHeight="false" outlineLevel="0" collapsed="false">
      <c r="A4315" s="6" t="s">
        <v>151</v>
      </c>
      <c r="B4315" s="45" t="n">
        <v>42833</v>
      </c>
      <c r="C4315" s="6" t="s">
        <v>199</v>
      </c>
      <c r="D4315" s="6" t="s">
        <v>190</v>
      </c>
      <c r="E4315" s="6" t="s">
        <v>177</v>
      </c>
      <c r="F4315" s="34" t="n">
        <v>0.583976864814758</v>
      </c>
      <c r="G4315" s="34" t="n">
        <v>0.616937578229439</v>
      </c>
      <c r="H4315" s="34" t="n">
        <v>-0.0329607134146807</v>
      </c>
      <c r="I4315" s="34" t="n">
        <v>-0.0534263344912062</v>
      </c>
      <c r="J4315" s="35" t="n">
        <v>1.63</v>
      </c>
      <c r="K4315" s="6" t="n">
        <v>1</v>
      </c>
      <c r="L4315" s="35" t="n">
        <v>0.63</v>
      </c>
      <c r="M4315" s="6" t="str">
        <f aca="false">IF(I4315&lt;=0,"Below 0%",IF(I4315&lt;=0.05,"0-5%",IF(I4315&lt;=0.1,"5-10%",IF(I4315&lt;=0.2,"10-20%",IF(I4315&lt;=0.4,"20-40%","Above 40%")))))</f>
        <v>Below 0%</v>
      </c>
      <c r="N4315" s="6" t="str">
        <f aca="false">IF(AND(H4315&gt;=Summary!$B$25,I4315&gt;=Summary!$B$26,I4315&lt;=Summary!$B$27,J4315&gt;=Summary!$B$28,J4315&lt;=Summary!$B$29,F4315*J4315&gt;1),"Yes","No")</f>
        <v>No</v>
      </c>
    </row>
    <row r="4316" customFormat="false" ht="15" hidden="false" customHeight="false" outlineLevel="0" collapsed="false">
      <c r="A4316" s="6" t="s">
        <v>151</v>
      </c>
      <c r="B4316" s="45" t="n">
        <v>42833</v>
      </c>
      <c r="C4316" s="6" t="s">
        <v>194</v>
      </c>
      <c r="D4316" s="6" t="s">
        <v>186</v>
      </c>
      <c r="E4316" s="6" t="s">
        <v>187</v>
      </c>
      <c r="F4316" s="34" t="n">
        <v>0.851857662200928</v>
      </c>
      <c r="G4316" s="34" t="n">
        <v>0.814916092298472</v>
      </c>
      <c r="H4316" s="34" t="n">
        <v>0.0369415699024561</v>
      </c>
      <c r="I4316" s="34" t="n">
        <v>0.0453317467302214</v>
      </c>
      <c r="J4316" s="35" t="n">
        <v>1.22</v>
      </c>
      <c r="K4316" s="6" t="n">
        <v>1</v>
      </c>
      <c r="L4316" s="35" t="n">
        <v>0.22</v>
      </c>
      <c r="M4316" s="6" t="str">
        <f aca="false">IF(I4316&lt;=0,"Below 0%",IF(I4316&lt;=0.05,"0-5%",IF(I4316&lt;=0.1,"5-10%",IF(I4316&lt;=0.2,"10-20%",IF(I4316&lt;=0.4,"20-40%","Above 40%")))))</f>
        <v>0-5%</v>
      </c>
      <c r="N4316" s="6" t="str">
        <f aca="false">IF(AND(H4316&gt;=Summary!$B$25,I4316&gt;=Summary!$B$26,I4316&lt;=Summary!$B$27,J4316&gt;=Summary!$B$28,J4316&lt;=Summary!$B$29,F4316*J4316&gt;1),"Yes","No")</f>
        <v>No</v>
      </c>
    </row>
    <row r="4317" customFormat="false" ht="15" hidden="false" customHeight="false" outlineLevel="0" collapsed="false">
      <c r="A4317" s="6" t="s">
        <v>151</v>
      </c>
      <c r="B4317" s="45" t="n">
        <v>42833</v>
      </c>
      <c r="C4317" s="6" t="s">
        <v>194</v>
      </c>
      <c r="D4317" s="6" t="s">
        <v>186</v>
      </c>
      <c r="E4317" s="6" t="s">
        <v>174</v>
      </c>
      <c r="F4317" s="34" t="n">
        <v>0.0976259633898735</v>
      </c>
      <c r="G4317" s="34" t="n">
        <v>0.130815477974228</v>
      </c>
      <c r="H4317" s="34" t="n">
        <v>-0.0331895145843548</v>
      </c>
      <c r="I4317" s="34" t="n">
        <v>-0.253712443652069</v>
      </c>
      <c r="J4317" s="35" t="n">
        <v>7.6</v>
      </c>
      <c r="K4317" s="6" t="n">
        <v>0</v>
      </c>
      <c r="L4317" s="35" t="n">
        <v>-1</v>
      </c>
      <c r="M4317" s="6" t="str">
        <f aca="false">IF(I4317&lt;=0,"Below 0%",IF(I4317&lt;=0.05,"0-5%",IF(I4317&lt;=0.1,"5-10%",IF(I4317&lt;=0.2,"10-20%",IF(I4317&lt;=0.4,"20-40%","Above 40%")))))</f>
        <v>Below 0%</v>
      </c>
      <c r="N4317" s="6" t="str">
        <f aca="false">IF(AND(H4317&gt;=Summary!$B$25,I4317&gt;=Summary!$B$26,I4317&lt;=Summary!$B$27,J4317&gt;=Summary!$B$28,J4317&lt;=Summary!$B$29,F4317*J4317&gt;1),"Yes","No")</f>
        <v>No</v>
      </c>
    </row>
    <row r="4318" customFormat="false" ht="15" hidden="false" customHeight="false" outlineLevel="0" collapsed="false">
      <c r="A4318" s="6" t="s">
        <v>151</v>
      </c>
      <c r="B4318" s="45" t="n">
        <v>42833</v>
      </c>
      <c r="C4318" s="6" t="s">
        <v>194</v>
      </c>
      <c r="D4318" s="6" t="s">
        <v>186</v>
      </c>
      <c r="E4318" s="6" t="s">
        <v>177</v>
      </c>
      <c r="F4318" s="34" t="n">
        <v>0.050516352057457</v>
      </c>
      <c r="G4318" s="34" t="n">
        <v>0.0542684297273</v>
      </c>
      <c r="H4318" s="34" t="n">
        <v>-0.003752077669843</v>
      </c>
      <c r="I4318" s="34" t="n">
        <v>-0.0691392341495281</v>
      </c>
      <c r="J4318" s="35" t="n">
        <v>18.32</v>
      </c>
      <c r="K4318" s="6" t="n">
        <v>0</v>
      </c>
      <c r="L4318" s="35" t="n">
        <v>-1</v>
      </c>
      <c r="M4318" s="6" t="str">
        <f aca="false">IF(I4318&lt;=0,"Below 0%",IF(I4318&lt;=0.05,"0-5%",IF(I4318&lt;=0.1,"5-10%",IF(I4318&lt;=0.2,"10-20%",IF(I4318&lt;=0.4,"20-40%","Above 40%")))))</f>
        <v>Below 0%</v>
      </c>
      <c r="N4318" s="6" t="str">
        <f aca="false">IF(AND(H4318&gt;=Summary!$B$25,I4318&gt;=Summary!$B$26,I4318&lt;=Summary!$B$27,J4318&gt;=Summary!$B$28,J4318&lt;=Summary!$B$29,F4318*J4318&gt;1),"Yes","No")</f>
        <v>No</v>
      </c>
    </row>
    <row r="4319" customFormat="false" ht="15" hidden="false" customHeight="false" outlineLevel="0" collapsed="false">
      <c r="A4319" s="6" t="s">
        <v>151</v>
      </c>
      <c r="B4319" s="45" t="n">
        <v>42833</v>
      </c>
      <c r="C4319" s="6" t="s">
        <v>200</v>
      </c>
      <c r="D4319" s="6" t="s">
        <v>196</v>
      </c>
      <c r="E4319" s="6" t="s">
        <v>187</v>
      </c>
      <c r="F4319" s="34" t="n">
        <v>0.581387519836426</v>
      </c>
      <c r="G4319" s="34" t="n">
        <v>0.402866242038217</v>
      </c>
      <c r="H4319" s="34" t="n">
        <v>0.178521277798209</v>
      </c>
      <c r="I4319" s="34" t="n">
        <v>0.443127914850891</v>
      </c>
      <c r="J4319" s="35" t="n">
        <v>2.5</v>
      </c>
      <c r="K4319" s="6" t="n">
        <v>0</v>
      </c>
      <c r="L4319" s="35" t="n">
        <v>-1</v>
      </c>
      <c r="M4319" s="6" t="str">
        <f aca="false">IF(I4319&lt;=0,"Below 0%",IF(I4319&lt;=0.05,"0-5%",IF(I4319&lt;=0.1,"5-10%",IF(I4319&lt;=0.2,"10-20%",IF(I4319&lt;=0.4,"20-40%","Above 40%")))))</f>
        <v>Above 40%</v>
      </c>
      <c r="N4319" s="6" t="str">
        <f aca="false">IF(AND(H4319&gt;=Summary!$B$25,I4319&gt;=Summary!$B$26,I4319&lt;=Summary!$B$27,J4319&gt;=Summary!$B$28,J4319&lt;=Summary!$B$29,F4319*J4319&gt;1),"Yes","No")</f>
        <v>No</v>
      </c>
    </row>
    <row r="4320" customFormat="false" ht="15" hidden="false" customHeight="false" outlineLevel="0" collapsed="false">
      <c r="A4320" s="6" t="s">
        <v>151</v>
      </c>
      <c r="B4320" s="45" t="n">
        <v>42833</v>
      </c>
      <c r="C4320" s="6" t="s">
        <v>200</v>
      </c>
      <c r="D4320" s="6" t="s">
        <v>196</v>
      </c>
      <c r="E4320" s="6" t="s">
        <v>174</v>
      </c>
      <c r="F4320" s="34" t="n">
        <v>0.243276163935661</v>
      </c>
      <c r="G4320" s="34" t="n">
        <v>0.3052016985138</v>
      </c>
      <c r="H4320" s="34" t="n">
        <v>-0.0619255345781391</v>
      </c>
      <c r="I4320" s="34" t="n">
        <v>-0.202900360252546</v>
      </c>
      <c r="J4320" s="35" t="n">
        <v>3.3</v>
      </c>
      <c r="K4320" s="6" t="n">
        <v>1</v>
      </c>
      <c r="L4320" s="35" t="n">
        <v>2.3</v>
      </c>
      <c r="M4320" s="6" t="str">
        <f aca="false">IF(I4320&lt;=0,"Below 0%",IF(I4320&lt;=0.05,"0-5%",IF(I4320&lt;=0.1,"5-10%",IF(I4320&lt;=0.2,"10-20%",IF(I4320&lt;=0.4,"20-40%","Above 40%")))))</f>
        <v>Below 0%</v>
      </c>
      <c r="N4320" s="6" t="str">
        <f aca="false">IF(AND(H4320&gt;=Summary!$B$25,I4320&gt;=Summary!$B$26,I4320&lt;=Summary!$B$27,J4320&gt;=Summary!$B$28,J4320&lt;=Summary!$B$29,F4320*J4320&gt;1),"Yes","No")</f>
        <v>No</v>
      </c>
    </row>
    <row r="4321" customFormat="false" ht="15" hidden="false" customHeight="false" outlineLevel="0" collapsed="false">
      <c r="A4321" s="6" t="s">
        <v>151</v>
      </c>
      <c r="B4321" s="45" t="n">
        <v>42833</v>
      </c>
      <c r="C4321" s="6" t="s">
        <v>200</v>
      </c>
      <c r="D4321" s="6" t="s">
        <v>196</v>
      </c>
      <c r="E4321" s="6" t="s">
        <v>177</v>
      </c>
      <c r="F4321" s="34" t="n">
        <v>0.175336301326752</v>
      </c>
      <c r="G4321" s="34" t="n">
        <v>0.291932059447983</v>
      </c>
      <c r="H4321" s="34" t="n">
        <v>-0.116595758121231</v>
      </c>
      <c r="I4321" s="34" t="n">
        <v>-0.39939346963709</v>
      </c>
      <c r="J4321" s="35" t="n">
        <v>3.45</v>
      </c>
      <c r="K4321" s="6" t="n">
        <v>0</v>
      </c>
      <c r="L4321" s="35" t="n">
        <v>-1</v>
      </c>
      <c r="M4321" s="6" t="str">
        <f aca="false">IF(I4321&lt;=0,"Below 0%",IF(I4321&lt;=0.05,"0-5%",IF(I4321&lt;=0.1,"5-10%",IF(I4321&lt;=0.2,"10-20%",IF(I4321&lt;=0.4,"20-40%","Above 40%")))))</f>
        <v>Below 0%</v>
      </c>
      <c r="N4321" s="6" t="str">
        <f aca="false">IF(AND(H4321&gt;=Summary!$B$25,I4321&gt;=Summary!$B$26,I4321&lt;=Summary!$B$27,J4321&gt;=Summary!$B$28,J4321&lt;=Summary!$B$29,F4321*J4321&gt;1),"Yes","No")</f>
        <v>No</v>
      </c>
    </row>
    <row r="4322" customFormat="false" ht="15" hidden="false" customHeight="false" outlineLevel="0" collapsed="false">
      <c r="A4322" s="6" t="s">
        <v>151</v>
      </c>
      <c r="B4322" s="45" t="n">
        <v>42833</v>
      </c>
      <c r="C4322" s="6" t="s">
        <v>192</v>
      </c>
      <c r="D4322" s="6" t="s">
        <v>183</v>
      </c>
      <c r="E4322" s="6" t="s">
        <v>187</v>
      </c>
      <c r="F4322" s="34" t="n">
        <v>0.344216853380203</v>
      </c>
      <c r="G4322" s="34" t="n">
        <v>0.230621319552938</v>
      </c>
      <c r="H4322" s="34" t="n">
        <v>0.113595533827265</v>
      </c>
      <c r="I4322" s="34" t="n">
        <v>0.492563020832033</v>
      </c>
      <c r="J4322" s="35" t="n">
        <v>4.4</v>
      </c>
      <c r="K4322" s="6" t="n">
        <v>0</v>
      </c>
      <c r="L4322" s="35" t="n">
        <v>-1</v>
      </c>
      <c r="M4322" s="6" t="str">
        <f aca="false">IF(I4322&lt;=0,"Below 0%",IF(I4322&lt;=0.05,"0-5%",IF(I4322&lt;=0.1,"5-10%",IF(I4322&lt;=0.2,"10-20%",IF(I4322&lt;=0.4,"20-40%","Above 40%")))))</f>
        <v>Above 40%</v>
      </c>
      <c r="N4322" s="6" t="str">
        <f aca="false">IF(AND(H4322&gt;=Summary!$B$25,I4322&gt;=Summary!$B$26,I4322&lt;=Summary!$B$27,J4322&gt;=Summary!$B$28,J4322&lt;=Summary!$B$29,F4322*J4322&gt;1),"Yes","No")</f>
        <v>No</v>
      </c>
    </row>
    <row r="4323" customFormat="false" ht="15" hidden="false" customHeight="false" outlineLevel="0" collapsed="false">
      <c r="A4323" s="6" t="s">
        <v>151</v>
      </c>
      <c r="B4323" s="45" t="n">
        <v>42833</v>
      </c>
      <c r="C4323" s="6" t="s">
        <v>192</v>
      </c>
      <c r="D4323" s="6" t="s">
        <v>183</v>
      </c>
      <c r="E4323" s="6" t="s">
        <v>174</v>
      </c>
      <c r="F4323" s="34" t="n">
        <v>0.205940753221512</v>
      </c>
      <c r="G4323" s="34" t="n">
        <v>0.267035212113929</v>
      </c>
      <c r="H4323" s="34" t="n">
        <v>-0.0610944588924168</v>
      </c>
      <c r="I4323" s="34" t="n">
        <v>-0.22878802540225</v>
      </c>
      <c r="J4323" s="35" t="n">
        <v>3.8</v>
      </c>
      <c r="K4323" s="6" t="n">
        <v>0</v>
      </c>
      <c r="L4323" s="35" t="n">
        <v>-1</v>
      </c>
      <c r="M4323" s="6" t="str">
        <f aca="false">IF(I4323&lt;=0,"Below 0%",IF(I4323&lt;=0.05,"0-5%",IF(I4323&lt;=0.1,"5-10%",IF(I4323&lt;=0.2,"10-20%",IF(I4323&lt;=0.4,"20-40%","Above 40%")))))</f>
        <v>Below 0%</v>
      </c>
      <c r="N4323" s="6" t="str">
        <f aca="false">IF(AND(H4323&gt;=Summary!$B$25,I4323&gt;=Summary!$B$26,I4323&lt;=Summary!$B$27,J4323&gt;=Summary!$B$28,J4323&lt;=Summary!$B$29,F4323*J4323&gt;1),"Yes","No")</f>
        <v>No</v>
      </c>
    </row>
    <row r="4324" customFormat="false" ht="15" hidden="false" customHeight="false" outlineLevel="0" collapsed="false">
      <c r="A4324" s="6" t="s">
        <v>151</v>
      </c>
      <c r="B4324" s="45" t="n">
        <v>42833</v>
      </c>
      <c r="C4324" s="6" t="s">
        <v>192</v>
      </c>
      <c r="D4324" s="6" t="s">
        <v>183</v>
      </c>
      <c r="E4324" s="6" t="s">
        <v>177</v>
      </c>
      <c r="F4324" s="34" t="n">
        <v>0.449842393398285</v>
      </c>
      <c r="G4324" s="34" t="n">
        <v>0.502343468333133</v>
      </c>
      <c r="H4324" s="34" t="n">
        <v>-0.0525010749348481</v>
      </c>
      <c r="I4324" s="34" t="n">
        <v>-0.104512307304515</v>
      </c>
      <c r="J4324" s="35" t="n">
        <v>2.02</v>
      </c>
      <c r="K4324" s="6" t="n">
        <v>1</v>
      </c>
      <c r="L4324" s="35" t="n">
        <v>1.02</v>
      </c>
      <c r="M4324" s="6" t="str">
        <f aca="false">IF(I4324&lt;=0,"Below 0%",IF(I4324&lt;=0.05,"0-5%",IF(I4324&lt;=0.1,"5-10%",IF(I4324&lt;=0.2,"10-20%",IF(I4324&lt;=0.4,"20-40%","Above 40%")))))</f>
        <v>Below 0%</v>
      </c>
      <c r="N4324" s="6" t="str">
        <f aca="false">IF(AND(H4324&gt;=Summary!$B$25,I4324&gt;=Summary!$B$26,I4324&lt;=Summary!$B$27,J4324&gt;=Summary!$B$28,J4324&lt;=Summary!$B$29,F4324*J4324&gt;1),"Yes","No")</f>
        <v>No</v>
      </c>
    </row>
    <row r="4325" customFormat="false" ht="15" hidden="false" customHeight="false" outlineLevel="0" collapsed="false">
      <c r="A4325" s="6" t="s">
        <v>151</v>
      </c>
      <c r="B4325" s="45" t="n">
        <v>42833</v>
      </c>
      <c r="C4325" s="6" t="s">
        <v>181</v>
      </c>
      <c r="D4325" s="6" t="s">
        <v>198</v>
      </c>
      <c r="E4325" s="6" t="s">
        <v>187</v>
      </c>
      <c r="F4325" s="34" t="n">
        <v>0.813311815261841</v>
      </c>
      <c r="G4325" s="34" t="n">
        <v>0.790450997511109</v>
      </c>
      <c r="H4325" s="34" t="n">
        <v>0.0228608177507321</v>
      </c>
      <c r="I4325" s="34" t="n">
        <v>0.028921233349966</v>
      </c>
      <c r="J4325" s="35" t="n">
        <v>1.3</v>
      </c>
      <c r="K4325" s="6" t="n">
        <v>1</v>
      </c>
      <c r="L4325" s="35" t="n">
        <v>0.3</v>
      </c>
      <c r="M4325" s="6" t="str">
        <f aca="false">IF(I4325&lt;=0,"Below 0%",IF(I4325&lt;=0.05,"0-5%",IF(I4325&lt;=0.1,"5-10%",IF(I4325&lt;=0.2,"10-20%",IF(I4325&lt;=0.4,"20-40%","Above 40%")))))</f>
        <v>0-5%</v>
      </c>
      <c r="N4325" s="6" t="str">
        <f aca="false">IF(AND(H4325&gt;=Summary!$B$25,I4325&gt;=Summary!$B$26,I4325&lt;=Summary!$B$27,J4325&gt;=Summary!$B$28,J4325&lt;=Summary!$B$29,F4325*J4325&gt;1),"Yes","No")</f>
        <v>No</v>
      </c>
    </row>
    <row r="4326" customFormat="false" ht="15" hidden="false" customHeight="false" outlineLevel="0" collapsed="false">
      <c r="A4326" s="6" t="s">
        <v>151</v>
      </c>
      <c r="B4326" s="45" t="n">
        <v>42833</v>
      </c>
      <c r="C4326" s="6" t="s">
        <v>181</v>
      </c>
      <c r="D4326" s="6" t="s">
        <v>198</v>
      </c>
      <c r="E4326" s="6" t="s">
        <v>174</v>
      </c>
      <c r="F4326" s="34" t="n">
        <v>0.128335371613503</v>
      </c>
      <c r="G4326" s="34" t="n">
        <v>0.152460874890867</v>
      </c>
      <c r="H4326" s="34" t="n">
        <v>-0.0241255032773642</v>
      </c>
      <c r="I4326" s="34" t="n">
        <v>-0.158240619402411</v>
      </c>
      <c r="J4326" s="35" t="n">
        <v>6.74</v>
      </c>
      <c r="K4326" s="6" t="n">
        <v>0</v>
      </c>
      <c r="L4326" s="35" t="n">
        <v>-1</v>
      </c>
      <c r="M4326" s="6" t="str">
        <f aca="false">IF(I4326&lt;=0,"Below 0%",IF(I4326&lt;=0.05,"0-5%",IF(I4326&lt;=0.1,"5-10%",IF(I4326&lt;=0.2,"10-20%",IF(I4326&lt;=0.4,"20-40%","Above 40%")))))</f>
        <v>Below 0%</v>
      </c>
      <c r="N4326" s="6" t="str">
        <f aca="false">IF(AND(H4326&gt;=Summary!$B$25,I4326&gt;=Summary!$B$26,I4326&lt;=Summary!$B$27,J4326&gt;=Summary!$B$28,J4326&lt;=Summary!$B$29,F4326*J4326&gt;1),"Yes","No")</f>
        <v>No</v>
      </c>
    </row>
    <row r="4327" customFormat="false" ht="15" hidden="false" customHeight="false" outlineLevel="0" collapsed="false">
      <c r="A4327" s="6" t="s">
        <v>151</v>
      </c>
      <c r="B4327" s="45" t="n">
        <v>42833</v>
      </c>
      <c r="C4327" s="6" t="s">
        <v>181</v>
      </c>
      <c r="D4327" s="6" t="s">
        <v>198</v>
      </c>
      <c r="E4327" s="6" t="s">
        <v>177</v>
      </c>
      <c r="F4327" s="34" t="n">
        <v>0.0583528093993664</v>
      </c>
      <c r="G4327" s="34" t="n">
        <v>0.0570881275980245</v>
      </c>
      <c r="H4327" s="34" t="n">
        <v>0.00126468180134186</v>
      </c>
      <c r="I4327" s="34" t="n">
        <v>0.0221531490793827</v>
      </c>
      <c r="J4327" s="35" t="n">
        <v>18</v>
      </c>
      <c r="K4327" s="6" t="n">
        <v>0</v>
      </c>
      <c r="L4327" s="35" t="n">
        <v>-1</v>
      </c>
      <c r="M4327" s="6" t="str">
        <f aca="false">IF(I4327&lt;=0,"Below 0%",IF(I4327&lt;=0.05,"0-5%",IF(I4327&lt;=0.1,"5-10%",IF(I4327&lt;=0.2,"10-20%",IF(I4327&lt;=0.4,"20-40%","Above 40%")))))</f>
        <v>0-5%</v>
      </c>
      <c r="N4327" s="6" t="str">
        <f aca="false">IF(AND(H4327&gt;=Summary!$B$25,I4327&gt;=Summary!$B$26,I4327&lt;=Summary!$B$27,J4327&gt;=Summary!$B$28,J4327&lt;=Summary!$B$29,F4327*J4327&gt;1),"Yes","No")</f>
        <v>No</v>
      </c>
    </row>
    <row r="4328" customFormat="false" ht="15" hidden="false" customHeight="false" outlineLevel="0" collapsed="false">
      <c r="A4328" s="6" t="s">
        <v>151</v>
      </c>
      <c r="B4328" s="45" t="n">
        <v>42833</v>
      </c>
      <c r="C4328" s="6" t="s">
        <v>178</v>
      </c>
      <c r="D4328" s="6" t="s">
        <v>179</v>
      </c>
      <c r="E4328" s="6" t="s">
        <v>187</v>
      </c>
      <c r="F4328" s="34" t="n">
        <v>0.521413624286652</v>
      </c>
      <c r="G4328" s="34" t="n">
        <v>0.314119935193571</v>
      </c>
      <c r="H4328" s="34" t="n">
        <v>0.20729368909308</v>
      </c>
      <c r="I4328" s="34" t="n">
        <v>0.659918922259229</v>
      </c>
      <c r="J4328" s="35" t="n">
        <v>3.2</v>
      </c>
      <c r="K4328" s="6" t="n">
        <v>0</v>
      </c>
      <c r="L4328" s="35" t="n">
        <v>-1</v>
      </c>
      <c r="M4328" s="6" t="str">
        <f aca="false">IF(I4328&lt;=0,"Below 0%",IF(I4328&lt;=0.05,"0-5%",IF(I4328&lt;=0.1,"5-10%",IF(I4328&lt;=0.2,"10-20%",IF(I4328&lt;=0.4,"20-40%","Above 40%")))))</f>
        <v>Above 40%</v>
      </c>
      <c r="N4328" s="6" t="str">
        <f aca="false">IF(AND(H4328&gt;=Summary!$B$25,I4328&gt;=Summary!$B$26,I4328&lt;=Summary!$B$27,J4328&gt;=Summary!$B$28,J4328&lt;=Summary!$B$29,F4328*J4328&gt;1),"Yes","No")</f>
        <v>No</v>
      </c>
    </row>
    <row r="4329" customFormat="false" ht="15" hidden="false" customHeight="false" outlineLevel="0" collapsed="false">
      <c r="A4329" s="6" t="s">
        <v>151</v>
      </c>
      <c r="B4329" s="45" t="n">
        <v>42833</v>
      </c>
      <c r="C4329" s="6" t="s">
        <v>178</v>
      </c>
      <c r="D4329" s="6" t="s">
        <v>179</v>
      </c>
      <c r="E4329" s="6" t="s">
        <v>174</v>
      </c>
      <c r="F4329" s="34" t="n">
        <v>0.177578538656235</v>
      </c>
      <c r="G4329" s="34" t="n">
        <v>0.303680904114631</v>
      </c>
      <c r="H4329" s="34" t="n">
        <v>-0.126102365458396</v>
      </c>
      <c r="I4329" s="34" t="n">
        <v>-0.4152462790706</v>
      </c>
      <c r="J4329" s="35" t="n">
        <v>3.31</v>
      </c>
      <c r="K4329" s="6" t="n">
        <v>0</v>
      </c>
      <c r="L4329" s="35" t="n">
        <v>-1</v>
      </c>
      <c r="M4329" s="6" t="str">
        <f aca="false">IF(I4329&lt;=0,"Below 0%",IF(I4329&lt;=0.05,"0-5%",IF(I4329&lt;=0.1,"5-10%",IF(I4329&lt;=0.2,"10-20%",IF(I4329&lt;=0.4,"20-40%","Above 40%")))))</f>
        <v>Below 0%</v>
      </c>
      <c r="N4329" s="6" t="str">
        <f aca="false">IF(AND(H4329&gt;=Summary!$B$25,I4329&gt;=Summary!$B$26,I4329&lt;=Summary!$B$27,J4329&gt;=Summary!$B$28,J4329&lt;=Summary!$B$29,F4329*J4329&gt;1),"Yes","No")</f>
        <v>No</v>
      </c>
    </row>
    <row r="4330" customFormat="false" ht="15" hidden="false" customHeight="false" outlineLevel="0" collapsed="false">
      <c r="A4330" s="6" t="s">
        <v>151</v>
      </c>
      <c r="B4330" s="45" t="n">
        <v>42833</v>
      </c>
      <c r="C4330" s="6" t="s">
        <v>178</v>
      </c>
      <c r="D4330" s="6" t="s">
        <v>179</v>
      </c>
      <c r="E4330" s="6" t="s">
        <v>177</v>
      </c>
      <c r="F4330" s="34" t="n">
        <v>0.301007837057114</v>
      </c>
      <c r="G4330" s="34" t="n">
        <v>0.382199160691798</v>
      </c>
      <c r="H4330" s="34" t="n">
        <v>-0.0811913236346842</v>
      </c>
      <c r="I4330" s="34" t="n">
        <v>-0.21243197784036</v>
      </c>
      <c r="J4330" s="35" t="n">
        <v>2.63</v>
      </c>
      <c r="K4330" s="6" t="n">
        <v>1</v>
      </c>
      <c r="L4330" s="35" t="n">
        <v>1.63</v>
      </c>
      <c r="M4330" s="6" t="str">
        <f aca="false">IF(I4330&lt;=0,"Below 0%",IF(I4330&lt;=0.05,"0-5%",IF(I4330&lt;=0.1,"5-10%",IF(I4330&lt;=0.2,"10-20%",IF(I4330&lt;=0.4,"20-40%","Above 40%")))))</f>
        <v>Below 0%</v>
      </c>
      <c r="N4330" s="6" t="str">
        <f aca="false">IF(AND(H4330&gt;=Summary!$B$25,I4330&gt;=Summary!$B$26,I4330&lt;=Summary!$B$27,J4330&gt;=Summary!$B$28,J4330&lt;=Summary!$B$29,F4330*J4330&gt;1),"Yes","No")</f>
        <v>No</v>
      </c>
    </row>
    <row r="4331" customFormat="false" ht="15" hidden="false" customHeight="false" outlineLevel="0" collapsed="false">
      <c r="A4331" s="6" t="s">
        <v>151</v>
      </c>
      <c r="B4331" s="45" t="n">
        <v>42833</v>
      </c>
      <c r="C4331" s="6" t="s">
        <v>189</v>
      </c>
      <c r="D4331" s="6" t="s">
        <v>175</v>
      </c>
      <c r="E4331" s="6" t="s">
        <v>187</v>
      </c>
      <c r="F4331" s="34" t="n">
        <v>0.625207781791687</v>
      </c>
      <c r="G4331" s="34" t="n">
        <v>0.4644640975118</v>
      </c>
      <c r="H4331" s="34" t="n">
        <v>0.160743684279888</v>
      </c>
      <c r="I4331" s="34" t="n">
        <v>0.346084197123124</v>
      </c>
      <c r="J4331" s="35" t="n">
        <v>2.17</v>
      </c>
      <c r="K4331" s="6" t="n">
        <v>1</v>
      </c>
      <c r="L4331" s="35" t="n">
        <v>1.17</v>
      </c>
      <c r="M4331" s="6" t="str">
        <f aca="false">IF(I4331&lt;=0,"Below 0%",IF(I4331&lt;=0.05,"0-5%",IF(I4331&lt;=0.1,"5-10%",IF(I4331&lt;=0.2,"10-20%",IF(I4331&lt;=0.4,"20-40%","Above 40%")))))</f>
        <v>20-40%</v>
      </c>
      <c r="N4331" s="6" t="str">
        <f aca="false">IF(AND(H4331&gt;=Summary!$B$25,I4331&gt;=Summary!$B$26,I4331&lt;=Summary!$B$27,J4331&gt;=Summary!$B$28,J4331&lt;=Summary!$B$29,F4331*J4331&gt;1),"Yes","No")</f>
        <v>Yes</v>
      </c>
    </row>
    <row r="4332" customFormat="false" ht="15" hidden="false" customHeight="false" outlineLevel="0" collapsed="false">
      <c r="A4332" s="6" t="s">
        <v>151</v>
      </c>
      <c r="B4332" s="45" t="n">
        <v>42833</v>
      </c>
      <c r="C4332" s="6" t="s">
        <v>189</v>
      </c>
      <c r="D4332" s="6" t="s">
        <v>175</v>
      </c>
      <c r="E4332" s="6" t="s">
        <v>174</v>
      </c>
      <c r="F4332" s="34" t="n">
        <v>0.22111839056015</v>
      </c>
      <c r="G4332" s="34" t="n">
        <v>0.278421848508454</v>
      </c>
      <c r="H4332" s="34" t="n">
        <v>-0.0573034579483043</v>
      </c>
      <c r="I4332" s="34" t="n">
        <v>-0.205815234168177</v>
      </c>
      <c r="J4332" s="35" t="n">
        <v>3.62</v>
      </c>
      <c r="K4332" s="6" t="n">
        <v>0</v>
      </c>
      <c r="L4332" s="35" t="n">
        <v>-1</v>
      </c>
      <c r="M4332" s="6" t="str">
        <f aca="false">IF(I4332&lt;=0,"Below 0%",IF(I4332&lt;=0.05,"0-5%",IF(I4332&lt;=0.1,"5-10%",IF(I4332&lt;=0.2,"10-20%",IF(I4332&lt;=0.4,"20-40%","Above 40%")))))</f>
        <v>Below 0%</v>
      </c>
      <c r="N4332" s="6" t="str">
        <f aca="false">IF(AND(H4332&gt;=Summary!$B$25,I4332&gt;=Summary!$B$26,I4332&lt;=Summary!$B$27,J4332&gt;=Summary!$B$28,J4332&lt;=Summary!$B$29,F4332*J4332&gt;1),"Yes","No")</f>
        <v>No</v>
      </c>
    </row>
    <row r="4333" customFormat="false" ht="15" hidden="false" customHeight="false" outlineLevel="0" collapsed="false">
      <c r="A4333" s="6" t="s">
        <v>151</v>
      </c>
      <c r="B4333" s="45" t="n">
        <v>42833</v>
      </c>
      <c r="C4333" s="6" t="s">
        <v>189</v>
      </c>
      <c r="D4333" s="6" t="s">
        <v>175</v>
      </c>
      <c r="E4333" s="6" t="s">
        <v>177</v>
      </c>
      <c r="F4333" s="34" t="n">
        <v>0.153673842549324</v>
      </c>
      <c r="G4333" s="34" t="n">
        <v>0.257114053979746</v>
      </c>
      <c r="H4333" s="34" t="n">
        <v>-0.103440211430422</v>
      </c>
      <c r="I4333" s="34" t="n">
        <v>-0.402312552850847</v>
      </c>
      <c r="J4333" s="35" t="n">
        <v>3.92</v>
      </c>
      <c r="K4333" s="6" t="n">
        <v>0</v>
      </c>
      <c r="L4333" s="35" t="n">
        <v>-1</v>
      </c>
      <c r="M4333" s="6" t="str">
        <f aca="false">IF(I4333&lt;=0,"Below 0%",IF(I4333&lt;=0.05,"0-5%",IF(I4333&lt;=0.1,"5-10%",IF(I4333&lt;=0.2,"10-20%",IF(I4333&lt;=0.4,"20-40%","Above 40%")))))</f>
        <v>Below 0%</v>
      </c>
      <c r="N4333" s="6" t="str">
        <f aca="false">IF(AND(H4333&gt;=Summary!$B$25,I4333&gt;=Summary!$B$26,I4333&lt;=Summary!$B$27,J4333&gt;=Summary!$B$28,J4333&lt;=Summary!$B$29,F4333*J4333&gt;1),"Yes","No")</f>
        <v>No</v>
      </c>
    </row>
    <row r="4334" customFormat="false" ht="15" hidden="false" customHeight="false" outlineLevel="0" collapsed="false">
      <c r="A4334" s="6" t="s">
        <v>151</v>
      </c>
      <c r="B4334" s="45" t="n">
        <v>42834</v>
      </c>
      <c r="C4334" s="6" t="s">
        <v>173</v>
      </c>
      <c r="D4334" s="6" t="s">
        <v>195</v>
      </c>
      <c r="E4334" s="6" t="s">
        <v>187</v>
      </c>
      <c r="F4334" s="34" t="n">
        <v>0.506875157356262</v>
      </c>
      <c r="G4334" s="34" t="n">
        <v>0.560435019490073</v>
      </c>
      <c r="H4334" s="34" t="n">
        <v>-0.0535598621338111</v>
      </c>
      <c r="I4334" s="34" t="n">
        <v>-0.0955683714813967</v>
      </c>
      <c r="J4334" s="35" t="n">
        <v>1.79</v>
      </c>
      <c r="K4334" s="6" t="n">
        <v>1</v>
      </c>
      <c r="L4334" s="35" t="n">
        <v>0.79</v>
      </c>
      <c r="M4334" s="6" t="str">
        <f aca="false">IF(I4334&lt;=0,"Below 0%",IF(I4334&lt;=0.05,"0-5%",IF(I4334&lt;=0.1,"5-10%",IF(I4334&lt;=0.2,"10-20%",IF(I4334&lt;=0.4,"20-40%","Above 40%")))))</f>
        <v>Below 0%</v>
      </c>
      <c r="N4334" s="6" t="str">
        <f aca="false">IF(AND(H4334&gt;=Summary!$B$25,I4334&gt;=Summary!$B$26,I4334&lt;=Summary!$B$27,J4334&gt;=Summary!$B$28,J4334&lt;=Summary!$B$29,F4334*J4334&gt;1),"Yes","No")</f>
        <v>No</v>
      </c>
    </row>
    <row r="4335" customFormat="false" ht="15" hidden="false" customHeight="false" outlineLevel="0" collapsed="false">
      <c r="A4335" s="6" t="s">
        <v>151</v>
      </c>
      <c r="B4335" s="45" t="n">
        <v>42834</v>
      </c>
      <c r="C4335" s="6" t="s">
        <v>173</v>
      </c>
      <c r="D4335" s="6" t="s">
        <v>195</v>
      </c>
      <c r="E4335" s="6" t="s">
        <v>174</v>
      </c>
      <c r="F4335" s="34" t="n">
        <v>0.314589351415634</v>
      </c>
      <c r="G4335" s="34" t="n">
        <v>0.252054945951566</v>
      </c>
      <c r="H4335" s="34" t="n">
        <v>0.0625344054640685</v>
      </c>
      <c r="I4335" s="34" t="n">
        <v>0.248098307406691</v>
      </c>
      <c r="J4335" s="35" t="n">
        <v>3.98</v>
      </c>
      <c r="K4335" s="6" t="n">
        <v>0</v>
      </c>
      <c r="L4335" s="35" t="n">
        <v>-1</v>
      </c>
      <c r="M4335" s="6" t="str">
        <f aca="false">IF(I4335&lt;=0,"Below 0%",IF(I4335&lt;=0.05,"0-5%",IF(I4335&lt;=0.1,"5-10%",IF(I4335&lt;=0.2,"10-20%",IF(I4335&lt;=0.4,"20-40%","Above 40%")))))</f>
        <v>20-40%</v>
      </c>
      <c r="N4335" s="6" t="str">
        <f aca="false">IF(AND(H4335&gt;=Summary!$B$25,I4335&gt;=Summary!$B$26,I4335&lt;=Summary!$B$27,J4335&gt;=Summary!$B$28,J4335&lt;=Summary!$B$29,F4335*J4335&gt;1),"Yes","No")</f>
        <v>Yes</v>
      </c>
    </row>
    <row r="4336" customFormat="false" ht="15" hidden="false" customHeight="false" outlineLevel="0" collapsed="false">
      <c r="A4336" s="6" t="s">
        <v>151</v>
      </c>
      <c r="B4336" s="45" t="n">
        <v>42834</v>
      </c>
      <c r="C4336" s="6" t="s">
        <v>173</v>
      </c>
      <c r="D4336" s="6" t="s">
        <v>195</v>
      </c>
      <c r="E4336" s="6" t="s">
        <v>177</v>
      </c>
      <c r="F4336" s="34" t="n">
        <v>0.178535535931587</v>
      </c>
      <c r="G4336" s="34" t="n">
        <v>0.187510034558361</v>
      </c>
      <c r="H4336" s="34" t="n">
        <v>-0.0089744986267738</v>
      </c>
      <c r="I4336" s="34" t="n">
        <v>-0.0478614312450599</v>
      </c>
      <c r="J4336" s="35" t="n">
        <v>5.35</v>
      </c>
      <c r="K4336" s="6" t="n">
        <v>0</v>
      </c>
      <c r="L4336" s="35" t="n">
        <v>-1</v>
      </c>
      <c r="M4336" s="6" t="str">
        <f aca="false">IF(I4336&lt;=0,"Below 0%",IF(I4336&lt;=0.05,"0-5%",IF(I4336&lt;=0.1,"5-10%",IF(I4336&lt;=0.2,"10-20%",IF(I4336&lt;=0.4,"20-40%","Above 40%")))))</f>
        <v>Below 0%</v>
      </c>
      <c r="N4336" s="6" t="str">
        <f aca="false">IF(AND(H4336&gt;=Summary!$B$25,I4336&gt;=Summary!$B$26,I4336&lt;=Summary!$B$27,J4336&gt;=Summary!$B$28,J4336&lt;=Summary!$B$29,F4336*J4336&gt;1),"Yes","No")</f>
        <v>No</v>
      </c>
    </row>
    <row r="4337" customFormat="false" ht="15" hidden="false" customHeight="false" outlineLevel="0" collapsed="false">
      <c r="A4337" s="6" t="s">
        <v>151</v>
      </c>
      <c r="B4337" s="45" t="n">
        <v>42834</v>
      </c>
      <c r="C4337" s="6" t="s">
        <v>191</v>
      </c>
      <c r="D4337" s="6" t="s">
        <v>176</v>
      </c>
      <c r="E4337" s="6" t="s">
        <v>187</v>
      </c>
      <c r="F4337" s="34" t="n">
        <v>0.135289236903191</v>
      </c>
      <c r="G4337" s="34" t="n">
        <v>0.0915347556779078</v>
      </c>
      <c r="H4337" s="34" t="n">
        <v>0.0437544812252828</v>
      </c>
      <c r="I4337" s="34" t="n">
        <v>0.478009482859669</v>
      </c>
      <c r="J4337" s="35" t="n">
        <v>11</v>
      </c>
      <c r="K4337" s="6" t="n">
        <v>0</v>
      </c>
      <c r="L4337" s="35" t="n">
        <v>-1</v>
      </c>
      <c r="M4337" s="6" t="str">
        <f aca="false">IF(I4337&lt;=0,"Below 0%",IF(I4337&lt;=0.05,"0-5%",IF(I4337&lt;=0.1,"5-10%",IF(I4337&lt;=0.2,"10-20%",IF(I4337&lt;=0.4,"20-40%","Above 40%")))))</f>
        <v>Above 40%</v>
      </c>
      <c r="N4337" s="6" t="str">
        <f aca="false">IF(AND(H4337&gt;=Summary!$B$25,I4337&gt;=Summary!$B$26,I4337&lt;=Summary!$B$27,J4337&gt;=Summary!$B$28,J4337&lt;=Summary!$B$29,F4337*J4337&gt;1),"Yes","No")</f>
        <v>No</v>
      </c>
    </row>
    <row r="4338" customFormat="false" ht="15" hidden="false" customHeight="false" outlineLevel="0" collapsed="false">
      <c r="A4338" s="6" t="s">
        <v>151</v>
      </c>
      <c r="B4338" s="45" t="n">
        <v>42834</v>
      </c>
      <c r="C4338" s="6" t="s">
        <v>191</v>
      </c>
      <c r="D4338" s="6" t="s">
        <v>176</v>
      </c>
      <c r="E4338" s="6" t="s">
        <v>174</v>
      </c>
      <c r="F4338" s="34" t="n">
        <v>0.144833251833916</v>
      </c>
      <c r="G4338" s="34" t="n">
        <v>0.189263592567103</v>
      </c>
      <c r="H4338" s="34" t="n">
        <v>-0.0444303407331868</v>
      </c>
      <c r="I4338" s="34" t="n">
        <v>-0.23475376394662</v>
      </c>
      <c r="J4338" s="35" t="n">
        <v>5.32</v>
      </c>
      <c r="K4338" s="6" t="n">
        <v>0</v>
      </c>
      <c r="L4338" s="35" t="n">
        <v>-1</v>
      </c>
      <c r="M4338" s="6" t="str">
        <f aca="false">IF(I4338&lt;=0,"Below 0%",IF(I4338&lt;=0.05,"0-5%",IF(I4338&lt;=0.1,"5-10%",IF(I4338&lt;=0.2,"10-20%",IF(I4338&lt;=0.4,"20-40%","Above 40%")))))</f>
        <v>Below 0%</v>
      </c>
      <c r="N4338" s="6" t="str">
        <f aca="false">IF(AND(H4338&gt;=Summary!$B$25,I4338&gt;=Summary!$B$26,I4338&lt;=Summary!$B$27,J4338&gt;=Summary!$B$28,J4338&lt;=Summary!$B$29,F4338*J4338&gt;1),"Yes","No")</f>
        <v>No</v>
      </c>
    </row>
    <row r="4339" customFormat="false" ht="15" hidden="false" customHeight="false" outlineLevel="0" collapsed="false">
      <c r="A4339" s="6" t="s">
        <v>151</v>
      </c>
      <c r="B4339" s="45" t="n">
        <v>42834</v>
      </c>
      <c r="C4339" s="6" t="s">
        <v>191</v>
      </c>
      <c r="D4339" s="6" t="s">
        <v>176</v>
      </c>
      <c r="E4339" s="6" t="s">
        <v>177</v>
      </c>
      <c r="F4339" s="34" t="n">
        <v>0.719877481460571</v>
      </c>
      <c r="G4339" s="34" t="n">
        <v>0.71920165175499</v>
      </c>
      <c r="H4339" s="34" t="n">
        <v>0.000675829705581554</v>
      </c>
      <c r="I4339" s="34" t="n">
        <v>0.000939694317904305</v>
      </c>
      <c r="J4339" s="35" t="n">
        <v>1.4</v>
      </c>
      <c r="K4339" s="6" t="n">
        <v>1</v>
      </c>
      <c r="L4339" s="35" t="n">
        <v>0.4</v>
      </c>
      <c r="M4339" s="6" t="str">
        <f aca="false">IF(I4339&lt;=0,"Below 0%",IF(I4339&lt;=0.05,"0-5%",IF(I4339&lt;=0.1,"5-10%",IF(I4339&lt;=0.2,"10-20%",IF(I4339&lt;=0.4,"20-40%","Above 40%")))))</f>
        <v>0-5%</v>
      </c>
      <c r="N4339" s="6" t="str">
        <f aca="false">IF(AND(H4339&gt;=Summary!$B$25,I4339&gt;=Summary!$B$26,I4339&lt;=Summary!$B$27,J4339&gt;=Summary!$B$28,J4339&lt;=Summary!$B$29,F4339*J4339&gt;1),"Yes","No")</f>
        <v>No</v>
      </c>
    </row>
    <row r="4340" customFormat="false" ht="15" hidden="false" customHeight="false" outlineLevel="0" collapsed="false">
      <c r="A4340" s="6" t="s">
        <v>151</v>
      </c>
      <c r="B4340" s="45" t="n">
        <v>42835</v>
      </c>
      <c r="C4340" s="6" t="s">
        <v>180</v>
      </c>
      <c r="D4340" s="6" t="s">
        <v>185</v>
      </c>
      <c r="E4340" s="6" t="s">
        <v>187</v>
      </c>
      <c r="F4340" s="34" t="n">
        <v>0.0982710793614388</v>
      </c>
      <c r="G4340" s="34" t="n">
        <v>0.201909959072306</v>
      </c>
      <c r="H4340" s="34" t="n">
        <v>-0.103638879710867</v>
      </c>
      <c r="I4340" s="34" t="n">
        <v>-0.513292559649091</v>
      </c>
      <c r="J4340" s="35" t="n">
        <v>5</v>
      </c>
      <c r="K4340" s="6" t="n">
        <v>1</v>
      </c>
      <c r="L4340" s="35" t="n">
        <v>4</v>
      </c>
      <c r="M4340" s="6" t="str">
        <f aca="false">IF(I4340&lt;=0,"Below 0%",IF(I4340&lt;=0.05,"0-5%",IF(I4340&lt;=0.1,"5-10%",IF(I4340&lt;=0.2,"10-20%",IF(I4340&lt;=0.4,"20-40%","Above 40%")))))</f>
        <v>Below 0%</v>
      </c>
      <c r="N4340" s="6" t="str">
        <f aca="false">IF(AND(H4340&gt;=Summary!$B$25,I4340&gt;=Summary!$B$26,I4340&lt;=Summary!$B$27,J4340&gt;=Summary!$B$28,J4340&lt;=Summary!$B$29,F4340*J4340&gt;1),"Yes","No")</f>
        <v>No</v>
      </c>
    </row>
    <row r="4341" customFormat="false" ht="15" hidden="false" customHeight="false" outlineLevel="0" collapsed="false">
      <c r="A4341" s="6" t="s">
        <v>151</v>
      </c>
      <c r="B4341" s="45" t="n">
        <v>42835</v>
      </c>
      <c r="C4341" s="6" t="s">
        <v>180</v>
      </c>
      <c r="D4341" s="6" t="s">
        <v>185</v>
      </c>
      <c r="E4341" s="6" t="s">
        <v>174</v>
      </c>
      <c r="F4341" s="34" t="n">
        <v>0.216413229703903</v>
      </c>
      <c r="G4341" s="34" t="n">
        <v>0.252387448840382</v>
      </c>
      <c r="H4341" s="34" t="n">
        <v>-0.0359742191364788</v>
      </c>
      <c r="I4341" s="34" t="n">
        <v>-0.142535689875886</v>
      </c>
      <c r="J4341" s="35" t="n">
        <v>4</v>
      </c>
      <c r="K4341" s="6" t="n">
        <v>0</v>
      </c>
      <c r="L4341" s="35" t="n">
        <v>-1</v>
      </c>
      <c r="M4341" s="6" t="str">
        <f aca="false">IF(I4341&lt;=0,"Below 0%",IF(I4341&lt;=0.05,"0-5%",IF(I4341&lt;=0.1,"5-10%",IF(I4341&lt;=0.2,"10-20%",IF(I4341&lt;=0.4,"20-40%","Above 40%")))))</f>
        <v>Below 0%</v>
      </c>
      <c r="N4341" s="6" t="str">
        <f aca="false">IF(AND(H4341&gt;=Summary!$B$25,I4341&gt;=Summary!$B$26,I4341&lt;=Summary!$B$27,J4341&gt;=Summary!$B$28,J4341&lt;=Summary!$B$29,F4341*J4341&gt;1),"Yes","No")</f>
        <v>No</v>
      </c>
    </row>
    <row r="4342" customFormat="false" ht="15" hidden="false" customHeight="false" outlineLevel="0" collapsed="false">
      <c r="A4342" s="6" t="s">
        <v>151</v>
      </c>
      <c r="B4342" s="45" t="n">
        <v>42835</v>
      </c>
      <c r="C4342" s="6" t="s">
        <v>180</v>
      </c>
      <c r="D4342" s="6" t="s">
        <v>185</v>
      </c>
      <c r="E4342" s="6" t="s">
        <v>177</v>
      </c>
      <c r="F4342" s="34" t="n">
        <v>0.685315668582916</v>
      </c>
      <c r="G4342" s="34" t="n">
        <v>0.545702592087312</v>
      </c>
      <c r="H4342" s="34" t="n">
        <v>0.139613076495604</v>
      </c>
      <c r="I4342" s="34" t="n">
        <v>0.255840962678194</v>
      </c>
      <c r="J4342" s="35" t="n">
        <v>1.85</v>
      </c>
      <c r="K4342" s="6" t="n">
        <v>0</v>
      </c>
      <c r="L4342" s="35" t="n">
        <v>-1</v>
      </c>
      <c r="M4342" s="6" t="str">
        <f aca="false">IF(I4342&lt;=0,"Below 0%",IF(I4342&lt;=0.05,"0-5%",IF(I4342&lt;=0.1,"5-10%",IF(I4342&lt;=0.2,"10-20%",IF(I4342&lt;=0.4,"20-40%","Above 40%")))))</f>
        <v>20-40%</v>
      </c>
      <c r="N4342" s="6" t="str">
        <f aca="false">IF(AND(H4342&gt;=Summary!$B$25,I4342&gt;=Summary!$B$26,I4342&lt;=Summary!$B$27,J4342&gt;=Summary!$B$28,J4342&lt;=Summary!$B$29,F4342*J4342&gt;1),"Yes","No")</f>
        <v>Yes</v>
      </c>
    </row>
    <row r="4343" customFormat="false" ht="15" hidden="false" customHeight="false" outlineLevel="0" collapsed="false">
      <c r="A4343" s="6" t="s">
        <v>151</v>
      </c>
      <c r="B4343" s="45" t="n">
        <v>42840</v>
      </c>
      <c r="C4343" s="6" t="s">
        <v>180</v>
      </c>
      <c r="D4343" s="6" t="s">
        <v>195</v>
      </c>
      <c r="E4343" s="6" t="s">
        <v>187</v>
      </c>
      <c r="F4343" s="34" t="n">
        <v>0.36305770277977</v>
      </c>
      <c r="G4343" s="34" t="n">
        <v>0.545920593368237</v>
      </c>
      <c r="H4343" s="34" t="n">
        <v>-0.182862890588468</v>
      </c>
      <c r="I4343" s="34" t="n">
        <v>-0.334962433749265</v>
      </c>
      <c r="J4343" s="35" t="n">
        <v>1.84</v>
      </c>
      <c r="K4343" s="6" t="n">
        <v>0</v>
      </c>
      <c r="L4343" s="35" t="n">
        <v>-1</v>
      </c>
      <c r="M4343" s="6" t="str">
        <f aca="false">IF(I4343&lt;=0,"Below 0%",IF(I4343&lt;=0.05,"0-5%",IF(I4343&lt;=0.1,"5-10%",IF(I4343&lt;=0.2,"10-20%",IF(I4343&lt;=0.4,"20-40%","Above 40%")))))</f>
        <v>Below 0%</v>
      </c>
      <c r="N4343" s="6" t="str">
        <f aca="false">IF(AND(H4343&gt;=Summary!$B$25,I4343&gt;=Summary!$B$26,I4343&lt;=Summary!$B$27,J4343&gt;=Summary!$B$28,J4343&lt;=Summary!$B$29,F4343*J4343&gt;1),"Yes","No")</f>
        <v>No</v>
      </c>
    </row>
    <row r="4344" customFormat="false" ht="15" hidden="false" customHeight="false" outlineLevel="0" collapsed="false">
      <c r="A4344" s="6" t="s">
        <v>151</v>
      </c>
      <c r="B4344" s="45" t="n">
        <v>42840</v>
      </c>
      <c r="C4344" s="6" t="s">
        <v>180</v>
      </c>
      <c r="D4344" s="6" t="s">
        <v>195</v>
      </c>
      <c r="E4344" s="6" t="s">
        <v>174</v>
      </c>
      <c r="F4344" s="34" t="n">
        <v>0.388268619775772</v>
      </c>
      <c r="G4344" s="34" t="n">
        <v>0.260907504363002</v>
      </c>
      <c r="H4344" s="34" t="n">
        <v>0.12736111541277</v>
      </c>
      <c r="I4344" s="34" t="n">
        <v>0.48814661626433</v>
      </c>
      <c r="J4344" s="35" t="n">
        <v>3.85</v>
      </c>
      <c r="K4344" s="6" t="n">
        <v>1</v>
      </c>
      <c r="L4344" s="35" t="n">
        <v>2.85</v>
      </c>
      <c r="M4344" s="6" t="str">
        <f aca="false">IF(I4344&lt;=0,"Below 0%",IF(I4344&lt;=0.05,"0-5%",IF(I4344&lt;=0.1,"5-10%",IF(I4344&lt;=0.2,"10-20%",IF(I4344&lt;=0.4,"20-40%","Above 40%")))))</f>
        <v>Above 40%</v>
      </c>
      <c r="N4344" s="6" t="str">
        <f aca="false">IF(AND(H4344&gt;=Summary!$B$25,I4344&gt;=Summary!$B$26,I4344&lt;=Summary!$B$27,J4344&gt;=Summary!$B$28,J4344&lt;=Summary!$B$29,F4344*J4344&gt;1),"Yes","No")</f>
        <v>No</v>
      </c>
    </row>
    <row r="4345" customFormat="false" ht="15" hidden="false" customHeight="false" outlineLevel="0" collapsed="false">
      <c r="A4345" s="6" t="s">
        <v>151</v>
      </c>
      <c r="B4345" s="45" t="n">
        <v>42840</v>
      </c>
      <c r="C4345" s="6" t="s">
        <v>180</v>
      </c>
      <c r="D4345" s="6" t="s">
        <v>195</v>
      </c>
      <c r="E4345" s="6" t="s">
        <v>177</v>
      </c>
      <c r="F4345" s="34" t="n">
        <v>0.248673677444458</v>
      </c>
      <c r="G4345" s="34" t="n">
        <v>0.193171902268761</v>
      </c>
      <c r="H4345" s="34" t="n">
        <v>0.0555017751756971</v>
      </c>
      <c r="I4345" s="34" t="n">
        <v>0.287318054664478</v>
      </c>
      <c r="J4345" s="35" t="n">
        <v>5.2</v>
      </c>
      <c r="K4345" s="6" t="n">
        <v>0</v>
      </c>
      <c r="L4345" s="35" t="n">
        <v>-1</v>
      </c>
      <c r="M4345" s="6" t="str">
        <f aca="false">IF(I4345&lt;=0,"Below 0%",IF(I4345&lt;=0.05,"0-5%",IF(I4345&lt;=0.1,"5-10%",IF(I4345&lt;=0.2,"10-20%",IF(I4345&lt;=0.4,"20-40%","Above 40%")))))</f>
        <v>20-40%</v>
      </c>
      <c r="N4345" s="6" t="str">
        <f aca="false">IF(AND(H4345&gt;=Summary!$B$25,I4345&gt;=Summary!$B$26,I4345&lt;=Summary!$B$27,J4345&gt;=Summary!$B$28,J4345&lt;=Summary!$B$29,F4345*J4345&gt;1),"Yes","No")</f>
        <v>No</v>
      </c>
    </row>
    <row r="4346" customFormat="false" ht="15" hidden="false" customHeight="false" outlineLevel="0" collapsed="false">
      <c r="A4346" s="6" t="s">
        <v>151</v>
      </c>
      <c r="B4346" s="45" t="n">
        <v>42840</v>
      </c>
      <c r="C4346" s="6" t="s">
        <v>173</v>
      </c>
      <c r="D4346" s="6" t="s">
        <v>196</v>
      </c>
      <c r="E4346" s="6" t="s">
        <v>187</v>
      </c>
      <c r="F4346" s="34" t="n">
        <v>0.765148162841797</v>
      </c>
      <c r="G4346" s="34" t="n">
        <v>0.676701006888556</v>
      </c>
      <c r="H4346" s="34" t="n">
        <v>0.0884471559532412</v>
      </c>
      <c r="I4346" s="34" t="n">
        <v>0.130703449607557</v>
      </c>
      <c r="J4346" s="35" t="n">
        <v>1.48</v>
      </c>
      <c r="K4346" s="6" t="n">
        <v>1</v>
      </c>
      <c r="L4346" s="35" t="n">
        <v>0.48</v>
      </c>
      <c r="M4346" s="6" t="str">
        <f aca="false">IF(I4346&lt;=0,"Below 0%",IF(I4346&lt;=0.05,"0-5%",IF(I4346&lt;=0.1,"5-10%",IF(I4346&lt;=0.2,"10-20%",IF(I4346&lt;=0.4,"20-40%","Above 40%")))))</f>
        <v>10-20%</v>
      </c>
      <c r="N4346" s="6" t="str">
        <f aca="false">IF(AND(H4346&gt;=Summary!$B$25,I4346&gt;=Summary!$B$26,I4346&lt;=Summary!$B$27,J4346&gt;=Summary!$B$28,J4346&lt;=Summary!$B$29,F4346*J4346&gt;1),"Yes","No")</f>
        <v>No</v>
      </c>
    </row>
    <row r="4347" customFormat="false" ht="15" hidden="false" customHeight="false" outlineLevel="0" collapsed="false">
      <c r="A4347" s="6" t="s">
        <v>151</v>
      </c>
      <c r="B4347" s="45" t="n">
        <v>42840</v>
      </c>
      <c r="C4347" s="6" t="s">
        <v>173</v>
      </c>
      <c r="D4347" s="6" t="s">
        <v>196</v>
      </c>
      <c r="E4347" s="6" t="s">
        <v>174</v>
      </c>
      <c r="F4347" s="34" t="n">
        <v>0.118570730090141</v>
      </c>
      <c r="G4347" s="34" t="n">
        <v>0.207783711658727</v>
      </c>
      <c r="H4347" s="34" t="n">
        <v>-0.0892129815685853</v>
      </c>
      <c r="I4347" s="34" t="n">
        <v>-0.429355029113701</v>
      </c>
      <c r="J4347" s="35" t="n">
        <v>4.82</v>
      </c>
      <c r="K4347" s="6" t="n">
        <v>0</v>
      </c>
      <c r="L4347" s="35" t="n">
        <v>-1</v>
      </c>
      <c r="M4347" s="6" t="str">
        <f aca="false">IF(I4347&lt;=0,"Below 0%",IF(I4347&lt;=0.05,"0-5%",IF(I4347&lt;=0.1,"5-10%",IF(I4347&lt;=0.2,"10-20%",IF(I4347&lt;=0.4,"20-40%","Above 40%")))))</f>
        <v>Below 0%</v>
      </c>
      <c r="N4347" s="6" t="str">
        <f aca="false">IF(AND(H4347&gt;=Summary!$B$25,I4347&gt;=Summary!$B$26,I4347&lt;=Summary!$B$27,J4347&gt;=Summary!$B$28,J4347&lt;=Summary!$B$29,F4347*J4347&gt;1),"Yes","No")</f>
        <v>No</v>
      </c>
    </row>
    <row r="4348" customFormat="false" ht="15" hidden="false" customHeight="false" outlineLevel="0" collapsed="false">
      <c r="A4348" s="6" t="s">
        <v>151</v>
      </c>
      <c r="B4348" s="45" t="n">
        <v>42840</v>
      </c>
      <c r="C4348" s="6" t="s">
        <v>173</v>
      </c>
      <c r="D4348" s="6" t="s">
        <v>196</v>
      </c>
      <c r="E4348" s="6" t="s">
        <v>177</v>
      </c>
      <c r="F4348" s="34" t="n">
        <v>0.116281077265739</v>
      </c>
      <c r="G4348" s="34" t="n">
        <v>0.115515281452718</v>
      </c>
      <c r="H4348" s="34" t="n">
        <v>0.000765795813021747</v>
      </c>
      <c r="I4348" s="34" t="n">
        <v>0.00662938966508264</v>
      </c>
      <c r="J4348" s="35" t="n">
        <v>8.67</v>
      </c>
      <c r="K4348" s="6" t="n">
        <v>0</v>
      </c>
      <c r="L4348" s="35" t="n">
        <v>-1</v>
      </c>
      <c r="M4348" s="6" t="str">
        <f aca="false">IF(I4348&lt;=0,"Below 0%",IF(I4348&lt;=0.05,"0-5%",IF(I4348&lt;=0.1,"5-10%",IF(I4348&lt;=0.2,"10-20%",IF(I4348&lt;=0.4,"20-40%","Above 40%")))))</f>
        <v>0-5%</v>
      </c>
      <c r="N4348" s="6" t="str">
        <f aca="false">IF(AND(H4348&gt;=Summary!$B$25,I4348&gt;=Summary!$B$26,I4348&lt;=Summary!$B$27,J4348&gt;=Summary!$B$28,J4348&lt;=Summary!$B$29,F4348*J4348&gt;1),"Yes","No")</f>
        <v>No</v>
      </c>
    </row>
    <row r="4349" customFormat="false" ht="15" hidden="false" customHeight="false" outlineLevel="0" collapsed="false">
      <c r="A4349" s="6" t="s">
        <v>151</v>
      </c>
      <c r="B4349" s="45" t="n">
        <v>42840</v>
      </c>
      <c r="C4349" s="6" t="s">
        <v>179</v>
      </c>
      <c r="D4349" s="6" t="s">
        <v>194</v>
      </c>
      <c r="E4349" s="6" t="s">
        <v>187</v>
      </c>
      <c r="F4349" s="34" t="n">
        <v>0.407528102397919</v>
      </c>
      <c r="G4349" s="34" t="n">
        <v>0.201338297987157</v>
      </c>
      <c r="H4349" s="34" t="n">
        <v>0.206189804410762</v>
      </c>
      <c r="I4349" s="34" t="n">
        <v>1.02409629202247</v>
      </c>
      <c r="J4349" s="35" t="n">
        <v>5</v>
      </c>
      <c r="K4349" s="6" t="n">
        <v>0</v>
      </c>
      <c r="L4349" s="35" t="n">
        <v>-1</v>
      </c>
      <c r="M4349" s="6" t="str">
        <f aca="false">IF(I4349&lt;=0,"Below 0%",IF(I4349&lt;=0.05,"0-5%",IF(I4349&lt;=0.1,"5-10%",IF(I4349&lt;=0.2,"10-20%",IF(I4349&lt;=0.4,"20-40%","Above 40%")))))</f>
        <v>Above 40%</v>
      </c>
      <c r="N4349" s="6" t="str">
        <f aca="false">IF(AND(H4349&gt;=Summary!$B$25,I4349&gt;=Summary!$B$26,I4349&lt;=Summary!$B$27,J4349&gt;=Summary!$B$28,J4349&lt;=Summary!$B$29,F4349*J4349&gt;1),"Yes","No")</f>
        <v>No</v>
      </c>
    </row>
    <row r="4350" customFormat="false" ht="15" hidden="false" customHeight="false" outlineLevel="0" collapsed="false">
      <c r="A4350" s="6" t="s">
        <v>151</v>
      </c>
      <c r="B4350" s="45" t="n">
        <v>42840</v>
      </c>
      <c r="C4350" s="6" t="s">
        <v>179</v>
      </c>
      <c r="D4350" s="6" t="s">
        <v>194</v>
      </c>
      <c r="E4350" s="6" t="s">
        <v>174</v>
      </c>
      <c r="F4350" s="34" t="n">
        <v>0.307381004095078</v>
      </c>
      <c r="G4350" s="34" t="n">
        <v>0.245534509740435</v>
      </c>
      <c r="H4350" s="34" t="n">
        <v>0.0618464943546425</v>
      </c>
      <c r="I4350" s="34" t="n">
        <v>0.251885139974919</v>
      </c>
      <c r="J4350" s="35" t="n">
        <v>4.1</v>
      </c>
      <c r="K4350" s="6" t="n">
        <v>0</v>
      </c>
      <c r="L4350" s="35" t="n">
        <v>-1</v>
      </c>
      <c r="M4350" s="6" t="str">
        <f aca="false">IF(I4350&lt;=0,"Below 0%",IF(I4350&lt;=0.05,"0-5%",IF(I4350&lt;=0.1,"5-10%",IF(I4350&lt;=0.2,"10-20%",IF(I4350&lt;=0.4,"20-40%","Above 40%")))))</f>
        <v>20-40%</v>
      </c>
      <c r="N4350" s="6" t="str">
        <f aca="false">IF(AND(H4350&gt;=Summary!$B$25,I4350&gt;=Summary!$B$26,I4350&lt;=Summary!$B$27,J4350&gt;=Summary!$B$28,J4350&lt;=Summary!$B$29,F4350*J4350&gt;1),"Yes","No")</f>
        <v>Yes</v>
      </c>
    </row>
    <row r="4351" customFormat="false" ht="15" hidden="false" customHeight="false" outlineLevel="0" collapsed="false">
      <c r="A4351" s="6" t="s">
        <v>151</v>
      </c>
      <c r="B4351" s="45" t="n">
        <v>42840</v>
      </c>
      <c r="C4351" s="6" t="s">
        <v>179</v>
      </c>
      <c r="D4351" s="6" t="s">
        <v>194</v>
      </c>
      <c r="E4351" s="6" t="s">
        <v>177</v>
      </c>
      <c r="F4351" s="34" t="n">
        <v>0.285090923309326</v>
      </c>
      <c r="G4351" s="34" t="n">
        <v>0.553127192272408</v>
      </c>
      <c r="H4351" s="34" t="n">
        <v>-0.268036268963082</v>
      </c>
      <c r="I4351" s="34" t="n">
        <v>-0.484583424405354</v>
      </c>
      <c r="J4351" s="35" t="n">
        <v>1.82</v>
      </c>
      <c r="K4351" s="6" t="n">
        <v>1</v>
      </c>
      <c r="L4351" s="35" t="n">
        <v>0.82</v>
      </c>
      <c r="M4351" s="6" t="str">
        <f aca="false">IF(I4351&lt;=0,"Below 0%",IF(I4351&lt;=0.05,"0-5%",IF(I4351&lt;=0.1,"5-10%",IF(I4351&lt;=0.2,"10-20%",IF(I4351&lt;=0.4,"20-40%","Above 40%")))))</f>
        <v>Below 0%</v>
      </c>
      <c r="N4351" s="6" t="str">
        <f aca="false">IF(AND(H4351&gt;=Summary!$B$25,I4351&gt;=Summary!$B$26,I4351&lt;=Summary!$B$27,J4351&gt;=Summary!$B$28,J4351&lt;=Summary!$B$29,F4351*J4351&gt;1),"Yes","No")</f>
        <v>No</v>
      </c>
    </row>
    <row r="4352" customFormat="false" ht="15" hidden="false" customHeight="false" outlineLevel="0" collapsed="false">
      <c r="A4352" s="6" t="s">
        <v>151</v>
      </c>
      <c r="B4352" s="45" t="n">
        <v>42840</v>
      </c>
      <c r="C4352" s="6" t="s">
        <v>192</v>
      </c>
      <c r="D4352" s="6" t="s">
        <v>186</v>
      </c>
      <c r="E4352" s="6" t="s">
        <v>187</v>
      </c>
      <c r="F4352" s="34" t="n">
        <v>0.647022247314453</v>
      </c>
      <c r="G4352" s="34" t="n">
        <v>0.488940961307653</v>
      </c>
      <c r="H4352" s="34" t="n">
        <v>0.1580812860068</v>
      </c>
      <c r="I4352" s="34" t="n">
        <v>0.323313648306369</v>
      </c>
      <c r="J4352" s="35" t="n">
        <v>2.04</v>
      </c>
      <c r="K4352" s="6" t="n">
        <v>1</v>
      </c>
      <c r="L4352" s="35" t="n">
        <v>1.04</v>
      </c>
      <c r="M4352" s="6" t="str">
        <f aca="false">IF(I4352&lt;=0,"Below 0%",IF(I4352&lt;=0.05,"0-5%",IF(I4352&lt;=0.1,"5-10%",IF(I4352&lt;=0.2,"10-20%",IF(I4352&lt;=0.4,"20-40%","Above 40%")))))</f>
        <v>20-40%</v>
      </c>
      <c r="N4352" s="6" t="str">
        <f aca="false">IF(AND(H4352&gt;=Summary!$B$25,I4352&gt;=Summary!$B$26,I4352&lt;=Summary!$B$27,J4352&gt;=Summary!$B$28,J4352&lt;=Summary!$B$29,F4352*J4352&gt;1),"Yes","No")</f>
        <v>Yes</v>
      </c>
    </row>
    <row r="4353" customFormat="false" ht="15" hidden="false" customHeight="false" outlineLevel="0" collapsed="false">
      <c r="A4353" s="6" t="s">
        <v>151</v>
      </c>
      <c r="B4353" s="45" t="n">
        <v>42840</v>
      </c>
      <c r="C4353" s="6" t="s">
        <v>192</v>
      </c>
      <c r="D4353" s="6" t="s">
        <v>186</v>
      </c>
      <c r="E4353" s="6" t="s">
        <v>174</v>
      </c>
      <c r="F4353" s="34" t="n">
        <v>0.207218751311302</v>
      </c>
      <c r="G4353" s="34" t="n">
        <v>0.281762587872207</v>
      </c>
      <c r="H4353" s="34" t="n">
        <v>-0.0745438365609045</v>
      </c>
      <c r="I4353" s="34" t="n">
        <v>-0.264562577749725</v>
      </c>
      <c r="J4353" s="35" t="n">
        <v>3.54</v>
      </c>
      <c r="K4353" s="6" t="n">
        <v>0</v>
      </c>
      <c r="L4353" s="35" t="n">
        <v>-1</v>
      </c>
      <c r="M4353" s="6" t="str">
        <f aca="false">IF(I4353&lt;=0,"Below 0%",IF(I4353&lt;=0.05,"0-5%",IF(I4353&lt;=0.1,"5-10%",IF(I4353&lt;=0.2,"10-20%",IF(I4353&lt;=0.4,"20-40%","Above 40%")))))</f>
        <v>Below 0%</v>
      </c>
      <c r="N4353" s="6" t="str">
        <f aca="false">IF(AND(H4353&gt;=Summary!$B$25,I4353&gt;=Summary!$B$26,I4353&lt;=Summary!$B$27,J4353&gt;=Summary!$B$28,J4353&lt;=Summary!$B$29,F4353*J4353&gt;1),"Yes","No")</f>
        <v>No</v>
      </c>
    </row>
    <row r="4354" customFormat="false" ht="15" hidden="false" customHeight="false" outlineLevel="0" collapsed="false">
      <c r="A4354" s="6" t="s">
        <v>151</v>
      </c>
      <c r="B4354" s="45" t="n">
        <v>42840</v>
      </c>
      <c r="C4354" s="6" t="s">
        <v>192</v>
      </c>
      <c r="D4354" s="6" t="s">
        <v>186</v>
      </c>
      <c r="E4354" s="6" t="s">
        <v>177</v>
      </c>
      <c r="F4354" s="34" t="n">
        <v>0.145758956670761</v>
      </c>
      <c r="G4354" s="34" t="n">
        <v>0.229296450820141</v>
      </c>
      <c r="H4354" s="34" t="n">
        <v>-0.0835374941493795</v>
      </c>
      <c r="I4354" s="34" t="n">
        <v>-0.364320921019864</v>
      </c>
      <c r="J4354" s="35" t="n">
        <v>4.35</v>
      </c>
      <c r="K4354" s="6" t="n">
        <v>0</v>
      </c>
      <c r="L4354" s="35" t="n">
        <v>-1</v>
      </c>
      <c r="M4354" s="6" t="str">
        <f aca="false">IF(I4354&lt;=0,"Below 0%",IF(I4354&lt;=0.05,"0-5%",IF(I4354&lt;=0.1,"5-10%",IF(I4354&lt;=0.2,"10-20%",IF(I4354&lt;=0.4,"20-40%","Above 40%")))))</f>
        <v>Below 0%</v>
      </c>
      <c r="N4354" s="6" t="str">
        <f aca="false">IF(AND(H4354&gt;=Summary!$B$25,I4354&gt;=Summary!$B$26,I4354&lt;=Summary!$B$27,J4354&gt;=Summary!$B$28,J4354&lt;=Summary!$B$29,F4354*J4354&gt;1),"Yes","No")</f>
        <v>No</v>
      </c>
    </row>
    <row r="4355" customFormat="false" ht="15" hidden="false" customHeight="false" outlineLevel="0" collapsed="false">
      <c r="A4355" s="6" t="s">
        <v>151</v>
      </c>
      <c r="B4355" s="45" t="n">
        <v>42840</v>
      </c>
      <c r="C4355" s="6" t="s">
        <v>191</v>
      </c>
      <c r="D4355" s="6" t="s">
        <v>189</v>
      </c>
      <c r="E4355" s="6" t="s">
        <v>187</v>
      </c>
      <c r="F4355" s="34" t="n">
        <v>0.307146161794663</v>
      </c>
      <c r="G4355" s="34" t="n">
        <v>0.296482412060302</v>
      </c>
      <c r="H4355" s="34" t="n">
        <v>0.010663749734361</v>
      </c>
      <c r="I4355" s="34" t="n">
        <v>0.0359675626633533</v>
      </c>
      <c r="J4355" s="35" t="n">
        <v>3.36</v>
      </c>
      <c r="K4355" s="6" t="n">
        <v>0</v>
      </c>
      <c r="L4355" s="35" t="n">
        <v>-1</v>
      </c>
      <c r="M4355" s="6" t="str">
        <f aca="false">IF(I4355&lt;=0,"Below 0%",IF(I4355&lt;=0.05,"0-5%",IF(I4355&lt;=0.1,"5-10%",IF(I4355&lt;=0.2,"10-20%",IF(I4355&lt;=0.4,"20-40%","Above 40%")))))</f>
        <v>0-5%</v>
      </c>
      <c r="N4355" s="6" t="str">
        <f aca="false">IF(AND(H4355&gt;=Summary!$B$25,I4355&gt;=Summary!$B$26,I4355&lt;=Summary!$B$27,J4355&gt;=Summary!$B$28,J4355&lt;=Summary!$B$29,F4355*J4355&gt;1),"Yes","No")</f>
        <v>No</v>
      </c>
    </row>
    <row r="4356" customFormat="false" ht="15" hidden="false" customHeight="false" outlineLevel="0" collapsed="false">
      <c r="A4356" s="6" t="s">
        <v>151</v>
      </c>
      <c r="B4356" s="45" t="n">
        <v>42840</v>
      </c>
      <c r="C4356" s="6" t="s">
        <v>191</v>
      </c>
      <c r="D4356" s="6" t="s">
        <v>189</v>
      </c>
      <c r="E4356" s="6" t="s">
        <v>174</v>
      </c>
      <c r="F4356" s="34" t="n">
        <v>0.248428627848625</v>
      </c>
      <c r="G4356" s="34" t="n">
        <v>0.281407035175879</v>
      </c>
      <c r="H4356" s="34" t="n">
        <v>-0.0329784073272542</v>
      </c>
      <c r="I4356" s="34" t="n">
        <v>-0.117191126037921</v>
      </c>
      <c r="J4356" s="35" t="n">
        <v>3.54</v>
      </c>
      <c r="K4356" s="6" t="n">
        <v>1</v>
      </c>
      <c r="L4356" s="35" t="n">
        <v>2.54</v>
      </c>
      <c r="M4356" s="6" t="str">
        <f aca="false">IF(I4356&lt;=0,"Below 0%",IF(I4356&lt;=0.05,"0-5%",IF(I4356&lt;=0.1,"5-10%",IF(I4356&lt;=0.2,"10-20%",IF(I4356&lt;=0.4,"20-40%","Above 40%")))))</f>
        <v>Below 0%</v>
      </c>
      <c r="N4356" s="6" t="str">
        <f aca="false">IF(AND(H4356&gt;=Summary!$B$25,I4356&gt;=Summary!$B$26,I4356&lt;=Summary!$B$27,J4356&gt;=Summary!$B$28,J4356&lt;=Summary!$B$29,F4356*J4356&gt;1),"Yes","No")</f>
        <v>No</v>
      </c>
    </row>
    <row r="4357" customFormat="false" ht="15" hidden="false" customHeight="false" outlineLevel="0" collapsed="false">
      <c r="A4357" s="6" t="s">
        <v>151</v>
      </c>
      <c r="B4357" s="45" t="n">
        <v>42840</v>
      </c>
      <c r="C4357" s="6" t="s">
        <v>191</v>
      </c>
      <c r="D4357" s="6" t="s">
        <v>189</v>
      </c>
      <c r="E4357" s="6" t="s">
        <v>177</v>
      </c>
      <c r="F4357" s="34" t="n">
        <v>0.444425225257874</v>
      </c>
      <c r="G4357" s="34" t="n">
        <v>0.422110552763819</v>
      </c>
      <c r="H4357" s="34" t="n">
        <v>0.0223146724940544</v>
      </c>
      <c r="I4357" s="34" t="n">
        <v>0.0528645217418671</v>
      </c>
      <c r="J4357" s="35" t="n">
        <v>2.36</v>
      </c>
      <c r="K4357" s="6" t="n">
        <v>0</v>
      </c>
      <c r="L4357" s="35" t="n">
        <v>-1</v>
      </c>
      <c r="M4357" s="6" t="str">
        <f aca="false">IF(I4357&lt;=0,"Below 0%",IF(I4357&lt;=0.05,"0-5%",IF(I4357&lt;=0.1,"5-10%",IF(I4357&lt;=0.2,"10-20%",IF(I4357&lt;=0.4,"20-40%","Above 40%")))))</f>
        <v>5-10%</v>
      </c>
      <c r="N4357" s="6" t="str">
        <f aca="false">IF(AND(H4357&gt;=Summary!$B$25,I4357&gt;=Summary!$B$26,I4357&lt;=Summary!$B$27,J4357&gt;=Summary!$B$28,J4357&lt;=Summary!$B$29,F4357*J4357&gt;1),"Yes","No")</f>
        <v>No</v>
      </c>
    </row>
    <row r="4358" customFormat="false" ht="15" hidden="false" customHeight="false" outlineLevel="0" collapsed="false">
      <c r="A4358" s="6" t="s">
        <v>151</v>
      </c>
      <c r="B4358" s="45" t="n">
        <v>42840</v>
      </c>
      <c r="C4358" s="6" t="s">
        <v>181</v>
      </c>
      <c r="D4358" s="6" t="s">
        <v>199</v>
      </c>
      <c r="E4358" s="6" t="s">
        <v>187</v>
      </c>
      <c r="F4358" s="34" t="n">
        <v>0.88166207075119</v>
      </c>
      <c r="G4358" s="34" t="n">
        <v>0.769633216710304</v>
      </c>
      <c r="H4358" s="34" t="n">
        <v>0.112028854040887</v>
      </c>
      <c r="I4358" s="34" t="n">
        <v>0.145561355212473</v>
      </c>
      <c r="J4358" s="35" t="n">
        <v>1.3</v>
      </c>
      <c r="K4358" s="6" t="n">
        <v>1</v>
      </c>
      <c r="L4358" s="35" t="n">
        <v>0.3</v>
      </c>
      <c r="M4358" s="6" t="str">
        <f aca="false">IF(I4358&lt;=0,"Below 0%",IF(I4358&lt;=0.05,"0-5%",IF(I4358&lt;=0.1,"5-10%",IF(I4358&lt;=0.2,"10-20%",IF(I4358&lt;=0.4,"20-40%","Above 40%")))))</f>
        <v>10-20%</v>
      </c>
      <c r="N4358" s="6" t="str">
        <f aca="false">IF(AND(H4358&gt;=Summary!$B$25,I4358&gt;=Summary!$B$26,I4358&lt;=Summary!$B$27,J4358&gt;=Summary!$B$28,J4358&lt;=Summary!$B$29,F4358*J4358&gt;1),"Yes","No")</f>
        <v>No</v>
      </c>
    </row>
    <row r="4359" customFormat="false" ht="15" hidden="false" customHeight="false" outlineLevel="0" collapsed="false">
      <c r="A4359" s="6" t="s">
        <v>151</v>
      </c>
      <c r="B4359" s="45" t="n">
        <v>42840</v>
      </c>
      <c r="C4359" s="6" t="s">
        <v>181</v>
      </c>
      <c r="D4359" s="6" t="s">
        <v>199</v>
      </c>
      <c r="E4359" s="6" t="s">
        <v>174</v>
      </c>
      <c r="F4359" s="34" t="n">
        <v>0.0846911892294884</v>
      </c>
      <c r="G4359" s="34" t="n">
        <v>0.150003475520749</v>
      </c>
      <c r="H4359" s="34" t="n">
        <v>-0.0653122862912605</v>
      </c>
      <c r="I4359" s="34" t="n">
        <v>-0.435405153544101</v>
      </c>
      <c r="J4359" s="35" t="n">
        <v>6.67</v>
      </c>
      <c r="K4359" s="6" t="n">
        <v>0</v>
      </c>
      <c r="L4359" s="35" t="n">
        <v>-1</v>
      </c>
      <c r="M4359" s="6" t="str">
        <f aca="false">IF(I4359&lt;=0,"Below 0%",IF(I4359&lt;=0.05,"0-5%",IF(I4359&lt;=0.1,"5-10%",IF(I4359&lt;=0.2,"10-20%",IF(I4359&lt;=0.4,"20-40%","Above 40%")))))</f>
        <v>Below 0%</v>
      </c>
      <c r="N4359" s="6" t="str">
        <f aca="false">IF(AND(H4359&gt;=Summary!$B$25,I4359&gt;=Summary!$B$26,I4359&lt;=Summary!$B$27,J4359&gt;=Summary!$B$28,J4359&lt;=Summary!$B$29,F4359*J4359&gt;1),"Yes","No")</f>
        <v>No</v>
      </c>
    </row>
    <row r="4360" customFormat="false" ht="15" hidden="false" customHeight="false" outlineLevel="0" collapsed="false">
      <c r="A4360" s="6" t="s">
        <v>151</v>
      </c>
      <c r="B4360" s="45" t="n">
        <v>42840</v>
      </c>
      <c r="C4360" s="6" t="s">
        <v>181</v>
      </c>
      <c r="D4360" s="6" t="s">
        <v>199</v>
      </c>
      <c r="E4360" s="6" t="s">
        <v>177</v>
      </c>
      <c r="F4360" s="34" t="n">
        <v>0.0336467288434506</v>
      </c>
      <c r="G4360" s="34" t="n">
        <v>0.0803633077689474</v>
      </c>
      <c r="H4360" s="34" t="n">
        <v>-0.0467165789254968</v>
      </c>
      <c r="I4360" s="34" t="n">
        <v>-0.581317273049682</v>
      </c>
      <c r="J4360" s="35" t="n">
        <v>12.45</v>
      </c>
      <c r="K4360" s="6" t="n">
        <v>0</v>
      </c>
      <c r="L4360" s="35" t="n">
        <v>-1</v>
      </c>
      <c r="M4360" s="6" t="str">
        <f aca="false">IF(I4360&lt;=0,"Below 0%",IF(I4360&lt;=0.05,"0-5%",IF(I4360&lt;=0.1,"5-10%",IF(I4360&lt;=0.2,"10-20%",IF(I4360&lt;=0.4,"20-40%","Above 40%")))))</f>
        <v>Below 0%</v>
      </c>
      <c r="N4360" s="6" t="str">
        <f aca="false">IF(AND(H4360&gt;=Summary!$B$25,I4360&gt;=Summary!$B$26,I4360&lt;=Summary!$B$27,J4360&gt;=Summary!$B$28,J4360&lt;=Summary!$B$29,F4360*J4360&gt;1),"Yes","No")</f>
        <v>No</v>
      </c>
    </row>
    <row r="4361" customFormat="false" ht="15" hidden="false" customHeight="false" outlineLevel="0" collapsed="false">
      <c r="A4361" s="6" t="s">
        <v>151</v>
      </c>
      <c r="B4361" s="45" t="n">
        <v>42840</v>
      </c>
      <c r="C4361" s="6" t="s">
        <v>198</v>
      </c>
      <c r="D4361" s="6" t="s">
        <v>175</v>
      </c>
      <c r="E4361" s="6" t="s">
        <v>187</v>
      </c>
      <c r="F4361" s="34" t="n">
        <v>0.558789551258087</v>
      </c>
      <c r="G4361" s="34" t="n">
        <v>0.386735497418847</v>
      </c>
      <c r="H4361" s="34" t="n">
        <v>0.17205405383924</v>
      </c>
      <c r="I4361" s="34" t="n">
        <v>0.444888185820968</v>
      </c>
      <c r="J4361" s="35" t="n">
        <v>2.58</v>
      </c>
      <c r="K4361" s="6" t="n">
        <v>1</v>
      </c>
      <c r="L4361" s="35" t="n">
        <v>1.58</v>
      </c>
      <c r="M4361" s="6" t="str">
        <f aca="false">IF(I4361&lt;=0,"Below 0%",IF(I4361&lt;=0.05,"0-5%",IF(I4361&lt;=0.1,"5-10%",IF(I4361&lt;=0.2,"10-20%",IF(I4361&lt;=0.4,"20-40%","Above 40%")))))</f>
        <v>Above 40%</v>
      </c>
      <c r="N4361" s="6" t="str">
        <f aca="false">IF(AND(H4361&gt;=Summary!$B$25,I4361&gt;=Summary!$B$26,I4361&lt;=Summary!$B$27,J4361&gt;=Summary!$B$28,J4361&lt;=Summary!$B$29,F4361*J4361&gt;1),"Yes","No")</f>
        <v>No</v>
      </c>
    </row>
    <row r="4362" customFormat="false" ht="15" hidden="false" customHeight="false" outlineLevel="0" collapsed="false">
      <c r="A4362" s="6" t="s">
        <v>151</v>
      </c>
      <c r="B4362" s="45" t="n">
        <v>42840</v>
      </c>
      <c r="C4362" s="6" t="s">
        <v>198</v>
      </c>
      <c r="D4362" s="6" t="s">
        <v>175</v>
      </c>
      <c r="E4362" s="6" t="s">
        <v>174</v>
      </c>
      <c r="F4362" s="34" t="n">
        <v>0.224798858165741</v>
      </c>
      <c r="G4362" s="34" t="n">
        <v>0.293463995100184</v>
      </c>
      <c r="H4362" s="34" t="n">
        <v>-0.0686651369344428</v>
      </c>
      <c r="I4362" s="34" t="n">
        <v>-0.233981469893783</v>
      </c>
      <c r="J4362" s="35" t="n">
        <v>3.4</v>
      </c>
      <c r="K4362" s="6" t="n">
        <v>0</v>
      </c>
      <c r="L4362" s="35" t="n">
        <v>-1</v>
      </c>
      <c r="M4362" s="6" t="str">
        <f aca="false">IF(I4362&lt;=0,"Below 0%",IF(I4362&lt;=0.05,"0-5%",IF(I4362&lt;=0.1,"5-10%",IF(I4362&lt;=0.2,"10-20%",IF(I4362&lt;=0.4,"20-40%","Above 40%")))))</f>
        <v>Below 0%</v>
      </c>
      <c r="N4362" s="6" t="str">
        <f aca="false">IF(AND(H4362&gt;=Summary!$B$25,I4362&gt;=Summary!$B$26,I4362&lt;=Summary!$B$27,J4362&gt;=Summary!$B$28,J4362&lt;=Summary!$B$29,F4362*J4362&gt;1),"Yes","No")</f>
        <v>No</v>
      </c>
    </row>
    <row r="4363" customFormat="false" ht="15" hidden="false" customHeight="false" outlineLevel="0" collapsed="false">
      <c r="A4363" s="6" t="s">
        <v>151</v>
      </c>
      <c r="B4363" s="45" t="n">
        <v>42840</v>
      </c>
      <c r="C4363" s="6" t="s">
        <v>198</v>
      </c>
      <c r="D4363" s="6" t="s">
        <v>175</v>
      </c>
      <c r="E4363" s="6" t="s">
        <v>177</v>
      </c>
      <c r="F4363" s="34" t="n">
        <v>0.216411605477333</v>
      </c>
      <c r="G4363" s="34" t="n">
        <v>0.31980050748097</v>
      </c>
      <c r="H4363" s="34" t="n">
        <v>-0.103388902003636</v>
      </c>
      <c r="I4363" s="34" t="n">
        <v>-0.323291863474572</v>
      </c>
      <c r="J4363" s="35" t="n">
        <v>3.12</v>
      </c>
      <c r="K4363" s="6" t="n">
        <v>0</v>
      </c>
      <c r="L4363" s="35" t="n">
        <v>-1</v>
      </c>
      <c r="M4363" s="6" t="str">
        <f aca="false">IF(I4363&lt;=0,"Below 0%",IF(I4363&lt;=0.05,"0-5%",IF(I4363&lt;=0.1,"5-10%",IF(I4363&lt;=0.2,"10-20%",IF(I4363&lt;=0.4,"20-40%","Above 40%")))))</f>
        <v>Below 0%</v>
      </c>
      <c r="N4363" s="6" t="str">
        <f aca="false">IF(AND(H4363&gt;=Summary!$B$25,I4363&gt;=Summary!$B$26,I4363&lt;=Summary!$B$27,J4363&gt;=Summary!$B$28,J4363&lt;=Summary!$B$29,F4363*J4363&gt;1),"Yes","No")</f>
        <v>No</v>
      </c>
    </row>
    <row r="4364" customFormat="false" ht="15" hidden="false" customHeight="false" outlineLevel="0" collapsed="false">
      <c r="A4364" s="6" t="s">
        <v>151</v>
      </c>
      <c r="B4364" s="45" t="n">
        <v>42841</v>
      </c>
      <c r="C4364" s="6" t="s">
        <v>176</v>
      </c>
      <c r="D4364" s="6" t="s">
        <v>190</v>
      </c>
      <c r="E4364" s="6" t="s">
        <v>187</v>
      </c>
      <c r="F4364" s="34" t="n">
        <v>0.333616584539414</v>
      </c>
      <c r="G4364" s="34" t="n">
        <v>0.357839947950553</v>
      </c>
      <c r="H4364" s="34" t="n">
        <v>-0.0242233634111396</v>
      </c>
      <c r="I4364" s="34" t="n">
        <v>-0.067693290114403</v>
      </c>
      <c r="J4364" s="35" t="n">
        <v>2.82</v>
      </c>
      <c r="K4364" s="6" t="n">
        <v>1</v>
      </c>
      <c r="L4364" s="35" t="n">
        <v>1.82</v>
      </c>
      <c r="M4364" s="6" t="str">
        <f aca="false">IF(I4364&lt;=0,"Below 0%",IF(I4364&lt;=0.05,"0-5%",IF(I4364&lt;=0.1,"5-10%",IF(I4364&lt;=0.2,"10-20%",IF(I4364&lt;=0.4,"20-40%","Above 40%")))))</f>
        <v>Below 0%</v>
      </c>
      <c r="N4364" s="6" t="str">
        <f aca="false">IF(AND(H4364&gt;=Summary!$B$25,I4364&gt;=Summary!$B$26,I4364&lt;=Summary!$B$27,J4364&gt;=Summary!$B$28,J4364&lt;=Summary!$B$29,F4364*J4364&gt;1),"Yes","No")</f>
        <v>No</v>
      </c>
    </row>
    <row r="4365" customFormat="false" ht="15" hidden="false" customHeight="false" outlineLevel="0" collapsed="false">
      <c r="A4365" s="6" t="s">
        <v>151</v>
      </c>
      <c r="B4365" s="45" t="n">
        <v>42841</v>
      </c>
      <c r="C4365" s="6" t="s">
        <v>176</v>
      </c>
      <c r="D4365" s="6" t="s">
        <v>190</v>
      </c>
      <c r="E4365" s="6" t="s">
        <v>174</v>
      </c>
      <c r="F4365" s="34" t="n">
        <v>0.268853604793549</v>
      </c>
      <c r="G4365" s="34" t="n">
        <v>0.305790500975927</v>
      </c>
      <c r="H4365" s="34" t="n">
        <v>-0.0369368961823786</v>
      </c>
      <c r="I4365" s="34" t="n">
        <v>-0.120791509430459</v>
      </c>
      <c r="J4365" s="35" t="n">
        <v>3.3</v>
      </c>
      <c r="K4365" s="6" t="n">
        <v>0</v>
      </c>
      <c r="L4365" s="35" t="n">
        <v>-1</v>
      </c>
      <c r="M4365" s="6" t="str">
        <f aca="false">IF(I4365&lt;=0,"Below 0%",IF(I4365&lt;=0.05,"0-5%",IF(I4365&lt;=0.1,"5-10%",IF(I4365&lt;=0.2,"10-20%",IF(I4365&lt;=0.4,"20-40%","Above 40%")))))</f>
        <v>Below 0%</v>
      </c>
      <c r="N4365" s="6" t="str">
        <f aca="false">IF(AND(H4365&gt;=Summary!$B$25,I4365&gt;=Summary!$B$26,I4365&lt;=Summary!$B$27,J4365&gt;=Summary!$B$28,J4365&lt;=Summary!$B$29,F4365*J4365&gt;1),"Yes","No")</f>
        <v>No</v>
      </c>
    </row>
    <row r="4366" customFormat="false" ht="15" hidden="false" customHeight="false" outlineLevel="0" collapsed="false">
      <c r="A4366" s="6" t="s">
        <v>151</v>
      </c>
      <c r="B4366" s="45" t="n">
        <v>42841</v>
      </c>
      <c r="C4366" s="6" t="s">
        <v>176</v>
      </c>
      <c r="D4366" s="6" t="s">
        <v>190</v>
      </c>
      <c r="E4366" s="6" t="s">
        <v>177</v>
      </c>
      <c r="F4366" s="34" t="n">
        <v>0.397529810667038</v>
      </c>
      <c r="G4366" s="34" t="n">
        <v>0.33636955107352</v>
      </c>
      <c r="H4366" s="34" t="n">
        <v>0.0611602595935181</v>
      </c>
      <c r="I4366" s="34" t="n">
        <v>0.181824601538177</v>
      </c>
      <c r="J4366" s="35" t="n">
        <v>3</v>
      </c>
      <c r="K4366" s="6" t="n">
        <v>0</v>
      </c>
      <c r="L4366" s="35" t="n">
        <v>-1</v>
      </c>
      <c r="M4366" s="6" t="str">
        <f aca="false">IF(I4366&lt;=0,"Below 0%",IF(I4366&lt;=0.05,"0-5%",IF(I4366&lt;=0.1,"5-10%",IF(I4366&lt;=0.2,"10-20%",IF(I4366&lt;=0.4,"20-40%","Above 40%")))))</f>
        <v>10-20%</v>
      </c>
      <c r="N4366" s="6" t="str">
        <f aca="false">IF(AND(H4366&gt;=Summary!$B$25,I4366&gt;=Summary!$B$26,I4366&lt;=Summary!$B$27,J4366&gt;=Summary!$B$28,J4366&lt;=Summary!$B$29,F4366*J4366&gt;1),"Yes","No")</f>
        <v>Yes</v>
      </c>
    </row>
    <row r="4367" customFormat="false" ht="15" hidden="false" customHeight="false" outlineLevel="0" collapsed="false">
      <c r="A4367" s="6" t="s">
        <v>151</v>
      </c>
      <c r="B4367" s="45" t="n">
        <v>42841</v>
      </c>
      <c r="C4367" s="6" t="s">
        <v>178</v>
      </c>
      <c r="D4367" s="6" t="s">
        <v>183</v>
      </c>
      <c r="E4367" s="6" t="s">
        <v>187</v>
      </c>
      <c r="F4367" s="34" t="n">
        <v>0.32111194729805</v>
      </c>
      <c r="G4367" s="34" t="n">
        <v>0.221443884175247</v>
      </c>
      <c r="H4367" s="34" t="n">
        <v>0.0996680631228031</v>
      </c>
      <c r="I4367" s="34" t="n">
        <v>0.450082708285263</v>
      </c>
      <c r="J4367" s="35" t="n">
        <v>4.5</v>
      </c>
      <c r="K4367" s="6" t="n">
        <v>0</v>
      </c>
      <c r="L4367" s="35" t="n">
        <v>-1</v>
      </c>
      <c r="M4367" s="6" t="str">
        <f aca="false">IF(I4367&lt;=0,"Below 0%",IF(I4367&lt;=0.05,"0-5%",IF(I4367&lt;=0.1,"5-10%",IF(I4367&lt;=0.2,"10-20%",IF(I4367&lt;=0.4,"20-40%","Above 40%")))))</f>
        <v>Above 40%</v>
      </c>
      <c r="N4367" s="6" t="str">
        <f aca="false">IF(AND(H4367&gt;=Summary!$B$25,I4367&gt;=Summary!$B$26,I4367&lt;=Summary!$B$27,J4367&gt;=Summary!$B$28,J4367&lt;=Summary!$B$29,F4367*J4367&gt;1),"Yes","No")</f>
        <v>No</v>
      </c>
    </row>
    <row r="4368" customFormat="false" ht="15" hidden="false" customHeight="false" outlineLevel="0" collapsed="false">
      <c r="A4368" s="6" t="s">
        <v>151</v>
      </c>
      <c r="B4368" s="45" t="n">
        <v>42841</v>
      </c>
      <c r="C4368" s="6" t="s">
        <v>178</v>
      </c>
      <c r="D4368" s="6" t="s">
        <v>183</v>
      </c>
      <c r="E4368" s="6" t="s">
        <v>174</v>
      </c>
      <c r="F4368" s="34" t="n">
        <v>0.290306895971298</v>
      </c>
      <c r="G4368" s="34" t="n">
        <v>0.262236178628582</v>
      </c>
      <c r="H4368" s="34" t="n">
        <v>0.0280707173427165</v>
      </c>
      <c r="I4368" s="34" t="n">
        <v>0.10704364855192</v>
      </c>
      <c r="J4368" s="35" t="n">
        <v>3.8</v>
      </c>
      <c r="K4368" s="6" t="n">
        <v>0</v>
      </c>
      <c r="L4368" s="35" t="n">
        <v>-1</v>
      </c>
      <c r="M4368" s="6" t="str">
        <f aca="false">IF(I4368&lt;=0,"Below 0%",IF(I4368&lt;=0.05,"0-5%",IF(I4368&lt;=0.1,"5-10%",IF(I4368&lt;=0.2,"10-20%",IF(I4368&lt;=0.4,"20-40%","Above 40%")))))</f>
        <v>10-20%</v>
      </c>
      <c r="N4368" s="6" t="str">
        <f aca="false">IF(AND(H4368&gt;=Summary!$B$25,I4368&gt;=Summary!$B$26,I4368&lt;=Summary!$B$27,J4368&gt;=Summary!$B$28,J4368&lt;=Summary!$B$29,F4368*J4368&gt;1),"Yes","No")</f>
        <v>No</v>
      </c>
    </row>
    <row r="4369" customFormat="false" ht="15" hidden="false" customHeight="false" outlineLevel="0" collapsed="false">
      <c r="A4369" s="6" t="s">
        <v>151</v>
      </c>
      <c r="B4369" s="45" t="n">
        <v>42841</v>
      </c>
      <c r="C4369" s="6" t="s">
        <v>178</v>
      </c>
      <c r="D4369" s="6" t="s">
        <v>183</v>
      </c>
      <c r="E4369" s="6" t="s">
        <v>177</v>
      </c>
      <c r="F4369" s="34" t="n">
        <v>0.38858112692833</v>
      </c>
      <c r="G4369" s="34" t="n">
        <v>0.516319937196171</v>
      </c>
      <c r="H4369" s="34" t="n">
        <v>-0.127738810267842</v>
      </c>
      <c r="I4369" s="34" t="n">
        <v>-0.247402436097114</v>
      </c>
      <c r="J4369" s="35" t="n">
        <v>1.93</v>
      </c>
      <c r="K4369" s="6" t="n">
        <v>1</v>
      </c>
      <c r="L4369" s="35" t="n">
        <v>0.93</v>
      </c>
      <c r="M4369" s="6" t="str">
        <f aca="false">IF(I4369&lt;=0,"Below 0%",IF(I4369&lt;=0.05,"0-5%",IF(I4369&lt;=0.1,"5-10%",IF(I4369&lt;=0.2,"10-20%",IF(I4369&lt;=0.4,"20-40%","Above 40%")))))</f>
        <v>Below 0%</v>
      </c>
      <c r="N4369" s="6" t="str">
        <f aca="false">IF(AND(H4369&gt;=Summary!$B$25,I4369&gt;=Summary!$B$26,I4369&lt;=Summary!$B$27,J4369&gt;=Summary!$B$28,J4369&lt;=Summary!$B$29,F4369*J4369&gt;1),"Yes","No")</f>
        <v>No</v>
      </c>
    </row>
    <row r="4370" customFormat="false" ht="15" hidden="false" customHeight="false" outlineLevel="0" collapsed="false">
      <c r="A4370" s="6" t="s">
        <v>151</v>
      </c>
      <c r="B4370" s="45" t="n">
        <v>42842</v>
      </c>
      <c r="C4370" s="6" t="s">
        <v>200</v>
      </c>
      <c r="D4370" s="6" t="s">
        <v>185</v>
      </c>
      <c r="E4370" s="6" t="s">
        <v>187</v>
      </c>
      <c r="F4370" s="34" t="n">
        <v>0.233722165226936</v>
      </c>
      <c r="G4370" s="34" t="n">
        <v>0.142568862879629</v>
      </c>
      <c r="H4370" s="34" t="n">
        <v>0.0911533023473077</v>
      </c>
      <c r="I4370" s="34" t="n">
        <v>0.639363325947747</v>
      </c>
      <c r="J4370" s="35" t="n">
        <v>7</v>
      </c>
      <c r="K4370" s="6" t="n">
        <v>0</v>
      </c>
      <c r="L4370" s="35" t="n">
        <v>-1</v>
      </c>
      <c r="M4370" s="6" t="str">
        <f aca="false">IF(I4370&lt;=0,"Below 0%",IF(I4370&lt;=0.05,"0-5%",IF(I4370&lt;=0.1,"5-10%",IF(I4370&lt;=0.2,"10-20%",IF(I4370&lt;=0.4,"20-40%","Above 40%")))))</f>
        <v>Above 40%</v>
      </c>
      <c r="N4370" s="6" t="str">
        <f aca="false">IF(AND(H4370&gt;=Summary!$B$25,I4370&gt;=Summary!$B$26,I4370&lt;=Summary!$B$27,J4370&gt;=Summary!$B$28,J4370&lt;=Summary!$B$29,F4370*J4370&gt;1),"Yes","No")</f>
        <v>No</v>
      </c>
    </row>
    <row r="4371" customFormat="false" ht="15" hidden="false" customHeight="false" outlineLevel="0" collapsed="false">
      <c r="A4371" s="6" t="s">
        <v>151</v>
      </c>
      <c r="B4371" s="45" t="n">
        <v>42842</v>
      </c>
      <c r="C4371" s="6" t="s">
        <v>200</v>
      </c>
      <c r="D4371" s="6" t="s">
        <v>185</v>
      </c>
      <c r="E4371" s="6" t="s">
        <v>174</v>
      </c>
      <c r="F4371" s="34" t="n">
        <v>0.197054117918015</v>
      </c>
      <c r="G4371" s="34" t="n">
        <v>0.221773786701645</v>
      </c>
      <c r="H4371" s="34" t="n">
        <v>-0.0247196687836301</v>
      </c>
      <c r="I4371" s="34" t="n">
        <v>-0.11146343826868</v>
      </c>
      <c r="J4371" s="35" t="n">
        <v>4.5</v>
      </c>
      <c r="K4371" s="6" t="n">
        <v>0</v>
      </c>
      <c r="L4371" s="35" t="n">
        <v>-1</v>
      </c>
      <c r="M4371" s="6" t="str">
        <f aca="false">IF(I4371&lt;=0,"Below 0%",IF(I4371&lt;=0.05,"0-5%",IF(I4371&lt;=0.1,"5-10%",IF(I4371&lt;=0.2,"10-20%",IF(I4371&lt;=0.4,"20-40%","Above 40%")))))</f>
        <v>Below 0%</v>
      </c>
      <c r="N4371" s="6" t="str">
        <f aca="false">IF(AND(H4371&gt;=Summary!$B$25,I4371&gt;=Summary!$B$26,I4371&lt;=Summary!$B$27,J4371&gt;=Summary!$B$28,J4371&lt;=Summary!$B$29,F4371*J4371&gt;1),"Yes","No")</f>
        <v>No</v>
      </c>
    </row>
    <row r="4372" customFormat="false" ht="15" hidden="false" customHeight="false" outlineLevel="0" collapsed="false">
      <c r="A4372" s="6" t="s">
        <v>151</v>
      </c>
      <c r="B4372" s="45" t="n">
        <v>42842</v>
      </c>
      <c r="C4372" s="6" t="s">
        <v>200</v>
      </c>
      <c r="D4372" s="6" t="s">
        <v>185</v>
      </c>
      <c r="E4372" s="6" t="s">
        <v>177</v>
      </c>
      <c r="F4372" s="34" t="n">
        <v>0.569223701953888</v>
      </c>
      <c r="G4372" s="34" t="n">
        <v>0.635657350418727</v>
      </c>
      <c r="H4372" s="34" t="n">
        <v>-0.0664336484648388</v>
      </c>
      <c r="I4372" s="34" t="n">
        <v>-0.104511728561114</v>
      </c>
      <c r="J4372" s="35" t="n">
        <v>1.57</v>
      </c>
      <c r="K4372" s="6" t="n">
        <v>1</v>
      </c>
      <c r="L4372" s="35" t="n">
        <v>0.57</v>
      </c>
      <c r="M4372" s="6" t="str">
        <f aca="false">IF(I4372&lt;=0,"Below 0%",IF(I4372&lt;=0.05,"0-5%",IF(I4372&lt;=0.1,"5-10%",IF(I4372&lt;=0.2,"10-20%",IF(I4372&lt;=0.4,"20-40%","Above 40%")))))</f>
        <v>Below 0%</v>
      </c>
      <c r="N4372" s="6" t="str">
        <f aca="false">IF(AND(H4372&gt;=Summary!$B$25,I4372&gt;=Summary!$B$26,I4372&lt;=Summary!$B$27,J4372&gt;=Summary!$B$28,J4372&lt;=Summary!$B$29,F4372*J4372&gt;1),"Yes","No")</f>
        <v>No</v>
      </c>
    </row>
    <row r="4373" customFormat="false" ht="15" hidden="false" customHeight="false" outlineLevel="0" collapsed="false">
      <c r="A4373" s="6" t="s">
        <v>151</v>
      </c>
      <c r="B4373" s="45" t="n">
        <v>42847</v>
      </c>
      <c r="C4373" s="6" t="s">
        <v>199</v>
      </c>
      <c r="D4373" s="6" t="s">
        <v>200</v>
      </c>
      <c r="E4373" s="6" t="s">
        <v>187</v>
      </c>
      <c r="F4373" s="34" t="n">
        <v>0.426806628704071</v>
      </c>
      <c r="G4373" s="34" t="n">
        <v>0.516319937196171</v>
      </c>
      <c r="H4373" s="34" t="n">
        <v>-0.0895133084921004</v>
      </c>
      <c r="I4373" s="34" t="n">
        <v>-0.173367910172507</v>
      </c>
      <c r="J4373" s="35" t="n">
        <v>1.93</v>
      </c>
      <c r="K4373" s="6" t="n">
        <v>1</v>
      </c>
      <c r="L4373" s="35" t="n">
        <v>0.93</v>
      </c>
      <c r="M4373" s="6" t="str">
        <f aca="false">IF(I4373&lt;=0,"Below 0%",IF(I4373&lt;=0.05,"0-5%",IF(I4373&lt;=0.1,"5-10%",IF(I4373&lt;=0.2,"10-20%",IF(I4373&lt;=0.4,"20-40%","Above 40%")))))</f>
        <v>Below 0%</v>
      </c>
      <c r="N4373" s="6" t="str">
        <f aca="false">IF(AND(H4373&gt;=Summary!$B$25,I4373&gt;=Summary!$B$26,I4373&lt;=Summary!$B$27,J4373&gt;=Summary!$B$28,J4373&lt;=Summary!$B$29,F4373*J4373&gt;1),"Yes","No")</f>
        <v>No</v>
      </c>
    </row>
    <row r="4374" customFormat="false" ht="15" hidden="false" customHeight="false" outlineLevel="0" collapsed="false">
      <c r="A4374" s="6" t="s">
        <v>151</v>
      </c>
      <c r="B4374" s="45" t="n">
        <v>42847</v>
      </c>
      <c r="C4374" s="6" t="s">
        <v>199</v>
      </c>
      <c r="D4374" s="6" t="s">
        <v>200</v>
      </c>
      <c r="E4374" s="6" t="s">
        <v>174</v>
      </c>
      <c r="F4374" s="34" t="n">
        <v>0.268793135881424</v>
      </c>
      <c r="G4374" s="34" t="n">
        <v>0.262236178628582</v>
      </c>
      <c r="H4374" s="34" t="n">
        <v>0.00655695725284222</v>
      </c>
      <c r="I4374" s="34" t="n">
        <v>0.0250040146524906</v>
      </c>
      <c r="J4374" s="35" t="n">
        <v>3.8</v>
      </c>
      <c r="K4374" s="6" t="n">
        <v>0</v>
      </c>
      <c r="L4374" s="35" t="n">
        <v>-1</v>
      </c>
      <c r="M4374" s="6" t="str">
        <f aca="false">IF(I4374&lt;=0,"Below 0%",IF(I4374&lt;=0.05,"0-5%",IF(I4374&lt;=0.1,"5-10%",IF(I4374&lt;=0.2,"10-20%",IF(I4374&lt;=0.4,"20-40%","Above 40%")))))</f>
        <v>0-5%</v>
      </c>
      <c r="N4374" s="6" t="str">
        <f aca="false">IF(AND(H4374&gt;=Summary!$B$25,I4374&gt;=Summary!$B$26,I4374&lt;=Summary!$B$27,J4374&gt;=Summary!$B$28,J4374&lt;=Summary!$B$29,F4374*J4374&gt;1),"Yes","No")</f>
        <v>No</v>
      </c>
    </row>
    <row r="4375" customFormat="false" ht="15" hidden="false" customHeight="false" outlineLevel="0" collapsed="false">
      <c r="A4375" s="6" t="s">
        <v>151</v>
      </c>
      <c r="B4375" s="45" t="n">
        <v>42847</v>
      </c>
      <c r="C4375" s="6" t="s">
        <v>199</v>
      </c>
      <c r="D4375" s="6" t="s">
        <v>200</v>
      </c>
      <c r="E4375" s="6" t="s">
        <v>177</v>
      </c>
      <c r="F4375" s="34" t="n">
        <v>0.304400205612183</v>
      </c>
      <c r="G4375" s="34" t="n">
        <v>0.221443884175247</v>
      </c>
      <c r="H4375" s="34" t="n">
        <v>0.0829563214369358</v>
      </c>
      <c r="I4375" s="34" t="n">
        <v>0.374615545359951</v>
      </c>
      <c r="J4375" s="35" t="n">
        <v>4.5</v>
      </c>
      <c r="K4375" s="6" t="n">
        <v>0</v>
      </c>
      <c r="L4375" s="35" t="n">
        <v>-1</v>
      </c>
      <c r="M4375" s="6" t="str">
        <f aca="false">IF(I4375&lt;=0,"Below 0%",IF(I4375&lt;=0.05,"0-5%",IF(I4375&lt;=0.1,"5-10%",IF(I4375&lt;=0.2,"10-20%",IF(I4375&lt;=0.4,"20-40%","Above 40%")))))</f>
        <v>20-40%</v>
      </c>
      <c r="N4375" s="6" t="str">
        <f aca="false">IF(AND(H4375&gt;=Summary!$B$25,I4375&gt;=Summary!$B$26,I4375&lt;=Summary!$B$27,J4375&gt;=Summary!$B$28,J4375&lt;=Summary!$B$29,F4375*J4375&gt;1),"Yes","No")</f>
        <v>Yes</v>
      </c>
    </row>
    <row r="4376" customFormat="false" ht="15" hidden="false" customHeight="false" outlineLevel="0" collapsed="false">
      <c r="A4376" s="6" t="s">
        <v>151</v>
      </c>
      <c r="B4376" s="45" t="n">
        <v>42847</v>
      </c>
      <c r="C4376" s="6" t="s">
        <v>186</v>
      </c>
      <c r="D4376" s="6" t="s">
        <v>198</v>
      </c>
      <c r="E4376" s="6" t="s">
        <v>187</v>
      </c>
      <c r="F4376" s="34" t="n">
        <v>0.364344269037247</v>
      </c>
      <c r="G4376" s="34" t="n">
        <v>0.511945392491468</v>
      </c>
      <c r="H4376" s="34" t="n">
        <v>-0.147601123454221</v>
      </c>
      <c r="I4376" s="34" t="n">
        <v>-0.288314194480578</v>
      </c>
      <c r="J4376" s="35" t="n">
        <v>1.95</v>
      </c>
      <c r="K4376" s="6" t="n">
        <v>1</v>
      </c>
      <c r="L4376" s="35" t="n">
        <v>0.95</v>
      </c>
      <c r="M4376" s="6" t="str">
        <f aca="false">IF(I4376&lt;=0,"Below 0%",IF(I4376&lt;=0.05,"0-5%",IF(I4376&lt;=0.1,"5-10%",IF(I4376&lt;=0.2,"10-20%",IF(I4376&lt;=0.4,"20-40%","Above 40%")))))</f>
        <v>Below 0%</v>
      </c>
      <c r="N4376" s="6" t="str">
        <f aca="false">IF(AND(H4376&gt;=Summary!$B$25,I4376&gt;=Summary!$B$26,I4376&lt;=Summary!$B$27,J4376&gt;=Summary!$B$28,J4376&lt;=Summary!$B$29,F4376*J4376&gt;1),"Yes","No")</f>
        <v>No</v>
      </c>
    </row>
    <row r="4377" customFormat="false" ht="15" hidden="false" customHeight="false" outlineLevel="0" collapsed="false">
      <c r="A4377" s="6" t="s">
        <v>151</v>
      </c>
      <c r="B4377" s="45" t="n">
        <v>42847</v>
      </c>
      <c r="C4377" s="6" t="s">
        <v>186</v>
      </c>
      <c r="D4377" s="6" t="s">
        <v>198</v>
      </c>
      <c r="E4377" s="6" t="s">
        <v>174</v>
      </c>
      <c r="F4377" s="34" t="n">
        <v>0.133448868989945</v>
      </c>
      <c r="G4377" s="34" t="n">
        <v>0.266211604095563</v>
      </c>
      <c r="H4377" s="34" t="n">
        <v>-0.132762735105619</v>
      </c>
      <c r="I4377" s="34" t="n">
        <v>-0.498711299819824</v>
      </c>
      <c r="J4377" s="35" t="n">
        <v>3.75</v>
      </c>
      <c r="K4377" s="6" t="n">
        <v>0</v>
      </c>
      <c r="L4377" s="35" t="n">
        <v>-1</v>
      </c>
      <c r="M4377" s="6" t="str">
        <f aca="false">IF(I4377&lt;=0,"Below 0%",IF(I4377&lt;=0.05,"0-5%",IF(I4377&lt;=0.1,"5-10%",IF(I4377&lt;=0.2,"10-20%",IF(I4377&lt;=0.4,"20-40%","Above 40%")))))</f>
        <v>Below 0%</v>
      </c>
      <c r="N4377" s="6" t="str">
        <f aca="false">IF(AND(H4377&gt;=Summary!$B$25,I4377&gt;=Summary!$B$26,I4377&lt;=Summary!$B$27,J4377&gt;=Summary!$B$28,J4377&lt;=Summary!$B$29,F4377*J4377&gt;1),"Yes","No")</f>
        <v>No</v>
      </c>
    </row>
    <row r="4378" customFormat="false" ht="15" hidden="false" customHeight="false" outlineLevel="0" collapsed="false">
      <c r="A4378" s="6" t="s">
        <v>151</v>
      </c>
      <c r="B4378" s="45" t="n">
        <v>42847</v>
      </c>
      <c r="C4378" s="6" t="s">
        <v>186</v>
      </c>
      <c r="D4378" s="6" t="s">
        <v>198</v>
      </c>
      <c r="E4378" s="6" t="s">
        <v>177</v>
      </c>
      <c r="F4378" s="34" t="n">
        <v>0.502206861972809</v>
      </c>
      <c r="G4378" s="34" t="n">
        <v>0.221843003412969</v>
      </c>
      <c r="H4378" s="34" t="n">
        <v>0.28036385855984</v>
      </c>
      <c r="I4378" s="34" t="n">
        <v>1.26379400858512</v>
      </c>
      <c r="J4378" s="35" t="n">
        <v>4.5</v>
      </c>
      <c r="K4378" s="6" t="n">
        <v>0</v>
      </c>
      <c r="L4378" s="35" t="n">
        <v>-1</v>
      </c>
      <c r="M4378" s="6" t="str">
        <f aca="false">IF(I4378&lt;=0,"Below 0%",IF(I4378&lt;=0.05,"0-5%",IF(I4378&lt;=0.1,"5-10%",IF(I4378&lt;=0.2,"10-20%",IF(I4378&lt;=0.4,"20-40%","Above 40%")))))</f>
        <v>Above 40%</v>
      </c>
      <c r="N4378" s="6" t="str">
        <f aca="false">IF(AND(H4378&gt;=Summary!$B$25,I4378&gt;=Summary!$B$26,I4378&lt;=Summary!$B$27,J4378&gt;=Summary!$B$28,J4378&lt;=Summary!$B$29,F4378*J4378&gt;1),"Yes","No")</f>
        <v>No</v>
      </c>
    </row>
    <row r="4379" customFormat="false" ht="15" hidden="false" customHeight="false" outlineLevel="0" collapsed="false">
      <c r="A4379" s="6" t="s">
        <v>151</v>
      </c>
      <c r="B4379" s="45" t="n">
        <v>42847</v>
      </c>
      <c r="C4379" s="6" t="s">
        <v>175</v>
      </c>
      <c r="D4379" s="6" t="s">
        <v>192</v>
      </c>
      <c r="E4379" s="6" t="s">
        <v>187</v>
      </c>
      <c r="F4379" s="34" t="n">
        <v>0.296128004789352</v>
      </c>
      <c r="G4379" s="34" t="n">
        <v>0.443585453303739</v>
      </c>
      <c r="H4379" s="34" t="n">
        <v>-0.147457448514387</v>
      </c>
      <c r="I4379" s="34" t="n">
        <v>-0.332421740650312</v>
      </c>
      <c r="J4379" s="35" t="n">
        <v>2.26</v>
      </c>
      <c r="K4379" s="6" t="n">
        <v>1</v>
      </c>
      <c r="L4379" s="35" t="n">
        <v>1.26</v>
      </c>
      <c r="M4379" s="6" t="str">
        <f aca="false">IF(I4379&lt;=0,"Below 0%",IF(I4379&lt;=0.05,"0-5%",IF(I4379&lt;=0.1,"5-10%",IF(I4379&lt;=0.2,"10-20%",IF(I4379&lt;=0.4,"20-40%","Above 40%")))))</f>
        <v>Below 0%</v>
      </c>
      <c r="N4379" s="6" t="str">
        <f aca="false">IF(AND(H4379&gt;=Summary!$B$25,I4379&gt;=Summary!$B$26,I4379&lt;=Summary!$B$27,J4379&gt;=Summary!$B$28,J4379&lt;=Summary!$B$29,F4379*J4379&gt;1),"Yes","No")</f>
        <v>No</v>
      </c>
    </row>
    <row r="4380" customFormat="false" ht="15" hidden="false" customHeight="false" outlineLevel="0" collapsed="false">
      <c r="A4380" s="6" t="s">
        <v>151</v>
      </c>
      <c r="B4380" s="45" t="n">
        <v>42847</v>
      </c>
      <c r="C4380" s="6" t="s">
        <v>175</v>
      </c>
      <c r="D4380" s="6" t="s">
        <v>192</v>
      </c>
      <c r="E4380" s="6" t="s">
        <v>174</v>
      </c>
      <c r="F4380" s="34" t="n">
        <v>0.204093098640442</v>
      </c>
      <c r="G4380" s="34" t="n">
        <v>0.283995219395595</v>
      </c>
      <c r="H4380" s="34" t="n">
        <v>-0.0799021207551531</v>
      </c>
      <c r="I4380" s="34" t="n">
        <v>-0.281350231617288</v>
      </c>
      <c r="J4380" s="35" t="n">
        <v>3.53</v>
      </c>
      <c r="K4380" s="6" t="n">
        <v>0</v>
      </c>
      <c r="L4380" s="35" t="n">
        <v>-1</v>
      </c>
      <c r="M4380" s="6" t="str">
        <f aca="false">IF(I4380&lt;=0,"Below 0%",IF(I4380&lt;=0.05,"0-5%",IF(I4380&lt;=0.1,"5-10%",IF(I4380&lt;=0.2,"10-20%",IF(I4380&lt;=0.4,"20-40%","Above 40%")))))</f>
        <v>Below 0%</v>
      </c>
      <c r="N4380" s="6" t="str">
        <f aca="false">IF(AND(H4380&gt;=Summary!$B$25,I4380&gt;=Summary!$B$26,I4380&lt;=Summary!$B$27,J4380&gt;=Summary!$B$28,J4380&lt;=Summary!$B$29,F4380*J4380&gt;1),"Yes","No")</f>
        <v>No</v>
      </c>
    </row>
    <row r="4381" customFormat="false" ht="15" hidden="false" customHeight="false" outlineLevel="0" collapsed="false">
      <c r="A4381" s="6" t="s">
        <v>151</v>
      </c>
      <c r="B4381" s="45" t="n">
        <v>42847</v>
      </c>
      <c r="C4381" s="6" t="s">
        <v>175</v>
      </c>
      <c r="D4381" s="6" t="s">
        <v>192</v>
      </c>
      <c r="E4381" s="6" t="s">
        <v>177</v>
      </c>
      <c r="F4381" s="34" t="n">
        <v>0.499778896570206</v>
      </c>
      <c r="G4381" s="34" t="n">
        <v>0.272419327300666</v>
      </c>
      <c r="H4381" s="34" t="n">
        <v>0.22735956926954</v>
      </c>
      <c r="I4381" s="34" t="n">
        <v>0.834594121945709</v>
      </c>
      <c r="J4381" s="35" t="n">
        <v>3.68</v>
      </c>
      <c r="K4381" s="6" t="n">
        <v>0</v>
      </c>
      <c r="L4381" s="35" t="n">
        <v>-1</v>
      </c>
      <c r="M4381" s="6" t="str">
        <f aca="false">IF(I4381&lt;=0,"Below 0%",IF(I4381&lt;=0.05,"0-5%",IF(I4381&lt;=0.1,"5-10%",IF(I4381&lt;=0.2,"10-20%",IF(I4381&lt;=0.4,"20-40%","Above 40%")))))</f>
        <v>Above 40%</v>
      </c>
      <c r="N4381" s="6" t="str">
        <f aca="false">IF(AND(H4381&gt;=Summary!$B$25,I4381&gt;=Summary!$B$26,I4381&lt;=Summary!$B$27,J4381&gt;=Summary!$B$28,J4381&lt;=Summary!$B$29,F4381*J4381&gt;1),"Yes","No")</f>
        <v>No</v>
      </c>
    </row>
    <row r="4382" customFormat="false" ht="15" hidden="false" customHeight="false" outlineLevel="0" collapsed="false">
      <c r="A4382" s="6" t="s">
        <v>151</v>
      </c>
      <c r="B4382" s="45" t="n">
        <v>42847</v>
      </c>
      <c r="C4382" s="6" t="s">
        <v>189</v>
      </c>
      <c r="D4382" s="6" t="s">
        <v>173</v>
      </c>
      <c r="E4382" s="6" t="s">
        <v>187</v>
      </c>
      <c r="F4382" s="34" t="n">
        <v>0.273611634969711</v>
      </c>
      <c r="G4382" s="34" t="n">
        <v>0.288497172993776</v>
      </c>
      <c r="H4382" s="34" t="n">
        <v>-0.0148855380240645</v>
      </c>
      <c r="I4382" s="34" t="n">
        <v>-0.0515968245705675</v>
      </c>
      <c r="J4382" s="35" t="n">
        <v>3.5</v>
      </c>
      <c r="K4382" s="6" t="n">
        <v>0</v>
      </c>
      <c r="L4382" s="35" t="n">
        <v>-1</v>
      </c>
      <c r="M4382" s="6" t="str">
        <f aca="false">IF(I4382&lt;=0,"Below 0%",IF(I4382&lt;=0.05,"0-5%",IF(I4382&lt;=0.1,"5-10%",IF(I4382&lt;=0.2,"10-20%",IF(I4382&lt;=0.4,"20-40%","Above 40%")))))</f>
        <v>Below 0%</v>
      </c>
      <c r="N4382" s="6" t="str">
        <f aca="false">IF(AND(H4382&gt;=Summary!$B$25,I4382&gt;=Summary!$B$26,I4382&lt;=Summary!$B$27,J4382&gt;=Summary!$B$28,J4382&lt;=Summary!$B$29,F4382*J4382&gt;1),"Yes","No")</f>
        <v>No</v>
      </c>
    </row>
    <row r="4383" customFormat="false" ht="15" hidden="false" customHeight="false" outlineLevel="0" collapsed="false">
      <c r="A4383" s="6" t="s">
        <v>151</v>
      </c>
      <c r="B4383" s="45" t="n">
        <v>42847</v>
      </c>
      <c r="C4383" s="6" t="s">
        <v>189</v>
      </c>
      <c r="D4383" s="6" t="s">
        <v>173</v>
      </c>
      <c r="E4383" s="6" t="s">
        <v>174</v>
      </c>
      <c r="F4383" s="34" t="n">
        <v>0.302957117557526</v>
      </c>
      <c r="G4383" s="34" t="n">
        <v>0.274385898227776</v>
      </c>
      <c r="H4383" s="34" t="n">
        <v>0.0285712193297497</v>
      </c>
      <c r="I4383" s="34" t="n">
        <v>0.104127870689739</v>
      </c>
      <c r="J4383" s="35" t="n">
        <v>3.68</v>
      </c>
      <c r="K4383" s="6" t="n">
        <v>1</v>
      </c>
      <c r="L4383" s="35" t="n">
        <v>2.68</v>
      </c>
      <c r="M4383" s="6" t="str">
        <f aca="false">IF(I4383&lt;=0,"Below 0%",IF(I4383&lt;=0.05,"0-5%",IF(I4383&lt;=0.1,"5-10%",IF(I4383&lt;=0.2,"10-20%",IF(I4383&lt;=0.4,"20-40%","Above 40%")))))</f>
        <v>10-20%</v>
      </c>
      <c r="N4383" s="6" t="str">
        <f aca="false">IF(AND(H4383&gt;=Summary!$B$25,I4383&gt;=Summary!$B$26,I4383&lt;=Summary!$B$27,J4383&gt;=Summary!$B$28,J4383&lt;=Summary!$B$29,F4383*J4383&gt;1),"Yes","No")</f>
        <v>No</v>
      </c>
    </row>
    <row r="4384" customFormat="false" ht="15" hidden="false" customHeight="false" outlineLevel="0" collapsed="false">
      <c r="A4384" s="6" t="s">
        <v>151</v>
      </c>
      <c r="B4384" s="45" t="n">
        <v>42847</v>
      </c>
      <c r="C4384" s="6" t="s">
        <v>189</v>
      </c>
      <c r="D4384" s="6" t="s">
        <v>173</v>
      </c>
      <c r="E4384" s="6" t="s">
        <v>177</v>
      </c>
      <c r="F4384" s="34" t="n">
        <v>0.423431217670441</v>
      </c>
      <c r="G4384" s="34" t="n">
        <v>0.437116928778448</v>
      </c>
      <c r="H4384" s="34" t="n">
        <v>-0.0136857111080076</v>
      </c>
      <c r="I4384" s="34" t="n">
        <v>-0.0313090393141561</v>
      </c>
      <c r="J4384" s="35" t="n">
        <v>2.31</v>
      </c>
      <c r="K4384" s="6" t="n">
        <v>0</v>
      </c>
      <c r="L4384" s="35" t="n">
        <v>-1</v>
      </c>
      <c r="M4384" s="6" t="str">
        <f aca="false">IF(I4384&lt;=0,"Below 0%",IF(I4384&lt;=0.05,"0-5%",IF(I4384&lt;=0.1,"5-10%",IF(I4384&lt;=0.2,"10-20%",IF(I4384&lt;=0.4,"20-40%","Above 40%")))))</f>
        <v>Below 0%</v>
      </c>
      <c r="N4384" s="6" t="str">
        <f aca="false">IF(AND(H4384&gt;=Summary!$B$25,I4384&gt;=Summary!$B$26,I4384&lt;=Summary!$B$27,J4384&gt;=Summary!$B$28,J4384&lt;=Summary!$B$29,F4384*J4384&gt;1),"Yes","No")</f>
        <v>No</v>
      </c>
    </row>
    <row r="4385" customFormat="false" ht="15" hidden="false" customHeight="false" outlineLevel="0" collapsed="false">
      <c r="A4385" s="6" t="s">
        <v>151</v>
      </c>
      <c r="B4385" s="45" t="n">
        <v>42848</v>
      </c>
      <c r="C4385" s="6" t="s">
        <v>196</v>
      </c>
      <c r="D4385" s="6" t="s">
        <v>176</v>
      </c>
      <c r="E4385" s="6" t="s">
        <v>187</v>
      </c>
      <c r="F4385" s="34" t="n">
        <v>0.20249854028225</v>
      </c>
      <c r="G4385" s="34" t="n">
        <v>0.160837105402387</v>
      </c>
      <c r="H4385" s="34" t="n">
        <v>0.0416614348798628</v>
      </c>
      <c r="I4385" s="34" t="n">
        <v>0.259028753194936</v>
      </c>
      <c r="J4385" s="35" t="n">
        <v>6.25</v>
      </c>
      <c r="K4385" s="6" t="n">
        <v>0</v>
      </c>
      <c r="L4385" s="35" t="n">
        <v>-1</v>
      </c>
      <c r="M4385" s="6" t="str">
        <f aca="false">IF(I4385&lt;=0,"Below 0%",IF(I4385&lt;=0.05,"0-5%",IF(I4385&lt;=0.1,"5-10%",IF(I4385&lt;=0.2,"10-20%",IF(I4385&lt;=0.4,"20-40%","Above 40%")))))</f>
        <v>20-40%</v>
      </c>
      <c r="N4385" s="6" t="str">
        <f aca="false">IF(AND(H4385&gt;=Summary!$B$25,I4385&gt;=Summary!$B$26,I4385&lt;=Summary!$B$27,J4385&gt;=Summary!$B$28,J4385&lt;=Summary!$B$29,F4385*J4385&gt;1),"Yes","No")</f>
        <v>No</v>
      </c>
    </row>
    <row r="4386" customFormat="false" ht="15" hidden="false" customHeight="false" outlineLevel="0" collapsed="false">
      <c r="A4386" s="6" t="s">
        <v>151</v>
      </c>
      <c r="B4386" s="45" t="n">
        <v>42848</v>
      </c>
      <c r="C4386" s="6" t="s">
        <v>196</v>
      </c>
      <c r="D4386" s="6" t="s">
        <v>176</v>
      </c>
      <c r="E4386" s="6" t="s">
        <v>174</v>
      </c>
      <c r="F4386" s="34" t="n">
        <v>0.160177409648895</v>
      </c>
      <c r="G4386" s="34" t="n">
        <v>0.251307977191229</v>
      </c>
      <c r="H4386" s="34" t="n">
        <v>-0.091130567542334</v>
      </c>
      <c r="I4386" s="34" t="n">
        <v>-0.36262504899711</v>
      </c>
      <c r="J4386" s="35" t="n">
        <v>4</v>
      </c>
      <c r="K4386" s="6" t="n">
        <v>0</v>
      </c>
      <c r="L4386" s="35" t="n">
        <v>-1</v>
      </c>
      <c r="M4386" s="6" t="str">
        <f aca="false">IF(I4386&lt;=0,"Below 0%",IF(I4386&lt;=0.05,"0-5%",IF(I4386&lt;=0.1,"5-10%",IF(I4386&lt;=0.2,"10-20%",IF(I4386&lt;=0.4,"20-40%","Above 40%")))))</f>
        <v>Below 0%</v>
      </c>
      <c r="N4386" s="6" t="str">
        <f aca="false">IF(AND(H4386&gt;=Summary!$B$25,I4386&gt;=Summary!$B$26,I4386&lt;=Summary!$B$27,J4386&gt;=Summary!$B$28,J4386&lt;=Summary!$B$29,F4386*J4386&gt;1),"Yes","No")</f>
        <v>No</v>
      </c>
    </row>
    <row r="4387" customFormat="false" ht="15" hidden="false" customHeight="false" outlineLevel="0" collapsed="false">
      <c r="A4387" s="6" t="s">
        <v>151</v>
      </c>
      <c r="B4387" s="45" t="n">
        <v>42848</v>
      </c>
      <c r="C4387" s="6" t="s">
        <v>196</v>
      </c>
      <c r="D4387" s="6" t="s">
        <v>176</v>
      </c>
      <c r="E4387" s="6" t="s">
        <v>177</v>
      </c>
      <c r="F4387" s="34" t="n">
        <v>0.637324035167694</v>
      </c>
      <c r="G4387" s="34" t="n">
        <v>0.587854917406384</v>
      </c>
      <c r="H4387" s="34" t="n">
        <v>0.04946911776131</v>
      </c>
      <c r="I4387" s="34" t="n">
        <v>0.0841519162237645</v>
      </c>
      <c r="J4387" s="35" t="n">
        <v>1.71</v>
      </c>
      <c r="K4387" s="6" t="n">
        <v>1</v>
      </c>
      <c r="L4387" s="35" t="n">
        <v>0.71</v>
      </c>
      <c r="M4387" s="6" t="str">
        <f aca="false">IF(I4387&lt;=0,"Below 0%",IF(I4387&lt;=0.05,"0-5%",IF(I4387&lt;=0.1,"5-10%",IF(I4387&lt;=0.2,"10-20%",IF(I4387&lt;=0.4,"20-40%","Above 40%")))))</f>
        <v>5-10%</v>
      </c>
      <c r="N4387" s="6" t="str">
        <f aca="false">IF(AND(H4387&gt;=Summary!$B$25,I4387&gt;=Summary!$B$26,I4387&lt;=Summary!$B$27,J4387&gt;=Summary!$B$28,J4387&lt;=Summary!$B$29,F4387*J4387&gt;1),"Yes","No")</f>
        <v>No</v>
      </c>
    </row>
    <row r="4388" customFormat="false" ht="15" hidden="false" customHeight="false" outlineLevel="0" collapsed="false">
      <c r="A4388" s="6" t="s">
        <v>151</v>
      </c>
      <c r="B4388" s="45" t="n">
        <v>42848</v>
      </c>
      <c r="C4388" s="6" t="s">
        <v>183</v>
      </c>
      <c r="D4388" s="6" t="s">
        <v>180</v>
      </c>
      <c r="E4388" s="6" t="s">
        <v>187</v>
      </c>
      <c r="F4388" s="34" t="n">
        <v>0.77918154001236</v>
      </c>
      <c r="G4388" s="34" t="n">
        <v>0.662748069346934</v>
      </c>
      <c r="H4388" s="34" t="n">
        <v>0.116433470665425</v>
      </c>
      <c r="I4388" s="34" t="n">
        <v>0.1756828515248</v>
      </c>
      <c r="J4388" s="35" t="n">
        <v>1.51</v>
      </c>
      <c r="K4388" s="6" t="n">
        <v>0</v>
      </c>
      <c r="L4388" s="35" t="n">
        <v>-1</v>
      </c>
      <c r="M4388" s="6" t="str">
        <f aca="false">IF(I4388&lt;=0,"Below 0%",IF(I4388&lt;=0.05,"0-5%",IF(I4388&lt;=0.1,"5-10%",IF(I4388&lt;=0.2,"10-20%",IF(I4388&lt;=0.4,"20-40%","Above 40%")))))</f>
        <v>10-20%</v>
      </c>
      <c r="N4388" s="6" t="str">
        <f aca="false">IF(AND(H4388&gt;=Summary!$B$25,I4388&gt;=Summary!$B$26,I4388&lt;=Summary!$B$27,J4388&gt;=Summary!$B$28,J4388&lt;=Summary!$B$29,F4388*J4388&gt;1),"Yes","No")</f>
        <v>No</v>
      </c>
    </row>
    <row r="4389" customFormat="false" ht="15" hidden="false" customHeight="false" outlineLevel="0" collapsed="false">
      <c r="A4389" s="6" t="s">
        <v>151</v>
      </c>
      <c r="B4389" s="45" t="n">
        <v>42848</v>
      </c>
      <c r="C4389" s="6" t="s">
        <v>183</v>
      </c>
      <c r="D4389" s="6" t="s">
        <v>180</v>
      </c>
      <c r="E4389" s="6" t="s">
        <v>174</v>
      </c>
      <c r="F4389" s="34" t="n">
        <v>0.159165129065514</v>
      </c>
      <c r="G4389" s="34" t="n">
        <v>0.203818652691216</v>
      </c>
      <c r="H4389" s="34" t="n">
        <v>-0.0446535236257025</v>
      </c>
      <c r="I4389" s="34" t="n">
        <v>-0.219084578551072</v>
      </c>
      <c r="J4389" s="35" t="n">
        <v>4.91</v>
      </c>
      <c r="K4389" s="6" t="n">
        <v>0</v>
      </c>
      <c r="L4389" s="35" t="n">
        <v>-1</v>
      </c>
      <c r="M4389" s="6" t="str">
        <f aca="false">IF(I4389&lt;=0,"Below 0%",IF(I4389&lt;=0.05,"0-5%",IF(I4389&lt;=0.1,"5-10%",IF(I4389&lt;=0.2,"10-20%",IF(I4389&lt;=0.4,"20-40%","Above 40%")))))</f>
        <v>Below 0%</v>
      </c>
      <c r="N4389" s="6" t="str">
        <f aca="false">IF(AND(H4389&gt;=Summary!$B$25,I4389&gt;=Summary!$B$26,I4389&lt;=Summary!$B$27,J4389&gt;=Summary!$B$28,J4389&lt;=Summary!$B$29,F4389*J4389&gt;1),"Yes","No")</f>
        <v>No</v>
      </c>
    </row>
    <row r="4390" customFormat="false" ht="15" hidden="false" customHeight="false" outlineLevel="0" collapsed="false">
      <c r="A4390" s="6" t="s">
        <v>151</v>
      </c>
      <c r="B4390" s="45" t="n">
        <v>42848</v>
      </c>
      <c r="C4390" s="6" t="s">
        <v>183</v>
      </c>
      <c r="D4390" s="6" t="s">
        <v>180</v>
      </c>
      <c r="E4390" s="6" t="s">
        <v>177</v>
      </c>
      <c r="F4390" s="34" t="n">
        <v>0.0616532936692238</v>
      </c>
      <c r="G4390" s="34" t="n">
        <v>0.13343327796185</v>
      </c>
      <c r="H4390" s="34" t="n">
        <v>-0.0717799842926257</v>
      </c>
      <c r="I4390" s="34" t="n">
        <v>-0.537946645612264</v>
      </c>
      <c r="J4390" s="35" t="n">
        <v>7.5</v>
      </c>
      <c r="K4390" s="6" t="n">
        <v>1</v>
      </c>
      <c r="L4390" s="35" t="n">
        <v>6.5</v>
      </c>
      <c r="M4390" s="6" t="str">
        <f aca="false">IF(I4390&lt;=0,"Below 0%",IF(I4390&lt;=0.05,"0-5%",IF(I4390&lt;=0.1,"5-10%",IF(I4390&lt;=0.2,"10-20%",IF(I4390&lt;=0.4,"20-40%","Above 40%")))))</f>
        <v>Below 0%</v>
      </c>
      <c r="N4390" s="6" t="str">
        <f aca="false">IF(AND(H4390&gt;=Summary!$B$25,I4390&gt;=Summary!$B$26,I4390&lt;=Summary!$B$27,J4390&gt;=Summary!$B$28,J4390&lt;=Summary!$B$29,F4390*J4390&gt;1),"Yes","No")</f>
        <v>No</v>
      </c>
    </row>
    <row r="4391" customFormat="false" ht="15" hidden="false" customHeight="false" outlineLevel="0" collapsed="false">
      <c r="A4391" s="6" t="s">
        <v>151</v>
      </c>
      <c r="B4391" s="45" t="n">
        <v>42850</v>
      </c>
      <c r="C4391" s="6" t="s">
        <v>190</v>
      </c>
      <c r="D4391" s="6" t="s">
        <v>179</v>
      </c>
      <c r="E4391" s="6" t="s">
        <v>187</v>
      </c>
      <c r="F4391" s="34" t="n">
        <v>0.812796950340271</v>
      </c>
      <c r="G4391" s="34" t="n">
        <v>0.674556213017752</v>
      </c>
      <c r="H4391" s="34" t="n">
        <v>0.13824073732252</v>
      </c>
      <c r="I4391" s="34" t="n">
        <v>0.204935829890402</v>
      </c>
      <c r="J4391" s="35" t="n">
        <v>1.5</v>
      </c>
      <c r="K4391" s="6" t="n">
        <v>1</v>
      </c>
      <c r="L4391" s="35" t="n">
        <v>0.5</v>
      </c>
      <c r="M4391" s="6" t="str">
        <f aca="false">IF(I4391&lt;=0,"Below 0%",IF(I4391&lt;=0.05,"0-5%",IF(I4391&lt;=0.1,"5-10%",IF(I4391&lt;=0.2,"10-20%",IF(I4391&lt;=0.4,"20-40%","Above 40%")))))</f>
        <v>20-40%</v>
      </c>
      <c r="N4391" s="6" t="str">
        <f aca="false">IF(AND(H4391&gt;=Summary!$B$25,I4391&gt;=Summary!$B$26,I4391&lt;=Summary!$B$27,J4391&gt;=Summary!$B$28,J4391&lt;=Summary!$B$29,F4391*J4391&gt;1),"Yes","No")</f>
        <v>No</v>
      </c>
    </row>
    <row r="4392" customFormat="false" ht="15" hidden="false" customHeight="false" outlineLevel="0" collapsed="false">
      <c r="A4392" s="6" t="s">
        <v>151</v>
      </c>
      <c r="B4392" s="45" t="n">
        <v>42850</v>
      </c>
      <c r="C4392" s="6" t="s">
        <v>190</v>
      </c>
      <c r="D4392" s="6" t="s">
        <v>179</v>
      </c>
      <c r="E4392" s="6" t="s">
        <v>174</v>
      </c>
      <c r="F4392" s="34" t="n">
        <v>0.133329629898071</v>
      </c>
      <c r="G4392" s="34" t="n">
        <v>0.21301775147929</v>
      </c>
      <c r="H4392" s="34" t="n">
        <v>-0.0796881215812187</v>
      </c>
      <c r="I4392" s="34" t="n">
        <v>-0.374091459645165</v>
      </c>
      <c r="J4392" s="35" t="n">
        <v>4.75</v>
      </c>
      <c r="K4392" s="6" t="n">
        <v>0</v>
      </c>
      <c r="L4392" s="35" t="n">
        <v>-1</v>
      </c>
      <c r="M4392" s="6" t="str">
        <f aca="false">IF(I4392&lt;=0,"Below 0%",IF(I4392&lt;=0.05,"0-5%",IF(I4392&lt;=0.1,"5-10%",IF(I4392&lt;=0.2,"10-20%",IF(I4392&lt;=0.4,"20-40%","Above 40%")))))</f>
        <v>Below 0%</v>
      </c>
      <c r="N4392" s="6" t="str">
        <f aca="false">IF(AND(H4392&gt;=Summary!$B$25,I4392&gt;=Summary!$B$26,I4392&lt;=Summary!$B$27,J4392&gt;=Summary!$B$28,J4392&lt;=Summary!$B$29,F4392*J4392&gt;1),"Yes","No")</f>
        <v>No</v>
      </c>
    </row>
    <row r="4393" customFormat="false" ht="15" hidden="false" customHeight="false" outlineLevel="0" collapsed="false">
      <c r="A4393" s="6" t="s">
        <v>151</v>
      </c>
      <c r="B4393" s="45" t="n">
        <v>42850</v>
      </c>
      <c r="C4393" s="6" t="s">
        <v>190</v>
      </c>
      <c r="D4393" s="6" t="s">
        <v>179</v>
      </c>
      <c r="E4393" s="6" t="s">
        <v>177</v>
      </c>
      <c r="F4393" s="34" t="n">
        <v>0.0538734085857868</v>
      </c>
      <c r="G4393" s="34" t="n">
        <v>0.112426035502959</v>
      </c>
      <c r="H4393" s="34" t="n">
        <v>-0.0585526269171718</v>
      </c>
      <c r="I4393" s="34" t="n">
        <v>-0.520810207842212</v>
      </c>
      <c r="J4393" s="35" t="n">
        <v>9</v>
      </c>
      <c r="K4393" s="6" t="n">
        <v>0</v>
      </c>
      <c r="L4393" s="35" t="n">
        <v>-1</v>
      </c>
      <c r="M4393" s="6" t="str">
        <f aca="false">IF(I4393&lt;=0,"Below 0%",IF(I4393&lt;=0.05,"0-5%",IF(I4393&lt;=0.1,"5-10%",IF(I4393&lt;=0.2,"10-20%",IF(I4393&lt;=0.4,"20-40%","Above 40%")))))</f>
        <v>Below 0%</v>
      </c>
      <c r="N4393" s="6" t="str">
        <f aca="false">IF(AND(H4393&gt;=Summary!$B$25,I4393&gt;=Summary!$B$26,I4393&lt;=Summary!$B$27,J4393&gt;=Summary!$B$28,J4393&lt;=Summary!$B$29,F4393*J4393&gt;1),"Yes","No")</f>
        <v>No</v>
      </c>
    </row>
    <row r="4394" customFormat="false" ht="15" hidden="false" customHeight="false" outlineLevel="0" collapsed="false">
      <c r="A4394" s="6" t="s">
        <v>151</v>
      </c>
      <c r="B4394" s="45" t="n">
        <v>42851</v>
      </c>
      <c r="C4394" s="6" t="s">
        <v>185</v>
      </c>
      <c r="D4394" s="6" t="s">
        <v>195</v>
      </c>
      <c r="E4394" s="6" t="s">
        <v>187</v>
      </c>
      <c r="F4394" s="34" t="n">
        <v>0.590154528617859</v>
      </c>
      <c r="G4394" s="34" t="n">
        <v>0.612080175776871</v>
      </c>
      <c r="H4394" s="34" t="n">
        <v>-0.0219256471590121</v>
      </c>
      <c r="I4394" s="34" t="n">
        <v>-0.0358215280068227</v>
      </c>
      <c r="J4394" s="35" t="n">
        <v>1.64</v>
      </c>
      <c r="K4394" s="6" t="n">
        <v>1</v>
      </c>
      <c r="L4394" s="35" t="n">
        <v>0.64</v>
      </c>
      <c r="M4394" s="6" t="str">
        <f aca="false">IF(I4394&lt;=0,"Below 0%",IF(I4394&lt;=0.05,"0-5%",IF(I4394&lt;=0.1,"5-10%",IF(I4394&lt;=0.2,"10-20%",IF(I4394&lt;=0.4,"20-40%","Above 40%")))))</f>
        <v>Below 0%</v>
      </c>
      <c r="N4394" s="6" t="str">
        <f aca="false">IF(AND(H4394&gt;=Summary!$B$25,I4394&gt;=Summary!$B$26,I4394&lt;=Summary!$B$27,J4394&gt;=Summary!$B$28,J4394&lt;=Summary!$B$29,F4394*J4394&gt;1),"Yes","No")</f>
        <v>No</v>
      </c>
    </row>
    <row r="4395" customFormat="false" ht="15" hidden="false" customHeight="false" outlineLevel="0" collapsed="false">
      <c r="A4395" s="6" t="s">
        <v>151</v>
      </c>
      <c r="B4395" s="45" t="n">
        <v>42851</v>
      </c>
      <c r="C4395" s="6" t="s">
        <v>185</v>
      </c>
      <c r="D4395" s="6" t="s">
        <v>195</v>
      </c>
      <c r="E4395" s="6" t="s">
        <v>174</v>
      </c>
      <c r="F4395" s="34" t="n">
        <v>0.269458174705505</v>
      </c>
      <c r="G4395" s="34" t="n">
        <v>0.220617909510784</v>
      </c>
      <c r="H4395" s="34" t="n">
        <v>0.0488402651947211</v>
      </c>
      <c r="I4395" s="34" t="n">
        <v>0.22137942156656</v>
      </c>
      <c r="J4395" s="35" t="n">
        <v>4.55</v>
      </c>
      <c r="K4395" s="6" t="n">
        <v>0</v>
      </c>
      <c r="L4395" s="35" t="n">
        <v>-1</v>
      </c>
      <c r="M4395" s="6" t="str">
        <f aca="false">IF(I4395&lt;=0,"Below 0%",IF(I4395&lt;=0.05,"0-5%",IF(I4395&lt;=0.1,"5-10%",IF(I4395&lt;=0.2,"10-20%",IF(I4395&lt;=0.4,"20-40%","Above 40%")))))</f>
        <v>20-40%</v>
      </c>
      <c r="N4395" s="6" t="str">
        <f aca="false">IF(AND(H4395&gt;=Summary!$B$25,I4395&gt;=Summary!$B$26,I4395&lt;=Summary!$B$27,J4395&gt;=Summary!$B$28,J4395&lt;=Summary!$B$29,F4395*J4395&gt;1),"Yes","No")</f>
        <v>Yes</v>
      </c>
    </row>
    <row r="4396" customFormat="false" ht="15" hidden="false" customHeight="false" outlineLevel="0" collapsed="false">
      <c r="A4396" s="6" t="s">
        <v>151</v>
      </c>
      <c r="B4396" s="45" t="n">
        <v>42851</v>
      </c>
      <c r="C4396" s="6" t="s">
        <v>185</v>
      </c>
      <c r="D4396" s="6" t="s">
        <v>195</v>
      </c>
      <c r="E4396" s="6" t="s">
        <v>177</v>
      </c>
      <c r="F4396" s="34" t="n">
        <v>0.140387326478958</v>
      </c>
      <c r="G4396" s="34" t="n">
        <v>0.167301914712345</v>
      </c>
      <c r="H4396" s="34" t="n">
        <v>-0.0269145882333866</v>
      </c>
      <c r="I4396" s="34" t="n">
        <v>-0.160874358668656</v>
      </c>
      <c r="J4396" s="35" t="n">
        <v>6</v>
      </c>
      <c r="K4396" s="6" t="n">
        <v>0</v>
      </c>
      <c r="L4396" s="35" t="n">
        <v>-1</v>
      </c>
      <c r="M4396" s="6" t="str">
        <f aca="false">IF(I4396&lt;=0,"Below 0%",IF(I4396&lt;=0.05,"0-5%",IF(I4396&lt;=0.1,"5-10%",IF(I4396&lt;=0.2,"10-20%",IF(I4396&lt;=0.4,"20-40%","Above 40%")))))</f>
        <v>Below 0%</v>
      </c>
      <c r="N4396" s="6" t="str">
        <f aca="false">IF(AND(H4396&gt;=Summary!$B$25,I4396&gt;=Summary!$B$26,I4396&lt;=Summary!$B$27,J4396&gt;=Summary!$B$28,J4396&lt;=Summary!$B$29,F4396*J4396&gt;1),"Yes","No")</f>
        <v>No</v>
      </c>
    </row>
    <row r="4397" customFormat="false" ht="15" hidden="false" customHeight="false" outlineLevel="0" collapsed="false">
      <c r="A4397" s="6" t="s">
        <v>151</v>
      </c>
      <c r="B4397" s="45" t="n">
        <v>42851</v>
      </c>
      <c r="C4397" s="6" t="s">
        <v>180</v>
      </c>
      <c r="D4397" s="6" t="s">
        <v>181</v>
      </c>
      <c r="E4397" s="6" t="s">
        <v>187</v>
      </c>
      <c r="F4397" s="34" t="n">
        <v>0.153347253799439</v>
      </c>
      <c r="G4397" s="34" t="n">
        <v>0.173116089613035</v>
      </c>
      <c r="H4397" s="34" t="n">
        <v>-0.0197688358135962</v>
      </c>
      <c r="I4397" s="34" t="n">
        <v>-0.114194098640891</v>
      </c>
      <c r="J4397" s="35" t="n">
        <v>5.8</v>
      </c>
      <c r="K4397" s="6" t="n">
        <v>0</v>
      </c>
      <c r="L4397" s="35" t="n">
        <v>-1</v>
      </c>
      <c r="M4397" s="6" t="str">
        <f aca="false">IF(I4397&lt;=0,"Below 0%",IF(I4397&lt;=0.05,"0-5%",IF(I4397&lt;=0.1,"5-10%",IF(I4397&lt;=0.2,"10-20%",IF(I4397&lt;=0.4,"20-40%","Above 40%")))))</f>
        <v>Below 0%</v>
      </c>
      <c r="N4397" s="6" t="str">
        <f aca="false">IF(AND(H4397&gt;=Summary!$B$25,I4397&gt;=Summary!$B$26,I4397&lt;=Summary!$B$27,J4397&gt;=Summary!$B$28,J4397&lt;=Summary!$B$29,F4397*J4397&gt;1),"Yes","No")</f>
        <v>No</v>
      </c>
    </row>
    <row r="4398" customFormat="false" ht="15" hidden="false" customHeight="false" outlineLevel="0" collapsed="false">
      <c r="A4398" s="6" t="s">
        <v>151</v>
      </c>
      <c r="B4398" s="45" t="n">
        <v>42851</v>
      </c>
      <c r="C4398" s="6" t="s">
        <v>180</v>
      </c>
      <c r="D4398" s="6" t="s">
        <v>181</v>
      </c>
      <c r="E4398" s="6" t="s">
        <v>174</v>
      </c>
      <c r="F4398" s="34" t="n">
        <v>0.183401495218277</v>
      </c>
      <c r="G4398" s="34" t="n">
        <v>0.236252545824847</v>
      </c>
      <c r="H4398" s="34" t="n">
        <v>-0.0528510506065703</v>
      </c>
      <c r="I4398" s="34" t="n">
        <v>-0.223705740067466</v>
      </c>
      <c r="J4398" s="35" t="n">
        <v>4.25</v>
      </c>
      <c r="K4398" s="6" t="n">
        <v>0</v>
      </c>
      <c r="L4398" s="35" t="n">
        <v>-1</v>
      </c>
      <c r="M4398" s="6" t="str">
        <f aca="false">IF(I4398&lt;=0,"Below 0%",IF(I4398&lt;=0.05,"0-5%",IF(I4398&lt;=0.1,"5-10%",IF(I4398&lt;=0.2,"10-20%",IF(I4398&lt;=0.4,"20-40%","Above 40%")))))</f>
        <v>Below 0%</v>
      </c>
      <c r="N4398" s="6" t="str">
        <f aca="false">IF(AND(H4398&gt;=Summary!$B$25,I4398&gt;=Summary!$B$26,I4398&lt;=Summary!$B$27,J4398&gt;=Summary!$B$28,J4398&lt;=Summary!$B$29,F4398*J4398&gt;1),"Yes","No")</f>
        <v>No</v>
      </c>
    </row>
    <row r="4399" customFormat="false" ht="15" hidden="false" customHeight="false" outlineLevel="0" collapsed="false">
      <c r="A4399" s="6" t="s">
        <v>151</v>
      </c>
      <c r="B4399" s="45" t="n">
        <v>42851</v>
      </c>
      <c r="C4399" s="6" t="s">
        <v>180</v>
      </c>
      <c r="D4399" s="6" t="s">
        <v>181</v>
      </c>
      <c r="E4399" s="6" t="s">
        <v>177</v>
      </c>
      <c r="F4399" s="34" t="n">
        <v>0.663251221179962</v>
      </c>
      <c r="G4399" s="34" t="n">
        <v>0.590631364562118</v>
      </c>
      <c r="H4399" s="34" t="n">
        <v>0.0726198566178441</v>
      </c>
      <c r="I4399" s="34" t="n">
        <v>0.122952929652971</v>
      </c>
      <c r="J4399" s="35" t="n">
        <v>1.7</v>
      </c>
      <c r="K4399" s="6" t="n">
        <v>1</v>
      </c>
      <c r="L4399" s="35" t="n">
        <v>0.7</v>
      </c>
      <c r="M4399" s="6" t="str">
        <f aca="false">IF(I4399&lt;=0,"Below 0%",IF(I4399&lt;=0.05,"0-5%",IF(I4399&lt;=0.1,"5-10%",IF(I4399&lt;=0.2,"10-20%",IF(I4399&lt;=0.4,"20-40%","Above 40%")))))</f>
        <v>10-20%</v>
      </c>
      <c r="N4399" s="6" t="str">
        <f aca="false">IF(AND(H4399&gt;=Summary!$B$25,I4399&gt;=Summary!$B$26,I4399&lt;=Summary!$B$27,J4399&gt;=Summary!$B$28,J4399&lt;=Summary!$B$29,F4399*J4399&gt;1),"Yes","No")</f>
        <v>No</v>
      </c>
    </row>
    <row r="4400" customFormat="false" ht="15" hidden="false" customHeight="false" outlineLevel="0" collapsed="false">
      <c r="A4400" s="6" t="s">
        <v>151</v>
      </c>
      <c r="B4400" s="45" t="n">
        <v>42851</v>
      </c>
      <c r="C4400" s="6" t="s">
        <v>200</v>
      </c>
      <c r="D4400" s="6" t="s">
        <v>191</v>
      </c>
      <c r="E4400" s="6" t="s">
        <v>187</v>
      </c>
      <c r="F4400" s="34" t="n">
        <v>0.445183515548706</v>
      </c>
      <c r="G4400" s="34" t="n">
        <v>0.433064516129032</v>
      </c>
      <c r="H4400" s="34" t="n">
        <v>0.0121189994196737</v>
      </c>
      <c r="I4400" s="34" t="n">
        <v>0.027984281713958</v>
      </c>
      <c r="J4400" s="35" t="n">
        <v>2.3</v>
      </c>
      <c r="K4400" s="6" t="n">
        <v>1</v>
      </c>
      <c r="L4400" s="35" t="n">
        <v>1.3</v>
      </c>
      <c r="M4400" s="6" t="str">
        <f aca="false">IF(I4400&lt;=0,"Below 0%",IF(I4400&lt;=0.05,"0-5%",IF(I4400&lt;=0.1,"5-10%",IF(I4400&lt;=0.2,"10-20%",IF(I4400&lt;=0.4,"20-40%","Above 40%")))))</f>
        <v>0-5%</v>
      </c>
      <c r="N4400" s="6" t="str">
        <f aca="false">IF(AND(H4400&gt;=Summary!$B$25,I4400&gt;=Summary!$B$26,I4400&lt;=Summary!$B$27,J4400&gt;=Summary!$B$28,J4400&lt;=Summary!$B$29,F4400*J4400&gt;1),"Yes","No")</f>
        <v>No</v>
      </c>
    </row>
    <row r="4401" customFormat="false" ht="15" hidden="false" customHeight="false" outlineLevel="0" collapsed="false">
      <c r="A4401" s="6" t="s">
        <v>151</v>
      </c>
      <c r="B4401" s="45" t="n">
        <v>42851</v>
      </c>
      <c r="C4401" s="6" t="s">
        <v>200</v>
      </c>
      <c r="D4401" s="6" t="s">
        <v>191</v>
      </c>
      <c r="E4401" s="6" t="s">
        <v>174</v>
      </c>
      <c r="F4401" s="34" t="n">
        <v>0.368138343095779</v>
      </c>
      <c r="G4401" s="34" t="n">
        <v>0.288709677419355</v>
      </c>
      <c r="H4401" s="34" t="n">
        <v>0.0794286656764245</v>
      </c>
      <c r="I4401" s="34" t="n">
        <v>0.275116048711638</v>
      </c>
      <c r="J4401" s="35" t="n">
        <v>3.45</v>
      </c>
      <c r="K4401" s="6" t="n">
        <v>0</v>
      </c>
      <c r="L4401" s="35" t="n">
        <v>-1</v>
      </c>
      <c r="M4401" s="6" t="str">
        <f aca="false">IF(I4401&lt;=0,"Below 0%",IF(I4401&lt;=0.05,"0-5%",IF(I4401&lt;=0.1,"5-10%",IF(I4401&lt;=0.2,"10-20%",IF(I4401&lt;=0.4,"20-40%","Above 40%")))))</f>
        <v>20-40%</v>
      </c>
      <c r="N4401" s="6" t="str">
        <f aca="false">IF(AND(H4401&gt;=Summary!$B$25,I4401&gt;=Summary!$B$26,I4401&lt;=Summary!$B$27,J4401&gt;=Summary!$B$28,J4401&lt;=Summary!$B$29,F4401*J4401&gt;1),"Yes","No")</f>
        <v>Yes</v>
      </c>
    </row>
    <row r="4402" customFormat="false" ht="15" hidden="false" customHeight="false" outlineLevel="0" collapsed="false">
      <c r="A4402" s="6" t="s">
        <v>151</v>
      </c>
      <c r="B4402" s="45" t="n">
        <v>42851</v>
      </c>
      <c r="C4402" s="6" t="s">
        <v>200</v>
      </c>
      <c r="D4402" s="6" t="s">
        <v>191</v>
      </c>
      <c r="E4402" s="6" t="s">
        <v>177</v>
      </c>
      <c r="F4402" s="34" t="n">
        <v>0.186678141355515</v>
      </c>
      <c r="G4402" s="34" t="n">
        <v>0.278225806451613</v>
      </c>
      <c r="H4402" s="34" t="n">
        <v>-0.0915476650960984</v>
      </c>
      <c r="I4402" s="34" t="n">
        <v>-0.329040883243948</v>
      </c>
      <c r="J4402" s="35" t="n">
        <v>3.58</v>
      </c>
      <c r="K4402" s="6" t="n">
        <v>0</v>
      </c>
      <c r="L4402" s="35" t="n">
        <v>-1</v>
      </c>
      <c r="M4402" s="6" t="str">
        <f aca="false">IF(I4402&lt;=0,"Below 0%",IF(I4402&lt;=0.05,"0-5%",IF(I4402&lt;=0.1,"5-10%",IF(I4402&lt;=0.2,"10-20%",IF(I4402&lt;=0.4,"20-40%","Above 40%")))))</f>
        <v>Below 0%</v>
      </c>
      <c r="N4402" s="6" t="str">
        <f aca="false">IF(AND(H4402&gt;=Summary!$B$25,I4402&gt;=Summary!$B$26,I4402&lt;=Summary!$B$27,J4402&gt;=Summary!$B$28,J4402&lt;=Summary!$B$29,F4402*J4402&gt;1),"Yes","No")</f>
        <v>No</v>
      </c>
    </row>
    <row r="4403" customFormat="false" ht="15" hidden="false" customHeight="false" outlineLevel="0" collapsed="false">
      <c r="A4403" s="6" t="s">
        <v>151</v>
      </c>
      <c r="B4403" s="45" t="n">
        <v>42852</v>
      </c>
      <c r="C4403" s="6" t="s">
        <v>194</v>
      </c>
      <c r="D4403" s="6" t="s">
        <v>176</v>
      </c>
      <c r="E4403" s="6" t="s">
        <v>187</v>
      </c>
      <c r="F4403" s="34" t="n">
        <v>0.574508965015411</v>
      </c>
      <c r="G4403" s="34" t="n">
        <v>0.515029215107524</v>
      </c>
      <c r="H4403" s="34" t="n">
        <v>0.0594797499078876</v>
      </c>
      <c r="I4403" s="34" t="n">
        <v>0.115488108563841</v>
      </c>
      <c r="J4403" s="35" t="n">
        <v>1.94</v>
      </c>
      <c r="K4403" s="6" t="n">
        <v>0</v>
      </c>
      <c r="L4403" s="35" t="n">
        <v>-1</v>
      </c>
      <c r="M4403" s="6" t="str">
        <f aca="false">IF(I4403&lt;=0,"Below 0%",IF(I4403&lt;=0.05,"0-5%",IF(I4403&lt;=0.1,"5-10%",IF(I4403&lt;=0.2,"10-20%",IF(I4403&lt;=0.4,"20-40%","Above 40%")))))</f>
        <v>10-20%</v>
      </c>
      <c r="N4403" s="6" t="str">
        <f aca="false">IF(AND(H4403&gt;=Summary!$B$25,I4403&gt;=Summary!$B$26,I4403&lt;=Summary!$B$27,J4403&gt;=Summary!$B$28,J4403&lt;=Summary!$B$29,F4403*J4403&gt;1),"Yes","No")</f>
        <v>Yes</v>
      </c>
    </row>
    <row r="4404" customFormat="false" ht="15" hidden="false" customHeight="false" outlineLevel="0" collapsed="false">
      <c r="A4404" s="6" t="s">
        <v>151</v>
      </c>
      <c r="B4404" s="45" t="n">
        <v>42852</v>
      </c>
      <c r="C4404" s="6" t="s">
        <v>194</v>
      </c>
      <c r="D4404" s="6" t="s">
        <v>176</v>
      </c>
      <c r="E4404" s="6" t="s">
        <v>174</v>
      </c>
      <c r="F4404" s="34" t="n">
        <v>0.217297613620758</v>
      </c>
      <c r="G4404" s="34" t="n">
        <v>0.262935967712788</v>
      </c>
      <c r="H4404" s="34" t="n">
        <v>-0.0456383540920303</v>
      </c>
      <c r="I4404" s="34" t="n">
        <v>-0.173572122859518</v>
      </c>
      <c r="J4404" s="35" t="n">
        <v>3.8</v>
      </c>
      <c r="K4404" s="6" t="n">
        <v>1</v>
      </c>
      <c r="L4404" s="35" t="n">
        <v>2.8</v>
      </c>
      <c r="M4404" s="6" t="str">
        <f aca="false">IF(I4404&lt;=0,"Below 0%",IF(I4404&lt;=0.05,"0-5%",IF(I4404&lt;=0.1,"5-10%",IF(I4404&lt;=0.2,"10-20%",IF(I4404&lt;=0.4,"20-40%","Above 40%")))))</f>
        <v>Below 0%</v>
      </c>
      <c r="N4404" s="6" t="str">
        <f aca="false">IF(AND(H4404&gt;=Summary!$B$25,I4404&gt;=Summary!$B$26,I4404&lt;=Summary!$B$27,J4404&gt;=Summary!$B$28,J4404&lt;=Summary!$B$29,F4404*J4404&gt;1),"Yes","No")</f>
        <v>No</v>
      </c>
    </row>
    <row r="4405" customFormat="false" ht="15" hidden="false" customHeight="false" outlineLevel="0" collapsed="false">
      <c r="A4405" s="6" t="s">
        <v>151</v>
      </c>
      <c r="B4405" s="45" t="n">
        <v>42852</v>
      </c>
      <c r="C4405" s="6" t="s">
        <v>194</v>
      </c>
      <c r="D4405" s="6" t="s">
        <v>176</v>
      </c>
      <c r="E4405" s="6" t="s">
        <v>177</v>
      </c>
      <c r="F4405" s="34" t="n">
        <v>0.208193421363831</v>
      </c>
      <c r="G4405" s="34" t="n">
        <v>0.222034817179688</v>
      </c>
      <c r="H4405" s="34" t="n">
        <v>-0.0138413958158574</v>
      </c>
      <c r="I4405" s="34" t="n">
        <v>-0.0623388529405992</v>
      </c>
      <c r="J4405" s="35" t="n">
        <v>4.5</v>
      </c>
      <c r="K4405" s="6" t="n">
        <v>0</v>
      </c>
      <c r="L4405" s="35" t="n">
        <v>-1</v>
      </c>
      <c r="M4405" s="6" t="str">
        <f aca="false">IF(I4405&lt;=0,"Below 0%",IF(I4405&lt;=0.05,"0-5%",IF(I4405&lt;=0.1,"5-10%",IF(I4405&lt;=0.2,"10-20%",IF(I4405&lt;=0.4,"20-40%","Above 40%")))))</f>
        <v>Below 0%</v>
      </c>
      <c r="N4405" s="6" t="str">
        <f aca="false">IF(AND(H4405&gt;=Summary!$B$25,I4405&gt;=Summary!$B$26,I4405&lt;=Summary!$B$27,J4405&gt;=Summary!$B$28,J4405&lt;=Summary!$B$29,F4405*J4405&gt;1),"Yes","No")</f>
        <v>No</v>
      </c>
    </row>
    <row r="4406" customFormat="false" ht="15" hidden="false" customHeight="false" outlineLevel="0" collapsed="false">
      <c r="A4406" s="6" t="s">
        <v>151</v>
      </c>
      <c r="B4406" s="45" t="n">
        <v>42854</v>
      </c>
      <c r="C4406" s="6" t="s">
        <v>180</v>
      </c>
      <c r="D4406" s="6" t="s">
        <v>196</v>
      </c>
      <c r="E4406" s="6" t="s">
        <v>187</v>
      </c>
      <c r="F4406" s="34" t="n">
        <v>0.611214220523834</v>
      </c>
      <c r="G4406" s="34" t="n">
        <v>0.538770335939151</v>
      </c>
      <c r="H4406" s="34" t="n">
        <v>0.0724438845846837</v>
      </c>
      <c r="I4406" s="34" t="n">
        <v>0.134461531662474</v>
      </c>
      <c r="J4406" s="35" t="n">
        <v>1.85</v>
      </c>
      <c r="K4406" s="6" t="n">
        <v>0</v>
      </c>
      <c r="L4406" s="35" t="n">
        <v>-1</v>
      </c>
      <c r="M4406" s="6" t="str">
        <f aca="false">IF(I4406&lt;=0,"Below 0%",IF(I4406&lt;=0.05,"0-5%",IF(I4406&lt;=0.1,"5-10%",IF(I4406&lt;=0.2,"10-20%",IF(I4406&lt;=0.4,"20-40%","Above 40%")))))</f>
        <v>10-20%</v>
      </c>
      <c r="N4406" s="6" t="str">
        <f aca="false">IF(AND(H4406&gt;=Summary!$B$25,I4406&gt;=Summary!$B$26,I4406&lt;=Summary!$B$27,J4406&gt;=Summary!$B$28,J4406&lt;=Summary!$B$29,F4406*J4406&gt;1),"Yes","No")</f>
        <v>Yes</v>
      </c>
    </row>
    <row r="4407" customFormat="false" ht="15" hidden="false" customHeight="false" outlineLevel="0" collapsed="false">
      <c r="A4407" s="6" t="s">
        <v>151</v>
      </c>
      <c r="B4407" s="45" t="n">
        <v>42854</v>
      </c>
      <c r="C4407" s="6" t="s">
        <v>180</v>
      </c>
      <c r="D4407" s="6" t="s">
        <v>196</v>
      </c>
      <c r="E4407" s="6" t="s">
        <v>174</v>
      </c>
      <c r="F4407" s="34" t="n">
        <v>0.196386590600014</v>
      </c>
      <c r="G4407" s="34" t="n">
        <v>0.265793365729981</v>
      </c>
      <c r="H4407" s="34" t="n">
        <v>-0.0694067751299673</v>
      </c>
      <c r="I4407" s="34" t="n">
        <v>-0.261130577655115</v>
      </c>
      <c r="J4407" s="35" t="n">
        <v>3.75</v>
      </c>
      <c r="K4407" s="6" t="n">
        <v>0</v>
      </c>
      <c r="L4407" s="35" t="n">
        <v>-1</v>
      </c>
      <c r="M4407" s="6" t="str">
        <f aca="false">IF(I4407&lt;=0,"Below 0%",IF(I4407&lt;=0.05,"0-5%",IF(I4407&lt;=0.1,"5-10%",IF(I4407&lt;=0.2,"10-20%",IF(I4407&lt;=0.4,"20-40%","Above 40%")))))</f>
        <v>Below 0%</v>
      </c>
      <c r="N4407" s="6" t="str">
        <f aca="false">IF(AND(H4407&gt;=Summary!$B$25,I4407&gt;=Summary!$B$26,I4407&lt;=Summary!$B$27,J4407&gt;=Summary!$B$28,J4407&lt;=Summary!$B$29,F4407*J4407&gt;1),"Yes","No")</f>
        <v>No</v>
      </c>
    </row>
    <row r="4408" customFormat="false" ht="15" hidden="false" customHeight="false" outlineLevel="0" collapsed="false">
      <c r="A4408" s="6" t="s">
        <v>151</v>
      </c>
      <c r="B4408" s="45" t="n">
        <v>42854</v>
      </c>
      <c r="C4408" s="6" t="s">
        <v>180</v>
      </c>
      <c r="D4408" s="6" t="s">
        <v>196</v>
      </c>
      <c r="E4408" s="6" t="s">
        <v>177</v>
      </c>
      <c r="F4408" s="34" t="n">
        <v>0.192399188876152</v>
      </c>
      <c r="G4408" s="34" t="n">
        <v>0.195436298330868</v>
      </c>
      <c r="H4408" s="34" t="n">
        <v>-0.00303710945471636</v>
      </c>
      <c r="I4408" s="34" t="n">
        <v>-0.0155401503234297</v>
      </c>
      <c r="J4408" s="35" t="n">
        <v>5.1</v>
      </c>
      <c r="K4408" s="6" t="n">
        <v>1</v>
      </c>
      <c r="L4408" s="35" t="n">
        <v>4.1</v>
      </c>
      <c r="M4408" s="6" t="str">
        <f aca="false">IF(I4408&lt;=0,"Below 0%",IF(I4408&lt;=0.05,"0-5%",IF(I4408&lt;=0.1,"5-10%",IF(I4408&lt;=0.2,"10-20%",IF(I4408&lt;=0.4,"20-40%","Above 40%")))))</f>
        <v>Below 0%</v>
      </c>
      <c r="N4408" s="6" t="str">
        <f aca="false">IF(AND(H4408&gt;=Summary!$B$25,I4408&gt;=Summary!$B$26,I4408&lt;=Summary!$B$27,J4408&gt;=Summary!$B$28,J4408&lt;=Summary!$B$29,F4408*J4408&gt;1),"Yes","No")</f>
        <v>No</v>
      </c>
    </row>
    <row r="4409" customFormat="false" ht="15" hidden="false" customHeight="false" outlineLevel="0" collapsed="false">
      <c r="A4409" s="6" t="s">
        <v>151</v>
      </c>
      <c r="B4409" s="45" t="n">
        <v>42854</v>
      </c>
      <c r="C4409" s="6" t="s">
        <v>179</v>
      </c>
      <c r="D4409" s="6" t="s">
        <v>186</v>
      </c>
      <c r="E4409" s="6" t="s">
        <v>187</v>
      </c>
      <c r="F4409" s="34" t="n">
        <v>0.650213897228241</v>
      </c>
      <c r="G4409" s="34" t="n">
        <v>0.580808155938692</v>
      </c>
      <c r="H4409" s="34" t="n">
        <v>0.0694057412895495</v>
      </c>
      <c r="I4409" s="34" t="n">
        <v>0.119498565197276</v>
      </c>
      <c r="J4409" s="35" t="n">
        <v>1.72</v>
      </c>
      <c r="K4409" s="6" t="n">
        <v>0</v>
      </c>
      <c r="L4409" s="35" t="n">
        <v>-1</v>
      </c>
      <c r="M4409" s="6" t="str">
        <f aca="false">IF(I4409&lt;=0,"Below 0%",IF(I4409&lt;=0.05,"0-5%",IF(I4409&lt;=0.1,"5-10%",IF(I4409&lt;=0.2,"10-20%",IF(I4409&lt;=0.4,"20-40%","Above 40%")))))</f>
        <v>10-20%</v>
      </c>
      <c r="N4409" s="6" t="str">
        <f aca="false">IF(AND(H4409&gt;=Summary!$B$25,I4409&gt;=Summary!$B$26,I4409&lt;=Summary!$B$27,J4409&gt;=Summary!$B$28,J4409&lt;=Summary!$B$29,F4409*J4409&gt;1),"Yes","No")</f>
        <v>No</v>
      </c>
    </row>
    <row r="4410" customFormat="false" ht="15" hidden="false" customHeight="false" outlineLevel="0" collapsed="false">
      <c r="A4410" s="6" t="s">
        <v>151</v>
      </c>
      <c r="B4410" s="45" t="n">
        <v>42854</v>
      </c>
      <c r="C4410" s="6" t="s">
        <v>179</v>
      </c>
      <c r="D4410" s="6" t="s">
        <v>186</v>
      </c>
      <c r="E4410" s="6" t="s">
        <v>174</v>
      </c>
      <c r="F4410" s="34" t="n">
        <v>0.225052043795586</v>
      </c>
      <c r="G4410" s="34" t="n">
        <v>0.246056657195702</v>
      </c>
      <c r="H4410" s="34" t="n">
        <v>-0.0210046134001162</v>
      </c>
      <c r="I4410" s="34" t="n">
        <v>-0.0853649465919962</v>
      </c>
      <c r="J4410" s="35" t="n">
        <v>4.06</v>
      </c>
      <c r="K4410" s="6" t="n">
        <v>1</v>
      </c>
      <c r="L4410" s="35" t="n">
        <v>3.06</v>
      </c>
      <c r="M4410" s="6" t="str">
        <f aca="false">IF(I4410&lt;=0,"Below 0%",IF(I4410&lt;=0.05,"0-5%",IF(I4410&lt;=0.1,"5-10%",IF(I4410&lt;=0.2,"10-20%",IF(I4410&lt;=0.4,"20-40%","Above 40%")))))</f>
        <v>Below 0%</v>
      </c>
      <c r="N4410" s="6" t="str">
        <f aca="false">IF(AND(H4410&gt;=Summary!$B$25,I4410&gt;=Summary!$B$26,I4410&lt;=Summary!$B$27,J4410&gt;=Summary!$B$28,J4410&lt;=Summary!$B$29,F4410*J4410&gt;1),"Yes","No")</f>
        <v>No</v>
      </c>
    </row>
    <row r="4411" customFormat="false" ht="15" hidden="false" customHeight="false" outlineLevel="0" collapsed="false">
      <c r="A4411" s="6" t="s">
        <v>151</v>
      </c>
      <c r="B4411" s="45" t="n">
        <v>42854</v>
      </c>
      <c r="C4411" s="6" t="s">
        <v>179</v>
      </c>
      <c r="D4411" s="6" t="s">
        <v>186</v>
      </c>
      <c r="E4411" s="6" t="s">
        <v>177</v>
      </c>
      <c r="F4411" s="34" t="n">
        <v>0.124734073877335</v>
      </c>
      <c r="G4411" s="34" t="n">
        <v>0.173135186865607</v>
      </c>
      <c r="H4411" s="34" t="n">
        <v>-0.0484011129882719</v>
      </c>
      <c r="I4411" s="34" t="n">
        <v>-0.279556766388813</v>
      </c>
      <c r="J4411" s="35" t="n">
        <v>5.77</v>
      </c>
      <c r="K4411" s="6" t="n">
        <v>0</v>
      </c>
      <c r="L4411" s="35" t="n">
        <v>-1</v>
      </c>
      <c r="M4411" s="6" t="str">
        <f aca="false">IF(I4411&lt;=0,"Below 0%",IF(I4411&lt;=0.05,"0-5%",IF(I4411&lt;=0.1,"5-10%",IF(I4411&lt;=0.2,"10-20%",IF(I4411&lt;=0.4,"20-40%","Above 40%")))))</f>
        <v>Below 0%</v>
      </c>
      <c r="N4411" s="6" t="str">
        <f aca="false">IF(AND(H4411&gt;=Summary!$B$25,I4411&gt;=Summary!$B$26,I4411&lt;=Summary!$B$27,J4411&gt;=Summary!$B$28,J4411&lt;=Summary!$B$29,F4411*J4411&gt;1),"Yes","No")</f>
        <v>No</v>
      </c>
    </row>
    <row r="4412" customFormat="false" ht="15" hidden="false" customHeight="false" outlineLevel="0" collapsed="false">
      <c r="A4412" s="6" t="s">
        <v>151</v>
      </c>
      <c r="B4412" s="45" t="n">
        <v>42854</v>
      </c>
      <c r="C4412" s="6" t="s">
        <v>192</v>
      </c>
      <c r="D4412" s="6" t="s">
        <v>189</v>
      </c>
      <c r="E4412" s="6" t="s">
        <v>187</v>
      </c>
      <c r="F4412" s="34" t="n">
        <v>0.470008701086044</v>
      </c>
      <c r="G4412" s="34" t="n">
        <v>0.463576158940397</v>
      </c>
      <c r="H4412" s="34" t="n">
        <v>0.00643254214564698</v>
      </c>
      <c r="I4412" s="34" t="n">
        <v>0.0138759123427528</v>
      </c>
      <c r="J4412" s="35" t="n">
        <v>2.16</v>
      </c>
      <c r="K4412" s="6" t="n">
        <v>0</v>
      </c>
      <c r="L4412" s="35" t="n">
        <v>-1</v>
      </c>
      <c r="M4412" s="6" t="str">
        <f aca="false">IF(I4412&lt;=0,"Below 0%",IF(I4412&lt;=0.05,"0-5%",IF(I4412&lt;=0.1,"5-10%",IF(I4412&lt;=0.2,"10-20%",IF(I4412&lt;=0.4,"20-40%","Above 40%")))))</f>
        <v>0-5%</v>
      </c>
      <c r="N4412" s="6" t="str">
        <f aca="false">IF(AND(H4412&gt;=Summary!$B$25,I4412&gt;=Summary!$B$26,I4412&lt;=Summary!$B$27,J4412&gt;=Summary!$B$28,J4412&lt;=Summary!$B$29,F4412*J4412&gt;1),"Yes","No")</f>
        <v>No</v>
      </c>
    </row>
    <row r="4413" customFormat="false" ht="15" hidden="false" customHeight="false" outlineLevel="0" collapsed="false">
      <c r="A4413" s="6" t="s">
        <v>151</v>
      </c>
      <c r="B4413" s="45" t="n">
        <v>42854</v>
      </c>
      <c r="C4413" s="6" t="s">
        <v>192</v>
      </c>
      <c r="D4413" s="6" t="s">
        <v>189</v>
      </c>
      <c r="E4413" s="6" t="s">
        <v>174</v>
      </c>
      <c r="F4413" s="34" t="n">
        <v>0.266166180372238</v>
      </c>
      <c r="G4413" s="34" t="n">
        <v>0.286092715231788</v>
      </c>
      <c r="H4413" s="34" t="n">
        <v>-0.0199265348595499</v>
      </c>
      <c r="I4413" s="34" t="n">
        <v>-0.0696506195322231</v>
      </c>
      <c r="J4413" s="35" t="n">
        <v>3.5</v>
      </c>
      <c r="K4413" s="6" t="n">
        <v>1</v>
      </c>
      <c r="L4413" s="35" t="n">
        <v>2.5</v>
      </c>
      <c r="M4413" s="6" t="str">
        <f aca="false">IF(I4413&lt;=0,"Below 0%",IF(I4413&lt;=0.05,"0-5%",IF(I4413&lt;=0.1,"5-10%",IF(I4413&lt;=0.2,"10-20%",IF(I4413&lt;=0.4,"20-40%","Above 40%")))))</f>
        <v>Below 0%</v>
      </c>
      <c r="N4413" s="6" t="str">
        <f aca="false">IF(AND(H4413&gt;=Summary!$B$25,I4413&gt;=Summary!$B$26,I4413&lt;=Summary!$B$27,J4413&gt;=Summary!$B$28,J4413&lt;=Summary!$B$29,F4413*J4413&gt;1),"Yes","No")</f>
        <v>No</v>
      </c>
    </row>
    <row r="4414" customFormat="false" ht="15" hidden="false" customHeight="false" outlineLevel="0" collapsed="false">
      <c r="A4414" s="6" t="s">
        <v>151</v>
      </c>
      <c r="B4414" s="45" t="n">
        <v>42854</v>
      </c>
      <c r="C4414" s="6" t="s">
        <v>192</v>
      </c>
      <c r="D4414" s="6" t="s">
        <v>189</v>
      </c>
      <c r="E4414" s="6" t="s">
        <v>177</v>
      </c>
      <c r="F4414" s="34" t="n">
        <v>0.263825058937073</v>
      </c>
      <c r="G4414" s="34" t="n">
        <v>0.250331125827815</v>
      </c>
      <c r="H4414" s="34" t="n">
        <v>0.0134939331092582</v>
      </c>
      <c r="I4414" s="34" t="n">
        <v>0.0539043359655551</v>
      </c>
      <c r="J4414" s="35" t="n">
        <v>4</v>
      </c>
      <c r="K4414" s="6" t="n">
        <v>0</v>
      </c>
      <c r="L4414" s="35" t="n">
        <v>-1</v>
      </c>
      <c r="M4414" s="6" t="str">
        <f aca="false">IF(I4414&lt;=0,"Below 0%",IF(I4414&lt;=0.05,"0-5%",IF(I4414&lt;=0.1,"5-10%",IF(I4414&lt;=0.2,"10-20%",IF(I4414&lt;=0.4,"20-40%","Above 40%")))))</f>
        <v>5-10%</v>
      </c>
      <c r="N4414" s="6" t="str">
        <f aca="false">IF(AND(H4414&gt;=Summary!$B$25,I4414&gt;=Summary!$B$26,I4414&lt;=Summary!$B$27,J4414&gt;=Summary!$B$28,J4414&lt;=Summary!$B$29,F4414*J4414&gt;1),"Yes","No")</f>
        <v>No</v>
      </c>
    </row>
    <row r="4415" customFormat="false" ht="15" hidden="false" customHeight="false" outlineLevel="0" collapsed="false">
      <c r="A4415" s="6" t="s">
        <v>151</v>
      </c>
      <c r="B4415" s="45" t="n">
        <v>42854</v>
      </c>
      <c r="C4415" s="6" t="s">
        <v>191</v>
      </c>
      <c r="D4415" s="6" t="s">
        <v>199</v>
      </c>
      <c r="E4415" s="6" t="s">
        <v>187</v>
      </c>
      <c r="F4415" s="34" t="n">
        <v>0.356807559728622</v>
      </c>
      <c r="G4415" s="34" t="n">
        <v>0.326027893497555</v>
      </c>
      <c r="H4415" s="34" t="n">
        <v>0.0307796662310677</v>
      </c>
      <c r="I4415" s="34" t="n">
        <v>0.0944080762565136</v>
      </c>
      <c r="J4415" s="35" t="n">
        <v>3.05</v>
      </c>
      <c r="K4415" s="6" t="n">
        <v>0</v>
      </c>
      <c r="L4415" s="35" t="n">
        <v>-1</v>
      </c>
      <c r="M4415" s="6" t="str">
        <f aca="false">IF(I4415&lt;=0,"Below 0%",IF(I4415&lt;=0.05,"0-5%",IF(I4415&lt;=0.1,"5-10%",IF(I4415&lt;=0.2,"10-20%",IF(I4415&lt;=0.4,"20-40%","Above 40%")))))</f>
        <v>5-10%</v>
      </c>
      <c r="N4415" s="6" t="str">
        <f aca="false">IF(AND(H4415&gt;=Summary!$B$25,I4415&gt;=Summary!$B$26,I4415&lt;=Summary!$B$27,J4415&gt;=Summary!$B$28,J4415&lt;=Summary!$B$29,F4415*J4415&gt;1),"Yes","No")</f>
        <v>No</v>
      </c>
    </row>
    <row r="4416" customFormat="false" ht="15" hidden="false" customHeight="false" outlineLevel="0" collapsed="false">
      <c r="A4416" s="6" t="s">
        <v>151</v>
      </c>
      <c r="B4416" s="45" t="n">
        <v>42854</v>
      </c>
      <c r="C4416" s="6" t="s">
        <v>191</v>
      </c>
      <c r="D4416" s="6" t="s">
        <v>199</v>
      </c>
      <c r="E4416" s="6" t="s">
        <v>174</v>
      </c>
      <c r="F4416" s="34" t="n">
        <v>0.29288786649704</v>
      </c>
      <c r="G4416" s="34" t="n">
        <v>0.276218076435428</v>
      </c>
      <c r="H4416" s="34" t="n">
        <v>0.0166697900616115</v>
      </c>
      <c r="I4416" s="34" t="n">
        <v>0.0603501055279716</v>
      </c>
      <c r="J4416" s="35" t="n">
        <v>3.6</v>
      </c>
      <c r="K4416" s="6" t="n">
        <v>0</v>
      </c>
      <c r="L4416" s="35" t="n">
        <v>-1</v>
      </c>
      <c r="M4416" s="6" t="str">
        <f aca="false">IF(I4416&lt;=0,"Below 0%",IF(I4416&lt;=0.05,"0-5%",IF(I4416&lt;=0.1,"5-10%",IF(I4416&lt;=0.2,"10-20%",IF(I4416&lt;=0.4,"20-40%","Above 40%")))))</f>
        <v>5-10%</v>
      </c>
      <c r="N4416" s="6" t="str">
        <f aca="false">IF(AND(H4416&gt;=Summary!$B$25,I4416&gt;=Summary!$B$26,I4416&lt;=Summary!$B$27,J4416&gt;=Summary!$B$28,J4416&lt;=Summary!$B$29,F4416*J4416&gt;1),"Yes","No")</f>
        <v>No</v>
      </c>
    </row>
    <row r="4417" customFormat="false" ht="15" hidden="false" customHeight="false" outlineLevel="0" collapsed="false">
      <c r="A4417" s="6" t="s">
        <v>151</v>
      </c>
      <c r="B4417" s="45" t="n">
        <v>42854</v>
      </c>
      <c r="C4417" s="6" t="s">
        <v>191</v>
      </c>
      <c r="D4417" s="6" t="s">
        <v>199</v>
      </c>
      <c r="E4417" s="6" t="s">
        <v>177</v>
      </c>
      <c r="F4417" s="34" t="n">
        <v>0.35030460357666</v>
      </c>
      <c r="G4417" s="34" t="n">
        <v>0.397754030067017</v>
      </c>
      <c r="H4417" s="34" t="n">
        <v>-0.0474494264903567</v>
      </c>
      <c r="I4417" s="34" t="n">
        <v>-0.119293389641739</v>
      </c>
      <c r="J4417" s="35" t="n">
        <v>2.5</v>
      </c>
      <c r="K4417" s="6" t="n">
        <v>1</v>
      </c>
      <c r="L4417" s="35" t="n">
        <v>1.5</v>
      </c>
      <c r="M4417" s="6" t="str">
        <f aca="false">IF(I4417&lt;=0,"Below 0%",IF(I4417&lt;=0.05,"0-5%",IF(I4417&lt;=0.1,"5-10%",IF(I4417&lt;=0.2,"10-20%",IF(I4417&lt;=0.4,"20-40%","Above 40%")))))</f>
        <v>Below 0%</v>
      </c>
      <c r="N4417" s="6" t="str">
        <f aca="false">IF(AND(H4417&gt;=Summary!$B$25,I4417&gt;=Summary!$B$26,I4417&lt;=Summary!$B$27,J4417&gt;=Summary!$B$28,J4417&lt;=Summary!$B$29,F4417*J4417&gt;1),"Yes","No")</f>
        <v>No</v>
      </c>
    </row>
    <row r="4418" customFormat="false" ht="15" hidden="false" customHeight="false" outlineLevel="0" collapsed="false">
      <c r="A4418" s="6" t="s">
        <v>151</v>
      </c>
      <c r="B4418" s="45" t="n">
        <v>42854</v>
      </c>
      <c r="C4418" s="6" t="s">
        <v>178</v>
      </c>
      <c r="D4418" s="6" t="s">
        <v>195</v>
      </c>
      <c r="E4418" s="6" t="s">
        <v>187</v>
      </c>
      <c r="F4418" s="34" t="n">
        <v>0.586021542549133</v>
      </c>
      <c r="G4418" s="34" t="n">
        <v>0.382359410513967</v>
      </c>
      <c r="H4418" s="34" t="n">
        <v>0.203662132035166</v>
      </c>
      <c r="I4418" s="34" t="n">
        <v>0.53264579459782</v>
      </c>
      <c r="J4418" s="35" t="n">
        <v>2.6</v>
      </c>
      <c r="K4418" s="6" t="n">
        <v>0</v>
      </c>
      <c r="L4418" s="35" t="n">
        <v>-1</v>
      </c>
      <c r="M4418" s="6" t="str">
        <f aca="false">IF(I4418&lt;=0,"Below 0%",IF(I4418&lt;=0.05,"0-5%",IF(I4418&lt;=0.1,"5-10%",IF(I4418&lt;=0.2,"10-20%",IF(I4418&lt;=0.4,"20-40%","Above 40%")))))</f>
        <v>Above 40%</v>
      </c>
      <c r="N4418" s="6" t="str">
        <f aca="false">IF(AND(H4418&gt;=Summary!$B$25,I4418&gt;=Summary!$B$26,I4418&lt;=Summary!$B$27,J4418&gt;=Summary!$B$28,J4418&lt;=Summary!$B$29,F4418*J4418&gt;1),"Yes","No")</f>
        <v>No</v>
      </c>
    </row>
    <row r="4419" customFormat="false" ht="15" hidden="false" customHeight="false" outlineLevel="0" collapsed="false">
      <c r="A4419" s="6" t="s">
        <v>151</v>
      </c>
      <c r="B4419" s="45" t="n">
        <v>42854</v>
      </c>
      <c r="C4419" s="6" t="s">
        <v>178</v>
      </c>
      <c r="D4419" s="6" t="s">
        <v>195</v>
      </c>
      <c r="E4419" s="6" t="s">
        <v>174</v>
      </c>
      <c r="F4419" s="34" t="n">
        <v>0.215487837791443</v>
      </c>
      <c r="G4419" s="34" t="n">
        <v>0.284038419238947</v>
      </c>
      <c r="H4419" s="34" t="n">
        <v>-0.0685505814475043</v>
      </c>
      <c r="I4419" s="34" t="n">
        <v>-0.24134263819373</v>
      </c>
      <c r="J4419" s="35" t="n">
        <v>3.5</v>
      </c>
      <c r="K4419" s="6" t="n">
        <v>0</v>
      </c>
      <c r="L4419" s="35" t="n">
        <v>-1</v>
      </c>
      <c r="M4419" s="6" t="str">
        <f aca="false">IF(I4419&lt;=0,"Below 0%",IF(I4419&lt;=0.05,"0-5%",IF(I4419&lt;=0.1,"5-10%",IF(I4419&lt;=0.2,"10-20%",IF(I4419&lt;=0.4,"20-40%","Above 40%")))))</f>
        <v>Below 0%</v>
      </c>
      <c r="N4419" s="6" t="str">
        <f aca="false">IF(AND(H4419&gt;=Summary!$B$25,I4419&gt;=Summary!$B$26,I4419&lt;=Summary!$B$27,J4419&gt;=Summary!$B$28,J4419&lt;=Summary!$B$29,F4419*J4419&gt;1),"Yes","No")</f>
        <v>No</v>
      </c>
    </row>
    <row r="4420" customFormat="false" ht="15" hidden="false" customHeight="false" outlineLevel="0" collapsed="false">
      <c r="A4420" s="6" t="s">
        <v>151</v>
      </c>
      <c r="B4420" s="45" t="n">
        <v>42854</v>
      </c>
      <c r="C4420" s="6" t="s">
        <v>178</v>
      </c>
      <c r="D4420" s="6" t="s">
        <v>195</v>
      </c>
      <c r="E4420" s="6" t="s">
        <v>177</v>
      </c>
      <c r="F4420" s="34" t="n">
        <v>0.198490619659424</v>
      </c>
      <c r="G4420" s="34" t="n">
        <v>0.333602170247086</v>
      </c>
      <c r="H4420" s="34" t="n">
        <v>-0.135111550587662</v>
      </c>
      <c r="I4420" s="34" t="n">
        <v>-0.405008008453872</v>
      </c>
      <c r="J4420" s="35" t="n">
        <v>2.98</v>
      </c>
      <c r="K4420" s="6" t="n">
        <v>1</v>
      </c>
      <c r="L4420" s="35" t="n">
        <v>1.98</v>
      </c>
      <c r="M4420" s="6" t="str">
        <f aca="false">IF(I4420&lt;=0,"Below 0%",IF(I4420&lt;=0.05,"0-5%",IF(I4420&lt;=0.1,"5-10%",IF(I4420&lt;=0.2,"10-20%",IF(I4420&lt;=0.4,"20-40%","Above 40%")))))</f>
        <v>Below 0%</v>
      </c>
      <c r="N4420" s="6" t="str">
        <f aca="false">IF(AND(H4420&gt;=Summary!$B$25,I4420&gt;=Summary!$B$26,I4420&lt;=Summary!$B$27,J4420&gt;=Summary!$B$28,J4420&lt;=Summary!$B$29,F4420*J4420&gt;1),"Yes","No")</f>
        <v>No</v>
      </c>
    </row>
    <row r="4421" customFormat="false" ht="15" hidden="false" customHeight="false" outlineLevel="0" collapsed="false">
      <c r="A4421" s="6" t="s">
        <v>151</v>
      </c>
      <c r="B4421" s="45" t="n">
        <v>42855</v>
      </c>
      <c r="C4421" s="6" t="s">
        <v>173</v>
      </c>
      <c r="D4421" s="6" t="s">
        <v>190</v>
      </c>
      <c r="E4421" s="6" t="s">
        <v>187</v>
      </c>
      <c r="F4421" s="34" t="n">
        <v>0.253090769052506</v>
      </c>
      <c r="G4421" s="34" t="n">
        <v>0.255676209279368</v>
      </c>
      <c r="H4421" s="34" t="n">
        <v>-0.00258544022686275</v>
      </c>
      <c r="I4421" s="34" t="n">
        <v>-0.0101121658293898</v>
      </c>
      <c r="J4421" s="35" t="n">
        <v>3.9</v>
      </c>
      <c r="K4421" s="6" t="n">
        <v>0</v>
      </c>
      <c r="L4421" s="35" t="n">
        <v>-1</v>
      </c>
      <c r="M4421" s="6" t="str">
        <f aca="false">IF(I4421&lt;=0,"Below 0%",IF(I4421&lt;=0.05,"0-5%",IF(I4421&lt;=0.1,"5-10%",IF(I4421&lt;=0.2,"10-20%",IF(I4421&lt;=0.4,"20-40%","Above 40%")))))</f>
        <v>Below 0%</v>
      </c>
      <c r="N4421" s="6" t="str">
        <f aca="false">IF(AND(H4421&gt;=Summary!$B$25,I4421&gt;=Summary!$B$26,I4421&lt;=Summary!$B$27,J4421&gt;=Summary!$B$28,J4421&lt;=Summary!$B$29,F4421*J4421&gt;1),"Yes","No")</f>
        <v>No</v>
      </c>
    </row>
    <row r="4422" customFormat="false" ht="15" hidden="false" customHeight="false" outlineLevel="0" collapsed="false">
      <c r="A4422" s="6" t="s">
        <v>151</v>
      </c>
      <c r="B4422" s="45" t="n">
        <v>42855</v>
      </c>
      <c r="C4422" s="6" t="s">
        <v>173</v>
      </c>
      <c r="D4422" s="6" t="s">
        <v>190</v>
      </c>
      <c r="E4422" s="6" t="s">
        <v>174</v>
      </c>
      <c r="F4422" s="34" t="n">
        <v>0.403685957193375</v>
      </c>
      <c r="G4422" s="34" t="n">
        <v>0.269496544916091</v>
      </c>
      <c r="H4422" s="34" t="n">
        <v>0.134189412277284</v>
      </c>
      <c r="I4422" s="34" t="n">
        <v>0.497926280721204</v>
      </c>
      <c r="J4422" s="35" t="n">
        <v>3.7</v>
      </c>
      <c r="K4422" s="6" t="n">
        <v>0</v>
      </c>
      <c r="L4422" s="35" t="n">
        <v>-1</v>
      </c>
      <c r="M4422" s="6" t="str">
        <f aca="false">IF(I4422&lt;=0,"Below 0%",IF(I4422&lt;=0.05,"0-5%",IF(I4422&lt;=0.1,"5-10%",IF(I4422&lt;=0.2,"10-20%",IF(I4422&lt;=0.4,"20-40%","Above 40%")))))</f>
        <v>Above 40%</v>
      </c>
      <c r="N4422" s="6" t="str">
        <f aca="false">IF(AND(H4422&gt;=Summary!$B$25,I4422&gt;=Summary!$B$26,I4422&lt;=Summary!$B$27,J4422&gt;=Summary!$B$28,J4422&lt;=Summary!$B$29,F4422*J4422&gt;1),"Yes","No")</f>
        <v>No</v>
      </c>
    </row>
    <row r="4423" customFormat="false" ht="15" hidden="false" customHeight="false" outlineLevel="0" collapsed="false">
      <c r="A4423" s="6" t="s">
        <v>151</v>
      </c>
      <c r="B4423" s="45" t="n">
        <v>42855</v>
      </c>
      <c r="C4423" s="6" t="s">
        <v>173</v>
      </c>
      <c r="D4423" s="6" t="s">
        <v>190</v>
      </c>
      <c r="E4423" s="6" t="s">
        <v>177</v>
      </c>
      <c r="F4423" s="34" t="n">
        <v>0.343223303556442</v>
      </c>
      <c r="G4423" s="34" t="n">
        <v>0.474827245804541</v>
      </c>
      <c r="H4423" s="34" t="n">
        <v>-0.131603942248099</v>
      </c>
      <c r="I4423" s="34" t="n">
        <v>-0.277161732842669</v>
      </c>
      <c r="J4423" s="35" t="n">
        <v>2.1</v>
      </c>
      <c r="K4423" s="6" t="n">
        <v>1</v>
      </c>
      <c r="L4423" s="35" t="n">
        <v>1.1</v>
      </c>
      <c r="M4423" s="6" t="str">
        <f aca="false">IF(I4423&lt;=0,"Below 0%",IF(I4423&lt;=0.05,"0-5%",IF(I4423&lt;=0.1,"5-10%",IF(I4423&lt;=0.2,"10-20%",IF(I4423&lt;=0.4,"20-40%","Above 40%")))))</f>
        <v>Below 0%</v>
      </c>
      <c r="N4423" s="6" t="str">
        <f aca="false">IF(AND(H4423&gt;=Summary!$B$25,I4423&gt;=Summary!$B$26,I4423&lt;=Summary!$B$27,J4423&gt;=Summary!$B$28,J4423&lt;=Summary!$B$29,F4423*J4423&gt;1),"Yes","No")</f>
        <v>No</v>
      </c>
    </row>
    <row r="4424" customFormat="false" ht="15" hidden="false" customHeight="false" outlineLevel="0" collapsed="false">
      <c r="A4424" s="6" t="s">
        <v>151</v>
      </c>
      <c r="B4424" s="45" t="n">
        <v>42855</v>
      </c>
      <c r="C4424" s="6" t="s">
        <v>176</v>
      </c>
      <c r="D4424" s="6" t="s">
        <v>175</v>
      </c>
      <c r="E4424" s="6" t="s">
        <v>187</v>
      </c>
      <c r="F4424" s="34" t="n">
        <v>0.830081582069397</v>
      </c>
      <c r="G4424" s="34" t="n">
        <v>0.713191923774955</v>
      </c>
      <c r="H4424" s="34" t="n">
        <v>0.116889658294442</v>
      </c>
      <c r="I4424" s="34" t="n">
        <v>0.163896497419293</v>
      </c>
      <c r="J4424" s="35" t="n">
        <v>1.43</v>
      </c>
      <c r="K4424" s="6" t="n">
        <v>0</v>
      </c>
      <c r="L4424" s="35" t="n">
        <v>-1</v>
      </c>
      <c r="M4424" s="6" t="str">
        <f aca="false">IF(I4424&lt;=0,"Below 0%",IF(I4424&lt;=0.05,"0-5%",IF(I4424&lt;=0.1,"5-10%",IF(I4424&lt;=0.2,"10-20%",IF(I4424&lt;=0.4,"20-40%","Above 40%")))))</f>
        <v>10-20%</v>
      </c>
      <c r="N4424" s="6" t="str">
        <f aca="false">IF(AND(H4424&gt;=Summary!$B$25,I4424&gt;=Summary!$B$26,I4424&lt;=Summary!$B$27,J4424&gt;=Summary!$B$28,J4424&lt;=Summary!$B$29,F4424*J4424&gt;1),"Yes","No")</f>
        <v>No</v>
      </c>
    </row>
    <row r="4425" customFormat="false" ht="15" hidden="false" customHeight="false" outlineLevel="0" collapsed="false">
      <c r="A4425" s="6" t="s">
        <v>151</v>
      </c>
      <c r="B4425" s="45" t="n">
        <v>42855</v>
      </c>
      <c r="C4425" s="6" t="s">
        <v>176</v>
      </c>
      <c r="D4425" s="6" t="s">
        <v>175</v>
      </c>
      <c r="E4425" s="6" t="s">
        <v>174</v>
      </c>
      <c r="F4425" s="34" t="n">
        <v>0.123409815132618</v>
      </c>
      <c r="G4425" s="34" t="n">
        <v>0.185429900181488</v>
      </c>
      <c r="H4425" s="34" t="n">
        <v>-0.0620200850488702</v>
      </c>
      <c r="I4425" s="34" t="n">
        <v>-0.334466474868231</v>
      </c>
      <c r="J4425" s="35" t="n">
        <v>5.5</v>
      </c>
      <c r="K4425" s="6" t="n">
        <v>1</v>
      </c>
      <c r="L4425" s="35" t="n">
        <v>4.5</v>
      </c>
      <c r="M4425" s="6" t="str">
        <f aca="false">IF(I4425&lt;=0,"Below 0%",IF(I4425&lt;=0.05,"0-5%",IF(I4425&lt;=0.1,"5-10%",IF(I4425&lt;=0.2,"10-20%",IF(I4425&lt;=0.4,"20-40%","Above 40%")))))</f>
        <v>Below 0%</v>
      </c>
      <c r="N4425" s="6" t="str">
        <f aca="false">IF(AND(H4425&gt;=Summary!$B$25,I4425&gt;=Summary!$B$26,I4425&lt;=Summary!$B$27,J4425&gt;=Summary!$B$28,J4425&lt;=Summary!$B$29,F4425*J4425&gt;1),"Yes","No")</f>
        <v>No</v>
      </c>
    </row>
    <row r="4426" customFormat="false" ht="15" hidden="false" customHeight="false" outlineLevel="0" collapsed="false">
      <c r="A4426" s="6" t="s">
        <v>151</v>
      </c>
      <c r="B4426" s="45" t="n">
        <v>42855</v>
      </c>
      <c r="C4426" s="6" t="s">
        <v>176</v>
      </c>
      <c r="D4426" s="6" t="s">
        <v>175</v>
      </c>
      <c r="E4426" s="6" t="s">
        <v>177</v>
      </c>
      <c r="F4426" s="34" t="n">
        <v>0.0465085916221142</v>
      </c>
      <c r="G4426" s="34" t="n">
        <v>0.101378176043557</v>
      </c>
      <c r="H4426" s="34" t="n">
        <v>-0.054869584421443</v>
      </c>
      <c r="I4426" s="34" t="n">
        <v>-0.541236650360214</v>
      </c>
      <c r="J4426" s="35" t="n">
        <v>10.06</v>
      </c>
      <c r="K4426" s="6" t="n">
        <v>0</v>
      </c>
      <c r="L4426" s="35" t="n">
        <v>-1</v>
      </c>
      <c r="M4426" s="6" t="str">
        <f aca="false">IF(I4426&lt;=0,"Below 0%",IF(I4426&lt;=0.05,"0-5%",IF(I4426&lt;=0.1,"5-10%",IF(I4426&lt;=0.2,"10-20%",IF(I4426&lt;=0.4,"20-40%","Above 40%")))))</f>
        <v>Below 0%</v>
      </c>
      <c r="N4426" s="6" t="str">
        <f aca="false">IF(AND(H4426&gt;=Summary!$B$25,I4426&gt;=Summary!$B$26,I4426&lt;=Summary!$B$27,J4426&gt;=Summary!$B$28,J4426&lt;=Summary!$B$29,F4426*J4426&gt;1),"Yes","No")</f>
        <v>No</v>
      </c>
    </row>
    <row r="4427" customFormat="false" ht="15" hidden="false" customHeight="false" outlineLevel="0" collapsed="false">
      <c r="A4427" s="6" t="s">
        <v>151</v>
      </c>
      <c r="B4427" s="45" t="n">
        <v>42855</v>
      </c>
      <c r="C4427" s="6" t="s">
        <v>200</v>
      </c>
      <c r="D4427" s="6" t="s">
        <v>194</v>
      </c>
      <c r="E4427" s="6" t="s">
        <v>187</v>
      </c>
      <c r="F4427" s="34" t="n">
        <v>0.164226531982422</v>
      </c>
      <c r="G4427" s="34" t="n">
        <v>0.0772731674251961</v>
      </c>
      <c r="H4427" s="34" t="n">
        <v>0.0869533645572258</v>
      </c>
      <c r="I4427" s="34" t="n">
        <v>1.12527242579257</v>
      </c>
      <c r="J4427" s="35" t="n">
        <v>13</v>
      </c>
      <c r="K4427" s="6" t="n">
        <v>0</v>
      </c>
      <c r="L4427" s="35" t="n">
        <v>-1</v>
      </c>
      <c r="M4427" s="6" t="str">
        <f aca="false">IF(I4427&lt;=0,"Below 0%",IF(I4427&lt;=0.05,"0-5%",IF(I4427&lt;=0.1,"5-10%",IF(I4427&lt;=0.2,"10-20%",IF(I4427&lt;=0.4,"20-40%","Above 40%")))))</f>
        <v>Above 40%</v>
      </c>
      <c r="N4427" s="6" t="str">
        <f aca="false">IF(AND(H4427&gt;=Summary!$B$25,I4427&gt;=Summary!$B$26,I4427&lt;=Summary!$B$27,J4427&gt;=Summary!$B$28,J4427&lt;=Summary!$B$29,F4427*J4427&gt;1),"Yes","No")</f>
        <v>No</v>
      </c>
    </row>
    <row r="4428" customFormat="false" ht="15" hidden="false" customHeight="false" outlineLevel="0" collapsed="false">
      <c r="A4428" s="6" t="s">
        <v>151</v>
      </c>
      <c r="B4428" s="45" t="n">
        <v>42855</v>
      </c>
      <c r="C4428" s="6" t="s">
        <v>200</v>
      </c>
      <c r="D4428" s="6" t="s">
        <v>194</v>
      </c>
      <c r="E4428" s="6" t="s">
        <v>174</v>
      </c>
      <c r="F4428" s="34" t="n">
        <v>0.21256896853447</v>
      </c>
      <c r="G4428" s="34" t="n">
        <v>0.167425196087925</v>
      </c>
      <c r="H4428" s="34" t="n">
        <v>0.0451437724465447</v>
      </c>
      <c r="I4428" s="34" t="n">
        <v>0.269635476029767</v>
      </c>
      <c r="J4428" s="35" t="n">
        <v>6</v>
      </c>
      <c r="K4428" s="6" t="n">
        <v>1</v>
      </c>
      <c r="L4428" s="35" t="n">
        <v>5</v>
      </c>
      <c r="M4428" s="6" t="str">
        <f aca="false">IF(I4428&lt;=0,"Below 0%",IF(I4428&lt;=0.05,"0-5%",IF(I4428&lt;=0.1,"5-10%",IF(I4428&lt;=0.2,"10-20%",IF(I4428&lt;=0.4,"20-40%","Above 40%")))))</f>
        <v>20-40%</v>
      </c>
      <c r="N4428" s="6" t="str">
        <f aca="false">IF(AND(H4428&gt;=Summary!$B$25,I4428&gt;=Summary!$B$26,I4428&lt;=Summary!$B$27,J4428&gt;=Summary!$B$28,J4428&lt;=Summary!$B$29,F4428*J4428&gt;1),"Yes","No")</f>
        <v>No</v>
      </c>
    </row>
    <row r="4429" customFormat="false" ht="15" hidden="false" customHeight="false" outlineLevel="0" collapsed="false">
      <c r="A4429" s="6" t="s">
        <v>151</v>
      </c>
      <c r="B4429" s="45" t="n">
        <v>42855</v>
      </c>
      <c r="C4429" s="6" t="s">
        <v>200</v>
      </c>
      <c r="D4429" s="6" t="s">
        <v>194</v>
      </c>
      <c r="E4429" s="6" t="s">
        <v>177</v>
      </c>
      <c r="F4429" s="34" t="n">
        <v>0.623204469680786</v>
      </c>
      <c r="G4429" s="34" t="n">
        <v>0.755301636486879</v>
      </c>
      <c r="H4429" s="34" t="n">
        <v>-0.132097166806093</v>
      </c>
      <c r="I4429" s="34" t="n">
        <v>-0.174893261744426</v>
      </c>
      <c r="J4429" s="35" t="n">
        <v>1.33</v>
      </c>
      <c r="K4429" s="6" t="n">
        <v>0</v>
      </c>
      <c r="L4429" s="35" t="n">
        <v>-1</v>
      </c>
      <c r="M4429" s="6" t="str">
        <f aca="false">IF(I4429&lt;=0,"Below 0%",IF(I4429&lt;=0.05,"0-5%",IF(I4429&lt;=0.1,"5-10%",IF(I4429&lt;=0.2,"10-20%",IF(I4429&lt;=0.4,"20-40%","Above 40%")))))</f>
        <v>Below 0%</v>
      </c>
      <c r="N4429" s="6" t="str">
        <f aca="false">IF(AND(H4429&gt;=Summary!$B$25,I4429&gt;=Summary!$B$26,I4429&lt;=Summary!$B$27,J4429&gt;=Summary!$B$28,J4429&lt;=Summary!$B$29,F4429*J4429&gt;1),"Yes","No")</f>
        <v>No</v>
      </c>
    </row>
    <row r="4430" customFormat="false" ht="15" hidden="false" customHeight="false" outlineLevel="0" collapsed="false">
      <c r="A4430" s="6" t="s">
        <v>151</v>
      </c>
      <c r="B4430" s="45" t="n">
        <v>42855</v>
      </c>
      <c r="C4430" s="6" t="s">
        <v>181</v>
      </c>
      <c r="D4430" s="6" t="s">
        <v>185</v>
      </c>
      <c r="E4430" s="6" t="s">
        <v>187</v>
      </c>
      <c r="F4430" s="34" t="n">
        <v>0.541443824768066</v>
      </c>
      <c r="G4430" s="34" t="n">
        <v>0.511182108626198</v>
      </c>
      <c r="H4430" s="34" t="n">
        <v>0.0302617161418682</v>
      </c>
      <c r="I4430" s="34" t="n">
        <v>0.0591994822025297</v>
      </c>
      <c r="J4430" s="35" t="n">
        <v>1.95</v>
      </c>
      <c r="K4430" s="6" t="n">
        <v>1</v>
      </c>
      <c r="L4430" s="35" t="n">
        <v>0.95</v>
      </c>
      <c r="M4430" s="6" t="str">
        <f aca="false">IF(I4430&lt;=0,"Below 0%",IF(I4430&lt;=0.05,"0-5%",IF(I4430&lt;=0.1,"5-10%",IF(I4430&lt;=0.2,"10-20%",IF(I4430&lt;=0.4,"20-40%","Above 40%")))))</f>
        <v>5-10%</v>
      </c>
      <c r="N4430" s="6" t="str">
        <f aca="false">IF(AND(H4430&gt;=Summary!$B$25,I4430&gt;=Summary!$B$26,I4430&lt;=Summary!$B$27,J4430&gt;=Summary!$B$28,J4430&lt;=Summary!$B$29,F4430*J4430&gt;1),"Yes","No")</f>
        <v>No</v>
      </c>
    </row>
    <row r="4431" customFormat="false" ht="15" hidden="false" customHeight="false" outlineLevel="0" collapsed="false">
      <c r="A4431" s="6" t="s">
        <v>151</v>
      </c>
      <c r="B4431" s="45" t="n">
        <v>42855</v>
      </c>
      <c r="C4431" s="6" t="s">
        <v>181</v>
      </c>
      <c r="D4431" s="6" t="s">
        <v>185</v>
      </c>
      <c r="E4431" s="6" t="s">
        <v>174</v>
      </c>
      <c r="F4431" s="34" t="n">
        <v>0.301144301891327</v>
      </c>
      <c r="G4431" s="34" t="n">
        <v>0.249201277955272</v>
      </c>
      <c r="H4431" s="34" t="n">
        <v>0.0519430239360554</v>
      </c>
      <c r="I4431" s="34" t="n">
        <v>0.20843803194853</v>
      </c>
      <c r="J4431" s="35" t="n">
        <v>4</v>
      </c>
      <c r="K4431" s="6" t="n">
        <v>0</v>
      </c>
      <c r="L4431" s="35" t="n">
        <v>-1</v>
      </c>
      <c r="M4431" s="6" t="str">
        <f aca="false">IF(I4431&lt;=0,"Below 0%",IF(I4431&lt;=0.05,"0-5%",IF(I4431&lt;=0.1,"5-10%",IF(I4431&lt;=0.2,"10-20%",IF(I4431&lt;=0.4,"20-40%","Above 40%")))))</f>
        <v>20-40%</v>
      </c>
      <c r="N4431" s="6" t="str">
        <f aca="false">IF(AND(H4431&gt;=Summary!$B$25,I4431&gt;=Summary!$B$26,I4431&lt;=Summary!$B$27,J4431&gt;=Summary!$B$28,J4431&lt;=Summary!$B$29,F4431*J4431&gt;1),"Yes","No")</f>
        <v>Yes</v>
      </c>
    </row>
    <row r="4432" customFormat="false" ht="15" hidden="false" customHeight="false" outlineLevel="0" collapsed="false">
      <c r="A4432" s="6" t="s">
        <v>151</v>
      </c>
      <c r="B4432" s="45" t="n">
        <v>42855</v>
      </c>
      <c r="C4432" s="6" t="s">
        <v>181</v>
      </c>
      <c r="D4432" s="6" t="s">
        <v>185</v>
      </c>
      <c r="E4432" s="6" t="s">
        <v>177</v>
      </c>
      <c r="F4432" s="34" t="n">
        <v>0.15741191804409</v>
      </c>
      <c r="G4432" s="34" t="n">
        <v>0.23961661341853</v>
      </c>
      <c r="H4432" s="34" t="n">
        <v>-0.0822046953744401</v>
      </c>
      <c r="I4432" s="34" t="n">
        <v>-0.343067595362663</v>
      </c>
      <c r="J4432" s="35" t="n">
        <v>4.16</v>
      </c>
      <c r="K4432" s="6" t="n">
        <v>0</v>
      </c>
      <c r="L4432" s="35" t="n">
        <v>-1</v>
      </c>
      <c r="M4432" s="6" t="str">
        <f aca="false">IF(I4432&lt;=0,"Below 0%",IF(I4432&lt;=0.05,"0-5%",IF(I4432&lt;=0.1,"5-10%",IF(I4432&lt;=0.2,"10-20%",IF(I4432&lt;=0.4,"20-40%","Above 40%")))))</f>
        <v>Below 0%</v>
      </c>
      <c r="N4432" s="6" t="str">
        <f aca="false">IF(AND(H4432&gt;=Summary!$B$25,I4432&gt;=Summary!$B$26,I4432&lt;=Summary!$B$27,J4432&gt;=Summary!$B$28,J4432&lt;=Summary!$B$29,F4432*J4432&gt;1),"Yes","No")</f>
        <v>No</v>
      </c>
    </row>
    <row r="4433" customFormat="false" ht="15" hidden="false" customHeight="false" outlineLevel="0" collapsed="false">
      <c r="A4433" s="6" t="s">
        <v>151</v>
      </c>
      <c r="B4433" s="45" t="n">
        <v>42856</v>
      </c>
      <c r="C4433" s="6" t="s">
        <v>198</v>
      </c>
      <c r="D4433" s="6" t="s">
        <v>183</v>
      </c>
      <c r="E4433" s="6" t="s">
        <v>187</v>
      </c>
      <c r="F4433" s="34" t="n">
        <v>0.253924190998077</v>
      </c>
      <c r="G4433" s="34" t="n">
        <v>0.152496422923413</v>
      </c>
      <c r="H4433" s="34" t="n">
        <v>0.101427768074665</v>
      </c>
      <c r="I4433" s="34" t="n">
        <v>0.665115719636281</v>
      </c>
      <c r="J4433" s="35" t="n">
        <v>6.62</v>
      </c>
      <c r="K4433" s="6" t="n">
        <v>0</v>
      </c>
      <c r="L4433" s="35" t="n">
        <v>-1</v>
      </c>
      <c r="M4433" s="6" t="str">
        <f aca="false">IF(I4433&lt;=0,"Below 0%",IF(I4433&lt;=0.05,"0-5%",IF(I4433&lt;=0.1,"5-10%",IF(I4433&lt;=0.2,"10-20%",IF(I4433&lt;=0.4,"20-40%","Above 40%")))))</f>
        <v>Above 40%</v>
      </c>
      <c r="N4433" s="6" t="str">
        <f aca="false">IF(AND(H4433&gt;=Summary!$B$25,I4433&gt;=Summary!$B$26,I4433&lt;=Summary!$B$27,J4433&gt;=Summary!$B$28,J4433&lt;=Summary!$B$29,F4433*J4433&gt;1),"Yes","No")</f>
        <v>No</v>
      </c>
    </row>
    <row r="4434" customFormat="false" ht="15" hidden="false" customHeight="false" outlineLevel="0" collapsed="false">
      <c r="A4434" s="6" t="s">
        <v>151</v>
      </c>
      <c r="B4434" s="45" t="n">
        <v>42856</v>
      </c>
      <c r="C4434" s="6" t="s">
        <v>198</v>
      </c>
      <c r="D4434" s="6" t="s">
        <v>183</v>
      </c>
      <c r="E4434" s="6" t="s">
        <v>174</v>
      </c>
      <c r="F4434" s="34" t="n">
        <v>0.27974545955658</v>
      </c>
      <c r="G4434" s="34" t="n">
        <v>0.224339182167332</v>
      </c>
      <c r="H4434" s="34" t="n">
        <v>0.0554062773892477</v>
      </c>
      <c r="I4434" s="34" t="n">
        <v>0.246975480849889</v>
      </c>
      <c r="J4434" s="35" t="n">
        <v>4.5</v>
      </c>
      <c r="K4434" s="6" t="n">
        <v>0</v>
      </c>
      <c r="L4434" s="35" t="n">
        <v>-1</v>
      </c>
      <c r="M4434" s="6" t="str">
        <f aca="false">IF(I4434&lt;=0,"Below 0%",IF(I4434&lt;=0.05,"0-5%",IF(I4434&lt;=0.1,"5-10%",IF(I4434&lt;=0.2,"10-20%",IF(I4434&lt;=0.4,"20-40%","Above 40%")))))</f>
        <v>20-40%</v>
      </c>
      <c r="N4434" s="6" t="str">
        <f aca="false">IF(AND(H4434&gt;=Summary!$B$25,I4434&gt;=Summary!$B$26,I4434&lt;=Summary!$B$27,J4434&gt;=Summary!$B$28,J4434&lt;=Summary!$B$29,F4434*J4434&gt;1),"Yes","No")</f>
        <v>Yes</v>
      </c>
    </row>
    <row r="4435" customFormat="false" ht="15" hidden="false" customHeight="false" outlineLevel="0" collapsed="false">
      <c r="A4435" s="6" t="s">
        <v>151</v>
      </c>
      <c r="B4435" s="45" t="n">
        <v>42856</v>
      </c>
      <c r="C4435" s="6" t="s">
        <v>198</v>
      </c>
      <c r="D4435" s="6" t="s">
        <v>183</v>
      </c>
      <c r="E4435" s="6" t="s">
        <v>177</v>
      </c>
      <c r="F4435" s="34" t="n">
        <v>0.466330349445343</v>
      </c>
      <c r="G4435" s="34" t="n">
        <v>0.623164394909255</v>
      </c>
      <c r="H4435" s="34" t="n">
        <v>-0.156834045463912</v>
      </c>
      <c r="I4435" s="34" t="n">
        <v>-0.251673630177074</v>
      </c>
      <c r="J4435" s="35" t="n">
        <v>1.62</v>
      </c>
      <c r="K4435" s="6" t="n">
        <v>1</v>
      </c>
      <c r="L4435" s="35" t="n">
        <v>0.62</v>
      </c>
      <c r="M4435" s="6" t="str">
        <f aca="false">IF(I4435&lt;=0,"Below 0%",IF(I4435&lt;=0.05,"0-5%",IF(I4435&lt;=0.1,"5-10%",IF(I4435&lt;=0.2,"10-20%",IF(I4435&lt;=0.4,"20-40%","Above 40%")))))</f>
        <v>Below 0%</v>
      </c>
      <c r="N4435" s="6" t="str">
        <f aca="false">IF(AND(H4435&gt;=Summary!$B$25,I4435&gt;=Summary!$B$26,I4435&lt;=Summary!$B$27,J4435&gt;=Summary!$B$28,J4435&lt;=Summary!$B$29,F4435*J4435&gt;1),"Yes","No")</f>
        <v>No</v>
      </c>
    </row>
    <row r="4436" customFormat="false" ht="15" hidden="false" customHeight="false" outlineLevel="0" collapsed="false">
      <c r="A4436" s="6" t="s">
        <v>151</v>
      </c>
      <c r="B4436" s="45" t="n">
        <v>42860</v>
      </c>
      <c r="C4436" s="6" t="s">
        <v>189</v>
      </c>
      <c r="D4436" s="6" t="s">
        <v>181</v>
      </c>
      <c r="E4436" s="6" t="s">
        <v>187</v>
      </c>
      <c r="F4436" s="34" t="n">
        <v>0.289116680622101</v>
      </c>
      <c r="G4436" s="34" t="n">
        <v>0.107194817315875</v>
      </c>
      <c r="H4436" s="34" t="n">
        <v>0.181921863306226</v>
      </c>
      <c r="I4436" s="34" t="n">
        <v>1.6971143555397</v>
      </c>
      <c r="J4436" s="35" t="n">
        <v>9.4</v>
      </c>
      <c r="K4436" s="6" t="n">
        <v>1</v>
      </c>
      <c r="L4436" s="35" t="n">
        <v>8.4</v>
      </c>
      <c r="M4436" s="6" t="str">
        <f aca="false">IF(I4436&lt;=0,"Below 0%",IF(I4436&lt;=0.05,"0-5%",IF(I4436&lt;=0.1,"5-10%",IF(I4436&lt;=0.2,"10-20%",IF(I4436&lt;=0.4,"20-40%","Above 40%")))))</f>
        <v>Above 40%</v>
      </c>
      <c r="N4436" s="6" t="str">
        <f aca="false">IF(AND(H4436&gt;=Summary!$B$25,I4436&gt;=Summary!$B$26,I4436&lt;=Summary!$B$27,J4436&gt;=Summary!$B$28,J4436&lt;=Summary!$B$29,F4436*J4436&gt;1),"Yes","No")</f>
        <v>No</v>
      </c>
    </row>
    <row r="4437" customFormat="false" ht="15" hidden="false" customHeight="false" outlineLevel="0" collapsed="false">
      <c r="A4437" s="6" t="s">
        <v>151</v>
      </c>
      <c r="B4437" s="45" t="n">
        <v>42860</v>
      </c>
      <c r="C4437" s="6" t="s">
        <v>189</v>
      </c>
      <c r="D4437" s="6" t="s">
        <v>181</v>
      </c>
      <c r="E4437" s="6" t="s">
        <v>174</v>
      </c>
      <c r="F4437" s="34" t="n">
        <v>0.175993159413338</v>
      </c>
      <c r="G4437" s="34" t="n">
        <v>0.183205687776222</v>
      </c>
      <c r="H4437" s="34" t="n">
        <v>-0.00721252836288452</v>
      </c>
      <c r="I4437" s="34" t="n">
        <v>-0.0393684740382859</v>
      </c>
      <c r="J4437" s="35" t="n">
        <v>5.5</v>
      </c>
      <c r="K4437" s="6" t="n">
        <v>0</v>
      </c>
      <c r="L4437" s="35" t="n">
        <v>-1</v>
      </c>
      <c r="M4437" s="6" t="str">
        <f aca="false">IF(I4437&lt;=0,"Below 0%",IF(I4437&lt;=0.05,"0-5%",IF(I4437&lt;=0.1,"5-10%",IF(I4437&lt;=0.2,"10-20%",IF(I4437&lt;=0.4,"20-40%","Above 40%")))))</f>
        <v>Below 0%</v>
      </c>
      <c r="N4437" s="6" t="str">
        <f aca="false">IF(AND(H4437&gt;=Summary!$B$25,I4437&gt;=Summary!$B$26,I4437&lt;=Summary!$B$27,J4437&gt;=Summary!$B$28,J4437&lt;=Summary!$B$29,F4437*J4437&gt;1),"Yes","No")</f>
        <v>No</v>
      </c>
    </row>
    <row r="4438" customFormat="false" ht="15" hidden="false" customHeight="false" outlineLevel="0" collapsed="false">
      <c r="A4438" s="6" t="s">
        <v>151</v>
      </c>
      <c r="B4438" s="45" t="n">
        <v>42860</v>
      </c>
      <c r="C4438" s="6" t="s">
        <v>189</v>
      </c>
      <c r="D4438" s="6" t="s">
        <v>181</v>
      </c>
      <c r="E4438" s="6" t="s">
        <v>177</v>
      </c>
      <c r="F4438" s="34" t="n">
        <v>0.534890174865723</v>
      </c>
      <c r="G4438" s="34" t="n">
        <v>0.709599494907903</v>
      </c>
      <c r="H4438" s="34" t="n">
        <v>-0.17470932004218</v>
      </c>
      <c r="I4438" s="34" t="n">
        <v>-0.246208348929075</v>
      </c>
      <c r="J4438" s="35" t="n">
        <v>1.42</v>
      </c>
      <c r="K4438" s="6" t="n">
        <v>0</v>
      </c>
      <c r="L4438" s="35" t="n">
        <v>-1</v>
      </c>
      <c r="M4438" s="6" t="str">
        <f aca="false">IF(I4438&lt;=0,"Below 0%",IF(I4438&lt;=0.05,"0-5%",IF(I4438&lt;=0.1,"5-10%",IF(I4438&lt;=0.2,"10-20%",IF(I4438&lt;=0.4,"20-40%","Above 40%")))))</f>
        <v>Below 0%</v>
      </c>
      <c r="N4438" s="6" t="str">
        <f aca="false">IF(AND(H4438&gt;=Summary!$B$25,I4438&gt;=Summary!$B$26,I4438&lt;=Summary!$B$27,J4438&gt;=Summary!$B$28,J4438&lt;=Summary!$B$29,F4438*J4438&gt;1),"Yes","No")</f>
        <v>No</v>
      </c>
    </row>
    <row r="4439" customFormat="false" ht="15" hidden="false" customHeight="false" outlineLevel="0" collapsed="false">
      <c r="A4439" s="6" t="s">
        <v>151</v>
      </c>
      <c r="B4439" s="45" t="n">
        <v>42861</v>
      </c>
      <c r="C4439" s="6" t="s">
        <v>199</v>
      </c>
      <c r="D4439" s="6" t="s">
        <v>192</v>
      </c>
      <c r="E4439" s="6" t="s">
        <v>187</v>
      </c>
      <c r="F4439" s="34" t="n">
        <v>0.481687009334564</v>
      </c>
      <c r="G4439" s="34" t="n">
        <v>0.440944881889764</v>
      </c>
      <c r="H4439" s="34" t="n">
        <v>0.0407421274448004</v>
      </c>
      <c r="I4439" s="34" t="n">
        <v>0.0923973247408867</v>
      </c>
      <c r="J4439" s="35" t="n">
        <v>2.25</v>
      </c>
      <c r="K4439" s="6" t="n">
        <v>0</v>
      </c>
      <c r="L4439" s="35" t="n">
        <v>-1</v>
      </c>
      <c r="M4439" s="6" t="str">
        <f aca="false">IF(I4439&lt;=0,"Below 0%",IF(I4439&lt;=0.05,"0-5%",IF(I4439&lt;=0.1,"5-10%",IF(I4439&lt;=0.2,"10-20%",IF(I4439&lt;=0.4,"20-40%","Above 40%")))))</f>
        <v>5-10%</v>
      </c>
      <c r="N4439" s="6" t="str">
        <f aca="false">IF(AND(H4439&gt;=Summary!$B$25,I4439&gt;=Summary!$B$26,I4439&lt;=Summary!$B$27,J4439&gt;=Summary!$B$28,J4439&lt;=Summary!$B$29,F4439*J4439&gt;1),"Yes","No")</f>
        <v>No</v>
      </c>
    </row>
    <row r="4440" customFormat="false" ht="15" hidden="false" customHeight="false" outlineLevel="0" collapsed="false">
      <c r="A4440" s="6" t="s">
        <v>151</v>
      </c>
      <c r="B4440" s="45" t="n">
        <v>42861</v>
      </c>
      <c r="C4440" s="6" t="s">
        <v>199</v>
      </c>
      <c r="D4440" s="6" t="s">
        <v>192</v>
      </c>
      <c r="E4440" s="6" t="s">
        <v>174</v>
      </c>
      <c r="F4440" s="34" t="n">
        <v>0.221821799874306</v>
      </c>
      <c r="G4440" s="34" t="n">
        <v>0.275590551181102</v>
      </c>
      <c r="H4440" s="34" t="n">
        <v>-0.0537687513067967</v>
      </c>
      <c r="I4440" s="34" t="n">
        <v>-0.195103754741805</v>
      </c>
      <c r="J4440" s="35" t="n">
        <v>3.6</v>
      </c>
      <c r="K4440" s="6" t="n">
        <v>1</v>
      </c>
      <c r="L4440" s="35" t="n">
        <v>2.6</v>
      </c>
      <c r="M4440" s="6" t="str">
        <f aca="false">IF(I4440&lt;=0,"Below 0%",IF(I4440&lt;=0.05,"0-5%",IF(I4440&lt;=0.1,"5-10%",IF(I4440&lt;=0.2,"10-20%",IF(I4440&lt;=0.4,"20-40%","Above 40%")))))</f>
        <v>Below 0%</v>
      </c>
      <c r="N4440" s="6" t="str">
        <f aca="false">IF(AND(H4440&gt;=Summary!$B$25,I4440&gt;=Summary!$B$26,I4440&lt;=Summary!$B$27,J4440&gt;=Summary!$B$28,J4440&lt;=Summary!$B$29,F4440*J4440&gt;1),"Yes","No")</f>
        <v>No</v>
      </c>
    </row>
    <row r="4441" customFormat="false" ht="15" hidden="false" customHeight="false" outlineLevel="0" collapsed="false">
      <c r="A4441" s="6" t="s">
        <v>151</v>
      </c>
      <c r="B4441" s="45" t="n">
        <v>42861</v>
      </c>
      <c r="C4441" s="6" t="s">
        <v>199</v>
      </c>
      <c r="D4441" s="6" t="s">
        <v>192</v>
      </c>
      <c r="E4441" s="6" t="s">
        <v>177</v>
      </c>
      <c r="F4441" s="34" t="n">
        <v>0.296491205692291</v>
      </c>
      <c r="G4441" s="34" t="n">
        <v>0.283464566929134</v>
      </c>
      <c r="H4441" s="34" t="n">
        <v>0.0130266387631574</v>
      </c>
      <c r="I4441" s="34" t="n">
        <v>0.0459550867478054</v>
      </c>
      <c r="J4441" s="35" t="n">
        <v>3.5</v>
      </c>
      <c r="K4441" s="6" t="n">
        <v>0</v>
      </c>
      <c r="L4441" s="35" t="n">
        <v>-1</v>
      </c>
      <c r="M4441" s="6" t="str">
        <f aca="false">IF(I4441&lt;=0,"Below 0%",IF(I4441&lt;=0.05,"0-5%",IF(I4441&lt;=0.1,"5-10%",IF(I4441&lt;=0.2,"10-20%",IF(I4441&lt;=0.4,"20-40%","Above 40%")))))</f>
        <v>0-5%</v>
      </c>
      <c r="N4441" s="6" t="str">
        <f aca="false">IF(AND(H4441&gt;=Summary!$B$25,I4441&gt;=Summary!$B$26,I4441&lt;=Summary!$B$27,J4441&gt;=Summary!$B$28,J4441&lt;=Summary!$B$29,F4441*J4441&gt;1),"Yes","No")</f>
        <v>No</v>
      </c>
    </row>
    <row r="4442" customFormat="false" ht="15" hidden="false" customHeight="false" outlineLevel="0" collapsed="false">
      <c r="A4442" s="6" t="s">
        <v>151</v>
      </c>
      <c r="B4442" s="45" t="n">
        <v>42861</v>
      </c>
      <c r="C4442" s="6" t="s">
        <v>196</v>
      </c>
      <c r="D4442" s="6" t="s">
        <v>178</v>
      </c>
      <c r="E4442" s="6" t="s">
        <v>187</v>
      </c>
      <c r="F4442" s="34" t="n">
        <v>0.327992975711823</v>
      </c>
      <c r="G4442" s="34" t="n">
        <v>0.449758666081615</v>
      </c>
      <c r="H4442" s="34" t="n">
        <v>-0.121765690369792</v>
      </c>
      <c r="I4442" s="34" t="n">
        <v>-0.270735617905128</v>
      </c>
      <c r="J4442" s="35" t="n">
        <v>2.31</v>
      </c>
      <c r="K4442" s="6" t="n">
        <v>0</v>
      </c>
      <c r="L4442" s="35" t="n">
        <v>-1</v>
      </c>
      <c r="M4442" s="6" t="str">
        <f aca="false">IF(I4442&lt;=0,"Below 0%",IF(I4442&lt;=0.05,"0-5%",IF(I4442&lt;=0.1,"5-10%",IF(I4442&lt;=0.2,"10-20%",IF(I4442&lt;=0.4,"20-40%","Above 40%")))))</f>
        <v>Below 0%</v>
      </c>
      <c r="N4442" s="6" t="str">
        <f aca="false">IF(AND(H4442&gt;=Summary!$B$25,I4442&gt;=Summary!$B$26,I4442&lt;=Summary!$B$27,J4442&gt;=Summary!$B$28,J4442&lt;=Summary!$B$29,F4442*J4442&gt;1),"Yes","No")</f>
        <v>No</v>
      </c>
    </row>
    <row r="4443" customFormat="false" ht="15" hidden="false" customHeight="false" outlineLevel="0" collapsed="false">
      <c r="A4443" s="6" t="s">
        <v>151</v>
      </c>
      <c r="B4443" s="45" t="n">
        <v>42861</v>
      </c>
      <c r="C4443" s="6" t="s">
        <v>196</v>
      </c>
      <c r="D4443" s="6" t="s">
        <v>178</v>
      </c>
      <c r="E4443" s="6" t="s">
        <v>174</v>
      </c>
      <c r="F4443" s="34" t="n">
        <v>0.324364811182022</v>
      </c>
      <c r="G4443" s="34" t="n">
        <v>0.296840719613866</v>
      </c>
      <c r="H4443" s="34" t="n">
        <v>0.0275240915681564</v>
      </c>
      <c r="I4443" s="34" t="n">
        <v>0.0927234363397316</v>
      </c>
      <c r="J4443" s="35" t="n">
        <v>3.5</v>
      </c>
      <c r="K4443" s="6" t="n">
        <v>1</v>
      </c>
      <c r="L4443" s="35" t="n">
        <v>2.5</v>
      </c>
      <c r="M4443" s="6" t="str">
        <f aca="false">IF(I4443&lt;=0,"Below 0%",IF(I4443&lt;=0.05,"0-5%",IF(I4443&lt;=0.1,"5-10%",IF(I4443&lt;=0.2,"10-20%",IF(I4443&lt;=0.4,"20-40%","Above 40%")))))</f>
        <v>5-10%</v>
      </c>
      <c r="N4443" s="6" t="str">
        <f aca="false">IF(AND(H4443&gt;=Summary!$B$25,I4443&gt;=Summary!$B$26,I4443&lt;=Summary!$B$27,J4443&gt;=Summary!$B$28,J4443&lt;=Summary!$B$29,F4443*J4443&gt;1),"Yes","No")</f>
        <v>No</v>
      </c>
    </row>
    <row r="4444" customFormat="false" ht="15" hidden="false" customHeight="false" outlineLevel="0" collapsed="false">
      <c r="A4444" s="6" t="s">
        <v>151</v>
      </c>
      <c r="B4444" s="45" t="n">
        <v>42861</v>
      </c>
      <c r="C4444" s="6" t="s">
        <v>196</v>
      </c>
      <c r="D4444" s="6" t="s">
        <v>178</v>
      </c>
      <c r="E4444" s="6" t="s">
        <v>177</v>
      </c>
      <c r="F4444" s="34" t="n">
        <v>0.347642183303833</v>
      </c>
      <c r="G4444" s="34" t="n">
        <v>0.25340061430452</v>
      </c>
      <c r="H4444" s="34" t="n">
        <v>0.0942415689993135</v>
      </c>
      <c r="I4444" s="34" t="n">
        <v>0.371907421211144</v>
      </c>
      <c r="J4444" s="35" t="n">
        <v>4.1</v>
      </c>
      <c r="K4444" s="6" t="n">
        <v>0</v>
      </c>
      <c r="L4444" s="35" t="n">
        <v>-1</v>
      </c>
      <c r="M4444" s="6" t="str">
        <f aca="false">IF(I4444&lt;=0,"Below 0%",IF(I4444&lt;=0.05,"0-5%",IF(I4444&lt;=0.1,"5-10%",IF(I4444&lt;=0.2,"10-20%",IF(I4444&lt;=0.4,"20-40%","Above 40%")))))</f>
        <v>20-40%</v>
      </c>
      <c r="N4444" s="6" t="str">
        <f aca="false">IF(AND(H4444&gt;=Summary!$B$25,I4444&gt;=Summary!$B$26,I4444&lt;=Summary!$B$27,J4444&gt;=Summary!$B$28,J4444&lt;=Summary!$B$29,F4444*J4444&gt;1),"Yes","No")</f>
        <v>Yes</v>
      </c>
    </row>
    <row r="4445" customFormat="false" ht="15" hidden="false" customHeight="false" outlineLevel="0" collapsed="false">
      <c r="A4445" s="6" t="s">
        <v>151</v>
      </c>
      <c r="B4445" s="45" t="n">
        <v>42861</v>
      </c>
      <c r="C4445" s="6" t="s">
        <v>186</v>
      </c>
      <c r="D4445" s="6" t="s">
        <v>191</v>
      </c>
      <c r="E4445" s="6" t="s">
        <v>187</v>
      </c>
      <c r="F4445" s="34" t="n">
        <v>0.67840301990509</v>
      </c>
      <c r="G4445" s="34" t="n">
        <v>0.663726474826427</v>
      </c>
      <c r="H4445" s="34" t="n">
        <v>0.0146765450786636</v>
      </c>
      <c r="I4445" s="34" t="n">
        <v>0.0221123393977944</v>
      </c>
      <c r="J4445" s="35" t="n">
        <v>1.51</v>
      </c>
      <c r="K4445" s="6" t="n">
        <v>0</v>
      </c>
      <c r="L4445" s="35" t="n">
        <v>-1</v>
      </c>
      <c r="M4445" s="6" t="str">
        <f aca="false">IF(I4445&lt;=0,"Below 0%",IF(I4445&lt;=0.05,"0-5%",IF(I4445&lt;=0.1,"5-10%",IF(I4445&lt;=0.2,"10-20%",IF(I4445&lt;=0.4,"20-40%","Above 40%")))))</f>
        <v>0-5%</v>
      </c>
      <c r="N4445" s="6" t="str">
        <f aca="false">IF(AND(H4445&gt;=Summary!$B$25,I4445&gt;=Summary!$B$26,I4445&lt;=Summary!$B$27,J4445&gt;=Summary!$B$28,J4445&lt;=Summary!$B$29,F4445*J4445&gt;1),"Yes","No")</f>
        <v>No</v>
      </c>
    </row>
    <row r="4446" customFormat="false" ht="15" hidden="false" customHeight="false" outlineLevel="0" collapsed="false">
      <c r="A4446" s="6" t="s">
        <v>151</v>
      </c>
      <c r="B4446" s="45" t="n">
        <v>42861</v>
      </c>
      <c r="C4446" s="6" t="s">
        <v>186</v>
      </c>
      <c r="D4446" s="6" t="s">
        <v>191</v>
      </c>
      <c r="E4446" s="6" t="s">
        <v>174</v>
      </c>
      <c r="F4446" s="34" t="n">
        <v>0.149239376187325</v>
      </c>
      <c r="G4446" s="34" t="n">
        <v>0.210995153050085</v>
      </c>
      <c r="H4446" s="34" t="n">
        <v>-0.0617557768627606</v>
      </c>
      <c r="I4446" s="34" t="n">
        <v>-0.292688130367153</v>
      </c>
      <c r="J4446" s="35" t="n">
        <v>4.75</v>
      </c>
      <c r="K4446" s="6" t="n">
        <v>0</v>
      </c>
      <c r="L4446" s="35" t="n">
        <v>-1</v>
      </c>
      <c r="M4446" s="6" t="str">
        <f aca="false">IF(I4446&lt;=0,"Below 0%",IF(I4446&lt;=0.05,"0-5%",IF(I4446&lt;=0.1,"5-10%",IF(I4446&lt;=0.2,"10-20%",IF(I4446&lt;=0.4,"20-40%","Above 40%")))))</f>
        <v>Below 0%</v>
      </c>
      <c r="N4446" s="6" t="str">
        <f aca="false">IF(AND(H4446&gt;=Summary!$B$25,I4446&gt;=Summary!$B$26,I4446&lt;=Summary!$B$27,J4446&gt;=Summary!$B$28,J4446&lt;=Summary!$B$29,F4446*J4446&gt;1),"Yes","No")</f>
        <v>No</v>
      </c>
    </row>
    <row r="4447" customFormat="false" ht="15" hidden="false" customHeight="false" outlineLevel="0" collapsed="false">
      <c r="A4447" s="6" t="s">
        <v>151</v>
      </c>
      <c r="B4447" s="45" t="n">
        <v>42861</v>
      </c>
      <c r="C4447" s="6" t="s">
        <v>186</v>
      </c>
      <c r="D4447" s="6" t="s">
        <v>191</v>
      </c>
      <c r="E4447" s="6" t="s">
        <v>177</v>
      </c>
      <c r="F4447" s="34" t="n">
        <v>0.172357603907585</v>
      </c>
      <c r="G4447" s="34" t="n">
        <v>0.125278372123488</v>
      </c>
      <c r="H4447" s="34" t="n">
        <v>0.0470792317840971</v>
      </c>
      <c r="I4447" s="34" t="n">
        <v>0.375796963083865</v>
      </c>
      <c r="J4447" s="35" t="n">
        <v>8</v>
      </c>
      <c r="K4447" s="6" t="n">
        <v>1</v>
      </c>
      <c r="L4447" s="35" t="n">
        <v>7</v>
      </c>
      <c r="M4447" s="6" t="str">
        <f aca="false">IF(I4447&lt;=0,"Below 0%",IF(I4447&lt;=0.05,"0-5%",IF(I4447&lt;=0.1,"5-10%",IF(I4447&lt;=0.2,"10-20%",IF(I4447&lt;=0.4,"20-40%","Above 40%")))))</f>
        <v>20-40%</v>
      </c>
      <c r="N4447" s="6" t="str">
        <f aca="false">IF(AND(H4447&gt;=Summary!$B$25,I4447&gt;=Summary!$B$26,I4447&lt;=Summary!$B$27,J4447&gt;=Summary!$B$28,J4447&lt;=Summary!$B$29,F4447*J4447&gt;1),"Yes","No")</f>
        <v>No</v>
      </c>
    </row>
    <row r="4448" customFormat="false" ht="15" hidden="false" customHeight="false" outlineLevel="0" collapsed="false">
      <c r="A4448" s="6" t="s">
        <v>151</v>
      </c>
      <c r="B4448" s="45" t="n">
        <v>42861</v>
      </c>
      <c r="C4448" s="6" t="s">
        <v>195</v>
      </c>
      <c r="D4448" s="6" t="s">
        <v>198</v>
      </c>
      <c r="E4448" s="6" t="s">
        <v>187</v>
      </c>
      <c r="F4448" s="34" t="n">
        <v>0.580944061279297</v>
      </c>
      <c r="G4448" s="34" t="n">
        <v>0.621572212065814</v>
      </c>
      <c r="H4448" s="34" t="n">
        <v>-0.0406281507865166</v>
      </c>
      <c r="I4448" s="34" t="n">
        <v>-0.0653635249418371</v>
      </c>
      <c r="J4448" s="35" t="n">
        <v>1.61</v>
      </c>
      <c r="K4448" s="6" t="n">
        <v>1</v>
      </c>
      <c r="L4448" s="35" t="n">
        <v>0.61</v>
      </c>
      <c r="M4448" s="6" t="str">
        <f aca="false">IF(I4448&lt;=0,"Below 0%",IF(I4448&lt;=0.05,"0-5%",IF(I4448&lt;=0.1,"5-10%",IF(I4448&lt;=0.2,"10-20%",IF(I4448&lt;=0.4,"20-40%","Above 40%")))))</f>
        <v>Below 0%</v>
      </c>
      <c r="N4448" s="6" t="str">
        <f aca="false">IF(AND(H4448&gt;=Summary!$B$25,I4448&gt;=Summary!$B$26,I4448&lt;=Summary!$B$27,J4448&gt;=Summary!$B$28,J4448&lt;=Summary!$B$29,F4448*J4448&gt;1),"Yes","No")</f>
        <v>No</v>
      </c>
    </row>
    <row r="4449" customFormat="false" ht="15" hidden="false" customHeight="false" outlineLevel="0" collapsed="false">
      <c r="A4449" s="6" t="s">
        <v>151</v>
      </c>
      <c r="B4449" s="45" t="n">
        <v>42861</v>
      </c>
      <c r="C4449" s="6" t="s">
        <v>195</v>
      </c>
      <c r="D4449" s="6" t="s">
        <v>198</v>
      </c>
      <c r="E4449" s="6" t="s">
        <v>174</v>
      </c>
      <c r="F4449" s="34" t="n">
        <v>0.233017027378082</v>
      </c>
      <c r="G4449" s="34" t="n">
        <v>0.235466179159049</v>
      </c>
      <c r="H4449" s="34" t="n">
        <v>-0.00244915178096711</v>
      </c>
      <c r="I4449" s="34" t="n">
        <v>-0.0104012890076787</v>
      </c>
      <c r="J4449" s="35" t="n">
        <v>4.25</v>
      </c>
      <c r="K4449" s="6" t="n">
        <v>0</v>
      </c>
      <c r="L4449" s="35" t="n">
        <v>-1</v>
      </c>
      <c r="M4449" s="6" t="str">
        <f aca="false">IF(I4449&lt;=0,"Below 0%",IF(I4449&lt;=0.05,"0-5%",IF(I4449&lt;=0.1,"5-10%",IF(I4449&lt;=0.2,"10-20%",IF(I4449&lt;=0.4,"20-40%","Above 40%")))))</f>
        <v>Below 0%</v>
      </c>
      <c r="N4449" s="6" t="str">
        <f aca="false">IF(AND(H4449&gt;=Summary!$B$25,I4449&gt;=Summary!$B$26,I4449&lt;=Summary!$B$27,J4449&gt;=Summary!$B$28,J4449&lt;=Summary!$B$29,F4449*J4449&gt;1),"Yes","No")</f>
        <v>No</v>
      </c>
    </row>
    <row r="4450" customFormat="false" ht="15" hidden="false" customHeight="false" outlineLevel="0" collapsed="false">
      <c r="A4450" s="6" t="s">
        <v>151</v>
      </c>
      <c r="B4450" s="45" t="n">
        <v>42861</v>
      </c>
      <c r="C4450" s="6" t="s">
        <v>195</v>
      </c>
      <c r="D4450" s="6" t="s">
        <v>198</v>
      </c>
      <c r="E4450" s="6" t="s">
        <v>177</v>
      </c>
      <c r="F4450" s="34" t="n">
        <v>0.186038866639137</v>
      </c>
      <c r="G4450" s="34" t="n">
        <v>0.142961608775137</v>
      </c>
      <c r="H4450" s="34" t="n">
        <v>0.0430772578640002</v>
      </c>
      <c r="I4450" s="34" t="n">
        <v>0.301320461018006</v>
      </c>
      <c r="J4450" s="35" t="n">
        <v>7</v>
      </c>
      <c r="K4450" s="6" t="n">
        <v>0</v>
      </c>
      <c r="L4450" s="35" t="n">
        <v>-1</v>
      </c>
      <c r="M4450" s="6" t="str">
        <f aca="false">IF(I4450&lt;=0,"Below 0%",IF(I4450&lt;=0.05,"0-5%",IF(I4450&lt;=0.1,"5-10%",IF(I4450&lt;=0.2,"10-20%",IF(I4450&lt;=0.4,"20-40%","Above 40%")))))</f>
        <v>20-40%</v>
      </c>
      <c r="N4450" s="6" t="str">
        <f aca="false">IF(AND(H4450&gt;=Summary!$B$25,I4450&gt;=Summary!$B$26,I4450&lt;=Summary!$B$27,J4450&gt;=Summary!$B$28,J4450&lt;=Summary!$B$29,F4450*J4450&gt;1),"Yes","No")</f>
        <v>No</v>
      </c>
    </row>
    <row r="4451" customFormat="false" ht="15" hidden="false" customHeight="false" outlineLevel="0" collapsed="false">
      <c r="A4451" s="6" t="s">
        <v>151</v>
      </c>
      <c r="B4451" s="45" t="n">
        <v>42861</v>
      </c>
      <c r="C4451" s="6" t="s">
        <v>194</v>
      </c>
      <c r="D4451" s="6" t="s">
        <v>180</v>
      </c>
      <c r="E4451" s="6" t="s">
        <v>187</v>
      </c>
      <c r="F4451" s="34" t="n">
        <v>0.724782764911652</v>
      </c>
      <c r="G4451" s="34" t="n">
        <v>0.769520935496039</v>
      </c>
      <c r="H4451" s="34" t="n">
        <v>-0.0447381705843877</v>
      </c>
      <c r="I4451" s="34" t="n">
        <v>-0.0581376912839273</v>
      </c>
      <c r="J4451" s="35" t="n">
        <v>1.3</v>
      </c>
      <c r="K4451" s="6" t="n">
        <v>1</v>
      </c>
      <c r="L4451" s="35" t="n">
        <v>0.3</v>
      </c>
      <c r="M4451" s="6" t="str">
        <f aca="false">IF(I4451&lt;=0,"Below 0%",IF(I4451&lt;=0.05,"0-5%",IF(I4451&lt;=0.1,"5-10%",IF(I4451&lt;=0.2,"10-20%",IF(I4451&lt;=0.4,"20-40%","Above 40%")))))</f>
        <v>Below 0%</v>
      </c>
      <c r="N4451" s="6" t="str">
        <f aca="false">IF(AND(H4451&gt;=Summary!$B$25,I4451&gt;=Summary!$B$26,I4451&lt;=Summary!$B$27,J4451&gt;=Summary!$B$28,J4451&lt;=Summary!$B$29,F4451*J4451&gt;1),"Yes","No")</f>
        <v>No</v>
      </c>
    </row>
    <row r="4452" customFormat="false" ht="15" hidden="false" customHeight="false" outlineLevel="0" collapsed="false">
      <c r="A4452" s="6" t="s">
        <v>151</v>
      </c>
      <c r="B4452" s="45" t="n">
        <v>42861</v>
      </c>
      <c r="C4452" s="6" t="s">
        <v>194</v>
      </c>
      <c r="D4452" s="6" t="s">
        <v>180</v>
      </c>
      <c r="E4452" s="6" t="s">
        <v>174</v>
      </c>
      <c r="F4452" s="34" t="n">
        <v>0.155189678072929</v>
      </c>
      <c r="G4452" s="34" t="n">
        <v>0.14711429649189</v>
      </c>
      <c r="H4452" s="34" t="n">
        <v>0.00807538158103952</v>
      </c>
      <c r="I4452" s="34" t="n">
        <v>0.0548918886444507</v>
      </c>
      <c r="J4452" s="35" t="n">
        <v>6.8</v>
      </c>
      <c r="K4452" s="6" t="n">
        <v>0</v>
      </c>
      <c r="L4452" s="35" t="n">
        <v>-1</v>
      </c>
      <c r="M4452" s="6" t="str">
        <f aca="false">IF(I4452&lt;=0,"Below 0%",IF(I4452&lt;=0.05,"0-5%",IF(I4452&lt;=0.1,"5-10%",IF(I4452&lt;=0.2,"10-20%",IF(I4452&lt;=0.4,"20-40%","Above 40%")))))</f>
        <v>5-10%</v>
      </c>
      <c r="N4452" s="6" t="str">
        <f aca="false">IF(AND(H4452&gt;=Summary!$B$25,I4452&gt;=Summary!$B$26,I4452&lt;=Summary!$B$27,J4452&gt;=Summary!$B$28,J4452&lt;=Summary!$B$29,F4452*J4452&gt;1),"Yes","No")</f>
        <v>No</v>
      </c>
    </row>
    <row r="4453" customFormat="false" ht="15" hidden="false" customHeight="false" outlineLevel="0" collapsed="false">
      <c r="A4453" s="6" t="s">
        <v>151</v>
      </c>
      <c r="B4453" s="45" t="n">
        <v>42861</v>
      </c>
      <c r="C4453" s="6" t="s">
        <v>194</v>
      </c>
      <c r="D4453" s="6" t="s">
        <v>180</v>
      </c>
      <c r="E4453" s="6" t="s">
        <v>177</v>
      </c>
      <c r="F4453" s="34" t="n">
        <v>0.120027534663677</v>
      </c>
      <c r="G4453" s="34" t="n">
        <v>0.0833647680120709</v>
      </c>
      <c r="H4453" s="34" t="n">
        <v>0.0366627666516063</v>
      </c>
      <c r="I4453" s="34" t="n">
        <v>0.439787304947549</v>
      </c>
      <c r="J4453" s="35" t="n">
        <v>12</v>
      </c>
      <c r="K4453" s="6" t="n">
        <v>0</v>
      </c>
      <c r="L4453" s="35" t="n">
        <v>-1</v>
      </c>
      <c r="M4453" s="6" t="str">
        <f aca="false">IF(I4453&lt;=0,"Below 0%",IF(I4453&lt;=0.05,"0-5%",IF(I4453&lt;=0.1,"5-10%",IF(I4453&lt;=0.2,"10-20%",IF(I4453&lt;=0.4,"20-40%","Above 40%")))))</f>
        <v>Above 40%</v>
      </c>
      <c r="N4453" s="6" t="str">
        <f aca="false">IF(AND(H4453&gt;=Summary!$B$25,I4453&gt;=Summary!$B$26,I4453&lt;=Summary!$B$27,J4453&gt;=Summary!$B$28,J4453&lt;=Summary!$B$29,F4453*J4453&gt;1),"Yes","No")</f>
        <v>No</v>
      </c>
    </row>
    <row r="4454" customFormat="false" ht="15" hidden="false" customHeight="false" outlineLevel="0" collapsed="false">
      <c r="A4454" s="6" t="s">
        <v>151</v>
      </c>
      <c r="B4454" s="45" t="n">
        <v>42861</v>
      </c>
      <c r="C4454" s="6" t="s">
        <v>175</v>
      </c>
      <c r="D4454" s="6" t="s">
        <v>173</v>
      </c>
      <c r="E4454" s="6" t="s">
        <v>187</v>
      </c>
      <c r="F4454" s="34" t="n">
        <v>0.279637098312378</v>
      </c>
      <c r="G4454" s="34" t="n">
        <v>0.350857652038316</v>
      </c>
      <c r="H4454" s="34" t="n">
        <v>-0.0712205537259379</v>
      </c>
      <c r="I4454" s="34" t="n">
        <v>-0.202989882968721</v>
      </c>
      <c r="J4454" s="35" t="n">
        <v>2.82</v>
      </c>
      <c r="K4454" s="6" t="n">
        <v>1</v>
      </c>
      <c r="L4454" s="35" t="n">
        <v>1.82</v>
      </c>
      <c r="M4454" s="6" t="str">
        <f aca="false">IF(I4454&lt;=0,"Below 0%",IF(I4454&lt;=0.05,"0-5%",IF(I4454&lt;=0.1,"5-10%",IF(I4454&lt;=0.2,"10-20%",IF(I4454&lt;=0.4,"20-40%","Above 40%")))))</f>
        <v>Below 0%</v>
      </c>
      <c r="N4454" s="6" t="str">
        <f aca="false">IF(AND(H4454&gt;=Summary!$B$25,I4454&gt;=Summary!$B$26,I4454&lt;=Summary!$B$27,J4454&gt;=Summary!$B$28,J4454&lt;=Summary!$B$29,F4454*J4454&gt;1),"Yes","No")</f>
        <v>No</v>
      </c>
    </row>
    <row r="4455" customFormat="false" ht="15" hidden="false" customHeight="false" outlineLevel="0" collapsed="false">
      <c r="A4455" s="6" t="s">
        <v>151</v>
      </c>
      <c r="B4455" s="45" t="n">
        <v>42861</v>
      </c>
      <c r="C4455" s="6" t="s">
        <v>175</v>
      </c>
      <c r="D4455" s="6" t="s">
        <v>173</v>
      </c>
      <c r="E4455" s="6" t="s">
        <v>174</v>
      </c>
      <c r="F4455" s="34" t="n">
        <v>0.261120647192001</v>
      </c>
      <c r="G4455" s="34" t="n">
        <v>0.282691022499443</v>
      </c>
      <c r="H4455" s="34" t="n">
        <v>-0.0215703753074417</v>
      </c>
      <c r="I4455" s="34" t="n">
        <v>-0.0763037153310527</v>
      </c>
      <c r="J4455" s="35" t="n">
        <v>3.5</v>
      </c>
      <c r="K4455" s="6" t="n">
        <v>0</v>
      </c>
      <c r="L4455" s="35" t="n">
        <v>-1</v>
      </c>
      <c r="M4455" s="6" t="str">
        <f aca="false">IF(I4455&lt;=0,"Below 0%",IF(I4455&lt;=0.05,"0-5%",IF(I4455&lt;=0.1,"5-10%",IF(I4455&lt;=0.2,"10-20%",IF(I4455&lt;=0.4,"20-40%","Above 40%")))))</f>
        <v>Below 0%</v>
      </c>
      <c r="N4455" s="6" t="str">
        <f aca="false">IF(AND(H4455&gt;=Summary!$B$25,I4455&gt;=Summary!$B$26,I4455&lt;=Summary!$B$27,J4455&gt;=Summary!$B$28,J4455&lt;=Summary!$B$29,F4455*J4455&gt;1),"Yes","No")</f>
        <v>No</v>
      </c>
    </row>
    <row r="4456" customFormat="false" ht="15" hidden="false" customHeight="false" outlineLevel="0" collapsed="false">
      <c r="A4456" s="6" t="s">
        <v>151</v>
      </c>
      <c r="B4456" s="45" t="n">
        <v>42861</v>
      </c>
      <c r="C4456" s="6" t="s">
        <v>175</v>
      </c>
      <c r="D4456" s="6" t="s">
        <v>173</v>
      </c>
      <c r="E4456" s="6" t="s">
        <v>177</v>
      </c>
      <c r="F4456" s="34" t="n">
        <v>0.459242254495621</v>
      </c>
      <c r="G4456" s="34" t="n">
        <v>0.366451325462241</v>
      </c>
      <c r="H4456" s="34" t="n">
        <v>0.0927909290333797</v>
      </c>
      <c r="I4456" s="34" t="n">
        <v>0.253214881720876</v>
      </c>
      <c r="J4456" s="35" t="n">
        <v>2.7</v>
      </c>
      <c r="K4456" s="6" t="n">
        <v>0</v>
      </c>
      <c r="L4456" s="35" t="n">
        <v>-1</v>
      </c>
      <c r="M4456" s="6" t="str">
        <f aca="false">IF(I4456&lt;=0,"Below 0%",IF(I4456&lt;=0.05,"0-5%",IF(I4456&lt;=0.1,"5-10%",IF(I4456&lt;=0.2,"10-20%",IF(I4456&lt;=0.4,"20-40%","Above 40%")))))</f>
        <v>20-40%</v>
      </c>
      <c r="N4456" s="6" t="str">
        <f aca="false">IF(AND(H4456&gt;=Summary!$B$25,I4456&gt;=Summary!$B$26,I4456&lt;=Summary!$B$27,J4456&gt;=Summary!$B$28,J4456&lt;=Summary!$B$29,F4456*J4456&gt;1),"Yes","No")</f>
        <v>Yes</v>
      </c>
    </row>
    <row r="4457" customFormat="false" ht="15" hidden="false" customHeight="false" outlineLevel="0" collapsed="false">
      <c r="A4457" s="6" t="s">
        <v>151</v>
      </c>
      <c r="B4457" s="45" t="n">
        <v>42862</v>
      </c>
      <c r="C4457" s="6" t="s">
        <v>185</v>
      </c>
      <c r="D4457" s="6" t="s">
        <v>176</v>
      </c>
      <c r="E4457" s="6" t="s">
        <v>187</v>
      </c>
      <c r="F4457" s="34" t="n">
        <v>0.34181547164917</v>
      </c>
      <c r="G4457" s="34" t="n">
        <v>0.489000316212676</v>
      </c>
      <c r="H4457" s="34" t="n">
        <v>-0.147184844563506</v>
      </c>
      <c r="I4457" s="34" t="n">
        <v>-0.300991307538321</v>
      </c>
      <c r="J4457" s="35" t="n">
        <v>2.1</v>
      </c>
      <c r="K4457" s="6" t="n">
        <v>1</v>
      </c>
      <c r="L4457" s="35" t="n">
        <v>1.1</v>
      </c>
      <c r="M4457" s="6" t="str">
        <f aca="false">IF(I4457&lt;=0,"Below 0%",IF(I4457&lt;=0.05,"0-5%",IF(I4457&lt;=0.1,"5-10%",IF(I4457&lt;=0.2,"10-20%",IF(I4457&lt;=0.4,"20-40%","Above 40%")))))</f>
        <v>Below 0%</v>
      </c>
      <c r="N4457" s="6" t="str">
        <f aca="false">IF(AND(H4457&gt;=Summary!$B$25,I4457&gt;=Summary!$B$26,I4457&lt;=Summary!$B$27,J4457&gt;=Summary!$B$28,J4457&lt;=Summary!$B$29,F4457*J4457&gt;1),"Yes","No")</f>
        <v>No</v>
      </c>
    </row>
    <row r="4458" customFormat="false" ht="15" hidden="false" customHeight="false" outlineLevel="0" collapsed="false">
      <c r="A4458" s="6" t="s">
        <v>151</v>
      </c>
      <c r="B4458" s="45" t="n">
        <v>42862</v>
      </c>
      <c r="C4458" s="6" t="s">
        <v>185</v>
      </c>
      <c r="D4458" s="6" t="s">
        <v>176</v>
      </c>
      <c r="E4458" s="6" t="s">
        <v>174</v>
      </c>
      <c r="F4458" s="34" t="n">
        <v>0.311810731887817</v>
      </c>
      <c r="G4458" s="34" t="n">
        <v>0.273840177079098</v>
      </c>
      <c r="H4458" s="34" t="n">
        <v>0.037970554808719</v>
      </c>
      <c r="I4458" s="34" t="n">
        <v>0.138659546651371</v>
      </c>
      <c r="J4458" s="35" t="n">
        <v>3.75</v>
      </c>
      <c r="K4458" s="6" t="n">
        <v>0</v>
      </c>
      <c r="L4458" s="35" t="n">
        <v>-1</v>
      </c>
      <c r="M4458" s="6" t="str">
        <f aca="false">IF(I4458&lt;=0,"Below 0%",IF(I4458&lt;=0.05,"0-5%",IF(I4458&lt;=0.1,"5-10%",IF(I4458&lt;=0.2,"10-20%",IF(I4458&lt;=0.4,"20-40%","Above 40%")))))</f>
        <v>10-20%</v>
      </c>
      <c r="N4458" s="6" t="str">
        <f aca="false">IF(AND(H4458&gt;=Summary!$B$25,I4458&gt;=Summary!$B$26,I4458&lt;=Summary!$B$27,J4458&gt;=Summary!$B$28,J4458&lt;=Summary!$B$29,F4458*J4458&gt;1),"Yes","No")</f>
        <v>Yes</v>
      </c>
    </row>
    <row r="4459" customFormat="false" ht="15" hidden="false" customHeight="false" outlineLevel="0" collapsed="false">
      <c r="A4459" s="6" t="s">
        <v>151</v>
      </c>
      <c r="B4459" s="45" t="n">
        <v>42862</v>
      </c>
      <c r="C4459" s="6" t="s">
        <v>185</v>
      </c>
      <c r="D4459" s="6" t="s">
        <v>176</v>
      </c>
      <c r="E4459" s="6" t="s">
        <v>177</v>
      </c>
      <c r="F4459" s="34" t="n">
        <v>0.346373736858368</v>
      </c>
      <c r="G4459" s="34" t="n">
        <v>0.237159506708226</v>
      </c>
      <c r="H4459" s="34" t="n">
        <v>0.109214230150142</v>
      </c>
      <c r="I4459" s="34" t="n">
        <v>0.460509602444513</v>
      </c>
      <c r="J4459" s="35" t="n">
        <v>4.33</v>
      </c>
      <c r="K4459" s="6" t="n">
        <v>0</v>
      </c>
      <c r="L4459" s="35" t="n">
        <v>-1</v>
      </c>
      <c r="M4459" s="6" t="str">
        <f aca="false">IF(I4459&lt;=0,"Below 0%",IF(I4459&lt;=0.05,"0-5%",IF(I4459&lt;=0.1,"5-10%",IF(I4459&lt;=0.2,"10-20%",IF(I4459&lt;=0.4,"20-40%","Above 40%")))))</f>
        <v>Above 40%</v>
      </c>
      <c r="N4459" s="6" t="str">
        <f aca="false">IF(AND(H4459&gt;=Summary!$B$25,I4459&gt;=Summary!$B$26,I4459&lt;=Summary!$B$27,J4459&gt;=Summary!$B$28,J4459&lt;=Summary!$B$29,F4459*J4459&gt;1),"Yes","No")</f>
        <v>No</v>
      </c>
    </row>
    <row r="4460" customFormat="false" ht="15" hidden="false" customHeight="false" outlineLevel="0" collapsed="false">
      <c r="A4460" s="6" t="s">
        <v>151</v>
      </c>
      <c r="B4460" s="45" t="n">
        <v>42862</v>
      </c>
      <c r="C4460" s="6" t="s">
        <v>183</v>
      </c>
      <c r="D4460" s="6" t="s">
        <v>179</v>
      </c>
      <c r="E4460" s="6" t="s">
        <v>187</v>
      </c>
      <c r="F4460" s="34" t="n">
        <v>0.694383919239044</v>
      </c>
      <c r="G4460" s="34" t="n">
        <v>0.616004517439417</v>
      </c>
      <c r="H4460" s="34" t="n">
        <v>0.078379401799627</v>
      </c>
      <c r="I4460" s="34" t="n">
        <v>0.127238355532572</v>
      </c>
      <c r="J4460" s="35" t="n">
        <v>1.62</v>
      </c>
      <c r="K4460" s="6" t="n">
        <v>0</v>
      </c>
      <c r="L4460" s="35" t="n">
        <v>-1</v>
      </c>
      <c r="M4460" s="6" t="str">
        <f aca="false">IF(I4460&lt;=0,"Below 0%",IF(I4460&lt;=0.05,"0-5%",IF(I4460&lt;=0.1,"5-10%",IF(I4460&lt;=0.2,"10-20%",IF(I4460&lt;=0.4,"20-40%","Above 40%")))))</f>
        <v>10-20%</v>
      </c>
      <c r="N4460" s="6" t="str">
        <f aca="false">IF(AND(H4460&gt;=Summary!$B$25,I4460&gt;=Summary!$B$26,I4460&lt;=Summary!$B$27,J4460&gt;=Summary!$B$28,J4460&lt;=Summary!$B$29,F4460*J4460&gt;1),"Yes","No")</f>
        <v>No</v>
      </c>
    </row>
    <row r="4461" customFormat="false" ht="15" hidden="false" customHeight="false" outlineLevel="0" collapsed="false">
      <c r="A4461" s="6" t="s">
        <v>151</v>
      </c>
      <c r="B4461" s="45" t="n">
        <v>42862</v>
      </c>
      <c r="C4461" s="6" t="s">
        <v>183</v>
      </c>
      <c r="D4461" s="6" t="s">
        <v>179</v>
      </c>
      <c r="E4461" s="6" t="s">
        <v>174</v>
      </c>
      <c r="F4461" s="34" t="n">
        <v>0.126238584518433</v>
      </c>
      <c r="G4461" s="34" t="n">
        <v>0.230468202829528</v>
      </c>
      <c r="H4461" s="34" t="n">
        <v>-0.104229618311095</v>
      </c>
      <c r="I4461" s="34" t="n">
        <v>-0.45225162096739</v>
      </c>
      <c r="J4461" s="35" t="n">
        <v>4.33</v>
      </c>
      <c r="K4461" s="6" t="n">
        <v>1</v>
      </c>
      <c r="L4461" s="35" t="n">
        <v>3.33</v>
      </c>
      <c r="M4461" s="6" t="str">
        <f aca="false">IF(I4461&lt;=0,"Below 0%",IF(I4461&lt;=0.05,"0-5%",IF(I4461&lt;=0.1,"5-10%",IF(I4461&lt;=0.2,"10-20%",IF(I4461&lt;=0.4,"20-40%","Above 40%")))))</f>
        <v>Below 0%</v>
      </c>
      <c r="N4461" s="6" t="str">
        <f aca="false">IF(AND(H4461&gt;=Summary!$B$25,I4461&gt;=Summary!$B$26,I4461&lt;=Summary!$B$27,J4461&gt;=Summary!$B$28,J4461&lt;=Summary!$B$29,F4461*J4461&gt;1),"Yes","No")</f>
        <v>No</v>
      </c>
    </row>
    <row r="4462" customFormat="false" ht="15" hidden="false" customHeight="false" outlineLevel="0" collapsed="false">
      <c r="A4462" s="6" t="s">
        <v>151</v>
      </c>
      <c r="B4462" s="45" t="n">
        <v>42862</v>
      </c>
      <c r="C4462" s="6" t="s">
        <v>183</v>
      </c>
      <c r="D4462" s="6" t="s">
        <v>179</v>
      </c>
      <c r="E4462" s="6" t="s">
        <v>177</v>
      </c>
      <c r="F4462" s="34" t="n">
        <v>0.179377481341362</v>
      </c>
      <c r="G4462" s="34" t="n">
        <v>0.153527279731055</v>
      </c>
      <c r="H4462" s="34" t="n">
        <v>0.0258502016103072</v>
      </c>
      <c r="I4462" s="34" t="n">
        <v>0.168375298875815</v>
      </c>
      <c r="J4462" s="35" t="n">
        <v>6.5</v>
      </c>
      <c r="K4462" s="6" t="n">
        <v>0</v>
      </c>
      <c r="L4462" s="35" t="n">
        <v>-1</v>
      </c>
      <c r="M4462" s="6" t="str">
        <f aca="false">IF(I4462&lt;=0,"Below 0%",IF(I4462&lt;=0.05,"0-5%",IF(I4462&lt;=0.1,"5-10%",IF(I4462&lt;=0.2,"10-20%",IF(I4462&lt;=0.4,"20-40%","Above 40%")))))</f>
        <v>10-20%</v>
      </c>
      <c r="N4462" s="6" t="str">
        <f aca="false">IF(AND(H4462&gt;=Summary!$B$25,I4462&gt;=Summary!$B$26,I4462&lt;=Summary!$B$27,J4462&gt;=Summary!$B$28,J4462&lt;=Summary!$B$29,F4462*J4462&gt;1),"Yes","No")</f>
        <v>No</v>
      </c>
    </row>
    <row r="4463" customFormat="false" ht="15" hidden="false" customHeight="false" outlineLevel="0" collapsed="false">
      <c r="A4463" s="6" t="s">
        <v>151</v>
      </c>
      <c r="B4463" s="45" t="n">
        <v>42863</v>
      </c>
      <c r="C4463" s="6" t="s">
        <v>190</v>
      </c>
      <c r="D4463" s="6" t="s">
        <v>200</v>
      </c>
      <c r="E4463" s="6" t="s">
        <v>187</v>
      </c>
      <c r="F4463" s="34" t="n">
        <v>0.789110839366913</v>
      </c>
      <c r="G4463" s="34" t="n">
        <v>0.846374466626778</v>
      </c>
      <c r="H4463" s="34" t="n">
        <v>-0.0572636272598649</v>
      </c>
      <c r="I4463" s="34" t="n">
        <v>-0.0676575552758448</v>
      </c>
      <c r="J4463" s="35" t="n">
        <v>1.19</v>
      </c>
      <c r="K4463" s="6" t="n">
        <v>1</v>
      </c>
      <c r="L4463" s="35" t="n">
        <v>0.19</v>
      </c>
      <c r="M4463" s="6" t="str">
        <f aca="false">IF(I4463&lt;=0,"Below 0%",IF(I4463&lt;=0.05,"0-5%",IF(I4463&lt;=0.1,"5-10%",IF(I4463&lt;=0.2,"10-20%",IF(I4463&lt;=0.4,"20-40%","Above 40%")))))</f>
        <v>Below 0%</v>
      </c>
      <c r="N4463" s="6" t="str">
        <f aca="false">IF(AND(H4463&gt;=Summary!$B$25,I4463&gt;=Summary!$B$26,I4463&lt;=Summary!$B$27,J4463&gt;=Summary!$B$28,J4463&lt;=Summary!$B$29,F4463*J4463&gt;1),"Yes","No")</f>
        <v>No</v>
      </c>
    </row>
    <row r="4464" customFormat="false" ht="15" hidden="false" customHeight="false" outlineLevel="0" collapsed="false">
      <c r="A4464" s="6" t="s">
        <v>151</v>
      </c>
      <c r="B4464" s="45" t="n">
        <v>42863</v>
      </c>
      <c r="C4464" s="6" t="s">
        <v>190</v>
      </c>
      <c r="D4464" s="6" t="s">
        <v>200</v>
      </c>
      <c r="E4464" s="6" t="s">
        <v>174</v>
      </c>
      <c r="F4464" s="34" t="n">
        <v>0.15127095580101</v>
      </c>
      <c r="G4464" s="34" t="n">
        <v>0.10983485444775</v>
      </c>
      <c r="H4464" s="34" t="n">
        <v>0.0414361013532603</v>
      </c>
      <c r="I4464" s="34" t="n">
        <v>0.377258216998614</v>
      </c>
      <c r="J4464" s="35" t="n">
        <v>9.17</v>
      </c>
      <c r="K4464" s="6" t="n">
        <v>0</v>
      </c>
      <c r="L4464" s="35" t="n">
        <v>-1</v>
      </c>
      <c r="M4464" s="6" t="str">
        <f aca="false">IF(I4464&lt;=0,"Below 0%",IF(I4464&lt;=0.05,"0-5%",IF(I4464&lt;=0.1,"5-10%",IF(I4464&lt;=0.2,"10-20%",IF(I4464&lt;=0.4,"20-40%","Above 40%")))))</f>
        <v>20-40%</v>
      </c>
      <c r="N4464" s="6" t="str">
        <f aca="false">IF(AND(H4464&gt;=Summary!$B$25,I4464&gt;=Summary!$B$26,I4464&lt;=Summary!$B$27,J4464&gt;=Summary!$B$28,J4464&lt;=Summary!$B$29,F4464*J4464&gt;1),"Yes","No")</f>
        <v>No</v>
      </c>
    </row>
    <row r="4465" customFormat="false" ht="15" hidden="false" customHeight="false" outlineLevel="0" collapsed="false">
      <c r="A4465" s="6" t="s">
        <v>151</v>
      </c>
      <c r="B4465" s="45" t="n">
        <v>42863</v>
      </c>
      <c r="C4465" s="6" t="s">
        <v>190</v>
      </c>
      <c r="D4465" s="6" t="s">
        <v>200</v>
      </c>
      <c r="E4465" s="6" t="s">
        <v>177</v>
      </c>
      <c r="F4465" s="34" t="n">
        <v>0.059618204832077</v>
      </c>
      <c r="G4465" s="34" t="n">
        <v>0.0437906789254724</v>
      </c>
      <c r="H4465" s="34" t="n">
        <v>0.0158275259066046</v>
      </c>
      <c r="I4465" s="34" t="n">
        <v>0.361435956120743</v>
      </c>
      <c r="J4465" s="35" t="n">
        <v>23</v>
      </c>
      <c r="K4465" s="6" t="n">
        <v>0</v>
      </c>
      <c r="L4465" s="35" t="n">
        <v>-1</v>
      </c>
      <c r="M4465" s="6" t="str">
        <f aca="false">IF(I4465&lt;=0,"Below 0%",IF(I4465&lt;=0.05,"0-5%",IF(I4465&lt;=0.1,"5-10%",IF(I4465&lt;=0.2,"10-20%",IF(I4465&lt;=0.4,"20-40%","Above 40%")))))</f>
        <v>20-40%</v>
      </c>
      <c r="N4465" s="6" t="str">
        <f aca="false">IF(AND(H4465&gt;=Summary!$B$25,I4465&gt;=Summary!$B$26,I4465&lt;=Summary!$B$27,J4465&gt;=Summary!$B$28,J4465&lt;=Summary!$B$29,F4465*J4465&gt;1),"Yes","No")</f>
        <v>No</v>
      </c>
    </row>
    <row r="4466" customFormat="false" ht="15" hidden="false" customHeight="false" outlineLevel="0" collapsed="false">
      <c r="A4466" s="6" t="s">
        <v>151</v>
      </c>
      <c r="B4466" s="45" t="n">
        <v>42865</v>
      </c>
      <c r="C4466" s="6" t="s">
        <v>179</v>
      </c>
      <c r="D4466" s="6" t="s">
        <v>185</v>
      </c>
      <c r="E4466" s="6" t="s">
        <v>187</v>
      </c>
      <c r="F4466" s="34" t="n">
        <v>0.298284709453583</v>
      </c>
      <c r="G4466" s="34" t="n">
        <v>0.265072247135027</v>
      </c>
      <c r="H4466" s="34" t="n">
        <v>0.0332124623185554</v>
      </c>
      <c r="I4466" s="34" t="n">
        <v>0.125295886979963</v>
      </c>
      <c r="J4466" s="35" t="n">
        <v>3.75</v>
      </c>
      <c r="K4466" s="6" t="n">
        <v>0</v>
      </c>
      <c r="L4466" s="35" t="n">
        <v>-1</v>
      </c>
      <c r="M4466" s="6" t="str">
        <f aca="false">IF(I4466&lt;=0,"Below 0%",IF(I4466&lt;=0.05,"0-5%",IF(I4466&lt;=0.1,"5-10%",IF(I4466&lt;=0.2,"10-20%",IF(I4466&lt;=0.4,"20-40%","Above 40%")))))</f>
        <v>10-20%</v>
      </c>
      <c r="N4466" s="6" t="str">
        <f aca="false">IF(AND(H4466&gt;=Summary!$B$25,I4466&gt;=Summary!$B$26,I4466&lt;=Summary!$B$27,J4466&gt;=Summary!$B$28,J4466&lt;=Summary!$B$29,F4466*J4466&gt;1),"Yes","No")</f>
        <v>Yes</v>
      </c>
    </row>
    <row r="4467" customFormat="false" ht="15" hidden="false" customHeight="false" outlineLevel="0" collapsed="false">
      <c r="A4467" s="6" t="s">
        <v>151</v>
      </c>
      <c r="B4467" s="45" t="n">
        <v>42865</v>
      </c>
      <c r="C4467" s="6" t="s">
        <v>179</v>
      </c>
      <c r="D4467" s="6" t="s">
        <v>185</v>
      </c>
      <c r="E4467" s="6" t="s">
        <v>174</v>
      </c>
      <c r="F4467" s="34" t="n">
        <v>0.147657006978989</v>
      </c>
      <c r="G4467" s="34" t="n">
        <v>0.261584454409567</v>
      </c>
      <c r="H4467" s="34" t="n">
        <v>-0.113927447430578</v>
      </c>
      <c r="I4467" s="34" t="n">
        <v>-0.435528356177466</v>
      </c>
      <c r="J4467" s="35" t="n">
        <v>3.8</v>
      </c>
      <c r="K4467" s="6" t="n">
        <v>0</v>
      </c>
      <c r="L4467" s="35" t="n">
        <v>-1</v>
      </c>
      <c r="M4467" s="6" t="str">
        <f aca="false">IF(I4467&lt;=0,"Below 0%",IF(I4467&lt;=0.05,"0-5%",IF(I4467&lt;=0.1,"5-10%",IF(I4467&lt;=0.2,"10-20%",IF(I4467&lt;=0.4,"20-40%","Above 40%")))))</f>
        <v>Below 0%</v>
      </c>
      <c r="N4467" s="6" t="str">
        <f aca="false">IF(AND(H4467&gt;=Summary!$B$25,I4467&gt;=Summary!$B$26,I4467&lt;=Summary!$B$27,J4467&gt;=Summary!$B$28,J4467&lt;=Summary!$B$29,F4467*J4467&gt;1),"Yes","No")</f>
        <v>No</v>
      </c>
    </row>
    <row r="4468" customFormat="false" ht="15" hidden="false" customHeight="false" outlineLevel="0" collapsed="false">
      <c r="A4468" s="6" t="s">
        <v>151</v>
      </c>
      <c r="B4468" s="45" t="n">
        <v>42865</v>
      </c>
      <c r="C4468" s="6" t="s">
        <v>179</v>
      </c>
      <c r="D4468" s="6" t="s">
        <v>185</v>
      </c>
      <c r="E4468" s="6" t="s">
        <v>177</v>
      </c>
      <c r="F4468" s="34" t="n">
        <v>0.554058253765106</v>
      </c>
      <c r="G4468" s="34" t="n">
        <v>0.473343298455406</v>
      </c>
      <c r="H4468" s="34" t="n">
        <v>0.0807149553097001</v>
      </c>
      <c r="I4468" s="34" t="n">
        <v>0.170520963480598</v>
      </c>
      <c r="J4468" s="35" t="n">
        <v>2.1</v>
      </c>
      <c r="K4468" s="6" t="n">
        <v>1</v>
      </c>
      <c r="L4468" s="35" t="n">
        <v>1.1</v>
      </c>
      <c r="M4468" s="6" t="str">
        <f aca="false">IF(I4468&lt;=0,"Below 0%",IF(I4468&lt;=0.05,"0-5%",IF(I4468&lt;=0.1,"5-10%",IF(I4468&lt;=0.2,"10-20%",IF(I4468&lt;=0.4,"20-40%","Above 40%")))))</f>
        <v>10-20%</v>
      </c>
      <c r="N4468" s="6" t="str">
        <f aca="false">IF(AND(H4468&gt;=Summary!$B$25,I4468&gt;=Summary!$B$26,I4468&lt;=Summary!$B$27,J4468&gt;=Summary!$B$28,J4468&lt;=Summary!$B$29,F4468*J4468&gt;1),"Yes","No")</f>
        <v>Yes</v>
      </c>
    </row>
    <row r="4469" customFormat="false" ht="15" hidden="false" customHeight="false" outlineLevel="0" collapsed="false">
      <c r="A4469" s="6" t="s">
        <v>151</v>
      </c>
      <c r="B4469" s="45" t="n">
        <v>42867</v>
      </c>
      <c r="C4469" s="6" t="s">
        <v>173</v>
      </c>
      <c r="D4469" s="6" t="s">
        <v>198</v>
      </c>
      <c r="E4469" s="6" t="s">
        <v>187</v>
      </c>
      <c r="F4469" s="34" t="n">
        <v>0.606290757656097</v>
      </c>
      <c r="G4469" s="34" t="n">
        <v>0.667184667184667</v>
      </c>
      <c r="H4469" s="34" t="n">
        <v>-0.0608939095285698</v>
      </c>
      <c r="I4469" s="34" t="n">
        <v>-0.0912699474727515</v>
      </c>
      <c r="J4469" s="35" t="n">
        <v>1.5</v>
      </c>
      <c r="K4469" s="6" t="n">
        <v>1</v>
      </c>
      <c r="L4469" s="35" t="n">
        <v>0.5</v>
      </c>
      <c r="M4469" s="6" t="str">
        <f aca="false">IF(I4469&lt;=0,"Below 0%",IF(I4469&lt;=0.05,"0-5%",IF(I4469&lt;=0.1,"5-10%",IF(I4469&lt;=0.2,"10-20%",IF(I4469&lt;=0.4,"20-40%","Above 40%")))))</f>
        <v>Below 0%</v>
      </c>
      <c r="N4469" s="6" t="str">
        <f aca="false">IF(AND(H4469&gt;=Summary!$B$25,I4469&gt;=Summary!$B$26,I4469&lt;=Summary!$B$27,J4469&gt;=Summary!$B$28,J4469&lt;=Summary!$B$29,F4469*J4469&gt;1),"Yes","No")</f>
        <v>No</v>
      </c>
    </row>
    <row r="4470" customFormat="false" ht="15" hidden="false" customHeight="false" outlineLevel="0" collapsed="false">
      <c r="A4470" s="6" t="s">
        <v>151</v>
      </c>
      <c r="B4470" s="45" t="n">
        <v>42867</v>
      </c>
      <c r="C4470" s="6" t="s">
        <v>173</v>
      </c>
      <c r="D4470" s="6" t="s">
        <v>198</v>
      </c>
      <c r="E4470" s="6" t="s">
        <v>174</v>
      </c>
      <c r="F4470" s="34" t="n">
        <v>0.225432366132736</v>
      </c>
      <c r="G4470" s="34" t="n">
        <v>0.208495208495209</v>
      </c>
      <c r="H4470" s="34" t="n">
        <v>0.0169371576375277</v>
      </c>
      <c r="I4470" s="34" t="n">
        <v>0.0812352368180056</v>
      </c>
      <c r="J4470" s="35" t="n">
        <v>4.8</v>
      </c>
      <c r="K4470" s="6" t="n">
        <v>0</v>
      </c>
      <c r="L4470" s="35" t="n">
        <v>-1</v>
      </c>
      <c r="M4470" s="6" t="str">
        <f aca="false">IF(I4470&lt;=0,"Below 0%",IF(I4470&lt;=0.05,"0-5%",IF(I4470&lt;=0.1,"5-10%",IF(I4470&lt;=0.2,"10-20%",IF(I4470&lt;=0.4,"20-40%","Above 40%")))))</f>
        <v>5-10%</v>
      </c>
      <c r="N4470" s="6" t="str">
        <f aca="false">IF(AND(H4470&gt;=Summary!$B$25,I4470&gt;=Summary!$B$26,I4470&lt;=Summary!$B$27,J4470&gt;=Summary!$B$28,J4470&lt;=Summary!$B$29,F4470*J4470&gt;1),"Yes","No")</f>
        <v>No</v>
      </c>
    </row>
    <row r="4471" customFormat="false" ht="15" hidden="false" customHeight="false" outlineLevel="0" collapsed="false">
      <c r="A4471" s="6" t="s">
        <v>151</v>
      </c>
      <c r="B4471" s="45" t="n">
        <v>42867</v>
      </c>
      <c r="C4471" s="6" t="s">
        <v>173</v>
      </c>
      <c r="D4471" s="6" t="s">
        <v>198</v>
      </c>
      <c r="E4471" s="6" t="s">
        <v>177</v>
      </c>
      <c r="F4471" s="34" t="n">
        <v>0.168276876211166</v>
      </c>
      <c r="G4471" s="34" t="n">
        <v>0.124320124320124</v>
      </c>
      <c r="H4471" s="34" t="n">
        <v>0.0439567518910421</v>
      </c>
      <c r="I4471" s="34" t="n">
        <v>0.35357712302357</v>
      </c>
      <c r="J4471" s="35" t="n">
        <v>8.05</v>
      </c>
      <c r="K4471" s="6" t="n">
        <v>0</v>
      </c>
      <c r="L4471" s="35" t="n">
        <v>-1</v>
      </c>
      <c r="M4471" s="6" t="str">
        <f aca="false">IF(I4471&lt;=0,"Below 0%",IF(I4471&lt;=0.05,"0-5%",IF(I4471&lt;=0.1,"5-10%",IF(I4471&lt;=0.2,"10-20%",IF(I4471&lt;=0.4,"20-40%","Above 40%")))))</f>
        <v>20-40%</v>
      </c>
      <c r="N4471" s="6" t="str">
        <f aca="false">IF(AND(H4471&gt;=Summary!$B$25,I4471&gt;=Summary!$B$26,I4471&lt;=Summary!$B$27,J4471&gt;=Summary!$B$28,J4471&lt;=Summary!$B$29,F4471*J4471&gt;1),"Yes","No")</f>
        <v>No</v>
      </c>
    </row>
    <row r="4472" customFormat="false" ht="15" hidden="false" customHeight="false" outlineLevel="0" collapsed="false">
      <c r="A4472" s="6" t="s">
        <v>151</v>
      </c>
      <c r="B4472" s="45" t="n">
        <v>42867</v>
      </c>
      <c r="C4472" s="6" t="s">
        <v>178</v>
      </c>
      <c r="D4472" s="6" t="s">
        <v>190</v>
      </c>
      <c r="E4472" s="6" t="s">
        <v>187</v>
      </c>
      <c r="F4472" s="34" t="n">
        <v>0.229968577623367</v>
      </c>
      <c r="G4472" s="34" t="n">
        <v>0.100904300305771</v>
      </c>
      <c r="H4472" s="34" t="n">
        <v>0.129064277317597</v>
      </c>
      <c r="I4472" s="34" t="n">
        <v>1.27907608423519</v>
      </c>
      <c r="J4472" s="35" t="n">
        <v>10</v>
      </c>
      <c r="K4472" s="6" t="n">
        <v>0</v>
      </c>
      <c r="L4472" s="35" t="n">
        <v>-1</v>
      </c>
      <c r="M4472" s="6" t="str">
        <f aca="false">IF(I4472&lt;=0,"Below 0%",IF(I4472&lt;=0.05,"0-5%",IF(I4472&lt;=0.1,"5-10%",IF(I4472&lt;=0.2,"10-20%",IF(I4472&lt;=0.4,"20-40%","Above 40%")))))</f>
        <v>Above 40%</v>
      </c>
      <c r="N4472" s="6" t="str">
        <f aca="false">IF(AND(H4472&gt;=Summary!$B$25,I4472&gt;=Summary!$B$26,I4472&lt;=Summary!$B$27,J4472&gt;=Summary!$B$28,J4472&lt;=Summary!$B$29,F4472*J4472&gt;1),"Yes","No")</f>
        <v>No</v>
      </c>
    </row>
    <row r="4473" customFormat="false" ht="15" hidden="false" customHeight="false" outlineLevel="0" collapsed="false">
      <c r="A4473" s="6" t="s">
        <v>151</v>
      </c>
      <c r="B4473" s="45" t="n">
        <v>42867</v>
      </c>
      <c r="C4473" s="6" t="s">
        <v>178</v>
      </c>
      <c r="D4473" s="6" t="s">
        <v>190</v>
      </c>
      <c r="E4473" s="6" t="s">
        <v>174</v>
      </c>
      <c r="F4473" s="34" t="n">
        <v>0.193623140454292</v>
      </c>
      <c r="G4473" s="34" t="n">
        <v>0.18346236419231</v>
      </c>
      <c r="H4473" s="34" t="n">
        <v>0.0101607762619821</v>
      </c>
      <c r="I4473" s="34" t="n">
        <v>0.0553834368521018</v>
      </c>
      <c r="J4473" s="35" t="n">
        <v>5.5</v>
      </c>
      <c r="K4473" s="6" t="n">
        <v>0</v>
      </c>
      <c r="L4473" s="35" t="n">
        <v>-1</v>
      </c>
      <c r="M4473" s="6" t="str">
        <f aca="false">IF(I4473&lt;=0,"Below 0%",IF(I4473&lt;=0.05,"0-5%",IF(I4473&lt;=0.1,"5-10%",IF(I4473&lt;=0.2,"10-20%",IF(I4473&lt;=0.4,"20-40%","Above 40%")))))</f>
        <v>5-10%</v>
      </c>
      <c r="N4473" s="6" t="str">
        <f aca="false">IF(AND(H4473&gt;=Summary!$B$25,I4473&gt;=Summary!$B$26,I4473&lt;=Summary!$B$27,J4473&gt;=Summary!$B$28,J4473&lt;=Summary!$B$29,F4473*J4473&gt;1),"Yes","No")</f>
        <v>No</v>
      </c>
    </row>
    <row r="4474" customFormat="false" ht="15" hidden="false" customHeight="false" outlineLevel="0" collapsed="false">
      <c r="A4474" s="6" t="s">
        <v>151</v>
      </c>
      <c r="B4474" s="45" t="n">
        <v>42867</v>
      </c>
      <c r="C4474" s="6" t="s">
        <v>178</v>
      </c>
      <c r="D4474" s="6" t="s">
        <v>190</v>
      </c>
      <c r="E4474" s="6" t="s">
        <v>177</v>
      </c>
      <c r="F4474" s="34" t="n">
        <v>0.576408267021179</v>
      </c>
      <c r="G4474" s="34" t="n">
        <v>0.715633335501919</v>
      </c>
      <c r="H4474" s="34" t="n">
        <v>-0.13922506848074</v>
      </c>
      <c r="I4474" s="34" t="n">
        <v>-0.194548047965223</v>
      </c>
      <c r="J4474" s="35" t="n">
        <v>1.41</v>
      </c>
      <c r="K4474" s="6" t="n">
        <v>1</v>
      </c>
      <c r="L4474" s="35" t="n">
        <v>0.41</v>
      </c>
      <c r="M4474" s="6" t="str">
        <f aca="false">IF(I4474&lt;=0,"Below 0%",IF(I4474&lt;=0.05,"0-5%",IF(I4474&lt;=0.1,"5-10%",IF(I4474&lt;=0.2,"10-20%",IF(I4474&lt;=0.4,"20-40%","Above 40%")))))</f>
        <v>Below 0%</v>
      </c>
      <c r="N4474" s="6" t="str">
        <f aca="false">IF(AND(H4474&gt;=Summary!$B$25,I4474&gt;=Summary!$B$26,I4474&lt;=Summary!$B$27,J4474&gt;=Summary!$B$28,J4474&lt;=Summary!$B$29,F4474*J4474&gt;1),"Yes","No")</f>
        <v>No</v>
      </c>
    </row>
    <row r="4475" customFormat="false" ht="15" hidden="false" customHeight="false" outlineLevel="0" collapsed="false">
      <c r="A4475" s="6" t="s">
        <v>151</v>
      </c>
      <c r="B4475" s="45" t="n">
        <v>42868</v>
      </c>
      <c r="C4475" s="6" t="s">
        <v>199</v>
      </c>
      <c r="D4475" s="6" t="s">
        <v>196</v>
      </c>
      <c r="E4475" s="6" t="s">
        <v>187</v>
      </c>
      <c r="F4475" s="34" t="n">
        <v>0.53646194934845</v>
      </c>
      <c r="G4475" s="34" t="n">
        <v>0.500198925800676</v>
      </c>
      <c r="H4475" s="34" t="n">
        <v>0.0362630235477733</v>
      </c>
      <c r="I4475" s="34" t="n">
        <v>0.0724972039668548</v>
      </c>
      <c r="J4475" s="35" t="n">
        <v>2</v>
      </c>
      <c r="K4475" s="6" t="n">
        <v>1</v>
      </c>
      <c r="L4475" s="35" t="n">
        <v>1</v>
      </c>
      <c r="M4475" s="6" t="str">
        <f aca="false">IF(I4475&lt;=0,"Below 0%",IF(I4475&lt;=0.05,"0-5%",IF(I4475&lt;=0.1,"5-10%",IF(I4475&lt;=0.2,"10-20%",IF(I4475&lt;=0.4,"20-40%","Above 40%")))))</f>
        <v>5-10%</v>
      </c>
      <c r="N4475" s="6" t="str">
        <f aca="false">IF(AND(H4475&gt;=Summary!$B$25,I4475&gt;=Summary!$B$26,I4475&lt;=Summary!$B$27,J4475&gt;=Summary!$B$28,J4475&lt;=Summary!$B$29,F4475*J4475&gt;1),"Yes","No")</f>
        <v>No</v>
      </c>
    </row>
    <row r="4476" customFormat="false" ht="15" hidden="false" customHeight="false" outlineLevel="0" collapsed="false">
      <c r="A4476" s="6" t="s">
        <v>151</v>
      </c>
      <c r="B4476" s="45" t="n">
        <v>42868</v>
      </c>
      <c r="C4476" s="6" t="s">
        <v>199</v>
      </c>
      <c r="D4476" s="6" t="s">
        <v>196</v>
      </c>
      <c r="E4476" s="6" t="s">
        <v>174</v>
      </c>
      <c r="F4476" s="34" t="n">
        <v>0.236828833818436</v>
      </c>
      <c r="G4476" s="34" t="n">
        <v>0.266063258404615</v>
      </c>
      <c r="H4476" s="34" t="n">
        <v>-0.0292344245861794</v>
      </c>
      <c r="I4476" s="34" t="n">
        <v>-0.109877721416616</v>
      </c>
      <c r="J4476" s="35" t="n">
        <v>3.76</v>
      </c>
      <c r="K4476" s="6" t="n">
        <v>0</v>
      </c>
      <c r="L4476" s="35" t="n">
        <v>-1</v>
      </c>
      <c r="M4476" s="6" t="str">
        <f aca="false">IF(I4476&lt;=0,"Below 0%",IF(I4476&lt;=0.05,"0-5%",IF(I4476&lt;=0.1,"5-10%",IF(I4476&lt;=0.2,"10-20%",IF(I4476&lt;=0.4,"20-40%","Above 40%")))))</f>
        <v>Below 0%</v>
      </c>
      <c r="N4476" s="6" t="str">
        <f aca="false">IF(AND(H4476&gt;=Summary!$B$25,I4476&gt;=Summary!$B$26,I4476&lt;=Summary!$B$27,J4476&gt;=Summary!$B$28,J4476&lt;=Summary!$B$29,F4476*J4476&gt;1),"Yes","No")</f>
        <v>No</v>
      </c>
    </row>
    <row r="4477" customFormat="false" ht="15" hidden="false" customHeight="false" outlineLevel="0" collapsed="false">
      <c r="A4477" s="6" t="s">
        <v>151</v>
      </c>
      <c r="B4477" s="45" t="n">
        <v>42868</v>
      </c>
      <c r="C4477" s="6" t="s">
        <v>199</v>
      </c>
      <c r="D4477" s="6" t="s">
        <v>196</v>
      </c>
      <c r="E4477" s="6" t="s">
        <v>177</v>
      </c>
      <c r="F4477" s="34" t="n">
        <v>0.226709201931953</v>
      </c>
      <c r="G4477" s="34" t="n">
        <v>0.233737815794709</v>
      </c>
      <c r="H4477" s="34" t="n">
        <v>-0.00702861386275513</v>
      </c>
      <c r="I4477" s="34" t="n">
        <v>-0.0300705037345277</v>
      </c>
      <c r="J4477" s="35" t="n">
        <v>4.28</v>
      </c>
      <c r="K4477" s="6" t="n">
        <v>0</v>
      </c>
      <c r="L4477" s="35" t="n">
        <v>-1</v>
      </c>
      <c r="M4477" s="6" t="str">
        <f aca="false">IF(I4477&lt;=0,"Below 0%",IF(I4477&lt;=0.05,"0-5%",IF(I4477&lt;=0.1,"5-10%",IF(I4477&lt;=0.2,"10-20%",IF(I4477&lt;=0.4,"20-40%","Above 40%")))))</f>
        <v>Below 0%</v>
      </c>
      <c r="N4477" s="6" t="str">
        <f aca="false">IF(AND(H4477&gt;=Summary!$B$25,I4477&gt;=Summary!$B$26,I4477&lt;=Summary!$B$27,J4477&gt;=Summary!$B$28,J4477&lt;=Summary!$B$29,F4477*J4477&gt;1),"Yes","No")</f>
        <v>No</v>
      </c>
    </row>
    <row r="4478" customFormat="false" ht="15" hidden="false" customHeight="false" outlineLevel="0" collapsed="false">
      <c r="A4478" s="6" t="s">
        <v>151</v>
      </c>
      <c r="B4478" s="45" t="n">
        <v>42868</v>
      </c>
      <c r="C4478" s="6" t="s">
        <v>194</v>
      </c>
      <c r="D4478" s="6" t="s">
        <v>195</v>
      </c>
      <c r="E4478" s="6" t="s">
        <v>187</v>
      </c>
      <c r="F4478" s="34" t="n">
        <v>0.73449057340622</v>
      </c>
      <c r="G4478" s="34" t="n">
        <v>0.796178343949045</v>
      </c>
      <c r="H4478" s="34" t="n">
        <v>-0.0616877705428252</v>
      </c>
      <c r="I4478" s="34" t="n">
        <v>-0.0774798398017884</v>
      </c>
      <c r="J4478" s="35" t="n">
        <v>1.28</v>
      </c>
      <c r="K4478" s="6" t="n">
        <v>1</v>
      </c>
      <c r="L4478" s="35" t="n">
        <v>0.28</v>
      </c>
      <c r="M4478" s="6" t="str">
        <f aca="false">IF(I4478&lt;=0,"Below 0%",IF(I4478&lt;=0.05,"0-5%",IF(I4478&lt;=0.1,"5-10%",IF(I4478&lt;=0.2,"10-20%",IF(I4478&lt;=0.4,"20-40%","Above 40%")))))</f>
        <v>Below 0%</v>
      </c>
      <c r="N4478" s="6" t="str">
        <f aca="false">IF(AND(H4478&gt;=Summary!$B$25,I4478&gt;=Summary!$B$26,I4478&lt;=Summary!$B$27,J4478&gt;=Summary!$B$28,J4478&lt;=Summary!$B$29,F4478*J4478&gt;1),"Yes","No")</f>
        <v>No</v>
      </c>
    </row>
    <row r="4479" customFormat="false" ht="15" hidden="false" customHeight="false" outlineLevel="0" collapsed="false">
      <c r="A4479" s="6" t="s">
        <v>151</v>
      </c>
      <c r="B4479" s="45" t="n">
        <v>42868</v>
      </c>
      <c r="C4479" s="6" t="s">
        <v>194</v>
      </c>
      <c r="D4479" s="6" t="s">
        <v>195</v>
      </c>
      <c r="E4479" s="6" t="s">
        <v>174</v>
      </c>
      <c r="F4479" s="34" t="n">
        <v>0.171360582113266</v>
      </c>
      <c r="G4479" s="34" t="n">
        <v>0.13588110403397</v>
      </c>
      <c r="H4479" s="34" t="n">
        <v>0.0354794780792957</v>
      </c>
      <c r="I4479" s="34" t="n">
        <v>0.261106783989817</v>
      </c>
      <c r="J4479" s="35" t="n">
        <v>7.5</v>
      </c>
      <c r="K4479" s="6" t="n">
        <v>0</v>
      </c>
      <c r="L4479" s="35" t="n">
        <v>-1</v>
      </c>
      <c r="M4479" s="6" t="str">
        <f aca="false">IF(I4479&lt;=0,"Below 0%",IF(I4479&lt;=0.05,"0-5%",IF(I4479&lt;=0.1,"5-10%",IF(I4479&lt;=0.2,"10-20%",IF(I4479&lt;=0.4,"20-40%","Above 40%")))))</f>
        <v>20-40%</v>
      </c>
      <c r="N4479" s="6" t="str">
        <f aca="false">IF(AND(H4479&gt;=Summary!$B$25,I4479&gt;=Summary!$B$26,I4479&lt;=Summary!$B$27,J4479&gt;=Summary!$B$28,J4479&lt;=Summary!$B$29,F4479*J4479&gt;1),"Yes","No")</f>
        <v>No</v>
      </c>
    </row>
    <row r="4480" customFormat="false" ht="15" hidden="false" customHeight="false" outlineLevel="0" collapsed="false">
      <c r="A4480" s="6" t="s">
        <v>151</v>
      </c>
      <c r="B4480" s="45" t="n">
        <v>42868</v>
      </c>
      <c r="C4480" s="6" t="s">
        <v>194</v>
      </c>
      <c r="D4480" s="6" t="s">
        <v>195</v>
      </c>
      <c r="E4480" s="6" t="s">
        <v>177</v>
      </c>
      <c r="F4480" s="34" t="n">
        <v>0.0941488072276115</v>
      </c>
      <c r="G4480" s="34" t="n">
        <v>0.0679405520169851</v>
      </c>
      <c r="H4480" s="34" t="n">
        <v>0.0262082552106264</v>
      </c>
      <c r="I4480" s="34" t="n">
        <v>0.385752756381407</v>
      </c>
      <c r="J4480" s="35" t="n">
        <v>15</v>
      </c>
      <c r="K4480" s="6" t="n">
        <v>0</v>
      </c>
      <c r="L4480" s="35" t="n">
        <v>-1</v>
      </c>
      <c r="M4480" s="6" t="str">
        <f aca="false">IF(I4480&lt;=0,"Below 0%",IF(I4480&lt;=0.05,"0-5%",IF(I4480&lt;=0.1,"5-10%",IF(I4480&lt;=0.2,"10-20%",IF(I4480&lt;=0.4,"20-40%","Above 40%")))))</f>
        <v>20-40%</v>
      </c>
      <c r="N4480" s="6" t="str">
        <f aca="false">IF(AND(H4480&gt;=Summary!$B$25,I4480&gt;=Summary!$B$26,I4480&lt;=Summary!$B$27,J4480&gt;=Summary!$B$28,J4480&lt;=Summary!$B$29,F4480*J4480&gt;1),"Yes","No")</f>
        <v>No</v>
      </c>
    </row>
    <row r="4481" customFormat="false" ht="15" hidden="false" customHeight="false" outlineLevel="0" collapsed="false">
      <c r="A4481" s="6" t="s">
        <v>151</v>
      </c>
      <c r="B4481" s="45" t="n">
        <v>42868</v>
      </c>
      <c r="C4481" s="6" t="s">
        <v>200</v>
      </c>
      <c r="D4481" s="6" t="s">
        <v>179</v>
      </c>
      <c r="E4481" s="6" t="s">
        <v>187</v>
      </c>
      <c r="F4481" s="34" t="n">
        <v>0.421608924865723</v>
      </c>
      <c r="G4481" s="34" t="n">
        <v>0.244211768175785</v>
      </c>
      <c r="H4481" s="34" t="n">
        <v>0.177397156689937</v>
      </c>
      <c r="I4481" s="34" t="n">
        <v>0.726407077001489</v>
      </c>
      <c r="J4481" s="35" t="n">
        <v>4.1</v>
      </c>
      <c r="K4481" s="6" t="n">
        <v>0</v>
      </c>
      <c r="L4481" s="35" t="n">
        <v>-1</v>
      </c>
      <c r="M4481" s="6" t="str">
        <f aca="false">IF(I4481&lt;=0,"Below 0%",IF(I4481&lt;=0.05,"0-5%",IF(I4481&lt;=0.1,"5-10%",IF(I4481&lt;=0.2,"10-20%",IF(I4481&lt;=0.4,"20-40%","Above 40%")))))</f>
        <v>Above 40%</v>
      </c>
      <c r="N4481" s="6" t="str">
        <f aca="false">IF(AND(H4481&gt;=Summary!$B$25,I4481&gt;=Summary!$B$26,I4481&lt;=Summary!$B$27,J4481&gt;=Summary!$B$28,J4481&lt;=Summary!$B$29,F4481*J4481&gt;1),"Yes","No")</f>
        <v>No</v>
      </c>
    </row>
    <row r="4482" customFormat="false" ht="15" hidden="false" customHeight="false" outlineLevel="0" collapsed="false">
      <c r="A4482" s="6" t="s">
        <v>151</v>
      </c>
      <c r="B4482" s="45" t="n">
        <v>42868</v>
      </c>
      <c r="C4482" s="6" t="s">
        <v>200</v>
      </c>
      <c r="D4482" s="6" t="s">
        <v>179</v>
      </c>
      <c r="E4482" s="6" t="s">
        <v>174</v>
      </c>
      <c r="F4482" s="34" t="n">
        <v>0.262230306863785</v>
      </c>
      <c r="G4482" s="34" t="n">
        <v>0.272083763456717</v>
      </c>
      <c r="H4482" s="34" t="n">
        <v>-0.00985345659293246</v>
      </c>
      <c r="I4482" s="34" t="n">
        <v>-0.0362147908708266</v>
      </c>
      <c r="J4482" s="35" t="n">
        <v>3.68</v>
      </c>
      <c r="K4482" s="6" t="n">
        <v>0</v>
      </c>
      <c r="L4482" s="35" t="n">
        <v>-1</v>
      </c>
      <c r="M4482" s="6" t="str">
        <f aca="false">IF(I4482&lt;=0,"Below 0%",IF(I4482&lt;=0.05,"0-5%",IF(I4482&lt;=0.1,"5-10%",IF(I4482&lt;=0.2,"10-20%",IF(I4482&lt;=0.4,"20-40%","Above 40%")))))</f>
        <v>Below 0%</v>
      </c>
      <c r="N4482" s="6" t="str">
        <f aca="false">IF(AND(H4482&gt;=Summary!$B$25,I4482&gt;=Summary!$B$26,I4482&lt;=Summary!$B$27,J4482&gt;=Summary!$B$28,J4482&lt;=Summary!$B$29,F4482*J4482&gt;1),"Yes","No")</f>
        <v>No</v>
      </c>
    </row>
    <row r="4483" customFormat="false" ht="15" hidden="false" customHeight="false" outlineLevel="0" collapsed="false">
      <c r="A4483" s="6" t="s">
        <v>151</v>
      </c>
      <c r="B4483" s="45" t="n">
        <v>42868</v>
      </c>
      <c r="C4483" s="6" t="s">
        <v>200</v>
      </c>
      <c r="D4483" s="6" t="s">
        <v>179</v>
      </c>
      <c r="E4483" s="6" t="s">
        <v>177</v>
      </c>
      <c r="F4483" s="34" t="n">
        <v>0.316160798072815</v>
      </c>
      <c r="G4483" s="34" t="n">
        <v>0.483704468367497</v>
      </c>
      <c r="H4483" s="34" t="n">
        <v>-0.167543670294683</v>
      </c>
      <c r="I4483" s="34" t="n">
        <v>-0.346376106179342</v>
      </c>
      <c r="J4483" s="35" t="n">
        <v>2.07</v>
      </c>
      <c r="K4483" s="6" t="n">
        <v>1</v>
      </c>
      <c r="L4483" s="35" t="n">
        <v>1.07</v>
      </c>
      <c r="M4483" s="6" t="str">
        <f aca="false">IF(I4483&lt;=0,"Below 0%",IF(I4483&lt;=0.05,"0-5%",IF(I4483&lt;=0.1,"5-10%",IF(I4483&lt;=0.2,"10-20%",IF(I4483&lt;=0.4,"20-40%","Above 40%")))))</f>
        <v>Below 0%</v>
      </c>
      <c r="N4483" s="6" t="str">
        <f aca="false">IF(AND(H4483&gt;=Summary!$B$25,I4483&gt;=Summary!$B$26,I4483&lt;=Summary!$B$27,J4483&gt;=Summary!$B$28,J4483&lt;=Summary!$B$29,F4483*J4483&gt;1),"Yes","No")</f>
        <v>No</v>
      </c>
    </row>
    <row r="4484" customFormat="false" ht="15" hidden="false" customHeight="false" outlineLevel="0" collapsed="false">
      <c r="A4484" s="6" t="s">
        <v>151</v>
      </c>
      <c r="B4484" s="45" t="n">
        <v>42868</v>
      </c>
      <c r="C4484" s="6" t="s">
        <v>192</v>
      </c>
      <c r="D4484" s="6" t="s">
        <v>185</v>
      </c>
      <c r="E4484" s="6" t="s">
        <v>187</v>
      </c>
      <c r="F4484" s="34" t="n">
        <v>0.338089942932129</v>
      </c>
      <c r="G4484" s="34" t="n">
        <v>0.207044069710168</v>
      </c>
      <c r="H4484" s="34" t="n">
        <v>0.131045873221961</v>
      </c>
      <c r="I4484" s="34" t="n">
        <v>0.632937100808567</v>
      </c>
      <c r="J4484" s="35" t="n">
        <v>4.8</v>
      </c>
      <c r="K4484" s="6" t="n">
        <v>0</v>
      </c>
      <c r="L4484" s="35" t="n">
        <v>-1</v>
      </c>
      <c r="M4484" s="6" t="str">
        <f aca="false">IF(I4484&lt;=0,"Below 0%",IF(I4484&lt;=0.05,"0-5%",IF(I4484&lt;=0.1,"5-10%",IF(I4484&lt;=0.2,"10-20%",IF(I4484&lt;=0.4,"20-40%","Above 40%")))))</f>
        <v>Above 40%</v>
      </c>
      <c r="N4484" s="6" t="str">
        <f aca="false">IF(AND(H4484&gt;=Summary!$B$25,I4484&gt;=Summary!$B$26,I4484&lt;=Summary!$B$27,J4484&gt;=Summary!$B$28,J4484&lt;=Summary!$B$29,F4484*J4484&gt;1),"Yes","No")</f>
        <v>No</v>
      </c>
    </row>
    <row r="4485" customFormat="false" ht="15" hidden="false" customHeight="false" outlineLevel="0" collapsed="false">
      <c r="A4485" s="6" t="s">
        <v>151</v>
      </c>
      <c r="B4485" s="45" t="n">
        <v>42868</v>
      </c>
      <c r="C4485" s="6" t="s">
        <v>192</v>
      </c>
      <c r="D4485" s="6" t="s">
        <v>185</v>
      </c>
      <c r="E4485" s="6" t="s">
        <v>174</v>
      </c>
      <c r="F4485" s="34" t="n">
        <v>0.264455080032349</v>
      </c>
      <c r="G4485" s="34" t="n">
        <v>0.23775395564804</v>
      </c>
      <c r="H4485" s="34" t="n">
        <v>0.0267011243843086</v>
      </c>
      <c r="I4485" s="34" t="n">
        <v>0.112305699863247</v>
      </c>
      <c r="J4485" s="35" t="n">
        <v>4.18</v>
      </c>
      <c r="K4485" s="6" t="n">
        <v>0</v>
      </c>
      <c r="L4485" s="35" t="n">
        <v>-1</v>
      </c>
      <c r="M4485" s="6" t="str">
        <f aca="false">IF(I4485&lt;=0,"Below 0%",IF(I4485&lt;=0.05,"0-5%",IF(I4485&lt;=0.1,"5-10%",IF(I4485&lt;=0.2,"10-20%",IF(I4485&lt;=0.4,"20-40%","Above 40%")))))</f>
        <v>10-20%</v>
      </c>
      <c r="N4485" s="6" t="str">
        <f aca="false">IF(AND(H4485&gt;=Summary!$B$25,I4485&gt;=Summary!$B$26,I4485&lt;=Summary!$B$27,J4485&gt;=Summary!$B$28,J4485&lt;=Summary!$B$29,F4485*J4485&gt;1),"Yes","No")</f>
        <v>No</v>
      </c>
    </row>
    <row r="4486" customFormat="false" ht="15" hidden="false" customHeight="false" outlineLevel="0" collapsed="false">
      <c r="A4486" s="6" t="s">
        <v>151</v>
      </c>
      <c r="B4486" s="45" t="n">
        <v>42868</v>
      </c>
      <c r="C4486" s="6" t="s">
        <v>192</v>
      </c>
      <c r="D4486" s="6" t="s">
        <v>185</v>
      </c>
      <c r="E4486" s="6" t="s">
        <v>177</v>
      </c>
      <c r="F4486" s="34" t="n">
        <v>0.397455036640167</v>
      </c>
      <c r="G4486" s="34" t="n">
        <v>0.555201974641792</v>
      </c>
      <c r="H4486" s="34" t="n">
        <v>-0.157746938001625</v>
      </c>
      <c r="I4486" s="34" t="n">
        <v>-0.284125318724597</v>
      </c>
      <c r="J4486" s="35" t="n">
        <v>1.79</v>
      </c>
      <c r="K4486" s="6" t="n">
        <v>1</v>
      </c>
      <c r="L4486" s="35" t="n">
        <v>0.79</v>
      </c>
      <c r="M4486" s="6" t="str">
        <f aca="false">IF(I4486&lt;=0,"Below 0%",IF(I4486&lt;=0.05,"0-5%",IF(I4486&lt;=0.1,"5-10%",IF(I4486&lt;=0.2,"10-20%",IF(I4486&lt;=0.4,"20-40%","Above 40%")))))</f>
        <v>Below 0%</v>
      </c>
      <c r="N4486" s="6" t="str">
        <f aca="false">IF(AND(H4486&gt;=Summary!$B$25,I4486&gt;=Summary!$B$26,I4486&lt;=Summary!$B$27,J4486&gt;=Summary!$B$28,J4486&lt;=Summary!$B$29,F4486*J4486&gt;1),"Yes","No")</f>
        <v>No</v>
      </c>
    </row>
    <row r="4487" customFormat="false" ht="15" hidden="false" customHeight="false" outlineLevel="0" collapsed="false">
      <c r="A4487" s="6" t="s">
        <v>151</v>
      </c>
      <c r="B4487" s="45" t="n">
        <v>42868</v>
      </c>
      <c r="C4487" s="6" t="s">
        <v>191</v>
      </c>
      <c r="D4487" s="6" t="s">
        <v>175</v>
      </c>
      <c r="E4487" s="6" t="s">
        <v>187</v>
      </c>
      <c r="F4487" s="34" t="n">
        <v>0.438402354717255</v>
      </c>
      <c r="G4487" s="34" t="n">
        <v>0.234672566097867</v>
      </c>
      <c r="H4487" s="34" t="n">
        <v>0.203729788619388</v>
      </c>
      <c r="I4487" s="34" t="n">
        <v>0.868144888032739</v>
      </c>
      <c r="J4487" s="35" t="n">
        <v>4.25</v>
      </c>
      <c r="K4487" s="6" t="n">
        <v>0</v>
      </c>
      <c r="L4487" s="35" t="n">
        <v>-1</v>
      </c>
      <c r="M4487" s="6" t="str">
        <f aca="false">IF(I4487&lt;=0,"Below 0%",IF(I4487&lt;=0.05,"0-5%",IF(I4487&lt;=0.1,"5-10%",IF(I4487&lt;=0.2,"10-20%",IF(I4487&lt;=0.4,"20-40%","Above 40%")))))</f>
        <v>Above 40%</v>
      </c>
      <c r="N4487" s="6" t="str">
        <f aca="false">IF(AND(H4487&gt;=Summary!$B$25,I4487&gt;=Summary!$B$26,I4487&lt;=Summary!$B$27,J4487&gt;=Summary!$B$28,J4487&lt;=Summary!$B$29,F4487*J4487&gt;1),"Yes","No")</f>
        <v>No</v>
      </c>
    </row>
    <row r="4488" customFormat="false" ht="15" hidden="false" customHeight="false" outlineLevel="0" collapsed="false">
      <c r="A4488" s="6" t="s">
        <v>151</v>
      </c>
      <c r="B4488" s="45" t="n">
        <v>42868</v>
      </c>
      <c r="C4488" s="6" t="s">
        <v>191</v>
      </c>
      <c r="D4488" s="6" t="s">
        <v>175</v>
      </c>
      <c r="E4488" s="6" t="s">
        <v>174</v>
      </c>
      <c r="F4488" s="34" t="n">
        <v>0.332960158586502</v>
      </c>
      <c r="G4488" s="34" t="n">
        <v>0.259054131406736</v>
      </c>
      <c r="H4488" s="34" t="n">
        <v>0.0739060271797662</v>
      </c>
      <c r="I4488" s="34" t="n">
        <v>0.28529182985207</v>
      </c>
      <c r="J4488" s="35" t="n">
        <v>3.85</v>
      </c>
      <c r="K4488" s="6" t="n">
        <v>0</v>
      </c>
      <c r="L4488" s="35" t="n">
        <v>-1</v>
      </c>
      <c r="M4488" s="6" t="str">
        <f aca="false">IF(I4488&lt;=0,"Below 0%",IF(I4488&lt;=0.05,"0-5%",IF(I4488&lt;=0.1,"5-10%",IF(I4488&lt;=0.2,"10-20%",IF(I4488&lt;=0.4,"20-40%","Above 40%")))))</f>
        <v>20-40%</v>
      </c>
      <c r="N4488" s="6" t="str">
        <f aca="false">IF(AND(H4488&gt;=Summary!$B$25,I4488&gt;=Summary!$B$26,I4488&lt;=Summary!$B$27,J4488&gt;=Summary!$B$28,J4488&lt;=Summary!$B$29,F4488*J4488&gt;1),"Yes","No")</f>
        <v>Yes</v>
      </c>
    </row>
    <row r="4489" customFormat="false" ht="15" hidden="false" customHeight="false" outlineLevel="0" collapsed="false">
      <c r="A4489" s="6" t="s">
        <v>151</v>
      </c>
      <c r="B4489" s="45" t="n">
        <v>42868</v>
      </c>
      <c r="C4489" s="6" t="s">
        <v>191</v>
      </c>
      <c r="D4489" s="6" t="s">
        <v>175</v>
      </c>
      <c r="E4489" s="6" t="s">
        <v>177</v>
      </c>
      <c r="F4489" s="34" t="n">
        <v>0.228637427091599</v>
      </c>
      <c r="G4489" s="34" t="n">
        <v>0.506273302495398</v>
      </c>
      <c r="H4489" s="34" t="n">
        <v>-0.277635875403799</v>
      </c>
      <c r="I4489" s="34" t="n">
        <v>-0.548391301763978</v>
      </c>
      <c r="J4489" s="35" t="n">
        <v>1.97</v>
      </c>
      <c r="K4489" s="6" t="n">
        <v>1</v>
      </c>
      <c r="L4489" s="35" t="n">
        <v>0.97</v>
      </c>
      <c r="M4489" s="6" t="str">
        <f aca="false">IF(I4489&lt;=0,"Below 0%",IF(I4489&lt;=0.05,"0-5%",IF(I4489&lt;=0.1,"5-10%",IF(I4489&lt;=0.2,"10-20%",IF(I4489&lt;=0.4,"20-40%","Above 40%")))))</f>
        <v>Below 0%</v>
      </c>
      <c r="N4489" s="6" t="str">
        <f aca="false">IF(AND(H4489&gt;=Summary!$B$25,I4489&gt;=Summary!$B$26,I4489&lt;=Summary!$B$27,J4489&gt;=Summary!$B$28,J4489&lt;=Summary!$B$29,F4489*J4489&gt;1),"Yes","No")</f>
        <v>No</v>
      </c>
    </row>
    <row r="4490" customFormat="false" ht="15" hidden="false" customHeight="false" outlineLevel="0" collapsed="false">
      <c r="A4490" s="6" t="s">
        <v>151</v>
      </c>
      <c r="B4490" s="45" t="n">
        <v>42869</v>
      </c>
      <c r="C4490" s="6" t="s">
        <v>180</v>
      </c>
      <c r="D4490" s="6" t="s">
        <v>186</v>
      </c>
      <c r="E4490" s="6" t="s">
        <v>187</v>
      </c>
      <c r="F4490" s="34" t="n">
        <v>0.514618694782257</v>
      </c>
      <c r="G4490" s="34" t="n">
        <v>0.468398667136239</v>
      </c>
      <c r="H4490" s="34" t="n">
        <v>0.0462200276460177</v>
      </c>
      <c r="I4490" s="34" t="n">
        <v>0.0986766848176663</v>
      </c>
      <c r="J4490" s="35" t="n">
        <v>2.11</v>
      </c>
      <c r="K4490" s="6" t="n">
        <v>1</v>
      </c>
      <c r="L4490" s="35" t="n">
        <v>1.11</v>
      </c>
      <c r="M4490" s="6" t="str">
        <f aca="false">IF(I4490&lt;=0,"Below 0%",IF(I4490&lt;=0.05,"0-5%",IF(I4490&lt;=0.1,"5-10%",IF(I4490&lt;=0.2,"10-20%",IF(I4490&lt;=0.4,"20-40%","Above 40%")))))</f>
        <v>5-10%</v>
      </c>
      <c r="N4490" s="6" t="str">
        <f aca="false">IF(AND(H4490&gt;=Summary!$B$25,I4490&gt;=Summary!$B$26,I4490&lt;=Summary!$B$27,J4490&gt;=Summary!$B$28,J4490&lt;=Summary!$B$29,F4490*J4490&gt;1),"Yes","No")</f>
        <v>No</v>
      </c>
    </row>
    <row r="4491" customFormat="false" ht="15" hidden="false" customHeight="false" outlineLevel="0" collapsed="false">
      <c r="A4491" s="6" t="s">
        <v>151</v>
      </c>
      <c r="B4491" s="45" t="n">
        <v>42869</v>
      </c>
      <c r="C4491" s="6" t="s">
        <v>180</v>
      </c>
      <c r="D4491" s="6" t="s">
        <v>186</v>
      </c>
      <c r="E4491" s="6" t="s">
        <v>174</v>
      </c>
      <c r="F4491" s="34" t="n">
        <v>0.199584990739822</v>
      </c>
      <c r="G4491" s="34" t="n">
        <v>0.271516809796007</v>
      </c>
      <c r="H4491" s="34" t="n">
        <v>-0.0719318190561845</v>
      </c>
      <c r="I4491" s="34" t="n">
        <v>-0.264925840540877</v>
      </c>
      <c r="J4491" s="35" t="n">
        <v>3.64</v>
      </c>
      <c r="K4491" s="6" t="n">
        <v>0</v>
      </c>
      <c r="L4491" s="35" t="n">
        <v>-1</v>
      </c>
      <c r="M4491" s="6" t="str">
        <f aca="false">IF(I4491&lt;=0,"Below 0%",IF(I4491&lt;=0.05,"0-5%",IF(I4491&lt;=0.1,"5-10%",IF(I4491&lt;=0.2,"10-20%",IF(I4491&lt;=0.4,"20-40%","Above 40%")))))</f>
        <v>Below 0%</v>
      </c>
      <c r="N4491" s="6" t="str">
        <f aca="false">IF(AND(H4491&gt;=Summary!$B$25,I4491&gt;=Summary!$B$26,I4491&lt;=Summary!$B$27,J4491&gt;=Summary!$B$28,J4491&lt;=Summary!$B$29,F4491*J4491&gt;1),"Yes","No")</f>
        <v>No</v>
      </c>
    </row>
    <row r="4492" customFormat="false" ht="15" hidden="false" customHeight="false" outlineLevel="0" collapsed="false">
      <c r="A4492" s="6" t="s">
        <v>151</v>
      </c>
      <c r="B4492" s="45" t="n">
        <v>42869</v>
      </c>
      <c r="C4492" s="6" t="s">
        <v>180</v>
      </c>
      <c r="D4492" s="6" t="s">
        <v>186</v>
      </c>
      <c r="E4492" s="6" t="s">
        <v>177</v>
      </c>
      <c r="F4492" s="34" t="n">
        <v>0.285796284675598</v>
      </c>
      <c r="G4492" s="34" t="n">
        <v>0.260084523067754</v>
      </c>
      <c r="H4492" s="34" t="n">
        <v>0.0257117616078442</v>
      </c>
      <c r="I4492" s="34" t="n">
        <v>0.0988592527712466</v>
      </c>
      <c r="J4492" s="35" t="n">
        <v>3.8</v>
      </c>
      <c r="K4492" s="6" t="n">
        <v>0</v>
      </c>
      <c r="L4492" s="35" t="n">
        <v>-1</v>
      </c>
      <c r="M4492" s="6" t="str">
        <f aca="false">IF(I4492&lt;=0,"Below 0%",IF(I4492&lt;=0.05,"0-5%",IF(I4492&lt;=0.1,"5-10%",IF(I4492&lt;=0.2,"10-20%",IF(I4492&lt;=0.4,"20-40%","Above 40%")))))</f>
        <v>5-10%</v>
      </c>
      <c r="N4492" s="6" t="str">
        <f aca="false">IF(AND(H4492&gt;=Summary!$B$25,I4492&gt;=Summary!$B$26,I4492&lt;=Summary!$B$27,J4492&gt;=Summary!$B$28,J4492&lt;=Summary!$B$29,F4492*J4492&gt;1),"Yes","No")</f>
        <v>No</v>
      </c>
    </row>
    <row r="4493" customFormat="false" ht="15" hidden="false" customHeight="false" outlineLevel="0" collapsed="false">
      <c r="A4493" s="6" t="s">
        <v>151</v>
      </c>
      <c r="B4493" s="45" t="n">
        <v>42869</v>
      </c>
      <c r="C4493" s="6" t="s">
        <v>181</v>
      </c>
      <c r="D4493" s="6" t="s">
        <v>176</v>
      </c>
      <c r="E4493" s="6" t="s">
        <v>187</v>
      </c>
      <c r="F4493" s="34" t="n">
        <v>0.638118922710419</v>
      </c>
      <c r="G4493" s="34" t="n">
        <v>0.557325240161529</v>
      </c>
      <c r="H4493" s="34" t="n">
        <v>0.0807936825488897</v>
      </c>
      <c r="I4493" s="34" t="n">
        <v>0.144966846514027</v>
      </c>
      <c r="J4493" s="35" t="n">
        <v>1.85</v>
      </c>
      <c r="K4493" s="6" t="n">
        <v>1</v>
      </c>
      <c r="L4493" s="35" t="n">
        <v>0.85</v>
      </c>
      <c r="M4493" s="6" t="str">
        <f aca="false">IF(I4493&lt;=0,"Below 0%",IF(I4493&lt;=0.05,"0-5%",IF(I4493&lt;=0.1,"5-10%",IF(I4493&lt;=0.2,"10-20%",IF(I4493&lt;=0.4,"20-40%","Above 40%")))))</f>
        <v>10-20%</v>
      </c>
      <c r="N4493" s="6" t="str">
        <f aca="false">IF(AND(H4493&gt;=Summary!$B$25,I4493&gt;=Summary!$B$26,I4493&lt;=Summary!$B$27,J4493&gt;=Summary!$B$28,J4493&lt;=Summary!$B$29,F4493*J4493&gt;1),"Yes","No")</f>
        <v>Yes</v>
      </c>
    </row>
    <row r="4494" customFormat="false" ht="15" hidden="false" customHeight="false" outlineLevel="0" collapsed="false">
      <c r="A4494" s="6" t="s">
        <v>151</v>
      </c>
      <c r="B4494" s="45" t="n">
        <v>42869</v>
      </c>
      <c r="C4494" s="6" t="s">
        <v>181</v>
      </c>
      <c r="D4494" s="6" t="s">
        <v>176</v>
      </c>
      <c r="E4494" s="6" t="s">
        <v>174</v>
      </c>
      <c r="F4494" s="34" t="n">
        <v>0.201261088252068</v>
      </c>
      <c r="G4494" s="34" t="n">
        <v>0.255210815420502</v>
      </c>
      <c r="H4494" s="34" t="n">
        <v>-0.0539497271684346</v>
      </c>
      <c r="I4494" s="34" t="n">
        <v>-0.211392793363963</v>
      </c>
      <c r="J4494" s="35" t="n">
        <v>4.04</v>
      </c>
      <c r="K4494" s="6" t="n">
        <v>0</v>
      </c>
      <c r="L4494" s="35" t="n">
        <v>-1</v>
      </c>
      <c r="M4494" s="6" t="str">
        <f aca="false">IF(I4494&lt;=0,"Below 0%",IF(I4494&lt;=0.05,"0-5%",IF(I4494&lt;=0.1,"5-10%",IF(I4494&lt;=0.2,"10-20%",IF(I4494&lt;=0.4,"20-40%","Above 40%")))))</f>
        <v>Below 0%</v>
      </c>
      <c r="N4494" s="6" t="str">
        <f aca="false">IF(AND(H4494&gt;=Summary!$B$25,I4494&gt;=Summary!$B$26,I4494&lt;=Summary!$B$27,J4494&gt;=Summary!$B$28,J4494&lt;=Summary!$B$29,F4494*J4494&gt;1),"Yes","No")</f>
        <v>No</v>
      </c>
    </row>
    <row r="4495" customFormat="false" ht="15" hidden="false" customHeight="false" outlineLevel="0" collapsed="false">
      <c r="A4495" s="6" t="s">
        <v>151</v>
      </c>
      <c r="B4495" s="45" t="n">
        <v>42869</v>
      </c>
      <c r="C4495" s="6" t="s">
        <v>181</v>
      </c>
      <c r="D4495" s="6" t="s">
        <v>176</v>
      </c>
      <c r="E4495" s="6" t="s">
        <v>177</v>
      </c>
      <c r="F4495" s="34" t="n">
        <v>0.160619959235191</v>
      </c>
      <c r="G4495" s="34" t="n">
        <v>0.187463944417969</v>
      </c>
      <c r="H4495" s="34" t="n">
        <v>-0.0268439851827775</v>
      </c>
      <c r="I4495" s="34" t="n">
        <v>-0.143195456951051</v>
      </c>
      <c r="J4495" s="35" t="n">
        <v>5.5</v>
      </c>
      <c r="K4495" s="6" t="n">
        <v>0</v>
      </c>
      <c r="L4495" s="35" t="n">
        <v>-1</v>
      </c>
      <c r="M4495" s="6" t="str">
        <f aca="false">IF(I4495&lt;=0,"Below 0%",IF(I4495&lt;=0.05,"0-5%",IF(I4495&lt;=0.1,"5-10%",IF(I4495&lt;=0.2,"10-20%",IF(I4495&lt;=0.4,"20-40%","Above 40%")))))</f>
        <v>Below 0%</v>
      </c>
      <c r="N4495" s="6" t="str">
        <f aca="false">IF(AND(H4495&gt;=Summary!$B$25,I4495&gt;=Summary!$B$26,I4495&lt;=Summary!$B$27,J4495&gt;=Summary!$B$28,J4495&lt;=Summary!$B$29,F4495*J4495&gt;1),"Yes","No")</f>
        <v>No</v>
      </c>
    </row>
    <row r="4496" customFormat="false" ht="15" hidden="false" customHeight="false" outlineLevel="0" collapsed="false">
      <c r="A4496" s="6" t="s">
        <v>151</v>
      </c>
      <c r="B4496" s="45" t="n">
        <v>42869</v>
      </c>
      <c r="C4496" s="6" t="s">
        <v>189</v>
      </c>
      <c r="D4496" s="6" t="s">
        <v>183</v>
      </c>
      <c r="E4496" s="6" t="s">
        <v>187</v>
      </c>
      <c r="F4496" s="34" t="n">
        <v>0.257542967796326</v>
      </c>
      <c r="G4496" s="34" t="n">
        <v>0.178998142518587</v>
      </c>
      <c r="H4496" s="34" t="n">
        <v>0.0785448252777386</v>
      </c>
      <c r="I4496" s="34" t="n">
        <v>0.438802460028782</v>
      </c>
      <c r="J4496" s="35" t="n">
        <v>5.62</v>
      </c>
      <c r="K4496" s="6" t="n">
        <v>0</v>
      </c>
      <c r="L4496" s="35" t="n">
        <v>-1</v>
      </c>
      <c r="M4496" s="6" t="str">
        <f aca="false">IF(I4496&lt;=0,"Below 0%",IF(I4496&lt;=0.05,"0-5%",IF(I4496&lt;=0.1,"5-10%",IF(I4496&lt;=0.2,"10-20%",IF(I4496&lt;=0.4,"20-40%","Above 40%")))))</f>
        <v>Above 40%</v>
      </c>
      <c r="N4496" s="6" t="str">
        <f aca="false">IF(AND(H4496&gt;=Summary!$B$25,I4496&gt;=Summary!$B$26,I4496&lt;=Summary!$B$27,J4496&gt;=Summary!$B$28,J4496&lt;=Summary!$B$29,F4496*J4496&gt;1),"Yes","No")</f>
        <v>No</v>
      </c>
    </row>
    <row r="4497" customFormat="false" ht="15" hidden="false" customHeight="false" outlineLevel="0" collapsed="false">
      <c r="A4497" s="6" t="s">
        <v>151</v>
      </c>
      <c r="B4497" s="45" t="n">
        <v>42869</v>
      </c>
      <c r="C4497" s="6" t="s">
        <v>189</v>
      </c>
      <c r="D4497" s="6" t="s">
        <v>183</v>
      </c>
      <c r="E4497" s="6" t="s">
        <v>174</v>
      </c>
      <c r="F4497" s="34" t="n">
        <v>0.313755869865418</v>
      </c>
      <c r="G4497" s="34" t="n">
        <v>0.239516562132014</v>
      </c>
      <c r="H4497" s="34" t="n">
        <v>0.0742393077334033</v>
      </c>
      <c r="I4497" s="34" t="n">
        <v>0.30995479841801</v>
      </c>
      <c r="J4497" s="35" t="n">
        <v>4.2</v>
      </c>
      <c r="K4497" s="6" t="n">
        <v>0</v>
      </c>
      <c r="L4497" s="35" t="n">
        <v>-1</v>
      </c>
      <c r="M4497" s="6" t="str">
        <f aca="false">IF(I4497&lt;=0,"Below 0%",IF(I4497&lt;=0.05,"0-5%",IF(I4497&lt;=0.1,"5-10%",IF(I4497&lt;=0.2,"10-20%",IF(I4497&lt;=0.4,"20-40%","Above 40%")))))</f>
        <v>20-40%</v>
      </c>
      <c r="N4497" s="6" t="str">
        <f aca="false">IF(AND(H4497&gt;=Summary!$B$25,I4497&gt;=Summary!$B$26,I4497&lt;=Summary!$B$27,J4497&gt;=Summary!$B$28,J4497&lt;=Summary!$B$29,F4497*J4497&gt;1),"Yes","No")</f>
        <v>Yes</v>
      </c>
    </row>
    <row r="4498" customFormat="false" ht="15" hidden="false" customHeight="false" outlineLevel="0" collapsed="false">
      <c r="A4498" s="6" t="s">
        <v>151</v>
      </c>
      <c r="B4498" s="45" t="n">
        <v>42869</v>
      </c>
      <c r="C4498" s="6" t="s">
        <v>189</v>
      </c>
      <c r="D4498" s="6" t="s">
        <v>183</v>
      </c>
      <c r="E4498" s="6" t="s">
        <v>177</v>
      </c>
      <c r="F4498" s="34" t="n">
        <v>0.428701192140579</v>
      </c>
      <c r="G4498" s="34" t="n">
        <v>0.581485295349399</v>
      </c>
      <c r="H4498" s="34" t="n">
        <v>-0.152784103208819</v>
      </c>
      <c r="I4498" s="34" t="n">
        <v>-0.262748008300048</v>
      </c>
      <c r="J4498" s="35" t="n">
        <v>1.73</v>
      </c>
      <c r="K4498" s="6" t="n">
        <v>1</v>
      </c>
      <c r="L4498" s="35" t="n">
        <v>0.73</v>
      </c>
      <c r="M4498" s="6" t="str">
        <f aca="false">IF(I4498&lt;=0,"Below 0%",IF(I4498&lt;=0.05,"0-5%",IF(I4498&lt;=0.1,"5-10%",IF(I4498&lt;=0.2,"10-20%",IF(I4498&lt;=0.4,"20-40%","Above 40%")))))</f>
        <v>Below 0%</v>
      </c>
      <c r="N4498" s="6" t="str">
        <f aca="false">IF(AND(H4498&gt;=Summary!$B$25,I4498&gt;=Summary!$B$26,I4498&lt;=Summary!$B$27,J4498&gt;=Summary!$B$28,J4498&lt;=Summary!$B$29,F4498*J4498&gt;1),"Yes","No")</f>
        <v>No</v>
      </c>
    </row>
    <row r="4499" customFormat="false" ht="15" hidden="false" customHeight="false" outlineLevel="0" collapsed="false">
      <c r="A4499" s="6" t="s">
        <v>151</v>
      </c>
      <c r="B4499" s="45" t="n">
        <v>42870</v>
      </c>
      <c r="C4499" s="6" t="s">
        <v>190</v>
      </c>
      <c r="D4499" s="6" t="s">
        <v>198</v>
      </c>
      <c r="E4499" s="6" t="s">
        <v>187</v>
      </c>
      <c r="F4499" s="34" t="n">
        <v>0.743354976177216</v>
      </c>
      <c r="G4499" s="34" t="n">
        <v>0.782632983441472</v>
      </c>
      <c r="H4499" s="34" t="n">
        <v>-0.0392780072642559</v>
      </c>
      <c r="I4499" s="34" t="n">
        <v>-0.0501870073141292</v>
      </c>
      <c r="J4499" s="35" t="n">
        <v>1.33</v>
      </c>
      <c r="K4499" s="6" t="n">
        <v>1</v>
      </c>
      <c r="L4499" s="35" t="n">
        <v>0.33</v>
      </c>
      <c r="M4499" s="6" t="str">
        <f aca="false">IF(I4499&lt;=0,"Below 0%",IF(I4499&lt;=0.05,"0-5%",IF(I4499&lt;=0.1,"5-10%",IF(I4499&lt;=0.2,"10-20%",IF(I4499&lt;=0.4,"20-40%","Above 40%")))))</f>
        <v>Below 0%</v>
      </c>
      <c r="N4499" s="6" t="str">
        <f aca="false">IF(AND(H4499&gt;=Summary!$B$25,I4499&gt;=Summary!$B$26,I4499&lt;=Summary!$B$27,J4499&gt;=Summary!$B$28,J4499&lt;=Summary!$B$29,F4499*J4499&gt;1),"Yes","No")</f>
        <v>No</v>
      </c>
    </row>
    <row r="4500" customFormat="false" ht="15" hidden="false" customHeight="false" outlineLevel="0" collapsed="false">
      <c r="A4500" s="6" t="s">
        <v>151</v>
      </c>
      <c r="B4500" s="45" t="n">
        <v>42870</v>
      </c>
      <c r="C4500" s="6" t="s">
        <v>190</v>
      </c>
      <c r="D4500" s="6" t="s">
        <v>198</v>
      </c>
      <c r="E4500" s="6" t="s">
        <v>174</v>
      </c>
      <c r="F4500" s="34" t="n">
        <v>0.192130073904991</v>
      </c>
      <c r="G4500" s="34" t="n">
        <v>0.145580680835966</v>
      </c>
      <c r="H4500" s="34" t="n">
        <v>0.0465493930690251</v>
      </c>
      <c r="I4500" s="34" t="n">
        <v>0.319749796482096</v>
      </c>
      <c r="J4500" s="35" t="n">
        <v>7.15</v>
      </c>
      <c r="K4500" s="6" t="n">
        <v>0</v>
      </c>
      <c r="L4500" s="35" t="n">
        <v>-1</v>
      </c>
      <c r="M4500" s="6" t="str">
        <f aca="false">IF(I4500&lt;=0,"Below 0%",IF(I4500&lt;=0.05,"0-5%",IF(I4500&lt;=0.1,"5-10%",IF(I4500&lt;=0.2,"10-20%",IF(I4500&lt;=0.4,"20-40%","Above 40%")))))</f>
        <v>20-40%</v>
      </c>
      <c r="N4500" s="6" t="str">
        <f aca="false">IF(AND(H4500&gt;=Summary!$B$25,I4500&gt;=Summary!$B$26,I4500&lt;=Summary!$B$27,J4500&gt;=Summary!$B$28,J4500&lt;=Summary!$B$29,F4500*J4500&gt;1),"Yes","No")</f>
        <v>No</v>
      </c>
    </row>
    <row r="4501" customFormat="false" ht="15" hidden="false" customHeight="false" outlineLevel="0" collapsed="false">
      <c r="A4501" s="6" t="s">
        <v>151</v>
      </c>
      <c r="B4501" s="45" t="n">
        <v>42870</v>
      </c>
      <c r="C4501" s="6" t="s">
        <v>190</v>
      </c>
      <c r="D4501" s="6" t="s">
        <v>198</v>
      </c>
      <c r="E4501" s="6" t="s">
        <v>177</v>
      </c>
      <c r="F4501" s="34" t="n">
        <v>0.0645149722695351</v>
      </c>
      <c r="G4501" s="34" t="n">
        <v>0.0717863357225626</v>
      </c>
      <c r="H4501" s="34" t="n">
        <v>-0.00727136345302749</v>
      </c>
      <c r="I4501" s="34" t="n">
        <v>-0.101291748350684</v>
      </c>
      <c r="J4501" s="35" t="n">
        <v>14.5</v>
      </c>
      <c r="K4501" s="6" t="n">
        <v>0</v>
      </c>
      <c r="L4501" s="35" t="n">
        <v>-1</v>
      </c>
      <c r="M4501" s="6" t="str">
        <f aca="false">IF(I4501&lt;=0,"Below 0%",IF(I4501&lt;=0.05,"0-5%",IF(I4501&lt;=0.1,"5-10%",IF(I4501&lt;=0.2,"10-20%",IF(I4501&lt;=0.4,"20-40%","Above 40%")))))</f>
        <v>Below 0%</v>
      </c>
      <c r="N4501" s="6" t="str">
        <f aca="false">IF(AND(H4501&gt;=Summary!$B$25,I4501&gt;=Summary!$B$26,I4501&lt;=Summary!$B$27,J4501&gt;=Summary!$B$28,J4501&lt;=Summary!$B$29,F4501*J4501&gt;1),"Yes","No")</f>
        <v>No</v>
      </c>
    </row>
    <row r="4502" customFormat="false" ht="15" hidden="false" customHeight="false" outlineLevel="0" collapsed="false">
      <c r="A4502" s="6" t="s">
        <v>151</v>
      </c>
      <c r="B4502" s="45" t="n">
        <v>42871</v>
      </c>
      <c r="C4502" s="6" t="s">
        <v>185</v>
      </c>
      <c r="D4502" s="6" t="s">
        <v>191</v>
      </c>
      <c r="E4502" s="6" t="s">
        <v>187</v>
      </c>
      <c r="F4502" s="34" t="n">
        <v>0.795659601688385</v>
      </c>
      <c r="G4502" s="34" t="n">
        <v>0.895711836436679</v>
      </c>
      <c r="H4502" s="34" t="n">
        <v>-0.100052234748294</v>
      </c>
      <c r="I4502" s="34" t="n">
        <v>-0.111701364968361</v>
      </c>
      <c r="J4502" s="35" t="n">
        <v>1.12</v>
      </c>
      <c r="K4502" s="6" t="n">
        <v>1</v>
      </c>
      <c r="L4502" s="35" t="n">
        <v>0.12</v>
      </c>
      <c r="M4502" s="6" t="str">
        <f aca="false">IF(I4502&lt;=0,"Below 0%",IF(I4502&lt;=0.05,"0-5%",IF(I4502&lt;=0.1,"5-10%",IF(I4502&lt;=0.2,"10-20%",IF(I4502&lt;=0.4,"20-40%","Above 40%")))))</f>
        <v>Below 0%</v>
      </c>
      <c r="N4502" s="6" t="str">
        <f aca="false">IF(AND(H4502&gt;=Summary!$B$25,I4502&gt;=Summary!$B$26,I4502&lt;=Summary!$B$27,J4502&gt;=Summary!$B$28,J4502&lt;=Summary!$B$29,F4502*J4502&gt;1),"Yes","No")</f>
        <v>No</v>
      </c>
    </row>
    <row r="4503" customFormat="false" ht="15" hidden="false" customHeight="false" outlineLevel="0" collapsed="false">
      <c r="A4503" s="6" t="s">
        <v>151</v>
      </c>
      <c r="B4503" s="45" t="n">
        <v>42871</v>
      </c>
      <c r="C4503" s="6" t="s">
        <v>185</v>
      </c>
      <c r="D4503" s="6" t="s">
        <v>191</v>
      </c>
      <c r="E4503" s="6" t="s">
        <v>174</v>
      </c>
      <c r="F4503" s="34" t="n">
        <v>0.110996618866921</v>
      </c>
      <c r="G4503" s="34" t="n">
        <v>0.0736561862561733</v>
      </c>
      <c r="H4503" s="34" t="n">
        <v>0.0373404326107471</v>
      </c>
      <c r="I4503" s="34" t="n">
        <v>0.506955824197557</v>
      </c>
      <c r="J4503" s="35" t="n">
        <v>13.62</v>
      </c>
      <c r="K4503" s="6" t="n">
        <v>0</v>
      </c>
      <c r="L4503" s="35" t="n">
        <v>-1</v>
      </c>
      <c r="M4503" s="6" t="str">
        <f aca="false">IF(I4503&lt;=0,"Below 0%",IF(I4503&lt;=0.05,"0-5%",IF(I4503&lt;=0.1,"5-10%",IF(I4503&lt;=0.2,"10-20%",IF(I4503&lt;=0.4,"20-40%","Above 40%")))))</f>
        <v>Above 40%</v>
      </c>
      <c r="N4503" s="6" t="str">
        <f aca="false">IF(AND(H4503&gt;=Summary!$B$25,I4503&gt;=Summary!$B$26,I4503&lt;=Summary!$B$27,J4503&gt;=Summary!$B$28,J4503&lt;=Summary!$B$29,F4503*J4503&gt;1),"Yes","No")</f>
        <v>No</v>
      </c>
    </row>
    <row r="4504" customFormat="false" ht="15" hidden="false" customHeight="false" outlineLevel="0" collapsed="false">
      <c r="A4504" s="6" t="s">
        <v>151</v>
      </c>
      <c r="B4504" s="45" t="n">
        <v>42871</v>
      </c>
      <c r="C4504" s="6" t="s">
        <v>185</v>
      </c>
      <c r="D4504" s="6" t="s">
        <v>191</v>
      </c>
      <c r="E4504" s="6" t="s">
        <v>177</v>
      </c>
      <c r="F4504" s="34" t="n">
        <v>0.0933438166975975</v>
      </c>
      <c r="G4504" s="34" t="n">
        <v>0.0306319773071475</v>
      </c>
      <c r="H4504" s="34" t="n">
        <v>0.06271183939045</v>
      </c>
      <c r="I4504" s="34" t="n">
        <v>2.04726710135742</v>
      </c>
      <c r="J4504" s="35" t="n">
        <v>32.75</v>
      </c>
      <c r="K4504" s="6" t="n">
        <v>0</v>
      </c>
      <c r="L4504" s="35" t="n">
        <v>-1</v>
      </c>
      <c r="M4504" s="6" t="str">
        <f aca="false">IF(I4504&lt;=0,"Below 0%",IF(I4504&lt;=0.05,"0-5%",IF(I4504&lt;=0.1,"5-10%",IF(I4504&lt;=0.2,"10-20%",IF(I4504&lt;=0.4,"20-40%","Above 40%")))))</f>
        <v>Above 40%</v>
      </c>
      <c r="N4504" s="6" t="str">
        <f aca="false">IF(AND(H4504&gt;=Summary!$B$25,I4504&gt;=Summary!$B$26,I4504&lt;=Summary!$B$27,J4504&gt;=Summary!$B$28,J4504&lt;=Summary!$B$29,F4504*J4504&gt;1),"Yes","No")</f>
        <v>No</v>
      </c>
    </row>
    <row r="4505" customFormat="false" ht="15" hidden="false" customHeight="false" outlineLevel="0" collapsed="false">
      <c r="A4505" s="6" t="s">
        <v>151</v>
      </c>
      <c r="B4505" s="45" t="n">
        <v>42871</v>
      </c>
      <c r="C4505" s="6" t="s">
        <v>194</v>
      </c>
      <c r="D4505" s="6" t="s">
        <v>178</v>
      </c>
      <c r="E4505" s="6" t="s">
        <v>187</v>
      </c>
      <c r="F4505" s="34" t="n">
        <v>0.763417303562164</v>
      </c>
      <c r="G4505" s="34" t="n">
        <v>0.869309321612136</v>
      </c>
      <c r="H4505" s="34" t="n">
        <v>-0.105892018049972</v>
      </c>
      <c r="I4505" s="34" t="n">
        <v>-0.121811667512773</v>
      </c>
      <c r="J4505" s="35" t="n">
        <v>1.15</v>
      </c>
      <c r="K4505" s="6" t="n">
        <v>1</v>
      </c>
      <c r="L4505" s="35" t="n">
        <v>0.15</v>
      </c>
      <c r="M4505" s="6" t="str">
        <f aca="false">IF(I4505&lt;=0,"Below 0%",IF(I4505&lt;=0.05,"0-5%",IF(I4505&lt;=0.1,"5-10%",IF(I4505&lt;=0.2,"10-20%",IF(I4505&lt;=0.4,"20-40%","Above 40%")))))</f>
        <v>Below 0%</v>
      </c>
      <c r="N4505" s="6" t="str">
        <f aca="false">IF(AND(H4505&gt;=Summary!$B$25,I4505&gt;=Summary!$B$26,I4505&lt;=Summary!$B$27,J4505&gt;=Summary!$B$28,J4505&lt;=Summary!$B$29,F4505*J4505&gt;1),"Yes","No")</f>
        <v>No</v>
      </c>
    </row>
    <row r="4506" customFormat="false" ht="15" hidden="false" customHeight="false" outlineLevel="0" collapsed="false">
      <c r="A4506" s="6" t="s">
        <v>151</v>
      </c>
      <c r="B4506" s="45" t="n">
        <v>42871</v>
      </c>
      <c r="C4506" s="6" t="s">
        <v>194</v>
      </c>
      <c r="D4506" s="6" t="s">
        <v>178</v>
      </c>
      <c r="E4506" s="6" t="s">
        <v>174</v>
      </c>
      <c r="F4506" s="34" t="n">
        <v>0.129642263054848</v>
      </c>
      <c r="G4506" s="34" t="n">
        <v>0.0962180673584173</v>
      </c>
      <c r="H4506" s="34" t="n">
        <v>0.0334241956964304</v>
      </c>
      <c r="I4506" s="34" t="n">
        <v>0.34737962021128</v>
      </c>
      <c r="J4506" s="35" t="n">
        <v>10.39</v>
      </c>
      <c r="K4506" s="6" t="n">
        <v>0</v>
      </c>
      <c r="L4506" s="35" t="n">
        <v>-1</v>
      </c>
      <c r="M4506" s="6" t="str">
        <f aca="false">IF(I4506&lt;=0,"Below 0%",IF(I4506&lt;=0.05,"0-5%",IF(I4506&lt;=0.1,"5-10%",IF(I4506&lt;=0.2,"10-20%",IF(I4506&lt;=0.4,"20-40%","Above 40%")))))</f>
        <v>20-40%</v>
      </c>
      <c r="N4506" s="6" t="str">
        <f aca="false">IF(AND(H4506&gt;=Summary!$B$25,I4506&gt;=Summary!$B$26,I4506&lt;=Summary!$B$27,J4506&gt;=Summary!$B$28,J4506&lt;=Summary!$B$29,F4506*J4506&gt;1),"Yes","No")</f>
        <v>No</v>
      </c>
    </row>
    <row r="4507" customFormat="false" ht="15" hidden="false" customHeight="false" outlineLevel="0" collapsed="false">
      <c r="A4507" s="6" t="s">
        <v>151</v>
      </c>
      <c r="B4507" s="45" t="n">
        <v>42871</v>
      </c>
      <c r="C4507" s="6" t="s">
        <v>194</v>
      </c>
      <c r="D4507" s="6" t="s">
        <v>178</v>
      </c>
      <c r="E4507" s="6" t="s">
        <v>177</v>
      </c>
      <c r="F4507" s="34" t="n">
        <v>0.106940396130085</v>
      </c>
      <c r="G4507" s="34" t="n">
        <v>0.0344726110294468</v>
      </c>
      <c r="H4507" s="34" t="n">
        <v>0.0724677851006382</v>
      </c>
      <c r="I4507" s="34" t="n">
        <v>2.10218439905047</v>
      </c>
      <c r="J4507" s="35" t="n">
        <v>29</v>
      </c>
      <c r="K4507" s="6" t="n">
        <v>0</v>
      </c>
      <c r="L4507" s="35" t="n">
        <v>-1</v>
      </c>
      <c r="M4507" s="6" t="str">
        <f aca="false">IF(I4507&lt;=0,"Below 0%",IF(I4507&lt;=0.05,"0-5%",IF(I4507&lt;=0.1,"5-10%",IF(I4507&lt;=0.2,"10-20%",IF(I4507&lt;=0.4,"20-40%","Above 40%")))))</f>
        <v>Above 40%</v>
      </c>
      <c r="N4507" s="6" t="str">
        <f aca="false">IF(AND(H4507&gt;=Summary!$B$25,I4507&gt;=Summary!$B$26,I4507&lt;=Summary!$B$27,J4507&gt;=Summary!$B$28,J4507&lt;=Summary!$B$29,F4507*J4507&gt;1),"Yes","No")</f>
        <v>No</v>
      </c>
    </row>
    <row r="4508" customFormat="false" ht="15" hidden="false" customHeight="false" outlineLevel="0" collapsed="false">
      <c r="A4508" s="6" t="s">
        <v>151</v>
      </c>
      <c r="B4508" s="45" t="n">
        <v>42872</v>
      </c>
      <c r="C4508" s="6" t="s">
        <v>179</v>
      </c>
      <c r="D4508" s="6" t="s">
        <v>176</v>
      </c>
      <c r="E4508" s="6" t="s">
        <v>187</v>
      </c>
      <c r="F4508" s="34" t="n">
        <v>0.252508193254471</v>
      </c>
      <c r="G4508" s="34" t="n">
        <v>0.367085007288371</v>
      </c>
      <c r="H4508" s="34" t="n">
        <v>-0.1145768140339</v>
      </c>
      <c r="I4508" s="34" t="n">
        <v>-0.312126106375932</v>
      </c>
      <c r="J4508" s="35" t="n">
        <v>2.76</v>
      </c>
      <c r="K4508" s="6" t="n">
        <v>0</v>
      </c>
      <c r="L4508" s="35" t="n">
        <v>-1</v>
      </c>
      <c r="M4508" s="6" t="str">
        <f aca="false">IF(I4508&lt;=0,"Below 0%",IF(I4508&lt;=0.05,"0-5%",IF(I4508&lt;=0.1,"5-10%",IF(I4508&lt;=0.2,"10-20%",IF(I4508&lt;=0.4,"20-40%","Above 40%")))))</f>
        <v>Below 0%</v>
      </c>
      <c r="N4508" s="6" t="str">
        <f aca="false">IF(AND(H4508&gt;=Summary!$B$25,I4508&gt;=Summary!$B$26,I4508&lt;=Summary!$B$27,J4508&gt;=Summary!$B$28,J4508&lt;=Summary!$B$29,F4508*J4508&gt;1),"Yes","No")</f>
        <v>No</v>
      </c>
    </row>
    <row r="4509" customFormat="false" ht="15" hidden="false" customHeight="false" outlineLevel="0" collapsed="false">
      <c r="A4509" s="6" t="s">
        <v>151</v>
      </c>
      <c r="B4509" s="45" t="n">
        <v>42872</v>
      </c>
      <c r="C4509" s="6" t="s">
        <v>179</v>
      </c>
      <c r="D4509" s="6" t="s">
        <v>176</v>
      </c>
      <c r="E4509" s="6" t="s">
        <v>174</v>
      </c>
      <c r="F4509" s="34" t="n">
        <v>0.27678793668747</v>
      </c>
      <c r="G4509" s="34" t="n">
        <v>0.289472748604544</v>
      </c>
      <c r="H4509" s="34" t="n">
        <v>-0.0126848119170742</v>
      </c>
      <c r="I4509" s="34" t="n">
        <v>-0.0438204009815211</v>
      </c>
      <c r="J4509" s="35" t="n">
        <v>3.5</v>
      </c>
      <c r="K4509" s="6" t="n">
        <v>1</v>
      </c>
      <c r="L4509" s="35" t="n">
        <v>2.5</v>
      </c>
      <c r="M4509" s="6" t="str">
        <f aca="false">IF(I4509&lt;=0,"Below 0%",IF(I4509&lt;=0.05,"0-5%",IF(I4509&lt;=0.1,"5-10%",IF(I4509&lt;=0.2,"10-20%",IF(I4509&lt;=0.4,"20-40%","Above 40%")))))</f>
        <v>Below 0%</v>
      </c>
      <c r="N4509" s="6" t="str">
        <f aca="false">IF(AND(H4509&gt;=Summary!$B$25,I4509&gt;=Summary!$B$26,I4509&lt;=Summary!$B$27,J4509&gt;=Summary!$B$28,J4509&lt;=Summary!$B$29,F4509*J4509&gt;1),"Yes","No")</f>
        <v>No</v>
      </c>
    </row>
    <row r="4510" customFormat="false" ht="15" hidden="false" customHeight="false" outlineLevel="0" collapsed="false">
      <c r="A4510" s="6" t="s">
        <v>151</v>
      </c>
      <c r="B4510" s="45" t="n">
        <v>42872</v>
      </c>
      <c r="C4510" s="6" t="s">
        <v>179</v>
      </c>
      <c r="D4510" s="6" t="s">
        <v>176</v>
      </c>
      <c r="E4510" s="6" t="s">
        <v>177</v>
      </c>
      <c r="F4510" s="34" t="n">
        <v>0.470703840255737</v>
      </c>
      <c r="G4510" s="34" t="n">
        <v>0.343442244107086</v>
      </c>
      <c r="H4510" s="34" t="n">
        <v>0.127261596148652</v>
      </c>
      <c r="I4510" s="34" t="n">
        <v>0.370547299676307</v>
      </c>
      <c r="J4510" s="35" t="n">
        <v>2.95</v>
      </c>
      <c r="K4510" s="6" t="n">
        <v>0</v>
      </c>
      <c r="L4510" s="35" t="n">
        <v>-1</v>
      </c>
      <c r="M4510" s="6" t="str">
        <f aca="false">IF(I4510&lt;=0,"Below 0%",IF(I4510&lt;=0.05,"0-5%",IF(I4510&lt;=0.1,"5-10%",IF(I4510&lt;=0.2,"10-20%",IF(I4510&lt;=0.4,"20-40%","Above 40%")))))</f>
        <v>20-40%</v>
      </c>
      <c r="N4510" s="6" t="str">
        <f aca="false">IF(AND(H4510&gt;=Summary!$B$25,I4510&gt;=Summary!$B$26,I4510&lt;=Summary!$B$27,J4510&gt;=Summary!$B$28,J4510&lt;=Summary!$B$29,F4510*J4510&gt;1),"Yes","No")</f>
        <v>Yes</v>
      </c>
    </row>
    <row r="4511" customFormat="false" ht="15" hidden="false" customHeight="false" outlineLevel="0" collapsed="false">
      <c r="A4511" s="6" t="s">
        <v>151</v>
      </c>
      <c r="B4511" s="45" t="n">
        <v>42873</v>
      </c>
      <c r="C4511" s="6" t="s">
        <v>195</v>
      </c>
      <c r="D4511" s="6" t="s">
        <v>181</v>
      </c>
      <c r="E4511" s="6" t="s">
        <v>187</v>
      </c>
      <c r="F4511" s="34" t="n">
        <v>0.208127498626709</v>
      </c>
      <c r="G4511" s="34" t="n">
        <v>0.225519287833828</v>
      </c>
      <c r="H4511" s="34" t="n">
        <v>-0.0173917892071189</v>
      </c>
      <c r="I4511" s="34" t="n">
        <v>-0.077118854773672</v>
      </c>
      <c r="J4511" s="35" t="n">
        <v>4.5</v>
      </c>
      <c r="K4511" s="6" t="n">
        <v>0</v>
      </c>
      <c r="L4511" s="35" t="n">
        <v>-1</v>
      </c>
      <c r="M4511" s="6" t="str">
        <f aca="false">IF(I4511&lt;=0,"Below 0%",IF(I4511&lt;=0.05,"0-5%",IF(I4511&lt;=0.1,"5-10%",IF(I4511&lt;=0.2,"10-20%",IF(I4511&lt;=0.4,"20-40%","Above 40%")))))</f>
        <v>Below 0%</v>
      </c>
      <c r="N4511" s="6" t="str">
        <f aca="false">IF(AND(H4511&gt;=Summary!$B$25,I4511&gt;=Summary!$B$26,I4511&lt;=Summary!$B$27,J4511&gt;=Summary!$B$28,J4511&lt;=Summary!$B$29,F4511*J4511&gt;1),"Yes","No")</f>
        <v>No</v>
      </c>
    </row>
    <row r="4512" customFormat="false" ht="15" hidden="false" customHeight="false" outlineLevel="0" collapsed="false">
      <c r="A4512" s="6" t="s">
        <v>151</v>
      </c>
      <c r="B4512" s="45" t="n">
        <v>42873</v>
      </c>
      <c r="C4512" s="6" t="s">
        <v>195</v>
      </c>
      <c r="D4512" s="6" t="s">
        <v>181</v>
      </c>
      <c r="E4512" s="6" t="s">
        <v>174</v>
      </c>
      <c r="F4512" s="34" t="n">
        <v>0.189754486083984</v>
      </c>
      <c r="G4512" s="34" t="n">
        <v>0.267062314540059</v>
      </c>
      <c r="H4512" s="34" t="n">
        <v>-0.0773078284560749</v>
      </c>
      <c r="I4512" s="34" t="n">
        <v>-0.289474868774414</v>
      </c>
      <c r="J4512" s="35" t="n">
        <v>3.8</v>
      </c>
      <c r="K4512" s="6" t="n">
        <v>0</v>
      </c>
      <c r="L4512" s="35" t="n">
        <v>-1</v>
      </c>
      <c r="M4512" s="6" t="str">
        <f aca="false">IF(I4512&lt;=0,"Below 0%",IF(I4512&lt;=0.05,"0-5%",IF(I4512&lt;=0.1,"5-10%",IF(I4512&lt;=0.2,"10-20%",IF(I4512&lt;=0.4,"20-40%","Above 40%")))))</f>
        <v>Below 0%</v>
      </c>
      <c r="N4512" s="6" t="str">
        <f aca="false">IF(AND(H4512&gt;=Summary!$B$25,I4512&gt;=Summary!$B$26,I4512&lt;=Summary!$B$27,J4512&gt;=Summary!$B$28,J4512&lt;=Summary!$B$29,F4512*J4512&gt;1),"Yes","No")</f>
        <v>No</v>
      </c>
    </row>
    <row r="4513" customFormat="false" ht="15" hidden="false" customHeight="false" outlineLevel="0" collapsed="false">
      <c r="A4513" s="6" t="s">
        <v>151</v>
      </c>
      <c r="B4513" s="45" t="n">
        <v>42873</v>
      </c>
      <c r="C4513" s="6" t="s">
        <v>195</v>
      </c>
      <c r="D4513" s="6" t="s">
        <v>181</v>
      </c>
      <c r="E4513" s="6" t="s">
        <v>177</v>
      </c>
      <c r="F4513" s="34" t="n">
        <v>0.602118015289307</v>
      </c>
      <c r="G4513" s="34" t="n">
        <v>0.507418397626113</v>
      </c>
      <c r="H4513" s="34" t="n">
        <v>0.0946996176631939</v>
      </c>
      <c r="I4513" s="34" t="n">
        <v>0.186630240657874</v>
      </c>
      <c r="J4513" s="35" t="n">
        <v>2</v>
      </c>
      <c r="K4513" s="6" t="n">
        <v>1</v>
      </c>
      <c r="L4513" s="35" t="n">
        <v>1</v>
      </c>
      <c r="M4513" s="6" t="str">
        <f aca="false">IF(I4513&lt;=0,"Below 0%",IF(I4513&lt;=0.05,"0-5%",IF(I4513&lt;=0.1,"5-10%",IF(I4513&lt;=0.2,"10-20%",IF(I4513&lt;=0.4,"20-40%","Above 40%")))))</f>
        <v>10-20%</v>
      </c>
      <c r="N4513" s="6" t="str">
        <f aca="false">IF(AND(H4513&gt;=Summary!$B$25,I4513&gt;=Summary!$B$26,I4513&lt;=Summary!$B$27,J4513&gt;=Summary!$B$28,J4513&lt;=Summary!$B$29,F4513*J4513&gt;1),"Yes","No")</f>
        <v>Yes</v>
      </c>
    </row>
    <row r="4514" customFormat="false" ht="15" hidden="false" customHeight="false" outlineLevel="0" collapsed="false">
      <c r="A4514" s="6" t="s">
        <v>151</v>
      </c>
      <c r="B4514" s="45" t="n">
        <v>42876</v>
      </c>
      <c r="C4514" s="6" t="s">
        <v>185</v>
      </c>
      <c r="D4514" s="6" t="s">
        <v>173</v>
      </c>
      <c r="E4514" s="6" t="s">
        <v>187</v>
      </c>
      <c r="F4514" s="34" t="n">
        <v>0.602022886276245</v>
      </c>
      <c r="G4514" s="34" t="n">
        <v>0.68711895503365</v>
      </c>
      <c r="H4514" s="34" t="n">
        <v>-0.0850960687574045</v>
      </c>
      <c r="I4514" s="34" t="n">
        <v>-0.123844740614436</v>
      </c>
      <c r="J4514" s="35" t="n">
        <v>1.45</v>
      </c>
      <c r="K4514" s="6" t="n">
        <v>1</v>
      </c>
      <c r="L4514" s="35" t="n">
        <v>0.45</v>
      </c>
      <c r="M4514" s="6" t="str">
        <f aca="false">IF(I4514&lt;=0,"Below 0%",IF(I4514&lt;=0.05,"0-5%",IF(I4514&lt;=0.1,"5-10%",IF(I4514&lt;=0.2,"10-20%",IF(I4514&lt;=0.4,"20-40%","Above 40%")))))</f>
        <v>Below 0%</v>
      </c>
      <c r="N4514" s="6" t="str">
        <f aca="false">IF(AND(H4514&gt;=Summary!$B$25,I4514&gt;=Summary!$B$26,I4514&lt;=Summary!$B$27,J4514&gt;=Summary!$B$28,J4514&lt;=Summary!$B$29,F4514*J4514&gt;1),"Yes","No")</f>
        <v>No</v>
      </c>
    </row>
    <row r="4515" customFormat="false" ht="15" hidden="false" customHeight="false" outlineLevel="0" collapsed="false">
      <c r="A4515" s="6" t="s">
        <v>151</v>
      </c>
      <c r="B4515" s="45" t="n">
        <v>42876</v>
      </c>
      <c r="C4515" s="6" t="s">
        <v>185</v>
      </c>
      <c r="D4515" s="6" t="s">
        <v>173</v>
      </c>
      <c r="E4515" s="6" t="s">
        <v>174</v>
      </c>
      <c r="F4515" s="34" t="n">
        <v>0.1720220297575</v>
      </c>
      <c r="G4515" s="34" t="n">
        <v>0.188340734366501</v>
      </c>
      <c r="H4515" s="34" t="n">
        <v>-0.0163187046090016</v>
      </c>
      <c r="I4515" s="34" t="n">
        <v>-0.0866445841569581</v>
      </c>
      <c r="J4515" s="35" t="n">
        <v>5.29</v>
      </c>
      <c r="K4515" s="6" t="n">
        <v>0</v>
      </c>
      <c r="L4515" s="35" t="n">
        <v>-1</v>
      </c>
      <c r="M4515" s="6" t="str">
        <f aca="false">IF(I4515&lt;=0,"Below 0%",IF(I4515&lt;=0.05,"0-5%",IF(I4515&lt;=0.1,"5-10%",IF(I4515&lt;=0.2,"10-20%",IF(I4515&lt;=0.4,"20-40%","Above 40%")))))</f>
        <v>Below 0%</v>
      </c>
      <c r="N4515" s="6" t="str">
        <f aca="false">IF(AND(H4515&gt;=Summary!$B$25,I4515&gt;=Summary!$B$26,I4515&lt;=Summary!$B$27,J4515&gt;=Summary!$B$28,J4515&lt;=Summary!$B$29,F4515*J4515&gt;1),"Yes","No")</f>
        <v>No</v>
      </c>
    </row>
    <row r="4516" customFormat="false" ht="15" hidden="false" customHeight="false" outlineLevel="0" collapsed="false">
      <c r="A4516" s="6" t="s">
        <v>151</v>
      </c>
      <c r="B4516" s="45" t="n">
        <v>42876</v>
      </c>
      <c r="C4516" s="6" t="s">
        <v>185</v>
      </c>
      <c r="D4516" s="6" t="s">
        <v>173</v>
      </c>
      <c r="E4516" s="6" t="s">
        <v>177</v>
      </c>
      <c r="F4516" s="34" t="n">
        <v>0.225955098867416</v>
      </c>
      <c r="G4516" s="34" t="n">
        <v>0.124540310599849</v>
      </c>
      <c r="H4516" s="34" t="n">
        <v>0.101414788267567</v>
      </c>
      <c r="I4516" s="34" t="n">
        <v>0.814312954408919</v>
      </c>
      <c r="J4516" s="35" t="n">
        <v>8</v>
      </c>
      <c r="K4516" s="6" t="n">
        <v>0</v>
      </c>
      <c r="L4516" s="35" t="n">
        <v>-1</v>
      </c>
      <c r="M4516" s="6" t="str">
        <f aca="false">IF(I4516&lt;=0,"Below 0%",IF(I4516&lt;=0.05,"0-5%",IF(I4516&lt;=0.1,"5-10%",IF(I4516&lt;=0.2,"10-20%",IF(I4516&lt;=0.4,"20-40%","Above 40%")))))</f>
        <v>Above 40%</v>
      </c>
      <c r="N4516" s="6" t="str">
        <f aca="false">IF(AND(H4516&gt;=Summary!$B$25,I4516&gt;=Summary!$B$26,I4516&lt;=Summary!$B$27,J4516&gt;=Summary!$B$28,J4516&lt;=Summary!$B$29,F4516*J4516&gt;1),"Yes","No")</f>
        <v>No</v>
      </c>
    </row>
    <row r="4517" customFormat="false" ht="15" hidden="false" customHeight="false" outlineLevel="0" collapsed="false">
      <c r="A4517" s="6" t="s">
        <v>151</v>
      </c>
      <c r="B4517" s="45" t="n">
        <v>42876</v>
      </c>
      <c r="C4517" s="6" t="s">
        <v>196</v>
      </c>
      <c r="D4517" s="6" t="s">
        <v>189</v>
      </c>
      <c r="E4517" s="6" t="s">
        <v>187</v>
      </c>
      <c r="F4517" s="34" t="n">
        <v>0.622496724128723</v>
      </c>
      <c r="G4517" s="34" t="n">
        <v>0.407907907907908</v>
      </c>
      <c r="H4517" s="34" t="n">
        <v>0.214588816220815</v>
      </c>
      <c r="I4517" s="34" t="n">
        <v>0.526071723692256</v>
      </c>
      <c r="J4517" s="35" t="n">
        <v>2.45</v>
      </c>
      <c r="K4517" s="6" t="n">
        <v>0</v>
      </c>
      <c r="L4517" s="35" t="n">
        <v>-1</v>
      </c>
      <c r="M4517" s="6" t="str">
        <f aca="false">IF(I4517&lt;=0,"Below 0%",IF(I4517&lt;=0.05,"0-5%",IF(I4517&lt;=0.1,"5-10%",IF(I4517&lt;=0.2,"10-20%",IF(I4517&lt;=0.4,"20-40%","Above 40%")))))</f>
        <v>Above 40%</v>
      </c>
      <c r="N4517" s="6" t="str">
        <f aca="false">IF(AND(H4517&gt;=Summary!$B$25,I4517&gt;=Summary!$B$26,I4517&lt;=Summary!$B$27,J4517&gt;=Summary!$B$28,J4517&lt;=Summary!$B$29,F4517*J4517&gt;1),"Yes","No")</f>
        <v>No</v>
      </c>
    </row>
    <row r="4518" customFormat="false" ht="15" hidden="false" customHeight="false" outlineLevel="0" collapsed="false">
      <c r="A4518" s="6" t="s">
        <v>151</v>
      </c>
      <c r="B4518" s="45" t="n">
        <v>42876</v>
      </c>
      <c r="C4518" s="6" t="s">
        <v>196</v>
      </c>
      <c r="D4518" s="6" t="s">
        <v>189</v>
      </c>
      <c r="E4518" s="6" t="s">
        <v>174</v>
      </c>
      <c r="F4518" s="34" t="n">
        <v>0.1806351095438</v>
      </c>
      <c r="G4518" s="34" t="n">
        <v>0.285535535535536</v>
      </c>
      <c r="H4518" s="34" t="n">
        <v>-0.104900425991735</v>
      </c>
      <c r="I4518" s="34" t="n">
        <v>-0.367381334148093</v>
      </c>
      <c r="J4518" s="35" t="n">
        <v>3.5</v>
      </c>
      <c r="K4518" s="6" t="n">
        <v>0</v>
      </c>
      <c r="L4518" s="35" t="n">
        <v>-1</v>
      </c>
      <c r="M4518" s="6" t="str">
        <f aca="false">IF(I4518&lt;=0,"Below 0%",IF(I4518&lt;=0.05,"0-5%",IF(I4518&lt;=0.1,"5-10%",IF(I4518&lt;=0.2,"10-20%",IF(I4518&lt;=0.4,"20-40%","Above 40%")))))</f>
        <v>Below 0%</v>
      </c>
      <c r="N4518" s="6" t="str">
        <f aca="false">IF(AND(H4518&gt;=Summary!$B$25,I4518&gt;=Summary!$B$26,I4518&lt;=Summary!$B$27,J4518&gt;=Summary!$B$28,J4518&lt;=Summary!$B$29,F4518*J4518&gt;1),"Yes","No")</f>
        <v>No</v>
      </c>
    </row>
    <row r="4519" customFormat="false" ht="15" hidden="false" customHeight="false" outlineLevel="0" collapsed="false">
      <c r="A4519" s="6" t="s">
        <v>151</v>
      </c>
      <c r="B4519" s="45" t="n">
        <v>42876</v>
      </c>
      <c r="C4519" s="6" t="s">
        <v>196</v>
      </c>
      <c r="D4519" s="6" t="s">
        <v>189</v>
      </c>
      <c r="E4519" s="6" t="s">
        <v>177</v>
      </c>
      <c r="F4519" s="34" t="n">
        <v>0.19686821103096</v>
      </c>
      <c r="G4519" s="34" t="n">
        <v>0.306556556556557</v>
      </c>
      <c r="H4519" s="34" t="n">
        <v>-0.109688345525597</v>
      </c>
      <c r="I4519" s="34" t="n">
        <v>-0.357807860179823</v>
      </c>
      <c r="J4519" s="35" t="n">
        <v>3.26</v>
      </c>
      <c r="K4519" s="6" t="n">
        <v>1</v>
      </c>
      <c r="L4519" s="35" t="n">
        <v>2.26</v>
      </c>
      <c r="M4519" s="6" t="str">
        <f aca="false">IF(I4519&lt;=0,"Below 0%",IF(I4519&lt;=0.05,"0-5%",IF(I4519&lt;=0.1,"5-10%",IF(I4519&lt;=0.2,"10-20%",IF(I4519&lt;=0.4,"20-40%","Above 40%")))))</f>
        <v>Below 0%</v>
      </c>
      <c r="N4519" s="6" t="str">
        <f aca="false">IF(AND(H4519&gt;=Summary!$B$25,I4519&gt;=Summary!$B$26,I4519&lt;=Summary!$B$27,J4519&gt;=Summary!$B$28,J4519&lt;=Summary!$B$29,F4519*J4519&gt;1),"Yes","No")</f>
        <v>No</v>
      </c>
    </row>
    <row r="4520" customFormat="false" ht="15" hidden="false" customHeight="false" outlineLevel="0" collapsed="false">
      <c r="A4520" s="6" t="s">
        <v>151</v>
      </c>
      <c r="B4520" s="45" t="n">
        <v>42876</v>
      </c>
      <c r="C4520" s="6" t="s">
        <v>190</v>
      </c>
      <c r="D4520" s="6" t="s">
        <v>191</v>
      </c>
      <c r="E4520" s="6" t="s">
        <v>187</v>
      </c>
      <c r="F4520" s="34" t="n">
        <v>0.700767517089844</v>
      </c>
      <c r="G4520" s="34" t="n">
        <v>0.853381908166071</v>
      </c>
      <c r="H4520" s="34" t="n">
        <v>-0.152614391076227</v>
      </c>
      <c r="I4520" s="34" t="n">
        <v>-0.178834809615542</v>
      </c>
      <c r="J4520" s="35" t="n">
        <v>1.2</v>
      </c>
      <c r="K4520" s="6" t="n">
        <v>1</v>
      </c>
      <c r="L4520" s="35" t="n">
        <v>0.2</v>
      </c>
      <c r="M4520" s="6" t="str">
        <f aca="false">IF(I4520&lt;=0,"Below 0%",IF(I4520&lt;=0.05,"0-5%",IF(I4520&lt;=0.1,"5-10%",IF(I4520&lt;=0.2,"10-20%",IF(I4520&lt;=0.4,"20-40%","Above 40%")))))</f>
        <v>Below 0%</v>
      </c>
      <c r="N4520" s="6" t="str">
        <f aca="false">IF(AND(H4520&gt;=Summary!$B$25,I4520&gt;=Summary!$B$26,I4520&lt;=Summary!$B$27,J4520&gt;=Summary!$B$28,J4520&lt;=Summary!$B$29,F4520*J4520&gt;1),"Yes","No")</f>
        <v>No</v>
      </c>
    </row>
    <row r="4521" customFormat="false" ht="15" hidden="false" customHeight="false" outlineLevel="0" collapsed="false">
      <c r="A4521" s="6" t="s">
        <v>151</v>
      </c>
      <c r="B4521" s="45" t="n">
        <v>42876</v>
      </c>
      <c r="C4521" s="6" t="s">
        <v>190</v>
      </c>
      <c r="D4521" s="6" t="s">
        <v>191</v>
      </c>
      <c r="E4521" s="6" t="s">
        <v>174</v>
      </c>
      <c r="F4521" s="34" t="n">
        <v>0.25649631023407</v>
      </c>
      <c r="G4521" s="34" t="n">
        <v>0.107231234533957</v>
      </c>
      <c r="H4521" s="34" t="n">
        <v>0.149265075700113</v>
      </c>
      <c r="I4521" s="34" t="n">
        <v>1.39199251364439</v>
      </c>
      <c r="J4521" s="35" t="n">
        <v>9.55</v>
      </c>
      <c r="K4521" s="6" t="n">
        <v>0</v>
      </c>
      <c r="L4521" s="35" t="n">
        <v>-1</v>
      </c>
      <c r="M4521" s="6" t="str">
        <f aca="false">IF(I4521&lt;=0,"Below 0%",IF(I4521&lt;=0.05,"0-5%",IF(I4521&lt;=0.1,"5-10%",IF(I4521&lt;=0.2,"10-20%",IF(I4521&lt;=0.4,"20-40%","Above 40%")))))</f>
        <v>Above 40%</v>
      </c>
      <c r="N4521" s="6" t="str">
        <f aca="false">IF(AND(H4521&gt;=Summary!$B$25,I4521&gt;=Summary!$B$26,I4521&lt;=Summary!$B$27,J4521&gt;=Summary!$B$28,J4521&lt;=Summary!$B$29,F4521*J4521&gt;1),"Yes","No")</f>
        <v>No</v>
      </c>
    </row>
    <row r="4522" customFormat="false" ht="15" hidden="false" customHeight="false" outlineLevel="0" collapsed="false">
      <c r="A4522" s="6" t="s">
        <v>151</v>
      </c>
      <c r="B4522" s="45" t="n">
        <v>42876</v>
      </c>
      <c r="C4522" s="6" t="s">
        <v>190</v>
      </c>
      <c r="D4522" s="6" t="s">
        <v>191</v>
      </c>
      <c r="E4522" s="6" t="s">
        <v>177</v>
      </c>
      <c r="F4522" s="34" t="n">
        <v>0.0427361652255058</v>
      </c>
      <c r="G4522" s="34" t="n">
        <v>0.0393868572999725</v>
      </c>
      <c r="H4522" s="34" t="n">
        <v>0.00334930792553332</v>
      </c>
      <c r="I4522" s="34" t="n">
        <v>0.0850361809784621</v>
      </c>
      <c r="J4522" s="35" t="n">
        <v>26</v>
      </c>
      <c r="K4522" s="6" t="n">
        <v>0</v>
      </c>
      <c r="L4522" s="35" t="n">
        <v>-1</v>
      </c>
      <c r="M4522" s="6" t="str">
        <f aca="false">IF(I4522&lt;=0,"Below 0%",IF(I4522&lt;=0.05,"0-5%",IF(I4522&lt;=0.1,"5-10%",IF(I4522&lt;=0.2,"10-20%",IF(I4522&lt;=0.4,"20-40%","Above 40%")))))</f>
        <v>5-10%</v>
      </c>
      <c r="N4522" s="6" t="str">
        <f aca="false">IF(AND(H4522&gt;=Summary!$B$25,I4522&gt;=Summary!$B$26,I4522&lt;=Summary!$B$27,J4522&gt;=Summary!$B$28,J4522&lt;=Summary!$B$29,F4522*J4522&gt;1),"Yes","No")</f>
        <v>No</v>
      </c>
    </row>
    <row r="4523" customFormat="false" ht="15" hidden="false" customHeight="false" outlineLevel="0" collapsed="false">
      <c r="A4523" s="6" t="s">
        <v>151</v>
      </c>
      <c r="B4523" s="45" t="n">
        <v>42876</v>
      </c>
      <c r="C4523" s="6" t="s">
        <v>186</v>
      </c>
      <c r="D4523" s="6" t="s">
        <v>181</v>
      </c>
      <c r="E4523" s="6" t="s">
        <v>187</v>
      </c>
      <c r="F4523" s="34" t="n">
        <v>0.14577417075634</v>
      </c>
      <c r="G4523" s="34" t="n">
        <v>0.146013448607109</v>
      </c>
      <c r="H4523" s="34" t="n">
        <v>-0.000239277850768521</v>
      </c>
      <c r="I4523" s="34" t="n">
        <v>-0.00163873843848705</v>
      </c>
      <c r="J4523" s="35" t="n">
        <v>7</v>
      </c>
      <c r="K4523" s="6" t="n">
        <v>0</v>
      </c>
      <c r="L4523" s="35" t="n">
        <v>-1</v>
      </c>
      <c r="M4523" s="6" t="str">
        <f aca="false">IF(I4523&lt;=0,"Below 0%",IF(I4523&lt;=0.05,"0-5%",IF(I4523&lt;=0.1,"5-10%",IF(I4523&lt;=0.2,"10-20%",IF(I4523&lt;=0.4,"20-40%","Above 40%")))))</f>
        <v>Below 0%</v>
      </c>
      <c r="N4523" s="6" t="str">
        <f aca="false">IF(AND(H4523&gt;=Summary!$B$25,I4523&gt;=Summary!$B$26,I4523&lt;=Summary!$B$27,J4523&gt;=Summary!$B$28,J4523&lt;=Summary!$B$29,F4523*J4523&gt;1),"Yes","No")</f>
        <v>No</v>
      </c>
    </row>
    <row r="4524" customFormat="false" ht="15" hidden="false" customHeight="false" outlineLevel="0" collapsed="false">
      <c r="A4524" s="6" t="s">
        <v>151</v>
      </c>
      <c r="B4524" s="45" t="n">
        <v>42876</v>
      </c>
      <c r="C4524" s="6" t="s">
        <v>186</v>
      </c>
      <c r="D4524" s="6" t="s">
        <v>181</v>
      </c>
      <c r="E4524" s="6" t="s">
        <v>174</v>
      </c>
      <c r="F4524" s="34" t="n">
        <v>0.094906784594059</v>
      </c>
      <c r="G4524" s="34" t="n">
        <v>0.215177713736792</v>
      </c>
      <c r="H4524" s="34" t="n">
        <v>-0.120270929142733</v>
      </c>
      <c r="I4524" s="34" t="n">
        <v>-0.558937666239217</v>
      </c>
      <c r="J4524" s="35" t="n">
        <v>4.75</v>
      </c>
      <c r="K4524" s="6" t="n">
        <v>0</v>
      </c>
      <c r="L4524" s="35" t="n">
        <v>-1</v>
      </c>
      <c r="M4524" s="6" t="str">
        <f aca="false">IF(I4524&lt;=0,"Below 0%",IF(I4524&lt;=0.05,"0-5%",IF(I4524&lt;=0.1,"5-10%",IF(I4524&lt;=0.2,"10-20%",IF(I4524&lt;=0.4,"20-40%","Above 40%")))))</f>
        <v>Below 0%</v>
      </c>
      <c r="N4524" s="6" t="str">
        <f aca="false">IF(AND(H4524&gt;=Summary!$B$25,I4524&gt;=Summary!$B$26,I4524&lt;=Summary!$B$27,J4524&gt;=Summary!$B$28,J4524&lt;=Summary!$B$29,F4524*J4524&gt;1),"Yes","No")</f>
        <v>No</v>
      </c>
    </row>
    <row r="4525" customFormat="false" ht="15" hidden="false" customHeight="false" outlineLevel="0" collapsed="false">
      <c r="A4525" s="6" t="s">
        <v>151</v>
      </c>
      <c r="B4525" s="45" t="n">
        <v>42876</v>
      </c>
      <c r="C4525" s="6" t="s">
        <v>186</v>
      </c>
      <c r="D4525" s="6" t="s">
        <v>181</v>
      </c>
      <c r="E4525" s="6" t="s">
        <v>177</v>
      </c>
      <c r="F4525" s="34" t="n">
        <v>0.759319067001343</v>
      </c>
      <c r="G4525" s="34" t="n">
        <v>0.6388088376561</v>
      </c>
      <c r="H4525" s="34" t="n">
        <v>0.120510229345243</v>
      </c>
      <c r="I4525" s="34" t="n">
        <v>0.188648343982553</v>
      </c>
      <c r="J4525" s="35" t="n">
        <v>1.6</v>
      </c>
      <c r="K4525" s="6" t="n">
        <v>1</v>
      </c>
      <c r="L4525" s="35" t="n">
        <v>0.6</v>
      </c>
      <c r="M4525" s="6" t="str">
        <f aca="false">IF(I4525&lt;=0,"Below 0%",IF(I4525&lt;=0.05,"0-5%",IF(I4525&lt;=0.1,"5-10%",IF(I4525&lt;=0.2,"10-20%",IF(I4525&lt;=0.4,"20-40%","Above 40%")))))</f>
        <v>10-20%</v>
      </c>
      <c r="N4525" s="6" t="str">
        <f aca="false">IF(AND(H4525&gt;=Summary!$B$25,I4525&gt;=Summary!$B$26,I4525&lt;=Summary!$B$27,J4525&gt;=Summary!$B$28,J4525&lt;=Summary!$B$29,F4525*J4525&gt;1),"Yes","No")</f>
        <v>No</v>
      </c>
    </row>
    <row r="4526" customFormat="false" ht="15" hidden="false" customHeight="false" outlineLevel="0" collapsed="false">
      <c r="A4526" s="6" t="s">
        <v>151</v>
      </c>
      <c r="B4526" s="45" t="n">
        <v>42876</v>
      </c>
      <c r="C4526" s="6" t="s">
        <v>195</v>
      </c>
      <c r="D4526" s="6" t="s">
        <v>199</v>
      </c>
      <c r="E4526" s="6" t="s">
        <v>187</v>
      </c>
      <c r="F4526" s="34" t="n">
        <v>0.414181977510452</v>
      </c>
      <c r="G4526" s="34" t="n">
        <v>0.505241722603515</v>
      </c>
      <c r="H4526" s="34" t="n">
        <v>-0.0910597450930624</v>
      </c>
      <c r="I4526" s="34" t="n">
        <v>-0.180230058245845</v>
      </c>
      <c r="J4526" s="35" t="n">
        <v>2</v>
      </c>
      <c r="K4526" s="6" t="n">
        <v>0</v>
      </c>
      <c r="L4526" s="35" t="n">
        <v>-1</v>
      </c>
      <c r="M4526" s="6" t="str">
        <f aca="false">IF(I4526&lt;=0,"Below 0%",IF(I4526&lt;=0.05,"0-5%",IF(I4526&lt;=0.1,"5-10%",IF(I4526&lt;=0.2,"10-20%",IF(I4526&lt;=0.4,"20-40%","Above 40%")))))</f>
        <v>Below 0%</v>
      </c>
      <c r="N4526" s="6" t="str">
        <f aca="false">IF(AND(H4526&gt;=Summary!$B$25,I4526&gt;=Summary!$B$26,I4526&lt;=Summary!$B$27,J4526&gt;=Summary!$B$28,J4526&lt;=Summary!$B$29,F4526*J4526&gt;1),"Yes","No")</f>
        <v>No</v>
      </c>
    </row>
    <row r="4527" customFormat="false" ht="15" hidden="false" customHeight="false" outlineLevel="0" collapsed="false">
      <c r="A4527" s="6" t="s">
        <v>151</v>
      </c>
      <c r="B4527" s="45" t="n">
        <v>42876</v>
      </c>
      <c r="C4527" s="6" t="s">
        <v>195</v>
      </c>
      <c r="D4527" s="6" t="s">
        <v>199</v>
      </c>
      <c r="E4527" s="6" t="s">
        <v>174</v>
      </c>
      <c r="F4527" s="34" t="n">
        <v>0.266522318124771</v>
      </c>
      <c r="G4527" s="34" t="n">
        <v>0.262463232521306</v>
      </c>
      <c r="H4527" s="34" t="n">
        <v>0.00405908560346485</v>
      </c>
      <c r="I4527" s="34" t="n">
        <v>0.0154653494299828</v>
      </c>
      <c r="J4527" s="35" t="n">
        <v>3.85</v>
      </c>
      <c r="K4527" s="6" t="n">
        <v>1</v>
      </c>
      <c r="L4527" s="35" t="n">
        <v>2.85</v>
      </c>
      <c r="M4527" s="6" t="str">
        <f aca="false">IF(I4527&lt;=0,"Below 0%",IF(I4527&lt;=0.05,"0-5%",IF(I4527&lt;=0.1,"5-10%",IF(I4527&lt;=0.2,"10-20%",IF(I4527&lt;=0.4,"20-40%","Above 40%")))))</f>
        <v>0-5%</v>
      </c>
      <c r="N4527" s="6" t="str">
        <f aca="false">IF(AND(H4527&gt;=Summary!$B$25,I4527&gt;=Summary!$B$26,I4527&lt;=Summary!$B$27,J4527&gt;=Summary!$B$28,J4527&lt;=Summary!$B$29,F4527*J4527&gt;1),"Yes","No")</f>
        <v>No</v>
      </c>
    </row>
    <row r="4528" customFormat="false" ht="15" hidden="false" customHeight="false" outlineLevel="0" collapsed="false">
      <c r="A4528" s="6" t="s">
        <v>151</v>
      </c>
      <c r="B4528" s="45" t="n">
        <v>42876</v>
      </c>
      <c r="C4528" s="6" t="s">
        <v>195</v>
      </c>
      <c r="D4528" s="6" t="s">
        <v>199</v>
      </c>
      <c r="E4528" s="6" t="s">
        <v>177</v>
      </c>
      <c r="F4528" s="34" t="n">
        <v>0.319295644760132</v>
      </c>
      <c r="G4528" s="34" t="n">
        <v>0.232295044875179</v>
      </c>
      <c r="H4528" s="34" t="n">
        <v>0.0870005998849527</v>
      </c>
      <c r="I4528" s="34" t="n">
        <v>0.374526283725516</v>
      </c>
      <c r="J4528" s="35" t="n">
        <v>4.35</v>
      </c>
      <c r="K4528" s="6" t="n">
        <v>0</v>
      </c>
      <c r="L4528" s="35" t="n">
        <v>-1</v>
      </c>
      <c r="M4528" s="6" t="str">
        <f aca="false">IF(I4528&lt;=0,"Below 0%",IF(I4528&lt;=0.05,"0-5%",IF(I4528&lt;=0.1,"5-10%",IF(I4528&lt;=0.2,"10-20%",IF(I4528&lt;=0.4,"20-40%","Above 40%")))))</f>
        <v>20-40%</v>
      </c>
      <c r="N4528" s="6" t="str">
        <f aca="false">IF(AND(H4528&gt;=Summary!$B$25,I4528&gt;=Summary!$B$26,I4528&lt;=Summary!$B$27,J4528&gt;=Summary!$B$28,J4528&lt;=Summary!$B$29,F4528*J4528&gt;1),"Yes","No")</f>
        <v>Yes</v>
      </c>
    </row>
    <row r="4529" customFormat="false" ht="15" hidden="false" customHeight="false" outlineLevel="0" collapsed="false">
      <c r="A4529" s="6" t="s">
        <v>151</v>
      </c>
      <c r="B4529" s="45" t="n">
        <v>42876</v>
      </c>
      <c r="C4529" s="6" t="s">
        <v>183</v>
      </c>
      <c r="D4529" s="6" t="s">
        <v>200</v>
      </c>
      <c r="E4529" s="6" t="s">
        <v>187</v>
      </c>
      <c r="F4529" s="34" t="n">
        <v>0.748889982700348</v>
      </c>
      <c r="G4529" s="34" t="n">
        <v>0.864100268576544</v>
      </c>
      <c r="H4529" s="34" t="n">
        <v>-0.115210285876196</v>
      </c>
      <c r="I4529" s="34" t="n">
        <v>-0.133329765150965</v>
      </c>
      <c r="J4529" s="35" t="n">
        <v>1.15</v>
      </c>
      <c r="K4529" s="6" t="n">
        <v>1</v>
      </c>
      <c r="L4529" s="35" t="n">
        <v>0.15</v>
      </c>
      <c r="M4529" s="6" t="str">
        <f aca="false">IF(I4529&lt;=0,"Below 0%",IF(I4529&lt;=0.05,"0-5%",IF(I4529&lt;=0.1,"5-10%",IF(I4529&lt;=0.2,"10-20%",IF(I4529&lt;=0.4,"20-40%","Above 40%")))))</f>
        <v>Below 0%</v>
      </c>
      <c r="N4529" s="6" t="str">
        <f aca="false">IF(AND(H4529&gt;=Summary!$B$25,I4529&gt;=Summary!$B$26,I4529&lt;=Summary!$B$27,J4529&gt;=Summary!$B$28,J4529&lt;=Summary!$B$29,F4529*J4529&gt;1),"Yes","No")</f>
        <v>No</v>
      </c>
    </row>
    <row r="4530" customFormat="false" ht="15" hidden="false" customHeight="false" outlineLevel="0" collapsed="false">
      <c r="A4530" s="6" t="s">
        <v>151</v>
      </c>
      <c r="B4530" s="45" t="n">
        <v>42876</v>
      </c>
      <c r="C4530" s="6" t="s">
        <v>183</v>
      </c>
      <c r="D4530" s="6" t="s">
        <v>200</v>
      </c>
      <c r="E4530" s="6" t="s">
        <v>174</v>
      </c>
      <c r="F4530" s="34" t="n">
        <v>0.189946085214615</v>
      </c>
      <c r="G4530" s="34" t="n">
        <v>0.104601611459266</v>
      </c>
      <c r="H4530" s="34" t="n">
        <v>0.085344473755349</v>
      </c>
      <c r="I4530" s="34" t="n">
        <v>0.815900181313975</v>
      </c>
      <c r="J4530" s="35" t="n">
        <v>9.5</v>
      </c>
      <c r="K4530" s="6" t="n">
        <v>0</v>
      </c>
      <c r="L4530" s="35" t="n">
        <v>-1</v>
      </c>
      <c r="M4530" s="6" t="str">
        <f aca="false">IF(I4530&lt;=0,"Below 0%",IF(I4530&lt;=0.05,"0-5%",IF(I4530&lt;=0.1,"5-10%",IF(I4530&lt;=0.2,"10-20%",IF(I4530&lt;=0.4,"20-40%","Above 40%")))))</f>
        <v>Above 40%</v>
      </c>
      <c r="N4530" s="6" t="str">
        <f aca="false">IF(AND(H4530&gt;=Summary!$B$25,I4530&gt;=Summary!$B$26,I4530&lt;=Summary!$B$27,J4530&gt;=Summary!$B$28,J4530&lt;=Summary!$B$29,F4530*J4530&gt;1),"Yes","No")</f>
        <v>No</v>
      </c>
    </row>
    <row r="4531" customFormat="false" ht="15" hidden="false" customHeight="false" outlineLevel="0" collapsed="false">
      <c r="A4531" s="6" t="s">
        <v>151</v>
      </c>
      <c r="B4531" s="45" t="n">
        <v>42876</v>
      </c>
      <c r="C4531" s="6" t="s">
        <v>183</v>
      </c>
      <c r="D4531" s="6" t="s">
        <v>200</v>
      </c>
      <c r="E4531" s="6" t="s">
        <v>177</v>
      </c>
      <c r="F4531" s="34" t="n">
        <v>0.0611639618873596</v>
      </c>
      <c r="G4531" s="34" t="n">
        <v>0.0312981199641898</v>
      </c>
      <c r="H4531" s="34" t="n">
        <v>0.0298658419231698</v>
      </c>
      <c r="I4531" s="34" t="n">
        <v>0.95423756945597</v>
      </c>
      <c r="J4531" s="35" t="n">
        <v>31.75</v>
      </c>
      <c r="K4531" s="6" t="n">
        <v>0</v>
      </c>
      <c r="L4531" s="35" t="n">
        <v>-1</v>
      </c>
      <c r="M4531" s="6" t="str">
        <f aca="false">IF(I4531&lt;=0,"Below 0%",IF(I4531&lt;=0.05,"0-5%",IF(I4531&lt;=0.1,"5-10%",IF(I4531&lt;=0.2,"10-20%",IF(I4531&lt;=0.4,"20-40%","Above 40%")))))</f>
        <v>Above 40%</v>
      </c>
      <c r="N4531" s="6" t="str">
        <f aca="false">IF(AND(H4531&gt;=Summary!$B$25,I4531&gt;=Summary!$B$26,I4531&lt;=Summary!$B$27,J4531&gt;=Summary!$B$28,J4531&lt;=Summary!$B$29,F4531*J4531&gt;1),"Yes","No")</f>
        <v>No</v>
      </c>
    </row>
    <row r="4532" customFormat="false" ht="15" hidden="false" customHeight="false" outlineLevel="0" collapsed="false">
      <c r="A4532" s="6" t="s">
        <v>151</v>
      </c>
      <c r="B4532" s="45" t="n">
        <v>42876</v>
      </c>
      <c r="C4532" s="6" t="s">
        <v>176</v>
      </c>
      <c r="D4532" s="6" t="s">
        <v>180</v>
      </c>
      <c r="E4532" s="6" t="s">
        <v>187</v>
      </c>
      <c r="F4532" s="34" t="n">
        <v>0.792886555194855</v>
      </c>
      <c r="G4532" s="34" t="n">
        <v>0.390945061101579</v>
      </c>
      <c r="H4532" s="34" t="n">
        <v>0.401941494093276</v>
      </c>
      <c r="I4532" s="34" t="n">
        <v>1.02812782174741</v>
      </c>
      <c r="J4532" s="35" t="n">
        <v>2.6</v>
      </c>
      <c r="K4532" s="6" t="n">
        <v>1</v>
      </c>
      <c r="L4532" s="35" t="n">
        <v>1.6</v>
      </c>
      <c r="M4532" s="6" t="str">
        <f aca="false">IF(I4532&lt;=0,"Below 0%",IF(I4532&lt;=0.05,"0-5%",IF(I4532&lt;=0.1,"5-10%",IF(I4532&lt;=0.2,"10-20%",IF(I4532&lt;=0.4,"20-40%","Above 40%")))))</f>
        <v>Above 40%</v>
      </c>
      <c r="N4532" s="6" t="str">
        <f aca="false">IF(AND(H4532&gt;=Summary!$B$25,I4532&gt;=Summary!$B$26,I4532&lt;=Summary!$B$27,J4532&gt;=Summary!$B$28,J4532&lt;=Summary!$B$29,F4532*J4532&gt;1),"Yes","No")</f>
        <v>No</v>
      </c>
    </row>
    <row r="4533" customFormat="false" ht="15" hidden="false" customHeight="false" outlineLevel="0" collapsed="false">
      <c r="A4533" s="6" t="s">
        <v>151</v>
      </c>
      <c r="B4533" s="45" t="n">
        <v>42876</v>
      </c>
      <c r="C4533" s="6" t="s">
        <v>176</v>
      </c>
      <c r="D4533" s="6" t="s">
        <v>180</v>
      </c>
      <c r="E4533" s="6" t="s">
        <v>174</v>
      </c>
      <c r="F4533" s="34" t="n">
        <v>0.123484522104263</v>
      </c>
      <c r="G4533" s="34" t="n">
        <v>0.29041633110403</v>
      </c>
      <c r="H4533" s="34" t="n">
        <v>-0.166931808999767</v>
      </c>
      <c r="I4533" s="34" t="n">
        <v>-0.57480172814376</v>
      </c>
      <c r="J4533" s="35" t="n">
        <v>3.5</v>
      </c>
      <c r="K4533" s="6" t="n">
        <v>0</v>
      </c>
      <c r="L4533" s="35" t="n">
        <v>-1</v>
      </c>
      <c r="M4533" s="6" t="str">
        <f aca="false">IF(I4533&lt;=0,"Below 0%",IF(I4533&lt;=0.05,"0-5%",IF(I4533&lt;=0.1,"5-10%",IF(I4533&lt;=0.2,"10-20%",IF(I4533&lt;=0.4,"20-40%","Above 40%")))))</f>
        <v>Below 0%</v>
      </c>
      <c r="N4533" s="6" t="str">
        <f aca="false">IF(AND(H4533&gt;=Summary!$B$25,I4533&gt;=Summary!$B$26,I4533&lt;=Summary!$B$27,J4533&gt;=Summary!$B$28,J4533&lt;=Summary!$B$29,F4533*J4533&gt;1),"Yes","No")</f>
        <v>No</v>
      </c>
    </row>
    <row r="4534" customFormat="false" ht="15" hidden="false" customHeight="false" outlineLevel="0" collapsed="false">
      <c r="A4534" s="6" t="s">
        <v>151</v>
      </c>
      <c r="B4534" s="45" t="n">
        <v>42876</v>
      </c>
      <c r="C4534" s="6" t="s">
        <v>176</v>
      </c>
      <c r="D4534" s="6" t="s">
        <v>180</v>
      </c>
      <c r="E4534" s="6" t="s">
        <v>177</v>
      </c>
      <c r="F4534" s="34" t="n">
        <v>0.0836289823055267</v>
      </c>
      <c r="G4534" s="34" t="n">
        <v>0.318638607794391</v>
      </c>
      <c r="H4534" s="34" t="n">
        <v>-0.235009625488864</v>
      </c>
      <c r="I4534" s="34" t="n">
        <v>-0.737542845531479</v>
      </c>
      <c r="J4534" s="35" t="n">
        <v>3.19</v>
      </c>
      <c r="K4534" s="6" t="n">
        <v>0</v>
      </c>
      <c r="L4534" s="35" t="n">
        <v>-1</v>
      </c>
      <c r="M4534" s="6" t="str">
        <f aca="false">IF(I4534&lt;=0,"Below 0%",IF(I4534&lt;=0.05,"0-5%",IF(I4534&lt;=0.1,"5-10%",IF(I4534&lt;=0.2,"10-20%",IF(I4534&lt;=0.4,"20-40%","Above 40%")))))</f>
        <v>Below 0%</v>
      </c>
      <c r="N4534" s="6" t="str">
        <f aca="false">IF(AND(H4534&gt;=Summary!$B$25,I4534&gt;=Summary!$B$26,I4534&lt;=Summary!$B$27,J4534&gt;=Summary!$B$28,J4534&lt;=Summary!$B$29,F4534*J4534&gt;1),"Yes","No")</f>
        <v>No</v>
      </c>
    </row>
    <row r="4535" customFormat="false" ht="15" hidden="false" customHeight="false" outlineLevel="0" collapsed="false">
      <c r="A4535" s="6" t="s">
        <v>151</v>
      </c>
      <c r="B4535" s="45" t="n">
        <v>42876</v>
      </c>
      <c r="C4535" s="6" t="s">
        <v>179</v>
      </c>
      <c r="D4535" s="6" t="s">
        <v>192</v>
      </c>
      <c r="E4535" s="6" t="s">
        <v>187</v>
      </c>
      <c r="F4535" s="34" t="n">
        <v>0.55759608745575</v>
      </c>
      <c r="G4535" s="34" t="n">
        <v>0.550752928053542</v>
      </c>
      <c r="H4535" s="34" t="n">
        <v>0.00684315940220792</v>
      </c>
      <c r="I4535" s="34" t="n">
        <v>0.0124250985399077</v>
      </c>
      <c r="J4535" s="35" t="n">
        <v>1.8</v>
      </c>
      <c r="K4535" s="6" t="n">
        <v>0</v>
      </c>
      <c r="L4535" s="35" t="n">
        <v>-1</v>
      </c>
      <c r="M4535" s="6" t="str">
        <f aca="false">IF(I4535&lt;=0,"Below 0%",IF(I4535&lt;=0.05,"0-5%",IF(I4535&lt;=0.1,"5-10%",IF(I4535&lt;=0.2,"10-20%",IF(I4535&lt;=0.4,"20-40%","Above 40%")))))</f>
        <v>0-5%</v>
      </c>
      <c r="N4535" s="6" t="str">
        <f aca="false">IF(AND(H4535&gt;=Summary!$B$25,I4535&gt;=Summary!$B$26,I4535&lt;=Summary!$B$27,J4535&gt;=Summary!$B$28,J4535&lt;=Summary!$B$29,F4535*J4535&gt;1),"Yes","No")</f>
        <v>No</v>
      </c>
    </row>
    <row r="4536" customFormat="false" ht="15" hidden="false" customHeight="false" outlineLevel="0" collapsed="false">
      <c r="A4536" s="6" t="s">
        <v>151</v>
      </c>
      <c r="B4536" s="45" t="n">
        <v>42876</v>
      </c>
      <c r="C4536" s="6" t="s">
        <v>179</v>
      </c>
      <c r="D4536" s="6" t="s">
        <v>192</v>
      </c>
      <c r="E4536" s="6" t="s">
        <v>174</v>
      </c>
      <c r="F4536" s="34" t="n">
        <v>0.222733899950981</v>
      </c>
      <c r="G4536" s="34" t="n">
        <v>0.250976017847183</v>
      </c>
      <c r="H4536" s="34" t="n">
        <v>-0.0282421178962023</v>
      </c>
      <c r="I4536" s="34" t="n">
        <v>-0.112529149750868</v>
      </c>
      <c r="J4536" s="35" t="n">
        <v>3.95</v>
      </c>
      <c r="K4536" s="6" t="n">
        <v>0</v>
      </c>
      <c r="L4536" s="35" t="n">
        <v>-1</v>
      </c>
      <c r="M4536" s="6" t="str">
        <f aca="false">IF(I4536&lt;=0,"Below 0%",IF(I4536&lt;=0.05,"0-5%",IF(I4536&lt;=0.1,"5-10%",IF(I4536&lt;=0.2,"10-20%",IF(I4536&lt;=0.4,"20-40%","Above 40%")))))</f>
        <v>Below 0%</v>
      </c>
      <c r="N4536" s="6" t="str">
        <f aca="false">IF(AND(H4536&gt;=Summary!$B$25,I4536&gt;=Summary!$B$26,I4536&lt;=Summary!$B$27,J4536&gt;=Summary!$B$28,J4536&lt;=Summary!$B$29,F4536*J4536&gt;1),"Yes","No")</f>
        <v>No</v>
      </c>
    </row>
    <row r="4537" customFormat="false" ht="15" hidden="false" customHeight="false" outlineLevel="0" collapsed="false">
      <c r="A4537" s="6" t="s">
        <v>151</v>
      </c>
      <c r="B4537" s="45" t="n">
        <v>42876</v>
      </c>
      <c r="C4537" s="6" t="s">
        <v>179</v>
      </c>
      <c r="D4537" s="6" t="s">
        <v>192</v>
      </c>
      <c r="E4537" s="6" t="s">
        <v>177</v>
      </c>
      <c r="F4537" s="34" t="n">
        <v>0.219670072197914</v>
      </c>
      <c r="G4537" s="34" t="n">
        <v>0.198271054099275</v>
      </c>
      <c r="H4537" s="34" t="n">
        <v>0.0213990180986391</v>
      </c>
      <c r="I4537" s="34" t="n">
        <v>0.107928099721125</v>
      </c>
      <c r="J4537" s="35" t="n">
        <v>5</v>
      </c>
      <c r="K4537" s="6" t="n">
        <v>1</v>
      </c>
      <c r="L4537" s="35" t="n">
        <v>4</v>
      </c>
      <c r="M4537" s="6" t="str">
        <f aca="false">IF(I4537&lt;=0,"Below 0%",IF(I4537&lt;=0.05,"0-5%",IF(I4537&lt;=0.1,"5-10%",IF(I4537&lt;=0.2,"10-20%",IF(I4537&lt;=0.4,"20-40%","Above 40%")))))</f>
        <v>10-20%</v>
      </c>
      <c r="N4537" s="6" t="str">
        <f aca="false">IF(AND(H4537&gt;=Summary!$B$25,I4537&gt;=Summary!$B$26,I4537&lt;=Summary!$B$27,J4537&gt;=Summary!$B$28,J4537&lt;=Summary!$B$29,F4537*J4537&gt;1),"Yes","No")</f>
        <v>No</v>
      </c>
    </row>
    <row r="4538" customFormat="false" ht="15" hidden="false" customHeight="false" outlineLevel="0" collapsed="false">
      <c r="A4538" s="6" t="s">
        <v>151</v>
      </c>
      <c r="B4538" s="45" t="n">
        <v>42876</v>
      </c>
      <c r="C4538" s="6" t="s">
        <v>175</v>
      </c>
      <c r="D4538" s="6" t="s">
        <v>178</v>
      </c>
      <c r="E4538" s="6" t="s">
        <v>187</v>
      </c>
      <c r="F4538" s="34" t="n">
        <v>0.478837043046951</v>
      </c>
      <c r="G4538" s="34" t="n">
        <v>0.47096861107369</v>
      </c>
      <c r="H4538" s="34" t="n">
        <v>0.00786843197326137</v>
      </c>
      <c r="I4538" s="34" t="n">
        <v>0.0167069137693132</v>
      </c>
      <c r="J4538" s="35" t="n">
        <v>2.1</v>
      </c>
      <c r="K4538" s="6" t="n">
        <v>1</v>
      </c>
      <c r="L4538" s="35" t="n">
        <v>1.1</v>
      </c>
      <c r="M4538" s="6" t="str">
        <f aca="false">IF(I4538&lt;=0,"Below 0%",IF(I4538&lt;=0.05,"0-5%",IF(I4538&lt;=0.1,"5-10%",IF(I4538&lt;=0.2,"10-20%",IF(I4538&lt;=0.4,"20-40%","Above 40%")))))</f>
        <v>0-5%</v>
      </c>
      <c r="N4538" s="6" t="str">
        <f aca="false">IF(AND(H4538&gt;=Summary!$B$25,I4538&gt;=Summary!$B$26,I4538&lt;=Summary!$B$27,J4538&gt;=Summary!$B$28,J4538&lt;=Summary!$B$29,F4538*J4538&gt;1),"Yes","No")</f>
        <v>No</v>
      </c>
    </row>
    <row r="4539" customFormat="false" ht="15" hidden="false" customHeight="false" outlineLevel="0" collapsed="false">
      <c r="A4539" s="6" t="s">
        <v>151</v>
      </c>
      <c r="B4539" s="45" t="n">
        <v>42876</v>
      </c>
      <c r="C4539" s="6" t="s">
        <v>175</v>
      </c>
      <c r="D4539" s="6" t="s">
        <v>178</v>
      </c>
      <c r="E4539" s="6" t="s">
        <v>174</v>
      </c>
      <c r="F4539" s="34" t="n">
        <v>0.280735999345779</v>
      </c>
      <c r="G4539" s="34" t="n">
        <v>0.268759261754008</v>
      </c>
      <c r="H4539" s="34" t="n">
        <v>0.0119767375917716</v>
      </c>
      <c r="I4539" s="34" t="n">
        <v>0.0445630692449728</v>
      </c>
      <c r="J4539" s="35" t="n">
        <v>3.68</v>
      </c>
      <c r="K4539" s="6" t="n">
        <v>0</v>
      </c>
      <c r="L4539" s="35" t="n">
        <v>-1</v>
      </c>
      <c r="M4539" s="6" t="str">
        <f aca="false">IF(I4539&lt;=0,"Below 0%",IF(I4539&lt;=0.05,"0-5%",IF(I4539&lt;=0.1,"5-10%",IF(I4539&lt;=0.2,"10-20%",IF(I4539&lt;=0.4,"20-40%","Above 40%")))))</f>
        <v>0-5%</v>
      </c>
      <c r="N4539" s="6" t="str">
        <f aca="false">IF(AND(H4539&gt;=Summary!$B$25,I4539&gt;=Summary!$B$26,I4539&lt;=Summary!$B$27,J4539&gt;=Summary!$B$28,J4539&lt;=Summary!$B$29,F4539*J4539&gt;1),"Yes","No")</f>
        <v>No</v>
      </c>
    </row>
    <row r="4540" customFormat="false" ht="15" hidden="false" customHeight="false" outlineLevel="0" collapsed="false">
      <c r="A4540" s="6" t="s">
        <v>151</v>
      </c>
      <c r="B4540" s="45" t="n">
        <v>42876</v>
      </c>
      <c r="C4540" s="6" t="s">
        <v>175</v>
      </c>
      <c r="D4540" s="6" t="s">
        <v>178</v>
      </c>
      <c r="E4540" s="6" t="s">
        <v>177</v>
      </c>
      <c r="F4540" s="34" t="n">
        <v>0.240426927804947</v>
      </c>
      <c r="G4540" s="34" t="n">
        <v>0.260272127172302</v>
      </c>
      <c r="H4540" s="34" t="n">
        <v>-0.0198451993673554</v>
      </c>
      <c r="I4540" s="34" t="n">
        <v>-0.076247885561014</v>
      </c>
      <c r="J4540" s="35" t="n">
        <v>3.8</v>
      </c>
      <c r="K4540" s="6" t="n">
        <v>0</v>
      </c>
      <c r="L4540" s="35" t="n">
        <v>-1</v>
      </c>
      <c r="M4540" s="6" t="str">
        <f aca="false">IF(I4540&lt;=0,"Below 0%",IF(I4540&lt;=0.05,"0-5%",IF(I4540&lt;=0.1,"5-10%",IF(I4540&lt;=0.2,"10-20%",IF(I4540&lt;=0.4,"20-40%","Above 40%")))))</f>
        <v>Below 0%</v>
      </c>
      <c r="N4540" s="6" t="str">
        <f aca="false">IF(AND(H4540&gt;=Summary!$B$25,I4540&gt;=Summary!$B$26,I4540&lt;=Summary!$B$27,J4540&gt;=Summary!$B$28,J4540&lt;=Summary!$B$29,F4540*J4540&gt;1),"Yes","No")</f>
        <v>No</v>
      </c>
    </row>
    <row r="4541" customFormat="false" ht="15" hidden="false" customHeight="false" outlineLevel="0" collapsed="false">
      <c r="A4541" s="6" t="s">
        <v>151</v>
      </c>
      <c r="B4541" s="45" t="n">
        <v>42876</v>
      </c>
      <c r="C4541" s="6" t="s">
        <v>198</v>
      </c>
      <c r="D4541" s="6" t="s">
        <v>194</v>
      </c>
      <c r="E4541" s="6" t="s">
        <v>187</v>
      </c>
      <c r="F4541" s="34" t="n">
        <v>0.108451910316944</v>
      </c>
      <c r="G4541" s="34" t="n">
        <v>0.0769014018362411</v>
      </c>
      <c r="H4541" s="34" t="n">
        <v>0.031550508480703</v>
      </c>
      <c r="I4541" s="34" t="n">
        <v>0.41027221516571</v>
      </c>
      <c r="J4541" s="35" t="n">
        <v>13</v>
      </c>
      <c r="K4541" s="6" t="n">
        <v>0</v>
      </c>
      <c r="L4541" s="35" t="n">
        <v>-1</v>
      </c>
      <c r="M4541" s="6" t="str">
        <f aca="false">IF(I4541&lt;=0,"Below 0%",IF(I4541&lt;=0.05,"0-5%",IF(I4541&lt;=0.1,"5-10%",IF(I4541&lt;=0.2,"10-20%",IF(I4541&lt;=0.4,"20-40%","Above 40%")))))</f>
        <v>Above 40%</v>
      </c>
      <c r="N4541" s="6" t="str">
        <f aca="false">IF(AND(H4541&gt;=Summary!$B$25,I4541&gt;=Summary!$B$26,I4541&lt;=Summary!$B$27,J4541&gt;=Summary!$B$28,J4541&lt;=Summary!$B$29,F4541*J4541&gt;1),"Yes","No")</f>
        <v>No</v>
      </c>
    </row>
    <row r="4542" customFormat="false" ht="15" hidden="false" customHeight="false" outlineLevel="0" collapsed="false">
      <c r="A4542" s="6" t="s">
        <v>151</v>
      </c>
      <c r="B4542" s="45" t="n">
        <v>42876</v>
      </c>
      <c r="C4542" s="6" t="s">
        <v>198</v>
      </c>
      <c r="D4542" s="6" t="s">
        <v>194</v>
      </c>
      <c r="E4542" s="6" t="s">
        <v>174</v>
      </c>
      <c r="F4542" s="34" t="n">
        <v>0.120353497564793</v>
      </c>
      <c r="G4542" s="34" t="n">
        <v>0.159954915819382</v>
      </c>
      <c r="H4542" s="34" t="n">
        <v>-0.0396014182545889</v>
      </c>
      <c r="I4542" s="34" t="n">
        <v>-0.247578625837959</v>
      </c>
      <c r="J4542" s="35" t="n">
        <v>6.25</v>
      </c>
      <c r="K4542" s="6" t="n">
        <v>0</v>
      </c>
      <c r="L4542" s="35" t="n">
        <v>-1</v>
      </c>
      <c r="M4542" s="6" t="str">
        <f aca="false">IF(I4542&lt;=0,"Below 0%",IF(I4542&lt;=0.05,"0-5%",IF(I4542&lt;=0.1,"5-10%",IF(I4542&lt;=0.2,"10-20%",IF(I4542&lt;=0.4,"20-40%","Above 40%")))))</f>
        <v>Below 0%</v>
      </c>
      <c r="N4542" s="6" t="str">
        <f aca="false">IF(AND(H4542&gt;=Summary!$B$25,I4542&gt;=Summary!$B$26,I4542&lt;=Summary!$B$27,J4542&gt;=Summary!$B$28,J4542&lt;=Summary!$B$29,F4542*J4542&gt;1),"Yes","No")</f>
        <v>No</v>
      </c>
    </row>
    <row r="4543" customFormat="false" ht="15" hidden="false" customHeight="false" outlineLevel="0" collapsed="false">
      <c r="A4543" s="6" t="s">
        <v>151</v>
      </c>
      <c r="B4543" s="45" t="n">
        <v>42876</v>
      </c>
      <c r="C4543" s="6" t="s">
        <v>198</v>
      </c>
      <c r="D4543" s="6" t="s">
        <v>194</v>
      </c>
      <c r="E4543" s="6" t="s">
        <v>177</v>
      </c>
      <c r="F4543" s="34" t="n">
        <v>0.771194577217102</v>
      </c>
      <c r="G4543" s="34" t="n">
        <v>0.763143682344377</v>
      </c>
      <c r="H4543" s="34" t="n">
        <v>0.0080508948727247</v>
      </c>
      <c r="I4543" s="34" t="n">
        <v>0.0105496449213762</v>
      </c>
      <c r="J4543" s="35" t="n">
        <v>1.31</v>
      </c>
      <c r="K4543" s="6" t="n">
        <v>1</v>
      </c>
      <c r="L4543" s="35" t="n">
        <v>0.31</v>
      </c>
      <c r="M4543" s="6" t="str">
        <f aca="false">IF(I4543&lt;=0,"Below 0%",IF(I4543&lt;=0.05,"0-5%",IF(I4543&lt;=0.1,"5-10%",IF(I4543&lt;=0.2,"10-20%",IF(I4543&lt;=0.4,"20-40%","Above 40%")))))</f>
        <v>0-5%</v>
      </c>
      <c r="N4543" s="6" t="str">
        <f aca="false">IF(AND(H4543&gt;=Summary!$B$25,I4543&gt;=Summary!$B$26,I4543&lt;=Summary!$B$27,J4543&gt;=Summary!$B$28,J4543&lt;=Summary!$B$29,F4543*J4543&gt;1),"Yes","No")</f>
        <v>No</v>
      </c>
    </row>
    <row r="4544" customFormat="false" ht="15" hidden="false" customHeight="false" outlineLevel="0" collapsed="false">
      <c r="A4544" s="6" t="s">
        <v>152</v>
      </c>
      <c r="B4544" s="45" t="n">
        <v>42958</v>
      </c>
      <c r="C4544" s="6" t="s">
        <v>185</v>
      </c>
      <c r="D4544" s="6" t="s">
        <v>195</v>
      </c>
      <c r="E4544" s="6" t="s">
        <v>187</v>
      </c>
      <c r="F4544" s="34" t="n">
        <v>0.701010584831238</v>
      </c>
      <c r="G4544" s="34" t="n">
        <v>0.640237558960478</v>
      </c>
      <c r="H4544" s="34" t="n">
        <v>0.0607730258707603</v>
      </c>
      <c r="I4544" s="34" t="n">
        <v>0.094922618987606</v>
      </c>
      <c r="J4544" s="35" t="n">
        <v>1.55</v>
      </c>
      <c r="K4544" s="6" t="n">
        <v>1</v>
      </c>
      <c r="L4544" s="35" t="n">
        <v>0.55</v>
      </c>
      <c r="M4544" s="6" t="str">
        <f aca="false">IF(I4544&lt;=0,"Below 0%",IF(I4544&lt;=0.05,"0-5%",IF(I4544&lt;=0.1,"5-10%",IF(I4544&lt;=0.2,"10-20%",IF(I4544&lt;=0.4,"20-40%","Above 40%")))))</f>
        <v>5-10%</v>
      </c>
      <c r="N4544" s="6" t="str">
        <f aca="false">IF(AND(H4544&gt;=Summary!$B$25,I4544&gt;=Summary!$B$26,I4544&lt;=Summary!$B$27,J4544&gt;=Summary!$B$28,J4544&lt;=Summary!$B$29,F4544*J4544&gt;1),"Yes","No")</f>
        <v>No</v>
      </c>
    </row>
    <row r="4545" customFormat="false" ht="15" hidden="false" customHeight="false" outlineLevel="0" collapsed="false">
      <c r="A4545" s="6" t="s">
        <v>152</v>
      </c>
      <c r="B4545" s="45" t="n">
        <v>42958</v>
      </c>
      <c r="C4545" s="6" t="s">
        <v>185</v>
      </c>
      <c r="D4545" s="6" t="s">
        <v>195</v>
      </c>
      <c r="E4545" s="6" t="s">
        <v>174</v>
      </c>
      <c r="F4545" s="34" t="n">
        <v>0.213711798191071</v>
      </c>
      <c r="G4545" s="34" t="n">
        <v>0.215732220954074</v>
      </c>
      <c r="H4545" s="34" t="n">
        <v>-0.0020204227630034</v>
      </c>
      <c r="I4545" s="34" t="n">
        <v>-0.00936541956536718</v>
      </c>
      <c r="J4545" s="35" t="n">
        <v>4.6</v>
      </c>
      <c r="K4545" s="6" t="n">
        <v>0</v>
      </c>
      <c r="L4545" s="35" t="n">
        <v>-1</v>
      </c>
      <c r="M4545" s="6" t="str">
        <f aca="false">IF(I4545&lt;=0,"Below 0%",IF(I4545&lt;=0.05,"0-5%",IF(I4545&lt;=0.1,"5-10%",IF(I4545&lt;=0.2,"10-20%",IF(I4545&lt;=0.4,"20-40%","Above 40%")))))</f>
        <v>Below 0%</v>
      </c>
      <c r="N4545" s="6" t="str">
        <f aca="false">IF(AND(H4545&gt;=Summary!$B$25,I4545&gt;=Summary!$B$26,I4545&lt;=Summary!$B$27,J4545&gt;=Summary!$B$28,J4545&lt;=Summary!$B$29,F4545*J4545&gt;1),"Yes","No")</f>
        <v>No</v>
      </c>
    </row>
    <row r="4546" customFormat="false" ht="15" hidden="false" customHeight="false" outlineLevel="0" collapsed="false">
      <c r="A4546" s="6" t="s">
        <v>152</v>
      </c>
      <c r="B4546" s="45" t="n">
        <v>42958</v>
      </c>
      <c r="C4546" s="6" t="s">
        <v>185</v>
      </c>
      <c r="D4546" s="6" t="s">
        <v>195</v>
      </c>
      <c r="E4546" s="6" t="s">
        <v>177</v>
      </c>
      <c r="F4546" s="34" t="n">
        <v>0.0852776691317558</v>
      </c>
      <c r="G4546" s="34" t="n">
        <v>0.144030220085449</v>
      </c>
      <c r="H4546" s="34" t="n">
        <v>-0.0587525509536927</v>
      </c>
      <c r="I4546" s="34" t="n">
        <v>-0.407918219654436</v>
      </c>
      <c r="J4546" s="35" t="n">
        <v>6.89</v>
      </c>
      <c r="K4546" s="6" t="n">
        <v>0</v>
      </c>
      <c r="L4546" s="35" t="n">
        <v>-1</v>
      </c>
      <c r="M4546" s="6" t="str">
        <f aca="false">IF(I4546&lt;=0,"Below 0%",IF(I4546&lt;=0.05,"0-5%",IF(I4546&lt;=0.1,"5-10%",IF(I4546&lt;=0.2,"10-20%",IF(I4546&lt;=0.4,"20-40%","Above 40%")))))</f>
        <v>Below 0%</v>
      </c>
      <c r="N4546" s="6" t="str">
        <f aca="false">IF(AND(H4546&gt;=Summary!$B$25,I4546&gt;=Summary!$B$26,I4546&lt;=Summary!$B$27,J4546&gt;=Summary!$B$28,J4546&lt;=Summary!$B$29,F4546*J4546&gt;1),"Yes","No")</f>
        <v>No</v>
      </c>
    </row>
    <row r="4547" customFormat="false" ht="15" hidden="false" customHeight="false" outlineLevel="0" collapsed="false">
      <c r="A4547" s="6" t="s">
        <v>152</v>
      </c>
      <c r="B4547" s="45" t="n">
        <v>42959</v>
      </c>
      <c r="C4547" s="6" t="s">
        <v>190</v>
      </c>
      <c r="D4547" s="6" t="s">
        <v>196</v>
      </c>
      <c r="E4547" s="6" t="s">
        <v>187</v>
      </c>
      <c r="F4547" s="34" t="n">
        <v>0.817207396030426</v>
      </c>
      <c r="G4547" s="34" t="n">
        <v>0.783804336497373</v>
      </c>
      <c r="H4547" s="34" t="n">
        <v>0.0334030595330529</v>
      </c>
      <c r="I4547" s="34" t="n">
        <v>0.0426165791354547</v>
      </c>
      <c r="J4547" s="35" t="n">
        <v>1.27</v>
      </c>
      <c r="K4547" s="6" t="n">
        <v>0</v>
      </c>
      <c r="L4547" s="35" t="n">
        <v>-1</v>
      </c>
      <c r="M4547" s="6" t="str">
        <f aca="false">IF(I4547&lt;=0,"Below 0%",IF(I4547&lt;=0.05,"0-5%",IF(I4547&lt;=0.1,"5-10%",IF(I4547&lt;=0.2,"10-20%",IF(I4547&lt;=0.4,"20-40%","Above 40%")))))</f>
        <v>0-5%</v>
      </c>
      <c r="N4547" s="6" t="str">
        <f aca="false">IF(AND(H4547&gt;=Summary!$B$25,I4547&gt;=Summary!$B$26,I4547&lt;=Summary!$B$27,J4547&gt;=Summary!$B$28,J4547&lt;=Summary!$B$29,F4547*J4547&gt;1),"Yes","No")</f>
        <v>No</v>
      </c>
    </row>
    <row r="4548" customFormat="false" ht="15" hidden="false" customHeight="false" outlineLevel="0" collapsed="false">
      <c r="A4548" s="6" t="s">
        <v>152</v>
      </c>
      <c r="B4548" s="45" t="n">
        <v>42959</v>
      </c>
      <c r="C4548" s="6" t="s">
        <v>190</v>
      </c>
      <c r="D4548" s="6" t="s">
        <v>196</v>
      </c>
      <c r="E4548" s="6" t="s">
        <v>174</v>
      </c>
      <c r="F4548" s="34" t="n">
        <v>0.0818021073937416</v>
      </c>
      <c r="G4548" s="34" t="n">
        <v>0.151974275931552</v>
      </c>
      <c r="H4548" s="34" t="n">
        <v>-0.0701721685378102</v>
      </c>
      <c r="I4548" s="34" t="n">
        <v>-0.46173714668274</v>
      </c>
      <c r="J4548" s="35" t="n">
        <v>6.55</v>
      </c>
      <c r="K4548" s="6" t="n">
        <v>0</v>
      </c>
      <c r="L4548" s="35" t="n">
        <v>-1</v>
      </c>
      <c r="M4548" s="6" t="str">
        <f aca="false">IF(I4548&lt;=0,"Below 0%",IF(I4548&lt;=0.05,"0-5%",IF(I4548&lt;=0.1,"5-10%",IF(I4548&lt;=0.2,"10-20%",IF(I4548&lt;=0.4,"20-40%","Above 40%")))))</f>
        <v>Below 0%</v>
      </c>
      <c r="N4548" s="6" t="str">
        <f aca="false">IF(AND(H4548&gt;=Summary!$B$25,I4548&gt;=Summary!$B$26,I4548&lt;=Summary!$B$27,J4548&gt;=Summary!$B$28,J4548&lt;=Summary!$B$29,F4548*J4548&gt;1),"Yes","No")</f>
        <v>No</v>
      </c>
    </row>
    <row r="4549" customFormat="false" ht="15" hidden="false" customHeight="false" outlineLevel="0" collapsed="false">
      <c r="A4549" s="6" t="s">
        <v>152</v>
      </c>
      <c r="B4549" s="45" t="n">
        <v>42959</v>
      </c>
      <c r="C4549" s="6" t="s">
        <v>190</v>
      </c>
      <c r="D4549" s="6" t="s">
        <v>196</v>
      </c>
      <c r="E4549" s="6" t="s">
        <v>177</v>
      </c>
      <c r="F4549" s="34" t="n">
        <v>0.10099046677351</v>
      </c>
      <c r="G4549" s="34" t="n">
        <v>0.0642213875710751</v>
      </c>
      <c r="H4549" s="34" t="n">
        <v>0.0367690792024349</v>
      </c>
      <c r="I4549" s="34" t="n">
        <v>0.572536355769981</v>
      </c>
      <c r="J4549" s="35" t="n">
        <v>15.5</v>
      </c>
      <c r="K4549" s="6" t="n">
        <v>1</v>
      </c>
      <c r="L4549" s="35" t="n">
        <v>14.5</v>
      </c>
      <c r="M4549" s="6" t="str">
        <f aca="false">IF(I4549&lt;=0,"Below 0%",IF(I4549&lt;=0.05,"0-5%",IF(I4549&lt;=0.1,"5-10%",IF(I4549&lt;=0.2,"10-20%",IF(I4549&lt;=0.4,"20-40%","Above 40%")))))</f>
        <v>Above 40%</v>
      </c>
      <c r="N4549" s="6" t="str">
        <f aca="false">IF(AND(H4549&gt;=Summary!$B$25,I4549&gt;=Summary!$B$26,I4549&lt;=Summary!$B$27,J4549&gt;=Summary!$B$28,J4549&lt;=Summary!$B$29,F4549*J4549&gt;1),"Yes","No")</f>
        <v>No</v>
      </c>
    </row>
    <row r="4550" customFormat="false" ht="15" hidden="false" customHeight="false" outlineLevel="0" collapsed="false">
      <c r="A4550" s="6" t="s">
        <v>152</v>
      </c>
      <c r="B4550" s="45" t="n">
        <v>42959</v>
      </c>
      <c r="C4550" s="6" t="s">
        <v>173</v>
      </c>
      <c r="D4550" s="6" t="s">
        <v>192</v>
      </c>
      <c r="E4550" s="6" t="s">
        <v>187</v>
      </c>
      <c r="F4550" s="34" t="n">
        <v>0.495930731296539</v>
      </c>
      <c r="G4550" s="34" t="n">
        <v>0.578316872582523</v>
      </c>
      <c r="H4550" s="34" t="n">
        <v>-0.0823861412859835</v>
      </c>
      <c r="I4550" s="34" t="n">
        <v>-0.142458477682108</v>
      </c>
      <c r="J4550" s="35" t="n">
        <v>1.71</v>
      </c>
      <c r="K4550" s="6" t="n">
        <v>1</v>
      </c>
      <c r="L4550" s="35" t="n">
        <v>0.71</v>
      </c>
      <c r="M4550" s="6" t="str">
        <f aca="false">IF(I4550&lt;=0,"Below 0%",IF(I4550&lt;=0.05,"0-5%",IF(I4550&lt;=0.1,"5-10%",IF(I4550&lt;=0.2,"10-20%",IF(I4550&lt;=0.4,"20-40%","Above 40%")))))</f>
        <v>Below 0%</v>
      </c>
      <c r="N4550" s="6" t="str">
        <f aca="false">IF(AND(H4550&gt;=Summary!$B$25,I4550&gt;=Summary!$B$26,I4550&lt;=Summary!$B$27,J4550&gt;=Summary!$B$28,J4550&lt;=Summary!$B$29,F4550*J4550&gt;1),"Yes","No")</f>
        <v>No</v>
      </c>
    </row>
    <row r="4551" customFormat="false" ht="15" hidden="false" customHeight="false" outlineLevel="0" collapsed="false">
      <c r="A4551" s="6" t="s">
        <v>152</v>
      </c>
      <c r="B4551" s="45" t="n">
        <v>42959</v>
      </c>
      <c r="C4551" s="6" t="s">
        <v>173</v>
      </c>
      <c r="D4551" s="6" t="s">
        <v>192</v>
      </c>
      <c r="E4551" s="6" t="s">
        <v>174</v>
      </c>
      <c r="F4551" s="34" t="n">
        <v>0.326703131198883</v>
      </c>
      <c r="G4551" s="34" t="n">
        <v>0.256862818731458</v>
      </c>
      <c r="H4551" s="34" t="n">
        <v>0.0698403124674249</v>
      </c>
      <c r="I4551" s="34" t="n">
        <v>0.271897321739044</v>
      </c>
      <c r="J4551" s="35" t="n">
        <v>3.85</v>
      </c>
      <c r="K4551" s="6" t="n">
        <v>0</v>
      </c>
      <c r="L4551" s="35" t="n">
        <v>-1</v>
      </c>
      <c r="M4551" s="6" t="str">
        <f aca="false">IF(I4551&lt;=0,"Below 0%",IF(I4551&lt;=0.05,"0-5%",IF(I4551&lt;=0.1,"5-10%",IF(I4551&lt;=0.2,"10-20%",IF(I4551&lt;=0.4,"20-40%","Above 40%")))))</f>
        <v>20-40%</v>
      </c>
      <c r="N4551" s="6" t="str">
        <f aca="false">IF(AND(H4551&gt;=Summary!$B$25,I4551&gt;=Summary!$B$26,I4551&lt;=Summary!$B$27,J4551&gt;=Summary!$B$28,J4551&lt;=Summary!$B$29,F4551*J4551&gt;1),"Yes","No")</f>
        <v>Yes</v>
      </c>
    </row>
    <row r="4552" customFormat="false" ht="15" hidden="false" customHeight="false" outlineLevel="0" collapsed="false">
      <c r="A4552" s="6" t="s">
        <v>152</v>
      </c>
      <c r="B4552" s="45" t="n">
        <v>42959</v>
      </c>
      <c r="C4552" s="6" t="s">
        <v>173</v>
      </c>
      <c r="D4552" s="6" t="s">
        <v>192</v>
      </c>
      <c r="E4552" s="6" t="s">
        <v>177</v>
      </c>
      <c r="F4552" s="34" t="n">
        <v>0.1773661673069</v>
      </c>
      <c r="G4552" s="34" t="n">
        <v>0.164820308686019</v>
      </c>
      <c r="H4552" s="34" t="n">
        <v>0.012545858620881</v>
      </c>
      <c r="I4552" s="34" t="n">
        <v>0.076118402646489</v>
      </c>
      <c r="J4552" s="35" t="n">
        <v>6</v>
      </c>
      <c r="K4552" s="6" t="n">
        <v>0</v>
      </c>
      <c r="L4552" s="35" t="n">
        <v>-1</v>
      </c>
      <c r="M4552" s="6" t="str">
        <f aca="false">IF(I4552&lt;=0,"Below 0%",IF(I4552&lt;=0.05,"0-5%",IF(I4552&lt;=0.1,"5-10%",IF(I4552&lt;=0.2,"10-20%",IF(I4552&lt;=0.4,"20-40%","Above 40%")))))</f>
        <v>5-10%</v>
      </c>
      <c r="N4552" s="6" t="str">
        <f aca="false">IF(AND(H4552&gt;=Summary!$B$25,I4552&gt;=Summary!$B$26,I4552&lt;=Summary!$B$27,J4552&gt;=Summary!$B$28,J4552&lt;=Summary!$B$29,F4552*J4552&gt;1),"Yes","No")</f>
        <v>No</v>
      </c>
    </row>
    <row r="4553" customFormat="false" ht="15" hidden="false" customHeight="false" outlineLevel="0" collapsed="false">
      <c r="A4553" s="6" t="s">
        <v>152</v>
      </c>
      <c r="B4553" s="45" t="n">
        <v>42959</v>
      </c>
      <c r="C4553" s="6" t="s">
        <v>179</v>
      </c>
      <c r="D4553" s="6" t="s">
        <v>175</v>
      </c>
      <c r="E4553" s="6" t="s">
        <v>187</v>
      </c>
      <c r="F4553" s="34" t="n">
        <v>0.485934585332871</v>
      </c>
      <c r="G4553" s="34" t="n">
        <v>0.600506409963958</v>
      </c>
      <c r="H4553" s="34" t="n">
        <v>-0.114571824631088</v>
      </c>
      <c r="I4553" s="34" t="n">
        <v>-0.19079200942745</v>
      </c>
      <c r="J4553" s="35" t="n">
        <v>1.66</v>
      </c>
      <c r="K4553" s="6" t="n">
        <v>0</v>
      </c>
      <c r="L4553" s="35" t="n">
        <v>-1</v>
      </c>
      <c r="M4553" s="6" t="str">
        <f aca="false">IF(I4553&lt;=0,"Below 0%",IF(I4553&lt;=0.05,"0-5%",IF(I4553&lt;=0.1,"5-10%",IF(I4553&lt;=0.2,"10-20%",IF(I4553&lt;=0.4,"20-40%","Above 40%")))))</f>
        <v>Below 0%</v>
      </c>
      <c r="N4553" s="6" t="str">
        <f aca="false">IF(AND(H4553&gt;=Summary!$B$25,I4553&gt;=Summary!$B$26,I4553&lt;=Summary!$B$27,J4553&gt;=Summary!$B$28,J4553&lt;=Summary!$B$29,F4553*J4553&gt;1),"Yes","No")</f>
        <v>No</v>
      </c>
    </row>
    <row r="4554" customFormat="false" ht="15" hidden="false" customHeight="false" outlineLevel="0" collapsed="false">
      <c r="A4554" s="6" t="s">
        <v>152</v>
      </c>
      <c r="B4554" s="45" t="n">
        <v>42959</v>
      </c>
      <c r="C4554" s="6" t="s">
        <v>179</v>
      </c>
      <c r="D4554" s="6" t="s">
        <v>175</v>
      </c>
      <c r="E4554" s="6" t="s">
        <v>174</v>
      </c>
      <c r="F4554" s="34" t="n">
        <v>0.291537284851074</v>
      </c>
      <c r="G4554" s="34" t="n">
        <v>0.2461334914914</v>
      </c>
      <c r="H4554" s="34" t="n">
        <v>0.0454037933596741</v>
      </c>
      <c r="I4554" s="34" t="n">
        <v>0.184468164346746</v>
      </c>
      <c r="J4554" s="35" t="n">
        <v>4.05</v>
      </c>
      <c r="K4554" s="6" t="n">
        <v>1</v>
      </c>
      <c r="L4554" s="35" t="n">
        <v>3.05</v>
      </c>
      <c r="M4554" s="6" t="str">
        <f aca="false">IF(I4554&lt;=0,"Below 0%",IF(I4554&lt;=0.05,"0-5%",IF(I4554&lt;=0.1,"5-10%",IF(I4554&lt;=0.2,"10-20%",IF(I4554&lt;=0.4,"20-40%","Above 40%")))))</f>
        <v>10-20%</v>
      </c>
      <c r="N4554" s="6" t="str">
        <f aca="false">IF(AND(H4554&gt;=Summary!$B$25,I4554&gt;=Summary!$B$26,I4554&lt;=Summary!$B$27,J4554&gt;=Summary!$B$28,J4554&lt;=Summary!$B$29,F4554*J4554&gt;1),"Yes","No")</f>
        <v>Yes</v>
      </c>
    </row>
    <row r="4555" customFormat="false" ht="15" hidden="false" customHeight="false" outlineLevel="0" collapsed="false">
      <c r="A4555" s="6" t="s">
        <v>152</v>
      </c>
      <c r="B4555" s="45" t="n">
        <v>42959</v>
      </c>
      <c r="C4555" s="6" t="s">
        <v>179</v>
      </c>
      <c r="D4555" s="6" t="s">
        <v>175</v>
      </c>
      <c r="E4555" s="6" t="s">
        <v>177</v>
      </c>
      <c r="F4555" s="34" t="n">
        <v>0.222528144717217</v>
      </c>
      <c r="G4555" s="34" t="n">
        <v>0.153360098544642</v>
      </c>
      <c r="H4555" s="34" t="n">
        <v>0.0691680461725749</v>
      </c>
      <c r="I4555" s="34" t="n">
        <v>0.451017225660172</v>
      </c>
      <c r="J4555" s="35" t="n">
        <v>6.5</v>
      </c>
      <c r="K4555" s="6" t="n">
        <v>0</v>
      </c>
      <c r="L4555" s="35" t="n">
        <v>-1</v>
      </c>
      <c r="M4555" s="6" t="str">
        <f aca="false">IF(I4555&lt;=0,"Below 0%",IF(I4555&lt;=0.05,"0-5%",IF(I4555&lt;=0.1,"5-10%",IF(I4555&lt;=0.2,"10-20%",IF(I4555&lt;=0.4,"20-40%","Above 40%")))))</f>
        <v>Above 40%</v>
      </c>
      <c r="N4555" s="6" t="str">
        <f aca="false">IF(AND(H4555&gt;=Summary!$B$25,I4555&gt;=Summary!$B$26,I4555&lt;=Summary!$B$27,J4555&gt;=Summary!$B$28,J4555&lt;=Summary!$B$29,F4555*J4555&gt;1),"Yes","No")</f>
        <v>No</v>
      </c>
    </row>
    <row r="4556" customFormat="false" ht="15" hidden="false" customHeight="false" outlineLevel="0" collapsed="false">
      <c r="A4556" s="6" t="s">
        <v>152</v>
      </c>
      <c r="B4556" s="45" t="n">
        <v>42959</v>
      </c>
      <c r="C4556" s="6" t="s">
        <v>198</v>
      </c>
      <c r="D4556" s="6" t="s">
        <v>183</v>
      </c>
      <c r="E4556" s="6" t="s">
        <v>187</v>
      </c>
      <c r="F4556" s="34" t="n">
        <v>0.119342043995857</v>
      </c>
      <c r="G4556" s="34" t="n">
        <v>0.155014201441993</v>
      </c>
      <c r="H4556" s="34" t="n">
        <v>-0.0356721574461353</v>
      </c>
      <c r="I4556" s="34" t="n">
        <v>-0.230121866992194</v>
      </c>
      <c r="J4556" s="35" t="n">
        <v>6.5</v>
      </c>
      <c r="K4556" s="6" t="n">
        <v>0</v>
      </c>
      <c r="L4556" s="35" t="n">
        <v>-1</v>
      </c>
      <c r="M4556" s="6" t="str">
        <f aca="false">IF(I4556&lt;=0,"Below 0%",IF(I4556&lt;=0.05,"0-5%",IF(I4556&lt;=0.1,"5-10%",IF(I4556&lt;=0.2,"10-20%",IF(I4556&lt;=0.4,"20-40%","Above 40%")))))</f>
        <v>Below 0%</v>
      </c>
      <c r="N4556" s="6" t="str">
        <f aca="false">IF(AND(H4556&gt;=Summary!$B$25,I4556&gt;=Summary!$B$26,I4556&lt;=Summary!$B$27,J4556&gt;=Summary!$B$28,J4556&lt;=Summary!$B$29,F4556*J4556&gt;1),"Yes","No")</f>
        <v>No</v>
      </c>
    </row>
    <row r="4557" customFormat="false" ht="15" hidden="false" customHeight="false" outlineLevel="0" collapsed="false">
      <c r="A4557" s="6" t="s">
        <v>152</v>
      </c>
      <c r="B4557" s="45" t="n">
        <v>42959</v>
      </c>
      <c r="C4557" s="6" t="s">
        <v>198</v>
      </c>
      <c r="D4557" s="6" t="s">
        <v>183</v>
      </c>
      <c r="E4557" s="6" t="s">
        <v>174</v>
      </c>
      <c r="F4557" s="34" t="n">
        <v>0.155801087617874</v>
      </c>
      <c r="G4557" s="34" t="n">
        <v>0.234323792877431</v>
      </c>
      <c r="H4557" s="34" t="n">
        <v>-0.0785227052595565</v>
      </c>
      <c r="I4557" s="34" t="n">
        <v>-0.33510342375104</v>
      </c>
      <c r="J4557" s="35" t="n">
        <v>4.3</v>
      </c>
      <c r="K4557" s="6" t="n">
        <v>1</v>
      </c>
      <c r="L4557" s="35" t="n">
        <v>3.3</v>
      </c>
      <c r="M4557" s="6" t="str">
        <f aca="false">IF(I4557&lt;=0,"Below 0%",IF(I4557&lt;=0.05,"0-5%",IF(I4557&lt;=0.1,"5-10%",IF(I4557&lt;=0.2,"10-20%",IF(I4557&lt;=0.4,"20-40%","Above 40%")))))</f>
        <v>Below 0%</v>
      </c>
      <c r="N4557" s="6" t="str">
        <f aca="false">IF(AND(H4557&gt;=Summary!$B$25,I4557&gt;=Summary!$B$26,I4557&lt;=Summary!$B$27,J4557&gt;=Summary!$B$28,J4557&lt;=Summary!$B$29,F4557*J4557&gt;1),"Yes","No")</f>
        <v>No</v>
      </c>
    </row>
    <row r="4558" customFormat="false" ht="15" hidden="false" customHeight="false" outlineLevel="0" collapsed="false">
      <c r="A4558" s="6" t="s">
        <v>152</v>
      </c>
      <c r="B4558" s="45" t="n">
        <v>42959</v>
      </c>
      <c r="C4558" s="6" t="s">
        <v>198</v>
      </c>
      <c r="D4558" s="6" t="s">
        <v>183</v>
      </c>
      <c r="E4558" s="6" t="s">
        <v>177</v>
      </c>
      <c r="F4558" s="34" t="n">
        <v>0.724856853485107</v>
      </c>
      <c r="G4558" s="34" t="n">
        <v>0.610662005680577</v>
      </c>
      <c r="H4558" s="34" t="n">
        <v>0.114194847804531</v>
      </c>
      <c r="I4558" s="34" t="n">
        <v>0.187001723936078</v>
      </c>
      <c r="J4558" s="35" t="n">
        <v>1.65</v>
      </c>
      <c r="K4558" s="6" t="n">
        <v>0</v>
      </c>
      <c r="L4558" s="35" t="n">
        <v>-1</v>
      </c>
      <c r="M4558" s="6" t="str">
        <f aca="false">IF(I4558&lt;=0,"Below 0%",IF(I4558&lt;=0.05,"0-5%",IF(I4558&lt;=0.1,"5-10%",IF(I4558&lt;=0.2,"10-20%",IF(I4558&lt;=0.4,"20-40%","Above 40%")))))</f>
        <v>10-20%</v>
      </c>
      <c r="N4558" s="6" t="str">
        <f aca="false">IF(AND(H4558&gt;=Summary!$B$25,I4558&gt;=Summary!$B$26,I4558&lt;=Summary!$B$27,J4558&gt;=Summary!$B$28,J4558&lt;=Summary!$B$29,F4558*J4558&gt;1),"Yes","No")</f>
        <v>No</v>
      </c>
    </row>
    <row r="4559" customFormat="false" ht="15" hidden="false" customHeight="false" outlineLevel="0" collapsed="false">
      <c r="A4559" s="6" t="s">
        <v>152</v>
      </c>
      <c r="B4559" s="45" t="n">
        <v>42959</v>
      </c>
      <c r="C4559" s="6" t="s">
        <v>178</v>
      </c>
      <c r="D4559" s="6" t="s">
        <v>199</v>
      </c>
      <c r="E4559" s="6" t="s">
        <v>187</v>
      </c>
      <c r="F4559" s="34" t="n">
        <v>0.279540240764618</v>
      </c>
      <c r="G4559" s="34" t="n">
        <v>0.397590361445783</v>
      </c>
      <c r="H4559" s="34" t="n">
        <v>-0.118050120681165</v>
      </c>
      <c r="I4559" s="34" t="n">
        <v>-0.296913939895052</v>
      </c>
      <c r="J4559" s="35" t="n">
        <v>2.5</v>
      </c>
      <c r="K4559" s="6" t="n">
        <v>1</v>
      </c>
      <c r="L4559" s="35" t="n">
        <v>1.5</v>
      </c>
      <c r="M4559" s="6" t="str">
        <f aca="false">IF(I4559&lt;=0,"Below 0%",IF(I4559&lt;=0.05,"0-5%",IF(I4559&lt;=0.1,"5-10%",IF(I4559&lt;=0.2,"10-20%",IF(I4559&lt;=0.4,"20-40%","Above 40%")))))</f>
        <v>Below 0%</v>
      </c>
      <c r="N4559" s="6" t="str">
        <f aca="false">IF(AND(H4559&gt;=Summary!$B$25,I4559&gt;=Summary!$B$26,I4559&lt;=Summary!$B$27,J4559&gt;=Summary!$B$28,J4559&lt;=Summary!$B$29,F4559*J4559&gt;1),"Yes","No")</f>
        <v>No</v>
      </c>
    </row>
    <row r="4560" customFormat="false" ht="15" hidden="false" customHeight="false" outlineLevel="0" collapsed="false">
      <c r="A4560" s="6" t="s">
        <v>152</v>
      </c>
      <c r="B4560" s="45" t="n">
        <v>42959</v>
      </c>
      <c r="C4560" s="6" t="s">
        <v>178</v>
      </c>
      <c r="D4560" s="6" t="s">
        <v>199</v>
      </c>
      <c r="E4560" s="6" t="s">
        <v>174</v>
      </c>
      <c r="F4560" s="34" t="n">
        <v>0.298206239938736</v>
      </c>
      <c r="G4560" s="34" t="n">
        <v>0.301204819277108</v>
      </c>
      <c r="H4560" s="34" t="n">
        <v>-0.00299857933837244</v>
      </c>
      <c r="I4560" s="34" t="n">
        <v>-0.00995528340339646</v>
      </c>
      <c r="J4560" s="35" t="n">
        <v>3.3</v>
      </c>
      <c r="K4560" s="6" t="n">
        <v>0</v>
      </c>
      <c r="L4560" s="35" t="n">
        <v>-1</v>
      </c>
      <c r="M4560" s="6" t="str">
        <f aca="false">IF(I4560&lt;=0,"Below 0%",IF(I4560&lt;=0.05,"0-5%",IF(I4560&lt;=0.1,"5-10%",IF(I4560&lt;=0.2,"10-20%",IF(I4560&lt;=0.4,"20-40%","Above 40%")))))</f>
        <v>Below 0%</v>
      </c>
      <c r="N4560" s="6" t="str">
        <f aca="false">IF(AND(H4560&gt;=Summary!$B$25,I4560&gt;=Summary!$B$26,I4560&lt;=Summary!$B$27,J4560&gt;=Summary!$B$28,J4560&lt;=Summary!$B$29,F4560*J4560&gt;1),"Yes","No")</f>
        <v>No</v>
      </c>
    </row>
    <row r="4561" customFormat="false" ht="15" hidden="false" customHeight="false" outlineLevel="0" collapsed="false">
      <c r="A4561" s="6" t="s">
        <v>152</v>
      </c>
      <c r="B4561" s="45" t="n">
        <v>42959</v>
      </c>
      <c r="C4561" s="6" t="s">
        <v>178</v>
      </c>
      <c r="D4561" s="6" t="s">
        <v>199</v>
      </c>
      <c r="E4561" s="6" t="s">
        <v>177</v>
      </c>
      <c r="F4561" s="34" t="n">
        <v>0.422253489494324</v>
      </c>
      <c r="G4561" s="34" t="n">
        <v>0.301204819277108</v>
      </c>
      <c r="H4561" s="34" t="n">
        <v>0.121048670217215</v>
      </c>
      <c r="I4561" s="34" t="n">
        <v>0.401881585121155</v>
      </c>
      <c r="J4561" s="35" t="n">
        <v>3.3</v>
      </c>
      <c r="K4561" s="6" t="n">
        <v>0</v>
      </c>
      <c r="L4561" s="35" t="n">
        <v>-1</v>
      </c>
      <c r="M4561" s="6" t="str">
        <f aca="false">IF(I4561&lt;=0,"Below 0%",IF(I4561&lt;=0.05,"0-5%",IF(I4561&lt;=0.1,"5-10%",IF(I4561&lt;=0.2,"10-20%",IF(I4561&lt;=0.4,"20-40%","Above 40%")))))</f>
        <v>Above 40%</v>
      </c>
      <c r="N4561" s="6" t="str">
        <f aca="false">IF(AND(H4561&gt;=Summary!$B$25,I4561&gt;=Summary!$B$26,I4561&lt;=Summary!$B$27,J4561&gt;=Summary!$B$28,J4561&lt;=Summary!$B$29,F4561*J4561&gt;1),"Yes","No")</f>
        <v>No</v>
      </c>
    </row>
    <row r="4562" customFormat="false" ht="15" hidden="false" customHeight="false" outlineLevel="0" collapsed="false">
      <c r="A4562" s="6" t="s">
        <v>152</v>
      </c>
      <c r="B4562" s="45" t="n">
        <v>42960</v>
      </c>
      <c r="C4562" s="6" t="s">
        <v>176</v>
      </c>
      <c r="D4562" s="6" t="s">
        <v>189</v>
      </c>
      <c r="E4562" s="6" t="s">
        <v>187</v>
      </c>
      <c r="F4562" s="34" t="n">
        <v>0.446730673313141</v>
      </c>
      <c r="G4562" s="34" t="n">
        <v>0.747033104309806</v>
      </c>
      <c r="H4562" s="34" t="n">
        <v>-0.300302430996665</v>
      </c>
      <c r="I4562" s="34" t="n">
        <v>-0.401993471593362</v>
      </c>
      <c r="J4562" s="35" t="n">
        <v>1.35</v>
      </c>
      <c r="K4562" s="6" t="n">
        <v>1</v>
      </c>
      <c r="L4562" s="35" t="n">
        <v>0.35</v>
      </c>
      <c r="M4562" s="6" t="str">
        <f aca="false">IF(I4562&lt;=0,"Below 0%",IF(I4562&lt;=0.05,"0-5%",IF(I4562&lt;=0.1,"5-10%",IF(I4562&lt;=0.2,"10-20%",IF(I4562&lt;=0.4,"20-40%","Above 40%")))))</f>
        <v>Below 0%</v>
      </c>
      <c r="N4562" s="6" t="str">
        <f aca="false">IF(AND(H4562&gt;=Summary!$B$25,I4562&gt;=Summary!$B$26,I4562&lt;=Summary!$B$27,J4562&gt;=Summary!$B$28,J4562&lt;=Summary!$B$29,F4562*J4562&gt;1),"Yes","No")</f>
        <v>No</v>
      </c>
    </row>
    <row r="4563" customFormat="false" ht="15" hidden="false" customHeight="false" outlineLevel="0" collapsed="false">
      <c r="A4563" s="6" t="s">
        <v>152</v>
      </c>
      <c r="B4563" s="45" t="n">
        <v>42960</v>
      </c>
      <c r="C4563" s="6" t="s">
        <v>176</v>
      </c>
      <c r="D4563" s="6" t="s">
        <v>189</v>
      </c>
      <c r="E4563" s="6" t="s">
        <v>174</v>
      </c>
      <c r="F4563" s="34" t="n">
        <v>0.455461114645004</v>
      </c>
      <c r="G4563" s="34" t="n">
        <v>0.175390381011868</v>
      </c>
      <c r="H4563" s="34" t="n">
        <v>0.280070733633137</v>
      </c>
      <c r="I4563" s="34" t="n">
        <v>1.5968420389838</v>
      </c>
      <c r="J4563" s="35" t="n">
        <v>5.75</v>
      </c>
      <c r="K4563" s="6" t="n">
        <v>0</v>
      </c>
      <c r="L4563" s="35" t="n">
        <v>-1</v>
      </c>
      <c r="M4563" s="6" t="str">
        <f aca="false">IF(I4563&lt;=0,"Below 0%",IF(I4563&lt;=0.05,"0-5%",IF(I4563&lt;=0.1,"5-10%",IF(I4563&lt;=0.2,"10-20%",IF(I4563&lt;=0.4,"20-40%","Above 40%")))))</f>
        <v>Above 40%</v>
      </c>
      <c r="N4563" s="6" t="str">
        <f aca="false">IF(AND(H4563&gt;=Summary!$B$25,I4563&gt;=Summary!$B$26,I4563&lt;=Summary!$B$27,J4563&gt;=Summary!$B$28,J4563&lt;=Summary!$B$29,F4563*J4563&gt;1),"Yes","No")</f>
        <v>No</v>
      </c>
    </row>
    <row r="4564" customFormat="false" ht="15" hidden="false" customHeight="false" outlineLevel="0" collapsed="false">
      <c r="A4564" s="6" t="s">
        <v>152</v>
      </c>
      <c r="B4564" s="45" t="n">
        <v>42960</v>
      </c>
      <c r="C4564" s="6" t="s">
        <v>176</v>
      </c>
      <c r="D4564" s="6" t="s">
        <v>189</v>
      </c>
      <c r="E4564" s="6" t="s">
        <v>177</v>
      </c>
      <c r="F4564" s="34" t="n">
        <v>0.0978082492947578</v>
      </c>
      <c r="G4564" s="34" t="n">
        <v>0.0775765146783261</v>
      </c>
      <c r="H4564" s="34" t="n">
        <v>0.0202317346164318</v>
      </c>
      <c r="I4564" s="34" t="n">
        <v>0.260797158783473</v>
      </c>
      <c r="J4564" s="35" t="n">
        <v>13</v>
      </c>
      <c r="K4564" s="6" t="n">
        <v>0</v>
      </c>
      <c r="L4564" s="35" t="n">
        <v>-1</v>
      </c>
      <c r="M4564" s="6" t="str">
        <f aca="false">IF(I4564&lt;=0,"Below 0%",IF(I4564&lt;=0.05,"0-5%",IF(I4564&lt;=0.1,"5-10%",IF(I4564&lt;=0.2,"10-20%",IF(I4564&lt;=0.4,"20-40%","Above 40%")))))</f>
        <v>20-40%</v>
      </c>
      <c r="N4564" s="6" t="str">
        <f aca="false">IF(AND(H4564&gt;=Summary!$B$25,I4564&gt;=Summary!$B$26,I4564&lt;=Summary!$B$27,J4564&gt;=Summary!$B$28,J4564&lt;=Summary!$B$29,F4564*J4564&gt;1),"Yes","No")</f>
        <v>No</v>
      </c>
    </row>
    <row r="4565" customFormat="false" ht="15" hidden="false" customHeight="false" outlineLevel="0" collapsed="false">
      <c r="A4565" s="6" t="s">
        <v>152</v>
      </c>
      <c r="B4565" s="45" t="n">
        <v>42960</v>
      </c>
      <c r="C4565" s="6" t="s">
        <v>188</v>
      </c>
      <c r="D4565" s="6" t="s">
        <v>181</v>
      </c>
      <c r="E4565" s="6" t="s">
        <v>187</v>
      </c>
      <c r="F4565" s="34" t="n">
        <v>0.256993979215622</v>
      </c>
      <c r="G4565" s="34" t="n">
        <v>0.181229773462783</v>
      </c>
      <c r="H4565" s="34" t="n">
        <v>0.0757642057528388</v>
      </c>
      <c r="I4565" s="34" t="n">
        <v>0.4180560638862</v>
      </c>
      <c r="J4565" s="35" t="n">
        <v>5.5</v>
      </c>
      <c r="K4565" s="6" t="n">
        <v>0</v>
      </c>
      <c r="L4565" s="35" t="n">
        <v>-1</v>
      </c>
      <c r="M4565" s="6" t="str">
        <f aca="false">IF(I4565&lt;=0,"Below 0%",IF(I4565&lt;=0.05,"0-5%",IF(I4565&lt;=0.1,"5-10%",IF(I4565&lt;=0.2,"10-20%",IF(I4565&lt;=0.4,"20-40%","Above 40%")))))</f>
        <v>Above 40%</v>
      </c>
      <c r="N4565" s="6" t="str">
        <f aca="false">IF(AND(H4565&gt;=Summary!$B$25,I4565&gt;=Summary!$B$26,I4565&lt;=Summary!$B$27,J4565&gt;=Summary!$B$28,J4565&lt;=Summary!$B$29,F4565*J4565&gt;1),"Yes","No")</f>
        <v>No</v>
      </c>
    </row>
    <row r="4566" customFormat="false" ht="15" hidden="false" customHeight="false" outlineLevel="0" collapsed="false">
      <c r="A4566" s="6" t="s">
        <v>152</v>
      </c>
      <c r="B4566" s="45" t="n">
        <v>42960</v>
      </c>
      <c r="C4566" s="6" t="s">
        <v>188</v>
      </c>
      <c r="D4566" s="6" t="s">
        <v>181</v>
      </c>
      <c r="E4566" s="6" t="s">
        <v>174</v>
      </c>
      <c r="F4566" s="34" t="n">
        <v>0.190624430775642</v>
      </c>
      <c r="G4566" s="34" t="n">
        <v>0.249190938511327</v>
      </c>
      <c r="H4566" s="34" t="n">
        <v>-0.0585665077356845</v>
      </c>
      <c r="I4566" s="34" t="n">
        <v>-0.235026634939305</v>
      </c>
      <c r="J4566" s="35" t="n">
        <v>4</v>
      </c>
      <c r="K4566" s="6" t="n">
        <v>0</v>
      </c>
      <c r="L4566" s="35" t="n">
        <v>-1</v>
      </c>
      <c r="M4566" s="6" t="str">
        <f aca="false">IF(I4566&lt;=0,"Below 0%",IF(I4566&lt;=0.05,"0-5%",IF(I4566&lt;=0.1,"5-10%",IF(I4566&lt;=0.2,"10-20%",IF(I4566&lt;=0.4,"20-40%","Above 40%")))))</f>
        <v>Below 0%</v>
      </c>
      <c r="N4566" s="6" t="str">
        <f aca="false">IF(AND(H4566&gt;=Summary!$B$25,I4566&gt;=Summary!$B$26,I4566&lt;=Summary!$B$27,J4566&gt;=Summary!$B$28,J4566&lt;=Summary!$B$29,F4566*J4566&gt;1),"Yes","No")</f>
        <v>No</v>
      </c>
    </row>
    <row r="4567" customFormat="false" ht="15" hidden="false" customHeight="false" outlineLevel="0" collapsed="false">
      <c r="A4567" s="6" t="s">
        <v>152</v>
      </c>
      <c r="B4567" s="45" t="n">
        <v>42960</v>
      </c>
      <c r="C4567" s="6" t="s">
        <v>188</v>
      </c>
      <c r="D4567" s="6" t="s">
        <v>181</v>
      </c>
      <c r="E4567" s="6" t="s">
        <v>177</v>
      </c>
      <c r="F4567" s="34" t="n">
        <v>0.552381575107575</v>
      </c>
      <c r="G4567" s="34" t="n">
        <v>0.56957928802589</v>
      </c>
      <c r="H4567" s="34" t="n">
        <v>-0.0171977129183155</v>
      </c>
      <c r="I4567" s="34" t="n">
        <v>-0.0301937118849971</v>
      </c>
      <c r="J4567" s="35" t="n">
        <v>1.75</v>
      </c>
      <c r="K4567" s="6" t="n">
        <v>1</v>
      </c>
      <c r="L4567" s="35" t="n">
        <v>0.75</v>
      </c>
      <c r="M4567" s="6" t="str">
        <f aca="false">IF(I4567&lt;=0,"Below 0%",IF(I4567&lt;=0.05,"0-5%",IF(I4567&lt;=0.1,"5-10%",IF(I4567&lt;=0.2,"10-20%",IF(I4567&lt;=0.4,"20-40%","Above 40%")))))</f>
        <v>Below 0%</v>
      </c>
      <c r="N4567" s="6" t="str">
        <f aca="false">IF(AND(H4567&gt;=Summary!$B$25,I4567&gt;=Summary!$B$26,I4567&lt;=Summary!$B$27,J4567&gt;=Summary!$B$28,J4567&lt;=Summary!$B$29,F4567*J4567&gt;1),"Yes","No")</f>
        <v>No</v>
      </c>
    </row>
    <row r="4568" customFormat="false" ht="15" hidden="false" customHeight="false" outlineLevel="0" collapsed="false">
      <c r="A4568" s="6" t="s">
        <v>152</v>
      </c>
      <c r="B4568" s="45" t="n">
        <v>42966</v>
      </c>
      <c r="C4568" s="6" t="s">
        <v>199</v>
      </c>
      <c r="D4568" s="6" t="s">
        <v>198</v>
      </c>
      <c r="E4568" s="6" t="s">
        <v>187</v>
      </c>
      <c r="F4568" s="34" t="n">
        <v>0.503914177417755</v>
      </c>
      <c r="G4568" s="34" t="n">
        <v>0.49348201060576</v>
      </c>
      <c r="H4568" s="34" t="n">
        <v>0.0104321668119956</v>
      </c>
      <c r="I4568" s="34" t="n">
        <v>0.0211399130825254</v>
      </c>
      <c r="J4568" s="35" t="n">
        <v>2.01</v>
      </c>
      <c r="K4568" s="6" t="n">
        <v>0</v>
      </c>
      <c r="L4568" s="35" t="n">
        <v>-1</v>
      </c>
      <c r="M4568" s="6" t="str">
        <f aca="false">IF(I4568&lt;=0,"Below 0%",IF(I4568&lt;=0.05,"0-5%",IF(I4568&lt;=0.1,"5-10%",IF(I4568&lt;=0.2,"10-20%",IF(I4568&lt;=0.4,"20-40%","Above 40%")))))</f>
        <v>0-5%</v>
      </c>
      <c r="N4568" s="6" t="str">
        <f aca="false">IF(AND(H4568&gt;=Summary!$B$25,I4568&gt;=Summary!$B$26,I4568&lt;=Summary!$B$27,J4568&gt;=Summary!$B$28,J4568&lt;=Summary!$B$29,F4568*J4568&gt;1),"Yes","No")</f>
        <v>No</v>
      </c>
    </row>
    <row r="4569" customFormat="false" ht="15" hidden="false" customHeight="false" outlineLevel="0" collapsed="false">
      <c r="A4569" s="6" t="s">
        <v>152</v>
      </c>
      <c r="B4569" s="45" t="n">
        <v>42966</v>
      </c>
      <c r="C4569" s="6" t="s">
        <v>199</v>
      </c>
      <c r="D4569" s="6" t="s">
        <v>198</v>
      </c>
      <c r="E4569" s="6" t="s">
        <v>174</v>
      </c>
      <c r="F4569" s="34" t="n">
        <v>0.223990112543106</v>
      </c>
      <c r="G4569" s="34" t="n">
        <v>0.268080767923669</v>
      </c>
      <c r="H4569" s="34" t="n">
        <v>-0.0440906553805632</v>
      </c>
      <c r="I4569" s="34" t="n">
        <v>-0.164467804692044</v>
      </c>
      <c r="J4569" s="35" t="n">
        <v>3.7</v>
      </c>
      <c r="K4569" s="6" t="n">
        <v>0</v>
      </c>
      <c r="L4569" s="35" t="n">
        <v>-1</v>
      </c>
      <c r="M4569" s="6" t="str">
        <f aca="false">IF(I4569&lt;=0,"Below 0%",IF(I4569&lt;=0.05,"0-5%",IF(I4569&lt;=0.1,"5-10%",IF(I4569&lt;=0.2,"10-20%",IF(I4569&lt;=0.4,"20-40%","Above 40%")))))</f>
        <v>Below 0%</v>
      </c>
      <c r="N4569" s="6" t="str">
        <f aca="false">IF(AND(H4569&gt;=Summary!$B$25,I4569&gt;=Summary!$B$26,I4569&lt;=Summary!$B$27,J4569&gt;=Summary!$B$28,J4569&lt;=Summary!$B$29,F4569*J4569&gt;1),"Yes","No")</f>
        <v>No</v>
      </c>
    </row>
    <row r="4570" customFormat="false" ht="15" hidden="false" customHeight="false" outlineLevel="0" collapsed="false">
      <c r="A4570" s="6" t="s">
        <v>152</v>
      </c>
      <c r="B4570" s="45" t="n">
        <v>42966</v>
      </c>
      <c r="C4570" s="6" t="s">
        <v>199</v>
      </c>
      <c r="D4570" s="6" t="s">
        <v>198</v>
      </c>
      <c r="E4570" s="6" t="s">
        <v>177</v>
      </c>
      <c r="F4570" s="34" t="n">
        <v>0.272095710039139</v>
      </c>
      <c r="G4570" s="34" t="n">
        <v>0.238437221470571</v>
      </c>
      <c r="H4570" s="34" t="n">
        <v>0.0336584885685675</v>
      </c>
      <c r="I4570" s="34" t="n">
        <v>0.141162895461445</v>
      </c>
      <c r="J4570" s="35" t="n">
        <v>4.16</v>
      </c>
      <c r="K4570" s="6" t="n">
        <v>1</v>
      </c>
      <c r="L4570" s="35" t="n">
        <v>3.16</v>
      </c>
      <c r="M4570" s="6" t="str">
        <f aca="false">IF(I4570&lt;=0,"Below 0%",IF(I4570&lt;=0.05,"0-5%",IF(I4570&lt;=0.1,"5-10%",IF(I4570&lt;=0.2,"10-20%",IF(I4570&lt;=0.4,"20-40%","Above 40%")))))</f>
        <v>10-20%</v>
      </c>
      <c r="N4570" s="6" t="str">
        <f aca="false">IF(AND(H4570&gt;=Summary!$B$25,I4570&gt;=Summary!$B$26,I4570&lt;=Summary!$B$27,J4570&gt;=Summary!$B$28,J4570&lt;=Summary!$B$29,F4570*J4570&gt;1),"Yes","No")</f>
        <v>Yes</v>
      </c>
    </row>
    <row r="4571" customFormat="false" ht="15" hidden="false" customHeight="false" outlineLevel="0" collapsed="false">
      <c r="A4571" s="6" t="s">
        <v>152</v>
      </c>
      <c r="B4571" s="45" t="n">
        <v>42966</v>
      </c>
      <c r="C4571" s="6" t="s">
        <v>196</v>
      </c>
      <c r="D4571" s="6" t="s">
        <v>178</v>
      </c>
      <c r="E4571" s="6" t="s">
        <v>187</v>
      </c>
      <c r="F4571" s="34" t="n">
        <v>0.286066919565201</v>
      </c>
      <c r="G4571" s="34" t="n">
        <v>0.367780976440867</v>
      </c>
      <c r="H4571" s="34" t="n">
        <v>-0.0817140568756664</v>
      </c>
      <c r="I4571" s="34" t="n">
        <v>-0.22218130384676</v>
      </c>
      <c r="J4571" s="35" t="n">
        <v>2.72</v>
      </c>
      <c r="K4571" s="6" t="n">
        <v>0</v>
      </c>
      <c r="L4571" s="35" t="n">
        <v>-1</v>
      </c>
      <c r="M4571" s="6" t="str">
        <f aca="false">IF(I4571&lt;=0,"Below 0%",IF(I4571&lt;=0.05,"0-5%",IF(I4571&lt;=0.1,"5-10%",IF(I4571&lt;=0.2,"10-20%",IF(I4571&lt;=0.4,"20-40%","Above 40%")))))</f>
        <v>Below 0%</v>
      </c>
      <c r="N4571" s="6" t="str">
        <f aca="false">IF(AND(H4571&gt;=Summary!$B$25,I4571&gt;=Summary!$B$26,I4571&lt;=Summary!$B$27,J4571&gt;=Summary!$B$28,J4571&lt;=Summary!$B$29,F4571*J4571&gt;1),"Yes","No")</f>
        <v>No</v>
      </c>
    </row>
    <row r="4572" customFormat="false" ht="15" hidden="false" customHeight="false" outlineLevel="0" collapsed="false">
      <c r="A4572" s="6" t="s">
        <v>152</v>
      </c>
      <c r="B4572" s="45" t="n">
        <v>42966</v>
      </c>
      <c r="C4572" s="6" t="s">
        <v>196</v>
      </c>
      <c r="D4572" s="6" t="s">
        <v>178</v>
      </c>
      <c r="E4572" s="6" t="s">
        <v>174</v>
      </c>
      <c r="F4572" s="34" t="n">
        <v>0.359282493591309</v>
      </c>
      <c r="G4572" s="34" t="n">
        <v>0.312613829974737</v>
      </c>
      <c r="H4572" s="34" t="n">
        <v>0.0466686636165715</v>
      </c>
      <c r="I4572" s="34" t="n">
        <v>0.149285345502286</v>
      </c>
      <c r="J4572" s="35" t="n">
        <v>3.2</v>
      </c>
      <c r="K4572" s="6" t="n">
        <v>0</v>
      </c>
      <c r="L4572" s="35" t="n">
        <v>-1</v>
      </c>
      <c r="M4572" s="6" t="str">
        <f aca="false">IF(I4572&lt;=0,"Below 0%",IF(I4572&lt;=0.05,"0-5%",IF(I4572&lt;=0.1,"5-10%",IF(I4572&lt;=0.2,"10-20%",IF(I4572&lt;=0.4,"20-40%","Above 40%")))))</f>
        <v>10-20%</v>
      </c>
      <c r="N4572" s="6" t="str">
        <f aca="false">IF(AND(H4572&gt;=Summary!$B$25,I4572&gt;=Summary!$B$26,I4572&lt;=Summary!$B$27,J4572&gt;=Summary!$B$28,J4572&lt;=Summary!$B$29,F4572*J4572&gt;1),"Yes","No")</f>
        <v>Yes</v>
      </c>
    </row>
    <row r="4573" customFormat="false" ht="15" hidden="false" customHeight="false" outlineLevel="0" collapsed="false">
      <c r="A4573" s="6" t="s">
        <v>152</v>
      </c>
      <c r="B4573" s="45" t="n">
        <v>42966</v>
      </c>
      <c r="C4573" s="6" t="s">
        <v>196</v>
      </c>
      <c r="D4573" s="6" t="s">
        <v>178</v>
      </c>
      <c r="E4573" s="6" t="s">
        <v>177</v>
      </c>
      <c r="F4573" s="34" t="n">
        <v>0.354650646448135</v>
      </c>
      <c r="G4573" s="34" t="n">
        <v>0.319605193584396</v>
      </c>
      <c r="H4573" s="34" t="n">
        <v>0.0350454528637396</v>
      </c>
      <c r="I4573" s="34" t="n">
        <v>0.109652325954726</v>
      </c>
      <c r="J4573" s="35" t="n">
        <v>3.13</v>
      </c>
      <c r="K4573" s="6" t="n">
        <v>1</v>
      </c>
      <c r="L4573" s="35" t="n">
        <v>2.13</v>
      </c>
      <c r="M4573" s="6" t="str">
        <f aca="false">IF(I4573&lt;=0,"Below 0%",IF(I4573&lt;=0.05,"0-5%",IF(I4573&lt;=0.1,"5-10%",IF(I4573&lt;=0.2,"10-20%",IF(I4573&lt;=0.4,"20-40%","Above 40%")))))</f>
        <v>10-20%</v>
      </c>
      <c r="N4573" s="6" t="str">
        <f aca="false">IF(AND(H4573&gt;=Summary!$B$25,I4573&gt;=Summary!$B$26,I4573&lt;=Summary!$B$27,J4573&gt;=Summary!$B$28,J4573&lt;=Summary!$B$29,F4573*J4573&gt;1),"Yes","No")</f>
        <v>Yes</v>
      </c>
    </row>
    <row r="4574" customFormat="false" ht="15" hidden="false" customHeight="false" outlineLevel="0" collapsed="false">
      <c r="A4574" s="6" t="s">
        <v>152</v>
      </c>
      <c r="B4574" s="45" t="n">
        <v>42966</v>
      </c>
      <c r="C4574" s="6" t="s">
        <v>183</v>
      </c>
      <c r="D4574" s="6" t="s">
        <v>180</v>
      </c>
      <c r="E4574" s="6" t="s">
        <v>187</v>
      </c>
      <c r="F4574" s="34" t="n">
        <v>0.591576516628265</v>
      </c>
      <c r="G4574" s="34" t="n">
        <v>0.714663843303335</v>
      </c>
      <c r="H4574" s="34" t="n">
        <v>-0.12308732667507</v>
      </c>
      <c r="I4574" s="34" t="n">
        <v>-0.172231081547561</v>
      </c>
      <c r="J4574" s="35" t="n">
        <v>1.4</v>
      </c>
      <c r="K4574" s="6" t="n">
        <v>1</v>
      </c>
      <c r="L4574" s="35" t="n">
        <v>0.4</v>
      </c>
      <c r="M4574" s="6" t="str">
        <f aca="false">IF(I4574&lt;=0,"Below 0%",IF(I4574&lt;=0.05,"0-5%",IF(I4574&lt;=0.1,"5-10%",IF(I4574&lt;=0.2,"10-20%",IF(I4574&lt;=0.4,"20-40%","Above 40%")))))</f>
        <v>Below 0%</v>
      </c>
      <c r="N4574" s="6" t="str">
        <f aca="false">IF(AND(H4574&gt;=Summary!$B$25,I4574&gt;=Summary!$B$26,I4574&lt;=Summary!$B$27,J4574&gt;=Summary!$B$28,J4574&lt;=Summary!$B$29,F4574*J4574&gt;1),"Yes","No")</f>
        <v>No</v>
      </c>
    </row>
    <row r="4575" customFormat="false" ht="15" hidden="false" customHeight="false" outlineLevel="0" collapsed="false">
      <c r="A4575" s="6" t="s">
        <v>152</v>
      </c>
      <c r="B4575" s="45" t="n">
        <v>42966</v>
      </c>
      <c r="C4575" s="6" t="s">
        <v>183</v>
      </c>
      <c r="D4575" s="6" t="s">
        <v>180</v>
      </c>
      <c r="E4575" s="6" t="s">
        <v>174</v>
      </c>
      <c r="F4575" s="34" t="n">
        <v>0.235891103744507</v>
      </c>
      <c r="G4575" s="34" t="n">
        <v>0.185283218634198</v>
      </c>
      <c r="H4575" s="34" t="n">
        <v>0.0506078851103089</v>
      </c>
      <c r="I4575" s="34" t="n">
        <v>0.27313798563821</v>
      </c>
      <c r="J4575" s="35" t="n">
        <v>5.4</v>
      </c>
      <c r="K4575" s="6" t="n">
        <v>0</v>
      </c>
      <c r="L4575" s="35" t="n">
        <v>-1</v>
      </c>
      <c r="M4575" s="6" t="str">
        <f aca="false">IF(I4575&lt;=0,"Below 0%",IF(I4575&lt;=0.05,"0-5%",IF(I4575&lt;=0.1,"5-10%",IF(I4575&lt;=0.2,"10-20%",IF(I4575&lt;=0.4,"20-40%","Above 40%")))))</f>
        <v>20-40%</v>
      </c>
      <c r="N4575" s="6" t="str">
        <f aca="false">IF(AND(H4575&gt;=Summary!$B$25,I4575&gt;=Summary!$B$26,I4575&lt;=Summary!$B$27,J4575&gt;=Summary!$B$28,J4575&lt;=Summary!$B$29,F4575*J4575&gt;1),"Yes","No")</f>
        <v>No</v>
      </c>
    </row>
    <row r="4576" customFormat="false" ht="15" hidden="false" customHeight="false" outlineLevel="0" collapsed="false">
      <c r="A4576" s="6" t="s">
        <v>152</v>
      </c>
      <c r="B4576" s="45" t="n">
        <v>42966</v>
      </c>
      <c r="C4576" s="6" t="s">
        <v>183</v>
      </c>
      <c r="D4576" s="6" t="s">
        <v>180</v>
      </c>
      <c r="E4576" s="6" t="s">
        <v>177</v>
      </c>
      <c r="F4576" s="34" t="n">
        <v>0.172532364726067</v>
      </c>
      <c r="G4576" s="34" t="n">
        <v>0.100052938062467</v>
      </c>
      <c r="H4576" s="34" t="n">
        <v>0.0724794266635997</v>
      </c>
      <c r="I4576" s="34" t="n">
        <v>0.724410777606031</v>
      </c>
      <c r="J4576" s="35" t="n">
        <v>10</v>
      </c>
      <c r="K4576" s="6" t="n">
        <v>0</v>
      </c>
      <c r="L4576" s="35" t="n">
        <v>-1</v>
      </c>
      <c r="M4576" s="6" t="str">
        <f aca="false">IF(I4576&lt;=0,"Below 0%",IF(I4576&lt;=0.05,"0-5%",IF(I4576&lt;=0.1,"5-10%",IF(I4576&lt;=0.2,"10-20%",IF(I4576&lt;=0.4,"20-40%","Above 40%")))))</f>
        <v>Above 40%</v>
      </c>
      <c r="N4576" s="6" t="str">
        <f aca="false">IF(AND(H4576&gt;=Summary!$B$25,I4576&gt;=Summary!$B$26,I4576&lt;=Summary!$B$27,J4576&gt;=Summary!$B$28,J4576&lt;=Summary!$B$29,F4576*J4576&gt;1),"Yes","No")</f>
        <v>No</v>
      </c>
    </row>
    <row r="4577" customFormat="false" ht="15" hidden="false" customHeight="false" outlineLevel="0" collapsed="false">
      <c r="A4577" s="6" t="s">
        <v>152</v>
      </c>
      <c r="B4577" s="45" t="n">
        <v>42966</v>
      </c>
      <c r="C4577" s="6" t="s">
        <v>179</v>
      </c>
      <c r="D4577" s="6" t="s">
        <v>189</v>
      </c>
      <c r="E4577" s="6" t="s">
        <v>187</v>
      </c>
      <c r="F4577" s="34" t="n">
        <v>0.431044727563858</v>
      </c>
      <c r="G4577" s="34" t="n">
        <v>0.562650129523511</v>
      </c>
      <c r="H4577" s="34" t="n">
        <v>-0.131605401959652</v>
      </c>
      <c r="I4577" s="34" t="n">
        <v>-0.233902731118368</v>
      </c>
      <c r="J4577" s="35" t="n">
        <v>1.78</v>
      </c>
      <c r="K4577" s="6" t="n">
        <v>1</v>
      </c>
      <c r="L4577" s="35" t="n">
        <v>0.78</v>
      </c>
      <c r="M4577" s="6" t="str">
        <f aca="false">IF(I4577&lt;=0,"Below 0%",IF(I4577&lt;=0.05,"0-5%",IF(I4577&lt;=0.1,"5-10%",IF(I4577&lt;=0.2,"10-20%",IF(I4577&lt;=0.4,"20-40%","Above 40%")))))</f>
        <v>Below 0%</v>
      </c>
      <c r="N4577" s="6" t="str">
        <f aca="false">IF(AND(H4577&gt;=Summary!$B$25,I4577&gt;=Summary!$B$26,I4577&lt;=Summary!$B$27,J4577&gt;=Summary!$B$28,J4577&lt;=Summary!$B$29,F4577*J4577&gt;1),"Yes","No")</f>
        <v>No</v>
      </c>
    </row>
    <row r="4578" customFormat="false" ht="15" hidden="false" customHeight="false" outlineLevel="0" collapsed="false">
      <c r="A4578" s="6" t="s">
        <v>152</v>
      </c>
      <c r="B4578" s="45" t="n">
        <v>42966</v>
      </c>
      <c r="C4578" s="6" t="s">
        <v>179</v>
      </c>
      <c r="D4578" s="6" t="s">
        <v>189</v>
      </c>
      <c r="E4578" s="6" t="s">
        <v>174</v>
      </c>
      <c r="F4578" s="34" t="n">
        <v>0.289651036262512</v>
      </c>
      <c r="G4578" s="34" t="n">
        <v>0.252908391553497</v>
      </c>
      <c r="H4578" s="34" t="n">
        <v>0.0367426447090151</v>
      </c>
      <c r="I4578" s="34" t="n">
        <v>0.145280449111721</v>
      </c>
      <c r="J4578" s="35" t="n">
        <v>3.96</v>
      </c>
      <c r="K4578" s="6" t="n">
        <v>0</v>
      </c>
      <c r="L4578" s="35" t="n">
        <v>-1</v>
      </c>
      <c r="M4578" s="6" t="str">
        <f aca="false">IF(I4578&lt;=0,"Below 0%",IF(I4578&lt;=0.05,"0-5%",IF(I4578&lt;=0.1,"5-10%",IF(I4578&lt;=0.2,"10-20%",IF(I4578&lt;=0.4,"20-40%","Above 40%")))))</f>
        <v>10-20%</v>
      </c>
      <c r="N4578" s="6" t="str">
        <f aca="false">IF(AND(H4578&gt;=Summary!$B$25,I4578&gt;=Summary!$B$26,I4578&lt;=Summary!$B$27,J4578&gt;=Summary!$B$28,J4578&lt;=Summary!$B$29,F4578*J4578&gt;1),"Yes","No")</f>
        <v>Yes</v>
      </c>
    </row>
    <row r="4579" customFormat="false" ht="15" hidden="false" customHeight="false" outlineLevel="0" collapsed="false">
      <c r="A4579" s="6" t="s">
        <v>152</v>
      </c>
      <c r="B4579" s="45" t="n">
        <v>42966</v>
      </c>
      <c r="C4579" s="6" t="s">
        <v>179</v>
      </c>
      <c r="D4579" s="6" t="s">
        <v>189</v>
      </c>
      <c r="E4579" s="6" t="s">
        <v>177</v>
      </c>
      <c r="F4579" s="34" t="n">
        <v>0.279304265975952</v>
      </c>
      <c r="G4579" s="34" t="n">
        <v>0.184441478922992</v>
      </c>
      <c r="H4579" s="34" t="n">
        <v>0.0948627870529598</v>
      </c>
      <c r="I4579" s="34" t="n">
        <v>0.514324584724061</v>
      </c>
      <c r="J4579" s="35" t="n">
        <v>5.43</v>
      </c>
      <c r="K4579" s="6" t="n">
        <v>0</v>
      </c>
      <c r="L4579" s="35" t="n">
        <v>-1</v>
      </c>
      <c r="M4579" s="6" t="str">
        <f aca="false">IF(I4579&lt;=0,"Below 0%",IF(I4579&lt;=0.05,"0-5%",IF(I4579&lt;=0.1,"5-10%",IF(I4579&lt;=0.2,"10-20%",IF(I4579&lt;=0.4,"20-40%","Above 40%")))))</f>
        <v>Above 40%</v>
      </c>
      <c r="N4579" s="6" t="str">
        <f aca="false">IF(AND(H4579&gt;=Summary!$B$25,I4579&gt;=Summary!$B$26,I4579&lt;=Summary!$B$27,J4579&gt;=Summary!$B$28,J4579&lt;=Summary!$B$29,F4579*J4579&gt;1),"Yes","No")</f>
        <v>No</v>
      </c>
    </row>
    <row r="4580" customFormat="false" ht="15" hidden="false" customHeight="false" outlineLevel="0" collapsed="false">
      <c r="A4580" s="6" t="s">
        <v>152</v>
      </c>
      <c r="B4580" s="45" t="n">
        <v>42966</v>
      </c>
      <c r="C4580" s="6" t="s">
        <v>192</v>
      </c>
      <c r="D4580" s="6" t="s">
        <v>185</v>
      </c>
      <c r="E4580" s="6" t="s">
        <v>187</v>
      </c>
      <c r="F4580" s="34" t="n">
        <v>0.250629663467407</v>
      </c>
      <c r="G4580" s="34" t="n">
        <v>0.208923726258668</v>
      </c>
      <c r="H4580" s="34" t="n">
        <v>0.0417059372087398</v>
      </c>
      <c r="I4580" s="34" t="n">
        <v>0.199622790362756</v>
      </c>
      <c r="J4580" s="35" t="n">
        <v>4.8</v>
      </c>
      <c r="K4580" s="6" t="n">
        <v>1</v>
      </c>
      <c r="L4580" s="35" t="n">
        <v>3.8</v>
      </c>
      <c r="M4580" s="6" t="str">
        <f aca="false">IF(I4580&lt;=0,"Below 0%",IF(I4580&lt;=0.05,"0-5%",IF(I4580&lt;=0.1,"5-10%",IF(I4580&lt;=0.2,"10-20%",IF(I4580&lt;=0.4,"20-40%","Above 40%")))))</f>
        <v>10-20%</v>
      </c>
      <c r="N4580" s="6" t="str">
        <f aca="false">IF(AND(H4580&gt;=Summary!$B$25,I4580&gt;=Summary!$B$26,I4580&lt;=Summary!$B$27,J4580&gt;=Summary!$B$28,J4580&lt;=Summary!$B$29,F4580*J4580&gt;1),"Yes","No")</f>
        <v>Yes</v>
      </c>
    </row>
    <row r="4581" customFormat="false" ht="15" hidden="false" customHeight="false" outlineLevel="0" collapsed="false">
      <c r="A4581" s="6" t="s">
        <v>152</v>
      </c>
      <c r="B4581" s="45" t="n">
        <v>42966</v>
      </c>
      <c r="C4581" s="6" t="s">
        <v>192</v>
      </c>
      <c r="D4581" s="6" t="s">
        <v>185</v>
      </c>
      <c r="E4581" s="6" t="s">
        <v>174</v>
      </c>
      <c r="F4581" s="34" t="n">
        <v>0.0893894135951996</v>
      </c>
      <c r="G4581" s="34" t="n">
        <v>0.26047633403678</v>
      </c>
      <c r="H4581" s="34" t="n">
        <v>-0.171086920441581</v>
      </c>
      <c r="I4581" s="34" t="n">
        <v>-0.656823281371207</v>
      </c>
      <c r="J4581" s="35" t="n">
        <v>3.85</v>
      </c>
      <c r="K4581" s="6" t="n">
        <v>0</v>
      </c>
      <c r="L4581" s="35" t="n">
        <v>-1</v>
      </c>
      <c r="M4581" s="6" t="str">
        <f aca="false">IF(I4581&lt;=0,"Below 0%",IF(I4581&lt;=0.05,"0-5%",IF(I4581&lt;=0.1,"5-10%",IF(I4581&lt;=0.2,"10-20%",IF(I4581&lt;=0.4,"20-40%","Above 40%")))))</f>
        <v>Below 0%</v>
      </c>
      <c r="N4581" s="6" t="str">
        <f aca="false">IF(AND(H4581&gt;=Summary!$B$25,I4581&gt;=Summary!$B$26,I4581&lt;=Summary!$B$27,J4581&gt;=Summary!$B$28,J4581&lt;=Summary!$B$29,F4581*J4581&gt;1),"Yes","No")</f>
        <v>No</v>
      </c>
    </row>
    <row r="4582" customFormat="false" ht="15" hidden="false" customHeight="false" outlineLevel="0" collapsed="false">
      <c r="A4582" s="6" t="s">
        <v>152</v>
      </c>
      <c r="B4582" s="45" t="n">
        <v>42966</v>
      </c>
      <c r="C4582" s="6" t="s">
        <v>192</v>
      </c>
      <c r="D4582" s="6" t="s">
        <v>185</v>
      </c>
      <c r="E4582" s="6" t="s">
        <v>177</v>
      </c>
      <c r="F4582" s="34" t="n">
        <v>0.659980893135071</v>
      </c>
      <c r="G4582" s="34" t="n">
        <v>0.530599939704552</v>
      </c>
      <c r="H4582" s="34" t="n">
        <v>0.129380953430519</v>
      </c>
      <c r="I4582" s="34" t="n">
        <v>0.243838990073312</v>
      </c>
      <c r="J4582" s="35" t="n">
        <v>1.89</v>
      </c>
      <c r="K4582" s="6" t="n">
        <v>0</v>
      </c>
      <c r="L4582" s="35" t="n">
        <v>-1</v>
      </c>
      <c r="M4582" s="6" t="str">
        <f aca="false">IF(I4582&lt;=0,"Below 0%",IF(I4582&lt;=0.05,"0-5%",IF(I4582&lt;=0.1,"5-10%",IF(I4582&lt;=0.2,"10-20%",IF(I4582&lt;=0.4,"20-40%","Above 40%")))))</f>
        <v>20-40%</v>
      </c>
      <c r="N4582" s="6" t="str">
        <f aca="false">IF(AND(H4582&gt;=Summary!$B$25,I4582&gt;=Summary!$B$26,I4582&lt;=Summary!$B$27,J4582&gt;=Summary!$B$28,J4582&lt;=Summary!$B$29,F4582*J4582&gt;1),"Yes","No")</f>
        <v>Yes</v>
      </c>
    </row>
    <row r="4583" customFormat="false" ht="15" hidden="false" customHeight="false" outlineLevel="0" collapsed="false">
      <c r="A4583" s="6" t="s">
        <v>152</v>
      </c>
      <c r="B4583" s="45" t="n">
        <v>42966</v>
      </c>
      <c r="C4583" s="6" t="s">
        <v>175</v>
      </c>
      <c r="D4583" s="6" t="s">
        <v>176</v>
      </c>
      <c r="E4583" s="6" t="s">
        <v>187</v>
      </c>
      <c r="F4583" s="34" t="n">
        <v>0.230736583471298</v>
      </c>
      <c r="G4583" s="34" t="n">
        <v>0.0845176029258359</v>
      </c>
      <c r="H4583" s="34" t="n">
        <v>0.146218980545462</v>
      </c>
      <c r="I4583" s="34" t="n">
        <v>1.73004173667549</v>
      </c>
      <c r="J4583" s="35" t="n">
        <v>12.01</v>
      </c>
      <c r="K4583" s="6" t="n">
        <v>0</v>
      </c>
      <c r="L4583" s="35" t="n">
        <v>-1</v>
      </c>
      <c r="M4583" s="6" t="str">
        <f aca="false">IF(I4583&lt;=0,"Below 0%",IF(I4583&lt;=0.05,"0-5%",IF(I4583&lt;=0.1,"5-10%",IF(I4583&lt;=0.2,"10-20%",IF(I4583&lt;=0.4,"20-40%","Above 40%")))))</f>
        <v>Above 40%</v>
      </c>
      <c r="N4583" s="6" t="str">
        <f aca="false">IF(AND(H4583&gt;=Summary!$B$25,I4583&gt;=Summary!$B$26,I4583&lt;=Summary!$B$27,J4583&gt;=Summary!$B$28,J4583&lt;=Summary!$B$29,F4583*J4583&gt;1),"Yes","No")</f>
        <v>No</v>
      </c>
    </row>
    <row r="4584" customFormat="false" ht="15" hidden="false" customHeight="false" outlineLevel="0" collapsed="false">
      <c r="A4584" s="6" t="s">
        <v>152</v>
      </c>
      <c r="B4584" s="45" t="n">
        <v>42966</v>
      </c>
      <c r="C4584" s="6" t="s">
        <v>175</v>
      </c>
      <c r="D4584" s="6" t="s">
        <v>176</v>
      </c>
      <c r="E4584" s="6" t="s">
        <v>174</v>
      </c>
      <c r="F4584" s="34" t="n">
        <v>0.169887080788612</v>
      </c>
      <c r="G4584" s="34" t="n">
        <v>0.190442103403244</v>
      </c>
      <c r="H4584" s="34" t="n">
        <v>-0.0205550226146313</v>
      </c>
      <c r="I4584" s="34" t="n">
        <v>-0.10793318414</v>
      </c>
      <c r="J4584" s="35" t="n">
        <v>5.33</v>
      </c>
      <c r="K4584" s="6" t="n">
        <v>0</v>
      </c>
      <c r="L4584" s="35" t="n">
        <v>-1</v>
      </c>
      <c r="M4584" s="6" t="str">
        <f aca="false">IF(I4584&lt;=0,"Below 0%",IF(I4584&lt;=0.05,"0-5%",IF(I4584&lt;=0.1,"5-10%",IF(I4584&lt;=0.2,"10-20%",IF(I4584&lt;=0.4,"20-40%","Above 40%")))))</f>
        <v>Below 0%</v>
      </c>
      <c r="N4584" s="6" t="str">
        <f aca="false">IF(AND(H4584&gt;=Summary!$B$25,I4584&gt;=Summary!$B$26,I4584&lt;=Summary!$B$27,J4584&gt;=Summary!$B$28,J4584&lt;=Summary!$B$29,F4584*J4584&gt;1),"Yes","No")</f>
        <v>No</v>
      </c>
    </row>
    <row r="4585" customFormat="false" ht="15" hidden="false" customHeight="false" outlineLevel="0" collapsed="false">
      <c r="A4585" s="6" t="s">
        <v>152</v>
      </c>
      <c r="B4585" s="45" t="n">
        <v>42966</v>
      </c>
      <c r="C4585" s="6" t="s">
        <v>175</v>
      </c>
      <c r="D4585" s="6" t="s">
        <v>176</v>
      </c>
      <c r="E4585" s="6" t="s">
        <v>177</v>
      </c>
      <c r="F4585" s="34" t="n">
        <v>0.599376380443573</v>
      </c>
      <c r="G4585" s="34" t="n">
        <v>0.725040293670921</v>
      </c>
      <c r="H4585" s="34" t="n">
        <v>-0.125663913227348</v>
      </c>
      <c r="I4585" s="34" t="n">
        <v>-0.173319902803062</v>
      </c>
      <c r="J4585" s="35" t="n">
        <v>1.4</v>
      </c>
      <c r="K4585" s="6" t="n">
        <v>1</v>
      </c>
      <c r="L4585" s="35" t="n">
        <v>0.4</v>
      </c>
      <c r="M4585" s="6" t="str">
        <f aca="false">IF(I4585&lt;=0,"Below 0%",IF(I4585&lt;=0.05,"0-5%",IF(I4585&lt;=0.1,"5-10%",IF(I4585&lt;=0.2,"10-20%",IF(I4585&lt;=0.4,"20-40%","Above 40%")))))</f>
        <v>Below 0%</v>
      </c>
      <c r="N4585" s="6" t="str">
        <f aca="false">IF(AND(H4585&gt;=Summary!$B$25,I4585&gt;=Summary!$B$26,I4585&lt;=Summary!$B$27,J4585&gt;=Summary!$B$28,J4585&lt;=Summary!$B$29,F4585*J4585&gt;1),"Yes","No")</f>
        <v>No</v>
      </c>
    </row>
    <row r="4586" customFormat="false" ht="15" hidden="false" customHeight="false" outlineLevel="0" collapsed="false">
      <c r="A4586" s="6" t="s">
        <v>152</v>
      </c>
      <c r="B4586" s="45" t="n">
        <v>42967</v>
      </c>
      <c r="C4586" s="6" t="s">
        <v>181</v>
      </c>
      <c r="D4586" s="6" t="s">
        <v>190</v>
      </c>
      <c r="E4586" s="6" t="s">
        <v>187</v>
      </c>
      <c r="F4586" s="34" t="n">
        <v>0.560065984725952</v>
      </c>
      <c r="G4586" s="34" t="n">
        <v>0.469159502545697</v>
      </c>
      <c r="H4586" s="34" t="n">
        <v>0.0909064821802548</v>
      </c>
      <c r="I4586" s="34" t="n">
        <v>0.193764554883763</v>
      </c>
      <c r="J4586" s="35" t="n">
        <v>2.12</v>
      </c>
      <c r="K4586" s="6" t="n">
        <v>0</v>
      </c>
      <c r="L4586" s="35" t="n">
        <v>-1</v>
      </c>
      <c r="M4586" s="6" t="str">
        <f aca="false">IF(I4586&lt;=0,"Below 0%",IF(I4586&lt;=0.05,"0-5%",IF(I4586&lt;=0.1,"5-10%",IF(I4586&lt;=0.2,"10-20%",IF(I4586&lt;=0.4,"20-40%","Above 40%")))))</f>
        <v>10-20%</v>
      </c>
      <c r="N4586" s="6" t="str">
        <f aca="false">IF(AND(H4586&gt;=Summary!$B$25,I4586&gt;=Summary!$B$26,I4586&lt;=Summary!$B$27,J4586&gt;=Summary!$B$28,J4586&lt;=Summary!$B$29,F4586*J4586&gt;1),"Yes","No")</f>
        <v>Yes</v>
      </c>
    </row>
    <row r="4587" customFormat="false" ht="15" hidden="false" customHeight="false" outlineLevel="0" collapsed="false">
      <c r="A4587" s="6" t="s">
        <v>152</v>
      </c>
      <c r="B4587" s="45" t="n">
        <v>42967</v>
      </c>
      <c r="C4587" s="6" t="s">
        <v>181</v>
      </c>
      <c r="D4587" s="6" t="s">
        <v>190</v>
      </c>
      <c r="E4587" s="6" t="s">
        <v>174</v>
      </c>
      <c r="F4587" s="34" t="n">
        <v>0.287675708532333</v>
      </c>
      <c r="G4587" s="34" t="n">
        <v>0.272498122026542</v>
      </c>
      <c r="H4587" s="34" t="n">
        <v>0.0151775865057914</v>
      </c>
      <c r="I4587" s="34" t="n">
        <v>0.0556979490093992</v>
      </c>
      <c r="J4587" s="35" t="n">
        <v>3.65</v>
      </c>
      <c r="K4587" s="6" t="n">
        <v>0</v>
      </c>
      <c r="L4587" s="35" t="n">
        <v>-1</v>
      </c>
      <c r="M4587" s="6" t="str">
        <f aca="false">IF(I4587&lt;=0,"Below 0%",IF(I4587&lt;=0.05,"0-5%",IF(I4587&lt;=0.1,"5-10%",IF(I4587&lt;=0.2,"10-20%",IF(I4587&lt;=0.4,"20-40%","Above 40%")))))</f>
        <v>5-10%</v>
      </c>
      <c r="N4587" s="6" t="str">
        <f aca="false">IF(AND(H4587&gt;=Summary!$B$25,I4587&gt;=Summary!$B$26,I4587&lt;=Summary!$B$27,J4587&gt;=Summary!$B$28,J4587&lt;=Summary!$B$29,F4587*J4587&gt;1),"Yes","No")</f>
        <v>No</v>
      </c>
    </row>
    <row r="4588" customFormat="false" ht="15" hidden="false" customHeight="false" outlineLevel="0" collapsed="false">
      <c r="A4588" s="6" t="s">
        <v>152</v>
      </c>
      <c r="B4588" s="45" t="n">
        <v>42967</v>
      </c>
      <c r="C4588" s="6" t="s">
        <v>181</v>
      </c>
      <c r="D4588" s="6" t="s">
        <v>190</v>
      </c>
      <c r="E4588" s="6" t="s">
        <v>177</v>
      </c>
      <c r="F4588" s="34" t="n">
        <v>0.152258291840553</v>
      </c>
      <c r="G4588" s="34" t="n">
        <v>0.258342375427761</v>
      </c>
      <c r="H4588" s="34" t="n">
        <v>-0.106084083587207</v>
      </c>
      <c r="I4588" s="34" t="n">
        <v>-0.410633692639678</v>
      </c>
      <c r="J4588" s="35" t="n">
        <v>3.85</v>
      </c>
      <c r="K4588" s="6" t="n">
        <v>1</v>
      </c>
      <c r="L4588" s="35" t="n">
        <v>2.85</v>
      </c>
      <c r="M4588" s="6" t="str">
        <f aca="false">IF(I4588&lt;=0,"Below 0%",IF(I4588&lt;=0.05,"0-5%",IF(I4588&lt;=0.1,"5-10%",IF(I4588&lt;=0.2,"10-20%",IF(I4588&lt;=0.4,"20-40%","Above 40%")))))</f>
        <v>Below 0%</v>
      </c>
      <c r="N4588" s="6" t="str">
        <f aca="false">IF(AND(H4588&gt;=Summary!$B$25,I4588&gt;=Summary!$B$26,I4588&lt;=Summary!$B$27,J4588&gt;=Summary!$B$28,J4588&lt;=Summary!$B$29,F4588*J4588&gt;1),"Yes","No")</f>
        <v>No</v>
      </c>
    </row>
    <row r="4589" customFormat="false" ht="15" hidden="false" customHeight="false" outlineLevel="0" collapsed="false">
      <c r="A4589" s="6" t="s">
        <v>152</v>
      </c>
      <c r="B4589" s="45" t="n">
        <v>42968</v>
      </c>
      <c r="C4589" s="6" t="s">
        <v>194</v>
      </c>
      <c r="D4589" s="6" t="s">
        <v>173</v>
      </c>
      <c r="E4589" s="6" t="s">
        <v>187</v>
      </c>
      <c r="F4589" s="34" t="n">
        <v>0.572951853275299</v>
      </c>
      <c r="G4589" s="34" t="n">
        <v>0.739663093415008</v>
      </c>
      <c r="H4589" s="34" t="n">
        <v>-0.166711240139709</v>
      </c>
      <c r="I4589" s="34" t="n">
        <v>-0.225388074143333</v>
      </c>
      <c r="J4589" s="35" t="n">
        <v>1.36</v>
      </c>
      <c r="K4589" s="6" t="n">
        <v>0</v>
      </c>
      <c r="L4589" s="35" t="n">
        <v>-1</v>
      </c>
      <c r="M4589" s="6" t="str">
        <f aca="false">IF(I4589&lt;=0,"Below 0%",IF(I4589&lt;=0.05,"0-5%",IF(I4589&lt;=0.1,"5-10%",IF(I4589&lt;=0.2,"10-20%",IF(I4589&lt;=0.4,"20-40%","Above 40%")))))</f>
        <v>Below 0%</v>
      </c>
      <c r="N4589" s="6" t="str">
        <f aca="false">IF(AND(H4589&gt;=Summary!$B$25,I4589&gt;=Summary!$B$26,I4589&lt;=Summary!$B$27,J4589&gt;=Summary!$B$28,J4589&lt;=Summary!$B$29,F4589*J4589&gt;1),"Yes","No")</f>
        <v>No</v>
      </c>
    </row>
    <row r="4590" customFormat="false" ht="15" hidden="false" customHeight="false" outlineLevel="0" collapsed="false">
      <c r="A4590" s="6" t="s">
        <v>152</v>
      </c>
      <c r="B4590" s="45" t="n">
        <v>42968</v>
      </c>
      <c r="C4590" s="6" t="s">
        <v>194</v>
      </c>
      <c r="D4590" s="6" t="s">
        <v>173</v>
      </c>
      <c r="E4590" s="6" t="s">
        <v>174</v>
      </c>
      <c r="F4590" s="34" t="n">
        <v>0.294559389352799</v>
      </c>
      <c r="G4590" s="34" t="n">
        <v>0.171078538612995</v>
      </c>
      <c r="H4590" s="34" t="n">
        <v>0.123480850739804</v>
      </c>
      <c r="I4590" s="34" t="n">
        <v>0.721778732393404</v>
      </c>
      <c r="J4590" s="35" t="n">
        <v>5.88</v>
      </c>
      <c r="K4590" s="6" t="n">
        <v>1</v>
      </c>
      <c r="L4590" s="35" t="n">
        <v>4.88</v>
      </c>
      <c r="M4590" s="6" t="str">
        <f aca="false">IF(I4590&lt;=0,"Below 0%",IF(I4590&lt;=0.05,"0-5%",IF(I4590&lt;=0.1,"5-10%",IF(I4590&lt;=0.2,"10-20%",IF(I4590&lt;=0.4,"20-40%","Above 40%")))))</f>
        <v>Above 40%</v>
      </c>
      <c r="N4590" s="6" t="str">
        <f aca="false">IF(AND(H4590&gt;=Summary!$B$25,I4590&gt;=Summary!$B$26,I4590&lt;=Summary!$B$27,J4590&gt;=Summary!$B$28,J4590&lt;=Summary!$B$29,F4590*J4590&gt;1),"Yes","No")</f>
        <v>No</v>
      </c>
    </row>
    <row r="4591" customFormat="false" ht="15" hidden="false" customHeight="false" outlineLevel="0" collapsed="false">
      <c r="A4591" s="6" t="s">
        <v>152</v>
      </c>
      <c r="B4591" s="45" t="n">
        <v>42968</v>
      </c>
      <c r="C4591" s="6" t="s">
        <v>194</v>
      </c>
      <c r="D4591" s="6" t="s">
        <v>173</v>
      </c>
      <c r="E4591" s="6" t="s">
        <v>177</v>
      </c>
      <c r="F4591" s="34" t="n">
        <v>0.132488787174225</v>
      </c>
      <c r="G4591" s="34" t="n">
        <v>0.0892583679719974</v>
      </c>
      <c r="H4591" s="34" t="n">
        <v>0.0432304192022275</v>
      </c>
      <c r="I4591" s="34" t="n">
        <v>0.484329034738681</v>
      </c>
      <c r="J4591" s="35" t="n">
        <v>11.27</v>
      </c>
      <c r="K4591" s="6" t="n">
        <v>0</v>
      </c>
      <c r="L4591" s="35" t="n">
        <v>-1</v>
      </c>
      <c r="M4591" s="6" t="str">
        <f aca="false">IF(I4591&lt;=0,"Below 0%",IF(I4591&lt;=0.05,"0-5%",IF(I4591&lt;=0.1,"5-10%",IF(I4591&lt;=0.2,"10-20%",IF(I4591&lt;=0.4,"20-40%","Above 40%")))))</f>
        <v>Above 40%</v>
      </c>
      <c r="N4591" s="6" t="str">
        <f aca="false">IF(AND(H4591&gt;=Summary!$B$25,I4591&gt;=Summary!$B$26,I4591&lt;=Summary!$B$27,J4591&gt;=Summary!$B$28,J4591&lt;=Summary!$B$29,F4591*J4591&gt;1),"Yes","No")</f>
        <v>No</v>
      </c>
    </row>
    <row r="4592" customFormat="false" ht="15" hidden="false" customHeight="false" outlineLevel="0" collapsed="false">
      <c r="A4592" s="6" t="s">
        <v>152</v>
      </c>
      <c r="B4592" s="45" t="n">
        <v>42973</v>
      </c>
      <c r="C4592" s="6" t="s">
        <v>199</v>
      </c>
      <c r="D4592" s="6" t="s">
        <v>194</v>
      </c>
      <c r="E4592" s="6" t="s">
        <v>187</v>
      </c>
      <c r="F4592" s="34" t="n">
        <v>0.161382749676704</v>
      </c>
      <c r="G4592" s="34" t="n">
        <v>0.0900210049011436</v>
      </c>
      <c r="H4592" s="34" t="n">
        <v>0.0713617447755608</v>
      </c>
      <c r="I4592" s="34" t="n">
        <v>0.792723263353109</v>
      </c>
      <c r="J4592" s="35" t="n">
        <v>11.14</v>
      </c>
      <c r="K4592" s="6" t="n">
        <v>0</v>
      </c>
      <c r="L4592" s="35" t="n">
        <v>-1</v>
      </c>
      <c r="M4592" s="6" t="str">
        <f aca="false">IF(I4592&lt;=0,"Below 0%",IF(I4592&lt;=0.05,"0-5%",IF(I4592&lt;=0.1,"5-10%",IF(I4592&lt;=0.2,"10-20%",IF(I4592&lt;=0.4,"20-40%","Above 40%")))))</f>
        <v>Above 40%</v>
      </c>
      <c r="N4592" s="6" t="str">
        <f aca="false">IF(AND(H4592&gt;=Summary!$B$25,I4592&gt;=Summary!$B$26,I4592&lt;=Summary!$B$27,J4592&gt;=Summary!$B$28,J4592&lt;=Summary!$B$29,F4592*J4592&gt;1),"Yes","No")</f>
        <v>No</v>
      </c>
    </row>
    <row r="4593" customFormat="false" ht="15" hidden="false" customHeight="false" outlineLevel="0" collapsed="false">
      <c r="A4593" s="6" t="s">
        <v>152</v>
      </c>
      <c r="B4593" s="45" t="n">
        <v>42973</v>
      </c>
      <c r="C4593" s="6" t="s">
        <v>199</v>
      </c>
      <c r="D4593" s="6" t="s">
        <v>194</v>
      </c>
      <c r="E4593" s="6" t="s">
        <v>174</v>
      </c>
      <c r="F4593" s="34" t="n">
        <v>0.119846440851688</v>
      </c>
      <c r="G4593" s="34" t="n">
        <v>0.16713899909979</v>
      </c>
      <c r="H4593" s="34" t="n">
        <v>-0.0472925582481016</v>
      </c>
      <c r="I4593" s="34" t="n">
        <v>-0.282953460908699</v>
      </c>
      <c r="J4593" s="35" t="n">
        <v>6</v>
      </c>
      <c r="K4593" s="6" t="n">
        <v>0</v>
      </c>
      <c r="L4593" s="35" t="n">
        <v>-1</v>
      </c>
      <c r="M4593" s="6" t="str">
        <f aca="false">IF(I4593&lt;=0,"Below 0%",IF(I4593&lt;=0.05,"0-5%",IF(I4593&lt;=0.1,"5-10%",IF(I4593&lt;=0.2,"10-20%",IF(I4593&lt;=0.4,"20-40%","Above 40%")))))</f>
        <v>Below 0%</v>
      </c>
      <c r="N4593" s="6" t="str">
        <f aca="false">IF(AND(H4593&gt;=Summary!$B$25,I4593&gt;=Summary!$B$26,I4593&lt;=Summary!$B$27,J4593&gt;=Summary!$B$28,J4593&lt;=Summary!$B$29,F4593*J4593&gt;1),"Yes","No")</f>
        <v>No</v>
      </c>
    </row>
    <row r="4594" customFormat="false" ht="15" hidden="false" customHeight="false" outlineLevel="0" collapsed="false">
      <c r="A4594" s="6" t="s">
        <v>152</v>
      </c>
      <c r="B4594" s="45" t="n">
        <v>42973</v>
      </c>
      <c r="C4594" s="6" t="s">
        <v>199</v>
      </c>
      <c r="D4594" s="6" t="s">
        <v>194</v>
      </c>
      <c r="E4594" s="6" t="s">
        <v>177</v>
      </c>
      <c r="F4594" s="34" t="n">
        <v>0.718770802021027</v>
      </c>
      <c r="G4594" s="34" t="n">
        <v>0.742839995999067</v>
      </c>
      <c r="H4594" s="34" t="n">
        <v>-0.0240691939780399</v>
      </c>
      <c r="I4594" s="34" t="n">
        <v>-0.0324015859507787</v>
      </c>
      <c r="J4594" s="35" t="n">
        <v>1.35</v>
      </c>
      <c r="K4594" s="6" t="n">
        <v>1</v>
      </c>
      <c r="L4594" s="35" t="n">
        <v>0.35</v>
      </c>
      <c r="M4594" s="6" t="str">
        <f aca="false">IF(I4594&lt;=0,"Below 0%",IF(I4594&lt;=0.05,"0-5%",IF(I4594&lt;=0.1,"5-10%",IF(I4594&lt;=0.2,"10-20%",IF(I4594&lt;=0.4,"20-40%","Above 40%")))))</f>
        <v>Below 0%</v>
      </c>
      <c r="N4594" s="6" t="str">
        <f aca="false">IF(AND(H4594&gt;=Summary!$B$25,I4594&gt;=Summary!$B$26,I4594&lt;=Summary!$B$27,J4594&gt;=Summary!$B$28,J4594&lt;=Summary!$B$29,F4594*J4594&gt;1),"Yes","No")</f>
        <v>No</v>
      </c>
    </row>
    <row r="4595" customFormat="false" ht="15" hidden="false" customHeight="false" outlineLevel="0" collapsed="false">
      <c r="A4595" s="6" t="s">
        <v>152</v>
      </c>
      <c r="B4595" s="45" t="n">
        <v>42973</v>
      </c>
      <c r="C4595" s="6" t="s">
        <v>180</v>
      </c>
      <c r="D4595" s="6" t="s">
        <v>175</v>
      </c>
      <c r="E4595" s="6" t="s">
        <v>187</v>
      </c>
      <c r="F4595" s="34" t="n">
        <v>0.542098522186279</v>
      </c>
      <c r="G4595" s="34" t="n">
        <v>0.491751250893495</v>
      </c>
      <c r="H4595" s="34" t="n">
        <v>0.0503472712927839</v>
      </c>
      <c r="I4595" s="34" t="n">
        <v>0.102383616109374</v>
      </c>
      <c r="J4595" s="35" t="n">
        <v>2.02</v>
      </c>
      <c r="K4595" s="6" t="n">
        <v>0</v>
      </c>
      <c r="L4595" s="35" t="n">
        <v>-1</v>
      </c>
      <c r="M4595" s="6" t="str">
        <f aca="false">IF(I4595&lt;=0,"Below 0%",IF(I4595&lt;=0.05,"0-5%",IF(I4595&lt;=0.1,"5-10%",IF(I4595&lt;=0.2,"10-20%",IF(I4595&lt;=0.4,"20-40%","Above 40%")))))</f>
        <v>10-20%</v>
      </c>
      <c r="N4595" s="6" t="str">
        <f aca="false">IF(AND(H4595&gt;=Summary!$B$25,I4595&gt;=Summary!$B$26,I4595&lt;=Summary!$B$27,J4595&gt;=Summary!$B$28,J4595&lt;=Summary!$B$29,F4595*J4595&gt;1),"Yes","No")</f>
        <v>Yes</v>
      </c>
    </row>
    <row r="4596" customFormat="false" ht="15" hidden="false" customHeight="false" outlineLevel="0" collapsed="false">
      <c r="A4596" s="6" t="s">
        <v>152</v>
      </c>
      <c r="B4596" s="45" t="n">
        <v>42973</v>
      </c>
      <c r="C4596" s="6" t="s">
        <v>180</v>
      </c>
      <c r="D4596" s="6" t="s">
        <v>175</v>
      </c>
      <c r="E4596" s="6" t="s">
        <v>174</v>
      </c>
      <c r="F4596" s="34" t="n">
        <v>0.189219027757645</v>
      </c>
      <c r="G4596" s="34" t="n">
        <v>0.283002144388849</v>
      </c>
      <c r="H4596" s="34" t="n">
        <v>-0.0937831166312045</v>
      </c>
      <c r="I4596" s="34" t="n">
        <v>-0.331386593673104</v>
      </c>
      <c r="J4596" s="35" t="n">
        <v>3.51</v>
      </c>
      <c r="K4596" s="6" t="n">
        <v>0</v>
      </c>
      <c r="L4596" s="35" t="n">
        <v>-1</v>
      </c>
      <c r="M4596" s="6" t="str">
        <f aca="false">IF(I4596&lt;=0,"Below 0%",IF(I4596&lt;=0.05,"0-5%",IF(I4596&lt;=0.1,"5-10%",IF(I4596&lt;=0.2,"10-20%",IF(I4596&lt;=0.4,"20-40%","Above 40%")))))</f>
        <v>Below 0%</v>
      </c>
      <c r="N4596" s="6" t="str">
        <f aca="false">IF(AND(H4596&gt;=Summary!$B$25,I4596&gt;=Summary!$B$26,I4596&lt;=Summary!$B$27,J4596&gt;=Summary!$B$28,J4596&lt;=Summary!$B$29,F4596*J4596&gt;1),"Yes","No")</f>
        <v>No</v>
      </c>
    </row>
    <row r="4597" customFormat="false" ht="15" hidden="false" customHeight="false" outlineLevel="0" collapsed="false">
      <c r="A4597" s="6" t="s">
        <v>152</v>
      </c>
      <c r="B4597" s="45" t="n">
        <v>42973</v>
      </c>
      <c r="C4597" s="6" t="s">
        <v>180</v>
      </c>
      <c r="D4597" s="6" t="s">
        <v>175</v>
      </c>
      <c r="E4597" s="6" t="s">
        <v>177</v>
      </c>
      <c r="F4597" s="34" t="n">
        <v>0.268682479858398</v>
      </c>
      <c r="G4597" s="34" t="n">
        <v>0.225246604717656</v>
      </c>
      <c r="H4597" s="34" t="n">
        <v>0.043435875140743</v>
      </c>
      <c r="I4597" s="34" t="n">
        <v>0.192836980584855</v>
      </c>
      <c r="J4597" s="35" t="n">
        <v>4.41</v>
      </c>
      <c r="K4597" s="6" t="n">
        <v>1</v>
      </c>
      <c r="L4597" s="35" t="n">
        <v>3.41</v>
      </c>
      <c r="M4597" s="6" t="str">
        <f aca="false">IF(I4597&lt;=0,"Below 0%",IF(I4597&lt;=0.05,"0-5%",IF(I4597&lt;=0.1,"5-10%",IF(I4597&lt;=0.2,"10-20%",IF(I4597&lt;=0.4,"20-40%","Above 40%")))))</f>
        <v>10-20%</v>
      </c>
      <c r="N4597" s="6" t="str">
        <f aca="false">IF(AND(H4597&gt;=Summary!$B$25,I4597&gt;=Summary!$B$26,I4597&lt;=Summary!$B$27,J4597&gt;=Summary!$B$28,J4597&lt;=Summary!$B$29,F4597*J4597&gt;1),"Yes","No")</f>
        <v>Yes</v>
      </c>
    </row>
    <row r="4598" customFormat="false" ht="15" hidden="false" customHeight="false" outlineLevel="0" collapsed="false">
      <c r="A4598" s="6" t="s">
        <v>152</v>
      </c>
      <c r="B4598" s="45" t="n">
        <v>42973</v>
      </c>
      <c r="C4598" s="6" t="s">
        <v>176</v>
      </c>
      <c r="D4598" s="6" t="s">
        <v>195</v>
      </c>
      <c r="E4598" s="6" t="s">
        <v>187</v>
      </c>
      <c r="F4598" s="34" t="n">
        <v>0.72021871805191</v>
      </c>
      <c r="G4598" s="34" t="n">
        <v>0.743846495338628</v>
      </c>
      <c r="H4598" s="34" t="n">
        <v>-0.0236277772867173</v>
      </c>
      <c r="I4598" s="34" t="n">
        <v>-0.0317643188948024</v>
      </c>
      <c r="J4598" s="35" t="n">
        <v>1.35</v>
      </c>
      <c r="K4598" s="6" t="n">
        <v>1</v>
      </c>
      <c r="L4598" s="35" t="n">
        <v>0.35</v>
      </c>
      <c r="M4598" s="6" t="str">
        <f aca="false">IF(I4598&lt;=0,"Below 0%",IF(I4598&lt;=0.05,"0-5%",IF(I4598&lt;=0.1,"5-10%",IF(I4598&lt;=0.2,"10-20%",IF(I4598&lt;=0.4,"20-40%","Above 40%")))))</f>
        <v>Below 0%</v>
      </c>
      <c r="N4598" s="6" t="str">
        <f aca="false">IF(AND(H4598&gt;=Summary!$B$25,I4598&gt;=Summary!$B$26,I4598&lt;=Summary!$B$27,J4598&gt;=Summary!$B$28,J4598&lt;=Summary!$B$29,F4598*J4598&gt;1),"Yes","No")</f>
        <v>No</v>
      </c>
    </row>
    <row r="4599" customFormat="false" ht="15" hidden="false" customHeight="false" outlineLevel="0" collapsed="false">
      <c r="A4599" s="6" t="s">
        <v>152</v>
      </c>
      <c r="B4599" s="45" t="n">
        <v>42973</v>
      </c>
      <c r="C4599" s="6" t="s">
        <v>176</v>
      </c>
      <c r="D4599" s="6" t="s">
        <v>195</v>
      </c>
      <c r="E4599" s="6" t="s">
        <v>174</v>
      </c>
      <c r="F4599" s="34" t="n">
        <v>0.199476063251495</v>
      </c>
      <c r="G4599" s="34" t="n">
        <v>0.167365461451191</v>
      </c>
      <c r="H4599" s="34" t="n">
        <v>0.0321106018003041</v>
      </c>
      <c r="I4599" s="34" t="n">
        <v>0.19185918959551</v>
      </c>
      <c r="J4599" s="35" t="n">
        <v>6</v>
      </c>
      <c r="K4599" s="6" t="n">
        <v>0</v>
      </c>
      <c r="L4599" s="35" t="n">
        <v>-1</v>
      </c>
      <c r="M4599" s="6" t="str">
        <f aca="false">IF(I4599&lt;=0,"Below 0%",IF(I4599&lt;=0.05,"0-5%",IF(I4599&lt;=0.1,"5-10%",IF(I4599&lt;=0.2,"10-20%",IF(I4599&lt;=0.4,"20-40%","Above 40%")))))</f>
        <v>10-20%</v>
      </c>
      <c r="N4599" s="6" t="str">
        <f aca="false">IF(AND(H4599&gt;=Summary!$B$25,I4599&gt;=Summary!$B$26,I4599&lt;=Summary!$B$27,J4599&gt;=Summary!$B$28,J4599&lt;=Summary!$B$29,F4599*J4599&gt;1),"Yes","No")</f>
        <v>No</v>
      </c>
    </row>
    <row r="4600" customFormat="false" ht="15" hidden="false" customHeight="false" outlineLevel="0" collapsed="false">
      <c r="A4600" s="6" t="s">
        <v>152</v>
      </c>
      <c r="B4600" s="45" t="n">
        <v>42973</v>
      </c>
      <c r="C4600" s="6" t="s">
        <v>176</v>
      </c>
      <c r="D4600" s="6" t="s">
        <v>195</v>
      </c>
      <c r="E4600" s="6" t="s">
        <v>177</v>
      </c>
      <c r="F4600" s="34" t="n">
        <v>0.080305241048336</v>
      </c>
      <c r="G4600" s="34" t="n">
        <v>0.088788043210181</v>
      </c>
      <c r="H4600" s="34" t="n">
        <v>-0.00848280216184499</v>
      </c>
      <c r="I4600" s="34" t="n">
        <v>-0.0955399156817131</v>
      </c>
      <c r="J4600" s="35" t="n">
        <v>11.31</v>
      </c>
      <c r="K4600" s="6" t="n">
        <v>0</v>
      </c>
      <c r="L4600" s="35" t="n">
        <v>-1</v>
      </c>
      <c r="M4600" s="6" t="str">
        <f aca="false">IF(I4600&lt;=0,"Below 0%",IF(I4600&lt;=0.05,"0-5%",IF(I4600&lt;=0.1,"5-10%",IF(I4600&lt;=0.2,"10-20%",IF(I4600&lt;=0.4,"20-40%","Above 40%")))))</f>
        <v>Below 0%</v>
      </c>
      <c r="N4600" s="6" t="str">
        <f aca="false">IF(AND(H4600&gt;=Summary!$B$25,I4600&gt;=Summary!$B$26,I4600&lt;=Summary!$B$27,J4600&gt;=Summary!$B$28,J4600&lt;=Summary!$B$29,F4600*J4600&gt;1),"Yes","No")</f>
        <v>No</v>
      </c>
    </row>
    <row r="4601" customFormat="false" ht="15" hidden="false" customHeight="false" outlineLevel="0" collapsed="false">
      <c r="A4601" s="6" t="s">
        <v>152</v>
      </c>
      <c r="B4601" s="45" t="n">
        <v>42973</v>
      </c>
      <c r="C4601" s="6" t="s">
        <v>188</v>
      </c>
      <c r="D4601" s="6" t="s">
        <v>189</v>
      </c>
      <c r="E4601" s="6" t="s">
        <v>187</v>
      </c>
      <c r="F4601" s="34" t="n">
        <v>0.427954316139221</v>
      </c>
      <c r="G4601" s="34" t="n">
        <v>0.411398509425691</v>
      </c>
      <c r="H4601" s="34" t="n">
        <v>0.0165558067135307</v>
      </c>
      <c r="I4601" s="34" t="n">
        <v>0.0402427484159884</v>
      </c>
      <c r="J4601" s="35" t="n">
        <v>2.45</v>
      </c>
      <c r="K4601" s="6" t="n">
        <v>1</v>
      </c>
      <c r="L4601" s="35" t="n">
        <v>1.45</v>
      </c>
      <c r="M4601" s="6" t="str">
        <f aca="false">IF(I4601&lt;=0,"Below 0%",IF(I4601&lt;=0.05,"0-5%",IF(I4601&lt;=0.1,"5-10%",IF(I4601&lt;=0.2,"10-20%",IF(I4601&lt;=0.4,"20-40%","Above 40%")))))</f>
        <v>0-5%</v>
      </c>
      <c r="N4601" s="6" t="str">
        <f aca="false">IF(AND(H4601&gt;=Summary!$B$25,I4601&gt;=Summary!$B$26,I4601&lt;=Summary!$B$27,J4601&gt;=Summary!$B$28,J4601&lt;=Summary!$B$29,F4601*J4601&gt;1),"Yes","No")</f>
        <v>No</v>
      </c>
    </row>
    <row r="4602" customFormat="false" ht="15" hidden="false" customHeight="false" outlineLevel="0" collapsed="false">
      <c r="A4602" s="6" t="s">
        <v>152</v>
      </c>
      <c r="B4602" s="45" t="n">
        <v>42973</v>
      </c>
      <c r="C4602" s="6" t="s">
        <v>188</v>
      </c>
      <c r="D4602" s="6" t="s">
        <v>189</v>
      </c>
      <c r="E4602" s="6" t="s">
        <v>174</v>
      </c>
      <c r="F4602" s="34" t="n">
        <v>0.277579516172409</v>
      </c>
      <c r="G4602" s="34" t="n">
        <v>0.292152564664621</v>
      </c>
      <c r="H4602" s="34" t="n">
        <v>-0.0145730484922118</v>
      </c>
      <c r="I4602" s="34" t="n">
        <v>-0.0498816380713311</v>
      </c>
      <c r="J4602" s="35" t="n">
        <v>3.45</v>
      </c>
      <c r="K4602" s="6" t="n">
        <v>0</v>
      </c>
      <c r="L4602" s="35" t="n">
        <v>-1</v>
      </c>
      <c r="M4602" s="6" t="str">
        <f aca="false">IF(I4602&lt;=0,"Below 0%",IF(I4602&lt;=0.05,"0-5%",IF(I4602&lt;=0.1,"5-10%",IF(I4602&lt;=0.2,"10-20%",IF(I4602&lt;=0.4,"20-40%","Above 40%")))))</f>
        <v>Below 0%</v>
      </c>
      <c r="N4602" s="6" t="str">
        <f aca="false">IF(AND(H4602&gt;=Summary!$B$25,I4602&gt;=Summary!$B$26,I4602&lt;=Summary!$B$27,J4602&gt;=Summary!$B$28,J4602&lt;=Summary!$B$29,F4602*J4602&gt;1),"Yes","No")</f>
        <v>No</v>
      </c>
    </row>
    <row r="4603" customFormat="false" ht="15" hidden="false" customHeight="false" outlineLevel="0" collapsed="false">
      <c r="A4603" s="6" t="s">
        <v>152</v>
      </c>
      <c r="B4603" s="45" t="n">
        <v>42973</v>
      </c>
      <c r="C4603" s="6" t="s">
        <v>188</v>
      </c>
      <c r="D4603" s="6" t="s">
        <v>189</v>
      </c>
      <c r="E4603" s="6" t="s">
        <v>177</v>
      </c>
      <c r="F4603" s="34" t="n">
        <v>0.294466108083725</v>
      </c>
      <c r="G4603" s="34" t="n">
        <v>0.296448925909689</v>
      </c>
      <c r="H4603" s="34" t="n">
        <v>-0.00198281782596377</v>
      </c>
      <c r="I4603" s="34" t="n">
        <v>-0.00668856471609491</v>
      </c>
      <c r="J4603" s="35" t="n">
        <v>3.4</v>
      </c>
      <c r="K4603" s="6" t="n">
        <v>0</v>
      </c>
      <c r="L4603" s="35" t="n">
        <v>-1</v>
      </c>
      <c r="M4603" s="6" t="str">
        <f aca="false">IF(I4603&lt;=0,"Below 0%",IF(I4603&lt;=0.05,"0-5%",IF(I4603&lt;=0.1,"5-10%",IF(I4603&lt;=0.2,"10-20%",IF(I4603&lt;=0.4,"20-40%","Above 40%")))))</f>
        <v>Below 0%</v>
      </c>
      <c r="N4603" s="6" t="str">
        <f aca="false">IF(AND(H4603&gt;=Summary!$B$25,I4603&gt;=Summary!$B$26,I4603&lt;=Summary!$B$27,J4603&gt;=Summary!$B$28,J4603&lt;=Summary!$B$29,F4603*J4603&gt;1),"Yes","No")</f>
        <v>No</v>
      </c>
    </row>
    <row r="4604" customFormat="false" ht="15" hidden="false" customHeight="false" outlineLevel="0" collapsed="false">
      <c r="A4604" s="6" t="s">
        <v>152</v>
      </c>
      <c r="B4604" s="45" t="n">
        <v>42974</v>
      </c>
      <c r="C4604" s="6" t="s">
        <v>190</v>
      </c>
      <c r="D4604" s="6" t="s">
        <v>173</v>
      </c>
      <c r="E4604" s="6" t="s">
        <v>187</v>
      </c>
      <c r="F4604" s="34" t="n">
        <v>0.441100507974625</v>
      </c>
      <c r="G4604" s="34" t="n">
        <v>0.668513199288743</v>
      </c>
      <c r="H4604" s="34" t="n">
        <v>-0.227412691314118</v>
      </c>
      <c r="I4604" s="34" t="n">
        <v>-0.340176815590285</v>
      </c>
      <c r="J4604" s="35" t="n">
        <v>1.48</v>
      </c>
      <c r="K4604" s="6" t="n">
        <v>1</v>
      </c>
      <c r="L4604" s="35" t="n">
        <v>0.48</v>
      </c>
      <c r="M4604" s="6" t="str">
        <f aca="false">IF(I4604&lt;=0,"Below 0%",IF(I4604&lt;=0.05,"0-5%",IF(I4604&lt;=0.1,"5-10%",IF(I4604&lt;=0.2,"10-20%",IF(I4604&lt;=0.4,"20-40%","Above 40%")))))</f>
        <v>Below 0%</v>
      </c>
      <c r="N4604" s="6" t="str">
        <f aca="false">IF(AND(H4604&gt;=Summary!$B$25,I4604&gt;=Summary!$B$26,I4604&lt;=Summary!$B$27,J4604&gt;=Summary!$B$28,J4604&lt;=Summary!$B$29,F4604*J4604&gt;1),"Yes","No")</f>
        <v>No</v>
      </c>
    </row>
    <row r="4605" customFormat="false" ht="15" hidden="false" customHeight="false" outlineLevel="0" collapsed="false">
      <c r="A4605" s="6" t="s">
        <v>152</v>
      </c>
      <c r="B4605" s="45" t="n">
        <v>42974</v>
      </c>
      <c r="C4605" s="6" t="s">
        <v>190</v>
      </c>
      <c r="D4605" s="6" t="s">
        <v>173</v>
      </c>
      <c r="E4605" s="6" t="s">
        <v>174</v>
      </c>
      <c r="F4605" s="34" t="n">
        <v>0.427839308977127</v>
      </c>
      <c r="G4605" s="34" t="n">
        <v>0.215086855423335</v>
      </c>
      <c r="H4605" s="34" t="n">
        <v>0.212752453553792</v>
      </c>
      <c r="I4605" s="34" t="n">
        <v>0.989146701387457</v>
      </c>
      <c r="J4605" s="35" t="n">
        <v>4.6</v>
      </c>
      <c r="K4605" s="6" t="n">
        <v>0</v>
      </c>
      <c r="L4605" s="35" t="n">
        <v>-1</v>
      </c>
      <c r="M4605" s="6" t="str">
        <f aca="false">IF(I4605&lt;=0,"Below 0%",IF(I4605&lt;=0.05,"0-5%",IF(I4605&lt;=0.1,"5-10%",IF(I4605&lt;=0.2,"10-20%",IF(I4605&lt;=0.4,"20-40%","Above 40%")))))</f>
        <v>Above 40%</v>
      </c>
      <c r="N4605" s="6" t="str">
        <f aca="false">IF(AND(H4605&gt;=Summary!$B$25,I4605&gt;=Summary!$B$26,I4605&lt;=Summary!$B$27,J4605&gt;=Summary!$B$28,J4605&lt;=Summary!$B$29,F4605*J4605&gt;1),"Yes","No")</f>
        <v>No</v>
      </c>
    </row>
    <row r="4606" customFormat="false" ht="15" hidden="false" customHeight="false" outlineLevel="0" collapsed="false">
      <c r="A4606" s="6" t="s">
        <v>152</v>
      </c>
      <c r="B4606" s="45" t="n">
        <v>42974</v>
      </c>
      <c r="C4606" s="6" t="s">
        <v>190</v>
      </c>
      <c r="D4606" s="6" t="s">
        <v>173</v>
      </c>
      <c r="E4606" s="6" t="s">
        <v>177</v>
      </c>
      <c r="F4606" s="34" t="n">
        <v>0.13106019794941</v>
      </c>
      <c r="G4606" s="34" t="n">
        <v>0.116399945287922</v>
      </c>
      <c r="H4606" s="34" t="n">
        <v>0.0146602526614872</v>
      </c>
      <c r="I4606" s="34" t="n">
        <v>0.125947247013082</v>
      </c>
      <c r="J4606" s="35" t="n">
        <v>8.5</v>
      </c>
      <c r="K4606" s="6" t="n">
        <v>0</v>
      </c>
      <c r="L4606" s="35" t="n">
        <v>-1</v>
      </c>
      <c r="M4606" s="6" t="str">
        <f aca="false">IF(I4606&lt;=0,"Below 0%",IF(I4606&lt;=0.05,"0-5%",IF(I4606&lt;=0.1,"5-10%",IF(I4606&lt;=0.2,"10-20%",IF(I4606&lt;=0.4,"20-40%","Above 40%")))))</f>
        <v>10-20%</v>
      </c>
      <c r="N4606" s="6" t="str">
        <f aca="false">IF(AND(H4606&gt;=Summary!$B$25,I4606&gt;=Summary!$B$26,I4606&lt;=Summary!$B$27,J4606&gt;=Summary!$B$28,J4606&lt;=Summary!$B$29,F4606*J4606&gt;1),"Yes","No")</f>
        <v>No</v>
      </c>
    </row>
    <row r="4607" customFormat="false" ht="15" hidden="false" customHeight="false" outlineLevel="0" collapsed="false">
      <c r="A4607" s="6" t="s">
        <v>152</v>
      </c>
      <c r="B4607" s="45" t="n">
        <v>42974</v>
      </c>
      <c r="C4607" s="6" t="s">
        <v>183</v>
      </c>
      <c r="D4607" s="6" t="s">
        <v>185</v>
      </c>
      <c r="E4607" s="6" t="s">
        <v>187</v>
      </c>
      <c r="F4607" s="34" t="n">
        <v>0.484934419393539</v>
      </c>
      <c r="G4607" s="34" t="n">
        <v>0.453697008424841</v>
      </c>
      <c r="H4607" s="34" t="n">
        <v>0.0312374109686988</v>
      </c>
      <c r="I4607" s="34" t="n">
        <v>0.0688508197952413</v>
      </c>
      <c r="J4607" s="35" t="n">
        <v>2.21</v>
      </c>
      <c r="K4607" s="6" t="n">
        <v>1</v>
      </c>
      <c r="L4607" s="35" t="n">
        <v>1.21</v>
      </c>
      <c r="M4607" s="6" t="str">
        <f aca="false">IF(I4607&lt;=0,"Below 0%",IF(I4607&lt;=0.05,"0-5%",IF(I4607&lt;=0.1,"5-10%",IF(I4607&lt;=0.2,"10-20%",IF(I4607&lt;=0.4,"20-40%","Above 40%")))))</f>
        <v>5-10%</v>
      </c>
      <c r="N4607" s="6" t="str">
        <f aca="false">IF(AND(H4607&gt;=Summary!$B$25,I4607&gt;=Summary!$B$26,I4607&lt;=Summary!$B$27,J4607&gt;=Summary!$B$28,J4607&lt;=Summary!$B$29,F4607*J4607&gt;1),"Yes","No")</f>
        <v>No</v>
      </c>
    </row>
    <row r="4608" customFormat="false" ht="15" hidden="false" customHeight="false" outlineLevel="0" collapsed="false">
      <c r="A4608" s="6" t="s">
        <v>152</v>
      </c>
      <c r="B4608" s="45" t="n">
        <v>42974</v>
      </c>
      <c r="C4608" s="6" t="s">
        <v>183</v>
      </c>
      <c r="D4608" s="6" t="s">
        <v>185</v>
      </c>
      <c r="E4608" s="6" t="s">
        <v>174</v>
      </c>
      <c r="F4608" s="34" t="n">
        <v>0.363960832357407</v>
      </c>
      <c r="G4608" s="34" t="n">
        <v>0.263860628583921</v>
      </c>
      <c r="H4608" s="34" t="n">
        <v>0.100100203773486</v>
      </c>
      <c r="I4608" s="34" t="n">
        <v>0.379367715110439</v>
      </c>
      <c r="J4608" s="35" t="n">
        <v>3.8</v>
      </c>
      <c r="K4608" s="6" t="n">
        <v>0</v>
      </c>
      <c r="L4608" s="35" t="n">
        <v>-1</v>
      </c>
      <c r="M4608" s="6" t="str">
        <f aca="false">IF(I4608&lt;=0,"Below 0%",IF(I4608&lt;=0.05,"0-5%",IF(I4608&lt;=0.1,"5-10%",IF(I4608&lt;=0.2,"10-20%",IF(I4608&lt;=0.4,"20-40%","Above 40%")))))</f>
        <v>20-40%</v>
      </c>
      <c r="N4608" s="6" t="str">
        <f aca="false">IF(AND(H4608&gt;=Summary!$B$25,I4608&gt;=Summary!$B$26,I4608&lt;=Summary!$B$27,J4608&gt;=Summary!$B$28,J4608&lt;=Summary!$B$29,F4608*J4608&gt;1),"Yes","No")</f>
        <v>Yes</v>
      </c>
    </row>
    <row r="4609" customFormat="false" ht="15" hidden="false" customHeight="false" outlineLevel="0" collapsed="false">
      <c r="A4609" s="6" t="s">
        <v>152</v>
      </c>
      <c r="B4609" s="45" t="n">
        <v>42974</v>
      </c>
      <c r="C4609" s="6" t="s">
        <v>183</v>
      </c>
      <c r="D4609" s="6" t="s">
        <v>185</v>
      </c>
      <c r="E4609" s="6" t="s">
        <v>177</v>
      </c>
      <c r="F4609" s="34" t="n">
        <v>0.151104733347893</v>
      </c>
      <c r="G4609" s="34" t="n">
        <v>0.282442362991239</v>
      </c>
      <c r="H4609" s="34" t="n">
        <v>-0.131337629643346</v>
      </c>
      <c r="I4609" s="34" t="n">
        <v>-0.465006836270592</v>
      </c>
      <c r="J4609" s="35" t="n">
        <v>3.55</v>
      </c>
      <c r="K4609" s="6" t="n">
        <v>0</v>
      </c>
      <c r="L4609" s="35" t="n">
        <v>-1</v>
      </c>
      <c r="M4609" s="6" t="str">
        <f aca="false">IF(I4609&lt;=0,"Below 0%",IF(I4609&lt;=0.05,"0-5%",IF(I4609&lt;=0.1,"5-10%",IF(I4609&lt;=0.2,"10-20%",IF(I4609&lt;=0.4,"20-40%","Above 40%")))))</f>
        <v>Below 0%</v>
      </c>
      <c r="N4609" s="6" t="str">
        <f aca="false">IF(AND(H4609&gt;=Summary!$B$25,I4609&gt;=Summary!$B$26,I4609&lt;=Summary!$B$27,J4609&gt;=Summary!$B$28,J4609&lt;=Summary!$B$29,F4609*J4609&gt;1),"Yes","No")</f>
        <v>No</v>
      </c>
    </row>
    <row r="4610" customFormat="false" ht="15" hidden="false" customHeight="false" outlineLevel="0" collapsed="false">
      <c r="A4610" s="6" t="s">
        <v>152</v>
      </c>
      <c r="B4610" s="45" t="n">
        <v>42974</v>
      </c>
      <c r="C4610" s="6" t="s">
        <v>181</v>
      </c>
      <c r="D4610" s="6" t="s">
        <v>196</v>
      </c>
      <c r="E4610" s="6" t="s">
        <v>187</v>
      </c>
      <c r="F4610" s="34" t="n">
        <v>0.740997791290283</v>
      </c>
      <c r="G4610" s="34" t="n">
        <v>0.782130020657785</v>
      </c>
      <c r="H4610" s="34" t="n">
        <v>-0.0411322293675021</v>
      </c>
      <c r="I4610" s="34" t="n">
        <v>-0.0525900148071405</v>
      </c>
      <c r="J4610" s="35" t="n">
        <v>1.27</v>
      </c>
      <c r="K4610" s="6" t="n">
        <v>0</v>
      </c>
      <c r="L4610" s="35" t="n">
        <v>-1</v>
      </c>
      <c r="M4610" s="6" t="str">
        <f aca="false">IF(I4610&lt;=0,"Below 0%",IF(I4610&lt;=0.05,"0-5%",IF(I4610&lt;=0.1,"5-10%",IF(I4610&lt;=0.2,"10-20%",IF(I4610&lt;=0.4,"20-40%","Above 40%")))))</f>
        <v>Below 0%</v>
      </c>
      <c r="N4610" s="6" t="str">
        <f aca="false">IF(AND(H4610&gt;=Summary!$B$25,I4610&gt;=Summary!$B$26,I4610&lt;=Summary!$B$27,J4610&gt;=Summary!$B$28,J4610&lt;=Summary!$B$29,F4610*J4610&gt;1),"Yes","No")</f>
        <v>No</v>
      </c>
    </row>
    <row r="4611" customFormat="false" ht="15" hidden="false" customHeight="false" outlineLevel="0" collapsed="false">
      <c r="A4611" s="6" t="s">
        <v>152</v>
      </c>
      <c r="B4611" s="45" t="n">
        <v>42974</v>
      </c>
      <c r="C4611" s="6" t="s">
        <v>181</v>
      </c>
      <c r="D4611" s="6" t="s">
        <v>196</v>
      </c>
      <c r="E4611" s="6" t="s">
        <v>174</v>
      </c>
      <c r="F4611" s="34" t="n">
        <v>0.145690277218819</v>
      </c>
      <c r="G4611" s="34" t="n">
        <v>0.151649637593189</v>
      </c>
      <c r="H4611" s="34" t="n">
        <v>-0.00595936037437025</v>
      </c>
      <c r="I4611" s="34" t="n">
        <v>-0.039296898225083</v>
      </c>
      <c r="J4611" s="35" t="n">
        <v>6.55</v>
      </c>
      <c r="K4611" s="6" t="n">
        <v>1</v>
      </c>
      <c r="L4611" s="35" t="n">
        <v>5.55</v>
      </c>
      <c r="M4611" s="6" t="str">
        <f aca="false">IF(I4611&lt;=0,"Below 0%",IF(I4611&lt;=0.05,"0-5%",IF(I4611&lt;=0.1,"5-10%",IF(I4611&lt;=0.2,"10-20%",IF(I4611&lt;=0.4,"20-40%","Above 40%")))))</f>
        <v>Below 0%</v>
      </c>
      <c r="N4611" s="6" t="str">
        <f aca="false">IF(AND(H4611&gt;=Summary!$B$25,I4611&gt;=Summary!$B$26,I4611&lt;=Summary!$B$27,J4611&gt;=Summary!$B$28,J4611&lt;=Summary!$B$29,F4611*J4611&gt;1),"Yes","No")</f>
        <v>No</v>
      </c>
    </row>
    <row r="4612" customFormat="false" ht="15" hidden="false" customHeight="false" outlineLevel="0" collapsed="false">
      <c r="A4612" s="6" t="s">
        <v>152</v>
      </c>
      <c r="B4612" s="45" t="n">
        <v>42974</v>
      </c>
      <c r="C4612" s="6" t="s">
        <v>181</v>
      </c>
      <c r="D4612" s="6" t="s">
        <v>196</v>
      </c>
      <c r="E4612" s="6" t="s">
        <v>177</v>
      </c>
      <c r="F4612" s="34" t="n">
        <v>0.113311879336834</v>
      </c>
      <c r="G4612" s="34" t="n">
        <v>0.0662203417490258</v>
      </c>
      <c r="H4612" s="34" t="n">
        <v>0.0470915375878081</v>
      </c>
      <c r="I4612" s="34" t="n">
        <v>0.711134016285878</v>
      </c>
      <c r="J4612" s="35" t="n">
        <v>15</v>
      </c>
      <c r="K4612" s="6" t="n">
        <v>0</v>
      </c>
      <c r="L4612" s="35" t="n">
        <v>-1</v>
      </c>
      <c r="M4612" s="6" t="str">
        <f aca="false">IF(I4612&lt;=0,"Below 0%",IF(I4612&lt;=0.05,"0-5%",IF(I4612&lt;=0.1,"5-10%",IF(I4612&lt;=0.2,"10-20%",IF(I4612&lt;=0.4,"20-40%","Above 40%")))))</f>
        <v>Above 40%</v>
      </c>
      <c r="N4612" s="6" t="str">
        <f aca="false">IF(AND(H4612&gt;=Summary!$B$25,I4612&gt;=Summary!$B$26,I4612&lt;=Summary!$B$27,J4612&gt;=Summary!$B$28,J4612&lt;=Summary!$B$29,F4612*J4612&gt;1),"Yes","No")</f>
        <v>No</v>
      </c>
    </row>
    <row r="4613" customFormat="false" ht="15" hidden="false" customHeight="false" outlineLevel="0" collapsed="false">
      <c r="A4613" s="6" t="s">
        <v>152</v>
      </c>
      <c r="B4613" s="45" t="n">
        <v>42974</v>
      </c>
      <c r="C4613" s="6" t="s">
        <v>178</v>
      </c>
      <c r="D4613" s="6" t="s">
        <v>192</v>
      </c>
      <c r="E4613" s="6" t="s">
        <v>187</v>
      </c>
      <c r="F4613" s="34" t="n">
        <v>0.353232264518738</v>
      </c>
      <c r="G4613" s="34" t="n">
        <v>0.411416564524602</v>
      </c>
      <c r="H4613" s="34" t="n">
        <v>-0.0581843000058638</v>
      </c>
      <c r="I4613" s="34" t="n">
        <v>-0.141424300873974</v>
      </c>
      <c r="J4613" s="35" t="n">
        <v>2.45</v>
      </c>
      <c r="K4613" s="6" t="n">
        <v>0</v>
      </c>
      <c r="L4613" s="35" t="n">
        <v>-1</v>
      </c>
      <c r="M4613" s="6" t="str">
        <f aca="false">IF(I4613&lt;=0,"Below 0%",IF(I4613&lt;=0.05,"0-5%",IF(I4613&lt;=0.1,"5-10%",IF(I4613&lt;=0.2,"10-20%",IF(I4613&lt;=0.4,"20-40%","Above 40%")))))</f>
        <v>Below 0%</v>
      </c>
      <c r="N4613" s="6" t="str">
        <f aca="false">IF(AND(H4613&gt;=Summary!$B$25,I4613&gt;=Summary!$B$26,I4613&lt;=Summary!$B$27,J4613&gt;=Summary!$B$28,J4613&lt;=Summary!$B$29,F4613*J4613&gt;1),"Yes","No")</f>
        <v>No</v>
      </c>
    </row>
    <row r="4614" customFormat="false" ht="15" hidden="false" customHeight="false" outlineLevel="0" collapsed="false">
      <c r="A4614" s="6" t="s">
        <v>152</v>
      </c>
      <c r="B4614" s="45" t="n">
        <v>42974</v>
      </c>
      <c r="C4614" s="6" t="s">
        <v>178</v>
      </c>
      <c r="D4614" s="6" t="s">
        <v>192</v>
      </c>
      <c r="E4614" s="6" t="s">
        <v>174</v>
      </c>
      <c r="F4614" s="34" t="n">
        <v>0.343917310237885</v>
      </c>
      <c r="G4614" s="34" t="n">
        <v>0.305445631237962</v>
      </c>
      <c r="H4614" s="34" t="n">
        <v>0.0384716789999227</v>
      </c>
      <c r="I4614" s="34" t="n">
        <v>0.12595262483866</v>
      </c>
      <c r="J4614" s="35" t="n">
        <v>3.3</v>
      </c>
      <c r="K4614" s="6" t="n">
        <v>1</v>
      </c>
      <c r="L4614" s="35" t="n">
        <v>2.3</v>
      </c>
      <c r="M4614" s="6" t="str">
        <f aca="false">IF(I4614&lt;=0,"Below 0%",IF(I4614&lt;=0.05,"0-5%",IF(I4614&lt;=0.1,"5-10%",IF(I4614&lt;=0.2,"10-20%",IF(I4614&lt;=0.4,"20-40%","Above 40%")))))</f>
        <v>10-20%</v>
      </c>
      <c r="N4614" s="6" t="str">
        <f aca="false">IF(AND(H4614&gt;=Summary!$B$25,I4614&gt;=Summary!$B$26,I4614&lt;=Summary!$B$27,J4614&gt;=Summary!$B$28,J4614&lt;=Summary!$B$29,F4614*J4614&gt;1),"Yes","No")</f>
        <v>Yes</v>
      </c>
    </row>
    <row r="4615" customFormat="false" ht="15" hidden="false" customHeight="false" outlineLevel="0" collapsed="false">
      <c r="A4615" s="6" t="s">
        <v>152</v>
      </c>
      <c r="B4615" s="45" t="n">
        <v>42974</v>
      </c>
      <c r="C4615" s="6" t="s">
        <v>178</v>
      </c>
      <c r="D4615" s="6" t="s">
        <v>192</v>
      </c>
      <c r="E4615" s="6" t="s">
        <v>177</v>
      </c>
      <c r="F4615" s="34" t="n">
        <v>0.3028504550457</v>
      </c>
      <c r="G4615" s="34" t="n">
        <v>0.283137804237437</v>
      </c>
      <c r="H4615" s="34" t="n">
        <v>0.0197126508082635</v>
      </c>
      <c r="I4615" s="34" t="n">
        <v>0.0696221080803914</v>
      </c>
      <c r="J4615" s="35" t="n">
        <v>3.56</v>
      </c>
      <c r="K4615" s="6" t="n">
        <v>0</v>
      </c>
      <c r="L4615" s="35" t="n">
        <v>-1</v>
      </c>
      <c r="M4615" s="6" t="str">
        <f aca="false">IF(I4615&lt;=0,"Below 0%",IF(I4615&lt;=0.05,"0-5%",IF(I4615&lt;=0.1,"5-10%",IF(I4615&lt;=0.2,"10-20%",IF(I4615&lt;=0.4,"20-40%","Above 40%")))))</f>
        <v>5-10%</v>
      </c>
      <c r="N4615" s="6" t="str">
        <f aca="false">IF(AND(H4615&gt;=Summary!$B$25,I4615&gt;=Summary!$B$26,I4615&lt;=Summary!$B$27,J4615&gt;=Summary!$B$28,J4615&lt;=Summary!$B$29,F4615*J4615&gt;1),"Yes","No")</f>
        <v>No</v>
      </c>
    </row>
    <row r="4616" customFormat="false" ht="15" hidden="false" customHeight="false" outlineLevel="0" collapsed="false">
      <c r="A4616" s="6" t="s">
        <v>152</v>
      </c>
      <c r="B4616" s="45" t="n">
        <v>42987</v>
      </c>
      <c r="C4616" s="6" t="s">
        <v>185</v>
      </c>
      <c r="D4616" s="6" t="s">
        <v>199</v>
      </c>
      <c r="E4616" s="6" t="s">
        <v>187</v>
      </c>
      <c r="F4616" s="34" t="n">
        <v>0.77296656370163</v>
      </c>
      <c r="G4616" s="34" t="n">
        <v>0.717308855054142</v>
      </c>
      <c r="H4616" s="34" t="n">
        <v>0.055657708647488</v>
      </c>
      <c r="I4616" s="34" t="n">
        <v>0.0775923903006703</v>
      </c>
      <c r="J4616" s="35" t="n">
        <v>1.39</v>
      </c>
      <c r="K4616" s="6" t="n">
        <v>1</v>
      </c>
      <c r="L4616" s="35" t="n">
        <v>0.39</v>
      </c>
      <c r="M4616" s="6" t="str">
        <f aca="false">IF(I4616&lt;=0,"Below 0%",IF(I4616&lt;=0.05,"0-5%",IF(I4616&lt;=0.1,"5-10%",IF(I4616&lt;=0.2,"10-20%",IF(I4616&lt;=0.4,"20-40%","Above 40%")))))</f>
        <v>5-10%</v>
      </c>
      <c r="N4616" s="6" t="str">
        <f aca="false">IF(AND(H4616&gt;=Summary!$B$25,I4616&gt;=Summary!$B$26,I4616&lt;=Summary!$B$27,J4616&gt;=Summary!$B$28,J4616&lt;=Summary!$B$29,F4616*J4616&gt;1),"Yes","No")</f>
        <v>No</v>
      </c>
    </row>
    <row r="4617" customFormat="false" ht="15" hidden="false" customHeight="false" outlineLevel="0" collapsed="false">
      <c r="A4617" s="6" t="s">
        <v>152</v>
      </c>
      <c r="B4617" s="45" t="n">
        <v>42987</v>
      </c>
      <c r="C4617" s="6" t="s">
        <v>185</v>
      </c>
      <c r="D4617" s="6" t="s">
        <v>199</v>
      </c>
      <c r="E4617" s="6" t="s">
        <v>174</v>
      </c>
      <c r="F4617" s="34" t="n">
        <v>0.170157358050346</v>
      </c>
      <c r="G4617" s="34" t="n">
        <v>0.171906777331941</v>
      </c>
      <c r="H4617" s="34" t="n">
        <v>-0.00174941928159447</v>
      </c>
      <c r="I4617" s="34" t="n">
        <v>-0.010176557950455</v>
      </c>
      <c r="J4617" s="35" t="n">
        <v>5.8</v>
      </c>
      <c r="K4617" s="6" t="n">
        <v>0</v>
      </c>
      <c r="L4617" s="35" t="n">
        <v>-1</v>
      </c>
      <c r="M4617" s="6" t="str">
        <f aca="false">IF(I4617&lt;=0,"Below 0%",IF(I4617&lt;=0.05,"0-5%",IF(I4617&lt;=0.1,"5-10%",IF(I4617&lt;=0.2,"10-20%",IF(I4617&lt;=0.4,"20-40%","Above 40%")))))</f>
        <v>Below 0%</v>
      </c>
      <c r="N4617" s="6" t="str">
        <f aca="false">IF(AND(H4617&gt;=Summary!$B$25,I4617&gt;=Summary!$B$26,I4617&lt;=Summary!$B$27,J4617&gt;=Summary!$B$28,J4617&lt;=Summary!$B$29,F4617*J4617&gt;1),"Yes","No")</f>
        <v>No</v>
      </c>
    </row>
    <row r="4618" customFormat="false" ht="15" hidden="false" customHeight="false" outlineLevel="0" collapsed="false">
      <c r="A4618" s="6" t="s">
        <v>152</v>
      </c>
      <c r="B4618" s="45" t="n">
        <v>42987</v>
      </c>
      <c r="C4618" s="6" t="s">
        <v>185</v>
      </c>
      <c r="D4618" s="6" t="s">
        <v>199</v>
      </c>
      <c r="E4618" s="6" t="s">
        <v>177</v>
      </c>
      <c r="F4618" s="34" t="n">
        <v>0.0568760633468628</v>
      </c>
      <c r="G4618" s="34" t="n">
        <v>0.110784367613917</v>
      </c>
      <c r="H4618" s="34" t="n">
        <v>-0.0539083042670546</v>
      </c>
      <c r="I4618" s="34" t="n">
        <v>-0.486605695624175</v>
      </c>
      <c r="J4618" s="35" t="n">
        <v>9</v>
      </c>
      <c r="K4618" s="6" t="n">
        <v>0</v>
      </c>
      <c r="L4618" s="35" t="n">
        <v>-1</v>
      </c>
      <c r="M4618" s="6" t="str">
        <f aca="false">IF(I4618&lt;=0,"Below 0%",IF(I4618&lt;=0.05,"0-5%",IF(I4618&lt;=0.1,"5-10%",IF(I4618&lt;=0.2,"10-20%",IF(I4618&lt;=0.4,"20-40%","Above 40%")))))</f>
        <v>Below 0%</v>
      </c>
      <c r="N4618" s="6" t="str">
        <f aca="false">IF(AND(H4618&gt;=Summary!$B$25,I4618&gt;=Summary!$B$26,I4618&lt;=Summary!$B$27,J4618&gt;=Summary!$B$28,J4618&lt;=Summary!$B$29,F4618*J4618&gt;1),"Yes","No")</f>
        <v>No</v>
      </c>
    </row>
    <row r="4619" customFormat="false" ht="15" hidden="false" customHeight="false" outlineLevel="0" collapsed="false">
      <c r="A4619" s="6" t="s">
        <v>152</v>
      </c>
      <c r="B4619" s="45" t="n">
        <v>42987</v>
      </c>
      <c r="C4619" s="6" t="s">
        <v>201</v>
      </c>
      <c r="D4619" s="6" t="s">
        <v>178</v>
      </c>
      <c r="E4619" s="6" t="s">
        <v>187</v>
      </c>
      <c r="F4619" s="34" t="n">
        <v>0.393804460763931</v>
      </c>
      <c r="G4619" s="34" t="n">
        <v>0.370526315789474</v>
      </c>
      <c r="H4619" s="34" t="n">
        <v>0.0232781449744575</v>
      </c>
      <c r="I4619" s="34" t="n">
        <v>0.0628245389935642</v>
      </c>
      <c r="J4619" s="35" t="n">
        <v>2.76</v>
      </c>
      <c r="K4619" s="6" t="n">
        <v>1</v>
      </c>
      <c r="L4619" s="35" t="n">
        <v>1.76</v>
      </c>
      <c r="M4619" s="6" t="str">
        <f aca="false">IF(I4619&lt;=0,"Below 0%",IF(I4619&lt;=0.05,"0-5%",IF(I4619&lt;=0.1,"5-10%",IF(I4619&lt;=0.2,"10-20%",IF(I4619&lt;=0.4,"20-40%","Above 40%")))))</f>
        <v>5-10%</v>
      </c>
      <c r="N4619" s="6" t="str">
        <f aca="false">IF(AND(H4619&gt;=Summary!$B$25,I4619&gt;=Summary!$B$26,I4619&lt;=Summary!$B$27,J4619&gt;=Summary!$B$28,J4619&lt;=Summary!$B$29,F4619*J4619&gt;1),"Yes","No")</f>
        <v>No</v>
      </c>
    </row>
    <row r="4620" customFormat="false" ht="15" hidden="false" customHeight="false" outlineLevel="0" collapsed="false">
      <c r="A4620" s="6" t="s">
        <v>152</v>
      </c>
      <c r="B4620" s="45" t="n">
        <v>42987</v>
      </c>
      <c r="C4620" s="6" t="s">
        <v>201</v>
      </c>
      <c r="D4620" s="6" t="s">
        <v>178</v>
      </c>
      <c r="E4620" s="6" t="s">
        <v>174</v>
      </c>
      <c r="F4620" s="34" t="n">
        <v>0.199414253234863</v>
      </c>
      <c r="G4620" s="34" t="n">
        <v>0.309894736842105</v>
      </c>
      <c r="H4620" s="34" t="n">
        <v>-0.110480483607242</v>
      </c>
      <c r="I4620" s="34" t="n">
        <v>-0.356509712727174</v>
      </c>
      <c r="J4620" s="35" t="n">
        <v>3.3</v>
      </c>
      <c r="K4620" s="6" t="n">
        <v>0</v>
      </c>
      <c r="L4620" s="35" t="n">
        <v>-1</v>
      </c>
      <c r="M4620" s="6" t="str">
        <f aca="false">IF(I4620&lt;=0,"Below 0%",IF(I4620&lt;=0.05,"0-5%",IF(I4620&lt;=0.1,"5-10%",IF(I4620&lt;=0.2,"10-20%",IF(I4620&lt;=0.4,"20-40%","Above 40%")))))</f>
        <v>Below 0%</v>
      </c>
      <c r="N4620" s="6" t="str">
        <f aca="false">IF(AND(H4620&gt;=Summary!$B$25,I4620&gt;=Summary!$B$26,I4620&lt;=Summary!$B$27,J4620&gt;=Summary!$B$28,J4620&lt;=Summary!$B$29,F4620*J4620&gt;1),"Yes","No")</f>
        <v>No</v>
      </c>
    </row>
    <row r="4621" customFormat="false" ht="15" hidden="false" customHeight="false" outlineLevel="0" collapsed="false">
      <c r="A4621" s="6" t="s">
        <v>152</v>
      </c>
      <c r="B4621" s="45" t="n">
        <v>42987</v>
      </c>
      <c r="C4621" s="6" t="s">
        <v>201</v>
      </c>
      <c r="D4621" s="6" t="s">
        <v>178</v>
      </c>
      <c r="E4621" s="6" t="s">
        <v>177</v>
      </c>
      <c r="F4621" s="34" t="n">
        <v>0.406781286001205</v>
      </c>
      <c r="G4621" s="34" t="n">
        <v>0.319578947368421</v>
      </c>
      <c r="H4621" s="34" t="n">
        <v>0.0872023386327844</v>
      </c>
      <c r="I4621" s="34" t="n">
        <v>0.272866342889147</v>
      </c>
      <c r="J4621" s="35" t="n">
        <v>3.2</v>
      </c>
      <c r="K4621" s="6" t="n">
        <v>0</v>
      </c>
      <c r="L4621" s="35" t="n">
        <v>-1</v>
      </c>
      <c r="M4621" s="6" t="str">
        <f aca="false">IF(I4621&lt;=0,"Below 0%",IF(I4621&lt;=0.05,"0-5%",IF(I4621&lt;=0.1,"5-10%",IF(I4621&lt;=0.2,"10-20%",IF(I4621&lt;=0.4,"20-40%","Above 40%")))))</f>
        <v>20-40%</v>
      </c>
      <c r="N4621" s="6" t="str">
        <f aca="false">IF(AND(H4621&gt;=Summary!$B$25,I4621&gt;=Summary!$B$26,I4621&lt;=Summary!$B$27,J4621&gt;=Summary!$B$28,J4621&lt;=Summary!$B$29,F4621*J4621&gt;1),"Yes","No")</f>
        <v>Yes</v>
      </c>
    </row>
    <row r="4622" customFormat="false" ht="15" hidden="false" customHeight="false" outlineLevel="0" collapsed="false">
      <c r="A4622" s="6" t="s">
        <v>152</v>
      </c>
      <c r="B4622" s="45" t="n">
        <v>42987</v>
      </c>
      <c r="C4622" s="6" t="s">
        <v>173</v>
      </c>
      <c r="D4622" s="6" t="s">
        <v>181</v>
      </c>
      <c r="E4622" s="6" t="s">
        <v>187</v>
      </c>
      <c r="F4622" s="34" t="n">
        <v>0.197576105594635</v>
      </c>
      <c r="G4622" s="34" t="n">
        <v>0.252635466326462</v>
      </c>
      <c r="H4622" s="34" t="n">
        <v>-0.0550593607318271</v>
      </c>
      <c r="I4622" s="34" t="n">
        <v>-0.217939949336638</v>
      </c>
      <c r="J4622" s="35" t="n">
        <v>3.94</v>
      </c>
      <c r="K4622" s="6" t="n">
        <v>0</v>
      </c>
      <c r="L4622" s="35" t="n">
        <v>-1</v>
      </c>
      <c r="M4622" s="6" t="str">
        <f aca="false">IF(I4622&lt;=0,"Below 0%",IF(I4622&lt;=0.05,"0-5%",IF(I4622&lt;=0.1,"5-10%",IF(I4622&lt;=0.2,"10-20%",IF(I4622&lt;=0.4,"20-40%","Above 40%")))))</f>
        <v>Below 0%</v>
      </c>
      <c r="N4622" s="6" t="str">
        <f aca="false">IF(AND(H4622&gt;=Summary!$B$25,I4622&gt;=Summary!$B$26,I4622&lt;=Summary!$B$27,J4622&gt;=Summary!$B$28,J4622&lt;=Summary!$B$29,F4622*J4622&gt;1),"Yes","No")</f>
        <v>No</v>
      </c>
    </row>
    <row r="4623" customFormat="false" ht="15" hidden="false" customHeight="false" outlineLevel="0" collapsed="false">
      <c r="A4623" s="6" t="s">
        <v>152</v>
      </c>
      <c r="B4623" s="45" t="n">
        <v>42987</v>
      </c>
      <c r="C4623" s="6" t="s">
        <v>173</v>
      </c>
      <c r="D4623" s="6" t="s">
        <v>181</v>
      </c>
      <c r="E4623" s="6" t="s">
        <v>174</v>
      </c>
      <c r="F4623" s="34" t="n">
        <v>0.1977299451828</v>
      </c>
      <c r="G4623" s="34" t="n">
        <v>0.284395353521789</v>
      </c>
      <c r="H4623" s="34" t="n">
        <v>-0.0866654083389885</v>
      </c>
      <c r="I4623" s="34" t="n">
        <v>-0.304735669080995</v>
      </c>
      <c r="J4623" s="35" t="n">
        <v>3.5</v>
      </c>
      <c r="K4623" s="6" t="n">
        <v>0</v>
      </c>
      <c r="L4623" s="35" t="n">
        <v>-1</v>
      </c>
      <c r="M4623" s="6" t="str">
        <f aca="false">IF(I4623&lt;=0,"Below 0%",IF(I4623&lt;=0.05,"0-5%",IF(I4623&lt;=0.1,"5-10%",IF(I4623&lt;=0.2,"10-20%",IF(I4623&lt;=0.4,"20-40%","Above 40%")))))</f>
        <v>Below 0%</v>
      </c>
      <c r="N4623" s="6" t="str">
        <f aca="false">IF(AND(H4623&gt;=Summary!$B$25,I4623&gt;=Summary!$B$26,I4623&lt;=Summary!$B$27,J4623&gt;=Summary!$B$28,J4623&lt;=Summary!$B$29,F4623*J4623&gt;1),"Yes","No")</f>
        <v>No</v>
      </c>
    </row>
    <row r="4624" customFormat="false" ht="15" hidden="false" customHeight="false" outlineLevel="0" collapsed="false">
      <c r="A4624" s="6" t="s">
        <v>152</v>
      </c>
      <c r="B4624" s="45" t="n">
        <v>42987</v>
      </c>
      <c r="C4624" s="6" t="s">
        <v>173</v>
      </c>
      <c r="D4624" s="6" t="s">
        <v>181</v>
      </c>
      <c r="E4624" s="6" t="s">
        <v>177</v>
      </c>
      <c r="F4624" s="34" t="n">
        <v>0.604693949222565</v>
      </c>
      <c r="G4624" s="34" t="n">
        <v>0.462969180151749</v>
      </c>
      <c r="H4624" s="34" t="n">
        <v>0.141724769070816</v>
      </c>
      <c r="I4624" s="34" t="n">
        <v>0.306121390249696</v>
      </c>
      <c r="J4624" s="35" t="n">
        <v>2.15</v>
      </c>
      <c r="K4624" s="6" t="n">
        <v>1</v>
      </c>
      <c r="L4624" s="35" t="n">
        <v>1.15</v>
      </c>
      <c r="M4624" s="6" t="str">
        <f aca="false">IF(I4624&lt;=0,"Below 0%",IF(I4624&lt;=0.05,"0-5%",IF(I4624&lt;=0.1,"5-10%",IF(I4624&lt;=0.2,"10-20%",IF(I4624&lt;=0.4,"20-40%","Above 40%")))))</f>
        <v>20-40%</v>
      </c>
      <c r="N4624" s="6" t="str">
        <f aca="false">IF(AND(H4624&gt;=Summary!$B$25,I4624&gt;=Summary!$B$26,I4624&lt;=Summary!$B$27,J4624&gt;=Summary!$B$28,J4624&lt;=Summary!$B$29,F4624*J4624&gt;1),"Yes","No")</f>
        <v>Yes</v>
      </c>
    </row>
    <row r="4625" customFormat="false" ht="15" hidden="false" customHeight="false" outlineLevel="0" collapsed="false">
      <c r="A4625" s="6" t="s">
        <v>152</v>
      </c>
      <c r="B4625" s="45" t="n">
        <v>42987</v>
      </c>
      <c r="C4625" s="6" t="s">
        <v>195</v>
      </c>
      <c r="D4625" s="6" t="s">
        <v>190</v>
      </c>
      <c r="E4625" s="6" t="s">
        <v>187</v>
      </c>
      <c r="F4625" s="34" t="n">
        <v>0.159751862287521</v>
      </c>
      <c r="G4625" s="34" t="n">
        <v>0.20876072138966</v>
      </c>
      <c r="H4625" s="34" t="n">
        <v>-0.0490088591021382</v>
      </c>
      <c r="I4625" s="34" t="n">
        <v>-0.23476092042555</v>
      </c>
      <c r="J4625" s="35" t="n">
        <v>4.75</v>
      </c>
      <c r="K4625" s="6" t="n">
        <v>0</v>
      </c>
      <c r="L4625" s="35" t="n">
        <v>-1</v>
      </c>
      <c r="M4625" s="6" t="str">
        <f aca="false">IF(I4625&lt;=0,"Below 0%",IF(I4625&lt;=0.05,"0-5%",IF(I4625&lt;=0.1,"5-10%",IF(I4625&lt;=0.2,"10-20%",IF(I4625&lt;=0.4,"20-40%","Above 40%")))))</f>
        <v>Below 0%</v>
      </c>
      <c r="N4625" s="6" t="str">
        <f aca="false">IF(AND(H4625&gt;=Summary!$B$25,I4625&gt;=Summary!$B$26,I4625&lt;=Summary!$B$27,J4625&gt;=Summary!$B$28,J4625&lt;=Summary!$B$29,F4625*J4625&gt;1),"Yes","No")</f>
        <v>No</v>
      </c>
    </row>
    <row r="4626" customFormat="false" ht="15" hidden="false" customHeight="false" outlineLevel="0" collapsed="false">
      <c r="A4626" s="6" t="s">
        <v>152</v>
      </c>
      <c r="B4626" s="45" t="n">
        <v>42987</v>
      </c>
      <c r="C4626" s="6" t="s">
        <v>195</v>
      </c>
      <c r="D4626" s="6" t="s">
        <v>190</v>
      </c>
      <c r="E4626" s="6" t="s">
        <v>174</v>
      </c>
      <c r="F4626" s="34" t="n">
        <v>0.265678972005844</v>
      </c>
      <c r="G4626" s="34" t="n">
        <v>0.252318938066382</v>
      </c>
      <c r="H4626" s="34" t="n">
        <v>0.0133600339394617</v>
      </c>
      <c r="I4626" s="34" t="n">
        <v>0.0529489940067314</v>
      </c>
      <c r="J4626" s="35" t="n">
        <v>3.93</v>
      </c>
      <c r="K4626" s="6" t="n">
        <v>0</v>
      </c>
      <c r="L4626" s="35" t="n">
        <v>-1</v>
      </c>
      <c r="M4626" s="6" t="str">
        <f aca="false">IF(I4626&lt;=0,"Below 0%",IF(I4626&lt;=0.05,"0-5%",IF(I4626&lt;=0.1,"5-10%",IF(I4626&lt;=0.2,"10-20%",IF(I4626&lt;=0.4,"20-40%","Above 40%")))))</f>
        <v>5-10%</v>
      </c>
      <c r="N4626" s="6" t="str">
        <f aca="false">IF(AND(H4626&gt;=Summary!$B$25,I4626&gt;=Summary!$B$26,I4626&lt;=Summary!$B$27,J4626&gt;=Summary!$B$28,J4626&lt;=Summary!$B$29,F4626*J4626&gt;1),"Yes","No")</f>
        <v>No</v>
      </c>
    </row>
    <row r="4627" customFormat="false" ht="15" hidden="false" customHeight="false" outlineLevel="0" collapsed="false">
      <c r="A4627" s="6" t="s">
        <v>152</v>
      </c>
      <c r="B4627" s="45" t="n">
        <v>42987</v>
      </c>
      <c r="C4627" s="6" t="s">
        <v>195</v>
      </c>
      <c r="D4627" s="6" t="s">
        <v>190</v>
      </c>
      <c r="E4627" s="6" t="s">
        <v>177</v>
      </c>
      <c r="F4627" s="34" t="n">
        <v>0.574569165706635</v>
      </c>
      <c r="G4627" s="34" t="n">
        <v>0.538920340543958</v>
      </c>
      <c r="H4627" s="34" t="n">
        <v>0.0356488251626765</v>
      </c>
      <c r="I4627" s="34" t="n">
        <v>0.0661485983748442</v>
      </c>
      <c r="J4627" s="35" t="n">
        <v>1.84</v>
      </c>
      <c r="K4627" s="6" t="n">
        <v>1</v>
      </c>
      <c r="L4627" s="35" t="n">
        <v>0.84</v>
      </c>
      <c r="M4627" s="6" t="str">
        <f aca="false">IF(I4627&lt;=0,"Below 0%",IF(I4627&lt;=0.05,"0-5%",IF(I4627&lt;=0.1,"5-10%",IF(I4627&lt;=0.2,"10-20%",IF(I4627&lt;=0.4,"20-40%","Above 40%")))))</f>
        <v>5-10%</v>
      </c>
      <c r="N4627" s="6" t="str">
        <f aca="false">IF(AND(H4627&gt;=Summary!$B$25,I4627&gt;=Summary!$B$26,I4627&lt;=Summary!$B$27,J4627&gt;=Summary!$B$28,J4627&lt;=Summary!$B$29,F4627*J4627&gt;1),"Yes","No")</f>
        <v>No</v>
      </c>
    </row>
    <row r="4628" customFormat="false" ht="15" hidden="false" customHeight="false" outlineLevel="0" collapsed="false">
      <c r="A4628" s="6" t="s">
        <v>152</v>
      </c>
      <c r="B4628" s="45" t="n">
        <v>42987</v>
      </c>
      <c r="C4628" s="6" t="s">
        <v>194</v>
      </c>
      <c r="D4628" s="6" t="s">
        <v>183</v>
      </c>
      <c r="E4628" s="6" t="s">
        <v>187</v>
      </c>
      <c r="F4628" s="34" t="n">
        <v>0.484140962362289</v>
      </c>
      <c r="G4628" s="34" t="n">
        <v>0.509711595055915</v>
      </c>
      <c r="H4628" s="34" t="n">
        <v>-0.0255706326936258</v>
      </c>
      <c r="I4628" s="34" t="n">
        <v>-0.0501668648342613</v>
      </c>
      <c r="J4628" s="35" t="n">
        <v>2</v>
      </c>
      <c r="K4628" s="6" t="n">
        <v>1</v>
      </c>
      <c r="L4628" s="35" t="n">
        <v>1</v>
      </c>
      <c r="M4628" s="6" t="str">
        <f aca="false">IF(I4628&lt;=0,"Below 0%",IF(I4628&lt;=0.05,"0-5%",IF(I4628&lt;=0.1,"5-10%",IF(I4628&lt;=0.2,"10-20%",IF(I4628&lt;=0.4,"20-40%","Above 40%")))))</f>
        <v>Below 0%</v>
      </c>
      <c r="N4628" s="6" t="str">
        <f aca="false">IF(AND(H4628&gt;=Summary!$B$25,I4628&gt;=Summary!$B$26,I4628&lt;=Summary!$B$27,J4628&gt;=Summary!$B$28,J4628&lt;=Summary!$B$29,F4628*J4628&gt;1),"Yes","No")</f>
        <v>No</v>
      </c>
    </row>
    <row r="4629" customFormat="false" ht="15" hidden="false" customHeight="false" outlineLevel="0" collapsed="false">
      <c r="A4629" s="6" t="s">
        <v>152</v>
      </c>
      <c r="B4629" s="45" t="n">
        <v>42987</v>
      </c>
      <c r="C4629" s="6" t="s">
        <v>194</v>
      </c>
      <c r="D4629" s="6" t="s">
        <v>183</v>
      </c>
      <c r="E4629" s="6" t="s">
        <v>174</v>
      </c>
      <c r="F4629" s="34" t="n">
        <v>0.295682847499847</v>
      </c>
      <c r="G4629" s="34" t="n">
        <v>0.254855797527958</v>
      </c>
      <c r="H4629" s="34" t="n">
        <v>0.0408270499718898</v>
      </c>
      <c r="I4629" s="34" t="n">
        <v>0.160196669520187</v>
      </c>
      <c r="J4629" s="35" t="n">
        <v>4</v>
      </c>
      <c r="K4629" s="6" t="n">
        <v>0</v>
      </c>
      <c r="L4629" s="35" t="n">
        <v>-1</v>
      </c>
      <c r="M4629" s="6" t="str">
        <f aca="false">IF(I4629&lt;=0,"Below 0%",IF(I4629&lt;=0.05,"0-5%",IF(I4629&lt;=0.1,"5-10%",IF(I4629&lt;=0.2,"10-20%",IF(I4629&lt;=0.4,"20-40%","Above 40%")))))</f>
        <v>10-20%</v>
      </c>
      <c r="N4629" s="6" t="str">
        <f aca="false">IF(AND(H4629&gt;=Summary!$B$25,I4629&gt;=Summary!$B$26,I4629&lt;=Summary!$B$27,J4629&gt;=Summary!$B$28,J4629&lt;=Summary!$B$29,F4629*J4629&gt;1),"Yes","No")</f>
        <v>Yes</v>
      </c>
    </row>
    <row r="4630" customFormat="false" ht="15" hidden="false" customHeight="false" outlineLevel="0" collapsed="false">
      <c r="A4630" s="6" t="s">
        <v>152</v>
      </c>
      <c r="B4630" s="45" t="n">
        <v>42987</v>
      </c>
      <c r="C4630" s="6" t="s">
        <v>194</v>
      </c>
      <c r="D4630" s="6" t="s">
        <v>183</v>
      </c>
      <c r="E4630" s="6" t="s">
        <v>177</v>
      </c>
      <c r="F4630" s="34" t="n">
        <v>0.220176190137863</v>
      </c>
      <c r="G4630" s="34" t="n">
        <v>0.235432607416127</v>
      </c>
      <c r="H4630" s="34" t="n">
        <v>-0.015256417278264</v>
      </c>
      <c r="I4630" s="34" t="n">
        <v>-0.0648016323894262</v>
      </c>
      <c r="J4630" s="35" t="n">
        <v>4.33</v>
      </c>
      <c r="K4630" s="6" t="n">
        <v>0</v>
      </c>
      <c r="L4630" s="35" t="n">
        <v>-1</v>
      </c>
      <c r="M4630" s="6" t="str">
        <f aca="false">IF(I4630&lt;=0,"Below 0%",IF(I4630&lt;=0.05,"0-5%",IF(I4630&lt;=0.1,"5-10%",IF(I4630&lt;=0.2,"10-20%",IF(I4630&lt;=0.4,"20-40%","Above 40%")))))</f>
        <v>Below 0%</v>
      </c>
      <c r="N4630" s="6" t="str">
        <f aca="false">IF(AND(H4630&gt;=Summary!$B$25,I4630&gt;=Summary!$B$26,I4630&lt;=Summary!$B$27,J4630&gt;=Summary!$B$28,J4630&lt;=Summary!$B$29,F4630*J4630&gt;1),"Yes","No")</f>
        <v>No</v>
      </c>
    </row>
    <row r="4631" customFormat="false" ht="15" hidden="false" customHeight="false" outlineLevel="0" collapsed="false">
      <c r="A4631" s="6" t="s">
        <v>152</v>
      </c>
      <c r="B4631" s="45" t="n">
        <v>42987</v>
      </c>
      <c r="C4631" s="6" t="s">
        <v>179</v>
      </c>
      <c r="D4631" s="6" t="s">
        <v>198</v>
      </c>
      <c r="E4631" s="6" t="s">
        <v>187</v>
      </c>
      <c r="F4631" s="34" t="n">
        <v>0.400590389966965</v>
      </c>
      <c r="G4631" s="34" t="n">
        <v>0.584331265329678</v>
      </c>
      <c r="H4631" s="34" t="n">
        <v>-0.183740875362714</v>
      </c>
      <c r="I4631" s="34" t="n">
        <v>-0.314446421515795</v>
      </c>
      <c r="J4631" s="35" t="n">
        <v>1.72</v>
      </c>
      <c r="K4631" s="6" t="n">
        <v>0</v>
      </c>
      <c r="L4631" s="35" t="n">
        <v>-1</v>
      </c>
      <c r="M4631" s="6" t="str">
        <f aca="false">IF(I4631&lt;=0,"Below 0%",IF(I4631&lt;=0.05,"0-5%",IF(I4631&lt;=0.1,"5-10%",IF(I4631&lt;=0.2,"10-20%",IF(I4631&lt;=0.4,"20-40%","Above 40%")))))</f>
        <v>Below 0%</v>
      </c>
      <c r="N4631" s="6" t="str">
        <f aca="false">IF(AND(H4631&gt;=Summary!$B$25,I4631&gt;=Summary!$B$26,I4631&lt;=Summary!$B$27,J4631&gt;=Summary!$B$28,J4631&lt;=Summary!$B$29,F4631*J4631&gt;1),"Yes","No")</f>
        <v>No</v>
      </c>
    </row>
    <row r="4632" customFormat="false" ht="15" hidden="false" customHeight="false" outlineLevel="0" collapsed="false">
      <c r="A4632" s="6" t="s">
        <v>152</v>
      </c>
      <c r="B4632" s="45" t="n">
        <v>42987</v>
      </c>
      <c r="C4632" s="6" t="s">
        <v>179</v>
      </c>
      <c r="D4632" s="6" t="s">
        <v>198</v>
      </c>
      <c r="E4632" s="6" t="s">
        <v>174</v>
      </c>
      <c r="F4632" s="34" t="n">
        <v>0.361735284328461</v>
      </c>
      <c r="G4632" s="34" t="n">
        <v>0.248160438609147</v>
      </c>
      <c r="H4632" s="34" t="n">
        <v>0.113574845719313</v>
      </c>
      <c r="I4632" s="34" t="n">
        <v>0.457667009116605</v>
      </c>
      <c r="J4632" s="35" t="n">
        <v>4.05</v>
      </c>
      <c r="K4632" s="6" t="n">
        <v>0</v>
      </c>
      <c r="L4632" s="35" t="n">
        <v>-1</v>
      </c>
      <c r="M4632" s="6" t="str">
        <f aca="false">IF(I4632&lt;=0,"Below 0%",IF(I4632&lt;=0.05,"0-5%",IF(I4632&lt;=0.1,"5-10%",IF(I4632&lt;=0.2,"10-20%",IF(I4632&lt;=0.4,"20-40%","Above 40%")))))</f>
        <v>Above 40%</v>
      </c>
      <c r="N4632" s="6" t="str">
        <f aca="false">IF(AND(H4632&gt;=Summary!$B$25,I4632&gt;=Summary!$B$26,I4632&lt;=Summary!$B$27,J4632&gt;=Summary!$B$28,J4632&lt;=Summary!$B$29,F4632*J4632&gt;1),"Yes","No")</f>
        <v>No</v>
      </c>
    </row>
    <row r="4633" customFormat="false" ht="15" hidden="false" customHeight="false" outlineLevel="0" collapsed="false">
      <c r="A4633" s="6" t="s">
        <v>152</v>
      </c>
      <c r="B4633" s="45" t="n">
        <v>42987</v>
      </c>
      <c r="C4633" s="6" t="s">
        <v>179</v>
      </c>
      <c r="D4633" s="6" t="s">
        <v>198</v>
      </c>
      <c r="E4633" s="6" t="s">
        <v>177</v>
      </c>
      <c r="F4633" s="34" t="n">
        <v>0.237674385309219</v>
      </c>
      <c r="G4633" s="34" t="n">
        <v>0.167508296061174</v>
      </c>
      <c r="H4633" s="34" t="n">
        <v>0.0701660892480449</v>
      </c>
      <c r="I4633" s="34" t="n">
        <v>0.41888127870646</v>
      </c>
      <c r="J4633" s="35" t="n">
        <v>6</v>
      </c>
      <c r="K4633" s="6" t="n">
        <v>1</v>
      </c>
      <c r="L4633" s="35" t="n">
        <v>5</v>
      </c>
      <c r="M4633" s="6" t="str">
        <f aca="false">IF(I4633&lt;=0,"Below 0%",IF(I4633&lt;=0.05,"0-5%",IF(I4633&lt;=0.1,"5-10%",IF(I4633&lt;=0.2,"10-20%",IF(I4633&lt;=0.4,"20-40%","Above 40%")))))</f>
        <v>Above 40%</v>
      </c>
      <c r="N4633" s="6" t="str">
        <f aca="false">IF(AND(H4633&gt;=Summary!$B$25,I4633&gt;=Summary!$B$26,I4633&lt;=Summary!$B$27,J4633&gt;=Summary!$B$28,J4633&lt;=Summary!$B$29,F4633*J4633&gt;1),"Yes","No")</f>
        <v>No</v>
      </c>
    </row>
    <row r="4634" customFormat="false" ht="15" hidden="false" customHeight="false" outlineLevel="0" collapsed="false">
      <c r="A4634" s="6" t="s">
        <v>152</v>
      </c>
      <c r="B4634" s="45" t="n">
        <v>42987</v>
      </c>
      <c r="C4634" s="6" t="s">
        <v>192</v>
      </c>
      <c r="D4634" s="6" t="s">
        <v>176</v>
      </c>
      <c r="E4634" s="6" t="s">
        <v>187</v>
      </c>
      <c r="F4634" s="34" t="n">
        <v>0.164680182933807</v>
      </c>
      <c r="G4634" s="34" t="n">
        <v>0.134044393196887</v>
      </c>
      <c r="H4634" s="34" t="n">
        <v>0.0306357897369207</v>
      </c>
      <c r="I4634" s="34" t="n">
        <v>0.228549579779307</v>
      </c>
      <c r="J4634" s="35" t="n">
        <v>7.51</v>
      </c>
      <c r="K4634" s="6" t="n">
        <v>0</v>
      </c>
      <c r="L4634" s="35" t="n">
        <v>-1</v>
      </c>
      <c r="M4634" s="6" t="str">
        <f aca="false">IF(I4634&lt;=0,"Below 0%",IF(I4634&lt;=0.05,"0-5%",IF(I4634&lt;=0.1,"5-10%",IF(I4634&lt;=0.2,"10-20%",IF(I4634&lt;=0.4,"20-40%","Above 40%")))))</f>
        <v>20-40%</v>
      </c>
      <c r="N4634" s="6" t="str">
        <f aca="false">IF(AND(H4634&gt;=Summary!$B$25,I4634&gt;=Summary!$B$26,I4634&lt;=Summary!$B$27,J4634&gt;=Summary!$B$28,J4634&lt;=Summary!$B$29,F4634*J4634&gt;1),"Yes","No")</f>
        <v>No</v>
      </c>
    </row>
    <row r="4635" customFormat="false" ht="15" hidden="false" customHeight="false" outlineLevel="0" collapsed="false">
      <c r="A4635" s="6" t="s">
        <v>152</v>
      </c>
      <c r="B4635" s="45" t="n">
        <v>42987</v>
      </c>
      <c r="C4635" s="6" t="s">
        <v>192</v>
      </c>
      <c r="D4635" s="6" t="s">
        <v>176</v>
      </c>
      <c r="E4635" s="6" t="s">
        <v>174</v>
      </c>
      <c r="F4635" s="34" t="n">
        <v>0.22792649269104</v>
      </c>
      <c r="G4635" s="34" t="n">
        <v>0.216488901700778</v>
      </c>
      <c r="H4635" s="34" t="n">
        <v>0.0114375909902618</v>
      </c>
      <c r="I4635" s="34" t="n">
        <v>0.052832227889771</v>
      </c>
      <c r="J4635" s="35" t="n">
        <v>4.65</v>
      </c>
      <c r="K4635" s="6" t="n">
        <v>1</v>
      </c>
      <c r="L4635" s="35" t="n">
        <v>3.65</v>
      </c>
      <c r="M4635" s="6" t="str">
        <f aca="false">IF(I4635&lt;=0,"Below 0%",IF(I4635&lt;=0.05,"0-5%",IF(I4635&lt;=0.1,"5-10%",IF(I4635&lt;=0.2,"10-20%",IF(I4635&lt;=0.4,"20-40%","Above 40%")))))</f>
        <v>5-10%</v>
      </c>
      <c r="N4635" s="6" t="str">
        <f aca="false">IF(AND(H4635&gt;=Summary!$B$25,I4635&gt;=Summary!$B$26,I4635&lt;=Summary!$B$27,J4635&gt;=Summary!$B$28,J4635&lt;=Summary!$B$29,F4635*J4635&gt;1),"Yes","No")</f>
        <v>No</v>
      </c>
    </row>
    <row r="4636" customFormat="false" ht="15" hidden="false" customHeight="false" outlineLevel="0" collapsed="false">
      <c r="A4636" s="6" t="s">
        <v>152</v>
      </c>
      <c r="B4636" s="45" t="n">
        <v>42987</v>
      </c>
      <c r="C4636" s="6" t="s">
        <v>192</v>
      </c>
      <c r="D4636" s="6" t="s">
        <v>176</v>
      </c>
      <c r="E4636" s="6" t="s">
        <v>177</v>
      </c>
      <c r="F4636" s="34" t="n">
        <v>0.607393324375153</v>
      </c>
      <c r="G4636" s="34" t="n">
        <v>0.649466705102335</v>
      </c>
      <c r="H4636" s="34" t="n">
        <v>-0.0420733807271824</v>
      </c>
      <c r="I4636" s="34" t="n">
        <v>-0.0647814282035489</v>
      </c>
      <c r="J4636" s="35" t="n">
        <v>1.55</v>
      </c>
      <c r="K4636" s="6" t="n">
        <v>0</v>
      </c>
      <c r="L4636" s="35" t="n">
        <v>-1</v>
      </c>
      <c r="M4636" s="6" t="str">
        <f aca="false">IF(I4636&lt;=0,"Below 0%",IF(I4636&lt;=0.05,"0-5%",IF(I4636&lt;=0.1,"5-10%",IF(I4636&lt;=0.2,"10-20%",IF(I4636&lt;=0.4,"20-40%","Above 40%")))))</f>
        <v>Below 0%</v>
      </c>
      <c r="N4636" s="6" t="str">
        <f aca="false">IF(AND(H4636&gt;=Summary!$B$25,I4636&gt;=Summary!$B$26,I4636&lt;=Summary!$B$27,J4636&gt;=Summary!$B$28,J4636&lt;=Summary!$B$29,F4636*J4636&gt;1),"Yes","No")</f>
        <v>No</v>
      </c>
    </row>
    <row r="4637" customFormat="false" ht="15" hidden="false" customHeight="false" outlineLevel="0" collapsed="false">
      <c r="A4637" s="6" t="s">
        <v>152</v>
      </c>
      <c r="B4637" s="45" t="n">
        <v>42988</v>
      </c>
      <c r="C4637" s="6" t="s">
        <v>196</v>
      </c>
      <c r="D4637" s="6" t="s">
        <v>180</v>
      </c>
      <c r="E4637" s="6" t="s">
        <v>187</v>
      </c>
      <c r="F4637" s="34" t="n">
        <v>0.492587357759476</v>
      </c>
      <c r="G4637" s="34" t="n">
        <v>0.404886744966443</v>
      </c>
      <c r="H4637" s="34" t="n">
        <v>0.0877006127930328</v>
      </c>
      <c r="I4637" s="34" t="n">
        <v>0.216605294896234</v>
      </c>
      <c r="J4637" s="35" t="n">
        <v>2.5</v>
      </c>
      <c r="K4637" s="6" t="n">
        <v>1</v>
      </c>
      <c r="L4637" s="35" t="n">
        <v>1.5</v>
      </c>
      <c r="M4637" s="6" t="str">
        <f aca="false">IF(I4637&lt;=0,"Below 0%",IF(I4637&lt;=0.05,"0-5%",IF(I4637&lt;=0.1,"5-10%",IF(I4637&lt;=0.2,"10-20%",IF(I4637&lt;=0.4,"20-40%","Above 40%")))))</f>
        <v>20-40%</v>
      </c>
      <c r="N4637" s="6" t="str">
        <f aca="false">IF(AND(H4637&gt;=Summary!$B$25,I4637&gt;=Summary!$B$26,I4637&lt;=Summary!$B$27,J4637&gt;=Summary!$B$28,J4637&lt;=Summary!$B$29,F4637*J4637&gt;1),"Yes","No")</f>
        <v>Yes</v>
      </c>
    </row>
    <row r="4638" customFormat="false" ht="15" hidden="false" customHeight="false" outlineLevel="0" collapsed="false">
      <c r="A4638" s="6" t="s">
        <v>152</v>
      </c>
      <c r="B4638" s="45" t="n">
        <v>42988</v>
      </c>
      <c r="C4638" s="6" t="s">
        <v>196</v>
      </c>
      <c r="D4638" s="6" t="s">
        <v>180</v>
      </c>
      <c r="E4638" s="6" t="s">
        <v>174</v>
      </c>
      <c r="F4638" s="34" t="n">
        <v>0.246072426438332</v>
      </c>
      <c r="G4638" s="34" t="n">
        <v>0.306732382550336</v>
      </c>
      <c r="H4638" s="34" t="n">
        <v>-0.060659956112004</v>
      </c>
      <c r="I4638" s="34" t="n">
        <v>-0.1977618261484</v>
      </c>
      <c r="J4638" s="35" t="n">
        <v>3.3</v>
      </c>
      <c r="K4638" s="6" t="n">
        <v>0</v>
      </c>
      <c r="L4638" s="35" t="n">
        <v>-1</v>
      </c>
      <c r="M4638" s="6" t="str">
        <f aca="false">IF(I4638&lt;=0,"Below 0%",IF(I4638&lt;=0.05,"0-5%",IF(I4638&lt;=0.1,"5-10%",IF(I4638&lt;=0.2,"10-20%",IF(I4638&lt;=0.4,"20-40%","Above 40%")))))</f>
        <v>Below 0%</v>
      </c>
      <c r="N4638" s="6" t="str">
        <f aca="false">IF(AND(H4638&gt;=Summary!$B$25,I4638&gt;=Summary!$B$26,I4638&lt;=Summary!$B$27,J4638&gt;=Summary!$B$28,J4638&lt;=Summary!$B$29,F4638*J4638&gt;1),"Yes","No")</f>
        <v>No</v>
      </c>
    </row>
    <row r="4639" customFormat="false" ht="15" hidden="false" customHeight="false" outlineLevel="0" collapsed="false">
      <c r="A4639" s="6" t="s">
        <v>152</v>
      </c>
      <c r="B4639" s="45" t="n">
        <v>42988</v>
      </c>
      <c r="C4639" s="6" t="s">
        <v>196</v>
      </c>
      <c r="D4639" s="6" t="s">
        <v>180</v>
      </c>
      <c r="E4639" s="6" t="s">
        <v>177</v>
      </c>
      <c r="F4639" s="34" t="n">
        <v>0.261340171098709</v>
      </c>
      <c r="G4639" s="34" t="n">
        <v>0.288380872483222</v>
      </c>
      <c r="H4639" s="34" t="n">
        <v>-0.0270407013845124</v>
      </c>
      <c r="I4639" s="34" t="n">
        <v>-0.0937673194191673</v>
      </c>
      <c r="J4639" s="35" t="n">
        <v>3.51</v>
      </c>
      <c r="K4639" s="6" t="n">
        <v>0</v>
      </c>
      <c r="L4639" s="35" t="n">
        <v>-1</v>
      </c>
      <c r="M4639" s="6" t="str">
        <f aca="false">IF(I4639&lt;=0,"Below 0%",IF(I4639&lt;=0.05,"0-5%",IF(I4639&lt;=0.1,"5-10%",IF(I4639&lt;=0.2,"10-20%",IF(I4639&lt;=0.4,"20-40%","Above 40%")))))</f>
        <v>Below 0%</v>
      </c>
      <c r="N4639" s="6" t="str">
        <f aca="false">IF(AND(H4639&gt;=Summary!$B$25,I4639&gt;=Summary!$B$26,I4639&lt;=Summary!$B$27,J4639&gt;=Summary!$B$28,J4639&lt;=Summary!$B$29,F4639*J4639&gt;1),"Yes","No")</f>
        <v>No</v>
      </c>
    </row>
    <row r="4640" customFormat="false" ht="15" hidden="false" customHeight="false" outlineLevel="0" collapsed="false">
      <c r="A4640" s="6" t="s">
        <v>152</v>
      </c>
      <c r="B4640" s="45" t="n">
        <v>42988</v>
      </c>
      <c r="C4640" s="6" t="s">
        <v>175</v>
      </c>
      <c r="D4640" s="6" t="s">
        <v>188</v>
      </c>
      <c r="E4640" s="6" t="s">
        <v>187</v>
      </c>
      <c r="F4640" s="34" t="n">
        <v>0.324797749519348</v>
      </c>
      <c r="G4640" s="34" t="n">
        <v>0.401197604790419</v>
      </c>
      <c r="H4640" s="34" t="n">
        <v>-0.0763998552710711</v>
      </c>
      <c r="I4640" s="34" t="n">
        <v>-0.190429490004013</v>
      </c>
      <c r="J4640" s="35" t="n">
        <v>2.5</v>
      </c>
      <c r="K4640" s="6" t="n">
        <v>0</v>
      </c>
      <c r="L4640" s="35" t="n">
        <v>-1</v>
      </c>
      <c r="M4640" s="6" t="str">
        <f aca="false">IF(I4640&lt;=0,"Below 0%",IF(I4640&lt;=0.05,"0-5%",IF(I4640&lt;=0.1,"5-10%",IF(I4640&lt;=0.2,"10-20%",IF(I4640&lt;=0.4,"20-40%","Above 40%")))))</f>
        <v>Below 0%</v>
      </c>
      <c r="N4640" s="6" t="str">
        <f aca="false">IF(AND(H4640&gt;=Summary!$B$25,I4640&gt;=Summary!$B$26,I4640&lt;=Summary!$B$27,J4640&gt;=Summary!$B$28,J4640&lt;=Summary!$B$29,F4640*J4640&gt;1),"Yes","No")</f>
        <v>No</v>
      </c>
    </row>
    <row r="4641" customFormat="false" ht="15" hidden="false" customHeight="false" outlineLevel="0" collapsed="false">
      <c r="A4641" s="6" t="s">
        <v>152</v>
      </c>
      <c r="B4641" s="45" t="n">
        <v>42988</v>
      </c>
      <c r="C4641" s="6" t="s">
        <v>175</v>
      </c>
      <c r="D4641" s="6" t="s">
        <v>188</v>
      </c>
      <c r="E4641" s="6" t="s">
        <v>174</v>
      </c>
      <c r="F4641" s="34" t="n">
        <v>0.291554749011993</v>
      </c>
      <c r="G4641" s="34" t="n">
        <v>0.29940119760479</v>
      </c>
      <c r="H4641" s="34" t="n">
        <v>-0.00784644859279698</v>
      </c>
      <c r="I4641" s="34" t="n">
        <v>-0.0262071382999419</v>
      </c>
      <c r="J4641" s="35" t="n">
        <v>3.35</v>
      </c>
      <c r="K4641" s="6" t="n">
        <v>0</v>
      </c>
      <c r="L4641" s="35" t="n">
        <v>-1</v>
      </c>
      <c r="M4641" s="6" t="str">
        <f aca="false">IF(I4641&lt;=0,"Below 0%",IF(I4641&lt;=0.05,"0-5%",IF(I4641&lt;=0.1,"5-10%",IF(I4641&lt;=0.2,"10-20%",IF(I4641&lt;=0.4,"20-40%","Above 40%")))))</f>
        <v>Below 0%</v>
      </c>
      <c r="N4641" s="6" t="str">
        <f aca="false">IF(AND(H4641&gt;=Summary!$B$25,I4641&gt;=Summary!$B$26,I4641&lt;=Summary!$B$27,J4641&gt;=Summary!$B$28,J4641&lt;=Summary!$B$29,F4641*J4641&gt;1),"Yes","No")</f>
        <v>No</v>
      </c>
    </row>
    <row r="4642" customFormat="false" ht="15" hidden="false" customHeight="false" outlineLevel="0" collapsed="false">
      <c r="A4642" s="6" t="s">
        <v>152</v>
      </c>
      <c r="B4642" s="45" t="n">
        <v>42988</v>
      </c>
      <c r="C4642" s="6" t="s">
        <v>175</v>
      </c>
      <c r="D4642" s="6" t="s">
        <v>188</v>
      </c>
      <c r="E4642" s="6" t="s">
        <v>177</v>
      </c>
      <c r="F4642" s="34" t="n">
        <v>0.383647531270981</v>
      </c>
      <c r="G4642" s="34" t="n">
        <v>0.29940119760479</v>
      </c>
      <c r="H4642" s="34" t="n">
        <v>0.0842463336661904</v>
      </c>
      <c r="I4642" s="34" t="n">
        <v>0.281382754445076</v>
      </c>
      <c r="J4642" s="35" t="n">
        <v>3.35</v>
      </c>
      <c r="K4642" s="6" t="n">
        <v>1</v>
      </c>
      <c r="L4642" s="35" t="n">
        <v>2.35</v>
      </c>
      <c r="M4642" s="6" t="str">
        <f aca="false">IF(I4642&lt;=0,"Below 0%",IF(I4642&lt;=0.05,"0-5%",IF(I4642&lt;=0.1,"5-10%",IF(I4642&lt;=0.2,"10-20%",IF(I4642&lt;=0.4,"20-40%","Above 40%")))))</f>
        <v>20-40%</v>
      </c>
      <c r="N4642" s="6" t="str">
        <f aca="false">IF(AND(H4642&gt;=Summary!$B$25,I4642&gt;=Summary!$B$26,I4642&lt;=Summary!$B$27,J4642&gt;=Summary!$B$28,J4642&lt;=Summary!$B$29,F4642*J4642&gt;1),"Yes","No")</f>
        <v>Yes</v>
      </c>
    </row>
    <row r="4643" customFormat="false" ht="15" hidden="false" customHeight="false" outlineLevel="0" collapsed="false">
      <c r="A4643" s="6" t="s">
        <v>152</v>
      </c>
      <c r="B4643" s="45" t="n">
        <v>42989</v>
      </c>
      <c r="C4643" s="6" t="s">
        <v>189</v>
      </c>
      <c r="D4643" s="6" t="s">
        <v>202</v>
      </c>
      <c r="E4643" s="6" t="s">
        <v>187</v>
      </c>
      <c r="F4643" s="34" t="n">
        <v>0.379752546548843</v>
      </c>
      <c r="G4643" s="34" t="n">
        <v>0.503610108303249</v>
      </c>
      <c r="H4643" s="34" t="n">
        <v>-0.123857561754406</v>
      </c>
      <c r="I4643" s="34" t="n">
        <v>-0.245939387856419</v>
      </c>
      <c r="J4643" s="35" t="n">
        <v>2</v>
      </c>
      <c r="K4643" s="6" t="n">
        <v>1</v>
      </c>
      <c r="L4643" s="35" t="n">
        <v>1</v>
      </c>
      <c r="M4643" s="6" t="str">
        <f aca="false">IF(I4643&lt;=0,"Below 0%",IF(I4643&lt;=0.05,"0-5%",IF(I4643&lt;=0.1,"5-10%",IF(I4643&lt;=0.2,"10-20%",IF(I4643&lt;=0.4,"20-40%","Above 40%")))))</f>
        <v>Below 0%</v>
      </c>
      <c r="N4643" s="6" t="str">
        <f aca="false">IF(AND(H4643&gt;=Summary!$B$25,I4643&gt;=Summary!$B$26,I4643&lt;=Summary!$B$27,J4643&gt;=Summary!$B$28,J4643&lt;=Summary!$B$29,F4643*J4643&gt;1),"Yes","No")</f>
        <v>No</v>
      </c>
    </row>
    <row r="4644" customFormat="false" ht="15" hidden="false" customHeight="false" outlineLevel="0" collapsed="false">
      <c r="A4644" s="6" t="s">
        <v>152</v>
      </c>
      <c r="B4644" s="45" t="n">
        <v>42989</v>
      </c>
      <c r="C4644" s="6" t="s">
        <v>189</v>
      </c>
      <c r="D4644" s="6" t="s">
        <v>202</v>
      </c>
      <c r="E4644" s="6" t="s">
        <v>174</v>
      </c>
      <c r="F4644" s="34" t="n">
        <v>0.311904609203339</v>
      </c>
      <c r="G4644" s="34" t="n">
        <v>0.279783393501805</v>
      </c>
      <c r="H4644" s="34" t="n">
        <v>0.0321212157015335</v>
      </c>
      <c r="I4644" s="34" t="n">
        <v>0.114807441926772</v>
      </c>
      <c r="J4644" s="35" t="n">
        <v>3.6</v>
      </c>
      <c r="K4644" s="6" t="n">
        <v>0</v>
      </c>
      <c r="L4644" s="35" t="n">
        <v>-1</v>
      </c>
      <c r="M4644" s="6" t="str">
        <f aca="false">IF(I4644&lt;=0,"Below 0%",IF(I4644&lt;=0.05,"0-5%",IF(I4644&lt;=0.1,"5-10%",IF(I4644&lt;=0.2,"10-20%",IF(I4644&lt;=0.4,"20-40%","Above 40%")))))</f>
        <v>10-20%</v>
      </c>
      <c r="N4644" s="6" t="str">
        <f aca="false">IF(AND(H4644&gt;=Summary!$B$25,I4644&gt;=Summary!$B$26,I4644&lt;=Summary!$B$27,J4644&gt;=Summary!$B$28,J4644&lt;=Summary!$B$29,F4644*J4644&gt;1),"Yes","No")</f>
        <v>Yes</v>
      </c>
    </row>
    <row r="4645" customFormat="false" ht="15" hidden="false" customHeight="false" outlineLevel="0" collapsed="false">
      <c r="A4645" s="6" t="s">
        <v>152</v>
      </c>
      <c r="B4645" s="45" t="n">
        <v>42989</v>
      </c>
      <c r="C4645" s="6" t="s">
        <v>189</v>
      </c>
      <c r="D4645" s="6" t="s">
        <v>202</v>
      </c>
      <c r="E4645" s="6" t="s">
        <v>177</v>
      </c>
      <c r="F4645" s="34" t="n">
        <v>0.308342814445496</v>
      </c>
      <c r="G4645" s="34" t="n">
        <v>0.216606498194946</v>
      </c>
      <c r="H4645" s="34" t="n">
        <v>0.0917363162505498</v>
      </c>
      <c r="I4645" s="34" t="n">
        <v>0.423515993356705</v>
      </c>
      <c r="J4645" s="35" t="n">
        <v>4.65</v>
      </c>
      <c r="K4645" s="6" t="n">
        <v>0</v>
      </c>
      <c r="L4645" s="35" t="n">
        <v>-1</v>
      </c>
      <c r="M4645" s="6" t="str">
        <f aca="false">IF(I4645&lt;=0,"Below 0%",IF(I4645&lt;=0.05,"0-5%",IF(I4645&lt;=0.1,"5-10%",IF(I4645&lt;=0.2,"10-20%",IF(I4645&lt;=0.4,"20-40%","Above 40%")))))</f>
        <v>Above 40%</v>
      </c>
      <c r="N4645" s="6" t="str">
        <f aca="false">IF(AND(H4645&gt;=Summary!$B$25,I4645&gt;=Summary!$B$26,I4645&lt;=Summary!$B$27,J4645&gt;=Summary!$B$28,J4645&lt;=Summary!$B$29,F4645*J4645&gt;1),"Yes","No")</f>
        <v>No</v>
      </c>
    </row>
    <row r="4646" customFormat="false" ht="15" hidden="false" customHeight="false" outlineLevel="0" collapsed="false">
      <c r="A4646" s="6" t="s">
        <v>152</v>
      </c>
      <c r="B4646" s="45" t="n">
        <v>42993</v>
      </c>
      <c r="C4646" s="6" t="s">
        <v>199</v>
      </c>
      <c r="D4646" s="6" t="s">
        <v>201</v>
      </c>
      <c r="E4646" s="6" t="s">
        <v>187</v>
      </c>
      <c r="F4646" s="34" t="n">
        <v>0.347513794898987</v>
      </c>
      <c r="G4646" s="34" t="n">
        <v>0.455270387991691</v>
      </c>
      <c r="H4646" s="34" t="n">
        <v>-0.107756593092704</v>
      </c>
      <c r="I4646" s="34" t="n">
        <v>-0.236687023656524</v>
      </c>
      <c r="J4646" s="35" t="n">
        <v>2.2</v>
      </c>
      <c r="K4646" s="6" t="n">
        <v>1</v>
      </c>
      <c r="L4646" s="35" t="n">
        <v>1.2</v>
      </c>
      <c r="M4646" s="6" t="str">
        <f aca="false">IF(I4646&lt;=0,"Below 0%",IF(I4646&lt;=0.05,"0-5%",IF(I4646&lt;=0.1,"5-10%",IF(I4646&lt;=0.2,"10-20%",IF(I4646&lt;=0.4,"20-40%","Above 40%")))))</f>
        <v>Below 0%</v>
      </c>
      <c r="N4646" s="6" t="str">
        <f aca="false">IF(AND(H4646&gt;=Summary!$B$25,I4646&gt;=Summary!$B$26,I4646&lt;=Summary!$B$27,J4646&gt;=Summary!$B$28,J4646&lt;=Summary!$B$29,F4646*J4646&gt;1),"Yes","No")</f>
        <v>No</v>
      </c>
    </row>
    <row r="4647" customFormat="false" ht="15" hidden="false" customHeight="false" outlineLevel="0" collapsed="false">
      <c r="A4647" s="6" t="s">
        <v>152</v>
      </c>
      <c r="B4647" s="45" t="n">
        <v>42993</v>
      </c>
      <c r="C4647" s="6" t="s">
        <v>199</v>
      </c>
      <c r="D4647" s="6" t="s">
        <v>201</v>
      </c>
      <c r="E4647" s="6" t="s">
        <v>174</v>
      </c>
      <c r="F4647" s="34" t="n">
        <v>0.34021657705307</v>
      </c>
      <c r="G4647" s="34" t="n">
        <v>0.291161294645849</v>
      </c>
      <c r="H4647" s="34" t="n">
        <v>0.0490552824072214</v>
      </c>
      <c r="I4647" s="34" t="n">
        <v>0.168481468207817</v>
      </c>
      <c r="J4647" s="35" t="n">
        <v>3.44</v>
      </c>
      <c r="K4647" s="6" t="n">
        <v>0</v>
      </c>
      <c r="L4647" s="35" t="n">
        <v>-1</v>
      </c>
      <c r="M4647" s="6" t="str">
        <f aca="false">IF(I4647&lt;=0,"Below 0%",IF(I4647&lt;=0.05,"0-5%",IF(I4647&lt;=0.1,"5-10%",IF(I4647&lt;=0.2,"10-20%",IF(I4647&lt;=0.4,"20-40%","Above 40%")))))</f>
        <v>10-20%</v>
      </c>
      <c r="N4647" s="6" t="str">
        <f aca="false">IF(AND(H4647&gt;=Summary!$B$25,I4647&gt;=Summary!$B$26,I4647&lt;=Summary!$B$27,J4647&gt;=Summary!$B$28,J4647&lt;=Summary!$B$29,F4647*J4647&gt;1),"Yes","No")</f>
        <v>Yes</v>
      </c>
    </row>
    <row r="4648" customFormat="false" ht="15" hidden="false" customHeight="false" outlineLevel="0" collapsed="false">
      <c r="A4648" s="6" t="s">
        <v>152</v>
      </c>
      <c r="B4648" s="45" t="n">
        <v>42993</v>
      </c>
      <c r="C4648" s="6" t="s">
        <v>199</v>
      </c>
      <c r="D4648" s="6" t="s">
        <v>201</v>
      </c>
      <c r="E4648" s="6" t="s">
        <v>177</v>
      </c>
      <c r="F4648" s="34" t="n">
        <v>0.312269598245621</v>
      </c>
      <c r="G4648" s="34" t="n">
        <v>0.253568317362461</v>
      </c>
      <c r="H4648" s="34" t="n">
        <v>0.0587012808831601</v>
      </c>
      <c r="I4648" s="34" t="n">
        <v>0.231500849529439</v>
      </c>
      <c r="J4648" s="35" t="n">
        <v>3.95</v>
      </c>
      <c r="K4648" s="6" t="n">
        <v>0</v>
      </c>
      <c r="L4648" s="35" t="n">
        <v>-1</v>
      </c>
      <c r="M4648" s="6" t="str">
        <f aca="false">IF(I4648&lt;=0,"Below 0%",IF(I4648&lt;=0.05,"0-5%",IF(I4648&lt;=0.1,"5-10%",IF(I4648&lt;=0.2,"10-20%",IF(I4648&lt;=0.4,"20-40%","Above 40%")))))</f>
        <v>20-40%</v>
      </c>
      <c r="N4648" s="6" t="str">
        <f aca="false">IF(AND(H4648&gt;=Summary!$B$25,I4648&gt;=Summary!$B$26,I4648&lt;=Summary!$B$27,J4648&gt;=Summary!$B$28,J4648&lt;=Summary!$B$29,F4648*J4648&gt;1),"Yes","No")</f>
        <v>Yes</v>
      </c>
    </row>
    <row r="4649" customFormat="false" ht="15" hidden="false" customHeight="false" outlineLevel="0" collapsed="false">
      <c r="A4649" s="6" t="s">
        <v>152</v>
      </c>
      <c r="B4649" s="45" t="n">
        <v>42994</v>
      </c>
      <c r="C4649" s="6" t="s">
        <v>180</v>
      </c>
      <c r="D4649" s="6" t="s">
        <v>179</v>
      </c>
      <c r="E4649" s="6" t="s">
        <v>187</v>
      </c>
      <c r="F4649" s="34" t="n">
        <v>0.267952799797058</v>
      </c>
      <c r="G4649" s="34" t="n">
        <v>0.327571368405633</v>
      </c>
      <c r="H4649" s="34" t="n">
        <v>-0.0596185686085745</v>
      </c>
      <c r="I4649" s="34" t="n">
        <v>-0.182001769259481</v>
      </c>
      <c r="J4649" s="35" t="n">
        <v>3.05</v>
      </c>
      <c r="K4649" s="6" t="n">
        <v>0</v>
      </c>
      <c r="L4649" s="35" t="n">
        <v>-1</v>
      </c>
      <c r="M4649" s="6" t="str">
        <f aca="false">IF(I4649&lt;=0,"Below 0%",IF(I4649&lt;=0.05,"0-5%",IF(I4649&lt;=0.1,"5-10%",IF(I4649&lt;=0.2,"10-20%",IF(I4649&lt;=0.4,"20-40%","Above 40%")))))</f>
        <v>Below 0%</v>
      </c>
      <c r="N4649" s="6" t="str">
        <f aca="false">IF(AND(H4649&gt;=Summary!$B$25,I4649&gt;=Summary!$B$26,I4649&lt;=Summary!$B$27,J4649&gt;=Summary!$B$28,J4649&lt;=Summary!$B$29,F4649*J4649&gt;1),"Yes","No")</f>
        <v>No</v>
      </c>
    </row>
    <row r="4650" customFormat="false" ht="15" hidden="false" customHeight="false" outlineLevel="0" collapsed="false">
      <c r="A4650" s="6" t="s">
        <v>152</v>
      </c>
      <c r="B4650" s="45" t="n">
        <v>42994</v>
      </c>
      <c r="C4650" s="6" t="s">
        <v>180</v>
      </c>
      <c r="D4650" s="6" t="s">
        <v>179</v>
      </c>
      <c r="E4650" s="6" t="s">
        <v>174</v>
      </c>
      <c r="F4650" s="34" t="n">
        <v>0.317528754472733</v>
      </c>
      <c r="G4650" s="34" t="n">
        <v>0.298236618996173</v>
      </c>
      <c r="H4650" s="34" t="n">
        <v>0.0192921354765596</v>
      </c>
      <c r="I4650" s="34" t="n">
        <v>0.0646873463811872</v>
      </c>
      <c r="J4650" s="35" t="n">
        <v>3.35</v>
      </c>
      <c r="K4650" s="6" t="n">
        <v>0</v>
      </c>
      <c r="L4650" s="35" t="n">
        <v>-1</v>
      </c>
      <c r="M4650" s="6" t="str">
        <f aca="false">IF(I4650&lt;=0,"Below 0%",IF(I4650&lt;=0.05,"0-5%",IF(I4650&lt;=0.1,"5-10%",IF(I4650&lt;=0.2,"10-20%",IF(I4650&lt;=0.4,"20-40%","Above 40%")))))</f>
        <v>5-10%</v>
      </c>
      <c r="N4650" s="6" t="str">
        <f aca="false">IF(AND(H4650&gt;=Summary!$B$25,I4650&gt;=Summary!$B$26,I4650&lt;=Summary!$B$27,J4650&gt;=Summary!$B$28,J4650&lt;=Summary!$B$29,F4650*J4650&gt;1),"Yes","No")</f>
        <v>No</v>
      </c>
    </row>
    <row r="4651" customFormat="false" ht="15" hidden="false" customHeight="false" outlineLevel="0" collapsed="false">
      <c r="A4651" s="6" t="s">
        <v>152</v>
      </c>
      <c r="B4651" s="45" t="n">
        <v>42994</v>
      </c>
      <c r="C4651" s="6" t="s">
        <v>180</v>
      </c>
      <c r="D4651" s="6" t="s">
        <v>179</v>
      </c>
      <c r="E4651" s="6" t="s">
        <v>177</v>
      </c>
      <c r="F4651" s="34" t="n">
        <v>0.414518386125565</v>
      </c>
      <c r="G4651" s="34" t="n">
        <v>0.374192012598195</v>
      </c>
      <c r="H4651" s="34" t="n">
        <v>0.04032637352737</v>
      </c>
      <c r="I4651" s="34" t="n">
        <v>0.10776919915357</v>
      </c>
      <c r="J4651" s="35" t="n">
        <v>2.67</v>
      </c>
      <c r="K4651" s="6" t="n">
        <v>1</v>
      </c>
      <c r="L4651" s="35" t="n">
        <v>1.67</v>
      </c>
      <c r="M4651" s="6" t="str">
        <f aca="false">IF(I4651&lt;=0,"Below 0%",IF(I4651&lt;=0.05,"0-5%",IF(I4651&lt;=0.1,"5-10%",IF(I4651&lt;=0.2,"10-20%",IF(I4651&lt;=0.4,"20-40%","Above 40%")))))</f>
        <v>10-20%</v>
      </c>
      <c r="N4651" s="6" t="str">
        <f aca="false">IF(AND(H4651&gt;=Summary!$B$25,I4651&gt;=Summary!$B$26,I4651&lt;=Summary!$B$27,J4651&gt;=Summary!$B$28,J4651&lt;=Summary!$B$29,F4651*J4651&gt;1),"Yes","No")</f>
        <v>Yes</v>
      </c>
    </row>
    <row r="4652" customFormat="false" ht="15" hidden="false" customHeight="false" outlineLevel="0" collapsed="false">
      <c r="A4652" s="6" t="s">
        <v>152</v>
      </c>
      <c r="B4652" s="45" t="n">
        <v>42994</v>
      </c>
      <c r="C4652" s="6" t="s">
        <v>202</v>
      </c>
      <c r="D4652" s="6" t="s">
        <v>195</v>
      </c>
      <c r="E4652" s="6" t="s">
        <v>187</v>
      </c>
      <c r="F4652" s="34" t="n">
        <v>0.389019250869751</v>
      </c>
      <c r="G4652" s="34" t="n">
        <v>0.292869269949066</v>
      </c>
      <c r="H4652" s="34" t="n">
        <v>0.0961499809206848</v>
      </c>
      <c r="I4652" s="34" t="n">
        <v>0.328303413114686</v>
      </c>
      <c r="J4652" s="35" t="n">
        <v>3.5</v>
      </c>
      <c r="K4652" s="6" t="n">
        <v>0</v>
      </c>
      <c r="L4652" s="35" t="n">
        <v>-1</v>
      </c>
      <c r="M4652" s="6" t="str">
        <f aca="false">IF(I4652&lt;=0,"Below 0%",IF(I4652&lt;=0.05,"0-5%",IF(I4652&lt;=0.1,"5-10%",IF(I4652&lt;=0.2,"10-20%",IF(I4652&lt;=0.4,"20-40%","Above 40%")))))</f>
        <v>20-40%</v>
      </c>
      <c r="N4652" s="6" t="str">
        <f aca="false">IF(AND(H4652&gt;=Summary!$B$25,I4652&gt;=Summary!$B$26,I4652&lt;=Summary!$B$27,J4652&gt;=Summary!$B$28,J4652&lt;=Summary!$B$29,F4652*J4652&gt;1),"Yes","No")</f>
        <v>Yes</v>
      </c>
    </row>
    <row r="4653" customFormat="false" ht="15" hidden="false" customHeight="false" outlineLevel="0" collapsed="false">
      <c r="A4653" s="6" t="s">
        <v>152</v>
      </c>
      <c r="B4653" s="45" t="n">
        <v>42994</v>
      </c>
      <c r="C4653" s="6" t="s">
        <v>202</v>
      </c>
      <c r="D4653" s="6" t="s">
        <v>195</v>
      </c>
      <c r="E4653" s="6" t="s">
        <v>174</v>
      </c>
      <c r="F4653" s="34" t="n">
        <v>0.248335331678391</v>
      </c>
      <c r="G4653" s="34" t="n">
        <v>0.297113752122241</v>
      </c>
      <c r="H4653" s="34" t="n">
        <v>-0.0487784204438506</v>
      </c>
      <c r="I4653" s="34" t="n">
        <v>-0.164174226522446</v>
      </c>
      <c r="J4653" s="35" t="n">
        <v>3.45</v>
      </c>
      <c r="K4653" s="6" t="n">
        <v>1</v>
      </c>
      <c r="L4653" s="35" t="n">
        <v>2.45</v>
      </c>
      <c r="M4653" s="6" t="str">
        <f aca="false">IF(I4653&lt;=0,"Below 0%",IF(I4653&lt;=0.05,"0-5%",IF(I4653&lt;=0.1,"5-10%",IF(I4653&lt;=0.2,"10-20%",IF(I4653&lt;=0.4,"20-40%","Above 40%")))))</f>
        <v>Below 0%</v>
      </c>
      <c r="N4653" s="6" t="str">
        <f aca="false">IF(AND(H4653&gt;=Summary!$B$25,I4653&gt;=Summary!$B$26,I4653&lt;=Summary!$B$27,J4653&gt;=Summary!$B$28,J4653&lt;=Summary!$B$29,F4653*J4653&gt;1),"Yes","No")</f>
        <v>No</v>
      </c>
    </row>
    <row r="4654" customFormat="false" ht="15" hidden="false" customHeight="false" outlineLevel="0" collapsed="false">
      <c r="A4654" s="6" t="s">
        <v>152</v>
      </c>
      <c r="B4654" s="45" t="n">
        <v>42994</v>
      </c>
      <c r="C4654" s="6" t="s">
        <v>202</v>
      </c>
      <c r="D4654" s="6" t="s">
        <v>195</v>
      </c>
      <c r="E4654" s="6" t="s">
        <v>177</v>
      </c>
      <c r="F4654" s="34" t="n">
        <v>0.362645447254181</v>
      </c>
      <c r="G4654" s="34" t="n">
        <v>0.410016977928693</v>
      </c>
      <c r="H4654" s="34" t="n">
        <v>-0.0473715306745118</v>
      </c>
      <c r="I4654" s="34" t="n">
        <v>-0.115535534440114</v>
      </c>
      <c r="J4654" s="35" t="n">
        <v>2.5</v>
      </c>
      <c r="K4654" s="6" t="n">
        <v>0</v>
      </c>
      <c r="L4654" s="35" t="n">
        <v>-1</v>
      </c>
      <c r="M4654" s="6" t="str">
        <f aca="false">IF(I4654&lt;=0,"Below 0%",IF(I4654&lt;=0.05,"0-5%",IF(I4654&lt;=0.1,"5-10%",IF(I4654&lt;=0.2,"10-20%",IF(I4654&lt;=0.4,"20-40%","Above 40%")))))</f>
        <v>Below 0%</v>
      </c>
      <c r="N4654" s="6" t="str">
        <f aca="false">IF(AND(H4654&gt;=Summary!$B$25,I4654&gt;=Summary!$B$26,I4654&lt;=Summary!$B$27,J4654&gt;=Summary!$B$28,J4654&lt;=Summary!$B$29,F4654*J4654&gt;1),"Yes","No")</f>
        <v>No</v>
      </c>
    </row>
    <row r="4655" customFormat="false" ht="15" hidden="false" customHeight="false" outlineLevel="0" collapsed="false">
      <c r="A4655" s="6" t="s">
        <v>152</v>
      </c>
      <c r="B4655" s="45" t="n">
        <v>42994</v>
      </c>
      <c r="C4655" s="6" t="s">
        <v>183</v>
      </c>
      <c r="D4655" s="6" t="s">
        <v>196</v>
      </c>
      <c r="E4655" s="6" t="s">
        <v>187</v>
      </c>
      <c r="F4655" s="34" t="n">
        <v>0.60893851518631</v>
      </c>
      <c r="G4655" s="34" t="n">
        <v>0.769361397863878</v>
      </c>
      <c r="H4655" s="34" t="n">
        <v>-0.160422882677568</v>
      </c>
      <c r="I4655" s="34" t="n">
        <v>-0.208514338154969</v>
      </c>
      <c r="J4655" s="35" t="n">
        <v>1.3</v>
      </c>
      <c r="K4655" s="6" t="n">
        <v>0</v>
      </c>
      <c r="L4655" s="35" t="n">
        <v>-1</v>
      </c>
      <c r="M4655" s="6" t="str">
        <f aca="false">IF(I4655&lt;=0,"Below 0%",IF(I4655&lt;=0.05,"0-5%",IF(I4655&lt;=0.1,"5-10%",IF(I4655&lt;=0.2,"10-20%",IF(I4655&lt;=0.4,"20-40%","Above 40%")))))</f>
        <v>Below 0%</v>
      </c>
      <c r="N4655" s="6" t="str">
        <f aca="false">IF(AND(H4655&gt;=Summary!$B$25,I4655&gt;=Summary!$B$26,I4655&lt;=Summary!$B$27,J4655&gt;=Summary!$B$28,J4655&lt;=Summary!$B$29,F4655*J4655&gt;1),"Yes","No")</f>
        <v>No</v>
      </c>
    </row>
    <row r="4656" customFormat="false" ht="15" hidden="false" customHeight="false" outlineLevel="0" collapsed="false">
      <c r="A4656" s="6" t="s">
        <v>152</v>
      </c>
      <c r="B4656" s="45" t="n">
        <v>42994</v>
      </c>
      <c r="C4656" s="6" t="s">
        <v>183</v>
      </c>
      <c r="D4656" s="6" t="s">
        <v>196</v>
      </c>
      <c r="E4656" s="6" t="s">
        <v>174</v>
      </c>
      <c r="F4656" s="34" t="n">
        <v>0.270540624856949</v>
      </c>
      <c r="G4656" s="34" t="n">
        <v>0.1562765339411</v>
      </c>
      <c r="H4656" s="34" t="n">
        <v>0.114264090915849</v>
      </c>
      <c r="I4656" s="34" t="n">
        <v>0.731166017278794</v>
      </c>
      <c r="J4656" s="35" t="n">
        <v>6.4</v>
      </c>
      <c r="K4656" s="6" t="n">
        <v>1</v>
      </c>
      <c r="L4656" s="35" t="n">
        <v>5.4</v>
      </c>
      <c r="M4656" s="6" t="str">
        <f aca="false">IF(I4656&lt;=0,"Below 0%",IF(I4656&lt;=0.05,"0-5%",IF(I4656&lt;=0.1,"5-10%",IF(I4656&lt;=0.2,"10-20%",IF(I4656&lt;=0.4,"20-40%","Above 40%")))))</f>
        <v>Above 40%</v>
      </c>
      <c r="N4656" s="6" t="str">
        <f aca="false">IF(AND(H4656&gt;=Summary!$B$25,I4656&gt;=Summary!$B$26,I4656&lt;=Summary!$B$27,J4656&gt;=Summary!$B$28,J4656&lt;=Summary!$B$29,F4656*J4656&gt;1),"Yes","No")</f>
        <v>No</v>
      </c>
    </row>
    <row r="4657" customFormat="false" ht="15" hidden="false" customHeight="false" outlineLevel="0" collapsed="false">
      <c r="A4657" s="6" t="s">
        <v>152</v>
      </c>
      <c r="B4657" s="45" t="n">
        <v>42994</v>
      </c>
      <c r="C4657" s="6" t="s">
        <v>183</v>
      </c>
      <c r="D4657" s="6" t="s">
        <v>196</v>
      </c>
      <c r="E4657" s="6" t="s">
        <v>177</v>
      </c>
      <c r="F4657" s="34" t="n">
        <v>0.120520852506161</v>
      </c>
      <c r="G4657" s="34" t="n">
        <v>0.0743620681950217</v>
      </c>
      <c r="H4657" s="34" t="n">
        <v>0.0461587843111391</v>
      </c>
      <c r="I4657" s="34" t="n">
        <v>0.620730238299494</v>
      </c>
      <c r="J4657" s="35" t="n">
        <v>13.45</v>
      </c>
      <c r="K4657" s="6" t="n">
        <v>0</v>
      </c>
      <c r="L4657" s="35" t="n">
        <v>-1</v>
      </c>
      <c r="M4657" s="6" t="str">
        <f aca="false">IF(I4657&lt;=0,"Below 0%",IF(I4657&lt;=0.05,"0-5%",IF(I4657&lt;=0.1,"5-10%",IF(I4657&lt;=0.2,"10-20%",IF(I4657&lt;=0.4,"20-40%","Above 40%")))))</f>
        <v>Above 40%</v>
      </c>
      <c r="N4657" s="6" t="str">
        <f aca="false">IF(AND(H4657&gt;=Summary!$B$25,I4657&gt;=Summary!$B$26,I4657&lt;=Summary!$B$27,J4657&gt;=Summary!$B$28,J4657&lt;=Summary!$B$29,F4657*J4657&gt;1),"Yes","No")</f>
        <v>No</v>
      </c>
    </row>
    <row r="4658" customFormat="false" ht="15" hidden="false" customHeight="false" outlineLevel="0" collapsed="false">
      <c r="A4658" s="6" t="s">
        <v>152</v>
      </c>
      <c r="B4658" s="45" t="n">
        <v>42994</v>
      </c>
      <c r="C4658" s="6" t="s">
        <v>188</v>
      </c>
      <c r="D4658" s="6" t="s">
        <v>192</v>
      </c>
      <c r="E4658" s="6" t="s">
        <v>187</v>
      </c>
      <c r="F4658" s="34" t="n">
        <v>0.463529497385025</v>
      </c>
      <c r="G4658" s="34" t="n">
        <v>0.411412695020304</v>
      </c>
      <c r="H4658" s="34" t="n">
        <v>0.0521168023647216</v>
      </c>
      <c r="I4658" s="34" t="n">
        <v>0.126677671825731</v>
      </c>
      <c r="J4658" s="35" t="n">
        <v>2.43</v>
      </c>
      <c r="K4658" s="6" t="n">
        <v>1</v>
      </c>
      <c r="L4658" s="35" t="n">
        <v>1.43</v>
      </c>
      <c r="M4658" s="6" t="str">
        <f aca="false">IF(I4658&lt;=0,"Below 0%",IF(I4658&lt;=0.05,"0-5%",IF(I4658&lt;=0.1,"5-10%",IF(I4658&lt;=0.2,"10-20%",IF(I4658&lt;=0.4,"20-40%","Above 40%")))))</f>
        <v>10-20%</v>
      </c>
      <c r="N4658" s="6" t="str">
        <f aca="false">IF(AND(H4658&gt;=Summary!$B$25,I4658&gt;=Summary!$B$26,I4658&lt;=Summary!$B$27,J4658&gt;=Summary!$B$28,J4658&lt;=Summary!$B$29,F4658*J4658&gt;1),"Yes","No")</f>
        <v>Yes</v>
      </c>
    </row>
    <row r="4659" customFormat="false" ht="15" hidden="false" customHeight="false" outlineLevel="0" collapsed="false">
      <c r="A4659" s="6" t="s">
        <v>152</v>
      </c>
      <c r="B4659" s="45" t="n">
        <v>42994</v>
      </c>
      <c r="C4659" s="6" t="s">
        <v>188</v>
      </c>
      <c r="D4659" s="6" t="s">
        <v>192</v>
      </c>
      <c r="E4659" s="6" t="s">
        <v>174</v>
      </c>
      <c r="F4659" s="34" t="n">
        <v>0.270739942789078</v>
      </c>
      <c r="G4659" s="34" t="n">
        <v>0.302949348151314</v>
      </c>
      <c r="H4659" s="34" t="n">
        <v>-0.0322094053622367</v>
      </c>
      <c r="I4659" s="34" t="n">
        <v>-0.10631944105108</v>
      </c>
      <c r="J4659" s="35" t="n">
        <v>3.3</v>
      </c>
      <c r="K4659" s="6" t="n">
        <v>0</v>
      </c>
      <c r="L4659" s="35" t="n">
        <v>-1</v>
      </c>
      <c r="M4659" s="6" t="str">
        <f aca="false">IF(I4659&lt;=0,"Below 0%",IF(I4659&lt;=0.05,"0-5%",IF(I4659&lt;=0.1,"5-10%",IF(I4659&lt;=0.2,"10-20%",IF(I4659&lt;=0.4,"20-40%","Above 40%")))))</f>
        <v>Below 0%</v>
      </c>
      <c r="N4659" s="6" t="str">
        <f aca="false">IF(AND(H4659&gt;=Summary!$B$25,I4659&gt;=Summary!$B$26,I4659&lt;=Summary!$B$27,J4659&gt;=Summary!$B$28,J4659&lt;=Summary!$B$29,F4659*J4659&gt;1),"Yes","No")</f>
        <v>No</v>
      </c>
    </row>
    <row r="4660" customFormat="false" ht="15" hidden="false" customHeight="false" outlineLevel="0" collapsed="false">
      <c r="A4660" s="6" t="s">
        <v>152</v>
      </c>
      <c r="B4660" s="45" t="n">
        <v>42994</v>
      </c>
      <c r="C4660" s="6" t="s">
        <v>188</v>
      </c>
      <c r="D4660" s="6" t="s">
        <v>192</v>
      </c>
      <c r="E4660" s="6" t="s">
        <v>177</v>
      </c>
      <c r="F4660" s="34" t="n">
        <v>0.265730530023575</v>
      </c>
      <c r="G4660" s="34" t="n">
        <v>0.285637956828382</v>
      </c>
      <c r="H4660" s="34" t="n">
        <v>-0.0199074268048073</v>
      </c>
      <c r="I4660" s="34" t="n">
        <v>-0.0696946128093477</v>
      </c>
      <c r="J4660" s="35" t="n">
        <v>3.5</v>
      </c>
      <c r="K4660" s="6" t="n">
        <v>0</v>
      </c>
      <c r="L4660" s="35" t="n">
        <v>-1</v>
      </c>
      <c r="M4660" s="6" t="str">
        <f aca="false">IF(I4660&lt;=0,"Below 0%",IF(I4660&lt;=0.05,"0-5%",IF(I4660&lt;=0.1,"5-10%",IF(I4660&lt;=0.2,"10-20%",IF(I4660&lt;=0.4,"20-40%","Above 40%")))))</f>
        <v>Below 0%</v>
      </c>
      <c r="N4660" s="6" t="str">
        <f aca="false">IF(AND(H4660&gt;=Summary!$B$25,I4660&gt;=Summary!$B$26,I4660&lt;=Summary!$B$27,J4660&gt;=Summary!$B$28,J4660&lt;=Summary!$B$29,F4660*J4660&gt;1),"Yes","No")</f>
        <v>No</v>
      </c>
    </row>
    <row r="4661" customFormat="false" ht="15" hidden="false" customHeight="false" outlineLevel="0" collapsed="false">
      <c r="A4661" s="6" t="s">
        <v>152</v>
      </c>
      <c r="B4661" s="45" t="n">
        <v>42994</v>
      </c>
      <c r="C4661" s="6" t="s">
        <v>181</v>
      </c>
      <c r="D4661" s="6" t="s">
        <v>175</v>
      </c>
      <c r="E4661" s="6" t="s">
        <v>187</v>
      </c>
      <c r="F4661" s="34" t="n">
        <v>0.66520094871521</v>
      </c>
      <c r="G4661" s="34" t="n">
        <v>0.789829998495562</v>
      </c>
      <c r="H4661" s="34" t="n">
        <v>-0.124629049780352</v>
      </c>
      <c r="I4661" s="34" t="n">
        <v>-0.157792246455238</v>
      </c>
      <c r="J4661" s="35" t="n">
        <v>1.27</v>
      </c>
      <c r="K4661" s="6" t="n">
        <v>0</v>
      </c>
      <c r="L4661" s="35" t="n">
        <v>-1</v>
      </c>
      <c r="M4661" s="6" t="str">
        <f aca="false">IF(I4661&lt;=0,"Below 0%",IF(I4661&lt;=0.05,"0-5%",IF(I4661&lt;=0.1,"5-10%",IF(I4661&lt;=0.2,"10-20%",IF(I4661&lt;=0.4,"20-40%","Above 40%")))))</f>
        <v>Below 0%</v>
      </c>
      <c r="N4661" s="6" t="str">
        <f aca="false">IF(AND(H4661&gt;=Summary!$B$25,I4661&gt;=Summary!$B$26,I4661&lt;=Summary!$B$27,J4661&gt;=Summary!$B$28,J4661&lt;=Summary!$B$29,F4661*J4661&gt;1),"Yes","No")</f>
        <v>No</v>
      </c>
    </row>
    <row r="4662" customFormat="false" ht="15" hidden="false" customHeight="false" outlineLevel="0" collapsed="false">
      <c r="A4662" s="6" t="s">
        <v>152</v>
      </c>
      <c r="B4662" s="45" t="n">
        <v>42994</v>
      </c>
      <c r="C4662" s="6" t="s">
        <v>181</v>
      </c>
      <c r="D4662" s="6" t="s">
        <v>175</v>
      </c>
      <c r="E4662" s="6" t="s">
        <v>174</v>
      </c>
      <c r="F4662" s="34" t="n">
        <v>0.229581281542778</v>
      </c>
      <c r="G4662" s="34" t="n">
        <v>0.143297728298481</v>
      </c>
      <c r="H4662" s="34" t="n">
        <v>0.0862835532442975</v>
      </c>
      <c r="I4662" s="34" t="n">
        <v>0.602127851354169</v>
      </c>
      <c r="J4662" s="35" t="n">
        <v>7</v>
      </c>
      <c r="K4662" s="6" t="n">
        <v>1</v>
      </c>
      <c r="L4662" s="35" t="n">
        <v>6</v>
      </c>
      <c r="M4662" s="6" t="str">
        <f aca="false">IF(I4662&lt;=0,"Below 0%",IF(I4662&lt;=0.05,"0-5%",IF(I4662&lt;=0.1,"5-10%",IF(I4662&lt;=0.2,"10-20%",IF(I4662&lt;=0.4,"20-40%","Above 40%")))))</f>
        <v>Above 40%</v>
      </c>
      <c r="N4662" s="6" t="str">
        <f aca="false">IF(AND(H4662&gt;=Summary!$B$25,I4662&gt;=Summary!$B$26,I4662&lt;=Summary!$B$27,J4662&gt;=Summary!$B$28,J4662&lt;=Summary!$B$29,F4662*J4662&gt;1),"Yes","No")</f>
        <v>No</v>
      </c>
    </row>
    <row r="4663" customFormat="false" ht="15" hidden="false" customHeight="false" outlineLevel="0" collapsed="false">
      <c r="A4663" s="6" t="s">
        <v>152</v>
      </c>
      <c r="B4663" s="45" t="n">
        <v>42994</v>
      </c>
      <c r="C4663" s="6" t="s">
        <v>181</v>
      </c>
      <c r="D4663" s="6" t="s">
        <v>175</v>
      </c>
      <c r="E4663" s="6" t="s">
        <v>177</v>
      </c>
      <c r="F4663" s="34" t="n">
        <v>0.105217732489109</v>
      </c>
      <c r="G4663" s="34" t="n">
        <v>0.0668722732059576</v>
      </c>
      <c r="H4663" s="34" t="n">
        <v>0.0383454592831515</v>
      </c>
      <c r="I4663" s="34" t="n">
        <v>0.573413425995743</v>
      </c>
      <c r="J4663" s="35" t="n">
        <v>15</v>
      </c>
      <c r="K4663" s="6" t="n">
        <v>0</v>
      </c>
      <c r="L4663" s="35" t="n">
        <v>-1</v>
      </c>
      <c r="M4663" s="6" t="str">
        <f aca="false">IF(I4663&lt;=0,"Below 0%",IF(I4663&lt;=0.05,"0-5%",IF(I4663&lt;=0.1,"5-10%",IF(I4663&lt;=0.2,"10-20%",IF(I4663&lt;=0.4,"20-40%","Above 40%")))))</f>
        <v>Above 40%</v>
      </c>
      <c r="N4663" s="6" t="str">
        <f aca="false">IF(AND(H4663&gt;=Summary!$B$25,I4663&gt;=Summary!$B$26,I4663&lt;=Summary!$B$27,J4663&gt;=Summary!$B$28,J4663&lt;=Summary!$B$29,F4663*J4663&gt;1),"Yes","No")</f>
        <v>No</v>
      </c>
    </row>
    <row r="4664" customFormat="false" ht="15" hidden="false" customHeight="false" outlineLevel="0" collapsed="false">
      <c r="A4664" s="6" t="s">
        <v>152</v>
      </c>
      <c r="B4664" s="45" t="n">
        <v>42994</v>
      </c>
      <c r="C4664" s="6" t="s">
        <v>198</v>
      </c>
      <c r="D4664" s="6" t="s">
        <v>194</v>
      </c>
      <c r="E4664" s="6" t="s">
        <v>187</v>
      </c>
      <c r="F4664" s="34" t="n">
        <v>0.152047827839851</v>
      </c>
      <c r="G4664" s="34" t="n">
        <v>0.100341796875</v>
      </c>
      <c r="H4664" s="34" t="n">
        <v>0.0517060309648514</v>
      </c>
      <c r="I4664" s="34" t="n">
        <v>0.515299033654577</v>
      </c>
      <c r="J4664" s="35" t="n">
        <v>10</v>
      </c>
      <c r="K4664" s="6" t="n">
        <v>0</v>
      </c>
      <c r="L4664" s="35" t="n">
        <v>-1</v>
      </c>
      <c r="M4664" s="6" t="str">
        <f aca="false">IF(I4664&lt;=0,"Below 0%",IF(I4664&lt;=0.05,"0-5%",IF(I4664&lt;=0.1,"5-10%",IF(I4664&lt;=0.2,"10-20%",IF(I4664&lt;=0.4,"20-40%","Above 40%")))))</f>
        <v>Above 40%</v>
      </c>
      <c r="N4664" s="6" t="str">
        <f aca="false">IF(AND(H4664&gt;=Summary!$B$25,I4664&gt;=Summary!$B$26,I4664&lt;=Summary!$B$27,J4664&gt;=Summary!$B$28,J4664&lt;=Summary!$B$29,F4664*J4664&gt;1),"Yes","No")</f>
        <v>No</v>
      </c>
    </row>
    <row r="4665" customFormat="false" ht="15" hidden="false" customHeight="false" outlineLevel="0" collapsed="false">
      <c r="A4665" s="6" t="s">
        <v>152</v>
      </c>
      <c r="B4665" s="45" t="n">
        <v>42994</v>
      </c>
      <c r="C4665" s="6" t="s">
        <v>198</v>
      </c>
      <c r="D4665" s="6" t="s">
        <v>194</v>
      </c>
      <c r="E4665" s="6" t="s">
        <v>174</v>
      </c>
      <c r="F4665" s="34" t="n">
        <v>0.144781187176704</v>
      </c>
      <c r="G4665" s="34" t="n">
        <v>0.167236328125</v>
      </c>
      <c r="H4665" s="34" t="n">
        <v>-0.0224551409482956</v>
      </c>
      <c r="I4665" s="34" t="n">
        <v>-0.134271908502509</v>
      </c>
      <c r="J4665" s="35" t="n">
        <v>6</v>
      </c>
      <c r="K4665" s="6" t="n">
        <v>0</v>
      </c>
      <c r="L4665" s="35" t="n">
        <v>-1</v>
      </c>
      <c r="M4665" s="6" t="str">
        <f aca="false">IF(I4665&lt;=0,"Below 0%",IF(I4665&lt;=0.05,"0-5%",IF(I4665&lt;=0.1,"5-10%",IF(I4665&lt;=0.2,"10-20%",IF(I4665&lt;=0.4,"20-40%","Above 40%")))))</f>
        <v>Below 0%</v>
      </c>
      <c r="N4665" s="6" t="str">
        <f aca="false">IF(AND(H4665&gt;=Summary!$B$25,I4665&gt;=Summary!$B$26,I4665&lt;=Summary!$B$27,J4665&gt;=Summary!$B$28,J4665&lt;=Summary!$B$29,F4665*J4665&gt;1),"Yes","No")</f>
        <v>No</v>
      </c>
    </row>
    <row r="4666" customFormat="false" ht="15" hidden="false" customHeight="false" outlineLevel="0" collapsed="false">
      <c r="A4666" s="6" t="s">
        <v>152</v>
      </c>
      <c r="B4666" s="45" t="n">
        <v>42994</v>
      </c>
      <c r="C4666" s="6" t="s">
        <v>198</v>
      </c>
      <c r="D4666" s="6" t="s">
        <v>194</v>
      </c>
      <c r="E4666" s="6" t="s">
        <v>177</v>
      </c>
      <c r="F4666" s="34" t="n">
        <v>0.703171014785767</v>
      </c>
      <c r="G4666" s="34" t="n">
        <v>0.732421875</v>
      </c>
      <c r="H4666" s="34" t="n">
        <v>-0.0292508602142334</v>
      </c>
      <c r="I4666" s="34" t="n">
        <v>-0.0399371744791667</v>
      </c>
      <c r="J4666" s="35" t="n">
        <v>1.37</v>
      </c>
      <c r="K4666" s="6" t="n">
        <v>1</v>
      </c>
      <c r="L4666" s="35" t="n">
        <v>0.37</v>
      </c>
      <c r="M4666" s="6" t="str">
        <f aca="false">IF(I4666&lt;=0,"Below 0%",IF(I4666&lt;=0.05,"0-5%",IF(I4666&lt;=0.1,"5-10%",IF(I4666&lt;=0.2,"10-20%",IF(I4666&lt;=0.4,"20-40%","Above 40%")))))</f>
        <v>Below 0%</v>
      </c>
      <c r="N4666" s="6" t="str">
        <f aca="false">IF(AND(H4666&gt;=Summary!$B$25,I4666&gt;=Summary!$B$26,I4666&lt;=Summary!$B$27,J4666&gt;=Summary!$B$28,J4666&lt;=Summary!$B$29,F4666*J4666&gt;1),"Yes","No")</f>
        <v>No</v>
      </c>
    </row>
    <row r="4667" customFormat="false" ht="15" hidden="false" customHeight="false" outlineLevel="0" collapsed="false">
      <c r="A4667" s="6" t="s">
        <v>152</v>
      </c>
      <c r="B4667" s="45" t="n">
        <v>42994</v>
      </c>
      <c r="C4667" s="6" t="s">
        <v>178</v>
      </c>
      <c r="D4667" s="6" t="s">
        <v>189</v>
      </c>
      <c r="E4667" s="6" t="s">
        <v>187</v>
      </c>
      <c r="F4667" s="34" t="n">
        <v>0.347033232450485</v>
      </c>
      <c r="G4667" s="34" t="n">
        <v>0.411295273173726</v>
      </c>
      <c r="H4667" s="34" t="n">
        <v>-0.064262040723241</v>
      </c>
      <c r="I4667" s="34" t="n">
        <v>-0.156243081101731</v>
      </c>
      <c r="J4667" s="35" t="n">
        <v>2.45</v>
      </c>
      <c r="K4667" s="6" t="n">
        <v>0</v>
      </c>
      <c r="L4667" s="35" t="n">
        <v>-1</v>
      </c>
      <c r="M4667" s="6" t="str">
        <f aca="false">IF(I4667&lt;=0,"Below 0%",IF(I4667&lt;=0.05,"0-5%",IF(I4667&lt;=0.1,"5-10%",IF(I4667&lt;=0.2,"10-20%",IF(I4667&lt;=0.4,"20-40%","Above 40%")))))</f>
        <v>Below 0%</v>
      </c>
      <c r="N4667" s="6" t="str">
        <f aca="false">IF(AND(H4667&gt;=Summary!$B$25,I4667&gt;=Summary!$B$26,I4667&lt;=Summary!$B$27,J4667&gt;=Summary!$B$28,J4667&lt;=Summary!$B$29,F4667*J4667&gt;1),"Yes","No")</f>
        <v>No</v>
      </c>
    </row>
    <row r="4668" customFormat="false" ht="15" hidden="false" customHeight="false" outlineLevel="0" collapsed="false">
      <c r="A4668" s="6" t="s">
        <v>152</v>
      </c>
      <c r="B4668" s="45" t="n">
        <v>42994</v>
      </c>
      <c r="C4668" s="6" t="s">
        <v>178</v>
      </c>
      <c r="D4668" s="6" t="s">
        <v>189</v>
      </c>
      <c r="E4668" s="6" t="s">
        <v>174</v>
      </c>
      <c r="F4668" s="34" t="n">
        <v>0.389150559902191</v>
      </c>
      <c r="G4668" s="34" t="n">
        <v>0.300798035604665</v>
      </c>
      <c r="H4668" s="34" t="n">
        <v>0.0883525242975257</v>
      </c>
      <c r="I4668" s="34" t="n">
        <v>0.293727065470754</v>
      </c>
      <c r="J4668" s="35" t="n">
        <v>3.35</v>
      </c>
      <c r="K4668" s="6" t="n">
        <v>1</v>
      </c>
      <c r="L4668" s="35" t="n">
        <v>2.35</v>
      </c>
      <c r="M4668" s="6" t="str">
        <f aca="false">IF(I4668&lt;=0,"Below 0%",IF(I4668&lt;=0.05,"0-5%",IF(I4668&lt;=0.1,"5-10%",IF(I4668&lt;=0.2,"10-20%",IF(I4668&lt;=0.4,"20-40%","Above 40%")))))</f>
        <v>20-40%</v>
      </c>
      <c r="N4668" s="6" t="str">
        <f aca="false">IF(AND(H4668&gt;=Summary!$B$25,I4668&gt;=Summary!$B$26,I4668&lt;=Summary!$B$27,J4668&gt;=Summary!$B$28,J4668&lt;=Summary!$B$29,F4668*J4668&gt;1),"Yes","No")</f>
        <v>Yes</v>
      </c>
    </row>
    <row r="4669" customFormat="false" ht="15" hidden="false" customHeight="false" outlineLevel="0" collapsed="false">
      <c r="A4669" s="6" t="s">
        <v>152</v>
      </c>
      <c r="B4669" s="45" t="n">
        <v>42994</v>
      </c>
      <c r="C4669" s="6" t="s">
        <v>178</v>
      </c>
      <c r="D4669" s="6" t="s">
        <v>189</v>
      </c>
      <c r="E4669" s="6" t="s">
        <v>177</v>
      </c>
      <c r="F4669" s="34" t="n">
        <v>0.263816207647324</v>
      </c>
      <c r="G4669" s="34" t="n">
        <v>0.287906691221608</v>
      </c>
      <c r="H4669" s="34" t="n">
        <v>-0.0240904835742848</v>
      </c>
      <c r="I4669" s="34" t="n">
        <v>-0.08367462205226</v>
      </c>
      <c r="J4669" s="35" t="n">
        <v>3.5</v>
      </c>
      <c r="K4669" s="6" t="n">
        <v>0</v>
      </c>
      <c r="L4669" s="35" t="n">
        <v>-1</v>
      </c>
      <c r="M4669" s="6" t="str">
        <f aca="false">IF(I4669&lt;=0,"Below 0%",IF(I4669&lt;=0.05,"0-5%",IF(I4669&lt;=0.1,"5-10%",IF(I4669&lt;=0.2,"10-20%",IF(I4669&lt;=0.4,"20-40%","Above 40%")))))</f>
        <v>Below 0%</v>
      </c>
      <c r="N4669" s="6" t="str">
        <f aca="false">IF(AND(H4669&gt;=Summary!$B$25,I4669&gt;=Summary!$B$26,I4669&lt;=Summary!$B$27,J4669&gt;=Summary!$B$28,J4669&lt;=Summary!$B$29,F4669*J4669&gt;1),"Yes","No")</f>
        <v>No</v>
      </c>
    </row>
    <row r="4670" customFormat="false" ht="15" hidden="false" customHeight="false" outlineLevel="0" collapsed="false">
      <c r="A4670" s="6" t="s">
        <v>152</v>
      </c>
      <c r="B4670" s="45" t="n">
        <v>42995</v>
      </c>
      <c r="C4670" s="6" t="s">
        <v>190</v>
      </c>
      <c r="D4670" s="6" t="s">
        <v>185</v>
      </c>
      <c r="E4670" s="6" t="s">
        <v>187</v>
      </c>
      <c r="F4670" s="34" t="n">
        <v>0.633936047554016</v>
      </c>
      <c r="G4670" s="34" t="n">
        <v>0.542993608399593</v>
      </c>
      <c r="H4670" s="34" t="n">
        <v>0.0909424391544228</v>
      </c>
      <c r="I4670" s="34" t="n">
        <v>0.167483443170656</v>
      </c>
      <c r="J4670" s="35" t="n">
        <v>1.85</v>
      </c>
      <c r="K4670" s="6" t="n">
        <v>0</v>
      </c>
      <c r="L4670" s="35" t="n">
        <v>-1</v>
      </c>
      <c r="M4670" s="6" t="str">
        <f aca="false">IF(I4670&lt;=0,"Below 0%",IF(I4670&lt;=0.05,"0-5%",IF(I4670&lt;=0.1,"5-10%",IF(I4670&lt;=0.2,"10-20%",IF(I4670&lt;=0.4,"20-40%","Above 40%")))))</f>
        <v>10-20%</v>
      </c>
      <c r="N4670" s="6" t="str">
        <f aca="false">IF(AND(H4670&gt;=Summary!$B$25,I4670&gt;=Summary!$B$26,I4670&lt;=Summary!$B$27,J4670&gt;=Summary!$B$28,J4670&lt;=Summary!$B$29,F4670*J4670&gt;1),"Yes","No")</f>
        <v>Yes</v>
      </c>
    </row>
    <row r="4671" customFormat="false" ht="15" hidden="false" customHeight="false" outlineLevel="0" collapsed="false">
      <c r="A4671" s="6" t="s">
        <v>152</v>
      </c>
      <c r="B4671" s="45" t="n">
        <v>42995</v>
      </c>
      <c r="C4671" s="6" t="s">
        <v>190</v>
      </c>
      <c r="D4671" s="6" t="s">
        <v>185</v>
      </c>
      <c r="E4671" s="6" t="s">
        <v>174</v>
      </c>
      <c r="F4671" s="34" t="n">
        <v>0.233162805438042</v>
      </c>
      <c r="G4671" s="34" t="n">
        <v>0.249885118293345</v>
      </c>
      <c r="H4671" s="34" t="n">
        <v>-0.0167223128553036</v>
      </c>
      <c r="I4671" s="34" t="n">
        <v>-0.0669200029578108</v>
      </c>
      <c r="J4671" s="35" t="n">
        <v>4.02</v>
      </c>
      <c r="K4671" s="6" t="n">
        <v>1</v>
      </c>
      <c r="L4671" s="35" t="n">
        <v>3.02</v>
      </c>
      <c r="M4671" s="6" t="str">
        <f aca="false">IF(I4671&lt;=0,"Below 0%",IF(I4671&lt;=0.05,"0-5%",IF(I4671&lt;=0.1,"5-10%",IF(I4671&lt;=0.2,"10-20%",IF(I4671&lt;=0.4,"20-40%","Above 40%")))))</f>
        <v>Below 0%</v>
      </c>
      <c r="N4671" s="6" t="str">
        <f aca="false">IF(AND(H4671&gt;=Summary!$B$25,I4671&gt;=Summary!$B$26,I4671&lt;=Summary!$B$27,J4671&gt;=Summary!$B$28,J4671&lt;=Summary!$B$29,F4671*J4671&gt;1),"Yes","No")</f>
        <v>No</v>
      </c>
    </row>
    <row r="4672" customFormat="false" ht="15" hidden="false" customHeight="false" outlineLevel="0" collapsed="false">
      <c r="A4672" s="6" t="s">
        <v>152</v>
      </c>
      <c r="B4672" s="45" t="n">
        <v>42995</v>
      </c>
      <c r="C4672" s="6" t="s">
        <v>190</v>
      </c>
      <c r="D4672" s="6" t="s">
        <v>185</v>
      </c>
      <c r="E4672" s="6" t="s">
        <v>177</v>
      </c>
      <c r="F4672" s="34" t="n">
        <v>0.132901176810265</v>
      </c>
      <c r="G4672" s="34" t="n">
        <v>0.207121273307061</v>
      </c>
      <c r="H4672" s="34" t="n">
        <v>-0.0742200964967968</v>
      </c>
      <c r="I4672" s="34" t="n">
        <v>-0.358341252502654</v>
      </c>
      <c r="J4672" s="35" t="n">
        <v>4.85</v>
      </c>
      <c r="K4672" s="6" t="n">
        <v>0</v>
      </c>
      <c r="L4672" s="35" t="n">
        <v>-1</v>
      </c>
      <c r="M4672" s="6" t="str">
        <f aca="false">IF(I4672&lt;=0,"Below 0%",IF(I4672&lt;=0.05,"0-5%",IF(I4672&lt;=0.1,"5-10%",IF(I4672&lt;=0.2,"10-20%",IF(I4672&lt;=0.4,"20-40%","Above 40%")))))</f>
        <v>Below 0%</v>
      </c>
      <c r="N4672" s="6" t="str">
        <f aca="false">IF(AND(H4672&gt;=Summary!$B$25,I4672&gt;=Summary!$B$26,I4672&lt;=Summary!$B$27,J4672&gt;=Summary!$B$28,J4672&lt;=Summary!$B$29,F4672*J4672&gt;1),"Yes","No")</f>
        <v>No</v>
      </c>
    </row>
    <row r="4673" customFormat="false" ht="15" hidden="false" customHeight="false" outlineLevel="0" collapsed="false">
      <c r="A4673" s="6" t="s">
        <v>152</v>
      </c>
      <c r="B4673" s="45" t="n">
        <v>42995</v>
      </c>
      <c r="C4673" s="6" t="s">
        <v>176</v>
      </c>
      <c r="D4673" s="6" t="s">
        <v>173</v>
      </c>
      <c r="E4673" s="6" t="s">
        <v>187</v>
      </c>
      <c r="F4673" s="34" t="n">
        <v>0.732647955417633</v>
      </c>
      <c r="G4673" s="34" t="n">
        <v>0.734966592427617</v>
      </c>
      <c r="H4673" s="34" t="n">
        <v>-0.0023186370099838</v>
      </c>
      <c r="I4673" s="34" t="n">
        <v>-0.0031547515681295</v>
      </c>
      <c r="J4673" s="35" t="n">
        <v>1.36</v>
      </c>
      <c r="K4673" s="6" t="n">
        <v>1</v>
      </c>
      <c r="L4673" s="35" t="n">
        <v>0.36</v>
      </c>
      <c r="M4673" s="6" t="str">
        <f aca="false">IF(I4673&lt;=0,"Below 0%",IF(I4673&lt;=0.05,"0-5%",IF(I4673&lt;=0.1,"5-10%",IF(I4673&lt;=0.2,"10-20%",IF(I4673&lt;=0.4,"20-40%","Above 40%")))))</f>
        <v>Below 0%</v>
      </c>
      <c r="N4673" s="6" t="str">
        <f aca="false">IF(AND(H4673&gt;=Summary!$B$25,I4673&gt;=Summary!$B$26,I4673&lt;=Summary!$B$27,J4673&gt;=Summary!$B$28,J4673&lt;=Summary!$B$29,F4673*J4673&gt;1),"Yes","No")</f>
        <v>No</v>
      </c>
    </row>
    <row r="4674" customFormat="false" ht="15" hidden="false" customHeight="false" outlineLevel="0" collapsed="false">
      <c r="A4674" s="6" t="s">
        <v>152</v>
      </c>
      <c r="B4674" s="45" t="n">
        <v>42995</v>
      </c>
      <c r="C4674" s="6" t="s">
        <v>176</v>
      </c>
      <c r="D4674" s="6" t="s">
        <v>173</v>
      </c>
      <c r="E4674" s="6" t="s">
        <v>174</v>
      </c>
      <c r="F4674" s="34" t="n">
        <v>0.16116014122963</v>
      </c>
      <c r="G4674" s="34" t="n">
        <v>0.18173719376392</v>
      </c>
      <c r="H4674" s="34" t="n">
        <v>-0.0205770525342903</v>
      </c>
      <c r="I4674" s="34" t="n">
        <v>-0.113224222890887</v>
      </c>
      <c r="J4674" s="35" t="n">
        <v>5.5</v>
      </c>
      <c r="K4674" s="6" t="n">
        <v>0</v>
      </c>
      <c r="L4674" s="35" t="n">
        <v>-1</v>
      </c>
      <c r="M4674" s="6" t="str">
        <f aca="false">IF(I4674&lt;=0,"Below 0%",IF(I4674&lt;=0.05,"0-5%",IF(I4674&lt;=0.1,"5-10%",IF(I4674&lt;=0.2,"10-20%",IF(I4674&lt;=0.4,"20-40%","Above 40%")))))</f>
        <v>Below 0%</v>
      </c>
      <c r="N4674" s="6" t="str">
        <f aca="false">IF(AND(H4674&gt;=Summary!$B$25,I4674&gt;=Summary!$B$26,I4674&lt;=Summary!$B$27,J4674&gt;=Summary!$B$28,J4674&lt;=Summary!$B$29,F4674*J4674&gt;1),"Yes","No")</f>
        <v>No</v>
      </c>
    </row>
    <row r="4675" customFormat="false" ht="15" hidden="false" customHeight="false" outlineLevel="0" collapsed="false">
      <c r="A4675" s="6" t="s">
        <v>152</v>
      </c>
      <c r="B4675" s="45" t="n">
        <v>42995</v>
      </c>
      <c r="C4675" s="6" t="s">
        <v>176</v>
      </c>
      <c r="D4675" s="6" t="s">
        <v>173</v>
      </c>
      <c r="E4675" s="6" t="s">
        <v>177</v>
      </c>
      <c r="F4675" s="34" t="n">
        <v>0.106191948056221</v>
      </c>
      <c r="G4675" s="34" t="n">
        <v>0.0832962138084633</v>
      </c>
      <c r="H4675" s="34" t="n">
        <v>0.0228957342477578</v>
      </c>
      <c r="I4675" s="34" t="n">
        <v>0.274871248054632</v>
      </c>
      <c r="J4675" s="35" t="n">
        <v>12</v>
      </c>
      <c r="K4675" s="6" t="n">
        <v>0</v>
      </c>
      <c r="L4675" s="35" t="n">
        <v>-1</v>
      </c>
      <c r="M4675" s="6" t="str">
        <f aca="false">IF(I4675&lt;=0,"Below 0%",IF(I4675&lt;=0.05,"0-5%",IF(I4675&lt;=0.1,"5-10%",IF(I4675&lt;=0.2,"10-20%",IF(I4675&lt;=0.4,"20-40%","Above 40%")))))</f>
        <v>20-40%</v>
      </c>
      <c r="N4675" s="6" t="str">
        <f aca="false">IF(AND(H4675&gt;=Summary!$B$25,I4675&gt;=Summary!$B$26,I4675&lt;=Summary!$B$27,J4675&gt;=Summary!$B$28,J4675&lt;=Summary!$B$29,F4675*J4675&gt;1),"Yes","No")</f>
        <v>No</v>
      </c>
    </row>
    <row r="4676" customFormat="false" ht="15" hidden="false" customHeight="false" outlineLevel="0" collapsed="false">
      <c r="A4676" s="6" t="s">
        <v>152</v>
      </c>
      <c r="B4676" s="45" t="n">
        <v>43001</v>
      </c>
      <c r="C4676" s="6" t="s">
        <v>196</v>
      </c>
      <c r="D4676" s="6" t="s">
        <v>202</v>
      </c>
      <c r="E4676" s="6" t="s">
        <v>187</v>
      </c>
      <c r="F4676" s="34" t="n">
        <v>0.287297248840332</v>
      </c>
      <c r="G4676" s="34" t="n">
        <v>0.448045267489712</v>
      </c>
      <c r="H4676" s="34" t="n">
        <v>-0.16074801864938</v>
      </c>
      <c r="I4676" s="34" t="n">
        <v>-0.358776289614689</v>
      </c>
      <c r="J4676" s="35" t="n">
        <v>2.22</v>
      </c>
      <c r="K4676" s="6" t="n">
        <v>0</v>
      </c>
      <c r="L4676" s="35" t="n">
        <v>-1</v>
      </c>
      <c r="M4676" s="6" t="str">
        <f aca="false">IF(I4676&lt;=0,"Below 0%",IF(I4676&lt;=0.05,"0-5%",IF(I4676&lt;=0.1,"5-10%",IF(I4676&lt;=0.2,"10-20%",IF(I4676&lt;=0.4,"20-40%","Above 40%")))))</f>
        <v>Below 0%</v>
      </c>
      <c r="N4676" s="6" t="str">
        <f aca="false">IF(AND(H4676&gt;=Summary!$B$25,I4676&gt;=Summary!$B$26,I4676&lt;=Summary!$B$27,J4676&gt;=Summary!$B$28,J4676&lt;=Summary!$B$29,F4676*J4676&gt;1),"Yes","No")</f>
        <v>No</v>
      </c>
    </row>
    <row r="4677" customFormat="false" ht="15" hidden="false" customHeight="false" outlineLevel="0" collapsed="false">
      <c r="A4677" s="6" t="s">
        <v>152</v>
      </c>
      <c r="B4677" s="45" t="n">
        <v>43001</v>
      </c>
      <c r="C4677" s="6" t="s">
        <v>196</v>
      </c>
      <c r="D4677" s="6" t="s">
        <v>202</v>
      </c>
      <c r="E4677" s="6" t="s">
        <v>174</v>
      </c>
      <c r="F4677" s="34" t="n">
        <v>0.416198700666428</v>
      </c>
      <c r="G4677" s="34" t="n">
        <v>0.296913580246914</v>
      </c>
      <c r="H4677" s="34" t="n">
        <v>0.119285120419514</v>
      </c>
      <c r="I4677" s="34" t="n">
        <v>0.401750301620817</v>
      </c>
      <c r="J4677" s="35" t="n">
        <v>3.35</v>
      </c>
      <c r="K4677" s="6" t="n">
        <v>1</v>
      </c>
      <c r="L4677" s="35" t="n">
        <v>2.35</v>
      </c>
      <c r="M4677" s="6" t="str">
        <f aca="false">IF(I4677&lt;=0,"Below 0%",IF(I4677&lt;=0.05,"0-5%",IF(I4677&lt;=0.1,"5-10%",IF(I4677&lt;=0.2,"10-20%",IF(I4677&lt;=0.4,"20-40%","Above 40%")))))</f>
        <v>Above 40%</v>
      </c>
      <c r="N4677" s="6" t="str">
        <f aca="false">IF(AND(H4677&gt;=Summary!$B$25,I4677&gt;=Summary!$B$26,I4677&lt;=Summary!$B$27,J4677&gt;=Summary!$B$28,J4677&lt;=Summary!$B$29,F4677*J4677&gt;1),"Yes","No")</f>
        <v>No</v>
      </c>
    </row>
    <row r="4678" customFormat="false" ht="15" hidden="false" customHeight="false" outlineLevel="0" collapsed="false">
      <c r="A4678" s="6" t="s">
        <v>152</v>
      </c>
      <c r="B4678" s="45" t="n">
        <v>43001</v>
      </c>
      <c r="C4678" s="6" t="s">
        <v>196</v>
      </c>
      <c r="D4678" s="6" t="s">
        <v>202</v>
      </c>
      <c r="E4678" s="6" t="s">
        <v>177</v>
      </c>
      <c r="F4678" s="34" t="n">
        <v>0.29650405049324</v>
      </c>
      <c r="G4678" s="34" t="n">
        <v>0.255041152263375</v>
      </c>
      <c r="H4678" s="34" t="n">
        <v>0.0414628982298658</v>
      </c>
      <c r="I4678" s="34" t="n">
        <v>0.162573364580192</v>
      </c>
      <c r="J4678" s="35" t="n">
        <v>3.9</v>
      </c>
      <c r="K4678" s="6" t="n">
        <v>0</v>
      </c>
      <c r="L4678" s="35" t="n">
        <v>-1</v>
      </c>
      <c r="M4678" s="6" t="str">
        <f aca="false">IF(I4678&lt;=0,"Below 0%",IF(I4678&lt;=0.05,"0-5%",IF(I4678&lt;=0.1,"5-10%",IF(I4678&lt;=0.2,"10-20%",IF(I4678&lt;=0.4,"20-40%","Above 40%")))))</f>
        <v>10-20%</v>
      </c>
      <c r="N4678" s="6" t="str">
        <f aca="false">IF(AND(H4678&gt;=Summary!$B$25,I4678&gt;=Summary!$B$26,I4678&lt;=Summary!$B$27,J4678&gt;=Summary!$B$28,J4678&lt;=Summary!$B$29,F4678*J4678&gt;1),"Yes","No")</f>
        <v>Yes</v>
      </c>
    </row>
    <row r="4679" customFormat="false" ht="15" hidden="false" customHeight="false" outlineLevel="0" collapsed="false">
      <c r="A4679" s="6" t="s">
        <v>152</v>
      </c>
      <c r="B4679" s="45" t="n">
        <v>43001</v>
      </c>
      <c r="C4679" s="6" t="s">
        <v>173</v>
      </c>
      <c r="D4679" s="6" t="s">
        <v>199</v>
      </c>
      <c r="E4679" s="6" t="s">
        <v>187</v>
      </c>
      <c r="F4679" s="34" t="n">
        <v>0.604260146617889</v>
      </c>
      <c r="G4679" s="34" t="n">
        <v>0.578325370882575</v>
      </c>
      <c r="H4679" s="34" t="n">
        <v>0.0259347757353146</v>
      </c>
      <c r="I4679" s="34" t="n">
        <v>0.0448446100431938</v>
      </c>
      <c r="J4679" s="35" t="n">
        <v>1.72</v>
      </c>
      <c r="K4679" s="6" t="n">
        <v>1</v>
      </c>
      <c r="L4679" s="35" t="n">
        <v>0.72</v>
      </c>
      <c r="M4679" s="6" t="str">
        <f aca="false">IF(I4679&lt;=0,"Below 0%",IF(I4679&lt;=0.05,"0-5%",IF(I4679&lt;=0.1,"5-10%",IF(I4679&lt;=0.2,"10-20%",IF(I4679&lt;=0.4,"20-40%","Above 40%")))))</f>
        <v>0-5%</v>
      </c>
      <c r="N4679" s="6" t="str">
        <f aca="false">IF(AND(H4679&gt;=Summary!$B$25,I4679&gt;=Summary!$B$26,I4679&lt;=Summary!$B$27,J4679&gt;=Summary!$B$28,J4679&lt;=Summary!$B$29,F4679*J4679&gt;1),"Yes","No")</f>
        <v>No</v>
      </c>
    </row>
    <row r="4680" customFormat="false" ht="15" hidden="false" customHeight="false" outlineLevel="0" collapsed="false">
      <c r="A4680" s="6" t="s">
        <v>152</v>
      </c>
      <c r="B4680" s="45" t="n">
        <v>43001</v>
      </c>
      <c r="C4680" s="6" t="s">
        <v>173</v>
      </c>
      <c r="D4680" s="6" t="s">
        <v>199</v>
      </c>
      <c r="E4680" s="6" t="s">
        <v>174</v>
      </c>
      <c r="F4680" s="34" t="n">
        <v>0.225712686777115</v>
      </c>
      <c r="G4680" s="34" t="n">
        <v>0.248679909479507</v>
      </c>
      <c r="H4680" s="34" t="n">
        <v>-0.0229672227023923</v>
      </c>
      <c r="I4680" s="34" t="n">
        <v>-0.0923565669235734</v>
      </c>
      <c r="J4680" s="35" t="n">
        <v>4</v>
      </c>
      <c r="K4680" s="6" t="n">
        <v>0</v>
      </c>
      <c r="L4680" s="35" t="n">
        <v>-1</v>
      </c>
      <c r="M4680" s="6" t="str">
        <f aca="false">IF(I4680&lt;=0,"Below 0%",IF(I4680&lt;=0.05,"0-5%",IF(I4680&lt;=0.1,"5-10%",IF(I4680&lt;=0.2,"10-20%",IF(I4680&lt;=0.4,"20-40%","Above 40%")))))</f>
        <v>Below 0%</v>
      </c>
      <c r="N4680" s="6" t="str">
        <f aca="false">IF(AND(H4680&gt;=Summary!$B$25,I4680&gt;=Summary!$B$26,I4680&lt;=Summary!$B$27,J4680&gt;=Summary!$B$28,J4680&lt;=Summary!$B$29,F4680*J4680&gt;1),"Yes","No")</f>
        <v>No</v>
      </c>
    </row>
    <row r="4681" customFormat="false" ht="15" hidden="false" customHeight="false" outlineLevel="0" collapsed="false">
      <c r="A4681" s="6" t="s">
        <v>152</v>
      </c>
      <c r="B4681" s="45" t="n">
        <v>43001</v>
      </c>
      <c r="C4681" s="6" t="s">
        <v>173</v>
      </c>
      <c r="D4681" s="6" t="s">
        <v>199</v>
      </c>
      <c r="E4681" s="6" t="s">
        <v>177</v>
      </c>
      <c r="F4681" s="34" t="n">
        <v>0.170027107000351</v>
      </c>
      <c r="G4681" s="34" t="n">
        <v>0.172994719637918</v>
      </c>
      <c r="H4681" s="34" t="n">
        <v>-0.00296761263756706</v>
      </c>
      <c r="I4681" s="34" t="n">
        <v>-0.0171543538657037</v>
      </c>
      <c r="J4681" s="35" t="n">
        <v>5.75</v>
      </c>
      <c r="K4681" s="6" t="n">
        <v>0</v>
      </c>
      <c r="L4681" s="35" t="n">
        <v>-1</v>
      </c>
      <c r="M4681" s="6" t="str">
        <f aca="false">IF(I4681&lt;=0,"Below 0%",IF(I4681&lt;=0.05,"0-5%",IF(I4681&lt;=0.1,"5-10%",IF(I4681&lt;=0.2,"10-20%",IF(I4681&lt;=0.4,"20-40%","Above 40%")))))</f>
        <v>Below 0%</v>
      </c>
      <c r="N4681" s="6" t="str">
        <f aca="false">IF(AND(H4681&gt;=Summary!$B$25,I4681&gt;=Summary!$B$26,I4681&lt;=Summary!$B$27,J4681&gt;=Summary!$B$28,J4681&lt;=Summary!$B$29,F4681*J4681&gt;1),"Yes","No")</f>
        <v>No</v>
      </c>
    </row>
    <row r="4682" customFormat="false" ht="15" hidden="false" customHeight="false" outlineLevel="0" collapsed="false">
      <c r="A4682" s="6" t="s">
        <v>152</v>
      </c>
      <c r="B4682" s="45" t="n">
        <v>43001</v>
      </c>
      <c r="C4682" s="6" t="s">
        <v>195</v>
      </c>
      <c r="D4682" s="6" t="s">
        <v>183</v>
      </c>
      <c r="E4682" s="6" t="s">
        <v>187</v>
      </c>
      <c r="F4682" s="34" t="n">
        <v>0.218985140323639</v>
      </c>
      <c r="G4682" s="34" t="n">
        <v>0.236686390532544</v>
      </c>
      <c r="H4682" s="34" t="n">
        <v>-0.0177012502089055</v>
      </c>
      <c r="I4682" s="34" t="n">
        <v>-0.0747877821326256</v>
      </c>
      <c r="J4682" s="35" t="n">
        <v>4.3</v>
      </c>
      <c r="K4682" s="6" t="n">
        <v>0</v>
      </c>
      <c r="L4682" s="35" t="n">
        <v>-1</v>
      </c>
      <c r="M4682" s="6" t="str">
        <f aca="false">IF(I4682&lt;=0,"Below 0%",IF(I4682&lt;=0.05,"0-5%",IF(I4682&lt;=0.1,"5-10%",IF(I4682&lt;=0.2,"10-20%",IF(I4682&lt;=0.4,"20-40%","Above 40%")))))</f>
        <v>Below 0%</v>
      </c>
      <c r="N4682" s="6" t="str">
        <f aca="false">IF(AND(H4682&gt;=Summary!$B$25,I4682&gt;=Summary!$B$26,I4682&lt;=Summary!$B$27,J4682&gt;=Summary!$B$28,J4682&lt;=Summary!$B$29,F4682*J4682&gt;1),"Yes","No")</f>
        <v>No</v>
      </c>
    </row>
    <row r="4683" customFormat="false" ht="15" hidden="false" customHeight="false" outlineLevel="0" collapsed="false">
      <c r="A4683" s="6" t="s">
        <v>152</v>
      </c>
      <c r="B4683" s="45" t="n">
        <v>43001</v>
      </c>
      <c r="C4683" s="6" t="s">
        <v>195</v>
      </c>
      <c r="D4683" s="6" t="s">
        <v>183</v>
      </c>
      <c r="E4683" s="6" t="s">
        <v>174</v>
      </c>
      <c r="F4683" s="34" t="n">
        <v>0.13386669754982</v>
      </c>
      <c r="G4683" s="34" t="n">
        <v>0.254437869822485</v>
      </c>
      <c r="H4683" s="34" t="n">
        <v>-0.120571172272665</v>
      </c>
      <c r="I4683" s="34" t="n">
        <v>-0.47387274683908</v>
      </c>
      <c r="J4683" s="35" t="n">
        <v>4</v>
      </c>
      <c r="K4683" s="6" t="n">
        <v>0</v>
      </c>
      <c r="L4683" s="35" t="n">
        <v>-1</v>
      </c>
      <c r="M4683" s="6" t="str">
        <f aca="false">IF(I4683&lt;=0,"Below 0%",IF(I4683&lt;=0.05,"0-5%",IF(I4683&lt;=0.1,"5-10%",IF(I4683&lt;=0.2,"10-20%",IF(I4683&lt;=0.4,"20-40%","Above 40%")))))</f>
        <v>Below 0%</v>
      </c>
      <c r="N4683" s="6" t="str">
        <f aca="false">IF(AND(H4683&gt;=Summary!$B$25,I4683&gt;=Summary!$B$26,I4683&lt;=Summary!$B$27,J4683&gt;=Summary!$B$28,J4683&lt;=Summary!$B$29,F4683*J4683&gt;1),"Yes","No")</f>
        <v>No</v>
      </c>
    </row>
    <row r="4684" customFormat="false" ht="15" hidden="false" customHeight="false" outlineLevel="0" collapsed="false">
      <c r="A4684" s="6" t="s">
        <v>152</v>
      </c>
      <c r="B4684" s="45" t="n">
        <v>43001</v>
      </c>
      <c r="C4684" s="6" t="s">
        <v>195</v>
      </c>
      <c r="D4684" s="6" t="s">
        <v>183</v>
      </c>
      <c r="E4684" s="6" t="s">
        <v>177</v>
      </c>
      <c r="F4684" s="34" t="n">
        <v>0.647148191928864</v>
      </c>
      <c r="G4684" s="34" t="n">
        <v>0.508875739644971</v>
      </c>
      <c r="H4684" s="34" t="n">
        <v>0.138272452283893</v>
      </c>
      <c r="I4684" s="34" t="n">
        <v>0.271721446929976</v>
      </c>
      <c r="J4684" s="35" t="n">
        <v>2</v>
      </c>
      <c r="K4684" s="6" t="n">
        <v>1</v>
      </c>
      <c r="L4684" s="35" t="n">
        <v>1</v>
      </c>
      <c r="M4684" s="6" t="str">
        <f aca="false">IF(I4684&lt;=0,"Below 0%",IF(I4684&lt;=0.05,"0-5%",IF(I4684&lt;=0.1,"5-10%",IF(I4684&lt;=0.2,"10-20%",IF(I4684&lt;=0.4,"20-40%","Above 40%")))))</f>
        <v>20-40%</v>
      </c>
      <c r="N4684" s="6" t="str">
        <f aca="false">IF(AND(H4684&gt;=Summary!$B$25,I4684&gt;=Summary!$B$26,I4684&lt;=Summary!$B$27,J4684&gt;=Summary!$B$28,J4684&lt;=Summary!$B$29,F4684*J4684&gt;1),"Yes","No")</f>
        <v>Yes</v>
      </c>
    </row>
    <row r="4685" customFormat="false" ht="15" hidden="false" customHeight="false" outlineLevel="0" collapsed="false">
      <c r="A4685" s="6" t="s">
        <v>152</v>
      </c>
      <c r="B4685" s="45" t="n">
        <v>43001</v>
      </c>
      <c r="C4685" s="6" t="s">
        <v>194</v>
      </c>
      <c r="D4685" s="6" t="s">
        <v>180</v>
      </c>
      <c r="E4685" s="6" t="s">
        <v>187</v>
      </c>
      <c r="F4685" s="34" t="n">
        <v>0.865803301334381</v>
      </c>
      <c r="G4685" s="34" t="n">
        <v>0.857313254808409</v>
      </c>
      <c r="H4685" s="34" t="n">
        <v>0.00849004652597196</v>
      </c>
      <c r="I4685" s="34" t="n">
        <v>0.00990308557385977</v>
      </c>
      <c r="J4685" s="35" t="n">
        <v>1.16</v>
      </c>
      <c r="K4685" s="6" t="n">
        <v>1</v>
      </c>
      <c r="L4685" s="35" t="n">
        <v>0.16</v>
      </c>
      <c r="M4685" s="6" t="str">
        <f aca="false">IF(I4685&lt;=0,"Below 0%",IF(I4685&lt;=0.05,"0-5%",IF(I4685&lt;=0.1,"5-10%",IF(I4685&lt;=0.2,"10-20%",IF(I4685&lt;=0.4,"20-40%","Above 40%")))))</f>
        <v>0-5%</v>
      </c>
      <c r="N4685" s="6" t="str">
        <f aca="false">IF(AND(H4685&gt;=Summary!$B$25,I4685&gt;=Summary!$B$26,I4685&lt;=Summary!$B$27,J4685&gt;=Summary!$B$28,J4685&lt;=Summary!$B$29,F4685*J4685&gt;1),"Yes","No")</f>
        <v>No</v>
      </c>
    </row>
    <row r="4686" customFormat="false" ht="15" hidden="false" customHeight="false" outlineLevel="0" collapsed="false">
      <c r="A4686" s="6" t="s">
        <v>152</v>
      </c>
      <c r="B4686" s="45" t="n">
        <v>43001</v>
      </c>
      <c r="C4686" s="6" t="s">
        <v>194</v>
      </c>
      <c r="D4686" s="6" t="s">
        <v>180</v>
      </c>
      <c r="E4686" s="6" t="s">
        <v>174</v>
      </c>
      <c r="F4686" s="34" t="n">
        <v>0.100331425666809</v>
      </c>
      <c r="G4686" s="34" t="n">
        <v>0.0994483375577755</v>
      </c>
      <c r="H4686" s="34" t="n">
        <v>0.00088308810903362</v>
      </c>
      <c r="I4686" s="34" t="n">
        <v>0.00887986798693929</v>
      </c>
      <c r="J4686" s="35" t="n">
        <v>10</v>
      </c>
      <c r="K4686" s="6" t="n">
        <v>0</v>
      </c>
      <c r="L4686" s="35" t="n">
        <v>-1</v>
      </c>
      <c r="M4686" s="6" t="str">
        <f aca="false">IF(I4686&lt;=0,"Below 0%",IF(I4686&lt;=0.05,"0-5%",IF(I4686&lt;=0.1,"5-10%",IF(I4686&lt;=0.2,"10-20%",IF(I4686&lt;=0.4,"20-40%","Above 40%")))))</f>
        <v>0-5%</v>
      </c>
      <c r="N4686" s="6" t="str">
        <f aca="false">IF(AND(H4686&gt;=Summary!$B$25,I4686&gt;=Summary!$B$26,I4686&lt;=Summary!$B$27,J4686&gt;=Summary!$B$28,J4686&lt;=Summary!$B$29,F4686*J4686&gt;1),"Yes","No")</f>
        <v>No</v>
      </c>
    </row>
    <row r="4687" customFormat="false" ht="15" hidden="false" customHeight="false" outlineLevel="0" collapsed="false">
      <c r="A4687" s="6" t="s">
        <v>152</v>
      </c>
      <c r="B4687" s="45" t="n">
        <v>43001</v>
      </c>
      <c r="C4687" s="6" t="s">
        <v>194</v>
      </c>
      <c r="D4687" s="6" t="s">
        <v>180</v>
      </c>
      <c r="E4687" s="6" t="s">
        <v>177</v>
      </c>
      <c r="F4687" s="34" t="n">
        <v>0.0338652394711971</v>
      </c>
      <c r="G4687" s="34" t="n">
        <v>0.0432384076338154</v>
      </c>
      <c r="H4687" s="34" t="n">
        <v>-0.00937316816261829</v>
      </c>
      <c r="I4687" s="34" t="n">
        <v>-0.216778754712693</v>
      </c>
      <c r="J4687" s="35" t="n">
        <v>23</v>
      </c>
      <c r="K4687" s="6" t="n">
        <v>0</v>
      </c>
      <c r="L4687" s="35" t="n">
        <v>-1</v>
      </c>
      <c r="M4687" s="6" t="str">
        <f aca="false">IF(I4687&lt;=0,"Below 0%",IF(I4687&lt;=0.05,"0-5%",IF(I4687&lt;=0.1,"5-10%",IF(I4687&lt;=0.2,"10-20%",IF(I4687&lt;=0.4,"20-40%","Above 40%")))))</f>
        <v>Below 0%</v>
      </c>
      <c r="N4687" s="6" t="str">
        <f aca="false">IF(AND(H4687&gt;=Summary!$B$25,I4687&gt;=Summary!$B$26,I4687&lt;=Summary!$B$27,J4687&gt;=Summary!$B$28,J4687&lt;=Summary!$B$29,F4687*J4687&gt;1),"Yes","No")</f>
        <v>No</v>
      </c>
    </row>
    <row r="4688" customFormat="false" ht="15" hidden="false" customHeight="false" outlineLevel="0" collapsed="false">
      <c r="A4688" s="6" t="s">
        <v>152</v>
      </c>
      <c r="B4688" s="45" t="n">
        <v>43001</v>
      </c>
      <c r="C4688" s="6" t="s">
        <v>179</v>
      </c>
      <c r="D4688" s="6" t="s">
        <v>176</v>
      </c>
      <c r="E4688" s="6" t="s">
        <v>187</v>
      </c>
      <c r="F4688" s="34" t="n">
        <v>0.182960450649262</v>
      </c>
      <c r="G4688" s="34" t="n">
        <v>0.180638577052048</v>
      </c>
      <c r="H4688" s="34" t="n">
        <v>0.00232187359721309</v>
      </c>
      <c r="I4688" s="34" t="n">
        <v>0.0128536973392128</v>
      </c>
      <c r="J4688" s="35" t="n">
        <v>5.5</v>
      </c>
      <c r="K4688" s="6" t="n">
        <v>0</v>
      </c>
      <c r="L4688" s="35" t="n">
        <v>-1</v>
      </c>
      <c r="M4688" s="6" t="str">
        <f aca="false">IF(I4688&lt;=0,"Below 0%",IF(I4688&lt;=0.05,"0-5%",IF(I4688&lt;=0.1,"5-10%",IF(I4688&lt;=0.2,"10-20%",IF(I4688&lt;=0.4,"20-40%","Above 40%")))))</f>
        <v>0-5%</v>
      </c>
      <c r="N4688" s="6" t="str">
        <f aca="false">IF(AND(H4688&gt;=Summary!$B$25,I4688&gt;=Summary!$B$26,I4688&lt;=Summary!$B$27,J4688&gt;=Summary!$B$28,J4688&lt;=Summary!$B$29,F4688*J4688&gt;1),"Yes","No")</f>
        <v>No</v>
      </c>
    </row>
    <row r="4689" customFormat="false" ht="15" hidden="false" customHeight="false" outlineLevel="0" collapsed="false">
      <c r="A4689" s="6" t="s">
        <v>152</v>
      </c>
      <c r="B4689" s="45" t="n">
        <v>43001</v>
      </c>
      <c r="C4689" s="6" t="s">
        <v>179</v>
      </c>
      <c r="D4689" s="6" t="s">
        <v>176</v>
      </c>
      <c r="E4689" s="6" t="s">
        <v>174</v>
      </c>
      <c r="F4689" s="34" t="n">
        <v>0.233400613069534</v>
      </c>
      <c r="G4689" s="34" t="n">
        <v>0.258055110074355</v>
      </c>
      <c r="H4689" s="34" t="n">
        <v>-0.0246544970048205</v>
      </c>
      <c r="I4689" s="34" t="n">
        <v>-0.0955396581672678</v>
      </c>
      <c r="J4689" s="35" t="n">
        <v>3.85</v>
      </c>
      <c r="K4689" s="6" t="n">
        <v>0</v>
      </c>
      <c r="L4689" s="35" t="n">
        <v>-1</v>
      </c>
      <c r="M4689" s="6" t="str">
        <f aca="false">IF(I4689&lt;=0,"Below 0%",IF(I4689&lt;=0.05,"0-5%",IF(I4689&lt;=0.1,"5-10%",IF(I4689&lt;=0.2,"10-20%",IF(I4689&lt;=0.4,"20-40%","Above 40%")))))</f>
        <v>Below 0%</v>
      </c>
      <c r="N4689" s="6" t="str">
        <f aca="false">IF(AND(H4689&gt;=Summary!$B$25,I4689&gt;=Summary!$B$26,I4689&lt;=Summary!$B$27,J4689&gt;=Summary!$B$28,J4689&lt;=Summary!$B$29,F4689*J4689&gt;1),"Yes","No")</f>
        <v>No</v>
      </c>
    </row>
    <row r="4690" customFormat="false" ht="15" hidden="false" customHeight="false" outlineLevel="0" collapsed="false">
      <c r="A4690" s="6" t="s">
        <v>152</v>
      </c>
      <c r="B4690" s="45" t="n">
        <v>43001</v>
      </c>
      <c r="C4690" s="6" t="s">
        <v>179</v>
      </c>
      <c r="D4690" s="6" t="s">
        <v>176</v>
      </c>
      <c r="E4690" s="6" t="s">
        <v>177</v>
      </c>
      <c r="F4690" s="34" t="n">
        <v>0.583638966083527</v>
      </c>
      <c r="G4690" s="34" t="n">
        <v>0.561306312873597</v>
      </c>
      <c r="H4690" s="34" t="n">
        <v>0.0223326532099299</v>
      </c>
      <c r="I4690" s="34" t="n">
        <v>0.039786926848548</v>
      </c>
      <c r="J4690" s="35" t="n">
        <v>1.77</v>
      </c>
      <c r="K4690" s="6" t="n">
        <v>1</v>
      </c>
      <c r="L4690" s="35" t="n">
        <v>0.77</v>
      </c>
      <c r="M4690" s="6" t="str">
        <f aca="false">IF(I4690&lt;=0,"Below 0%",IF(I4690&lt;=0.05,"0-5%",IF(I4690&lt;=0.1,"5-10%",IF(I4690&lt;=0.2,"10-20%",IF(I4690&lt;=0.4,"20-40%","Above 40%")))))</f>
        <v>0-5%</v>
      </c>
      <c r="N4690" s="6" t="str">
        <f aca="false">IF(AND(H4690&gt;=Summary!$B$25,I4690&gt;=Summary!$B$26,I4690&lt;=Summary!$B$27,J4690&gt;=Summary!$B$28,J4690&lt;=Summary!$B$29,F4690*J4690&gt;1),"Yes","No")</f>
        <v>No</v>
      </c>
    </row>
    <row r="4691" customFormat="false" ht="15" hidden="false" customHeight="false" outlineLevel="0" collapsed="false">
      <c r="A4691" s="6" t="s">
        <v>152</v>
      </c>
      <c r="B4691" s="45" t="n">
        <v>43001</v>
      </c>
      <c r="C4691" s="6" t="s">
        <v>192</v>
      </c>
      <c r="D4691" s="6" t="s">
        <v>190</v>
      </c>
      <c r="E4691" s="6" t="s">
        <v>187</v>
      </c>
      <c r="F4691" s="34" t="n">
        <v>0.17699371278286</v>
      </c>
      <c r="G4691" s="34" t="n">
        <v>0.164257859961351</v>
      </c>
      <c r="H4691" s="34" t="n">
        <v>0.0127358528215087</v>
      </c>
      <c r="I4691" s="34" t="n">
        <v>0.0775357284242313</v>
      </c>
      <c r="J4691" s="35" t="n">
        <v>6.1</v>
      </c>
      <c r="K4691" s="6" t="n">
        <v>0</v>
      </c>
      <c r="L4691" s="35" t="n">
        <v>-1</v>
      </c>
      <c r="M4691" s="6" t="str">
        <f aca="false">IF(I4691&lt;=0,"Below 0%",IF(I4691&lt;=0.05,"0-5%",IF(I4691&lt;=0.1,"5-10%",IF(I4691&lt;=0.2,"10-20%",IF(I4691&lt;=0.4,"20-40%","Above 40%")))))</f>
        <v>5-10%</v>
      </c>
      <c r="N4691" s="6" t="str">
        <f aca="false">IF(AND(H4691&gt;=Summary!$B$25,I4691&gt;=Summary!$B$26,I4691&lt;=Summary!$B$27,J4691&gt;=Summary!$B$28,J4691&lt;=Summary!$B$29,F4691*J4691&gt;1),"Yes","No")</f>
        <v>No</v>
      </c>
    </row>
    <row r="4692" customFormat="false" ht="15" hidden="false" customHeight="false" outlineLevel="0" collapsed="false">
      <c r="A4692" s="6" t="s">
        <v>152</v>
      </c>
      <c r="B4692" s="45" t="n">
        <v>43001</v>
      </c>
      <c r="C4692" s="6" t="s">
        <v>192</v>
      </c>
      <c r="D4692" s="6" t="s">
        <v>190</v>
      </c>
      <c r="E4692" s="6" t="s">
        <v>174</v>
      </c>
      <c r="F4692" s="34" t="n">
        <v>0.148846432566643</v>
      </c>
      <c r="G4692" s="34" t="n">
        <v>0.235758340179822</v>
      </c>
      <c r="H4692" s="34" t="n">
        <v>-0.0869119076131788</v>
      </c>
      <c r="I4692" s="34" t="n">
        <v>-0.368648284285035</v>
      </c>
      <c r="J4692" s="35" t="n">
        <v>4.25</v>
      </c>
      <c r="K4692" s="6" t="n">
        <v>0</v>
      </c>
      <c r="L4692" s="35" t="n">
        <v>-1</v>
      </c>
      <c r="M4692" s="6" t="str">
        <f aca="false">IF(I4692&lt;=0,"Below 0%",IF(I4692&lt;=0.05,"0-5%",IF(I4692&lt;=0.1,"5-10%",IF(I4692&lt;=0.2,"10-20%",IF(I4692&lt;=0.4,"20-40%","Above 40%")))))</f>
        <v>Below 0%</v>
      </c>
      <c r="N4692" s="6" t="str">
        <f aca="false">IF(AND(H4692&gt;=Summary!$B$25,I4692&gt;=Summary!$B$26,I4692&lt;=Summary!$B$27,J4692&gt;=Summary!$B$28,J4692&lt;=Summary!$B$29,F4692*J4692&gt;1),"Yes","No")</f>
        <v>No</v>
      </c>
    </row>
    <row r="4693" customFormat="false" ht="15" hidden="false" customHeight="false" outlineLevel="0" collapsed="false">
      <c r="A4693" s="6" t="s">
        <v>152</v>
      </c>
      <c r="B4693" s="45" t="n">
        <v>43001</v>
      </c>
      <c r="C4693" s="6" t="s">
        <v>192</v>
      </c>
      <c r="D4693" s="6" t="s">
        <v>190</v>
      </c>
      <c r="E4693" s="6" t="s">
        <v>177</v>
      </c>
      <c r="F4693" s="34" t="n">
        <v>0.67415988445282</v>
      </c>
      <c r="G4693" s="34" t="n">
        <v>0.599983799858827</v>
      </c>
      <c r="H4693" s="34" t="n">
        <v>0.0741760845939925</v>
      </c>
      <c r="I4693" s="34" t="n">
        <v>0.123630145699677</v>
      </c>
      <c r="J4693" s="35" t="n">
        <v>1.67</v>
      </c>
      <c r="K4693" s="6" t="n">
        <v>1</v>
      </c>
      <c r="L4693" s="35" t="n">
        <v>0.67</v>
      </c>
      <c r="M4693" s="6" t="str">
        <f aca="false">IF(I4693&lt;=0,"Below 0%",IF(I4693&lt;=0.05,"0-5%",IF(I4693&lt;=0.1,"5-10%",IF(I4693&lt;=0.2,"10-20%",IF(I4693&lt;=0.4,"20-40%","Above 40%")))))</f>
        <v>10-20%</v>
      </c>
      <c r="N4693" s="6" t="str">
        <f aca="false">IF(AND(H4693&gt;=Summary!$B$25,I4693&gt;=Summary!$B$26,I4693&lt;=Summary!$B$27,J4693&gt;=Summary!$B$28,J4693&lt;=Summary!$B$29,F4693*J4693&gt;1),"Yes","No")</f>
        <v>No</v>
      </c>
    </row>
    <row r="4694" customFormat="false" ht="15" hidden="false" customHeight="false" outlineLevel="0" collapsed="false">
      <c r="A4694" s="6" t="s">
        <v>152</v>
      </c>
      <c r="B4694" s="45" t="n">
        <v>43001</v>
      </c>
      <c r="C4694" s="6" t="s">
        <v>175</v>
      </c>
      <c r="D4694" s="6" t="s">
        <v>198</v>
      </c>
      <c r="E4694" s="6" t="s">
        <v>187</v>
      </c>
      <c r="F4694" s="34" t="n">
        <v>0.494414538145065</v>
      </c>
      <c r="G4694" s="34" t="n">
        <v>0.406006875339244</v>
      </c>
      <c r="H4694" s="34" t="n">
        <v>0.0884076628058216</v>
      </c>
      <c r="I4694" s="34" t="n">
        <v>0.217749176616656</v>
      </c>
      <c r="J4694" s="35" t="n">
        <v>2.45</v>
      </c>
      <c r="K4694" s="6" t="n">
        <v>0</v>
      </c>
      <c r="L4694" s="35" t="n">
        <v>-1</v>
      </c>
      <c r="M4694" s="6" t="str">
        <f aca="false">IF(I4694&lt;=0,"Below 0%",IF(I4694&lt;=0.05,"0-5%",IF(I4694&lt;=0.1,"5-10%",IF(I4694&lt;=0.2,"10-20%",IF(I4694&lt;=0.4,"20-40%","Above 40%")))))</f>
        <v>20-40%</v>
      </c>
      <c r="N4694" s="6" t="str">
        <f aca="false">IF(AND(H4694&gt;=Summary!$B$25,I4694&gt;=Summary!$B$26,I4694&lt;=Summary!$B$27,J4694&gt;=Summary!$B$28,J4694&lt;=Summary!$B$29,F4694*J4694&gt;1),"Yes","No")</f>
        <v>Yes</v>
      </c>
    </row>
    <row r="4695" customFormat="false" ht="15" hidden="false" customHeight="false" outlineLevel="0" collapsed="false">
      <c r="A4695" s="6" t="s">
        <v>152</v>
      </c>
      <c r="B4695" s="45" t="n">
        <v>43001</v>
      </c>
      <c r="C4695" s="6" t="s">
        <v>175</v>
      </c>
      <c r="D4695" s="6" t="s">
        <v>198</v>
      </c>
      <c r="E4695" s="6" t="s">
        <v>174</v>
      </c>
      <c r="F4695" s="34" t="n">
        <v>0.238923221826553</v>
      </c>
      <c r="G4695" s="34" t="n">
        <v>0.292563777817984</v>
      </c>
      <c r="H4695" s="34" t="n">
        <v>-0.0536405559914311</v>
      </c>
      <c r="I4695" s="34" t="n">
        <v>-0.183346538629956</v>
      </c>
      <c r="J4695" s="35" t="n">
        <v>3.4</v>
      </c>
      <c r="K4695" s="6" t="n">
        <v>0</v>
      </c>
      <c r="L4695" s="35" t="n">
        <v>-1</v>
      </c>
      <c r="M4695" s="6" t="str">
        <f aca="false">IF(I4695&lt;=0,"Below 0%",IF(I4695&lt;=0.05,"0-5%",IF(I4695&lt;=0.1,"5-10%",IF(I4695&lt;=0.2,"10-20%",IF(I4695&lt;=0.4,"20-40%","Above 40%")))))</f>
        <v>Below 0%</v>
      </c>
      <c r="N4695" s="6" t="str">
        <f aca="false">IF(AND(H4695&gt;=Summary!$B$25,I4695&gt;=Summary!$B$26,I4695&lt;=Summary!$B$27,J4695&gt;=Summary!$B$28,J4695&lt;=Summary!$B$29,F4695*J4695&gt;1),"Yes","No")</f>
        <v>No</v>
      </c>
    </row>
    <row r="4696" customFormat="false" ht="15" hidden="false" customHeight="false" outlineLevel="0" collapsed="false">
      <c r="A4696" s="6" t="s">
        <v>152</v>
      </c>
      <c r="B4696" s="45" t="n">
        <v>43001</v>
      </c>
      <c r="C4696" s="6" t="s">
        <v>175</v>
      </c>
      <c r="D4696" s="6" t="s">
        <v>198</v>
      </c>
      <c r="E4696" s="6" t="s">
        <v>177</v>
      </c>
      <c r="F4696" s="34" t="n">
        <v>0.266662240028381</v>
      </c>
      <c r="G4696" s="34" t="n">
        <v>0.301429346842772</v>
      </c>
      <c r="H4696" s="34" t="n">
        <v>-0.0347671068143905</v>
      </c>
      <c r="I4696" s="34" t="n">
        <v>-0.11534081594426</v>
      </c>
      <c r="J4696" s="35" t="n">
        <v>3.3</v>
      </c>
      <c r="K4696" s="6" t="n">
        <v>1</v>
      </c>
      <c r="L4696" s="35" t="n">
        <v>2.3</v>
      </c>
      <c r="M4696" s="6" t="str">
        <f aca="false">IF(I4696&lt;=0,"Below 0%",IF(I4696&lt;=0.05,"0-5%",IF(I4696&lt;=0.1,"5-10%",IF(I4696&lt;=0.2,"10-20%",IF(I4696&lt;=0.4,"20-40%","Above 40%")))))</f>
        <v>Below 0%</v>
      </c>
      <c r="N4696" s="6" t="str">
        <f aca="false">IF(AND(H4696&gt;=Summary!$B$25,I4696&gt;=Summary!$B$26,I4696&lt;=Summary!$B$27,J4696&gt;=Summary!$B$28,J4696&lt;=Summary!$B$29,F4696*J4696&gt;1),"Yes","No")</f>
        <v>No</v>
      </c>
    </row>
    <row r="4697" customFormat="false" ht="15" hidden="false" customHeight="false" outlineLevel="0" collapsed="false">
      <c r="A4697" s="6" t="s">
        <v>152</v>
      </c>
      <c r="B4697" s="45" t="n">
        <v>43001</v>
      </c>
      <c r="C4697" s="6" t="s">
        <v>189</v>
      </c>
      <c r="D4697" s="6" t="s">
        <v>181</v>
      </c>
      <c r="E4697" s="6" t="s">
        <v>187</v>
      </c>
      <c r="F4697" s="34" t="n">
        <v>0.146241515874863</v>
      </c>
      <c r="G4697" s="34" t="n">
        <v>0.169331993054921</v>
      </c>
      <c r="H4697" s="34" t="n">
        <v>-0.0230904771800583</v>
      </c>
      <c r="I4697" s="34" t="n">
        <v>-0.136362165019632</v>
      </c>
      <c r="J4697" s="35" t="n">
        <v>6</v>
      </c>
      <c r="K4697" s="6" t="n">
        <v>0</v>
      </c>
      <c r="L4697" s="35" t="n">
        <v>-1</v>
      </c>
      <c r="M4697" s="6" t="str">
        <f aca="false">IF(I4697&lt;=0,"Below 0%",IF(I4697&lt;=0.05,"0-5%",IF(I4697&lt;=0.1,"5-10%",IF(I4697&lt;=0.2,"10-20%",IF(I4697&lt;=0.4,"20-40%","Above 40%")))))</f>
        <v>Below 0%</v>
      </c>
      <c r="N4697" s="6" t="str">
        <f aca="false">IF(AND(H4697&gt;=Summary!$B$25,I4697&gt;=Summary!$B$26,I4697&lt;=Summary!$B$27,J4697&gt;=Summary!$B$28,J4697&lt;=Summary!$B$29,F4697*J4697&gt;1),"Yes","No")</f>
        <v>No</v>
      </c>
    </row>
    <row r="4698" customFormat="false" ht="15" hidden="false" customHeight="false" outlineLevel="0" collapsed="false">
      <c r="A4698" s="6" t="s">
        <v>152</v>
      </c>
      <c r="B4698" s="45" t="n">
        <v>43001</v>
      </c>
      <c r="C4698" s="6" t="s">
        <v>189</v>
      </c>
      <c r="D4698" s="6" t="s">
        <v>181</v>
      </c>
      <c r="E4698" s="6" t="s">
        <v>174</v>
      </c>
      <c r="F4698" s="34" t="n">
        <v>0.211472153663635</v>
      </c>
      <c r="G4698" s="34" t="n">
        <v>0.233025678515946</v>
      </c>
      <c r="H4698" s="34" t="n">
        <v>-0.021553524852311</v>
      </c>
      <c r="I4698" s="34" t="n">
        <v>-0.0924942048858194</v>
      </c>
      <c r="J4698" s="35" t="n">
        <v>4.36</v>
      </c>
      <c r="K4698" s="6" t="n">
        <v>0</v>
      </c>
      <c r="L4698" s="35" t="n">
        <v>-1</v>
      </c>
      <c r="M4698" s="6" t="str">
        <f aca="false">IF(I4698&lt;=0,"Below 0%",IF(I4698&lt;=0.05,"0-5%",IF(I4698&lt;=0.1,"5-10%",IF(I4698&lt;=0.2,"10-20%",IF(I4698&lt;=0.4,"20-40%","Above 40%")))))</f>
        <v>Below 0%</v>
      </c>
      <c r="N4698" s="6" t="str">
        <f aca="false">IF(AND(H4698&gt;=Summary!$B$25,I4698&gt;=Summary!$B$26,I4698&lt;=Summary!$B$27,J4698&gt;=Summary!$B$28,J4698&lt;=Summary!$B$29,F4698*J4698&gt;1),"Yes","No")</f>
        <v>No</v>
      </c>
    </row>
    <row r="4699" customFormat="false" ht="15" hidden="false" customHeight="false" outlineLevel="0" collapsed="false">
      <c r="A4699" s="6" t="s">
        <v>152</v>
      </c>
      <c r="B4699" s="45" t="n">
        <v>43001</v>
      </c>
      <c r="C4699" s="6" t="s">
        <v>189</v>
      </c>
      <c r="D4699" s="6" t="s">
        <v>181</v>
      </c>
      <c r="E4699" s="6" t="s">
        <v>177</v>
      </c>
      <c r="F4699" s="34" t="n">
        <v>0.64228630065918</v>
      </c>
      <c r="G4699" s="34" t="n">
        <v>0.597642328429133</v>
      </c>
      <c r="H4699" s="34" t="n">
        <v>0.0446439722300469</v>
      </c>
      <c r="I4699" s="34" t="n">
        <v>0.0747001510876764</v>
      </c>
      <c r="J4699" s="35" t="n">
        <v>1.7</v>
      </c>
      <c r="K4699" s="6" t="n">
        <v>1</v>
      </c>
      <c r="L4699" s="35" t="n">
        <v>0.7</v>
      </c>
      <c r="M4699" s="6" t="str">
        <f aca="false">IF(I4699&lt;=0,"Below 0%",IF(I4699&lt;=0.05,"0-5%",IF(I4699&lt;=0.1,"5-10%",IF(I4699&lt;=0.2,"10-20%",IF(I4699&lt;=0.4,"20-40%","Above 40%")))))</f>
        <v>5-10%</v>
      </c>
      <c r="N4699" s="6" t="str">
        <f aca="false">IF(AND(H4699&gt;=Summary!$B$25,I4699&gt;=Summary!$B$26,I4699&lt;=Summary!$B$27,J4699&gt;=Summary!$B$28,J4699&lt;=Summary!$B$29,F4699*J4699&gt;1),"Yes","No")</f>
        <v>No</v>
      </c>
    </row>
    <row r="4700" customFormat="false" ht="15" hidden="false" customHeight="false" outlineLevel="0" collapsed="false">
      <c r="A4700" s="6" t="s">
        <v>152</v>
      </c>
      <c r="B4700" s="45" t="n">
        <v>43002</v>
      </c>
      <c r="C4700" s="6" t="s">
        <v>201</v>
      </c>
      <c r="D4700" s="6" t="s">
        <v>188</v>
      </c>
      <c r="E4700" s="6" t="s">
        <v>187</v>
      </c>
      <c r="F4700" s="34" t="n">
        <v>0.431769609451294</v>
      </c>
      <c r="G4700" s="34" t="n">
        <v>0.353797674671303</v>
      </c>
      <c r="H4700" s="34" t="n">
        <v>0.0779719347799912</v>
      </c>
      <c r="I4700" s="34" t="n">
        <v>0.220385662094674</v>
      </c>
      <c r="J4700" s="35" t="n">
        <v>2.85</v>
      </c>
      <c r="K4700" s="6" t="n">
        <v>1</v>
      </c>
      <c r="L4700" s="35" t="n">
        <v>1.85</v>
      </c>
      <c r="M4700" s="6" t="str">
        <f aca="false">IF(I4700&lt;=0,"Below 0%",IF(I4700&lt;=0.05,"0-5%",IF(I4700&lt;=0.1,"5-10%",IF(I4700&lt;=0.2,"10-20%",IF(I4700&lt;=0.4,"20-40%","Above 40%")))))</f>
        <v>20-40%</v>
      </c>
      <c r="N4700" s="6" t="str">
        <f aca="false">IF(AND(H4700&gt;=Summary!$B$25,I4700&gt;=Summary!$B$26,I4700&lt;=Summary!$B$27,J4700&gt;=Summary!$B$28,J4700&lt;=Summary!$B$29,F4700*J4700&gt;1),"Yes","No")</f>
        <v>Yes</v>
      </c>
    </row>
    <row r="4701" customFormat="false" ht="15" hidden="false" customHeight="false" outlineLevel="0" collapsed="false">
      <c r="A4701" s="6" t="s">
        <v>152</v>
      </c>
      <c r="B4701" s="45" t="n">
        <v>43002</v>
      </c>
      <c r="C4701" s="6" t="s">
        <v>201</v>
      </c>
      <c r="D4701" s="6" t="s">
        <v>188</v>
      </c>
      <c r="E4701" s="6" t="s">
        <v>174</v>
      </c>
      <c r="F4701" s="34" t="n">
        <v>0.198259100317955</v>
      </c>
      <c r="G4701" s="34" t="n">
        <v>0.305552537216125</v>
      </c>
      <c r="H4701" s="34" t="n">
        <v>-0.10729343689817</v>
      </c>
      <c r="I4701" s="34" t="n">
        <v>-0.351145625808627</v>
      </c>
      <c r="J4701" s="35" t="n">
        <v>3.3</v>
      </c>
      <c r="K4701" s="6" t="n">
        <v>0</v>
      </c>
      <c r="L4701" s="35" t="n">
        <v>-1</v>
      </c>
      <c r="M4701" s="6" t="str">
        <f aca="false">IF(I4701&lt;=0,"Below 0%",IF(I4701&lt;=0.05,"0-5%",IF(I4701&lt;=0.1,"5-10%",IF(I4701&lt;=0.2,"10-20%",IF(I4701&lt;=0.4,"20-40%","Above 40%")))))</f>
        <v>Below 0%</v>
      </c>
      <c r="N4701" s="6" t="str">
        <f aca="false">IF(AND(H4701&gt;=Summary!$B$25,I4701&gt;=Summary!$B$26,I4701&lt;=Summary!$B$27,J4701&gt;=Summary!$B$28,J4701&lt;=Summary!$B$29,F4701*J4701&gt;1),"Yes","No")</f>
        <v>No</v>
      </c>
    </row>
    <row r="4702" customFormat="false" ht="15" hidden="false" customHeight="false" outlineLevel="0" collapsed="false">
      <c r="A4702" s="6" t="s">
        <v>152</v>
      </c>
      <c r="B4702" s="45" t="n">
        <v>43002</v>
      </c>
      <c r="C4702" s="6" t="s">
        <v>201</v>
      </c>
      <c r="D4702" s="6" t="s">
        <v>188</v>
      </c>
      <c r="E4702" s="6" t="s">
        <v>177</v>
      </c>
      <c r="F4702" s="34" t="n">
        <v>0.36997127532959</v>
      </c>
      <c r="G4702" s="34" t="n">
        <v>0.340649788112572</v>
      </c>
      <c r="H4702" s="34" t="n">
        <v>0.0293214872170179</v>
      </c>
      <c r="I4702" s="34" t="n">
        <v>0.0860751664619508</v>
      </c>
      <c r="J4702" s="35" t="n">
        <v>2.96</v>
      </c>
      <c r="K4702" s="6" t="n">
        <v>0</v>
      </c>
      <c r="L4702" s="35" t="n">
        <v>-1</v>
      </c>
      <c r="M4702" s="6" t="str">
        <f aca="false">IF(I4702&lt;=0,"Below 0%",IF(I4702&lt;=0.05,"0-5%",IF(I4702&lt;=0.1,"5-10%",IF(I4702&lt;=0.2,"10-20%",IF(I4702&lt;=0.4,"20-40%","Above 40%")))))</f>
        <v>5-10%</v>
      </c>
      <c r="N4702" s="6" t="str">
        <f aca="false">IF(AND(H4702&gt;=Summary!$B$25,I4702&gt;=Summary!$B$26,I4702&lt;=Summary!$B$27,J4702&gt;=Summary!$B$28,J4702&lt;=Summary!$B$29,F4702*J4702&gt;1),"Yes","No")</f>
        <v>No</v>
      </c>
    </row>
    <row r="4703" customFormat="false" ht="15" hidden="false" customHeight="false" outlineLevel="0" collapsed="false">
      <c r="A4703" s="6" t="s">
        <v>152</v>
      </c>
      <c r="B4703" s="45" t="n">
        <v>43003</v>
      </c>
      <c r="C4703" s="6" t="s">
        <v>185</v>
      </c>
      <c r="D4703" s="6" t="s">
        <v>178</v>
      </c>
      <c r="E4703" s="6" t="s">
        <v>187</v>
      </c>
      <c r="F4703" s="34" t="n">
        <v>0.704330384731293</v>
      </c>
      <c r="G4703" s="34" t="n">
        <v>0.730085636754496</v>
      </c>
      <c r="H4703" s="34" t="n">
        <v>-0.0257552520232035</v>
      </c>
      <c r="I4703" s="34" t="n">
        <v>-0.0352770287848632</v>
      </c>
      <c r="J4703" s="35" t="n">
        <v>1.38</v>
      </c>
      <c r="K4703" s="6" t="n">
        <v>1</v>
      </c>
      <c r="L4703" s="35" t="n">
        <v>0.38</v>
      </c>
      <c r="M4703" s="6" t="str">
        <f aca="false">IF(I4703&lt;=0,"Below 0%",IF(I4703&lt;=0.05,"0-5%",IF(I4703&lt;=0.1,"5-10%",IF(I4703&lt;=0.2,"10-20%",IF(I4703&lt;=0.4,"20-40%","Above 40%")))))</f>
        <v>Below 0%</v>
      </c>
      <c r="N4703" s="6" t="str">
        <f aca="false">IF(AND(H4703&gt;=Summary!$B$25,I4703&gt;=Summary!$B$26,I4703&lt;=Summary!$B$27,J4703&gt;=Summary!$B$28,J4703&lt;=Summary!$B$29,F4703*J4703&gt;1),"Yes","No")</f>
        <v>No</v>
      </c>
    </row>
    <row r="4704" customFormat="false" ht="15" hidden="false" customHeight="false" outlineLevel="0" collapsed="false">
      <c r="A4704" s="6" t="s">
        <v>152</v>
      </c>
      <c r="B4704" s="45" t="n">
        <v>43003</v>
      </c>
      <c r="C4704" s="6" t="s">
        <v>185</v>
      </c>
      <c r="D4704" s="6" t="s">
        <v>178</v>
      </c>
      <c r="E4704" s="6" t="s">
        <v>174</v>
      </c>
      <c r="F4704" s="34" t="n">
        <v>0.177562147378922</v>
      </c>
      <c r="G4704" s="34" t="n">
        <v>0.178321801543576</v>
      </c>
      <c r="H4704" s="34" t="n">
        <v>-0.000759654164654539</v>
      </c>
      <c r="I4704" s="34" t="n">
        <v>-0.00426001845023361</v>
      </c>
      <c r="J4704" s="35" t="n">
        <v>5.65</v>
      </c>
      <c r="K4704" s="6" t="n">
        <v>0</v>
      </c>
      <c r="L4704" s="35" t="n">
        <v>-1</v>
      </c>
      <c r="M4704" s="6" t="str">
        <f aca="false">IF(I4704&lt;=0,"Below 0%",IF(I4704&lt;=0.05,"0-5%",IF(I4704&lt;=0.1,"5-10%",IF(I4704&lt;=0.2,"10-20%",IF(I4704&lt;=0.4,"20-40%","Above 40%")))))</f>
        <v>Below 0%</v>
      </c>
      <c r="N4704" s="6" t="str">
        <f aca="false">IF(AND(H4704&gt;=Summary!$B$25,I4704&gt;=Summary!$B$26,I4704&lt;=Summary!$B$27,J4704&gt;=Summary!$B$28,J4704&lt;=Summary!$B$29,F4704*J4704&gt;1),"Yes","No")</f>
        <v>No</v>
      </c>
    </row>
    <row r="4705" customFormat="false" ht="15" hidden="false" customHeight="false" outlineLevel="0" collapsed="false">
      <c r="A4705" s="6" t="s">
        <v>152</v>
      </c>
      <c r="B4705" s="45" t="n">
        <v>43003</v>
      </c>
      <c r="C4705" s="6" t="s">
        <v>185</v>
      </c>
      <c r="D4705" s="6" t="s">
        <v>178</v>
      </c>
      <c r="E4705" s="6" t="s">
        <v>177</v>
      </c>
      <c r="F4705" s="34" t="n">
        <v>0.118107460439205</v>
      </c>
      <c r="G4705" s="34" t="n">
        <v>0.0915925617019277</v>
      </c>
      <c r="H4705" s="34" t="n">
        <v>0.0265148987372775</v>
      </c>
      <c r="I4705" s="34" t="n">
        <v>0.289487467591153</v>
      </c>
      <c r="J4705" s="35" t="n">
        <v>11</v>
      </c>
      <c r="K4705" s="6" t="n">
        <v>0</v>
      </c>
      <c r="L4705" s="35" t="n">
        <v>-1</v>
      </c>
      <c r="M4705" s="6" t="str">
        <f aca="false">IF(I4705&lt;=0,"Below 0%",IF(I4705&lt;=0.05,"0-5%",IF(I4705&lt;=0.1,"5-10%",IF(I4705&lt;=0.2,"10-20%",IF(I4705&lt;=0.4,"20-40%","Above 40%")))))</f>
        <v>20-40%</v>
      </c>
      <c r="N4705" s="6" t="str">
        <f aca="false">IF(AND(H4705&gt;=Summary!$B$25,I4705&gt;=Summary!$B$26,I4705&lt;=Summary!$B$27,J4705&gt;=Summary!$B$28,J4705&lt;=Summary!$B$29,F4705*J4705&gt;1),"Yes","No")</f>
        <v>No</v>
      </c>
    </row>
    <row r="4706" customFormat="false" ht="15" hidden="false" customHeight="false" outlineLevel="0" collapsed="false">
      <c r="A4706" s="6" t="s">
        <v>152</v>
      </c>
      <c r="B4706" s="45" t="n">
        <v>43008</v>
      </c>
      <c r="C4706" s="6" t="s">
        <v>199</v>
      </c>
      <c r="D4706" s="6" t="s">
        <v>195</v>
      </c>
      <c r="E4706" s="6" t="s">
        <v>187</v>
      </c>
      <c r="F4706" s="34" t="n">
        <v>0.29112845659256</v>
      </c>
      <c r="G4706" s="34" t="n">
        <v>0.343564574023881</v>
      </c>
      <c r="H4706" s="34" t="n">
        <v>-0.0524361174313212</v>
      </c>
      <c r="I4706" s="34" t="n">
        <v>-0.15262376099253</v>
      </c>
      <c r="J4706" s="35" t="n">
        <v>2.9</v>
      </c>
      <c r="K4706" s="6" t="n">
        <v>0</v>
      </c>
      <c r="L4706" s="35" t="n">
        <v>-1</v>
      </c>
      <c r="M4706" s="6" t="str">
        <f aca="false">IF(I4706&lt;=0,"Below 0%",IF(I4706&lt;=0.05,"0-5%",IF(I4706&lt;=0.1,"5-10%",IF(I4706&lt;=0.2,"10-20%",IF(I4706&lt;=0.4,"20-40%","Above 40%")))))</f>
        <v>Below 0%</v>
      </c>
      <c r="N4706" s="6" t="str">
        <f aca="false">IF(AND(H4706&gt;=Summary!$B$25,I4706&gt;=Summary!$B$26,I4706&lt;=Summary!$B$27,J4706&gt;=Summary!$B$28,J4706&lt;=Summary!$B$29,F4706*J4706&gt;1),"Yes","No")</f>
        <v>No</v>
      </c>
    </row>
    <row r="4707" customFormat="false" ht="15" hidden="false" customHeight="false" outlineLevel="0" collapsed="false">
      <c r="A4707" s="6" t="s">
        <v>152</v>
      </c>
      <c r="B4707" s="45" t="n">
        <v>43008</v>
      </c>
      <c r="C4707" s="6" t="s">
        <v>199</v>
      </c>
      <c r="D4707" s="6" t="s">
        <v>195</v>
      </c>
      <c r="E4707" s="6" t="s">
        <v>174</v>
      </c>
      <c r="F4707" s="34" t="n">
        <v>0.34319880604744</v>
      </c>
      <c r="G4707" s="34" t="n">
        <v>0.284667789905501</v>
      </c>
      <c r="H4707" s="34" t="n">
        <v>0.0585310161419382</v>
      </c>
      <c r="I4707" s="34" t="n">
        <v>0.205611657579413</v>
      </c>
      <c r="J4707" s="35" t="n">
        <v>3.5</v>
      </c>
      <c r="K4707" s="6" t="n">
        <v>1</v>
      </c>
      <c r="L4707" s="35" t="n">
        <v>2.5</v>
      </c>
      <c r="M4707" s="6" t="str">
        <f aca="false">IF(I4707&lt;=0,"Below 0%",IF(I4707&lt;=0.05,"0-5%",IF(I4707&lt;=0.1,"5-10%",IF(I4707&lt;=0.2,"10-20%",IF(I4707&lt;=0.4,"20-40%","Above 40%")))))</f>
        <v>20-40%</v>
      </c>
      <c r="N4707" s="6" t="str">
        <f aca="false">IF(AND(H4707&gt;=Summary!$B$25,I4707&gt;=Summary!$B$26,I4707&lt;=Summary!$B$27,J4707&gt;=Summary!$B$28,J4707&lt;=Summary!$B$29,F4707*J4707&gt;1),"Yes","No")</f>
        <v>Yes</v>
      </c>
    </row>
    <row r="4708" customFormat="false" ht="15" hidden="false" customHeight="false" outlineLevel="0" collapsed="false">
      <c r="A4708" s="6" t="s">
        <v>152</v>
      </c>
      <c r="B4708" s="45" t="n">
        <v>43008</v>
      </c>
      <c r="C4708" s="6" t="s">
        <v>199</v>
      </c>
      <c r="D4708" s="6" t="s">
        <v>195</v>
      </c>
      <c r="E4708" s="6" t="s">
        <v>177</v>
      </c>
      <c r="F4708" s="34" t="n">
        <v>0.365672767162323</v>
      </c>
      <c r="G4708" s="34" t="n">
        <v>0.371767636070618</v>
      </c>
      <c r="H4708" s="34" t="n">
        <v>-0.00609486890829447</v>
      </c>
      <c r="I4708" s="34" t="n">
        <v>-0.016394296643769</v>
      </c>
      <c r="J4708" s="35" t="n">
        <v>2.68</v>
      </c>
      <c r="K4708" s="6" t="n">
        <v>0</v>
      </c>
      <c r="L4708" s="35" t="n">
        <v>-1</v>
      </c>
      <c r="M4708" s="6" t="str">
        <f aca="false">IF(I4708&lt;=0,"Below 0%",IF(I4708&lt;=0.05,"0-5%",IF(I4708&lt;=0.1,"5-10%",IF(I4708&lt;=0.2,"10-20%",IF(I4708&lt;=0.4,"20-40%","Above 40%")))))</f>
        <v>Below 0%</v>
      </c>
      <c r="N4708" s="6" t="str">
        <f aca="false">IF(AND(H4708&gt;=Summary!$B$25,I4708&gt;=Summary!$B$26,I4708&lt;=Summary!$B$27,J4708&gt;=Summary!$B$28,J4708&lt;=Summary!$B$29,F4708*J4708&gt;1),"Yes","No")</f>
        <v>No</v>
      </c>
    </row>
    <row r="4709" customFormat="false" ht="15" hidden="false" customHeight="false" outlineLevel="0" collapsed="false">
      <c r="A4709" s="6" t="s">
        <v>152</v>
      </c>
      <c r="B4709" s="45" t="n">
        <v>43008</v>
      </c>
      <c r="C4709" s="6" t="s">
        <v>190</v>
      </c>
      <c r="D4709" s="6" t="s">
        <v>194</v>
      </c>
      <c r="E4709" s="6" t="s">
        <v>187</v>
      </c>
      <c r="F4709" s="34" t="n">
        <v>0.563235282897949</v>
      </c>
      <c r="G4709" s="34" t="n">
        <v>0.346808306607141</v>
      </c>
      <c r="H4709" s="34" t="n">
        <v>0.216426976290808</v>
      </c>
      <c r="I4709" s="34" t="n">
        <v>0.624053611656924</v>
      </c>
      <c r="J4709" s="35" t="n">
        <v>2.91</v>
      </c>
      <c r="K4709" s="6" t="n">
        <v>0</v>
      </c>
      <c r="L4709" s="35" t="n">
        <v>-1</v>
      </c>
      <c r="M4709" s="6" t="str">
        <f aca="false">IF(I4709&lt;=0,"Below 0%",IF(I4709&lt;=0.05,"0-5%",IF(I4709&lt;=0.1,"5-10%",IF(I4709&lt;=0.2,"10-20%",IF(I4709&lt;=0.4,"20-40%","Above 40%")))))</f>
        <v>Above 40%</v>
      </c>
      <c r="N4709" s="6" t="str">
        <f aca="false">IF(AND(H4709&gt;=Summary!$B$25,I4709&gt;=Summary!$B$26,I4709&lt;=Summary!$B$27,J4709&gt;=Summary!$B$28,J4709&lt;=Summary!$B$29,F4709*J4709&gt;1),"Yes","No")</f>
        <v>No</v>
      </c>
    </row>
    <row r="4710" customFormat="false" ht="15" hidden="false" customHeight="false" outlineLevel="0" collapsed="false">
      <c r="A4710" s="6" t="s">
        <v>152</v>
      </c>
      <c r="B4710" s="45" t="n">
        <v>43008</v>
      </c>
      <c r="C4710" s="6" t="s">
        <v>190</v>
      </c>
      <c r="D4710" s="6" t="s">
        <v>194</v>
      </c>
      <c r="E4710" s="6" t="s">
        <v>174</v>
      </c>
      <c r="F4710" s="34" t="n">
        <v>0.155980929732323</v>
      </c>
      <c r="G4710" s="34" t="n">
        <v>0.278019882156138</v>
      </c>
      <c r="H4710" s="34" t="n">
        <v>-0.122038952423815</v>
      </c>
      <c r="I4710" s="34" t="n">
        <v>-0.438957643882739</v>
      </c>
      <c r="J4710" s="35" t="n">
        <v>3.63</v>
      </c>
      <c r="K4710" s="6" t="n">
        <v>0</v>
      </c>
      <c r="L4710" s="35" t="n">
        <v>-1</v>
      </c>
      <c r="M4710" s="6" t="str">
        <f aca="false">IF(I4710&lt;=0,"Below 0%",IF(I4710&lt;=0.05,"0-5%",IF(I4710&lt;=0.1,"5-10%",IF(I4710&lt;=0.2,"10-20%",IF(I4710&lt;=0.4,"20-40%","Above 40%")))))</f>
        <v>Below 0%</v>
      </c>
      <c r="N4710" s="6" t="str">
        <f aca="false">IF(AND(H4710&gt;=Summary!$B$25,I4710&gt;=Summary!$B$26,I4710&lt;=Summary!$B$27,J4710&gt;=Summary!$B$28,J4710&lt;=Summary!$B$29,F4710*J4710&gt;1),"Yes","No")</f>
        <v>No</v>
      </c>
    </row>
    <row r="4711" customFormat="false" ht="15" hidden="false" customHeight="false" outlineLevel="0" collapsed="false">
      <c r="A4711" s="6" t="s">
        <v>152</v>
      </c>
      <c r="B4711" s="45" t="n">
        <v>43008</v>
      </c>
      <c r="C4711" s="6" t="s">
        <v>190</v>
      </c>
      <c r="D4711" s="6" t="s">
        <v>194</v>
      </c>
      <c r="E4711" s="6" t="s">
        <v>177</v>
      </c>
      <c r="F4711" s="34" t="n">
        <v>0.280783742666245</v>
      </c>
      <c r="G4711" s="34" t="n">
        <v>0.375171811236721</v>
      </c>
      <c r="H4711" s="34" t="n">
        <v>-0.0943880685704768</v>
      </c>
      <c r="I4711" s="34" t="n">
        <v>-0.251586248602566</v>
      </c>
      <c r="J4711" s="35" t="n">
        <v>2.69</v>
      </c>
      <c r="K4711" s="6" t="n">
        <v>1</v>
      </c>
      <c r="L4711" s="35" t="n">
        <v>1.69</v>
      </c>
      <c r="M4711" s="6" t="str">
        <f aca="false">IF(I4711&lt;=0,"Below 0%",IF(I4711&lt;=0.05,"0-5%",IF(I4711&lt;=0.1,"5-10%",IF(I4711&lt;=0.2,"10-20%",IF(I4711&lt;=0.4,"20-40%","Above 40%")))))</f>
        <v>Below 0%</v>
      </c>
      <c r="N4711" s="6" t="str">
        <f aca="false">IF(AND(H4711&gt;=Summary!$B$25,I4711&gt;=Summary!$B$26,I4711&lt;=Summary!$B$27,J4711&gt;=Summary!$B$28,J4711&lt;=Summary!$B$29,F4711*J4711&gt;1),"Yes","No")</f>
        <v>No</v>
      </c>
    </row>
    <row r="4712" customFormat="false" ht="15" hidden="false" customHeight="false" outlineLevel="0" collapsed="false">
      <c r="A4712" s="6" t="s">
        <v>152</v>
      </c>
      <c r="B4712" s="45" t="n">
        <v>43008</v>
      </c>
      <c r="C4712" s="6" t="s">
        <v>202</v>
      </c>
      <c r="D4712" s="6" t="s">
        <v>181</v>
      </c>
      <c r="E4712" s="6" t="s">
        <v>187</v>
      </c>
      <c r="F4712" s="34" t="n">
        <v>0.194921910762787</v>
      </c>
      <c r="G4712" s="34" t="n">
        <v>0.105614250171276</v>
      </c>
      <c r="H4712" s="34" t="n">
        <v>0.0893076605915108</v>
      </c>
      <c r="I4712" s="34" t="n">
        <v>0.845602373227848</v>
      </c>
      <c r="J4712" s="35" t="n">
        <v>9.54</v>
      </c>
      <c r="K4712" s="6" t="n">
        <v>0</v>
      </c>
      <c r="L4712" s="35" t="n">
        <v>-1</v>
      </c>
      <c r="M4712" s="6" t="str">
        <f aca="false">IF(I4712&lt;=0,"Below 0%",IF(I4712&lt;=0.05,"0-5%",IF(I4712&lt;=0.1,"5-10%",IF(I4712&lt;=0.2,"10-20%",IF(I4712&lt;=0.4,"20-40%","Above 40%")))))</f>
        <v>Above 40%</v>
      </c>
      <c r="N4712" s="6" t="str">
        <f aca="false">IF(AND(H4712&gt;=Summary!$B$25,I4712&gt;=Summary!$B$26,I4712&lt;=Summary!$B$27,J4712&gt;=Summary!$B$28,J4712&lt;=Summary!$B$29,F4712*J4712&gt;1),"Yes","No")</f>
        <v>No</v>
      </c>
    </row>
    <row r="4713" customFormat="false" ht="15" hidden="false" customHeight="false" outlineLevel="0" collapsed="false">
      <c r="A4713" s="6" t="s">
        <v>152</v>
      </c>
      <c r="B4713" s="45" t="n">
        <v>43008</v>
      </c>
      <c r="C4713" s="6" t="s">
        <v>202</v>
      </c>
      <c r="D4713" s="6" t="s">
        <v>181</v>
      </c>
      <c r="E4713" s="6" t="s">
        <v>174</v>
      </c>
      <c r="F4713" s="34" t="n">
        <v>0.164040222764015</v>
      </c>
      <c r="G4713" s="34" t="n">
        <v>0.199516821115638</v>
      </c>
      <c r="H4713" s="34" t="n">
        <v>-0.0354765983516232</v>
      </c>
      <c r="I4713" s="34" t="n">
        <v>-0.177812568149636</v>
      </c>
      <c r="J4713" s="35" t="n">
        <v>5.05</v>
      </c>
      <c r="K4713" s="6" t="n">
        <v>0</v>
      </c>
      <c r="L4713" s="35" t="n">
        <v>-1</v>
      </c>
      <c r="M4713" s="6" t="str">
        <f aca="false">IF(I4713&lt;=0,"Below 0%",IF(I4713&lt;=0.05,"0-5%",IF(I4713&lt;=0.1,"5-10%",IF(I4713&lt;=0.2,"10-20%",IF(I4713&lt;=0.4,"20-40%","Above 40%")))))</f>
        <v>Below 0%</v>
      </c>
      <c r="N4713" s="6" t="str">
        <f aca="false">IF(AND(H4713&gt;=Summary!$B$25,I4713&gt;=Summary!$B$26,I4713&lt;=Summary!$B$27,J4713&gt;=Summary!$B$28,J4713&lt;=Summary!$B$29,F4713*J4713&gt;1),"Yes","No")</f>
        <v>No</v>
      </c>
    </row>
    <row r="4714" customFormat="false" ht="15" hidden="false" customHeight="false" outlineLevel="0" collapsed="false">
      <c r="A4714" s="6" t="s">
        <v>152</v>
      </c>
      <c r="B4714" s="45" t="n">
        <v>43008</v>
      </c>
      <c r="C4714" s="6" t="s">
        <v>202</v>
      </c>
      <c r="D4714" s="6" t="s">
        <v>181</v>
      </c>
      <c r="E4714" s="6" t="s">
        <v>177</v>
      </c>
      <c r="F4714" s="34" t="n">
        <v>0.641037881374359</v>
      </c>
      <c r="G4714" s="34" t="n">
        <v>0.694868928713086</v>
      </c>
      <c r="H4714" s="34" t="n">
        <v>-0.0538310473387264</v>
      </c>
      <c r="I4714" s="34" t="n">
        <v>-0.0774693544556997</v>
      </c>
      <c r="J4714" s="35" t="n">
        <v>1.45</v>
      </c>
      <c r="K4714" s="6" t="n">
        <v>1</v>
      </c>
      <c r="L4714" s="35" t="n">
        <v>0.45</v>
      </c>
      <c r="M4714" s="6" t="str">
        <f aca="false">IF(I4714&lt;=0,"Below 0%",IF(I4714&lt;=0.05,"0-5%",IF(I4714&lt;=0.1,"5-10%",IF(I4714&lt;=0.2,"10-20%",IF(I4714&lt;=0.4,"20-40%","Above 40%")))))</f>
        <v>Below 0%</v>
      </c>
      <c r="N4714" s="6" t="str">
        <f aca="false">IF(AND(H4714&gt;=Summary!$B$25,I4714&gt;=Summary!$B$26,I4714&lt;=Summary!$B$27,J4714&gt;=Summary!$B$28,J4714&lt;=Summary!$B$29,F4714*J4714&gt;1),"Yes","No")</f>
        <v>No</v>
      </c>
    </row>
    <row r="4715" customFormat="false" ht="15" hidden="false" customHeight="false" outlineLevel="0" collapsed="false">
      <c r="A4715" s="6" t="s">
        <v>152</v>
      </c>
      <c r="B4715" s="45" t="n">
        <v>43008</v>
      </c>
      <c r="C4715" s="6" t="s">
        <v>176</v>
      </c>
      <c r="D4715" s="6" t="s">
        <v>180</v>
      </c>
      <c r="E4715" s="6" t="s">
        <v>187</v>
      </c>
      <c r="F4715" s="34" t="n">
        <v>0.837366580963135</v>
      </c>
      <c r="G4715" s="34" t="n">
        <v>0.833379584569144</v>
      </c>
      <c r="H4715" s="34" t="n">
        <v>0.00398699639399092</v>
      </c>
      <c r="I4715" s="34" t="n">
        <v>0.00478413014647128</v>
      </c>
      <c r="J4715" s="35" t="n">
        <v>1.19</v>
      </c>
      <c r="K4715" s="6" t="n">
        <v>1</v>
      </c>
      <c r="L4715" s="35" t="n">
        <v>0.19</v>
      </c>
      <c r="M4715" s="6" t="str">
        <f aca="false">IF(I4715&lt;=0,"Below 0%",IF(I4715&lt;=0.05,"0-5%",IF(I4715&lt;=0.1,"5-10%",IF(I4715&lt;=0.2,"10-20%",IF(I4715&lt;=0.4,"20-40%","Above 40%")))))</f>
        <v>0-5%</v>
      </c>
      <c r="N4715" s="6" t="str">
        <f aca="false">IF(AND(H4715&gt;=Summary!$B$25,I4715&gt;=Summary!$B$26,I4715&lt;=Summary!$B$27,J4715&gt;=Summary!$B$28,J4715&lt;=Summary!$B$29,F4715*J4715&gt;1),"Yes","No")</f>
        <v>No</v>
      </c>
    </row>
    <row r="4716" customFormat="false" ht="15" hidden="false" customHeight="false" outlineLevel="0" collapsed="false">
      <c r="A4716" s="6" t="s">
        <v>152</v>
      </c>
      <c r="B4716" s="45" t="n">
        <v>43008</v>
      </c>
      <c r="C4716" s="6" t="s">
        <v>176</v>
      </c>
      <c r="D4716" s="6" t="s">
        <v>180</v>
      </c>
      <c r="E4716" s="6" t="s">
        <v>174</v>
      </c>
      <c r="F4716" s="34" t="n">
        <v>0.101248867809773</v>
      </c>
      <c r="G4716" s="34" t="n">
        <v>0.123502080403148</v>
      </c>
      <c r="H4716" s="34" t="n">
        <v>-0.0222532125933759</v>
      </c>
      <c r="I4716" s="34" t="n">
        <v>-0.180184920940073</v>
      </c>
      <c r="J4716" s="35" t="n">
        <v>8.03</v>
      </c>
      <c r="K4716" s="6" t="n">
        <v>0</v>
      </c>
      <c r="L4716" s="35" t="n">
        <v>-1</v>
      </c>
      <c r="M4716" s="6" t="str">
        <f aca="false">IF(I4716&lt;=0,"Below 0%",IF(I4716&lt;=0.05,"0-5%",IF(I4716&lt;=0.1,"5-10%",IF(I4716&lt;=0.2,"10-20%",IF(I4716&lt;=0.4,"20-40%","Above 40%")))))</f>
        <v>Below 0%</v>
      </c>
      <c r="N4716" s="6" t="str">
        <f aca="false">IF(AND(H4716&gt;=Summary!$B$25,I4716&gt;=Summary!$B$26,I4716&lt;=Summary!$B$27,J4716&gt;=Summary!$B$28,J4716&lt;=Summary!$B$29,F4716*J4716&gt;1),"Yes","No")</f>
        <v>No</v>
      </c>
    </row>
    <row r="4717" customFormat="false" ht="15" hidden="false" customHeight="false" outlineLevel="0" collapsed="false">
      <c r="A4717" s="6" t="s">
        <v>152</v>
      </c>
      <c r="B4717" s="45" t="n">
        <v>43008</v>
      </c>
      <c r="C4717" s="6" t="s">
        <v>176</v>
      </c>
      <c r="D4717" s="6" t="s">
        <v>180</v>
      </c>
      <c r="E4717" s="6" t="s">
        <v>177</v>
      </c>
      <c r="F4717" s="34" t="n">
        <v>0.0613844841718674</v>
      </c>
      <c r="G4717" s="34" t="n">
        <v>0.0431183350277079</v>
      </c>
      <c r="H4717" s="34" t="n">
        <v>0.0182661491441595</v>
      </c>
      <c r="I4717" s="34" t="n">
        <v>0.423628350501513</v>
      </c>
      <c r="J4717" s="35" t="n">
        <v>23</v>
      </c>
      <c r="K4717" s="6" t="n">
        <v>0</v>
      </c>
      <c r="L4717" s="35" t="n">
        <v>-1</v>
      </c>
      <c r="M4717" s="6" t="str">
        <f aca="false">IF(I4717&lt;=0,"Below 0%",IF(I4717&lt;=0.05,"0-5%",IF(I4717&lt;=0.1,"5-10%",IF(I4717&lt;=0.2,"10-20%",IF(I4717&lt;=0.4,"20-40%","Above 40%")))))</f>
        <v>Above 40%</v>
      </c>
      <c r="N4717" s="6" t="str">
        <f aca="false">IF(AND(H4717&gt;=Summary!$B$25,I4717&gt;=Summary!$B$26,I4717&lt;=Summary!$B$27,J4717&gt;=Summary!$B$28,J4717&lt;=Summary!$B$29,F4717*J4717&gt;1),"Yes","No")</f>
        <v>No</v>
      </c>
    </row>
    <row r="4718" customFormat="false" ht="15" hidden="false" customHeight="false" outlineLevel="0" collapsed="false">
      <c r="A4718" s="6" t="s">
        <v>152</v>
      </c>
      <c r="B4718" s="45" t="n">
        <v>43008</v>
      </c>
      <c r="C4718" s="6" t="s">
        <v>192</v>
      </c>
      <c r="D4718" s="6" t="s">
        <v>179</v>
      </c>
      <c r="E4718" s="6" t="s">
        <v>187</v>
      </c>
      <c r="F4718" s="34" t="n">
        <v>0.463648974895477</v>
      </c>
      <c r="G4718" s="34" t="n">
        <v>0.330446927374302</v>
      </c>
      <c r="H4718" s="34" t="n">
        <v>0.133202047521176</v>
      </c>
      <c r="I4718" s="34" t="n">
        <v>0.403096644231453</v>
      </c>
      <c r="J4718" s="35" t="n">
        <v>3.06</v>
      </c>
      <c r="K4718" s="6" t="n">
        <v>1</v>
      </c>
      <c r="L4718" s="35" t="n">
        <v>2.06</v>
      </c>
      <c r="M4718" s="6" t="str">
        <f aca="false">IF(I4718&lt;=0,"Below 0%",IF(I4718&lt;=0.05,"0-5%",IF(I4718&lt;=0.1,"5-10%",IF(I4718&lt;=0.2,"10-20%",IF(I4718&lt;=0.4,"20-40%","Above 40%")))))</f>
        <v>Above 40%</v>
      </c>
      <c r="N4718" s="6" t="str">
        <f aca="false">IF(AND(H4718&gt;=Summary!$B$25,I4718&gt;=Summary!$B$26,I4718&lt;=Summary!$B$27,J4718&gt;=Summary!$B$28,J4718&lt;=Summary!$B$29,F4718*J4718&gt;1),"Yes","No")</f>
        <v>No</v>
      </c>
    </row>
    <row r="4719" customFormat="false" ht="15" hidden="false" customHeight="false" outlineLevel="0" collapsed="false">
      <c r="A4719" s="6" t="s">
        <v>152</v>
      </c>
      <c r="B4719" s="45" t="n">
        <v>43008</v>
      </c>
      <c r="C4719" s="6" t="s">
        <v>192</v>
      </c>
      <c r="D4719" s="6" t="s">
        <v>179</v>
      </c>
      <c r="E4719" s="6" t="s">
        <v>174</v>
      </c>
      <c r="F4719" s="34" t="n">
        <v>0.278960049152374</v>
      </c>
      <c r="G4719" s="34" t="n">
        <v>0.299162011173184</v>
      </c>
      <c r="H4719" s="34" t="n">
        <v>-0.0202019620208102</v>
      </c>
      <c r="I4719" s="34" t="n">
        <v>-0.0675285004990666</v>
      </c>
      <c r="J4719" s="35" t="n">
        <v>3.38</v>
      </c>
      <c r="K4719" s="6" t="n">
        <v>0</v>
      </c>
      <c r="L4719" s="35" t="n">
        <v>-1</v>
      </c>
      <c r="M4719" s="6" t="str">
        <f aca="false">IF(I4719&lt;=0,"Below 0%",IF(I4719&lt;=0.05,"0-5%",IF(I4719&lt;=0.1,"5-10%",IF(I4719&lt;=0.2,"10-20%",IF(I4719&lt;=0.4,"20-40%","Above 40%")))))</f>
        <v>Below 0%</v>
      </c>
      <c r="N4719" s="6" t="str">
        <f aca="false">IF(AND(H4719&gt;=Summary!$B$25,I4719&gt;=Summary!$B$26,I4719&lt;=Summary!$B$27,J4719&gt;=Summary!$B$28,J4719&lt;=Summary!$B$29,F4719*J4719&gt;1),"Yes","No")</f>
        <v>No</v>
      </c>
    </row>
    <row r="4720" customFormat="false" ht="15" hidden="false" customHeight="false" outlineLevel="0" collapsed="false">
      <c r="A4720" s="6" t="s">
        <v>152</v>
      </c>
      <c r="B4720" s="45" t="n">
        <v>43008</v>
      </c>
      <c r="C4720" s="6" t="s">
        <v>192</v>
      </c>
      <c r="D4720" s="6" t="s">
        <v>179</v>
      </c>
      <c r="E4720" s="6" t="s">
        <v>177</v>
      </c>
      <c r="F4720" s="34" t="n">
        <v>0.257390975952148</v>
      </c>
      <c r="G4720" s="34" t="n">
        <v>0.370391061452514</v>
      </c>
      <c r="H4720" s="34" t="n">
        <v>-0.113000085500366</v>
      </c>
      <c r="I4720" s="34" t="n">
        <v>-0.305083187097518</v>
      </c>
      <c r="J4720" s="35" t="n">
        <v>2.73</v>
      </c>
      <c r="K4720" s="6" t="n">
        <v>0</v>
      </c>
      <c r="L4720" s="35" t="n">
        <v>-1</v>
      </c>
      <c r="M4720" s="6" t="str">
        <f aca="false">IF(I4720&lt;=0,"Below 0%",IF(I4720&lt;=0.05,"0-5%",IF(I4720&lt;=0.1,"5-10%",IF(I4720&lt;=0.2,"10-20%",IF(I4720&lt;=0.4,"20-40%","Above 40%")))))</f>
        <v>Below 0%</v>
      </c>
      <c r="N4720" s="6" t="str">
        <f aca="false">IF(AND(H4720&gt;=Summary!$B$25,I4720&gt;=Summary!$B$26,I4720&lt;=Summary!$B$27,J4720&gt;=Summary!$B$28,J4720&lt;=Summary!$B$29,F4720*J4720&gt;1),"Yes","No")</f>
        <v>No</v>
      </c>
    </row>
    <row r="4721" customFormat="false" ht="15" hidden="false" customHeight="false" outlineLevel="0" collapsed="false">
      <c r="A4721" s="6" t="s">
        <v>152</v>
      </c>
      <c r="B4721" s="45" t="n">
        <v>43008</v>
      </c>
      <c r="C4721" s="6" t="s">
        <v>178</v>
      </c>
      <c r="D4721" s="6" t="s">
        <v>198</v>
      </c>
      <c r="E4721" s="6" t="s">
        <v>187</v>
      </c>
      <c r="F4721" s="34" t="n">
        <v>0.399049609899521</v>
      </c>
      <c r="G4721" s="34" t="n">
        <v>0.427967198964178</v>
      </c>
      <c r="H4721" s="34" t="n">
        <v>-0.028917589064657</v>
      </c>
      <c r="I4721" s="34" t="n">
        <v>-0.0675696388289736</v>
      </c>
      <c r="J4721" s="35" t="n">
        <v>2.35</v>
      </c>
      <c r="K4721" s="6" t="n">
        <v>0</v>
      </c>
      <c r="L4721" s="35" t="n">
        <v>-1</v>
      </c>
      <c r="M4721" s="6" t="str">
        <f aca="false">IF(I4721&lt;=0,"Below 0%",IF(I4721&lt;=0.05,"0-5%",IF(I4721&lt;=0.1,"5-10%",IF(I4721&lt;=0.2,"10-20%",IF(I4721&lt;=0.4,"20-40%","Above 40%")))))</f>
        <v>Below 0%</v>
      </c>
      <c r="N4721" s="6" t="str">
        <f aca="false">IF(AND(H4721&gt;=Summary!$B$25,I4721&gt;=Summary!$B$26,I4721&lt;=Summary!$B$27,J4721&gt;=Summary!$B$28,J4721&lt;=Summary!$B$29,F4721*J4721&gt;1),"Yes","No")</f>
        <v>No</v>
      </c>
    </row>
    <row r="4722" customFormat="false" ht="15" hidden="false" customHeight="false" outlineLevel="0" collapsed="false">
      <c r="A4722" s="6" t="s">
        <v>152</v>
      </c>
      <c r="B4722" s="45" t="n">
        <v>43008</v>
      </c>
      <c r="C4722" s="6" t="s">
        <v>178</v>
      </c>
      <c r="D4722" s="6" t="s">
        <v>198</v>
      </c>
      <c r="E4722" s="6" t="s">
        <v>174</v>
      </c>
      <c r="F4722" s="34" t="n">
        <v>0.24367567896843</v>
      </c>
      <c r="G4722" s="34" t="n">
        <v>0.300215796288304</v>
      </c>
      <c r="H4722" s="34" t="n">
        <v>-0.0565401173198743</v>
      </c>
      <c r="I4722" s="34" t="n">
        <v>-0.188331586874854</v>
      </c>
      <c r="J4722" s="35" t="n">
        <v>3.35</v>
      </c>
      <c r="K4722" s="6" t="n">
        <v>1</v>
      </c>
      <c r="L4722" s="35" t="n">
        <v>2.35</v>
      </c>
      <c r="M4722" s="6" t="str">
        <f aca="false">IF(I4722&lt;=0,"Below 0%",IF(I4722&lt;=0.05,"0-5%",IF(I4722&lt;=0.1,"5-10%",IF(I4722&lt;=0.2,"10-20%",IF(I4722&lt;=0.4,"20-40%","Above 40%")))))</f>
        <v>Below 0%</v>
      </c>
      <c r="N4722" s="6" t="str">
        <f aca="false">IF(AND(H4722&gt;=Summary!$B$25,I4722&gt;=Summary!$B$26,I4722&lt;=Summary!$B$27,J4722&gt;=Summary!$B$28,J4722&lt;=Summary!$B$29,F4722*J4722&gt;1),"Yes","No")</f>
        <v>No</v>
      </c>
    </row>
    <row r="4723" customFormat="false" ht="15" hidden="false" customHeight="false" outlineLevel="0" collapsed="false">
      <c r="A4723" s="6" t="s">
        <v>152</v>
      </c>
      <c r="B4723" s="45" t="n">
        <v>43008</v>
      </c>
      <c r="C4723" s="6" t="s">
        <v>178</v>
      </c>
      <c r="D4723" s="6" t="s">
        <v>198</v>
      </c>
      <c r="E4723" s="6" t="s">
        <v>177</v>
      </c>
      <c r="F4723" s="34" t="n">
        <v>0.357274681329727</v>
      </c>
      <c r="G4723" s="34" t="n">
        <v>0.271817004747518</v>
      </c>
      <c r="H4723" s="34" t="n">
        <v>0.0854576765822089</v>
      </c>
      <c r="I4723" s="34" t="n">
        <v>0.314394151541724</v>
      </c>
      <c r="J4723" s="35" t="n">
        <v>3.7</v>
      </c>
      <c r="K4723" s="6" t="n">
        <v>0</v>
      </c>
      <c r="L4723" s="35" t="n">
        <v>-1</v>
      </c>
      <c r="M4723" s="6" t="str">
        <f aca="false">IF(I4723&lt;=0,"Below 0%",IF(I4723&lt;=0.05,"0-5%",IF(I4723&lt;=0.1,"5-10%",IF(I4723&lt;=0.2,"10-20%",IF(I4723&lt;=0.4,"20-40%","Above 40%")))))</f>
        <v>20-40%</v>
      </c>
      <c r="N4723" s="6" t="str">
        <f aca="false">IF(AND(H4723&gt;=Summary!$B$25,I4723&gt;=Summary!$B$26,I4723&lt;=Summary!$B$27,J4723&gt;=Summary!$B$28,J4723&lt;=Summary!$B$29,F4723*J4723&gt;1),"Yes","No")</f>
        <v>Yes</v>
      </c>
    </row>
    <row r="4724" customFormat="false" ht="15" hidden="false" customHeight="false" outlineLevel="0" collapsed="false">
      <c r="A4724" s="6" t="s">
        <v>152</v>
      </c>
      <c r="B4724" s="45" t="n">
        <v>43008</v>
      </c>
      <c r="C4724" s="6" t="s">
        <v>189</v>
      </c>
      <c r="D4724" s="6" t="s">
        <v>175</v>
      </c>
      <c r="E4724" s="6" t="s">
        <v>187</v>
      </c>
      <c r="F4724" s="34" t="n">
        <v>0.498910248279572</v>
      </c>
      <c r="G4724" s="34" t="n">
        <v>0.520738007380074</v>
      </c>
      <c r="H4724" s="34" t="n">
        <v>-0.0218277591005023</v>
      </c>
      <c r="I4724" s="34" t="n">
        <v>-0.0419169693610836</v>
      </c>
      <c r="J4724" s="35" t="n">
        <v>1.91</v>
      </c>
      <c r="K4724" s="6" t="n">
        <v>1</v>
      </c>
      <c r="L4724" s="35" t="n">
        <v>0.91</v>
      </c>
      <c r="M4724" s="6" t="str">
        <f aca="false">IF(I4724&lt;=0,"Below 0%",IF(I4724&lt;=0.05,"0-5%",IF(I4724&lt;=0.1,"5-10%",IF(I4724&lt;=0.2,"10-20%",IF(I4724&lt;=0.4,"20-40%","Above 40%")))))</f>
        <v>Below 0%</v>
      </c>
      <c r="N4724" s="6" t="str">
        <f aca="false">IF(AND(H4724&gt;=Summary!$B$25,I4724&gt;=Summary!$B$26,I4724&lt;=Summary!$B$27,J4724&gt;=Summary!$B$28,J4724&lt;=Summary!$B$29,F4724*J4724&gt;1),"Yes","No")</f>
        <v>No</v>
      </c>
    </row>
    <row r="4725" customFormat="false" ht="15" hidden="false" customHeight="false" outlineLevel="0" collapsed="false">
      <c r="A4725" s="6" t="s">
        <v>152</v>
      </c>
      <c r="B4725" s="45" t="n">
        <v>43008</v>
      </c>
      <c r="C4725" s="6" t="s">
        <v>189</v>
      </c>
      <c r="D4725" s="6" t="s">
        <v>175</v>
      </c>
      <c r="E4725" s="6" t="s">
        <v>174</v>
      </c>
      <c r="F4725" s="34" t="n">
        <v>0.264620393514633</v>
      </c>
      <c r="G4725" s="34" t="n">
        <v>0.276280442804428</v>
      </c>
      <c r="H4725" s="34" t="n">
        <v>-0.0116600492897949</v>
      </c>
      <c r="I4725" s="34" t="n">
        <v>-0.0422036723679667</v>
      </c>
      <c r="J4725" s="35" t="n">
        <v>3.6</v>
      </c>
      <c r="K4725" s="6" t="n">
        <v>0</v>
      </c>
      <c r="L4725" s="35" t="n">
        <v>-1</v>
      </c>
      <c r="M4725" s="6" t="str">
        <f aca="false">IF(I4725&lt;=0,"Below 0%",IF(I4725&lt;=0.05,"0-5%",IF(I4725&lt;=0.1,"5-10%",IF(I4725&lt;=0.2,"10-20%",IF(I4725&lt;=0.4,"20-40%","Above 40%")))))</f>
        <v>Below 0%</v>
      </c>
      <c r="N4725" s="6" t="str">
        <f aca="false">IF(AND(H4725&gt;=Summary!$B$25,I4725&gt;=Summary!$B$26,I4725&lt;=Summary!$B$27,J4725&gt;=Summary!$B$28,J4725&lt;=Summary!$B$29,F4725*J4725&gt;1),"Yes","No")</f>
        <v>No</v>
      </c>
    </row>
    <row r="4726" customFormat="false" ht="15" hidden="false" customHeight="false" outlineLevel="0" collapsed="false">
      <c r="A4726" s="6" t="s">
        <v>152</v>
      </c>
      <c r="B4726" s="45" t="n">
        <v>43008</v>
      </c>
      <c r="C4726" s="6" t="s">
        <v>189</v>
      </c>
      <c r="D4726" s="6" t="s">
        <v>175</v>
      </c>
      <c r="E4726" s="6" t="s">
        <v>177</v>
      </c>
      <c r="F4726" s="34" t="n">
        <v>0.236469328403473</v>
      </c>
      <c r="G4726" s="34" t="n">
        <v>0.202981549815498</v>
      </c>
      <c r="H4726" s="34" t="n">
        <v>0.0334877785879748</v>
      </c>
      <c r="I4726" s="34" t="n">
        <v>0.164979421126766</v>
      </c>
      <c r="J4726" s="35" t="n">
        <v>4.9</v>
      </c>
      <c r="K4726" s="6" t="n">
        <v>0</v>
      </c>
      <c r="L4726" s="35" t="n">
        <v>-1</v>
      </c>
      <c r="M4726" s="6" t="str">
        <f aca="false">IF(I4726&lt;=0,"Below 0%",IF(I4726&lt;=0.05,"0-5%",IF(I4726&lt;=0.1,"5-10%",IF(I4726&lt;=0.2,"10-20%",IF(I4726&lt;=0.4,"20-40%","Above 40%")))))</f>
        <v>10-20%</v>
      </c>
      <c r="N4726" s="6" t="str">
        <f aca="false">IF(AND(H4726&gt;=Summary!$B$25,I4726&gt;=Summary!$B$26,I4726&lt;=Summary!$B$27,J4726&gt;=Summary!$B$28,J4726&lt;=Summary!$B$29,F4726*J4726&gt;1),"Yes","No")</f>
        <v>Yes</v>
      </c>
    </row>
    <row r="4727" customFormat="false" ht="15" hidden="false" customHeight="false" outlineLevel="0" collapsed="false">
      <c r="A4727" s="6" t="s">
        <v>152</v>
      </c>
      <c r="B4727" s="45" t="n">
        <v>43009</v>
      </c>
      <c r="C4727" s="6" t="s">
        <v>185</v>
      </c>
      <c r="D4727" s="6" t="s">
        <v>201</v>
      </c>
      <c r="E4727" s="6" t="s">
        <v>187</v>
      </c>
      <c r="F4727" s="34" t="n">
        <v>0.587211430072784</v>
      </c>
      <c r="G4727" s="34" t="n">
        <v>0.780218813246121</v>
      </c>
      <c r="H4727" s="34" t="n">
        <v>-0.193007383173337</v>
      </c>
      <c r="I4727" s="34" t="n">
        <v>-0.2473759667116</v>
      </c>
      <c r="J4727" s="35" t="n">
        <v>1.27</v>
      </c>
      <c r="K4727" s="6" t="n">
        <v>1</v>
      </c>
      <c r="L4727" s="35" t="n">
        <v>0.27</v>
      </c>
      <c r="M4727" s="6" t="str">
        <f aca="false">IF(I4727&lt;=0,"Below 0%",IF(I4727&lt;=0.05,"0-5%",IF(I4727&lt;=0.1,"5-10%",IF(I4727&lt;=0.2,"10-20%",IF(I4727&lt;=0.4,"20-40%","Above 40%")))))</f>
        <v>Below 0%</v>
      </c>
      <c r="N4727" s="6" t="str">
        <f aca="false">IF(AND(H4727&gt;=Summary!$B$25,I4727&gt;=Summary!$B$26,I4727&lt;=Summary!$B$27,J4727&gt;=Summary!$B$28,J4727&lt;=Summary!$B$29,F4727*J4727&gt;1),"Yes","No")</f>
        <v>No</v>
      </c>
    </row>
    <row r="4728" customFormat="false" ht="15" hidden="false" customHeight="false" outlineLevel="0" collapsed="false">
      <c r="A4728" s="6" t="s">
        <v>152</v>
      </c>
      <c r="B4728" s="45" t="n">
        <v>43009</v>
      </c>
      <c r="C4728" s="6" t="s">
        <v>185</v>
      </c>
      <c r="D4728" s="6" t="s">
        <v>201</v>
      </c>
      <c r="E4728" s="6" t="s">
        <v>174</v>
      </c>
      <c r="F4728" s="34" t="n">
        <v>0.259453475475311</v>
      </c>
      <c r="G4728" s="34" t="n">
        <v>0.14900419440941</v>
      </c>
      <c r="H4728" s="34" t="n">
        <v>0.110449281065902</v>
      </c>
      <c r="I4728" s="34" t="n">
        <v>0.741249476255864</v>
      </c>
      <c r="J4728" s="35" t="n">
        <v>6.65</v>
      </c>
      <c r="K4728" s="6" t="n">
        <v>0</v>
      </c>
      <c r="L4728" s="35" t="n">
        <v>-1</v>
      </c>
      <c r="M4728" s="6" t="str">
        <f aca="false">IF(I4728&lt;=0,"Below 0%",IF(I4728&lt;=0.05,"0-5%",IF(I4728&lt;=0.1,"5-10%",IF(I4728&lt;=0.2,"10-20%",IF(I4728&lt;=0.4,"20-40%","Above 40%")))))</f>
        <v>Above 40%</v>
      </c>
      <c r="N4728" s="6" t="str">
        <f aca="false">IF(AND(H4728&gt;=Summary!$B$25,I4728&gt;=Summary!$B$26,I4728&lt;=Summary!$B$27,J4728&gt;=Summary!$B$28,J4728&lt;=Summary!$B$29,F4728*J4728&gt;1),"Yes","No")</f>
        <v>No</v>
      </c>
    </row>
    <row r="4729" customFormat="false" ht="15" hidden="false" customHeight="false" outlineLevel="0" collapsed="false">
      <c r="A4729" s="6" t="s">
        <v>152</v>
      </c>
      <c r="B4729" s="45" t="n">
        <v>43009</v>
      </c>
      <c r="C4729" s="6" t="s">
        <v>185</v>
      </c>
      <c r="D4729" s="6" t="s">
        <v>201</v>
      </c>
      <c r="E4729" s="6" t="s">
        <v>177</v>
      </c>
      <c r="F4729" s="34" t="n">
        <v>0.153335139155388</v>
      </c>
      <c r="G4729" s="34" t="n">
        <v>0.0707769923444696</v>
      </c>
      <c r="H4729" s="34" t="n">
        <v>0.0825581468109183</v>
      </c>
      <c r="I4729" s="34" t="n">
        <v>1.16645457904046</v>
      </c>
      <c r="J4729" s="35" t="n">
        <v>14</v>
      </c>
      <c r="K4729" s="6" t="n">
        <v>0</v>
      </c>
      <c r="L4729" s="35" t="n">
        <v>-1</v>
      </c>
      <c r="M4729" s="6" t="str">
        <f aca="false">IF(I4729&lt;=0,"Below 0%",IF(I4729&lt;=0.05,"0-5%",IF(I4729&lt;=0.1,"5-10%",IF(I4729&lt;=0.2,"10-20%",IF(I4729&lt;=0.4,"20-40%","Above 40%")))))</f>
        <v>Above 40%</v>
      </c>
      <c r="N4729" s="6" t="str">
        <f aca="false">IF(AND(H4729&gt;=Summary!$B$25,I4729&gt;=Summary!$B$26,I4729&lt;=Summary!$B$27,J4729&gt;=Summary!$B$28,J4729&lt;=Summary!$B$29,F4729*J4729&gt;1),"Yes","No")</f>
        <v>No</v>
      </c>
    </row>
    <row r="4730" customFormat="false" ht="15" hidden="false" customHeight="false" outlineLevel="0" collapsed="false">
      <c r="A4730" s="6" t="s">
        <v>152</v>
      </c>
      <c r="B4730" s="45" t="n">
        <v>43009</v>
      </c>
      <c r="C4730" s="6" t="s">
        <v>173</v>
      </c>
      <c r="D4730" s="6" t="s">
        <v>196</v>
      </c>
      <c r="E4730" s="6" t="s">
        <v>187</v>
      </c>
      <c r="F4730" s="34" t="n">
        <v>0.435419529676437</v>
      </c>
      <c r="G4730" s="34" t="n">
        <v>0.584764207980653</v>
      </c>
      <c r="H4730" s="34" t="n">
        <v>-0.149344678304216</v>
      </c>
      <c r="I4730" s="34" t="n">
        <v>-0.255392987918913</v>
      </c>
      <c r="J4730" s="35" t="n">
        <v>1.7</v>
      </c>
      <c r="K4730" s="6" t="n">
        <v>0</v>
      </c>
      <c r="L4730" s="35" t="n">
        <v>-1</v>
      </c>
      <c r="M4730" s="6" t="str">
        <f aca="false">IF(I4730&lt;=0,"Below 0%",IF(I4730&lt;=0.05,"0-5%",IF(I4730&lt;=0.1,"5-10%",IF(I4730&lt;=0.2,"10-20%",IF(I4730&lt;=0.4,"20-40%","Above 40%")))))</f>
        <v>Below 0%</v>
      </c>
      <c r="N4730" s="6" t="str">
        <f aca="false">IF(AND(H4730&gt;=Summary!$B$25,I4730&gt;=Summary!$B$26,I4730&lt;=Summary!$B$27,J4730&gt;=Summary!$B$28,J4730&lt;=Summary!$B$29,F4730*J4730&gt;1),"Yes","No")</f>
        <v>No</v>
      </c>
    </row>
    <row r="4731" customFormat="false" ht="15" hidden="false" customHeight="false" outlineLevel="0" collapsed="false">
      <c r="A4731" s="6" t="s">
        <v>152</v>
      </c>
      <c r="B4731" s="45" t="n">
        <v>43009</v>
      </c>
      <c r="C4731" s="6" t="s">
        <v>173</v>
      </c>
      <c r="D4731" s="6" t="s">
        <v>196</v>
      </c>
      <c r="E4731" s="6" t="s">
        <v>174</v>
      </c>
      <c r="F4731" s="34" t="n">
        <v>0.354135304689407</v>
      </c>
      <c r="G4731" s="34" t="n">
        <v>0.254897218863362</v>
      </c>
      <c r="H4731" s="34" t="n">
        <v>0.0992380858260458</v>
      </c>
      <c r="I4731" s="34" t="n">
        <v>0.389325886993073</v>
      </c>
      <c r="J4731" s="35" t="n">
        <v>3.9</v>
      </c>
      <c r="K4731" s="6" t="n">
        <v>0</v>
      </c>
      <c r="L4731" s="35" t="n">
        <v>-1</v>
      </c>
      <c r="M4731" s="6" t="str">
        <f aca="false">IF(I4731&lt;=0,"Below 0%",IF(I4731&lt;=0.05,"0-5%",IF(I4731&lt;=0.1,"5-10%",IF(I4731&lt;=0.2,"10-20%",IF(I4731&lt;=0.4,"20-40%","Above 40%")))))</f>
        <v>20-40%</v>
      </c>
      <c r="N4731" s="6" t="str">
        <f aca="false">IF(AND(H4731&gt;=Summary!$B$25,I4731&gt;=Summary!$B$26,I4731&lt;=Summary!$B$27,J4731&gt;=Summary!$B$28,J4731&lt;=Summary!$B$29,F4731*J4731&gt;1),"Yes","No")</f>
        <v>Yes</v>
      </c>
    </row>
    <row r="4732" customFormat="false" ht="15" hidden="false" customHeight="false" outlineLevel="0" collapsed="false">
      <c r="A4732" s="6" t="s">
        <v>152</v>
      </c>
      <c r="B4732" s="45" t="n">
        <v>43009</v>
      </c>
      <c r="C4732" s="6" t="s">
        <v>173</v>
      </c>
      <c r="D4732" s="6" t="s">
        <v>196</v>
      </c>
      <c r="E4732" s="6" t="s">
        <v>177</v>
      </c>
      <c r="F4732" s="34" t="n">
        <v>0.210445165634155</v>
      </c>
      <c r="G4732" s="34" t="n">
        <v>0.160338573155986</v>
      </c>
      <c r="H4732" s="34" t="n">
        <v>0.0501065924781698</v>
      </c>
      <c r="I4732" s="34" t="n">
        <v>0.312504916888736</v>
      </c>
      <c r="J4732" s="35" t="n">
        <v>6.2</v>
      </c>
      <c r="K4732" s="6" t="n">
        <v>1</v>
      </c>
      <c r="L4732" s="35" t="n">
        <v>5.2</v>
      </c>
      <c r="M4732" s="6" t="str">
        <f aca="false">IF(I4732&lt;=0,"Below 0%",IF(I4732&lt;=0.05,"0-5%",IF(I4732&lt;=0.1,"5-10%",IF(I4732&lt;=0.2,"10-20%",IF(I4732&lt;=0.4,"20-40%","Above 40%")))))</f>
        <v>20-40%</v>
      </c>
      <c r="N4732" s="6" t="str">
        <f aca="false">IF(AND(H4732&gt;=Summary!$B$25,I4732&gt;=Summary!$B$26,I4732&lt;=Summary!$B$27,J4732&gt;=Summary!$B$28,J4732&lt;=Summary!$B$29,F4732*J4732&gt;1),"Yes","No")</f>
        <v>No</v>
      </c>
    </row>
    <row r="4733" customFormat="false" ht="15" hidden="false" customHeight="false" outlineLevel="0" collapsed="false">
      <c r="A4733" s="6" t="s">
        <v>152</v>
      </c>
      <c r="B4733" s="45" t="n">
        <v>43009</v>
      </c>
      <c r="C4733" s="6" t="s">
        <v>188</v>
      </c>
      <c r="D4733" s="6" t="s">
        <v>183</v>
      </c>
      <c r="E4733" s="6" t="s">
        <v>187</v>
      </c>
      <c r="F4733" s="34" t="n">
        <v>0.217568069696426</v>
      </c>
      <c r="G4733" s="34" t="n">
        <v>0.192869405705416</v>
      </c>
      <c r="H4733" s="34" t="n">
        <v>0.0246986639910103</v>
      </c>
      <c r="I4733" s="34" t="n">
        <v>0.128059003970461</v>
      </c>
      <c r="J4733" s="35" t="n">
        <v>5.2</v>
      </c>
      <c r="K4733" s="6" t="n">
        <v>0</v>
      </c>
      <c r="L4733" s="35" t="n">
        <v>-1</v>
      </c>
      <c r="M4733" s="6" t="str">
        <f aca="false">IF(I4733&lt;=0,"Below 0%",IF(I4733&lt;=0.05,"0-5%",IF(I4733&lt;=0.1,"5-10%",IF(I4733&lt;=0.2,"10-20%",IF(I4733&lt;=0.4,"20-40%","Above 40%")))))</f>
        <v>10-20%</v>
      </c>
      <c r="N4733" s="6" t="str">
        <f aca="false">IF(AND(H4733&gt;=Summary!$B$25,I4733&gt;=Summary!$B$26,I4733&lt;=Summary!$B$27,J4733&gt;=Summary!$B$28,J4733&lt;=Summary!$B$29,F4733*J4733&gt;1),"Yes","No")</f>
        <v>No</v>
      </c>
    </row>
    <row r="4734" customFormat="false" ht="15" hidden="false" customHeight="false" outlineLevel="0" collapsed="false">
      <c r="A4734" s="6" t="s">
        <v>152</v>
      </c>
      <c r="B4734" s="45" t="n">
        <v>43009</v>
      </c>
      <c r="C4734" s="6" t="s">
        <v>188</v>
      </c>
      <c r="D4734" s="6" t="s">
        <v>183</v>
      </c>
      <c r="E4734" s="6" t="s">
        <v>174</v>
      </c>
      <c r="F4734" s="34" t="n">
        <v>0.274924993515015</v>
      </c>
      <c r="G4734" s="34" t="n">
        <v>0.240508611431214</v>
      </c>
      <c r="H4734" s="34" t="n">
        <v>0.0344163820838002</v>
      </c>
      <c r="I4734" s="34" t="n">
        <v>0.143098335976395</v>
      </c>
      <c r="J4734" s="35" t="n">
        <v>4.17</v>
      </c>
      <c r="K4734" s="6" t="n">
        <v>1</v>
      </c>
      <c r="L4734" s="35" t="n">
        <v>3.17</v>
      </c>
      <c r="M4734" s="6" t="str">
        <f aca="false">IF(I4734&lt;=0,"Below 0%",IF(I4734&lt;=0.05,"0-5%",IF(I4734&lt;=0.1,"5-10%",IF(I4734&lt;=0.2,"10-20%",IF(I4734&lt;=0.4,"20-40%","Above 40%")))))</f>
        <v>10-20%</v>
      </c>
      <c r="N4734" s="6" t="str">
        <f aca="false">IF(AND(H4734&gt;=Summary!$B$25,I4734&gt;=Summary!$B$26,I4734&lt;=Summary!$B$27,J4734&gt;=Summary!$B$28,J4734&lt;=Summary!$B$29,F4734*J4734&gt;1),"Yes","No")</f>
        <v>Yes</v>
      </c>
    </row>
    <row r="4735" customFormat="false" ht="15" hidden="false" customHeight="false" outlineLevel="0" collapsed="false">
      <c r="A4735" s="6" t="s">
        <v>152</v>
      </c>
      <c r="B4735" s="45" t="n">
        <v>43009</v>
      </c>
      <c r="C4735" s="6" t="s">
        <v>188</v>
      </c>
      <c r="D4735" s="6" t="s">
        <v>183</v>
      </c>
      <c r="E4735" s="6" t="s">
        <v>177</v>
      </c>
      <c r="F4735" s="34" t="n">
        <v>0.507506906986237</v>
      </c>
      <c r="G4735" s="34" t="n">
        <v>0.56662198286337</v>
      </c>
      <c r="H4735" s="34" t="n">
        <v>-0.0591150758771329</v>
      </c>
      <c r="I4735" s="34" t="n">
        <v>-0.10432894886711</v>
      </c>
      <c r="J4735" s="35" t="n">
        <v>1.77</v>
      </c>
      <c r="K4735" s="6" t="n">
        <v>0</v>
      </c>
      <c r="L4735" s="35" t="n">
        <v>-1</v>
      </c>
      <c r="M4735" s="6" t="str">
        <f aca="false">IF(I4735&lt;=0,"Below 0%",IF(I4735&lt;=0.05,"0-5%",IF(I4735&lt;=0.1,"5-10%",IF(I4735&lt;=0.2,"10-20%",IF(I4735&lt;=0.4,"20-40%","Above 40%")))))</f>
        <v>Below 0%</v>
      </c>
      <c r="N4735" s="6" t="str">
        <f aca="false">IF(AND(H4735&gt;=Summary!$B$25,I4735&gt;=Summary!$B$26,I4735&lt;=Summary!$B$27,J4735&gt;=Summary!$B$28,J4735&lt;=Summary!$B$29,F4735*J4735&gt;1),"Yes","No")</f>
        <v>No</v>
      </c>
    </row>
    <row r="4736" customFormat="false" ht="15" hidden="false" customHeight="false" outlineLevel="0" collapsed="false">
      <c r="A4736" s="6" t="s">
        <v>152</v>
      </c>
      <c r="B4736" s="45" t="n">
        <v>43022</v>
      </c>
      <c r="C4736" s="6" t="s">
        <v>196</v>
      </c>
      <c r="D4736" s="6" t="s">
        <v>189</v>
      </c>
      <c r="E4736" s="6" t="s">
        <v>187</v>
      </c>
      <c r="F4736" s="34" t="n">
        <v>0.397301137447357</v>
      </c>
      <c r="G4736" s="34" t="n">
        <v>0.354128528938877</v>
      </c>
      <c r="H4736" s="34" t="n">
        <v>0.0431726085084802</v>
      </c>
      <c r="I4736" s="34" t="n">
        <v>0.121912257783478</v>
      </c>
      <c r="J4736" s="35" t="n">
        <v>2.81</v>
      </c>
      <c r="K4736" s="6" t="n">
        <v>0</v>
      </c>
      <c r="L4736" s="35" t="n">
        <v>-1</v>
      </c>
      <c r="M4736" s="6" t="str">
        <f aca="false">IF(I4736&lt;=0,"Below 0%",IF(I4736&lt;=0.05,"0-5%",IF(I4736&lt;=0.1,"5-10%",IF(I4736&lt;=0.2,"10-20%",IF(I4736&lt;=0.4,"20-40%","Above 40%")))))</f>
        <v>10-20%</v>
      </c>
      <c r="N4736" s="6" t="str">
        <f aca="false">IF(AND(H4736&gt;=Summary!$B$25,I4736&gt;=Summary!$B$26,I4736&lt;=Summary!$B$27,J4736&gt;=Summary!$B$28,J4736&lt;=Summary!$B$29,F4736*J4736&gt;1),"Yes","No")</f>
        <v>Yes</v>
      </c>
    </row>
    <row r="4737" customFormat="false" ht="15" hidden="false" customHeight="false" outlineLevel="0" collapsed="false">
      <c r="A4737" s="6" t="s">
        <v>152</v>
      </c>
      <c r="B4737" s="45" t="n">
        <v>43022</v>
      </c>
      <c r="C4737" s="6" t="s">
        <v>196</v>
      </c>
      <c r="D4737" s="6" t="s">
        <v>189</v>
      </c>
      <c r="E4737" s="6" t="s">
        <v>174</v>
      </c>
      <c r="F4737" s="34" t="n">
        <v>0.314695537090302</v>
      </c>
      <c r="G4737" s="34" t="n">
        <v>0.301545807975226</v>
      </c>
      <c r="H4737" s="34" t="n">
        <v>0.013149729115076</v>
      </c>
      <c r="I4737" s="34" t="n">
        <v>0.0436077331115026</v>
      </c>
      <c r="J4737" s="35" t="n">
        <v>3.3</v>
      </c>
      <c r="K4737" s="6" t="n">
        <v>1</v>
      </c>
      <c r="L4737" s="35" t="n">
        <v>2.3</v>
      </c>
      <c r="M4737" s="6" t="str">
        <f aca="false">IF(I4737&lt;=0,"Below 0%",IF(I4737&lt;=0.05,"0-5%",IF(I4737&lt;=0.1,"5-10%",IF(I4737&lt;=0.2,"10-20%",IF(I4737&lt;=0.4,"20-40%","Above 40%")))))</f>
        <v>0-5%</v>
      </c>
      <c r="N4737" s="6" t="str">
        <f aca="false">IF(AND(H4737&gt;=Summary!$B$25,I4737&gt;=Summary!$B$26,I4737&lt;=Summary!$B$27,J4737&gt;=Summary!$B$28,J4737&lt;=Summary!$B$29,F4737*J4737&gt;1),"Yes","No")</f>
        <v>No</v>
      </c>
    </row>
    <row r="4738" customFormat="false" ht="15" hidden="false" customHeight="false" outlineLevel="0" collapsed="false">
      <c r="A4738" s="6" t="s">
        <v>152</v>
      </c>
      <c r="B4738" s="45" t="n">
        <v>43022</v>
      </c>
      <c r="C4738" s="6" t="s">
        <v>196</v>
      </c>
      <c r="D4738" s="6" t="s">
        <v>189</v>
      </c>
      <c r="E4738" s="6" t="s">
        <v>177</v>
      </c>
      <c r="F4738" s="34" t="n">
        <v>0.288003295660019</v>
      </c>
      <c r="G4738" s="34" t="n">
        <v>0.344325663085898</v>
      </c>
      <c r="H4738" s="34" t="n">
        <v>-0.0563223674258787</v>
      </c>
      <c r="I4738" s="34" t="n">
        <v>-0.163572958579704</v>
      </c>
      <c r="J4738" s="35" t="n">
        <v>2.89</v>
      </c>
      <c r="K4738" s="6" t="n">
        <v>0</v>
      </c>
      <c r="L4738" s="35" t="n">
        <v>-1</v>
      </c>
      <c r="M4738" s="6" t="str">
        <f aca="false">IF(I4738&lt;=0,"Below 0%",IF(I4738&lt;=0.05,"0-5%",IF(I4738&lt;=0.1,"5-10%",IF(I4738&lt;=0.2,"10-20%",IF(I4738&lt;=0.4,"20-40%","Above 40%")))))</f>
        <v>Below 0%</v>
      </c>
      <c r="N4738" s="6" t="str">
        <f aca="false">IF(AND(H4738&gt;=Summary!$B$25,I4738&gt;=Summary!$B$26,I4738&lt;=Summary!$B$27,J4738&gt;=Summary!$B$28,J4738&lt;=Summary!$B$29,F4738*J4738&gt;1),"Yes","No")</f>
        <v>No</v>
      </c>
    </row>
    <row r="4739" customFormat="false" ht="15" hidden="false" customHeight="false" outlineLevel="0" collapsed="false">
      <c r="A4739" s="6" t="s">
        <v>152</v>
      </c>
      <c r="B4739" s="45" t="n">
        <v>43022</v>
      </c>
      <c r="C4739" s="6" t="s">
        <v>180</v>
      </c>
      <c r="D4739" s="6" t="s">
        <v>190</v>
      </c>
      <c r="E4739" s="6" t="s">
        <v>187</v>
      </c>
      <c r="F4739" s="34" t="n">
        <v>0.142931342124939</v>
      </c>
      <c r="G4739" s="34" t="n">
        <v>0.105800802626779</v>
      </c>
      <c r="H4739" s="34" t="n">
        <v>0.0371305394981604</v>
      </c>
      <c r="I4739" s="34" t="n">
        <v>0.350947616429165</v>
      </c>
      <c r="J4739" s="35" t="n">
        <v>9.5</v>
      </c>
      <c r="K4739" s="6" t="n">
        <v>1</v>
      </c>
      <c r="L4739" s="35" t="n">
        <v>8.5</v>
      </c>
      <c r="M4739" s="6" t="str">
        <f aca="false">IF(I4739&lt;=0,"Below 0%",IF(I4739&lt;=0.05,"0-5%",IF(I4739&lt;=0.1,"5-10%",IF(I4739&lt;=0.2,"10-20%",IF(I4739&lt;=0.4,"20-40%","Above 40%")))))</f>
        <v>20-40%</v>
      </c>
      <c r="N4739" s="6" t="str">
        <f aca="false">IF(AND(H4739&gt;=Summary!$B$25,I4739&gt;=Summary!$B$26,I4739&lt;=Summary!$B$27,J4739&gt;=Summary!$B$28,J4739&lt;=Summary!$B$29,F4739*J4739&gt;1),"Yes","No")</f>
        <v>No</v>
      </c>
    </row>
    <row r="4740" customFormat="false" ht="15" hidden="false" customHeight="false" outlineLevel="0" collapsed="false">
      <c r="A4740" s="6" t="s">
        <v>152</v>
      </c>
      <c r="B4740" s="45" t="n">
        <v>43022</v>
      </c>
      <c r="C4740" s="6" t="s">
        <v>180</v>
      </c>
      <c r="D4740" s="6" t="s">
        <v>190</v>
      </c>
      <c r="E4740" s="6" t="s">
        <v>174</v>
      </c>
      <c r="F4740" s="34" t="n">
        <v>0.103389725089073</v>
      </c>
      <c r="G4740" s="34" t="n">
        <v>0.201021524990879</v>
      </c>
      <c r="H4740" s="34" t="n">
        <v>-0.097631799901806</v>
      </c>
      <c r="I4740" s="34" t="n">
        <v>-0.485678336716607</v>
      </c>
      <c r="J4740" s="35" t="n">
        <v>5</v>
      </c>
      <c r="K4740" s="6" t="n">
        <v>0</v>
      </c>
      <c r="L4740" s="35" t="n">
        <v>-1</v>
      </c>
      <c r="M4740" s="6" t="str">
        <f aca="false">IF(I4740&lt;=0,"Below 0%",IF(I4740&lt;=0.05,"0-5%",IF(I4740&lt;=0.1,"5-10%",IF(I4740&lt;=0.2,"10-20%",IF(I4740&lt;=0.4,"20-40%","Above 40%")))))</f>
        <v>Below 0%</v>
      </c>
      <c r="N4740" s="6" t="str">
        <f aca="false">IF(AND(H4740&gt;=Summary!$B$25,I4740&gt;=Summary!$B$26,I4740&lt;=Summary!$B$27,J4740&gt;=Summary!$B$28,J4740&lt;=Summary!$B$29,F4740*J4740&gt;1),"Yes","No")</f>
        <v>No</v>
      </c>
    </row>
    <row r="4741" customFormat="false" ht="15" hidden="false" customHeight="false" outlineLevel="0" collapsed="false">
      <c r="A4741" s="6" t="s">
        <v>152</v>
      </c>
      <c r="B4741" s="45" t="n">
        <v>43022</v>
      </c>
      <c r="C4741" s="6" t="s">
        <v>180</v>
      </c>
      <c r="D4741" s="6" t="s">
        <v>190</v>
      </c>
      <c r="E4741" s="6" t="s">
        <v>177</v>
      </c>
      <c r="F4741" s="34" t="n">
        <v>0.753678977489471</v>
      </c>
      <c r="G4741" s="34" t="n">
        <v>0.693177672382342</v>
      </c>
      <c r="H4741" s="34" t="n">
        <v>0.0605013051071293</v>
      </c>
      <c r="I4741" s="34" t="n">
        <v>0.0872810933150743</v>
      </c>
      <c r="J4741" s="35" t="n">
        <v>1.45</v>
      </c>
      <c r="K4741" s="6" t="n">
        <v>0</v>
      </c>
      <c r="L4741" s="35" t="n">
        <v>-1</v>
      </c>
      <c r="M4741" s="6" t="str">
        <f aca="false">IF(I4741&lt;=0,"Below 0%",IF(I4741&lt;=0.05,"0-5%",IF(I4741&lt;=0.1,"5-10%",IF(I4741&lt;=0.2,"10-20%",IF(I4741&lt;=0.4,"20-40%","Above 40%")))))</f>
        <v>5-10%</v>
      </c>
      <c r="N4741" s="6" t="str">
        <f aca="false">IF(AND(H4741&gt;=Summary!$B$25,I4741&gt;=Summary!$B$26,I4741&lt;=Summary!$B$27,J4741&gt;=Summary!$B$28,J4741&lt;=Summary!$B$29,F4741*J4741&gt;1),"Yes","No")</f>
        <v>No</v>
      </c>
    </row>
    <row r="4742" customFormat="false" ht="15" hidden="false" customHeight="false" outlineLevel="0" collapsed="false">
      <c r="A4742" s="6" t="s">
        <v>152</v>
      </c>
      <c r="B4742" s="45" t="n">
        <v>43022</v>
      </c>
      <c r="C4742" s="6" t="s">
        <v>183</v>
      </c>
      <c r="D4742" s="6" t="s">
        <v>176</v>
      </c>
      <c r="E4742" s="6" t="s">
        <v>187</v>
      </c>
      <c r="F4742" s="34" t="n">
        <v>0.327034056186676</v>
      </c>
      <c r="G4742" s="34" t="n">
        <v>0.348539210661199</v>
      </c>
      <c r="H4742" s="34" t="n">
        <v>-0.0215051544745233</v>
      </c>
      <c r="I4742" s="34" t="n">
        <v>-0.0617008182055809</v>
      </c>
      <c r="J4742" s="35" t="n">
        <v>2.87</v>
      </c>
      <c r="K4742" s="6" t="n">
        <v>0</v>
      </c>
      <c r="L4742" s="35" t="n">
        <v>-1</v>
      </c>
      <c r="M4742" s="6" t="str">
        <f aca="false">IF(I4742&lt;=0,"Below 0%",IF(I4742&lt;=0.05,"0-5%",IF(I4742&lt;=0.1,"5-10%",IF(I4742&lt;=0.2,"10-20%",IF(I4742&lt;=0.4,"20-40%","Above 40%")))))</f>
        <v>Below 0%</v>
      </c>
      <c r="N4742" s="6" t="str">
        <f aca="false">IF(AND(H4742&gt;=Summary!$B$25,I4742&gt;=Summary!$B$26,I4742&lt;=Summary!$B$27,J4742&gt;=Summary!$B$28,J4742&lt;=Summary!$B$29,F4742*J4742&gt;1),"Yes","No")</f>
        <v>No</v>
      </c>
    </row>
    <row r="4743" customFormat="false" ht="15" hidden="false" customHeight="false" outlineLevel="0" collapsed="false">
      <c r="A4743" s="6" t="s">
        <v>152</v>
      </c>
      <c r="B4743" s="45" t="n">
        <v>43022</v>
      </c>
      <c r="C4743" s="6" t="s">
        <v>183</v>
      </c>
      <c r="D4743" s="6" t="s">
        <v>176</v>
      </c>
      <c r="E4743" s="6" t="s">
        <v>174</v>
      </c>
      <c r="F4743" s="34" t="n">
        <v>0.364357441663742</v>
      </c>
      <c r="G4743" s="34" t="n">
        <v>0.294208098411071</v>
      </c>
      <c r="H4743" s="34" t="n">
        <v>0.0701493432526708</v>
      </c>
      <c r="I4743" s="34" t="n">
        <v>0.238434440219444</v>
      </c>
      <c r="J4743" s="35" t="n">
        <v>3.4</v>
      </c>
      <c r="K4743" s="6" t="n">
        <v>1</v>
      </c>
      <c r="L4743" s="35" t="n">
        <v>2.4</v>
      </c>
      <c r="M4743" s="6" t="str">
        <f aca="false">IF(I4743&lt;=0,"Below 0%",IF(I4743&lt;=0.05,"0-5%",IF(I4743&lt;=0.1,"5-10%",IF(I4743&lt;=0.2,"10-20%",IF(I4743&lt;=0.4,"20-40%","Above 40%")))))</f>
        <v>20-40%</v>
      </c>
      <c r="N4743" s="6" t="str">
        <f aca="false">IF(AND(H4743&gt;=Summary!$B$25,I4743&gt;=Summary!$B$26,I4743&lt;=Summary!$B$27,J4743&gt;=Summary!$B$28,J4743&lt;=Summary!$B$29,F4743*J4743&gt;1),"Yes","No")</f>
        <v>Yes</v>
      </c>
    </row>
    <row r="4744" customFormat="false" ht="15" hidden="false" customHeight="false" outlineLevel="0" collapsed="false">
      <c r="A4744" s="6" t="s">
        <v>152</v>
      </c>
      <c r="B4744" s="45" t="n">
        <v>43022</v>
      </c>
      <c r="C4744" s="6" t="s">
        <v>183</v>
      </c>
      <c r="D4744" s="6" t="s">
        <v>176</v>
      </c>
      <c r="E4744" s="6" t="s">
        <v>177</v>
      </c>
      <c r="F4744" s="34" t="n">
        <v>0.308608502149582</v>
      </c>
      <c r="G4744" s="34" t="n">
        <v>0.357252690927729</v>
      </c>
      <c r="H4744" s="34" t="n">
        <v>-0.0486441887781475</v>
      </c>
      <c r="I4744" s="34" t="n">
        <v>-0.136161854097799</v>
      </c>
      <c r="J4744" s="35" t="n">
        <v>2.8</v>
      </c>
      <c r="K4744" s="6" t="n">
        <v>0</v>
      </c>
      <c r="L4744" s="35" t="n">
        <v>-1</v>
      </c>
      <c r="M4744" s="6" t="str">
        <f aca="false">IF(I4744&lt;=0,"Below 0%",IF(I4744&lt;=0.05,"0-5%",IF(I4744&lt;=0.1,"5-10%",IF(I4744&lt;=0.2,"10-20%",IF(I4744&lt;=0.4,"20-40%","Above 40%")))))</f>
        <v>Below 0%</v>
      </c>
      <c r="N4744" s="6" t="str">
        <f aca="false">IF(AND(H4744&gt;=Summary!$B$25,I4744&gt;=Summary!$B$26,I4744&lt;=Summary!$B$27,J4744&gt;=Summary!$B$28,J4744&lt;=Summary!$B$29,F4744*J4744&gt;1),"Yes","No")</f>
        <v>No</v>
      </c>
    </row>
    <row r="4745" customFormat="false" ht="15" hidden="false" customHeight="false" outlineLevel="0" collapsed="false">
      <c r="A4745" s="6" t="s">
        <v>152</v>
      </c>
      <c r="B4745" s="45" t="n">
        <v>43022</v>
      </c>
      <c r="C4745" s="6" t="s">
        <v>194</v>
      </c>
      <c r="D4745" s="6" t="s">
        <v>192</v>
      </c>
      <c r="E4745" s="6" t="s">
        <v>187</v>
      </c>
      <c r="F4745" s="34" t="n">
        <v>0.770481467247009</v>
      </c>
      <c r="G4745" s="34" t="n">
        <v>0.851768833447032</v>
      </c>
      <c r="H4745" s="34" t="n">
        <v>-0.0812873662000231</v>
      </c>
      <c r="I4745" s="34" t="n">
        <v>-0.0954336000661827</v>
      </c>
      <c r="J4745" s="35" t="n">
        <v>1.17</v>
      </c>
      <c r="K4745" s="6" t="n">
        <v>1</v>
      </c>
      <c r="L4745" s="35" t="n">
        <v>0.17</v>
      </c>
      <c r="M4745" s="6" t="str">
        <f aca="false">IF(I4745&lt;=0,"Below 0%",IF(I4745&lt;=0.05,"0-5%",IF(I4745&lt;=0.1,"5-10%",IF(I4745&lt;=0.2,"10-20%",IF(I4745&lt;=0.4,"20-40%","Above 40%")))))</f>
        <v>Below 0%</v>
      </c>
      <c r="N4745" s="6" t="str">
        <f aca="false">IF(AND(H4745&gt;=Summary!$B$25,I4745&gt;=Summary!$B$26,I4745&lt;=Summary!$B$27,J4745&gt;=Summary!$B$28,J4745&lt;=Summary!$B$29,F4745*J4745&gt;1),"Yes","No")</f>
        <v>No</v>
      </c>
    </row>
    <row r="4746" customFormat="false" ht="15" hidden="false" customHeight="false" outlineLevel="0" collapsed="false">
      <c r="A4746" s="6" t="s">
        <v>152</v>
      </c>
      <c r="B4746" s="45" t="n">
        <v>43022</v>
      </c>
      <c r="C4746" s="6" t="s">
        <v>194</v>
      </c>
      <c r="D4746" s="6" t="s">
        <v>192</v>
      </c>
      <c r="E4746" s="6" t="s">
        <v>174</v>
      </c>
      <c r="F4746" s="34" t="n">
        <v>0.13752356171608</v>
      </c>
      <c r="G4746" s="34" t="n">
        <v>0.104902056329792</v>
      </c>
      <c r="H4746" s="34" t="n">
        <v>0.0326215053862873</v>
      </c>
      <c r="I4746" s="34" t="n">
        <v>0.310971076522384</v>
      </c>
      <c r="J4746" s="35" t="n">
        <v>9.5</v>
      </c>
      <c r="K4746" s="6" t="n">
        <v>0</v>
      </c>
      <c r="L4746" s="35" t="n">
        <v>-1</v>
      </c>
      <c r="M4746" s="6" t="str">
        <f aca="false">IF(I4746&lt;=0,"Below 0%",IF(I4746&lt;=0.05,"0-5%",IF(I4746&lt;=0.1,"5-10%",IF(I4746&lt;=0.2,"10-20%",IF(I4746&lt;=0.4,"20-40%","Above 40%")))))</f>
        <v>20-40%</v>
      </c>
      <c r="N4746" s="6" t="str">
        <f aca="false">IF(AND(H4746&gt;=Summary!$B$25,I4746&gt;=Summary!$B$26,I4746&lt;=Summary!$B$27,J4746&gt;=Summary!$B$28,J4746&lt;=Summary!$B$29,F4746*J4746&gt;1),"Yes","No")</f>
        <v>No</v>
      </c>
    </row>
    <row r="4747" customFormat="false" ht="15" hidden="false" customHeight="false" outlineLevel="0" collapsed="false">
      <c r="A4747" s="6" t="s">
        <v>152</v>
      </c>
      <c r="B4747" s="45" t="n">
        <v>43022</v>
      </c>
      <c r="C4747" s="6" t="s">
        <v>194</v>
      </c>
      <c r="D4747" s="6" t="s">
        <v>192</v>
      </c>
      <c r="E4747" s="6" t="s">
        <v>177</v>
      </c>
      <c r="F4747" s="34" t="n">
        <v>0.0919949188828468</v>
      </c>
      <c r="G4747" s="34" t="n">
        <v>0.0433291102231751</v>
      </c>
      <c r="H4747" s="34" t="n">
        <v>0.0486658086596717</v>
      </c>
      <c r="I4747" s="34" t="n">
        <v>1.12316658267407</v>
      </c>
      <c r="J4747" s="35" t="n">
        <v>23</v>
      </c>
      <c r="K4747" s="6" t="n">
        <v>0</v>
      </c>
      <c r="L4747" s="35" t="n">
        <v>-1</v>
      </c>
      <c r="M4747" s="6" t="str">
        <f aca="false">IF(I4747&lt;=0,"Below 0%",IF(I4747&lt;=0.05,"0-5%",IF(I4747&lt;=0.1,"5-10%",IF(I4747&lt;=0.2,"10-20%",IF(I4747&lt;=0.4,"20-40%","Above 40%")))))</f>
        <v>Above 40%</v>
      </c>
      <c r="N4747" s="6" t="str">
        <f aca="false">IF(AND(H4747&gt;=Summary!$B$25,I4747&gt;=Summary!$B$26,I4747&lt;=Summary!$B$27,J4747&gt;=Summary!$B$28,J4747&lt;=Summary!$B$29,F4747*J4747&gt;1),"Yes","No")</f>
        <v>No</v>
      </c>
    </row>
    <row r="4748" customFormat="false" ht="15" hidden="false" customHeight="false" outlineLevel="0" collapsed="false">
      <c r="A4748" s="6" t="s">
        <v>152</v>
      </c>
      <c r="B4748" s="45" t="n">
        <v>43022</v>
      </c>
      <c r="C4748" s="6" t="s">
        <v>175</v>
      </c>
      <c r="D4748" s="6" t="s">
        <v>202</v>
      </c>
      <c r="E4748" s="6" t="s">
        <v>187</v>
      </c>
      <c r="F4748" s="34" t="n">
        <v>0.457047611474991</v>
      </c>
      <c r="G4748" s="34" t="n">
        <v>0.456824512534819</v>
      </c>
      <c r="H4748" s="34" t="n">
        <v>0.000223098940171917</v>
      </c>
      <c r="I4748" s="34" t="n">
        <v>0.000488369021473867</v>
      </c>
      <c r="J4748" s="35" t="n">
        <v>2.21</v>
      </c>
      <c r="K4748" s="6" t="n">
        <v>1</v>
      </c>
      <c r="L4748" s="35" t="n">
        <v>1.21</v>
      </c>
      <c r="M4748" s="6" t="str">
        <f aca="false">IF(I4748&lt;=0,"Below 0%",IF(I4748&lt;=0.05,"0-5%",IF(I4748&lt;=0.1,"5-10%",IF(I4748&lt;=0.2,"10-20%",IF(I4748&lt;=0.4,"20-40%","Above 40%")))))</f>
        <v>0-5%</v>
      </c>
      <c r="N4748" s="6" t="str">
        <f aca="false">IF(AND(H4748&gt;=Summary!$B$25,I4748&gt;=Summary!$B$26,I4748&lt;=Summary!$B$27,J4748&gt;=Summary!$B$28,J4748&lt;=Summary!$B$29,F4748*J4748&gt;1),"Yes","No")</f>
        <v>No</v>
      </c>
    </row>
    <row r="4749" customFormat="false" ht="15" hidden="false" customHeight="false" outlineLevel="0" collapsed="false">
      <c r="A4749" s="6" t="s">
        <v>152</v>
      </c>
      <c r="B4749" s="45" t="n">
        <v>43022</v>
      </c>
      <c r="C4749" s="6" t="s">
        <v>175</v>
      </c>
      <c r="D4749" s="6" t="s">
        <v>202</v>
      </c>
      <c r="E4749" s="6" t="s">
        <v>174</v>
      </c>
      <c r="F4749" s="34" t="n">
        <v>0.20908959209919</v>
      </c>
      <c r="G4749" s="34" t="n">
        <v>0.296935933147632</v>
      </c>
      <c r="H4749" s="34" t="n">
        <v>-0.0878463410484426</v>
      </c>
      <c r="I4749" s="34" t="n">
        <v>-0.295842743305731</v>
      </c>
      <c r="J4749" s="35" t="n">
        <v>3.4</v>
      </c>
      <c r="K4749" s="6" t="n">
        <v>0</v>
      </c>
      <c r="L4749" s="35" t="n">
        <v>-1</v>
      </c>
      <c r="M4749" s="6" t="str">
        <f aca="false">IF(I4749&lt;=0,"Below 0%",IF(I4749&lt;=0.05,"0-5%",IF(I4749&lt;=0.1,"5-10%",IF(I4749&lt;=0.2,"10-20%",IF(I4749&lt;=0.4,"20-40%","Above 40%")))))</f>
        <v>Below 0%</v>
      </c>
      <c r="N4749" s="6" t="str">
        <f aca="false">IF(AND(H4749&gt;=Summary!$B$25,I4749&gt;=Summary!$B$26,I4749&lt;=Summary!$B$27,J4749&gt;=Summary!$B$28,J4749&lt;=Summary!$B$29,F4749*J4749&gt;1),"Yes","No")</f>
        <v>No</v>
      </c>
    </row>
    <row r="4750" customFormat="false" ht="15" hidden="false" customHeight="false" outlineLevel="0" collapsed="false">
      <c r="A4750" s="6" t="s">
        <v>152</v>
      </c>
      <c r="B4750" s="45" t="n">
        <v>43022</v>
      </c>
      <c r="C4750" s="6" t="s">
        <v>175</v>
      </c>
      <c r="D4750" s="6" t="s">
        <v>202</v>
      </c>
      <c r="E4750" s="6" t="s">
        <v>177</v>
      </c>
      <c r="F4750" s="34" t="n">
        <v>0.333862841129303</v>
      </c>
      <c r="G4750" s="34" t="n">
        <v>0.246239554317549</v>
      </c>
      <c r="H4750" s="34" t="n">
        <v>0.0876232868117542</v>
      </c>
      <c r="I4750" s="34" t="n">
        <v>0.355845700966287</v>
      </c>
      <c r="J4750" s="35" t="n">
        <v>4.1</v>
      </c>
      <c r="K4750" s="6" t="n">
        <v>0</v>
      </c>
      <c r="L4750" s="35" t="n">
        <v>-1</v>
      </c>
      <c r="M4750" s="6" t="str">
        <f aca="false">IF(I4750&lt;=0,"Below 0%",IF(I4750&lt;=0.05,"0-5%",IF(I4750&lt;=0.1,"5-10%",IF(I4750&lt;=0.2,"10-20%",IF(I4750&lt;=0.4,"20-40%","Above 40%")))))</f>
        <v>20-40%</v>
      </c>
      <c r="N4750" s="6" t="str">
        <f aca="false">IF(AND(H4750&gt;=Summary!$B$25,I4750&gt;=Summary!$B$26,I4750&lt;=Summary!$B$27,J4750&gt;=Summary!$B$28,J4750&lt;=Summary!$B$29,F4750*J4750&gt;1),"Yes","No")</f>
        <v>Yes</v>
      </c>
    </row>
    <row r="4751" customFormat="false" ht="15" hidden="false" customHeight="false" outlineLevel="0" collapsed="false">
      <c r="A4751" s="6" t="s">
        <v>152</v>
      </c>
      <c r="B4751" s="45" t="n">
        <v>43022</v>
      </c>
      <c r="C4751" s="6" t="s">
        <v>181</v>
      </c>
      <c r="D4751" s="6" t="s">
        <v>199</v>
      </c>
      <c r="E4751" s="6" t="s">
        <v>187</v>
      </c>
      <c r="F4751" s="34" t="n">
        <v>0.822340130805969</v>
      </c>
      <c r="G4751" s="34" t="n">
        <v>0.810126582278481</v>
      </c>
      <c r="H4751" s="34" t="n">
        <v>0.0122135485274882</v>
      </c>
      <c r="I4751" s="34" t="n">
        <v>0.0150760989636183</v>
      </c>
      <c r="J4751" s="35" t="n">
        <v>1.25</v>
      </c>
      <c r="K4751" s="6" t="n">
        <v>1</v>
      </c>
      <c r="L4751" s="35" t="n">
        <v>0.25</v>
      </c>
      <c r="M4751" s="6" t="str">
        <f aca="false">IF(I4751&lt;=0,"Below 0%",IF(I4751&lt;=0.05,"0-5%",IF(I4751&lt;=0.1,"5-10%",IF(I4751&lt;=0.2,"10-20%",IF(I4751&lt;=0.4,"20-40%","Above 40%")))))</f>
        <v>0-5%</v>
      </c>
      <c r="N4751" s="6" t="str">
        <f aca="false">IF(AND(H4751&gt;=Summary!$B$25,I4751&gt;=Summary!$B$26,I4751&lt;=Summary!$B$27,J4751&gt;=Summary!$B$28,J4751&lt;=Summary!$B$29,F4751*J4751&gt;1),"Yes","No")</f>
        <v>No</v>
      </c>
    </row>
    <row r="4752" customFormat="false" ht="15" hidden="false" customHeight="false" outlineLevel="0" collapsed="false">
      <c r="A4752" s="6" t="s">
        <v>152</v>
      </c>
      <c r="B4752" s="45" t="n">
        <v>43022</v>
      </c>
      <c r="C4752" s="6" t="s">
        <v>181</v>
      </c>
      <c r="D4752" s="6" t="s">
        <v>199</v>
      </c>
      <c r="E4752" s="6" t="s">
        <v>174</v>
      </c>
      <c r="F4752" s="34" t="n">
        <v>0.0938668251037598</v>
      </c>
      <c r="G4752" s="34" t="n">
        <v>0.126582278481013</v>
      </c>
      <c r="H4752" s="34" t="n">
        <v>-0.0327154533772529</v>
      </c>
      <c r="I4752" s="34" t="n">
        <v>-0.258452081680298</v>
      </c>
      <c r="J4752" s="35" t="n">
        <v>8</v>
      </c>
      <c r="K4752" s="6" t="n">
        <v>0</v>
      </c>
      <c r="L4752" s="35" t="n">
        <v>-1</v>
      </c>
      <c r="M4752" s="6" t="str">
        <f aca="false">IF(I4752&lt;=0,"Below 0%",IF(I4752&lt;=0.05,"0-5%",IF(I4752&lt;=0.1,"5-10%",IF(I4752&lt;=0.2,"10-20%",IF(I4752&lt;=0.4,"20-40%","Above 40%")))))</f>
        <v>Below 0%</v>
      </c>
      <c r="N4752" s="6" t="str">
        <f aca="false">IF(AND(H4752&gt;=Summary!$B$25,I4752&gt;=Summary!$B$26,I4752&lt;=Summary!$B$27,J4752&gt;=Summary!$B$28,J4752&lt;=Summary!$B$29,F4752*J4752&gt;1),"Yes","No")</f>
        <v>No</v>
      </c>
    </row>
    <row r="4753" customFormat="false" ht="15" hidden="false" customHeight="false" outlineLevel="0" collapsed="false">
      <c r="A4753" s="6" t="s">
        <v>152</v>
      </c>
      <c r="B4753" s="45" t="n">
        <v>43022</v>
      </c>
      <c r="C4753" s="6" t="s">
        <v>181</v>
      </c>
      <c r="D4753" s="6" t="s">
        <v>199</v>
      </c>
      <c r="E4753" s="6" t="s">
        <v>177</v>
      </c>
      <c r="F4753" s="34" t="n">
        <v>0.0837929770350456</v>
      </c>
      <c r="G4753" s="34" t="n">
        <v>0.0632911392405063</v>
      </c>
      <c r="H4753" s="34" t="n">
        <v>0.0205018377945393</v>
      </c>
      <c r="I4753" s="34" t="n">
        <v>0.323929037153721</v>
      </c>
      <c r="J4753" s="35" t="n">
        <v>16</v>
      </c>
      <c r="K4753" s="6" t="n">
        <v>0</v>
      </c>
      <c r="L4753" s="35" t="n">
        <v>-1</v>
      </c>
      <c r="M4753" s="6" t="str">
        <f aca="false">IF(I4753&lt;=0,"Below 0%",IF(I4753&lt;=0.05,"0-5%",IF(I4753&lt;=0.1,"5-10%",IF(I4753&lt;=0.2,"10-20%",IF(I4753&lt;=0.4,"20-40%","Above 40%")))))</f>
        <v>20-40%</v>
      </c>
      <c r="N4753" s="6" t="str">
        <f aca="false">IF(AND(H4753&gt;=Summary!$B$25,I4753&gt;=Summary!$B$26,I4753&lt;=Summary!$B$27,J4753&gt;=Summary!$B$28,J4753&lt;=Summary!$B$29,F4753*J4753&gt;1),"Yes","No")</f>
        <v>No</v>
      </c>
    </row>
    <row r="4754" customFormat="false" ht="15" hidden="false" customHeight="false" outlineLevel="0" collapsed="false">
      <c r="A4754" s="6" t="s">
        <v>152</v>
      </c>
      <c r="B4754" s="45" t="n">
        <v>43022</v>
      </c>
      <c r="C4754" s="6" t="s">
        <v>198</v>
      </c>
      <c r="D4754" s="6" t="s">
        <v>185</v>
      </c>
      <c r="E4754" s="6" t="s">
        <v>187</v>
      </c>
      <c r="F4754" s="34" t="n">
        <v>0.19362498819828</v>
      </c>
      <c r="G4754" s="34" t="n">
        <v>0.181400553625066</v>
      </c>
      <c r="H4754" s="34" t="n">
        <v>0.0122244345732141</v>
      </c>
      <c r="I4754" s="34" t="n">
        <v>0.0673891800709745</v>
      </c>
      <c r="J4754" s="35" t="n">
        <v>5.65</v>
      </c>
      <c r="K4754" s="6" t="n">
        <v>1</v>
      </c>
      <c r="L4754" s="35" t="n">
        <v>4.65</v>
      </c>
      <c r="M4754" s="6" t="str">
        <f aca="false">IF(I4754&lt;=0,"Below 0%",IF(I4754&lt;=0.05,"0-5%",IF(I4754&lt;=0.1,"5-10%",IF(I4754&lt;=0.2,"10-20%",IF(I4754&lt;=0.4,"20-40%","Above 40%")))))</f>
        <v>5-10%</v>
      </c>
      <c r="N4754" s="6" t="str">
        <f aca="false">IF(AND(H4754&gt;=Summary!$B$25,I4754&gt;=Summary!$B$26,I4754&lt;=Summary!$B$27,J4754&gt;=Summary!$B$28,J4754&lt;=Summary!$B$29,F4754*J4754&gt;1),"Yes","No")</f>
        <v>No</v>
      </c>
    </row>
    <row r="4755" customFormat="false" ht="15" hidden="false" customHeight="false" outlineLevel="0" collapsed="false">
      <c r="A4755" s="6" t="s">
        <v>152</v>
      </c>
      <c r="B4755" s="45" t="n">
        <v>43022</v>
      </c>
      <c r="C4755" s="6" t="s">
        <v>198</v>
      </c>
      <c r="D4755" s="6" t="s">
        <v>185</v>
      </c>
      <c r="E4755" s="6" t="s">
        <v>174</v>
      </c>
      <c r="F4755" s="34" t="n">
        <v>0.245922654867172</v>
      </c>
      <c r="G4755" s="34" t="n">
        <v>0.232934801814006</v>
      </c>
      <c r="H4755" s="34" t="n">
        <v>0.0129878530531667</v>
      </c>
      <c r="I4755" s="34" t="n">
        <v>0.0557574606800801</v>
      </c>
      <c r="J4755" s="35" t="n">
        <v>4.4</v>
      </c>
      <c r="K4755" s="6" t="n">
        <v>0</v>
      </c>
      <c r="L4755" s="35" t="n">
        <v>-1</v>
      </c>
      <c r="M4755" s="6" t="str">
        <f aca="false">IF(I4755&lt;=0,"Below 0%",IF(I4755&lt;=0.05,"0-5%",IF(I4755&lt;=0.1,"5-10%",IF(I4755&lt;=0.2,"10-20%",IF(I4755&lt;=0.4,"20-40%","Above 40%")))))</f>
        <v>5-10%</v>
      </c>
      <c r="N4755" s="6" t="str">
        <f aca="false">IF(AND(H4755&gt;=Summary!$B$25,I4755&gt;=Summary!$B$26,I4755&lt;=Summary!$B$27,J4755&gt;=Summary!$B$28,J4755&lt;=Summary!$B$29,F4755*J4755&gt;1),"Yes","No")</f>
        <v>No</v>
      </c>
    </row>
    <row r="4756" customFormat="false" ht="15" hidden="false" customHeight="false" outlineLevel="0" collapsed="false">
      <c r="A4756" s="6" t="s">
        <v>152</v>
      </c>
      <c r="B4756" s="45" t="n">
        <v>43022</v>
      </c>
      <c r="C4756" s="6" t="s">
        <v>198</v>
      </c>
      <c r="D4756" s="6" t="s">
        <v>185</v>
      </c>
      <c r="E4756" s="6" t="s">
        <v>177</v>
      </c>
      <c r="F4756" s="34" t="n">
        <v>0.560452401638031</v>
      </c>
      <c r="G4756" s="34" t="n">
        <v>0.585664644560928</v>
      </c>
      <c r="H4756" s="34" t="n">
        <v>-0.0252122429228973</v>
      </c>
      <c r="I4756" s="34" t="n">
        <v>-0.0430489413302366</v>
      </c>
      <c r="J4756" s="35" t="n">
        <v>1.75</v>
      </c>
      <c r="K4756" s="6" t="n">
        <v>0</v>
      </c>
      <c r="L4756" s="35" t="n">
        <v>-1</v>
      </c>
      <c r="M4756" s="6" t="str">
        <f aca="false">IF(I4756&lt;=0,"Below 0%",IF(I4756&lt;=0.05,"0-5%",IF(I4756&lt;=0.1,"5-10%",IF(I4756&lt;=0.2,"10-20%",IF(I4756&lt;=0.4,"20-40%","Above 40%")))))</f>
        <v>Below 0%</v>
      </c>
      <c r="N4756" s="6" t="str">
        <f aca="false">IF(AND(H4756&gt;=Summary!$B$25,I4756&gt;=Summary!$B$26,I4756&lt;=Summary!$B$27,J4756&gt;=Summary!$B$28,J4756&lt;=Summary!$B$29,F4756*J4756&gt;1),"Yes","No")</f>
        <v>No</v>
      </c>
    </row>
    <row r="4757" customFormat="false" ht="15" hidden="false" customHeight="false" outlineLevel="0" collapsed="false">
      <c r="A4757" s="6" t="s">
        <v>152</v>
      </c>
      <c r="B4757" s="45" t="n">
        <v>43023</v>
      </c>
      <c r="C4757" s="6" t="s">
        <v>201</v>
      </c>
      <c r="D4757" s="6" t="s">
        <v>173</v>
      </c>
      <c r="E4757" s="6" t="s">
        <v>187</v>
      </c>
      <c r="F4757" s="34" t="n">
        <v>0.32316467165947</v>
      </c>
      <c r="G4757" s="34" t="n">
        <v>0.302631578947368</v>
      </c>
      <c r="H4757" s="34" t="n">
        <v>0.0205330927121012</v>
      </c>
      <c r="I4757" s="34" t="n">
        <v>0.0678484802660735</v>
      </c>
      <c r="J4757" s="35" t="n">
        <v>3.3</v>
      </c>
      <c r="K4757" s="6" t="n">
        <v>0</v>
      </c>
      <c r="L4757" s="35" t="n">
        <v>-1</v>
      </c>
      <c r="M4757" s="6" t="str">
        <f aca="false">IF(I4757&lt;=0,"Below 0%",IF(I4757&lt;=0.05,"0-5%",IF(I4757&lt;=0.1,"5-10%",IF(I4757&lt;=0.2,"10-20%",IF(I4757&lt;=0.4,"20-40%","Above 40%")))))</f>
        <v>5-10%</v>
      </c>
      <c r="N4757" s="6" t="str">
        <f aca="false">IF(AND(H4757&gt;=Summary!$B$25,I4757&gt;=Summary!$B$26,I4757&lt;=Summary!$B$27,J4757&gt;=Summary!$B$28,J4757&lt;=Summary!$B$29,F4757*J4757&gt;1),"Yes","No")</f>
        <v>No</v>
      </c>
    </row>
    <row r="4758" customFormat="false" ht="15" hidden="false" customHeight="false" outlineLevel="0" collapsed="false">
      <c r="A4758" s="6" t="s">
        <v>152</v>
      </c>
      <c r="B4758" s="45" t="n">
        <v>43023</v>
      </c>
      <c r="C4758" s="6" t="s">
        <v>201</v>
      </c>
      <c r="D4758" s="6" t="s">
        <v>173</v>
      </c>
      <c r="E4758" s="6" t="s">
        <v>174</v>
      </c>
      <c r="F4758" s="34" t="n">
        <v>0.366338968276978</v>
      </c>
      <c r="G4758" s="34" t="n">
        <v>0.302631578947368</v>
      </c>
      <c r="H4758" s="34" t="n">
        <v>0.0637073893296091</v>
      </c>
      <c r="I4758" s="34" t="n">
        <v>0.210511373436969</v>
      </c>
      <c r="J4758" s="35" t="n">
        <v>3.3</v>
      </c>
      <c r="K4758" s="6" t="n">
        <v>1</v>
      </c>
      <c r="L4758" s="35" t="n">
        <v>2.3</v>
      </c>
      <c r="M4758" s="6" t="str">
        <f aca="false">IF(I4758&lt;=0,"Below 0%",IF(I4758&lt;=0.05,"0-5%",IF(I4758&lt;=0.1,"5-10%",IF(I4758&lt;=0.2,"10-20%",IF(I4758&lt;=0.4,"20-40%","Above 40%")))))</f>
        <v>20-40%</v>
      </c>
      <c r="N4758" s="6" t="str">
        <f aca="false">IF(AND(H4758&gt;=Summary!$B$25,I4758&gt;=Summary!$B$26,I4758&lt;=Summary!$B$27,J4758&gt;=Summary!$B$28,J4758&lt;=Summary!$B$29,F4758*J4758&gt;1),"Yes","No")</f>
        <v>Yes</v>
      </c>
    </row>
    <row r="4759" customFormat="false" ht="15" hidden="false" customHeight="false" outlineLevel="0" collapsed="false">
      <c r="A4759" s="6" t="s">
        <v>152</v>
      </c>
      <c r="B4759" s="45" t="n">
        <v>43023</v>
      </c>
      <c r="C4759" s="6" t="s">
        <v>201</v>
      </c>
      <c r="D4759" s="6" t="s">
        <v>173</v>
      </c>
      <c r="E4759" s="6" t="s">
        <v>177</v>
      </c>
      <c r="F4759" s="34" t="n">
        <v>0.310496360063553</v>
      </c>
      <c r="G4759" s="34" t="n">
        <v>0.394736842105263</v>
      </c>
      <c r="H4759" s="34" t="n">
        <v>-0.0842404820417103</v>
      </c>
      <c r="I4759" s="34" t="n">
        <v>-0.213409221172333</v>
      </c>
      <c r="J4759" s="35" t="n">
        <v>2.53</v>
      </c>
      <c r="K4759" s="6" t="n">
        <v>0</v>
      </c>
      <c r="L4759" s="35" t="n">
        <v>-1</v>
      </c>
      <c r="M4759" s="6" t="str">
        <f aca="false">IF(I4759&lt;=0,"Below 0%",IF(I4759&lt;=0.05,"0-5%",IF(I4759&lt;=0.1,"5-10%",IF(I4759&lt;=0.2,"10-20%",IF(I4759&lt;=0.4,"20-40%","Above 40%")))))</f>
        <v>Below 0%</v>
      </c>
      <c r="N4759" s="6" t="str">
        <f aca="false">IF(AND(H4759&gt;=Summary!$B$25,I4759&gt;=Summary!$B$26,I4759&lt;=Summary!$B$27,J4759&gt;=Summary!$B$28,J4759&lt;=Summary!$B$29,F4759*J4759&gt;1),"Yes","No")</f>
        <v>No</v>
      </c>
    </row>
    <row r="4760" customFormat="false" ht="15" hidden="false" customHeight="false" outlineLevel="0" collapsed="false">
      <c r="A4760" s="6" t="s">
        <v>152</v>
      </c>
      <c r="B4760" s="45" t="n">
        <v>43023</v>
      </c>
      <c r="C4760" s="6" t="s">
        <v>179</v>
      </c>
      <c r="D4760" s="6" t="s">
        <v>188</v>
      </c>
      <c r="E4760" s="6" t="s">
        <v>187</v>
      </c>
      <c r="F4760" s="34" t="n">
        <v>0.389339953660965</v>
      </c>
      <c r="G4760" s="34" t="n">
        <v>0.520738007380074</v>
      </c>
      <c r="H4760" s="34" t="n">
        <v>-0.131398053719109</v>
      </c>
      <c r="I4760" s="34" t="n">
        <v>-0.252330446130091</v>
      </c>
      <c r="J4760" s="35" t="n">
        <v>1.91</v>
      </c>
      <c r="K4760" s="6" t="n">
        <v>0</v>
      </c>
      <c r="L4760" s="35" t="n">
        <v>-1</v>
      </c>
      <c r="M4760" s="6" t="str">
        <f aca="false">IF(I4760&lt;=0,"Below 0%",IF(I4760&lt;=0.05,"0-5%",IF(I4760&lt;=0.1,"5-10%",IF(I4760&lt;=0.2,"10-20%",IF(I4760&lt;=0.4,"20-40%","Above 40%")))))</f>
        <v>Below 0%</v>
      </c>
      <c r="N4760" s="6" t="str">
        <f aca="false">IF(AND(H4760&gt;=Summary!$B$25,I4760&gt;=Summary!$B$26,I4760&lt;=Summary!$B$27,J4760&gt;=Summary!$B$28,J4760&lt;=Summary!$B$29,F4760*J4760&gt;1),"Yes","No")</f>
        <v>No</v>
      </c>
    </row>
    <row r="4761" customFormat="false" ht="15" hidden="false" customHeight="false" outlineLevel="0" collapsed="false">
      <c r="A4761" s="6" t="s">
        <v>152</v>
      </c>
      <c r="B4761" s="45" t="n">
        <v>43023</v>
      </c>
      <c r="C4761" s="6" t="s">
        <v>179</v>
      </c>
      <c r="D4761" s="6" t="s">
        <v>188</v>
      </c>
      <c r="E4761" s="6" t="s">
        <v>174</v>
      </c>
      <c r="F4761" s="34" t="n">
        <v>0.236496716737747</v>
      </c>
      <c r="G4761" s="34" t="n">
        <v>0.276280442804428</v>
      </c>
      <c r="H4761" s="34" t="n">
        <v>-0.0397837260666809</v>
      </c>
      <c r="I4761" s="34" t="n">
        <v>-0.143997619458149</v>
      </c>
      <c r="J4761" s="35" t="n">
        <v>3.6</v>
      </c>
      <c r="K4761" s="6" t="n">
        <v>1</v>
      </c>
      <c r="L4761" s="35" t="n">
        <v>2.6</v>
      </c>
      <c r="M4761" s="6" t="str">
        <f aca="false">IF(I4761&lt;=0,"Below 0%",IF(I4761&lt;=0.05,"0-5%",IF(I4761&lt;=0.1,"5-10%",IF(I4761&lt;=0.2,"10-20%",IF(I4761&lt;=0.4,"20-40%","Above 40%")))))</f>
        <v>Below 0%</v>
      </c>
      <c r="N4761" s="6" t="str">
        <f aca="false">IF(AND(H4761&gt;=Summary!$B$25,I4761&gt;=Summary!$B$26,I4761&lt;=Summary!$B$27,J4761&gt;=Summary!$B$28,J4761&lt;=Summary!$B$29,F4761*J4761&gt;1),"Yes","No")</f>
        <v>No</v>
      </c>
    </row>
    <row r="4762" customFormat="false" ht="15" hidden="false" customHeight="false" outlineLevel="0" collapsed="false">
      <c r="A4762" s="6" t="s">
        <v>152</v>
      </c>
      <c r="B4762" s="45" t="n">
        <v>43023</v>
      </c>
      <c r="C4762" s="6" t="s">
        <v>179</v>
      </c>
      <c r="D4762" s="6" t="s">
        <v>188</v>
      </c>
      <c r="E4762" s="6" t="s">
        <v>177</v>
      </c>
      <c r="F4762" s="34" t="n">
        <v>0.374163299798966</v>
      </c>
      <c r="G4762" s="34" t="n">
        <v>0.202981549815498</v>
      </c>
      <c r="H4762" s="34" t="n">
        <v>0.171181749983467</v>
      </c>
      <c r="I4762" s="34" t="n">
        <v>0.843336500972943</v>
      </c>
      <c r="J4762" s="35" t="n">
        <v>4.9</v>
      </c>
      <c r="K4762" s="6" t="n">
        <v>0</v>
      </c>
      <c r="L4762" s="35" t="n">
        <v>-1</v>
      </c>
      <c r="M4762" s="6" t="str">
        <f aca="false">IF(I4762&lt;=0,"Below 0%",IF(I4762&lt;=0.05,"0-5%",IF(I4762&lt;=0.1,"5-10%",IF(I4762&lt;=0.2,"10-20%",IF(I4762&lt;=0.4,"20-40%","Above 40%")))))</f>
        <v>Above 40%</v>
      </c>
      <c r="N4762" s="6" t="str">
        <f aca="false">IF(AND(H4762&gt;=Summary!$B$25,I4762&gt;=Summary!$B$26,I4762&lt;=Summary!$B$27,J4762&gt;=Summary!$B$28,J4762&lt;=Summary!$B$29,F4762*J4762&gt;1),"Yes","No")</f>
        <v>No</v>
      </c>
    </row>
    <row r="4763" customFormat="false" ht="15" hidden="false" customHeight="false" outlineLevel="0" collapsed="false">
      <c r="A4763" s="6" t="s">
        <v>152</v>
      </c>
      <c r="B4763" s="45" t="n">
        <v>43024</v>
      </c>
      <c r="C4763" s="6" t="s">
        <v>195</v>
      </c>
      <c r="D4763" s="6" t="s">
        <v>178</v>
      </c>
      <c r="E4763" s="6" t="s">
        <v>187</v>
      </c>
      <c r="F4763" s="34" t="n">
        <v>0.55618017911911</v>
      </c>
      <c r="G4763" s="34" t="n">
        <v>0.475303183425973</v>
      </c>
      <c r="H4763" s="34" t="n">
        <v>0.0808769956931374</v>
      </c>
      <c r="I4763" s="34" t="n">
        <v>0.170158750274253</v>
      </c>
      <c r="J4763" s="35" t="n">
        <v>2.13</v>
      </c>
      <c r="K4763" s="6" t="n">
        <v>0</v>
      </c>
      <c r="L4763" s="35" t="n">
        <v>-1</v>
      </c>
      <c r="M4763" s="6" t="str">
        <f aca="false">IF(I4763&lt;=0,"Below 0%",IF(I4763&lt;=0.05,"0-5%",IF(I4763&lt;=0.1,"5-10%",IF(I4763&lt;=0.2,"10-20%",IF(I4763&lt;=0.4,"20-40%","Above 40%")))))</f>
        <v>10-20%</v>
      </c>
      <c r="N4763" s="6" t="str">
        <f aca="false">IF(AND(H4763&gt;=Summary!$B$25,I4763&gt;=Summary!$B$26,I4763&lt;=Summary!$B$27,J4763&gt;=Summary!$B$28,J4763&lt;=Summary!$B$29,F4763*J4763&gt;1),"Yes","No")</f>
        <v>Yes</v>
      </c>
    </row>
    <row r="4764" customFormat="false" ht="15" hidden="false" customHeight="false" outlineLevel="0" collapsed="false">
      <c r="A4764" s="6" t="s">
        <v>152</v>
      </c>
      <c r="B4764" s="45" t="n">
        <v>43024</v>
      </c>
      <c r="C4764" s="6" t="s">
        <v>195</v>
      </c>
      <c r="D4764" s="6" t="s">
        <v>178</v>
      </c>
      <c r="E4764" s="6" t="s">
        <v>174</v>
      </c>
      <c r="F4764" s="34" t="n">
        <v>0.234691753983498</v>
      </c>
      <c r="G4764" s="34" t="n">
        <v>0.289255937342092</v>
      </c>
      <c r="H4764" s="34" t="n">
        <v>-0.0545641833585944</v>
      </c>
      <c r="I4764" s="34" t="n">
        <v>-0.188636346966539</v>
      </c>
      <c r="J4764" s="35" t="n">
        <v>3.5</v>
      </c>
      <c r="K4764" s="6" t="n">
        <v>1</v>
      </c>
      <c r="L4764" s="35" t="n">
        <v>2.5</v>
      </c>
      <c r="M4764" s="6" t="str">
        <f aca="false">IF(I4764&lt;=0,"Below 0%",IF(I4764&lt;=0.05,"0-5%",IF(I4764&lt;=0.1,"5-10%",IF(I4764&lt;=0.2,"10-20%",IF(I4764&lt;=0.4,"20-40%","Above 40%")))))</f>
        <v>Below 0%</v>
      </c>
      <c r="N4764" s="6" t="str">
        <f aca="false">IF(AND(H4764&gt;=Summary!$B$25,I4764&gt;=Summary!$B$26,I4764&lt;=Summary!$B$27,J4764&gt;=Summary!$B$28,J4764&lt;=Summary!$B$29,F4764*J4764&gt;1),"Yes","No")</f>
        <v>No</v>
      </c>
    </row>
    <row r="4765" customFormat="false" ht="15" hidden="false" customHeight="false" outlineLevel="0" collapsed="false">
      <c r="A4765" s="6" t="s">
        <v>152</v>
      </c>
      <c r="B4765" s="45" t="n">
        <v>43024</v>
      </c>
      <c r="C4765" s="6" t="s">
        <v>195</v>
      </c>
      <c r="D4765" s="6" t="s">
        <v>178</v>
      </c>
      <c r="E4765" s="6" t="s">
        <v>177</v>
      </c>
      <c r="F4765" s="34" t="n">
        <v>0.209128066897392</v>
      </c>
      <c r="G4765" s="34" t="n">
        <v>0.235440879231935</v>
      </c>
      <c r="H4765" s="34" t="n">
        <v>-0.0263128123345431</v>
      </c>
      <c r="I4765" s="34" t="n">
        <v>-0.111759743764047</v>
      </c>
      <c r="J4765" s="35" t="n">
        <v>4.3</v>
      </c>
      <c r="K4765" s="6" t="n">
        <v>0</v>
      </c>
      <c r="L4765" s="35" t="n">
        <v>-1</v>
      </c>
      <c r="M4765" s="6" t="str">
        <f aca="false">IF(I4765&lt;=0,"Below 0%",IF(I4765&lt;=0.05,"0-5%",IF(I4765&lt;=0.1,"5-10%",IF(I4765&lt;=0.2,"10-20%",IF(I4765&lt;=0.4,"20-40%","Above 40%")))))</f>
        <v>Below 0%</v>
      </c>
      <c r="N4765" s="6" t="str">
        <f aca="false">IF(AND(H4765&gt;=Summary!$B$25,I4765&gt;=Summary!$B$26,I4765&lt;=Summary!$B$27,J4765&gt;=Summary!$B$28,J4765&lt;=Summary!$B$29,F4765*J4765&gt;1),"Yes","No")</f>
        <v>No</v>
      </c>
    </row>
    <row r="4766" customFormat="false" ht="15" hidden="false" customHeight="false" outlineLevel="0" collapsed="false">
      <c r="A4766" s="6" t="s">
        <v>152</v>
      </c>
      <c r="B4766" s="45" t="n">
        <v>43028</v>
      </c>
      <c r="C4766" s="6" t="s">
        <v>189</v>
      </c>
      <c r="D4766" s="6" t="s">
        <v>201</v>
      </c>
      <c r="E4766" s="6" t="s">
        <v>187</v>
      </c>
      <c r="F4766" s="34" t="n">
        <v>0.508189082145691</v>
      </c>
      <c r="G4766" s="34" t="n">
        <v>0.534432519802268</v>
      </c>
      <c r="H4766" s="34" t="n">
        <v>-0.0262434376565774</v>
      </c>
      <c r="I4766" s="34" t="n">
        <v>-0.0491052409503208</v>
      </c>
      <c r="J4766" s="35" t="n">
        <v>1.87</v>
      </c>
      <c r="K4766" s="6" t="n">
        <v>0</v>
      </c>
      <c r="L4766" s="35" t="n">
        <v>-1</v>
      </c>
      <c r="M4766" s="6" t="str">
        <f aca="false">IF(I4766&lt;=0,"Below 0%",IF(I4766&lt;=0.05,"0-5%",IF(I4766&lt;=0.1,"5-10%",IF(I4766&lt;=0.2,"10-20%",IF(I4766&lt;=0.4,"20-40%","Above 40%")))))</f>
        <v>Below 0%</v>
      </c>
      <c r="N4766" s="6" t="str">
        <f aca="false">IF(AND(H4766&gt;=Summary!$B$25,I4766&gt;=Summary!$B$26,I4766&lt;=Summary!$B$27,J4766&gt;=Summary!$B$28,J4766&lt;=Summary!$B$29,F4766*J4766&gt;1),"Yes","No")</f>
        <v>No</v>
      </c>
    </row>
    <row r="4767" customFormat="false" ht="15" hidden="false" customHeight="false" outlineLevel="0" collapsed="false">
      <c r="A4767" s="6" t="s">
        <v>152</v>
      </c>
      <c r="B4767" s="45" t="n">
        <v>43028</v>
      </c>
      <c r="C4767" s="6" t="s">
        <v>189</v>
      </c>
      <c r="D4767" s="6" t="s">
        <v>201</v>
      </c>
      <c r="E4767" s="6" t="s">
        <v>174</v>
      </c>
      <c r="F4767" s="34" t="n">
        <v>0.274707496166229</v>
      </c>
      <c r="G4767" s="34" t="n">
        <v>0.281517975219787</v>
      </c>
      <c r="H4767" s="34" t="n">
        <v>-0.00681047905355725</v>
      </c>
      <c r="I4767" s="34" t="n">
        <v>-0.0241919864912362</v>
      </c>
      <c r="J4767" s="35" t="n">
        <v>3.55</v>
      </c>
      <c r="K4767" s="6" t="n">
        <v>0</v>
      </c>
      <c r="L4767" s="35" t="n">
        <v>-1</v>
      </c>
      <c r="M4767" s="6" t="str">
        <f aca="false">IF(I4767&lt;=0,"Below 0%",IF(I4767&lt;=0.05,"0-5%",IF(I4767&lt;=0.1,"5-10%",IF(I4767&lt;=0.2,"10-20%",IF(I4767&lt;=0.4,"20-40%","Above 40%")))))</f>
        <v>Below 0%</v>
      </c>
      <c r="N4767" s="6" t="str">
        <f aca="false">IF(AND(H4767&gt;=Summary!$B$25,I4767&gt;=Summary!$B$26,I4767&lt;=Summary!$B$27,J4767&gt;=Summary!$B$28,J4767&lt;=Summary!$B$29,F4767*J4767&gt;1),"Yes","No")</f>
        <v>No</v>
      </c>
    </row>
    <row r="4768" customFormat="false" ht="15" hidden="false" customHeight="false" outlineLevel="0" collapsed="false">
      <c r="A4768" s="6" t="s">
        <v>152</v>
      </c>
      <c r="B4768" s="45" t="n">
        <v>43028</v>
      </c>
      <c r="C4768" s="6" t="s">
        <v>189</v>
      </c>
      <c r="D4768" s="6" t="s">
        <v>201</v>
      </c>
      <c r="E4768" s="6" t="s">
        <v>177</v>
      </c>
      <c r="F4768" s="34" t="n">
        <v>0.217103376984596</v>
      </c>
      <c r="G4768" s="34" t="n">
        <v>0.184049504977945</v>
      </c>
      <c r="H4768" s="34" t="n">
        <v>0.0330538720066511</v>
      </c>
      <c r="I4768" s="34" t="n">
        <v>0.179592289643007</v>
      </c>
      <c r="J4768" s="35" t="n">
        <v>5.43</v>
      </c>
      <c r="K4768" s="6" t="n">
        <v>1</v>
      </c>
      <c r="L4768" s="35" t="n">
        <v>4.43</v>
      </c>
      <c r="M4768" s="6" t="str">
        <f aca="false">IF(I4768&lt;=0,"Below 0%",IF(I4768&lt;=0.05,"0-5%",IF(I4768&lt;=0.1,"5-10%",IF(I4768&lt;=0.2,"10-20%",IF(I4768&lt;=0.4,"20-40%","Above 40%")))))</f>
        <v>10-20%</v>
      </c>
      <c r="N4768" s="6" t="str">
        <f aca="false">IF(AND(H4768&gt;=Summary!$B$25,I4768&gt;=Summary!$B$26,I4768&lt;=Summary!$B$27,J4768&gt;=Summary!$B$28,J4768&lt;=Summary!$B$29,F4768*J4768&gt;1),"Yes","No")</f>
        <v>No</v>
      </c>
    </row>
    <row r="4769" customFormat="false" ht="15" hidden="false" customHeight="false" outlineLevel="0" collapsed="false">
      <c r="A4769" s="6" t="s">
        <v>152</v>
      </c>
      <c r="B4769" s="45" t="n">
        <v>43029</v>
      </c>
      <c r="C4769" s="6" t="s">
        <v>190</v>
      </c>
      <c r="D4769" s="6" t="s">
        <v>198</v>
      </c>
      <c r="E4769" s="6" t="s">
        <v>187</v>
      </c>
      <c r="F4769" s="34" t="n">
        <v>0.80409163236618</v>
      </c>
      <c r="G4769" s="34" t="n">
        <v>0.717079530638853</v>
      </c>
      <c r="H4769" s="34" t="n">
        <v>0.0870121017273278</v>
      </c>
      <c r="I4769" s="34" t="n">
        <v>0.121342330954292</v>
      </c>
      <c r="J4769" s="35" t="n">
        <v>1.4</v>
      </c>
      <c r="K4769" s="6" t="n">
        <v>1</v>
      </c>
      <c r="L4769" s="35" t="n">
        <v>0.4</v>
      </c>
      <c r="M4769" s="6" t="str">
        <f aca="false">IF(I4769&lt;=0,"Below 0%",IF(I4769&lt;=0.05,"0-5%",IF(I4769&lt;=0.1,"5-10%",IF(I4769&lt;=0.2,"10-20%",IF(I4769&lt;=0.4,"20-40%","Above 40%")))))</f>
        <v>10-20%</v>
      </c>
      <c r="N4769" s="6" t="str">
        <f aca="false">IF(AND(H4769&gt;=Summary!$B$25,I4769&gt;=Summary!$B$26,I4769&lt;=Summary!$B$27,J4769&gt;=Summary!$B$28,J4769&lt;=Summary!$B$29,F4769*J4769&gt;1),"Yes","No")</f>
        <v>No</v>
      </c>
    </row>
    <row r="4770" customFormat="false" ht="15" hidden="false" customHeight="false" outlineLevel="0" collapsed="false">
      <c r="A4770" s="6" t="s">
        <v>152</v>
      </c>
      <c r="B4770" s="45" t="n">
        <v>43029</v>
      </c>
      <c r="C4770" s="6" t="s">
        <v>190</v>
      </c>
      <c r="D4770" s="6" t="s">
        <v>198</v>
      </c>
      <c r="E4770" s="6" t="s">
        <v>174</v>
      </c>
      <c r="F4770" s="34" t="n">
        <v>0.110733680427074</v>
      </c>
      <c r="G4770" s="34" t="n">
        <v>0.182529335071708</v>
      </c>
      <c r="H4770" s="34" t="n">
        <v>-0.0717956546446335</v>
      </c>
      <c r="I4770" s="34" t="n">
        <v>-0.393337622231671</v>
      </c>
      <c r="J4770" s="35" t="n">
        <v>5.5</v>
      </c>
      <c r="K4770" s="6" t="n">
        <v>0</v>
      </c>
      <c r="L4770" s="35" t="n">
        <v>-1</v>
      </c>
      <c r="M4770" s="6" t="str">
        <f aca="false">IF(I4770&lt;=0,"Below 0%",IF(I4770&lt;=0.05,"0-5%",IF(I4770&lt;=0.1,"5-10%",IF(I4770&lt;=0.2,"10-20%",IF(I4770&lt;=0.4,"20-40%","Above 40%")))))</f>
        <v>Below 0%</v>
      </c>
      <c r="N4770" s="6" t="str">
        <f aca="false">IF(AND(H4770&gt;=Summary!$B$25,I4770&gt;=Summary!$B$26,I4770&lt;=Summary!$B$27,J4770&gt;=Summary!$B$28,J4770&lt;=Summary!$B$29,F4770*J4770&gt;1),"Yes","No")</f>
        <v>No</v>
      </c>
    </row>
    <row r="4771" customFormat="false" ht="15" hidden="false" customHeight="false" outlineLevel="0" collapsed="false">
      <c r="A4771" s="6" t="s">
        <v>152</v>
      </c>
      <c r="B4771" s="45" t="n">
        <v>43029</v>
      </c>
      <c r="C4771" s="6" t="s">
        <v>190</v>
      </c>
      <c r="D4771" s="6" t="s">
        <v>198</v>
      </c>
      <c r="E4771" s="6" t="s">
        <v>177</v>
      </c>
      <c r="F4771" s="34" t="n">
        <v>0.0851747095584869</v>
      </c>
      <c r="G4771" s="34" t="n">
        <v>0.100391134289439</v>
      </c>
      <c r="H4771" s="34" t="n">
        <v>-0.0152164247309524</v>
      </c>
      <c r="I4771" s="34" t="n">
        <v>-0.151571399592734</v>
      </c>
      <c r="J4771" s="35" t="n">
        <v>10</v>
      </c>
      <c r="K4771" s="6" t="n">
        <v>0</v>
      </c>
      <c r="L4771" s="35" t="n">
        <v>-1</v>
      </c>
      <c r="M4771" s="6" t="str">
        <f aca="false">IF(I4771&lt;=0,"Below 0%",IF(I4771&lt;=0.05,"0-5%",IF(I4771&lt;=0.1,"5-10%",IF(I4771&lt;=0.2,"10-20%",IF(I4771&lt;=0.4,"20-40%","Above 40%")))))</f>
        <v>Below 0%</v>
      </c>
      <c r="N4771" s="6" t="str">
        <f aca="false">IF(AND(H4771&gt;=Summary!$B$25,I4771&gt;=Summary!$B$26,I4771&lt;=Summary!$B$27,J4771&gt;=Summary!$B$28,J4771&lt;=Summary!$B$29,F4771*J4771&gt;1),"Yes","No")</f>
        <v>No</v>
      </c>
    </row>
    <row r="4772" customFormat="false" ht="15" hidden="false" customHeight="false" outlineLevel="0" collapsed="false">
      <c r="A4772" s="6" t="s">
        <v>152</v>
      </c>
      <c r="B4772" s="45" t="n">
        <v>43029</v>
      </c>
      <c r="C4772" s="6" t="s">
        <v>202</v>
      </c>
      <c r="D4772" s="6" t="s">
        <v>176</v>
      </c>
      <c r="E4772" s="6" t="s">
        <v>187</v>
      </c>
      <c r="F4772" s="34" t="n">
        <v>0.174984991550446</v>
      </c>
      <c r="G4772" s="34" t="n">
        <v>0.0849238772820149</v>
      </c>
      <c r="H4772" s="34" t="n">
        <v>0.0900611142684307</v>
      </c>
      <c r="I4772" s="34" t="n">
        <v>1.06049225672253</v>
      </c>
      <c r="J4772" s="35" t="n">
        <v>11.73</v>
      </c>
      <c r="K4772" s="6" t="n">
        <v>1</v>
      </c>
      <c r="L4772" s="35" t="n">
        <v>10.73</v>
      </c>
      <c r="M4772" s="6" t="str">
        <f aca="false">IF(I4772&lt;=0,"Below 0%",IF(I4772&lt;=0.05,"0-5%",IF(I4772&lt;=0.1,"5-10%",IF(I4772&lt;=0.2,"10-20%",IF(I4772&lt;=0.4,"20-40%","Above 40%")))))</f>
        <v>Above 40%</v>
      </c>
      <c r="N4772" s="6" t="str">
        <f aca="false">IF(AND(H4772&gt;=Summary!$B$25,I4772&gt;=Summary!$B$26,I4772&lt;=Summary!$B$27,J4772&gt;=Summary!$B$28,J4772&lt;=Summary!$B$29,F4772*J4772&gt;1),"Yes","No")</f>
        <v>No</v>
      </c>
    </row>
    <row r="4773" customFormat="false" ht="15" hidden="false" customHeight="false" outlineLevel="0" collapsed="false">
      <c r="A4773" s="6" t="s">
        <v>152</v>
      </c>
      <c r="B4773" s="45" t="n">
        <v>43029</v>
      </c>
      <c r="C4773" s="6" t="s">
        <v>202</v>
      </c>
      <c r="D4773" s="6" t="s">
        <v>176</v>
      </c>
      <c r="E4773" s="6" t="s">
        <v>174</v>
      </c>
      <c r="F4773" s="34" t="n">
        <v>0.0667703449726105</v>
      </c>
      <c r="G4773" s="34" t="n">
        <v>0.187954166135478</v>
      </c>
      <c r="H4773" s="34" t="n">
        <v>-0.121183821162868</v>
      </c>
      <c r="I4773" s="34" t="n">
        <v>-0.64475198211631</v>
      </c>
      <c r="J4773" s="35" t="n">
        <v>5.3</v>
      </c>
      <c r="K4773" s="6" t="n">
        <v>0</v>
      </c>
      <c r="L4773" s="35" t="n">
        <v>-1</v>
      </c>
      <c r="M4773" s="6" t="str">
        <f aca="false">IF(I4773&lt;=0,"Below 0%",IF(I4773&lt;=0.05,"0-5%",IF(I4773&lt;=0.1,"5-10%",IF(I4773&lt;=0.2,"10-20%",IF(I4773&lt;=0.4,"20-40%","Above 40%")))))</f>
        <v>Below 0%</v>
      </c>
      <c r="N4773" s="6" t="str">
        <f aca="false">IF(AND(H4773&gt;=Summary!$B$25,I4773&gt;=Summary!$B$26,I4773&lt;=Summary!$B$27,J4773&gt;=Summary!$B$28,J4773&lt;=Summary!$B$29,F4773*J4773&gt;1),"Yes","No")</f>
        <v>No</v>
      </c>
    </row>
    <row r="4774" customFormat="false" ht="15" hidden="false" customHeight="false" outlineLevel="0" collapsed="false">
      <c r="A4774" s="6" t="s">
        <v>152</v>
      </c>
      <c r="B4774" s="45" t="n">
        <v>43029</v>
      </c>
      <c r="C4774" s="6" t="s">
        <v>202</v>
      </c>
      <c r="D4774" s="6" t="s">
        <v>176</v>
      </c>
      <c r="E4774" s="6" t="s">
        <v>177</v>
      </c>
      <c r="F4774" s="34" t="n">
        <v>0.758244693279266</v>
      </c>
      <c r="G4774" s="34" t="n">
        <v>0.727121956582507</v>
      </c>
      <c r="H4774" s="34" t="n">
        <v>0.0311227366967594</v>
      </c>
      <c r="I4774" s="34" t="n">
        <v>0.0428026363597065</v>
      </c>
      <c r="J4774" s="35" t="n">
        <v>1.37</v>
      </c>
      <c r="K4774" s="6" t="n">
        <v>0</v>
      </c>
      <c r="L4774" s="35" t="n">
        <v>-1</v>
      </c>
      <c r="M4774" s="6" t="str">
        <f aca="false">IF(I4774&lt;=0,"Below 0%",IF(I4774&lt;=0.05,"0-5%",IF(I4774&lt;=0.1,"5-10%",IF(I4774&lt;=0.2,"10-20%",IF(I4774&lt;=0.4,"20-40%","Above 40%")))))</f>
        <v>0-5%</v>
      </c>
      <c r="N4774" s="6" t="str">
        <f aca="false">IF(AND(H4774&gt;=Summary!$B$25,I4774&gt;=Summary!$B$26,I4774&lt;=Summary!$B$27,J4774&gt;=Summary!$B$28,J4774&lt;=Summary!$B$29,F4774*J4774&gt;1),"Yes","No")</f>
        <v>No</v>
      </c>
    </row>
    <row r="4775" customFormat="false" ht="15" hidden="false" customHeight="false" outlineLevel="0" collapsed="false">
      <c r="A4775" s="6" t="s">
        <v>152</v>
      </c>
      <c r="B4775" s="45" t="n">
        <v>43029</v>
      </c>
      <c r="C4775" s="6" t="s">
        <v>194</v>
      </c>
      <c r="D4775" s="6" t="s">
        <v>196</v>
      </c>
      <c r="E4775" s="6" t="s">
        <v>187</v>
      </c>
      <c r="F4775" s="34" t="n">
        <v>0.648046970367432</v>
      </c>
      <c r="G4775" s="34" t="n">
        <v>0.885082084225553</v>
      </c>
      <c r="H4775" s="34" t="n">
        <v>-0.237035113858122</v>
      </c>
      <c r="I4775" s="34" t="n">
        <v>-0.2678114471897</v>
      </c>
      <c r="J4775" s="35" t="n">
        <v>1.15</v>
      </c>
      <c r="K4775" s="6" t="n">
        <v>1</v>
      </c>
      <c r="L4775" s="35" t="n">
        <v>0.15</v>
      </c>
      <c r="M4775" s="6" t="str">
        <f aca="false">IF(I4775&lt;=0,"Below 0%",IF(I4775&lt;=0.05,"0-5%",IF(I4775&lt;=0.1,"5-10%",IF(I4775&lt;=0.2,"10-20%",IF(I4775&lt;=0.4,"20-40%","Above 40%")))))</f>
        <v>Below 0%</v>
      </c>
      <c r="N4775" s="6" t="str">
        <f aca="false">IF(AND(H4775&gt;=Summary!$B$25,I4775&gt;=Summary!$B$26,I4775&lt;=Summary!$B$27,J4775&gt;=Summary!$B$28,J4775&lt;=Summary!$B$29,F4775*J4775&gt;1),"Yes","No")</f>
        <v>No</v>
      </c>
    </row>
    <row r="4776" customFormat="false" ht="15" hidden="false" customHeight="false" outlineLevel="0" collapsed="false">
      <c r="A4776" s="6" t="s">
        <v>152</v>
      </c>
      <c r="B4776" s="45" t="n">
        <v>43029</v>
      </c>
      <c r="C4776" s="6" t="s">
        <v>194</v>
      </c>
      <c r="D4776" s="6" t="s">
        <v>196</v>
      </c>
      <c r="E4776" s="6" t="s">
        <v>174</v>
      </c>
      <c r="F4776" s="34" t="n">
        <v>0.227442353963852</v>
      </c>
      <c r="G4776" s="34" t="n">
        <v>0.0820842255531763</v>
      </c>
      <c r="H4776" s="34" t="n">
        <v>0.145358128410676</v>
      </c>
      <c r="I4776" s="34" t="n">
        <v>1.77084119915962</v>
      </c>
      <c r="J4776" s="35" t="n">
        <v>12.4</v>
      </c>
      <c r="K4776" s="6" t="n">
        <v>0</v>
      </c>
      <c r="L4776" s="35" t="n">
        <v>-1</v>
      </c>
      <c r="M4776" s="6" t="str">
        <f aca="false">IF(I4776&lt;=0,"Below 0%",IF(I4776&lt;=0.05,"0-5%",IF(I4776&lt;=0.1,"5-10%",IF(I4776&lt;=0.2,"10-20%",IF(I4776&lt;=0.4,"20-40%","Above 40%")))))</f>
        <v>Above 40%</v>
      </c>
      <c r="N4776" s="6" t="str">
        <f aca="false">IF(AND(H4776&gt;=Summary!$B$25,I4776&gt;=Summary!$B$26,I4776&lt;=Summary!$B$27,J4776&gt;=Summary!$B$28,J4776&lt;=Summary!$B$29,F4776*J4776&gt;1),"Yes","No")</f>
        <v>No</v>
      </c>
    </row>
    <row r="4777" customFormat="false" ht="15" hidden="false" customHeight="false" outlineLevel="0" collapsed="false">
      <c r="A4777" s="6" t="s">
        <v>152</v>
      </c>
      <c r="B4777" s="45" t="n">
        <v>43029</v>
      </c>
      <c r="C4777" s="6" t="s">
        <v>194</v>
      </c>
      <c r="D4777" s="6" t="s">
        <v>196</v>
      </c>
      <c r="E4777" s="6" t="s">
        <v>177</v>
      </c>
      <c r="F4777" s="34" t="n">
        <v>0.124510660767555</v>
      </c>
      <c r="G4777" s="34" t="n">
        <v>0.0328336902212705</v>
      </c>
      <c r="H4777" s="34" t="n">
        <v>0.0916769705462847</v>
      </c>
      <c r="I4777" s="34" t="n">
        <v>2.79216164642054</v>
      </c>
      <c r="J4777" s="35" t="n">
        <v>31</v>
      </c>
      <c r="K4777" s="6" t="n">
        <v>0</v>
      </c>
      <c r="L4777" s="35" t="n">
        <v>-1</v>
      </c>
      <c r="M4777" s="6" t="str">
        <f aca="false">IF(I4777&lt;=0,"Below 0%",IF(I4777&lt;=0.05,"0-5%",IF(I4777&lt;=0.1,"5-10%",IF(I4777&lt;=0.2,"10-20%",IF(I4777&lt;=0.4,"20-40%","Above 40%")))))</f>
        <v>Above 40%</v>
      </c>
      <c r="N4777" s="6" t="str">
        <f aca="false">IF(AND(H4777&gt;=Summary!$B$25,I4777&gt;=Summary!$B$26,I4777&lt;=Summary!$B$27,J4777&gt;=Summary!$B$28,J4777&lt;=Summary!$B$29,F4777*J4777&gt;1),"Yes","No")</f>
        <v>No</v>
      </c>
    </row>
    <row r="4778" customFormat="false" ht="15" hidden="false" customHeight="false" outlineLevel="0" collapsed="false">
      <c r="A4778" s="6" t="s">
        <v>152</v>
      </c>
      <c r="B4778" s="45" t="n">
        <v>43029</v>
      </c>
      <c r="C4778" s="6" t="s">
        <v>188</v>
      </c>
      <c r="D4778" s="6" t="s">
        <v>180</v>
      </c>
      <c r="E4778" s="6" t="s">
        <v>187</v>
      </c>
      <c r="F4778" s="34" t="n">
        <v>0.633557975292206</v>
      </c>
      <c r="G4778" s="34" t="n">
        <v>0.488287735169372</v>
      </c>
      <c r="H4778" s="34" t="n">
        <v>0.145270240122834</v>
      </c>
      <c r="I4778" s="34" t="n">
        <v>0.297509500361388</v>
      </c>
      <c r="J4778" s="35" t="n">
        <v>2.06</v>
      </c>
      <c r="K4778" s="6" t="n">
        <v>1</v>
      </c>
      <c r="L4778" s="35" t="n">
        <v>1.06</v>
      </c>
      <c r="M4778" s="6" t="str">
        <f aca="false">IF(I4778&lt;=0,"Below 0%",IF(I4778&lt;=0.05,"0-5%",IF(I4778&lt;=0.1,"5-10%",IF(I4778&lt;=0.2,"10-20%",IF(I4778&lt;=0.4,"20-40%","Above 40%")))))</f>
        <v>20-40%</v>
      </c>
      <c r="N4778" s="6" t="str">
        <f aca="false">IF(AND(H4778&gt;=Summary!$B$25,I4778&gt;=Summary!$B$26,I4778&lt;=Summary!$B$27,J4778&gt;=Summary!$B$28,J4778&lt;=Summary!$B$29,F4778*J4778&gt;1),"Yes","No")</f>
        <v>Yes</v>
      </c>
    </row>
    <row r="4779" customFormat="false" ht="15" hidden="false" customHeight="false" outlineLevel="0" collapsed="false">
      <c r="A4779" s="6" t="s">
        <v>152</v>
      </c>
      <c r="B4779" s="45" t="n">
        <v>43029</v>
      </c>
      <c r="C4779" s="6" t="s">
        <v>188</v>
      </c>
      <c r="D4779" s="6" t="s">
        <v>180</v>
      </c>
      <c r="E4779" s="6" t="s">
        <v>174</v>
      </c>
      <c r="F4779" s="34" t="n">
        <v>0.216842129826546</v>
      </c>
      <c r="G4779" s="34" t="n">
        <v>0.279409092902474</v>
      </c>
      <c r="H4779" s="34" t="n">
        <v>-0.0625669630759283</v>
      </c>
      <c r="I4779" s="34" t="n">
        <v>-0.223926009085778</v>
      </c>
      <c r="J4779" s="35" t="n">
        <v>3.6</v>
      </c>
      <c r="K4779" s="6" t="n">
        <v>0</v>
      </c>
      <c r="L4779" s="35" t="n">
        <v>-1</v>
      </c>
      <c r="M4779" s="6" t="str">
        <f aca="false">IF(I4779&lt;=0,"Below 0%",IF(I4779&lt;=0.05,"0-5%",IF(I4779&lt;=0.1,"5-10%",IF(I4779&lt;=0.2,"10-20%",IF(I4779&lt;=0.4,"20-40%","Above 40%")))))</f>
        <v>Below 0%</v>
      </c>
      <c r="N4779" s="6" t="str">
        <f aca="false">IF(AND(H4779&gt;=Summary!$B$25,I4779&gt;=Summary!$B$26,I4779&lt;=Summary!$B$27,J4779&gt;=Summary!$B$28,J4779&lt;=Summary!$B$29,F4779*J4779&gt;1),"Yes","No")</f>
        <v>No</v>
      </c>
    </row>
    <row r="4780" customFormat="false" ht="15" hidden="false" customHeight="false" outlineLevel="0" collapsed="false">
      <c r="A4780" s="6" t="s">
        <v>152</v>
      </c>
      <c r="B4780" s="45" t="n">
        <v>43029</v>
      </c>
      <c r="C4780" s="6" t="s">
        <v>188</v>
      </c>
      <c r="D4780" s="6" t="s">
        <v>180</v>
      </c>
      <c r="E4780" s="6" t="s">
        <v>177</v>
      </c>
      <c r="F4780" s="34" t="n">
        <v>0.149599879980087</v>
      </c>
      <c r="G4780" s="34" t="n">
        <v>0.232303171928154</v>
      </c>
      <c r="H4780" s="34" t="n">
        <v>-0.0827032919480666</v>
      </c>
      <c r="I4780" s="34" t="n">
        <v>-0.356014475659613</v>
      </c>
      <c r="J4780" s="35" t="n">
        <v>4.33</v>
      </c>
      <c r="K4780" s="6" t="n">
        <v>0</v>
      </c>
      <c r="L4780" s="35" t="n">
        <v>-1</v>
      </c>
      <c r="M4780" s="6" t="str">
        <f aca="false">IF(I4780&lt;=0,"Below 0%",IF(I4780&lt;=0.05,"0-5%",IF(I4780&lt;=0.1,"5-10%",IF(I4780&lt;=0.2,"10-20%",IF(I4780&lt;=0.4,"20-40%","Above 40%")))))</f>
        <v>Below 0%</v>
      </c>
      <c r="N4780" s="6" t="str">
        <f aca="false">IF(AND(H4780&gt;=Summary!$B$25,I4780&gt;=Summary!$B$26,I4780&lt;=Summary!$B$27,J4780&gt;=Summary!$B$28,J4780&lt;=Summary!$B$29,F4780*J4780&gt;1),"Yes","No")</f>
        <v>No</v>
      </c>
    </row>
    <row r="4781" customFormat="false" ht="15" hidden="false" customHeight="false" outlineLevel="0" collapsed="false">
      <c r="A4781" s="6" t="s">
        <v>152</v>
      </c>
      <c r="B4781" s="45" t="n">
        <v>43029</v>
      </c>
      <c r="C4781" s="6" t="s">
        <v>179</v>
      </c>
      <c r="D4781" s="6" t="s">
        <v>178</v>
      </c>
      <c r="E4781" s="6" t="s">
        <v>187</v>
      </c>
      <c r="F4781" s="34" t="n">
        <v>0.398991584777832</v>
      </c>
      <c r="G4781" s="34" t="n">
        <v>0.533836613642491</v>
      </c>
      <c r="H4781" s="34" t="n">
        <v>-0.134845028864659</v>
      </c>
      <c r="I4781" s="34" t="n">
        <v>-0.252596066696475</v>
      </c>
      <c r="J4781" s="35" t="n">
        <v>1.9</v>
      </c>
      <c r="K4781" s="6" t="n">
        <v>1</v>
      </c>
      <c r="L4781" s="35" t="n">
        <v>0.9</v>
      </c>
      <c r="M4781" s="6" t="str">
        <f aca="false">IF(I4781&lt;=0,"Below 0%",IF(I4781&lt;=0.05,"0-5%",IF(I4781&lt;=0.1,"5-10%",IF(I4781&lt;=0.2,"10-20%",IF(I4781&lt;=0.4,"20-40%","Above 40%")))))</f>
        <v>Below 0%</v>
      </c>
      <c r="N4781" s="6" t="str">
        <f aca="false">IF(AND(H4781&gt;=Summary!$B$25,I4781&gt;=Summary!$B$26,I4781&lt;=Summary!$B$27,J4781&gt;=Summary!$B$28,J4781&lt;=Summary!$B$29,F4781*J4781&gt;1),"Yes","No")</f>
        <v>No</v>
      </c>
    </row>
    <row r="4782" customFormat="false" ht="15" hidden="false" customHeight="false" outlineLevel="0" collapsed="false">
      <c r="A4782" s="6" t="s">
        <v>152</v>
      </c>
      <c r="B4782" s="45" t="n">
        <v>43029</v>
      </c>
      <c r="C4782" s="6" t="s">
        <v>179</v>
      </c>
      <c r="D4782" s="6" t="s">
        <v>178</v>
      </c>
      <c r="E4782" s="6" t="s">
        <v>174</v>
      </c>
      <c r="F4782" s="34" t="n">
        <v>0.332496464252472</v>
      </c>
      <c r="G4782" s="34" t="n">
        <v>0.281747101644648</v>
      </c>
      <c r="H4782" s="34" t="n">
        <v>0.0507493626078238</v>
      </c>
      <c r="I4782" s="34" t="n">
        <v>0.180123814270257</v>
      </c>
      <c r="J4782" s="35" t="n">
        <v>3.6</v>
      </c>
      <c r="K4782" s="6" t="n">
        <v>0</v>
      </c>
      <c r="L4782" s="35" t="n">
        <v>-1</v>
      </c>
      <c r="M4782" s="6" t="str">
        <f aca="false">IF(I4782&lt;=0,"Below 0%",IF(I4782&lt;=0.05,"0-5%",IF(I4782&lt;=0.1,"5-10%",IF(I4782&lt;=0.2,"10-20%",IF(I4782&lt;=0.4,"20-40%","Above 40%")))))</f>
        <v>10-20%</v>
      </c>
      <c r="N4782" s="6" t="str">
        <f aca="false">IF(AND(H4782&gt;=Summary!$B$25,I4782&gt;=Summary!$B$26,I4782&lt;=Summary!$B$27,J4782&gt;=Summary!$B$28,J4782&lt;=Summary!$B$29,F4782*J4782&gt;1),"Yes","No")</f>
        <v>Yes</v>
      </c>
    </row>
    <row r="4783" customFormat="false" ht="15" hidden="false" customHeight="false" outlineLevel="0" collapsed="false">
      <c r="A4783" s="6" t="s">
        <v>152</v>
      </c>
      <c r="B4783" s="45" t="n">
        <v>43029</v>
      </c>
      <c r="C4783" s="6" t="s">
        <v>179</v>
      </c>
      <c r="D4783" s="6" t="s">
        <v>178</v>
      </c>
      <c r="E4783" s="6" t="s">
        <v>177</v>
      </c>
      <c r="F4783" s="34" t="n">
        <v>0.268511950969696</v>
      </c>
      <c r="G4783" s="34" t="n">
        <v>0.184416284712861</v>
      </c>
      <c r="H4783" s="34" t="n">
        <v>0.0840956662568354</v>
      </c>
      <c r="I4783" s="34" t="n">
        <v>0.456009979746495</v>
      </c>
      <c r="J4783" s="35" t="n">
        <v>5.5</v>
      </c>
      <c r="K4783" s="6" t="n">
        <v>0</v>
      </c>
      <c r="L4783" s="35" t="n">
        <v>-1</v>
      </c>
      <c r="M4783" s="6" t="str">
        <f aca="false">IF(I4783&lt;=0,"Below 0%",IF(I4783&lt;=0.05,"0-5%",IF(I4783&lt;=0.1,"5-10%",IF(I4783&lt;=0.2,"10-20%",IF(I4783&lt;=0.4,"20-40%","Above 40%")))))</f>
        <v>Above 40%</v>
      </c>
      <c r="N4783" s="6" t="str">
        <f aca="false">IF(AND(H4783&gt;=Summary!$B$25,I4783&gt;=Summary!$B$26,I4783&lt;=Summary!$B$27,J4783&gt;=Summary!$B$28,J4783&lt;=Summary!$B$29,F4783*J4783&gt;1),"Yes","No")</f>
        <v>No</v>
      </c>
    </row>
    <row r="4784" customFormat="false" ht="15" hidden="false" customHeight="false" outlineLevel="0" collapsed="false">
      <c r="A4784" s="6" t="s">
        <v>152</v>
      </c>
      <c r="B4784" s="45" t="n">
        <v>43029</v>
      </c>
      <c r="C4784" s="6" t="s">
        <v>192</v>
      </c>
      <c r="D4784" s="6" t="s">
        <v>199</v>
      </c>
      <c r="E4784" s="6" t="s">
        <v>187</v>
      </c>
      <c r="F4784" s="34" t="n">
        <v>0.449344724416733</v>
      </c>
      <c r="G4784" s="34" t="n">
        <v>0.449643328036783</v>
      </c>
      <c r="H4784" s="34" t="n">
        <v>-0.000298603620050075</v>
      </c>
      <c r="I4784" s="34" t="n">
        <v>-0.000664089960711323</v>
      </c>
      <c r="J4784" s="35" t="n">
        <v>2.23</v>
      </c>
      <c r="K4784" s="6" t="n">
        <v>0</v>
      </c>
      <c r="L4784" s="35" t="n">
        <v>-1</v>
      </c>
      <c r="M4784" s="6" t="str">
        <f aca="false">IF(I4784&lt;=0,"Below 0%",IF(I4784&lt;=0.05,"0-5%",IF(I4784&lt;=0.1,"5-10%",IF(I4784&lt;=0.2,"10-20%",IF(I4784&lt;=0.4,"20-40%","Above 40%")))))</f>
        <v>Below 0%</v>
      </c>
      <c r="N4784" s="6" t="str">
        <f aca="false">IF(AND(H4784&gt;=Summary!$B$25,I4784&gt;=Summary!$B$26,I4784&lt;=Summary!$B$27,J4784&gt;=Summary!$B$28,J4784&lt;=Summary!$B$29,F4784*J4784&gt;1),"Yes","No")</f>
        <v>No</v>
      </c>
    </row>
    <row r="4785" customFormat="false" ht="15" hidden="false" customHeight="false" outlineLevel="0" collapsed="false">
      <c r="A4785" s="6" t="s">
        <v>152</v>
      </c>
      <c r="B4785" s="45" t="n">
        <v>43029</v>
      </c>
      <c r="C4785" s="6" t="s">
        <v>192</v>
      </c>
      <c r="D4785" s="6" t="s">
        <v>199</v>
      </c>
      <c r="E4785" s="6" t="s">
        <v>174</v>
      </c>
      <c r="F4785" s="34" t="n">
        <v>0.330714702606201</v>
      </c>
      <c r="G4785" s="34" t="n">
        <v>0.286487034720579</v>
      </c>
      <c r="H4785" s="34" t="n">
        <v>0.0442276678856224</v>
      </c>
      <c r="I4785" s="34" t="n">
        <v>0.154379300022283</v>
      </c>
      <c r="J4785" s="35" t="n">
        <v>3.5</v>
      </c>
      <c r="K4785" s="6" t="n">
        <v>0</v>
      </c>
      <c r="L4785" s="35" t="n">
        <v>-1</v>
      </c>
      <c r="M4785" s="6" t="str">
        <f aca="false">IF(I4785&lt;=0,"Below 0%",IF(I4785&lt;=0.05,"0-5%",IF(I4785&lt;=0.1,"5-10%",IF(I4785&lt;=0.2,"10-20%",IF(I4785&lt;=0.4,"20-40%","Above 40%")))))</f>
        <v>10-20%</v>
      </c>
      <c r="N4785" s="6" t="str">
        <f aca="false">IF(AND(H4785&gt;=Summary!$B$25,I4785&gt;=Summary!$B$26,I4785&lt;=Summary!$B$27,J4785&gt;=Summary!$B$28,J4785&lt;=Summary!$B$29,F4785*J4785&gt;1),"Yes","No")</f>
        <v>Yes</v>
      </c>
    </row>
    <row r="4786" customFormat="false" ht="15" hidden="false" customHeight="false" outlineLevel="0" collapsed="false">
      <c r="A4786" s="6" t="s">
        <v>152</v>
      </c>
      <c r="B4786" s="45" t="n">
        <v>43029</v>
      </c>
      <c r="C4786" s="6" t="s">
        <v>192</v>
      </c>
      <c r="D4786" s="6" t="s">
        <v>199</v>
      </c>
      <c r="E4786" s="6" t="s">
        <v>177</v>
      </c>
      <c r="F4786" s="34" t="n">
        <v>0.219940632581711</v>
      </c>
      <c r="G4786" s="34" t="n">
        <v>0.263869637242638</v>
      </c>
      <c r="H4786" s="34" t="n">
        <v>-0.0439290046609275</v>
      </c>
      <c r="I4786" s="34" t="n">
        <v>-0.166479952449145</v>
      </c>
      <c r="J4786" s="35" t="n">
        <v>3.8</v>
      </c>
      <c r="K4786" s="6" t="n">
        <v>1</v>
      </c>
      <c r="L4786" s="35" t="n">
        <v>2.8</v>
      </c>
      <c r="M4786" s="6" t="str">
        <f aca="false">IF(I4786&lt;=0,"Below 0%",IF(I4786&lt;=0.05,"0-5%",IF(I4786&lt;=0.1,"5-10%",IF(I4786&lt;=0.2,"10-20%",IF(I4786&lt;=0.4,"20-40%","Above 40%")))))</f>
        <v>Below 0%</v>
      </c>
      <c r="N4786" s="6" t="str">
        <f aca="false">IF(AND(H4786&gt;=Summary!$B$25,I4786&gt;=Summary!$B$26,I4786&lt;=Summary!$B$27,J4786&gt;=Summary!$B$28,J4786&lt;=Summary!$B$29,F4786*J4786&gt;1),"Yes","No")</f>
        <v>No</v>
      </c>
    </row>
    <row r="4787" customFormat="false" ht="15" hidden="false" customHeight="false" outlineLevel="0" collapsed="false">
      <c r="A4787" s="6" t="s">
        <v>152</v>
      </c>
      <c r="B4787" s="45" t="n">
        <v>43029</v>
      </c>
      <c r="C4787" s="6" t="s">
        <v>175</v>
      </c>
      <c r="D4787" s="6" t="s">
        <v>195</v>
      </c>
      <c r="E4787" s="6" t="s">
        <v>187</v>
      </c>
      <c r="F4787" s="34" t="n">
        <v>0.421730786561966</v>
      </c>
      <c r="G4787" s="34" t="n">
        <v>0.349750165660763</v>
      </c>
      <c r="H4787" s="34" t="n">
        <v>0.0719806209012033</v>
      </c>
      <c r="I4787" s="34" t="n">
        <v>0.205805823609017</v>
      </c>
      <c r="J4787" s="35" t="n">
        <v>2.9</v>
      </c>
      <c r="K4787" s="6" t="n">
        <v>0</v>
      </c>
      <c r="L4787" s="35" t="n">
        <v>-1</v>
      </c>
      <c r="M4787" s="6" t="str">
        <f aca="false">IF(I4787&lt;=0,"Below 0%",IF(I4787&lt;=0.05,"0-5%",IF(I4787&lt;=0.1,"5-10%",IF(I4787&lt;=0.2,"10-20%",IF(I4787&lt;=0.4,"20-40%","Above 40%")))))</f>
        <v>20-40%</v>
      </c>
      <c r="N4787" s="6" t="str">
        <f aca="false">IF(AND(H4787&gt;=Summary!$B$25,I4787&gt;=Summary!$B$26,I4787&lt;=Summary!$B$27,J4787&gt;=Summary!$B$28,J4787&lt;=Summary!$B$29,F4787*J4787&gt;1),"Yes","No")</f>
        <v>Yes</v>
      </c>
    </row>
    <row r="4788" customFormat="false" ht="15" hidden="false" customHeight="false" outlineLevel="0" collapsed="false">
      <c r="A4788" s="6" t="s">
        <v>152</v>
      </c>
      <c r="B4788" s="45" t="n">
        <v>43029</v>
      </c>
      <c r="C4788" s="6" t="s">
        <v>175</v>
      </c>
      <c r="D4788" s="6" t="s">
        <v>195</v>
      </c>
      <c r="E4788" s="6" t="s">
        <v>174</v>
      </c>
      <c r="F4788" s="34" t="n">
        <v>0.193485289812088</v>
      </c>
      <c r="G4788" s="34" t="n">
        <v>0.306427637587979</v>
      </c>
      <c r="H4788" s="34" t="n">
        <v>-0.112942347775891</v>
      </c>
      <c r="I4788" s="34" t="n">
        <v>-0.368577549547776</v>
      </c>
      <c r="J4788" s="35" t="n">
        <v>3.31</v>
      </c>
      <c r="K4788" s="6" t="n">
        <v>0</v>
      </c>
      <c r="L4788" s="35" t="n">
        <v>-1</v>
      </c>
      <c r="M4788" s="6" t="str">
        <f aca="false">IF(I4788&lt;=0,"Below 0%",IF(I4788&lt;=0.05,"0-5%",IF(I4788&lt;=0.1,"5-10%",IF(I4788&lt;=0.2,"10-20%",IF(I4788&lt;=0.4,"20-40%","Above 40%")))))</f>
        <v>Below 0%</v>
      </c>
      <c r="N4788" s="6" t="str">
        <f aca="false">IF(AND(H4788&gt;=Summary!$B$25,I4788&gt;=Summary!$B$26,I4788&lt;=Summary!$B$27,J4788&gt;=Summary!$B$28,J4788&lt;=Summary!$B$29,F4788*J4788&gt;1),"Yes","No")</f>
        <v>No</v>
      </c>
    </row>
    <row r="4789" customFormat="false" ht="15" hidden="false" customHeight="false" outlineLevel="0" collapsed="false">
      <c r="A4789" s="6" t="s">
        <v>152</v>
      </c>
      <c r="B4789" s="45" t="n">
        <v>43029</v>
      </c>
      <c r="C4789" s="6" t="s">
        <v>175</v>
      </c>
      <c r="D4789" s="6" t="s">
        <v>195</v>
      </c>
      <c r="E4789" s="6" t="s">
        <v>177</v>
      </c>
      <c r="F4789" s="34" t="n">
        <v>0.384783923625946</v>
      </c>
      <c r="G4789" s="34" t="n">
        <v>0.343822196751258</v>
      </c>
      <c r="H4789" s="34" t="n">
        <v>0.0409617268746879</v>
      </c>
      <c r="I4789" s="34" t="n">
        <v>0.119136365428792</v>
      </c>
      <c r="J4789" s="35" t="n">
        <v>2.95</v>
      </c>
      <c r="K4789" s="6" t="n">
        <v>1</v>
      </c>
      <c r="L4789" s="35" t="n">
        <v>1.95</v>
      </c>
      <c r="M4789" s="6" t="str">
        <f aca="false">IF(I4789&lt;=0,"Below 0%",IF(I4789&lt;=0.05,"0-5%",IF(I4789&lt;=0.1,"5-10%",IF(I4789&lt;=0.2,"10-20%",IF(I4789&lt;=0.4,"20-40%","Above 40%")))))</f>
        <v>10-20%</v>
      </c>
      <c r="N4789" s="6" t="str">
        <f aca="false">IF(AND(H4789&gt;=Summary!$B$25,I4789&gt;=Summary!$B$26,I4789&lt;=Summary!$B$27,J4789&gt;=Summary!$B$28,J4789&lt;=Summary!$B$29,F4789*J4789&gt;1),"Yes","No")</f>
        <v>Yes</v>
      </c>
    </row>
    <row r="4790" customFormat="false" ht="15" hidden="false" customHeight="false" outlineLevel="0" collapsed="false">
      <c r="A4790" s="6" t="s">
        <v>152</v>
      </c>
      <c r="B4790" s="45" t="n">
        <v>43030</v>
      </c>
      <c r="C4790" s="6" t="s">
        <v>173</v>
      </c>
      <c r="D4790" s="6" t="s">
        <v>185</v>
      </c>
      <c r="E4790" s="6" t="s">
        <v>187</v>
      </c>
      <c r="F4790" s="34" t="n">
        <v>0.207440972328186</v>
      </c>
      <c r="G4790" s="34" t="n">
        <v>0.251798561151079</v>
      </c>
      <c r="H4790" s="34" t="n">
        <v>-0.0443575888228931</v>
      </c>
      <c r="I4790" s="34" t="n">
        <v>-0.176162995610918</v>
      </c>
      <c r="J4790" s="35" t="n">
        <v>4</v>
      </c>
      <c r="K4790" s="6" t="n">
        <v>0</v>
      </c>
      <c r="L4790" s="35" t="n">
        <v>-1</v>
      </c>
      <c r="M4790" s="6" t="str">
        <f aca="false">IF(I4790&lt;=0,"Below 0%",IF(I4790&lt;=0.05,"0-5%",IF(I4790&lt;=0.1,"5-10%",IF(I4790&lt;=0.2,"10-20%",IF(I4790&lt;=0.4,"20-40%","Above 40%")))))</f>
        <v>Below 0%</v>
      </c>
      <c r="N4790" s="6" t="str">
        <f aca="false">IF(AND(H4790&gt;=Summary!$B$25,I4790&gt;=Summary!$B$26,I4790&lt;=Summary!$B$27,J4790&gt;=Summary!$B$28,J4790&lt;=Summary!$B$29,F4790*J4790&gt;1),"Yes","No")</f>
        <v>No</v>
      </c>
    </row>
    <row r="4791" customFormat="false" ht="15" hidden="false" customHeight="false" outlineLevel="0" collapsed="false">
      <c r="A4791" s="6" t="s">
        <v>152</v>
      </c>
      <c r="B4791" s="45" t="n">
        <v>43030</v>
      </c>
      <c r="C4791" s="6" t="s">
        <v>173</v>
      </c>
      <c r="D4791" s="6" t="s">
        <v>185</v>
      </c>
      <c r="E4791" s="6" t="s">
        <v>174</v>
      </c>
      <c r="F4791" s="34" t="n">
        <v>0.185179457068443</v>
      </c>
      <c r="G4791" s="34" t="n">
        <v>0.268585131894484</v>
      </c>
      <c r="H4791" s="34" t="n">
        <v>-0.0834056748260411</v>
      </c>
      <c r="I4791" s="34" t="n">
        <v>-0.310537200021957</v>
      </c>
      <c r="J4791" s="35" t="n">
        <v>3.75</v>
      </c>
      <c r="K4791" s="6" t="n">
        <v>0</v>
      </c>
      <c r="L4791" s="35" t="n">
        <v>-1</v>
      </c>
      <c r="M4791" s="6" t="str">
        <f aca="false">IF(I4791&lt;=0,"Below 0%",IF(I4791&lt;=0.05,"0-5%",IF(I4791&lt;=0.1,"5-10%",IF(I4791&lt;=0.2,"10-20%",IF(I4791&lt;=0.4,"20-40%","Above 40%")))))</f>
        <v>Below 0%</v>
      </c>
      <c r="N4791" s="6" t="str">
        <f aca="false">IF(AND(H4791&gt;=Summary!$B$25,I4791&gt;=Summary!$B$26,I4791&lt;=Summary!$B$27,J4791&gt;=Summary!$B$28,J4791&lt;=Summary!$B$29,F4791*J4791&gt;1),"Yes","No")</f>
        <v>No</v>
      </c>
    </row>
    <row r="4792" customFormat="false" ht="15" hidden="false" customHeight="false" outlineLevel="0" collapsed="false">
      <c r="A4792" s="6" t="s">
        <v>152</v>
      </c>
      <c r="B4792" s="45" t="n">
        <v>43030</v>
      </c>
      <c r="C4792" s="6" t="s">
        <v>173</v>
      </c>
      <c r="D4792" s="6" t="s">
        <v>185</v>
      </c>
      <c r="E4792" s="6" t="s">
        <v>177</v>
      </c>
      <c r="F4792" s="34" t="n">
        <v>0.60737955570221</v>
      </c>
      <c r="G4792" s="34" t="n">
        <v>0.479616306954436</v>
      </c>
      <c r="H4792" s="34" t="n">
        <v>0.127763248747773</v>
      </c>
      <c r="I4792" s="34" t="n">
        <v>0.266386373639107</v>
      </c>
      <c r="J4792" s="35" t="n">
        <v>2.1</v>
      </c>
      <c r="K4792" s="6" t="n">
        <v>1</v>
      </c>
      <c r="L4792" s="35" t="n">
        <v>1.1</v>
      </c>
      <c r="M4792" s="6" t="str">
        <f aca="false">IF(I4792&lt;=0,"Below 0%",IF(I4792&lt;=0.05,"0-5%",IF(I4792&lt;=0.1,"5-10%",IF(I4792&lt;=0.2,"10-20%",IF(I4792&lt;=0.4,"20-40%","Above 40%")))))</f>
        <v>20-40%</v>
      </c>
      <c r="N4792" s="6" t="str">
        <f aca="false">IF(AND(H4792&gt;=Summary!$B$25,I4792&gt;=Summary!$B$26,I4792&lt;=Summary!$B$27,J4792&gt;=Summary!$B$28,J4792&lt;=Summary!$B$29,F4792*J4792&gt;1),"Yes","No")</f>
        <v>Yes</v>
      </c>
    </row>
    <row r="4793" customFormat="false" ht="15" hidden="false" customHeight="false" outlineLevel="0" collapsed="false">
      <c r="A4793" s="6" t="s">
        <v>152</v>
      </c>
      <c r="B4793" s="45" t="n">
        <v>43030</v>
      </c>
      <c r="C4793" s="6" t="s">
        <v>181</v>
      </c>
      <c r="D4793" s="6" t="s">
        <v>183</v>
      </c>
      <c r="E4793" s="6" t="s">
        <v>187</v>
      </c>
      <c r="F4793" s="34" t="n">
        <v>0.684877455234528</v>
      </c>
      <c r="G4793" s="34" t="n">
        <v>0.441617288253747</v>
      </c>
      <c r="H4793" s="34" t="n">
        <v>0.243260166980781</v>
      </c>
      <c r="I4793" s="34" t="n">
        <v>0.550839320495548</v>
      </c>
      <c r="J4793" s="35" t="n">
        <v>2.25</v>
      </c>
      <c r="K4793" s="6" t="n">
        <v>1</v>
      </c>
      <c r="L4793" s="35" t="n">
        <v>1.25</v>
      </c>
      <c r="M4793" s="6" t="str">
        <f aca="false">IF(I4793&lt;=0,"Below 0%",IF(I4793&lt;=0.05,"0-5%",IF(I4793&lt;=0.1,"5-10%",IF(I4793&lt;=0.2,"10-20%",IF(I4793&lt;=0.4,"20-40%","Above 40%")))))</f>
        <v>Above 40%</v>
      </c>
      <c r="N4793" s="6" t="str">
        <f aca="false">IF(AND(H4793&gt;=Summary!$B$25,I4793&gt;=Summary!$B$26,I4793&lt;=Summary!$B$27,J4793&gt;=Summary!$B$28,J4793&lt;=Summary!$B$29,F4793*J4793&gt;1),"Yes","No")</f>
        <v>No</v>
      </c>
    </row>
    <row r="4794" customFormat="false" ht="15" hidden="false" customHeight="false" outlineLevel="0" collapsed="false">
      <c r="A4794" s="6" t="s">
        <v>152</v>
      </c>
      <c r="B4794" s="45" t="n">
        <v>43030</v>
      </c>
      <c r="C4794" s="6" t="s">
        <v>181</v>
      </c>
      <c r="D4794" s="6" t="s">
        <v>183</v>
      </c>
      <c r="E4794" s="6" t="s">
        <v>174</v>
      </c>
      <c r="F4794" s="34" t="n">
        <v>0.168872654438019</v>
      </c>
      <c r="G4794" s="34" t="n">
        <v>0.27448588358313</v>
      </c>
      <c r="H4794" s="34" t="n">
        <v>-0.105613229145111</v>
      </c>
      <c r="I4794" s="34" t="n">
        <v>-0.384767434180729</v>
      </c>
      <c r="J4794" s="35" t="n">
        <v>3.62</v>
      </c>
      <c r="K4794" s="6" t="n">
        <v>0</v>
      </c>
      <c r="L4794" s="35" t="n">
        <v>-1</v>
      </c>
      <c r="M4794" s="6" t="str">
        <f aca="false">IF(I4794&lt;=0,"Below 0%",IF(I4794&lt;=0.05,"0-5%",IF(I4794&lt;=0.1,"5-10%",IF(I4794&lt;=0.2,"10-20%",IF(I4794&lt;=0.4,"20-40%","Above 40%")))))</f>
        <v>Below 0%</v>
      </c>
      <c r="N4794" s="6" t="str">
        <f aca="false">IF(AND(H4794&gt;=Summary!$B$25,I4794&gt;=Summary!$B$26,I4794&lt;=Summary!$B$27,J4794&gt;=Summary!$B$28,J4794&lt;=Summary!$B$29,F4794*J4794&gt;1),"Yes","No")</f>
        <v>No</v>
      </c>
    </row>
    <row r="4795" customFormat="false" ht="15" hidden="false" customHeight="false" outlineLevel="0" collapsed="false">
      <c r="A4795" s="6" t="s">
        <v>152</v>
      </c>
      <c r="B4795" s="45" t="n">
        <v>43030</v>
      </c>
      <c r="C4795" s="6" t="s">
        <v>181</v>
      </c>
      <c r="D4795" s="6" t="s">
        <v>183</v>
      </c>
      <c r="E4795" s="6" t="s">
        <v>177</v>
      </c>
      <c r="F4795" s="34" t="n">
        <v>0.146249830722809</v>
      </c>
      <c r="G4795" s="34" t="n">
        <v>0.283896828163123</v>
      </c>
      <c r="H4795" s="34" t="n">
        <v>-0.137646997440314</v>
      </c>
      <c r="I4795" s="34" t="n">
        <v>-0.484848662561401</v>
      </c>
      <c r="J4795" s="35" t="n">
        <v>3.5</v>
      </c>
      <c r="K4795" s="6" t="n">
        <v>0</v>
      </c>
      <c r="L4795" s="35" t="n">
        <v>-1</v>
      </c>
      <c r="M4795" s="6" t="str">
        <f aca="false">IF(I4795&lt;=0,"Below 0%",IF(I4795&lt;=0.05,"0-5%",IF(I4795&lt;=0.1,"5-10%",IF(I4795&lt;=0.2,"10-20%",IF(I4795&lt;=0.4,"20-40%","Above 40%")))))</f>
        <v>Below 0%</v>
      </c>
      <c r="N4795" s="6" t="str">
        <f aca="false">IF(AND(H4795&gt;=Summary!$B$25,I4795&gt;=Summary!$B$26,I4795&lt;=Summary!$B$27,J4795&gt;=Summary!$B$28,J4795&lt;=Summary!$B$29,F4795*J4795&gt;1),"Yes","No")</f>
        <v>No</v>
      </c>
    </row>
    <row r="4796" customFormat="false" ht="15" hidden="false" customHeight="false" outlineLevel="0" collapsed="false">
      <c r="A4796" s="6" t="s">
        <v>152</v>
      </c>
      <c r="B4796" s="45" t="n">
        <v>43036</v>
      </c>
      <c r="C4796" s="6" t="s">
        <v>185</v>
      </c>
      <c r="D4796" s="6" t="s">
        <v>175</v>
      </c>
      <c r="E4796" s="6" t="s">
        <v>187</v>
      </c>
      <c r="F4796" s="34" t="n">
        <v>0.714041829109192</v>
      </c>
      <c r="G4796" s="34" t="n">
        <v>0.797829036635007</v>
      </c>
      <c r="H4796" s="34" t="n">
        <v>-0.0837872075258149</v>
      </c>
      <c r="I4796" s="34" t="n">
        <v>-0.105018999909057</v>
      </c>
      <c r="J4796" s="35" t="n">
        <v>1.25</v>
      </c>
      <c r="K4796" s="6" t="n">
        <v>1</v>
      </c>
      <c r="L4796" s="35" t="n">
        <v>0.25</v>
      </c>
      <c r="M4796" s="6" t="str">
        <f aca="false">IF(I4796&lt;=0,"Below 0%",IF(I4796&lt;=0.05,"0-5%",IF(I4796&lt;=0.1,"5-10%",IF(I4796&lt;=0.2,"10-20%",IF(I4796&lt;=0.4,"20-40%","Above 40%")))))</f>
        <v>Below 0%</v>
      </c>
      <c r="N4796" s="6" t="str">
        <f aca="false">IF(AND(H4796&gt;=Summary!$B$25,I4796&gt;=Summary!$B$26,I4796&lt;=Summary!$B$27,J4796&gt;=Summary!$B$28,J4796&lt;=Summary!$B$29,F4796*J4796&gt;1),"Yes","No")</f>
        <v>No</v>
      </c>
    </row>
    <row r="4797" customFormat="false" ht="15" hidden="false" customHeight="false" outlineLevel="0" collapsed="false">
      <c r="A4797" s="6" t="s">
        <v>152</v>
      </c>
      <c r="B4797" s="45" t="n">
        <v>43036</v>
      </c>
      <c r="C4797" s="6" t="s">
        <v>185</v>
      </c>
      <c r="D4797" s="6" t="s">
        <v>175</v>
      </c>
      <c r="E4797" s="6" t="s">
        <v>174</v>
      </c>
      <c r="F4797" s="34" t="n">
        <v>0.152812197804451</v>
      </c>
      <c r="G4797" s="34" t="n">
        <v>0.135685210312076</v>
      </c>
      <c r="H4797" s="34" t="n">
        <v>0.017126987492375</v>
      </c>
      <c r="I4797" s="34" t="n">
        <v>0.126225897818804</v>
      </c>
      <c r="J4797" s="35" t="n">
        <v>7.35</v>
      </c>
      <c r="K4797" s="6" t="n">
        <v>0</v>
      </c>
      <c r="L4797" s="35" t="n">
        <v>-1</v>
      </c>
      <c r="M4797" s="6" t="str">
        <f aca="false">IF(I4797&lt;=0,"Below 0%",IF(I4797&lt;=0.05,"0-5%",IF(I4797&lt;=0.1,"5-10%",IF(I4797&lt;=0.2,"10-20%",IF(I4797&lt;=0.4,"20-40%","Above 40%")))))</f>
        <v>10-20%</v>
      </c>
      <c r="N4797" s="6" t="str">
        <f aca="false">IF(AND(H4797&gt;=Summary!$B$25,I4797&gt;=Summary!$B$26,I4797&lt;=Summary!$B$27,J4797&gt;=Summary!$B$28,J4797&lt;=Summary!$B$29,F4797*J4797&gt;1),"Yes","No")</f>
        <v>No</v>
      </c>
    </row>
    <row r="4798" customFormat="false" ht="15" hidden="false" customHeight="false" outlineLevel="0" collapsed="false">
      <c r="A4798" s="6" t="s">
        <v>152</v>
      </c>
      <c r="B4798" s="45" t="n">
        <v>43036</v>
      </c>
      <c r="C4798" s="6" t="s">
        <v>185</v>
      </c>
      <c r="D4798" s="6" t="s">
        <v>175</v>
      </c>
      <c r="E4798" s="6" t="s">
        <v>177</v>
      </c>
      <c r="F4798" s="34" t="n">
        <v>0.133145958185196</v>
      </c>
      <c r="G4798" s="34" t="n">
        <v>0.0664857530529172</v>
      </c>
      <c r="H4798" s="34" t="n">
        <v>0.0666602051322787</v>
      </c>
      <c r="I4798" s="34" t="n">
        <v>1.00262390168346</v>
      </c>
      <c r="J4798" s="35" t="n">
        <v>15</v>
      </c>
      <c r="K4798" s="6" t="n">
        <v>0</v>
      </c>
      <c r="L4798" s="35" t="n">
        <v>-1</v>
      </c>
      <c r="M4798" s="6" t="str">
        <f aca="false">IF(I4798&lt;=0,"Below 0%",IF(I4798&lt;=0.05,"0-5%",IF(I4798&lt;=0.1,"5-10%",IF(I4798&lt;=0.2,"10-20%",IF(I4798&lt;=0.4,"20-40%","Above 40%")))))</f>
        <v>Above 40%</v>
      </c>
      <c r="N4798" s="6" t="str">
        <f aca="false">IF(AND(H4798&gt;=Summary!$B$25,I4798&gt;=Summary!$B$26,I4798&lt;=Summary!$B$27,J4798&gt;=Summary!$B$28,J4798&lt;=Summary!$B$29,F4798*J4798&gt;1),"Yes","No")</f>
        <v>No</v>
      </c>
    </row>
    <row r="4799" customFormat="false" ht="15" hidden="false" customHeight="false" outlineLevel="0" collapsed="false">
      <c r="A4799" s="6" t="s">
        <v>152</v>
      </c>
      <c r="B4799" s="45" t="n">
        <v>43036</v>
      </c>
      <c r="C4799" s="6" t="s">
        <v>199</v>
      </c>
      <c r="D4799" s="6" t="s">
        <v>190</v>
      </c>
      <c r="E4799" s="6" t="s">
        <v>187</v>
      </c>
      <c r="F4799" s="34" t="n">
        <v>0.232084169983864</v>
      </c>
      <c r="G4799" s="34" t="n">
        <v>0.167594654788419</v>
      </c>
      <c r="H4799" s="34" t="n">
        <v>0.0644895151954451</v>
      </c>
      <c r="I4799" s="34" t="n">
        <v>0.384794582362191</v>
      </c>
      <c r="J4799" s="35" t="n">
        <v>6</v>
      </c>
      <c r="K4799" s="6" t="n">
        <v>0</v>
      </c>
      <c r="L4799" s="35" t="n">
        <v>-1</v>
      </c>
      <c r="M4799" s="6" t="str">
        <f aca="false">IF(I4799&lt;=0,"Below 0%",IF(I4799&lt;=0.05,"0-5%",IF(I4799&lt;=0.1,"5-10%",IF(I4799&lt;=0.2,"10-20%",IF(I4799&lt;=0.4,"20-40%","Above 40%")))))</f>
        <v>20-40%</v>
      </c>
      <c r="N4799" s="6" t="str">
        <f aca="false">IF(AND(H4799&gt;=Summary!$B$25,I4799&gt;=Summary!$B$26,I4799&lt;=Summary!$B$27,J4799&gt;=Summary!$B$28,J4799&lt;=Summary!$B$29,F4799*J4799&gt;1),"Yes","No")</f>
        <v>No</v>
      </c>
    </row>
    <row r="4800" customFormat="false" ht="15" hidden="false" customHeight="false" outlineLevel="0" collapsed="false">
      <c r="A4800" s="6" t="s">
        <v>152</v>
      </c>
      <c r="B4800" s="45" t="n">
        <v>43036</v>
      </c>
      <c r="C4800" s="6" t="s">
        <v>199</v>
      </c>
      <c r="D4800" s="6" t="s">
        <v>190</v>
      </c>
      <c r="E4800" s="6" t="s">
        <v>174</v>
      </c>
      <c r="F4800" s="34" t="n">
        <v>0.210324868559837</v>
      </c>
      <c r="G4800" s="34" t="n">
        <v>0.233853006681515</v>
      </c>
      <c r="H4800" s="34" t="n">
        <v>-0.0235281381216771</v>
      </c>
      <c r="I4800" s="34" t="n">
        <v>-0.10061080015841</v>
      </c>
      <c r="J4800" s="35" t="n">
        <v>4.3</v>
      </c>
      <c r="K4800" s="6" t="n">
        <v>0</v>
      </c>
      <c r="L4800" s="35" t="n">
        <v>-1</v>
      </c>
      <c r="M4800" s="6" t="str">
        <f aca="false">IF(I4800&lt;=0,"Below 0%",IF(I4800&lt;=0.05,"0-5%",IF(I4800&lt;=0.1,"5-10%",IF(I4800&lt;=0.2,"10-20%",IF(I4800&lt;=0.4,"20-40%","Above 40%")))))</f>
        <v>Below 0%</v>
      </c>
      <c r="N4800" s="6" t="str">
        <f aca="false">IF(AND(H4800&gt;=Summary!$B$25,I4800&gt;=Summary!$B$26,I4800&lt;=Summary!$B$27,J4800&gt;=Summary!$B$28,J4800&lt;=Summary!$B$29,F4800*J4800&gt;1),"Yes","No")</f>
        <v>No</v>
      </c>
    </row>
    <row r="4801" customFormat="false" ht="15" hidden="false" customHeight="false" outlineLevel="0" collapsed="false">
      <c r="A4801" s="6" t="s">
        <v>152</v>
      </c>
      <c r="B4801" s="45" t="n">
        <v>43036</v>
      </c>
      <c r="C4801" s="6" t="s">
        <v>199</v>
      </c>
      <c r="D4801" s="6" t="s">
        <v>190</v>
      </c>
      <c r="E4801" s="6" t="s">
        <v>177</v>
      </c>
      <c r="F4801" s="34" t="n">
        <v>0.557590961456299</v>
      </c>
      <c r="G4801" s="34" t="n">
        <v>0.598552338530067</v>
      </c>
      <c r="H4801" s="34" t="n">
        <v>-0.040961377073768</v>
      </c>
      <c r="I4801" s="34" t="n">
        <v>-0.0684340774181278</v>
      </c>
      <c r="J4801" s="35" t="n">
        <v>1.68</v>
      </c>
      <c r="K4801" s="6" t="n">
        <v>1</v>
      </c>
      <c r="L4801" s="35" t="n">
        <v>0.68</v>
      </c>
      <c r="M4801" s="6" t="str">
        <f aca="false">IF(I4801&lt;=0,"Below 0%",IF(I4801&lt;=0.05,"0-5%",IF(I4801&lt;=0.1,"5-10%",IF(I4801&lt;=0.2,"10-20%",IF(I4801&lt;=0.4,"20-40%","Above 40%")))))</f>
        <v>Below 0%</v>
      </c>
      <c r="N4801" s="6" t="str">
        <f aca="false">IF(AND(H4801&gt;=Summary!$B$25,I4801&gt;=Summary!$B$26,I4801&lt;=Summary!$B$27,J4801&gt;=Summary!$B$28,J4801&lt;=Summary!$B$29,F4801*J4801&gt;1),"Yes","No")</f>
        <v>No</v>
      </c>
    </row>
    <row r="4802" customFormat="false" ht="15" hidden="false" customHeight="false" outlineLevel="0" collapsed="false">
      <c r="A4802" s="6" t="s">
        <v>152</v>
      </c>
      <c r="B4802" s="45" t="n">
        <v>43036</v>
      </c>
      <c r="C4802" s="6" t="s">
        <v>180</v>
      </c>
      <c r="D4802" s="6" t="s">
        <v>189</v>
      </c>
      <c r="E4802" s="6" t="s">
        <v>187</v>
      </c>
      <c r="F4802" s="34" t="n">
        <v>0.391289561986923</v>
      </c>
      <c r="G4802" s="34" t="n">
        <v>0.412548562128921</v>
      </c>
      <c r="H4802" s="34" t="n">
        <v>-0.0212590001419973</v>
      </c>
      <c r="I4802" s="34" t="n">
        <v>-0.0515309034948324</v>
      </c>
      <c r="J4802" s="35" t="n">
        <v>2.41</v>
      </c>
      <c r="K4802" s="6" t="n">
        <v>0</v>
      </c>
      <c r="L4802" s="35" t="n">
        <v>-1</v>
      </c>
      <c r="M4802" s="6" t="str">
        <f aca="false">IF(I4802&lt;=0,"Below 0%",IF(I4802&lt;=0.05,"0-5%",IF(I4802&lt;=0.1,"5-10%",IF(I4802&lt;=0.2,"10-20%",IF(I4802&lt;=0.4,"20-40%","Above 40%")))))</f>
        <v>Below 0%</v>
      </c>
      <c r="N4802" s="6" t="str">
        <f aca="false">IF(AND(H4802&gt;=Summary!$B$25,I4802&gt;=Summary!$B$26,I4802&lt;=Summary!$B$27,J4802&gt;=Summary!$B$28,J4802&lt;=Summary!$B$29,F4802*J4802&gt;1),"Yes","No")</f>
        <v>No</v>
      </c>
    </row>
    <row r="4803" customFormat="false" ht="15" hidden="false" customHeight="false" outlineLevel="0" collapsed="false">
      <c r="A4803" s="6" t="s">
        <v>152</v>
      </c>
      <c r="B4803" s="45" t="n">
        <v>43036</v>
      </c>
      <c r="C4803" s="6" t="s">
        <v>180</v>
      </c>
      <c r="D4803" s="6" t="s">
        <v>189</v>
      </c>
      <c r="E4803" s="6" t="s">
        <v>174</v>
      </c>
      <c r="F4803" s="34" t="n">
        <v>0.181536167860031</v>
      </c>
      <c r="G4803" s="34" t="n">
        <v>0.29242412786197</v>
      </c>
      <c r="H4803" s="34" t="n">
        <v>-0.110887960001939</v>
      </c>
      <c r="I4803" s="34" t="n">
        <v>-0.379202498824859</v>
      </c>
      <c r="J4803" s="35" t="n">
        <v>3.4</v>
      </c>
      <c r="K4803" s="6" t="n">
        <v>1</v>
      </c>
      <c r="L4803" s="35" t="n">
        <v>2.4</v>
      </c>
      <c r="M4803" s="6" t="str">
        <f aca="false">IF(I4803&lt;=0,"Below 0%",IF(I4803&lt;=0.05,"0-5%",IF(I4803&lt;=0.1,"5-10%",IF(I4803&lt;=0.2,"10-20%",IF(I4803&lt;=0.4,"20-40%","Above 40%")))))</f>
        <v>Below 0%</v>
      </c>
      <c r="N4803" s="6" t="str">
        <f aca="false">IF(AND(H4803&gt;=Summary!$B$25,I4803&gt;=Summary!$B$26,I4803&lt;=Summary!$B$27,J4803&gt;=Summary!$B$28,J4803&lt;=Summary!$B$29,F4803*J4803&gt;1),"Yes","No")</f>
        <v>No</v>
      </c>
    </row>
    <row r="4804" customFormat="false" ht="15" hidden="false" customHeight="false" outlineLevel="0" collapsed="false">
      <c r="A4804" s="6" t="s">
        <v>152</v>
      </c>
      <c r="B4804" s="45" t="n">
        <v>43036</v>
      </c>
      <c r="C4804" s="6" t="s">
        <v>180</v>
      </c>
      <c r="D4804" s="6" t="s">
        <v>189</v>
      </c>
      <c r="E4804" s="6" t="s">
        <v>177</v>
      </c>
      <c r="F4804" s="34" t="n">
        <v>0.427174270153046</v>
      </c>
      <c r="G4804" s="34" t="n">
        <v>0.295027310009109</v>
      </c>
      <c r="H4804" s="34" t="n">
        <v>0.132146960143936</v>
      </c>
      <c r="I4804" s="34" t="n">
        <v>0.447914330845697</v>
      </c>
      <c r="J4804" s="35" t="n">
        <v>3.37</v>
      </c>
      <c r="K4804" s="6" t="n">
        <v>0</v>
      </c>
      <c r="L4804" s="35" t="n">
        <v>-1</v>
      </c>
      <c r="M4804" s="6" t="str">
        <f aca="false">IF(I4804&lt;=0,"Below 0%",IF(I4804&lt;=0.05,"0-5%",IF(I4804&lt;=0.1,"5-10%",IF(I4804&lt;=0.2,"10-20%",IF(I4804&lt;=0.4,"20-40%","Above 40%")))))</f>
        <v>Above 40%</v>
      </c>
      <c r="N4804" s="6" t="str">
        <f aca="false">IF(AND(H4804&gt;=Summary!$B$25,I4804&gt;=Summary!$B$26,I4804&lt;=Summary!$B$27,J4804&gt;=Summary!$B$28,J4804&lt;=Summary!$B$29,F4804*J4804&gt;1),"Yes","No")</f>
        <v>No</v>
      </c>
    </row>
    <row r="4805" customFormat="false" ht="15" hidden="false" customHeight="false" outlineLevel="0" collapsed="false">
      <c r="A4805" s="6" t="s">
        <v>152</v>
      </c>
      <c r="B4805" s="45" t="n">
        <v>43036</v>
      </c>
      <c r="C4805" s="6" t="s">
        <v>183</v>
      </c>
      <c r="D4805" s="6" t="s">
        <v>202</v>
      </c>
      <c r="E4805" s="6" t="s">
        <v>187</v>
      </c>
      <c r="F4805" s="34" t="n">
        <v>0.668651938438416</v>
      </c>
      <c r="G4805" s="34" t="n">
        <v>0.781800082550319</v>
      </c>
      <c r="H4805" s="34" t="n">
        <v>-0.113148144111904</v>
      </c>
      <c r="I4805" s="34" t="n">
        <v>-0.144727720855186</v>
      </c>
      <c r="J4805" s="35" t="n">
        <v>1.29</v>
      </c>
      <c r="K4805" s="6" t="n">
        <v>1</v>
      </c>
      <c r="L4805" s="35" t="n">
        <v>0.29</v>
      </c>
      <c r="M4805" s="6" t="str">
        <f aca="false">IF(I4805&lt;=0,"Below 0%",IF(I4805&lt;=0.05,"0-5%",IF(I4805&lt;=0.1,"5-10%",IF(I4805&lt;=0.2,"10-20%",IF(I4805&lt;=0.4,"20-40%","Above 40%")))))</f>
        <v>Below 0%</v>
      </c>
      <c r="N4805" s="6" t="str">
        <f aca="false">IF(AND(H4805&gt;=Summary!$B$25,I4805&gt;=Summary!$B$26,I4805&lt;=Summary!$B$27,J4805&gt;=Summary!$B$28,J4805&lt;=Summary!$B$29,F4805*J4805&gt;1),"Yes","No")</f>
        <v>No</v>
      </c>
    </row>
    <row r="4806" customFormat="false" ht="15" hidden="false" customHeight="false" outlineLevel="0" collapsed="false">
      <c r="A4806" s="6" t="s">
        <v>152</v>
      </c>
      <c r="B4806" s="45" t="n">
        <v>43036</v>
      </c>
      <c r="C4806" s="6" t="s">
        <v>183</v>
      </c>
      <c r="D4806" s="6" t="s">
        <v>202</v>
      </c>
      <c r="E4806" s="6" t="s">
        <v>174</v>
      </c>
      <c r="F4806" s="34" t="n">
        <v>0.222565576434135</v>
      </c>
      <c r="G4806" s="34" t="n">
        <v>0.146162624128973</v>
      </c>
      <c r="H4806" s="34" t="n">
        <v>0.0764029523051627</v>
      </c>
      <c r="I4806" s="34" t="n">
        <v>0.522725647274541</v>
      </c>
      <c r="J4806" s="35" t="n">
        <v>6.9</v>
      </c>
      <c r="K4806" s="6" t="n">
        <v>0</v>
      </c>
      <c r="L4806" s="35" t="n">
        <v>-1</v>
      </c>
      <c r="M4806" s="6" t="str">
        <f aca="false">IF(I4806&lt;=0,"Below 0%",IF(I4806&lt;=0.05,"0-5%",IF(I4806&lt;=0.1,"5-10%",IF(I4806&lt;=0.2,"10-20%",IF(I4806&lt;=0.4,"20-40%","Above 40%")))))</f>
        <v>Above 40%</v>
      </c>
      <c r="N4806" s="6" t="str">
        <f aca="false">IF(AND(H4806&gt;=Summary!$B$25,I4806&gt;=Summary!$B$26,I4806&lt;=Summary!$B$27,J4806&gt;=Summary!$B$28,J4806&lt;=Summary!$B$29,F4806*J4806&gt;1),"Yes","No")</f>
        <v>No</v>
      </c>
    </row>
    <row r="4807" customFormat="false" ht="15" hidden="false" customHeight="false" outlineLevel="0" collapsed="false">
      <c r="A4807" s="6" t="s">
        <v>152</v>
      </c>
      <c r="B4807" s="45" t="n">
        <v>43036</v>
      </c>
      <c r="C4807" s="6" t="s">
        <v>183</v>
      </c>
      <c r="D4807" s="6" t="s">
        <v>202</v>
      </c>
      <c r="E4807" s="6" t="s">
        <v>177</v>
      </c>
      <c r="F4807" s="34" t="n">
        <v>0.108782522380352</v>
      </c>
      <c r="G4807" s="34" t="n">
        <v>0.072037293320708</v>
      </c>
      <c r="H4807" s="34" t="n">
        <v>0.036745229059644</v>
      </c>
      <c r="I4807" s="34" t="n">
        <v>0.510086197937162</v>
      </c>
      <c r="J4807" s="35" t="n">
        <v>14</v>
      </c>
      <c r="K4807" s="6" t="n">
        <v>0</v>
      </c>
      <c r="L4807" s="35" t="n">
        <v>-1</v>
      </c>
      <c r="M4807" s="6" t="str">
        <f aca="false">IF(I4807&lt;=0,"Below 0%",IF(I4807&lt;=0.05,"0-5%",IF(I4807&lt;=0.1,"5-10%",IF(I4807&lt;=0.2,"10-20%",IF(I4807&lt;=0.4,"20-40%","Above 40%")))))</f>
        <v>Above 40%</v>
      </c>
      <c r="N4807" s="6" t="str">
        <f aca="false">IF(AND(H4807&gt;=Summary!$B$25,I4807&gt;=Summary!$B$26,I4807&lt;=Summary!$B$27,J4807&gt;=Summary!$B$28,J4807&lt;=Summary!$B$29,F4807*J4807&gt;1),"Yes","No")</f>
        <v>No</v>
      </c>
    </row>
    <row r="4808" customFormat="false" ht="15" hidden="false" customHeight="false" outlineLevel="0" collapsed="false">
      <c r="A4808" s="6" t="s">
        <v>152</v>
      </c>
      <c r="B4808" s="45" t="n">
        <v>43036</v>
      </c>
      <c r="C4808" s="6" t="s">
        <v>176</v>
      </c>
      <c r="D4808" s="6" t="s">
        <v>181</v>
      </c>
      <c r="E4808" s="6" t="s">
        <v>187</v>
      </c>
      <c r="F4808" s="34" t="n">
        <v>0.391977339982987</v>
      </c>
      <c r="G4808" s="34" t="n">
        <v>0.447434819175778</v>
      </c>
      <c r="H4808" s="34" t="n">
        <v>-0.0554574791927915</v>
      </c>
      <c r="I4808" s="34" t="n">
        <v>-0.12394538112825</v>
      </c>
      <c r="J4808" s="35" t="n">
        <v>2.25</v>
      </c>
      <c r="K4808" s="6" t="n">
        <v>1</v>
      </c>
      <c r="L4808" s="35" t="n">
        <v>1.25</v>
      </c>
      <c r="M4808" s="6" t="str">
        <f aca="false">IF(I4808&lt;=0,"Below 0%",IF(I4808&lt;=0.05,"0-5%",IF(I4808&lt;=0.1,"5-10%",IF(I4808&lt;=0.2,"10-20%",IF(I4808&lt;=0.4,"20-40%","Above 40%")))))</f>
        <v>Below 0%</v>
      </c>
      <c r="N4808" s="6" t="str">
        <f aca="false">IF(AND(H4808&gt;=Summary!$B$25,I4808&gt;=Summary!$B$26,I4808&lt;=Summary!$B$27,J4808&gt;=Summary!$B$28,J4808&lt;=Summary!$B$29,F4808*J4808&gt;1),"Yes","No")</f>
        <v>No</v>
      </c>
    </row>
    <row r="4809" customFormat="false" ht="15" hidden="false" customHeight="false" outlineLevel="0" collapsed="false">
      <c r="A4809" s="6" t="s">
        <v>152</v>
      </c>
      <c r="B4809" s="45" t="n">
        <v>43036</v>
      </c>
      <c r="C4809" s="6" t="s">
        <v>176</v>
      </c>
      <c r="D4809" s="6" t="s">
        <v>181</v>
      </c>
      <c r="E4809" s="6" t="s">
        <v>174</v>
      </c>
      <c r="F4809" s="34" t="n">
        <v>0.32756045460701</v>
      </c>
      <c r="G4809" s="34" t="n">
        <v>0.287636669470143</v>
      </c>
      <c r="H4809" s="34" t="n">
        <v>0.039923785136867</v>
      </c>
      <c r="I4809" s="34" t="n">
        <v>0.138799358268231</v>
      </c>
      <c r="J4809" s="35" t="n">
        <v>3.5</v>
      </c>
      <c r="K4809" s="6" t="n">
        <v>0</v>
      </c>
      <c r="L4809" s="35" t="n">
        <v>-1</v>
      </c>
      <c r="M4809" s="6" t="str">
        <f aca="false">IF(I4809&lt;=0,"Below 0%",IF(I4809&lt;=0.05,"0-5%",IF(I4809&lt;=0.1,"5-10%",IF(I4809&lt;=0.2,"10-20%",IF(I4809&lt;=0.4,"20-40%","Above 40%")))))</f>
        <v>10-20%</v>
      </c>
      <c r="N4809" s="6" t="str">
        <f aca="false">IF(AND(H4809&gt;=Summary!$B$25,I4809&gt;=Summary!$B$26,I4809&lt;=Summary!$B$27,J4809&gt;=Summary!$B$28,J4809&lt;=Summary!$B$29,F4809*J4809&gt;1),"Yes","No")</f>
        <v>Yes</v>
      </c>
    </row>
    <row r="4810" customFormat="false" ht="15" hidden="false" customHeight="false" outlineLevel="0" collapsed="false">
      <c r="A4810" s="6" t="s">
        <v>152</v>
      </c>
      <c r="B4810" s="45" t="n">
        <v>43036</v>
      </c>
      <c r="C4810" s="6" t="s">
        <v>176</v>
      </c>
      <c r="D4810" s="6" t="s">
        <v>181</v>
      </c>
      <c r="E4810" s="6" t="s">
        <v>177</v>
      </c>
      <c r="F4810" s="34" t="n">
        <v>0.280462205410004</v>
      </c>
      <c r="G4810" s="34" t="n">
        <v>0.264928511354079</v>
      </c>
      <c r="H4810" s="34" t="n">
        <v>0.0155336940559246</v>
      </c>
      <c r="I4810" s="34" t="n">
        <v>0.0586335308968076</v>
      </c>
      <c r="J4810" s="35" t="n">
        <v>3.8</v>
      </c>
      <c r="K4810" s="6" t="n">
        <v>0</v>
      </c>
      <c r="L4810" s="35" t="n">
        <v>-1</v>
      </c>
      <c r="M4810" s="6" t="str">
        <f aca="false">IF(I4810&lt;=0,"Below 0%",IF(I4810&lt;=0.05,"0-5%",IF(I4810&lt;=0.1,"5-10%",IF(I4810&lt;=0.2,"10-20%",IF(I4810&lt;=0.4,"20-40%","Above 40%")))))</f>
        <v>5-10%</v>
      </c>
      <c r="N4810" s="6" t="str">
        <f aca="false">IF(AND(H4810&gt;=Summary!$B$25,I4810&gt;=Summary!$B$26,I4810&lt;=Summary!$B$27,J4810&gt;=Summary!$B$28,J4810&lt;=Summary!$B$29,F4810*J4810&gt;1),"Yes","No")</f>
        <v>No</v>
      </c>
    </row>
    <row r="4811" customFormat="false" ht="15" hidden="false" customHeight="false" outlineLevel="0" collapsed="false">
      <c r="A4811" s="6" t="s">
        <v>152</v>
      </c>
      <c r="B4811" s="45" t="n">
        <v>43036</v>
      </c>
      <c r="C4811" s="6" t="s">
        <v>198</v>
      </c>
      <c r="D4811" s="6" t="s">
        <v>192</v>
      </c>
      <c r="E4811" s="6" t="s">
        <v>187</v>
      </c>
      <c r="F4811" s="34" t="n">
        <v>0.438316583633423</v>
      </c>
      <c r="G4811" s="34" t="n">
        <v>0.470945130032692</v>
      </c>
      <c r="H4811" s="34" t="n">
        <v>-0.0326285463992694</v>
      </c>
      <c r="I4811" s="34" t="n">
        <v>-0.0692831166913317</v>
      </c>
      <c r="J4811" s="35" t="n">
        <v>2.13</v>
      </c>
      <c r="K4811" s="6" t="n">
        <v>0</v>
      </c>
      <c r="L4811" s="35" t="n">
        <v>-1</v>
      </c>
      <c r="M4811" s="6" t="str">
        <f aca="false">IF(I4811&lt;=0,"Below 0%",IF(I4811&lt;=0.05,"0-5%",IF(I4811&lt;=0.1,"5-10%",IF(I4811&lt;=0.2,"10-20%",IF(I4811&lt;=0.4,"20-40%","Above 40%")))))</f>
        <v>Below 0%</v>
      </c>
      <c r="N4811" s="6" t="str">
        <f aca="false">IF(AND(H4811&gt;=Summary!$B$25,I4811&gt;=Summary!$B$26,I4811&lt;=Summary!$B$27,J4811&gt;=Summary!$B$28,J4811&lt;=Summary!$B$29,F4811*J4811&gt;1),"Yes","No")</f>
        <v>No</v>
      </c>
    </row>
    <row r="4812" customFormat="false" ht="15" hidden="false" customHeight="false" outlineLevel="0" collapsed="false">
      <c r="A4812" s="6" t="s">
        <v>152</v>
      </c>
      <c r="B4812" s="45" t="n">
        <v>43036</v>
      </c>
      <c r="C4812" s="6" t="s">
        <v>198</v>
      </c>
      <c r="D4812" s="6" t="s">
        <v>192</v>
      </c>
      <c r="E4812" s="6" t="s">
        <v>174</v>
      </c>
      <c r="F4812" s="34" t="n">
        <v>0.289708375930786</v>
      </c>
      <c r="G4812" s="34" t="n">
        <v>0.27184637587253</v>
      </c>
      <c r="H4812" s="34" t="n">
        <v>0.0178620000582564</v>
      </c>
      <c r="I4812" s="34" t="n">
        <v>0.0657062283833132</v>
      </c>
      <c r="J4812" s="35" t="n">
        <v>3.69</v>
      </c>
      <c r="K4812" s="6" t="n">
        <v>0</v>
      </c>
      <c r="L4812" s="35" t="n">
        <v>-1</v>
      </c>
      <c r="M4812" s="6" t="str">
        <f aca="false">IF(I4812&lt;=0,"Below 0%",IF(I4812&lt;=0.05,"0-5%",IF(I4812&lt;=0.1,"5-10%",IF(I4812&lt;=0.2,"10-20%",IF(I4812&lt;=0.4,"20-40%","Above 40%")))))</f>
        <v>5-10%</v>
      </c>
      <c r="N4812" s="6" t="str">
        <f aca="false">IF(AND(H4812&gt;=Summary!$B$25,I4812&gt;=Summary!$B$26,I4812&lt;=Summary!$B$27,J4812&gt;=Summary!$B$28,J4812&lt;=Summary!$B$29,F4812*J4812&gt;1),"Yes","No")</f>
        <v>No</v>
      </c>
    </row>
    <row r="4813" customFormat="false" ht="15" hidden="false" customHeight="false" outlineLevel="0" collapsed="false">
      <c r="A4813" s="6" t="s">
        <v>152</v>
      </c>
      <c r="B4813" s="45" t="n">
        <v>43036</v>
      </c>
      <c r="C4813" s="6" t="s">
        <v>198</v>
      </c>
      <c r="D4813" s="6" t="s">
        <v>192</v>
      </c>
      <c r="E4813" s="6" t="s">
        <v>177</v>
      </c>
      <c r="F4813" s="34" t="n">
        <v>0.271975070238113</v>
      </c>
      <c r="G4813" s="34" t="n">
        <v>0.257208494094778</v>
      </c>
      <c r="H4813" s="34" t="n">
        <v>0.0147665761433353</v>
      </c>
      <c r="I4813" s="34" t="n">
        <v>0.0574109194772317</v>
      </c>
      <c r="J4813" s="35" t="n">
        <v>3.9</v>
      </c>
      <c r="K4813" s="6" t="n">
        <v>1</v>
      </c>
      <c r="L4813" s="35" t="n">
        <v>2.9</v>
      </c>
      <c r="M4813" s="6" t="str">
        <f aca="false">IF(I4813&lt;=0,"Below 0%",IF(I4813&lt;=0.05,"0-5%",IF(I4813&lt;=0.1,"5-10%",IF(I4813&lt;=0.2,"10-20%",IF(I4813&lt;=0.4,"20-40%","Above 40%")))))</f>
        <v>5-10%</v>
      </c>
      <c r="N4813" s="6" t="str">
        <f aca="false">IF(AND(H4813&gt;=Summary!$B$25,I4813&gt;=Summary!$B$26,I4813&lt;=Summary!$B$27,J4813&gt;=Summary!$B$28,J4813&lt;=Summary!$B$29,F4813*J4813&gt;1),"Yes","No")</f>
        <v>No</v>
      </c>
    </row>
    <row r="4814" customFormat="false" ht="15" hidden="false" customHeight="false" outlineLevel="0" collapsed="false">
      <c r="A4814" s="6" t="s">
        <v>152</v>
      </c>
      <c r="B4814" s="45" t="n">
        <v>43036</v>
      </c>
      <c r="C4814" s="6" t="s">
        <v>178</v>
      </c>
      <c r="D4814" s="6" t="s">
        <v>194</v>
      </c>
      <c r="E4814" s="6" t="s">
        <v>187</v>
      </c>
      <c r="F4814" s="34" t="n">
        <v>0.115049615502358</v>
      </c>
      <c r="G4814" s="34" t="n">
        <v>0.0770363388525208</v>
      </c>
      <c r="H4814" s="34" t="n">
        <v>0.0380132766498367</v>
      </c>
      <c r="I4814" s="34" t="n">
        <v>0.493446043984641</v>
      </c>
      <c r="J4814" s="35" t="n">
        <v>13</v>
      </c>
      <c r="K4814" s="6" t="n">
        <v>0</v>
      </c>
      <c r="L4814" s="35" t="n">
        <v>-1</v>
      </c>
      <c r="M4814" s="6" t="str">
        <f aca="false">IF(I4814&lt;=0,"Below 0%",IF(I4814&lt;=0.05,"0-5%",IF(I4814&lt;=0.1,"5-10%",IF(I4814&lt;=0.2,"10-20%",IF(I4814&lt;=0.4,"20-40%","Above 40%")))))</f>
        <v>Above 40%</v>
      </c>
      <c r="N4814" s="6" t="str">
        <f aca="false">IF(AND(H4814&gt;=Summary!$B$25,I4814&gt;=Summary!$B$26,I4814&lt;=Summary!$B$27,J4814&gt;=Summary!$B$28,J4814&lt;=Summary!$B$29,F4814*J4814&gt;1),"Yes","No")</f>
        <v>No</v>
      </c>
    </row>
    <row r="4815" customFormat="false" ht="15" hidden="false" customHeight="false" outlineLevel="0" collapsed="false">
      <c r="A4815" s="6" t="s">
        <v>152</v>
      </c>
      <c r="B4815" s="45" t="n">
        <v>43036</v>
      </c>
      <c r="C4815" s="6" t="s">
        <v>178</v>
      </c>
      <c r="D4815" s="6" t="s">
        <v>194</v>
      </c>
      <c r="E4815" s="6" t="s">
        <v>174</v>
      </c>
      <c r="F4815" s="34" t="n">
        <v>0.136543273925781</v>
      </c>
      <c r="G4815" s="34" t="n">
        <v>0.146628463408898</v>
      </c>
      <c r="H4815" s="34" t="n">
        <v>-0.0100851894831163</v>
      </c>
      <c r="I4815" s="34" t="n">
        <v>-0.0687805713068963</v>
      </c>
      <c r="J4815" s="35" t="n">
        <v>6.83</v>
      </c>
      <c r="K4815" s="6" t="n">
        <v>0</v>
      </c>
      <c r="L4815" s="35" t="n">
        <v>-1</v>
      </c>
      <c r="M4815" s="6" t="str">
        <f aca="false">IF(I4815&lt;=0,"Below 0%",IF(I4815&lt;=0.05,"0-5%",IF(I4815&lt;=0.1,"5-10%",IF(I4815&lt;=0.2,"10-20%",IF(I4815&lt;=0.4,"20-40%","Above 40%")))))</f>
        <v>Below 0%</v>
      </c>
      <c r="N4815" s="6" t="str">
        <f aca="false">IF(AND(H4815&gt;=Summary!$B$25,I4815&gt;=Summary!$B$26,I4815&lt;=Summary!$B$27,J4815&gt;=Summary!$B$28,J4815&lt;=Summary!$B$29,F4815*J4815&gt;1),"Yes","No")</f>
        <v>No</v>
      </c>
    </row>
    <row r="4816" customFormat="false" ht="15" hidden="false" customHeight="false" outlineLevel="0" collapsed="false">
      <c r="A4816" s="6" t="s">
        <v>152</v>
      </c>
      <c r="B4816" s="45" t="n">
        <v>43036</v>
      </c>
      <c r="C4816" s="6" t="s">
        <v>178</v>
      </c>
      <c r="D4816" s="6" t="s">
        <v>194</v>
      </c>
      <c r="E4816" s="6" t="s">
        <v>177</v>
      </c>
      <c r="F4816" s="34" t="n">
        <v>0.748407125473023</v>
      </c>
      <c r="G4816" s="34" t="n">
        <v>0.776335197738582</v>
      </c>
      <c r="H4816" s="34" t="n">
        <v>-0.0279280722655592</v>
      </c>
      <c r="I4816" s="34" t="n">
        <v>-0.0359742445620294</v>
      </c>
      <c r="J4816" s="35" t="n">
        <v>1.29</v>
      </c>
      <c r="K4816" s="6" t="n">
        <v>1</v>
      </c>
      <c r="L4816" s="35" t="n">
        <v>0.29</v>
      </c>
      <c r="M4816" s="6" t="str">
        <f aca="false">IF(I4816&lt;=0,"Below 0%",IF(I4816&lt;=0.05,"0-5%",IF(I4816&lt;=0.1,"5-10%",IF(I4816&lt;=0.2,"10-20%",IF(I4816&lt;=0.4,"20-40%","Above 40%")))))</f>
        <v>Below 0%</v>
      </c>
      <c r="N4816" s="6" t="str">
        <f aca="false">IF(AND(H4816&gt;=Summary!$B$25,I4816&gt;=Summary!$B$26,I4816&lt;=Summary!$B$27,J4816&gt;=Summary!$B$28,J4816&lt;=Summary!$B$29,F4816*J4816&gt;1),"Yes","No")</f>
        <v>No</v>
      </c>
    </row>
    <row r="4817" customFormat="false" ht="15" hidden="false" customHeight="false" outlineLevel="0" collapsed="false">
      <c r="A4817" s="6" t="s">
        <v>152</v>
      </c>
      <c r="B4817" s="45" t="n">
        <v>43037</v>
      </c>
      <c r="C4817" s="6" t="s">
        <v>201</v>
      </c>
      <c r="D4817" s="6" t="s">
        <v>179</v>
      </c>
      <c r="E4817" s="6" t="s">
        <v>187</v>
      </c>
      <c r="F4817" s="34" t="n">
        <v>0.304197281599045</v>
      </c>
      <c r="G4817" s="34" t="n">
        <v>0.298049132947977</v>
      </c>
      <c r="H4817" s="34" t="n">
        <v>0.00614814865106794</v>
      </c>
      <c r="I4817" s="34" t="n">
        <v>0.0206279702620074</v>
      </c>
      <c r="J4817" s="35" t="n">
        <v>3.35</v>
      </c>
      <c r="K4817" s="6" t="n">
        <v>0</v>
      </c>
      <c r="L4817" s="35" t="n">
        <v>-1</v>
      </c>
      <c r="M4817" s="6" t="str">
        <f aca="false">IF(I4817&lt;=0,"Below 0%",IF(I4817&lt;=0.05,"0-5%",IF(I4817&lt;=0.1,"5-10%",IF(I4817&lt;=0.2,"10-20%",IF(I4817&lt;=0.4,"20-40%","Above 40%")))))</f>
        <v>0-5%</v>
      </c>
      <c r="N4817" s="6" t="str">
        <f aca="false">IF(AND(H4817&gt;=Summary!$B$25,I4817&gt;=Summary!$B$26,I4817&lt;=Summary!$B$27,J4817&gt;=Summary!$B$28,J4817&lt;=Summary!$B$29,F4817*J4817&gt;1),"Yes","No")</f>
        <v>No</v>
      </c>
    </row>
    <row r="4818" customFormat="false" ht="15" hidden="false" customHeight="false" outlineLevel="0" collapsed="false">
      <c r="A4818" s="6" t="s">
        <v>152</v>
      </c>
      <c r="B4818" s="45" t="n">
        <v>43037</v>
      </c>
      <c r="C4818" s="6" t="s">
        <v>201</v>
      </c>
      <c r="D4818" s="6" t="s">
        <v>179</v>
      </c>
      <c r="E4818" s="6" t="s">
        <v>174</v>
      </c>
      <c r="F4818" s="34" t="n">
        <v>0.404327362775803</v>
      </c>
      <c r="G4818" s="34" t="n">
        <v>0.302565028901734</v>
      </c>
      <c r="H4818" s="34" t="n">
        <v>0.101762333874069</v>
      </c>
      <c r="I4818" s="34" t="n">
        <v>0.336332107657817</v>
      </c>
      <c r="J4818" s="35" t="n">
        <v>3.3</v>
      </c>
      <c r="K4818" s="6" t="n">
        <v>1</v>
      </c>
      <c r="L4818" s="35" t="n">
        <v>2.3</v>
      </c>
      <c r="M4818" s="6" t="str">
        <f aca="false">IF(I4818&lt;=0,"Below 0%",IF(I4818&lt;=0.05,"0-5%",IF(I4818&lt;=0.1,"5-10%",IF(I4818&lt;=0.2,"10-20%",IF(I4818&lt;=0.4,"20-40%","Above 40%")))))</f>
        <v>20-40%</v>
      </c>
      <c r="N4818" s="6" t="str">
        <f aca="false">IF(AND(H4818&gt;=Summary!$B$25,I4818&gt;=Summary!$B$26,I4818&lt;=Summary!$B$27,J4818&gt;=Summary!$B$28,J4818&lt;=Summary!$B$29,F4818*J4818&gt;1),"Yes","No")</f>
        <v>Yes</v>
      </c>
    </row>
    <row r="4819" customFormat="false" ht="15" hidden="false" customHeight="false" outlineLevel="0" collapsed="false">
      <c r="A4819" s="6" t="s">
        <v>152</v>
      </c>
      <c r="B4819" s="45" t="n">
        <v>43037</v>
      </c>
      <c r="C4819" s="6" t="s">
        <v>201</v>
      </c>
      <c r="D4819" s="6" t="s">
        <v>179</v>
      </c>
      <c r="E4819" s="6" t="s">
        <v>177</v>
      </c>
      <c r="F4819" s="34" t="n">
        <v>0.291475385427475</v>
      </c>
      <c r="G4819" s="34" t="n">
        <v>0.399385838150289</v>
      </c>
      <c r="H4819" s="34" t="n">
        <v>-0.107910452722814</v>
      </c>
      <c r="I4819" s="34" t="n">
        <v>-0.270190984293758</v>
      </c>
      <c r="J4819" s="35" t="n">
        <v>2.5</v>
      </c>
      <c r="K4819" s="6" t="n">
        <v>0</v>
      </c>
      <c r="L4819" s="35" t="n">
        <v>-1</v>
      </c>
      <c r="M4819" s="6" t="str">
        <f aca="false">IF(I4819&lt;=0,"Below 0%",IF(I4819&lt;=0.05,"0-5%",IF(I4819&lt;=0.1,"5-10%",IF(I4819&lt;=0.2,"10-20%",IF(I4819&lt;=0.4,"20-40%","Above 40%")))))</f>
        <v>Below 0%</v>
      </c>
      <c r="N4819" s="6" t="str">
        <f aca="false">IF(AND(H4819&gt;=Summary!$B$25,I4819&gt;=Summary!$B$26,I4819&lt;=Summary!$B$27,J4819&gt;=Summary!$B$28,J4819&lt;=Summary!$B$29,F4819*J4819&gt;1),"Yes","No")</f>
        <v>No</v>
      </c>
    </row>
    <row r="4820" customFormat="false" ht="15" hidden="false" customHeight="false" outlineLevel="0" collapsed="false">
      <c r="A4820" s="6" t="s">
        <v>152</v>
      </c>
      <c r="B4820" s="45" t="n">
        <v>43037</v>
      </c>
      <c r="C4820" s="6" t="s">
        <v>195</v>
      </c>
      <c r="D4820" s="6" t="s">
        <v>173</v>
      </c>
      <c r="E4820" s="6" t="s">
        <v>187</v>
      </c>
      <c r="F4820" s="34" t="n">
        <v>0.424962311983109</v>
      </c>
      <c r="G4820" s="34" t="n">
        <v>0.44917864476386</v>
      </c>
      <c r="H4820" s="34" t="n">
        <v>-0.0242163327807519</v>
      </c>
      <c r="I4820" s="34" t="n">
        <v>-0.0539124757221767</v>
      </c>
      <c r="J4820" s="35" t="n">
        <v>2.22</v>
      </c>
      <c r="K4820" s="6" t="n">
        <v>1</v>
      </c>
      <c r="L4820" s="35" t="n">
        <v>1.22</v>
      </c>
      <c r="M4820" s="6" t="str">
        <f aca="false">IF(I4820&lt;=0,"Below 0%",IF(I4820&lt;=0.05,"0-5%",IF(I4820&lt;=0.1,"5-10%",IF(I4820&lt;=0.2,"10-20%",IF(I4820&lt;=0.4,"20-40%","Above 40%")))))</f>
        <v>Below 0%</v>
      </c>
      <c r="N4820" s="6" t="str">
        <f aca="false">IF(AND(H4820&gt;=Summary!$B$25,I4820&gt;=Summary!$B$26,I4820&lt;=Summary!$B$27,J4820&gt;=Summary!$B$28,J4820&lt;=Summary!$B$29,F4820*J4820&gt;1),"Yes","No")</f>
        <v>No</v>
      </c>
    </row>
    <row r="4821" customFormat="false" ht="15" hidden="false" customHeight="false" outlineLevel="0" collapsed="false">
      <c r="A4821" s="6" t="s">
        <v>152</v>
      </c>
      <c r="B4821" s="45" t="n">
        <v>43037</v>
      </c>
      <c r="C4821" s="6" t="s">
        <v>195</v>
      </c>
      <c r="D4821" s="6" t="s">
        <v>173</v>
      </c>
      <c r="E4821" s="6" t="s">
        <v>174</v>
      </c>
      <c r="F4821" s="34" t="n">
        <v>0.247305303812027</v>
      </c>
      <c r="G4821" s="34" t="n">
        <v>0.284907597535934</v>
      </c>
      <c r="H4821" s="34" t="n">
        <v>-0.0376022937239073</v>
      </c>
      <c r="I4821" s="34" t="n">
        <v>-0.131980663376886</v>
      </c>
      <c r="J4821" s="35" t="n">
        <v>3.5</v>
      </c>
      <c r="K4821" s="6" t="n">
        <v>0</v>
      </c>
      <c r="L4821" s="35" t="n">
        <v>-1</v>
      </c>
      <c r="M4821" s="6" t="str">
        <f aca="false">IF(I4821&lt;=0,"Below 0%",IF(I4821&lt;=0.05,"0-5%",IF(I4821&lt;=0.1,"5-10%",IF(I4821&lt;=0.2,"10-20%",IF(I4821&lt;=0.4,"20-40%","Above 40%")))))</f>
        <v>Below 0%</v>
      </c>
      <c r="N4821" s="6" t="str">
        <f aca="false">IF(AND(H4821&gt;=Summary!$B$25,I4821&gt;=Summary!$B$26,I4821&lt;=Summary!$B$27,J4821&gt;=Summary!$B$28,J4821&lt;=Summary!$B$29,F4821*J4821&gt;1),"Yes","No")</f>
        <v>No</v>
      </c>
    </row>
    <row r="4822" customFormat="false" ht="15" hidden="false" customHeight="false" outlineLevel="0" collapsed="false">
      <c r="A4822" s="6" t="s">
        <v>152</v>
      </c>
      <c r="B4822" s="45" t="n">
        <v>43037</v>
      </c>
      <c r="C4822" s="6" t="s">
        <v>195</v>
      </c>
      <c r="D4822" s="6" t="s">
        <v>173</v>
      </c>
      <c r="E4822" s="6" t="s">
        <v>177</v>
      </c>
      <c r="F4822" s="34" t="n">
        <v>0.327732354402542</v>
      </c>
      <c r="G4822" s="34" t="n">
        <v>0.265913757700205</v>
      </c>
      <c r="H4822" s="34" t="n">
        <v>0.0618185967023368</v>
      </c>
      <c r="I4822" s="34" t="n">
        <v>0.232476112695274</v>
      </c>
      <c r="J4822" s="35" t="n">
        <v>3.75</v>
      </c>
      <c r="K4822" s="6" t="n">
        <v>0</v>
      </c>
      <c r="L4822" s="35" t="n">
        <v>-1</v>
      </c>
      <c r="M4822" s="6" t="str">
        <f aca="false">IF(I4822&lt;=0,"Below 0%",IF(I4822&lt;=0.05,"0-5%",IF(I4822&lt;=0.1,"5-10%",IF(I4822&lt;=0.2,"10-20%",IF(I4822&lt;=0.4,"20-40%","Above 40%")))))</f>
        <v>20-40%</v>
      </c>
      <c r="N4822" s="6" t="str">
        <f aca="false">IF(AND(H4822&gt;=Summary!$B$25,I4822&gt;=Summary!$B$26,I4822&lt;=Summary!$B$27,J4822&gt;=Summary!$B$28,J4822&lt;=Summary!$B$29,F4822*J4822&gt;1),"Yes","No")</f>
        <v>Yes</v>
      </c>
    </row>
    <row r="4823" customFormat="false" ht="15" hidden="false" customHeight="false" outlineLevel="0" collapsed="false">
      <c r="A4823" s="6" t="s">
        <v>152</v>
      </c>
      <c r="B4823" s="45" t="n">
        <v>43038</v>
      </c>
      <c r="C4823" s="6" t="s">
        <v>196</v>
      </c>
      <c r="D4823" s="6" t="s">
        <v>188</v>
      </c>
      <c r="E4823" s="6" t="s">
        <v>187</v>
      </c>
      <c r="F4823" s="34" t="n">
        <v>0.282373547554016</v>
      </c>
      <c r="G4823" s="34" t="n">
        <v>0.327453142227122</v>
      </c>
      <c r="H4823" s="34" t="n">
        <v>-0.0450795946731063</v>
      </c>
      <c r="I4823" s="34" t="n">
        <v>-0.137667314372079</v>
      </c>
      <c r="J4823" s="35" t="n">
        <v>3.05</v>
      </c>
      <c r="K4823" s="6" t="n">
        <v>1</v>
      </c>
      <c r="L4823" s="35" t="n">
        <v>2.05</v>
      </c>
      <c r="M4823" s="6" t="str">
        <f aca="false">IF(I4823&lt;=0,"Below 0%",IF(I4823&lt;=0.05,"0-5%",IF(I4823&lt;=0.1,"5-10%",IF(I4823&lt;=0.2,"10-20%",IF(I4823&lt;=0.4,"20-40%","Above 40%")))))</f>
        <v>Below 0%</v>
      </c>
      <c r="N4823" s="6" t="str">
        <f aca="false">IF(AND(H4823&gt;=Summary!$B$25,I4823&gt;=Summary!$B$26,I4823&lt;=Summary!$B$27,J4823&gt;=Summary!$B$28,J4823&lt;=Summary!$B$29,F4823*J4823&gt;1),"Yes","No")</f>
        <v>No</v>
      </c>
    </row>
    <row r="4824" customFormat="false" ht="15" hidden="false" customHeight="false" outlineLevel="0" collapsed="false">
      <c r="A4824" s="6" t="s">
        <v>152</v>
      </c>
      <c r="B4824" s="45" t="n">
        <v>43038</v>
      </c>
      <c r="C4824" s="6" t="s">
        <v>196</v>
      </c>
      <c r="D4824" s="6" t="s">
        <v>188</v>
      </c>
      <c r="E4824" s="6" t="s">
        <v>174</v>
      </c>
      <c r="F4824" s="34" t="n">
        <v>0.394906997680664</v>
      </c>
      <c r="G4824" s="34" t="n">
        <v>0.302646085997795</v>
      </c>
      <c r="H4824" s="34" t="n">
        <v>0.0922609116828691</v>
      </c>
      <c r="I4824" s="34" t="n">
        <v>0.304847529677094</v>
      </c>
      <c r="J4824" s="35" t="n">
        <v>3.3</v>
      </c>
      <c r="K4824" s="6" t="n">
        <v>0</v>
      </c>
      <c r="L4824" s="35" t="n">
        <v>-1</v>
      </c>
      <c r="M4824" s="6" t="str">
        <f aca="false">IF(I4824&lt;=0,"Below 0%",IF(I4824&lt;=0.05,"0-5%",IF(I4824&lt;=0.1,"5-10%",IF(I4824&lt;=0.2,"10-20%",IF(I4824&lt;=0.4,"20-40%","Above 40%")))))</f>
        <v>20-40%</v>
      </c>
      <c r="N4824" s="6" t="str">
        <f aca="false">IF(AND(H4824&gt;=Summary!$B$25,I4824&gt;=Summary!$B$26,I4824&lt;=Summary!$B$27,J4824&gt;=Summary!$B$28,J4824&lt;=Summary!$B$29,F4824*J4824&gt;1),"Yes","No")</f>
        <v>Yes</v>
      </c>
    </row>
    <row r="4825" customFormat="false" ht="15" hidden="false" customHeight="false" outlineLevel="0" collapsed="false">
      <c r="A4825" s="6" t="s">
        <v>152</v>
      </c>
      <c r="B4825" s="45" t="n">
        <v>43038</v>
      </c>
      <c r="C4825" s="6" t="s">
        <v>196</v>
      </c>
      <c r="D4825" s="6" t="s">
        <v>188</v>
      </c>
      <c r="E4825" s="6" t="s">
        <v>177</v>
      </c>
      <c r="F4825" s="34" t="n">
        <v>0.322719514369965</v>
      </c>
      <c r="G4825" s="34" t="n">
        <v>0.369900771775083</v>
      </c>
      <c r="H4825" s="34" t="n">
        <v>-0.0471812574051181</v>
      </c>
      <c r="I4825" s="34" t="n">
        <v>-0.127551119125014</v>
      </c>
      <c r="J4825" s="35" t="n">
        <v>2.7</v>
      </c>
      <c r="K4825" s="6" t="n">
        <v>0</v>
      </c>
      <c r="L4825" s="35" t="n">
        <v>-1</v>
      </c>
      <c r="M4825" s="6" t="str">
        <f aca="false">IF(I4825&lt;=0,"Below 0%",IF(I4825&lt;=0.05,"0-5%",IF(I4825&lt;=0.1,"5-10%",IF(I4825&lt;=0.2,"10-20%",IF(I4825&lt;=0.4,"20-40%","Above 40%")))))</f>
        <v>Below 0%</v>
      </c>
      <c r="N4825" s="6" t="str">
        <f aca="false">IF(AND(H4825&gt;=Summary!$B$25,I4825&gt;=Summary!$B$26,I4825&lt;=Summary!$B$27,J4825&gt;=Summary!$B$28,J4825&lt;=Summary!$B$29,F4825*J4825&gt;1),"Yes","No")</f>
        <v>No</v>
      </c>
    </row>
    <row r="4826" customFormat="false" ht="15" hidden="false" customHeight="false" outlineLevel="0" collapsed="false">
      <c r="A4826" s="6" t="s">
        <v>152</v>
      </c>
      <c r="B4826" s="45" t="n">
        <v>43043</v>
      </c>
      <c r="C4826" s="6" t="s">
        <v>202</v>
      </c>
      <c r="D4826" s="6" t="s">
        <v>178</v>
      </c>
      <c r="E4826" s="6" t="s">
        <v>187</v>
      </c>
      <c r="F4826" s="34" t="n">
        <v>0.440865606069565</v>
      </c>
      <c r="G4826" s="34" t="n">
        <v>0.350035285815102</v>
      </c>
      <c r="H4826" s="34" t="n">
        <v>0.0908303202544625</v>
      </c>
      <c r="I4826" s="34" t="n">
        <v>0.259489039920511</v>
      </c>
      <c r="J4826" s="35" t="n">
        <v>2.85</v>
      </c>
      <c r="K4826" s="6" t="n">
        <v>1</v>
      </c>
      <c r="L4826" s="35" t="n">
        <v>1.85</v>
      </c>
      <c r="M4826" s="6" t="str">
        <f aca="false">IF(I4826&lt;=0,"Below 0%",IF(I4826&lt;=0.05,"0-5%",IF(I4826&lt;=0.1,"5-10%",IF(I4826&lt;=0.2,"10-20%",IF(I4826&lt;=0.4,"20-40%","Above 40%")))))</f>
        <v>20-40%</v>
      </c>
      <c r="N4826" s="6" t="str">
        <f aca="false">IF(AND(H4826&gt;=Summary!$B$25,I4826&gt;=Summary!$B$26,I4826&lt;=Summary!$B$27,J4826&gt;=Summary!$B$28,J4826&lt;=Summary!$B$29,F4826*J4826&gt;1),"Yes","No")</f>
        <v>Yes</v>
      </c>
    </row>
    <row r="4827" customFormat="false" ht="15" hidden="false" customHeight="false" outlineLevel="0" collapsed="false">
      <c r="A4827" s="6" t="s">
        <v>152</v>
      </c>
      <c r="B4827" s="45" t="n">
        <v>43043</v>
      </c>
      <c r="C4827" s="6" t="s">
        <v>202</v>
      </c>
      <c r="D4827" s="6" t="s">
        <v>178</v>
      </c>
      <c r="E4827" s="6" t="s">
        <v>174</v>
      </c>
      <c r="F4827" s="34" t="n">
        <v>0.236005023121834</v>
      </c>
      <c r="G4827" s="34" t="n">
        <v>0.321806633733239</v>
      </c>
      <c r="H4827" s="34" t="n">
        <v>-0.0858016106114055</v>
      </c>
      <c r="I4827" s="34" t="n">
        <v>-0.266624741746407</v>
      </c>
      <c r="J4827" s="35" t="n">
        <v>3.1</v>
      </c>
      <c r="K4827" s="6" t="n">
        <v>0</v>
      </c>
      <c r="L4827" s="35" t="n">
        <v>-1</v>
      </c>
      <c r="M4827" s="6" t="str">
        <f aca="false">IF(I4827&lt;=0,"Below 0%",IF(I4827&lt;=0.05,"0-5%",IF(I4827&lt;=0.1,"5-10%",IF(I4827&lt;=0.2,"10-20%",IF(I4827&lt;=0.4,"20-40%","Above 40%")))))</f>
        <v>Below 0%</v>
      </c>
      <c r="N4827" s="6" t="str">
        <f aca="false">IF(AND(H4827&gt;=Summary!$B$25,I4827&gt;=Summary!$B$26,I4827&lt;=Summary!$B$27,J4827&gt;=Summary!$B$28,J4827&lt;=Summary!$B$29,F4827*J4827&gt;1),"Yes","No")</f>
        <v>No</v>
      </c>
    </row>
    <row r="4828" customFormat="false" ht="15" hidden="false" customHeight="false" outlineLevel="0" collapsed="false">
      <c r="A4828" s="6" t="s">
        <v>152</v>
      </c>
      <c r="B4828" s="45" t="n">
        <v>43043</v>
      </c>
      <c r="C4828" s="6" t="s">
        <v>202</v>
      </c>
      <c r="D4828" s="6" t="s">
        <v>178</v>
      </c>
      <c r="E4828" s="6" t="s">
        <v>177</v>
      </c>
      <c r="F4828" s="34" t="n">
        <v>0.323129385709763</v>
      </c>
      <c r="G4828" s="34" t="n">
        <v>0.328158080451659</v>
      </c>
      <c r="H4828" s="34" t="n">
        <v>-0.00502869474189588</v>
      </c>
      <c r="I4828" s="34" t="n">
        <v>-0.0153240009661644</v>
      </c>
      <c r="J4828" s="35" t="n">
        <v>3.04</v>
      </c>
      <c r="K4828" s="6" t="n">
        <v>0</v>
      </c>
      <c r="L4828" s="35" t="n">
        <v>-1</v>
      </c>
      <c r="M4828" s="6" t="str">
        <f aca="false">IF(I4828&lt;=0,"Below 0%",IF(I4828&lt;=0.05,"0-5%",IF(I4828&lt;=0.1,"5-10%",IF(I4828&lt;=0.2,"10-20%",IF(I4828&lt;=0.4,"20-40%","Above 40%")))))</f>
        <v>Below 0%</v>
      </c>
      <c r="N4828" s="6" t="str">
        <f aca="false">IF(AND(H4828&gt;=Summary!$B$25,I4828&gt;=Summary!$B$26,I4828&lt;=Summary!$B$27,J4828&gt;=Summary!$B$28,J4828&lt;=Summary!$B$29,F4828*J4828&gt;1),"Yes","No")</f>
        <v>No</v>
      </c>
    </row>
    <row r="4829" customFormat="false" ht="15" hidden="false" customHeight="false" outlineLevel="0" collapsed="false">
      <c r="A4829" s="6" t="s">
        <v>152</v>
      </c>
      <c r="B4829" s="45" t="n">
        <v>43043</v>
      </c>
      <c r="C4829" s="6" t="s">
        <v>188</v>
      </c>
      <c r="D4829" s="6" t="s">
        <v>199</v>
      </c>
      <c r="E4829" s="6" t="s">
        <v>187</v>
      </c>
      <c r="F4829" s="34" t="n">
        <v>0.491833955049515</v>
      </c>
      <c r="G4829" s="34" t="n">
        <v>0.485189942642028</v>
      </c>
      <c r="H4829" s="34" t="n">
        <v>0.00664401240748702</v>
      </c>
      <c r="I4829" s="34" t="n">
        <v>0.0136936317585399</v>
      </c>
      <c r="J4829" s="35" t="n">
        <v>2.06</v>
      </c>
      <c r="K4829" s="6" t="n">
        <v>0</v>
      </c>
      <c r="L4829" s="35" t="n">
        <v>-1</v>
      </c>
      <c r="M4829" s="6" t="str">
        <f aca="false">IF(I4829&lt;=0,"Below 0%",IF(I4829&lt;=0.05,"0-5%",IF(I4829&lt;=0.1,"5-10%",IF(I4829&lt;=0.2,"10-20%",IF(I4829&lt;=0.4,"20-40%","Above 40%")))))</f>
        <v>0-5%</v>
      </c>
      <c r="N4829" s="6" t="str">
        <f aca="false">IF(AND(H4829&gt;=Summary!$B$25,I4829&gt;=Summary!$B$26,I4829&lt;=Summary!$B$27,J4829&gt;=Summary!$B$28,J4829&lt;=Summary!$B$29,F4829*J4829&gt;1),"Yes","No")</f>
        <v>No</v>
      </c>
    </row>
    <row r="4830" customFormat="false" ht="15" hidden="false" customHeight="false" outlineLevel="0" collapsed="false">
      <c r="A4830" s="6" t="s">
        <v>152</v>
      </c>
      <c r="B4830" s="45" t="n">
        <v>43043</v>
      </c>
      <c r="C4830" s="6" t="s">
        <v>188</v>
      </c>
      <c r="D4830" s="6" t="s">
        <v>199</v>
      </c>
      <c r="E4830" s="6" t="s">
        <v>174</v>
      </c>
      <c r="F4830" s="34" t="n">
        <v>0.297290027141571</v>
      </c>
      <c r="G4830" s="34" t="n">
        <v>0.285568937669308</v>
      </c>
      <c r="H4830" s="34" t="n">
        <v>0.0117210894722633</v>
      </c>
      <c r="I4830" s="34" t="n">
        <v>0.0410446933336863</v>
      </c>
      <c r="J4830" s="35" t="n">
        <v>3.5</v>
      </c>
      <c r="K4830" s="6" t="n">
        <v>0</v>
      </c>
      <c r="L4830" s="35" t="n">
        <v>-1</v>
      </c>
      <c r="M4830" s="6" t="str">
        <f aca="false">IF(I4830&lt;=0,"Below 0%",IF(I4830&lt;=0.05,"0-5%",IF(I4830&lt;=0.1,"5-10%",IF(I4830&lt;=0.2,"10-20%",IF(I4830&lt;=0.4,"20-40%","Above 40%")))))</f>
        <v>0-5%</v>
      </c>
      <c r="N4830" s="6" t="str">
        <f aca="false">IF(AND(H4830&gt;=Summary!$B$25,I4830&gt;=Summary!$B$26,I4830&lt;=Summary!$B$27,J4830&gt;=Summary!$B$28,J4830&lt;=Summary!$B$29,F4830*J4830&gt;1),"Yes","No")</f>
        <v>No</v>
      </c>
    </row>
    <row r="4831" customFormat="false" ht="15" hidden="false" customHeight="false" outlineLevel="0" collapsed="false">
      <c r="A4831" s="6" t="s">
        <v>152</v>
      </c>
      <c r="B4831" s="45" t="n">
        <v>43043</v>
      </c>
      <c r="C4831" s="6" t="s">
        <v>188</v>
      </c>
      <c r="D4831" s="6" t="s">
        <v>199</v>
      </c>
      <c r="E4831" s="6" t="s">
        <v>177</v>
      </c>
      <c r="F4831" s="34" t="n">
        <v>0.210876002907753</v>
      </c>
      <c r="G4831" s="34" t="n">
        <v>0.229241119688665</v>
      </c>
      <c r="H4831" s="34" t="n">
        <v>-0.0183651167809115</v>
      </c>
      <c r="I4831" s="34" t="n">
        <v>-0.0801126639315555</v>
      </c>
      <c r="J4831" s="35" t="n">
        <v>4.36</v>
      </c>
      <c r="K4831" s="6" t="n">
        <v>1</v>
      </c>
      <c r="L4831" s="35" t="n">
        <v>3.36</v>
      </c>
      <c r="M4831" s="6" t="str">
        <f aca="false">IF(I4831&lt;=0,"Below 0%",IF(I4831&lt;=0.05,"0-5%",IF(I4831&lt;=0.1,"5-10%",IF(I4831&lt;=0.2,"10-20%",IF(I4831&lt;=0.4,"20-40%","Above 40%")))))</f>
        <v>Below 0%</v>
      </c>
      <c r="N4831" s="6" t="str">
        <f aca="false">IF(AND(H4831&gt;=Summary!$B$25,I4831&gt;=Summary!$B$26,I4831&lt;=Summary!$B$27,J4831&gt;=Summary!$B$28,J4831&lt;=Summary!$B$29,F4831*J4831&gt;1),"Yes","No")</f>
        <v>No</v>
      </c>
    </row>
    <row r="4832" customFormat="false" ht="15" hidden="false" customHeight="false" outlineLevel="0" collapsed="false">
      <c r="A4832" s="6" t="s">
        <v>152</v>
      </c>
      <c r="B4832" s="45" t="n">
        <v>43043</v>
      </c>
      <c r="C4832" s="6" t="s">
        <v>179</v>
      </c>
      <c r="D4832" s="6" t="s">
        <v>196</v>
      </c>
      <c r="E4832" s="6" t="s">
        <v>187</v>
      </c>
      <c r="F4832" s="34" t="n">
        <v>0.481007993221283</v>
      </c>
      <c r="G4832" s="34" t="n">
        <v>0.584615384615385</v>
      </c>
      <c r="H4832" s="34" t="n">
        <v>-0.103607391394102</v>
      </c>
      <c r="I4832" s="34" t="n">
        <v>-0.177223169489911</v>
      </c>
      <c r="J4832" s="35" t="n">
        <v>1.75</v>
      </c>
      <c r="K4832" s="6" t="n">
        <v>0</v>
      </c>
      <c r="L4832" s="35" t="n">
        <v>-1</v>
      </c>
      <c r="M4832" s="6" t="str">
        <f aca="false">IF(I4832&lt;=0,"Below 0%",IF(I4832&lt;=0.05,"0-5%",IF(I4832&lt;=0.1,"5-10%",IF(I4832&lt;=0.2,"10-20%",IF(I4832&lt;=0.4,"20-40%","Above 40%")))))</f>
        <v>Below 0%</v>
      </c>
      <c r="N4832" s="6" t="str">
        <f aca="false">IF(AND(H4832&gt;=Summary!$B$25,I4832&gt;=Summary!$B$26,I4832&lt;=Summary!$B$27,J4832&gt;=Summary!$B$28,J4832&lt;=Summary!$B$29,F4832*J4832&gt;1),"Yes","No")</f>
        <v>No</v>
      </c>
    </row>
    <row r="4833" customFormat="false" ht="15" hidden="false" customHeight="false" outlineLevel="0" collapsed="false">
      <c r="A4833" s="6" t="s">
        <v>152</v>
      </c>
      <c r="B4833" s="45" t="n">
        <v>43043</v>
      </c>
      <c r="C4833" s="6" t="s">
        <v>179</v>
      </c>
      <c r="D4833" s="6" t="s">
        <v>196</v>
      </c>
      <c r="E4833" s="6" t="s">
        <v>174</v>
      </c>
      <c r="F4833" s="34" t="n">
        <v>0.28814309835434</v>
      </c>
      <c r="G4833" s="34" t="n">
        <v>0.269230769230769</v>
      </c>
      <c r="H4833" s="34" t="n">
        <v>0.0189123291235704</v>
      </c>
      <c r="I4833" s="34" t="n">
        <v>0.0702457938875472</v>
      </c>
      <c r="J4833" s="35" t="n">
        <v>3.8</v>
      </c>
      <c r="K4833" s="6" t="n">
        <v>0</v>
      </c>
      <c r="L4833" s="35" t="n">
        <v>-1</v>
      </c>
      <c r="M4833" s="6" t="str">
        <f aca="false">IF(I4833&lt;=0,"Below 0%",IF(I4833&lt;=0.05,"0-5%",IF(I4833&lt;=0.1,"5-10%",IF(I4833&lt;=0.2,"10-20%",IF(I4833&lt;=0.4,"20-40%","Above 40%")))))</f>
        <v>5-10%</v>
      </c>
      <c r="N4833" s="6" t="str">
        <f aca="false">IF(AND(H4833&gt;=Summary!$B$25,I4833&gt;=Summary!$B$26,I4833&lt;=Summary!$B$27,J4833&gt;=Summary!$B$28,J4833&lt;=Summary!$B$29,F4833*J4833&gt;1),"Yes","No")</f>
        <v>No</v>
      </c>
    </row>
    <row r="4834" customFormat="false" ht="15" hidden="false" customHeight="false" outlineLevel="0" collapsed="false">
      <c r="A4834" s="6" t="s">
        <v>152</v>
      </c>
      <c r="B4834" s="45" t="n">
        <v>43043</v>
      </c>
      <c r="C4834" s="6" t="s">
        <v>179</v>
      </c>
      <c r="D4834" s="6" t="s">
        <v>196</v>
      </c>
      <c r="E4834" s="6" t="s">
        <v>177</v>
      </c>
      <c r="F4834" s="34" t="n">
        <v>0.230848923325539</v>
      </c>
      <c r="G4834" s="34" t="n">
        <v>0.146153846153846</v>
      </c>
      <c r="H4834" s="34" t="n">
        <v>0.0846950771716925</v>
      </c>
      <c r="I4834" s="34" t="n">
        <v>0.579492633280001</v>
      </c>
      <c r="J4834" s="35" t="n">
        <v>7</v>
      </c>
      <c r="K4834" s="6" t="n">
        <v>1</v>
      </c>
      <c r="L4834" s="35" t="n">
        <v>6</v>
      </c>
      <c r="M4834" s="6" t="str">
        <f aca="false">IF(I4834&lt;=0,"Below 0%",IF(I4834&lt;=0.05,"0-5%",IF(I4834&lt;=0.1,"5-10%",IF(I4834&lt;=0.2,"10-20%",IF(I4834&lt;=0.4,"20-40%","Above 40%")))))</f>
        <v>Above 40%</v>
      </c>
      <c r="N4834" s="6" t="str">
        <f aca="false">IF(AND(H4834&gt;=Summary!$B$25,I4834&gt;=Summary!$B$26,I4834&lt;=Summary!$B$27,J4834&gt;=Summary!$B$28,J4834&lt;=Summary!$B$29,F4834*J4834&gt;1),"Yes","No")</f>
        <v>No</v>
      </c>
    </row>
    <row r="4835" customFormat="false" ht="15" hidden="false" customHeight="false" outlineLevel="0" collapsed="false">
      <c r="A4835" s="6" t="s">
        <v>152</v>
      </c>
      <c r="B4835" s="45" t="n">
        <v>43043</v>
      </c>
      <c r="C4835" s="6" t="s">
        <v>192</v>
      </c>
      <c r="D4835" s="6" t="s">
        <v>195</v>
      </c>
      <c r="E4835" s="6" t="s">
        <v>187</v>
      </c>
      <c r="F4835" s="34" t="n">
        <v>0.313924223184586</v>
      </c>
      <c r="G4835" s="34" t="n">
        <v>0.363227051364513</v>
      </c>
      <c r="H4835" s="34" t="n">
        <v>-0.0493028281799279</v>
      </c>
      <c r="I4835" s="34" t="n">
        <v>-0.135735562631458</v>
      </c>
      <c r="J4835" s="35" t="n">
        <v>2.75</v>
      </c>
      <c r="K4835" s="6" t="n">
        <v>0</v>
      </c>
      <c r="L4835" s="35" t="n">
        <v>-1</v>
      </c>
      <c r="M4835" s="6" t="str">
        <f aca="false">IF(I4835&lt;=0,"Below 0%",IF(I4835&lt;=0.05,"0-5%",IF(I4835&lt;=0.1,"5-10%",IF(I4835&lt;=0.2,"10-20%",IF(I4835&lt;=0.4,"20-40%","Above 40%")))))</f>
        <v>Below 0%</v>
      </c>
      <c r="N4835" s="6" t="str">
        <f aca="false">IF(AND(H4835&gt;=Summary!$B$25,I4835&gt;=Summary!$B$26,I4835&lt;=Summary!$B$27,J4835&gt;=Summary!$B$28,J4835&lt;=Summary!$B$29,F4835*J4835&gt;1),"Yes","No")</f>
        <v>No</v>
      </c>
    </row>
    <row r="4836" customFormat="false" ht="15" hidden="false" customHeight="false" outlineLevel="0" collapsed="false">
      <c r="A4836" s="6" t="s">
        <v>152</v>
      </c>
      <c r="B4836" s="45" t="n">
        <v>43043</v>
      </c>
      <c r="C4836" s="6" t="s">
        <v>192</v>
      </c>
      <c r="D4836" s="6" t="s">
        <v>195</v>
      </c>
      <c r="E4836" s="6" t="s">
        <v>174</v>
      </c>
      <c r="F4836" s="34" t="n">
        <v>0.385800838470459</v>
      </c>
      <c r="G4836" s="34" t="n">
        <v>0.298171460075347</v>
      </c>
      <c r="H4836" s="34" t="n">
        <v>0.0876293783951122</v>
      </c>
      <c r="I4836" s="34" t="n">
        <v>0.293889221902621</v>
      </c>
      <c r="J4836" s="35" t="n">
        <v>3.35</v>
      </c>
      <c r="K4836" s="6" t="n">
        <v>1</v>
      </c>
      <c r="L4836" s="35" t="n">
        <v>2.35</v>
      </c>
      <c r="M4836" s="6" t="str">
        <f aca="false">IF(I4836&lt;=0,"Below 0%",IF(I4836&lt;=0.05,"0-5%",IF(I4836&lt;=0.1,"5-10%",IF(I4836&lt;=0.2,"10-20%",IF(I4836&lt;=0.4,"20-40%","Above 40%")))))</f>
        <v>20-40%</v>
      </c>
      <c r="N4836" s="6" t="str">
        <f aca="false">IF(AND(H4836&gt;=Summary!$B$25,I4836&gt;=Summary!$B$26,I4836&lt;=Summary!$B$27,J4836&gt;=Summary!$B$28,J4836&lt;=Summary!$B$29,F4836*J4836&gt;1),"Yes","No")</f>
        <v>Yes</v>
      </c>
    </row>
    <row r="4837" customFormat="false" ht="15" hidden="false" customHeight="false" outlineLevel="0" collapsed="false">
      <c r="A4837" s="6" t="s">
        <v>152</v>
      </c>
      <c r="B4837" s="45" t="n">
        <v>43043</v>
      </c>
      <c r="C4837" s="6" t="s">
        <v>192</v>
      </c>
      <c r="D4837" s="6" t="s">
        <v>195</v>
      </c>
      <c r="E4837" s="6" t="s">
        <v>177</v>
      </c>
      <c r="F4837" s="34" t="n">
        <v>0.300274908542633</v>
      </c>
      <c r="G4837" s="34" t="n">
        <v>0.33860148856014</v>
      </c>
      <c r="H4837" s="34" t="n">
        <v>-0.0383265800175066</v>
      </c>
      <c r="I4837" s="34" t="n">
        <v>-0.113190819628365</v>
      </c>
      <c r="J4837" s="35" t="n">
        <v>2.95</v>
      </c>
      <c r="K4837" s="6" t="n">
        <v>0</v>
      </c>
      <c r="L4837" s="35" t="n">
        <v>-1</v>
      </c>
      <c r="M4837" s="6" t="str">
        <f aca="false">IF(I4837&lt;=0,"Below 0%",IF(I4837&lt;=0.05,"0-5%",IF(I4837&lt;=0.1,"5-10%",IF(I4837&lt;=0.2,"10-20%",IF(I4837&lt;=0.4,"20-40%","Above 40%")))))</f>
        <v>Below 0%</v>
      </c>
      <c r="N4837" s="6" t="str">
        <f aca="false">IF(AND(H4837&gt;=Summary!$B$25,I4837&gt;=Summary!$B$26,I4837&lt;=Summary!$B$27,J4837&gt;=Summary!$B$28,J4837&lt;=Summary!$B$29,F4837*J4837&gt;1),"Yes","No")</f>
        <v>No</v>
      </c>
    </row>
    <row r="4838" customFormat="false" ht="15" hidden="false" customHeight="false" outlineLevel="0" collapsed="false">
      <c r="A4838" s="6" t="s">
        <v>152</v>
      </c>
      <c r="B4838" s="45" t="n">
        <v>43043</v>
      </c>
      <c r="C4838" s="6" t="s">
        <v>175</v>
      </c>
      <c r="D4838" s="6" t="s">
        <v>201</v>
      </c>
      <c r="E4838" s="6" t="s">
        <v>187</v>
      </c>
      <c r="F4838" s="34" t="n">
        <v>0.410515606403351</v>
      </c>
      <c r="G4838" s="34" t="n">
        <v>0.407276120062343</v>
      </c>
      <c r="H4838" s="34" t="n">
        <v>0.00323948634100835</v>
      </c>
      <c r="I4838" s="34" t="n">
        <v>0.00795402966545766</v>
      </c>
      <c r="J4838" s="35" t="n">
        <v>2.47</v>
      </c>
      <c r="K4838" s="6" t="n">
        <v>0</v>
      </c>
      <c r="L4838" s="35" t="n">
        <v>-1</v>
      </c>
      <c r="M4838" s="6" t="str">
        <f aca="false">IF(I4838&lt;=0,"Below 0%",IF(I4838&lt;=0.05,"0-5%",IF(I4838&lt;=0.1,"5-10%",IF(I4838&lt;=0.2,"10-20%",IF(I4838&lt;=0.4,"20-40%","Above 40%")))))</f>
        <v>0-5%</v>
      </c>
      <c r="N4838" s="6" t="str">
        <f aca="false">IF(AND(H4838&gt;=Summary!$B$25,I4838&gt;=Summary!$B$26,I4838&lt;=Summary!$B$27,J4838&gt;=Summary!$B$28,J4838&lt;=Summary!$B$29,F4838*J4838&gt;1),"Yes","No")</f>
        <v>No</v>
      </c>
    </row>
    <row r="4839" customFormat="false" ht="15" hidden="false" customHeight="false" outlineLevel="0" collapsed="false">
      <c r="A4839" s="6" t="s">
        <v>152</v>
      </c>
      <c r="B4839" s="45" t="n">
        <v>43043</v>
      </c>
      <c r="C4839" s="6" t="s">
        <v>175</v>
      </c>
      <c r="D4839" s="6" t="s">
        <v>201</v>
      </c>
      <c r="E4839" s="6" t="s">
        <v>174</v>
      </c>
      <c r="F4839" s="34" t="n">
        <v>0.337008774280548</v>
      </c>
      <c r="G4839" s="34" t="n">
        <v>0.30029015419522</v>
      </c>
      <c r="H4839" s="34" t="n">
        <v>0.0367186200853284</v>
      </c>
      <c r="I4839" s="34" t="n">
        <v>0.122277136204264</v>
      </c>
      <c r="J4839" s="35" t="n">
        <v>3.35</v>
      </c>
      <c r="K4839" s="6" t="n">
        <v>0</v>
      </c>
      <c r="L4839" s="35" t="n">
        <v>-1</v>
      </c>
      <c r="M4839" s="6" t="str">
        <f aca="false">IF(I4839&lt;=0,"Below 0%",IF(I4839&lt;=0.05,"0-5%",IF(I4839&lt;=0.1,"5-10%",IF(I4839&lt;=0.2,"10-20%",IF(I4839&lt;=0.4,"20-40%","Above 40%")))))</f>
        <v>10-20%</v>
      </c>
      <c r="N4839" s="6" t="str">
        <f aca="false">IF(AND(H4839&gt;=Summary!$B$25,I4839&gt;=Summary!$B$26,I4839&lt;=Summary!$B$27,J4839&gt;=Summary!$B$28,J4839&lt;=Summary!$B$29,F4839*J4839&gt;1),"Yes","No")</f>
        <v>Yes</v>
      </c>
    </row>
    <row r="4840" customFormat="false" ht="15" hidden="false" customHeight="false" outlineLevel="0" collapsed="false">
      <c r="A4840" s="6" t="s">
        <v>152</v>
      </c>
      <c r="B4840" s="45" t="n">
        <v>43043</v>
      </c>
      <c r="C4840" s="6" t="s">
        <v>175</v>
      </c>
      <c r="D4840" s="6" t="s">
        <v>201</v>
      </c>
      <c r="E4840" s="6" t="s">
        <v>177</v>
      </c>
      <c r="F4840" s="34" t="n">
        <v>0.252475619316101</v>
      </c>
      <c r="G4840" s="34" t="n">
        <v>0.292433725742438</v>
      </c>
      <c r="H4840" s="34" t="n">
        <v>-0.0399581064263367</v>
      </c>
      <c r="I4840" s="34" t="n">
        <v>-0.136639870537812</v>
      </c>
      <c r="J4840" s="35" t="n">
        <v>3.44</v>
      </c>
      <c r="K4840" s="6" t="n">
        <v>1</v>
      </c>
      <c r="L4840" s="35" t="n">
        <v>2.44</v>
      </c>
      <c r="M4840" s="6" t="str">
        <f aca="false">IF(I4840&lt;=0,"Below 0%",IF(I4840&lt;=0.05,"0-5%",IF(I4840&lt;=0.1,"5-10%",IF(I4840&lt;=0.2,"10-20%",IF(I4840&lt;=0.4,"20-40%","Above 40%")))))</f>
        <v>Below 0%</v>
      </c>
      <c r="N4840" s="6" t="str">
        <f aca="false">IF(AND(H4840&gt;=Summary!$B$25,I4840&gt;=Summary!$B$26,I4840&lt;=Summary!$B$27,J4840&gt;=Summary!$B$28,J4840&lt;=Summary!$B$29,F4840*J4840&gt;1),"Yes","No")</f>
        <v>No</v>
      </c>
    </row>
    <row r="4841" customFormat="false" ht="15" hidden="false" customHeight="false" outlineLevel="0" collapsed="false">
      <c r="A4841" s="6" t="s">
        <v>152</v>
      </c>
      <c r="B4841" s="45" t="n">
        <v>43043</v>
      </c>
      <c r="C4841" s="6" t="s">
        <v>189</v>
      </c>
      <c r="D4841" s="6" t="s">
        <v>183</v>
      </c>
      <c r="E4841" s="6" t="s">
        <v>187</v>
      </c>
      <c r="F4841" s="34" t="n">
        <v>0.264851301908493</v>
      </c>
      <c r="G4841" s="34" t="n">
        <v>0.183379112568518</v>
      </c>
      <c r="H4841" s="34" t="n">
        <v>0.0814721893399754</v>
      </c>
      <c r="I4841" s="34" t="n">
        <v>0.444282820430458</v>
      </c>
      <c r="J4841" s="35" t="n">
        <v>5.55</v>
      </c>
      <c r="K4841" s="6" t="n">
        <v>0</v>
      </c>
      <c r="L4841" s="35" t="n">
        <v>-1</v>
      </c>
      <c r="M4841" s="6" t="str">
        <f aca="false">IF(I4841&lt;=0,"Below 0%",IF(I4841&lt;=0.05,"0-5%",IF(I4841&lt;=0.1,"5-10%",IF(I4841&lt;=0.2,"10-20%",IF(I4841&lt;=0.4,"20-40%","Above 40%")))))</f>
        <v>Above 40%</v>
      </c>
      <c r="N4841" s="6" t="str">
        <f aca="false">IF(AND(H4841&gt;=Summary!$B$25,I4841&gt;=Summary!$B$26,I4841&lt;=Summary!$B$27,J4841&gt;=Summary!$B$28,J4841&lt;=Summary!$B$29,F4841*J4841&gt;1),"Yes","No")</f>
        <v>No</v>
      </c>
    </row>
    <row r="4842" customFormat="false" ht="15" hidden="false" customHeight="false" outlineLevel="0" collapsed="false">
      <c r="A4842" s="6" t="s">
        <v>152</v>
      </c>
      <c r="B4842" s="45" t="n">
        <v>43043</v>
      </c>
      <c r="C4842" s="6" t="s">
        <v>189</v>
      </c>
      <c r="D4842" s="6" t="s">
        <v>183</v>
      </c>
      <c r="E4842" s="6" t="s">
        <v>174</v>
      </c>
      <c r="F4842" s="34" t="n">
        <v>0.227834865450859</v>
      </c>
      <c r="G4842" s="34" t="n">
        <v>0.235047130428469</v>
      </c>
      <c r="H4842" s="34" t="n">
        <v>-0.00721226497761038</v>
      </c>
      <c r="I4842" s="34" t="n">
        <v>-0.0306843353690942</v>
      </c>
      <c r="J4842" s="35" t="n">
        <v>4.33</v>
      </c>
      <c r="K4842" s="6" t="n">
        <v>0</v>
      </c>
      <c r="L4842" s="35" t="n">
        <v>-1</v>
      </c>
      <c r="M4842" s="6" t="str">
        <f aca="false">IF(I4842&lt;=0,"Below 0%",IF(I4842&lt;=0.05,"0-5%",IF(I4842&lt;=0.1,"5-10%",IF(I4842&lt;=0.2,"10-20%",IF(I4842&lt;=0.4,"20-40%","Above 40%")))))</f>
        <v>Below 0%</v>
      </c>
      <c r="N4842" s="6" t="str">
        <f aca="false">IF(AND(H4842&gt;=Summary!$B$25,I4842&gt;=Summary!$B$26,I4842&lt;=Summary!$B$27,J4842&gt;=Summary!$B$28,J4842&lt;=Summary!$B$29,F4842*J4842&gt;1),"Yes","No")</f>
        <v>No</v>
      </c>
    </row>
    <row r="4843" customFormat="false" ht="15" hidden="false" customHeight="false" outlineLevel="0" collapsed="false">
      <c r="A4843" s="6" t="s">
        <v>152</v>
      </c>
      <c r="B4843" s="45" t="n">
        <v>43043</v>
      </c>
      <c r="C4843" s="6" t="s">
        <v>189</v>
      </c>
      <c r="D4843" s="6" t="s">
        <v>183</v>
      </c>
      <c r="E4843" s="6" t="s">
        <v>177</v>
      </c>
      <c r="F4843" s="34" t="n">
        <v>0.507313847541809</v>
      </c>
      <c r="G4843" s="34" t="n">
        <v>0.581573757003013</v>
      </c>
      <c r="H4843" s="34" t="n">
        <v>-0.0742599094612039</v>
      </c>
      <c r="I4843" s="34" t="n">
        <v>-0.12768786171488</v>
      </c>
      <c r="J4843" s="35" t="n">
        <v>1.75</v>
      </c>
      <c r="K4843" s="6" t="n">
        <v>1</v>
      </c>
      <c r="L4843" s="35" t="n">
        <v>0.75</v>
      </c>
      <c r="M4843" s="6" t="str">
        <f aca="false">IF(I4843&lt;=0,"Below 0%",IF(I4843&lt;=0.05,"0-5%",IF(I4843&lt;=0.1,"5-10%",IF(I4843&lt;=0.2,"10-20%",IF(I4843&lt;=0.4,"20-40%","Above 40%")))))</f>
        <v>Below 0%</v>
      </c>
      <c r="N4843" s="6" t="str">
        <f aca="false">IF(AND(H4843&gt;=Summary!$B$25,I4843&gt;=Summary!$B$26,I4843&lt;=Summary!$B$27,J4843&gt;=Summary!$B$28,J4843&lt;=Summary!$B$29,F4843*J4843&gt;1),"Yes","No")</f>
        <v>No</v>
      </c>
    </row>
    <row r="4844" customFormat="false" ht="15" hidden="false" customHeight="false" outlineLevel="0" collapsed="false">
      <c r="A4844" s="6" t="s">
        <v>152</v>
      </c>
      <c r="B4844" s="45" t="n">
        <v>43044</v>
      </c>
      <c r="C4844" s="6" t="s">
        <v>190</v>
      </c>
      <c r="D4844" s="6" t="s">
        <v>176</v>
      </c>
      <c r="E4844" s="6" t="s">
        <v>187</v>
      </c>
      <c r="F4844" s="34" t="n">
        <v>0.494683414697647</v>
      </c>
      <c r="G4844" s="34" t="n">
        <v>0.382775119617225</v>
      </c>
      <c r="H4844" s="34" t="n">
        <v>0.111908295080422</v>
      </c>
      <c r="I4844" s="34" t="n">
        <v>0.292360420897603</v>
      </c>
      <c r="J4844" s="35" t="n">
        <v>2.6</v>
      </c>
      <c r="K4844" s="6" t="n">
        <v>1</v>
      </c>
      <c r="L4844" s="35" t="n">
        <v>1.6</v>
      </c>
      <c r="M4844" s="6" t="str">
        <f aca="false">IF(I4844&lt;=0,"Below 0%",IF(I4844&lt;=0.05,"0-5%",IF(I4844&lt;=0.1,"5-10%",IF(I4844&lt;=0.2,"10-20%",IF(I4844&lt;=0.4,"20-40%","Above 40%")))))</f>
        <v>20-40%</v>
      </c>
      <c r="N4844" s="6" t="str">
        <f aca="false">IF(AND(H4844&gt;=Summary!$B$25,I4844&gt;=Summary!$B$26,I4844&lt;=Summary!$B$27,J4844&gt;=Summary!$B$28,J4844&lt;=Summary!$B$29,F4844*J4844&gt;1),"Yes","No")</f>
        <v>Yes</v>
      </c>
    </row>
    <row r="4845" customFormat="false" ht="15" hidden="false" customHeight="false" outlineLevel="0" collapsed="false">
      <c r="A4845" s="6" t="s">
        <v>152</v>
      </c>
      <c r="B4845" s="45" t="n">
        <v>43044</v>
      </c>
      <c r="C4845" s="6" t="s">
        <v>190</v>
      </c>
      <c r="D4845" s="6" t="s">
        <v>176</v>
      </c>
      <c r="E4845" s="6" t="s">
        <v>174</v>
      </c>
      <c r="F4845" s="34" t="n">
        <v>0.30704540014267</v>
      </c>
      <c r="G4845" s="34" t="n">
        <v>0.30622009569378</v>
      </c>
      <c r="H4845" s="34" t="n">
        <v>0.00082530444888973</v>
      </c>
      <c r="I4845" s="34" t="n">
        <v>0.00269513484090544</v>
      </c>
      <c r="J4845" s="35" t="n">
        <v>3.25</v>
      </c>
      <c r="K4845" s="6" t="n">
        <v>0</v>
      </c>
      <c r="L4845" s="35" t="n">
        <v>-1</v>
      </c>
      <c r="M4845" s="6" t="str">
        <f aca="false">IF(I4845&lt;=0,"Below 0%",IF(I4845&lt;=0.05,"0-5%",IF(I4845&lt;=0.1,"5-10%",IF(I4845&lt;=0.2,"10-20%",IF(I4845&lt;=0.4,"20-40%","Above 40%")))))</f>
        <v>0-5%</v>
      </c>
      <c r="N4845" s="6" t="str">
        <f aca="false">IF(AND(H4845&gt;=Summary!$B$25,I4845&gt;=Summary!$B$26,I4845&lt;=Summary!$B$27,J4845&gt;=Summary!$B$28,J4845&lt;=Summary!$B$29,F4845*J4845&gt;1),"Yes","No")</f>
        <v>No</v>
      </c>
    </row>
    <row r="4846" customFormat="false" ht="15" hidden="false" customHeight="false" outlineLevel="0" collapsed="false">
      <c r="A4846" s="6" t="s">
        <v>152</v>
      </c>
      <c r="B4846" s="45" t="n">
        <v>43044</v>
      </c>
      <c r="C4846" s="6" t="s">
        <v>190</v>
      </c>
      <c r="D4846" s="6" t="s">
        <v>176</v>
      </c>
      <c r="E4846" s="6" t="s">
        <v>177</v>
      </c>
      <c r="F4846" s="34" t="n">
        <v>0.198271125555039</v>
      </c>
      <c r="G4846" s="34" t="n">
        <v>0.311004784688995</v>
      </c>
      <c r="H4846" s="34" t="n">
        <v>-0.112733659133957</v>
      </c>
      <c r="I4846" s="34" t="n">
        <v>-0.362482073215338</v>
      </c>
      <c r="J4846" s="35" t="n">
        <v>3.2</v>
      </c>
      <c r="K4846" s="6" t="n">
        <v>0</v>
      </c>
      <c r="L4846" s="35" t="n">
        <v>-1</v>
      </c>
      <c r="M4846" s="6" t="str">
        <f aca="false">IF(I4846&lt;=0,"Below 0%",IF(I4846&lt;=0.05,"0-5%",IF(I4846&lt;=0.1,"5-10%",IF(I4846&lt;=0.2,"10-20%",IF(I4846&lt;=0.4,"20-40%","Above 40%")))))</f>
        <v>Below 0%</v>
      </c>
      <c r="N4846" s="6" t="str">
        <f aca="false">IF(AND(H4846&gt;=Summary!$B$25,I4846&gt;=Summary!$B$26,I4846&lt;=Summary!$B$27,J4846&gt;=Summary!$B$28,J4846&lt;=Summary!$B$29,F4846*J4846&gt;1),"Yes","No")</f>
        <v>No</v>
      </c>
    </row>
    <row r="4847" customFormat="false" ht="15" hidden="false" customHeight="false" outlineLevel="0" collapsed="false">
      <c r="A4847" s="6" t="s">
        <v>152</v>
      </c>
      <c r="B4847" s="45" t="n">
        <v>43044</v>
      </c>
      <c r="C4847" s="6" t="s">
        <v>173</v>
      </c>
      <c r="D4847" s="6" t="s">
        <v>198</v>
      </c>
      <c r="E4847" s="6" t="s">
        <v>187</v>
      </c>
      <c r="F4847" s="34" t="n">
        <v>0.528916239738464</v>
      </c>
      <c r="G4847" s="34" t="n">
        <v>0.445577364262044</v>
      </c>
      <c r="H4847" s="34" t="n">
        <v>0.08333887547642</v>
      </c>
      <c r="I4847" s="34" t="n">
        <v>0.187035702799769</v>
      </c>
      <c r="J4847" s="35" t="n">
        <v>2.25</v>
      </c>
      <c r="K4847" s="6" t="n">
        <v>1</v>
      </c>
      <c r="L4847" s="35" t="n">
        <v>1.25</v>
      </c>
      <c r="M4847" s="6" t="str">
        <f aca="false">IF(I4847&lt;=0,"Below 0%",IF(I4847&lt;=0.05,"0-5%",IF(I4847&lt;=0.1,"5-10%",IF(I4847&lt;=0.2,"10-20%",IF(I4847&lt;=0.4,"20-40%","Above 40%")))))</f>
        <v>10-20%</v>
      </c>
      <c r="N4847" s="6" t="str">
        <f aca="false">IF(AND(H4847&gt;=Summary!$B$25,I4847&gt;=Summary!$B$26,I4847&lt;=Summary!$B$27,J4847&gt;=Summary!$B$28,J4847&lt;=Summary!$B$29,F4847*J4847&gt;1),"Yes","No")</f>
        <v>Yes</v>
      </c>
    </row>
    <row r="4848" customFormat="false" ht="15" hidden="false" customHeight="false" outlineLevel="0" collapsed="false">
      <c r="A4848" s="6" t="s">
        <v>152</v>
      </c>
      <c r="B4848" s="45" t="n">
        <v>43044</v>
      </c>
      <c r="C4848" s="6" t="s">
        <v>173</v>
      </c>
      <c r="D4848" s="6" t="s">
        <v>198</v>
      </c>
      <c r="E4848" s="6" t="s">
        <v>174</v>
      </c>
      <c r="F4848" s="34" t="n">
        <v>0.264878779649735</v>
      </c>
      <c r="G4848" s="34" t="n">
        <v>0.290593933214377</v>
      </c>
      <c r="H4848" s="34" t="n">
        <v>-0.0257151535646423</v>
      </c>
      <c r="I4848" s="34" t="n">
        <v>-0.088491708275519</v>
      </c>
      <c r="J4848" s="35" t="n">
        <v>3.45</v>
      </c>
      <c r="K4848" s="6" t="n">
        <v>0</v>
      </c>
      <c r="L4848" s="35" t="n">
        <v>-1</v>
      </c>
      <c r="M4848" s="6" t="str">
        <f aca="false">IF(I4848&lt;=0,"Below 0%",IF(I4848&lt;=0.05,"0-5%",IF(I4848&lt;=0.1,"5-10%",IF(I4848&lt;=0.2,"10-20%",IF(I4848&lt;=0.4,"20-40%","Above 40%")))))</f>
        <v>Below 0%</v>
      </c>
      <c r="N4848" s="6" t="str">
        <f aca="false">IF(AND(H4848&gt;=Summary!$B$25,I4848&gt;=Summary!$B$26,I4848&lt;=Summary!$B$27,J4848&gt;=Summary!$B$28,J4848&lt;=Summary!$B$29,F4848*J4848&gt;1),"Yes","No")</f>
        <v>No</v>
      </c>
    </row>
    <row r="4849" customFormat="false" ht="15" hidden="false" customHeight="false" outlineLevel="0" collapsed="false">
      <c r="A4849" s="6" t="s">
        <v>152</v>
      </c>
      <c r="B4849" s="45" t="n">
        <v>43044</v>
      </c>
      <c r="C4849" s="6" t="s">
        <v>173</v>
      </c>
      <c r="D4849" s="6" t="s">
        <v>198</v>
      </c>
      <c r="E4849" s="6" t="s">
        <v>177</v>
      </c>
      <c r="F4849" s="34" t="n">
        <v>0.206204980611801</v>
      </c>
      <c r="G4849" s="34" t="n">
        <v>0.263828702523579</v>
      </c>
      <c r="H4849" s="34" t="n">
        <v>-0.0576237219117777</v>
      </c>
      <c r="I4849" s="34" t="n">
        <v>-0.21841339232841</v>
      </c>
      <c r="J4849" s="35" t="n">
        <v>3.8</v>
      </c>
      <c r="K4849" s="6" t="n">
        <v>0</v>
      </c>
      <c r="L4849" s="35" t="n">
        <v>-1</v>
      </c>
      <c r="M4849" s="6" t="str">
        <f aca="false">IF(I4849&lt;=0,"Below 0%",IF(I4849&lt;=0.05,"0-5%",IF(I4849&lt;=0.1,"5-10%",IF(I4849&lt;=0.2,"10-20%",IF(I4849&lt;=0.4,"20-40%","Above 40%")))))</f>
        <v>Below 0%</v>
      </c>
      <c r="N4849" s="6" t="str">
        <f aca="false">IF(AND(H4849&gt;=Summary!$B$25,I4849&gt;=Summary!$B$26,I4849&lt;=Summary!$B$27,J4849&gt;=Summary!$B$28,J4849&lt;=Summary!$B$29,F4849*J4849&gt;1),"Yes","No")</f>
        <v>No</v>
      </c>
    </row>
    <row r="4850" customFormat="false" ht="15" hidden="false" customHeight="false" outlineLevel="0" collapsed="false">
      <c r="A4850" s="6" t="s">
        <v>152</v>
      </c>
      <c r="B4850" s="45" t="n">
        <v>43044</v>
      </c>
      <c r="C4850" s="6" t="s">
        <v>194</v>
      </c>
      <c r="D4850" s="6" t="s">
        <v>185</v>
      </c>
      <c r="E4850" s="6" t="s">
        <v>187</v>
      </c>
      <c r="F4850" s="34" t="n">
        <v>0.522766411304474</v>
      </c>
      <c r="G4850" s="34" t="n">
        <v>0.674255691768827</v>
      </c>
      <c r="H4850" s="34" t="n">
        <v>-0.151489280464353</v>
      </c>
      <c r="I4850" s="34" t="n">
        <v>-0.22467630946791</v>
      </c>
      <c r="J4850" s="35" t="n">
        <v>1.55</v>
      </c>
      <c r="K4850" s="6" t="n">
        <v>1</v>
      </c>
      <c r="L4850" s="35" t="n">
        <v>0.55</v>
      </c>
      <c r="M4850" s="6" t="str">
        <f aca="false">IF(I4850&lt;=0,"Below 0%",IF(I4850&lt;=0.05,"0-5%",IF(I4850&lt;=0.1,"5-10%",IF(I4850&lt;=0.2,"10-20%",IF(I4850&lt;=0.4,"20-40%","Above 40%")))))</f>
        <v>Below 0%</v>
      </c>
      <c r="N4850" s="6" t="str">
        <f aca="false">IF(AND(H4850&gt;=Summary!$B$25,I4850&gt;=Summary!$B$26,I4850&lt;=Summary!$B$27,J4850&gt;=Summary!$B$28,J4850&lt;=Summary!$B$29,F4850*J4850&gt;1),"Yes","No")</f>
        <v>No</v>
      </c>
    </row>
    <row r="4851" customFormat="false" ht="15" hidden="false" customHeight="false" outlineLevel="0" collapsed="false">
      <c r="A4851" s="6" t="s">
        <v>152</v>
      </c>
      <c r="B4851" s="45" t="n">
        <v>43044</v>
      </c>
      <c r="C4851" s="6" t="s">
        <v>194</v>
      </c>
      <c r="D4851" s="6" t="s">
        <v>185</v>
      </c>
      <c r="E4851" s="6" t="s">
        <v>174</v>
      </c>
      <c r="F4851" s="34" t="n">
        <v>0.280474871397018</v>
      </c>
      <c r="G4851" s="34" t="n">
        <v>0.190017513134851</v>
      </c>
      <c r="H4851" s="34" t="n">
        <v>0.0904573582621673</v>
      </c>
      <c r="I4851" s="34" t="n">
        <v>0.476047479886613</v>
      </c>
      <c r="J4851" s="35" t="n">
        <v>5.5</v>
      </c>
      <c r="K4851" s="6" t="n">
        <v>0</v>
      </c>
      <c r="L4851" s="35" t="n">
        <v>-1</v>
      </c>
      <c r="M4851" s="6" t="str">
        <f aca="false">IF(I4851&lt;=0,"Below 0%",IF(I4851&lt;=0.05,"0-5%",IF(I4851&lt;=0.1,"5-10%",IF(I4851&lt;=0.2,"10-20%",IF(I4851&lt;=0.4,"20-40%","Above 40%")))))</f>
        <v>Above 40%</v>
      </c>
      <c r="N4851" s="6" t="str">
        <f aca="false">IF(AND(H4851&gt;=Summary!$B$25,I4851&gt;=Summary!$B$26,I4851&lt;=Summary!$B$27,J4851&gt;=Summary!$B$28,J4851&lt;=Summary!$B$29,F4851*J4851&gt;1),"Yes","No")</f>
        <v>No</v>
      </c>
    </row>
    <row r="4852" customFormat="false" ht="15" hidden="false" customHeight="false" outlineLevel="0" collapsed="false">
      <c r="A4852" s="6" t="s">
        <v>152</v>
      </c>
      <c r="B4852" s="45" t="n">
        <v>43044</v>
      </c>
      <c r="C4852" s="6" t="s">
        <v>194</v>
      </c>
      <c r="D4852" s="6" t="s">
        <v>185</v>
      </c>
      <c r="E4852" s="6" t="s">
        <v>177</v>
      </c>
      <c r="F4852" s="34" t="n">
        <v>0.19675874710083</v>
      </c>
      <c r="G4852" s="34" t="n">
        <v>0.135726795096322</v>
      </c>
      <c r="H4852" s="34" t="n">
        <v>0.0610319520045078</v>
      </c>
      <c r="I4852" s="34" t="n">
        <v>0.449667672188051</v>
      </c>
      <c r="J4852" s="35" t="n">
        <v>7.7</v>
      </c>
      <c r="K4852" s="6" t="n">
        <v>0</v>
      </c>
      <c r="L4852" s="35" t="n">
        <v>-1</v>
      </c>
      <c r="M4852" s="6" t="str">
        <f aca="false">IF(I4852&lt;=0,"Below 0%",IF(I4852&lt;=0.05,"0-5%",IF(I4852&lt;=0.1,"5-10%",IF(I4852&lt;=0.2,"10-20%",IF(I4852&lt;=0.4,"20-40%","Above 40%")))))</f>
        <v>Above 40%</v>
      </c>
      <c r="N4852" s="6" t="str">
        <f aca="false">IF(AND(H4852&gt;=Summary!$B$25,I4852&gt;=Summary!$B$26,I4852&lt;=Summary!$B$27,J4852&gt;=Summary!$B$28,J4852&lt;=Summary!$B$29,F4852*J4852&gt;1),"Yes","No")</f>
        <v>No</v>
      </c>
    </row>
    <row r="4853" customFormat="false" ht="15" hidden="false" customHeight="false" outlineLevel="0" collapsed="false">
      <c r="A4853" s="6" t="s">
        <v>152</v>
      </c>
      <c r="B4853" s="45" t="n">
        <v>43044</v>
      </c>
      <c r="C4853" s="6" t="s">
        <v>181</v>
      </c>
      <c r="D4853" s="6" t="s">
        <v>180</v>
      </c>
      <c r="E4853" s="6" t="s">
        <v>187</v>
      </c>
      <c r="F4853" s="34" t="n">
        <v>0.837459623813629</v>
      </c>
      <c r="G4853" s="34" t="n">
        <v>0.762948109747151</v>
      </c>
      <c r="H4853" s="34" t="n">
        <v>0.0745115140664781</v>
      </c>
      <c r="I4853" s="34" t="n">
        <v>0.0976626235972613</v>
      </c>
      <c r="J4853" s="35" t="n">
        <v>1.31</v>
      </c>
      <c r="K4853" s="6" t="n">
        <v>1</v>
      </c>
      <c r="L4853" s="35" t="n">
        <v>0.31</v>
      </c>
      <c r="M4853" s="6" t="str">
        <f aca="false">IF(I4853&lt;=0,"Below 0%",IF(I4853&lt;=0.05,"0-5%",IF(I4853&lt;=0.1,"5-10%",IF(I4853&lt;=0.2,"10-20%",IF(I4853&lt;=0.4,"20-40%","Above 40%")))))</f>
        <v>5-10%</v>
      </c>
      <c r="N4853" s="6" t="str">
        <f aca="false">IF(AND(H4853&gt;=Summary!$B$25,I4853&gt;=Summary!$B$26,I4853&lt;=Summary!$B$27,J4853&gt;=Summary!$B$28,J4853&lt;=Summary!$B$29,F4853*J4853&gt;1),"Yes","No")</f>
        <v>No</v>
      </c>
    </row>
    <row r="4854" customFormat="false" ht="15" hidden="false" customHeight="false" outlineLevel="0" collapsed="false">
      <c r="A4854" s="6" t="s">
        <v>152</v>
      </c>
      <c r="B4854" s="45" t="n">
        <v>43044</v>
      </c>
      <c r="C4854" s="6" t="s">
        <v>181</v>
      </c>
      <c r="D4854" s="6" t="s">
        <v>180</v>
      </c>
      <c r="E4854" s="6" t="s">
        <v>174</v>
      </c>
      <c r="F4854" s="34" t="n">
        <v>0.101711109280586</v>
      </c>
      <c r="G4854" s="34" t="n">
        <v>0.153763388272118</v>
      </c>
      <c r="H4854" s="34" t="n">
        <v>-0.0520522789915319</v>
      </c>
      <c r="I4854" s="34" t="n">
        <v>-0.338521930197154</v>
      </c>
      <c r="J4854" s="35" t="n">
        <v>6.5</v>
      </c>
      <c r="K4854" s="6" t="n">
        <v>0</v>
      </c>
      <c r="L4854" s="35" t="n">
        <v>-1</v>
      </c>
      <c r="M4854" s="6" t="str">
        <f aca="false">IF(I4854&lt;=0,"Below 0%",IF(I4854&lt;=0.05,"0-5%",IF(I4854&lt;=0.1,"5-10%",IF(I4854&lt;=0.2,"10-20%",IF(I4854&lt;=0.4,"20-40%","Above 40%")))))</f>
        <v>Below 0%</v>
      </c>
      <c r="N4854" s="6" t="str">
        <f aca="false">IF(AND(H4854&gt;=Summary!$B$25,I4854&gt;=Summary!$B$26,I4854&lt;=Summary!$B$27,J4854&gt;=Summary!$B$28,J4854&lt;=Summary!$B$29,F4854*J4854&gt;1),"Yes","No")</f>
        <v>No</v>
      </c>
    </row>
    <row r="4855" customFormat="false" ht="15" hidden="false" customHeight="false" outlineLevel="0" collapsed="false">
      <c r="A4855" s="6" t="s">
        <v>152</v>
      </c>
      <c r="B4855" s="45" t="n">
        <v>43044</v>
      </c>
      <c r="C4855" s="6" t="s">
        <v>181</v>
      </c>
      <c r="D4855" s="6" t="s">
        <v>180</v>
      </c>
      <c r="E4855" s="6" t="s">
        <v>177</v>
      </c>
      <c r="F4855" s="34" t="n">
        <v>0.0608292631804943</v>
      </c>
      <c r="G4855" s="34" t="n">
        <v>0.0832885019807307</v>
      </c>
      <c r="H4855" s="34" t="n">
        <v>-0.0224592388002364</v>
      </c>
      <c r="I4855" s="34" t="n">
        <v>-0.269655934085985</v>
      </c>
      <c r="J4855" s="35" t="n">
        <v>12</v>
      </c>
      <c r="K4855" s="6" t="n">
        <v>0</v>
      </c>
      <c r="L4855" s="35" t="n">
        <v>-1</v>
      </c>
      <c r="M4855" s="6" t="str">
        <f aca="false">IF(I4855&lt;=0,"Below 0%",IF(I4855&lt;=0.05,"0-5%",IF(I4855&lt;=0.1,"5-10%",IF(I4855&lt;=0.2,"10-20%",IF(I4855&lt;=0.4,"20-40%","Above 40%")))))</f>
        <v>Below 0%</v>
      </c>
      <c r="N4855" s="6" t="str">
        <f aca="false">IF(AND(H4855&gt;=Summary!$B$25,I4855&gt;=Summary!$B$26,I4855&lt;=Summary!$B$27,J4855&gt;=Summary!$B$28,J4855&lt;=Summary!$B$29,F4855*J4855&gt;1),"Yes","No")</f>
        <v>No</v>
      </c>
    </row>
    <row r="4856" customFormat="false" ht="15" hidden="false" customHeight="false" outlineLevel="0" collapsed="false">
      <c r="A4856" s="6" t="s">
        <v>152</v>
      </c>
      <c r="B4856" s="45" t="n">
        <v>43057</v>
      </c>
      <c r="C4856" s="6" t="s">
        <v>185</v>
      </c>
      <c r="D4856" s="6" t="s">
        <v>181</v>
      </c>
      <c r="E4856" s="6" t="s">
        <v>187</v>
      </c>
      <c r="F4856" s="34" t="n">
        <v>0.290957689285278</v>
      </c>
      <c r="G4856" s="34" t="n">
        <v>0.390217343642662</v>
      </c>
      <c r="H4856" s="34" t="n">
        <v>-0.0992596543573836</v>
      </c>
      <c r="I4856" s="34" t="n">
        <v>-0.254370175940411</v>
      </c>
      <c r="J4856" s="35" t="n">
        <v>2.54</v>
      </c>
      <c r="K4856" s="6" t="n">
        <v>1</v>
      </c>
      <c r="L4856" s="35" t="n">
        <v>1.54</v>
      </c>
      <c r="M4856" s="6" t="str">
        <f aca="false">IF(I4856&lt;=0,"Below 0%",IF(I4856&lt;=0.05,"0-5%",IF(I4856&lt;=0.1,"5-10%",IF(I4856&lt;=0.2,"10-20%",IF(I4856&lt;=0.4,"20-40%","Above 40%")))))</f>
        <v>Below 0%</v>
      </c>
      <c r="N4856" s="6" t="str">
        <f aca="false">IF(AND(H4856&gt;=Summary!$B$25,I4856&gt;=Summary!$B$26,I4856&lt;=Summary!$B$27,J4856&gt;=Summary!$B$28,J4856&lt;=Summary!$B$29,F4856*J4856&gt;1),"Yes","No")</f>
        <v>No</v>
      </c>
    </row>
    <row r="4857" customFormat="false" ht="15" hidden="false" customHeight="false" outlineLevel="0" collapsed="false">
      <c r="A4857" s="6" t="s">
        <v>152</v>
      </c>
      <c r="B4857" s="45" t="n">
        <v>43057</v>
      </c>
      <c r="C4857" s="6" t="s">
        <v>185</v>
      </c>
      <c r="D4857" s="6" t="s">
        <v>181</v>
      </c>
      <c r="E4857" s="6" t="s">
        <v>174</v>
      </c>
      <c r="F4857" s="34" t="n">
        <v>0.454028099775314</v>
      </c>
      <c r="G4857" s="34" t="n">
        <v>0.273798909627724</v>
      </c>
      <c r="H4857" s="34" t="n">
        <v>0.18022919014759</v>
      </c>
      <c r="I4857" s="34" t="n">
        <v>0.658253863730291</v>
      </c>
      <c r="J4857" s="35" t="n">
        <v>3.62</v>
      </c>
      <c r="K4857" s="6" t="n">
        <v>0</v>
      </c>
      <c r="L4857" s="35" t="n">
        <v>-1</v>
      </c>
      <c r="M4857" s="6" t="str">
        <f aca="false">IF(I4857&lt;=0,"Below 0%",IF(I4857&lt;=0.05,"0-5%",IF(I4857&lt;=0.1,"5-10%",IF(I4857&lt;=0.2,"10-20%",IF(I4857&lt;=0.4,"20-40%","Above 40%")))))</f>
        <v>Above 40%</v>
      </c>
      <c r="N4857" s="6" t="str">
        <f aca="false">IF(AND(H4857&gt;=Summary!$B$25,I4857&gt;=Summary!$B$26,I4857&lt;=Summary!$B$27,J4857&gt;=Summary!$B$28,J4857&lt;=Summary!$B$29,F4857*J4857&gt;1),"Yes","No")</f>
        <v>No</v>
      </c>
    </row>
    <row r="4858" customFormat="false" ht="15" hidden="false" customHeight="false" outlineLevel="0" collapsed="false">
      <c r="A4858" s="6" t="s">
        <v>152</v>
      </c>
      <c r="B4858" s="45" t="n">
        <v>43057</v>
      </c>
      <c r="C4858" s="6" t="s">
        <v>185</v>
      </c>
      <c r="D4858" s="6" t="s">
        <v>181</v>
      </c>
      <c r="E4858" s="6" t="s">
        <v>177</v>
      </c>
      <c r="F4858" s="34" t="n">
        <v>0.255014181137085</v>
      </c>
      <c r="G4858" s="34" t="n">
        <v>0.335983746729614</v>
      </c>
      <c r="H4858" s="34" t="n">
        <v>-0.0809695655925291</v>
      </c>
      <c r="I4858" s="34" t="n">
        <v>-0.240992507467006</v>
      </c>
      <c r="J4858" s="35" t="n">
        <v>2.95</v>
      </c>
      <c r="K4858" s="6" t="n">
        <v>0</v>
      </c>
      <c r="L4858" s="35" t="n">
        <v>-1</v>
      </c>
      <c r="M4858" s="6" t="str">
        <f aca="false">IF(I4858&lt;=0,"Below 0%",IF(I4858&lt;=0.05,"0-5%",IF(I4858&lt;=0.1,"5-10%",IF(I4858&lt;=0.2,"10-20%",IF(I4858&lt;=0.4,"20-40%","Above 40%")))))</f>
        <v>Below 0%</v>
      </c>
      <c r="N4858" s="6" t="str">
        <f aca="false">IF(AND(H4858&gt;=Summary!$B$25,I4858&gt;=Summary!$B$26,I4858&lt;=Summary!$B$27,J4858&gt;=Summary!$B$28,J4858&lt;=Summary!$B$29,F4858*J4858&gt;1),"Yes","No")</f>
        <v>No</v>
      </c>
    </row>
    <row r="4859" customFormat="false" ht="15" hidden="false" customHeight="false" outlineLevel="0" collapsed="false">
      <c r="A4859" s="6" t="s">
        <v>152</v>
      </c>
      <c r="B4859" s="45" t="n">
        <v>43057</v>
      </c>
      <c r="C4859" s="6" t="s">
        <v>199</v>
      </c>
      <c r="D4859" s="6" t="s">
        <v>202</v>
      </c>
      <c r="E4859" s="6" t="s">
        <v>187</v>
      </c>
      <c r="F4859" s="34" t="n">
        <v>0.503026008605957</v>
      </c>
      <c r="G4859" s="34" t="n">
        <v>0.516393442622951</v>
      </c>
      <c r="H4859" s="34" t="n">
        <v>-0.0133674340169938</v>
      </c>
      <c r="I4859" s="34" t="n">
        <v>-0.0258861420646547</v>
      </c>
      <c r="J4859" s="35" t="n">
        <v>2</v>
      </c>
      <c r="K4859" s="6" t="n">
        <v>1</v>
      </c>
      <c r="L4859" s="35" t="n">
        <v>1</v>
      </c>
      <c r="M4859" s="6" t="str">
        <f aca="false">IF(I4859&lt;=0,"Below 0%",IF(I4859&lt;=0.05,"0-5%",IF(I4859&lt;=0.1,"5-10%",IF(I4859&lt;=0.2,"10-20%",IF(I4859&lt;=0.4,"20-40%","Above 40%")))))</f>
        <v>Below 0%</v>
      </c>
      <c r="N4859" s="6" t="str">
        <f aca="false">IF(AND(H4859&gt;=Summary!$B$25,I4859&gt;=Summary!$B$26,I4859&lt;=Summary!$B$27,J4859&gt;=Summary!$B$28,J4859&lt;=Summary!$B$29,F4859*J4859&gt;1),"Yes","No")</f>
        <v>No</v>
      </c>
    </row>
    <row r="4860" customFormat="false" ht="15" hidden="false" customHeight="false" outlineLevel="0" collapsed="false">
      <c r="A4860" s="6" t="s">
        <v>152</v>
      </c>
      <c r="B4860" s="45" t="n">
        <v>43057</v>
      </c>
      <c r="C4860" s="6" t="s">
        <v>199</v>
      </c>
      <c r="D4860" s="6" t="s">
        <v>202</v>
      </c>
      <c r="E4860" s="6" t="s">
        <v>174</v>
      </c>
      <c r="F4860" s="34" t="n">
        <v>0.244091853499413</v>
      </c>
      <c r="G4860" s="34" t="n">
        <v>0.286885245901639</v>
      </c>
      <c r="H4860" s="34" t="n">
        <v>-0.0427933924022268</v>
      </c>
      <c r="I4860" s="34" t="n">
        <v>-0.149165539230619</v>
      </c>
      <c r="J4860" s="35" t="n">
        <v>3.6</v>
      </c>
      <c r="K4860" s="6" t="n">
        <v>0</v>
      </c>
      <c r="L4860" s="35" t="n">
        <v>-1</v>
      </c>
      <c r="M4860" s="6" t="str">
        <f aca="false">IF(I4860&lt;=0,"Below 0%",IF(I4860&lt;=0.05,"0-5%",IF(I4860&lt;=0.1,"5-10%",IF(I4860&lt;=0.2,"10-20%",IF(I4860&lt;=0.4,"20-40%","Above 40%")))))</f>
        <v>Below 0%</v>
      </c>
      <c r="N4860" s="6" t="str">
        <f aca="false">IF(AND(H4860&gt;=Summary!$B$25,I4860&gt;=Summary!$B$26,I4860&lt;=Summary!$B$27,J4860&gt;=Summary!$B$28,J4860&lt;=Summary!$B$29,F4860*J4860&gt;1),"Yes","No")</f>
        <v>No</v>
      </c>
    </row>
    <row r="4861" customFormat="false" ht="15" hidden="false" customHeight="false" outlineLevel="0" collapsed="false">
      <c r="A4861" s="6" t="s">
        <v>152</v>
      </c>
      <c r="B4861" s="45" t="n">
        <v>43057</v>
      </c>
      <c r="C4861" s="6" t="s">
        <v>199</v>
      </c>
      <c r="D4861" s="6" t="s">
        <v>202</v>
      </c>
      <c r="E4861" s="6" t="s">
        <v>177</v>
      </c>
      <c r="F4861" s="34" t="n">
        <v>0.252882093191147</v>
      </c>
      <c r="G4861" s="34" t="n">
        <v>0.19672131147541</v>
      </c>
      <c r="H4861" s="34" t="n">
        <v>0.056160781715737</v>
      </c>
      <c r="I4861" s="34" t="n">
        <v>0.285483973721663</v>
      </c>
      <c r="J4861" s="35" t="n">
        <v>5.25</v>
      </c>
      <c r="K4861" s="6" t="n">
        <v>0</v>
      </c>
      <c r="L4861" s="35" t="n">
        <v>-1</v>
      </c>
      <c r="M4861" s="6" t="str">
        <f aca="false">IF(I4861&lt;=0,"Below 0%",IF(I4861&lt;=0.05,"0-5%",IF(I4861&lt;=0.1,"5-10%",IF(I4861&lt;=0.2,"10-20%",IF(I4861&lt;=0.4,"20-40%","Above 40%")))))</f>
        <v>20-40%</v>
      </c>
      <c r="N4861" s="6" t="str">
        <f aca="false">IF(AND(H4861&gt;=Summary!$B$25,I4861&gt;=Summary!$B$26,I4861&lt;=Summary!$B$27,J4861&gt;=Summary!$B$28,J4861&lt;=Summary!$B$29,F4861*J4861&gt;1),"Yes","No")</f>
        <v>No</v>
      </c>
    </row>
    <row r="4862" customFormat="false" ht="15" hidden="false" customHeight="false" outlineLevel="0" collapsed="false">
      <c r="A4862" s="6" t="s">
        <v>152</v>
      </c>
      <c r="B4862" s="45" t="n">
        <v>43057</v>
      </c>
      <c r="C4862" s="6" t="s">
        <v>196</v>
      </c>
      <c r="D4862" s="6" t="s">
        <v>175</v>
      </c>
      <c r="E4862" s="6" t="s">
        <v>187</v>
      </c>
      <c r="F4862" s="34" t="n">
        <v>0.478964656591415</v>
      </c>
      <c r="G4862" s="34" t="n">
        <v>0.459290187891441</v>
      </c>
      <c r="H4862" s="34" t="n">
        <v>0.0196744686999749</v>
      </c>
      <c r="I4862" s="34" t="n">
        <v>0.0428366841240362</v>
      </c>
      <c r="J4862" s="35" t="n">
        <v>2.22</v>
      </c>
      <c r="K4862" s="6" t="n">
        <v>1</v>
      </c>
      <c r="L4862" s="35" t="n">
        <v>1.22</v>
      </c>
      <c r="M4862" s="6" t="str">
        <f aca="false">IF(I4862&lt;=0,"Below 0%",IF(I4862&lt;=0.05,"0-5%",IF(I4862&lt;=0.1,"5-10%",IF(I4862&lt;=0.2,"10-20%",IF(I4862&lt;=0.4,"20-40%","Above 40%")))))</f>
        <v>0-5%</v>
      </c>
      <c r="N4862" s="6" t="str">
        <f aca="false">IF(AND(H4862&gt;=Summary!$B$25,I4862&gt;=Summary!$B$26,I4862&lt;=Summary!$B$27,J4862&gt;=Summary!$B$28,J4862&lt;=Summary!$B$29,F4862*J4862&gt;1),"Yes","No")</f>
        <v>No</v>
      </c>
    </row>
    <row r="4863" customFormat="false" ht="15" hidden="false" customHeight="false" outlineLevel="0" collapsed="false">
      <c r="A4863" s="6" t="s">
        <v>152</v>
      </c>
      <c r="B4863" s="45" t="n">
        <v>43057</v>
      </c>
      <c r="C4863" s="6" t="s">
        <v>196</v>
      </c>
      <c r="D4863" s="6" t="s">
        <v>175</v>
      </c>
      <c r="E4863" s="6" t="s">
        <v>174</v>
      </c>
      <c r="F4863" s="34" t="n">
        <v>0.254249036312103</v>
      </c>
      <c r="G4863" s="34" t="n">
        <v>0.308977035490606</v>
      </c>
      <c r="H4863" s="34" t="n">
        <v>-0.0547279991785022</v>
      </c>
      <c r="I4863" s="34" t="n">
        <v>-0.177126429773666</v>
      </c>
      <c r="J4863" s="35" t="n">
        <v>3.3</v>
      </c>
      <c r="K4863" s="6" t="n">
        <v>0</v>
      </c>
      <c r="L4863" s="35" t="n">
        <v>-1</v>
      </c>
      <c r="M4863" s="6" t="str">
        <f aca="false">IF(I4863&lt;=0,"Below 0%",IF(I4863&lt;=0.05,"0-5%",IF(I4863&lt;=0.1,"5-10%",IF(I4863&lt;=0.2,"10-20%",IF(I4863&lt;=0.4,"20-40%","Above 40%")))))</f>
        <v>Below 0%</v>
      </c>
      <c r="N4863" s="6" t="str">
        <f aca="false">IF(AND(H4863&gt;=Summary!$B$25,I4863&gt;=Summary!$B$26,I4863&lt;=Summary!$B$27,J4863&gt;=Summary!$B$28,J4863&lt;=Summary!$B$29,F4863*J4863&gt;1),"Yes","No")</f>
        <v>No</v>
      </c>
    </row>
    <row r="4864" customFormat="false" ht="15" hidden="false" customHeight="false" outlineLevel="0" collapsed="false">
      <c r="A4864" s="6" t="s">
        <v>152</v>
      </c>
      <c r="B4864" s="45" t="n">
        <v>43057</v>
      </c>
      <c r="C4864" s="6" t="s">
        <v>196</v>
      </c>
      <c r="D4864" s="6" t="s">
        <v>175</v>
      </c>
      <c r="E4864" s="6" t="s">
        <v>177</v>
      </c>
      <c r="F4864" s="34" t="n">
        <v>0.266786307096481</v>
      </c>
      <c r="G4864" s="34" t="n">
        <v>0.231732776617954</v>
      </c>
      <c r="H4864" s="34" t="n">
        <v>0.0350535304785273</v>
      </c>
      <c r="I4864" s="34" t="n">
        <v>0.151267036929861</v>
      </c>
      <c r="J4864" s="35" t="n">
        <v>4.4</v>
      </c>
      <c r="K4864" s="6" t="n">
        <v>0</v>
      </c>
      <c r="L4864" s="35" t="n">
        <v>-1</v>
      </c>
      <c r="M4864" s="6" t="str">
        <f aca="false">IF(I4864&lt;=0,"Below 0%",IF(I4864&lt;=0.05,"0-5%",IF(I4864&lt;=0.1,"5-10%",IF(I4864&lt;=0.2,"10-20%",IF(I4864&lt;=0.4,"20-40%","Above 40%")))))</f>
        <v>10-20%</v>
      </c>
      <c r="N4864" s="6" t="str">
        <f aca="false">IF(AND(H4864&gt;=Summary!$B$25,I4864&gt;=Summary!$B$26,I4864&lt;=Summary!$B$27,J4864&gt;=Summary!$B$28,J4864&lt;=Summary!$B$29,F4864*J4864&gt;1),"Yes","No")</f>
        <v>Yes</v>
      </c>
    </row>
    <row r="4865" customFormat="false" ht="15" hidden="false" customHeight="false" outlineLevel="0" collapsed="false">
      <c r="A4865" s="6" t="s">
        <v>152</v>
      </c>
      <c r="B4865" s="45" t="n">
        <v>43057</v>
      </c>
      <c r="C4865" s="6" t="s">
        <v>180</v>
      </c>
      <c r="D4865" s="6" t="s">
        <v>173</v>
      </c>
      <c r="E4865" s="6" t="s">
        <v>187</v>
      </c>
      <c r="F4865" s="34" t="n">
        <v>0.396171152591705</v>
      </c>
      <c r="G4865" s="34" t="n">
        <v>0.391759776536313</v>
      </c>
      <c r="H4865" s="34" t="n">
        <v>0.00441137605539249</v>
      </c>
      <c r="I4865" s="34" t="n">
        <v>0.0112604108936223</v>
      </c>
      <c r="J4865" s="35" t="n">
        <v>2.6</v>
      </c>
      <c r="K4865" s="6" t="n">
        <v>0</v>
      </c>
      <c r="L4865" s="35" t="n">
        <v>-1</v>
      </c>
      <c r="M4865" s="6" t="str">
        <f aca="false">IF(I4865&lt;=0,"Below 0%",IF(I4865&lt;=0.05,"0-5%",IF(I4865&lt;=0.1,"5-10%",IF(I4865&lt;=0.2,"10-20%",IF(I4865&lt;=0.4,"20-40%","Above 40%")))))</f>
        <v>0-5%</v>
      </c>
      <c r="N4865" s="6" t="str">
        <f aca="false">IF(AND(H4865&gt;=Summary!$B$25,I4865&gt;=Summary!$B$26,I4865&lt;=Summary!$B$27,J4865&gt;=Summary!$B$28,J4865&lt;=Summary!$B$29,F4865*J4865&gt;1),"Yes","No")</f>
        <v>No</v>
      </c>
    </row>
    <row r="4866" customFormat="false" ht="15" hidden="false" customHeight="false" outlineLevel="0" collapsed="false">
      <c r="A4866" s="6" t="s">
        <v>152</v>
      </c>
      <c r="B4866" s="45" t="n">
        <v>43057</v>
      </c>
      <c r="C4866" s="6" t="s">
        <v>180</v>
      </c>
      <c r="D4866" s="6" t="s">
        <v>173</v>
      </c>
      <c r="E4866" s="6" t="s">
        <v>174</v>
      </c>
      <c r="F4866" s="34" t="n">
        <v>0.260312467813492</v>
      </c>
      <c r="G4866" s="34" t="n">
        <v>0.308659217877095</v>
      </c>
      <c r="H4866" s="34" t="n">
        <v>-0.0483467500636032</v>
      </c>
      <c r="I4866" s="34" t="n">
        <v>-0.156634719663076</v>
      </c>
      <c r="J4866" s="35" t="n">
        <v>3.3</v>
      </c>
      <c r="K4866" s="6" t="n">
        <v>1</v>
      </c>
      <c r="L4866" s="35" t="n">
        <v>2.3</v>
      </c>
      <c r="M4866" s="6" t="str">
        <f aca="false">IF(I4866&lt;=0,"Below 0%",IF(I4866&lt;=0.05,"0-5%",IF(I4866&lt;=0.1,"5-10%",IF(I4866&lt;=0.2,"10-20%",IF(I4866&lt;=0.4,"20-40%","Above 40%")))))</f>
        <v>Below 0%</v>
      </c>
      <c r="N4866" s="6" t="str">
        <f aca="false">IF(AND(H4866&gt;=Summary!$B$25,I4866&gt;=Summary!$B$26,I4866&lt;=Summary!$B$27,J4866&gt;=Summary!$B$28,J4866&lt;=Summary!$B$29,F4866*J4866&gt;1),"Yes","No")</f>
        <v>No</v>
      </c>
    </row>
    <row r="4867" customFormat="false" ht="15" hidden="false" customHeight="false" outlineLevel="0" collapsed="false">
      <c r="A4867" s="6" t="s">
        <v>152</v>
      </c>
      <c r="B4867" s="45" t="n">
        <v>43057</v>
      </c>
      <c r="C4867" s="6" t="s">
        <v>180</v>
      </c>
      <c r="D4867" s="6" t="s">
        <v>173</v>
      </c>
      <c r="E4867" s="6" t="s">
        <v>177</v>
      </c>
      <c r="F4867" s="34" t="n">
        <v>0.343516349792481</v>
      </c>
      <c r="G4867" s="34" t="n">
        <v>0.299581005586592</v>
      </c>
      <c r="H4867" s="34" t="n">
        <v>0.0439353442058883</v>
      </c>
      <c r="I4867" s="34" t="n">
        <v>0.146655974132476</v>
      </c>
      <c r="J4867" s="35" t="n">
        <v>3.4</v>
      </c>
      <c r="K4867" s="6" t="n">
        <v>0</v>
      </c>
      <c r="L4867" s="35" t="n">
        <v>-1</v>
      </c>
      <c r="M4867" s="6" t="str">
        <f aca="false">IF(I4867&lt;=0,"Below 0%",IF(I4867&lt;=0.05,"0-5%",IF(I4867&lt;=0.1,"5-10%",IF(I4867&lt;=0.2,"10-20%",IF(I4867&lt;=0.4,"20-40%","Above 40%")))))</f>
        <v>10-20%</v>
      </c>
      <c r="N4867" s="6" t="str">
        <f aca="false">IF(AND(H4867&gt;=Summary!$B$25,I4867&gt;=Summary!$B$26,I4867&lt;=Summary!$B$27,J4867&gt;=Summary!$B$28,J4867&lt;=Summary!$B$29,F4867*J4867&gt;1),"Yes","No")</f>
        <v>Yes</v>
      </c>
    </row>
    <row r="4868" customFormat="false" ht="15" hidden="false" customHeight="false" outlineLevel="0" collapsed="false">
      <c r="A4868" s="6" t="s">
        <v>152</v>
      </c>
      <c r="B4868" s="45" t="n">
        <v>43057</v>
      </c>
      <c r="C4868" s="6" t="s">
        <v>195</v>
      </c>
      <c r="D4868" s="6" t="s">
        <v>194</v>
      </c>
      <c r="E4868" s="6" t="s">
        <v>187</v>
      </c>
      <c r="F4868" s="34" t="n">
        <v>0.137788534164429</v>
      </c>
      <c r="G4868" s="34" t="n">
        <v>0.104742644338669</v>
      </c>
      <c r="H4868" s="34" t="n">
        <v>0.03304588982576</v>
      </c>
      <c r="I4868" s="34" t="n">
        <v>0.315496043033928</v>
      </c>
      <c r="J4868" s="35" t="n">
        <v>9.5</v>
      </c>
      <c r="K4868" s="6" t="n">
        <v>0</v>
      </c>
      <c r="L4868" s="35" t="n">
        <v>-1</v>
      </c>
      <c r="M4868" s="6" t="str">
        <f aca="false">IF(I4868&lt;=0,"Below 0%",IF(I4868&lt;=0.05,"0-5%",IF(I4868&lt;=0.1,"5-10%",IF(I4868&lt;=0.2,"10-20%",IF(I4868&lt;=0.4,"20-40%","Above 40%")))))</f>
        <v>20-40%</v>
      </c>
      <c r="N4868" s="6" t="str">
        <f aca="false">IF(AND(H4868&gt;=Summary!$B$25,I4868&gt;=Summary!$B$26,I4868&lt;=Summary!$B$27,J4868&gt;=Summary!$B$28,J4868&lt;=Summary!$B$29,F4868*J4868&gt;1),"Yes","No")</f>
        <v>No</v>
      </c>
    </row>
    <row r="4869" customFormat="false" ht="15" hidden="false" customHeight="false" outlineLevel="0" collapsed="false">
      <c r="A4869" s="6" t="s">
        <v>152</v>
      </c>
      <c r="B4869" s="45" t="n">
        <v>43057</v>
      </c>
      <c r="C4869" s="6" t="s">
        <v>195</v>
      </c>
      <c r="D4869" s="6" t="s">
        <v>194</v>
      </c>
      <c r="E4869" s="6" t="s">
        <v>174</v>
      </c>
      <c r="F4869" s="34" t="n">
        <v>0.158690437674522</v>
      </c>
      <c r="G4869" s="34" t="n">
        <v>0.168939748933337</v>
      </c>
      <c r="H4869" s="34" t="n">
        <v>-0.0102493112588142</v>
      </c>
      <c r="I4869" s="34" t="n">
        <v>-0.060668441403086</v>
      </c>
      <c r="J4869" s="35" t="n">
        <v>5.89</v>
      </c>
      <c r="K4869" s="6" t="n">
        <v>0</v>
      </c>
      <c r="L4869" s="35" t="n">
        <v>-1</v>
      </c>
      <c r="M4869" s="6" t="str">
        <f aca="false">IF(I4869&lt;=0,"Below 0%",IF(I4869&lt;=0.05,"0-5%",IF(I4869&lt;=0.1,"5-10%",IF(I4869&lt;=0.2,"10-20%",IF(I4869&lt;=0.4,"20-40%","Above 40%")))))</f>
        <v>Below 0%</v>
      </c>
      <c r="N4869" s="6" t="str">
        <f aca="false">IF(AND(H4869&gt;=Summary!$B$25,I4869&gt;=Summary!$B$26,I4869&lt;=Summary!$B$27,J4869&gt;=Summary!$B$28,J4869&lt;=Summary!$B$29,F4869*J4869&gt;1),"Yes","No")</f>
        <v>No</v>
      </c>
    </row>
    <row r="4870" customFormat="false" ht="15" hidden="false" customHeight="false" outlineLevel="0" collapsed="false">
      <c r="A4870" s="6" t="s">
        <v>152</v>
      </c>
      <c r="B4870" s="45" t="n">
        <v>43057</v>
      </c>
      <c r="C4870" s="6" t="s">
        <v>195</v>
      </c>
      <c r="D4870" s="6" t="s">
        <v>194</v>
      </c>
      <c r="E4870" s="6" t="s">
        <v>177</v>
      </c>
      <c r="F4870" s="34" t="n">
        <v>0.703521013259888</v>
      </c>
      <c r="G4870" s="34" t="n">
        <v>0.726317606727995</v>
      </c>
      <c r="H4870" s="34" t="n">
        <v>-0.0227965934681069</v>
      </c>
      <c r="I4870" s="34" t="n">
        <v>-0.03138653566558</v>
      </c>
      <c r="J4870" s="35" t="n">
        <v>1.37</v>
      </c>
      <c r="K4870" s="6" t="n">
        <v>1</v>
      </c>
      <c r="L4870" s="35" t="n">
        <v>0.37</v>
      </c>
      <c r="M4870" s="6" t="str">
        <f aca="false">IF(I4870&lt;=0,"Below 0%",IF(I4870&lt;=0.05,"0-5%",IF(I4870&lt;=0.1,"5-10%",IF(I4870&lt;=0.2,"10-20%",IF(I4870&lt;=0.4,"20-40%","Above 40%")))))</f>
        <v>Below 0%</v>
      </c>
      <c r="N4870" s="6" t="str">
        <f aca="false">IF(AND(H4870&gt;=Summary!$B$25,I4870&gt;=Summary!$B$26,I4870&lt;=Summary!$B$27,J4870&gt;=Summary!$B$28,J4870&lt;=Summary!$B$29,F4870*J4870&gt;1),"Yes","No")</f>
        <v>No</v>
      </c>
    </row>
    <row r="4871" customFormat="false" ht="15" hidden="false" customHeight="false" outlineLevel="0" collapsed="false">
      <c r="A4871" s="6" t="s">
        <v>152</v>
      </c>
      <c r="B4871" s="45" t="n">
        <v>43057</v>
      </c>
      <c r="C4871" s="6" t="s">
        <v>183</v>
      </c>
      <c r="D4871" s="6" t="s">
        <v>179</v>
      </c>
      <c r="E4871" s="6" t="s">
        <v>187</v>
      </c>
      <c r="F4871" s="34" t="n">
        <v>0.673744022846222</v>
      </c>
      <c r="G4871" s="34" t="n">
        <v>0.697790059173279</v>
      </c>
      <c r="H4871" s="34" t="n">
        <v>-0.024046036327057</v>
      </c>
      <c r="I4871" s="34" t="n">
        <v>-0.0344602735607126</v>
      </c>
      <c r="J4871" s="35" t="n">
        <v>1.45</v>
      </c>
      <c r="K4871" s="6" t="n">
        <v>1</v>
      </c>
      <c r="L4871" s="35" t="n">
        <v>0.45</v>
      </c>
      <c r="M4871" s="6" t="str">
        <f aca="false">IF(I4871&lt;=0,"Below 0%",IF(I4871&lt;=0.05,"0-5%",IF(I4871&lt;=0.1,"5-10%",IF(I4871&lt;=0.2,"10-20%",IF(I4871&lt;=0.4,"20-40%","Above 40%")))))</f>
        <v>Below 0%</v>
      </c>
      <c r="N4871" s="6" t="str">
        <f aca="false">IF(AND(H4871&gt;=Summary!$B$25,I4871&gt;=Summary!$B$26,I4871&lt;=Summary!$B$27,J4871&gt;=Summary!$B$28,J4871&lt;=Summary!$B$29,F4871*J4871&gt;1),"Yes","No")</f>
        <v>No</v>
      </c>
    </row>
    <row r="4872" customFormat="false" ht="15" hidden="false" customHeight="false" outlineLevel="0" collapsed="false">
      <c r="A4872" s="6" t="s">
        <v>152</v>
      </c>
      <c r="B4872" s="45" t="n">
        <v>43057</v>
      </c>
      <c r="C4872" s="6" t="s">
        <v>183</v>
      </c>
      <c r="D4872" s="6" t="s">
        <v>179</v>
      </c>
      <c r="E4872" s="6" t="s">
        <v>174</v>
      </c>
      <c r="F4872" s="34" t="n">
        <v>0.164621993899345</v>
      </c>
      <c r="G4872" s="34" t="n">
        <v>0.195705142321326</v>
      </c>
      <c r="H4872" s="34" t="n">
        <v>-0.0310831484219804</v>
      </c>
      <c r="I4872" s="34" t="n">
        <v>-0.158826426599182</v>
      </c>
      <c r="J4872" s="35" t="n">
        <v>5.17</v>
      </c>
      <c r="K4872" s="6" t="n">
        <v>0</v>
      </c>
      <c r="L4872" s="35" t="n">
        <v>-1</v>
      </c>
      <c r="M4872" s="6" t="str">
        <f aca="false">IF(I4872&lt;=0,"Below 0%",IF(I4872&lt;=0.05,"0-5%",IF(I4872&lt;=0.1,"5-10%",IF(I4872&lt;=0.2,"10-20%",IF(I4872&lt;=0.4,"20-40%","Above 40%")))))</f>
        <v>Below 0%</v>
      </c>
      <c r="N4872" s="6" t="str">
        <f aca="false">IF(AND(H4872&gt;=Summary!$B$25,I4872&gt;=Summary!$B$26,I4872&lt;=Summary!$B$27,J4872&gt;=Summary!$B$28,J4872&lt;=Summary!$B$29,F4872*J4872&gt;1),"Yes","No")</f>
        <v>No</v>
      </c>
    </row>
    <row r="4873" customFormat="false" ht="15" hidden="false" customHeight="false" outlineLevel="0" collapsed="false">
      <c r="A4873" s="6" t="s">
        <v>152</v>
      </c>
      <c r="B4873" s="45" t="n">
        <v>43057</v>
      </c>
      <c r="C4873" s="6" t="s">
        <v>183</v>
      </c>
      <c r="D4873" s="6" t="s">
        <v>179</v>
      </c>
      <c r="E4873" s="6" t="s">
        <v>177</v>
      </c>
      <c r="F4873" s="34" t="n">
        <v>0.161633998155594</v>
      </c>
      <c r="G4873" s="34" t="n">
        <v>0.106504798505395</v>
      </c>
      <c r="H4873" s="34" t="n">
        <v>0.0551291996501987</v>
      </c>
      <c r="I4873" s="34" t="n">
        <v>0.517621744971481</v>
      </c>
      <c r="J4873" s="35" t="n">
        <v>9.5</v>
      </c>
      <c r="K4873" s="6" t="n">
        <v>0</v>
      </c>
      <c r="L4873" s="35" t="n">
        <v>-1</v>
      </c>
      <c r="M4873" s="6" t="str">
        <f aca="false">IF(I4873&lt;=0,"Below 0%",IF(I4873&lt;=0.05,"0-5%",IF(I4873&lt;=0.1,"5-10%",IF(I4873&lt;=0.2,"10-20%",IF(I4873&lt;=0.4,"20-40%","Above 40%")))))</f>
        <v>Above 40%</v>
      </c>
      <c r="N4873" s="6" t="str">
        <f aca="false">IF(AND(H4873&gt;=Summary!$B$25,I4873&gt;=Summary!$B$26,I4873&lt;=Summary!$B$27,J4873&gt;=Summary!$B$28,J4873&lt;=Summary!$B$29,F4873*J4873&gt;1),"Yes","No")</f>
        <v>No</v>
      </c>
    </row>
    <row r="4874" customFormat="false" ht="15" hidden="false" customHeight="false" outlineLevel="0" collapsed="false">
      <c r="A4874" s="6" t="s">
        <v>152</v>
      </c>
      <c r="B4874" s="45" t="n">
        <v>43057</v>
      </c>
      <c r="C4874" s="6" t="s">
        <v>176</v>
      </c>
      <c r="D4874" s="6" t="s">
        <v>188</v>
      </c>
      <c r="E4874" s="6" t="s">
        <v>187</v>
      </c>
      <c r="F4874" s="34" t="n">
        <v>0.698371469974518</v>
      </c>
      <c r="G4874" s="34" t="n">
        <v>0.762890213960014</v>
      </c>
      <c r="H4874" s="34" t="n">
        <v>-0.0645187439854961</v>
      </c>
      <c r="I4874" s="34" t="n">
        <v>-0.0845714662540916</v>
      </c>
      <c r="J4874" s="35" t="n">
        <v>1.3</v>
      </c>
      <c r="K4874" s="6" t="n">
        <v>1</v>
      </c>
      <c r="L4874" s="35" t="n">
        <v>0.3</v>
      </c>
      <c r="M4874" s="6" t="str">
        <f aca="false">IF(I4874&lt;=0,"Below 0%",IF(I4874&lt;=0.05,"0-5%",IF(I4874&lt;=0.1,"5-10%",IF(I4874&lt;=0.2,"10-20%",IF(I4874&lt;=0.4,"20-40%","Above 40%")))))</f>
        <v>Below 0%</v>
      </c>
      <c r="N4874" s="6" t="str">
        <f aca="false">IF(AND(H4874&gt;=Summary!$B$25,I4874&gt;=Summary!$B$26,I4874&lt;=Summary!$B$27,J4874&gt;=Summary!$B$28,J4874&lt;=Summary!$B$29,F4874*J4874&gt;1),"Yes","No")</f>
        <v>No</v>
      </c>
    </row>
    <row r="4875" customFormat="false" ht="15" hidden="false" customHeight="false" outlineLevel="0" collapsed="false">
      <c r="A4875" s="6" t="s">
        <v>152</v>
      </c>
      <c r="B4875" s="45" t="n">
        <v>43057</v>
      </c>
      <c r="C4875" s="6" t="s">
        <v>176</v>
      </c>
      <c r="D4875" s="6" t="s">
        <v>188</v>
      </c>
      <c r="E4875" s="6" t="s">
        <v>174</v>
      </c>
      <c r="F4875" s="34" t="n">
        <v>0.168272078037262</v>
      </c>
      <c r="G4875" s="34" t="n">
        <v>0.170992634163451</v>
      </c>
      <c r="H4875" s="34" t="n">
        <v>-0.00272055612618946</v>
      </c>
      <c r="I4875" s="34" t="n">
        <v>-0.0159103702887511</v>
      </c>
      <c r="J4875" s="35" t="n">
        <v>5.8</v>
      </c>
      <c r="K4875" s="6" t="n">
        <v>0</v>
      </c>
      <c r="L4875" s="35" t="n">
        <v>-1</v>
      </c>
      <c r="M4875" s="6" t="str">
        <f aca="false">IF(I4875&lt;=0,"Below 0%",IF(I4875&lt;=0.05,"0-5%",IF(I4875&lt;=0.1,"5-10%",IF(I4875&lt;=0.2,"10-20%",IF(I4875&lt;=0.4,"20-40%","Above 40%")))))</f>
        <v>Below 0%</v>
      </c>
      <c r="N4875" s="6" t="str">
        <f aca="false">IF(AND(H4875&gt;=Summary!$B$25,I4875&gt;=Summary!$B$26,I4875&lt;=Summary!$B$27,J4875&gt;=Summary!$B$28,J4875&lt;=Summary!$B$29,F4875*J4875&gt;1),"Yes","No")</f>
        <v>No</v>
      </c>
    </row>
    <row r="4876" customFormat="false" ht="15" hidden="false" customHeight="false" outlineLevel="0" collapsed="false">
      <c r="A4876" s="6" t="s">
        <v>152</v>
      </c>
      <c r="B4876" s="45" t="n">
        <v>43057</v>
      </c>
      <c r="C4876" s="6" t="s">
        <v>176</v>
      </c>
      <c r="D4876" s="6" t="s">
        <v>188</v>
      </c>
      <c r="E4876" s="6" t="s">
        <v>177</v>
      </c>
      <c r="F4876" s="34" t="n">
        <v>0.13335645198822</v>
      </c>
      <c r="G4876" s="34" t="n">
        <v>0.0661171518765346</v>
      </c>
      <c r="H4876" s="34" t="n">
        <v>0.0672393001116857</v>
      </c>
      <c r="I4876" s="34" t="n">
        <v>1.0169721199916</v>
      </c>
      <c r="J4876" s="35" t="n">
        <v>15</v>
      </c>
      <c r="K4876" s="6" t="n">
        <v>0</v>
      </c>
      <c r="L4876" s="35" t="n">
        <v>-1</v>
      </c>
      <c r="M4876" s="6" t="str">
        <f aca="false">IF(I4876&lt;=0,"Below 0%",IF(I4876&lt;=0.05,"0-5%",IF(I4876&lt;=0.1,"5-10%",IF(I4876&lt;=0.2,"10-20%",IF(I4876&lt;=0.4,"20-40%","Above 40%")))))</f>
        <v>Above 40%</v>
      </c>
      <c r="N4876" s="6" t="str">
        <f aca="false">IF(AND(H4876&gt;=Summary!$B$25,I4876&gt;=Summary!$B$26,I4876&lt;=Summary!$B$27,J4876&gt;=Summary!$B$28,J4876&lt;=Summary!$B$29,F4876*J4876&gt;1),"Yes","No")</f>
        <v>No</v>
      </c>
    </row>
    <row r="4877" customFormat="false" ht="15" hidden="false" customHeight="false" outlineLevel="0" collapsed="false">
      <c r="A4877" s="6" t="s">
        <v>152</v>
      </c>
      <c r="B4877" s="45" t="n">
        <v>43057</v>
      </c>
      <c r="C4877" s="6" t="s">
        <v>178</v>
      </c>
      <c r="D4877" s="6" t="s">
        <v>190</v>
      </c>
      <c r="E4877" s="6" t="s">
        <v>187</v>
      </c>
      <c r="F4877" s="34" t="n">
        <v>0.198850139975548</v>
      </c>
      <c r="G4877" s="34" t="n">
        <v>0.153262347077481</v>
      </c>
      <c r="H4877" s="34" t="n">
        <v>0.0455877928980671</v>
      </c>
      <c r="I4877" s="34" t="n">
        <v>0.297449398155311</v>
      </c>
      <c r="J4877" s="35" t="n">
        <v>6.5</v>
      </c>
      <c r="K4877" s="6" t="n">
        <v>0</v>
      </c>
      <c r="L4877" s="35" t="n">
        <v>-1</v>
      </c>
      <c r="M4877" s="6" t="str">
        <f aca="false">IF(I4877&lt;=0,"Below 0%",IF(I4877&lt;=0.05,"0-5%",IF(I4877&lt;=0.1,"5-10%",IF(I4877&lt;=0.2,"10-20%",IF(I4877&lt;=0.4,"20-40%","Above 40%")))))</f>
        <v>20-40%</v>
      </c>
      <c r="N4877" s="6" t="str">
        <f aca="false">IF(AND(H4877&gt;=Summary!$B$25,I4877&gt;=Summary!$B$26,I4877&lt;=Summary!$B$27,J4877&gt;=Summary!$B$28,J4877&lt;=Summary!$B$29,F4877*J4877&gt;1),"Yes","No")</f>
        <v>No</v>
      </c>
    </row>
    <row r="4878" customFormat="false" ht="15" hidden="false" customHeight="false" outlineLevel="0" collapsed="false">
      <c r="A4878" s="6" t="s">
        <v>152</v>
      </c>
      <c r="B4878" s="45" t="n">
        <v>43057</v>
      </c>
      <c r="C4878" s="6" t="s">
        <v>178</v>
      </c>
      <c r="D4878" s="6" t="s">
        <v>190</v>
      </c>
      <c r="E4878" s="6" t="s">
        <v>174</v>
      </c>
      <c r="F4878" s="34" t="n">
        <v>0.15264318883419</v>
      </c>
      <c r="G4878" s="34" t="n">
        <v>0.242976891708201</v>
      </c>
      <c r="H4878" s="34" t="n">
        <v>-0.0903337028740108</v>
      </c>
      <c r="I4878" s="34" t="n">
        <v>-0.371778987865626</v>
      </c>
      <c r="J4878" s="35" t="n">
        <v>4.1</v>
      </c>
      <c r="K4878" s="6" t="n">
        <v>0</v>
      </c>
      <c r="L4878" s="35" t="n">
        <v>-1</v>
      </c>
      <c r="M4878" s="6" t="str">
        <f aca="false">IF(I4878&lt;=0,"Below 0%",IF(I4878&lt;=0.05,"0-5%",IF(I4878&lt;=0.1,"5-10%",IF(I4878&lt;=0.2,"10-20%",IF(I4878&lt;=0.4,"20-40%","Above 40%")))))</f>
        <v>Below 0%</v>
      </c>
      <c r="N4878" s="6" t="str">
        <f aca="false">IF(AND(H4878&gt;=Summary!$B$25,I4878&gt;=Summary!$B$26,I4878&lt;=Summary!$B$27,J4878&gt;=Summary!$B$28,J4878&lt;=Summary!$B$29,F4878*J4878&gt;1),"Yes","No")</f>
        <v>No</v>
      </c>
    </row>
    <row r="4879" customFormat="false" ht="15" hidden="false" customHeight="false" outlineLevel="0" collapsed="false">
      <c r="A4879" s="6" t="s">
        <v>152</v>
      </c>
      <c r="B4879" s="45" t="n">
        <v>43057</v>
      </c>
      <c r="C4879" s="6" t="s">
        <v>178</v>
      </c>
      <c r="D4879" s="6" t="s">
        <v>190</v>
      </c>
      <c r="E4879" s="6" t="s">
        <v>177</v>
      </c>
      <c r="F4879" s="34" t="n">
        <v>0.64850664138794</v>
      </c>
      <c r="G4879" s="34" t="n">
        <v>0.603760761214318</v>
      </c>
      <c r="H4879" s="34" t="n">
        <v>0.0447458801736214</v>
      </c>
      <c r="I4879" s="34" t="n">
        <v>0.074111938118711</v>
      </c>
      <c r="J4879" s="35" t="n">
        <v>1.65</v>
      </c>
      <c r="K4879" s="6" t="n">
        <v>1</v>
      </c>
      <c r="L4879" s="35" t="n">
        <v>0.65</v>
      </c>
      <c r="M4879" s="6" t="str">
        <f aca="false">IF(I4879&lt;=0,"Below 0%",IF(I4879&lt;=0.05,"0-5%",IF(I4879&lt;=0.1,"5-10%",IF(I4879&lt;=0.2,"10-20%",IF(I4879&lt;=0.4,"20-40%","Above 40%")))))</f>
        <v>5-10%</v>
      </c>
      <c r="N4879" s="6" t="str">
        <f aca="false">IF(AND(H4879&gt;=Summary!$B$25,I4879&gt;=Summary!$B$26,I4879&lt;=Summary!$B$27,J4879&gt;=Summary!$B$28,J4879&lt;=Summary!$B$29,F4879*J4879&gt;1),"Yes","No")</f>
        <v>No</v>
      </c>
    </row>
    <row r="4880" customFormat="false" ht="15" hidden="false" customHeight="false" outlineLevel="0" collapsed="false">
      <c r="A4880" s="6" t="s">
        <v>152</v>
      </c>
      <c r="B4880" s="45" t="n">
        <v>43058</v>
      </c>
      <c r="C4880" s="6" t="s">
        <v>198</v>
      </c>
      <c r="D4880" s="6" t="s">
        <v>189</v>
      </c>
      <c r="E4880" s="6" t="s">
        <v>187</v>
      </c>
      <c r="F4880" s="34" t="n">
        <v>0.507205367088318</v>
      </c>
      <c r="G4880" s="34" t="n">
        <v>0.453731343283582</v>
      </c>
      <c r="H4880" s="34" t="n">
        <v>0.0534740238047358</v>
      </c>
      <c r="I4880" s="34" t="n">
        <v>0.117853934043332</v>
      </c>
      <c r="J4880" s="35" t="n">
        <v>2.2</v>
      </c>
      <c r="K4880" s="6" t="n">
        <v>1</v>
      </c>
      <c r="L4880" s="35" t="n">
        <v>1.2</v>
      </c>
      <c r="M4880" s="6" t="str">
        <f aca="false">IF(I4880&lt;=0,"Below 0%",IF(I4880&lt;=0.05,"0-5%",IF(I4880&lt;=0.1,"5-10%",IF(I4880&lt;=0.2,"10-20%",IF(I4880&lt;=0.4,"20-40%","Above 40%")))))</f>
        <v>10-20%</v>
      </c>
      <c r="N4880" s="6" t="str">
        <f aca="false">IF(AND(H4880&gt;=Summary!$B$25,I4880&gt;=Summary!$B$26,I4880&lt;=Summary!$B$27,J4880&gt;=Summary!$B$28,J4880&lt;=Summary!$B$29,F4880*J4880&gt;1),"Yes","No")</f>
        <v>Yes</v>
      </c>
    </row>
    <row r="4881" customFormat="false" ht="15" hidden="false" customHeight="false" outlineLevel="0" collapsed="false">
      <c r="A4881" s="6" t="s">
        <v>152</v>
      </c>
      <c r="B4881" s="45" t="n">
        <v>43058</v>
      </c>
      <c r="C4881" s="6" t="s">
        <v>198</v>
      </c>
      <c r="D4881" s="6" t="s">
        <v>189</v>
      </c>
      <c r="E4881" s="6" t="s">
        <v>174</v>
      </c>
      <c r="F4881" s="34" t="n">
        <v>0.299679577350617</v>
      </c>
      <c r="G4881" s="34" t="n">
        <v>0.283582089552239</v>
      </c>
      <c r="H4881" s="34" t="n">
        <v>0.0160974877983777</v>
      </c>
      <c r="I4881" s="34" t="n">
        <v>0.0567648253942792</v>
      </c>
      <c r="J4881" s="35" t="n">
        <v>3.52</v>
      </c>
      <c r="K4881" s="6" t="n">
        <v>0</v>
      </c>
      <c r="L4881" s="35" t="n">
        <v>-1</v>
      </c>
      <c r="M4881" s="6" t="str">
        <f aca="false">IF(I4881&lt;=0,"Below 0%",IF(I4881&lt;=0.05,"0-5%",IF(I4881&lt;=0.1,"5-10%",IF(I4881&lt;=0.2,"10-20%",IF(I4881&lt;=0.4,"20-40%","Above 40%")))))</f>
        <v>5-10%</v>
      </c>
      <c r="N4881" s="6" t="str">
        <f aca="false">IF(AND(H4881&gt;=Summary!$B$25,I4881&gt;=Summary!$B$26,I4881&lt;=Summary!$B$27,J4881&gt;=Summary!$B$28,J4881&lt;=Summary!$B$29,F4881*J4881&gt;1),"Yes","No")</f>
        <v>No</v>
      </c>
    </row>
    <row r="4882" customFormat="false" ht="15" hidden="false" customHeight="false" outlineLevel="0" collapsed="false">
      <c r="A4882" s="6" t="s">
        <v>152</v>
      </c>
      <c r="B4882" s="45" t="n">
        <v>43058</v>
      </c>
      <c r="C4882" s="6" t="s">
        <v>198</v>
      </c>
      <c r="D4882" s="6" t="s">
        <v>189</v>
      </c>
      <c r="E4882" s="6" t="s">
        <v>177</v>
      </c>
      <c r="F4882" s="34" t="n">
        <v>0.193115070462227</v>
      </c>
      <c r="G4882" s="34" t="n">
        <v>0.262686567164179</v>
      </c>
      <c r="H4882" s="34" t="n">
        <v>-0.0695714967019522</v>
      </c>
      <c r="I4882" s="34" t="n">
        <v>-0.264846038581295</v>
      </c>
      <c r="J4882" s="35" t="n">
        <v>3.8</v>
      </c>
      <c r="K4882" s="6" t="n">
        <v>0</v>
      </c>
      <c r="L4882" s="35" t="n">
        <v>-1</v>
      </c>
      <c r="M4882" s="6" t="str">
        <f aca="false">IF(I4882&lt;=0,"Below 0%",IF(I4882&lt;=0.05,"0-5%",IF(I4882&lt;=0.1,"5-10%",IF(I4882&lt;=0.2,"10-20%",IF(I4882&lt;=0.4,"20-40%","Above 40%")))))</f>
        <v>Below 0%</v>
      </c>
      <c r="N4882" s="6" t="str">
        <f aca="false">IF(AND(H4882&gt;=Summary!$B$25,I4882&gt;=Summary!$B$26,I4882&lt;=Summary!$B$27,J4882&gt;=Summary!$B$28,J4882&lt;=Summary!$B$29,F4882*J4882&gt;1),"Yes","No")</f>
        <v>No</v>
      </c>
    </row>
    <row r="4883" customFormat="false" ht="15" hidden="false" customHeight="false" outlineLevel="0" collapsed="false">
      <c r="A4883" s="6" t="s">
        <v>152</v>
      </c>
      <c r="B4883" s="45" t="n">
        <v>43059</v>
      </c>
      <c r="C4883" s="6" t="s">
        <v>201</v>
      </c>
      <c r="D4883" s="6" t="s">
        <v>192</v>
      </c>
      <c r="E4883" s="6" t="s">
        <v>187</v>
      </c>
      <c r="F4883" s="34" t="n">
        <v>0.456074684858322</v>
      </c>
      <c r="G4883" s="34" t="n">
        <v>0.410097087378641</v>
      </c>
      <c r="H4883" s="34" t="n">
        <v>0.0459775974796814</v>
      </c>
      <c r="I4883" s="34" t="n">
        <v>0.112113933248276</v>
      </c>
      <c r="J4883" s="35" t="n">
        <v>2.45</v>
      </c>
      <c r="K4883" s="6" t="n">
        <v>0</v>
      </c>
      <c r="L4883" s="35" t="n">
        <v>-1</v>
      </c>
      <c r="M4883" s="6" t="str">
        <f aca="false">IF(I4883&lt;=0,"Below 0%",IF(I4883&lt;=0.05,"0-5%",IF(I4883&lt;=0.1,"5-10%",IF(I4883&lt;=0.2,"10-20%",IF(I4883&lt;=0.4,"20-40%","Above 40%")))))</f>
        <v>10-20%</v>
      </c>
      <c r="N4883" s="6" t="str">
        <f aca="false">IF(AND(H4883&gt;=Summary!$B$25,I4883&gt;=Summary!$B$26,I4883&lt;=Summary!$B$27,J4883&gt;=Summary!$B$28,J4883&lt;=Summary!$B$29,F4883*J4883&gt;1),"Yes","No")</f>
        <v>Yes</v>
      </c>
    </row>
    <row r="4884" customFormat="false" ht="15" hidden="false" customHeight="false" outlineLevel="0" collapsed="false">
      <c r="A4884" s="6" t="s">
        <v>152</v>
      </c>
      <c r="B4884" s="45" t="n">
        <v>43059</v>
      </c>
      <c r="C4884" s="6" t="s">
        <v>201</v>
      </c>
      <c r="D4884" s="6" t="s">
        <v>192</v>
      </c>
      <c r="E4884" s="6" t="s">
        <v>174</v>
      </c>
      <c r="F4884" s="34" t="n">
        <v>0.292365610599518</v>
      </c>
      <c r="G4884" s="34" t="n">
        <v>0.304466019417476</v>
      </c>
      <c r="H4884" s="34" t="n">
        <v>-0.0121004088179579</v>
      </c>
      <c r="I4884" s="34" t="n">
        <v>-0.0397430519212264</v>
      </c>
      <c r="J4884" s="35" t="n">
        <v>3.3</v>
      </c>
      <c r="K4884" s="6" t="n">
        <v>1</v>
      </c>
      <c r="L4884" s="35" t="n">
        <v>2.3</v>
      </c>
      <c r="M4884" s="6" t="str">
        <f aca="false">IF(I4884&lt;=0,"Below 0%",IF(I4884&lt;=0.05,"0-5%",IF(I4884&lt;=0.1,"5-10%",IF(I4884&lt;=0.2,"10-20%",IF(I4884&lt;=0.4,"20-40%","Above 40%")))))</f>
        <v>Below 0%</v>
      </c>
      <c r="N4884" s="6" t="str">
        <f aca="false">IF(AND(H4884&gt;=Summary!$B$25,I4884&gt;=Summary!$B$26,I4884&lt;=Summary!$B$27,J4884&gt;=Summary!$B$28,J4884&lt;=Summary!$B$29,F4884*J4884&gt;1),"Yes","No")</f>
        <v>No</v>
      </c>
    </row>
    <row r="4885" customFormat="false" ht="15" hidden="false" customHeight="false" outlineLevel="0" collapsed="false">
      <c r="A4885" s="6" t="s">
        <v>152</v>
      </c>
      <c r="B4885" s="45" t="n">
        <v>43059</v>
      </c>
      <c r="C4885" s="6" t="s">
        <v>201</v>
      </c>
      <c r="D4885" s="6" t="s">
        <v>192</v>
      </c>
      <c r="E4885" s="6" t="s">
        <v>177</v>
      </c>
      <c r="F4885" s="34" t="n">
        <v>0.25155970454216</v>
      </c>
      <c r="G4885" s="34" t="n">
        <v>0.285436893203884</v>
      </c>
      <c r="H4885" s="34" t="n">
        <v>-0.0338771886617235</v>
      </c>
      <c r="I4885" s="34" t="n">
        <v>-0.118685388848895</v>
      </c>
      <c r="J4885" s="35" t="n">
        <v>3.52</v>
      </c>
      <c r="K4885" s="6" t="n">
        <v>0</v>
      </c>
      <c r="L4885" s="35" t="n">
        <v>-1</v>
      </c>
      <c r="M4885" s="6" t="str">
        <f aca="false">IF(I4885&lt;=0,"Below 0%",IF(I4885&lt;=0.05,"0-5%",IF(I4885&lt;=0.1,"5-10%",IF(I4885&lt;=0.2,"10-20%",IF(I4885&lt;=0.4,"20-40%","Above 40%")))))</f>
        <v>Below 0%</v>
      </c>
      <c r="N4885" s="6" t="str">
        <f aca="false">IF(AND(H4885&gt;=Summary!$B$25,I4885&gt;=Summary!$B$26,I4885&lt;=Summary!$B$27,J4885&gt;=Summary!$B$28,J4885&lt;=Summary!$B$29,F4885*J4885&gt;1),"Yes","No")</f>
        <v>No</v>
      </c>
    </row>
    <row r="4886" customFormat="false" ht="15" hidden="false" customHeight="false" outlineLevel="0" collapsed="false">
      <c r="A4886" s="6" t="s">
        <v>152</v>
      </c>
      <c r="B4886" s="45" t="n">
        <v>43063</v>
      </c>
      <c r="C4886" s="6" t="s">
        <v>189</v>
      </c>
      <c r="D4886" s="6" t="s">
        <v>195</v>
      </c>
      <c r="E4886" s="6" t="s">
        <v>187</v>
      </c>
      <c r="F4886" s="34" t="n">
        <v>0.363429844379425</v>
      </c>
      <c r="G4886" s="34" t="n">
        <v>0.350737489819926</v>
      </c>
      <c r="H4886" s="34" t="n">
        <v>0.0126923545594992</v>
      </c>
      <c r="I4886" s="34" t="n">
        <v>0.0361876187402028</v>
      </c>
      <c r="J4886" s="35" t="n">
        <v>2.87</v>
      </c>
      <c r="K4886" s="6" t="n">
        <v>0</v>
      </c>
      <c r="L4886" s="35" t="n">
        <v>-1</v>
      </c>
      <c r="M4886" s="6" t="str">
        <f aca="false">IF(I4886&lt;=0,"Below 0%",IF(I4886&lt;=0.05,"0-5%",IF(I4886&lt;=0.1,"5-10%",IF(I4886&lt;=0.2,"10-20%",IF(I4886&lt;=0.4,"20-40%","Above 40%")))))</f>
        <v>0-5%</v>
      </c>
      <c r="N4886" s="6" t="str">
        <f aca="false">IF(AND(H4886&gt;=Summary!$B$25,I4886&gt;=Summary!$B$26,I4886&lt;=Summary!$B$27,J4886&gt;=Summary!$B$28,J4886&lt;=Summary!$B$29,F4886*J4886&gt;1),"Yes","No")</f>
        <v>No</v>
      </c>
    </row>
    <row r="4887" customFormat="false" ht="15" hidden="false" customHeight="false" outlineLevel="0" collapsed="false">
      <c r="A4887" s="6" t="s">
        <v>152</v>
      </c>
      <c r="B4887" s="45" t="n">
        <v>43063</v>
      </c>
      <c r="C4887" s="6" t="s">
        <v>189</v>
      </c>
      <c r="D4887" s="6" t="s">
        <v>195</v>
      </c>
      <c r="E4887" s="6" t="s">
        <v>174</v>
      </c>
      <c r="F4887" s="34" t="n">
        <v>0.270848989486694</v>
      </c>
      <c r="G4887" s="34" t="n">
        <v>0.296063704642114</v>
      </c>
      <c r="H4887" s="34" t="n">
        <v>-0.0252147151554195</v>
      </c>
      <c r="I4887" s="34" t="n">
        <v>-0.0851665190972984</v>
      </c>
      <c r="J4887" s="35" t="n">
        <v>3.4</v>
      </c>
      <c r="K4887" s="6" t="n">
        <v>1</v>
      </c>
      <c r="L4887" s="35" t="n">
        <v>2.4</v>
      </c>
      <c r="M4887" s="6" t="str">
        <f aca="false">IF(I4887&lt;=0,"Below 0%",IF(I4887&lt;=0.05,"0-5%",IF(I4887&lt;=0.1,"5-10%",IF(I4887&lt;=0.2,"10-20%",IF(I4887&lt;=0.4,"20-40%","Above 40%")))))</f>
        <v>Below 0%</v>
      </c>
      <c r="N4887" s="6" t="str">
        <f aca="false">IF(AND(H4887&gt;=Summary!$B$25,I4887&gt;=Summary!$B$26,I4887&lt;=Summary!$B$27,J4887&gt;=Summary!$B$28,J4887&lt;=Summary!$B$29,F4887*J4887&gt;1),"Yes","No")</f>
        <v>No</v>
      </c>
    </row>
    <row r="4888" customFormat="false" ht="15" hidden="false" customHeight="false" outlineLevel="0" collapsed="false">
      <c r="A4888" s="6" t="s">
        <v>152</v>
      </c>
      <c r="B4888" s="45" t="n">
        <v>43063</v>
      </c>
      <c r="C4888" s="6" t="s">
        <v>189</v>
      </c>
      <c r="D4888" s="6" t="s">
        <v>195</v>
      </c>
      <c r="E4888" s="6" t="s">
        <v>177</v>
      </c>
      <c r="F4888" s="34" t="n">
        <v>0.365721106529236</v>
      </c>
      <c r="G4888" s="34" t="n">
        <v>0.35319880553796</v>
      </c>
      <c r="H4888" s="34" t="n">
        <v>0.0125223009912755</v>
      </c>
      <c r="I4888" s="34" t="n">
        <v>0.0354539732154606</v>
      </c>
      <c r="J4888" s="35" t="n">
        <v>2.85</v>
      </c>
      <c r="K4888" s="6" t="n">
        <v>0</v>
      </c>
      <c r="L4888" s="35" t="n">
        <v>-1</v>
      </c>
      <c r="M4888" s="6" t="str">
        <f aca="false">IF(I4888&lt;=0,"Below 0%",IF(I4888&lt;=0.05,"0-5%",IF(I4888&lt;=0.1,"5-10%",IF(I4888&lt;=0.2,"10-20%",IF(I4888&lt;=0.4,"20-40%","Above 40%")))))</f>
        <v>0-5%</v>
      </c>
      <c r="N4888" s="6" t="str">
        <f aca="false">IF(AND(H4888&gt;=Summary!$B$25,I4888&gt;=Summary!$B$26,I4888&lt;=Summary!$B$27,J4888&gt;=Summary!$B$28,J4888&lt;=Summary!$B$29,F4888*J4888&gt;1),"Yes","No")</f>
        <v>No</v>
      </c>
    </row>
    <row r="4889" customFormat="false" ht="15" hidden="false" customHeight="false" outlineLevel="0" collapsed="false">
      <c r="A4889" s="6" t="s">
        <v>152</v>
      </c>
      <c r="B4889" s="45" t="n">
        <v>43064</v>
      </c>
      <c r="C4889" s="6" t="s">
        <v>180</v>
      </c>
      <c r="D4889" s="6" t="s">
        <v>192</v>
      </c>
      <c r="E4889" s="6" t="s">
        <v>187</v>
      </c>
      <c r="F4889" s="34" t="n">
        <v>0.393481254577637</v>
      </c>
      <c r="G4889" s="34" t="n">
        <v>0.467922199848062</v>
      </c>
      <c r="H4889" s="34" t="n">
        <v>-0.0744409452704254</v>
      </c>
      <c r="I4889" s="34" t="n">
        <v>-0.15908829564957</v>
      </c>
      <c r="J4889" s="35" t="n">
        <v>2.13</v>
      </c>
      <c r="K4889" s="6" t="n">
        <v>1</v>
      </c>
      <c r="L4889" s="35" t="n">
        <v>1.13</v>
      </c>
      <c r="M4889" s="6" t="str">
        <f aca="false">IF(I4889&lt;=0,"Below 0%",IF(I4889&lt;=0.05,"0-5%",IF(I4889&lt;=0.1,"5-10%",IF(I4889&lt;=0.2,"10-20%",IF(I4889&lt;=0.4,"20-40%","Above 40%")))))</f>
        <v>Below 0%</v>
      </c>
      <c r="N4889" s="6" t="str">
        <f aca="false">IF(AND(H4889&gt;=Summary!$B$25,I4889&gt;=Summary!$B$26,I4889&lt;=Summary!$B$27,J4889&gt;=Summary!$B$28,J4889&lt;=Summary!$B$29,F4889*J4889&gt;1),"Yes","No")</f>
        <v>No</v>
      </c>
    </row>
    <row r="4890" customFormat="false" ht="15" hidden="false" customHeight="false" outlineLevel="0" collapsed="false">
      <c r="A4890" s="6" t="s">
        <v>152</v>
      </c>
      <c r="B4890" s="45" t="n">
        <v>43064</v>
      </c>
      <c r="C4890" s="6" t="s">
        <v>180</v>
      </c>
      <c r="D4890" s="6" t="s">
        <v>192</v>
      </c>
      <c r="E4890" s="6" t="s">
        <v>174</v>
      </c>
      <c r="F4890" s="34" t="n">
        <v>0.327589005231857</v>
      </c>
      <c r="G4890" s="34" t="n">
        <v>0.284764081621821</v>
      </c>
      <c r="H4890" s="34" t="n">
        <v>0.0428249236100366</v>
      </c>
      <c r="I4890" s="34" t="n">
        <v>0.150387378092543</v>
      </c>
      <c r="J4890" s="35" t="n">
        <v>3.5</v>
      </c>
      <c r="K4890" s="6" t="n">
        <v>0</v>
      </c>
      <c r="L4890" s="35" t="n">
        <v>-1</v>
      </c>
      <c r="M4890" s="6" t="str">
        <f aca="false">IF(I4890&lt;=0,"Below 0%",IF(I4890&lt;=0.05,"0-5%",IF(I4890&lt;=0.1,"5-10%",IF(I4890&lt;=0.2,"10-20%",IF(I4890&lt;=0.4,"20-40%","Above 40%")))))</f>
        <v>10-20%</v>
      </c>
      <c r="N4890" s="6" t="str">
        <f aca="false">IF(AND(H4890&gt;=Summary!$B$25,I4890&gt;=Summary!$B$26,I4890&lt;=Summary!$B$27,J4890&gt;=Summary!$B$28,J4890&lt;=Summary!$B$29,F4890*J4890&gt;1),"Yes","No")</f>
        <v>Yes</v>
      </c>
    </row>
    <row r="4891" customFormat="false" ht="15" hidden="false" customHeight="false" outlineLevel="0" collapsed="false">
      <c r="A4891" s="6" t="s">
        <v>152</v>
      </c>
      <c r="B4891" s="45" t="n">
        <v>43064</v>
      </c>
      <c r="C4891" s="6" t="s">
        <v>180</v>
      </c>
      <c r="D4891" s="6" t="s">
        <v>192</v>
      </c>
      <c r="E4891" s="6" t="s">
        <v>177</v>
      </c>
      <c r="F4891" s="34" t="n">
        <v>0.278929740190506</v>
      </c>
      <c r="G4891" s="34" t="n">
        <v>0.247313718530117</v>
      </c>
      <c r="H4891" s="34" t="n">
        <v>0.0316160216603888</v>
      </c>
      <c r="I4891" s="34" t="n">
        <v>0.127837719024627</v>
      </c>
      <c r="J4891" s="35" t="n">
        <v>4.03</v>
      </c>
      <c r="K4891" s="6" t="n">
        <v>0</v>
      </c>
      <c r="L4891" s="35" t="n">
        <v>-1</v>
      </c>
      <c r="M4891" s="6" t="str">
        <f aca="false">IF(I4891&lt;=0,"Below 0%",IF(I4891&lt;=0.05,"0-5%",IF(I4891&lt;=0.1,"5-10%",IF(I4891&lt;=0.2,"10-20%",IF(I4891&lt;=0.4,"20-40%","Above 40%")))))</f>
        <v>10-20%</v>
      </c>
      <c r="N4891" s="6" t="str">
        <f aca="false">IF(AND(H4891&gt;=Summary!$B$25,I4891&gt;=Summary!$B$26,I4891&lt;=Summary!$B$27,J4891&gt;=Summary!$B$28,J4891&lt;=Summary!$B$29,F4891*J4891&gt;1),"Yes","No")</f>
        <v>Yes</v>
      </c>
    </row>
    <row r="4892" customFormat="false" ht="15" hidden="false" customHeight="false" outlineLevel="0" collapsed="false">
      <c r="A4892" s="6" t="s">
        <v>152</v>
      </c>
      <c r="B4892" s="45" t="n">
        <v>43064</v>
      </c>
      <c r="C4892" s="6" t="s">
        <v>183</v>
      </c>
      <c r="D4892" s="6" t="s">
        <v>190</v>
      </c>
      <c r="E4892" s="6" t="s">
        <v>187</v>
      </c>
      <c r="F4892" s="34" t="n">
        <v>0.47277507185936</v>
      </c>
      <c r="G4892" s="34" t="n">
        <v>0.45611684309259</v>
      </c>
      <c r="H4892" s="34" t="n">
        <v>0.0166582287667696</v>
      </c>
      <c r="I4892" s="34" t="n">
        <v>0.0365218452662754</v>
      </c>
      <c r="J4892" s="35" t="n">
        <v>2.2</v>
      </c>
      <c r="K4892" s="6" t="n">
        <v>0</v>
      </c>
      <c r="L4892" s="35" t="n">
        <v>-1</v>
      </c>
      <c r="M4892" s="6" t="str">
        <f aca="false">IF(I4892&lt;=0,"Below 0%",IF(I4892&lt;=0.05,"0-5%",IF(I4892&lt;=0.1,"5-10%",IF(I4892&lt;=0.2,"10-20%",IF(I4892&lt;=0.4,"20-40%","Above 40%")))))</f>
        <v>0-5%</v>
      </c>
      <c r="N4892" s="6" t="str">
        <f aca="false">IF(AND(H4892&gt;=Summary!$B$25,I4892&gt;=Summary!$B$26,I4892&lt;=Summary!$B$27,J4892&gt;=Summary!$B$28,J4892&lt;=Summary!$B$29,F4892*J4892&gt;1),"Yes","No")</f>
        <v>No</v>
      </c>
    </row>
    <row r="4893" customFormat="false" ht="15" hidden="false" customHeight="false" outlineLevel="0" collapsed="false">
      <c r="A4893" s="6" t="s">
        <v>152</v>
      </c>
      <c r="B4893" s="45" t="n">
        <v>43064</v>
      </c>
      <c r="C4893" s="6" t="s">
        <v>183</v>
      </c>
      <c r="D4893" s="6" t="s">
        <v>190</v>
      </c>
      <c r="E4893" s="6" t="s">
        <v>174</v>
      </c>
      <c r="F4893" s="34" t="n">
        <v>0.209924131631851</v>
      </c>
      <c r="G4893" s="34" t="n">
        <v>0.272678547501005</v>
      </c>
      <c r="H4893" s="34" t="n">
        <v>-0.0627544158691538</v>
      </c>
      <c r="I4893" s="34" t="n">
        <v>-0.230140641587958</v>
      </c>
      <c r="J4893" s="35" t="n">
        <v>3.68</v>
      </c>
      <c r="K4893" s="6" t="n">
        <v>1</v>
      </c>
      <c r="L4893" s="35" t="n">
        <v>2.68</v>
      </c>
      <c r="M4893" s="6" t="str">
        <f aca="false">IF(I4893&lt;=0,"Below 0%",IF(I4893&lt;=0.05,"0-5%",IF(I4893&lt;=0.1,"5-10%",IF(I4893&lt;=0.2,"10-20%",IF(I4893&lt;=0.4,"20-40%","Above 40%")))))</f>
        <v>Below 0%</v>
      </c>
      <c r="N4893" s="6" t="str">
        <f aca="false">IF(AND(H4893&gt;=Summary!$B$25,I4893&gt;=Summary!$B$26,I4893&lt;=Summary!$B$27,J4893&gt;=Summary!$B$28,J4893&lt;=Summary!$B$29,F4893*J4893&gt;1),"Yes","No")</f>
        <v>No</v>
      </c>
    </row>
    <row r="4894" customFormat="false" ht="15" hidden="false" customHeight="false" outlineLevel="0" collapsed="false">
      <c r="A4894" s="6" t="s">
        <v>152</v>
      </c>
      <c r="B4894" s="45" t="n">
        <v>43064</v>
      </c>
      <c r="C4894" s="6" t="s">
        <v>183</v>
      </c>
      <c r="D4894" s="6" t="s">
        <v>190</v>
      </c>
      <c r="E4894" s="6" t="s">
        <v>177</v>
      </c>
      <c r="F4894" s="34" t="n">
        <v>0.317300826311112</v>
      </c>
      <c r="G4894" s="34" t="n">
        <v>0.271204609406405</v>
      </c>
      <c r="H4894" s="34" t="n">
        <v>0.0460962169047066</v>
      </c>
      <c r="I4894" s="34" t="n">
        <v>0.169968412430744</v>
      </c>
      <c r="J4894" s="35" t="n">
        <v>3.7</v>
      </c>
      <c r="K4894" s="6" t="n">
        <v>0</v>
      </c>
      <c r="L4894" s="35" t="n">
        <v>-1</v>
      </c>
      <c r="M4894" s="6" t="str">
        <f aca="false">IF(I4894&lt;=0,"Below 0%",IF(I4894&lt;=0.05,"0-5%",IF(I4894&lt;=0.1,"5-10%",IF(I4894&lt;=0.2,"10-20%",IF(I4894&lt;=0.4,"20-40%","Above 40%")))))</f>
        <v>10-20%</v>
      </c>
      <c r="N4894" s="6" t="str">
        <f aca="false">IF(AND(H4894&gt;=Summary!$B$25,I4894&gt;=Summary!$B$26,I4894&lt;=Summary!$B$27,J4894&gt;=Summary!$B$28,J4894&lt;=Summary!$B$29,F4894*J4894&gt;1),"Yes","No")</f>
        <v>Yes</v>
      </c>
    </row>
    <row r="4895" customFormat="false" ht="15" hidden="false" customHeight="false" outlineLevel="0" collapsed="false">
      <c r="A4895" s="6" t="s">
        <v>152</v>
      </c>
      <c r="B4895" s="45" t="n">
        <v>43064</v>
      </c>
      <c r="C4895" s="6" t="s">
        <v>176</v>
      </c>
      <c r="D4895" s="6" t="s">
        <v>201</v>
      </c>
      <c r="E4895" s="6" t="s">
        <v>187</v>
      </c>
      <c r="F4895" s="34" t="n">
        <v>0.611923217773438</v>
      </c>
      <c r="G4895" s="34" t="n">
        <v>0.820936364993283</v>
      </c>
      <c r="H4895" s="34" t="n">
        <v>-0.209013147219846</v>
      </c>
      <c r="I4895" s="34" t="n">
        <v>-0.254603348240708</v>
      </c>
      <c r="J4895" s="35" t="n">
        <v>1.22</v>
      </c>
      <c r="K4895" s="6" t="n">
        <v>1</v>
      </c>
      <c r="L4895" s="35" t="n">
        <v>0.22</v>
      </c>
      <c r="M4895" s="6" t="str">
        <f aca="false">IF(I4895&lt;=0,"Below 0%",IF(I4895&lt;=0.05,"0-5%",IF(I4895&lt;=0.1,"5-10%",IF(I4895&lt;=0.2,"10-20%",IF(I4895&lt;=0.4,"20-40%","Above 40%")))))</f>
        <v>Below 0%</v>
      </c>
      <c r="N4895" s="6" t="str">
        <f aca="false">IF(AND(H4895&gt;=Summary!$B$25,I4895&gt;=Summary!$B$26,I4895&lt;=Summary!$B$27,J4895&gt;=Summary!$B$28,J4895&lt;=Summary!$B$29,F4895*J4895&gt;1),"Yes","No")</f>
        <v>No</v>
      </c>
    </row>
    <row r="4896" customFormat="false" ht="15" hidden="false" customHeight="false" outlineLevel="0" collapsed="false">
      <c r="A4896" s="6" t="s">
        <v>152</v>
      </c>
      <c r="B4896" s="45" t="n">
        <v>43064</v>
      </c>
      <c r="C4896" s="6" t="s">
        <v>176</v>
      </c>
      <c r="D4896" s="6" t="s">
        <v>201</v>
      </c>
      <c r="E4896" s="6" t="s">
        <v>174</v>
      </c>
      <c r="F4896" s="34" t="n">
        <v>0.216666296124458</v>
      </c>
      <c r="G4896" s="34" t="n">
        <v>0.133538982038907</v>
      </c>
      <c r="H4896" s="34" t="n">
        <v>0.0831273140855509</v>
      </c>
      <c r="I4896" s="34" t="n">
        <v>0.622494741358229</v>
      </c>
      <c r="J4896" s="35" t="n">
        <v>7.5</v>
      </c>
      <c r="K4896" s="6" t="n">
        <v>0</v>
      </c>
      <c r="L4896" s="35" t="n">
        <v>-1</v>
      </c>
      <c r="M4896" s="6" t="str">
        <f aca="false">IF(I4896&lt;=0,"Below 0%",IF(I4896&lt;=0.05,"0-5%",IF(I4896&lt;=0.1,"5-10%",IF(I4896&lt;=0.2,"10-20%",IF(I4896&lt;=0.4,"20-40%","Above 40%")))))</f>
        <v>Above 40%</v>
      </c>
      <c r="N4896" s="6" t="str">
        <f aca="false">IF(AND(H4896&gt;=Summary!$B$25,I4896&gt;=Summary!$B$26,I4896&lt;=Summary!$B$27,J4896&gt;=Summary!$B$28,J4896&lt;=Summary!$B$29,F4896*J4896&gt;1),"Yes","No")</f>
        <v>No</v>
      </c>
    </row>
    <row r="4897" customFormat="false" ht="15" hidden="false" customHeight="false" outlineLevel="0" collapsed="false">
      <c r="A4897" s="6" t="s">
        <v>152</v>
      </c>
      <c r="B4897" s="45" t="n">
        <v>43064</v>
      </c>
      <c r="C4897" s="6" t="s">
        <v>176</v>
      </c>
      <c r="D4897" s="6" t="s">
        <v>201</v>
      </c>
      <c r="E4897" s="6" t="s">
        <v>177</v>
      </c>
      <c r="F4897" s="34" t="n">
        <v>0.171410471200943</v>
      </c>
      <c r="G4897" s="34" t="n">
        <v>0.0455246529678094</v>
      </c>
      <c r="H4897" s="34" t="n">
        <v>0.125885818233134</v>
      </c>
      <c r="I4897" s="34" t="n">
        <v>2.76522301712323</v>
      </c>
      <c r="J4897" s="35" t="n">
        <v>22</v>
      </c>
      <c r="K4897" s="6" t="n">
        <v>0</v>
      </c>
      <c r="L4897" s="35" t="n">
        <v>-1</v>
      </c>
      <c r="M4897" s="6" t="str">
        <f aca="false">IF(I4897&lt;=0,"Below 0%",IF(I4897&lt;=0.05,"0-5%",IF(I4897&lt;=0.1,"5-10%",IF(I4897&lt;=0.2,"10-20%",IF(I4897&lt;=0.4,"20-40%","Above 40%")))))</f>
        <v>Above 40%</v>
      </c>
      <c r="N4897" s="6" t="str">
        <f aca="false">IF(AND(H4897&gt;=Summary!$B$25,I4897&gt;=Summary!$B$26,I4897&lt;=Summary!$B$27,J4897&gt;=Summary!$B$28,J4897&lt;=Summary!$B$29,F4897*J4897&gt;1),"Yes","No")</f>
        <v>No</v>
      </c>
    </row>
    <row r="4898" customFormat="false" ht="15" hidden="false" customHeight="false" outlineLevel="0" collapsed="false">
      <c r="A4898" s="6" t="s">
        <v>152</v>
      </c>
      <c r="B4898" s="45" t="n">
        <v>43064</v>
      </c>
      <c r="C4898" s="6" t="s">
        <v>188</v>
      </c>
      <c r="D4898" s="6" t="s">
        <v>198</v>
      </c>
      <c r="E4898" s="6" t="s">
        <v>187</v>
      </c>
      <c r="F4898" s="34" t="n">
        <v>0.462157249450684</v>
      </c>
      <c r="G4898" s="34" t="n">
        <v>0.432350821809697</v>
      </c>
      <c r="H4898" s="34" t="n">
        <v>0.0298064276409866</v>
      </c>
      <c r="I4898" s="34" t="n">
        <v>0.0689403746620056</v>
      </c>
      <c r="J4898" s="35" t="n">
        <v>2.33</v>
      </c>
      <c r="K4898" s="6" t="n">
        <v>0</v>
      </c>
      <c r="L4898" s="35" t="n">
        <v>-1</v>
      </c>
      <c r="M4898" s="6" t="str">
        <f aca="false">IF(I4898&lt;=0,"Below 0%",IF(I4898&lt;=0.05,"0-5%",IF(I4898&lt;=0.1,"5-10%",IF(I4898&lt;=0.2,"10-20%",IF(I4898&lt;=0.4,"20-40%","Above 40%")))))</f>
        <v>5-10%</v>
      </c>
      <c r="N4898" s="6" t="str">
        <f aca="false">IF(AND(H4898&gt;=Summary!$B$25,I4898&gt;=Summary!$B$26,I4898&lt;=Summary!$B$27,J4898&gt;=Summary!$B$28,J4898&lt;=Summary!$B$29,F4898*J4898&gt;1),"Yes","No")</f>
        <v>No</v>
      </c>
    </row>
    <row r="4899" customFormat="false" ht="15" hidden="false" customHeight="false" outlineLevel="0" collapsed="false">
      <c r="A4899" s="6" t="s">
        <v>152</v>
      </c>
      <c r="B4899" s="45" t="n">
        <v>43064</v>
      </c>
      <c r="C4899" s="6" t="s">
        <v>188</v>
      </c>
      <c r="D4899" s="6" t="s">
        <v>198</v>
      </c>
      <c r="E4899" s="6" t="s">
        <v>174</v>
      </c>
      <c r="F4899" s="34" t="n">
        <v>0.304858386516571</v>
      </c>
      <c r="G4899" s="34" t="n">
        <v>0.287822118519027</v>
      </c>
      <c r="H4899" s="34" t="n">
        <v>0.0170362679975442</v>
      </c>
      <c r="I4899" s="34" t="n">
        <v>0.0591902668398225</v>
      </c>
      <c r="J4899" s="35" t="n">
        <v>3.5</v>
      </c>
      <c r="K4899" s="6" t="n">
        <v>0</v>
      </c>
      <c r="L4899" s="35" t="n">
        <v>-1</v>
      </c>
      <c r="M4899" s="6" t="str">
        <f aca="false">IF(I4899&lt;=0,"Below 0%",IF(I4899&lt;=0.05,"0-5%",IF(I4899&lt;=0.1,"5-10%",IF(I4899&lt;=0.2,"10-20%",IF(I4899&lt;=0.4,"20-40%","Above 40%")))))</f>
        <v>5-10%</v>
      </c>
      <c r="N4899" s="6" t="str">
        <f aca="false">IF(AND(H4899&gt;=Summary!$B$25,I4899&gt;=Summary!$B$26,I4899&lt;=Summary!$B$27,J4899&gt;=Summary!$B$28,J4899&lt;=Summary!$B$29,F4899*J4899&gt;1),"Yes","No")</f>
        <v>No</v>
      </c>
    </row>
    <row r="4900" customFormat="false" ht="15" hidden="false" customHeight="false" outlineLevel="0" collapsed="false">
      <c r="A4900" s="6" t="s">
        <v>152</v>
      </c>
      <c r="B4900" s="45" t="n">
        <v>43064</v>
      </c>
      <c r="C4900" s="6" t="s">
        <v>188</v>
      </c>
      <c r="D4900" s="6" t="s">
        <v>198</v>
      </c>
      <c r="E4900" s="6" t="s">
        <v>177</v>
      </c>
      <c r="F4900" s="34" t="n">
        <v>0.232984334230423</v>
      </c>
      <c r="G4900" s="34" t="n">
        <v>0.279827059671276</v>
      </c>
      <c r="H4900" s="34" t="n">
        <v>-0.0468427254408532</v>
      </c>
      <c r="I4900" s="34" t="n">
        <v>-0.16739884089795</v>
      </c>
      <c r="J4900" s="35" t="n">
        <v>3.6</v>
      </c>
      <c r="K4900" s="6" t="n">
        <v>1</v>
      </c>
      <c r="L4900" s="35" t="n">
        <v>2.6</v>
      </c>
      <c r="M4900" s="6" t="str">
        <f aca="false">IF(I4900&lt;=0,"Below 0%",IF(I4900&lt;=0.05,"0-5%",IF(I4900&lt;=0.1,"5-10%",IF(I4900&lt;=0.2,"10-20%",IF(I4900&lt;=0.4,"20-40%","Above 40%")))))</f>
        <v>Below 0%</v>
      </c>
      <c r="N4900" s="6" t="str">
        <f aca="false">IF(AND(H4900&gt;=Summary!$B$25,I4900&gt;=Summary!$B$26,I4900&lt;=Summary!$B$27,J4900&gt;=Summary!$B$28,J4900&lt;=Summary!$B$29,F4900*J4900&gt;1),"Yes","No")</f>
        <v>No</v>
      </c>
    </row>
    <row r="4901" customFormat="false" ht="15" hidden="false" customHeight="false" outlineLevel="0" collapsed="false">
      <c r="A4901" s="6" t="s">
        <v>152</v>
      </c>
      <c r="B4901" s="45" t="n">
        <v>43064</v>
      </c>
      <c r="C4901" s="6" t="s">
        <v>175</v>
      </c>
      <c r="D4901" s="6" t="s">
        <v>199</v>
      </c>
      <c r="E4901" s="6" t="s">
        <v>187</v>
      </c>
      <c r="F4901" s="34" t="n">
        <v>0.414997935295105</v>
      </c>
      <c r="G4901" s="34" t="n">
        <v>0.346210670314638</v>
      </c>
      <c r="H4901" s="34" t="n">
        <v>0.0687872649804675</v>
      </c>
      <c r="I4901" s="34" t="n">
        <v>0.198686149441764</v>
      </c>
      <c r="J4901" s="35" t="n">
        <v>2.9</v>
      </c>
      <c r="K4901" s="6" t="n">
        <v>0</v>
      </c>
      <c r="L4901" s="35" t="n">
        <v>-1</v>
      </c>
      <c r="M4901" s="6" t="str">
        <f aca="false">IF(I4901&lt;=0,"Below 0%",IF(I4901&lt;=0.05,"0-5%",IF(I4901&lt;=0.1,"5-10%",IF(I4901&lt;=0.2,"10-20%",IF(I4901&lt;=0.4,"20-40%","Above 40%")))))</f>
        <v>10-20%</v>
      </c>
      <c r="N4901" s="6" t="str">
        <f aca="false">IF(AND(H4901&gt;=Summary!$B$25,I4901&gt;=Summary!$B$26,I4901&lt;=Summary!$B$27,J4901&gt;=Summary!$B$28,J4901&lt;=Summary!$B$29,F4901*J4901&gt;1),"Yes","No")</f>
        <v>Yes</v>
      </c>
    </row>
    <row r="4902" customFormat="false" ht="15" hidden="false" customHeight="false" outlineLevel="0" collapsed="false">
      <c r="A4902" s="6" t="s">
        <v>152</v>
      </c>
      <c r="B4902" s="45" t="n">
        <v>43064</v>
      </c>
      <c r="C4902" s="6" t="s">
        <v>175</v>
      </c>
      <c r="D4902" s="6" t="s">
        <v>199</v>
      </c>
      <c r="E4902" s="6" t="s">
        <v>174</v>
      </c>
      <c r="F4902" s="34" t="n">
        <v>0.234907671809197</v>
      </c>
      <c r="G4902" s="34" t="n">
        <v>0.301504787961696</v>
      </c>
      <c r="H4902" s="34" t="n">
        <v>-0.0665971161524999</v>
      </c>
      <c r="I4902" s="34" t="n">
        <v>-0.22088244967095</v>
      </c>
      <c r="J4902" s="35" t="n">
        <v>3.33</v>
      </c>
      <c r="K4902" s="6" t="n">
        <v>1</v>
      </c>
      <c r="L4902" s="35" t="n">
        <v>2.33</v>
      </c>
      <c r="M4902" s="6" t="str">
        <f aca="false">IF(I4902&lt;=0,"Below 0%",IF(I4902&lt;=0.05,"0-5%",IF(I4902&lt;=0.1,"5-10%",IF(I4902&lt;=0.2,"10-20%",IF(I4902&lt;=0.4,"20-40%","Above 40%")))))</f>
        <v>Below 0%</v>
      </c>
      <c r="N4902" s="6" t="str">
        <f aca="false">IF(AND(H4902&gt;=Summary!$B$25,I4902&gt;=Summary!$B$26,I4902&lt;=Summary!$B$27,J4902&gt;=Summary!$B$28,J4902&lt;=Summary!$B$29,F4902*J4902&gt;1),"Yes","No")</f>
        <v>No</v>
      </c>
    </row>
    <row r="4903" customFormat="false" ht="15" hidden="false" customHeight="false" outlineLevel="0" collapsed="false">
      <c r="A4903" s="6" t="s">
        <v>152</v>
      </c>
      <c r="B4903" s="45" t="n">
        <v>43064</v>
      </c>
      <c r="C4903" s="6" t="s">
        <v>175</v>
      </c>
      <c r="D4903" s="6" t="s">
        <v>199</v>
      </c>
      <c r="E4903" s="6" t="s">
        <v>177</v>
      </c>
      <c r="F4903" s="34" t="n">
        <v>0.35009440779686</v>
      </c>
      <c r="G4903" s="34" t="n">
        <v>0.352284541723666</v>
      </c>
      <c r="H4903" s="34" t="n">
        <v>-0.00219013392680645</v>
      </c>
      <c r="I4903" s="34" t="n">
        <v>-0.00621694587020627</v>
      </c>
      <c r="J4903" s="35" t="n">
        <v>2.85</v>
      </c>
      <c r="K4903" s="6" t="n">
        <v>0</v>
      </c>
      <c r="L4903" s="35" t="n">
        <v>-1</v>
      </c>
      <c r="M4903" s="6" t="str">
        <f aca="false">IF(I4903&lt;=0,"Below 0%",IF(I4903&lt;=0.05,"0-5%",IF(I4903&lt;=0.1,"5-10%",IF(I4903&lt;=0.2,"10-20%",IF(I4903&lt;=0.4,"20-40%","Above 40%")))))</f>
        <v>Below 0%</v>
      </c>
      <c r="N4903" s="6" t="str">
        <f aca="false">IF(AND(H4903&gt;=Summary!$B$25,I4903&gt;=Summary!$B$26,I4903&lt;=Summary!$B$27,J4903&gt;=Summary!$B$28,J4903&lt;=Summary!$B$29,F4903*J4903&gt;1),"Yes","No")</f>
        <v>No</v>
      </c>
    </row>
    <row r="4904" customFormat="false" ht="15" hidden="false" customHeight="false" outlineLevel="0" collapsed="false">
      <c r="A4904" s="6" t="s">
        <v>152</v>
      </c>
      <c r="B4904" s="45" t="n">
        <v>43064</v>
      </c>
      <c r="C4904" s="6" t="s">
        <v>181</v>
      </c>
      <c r="D4904" s="6" t="s">
        <v>178</v>
      </c>
      <c r="E4904" s="6" t="s">
        <v>187</v>
      </c>
      <c r="F4904" s="34" t="n">
        <v>0.849917352199554</v>
      </c>
      <c r="G4904" s="34" t="n">
        <v>0.778530866459058</v>
      </c>
      <c r="H4904" s="34" t="n">
        <v>0.0713864857404961</v>
      </c>
      <c r="I4904" s="34" t="n">
        <v>0.0916938413311454</v>
      </c>
      <c r="J4904" s="35" t="n">
        <v>1.3</v>
      </c>
      <c r="K4904" s="6" t="n">
        <v>0</v>
      </c>
      <c r="L4904" s="35" t="n">
        <v>-1</v>
      </c>
      <c r="M4904" s="6" t="str">
        <f aca="false">IF(I4904&lt;=0,"Below 0%",IF(I4904&lt;=0.05,"0-5%",IF(I4904&lt;=0.1,"5-10%",IF(I4904&lt;=0.2,"10-20%",IF(I4904&lt;=0.4,"20-40%","Above 40%")))))</f>
        <v>5-10%</v>
      </c>
      <c r="N4904" s="6" t="str">
        <f aca="false">IF(AND(H4904&gt;=Summary!$B$25,I4904&gt;=Summary!$B$26,I4904&lt;=Summary!$B$27,J4904&gt;=Summary!$B$28,J4904&lt;=Summary!$B$29,F4904*J4904&gt;1),"Yes","No")</f>
        <v>No</v>
      </c>
    </row>
    <row r="4905" customFormat="false" ht="15" hidden="false" customHeight="false" outlineLevel="0" collapsed="false">
      <c r="A4905" s="6" t="s">
        <v>152</v>
      </c>
      <c r="B4905" s="45" t="n">
        <v>43064</v>
      </c>
      <c r="C4905" s="6" t="s">
        <v>181</v>
      </c>
      <c r="D4905" s="6" t="s">
        <v>178</v>
      </c>
      <c r="E4905" s="6" t="s">
        <v>174</v>
      </c>
      <c r="F4905" s="34" t="n">
        <v>0.101208597421646</v>
      </c>
      <c r="G4905" s="34" t="n">
        <v>0.161934420223484</v>
      </c>
      <c r="H4905" s="34" t="n">
        <v>-0.0607258228018381</v>
      </c>
      <c r="I4905" s="34" t="n">
        <v>-0.375002564112256</v>
      </c>
      <c r="J4905" s="35" t="n">
        <v>6.25</v>
      </c>
      <c r="K4905" s="6" t="n">
        <v>1</v>
      </c>
      <c r="L4905" s="35" t="n">
        <v>5.25</v>
      </c>
      <c r="M4905" s="6" t="str">
        <f aca="false">IF(I4905&lt;=0,"Below 0%",IF(I4905&lt;=0.05,"0-5%",IF(I4905&lt;=0.1,"5-10%",IF(I4905&lt;=0.2,"10-20%",IF(I4905&lt;=0.4,"20-40%","Above 40%")))))</f>
        <v>Below 0%</v>
      </c>
      <c r="N4905" s="6" t="str">
        <f aca="false">IF(AND(H4905&gt;=Summary!$B$25,I4905&gt;=Summary!$B$26,I4905&lt;=Summary!$B$27,J4905&gt;=Summary!$B$28,J4905&lt;=Summary!$B$29,F4905*J4905&gt;1),"Yes","No")</f>
        <v>No</v>
      </c>
    </row>
    <row r="4906" customFormat="false" ht="15" hidden="false" customHeight="false" outlineLevel="0" collapsed="false">
      <c r="A4906" s="6" t="s">
        <v>152</v>
      </c>
      <c r="B4906" s="45" t="n">
        <v>43064</v>
      </c>
      <c r="C4906" s="6" t="s">
        <v>181</v>
      </c>
      <c r="D4906" s="6" t="s">
        <v>178</v>
      </c>
      <c r="E4906" s="6" t="s">
        <v>177</v>
      </c>
      <c r="F4906" s="34" t="n">
        <v>0.0488739758729935</v>
      </c>
      <c r="G4906" s="34" t="n">
        <v>0.0595347133174574</v>
      </c>
      <c r="H4906" s="34" t="n">
        <v>-0.0106607374444639</v>
      </c>
      <c r="I4906" s="34" t="n">
        <v>-0.179067586797934</v>
      </c>
      <c r="J4906" s="35" t="n">
        <v>17</v>
      </c>
      <c r="K4906" s="6" t="n">
        <v>0</v>
      </c>
      <c r="L4906" s="35" t="n">
        <v>-1</v>
      </c>
      <c r="M4906" s="6" t="str">
        <f aca="false">IF(I4906&lt;=0,"Below 0%",IF(I4906&lt;=0.05,"0-5%",IF(I4906&lt;=0.1,"5-10%",IF(I4906&lt;=0.2,"10-20%",IF(I4906&lt;=0.4,"20-40%","Above 40%")))))</f>
        <v>Below 0%</v>
      </c>
      <c r="N4906" s="6" t="str">
        <f aca="false">IF(AND(H4906&gt;=Summary!$B$25,I4906&gt;=Summary!$B$26,I4906&lt;=Summary!$B$27,J4906&gt;=Summary!$B$28,J4906&lt;=Summary!$B$29,F4906*J4906&gt;1),"Yes","No")</f>
        <v>No</v>
      </c>
    </row>
    <row r="4907" customFormat="false" ht="15" hidden="false" customHeight="false" outlineLevel="0" collapsed="false">
      <c r="A4907" s="6" t="s">
        <v>152</v>
      </c>
      <c r="B4907" s="45" t="n">
        <v>43065</v>
      </c>
      <c r="C4907" s="6" t="s">
        <v>196</v>
      </c>
      <c r="D4907" s="6" t="s">
        <v>185</v>
      </c>
      <c r="E4907" s="6" t="s">
        <v>187</v>
      </c>
      <c r="F4907" s="34" t="n">
        <v>0.229309856891632</v>
      </c>
      <c r="G4907" s="34" t="n">
        <v>0.155623054078145</v>
      </c>
      <c r="H4907" s="34" t="n">
        <v>0.0736868028134868</v>
      </c>
      <c r="I4907" s="34" t="n">
        <v>0.47349541653697</v>
      </c>
      <c r="J4907" s="35" t="n">
        <v>6.5</v>
      </c>
      <c r="K4907" s="6" t="n">
        <v>0</v>
      </c>
      <c r="L4907" s="35" t="n">
        <v>-1</v>
      </c>
      <c r="M4907" s="6" t="str">
        <f aca="false">IF(I4907&lt;=0,"Below 0%",IF(I4907&lt;=0.05,"0-5%",IF(I4907&lt;=0.1,"5-10%",IF(I4907&lt;=0.2,"10-20%",IF(I4907&lt;=0.4,"20-40%","Above 40%")))))</f>
        <v>Above 40%</v>
      </c>
      <c r="N4907" s="6" t="str">
        <f aca="false">IF(AND(H4907&gt;=Summary!$B$25,I4907&gt;=Summary!$B$26,I4907&lt;=Summary!$B$27,J4907&gt;=Summary!$B$28,J4907&lt;=Summary!$B$29,F4907*J4907&gt;1),"Yes","No")</f>
        <v>No</v>
      </c>
    </row>
    <row r="4908" customFormat="false" ht="15" hidden="false" customHeight="false" outlineLevel="0" collapsed="false">
      <c r="A4908" s="6" t="s">
        <v>152</v>
      </c>
      <c r="B4908" s="45" t="n">
        <v>43065</v>
      </c>
      <c r="C4908" s="6" t="s">
        <v>196</v>
      </c>
      <c r="D4908" s="6" t="s">
        <v>185</v>
      </c>
      <c r="E4908" s="6" t="s">
        <v>174</v>
      </c>
      <c r="F4908" s="34" t="n">
        <v>0.36347109079361</v>
      </c>
      <c r="G4908" s="34" t="n">
        <v>0.223794214935386</v>
      </c>
      <c r="H4908" s="34" t="n">
        <v>0.139676875858224</v>
      </c>
      <c r="I4908" s="34" t="n">
        <v>0.624130860123223</v>
      </c>
      <c r="J4908" s="35" t="n">
        <v>4.52</v>
      </c>
      <c r="K4908" s="6" t="n">
        <v>0</v>
      </c>
      <c r="L4908" s="35" t="n">
        <v>-1</v>
      </c>
      <c r="M4908" s="6" t="str">
        <f aca="false">IF(I4908&lt;=0,"Below 0%",IF(I4908&lt;=0.05,"0-5%",IF(I4908&lt;=0.1,"5-10%",IF(I4908&lt;=0.2,"10-20%",IF(I4908&lt;=0.4,"20-40%","Above 40%")))))</f>
        <v>Above 40%</v>
      </c>
      <c r="N4908" s="6" t="str">
        <f aca="false">IF(AND(H4908&gt;=Summary!$B$25,I4908&gt;=Summary!$B$26,I4908&lt;=Summary!$B$27,J4908&gt;=Summary!$B$28,J4908&lt;=Summary!$B$29,F4908*J4908&gt;1),"Yes","No")</f>
        <v>No</v>
      </c>
    </row>
    <row r="4909" customFormat="false" ht="15" hidden="false" customHeight="false" outlineLevel="0" collapsed="false">
      <c r="A4909" s="6" t="s">
        <v>152</v>
      </c>
      <c r="B4909" s="45" t="n">
        <v>43065</v>
      </c>
      <c r="C4909" s="6" t="s">
        <v>196</v>
      </c>
      <c r="D4909" s="6" t="s">
        <v>185</v>
      </c>
      <c r="E4909" s="6" t="s">
        <v>177</v>
      </c>
      <c r="F4909" s="34" t="n">
        <v>0.407219052314758</v>
      </c>
      <c r="G4909" s="34" t="n">
        <v>0.620582730986469</v>
      </c>
      <c r="H4909" s="34" t="n">
        <v>-0.213363678671711</v>
      </c>
      <c r="I4909" s="34" t="n">
        <v>-0.343811820758452</v>
      </c>
      <c r="J4909" s="35" t="n">
        <v>1.63</v>
      </c>
      <c r="K4909" s="6" t="n">
        <v>1</v>
      </c>
      <c r="L4909" s="35" t="n">
        <v>0.63</v>
      </c>
      <c r="M4909" s="6" t="str">
        <f aca="false">IF(I4909&lt;=0,"Below 0%",IF(I4909&lt;=0.05,"0-5%",IF(I4909&lt;=0.1,"5-10%",IF(I4909&lt;=0.2,"10-20%",IF(I4909&lt;=0.4,"20-40%","Above 40%")))))</f>
        <v>Below 0%</v>
      </c>
      <c r="N4909" s="6" t="str">
        <f aca="false">IF(AND(H4909&gt;=Summary!$B$25,I4909&gt;=Summary!$B$26,I4909&lt;=Summary!$B$27,J4909&gt;=Summary!$B$28,J4909&lt;=Summary!$B$29,F4909*J4909&gt;1),"Yes","No")</f>
        <v>No</v>
      </c>
    </row>
    <row r="4910" customFormat="false" ht="15" hidden="false" customHeight="false" outlineLevel="0" collapsed="false">
      <c r="A4910" s="6" t="s">
        <v>152</v>
      </c>
      <c r="B4910" s="45" t="n">
        <v>43065</v>
      </c>
      <c r="C4910" s="6" t="s">
        <v>202</v>
      </c>
      <c r="D4910" s="6" t="s">
        <v>194</v>
      </c>
      <c r="E4910" s="6" t="s">
        <v>187</v>
      </c>
      <c r="F4910" s="34" t="n">
        <v>0.199956119060516</v>
      </c>
      <c r="G4910" s="34" t="n">
        <v>0.0526085846167484</v>
      </c>
      <c r="H4910" s="34" t="n">
        <v>0.147347534443768</v>
      </c>
      <c r="I4910" s="34" t="n">
        <v>2.80082681404926</v>
      </c>
      <c r="J4910" s="35" t="n">
        <v>19</v>
      </c>
      <c r="K4910" s="6" t="n">
        <v>0</v>
      </c>
      <c r="L4910" s="35" t="n">
        <v>-1</v>
      </c>
      <c r="M4910" s="6" t="str">
        <f aca="false">IF(I4910&lt;=0,"Below 0%",IF(I4910&lt;=0.05,"0-5%",IF(I4910&lt;=0.1,"5-10%",IF(I4910&lt;=0.2,"10-20%",IF(I4910&lt;=0.4,"20-40%","Above 40%")))))</f>
        <v>Above 40%</v>
      </c>
      <c r="N4910" s="6" t="str">
        <f aca="false">IF(AND(H4910&gt;=Summary!$B$25,I4910&gt;=Summary!$B$26,I4910&lt;=Summary!$B$27,J4910&gt;=Summary!$B$28,J4910&lt;=Summary!$B$29,F4910*J4910&gt;1),"Yes","No")</f>
        <v>No</v>
      </c>
    </row>
    <row r="4911" customFormat="false" ht="15" hidden="false" customHeight="false" outlineLevel="0" collapsed="false">
      <c r="A4911" s="6" t="s">
        <v>152</v>
      </c>
      <c r="B4911" s="45" t="n">
        <v>43065</v>
      </c>
      <c r="C4911" s="6" t="s">
        <v>202</v>
      </c>
      <c r="D4911" s="6" t="s">
        <v>194</v>
      </c>
      <c r="E4911" s="6" t="s">
        <v>174</v>
      </c>
      <c r="F4911" s="34" t="n">
        <v>0.11352314800024</v>
      </c>
      <c r="G4911" s="34" t="n">
        <v>0.121306202392988</v>
      </c>
      <c r="H4911" s="34" t="n">
        <v>-0.00778305439274744</v>
      </c>
      <c r="I4911" s="34" t="n">
        <v>-0.0641603993795238</v>
      </c>
      <c r="J4911" s="35" t="n">
        <v>8.24</v>
      </c>
      <c r="K4911" s="6" t="n">
        <v>0</v>
      </c>
      <c r="L4911" s="35" t="n">
        <v>-1</v>
      </c>
      <c r="M4911" s="6" t="str">
        <f aca="false">IF(I4911&lt;=0,"Below 0%",IF(I4911&lt;=0.05,"0-5%",IF(I4911&lt;=0.1,"5-10%",IF(I4911&lt;=0.2,"10-20%",IF(I4911&lt;=0.4,"20-40%","Above 40%")))))</f>
        <v>Below 0%</v>
      </c>
      <c r="N4911" s="6" t="str">
        <f aca="false">IF(AND(H4911&gt;=Summary!$B$25,I4911&gt;=Summary!$B$26,I4911&lt;=Summary!$B$27,J4911&gt;=Summary!$B$28,J4911&lt;=Summary!$B$29,F4911*J4911&gt;1),"Yes","No")</f>
        <v>No</v>
      </c>
    </row>
    <row r="4912" customFormat="false" ht="15" hidden="false" customHeight="false" outlineLevel="0" collapsed="false">
      <c r="A4912" s="6" t="s">
        <v>152</v>
      </c>
      <c r="B4912" s="45" t="n">
        <v>43065</v>
      </c>
      <c r="C4912" s="6" t="s">
        <v>202</v>
      </c>
      <c r="D4912" s="6" t="s">
        <v>194</v>
      </c>
      <c r="E4912" s="6" t="s">
        <v>177</v>
      </c>
      <c r="F4912" s="34" t="n">
        <v>0.686520755290985</v>
      </c>
      <c r="G4912" s="34" t="n">
        <v>0.826085212990264</v>
      </c>
      <c r="H4912" s="34" t="n">
        <v>-0.139564457699279</v>
      </c>
      <c r="I4912" s="34" t="n">
        <v>-0.168946805371426</v>
      </c>
      <c r="J4912" s="35" t="n">
        <v>1.21</v>
      </c>
      <c r="K4912" s="6" t="n">
        <v>1</v>
      </c>
      <c r="L4912" s="35" t="n">
        <v>0.21</v>
      </c>
      <c r="M4912" s="6" t="str">
        <f aca="false">IF(I4912&lt;=0,"Below 0%",IF(I4912&lt;=0.05,"0-5%",IF(I4912&lt;=0.1,"5-10%",IF(I4912&lt;=0.2,"10-20%",IF(I4912&lt;=0.4,"20-40%","Above 40%")))))</f>
        <v>Below 0%</v>
      </c>
      <c r="N4912" s="6" t="str">
        <f aca="false">IF(AND(H4912&gt;=Summary!$B$25,I4912&gt;=Summary!$B$26,I4912&lt;=Summary!$B$27,J4912&gt;=Summary!$B$28,J4912&lt;=Summary!$B$29,F4912*J4912&gt;1),"Yes","No")</f>
        <v>No</v>
      </c>
    </row>
    <row r="4913" customFormat="false" ht="15" hidden="false" customHeight="false" outlineLevel="0" collapsed="false">
      <c r="A4913" s="6" t="s">
        <v>152</v>
      </c>
      <c r="B4913" s="45" t="n">
        <v>43065</v>
      </c>
      <c r="C4913" s="6" t="s">
        <v>179</v>
      </c>
      <c r="D4913" s="6" t="s">
        <v>173</v>
      </c>
      <c r="E4913" s="6" t="s">
        <v>187</v>
      </c>
      <c r="F4913" s="34" t="n">
        <v>0.435126274824143</v>
      </c>
      <c r="G4913" s="34" t="n">
        <v>0.51123595505618</v>
      </c>
      <c r="H4913" s="34" t="n">
        <v>-0.0761096802320374</v>
      </c>
      <c r="I4913" s="34" t="n">
        <v>-0.148873880014315</v>
      </c>
      <c r="J4913" s="35" t="n">
        <v>2</v>
      </c>
      <c r="K4913" s="6" t="n">
        <v>1</v>
      </c>
      <c r="L4913" s="35" t="n">
        <v>1</v>
      </c>
      <c r="M4913" s="6" t="str">
        <f aca="false">IF(I4913&lt;=0,"Below 0%",IF(I4913&lt;=0.05,"0-5%",IF(I4913&lt;=0.1,"5-10%",IF(I4913&lt;=0.2,"10-20%",IF(I4913&lt;=0.4,"20-40%","Above 40%")))))</f>
        <v>Below 0%</v>
      </c>
      <c r="N4913" s="6" t="str">
        <f aca="false">IF(AND(H4913&gt;=Summary!$B$25,I4913&gt;=Summary!$B$26,I4913&lt;=Summary!$B$27,J4913&gt;=Summary!$B$28,J4913&lt;=Summary!$B$29,F4913*J4913&gt;1),"Yes","No")</f>
        <v>No</v>
      </c>
    </row>
    <row r="4914" customFormat="false" ht="15" hidden="false" customHeight="false" outlineLevel="0" collapsed="false">
      <c r="A4914" s="6" t="s">
        <v>152</v>
      </c>
      <c r="B4914" s="45" t="n">
        <v>43065</v>
      </c>
      <c r="C4914" s="6" t="s">
        <v>179</v>
      </c>
      <c r="D4914" s="6" t="s">
        <v>173</v>
      </c>
      <c r="E4914" s="6" t="s">
        <v>174</v>
      </c>
      <c r="F4914" s="34" t="n">
        <v>0.201741188764572</v>
      </c>
      <c r="G4914" s="34" t="n">
        <v>0.292134831460674</v>
      </c>
      <c r="H4914" s="34" t="n">
        <v>-0.090393642696102</v>
      </c>
      <c r="I4914" s="34" t="n">
        <v>-0.309424392305888</v>
      </c>
      <c r="J4914" s="35" t="n">
        <v>3.5</v>
      </c>
      <c r="K4914" s="6" t="n">
        <v>0</v>
      </c>
      <c r="L4914" s="35" t="n">
        <v>-1</v>
      </c>
      <c r="M4914" s="6" t="str">
        <f aca="false">IF(I4914&lt;=0,"Below 0%",IF(I4914&lt;=0.05,"0-5%",IF(I4914&lt;=0.1,"5-10%",IF(I4914&lt;=0.2,"10-20%",IF(I4914&lt;=0.4,"20-40%","Above 40%")))))</f>
        <v>Below 0%</v>
      </c>
      <c r="N4914" s="6" t="str">
        <f aca="false">IF(AND(H4914&gt;=Summary!$B$25,I4914&gt;=Summary!$B$26,I4914&lt;=Summary!$B$27,J4914&gt;=Summary!$B$28,J4914&lt;=Summary!$B$29,F4914*J4914&gt;1),"Yes","No")</f>
        <v>No</v>
      </c>
    </row>
    <row r="4915" customFormat="false" ht="15" hidden="false" customHeight="false" outlineLevel="0" collapsed="false">
      <c r="A4915" s="6" t="s">
        <v>152</v>
      </c>
      <c r="B4915" s="45" t="n">
        <v>43065</v>
      </c>
      <c r="C4915" s="6" t="s">
        <v>179</v>
      </c>
      <c r="D4915" s="6" t="s">
        <v>173</v>
      </c>
      <c r="E4915" s="6" t="s">
        <v>177</v>
      </c>
      <c r="F4915" s="34" t="n">
        <v>0.363132506608963</v>
      </c>
      <c r="G4915" s="34" t="n">
        <v>0.196629213483146</v>
      </c>
      <c r="H4915" s="34" t="n">
        <v>0.166503293125817</v>
      </c>
      <c r="I4915" s="34" t="n">
        <v>0.846788176468441</v>
      </c>
      <c r="J4915" s="35" t="n">
        <v>5.2</v>
      </c>
      <c r="K4915" s="6" t="n">
        <v>0</v>
      </c>
      <c r="L4915" s="35" t="n">
        <v>-1</v>
      </c>
      <c r="M4915" s="6" t="str">
        <f aca="false">IF(I4915&lt;=0,"Below 0%",IF(I4915&lt;=0.05,"0-5%",IF(I4915&lt;=0.1,"5-10%",IF(I4915&lt;=0.2,"10-20%",IF(I4915&lt;=0.4,"20-40%","Above 40%")))))</f>
        <v>Above 40%</v>
      </c>
      <c r="N4915" s="6" t="str">
        <f aca="false">IF(AND(H4915&gt;=Summary!$B$25,I4915&gt;=Summary!$B$26,I4915&lt;=Summary!$B$27,J4915&gt;=Summary!$B$28,J4915&lt;=Summary!$B$29,F4915*J4915&gt;1),"Yes","No")</f>
        <v>No</v>
      </c>
    </row>
    <row r="4916" customFormat="false" ht="15" hidden="false" customHeight="false" outlineLevel="0" collapsed="false">
      <c r="A4916" s="6" t="s">
        <v>152</v>
      </c>
      <c r="B4916" s="45" t="n">
        <v>43067</v>
      </c>
      <c r="C4916" s="6" t="s">
        <v>201</v>
      </c>
      <c r="D4916" s="6" t="s">
        <v>180</v>
      </c>
      <c r="E4916" s="6" t="s">
        <v>187</v>
      </c>
      <c r="F4916" s="34" t="n">
        <v>0.624508559703827</v>
      </c>
      <c r="G4916" s="34" t="n">
        <v>0.361122004967599</v>
      </c>
      <c r="H4916" s="34" t="n">
        <v>0.263386554736228</v>
      </c>
      <c r="I4916" s="34" t="n">
        <v>0.729356148650816</v>
      </c>
      <c r="J4916" s="35" t="n">
        <v>2.75</v>
      </c>
      <c r="K4916" s="6" t="n">
        <v>0</v>
      </c>
      <c r="L4916" s="35" t="n">
        <v>-1</v>
      </c>
      <c r="M4916" s="6" t="str">
        <f aca="false">IF(I4916&lt;=0,"Below 0%",IF(I4916&lt;=0.05,"0-5%",IF(I4916&lt;=0.1,"5-10%",IF(I4916&lt;=0.2,"10-20%",IF(I4916&lt;=0.4,"20-40%","Above 40%")))))</f>
        <v>Above 40%</v>
      </c>
      <c r="N4916" s="6" t="str">
        <f aca="false">IF(AND(H4916&gt;=Summary!$B$25,I4916&gt;=Summary!$B$26,I4916&lt;=Summary!$B$27,J4916&gt;=Summary!$B$28,J4916&lt;=Summary!$B$29,F4916*J4916&gt;1),"Yes","No")</f>
        <v>No</v>
      </c>
    </row>
    <row r="4917" customFormat="false" ht="15" hidden="false" customHeight="false" outlineLevel="0" collapsed="false">
      <c r="A4917" s="6" t="s">
        <v>152</v>
      </c>
      <c r="B4917" s="45" t="n">
        <v>43067</v>
      </c>
      <c r="C4917" s="6" t="s">
        <v>201</v>
      </c>
      <c r="D4917" s="6" t="s">
        <v>180</v>
      </c>
      <c r="E4917" s="6" t="s">
        <v>174</v>
      </c>
      <c r="F4917" s="34" t="n">
        <v>0.17556169629097</v>
      </c>
      <c r="G4917" s="34" t="n">
        <v>0.313276187274731</v>
      </c>
      <c r="H4917" s="34" t="n">
        <v>-0.137714490983761</v>
      </c>
      <c r="I4917" s="34" t="n">
        <v>-0.439594506629355</v>
      </c>
      <c r="J4917" s="35" t="n">
        <v>3.17</v>
      </c>
      <c r="K4917" s="6" t="n">
        <v>1</v>
      </c>
      <c r="L4917" s="35" t="n">
        <v>2.17</v>
      </c>
      <c r="M4917" s="6" t="str">
        <f aca="false">IF(I4917&lt;=0,"Below 0%",IF(I4917&lt;=0.05,"0-5%",IF(I4917&lt;=0.1,"5-10%",IF(I4917&lt;=0.2,"10-20%",IF(I4917&lt;=0.4,"20-40%","Above 40%")))))</f>
        <v>Below 0%</v>
      </c>
      <c r="N4917" s="6" t="str">
        <f aca="false">IF(AND(H4917&gt;=Summary!$B$25,I4917&gt;=Summary!$B$26,I4917&lt;=Summary!$B$27,J4917&gt;=Summary!$B$28,J4917&lt;=Summary!$B$29,F4917*J4917&gt;1),"Yes","No")</f>
        <v>No</v>
      </c>
    </row>
    <row r="4918" customFormat="false" ht="15" hidden="false" customHeight="false" outlineLevel="0" collapsed="false">
      <c r="A4918" s="6" t="s">
        <v>152</v>
      </c>
      <c r="B4918" s="45" t="n">
        <v>43067</v>
      </c>
      <c r="C4918" s="6" t="s">
        <v>201</v>
      </c>
      <c r="D4918" s="6" t="s">
        <v>180</v>
      </c>
      <c r="E4918" s="6" t="s">
        <v>177</v>
      </c>
      <c r="F4918" s="34" t="n">
        <v>0.199929744005203</v>
      </c>
      <c r="G4918" s="34" t="n">
        <v>0.325601807757671</v>
      </c>
      <c r="H4918" s="34" t="n">
        <v>-0.125672063752468</v>
      </c>
      <c r="I4918" s="34" t="n">
        <v>-0.385968568841605</v>
      </c>
      <c r="J4918" s="35" t="n">
        <v>3.05</v>
      </c>
      <c r="K4918" s="6" t="n">
        <v>0</v>
      </c>
      <c r="L4918" s="35" t="n">
        <v>-1</v>
      </c>
      <c r="M4918" s="6" t="str">
        <f aca="false">IF(I4918&lt;=0,"Below 0%",IF(I4918&lt;=0.05,"0-5%",IF(I4918&lt;=0.1,"5-10%",IF(I4918&lt;=0.2,"10-20%",IF(I4918&lt;=0.4,"20-40%","Above 40%")))))</f>
        <v>Below 0%</v>
      </c>
      <c r="N4918" s="6" t="str">
        <f aca="false">IF(AND(H4918&gt;=Summary!$B$25,I4918&gt;=Summary!$B$26,I4918&lt;=Summary!$B$27,J4918&gt;=Summary!$B$28,J4918&lt;=Summary!$B$29,F4918*J4918&gt;1),"Yes","No")</f>
        <v>No</v>
      </c>
    </row>
    <row r="4919" customFormat="false" ht="15" hidden="false" customHeight="false" outlineLevel="0" collapsed="false">
      <c r="A4919" s="6" t="s">
        <v>152</v>
      </c>
      <c r="B4919" s="45" t="n">
        <v>43067</v>
      </c>
      <c r="C4919" s="6" t="s">
        <v>195</v>
      </c>
      <c r="D4919" s="6" t="s">
        <v>181</v>
      </c>
      <c r="E4919" s="6" t="s">
        <v>187</v>
      </c>
      <c r="F4919" s="34" t="n">
        <v>0.170677691698074</v>
      </c>
      <c r="G4919" s="34" t="n">
        <v>0.198895027624309</v>
      </c>
      <c r="H4919" s="34" t="n">
        <v>-0.0282173359262351</v>
      </c>
      <c r="I4919" s="34" t="n">
        <v>-0.141870494518015</v>
      </c>
      <c r="J4919" s="35" t="n">
        <v>5</v>
      </c>
      <c r="K4919" s="6" t="n">
        <v>1</v>
      </c>
      <c r="L4919" s="35" t="n">
        <v>4</v>
      </c>
      <c r="M4919" s="6" t="str">
        <f aca="false">IF(I4919&lt;=0,"Below 0%",IF(I4919&lt;=0.05,"0-5%",IF(I4919&lt;=0.1,"5-10%",IF(I4919&lt;=0.2,"10-20%",IF(I4919&lt;=0.4,"20-40%","Above 40%")))))</f>
        <v>Below 0%</v>
      </c>
      <c r="N4919" s="6" t="str">
        <f aca="false">IF(AND(H4919&gt;=Summary!$B$25,I4919&gt;=Summary!$B$26,I4919&lt;=Summary!$B$27,J4919&gt;=Summary!$B$28,J4919&lt;=Summary!$B$29,F4919*J4919&gt;1),"Yes","No")</f>
        <v>No</v>
      </c>
    </row>
    <row r="4920" customFormat="false" ht="15" hidden="false" customHeight="false" outlineLevel="0" collapsed="false">
      <c r="A4920" s="6" t="s">
        <v>152</v>
      </c>
      <c r="B4920" s="45" t="n">
        <v>43067</v>
      </c>
      <c r="C4920" s="6" t="s">
        <v>195</v>
      </c>
      <c r="D4920" s="6" t="s">
        <v>181</v>
      </c>
      <c r="E4920" s="6" t="s">
        <v>174</v>
      </c>
      <c r="F4920" s="34" t="n">
        <v>0.105400159955025</v>
      </c>
      <c r="G4920" s="34" t="n">
        <v>0.248618784530387</v>
      </c>
      <c r="H4920" s="34" t="n">
        <v>-0.143218624575362</v>
      </c>
      <c r="I4920" s="34" t="n">
        <v>-0.576057134403123</v>
      </c>
      <c r="J4920" s="35" t="n">
        <v>4</v>
      </c>
      <c r="K4920" s="6" t="n">
        <v>0</v>
      </c>
      <c r="L4920" s="35" t="n">
        <v>-1</v>
      </c>
      <c r="M4920" s="6" t="str">
        <f aca="false">IF(I4920&lt;=0,"Below 0%",IF(I4920&lt;=0.05,"0-5%",IF(I4920&lt;=0.1,"5-10%",IF(I4920&lt;=0.2,"10-20%",IF(I4920&lt;=0.4,"20-40%","Above 40%")))))</f>
        <v>Below 0%</v>
      </c>
      <c r="N4920" s="6" t="str">
        <f aca="false">IF(AND(H4920&gt;=Summary!$B$25,I4920&gt;=Summary!$B$26,I4920&lt;=Summary!$B$27,J4920&gt;=Summary!$B$28,J4920&lt;=Summary!$B$29,F4920*J4920&gt;1),"Yes","No")</f>
        <v>No</v>
      </c>
    </row>
    <row r="4921" customFormat="false" ht="15" hidden="false" customHeight="false" outlineLevel="0" collapsed="false">
      <c r="A4921" s="6" t="s">
        <v>152</v>
      </c>
      <c r="B4921" s="45" t="n">
        <v>43067</v>
      </c>
      <c r="C4921" s="6" t="s">
        <v>195</v>
      </c>
      <c r="D4921" s="6" t="s">
        <v>181</v>
      </c>
      <c r="E4921" s="6" t="s">
        <v>177</v>
      </c>
      <c r="F4921" s="34" t="n">
        <v>0.72392213344574</v>
      </c>
      <c r="G4921" s="34" t="n">
        <v>0.552486187845304</v>
      </c>
      <c r="H4921" s="34" t="n">
        <v>0.171435945600436</v>
      </c>
      <c r="I4921" s="34" t="n">
        <v>0.310299061536789</v>
      </c>
      <c r="J4921" s="35" t="n">
        <v>1.8</v>
      </c>
      <c r="K4921" s="6" t="n">
        <v>0</v>
      </c>
      <c r="L4921" s="35" t="n">
        <v>-1</v>
      </c>
      <c r="M4921" s="6" t="str">
        <f aca="false">IF(I4921&lt;=0,"Below 0%",IF(I4921&lt;=0.05,"0-5%",IF(I4921&lt;=0.1,"5-10%",IF(I4921&lt;=0.2,"10-20%",IF(I4921&lt;=0.4,"20-40%","Above 40%")))))</f>
        <v>20-40%</v>
      </c>
      <c r="N4921" s="6" t="str">
        <f aca="false">IF(AND(H4921&gt;=Summary!$B$25,I4921&gt;=Summary!$B$26,I4921&lt;=Summary!$B$27,J4921&gt;=Summary!$B$28,J4921&lt;=Summary!$B$29,F4921*J4921&gt;1),"Yes","No")</f>
        <v>Yes</v>
      </c>
    </row>
    <row r="4922" customFormat="false" ht="15" hidden="false" customHeight="false" outlineLevel="0" collapsed="false">
      <c r="A4922" s="6" t="s">
        <v>152</v>
      </c>
      <c r="B4922" s="45" t="n">
        <v>43067</v>
      </c>
      <c r="C4922" s="6" t="s">
        <v>198</v>
      </c>
      <c r="D4922" s="6" t="s">
        <v>176</v>
      </c>
      <c r="E4922" s="6" t="s">
        <v>187</v>
      </c>
      <c r="F4922" s="34" t="n">
        <v>0.197694793343544</v>
      </c>
      <c r="G4922" s="34" t="n">
        <v>0.180992621555149</v>
      </c>
      <c r="H4922" s="34" t="n">
        <v>0.0167021717883948</v>
      </c>
      <c r="I4922" s="34" t="n">
        <v>0.0922809540238945</v>
      </c>
      <c r="J4922" s="35" t="n">
        <v>5.55</v>
      </c>
      <c r="K4922" s="6" t="n">
        <v>0</v>
      </c>
      <c r="L4922" s="35" t="n">
        <v>-1</v>
      </c>
      <c r="M4922" s="6" t="str">
        <f aca="false">IF(I4922&lt;=0,"Below 0%",IF(I4922&lt;=0.05,"0-5%",IF(I4922&lt;=0.1,"5-10%",IF(I4922&lt;=0.2,"10-20%",IF(I4922&lt;=0.4,"20-40%","Above 40%")))))</f>
        <v>5-10%</v>
      </c>
      <c r="N4922" s="6" t="str">
        <f aca="false">IF(AND(H4922&gt;=Summary!$B$25,I4922&gt;=Summary!$B$26,I4922&lt;=Summary!$B$27,J4922&gt;=Summary!$B$28,J4922&lt;=Summary!$B$29,F4922*J4922&gt;1),"Yes","No")</f>
        <v>No</v>
      </c>
    </row>
    <row r="4923" customFormat="false" ht="15" hidden="false" customHeight="false" outlineLevel="0" collapsed="false">
      <c r="A4923" s="6" t="s">
        <v>152</v>
      </c>
      <c r="B4923" s="45" t="n">
        <v>43067</v>
      </c>
      <c r="C4923" s="6" t="s">
        <v>198</v>
      </c>
      <c r="D4923" s="6" t="s">
        <v>176</v>
      </c>
      <c r="E4923" s="6" t="s">
        <v>174</v>
      </c>
      <c r="F4923" s="34" t="n">
        <v>0.283541470766068</v>
      </c>
      <c r="G4923" s="34" t="n">
        <v>0.245002207227092</v>
      </c>
      <c r="H4923" s="34" t="n">
        <v>0.0385392635389754</v>
      </c>
      <c r="I4923" s="34" t="n">
        <v>0.15730169934042</v>
      </c>
      <c r="J4923" s="35" t="n">
        <v>4.1</v>
      </c>
      <c r="K4923" s="6" t="n">
        <v>0</v>
      </c>
      <c r="L4923" s="35" t="n">
        <v>-1</v>
      </c>
      <c r="M4923" s="6" t="str">
        <f aca="false">IF(I4923&lt;=0,"Below 0%",IF(I4923&lt;=0.05,"0-5%",IF(I4923&lt;=0.1,"5-10%",IF(I4923&lt;=0.2,"10-20%",IF(I4923&lt;=0.4,"20-40%","Above 40%")))))</f>
        <v>10-20%</v>
      </c>
      <c r="N4923" s="6" t="str">
        <f aca="false">IF(AND(H4923&gt;=Summary!$B$25,I4923&gt;=Summary!$B$26,I4923&lt;=Summary!$B$27,J4923&gt;=Summary!$B$28,J4923&lt;=Summary!$B$29,F4923*J4923&gt;1),"Yes","No")</f>
        <v>Yes</v>
      </c>
    </row>
    <row r="4924" customFormat="false" ht="15" hidden="false" customHeight="false" outlineLevel="0" collapsed="false">
      <c r="A4924" s="6" t="s">
        <v>152</v>
      </c>
      <c r="B4924" s="45" t="n">
        <v>43067</v>
      </c>
      <c r="C4924" s="6" t="s">
        <v>198</v>
      </c>
      <c r="D4924" s="6" t="s">
        <v>176</v>
      </c>
      <c r="E4924" s="6" t="s">
        <v>177</v>
      </c>
      <c r="F4924" s="34" t="n">
        <v>0.518763720989227</v>
      </c>
      <c r="G4924" s="34" t="n">
        <v>0.574005171217759</v>
      </c>
      <c r="H4924" s="34" t="n">
        <v>-0.0552414502285314</v>
      </c>
      <c r="I4924" s="34" t="n">
        <v>-0.0962385933062868</v>
      </c>
      <c r="J4924" s="35" t="n">
        <v>1.75</v>
      </c>
      <c r="K4924" s="6" t="n">
        <v>1</v>
      </c>
      <c r="L4924" s="35" t="n">
        <v>0.75</v>
      </c>
      <c r="M4924" s="6" t="str">
        <f aca="false">IF(I4924&lt;=0,"Below 0%",IF(I4924&lt;=0.05,"0-5%",IF(I4924&lt;=0.1,"5-10%",IF(I4924&lt;=0.2,"10-20%",IF(I4924&lt;=0.4,"20-40%","Above 40%")))))</f>
        <v>Below 0%</v>
      </c>
      <c r="N4924" s="6" t="str">
        <f aca="false">IF(AND(H4924&gt;=Summary!$B$25,I4924&gt;=Summary!$B$26,I4924&lt;=Summary!$B$27,J4924&gt;=Summary!$B$28,J4924&lt;=Summary!$B$29,F4924*J4924&gt;1),"Yes","No")</f>
        <v>No</v>
      </c>
    </row>
    <row r="4925" customFormat="false" ht="15" hidden="false" customHeight="false" outlineLevel="0" collapsed="false">
      <c r="A4925" s="6" t="s">
        <v>152</v>
      </c>
      <c r="B4925" s="45" t="n">
        <v>43067</v>
      </c>
      <c r="C4925" s="6" t="s">
        <v>178</v>
      </c>
      <c r="D4925" s="6" t="s">
        <v>188</v>
      </c>
      <c r="E4925" s="6" t="s">
        <v>187</v>
      </c>
      <c r="F4925" s="34" t="n">
        <v>0.480775862932205</v>
      </c>
      <c r="G4925" s="34" t="n">
        <v>0.413185021506645</v>
      </c>
      <c r="H4925" s="34" t="n">
        <v>0.0675908414255602</v>
      </c>
      <c r="I4925" s="34" t="n">
        <v>0.163584926624629</v>
      </c>
      <c r="J4925" s="35" t="n">
        <v>2.41</v>
      </c>
      <c r="K4925" s="6" t="n">
        <v>0</v>
      </c>
      <c r="L4925" s="35" t="n">
        <v>-1</v>
      </c>
      <c r="M4925" s="6" t="str">
        <f aca="false">IF(I4925&lt;=0,"Below 0%",IF(I4925&lt;=0.05,"0-5%",IF(I4925&lt;=0.1,"5-10%",IF(I4925&lt;=0.2,"10-20%",IF(I4925&lt;=0.4,"20-40%","Above 40%")))))</f>
        <v>10-20%</v>
      </c>
      <c r="N4925" s="6" t="str">
        <f aca="false">IF(AND(H4925&gt;=Summary!$B$25,I4925&gt;=Summary!$B$26,I4925&lt;=Summary!$B$27,J4925&gt;=Summary!$B$28,J4925&lt;=Summary!$B$29,F4925*J4925&gt;1),"Yes","No")</f>
        <v>Yes</v>
      </c>
    </row>
    <row r="4926" customFormat="false" ht="15" hidden="false" customHeight="false" outlineLevel="0" collapsed="false">
      <c r="A4926" s="6" t="s">
        <v>152</v>
      </c>
      <c r="B4926" s="45" t="n">
        <v>43067</v>
      </c>
      <c r="C4926" s="6" t="s">
        <v>178</v>
      </c>
      <c r="D4926" s="6" t="s">
        <v>188</v>
      </c>
      <c r="E4926" s="6" t="s">
        <v>174</v>
      </c>
      <c r="F4926" s="34" t="n">
        <v>0.31770795583725</v>
      </c>
      <c r="G4926" s="34" t="n">
        <v>0.310210561318073</v>
      </c>
      <c r="H4926" s="34" t="n">
        <v>0.00749739451917669</v>
      </c>
      <c r="I4926" s="34" t="n">
        <v>0.0241687274840694</v>
      </c>
      <c r="J4926" s="35" t="n">
        <v>3.21</v>
      </c>
      <c r="K4926" s="6" t="n">
        <v>1</v>
      </c>
      <c r="L4926" s="35" t="n">
        <v>2.21</v>
      </c>
      <c r="M4926" s="6" t="str">
        <f aca="false">IF(I4926&lt;=0,"Below 0%",IF(I4926&lt;=0.05,"0-5%",IF(I4926&lt;=0.1,"5-10%",IF(I4926&lt;=0.2,"10-20%",IF(I4926&lt;=0.4,"20-40%","Above 40%")))))</f>
        <v>0-5%</v>
      </c>
      <c r="N4926" s="6" t="str">
        <f aca="false">IF(AND(H4926&gt;=Summary!$B$25,I4926&gt;=Summary!$B$26,I4926&lt;=Summary!$B$27,J4926&gt;=Summary!$B$28,J4926&lt;=Summary!$B$29,F4926*J4926&gt;1),"Yes","No")</f>
        <v>No</v>
      </c>
    </row>
    <row r="4927" customFormat="false" ht="15" hidden="false" customHeight="false" outlineLevel="0" collapsed="false">
      <c r="A4927" s="6" t="s">
        <v>152</v>
      </c>
      <c r="B4927" s="45" t="n">
        <v>43067</v>
      </c>
      <c r="C4927" s="6" t="s">
        <v>178</v>
      </c>
      <c r="D4927" s="6" t="s">
        <v>188</v>
      </c>
      <c r="E4927" s="6" t="s">
        <v>177</v>
      </c>
      <c r="F4927" s="34" t="n">
        <v>0.201516255736351</v>
      </c>
      <c r="G4927" s="34" t="n">
        <v>0.276604417175282</v>
      </c>
      <c r="H4927" s="34" t="n">
        <v>-0.0750881614389308</v>
      </c>
      <c r="I4927" s="34" t="n">
        <v>-0.271464072069927</v>
      </c>
      <c r="J4927" s="35" t="n">
        <v>3.6</v>
      </c>
      <c r="K4927" s="6" t="n">
        <v>0</v>
      </c>
      <c r="L4927" s="35" t="n">
        <v>-1</v>
      </c>
      <c r="M4927" s="6" t="str">
        <f aca="false">IF(I4927&lt;=0,"Below 0%",IF(I4927&lt;=0.05,"0-5%",IF(I4927&lt;=0.1,"5-10%",IF(I4927&lt;=0.2,"10-20%",IF(I4927&lt;=0.4,"20-40%","Above 40%")))))</f>
        <v>Below 0%</v>
      </c>
      <c r="N4927" s="6" t="str">
        <f aca="false">IF(AND(H4927&gt;=Summary!$B$25,I4927&gt;=Summary!$B$26,I4927&lt;=Summary!$B$27,J4927&gt;=Summary!$B$28,J4927&lt;=Summary!$B$29,F4927*J4927&gt;1),"Yes","No")</f>
        <v>No</v>
      </c>
    </row>
    <row r="4928" customFormat="false" ht="15" hidden="false" customHeight="false" outlineLevel="0" collapsed="false">
      <c r="A4928" s="6" t="s">
        <v>152</v>
      </c>
      <c r="B4928" s="45" t="n">
        <v>43068</v>
      </c>
      <c r="C4928" s="6" t="s">
        <v>185</v>
      </c>
      <c r="D4928" s="6" t="s">
        <v>202</v>
      </c>
      <c r="E4928" s="6" t="s">
        <v>187</v>
      </c>
      <c r="F4928" s="34" t="n">
        <v>0.808847844600678</v>
      </c>
      <c r="G4928" s="34" t="n">
        <v>0.813843913304206</v>
      </c>
      <c r="H4928" s="34" t="n">
        <v>-0.00499606870352876</v>
      </c>
      <c r="I4928" s="34" t="n">
        <v>-0.00613885368171485</v>
      </c>
      <c r="J4928" s="35" t="n">
        <v>1.23</v>
      </c>
      <c r="K4928" s="6" t="n">
        <v>1</v>
      </c>
      <c r="L4928" s="35" t="n">
        <v>0.23</v>
      </c>
      <c r="M4928" s="6" t="str">
        <f aca="false">IF(I4928&lt;=0,"Below 0%",IF(I4928&lt;=0.05,"0-5%",IF(I4928&lt;=0.1,"5-10%",IF(I4928&lt;=0.2,"10-20%",IF(I4928&lt;=0.4,"20-40%","Above 40%")))))</f>
        <v>Below 0%</v>
      </c>
      <c r="N4928" s="6" t="str">
        <f aca="false">IF(AND(H4928&gt;=Summary!$B$25,I4928&gt;=Summary!$B$26,I4928&lt;=Summary!$B$27,J4928&gt;=Summary!$B$28,J4928&lt;=Summary!$B$29,F4928*J4928&gt;1),"Yes","No")</f>
        <v>No</v>
      </c>
    </row>
    <row r="4929" customFormat="false" ht="15" hidden="false" customHeight="false" outlineLevel="0" collapsed="false">
      <c r="A4929" s="6" t="s">
        <v>152</v>
      </c>
      <c r="B4929" s="45" t="n">
        <v>43068</v>
      </c>
      <c r="C4929" s="6" t="s">
        <v>185</v>
      </c>
      <c r="D4929" s="6" t="s">
        <v>202</v>
      </c>
      <c r="E4929" s="6" t="s">
        <v>174</v>
      </c>
      <c r="F4929" s="34" t="n">
        <v>0.113228529691696</v>
      </c>
      <c r="G4929" s="34" t="n">
        <v>0.13347040178189</v>
      </c>
      <c r="H4929" s="34" t="n">
        <v>-0.0202418720901937</v>
      </c>
      <c r="I4929" s="34" t="n">
        <v>-0.151658134087825</v>
      </c>
      <c r="J4929" s="35" t="n">
        <v>7.5</v>
      </c>
      <c r="K4929" s="6" t="n">
        <v>0</v>
      </c>
      <c r="L4929" s="35" t="n">
        <v>-1</v>
      </c>
      <c r="M4929" s="6" t="str">
        <f aca="false">IF(I4929&lt;=0,"Below 0%",IF(I4929&lt;=0.05,"0-5%",IF(I4929&lt;=0.1,"5-10%",IF(I4929&lt;=0.2,"10-20%",IF(I4929&lt;=0.4,"20-40%","Above 40%")))))</f>
        <v>Below 0%</v>
      </c>
      <c r="N4929" s="6" t="str">
        <f aca="false">IF(AND(H4929&gt;=Summary!$B$25,I4929&gt;=Summary!$B$26,I4929&lt;=Summary!$B$27,J4929&gt;=Summary!$B$28,J4929&lt;=Summary!$B$29,F4929*J4929&gt;1),"Yes","No")</f>
        <v>No</v>
      </c>
    </row>
    <row r="4930" customFormat="false" ht="15" hidden="false" customHeight="false" outlineLevel="0" collapsed="false">
      <c r="A4930" s="6" t="s">
        <v>152</v>
      </c>
      <c r="B4930" s="45" t="n">
        <v>43068</v>
      </c>
      <c r="C4930" s="6" t="s">
        <v>185</v>
      </c>
      <c r="D4930" s="6" t="s">
        <v>202</v>
      </c>
      <c r="E4930" s="6" t="s">
        <v>177</v>
      </c>
      <c r="F4930" s="34" t="n">
        <v>0.0779236257076263</v>
      </c>
      <c r="G4930" s="34" t="n">
        <v>0.0526856849139039</v>
      </c>
      <c r="H4930" s="34" t="n">
        <v>0.0252379407937225</v>
      </c>
      <c r="I4930" s="34" t="n">
        <v>0.479028427455484</v>
      </c>
      <c r="J4930" s="35" t="n">
        <v>19</v>
      </c>
      <c r="K4930" s="6" t="n">
        <v>0</v>
      </c>
      <c r="L4930" s="35" t="n">
        <v>-1</v>
      </c>
      <c r="M4930" s="6" t="str">
        <f aca="false">IF(I4930&lt;=0,"Below 0%",IF(I4930&lt;=0.05,"0-5%",IF(I4930&lt;=0.1,"5-10%",IF(I4930&lt;=0.2,"10-20%",IF(I4930&lt;=0.4,"20-40%","Above 40%")))))</f>
        <v>Above 40%</v>
      </c>
      <c r="N4930" s="6" t="str">
        <f aca="false">IF(AND(H4930&gt;=Summary!$B$25,I4930&gt;=Summary!$B$26,I4930&lt;=Summary!$B$27,J4930&gt;=Summary!$B$28,J4930&lt;=Summary!$B$29,F4930*J4930&gt;1),"Yes","No")</f>
        <v>No</v>
      </c>
    </row>
    <row r="4931" customFormat="false" ht="15" hidden="false" customHeight="false" outlineLevel="0" collapsed="false">
      <c r="A4931" s="6" t="s">
        <v>152</v>
      </c>
      <c r="B4931" s="45" t="n">
        <v>43068</v>
      </c>
      <c r="C4931" s="6" t="s">
        <v>199</v>
      </c>
      <c r="D4931" s="6" t="s">
        <v>196</v>
      </c>
      <c r="E4931" s="6" t="s">
        <v>187</v>
      </c>
      <c r="F4931" s="34" t="n">
        <v>0.458945214748383</v>
      </c>
      <c r="G4931" s="34" t="n">
        <v>0.486257928118393</v>
      </c>
      <c r="H4931" s="34" t="n">
        <v>-0.0273127133700106</v>
      </c>
      <c r="I4931" s="34" t="n">
        <v>-0.0561691888000653</v>
      </c>
      <c r="J4931" s="35" t="n">
        <v>2.1</v>
      </c>
      <c r="K4931" s="6" t="n">
        <v>0</v>
      </c>
      <c r="L4931" s="35" t="n">
        <v>-1</v>
      </c>
      <c r="M4931" s="6" t="str">
        <f aca="false">IF(I4931&lt;=0,"Below 0%",IF(I4931&lt;=0.05,"0-5%",IF(I4931&lt;=0.1,"5-10%",IF(I4931&lt;=0.2,"10-20%",IF(I4931&lt;=0.4,"20-40%","Above 40%")))))</f>
        <v>Below 0%</v>
      </c>
      <c r="N4931" s="6" t="str">
        <f aca="false">IF(AND(H4931&gt;=Summary!$B$25,I4931&gt;=Summary!$B$26,I4931&lt;=Summary!$B$27,J4931&gt;=Summary!$B$28,J4931&lt;=Summary!$B$29,F4931*J4931&gt;1),"Yes","No")</f>
        <v>No</v>
      </c>
    </row>
    <row r="4932" customFormat="false" ht="15" hidden="false" customHeight="false" outlineLevel="0" collapsed="false">
      <c r="A4932" s="6" t="s">
        <v>152</v>
      </c>
      <c r="B4932" s="45" t="n">
        <v>43068</v>
      </c>
      <c r="C4932" s="6" t="s">
        <v>199</v>
      </c>
      <c r="D4932" s="6" t="s">
        <v>196</v>
      </c>
      <c r="E4932" s="6" t="s">
        <v>174</v>
      </c>
      <c r="F4932" s="34" t="n">
        <v>0.242916733026505</v>
      </c>
      <c r="G4932" s="34" t="n">
        <v>0.291754756871036</v>
      </c>
      <c r="H4932" s="34" t="n">
        <v>-0.0488380238445314</v>
      </c>
      <c r="I4932" s="34" t="n">
        <v>-0.167394096220749</v>
      </c>
      <c r="J4932" s="35" t="n">
        <v>3.5</v>
      </c>
      <c r="K4932" s="6" t="n">
        <v>0</v>
      </c>
      <c r="L4932" s="35" t="n">
        <v>-1</v>
      </c>
      <c r="M4932" s="6" t="str">
        <f aca="false">IF(I4932&lt;=0,"Below 0%",IF(I4932&lt;=0.05,"0-5%",IF(I4932&lt;=0.1,"5-10%",IF(I4932&lt;=0.2,"10-20%",IF(I4932&lt;=0.4,"20-40%","Above 40%")))))</f>
        <v>Below 0%</v>
      </c>
      <c r="N4932" s="6" t="str">
        <f aca="false">IF(AND(H4932&gt;=Summary!$B$25,I4932&gt;=Summary!$B$26,I4932&lt;=Summary!$B$27,J4932&gt;=Summary!$B$28,J4932&lt;=Summary!$B$29,F4932*J4932&gt;1),"Yes","No")</f>
        <v>No</v>
      </c>
    </row>
    <row r="4933" customFormat="false" ht="15" hidden="false" customHeight="false" outlineLevel="0" collapsed="false">
      <c r="A4933" s="6" t="s">
        <v>152</v>
      </c>
      <c r="B4933" s="45" t="n">
        <v>43068</v>
      </c>
      <c r="C4933" s="6" t="s">
        <v>199</v>
      </c>
      <c r="D4933" s="6" t="s">
        <v>196</v>
      </c>
      <c r="E4933" s="6" t="s">
        <v>177</v>
      </c>
      <c r="F4933" s="34" t="n">
        <v>0.298138022422791</v>
      </c>
      <c r="G4933" s="34" t="n">
        <v>0.221987315010571</v>
      </c>
      <c r="H4933" s="34" t="n">
        <v>0.0761507074122197</v>
      </c>
      <c r="I4933" s="34" t="n">
        <v>0.343040805771237</v>
      </c>
      <c r="J4933" s="35" t="n">
        <v>4.6</v>
      </c>
      <c r="K4933" s="6" t="n">
        <v>1</v>
      </c>
      <c r="L4933" s="35" t="n">
        <v>3.6</v>
      </c>
      <c r="M4933" s="6" t="str">
        <f aca="false">IF(I4933&lt;=0,"Below 0%",IF(I4933&lt;=0.05,"0-5%",IF(I4933&lt;=0.1,"5-10%",IF(I4933&lt;=0.2,"10-20%",IF(I4933&lt;=0.4,"20-40%","Above 40%")))))</f>
        <v>20-40%</v>
      </c>
      <c r="N4933" s="6" t="str">
        <f aca="false">IF(AND(H4933&gt;=Summary!$B$25,I4933&gt;=Summary!$B$26,I4933&lt;=Summary!$B$27,J4933&gt;=Summary!$B$28,J4933&lt;=Summary!$B$29,F4933*J4933&gt;1),"Yes","No")</f>
        <v>Yes</v>
      </c>
    </row>
    <row r="4934" customFormat="false" ht="15" hidden="false" customHeight="false" outlineLevel="0" collapsed="false">
      <c r="A4934" s="6" t="s">
        <v>152</v>
      </c>
      <c r="B4934" s="45" t="n">
        <v>43068</v>
      </c>
      <c r="C4934" s="6" t="s">
        <v>190</v>
      </c>
      <c r="D4934" s="6" t="s">
        <v>175</v>
      </c>
      <c r="E4934" s="6" t="s">
        <v>187</v>
      </c>
      <c r="F4934" s="34" t="n">
        <v>0.840041041374207</v>
      </c>
      <c r="G4934" s="34" t="n">
        <v>0.828402366863905</v>
      </c>
      <c r="H4934" s="34" t="n">
        <v>0.0116386745103012</v>
      </c>
      <c r="I4934" s="34" t="n">
        <v>0.0140495428017207</v>
      </c>
      <c r="J4934" s="35" t="n">
        <v>1.2</v>
      </c>
      <c r="K4934" s="6" t="n">
        <v>1</v>
      </c>
      <c r="L4934" s="35" t="n">
        <v>0.2</v>
      </c>
      <c r="M4934" s="6" t="str">
        <f aca="false">IF(I4934&lt;=0,"Below 0%",IF(I4934&lt;=0.05,"0-5%",IF(I4934&lt;=0.1,"5-10%",IF(I4934&lt;=0.2,"10-20%",IF(I4934&lt;=0.4,"20-40%","Above 40%")))))</f>
        <v>0-5%</v>
      </c>
      <c r="N4934" s="6" t="str">
        <f aca="false">IF(AND(H4934&gt;=Summary!$B$25,I4934&gt;=Summary!$B$26,I4934&lt;=Summary!$B$27,J4934&gt;=Summary!$B$28,J4934&lt;=Summary!$B$29,F4934*J4934&gt;1),"Yes","No")</f>
        <v>No</v>
      </c>
    </row>
    <row r="4935" customFormat="false" ht="15" hidden="false" customHeight="false" outlineLevel="0" collapsed="false">
      <c r="A4935" s="6" t="s">
        <v>152</v>
      </c>
      <c r="B4935" s="45" t="n">
        <v>43068</v>
      </c>
      <c r="C4935" s="6" t="s">
        <v>190</v>
      </c>
      <c r="D4935" s="6" t="s">
        <v>175</v>
      </c>
      <c r="E4935" s="6" t="s">
        <v>174</v>
      </c>
      <c r="F4935" s="34" t="n">
        <v>0.110689580440521</v>
      </c>
      <c r="G4935" s="34" t="n">
        <v>0.124260355029586</v>
      </c>
      <c r="H4935" s="34" t="n">
        <v>-0.0135707745890646</v>
      </c>
      <c r="I4935" s="34" t="n">
        <v>-0.1092124240739</v>
      </c>
      <c r="J4935" s="35" t="n">
        <v>8</v>
      </c>
      <c r="K4935" s="6" t="n">
        <v>0</v>
      </c>
      <c r="L4935" s="35" t="n">
        <v>-1</v>
      </c>
      <c r="M4935" s="6" t="str">
        <f aca="false">IF(I4935&lt;=0,"Below 0%",IF(I4935&lt;=0.05,"0-5%",IF(I4935&lt;=0.1,"5-10%",IF(I4935&lt;=0.2,"10-20%",IF(I4935&lt;=0.4,"20-40%","Above 40%")))))</f>
        <v>Below 0%</v>
      </c>
      <c r="N4935" s="6" t="str">
        <f aca="false">IF(AND(H4935&gt;=Summary!$B$25,I4935&gt;=Summary!$B$26,I4935&lt;=Summary!$B$27,J4935&gt;=Summary!$B$28,J4935&lt;=Summary!$B$29,F4935*J4935&gt;1),"Yes","No")</f>
        <v>No</v>
      </c>
    </row>
    <row r="4936" customFormat="false" ht="15" hidden="false" customHeight="false" outlineLevel="0" collapsed="false">
      <c r="A4936" s="6" t="s">
        <v>152</v>
      </c>
      <c r="B4936" s="45" t="n">
        <v>43068</v>
      </c>
      <c r="C4936" s="6" t="s">
        <v>190</v>
      </c>
      <c r="D4936" s="6" t="s">
        <v>175</v>
      </c>
      <c r="E4936" s="6" t="s">
        <v>177</v>
      </c>
      <c r="F4936" s="34" t="n">
        <v>0.0492693409323692</v>
      </c>
      <c r="G4936" s="34" t="n">
        <v>0.0473372781065089</v>
      </c>
      <c r="H4936" s="34" t="n">
        <v>0.00193206282586036</v>
      </c>
      <c r="I4936" s="34" t="n">
        <v>0.0408148271963</v>
      </c>
      <c r="J4936" s="35" t="n">
        <v>21</v>
      </c>
      <c r="K4936" s="6" t="n">
        <v>0</v>
      </c>
      <c r="L4936" s="35" t="n">
        <v>-1</v>
      </c>
      <c r="M4936" s="6" t="str">
        <f aca="false">IF(I4936&lt;=0,"Below 0%",IF(I4936&lt;=0.05,"0-5%",IF(I4936&lt;=0.1,"5-10%",IF(I4936&lt;=0.2,"10-20%",IF(I4936&lt;=0.4,"20-40%","Above 40%")))))</f>
        <v>0-5%</v>
      </c>
      <c r="N4936" s="6" t="str">
        <f aca="false">IF(AND(H4936&gt;=Summary!$B$25,I4936&gt;=Summary!$B$26,I4936&lt;=Summary!$B$27,J4936&gt;=Summary!$B$28,J4936&lt;=Summary!$B$29,F4936*J4936&gt;1),"Yes","No")</f>
        <v>No</v>
      </c>
    </row>
    <row r="4937" customFormat="false" ht="15" hidden="false" customHeight="false" outlineLevel="0" collapsed="false">
      <c r="A4937" s="6" t="s">
        <v>152</v>
      </c>
      <c r="B4937" s="45" t="n">
        <v>43068</v>
      </c>
      <c r="C4937" s="6" t="s">
        <v>173</v>
      </c>
      <c r="D4937" s="6" t="s">
        <v>189</v>
      </c>
      <c r="E4937" s="6" t="s">
        <v>187</v>
      </c>
      <c r="F4937" s="34" t="n">
        <v>0.516304850578308</v>
      </c>
      <c r="G4937" s="34" t="n">
        <v>0.414634146341463</v>
      </c>
      <c r="H4937" s="34" t="n">
        <v>0.101670704236845</v>
      </c>
      <c r="I4937" s="34" t="n">
        <v>0.245205816100625</v>
      </c>
      <c r="J4937" s="35" t="n">
        <v>2.4</v>
      </c>
      <c r="K4937" s="6" t="n">
        <v>1</v>
      </c>
      <c r="L4937" s="35" t="n">
        <v>1.4</v>
      </c>
      <c r="M4937" s="6" t="str">
        <f aca="false">IF(I4937&lt;=0,"Below 0%",IF(I4937&lt;=0.05,"0-5%",IF(I4937&lt;=0.1,"5-10%",IF(I4937&lt;=0.2,"10-20%",IF(I4937&lt;=0.4,"20-40%","Above 40%")))))</f>
        <v>20-40%</v>
      </c>
      <c r="N4937" s="6" t="str">
        <f aca="false">IF(AND(H4937&gt;=Summary!$B$25,I4937&gt;=Summary!$B$26,I4937&lt;=Summary!$B$27,J4937&gt;=Summary!$B$28,J4937&lt;=Summary!$B$29,F4937*J4937&gt;1),"Yes","No")</f>
        <v>Yes</v>
      </c>
    </row>
    <row r="4938" customFormat="false" ht="15" hidden="false" customHeight="false" outlineLevel="0" collapsed="false">
      <c r="A4938" s="6" t="s">
        <v>152</v>
      </c>
      <c r="B4938" s="45" t="n">
        <v>43068</v>
      </c>
      <c r="C4938" s="6" t="s">
        <v>173</v>
      </c>
      <c r="D4938" s="6" t="s">
        <v>189</v>
      </c>
      <c r="E4938" s="6" t="s">
        <v>174</v>
      </c>
      <c r="F4938" s="34" t="n">
        <v>0.272412687540054</v>
      </c>
      <c r="G4938" s="34" t="n">
        <v>0.292682926829268</v>
      </c>
      <c r="H4938" s="34" t="n">
        <v>-0.020270239289214</v>
      </c>
      <c r="I4938" s="34" t="n">
        <v>-0.0692566509048145</v>
      </c>
      <c r="J4938" s="35" t="n">
        <v>3.4</v>
      </c>
      <c r="K4938" s="6" t="n">
        <v>0</v>
      </c>
      <c r="L4938" s="35" t="n">
        <v>-1</v>
      </c>
      <c r="M4938" s="6" t="str">
        <f aca="false">IF(I4938&lt;=0,"Below 0%",IF(I4938&lt;=0.05,"0-5%",IF(I4938&lt;=0.1,"5-10%",IF(I4938&lt;=0.2,"10-20%",IF(I4938&lt;=0.4,"20-40%","Above 40%")))))</f>
        <v>Below 0%</v>
      </c>
      <c r="N4938" s="6" t="str">
        <f aca="false">IF(AND(H4938&gt;=Summary!$B$25,I4938&gt;=Summary!$B$26,I4938&lt;=Summary!$B$27,J4938&gt;=Summary!$B$28,J4938&lt;=Summary!$B$29,F4938*J4938&gt;1),"Yes","No")</f>
        <v>No</v>
      </c>
    </row>
    <row r="4939" customFormat="false" ht="15" hidden="false" customHeight="false" outlineLevel="0" collapsed="false">
      <c r="A4939" s="6" t="s">
        <v>152</v>
      </c>
      <c r="B4939" s="45" t="n">
        <v>43068</v>
      </c>
      <c r="C4939" s="6" t="s">
        <v>173</v>
      </c>
      <c r="D4939" s="6" t="s">
        <v>189</v>
      </c>
      <c r="E4939" s="6" t="s">
        <v>177</v>
      </c>
      <c r="F4939" s="34" t="n">
        <v>0.211282446980476</v>
      </c>
      <c r="G4939" s="34" t="n">
        <v>0.292682926829268</v>
      </c>
      <c r="H4939" s="34" t="n">
        <v>-0.081400479848792</v>
      </c>
      <c r="I4939" s="34" t="n">
        <v>-0.278118306150039</v>
      </c>
      <c r="J4939" s="35" t="n">
        <v>3.4</v>
      </c>
      <c r="K4939" s="6" t="n">
        <v>0</v>
      </c>
      <c r="L4939" s="35" t="n">
        <v>-1</v>
      </c>
      <c r="M4939" s="6" t="str">
        <f aca="false">IF(I4939&lt;=0,"Below 0%",IF(I4939&lt;=0.05,"0-5%",IF(I4939&lt;=0.1,"5-10%",IF(I4939&lt;=0.2,"10-20%",IF(I4939&lt;=0.4,"20-40%","Above 40%")))))</f>
        <v>Below 0%</v>
      </c>
      <c r="N4939" s="6" t="str">
        <f aca="false">IF(AND(H4939&gt;=Summary!$B$25,I4939&gt;=Summary!$B$26,I4939&lt;=Summary!$B$27,J4939&gt;=Summary!$B$28,J4939&lt;=Summary!$B$29,F4939*J4939&gt;1),"Yes","No")</f>
        <v>No</v>
      </c>
    </row>
    <row r="4940" customFormat="false" ht="15" hidden="false" customHeight="false" outlineLevel="0" collapsed="false">
      <c r="A4940" s="6" t="s">
        <v>152</v>
      </c>
      <c r="B4940" s="45" t="n">
        <v>43068</v>
      </c>
      <c r="C4940" s="6" t="s">
        <v>194</v>
      </c>
      <c r="D4940" s="6" t="s">
        <v>179</v>
      </c>
      <c r="E4940" s="6" t="s">
        <v>187</v>
      </c>
      <c r="F4940" s="34" t="n">
        <v>0.762822687625885</v>
      </c>
      <c r="G4940" s="34" t="n">
        <v>0.829161853420614</v>
      </c>
      <c r="H4940" s="34" t="n">
        <v>-0.0663391657947285</v>
      </c>
      <c r="I4940" s="34" t="n">
        <v>-0.0800074985614133</v>
      </c>
      <c r="J4940" s="35" t="n">
        <v>1.21</v>
      </c>
      <c r="K4940" s="6" t="n">
        <v>1</v>
      </c>
      <c r="L4940" s="35" t="n">
        <v>0.21</v>
      </c>
      <c r="M4940" s="6" t="str">
        <f aca="false">IF(I4940&lt;=0,"Below 0%",IF(I4940&lt;=0.05,"0-5%",IF(I4940&lt;=0.1,"5-10%",IF(I4940&lt;=0.2,"10-20%",IF(I4940&lt;=0.4,"20-40%","Above 40%")))))</f>
        <v>Below 0%</v>
      </c>
      <c r="N4940" s="6" t="str">
        <f aca="false">IF(AND(H4940&gt;=Summary!$B$25,I4940&gt;=Summary!$B$26,I4940&lt;=Summary!$B$27,J4940&gt;=Summary!$B$28,J4940&lt;=Summary!$B$29,F4940*J4940&gt;1),"Yes","No")</f>
        <v>No</v>
      </c>
    </row>
    <row r="4941" customFormat="false" ht="15" hidden="false" customHeight="false" outlineLevel="0" collapsed="false">
      <c r="A4941" s="6" t="s">
        <v>152</v>
      </c>
      <c r="B4941" s="45" t="n">
        <v>43068</v>
      </c>
      <c r="C4941" s="6" t="s">
        <v>194</v>
      </c>
      <c r="D4941" s="6" t="s">
        <v>179</v>
      </c>
      <c r="E4941" s="6" t="s">
        <v>174</v>
      </c>
      <c r="F4941" s="34" t="n">
        <v>0.12794204056263</v>
      </c>
      <c r="G4941" s="34" t="n">
        <v>0.118033628545758</v>
      </c>
      <c r="H4941" s="34" t="n">
        <v>0.00990841201687177</v>
      </c>
      <c r="I4941" s="34" t="n">
        <v>0.0839456698819574</v>
      </c>
      <c r="J4941" s="35" t="n">
        <v>8.5</v>
      </c>
      <c r="K4941" s="6" t="n">
        <v>0</v>
      </c>
      <c r="L4941" s="35" t="n">
        <v>-1</v>
      </c>
      <c r="M4941" s="6" t="str">
        <f aca="false">IF(I4941&lt;=0,"Below 0%",IF(I4941&lt;=0.05,"0-5%",IF(I4941&lt;=0.1,"5-10%",IF(I4941&lt;=0.2,"10-20%",IF(I4941&lt;=0.4,"20-40%","Above 40%")))))</f>
        <v>5-10%</v>
      </c>
      <c r="N4941" s="6" t="str">
        <f aca="false">IF(AND(H4941&gt;=Summary!$B$25,I4941&gt;=Summary!$B$26,I4941&lt;=Summary!$B$27,J4941&gt;=Summary!$B$28,J4941&lt;=Summary!$B$29,F4941*J4941&gt;1),"Yes","No")</f>
        <v>No</v>
      </c>
    </row>
    <row r="4942" customFormat="false" ht="15" hidden="false" customHeight="false" outlineLevel="0" collapsed="false">
      <c r="A4942" s="6" t="s">
        <v>152</v>
      </c>
      <c r="B4942" s="45" t="n">
        <v>43068</v>
      </c>
      <c r="C4942" s="6" t="s">
        <v>194</v>
      </c>
      <c r="D4942" s="6" t="s">
        <v>179</v>
      </c>
      <c r="E4942" s="6" t="s">
        <v>177</v>
      </c>
      <c r="F4942" s="34" t="n">
        <v>0.109235242009163</v>
      </c>
      <c r="G4942" s="34" t="n">
        <v>0.0528045180336286</v>
      </c>
      <c r="H4942" s="34" t="n">
        <v>0.0564307239755344</v>
      </c>
      <c r="I4942" s="34" t="n">
        <v>1.06867226663439</v>
      </c>
      <c r="J4942" s="35" t="n">
        <v>19</v>
      </c>
      <c r="K4942" s="6" t="n">
        <v>0</v>
      </c>
      <c r="L4942" s="35" t="n">
        <v>-1</v>
      </c>
      <c r="M4942" s="6" t="str">
        <f aca="false">IF(I4942&lt;=0,"Below 0%",IF(I4942&lt;=0.05,"0-5%",IF(I4942&lt;=0.1,"5-10%",IF(I4942&lt;=0.2,"10-20%",IF(I4942&lt;=0.4,"20-40%","Above 40%")))))</f>
        <v>Above 40%</v>
      </c>
      <c r="N4942" s="6" t="str">
        <f aca="false">IF(AND(H4942&gt;=Summary!$B$25,I4942&gt;=Summary!$B$26,I4942&lt;=Summary!$B$27,J4942&gt;=Summary!$B$28,J4942&lt;=Summary!$B$29,F4942*J4942&gt;1),"Yes","No")</f>
        <v>No</v>
      </c>
    </row>
    <row r="4943" customFormat="false" ht="15" hidden="false" customHeight="false" outlineLevel="0" collapsed="false">
      <c r="A4943" s="6" t="s">
        <v>152</v>
      </c>
      <c r="B4943" s="45" t="n">
        <v>43068</v>
      </c>
      <c r="C4943" s="6" t="s">
        <v>192</v>
      </c>
      <c r="D4943" s="6" t="s">
        <v>183</v>
      </c>
      <c r="E4943" s="6" t="s">
        <v>187</v>
      </c>
      <c r="F4943" s="34" t="n">
        <v>0.268411546945572</v>
      </c>
      <c r="G4943" s="34" t="n">
        <v>0.153231932042128</v>
      </c>
      <c r="H4943" s="34" t="n">
        <v>0.115179614903444</v>
      </c>
      <c r="I4943" s="34" t="n">
        <v>0.751668489514165</v>
      </c>
      <c r="J4943" s="35" t="n">
        <v>6.5</v>
      </c>
      <c r="K4943" s="6" t="n">
        <v>0</v>
      </c>
      <c r="L4943" s="35" t="n">
        <v>-1</v>
      </c>
      <c r="M4943" s="6" t="str">
        <f aca="false">IF(I4943&lt;=0,"Below 0%",IF(I4943&lt;=0.05,"0-5%",IF(I4943&lt;=0.1,"5-10%",IF(I4943&lt;=0.2,"10-20%",IF(I4943&lt;=0.4,"20-40%","Above 40%")))))</f>
        <v>Above 40%</v>
      </c>
      <c r="N4943" s="6" t="str">
        <f aca="false">IF(AND(H4943&gt;=Summary!$B$25,I4943&gt;=Summary!$B$26,I4943&lt;=Summary!$B$27,J4943&gt;=Summary!$B$28,J4943&lt;=Summary!$B$29,F4943*J4943&gt;1),"Yes","No")</f>
        <v>No</v>
      </c>
    </row>
    <row r="4944" customFormat="false" ht="15" hidden="false" customHeight="false" outlineLevel="0" collapsed="false">
      <c r="A4944" s="6" t="s">
        <v>152</v>
      </c>
      <c r="B4944" s="45" t="n">
        <v>43068</v>
      </c>
      <c r="C4944" s="6" t="s">
        <v>192</v>
      </c>
      <c r="D4944" s="6" t="s">
        <v>183</v>
      </c>
      <c r="E4944" s="6" t="s">
        <v>174</v>
      </c>
      <c r="F4944" s="34" t="n">
        <v>0.22775886952877</v>
      </c>
      <c r="G4944" s="34" t="n">
        <v>0.212368349312118</v>
      </c>
      <c r="H4944" s="34" t="n">
        <v>0.0153905202166525</v>
      </c>
      <c r="I4944" s="34" t="n">
        <v>0.0724708755636321</v>
      </c>
      <c r="J4944" s="35" t="n">
        <v>4.69</v>
      </c>
      <c r="K4944" s="6" t="n">
        <v>0</v>
      </c>
      <c r="L4944" s="35" t="n">
        <v>-1</v>
      </c>
      <c r="M4944" s="6" t="str">
        <f aca="false">IF(I4944&lt;=0,"Below 0%",IF(I4944&lt;=0.05,"0-5%",IF(I4944&lt;=0.1,"5-10%",IF(I4944&lt;=0.2,"10-20%",IF(I4944&lt;=0.4,"20-40%","Above 40%")))))</f>
        <v>5-10%</v>
      </c>
      <c r="N4944" s="6" t="str">
        <f aca="false">IF(AND(H4944&gt;=Summary!$B$25,I4944&gt;=Summary!$B$26,I4944&lt;=Summary!$B$27,J4944&gt;=Summary!$B$28,J4944&lt;=Summary!$B$29,F4944*J4944&gt;1),"Yes","No")</f>
        <v>No</v>
      </c>
    </row>
    <row r="4945" customFormat="false" ht="15" hidden="false" customHeight="false" outlineLevel="0" collapsed="false">
      <c r="A4945" s="6" t="s">
        <v>152</v>
      </c>
      <c r="B4945" s="45" t="n">
        <v>43068</v>
      </c>
      <c r="C4945" s="6" t="s">
        <v>192</v>
      </c>
      <c r="D4945" s="6" t="s">
        <v>183</v>
      </c>
      <c r="E4945" s="6" t="s">
        <v>177</v>
      </c>
      <c r="F4945" s="34" t="n">
        <v>0.503829598426819</v>
      </c>
      <c r="G4945" s="34" t="n">
        <v>0.634399718645754</v>
      </c>
      <c r="H4945" s="34" t="n">
        <v>-0.130570120218935</v>
      </c>
      <c r="I4945" s="34" t="n">
        <v>-0.205816800325293</v>
      </c>
      <c r="J4945" s="35" t="n">
        <v>1.57</v>
      </c>
      <c r="K4945" s="6" t="n">
        <v>1</v>
      </c>
      <c r="L4945" s="35" t="n">
        <v>0.57</v>
      </c>
      <c r="M4945" s="6" t="str">
        <f aca="false">IF(I4945&lt;=0,"Below 0%",IF(I4945&lt;=0.05,"0-5%",IF(I4945&lt;=0.1,"5-10%",IF(I4945&lt;=0.2,"10-20%",IF(I4945&lt;=0.4,"20-40%","Above 40%")))))</f>
        <v>Below 0%</v>
      </c>
      <c r="N4945" s="6" t="str">
        <f aca="false">IF(AND(H4945&gt;=Summary!$B$25,I4945&gt;=Summary!$B$26,I4945&lt;=Summary!$B$27,J4945&gt;=Summary!$B$28,J4945&lt;=Summary!$B$29,F4945*J4945&gt;1),"Yes","No")</f>
        <v>No</v>
      </c>
    </row>
    <row r="4946" customFormat="false" ht="15" hidden="false" customHeight="false" outlineLevel="0" collapsed="false">
      <c r="A4946" s="6" t="s">
        <v>152</v>
      </c>
      <c r="B4946" s="45" t="n">
        <v>43071</v>
      </c>
      <c r="C4946" s="6" t="s">
        <v>185</v>
      </c>
      <c r="D4946" s="6" t="s">
        <v>176</v>
      </c>
      <c r="E4946" s="6" t="s">
        <v>187</v>
      </c>
      <c r="F4946" s="34" t="n">
        <v>0.505801498889923</v>
      </c>
      <c r="G4946" s="34" t="n">
        <v>0.398803589232303</v>
      </c>
      <c r="H4946" s="34" t="n">
        <v>0.10699790965762</v>
      </c>
      <c r="I4946" s="34" t="n">
        <v>0.268297258466482</v>
      </c>
      <c r="J4946" s="35" t="n">
        <v>2.52</v>
      </c>
      <c r="K4946" s="6" t="n">
        <v>0</v>
      </c>
      <c r="L4946" s="35" t="n">
        <v>-1</v>
      </c>
      <c r="M4946" s="6" t="str">
        <f aca="false">IF(I4946&lt;=0,"Below 0%",IF(I4946&lt;=0.05,"0-5%",IF(I4946&lt;=0.1,"5-10%",IF(I4946&lt;=0.2,"10-20%",IF(I4946&lt;=0.4,"20-40%","Above 40%")))))</f>
        <v>20-40%</v>
      </c>
      <c r="N4946" s="6" t="str">
        <f aca="false">IF(AND(H4946&gt;=Summary!$B$25,I4946&gt;=Summary!$B$26,I4946&lt;=Summary!$B$27,J4946&gt;=Summary!$B$28,J4946&lt;=Summary!$B$29,F4946*J4946&gt;1),"Yes","No")</f>
        <v>Yes</v>
      </c>
    </row>
    <row r="4947" customFormat="false" ht="15" hidden="false" customHeight="false" outlineLevel="0" collapsed="false">
      <c r="A4947" s="6" t="s">
        <v>152</v>
      </c>
      <c r="B4947" s="45" t="n">
        <v>43071</v>
      </c>
      <c r="C4947" s="6" t="s">
        <v>185</v>
      </c>
      <c r="D4947" s="6" t="s">
        <v>176</v>
      </c>
      <c r="E4947" s="6" t="s">
        <v>174</v>
      </c>
      <c r="F4947" s="34" t="n">
        <v>0.262197941541672</v>
      </c>
      <c r="G4947" s="34" t="n">
        <v>0.287138584247258</v>
      </c>
      <c r="H4947" s="34" t="n">
        <v>-0.0249406427055864</v>
      </c>
      <c r="I4947" s="34" t="n">
        <v>-0.0868592522003583</v>
      </c>
      <c r="J4947" s="35" t="n">
        <v>3.5</v>
      </c>
      <c r="K4947" s="6" t="n">
        <v>0</v>
      </c>
      <c r="L4947" s="35" t="n">
        <v>-1</v>
      </c>
      <c r="M4947" s="6" t="str">
        <f aca="false">IF(I4947&lt;=0,"Below 0%",IF(I4947&lt;=0.05,"0-5%",IF(I4947&lt;=0.1,"5-10%",IF(I4947&lt;=0.2,"10-20%",IF(I4947&lt;=0.4,"20-40%","Above 40%")))))</f>
        <v>Below 0%</v>
      </c>
      <c r="N4947" s="6" t="str">
        <f aca="false">IF(AND(H4947&gt;=Summary!$B$25,I4947&gt;=Summary!$B$26,I4947&lt;=Summary!$B$27,J4947&gt;=Summary!$B$28,J4947&lt;=Summary!$B$29,F4947*J4947&gt;1),"Yes","No")</f>
        <v>No</v>
      </c>
    </row>
    <row r="4948" customFormat="false" ht="15" hidden="false" customHeight="false" outlineLevel="0" collapsed="false">
      <c r="A4948" s="6" t="s">
        <v>152</v>
      </c>
      <c r="B4948" s="45" t="n">
        <v>43071</v>
      </c>
      <c r="C4948" s="6" t="s">
        <v>185</v>
      </c>
      <c r="D4948" s="6" t="s">
        <v>176</v>
      </c>
      <c r="E4948" s="6" t="s">
        <v>177</v>
      </c>
      <c r="F4948" s="34" t="n">
        <v>0.232000544667244</v>
      </c>
      <c r="G4948" s="34" t="n">
        <v>0.314057826520439</v>
      </c>
      <c r="H4948" s="34" t="n">
        <v>-0.0820572818531947</v>
      </c>
      <c r="I4948" s="34" t="n">
        <v>-0.261280805392871</v>
      </c>
      <c r="J4948" s="35" t="n">
        <v>3.2</v>
      </c>
      <c r="K4948" s="6" t="n">
        <v>1</v>
      </c>
      <c r="L4948" s="35" t="n">
        <v>2.2</v>
      </c>
      <c r="M4948" s="6" t="str">
        <f aca="false">IF(I4948&lt;=0,"Below 0%",IF(I4948&lt;=0.05,"0-5%",IF(I4948&lt;=0.1,"5-10%",IF(I4948&lt;=0.2,"10-20%",IF(I4948&lt;=0.4,"20-40%","Above 40%")))))</f>
        <v>Below 0%</v>
      </c>
      <c r="N4948" s="6" t="str">
        <f aca="false">IF(AND(H4948&gt;=Summary!$B$25,I4948&gt;=Summary!$B$26,I4948&lt;=Summary!$B$27,J4948&gt;=Summary!$B$28,J4948&lt;=Summary!$B$29,F4948*J4948&gt;1),"Yes","No")</f>
        <v>No</v>
      </c>
    </row>
    <row r="4949" customFormat="false" ht="15" hidden="false" customHeight="false" outlineLevel="0" collapsed="false">
      <c r="A4949" s="6" t="s">
        <v>152</v>
      </c>
      <c r="B4949" s="45" t="n">
        <v>43071</v>
      </c>
      <c r="C4949" s="6" t="s">
        <v>201</v>
      </c>
      <c r="D4949" s="6" t="s">
        <v>183</v>
      </c>
      <c r="E4949" s="6" t="s">
        <v>187</v>
      </c>
      <c r="F4949" s="34" t="n">
        <v>0.248506188392639</v>
      </c>
      <c r="G4949" s="34" t="n">
        <v>0.131786823950708</v>
      </c>
      <c r="H4949" s="34" t="n">
        <v>0.116719364441931</v>
      </c>
      <c r="I4949" s="34" t="n">
        <v>0.885667936618511</v>
      </c>
      <c r="J4949" s="35" t="n">
        <v>7.58</v>
      </c>
      <c r="K4949" s="6" t="n">
        <v>0</v>
      </c>
      <c r="L4949" s="35" t="n">
        <v>-1</v>
      </c>
      <c r="M4949" s="6" t="str">
        <f aca="false">IF(I4949&lt;=0,"Below 0%",IF(I4949&lt;=0.05,"0-5%",IF(I4949&lt;=0.1,"5-10%",IF(I4949&lt;=0.2,"10-20%",IF(I4949&lt;=0.4,"20-40%","Above 40%")))))</f>
        <v>Above 40%</v>
      </c>
      <c r="N4949" s="6" t="str">
        <f aca="false">IF(AND(H4949&gt;=Summary!$B$25,I4949&gt;=Summary!$B$26,I4949&lt;=Summary!$B$27,J4949&gt;=Summary!$B$28,J4949&lt;=Summary!$B$29,F4949*J4949&gt;1),"Yes","No")</f>
        <v>No</v>
      </c>
    </row>
    <row r="4950" customFormat="false" ht="15" hidden="false" customHeight="false" outlineLevel="0" collapsed="false">
      <c r="A4950" s="6" t="s">
        <v>152</v>
      </c>
      <c r="B4950" s="45" t="n">
        <v>43071</v>
      </c>
      <c r="C4950" s="6" t="s">
        <v>201</v>
      </c>
      <c r="D4950" s="6" t="s">
        <v>183</v>
      </c>
      <c r="E4950" s="6" t="s">
        <v>174</v>
      </c>
      <c r="F4950" s="34" t="n">
        <v>0.242691695690155</v>
      </c>
      <c r="G4950" s="34" t="n">
        <v>0.21954815946074</v>
      </c>
      <c r="H4950" s="34" t="n">
        <v>0.0231435362294146</v>
      </c>
      <c r="I4950" s="34" t="n">
        <v>0.105414394209727</v>
      </c>
      <c r="J4950" s="35" t="n">
        <v>4.55</v>
      </c>
      <c r="K4950" s="6" t="n">
        <v>0</v>
      </c>
      <c r="L4950" s="35" t="n">
        <v>-1</v>
      </c>
      <c r="M4950" s="6" t="str">
        <f aca="false">IF(I4950&lt;=0,"Below 0%",IF(I4950&lt;=0.05,"0-5%",IF(I4950&lt;=0.1,"5-10%",IF(I4950&lt;=0.2,"10-20%",IF(I4950&lt;=0.4,"20-40%","Above 40%")))))</f>
        <v>10-20%</v>
      </c>
      <c r="N4950" s="6" t="str">
        <f aca="false">IF(AND(H4950&gt;=Summary!$B$25,I4950&gt;=Summary!$B$26,I4950&lt;=Summary!$B$27,J4950&gt;=Summary!$B$28,J4950&lt;=Summary!$B$29,F4950*J4950&gt;1),"Yes","No")</f>
        <v>No</v>
      </c>
    </row>
    <row r="4951" customFormat="false" ht="15" hidden="false" customHeight="false" outlineLevel="0" collapsed="false">
      <c r="A4951" s="6" t="s">
        <v>152</v>
      </c>
      <c r="B4951" s="45" t="n">
        <v>43071</v>
      </c>
      <c r="C4951" s="6" t="s">
        <v>201</v>
      </c>
      <c r="D4951" s="6" t="s">
        <v>183</v>
      </c>
      <c r="E4951" s="6" t="s">
        <v>177</v>
      </c>
      <c r="F4951" s="34" t="n">
        <v>0.508802115917206</v>
      </c>
      <c r="G4951" s="34" t="n">
        <v>0.648665016588551</v>
      </c>
      <c r="H4951" s="34" t="n">
        <v>-0.139862900671345</v>
      </c>
      <c r="I4951" s="34" t="n">
        <v>-0.215616531020757</v>
      </c>
      <c r="J4951" s="35" t="n">
        <v>1.54</v>
      </c>
      <c r="K4951" s="6" t="n">
        <v>1</v>
      </c>
      <c r="L4951" s="35" t="n">
        <v>0.54</v>
      </c>
      <c r="M4951" s="6" t="str">
        <f aca="false">IF(I4951&lt;=0,"Below 0%",IF(I4951&lt;=0.05,"0-5%",IF(I4951&lt;=0.1,"5-10%",IF(I4951&lt;=0.2,"10-20%",IF(I4951&lt;=0.4,"20-40%","Above 40%")))))</f>
        <v>Below 0%</v>
      </c>
      <c r="N4951" s="6" t="str">
        <f aca="false">IF(AND(H4951&gt;=Summary!$B$25,I4951&gt;=Summary!$B$26,I4951&lt;=Summary!$B$27,J4951&gt;=Summary!$B$28,J4951&lt;=Summary!$B$29,F4951*J4951&gt;1),"Yes","No")</f>
        <v>No</v>
      </c>
    </row>
    <row r="4952" customFormat="false" ht="15" hidden="false" customHeight="false" outlineLevel="0" collapsed="false">
      <c r="A4952" s="6" t="s">
        <v>152</v>
      </c>
      <c r="B4952" s="45" t="n">
        <v>43071</v>
      </c>
      <c r="C4952" s="6" t="s">
        <v>190</v>
      </c>
      <c r="D4952" s="6" t="s">
        <v>188</v>
      </c>
      <c r="E4952" s="6" t="s">
        <v>187</v>
      </c>
      <c r="F4952" s="34" t="n">
        <v>0.791400790214539</v>
      </c>
      <c r="G4952" s="34" t="n">
        <v>0.782130020657785</v>
      </c>
      <c r="H4952" s="34" t="n">
        <v>0.00927076955675332</v>
      </c>
      <c r="I4952" s="34" t="n">
        <v>0.0118532332373029</v>
      </c>
      <c r="J4952" s="35" t="n">
        <v>1.27</v>
      </c>
      <c r="K4952" s="6" t="n">
        <v>1</v>
      </c>
      <c r="L4952" s="35" t="n">
        <v>0.27</v>
      </c>
      <c r="M4952" s="6" t="str">
        <f aca="false">IF(I4952&lt;=0,"Below 0%",IF(I4952&lt;=0.05,"0-5%",IF(I4952&lt;=0.1,"5-10%",IF(I4952&lt;=0.2,"10-20%",IF(I4952&lt;=0.4,"20-40%","Above 40%")))))</f>
        <v>0-5%</v>
      </c>
      <c r="N4952" s="6" t="str">
        <f aca="false">IF(AND(H4952&gt;=Summary!$B$25,I4952&gt;=Summary!$B$26,I4952&lt;=Summary!$B$27,J4952&gt;=Summary!$B$28,J4952&lt;=Summary!$B$29,F4952*J4952&gt;1),"Yes","No")</f>
        <v>No</v>
      </c>
    </row>
    <row r="4953" customFormat="false" ht="15" hidden="false" customHeight="false" outlineLevel="0" collapsed="false">
      <c r="A4953" s="6" t="s">
        <v>152</v>
      </c>
      <c r="B4953" s="45" t="n">
        <v>43071</v>
      </c>
      <c r="C4953" s="6" t="s">
        <v>190</v>
      </c>
      <c r="D4953" s="6" t="s">
        <v>188</v>
      </c>
      <c r="E4953" s="6" t="s">
        <v>174</v>
      </c>
      <c r="F4953" s="34" t="n">
        <v>0.138966083526611</v>
      </c>
      <c r="G4953" s="34" t="n">
        <v>0.151649637593189</v>
      </c>
      <c r="H4953" s="34" t="n">
        <v>-0.0126835540665776</v>
      </c>
      <c r="I4953" s="34" t="n">
        <v>-0.0836372197644293</v>
      </c>
      <c r="J4953" s="35" t="n">
        <v>6.55</v>
      </c>
      <c r="K4953" s="6" t="n">
        <v>0</v>
      </c>
      <c r="L4953" s="35" t="n">
        <v>-1</v>
      </c>
      <c r="M4953" s="6" t="str">
        <f aca="false">IF(I4953&lt;=0,"Below 0%",IF(I4953&lt;=0.05,"0-5%",IF(I4953&lt;=0.1,"5-10%",IF(I4953&lt;=0.2,"10-20%",IF(I4953&lt;=0.4,"20-40%","Above 40%")))))</f>
        <v>Below 0%</v>
      </c>
      <c r="N4953" s="6" t="str">
        <f aca="false">IF(AND(H4953&gt;=Summary!$B$25,I4953&gt;=Summary!$B$26,I4953&lt;=Summary!$B$27,J4953&gt;=Summary!$B$28,J4953&lt;=Summary!$B$29,F4953*J4953&gt;1),"Yes","No")</f>
        <v>No</v>
      </c>
    </row>
    <row r="4954" customFormat="false" ht="15" hidden="false" customHeight="false" outlineLevel="0" collapsed="false">
      <c r="A4954" s="6" t="s">
        <v>152</v>
      </c>
      <c r="B4954" s="45" t="n">
        <v>43071</v>
      </c>
      <c r="C4954" s="6" t="s">
        <v>190</v>
      </c>
      <c r="D4954" s="6" t="s">
        <v>188</v>
      </c>
      <c r="E4954" s="6" t="s">
        <v>177</v>
      </c>
      <c r="F4954" s="34" t="n">
        <v>0.0696331411600113</v>
      </c>
      <c r="G4954" s="34" t="n">
        <v>0.0662203417490258</v>
      </c>
      <c r="H4954" s="34" t="n">
        <v>0.00341279941098546</v>
      </c>
      <c r="I4954" s="34" t="n">
        <v>0.0515370250416394</v>
      </c>
      <c r="J4954" s="35" t="n">
        <v>15</v>
      </c>
      <c r="K4954" s="6" t="n">
        <v>0</v>
      </c>
      <c r="L4954" s="35" t="n">
        <v>-1</v>
      </c>
      <c r="M4954" s="6" t="str">
        <f aca="false">IF(I4954&lt;=0,"Below 0%",IF(I4954&lt;=0.05,"0-5%",IF(I4954&lt;=0.1,"5-10%",IF(I4954&lt;=0.2,"10-20%",IF(I4954&lt;=0.4,"20-40%","Above 40%")))))</f>
        <v>5-10%</v>
      </c>
      <c r="N4954" s="6" t="str">
        <f aca="false">IF(AND(H4954&gt;=Summary!$B$25,I4954&gt;=Summary!$B$26,I4954&lt;=Summary!$B$27,J4954&gt;=Summary!$B$28,J4954&lt;=Summary!$B$29,F4954*J4954&gt;1),"Yes","No")</f>
        <v>No</v>
      </c>
    </row>
    <row r="4955" customFormat="false" ht="15" hidden="false" customHeight="false" outlineLevel="0" collapsed="false">
      <c r="A4955" s="6" t="s">
        <v>152</v>
      </c>
      <c r="B4955" s="45" t="n">
        <v>43071</v>
      </c>
      <c r="C4955" s="6" t="s">
        <v>173</v>
      </c>
      <c r="D4955" s="6" t="s">
        <v>202</v>
      </c>
      <c r="E4955" s="6" t="s">
        <v>187</v>
      </c>
      <c r="F4955" s="34" t="n">
        <v>0.605278253555298</v>
      </c>
      <c r="G4955" s="34" t="n">
        <v>0.572668112798265</v>
      </c>
      <c r="H4955" s="34" t="n">
        <v>0.0326101407570332</v>
      </c>
      <c r="I4955" s="34" t="n">
        <v>0.0569442230643646</v>
      </c>
      <c r="J4955" s="35" t="n">
        <v>1.75</v>
      </c>
      <c r="K4955" s="6" t="n">
        <v>1</v>
      </c>
      <c r="L4955" s="35" t="n">
        <v>0.75</v>
      </c>
      <c r="M4955" s="6" t="str">
        <f aca="false">IF(I4955&lt;=0,"Below 0%",IF(I4955&lt;=0.05,"0-5%",IF(I4955&lt;=0.1,"5-10%",IF(I4955&lt;=0.2,"10-20%",IF(I4955&lt;=0.4,"20-40%","Above 40%")))))</f>
        <v>5-10%</v>
      </c>
      <c r="N4955" s="6" t="str">
        <f aca="false">IF(AND(H4955&gt;=Summary!$B$25,I4955&gt;=Summary!$B$26,I4955&lt;=Summary!$B$27,J4955&gt;=Summary!$B$28,J4955&lt;=Summary!$B$29,F4955*J4955&gt;1),"Yes","No")</f>
        <v>No</v>
      </c>
    </row>
    <row r="4956" customFormat="false" ht="15" hidden="false" customHeight="false" outlineLevel="0" collapsed="false">
      <c r="A4956" s="6" t="s">
        <v>152</v>
      </c>
      <c r="B4956" s="45" t="n">
        <v>43071</v>
      </c>
      <c r="C4956" s="6" t="s">
        <v>173</v>
      </c>
      <c r="D4956" s="6" t="s">
        <v>202</v>
      </c>
      <c r="E4956" s="6" t="s">
        <v>174</v>
      </c>
      <c r="F4956" s="34" t="n">
        <v>0.189079061150551</v>
      </c>
      <c r="G4956" s="34" t="n">
        <v>0.260303687635575</v>
      </c>
      <c r="H4956" s="34" t="n">
        <v>-0.071224626485024</v>
      </c>
      <c r="I4956" s="34" t="n">
        <v>-0.2736212734133</v>
      </c>
      <c r="J4956" s="35" t="n">
        <v>3.85</v>
      </c>
      <c r="K4956" s="6" t="n">
        <v>0</v>
      </c>
      <c r="L4956" s="35" t="n">
        <v>-1</v>
      </c>
      <c r="M4956" s="6" t="str">
        <f aca="false">IF(I4956&lt;=0,"Below 0%",IF(I4956&lt;=0.05,"0-5%",IF(I4956&lt;=0.1,"5-10%",IF(I4956&lt;=0.2,"10-20%",IF(I4956&lt;=0.4,"20-40%","Above 40%")))))</f>
        <v>Below 0%</v>
      </c>
      <c r="N4956" s="6" t="str">
        <f aca="false">IF(AND(H4956&gt;=Summary!$B$25,I4956&gt;=Summary!$B$26,I4956&lt;=Summary!$B$27,J4956&gt;=Summary!$B$28,J4956&lt;=Summary!$B$29,F4956*J4956&gt;1),"Yes","No")</f>
        <v>No</v>
      </c>
    </row>
    <row r="4957" customFormat="false" ht="15" hidden="false" customHeight="false" outlineLevel="0" collapsed="false">
      <c r="A4957" s="6" t="s">
        <v>152</v>
      </c>
      <c r="B4957" s="45" t="n">
        <v>43071</v>
      </c>
      <c r="C4957" s="6" t="s">
        <v>173</v>
      </c>
      <c r="D4957" s="6" t="s">
        <v>202</v>
      </c>
      <c r="E4957" s="6" t="s">
        <v>177</v>
      </c>
      <c r="F4957" s="34" t="n">
        <v>0.205642655491829</v>
      </c>
      <c r="G4957" s="34" t="n">
        <v>0.167028199566161</v>
      </c>
      <c r="H4957" s="34" t="n">
        <v>0.0386144559256684</v>
      </c>
      <c r="I4957" s="34" t="n">
        <v>0.231185249113417</v>
      </c>
      <c r="J4957" s="35" t="n">
        <v>6</v>
      </c>
      <c r="K4957" s="6" t="n">
        <v>0</v>
      </c>
      <c r="L4957" s="35" t="n">
        <v>-1</v>
      </c>
      <c r="M4957" s="6" t="str">
        <f aca="false">IF(I4957&lt;=0,"Below 0%",IF(I4957&lt;=0.05,"0-5%",IF(I4957&lt;=0.1,"5-10%",IF(I4957&lt;=0.2,"10-20%",IF(I4957&lt;=0.4,"20-40%","Above 40%")))))</f>
        <v>20-40%</v>
      </c>
      <c r="N4957" s="6" t="str">
        <f aca="false">IF(AND(H4957&gt;=Summary!$B$25,I4957&gt;=Summary!$B$26,I4957&lt;=Summary!$B$27,J4957&gt;=Summary!$B$28,J4957&lt;=Summary!$B$29,F4957*J4957&gt;1),"Yes","No")</f>
        <v>No</v>
      </c>
    </row>
    <row r="4958" customFormat="false" ht="15" hidden="false" customHeight="false" outlineLevel="0" collapsed="false">
      <c r="A4958" s="6" t="s">
        <v>152</v>
      </c>
      <c r="B4958" s="45" t="n">
        <v>43071</v>
      </c>
      <c r="C4958" s="6" t="s">
        <v>195</v>
      </c>
      <c r="D4958" s="6" t="s">
        <v>196</v>
      </c>
      <c r="E4958" s="6" t="s">
        <v>187</v>
      </c>
      <c r="F4958" s="34" t="n">
        <v>0.400519639253616</v>
      </c>
      <c r="G4958" s="34" t="n">
        <v>0.533214383749657</v>
      </c>
      <c r="H4958" s="34" t="n">
        <v>-0.132694744496041</v>
      </c>
      <c r="I4958" s="34" t="n">
        <v>-0.248858148879833</v>
      </c>
      <c r="J4958" s="35" t="n">
        <v>1.9</v>
      </c>
      <c r="K4958" s="6" t="n">
        <v>1</v>
      </c>
      <c r="L4958" s="35" t="n">
        <v>0.9</v>
      </c>
      <c r="M4958" s="6" t="str">
        <f aca="false">IF(I4958&lt;=0,"Below 0%",IF(I4958&lt;=0.05,"0-5%",IF(I4958&lt;=0.1,"5-10%",IF(I4958&lt;=0.2,"10-20%",IF(I4958&lt;=0.4,"20-40%","Above 40%")))))</f>
        <v>Below 0%</v>
      </c>
      <c r="N4958" s="6" t="str">
        <f aca="false">IF(AND(H4958&gt;=Summary!$B$25,I4958&gt;=Summary!$B$26,I4958&lt;=Summary!$B$27,J4958&gt;=Summary!$B$28,J4958&lt;=Summary!$B$29,F4958*J4958&gt;1),"Yes","No")</f>
        <v>No</v>
      </c>
    </row>
    <row r="4959" customFormat="false" ht="15" hidden="false" customHeight="false" outlineLevel="0" collapsed="false">
      <c r="A4959" s="6" t="s">
        <v>152</v>
      </c>
      <c r="B4959" s="45" t="n">
        <v>43071</v>
      </c>
      <c r="C4959" s="6" t="s">
        <v>195</v>
      </c>
      <c r="D4959" s="6" t="s">
        <v>196</v>
      </c>
      <c r="E4959" s="6" t="s">
        <v>174</v>
      </c>
      <c r="F4959" s="34" t="n">
        <v>0.372125387191773</v>
      </c>
      <c r="G4959" s="34" t="n">
        <v>0.273812791655229</v>
      </c>
      <c r="H4959" s="34" t="n">
        <v>0.0983125955365433</v>
      </c>
      <c r="I4959" s="34" t="n">
        <v>0.359050411568549</v>
      </c>
      <c r="J4959" s="35" t="n">
        <v>3.7</v>
      </c>
      <c r="K4959" s="6" t="n">
        <v>0</v>
      </c>
      <c r="L4959" s="35" t="n">
        <v>-1</v>
      </c>
      <c r="M4959" s="6" t="str">
        <f aca="false">IF(I4959&lt;=0,"Below 0%",IF(I4959&lt;=0.05,"0-5%",IF(I4959&lt;=0.1,"5-10%",IF(I4959&lt;=0.2,"10-20%",IF(I4959&lt;=0.4,"20-40%","Above 40%")))))</f>
        <v>20-40%</v>
      </c>
      <c r="N4959" s="6" t="str">
        <f aca="false">IF(AND(H4959&gt;=Summary!$B$25,I4959&gt;=Summary!$B$26,I4959&lt;=Summary!$B$27,J4959&gt;=Summary!$B$28,J4959&lt;=Summary!$B$29,F4959*J4959&gt;1),"Yes","No")</f>
        <v>Yes</v>
      </c>
    </row>
    <row r="4960" customFormat="false" ht="15" hidden="false" customHeight="false" outlineLevel="0" collapsed="false">
      <c r="A4960" s="6" t="s">
        <v>152</v>
      </c>
      <c r="B4960" s="45" t="n">
        <v>43071</v>
      </c>
      <c r="C4960" s="6" t="s">
        <v>195</v>
      </c>
      <c r="D4960" s="6" t="s">
        <v>196</v>
      </c>
      <c r="E4960" s="6" t="s">
        <v>177</v>
      </c>
      <c r="F4960" s="34" t="n">
        <v>0.227355048060417</v>
      </c>
      <c r="G4960" s="34" t="n">
        <v>0.192972824595114</v>
      </c>
      <c r="H4960" s="34" t="n">
        <v>0.0343822234653033</v>
      </c>
      <c r="I4960" s="34" t="n">
        <v>0.178171323021479</v>
      </c>
      <c r="J4960" s="35" t="n">
        <v>5.25</v>
      </c>
      <c r="K4960" s="6" t="n">
        <v>0</v>
      </c>
      <c r="L4960" s="35" t="n">
        <v>-1</v>
      </c>
      <c r="M4960" s="6" t="str">
        <f aca="false">IF(I4960&lt;=0,"Below 0%",IF(I4960&lt;=0.05,"0-5%",IF(I4960&lt;=0.1,"5-10%",IF(I4960&lt;=0.2,"10-20%",IF(I4960&lt;=0.4,"20-40%","Above 40%")))))</f>
        <v>10-20%</v>
      </c>
      <c r="N4960" s="6" t="str">
        <f aca="false">IF(AND(H4960&gt;=Summary!$B$25,I4960&gt;=Summary!$B$26,I4960&lt;=Summary!$B$27,J4960&gt;=Summary!$B$28,J4960&lt;=Summary!$B$29,F4960*J4960&gt;1),"Yes","No")</f>
        <v>No</v>
      </c>
    </row>
    <row r="4961" customFormat="false" ht="15" hidden="false" customHeight="false" outlineLevel="0" collapsed="false">
      <c r="A4961" s="6" t="s">
        <v>152</v>
      </c>
      <c r="B4961" s="45" t="n">
        <v>43071</v>
      </c>
      <c r="C4961" s="6" t="s">
        <v>192</v>
      </c>
      <c r="D4961" s="6" t="s">
        <v>175</v>
      </c>
      <c r="E4961" s="6" t="s">
        <v>187</v>
      </c>
      <c r="F4961" s="34" t="n">
        <v>0.673540949821472</v>
      </c>
      <c r="G4961" s="34" t="n">
        <v>0.501199025869139</v>
      </c>
      <c r="H4961" s="34" t="n">
        <v>0.172341923952334</v>
      </c>
      <c r="I4961" s="34" t="n">
        <v>0.343859255619007</v>
      </c>
      <c r="J4961" s="35" t="n">
        <v>1.98</v>
      </c>
      <c r="K4961" s="6" t="n">
        <v>1</v>
      </c>
      <c r="L4961" s="35" t="n">
        <v>0.98</v>
      </c>
      <c r="M4961" s="6" t="str">
        <f aca="false">IF(I4961&lt;=0,"Below 0%",IF(I4961&lt;=0.05,"0-5%",IF(I4961&lt;=0.1,"5-10%",IF(I4961&lt;=0.2,"10-20%",IF(I4961&lt;=0.4,"20-40%","Above 40%")))))</f>
        <v>20-40%</v>
      </c>
      <c r="N4961" s="6" t="str">
        <f aca="false">IF(AND(H4961&gt;=Summary!$B$25,I4961&gt;=Summary!$B$26,I4961&lt;=Summary!$B$27,J4961&gt;=Summary!$B$28,J4961&lt;=Summary!$B$29,F4961*J4961&gt;1),"Yes","No")</f>
        <v>Yes</v>
      </c>
    </row>
    <row r="4962" customFormat="false" ht="15" hidden="false" customHeight="false" outlineLevel="0" collapsed="false">
      <c r="A4962" s="6" t="s">
        <v>152</v>
      </c>
      <c r="B4962" s="45" t="n">
        <v>43071</v>
      </c>
      <c r="C4962" s="6" t="s">
        <v>192</v>
      </c>
      <c r="D4962" s="6" t="s">
        <v>175</v>
      </c>
      <c r="E4962" s="6" t="s">
        <v>174</v>
      </c>
      <c r="F4962" s="34" t="n">
        <v>0.183670118451119</v>
      </c>
      <c r="G4962" s="34" t="n">
        <v>0.283535448920256</v>
      </c>
      <c r="H4962" s="34" t="n">
        <v>-0.099865330469137</v>
      </c>
      <c r="I4962" s="34" t="n">
        <v>-0.352214620250973</v>
      </c>
      <c r="J4962" s="35" t="n">
        <v>3.5</v>
      </c>
      <c r="K4962" s="6" t="n">
        <v>0</v>
      </c>
      <c r="L4962" s="35" t="n">
        <v>-1</v>
      </c>
      <c r="M4962" s="6" t="str">
        <f aca="false">IF(I4962&lt;=0,"Below 0%",IF(I4962&lt;=0.05,"0-5%",IF(I4962&lt;=0.1,"5-10%",IF(I4962&lt;=0.2,"10-20%",IF(I4962&lt;=0.4,"20-40%","Above 40%")))))</f>
        <v>Below 0%</v>
      </c>
      <c r="N4962" s="6" t="str">
        <f aca="false">IF(AND(H4962&gt;=Summary!$B$25,I4962&gt;=Summary!$B$26,I4962&lt;=Summary!$B$27,J4962&gt;=Summary!$B$28,J4962&lt;=Summary!$B$29,F4962*J4962&gt;1),"Yes","No")</f>
        <v>No</v>
      </c>
    </row>
    <row r="4963" customFormat="false" ht="15" hidden="false" customHeight="false" outlineLevel="0" collapsed="false">
      <c r="A4963" s="6" t="s">
        <v>152</v>
      </c>
      <c r="B4963" s="45" t="n">
        <v>43071</v>
      </c>
      <c r="C4963" s="6" t="s">
        <v>192</v>
      </c>
      <c r="D4963" s="6" t="s">
        <v>175</v>
      </c>
      <c r="E4963" s="6" t="s">
        <v>177</v>
      </c>
      <c r="F4963" s="34" t="n">
        <v>0.142788901925087</v>
      </c>
      <c r="G4963" s="34" t="n">
        <v>0.215265525210606</v>
      </c>
      <c r="H4963" s="34" t="n">
        <v>-0.0724766232855191</v>
      </c>
      <c r="I4963" s="34" t="n">
        <v>-0.336684767403472</v>
      </c>
      <c r="J4963" s="35" t="n">
        <v>4.61</v>
      </c>
      <c r="K4963" s="6" t="n">
        <v>0</v>
      </c>
      <c r="L4963" s="35" t="n">
        <v>-1</v>
      </c>
      <c r="M4963" s="6" t="str">
        <f aca="false">IF(I4963&lt;=0,"Below 0%",IF(I4963&lt;=0.05,"0-5%",IF(I4963&lt;=0.1,"5-10%",IF(I4963&lt;=0.2,"10-20%",IF(I4963&lt;=0.4,"20-40%","Above 40%")))))</f>
        <v>Below 0%</v>
      </c>
      <c r="N4963" s="6" t="str">
        <f aca="false">IF(AND(H4963&gt;=Summary!$B$25,I4963&gt;=Summary!$B$26,I4963&lt;=Summary!$B$27,J4963&gt;=Summary!$B$28,J4963&lt;=Summary!$B$29,F4963*J4963&gt;1),"Yes","No")</f>
        <v>No</v>
      </c>
    </row>
    <row r="4964" customFormat="false" ht="15" hidden="false" customHeight="false" outlineLevel="0" collapsed="false">
      <c r="A4964" s="6" t="s">
        <v>152</v>
      </c>
      <c r="B4964" s="45" t="n">
        <v>43071</v>
      </c>
      <c r="C4964" s="6" t="s">
        <v>198</v>
      </c>
      <c r="D4964" s="6" t="s">
        <v>181</v>
      </c>
      <c r="E4964" s="6" t="s">
        <v>187</v>
      </c>
      <c r="F4964" s="34" t="n">
        <v>0.17075178027153</v>
      </c>
      <c r="G4964" s="34" t="n">
        <v>0.192073170731707</v>
      </c>
      <c r="H4964" s="34" t="n">
        <v>-0.0213213904601772</v>
      </c>
      <c r="I4964" s="34" t="n">
        <v>-0.111006604300605</v>
      </c>
      <c r="J4964" s="35" t="n">
        <v>5.3</v>
      </c>
      <c r="K4964" s="6" t="n">
        <v>0</v>
      </c>
      <c r="L4964" s="35" t="n">
        <v>-1</v>
      </c>
      <c r="M4964" s="6" t="str">
        <f aca="false">IF(I4964&lt;=0,"Below 0%",IF(I4964&lt;=0.05,"0-5%",IF(I4964&lt;=0.1,"5-10%",IF(I4964&lt;=0.2,"10-20%",IF(I4964&lt;=0.4,"20-40%","Above 40%")))))</f>
        <v>Below 0%</v>
      </c>
      <c r="N4964" s="6" t="str">
        <f aca="false">IF(AND(H4964&gt;=Summary!$B$25,I4964&gt;=Summary!$B$26,I4964&lt;=Summary!$B$27,J4964&gt;=Summary!$B$28,J4964&lt;=Summary!$B$29,F4964*J4964&gt;1),"Yes","No")</f>
        <v>No</v>
      </c>
    </row>
    <row r="4965" customFormat="false" ht="15" hidden="false" customHeight="false" outlineLevel="0" collapsed="false">
      <c r="A4965" s="6" t="s">
        <v>152</v>
      </c>
      <c r="B4965" s="45" t="n">
        <v>43071</v>
      </c>
      <c r="C4965" s="6" t="s">
        <v>198</v>
      </c>
      <c r="D4965" s="6" t="s">
        <v>181</v>
      </c>
      <c r="E4965" s="6" t="s">
        <v>174</v>
      </c>
      <c r="F4965" s="34" t="n">
        <v>0.171652629971504</v>
      </c>
      <c r="G4965" s="34" t="n">
        <v>0.242378048780488</v>
      </c>
      <c r="H4965" s="34" t="n">
        <v>-0.0707254188089836</v>
      </c>
      <c r="I4965" s="34" t="n">
        <v>-0.291797954331404</v>
      </c>
      <c r="J4965" s="35" t="n">
        <v>4.2</v>
      </c>
      <c r="K4965" s="6" t="n">
        <v>1</v>
      </c>
      <c r="L4965" s="35" t="n">
        <v>3.2</v>
      </c>
      <c r="M4965" s="6" t="str">
        <f aca="false">IF(I4965&lt;=0,"Below 0%",IF(I4965&lt;=0.05,"0-5%",IF(I4965&lt;=0.1,"5-10%",IF(I4965&lt;=0.2,"10-20%",IF(I4965&lt;=0.4,"20-40%","Above 40%")))))</f>
        <v>Below 0%</v>
      </c>
      <c r="N4965" s="6" t="str">
        <f aca="false">IF(AND(H4965&gt;=Summary!$B$25,I4965&gt;=Summary!$B$26,I4965&lt;=Summary!$B$27,J4965&gt;=Summary!$B$28,J4965&lt;=Summary!$B$29,F4965*J4965&gt;1),"Yes","No")</f>
        <v>No</v>
      </c>
    </row>
    <row r="4966" customFormat="false" ht="15" hidden="false" customHeight="false" outlineLevel="0" collapsed="false">
      <c r="A4966" s="6" t="s">
        <v>152</v>
      </c>
      <c r="B4966" s="45" t="n">
        <v>43071</v>
      </c>
      <c r="C4966" s="6" t="s">
        <v>198</v>
      </c>
      <c r="D4966" s="6" t="s">
        <v>181</v>
      </c>
      <c r="E4966" s="6" t="s">
        <v>177</v>
      </c>
      <c r="F4966" s="34" t="n">
        <v>0.657595574855804</v>
      </c>
      <c r="G4966" s="34" t="n">
        <v>0.565548780487805</v>
      </c>
      <c r="H4966" s="34" t="n">
        <v>0.0920467943679996</v>
      </c>
      <c r="I4966" s="34" t="n">
        <v>0.162756595971449</v>
      </c>
      <c r="J4966" s="35" t="n">
        <v>1.8</v>
      </c>
      <c r="K4966" s="6" t="n">
        <v>0</v>
      </c>
      <c r="L4966" s="35" t="n">
        <v>-1</v>
      </c>
      <c r="M4966" s="6" t="str">
        <f aca="false">IF(I4966&lt;=0,"Below 0%",IF(I4966&lt;=0.05,"0-5%",IF(I4966&lt;=0.1,"5-10%",IF(I4966&lt;=0.2,"10-20%",IF(I4966&lt;=0.4,"20-40%","Above 40%")))))</f>
        <v>10-20%</v>
      </c>
      <c r="N4966" s="6" t="str">
        <f aca="false">IF(AND(H4966&gt;=Summary!$B$25,I4966&gt;=Summary!$B$26,I4966&lt;=Summary!$B$27,J4966&gt;=Summary!$B$28,J4966&lt;=Summary!$B$29,F4966*J4966&gt;1),"Yes","No")</f>
        <v>Yes</v>
      </c>
    </row>
    <row r="4967" customFormat="false" ht="15" hidden="false" customHeight="false" outlineLevel="0" collapsed="false">
      <c r="A4967" s="6" t="s">
        <v>152</v>
      </c>
      <c r="B4967" s="45" t="n">
        <v>43071</v>
      </c>
      <c r="C4967" s="6" t="s">
        <v>178</v>
      </c>
      <c r="D4967" s="6" t="s">
        <v>180</v>
      </c>
      <c r="E4967" s="6" t="s">
        <v>187</v>
      </c>
      <c r="F4967" s="34" t="n">
        <v>0.618640065193176</v>
      </c>
      <c r="G4967" s="34" t="n">
        <v>0.389061280781026</v>
      </c>
      <c r="H4967" s="34" t="n">
        <v>0.22957878441215</v>
      </c>
      <c r="I4967" s="34" t="n">
        <v>0.59008386532651</v>
      </c>
      <c r="J4967" s="35" t="n">
        <v>2.57</v>
      </c>
      <c r="K4967" s="6" t="n">
        <v>0</v>
      </c>
      <c r="L4967" s="35" t="n">
        <v>-1</v>
      </c>
      <c r="M4967" s="6" t="str">
        <f aca="false">IF(I4967&lt;=0,"Below 0%",IF(I4967&lt;=0.05,"0-5%",IF(I4967&lt;=0.1,"5-10%",IF(I4967&lt;=0.2,"10-20%",IF(I4967&lt;=0.4,"20-40%","Above 40%")))))</f>
        <v>Above 40%</v>
      </c>
      <c r="N4967" s="6" t="str">
        <f aca="false">IF(AND(H4967&gt;=Summary!$B$25,I4967&gt;=Summary!$B$26,I4967&lt;=Summary!$B$27,J4967&gt;=Summary!$B$28,J4967&lt;=Summary!$B$29,F4967*J4967&gt;1),"Yes","No")</f>
        <v>No</v>
      </c>
    </row>
    <row r="4968" customFormat="false" ht="15" hidden="false" customHeight="false" outlineLevel="0" collapsed="false">
      <c r="A4968" s="6" t="s">
        <v>152</v>
      </c>
      <c r="B4968" s="45" t="n">
        <v>43071</v>
      </c>
      <c r="C4968" s="6" t="s">
        <v>178</v>
      </c>
      <c r="D4968" s="6" t="s">
        <v>180</v>
      </c>
      <c r="E4968" s="6" t="s">
        <v>174</v>
      </c>
      <c r="F4968" s="34" t="n">
        <v>0.165984764695168</v>
      </c>
      <c r="G4968" s="34" t="n">
        <v>0.312464841127262</v>
      </c>
      <c r="H4968" s="34" t="n">
        <v>-0.146480076432094</v>
      </c>
      <c r="I4968" s="34" t="n">
        <v>-0.468788987278205</v>
      </c>
      <c r="J4968" s="35" t="n">
        <v>3.2</v>
      </c>
      <c r="K4968" s="6" t="n">
        <v>1</v>
      </c>
      <c r="L4968" s="35" t="n">
        <v>2.2</v>
      </c>
      <c r="M4968" s="6" t="str">
        <f aca="false">IF(I4968&lt;=0,"Below 0%",IF(I4968&lt;=0.05,"0-5%",IF(I4968&lt;=0.1,"5-10%",IF(I4968&lt;=0.2,"10-20%",IF(I4968&lt;=0.4,"20-40%","Above 40%")))))</f>
        <v>Below 0%</v>
      </c>
      <c r="N4968" s="6" t="str">
        <f aca="false">IF(AND(H4968&gt;=Summary!$B$25,I4968&gt;=Summary!$B$26,I4968&lt;=Summary!$B$27,J4968&gt;=Summary!$B$28,J4968&lt;=Summary!$B$29,F4968*J4968&gt;1),"Yes","No")</f>
        <v>No</v>
      </c>
    </row>
    <row r="4969" customFormat="false" ht="15" hidden="false" customHeight="false" outlineLevel="0" collapsed="false">
      <c r="A4969" s="6" t="s">
        <v>152</v>
      </c>
      <c r="B4969" s="45" t="n">
        <v>43071</v>
      </c>
      <c r="C4969" s="6" t="s">
        <v>178</v>
      </c>
      <c r="D4969" s="6" t="s">
        <v>180</v>
      </c>
      <c r="E4969" s="6" t="s">
        <v>177</v>
      </c>
      <c r="F4969" s="34" t="n">
        <v>0.215375170111656</v>
      </c>
      <c r="G4969" s="34" t="n">
        <v>0.298473878091713</v>
      </c>
      <c r="H4969" s="34" t="n">
        <v>-0.0830987079800563</v>
      </c>
      <c r="I4969" s="34" t="n">
        <v>-0.278411995419319</v>
      </c>
      <c r="J4969" s="35" t="n">
        <v>3.35</v>
      </c>
      <c r="K4969" s="6" t="n">
        <v>0</v>
      </c>
      <c r="L4969" s="35" t="n">
        <v>-1</v>
      </c>
      <c r="M4969" s="6" t="str">
        <f aca="false">IF(I4969&lt;=0,"Below 0%",IF(I4969&lt;=0.05,"0-5%",IF(I4969&lt;=0.1,"5-10%",IF(I4969&lt;=0.2,"10-20%",IF(I4969&lt;=0.4,"20-40%","Above 40%")))))</f>
        <v>Below 0%</v>
      </c>
      <c r="N4969" s="6" t="str">
        <f aca="false">IF(AND(H4969&gt;=Summary!$B$25,I4969&gt;=Summary!$B$26,I4969&lt;=Summary!$B$27,J4969&gt;=Summary!$B$28,J4969&lt;=Summary!$B$29,F4969*J4969&gt;1),"Yes","No")</f>
        <v>No</v>
      </c>
    </row>
    <row r="4970" customFormat="false" ht="15" hidden="false" customHeight="false" outlineLevel="0" collapsed="false">
      <c r="A4970" s="6" t="s">
        <v>152</v>
      </c>
      <c r="B4970" s="45" t="n">
        <v>43072</v>
      </c>
      <c r="C4970" s="6" t="s">
        <v>199</v>
      </c>
      <c r="D4970" s="6" t="s">
        <v>179</v>
      </c>
      <c r="E4970" s="6" t="s">
        <v>187</v>
      </c>
      <c r="F4970" s="34" t="n">
        <v>0.527174293994904</v>
      </c>
      <c r="G4970" s="34" t="n">
        <v>0.319698600645856</v>
      </c>
      <c r="H4970" s="34" t="n">
        <v>0.207475693349048</v>
      </c>
      <c r="I4970" s="34" t="n">
        <v>0.648972791654092</v>
      </c>
      <c r="J4970" s="35" t="n">
        <v>3.16</v>
      </c>
      <c r="K4970" s="6" t="n">
        <v>0</v>
      </c>
      <c r="L4970" s="35" t="n">
        <v>-1</v>
      </c>
      <c r="M4970" s="6" t="str">
        <f aca="false">IF(I4970&lt;=0,"Below 0%",IF(I4970&lt;=0.05,"0-5%",IF(I4970&lt;=0.1,"5-10%",IF(I4970&lt;=0.2,"10-20%",IF(I4970&lt;=0.4,"20-40%","Above 40%")))))</f>
        <v>Above 40%</v>
      </c>
      <c r="N4970" s="6" t="str">
        <f aca="false">IF(AND(H4970&gt;=Summary!$B$25,I4970&gt;=Summary!$B$26,I4970&lt;=Summary!$B$27,J4970&gt;=Summary!$B$28,J4970&lt;=Summary!$B$29,F4970*J4970&gt;1),"Yes","No")</f>
        <v>No</v>
      </c>
    </row>
    <row r="4971" customFormat="false" ht="15" hidden="false" customHeight="false" outlineLevel="0" collapsed="false">
      <c r="A4971" s="6" t="s">
        <v>152</v>
      </c>
      <c r="B4971" s="45" t="n">
        <v>43072</v>
      </c>
      <c r="C4971" s="6" t="s">
        <v>199</v>
      </c>
      <c r="D4971" s="6" t="s">
        <v>179</v>
      </c>
      <c r="E4971" s="6" t="s">
        <v>174</v>
      </c>
      <c r="F4971" s="34" t="n">
        <v>0.211891248822212</v>
      </c>
      <c r="G4971" s="34" t="n">
        <v>0.306135629709365</v>
      </c>
      <c r="H4971" s="34" t="n">
        <v>-0.0942443808871527</v>
      </c>
      <c r="I4971" s="34" t="n">
        <v>-0.307851722377514</v>
      </c>
      <c r="J4971" s="35" t="n">
        <v>3.3</v>
      </c>
      <c r="K4971" s="6" t="n">
        <v>1</v>
      </c>
      <c r="L4971" s="35" t="n">
        <v>2.3</v>
      </c>
      <c r="M4971" s="6" t="str">
        <f aca="false">IF(I4971&lt;=0,"Below 0%",IF(I4971&lt;=0.05,"0-5%",IF(I4971&lt;=0.1,"5-10%",IF(I4971&lt;=0.2,"10-20%",IF(I4971&lt;=0.4,"20-40%","Above 40%")))))</f>
        <v>Below 0%</v>
      </c>
      <c r="N4971" s="6" t="str">
        <f aca="false">IF(AND(H4971&gt;=Summary!$B$25,I4971&gt;=Summary!$B$26,I4971&lt;=Summary!$B$27,J4971&gt;=Summary!$B$28,J4971&lt;=Summary!$B$29,F4971*J4971&gt;1),"Yes","No")</f>
        <v>No</v>
      </c>
    </row>
    <row r="4972" customFormat="false" ht="15" hidden="false" customHeight="false" outlineLevel="0" collapsed="false">
      <c r="A4972" s="6" t="s">
        <v>152</v>
      </c>
      <c r="B4972" s="45" t="n">
        <v>43072</v>
      </c>
      <c r="C4972" s="6" t="s">
        <v>199</v>
      </c>
      <c r="D4972" s="6" t="s">
        <v>179</v>
      </c>
      <c r="E4972" s="6" t="s">
        <v>177</v>
      </c>
      <c r="F4972" s="34" t="n">
        <v>0.260934501886368</v>
      </c>
      <c r="G4972" s="34" t="n">
        <v>0.374165769644779</v>
      </c>
      <c r="H4972" s="34" t="n">
        <v>-0.113231267758412</v>
      </c>
      <c r="I4972" s="34" t="n">
        <v>-0.302623267398056</v>
      </c>
      <c r="J4972" s="35" t="n">
        <v>2.7</v>
      </c>
      <c r="K4972" s="6" t="n">
        <v>0</v>
      </c>
      <c r="L4972" s="35" t="n">
        <v>-1</v>
      </c>
      <c r="M4972" s="6" t="str">
        <f aca="false">IF(I4972&lt;=0,"Below 0%",IF(I4972&lt;=0.05,"0-5%",IF(I4972&lt;=0.1,"5-10%",IF(I4972&lt;=0.2,"10-20%",IF(I4972&lt;=0.4,"20-40%","Above 40%")))))</f>
        <v>Below 0%</v>
      </c>
      <c r="N4972" s="6" t="str">
        <f aca="false">IF(AND(H4972&gt;=Summary!$B$25,I4972&gt;=Summary!$B$26,I4972&lt;=Summary!$B$27,J4972&gt;=Summary!$B$28,J4972&lt;=Summary!$B$29,F4972*J4972&gt;1),"Yes","No")</f>
        <v>No</v>
      </c>
    </row>
    <row r="4973" customFormat="false" ht="15" hidden="false" customHeight="false" outlineLevel="0" collapsed="false">
      <c r="A4973" s="6" t="s">
        <v>152</v>
      </c>
      <c r="B4973" s="45" t="n">
        <v>43072</v>
      </c>
      <c r="C4973" s="6" t="s">
        <v>194</v>
      </c>
      <c r="D4973" s="6" t="s">
        <v>189</v>
      </c>
      <c r="E4973" s="6" t="s">
        <v>187</v>
      </c>
      <c r="F4973" s="34" t="n">
        <v>0.770970165729523</v>
      </c>
      <c r="G4973" s="34" t="n">
        <v>0.888187343919333</v>
      </c>
      <c r="H4973" s="34" t="n">
        <v>-0.11721717818981</v>
      </c>
      <c r="I4973" s="34" t="n">
        <v>-0.13197348396405</v>
      </c>
      <c r="J4973" s="35" t="n">
        <v>1.13</v>
      </c>
      <c r="K4973" s="6" t="n">
        <v>1</v>
      </c>
      <c r="L4973" s="35" t="n">
        <v>0.13</v>
      </c>
      <c r="M4973" s="6" t="str">
        <f aca="false">IF(I4973&lt;=0,"Below 0%",IF(I4973&lt;=0.05,"0-5%",IF(I4973&lt;=0.1,"5-10%",IF(I4973&lt;=0.2,"10-20%",IF(I4973&lt;=0.4,"20-40%","Above 40%")))))</f>
        <v>Below 0%</v>
      </c>
      <c r="N4973" s="6" t="str">
        <f aca="false">IF(AND(H4973&gt;=Summary!$B$25,I4973&gt;=Summary!$B$26,I4973&lt;=Summary!$B$27,J4973&gt;=Summary!$B$28,J4973&lt;=Summary!$B$29,F4973*J4973&gt;1),"Yes","No")</f>
        <v>No</v>
      </c>
    </row>
    <row r="4974" customFormat="false" ht="15" hidden="false" customHeight="false" outlineLevel="0" collapsed="false">
      <c r="A4974" s="6" t="s">
        <v>152</v>
      </c>
      <c r="B4974" s="45" t="n">
        <v>43072</v>
      </c>
      <c r="C4974" s="6" t="s">
        <v>194</v>
      </c>
      <c r="D4974" s="6" t="s">
        <v>189</v>
      </c>
      <c r="E4974" s="6" t="s">
        <v>174</v>
      </c>
      <c r="F4974" s="34" t="n">
        <v>0.187613144516945</v>
      </c>
      <c r="G4974" s="34" t="n">
        <v>0.0772039768176036</v>
      </c>
      <c r="H4974" s="34" t="n">
        <v>0.110409167699341</v>
      </c>
      <c r="I4974" s="34" t="n">
        <v>1.43009689721277</v>
      </c>
      <c r="J4974" s="35" t="n">
        <v>13</v>
      </c>
      <c r="K4974" s="6" t="n">
        <v>0</v>
      </c>
      <c r="L4974" s="35" t="n">
        <v>-1</v>
      </c>
      <c r="M4974" s="6" t="str">
        <f aca="false">IF(I4974&lt;=0,"Below 0%",IF(I4974&lt;=0.05,"0-5%",IF(I4974&lt;=0.1,"5-10%",IF(I4974&lt;=0.2,"10-20%",IF(I4974&lt;=0.4,"20-40%","Above 40%")))))</f>
        <v>Above 40%</v>
      </c>
      <c r="N4974" s="6" t="str">
        <f aca="false">IF(AND(H4974&gt;=Summary!$B$25,I4974&gt;=Summary!$B$26,I4974&lt;=Summary!$B$27,J4974&gt;=Summary!$B$28,J4974&lt;=Summary!$B$29,F4974*J4974&gt;1),"Yes","No")</f>
        <v>No</v>
      </c>
    </row>
    <row r="4975" customFormat="false" ht="15" hidden="false" customHeight="false" outlineLevel="0" collapsed="false">
      <c r="A4975" s="6" t="s">
        <v>152</v>
      </c>
      <c r="B4975" s="45" t="n">
        <v>43072</v>
      </c>
      <c r="C4975" s="6" t="s">
        <v>194</v>
      </c>
      <c r="D4975" s="6" t="s">
        <v>189</v>
      </c>
      <c r="E4975" s="6" t="s">
        <v>177</v>
      </c>
      <c r="F4975" s="34" t="n">
        <v>0.0414166636765003</v>
      </c>
      <c r="G4975" s="34" t="n">
        <v>0.0346086792630637</v>
      </c>
      <c r="H4975" s="34" t="n">
        <v>0.00680798441343666</v>
      </c>
      <c r="I4975" s="34" t="n">
        <v>0.196713210628137</v>
      </c>
      <c r="J4975" s="35" t="n">
        <v>29</v>
      </c>
      <c r="K4975" s="6" t="n">
        <v>0</v>
      </c>
      <c r="L4975" s="35" t="n">
        <v>-1</v>
      </c>
      <c r="M4975" s="6" t="str">
        <f aca="false">IF(I4975&lt;=0,"Below 0%",IF(I4975&lt;=0.05,"0-5%",IF(I4975&lt;=0.1,"5-10%",IF(I4975&lt;=0.2,"10-20%",IF(I4975&lt;=0.4,"20-40%","Above 40%")))))</f>
        <v>10-20%</v>
      </c>
      <c r="N4975" s="6" t="str">
        <f aca="false">IF(AND(H4975&gt;=Summary!$B$25,I4975&gt;=Summary!$B$26,I4975&lt;=Summary!$B$27,J4975&gt;=Summary!$B$28,J4975&lt;=Summary!$B$29,F4975*J4975&gt;1),"Yes","No")</f>
        <v>No</v>
      </c>
    </row>
    <row r="4976" customFormat="false" ht="15" hidden="false" customHeight="false" outlineLevel="0" collapsed="false">
      <c r="A4976" s="6" t="s">
        <v>152</v>
      </c>
      <c r="B4976" s="45" t="n">
        <v>43078</v>
      </c>
      <c r="C4976" s="6" t="s">
        <v>196</v>
      </c>
      <c r="D4976" s="6" t="s">
        <v>198</v>
      </c>
      <c r="E4976" s="6" t="s">
        <v>187</v>
      </c>
      <c r="F4976" s="34" t="n">
        <v>0.441824316978455</v>
      </c>
      <c r="G4976" s="34" t="n">
        <v>0.378020841031705</v>
      </c>
      <c r="H4976" s="34" t="n">
        <v>0.0638034759467496</v>
      </c>
      <c r="I4976" s="34" t="n">
        <v>0.168782958560209</v>
      </c>
      <c r="J4976" s="35" t="n">
        <v>2.63</v>
      </c>
      <c r="K4976" s="6" t="n">
        <v>1</v>
      </c>
      <c r="L4976" s="35" t="n">
        <v>1.63</v>
      </c>
      <c r="M4976" s="6" t="str">
        <f aca="false">IF(I4976&lt;=0,"Below 0%",IF(I4976&lt;=0.05,"0-5%",IF(I4976&lt;=0.1,"5-10%",IF(I4976&lt;=0.2,"10-20%",IF(I4976&lt;=0.4,"20-40%","Above 40%")))))</f>
        <v>10-20%</v>
      </c>
      <c r="N4976" s="6" t="str">
        <f aca="false">IF(AND(H4976&gt;=Summary!$B$25,I4976&gt;=Summary!$B$26,I4976&lt;=Summary!$B$27,J4976&gt;=Summary!$B$28,J4976&lt;=Summary!$B$29,F4976*J4976&gt;1),"Yes","No")</f>
        <v>Yes</v>
      </c>
    </row>
    <row r="4977" customFormat="false" ht="15" hidden="false" customHeight="false" outlineLevel="0" collapsed="false">
      <c r="A4977" s="6" t="s">
        <v>152</v>
      </c>
      <c r="B4977" s="45" t="n">
        <v>43078</v>
      </c>
      <c r="C4977" s="6" t="s">
        <v>196</v>
      </c>
      <c r="D4977" s="6" t="s">
        <v>198</v>
      </c>
      <c r="E4977" s="6" t="s">
        <v>174</v>
      </c>
      <c r="F4977" s="34" t="n">
        <v>0.231419041752815</v>
      </c>
      <c r="G4977" s="34" t="n">
        <v>0.301271155125268</v>
      </c>
      <c r="H4977" s="34" t="n">
        <v>-0.0698521133724527</v>
      </c>
      <c r="I4977" s="34" t="n">
        <v>-0.231857953156545</v>
      </c>
      <c r="J4977" s="35" t="n">
        <v>3.3</v>
      </c>
      <c r="K4977" s="6" t="n">
        <v>0</v>
      </c>
      <c r="L4977" s="35" t="n">
        <v>-1</v>
      </c>
      <c r="M4977" s="6" t="str">
        <f aca="false">IF(I4977&lt;=0,"Below 0%",IF(I4977&lt;=0.05,"0-5%",IF(I4977&lt;=0.1,"5-10%",IF(I4977&lt;=0.2,"10-20%",IF(I4977&lt;=0.4,"20-40%","Above 40%")))))</f>
        <v>Below 0%</v>
      </c>
      <c r="N4977" s="6" t="str">
        <f aca="false">IF(AND(H4977&gt;=Summary!$B$25,I4977&gt;=Summary!$B$26,I4977&lt;=Summary!$B$27,J4977&gt;=Summary!$B$28,J4977&lt;=Summary!$B$29,F4977*J4977&gt;1),"Yes","No")</f>
        <v>No</v>
      </c>
    </row>
    <row r="4978" customFormat="false" ht="15" hidden="false" customHeight="false" outlineLevel="0" collapsed="false">
      <c r="A4978" s="6" t="s">
        <v>152</v>
      </c>
      <c r="B4978" s="45" t="n">
        <v>43078</v>
      </c>
      <c r="C4978" s="6" t="s">
        <v>196</v>
      </c>
      <c r="D4978" s="6" t="s">
        <v>198</v>
      </c>
      <c r="E4978" s="6" t="s">
        <v>177</v>
      </c>
      <c r="F4978" s="34" t="n">
        <v>0.326756656169891</v>
      </c>
      <c r="G4978" s="34" t="n">
        <v>0.320708003843027</v>
      </c>
      <c r="H4978" s="34" t="n">
        <v>0.00604865232686425</v>
      </c>
      <c r="I4978" s="34" t="n">
        <v>0.0188603098593847</v>
      </c>
      <c r="J4978" s="35" t="n">
        <v>3.1</v>
      </c>
      <c r="K4978" s="6" t="n">
        <v>0</v>
      </c>
      <c r="L4978" s="35" t="n">
        <v>-1</v>
      </c>
      <c r="M4978" s="6" t="str">
        <f aca="false">IF(I4978&lt;=0,"Below 0%",IF(I4978&lt;=0.05,"0-5%",IF(I4978&lt;=0.1,"5-10%",IF(I4978&lt;=0.2,"10-20%",IF(I4978&lt;=0.4,"20-40%","Above 40%")))))</f>
        <v>0-5%</v>
      </c>
      <c r="N4978" s="6" t="str">
        <f aca="false">IF(AND(H4978&gt;=Summary!$B$25,I4978&gt;=Summary!$B$26,I4978&lt;=Summary!$B$27,J4978&gt;=Summary!$B$28,J4978&lt;=Summary!$B$29,F4978*J4978&gt;1),"Yes","No")</f>
        <v>No</v>
      </c>
    </row>
    <row r="4979" customFormat="false" ht="15" hidden="false" customHeight="false" outlineLevel="0" collapsed="false">
      <c r="A4979" s="6" t="s">
        <v>152</v>
      </c>
      <c r="B4979" s="45" t="n">
        <v>43078</v>
      </c>
      <c r="C4979" s="6" t="s">
        <v>180</v>
      </c>
      <c r="D4979" s="6" t="s">
        <v>199</v>
      </c>
      <c r="E4979" s="6" t="s">
        <v>187</v>
      </c>
      <c r="F4979" s="34" t="n">
        <v>0.387086272239685</v>
      </c>
      <c r="G4979" s="34" t="n">
        <v>0.476256575576153</v>
      </c>
      <c r="H4979" s="34" t="n">
        <v>-0.0891703033364684</v>
      </c>
      <c r="I4979" s="34" t="n">
        <v>-0.18723164762312</v>
      </c>
      <c r="J4979" s="35" t="n">
        <v>2.1</v>
      </c>
      <c r="K4979" s="6" t="n">
        <v>0</v>
      </c>
      <c r="L4979" s="35" t="n">
        <v>-1</v>
      </c>
      <c r="M4979" s="6" t="str">
        <f aca="false">IF(I4979&lt;=0,"Below 0%",IF(I4979&lt;=0.05,"0-5%",IF(I4979&lt;=0.1,"5-10%",IF(I4979&lt;=0.2,"10-20%",IF(I4979&lt;=0.4,"20-40%","Above 40%")))))</f>
        <v>Below 0%</v>
      </c>
      <c r="N4979" s="6" t="str">
        <f aca="false">IF(AND(H4979&gt;=Summary!$B$25,I4979&gt;=Summary!$B$26,I4979&lt;=Summary!$B$27,J4979&gt;=Summary!$B$28,J4979&lt;=Summary!$B$29,F4979*J4979&gt;1),"Yes","No")</f>
        <v>No</v>
      </c>
    </row>
    <row r="4980" customFormat="false" ht="15" hidden="false" customHeight="false" outlineLevel="0" collapsed="false">
      <c r="A4980" s="6" t="s">
        <v>152</v>
      </c>
      <c r="B4980" s="45" t="n">
        <v>43078</v>
      </c>
      <c r="C4980" s="6" t="s">
        <v>180</v>
      </c>
      <c r="D4980" s="6" t="s">
        <v>199</v>
      </c>
      <c r="E4980" s="6" t="s">
        <v>174</v>
      </c>
      <c r="F4980" s="34" t="n">
        <v>0.346445977687836</v>
      </c>
      <c r="G4980" s="34" t="n">
        <v>0.283325441560885</v>
      </c>
      <c r="H4980" s="34" t="n">
        <v>0.0631205361269512</v>
      </c>
      <c r="I4980" s="34" t="n">
        <v>0.222784568089651</v>
      </c>
      <c r="J4980" s="35" t="n">
        <v>3.53</v>
      </c>
      <c r="K4980" s="6" t="n">
        <v>1</v>
      </c>
      <c r="L4980" s="35" t="n">
        <v>2.53</v>
      </c>
      <c r="M4980" s="6" t="str">
        <f aca="false">IF(I4980&lt;=0,"Below 0%",IF(I4980&lt;=0.05,"0-5%",IF(I4980&lt;=0.1,"5-10%",IF(I4980&lt;=0.2,"10-20%",IF(I4980&lt;=0.4,"20-40%","Above 40%")))))</f>
        <v>20-40%</v>
      </c>
      <c r="N4980" s="6" t="str">
        <f aca="false">IF(AND(H4980&gt;=Summary!$B$25,I4980&gt;=Summary!$B$26,I4980&lt;=Summary!$B$27,J4980&gt;=Summary!$B$28,J4980&lt;=Summary!$B$29,F4980*J4980&gt;1),"Yes","No")</f>
        <v>Yes</v>
      </c>
    </row>
    <row r="4981" customFormat="false" ht="15" hidden="false" customHeight="false" outlineLevel="0" collapsed="false">
      <c r="A4981" s="6" t="s">
        <v>152</v>
      </c>
      <c r="B4981" s="45" t="n">
        <v>43078</v>
      </c>
      <c r="C4981" s="6" t="s">
        <v>180</v>
      </c>
      <c r="D4981" s="6" t="s">
        <v>199</v>
      </c>
      <c r="E4981" s="6" t="s">
        <v>177</v>
      </c>
      <c r="F4981" s="34" t="n">
        <v>0.266467720270157</v>
      </c>
      <c r="G4981" s="34" t="n">
        <v>0.240417982862962</v>
      </c>
      <c r="H4981" s="34" t="n">
        <v>0.0260497374071948</v>
      </c>
      <c r="I4981" s="34" t="n">
        <v>0.108351867430995</v>
      </c>
      <c r="J4981" s="35" t="n">
        <v>4.16</v>
      </c>
      <c r="K4981" s="6" t="n">
        <v>0</v>
      </c>
      <c r="L4981" s="35" t="n">
        <v>-1</v>
      </c>
      <c r="M4981" s="6" t="str">
        <f aca="false">IF(I4981&lt;=0,"Below 0%",IF(I4981&lt;=0.05,"0-5%",IF(I4981&lt;=0.1,"5-10%",IF(I4981&lt;=0.2,"10-20%",IF(I4981&lt;=0.4,"20-40%","Above 40%")))))</f>
        <v>10-20%</v>
      </c>
      <c r="N4981" s="6" t="str">
        <f aca="false">IF(AND(H4981&gt;=Summary!$B$25,I4981&gt;=Summary!$B$26,I4981&lt;=Summary!$B$27,J4981&gt;=Summary!$B$28,J4981&lt;=Summary!$B$29,F4981*J4981&gt;1),"Yes","No")</f>
        <v>No</v>
      </c>
    </row>
    <row r="4982" customFormat="false" ht="15" hidden="false" customHeight="false" outlineLevel="0" collapsed="false">
      <c r="A4982" s="6" t="s">
        <v>152</v>
      </c>
      <c r="B4982" s="45" t="n">
        <v>43078</v>
      </c>
      <c r="C4982" s="6" t="s">
        <v>202</v>
      </c>
      <c r="D4982" s="6" t="s">
        <v>201</v>
      </c>
      <c r="E4982" s="6" t="s">
        <v>187</v>
      </c>
      <c r="F4982" s="34" t="n">
        <v>0.430500119924545</v>
      </c>
      <c r="G4982" s="34" t="n">
        <v>0.369515011547344</v>
      </c>
      <c r="H4982" s="34" t="n">
        <v>0.0609851083772012</v>
      </c>
      <c r="I4982" s="34" t="n">
        <v>0.165040949545801</v>
      </c>
      <c r="J4982" s="35" t="n">
        <v>2.73</v>
      </c>
      <c r="K4982" s="6" t="n">
        <v>1</v>
      </c>
      <c r="L4982" s="35" t="n">
        <v>1.73</v>
      </c>
      <c r="M4982" s="6" t="str">
        <f aca="false">IF(I4982&lt;=0,"Below 0%",IF(I4982&lt;=0.05,"0-5%",IF(I4982&lt;=0.1,"5-10%",IF(I4982&lt;=0.2,"10-20%",IF(I4982&lt;=0.4,"20-40%","Above 40%")))))</f>
        <v>10-20%</v>
      </c>
      <c r="N4982" s="6" t="str">
        <f aca="false">IF(AND(H4982&gt;=Summary!$B$25,I4982&gt;=Summary!$B$26,I4982&lt;=Summary!$B$27,J4982&gt;=Summary!$B$28,J4982&lt;=Summary!$B$29,F4982*J4982&gt;1),"Yes","No")</f>
        <v>Yes</v>
      </c>
    </row>
    <row r="4983" customFormat="false" ht="15" hidden="false" customHeight="false" outlineLevel="0" collapsed="false">
      <c r="A4983" s="6" t="s">
        <v>152</v>
      </c>
      <c r="B4983" s="45" t="n">
        <v>43078</v>
      </c>
      <c r="C4983" s="6" t="s">
        <v>202</v>
      </c>
      <c r="D4983" s="6" t="s">
        <v>201</v>
      </c>
      <c r="E4983" s="6" t="s">
        <v>174</v>
      </c>
      <c r="F4983" s="34" t="n">
        <v>0.259916394948959</v>
      </c>
      <c r="G4983" s="34" t="n">
        <v>0.315242494226328</v>
      </c>
      <c r="H4983" s="34" t="n">
        <v>-0.0553260992773686</v>
      </c>
      <c r="I4983" s="34" t="n">
        <v>-0.175503303934803</v>
      </c>
      <c r="J4983" s="35" t="n">
        <v>3.2</v>
      </c>
      <c r="K4983" s="6" t="n">
        <v>0</v>
      </c>
      <c r="L4983" s="35" t="n">
        <v>-1</v>
      </c>
      <c r="M4983" s="6" t="str">
        <f aca="false">IF(I4983&lt;=0,"Below 0%",IF(I4983&lt;=0.05,"0-5%",IF(I4983&lt;=0.1,"5-10%",IF(I4983&lt;=0.2,"10-20%",IF(I4983&lt;=0.4,"20-40%","Above 40%")))))</f>
        <v>Below 0%</v>
      </c>
      <c r="N4983" s="6" t="str">
        <f aca="false">IF(AND(H4983&gt;=Summary!$B$25,I4983&gt;=Summary!$B$26,I4983&lt;=Summary!$B$27,J4983&gt;=Summary!$B$28,J4983&lt;=Summary!$B$29,F4983*J4983&gt;1),"Yes","No")</f>
        <v>No</v>
      </c>
    </row>
    <row r="4984" customFormat="false" ht="15" hidden="false" customHeight="false" outlineLevel="0" collapsed="false">
      <c r="A4984" s="6" t="s">
        <v>152</v>
      </c>
      <c r="B4984" s="45" t="n">
        <v>43078</v>
      </c>
      <c r="C4984" s="6" t="s">
        <v>202</v>
      </c>
      <c r="D4984" s="6" t="s">
        <v>201</v>
      </c>
      <c r="E4984" s="6" t="s">
        <v>177</v>
      </c>
      <c r="F4984" s="34" t="n">
        <v>0.309583514928818</v>
      </c>
      <c r="G4984" s="34" t="n">
        <v>0.315242494226328</v>
      </c>
      <c r="H4984" s="34" t="n">
        <v>-0.00565897929751019</v>
      </c>
      <c r="I4984" s="34" t="n">
        <v>-0.0179511944016257</v>
      </c>
      <c r="J4984" s="35" t="n">
        <v>3.2</v>
      </c>
      <c r="K4984" s="6" t="n">
        <v>0</v>
      </c>
      <c r="L4984" s="35" t="n">
        <v>-1</v>
      </c>
      <c r="M4984" s="6" t="str">
        <f aca="false">IF(I4984&lt;=0,"Below 0%",IF(I4984&lt;=0.05,"0-5%",IF(I4984&lt;=0.1,"5-10%",IF(I4984&lt;=0.2,"10-20%",IF(I4984&lt;=0.4,"20-40%","Above 40%")))))</f>
        <v>Below 0%</v>
      </c>
      <c r="N4984" s="6" t="str">
        <f aca="false">IF(AND(H4984&gt;=Summary!$B$25,I4984&gt;=Summary!$B$26,I4984&lt;=Summary!$B$27,J4984&gt;=Summary!$B$28,J4984&lt;=Summary!$B$29,F4984*J4984&gt;1),"Yes","No")</f>
        <v>No</v>
      </c>
    </row>
    <row r="4985" customFormat="false" ht="15" hidden="false" customHeight="false" outlineLevel="0" collapsed="false">
      <c r="A4985" s="6" t="s">
        <v>152</v>
      </c>
      <c r="B4985" s="45" t="n">
        <v>43078</v>
      </c>
      <c r="C4985" s="6" t="s">
        <v>188</v>
      </c>
      <c r="D4985" s="6" t="s">
        <v>195</v>
      </c>
      <c r="E4985" s="6" t="s">
        <v>187</v>
      </c>
      <c r="F4985" s="34" t="n">
        <v>0.37742954492569</v>
      </c>
      <c r="G4985" s="34" t="n">
        <v>0.367481639862415</v>
      </c>
      <c r="H4985" s="34" t="n">
        <v>0.00994790506327448</v>
      </c>
      <c r="I4985" s="34" t="n">
        <v>0.0270704818531857</v>
      </c>
      <c r="J4985" s="35" t="n">
        <v>2.7</v>
      </c>
      <c r="K4985" s="6" t="n">
        <v>0</v>
      </c>
      <c r="L4985" s="35" t="n">
        <v>-1</v>
      </c>
      <c r="M4985" s="6" t="str">
        <f aca="false">IF(I4985&lt;=0,"Below 0%",IF(I4985&lt;=0.05,"0-5%",IF(I4985&lt;=0.1,"5-10%",IF(I4985&lt;=0.2,"10-20%",IF(I4985&lt;=0.4,"20-40%","Above 40%")))))</f>
        <v>0-5%</v>
      </c>
      <c r="N4985" s="6" t="str">
        <f aca="false">IF(AND(H4985&gt;=Summary!$B$25,I4985&gt;=Summary!$B$26,I4985&lt;=Summary!$B$27,J4985&gt;=Summary!$B$28,J4985&lt;=Summary!$B$29,F4985*J4985&gt;1),"Yes","No")</f>
        <v>No</v>
      </c>
    </row>
    <row r="4986" customFormat="false" ht="15" hidden="false" customHeight="false" outlineLevel="0" collapsed="false">
      <c r="A4986" s="6" t="s">
        <v>152</v>
      </c>
      <c r="B4986" s="45" t="n">
        <v>43078</v>
      </c>
      <c r="C4986" s="6" t="s">
        <v>188</v>
      </c>
      <c r="D4986" s="6" t="s">
        <v>195</v>
      </c>
      <c r="E4986" s="6" t="s">
        <v>174</v>
      </c>
      <c r="F4986" s="34" t="n">
        <v>0.316774159669876</v>
      </c>
      <c r="G4986" s="34" t="n">
        <v>0.296179232127917</v>
      </c>
      <c r="H4986" s="34" t="n">
        <v>0.0205949275419594</v>
      </c>
      <c r="I4986" s="34" t="n">
        <v>0.0695353532858936</v>
      </c>
      <c r="J4986" s="35" t="n">
        <v>3.35</v>
      </c>
      <c r="K4986" s="6" t="n">
        <v>0</v>
      </c>
      <c r="L4986" s="35" t="n">
        <v>-1</v>
      </c>
      <c r="M4986" s="6" t="str">
        <f aca="false">IF(I4986&lt;=0,"Below 0%",IF(I4986&lt;=0.05,"0-5%",IF(I4986&lt;=0.1,"5-10%",IF(I4986&lt;=0.2,"10-20%",IF(I4986&lt;=0.4,"20-40%","Above 40%")))))</f>
        <v>5-10%</v>
      </c>
      <c r="N4986" s="6" t="str">
        <f aca="false">IF(AND(H4986&gt;=Summary!$B$25,I4986&gt;=Summary!$B$26,I4986&lt;=Summary!$B$27,J4986&gt;=Summary!$B$28,J4986&lt;=Summary!$B$29,F4986*J4986&gt;1),"Yes","No")</f>
        <v>No</v>
      </c>
    </row>
    <row r="4987" customFormat="false" ht="15" hidden="false" customHeight="false" outlineLevel="0" collapsed="false">
      <c r="A4987" s="6" t="s">
        <v>152</v>
      </c>
      <c r="B4987" s="45" t="n">
        <v>43078</v>
      </c>
      <c r="C4987" s="6" t="s">
        <v>188</v>
      </c>
      <c r="D4987" s="6" t="s">
        <v>195</v>
      </c>
      <c r="E4987" s="6" t="s">
        <v>177</v>
      </c>
      <c r="F4987" s="34" t="n">
        <v>0.305796265602112</v>
      </c>
      <c r="G4987" s="34" t="n">
        <v>0.336339128009668</v>
      </c>
      <c r="H4987" s="34" t="n">
        <v>-0.0305428624075563</v>
      </c>
      <c r="I4987" s="34" t="n">
        <v>-0.0908097210939977</v>
      </c>
      <c r="J4987" s="35" t="n">
        <v>2.95</v>
      </c>
      <c r="K4987" s="6" t="n">
        <v>1</v>
      </c>
      <c r="L4987" s="35" t="n">
        <v>1.95</v>
      </c>
      <c r="M4987" s="6" t="str">
        <f aca="false">IF(I4987&lt;=0,"Below 0%",IF(I4987&lt;=0.05,"0-5%",IF(I4987&lt;=0.1,"5-10%",IF(I4987&lt;=0.2,"10-20%",IF(I4987&lt;=0.4,"20-40%","Above 40%")))))</f>
        <v>Below 0%</v>
      </c>
      <c r="N4987" s="6" t="str">
        <f aca="false">IF(AND(H4987&gt;=Summary!$B$25,I4987&gt;=Summary!$B$26,I4987&lt;=Summary!$B$27,J4987&gt;=Summary!$B$28,J4987&lt;=Summary!$B$29,F4987*J4987&gt;1),"Yes","No")</f>
        <v>No</v>
      </c>
    </row>
    <row r="4988" customFormat="false" ht="15" hidden="false" customHeight="false" outlineLevel="0" collapsed="false">
      <c r="A4988" s="6" t="s">
        <v>152</v>
      </c>
      <c r="B4988" s="45" t="n">
        <v>43078</v>
      </c>
      <c r="C4988" s="6" t="s">
        <v>175</v>
      </c>
      <c r="D4988" s="6" t="s">
        <v>178</v>
      </c>
      <c r="E4988" s="6" t="s">
        <v>187</v>
      </c>
      <c r="F4988" s="34" t="n">
        <v>0.397995620965958</v>
      </c>
      <c r="G4988" s="34" t="n">
        <v>0.362304053427326</v>
      </c>
      <c r="H4988" s="34" t="n">
        <v>0.0356915675386318</v>
      </c>
      <c r="I4988" s="34" t="n">
        <v>0.0985127469621068</v>
      </c>
      <c r="J4988" s="35" t="n">
        <v>2.75</v>
      </c>
      <c r="K4988" s="6" t="n">
        <v>1</v>
      </c>
      <c r="L4988" s="35" t="n">
        <v>1.75</v>
      </c>
      <c r="M4988" s="6" t="str">
        <f aca="false">IF(I4988&lt;=0,"Below 0%",IF(I4988&lt;=0.05,"0-5%",IF(I4988&lt;=0.1,"5-10%",IF(I4988&lt;=0.2,"10-20%",IF(I4988&lt;=0.4,"20-40%","Above 40%")))))</f>
        <v>5-10%</v>
      </c>
      <c r="N4988" s="6" t="str">
        <f aca="false">IF(AND(H4988&gt;=Summary!$B$25,I4988&gt;=Summary!$B$26,I4988&lt;=Summary!$B$27,J4988&gt;=Summary!$B$28,J4988&lt;=Summary!$B$29,F4988*J4988&gt;1),"Yes","No")</f>
        <v>No</v>
      </c>
    </row>
    <row r="4989" customFormat="false" ht="15" hidden="false" customHeight="false" outlineLevel="0" collapsed="false">
      <c r="A4989" s="6" t="s">
        <v>152</v>
      </c>
      <c r="B4989" s="45" t="n">
        <v>43078</v>
      </c>
      <c r="C4989" s="6" t="s">
        <v>175</v>
      </c>
      <c r="D4989" s="6" t="s">
        <v>178</v>
      </c>
      <c r="E4989" s="6" t="s">
        <v>174</v>
      </c>
      <c r="F4989" s="34" t="n">
        <v>0.219142884016037</v>
      </c>
      <c r="G4989" s="34" t="n">
        <v>0.321398757072628</v>
      </c>
      <c r="H4989" s="34" t="n">
        <v>-0.102255873056591</v>
      </c>
      <c r="I4989" s="34" t="n">
        <v>-0.318158893917202</v>
      </c>
      <c r="J4989" s="35" t="n">
        <v>3.1</v>
      </c>
      <c r="K4989" s="6" t="n">
        <v>0</v>
      </c>
      <c r="L4989" s="35" t="n">
        <v>-1</v>
      </c>
      <c r="M4989" s="6" t="str">
        <f aca="false">IF(I4989&lt;=0,"Below 0%",IF(I4989&lt;=0.05,"0-5%",IF(I4989&lt;=0.1,"5-10%",IF(I4989&lt;=0.2,"10-20%",IF(I4989&lt;=0.4,"20-40%","Above 40%")))))</f>
        <v>Below 0%</v>
      </c>
      <c r="N4989" s="6" t="str">
        <f aca="false">IF(AND(H4989&gt;=Summary!$B$25,I4989&gt;=Summary!$B$26,I4989&lt;=Summary!$B$27,J4989&gt;=Summary!$B$28,J4989&lt;=Summary!$B$29,F4989*J4989&gt;1),"Yes","No")</f>
        <v>No</v>
      </c>
    </row>
    <row r="4990" customFormat="false" ht="15" hidden="false" customHeight="false" outlineLevel="0" collapsed="false">
      <c r="A4990" s="6" t="s">
        <v>152</v>
      </c>
      <c r="B4990" s="45" t="n">
        <v>43078</v>
      </c>
      <c r="C4990" s="6" t="s">
        <v>175</v>
      </c>
      <c r="D4990" s="6" t="s">
        <v>178</v>
      </c>
      <c r="E4990" s="6" t="s">
        <v>177</v>
      </c>
      <c r="F4990" s="34" t="n">
        <v>0.382861435413361</v>
      </c>
      <c r="G4990" s="34" t="n">
        <v>0.316297189500046</v>
      </c>
      <c r="H4990" s="34" t="n">
        <v>0.0665642459133142</v>
      </c>
      <c r="I4990" s="34" t="n">
        <v>0.210448426742358</v>
      </c>
      <c r="J4990" s="35" t="n">
        <v>3.15</v>
      </c>
      <c r="K4990" s="6" t="n">
        <v>0</v>
      </c>
      <c r="L4990" s="35" t="n">
        <v>-1</v>
      </c>
      <c r="M4990" s="6" t="str">
        <f aca="false">IF(I4990&lt;=0,"Below 0%",IF(I4990&lt;=0.05,"0-5%",IF(I4990&lt;=0.1,"5-10%",IF(I4990&lt;=0.2,"10-20%",IF(I4990&lt;=0.4,"20-40%","Above 40%")))))</f>
        <v>20-40%</v>
      </c>
      <c r="N4990" s="6" t="str">
        <f aca="false">IF(AND(H4990&gt;=Summary!$B$25,I4990&gt;=Summary!$B$26,I4990&lt;=Summary!$B$27,J4990&gt;=Summary!$B$28,J4990&lt;=Summary!$B$29,F4990*J4990&gt;1),"Yes","No")</f>
        <v>Yes</v>
      </c>
    </row>
    <row r="4991" customFormat="false" ht="15" hidden="false" customHeight="false" outlineLevel="0" collapsed="false">
      <c r="A4991" s="6" t="s">
        <v>152</v>
      </c>
      <c r="B4991" s="45" t="n">
        <v>43078</v>
      </c>
      <c r="C4991" s="6" t="s">
        <v>181</v>
      </c>
      <c r="D4991" s="6" t="s">
        <v>192</v>
      </c>
      <c r="E4991" s="6" t="s">
        <v>187</v>
      </c>
      <c r="F4991" s="34" t="n">
        <v>0.823183059692383</v>
      </c>
      <c r="G4991" s="34" t="n">
        <v>0.762948109747151</v>
      </c>
      <c r="H4991" s="34" t="n">
        <v>0.0602349499452317</v>
      </c>
      <c r="I4991" s="34" t="n">
        <v>0.0789502577903944</v>
      </c>
      <c r="J4991" s="35" t="n">
        <v>1.31</v>
      </c>
      <c r="K4991" s="6" t="n">
        <v>1</v>
      </c>
      <c r="L4991" s="35" t="n">
        <v>0.31</v>
      </c>
      <c r="M4991" s="6" t="str">
        <f aca="false">IF(I4991&lt;=0,"Below 0%",IF(I4991&lt;=0.05,"0-5%",IF(I4991&lt;=0.1,"5-10%",IF(I4991&lt;=0.2,"10-20%",IF(I4991&lt;=0.4,"20-40%","Above 40%")))))</f>
        <v>5-10%</v>
      </c>
      <c r="N4991" s="6" t="str">
        <f aca="false">IF(AND(H4991&gt;=Summary!$B$25,I4991&gt;=Summary!$B$26,I4991&lt;=Summary!$B$27,J4991&gt;=Summary!$B$28,J4991&lt;=Summary!$B$29,F4991*J4991&gt;1),"Yes","No")</f>
        <v>No</v>
      </c>
    </row>
    <row r="4992" customFormat="false" ht="15" hidden="false" customHeight="false" outlineLevel="0" collapsed="false">
      <c r="A4992" s="6" t="s">
        <v>152</v>
      </c>
      <c r="B4992" s="45" t="n">
        <v>43078</v>
      </c>
      <c r="C4992" s="6" t="s">
        <v>181</v>
      </c>
      <c r="D4992" s="6" t="s">
        <v>192</v>
      </c>
      <c r="E4992" s="6" t="s">
        <v>174</v>
      </c>
      <c r="F4992" s="34" t="n">
        <v>0.104198507964611</v>
      </c>
      <c r="G4992" s="34" t="n">
        <v>0.153763388272118</v>
      </c>
      <c r="H4992" s="34" t="n">
        <v>-0.0495648803075071</v>
      </c>
      <c r="I4992" s="34" t="n">
        <v>-0.322345136020228</v>
      </c>
      <c r="J4992" s="35" t="n">
        <v>6.5</v>
      </c>
      <c r="K4992" s="6" t="n">
        <v>0</v>
      </c>
      <c r="L4992" s="35" t="n">
        <v>-1</v>
      </c>
      <c r="M4992" s="6" t="str">
        <f aca="false">IF(I4992&lt;=0,"Below 0%",IF(I4992&lt;=0.05,"0-5%",IF(I4992&lt;=0.1,"5-10%",IF(I4992&lt;=0.2,"10-20%",IF(I4992&lt;=0.4,"20-40%","Above 40%")))))</f>
        <v>Below 0%</v>
      </c>
      <c r="N4992" s="6" t="str">
        <f aca="false">IF(AND(H4992&gt;=Summary!$B$25,I4992&gt;=Summary!$B$26,I4992&lt;=Summary!$B$27,J4992&gt;=Summary!$B$28,J4992&lt;=Summary!$B$29,F4992*J4992&gt;1),"Yes","No")</f>
        <v>No</v>
      </c>
    </row>
    <row r="4993" customFormat="false" ht="15" hidden="false" customHeight="false" outlineLevel="0" collapsed="false">
      <c r="A4993" s="6" t="s">
        <v>152</v>
      </c>
      <c r="B4993" s="45" t="n">
        <v>43078</v>
      </c>
      <c r="C4993" s="6" t="s">
        <v>181</v>
      </c>
      <c r="D4993" s="6" t="s">
        <v>192</v>
      </c>
      <c r="E4993" s="6" t="s">
        <v>177</v>
      </c>
      <c r="F4993" s="34" t="n">
        <v>0.0726184770464897</v>
      </c>
      <c r="G4993" s="34" t="n">
        <v>0.0832885019807307</v>
      </c>
      <c r="H4993" s="34" t="n">
        <v>-0.010670024934241</v>
      </c>
      <c r="I4993" s="34" t="n">
        <v>-0.128109218925675</v>
      </c>
      <c r="J4993" s="35" t="n">
        <v>12</v>
      </c>
      <c r="K4993" s="6" t="n">
        <v>0</v>
      </c>
      <c r="L4993" s="35" t="n">
        <v>-1</v>
      </c>
      <c r="M4993" s="6" t="str">
        <f aca="false">IF(I4993&lt;=0,"Below 0%",IF(I4993&lt;=0.05,"0-5%",IF(I4993&lt;=0.1,"5-10%",IF(I4993&lt;=0.2,"10-20%",IF(I4993&lt;=0.4,"20-40%","Above 40%")))))</f>
        <v>Below 0%</v>
      </c>
      <c r="N4993" s="6" t="str">
        <f aca="false">IF(AND(H4993&gt;=Summary!$B$25,I4993&gt;=Summary!$B$26,I4993&lt;=Summary!$B$27,J4993&gt;=Summary!$B$28,J4993&lt;=Summary!$B$29,F4993*J4993&gt;1),"Yes","No")</f>
        <v>No</v>
      </c>
    </row>
    <row r="4994" customFormat="false" ht="15" hidden="false" customHeight="false" outlineLevel="0" collapsed="false">
      <c r="A4994" s="6" t="s">
        <v>152</v>
      </c>
      <c r="B4994" s="45" t="n">
        <v>43078</v>
      </c>
      <c r="C4994" s="6" t="s">
        <v>189</v>
      </c>
      <c r="D4994" s="6" t="s">
        <v>190</v>
      </c>
      <c r="E4994" s="6" t="s">
        <v>187</v>
      </c>
      <c r="F4994" s="34" t="n">
        <v>0.115621939301491</v>
      </c>
      <c r="G4994" s="34" t="n">
        <v>0.134323649758297</v>
      </c>
      <c r="H4994" s="34" t="n">
        <v>-0.0187017104568064</v>
      </c>
      <c r="I4994" s="34" t="n">
        <v>-0.139228724729103</v>
      </c>
      <c r="J4994" s="35" t="n">
        <v>7.5</v>
      </c>
      <c r="K4994" s="6" t="n">
        <v>1</v>
      </c>
      <c r="L4994" s="35" t="n">
        <v>6.5</v>
      </c>
      <c r="M4994" s="6" t="str">
        <f aca="false">IF(I4994&lt;=0,"Below 0%",IF(I4994&lt;=0.05,"0-5%",IF(I4994&lt;=0.1,"5-10%",IF(I4994&lt;=0.2,"10-20%",IF(I4994&lt;=0.4,"20-40%","Above 40%")))))</f>
        <v>Below 0%</v>
      </c>
      <c r="N4994" s="6" t="str">
        <f aca="false">IF(AND(H4994&gt;=Summary!$B$25,I4994&gt;=Summary!$B$26,I4994&lt;=Summary!$B$27,J4994&gt;=Summary!$B$28,J4994&lt;=Summary!$B$29,F4994*J4994&gt;1),"Yes","No")</f>
        <v>No</v>
      </c>
    </row>
    <row r="4995" customFormat="false" ht="15" hidden="false" customHeight="false" outlineLevel="0" collapsed="false">
      <c r="A4995" s="6" t="s">
        <v>152</v>
      </c>
      <c r="B4995" s="45" t="n">
        <v>43078</v>
      </c>
      <c r="C4995" s="6" t="s">
        <v>189</v>
      </c>
      <c r="D4995" s="6" t="s">
        <v>190</v>
      </c>
      <c r="E4995" s="6" t="s">
        <v>174</v>
      </c>
      <c r="F4995" s="34" t="n">
        <v>0.158514261245728</v>
      </c>
      <c r="G4995" s="34" t="n">
        <v>0.215723206249942</v>
      </c>
      <c r="H4995" s="34" t="n">
        <v>-0.0572089450042145</v>
      </c>
      <c r="I4995" s="34" t="n">
        <v>-0.265196063041687</v>
      </c>
      <c r="J4995" s="35" t="n">
        <v>4.67</v>
      </c>
      <c r="K4995" s="6" t="n">
        <v>0</v>
      </c>
      <c r="L4995" s="35" t="n">
        <v>-1</v>
      </c>
      <c r="M4995" s="6" t="str">
        <f aca="false">IF(I4995&lt;=0,"Below 0%",IF(I4995&lt;=0.05,"0-5%",IF(I4995&lt;=0.1,"5-10%",IF(I4995&lt;=0.2,"10-20%",IF(I4995&lt;=0.4,"20-40%","Above 40%")))))</f>
        <v>Below 0%</v>
      </c>
      <c r="N4995" s="6" t="str">
        <f aca="false">IF(AND(H4995&gt;=Summary!$B$25,I4995&gt;=Summary!$B$26,I4995&lt;=Summary!$B$27,J4995&gt;=Summary!$B$28,J4995&lt;=Summary!$B$29,F4995*J4995&gt;1),"Yes","No")</f>
        <v>No</v>
      </c>
    </row>
    <row r="4996" customFormat="false" ht="15" hidden="false" customHeight="false" outlineLevel="0" collapsed="false">
      <c r="A4996" s="6" t="s">
        <v>152</v>
      </c>
      <c r="B4996" s="45" t="n">
        <v>43078</v>
      </c>
      <c r="C4996" s="6" t="s">
        <v>189</v>
      </c>
      <c r="D4996" s="6" t="s">
        <v>190</v>
      </c>
      <c r="E4996" s="6" t="s">
        <v>177</v>
      </c>
      <c r="F4996" s="34" t="n">
        <v>0.725863814353943</v>
      </c>
      <c r="G4996" s="34" t="n">
        <v>0.649953143991761</v>
      </c>
      <c r="H4996" s="34" t="n">
        <v>0.0759106703621821</v>
      </c>
      <c r="I4996" s="34" t="n">
        <v>0.116794065947536</v>
      </c>
      <c r="J4996" s="35" t="n">
        <v>1.55</v>
      </c>
      <c r="K4996" s="6" t="n">
        <v>0</v>
      </c>
      <c r="L4996" s="35" t="n">
        <v>-1</v>
      </c>
      <c r="M4996" s="6" t="str">
        <f aca="false">IF(I4996&lt;=0,"Below 0%",IF(I4996&lt;=0.05,"0-5%",IF(I4996&lt;=0.1,"5-10%",IF(I4996&lt;=0.2,"10-20%",IF(I4996&lt;=0.4,"20-40%","Above 40%")))))</f>
        <v>10-20%</v>
      </c>
      <c r="N4996" s="6" t="str">
        <f aca="false">IF(AND(H4996&gt;=Summary!$B$25,I4996&gt;=Summary!$B$26,I4996&lt;=Summary!$B$27,J4996&gt;=Summary!$B$28,J4996&lt;=Summary!$B$29,F4996*J4996&gt;1),"Yes","No")</f>
        <v>No</v>
      </c>
    </row>
    <row r="4997" customFormat="false" ht="15" hidden="false" customHeight="false" outlineLevel="0" collapsed="false">
      <c r="A4997" s="6" t="s">
        <v>152</v>
      </c>
      <c r="B4997" s="45" t="n">
        <v>43079</v>
      </c>
      <c r="C4997" s="6" t="s">
        <v>183</v>
      </c>
      <c r="D4997" s="6" t="s">
        <v>173</v>
      </c>
      <c r="E4997" s="6" t="s">
        <v>187</v>
      </c>
      <c r="F4997" s="34" t="n">
        <v>0.72957193851471</v>
      </c>
      <c r="G4997" s="34" t="n">
        <v>0.746690936430366</v>
      </c>
      <c r="H4997" s="34" t="n">
        <v>-0.0171189979156567</v>
      </c>
      <c r="I4997" s="34" t="n">
        <v>-0.0229264841454965</v>
      </c>
      <c r="J4997" s="35" t="n">
        <v>1.4</v>
      </c>
      <c r="K4997" s="6" t="n">
        <v>0</v>
      </c>
      <c r="L4997" s="35" t="n">
        <v>-1</v>
      </c>
      <c r="M4997" s="6" t="str">
        <f aca="false">IF(I4997&lt;=0,"Below 0%",IF(I4997&lt;=0.05,"0-5%",IF(I4997&lt;=0.1,"5-10%",IF(I4997&lt;=0.2,"10-20%",IF(I4997&lt;=0.4,"20-40%","Above 40%")))))</f>
        <v>Below 0%</v>
      </c>
      <c r="N4997" s="6" t="str">
        <f aca="false">IF(AND(H4997&gt;=Summary!$B$25,I4997&gt;=Summary!$B$26,I4997&lt;=Summary!$B$27,J4997&gt;=Summary!$B$28,J4997&lt;=Summary!$B$29,F4997*J4997&gt;1),"Yes","No")</f>
        <v>No</v>
      </c>
    </row>
    <row r="4998" customFormat="false" ht="15" hidden="false" customHeight="false" outlineLevel="0" collapsed="false">
      <c r="A4998" s="6" t="s">
        <v>152</v>
      </c>
      <c r="B4998" s="45" t="n">
        <v>43079</v>
      </c>
      <c r="C4998" s="6" t="s">
        <v>183</v>
      </c>
      <c r="D4998" s="6" t="s">
        <v>173</v>
      </c>
      <c r="E4998" s="6" t="s">
        <v>174</v>
      </c>
      <c r="F4998" s="34" t="n">
        <v>0.151443555951119</v>
      </c>
      <c r="G4998" s="34" t="n">
        <v>0.166195120986091</v>
      </c>
      <c r="H4998" s="34" t="n">
        <v>-0.0147515650349726</v>
      </c>
      <c r="I4998" s="34" t="n">
        <v>-0.0887605180431689</v>
      </c>
      <c r="J4998" s="35" t="n">
        <v>6.29</v>
      </c>
      <c r="K4998" s="6" t="n">
        <v>1</v>
      </c>
      <c r="L4998" s="35" t="n">
        <v>5.29</v>
      </c>
      <c r="M4998" s="6" t="str">
        <f aca="false">IF(I4998&lt;=0,"Below 0%",IF(I4998&lt;=0.05,"0-5%",IF(I4998&lt;=0.1,"5-10%",IF(I4998&lt;=0.2,"10-20%",IF(I4998&lt;=0.4,"20-40%","Above 40%")))))</f>
        <v>Below 0%</v>
      </c>
      <c r="N4998" s="6" t="str">
        <f aca="false">IF(AND(H4998&gt;=Summary!$B$25,I4998&gt;=Summary!$B$26,I4998&lt;=Summary!$B$27,J4998&gt;=Summary!$B$28,J4998&lt;=Summary!$B$29,F4998*J4998&gt;1),"Yes","No")</f>
        <v>No</v>
      </c>
    </row>
    <row r="4999" customFormat="false" ht="15" hidden="false" customHeight="false" outlineLevel="0" collapsed="false">
      <c r="A4999" s="6" t="s">
        <v>152</v>
      </c>
      <c r="B4999" s="45" t="n">
        <v>43079</v>
      </c>
      <c r="C4999" s="6" t="s">
        <v>183</v>
      </c>
      <c r="D4999" s="6" t="s">
        <v>173</v>
      </c>
      <c r="E4999" s="6" t="s">
        <v>177</v>
      </c>
      <c r="F4999" s="34" t="n">
        <v>0.118984468281269</v>
      </c>
      <c r="G4999" s="34" t="n">
        <v>0.0871139425835427</v>
      </c>
      <c r="H4999" s="34" t="n">
        <v>0.0318705256977264</v>
      </c>
      <c r="I4999" s="34" t="n">
        <v>0.365848735030703</v>
      </c>
      <c r="J4999" s="35" t="n">
        <v>12</v>
      </c>
      <c r="K4999" s="6" t="n">
        <v>0</v>
      </c>
      <c r="L4999" s="35" t="n">
        <v>-1</v>
      </c>
      <c r="M4999" s="6" t="str">
        <f aca="false">IF(I4999&lt;=0,"Below 0%",IF(I4999&lt;=0.05,"0-5%",IF(I4999&lt;=0.1,"5-10%",IF(I4999&lt;=0.2,"10-20%",IF(I4999&lt;=0.4,"20-40%","Above 40%")))))</f>
        <v>20-40%</v>
      </c>
      <c r="N4999" s="6" t="str">
        <f aca="false">IF(AND(H4999&gt;=Summary!$B$25,I4999&gt;=Summary!$B$26,I4999&lt;=Summary!$B$27,J4999&gt;=Summary!$B$28,J4999&lt;=Summary!$B$29,F4999*J4999&gt;1),"Yes","No")</f>
        <v>No</v>
      </c>
    </row>
    <row r="5000" customFormat="false" ht="15" hidden="false" customHeight="false" outlineLevel="0" collapsed="false">
      <c r="A5000" s="6" t="s">
        <v>152</v>
      </c>
      <c r="B5000" s="45" t="n">
        <v>43079</v>
      </c>
      <c r="C5000" s="6" t="s">
        <v>176</v>
      </c>
      <c r="D5000" s="6" t="s">
        <v>194</v>
      </c>
      <c r="E5000" s="6" t="s">
        <v>187</v>
      </c>
      <c r="F5000" s="34" t="n">
        <v>0.295532166957855</v>
      </c>
      <c r="G5000" s="34" t="n">
        <v>0.286208088489457</v>
      </c>
      <c r="H5000" s="34" t="n">
        <v>0.00932407846839795</v>
      </c>
      <c r="I5000" s="34" t="n">
        <v>0.0325779698177238</v>
      </c>
      <c r="J5000" s="35" t="n">
        <v>3.5</v>
      </c>
      <c r="K5000" s="6" t="n">
        <v>0</v>
      </c>
      <c r="L5000" s="35" t="n">
        <v>-1</v>
      </c>
      <c r="M5000" s="6" t="str">
        <f aca="false">IF(I5000&lt;=0,"Below 0%",IF(I5000&lt;=0.05,"0-5%",IF(I5000&lt;=0.1,"5-10%",IF(I5000&lt;=0.2,"10-20%",IF(I5000&lt;=0.4,"20-40%","Above 40%")))))</f>
        <v>0-5%</v>
      </c>
      <c r="N5000" s="6" t="str">
        <f aca="false">IF(AND(H5000&gt;=Summary!$B$25,I5000&gt;=Summary!$B$26,I5000&lt;=Summary!$B$27,J5000&gt;=Summary!$B$28,J5000&lt;=Summary!$B$29,F5000*J5000&gt;1),"Yes","No")</f>
        <v>No</v>
      </c>
    </row>
    <row r="5001" customFormat="false" ht="15" hidden="false" customHeight="false" outlineLevel="0" collapsed="false">
      <c r="A5001" s="6" t="s">
        <v>152</v>
      </c>
      <c r="B5001" s="45" t="n">
        <v>43079</v>
      </c>
      <c r="C5001" s="6" t="s">
        <v>176</v>
      </c>
      <c r="D5001" s="6" t="s">
        <v>194</v>
      </c>
      <c r="E5001" s="6" t="s">
        <v>174</v>
      </c>
      <c r="F5001" s="34" t="n">
        <v>0.284560054540634</v>
      </c>
      <c r="G5001" s="34" t="n">
        <v>0.278257863809195</v>
      </c>
      <c r="H5001" s="34" t="n">
        <v>0.00630219073143956</v>
      </c>
      <c r="I5001" s="34" t="n">
        <v>0.0226487425913722</v>
      </c>
      <c r="J5001" s="35" t="n">
        <v>3.6</v>
      </c>
      <c r="K5001" s="6" t="n">
        <v>0</v>
      </c>
      <c r="L5001" s="35" t="n">
        <v>-1</v>
      </c>
      <c r="M5001" s="6" t="str">
        <f aca="false">IF(I5001&lt;=0,"Below 0%",IF(I5001&lt;=0.05,"0-5%",IF(I5001&lt;=0.1,"5-10%",IF(I5001&lt;=0.2,"10-20%",IF(I5001&lt;=0.4,"20-40%","Above 40%")))))</f>
        <v>0-5%</v>
      </c>
      <c r="N5001" s="6" t="str">
        <f aca="false">IF(AND(H5001&gt;=Summary!$B$25,I5001&gt;=Summary!$B$26,I5001&lt;=Summary!$B$27,J5001&gt;=Summary!$B$28,J5001&lt;=Summary!$B$29,F5001*J5001&gt;1),"Yes","No")</f>
        <v>No</v>
      </c>
    </row>
    <row r="5002" customFormat="false" ht="15" hidden="false" customHeight="false" outlineLevel="0" collapsed="false">
      <c r="A5002" s="6" t="s">
        <v>152</v>
      </c>
      <c r="B5002" s="45" t="n">
        <v>43079</v>
      </c>
      <c r="C5002" s="6" t="s">
        <v>176</v>
      </c>
      <c r="D5002" s="6" t="s">
        <v>194</v>
      </c>
      <c r="E5002" s="6" t="s">
        <v>177</v>
      </c>
      <c r="F5002" s="34" t="n">
        <v>0.419907778501511</v>
      </c>
      <c r="G5002" s="34" t="n">
        <v>0.435534047701348</v>
      </c>
      <c r="H5002" s="34" t="n">
        <v>-0.0156262691998375</v>
      </c>
      <c r="I5002" s="34" t="n">
        <v>-0.035878410154865</v>
      </c>
      <c r="J5002" s="35" t="n">
        <v>2.3</v>
      </c>
      <c r="K5002" s="6" t="n">
        <v>1</v>
      </c>
      <c r="L5002" s="35" t="n">
        <v>1.3</v>
      </c>
      <c r="M5002" s="6" t="str">
        <f aca="false">IF(I5002&lt;=0,"Below 0%",IF(I5002&lt;=0.05,"0-5%",IF(I5002&lt;=0.1,"5-10%",IF(I5002&lt;=0.2,"10-20%",IF(I5002&lt;=0.4,"20-40%","Above 40%")))))</f>
        <v>Below 0%</v>
      </c>
      <c r="N5002" s="6" t="str">
        <f aca="false">IF(AND(H5002&gt;=Summary!$B$25,I5002&gt;=Summary!$B$26,I5002&lt;=Summary!$B$27,J5002&gt;=Summary!$B$28,J5002&lt;=Summary!$B$29,F5002*J5002&gt;1),"Yes","No")</f>
        <v>No</v>
      </c>
    </row>
    <row r="5003" customFormat="false" ht="15" hidden="false" customHeight="false" outlineLevel="0" collapsed="false">
      <c r="A5003" s="6" t="s">
        <v>152</v>
      </c>
      <c r="B5003" s="45" t="n">
        <v>43079</v>
      </c>
      <c r="C5003" s="6" t="s">
        <v>179</v>
      </c>
      <c r="D5003" s="6" t="s">
        <v>185</v>
      </c>
      <c r="E5003" s="6" t="s">
        <v>187</v>
      </c>
      <c r="F5003" s="34" t="n">
        <v>0.223451137542725</v>
      </c>
      <c r="G5003" s="34" t="n">
        <v>0.239565217391304</v>
      </c>
      <c r="H5003" s="34" t="n">
        <v>-0.0161140798485797</v>
      </c>
      <c r="I5003" s="34" t="n">
        <v>-0.0672638541773745</v>
      </c>
      <c r="J5003" s="35" t="n">
        <v>4.2</v>
      </c>
      <c r="K5003" s="6" t="n">
        <v>0</v>
      </c>
      <c r="L5003" s="35" t="n">
        <v>-1</v>
      </c>
      <c r="M5003" s="6" t="str">
        <f aca="false">IF(I5003&lt;=0,"Below 0%",IF(I5003&lt;=0.05,"0-5%",IF(I5003&lt;=0.1,"5-10%",IF(I5003&lt;=0.2,"10-20%",IF(I5003&lt;=0.4,"20-40%","Above 40%")))))</f>
        <v>Below 0%</v>
      </c>
      <c r="N5003" s="6" t="str">
        <f aca="false">IF(AND(H5003&gt;=Summary!$B$25,I5003&gt;=Summary!$B$26,I5003&lt;=Summary!$B$27,J5003&gt;=Summary!$B$28,J5003&lt;=Summary!$B$29,F5003*J5003&gt;1),"Yes","No")</f>
        <v>No</v>
      </c>
    </row>
    <row r="5004" customFormat="false" ht="15" hidden="false" customHeight="false" outlineLevel="0" collapsed="false">
      <c r="A5004" s="6" t="s">
        <v>152</v>
      </c>
      <c r="B5004" s="45" t="n">
        <v>43079</v>
      </c>
      <c r="C5004" s="6" t="s">
        <v>179</v>
      </c>
      <c r="D5004" s="6" t="s">
        <v>185</v>
      </c>
      <c r="E5004" s="6" t="s">
        <v>174</v>
      </c>
      <c r="F5004" s="34" t="n">
        <v>0.168429702520371</v>
      </c>
      <c r="G5004" s="34" t="n">
        <v>0.264782608695652</v>
      </c>
      <c r="H5004" s="34" t="n">
        <v>-0.0963529061752816</v>
      </c>
      <c r="I5004" s="34" t="n">
        <v>-0.363894391138174</v>
      </c>
      <c r="J5004" s="35" t="n">
        <v>3.8</v>
      </c>
      <c r="K5004" s="6" t="n">
        <v>1</v>
      </c>
      <c r="L5004" s="35" t="n">
        <v>2.8</v>
      </c>
      <c r="M5004" s="6" t="str">
        <f aca="false">IF(I5004&lt;=0,"Below 0%",IF(I5004&lt;=0.05,"0-5%",IF(I5004&lt;=0.1,"5-10%",IF(I5004&lt;=0.2,"10-20%",IF(I5004&lt;=0.4,"20-40%","Above 40%")))))</f>
        <v>Below 0%</v>
      </c>
      <c r="N5004" s="6" t="str">
        <f aca="false">IF(AND(H5004&gt;=Summary!$B$25,I5004&gt;=Summary!$B$26,I5004&lt;=Summary!$B$27,J5004&gt;=Summary!$B$28,J5004&lt;=Summary!$B$29,F5004*J5004&gt;1),"Yes","No")</f>
        <v>No</v>
      </c>
    </row>
    <row r="5005" customFormat="false" ht="15" hidden="false" customHeight="false" outlineLevel="0" collapsed="false">
      <c r="A5005" s="6" t="s">
        <v>152</v>
      </c>
      <c r="B5005" s="45" t="n">
        <v>43079</v>
      </c>
      <c r="C5005" s="6" t="s">
        <v>179</v>
      </c>
      <c r="D5005" s="6" t="s">
        <v>185</v>
      </c>
      <c r="E5005" s="6" t="s">
        <v>177</v>
      </c>
      <c r="F5005" s="34" t="n">
        <v>0.608119130134583</v>
      </c>
      <c r="G5005" s="34" t="n">
        <v>0.495652173913044</v>
      </c>
      <c r="H5005" s="34" t="n">
        <v>0.112466956221539</v>
      </c>
      <c r="I5005" s="34" t="n">
        <v>0.226907016938193</v>
      </c>
      <c r="J5005" s="35" t="n">
        <v>2.03</v>
      </c>
      <c r="K5005" s="6" t="n">
        <v>0</v>
      </c>
      <c r="L5005" s="35" t="n">
        <v>-1</v>
      </c>
      <c r="M5005" s="6" t="str">
        <f aca="false">IF(I5005&lt;=0,"Below 0%",IF(I5005&lt;=0.05,"0-5%",IF(I5005&lt;=0.1,"5-10%",IF(I5005&lt;=0.2,"10-20%",IF(I5005&lt;=0.4,"20-40%","Above 40%")))))</f>
        <v>20-40%</v>
      </c>
      <c r="N5005" s="6" t="str">
        <f aca="false">IF(AND(H5005&gt;=Summary!$B$25,I5005&gt;=Summary!$B$26,I5005&lt;=Summary!$B$27,J5005&gt;=Summary!$B$28,J5005&lt;=Summary!$B$29,F5005*J5005&gt;1),"Yes","No")</f>
        <v>Yes</v>
      </c>
    </row>
    <row r="5006" customFormat="false" ht="15" hidden="false" customHeight="false" outlineLevel="0" collapsed="false">
      <c r="A5006" s="6" t="s">
        <v>152</v>
      </c>
      <c r="B5006" s="45" t="n">
        <v>43081</v>
      </c>
      <c r="C5006" s="6" t="s">
        <v>196</v>
      </c>
      <c r="D5006" s="6" t="s">
        <v>192</v>
      </c>
      <c r="E5006" s="6" t="s">
        <v>187</v>
      </c>
      <c r="F5006" s="34" t="n">
        <v>0.604709148406982</v>
      </c>
      <c r="G5006" s="34" t="n">
        <v>0.422427035330261</v>
      </c>
      <c r="H5006" s="34" t="n">
        <v>0.182282113076721</v>
      </c>
      <c r="I5006" s="34" t="n">
        <v>0.431511474956166</v>
      </c>
      <c r="J5006" s="35" t="n">
        <v>2.4</v>
      </c>
      <c r="K5006" s="6" t="n">
        <v>1</v>
      </c>
      <c r="L5006" s="35" t="n">
        <v>1.4</v>
      </c>
      <c r="M5006" s="6" t="str">
        <f aca="false">IF(I5006&lt;=0,"Below 0%",IF(I5006&lt;=0.05,"0-5%",IF(I5006&lt;=0.1,"5-10%",IF(I5006&lt;=0.2,"10-20%",IF(I5006&lt;=0.4,"20-40%","Above 40%")))))</f>
        <v>Above 40%</v>
      </c>
      <c r="N5006" s="6" t="str">
        <f aca="false">IF(AND(H5006&gt;=Summary!$B$25,I5006&gt;=Summary!$B$26,I5006&lt;=Summary!$B$27,J5006&gt;=Summary!$B$28,J5006&lt;=Summary!$B$29,F5006*J5006&gt;1),"Yes","No")</f>
        <v>No</v>
      </c>
    </row>
    <row r="5007" customFormat="false" ht="15" hidden="false" customHeight="false" outlineLevel="0" collapsed="false">
      <c r="A5007" s="6" t="s">
        <v>152</v>
      </c>
      <c r="B5007" s="45" t="n">
        <v>43081</v>
      </c>
      <c r="C5007" s="6" t="s">
        <v>196</v>
      </c>
      <c r="D5007" s="6" t="s">
        <v>192</v>
      </c>
      <c r="E5007" s="6" t="s">
        <v>174</v>
      </c>
      <c r="F5007" s="34" t="n">
        <v>0.140528351068497</v>
      </c>
      <c r="G5007" s="34" t="n">
        <v>0.307219662058372</v>
      </c>
      <c r="H5007" s="34" t="n">
        <v>-0.166691310989875</v>
      </c>
      <c r="I5007" s="34" t="n">
        <v>-0.542580217272043</v>
      </c>
      <c r="J5007" s="35" t="n">
        <v>3.3</v>
      </c>
      <c r="K5007" s="6" t="n">
        <v>0</v>
      </c>
      <c r="L5007" s="35" t="n">
        <v>-1</v>
      </c>
      <c r="M5007" s="6" t="str">
        <f aca="false">IF(I5007&lt;=0,"Below 0%",IF(I5007&lt;=0.05,"0-5%",IF(I5007&lt;=0.1,"5-10%",IF(I5007&lt;=0.2,"10-20%",IF(I5007&lt;=0.4,"20-40%","Above 40%")))))</f>
        <v>Below 0%</v>
      </c>
      <c r="N5007" s="6" t="str">
        <f aca="false">IF(AND(H5007&gt;=Summary!$B$25,I5007&gt;=Summary!$B$26,I5007&lt;=Summary!$B$27,J5007&gt;=Summary!$B$28,J5007&lt;=Summary!$B$29,F5007*J5007&gt;1),"Yes","No")</f>
        <v>No</v>
      </c>
    </row>
    <row r="5008" customFormat="false" ht="15" hidden="false" customHeight="false" outlineLevel="0" collapsed="false">
      <c r="A5008" s="6" t="s">
        <v>152</v>
      </c>
      <c r="B5008" s="45" t="n">
        <v>43081</v>
      </c>
      <c r="C5008" s="6" t="s">
        <v>196</v>
      </c>
      <c r="D5008" s="6" t="s">
        <v>192</v>
      </c>
      <c r="E5008" s="6" t="s">
        <v>177</v>
      </c>
      <c r="F5008" s="34" t="n">
        <v>0.254762500524521</v>
      </c>
      <c r="G5008" s="34" t="n">
        <v>0.270353302611367</v>
      </c>
      <c r="H5008" s="34" t="n">
        <v>-0.0155908020868463</v>
      </c>
      <c r="I5008" s="34" t="n">
        <v>-0.057668250900778</v>
      </c>
      <c r="J5008" s="35" t="n">
        <v>3.75</v>
      </c>
      <c r="K5008" s="6" t="n">
        <v>0</v>
      </c>
      <c r="L5008" s="35" t="n">
        <v>-1</v>
      </c>
      <c r="M5008" s="6" t="str">
        <f aca="false">IF(I5008&lt;=0,"Below 0%",IF(I5008&lt;=0.05,"0-5%",IF(I5008&lt;=0.1,"5-10%",IF(I5008&lt;=0.2,"10-20%",IF(I5008&lt;=0.4,"20-40%","Above 40%")))))</f>
        <v>Below 0%</v>
      </c>
      <c r="N5008" s="6" t="str">
        <f aca="false">IF(AND(H5008&gt;=Summary!$B$25,I5008&gt;=Summary!$B$26,I5008&lt;=Summary!$B$27,J5008&gt;=Summary!$B$28,J5008&lt;=Summary!$B$29,F5008*J5008&gt;1),"Yes","No")</f>
        <v>No</v>
      </c>
    </row>
    <row r="5009" customFormat="false" ht="15" hidden="false" customHeight="false" outlineLevel="0" collapsed="false">
      <c r="A5009" s="6" t="s">
        <v>152</v>
      </c>
      <c r="B5009" s="45" t="n">
        <v>43081</v>
      </c>
      <c r="C5009" s="6" t="s">
        <v>180</v>
      </c>
      <c r="D5009" s="6" t="s">
        <v>198</v>
      </c>
      <c r="E5009" s="6" t="s">
        <v>187</v>
      </c>
      <c r="F5009" s="34" t="n">
        <v>0.426506698131561</v>
      </c>
      <c r="G5009" s="34" t="n">
        <v>0.419624217118998</v>
      </c>
      <c r="H5009" s="34" t="n">
        <v>0.00688248101256334</v>
      </c>
      <c r="I5009" s="34" t="n">
        <v>0.0164015343533226</v>
      </c>
      <c r="J5009" s="35" t="n">
        <v>2.4</v>
      </c>
      <c r="K5009" s="6" t="n">
        <v>1</v>
      </c>
      <c r="L5009" s="35" t="n">
        <v>1.4</v>
      </c>
      <c r="M5009" s="6" t="str">
        <f aca="false">IF(I5009&lt;=0,"Below 0%",IF(I5009&lt;=0.05,"0-5%",IF(I5009&lt;=0.1,"5-10%",IF(I5009&lt;=0.2,"10-20%",IF(I5009&lt;=0.4,"20-40%","Above 40%")))))</f>
        <v>0-5%</v>
      </c>
      <c r="N5009" s="6" t="str">
        <f aca="false">IF(AND(H5009&gt;=Summary!$B$25,I5009&gt;=Summary!$B$26,I5009&lt;=Summary!$B$27,J5009&gt;=Summary!$B$28,J5009&lt;=Summary!$B$29,F5009*J5009&gt;1),"Yes","No")</f>
        <v>No</v>
      </c>
    </row>
    <row r="5010" customFormat="false" ht="15" hidden="false" customHeight="false" outlineLevel="0" collapsed="false">
      <c r="A5010" s="6" t="s">
        <v>152</v>
      </c>
      <c r="B5010" s="45" t="n">
        <v>43081</v>
      </c>
      <c r="C5010" s="6" t="s">
        <v>180</v>
      </c>
      <c r="D5010" s="6" t="s">
        <v>198</v>
      </c>
      <c r="E5010" s="6" t="s">
        <v>174</v>
      </c>
      <c r="F5010" s="34" t="n">
        <v>0.371361166238785</v>
      </c>
      <c r="G5010" s="34" t="n">
        <v>0.279749478079332</v>
      </c>
      <c r="H5010" s="34" t="n">
        <v>0.0916116881594528</v>
      </c>
      <c r="I5010" s="34" t="n">
        <v>0.327477601704313</v>
      </c>
      <c r="J5010" s="35" t="n">
        <v>3.6</v>
      </c>
      <c r="K5010" s="6" t="n">
        <v>0</v>
      </c>
      <c r="L5010" s="35" t="n">
        <v>-1</v>
      </c>
      <c r="M5010" s="6" t="str">
        <f aca="false">IF(I5010&lt;=0,"Below 0%",IF(I5010&lt;=0.05,"0-5%",IF(I5010&lt;=0.1,"5-10%",IF(I5010&lt;=0.2,"10-20%",IF(I5010&lt;=0.4,"20-40%","Above 40%")))))</f>
        <v>20-40%</v>
      </c>
      <c r="N5010" s="6" t="str">
        <f aca="false">IF(AND(H5010&gt;=Summary!$B$25,I5010&gt;=Summary!$B$26,I5010&lt;=Summary!$B$27,J5010&gt;=Summary!$B$28,J5010&lt;=Summary!$B$29,F5010*J5010&gt;1),"Yes","No")</f>
        <v>Yes</v>
      </c>
    </row>
    <row r="5011" customFormat="false" ht="15" hidden="false" customHeight="false" outlineLevel="0" collapsed="false">
      <c r="A5011" s="6" t="s">
        <v>152</v>
      </c>
      <c r="B5011" s="45" t="n">
        <v>43081</v>
      </c>
      <c r="C5011" s="6" t="s">
        <v>180</v>
      </c>
      <c r="D5011" s="6" t="s">
        <v>198</v>
      </c>
      <c r="E5011" s="6" t="s">
        <v>177</v>
      </c>
      <c r="F5011" s="34" t="n">
        <v>0.202132135629654</v>
      </c>
      <c r="G5011" s="34" t="n">
        <v>0.30062630480167</v>
      </c>
      <c r="H5011" s="34" t="n">
        <v>-0.0984941691720162</v>
      </c>
      <c r="I5011" s="34" t="n">
        <v>-0.327629909954137</v>
      </c>
      <c r="J5011" s="35" t="n">
        <v>3.35</v>
      </c>
      <c r="K5011" s="6" t="n">
        <v>0</v>
      </c>
      <c r="L5011" s="35" t="n">
        <v>-1</v>
      </c>
      <c r="M5011" s="6" t="str">
        <f aca="false">IF(I5011&lt;=0,"Below 0%",IF(I5011&lt;=0.05,"0-5%",IF(I5011&lt;=0.1,"5-10%",IF(I5011&lt;=0.2,"10-20%",IF(I5011&lt;=0.4,"20-40%","Above 40%")))))</f>
        <v>Below 0%</v>
      </c>
      <c r="N5011" s="6" t="str">
        <f aca="false">IF(AND(H5011&gt;=Summary!$B$25,I5011&gt;=Summary!$B$26,I5011&lt;=Summary!$B$27,J5011&gt;=Summary!$B$28,J5011&lt;=Summary!$B$29,F5011*J5011&gt;1),"Yes","No")</f>
        <v>No</v>
      </c>
    </row>
    <row r="5012" customFormat="false" ht="15" hidden="false" customHeight="false" outlineLevel="0" collapsed="false">
      <c r="A5012" s="6" t="s">
        <v>152</v>
      </c>
      <c r="B5012" s="45" t="n">
        <v>43081</v>
      </c>
      <c r="C5012" s="6" t="s">
        <v>202</v>
      </c>
      <c r="D5012" s="6" t="s">
        <v>190</v>
      </c>
      <c r="E5012" s="6" t="s">
        <v>187</v>
      </c>
      <c r="F5012" s="34" t="n">
        <v>0.223381638526917</v>
      </c>
      <c r="G5012" s="34" t="n">
        <v>0.111655978875896</v>
      </c>
      <c r="H5012" s="34" t="n">
        <v>0.111725659651021</v>
      </c>
      <c r="I5012" s="34" t="n">
        <v>1.00062406667181</v>
      </c>
      <c r="J5012" s="35" t="n">
        <v>9</v>
      </c>
      <c r="K5012" s="6" t="n">
        <v>0</v>
      </c>
      <c r="L5012" s="35" t="n">
        <v>-1</v>
      </c>
      <c r="M5012" s="6" t="str">
        <f aca="false">IF(I5012&lt;=0,"Below 0%",IF(I5012&lt;=0.05,"0-5%",IF(I5012&lt;=0.1,"5-10%",IF(I5012&lt;=0.2,"10-20%",IF(I5012&lt;=0.4,"20-40%","Above 40%")))))</f>
        <v>Above 40%</v>
      </c>
      <c r="N5012" s="6" t="str">
        <f aca="false">IF(AND(H5012&gt;=Summary!$B$25,I5012&gt;=Summary!$B$26,I5012&lt;=Summary!$B$27,J5012&gt;=Summary!$B$28,J5012&lt;=Summary!$B$29,F5012*J5012&gt;1),"Yes","No")</f>
        <v>No</v>
      </c>
    </row>
    <row r="5013" customFormat="false" ht="15" hidden="false" customHeight="false" outlineLevel="0" collapsed="false">
      <c r="A5013" s="6" t="s">
        <v>152</v>
      </c>
      <c r="B5013" s="45" t="n">
        <v>43081</v>
      </c>
      <c r="C5013" s="6" t="s">
        <v>202</v>
      </c>
      <c r="D5013" s="6" t="s">
        <v>190</v>
      </c>
      <c r="E5013" s="6" t="s">
        <v>174</v>
      </c>
      <c r="F5013" s="34" t="n">
        <v>0.184576794505119</v>
      </c>
      <c r="G5013" s="34" t="n">
        <v>0.209354960392305</v>
      </c>
      <c r="H5013" s="34" t="n">
        <v>-0.0247781658871855</v>
      </c>
      <c r="I5013" s="34" t="n">
        <v>-0.118354806787259</v>
      </c>
      <c r="J5013" s="35" t="n">
        <v>4.8</v>
      </c>
      <c r="K5013" s="6" t="n">
        <v>0</v>
      </c>
      <c r="L5013" s="35" t="n">
        <v>-1</v>
      </c>
      <c r="M5013" s="6" t="str">
        <f aca="false">IF(I5013&lt;=0,"Below 0%",IF(I5013&lt;=0.05,"0-5%",IF(I5013&lt;=0.1,"5-10%",IF(I5013&lt;=0.2,"10-20%",IF(I5013&lt;=0.4,"20-40%","Above 40%")))))</f>
        <v>Below 0%</v>
      </c>
      <c r="N5013" s="6" t="str">
        <f aca="false">IF(AND(H5013&gt;=Summary!$B$25,I5013&gt;=Summary!$B$26,I5013&lt;=Summary!$B$27,J5013&gt;=Summary!$B$28,J5013&lt;=Summary!$B$29,F5013*J5013&gt;1),"Yes","No")</f>
        <v>No</v>
      </c>
    </row>
    <row r="5014" customFormat="false" ht="15" hidden="false" customHeight="false" outlineLevel="0" collapsed="false">
      <c r="A5014" s="6" t="s">
        <v>152</v>
      </c>
      <c r="B5014" s="45" t="n">
        <v>43081</v>
      </c>
      <c r="C5014" s="6" t="s">
        <v>202</v>
      </c>
      <c r="D5014" s="6" t="s">
        <v>190</v>
      </c>
      <c r="E5014" s="6" t="s">
        <v>177</v>
      </c>
      <c r="F5014" s="34" t="n">
        <v>0.592041552066803</v>
      </c>
      <c r="G5014" s="34" t="n">
        <v>0.678989060731799</v>
      </c>
      <c r="H5014" s="34" t="n">
        <v>-0.0869475086649963</v>
      </c>
      <c r="I5014" s="34" t="n">
        <v>-0.128054358594947</v>
      </c>
      <c r="J5014" s="35" t="n">
        <v>1.48</v>
      </c>
      <c r="K5014" s="6" t="n">
        <v>1</v>
      </c>
      <c r="L5014" s="35" t="n">
        <v>0.48</v>
      </c>
      <c r="M5014" s="6" t="str">
        <f aca="false">IF(I5014&lt;=0,"Below 0%",IF(I5014&lt;=0.05,"0-5%",IF(I5014&lt;=0.1,"5-10%",IF(I5014&lt;=0.2,"10-20%",IF(I5014&lt;=0.4,"20-40%","Above 40%")))))</f>
        <v>Below 0%</v>
      </c>
      <c r="N5014" s="6" t="str">
        <f aca="false">IF(AND(H5014&gt;=Summary!$B$25,I5014&gt;=Summary!$B$26,I5014&lt;=Summary!$B$27,J5014&gt;=Summary!$B$28,J5014&lt;=Summary!$B$29,F5014*J5014&gt;1),"Yes","No")</f>
        <v>No</v>
      </c>
    </row>
    <row r="5015" customFormat="false" ht="15" hidden="false" customHeight="false" outlineLevel="0" collapsed="false">
      <c r="A5015" s="6" t="s">
        <v>152</v>
      </c>
      <c r="B5015" s="45" t="n">
        <v>43082</v>
      </c>
      <c r="C5015" s="6" t="s">
        <v>183</v>
      </c>
      <c r="D5015" s="6" t="s">
        <v>178</v>
      </c>
      <c r="E5015" s="6" t="s">
        <v>187</v>
      </c>
      <c r="F5015" s="34" t="n">
        <v>0.713258028030396</v>
      </c>
      <c r="G5015" s="34" t="n">
        <v>0.797205948625507</v>
      </c>
      <c r="H5015" s="34" t="n">
        <v>-0.0839479205951116</v>
      </c>
      <c r="I5015" s="34" t="n">
        <v>-0.105302677106022</v>
      </c>
      <c r="J5015" s="35" t="n">
        <v>1.25</v>
      </c>
      <c r="K5015" s="6" t="n">
        <v>0</v>
      </c>
      <c r="L5015" s="35" t="n">
        <v>-1</v>
      </c>
      <c r="M5015" s="6" t="str">
        <f aca="false">IF(I5015&lt;=0,"Below 0%",IF(I5015&lt;=0.05,"0-5%",IF(I5015&lt;=0.1,"5-10%",IF(I5015&lt;=0.2,"10-20%",IF(I5015&lt;=0.4,"20-40%","Above 40%")))))</f>
        <v>Below 0%</v>
      </c>
      <c r="N5015" s="6" t="str">
        <f aca="false">IF(AND(H5015&gt;=Summary!$B$25,I5015&gt;=Summary!$B$26,I5015&lt;=Summary!$B$27,J5015&gt;=Summary!$B$28,J5015&lt;=Summary!$B$29,F5015*J5015&gt;1),"Yes","No")</f>
        <v>No</v>
      </c>
    </row>
    <row r="5016" customFormat="false" ht="15" hidden="false" customHeight="false" outlineLevel="0" collapsed="false">
      <c r="A5016" s="6" t="s">
        <v>152</v>
      </c>
      <c r="B5016" s="45" t="n">
        <v>43082</v>
      </c>
      <c r="C5016" s="6" t="s">
        <v>183</v>
      </c>
      <c r="D5016" s="6" t="s">
        <v>178</v>
      </c>
      <c r="E5016" s="6" t="s">
        <v>174</v>
      </c>
      <c r="F5016" s="34" t="n">
        <v>0.157629206776619</v>
      </c>
      <c r="G5016" s="34" t="n">
        <v>0.137449301487156</v>
      </c>
      <c r="H5016" s="34" t="n">
        <v>0.0201799052894626</v>
      </c>
      <c r="I5016" s="34" t="n">
        <v>0.146817081433828</v>
      </c>
      <c r="J5016" s="35" t="n">
        <v>7.25</v>
      </c>
      <c r="K5016" s="6" t="n">
        <v>1</v>
      </c>
      <c r="L5016" s="35" t="n">
        <v>6.25</v>
      </c>
      <c r="M5016" s="6" t="str">
        <f aca="false">IF(I5016&lt;=0,"Below 0%",IF(I5016&lt;=0.05,"0-5%",IF(I5016&lt;=0.1,"5-10%",IF(I5016&lt;=0.2,"10-20%",IF(I5016&lt;=0.4,"20-40%","Above 40%")))))</f>
        <v>10-20%</v>
      </c>
      <c r="N5016" s="6" t="str">
        <f aca="false">IF(AND(H5016&gt;=Summary!$B$25,I5016&gt;=Summary!$B$26,I5016&lt;=Summary!$B$27,J5016&gt;=Summary!$B$28,J5016&lt;=Summary!$B$29,F5016*J5016&gt;1),"Yes","No")</f>
        <v>No</v>
      </c>
    </row>
    <row r="5017" customFormat="false" ht="15" hidden="false" customHeight="false" outlineLevel="0" collapsed="false">
      <c r="A5017" s="6" t="s">
        <v>152</v>
      </c>
      <c r="B5017" s="45" t="n">
        <v>43082</v>
      </c>
      <c r="C5017" s="6" t="s">
        <v>183</v>
      </c>
      <c r="D5017" s="6" t="s">
        <v>178</v>
      </c>
      <c r="E5017" s="6" t="s">
        <v>177</v>
      </c>
      <c r="F5017" s="34" t="n">
        <v>0.129112780094147</v>
      </c>
      <c r="G5017" s="34" t="n">
        <v>0.0653447498873366</v>
      </c>
      <c r="H5017" s="34" t="n">
        <v>0.0637680302068101</v>
      </c>
      <c r="I5017" s="34" t="n">
        <v>0.975870751923528</v>
      </c>
      <c r="J5017" s="35" t="n">
        <v>15.25</v>
      </c>
      <c r="K5017" s="6" t="n">
        <v>0</v>
      </c>
      <c r="L5017" s="35" t="n">
        <v>-1</v>
      </c>
      <c r="M5017" s="6" t="str">
        <f aca="false">IF(I5017&lt;=0,"Below 0%",IF(I5017&lt;=0.05,"0-5%",IF(I5017&lt;=0.1,"5-10%",IF(I5017&lt;=0.2,"10-20%",IF(I5017&lt;=0.4,"20-40%","Above 40%")))))</f>
        <v>Above 40%</v>
      </c>
      <c r="N5017" s="6" t="str">
        <f aca="false">IF(AND(H5017&gt;=Summary!$B$25,I5017&gt;=Summary!$B$26,I5017&lt;=Summary!$B$27,J5017&gt;=Summary!$B$28,J5017&lt;=Summary!$B$29,F5017*J5017&gt;1),"Yes","No")</f>
        <v>No</v>
      </c>
    </row>
    <row r="5018" customFormat="false" ht="15" hidden="false" customHeight="false" outlineLevel="0" collapsed="false">
      <c r="A5018" s="6" t="s">
        <v>152</v>
      </c>
      <c r="B5018" s="45" t="n">
        <v>43082</v>
      </c>
      <c r="C5018" s="6" t="s">
        <v>176</v>
      </c>
      <c r="D5018" s="6" t="s">
        <v>199</v>
      </c>
      <c r="E5018" s="6" t="s">
        <v>187</v>
      </c>
      <c r="F5018" s="34" t="n">
        <v>0.753199338912964</v>
      </c>
      <c r="G5018" s="34" t="n">
        <v>0.766445383222692</v>
      </c>
      <c r="H5018" s="34" t="n">
        <v>-0.0132460443097279</v>
      </c>
      <c r="I5018" s="34" t="n">
        <v>-0.0172824373395426</v>
      </c>
      <c r="J5018" s="35" t="n">
        <v>1.3</v>
      </c>
      <c r="K5018" s="6" t="n">
        <v>1</v>
      </c>
      <c r="L5018" s="35" t="n">
        <v>0.3</v>
      </c>
      <c r="M5018" s="6" t="str">
        <f aca="false">IF(I5018&lt;=0,"Below 0%",IF(I5018&lt;=0.05,"0-5%",IF(I5018&lt;=0.1,"5-10%",IF(I5018&lt;=0.2,"10-20%",IF(I5018&lt;=0.4,"20-40%","Above 40%")))))</f>
        <v>Below 0%</v>
      </c>
      <c r="N5018" s="6" t="str">
        <f aca="false">IF(AND(H5018&gt;=Summary!$B$25,I5018&gt;=Summary!$B$26,I5018&lt;=Summary!$B$27,J5018&gt;=Summary!$B$28,J5018&lt;=Summary!$B$29,F5018*J5018&gt;1),"Yes","No")</f>
        <v>No</v>
      </c>
    </row>
    <row r="5019" customFormat="false" ht="15" hidden="false" customHeight="false" outlineLevel="0" collapsed="false">
      <c r="A5019" s="6" t="s">
        <v>152</v>
      </c>
      <c r="B5019" s="45" t="n">
        <v>43082</v>
      </c>
      <c r="C5019" s="6" t="s">
        <v>176</v>
      </c>
      <c r="D5019" s="6" t="s">
        <v>199</v>
      </c>
      <c r="E5019" s="6" t="s">
        <v>174</v>
      </c>
      <c r="F5019" s="34" t="n">
        <v>0.156428679823875</v>
      </c>
      <c r="G5019" s="34" t="n">
        <v>0.156910078455039</v>
      </c>
      <c r="H5019" s="34" t="n">
        <v>-0.000481398631163837</v>
      </c>
      <c r="I5019" s="34" t="n">
        <v>-0.00306799050707107</v>
      </c>
      <c r="J5019" s="35" t="n">
        <v>6.35</v>
      </c>
      <c r="K5019" s="6" t="n">
        <v>0</v>
      </c>
      <c r="L5019" s="35" t="n">
        <v>-1</v>
      </c>
      <c r="M5019" s="6" t="str">
        <f aca="false">IF(I5019&lt;=0,"Below 0%",IF(I5019&lt;=0.05,"0-5%",IF(I5019&lt;=0.1,"5-10%",IF(I5019&lt;=0.2,"10-20%",IF(I5019&lt;=0.4,"20-40%","Above 40%")))))</f>
        <v>Below 0%</v>
      </c>
      <c r="N5019" s="6" t="str">
        <f aca="false">IF(AND(H5019&gt;=Summary!$B$25,I5019&gt;=Summary!$B$26,I5019&lt;=Summary!$B$27,J5019&gt;=Summary!$B$28,J5019&lt;=Summary!$B$29,F5019*J5019&gt;1),"Yes","No")</f>
        <v>No</v>
      </c>
    </row>
    <row r="5020" customFormat="false" ht="15" hidden="false" customHeight="false" outlineLevel="0" collapsed="false">
      <c r="A5020" s="6" t="s">
        <v>152</v>
      </c>
      <c r="B5020" s="45" t="n">
        <v>43082</v>
      </c>
      <c r="C5020" s="6" t="s">
        <v>176</v>
      </c>
      <c r="D5020" s="6" t="s">
        <v>199</v>
      </c>
      <c r="E5020" s="6" t="s">
        <v>177</v>
      </c>
      <c r="F5020" s="34" t="n">
        <v>0.0903719663619995</v>
      </c>
      <c r="G5020" s="34" t="n">
        <v>0.0766445383222692</v>
      </c>
      <c r="H5020" s="34" t="n">
        <v>0.0137274280397303</v>
      </c>
      <c r="I5020" s="34" t="n">
        <v>0.179105104423883</v>
      </c>
      <c r="J5020" s="35" t="n">
        <v>13</v>
      </c>
      <c r="K5020" s="6" t="n">
        <v>0</v>
      </c>
      <c r="L5020" s="35" t="n">
        <v>-1</v>
      </c>
      <c r="M5020" s="6" t="str">
        <f aca="false">IF(I5020&lt;=0,"Below 0%",IF(I5020&lt;=0.05,"0-5%",IF(I5020&lt;=0.1,"5-10%",IF(I5020&lt;=0.2,"10-20%",IF(I5020&lt;=0.4,"20-40%","Above 40%")))))</f>
        <v>10-20%</v>
      </c>
      <c r="N5020" s="6" t="str">
        <f aca="false">IF(AND(H5020&gt;=Summary!$B$25,I5020&gt;=Summary!$B$26,I5020&lt;=Summary!$B$27,J5020&gt;=Summary!$B$28,J5020&lt;=Summary!$B$29,F5020*J5020&gt;1),"Yes","No")</f>
        <v>No</v>
      </c>
    </row>
    <row r="5021" customFormat="false" ht="15" hidden="false" customHeight="false" outlineLevel="0" collapsed="false">
      <c r="A5021" s="6" t="s">
        <v>152</v>
      </c>
      <c r="B5021" s="45" t="n">
        <v>43082</v>
      </c>
      <c r="C5021" s="6" t="s">
        <v>188</v>
      </c>
      <c r="D5021" s="6" t="s">
        <v>173</v>
      </c>
      <c r="E5021" s="6" t="s">
        <v>187</v>
      </c>
      <c r="F5021" s="34" t="n">
        <v>0.389242142438889</v>
      </c>
      <c r="G5021" s="34" t="n">
        <v>0.393572909467865</v>
      </c>
      <c r="H5021" s="34" t="n">
        <v>-0.00433076702897595</v>
      </c>
      <c r="I5021" s="34" t="n">
        <v>-0.0110037223721303</v>
      </c>
      <c r="J5021" s="35" t="n">
        <v>2.6</v>
      </c>
      <c r="K5021" s="6" t="n">
        <v>0</v>
      </c>
      <c r="L5021" s="35" t="n">
        <v>-1</v>
      </c>
      <c r="M5021" s="6" t="str">
        <f aca="false">IF(I5021&lt;=0,"Below 0%",IF(I5021&lt;=0.05,"0-5%",IF(I5021&lt;=0.1,"5-10%",IF(I5021&lt;=0.2,"10-20%",IF(I5021&lt;=0.4,"20-40%","Above 40%")))))</f>
        <v>Below 0%</v>
      </c>
      <c r="N5021" s="6" t="str">
        <f aca="false">IF(AND(H5021&gt;=Summary!$B$25,I5021&gt;=Summary!$B$26,I5021&lt;=Summary!$B$27,J5021&gt;=Summary!$B$28,J5021&lt;=Summary!$B$29,F5021*J5021&gt;1),"Yes","No")</f>
        <v>No</v>
      </c>
    </row>
    <row r="5022" customFormat="false" ht="15" hidden="false" customHeight="false" outlineLevel="0" collapsed="false">
      <c r="A5022" s="6" t="s">
        <v>152</v>
      </c>
      <c r="B5022" s="45" t="n">
        <v>43082</v>
      </c>
      <c r="C5022" s="6" t="s">
        <v>188</v>
      </c>
      <c r="D5022" s="6" t="s">
        <v>173</v>
      </c>
      <c r="E5022" s="6" t="s">
        <v>174</v>
      </c>
      <c r="F5022" s="34" t="n">
        <v>0.242495447397232</v>
      </c>
      <c r="G5022" s="34" t="n">
        <v>0.300967519004838</v>
      </c>
      <c r="H5022" s="34" t="n">
        <v>-0.0584720716076055</v>
      </c>
      <c r="I5022" s="34" t="n">
        <v>-0.194280338957991</v>
      </c>
      <c r="J5022" s="35" t="n">
        <v>3.4</v>
      </c>
      <c r="K5022" s="6" t="n">
        <v>0</v>
      </c>
      <c r="L5022" s="35" t="n">
        <v>-1</v>
      </c>
      <c r="M5022" s="6" t="str">
        <f aca="false">IF(I5022&lt;=0,"Below 0%",IF(I5022&lt;=0.05,"0-5%",IF(I5022&lt;=0.1,"5-10%",IF(I5022&lt;=0.2,"10-20%",IF(I5022&lt;=0.4,"20-40%","Above 40%")))))</f>
        <v>Below 0%</v>
      </c>
      <c r="N5022" s="6" t="str">
        <f aca="false">IF(AND(H5022&gt;=Summary!$B$25,I5022&gt;=Summary!$B$26,I5022&lt;=Summary!$B$27,J5022&gt;=Summary!$B$28,J5022&lt;=Summary!$B$29,F5022*J5022&gt;1),"Yes","No")</f>
        <v>No</v>
      </c>
    </row>
    <row r="5023" customFormat="false" ht="15" hidden="false" customHeight="false" outlineLevel="0" collapsed="false">
      <c r="A5023" s="6" t="s">
        <v>152</v>
      </c>
      <c r="B5023" s="45" t="n">
        <v>43082</v>
      </c>
      <c r="C5023" s="6" t="s">
        <v>188</v>
      </c>
      <c r="D5023" s="6" t="s">
        <v>173</v>
      </c>
      <c r="E5023" s="6" t="s">
        <v>177</v>
      </c>
      <c r="F5023" s="34" t="n">
        <v>0.368262380361557</v>
      </c>
      <c r="G5023" s="34" t="n">
        <v>0.305459571527298</v>
      </c>
      <c r="H5023" s="34" t="n">
        <v>0.0628028088342592</v>
      </c>
      <c r="I5023" s="34" t="n">
        <v>0.205601050640663</v>
      </c>
      <c r="J5023" s="35" t="n">
        <v>3.35</v>
      </c>
      <c r="K5023" s="6" t="n">
        <v>1</v>
      </c>
      <c r="L5023" s="35" t="n">
        <v>2.35</v>
      </c>
      <c r="M5023" s="6" t="str">
        <f aca="false">IF(I5023&lt;=0,"Below 0%",IF(I5023&lt;=0.05,"0-5%",IF(I5023&lt;=0.1,"5-10%",IF(I5023&lt;=0.2,"10-20%",IF(I5023&lt;=0.4,"20-40%","Above 40%")))))</f>
        <v>20-40%</v>
      </c>
      <c r="N5023" s="6" t="str">
        <f aca="false">IF(AND(H5023&gt;=Summary!$B$25,I5023&gt;=Summary!$B$26,I5023&lt;=Summary!$B$27,J5023&gt;=Summary!$B$28,J5023&lt;=Summary!$B$29,F5023*J5023&gt;1),"Yes","No")</f>
        <v>Yes</v>
      </c>
    </row>
    <row r="5024" customFormat="false" ht="15" hidden="false" customHeight="false" outlineLevel="0" collapsed="false">
      <c r="A5024" s="6" t="s">
        <v>152</v>
      </c>
      <c r="B5024" s="45" t="n">
        <v>43082</v>
      </c>
      <c r="C5024" s="6" t="s">
        <v>179</v>
      </c>
      <c r="D5024" s="6" t="s">
        <v>195</v>
      </c>
      <c r="E5024" s="6" t="s">
        <v>187</v>
      </c>
      <c r="F5024" s="34" t="n">
        <v>0.33247509598732</v>
      </c>
      <c r="G5024" s="34" t="n">
        <v>0.473285109796969</v>
      </c>
      <c r="H5024" s="34" t="n">
        <v>-0.14081001380965</v>
      </c>
      <c r="I5024" s="34" t="n">
        <v>-0.297516255835842</v>
      </c>
      <c r="J5024" s="35" t="n">
        <v>2.12</v>
      </c>
      <c r="K5024" s="6" t="n">
        <v>0</v>
      </c>
      <c r="L5024" s="35" t="n">
        <v>-1</v>
      </c>
      <c r="M5024" s="6" t="str">
        <f aca="false">IF(I5024&lt;=0,"Below 0%",IF(I5024&lt;=0.05,"0-5%",IF(I5024&lt;=0.1,"5-10%",IF(I5024&lt;=0.2,"10-20%",IF(I5024&lt;=0.4,"20-40%","Above 40%")))))</f>
        <v>Below 0%</v>
      </c>
      <c r="N5024" s="6" t="str">
        <f aca="false">IF(AND(H5024&gt;=Summary!$B$25,I5024&gt;=Summary!$B$26,I5024&lt;=Summary!$B$27,J5024&gt;=Summary!$B$28,J5024&lt;=Summary!$B$29,F5024*J5024&gt;1),"Yes","No")</f>
        <v>No</v>
      </c>
    </row>
    <row r="5025" customFormat="false" ht="15" hidden="false" customHeight="false" outlineLevel="0" collapsed="false">
      <c r="A5025" s="6" t="s">
        <v>152</v>
      </c>
      <c r="B5025" s="45" t="n">
        <v>43082</v>
      </c>
      <c r="C5025" s="6" t="s">
        <v>179</v>
      </c>
      <c r="D5025" s="6" t="s">
        <v>195</v>
      </c>
      <c r="E5025" s="6" t="s">
        <v>174</v>
      </c>
      <c r="F5025" s="34" t="n">
        <v>0.31343600153923</v>
      </c>
      <c r="G5025" s="34" t="n">
        <v>0.286675552219879</v>
      </c>
      <c r="H5025" s="34" t="n">
        <v>0.0267604493193517</v>
      </c>
      <c r="I5025" s="34" t="n">
        <v>0.093347511192118</v>
      </c>
      <c r="J5025" s="35" t="n">
        <v>3.5</v>
      </c>
      <c r="K5025" s="6" t="n">
        <v>0</v>
      </c>
      <c r="L5025" s="35" t="n">
        <v>-1</v>
      </c>
      <c r="M5025" s="6" t="str">
        <f aca="false">IF(I5025&lt;=0,"Below 0%",IF(I5025&lt;=0.05,"0-5%",IF(I5025&lt;=0.1,"5-10%",IF(I5025&lt;=0.2,"10-20%",IF(I5025&lt;=0.4,"20-40%","Above 40%")))))</f>
        <v>5-10%</v>
      </c>
      <c r="N5025" s="6" t="str">
        <f aca="false">IF(AND(H5025&gt;=Summary!$B$25,I5025&gt;=Summary!$B$26,I5025&lt;=Summary!$B$27,J5025&gt;=Summary!$B$28,J5025&lt;=Summary!$B$29,F5025*J5025&gt;1),"Yes","No")</f>
        <v>No</v>
      </c>
    </row>
    <row r="5026" customFormat="false" ht="15" hidden="false" customHeight="false" outlineLevel="0" collapsed="false">
      <c r="A5026" s="6" t="s">
        <v>152</v>
      </c>
      <c r="B5026" s="45" t="n">
        <v>43082</v>
      </c>
      <c r="C5026" s="6" t="s">
        <v>179</v>
      </c>
      <c r="D5026" s="6" t="s">
        <v>195</v>
      </c>
      <c r="E5026" s="6" t="s">
        <v>177</v>
      </c>
      <c r="F5026" s="34" t="n">
        <v>0.354088932275772</v>
      </c>
      <c r="G5026" s="34" t="n">
        <v>0.240039337983152</v>
      </c>
      <c r="H5026" s="34" t="n">
        <v>0.11404959429262</v>
      </c>
      <c r="I5026" s="34" t="n">
        <v>0.475128765355223</v>
      </c>
      <c r="J5026" s="35" t="n">
        <v>4.18</v>
      </c>
      <c r="K5026" s="6" t="n">
        <v>1</v>
      </c>
      <c r="L5026" s="35" t="n">
        <v>3.18</v>
      </c>
      <c r="M5026" s="6" t="str">
        <f aca="false">IF(I5026&lt;=0,"Below 0%",IF(I5026&lt;=0.05,"0-5%",IF(I5026&lt;=0.1,"5-10%",IF(I5026&lt;=0.2,"10-20%",IF(I5026&lt;=0.4,"20-40%","Above 40%")))))</f>
        <v>Above 40%</v>
      </c>
      <c r="N5026" s="6" t="str">
        <f aca="false">IF(AND(H5026&gt;=Summary!$B$25,I5026&gt;=Summary!$B$26,I5026&lt;=Summary!$B$27,J5026&gt;=Summary!$B$28,J5026&lt;=Summary!$B$29,F5026*J5026&gt;1),"Yes","No")</f>
        <v>No</v>
      </c>
    </row>
    <row r="5027" customFormat="false" ht="15" hidden="false" customHeight="false" outlineLevel="0" collapsed="false">
      <c r="A5027" s="6" t="s">
        <v>152</v>
      </c>
      <c r="B5027" s="45" t="n">
        <v>43082</v>
      </c>
      <c r="C5027" s="6" t="s">
        <v>175</v>
      </c>
      <c r="D5027" s="6" t="s">
        <v>194</v>
      </c>
      <c r="E5027" s="6" t="s">
        <v>187</v>
      </c>
      <c r="F5027" s="34" t="n">
        <v>0.162162452936173</v>
      </c>
      <c r="G5027" s="34" t="n">
        <v>0.0668722732059576</v>
      </c>
      <c r="H5027" s="34" t="n">
        <v>0.0952901797302149</v>
      </c>
      <c r="I5027" s="34" t="n">
        <v>1.42495798575194</v>
      </c>
      <c r="J5027" s="35" t="n">
        <v>15</v>
      </c>
      <c r="K5027" s="6" t="n">
        <v>0</v>
      </c>
      <c r="L5027" s="35" t="n">
        <v>-1</v>
      </c>
      <c r="M5027" s="6" t="str">
        <f aca="false">IF(I5027&lt;=0,"Below 0%",IF(I5027&lt;=0.05,"0-5%",IF(I5027&lt;=0.1,"5-10%",IF(I5027&lt;=0.2,"10-20%",IF(I5027&lt;=0.4,"20-40%","Above 40%")))))</f>
        <v>Above 40%</v>
      </c>
      <c r="N5027" s="6" t="str">
        <f aca="false">IF(AND(H5027&gt;=Summary!$B$25,I5027&gt;=Summary!$B$26,I5027&lt;=Summary!$B$27,J5027&gt;=Summary!$B$28,J5027&lt;=Summary!$B$29,F5027*J5027&gt;1),"Yes","No")</f>
        <v>No</v>
      </c>
    </row>
    <row r="5028" customFormat="false" ht="15" hidden="false" customHeight="false" outlineLevel="0" collapsed="false">
      <c r="A5028" s="6" t="s">
        <v>152</v>
      </c>
      <c r="B5028" s="45" t="n">
        <v>43082</v>
      </c>
      <c r="C5028" s="6" t="s">
        <v>175</v>
      </c>
      <c r="D5028" s="6" t="s">
        <v>194</v>
      </c>
      <c r="E5028" s="6" t="s">
        <v>174</v>
      </c>
      <c r="F5028" s="34" t="n">
        <v>0.0885770171880722</v>
      </c>
      <c r="G5028" s="34" t="n">
        <v>0.143297728298481</v>
      </c>
      <c r="H5028" s="34" t="n">
        <v>-0.0547207111104083</v>
      </c>
      <c r="I5028" s="34" t="n">
        <v>-0.381867261680718</v>
      </c>
      <c r="J5028" s="35" t="n">
        <v>7</v>
      </c>
      <c r="K5028" s="6" t="n">
        <v>0</v>
      </c>
      <c r="L5028" s="35" t="n">
        <v>-1</v>
      </c>
      <c r="M5028" s="6" t="str">
        <f aca="false">IF(I5028&lt;=0,"Below 0%",IF(I5028&lt;=0.05,"0-5%",IF(I5028&lt;=0.1,"5-10%",IF(I5028&lt;=0.2,"10-20%",IF(I5028&lt;=0.4,"20-40%","Above 40%")))))</f>
        <v>Below 0%</v>
      </c>
      <c r="N5028" s="6" t="str">
        <f aca="false">IF(AND(H5028&gt;=Summary!$B$25,I5028&gt;=Summary!$B$26,I5028&lt;=Summary!$B$27,J5028&gt;=Summary!$B$28,J5028&lt;=Summary!$B$29,F5028*J5028&gt;1),"Yes","No")</f>
        <v>No</v>
      </c>
    </row>
    <row r="5029" customFormat="false" ht="15" hidden="false" customHeight="false" outlineLevel="0" collapsed="false">
      <c r="A5029" s="6" t="s">
        <v>152</v>
      </c>
      <c r="B5029" s="45" t="n">
        <v>43082</v>
      </c>
      <c r="C5029" s="6" t="s">
        <v>175</v>
      </c>
      <c r="D5029" s="6" t="s">
        <v>194</v>
      </c>
      <c r="E5029" s="6" t="s">
        <v>177</v>
      </c>
      <c r="F5029" s="34" t="n">
        <v>0.749260544776917</v>
      </c>
      <c r="G5029" s="34" t="n">
        <v>0.789829998495562</v>
      </c>
      <c r="H5029" s="34" t="n">
        <v>-0.0405694537186454</v>
      </c>
      <c r="I5029" s="34" t="n">
        <v>-0.0513647921653021</v>
      </c>
      <c r="J5029" s="35" t="n">
        <v>1.27</v>
      </c>
      <c r="K5029" s="6" t="n">
        <v>1</v>
      </c>
      <c r="L5029" s="35" t="n">
        <v>0.27</v>
      </c>
      <c r="M5029" s="6" t="str">
        <f aca="false">IF(I5029&lt;=0,"Below 0%",IF(I5029&lt;=0.05,"0-5%",IF(I5029&lt;=0.1,"5-10%",IF(I5029&lt;=0.2,"10-20%",IF(I5029&lt;=0.4,"20-40%","Above 40%")))))</f>
        <v>Below 0%</v>
      </c>
      <c r="N5029" s="6" t="str">
        <f aca="false">IF(AND(H5029&gt;=Summary!$B$25,I5029&gt;=Summary!$B$26,I5029&lt;=Summary!$B$27,J5029&gt;=Summary!$B$28,J5029&lt;=Summary!$B$29,F5029*J5029&gt;1),"Yes","No")</f>
        <v>No</v>
      </c>
    </row>
    <row r="5030" customFormat="false" ht="15" hidden="false" customHeight="false" outlineLevel="0" collapsed="false">
      <c r="A5030" s="6" t="s">
        <v>152</v>
      </c>
      <c r="B5030" s="45" t="n">
        <v>43082</v>
      </c>
      <c r="C5030" s="6" t="s">
        <v>181</v>
      </c>
      <c r="D5030" s="6" t="s">
        <v>201</v>
      </c>
      <c r="E5030" s="6" t="s">
        <v>187</v>
      </c>
      <c r="F5030" s="34" t="n">
        <v>0.795389592647553</v>
      </c>
      <c r="G5030" s="34" t="n">
        <v>0.789802259066756</v>
      </c>
      <c r="H5030" s="34" t="n">
        <v>0.00558733358079677</v>
      </c>
      <c r="I5030" s="34" t="n">
        <v>0.00707434489665659</v>
      </c>
      <c r="J5030" s="35" t="n">
        <v>1.27</v>
      </c>
      <c r="K5030" s="6" t="n">
        <v>1</v>
      </c>
      <c r="L5030" s="35" t="n">
        <v>0.27</v>
      </c>
      <c r="M5030" s="6" t="str">
        <f aca="false">IF(I5030&lt;=0,"Below 0%",IF(I5030&lt;=0.05,"0-5%",IF(I5030&lt;=0.1,"5-10%",IF(I5030&lt;=0.2,"10-20%",IF(I5030&lt;=0.4,"20-40%","Above 40%")))))</f>
        <v>0-5%</v>
      </c>
      <c r="N5030" s="6" t="str">
        <f aca="false">IF(AND(H5030&gt;=Summary!$B$25,I5030&gt;=Summary!$B$26,I5030&lt;=Summary!$B$27,J5030&gt;=Summary!$B$28,J5030&lt;=Summary!$B$29,F5030*J5030&gt;1),"Yes","No")</f>
        <v>No</v>
      </c>
    </row>
    <row r="5031" customFormat="false" ht="15" hidden="false" customHeight="false" outlineLevel="0" collapsed="false">
      <c r="A5031" s="6" t="s">
        <v>152</v>
      </c>
      <c r="B5031" s="45" t="n">
        <v>43082</v>
      </c>
      <c r="C5031" s="6" t="s">
        <v>181</v>
      </c>
      <c r="D5031" s="6" t="s">
        <v>201</v>
      </c>
      <c r="E5031" s="6" t="s">
        <v>174</v>
      </c>
      <c r="F5031" s="34" t="n">
        <v>0.137890920042992</v>
      </c>
      <c r="G5031" s="34" t="n">
        <v>0.147507186619821</v>
      </c>
      <c r="H5031" s="34" t="n">
        <v>-0.00961626657682893</v>
      </c>
      <c r="I5031" s="34" t="n">
        <v>-0.0651918513069708</v>
      </c>
      <c r="J5031" s="35" t="n">
        <v>6.8</v>
      </c>
      <c r="K5031" s="6" t="n">
        <v>0</v>
      </c>
      <c r="L5031" s="35" t="n">
        <v>-1</v>
      </c>
      <c r="M5031" s="6" t="str">
        <f aca="false">IF(I5031&lt;=0,"Below 0%",IF(I5031&lt;=0.05,"0-5%",IF(I5031&lt;=0.1,"5-10%",IF(I5031&lt;=0.2,"10-20%",IF(I5031&lt;=0.4,"20-40%","Above 40%")))))</f>
        <v>Below 0%</v>
      </c>
      <c r="N5031" s="6" t="str">
        <f aca="false">IF(AND(H5031&gt;=Summary!$B$25,I5031&gt;=Summary!$B$26,I5031&lt;=Summary!$B$27,J5031&gt;=Summary!$B$28,J5031&lt;=Summary!$B$29,F5031*J5031&gt;1),"Yes","No")</f>
        <v>No</v>
      </c>
    </row>
    <row r="5032" customFormat="false" ht="15" hidden="false" customHeight="false" outlineLevel="0" collapsed="false">
      <c r="A5032" s="6" t="s">
        <v>152</v>
      </c>
      <c r="B5032" s="45" t="n">
        <v>43082</v>
      </c>
      <c r="C5032" s="6" t="s">
        <v>181</v>
      </c>
      <c r="D5032" s="6" t="s">
        <v>201</v>
      </c>
      <c r="E5032" s="6" t="s">
        <v>177</v>
      </c>
      <c r="F5032" s="34" t="n">
        <v>0.0667194873094559</v>
      </c>
      <c r="G5032" s="34" t="n">
        <v>0.0626905543134237</v>
      </c>
      <c r="H5032" s="34" t="n">
        <v>0.00402893299603213</v>
      </c>
      <c r="I5032" s="34" t="n">
        <v>0.0642669863132703</v>
      </c>
      <c r="J5032" s="35" t="n">
        <v>16</v>
      </c>
      <c r="K5032" s="6" t="n">
        <v>0</v>
      </c>
      <c r="L5032" s="35" t="n">
        <v>-1</v>
      </c>
      <c r="M5032" s="6" t="str">
        <f aca="false">IF(I5032&lt;=0,"Below 0%",IF(I5032&lt;=0.05,"0-5%",IF(I5032&lt;=0.1,"5-10%",IF(I5032&lt;=0.2,"10-20%",IF(I5032&lt;=0.4,"20-40%","Above 40%")))))</f>
        <v>5-10%</v>
      </c>
      <c r="N5032" s="6" t="str">
        <f aca="false">IF(AND(H5032&gt;=Summary!$B$25,I5032&gt;=Summary!$B$26,I5032&lt;=Summary!$B$27,J5032&gt;=Summary!$B$28,J5032&lt;=Summary!$B$29,F5032*J5032&gt;1),"Yes","No")</f>
        <v>No</v>
      </c>
    </row>
    <row r="5033" customFormat="false" ht="15" hidden="false" customHeight="false" outlineLevel="0" collapsed="false">
      <c r="A5033" s="6" t="s">
        <v>152</v>
      </c>
      <c r="B5033" s="45" t="n">
        <v>43082</v>
      </c>
      <c r="C5033" s="6" t="s">
        <v>189</v>
      </c>
      <c r="D5033" s="6" t="s">
        <v>185</v>
      </c>
      <c r="E5033" s="6" t="s">
        <v>187</v>
      </c>
      <c r="F5033" s="34" t="n">
        <v>0.12905678153038</v>
      </c>
      <c r="G5033" s="34" t="n">
        <v>0.180852487740774</v>
      </c>
      <c r="H5033" s="34" t="n">
        <v>-0.0517957062103934</v>
      </c>
      <c r="I5033" s="34" t="n">
        <v>-0.286397532361486</v>
      </c>
      <c r="J5033" s="35" t="n">
        <v>5.5</v>
      </c>
      <c r="K5033" s="6" t="n">
        <v>0</v>
      </c>
      <c r="L5033" s="35" t="n">
        <v>-1</v>
      </c>
      <c r="M5033" s="6" t="str">
        <f aca="false">IF(I5033&lt;=0,"Below 0%",IF(I5033&lt;=0.05,"0-5%",IF(I5033&lt;=0.1,"5-10%",IF(I5033&lt;=0.2,"10-20%",IF(I5033&lt;=0.4,"20-40%","Above 40%")))))</f>
        <v>Below 0%</v>
      </c>
      <c r="N5033" s="6" t="str">
        <f aca="false">IF(AND(H5033&gt;=Summary!$B$25,I5033&gt;=Summary!$B$26,I5033&lt;=Summary!$B$27,J5033&gt;=Summary!$B$28,J5033&lt;=Summary!$B$29,F5033*J5033&gt;1),"Yes","No")</f>
        <v>No</v>
      </c>
    </row>
    <row r="5034" customFormat="false" ht="15" hidden="false" customHeight="false" outlineLevel="0" collapsed="false">
      <c r="A5034" s="6" t="s">
        <v>152</v>
      </c>
      <c r="B5034" s="45" t="n">
        <v>43082</v>
      </c>
      <c r="C5034" s="6" t="s">
        <v>189</v>
      </c>
      <c r="D5034" s="6" t="s">
        <v>185</v>
      </c>
      <c r="E5034" s="6" t="s">
        <v>174</v>
      </c>
      <c r="F5034" s="34" t="n">
        <v>0.145324379205704</v>
      </c>
      <c r="G5034" s="34" t="n">
        <v>0.2235255466459</v>
      </c>
      <c r="H5034" s="34" t="n">
        <v>-0.0782011674401963</v>
      </c>
      <c r="I5034" s="34" t="n">
        <v>-0.349853377448974</v>
      </c>
      <c r="J5034" s="35" t="n">
        <v>4.45</v>
      </c>
      <c r="K5034" s="6" t="n">
        <v>1</v>
      </c>
      <c r="L5034" s="35" t="n">
        <v>3.45</v>
      </c>
      <c r="M5034" s="6" t="str">
        <f aca="false">IF(I5034&lt;=0,"Below 0%",IF(I5034&lt;=0.05,"0-5%",IF(I5034&lt;=0.1,"5-10%",IF(I5034&lt;=0.2,"10-20%",IF(I5034&lt;=0.4,"20-40%","Above 40%")))))</f>
        <v>Below 0%</v>
      </c>
      <c r="N5034" s="6" t="str">
        <f aca="false">IF(AND(H5034&gt;=Summary!$B$25,I5034&gt;=Summary!$B$26,I5034&lt;=Summary!$B$27,J5034&gt;=Summary!$B$28,J5034&lt;=Summary!$B$29,F5034*J5034&gt;1),"Yes","No")</f>
        <v>No</v>
      </c>
    </row>
    <row r="5035" customFormat="false" ht="15" hidden="false" customHeight="false" outlineLevel="0" collapsed="false">
      <c r="A5035" s="6" t="s">
        <v>152</v>
      </c>
      <c r="B5035" s="45" t="n">
        <v>43082</v>
      </c>
      <c r="C5035" s="6" t="s">
        <v>189</v>
      </c>
      <c r="D5035" s="6" t="s">
        <v>185</v>
      </c>
      <c r="E5035" s="6" t="s">
        <v>177</v>
      </c>
      <c r="F5035" s="34" t="n">
        <v>0.725618839263916</v>
      </c>
      <c r="G5035" s="34" t="n">
        <v>0.595621965613326</v>
      </c>
      <c r="H5035" s="34" t="n">
        <v>0.12999687365059</v>
      </c>
      <c r="I5035" s="34" t="n">
        <v>0.218253995244666</v>
      </c>
      <c r="J5035" s="35" t="n">
        <v>1.67</v>
      </c>
      <c r="K5035" s="6" t="n">
        <v>0</v>
      </c>
      <c r="L5035" s="35" t="n">
        <v>-1</v>
      </c>
      <c r="M5035" s="6" t="str">
        <f aca="false">IF(I5035&lt;=0,"Below 0%",IF(I5035&lt;=0.05,"0-5%",IF(I5035&lt;=0.1,"5-10%",IF(I5035&lt;=0.2,"10-20%",IF(I5035&lt;=0.4,"20-40%","Above 40%")))))</f>
        <v>20-40%</v>
      </c>
      <c r="N5035" s="6" t="str">
        <f aca="false">IF(AND(H5035&gt;=Summary!$B$25,I5035&gt;=Summary!$B$26,I5035&lt;=Summary!$B$27,J5035&gt;=Summary!$B$28,J5035&lt;=Summary!$B$29,F5035*J5035&gt;1),"Yes","No")</f>
        <v>No</v>
      </c>
    </row>
    <row r="5036" customFormat="false" ht="15" hidden="false" customHeight="false" outlineLevel="0" collapsed="false">
      <c r="A5036" s="6" t="s">
        <v>152</v>
      </c>
      <c r="B5036" s="45" t="n">
        <v>43085</v>
      </c>
      <c r="C5036" s="6" t="s">
        <v>185</v>
      </c>
      <c r="D5036" s="6" t="s">
        <v>188</v>
      </c>
      <c r="E5036" s="6" t="s">
        <v>187</v>
      </c>
      <c r="F5036" s="34" t="n">
        <v>0.767958760261536</v>
      </c>
      <c r="G5036" s="34" t="n">
        <v>0.783879743625213</v>
      </c>
      <c r="H5036" s="34" t="n">
        <v>-0.0159209833636776</v>
      </c>
      <c r="I5036" s="34" t="n">
        <v>-0.0203104921298869</v>
      </c>
      <c r="J5036" s="35" t="n">
        <v>1.29</v>
      </c>
      <c r="K5036" s="6" t="n">
        <v>1</v>
      </c>
      <c r="L5036" s="35" t="n">
        <v>0.29</v>
      </c>
      <c r="M5036" s="6" t="str">
        <f aca="false">IF(I5036&lt;=0,"Below 0%",IF(I5036&lt;=0.05,"0-5%",IF(I5036&lt;=0.1,"5-10%",IF(I5036&lt;=0.2,"10-20%",IF(I5036&lt;=0.4,"20-40%","Above 40%")))))</f>
        <v>Below 0%</v>
      </c>
      <c r="N5036" s="6" t="str">
        <f aca="false">IF(AND(H5036&gt;=Summary!$B$25,I5036&gt;=Summary!$B$26,I5036&lt;=Summary!$B$27,J5036&gt;=Summary!$B$28,J5036&lt;=Summary!$B$29,F5036*J5036&gt;1),"Yes","No")</f>
        <v>No</v>
      </c>
    </row>
    <row r="5037" customFormat="false" ht="15" hidden="false" customHeight="false" outlineLevel="0" collapsed="false">
      <c r="A5037" s="6" t="s">
        <v>152</v>
      </c>
      <c r="B5037" s="45" t="n">
        <v>43085</v>
      </c>
      <c r="C5037" s="6" t="s">
        <v>185</v>
      </c>
      <c r="D5037" s="6" t="s">
        <v>188</v>
      </c>
      <c r="E5037" s="6" t="s">
        <v>174</v>
      </c>
      <c r="F5037" s="34" t="n">
        <v>0.163139298558235</v>
      </c>
      <c r="G5037" s="34" t="n">
        <v>0.148706598423018</v>
      </c>
      <c r="H5037" s="34" t="n">
        <v>0.0144327001352168</v>
      </c>
      <c r="I5037" s="34" t="n">
        <v>0.0970548737464947</v>
      </c>
      <c r="J5037" s="35" t="n">
        <v>6.8</v>
      </c>
      <c r="K5037" s="6" t="n">
        <v>0</v>
      </c>
      <c r="L5037" s="35" t="n">
        <v>-1</v>
      </c>
      <c r="M5037" s="6" t="str">
        <f aca="false">IF(I5037&lt;=0,"Below 0%",IF(I5037&lt;=0.05,"0-5%",IF(I5037&lt;=0.1,"5-10%",IF(I5037&lt;=0.2,"10-20%",IF(I5037&lt;=0.4,"20-40%","Above 40%")))))</f>
        <v>5-10%</v>
      </c>
      <c r="N5037" s="6" t="str">
        <f aca="false">IF(AND(H5037&gt;=Summary!$B$25,I5037&gt;=Summary!$B$26,I5037&lt;=Summary!$B$27,J5037&gt;=Summary!$B$28,J5037&lt;=Summary!$B$29,F5037*J5037&gt;1),"Yes","No")</f>
        <v>No</v>
      </c>
    </row>
    <row r="5038" customFormat="false" ht="15" hidden="false" customHeight="false" outlineLevel="0" collapsed="false">
      <c r="A5038" s="6" t="s">
        <v>152</v>
      </c>
      <c r="B5038" s="45" t="n">
        <v>43085</v>
      </c>
      <c r="C5038" s="6" t="s">
        <v>185</v>
      </c>
      <c r="D5038" s="6" t="s">
        <v>188</v>
      </c>
      <c r="E5038" s="6" t="s">
        <v>177</v>
      </c>
      <c r="F5038" s="34" t="n">
        <v>0.068901889026165</v>
      </c>
      <c r="G5038" s="34" t="n">
        <v>0.0674136579517684</v>
      </c>
      <c r="H5038" s="34" t="n">
        <v>0.00148823107439666</v>
      </c>
      <c r="I5038" s="34" t="n">
        <v>0.0220761062314914</v>
      </c>
      <c r="J5038" s="35" t="n">
        <v>15</v>
      </c>
      <c r="K5038" s="6" t="n">
        <v>0</v>
      </c>
      <c r="L5038" s="35" t="n">
        <v>-1</v>
      </c>
      <c r="M5038" s="6" t="str">
        <f aca="false">IF(I5038&lt;=0,"Below 0%",IF(I5038&lt;=0.05,"0-5%",IF(I5038&lt;=0.1,"5-10%",IF(I5038&lt;=0.2,"10-20%",IF(I5038&lt;=0.4,"20-40%","Above 40%")))))</f>
        <v>0-5%</v>
      </c>
      <c r="N5038" s="6" t="str">
        <f aca="false">IF(AND(H5038&gt;=Summary!$B$25,I5038&gt;=Summary!$B$26,I5038&lt;=Summary!$B$27,J5038&gt;=Summary!$B$28,J5038&lt;=Summary!$B$29,F5038*J5038&gt;1),"Yes","No")</f>
        <v>No</v>
      </c>
    </row>
    <row r="5039" customFormat="false" ht="15" hidden="false" customHeight="false" outlineLevel="0" collapsed="false">
      <c r="A5039" s="6" t="s">
        <v>152</v>
      </c>
      <c r="B5039" s="45" t="n">
        <v>43085</v>
      </c>
      <c r="C5039" s="6" t="s">
        <v>201</v>
      </c>
      <c r="D5039" s="6" t="s">
        <v>196</v>
      </c>
      <c r="E5039" s="6" t="s">
        <v>187</v>
      </c>
      <c r="F5039" s="34" t="n">
        <v>0.404103457927704</v>
      </c>
      <c r="G5039" s="34" t="n">
        <v>0.382804503582395</v>
      </c>
      <c r="H5039" s="34" t="n">
        <v>0.0212989543453088</v>
      </c>
      <c r="I5039" s="34" t="n">
        <v>0.0556392470464351</v>
      </c>
      <c r="J5039" s="35" t="n">
        <v>2.7</v>
      </c>
      <c r="K5039" s="6" t="n">
        <v>0</v>
      </c>
      <c r="L5039" s="35" t="n">
        <v>-1</v>
      </c>
      <c r="M5039" s="6" t="str">
        <f aca="false">IF(I5039&lt;=0,"Below 0%",IF(I5039&lt;=0.05,"0-5%",IF(I5039&lt;=0.1,"5-10%",IF(I5039&lt;=0.2,"10-20%",IF(I5039&lt;=0.4,"20-40%","Above 40%")))))</f>
        <v>5-10%</v>
      </c>
      <c r="N5039" s="6" t="str">
        <f aca="false">IF(AND(H5039&gt;=Summary!$B$25,I5039&gt;=Summary!$B$26,I5039&lt;=Summary!$B$27,J5039&gt;=Summary!$B$28,J5039&lt;=Summary!$B$29,F5039*J5039&gt;1),"Yes","No")</f>
        <v>No</v>
      </c>
    </row>
    <row r="5040" customFormat="false" ht="15" hidden="false" customHeight="false" outlineLevel="0" collapsed="false">
      <c r="A5040" s="6" t="s">
        <v>152</v>
      </c>
      <c r="B5040" s="45" t="n">
        <v>43085</v>
      </c>
      <c r="C5040" s="6" t="s">
        <v>201</v>
      </c>
      <c r="D5040" s="6" t="s">
        <v>196</v>
      </c>
      <c r="E5040" s="6" t="s">
        <v>174</v>
      </c>
      <c r="F5040" s="34" t="n">
        <v>0.341835200786591</v>
      </c>
      <c r="G5040" s="34" t="n">
        <v>0.313203684749232</v>
      </c>
      <c r="H5040" s="34" t="n">
        <v>0.0286315160373582</v>
      </c>
      <c r="I5040" s="34" t="n">
        <v>0.0914150038186241</v>
      </c>
      <c r="J5040" s="35" t="n">
        <v>3.3</v>
      </c>
      <c r="K5040" s="6" t="n">
        <v>1</v>
      </c>
      <c r="L5040" s="35" t="n">
        <v>2.3</v>
      </c>
      <c r="M5040" s="6" t="str">
        <f aca="false">IF(I5040&lt;=0,"Below 0%",IF(I5040&lt;=0.05,"0-5%",IF(I5040&lt;=0.1,"5-10%",IF(I5040&lt;=0.2,"10-20%",IF(I5040&lt;=0.4,"20-40%","Above 40%")))))</f>
        <v>5-10%</v>
      </c>
      <c r="N5040" s="6" t="str">
        <f aca="false">IF(AND(H5040&gt;=Summary!$B$25,I5040&gt;=Summary!$B$26,I5040&lt;=Summary!$B$27,J5040&gt;=Summary!$B$28,J5040&lt;=Summary!$B$29,F5040*J5040&gt;1),"Yes","No")</f>
        <v>No</v>
      </c>
    </row>
    <row r="5041" customFormat="false" ht="15" hidden="false" customHeight="false" outlineLevel="0" collapsed="false">
      <c r="A5041" s="6" t="s">
        <v>152</v>
      </c>
      <c r="B5041" s="45" t="n">
        <v>43085</v>
      </c>
      <c r="C5041" s="6" t="s">
        <v>201</v>
      </c>
      <c r="D5041" s="6" t="s">
        <v>196</v>
      </c>
      <c r="E5041" s="6" t="s">
        <v>177</v>
      </c>
      <c r="F5041" s="34" t="n">
        <v>0.254061371088028</v>
      </c>
      <c r="G5041" s="34" t="n">
        <v>0.303991811668373</v>
      </c>
      <c r="H5041" s="34" t="n">
        <v>-0.0499304405803446</v>
      </c>
      <c r="I5041" s="34" t="n">
        <v>-0.164249294434332</v>
      </c>
      <c r="J5041" s="35" t="n">
        <v>3.4</v>
      </c>
      <c r="K5041" s="6" t="n">
        <v>0</v>
      </c>
      <c r="L5041" s="35" t="n">
        <v>-1</v>
      </c>
      <c r="M5041" s="6" t="str">
        <f aca="false">IF(I5041&lt;=0,"Below 0%",IF(I5041&lt;=0.05,"0-5%",IF(I5041&lt;=0.1,"5-10%",IF(I5041&lt;=0.2,"10-20%",IF(I5041&lt;=0.4,"20-40%","Above 40%")))))</f>
        <v>Below 0%</v>
      </c>
      <c r="N5041" s="6" t="str">
        <f aca="false">IF(AND(H5041&gt;=Summary!$B$25,I5041&gt;=Summary!$B$26,I5041&lt;=Summary!$B$27,J5041&gt;=Summary!$B$28,J5041&lt;=Summary!$B$29,F5041*J5041&gt;1),"Yes","No")</f>
        <v>No</v>
      </c>
    </row>
    <row r="5042" customFormat="false" ht="15" hidden="false" customHeight="false" outlineLevel="0" collapsed="false">
      <c r="A5042" s="6" t="s">
        <v>152</v>
      </c>
      <c r="B5042" s="45" t="n">
        <v>43085</v>
      </c>
      <c r="C5042" s="6" t="s">
        <v>190</v>
      </c>
      <c r="D5042" s="6" t="s">
        <v>179</v>
      </c>
      <c r="E5042" s="6" t="s">
        <v>187</v>
      </c>
      <c r="F5042" s="34" t="n">
        <v>0.597636640071869</v>
      </c>
      <c r="G5042" s="34" t="n">
        <v>0.706675364209611</v>
      </c>
      <c r="H5042" s="34" t="n">
        <v>-0.109038724137742</v>
      </c>
      <c r="I5042" s="34" t="n">
        <v>-0.154298182249069</v>
      </c>
      <c r="J5042" s="35" t="n">
        <v>1.42</v>
      </c>
      <c r="K5042" s="6" t="n">
        <v>1</v>
      </c>
      <c r="L5042" s="35" t="n">
        <v>0.42</v>
      </c>
      <c r="M5042" s="6" t="str">
        <f aca="false">IF(I5042&lt;=0,"Below 0%",IF(I5042&lt;=0.05,"0-5%",IF(I5042&lt;=0.1,"5-10%",IF(I5042&lt;=0.2,"10-20%",IF(I5042&lt;=0.4,"20-40%","Above 40%")))))</f>
        <v>Below 0%</v>
      </c>
      <c r="N5042" s="6" t="str">
        <f aca="false">IF(AND(H5042&gt;=Summary!$B$25,I5042&gt;=Summary!$B$26,I5042&lt;=Summary!$B$27,J5042&gt;=Summary!$B$28,J5042&lt;=Summary!$B$29,F5042*J5042&gt;1),"Yes","No")</f>
        <v>No</v>
      </c>
    </row>
    <row r="5043" customFormat="false" ht="15" hidden="false" customHeight="false" outlineLevel="0" collapsed="false">
      <c r="A5043" s="6" t="s">
        <v>152</v>
      </c>
      <c r="B5043" s="45" t="n">
        <v>43085</v>
      </c>
      <c r="C5043" s="6" t="s">
        <v>190</v>
      </c>
      <c r="D5043" s="6" t="s">
        <v>179</v>
      </c>
      <c r="E5043" s="6" t="s">
        <v>174</v>
      </c>
      <c r="F5043" s="34" t="n">
        <v>0.282904654741287</v>
      </c>
      <c r="G5043" s="34" t="n">
        <v>0.192976734072625</v>
      </c>
      <c r="H5043" s="34" t="n">
        <v>0.0899279206686628</v>
      </c>
      <c r="I5043" s="34" t="n">
        <v>0.466003951724147</v>
      </c>
      <c r="J5043" s="35" t="n">
        <v>5.2</v>
      </c>
      <c r="K5043" s="6" t="n">
        <v>0</v>
      </c>
      <c r="L5043" s="35" t="n">
        <v>-1</v>
      </c>
      <c r="M5043" s="6" t="str">
        <f aca="false">IF(I5043&lt;=0,"Below 0%",IF(I5043&lt;=0.05,"0-5%",IF(I5043&lt;=0.1,"5-10%",IF(I5043&lt;=0.2,"10-20%",IF(I5043&lt;=0.4,"20-40%","Above 40%")))))</f>
        <v>Above 40%</v>
      </c>
      <c r="N5043" s="6" t="str">
        <f aca="false">IF(AND(H5043&gt;=Summary!$B$25,I5043&gt;=Summary!$B$26,I5043&lt;=Summary!$B$27,J5043&gt;=Summary!$B$28,J5043&lt;=Summary!$B$29,F5043*J5043&gt;1),"Yes","No")</f>
        <v>No</v>
      </c>
    </row>
    <row r="5044" customFormat="false" ht="15" hidden="false" customHeight="false" outlineLevel="0" collapsed="false">
      <c r="A5044" s="6" t="s">
        <v>152</v>
      </c>
      <c r="B5044" s="45" t="n">
        <v>43085</v>
      </c>
      <c r="C5044" s="6" t="s">
        <v>190</v>
      </c>
      <c r="D5044" s="6" t="s">
        <v>179</v>
      </c>
      <c r="E5044" s="6" t="s">
        <v>177</v>
      </c>
      <c r="F5044" s="34" t="n">
        <v>0.119458705186844</v>
      </c>
      <c r="G5044" s="34" t="n">
        <v>0.100347901717765</v>
      </c>
      <c r="H5044" s="34" t="n">
        <v>0.0191108034690791</v>
      </c>
      <c r="I5044" s="34" t="n">
        <v>0.190445471623608</v>
      </c>
      <c r="J5044" s="35" t="n">
        <v>10</v>
      </c>
      <c r="K5044" s="6" t="n">
        <v>0</v>
      </c>
      <c r="L5044" s="35" t="n">
        <v>-1</v>
      </c>
      <c r="M5044" s="6" t="str">
        <f aca="false">IF(I5044&lt;=0,"Below 0%",IF(I5044&lt;=0.05,"0-5%",IF(I5044&lt;=0.1,"5-10%",IF(I5044&lt;=0.2,"10-20%",IF(I5044&lt;=0.4,"20-40%","Above 40%")))))</f>
        <v>10-20%</v>
      </c>
      <c r="N5044" s="6" t="str">
        <f aca="false">IF(AND(H5044&gt;=Summary!$B$25,I5044&gt;=Summary!$B$26,I5044&lt;=Summary!$B$27,J5044&gt;=Summary!$B$28,J5044&lt;=Summary!$B$29,F5044*J5044&gt;1),"Yes","No")</f>
        <v>No</v>
      </c>
    </row>
    <row r="5045" customFormat="false" ht="15" hidden="false" customHeight="false" outlineLevel="0" collapsed="false">
      <c r="A5045" s="6" t="s">
        <v>152</v>
      </c>
      <c r="B5045" s="45" t="n">
        <v>43085</v>
      </c>
      <c r="C5045" s="6" t="s">
        <v>195</v>
      </c>
      <c r="D5045" s="6" t="s">
        <v>180</v>
      </c>
      <c r="E5045" s="6" t="s">
        <v>187</v>
      </c>
      <c r="F5045" s="34" t="n">
        <v>0.603333473205566</v>
      </c>
      <c r="G5045" s="34" t="n">
        <v>0.515225707727621</v>
      </c>
      <c r="H5045" s="34" t="n">
        <v>0.0881077654779459</v>
      </c>
      <c r="I5045" s="34" t="n">
        <v>0.17100809248541</v>
      </c>
      <c r="J5045" s="35" t="n">
        <v>1.92</v>
      </c>
      <c r="K5045" s="6" t="n">
        <v>0</v>
      </c>
      <c r="L5045" s="35" t="n">
        <v>-1</v>
      </c>
      <c r="M5045" s="6" t="str">
        <f aca="false">IF(I5045&lt;=0,"Below 0%",IF(I5045&lt;=0.05,"0-5%",IF(I5045&lt;=0.1,"5-10%",IF(I5045&lt;=0.2,"10-20%",IF(I5045&lt;=0.4,"20-40%","Above 40%")))))</f>
        <v>10-20%</v>
      </c>
      <c r="N5045" s="6" t="str">
        <f aca="false">IF(AND(H5045&gt;=Summary!$B$25,I5045&gt;=Summary!$B$26,I5045&lt;=Summary!$B$27,J5045&gt;=Summary!$B$28,J5045&lt;=Summary!$B$29,F5045*J5045&gt;1),"Yes","No")</f>
        <v>Yes</v>
      </c>
    </row>
    <row r="5046" customFormat="false" ht="15" hidden="false" customHeight="false" outlineLevel="0" collapsed="false">
      <c r="A5046" s="6" t="s">
        <v>152</v>
      </c>
      <c r="B5046" s="45" t="n">
        <v>43085</v>
      </c>
      <c r="C5046" s="6" t="s">
        <v>195</v>
      </c>
      <c r="D5046" s="6" t="s">
        <v>180</v>
      </c>
      <c r="E5046" s="6" t="s">
        <v>174</v>
      </c>
      <c r="F5046" s="34" t="n">
        <v>0.279559999704361</v>
      </c>
      <c r="G5046" s="34" t="n">
        <v>0.267360367253252</v>
      </c>
      <c r="H5046" s="34" t="n">
        <v>0.0121996324511093</v>
      </c>
      <c r="I5046" s="34" t="n">
        <v>0.0456299210554025</v>
      </c>
      <c r="J5046" s="35" t="n">
        <v>3.7</v>
      </c>
      <c r="K5046" s="6" t="n">
        <v>0</v>
      </c>
      <c r="L5046" s="35" t="n">
        <v>-1</v>
      </c>
      <c r="M5046" s="6" t="str">
        <f aca="false">IF(I5046&lt;=0,"Below 0%",IF(I5046&lt;=0.05,"0-5%",IF(I5046&lt;=0.1,"5-10%",IF(I5046&lt;=0.2,"10-20%",IF(I5046&lt;=0.4,"20-40%","Above 40%")))))</f>
        <v>0-5%</v>
      </c>
      <c r="N5046" s="6" t="str">
        <f aca="false">IF(AND(H5046&gt;=Summary!$B$25,I5046&gt;=Summary!$B$26,I5046&lt;=Summary!$B$27,J5046&gt;=Summary!$B$28,J5046&lt;=Summary!$B$29,F5046*J5046&gt;1),"Yes","No")</f>
        <v>No</v>
      </c>
    </row>
    <row r="5047" customFormat="false" ht="15" hidden="false" customHeight="false" outlineLevel="0" collapsed="false">
      <c r="A5047" s="6" t="s">
        <v>152</v>
      </c>
      <c r="B5047" s="45" t="n">
        <v>43085</v>
      </c>
      <c r="C5047" s="6" t="s">
        <v>195</v>
      </c>
      <c r="D5047" s="6" t="s">
        <v>180</v>
      </c>
      <c r="E5047" s="6" t="s">
        <v>177</v>
      </c>
      <c r="F5047" s="34" t="n">
        <v>0.117106534540653</v>
      </c>
      <c r="G5047" s="34" t="n">
        <v>0.217413925019128</v>
      </c>
      <c r="H5047" s="34" t="n">
        <v>-0.100307390478475</v>
      </c>
      <c r="I5047" s="34" t="n">
        <v>-0.461365988722432</v>
      </c>
      <c r="J5047" s="35" t="n">
        <v>4.55</v>
      </c>
      <c r="K5047" s="6" t="n">
        <v>1</v>
      </c>
      <c r="L5047" s="35" t="n">
        <v>3.55</v>
      </c>
      <c r="M5047" s="6" t="str">
        <f aca="false">IF(I5047&lt;=0,"Below 0%",IF(I5047&lt;=0.05,"0-5%",IF(I5047&lt;=0.1,"5-10%",IF(I5047&lt;=0.2,"10-20%",IF(I5047&lt;=0.4,"20-40%","Above 40%")))))</f>
        <v>Below 0%</v>
      </c>
      <c r="N5047" s="6" t="str">
        <f aca="false">IF(AND(H5047&gt;=Summary!$B$25,I5047&gt;=Summary!$B$26,I5047&lt;=Summary!$B$27,J5047&gt;=Summary!$B$28,J5047&lt;=Summary!$B$29,F5047*J5047&gt;1),"Yes","No")</f>
        <v>No</v>
      </c>
    </row>
    <row r="5048" customFormat="false" ht="15" hidden="false" customHeight="false" outlineLevel="0" collapsed="false">
      <c r="A5048" s="6" t="s">
        <v>152</v>
      </c>
      <c r="B5048" s="45" t="n">
        <v>43085</v>
      </c>
      <c r="C5048" s="6" t="s">
        <v>194</v>
      </c>
      <c r="D5048" s="6" t="s">
        <v>181</v>
      </c>
      <c r="E5048" s="6" t="s">
        <v>187</v>
      </c>
      <c r="F5048" s="34" t="n">
        <v>0.49651175737381</v>
      </c>
      <c r="G5048" s="34" t="n">
        <v>0.633170981799539</v>
      </c>
      <c r="H5048" s="34" t="n">
        <v>-0.136659224425729</v>
      </c>
      <c r="I5048" s="34" t="n">
        <v>-0.215833050398692</v>
      </c>
      <c r="J5048" s="35" t="n">
        <v>1.59</v>
      </c>
      <c r="K5048" s="6" t="n">
        <v>1</v>
      </c>
      <c r="L5048" s="35" t="n">
        <v>0.59</v>
      </c>
      <c r="M5048" s="6" t="str">
        <f aca="false">IF(I5048&lt;=0,"Below 0%",IF(I5048&lt;=0.05,"0-5%",IF(I5048&lt;=0.1,"5-10%",IF(I5048&lt;=0.2,"10-20%",IF(I5048&lt;=0.4,"20-40%","Above 40%")))))</f>
        <v>Below 0%</v>
      </c>
      <c r="N5048" s="6" t="str">
        <f aca="false">IF(AND(H5048&gt;=Summary!$B$25,I5048&gt;=Summary!$B$26,I5048&lt;=Summary!$B$27,J5048&gt;=Summary!$B$28,J5048&lt;=Summary!$B$29,F5048*J5048&gt;1),"Yes","No")</f>
        <v>No</v>
      </c>
    </row>
    <row r="5049" customFormat="false" ht="15" hidden="false" customHeight="false" outlineLevel="0" collapsed="false">
      <c r="A5049" s="6" t="s">
        <v>152</v>
      </c>
      <c r="B5049" s="45" t="n">
        <v>43085</v>
      </c>
      <c r="C5049" s="6" t="s">
        <v>194</v>
      </c>
      <c r="D5049" s="6" t="s">
        <v>181</v>
      </c>
      <c r="E5049" s="6" t="s">
        <v>174</v>
      </c>
      <c r="F5049" s="34" t="n">
        <v>0.342245310544968</v>
      </c>
      <c r="G5049" s="34" t="n">
        <v>0.211945654960267</v>
      </c>
      <c r="H5049" s="34" t="n">
        <v>0.130299655584701</v>
      </c>
      <c r="I5049" s="34" t="n">
        <v>0.614778612041508</v>
      </c>
      <c r="J5049" s="35" t="n">
        <v>4.75</v>
      </c>
      <c r="K5049" s="6" t="n">
        <v>0</v>
      </c>
      <c r="L5049" s="35" t="n">
        <v>-1</v>
      </c>
      <c r="M5049" s="6" t="str">
        <f aca="false">IF(I5049&lt;=0,"Below 0%",IF(I5049&lt;=0.05,"0-5%",IF(I5049&lt;=0.1,"5-10%",IF(I5049&lt;=0.2,"10-20%",IF(I5049&lt;=0.4,"20-40%","Above 40%")))))</f>
        <v>Above 40%</v>
      </c>
      <c r="N5049" s="6" t="str">
        <f aca="false">IF(AND(H5049&gt;=Summary!$B$25,I5049&gt;=Summary!$B$26,I5049&lt;=Summary!$B$27,J5049&gt;=Summary!$B$28,J5049&lt;=Summary!$B$29,F5049*J5049&gt;1),"Yes","No")</f>
        <v>No</v>
      </c>
    </row>
    <row r="5050" customFormat="false" ht="15" hidden="false" customHeight="false" outlineLevel="0" collapsed="false">
      <c r="A5050" s="6" t="s">
        <v>152</v>
      </c>
      <c r="B5050" s="45" t="n">
        <v>43085</v>
      </c>
      <c r="C5050" s="6" t="s">
        <v>194</v>
      </c>
      <c r="D5050" s="6" t="s">
        <v>181</v>
      </c>
      <c r="E5050" s="6" t="s">
        <v>177</v>
      </c>
      <c r="F5050" s="34" t="n">
        <v>0.161242917180061</v>
      </c>
      <c r="G5050" s="34" t="n">
        <v>0.154883363240195</v>
      </c>
      <c r="H5050" s="34" t="n">
        <v>0.00635955393986651</v>
      </c>
      <c r="I5050" s="34" t="n">
        <v>0.0410602779202569</v>
      </c>
      <c r="J5050" s="35" t="n">
        <v>6.5</v>
      </c>
      <c r="K5050" s="6" t="n">
        <v>0</v>
      </c>
      <c r="L5050" s="35" t="n">
        <v>-1</v>
      </c>
      <c r="M5050" s="6" t="str">
        <f aca="false">IF(I5050&lt;=0,"Below 0%",IF(I5050&lt;=0.05,"0-5%",IF(I5050&lt;=0.1,"5-10%",IF(I5050&lt;=0.2,"10-20%",IF(I5050&lt;=0.4,"20-40%","Above 40%")))))</f>
        <v>0-5%</v>
      </c>
      <c r="N5050" s="6" t="str">
        <f aca="false">IF(AND(H5050&gt;=Summary!$B$25,I5050&gt;=Summary!$B$26,I5050&lt;=Summary!$B$27,J5050&gt;=Summary!$B$28,J5050&lt;=Summary!$B$29,F5050*J5050&gt;1),"Yes","No")</f>
        <v>No</v>
      </c>
    </row>
    <row r="5051" customFormat="false" ht="15" hidden="false" customHeight="false" outlineLevel="0" collapsed="false">
      <c r="A5051" s="6" t="s">
        <v>152</v>
      </c>
      <c r="B5051" s="45" t="n">
        <v>43085</v>
      </c>
      <c r="C5051" s="6" t="s">
        <v>192</v>
      </c>
      <c r="D5051" s="6" t="s">
        <v>189</v>
      </c>
      <c r="E5051" s="6" t="s">
        <v>187</v>
      </c>
      <c r="F5051" s="34" t="n">
        <v>0.629948139190674</v>
      </c>
      <c r="G5051" s="34" t="n">
        <v>0.427052558954128</v>
      </c>
      <c r="H5051" s="34" t="n">
        <v>0.202895580236546</v>
      </c>
      <c r="I5051" s="34" t="n">
        <v>0.4751068129259</v>
      </c>
      <c r="J5051" s="35" t="n">
        <v>2.33</v>
      </c>
      <c r="K5051" s="6" t="n">
        <v>0</v>
      </c>
      <c r="L5051" s="35" t="n">
        <v>-1</v>
      </c>
      <c r="M5051" s="6" t="str">
        <f aca="false">IF(I5051&lt;=0,"Below 0%",IF(I5051&lt;=0.05,"0-5%",IF(I5051&lt;=0.1,"5-10%",IF(I5051&lt;=0.2,"10-20%",IF(I5051&lt;=0.4,"20-40%","Above 40%")))))</f>
        <v>Above 40%</v>
      </c>
      <c r="N5051" s="6" t="str">
        <f aca="false">IF(AND(H5051&gt;=Summary!$B$25,I5051&gt;=Summary!$B$26,I5051&lt;=Summary!$B$27,J5051&gt;=Summary!$B$28,J5051&lt;=Summary!$B$29,F5051*J5051&gt;1),"Yes","No")</f>
        <v>No</v>
      </c>
    </row>
    <row r="5052" customFormat="false" ht="15" hidden="false" customHeight="false" outlineLevel="0" collapsed="false">
      <c r="A5052" s="6" t="s">
        <v>152</v>
      </c>
      <c r="B5052" s="45" t="n">
        <v>43085</v>
      </c>
      <c r="C5052" s="6" t="s">
        <v>192</v>
      </c>
      <c r="D5052" s="6" t="s">
        <v>189</v>
      </c>
      <c r="E5052" s="6" t="s">
        <v>174</v>
      </c>
      <c r="F5052" s="34" t="n">
        <v>0.253261536359787</v>
      </c>
      <c r="G5052" s="34" t="n">
        <v>0.292656606577388</v>
      </c>
      <c r="H5052" s="34" t="n">
        <v>-0.0393950702176008</v>
      </c>
      <c r="I5052" s="34" t="n">
        <v>-0.134611928561344</v>
      </c>
      <c r="J5052" s="35" t="n">
        <v>3.4</v>
      </c>
      <c r="K5052" s="6" t="n">
        <v>0</v>
      </c>
      <c r="L5052" s="35" t="n">
        <v>-1</v>
      </c>
      <c r="M5052" s="6" t="str">
        <f aca="false">IF(I5052&lt;=0,"Below 0%",IF(I5052&lt;=0.05,"0-5%",IF(I5052&lt;=0.1,"5-10%",IF(I5052&lt;=0.2,"10-20%",IF(I5052&lt;=0.4,"20-40%","Above 40%")))))</f>
        <v>Below 0%</v>
      </c>
      <c r="N5052" s="6" t="str">
        <f aca="false">IF(AND(H5052&gt;=Summary!$B$25,I5052&gt;=Summary!$B$26,I5052&lt;=Summary!$B$27,J5052&gt;=Summary!$B$28,J5052&lt;=Summary!$B$29,F5052*J5052&gt;1),"Yes","No")</f>
        <v>No</v>
      </c>
    </row>
    <row r="5053" customFormat="false" ht="15" hidden="false" customHeight="false" outlineLevel="0" collapsed="false">
      <c r="A5053" s="6" t="s">
        <v>152</v>
      </c>
      <c r="B5053" s="45" t="n">
        <v>43085</v>
      </c>
      <c r="C5053" s="6" t="s">
        <v>192</v>
      </c>
      <c r="D5053" s="6" t="s">
        <v>189</v>
      </c>
      <c r="E5053" s="6" t="s">
        <v>177</v>
      </c>
      <c r="F5053" s="34" t="n">
        <v>0.116790309548378</v>
      </c>
      <c r="G5053" s="34" t="n">
        <v>0.280290834468484</v>
      </c>
      <c r="H5053" s="34" t="n">
        <v>-0.163500524920106</v>
      </c>
      <c r="I5053" s="34" t="n">
        <v>-0.583324550123633</v>
      </c>
      <c r="J5053" s="35" t="n">
        <v>3.55</v>
      </c>
      <c r="K5053" s="6" t="n">
        <v>1</v>
      </c>
      <c r="L5053" s="35" t="n">
        <v>2.55</v>
      </c>
      <c r="M5053" s="6" t="str">
        <f aca="false">IF(I5053&lt;=0,"Below 0%",IF(I5053&lt;=0.05,"0-5%",IF(I5053&lt;=0.1,"5-10%",IF(I5053&lt;=0.2,"10-20%",IF(I5053&lt;=0.4,"20-40%","Above 40%")))))</f>
        <v>Below 0%</v>
      </c>
      <c r="N5053" s="6" t="str">
        <f aca="false">IF(AND(H5053&gt;=Summary!$B$25,I5053&gt;=Summary!$B$26,I5053&lt;=Summary!$B$27,J5053&gt;=Summary!$B$28,J5053&lt;=Summary!$B$29,F5053*J5053&gt;1),"Yes","No")</f>
        <v>No</v>
      </c>
    </row>
    <row r="5054" customFormat="false" ht="15" hidden="false" customHeight="false" outlineLevel="0" collapsed="false">
      <c r="A5054" s="6" t="s">
        <v>152</v>
      </c>
      <c r="B5054" s="45" t="n">
        <v>43085</v>
      </c>
      <c r="C5054" s="6" t="s">
        <v>198</v>
      </c>
      <c r="D5054" s="6" t="s">
        <v>202</v>
      </c>
      <c r="E5054" s="6" t="s">
        <v>187</v>
      </c>
      <c r="F5054" s="34" t="n">
        <v>0.52085018157959</v>
      </c>
      <c r="G5054" s="34" t="n">
        <v>0.550997042266959</v>
      </c>
      <c r="H5054" s="34" t="n">
        <v>-0.0301468606873695</v>
      </c>
      <c r="I5054" s="34" t="n">
        <v>-0.0547132895003151</v>
      </c>
      <c r="J5054" s="35" t="n">
        <v>1.81</v>
      </c>
      <c r="K5054" s="6" t="n">
        <v>0</v>
      </c>
      <c r="L5054" s="35" t="n">
        <v>-1</v>
      </c>
      <c r="M5054" s="6" t="str">
        <f aca="false">IF(I5054&lt;=0,"Below 0%",IF(I5054&lt;=0.05,"0-5%",IF(I5054&lt;=0.1,"5-10%",IF(I5054&lt;=0.2,"10-20%",IF(I5054&lt;=0.4,"20-40%","Above 40%")))))</f>
        <v>Below 0%</v>
      </c>
      <c r="N5054" s="6" t="str">
        <f aca="false">IF(AND(H5054&gt;=Summary!$B$25,I5054&gt;=Summary!$B$26,I5054&lt;=Summary!$B$27,J5054&gt;=Summary!$B$28,J5054&lt;=Summary!$B$29,F5054*J5054&gt;1),"Yes","No")</f>
        <v>No</v>
      </c>
    </row>
    <row r="5055" customFormat="false" ht="15" hidden="false" customHeight="false" outlineLevel="0" collapsed="false">
      <c r="A5055" s="6" t="s">
        <v>152</v>
      </c>
      <c r="B5055" s="45" t="n">
        <v>43085</v>
      </c>
      <c r="C5055" s="6" t="s">
        <v>198</v>
      </c>
      <c r="D5055" s="6" t="s">
        <v>202</v>
      </c>
      <c r="E5055" s="6" t="s">
        <v>174</v>
      </c>
      <c r="F5055" s="34" t="n">
        <v>0.248449295759201</v>
      </c>
      <c r="G5055" s="34" t="n">
        <v>0.259040167922908</v>
      </c>
      <c r="H5055" s="34" t="n">
        <v>-0.010590872163707</v>
      </c>
      <c r="I5055" s="34" t="n">
        <v>-0.0408850575130068</v>
      </c>
      <c r="J5055" s="35" t="n">
        <v>3.85</v>
      </c>
      <c r="K5055" s="6" t="n">
        <v>0</v>
      </c>
      <c r="L5055" s="35" t="n">
        <v>-1</v>
      </c>
      <c r="M5055" s="6" t="str">
        <f aca="false">IF(I5055&lt;=0,"Below 0%",IF(I5055&lt;=0.05,"0-5%",IF(I5055&lt;=0.1,"5-10%",IF(I5055&lt;=0.2,"10-20%",IF(I5055&lt;=0.4,"20-40%","Above 40%")))))</f>
        <v>Below 0%</v>
      </c>
      <c r="N5055" s="6" t="str">
        <f aca="false">IF(AND(H5055&gt;=Summary!$B$25,I5055&gt;=Summary!$B$26,I5055&lt;=Summary!$B$27,J5055&gt;=Summary!$B$28,J5055&lt;=Summary!$B$29,F5055*J5055&gt;1),"Yes","No")</f>
        <v>No</v>
      </c>
    </row>
    <row r="5056" customFormat="false" ht="15" hidden="false" customHeight="false" outlineLevel="0" collapsed="false">
      <c r="A5056" s="6" t="s">
        <v>152</v>
      </c>
      <c r="B5056" s="45" t="n">
        <v>43085</v>
      </c>
      <c r="C5056" s="6" t="s">
        <v>198</v>
      </c>
      <c r="D5056" s="6" t="s">
        <v>202</v>
      </c>
      <c r="E5056" s="6" t="s">
        <v>177</v>
      </c>
      <c r="F5056" s="34" t="n">
        <v>0.230700507760048</v>
      </c>
      <c r="G5056" s="34" t="n">
        <v>0.189962789810133</v>
      </c>
      <c r="H5056" s="34" t="n">
        <v>0.0407377179499153</v>
      </c>
      <c r="I5056" s="34" t="n">
        <v>0.214451040599228</v>
      </c>
      <c r="J5056" s="35" t="n">
        <v>5.25</v>
      </c>
      <c r="K5056" s="6" t="n">
        <v>1</v>
      </c>
      <c r="L5056" s="35" t="n">
        <v>4.25</v>
      </c>
      <c r="M5056" s="6" t="str">
        <f aca="false">IF(I5056&lt;=0,"Below 0%",IF(I5056&lt;=0.05,"0-5%",IF(I5056&lt;=0.1,"5-10%",IF(I5056&lt;=0.2,"10-20%",IF(I5056&lt;=0.4,"20-40%","Above 40%")))))</f>
        <v>20-40%</v>
      </c>
      <c r="N5056" s="6" t="str">
        <f aca="false">IF(AND(H5056&gt;=Summary!$B$25,I5056&gt;=Summary!$B$26,I5056&lt;=Summary!$B$27,J5056&gt;=Summary!$B$28,J5056&lt;=Summary!$B$29,F5056*J5056&gt;1),"Yes","No")</f>
        <v>No</v>
      </c>
    </row>
    <row r="5057" customFormat="false" ht="15" hidden="false" customHeight="false" outlineLevel="0" collapsed="false">
      <c r="A5057" s="6" t="s">
        <v>152</v>
      </c>
      <c r="B5057" s="45" t="n">
        <v>43086</v>
      </c>
      <c r="C5057" s="6" t="s">
        <v>199</v>
      </c>
      <c r="D5057" s="6" t="s">
        <v>183</v>
      </c>
      <c r="E5057" s="6" t="s">
        <v>187</v>
      </c>
      <c r="F5057" s="34" t="n">
        <v>0.205126747488976</v>
      </c>
      <c r="G5057" s="34" t="n">
        <v>0.149860802621132</v>
      </c>
      <c r="H5057" s="34" t="n">
        <v>0.0552659448678436</v>
      </c>
      <c r="I5057" s="34" t="n">
        <v>0.368781855570088</v>
      </c>
      <c r="J5057" s="35" t="n">
        <v>6.65</v>
      </c>
      <c r="K5057" s="6" t="n">
        <v>0</v>
      </c>
      <c r="L5057" s="35" t="n">
        <v>-1</v>
      </c>
      <c r="M5057" s="6" t="str">
        <f aca="false">IF(I5057&lt;=0,"Below 0%",IF(I5057&lt;=0.05,"0-5%",IF(I5057&lt;=0.1,"5-10%",IF(I5057&lt;=0.2,"10-20%",IF(I5057&lt;=0.4,"20-40%","Above 40%")))))</f>
        <v>20-40%</v>
      </c>
      <c r="N5057" s="6" t="str">
        <f aca="false">IF(AND(H5057&gt;=Summary!$B$25,I5057&gt;=Summary!$B$26,I5057&lt;=Summary!$B$27,J5057&gt;=Summary!$B$28,J5057&lt;=Summary!$B$29,F5057*J5057&gt;1),"Yes","No")</f>
        <v>No</v>
      </c>
    </row>
    <row r="5058" customFormat="false" ht="15" hidden="false" customHeight="false" outlineLevel="0" collapsed="false">
      <c r="A5058" s="6" t="s">
        <v>152</v>
      </c>
      <c r="B5058" s="45" t="n">
        <v>43086</v>
      </c>
      <c r="C5058" s="6" t="s">
        <v>199</v>
      </c>
      <c r="D5058" s="6" t="s">
        <v>183</v>
      </c>
      <c r="E5058" s="6" t="s">
        <v>174</v>
      </c>
      <c r="F5058" s="34" t="n">
        <v>0.183962658047676</v>
      </c>
      <c r="G5058" s="34" t="n">
        <v>0.207188011939819</v>
      </c>
      <c r="H5058" s="34" t="n">
        <v>-0.0232253538921425</v>
      </c>
      <c r="I5058" s="34" t="n">
        <v>-0.11209796201379</v>
      </c>
      <c r="J5058" s="35" t="n">
        <v>4.81</v>
      </c>
      <c r="K5058" s="6" t="n">
        <v>0</v>
      </c>
      <c r="L5058" s="35" t="n">
        <v>-1</v>
      </c>
      <c r="M5058" s="6" t="str">
        <f aca="false">IF(I5058&lt;=0,"Below 0%",IF(I5058&lt;=0.05,"0-5%",IF(I5058&lt;=0.1,"5-10%",IF(I5058&lt;=0.2,"10-20%",IF(I5058&lt;=0.4,"20-40%","Above 40%")))))</f>
        <v>Below 0%</v>
      </c>
      <c r="N5058" s="6" t="str">
        <f aca="false">IF(AND(H5058&gt;=Summary!$B$25,I5058&gt;=Summary!$B$26,I5058&lt;=Summary!$B$27,J5058&gt;=Summary!$B$28,J5058&lt;=Summary!$B$29,F5058*J5058&gt;1),"Yes","No")</f>
        <v>No</v>
      </c>
    </row>
    <row r="5059" customFormat="false" ht="15" hidden="false" customHeight="false" outlineLevel="0" collapsed="false">
      <c r="A5059" s="6" t="s">
        <v>152</v>
      </c>
      <c r="B5059" s="45" t="n">
        <v>43086</v>
      </c>
      <c r="C5059" s="6" t="s">
        <v>199</v>
      </c>
      <c r="D5059" s="6" t="s">
        <v>183</v>
      </c>
      <c r="E5059" s="6" t="s">
        <v>177</v>
      </c>
      <c r="F5059" s="34" t="n">
        <v>0.610910594463348</v>
      </c>
      <c r="G5059" s="34" t="n">
        <v>0.64295118543905</v>
      </c>
      <c r="H5059" s="34" t="n">
        <v>-0.0320405909757013</v>
      </c>
      <c r="I5059" s="34" t="n">
        <v>-0.0498336292106248</v>
      </c>
      <c r="J5059" s="35" t="n">
        <v>1.55</v>
      </c>
      <c r="K5059" s="6" t="n">
        <v>1</v>
      </c>
      <c r="L5059" s="35" t="n">
        <v>0.55</v>
      </c>
      <c r="M5059" s="6" t="str">
        <f aca="false">IF(I5059&lt;=0,"Below 0%",IF(I5059&lt;=0.05,"0-5%",IF(I5059&lt;=0.1,"5-10%",IF(I5059&lt;=0.2,"10-20%",IF(I5059&lt;=0.4,"20-40%","Above 40%")))))</f>
        <v>Below 0%</v>
      </c>
      <c r="N5059" s="6" t="str">
        <f aca="false">IF(AND(H5059&gt;=Summary!$B$25,I5059&gt;=Summary!$B$26,I5059&lt;=Summary!$B$27,J5059&gt;=Summary!$B$28,J5059&lt;=Summary!$B$29,F5059*J5059&gt;1),"Yes","No")</f>
        <v>No</v>
      </c>
    </row>
    <row r="5060" customFormat="false" ht="15" hidden="false" customHeight="false" outlineLevel="0" collapsed="false">
      <c r="A5060" s="6" t="s">
        <v>152</v>
      </c>
      <c r="B5060" s="45" t="n">
        <v>43086</v>
      </c>
      <c r="C5060" s="6" t="s">
        <v>178</v>
      </c>
      <c r="D5060" s="6" t="s">
        <v>176</v>
      </c>
      <c r="E5060" s="6" t="s">
        <v>187</v>
      </c>
      <c r="F5060" s="34" t="n">
        <v>0.278958112001419</v>
      </c>
      <c r="G5060" s="34" t="n">
        <v>0.152700186219739</v>
      </c>
      <c r="H5060" s="34" t="n">
        <v>0.12625792578168</v>
      </c>
      <c r="I5060" s="34" t="n">
        <v>0.826835440789781</v>
      </c>
      <c r="J5060" s="35" t="n">
        <v>6.5</v>
      </c>
      <c r="K5060" s="6" t="n">
        <v>0</v>
      </c>
      <c r="L5060" s="35" t="n">
        <v>-1</v>
      </c>
      <c r="M5060" s="6" t="str">
        <f aca="false">IF(I5060&lt;=0,"Below 0%",IF(I5060&lt;=0.05,"0-5%",IF(I5060&lt;=0.1,"5-10%",IF(I5060&lt;=0.2,"10-20%",IF(I5060&lt;=0.4,"20-40%","Above 40%")))))</f>
        <v>Above 40%</v>
      </c>
      <c r="N5060" s="6" t="str">
        <f aca="false">IF(AND(H5060&gt;=Summary!$B$25,I5060&gt;=Summary!$B$26,I5060&lt;=Summary!$B$27,J5060&gt;=Summary!$B$28,J5060&lt;=Summary!$B$29,F5060*J5060&gt;1),"Yes","No")</f>
        <v>No</v>
      </c>
    </row>
    <row r="5061" customFormat="false" ht="15" hidden="false" customHeight="false" outlineLevel="0" collapsed="false">
      <c r="A5061" s="6" t="s">
        <v>152</v>
      </c>
      <c r="B5061" s="45" t="n">
        <v>43086</v>
      </c>
      <c r="C5061" s="6" t="s">
        <v>178</v>
      </c>
      <c r="D5061" s="6" t="s">
        <v>176</v>
      </c>
      <c r="E5061" s="6" t="s">
        <v>174</v>
      </c>
      <c r="F5061" s="34" t="n">
        <v>0.181022003293037</v>
      </c>
      <c r="G5061" s="34" t="n">
        <v>0.242085661080075</v>
      </c>
      <c r="H5061" s="34" t="n">
        <v>-0.0610636577870371</v>
      </c>
      <c r="I5061" s="34" t="n">
        <v>-0.252239878704915</v>
      </c>
      <c r="J5061" s="35" t="n">
        <v>4.1</v>
      </c>
      <c r="K5061" s="6" t="n">
        <v>0</v>
      </c>
      <c r="L5061" s="35" t="n">
        <v>-1</v>
      </c>
      <c r="M5061" s="6" t="str">
        <f aca="false">IF(I5061&lt;=0,"Below 0%",IF(I5061&lt;=0.05,"0-5%",IF(I5061&lt;=0.1,"5-10%",IF(I5061&lt;=0.2,"10-20%",IF(I5061&lt;=0.4,"20-40%","Above 40%")))))</f>
        <v>Below 0%</v>
      </c>
      <c r="N5061" s="6" t="str">
        <f aca="false">IF(AND(H5061&gt;=Summary!$B$25,I5061&gt;=Summary!$B$26,I5061&lt;=Summary!$B$27,J5061&gt;=Summary!$B$28,J5061&lt;=Summary!$B$29,F5061*J5061&gt;1),"Yes","No")</f>
        <v>No</v>
      </c>
    </row>
    <row r="5062" customFormat="false" ht="15" hidden="false" customHeight="false" outlineLevel="0" collapsed="false">
      <c r="A5062" s="6" t="s">
        <v>152</v>
      </c>
      <c r="B5062" s="45" t="n">
        <v>43086</v>
      </c>
      <c r="C5062" s="6" t="s">
        <v>178</v>
      </c>
      <c r="D5062" s="6" t="s">
        <v>176</v>
      </c>
      <c r="E5062" s="6" t="s">
        <v>177</v>
      </c>
      <c r="F5062" s="34" t="n">
        <v>0.540019869804382</v>
      </c>
      <c r="G5062" s="34" t="n">
        <v>0.605214152700186</v>
      </c>
      <c r="H5062" s="34" t="n">
        <v>-0.0651942828958039</v>
      </c>
      <c r="I5062" s="34" t="n">
        <v>-0.107721015123221</v>
      </c>
      <c r="J5062" s="35" t="n">
        <v>1.64</v>
      </c>
      <c r="K5062" s="6" t="n">
        <v>1</v>
      </c>
      <c r="L5062" s="35" t="n">
        <v>0.64</v>
      </c>
      <c r="M5062" s="6" t="str">
        <f aca="false">IF(I5062&lt;=0,"Below 0%",IF(I5062&lt;=0.05,"0-5%",IF(I5062&lt;=0.1,"5-10%",IF(I5062&lt;=0.2,"10-20%",IF(I5062&lt;=0.4,"20-40%","Above 40%")))))</f>
        <v>Below 0%</v>
      </c>
      <c r="N5062" s="6" t="str">
        <f aca="false">IF(AND(H5062&gt;=Summary!$B$25,I5062&gt;=Summary!$B$26,I5062&lt;=Summary!$B$27,J5062&gt;=Summary!$B$28,J5062&lt;=Summary!$B$29,F5062*J5062&gt;1),"Yes","No")</f>
        <v>No</v>
      </c>
    </row>
    <row r="5063" customFormat="false" ht="15" hidden="false" customHeight="false" outlineLevel="0" collapsed="false">
      <c r="A5063" s="6" t="s">
        <v>152</v>
      </c>
      <c r="B5063" s="45" t="n">
        <v>43087</v>
      </c>
      <c r="C5063" s="6" t="s">
        <v>173</v>
      </c>
      <c r="D5063" s="6" t="s">
        <v>175</v>
      </c>
      <c r="E5063" s="6" t="s">
        <v>187</v>
      </c>
      <c r="F5063" s="34" t="n">
        <v>0.641521334648132</v>
      </c>
      <c r="G5063" s="34" t="n">
        <v>0.561304807866009</v>
      </c>
      <c r="H5063" s="34" t="n">
        <v>0.0802165267821229</v>
      </c>
      <c r="I5063" s="34" t="n">
        <v>0.142910813622091</v>
      </c>
      <c r="J5063" s="35" t="n">
        <v>1.78</v>
      </c>
      <c r="K5063" s="6" t="n">
        <v>1</v>
      </c>
      <c r="L5063" s="35" t="n">
        <v>0.78</v>
      </c>
      <c r="M5063" s="6" t="str">
        <f aca="false">IF(I5063&lt;=0,"Below 0%",IF(I5063&lt;=0.05,"0-5%",IF(I5063&lt;=0.1,"5-10%",IF(I5063&lt;=0.2,"10-20%",IF(I5063&lt;=0.4,"20-40%","Above 40%")))))</f>
        <v>10-20%</v>
      </c>
      <c r="N5063" s="6" t="str">
        <f aca="false">IF(AND(H5063&gt;=Summary!$B$25,I5063&gt;=Summary!$B$26,I5063&lt;=Summary!$B$27,J5063&gt;=Summary!$B$28,J5063&lt;=Summary!$B$29,F5063*J5063&gt;1),"Yes","No")</f>
        <v>No</v>
      </c>
    </row>
    <row r="5064" customFormat="false" ht="15" hidden="false" customHeight="false" outlineLevel="0" collapsed="false">
      <c r="A5064" s="6" t="s">
        <v>152</v>
      </c>
      <c r="B5064" s="45" t="n">
        <v>43087</v>
      </c>
      <c r="C5064" s="6" t="s">
        <v>173</v>
      </c>
      <c r="D5064" s="6" t="s">
        <v>175</v>
      </c>
      <c r="E5064" s="6" t="s">
        <v>174</v>
      </c>
      <c r="F5064" s="34" t="n">
        <v>0.180553510785103</v>
      </c>
      <c r="G5064" s="34" t="n">
        <v>0.266432682133732</v>
      </c>
      <c r="H5064" s="34" t="n">
        <v>-0.0858791713486296</v>
      </c>
      <c r="I5064" s="34" t="n">
        <v>-0.322329718189466</v>
      </c>
      <c r="J5064" s="35" t="n">
        <v>3.75</v>
      </c>
      <c r="K5064" s="6" t="n">
        <v>0</v>
      </c>
      <c r="L5064" s="35" t="n">
        <v>-1</v>
      </c>
      <c r="M5064" s="6" t="str">
        <f aca="false">IF(I5064&lt;=0,"Below 0%",IF(I5064&lt;=0.05,"0-5%",IF(I5064&lt;=0.1,"5-10%",IF(I5064&lt;=0.2,"10-20%",IF(I5064&lt;=0.4,"20-40%","Above 40%")))))</f>
        <v>Below 0%</v>
      </c>
      <c r="N5064" s="6" t="str">
        <f aca="false">IF(AND(H5064&gt;=Summary!$B$25,I5064&gt;=Summary!$B$26,I5064&lt;=Summary!$B$27,J5064&gt;=Summary!$B$28,J5064&lt;=Summary!$B$29,F5064*J5064&gt;1),"Yes","No")</f>
        <v>No</v>
      </c>
    </row>
    <row r="5065" customFormat="false" ht="15" hidden="false" customHeight="false" outlineLevel="0" collapsed="false">
      <c r="A5065" s="6" t="s">
        <v>152</v>
      </c>
      <c r="B5065" s="45" t="n">
        <v>43087</v>
      </c>
      <c r="C5065" s="6" t="s">
        <v>173</v>
      </c>
      <c r="D5065" s="6" t="s">
        <v>175</v>
      </c>
      <c r="E5065" s="6" t="s">
        <v>177</v>
      </c>
      <c r="F5065" s="34" t="n">
        <v>0.177925184369087</v>
      </c>
      <c r="G5065" s="34" t="n">
        <v>0.172262510000258</v>
      </c>
      <c r="H5065" s="34" t="n">
        <v>0.00566267436882917</v>
      </c>
      <c r="I5065" s="34" t="n">
        <v>0.0328723549240093</v>
      </c>
      <c r="J5065" s="35" t="n">
        <v>5.8</v>
      </c>
      <c r="K5065" s="6" t="n">
        <v>0</v>
      </c>
      <c r="L5065" s="35" t="n">
        <v>-1</v>
      </c>
      <c r="M5065" s="6" t="str">
        <f aca="false">IF(I5065&lt;=0,"Below 0%",IF(I5065&lt;=0.05,"0-5%",IF(I5065&lt;=0.1,"5-10%",IF(I5065&lt;=0.2,"10-20%",IF(I5065&lt;=0.4,"20-40%","Above 40%")))))</f>
        <v>0-5%</v>
      </c>
      <c r="N5065" s="6" t="str">
        <f aca="false">IF(AND(H5065&gt;=Summary!$B$25,I5065&gt;=Summary!$B$26,I5065&lt;=Summary!$B$27,J5065&gt;=Summary!$B$28,J5065&lt;=Summary!$B$29,F5065*J5065&gt;1),"Yes","No")</f>
        <v>No</v>
      </c>
    </row>
    <row r="5066" customFormat="false" ht="15" hidden="false" customHeight="false" outlineLevel="0" collapsed="false">
      <c r="A5066" s="6" t="s">
        <v>152</v>
      </c>
      <c r="B5066" s="45" t="n">
        <v>43091</v>
      </c>
      <c r="C5066" s="6" t="s">
        <v>185</v>
      </c>
      <c r="D5066" s="6" t="s">
        <v>183</v>
      </c>
      <c r="E5066" s="6" t="s">
        <v>187</v>
      </c>
      <c r="F5066" s="34" t="n">
        <v>0.571520209312439</v>
      </c>
      <c r="G5066" s="34" t="n">
        <v>0.388674749456865</v>
      </c>
      <c r="H5066" s="34" t="n">
        <v>0.182845459855574</v>
      </c>
      <c r="I5066" s="34" t="n">
        <v>0.470433080901405</v>
      </c>
      <c r="J5066" s="35" t="n">
        <v>2.6</v>
      </c>
      <c r="K5066" s="6" t="n">
        <v>0</v>
      </c>
      <c r="L5066" s="35" t="n">
        <v>-1</v>
      </c>
      <c r="M5066" s="6" t="str">
        <f aca="false">IF(I5066&lt;=0,"Below 0%",IF(I5066&lt;=0.05,"0-5%",IF(I5066&lt;=0.1,"5-10%",IF(I5066&lt;=0.2,"10-20%",IF(I5066&lt;=0.4,"20-40%","Above 40%")))))</f>
        <v>Above 40%</v>
      </c>
      <c r="N5066" s="6" t="str">
        <f aca="false">IF(AND(H5066&gt;=Summary!$B$25,I5066&gt;=Summary!$B$26,I5066&lt;=Summary!$B$27,J5066&gt;=Summary!$B$28,J5066&lt;=Summary!$B$29,F5066*J5066&gt;1),"Yes","No")</f>
        <v>No</v>
      </c>
    </row>
    <row r="5067" customFormat="false" ht="15" hidden="false" customHeight="false" outlineLevel="0" collapsed="false">
      <c r="A5067" s="6" t="s">
        <v>152</v>
      </c>
      <c r="B5067" s="45" t="n">
        <v>43091</v>
      </c>
      <c r="C5067" s="6" t="s">
        <v>185</v>
      </c>
      <c r="D5067" s="6" t="s">
        <v>183</v>
      </c>
      <c r="E5067" s="6" t="s">
        <v>174</v>
      </c>
      <c r="F5067" s="34" t="n">
        <v>0.257758349180222</v>
      </c>
      <c r="G5067" s="34" t="n">
        <v>0.268764454411662</v>
      </c>
      <c r="H5067" s="34" t="n">
        <v>-0.0110061052314401</v>
      </c>
      <c r="I5067" s="34" t="n">
        <v>-0.0409507472092356</v>
      </c>
      <c r="J5067" s="35" t="n">
        <v>3.76</v>
      </c>
      <c r="K5067" s="6" t="n">
        <v>1</v>
      </c>
      <c r="L5067" s="35" t="n">
        <v>2.76</v>
      </c>
      <c r="M5067" s="6" t="str">
        <f aca="false">IF(I5067&lt;=0,"Below 0%",IF(I5067&lt;=0.05,"0-5%",IF(I5067&lt;=0.1,"5-10%",IF(I5067&lt;=0.2,"10-20%",IF(I5067&lt;=0.4,"20-40%","Above 40%")))))</f>
        <v>Below 0%</v>
      </c>
      <c r="N5067" s="6" t="str">
        <f aca="false">IF(AND(H5067&gt;=Summary!$B$25,I5067&gt;=Summary!$B$26,I5067&lt;=Summary!$B$27,J5067&gt;=Summary!$B$28,J5067&lt;=Summary!$B$29,F5067*J5067&gt;1),"Yes","No")</f>
        <v>No</v>
      </c>
    </row>
    <row r="5068" customFormat="false" ht="15" hidden="false" customHeight="false" outlineLevel="0" collapsed="false">
      <c r="A5068" s="6" t="s">
        <v>152</v>
      </c>
      <c r="B5068" s="45" t="n">
        <v>43091</v>
      </c>
      <c r="C5068" s="6" t="s">
        <v>185</v>
      </c>
      <c r="D5068" s="6" t="s">
        <v>183</v>
      </c>
      <c r="E5068" s="6" t="s">
        <v>177</v>
      </c>
      <c r="F5068" s="34" t="n">
        <v>0.170721426606178</v>
      </c>
      <c r="G5068" s="34" t="n">
        <v>0.342560796131474</v>
      </c>
      <c r="H5068" s="34" t="n">
        <v>-0.171839369525296</v>
      </c>
      <c r="I5068" s="34" t="n">
        <v>-0.501631743812693</v>
      </c>
      <c r="J5068" s="35" t="n">
        <v>2.95</v>
      </c>
      <c r="K5068" s="6" t="n">
        <v>0</v>
      </c>
      <c r="L5068" s="35" t="n">
        <v>-1</v>
      </c>
      <c r="M5068" s="6" t="str">
        <f aca="false">IF(I5068&lt;=0,"Below 0%",IF(I5068&lt;=0.05,"0-5%",IF(I5068&lt;=0.1,"5-10%",IF(I5068&lt;=0.2,"10-20%",IF(I5068&lt;=0.4,"20-40%","Above 40%")))))</f>
        <v>Below 0%</v>
      </c>
      <c r="N5068" s="6" t="str">
        <f aca="false">IF(AND(H5068&gt;=Summary!$B$25,I5068&gt;=Summary!$B$26,I5068&lt;=Summary!$B$27,J5068&gt;=Summary!$B$28,J5068&lt;=Summary!$B$29,F5068*J5068&gt;1),"Yes","No")</f>
        <v>No</v>
      </c>
    </row>
    <row r="5069" customFormat="false" ht="15" hidden="false" customHeight="false" outlineLevel="0" collapsed="false">
      <c r="A5069" s="6" t="s">
        <v>152</v>
      </c>
      <c r="B5069" s="45" t="n">
        <v>43092</v>
      </c>
      <c r="C5069" s="6" t="s">
        <v>201</v>
      </c>
      <c r="D5069" s="6" t="s">
        <v>198</v>
      </c>
      <c r="E5069" s="6" t="s">
        <v>187</v>
      </c>
      <c r="F5069" s="34" t="n">
        <v>0.517106592655182</v>
      </c>
      <c r="G5069" s="34" t="n">
        <v>0.371864776444929</v>
      </c>
      <c r="H5069" s="34" t="n">
        <v>0.145241816210253</v>
      </c>
      <c r="I5069" s="34" t="n">
        <v>0.390576966172439</v>
      </c>
      <c r="J5069" s="35" t="n">
        <v>2.7</v>
      </c>
      <c r="K5069" s="6" t="n">
        <v>1</v>
      </c>
      <c r="L5069" s="35" t="n">
        <v>1.7</v>
      </c>
      <c r="M5069" s="6" t="str">
        <f aca="false">IF(I5069&lt;=0,"Below 0%",IF(I5069&lt;=0.05,"0-5%",IF(I5069&lt;=0.1,"5-10%",IF(I5069&lt;=0.2,"10-20%",IF(I5069&lt;=0.4,"20-40%","Above 40%")))))</f>
        <v>20-40%</v>
      </c>
      <c r="N5069" s="6" t="str">
        <f aca="false">IF(AND(H5069&gt;=Summary!$B$25,I5069&gt;=Summary!$B$26,I5069&lt;=Summary!$B$27,J5069&gt;=Summary!$B$28,J5069&lt;=Summary!$B$29,F5069*J5069&gt;1),"Yes","No")</f>
        <v>Yes</v>
      </c>
    </row>
    <row r="5070" customFormat="false" ht="15" hidden="false" customHeight="false" outlineLevel="0" collapsed="false">
      <c r="A5070" s="6" t="s">
        <v>152</v>
      </c>
      <c r="B5070" s="45" t="n">
        <v>43092</v>
      </c>
      <c r="C5070" s="6" t="s">
        <v>201</v>
      </c>
      <c r="D5070" s="6" t="s">
        <v>198</v>
      </c>
      <c r="E5070" s="6" t="s">
        <v>174</v>
      </c>
      <c r="F5070" s="34" t="n">
        <v>0.269417405128479</v>
      </c>
      <c r="G5070" s="34" t="n">
        <v>0.304252998909488</v>
      </c>
      <c r="H5070" s="34" t="n">
        <v>-0.0348355937810085</v>
      </c>
      <c r="I5070" s="34" t="n">
        <v>-0.114495482068763</v>
      </c>
      <c r="J5070" s="35" t="n">
        <v>3.3</v>
      </c>
      <c r="K5070" s="6" t="n">
        <v>0</v>
      </c>
      <c r="L5070" s="35" t="n">
        <v>-1</v>
      </c>
      <c r="M5070" s="6" t="str">
        <f aca="false">IF(I5070&lt;=0,"Below 0%",IF(I5070&lt;=0.05,"0-5%",IF(I5070&lt;=0.1,"5-10%",IF(I5070&lt;=0.2,"10-20%",IF(I5070&lt;=0.4,"20-40%","Above 40%")))))</f>
        <v>Below 0%</v>
      </c>
      <c r="N5070" s="6" t="str">
        <f aca="false">IF(AND(H5070&gt;=Summary!$B$25,I5070&gt;=Summary!$B$26,I5070&lt;=Summary!$B$27,J5070&gt;=Summary!$B$28,J5070&lt;=Summary!$B$29,F5070*J5070&gt;1),"Yes","No")</f>
        <v>No</v>
      </c>
    </row>
    <row r="5071" customFormat="false" ht="15" hidden="false" customHeight="false" outlineLevel="0" collapsed="false">
      <c r="A5071" s="6" t="s">
        <v>152</v>
      </c>
      <c r="B5071" s="45" t="n">
        <v>43092</v>
      </c>
      <c r="C5071" s="6" t="s">
        <v>201</v>
      </c>
      <c r="D5071" s="6" t="s">
        <v>198</v>
      </c>
      <c r="E5071" s="6" t="s">
        <v>177</v>
      </c>
      <c r="F5071" s="34" t="n">
        <v>0.213475957512856</v>
      </c>
      <c r="G5071" s="34" t="n">
        <v>0.323882224645583</v>
      </c>
      <c r="H5071" s="34" t="n">
        <v>-0.110406267132728</v>
      </c>
      <c r="I5071" s="34" t="n">
        <v>-0.340883996500712</v>
      </c>
      <c r="J5071" s="35" t="n">
        <v>3.1</v>
      </c>
      <c r="K5071" s="6" t="n">
        <v>0</v>
      </c>
      <c r="L5071" s="35" t="n">
        <v>-1</v>
      </c>
      <c r="M5071" s="6" t="str">
        <f aca="false">IF(I5071&lt;=0,"Below 0%",IF(I5071&lt;=0.05,"0-5%",IF(I5071&lt;=0.1,"5-10%",IF(I5071&lt;=0.2,"10-20%",IF(I5071&lt;=0.4,"20-40%","Above 40%")))))</f>
        <v>Below 0%</v>
      </c>
      <c r="N5071" s="6" t="str">
        <f aca="false">IF(AND(H5071&gt;=Summary!$B$25,I5071&gt;=Summary!$B$26,I5071&lt;=Summary!$B$27,J5071&gt;=Summary!$B$28,J5071&lt;=Summary!$B$29,F5071*J5071&gt;1),"Yes","No")</f>
        <v>No</v>
      </c>
    </row>
    <row r="5072" customFormat="false" ht="15" hidden="false" customHeight="false" outlineLevel="0" collapsed="false">
      <c r="A5072" s="6" t="s">
        <v>152</v>
      </c>
      <c r="B5072" s="45" t="n">
        <v>43092</v>
      </c>
      <c r="C5072" s="6" t="s">
        <v>196</v>
      </c>
      <c r="D5072" s="6" t="s">
        <v>181</v>
      </c>
      <c r="E5072" s="6" t="s">
        <v>187</v>
      </c>
      <c r="F5072" s="34" t="n">
        <v>0.320127278566361</v>
      </c>
      <c r="G5072" s="34" t="n">
        <v>0.141630901287554</v>
      </c>
      <c r="H5072" s="34" t="n">
        <v>0.178496377278807</v>
      </c>
      <c r="I5072" s="34" t="n">
        <v>1.26029260321097</v>
      </c>
      <c r="J5072" s="35" t="n">
        <v>7.25</v>
      </c>
      <c r="K5072" s="6" t="n">
        <v>0</v>
      </c>
      <c r="L5072" s="35" t="n">
        <v>-1</v>
      </c>
      <c r="M5072" s="6" t="str">
        <f aca="false">IF(I5072&lt;=0,"Below 0%",IF(I5072&lt;=0.05,"0-5%",IF(I5072&lt;=0.1,"5-10%",IF(I5072&lt;=0.2,"10-20%",IF(I5072&lt;=0.4,"20-40%","Above 40%")))))</f>
        <v>Above 40%</v>
      </c>
      <c r="N5072" s="6" t="str">
        <f aca="false">IF(AND(H5072&gt;=Summary!$B$25,I5072&gt;=Summary!$B$26,I5072&lt;=Summary!$B$27,J5072&gt;=Summary!$B$28,J5072&lt;=Summary!$B$29,F5072*J5072&gt;1),"Yes","No")</f>
        <v>No</v>
      </c>
    </row>
    <row r="5073" customFormat="false" ht="15" hidden="false" customHeight="false" outlineLevel="0" collapsed="false">
      <c r="A5073" s="6" t="s">
        <v>152</v>
      </c>
      <c r="B5073" s="45" t="n">
        <v>43092</v>
      </c>
      <c r="C5073" s="6" t="s">
        <v>196</v>
      </c>
      <c r="D5073" s="6" t="s">
        <v>181</v>
      </c>
      <c r="E5073" s="6" t="s">
        <v>174</v>
      </c>
      <c r="F5073" s="34" t="n">
        <v>0.20227412879467</v>
      </c>
      <c r="G5073" s="34" t="n">
        <v>0.236051502145923</v>
      </c>
      <c r="H5073" s="34" t="n">
        <v>-0.0337773733512527</v>
      </c>
      <c r="I5073" s="34" t="n">
        <v>-0.143093236197125</v>
      </c>
      <c r="J5073" s="35" t="n">
        <v>4.35</v>
      </c>
      <c r="K5073" s="6" t="n">
        <v>0</v>
      </c>
      <c r="L5073" s="35" t="n">
        <v>-1</v>
      </c>
      <c r="M5073" s="6" t="str">
        <f aca="false">IF(I5073&lt;=0,"Below 0%",IF(I5073&lt;=0.05,"0-5%",IF(I5073&lt;=0.1,"5-10%",IF(I5073&lt;=0.2,"10-20%",IF(I5073&lt;=0.4,"20-40%","Above 40%")))))</f>
        <v>Below 0%</v>
      </c>
      <c r="N5073" s="6" t="str">
        <f aca="false">IF(AND(H5073&gt;=Summary!$B$25,I5073&gt;=Summary!$B$26,I5073&lt;=Summary!$B$27,J5073&gt;=Summary!$B$28,J5073&lt;=Summary!$B$29,F5073*J5073&gt;1),"Yes","No")</f>
        <v>No</v>
      </c>
    </row>
    <row r="5074" customFormat="false" ht="15" hidden="false" customHeight="false" outlineLevel="0" collapsed="false">
      <c r="A5074" s="6" t="s">
        <v>152</v>
      </c>
      <c r="B5074" s="45" t="n">
        <v>43092</v>
      </c>
      <c r="C5074" s="6" t="s">
        <v>196</v>
      </c>
      <c r="D5074" s="6" t="s">
        <v>181</v>
      </c>
      <c r="E5074" s="6" t="s">
        <v>177</v>
      </c>
      <c r="F5074" s="34" t="n">
        <v>0.477598547935486</v>
      </c>
      <c r="G5074" s="34" t="n">
        <v>0.622317596566524</v>
      </c>
      <c r="H5074" s="34" t="n">
        <v>-0.144719048631038</v>
      </c>
      <c r="I5074" s="34" t="n">
        <v>-0.232548540214013</v>
      </c>
      <c r="J5074" s="35" t="n">
        <v>1.65</v>
      </c>
      <c r="K5074" s="6" t="n">
        <v>1</v>
      </c>
      <c r="L5074" s="35" t="n">
        <v>0.65</v>
      </c>
      <c r="M5074" s="6" t="str">
        <f aca="false">IF(I5074&lt;=0,"Below 0%",IF(I5074&lt;=0.05,"0-5%",IF(I5074&lt;=0.1,"5-10%",IF(I5074&lt;=0.2,"10-20%",IF(I5074&lt;=0.4,"20-40%","Above 40%")))))</f>
        <v>Below 0%</v>
      </c>
      <c r="N5074" s="6" t="str">
        <f aca="false">IF(AND(H5074&gt;=Summary!$B$25,I5074&gt;=Summary!$B$26,I5074&lt;=Summary!$B$27,J5074&gt;=Summary!$B$28,J5074&lt;=Summary!$B$29,F5074*J5074&gt;1),"Yes","No")</f>
        <v>No</v>
      </c>
    </row>
    <row r="5075" customFormat="false" ht="15" hidden="false" customHeight="false" outlineLevel="0" collapsed="false">
      <c r="A5075" s="6" t="s">
        <v>152</v>
      </c>
      <c r="B5075" s="45" t="n">
        <v>43092</v>
      </c>
      <c r="C5075" s="6" t="s">
        <v>173</v>
      </c>
      <c r="D5075" s="6" t="s">
        <v>190</v>
      </c>
      <c r="E5075" s="6" t="s">
        <v>187</v>
      </c>
      <c r="F5075" s="34" t="n">
        <v>0.300058603286743</v>
      </c>
      <c r="G5075" s="34" t="n">
        <v>0.160282852091927</v>
      </c>
      <c r="H5075" s="34" t="n">
        <v>0.139775751194816</v>
      </c>
      <c r="I5075" s="34" t="n">
        <v>0.872056800652953</v>
      </c>
      <c r="J5075" s="35" t="n">
        <v>6.25</v>
      </c>
      <c r="K5075" s="6" t="n">
        <v>0</v>
      </c>
      <c r="L5075" s="35" t="n">
        <v>-1</v>
      </c>
      <c r="M5075" s="6" t="str">
        <f aca="false">IF(I5075&lt;=0,"Below 0%",IF(I5075&lt;=0.05,"0-5%",IF(I5075&lt;=0.1,"5-10%",IF(I5075&lt;=0.2,"10-20%",IF(I5075&lt;=0.4,"20-40%","Above 40%")))))</f>
        <v>Above 40%</v>
      </c>
      <c r="N5075" s="6" t="str">
        <f aca="false">IF(AND(H5075&gt;=Summary!$B$25,I5075&gt;=Summary!$B$26,I5075&lt;=Summary!$B$27,J5075&gt;=Summary!$B$28,J5075&lt;=Summary!$B$29,F5075*J5075&gt;1),"Yes","No")</f>
        <v>No</v>
      </c>
    </row>
    <row r="5076" customFormat="false" ht="15" hidden="false" customHeight="false" outlineLevel="0" collapsed="false">
      <c r="A5076" s="6" t="s">
        <v>152</v>
      </c>
      <c r="B5076" s="45" t="n">
        <v>43092</v>
      </c>
      <c r="C5076" s="6" t="s">
        <v>173</v>
      </c>
      <c r="D5076" s="6" t="s">
        <v>190</v>
      </c>
      <c r="E5076" s="6" t="s">
        <v>174</v>
      </c>
      <c r="F5076" s="34" t="n">
        <v>0.222335189580917</v>
      </c>
      <c r="G5076" s="34" t="n">
        <v>0.250441956393636</v>
      </c>
      <c r="H5076" s="34" t="n">
        <v>-0.0281067668127185</v>
      </c>
      <c r="I5076" s="34" t="n">
        <v>-0.112228666543961</v>
      </c>
      <c r="J5076" s="35" t="n">
        <v>4</v>
      </c>
      <c r="K5076" s="6" t="n">
        <v>1</v>
      </c>
      <c r="L5076" s="35" t="n">
        <v>3</v>
      </c>
      <c r="M5076" s="6" t="str">
        <f aca="false">IF(I5076&lt;=0,"Below 0%",IF(I5076&lt;=0.05,"0-5%",IF(I5076&lt;=0.1,"5-10%",IF(I5076&lt;=0.2,"10-20%",IF(I5076&lt;=0.4,"20-40%","Above 40%")))))</f>
        <v>Below 0%</v>
      </c>
      <c r="N5076" s="6" t="str">
        <f aca="false">IF(AND(H5076&gt;=Summary!$B$25,I5076&gt;=Summary!$B$26,I5076&lt;=Summary!$B$27,J5076&gt;=Summary!$B$28,J5076&lt;=Summary!$B$29,F5076*J5076&gt;1),"Yes","No")</f>
        <v>No</v>
      </c>
    </row>
    <row r="5077" customFormat="false" ht="15" hidden="false" customHeight="false" outlineLevel="0" collapsed="false">
      <c r="A5077" s="6" t="s">
        <v>152</v>
      </c>
      <c r="B5077" s="45" t="n">
        <v>43092</v>
      </c>
      <c r="C5077" s="6" t="s">
        <v>173</v>
      </c>
      <c r="D5077" s="6" t="s">
        <v>190</v>
      </c>
      <c r="E5077" s="6" t="s">
        <v>177</v>
      </c>
      <c r="F5077" s="34" t="n">
        <v>0.477606236934662</v>
      </c>
      <c r="G5077" s="34" t="n">
        <v>0.589275191514437</v>
      </c>
      <c r="H5077" s="34" t="n">
        <v>-0.111668954579775</v>
      </c>
      <c r="I5077" s="34" t="n">
        <v>-0.189502215921879</v>
      </c>
      <c r="J5077" s="35" t="n">
        <v>1.7</v>
      </c>
      <c r="K5077" s="6" t="n">
        <v>0</v>
      </c>
      <c r="L5077" s="35" t="n">
        <v>-1</v>
      </c>
      <c r="M5077" s="6" t="str">
        <f aca="false">IF(I5077&lt;=0,"Below 0%",IF(I5077&lt;=0.05,"0-5%",IF(I5077&lt;=0.1,"5-10%",IF(I5077&lt;=0.2,"10-20%",IF(I5077&lt;=0.4,"20-40%","Above 40%")))))</f>
        <v>Below 0%</v>
      </c>
      <c r="N5077" s="6" t="str">
        <f aca="false">IF(AND(H5077&gt;=Summary!$B$25,I5077&gt;=Summary!$B$26,I5077&lt;=Summary!$B$27,J5077&gt;=Summary!$B$28,J5077&lt;=Summary!$B$29,F5077*J5077&gt;1),"Yes","No")</f>
        <v>No</v>
      </c>
    </row>
    <row r="5078" customFormat="false" ht="15" hidden="false" customHeight="false" outlineLevel="0" collapsed="false">
      <c r="A5078" s="6" t="s">
        <v>152</v>
      </c>
      <c r="B5078" s="45" t="n">
        <v>43092</v>
      </c>
      <c r="C5078" s="6" t="s">
        <v>195</v>
      </c>
      <c r="D5078" s="6" t="s">
        <v>176</v>
      </c>
      <c r="E5078" s="6" t="s">
        <v>187</v>
      </c>
      <c r="F5078" s="34" t="n">
        <v>0.307039231061935</v>
      </c>
      <c r="G5078" s="34" t="n">
        <v>0.213406292749658</v>
      </c>
      <c r="H5078" s="34" t="n">
        <v>0.0936329383122775</v>
      </c>
      <c r="I5078" s="34" t="n">
        <v>0.438754345553044</v>
      </c>
      <c r="J5078" s="35" t="n">
        <v>4.75</v>
      </c>
      <c r="K5078" s="6" t="n">
        <v>0</v>
      </c>
      <c r="L5078" s="35" t="n">
        <v>-1</v>
      </c>
      <c r="M5078" s="6" t="str">
        <f aca="false">IF(I5078&lt;=0,"Below 0%",IF(I5078&lt;=0.05,"0-5%",IF(I5078&lt;=0.1,"5-10%",IF(I5078&lt;=0.2,"10-20%",IF(I5078&lt;=0.4,"20-40%","Above 40%")))))</f>
        <v>Above 40%</v>
      </c>
      <c r="N5078" s="6" t="str">
        <f aca="false">IF(AND(H5078&gt;=Summary!$B$25,I5078&gt;=Summary!$B$26,I5078&lt;=Summary!$B$27,J5078&gt;=Summary!$B$28,J5078&lt;=Summary!$B$29,F5078*J5078&gt;1),"Yes","No")</f>
        <v>No</v>
      </c>
    </row>
    <row r="5079" customFormat="false" ht="15" hidden="false" customHeight="false" outlineLevel="0" collapsed="false">
      <c r="A5079" s="6" t="s">
        <v>152</v>
      </c>
      <c r="B5079" s="45" t="n">
        <v>43092</v>
      </c>
      <c r="C5079" s="6" t="s">
        <v>195</v>
      </c>
      <c r="D5079" s="6" t="s">
        <v>176</v>
      </c>
      <c r="E5079" s="6" t="s">
        <v>174</v>
      </c>
      <c r="F5079" s="34" t="n">
        <v>0.324732601642609</v>
      </c>
      <c r="G5079" s="34" t="n">
        <v>0.266757865937073</v>
      </c>
      <c r="H5079" s="34" t="n">
        <v>0.0579747357055362</v>
      </c>
      <c r="I5079" s="34" t="n">
        <v>0.217330932311523</v>
      </c>
      <c r="J5079" s="35" t="n">
        <v>3.8</v>
      </c>
      <c r="K5079" s="6" t="n">
        <v>1</v>
      </c>
      <c r="L5079" s="35" t="n">
        <v>2.8</v>
      </c>
      <c r="M5079" s="6" t="str">
        <f aca="false">IF(I5079&lt;=0,"Below 0%",IF(I5079&lt;=0.05,"0-5%",IF(I5079&lt;=0.1,"5-10%",IF(I5079&lt;=0.2,"10-20%",IF(I5079&lt;=0.4,"20-40%","Above 40%")))))</f>
        <v>20-40%</v>
      </c>
      <c r="N5079" s="6" t="str">
        <f aca="false">IF(AND(H5079&gt;=Summary!$B$25,I5079&gt;=Summary!$B$26,I5079&lt;=Summary!$B$27,J5079&gt;=Summary!$B$28,J5079&lt;=Summary!$B$29,F5079*J5079&gt;1),"Yes","No")</f>
        <v>Yes</v>
      </c>
    </row>
    <row r="5080" customFormat="false" ht="15" hidden="false" customHeight="false" outlineLevel="0" collapsed="false">
      <c r="A5080" s="6" t="s">
        <v>152</v>
      </c>
      <c r="B5080" s="45" t="n">
        <v>43092</v>
      </c>
      <c r="C5080" s="6" t="s">
        <v>195</v>
      </c>
      <c r="D5080" s="6" t="s">
        <v>176</v>
      </c>
      <c r="E5080" s="6" t="s">
        <v>177</v>
      </c>
      <c r="F5080" s="34" t="n">
        <v>0.368228167295456</v>
      </c>
      <c r="G5080" s="34" t="n">
        <v>0.51983584131327</v>
      </c>
      <c r="H5080" s="34" t="n">
        <v>-0.151607674017814</v>
      </c>
      <c r="I5080" s="34" t="n">
        <v>-0.291645288702689</v>
      </c>
      <c r="J5080" s="35" t="n">
        <v>1.95</v>
      </c>
      <c r="K5080" s="6" t="n">
        <v>0</v>
      </c>
      <c r="L5080" s="35" t="n">
        <v>-1</v>
      </c>
      <c r="M5080" s="6" t="str">
        <f aca="false">IF(I5080&lt;=0,"Below 0%",IF(I5080&lt;=0.05,"0-5%",IF(I5080&lt;=0.1,"5-10%",IF(I5080&lt;=0.2,"10-20%",IF(I5080&lt;=0.4,"20-40%","Above 40%")))))</f>
        <v>Below 0%</v>
      </c>
      <c r="N5080" s="6" t="str">
        <f aca="false">IF(AND(H5080&gt;=Summary!$B$25,I5080&gt;=Summary!$B$26,I5080&lt;=Summary!$B$27,J5080&gt;=Summary!$B$28,J5080&lt;=Summary!$B$29,F5080*J5080&gt;1),"Yes","No")</f>
        <v>No</v>
      </c>
    </row>
    <row r="5081" customFormat="false" ht="15" hidden="false" customHeight="false" outlineLevel="0" collapsed="false">
      <c r="A5081" s="6" t="s">
        <v>152</v>
      </c>
      <c r="B5081" s="45" t="n">
        <v>43092</v>
      </c>
      <c r="C5081" s="6" t="s">
        <v>194</v>
      </c>
      <c r="D5081" s="6" t="s">
        <v>199</v>
      </c>
      <c r="E5081" s="6" t="s">
        <v>187</v>
      </c>
      <c r="F5081" s="34" t="n">
        <v>0.76727306842804</v>
      </c>
      <c r="G5081" s="34" t="n">
        <v>0.888550851875842</v>
      </c>
      <c r="H5081" s="34" t="n">
        <v>-0.121277783447803</v>
      </c>
      <c r="I5081" s="34" t="n">
        <v>-0.136489412161127</v>
      </c>
      <c r="J5081" s="35" t="n">
        <v>1.13</v>
      </c>
      <c r="K5081" s="6" t="n">
        <v>1</v>
      </c>
      <c r="L5081" s="35" t="n">
        <v>0.13</v>
      </c>
      <c r="M5081" s="6" t="str">
        <f aca="false">IF(I5081&lt;=0,"Below 0%",IF(I5081&lt;=0.05,"0-5%",IF(I5081&lt;=0.1,"5-10%",IF(I5081&lt;=0.2,"10-20%",IF(I5081&lt;=0.4,"20-40%","Above 40%")))))</f>
        <v>Below 0%</v>
      </c>
      <c r="N5081" s="6" t="str">
        <f aca="false">IF(AND(H5081&gt;=Summary!$B$25,I5081&gt;=Summary!$B$26,I5081&lt;=Summary!$B$27,J5081&gt;=Summary!$B$28,J5081&lt;=Summary!$B$29,F5081*J5081&gt;1),"Yes","No")</f>
        <v>No</v>
      </c>
    </row>
    <row r="5082" customFormat="false" ht="15" hidden="false" customHeight="false" outlineLevel="0" collapsed="false">
      <c r="A5082" s="6" t="s">
        <v>152</v>
      </c>
      <c r="B5082" s="45" t="n">
        <v>43092</v>
      </c>
      <c r="C5082" s="6" t="s">
        <v>194</v>
      </c>
      <c r="D5082" s="6" t="s">
        <v>199</v>
      </c>
      <c r="E5082" s="6" t="s">
        <v>174</v>
      </c>
      <c r="F5082" s="34" t="n">
        <v>0.187901765108109</v>
      </c>
      <c r="G5082" s="34" t="n">
        <v>0.0790600364267482</v>
      </c>
      <c r="H5082" s="34" t="n">
        <v>0.10884172868136</v>
      </c>
      <c r="I5082" s="34" t="n">
        <v>1.3766971734475</v>
      </c>
      <c r="J5082" s="35" t="n">
        <v>12.7</v>
      </c>
      <c r="K5082" s="6" t="n">
        <v>0</v>
      </c>
      <c r="L5082" s="35" t="n">
        <v>-1</v>
      </c>
      <c r="M5082" s="6" t="str">
        <f aca="false">IF(I5082&lt;=0,"Below 0%",IF(I5082&lt;=0.05,"0-5%",IF(I5082&lt;=0.1,"5-10%",IF(I5082&lt;=0.2,"10-20%",IF(I5082&lt;=0.4,"20-40%","Above 40%")))))</f>
        <v>Above 40%</v>
      </c>
      <c r="N5082" s="6" t="str">
        <f aca="false">IF(AND(H5082&gt;=Summary!$B$25,I5082&gt;=Summary!$B$26,I5082&lt;=Summary!$B$27,J5082&gt;=Summary!$B$28,J5082&lt;=Summary!$B$29,F5082*J5082&gt;1),"Yes","No")</f>
        <v>No</v>
      </c>
    </row>
    <row r="5083" customFormat="false" ht="15" hidden="false" customHeight="false" outlineLevel="0" collapsed="false">
      <c r="A5083" s="6" t="s">
        <v>152</v>
      </c>
      <c r="B5083" s="45" t="n">
        <v>43092</v>
      </c>
      <c r="C5083" s="6" t="s">
        <v>194</v>
      </c>
      <c r="D5083" s="6" t="s">
        <v>199</v>
      </c>
      <c r="E5083" s="6" t="s">
        <v>177</v>
      </c>
      <c r="F5083" s="34" t="n">
        <v>0.0448251329362392</v>
      </c>
      <c r="G5083" s="34" t="n">
        <v>0.0323891116974097</v>
      </c>
      <c r="H5083" s="34" t="n">
        <v>0.0124360212388295</v>
      </c>
      <c r="I5083" s="34" t="n">
        <v>0.383956848060889</v>
      </c>
      <c r="J5083" s="35" t="n">
        <v>31</v>
      </c>
      <c r="K5083" s="6" t="n">
        <v>0</v>
      </c>
      <c r="L5083" s="35" t="n">
        <v>-1</v>
      </c>
      <c r="M5083" s="6" t="str">
        <f aca="false">IF(I5083&lt;=0,"Below 0%",IF(I5083&lt;=0.05,"0-5%",IF(I5083&lt;=0.1,"5-10%",IF(I5083&lt;=0.2,"10-20%",IF(I5083&lt;=0.4,"20-40%","Above 40%")))))</f>
        <v>20-40%</v>
      </c>
      <c r="N5083" s="6" t="str">
        <f aca="false">IF(AND(H5083&gt;=Summary!$B$25,I5083&gt;=Summary!$B$26,I5083&lt;=Summary!$B$27,J5083&gt;=Summary!$B$28,J5083&lt;=Summary!$B$29,F5083*J5083&gt;1),"Yes","No")</f>
        <v>No</v>
      </c>
    </row>
    <row r="5084" customFormat="false" ht="15" hidden="false" customHeight="false" outlineLevel="0" collapsed="false">
      <c r="A5084" s="6" t="s">
        <v>152</v>
      </c>
      <c r="B5084" s="45" t="n">
        <v>43092</v>
      </c>
      <c r="C5084" s="6" t="s">
        <v>179</v>
      </c>
      <c r="D5084" s="6" t="s">
        <v>202</v>
      </c>
      <c r="E5084" s="6" t="s">
        <v>187</v>
      </c>
      <c r="F5084" s="34" t="n">
        <v>0.477857738733292</v>
      </c>
      <c r="G5084" s="34" t="n">
        <v>0.610443475486547</v>
      </c>
      <c r="H5084" s="34" t="n">
        <v>-0.132585736753255</v>
      </c>
      <c r="I5084" s="34" t="n">
        <v>-0.217195763534993</v>
      </c>
      <c r="J5084" s="35" t="n">
        <v>1.65</v>
      </c>
      <c r="K5084" s="6" t="n">
        <v>0</v>
      </c>
      <c r="L5084" s="35" t="n">
        <v>-1</v>
      </c>
      <c r="M5084" s="6" t="str">
        <f aca="false">IF(I5084&lt;=0,"Below 0%",IF(I5084&lt;=0.05,"0-5%",IF(I5084&lt;=0.1,"5-10%",IF(I5084&lt;=0.2,"10-20%",IF(I5084&lt;=0.4,"20-40%","Above 40%")))))</f>
        <v>Below 0%</v>
      </c>
      <c r="N5084" s="6" t="str">
        <f aca="false">IF(AND(H5084&gt;=Summary!$B$25,I5084&gt;=Summary!$B$26,I5084&lt;=Summary!$B$27,J5084&gt;=Summary!$B$28,J5084&lt;=Summary!$B$29,F5084*J5084&gt;1),"Yes","No")</f>
        <v>No</v>
      </c>
    </row>
    <row r="5085" customFormat="false" ht="15" hidden="false" customHeight="false" outlineLevel="0" collapsed="false">
      <c r="A5085" s="6" t="s">
        <v>152</v>
      </c>
      <c r="B5085" s="45" t="n">
        <v>43092</v>
      </c>
      <c r="C5085" s="6" t="s">
        <v>179</v>
      </c>
      <c r="D5085" s="6" t="s">
        <v>202</v>
      </c>
      <c r="E5085" s="6" t="s">
        <v>174</v>
      </c>
      <c r="F5085" s="34" t="n">
        <v>0.262831449508667</v>
      </c>
      <c r="G5085" s="34" t="n">
        <v>0.245666276720196</v>
      </c>
      <c r="H5085" s="34" t="n">
        <v>0.0171651727884713</v>
      </c>
      <c r="I5085" s="34" t="n">
        <v>0.0698719133030283</v>
      </c>
      <c r="J5085" s="35" t="n">
        <v>4.1</v>
      </c>
      <c r="K5085" s="6" t="n">
        <v>1</v>
      </c>
      <c r="L5085" s="35" t="n">
        <v>3.1</v>
      </c>
      <c r="M5085" s="6" t="str">
        <f aca="false">IF(I5085&lt;=0,"Below 0%",IF(I5085&lt;=0.05,"0-5%",IF(I5085&lt;=0.1,"5-10%",IF(I5085&lt;=0.2,"10-20%",IF(I5085&lt;=0.4,"20-40%","Above 40%")))))</f>
        <v>5-10%</v>
      </c>
      <c r="N5085" s="6" t="str">
        <f aca="false">IF(AND(H5085&gt;=Summary!$B$25,I5085&gt;=Summary!$B$26,I5085&lt;=Summary!$B$27,J5085&gt;=Summary!$B$28,J5085&lt;=Summary!$B$29,F5085*J5085&gt;1),"Yes","No")</f>
        <v>No</v>
      </c>
    </row>
    <row r="5086" customFormat="false" ht="15" hidden="false" customHeight="false" outlineLevel="0" collapsed="false">
      <c r="A5086" s="6" t="s">
        <v>152</v>
      </c>
      <c r="B5086" s="45" t="n">
        <v>43092</v>
      </c>
      <c r="C5086" s="6" t="s">
        <v>179</v>
      </c>
      <c r="D5086" s="6" t="s">
        <v>202</v>
      </c>
      <c r="E5086" s="6" t="s">
        <v>177</v>
      </c>
      <c r="F5086" s="34" t="n">
        <v>0.259310811758041</v>
      </c>
      <c r="G5086" s="34" t="n">
        <v>0.143890247793258</v>
      </c>
      <c r="H5086" s="34" t="n">
        <v>0.115420563964784</v>
      </c>
      <c r="I5086" s="34" t="n">
        <v>0.802143062055331</v>
      </c>
      <c r="J5086" s="35" t="n">
        <v>7</v>
      </c>
      <c r="K5086" s="6" t="n">
        <v>0</v>
      </c>
      <c r="L5086" s="35" t="n">
        <v>-1</v>
      </c>
      <c r="M5086" s="6" t="str">
        <f aca="false">IF(I5086&lt;=0,"Below 0%",IF(I5086&lt;=0.05,"0-5%",IF(I5086&lt;=0.1,"5-10%",IF(I5086&lt;=0.2,"10-20%",IF(I5086&lt;=0.4,"20-40%","Above 40%")))))</f>
        <v>Above 40%</v>
      </c>
      <c r="N5086" s="6" t="str">
        <f aca="false">IF(AND(H5086&gt;=Summary!$B$25,I5086&gt;=Summary!$B$26,I5086&lt;=Summary!$B$27,J5086&gt;=Summary!$B$28,J5086&lt;=Summary!$B$29,F5086*J5086&gt;1),"Yes","No")</f>
        <v>No</v>
      </c>
    </row>
    <row r="5087" customFormat="false" ht="15" hidden="false" customHeight="false" outlineLevel="0" collapsed="false">
      <c r="A5087" s="6" t="s">
        <v>152</v>
      </c>
      <c r="B5087" s="45" t="n">
        <v>43092</v>
      </c>
      <c r="C5087" s="6" t="s">
        <v>192</v>
      </c>
      <c r="D5087" s="6" t="s">
        <v>178</v>
      </c>
      <c r="E5087" s="6" t="s">
        <v>187</v>
      </c>
      <c r="F5087" s="34" t="n">
        <v>0.381438612937927</v>
      </c>
      <c r="G5087" s="34" t="n">
        <v>0.421663578196567</v>
      </c>
      <c r="H5087" s="34" t="n">
        <v>-0.0402249652586393</v>
      </c>
      <c r="I5087" s="34" t="n">
        <v>-0.0953958732472922</v>
      </c>
      <c r="J5087" s="35" t="n">
        <v>2.38</v>
      </c>
      <c r="K5087" s="6" t="n">
        <v>1</v>
      </c>
      <c r="L5087" s="35" t="n">
        <v>1.38</v>
      </c>
      <c r="M5087" s="6" t="str">
        <f aca="false">IF(I5087&lt;=0,"Below 0%",IF(I5087&lt;=0.05,"0-5%",IF(I5087&lt;=0.1,"5-10%",IF(I5087&lt;=0.2,"10-20%",IF(I5087&lt;=0.4,"20-40%","Above 40%")))))</f>
        <v>Below 0%</v>
      </c>
      <c r="N5087" s="6" t="str">
        <f aca="false">IF(AND(H5087&gt;=Summary!$B$25,I5087&gt;=Summary!$B$26,I5087&lt;=Summary!$B$27,J5087&gt;=Summary!$B$28,J5087&lt;=Summary!$B$29,F5087*J5087&gt;1),"Yes","No")</f>
        <v>No</v>
      </c>
    </row>
    <row r="5088" customFormat="false" ht="15" hidden="false" customHeight="false" outlineLevel="0" collapsed="false">
      <c r="A5088" s="6" t="s">
        <v>152</v>
      </c>
      <c r="B5088" s="45" t="n">
        <v>43092</v>
      </c>
      <c r="C5088" s="6" t="s">
        <v>192</v>
      </c>
      <c r="D5088" s="6" t="s">
        <v>178</v>
      </c>
      <c r="E5088" s="6" t="s">
        <v>174</v>
      </c>
      <c r="F5088" s="34" t="n">
        <v>0.383316189050674</v>
      </c>
      <c r="G5088" s="34" t="n">
        <v>0.299569945106815</v>
      </c>
      <c r="H5088" s="34" t="n">
        <v>0.08374624394386</v>
      </c>
      <c r="I5088" s="34" t="n">
        <v>0.279554892978331</v>
      </c>
      <c r="J5088" s="35" t="n">
        <v>3.35</v>
      </c>
      <c r="K5088" s="6" t="n">
        <v>0</v>
      </c>
      <c r="L5088" s="35" t="n">
        <v>-1</v>
      </c>
      <c r="M5088" s="6" t="str">
        <f aca="false">IF(I5088&lt;=0,"Below 0%",IF(I5088&lt;=0.05,"0-5%",IF(I5088&lt;=0.1,"5-10%",IF(I5088&lt;=0.2,"10-20%",IF(I5088&lt;=0.4,"20-40%","Above 40%")))))</f>
        <v>20-40%</v>
      </c>
      <c r="N5088" s="6" t="str">
        <f aca="false">IF(AND(H5088&gt;=Summary!$B$25,I5088&gt;=Summary!$B$26,I5088&lt;=Summary!$B$27,J5088&gt;=Summary!$B$28,J5088&lt;=Summary!$B$29,F5088*J5088&gt;1),"Yes","No")</f>
        <v>Yes</v>
      </c>
    </row>
    <row r="5089" customFormat="false" ht="15" hidden="false" customHeight="false" outlineLevel="0" collapsed="false">
      <c r="A5089" s="6" t="s">
        <v>152</v>
      </c>
      <c r="B5089" s="45" t="n">
        <v>43092</v>
      </c>
      <c r="C5089" s="6" t="s">
        <v>192</v>
      </c>
      <c r="D5089" s="6" t="s">
        <v>178</v>
      </c>
      <c r="E5089" s="6" t="s">
        <v>177</v>
      </c>
      <c r="F5089" s="34" t="n">
        <v>0.235245183110237</v>
      </c>
      <c r="G5089" s="34" t="n">
        <v>0.278766476696619</v>
      </c>
      <c r="H5089" s="34" t="n">
        <v>-0.0435212935863819</v>
      </c>
      <c r="I5089" s="34" t="n">
        <v>-0.156120973016946</v>
      </c>
      <c r="J5089" s="35" t="n">
        <v>3.6</v>
      </c>
      <c r="K5089" s="6" t="n">
        <v>0</v>
      </c>
      <c r="L5089" s="35" t="n">
        <v>-1</v>
      </c>
      <c r="M5089" s="6" t="str">
        <f aca="false">IF(I5089&lt;=0,"Below 0%",IF(I5089&lt;=0.05,"0-5%",IF(I5089&lt;=0.1,"5-10%",IF(I5089&lt;=0.2,"10-20%",IF(I5089&lt;=0.4,"20-40%","Above 40%")))))</f>
        <v>Below 0%</v>
      </c>
      <c r="N5089" s="6" t="str">
        <f aca="false">IF(AND(H5089&gt;=Summary!$B$25,I5089&gt;=Summary!$B$26,I5089&lt;=Summary!$B$27,J5089&gt;=Summary!$B$28,J5089&lt;=Summary!$B$29,F5089*J5089&gt;1),"Yes","No")</f>
        <v>No</v>
      </c>
    </row>
    <row r="5090" customFormat="false" ht="15" hidden="false" customHeight="false" outlineLevel="0" collapsed="false">
      <c r="A5090" s="6" t="s">
        <v>152</v>
      </c>
      <c r="B5090" s="45" t="n">
        <v>43092</v>
      </c>
      <c r="C5090" s="6" t="s">
        <v>175</v>
      </c>
      <c r="D5090" s="6" t="s">
        <v>180</v>
      </c>
      <c r="E5090" s="6" t="s">
        <v>187</v>
      </c>
      <c r="F5090" s="34" t="n">
        <v>0.37698096036911</v>
      </c>
      <c r="G5090" s="34" t="n">
        <v>0.294138811931062</v>
      </c>
      <c r="H5090" s="34" t="n">
        <v>0.0828421484380483</v>
      </c>
      <c r="I5090" s="34" t="n">
        <v>0.281643037497086</v>
      </c>
      <c r="J5090" s="35" t="n">
        <v>3.4</v>
      </c>
      <c r="K5090" s="6" t="n">
        <v>0</v>
      </c>
      <c r="L5090" s="35" t="n">
        <v>-1</v>
      </c>
      <c r="M5090" s="6" t="str">
        <f aca="false">IF(I5090&lt;=0,"Below 0%",IF(I5090&lt;=0.05,"0-5%",IF(I5090&lt;=0.1,"5-10%",IF(I5090&lt;=0.2,"10-20%",IF(I5090&lt;=0.4,"20-40%","Above 40%")))))</f>
        <v>20-40%</v>
      </c>
      <c r="N5090" s="6" t="str">
        <f aca="false">IF(AND(H5090&gt;=Summary!$B$25,I5090&gt;=Summary!$B$26,I5090&lt;=Summary!$B$27,J5090&gt;=Summary!$B$28,J5090&lt;=Summary!$B$29,F5090*J5090&gt;1),"Yes","No")</f>
        <v>Yes</v>
      </c>
    </row>
    <row r="5091" customFormat="false" ht="15" hidden="false" customHeight="false" outlineLevel="0" collapsed="false">
      <c r="A5091" s="6" t="s">
        <v>152</v>
      </c>
      <c r="B5091" s="45" t="n">
        <v>43092</v>
      </c>
      <c r="C5091" s="6" t="s">
        <v>175</v>
      </c>
      <c r="D5091" s="6" t="s">
        <v>180</v>
      </c>
      <c r="E5091" s="6" t="s">
        <v>174</v>
      </c>
      <c r="F5091" s="34" t="n">
        <v>0.238491028547287</v>
      </c>
      <c r="G5091" s="34" t="n">
        <v>0.305832403842694</v>
      </c>
      <c r="H5091" s="34" t="n">
        <v>-0.0673413752954072</v>
      </c>
      <c r="I5091" s="34" t="n">
        <v>-0.2201904521865</v>
      </c>
      <c r="J5091" s="35" t="n">
        <v>3.27</v>
      </c>
      <c r="K5091" s="6" t="n">
        <v>1</v>
      </c>
      <c r="L5091" s="35" t="n">
        <v>2.27</v>
      </c>
      <c r="M5091" s="6" t="str">
        <f aca="false">IF(I5091&lt;=0,"Below 0%",IF(I5091&lt;=0.05,"0-5%",IF(I5091&lt;=0.1,"5-10%",IF(I5091&lt;=0.2,"10-20%",IF(I5091&lt;=0.4,"20-40%","Above 40%")))))</f>
        <v>Below 0%</v>
      </c>
      <c r="N5091" s="6" t="str">
        <f aca="false">IF(AND(H5091&gt;=Summary!$B$25,I5091&gt;=Summary!$B$26,I5091&lt;=Summary!$B$27,J5091&gt;=Summary!$B$28,J5091&lt;=Summary!$B$29,F5091*J5091&gt;1),"Yes","No")</f>
        <v>No</v>
      </c>
    </row>
    <row r="5092" customFormat="false" ht="15" hidden="false" customHeight="false" outlineLevel="0" collapsed="false">
      <c r="A5092" s="6" t="s">
        <v>152</v>
      </c>
      <c r="B5092" s="45" t="n">
        <v>43092</v>
      </c>
      <c r="C5092" s="6" t="s">
        <v>175</v>
      </c>
      <c r="D5092" s="6" t="s">
        <v>180</v>
      </c>
      <c r="E5092" s="6" t="s">
        <v>177</v>
      </c>
      <c r="F5092" s="34" t="n">
        <v>0.384528011083603</v>
      </c>
      <c r="G5092" s="34" t="n">
        <v>0.400028784226244</v>
      </c>
      <c r="H5092" s="34" t="n">
        <v>-0.0155007731426411</v>
      </c>
      <c r="I5092" s="34" t="n">
        <v>-0.0387491444462514</v>
      </c>
      <c r="J5092" s="35" t="n">
        <v>2.5</v>
      </c>
      <c r="K5092" s="6" t="n">
        <v>0</v>
      </c>
      <c r="L5092" s="35" t="n">
        <v>-1</v>
      </c>
      <c r="M5092" s="6" t="str">
        <f aca="false">IF(I5092&lt;=0,"Below 0%",IF(I5092&lt;=0.05,"0-5%",IF(I5092&lt;=0.1,"5-10%",IF(I5092&lt;=0.2,"10-20%",IF(I5092&lt;=0.4,"20-40%","Above 40%")))))</f>
        <v>Below 0%</v>
      </c>
      <c r="N5092" s="6" t="str">
        <f aca="false">IF(AND(H5092&gt;=Summary!$B$25,I5092&gt;=Summary!$B$26,I5092&lt;=Summary!$B$27,J5092&gt;=Summary!$B$28,J5092&lt;=Summary!$B$29,F5092*J5092&gt;1),"Yes","No")</f>
        <v>No</v>
      </c>
    </row>
    <row r="5093" customFormat="false" ht="15" hidden="false" customHeight="false" outlineLevel="0" collapsed="false">
      <c r="A5093" s="6" t="s">
        <v>152</v>
      </c>
      <c r="B5093" s="45" t="n">
        <v>43092</v>
      </c>
      <c r="C5093" s="6" t="s">
        <v>189</v>
      </c>
      <c r="D5093" s="6" t="s">
        <v>188</v>
      </c>
      <c r="E5093" s="6" t="s">
        <v>187</v>
      </c>
      <c r="F5093" s="34" t="n">
        <v>0.487476170063019</v>
      </c>
      <c r="G5093" s="34" t="n">
        <v>0.461860315416801</v>
      </c>
      <c r="H5093" s="34" t="n">
        <v>0.0256158546462181</v>
      </c>
      <c r="I5093" s="34" t="n">
        <v>0.0554623417322646</v>
      </c>
      <c r="J5093" s="35" t="n">
        <v>2.2</v>
      </c>
      <c r="K5093" s="6" t="n">
        <v>0</v>
      </c>
      <c r="L5093" s="35" t="n">
        <v>-1</v>
      </c>
      <c r="M5093" s="6" t="str">
        <f aca="false">IF(I5093&lt;=0,"Below 0%",IF(I5093&lt;=0.05,"0-5%",IF(I5093&lt;=0.1,"5-10%",IF(I5093&lt;=0.2,"10-20%",IF(I5093&lt;=0.4,"20-40%","Above 40%")))))</f>
        <v>5-10%</v>
      </c>
      <c r="N5093" s="6" t="str">
        <f aca="false">IF(AND(H5093&gt;=Summary!$B$25,I5093&gt;=Summary!$B$26,I5093&lt;=Summary!$B$27,J5093&gt;=Summary!$B$28,J5093&lt;=Summary!$B$29,F5093*J5093&gt;1),"Yes","No")</f>
        <v>No</v>
      </c>
    </row>
    <row r="5094" customFormat="false" ht="15" hidden="false" customHeight="false" outlineLevel="0" collapsed="false">
      <c r="A5094" s="6" t="s">
        <v>152</v>
      </c>
      <c r="B5094" s="45" t="n">
        <v>43092</v>
      </c>
      <c r="C5094" s="6" t="s">
        <v>189</v>
      </c>
      <c r="D5094" s="6" t="s">
        <v>188</v>
      </c>
      <c r="E5094" s="6" t="s">
        <v>174</v>
      </c>
      <c r="F5094" s="34" t="n">
        <v>0.149247244000435</v>
      </c>
      <c r="G5094" s="34" t="n">
        <v>0.290312198261989</v>
      </c>
      <c r="H5094" s="34" t="n">
        <v>-0.141064954261554</v>
      </c>
      <c r="I5094" s="34" t="n">
        <v>-0.485907774823336</v>
      </c>
      <c r="J5094" s="35" t="n">
        <v>3.5</v>
      </c>
      <c r="K5094" s="6" t="n">
        <v>0</v>
      </c>
      <c r="L5094" s="35" t="n">
        <v>-1</v>
      </c>
      <c r="M5094" s="6" t="str">
        <f aca="false">IF(I5094&lt;=0,"Below 0%",IF(I5094&lt;=0.05,"0-5%",IF(I5094&lt;=0.1,"5-10%",IF(I5094&lt;=0.2,"10-20%",IF(I5094&lt;=0.4,"20-40%","Above 40%")))))</f>
        <v>Below 0%</v>
      </c>
      <c r="N5094" s="6" t="str">
        <f aca="false">IF(AND(H5094&gt;=Summary!$B$25,I5094&gt;=Summary!$B$26,I5094&lt;=Summary!$B$27,J5094&gt;=Summary!$B$28,J5094&lt;=Summary!$B$29,F5094*J5094&gt;1),"Yes","No")</f>
        <v>No</v>
      </c>
    </row>
    <row r="5095" customFormat="false" ht="15" hidden="false" customHeight="false" outlineLevel="0" collapsed="false">
      <c r="A5095" s="6" t="s">
        <v>152</v>
      </c>
      <c r="B5095" s="45" t="n">
        <v>43092</v>
      </c>
      <c r="C5095" s="6" t="s">
        <v>189</v>
      </c>
      <c r="D5095" s="6" t="s">
        <v>188</v>
      </c>
      <c r="E5095" s="6" t="s">
        <v>177</v>
      </c>
      <c r="F5095" s="34" t="n">
        <v>0.363276571035385</v>
      </c>
      <c r="G5095" s="34" t="n">
        <v>0.24782748632121</v>
      </c>
      <c r="H5095" s="34" t="n">
        <v>0.115449084714175</v>
      </c>
      <c r="I5095" s="34" t="n">
        <v>0.465844553515509</v>
      </c>
      <c r="J5095" s="35" t="n">
        <v>4.1</v>
      </c>
      <c r="K5095" s="6" t="n">
        <v>1</v>
      </c>
      <c r="L5095" s="35" t="n">
        <v>3.1</v>
      </c>
      <c r="M5095" s="6" t="str">
        <f aca="false">IF(I5095&lt;=0,"Below 0%",IF(I5095&lt;=0.05,"0-5%",IF(I5095&lt;=0.1,"5-10%",IF(I5095&lt;=0.2,"10-20%",IF(I5095&lt;=0.4,"20-40%","Above 40%")))))</f>
        <v>Above 40%</v>
      </c>
      <c r="N5095" s="6" t="str">
        <f aca="false">IF(AND(H5095&gt;=Summary!$B$25,I5095&gt;=Summary!$B$26,I5095&lt;=Summary!$B$27,J5095&gt;=Summary!$B$28,J5095&lt;=Summary!$B$29,F5095*J5095&gt;1),"Yes","No")</f>
        <v>No</v>
      </c>
    </row>
    <row r="5096" customFormat="false" ht="15" hidden="false" customHeight="false" outlineLevel="0" collapsed="false">
      <c r="A5096" s="6" t="s">
        <v>152</v>
      </c>
      <c r="B5096" s="45" t="n">
        <v>43095</v>
      </c>
      <c r="C5096" s="6" t="s">
        <v>199</v>
      </c>
      <c r="D5096" s="6" t="s">
        <v>189</v>
      </c>
      <c r="E5096" s="6" t="s">
        <v>187</v>
      </c>
      <c r="F5096" s="34" t="n">
        <v>0.45601561665535</v>
      </c>
      <c r="G5096" s="34" t="n">
        <v>0.350785340314136</v>
      </c>
      <c r="H5096" s="34" t="n">
        <v>0.105230276341214</v>
      </c>
      <c r="I5096" s="34" t="n">
        <v>0.29998481762943</v>
      </c>
      <c r="J5096" s="35" t="n">
        <v>2.85</v>
      </c>
      <c r="K5096" s="6" t="n">
        <v>0</v>
      </c>
      <c r="L5096" s="35" t="n">
        <v>-1</v>
      </c>
      <c r="M5096" s="6" t="str">
        <f aca="false">IF(I5096&lt;=0,"Below 0%",IF(I5096&lt;=0.05,"0-5%",IF(I5096&lt;=0.1,"5-10%",IF(I5096&lt;=0.2,"10-20%",IF(I5096&lt;=0.4,"20-40%","Above 40%")))))</f>
        <v>20-40%</v>
      </c>
      <c r="N5096" s="6" t="str">
        <f aca="false">IF(AND(H5096&gt;=Summary!$B$25,I5096&gt;=Summary!$B$26,I5096&lt;=Summary!$B$27,J5096&gt;=Summary!$B$28,J5096&lt;=Summary!$B$29,F5096*J5096&gt;1),"Yes","No")</f>
        <v>Yes</v>
      </c>
    </row>
    <row r="5097" customFormat="false" ht="15" hidden="false" customHeight="false" outlineLevel="0" collapsed="false">
      <c r="A5097" s="6" t="s">
        <v>152</v>
      </c>
      <c r="B5097" s="45" t="n">
        <v>43095</v>
      </c>
      <c r="C5097" s="6" t="s">
        <v>199</v>
      </c>
      <c r="D5097" s="6" t="s">
        <v>189</v>
      </c>
      <c r="E5097" s="6" t="s">
        <v>174</v>
      </c>
      <c r="F5097" s="34" t="n">
        <v>0.257586389780045</v>
      </c>
      <c r="G5097" s="34" t="n">
        <v>0.298429319371728</v>
      </c>
      <c r="H5097" s="34" t="n">
        <v>-0.0408429295916832</v>
      </c>
      <c r="I5097" s="34" t="n">
        <v>-0.136859641263359</v>
      </c>
      <c r="J5097" s="35" t="n">
        <v>3.35</v>
      </c>
      <c r="K5097" s="6" t="n">
        <v>1</v>
      </c>
      <c r="L5097" s="35" t="n">
        <v>2.35</v>
      </c>
      <c r="M5097" s="6" t="str">
        <f aca="false">IF(I5097&lt;=0,"Below 0%",IF(I5097&lt;=0.05,"0-5%",IF(I5097&lt;=0.1,"5-10%",IF(I5097&lt;=0.2,"10-20%",IF(I5097&lt;=0.4,"20-40%","Above 40%")))))</f>
        <v>Below 0%</v>
      </c>
      <c r="N5097" s="6" t="str">
        <f aca="false">IF(AND(H5097&gt;=Summary!$B$25,I5097&gt;=Summary!$B$26,I5097&lt;=Summary!$B$27,J5097&gt;=Summary!$B$28,J5097&lt;=Summary!$B$29,F5097*J5097&gt;1),"Yes","No")</f>
        <v>No</v>
      </c>
    </row>
    <row r="5098" customFormat="false" ht="15" hidden="false" customHeight="false" outlineLevel="0" collapsed="false">
      <c r="A5098" s="6" t="s">
        <v>152</v>
      </c>
      <c r="B5098" s="45" t="n">
        <v>43095</v>
      </c>
      <c r="C5098" s="6" t="s">
        <v>199</v>
      </c>
      <c r="D5098" s="6" t="s">
        <v>189</v>
      </c>
      <c r="E5098" s="6" t="s">
        <v>177</v>
      </c>
      <c r="F5098" s="34" t="n">
        <v>0.286398023366928</v>
      </c>
      <c r="G5098" s="34" t="n">
        <v>0.350785340314136</v>
      </c>
      <c r="H5098" s="34" t="n">
        <v>-0.064387316947208</v>
      </c>
      <c r="I5098" s="34" t="n">
        <v>-0.183551903536071</v>
      </c>
      <c r="J5098" s="35" t="n">
        <v>2.85</v>
      </c>
      <c r="K5098" s="6" t="n">
        <v>0</v>
      </c>
      <c r="L5098" s="35" t="n">
        <v>-1</v>
      </c>
      <c r="M5098" s="6" t="str">
        <f aca="false">IF(I5098&lt;=0,"Below 0%",IF(I5098&lt;=0.05,"0-5%",IF(I5098&lt;=0.1,"5-10%",IF(I5098&lt;=0.2,"10-20%",IF(I5098&lt;=0.4,"20-40%","Above 40%")))))</f>
        <v>Below 0%</v>
      </c>
      <c r="N5098" s="6" t="str">
        <f aca="false">IF(AND(H5098&gt;=Summary!$B$25,I5098&gt;=Summary!$B$26,I5098&lt;=Summary!$B$27,J5098&gt;=Summary!$B$28,J5098&lt;=Summary!$B$29,F5098*J5098&gt;1),"Yes","No")</f>
        <v>No</v>
      </c>
    </row>
    <row r="5099" customFormat="false" ht="15" hidden="false" customHeight="false" outlineLevel="0" collapsed="false">
      <c r="A5099" s="6" t="s">
        <v>152</v>
      </c>
      <c r="B5099" s="45" t="n">
        <v>43095</v>
      </c>
      <c r="C5099" s="6" t="s">
        <v>190</v>
      </c>
      <c r="D5099" s="6" t="s">
        <v>201</v>
      </c>
      <c r="E5099" s="6" t="s">
        <v>187</v>
      </c>
      <c r="F5099" s="34" t="n">
        <v>0.803912460803986</v>
      </c>
      <c r="G5099" s="34" t="n">
        <v>0.816138902276875</v>
      </c>
      <c r="H5099" s="34" t="n">
        <v>-0.0122264414728898</v>
      </c>
      <c r="I5099" s="34" t="n">
        <v>-0.0149808340697647</v>
      </c>
      <c r="J5099" s="35" t="n">
        <v>1.23</v>
      </c>
      <c r="K5099" s="6" t="n">
        <v>1</v>
      </c>
      <c r="L5099" s="35" t="n">
        <v>0.23</v>
      </c>
      <c r="M5099" s="6" t="str">
        <f aca="false">IF(I5099&lt;=0,"Below 0%",IF(I5099&lt;=0.05,"0-5%",IF(I5099&lt;=0.1,"5-10%",IF(I5099&lt;=0.2,"10-20%",IF(I5099&lt;=0.4,"20-40%","Above 40%")))))</f>
        <v>Below 0%</v>
      </c>
      <c r="N5099" s="6" t="str">
        <f aca="false">IF(AND(H5099&gt;=Summary!$B$25,I5099&gt;=Summary!$B$26,I5099&lt;=Summary!$B$27,J5099&gt;=Summary!$B$28,J5099&lt;=Summary!$B$29,F5099*J5099&gt;1),"Yes","No")</f>
        <v>No</v>
      </c>
    </row>
    <row r="5100" customFormat="false" ht="15" hidden="false" customHeight="false" outlineLevel="0" collapsed="false">
      <c r="A5100" s="6" t="s">
        <v>152</v>
      </c>
      <c r="B5100" s="45" t="n">
        <v>43095</v>
      </c>
      <c r="C5100" s="6" t="s">
        <v>190</v>
      </c>
      <c r="D5100" s="6" t="s">
        <v>201</v>
      </c>
      <c r="E5100" s="6" t="s">
        <v>174</v>
      </c>
      <c r="F5100" s="34" t="n">
        <v>0.127322286367416</v>
      </c>
      <c r="G5100" s="34" t="n">
        <v>0.133668555233097</v>
      </c>
      <c r="H5100" s="34" t="n">
        <v>-0.0063462688656804</v>
      </c>
      <c r="I5100" s="34" t="n">
        <v>-0.0474776498826782</v>
      </c>
      <c r="J5100" s="35" t="n">
        <v>7.51</v>
      </c>
      <c r="K5100" s="6" t="n">
        <v>0</v>
      </c>
      <c r="L5100" s="35" t="n">
        <v>-1</v>
      </c>
      <c r="M5100" s="6" t="str">
        <f aca="false">IF(I5100&lt;=0,"Below 0%",IF(I5100&lt;=0.05,"0-5%",IF(I5100&lt;=0.1,"5-10%",IF(I5100&lt;=0.2,"10-20%",IF(I5100&lt;=0.4,"20-40%","Above 40%")))))</f>
        <v>Below 0%</v>
      </c>
      <c r="N5100" s="6" t="str">
        <f aca="false">IF(AND(H5100&gt;=Summary!$B$25,I5100&gt;=Summary!$B$26,I5100&lt;=Summary!$B$27,J5100&gt;=Summary!$B$28,J5100&lt;=Summary!$B$29,F5100*J5100&gt;1),"Yes","No")</f>
        <v>No</v>
      </c>
    </row>
    <row r="5101" customFormat="false" ht="15" hidden="false" customHeight="false" outlineLevel="0" collapsed="false">
      <c r="A5101" s="6" t="s">
        <v>152</v>
      </c>
      <c r="B5101" s="45" t="n">
        <v>43095</v>
      </c>
      <c r="C5101" s="6" t="s">
        <v>190</v>
      </c>
      <c r="D5101" s="6" t="s">
        <v>201</v>
      </c>
      <c r="E5101" s="6" t="s">
        <v>177</v>
      </c>
      <c r="F5101" s="34" t="n">
        <v>0.0687652602791786</v>
      </c>
      <c r="G5101" s="34" t="n">
        <v>0.0501925424900278</v>
      </c>
      <c r="H5101" s="34" t="n">
        <v>0.0185727177891508</v>
      </c>
      <c r="I5101" s="34" t="n">
        <v>0.370029428033871</v>
      </c>
      <c r="J5101" s="35" t="n">
        <v>20</v>
      </c>
      <c r="K5101" s="6" t="n">
        <v>0</v>
      </c>
      <c r="L5101" s="35" t="n">
        <v>-1</v>
      </c>
      <c r="M5101" s="6" t="str">
        <f aca="false">IF(I5101&lt;=0,"Below 0%",IF(I5101&lt;=0.05,"0-5%",IF(I5101&lt;=0.1,"5-10%",IF(I5101&lt;=0.2,"10-20%",IF(I5101&lt;=0.4,"20-40%","Above 40%")))))</f>
        <v>20-40%</v>
      </c>
      <c r="N5101" s="6" t="str">
        <f aca="false">IF(AND(H5101&gt;=Summary!$B$25,I5101&gt;=Summary!$B$26,I5101&lt;=Summary!$B$27,J5101&gt;=Summary!$B$28,J5101&lt;=Summary!$B$29,F5101*J5101&gt;1),"Yes","No")</f>
        <v>No</v>
      </c>
    </row>
    <row r="5102" customFormat="false" ht="15" hidden="false" customHeight="false" outlineLevel="0" collapsed="false">
      <c r="A5102" s="6" t="s">
        <v>152</v>
      </c>
      <c r="B5102" s="45" t="n">
        <v>43095</v>
      </c>
      <c r="C5102" s="6" t="s">
        <v>202</v>
      </c>
      <c r="D5102" s="6" t="s">
        <v>192</v>
      </c>
      <c r="E5102" s="6" t="s">
        <v>187</v>
      </c>
      <c r="F5102" s="34" t="n">
        <v>0.514000117778778</v>
      </c>
      <c r="G5102" s="34" t="n">
        <v>0.389172124752799</v>
      </c>
      <c r="H5102" s="34" t="n">
        <v>0.12482799302598</v>
      </c>
      <c r="I5102" s="34" t="n">
        <v>0.320752656951651</v>
      </c>
      <c r="J5102" s="35" t="n">
        <v>2.57</v>
      </c>
      <c r="K5102" s="6" t="n">
        <v>0</v>
      </c>
      <c r="L5102" s="35" t="n">
        <v>-1</v>
      </c>
      <c r="M5102" s="6" t="str">
        <f aca="false">IF(I5102&lt;=0,"Below 0%",IF(I5102&lt;=0.05,"0-5%",IF(I5102&lt;=0.1,"5-10%",IF(I5102&lt;=0.2,"10-20%",IF(I5102&lt;=0.4,"20-40%","Above 40%")))))</f>
        <v>20-40%</v>
      </c>
      <c r="N5102" s="6" t="str">
        <f aca="false">IF(AND(H5102&gt;=Summary!$B$25,I5102&gt;=Summary!$B$26,I5102&lt;=Summary!$B$27,J5102&gt;=Summary!$B$28,J5102&lt;=Summary!$B$29,F5102*J5102&gt;1),"Yes","No")</f>
        <v>Yes</v>
      </c>
    </row>
    <row r="5103" customFormat="false" ht="15" hidden="false" customHeight="false" outlineLevel="0" collapsed="false">
      <c r="A5103" s="6" t="s">
        <v>152</v>
      </c>
      <c r="B5103" s="45" t="n">
        <v>43095</v>
      </c>
      <c r="C5103" s="6" t="s">
        <v>202</v>
      </c>
      <c r="D5103" s="6" t="s">
        <v>192</v>
      </c>
      <c r="E5103" s="6" t="s">
        <v>174</v>
      </c>
      <c r="F5103" s="34" t="n">
        <v>0.286509364843369</v>
      </c>
      <c r="G5103" s="34" t="n">
        <v>0.303082533519604</v>
      </c>
      <c r="H5103" s="34" t="n">
        <v>-0.0165731686762352</v>
      </c>
      <c r="I5103" s="34" t="n">
        <v>-0.0546820316029965</v>
      </c>
      <c r="J5103" s="35" t="n">
        <v>3.3</v>
      </c>
      <c r="K5103" s="6" t="n">
        <v>1</v>
      </c>
      <c r="L5103" s="35" t="n">
        <v>2.3</v>
      </c>
      <c r="M5103" s="6" t="str">
        <f aca="false">IF(I5103&lt;=0,"Below 0%",IF(I5103&lt;=0.05,"0-5%",IF(I5103&lt;=0.1,"5-10%",IF(I5103&lt;=0.2,"10-20%",IF(I5103&lt;=0.4,"20-40%","Above 40%")))))</f>
        <v>Below 0%</v>
      </c>
      <c r="N5103" s="6" t="str">
        <f aca="false">IF(AND(H5103&gt;=Summary!$B$25,I5103&gt;=Summary!$B$26,I5103&lt;=Summary!$B$27,J5103&gt;=Summary!$B$28,J5103&lt;=Summary!$B$29,F5103*J5103&gt;1),"Yes","No")</f>
        <v>No</v>
      </c>
    </row>
    <row r="5104" customFormat="false" ht="15" hidden="false" customHeight="false" outlineLevel="0" collapsed="false">
      <c r="A5104" s="6" t="s">
        <v>152</v>
      </c>
      <c r="B5104" s="45" t="n">
        <v>43095</v>
      </c>
      <c r="C5104" s="6" t="s">
        <v>202</v>
      </c>
      <c r="D5104" s="6" t="s">
        <v>192</v>
      </c>
      <c r="E5104" s="6" t="s">
        <v>177</v>
      </c>
      <c r="F5104" s="34" t="n">
        <v>0.199490487575531</v>
      </c>
      <c r="G5104" s="34" t="n">
        <v>0.307745341727598</v>
      </c>
      <c r="H5104" s="34" t="n">
        <v>-0.108254854152067</v>
      </c>
      <c r="I5104" s="34" t="n">
        <v>-0.351767645106677</v>
      </c>
      <c r="J5104" s="35" t="n">
        <v>3.25</v>
      </c>
      <c r="K5104" s="6" t="n">
        <v>0</v>
      </c>
      <c r="L5104" s="35" t="n">
        <v>-1</v>
      </c>
      <c r="M5104" s="6" t="str">
        <f aca="false">IF(I5104&lt;=0,"Below 0%",IF(I5104&lt;=0.05,"0-5%",IF(I5104&lt;=0.1,"5-10%",IF(I5104&lt;=0.2,"10-20%",IF(I5104&lt;=0.4,"20-40%","Above 40%")))))</f>
        <v>Below 0%</v>
      </c>
      <c r="N5104" s="6" t="str">
        <f aca="false">IF(AND(H5104&gt;=Summary!$B$25,I5104&gt;=Summary!$B$26,I5104&lt;=Summary!$B$27,J5104&gt;=Summary!$B$28,J5104&lt;=Summary!$B$29,F5104*J5104&gt;1),"Yes","No")</f>
        <v>No</v>
      </c>
    </row>
    <row r="5105" customFormat="false" ht="15" hidden="false" customHeight="false" outlineLevel="0" collapsed="false">
      <c r="A5105" s="6" t="s">
        <v>152</v>
      </c>
      <c r="B5105" s="45" t="n">
        <v>43095</v>
      </c>
      <c r="C5105" s="6" t="s">
        <v>183</v>
      </c>
      <c r="D5105" s="6" t="s">
        <v>175</v>
      </c>
      <c r="E5105" s="6" t="s">
        <v>187</v>
      </c>
      <c r="F5105" s="34" t="n">
        <v>0.756369590759277</v>
      </c>
      <c r="G5105" s="34" t="n">
        <v>0.844770925961724</v>
      </c>
      <c r="H5105" s="34" t="n">
        <v>-0.088401335202447</v>
      </c>
      <c r="I5105" s="34" t="n">
        <v>-0.104645333410128</v>
      </c>
      <c r="J5105" s="35" t="n">
        <v>1.2</v>
      </c>
      <c r="K5105" s="6" t="n">
        <v>1</v>
      </c>
      <c r="L5105" s="35" t="n">
        <v>0.2</v>
      </c>
      <c r="M5105" s="6" t="str">
        <f aca="false">IF(I5105&lt;=0,"Below 0%",IF(I5105&lt;=0.05,"0-5%",IF(I5105&lt;=0.1,"5-10%",IF(I5105&lt;=0.2,"10-20%",IF(I5105&lt;=0.4,"20-40%","Above 40%")))))</f>
        <v>Below 0%</v>
      </c>
      <c r="N5105" s="6" t="str">
        <f aca="false">IF(AND(H5105&gt;=Summary!$B$25,I5105&gt;=Summary!$B$26,I5105&lt;=Summary!$B$27,J5105&gt;=Summary!$B$28,J5105&lt;=Summary!$B$29,F5105*J5105&gt;1),"Yes","No")</f>
        <v>No</v>
      </c>
    </row>
    <row r="5106" customFormat="false" ht="15" hidden="false" customHeight="false" outlineLevel="0" collapsed="false">
      <c r="A5106" s="6" t="s">
        <v>152</v>
      </c>
      <c r="B5106" s="45" t="n">
        <v>43095</v>
      </c>
      <c r="C5106" s="6" t="s">
        <v>183</v>
      </c>
      <c r="D5106" s="6" t="s">
        <v>175</v>
      </c>
      <c r="E5106" s="6" t="s">
        <v>174</v>
      </c>
      <c r="F5106" s="34" t="n">
        <v>0.19147689640522</v>
      </c>
      <c r="G5106" s="34" t="n">
        <v>0.11115406920549</v>
      </c>
      <c r="H5106" s="34" t="n">
        <v>0.08032282719973</v>
      </c>
      <c r="I5106" s="34" t="n">
        <v>0.722626061050788</v>
      </c>
      <c r="J5106" s="35" t="n">
        <v>9.12</v>
      </c>
      <c r="K5106" s="6" t="n">
        <v>0</v>
      </c>
      <c r="L5106" s="35" t="n">
        <v>-1</v>
      </c>
      <c r="M5106" s="6" t="str">
        <f aca="false">IF(I5106&lt;=0,"Below 0%",IF(I5106&lt;=0.05,"0-5%",IF(I5106&lt;=0.1,"5-10%",IF(I5106&lt;=0.2,"10-20%",IF(I5106&lt;=0.4,"20-40%","Above 40%")))))</f>
        <v>Above 40%</v>
      </c>
      <c r="N5106" s="6" t="str">
        <f aca="false">IF(AND(H5106&gt;=Summary!$B$25,I5106&gt;=Summary!$B$26,I5106&lt;=Summary!$B$27,J5106&gt;=Summary!$B$28,J5106&lt;=Summary!$B$29,F5106*J5106&gt;1),"Yes","No")</f>
        <v>No</v>
      </c>
    </row>
    <row r="5107" customFormat="false" ht="15" hidden="false" customHeight="false" outlineLevel="0" collapsed="false">
      <c r="A5107" s="6" t="s">
        <v>152</v>
      </c>
      <c r="B5107" s="45" t="n">
        <v>43095</v>
      </c>
      <c r="C5107" s="6" t="s">
        <v>183</v>
      </c>
      <c r="D5107" s="6" t="s">
        <v>175</v>
      </c>
      <c r="E5107" s="6" t="s">
        <v>177</v>
      </c>
      <c r="F5107" s="34" t="n">
        <v>0.0521534644067287</v>
      </c>
      <c r="G5107" s="34" t="n">
        <v>0.0440750048327856</v>
      </c>
      <c r="H5107" s="34" t="n">
        <v>0.00807845957394313</v>
      </c>
      <c r="I5107" s="34" t="n">
        <v>0.183288909543894</v>
      </c>
      <c r="J5107" s="35" t="n">
        <v>23</v>
      </c>
      <c r="K5107" s="6" t="n">
        <v>0</v>
      </c>
      <c r="L5107" s="35" t="n">
        <v>-1</v>
      </c>
      <c r="M5107" s="6" t="str">
        <f aca="false">IF(I5107&lt;=0,"Below 0%",IF(I5107&lt;=0.05,"0-5%",IF(I5107&lt;=0.1,"5-10%",IF(I5107&lt;=0.2,"10-20%",IF(I5107&lt;=0.4,"20-40%","Above 40%")))))</f>
        <v>10-20%</v>
      </c>
      <c r="N5107" s="6" t="str">
        <f aca="false">IF(AND(H5107&gt;=Summary!$B$25,I5107&gt;=Summary!$B$26,I5107&lt;=Summary!$B$27,J5107&gt;=Summary!$B$28,J5107&lt;=Summary!$B$29,F5107*J5107&gt;1),"Yes","No")</f>
        <v>No</v>
      </c>
    </row>
    <row r="5108" customFormat="false" ht="15" hidden="false" customHeight="false" outlineLevel="0" collapsed="false">
      <c r="A5108" s="6" t="s">
        <v>152</v>
      </c>
      <c r="B5108" s="45" t="n">
        <v>43095</v>
      </c>
      <c r="C5108" s="6" t="s">
        <v>176</v>
      </c>
      <c r="D5108" s="6" t="s">
        <v>196</v>
      </c>
      <c r="E5108" s="6" t="s">
        <v>187</v>
      </c>
      <c r="F5108" s="34" t="n">
        <v>0.785264909267426</v>
      </c>
      <c r="G5108" s="34" t="n">
        <v>0.787982832618026</v>
      </c>
      <c r="H5108" s="34" t="n">
        <v>-0.00271792335060017</v>
      </c>
      <c r="I5108" s="34" t="n">
        <v>-0.00344921645255902</v>
      </c>
      <c r="J5108" s="35" t="n">
        <v>1.3</v>
      </c>
      <c r="K5108" s="6" t="n">
        <v>0</v>
      </c>
      <c r="L5108" s="35" t="n">
        <v>-1</v>
      </c>
      <c r="M5108" s="6" t="str">
        <f aca="false">IF(I5108&lt;=0,"Below 0%",IF(I5108&lt;=0.05,"0-5%",IF(I5108&lt;=0.1,"5-10%",IF(I5108&lt;=0.2,"10-20%",IF(I5108&lt;=0.4,"20-40%","Above 40%")))))</f>
        <v>Below 0%</v>
      </c>
      <c r="N5108" s="6" t="str">
        <f aca="false">IF(AND(H5108&gt;=Summary!$B$25,I5108&gt;=Summary!$B$26,I5108&lt;=Summary!$B$27,J5108&gt;=Summary!$B$28,J5108&lt;=Summary!$B$29,F5108*J5108&gt;1),"Yes","No")</f>
        <v>No</v>
      </c>
    </row>
    <row r="5109" customFormat="false" ht="15" hidden="false" customHeight="false" outlineLevel="0" collapsed="false">
      <c r="A5109" s="6" t="s">
        <v>152</v>
      </c>
      <c r="B5109" s="45" t="n">
        <v>43095</v>
      </c>
      <c r="C5109" s="6" t="s">
        <v>176</v>
      </c>
      <c r="D5109" s="6" t="s">
        <v>196</v>
      </c>
      <c r="E5109" s="6" t="s">
        <v>174</v>
      </c>
      <c r="F5109" s="34" t="n">
        <v>0.135898485779762</v>
      </c>
      <c r="G5109" s="34" t="n">
        <v>0.151759656652361</v>
      </c>
      <c r="H5109" s="34" t="n">
        <v>-0.0158611708725983</v>
      </c>
      <c r="I5109" s="34" t="n">
        <v>-0.10451506824987</v>
      </c>
      <c r="J5109" s="35" t="n">
        <v>6.75</v>
      </c>
      <c r="K5109" s="6" t="n">
        <v>1</v>
      </c>
      <c r="L5109" s="35" t="n">
        <v>5.75</v>
      </c>
      <c r="M5109" s="6" t="str">
        <f aca="false">IF(I5109&lt;=0,"Below 0%",IF(I5109&lt;=0.05,"0-5%",IF(I5109&lt;=0.1,"5-10%",IF(I5109&lt;=0.2,"10-20%",IF(I5109&lt;=0.4,"20-40%","Above 40%")))))</f>
        <v>Below 0%</v>
      </c>
      <c r="N5109" s="6" t="str">
        <f aca="false">IF(AND(H5109&gt;=Summary!$B$25,I5109&gt;=Summary!$B$26,I5109&lt;=Summary!$B$27,J5109&gt;=Summary!$B$28,J5109&lt;=Summary!$B$29,F5109*J5109&gt;1),"Yes","No")</f>
        <v>No</v>
      </c>
    </row>
    <row r="5110" customFormat="false" ht="15" hidden="false" customHeight="false" outlineLevel="0" collapsed="false">
      <c r="A5110" s="6" t="s">
        <v>152</v>
      </c>
      <c r="B5110" s="45" t="n">
        <v>43095</v>
      </c>
      <c r="C5110" s="6" t="s">
        <v>176</v>
      </c>
      <c r="D5110" s="6" t="s">
        <v>196</v>
      </c>
      <c r="E5110" s="6" t="s">
        <v>177</v>
      </c>
      <c r="F5110" s="34" t="n">
        <v>0.0788365751504898</v>
      </c>
      <c r="G5110" s="34" t="n">
        <v>0.0602575107296137</v>
      </c>
      <c r="H5110" s="34" t="n">
        <v>0.0185790644208761</v>
      </c>
      <c r="I5110" s="34" t="n">
        <v>0.308327778494596</v>
      </c>
      <c r="J5110" s="35" t="n">
        <v>17</v>
      </c>
      <c r="K5110" s="6" t="n">
        <v>0</v>
      </c>
      <c r="L5110" s="35" t="n">
        <v>-1</v>
      </c>
      <c r="M5110" s="6" t="str">
        <f aca="false">IF(I5110&lt;=0,"Below 0%",IF(I5110&lt;=0.05,"0-5%",IF(I5110&lt;=0.1,"5-10%",IF(I5110&lt;=0.2,"10-20%",IF(I5110&lt;=0.4,"20-40%","Above 40%")))))</f>
        <v>20-40%</v>
      </c>
      <c r="N5110" s="6" t="str">
        <f aca="false">IF(AND(H5110&gt;=Summary!$B$25,I5110&gt;=Summary!$B$26,I5110&lt;=Summary!$B$27,J5110&gt;=Summary!$B$28,J5110&lt;=Summary!$B$29,F5110*J5110&gt;1),"Yes","No")</f>
        <v>No</v>
      </c>
    </row>
    <row r="5111" customFormat="false" ht="15" hidden="false" customHeight="false" outlineLevel="0" collapsed="false">
      <c r="A5111" s="6" t="s">
        <v>152</v>
      </c>
      <c r="B5111" s="45" t="n">
        <v>43095</v>
      </c>
      <c r="C5111" s="6" t="s">
        <v>181</v>
      </c>
      <c r="D5111" s="6" t="s">
        <v>179</v>
      </c>
      <c r="E5111" s="6" t="s">
        <v>187</v>
      </c>
      <c r="F5111" s="34" t="n">
        <v>0.815490484237671</v>
      </c>
      <c r="G5111" s="34" t="n">
        <v>0.72204941396317</v>
      </c>
      <c r="H5111" s="34" t="n">
        <v>0.0934410702745007</v>
      </c>
      <c r="I5111" s="34" t="n">
        <v>0.129410907989833</v>
      </c>
      <c r="J5111" s="35" t="n">
        <v>1.42</v>
      </c>
      <c r="K5111" s="6" t="n">
        <v>1</v>
      </c>
      <c r="L5111" s="35" t="n">
        <v>0.42</v>
      </c>
      <c r="M5111" s="6" t="str">
        <f aca="false">IF(I5111&lt;=0,"Below 0%",IF(I5111&lt;=0.05,"0-5%",IF(I5111&lt;=0.1,"5-10%",IF(I5111&lt;=0.2,"10-20%",IF(I5111&lt;=0.4,"20-40%","Above 40%")))))</f>
        <v>10-20%</v>
      </c>
      <c r="N5111" s="6" t="str">
        <f aca="false">IF(AND(H5111&gt;=Summary!$B$25,I5111&gt;=Summary!$B$26,I5111&lt;=Summary!$B$27,J5111&gt;=Summary!$B$28,J5111&lt;=Summary!$B$29,F5111*J5111&gt;1),"Yes","No")</f>
        <v>No</v>
      </c>
    </row>
    <row r="5112" customFormat="false" ht="15" hidden="false" customHeight="false" outlineLevel="0" collapsed="false">
      <c r="A5112" s="6" t="s">
        <v>152</v>
      </c>
      <c r="B5112" s="45" t="n">
        <v>43095</v>
      </c>
      <c r="C5112" s="6" t="s">
        <v>181</v>
      </c>
      <c r="D5112" s="6" t="s">
        <v>179</v>
      </c>
      <c r="E5112" s="6" t="s">
        <v>174</v>
      </c>
      <c r="F5112" s="34" t="n">
        <v>0.1245476603508</v>
      </c>
      <c r="G5112" s="34" t="n">
        <v>0.184740570779766</v>
      </c>
      <c r="H5112" s="34" t="n">
        <v>-0.0601929104289665</v>
      </c>
      <c r="I5112" s="34" t="n">
        <v>-0.325823992937231</v>
      </c>
      <c r="J5112" s="35" t="n">
        <v>5.55</v>
      </c>
      <c r="K5112" s="6" t="n">
        <v>0</v>
      </c>
      <c r="L5112" s="35" t="n">
        <v>-1</v>
      </c>
      <c r="M5112" s="6" t="str">
        <f aca="false">IF(I5112&lt;=0,"Below 0%",IF(I5112&lt;=0.05,"0-5%",IF(I5112&lt;=0.1,"5-10%",IF(I5112&lt;=0.2,"10-20%",IF(I5112&lt;=0.4,"20-40%","Above 40%")))))</f>
        <v>Below 0%</v>
      </c>
      <c r="N5112" s="6" t="str">
        <f aca="false">IF(AND(H5112&gt;=Summary!$B$25,I5112&gt;=Summary!$B$26,I5112&lt;=Summary!$B$27,J5112&gt;=Summary!$B$28,J5112&lt;=Summary!$B$29,F5112*J5112&gt;1),"Yes","No")</f>
        <v>No</v>
      </c>
    </row>
    <row r="5113" customFormat="false" ht="15" hidden="false" customHeight="false" outlineLevel="0" collapsed="false">
      <c r="A5113" s="6" t="s">
        <v>152</v>
      </c>
      <c r="B5113" s="45" t="n">
        <v>43095</v>
      </c>
      <c r="C5113" s="6" t="s">
        <v>181</v>
      </c>
      <c r="D5113" s="6" t="s">
        <v>179</v>
      </c>
      <c r="E5113" s="6" t="s">
        <v>177</v>
      </c>
      <c r="F5113" s="34" t="n">
        <v>0.0599618516862392</v>
      </c>
      <c r="G5113" s="34" t="n">
        <v>0.0932100152570638</v>
      </c>
      <c r="H5113" s="34" t="n">
        <v>-0.0332481635708245</v>
      </c>
      <c r="I5113" s="34" t="n">
        <v>-0.35670162137759</v>
      </c>
      <c r="J5113" s="35" t="n">
        <v>11</v>
      </c>
      <c r="K5113" s="6" t="n">
        <v>0</v>
      </c>
      <c r="L5113" s="35" t="n">
        <v>-1</v>
      </c>
      <c r="M5113" s="6" t="str">
        <f aca="false">IF(I5113&lt;=0,"Below 0%",IF(I5113&lt;=0.05,"0-5%",IF(I5113&lt;=0.1,"5-10%",IF(I5113&lt;=0.2,"10-20%",IF(I5113&lt;=0.4,"20-40%","Above 40%")))))</f>
        <v>Below 0%</v>
      </c>
      <c r="N5113" s="6" t="str">
        <f aca="false">IF(AND(H5113&gt;=Summary!$B$25,I5113&gt;=Summary!$B$26,I5113&lt;=Summary!$B$27,J5113&gt;=Summary!$B$28,J5113&lt;=Summary!$B$29,F5113*J5113&gt;1),"Yes","No")</f>
        <v>No</v>
      </c>
    </row>
    <row r="5114" customFormat="false" ht="15" hidden="false" customHeight="false" outlineLevel="0" collapsed="false">
      <c r="A5114" s="6" t="s">
        <v>152</v>
      </c>
      <c r="B5114" s="45" t="n">
        <v>43095</v>
      </c>
      <c r="C5114" s="6" t="s">
        <v>198</v>
      </c>
      <c r="D5114" s="6" t="s">
        <v>195</v>
      </c>
      <c r="E5114" s="6" t="s">
        <v>187</v>
      </c>
      <c r="F5114" s="34" t="n">
        <v>0.302334576845169</v>
      </c>
      <c r="G5114" s="34" t="n">
        <v>0.382275656023901</v>
      </c>
      <c r="H5114" s="34" t="n">
        <v>-0.0799410791787322</v>
      </c>
      <c r="I5114" s="34" t="n">
        <v>-0.209118937915665</v>
      </c>
      <c r="J5114" s="35" t="n">
        <v>2.62</v>
      </c>
      <c r="K5114" s="6" t="n">
        <v>1</v>
      </c>
      <c r="L5114" s="35" t="n">
        <v>1.62</v>
      </c>
      <c r="M5114" s="6" t="str">
        <f aca="false">IF(I5114&lt;=0,"Below 0%",IF(I5114&lt;=0.05,"0-5%",IF(I5114&lt;=0.1,"5-10%",IF(I5114&lt;=0.2,"10-20%",IF(I5114&lt;=0.4,"20-40%","Above 40%")))))</f>
        <v>Below 0%</v>
      </c>
      <c r="N5114" s="6" t="str">
        <f aca="false">IF(AND(H5114&gt;=Summary!$B$25,I5114&gt;=Summary!$B$26,I5114&lt;=Summary!$B$27,J5114&gt;=Summary!$B$28,J5114&lt;=Summary!$B$29,F5114*J5114&gt;1),"Yes","No")</f>
        <v>No</v>
      </c>
    </row>
    <row r="5115" customFormat="false" ht="15" hidden="false" customHeight="false" outlineLevel="0" collapsed="false">
      <c r="A5115" s="6" t="s">
        <v>152</v>
      </c>
      <c r="B5115" s="45" t="n">
        <v>43095</v>
      </c>
      <c r="C5115" s="6" t="s">
        <v>198</v>
      </c>
      <c r="D5115" s="6" t="s">
        <v>195</v>
      </c>
      <c r="E5115" s="6" t="s">
        <v>174</v>
      </c>
      <c r="F5115" s="34" t="n">
        <v>0.150505140423775</v>
      </c>
      <c r="G5115" s="34" t="n">
        <v>0.278211727439617</v>
      </c>
      <c r="H5115" s="34" t="n">
        <v>-0.127706587015842</v>
      </c>
      <c r="I5115" s="34" t="n">
        <v>-0.459026613260074</v>
      </c>
      <c r="J5115" s="35" t="n">
        <v>3.6</v>
      </c>
      <c r="K5115" s="6" t="n">
        <v>0</v>
      </c>
      <c r="L5115" s="35" t="n">
        <v>-1</v>
      </c>
      <c r="M5115" s="6" t="str">
        <f aca="false">IF(I5115&lt;=0,"Below 0%",IF(I5115&lt;=0.05,"0-5%",IF(I5115&lt;=0.1,"5-10%",IF(I5115&lt;=0.2,"10-20%",IF(I5115&lt;=0.4,"20-40%","Above 40%")))))</f>
        <v>Below 0%</v>
      </c>
      <c r="N5115" s="6" t="str">
        <f aca="false">IF(AND(H5115&gt;=Summary!$B$25,I5115&gt;=Summary!$B$26,I5115&lt;=Summary!$B$27,J5115&gt;=Summary!$B$28,J5115&lt;=Summary!$B$29,F5115*J5115&gt;1),"Yes","No")</f>
        <v>No</v>
      </c>
    </row>
    <row r="5116" customFormat="false" ht="15" hidden="false" customHeight="false" outlineLevel="0" collapsed="false">
      <c r="A5116" s="6" t="s">
        <v>152</v>
      </c>
      <c r="B5116" s="45" t="n">
        <v>43095</v>
      </c>
      <c r="C5116" s="6" t="s">
        <v>198</v>
      </c>
      <c r="D5116" s="6" t="s">
        <v>195</v>
      </c>
      <c r="E5116" s="6" t="s">
        <v>177</v>
      </c>
      <c r="F5116" s="34" t="n">
        <v>0.547160267829895</v>
      </c>
      <c r="G5116" s="34" t="n">
        <v>0.339512616536482</v>
      </c>
      <c r="H5116" s="34" t="n">
        <v>0.207647651293413</v>
      </c>
      <c r="I5116" s="34" t="n">
        <v>0.611605110324673</v>
      </c>
      <c r="J5116" s="35" t="n">
        <v>2.95</v>
      </c>
      <c r="K5116" s="6" t="n">
        <v>0</v>
      </c>
      <c r="L5116" s="35" t="n">
        <v>-1</v>
      </c>
      <c r="M5116" s="6" t="str">
        <f aca="false">IF(I5116&lt;=0,"Below 0%",IF(I5116&lt;=0.05,"0-5%",IF(I5116&lt;=0.1,"5-10%",IF(I5116&lt;=0.2,"10-20%",IF(I5116&lt;=0.4,"20-40%","Above 40%")))))</f>
        <v>Above 40%</v>
      </c>
      <c r="N5116" s="6" t="str">
        <f aca="false">IF(AND(H5116&gt;=Summary!$B$25,I5116&gt;=Summary!$B$26,I5116&lt;=Summary!$B$27,J5116&gt;=Summary!$B$28,J5116&lt;=Summary!$B$29,F5116*J5116&gt;1),"Yes","No")</f>
        <v>No</v>
      </c>
    </row>
    <row r="5117" customFormat="false" ht="15" hidden="false" customHeight="false" outlineLevel="0" collapsed="false">
      <c r="A5117" s="6" t="s">
        <v>152</v>
      </c>
      <c r="B5117" s="45" t="n">
        <v>43095</v>
      </c>
      <c r="C5117" s="6" t="s">
        <v>178</v>
      </c>
      <c r="D5117" s="6" t="s">
        <v>173</v>
      </c>
      <c r="E5117" s="6" t="s">
        <v>187</v>
      </c>
      <c r="F5117" s="34" t="n">
        <v>0.346918135881424</v>
      </c>
      <c r="G5117" s="34" t="n">
        <v>0.388180764774044</v>
      </c>
      <c r="H5117" s="34" t="n">
        <v>-0.0412626288926201</v>
      </c>
      <c r="I5117" s="34" t="n">
        <v>-0.106297458908451</v>
      </c>
      <c r="J5117" s="35" t="n">
        <v>2.6</v>
      </c>
      <c r="K5117" s="6" t="n">
        <v>0</v>
      </c>
      <c r="L5117" s="35" t="n">
        <v>-1</v>
      </c>
      <c r="M5117" s="6" t="str">
        <f aca="false">IF(I5117&lt;=0,"Below 0%",IF(I5117&lt;=0.05,"0-5%",IF(I5117&lt;=0.1,"5-10%",IF(I5117&lt;=0.2,"10-20%",IF(I5117&lt;=0.4,"20-40%","Above 40%")))))</f>
        <v>Below 0%</v>
      </c>
      <c r="N5117" s="6" t="str">
        <f aca="false">IF(AND(H5117&gt;=Summary!$B$25,I5117&gt;=Summary!$B$26,I5117&lt;=Summary!$B$27,J5117&gt;=Summary!$B$28,J5117&lt;=Summary!$B$29,F5117*J5117&gt;1),"Yes","No")</f>
        <v>No</v>
      </c>
    </row>
    <row r="5118" customFormat="false" ht="15" hidden="false" customHeight="false" outlineLevel="0" collapsed="false">
      <c r="A5118" s="6" t="s">
        <v>152</v>
      </c>
      <c r="B5118" s="45" t="n">
        <v>43095</v>
      </c>
      <c r="C5118" s="6" t="s">
        <v>178</v>
      </c>
      <c r="D5118" s="6" t="s">
        <v>173</v>
      </c>
      <c r="E5118" s="6" t="s">
        <v>174</v>
      </c>
      <c r="F5118" s="34" t="n">
        <v>0.334185868501663</v>
      </c>
      <c r="G5118" s="34" t="n">
        <v>0.310544611819235</v>
      </c>
      <c r="H5118" s="34" t="n">
        <v>0.023641256682428</v>
      </c>
      <c r="I5118" s="34" t="n">
        <v>0.0761283750631914</v>
      </c>
      <c r="J5118" s="35" t="n">
        <v>3.25</v>
      </c>
      <c r="K5118" s="6" t="n">
        <v>1</v>
      </c>
      <c r="L5118" s="35" t="n">
        <v>2.25</v>
      </c>
      <c r="M5118" s="6" t="str">
        <f aca="false">IF(I5118&lt;=0,"Below 0%",IF(I5118&lt;=0.05,"0-5%",IF(I5118&lt;=0.1,"5-10%",IF(I5118&lt;=0.2,"10-20%",IF(I5118&lt;=0.4,"20-40%","Above 40%")))))</f>
        <v>5-10%</v>
      </c>
      <c r="N5118" s="6" t="str">
        <f aca="false">IF(AND(H5118&gt;=Summary!$B$25,I5118&gt;=Summary!$B$26,I5118&lt;=Summary!$B$27,J5118&gt;=Summary!$B$28,J5118&lt;=Summary!$B$29,F5118*J5118&gt;1),"Yes","No")</f>
        <v>No</v>
      </c>
    </row>
    <row r="5119" customFormat="false" ht="15" hidden="false" customHeight="false" outlineLevel="0" collapsed="false">
      <c r="A5119" s="6" t="s">
        <v>152</v>
      </c>
      <c r="B5119" s="45" t="n">
        <v>43095</v>
      </c>
      <c r="C5119" s="6" t="s">
        <v>178</v>
      </c>
      <c r="D5119" s="6" t="s">
        <v>173</v>
      </c>
      <c r="E5119" s="6" t="s">
        <v>177</v>
      </c>
      <c r="F5119" s="34" t="n">
        <v>0.318896025419235</v>
      </c>
      <c r="G5119" s="34" t="n">
        <v>0.301274623406721</v>
      </c>
      <c r="H5119" s="34" t="n">
        <v>0.0176214020125145</v>
      </c>
      <c r="I5119" s="34" t="n">
        <v>0.0584894997569232</v>
      </c>
      <c r="J5119" s="35" t="n">
        <v>3.35</v>
      </c>
      <c r="K5119" s="6" t="n">
        <v>0</v>
      </c>
      <c r="L5119" s="35" t="n">
        <v>-1</v>
      </c>
      <c r="M5119" s="6" t="str">
        <f aca="false">IF(I5119&lt;=0,"Below 0%",IF(I5119&lt;=0.05,"0-5%",IF(I5119&lt;=0.1,"5-10%",IF(I5119&lt;=0.2,"10-20%",IF(I5119&lt;=0.4,"20-40%","Above 40%")))))</f>
        <v>5-10%</v>
      </c>
      <c r="N5119" s="6" t="str">
        <f aca="false">IF(AND(H5119&gt;=Summary!$B$25,I5119&gt;=Summary!$B$26,I5119&lt;=Summary!$B$27,J5119&gt;=Summary!$B$28,J5119&lt;=Summary!$B$29,F5119*J5119&gt;1),"Yes","No")</f>
        <v>No</v>
      </c>
    </row>
    <row r="5120" customFormat="false" ht="15" hidden="false" customHeight="false" outlineLevel="0" collapsed="false">
      <c r="A5120" s="6" t="s">
        <v>152</v>
      </c>
      <c r="B5120" s="45" t="n">
        <v>43096</v>
      </c>
      <c r="C5120" s="6" t="s">
        <v>188</v>
      </c>
      <c r="D5120" s="6" t="s">
        <v>194</v>
      </c>
      <c r="E5120" s="6" t="s">
        <v>187</v>
      </c>
      <c r="F5120" s="34" t="n">
        <v>0.197042912244797</v>
      </c>
      <c r="G5120" s="34" t="n">
        <v>0.0684583257672054</v>
      </c>
      <c r="H5120" s="34" t="n">
        <v>0.128584586477591</v>
      </c>
      <c r="I5120" s="34" t="n">
        <v>1.87828996745914</v>
      </c>
      <c r="J5120" s="35" t="n">
        <v>15</v>
      </c>
      <c r="K5120" s="6" t="n">
        <v>0</v>
      </c>
      <c r="L5120" s="35" t="n">
        <v>-1</v>
      </c>
      <c r="M5120" s="6" t="str">
        <f aca="false">IF(I5120&lt;=0,"Below 0%",IF(I5120&lt;=0.05,"0-5%",IF(I5120&lt;=0.1,"5-10%",IF(I5120&lt;=0.2,"10-20%",IF(I5120&lt;=0.4,"20-40%","Above 40%")))))</f>
        <v>Above 40%</v>
      </c>
      <c r="N5120" s="6" t="str">
        <f aca="false">IF(AND(H5120&gt;=Summary!$B$25,I5120&gt;=Summary!$B$26,I5120&lt;=Summary!$B$27,J5120&gt;=Summary!$B$28,J5120&lt;=Summary!$B$29,F5120*J5120&gt;1),"Yes","No")</f>
        <v>No</v>
      </c>
    </row>
    <row r="5121" customFormat="false" ht="15" hidden="false" customHeight="false" outlineLevel="0" collapsed="false">
      <c r="A5121" s="6" t="s">
        <v>152</v>
      </c>
      <c r="B5121" s="45" t="n">
        <v>43096</v>
      </c>
      <c r="C5121" s="6" t="s">
        <v>188</v>
      </c>
      <c r="D5121" s="6" t="s">
        <v>194</v>
      </c>
      <c r="E5121" s="6" t="s">
        <v>174</v>
      </c>
      <c r="F5121" s="34" t="n">
        <v>0.161254227161408</v>
      </c>
      <c r="G5121" s="34" t="n">
        <v>0.141637915380425</v>
      </c>
      <c r="H5121" s="34" t="n">
        <v>0.0196163117809826</v>
      </c>
      <c r="I5121" s="34" t="n">
        <v>0.13849619099727</v>
      </c>
      <c r="J5121" s="35" t="n">
        <v>7.25</v>
      </c>
      <c r="K5121" s="6" t="n">
        <v>0</v>
      </c>
      <c r="L5121" s="35" t="n">
        <v>-1</v>
      </c>
      <c r="M5121" s="6" t="str">
        <f aca="false">IF(I5121&lt;=0,"Below 0%",IF(I5121&lt;=0.05,"0-5%",IF(I5121&lt;=0.1,"5-10%",IF(I5121&lt;=0.2,"10-20%",IF(I5121&lt;=0.4,"20-40%","Above 40%")))))</f>
        <v>10-20%</v>
      </c>
      <c r="N5121" s="6" t="str">
        <f aca="false">IF(AND(H5121&gt;=Summary!$B$25,I5121&gt;=Summary!$B$26,I5121&lt;=Summary!$B$27,J5121&gt;=Summary!$B$28,J5121&lt;=Summary!$B$29,F5121*J5121&gt;1),"Yes","No")</f>
        <v>No</v>
      </c>
    </row>
    <row r="5122" customFormat="false" ht="15" hidden="false" customHeight="false" outlineLevel="0" collapsed="false">
      <c r="A5122" s="6" t="s">
        <v>152</v>
      </c>
      <c r="B5122" s="45" t="n">
        <v>43096</v>
      </c>
      <c r="C5122" s="6" t="s">
        <v>188</v>
      </c>
      <c r="D5122" s="6" t="s">
        <v>194</v>
      </c>
      <c r="E5122" s="6" t="s">
        <v>177</v>
      </c>
      <c r="F5122" s="34" t="n">
        <v>0.641702830791473</v>
      </c>
      <c r="G5122" s="34" t="n">
        <v>0.78990375885237</v>
      </c>
      <c r="H5122" s="34" t="n">
        <v>-0.148200928060896</v>
      </c>
      <c r="I5122" s="34" t="n">
        <v>-0.187618968007208</v>
      </c>
      <c r="J5122" s="35" t="n">
        <v>1.3</v>
      </c>
      <c r="K5122" s="6" t="n">
        <v>1</v>
      </c>
      <c r="L5122" s="35" t="n">
        <v>0.3</v>
      </c>
      <c r="M5122" s="6" t="str">
        <f aca="false">IF(I5122&lt;=0,"Below 0%",IF(I5122&lt;=0.05,"0-5%",IF(I5122&lt;=0.1,"5-10%",IF(I5122&lt;=0.2,"10-20%",IF(I5122&lt;=0.4,"20-40%","Above 40%")))))</f>
        <v>Below 0%</v>
      </c>
      <c r="N5122" s="6" t="str">
        <f aca="false">IF(AND(H5122&gt;=Summary!$B$25,I5122&gt;=Summary!$B$26,I5122&lt;=Summary!$B$27,J5122&gt;=Summary!$B$28,J5122&lt;=Summary!$B$29,F5122*J5122&gt;1),"Yes","No")</f>
        <v>No</v>
      </c>
    </row>
    <row r="5123" customFormat="false" ht="15" hidden="false" customHeight="false" outlineLevel="0" collapsed="false">
      <c r="A5123" s="6" t="s">
        <v>152</v>
      </c>
      <c r="B5123" s="45" t="n">
        <v>43097</v>
      </c>
      <c r="C5123" s="6" t="s">
        <v>180</v>
      </c>
      <c r="D5123" s="6" t="s">
        <v>185</v>
      </c>
      <c r="E5123" s="6" t="s">
        <v>187</v>
      </c>
      <c r="F5123" s="34" t="n">
        <v>0.314805716276169</v>
      </c>
      <c r="G5123" s="34" t="n">
        <v>0.210472208895895</v>
      </c>
      <c r="H5123" s="34" t="n">
        <v>0.104333507380274</v>
      </c>
      <c r="I5123" s="34" t="n">
        <v>0.495711561766714</v>
      </c>
      <c r="J5123" s="35" t="n">
        <v>4.8</v>
      </c>
      <c r="K5123" s="6" t="n">
        <v>0</v>
      </c>
      <c r="L5123" s="35" t="n">
        <v>-1</v>
      </c>
      <c r="M5123" s="6" t="str">
        <f aca="false">IF(I5123&lt;=0,"Below 0%",IF(I5123&lt;=0.05,"0-5%",IF(I5123&lt;=0.1,"5-10%",IF(I5123&lt;=0.2,"10-20%",IF(I5123&lt;=0.4,"20-40%","Above 40%")))))</f>
        <v>Above 40%</v>
      </c>
      <c r="N5123" s="6" t="str">
        <f aca="false">IF(AND(H5123&gt;=Summary!$B$25,I5123&gt;=Summary!$B$26,I5123&lt;=Summary!$B$27,J5123&gt;=Summary!$B$28,J5123&lt;=Summary!$B$29,F5123*J5123&gt;1),"Yes","No")</f>
        <v>No</v>
      </c>
    </row>
    <row r="5124" customFormat="false" ht="15" hidden="false" customHeight="false" outlineLevel="0" collapsed="false">
      <c r="A5124" s="6" t="s">
        <v>152</v>
      </c>
      <c r="B5124" s="45" t="n">
        <v>43097</v>
      </c>
      <c r="C5124" s="6" t="s">
        <v>180</v>
      </c>
      <c r="D5124" s="6" t="s">
        <v>185</v>
      </c>
      <c r="E5124" s="6" t="s">
        <v>174</v>
      </c>
      <c r="F5124" s="34" t="n">
        <v>0.194268345832825</v>
      </c>
      <c r="G5124" s="34" t="n">
        <v>0.243437735590433</v>
      </c>
      <c r="H5124" s="34" t="n">
        <v>-0.0491693897576078</v>
      </c>
      <c r="I5124" s="34" t="n">
        <v>-0.201979326000353</v>
      </c>
      <c r="J5124" s="35" t="n">
        <v>4.15</v>
      </c>
      <c r="K5124" s="6" t="n">
        <v>0</v>
      </c>
      <c r="L5124" s="35" t="n">
        <v>-1</v>
      </c>
      <c r="M5124" s="6" t="str">
        <f aca="false">IF(I5124&lt;=0,"Below 0%",IF(I5124&lt;=0.05,"0-5%",IF(I5124&lt;=0.1,"5-10%",IF(I5124&lt;=0.2,"10-20%",IF(I5124&lt;=0.4,"20-40%","Above 40%")))))</f>
        <v>Below 0%</v>
      </c>
      <c r="N5124" s="6" t="str">
        <f aca="false">IF(AND(H5124&gt;=Summary!$B$25,I5124&gt;=Summary!$B$26,I5124&lt;=Summary!$B$27,J5124&gt;=Summary!$B$28,J5124&lt;=Summary!$B$29,F5124*J5124&gt;1),"Yes","No")</f>
        <v>No</v>
      </c>
    </row>
    <row r="5125" customFormat="false" ht="15" hidden="false" customHeight="false" outlineLevel="0" collapsed="false">
      <c r="A5125" s="6" t="s">
        <v>152</v>
      </c>
      <c r="B5125" s="45" t="n">
        <v>43097</v>
      </c>
      <c r="C5125" s="6" t="s">
        <v>180</v>
      </c>
      <c r="D5125" s="6" t="s">
        <v>185</v>
      </c>
      <c r="E5125" s="6" t="s">
        <v>177</v>
      </c>
      <c r="F5125" s="34" t="n">
        <v>0.490925967693329</v>
      </c>
      <c r="G5125" s="34" t="n">
        <v>0.546090055513673</v>
      </c>
      <c r="H5125" s="34" t="n">
        <v>-0.055164087820344</v>
      </c>
      <c r="I5125" s="34" t="n">
        <v>-0.101016466539488</v>
      </c>
      <c r="J5125" s="35" t="n">
        <v>1.85</v>
      </c>
      <c r="K5125" s="6" t="n">
        <v>1</v>
      </c>
      <c r="L5125" s="35" t="n">
        <v>0.85</v>
      </c>
      <c r="M5125" s="6" t="str">
        <f aca="false">IF(I5125&lt;=0,"Below 0%",IF(I5125&lt;=0.05,"0-5%",IF(I5125&lt;=0.1,"5-10%",IF(I5125&lt;=0.2,"10-20%",IF(I5125&lt;=0.4,"20-40%","Above 40%")))))</f>
        <v>Below 0%</v>
      </c>
      <c r="N5125" s="6" t="str">
        <f aca="false">IF(AND(H5125&gt;=Summary!$B$25,I5125&gt;=Summary!$B$26,I5125&lt;=Summary!$B$27,J5125&gt;=Summary!$B$28,J5125&lt;=Summary!$B$29,F5125*J5125&gt;1),"Yes","No")</f>
        <v>No</v>
      </c>
    </row>
    <row r="5126" customFormat="false" ht="15" hidden="false" customHeight="false" outlineLevel="0" collapsed="false">
      <c r="A5126" s="6" t="s">
        <v>152</v>
      </c>
      <c r="B5126" s="45" t="n">
        <v>43099</v>
      </c>
      <c r="C5126" s="6" t="s">
        <v>199</v>
      </c>
      <c r="D5126" s="6" t="s">
        <v>173</v>
      </c>
      <c r="E5126" s="6" t="s">
        <v>187</v>
      </c>
      <c r="F5126" s="34" t="n">
        <v>0.477288126945496</v>
      </c>
      <c r="G5126" s="34" t="n">
        <v>0.412092422151976</v>
      </c>
      <c r="H5126" s="34" t="n">
        <v>0.0651957047935196</v>
      </c>
      <c r="I5126" s="34" t="n">
        <v>0.158206512153422</v>
      </c>
      <c r="J5126" s="35" t="n">
        <v>2.45</v>
      </c>
      <c r="K5126" s="6" t="n">
        <v>1</v>
      </c>
      <c r="L5126" s="35" t="n">
        <v>1.45</v>
      </c>
      <c r="M5126" s="6" t="str">
        <f aca="false">IF(I5126&lt;=0,"Below 0%",IF(I5126&lt;=0.05,"0-5%",IF(I5126&lt;=0.1,"5-10%",IF(I5126&lt;=0.2,"10-20%",IF(I5126&lt;=0.4,"20-40%","Above 40%")))))</f>
        <v>10-20%</v>
      </c>
      <c r="N5126" s="6" t="str">
        <f aca="false">IF(AND(H5126&gt;=Summary!$B$25,I5126&gt;=Summary!$B$26,I5126&lt;=Summary!$B$27,J5126&gt;=Summary!$B$28,J5126&lt;=Summary!$B$29,F5126*J5126&gt;1),"Yes","No")</f>
        <v>Yes</v>
      </c>
    </row>
    <row r="5127" customFormat="false" ht="15" hidden="false" customHeight="false" outlineLevel="0" collapsed="false">
      <c r="A5127" s="6" t="s">
        <v>152</v>
      </c>
      <c r="B5127" s="45" t="n">
        <v>43099</v>
      </c>
      <c r="C5127" s="6" t="s">
        <v>199</v>
      </c>
      <c r="D5127" s="6" t="s">
        <v>173</v>
      </c>
      <c r="E5127" s="6" t="s">
        <v>174</v>
      </c>
      <c r="F5127" s="34" t="n">
        <v>0.274913907051086</v>
      </c>
      <c r="G5127" s="34" t="n">
        <v>0.296948951256571</v>
      </c>
      <c r="H5127" s="34" t="n">
        <v>-0.0220350442054846</v>
      </c>
      <c r="I5127" s="34" t="n">
        <v>-0.0742048224526167</v>
      </c>
      <c r="J5127" s="35" t="n">
        <v>3.4</v>
      </c>
      <c r="K5127" s="6" t="n">
        <v>0</v>
      </c>
      <c r="L5127" s="35" t="n">
        <v>-1</v>
      </c>
      <c r="M5127" s="6" t="str">
        <f aca="false">IF(I5127&lt;=0,"Below 0%",IF(I5127&lt;=0.05,"0-5%",IF(I5127&lt;=0.1,"5-10%",IF(I5127&lt;=0.2,"10-20%",IF(I5127&lt;=0.4,"20-40%","Above 40%")))))</f>
        <v>Below 0%</v>
      </c>
      <c r="N5127" s="6" t="str">
        <f aca="false">IF(AND(H5127&gt;=Summary!$B$25,I5127&gt;=Summary!$B$26,I5127&lt;=Summary!$B$27,J5127&gt;=Summary!$B$28,J5127&lt;=Summary!$B$29,F5127*J5127&gt;1),"Yes","No")</f>
        <v>No</v>
      </c>
    </row>
    <row r="5128" customFormat="false" ht="15" hidden="false" customHeight="false" outlineLevel="0" collapsed="false">
      <c r="A5128" s="6" t="s">
        <v>152</v>
      </c>
      <c r="B5128" s="45" t="n">
        <v>43099</v>
      </c>
      <c r="C5128" s="6" t="s">
        <v>199</v>
      </c>
      <c r="D5128" s="6" t="s">
        <v>173</v>
      </c>
      <c r="E5128" s="6" t="s">
        <v>177</v>
      </c>
      <c r="F5128" s="34" t="n">
        <v>0.247798025608063</v>
      </c>
      <c r="G5128" s="34" t="n">
        <v>0.290958626591453</v>
      </c>
      <c r="H5128" s="34" t="n">
        <v>-0.0431606009833901</v>
      </c>
      <c r="I5128" s="34" t="n">
        <v>-0.148339306825206</v>
      </c>
      <c r="J5128" s="35" t="n">
        <v>3.47</v>
      </c>
      <c r="K5128" s="6" t="n">
        <v>0</v>
      </c>
      <c r="L5128" s="35" t="n">
        <v>-1</v>
      </c>
      <c r="M5128" s="6" t="str">
        <f aca="false">IF(I5128&lt;=0,"Below 0%",IF(I5128&lt;=0.05,"0-5%",IF(I5128&lt;=0.1,"5-10%",IF(I5128&lt;=0.2,"10-20%",IF(I5128&lt;=0.4,"20-40%","Above 40%")))))</f>
        <v>Below 0%</v>
      </c>
      <c r="N5128" s="6" t="str">
        <f aca="false">IF(AND(H5128&gt;=Summary!$B$25,I5128&gt;=Summary!$B$26,I5128&lt;=Summary!$B$27,J5128&gt;=Summary!$B$28,J5128&lt;=Summary!$B$29,F5128*J5128&gt;1),"Yes","No")</f>
        <v>No</v>
      </c>
    </row>
    <row r="5129" customFormat="false" ht="15" hidden="false" customHeight="false" outlineLevel="0" collapsed="false">
      <c r="A5129" s="6" t="s">
        <v>152</v>
      </c>
      <c r="B5129" s="45" t="n">
        <v>43099</v>
      </c>
      <c r="C5129" s="6" t="s">
        <v>190</v>
      </c>
      <c r="D5129" s="6" t="s">
        <v>192</v>
      </c>
      <c r="E5129" s="6" t="s">
        <v>187</v>
      </c>
      <c r="F5129" s="34" t="n">
        <v>0.813744783401489</v>
      </c>
      <c r="G5129" s="34" t="n">
        <v>0.832206629679705</v>
      </c>
      <c r="H5129" s="34" t="n">
        <v>-0.0184618462782161</v>
      </c>
      <c r="I5129" s="34" t="n">
        <v>-0.0221842095698296</v>
      </c>
      <c r="J5129" s="35" t="n">
        <v>1.22</v>
      </c>
      <c r="K5129" s="6" t="n">
        <v>1</v>
      </c>
      <c r="L5129" s="35" t="n">
        <v>0.22</v>
      </c>
      <c r="M5129" s="6" t="str">
        <f aca="false">IF(I5129&lt;=0,"Below 0%",IF(I5129&lt;=0.05,"0-5%",IF(I5129&lt;=0.1,"5-10%",IF(I5129&lt;=0.2,"10-20%",IF(I5129&lt;=0.4,"20-40%","Above 40%")))))</f>
        <v>Below 0%</v>
      </c>
      <c r="N5129" s="6" t="str">
        <f aca="false">IF(AND(H5129&gt;=Summary!$B$25,I5129&gt;=Summary!$B$26,I5129&lt;=Summary!$B$27,J5129&gt;=Summary!$B$28,J5129&lt;=Summary!$B$29,F5129*J5129&gt;1),"Yes","No")</f>
        <v>No</v>
      </c>
    </row>
    <row r="5130" customFormat="false" ht="15" hidden="false" customHeight="false" outlineLevel="0" collapsed="false">
      <c r="A5130" s="6" t="s">
        <v>152</v>
      </c>
      <c r="B5130" s="45" t="n">
        <v>43099</v>
      </c>
      <c r="C5130" s="6" t="s">
        <v>190</v>
      </c>
      <c r="D5130" s="6" t="s">
        <v>192</v>
      </c>
      <c r="E5130" s="6" t="s">
        <v>174</v>
      </c>
      <c r="F5130" s="34" t="n">
        <v>0.145749822258949</v>
      </c>
      <c r="G5130" s="34" t="n">
        <v>0.119446128024617</v>
      </c>
      <c r="H5130" s="34" t="n">
        <v>0.0263036942343328</v>
      </c>
      <c r="I5130" s="34" t="n">
        <v>0.220213871050821</v>
      </c>
      <c r="J5130" s="35" t="n">
        <v>8.5</v>
      </c>
      <c r="K5130" s="6" t="n">
        <v>0</v>
      </c>
      <c r="L5130" s="35" t="n">
        <v>-1</v>
      </c>
      <c r="M5130" s="6" t="str">
        <f aca="false">IF(I5130&lt;=0,"Below 0%",IF(I5130&lt;=0.05,"0-5%",IF(I5130&lt;=0.1,"5-10%",IF(I5130&lt;=0.2,"10-20%",IF(I5130&lt;=0.4,"20-40%","Above 40%")))))</f>
        <v>20-40%</v>
      </c>
      <c r="N5130" s="6" t="str">
        <f aca="false">IF(AND(H5130&gt;=Summary!$B$25,I5130&gt;=Summary!$B$26,I5130&lt;=Summary!$B$27,J5130&gt;=Summary!$B$28,J5130&lt;=Summary!$B$29,F5130*J5130&gt;1),"Yes","No")</f>
        <v>No</v>
      </c>
    </row>
    <row r="5131" customFormat="false" ht="15" hidden="false" customHeight="false" outlineLevel="0" collapsed="false">
      <c r="A5131" s="6" t="s">
        <v>152</v>
      </c>
      <c r="B5131" s="45" t="n">
        <v>43099</v>
      </c>
      <c r="C5131" s="6" t="s">
        <v>190</v>
      </c>
      <c r="D5131" s="6" t="s">
        <v>192</v>
      </c>
      <c r="E5131" s="6" t="s">
        <v>177</v>
      </c>
      <c r="F5131" s="34" t="n">
        <v>0.0405053421854973</v>
      </c>
      <c r="G5131" s="34" t="n">
        <v>0.0483472422956781</v>
      </c>
      <c r="H5131" s="34" t="n">
        <v>-0.00784190011018084</v>
      </c>
      <c r="I5131" s="34" t="n">
        <v>-0.162199532751465</v>
      </c>
      <c r="J5131" s="35" t="n">
        <v>21</v>
      </c>
      <c r="K5131" s="6" t="n">
        <v>0</v>
      </c>
      <c r="L5131" s="35" t="n">
        <v>-1</v>
      </c>
      <c r="M5131" s="6" t="str">
        <f aca="false">IF(I5131&lt;=0,"Below 0%",IF(I5131&lt;=0.05,"0-5%",IF(I5131&lt;=0.1,"5-10%",IF(I5131&lt;=0.2,"10-20%",IF(I5131&lt;=0.4,"20-40%","Above 40%")))))</f>
        <v>Below 0%</v>
      </c>
      <c r="N5131" s="6" t="str">
        <f aca="false">IF(AND(H5131&gt;=Summary!$B$25,I5131&gt;=Summary!$B$26,I5131&lt;=Summary!$B$27,J5131&gt;=Summary!$B$28,J5131&lt;=Summary!$B$29,F5131*J5131&gt;1),"Yes","No")</f>
        <v>No</v>
      </c>
    </row>
    <row r="5132" customFormat="false" ht="15" hidden="false" customHeight="false" outlineLevel="0" collapsed="false">
      <c r="A5132" s="6" t="s">
        <v>152</v>
      </c>
      <c r="B5132" s="45" t="n">
        <v>43099</v>
      </c>
      <c r="C5132" s="6" t="s">
        <v>202</v>
      </c>
      <c r="D5132" s="6" t="s">
        <v>196</v>
      </c>
      <c r="E5132" s="6" t="s">
        <v>187</v>
      </c>
      <c r="F5132" s="34" t="n">
        <v>0.429264515638351</v>
      </c>
      <c r="G5132" s="34" t="n">
        <v>0.396676349388637</v>
      </c>
      <c r="H5132" s="34" t="n">
        <v>0.0325881662497141</v>
      </c>
      <c r="I5132" s="34" t="n">
        <v>0.0821530355917093</v>
      </c>
      <c r="J5132" s="35" t="n">
        <v>2.6</v>
      </c>
      <c r="K5132" s="6" t="n">
        <v>0</v>
      </c>
      <c r="L5132" s="35" t="n">
        <v>-1</v>
      </c>
      <c r="M5132" s="6" t="str">
        <f aca="false">IF(I5132&lt;=0,"Below 0%",IF(I5132&lt;=0.05,"0-5%",IF(I5132&lt;=0.1,"5-10%",IF(I5132&lt;=0.2,"10-20%",IF(I5132&lt;=0.4,"20-40%","Above 40%")))))</f>
        <v>5-10%</v>
      </c>
      <c r="N5132" s="6" t="str">
        <f aca="false">IF(AND(H5132&gt;=Summary!$B$25,I5132&gt;=Summary!$B$26,I5132&lt;=Summary!$B$27,J5132&gt;=Summary!$B$28,J5132&lt;=Summary!$B$29,F5132*J5132&gt;1),"Yes","No")</f>
        <v>No</v>
      </c>
    </row>
    <row r="5133" customFormat="false" ht="15" hidden="false" customHeight="false" outlineLevel="0" collapsed="false">
      <c r="A5133" s="6" t="s">
        <v>152</v>
      </c>
      <c r="B5133" s="45" t="n">
        <v>43099</v>
      </c>
      <c r="C5133" s="6" t="s">
        <v>202</v>
      </c>
      <c r="D5133" s="6" t="s">
        <v>196</v>
      </c>
      <c r="E5133" s="6" t="s">
        <v>174</v>
      </c>
      <c r="F5133" s="34" t="n">
        <v>0.342204838991165</v>
      </c>
      <c r="G5133" s="34" t="n">
        <v>0.322299533878268</v>
      </c>
      <c r="H5133" s="34" t="n">
        <v>0.0199053051128972</v>
      </c>
      <c r="I5133" s="34" t="n">
        <v>0.0617602665240449</v>
      </c>
      <c r="J5133" s="35" t="n">
        <v>3.2</v>
      </c>
      <c r="K5133" s="6" t="n">
        <v>1</v>
      </c>
      <c r="L5133" s="35" t="n">
        <v>2.2</v>
      </c>
      <c r="M5133" s="6" t="str">
        <f aca="false">IF(I5133&lt;=0,"Below 0%",IF(I5133&lt;=0.05,"0-5%",IF(I5133&lt;=0.1,"5-10%",IF(I5133&lt;=0.2,"10-20%",IF(I5133&lt;=0.4,"20-40%","Above 40%")))))</f>
        <v>5-10%</v>
      </c>
      <c r="N5133" s="6" t="str">
        <f aca="false">IF(AND(H5133&gt;=Summary!$B$25,I5133&gt;=Summary!$B$26,I5133&lt;=Summary!$B$27,J5133&gt;=Summary!$B$28,J5133&lt;=Summary!$B$29,F5133*J5133&gt;1),"Yes","No")</f>
        <v>No</v>
      </c>
    </row>
    <row r="5134" customFormat="false" ht="15" hidden="false" customHeight="false" outlineLevel="0" collapsed="false">
      <c r="A5134" s="6" t="s">
        <v>152</v>
      </c>
      <c r="B5134" s="45" t="n">
        <v>43099</v>
      </c>
      <c r="C5134" s="6" t="s">
        <v>202</v>
      </c>
      <c r="D5134" s="6" t="s">
        <v>196</v>
      </c>
      <c r="E5134" s="6" t="s">
        <v>177</v>
      </c>
      <c r="F5134" s="34" t="n">
        <v>0.228530600667</v>
      </c>
      <c r="G5134" s="34" t="n">
        <v>0.281024116733095</v>
      </c>
      <c r="H5134" s="34" t="n">
        <v>-0.0524935160660949</v>
      </c>
      <c r="I5134" s="34" t="n">
        <v>-0.186793634213078</v>
      </c>
      <c r="J5134" s="35" t="n">
        <v>3.67</v>
      </c>
      <c r="K5134" s="6" t="n">
        <v>0</v>
      </c>
      <c r="L5134" s="35" t="n">
        <v>-1</v>
      </c>
      <c r="M5134" s="6" t="str">
        <f aca="false">IF(I5134&lt;=0,"Below 0%",IF(I5134&lt;=0.05,"0-5%",IF(I5134&lt;=0.1,"5-10%",IF(I5134&lt;=0.2,"10-20%",IF(I5134&lt;=0.4,"20-40%","Above 40%")))))</f>
        <v>Below 0%</v>
      </c>
      <c r="N5134" s="6" t="str">
        <f aca="false">IF(AND(H5134&gt;=Summary!$B$25,I5134&gt;=Summary!$B$26,I5134&lt;=Summary!$B$27,J5134&gt;=Summary!$B$28,J5134&lt;=Summary!$B$29,F5134*J5134&gt;1),"Yes","No")</f>
        <v>No</v>
      </c>
    </row>
    <row r="5135" customFormat="false" ht="15" hidden="false" customHeight="false" outlineLevel="0" collapsed="false">
      <c r="A5135" s="6" t="s">
        <v>152</v>
      </c>
      <c r="B5135" s="45" t="n">
        <v>43099</v>
      </c>
      <c r="C5135" s="6" t="s">
        <v>183</v>
      </c>
      <c r="D5135" s="6" t="s">
        <v>195</v>
      </c>
      <c r="E5135" s="6" t="s">
        <v>187</v>
      </c>
      <c r="F5135" s="34" t="n">
        <v>0.667735755443573</v>
      </c>
      <c r="G5135" s="34" t="n">
        <v>0.747362774897193</v>
      </c>
      <c r="H5135" s="34" t="n">
        <v>-0.0796270194536199</v>
      </c>
      <c r="I5135" s="34" t="n">
        <v>-0.106543999953133</v>
      </c>
      <c r="J5135" s="35" t="n">
        <v>1.35</v>
      </c>
      <c r="K5135" s="6" t="n">
        <v>1</v>
      </c>
      <c r="L5135" s="35" t="n">
        <v>0.35</v>
      </c>
      <c r="M5135" s="6" t="str">
        <f aca="false">IF(I5135&lt;=0,"Below 0%",IF(I5135&lt;=0.05,"0-5%",IF(I5135&lt;=0.1,"5-10%",IF(I5135&lt;=0.2,"10-20%",IF(I5135&lt;=0.4,"20-40%","Above 40%")))))</f>
        <v>Below 0%</v>
      </c>
      <c r="N5135" s="6" t="str">
        <f aca="false">IF(AND(H5135&gt;=Summary!$B$25,I5135&gt;=Summary!$B$26,I5135&lt;=Summary!$B$27,J5135&gt;=Summary!$B$28,J5135&lt;=Summary!$B$29,F5135*J5135&gt;1),"Yes","No")</f>
        <v>No</v>
      </c>
    </row>
    <row r="5136" customFormat="false" ht="15" hidden="false" customHeight="false" outlineLevel="0" collapsed="false">
      <c r="A5136" s="6" t="s">
        <v>152</v>
      </c>
      <c r="B5136" s="45" t="n">
        <v>43099</v>
      </c>
      <c r="C5136" s="6" t="s">
        <v>183</v>
      </c>
      <c r="D5136" s="6" t="s">
        <v>195</v>
      </c>
      <c r="E5136" s="6" t="s">
        <v>174</v>
      </c>
      <c r="F5136" s="34" t="n">
        <v>0.230806514620781</v>
      </c>
      <c r="G5136" s="34" t="n">
        <v>0.160915430001788</v>
      </c>
      <c r="H5136" s="34" t="n">
        <v>0.069891084618993</v>
      </c>
      <c r="I5136" s="34" t="n">
        <v>0.434334262526698</v>
      </c>
      <c r="J5136" s="35" t="n">
        <v>6.27</v>
      </c>
      <c r="K5136" s="6" t="n">
        <v>0</v>
      </c>
      <c r="L5136" s="35" t="n">
        <v>-1</v>
      </c>
      <c r="M5136" s="6" t="str">
        <f aca="false">IF(I5136&lt;=0,"Below 0%",IF(I5136&lt;=0.05,"0-5%",IF(I5136&lt;=0.1,"5-10%",IF(I5136&lt;=0.2,"10-20%",IF(I5136&lt;=0.4,"20-40%","Above 40%")))))</f>
        <v>Above 40%</v>
      </c>
      <c r="N5136" s="6" t="str">
        <f aca="false">IF(AND(H5136&gt;=Summary!$B$25,I5136&gt;=Summary!$B$26,I5136&lt;=Summary!$B$27,J5136&gt;=Summary!$B$28,J5136&lt;=Summary!$B$29,F5136*J5136&gt;1),"Yes","No")</f>
        <v>No</v>
      </c>
    </row>
    <row r="5137" customFormat="false" ht="15" hidden="false" customHeight="false" outlineLevel="0" collapsed="false">
      <c r="A5137" s="6" t="s">
        <v>152</v>
      </c>
      <c r="B5137" s="45" t="n">
        <v>43099</v>
      </c>
      <c r="C5137" s="6" t="s">
        <v>183</v>
      </c>
      <c r="D5137" s="6" t="s">
        <v>195</v>
      </c>
      <c r="E5137" s="6" t="s">
        <v>177</v>
      </c>
      <c r="F5137" s="34" t="n">
        <v>0.101457759737968</v>
      </c>
      <c r="G5137" s="34" t="n">
        <v>0.0917217951010191</v>
      </c>
      <c r="H5137" s="34" t="n">
        <v>0.00973596463694931</v>
      </c>
      <c r="I5137" s="34" t="n">
        <v>0.10614668657789</v>
      </c>
      <c r="J5137" s="35" t="n">
        <v>11</v>
      </c>
      <c r="K5137" s="6" t="n">
        <v>0</v>
      </c>
      <c r="L5137" s="35" t="n">
        <v>-1</v>
      </c>
      <c r="M5137" s="6" t="str">
        <f aca="false">IF(I5137&lt;=0,"Below 0%",IF(I5137&lt;=0.05,"0-5%",IF(I5137&lt;=0.1,"5-10%",IF(I5137&lt;=0.2,"10-20%",IF(I5137&lt;=0.4,"20-40%","Above 40%")))))</f>
        <v>10-20%</v>
      </c>
      <c r="N5137" s="6" t="str">
        <f aca="false">IF(AND(H5137&gt;=Summary!$B$25,I5137&gt;=Summary!$B$26,I5137&lt;=Summary!$B$27,J5137&gt;=Summary!$B$28,J5137&lt;=Summary!$B$29,F5137*J5137&gt;1),"Yes","No")</f>
        <v>No</v>
      </c>
    </row>
    <row r="5138" customFormat="false" ht="15" hidden="false" customHeight="false" outlineLevel="0" collapsed="false">
      <c r="A5138" s="6" t="s">
        <v>152</v>
      </c>
      <c r="B5138" s="45" t="n">
        <v>43099</v>
      </c>
      <c r="C5138" s="6" t="s">
        <v>176</v>
      </c>
      <c r="D5138" s="6" t="s">
        <v>179</v>
      </c>
      <c r="E5138" s="6" t="s">
        <v>187</v>
      </c>
      <c r="F5138" s="34" t="n">
        <v>0.806870698928833</v>
      </c>
      <c r="G5138" s="34" t="n">
        <v>0.723684210526316</v>
      </c>
      <c r="H5138" s="34" t="n">
        <v>0.0831864884025172</v>
      </c>
      <c r="I5138" s="34" t="n">
        <v>0.114948602156206</v>
      </c>
      <c r="J5138" s="35" t="n">
        <v>1.4</v>
      </c>
      <c r="K5138" s="6" t="n">
        <v>0</v>
      </c>
      <c r="L5138" s="35" t="n">
        <v>-1</v>
      </c>
      <c r="M5138" s="6" t="str">
        <f aca="false">IF(I5138&lt;=0,"Below 0%",IF(I5138&lt;=0.05,"0-5%",IF(I5138&lt;=0.1,"5-10%",IF(I5138&lt;=0.2,"10-20%",IF(I5138&lt;=0.4,"20-40%","Above 40%")))))</f>
        <v>10-20%</v>
      </c>
      <c r="N5138" s="6" t="str">
        <f aca="false">IF(AND(H5138&gt;=Summary!$B$25,I5138&gt;=Summary!$B$26,I5138&lt;=Summary!$B$27,J5138&gt;=Summary!$B$28,J5138&lt;=Summary!$B$29,F5138*J5138&gt;1),"Yes","No")</f>
        <v>No</v>
      </c>
    </row>
    <row r="5139" customFormat="false" ht="15" hidden="false" customHeight="false" outlineLevel="0" collapsed="false">
      <c r="A5139" s="6" t="s">
        <v>152</v>
      </c>
      <c r="B5139" s="45" t="n">
        <v>43099</v>
      </c>
      <c r="C5139" s="6" t="s">
        <v>176</v>
      </c>
      <c r="D5139" s="6" t="s">
        <v>179</v>
      </c>
      <c r="E5139" s="6" t="s">
        <v>174</v>
      </c>
      <c r="F5139" s="34" t="n">
        <v>0.128049179911614</v>
      </c>
      <c r="G5139" s="34" t="n">
        <v>0.18421052631579</v>
      </c>
      <c r="H5139" s="34" t="n">
        <v>-0.056161346404176</v>
      </c>
      <c r="I5139" s="34" t="n">
        <v>-0.304875880479813</v>
      </c>
      <c r="J5139" s="35" t="n">
        <v>5.5</v>
      </c>
      <c r="K5139" s="6" t="n">
        <v>1</v>
      </c>
      <c r="L5139" s="35" t="n">
        <v>4.5</v>
      </c>
      <c r="M5139" s="6" t="str">
        <f aca="false">IF(I5139&lt;=0,"Below 0%",IF(I5139&lt;=0.05,"0-5%",IF(I5139&lt;=0.1,"5-10%",IF(I5139&lt;=0.2,"10-20%",IF(I5139&lt;=0.4,"20-40%","Above 40%")))))</f>
        <v>Below 0%</v>
      </c>
      <c r="N5139" s="6" t="str">
        <f aca="false">IF(AND(H5139&gt;=Summary!$B$25,I5139&gt;=Summary!$B$26,I5139&lt;=Summary!$B$27,J5139&gt;=Summary!$B$28,J5139&lt;=Summary!$B$29,F5139*J5139&gt;1),"Yes","No")</f>
        <v>No</v>
      </c>
    </row>
    <row r="5140" customFormat="false" ht="15" hidden="false" customHeight="false" outlineLevel="0" collapsed="false">
      <c r="A5140" s="6" t="s">
        <v>152</v>
      </c>
      <c r="B5140" s="45" t="n">
        <v>43099</v>
      </c>
      <c r="C5140" s="6" t="s">
        <v>176</v>
      </c>
      <c r="D5140" s="6" t="s">
        <v>179</v>
      </c>
      <c r="E5140" s="6" t="s">
        <v>177</v>
      </c>
      <c r="F5140" s="34" t="n">
        <v>0.06508007645607</v>
      </c>
      <c r="G5140" s="34" t="n">
        <v>0.0921052631578948</v>
      </c>
      <c r="H5140" s="34" t="n">
        <v>-0.0270251867018248</v>
      </c>
      <c r="I5140" s="34" t="n">
        <v>-0.293416312762669</v>
      </c>
      <c r="J5140" s="35" t="n">
        <v>11</v>
      </c>
      <c r="K5140" s="6" t="n">
        <v>0</v>
      </c>
      <c r="L5140" s="35" t="n">
        <v>-1</v>
      </c>
      <c r="M5140" s="6" t="str">
        <f aca="false">IF(I5140&lt;=0,"Below 0%",IF(I5140&lt;=0.05,"0-5%",IF(I5140&lt;=0.1,"5-10%",IF(I5140&lt;=0.2,"10-20%",IF(I5140&lt;=0.4,"20-40%","Above 40%")))))</f>
        <v>Below 0%</v>
      </c>
      <c r="N5140" s="6" t="str">
        <f aca="false">IF(AND(H5140&gt;=Summary!$B$25,I5140&gt;=Summary!$B$26,I5140&lt;=Summary!$B$27,J5140&gt;=Summary!$B$28,J5140&lt;=Summary!$B$29,F5140*J5140&gt;1),"Yes","No")</f>
        <v>No</v>
      </c>
    </row>
    <row r="5141" customFormat="false" ht="15" hidden="false" customHeight="false" outlineLevel="0" collapsed="false">
      <c r="A5141" s="6" t="s">
        <v>152</v>
      </c>
      <c r="B5141" s="45" t="n">
        <v>43099</v>
      </c>
      <c r="C5141" s="6" t="s">
        <v>188</v>
      </c>
      <c r="D5141" s="6" t="s">
        <v>201</v>
      </c>
      <c r="E5141" s="6" t="s">
        <v>187</v>
      </c>
      <c r="F5141" s="34" t="n">
        <v>0.505152404308319</v>
      </c>
      <c r="G5141" s="34" t="n">
        <v>0.455933609958506</v>
      </c>
      <c r="H5141" s="34" t="n">
        <v>0.0492187943498129</v>
      </c>
      <c r="I5141" s="34" t="n">
        <v>0.107951669442163</v>
      </c>
      <c r="J5141" s="35" t="n">
        <v>2.2</v>
      </c>
      <c r="K5141" s="6" t="n">
        <v>0</v>
      </c>
      <c r="L5141" s="35" t="n">
        <v>-1</v>
      </c>
      <c r="M5141" s="6" t="str">
        <f aca="false">IF(I5141&lt;=0,"Below 0%",IF(I5141&lt;=0.05,"0-5%",IF(I5141&lt;=0.1,"5-10%",IF(I5141&lt;=0.2,"10-20%",IF(I5141&lt;=0.4,"20-40%","Above 40%")))))</f>
        <v>10-20%</v>
      </c>
      <c r="N5141" s="6" t="str">
        <f aca="false">IF(AND(H5141&gt;=Summary!$B$25,I5141&gt;=Summary!$B$26,I5141&lt;=Summary!$B$27,J5141&gt;=Summary!$B$28,J5141&lt;=Summary!$B$29,F5141*J5141&gt;1),"Yes","No")</f>
        <v>Yes</v>
      </c>
    </row>
    <row r="5142" customFormat="false" ht="15" hidden="false" customHeight="false" outlineLevel="0" collapsed="false">
      <c r="A5142" s="6" t="s">
        <v>152</v>
      </c>
      <c r="B5142" s="45" t="n">
        <v>43099</v>
      </c>
      <c r="C5142" s="6" t="s">
        <v>188</v>
      </c>
      <c r="D5142" s="6" t="s">
        <v>201</v>
      </c>
      <c r="E5142" s="6" t="s">
        <v>174</v>
      </c>
      <c r="F5142" s="34" t="n">
        <v>0.265483886003494</v>
      </c>
      <c r="G5142" s="34" t="n">
        <v>0.299419087136929</v>
      </c>
      <c r="H5142" s="34" t="n">
        <v>-0.0339352011334352</v>
      </c>
      <c r="I5142" s="34" t="n">
        <v>-0.113336799794317</v>
      </c>
      <c r="J5142" s="35" t="n">
        <v>3.35</v>
      </c>
      <c r="K5142" s="6" t="n">
        <v>1</v>
      </c>
      <c r="L5142" s="35" t="n">
        <v>2.35</v>
      </c>
      <c r="M5142" s="6" t="str">
        <f aca="false">IF(I5142&lt;=0,"Below 0%",IF(I5142&lt;=0.05,"0-5%",IF(I5142&lt;=0.1,"5-10%",IF(I5142&lt;=0.2,"10-20%",IF(I5142&lt;=0.4,"20-40%","Above 40%")))))</f>
        <v>Below 0%</v>
      </c>
      <c r="N5142" s="6" t="str">
        <f aca="false">IF(AND(H5142&gt;=Summary!$B$25,I5142&gt;=Summary!$B$26,I5142&lt;=Summary!$B$27,J5142&gt;=Summary!$B$28,J5142&lt;=Summary!$B$29,F5142*J5142&gt;1),"Yes","No")</f>
        <v>No</v>
      </c>
    </row>
    <row r="5143" customFormat="false" ht="15" hidden="false" customHeight="false" outlineLevel="0" collapsed="false">
      <c r="A5143" s="6" t="s">
        <v>152</v>
      </c>
      <c r="B5143" s="45" t="n">
        <v>43099</v>
      </c>
      <c r="C5143" s="6" t="s">
        <v>188</v>
      </c>
      <c r="D5143" s="6" t="s">
        <v>201</v>
      </c>
      <c r="E5143" s="6" t="s">
        <v>177</v>
      </c>
      <c r="F5143" s="34" t="n">
        <v>0.229363694787026</v>
      </c>
      <c r="G5143" s="34" t="n">
        <v>0.244647302904564</v>
      </c>
      <c r="H5143" s="34" t="n">
        <v>-0.0152836081175389</v>
      </c>
      <c r="I5143" s="34" t="n">
        <v>-0.0624720074003878</v>
      </c>
      <c r="J5143" s="35" t="n">
        <v>4.1</v>
      </c>
      <c r="K5143" s="6" t="n">
        <v>0</v>
      </c>
      <c r="L5143" s="35" t="n">
        <v>-1</v>
      </c>
      <c r="M5143" s="6" t="str">
        <f aca="false">IF(I5143&lt;=0,"Below 0%",IF(I5143&lt;=0.05,"0-5%",IF(I5143&lt;=0.1,"5-10%",IF(I5143&lt;=0.2,"10-20%",IF(I5143&lt;=0.4,"20-40%","Above 40%")))))</f>
        <v>Below 0%</v>
      </c>
      <c r="N5143" s="6" t="str">
        <f aca="false">IF(AND(H5143&gt;=Summary!$B$25,I5143&gt;=Summary!$B$26,I5143&lt;=Summary!$B$27,J5143&gt;=Summary!$B$28,J5143&lt;=Summary!$B$29,F5143*J5143&gt;1),"Yes","No")</f>
        <v>No</v>
      </c>
    </row>
    <row r="5144" customFormat="false" ht="15" hidden="false" customHeight="false" outlineLevel="0" collapsed="false">
      <c r="A5144" s="6" t="s">
        <v>152</v>
      </c>
      <c r="B5144" s="45" t="n">
        <v>43099</v>
      </c>
      <c r="C5144" s="6" t="s">
        <v>198</v>
      </c>
      <c r="D5144" s="6" t="s">
        <v>175</v>
      </c>
      <c r="E5144" s="6" t="s">
        <v>187</v>
      </c>
      <c r="F5144" s="34" t="n">
        <v>0.461859226226807</v>
      </c>
      <c r="G5144" s="34" t="n">
        <v>0.574585635359116</v>
      </c>
      <c r="H5144" s="34" t="n">
        <v>-0.112726409132309</v>
      </c>
      <c r="I5144" s="34" t="n">
        <v>-0.196187308201423</v>
      </c>
      <c r="J5144" s="35" t="n">
        <v>1.75</v>
      </c>
      <c r="K5144" s="6" t="n">
        <v>0</v>
      </c>
      <c r="L5144" s="35" t="n">
        <v>-1</v>
      </c>
      <c r="M5144" s="6" t="str">
        <f aca="false">IF(I5144&lt;=0,"Below 0%",IF(I5144&lt;=0.05,"0-5%",IF(I5144&lt;=0.1,"5-10%",IF(I5144&lt;=0.2,"10-20%",IF(I5144&lt;=0.4,"20-40%","Above 40%")))))</f>
        <v>Below 0%</v>
      </c>
      <c r="N5144" s="6" t="str">
        <f aca="false">IF(AND(H5144&gt;=Summary!$B$25,I5144&gt;=Summary!$B$26,I5144&lt;=Summary!$B$27,J5144&gt;=Summary!$B$28,J5144&lt;=Summary!$B$29,F5144*J5144&gt;1),"Yes","No")</f>
        <v>No</v>
      </c>
    </row>
    <row r="5145" customFormat="false" ht="15" hidden="false" customHeight="false" outlineLevel="0" collapsed="false">
      <c r="A5145" s="6" t="s">
        <v>152</v>
      </c>
      <c r="B5145" s="45" t="n">
        <v>43099</v>
      </c>
      <c r="C5145" s="6" t="s">
        <v>198</v>
      </c>
      <c r="D5145" s="6" t="s">
        <v>175</v>
      </c>
      <c r="E5145" s="6" t="s">
        <v>174</v>
      </c>
      <c r="F5145" s="34" t="n">
        <v>0.19509069621563</v>
      </c>
      <c r="G5145" s="34" t="n">
        <v>0.257826887661142</v>
      </c>
      <c r="H5145" s="34" t="n">
        <v>-0.0627361914455122</v>
      </c>
      <c r="I5145" s="34" t="n">
        <v>-0.243326799677951</v>
      </c>
      <c r="J5145" s="35" t="n">
        <v>3.9</v>
      </c>
      <c r="K5145" s="6" t="n">
        <v>0</v>
      </c>
      <c r="L5145" s="35" t="n">
        <v>-1</v>
      </c>
      <c r="M5145" s="6" t="str">
        <f aca="false">IF(I5145&lt;=0,"Below 0%",IF(I5145&lt;=0.05,"0-5%",IF(I5145&lt;=0.1,"5-10%",IF(I5145&lt;=0.2,"10-20%",IF(I5145&lt;=0.4,"20-40%","Above 40%")))))</f>
        <v>Below 0%</v>
      </c>
      <c r="N5145" s="6" t="str">
        <f aca="false">IF(AND(H5145&gt;=Summary!$B$25,I5145&gt;=Summary!$B$26,I5145&lt;=Summary!$B$27,J5145&gt;=Summary!$B$28,J5145&lt;=Summary!$B$29,F5145*J5145&gt;1),"Yes","No")</f>
        <v>No</v>
      </c>
    </row>
    <row r="5146" customFormat="false" ht="15" hidden="false" customHeight="false" outlineLevel="0" collapsed="false">
      <c r="A5146" s="6" t="s">
        <v>152</v>
      </c>
      <c r="B5146" s="45" t="n">
        <v>43099</v>
      </c>
      <c r="C5146" s="6" t="s">
        <v>198</v>
      </c>
      <c r="D5146" s="6" t="s">
        <v>175</v>
      </c>
      <c r="E5146" s="6" t="s">
        <v>177</v>
      </c>
      <c r="F5146" s="34" t="n">
        <v>0.343050092458725</v>
      </c>
      <c r="G5146" s="34" t="n">
        <v>0.167587476979742</v>
      </c>
      <c r="H5146" s="34" t="n">
        <v>0.175462615478983</v>
      </c>
      <c r="I5146" s="34" t="n">
        <v>1.04699121104492</v>
      </c>
      <c r="J5146" s="35" t="n">
        <v>6</v>
      </c>
      <c r="K5146" s="6" t="n">
        <v>1</v>
      </c>
      <c r="L5146" s="35" t="n">
        <v>5</v>
      </c>
      <c r="M5146" s="6" t="str">
        <f aca="false">IF(I5146&lt;=0,"Below 0%",IF(I5146&lt;=0.05,"0-5%",IF(I5146&lt;=0.1,"5-10%",IF(I5146&lt;=0.2,"10-20%",IF(I5146&lt;=0.4,"20-40%","Above 40%")))))</f>
        <v>Above 40%</v>
      </c>
      <c r="N5146" s="6" t="str">
        <f aca="false">IF(AND(H5146&gt;=Summary!$B$25,I5146&gt;=Summary!$B$26,I5146&lt;=Summary!$B$27,J5146&gt;=Summary!$B$28,J5146&lt;=Summary!$B$29,F5146*J5146&gt;1),"Yes","No")</f>
        <v>No</v>
      </c>
    </row>
    <row r="5147" customFormat="false" ht="15" hidden="false" customHeight="false" outlineLevel="0" collapsed="false">
      <c r="A5147" s="6" t="s">
        <v>152</v>
      </c>
      <c r="B5147" s="45" t="n">
        <v>43100</v>
      </c>
      <c r="C5147" s="6" t="s">
        <v>180</v>
      </c>
      <c r="D5147" s="6" t="s">
        <v>194</v>
      </c>
      <c r="E5147" s="6" t="s">
        <v>187</v>
      </c>
      <c r="F5147" s="34" t="n">
        <v>0.185056209564209</v>
      </c>
      <c r="G5147" s="34" t="n">
        <v>0.0773638968481376</v>
      </c>
      <c r="H5147" s="34" t="n">
        <v>0.107692312716071</v>
      </c>
      <c r="I5147" s="34" t="n">
        <v>1.39202285695959</v>
      </c>
      <c r="J5147" s="35" t="n">
        <v>13</v>
      </c>
      <c r="K5147" s="6" t="n">
        <v>0</v>
      </c>
      <c r="L5147" s="35" t="n">
        <v>-1</v>
      </c>
      <c r="M5147" s="6" t="str">
        <f aca="false">IF(I5147&lt;=0,"Below 0%",IF(I5147&lt;=0.05,"0-5%",IF(I5147&lt;=0.1,"5-10%",IF(I5147&lt;=0.2,"10-20%",IF(I5147&lt;=0.4,"20-40%","Above 40%")))))</f>
        <v>Above 40%</v>
      </c>
      <c r="N5147" s="6" t="str">
        <f aca="false">IF(AND(H5147&gt;=Summary!$B$25,I5147&gt;=Summary!$B$26,I5147&lt;=Summary!$B$27,J5147&gt;=Summary!$B$28,J5147&lt;=Summary!$B$29,F5147*J5147&gt;1),"Yes","No")</f>
        <v>No</v>
      </c>
    </row>
    <row r="5148" customFormat="false" ht="15" hidden="false" customHeight="false" outlineLevel="0" collapsed="false">
      <c r="A5148" s="6" t="s">
        <v>152</v>
      </c>
      <c r="B5148" s="45" t="n">
        <v>43100</v>
      </c>
      <c r="C5148" s="6" t="s">
        <v>180</v>
      </c>
      <c r="D5148" s="6" t="s">
        <v>194</v>
      </c>
      <c r="E5148" s="6" t="s">
        <v>174</v>
      </c>
      <c r="F5148" s="34" t="n">
        <v>0.143276855349541</v>
      </c>
      <c r="G5148" s="34" t="n">
        <v>0.148997134670487</v>
      </c>
      <c r="H5148" s="34" t="n">
        <v>-0.0057202793209464</v>
      </c>
      <c r="I5148" s="34" t="n">
        <v>-0.0383918746732749</v>
      </c>
      <c r="J5148" s="35" t="n">
        <v>6.75</v>
      </c>
      <c r="K5148" s="6" t="n">
        <v>1</v>
      </c>
      <c r="L5148" s="35" t="n">
        <v>5.75</v>
      </c>
      <c r="M5148" s="6" t="str">
        <f aca="false">IF(I5148&lt;=0,"Below 0%",IF(I5148&lt;=0.05,"0-5%",IF(I5148&lt;=0.1,"5-10%",IF(I5148&lt;=0.2,"10-20%",IF(I5148&lt;=0.4,"20-40%","Above 40%")))))</f>
        <v>Below 0%</v>
      </c>
      <c r="N5148" s="6" t="str">
        <f aca="false">IF(AND(H5148&gt;=Summary!$B$25,I5148&gt;=Summary!$B$26,I5148&lt;=Summary!$B$27,J5148&gt;=Summary!$B$28,J5148&lt;=Summary!$B$29,F5148*J5148&gt;1),"Yes","No")</f>
        <v>No</v>
      </c>
    </row>
    <row r="5149" customFormat="false" ht="15" hidden="false" customHeight="false" outlineLevel="0" collapsed="false">
      <c r="A5149" s="6" t="s">
        <v>152</v>
      </c>
      <c r="B5149" s="45" t="n">
        <v>43100</v>
      </c>
      <c r="C5149" s="6" t="s">
        <v>180</v>
      </c>
      <c r="D5149" s="6" t="s">
        <v>194</v>
      </c>
      <c r="E5149" s="6" t="s">
        <v>177</v>
      </c>
      <c r="F5149" s="34" t="n">
        <v>0.671666920185089</v>
      </c>
      <c r="G5149" s="34" t="n">
        <v>0.773638968481375</v>
      </c>
      <c r="H5149" s="34" t="n">
        <v>-0.101972048296286</v>
      </c>
      <c r="I5149" s="34" t="n">
        <v>-0.131808314279274</v>
      </c>
      <c r="J5149" s="35" t="n">
        <v>1.3</v>
      </c>
      <c r="K5149" s="6" t="n">
        <v>0</v>
      </c>
      <c r="L5149" s="35" t="n">
        <v>-1</v>
      </c>
      <c r="M5149" s="6" t="str">
        <f aca="false">IF(I5149&lt;=0,"Below 0%",IF(I5149&lt;=0.05,"0-5%",IF(I5149&lt;=0.1,"5-10%",IF(I5149&lt;=0.2,"10-20%",IF(I5149&lt;=0.4,"20-40%","Above 40%")))))</f>
        <v>Below 0%</v>
      </c>
      <c r="N5149" s="6" t="str">
        <f aca="false">IF(AND(H5149&gt;=Summary!$B$25,I5149&gt;=Summary!$B$26,I5149&lt;=Summary!$B$27,J5149&gt;=Summary!$B$28,J5149&lt;=Summary!$B$29,F5149*J5149&gt;1),"Yes","No")</f>
        <v>No</v>
      </c>
    </row>
    <row r="5150" customFormat="false" ht="15" hidden="false" customHeight="false" outlineLevel="0" collapsed="false">
      <c r="A5150" s="6" t="s">
        <v>152</v>
      </c>
      <c r="B5150" s="45" t="n">
        <v>43100</v>
      </c>
      <c r="C5150" s="6" t="s">
        <v>178</v>
      </c>
      <c r="D5150" s="6" t="s">
        <v>185</v>
      </c>
      <c r="E5150" s="6" t="s">
        <v>187</v>
      </c>
      <c r="F5150" s="34" t="n">
        <v>0.189260452985764</v>
      </c>
      <c r="G5150" s="34" t="n">
        <v>0.187170438457909</v>
      </c>
      <c r="H5150" s="34" t="n">
        <v>0.00209001452785509</v>
      </c>
      <c r="I5150" s="34" t="n">
        <v>0.0111663708493428</v>
      </c>
      <c r="J5150" s="35" t="n">
        <v>5.39</v>
      </c>
      <c r="K5150" s="6" t="n">
        <v>0</v>
      </c>
      <c r="L5150" s="35" t="n">
        <v>-1</v>
      </c>
      <c r="M5150" s="6" t="str">
        <f aca="false">IF(I5150&lt;=0,"Below 0%",IF(I5150&lt;=0.05,"0-5%",IF(I5150&lt;=0.1,"5-10%",IF(I5150&lt;=0.2,"10-20%",IF(I5150&lt;=0.4,"20-40%","Above 40%")))))</f>
        <v>0-5%</v>
      </c>
      <c r="N5150" s="6" t="str">
        <f aca="false">IF(AND(H5150&gt;=Summary!$B$25,I5150&gt;=Summary!$B$26,I5150&lt;=Summary!$B$27,J5150&gt;=Summary!$B$28,J5150&lt;=Summary!$B$29,F5150*J5150&gt;1),"Yes","No")</f>
        <v>No</v>
      </c>
    </row>
    <row r="5151" customFormat="false" ht="15" hidden="false" customHeight="false" outlineLevel="0" collapsed="false">
      <c r="A5151" s="6" t="s">
        <v>152</v>
      </c>
      <c r="B5151" s="45" t="n">
        <v>43100</v>
      </c>
      <c r="C5151" s="6" t="s">
        <v>178</v>
      </c>
      <c r="D5151" s="6" t="s">
        <v>185</v>
      </c>
      <c r="E5151" s="6" t="s">
        <v>174</v>
      </c>
      <c r="F5151" s="34" t="n">
        <v>0.11524174362421</v>
      </c>
      <c r="G5151" s="34" t="n">
        <v>0.24606064958247</v>
      </c>
      <c r="H5151" s="34" t="n">
        <v>-0.13081890595826</v>
      </c>
      <c r="I5151" s="34" t="n">
        <v>-0.53165309520332</v>
      </c>
      <c r="J5151" s="35" t="n">
        <v>4.1</v>
      </c>
      <c r="K5151" s="6" t="n">
        <v>1</v>
      </c>
      <c r="L5151" s="35" t="n">
        <v>3.1</v>
      </c>
      <c r="M5151" s="6" t="str">
        <f aca="false">IF(I5151&lt;=0,"Below 0%",IF(I5151&lt;=0.05,"0-5%",IF(I5151&lt;=0.1,"5-10%",IF(I5151&lt;=0.2,"10-20%",IF(I5151&lt;=0.4,"20-40%","Above 40%")))))</f>
        <v>Below 0%</v>
      </c>
      <c r="N5151" s="6" t="str">
        <f aca="false">IF(AND(H5151&gt;=Summary!$B$25,I5151&gt;=Summary!$B$26,I5151&lt;=Summary!$B$27,J5151&gt;=Summary!$B$28,J5151&lt;=Summary!$B$29,F5151*J5151&gt;1),"Yes","No")</f>
        <v>No</v>
      </c>
    </row>
    <row r="5152" customFormat="false" ht="15" hidden="false" customHeight="false" outlineLevel="0" collapsed="false">
      <c r="A5152" s="6" t="s">
        <v>152</v>
      </c>
      <c r="B5152" s="45" t="n">
        <v>43100</v>
      </c>
      <c r="C5152" s="6" t="s">
        <v>178</v>
      </c>
      <c r="D5152" s="6" t="s">
        <v>185</v>
      </c>
      <c r="E5152" s="6" t="s">
        <v>177</v>
      </c>
      <c r="F5152" s="34" t="n">
        <v>0.695497751235962</v>
      </c>
      <c r="G5152" s="34" t="n">
        <v>0.566768911959622</v>
      </c>
      <c r="H5152" s="34" t="n">
        <v>0.12872883927634</v>
      </c>
      <c r="I5152" s="34" t="n">
        <v>0.227127558622184</v>
      </c>
      <c r="J5152" s="35" t="n">
        <v>1.78</v>
      </c>
      <c r="K5152" s="6" t="n">
        <v>0</v>
      </c>
      <c r="L5152" s="35" t="n">
        <v>-1</v>
      </c>
      <c r="M5152" s="6" t="str">
        <f aca="false">IF(I5152&lt;=0,"Below 0%",IF(I5152&lt;=0.05,"0-5%",IF(I5152&lt;=0.1,"5-10%",IF(I5152&lt;=0.2,"10-20%",IF(I5152&lt;=0.4,"20-40%","Above 40%")))))</f>
        <v>20-40%</v>
      </c>
      <c r="N5152" s="6" t="str">
        <f aca="false">IF(AND(H5152&gt;=Summary!$B$25,I5152&gt;=Summary!$B$26,I5152&lt;=Summary!$B$27,J5152&gt;=Summary!$B$28,J5152&lt;=Summary!$B$29,F5152*J5152&gt;1),"Yes","No")</f>
        <v>No</v>
      </c>
    </row>
    <row r="5153" customFormat="false" ht="15" hidden="false" customHeight="false" outlineLevel="0" collapsed="false">
      <c r="A5153" s="6" t="s">
        <v>152</v>
      </c>
      <c r="B5153" s="45" t="n">
        <v>43101</v>
      </c>
      <c r="C5153" s="6" t="s">
        <v>201</v>
      </c>
      <c r="D5153" s="6" t="s">
        <v>199</v>
      </c>
      <c r="E5153" s="6" t="s">
        <v>187</v>
      </c>
      <c r="F5153" s="34" t="n">
        <v>0.477867633104324</v>
      </c>
      <c r="G5153" s="34" t="n">
        <v>0.395969595191798</v>
      </c>
      <c r="H5153" s="34" t="n">
        <v>0.0818980379125265</v>
      </c>
      <c r="I5153" s="34" t="n">
        <v>0.206829107353198</v>
      </c>
      <c r="J5153" s="35" t="n">
        <v>2.55</v>
      </c>
      <c r="K5153" s="6" t="n">
        <v>0</v>
      </c>
      <c r="L5153" s="35" t="n">
        <v>-1</v>
      </c>
      <c r="M5153" s="6" t="str">
        <f aca="false">IF(I5153&lt;=0,"Below 0%",IF(I5153&lt;=0.05,"0-5%",IF(I5153&lt;=0.1,"5-10%",IF(I5153&lt;=0.2,"10-20%",IF(I5153&lt;=0.4,"20-40%","Above 40%")))))</f>
        <v>20-40%</v>
      </c>
      <c r="N5153" s="6" t="str">
        <f aca="false">IF(AND(H5153&gt;=Summary!$B$25,I5153&gt;=Summary!$B$26,I5153&lt;=Summary!$B$27,J5153&gt;=Summary!$B$28,J5153&lt;=Summary!$B$29,F5153*J5153&gt;1),"Yes","No")</f>
        <v>Yes</v>
      </c>
    </row>
    <row r="5154" customFormat="false" ht="15" hidden="false" customHeight="false" outlineLevel="0" collapsed="false">
      <c r="A5154" s="6" t="s">
        <v>152</v>
      </c>
      <c r="B5154" s="45" t="n">
        <v>43101</v>
      </c>
      <c r="C5154" s="6" t="s">
        <v>201</v>
      </c>
      <c r="D5154" s="6" t="s">
        <v>199</v>
      </c>
      <c r="E5154" s="6" t="s">
        <v>174</v>
      </c>
      <c r="F5154" s="34" t="n">
        <v>0.265413671731949</v>
      </c>
      <c r="G5154" s="34" t="n">
        <v>0.315538271168464</v>
      </c>
      <c r="H5154" s="34" t="n">
        <v>-0.050124599436515</v>
      </c>
      <c r="I5154" s="34" t="n">
        <v>-0.158854262752025</v>
      </c>
      <c r="J5154" s="35" t="n">
        <v>3.2</v>
      </c>
      <c r="K5154" s="6" t="n">
        <v>1</v>
      </c>
      <c r="L5154" s="35" t="n">
        <v>2.2</v>
      </c>
      <c r="M5154" s="6" t="str">
        <f aca="false">IF(I5154&lt;=0,"Below 0%",IF(I5154&lt;=0.05,"0-5%",IF(I5154&lt;=0.1,"5-10%",IF(I5154&lt;=0.2,"10-20%",IF(I5154&lt;=0.4,"20-40%","Above 40%")))))</f>
        <v>Below 0%</v>
      </c>
      <c r="N5154" s="6" t="str">
        <f aca="false">IF(AND(H5154&gt;=Summary!$B$25,I5154&gt;=Summary!$B$26,I5154&lt;=Summary!$B$27,J5154&gt;=Summary!$B$28,J5154&lt;=Summary!$B$29,F5154*J5154&gt;1),"Yes","No")</f>
        <v>No</v>
      </c>
    </row>
    <row r="5155" customFormat="false" ht="15" hidden="false" customHeight="false" outlineLevel="0" collapsed="false">
      <c r="A5155" s="6" t="s">
        <v>152</v>
      </c>
      <c r="B5155" s="45" t="n">
        <v>43101</v>
      </c>
      <c r="C5155" s="6" t="s">
        <v>201</v>
      </c>
      <c r="D5155" s="6" t="s">
        <v>199</v>
      </c>
      <c r="E5155" s="6" t="s">
        <v>177</v>
      </c>
      <c r="F5155" s="34" t="n">
        <v>0.256718695163727</v>
      </c>
      <c r="G5155" s="34" t="n">
        <v>0.288492133639738</v>
      </c>
      <c r="H5155" s="34" t="n">
        <v>-0.0317734384760116</v>
      </c>
      <c r="I5155" s="34" t="n">
        <v>-0.110136238638969</v>
      </c>
      <c r="J5155" s="35" t="n">
        <v>3.5</v>
      </c>
      <c r="K5155" s="6" t="n">
        <v>0</v>
      </c>
      <c r="L5155" s="35" t="n">
        <v>-1</v>
      </c>
      <c r="M5155" s="6" t="str">
        <f aca="false">IF(I5155&lt;=0,"Below 0%",IF(I5155&lt;=0.05,"0-5%",IF(I5155&lt;=0.1,"5-10%",IF(I5155&lt;=0.2,"10-20%",IF(I5155&lt;=0.4,"20-40%","Above 40%")))))</f>
        <v>Below 0%</v>
      </c>
      <c r="N5155" s="6" t="str">
        <f aca="false">IF(AND(H5155&gt;=Summary!$B$25,I5155&gt;=Summary!$B$26,I5155&lt;=Summary!$B$27,J5155&gt;=Summary!$B$28,J5155&lt;=Summary!$B$29,F5155*J5155&gt;1),"Yes","No")</f>
        <v>No</v>
      </c>
    </row>
    <row r="5156" customFormat="false" ht="15" hidden="false" customHeight="false" outlineLevel="0" collapsed="false">
      <c r="A5156" s="6" t="s">
        <v>152</v>
      </c>
      <c r="B5156" s="45" t="n">
        <v>43101</v>
      </c>
      <c r="C5156" s="6" t="s">
        <v>196</v>
      </c>
      <c r="D5156" s="6" t="s">
        <v>183</v>
      </c>
      <c r="E5156" s="6" t="s">
        <v>187</v>
      </c>
      <c r="F5156" s="34" t="n">
        <v>0.180457100272179</v>
      </c>
      <c r="G5156" s="34" t="n">
        <v>0.132355671059959</v>
      </c>
      <c r="H5156" s="34" t="n">
        <v>0.0481014292122195</v>
      </c>
      <c r="I5156" s="34" t="n">
        <v>0.363425524777316</v>
      </c>
      <c r="J5156" s="35" t="n">
        <v>7.6</v>
      </c>
      <c r="K5156" s="6" t="n">
        <v>0</v>
      </c>
      <c r="L5156" s="35" t="n">
        <v>-1</v>
      </c>
      <c r="M5156" s="6" t="str">
        <f aca="false">IF(I5156&lt;=0,"Below 0%",IF(I5156&lt;=0.05,"0-5%",IF(I5156&lt;=0.1,"5-10%",IF(I5156&lt;=0.2,"10-20%",IF(I5156&lt;=0.4,"20-40%","Above 40%")))))</f>
        <v>20-40%</v>
      </c>
      <c r="N5156" s="6" t="str">
        <f aca="false">IF(AND(H5156&gt;=Summary!$B$25,I5156&gt;=Summary!$B$26,I5156&lt;=Summary!$B$27,J5156&gt;=Summary!$B$28,J5156&lt;=Summary!$B$29,F5156*J5156&gt;1),"Yes","No")</f>
        <v>No</v>
      </c>
    </row>
    <row r="5157" customFormat="false" ht="15" hidden="false" customHeight="false" outlineLevel="0" collapsed="false">
      <c r="A5157" s="6" t="s">
        <v>152</v>
      </c>
      <c r="B5157" s="45" t="n">
        <v>43101</v>
      </c>
      <c r="C5157" s="6" t="s">
        <v>196</v>
      </c>
      <c r="D5157" s="6" t="s">
        <v>183</v>
      </c>
      <c r="E5157" s="6" t="s">
        <v>174</v>
      </c>
      <c r="F5157" s="34" t="n">
        <v>0.244128808379173</v>
      </c>
      <c r="G5157" s="34" t="n">
        <v>0.218674586968628</v>
      </c>
      <c r="H5157" s="34" t="n">
        <v>0.0254542214105451</v>
      </c>
      <c r="I5157" s="34" t="n">
        <v>0.11640228415841</v>
      </c>
      <c r="J5157" s="35" t="n">
        <v>4.6</v>
      </c>
      <c r="K5157" s="6" t="n">
        <v>0</v>
      </c>
      <c r="L5157" s="35" t="n">
        <v>-1</v>
      </c>
      <c r="M5157" s="6" t="str">
        <f aca="false">IF(I5157&lt;=0,"Below 0%",IF(I5157&lt;=0.05,"0-5%",IF(I5157&lt;=0.1,"5-10%",IF(I5157&lt;=0.2,"10-20%",IF(I5157&lt;=0.4,"20-40%","Above 40%")))))</f>
        <v>10-20%</v>
      </c>
      <c r="N5157" s="6" t="str">
        <f aca="false">IF(AND(H5157&gt;=Summary!$B$25,I5157&gt;=Summary!$B$26,I5157&lt;=Summary!$B$27,J5157&gt;=Summary!$B$28,J5157&lt;=Summary!$B$29,F5157*J5157&gt;1),"Yes","No")</f>
        <v>No</v>
      </c>
    </row>
    <row r="5158" customFormat="false" ht="15" hidden="false" customHeight="false" outlineLevel="0" collapsed="false">
      <c r="A5158" s="6" t="s">
        <v>152</v>
      </c>
      <c r="B5158" s="45" t="n">
        <v>43101</v>
      </c>
      <c r="C5158" s="6" t="s">
        <v>196</v>
      </c>
      <c r="D5158" s="6" t="s">
        <v>183</v>
      </c>
      <c r="E5158" s="6" t="s">
        <v>177</v>
      </c>
      <c r="F5158" s="34" t="n">
        <v>0.575414121150971</v>
      </c>
      <c r="G5158" s="34" t="n">
        <v>0.648969741971413</v>
      </c>
      <c r="H5158" s="34" t="n">
        <v>-0.0735556208204422</v>
      </c>
      <c r="I5158" s="34" t="n">
        <v>-0.113342142265367</v>
      </c>
      <c r="J5158" s="35" t="n">
        <v>1.55</v>
      </c>
      <c r="K5158" s="6" t="n">
        <v>1</v>
      </c>
      <c r="L5158" s="35" t="n">
        <v>0.55</v>
      </c>
      <c r="M5158" s="6" t="str">
        <f aca="false">IF(I5158&lt;=0,"Below 0%",IF(I5158&lt;=0.05,"0-5%",IF(I5158&lt;=0.1,"5-10%",IF(I5158&lt;=0.2,"10-20%",IF(I5158&lt;=0.4,"20-40%","Above 40%")))))</f>
        <v>Below 0%</v>
      </c>
      <c r="N5158" s="6" t="str">
        <f aca="false">IF(AND(H5158&gt;=Summary!$B$25,I5158&gt;=Summary!$B$26,I5158&lt;=Summary!$B$27,J5158&gt;=Summary!$B$28,J5158&lt;=Summary!$B$29,F5158*J5158&gt;1),"Yes","No")</f>
        <v>No</v>
      </c>
    </row>
    <row r="5159" customFormat="false" ht="15" hidden="false" customHeight="false" outlineLevel="0" collapsed="false">
      <c r="A5159" s="6" t="s">
        <v>152</v>
      </c>
      <c r="B5159" s="45" t="n">
        <v>43101</v>
      </c>
      <c r="C5159" s="6" t="s">
        <v>173</v>
      </c>
      <c r="D5159" s="6" t="s">
        <v>176</v>
      </c>
      <c r="E5159" s="6" t="s">
        <v>187</v>
      </c>
      <c r="F5159" s="34" t="n">
        <v>0.182652086019516</v>
      </c>
      <c r="G5159" s="34" t="n">
        <v>0.184490224380003</v>
      </c>
      <c r="H5159" s="34" t="n">
        <v>-0.00183813836048666</v>
      </c>
      <c r="I5159" s="34" t="n">
        <v>-0.00996333744329214</v>
      </c>
      <c r="J5159" s="35" t="n">
        <v>5.5</v>
      </c>
      <c r="K5159" s="6" t="n">
        <v>0</v>
      </c>
      <c r="L5159" s="35" t="n">
        <v>-1</v>
      </c>
      <c r="M5159" s="6" t="str">
        <f aca="false">IF(I5159&lt;=0,"Below 0%",IF(I5159&lt;=0.05,"0-5%",IF(I5159&lt;=0.1,"5-10%",IF(I5159&lt;=0.2,"10-20%",IF(I5159&lt;=0.4,"20-40%","Above 40%")))))</f>
        <v>Below 0%</v>
      </c>
      <c r="N5159" s="6" t="str">
        <f aca="false">IF(AND(H5159&gt;=Summary!$B$25,I5159&gt;=Summary!$B$26,I5159&lt;=Summary!$B$27,J5159&gt;=Summary!$B$28,J5159&lt;=Summary!$B$29,F5159*J5159&gt;1),"Yes","No")</f>
        <v>No</v>
      </c>
    </row>
    <row r="5160" customFormat="false" ht="15" hidden="false" customHeight="false" outlineLevel="0" collapsed="false">
      <c r="A5160" s="6" t="s">
        <v>152</v>
      </c>
      <c r="B5160" s="45" t="n">
        <v>43101</v>
      </c>
      <c r="C5160" s="6" t="s">
        <v>173</v>
      </c>
      <c r="D5160" s="6" t="s">
        <v>176</v>
      </c>
      <c r="E5160" s="6" t="s">
        <v>174</v>
      </c>
      <c r="F5160" s="34" t="n">
        <v>0.261352211236954</v>
      </c>
      <c r="G5160" s="34" t="n">
        <v>0.26702532476053</v>
      </c>
      <c r="H5160" s="34" t="n">
        <v>-0.00567311352357641</v>
      </c>
      <c r="I5160" s="34" t="n">
        <v>-0.0212456010629857</v>
      </c>
      <c r="J5160" s="35" t="n">
        <v>3.8</v>
      </c>
      <c r="K5160" s="6" t="n">
        <v>0</v>
      </c>
      <c r="L5160" s="35" t="n">
        <v>-1</v>
      </c>
      <c r="M5160" s="6" t="str">
        <f aca="false">IF(I5160&lt;=0,"Below 0%",IF(I5160&lt;=0.05,"0-5%",IF(I5160&lt;=0.1,"5-10%",IF(I5160&lt;=0.2,"10-20%",IF(I5160&lt;=0.4,"20-40%","Above 40%")))))</f>
        <v>Below 0%</v>
      </c>
      <c r="N5160" s="6" t="str">
        <f aca="false">IF(AND(H5160&gt;=Summary!$B$25,I5160&gt;=Summary!$B$26,I5160&lt;=Summary!$B$27,J5160&gt;=Summary!$B$28,J5160&lt;=Summary!$B$29,F5160*J5160&gt;1),"Yes","No")</f>
        <v>No</v>
      </c>
    </row>
    <row r="5161" customFormat="false" ht="15" hidden="false" customHeight="false" outlineLevel="0" collapsed="false">
      <c r="A5161" s="6" t="s">
        <v>152</v>
      </c>
      <c r="B5161" s="45" t="n">
        <v>43101</v>
      </c>
      <c r="C5161" s="6" t="s">
        <v>173</v>
      </c>
      <c r="D5161" s="6" t="s">
        <v>176</v>
      </c>
      <c r="E5161" s="6" t="s">
        <v>177</v>
      </c>
      <c r="F5161" s="34" t="n">
        <v>0.55599570274353</v>
      </c>
      <c r="G5161" s="34" t="n">
        <v>0.548484450859467</v>
      </c>
      <c r="H5161" s="34" t="n">
        <v>0.0075112518840631</v>
      </c>
      <c r="I5161" s="34" t="n">
        <v>0.013694557561829</v>
      </c>
      <c r="J5161" s="35" t="n">
        <v>1.85</v>
      </c>
      <c r="K5161" s="6" t="n">
        <v>1</v>
      </c>
      <c r="L5161" s="35" t="n">
        <v>0.85</v>
      </c>
      <c r="M5161" s="6" t="str">
        <f aca="false">IF(I5161&lt;=0,"Below 0%",IF(I5161&lt;=0.05,"0-5%",IF(I5161&lt;=0.1,"5-10%",IF(I5161&lt;=0.2,"10-20%",IF(I5161&lt;=0.4,"20-40%","Above 40%")))))</f>
        <v>0-5%</v>
      </c>
      <c r="N5161" s="6" t="str">
        <f aca="false">IF(AND(H5161&gt;=Summary!$B$25,I5161&gt;=Summary!$B$26,I5161&lt;=Summary!$B$27,J5161&gt;=Summary!$B$28,J5161&lt;=Summary!$B$29,F5161*J5161&gt;1),"Yes","No")</f>
        <v>No</v>
      </c>
    </row>
    <row r="5162" customFormat="false" ht="15" hidden="false" customHeight="false" outlineLevel="0" collapsed="false">
      <c r="A5162" s="6" t="s">
        <v>152</v>
      </c>
      <c r="B5162" s="45" t="n">
        <v>43101</v>
      </c>
      <c r="C5162" s="6" t="s">
        <v>195</v>
      </c>
      <c r="D5162" s="6" t="s">
        <v>202</v>
      </c>
      <c r="E5162" s="6" t="s">
        <v>187</v>
      </c>
      <c r="F5162" s="34" t="n">
        <v>0.547969043254852</v>
      </c>
      <c r="G5162" s="34" t="n">
        <v>0.592183181997631</v>
      </c>
      <c r="H5162" s="34" t="n">
        <v>-0.0442141387427789</v>
      </c>
      <c r="I5162" s="34" t="n">
        <v>-0.074662942290306</v>
      </c>
      <c r="J5162" s="35" t="n">
        <v>1.7</v>
      </c>
      <c r="K5162" s="6" t="n">
        <v>1</v>
      </c>
      <c r="L5162" s="35" t="n">
        <v>0.7</v>
      </c>
      <c r="M5162" s="6" t="str">
        <f aca="false">IF(I5162&lt;=0,"Below 0%",IF(I5162&lt;=0.05,"0-5%",IF(I5162&lt;=0.1,"5-10%",IF(I5162&lt;=0.2,"10-20%",IF(I5162&lt;=0.4,"20-40%","Above 40%")))))</f>
        <v>Below 0%</v>
      </c>
      <c r="N5162" s="6" t="str">
        <f aca="false">IF(AND(H5162&gt;=Summary!$B$25,I5162&gt;=Summary!$B$26,I5162&lt;=Summary!$B$27,J5162&gt;=Summary!$B$28,J5162&lt;=Summary!$B$29,F5162*J5162&gt;1),"Yes","No")</f>
        <v>No</v>
      </c>
    </row>
    <row r="5163" customFormat="false" ht="15" hidden="false" customHeight="false" outlineLevel="0" collapsed="false">
      <c r="A5163" s="6" t="s">
        <v>152</v>
      </c>
      <c r="B5163" s="45" t="n">
        <v>43101</v>
      </c>
      <c r="C5163" s="6" t="s">
        <v>195</v>
      </c>
      <c r="D5163" s="6" t="s">
        <v>202</v>
      </c>
      <c r="E5163" s="6" t="s">
        <v>174</v>
      </c>
      <c r="F5163" s="34" t="n">
        <v>0.233665227890015</v>
      </c>
      <c r="G5163" s="34" t="n">
        <v>0.246742992499013</v>
      </c>
      <c r="H5163" s="34" t="n">
        <v>-0.0130777646089983</v>
      </c>
      <c r="I5163" s="34" t="n">
        <v>-0.0530015644073485</v>
      </c>
      <c r="J5163" s="35" t="n">
        <v>4.08</v>
      </c>
      <c r="K5163" s="6" t="n">
        <v>0</v>
      </c>
      <c r="L5163" s="35" t="n">
        <v>-1</v>
      </c>
      <c r="M5163" s="6" t="str">
        <f aca="false">IF(I5163&lt;=0,"Below 0%",IF(I5163&lt;=0.05,"0-5%",IF(I5163&lt;=0.1,"5-10%",IF(I5163&lt;=0.2,"10-20%",IF(I5163&lt;=0.4,"20-40%","Above 40%")))))</f>
        <v>Below 0%</v>
      </c>
      <c r="N5163" s="6" t="str">
        <f aca="false">IF(AND(H5163&gt;=Summary!$B$25,I5163&gt;=Summary!$B$26,I5163&lt;=Summary!$B$27,J5163&gt;=Summary!$B$28,J5163&lt;=Summary!$B$29,F5163*J5163&gt;1),"Yes","No")</f>
        <v>No</v>
      </c>
    </row>
    <row r="5164" customFormat="false" ht="15" hidden="false" customHeight="false" outlineLevel="0" collapsed="false">
      <c r="A5164" s="6" t="s">
        <v>152</v>
      </c>
      <c r="B5164" s="45" t="n">
        <v>43101</v>
      </c>
      <c r="C5164" s="6" t="s">
        <v>195</v>
      </c>
      <c r="D5164" s="6" t="s">
        <v>202</v>
      </c>
      <c r="E5164" s="6" t="s">
        <v>177</v>
      </c>
      <c r="F5164" s="34" t="n">
        <v>0.21836568415165</v>
      </c>
      <c r="G5164" s="34" t="n">
        <v>0.161073825503356</v>
      </c>
      <c r="H5164" s="34" t="n">
        <v>0.0572918586482938</v>
      </c>
      <c r="I5164" s="34" t="n">
        <v>0.355686955774824</v>
      </c>
      <c r="J5164" s="35" t="n">
        <v>6.25</v>
      </c>
      <c r="K5164" s="6" t="n">
        <v>0</v>
      </c>
      <c r="L5164" s="35" t="n">
        <v>-1</v>
      </c>
      <c r="M5164" s="6" t="str">
        <f aca="false">IF(I5164&lt;=0,"Below 0%",IF(I5164&lt;=0.05,"0-5%",IF(I5164&lt;=0.1,"5-10%",IF(I5164&lt;=0.2,"10-20%",IF(I5164&lt;=0.4,"20-40%","Above 40%")))))</f>
        <v>20-40%</v>
      </c>
      <c r="N5164" s="6" t="str">
        <f aca="false">IF(AND(H5164&gt;=Summary!$B$25,I5164&gt;=Summary!$B$26,I5164&lt;=Summary!$B$27,J5164&gt;=Summary!$B$28,J5164&lt;=Summary!$B$29,F5164*J5164&gt;1),"Yes","No")</f>
        <v>No</v>
      </c>
    </row>
    <row r="5165" customFormat="false" ht="15" hidden="false" customHeight="false" outlineLevel="0" collapsed="false">
      <c r="A5165" s="6" t="s">
        <v>152</v>
      </c>
      <c r="B5165" s="45" t="n">
        <v>43101</v>
      </c>
      <c r="C5165" s="6" t="s">
        <v>192</v>
      </c>
      <c r="D5165" s="6" t="s">
        <v>188</v>
      </c>
      <c r="E5165" s="6" t="s">
        <v>187</v>
      </c>
      <c r="F5165" s="34" t="n">
        <v>0.505638718605042</v>
      </c>
      <c r="G5165" s="34" t="n">
        <v>0.418914465125154</v>
      </c>
      <c r="H5165" s="34" t="n">
        <v>0.0867242534798876</v>
      </c>
      <c r="I5165" s="34" t="n">
        <v>0.207021386702362</v>
      </c>
      <c r="J5165" s="35" t="n">
        <v>2.41</v>
      </c>
      <c r="K5165" s="6" t="n">
        <v>0</v>
      </c>
      <c r="L5165" s="35" t="n">
        <v>-1</v>
      </c>
      <c r="M5165" s="6" t="str">
        <f aca="false">IF(I5165&lt;=0,"Below 0%",IF(I5165&lt;=0.05,"0-5%",IF(I5165&lt;=0.1,"5-10%",IF(I5165&lt;=0.2,"10-20%",IF(I5165&lt;=0.4,"20-40%","Above 40%")))))</f>
        <v>20-40%</v>
      </c>
      <c r="N5165" s="6" t="str">
        <f aca="false">IF(AND(H5165&gt;=Summary!$B$25,I5165&gt;=Summary!$B$26,I5165&lt;=Summary!$B$27,J5165&gt;=Summary!$B$28,J5165&lt;=Summary!$B$29,F5165*J5165&gt;1),"Yes","No")</f>
        <v>Yes</v>
      </c>
    </row>
    <row r="5166" customFormat="false" ht="15" hidden="false" customHeight="false" outlineLevel="0" collapsed="false">
      <c r="A5166" s="6" t="s">
        <v>152</v>
      </c>
      <c r="B5166" s="45" t="n">
        <v>43101</v>
      </c>
      <c r="C5166" s="6" t="s">
        <v>192</v>
      </c>
      <c r="D5166" s="6" t="s">
        <v>188</v>
      </c>
      <c r="E5166" s="6" t="s">
        <v>174</v>
      </c>
      <c r="F5166" s="34" t="n">
        <v>0.344685316085815</v>
      </c>
      <c r="G5166" s="34" t="n">
        <v>0.292633003174383</v>
      </c>
      <c r="H5166" s="34" t="n">
        <v>0.0520523129114325</v>
      </c>
      <c r="I5166" s="34" t="n">
        <v>0.177875743155375</v>
      </c>
      <c r="J5166" s="35" t="n">
        <v>3.45</v>
      </c>
      <c r="K5166" s="6" t="n">
        <v>0</v>
      </c>
      <c r="L5166" s="35" t="n">
        <v>-1</v>
      </c>
      <c r="M5166" s="6" t="str">
        <f aca="false">IF(I5166&lt;=0,"Below 0%",IF(I5166&lt;=0.05,"0-5%",IF(I5166&lt;=0.1,"5-10%",IF(I5166&lt;=0.2,"10-20%",IF(I5166&lt;=0.4,"20-40%","Above 40%")))))</f>
        <v>10-20%</v>
      </c>
      <c r="N5166" s="6" t="str">
        <f aca="false">IF(AND(H5166&gt;=Summary!$B$25,I5166&gt;=Summary!$B$26,I5166&lt;=Summary!$B$27,J5166&gt;=Summary!$B$28,J5166&lt;=Summary!$B$29,F5166*J5166&gt;1),"Yes","No")</f>
        <v>Yes</v>
      </c>
    </row>
    <row r="5167" customFormat="false" ht="15" hidden="false" customHeight="false" outlineLevel="0" collapsed="false">
      <c r="A5167" s="6" t="s">
        <v>152</v>
      </c>
      <c r="B5167" s="45" t="n">
        <v>43101</v>
      </c>
      <c r="C5167" s="6" t="s">
        <v>192</v>
      </c>
      <c r="D5167" s="6" t="s">
        <v>188</v>
      </c>
      <c r="E5167" s="6" t="s">
        <v>177</v>
      </c>
      <c r="F5167" s="34" t="n">
        <v>0.14967592060566</v>
      </c>
      <c r="G5167" s="34" t="n">
        <v>0.288452531700463</v>
      </c>
      <c r="H5167" s="34" t="n">
        <v>-0.138776611094804</v>
      </c>
      <c r="I5167" s="34" t="n">
        <v>-0.481107273618638</v>
      </c>
      <c r="J5167" s="35" t="n">
        <v>3.5</v>
      </c>
      <c r="K5167" s="6" t="n">
        <v>1</v>
      </c>
      <c r="L5167" s="35" t="n">
        <v>2.5</v>
      </c>
      <c r="M5167" s="6" t="str">
        <f aca="false">IF(I5167&lt;=0,"Below 0%",IF(I5167&lt;=0.05,"0-5%",IF(I5167&lt;=0.1,"5-10%",IF(I5167&lt;=0.2,"10-20%",IF(I5167&lt;=0.4,"20-40%","Above 40%")))))</f>
        <v>Below 0%</v>
      </c>
      <c r="N5167" s="6" t="str">
        <f aca="false">IF(AND(H5167&gt;=Summary!$B$25,I5167&gt;=Summary!$B$26,I5167&lt;=Summary!$B$27,J5167&gt;=Summary!$B$28,J5167&lt;=Summary!$B$29,F5167*J5167&gt;1),"Yes","No")</f>
        <v>No</v>
      </c>
    </row>
    <row r="5168" customFormat="false" ht="15" hidden="false" customHeight="false" outlineLevel="0" collapsed="false">
      <c r="A5168" s="6" t="s">
        <v>152</v>
      </c>
      <c r="B5168" s="45" t="n">
        <v>43102</v>
      </c>
      <c r="C5168" s="6" t="s">
        <v>194</v>
      </c>
      <c r="D5168" s="6" t="s">
        <v>198</v>
      </c>
      <c r="E5168" s="6" t="s">
        <v>187</v>
      </c>
      <c r="F5168" s="34" t="n">
        <v>0.75658792257309</v>
      </c>
      <c r="G5168" s="34" t="n">
        <v>0.851946023343602</v>
      </c>
      <c r="H5168" s="34" t="n">
        <v>-0.0953581007705127</v>
      </c>
      <c r="I5168" s="34" t="n">
        <v>-0.111929744558539</v>
      </c>
      <c r="J5168" s="35" t="n">
        <v>1.21</v>
      </c>
      <c r="K5168" s="6" t="n">
        <v>1</v>
      </c>
      <c r="L5168" s="35" t="n">
        <v>0.21</v>
      </c>
      <c r="M5168" s="6" t="str">
        <f aca="false">IF(I5168&lt;=0,"Below 0%",IF(I5168&lt;=0.05,"0-5%",IF(I5168&lt;=0.1,"5-10%",IF(I5168&lt;=0.2,"10-20%",IF(I5168&lt;=0.4,"20-40%","Above 40%")))))</f>
        <v>Below 0%</v>
      </c>
      <c r="N5168" s="6" t="str">
        <f aca="false">IF(AND(H5168&gt;=Summary!$B$25,I5168&gt;=Summary!$B$26,I5168&lt;=Summary!$B$27,J5168&gt;=Summary!$B$28,J5168&lt;=Summary!$B$29,F5168*J5168&gt;1),"Yes","No")</f>
        <v>No</v>
      </c>
    </row>
    <row r="5169" customFormat="false" ht="15" hidden="false" customHeight="false" outlineLevel="0" collapsed="false">
      <c r="A5169" s="6" t="s">
        <v>152</v>
      </c>
      <c r="B5169" s="45" t="n">
        <v>43102</v>
      </c>
      <c r="C5169" s="6" t="s">
        <v>194</v>
      </c>
      <c r="D5169" s="6" t="s">
        <v>198</v>
      </c>
      <c r="E5169" s="6" t="s">
        <v>174</v>
      </c>
      <c r="F5169" s="34" t="n">
        <v>0.173844322562218</v>
      </c>
      <c r="G5169" s="34" t="n">
        <v>0.10794289929275</v>
      </c>
      <c r="H5169" s="34" t="n">
        <v>0.0659014232694681</v>
      </c>
      <c r="I5169" s="34" t="n">
        <v>0.610521152398717</v>
      </c>
      <c r="J5169" s="35" t="n">
        <v>9.55</v>
      </c>
      <c r="K5169" s="6" t="n">
        <v>0</v>
      </c>
      <c r="L5169" s="35" t="n">
        <v>-1</v>
      </c>
      <c r="M5169" s="6" t="str">
        <f aca="false">IF(I5169&lt;=0,"Below 0%",IF(I5169&lt;=0.05,"0-5%",IF(I5169&lt;=0.1,"5-10%",IF(I5169&lt;=0.2,"10-20%",IF(I5169&lt;=0.4,"20-40%","Above 40%")))))</f>
        <v>Above 40%</v>
      </c>
      <c r="N5169" s="6" t="str">
        <f aca="false">IF(AND(H5169&gt;=Summary!$B$25,I5169&gt;=Summary!$B$26,I5169&lt;=Summary!$B$27,J5169&gt;=Summary!$B$28,J5169&lt;=Summary!$B$29,F5169*J5169&gt;1),"Yes","No")</f>
        <v>No</v>
      </c>
    </row>
    <row r="5170" customFormat="false" ht="15" hidden="false" customHeight="false" outlineLevel="0" collapsed="false">
      <c r="A5170" s="6" t="s">
        <v>152</v>
      </c>
      <c r="B5170" s="45" t="n">
        <v>43102</v>
      </c>
      <c r="C5170" s="6" t="s">
        <v>194</v>
      </c>
      <c r="D5170" s="6" t="s">
        <v>198</v>
      </c>
      <c r="E5170" s="6" t="s">
        <v>177</v>
      </c>
      <c r="F5170" s="34" t="n">
        <v>0.0695677399635315</v>
      </c>
      <c r="G5170" s="34" t="n">
        <v>0.0401110773636482</v>
      </c>
      <c r="H5170" s="34" t="n">
        <v>0.0294566625998833</v>
      </c>
      <c r="I5170" s="34" t="n">
        <v>0.734377247781912</v>
      </c>
      <c r="J5170" s="35" t="n">
        <v>25.7</v>
      </c>
      <c r="K5170" s="6" t="n">
        <v>0</v>
      </c>
      <c r="L5170" s="35" t="n">
        <v>-1</v>
      </c>
      <c r="M5170" s="6" t="str">
        <f aca="false">IF(I5170&lt;=0,"Below 0%",IF(I5170&lt;=0.05,"0-5%",IF(I5170&lt;=0.1,"5-10%",IF(I5170&lt;=0.2,"10-20%",IF(I5170&lt;=0.4,"20-40%","Above 40%")))))</f>
        <v>Above 40%</v>
      </c>
      <c r="N5170" s="6" t="str">
        <f aca="false">IF(AND(H5170&gt;=Summary!$B$25,I5170&gt;=Summary!$B$26,I5170&lt;=Summary!$B$27,J5170&gt;=Summary!$B$28,J5170&lt;=Summary!$B$29,F5170*J5170&gt;1),"Yes","No")</f>
        <v>No</v>
      </c>
    </row>
    <row r="5171" customFormat="false" ht="15" hidden="false" customHeight="false" outlineLevel="0" collapsed="false">
      <c r="A5171" s="6" t="s">
        <v>152</v>
      </c>
      <c r="B5171" s="45" t="n">
        <v>43102</v>
      </c>
      <c r="C5171" s="6" t="s">
        <v>179</v>
      </c>
      <c r="D5171" s="6" t="s">
        <v>180</v>
      </c>
      <c r="E5171" s="6" t="s">
        <v>187</v>
      </c>
      <c r="F5171" s="34" t="n">
        <v>0.488953351974487</v>
      </c>
      <c r="G5171" s="34" t="n">
        <v>0.485294117647059</v>
      </c>
      <c r="H5171" s="34" t="n">
        <v>0.00365923432742848</v>
      </c>
      <c r="I5171" s="34" t="n">
        <v>0.00754024043227686</v>
      </c>
      <c r="J5171" s="35" t="n">
        <v>2.1</v>
      </c>
      <c r="K5171" s="6" t="n">
        <v>0</v>
      </c>
      <c r="L5171" s="35" t="n">
        <v>-1</v>
      </c>
      <c r="M5171" s="6" t="str">
        <f aca="false">IF(I5171&lt;=0,"Below 0%",IF(I5171&lt;=0.05,"0-5%",IF(I5171&lt;=0.1,"5-10%",IF(I5171&lt;=0.2,"10-20%",IF(I5171&lt;=0.4,"20-40%","Above 40%")))))</f>
        <v>0-5%</v>
      </c>
      <c r="N5171" s="6" t="str">
        <f aca="false">IF(AND(H5171&gt;=Summary!$B$25,I5171&gt;=Summary!$B$26,I5171&lt;=Summary!$B$27,J5171&gt;=Summary!$B$28,J5171&lt;=Summary!$B$29,F5171*J5171&gt;1),"Yes","No")</f>
        <v>No</v>
      </c>
    </row>
    <row r="5172" customFormat="false" ht="15" hidden="false" customHeight="false" outlineLevel="0" collapsed="false">
      <c r="A5172" s="6" t="s">
        <v>152</v>
      </c>
      <c r="B5172" s="45" t="n">
        <v>43102</v>
      </c>
      <c r="C5172" s="6" t="s">
        <v>179</v>
      </c>
      <c r="D5172" s="6" t="s">
        <v>180</v>
      </c>
      <c r="E5172" s="6" t="s">
        <v>174</v>
      </c>
      <c r="F5172" s="34" t="n">
        <v>0.312078535556793</v>
      </c>
      <c r="G5172" s="34" t="n">
        <v>0.283088235294118</v>
      </c>
      <c r="H5172" s="34" t="n">
        <v>0.0289903002626756</v>
      </c>
      <c r="I5172" s="34" t="n">
        <v>0.102407294434386</v>
      </c>
      <c r="J5172" s="35" t="n">
        <v>3.6</v>
      </c>
      <c r="K5172" s="6" t="n">
        <v>0</v>
      </c>
      <c r="L5172" s="35" t="n">
        <v>-1</v>
      </c>
      <c r="M5172" s="6" t="str">
        <f aca="false">IF(I5172&lt;=0,"Below 0%",IF(I5172&lt;=0.05,"0-5%",IF(I5172&lt;=0.1,"5-10%",IF(I5172&lt;=0.2,"10-20%",IF(I5172&lt;=0.4,"20-40%","Above 40%")))))</f>
        <v>10-20%</v>
      </c>
      <c r="N5172" s="6" t="str">
        <f aca="false">IF(AND(H5172&gt;=Summary!$B$25,I5172&gt;=Summary!$B$26,I5172&lt;=Summary!$B$27,J5172&gt;=Summary!$B$28,J5172&lt;=Summary!$B$29,F5172*J5172&gt;1),"Yes","No")</f>
        <v>No</v>
      </c>
    </row>
    <row r="5173" customFormat="false" ht="15" hidden="false" customHeight="false" outlineLevel="0" collapsed="false">
      <c r="A5173" s="6" t="s">
        <v>152</v>
      </c>
      <c r="B5173" s="45" t="n">
        <v>43102</v>
      </c>
      <c r="C5173" s="6" t="s">
        <v>179</v>
      </c>
      <c r="D5173" s="6" t="s">
        <v>180</v>
      </c>
      <c r="E5173" s="6" t="s">
        <v>177</v>
      </c>
      <c r="F5173" s="34" t="n">
        <v>0.198968127369881</v>
      </c>
      <c r="G5173" s="34" t="n">
        <v>0.231617647058824</v>
      </c>
      <c r="H5173" s="34" t="n">
        <v>-0.0326495196889428</v>
      </c>
      <c r="I5173" s="34" t="n">
        <v>-0.14096300564115</v>
      </c>
      <c r="J5173" s="35" t="n">
        <v>4.4</v>
      </c>
      <c r="K5173" s="6" t="n">
        <v>1</v>
      </c>
      <c r="L5173" s="35" t="n">
        <v>3.4</v>
      </c>
      <c r="M5173" s="6" t="str">
        <f aca="false">IF(I5173&lt;=0,"Below 0%",IF(I5173&lt;=0.05,"0-5%",IF(I5173&lt;=0.1,"5-10%",IF(I5173&lt;=0.2,"10-20%",IF(I5173&lt;=0.4,"20-40%","Above 40%")))))</f>
        <v>Below 0%</v>
      </c>
      <c r="N5173" s="6" t="str">
        <f aca="false">IF(AND(H5173&gt;=Summary!$B$25,I5173&gt;=Summary!$B$26,I5173&lt;=Summary!$B$27,J5173&gt;=Summary!$B$28,J5173&lt;=Summary!$B$29,F5173*J5173&gt;1),"Yes","No")</f>
        <v>No</v>
      </c>
    </row>
    <row r="5174" customFormat="false" ht="15" hidden="false" customHeight="false" outlineLevel="0" collapsed="false">
      <c r="A5174" s="6" t="s">
        <v>152</v>
      </c>
      <c r="B5174" s="45" t="n">
        <v>43102</v>
      </c>
      <c r="C5174" s="6" t="s">
        <v>175</v>
      </c>
      <c r="D5174" s="6" t="s">
        <v>181</v>
      </c>
      <c r="E5174" s="6" t="s">
        <v>187</v>
      </c>
      <c r="F5174" s="34" t="n">
        <v>0.127663567662239</v>
      </c>
      <c r="G5174" s="34" t="n">
        <v>0.0807993326496889</v>
      </c>
      <c r="H5174" s="34" t="n">
        <v>0.0468642350125502</v>
      </c>
      <c r="I5174" s="34" t="n">
        <v>0.58000769902065</v>
      </c>
      <c r="J5174" s="35" t="n">
        <v>12.5</v>
      </c>
      <c r="K5174" s="6" t="n">
        <v>0</v>
      </c>
      <c r="L5174" s="35" t="n">
        <v>-1</v>
      </c>
      <c r="M5174" s="6" t="str">
        <f aca="false">IF(I5174&lt;=0,"Below 0%",IF(I5174&lt;=0.05,"0-5%",IF(I5174&lt;=0.1,"5-10%",IF(I5174&lt;=0.2,"10-20%",IF(I5174&lt;=0.4,"20-40%","Above 40%")))))</f>
        <v>Above 40%</v>
      </c>
      <c r="N5174" s="6" t="str">
        <f aca="false">IF(AND(H5174&gt;=Summary!$B$25,I5174&gt;=Summary!$B$26,I5174&lt;=Summary!$B$27,J5174&gt;=Summary!$B$28,J5174&lt;=Summary!$B$29,F5174*J5174&gt;1),"Yes","No")</f>
        <v>No</v>
      </c>
    </row>
    <row r="5175" customFormat="false" ht="15" hidden="false" customHeight="false" outlineLevel="0" collapsed="false">
      <c r="A5175" s="6" t="s">
        <v>152</v>
      </c>
      <c r="B5175" s="45" t="n">
        <v>43102</v>
      </c>
      <c r="C5175" s="6" t="s">
        <v>175</v>
      </c>
      <c r="D5175" s="6" t="s">
        <v>181</v>
      </c>
      <c r="E5175" s="6" t="s">
        <v>174</v>
      </c>
      <c r="F5175" s="34" t="n">
        <v>0.248729974031448</v>
      </c>
      <c r="G5175" s="34" t="n">
        <v>0.181980478940741</v>
      </c>
      <c r="H5175" s="34" t="n">
        <v>0.0667494950907076</v>
      </c>
      <c r="I5175" s="34" t="n">
        <v>0.366794809417133</v>
      </c>
      <c r="J5175" s="35" t="n">
        <v>5.55</v>
      </c>
      <c r="K5175" s="6" t="n">
        <v>0</v>
      </c>
      <c r="L5175" s="35" t="n">
        <v>-1</v>
      </c>
      <c r="M5175" s="6" t="str">
        <f aca="false">IF(I5175&lt;=0,"Below 0%",IF(I5175&lt;=0.05,"0-5%",IF(I5175&lt;=0.1,"5-10%",IF(I5175&lt;=0.2,"10-20%",IF(I5175&lt;=0.4,"20-40%","Above 40%")))))</f>
        <v>20-40%</v>
      </c>
      <c r="N5175" s="6" t="str">
        <f aca="false">IF(AND(H5175&gt;=Summary!$B$25,I5175&gt;=Summary!$B$26,I5175&lt;=Summary!$B$27,J5175&gt;=Summary!$B$28,J5175&lt;=Summary!$B$29,F5175*J5175&gt;1),"Yes","No")</f>
        <v>No</v>
      </c>
    </row>
    <row r="5176" customFormat="false" ht="15" hidden="false" customHeight="false" outlineLevel="0" collapsed="false">
      <c r="A5176" s="6" t="s">
        <v>152</v>
      </c>
      <c r="B5176" s="45" t="n">
        <v>43102</v>
      </c>
      <c r="C5176" s="6" t="s">
        <v>175</v>
      </c>
      <c r="D5176" s="6" t="s">
        <v>181</v>
      </c>
      <c r="E5176" s="6" t="s">
        <v>177</v>
      </c>
      <c r="F5176" s="34" t="n">
        <v>0.623606443405151</v>
      </c>
      <c r="G5176" s="34" t="n">
        <v>0.73722018840957</v>
      </c>
      <c r="H5176" s="34" t="n">
        <v>-0.113613745004419</v>
      </c>
      <c r="I5176" s="34" t="n">
        <v>-0.154111006169706</v>
      </c>
      <c r="J5176" s="35" t="n">
        <v>1.37</v>
      </c>
      <c r="K5176" s="6" t="n">
        <v>1</v>
      </c>
      <c r="L5176" s="35" t="n">
        <v>0.37</v>
      </c>
      <c r="M5176" s="6" t="str">
        <f aca="false">IF(I5176&lt;=0,"Below 0%",IF(I5176&lt;=0.05,"0-5%",IF(I5176&lt;=0.1,"5-10%",IF(I5176&lt;=0.2,"10-20%",IF(I5176&lt;=0.4,"20-40%","Above 40%")))))</f>
        <v>Below 0%</v>
      </c>
      <c r="N5176" s="6" t="str">
        <f aca="false">IF(AND(H5176&gt;=Summary!$B$25,I5176&gt;=Summary!$B$26,I5176&lt;=Summary!$B$27,J5176&gt;=Summary!$B$28,J5176&lt;=Summary!$B$29,F5176*J5176&gt;1),"Yes","No")</f>
        <v>No</v>
      </c>
    </row>
    <row r="5177" customFormat="false" ht="15" hidden="false" customHeight="false" outlineLevel="0" collapsed="false">
      <c r="A5177" s="6" t="s">
        <v>152</v>
      </c>
      <c r="B5177" s="45" t="n">
        <v>43102</v>
      </c>
      <c r="C5177" s="6" t="s">
        <v>189</v>
      </c>
      <c r="D5177" s="6" t="s">
        <v>178</v>
      </c>
      <c r="E5177" s="6" t="s">
        <v>187</v>
      </c>
      <c r="F5177" s="34" t="n">
        <v>0.413232743740082</v>
      </c>
      <c r="G5177" s="34" t="n">
        <v>0.486257928118393</v>
      </c>
      <c r="H5177" s="34" t="n">
        <v>-0.0730251843783114</v>
      </c>
      <c r="I5177" s="34" t="n">
        <v>-0.150177879178006</v>
      </c>
      <c r="J5177" s="35" t="n">
        <v>2.1</v>
      </c>
      <c r="K5177" s="6" t="n">
        <v>1</v>
      </c>
      <c r="L5177" s="35" t="n">
        <v>1.1</v>
      </c>
      <c r="M5177" s="6" t="str">
        <f aca="false">IF(I5177&lt;=0,"Below 0%",IF(I5177&lt;=0.05,"0-5%",IF(I5177&lt;=0.1,"5-10%",IF(I5177&lt;=0.2,"10-20%",IF(I5177&lt;=0.4,"20-40%","Above 40%")))))</f>
        <v>Below 0%</v>
      </c>
      <c r="N5177" s="6" t="str">
        <f aca="false">IF(AND(H5177&gt;=Summary!$B$25,I5177&gt;=Summary!$B$26,I5177&lt;=Summary!$B$27,J5177&gt;=Summary!$B$28,J5177&lt;=Summary!$B$29,F5177*J5177&gt;1),"Yes","No")</f>
        <v>No</v>
      </c>
    </row>
    <row r="5178" customFormat="false" ht="15" hidden="false" customHeight="false" outlineLevel="0" collapsed="false">
      <c r="A5178" s="6" t="s">
        <v>152</v>
      </c>
      <c r="B5178" s="45" t="n">
        <v>43102</v>
      </c>
      <c r="C5178" s="6" t="s">
        <v>189</v>
      </c>
      <c r="D5178" s="6" t="s">
        <v>178</v>
      </c>
      <c r="E5178" s="6" t="s">
        <v>174</v>
      </c>
      <c r="F5178" s="34" t="n">
        <v>0.402654558420181</v>
      </c>
      <c r="G5178" s="34" t="n">
        <v>0.291754756871036</v>
      </c>
      <c r="H5178" s="34" t="n">
        <v>0.110899801549145</v>
      </c>
      <c r="I5178" s="34" t="n">
        <v>0.380113087918448</v>
      </c>
      <c r="J5178" s="35" t="n">
        <v>3.5</v>
      </c>
      <c r="K5178" s="6" t="n">
        <v>0</v>
      </c>
      <c r="L5178" s="35" t="n">
        <v>-1</v>
      </c>
      <c r="M5178" s="6" t="str">
        <f aca="false">IF(I5178&lt;=0,"Below 0%",IF(I5178&lt;=0.05,"0-5%",IF(I5178&lt;=0.1,"5-10%",IF(I5178&lt;=0.2,"10-20%",IF(I5178&lt;=0.4,"20-40%","Above 40%")))))</f>
        <v>20-40%</v>
      </c>
      <c r="N5178" s="6" t="str">
        <f aca="false">IF(AND(H5178&gt;=Summary!$B$25,I5178&gt;=Summary!$B$26,I5178&lt;=Summary!$B$27,J5178&gt;=Summary!$B$28,J5178&lt;=Summary!$B$29,F5178*J5178&gt;1),"Yes","No")</f>
        <v>Yes</v>
      </c>
    </row>
    <row r="5179" customFormat="false" ht="15" hidden="false" customHeight="false" outlineLevel="0" collapsed="false">
      <c r="A5179" s="6" t="s">
        <v>152</v>
      </c>
      <c r="B5179" s="45" t="n">
        <v>43102</v>
      </c>
      <c r="C5179" s="6" t="s">
        <v>189</v>
      </c>
      <c r="D5179" s="6" t="s">
        <v>178</v>
      </c>
      <c r="E5179" s="6" t="s">
        <v>177</v>
      </c>
      <c r="F5179" s="34" t="n">
        <v>0.184112727642059</v>
      </c>
      <c r="G5179" s="34" t="n">
        <v>0.221987315010571</v>
      </c>
      <c r="H5179" s="34" t="n">
        <v>-0.0378745873685115</v>
      </c>
      <c r="I5179" s="34" t="n">
        <v>-0.170615998336247</v>
      </c>
      <c r="J5179" s="35" t="n">
        <v>4.6</v>
      </c>
      <c r="K5179" s="6" t="n">
        <v>0</v>
      </c>
      <c r="L5179" s="35" t="n">
        <v>-1</v>
      </c>
      <c r="M5179" s="6" t="str">
        <f aca="false">IF(I5179&lt;=0,"Below 0%",IF(I5179&lt;=0.05,"0-5%",IF(I5179&lt;=0.1,"5-10%",IF(I5179&lt;=0.2,"10-20%",IF(I5179&lt;=0.4,"20-40%","Above 40%")))))</f>
        <v>Below 0%</v>
      </c>
      <c r="N5179" s="6" t="str">
        <f aca="false">IF(AND(H5179&gt;=Summary!$B$25,I5179&gt;=Summary!$B$26,I5179&lt;=Summary!$B$27,J5179&gt;=Summary!$B$28,J5179&lt;=Summary!$B$29,F5179*J5179&gt;1),"Yes","No")</f>
        <v>No</v>
      </c>
    </row>
    <row r="5180" customFormat="false" ht="15" hidden="false" customHeight="false" outlineLevel="0" collapsed="false">
      <c r="A5180" s="6" t="s">
        <v>152</v>
      </c>
      <c r="B5180" s="45" t="n">
        <v>43103</v>
      </c>
      <c r="C5180" s="6" t="s">
        <v>185</v>
      </c>
      <c r="D5180" s="6" t="s">
        <v>190</v>
      </c>
      <c r="E5180" s="6" t="s">
        <v>187</v>
      </c>
      <c r="F5180" s="34" t="n">
        <v>0.277330309152603</v>
      </c>
      <c r="G5180" s="34" t="n">
        <v>0.361386138613861</v>
      </c>
      <c r="H5180" s="34" t="n">
        <v>-0.0840558294612582</v>
      </c>
      <c r="I5180" s="34" t="n">
        <v>-0.232592843166769</v>
      </c>
      <c r="J5180" s="35" t="n">
        <v>2.8</v>
      </c>
      <c r="K5180" s="6" t="n">
        <v>0</v>
      </c>
      <c r="L5180" s="35" t="n">
        <v>-1</v>
      </c>
      <c r="M5180" s="6" t="str">
        <f aca="false">IF(I5180&lt;=0,"Below 0%",IF(I5180&lt;=0.05,"0-5%",IF(I5180&lt;=0.1,"5-10%",IF(I5180&lt;=0.2,"10-20%",IF(I5180&lt;=0.4,"20-40%","Above 40%")))))</f>
        <v>Below 0%</v>
      </c>
      <c r="N5180" s="6" t="str">
        <f aca="false">IF(AND(H5180&gt;=Summary!$B$25,I5180&gt;=Summary!$B$26,I5180&lt;=Summary!$B$27,J5180&gt;=Summary!$B$28,J5180&lt;=Summary!$B$29,F5180*J5180&gt;1),"Yes","No")</f>
        <v>No</v>
      </c>
    </row>
    <row r="5181" customFormat="false" ht="15" hidden="false" customHeight="false" outlineLevel="0" collapsed="false">
      <c r="A5181" s="6" t="s">
        <v>152</v>
      </c>
      <c r="B5181" s="45" t="n">
        <v>43103</v>
      </c>
      <c r="C5181" s="6" t="s">
        <v>185</v>
      </c>
      <c r="D5181" s="6" t="s">
        <v>190</v>
      </c>
      <c r="E5181" s="6" t="s">
        <v>174</v>
      </c>
      <c r="F5181" s="34" t="n">
        <v>0.306645572185516</v>
      </c>
      <c r="G5181" s="34" t="n">
        <v>0.277227722772277</v>
      </c>
      <c r="H5181" s="34" t="n">
        <v>0.0294178494132392</v>
      </c>
      <c r="I5181" s="34" t="n">
        <v>0.10611438538347</v>
      </c>
      <c r="J5181" s="35" t="n">
        <v>3.65</v>
      </c>
      <c r="K5181" s="6" t="n">
        <v>1</v>
      </c>
      <c r="L5181" s="35" t="n">
        <v>2.65</v>
      </c>
      <c r="M5181" s="6" t="str">
        <f aca="false">IF(I5181&lt;=0,"Below 0%",IF(I5181&lt;=0.05,"0-5%",IF(I5181&lt;=0.1,"5-10%",IF(I5181&lt;=0.2,"10-20%",IF(I5181&lt;=0.4,"20-40%","Above 40%")))))</f>
        <v>10-20%</v>
      </c>
      <c r="N5181" s="6" t="str">
        <f aca="false">IF(AND(H5181&gt;=Summary!$B$25,I5181&gt;=Summary!$B$26,I5181&lt;=Summary!$B$27,J5181&gt;=Summary!$B$28,J5181&lt;=Summary!$B$29,F5181*J5181&gt;1),"Yes","No")</f>
        <v>No</v>
      </c>
    </row>
    <row r="5182" customFormat="false" ht="15" hidden="false" customHeight="false" outlineLevel="0" collapsed="false">
      <c r="A5182" s="6" t="s">
        <v>152</v>
      </c>
      <c r="B5182" s="45" t="n">
        <v>43103</v>
      </c>
      <c r="C5182" s="6" t="s">
        <v>185</v>
      </c>
      <c r="D5182" s="6" t="s">
        <v>190</v>
      </c>
      <c r="E5182" s="6" t="s">
        <v>177</v>
      </c>
      <c r="F5182" s="34" t="n">
        <v>0.416024148464203</v>
      </c>
      <c r="G5182" s="34" t="n">
        <v>0.361386138613861</v>
      </c>
      <c r="H5182" s="34" t="n">
        <v>0.0546380098503415</v>
      </c>
      <c r="I5182" s="34" t="n">
        <v>0.15119010944889</v>
      </c>
      <c r="J5182" s="35" t="n">
        <v>2.8</v>
      </c>
      <c r="K5182" s="6" t="n">
        <v>0</v>
      </c>
      <c r="L5182" s="35" t="n">
        <v>-1</v>
      </c>
      <c r="M5182" s="6" t="str">
        <f aca="false">IF(I5182&lt;=0,"Below 0%",IF(I5182&lt;=0.05,"0-5%",IF(I5182&lt;=0.1,"5-10%",IF(I5182&lt;=0.2,"10-20%",IF(I5182&lt;=0.4,"20-40%","Above 40%")))))</f>
        <v>10-20%</v>
      </c>
      <c r="N5182" s="6" t="str">
        <f aca="false">IF(AND(H5182&gt;=Summary!$B$25,I5182&gt;=Summary!$B$26,I5182&lt;=Summary!$B$27,J5182&gt;=Summary!$B$28,J5182&lt;=Summary!$B$29,F5182*J5182&gt;1),"Yes","No")</f>
        <v>Yes</v>
      </c>
    </row>
    <row r="5183" customFormat="false" ht="15" hidden="false" customHeight="false" outlineLevel="0" collapsed="false">
      <c r="A5183" s="6" t="s">
        <v>152</v>
      </c>
      <c r="B5183" s="45" t="n">
        <v>43104</v>
      </c>
      <c r="C5183" s="6" t="s">
        <v>181</v>
      </c>
      <c r="D5183" s="6" t="s">
        <v>189</v>
      </c>
      <c r="E5183" s="6" t="s">
        <v>187</v>
      </c>
      <c r="F5183" s="34" t="n">
        <v>0.821461260318756</v>
      </c>
      <c r="G5183" s="34" t="n">
        <v>0.762463343108504</v>
      </c>
      <c r="H5183" s="34" t="n">
        <v>0.0589979172102517</v>
      </c>
      <c r="I5183" s="34" t="n">
        <v>0.0773780375719071</v>
      </c>
      <c r="J5183" s="35" t="n">
        <v>1.35</v>
      </c>
      <c r="K5183" s="6" t="n">
        <v>0</v>
      </c>
      <c r="L5183" s="35" t="n">
        <v>-1</v>
      </c>
      <c r="M5183" s="6" t="str">
        <f aca="false">IF(I5183&lt;=0,"Below 0%",IF(I5183&lt;=0.05,"0-5%",IF(I5183&lt;=0.1,"5-10%",IF(I5183&lt;=0.2,"10-20%",IF(I5183&lt;=0.4,"20-40%","Above 40%")))))</f>
        <v>5-10%</v>
      </c>
      <c r="N5183" s="6" t="str">
        <f aca="false">IF(AND(H5183&gt;=Summary!$B$25,I5183&gt;=Summary!$B$26,I5183&lt;=Summary!$B$27,J5183&gt;=Summary!$B$28,J5183&lt;=Summary!$B$29,F5183*J5183&gt;1),"Yes","No")</f>
        <v>No</v>
      </c>
    </row>
    <row r="5184" customFormat="false" ht="15" hidden="false" customHeight="false" outlineLevel="0" collapsed="false">
      <c r="A5184" s="6" t="s">
        <v>152</v>
      </c>
      <c r="B5184" s="45" t="n">
        <v>43104</v>
      </c>
      <c r="C5184" s="6" t="s">
        <v>181</v>
      </c>
      <c r="D5184" s="6" t="s">
        <v>189</v>
      </c>
      <c r="E5184" s="6" t="s">
        <v>174</v>
      </c>
      <c r="F5184" s="34" t="n">
        <v>0.123004294931889</v>
      </c>
      <c r="G5184" s="34" t="n">
        <v>0.158357771260997</v>
      </c>
      <c r="H5184" s="34" t="n">
        <v>-0.0353534763291085</v>
      </c>
      <c r="I5184" s="34" t="n">
        <v>-0.223250656078259</v>
      </c>
      <c r="J5184" s="35" t="n">
        <v>6.5</v>
      </c>
      <c r="K5184" s="6" t="n">
        <v>1</v>
      </c>
      <c r="L5184" s="35" t="n">
        <v>5.5</v>
      </c>
      <c r="M5184" s="6" t="str">
        <f aca="false">IF(I5184&lt;=0,"Below 0%",IF(I5184&lt;=0.05,"0-5%",IF(I5184&lt;=0.1,"5-10%",IF(I5184&lt;=0.2,"10-20%",IF(I5184&lt;=0.4,"20-40%","Above 40%")))))</f>
        <v>Below 0%</v>
      </c>
      <c r="N5184" s="6" t="str">
        <f aca="false">IF(AND(H5184&gt;=Summary!$B$25,I5184&gt;=Summary!$B$26,I5184&lt;=Summary!$B$27,J5184&gt;=Summary!$B$28,J5184&lt;=Summary!$B$29,F5184*J5184&gt;1),"Yes","No")</f>
        <v>No</v>
      </c>
    </row>
    <row r="5185" customFormat="false" ht="15" hidden="false" customHeight="false" outlineLevel="0" collapsed="false">
      <c r="A5185" s="6" t="s">
        <v>152</v>
      </c>
      <c r="B5185" s="45" t="n">
        <v>43104</v>
      </c>
      <c r="C5185" s="6" t="s">
        <v>181</v>
      </c>
      <c r="D5185" s="6" t="s">
        <v>189</v>
      </c>
      <c r="E5185" s="6" t="s">
        <v>177</v>
      </c>
      <c r="F5185" s="34" t="n">
        <v>0.0555344447493553</v>
      </c>
      <c r="G5185" s="34" t="n">
        <v>0.0791788856304985</v>
      </c>
      <c r="H5185" s="34" t="n">
        <v>-0.0236444408811432</v>
      </c>
      <c r="I5185" s="34" t="n">
        <v>-0.298620531128513</v>
      </c>
      <c r="J5185" s="35" t="n">
        <v>13</v>
      </c>
      <c r="K5185" s="6" t="n">
        <v>0</v>
      </c>
      <c r="L5185" s="35" t="n">
        <v>-1</v>
      </c>
      <c r="M5185" s="6" t="str">
        <f aca="false">IF(I5185&lt;=0,"Below 0%",IF(I5185&lt;=0.05,"0-5%",IF(I5185&lt;=0.1,"5-10%",IF(I5185&lt;=0.2,"10-20%",IF(I5185&lt;=0.4,"20-40%","Above 40%")))))</f>
        <v>Below 0%</v>
      </c>
      <c r="N5185" s="6" t="str">
        <f aca="false">IF(AND(H5185&gt;=Summary!$B$25,I5185&gt;=Summary!$B$26,I5185&lt;=Summary!$B$27,J5185&gt;=Summary!$B$28,J5185&lt;=Summary!$B$29,F5185*J5185&gt;1),"Yes","No")</f>
        <v>No</v>
      </c>
    </row>
    <row r="5186" customFormat="false" ht="15" hidden="false" customHeight="false" outlineLevel="0" collapsed="false">
      <c r="A5186" s="6" t="s">
        <v>152</v>
      </c>
      <c r="B5186" s="45" t="n">
        <v>43113</v>
      </c>
      <c r="C5186" s="6" t="s">
        <v>190</v>
      </c>
      <c r="D5186" s="6" t="s">
        <v>195</v>
      </c>
      <c r="E5186" s="6" t="s">
        <v>187</v>
      </c>
      <c r="F5186" s="34" t="n">
        <v>0.761309742927551</v>
      </c>
      <c r="G5186" s="34" t="n">
        <v>0.753526411713354</v>
      </c>
      <c r="H5186" s="34" t="n">
        <v>0.00778333121419761</v>
      </c>
      <c r="I5186" s="34" t="n">
        <v>0.0103292082310691</v>
      </c>
      <c r="J5186" s="35" t="n">
        <v>1.33</v>
      </c>
      <c r="K5186" s="6" t="n">
        <v>0</v>
      </c>
      <c r="L5186" s="35" t="n">
        <v>-1</v>
      </c>
      <c r="M5186" s="6" t="str">
        <f aca="false">IF(I5186&lt;=0,"Below 0%",IF(I5186&lt;=0.05,"0-5%",IF(I5186&lt;=0.1,"5-10%",IF(I5186&lt;=0.2,"10-20%",IF(I5186&lt;=0.4,"20-40%","Above 40%")))))</f>
        <v>0-5%</v>
      </c>
      <c r="N5186" s="6" t="str">
        <f aca="false">IF(AND(H5186&gt;=Summary!$B$25,I5186&gt;=Summary!$B$26,I5186&lt;=Summary!$B$27,J5186&gt;=Summary!$B$28,J5186&lt;=Summary!$B$29,F5186*J5186&gt;1),"Yes","No")</f>
        <v>No</v>
      </c>
    </row>
    <row r="5187" customFormat="false" ht="15" hidden="false" customHeight="false" outlineLevel="0" collapsed="false">
      <c r="A5187" s="6" t="s">
        <v>152</v>
      </c>
      <c r="B5187" s="45" t="n">
        <v>43113</v>
      </c>
      <c r="C5187" s="6" t="s">
        <v>190</v>
      </c>
      <c r="D5187" s="6" t="s">
        <v>195</v>
      </c>
      <c r="E5187" s="6" t="s">
        <v>174</v>
      </c>
      <c r="F5187" s="34" t="n">
        <v>0.169126346707344</v>
      </c>
      <c r="G5187" s="34" t="n">
        <v>0.16295774432175</v>
      </c>
      <c r="H5187" s="34" t="n">
        <v>0.00616860238559441</v>
      </c>
      <c r="I5187" s="34" t="n">
        <v>0.0378539995829526</v>
      </c>
      <c r="J5187" s="35" t="n">
        <v>6.15</v>
      </c>
      <c r="K5187" s="6" t="n">
        <v>1</v>
      </c>
      <c r="L5187" s="35" t="n">
        <v>5.15</v>
      </c>
      <c r="M5187" s="6" t="str">
        <f aca="false">IF(I5187&lt;=0,"Below 0%",IF(I5187&lt;=0.05,"0-5%",IF(I5187&lt;=0.1,"5-10%",IF(I5187&lt;=0.2,"10-20%",IF(I5187&lt;=0.4,"20-40%","Above 40%")))))</f>
        <v>0-5%</v>
      </c>
      <c r="N5187" s="6" t="str">
        <f aca="false">IF(AND(H5187&gt;=Summary!$B$25,I5187&gt;=Summary!$B$26,I5187&lt;=Summary!$B$27,J5187&gt;=Summary!$B$28,J5187&lt;=Summary!$B$29,F5187*J5187&gt;1),"Yes","No")</f>
        <v>No</v>
      </c>
    </row>
    <row r="5188" customFormat="false" ht="15" hidden="false" customHeight="false" outlineLevel="0" collapsed="false">
      <c r="A5188" s="6" t="s">
        <v>152</v>
      </c>
      <c r="B5188" s="45" t="n">
        <v>43113</v>
      </c>
      <c r="C5188" s="6" t="s">
        <v>190</v>
      </c>
      <c r="D5188" s="6" t="s">
        <v>195</v>
      </c>
      <c r="E5188" s="6" t="s">
        <v>177</v>
      </c>
      <c r="F5188" s="34" t="n">
        <v>0.0695638954639435</v>
      </c>
      <c r="G5188" s="34" t="n">
        <v>0.0835158439648967</v>
      </c>
      <c r="H5188" s="34" t="n">
        <v>-0.0139519485009532</v>
      </c>
      <c r="I5188" s="34" t="n">
        <v>-0.167057504763018</v>
      </c>
      <c r="J5188" s="35" t="n">
        <v>12</v>
      </c>
      <c r="K5188" s="6" t="n">
        <v>0</v>
      </c>
      <c r="L5188" s="35" t="n">
        <v>-1</v>
      </c>
      <c r="M5188" s="6" t="str">
        <f aca="false">IF(I5188&lt;=0,"Below 0%",IF(I5188&lt;=0.05,"0-5%",IF(I5188&lt;=0.1,"5-10%",IF(I5188&lt;=0.2,"10-20%",IF(I5188&lt;=0.4,"20-40%","Above 40%")))))</f>
        <v>Below 0%</v>
      </c>
      <c r="N5188" s="6" t="str">
        <f aca="false">IF(AND(H5188&gt;=Summary!$B$25,I5188&gt;=Summary!$B$26,I5188&lt;=Summary!$B$27,J5188&gt;=Summary!$B$28,J5188&lt;=Summary!$B$29,F5188*J5188&gt;1),"Yes","No")</f>
        <v>No</v>
      </c>
    </row>
    <row r="5189" customFormat="false" ht="15" hidden="false" customHeight="false" outlineLevel="0" collapsed="false">
      <c r="A5189" s="6" t="s">
        <v>152</v>
      </c>
      <c r="B5189" s="45" t="n">
        <v>43113</v>
      </c>
      <c r="C5189" s="6" t="s">
        <v>180</v>
      </c>
      <c r="D5189" s="6" t="s">
        <v>196</v>
      </c>
      <c r="E5189" s="6" t="s">
        <v>187</v>
      </c>
      <c r="F5189" s="34" t="n">
        <v>0.435586392879486</v>
      </c>
      <c r="G5189" s="34" t="n">
        <v>0.481489035555966</v>
      </c>
      <c r="H5189" s="34" t="n">
        <v>-0.0459026426764802</v>
      </c>
      <c r="I5189" s="34" t="n">
        <v>-0.095334762137371</v>
      </c>
      <c r="J5189" s="35" t="n">
        <v>2.07</v>
      </c>
      <c r="K5189" s="6" t="n">
        <v>1</v>
      </c>
      <c r="L5189" s="35" t="n">
        <v>1.07</v>
      </c>
      <c r="M5189" s="6" t="str">
        <f aca="false">IF(I5189&lt;=0,"Below 0%",IF(I5189&lt;=0.05,"0-5%",IF(I5189&lt;=0.1,"5-10%",IF(I5189&lt;=0.2,"10-20%",IF(I5189&lt;=0.4,"20-40%","Above 40%")))))</f>
        <v>Below 0%</v>
      </c>
      <c r="N5189" s="6" t="str">
        <f aca="false">IF(AND(H5189&gt;=Summary!$B$25,I5189&gt;=Summary!$B$26,I5189&lt;=Summary!$B$27,J5189&gt;=Summary!$B$28,J5189&lt;=Summary!$B$29,F5189*J5189&gt;1),"Yes","No")</f>
        <v>No</v>
      </c>
    </row>
    <row r="5190" customFormat="false" ht="15" hidden="false" customHeight="false" outlineLevel="0" collapsed="false">
      <c r="A5190" s="6" t="s">
        <v>152</v>
      </c>
      <c r="B5190" s="45" t="n">
        <v>43113</v>
      </c>
      <c r="C5190" s="6" t="s">
        <v>180</v>
      </c>
      <c r="D5190" s="6" t="s">
        <v>196</v>
      </c>
      <c r="E5190" s="6" t="s">
        <v>174</v>
      </c>
      <c r="F5190" s="34" t="n">
        <v>0.264526039361954</v>
      </c>
      <c r="G5190" s="34" t="n">
        <v>0.297517105552493</v>
      </c>
      <c r="H5190" s="34" t="n">
        <v>-0.0329910661905388</v>
      </c>
      <c r="I5190" s="34" t="n">
        <v>-0.110887964338299</v>
      </c>
      <c r="J5190" s="35" t="n">
        <v>3.35</v>
      </c>
      <c r="K5190" s="6" t="n">
        <v>0</v>
      </c>
      <c r="L5190" s="35" t="n">
        <v>-1</v>
      </c>
      <c r="M5190" s="6" t="str">
        <f aca="false">IF(I5190&lt;=0,"Below 0%",IF(I5190&lt;=0.05,"0-5%",IF(I5190&lt;=0.1,"5-10%",IF(I5190&lt;=0.2,"10-20%",IF(I5190&lt;=0.4,"20-40%","Above 40%")))))</f>
        <v>Below 0%</v>
      </c>
      <c r="N5190" s="6" t="str">
        <f aca="false">IF(AND(H5190&gt;=Summary!$B$25,I5190&gt;=Summary!$B$26,I5190&lt;=Summary!$B$27,J5190&gt;=Summary!$B$28,J5190&lt;=Summary!$B$29,F5190*J5190&gt;1),"Yes","No")</f>
        <v>No</v>
      </c>
    </row>
    <row r="5191" customFormat="false" ht="15" hidden="false" customHeight="false" outlineLevel="0" collapsed="false">
      <c r="A5191" s="6" t="s">
        <v>152</v>
      </c>
      <c r="B5191" s="45" t="n">
        <v>43113</v>
      </c>
      <c r="C5191" s="6" t="s">
        <v>180</v>
      </c>
      <c r="D5191" s="6" t="s">
        <v>196</v>
      </c>
      <c r="E5191" s="6" t="s">
        <v>177</v>
      </c>
      <c r="F5191" s="34" t="n">
        <v>0.299887597560883</v>
      </c>
      <c r="G5191" s="34" t="n">
        <v>0.220993858891541</v>
      </c>
      <c r="H5191" s="34" t="n">
        <v>0.0788937386693415</v>
      </c>
      <c r="I5191" s="34" t="n">
        <v>0.356995162965414</v>
      </c>
      <c r="J5191" s="35" t="n">
        <v>4.51</v>
      </c>
      <c r="K5191" s="6" t="n">
        <v>0</v>
      </c>
      <c r="L5191" s="35" t="n">
        <v>-1</v>
      </c>
      <c r="M5191" s="6" t="str">
        <f aca="false">IF(I5191&lt;=0,"Below 0%",IF(I5191&lt;=0.05,"0-5%",IF(I5191&lt;=0.1,"5-10%",IF(I5191&lt;=0.2,"10-20%",IF(I5191&lt;=0.4,"20-40%","Above 40%")))))</f>
        <v>20-40%</v>
      </c>
      <c r="N5191" s="6" t="str">
        <f aca="false">IF(AND(H5191&gt;=Summary!$B$25,I5191&gt;=Summary!$B$26,I5191&lt;=Summary!$B$27,J5191&gt;=Summary!$B$28,J5191&lt;=Summary!$B$29,F5191*J5191&gt;1),"Yes","No")</f>
        <v>Yes</v>
      </c>
    </row>
    <row r="5192" customFormat="false" ht="15" hidden="false" customHeight="false" outlineLevel="0" collapsed="false">
      <c r="A5192" s="6" t="s">
        <v>152</v>
      </c>
      <c r="B5192" s="45" t="n">
        <v>43113</v>
      </c>
      <c r="C5192" s="6" t="s">
        <v>202</v>
      </c>
      <c r="D5192" s="6" t="s">
        <v>189</v>
      </c>
      <c r="E5192" s="6" t="s">
        <v>187</v>
      </c>
      <c r="F5192" s="34" t="n">
        <v>0.454258978366852</v>
      </c>
      <c r="G5192" s="34" t="n">
        <v>0.365864729913754</v>
      </c>
      <c r="H5192" s="34" t="n">
        <v>0.0883942484530979</v>
      </c>
      <c r="I5192" s="34" t="n">
        <v>0.241603634419571</v>
      </c>
      <c r="J5192" s="35" t="n">
        <v>2.75</v>
      </c>
      <c r="K5192" s="6" t="n">
        <v>0</v>
      </c>
      <c r="L5192" s="35" t="n">
        <v>-1</v>
      </c>
      <c r="M5192" s="6" t="str">
        <f aca="false">IF(I5192&lt;=0,"Below 0%",IF(I5192&lt;=0.05,"0-5%",IF(I5192&lt;=0.1,"5-10%",IF(I5192&lt;=0.2,"10-20%",IF(I5192&lt;=0.4,"20-40%","Above 40%")))))</f>
        <v>20-40%</v>
      </c>
      <c r="N5192" s="6" t="str">
        <f aca="false">IF(AND(H5192&gt;=Summary!$B$25,I5192&gt;=Summary!$B$26,I5192&lt;=Summary!$B$27,J5192&gt;=Summary!$B$28,J5192&lt;=Summary!$B$29,F5192*J5192&gt;1),"Yes","No")</f>
        <v>Yes</v>
      </c>
    </row>
    <row r="5193" customFormat="false" ht="15" hidden="false" customHeight="false" outlineLevel="0" collapsed="false">
      <c r="A5193" s="6" t="s">
        <v>152</v>
      </c>
      <c r="B5193" s="45" t="n">
        <v>43113</v>
      </c>
      <c r="C5193" s="6" t="s">
        <v>202</v>
      </c>
      <c r="D5193" s="6" t="s">
        <v>189</v>
      </c>
      <c r="E5193" s="6" t="s">
        <v>174</v>
      </c>
      <c r="F5193" s="34" t="n">
        <v>0.328802943229675</v>
      </c>
      <c r="G5193" s="34" t="n">
        <v>0.309577848388561</v>
      </c>
      <c r="H5193" s="34" t="n">
        <v>0.0192250948411142</v>
      </c>
      <c r="I5193" s="34" t="n">
        <v>0.0621010028372062</v>
      </c>
      <c r="J5193" s="35" t="n">
        <v>3.25</v>
      </c>
      <c r="K5193" s="6" t="n">
        <v>0</v>
      </c>
      <c r="L5193" s="35" t="n">
        <v>-1</v>
      </c>
      <c r="M5193" s="6" t="str">
        <f aca="false">IF(I5193&lt;=0,"Below 0%",IF(I5193&lt;=0.05,"0-5%",IF(I5193&lt;=0.1,"5-10%",IF(I5193&lt;=0.2,"10-20%",IF(I5193&lt;=0.4,"20-40%","Above 40%")))))</f>
        <v>5-10%</v>
      </c>
      <c r="N5193" s="6" t="str">
        <f aca="false">IF(AND(H5193&gt;=Summary!$B$25,I5193&gt;=Summary!$B$26,I5193&lt;=Summary!$B$27,J5193&gt;=Summary!$B$28,J5193&lt;=Summary!$B$29,F5193*J5193&gt;1),"Yes","No")</f>
        <v>No</v>
      </c>
    </row>
    <row r="5194" customFormat="false" ht="15" hidden="false" customHeight="false" outlineLevel="0" collapsed="false">
      <c r="A5194" s="6" t="s">
        <v>152</v>
      </c>
      <c r="B5194" s="45" t="n">
        <v>43113</v>
      </c>
      <c r="C5194" s="6" t="s">
        <v>202</v>
      </c>
      <c r="D5194" s="6" t="s">
        <v>189</v>
      </c>
      <c r="E5194" s="6" t="s">
        <v>177</v>
      </c>
      <c r="F5194" s="34" t="n">
        <v>0.216938018798828</v>
      </c>
      <c r="G5194" s="34" t="n">
        <v>0.324557421697685</v>
      </c>
      <c r="H5194" s="34" t="n">
        <v>-0.107619402898857</v>
      </c>
      <c r="I5194" s="34" t="n">
        <v>-0.331588174246408</v>
      </c>
      <c r="J5194" s="35" t="n">
        <v>3.1</v>
      </c>
      <c r="K5194" s="6" t="n">
        <v>1</v>
      </c>
      <c r="L5194" s="35" t="n">
        <v>2.1</v>
      </c>
      <c r="M5194" s="6" t="str">
        <f aca="false">IF(I5194&lt;=0,"Below 0%",IF(I5194&lt;=0.05,"0-5%",IF(I5194&lt;=0.1,"5-10%",IF(I5194&lt;=0.2,"10-20%",IF(I5194&lt;=0.4,"20-40%","Above 40%")))))</f>
        <v>Below 0%</v>
      </c>
      <c r="N5194" s="6" t="str">
        <f aca="false">IF(AND(H5194&gt;=Summary!$B$25,I5194&gt;=Summary!$B$26,I5194&lt;=Summary!$B$27,J5194&gt;=Summary!$B$28,J5194&lt;=Summary!$B$29,F5194*J5194&gt;1),"Yes","No")</f>
        <v>No</v>
      </c>
    </row>
    <row r="5195" customFormat="false" ht="15" hidden="false" customHeight="false" outlineLevel="0" collapsed="false">
      <c r="A5195" s="6" t="s">
        <v>152</v>
      </c>
      <c r="B5195" s="45" t="n">
        <v>43113</v>
      </c>
      <c r="C5195" s="6" t="s">
        <v>188</v>
      </c>
      <c r="D5195" s="6" t="s">
        <v>175</v>
      </c>
      <c r="E5195" s="6" t="s">
        <v>187</v>
      </c>
      <c r="F5195" s="34" t="n">
        <v>0.419495582580566</v>
      </c>
      <c r="G5195" s="34" t="n">
        <v>0.50188679245283</v>
      </c>
      <c r="H5195" s="34" t="n">
        <v>-0.0823912098722638</v>
      </c>
      <c r="I5195" s="34" t="n">
        <v>-0.164162936963533</v>
      </c>
      <c r="J5195" s="35" t="n">
        <v>2</v>
      </c>
      <c r="K5195" s="6" t="n">
        <v>0</v>
      </c>
      <c r="L5195" s="35" t="n">
        <v>-1</v>
      </c>
      <c r="M5195" s="6" t="str">
        <f aca="false">IF(I5195&lt;=0,"Below 0%",IF(I5195&lt;=0.05,"0-5%",IF(I5195&lt;=0.1,"5-10%",IF(I5195&lt;=0.2,"10-20%",IF(I5195&lt;=0.4,"20-40%","Above 40%")))))</f>
        <v>Below 0%</v>
      </c>
      <c r="N5195" s="6" t="str">
        <f aca="false">IF(AND(H5195&gt;=Summary!$B$25,I5195&gt;=Summary!$B$26,I5195&lt;=Summary!$B$27,J5195&gt;=Summary!$B$28,J5195&lt;=Summary!$B$29,F5195*J5195&gt;1),"Yes","No")</f>
        <v>No</v>
      </c>
    </row>
    <row r="5196" customFormat="false" ht="15" hidden="false" customHeight="false" outlineLevel="0" collapsed="false">
      <c r="A5196" s="6" t="s">
        <v>152</v>
      </c>
      <c r="B5196" s="45" t="n">
        <v>43113</v>
      </c>
      <c r="C5196" s="6" t="s">
        <v>188</v>
      </c>
      <c r="D5196" s="6" t="s">
        <v>175</v>
      </c>
      <c r="E5196" s="6" t="s">
        <v>174</v>
      </c>
      <c r="F5196" s="34" t="n">
        <v>0.281700313091278</v>
      </c>
      <c r="G5196" s="34" t="n">
        <v>0.286792452830189</v>
      </c>
      <c r="H5196" s="34" t="n">
        <v>-0.0050921397389106</v>
      </c>
      <c r="I5196" s="34" t="n">
        <v>-0.0177554872475172</v>
      </c>
      <c r="J5196" s="35" t="n">
        <v>3.5</v>
      </c>
      <c r="K5196" s="6" t="n">
        <v>1</v>
      </c>
      <c r="L5196" s="35" t="n">
        <v>2.5</v>
      </c>
      <c r="M5196" s="6" t="str">
        <f aca="false">IF(I5196&lt;=0,"Below 0%",IF(I5196&lt;=0.05,"0-5%",IF(I5196&lt;=0.1,"5-10%",IF(I5196&lt;=0.2,"10-20%",IF(I5196&lt;=0.4,"20-40%","Above 40%")))))</f>
        <v>Below 0%</v>
      </c>
      <c r="N5196" s="6" t="str">
        <f aca="false">IF(AND(H5196&gt;=Summary!$B$25,I5196&gt;=Summary!$B$26,I5196&lt;=Summary!$B$27,J5196&gt;=Summary!$B$28,J5196&lt;=Summary!$B$29,F5196*J5196&gt;1),"Yes","No")</f>
        <v>No</v>
      </c>
    </row>
    <row r="5197" customFormat="false" ht="15" hidden="false" customHeight="false" outlineLevel="0" collapsed="false">
      <c r="A5197" s="6" t="s">
        <v>152</v>
      </c>
      <c r="B5197" s="45" t="n">
        <v>43113</v>
      </c>
      <c r="C5197" s="6" t="s">
        <v>188</v>
      </c>
      <c r="D5197" s="6" t="s">
        <v>175</v>
      </c>
      <c r="E5197" s="6" t="s">
        <v>177</v>
      </c>
      <c r="F5197" s="34" t="n">
        <v>0.2988041639328</v>
      </c>
      <c r="G5197" s="34" t="n">
        <v>0.211320754716981</v>
      </c>
      <c r="H5197" s="34" t="n">
        <v>0.0874834092158192</v>
      </c>
      <c r="I5197" s="34" t="n">
        <v>0.413983990039144</v>
      </c>
      <c r="J5197" s="35" t="n">
        <v>4.75</v>
      </c>
      <c r="K5197" s="6" t="n">
        <v>0</v>
      </c>
      <c r="L5197" s="35" t="n">
        <v>-1</v>
      </c>
      <c r="M5197" s="6" t="str">
        <f aca="false">IF(I5197&lt;=0,"Below 0%",IF(I5197&lt;=0.05,"0-5%",IF(I5197&lt;=0.1,"5-10%",IF(I5197&lt;=0.2,"10-20%",IF(I5197&lt;=0.4,"20-40%","Above 40%")))))</f>
        <v>Above 40%</v>
      </c>
      <c r="N5197" s="6" t="str">
        <f aca="false">IF(AND(H5197&gt;=Summary!$B$25,I5197&gt;=Summary!$B$26,I5197&lt;=Summary!$B$27,J5197&gt;=Summary!$B$28,J5197&lt;=Summary!$B$29,F5197*J5197&gt;1),"Yes","No")</f>
        <v>No</v>
      </c>
    </row>
    <row r="5198" customFormat="false" ht="15" hidden="false" customHeight="false" outlineLevel="0" collapsed="false">
      <c r="A5198" s="6" t="s">
        <v>152</v>
      </c>
      <c r="B5198" s="45" t="n">
        <v>43113</v>
      </c>
      <c r="C5198" s="6" t="s">
        <v>181</v>
      </c>
      <c r="D5198" s="6" t="s">
        <v>173</v>
      </c>
      <c r="E5198" s="6" t="s">
        <v>187</v>
      </c>
      <c r="F5198" s="34" t="n">
        <v>0.764817237854004</v>
      </c>
      <c r="G5198" s="34" t="n">
        <v>0.767570160710002</v>
      </c>
      <c r="H5198" s="34" t="n">
        <v>-0.00275292285599849</v>
      </c>
      <c r="I5198" s="34" t="n">
        <v>-0.00358654230833055</v>
      </c>
      <c r="J5198" s="35" t="n">
        <v>1.33</v>
      </c>
      <c r="K5198" s="6" t="n">
        <v>1</v>
      </c>
      <c r="L5198" s="35" t="n">
        <v>0.33</v>
      </c>
      <c r="M5198" s="6" t="str">
        <f aca="false">IF(I5198&lt;=0,"Below 0%",IF(I5198&lt;=0.05,"0-5%",IF(I5198&lt;=0.1,"5-10%",IF(I5198&lt;=0.2,"10-20%",IF(I5198&lt;=0.4,"20-40%","Above 40%")))))</f>
        <v>Below 0%</v>
      </c>
      <c r="N5198" s="6" t="str">
        <f aca="false">IF(AND(H5198&gt;=Summary!$B$25,I5198&gt;=Summary!$B$26,I5198&lt;=Summary!$B$27,J5198&gt;=Summary!$B$28,J5198&lt;=Summary!$B$29,F5198*J5198&gt;1),"Yes","No")</f>
        <v>No</v>
      </c>
    </row>
    <row r="5199" customFormat="false" ht="15" hidden="false" customHeight="false" outlineLevel="0" collapsed="false">
      <c r="A5199" s="6" t="s">
        <v>152</v>
      </c>
      <c r="B5199" s="45" t="n">
        <v>43113</v>
      </c>
      <c r="C5199" s="6" t="s">
        <v>181</v>
      </c>
      <c r="D5199" s="6" t="s">
        <v>173</v>
      </c>
      <c r="E5199" s="6" t="s">
        <v>174</v>
      </c>
      <c r="F5199" s="34" t="n">
        <v>0.15933121740818</v>
      </c>
      <c r="G5199" s="34" t="n">
        <v>0.159510674022547</v>
      </c>
      <c r="H5199" s="34" t="n">
        <v>-0.000179456614367135</v>
      </c>
      <c r="I5199" s="34" t="n">
        <v>-0.00112504454931817</v>
      </c>
      <c r="J5199" s="35" t="n">
        <v>6.4</v>
      </c>
      <c r="K5199" s="6" t="n">
        <v>0</v>
      </c>
      <c r="L5199" s="35" t="n">
        <v>-1</v>
      </c>
      <c r="M5199" s="6" t="str">
        <f aca="false">IF(I5199&lt;=0,"Below 0%",IF(I5199&lt;=0.05,"0-5%",IF(I5199&lt;=0.1,"5-10%",IF(I5199&lt;=0.2,"10-20%",IF(I5199&lt;=0.4,"20-40%","Above 40%")))))</f>
        <v>Below 0%</v>
      </c>
      <c r="N5199" s="6" t="str">
        <f aca="false">IF(AND(H5199&gt;=Summary!$B$25,I5199&gt;=Summary!$B$26,I5199&lt;=Summary!$B$27,J5199&gt;=Summary!$B$28,J5199&lt;=Summary!$B$29,F5199*J5199&gt;1),"Yes","No")</f>
        <v>No</v>
      </c>
    </row>
    <row r="5200" customFormat="false" ht="15" hidden="false" customHeight="false" outlineLevel="0" collapsed="false">
      <c r="A5200" s="6" t="s">
        <v>152</v>
      </c>
      <c r="B5200" s="45" t="n">
        <v>43113</v>
      </c>
      <c r="C5200" s="6" t="s">
        <v>181</v>
      </c>
      <c r="D5200" s="6" t="s">
        <v>173</v>
      </c>
      <c r="E5200" s="6" t="s">
        <v>177</v>
      </c>
      <c r="F5200" s="34" t="n">
        <v>0.0758515372872353</v>
      </c>
      <c r="G5200" s="34" t="n">
        <v>0.0729191652674502</v>
      </c>
      <c r="H5200" s="34" t="n">
        <v>0.00293237201978504</v>
      </c>
      <c r="I5200" s="34" t="n">
        <v>0.0402140097055388</v>
      </c>
      <c r="J5200" s="35" t="n">
        <v>14</v>
      </c>
      <c r="K5200" s="6" t="n">
        <v>0</v>
      </c>
      <c r="L5200" s="35" t="n">
        <v>-1</v>
      </c>
      <c r="M5200" s="6" t="str">
        <f aca="false">IF(I5200&lt;=0,"Below 0%",IF(I5200&lt;=0.05,"0-5%",IF(I5200&lt;=0.1,"5-10%",IF(I5200&lt;=0.2,"10-20%",IF(I5200&lt;=0.4,"20-40%","Above 40%")))))</f>
        <v>0-5%</v>
      </c>
      <c r="N5200" s="6" t="str">
        <f aca="false">IF(AND(H5200&gt;=Summary!$B$25,I5200&gt;=Summary!$B$26,I5200&lt;=Summary!$B$27,J5200&gt;=Summary!$B$28,J5200&lt;=Summary!$B$29,F5200*J5200&gt;1),"Yes","No")</f>
        <v>No</v>
      </c>
    </row>
    <row r="5201" customFormat="false" ht="15" hidden="false" customHeight="false" outlineLevel="0" collapsed="false">
      <c r="A5201" s="6" t="s">
        <v>152</v>
      </c>
      <c r="B5201" s="45" t="n">
        <v>43113</v>
      </c>
      <c r="C5201" s="6" t="s">
        <v>198</v>
      </c>
      <c r="D5201" s="6" t="s">
        <v>179</v>
      </c>
      <c r="E5201" s="6" t="s">
        <v>187</v>
      </c>
      <c r="F5201" s="34" t="n">
        <v>0.403375446796417</v>
      </c>
      <c r="G5201" s="34" t="n">
        <v>0.391160782321565</v>
      </c>
      <c r="H5201" s="34" t="n">
        <v>0.0122146644748525</v>
      </c>
      <c r="I5201" s="34" t="n">
        <v>0.0312267104139574</v>
      </c>
      <c r="J5201" s="35" t="n">
        <v>2.55</v>
      </c>
      <c r="K5201" s="6" t="n">
        <v>0</v>
      </c>
      <c r="L5201" s="35" t="n">
        <v>-1</v>
      </c>
      <c r="M5201" s="6" t="str">
        <f aca="false">IF(I5201&lt;=0,"Below 0%",IF(I5201&lt;=0.05,"0-5%",IF(I5201&lt;=0.1,"5-10%",IF(I5201&lt;=0.2,"10-20%",IF(I5201&lt;=0.4,"20-40%","Above 40%")))))</f>
        <v>0-5%</v>
      </c>
      <c r="N5201" s="6" t="str">
        <f aca="false">IF(AND(H5201&gt;=Summary!$B$25,I5201&gt;=Summary!$B$26,I5201&lt;=Summary!$B$27,J5201&gt;=Summary!$B$28,J5201&lt;=Summary!$B$29,F5201*J5201&gt;1),"Yes","No")</f>
        <v>No</v>
      </c>
    </row>
    <row r="5202" customFormat="false" ht="15" hidden="false" customHeight="false" outlineLevel="0" collapsed="false">
      <c r="A5202" s="6" t="s">
        <v>152</v>
      </c>
      <c r="B5202" s="45" t="n">
        <v>43113</v>
      </c>
      <c r="C5202" s="6" t="s">
        <v>198</v>
      </c>
      <c r="D5202" s="6" t="s">
        <v>179</v>
      </c>
      <c r="E5202" s="6" t="s">
        <v>174</v>
      </c>
      <c r="F5202" s="34" t="n">
        <v>0.358020484447479</v>
      </c>
      <c r="G5202" s="34" t="n">
        <v>0.28498856997714</v>
      </c>
      <c r="H5202" s="34" t="n">
        <v>0.0730319144703393</v>
      </c>
      <c r="I5202" s="34" t="n">
        <v>0.2562626089748</v>
      </c>
      <c r="J5202" s="35" t="n">
        <v>3.5</v>
      </c>
      <c r="K5202" s="6" t="n">
        <v>1</v>
      </c>
      <c r="L5202" s="35" t="n">
        <v>2.5</v>
      </c>
      <c r="M5202" s="6" t="str">
        <f aca="false">IF(I5202&lt;=0,"Below 0%",IF(I5202&lt;=0.05,"0-5%",IF(I5202&lt;=0.1,"5-10%",IF(I5202&lt;=0.2,"10-20%",IF(I5202&lt;=0.4,"20-40%","Above 40%")))))</f>
        <v>20-40%</v>
      </c>
      <c r="N5202" s="6" t="str">
        <f aca="false">IF(AND(H5202&gt;=Summary!$B$25,I5202&gt;=Summary!$B$26,I5202&lt;=Summary!$B$27,J5202&gt;=Summary!$B$28,J5202&lt;=Summary!$B$29,F5202*J5202&gt;1),"Yes","No")</f>
        <v>Yes</v>
      </c>
    </row>
    <row r="5203" customFormat="false" ht="15" hidden="false" customHeight="false" outlineLevel="0" collapsed="false">
      <c r="A5203" s="6" t="s">
        <v>152</v>
      </c>
      <c r="B5203" s="45" t="n">
        <v>43113</v>
      </c>
      <c r="C5203" s="6" t="s">
        <v>198</v>
      </c>
      <c r="D5203" s="6" t="s">
        <v>179</v>
      </c>
      <c r="E5203" s="6" t="s">
        <v>177</v>
      </c>
      <c r="F5203" s="34" t="n">
        <v>0.238604068756104</v>
      </c>
      <c r="G5203" s="34" t="n">
        <v>0.323850647701295</v>
      </c>
      <c r="H5203" s="34" t="n">
        <v>-0.0852465789451919</v>
      </c>
      <c r="I5203" s="34" t="n">
        <v>-0.263228063770369</v>
      </c>
      <c r="J5203" s="35" t="n">
        <v>3.08</v>
      </c>
      <c r="K5203" s="6" t="n">
        <v>0</v>
      </c>
      <c r="L5203" s="35" t="n">
        <v>-1</v>
      </c>
      <c r="M5203" s="6" t="str">
        <f aca="false">IF(I5203&lt;=0,"Below 0%",IF(I5203&lt;=0.05,"0-5%",IF(I5203&lt;=0.1,"5-10%",IF(I5203&lt;=0.2,"10-20%",IF(I5203&lt;=0.4,"20-40%","Above 40%")))))</f>
        <v>Below 0%</v>
      </c>
      <c r="N5203" s="6" t="str">
        <f aca="false">IF(AND(H5203&gt;=Summary!$B$25,I5203&gt;=Summary!$B$26,I5203&lt;=Summary!$B$27,J5203&gt;=Summary!$B$28,J5203&lt;=Summary!$B$29,F5203*J5203&gt;1),"Yes","No")</f>
        <v>No</v>
      </c>
    </row>
    <row r="5204" customFormat="false" ht="15" hidden="false" customHeight="false" outlineLevel="0" collapsed="false">
      <c r="A5204" s="6" t="s">
        <v>152</v>
      </c>
      <c r="B5204" s="45" t="n">
        <v>43113</v>
      </c>
      <c r="C5204" s="6" t="s">
        <v>178</v>
      </c>
      <c r="D5204" s="6" t="s">
        <v>201</v>
      </c>
      <c r="E5204" s="6" t="s">
        <v>187</v>
      </c>
      <c r="F5204" s="34" t="n">
        <v>0.435274988412857</v>
      </c>
      <c r="G5204" s="34" t="n">
        <v>0.459476707083599</v>
      </c>
      <c r="H5204" s="34" t="n">
        <v>-0.0242017186707422</v>
      </c>
      <c r="I5204" s="34" t="n">
        <v>-0.0526723516070181</v>
      </c>
      <c r="J5204" s="35" t="n">
        <v>2.2</v>
      </c>
      <c r="K5204" s="6" t="n">
        <v>1</v>
      </c>
      <c r="L5204" s="35" t="n">
        <v>1.2</v>
      </c>
      <c r="M5204" s="6" t="str">
        <f aca="false">IF(I5204&lt;=0,"Below 0%",IF(I5204&lt;=0.05,"0-5%",IF(I5204&lt;=0.1,"5-10%",IF(I5204&lt;=0.2,"10-20%",IF(I5204&lt;=0.4,"20-40%","Above 40%")))))</f>
        <v>Below 0%</v>
      </c>
      <c r="N5204" s="6" t="str">
        <f aca="false">IF(AND(H5204&gt;=Summary!$B$25,I5204&gt;=Summary!$B$26,I5204&lt;=Summary!$B$27,J5204&gt;=Summary!$B$28,J5204&lt;=Summary!$B$29,F5204*J5204&gt;1),"Yes","No")</f>
        <v>No</v>
      </c>
    </row>
    <row r="5205" customFormat="false" ht="15" hidden="false" customHeight="false" outlineLevel="0" collapsed="false">
      <c r="A5205" s="6" t="s">
        <v>152</v>
      </c>
      <c r="B5205" s="45" t="n">
        <v>43113</v>
      </c>
      <c r="C5205" s="6" t="s">
        <v>178</v>
      </c>
      <c r="D5205" s="6" t="s">
        <v>201</v>
      </c>
      <c r="E5205" s="6" t="s">
        <v>174</v>
      </c>
      <c r="F5205" s="34" t="n">
        <v>0.326671123504639</v>
      </c>
      <c r="G5205" s="34" t="n">
        <v>0.315890236119975</v>
      </c>
      <c r="H5205" s="34" t="n">
        <v>0.0107808873846642</v>
      </c>
      <c r="I5205" s="34" t="n">
        <v>0.034128586932866</v>
      </c>
      <c r="J5205" s="35" t="n">
        <v>3.2</v>
      </c>
      <c r="K5205" s="6" t="n">
        <v>0</v>
      </c>
      <c r="L5205" s="35" t="n">
        <v>-1</v>
      </c>
      <c r="M5205" s="6" t="str">
        <f aca="false">IF(I5205&lt;=0,"Below 0%",IF(I5205&lt;=0.05,"0-5%",IF(I5205&lt;=0.1,"5-10%",IF(I5205&lt;=0.2,"10-20%",IF(I5205&lt;=0.4,"20-40%","Above 40%")))))</f>
        <v>0-5%</v>
      </c>
      <c r="N5205" s="6" t="str">
        <f aca="false">IF(AND(H5205&gt;=Summary!$B$25,I5205&gt;=Summary!$B$26,I5205&lt;=Summary!$B$27,J5205&gt;=Summary!$B$28,J5205&lt;=Summary!$B$29,F5205*J5205&gt;1),"Yes","No")</f>
        <v>No</v>
      </c>
    </row>
    <row r="5206" customFormat="false" ht="15" hidden="false" customHeight="false" outlineLevel="0" collapsed="false">
      <c r="A5206" s="6" t="s">
        <v>152</v>
      </c>
      <c r="B5206" s="45" t="n">
        <v>43113</v>
      </c>
      <c r="C5206" s="6" t="s">
        <v>178</v>
      </c>
      <c r="D5206" s="6" t="s">
        <v>201</v>
      </c>
      <c r="E5206" s="6" t="s">
        <v>177</v>
      </c>
      <c r="F5206" s="34" t="n">
        <v>0.238053917884827</v>
      </c>
      <c r="G5206" s="34" t="n">
        <v>0.224633056796426</v>
      </c>
      <c r="H5206" s="34" t="n">
        <v>0.0134208610884004</v>
      </c>
      <c r="I5206" s="34" t="n">
        <v>0.0597457083111459</v>
      </c>
      <c r="J5206" s="35" t="n">
        <v>4.5</v>
      </c>
      <c r="K5206" s="6" t="n">
        <v>0</v>
      </c>
      <c r="L5206" s="35" t="n">
        <v>-1</v>
      </c>
      <c r="M5206" s="6" t="str">
        <f aca="false">IF(I5206&lt;=0,"Below 0%",IF(I5206&lt;=0.05,"0-5%",IF(I5206&lt;=0.1,"5-10%",IF(I5206&lt;=0.2,"10-20%",IF(I5206&lt;=0.4,"20-40%","Above 40%")))))</f>
        <v>5-10%</v>
      </c>
      <c r="N5206" s="6" t="str">
        <f aca="false">IF(AND(H5206&gt;=Summary!$B$25,I5206&gt;=Summary!$B$26,I5206&lt;=Summary!$B$27,J5206&gt;=Summary!$B$28,J5206&lt;=Summary!$B$29,F5206*J5206&gt;1),"Yes","No")</f>
        <v>No</v>
      </c>
    </row>
    <row r="5207" customFormat="false" ht="15" hidden="false" customHeight="false" outlineLevel="0" collapsed="false">
      <c r="A5207" s="6" t="s">
        <v>152</v>
      </c>
      <c r="B5207" s="45" t="n">
        <v>43114</v>
      </c>
      <c r="C5207" s="6" t="s">
        <v>199</v>
      </c>
      <c r="D5207" s="6" t="s">
        <v>185</v>
      </c>
      <c r="E5207" s="6" t="s">
        <v>187</v>
      </c>
      <c r="F5207" s="34" t="n">
        <v>0.223207503557205</v>
      </c>
      <c r="G5207" s="34" t="n">
        <v>0.208848405985686</v>
      </c>
      <c r="H5207" s="34" t="n">
        <v>0.0143590975715188</v>
      </c>
      <c r="I5207" s="34" t="n">
        <v>0.0687536852567738</v>
      </c>
      <c r="J5207" s="35" t="n">
        <v>4.8</v>
      </c>
      <c r="K5207" s="6" t="n">
        <v>1</v>
      </c>
      <c r="L5207" s="35" t="n">
        <v>3.8</v>
      </c>
      <c r="M5207" s="6" t="str">
        <f aca="false">IF(I5207&lt;=0,"Below 0%",IF(I5207&lt;=0.05,"0-5%",IF(I5207&lt;=0.1,"5-10%",IF(I5207&lt;=0.2,"10-20%",IF(I5207&lt;=0.4,"20-40%","Above 40%")))))</f>
        <v>5-10%</v>
      </c>
      <c r="N5207" s="6" t="str">
        <f aca="false">IF(AND(H5207&gt;=Summary!$B$25,I5207&gt;=Summary!$B$26,I5207&lt;=Summary!$B$27,J5207&gt;=Summary!$B$28,J5207&lt;=Summary!$B$29,F5207*J5207&gt;1),"Yes","No")</f>
        <v>No</v>
      </c>
    </row>
    <row r="5208" customFormat="false" ht="15" hidden="false" customHeight="false" outlineLevel="0" collapsed="false">
      <c r="A5208" s="6" t="s">
        <v>152</v>
      </c>
      <c r="B5208" s="45" t="n">
        <v>43114</v>
      </c>
      <c r="C5208" s="6" t="s">
        <v>199</v>
      </c>
      <c r="D5208" s="6" t="s">
        <v>185</v>
      </c>
      <c r="E5208" s="6" t="s">
        <v>174</v>
      </c>
      <c r="F5208" s="34" t="n">
        <v>0.285572528839111</v>
      </c>
      <c r="G5208" s="34" t="n">
        <v>0.234222511385817</v>
      </c>
      <c r="H5208" s="34" t="n">
        <v>0.0513500174532948</v>
      </c>
      <c r="I5208" s="34" t="n">
        <v>0.219236046738095</v>
      </c>
      <c r="J5208" s="35" t="n">
        <v>4.28</v>
      </c>
      <c r="K5208" s="6" t="n">
        <v>0</v>
      </c>
      <c r="L5208" s="35" t="n">
        <v>-1</v>
      </c>
      <c r="M5208" s="6" t="str">
        <f aca="false">IF(I5208&lt;=0,"Below 0%",IF(I5208&lt;=0.05,"0-5%",IF(I5208&lt;=0.1,"5-10%",IF(I5208&lt;=0.2,"10-20%",IF(I5208&lt;=0.4,"20-40%","Above 40%")))))</f>
        <v>20-40%</v>
      </c>
      <c r="N5208" s="6" t="str">
        <f aca="false">IF(AND(H5208&gt;=Summary!$B$25,I5208&gt;=Summary!$B$26,I5208&lt;=Summary!$B$27,J5208&gt;=Summary!$B$28,J5208&lt;=Summary!$B$29,F5208*J5208&gt;1),"Yes","No")</f>
        <v>Yes</v>
      </c>
    </row>
    <row r="5209" customFormat="false" ht="15" hidden="false" customHeight="false" outlineLevel="0" collapsed="false">
      <c r="A5209" s="6" t="s">
        <v>152</v>
      </c>
      <c r="B5209" s="45" t="n">
        <v>43114</v>
      </c>
      <c r="C5209" s="6" t="s">
        <v>199</v>
      </c>
      <c r="D5209" s="6" t="s">
        <v>185</v>
      </c>
      <c r="E5209" s="6" t="s">
        <v>177</v>
      </c>
      <c r="F5209" s="34" t="n">
        <v>0.491219997406006</v>
      </c>
      <c r="G5209" s="34" t="n">
        <v>0.556929082628497</v>
      </c>
      <c r="H5209" s="34" t="n">
        <v>-0.0657090852224912</v>
      </c>
      <c r="I5209" s="34" t="n">
        <v>-0.117984654190384</v>
      </c>
      <c r="J5209" s="35" t="n">
        <v>1.8</v>
      </c>
      <c r="K5209" s="6" t="n">
        <v>0</v>
      </c>
      <c r="L5209" s="35" t="n">
        <v>-1</v>
      </c>
      <c r="M5209" s="6" t="str">
        <f aca="false">IF(I5209&lt;=0,"Below 0%",IF(I5209&lt;=0.05,"0-5%",IF(I5209&lt;=0.1,"5-10%",IF(I5209&lt;=0.2,"10-20%",IF(I5209&lt;=0.4,"20-40%","Above 40%")))))</f>
        <v>Below 0%</v>
      </c>
      <c r="N5209" s="6" t="str">
        <f aca="false">IF(AND(H5209&gt;=Summary!$B$25,I5209&gt;=Summary!$B$26,I5209&lt;=Summary!$B$27,J5209&gt;=Summary!$B$28,J5209&lt;=Summary!$B$29,F5209*J5209&gt;1),"Yes","No")</f>
        <v>No</v>
      </c>
    </row>
    <row r="5210" customFormat="false" ht="15" hidden="false" customHeight="false" outlineLevel="0" collapsed="false">
      <c r="A5210" s="6" t="s">
        <v>152</v>
      </c>
      <c r="B5210" s="45" t="n">
        <v>43114</v>
      </c>
      <c r="C5210" s="6" t="s">
        <v>183</v>
      </c>
      <c r="D5210" s="6" t="s">
        <v>194</v>
      </c>
      <c r="E5210" s="6" t="s">
        <v>187</v>
      </c>
      <c r="F5210" s="34" t="n">
        <v>0.301691323518753</v>
      </c>
      <c r="G5210" s="34" t="n">
        <v>0.313034296010009</v>
      </c>
      <c r="H5210" s="34" t="n">
        <v>-0.0113429724912559</v>
      </c>
      <c r="I5210" s="34" t="n">
        <v>-0.0362355583264693</v>
      </c>
      <c r="J5210" s="35" t="n">
        <v>3.2</v>
      </c>
      <c r="K5210" s="6" t="n">
        <v>1</v>
      </c>
      <c r="L5210" s="35" t="n">
        <v>2.2</v>
      </c>
      <c r="M5210" s="6" t="str">
        <f aca="false">IF(I5210&lt;=0,"Below 0%",IF(I5210&lt;=0.05,"0-5%",IF(I5210&lt;=0.1,"5-10%",IF(I5210&lt;=0.2,"10-20%",IF(I5210&lt;=0.4,"20-40%","Above 40%")))))</f>
        <v>Below 0%</v>
      </c>
      <c r="N5210" s="6" t="str">
        <f aca="false">IF(AND(H5210&gt;=Summary!$B$25,I5210&gt;=Summary!$B$26,I5210&lt;=Summary!$B$27,J5210&gt;=Summary!$B$28,J5210&lt;=Summary!$B$29,F5210*J5210&gt;1),"Yes","No")</f>
        <v>No</v>
      </c>
    </row>
    <row r="5211" customFormat="false" ht="15" hidden="false" customHeight="false" outlineLevel="0" collapsed="false">
      <c r="A5211" s="6" t="s">
        <v>152</v>
      </c>
      <c r="B5211" s="45" t="n">
        <v>43114</v>
      </c>
      <c r="C5211" s="6" t="s">
        <v>183</v>
      </c>
      <c r="D5211" s="6" t="s">
        <v>194</v>
      </c>
      <c r="E5211" s="6" t="s">
        <v>174</v>
      </c>
      <c r="F5211" s="34" t="n">
        <v>0.367753356695175</v>
      </c>
      <c r="G5211" s="34" t="n">
        <v>0.26430336338576</v>
      </c>
      <c r="H5211" s="34" t="n">
        <v>0.103449993309416</v>
      </c>
      <c r="I5211" s="34" t="n">
        <v>0.391406268857907</v>
      </c>
      <c r="J5211" s="35" t="n">
        <v>3.79</v>
      </c>
      <c r="K5211" s="6" t="n">
        <v>0</v>
      </c>
      <c r="L5211" s="35" t="n">
        <v>-1</v>
      </c>
      <c r="M5211" s="6" t="str">
        <f aca="false">IF(I5211&lt;=0,"Below 0%",IF(I5211&lt;=0.05,"0-5%",IF(I5211&lt;=0.1,"5-10%",IF(I5211&lt;=0.2,"10-20%",IF(I5211&lt;=0.4,"20-40%","Above 40%")))))</f>
        <v>20-40%</v>
      </c>
      <c r="N5211" s="6" t="str">
        <f aca="false">IF(AND(H5211&gt;=Summary!$B$25,I5211&gt;=Summary!$B$26,I5211&lt;=Summary!$B$27,J5211&gt;=Summary!$B$28,J5211&lt;=Summary!$B$29,F5211*J5211&gt;1),"Yes","No")</f>
        <v>Yes</v>
      </c>
    </row>
    <row r="5212" customFormat="false" ht="15" hidden="false" customHeight="false" outlineLevel="0" collapsed="false">
      <c r="A5212" s="6" t="s">
        <v>152</v>
      </c>
      <c r="B5212" s="45" t="n">
        <v>43114</v>
      </c>
      <c r="C5212" s="6" t="s">
        <v>183</v>
      </c>
      <c r="D5212" s="6" t="s">
        <v>194</v>
      </c>
      <c r="E5212" s="6" t="s">
        <v>177</v>
      </c>
      <c r="F5212" s="34" t="n">
        <v>0.330555319786072</v>
      </c>
      <c r="G5212" s="34" t="n">
        <v>0.422662340604232</v>
      </c>
      <c r="H5212" s="34" t="n">
        <v>-0.0921070208181598</v>
      </c>
      <c r="I5212" s="34" t="n">
        <v>-0.217921049427978</v>
      </c>
      <c r="J5212" s="35" t="n">
        <v>2.37</v>
      </c>
      <c r="K5212" s="6" t="n">
        <v>0</v>
      </c>
      <c r="L5212" s="35" t="n">
        <v>-1</v>
      </c>
      <c r="M5212" s="6" t="str">
        <f aca="false">IF(I5212&lt;=0,"Below 0%",IF(I5212&lt;=0.05,"0-5%",IF(I5212&lt;=0.1,"5-10%",IF(I5212&lt;=0.2,"10-20%",IF(I5212&lt;=0.4,"20-40%","Above 40%")))))</f>
        <v>Below 0%</v>
      </c>
      <c r="N5212" s="6" t="str">
        <f aca="false">IF(AND(H5212&gt;=Summary!$B$25,I5212&gt;=Summary!$B$26,I5212&lt;=Summary!$B$27,J5212&gt;=Summary!$B$28,J5212&lt;=Summary!$B$29,F5212*J5212&gt;1),"Yes","No")</f>
        <v>No</v>
      </c>
    </row>
    <row r="5213" customFormat="false" ht="15" hidden="false" customHeight="false" outlineLevel="0" collapsed="false">
      <c r="A5213" s="6" t="s">
        <v>152</v>
      </c>
      <c r="B5213" s="45" t="n">
        <v>43115</v>
      </c>
      <c r="C5213" s="6" t="s">
        <v>176</v>
      </c>
      <c r="D5213" s="6" t="s">
        <v>192</v>
      </c>
      <c r="E5213" s="6" t="s">
        <v>187</v>
      </c>
      <c r="F5213" s="34" t="n">
        <v>0.789862036705017</v>
      </c>
      <c r="G5213" s="34" t="n">
        <v>0.798766492036515</v>
      </c>
      <c r="H5213" s="34" t="n">
        <v>-0.00890445533149764</v>
      </c>
      <c r="I5213" s="34" t="n">
        <v>-0.0111477577242819</v>
      </c>
      <c r="J5213" s="35" t="n">
        <v>1.25</v>
      </c>
      <c r="K5213" s="6" t="n">
        <v>1</v>
      </c>
      <c r="L5213" s="35" t="n">
        <v>0.25</v>
      </c>
      <c r="M5213" s="6" t="str">
        <f aca="false">IF(I5213&lt;=0,"Below 0%",IF(I5213&lt;=0.05,"0-5%",IF(I5213&lt;=0.1,"5-10%",IF(I5213&lt;=0.2,"10-20%",IF(I5213&lt;=0.4,"20-40%","Above 40%")))))</f>
        <v>Below 0%</v>
      </c>
      <c r="N5213" s="6" t="str">
        <f aca="false">IF(AND(H5213&gt;=Summary!$B$25,I5213&gt;=Summary!$B$26,I5213&lt;=Summary!$B$27,J5213&gt;=Summary!$B$28,J5213&lt;=Summary!$B$29,F5213*J5213&gt;1),"Yes","No")</f>
        <v>No</v>
      </c>
    </row>
    <row r="5214" customFormat="false" ht="15" hidden="false" customHeight="false" outlineLevel="0" collapsed="false">
      <c r="A5214" s="6" t="s">
        <v>152</v>
      </c>
      <c r="B5214" s="45" t="n">
        <v>43115</v>
      </c>
      <c r="C5214" s="6" t="s">
        <v>176</v>
      </c>
      <c r="D5214" s="6" t="s">
        <v>192</v>
      </c>
      <c r="E5214" s="6" t="s">
        <v>174</v>
      </c>
      <c r="F5214" s="34" t="n">
        <v>0.148659840226173</v>
      </c>
      <c r="G5214" s="34" t="n">
        <v>0.137718360695951</v>
      </c>
      <c r="H5214" s="34" t="n">
        <v>0.0109414795302226</v>
      </c>
      <c r="I5214" s="34" t="n">
        <v>0.0794482266193886</v>
      </c>
      <c r="J5214" s="35" t="n">
        <v>7.25</v>
      </c>
      <c r="K5214" s="6" t="n">
        <v>0</v>
      </c>
      <c r="L5214" s="35" t="n">
        <v>-1</v>
      </c>
      <c r="M5214" s="6" t="str">
        <f aca="false">IF(I5214&lt;=0,"Below 0%",IF(I5214&lt;=0.05,"0-5%",IF(I5214&lt;=0.1,"5-10%",IF(I5214&lt;=0.2,"10-20%",IF(I5214&lt;=0.4,"20-40%","Above 40%")))))</f>
        <v>5-10%</v>
      </c>
      <c r="N5214" s="6" t="str">
        <f aca="false">IF(AND(H5214&gt;=Summary!$B$25,I5214&gt;=Summary!$B$26,I5214&lt;=Summary!$B$27,J5214&gt;=Summary!$B$28,J5214&lt;=Summary!$B$29,F5214*J5214&gt;1),"Yes","No")</f>
        <v>No</v>
      </c>
    </row>
    <row r="5215" customFormat="false" ht="15" hidden="false" customHeight="false" outlineLevel="0" collapsed="false">
      <c r="A5215" s="6" t="s">
        <v>152</v>
      </c>
      <c r="B5215" s="45" t="n">
        <v>43115</v>
      </c>
      <c r="C5215" s="6" t="s">
        <v>176</v>
      </c>
      <c r="D5215" s="6" t="s">
        <v>192</v>
      </c>
      <c r="E5215" s="6" t="s">
        <v>177</v>
      </c>
      <c r="F5215" s="34" t="n">
        <v>0.0614780932664871</v>
      </c>
      <c r="G5215" s="34" t="n">
        <v>0.0635151472675346</v>
      </c>
      <c r="H5215" s="34" t="n">
        <v>-0.00203705400104744</v>
      </c>
      <c r="I5215" s="34" t="n">
        <v>-0.0320719401384222</v>
      </c>
      <c r="J5215" s="35" t="n">
        <v>15.72</v>
      </c>
      <c r="K5215" s="6" t="n">
        <v>0</v>
      </c>
      <c r="L5215" s="35" t="n">
        <v>-1</v>
      </c>
      <c r="M5215" s="6" t="str">
        <f aca="false">IF(I5215&lt;=0,"Below 0%",IF(I5215&lt;=0.05,"0-5%",IF(I5215&lt;=0.1,"5-10%",IF(I5215&lt;=0.2,"10-20%",IF(I5215&lt;=0.4,"20-40%","Above 40%")))))</f>
        <v>Below 0%</v>
      </c>
      <c r="N5215" s="6" t="str">
        <f aca="false">IF(AND(H5215&gt;=Summary!$B$25,I5215&gt;=Summary!$B$26,I5215&lt;=Summary!$B$27,J5215&gt;=Summary!$B$28,J5215&lt;=Summary!$B$29,F5215*J5215&gt;1),"Yes","No")</f>
        <v>No</v>
      </c>
    </row>
    <row r="5216" customFormat="false" ht="15" hidden="false" customHeight="false" outlineLevel="0" collapsed="false">
      <c r="A5216" s="6" t="s">
        <v>152</v>
      </c>
      <c r="B5216" s="45" t="n">
        <v>43120</v>
      </c>
      <c r="C5216" s="6" t="s">
        <v>185</v>
      </c>
      <c r="D5216" s="6" t="s">
        <v>180</v>
      </c>
      <c r="E5216" s="6" t="s">
        <v>187</v>
      </c>
      <c r="F5216" s="34" t="n">
        <v>0.804180026054382</v>
      </c>
      <c r="G5216" s="34" t="n">
        <v>0.653120464441219</v>
      </c>
      <c r="H5216" s="34" t="n">
        <v>0.151059561613163</v>
      </c>
      <c r="I5216" s="34" t="n">
        <v>0.231288973225488</v>
      </c>
      <c r="J5216" s="35" t="n">
        <v>1.52</v>
      </c>
      <c r="K5216" s="6" t="n">
        <v>1</v>
      </c>
      <c r="L5216" s="35" t="n">
        <v>0.52</v>
      </c>
      <c r="M5216" s="6" t="str">
        <f aca="false">IF(I5216&lt;=0,"Below 0%",IF(I5216&lt;=0.05,"0-5%",IF(I5216&lt;=0.1,"5-10%",IF(I5216&lt;=0.2,"10-20%",IF(I5216&lt;=0.4,"20-40%","Above 40%")))))</f>
        <v>20-40%</v>
      </c>
      <c r="N5216" s="6" t="str">
        <f aca="false">IF(AND(H5216&gt;=Summary!$B$25,I5216&gt;=Summary!$B$26,I5216&lt;=Summary!$B$27,J5216&gt;=Summary!$B$28,J5216&lt;=Summary!$B$29,F5216*J5216&gt;1),"Yes","No")</f>
        <v>No</v>
      </c>
    </row>
    <row r="5217" customFormat="false" ht="15" hidden="false" customHeight="false" outlineLevel="0" collapsed="false">
      <c r="A5217" s="6" t="s">
        <v>152</v>
      </c>
      <c r="B5217" s="45" t="n">
        <v>43120</v>
      </c>
      <c r="C5217" s="6" t="s">
        <v>185</v>
      </c>
      <c r="D5217" s="6" t="s">
        <v>180</v>
      </c>
      <c r="E5217" s="6" t="s">
        <v>174</v>
      </c>
      <c r="F5217" s="34" t="n">
        <v>0.123916491866112</v>
      </c>
      <c r="G5217" s="34" t="n">
        <v>0.20899854862119</v>
      </c>
      <c r="H5217" s="34" t="n">
        <v>-0.0850820567550784</v>
      </c>
      <c r="I5217" s="34" t="n">
        <v>-0.407094007668396</v>
      </c>
      <c r="J5217" s="35" t="n">
        <v>4.75</v>
      </c>
      <c r="K5217" s="6" t="n">
        <v>0</v>
      </c>
      <c r="L5217" s="35" t="n">
        <v>-1</v>
      </c>
      <c r="M5217" s="6" t="str">
        <f aca="false">IF(I5217&lt;=0,"Below 0%",IF(I5217&lt;=0.05,"0-5%",IF(I5217&lt;=0.1,"5-10%",IF(I5217&lt;=0.2,"10-20%",IF(I5217&lt;=0.4,"20-40%","Above 40%")))))</f>
        <v>Below 0%</v>
      </c>
      <c r="N5217" s="6" t="str">
        <f aca="false">IF(AND(H5217&gt;=Summary!$B$25,I5217&gt;=Summary!$B$26,I5217&lt;=Summary!$B$27,J5217&gt;=Summary!$B$28,J5217&lt;=Summary!$B$29,F5217*J5217&gt;1),"Yes","No")</f>
        <v>No</v>
      </c>
    </row>
    <row r="5218" customFormat="false" ht="15" hidden="false" customHeight="false" outlineLevel="0" collapsed="false">
      <c r="A5218" s="6" t="s">
        <v>152</v>
      </c>
      <c r="B5218" s="45" t="n">
        <v>43120</v>
      </c>
      <c r="C5218" s="6" t="s">
        <v>185</v>
      </c>
      <c r="D5218" s="6" t="s">
        <v>180</v>
      </c>
      <c r="E5218" s="6" t="s">
        <v>177</v>
      </c>
      <c r="F5218" s="34" t="n">
        <v>0.0719034075737</v>
      </c>
      <c r="G5218" s="34" t="n">
        <v>0.137880986937591</v>
      </c>
      <c r="H5218" s="34" t="n">
        <v>-0.0659775793638908</v>
      </c>
      <c r="I5218" s="34" t="n">
        <v>-0.47851107559706</v>
      </c>
      <c r="J5218" s="35" t="n">
        <v>7.2</v>
      </c>
      <c r="K5218" s="6" t="n">
        <v>0</v>
      </c>
      <c r="L5218" s="35" t="n">
        <v>-1</v>
      </c>
      <c r="M5218" s="6" t="str">
        <f aca="false">IF(I5218&lt;=0,"Below 0%",IF(I5218&lt;=0.05,"0-5%",IF(I5218&lt;=0.1,"5-10%",IF(I5218&lt;=0.2,"10-20%",IF(I5218&lt;=0.4,"20-40%","Above 40%")))))</f>
        <v>Below 0%</v>
      </c>
      <c r="N5218" s="6" t="str">
        <f aca="false">IF(AND(H5218&gt;=Summary!$B$25,I5218&gt;=Summary!$B$26,I5218&lt;=Summary!$B$27,J5218&gt;=Summary!$B$28,J5218&lt;=Summary!$B$29,F5218*J5218&gt;1),"Yes","No")</f>
        <v>No</v>
      </c>
    </row>
    <row r="5219" customFormat="false" ht="15" hidden="false" customHeight="false" outlineLevel="0" collapsed="false">
      <c r="A5219" s="6" t="s">
        <v>152</v>
      </c>
      <c r="B5219" s="45" t="n">
        <v>43120</v>
      </c>
      <c r="C5219" s="6" t="s">
        <v>201</v>
      </c>
      <c r="D5219" s="6" t="s">
        <v>190</v>
      </c>
      <c r="E5219" s="6" t="s">
        <v>187</v>
      </c>
      <c r="F5219" s="34" t="n">
        <v>0.185753434896469</v>
      </c>
      <c r="G5219" s="34" t="n">
        <v>0.147572376795578</v>
      </c>
      <c r="H5219" s="34" t="n">
        <v>0.0381810581008915</v>
      </c>
      <c r="I5219" s="34" t="n">
        <v>0.258727676073018</v>
      </c>
      <c r="J5219" s="35" t="n">
        <v>6.78</v>
      </c>
      <c r="K5219" s="6" t="n">
        <v>0</v>
      </c>
      <c r="L5219" s="35" t="n">
        <v>-1</v>
      </c>
      <c r="M5219" s="6" t="str">
        <f aca="false">IF(I5219&lt;=0,"Below 0%",IF(I5219&lt;=0.05,"0-5%",IF(I5219&lt;=0.1,"5-10%",IF(I5219&lt;=0.2,"10-20%",IF(I5219&lt;=0.4,"20-40%","Above 40%")))))</f>
        <v>20-40%</v>
      </c>
      <c r="N5219" s="6" t="str">
        <f aca="false">IF(AND(H5219&gt;=Summary!$B$25,I5219&gt;=Summary!$B$26,I5219&lt;=Summary!$B$27,J5219&gt;=Summary!$B$28,J5219&lt;=Summary!$B$29,F5219*J5219&gt;1),"Yes","No")</f>
        <v>No</v>
      </c>
    </row>
    <row r="5220" customFormat="false" ht="15" hidden="false" customHeight="false" outlineLevel="0" collapsed="false">
      <c r="A5220" s="6" t="s">
        <v>152</v>
      </c>
      <c r="B5220" s="45" t="n">
        <v>43120</v>
      </c>
      <c r="C5220" s="6" t="s">
        <v>201</v>
      </c>
      <c r="D5220" s="6" t="s">
        <v>190</v>
      </c>
      <c r="E5220" s="6" t="s">
        <v>174</v>
      </c>
      <c r="F5220" s="34" t="n">
        <v>0.0997882559895515</v>
      </c>
      <c r="G5220" s="34" t="n">
        <v>0.253301446752916</v>
      </c>
      <c r="H5220" s="34" t="n">
        <v>-0.153513190763364</v>
      </c>
      <c r="I5220" s="34" t="n">
        <v>-0.606049403709523</v>
      </c>
      <c r="J5220" s="35" t="n">
        <v>3.95</v>
      </c>
      <c r="K5220" s="6" t="n">
        <v>0</v>
      </c>
      <c r="L5220" s="35" t="n">
        <v>-1</v>
      </c>
      <c r="M5220" s="6" t="str">
        <f aca="false">IF(I5220&lt;=0,"Below 0%",IF(I5220&lt;=0.05,"0-5%",IF(I5220&lt;=0.1,"5-10%",IF(I5220&lt;=0.2,"10-20%",IF(I5220&lt;=0.4,"20-40%","Above 40%")))))</f>
        <v>Below 0%</v>
      </c>
      <c r="N5220" s="6" t="str">
        <f aca="false">IF(AND(H5220&gt;=Summary!$B$25,I5220&gt;=Summary!$B$26,I5220&lt;=Summary!$B$27,J5220&gt;=Summary!$B$28,J5220&lt;=Summary!$B$29,F5220*J5220&gt;1),"Yes","No")</f>
        <v>No</v>
      </c>
    </row>
    <row r="5221" customFormat="false" ht="15" hidden="false" customHeight="false" outlineLevel="0" collapsed="false">
      <c r="A5221" s="6" t="s">
        <v>152</v>
      </c>
      <c r="B5221" s="45" t="n">
        <v>43120</v>
      </c>
      <c r="C5221" s="6" t="s">
        <v>201</v>
      </c>
      <c r="D5221" s="6" t="s">
        <v>190</v>
      </c>
      <c r="E5221" s="6" t="s">
        <v>177</v>
      </c>
      <c r="F5221" s="34" t="n">
        <v>0.714458346366882</v>
      </c>
      <c r="G5221" s="34" t="n">
        <v>0.599126176451507</v>
      </c>
      <c r="H5221" s="34" t="n">
        <v>0.115332169915375</v>
      </c>
      <c r="I5221" s="34" t="n">
        <v>0.192500635840121</v>
      </c>
      <c r="J5221" s="35" t="n">
        <v>1.67</v>
      </c>
      <c r="K5221" s="6" t="n">
        <v>1</v>
      </c>
      <c r="L5221" s="35" t="n">
        <v>0.67</v>
      </c>
      <c r="M5221" s="6" t="str">
        <f aca="false">IF(I5221&lt;=0,"Below 0%",IF(I5221&lt;=0.05,"0-5%",IF(I5221&lt;=0.1,"5-10%",IF(I5221&lt;=0.2,"10-20%",IF(I5221&lt;=0.4,"20-40%","Above 40%")))))</f>
        <v>10-20%</v>
      </c>
      <c r="N5221" s="6" t="str">
        <f aca="false">IF(AND(H5221&gt;=Summary!$B$25,I5221&gt;=Summary!$B$26,I5221&lt;=Summary!$B$27,J5221&gt;=Summary!$B$28,J5221&lt;=Summary!$B$29,F5221*J5221&gt;1),"Yes","No")</f>
        <v>No</v>
      </c>
    </row>
    <row r="5222" customFormat="false" ht="15" hidden="false" customHeight="false" outlineLevel="0" collapsed="false">
      <c r="A5222" s="6" t="s">
        <v>152</v>
      </c>
      <c r="B5222" s="45" t="n">
        <v>43120</v>
      </c>
      <c r="C5222" s="6" t="s">
        <v>196</v>
      </c>
      <c r="D5222" s="6" t="s">
        <v>176</v>
      </c>
      <c r="E5222" s="6" t="s">
        <v>187</v>
      </c>
      <c r="F5222" s="34" t="n">
        <v>0.192959368228912</v>
      </c>
      <c r="G5222" s="34" t="n">
        <v>0.133757308441892</v>
      </c>
      <c r="H5222" s="34" t="n">
        <v>0.0592020597870209</v>
      </c>
      <c r="I5222" s="34" t="n">
        <v>0.442608037472137</v>
      </c>
      <c r="J5222" s="35" t="n">
        <v>7.5</v>
      </c>
      <c r="K5222" s="6" t="n">
        <v>0</v>
      </c>
      <c r="L5222" s="35" t="n">
        <v>-1</v>
      </c>
      <c r="M5222" s="6" t="str">
        <f aca="false">IF(I5222&lt;=0,"Below 0%",IF(I5222&lt;=0.05,"0-5%",IF(I5222&lt;=0.1,"5-10%",IF(I5222&lt;=0.2,"10-20%",IF(I5222&lt;=0.4,"20-40%","Above 40%")))))</f>
        <v>Above 40%</v>
      </c>
      <c r="N5222" s="6" t="str">
        <f aca="false">IF(AND(H5222&gt;=Summary!$B$25,I5222&gt;=Summary!$B$26,I5222&lt;=Summary!$B$27,J5222&gt;=Summary!$B$28,J5222&lt;=Summary!$B$29,F5222*J5222&gt;1),"Yes","No")</f>
        <v>No</v>
      </c>
    </row>
    <row r="5223" customFormat="false" ht="15" hidden="false" customHeight="false" outlineLevel="0" collapsed="false">
      <c r="A5223" s="6" t="s">
        <v>152</v>
      </c>
      <c r="B5223" s="45" t="n">
        <v>43120</v>
      </c>
      <c r="C5223" s="6" t="s">
        <v>196</v>
      </c>
      <c r="D5223" s="6" t="s">
        <v>176</v>
      </c>
      <c r="E5223" s="6" t="s">
        <v>174</v>
      </c>
      <c r="F5223" s="34" t="n">
        <v>0.112843230366707</v>
      </c>
      <c r="G5223" s="34" t="n">
        <v>0.250794953328547</v>
      </c>
      <c r="H5223" s="34" t="n">
        <v>-0.13795172296184</v>
      </c>
      <c r="I5223" s="34" t="n">
        <v>-0.550057810697331</v>
      </c>
      <c r="J5223" s="35" t="n">
        <v>4</v>
      </c>
      <c r="K5223" s="6" t="n">
        <v>0</v>
      </c>
      <c r="L5223" s="35" t="n">
        <v>-1</v>
      </c>
      <c r="M5223" s="6" t="str">
        <f aca="false">IF(I5223&lt;=0,"Below 0%",IF(I5223&lt;=0.05,"0-5%",IF(I5223&lt;=0.1,"5-10%",IF(I5223&lt;=0.2,"10-20%",IF(I5223&lt;=0.4,"20-40%","Above 40%")))))</f>
        <v>Below 0%</v>
      </c>
      <c r="N5223" s="6" t="str">
        <f aca="false">IF(AND(H5223&gt;=Summary!$B$25,I5223&gt;=Summary!$B$26,I5223&lt;=Summary!$B$27,J5223&gt;=Summary!$B$28,J5223&lt;=Summary!$B$29,F5223*J5223&gt;1),"Yes","No")</f>
        <v>No</v>
      </c>
    </row>
    <row r="5224" customFormat="false" ht="15" hidden="false" customHeight="false" outlineLevel="0" collapsed="false">
      <c r="A5224" s="6" t="s">
        <v>152</v>
      </c>
      <c r="B5224" s="45" t="n">
        <v>43120</v>
      </c>
      <c r="C5224" s="6" t="s">
        <v>196</v>
      </c>
      <c r="D5224" s="6" t="s">
        <v>176</v>
      </c>
      <c r="E5224" s="6" t="s">
        <v>177</v>
      </c>
      <c r="F5224" s="34" t="n">
        <v>0.694197416305542</v>
      </c>
      <c r="G5224" s="34" t="n">
        <v>0.615447738229562</v>
      </c>
      <c r="H5224" s="34" t="n">
        <v>0.07874967807598</v>
      </c>
      <c r="I5224" s="34" t="n">
        <v>0.127955101927122</v>
      </c>
      <c r="J5224" s="35" t="n">
        <v>1.63</v>
      </c>
      <c r="K5224" s="6" t="n">
        <v>1</v>
      </c>
      <c r="L5224" s="35" t="n">
        <v>0.63</v>
      </c>
      <c r="M5224" s="6" t="str">
        <f aca="false">IF(I5224&lt;=0,"Below 0%",IF(I5224&lt;=0.05,"0-5%",IF(I5224&lt;=0.1,"5-10%",IF(I5224&lt;=0.2,"10-20%",IF(I5224&lt;=0.4,"20-40%","Above 40%")))))</f>
        <v>10-20%</v>
      </c>
      <c r="N5224" s="6" t="str">
        <f aca="false">IF(AND(H5224&gt;=Summary!$B$25,I5224&gt;=Summary!$B$26,I5224&lt;=Summary!$B$27,J5224&gt;=Summary!$B$28,J5224&lt;=Summary!$B$29,F5224*J5224&gt;1),"Yes","No")</f>
        <v>No</v>
      </c>
    </row>
    <row r="5225" customFormat="false" ht="15" hidden="false" customHeight="false" outlineLevel="0" collapsed="false">
      <c r="A5225" s="6" t="s">
        <v>152</v>
      </c>
      <c r="B5225" s="45" t="n">
        <v>43120</v>
      </c>
      <c r="C5225" s="6" t="s">
        <v>173</v>
      </c>
      <c r="D5225" s="6" t="s">
        <v>178</v>
      </c>
      <c r="E5225" s="6" t="s">
        <v>187</v>
      </c>
      <c r="F5225" s="34" t="n">
        <v>0.630155324935913</v>
      </c>
      <c r="G5225" s="34" t="n">
        <v>0.455564217501462</v>
      </c>
      <c r="H5225" s="34" t="n">
        <v>0.174591107434451</v>
      </c>
      <c r="I5225" s="34" t="n">
        <v>0.383241485452907</v>
      </c>
      <c r="J5225" s="35" t="n">
        <v>2.22</v>
      </c>
      <c r="K5225" s="6" t="n">
        <v>0</v>
      </c>
      <c r="L5225" s="35" t="n">
        <v>-1</v>
      </c>
      <c r="M5225" s="6" t="str">
        <f aca="false">IF(I5225&lt;=0,"Below 0%",IF(I5225&lt;=0.05,"0-5%",IF(I5225&lt;=0.1,"5-10%",IF(I5225&lt;=0.2,"10-20%",IF(I5225&lt;=0.4,"20-40%","Above 40%")))))</f>
        <v>20-40%</v>
      </c>
      <c r="N5225" s="6" t="str">
        <f aca="false">IF(AND(H5225&gt;=Summary!$B$25,I5225&gt;=Summary!$B$26,I5225&lt;=Summary!$B$27,J5225&gt;=Summary!$B$28,J5225&lt;=Summary!$B$29,F5225*J5225&gt;1),"Yes","No")</f>
        <v>Yes</v>
      </c>
    </row>
    <row r="5226" customFormat="false" ht="15" hidden="false" customHeight="false" outlineLevel="0" collapsed="false">
      <c r="A5226" s="6" t="s">
        <v>152</v>
      </c>
      <c r="B5226" s="45" t="n">
        <v>43120</v>
      </c>
      <c r="C5226" s="6" t="s">
        <v>173</v>
      </c>
      <c r="D5226" s="6" t="s">
        <v>178</v>
      </c>
      <c r="E5226" s="6" t="s">
        <v>174</v>
      </c>
      <c r="F5226" s="34" t="n">
        <v>0.183829009532929</v>
      </c>
      <c r="G5226" s="34" t="n">
        <v>0.306470473591892</v>
      </c>
      <c r="H5226" s="34" t="n">
        <v>-0.122641464058964</v>
      </c>
      <c r="I5226" s="34" t="n">
        <v>-0.400173832805434</v>
      </c>
      <c r="J5226" s="35" t="n">
        <v>3.3</v>
      </c>
      <c r="K5226" s="6" t="n">
        <v>1</v>
      </c>
      <c r="L5226" s="35" t="n">
        <v>2.3</v>
      </c>
      <c r="M5226" s="6" t="str">
        <f aca="false">IF(I5226&lt;=0,"Below 0%",IF(I5226&lt;=0.05,"0-5%",IF(I5226&lt;=0.1,"5-10%",IF(I5226&lt;=0.2,"10-20%",IF(I5226&lt;=0.4,"20-40%","Above 40%")))))</f>
        <v>Below 0%</v>
      </c>
      <c r="N5226" s="6" t="str">
        <f aca="false">IF(AND(H5226&gt;=Summary!$B$25,I5226&gt;=Summary!$B$26,I5226&lt;=Summary!$B$27,J5226&gt;=Summary!$B$28,J5226&lt;=Summary!$B$29,F5226*J5226&gt;1),"Yes","No")</f>
        <v>No</v>
      </c>
    </row>
    <row r="5227" customFormat="false" ht="15" hidden="false" customHeight="false" outlineLevel="0" collapsed="false">
      <c r="A5227" s="6" t="s">
        <v>152</v>
      </c>
      <c r="B5227" s="45" t="n">
        <v>43120</v>
      </c>
      <c r="C5227" s="6" t="s">
        <v>173</v>
      </c>
      <c r="D5227" s="6" t="s">
        <v>178</v>
      </c>
      <c r="E5227" s="6" t="s">
        <v>177</v>
      </c>
      <c r="F5227" s="34" t="n">
        <v>0.186015695333481</v>
      </c>
      <c r="G5227" s="34" t="n">
        <v>0.237965308906646</v>
      </c>
      <c r="H5227" s="34" t="n">
        <v>-0.0519496135731651</v>
      </c>
      <c r="I5227" s="34" t="n">
        <v>-0.21830750798027</v>
      </c>
      <c r="J5227" s="35" t="n">
        <v>4.25</v>
      </c>
      <c r="K5227" s="6" t="n">
        <v>0</v>
      </c>
      <c r="L5227" s="35" t="n">
        <v>-1</v>
      </c>
      <c r="M5227" s="6" t="str">
        <f aca="false">IF(I5227&lt;=0,"Below 0%",IF(I5227&lt;=0.05,"0-5%",IF(I5227&lt;=0.1,"5-10%",IF(I5227&lt;=0.2,"10-20%",IF(I5227&lt;=0.4,"20-40%","Above 40%")))))</f>
        <v>Below 0%</v>
      </c>
      <c r="N5227" s="6" t="str">
        <f aca="false">IF(AND(H5227&gt;=Summary!$B$25,I5227&gt;=Summary!$B$26,I5227&lt;=Summary!$B$27,J5227&gt;=Summary!$B$28,J5227&lt;=Summary!$B$29,F5227*J5227&gt;1),"Yes","No")</f>
        <v>No</v>
      </c>
    </row>
    <row r="5228" customFormat="false" ht="15" hidden="false" customHeight="false" outlineLevel="0" collapsed="false">
      <c r="A5228" s="6" t="s">
        <v>152</v>
      </c>
      <c r="B5228" s="45" t="n">
        <v>43120</v>
      </c>
      <c r="C5228" s="6" t="s">
        <v>195</v>
      </c>
      <c r="D5228" s="6" t="s">
        <v>198</v>
      </c>
      <c r="E5228" s="6" t="s">
        <v>187</v>
      </c>
      <c r="F5228" s="34" t="n">
        <v>0.601148962974548</v>
      </c>
      <c r="G5228" s="34" t="n">
        <v>0.527486910994764</v>
      </c>
      <c r="H5228" s="34" t="n">
        <v>0.0736620519797839</v>
      </c>
      <c r="I5228" s="34" t="n">
        <v>0.139647165539839</v>
      </c>
      <c r="J5228" s="35" t="n">
        <v>1.9</v>
      </c>
      <c r="K5228" s="6" t="n">
        <v>1</v>
      </c>
      <c r="L5228" s="35" t="n">
        <v>0.9</v>
      </c>
      <c r="M5228" s="6" t="str">
        <f aca="false">IF(I5228&lt;=0,"Below 0%",IF(I5228&lt;=0.05,"0-5%",IF(I5228&lt;=0.1,"5-10%",IF(I5228&lt;=0.2,"10-20%",IF(I5228&lt;=0.4,"20-40%","Above 40%")))))</f>
        <v>10-20%</v>
      </c>
      <c r="N5228" s="6" t="str">
        <f aca="false">IF(AND(H5228&gt;=Summary!$B$25,I5228&gt;=Summary!$B$26,I5228&lt;=Summary!$B$27,J5228&gt;=Summary!$B$28,J5228&lt;=Summary!$B$29,F5228*J5228&gt;1),"Yes","No")</f>
        <v>Yes</v>
      </c>
    </row>
    <row r="5229" customFormat="false" ht="15" hidden="false" customHeight="false" outlineLevel="0" collapsed="false">
      <c r="A5229" s="6" t="s">
        <v>152</v>
      </c>
      <c r="B5229" s="45" t="n">
        <v>43120</v>
      </c>
      <c r="C5229" s="6" t="s">
        <v>195</v>
      </c>
      <c r="D5229" s="6" t="s">
        <v>198</v>
      </c>
      <c r="E5229" s="6" t="s">
        <v>174</v>
      </c>
      <c r="F5229" s="34" t="n">
        <v>0.259628981351852</v>
      </c>
      <c r="G5229" s="34" t="n">
        <v>0.256980802792321</v>
      </c>
      <c r="H5229" s="34" t="n">
        <v>0.00264817855953126</v>
      </c>
      <c r="I5229" s="34" t="n">
        <v>0.0103049664829298</v>
      </c>
      <c r="J5229" s="35" t="n">
        <v>3.9</v>
      </c>
      <c r="K5229" s="6" t="n">
        <v>0</v>
      </c>
      <c r="L5229" s="35" t="n">
        <v>-1</v>
      </c>
      <c r="M5229" s="6" t="str">
        <f aca="false">IF(I5229&lt;=0,"Below 0%",IF(I5229&lt;=0.05,"0-5%",IF(I5229&lt;=0.1,"5-10%",IF(I5229&lt;=0.2,"10-20%",IF(I5229&lt;=0.4,"20-40%","Above 40%")))))</f>
        <v>0-5%</v>
      </c>
      <c r="N5229" s="6" t="str">
        <f aca="false">IF(AND(H5229&gt;=Summary!$B$25,I5229&gt;=Summary!$B$26,I5229&lt;=Summary!$B$27,J5229&gt;=Summary!$B$28,J5229&lt;=Summary!$B$29,F5229*J5229&gt;1),"Yes","No")</f>
        <v>No</v>
      </c>
    </row>
    <row r="5230" customFormat="false" ht="15" hidden="false" customHeight="false" outlineLevel="0" collapsed="false">
      <c r="A5230" s="6" t="s">
        <v>152</v>
      </c>
      <c r="B5230" s="45" t="n">
        <v>43120</v>
      </c>
      <c r="C5230" s="6" t="s">
        <v>195</v>
      </c>
      <c r="D5230" s="6" t="s">
        <v>198</v>
      </c>
      <c r="E5230" s="6" t="s">
        <v>177</v>
      </c>
      <c r="F5230" s="34" t="n">
        <v>0.139222055673599</v>
      </c>
      <c r="G5230" s="34" t="n">
        <v>0.215532286212915</v>
      </c>
      <c r="H5230" s="34" t="n">
        <v>-0.0763102305393152</v>
      </c>
      <c r="I5230" s="34" t="n">
        <v>-0.35405475383828</v>
      </c>
      <c r="J5230" s="35" t="n">
        <v>4.65</v>
      </c>
      <c r="K5230" s="6" t="n">
        <v>0</v>
      </c>
      <c r="L5230" s="35" t="n">
        <v>-1</v>
      </c>
      <c r="M5230" s="6" t="str">
        <f aca="false">IF(I5230&lt;=0,"Below 0%",IF(I5230&lt;=0.05,"0-5%",IF(I5230&lt;=0.1,"5-10%",IF(I5230&lt;=0.2,"10-20%",IF(I5230&lt;=0.4,"20-40%","Above 40%")))))</f>
        <v>Below 0%</v>
      </c>
      <c r="N5230" s="6" t="str">
        <f aca="false">IF(AND(H5230&gt;=Summary!$B$25,I5230&gt;=Summary!$B$26,I5230&lt;=Summary!$B$27,J5230&gt;=Summary!$B$28,J5230&lt;=Summary!$B$29,F5230*J5230&gt;1),"Yes","No")</f>
        <v>No</v>
      </c>
    </row>
    <row r="5231" customFormat="false" ht="15" hidden="false" customHeight="false" outlineLevel="0" collapsed="false">
      <c r="A5231" s="6" t="s">
        <v>152</v>
      </c>
      <c r="B5231" s="45" t="n">
        <v>43120</v>
      </c>
      <c r="C5231" s="6" t="s">
        <v>194</v>
      </c>
      <c r="D5231" s="6" t="s">
        <v>188</v>
      </c>
      <c r="E5231" s="6" t="s">
        <v>187</v>
      </c>
      <c r="F5231" s="34" t="n">
        <v>0.854218900203705</v>
      </c>
      <c r="G5231" s="34" t="n">
        <v>0.870491553796987</v>
      </c>
      <c r="H5231" s="34" t="n">
        <v>-0.0162726535932819</v>
      </c>
      <c r="I5231" s="34" t="n">
        <v>-0.018693637545709</v>
      </c>
      <c r="J5231" s="35" t="n">
        <v>1.15</v>
      </c>
      <c r="K5231" s="6" t="n">
        <v>1</v>
      </c>
      <c r="L5231" s="35" t="n">
        <v>0.15</v>
      </c>
      <c r="M5231" s="6" t="str">
        <f aca="false">IF(I5231&lt;=0,"Below 0%",IF(I5231&lt;=0.05,"0-5%",IF(I5231&lt;=0.1,"5-10%",IF(I5231&lt;=0.2,"10-20%",IF(I5231&lt;=0.4,"20-40%","Above 40%")))))</f>
        <v>Below 0%</v>
      </c>
      <c r="N5231" s="6" t="str">
        <f aca="false">IF(AND(H5231&gt;=Summary!$B$25,I5231&gt;=Summary!$B$26,I5231&lt;=Summary!$B$27,J5231&gt;=Summary!$B$28,J5231&lt;=Summary!$B$29,F5231*J5231&gt;1),"Yes","No")</f>
        <v>No</v>
      </c>
    </row>
    <row r="5232" customFormat="false" ht="15" hidden="false" customHeight="false" outlineLevel="0" collapsed="false">
      <c r="A5232" s="6" t="s">
        <v>152</v>
      </c>
      <c r="B5232" s="45" t="n">
        <v>43120</v>
      </c>
      <c r="C5232" s="6" t="s">
        <v>194</v>
      </c>
      <c r="D5232" s="6" t="s">
        <v>188</v>
      </c>
      <c r="E5232" s="6" t="s">
        <v>174</v>
      </c>
      <c r="F5232" s="34" t="n">
        <v>0.0945774391293526</v>
      </c>
      <c r="G5232" s="34" t="n">
        <v>0.091005935169685</v>
      </c>
      <c r="H5232" s="34" t="n">
        <v>0.0035715039596676</v>
      </c>
      <c r="I5232" s="34" t="n">
        <v>0.0392447366538056</v>
      </c>
      <c r="J5232" s="35" t="n">
        <v>11</v>
      </c>
      <c r="K5232" s="6" t="n">
        <v>0</v>
      </c>
      <c r="L5232" s="35" t="n">
        <v>-1</v>
      </c>
      <c r="M5232" s="6" t="str">
        <f aca="false">IF(I5232&lt;=0,"Below 0%",IF(I5232&lt;=0.05,"0-5%",IF(I5232&lt;=0.1,"5-10%",IF(I5232&lt;=0.2,"10-20%",IF(I5232&lt;=0.4,"20-40%","Above 40%")))))</f>
        <v>0-5%</v>
      </c>
      <c r="N5232" s="6" t="str">
        <f aca="false">IF(AND(H5232&gt;=Summary!$B$25,I5232&gt;=Summary!$B$26,I5232&lt;=Summary!$B$27,J5232&gt;=Summary!$B$28,J5232&lt;=Summary!$B$29,F5232*J5232&gt;1),"Yes","No")</f>
        <v>No</v>
      </c>
    </row>
    <row r="5233" customFormat="false" ht="15" hidden="false" customHeight="false" outlineLevel="0" collapsed="false">
      <c r="A5233" s="6" t="s">
        <v>152</v>
      </c>
      <c r="B5233" s="45" t="n">
        <v>43120</v>
      </c>
      <c r="C5233" s="6" t="s">
        <v>194</v>
      </c>
      <c r="D5233" s="6" t="s">
        <v>188</v>
      </c>
      <c r="E5233" s="6" t="s">
        <v>177</v>
      </c>
      <c r="F5233" s="34" t="n">
        <v>0.0512036420404911</v>
      </c>
      <c r="G5233" s="34" t="n">
        <v>0.0385025110333283</v>
      </c>
      <c r="H5233" s="34" t="n">
        <v>0.0127011310071628</v>
      </c>
      <c r="I5233" s="34" t="n">
        <v>0.329877991494336</v>
      </c>
      <c r="J5233" s="35" t="n">
        <v>26</v>
      </c>
      <c r="K5233" s="6" t="n">
        <v>0</v>
      </c>
      <c r="L5233" s="35" t="n">
        <v>-1</v>
      </c>
      <c r="M5233" s="6" t="str">
        <f aca="false">IF(I5233&lt;=0,"Below 0%",IF(I5233&lt;=0.05,"0-5%",IF(I5233&lt;=0.1,"5-10%",IF(I5233&lt;=0.2,"10-20%",IF(I5233&lt;=0.4,"20-40%","Above 40%")))))</f>
        <v>20-40%</v>
      </c>
      <c r="N5233" s="6" t="str">
        <f aca="false">IF(AND(H5233&gt;=Summary!$B$25,I5233&gt;=Summary!$B$26,I5233&lt;=Summary!$B$27,J5233&gt;=Summary!$B$28,J5233&lt;=Summary!$B$29,F5233*J5233&gt;1),"Yes","No")</f>
        <v>No</v>
      </c>
    </row>
    <row r="5234" customFormat="false" ht="15" hidden="false" customHeight="false" outlineLevel="0" collapsed="false">
      <c r="A5234" s="6" t="s">
        <v>152</v>
      </c>
      <c r="B5234" s="45" t="n">
        <v>43120</v>
      </c>
      <c r="C5234" s="6" t="s">
        <v>192</v>
      </c>
      <c r="D5234" s="6" t="s">
        <v>202</v>
      </c>
      <c r="E5234" s="6" t="s">
        <v>187</v>
      </c>
      <c r="F5234" s="34" t="n">
        <v>0.473201185464859</v>
      </c>
      <c r="G5234" s="34" t="n">
        <v>0.475025633513989</v>
      </c>
      <c r="H5234" s="34" t="n">
        <v>-0.00182444804912957</v>
      </c>
      <c r="I5234" s="34" t="n">
        <v>-0.00384073599488366</v>
      </c>
      <c r="J5234" s="35" t="n">
        <v>2.1</v>
      </c>
      <c r="K5234" s="6" t="n">
        <v>1</v>
      </c>
      <c r="L5234" s="35" t="n">
        <v>1.1</v>
      </c>
      <c r="M5234" s="6" t="str">
        <f aca="false">IF(I5234&lt;=0,"Below 0%",IF(I5234&lt;=0.05,"0-5%",IF(I5234&lt;=0.1,"5-10%",IF(I5234&lt;=0.2,"10-20%",IF(I5234&lt;=0.4,"20-40%","Above 40%")))))</f>
        <v>Below 0%</v>
      </c>
      <c r="N5234" s="6" t="str">
        <f aca="false">IF(AND(H5234&gt;=Summary!$B$25,I5234&gt;=Summary!$B$26,I5234&lt;=Summary!$B$27,J5234&gt;=Summary!$B$28,J5234&lt;=Summary!$B$29,F5234*J5234&gt;1),"Yes","No")</f>
        <v>No</v>
      </c>
    </row>
    <row r="5235" customFormat="false" ht="15" hidden="false" customHeight="false" outlineLevel="0" collapsed="false">
      <c r="A5235" s="6" t="s">
        <v>152</v>
      </c>
      <c r="B5235" s="45" t="n">
        <v>43120</v>
      </c>
      <c r="C5235" s="6" t="s">
        <v>192</v>
      </c>
      <c r="D5235" s="6" t="s">
        <v>202</v>
      </c>
      <c r="E5235" s="6" t="s">
        <v>174</v>
      </c>
      <c r="F5235" s="34" t="n">
        <v>0.3542500436306</v>
      </c>
      <c r="G5235" s="34" t="n">
        <v>0.289146037791124</v>
      </c>
      <c r="H5235" s="34" t="n">
        <v>0.0651040058394765</v>
      </c>
      <c r="I5235" s="34" t="n">
        <v>0.225159598716366</v>
      </c>
      <c r="J5235" s="35" t="n">
        <v>3.45</v>
      </c>
      <c r="K5235" s="6" t="n">
        <v>0</v>
      </c>
      <c r="L5235" s="35" t="n">
        <v>-1</v>
      </c>
      <c r="M5235" s="6" t="str">
        <f aca="false">IF(I5235&lt;=0,"Below 0%",IF(I5235&lt;=0.05,"0-5%",IF(I5235&lt;=0.1,"5-10%",IF(I5235&lt;=0.2,"10-20%",IF(I5235&lt;=0.4,"20-40%","Above 40%")))))</f>
        <v>20-40%</v>
      </c>
      <c r="N5235" s="6" t="str">
        <f aca="false">IF(AND(H5235&gt;=Summary!$B$25,I5235&gt;=Summary!$B$26,I5235&lt;=Summary!$B$27,J5235&gt;=Summary!$B$28,J5235&lt;=Summary!$B$29,F5235*J5235&gt;1),"Yes","No")</f>
        <v>Yes</v>
      </c>
    </row>
    <row r="5236" customFormat="false" ht="15" hidden="false" customHeight="false" outlineLevel="0" collapsed="false">
      <c r="A5236" s="6" t="s">
        <v>152</v>
      </c>
      <c r="B5236" s="45" t="n">
        <v>43120</v>
      </c>
      <c r="C5236" s="6" t="s">
        <v>192</v>
      </c>
      <c r="D5236" s="6" t="s">
        <v>202</v>
      </c>
      <c r="E5236" s="6" t="s">
        <v>177</v>
      </c>
      <c r="F5236" s="34" t="n">
        <v>0.172548800706863</v>
      </c>
      <c r="G5236" s="34" t="n">
        <v>0.235828328694888</v>
      </c>
      <c r="H5236" s="34" t="n">
        <v>-0.0632795279880245</v>
      </c>
      <c r="I5236" s="34" t="n">
        <v>-0.268328781102015</v>
      </c>
      <c r="J5236" s="35" t="n">
        <v>4.23</v>
      </c>
      <c r="K5236" s="6" t="n">
        <v>0</v>
      </c>
      <c r="L5236" s="35" t="n">
        <v>-1</v>
      </c>
      <c r="M5236" s="6" t="str">
        <f aca="false">IF(I5236&lt;=0,"Below 0%",IF(I5236&lt;=0.05,"0-5%",IF(I5236&lt;=0.1,"5-10%",IF(I5236&lt;=0.2,"10-20%",IF(I5236&lt;=0.4,"20-40%","Above 40%")))))</f>
        <v>Below 0%</v>
      </c>
      <c r="N5236" s="6" t="str">
        <f aca="false">IF(AND(H5236&gt;=Summary!$B$25,I5236&gt;=Summary!$B$26,I5236&lt;=Summary!$B$27,J5236&gt;=Summary!$B$28,J5236&lt;=Summary!$B$29,F5236*J5236&gt;1),"Yes","No")</f>
        <v>No</v>
      </c>
    </row>
    <row r="5237" customFormat="false" ht="15" hidden="false" customHeight="false" outlineLevel="0" collapsed="false">
      <c r="A5237" s="6" t="s">
        <v>152</v>
      </c>
      <c r="B5237" s="45" t="n">
        <v>43120</v>
      </c>
      <c r="C5237" s="6" t="s">
        <v>189</v>
      </c>
      <c r="D5237" s="6" t="s">
        <v>199</v>
      </c>
      <c r="E5237" s="6" t="s">
        <v>187</v>
      </c>
      <c r="F5237" s="34" t="n">
        <v>0.372159272432327</v>
      </c>
      <c r="G5237" s="34" t="n">
        <v>0.47788182111721</v>
      </c>
      <c r="H5237" s="34" t="n">
        <v>-0.105722548684883</v>
      </c>
      <c r="I5237" s="34" t="n">
        <v>-0.221231576538569</v>
      </c>
      <c r="J5237" s="35" t="n">
        <v>2.1</v>
      </c>
      <c r="K5237" s="6" t="n">
        <v>0</v>
      </c>
      <c r="L5237" s="35" t="n">
        <v>-1</v>
      </c>
      <c r="M5237" s="6" t="str">
        <f aca="false">IF(I5237&lt;=0,"Below 0%",IF(I5237&lt;=0.05,"0-5%",IF(I5237&lt;=0.1,"5-10%",IF(I5237&lt;=0.2,"10-20%",IF(I5237&lt;=0.4,"20-40%","Above 40%")))))</f>
        <v>Below 0%</v>
      </c>
      <c r="N5237" s="6" t="str">
        <f aca="false">IF(AND(H5237&gt;=Summary!$B$25,I5237&gt;=Summary!$B$26,I5237&lt;=Summary!$B$27,J5237&gt;=Summary!$B$28,J5237&lt;=Summary!$B$29,F5237*J5237&gt;1),"Yes","No")</f>
        <v>No</v>
      </c>
    </row>
    <row r="5238" customFormat="false" ht="15" hidden="false" customHeight="false" outlineLevel="0" collapsed="false">
      <c r="A5238" s="6" t="s">
        <v>152</v>
      </c>
      <c r="B5238" s="45" t="n">
        <v>43120</v>
      </c>
      <c r="C5238" s="6" t="s">
        <v>189</v>
      </c>
      <c r="D5238" s="6" t="s">
        <v>199</v>
      </c>
      <c r="E5238" s="6" t="s">
        <v>174</v>
      </c>
      <c r="F5238" s="34" t="n">
        <v>0.398203492164612</v>
      </c>
      <c r="G5238" s="34" t="n">
        <v>0.271230222796254</v>
      </c>
      <c r="H5238" s="34" t="n">
        <v>0.126973269368357</v>
      </c>
      <c r="I5238" s="34" t="n">
        <v>0.468138351468813</v>
      </c>
      <c r="J5238" s="35" t="n">
        <v>3.7</v>
      </c>
      <c r="K5238" s="6" t="n">
        <v>1</v>
      </c>
      <c r="L5238" s="35" t="n">
        <v>2.7</v>
      </c>
      <c r="M5238" s="6" t="str">
        <f aca="false">IF(I5238&lt;=0,"Below 0%",IF(I5238&lt;=0.05,"0-5%",IF(I5238&lt;=0.1,"5-10%",IF(I5238&lt;=0.2,"10-20%",IF(I5238&lt;=0.4,"20-40%","Above 40%")))))</f>
        <v>Above 40%</v>
      </c>
      <c r="N5238" s="6" t="str">
        <f aca="false">IF(AND(H5238&gt;=Summary!$B$25,I5238&gt;=Summary!$B$26,I5238&lt;=Summary!$B$27,J5238&gt;=Summary!$B$28,J5238&lt;=Summary!$B$29,F5238*J5238&gt;1),"Yes","No")</f>
        <v>No</v>
      </c>
    </row>
    <row r="5239" customFormat="false" ht="15" hidden="false" customHeight="false" outlineLevel="0" collapsed="false">
      <c r="A5239" s="6" t="s">
        <v>152</v>
      </c>
      <c r="B5239" s="45" t="n">
        <v>43120</v>
      </c>
      <c r="C5239" s="6" t="s">
        <v>189</v>
      </c>
      <c r="D5239" s="6" t="s">
        <v>199</v>
      </c>
      <c r="E5239" s="6" t="s">
        <v>177</v>
      </c>
      <c r="F5239" s="34" t="n">
        <v>0.229637250304222</v>
      </c>
      <c r="G5239" s="34" t="n">
        <v>0.250887956086535</v>
      </c>
      <c r="H5239" s="34" t="n">
        <v>-0.0212507057823133</v>
      </c>
      <c r="I5239" s="34" t="n">
        <v>-0.0847019765866462</v>
      </c>
      <c r="J5239" s="35" t="n">
        <v>4</v>
      </c>
      <c r="K5239" s="6" t="n">
        <v>0</v>
      </c>
      <c r="L5239" s="35" t="n">
        <v>-1</v>
      </c>
      <c r="M5239" s="6" t="str">
        <f aca="false">IF(I5239&lt;=0,"Below 0%",IF(I5239&lt;=0.05,"0-5%",IF(I5239&lt;=0.1,"5-10%",IF(I5239&lt;=0.2,"10-20%",IF(I5239&lt;=0.4,"20-40%","Above 40%")))))</f>
        <v>Below 0%</v>
      </c>
      <c r="N5239" s="6" t="str">
        <f aca="false">IF(AND(H5239&gt;=Summary!$B$25,I5239&gt;=Summary!$B$26,I5239&lt;=Summary!$B$27,J5239&gt;=Summary!$B$28,J5239&lt;=Summary!$B$29,F5239*J5239&gt;1),"Yes","No")</f>
        <v>No</v>
      </c>
    </row>
    <row r="5240" customFormat="false" ht="15" hidden="false" customHeight="false" outlineLevel="0" collapsed="false">
      <c r="A5240" s="6" t="s">
        <v>152</v>
      </c>
      <c r="B5240" s="45" t="n">
        <v>43121</v>
      </c>
      <c r="C5240" s="6" t="s">
        <v>179</v>
      </c>
      <c r="D5240" s="6" t="s">
        <v>181</v>
      </c>
      <c r="E5240" s="6" t="s">
        <v>187</v>
      </c>
      <c r="F5240" s="34" t="n">
        <v>0.13952699303627</v>
      </c>
      <c r="G5240" s="34" t="n">
        <v>0.173272933182333</v>
      </c>
      <c r="H5240" s="34" t="n">
        <v>-0.0337459401460628</v>
      </c>
      <c r="I5240" s="34" t="n">
        <v>-0.19475598136584</v>
      </c>
      <c r="J5240" s="35" t="n">
        <v>5.75</v>
      </c>
      <c r="K5240" s="6" t="n">
        <v>0</v>
      </c>
      <c r="L5240" s="35" t="n">
        <v>-1</v>
      </c>
      <c r="M5240" s="6" t="str">
        <f aca="false">IF(I5240&lt;=0,"Below 0%",IF(I5240&lt;=0.05,"0-5%",IF(I5240&lt;=0.1,"5-10%",IF(I5240&lt;=0.2,"10-20%",IF(I5240&lt;=0.4,"20-40%","Above 40%")))))</f>
        <v>Below 0%</v>
      </c>
      <c r="N5240" s="6" t="str">
        <f aca="false">IF(AND(H5240&gt;=Summary!$B$25,I5240&gt;=Summary!$B$26,I5240&lt;=Summary!$B$27,J5240&gt;=Summary!$B$28,J5240&lt;=Summary!$B$29,F5240*J5240&gt;1),"Yes","No")</f>
        <v>No</v>
      </c>
    </row>
    <row r="5241" customFormat="false" ht="15" hidden="false" customHeight="false" outlineLevel="0" collapsed="false">
      <c r="A5241" s="6" t="s">
        <v>152</v>
      </c>
      <c r="B5241" s="45" t="n">
        <v>43121</v>
      </c>
      <c r="C5241" s="6" t="s">
        <v>179</v>
      </c>
      <c r="D5241" s="6" t="s">
        <v>181</v>
      </c>
      <c r="E5241" s="6" t="s">
        <v>174</v>
      </c>
      <c r="F5241" s="34" t="n">
        <v>0.165558323264122</v>
      </c>
      <c r="G5241" s="34" t="n">
        <v>0.240656851642129</v>
      </c>
      <c r="H5241" s="34" t="n">
        <v>-0.0750985283780071</v>
      </c>
      <c r="I5241" s="34" t="n">
        <v>-0.312056473213084</v>
      </c>
      <c r="J5241" s="35" t="n">
        <v>4.14</v>
      </c>
      <c r="K5241" s="6" t="n">
        <v>1</v>
      </c>
      <c r="L5241" s="35" t="n">
        <v>3.14</v>
      </c>
      <c r="M5241" s="6" t="str">
        <f aca="false">IF(I5241&lt;=0,"Below 0%",IF(I5241&lt;=0.05,"0-5%",IF(I5241&lt;=0.1,"5-10%",IF(I5241&lt;=0.2,"10-20%",IF(I5241&lt;=0.4,"20-40%","Above 40%")))))</f>
        <v>Below 0%</v>
      </c>
      <c r="N5241" s="6" t="str">
        <f aca="false">IF(AND(H5241&gt;=Summary!$B$25,I5241&gt;=Summary!$B$26,I5241&lt;=Summary!$B$27,J5241&gt;=Summary!$B$28,J5241&lt;=Summary!$B$29,F5241*J5241&gt;1),"Yes","No")</f>
        <v>No</v>
      </c>
    </row>
    <row r="5242" customFormat="false" ht="15" hidden="false" customHeight="false" outlineLevel="0" collapsed="false">
      <c r="A5242" s="6" t="s">
        <v>152</v>
      </c>
      <c r="B5242" s="45" t="n">
        <v>43121</v>
      </c>
      <c r="C5242" s="6" t="s">
        <v>179</v>
      </c>
      <c r="D5242" s="6" t="s">
        <v>181</v>
      </c>
      <c r="E5242" s="6" t="s">
        <v>177</v>
      </c>
      <c r="F5242" s="34" t="n">
        <v>0.694914638996124</v>
      </c>
      <c r="G5242" s="34" t="n">
        <v>0.586070215175538</v>
      </c>
      <c r="H5242" s="34" t="n">
        <v>0.108844423820586</v>
      </c>
      <c r="I5242" s="34" t="n">
        <v>0.185719084509329</v>
      </c>
      <c r="J5242" s="35" t="n">
        <v>1.7</v>
      </c>
      <c r="K5242" s="6" t="n">
        <v>0</v>
      </c>
      <c r="L5242" s="35" t="n">
        <v>-1</v>
      </c>
      <c r="M5242" s="6" t="str">
        <f aca="false">IF(I5242&lt;=0,"Below 0%",IF(I5242&lt;=0.05,"0-5%",IF(I5242&lt;=0.1,"5-10%",IF(I5242&lt;=0.2,"10-20%",IF(I5242&lt;=0.4,"20-40%","Above 40%")))))</f>
        <v>10-20%</v>
      </c>
      <c r="N5242" s="6" t="str">
        <f aca="false">IF(AND(H5242&gt;=Summary!$B$25,I5242&gt;=Summary!$B$26,I5242&lt;=Summary!$B$27,J5242&gt;=Summary!$B$28,J5242&lt;=Summary!$B$29,F5242*J5242&gt;1),"Yes","No")</f>
        <v>No</v>
      </c>
    </row>
    <row r="5243" customFormat="false" ht="15" hidden="false" customHeight="false" outlineLevel="0" collapsed="false">
      <c r="A5243" s="6" t="s">
        <v>152</v>
      </c>
      <c r="B5243" s="45" t="n">
        <v>43122</v>
      </c>
      <c r="C5243" s="6" t="s">
        <v>175</v>
      </c>
      <c r="D5243" s="6" t="s">
        <v>183</v>
      </c>
      <c r="E5243" s="6" t="s">
        <v>187</v>
      </c>
      <c r="F5243" s="34" t="n">
        <v>0.169914558529854</v>
      </c>
      <c r="G5243" s="34" t="n">
        <v>0.0836270426145466</v>
      </c>
      <c r="H5243" s="34" t="n">
        <v>0.0862875159153072</v>
      </c>
      <c r="I5243" s="34" t="n">
        <v>1.03181355238189</v>
      </c>
      <c r="J5243" s="35" t="n">
        <v>12</v>
      </c>
      <c r="K5243" s="6" t="n">
        <v>1</v>
      </c>
      <c r="L5243" s="35" t="n">
        <v>11</v>
      </c>
      <c r="M5243" s="6" t="str">
        <f aca="false">IF(I5243&lt;=0,"Below 0%",IF(I5243&lt;=0.05,"0-5%",IF(I5243&lt;=0.1,"5-10%",IF(I5243&lt;=0.2,"10-20%",IF(I5243&lt;=0.4,"20-40%","Above 40%")))))</f>
        <v>Above 40%</v>
      </c>
      <c r="N5243" s="6" t="str">
        <f aca="false">IF(AND(H5243&gt;=Summary!$B$25,I5243&gt;=Summary!$B$26,I5243&lt;=Summary!$B$27,J5243&gt;=Summary!$B$28,J5243&lt;=Summary!$B$29,F5243*J5243&gt;1),"Yes","No")</f>
        <v>No</v>
      </c>
    </row>
    <row r="5244" customFormat="false" ht="15" hidden="false" customHeight="false" outlineLevel="0" collapsed="false">
      <c r="A5244" s="6" t="s">
        <v>152</v>
      </c>
      <c r="B5244" s="45" t="n">
        <v>43122</v>
      </c>
      <c r="C5244" s="6" t="s">
        <v>175</v>
      </c>
      <c r="D5244" s="6" t="s">
        <v>183</v>
      </c>
      <c r="E5244" s="6" t="s">
        <v>174</v>
      </c>
      <c r="F5244" s="34" t="n">
        <v>0.227038621902466</v>
      </c>
      <c r="G5244" s="34" t="n">
        <v>0.173021467478372</v>
      </c>
      <c r="H5244" s="34" t="n">
        <v>0.0540171544240935</v>
      </c>
      <c r="I5244" s="34" t="n">
        <v>0.31219914621777</v>
      </c>
      <c r="J5244" s="35" t="n">
        <v>5.8</v>
      </c>
      <c r="K5244" s="6" t="n">
        <v>0</v>
      </c>
      <c r="L5244" s="35" t="n">
        <v>-1</v>
      </c>
      <c r="M5244" s="6" t="str">
        <f aca="false">IF(I5244&lt;=0,"Below 0%",IF(I5244&lt;=0.05,"0-5%",IF(I5244&lt;=0.1,"5-10%",IF(I5244&lt;=0.2,"10-20%",IF(I5244&lt;=0.4,"20-40%","Above 40%")))))</f>
        <v>20-40%</v>
      </c>
      <c r="N5244" s="6" t="str">
        <f aca="false">IF(AND(H5244&gt;=Summary!$B$25,I5244&gt;=Summary!$B$26,I5244&lt;=Summary!$B$27,J5244&gt;=Summary!$B$28,J5244&lt;=Summary!$B$29,F5244*J5244&gt;1),"Yes","No")</f>
        <v>No</v>
      </c>
    </row>
    <row r="5245" customFormat="false" ht="15" hidden="false" customHeight="false" outlineLevel="0" collapsed="false">
      <c r="A5245" s="6" t="s">
        <v>152</v>
      </c>
      <c r="B5245" s="45" t="n">
        <v>43122</v>
      </c>
      <c r="C5245" s="6" t="s">
        <v>175</v>
      </c>
      <c r="D5245" s="6" t="s">
        <v>183</v>
      </c>
      <c r="E5245" s="6" t="s">
        <v>177</v>
      </c>
      <c r="F5245" s="34" t="n">
        <v>0.603046834468842</v>
      </c>
      <c r="G5245" s="34" t="n">
        <v>0.743351489907081</v>
      </c>
      <c r="H5245" s="34" t="n">
        <v>-0.140304655438239</v>
      </c>
      <c r="I5245" s="34" t="n">
        <v>-0.188746047251183</v>
      </c>
      <c r="J5245" s="35" t="n">
        <v>1.35</v>
      </c>
      <c r="K5245" s="6" t="n">
        <v>0</v>
      </c>
      <c r="L5245" s="35" t="n">
        <v>-1</v>
      </c>
      <c r="M5245" s="6" t="str">
        <f aca="false">IF(I5245&lt;=0,"Below 0%",IF(I5245&lt;=0.05,"0-5%",IF(I5245&lt;=0.1,"5-10%",IF(I5245&lt;=0.2,"10-20%",IF(I5245&lt;=0.4,"20-40%","Above 40%")))))</f>
        <v>Below 0%</v>
      </c>
      <c r="N5245" s="6" t="str">
        <f aca="false">IF(AND(H5245&gt;=Summary!$B$25,I5245&gt;=Summary!$B$26,I5245&lt;=Summary!$B$27,J5245&gt;=Summary!$B$28,J5245&lt;=Summary!$B$29,F5245*J5245&gt;1),"Yes","No")</f>
        <v>No</v>
      </c>
    </row>
    <row r="5246" customFormat="false" ht="15" hidden="false" customHeight="false" outlineLevel="0" collapsed="false">
      <c r="A5246" s="6" t="s">
        <v>152</v>
      </c>
      <c r="B5246" s="45" t="n">
        <v>43130</v>
      </c>
      <c r="C5246" s="6" t="s">
        <v>202</v>
      </c>
      <c r="D5246" s="6" t="s">
        <v>183</v>
      </c>
      <c r="E5246" s="6" t="s">
        <v>187</v>
      </c>
      <c r="F5246" s="34" t="n">
        <v>0.133508965373039</v>
      </c>
      <c r="G5246" s="34" t="n">
        <v>0.0857751731486415</v>
      </c>
      <c r="H5246" s="34" t="n">
        <v>0.0477337922243978</v>
      </c>
      <c r="I5246" s="34" t="n">
        <v>0.556498931709283</v>
      </c>
      <c r="J5246" s="35" t="n">
        <v>12</v>
      </c>
      <c r="K5246" s="6" t="n">
        <v>0</v>
      </c>
      <c r="L5246" s="35" t="n">
        <v>-1</v>
      </c>
      <c r="M5246" s="6" t="str">
        <f aca="false">IF(I5246&lt;=0,"Below 0%",IF(I5246&lt;=0.05,"0-5%",IF(I5246&lt;=0.1,"5-10%",IF(I5246&lt;=0.2,"10-20%",IF(I5246&lt;=0.4,"20-40%","Above 40%")))))</f>
        <v>Above 40%</v>
      </c>
      <c r="N5246" s="6" t="str">
        <f aca="false">IF(AND(H5246&gt;=Summary!$B$25,I5246&gt;=Summary!$B$26,I5246&lt;=Summary!$B$27,J5246&gt;=Summary!$B$28,J5246&lt;=Summary!$B$29,F5246*J5246&gt;1),"Yes","No")</f>
        <v>No</v>
      </c>
    </row>
    <row r="5247" customFormat="false" ht="15" hidden="false" customHeight="false" outlineLevel="0" collapsed="false">
      <c r="A5247" s="6" t="s">
        <v>152</v>
      </c>
      <c r="B5247" s="45" t="n">
        <v>43130</v>
      </c>
      <c r="C5247" s="6" t="s">
        <v>202</v>
      </c>
      <c r="D5247" s="6" t="s">
        <v>183</v>
      </c>
      <c r="E5247" s="6" t="s">
        <v>174</v>
      </c>
      <c r="F5247" s="34" t="n">
        <v>0.186226740479469</v>
      </c>
      <c r="G5247" s="34" t="n">
        <v>0.17900905700586</v>
      </c>
      <c r="H5247" s="34" t="n">
        <v>0.00721768347360888</v>
      </c>
      <c r="I5247" s="34" t="n">
        <v>0.040320213928464</v>
      </c>
      <c r="J5247" s="35" t="n">
        <v>5.75</v>
      </c>
      <c r="K5247" s="6" t="n">
        <v>0</v>
      </c>
      <c r="L5247" s="35" t="n">
        <v>-1</v>
      </c>
      <c r="M5247" s="6" t="str">
        <f aca="false">IF(I5247&lt;=0,"Below 0%",IF(I5247&lt;=0.05,"0-5%",IF(I5247&lt;=0.1,"5-10%",IF(I5247&lt;=0.2,"10-20%",IF(I5247&lt;=0.4,"20-40%","Above 40%")))))</f>
        <v>0-5%</v>
      </c>
      <c r="N5247" s="6" t="str">
        <f aca="false">IF(AND(H5247&gt;=Summary!$B$25,I5247&gt;=Summary!$B$26,I5247&lt;=Summary!$B$27,J5247&gt;=Summary!$B$28,J5247&lt;=Summary!$B$29,F5247*J5247&gt;1),"Yes","No")</f>
        <v>No</v>
      </c>
    </row>
    <row r="5248" customFormat="false" ht="15" hidden="false" customHeight="false" outlineLevel="0" collapsed="false">
      <c r="A5248" s="6" t="s">
        <v>152</v>
      </c>
      <c r="B5248" s="45" t="n">
        <v>43130</v>
      </c>
      <c r="C5248" s="6" t="s">
        <v>202</v>
      </c>
      <c r="D5248" s="6" t="s">
        <v>183</v>
      </c>
      <c r="E5248" s="6" t="s">
        <v>177</v>
      </c>
      <c r="F5248" s="34" t="n">
        <v>0.680264234542847</v>
      </c>
      <c r="G5248" s="34" t="n">
        <v>0.735215769845498</v>
      </c>
      <c r="H5248" s="34" t="n">
        <v>-0.0549515353026515</v>
      </c>
      <c r="I5248" s="34" t="n">
        <v>-0.0747420520022296</v>
      </c>
      <c r="J5248" s="35" t="n">
        <v>1.4</v>
      </c>
      <c r="K5248" s="6" t="n">
        <v>1</v>
      </c>
      <c r="L5248" s="35" t="n">
        <v>0.4</v>
      </c>
      <c r="M5248" s="6" t="str">
        <f aca="false">IF(I5248&lt;=0,"Below 0%",IF(I5248&lt;=0.05,"0-5%",IF(I5248&lt;=0.1,"5-10%",IF(I5248&lt;=0.2,"10-20%",IF(I5248&lt;=0.4,"20-40%","Above 40%")))))</f>
        <v>Below 0%</v>
      </c>
      <c r="N5248" s="6" t="str">
        <f aca="false">IF(AND(H5248&gt;=Summary!$B$25,I5248&gt;=Summary!$B$26,I5248&lt;=Summary!$B$27,J5248&gt;=Summary!$B$28,J5248&lt;=Summary!$B$29,F5248*J5248&gt;1),"Yes","No")</f>
        <v>No</v>
      </c>
    </row>
    <row r="5249" customFormat="false" ht="15" hidden="false" customHeight="false" outlineLevel="0" collapsed="false">
      <c r="A5249" s="6" t="s">
        <v>152</v>
      </c>
      <c r="B5249" s="45" t="n">
        <v>43130</v>
      </c>
      <c r="C5249" s="6" t="s">
        <v>175</v>
      </c>
      <c r="D5249" s="6" t="s">
        <v>185</v>
      </c>
      <c r="E5249" s="6" t="s">
        <v>187</v>
      </c>
      <c r="F5249" s="34" t="n">
        <v>0.191131561994553</v>
      </c>
      <c r="G5249" s="34" t="n">
        <v>0.134010779249944</v>
      </c>
      <c r="H5249" s="34" t="n">
        <v>0.0571207827446087</v>
      </c>
      <c r="I5249" s="34" t="n">
        <v>0.426240210409288</v>
      </c>
      <c r="J5249" s="35" t="n">
        <v>7.5</v>
      </c>
      <c r="K5249" s="6" t="n">
        <v>1</v>
      </c>
      <c r="L5249" s="35" t="n">
        <v>6.5</v>
      </c>
      <c r="M5249" s="6" t="str">
        <f aca="false">IF(I5249&lt;=0,"Below 0%",IF(I5249&lt;=0.05,"0-5%",IF(I5249&lt;=0.1,"5-10%",IF(I5249&lt;=0.2,"10-20%",IF(I5249&lt;=0.4,"20-40%","Above 40%")))))</f>
        <v>Above 40%</v>
      </c>
      <c r="N5249" s="6" t="str">
        <f aca="false">IF(AND(H5249&gt;=Summary!$B$25,I5249&gt;=Summary!$B$26,I5249&lt;=Summary!$B$27,J5249&gt;=Summary!$B$28,J5249&lt;=Summary!$B$29,F5249*J5249&gt;1),"Yes","No")</f>
        <v>No</v>
      </c>
    </row>
    <row r="5250" customFormat="false" ht="15" hidden="false" customHeight="false" outlineLevel="0" collapsed="false">
      <c r="A5250" s="6" t="s">
        <v>152</v>
      </c>
      <c r="B5250" s="45" t="n">
        <v>43130</v>
      </c>
      <c r="C5250" s="6" t="s">
        <v>175</v>
      </c>
      <c r="D5250" s="6" t="s">
        <v>185</v>
      </c>
      <c r="E5250" s="6" t="s">
        <v>174</v>
      </c>
      <c r="F5250" s="34" t="n">
        <v>0.227524533867836</v>
      </c>
      <c r="G5250" s="34" t="n">
        <v>0.217549966314844</v>
      </c>
      <c r="H5250" s="34" t="n">
        <v>0.00997456755299206</v>
      </c>
      <c r="I5250" s="34" t="n">
        <v>0.0458495476784244</v>
      </c>
      <c r="J5250" s="35" t="n">
        <v>4.62</v>
      </c>
      <c r="K5250" s="6" t="n">
        <v>0</v>
      </c>
      <c r="L5250" s="35" t="n">
        <v>-1</v>
      </c>
      <c r="M5250" s="6" t="str">
        <f aca="false">IF(I5250&lt;=0,"Below 0%",IF(I5250&lt;=0.05,"0-5%",IF(I5250&lt;=0.1,"5-10%",IF(I5250&lt;=0.2,"10-20%",IF(I5250&lt;=0.4,"20-40%","Above 40%")))))</f>
        <v>0-5%</v>
      </c>
      <c r="N5250" s="6" t="str">
        <f aca="false">IF(AND(H5250&gt;=Summary!$B$25,I5250&gt;=Summary!$B$26,I5250&lt;=Summary!$B$27,J5250&gt;=Summary!$B$28,J5250&lt;=Summary!$B$29,F5250*J5250&gt;1),"Yes","No")</f>
        <v>No</v>
      </c>
    </row>
    <row r="5251" customFormat="false" ht="15" hidden="false" customHeight="false" outlineLevel="0" collapsed="false">
      <c r="A5251" s="6" t="s">
        <v>152</v>
      </c>
      <c r="B5251" s="45" t="n">
        <v>43130</v>
      </c>
      <c r="C5251" s="6" t="s">
        <v>175</v>
      </c>
      <c r="D5251" s="6" t="s">
        <v>185</v>
      </c>
      <c r="E5251" s="6" t="s">
        <v>177</v>
      </c>
      <c r="F5251" s="34" t="n">
        <v>0.58134388923645</v>
      </c>
      <c r="G5251" s="34" t="n">
        <v>0.648439254435212</v>
      </c>
      <c r="H5251" s="34" t="n">
        <v>-0.067095365198762</v>
      </c>
      <c r="I5251" s="34" t="n">
        <v>-0.103472090469294</v>
      </c>
      <c r="J5251" s="35" t="n">
        <v>1.55</v>
      </c>
      <c r="K5251" s="6" t="n">
        <v>0</v>
      </c>
      <c r="L5251" s="35" t="n">
        <v>-1</v>
      </c>
      <c r="M5251" s="6" t="str">
        <f aca="false">IF(I5251&lt;=0,"Below 0%",IF(I5251&lt;=0.05,"0-5%",IF(I5251&lt;=0.1,"5-10%",IF(I5251&lt;=0.2,"10-20%",IF(I5251&lt;=0.4,"20-40%","Above 40%")))))</f>
        <v>Below 0%</v>
      </c>
      <c r="N5251" s="6" t="str">
        <f aca="false">IF(AND(H5251&gt;=Summary!$B$25,I5251&gt;=Summary!$B$26,I5251&lt;=Summary!$B$27,J5251&gt;=Summary!$B$28,J5251&lt;=Summary!$B$29,F5251*J5251&gt;1),"Yes","No")</f>
        <v>No</v>
      </c>
    </row>
    <row r="5252" customFormat="false" ht="15" hidden="false" customHeight="false" outlineLevel="0" collapsed="false">
      <c r="A5252" s="6" t="s">
        <v>152</v>
      </c>
      <c r="B5252" s="45" t="n">
        <v>43130</v>
      </c>
      <c r="C5252" s="6" t="s">
        <v>189</v>
      </c>
      <c r="D5252" s="6" t="s">
        <v>180</v>
      </c>
      <c r="E5252" s="6" t="s">
        <v>187</v>
      </c>
      <c r="F5252" s="34" t="n">
        <v>0.569750666618347</v>
      </c>
      <c r="G5252" s="34" t="n">
        <v>0.321965802617667</v>
      </c>
      <c r="H5252" s="34" t="n">
        <v>0.24778486400068</v>
      </c>
      <c r="I5252" s="34" t="n">
        <v>0.769599945044235</v>
      </c>
      <c r="J5252" s="35" t="n">
        <v>3.11</v>
      </c>
      <c r="K5252" s="6" t="n">
        <v>0</v>
      </c>
      <c r="L5252" s="35" t="n">
        <v>-1</v>
      </c>
      <c r="M5252" s="6" t="str">
        <f aca="false">IF(I5252&lt;=0,"Below 0%",IF(I5252&lt;=0.05,"0-5%",IF(I5252&lt;=0.1,"5-10%",IF(I5252&lt;=0.2,"10-20%",IF(I5252&lt;=0.4,"20-40%","Above 40%")))))</f>
        <v>Above 40%</v>
      </c>
      <c r="N5252" s="6" t="str">
        <f aca="false">IF(AND(H5252&gt;=Summary!$B$25,I5252&gt;=Summary!$B$26,I5252&lt;=Summary!$B$27,J5252&gt;=Summary!$B$28,J5252&lt;=Summary!$B$29,F5252*J5252&gt;1),"Yes","No")</f>
        <v>No</v>
      </c>
    </row>
    <row r="5253" customFormat="false" ht="15" hidden="false" customHeight="false" outlineLevel="0" collapsed="false">
      <c r="A5253" s="6" t="s">
        <v>152</v>
      </c>
      <c r="B5253" s="45" t="n">
        <v>43130</v>
      </c>
      <c r="C5253" s="6" t="s">
        <v>189</v>
      </c>
      <c r="D5253" s="6" t="s">
        <v>180</v>
      </c>
      <c r="E5253" s="6" t="s">
        <v>174</v>
      </c>
      <c r="F5253" s="34" t="n">
        <v>0.262210160493851</v>
      </c>
      <c r="G5253" s="34" t="n">
        <v>0.301600495825586</v>
      </c>
      <c r="H5253" s="34" t="n">
        <v>-0.0393903353317354</v>
      </c>
      <c r="I5253" s="34" t="n">
        <v>-0.130604345407027</v>
      </c>
      <c r="J5253" s="35" t="n">
        <v>3.32</v>
      </c>
      <c r="K5253" s="6" t="n">
        <v>1</v>
      </c>
      <c r="L5253" s="35" t="n">
        <v>2.32</v>
      </c>
      <c r="M5253" s="6" t="str">
        <f aca="false">IF(I5253&lt;=0,"Below 0%",IF(I5253&lt;=0.05,"0-5%",IF(I5253&lt;=0.1,"5-10%",IF(I5253&lt;=0.2,"10-20%",IF(I5253&lt;=0.4,"20-40%","Above 40%")))))</f>
        <v>Below 0%</v>
      </c>
      <c r="N5253" s="6" t="str">
        <f aca="false">IF(AND(H5253&gt;=Summary!$B$25,I5253&gt;=Summary!$B$26,I5253&lt;=Summary!$B$27,J5253&gt;=Summary!$B$28,J5253&lt;=Summary!$B$29,F5253*J5253&gt;1),"Yes","No")</f>
        <v>No</v>
      </c>
    </row>
    <row r="5254" customFormat="false" ht="15" hidden="false" customHeight="false" outlineLevel="0" collapsed="false">
      <c r="A5254" s="6" t="s">
        <v>152</v>
      </c>
      <c r="B5254" s="45" t="n">
        <v>43130</v>
      </c>
      <c r="C5254" s="6" t="s">
        <v>189</v>
      </c>
      <c r="D5254" s="6" t="s">
        <v>180</v>
      </c>
      <c r="E5254" s="6" t="s">
        <v>177</v>
      </c>
      <c r="F5254" s="34" t="n">
        <v>0.168039187788963</v>
      </c>
      <c r="G5254" s="34" t="n">
        <v>0.376433701556747</v>
      </c>
      <c r="H5254" s="34" t="n">
        <v>-0.208394513767783</v>
      </c>
      <c r="I5254" s="34" t="n">
        <v>-0.553602169269024</v>
      </c>
      <c r="J5254" s="35" t="n">
        <v>2.66</v>
      </c>
      <c r="K5254" s="6" t="n">
        <v>0</v>
      </c>
      <c r="L5254" s="35" t="n">
        <v>-1</v>
      </c>
      <c r="M5254" s="6" t="str">
        <f aca="false">IF(I5254&lt;=0,"Below 0%",IF(I5254&lt;=0.05,"0-5%",IF(I5254&lt;=0.1,"5-10%",IF(I5254&lt;=0.2,"10-20%",IF(I5254&lt;=0.4,"20-40%","Above 40%")))))</f>
        <v>Below 0%</v>
      </c>
      <c r="N5254" s="6" t="str">
        <f aca="false">IF(AND(H5254&gt;=Summary!$B$25,I5254&gt;=Summary!$B$26,I5254&lt;=Summary!$B$27,J5254&gt;=Summary!$B$28,J5254&lt;=Summary!$B$29,F5254*J5254&gt;1),"Yes","No")</f>
        <v>No</v>
      </c>
    </row>
    <row r="5255" customFormat="false" ht="15" hidden="false" customHeight="false" outlineLevel="0" collapsed="false">
      <c r="A5255" s="6" t="s">
        <v>152</v>
      </c>
      <c r="B5255" s="45" t="n">
        <v>43131</v>
      </c>
      <c r="C5255" s="6" t="s">
        <v>190</v>
      </c>
      <c r="D5255" s="6" t="s">
        <v>199</v>
      </c>
      <c r="E5255" s="6" t="s">
        <v>187</v>
      </c>
      <c r="F5255" s="34" t="n">
        <v>0.760252296924591</v>
      </c>
      <c r="G5255" s="34" t="n">
        <v>0.761570005858231</v>
      </c>
      <c r="H5255" s="34" t="n">
        <v>-0.00131770893363969</v>
      </c>
      <c r="I5255" s="34" t="n">
        <v>-0.00173025319209463</v>
      </c>
      <c r="J5255" s="35" t="n">
        <v>1.32</v>
      </c>
      <c r="K5255" s="6" t="n">
        <v>0</v>
      </c>
      <c r="L5255" s="35" t="n">
        <v>-1</v>
      </c>
      <c r="M5255" s="6" t="str">
        <f aca="false">IF(I5255&lt;=0,"Below 0%",IF(I5255&lt;=0.05,"0-5%",IF(I5255&lt;=0.1,"5-10%",IF(I5255&lt;=0.2,"10-20%",IF(I5255&lt;=0.4,"20-40%","Above 40%")))))</f>
        <v>Below 0%</v>
      </c>
      <c r="N5255" s="6" t="str">
        <f aca="false">IF(AND(H5255&gt;=Summary!$B$25,I5255&gt;=Summary!$B$26,I5255&lt;=Summary!$B$27,J5255&gt;=Summary!$B$28,J5255&lt;=Summary!$B$29,F5255*J5255&gt;1),"Yes","No")</f>
        <v>No</v>
      </c>
    </row>
    <row r="5256" customFormat="false" ht="15" hidden="false" customHeight="false" outlineLevel="0" collapsed="false">
      <c r="A5256" s="6" t="s">
        <v>152</v>
      </c>
      <c r="B5256" s="45" t="n">
        <v>43131</v>
      </c>
      <c r="C5256" s="6" t="s">
        <v>190</v>
      </c>
      <c r="D5256" s="6" t="s">
        <v>199</v>
      </c>
      <c r="E5256" s="6" t="s">
        <v>174</v>
      </c>
      <c r="F5256" s="34" t="n">
        <v>0.186093777418137</v>
      </c>
      <c r="G5256" s="34" t="n">
        <v>0.154657293497364</v>
      </c>
      <c r="H5256" s="34" t="n">
        <v>0.0314364839207728</v>
      </c>
      <c r="I5256" s="34" t="n">
        <v>0.203265447169542</v>
      </c>
      <c r="J5256" s="35" t="n">
        <v>6.5</v>
      </c>
      <c r="K5256" s="6" t="n">
        <v>0</v>
      </c>
      <c r="L5256" s="35" t="n">
        <v>-1</v>
      </c>
      <c r="M5256" s="6" t="str">
        <f aca="false">IF(I5256&lt;=0,"Below 0%",IF(I5256&lt;=0.05,"0-5%",IF(I5256&lt;=0.1,"5-10%",IF(I5256&lt;=0.2,"10-20%",IF(I5256&lt;=0.4,"20-40%","Above 40%")))))</f>
        <v>20-40%</v>
      </c>
      <c r="N5256" s="6" t="str">
        <f aca="false">IF(AND(H5256&gt;=Summary!$B$25,I5256&gt;=Summary!$B$26,I5256&lt;=Summary!$B$27,J5256&gt;=Summary!$B$28,J5256&lt;=Summary!$B$29,F5256*J5256&gt;1),"Yes","No")</f>
        <v>No</v>
      </c>
    </row>
    <row r="5257" customFormat="false" ht="15" hidden="false" customHeight="false" outlineLevel="0" collapsed="false">
      <c r="A5257" s="6" t="s">
        <v>152</v>
      </c>
      <c r="B5257" s="45" t="n">
        <v>43131</v>
      </c>
      <c r="C5257" s="6" t="s">
        <v>190</v>
      </c>
      <c r="D5257" s="6" t="s">
        <v>199</v>
      </c>
      <c r="E5257" s="6" t="s">
        <v>177</v>
      </c>
      <c r="F5257" s="34" t="n">
        <v>0.0536539182066917</v>
      </c>
      <c r="G5257" s="34" t="n">
        <v>0.0837727006444054</v>
      </c>
      <c r="H5257" s="34" t="n">
        <v>-0.0301187824377136</v>
      </c>
      <c r="I5257" s="34" t="n">
        <v>-0.359529801546694</v>
      </c>
      <c r="J5257" s="35" t="n">
        <v>12</v>
      </c>
      <c r="K5257" s="6" t="n">
        <v>1</v>
      </c>
      <c r="L5257" s="35" t="n">
        <v>11</v>
      </c>
      <c r="M5257" s="6" t="str">
        <f aca="false">IF(I5257&lt;=0,"Below 0%",IF(I5257&lt;=0.05,"0-5%",IF(I5257&lt;=0.1,"5-10%",IF(I5257&lt;=0.2,"10-20%",IF(I5257&lt;=0.4,"20-40%","Above 40%")))))</f>
        <v>Below 0%</v>
      </c>
      <c r="N5257" s="6" t="str">
        <f aca="false">IF(AND(H5257&gt;=Summary!$B$25,I5257&gt;=Summary!$B$26,I5257&lt;=Summary!$B$27,J5257&gt;=Summary!$B$28,J5257&lt;=Summary!$B$29,F5257*J5257&gt;1),"Yes","No")</f>
        <v>No</v>
      </c>
    </row>
    <row r="5258" customFormat="false" ht="15" hidden="false" customHeight="false" outlineLevel="0" collapsed="false">
      <c r="A5258" s="6" t="s">
        <v>152</v>
      </c>
      <c r="B5258" s="45" t="n">
        <v>43131</v>
      </c>
      <c r="C5258" s="6" t="s">
        <v>173</v>
      </c>
      <c r="D5258" s="6" t="s">
        <v>195</v>
      </c>
      <c r="E5258" s="6" t="s">
        <v>187</v>
      </c>
      <c r="F5258" s="34" t="n">
        <v>0.364957511425018</v>
      </c>
      <c r="G5258" s="34" t="n">
        <v>0.321670118587218</v>
      </c>
      <c r="H5258" s="34" t="n">
        <v>0.0432873928378008</v>
      </c>
      <c r="I5258" s="34" t="n">
        <v>0.134570761586187</v>
      </c>
      <c r="J5258" s="35" t="n">
        <v>3.11</v>
      </c>
      <c r="K5258" s="6" t="n">
        <v>1</v>
      </c>
      <c r="L5258" s="35" t="n">
        <v>2.11</v>
      </c>
      <c r="M5258" s="6" t="str">
        <f aca="false">IF(I5258&lt;=0,"Below 0%",IF(I5258&lt;=0.05,"0-5%",IF(I5258&lt;=0.1,"5-10%",IF(I5258&lt;=0.2,"10-20%",IF(I5258&lt;=0.4,"20-40%","Above 40%")))))</f>
        <v>10-20%</v>
      </c>
      <c r="N5258" s="6" t="str">
        <f aca="false">IF(AND(H5258&gt;=Summary!$B$25,I5258&gt;=Summary!$B$26,I5258&lt;=Summary!$B$27,J5258&gt;=Summary!$B$28,J5258&lt;=Summary!$B$29,F5258*J5258&gt;1),"Yes","No")</f>
        <v>Yes</v>
      </c>
    </row>
    <row r="5259" customFormat="false" ht="15" hidden="false" customHeight="false" outlineLevel="0" collapsed="false">
      <c r="A5259" s="6" t="s">
        <v>152</v>
      </c>
      <c r="B5259" s="45" t="n">
        <v>43131</v>
      </c>
      <c r="C5259" s="6" t="s">
        <v>173</v>
      </c>
      <c r="D5259" s="6" t="s">
        <v>195</v>
      </c>
      <c r="E5259" s="6" t="s">
        <v>174</v>
      </c>
      <c r="F5259" s="34" t="n">
        <v>0.317965388298035</v>
      </c>
      <c r="G5259" s="34" t="n">
        <v>0.307813559632691</v>
      </c>
      <c r="H5259" s="34" t="n">
        <v>0.0101518286653434</v>
      </c>
      <c r="I5259" s="34" t="n">
        <v>0.0329804465971462</v>
      </c>
      <c r="J5259" s="35" t="n">
        <v>3.25</v>
      </c>
      <c r="K5259" s="6" t="n">
        <v>0</v>
      </c>
      <c r="L5259" s="35" t="n">
        <v>-1</v>
      </c>
      <c r="M5259" s="6" t="str">
        <f aca="false">IF(I5259&lt;=0,"Below 0%",IF(I5259&lt;=0.05,"0-5%",IF(I5259&lt;=0.1,"5-10%",IF(I5259&lt;=0.2,"10-20%",IF(I5259&lt;=0.4,"20-40%","Above 40%")))))</f>
        <v>0-5%</v>
      </c>
      <c r="N5259" s="6" t="str">
        <f aca="false">IF(AND(H5259&gt;=Summary!$B$25,I5259&gt;=Summary!$B$26,I5259&lt;=Summary!$B$27,J5259&gt;=Summary!$B$28,J5259&lt;=Summary!$B$29,F5259*J5259&gt;1),"Yes","No")</f>
        <v>No</v>
      </c>
    </row>
    <row r="5260" customFormat="false" ht="15" hidden="false" customHeight="false" outlineLevel="0" collapsed="false">
      <c r="A5260" s="6" t="s">
        <v>152</v>
      </c>
      <c r="B5260" s="45" t="n">
        <v>43131</v>
      </c>
      <c r="C5260" s="6" t="s">
        <v>173</v>
      </c>
      <c r="D5260" s="6" t="s">
        <v>195</v>
      </c>
      <c r="E5260" s="6" t="s">
        <v>177</v>
      </c>
      <c r="F5260" s="34" t="n">
        <v>0.317077159881592</v>
      </c>
      <c r="G5260" s="34" t="n">
        <v>0.370516321780091</v>
      </c>
      <c r="H5260" s="34" t="n">
        <v>-0.0534391618984995</v>
      </c>
      <c r="I5260" s="34" t="n">
        <v>-0.144228901015099</v>
      </c>
      <c r="J5260" s="35" t="n">
        <v>2.7</v>
      </c>
      <c r="K5260" s="6" t="n">
        <v>0</v>
      </c>
      <c r="L5260" s="35" t="n">
        <v>-1</v>
      </c>
      <c r="M5260" s="6" t="str">
        <f aca="false">IF(I5260&lt;=0,"Below 0%",IF(I5260&lt;=0.05,"0-5%",IF(I5260&lt;=0.1,"5-10%",IF(I5260&lt;=0.2,"10-20%",IF(I5260&lt;=0.4,"20-40%","Above 40%")))))</f>
        <v>Below 0%</v>
      </c>
      <c r="N5260" s="6" t="str">
        <f aca="false">IF(AND(H5260&gt;=Summary!$B$25,I5260&gt;=Summary!$B$26,I5260&lt;=Summary!$B$27,J5260&gt;=Summary!$B$28,J5260&lt;=Summary!$B$29,F5260*J5260&gt;1),"Yes","No")</f>
        <v>No</v>
      </c>
    </row>
    <row r="5261" customFormat="false" ht="15" hidden="false" customHeight="false" outlineLevel="0" collapsed="false">
      <c r="A5261" s="6" t="s">
        <v>152</v>
      </c>
      <c r="B5261" s="45" t="n">
        <v>43131</v>
      </c>
      <c r="C5261" s="6" t="s">
        <v>194</v>
      </c>
      <c r="D5261" s="6" t="s">
        <v>178</v>
      </c>
      <c r="E5261" s="6" t="s">
        <v>187</v>
      </c>
      <c r="F5261" s="34" t="n">
        <v>0.823515117168427</v>
      </c>
      <c r="G5261" s="34" t="n">
        <v>0.856260005212017</v>
      </c>
      <c r="H5261" s="34" t="n">
        <v>-0.0327448880435909</v>
      </c>
      <c r="I5261" s="34" t="n">
        <v>-0.0382417581625606</v>
      </c>
      <c r="J5261" s="35" t="n">
        <v>1.17</v>
      </c>
      <c r="K5261" s="6" t="n">
        <v>1</v>
      </c>
      <c r="L5261" s="35" t="n">
        <v>0.17</v>
      </c>
      <c r="M5261" s="6" t="str">
        <f aca="false">IF(I5261&lt;=0,"Below 0%",IF(I5261&lt;=0.05,"0-5%",IF(I5261&lt;=0.1,"5-10%",IF(I5261&lt;=0.2,"10-20%",IF(I5261&lt;=0.4,"20-40%","Above 40%")))))</f>
        <v>Below 0%</v>
      </c>
      <c r="N5261" s="6" t="str">
        <f aca="false">IF(AND(H5261&gt;=Summary!$B$25,I5261&gt;=Summary!$B$26,I5261&lt;=Summary!$B$27,J5261&gt;=Summary!$B$28,J5261&lt;=Summary!$B$29,F5261*J5261&gt;1),"Yes","No")</f>
        <v>No</v>
      </c>
    </row>
    <row r="5262" customFormat="false" ht="15" hidden="false" customHeight="false" outlineLevel="0" collapsed="false">
      <c r="A5262" s="6" t="s">
        <v>152</v>
      </c>
      <c r="B5262" s="45" t="n">
        <v>43131</v>
      </c>
      <c r="C5262" s="6" t="s">
        <v>194</v>
      </c>
      <c r="D5262" s="6" t="s">
        <v>178</v>
      </c>
      <c r="E5262" s="6" t="s">
        <v>174</v>
      </c>
      <c r="F5262" s="34" t="n">
        <v>0.133732616901398</v>
      </c>
      <c r="G5262" s="34" t="n">
        <v>0.100182420609806</v>
      </c>
      <c r="H5262" s="34" t="n">
        <v>0.0335501962915917</v>
      </c>
      <c r="I5262" s="34" t="n">
        <v>0.33489105261555</v>
      </c>
      <c r="J5262" s="35" t="n">
        <v>10</v>
      </c>
      <c r="K5262" s="6" t="n">
        <v>0</v>
      </c>
      <c r="L5262" s="35" t="n">
        <v>-1</v>
      </c>
      <c r="M5262" s="6" t="str">
        <f aca="false">IF(I5262&lt;=0,"Below 0%",IF(I5262&lt;=0.05,"0-5%",IF(I5262&lt;=0.1,"5-10%",IF(I5262&lt;=0.2,"10-20%",IF(I5262&lt;=0.4,"20-40%","Above 40%")))))</f>
        <v>20-40%</v>
      </c>
      <c r="N5262" s="6" t="str">
        <f aca="false">IF(AND(H5262&gt;=Summary!$B$25,I5262&gt;=Summary!$B$26,I5262&lt;=Summary!$B$27,J5262&gt;=Summary!$B$28,J5262&lt;=Summary!$B$29,F5262*J5262&gt;1),"Yes","No")</f>
        <v>No</v>
      </c>
    </row>
    <row r="5263" customFormat="false" ht="15" hidden="false" customHeight="false" outlineLevel="0" collapsed="false">
      <c r="A5263" s="6" t="s">
        <v>152</v>
      </c>
      <c r="B5263" s="45" t="n">
        <v>43131</v>
      </c>
      <c r="C5263" s="6" t="s">
        <v>194</v>
      </c>
      <c r="D5263" s="6" t="s">
        <v>178</v>
      </c>
      <c r="E5263" s="6" t="s">
        <v>177</v>
      </c>
      <c r="F5263" s="34" t="n">
        <v>0.0427522733807564</v>
      </c>
      <c r="G5263" s="34" t="n">
        <v>0.0435575741781765</v>
      </c>
      <c r="H5263" s="34" t="n">
        <v>-0.000805300797420153</v>
      </c>
      <c r="I5263" s="34" t="n">
        <v>-0.0184881920679511</v>
      </c>
      <c r="J5263" s="35" t="n">
        <v>23</v>
      </c>
      <c r="K5263" s="6" t="n">
        <v>0</v>
      </c>
      <c r="L5263" s="35" t="n">
        <v>-1</v>
      </c>
      <c r="M5263" s="6" t="str">
        <f aca="false">IF(I5263&lt;=0,"Below 0%",IF(I5263&lt;=0.05,"0-5%",IF(I5263&lt;=0.1,"5-10%",IF(I5263&lt;=0.2,"10-20%",IF(I5263&lt;=0.4,"20-40%","Above 40%")))))</f>
        <v>Below 0%</v>
      </c>
      <c r="N5263" s="6" t="str">
        <f aca="false">IF(AND(H5263&gt;=Summary!$B$25,I5263&gt;=Summary!$B$26,I5263&lt;=Summary!$B$27,J5263&gt;=Summary!$B$28,J5263&lt;=Summary!$B$29,F5263*J5263&gt;1),"Yes","No")</f>
        <v>No</v>
      </c>
    </row>
    <row r="5264" customFormat="false" ht="15" hidden="false" customHeight="false" outlineLevel="0" collapsed="false">
      <c r="A5264" s="6" t="s">
        <v>152</v>
      </c>
      <c r="B5264" s="45" t="n">
        <v>43131</v>
      </c>
      <c r="C5264" s="6" t="s">
        <v>188</v>
      </c>
      <c r="D5264" s="6" t="s">
        <v>196</v>
      </c>
      <c r="E5264" s="6" t="s">
        <v>187</v>
      </c>
      <c r="F5264" s="34" t="n">
        <v>0.416921615600586</v>
      </c>
      <c r="G5264" s="34" t="n">
        <v>0.446952595936795</v>
      </c>
      <c r="H5264" s="34" t="n">
        <v>-0.0300309803362086</v>
      </c>
      <c r="I5264" s="34" t="n">
        <v>-0.0671905267118202</v>
      </c>
      <c r="J5264" s="35" t="n">
        <v>2.25</v>
      </c>
      <c r="K5264" s="6" t="n">
        <v>0</v>
      </c>
      <c r="L5264" s="35" t="n">
        <v>-1</v>
      </c>
      <c r="M5264" s="6" t="str">
        <f aca="false">IF(I5264&lt;=0,"Below 0%",IF(I5264&lt;=0.05,"0-5%",IF(I5264&lt;=0.1,"5-10%",IF(I5264&lt;=0.2,"10-20%",IF(I5264&lt;=0.4,"20-40%","Above 40%")))))</f>
        <v>Below 0%</v>
      </c>
      <c r="N5264" s="6" t="str">
        <f aca="false">IF(AND(H5264&gt;=Summary!$B$25,I5264&gt;=Summary!$B$26,I5264&lt;=Summary!$B$27,J5264&gt;=Summary!$B$28,J5264&lt;=Summary!$B$29,F5264*J5264&gt;1),"Yes","No")</f>
        <v>No</v>
      </c>
    </row>
    <row r="5265" customFormat="false" ht="15" hidden="false" customHeight="false" outlineLevel="0" collapsed="false">
      <c r="A5265" s="6" t="s">
        <v>152</v>
      </c>
      <c r="B5265" s="45" t="n">
        <v>43131</v>
      </c>
      <c r="C5265" s="6" t="s">
        <v>188</v>
      </c>
      <c r="D5265" s="6" t="s">
        <v>196</v>
      </c>
      <c r="E5265" s="6" t="s">
        <v>174</v>
      </c>
      <c r="F5265" s="34" t="n">
        <v>0.335172533988953</v>
      </c>
      <c r="G5265" s="34" t="n">
        <v>0.304740406320542</v>
      </c>
      <c r="H5265" s="34" t="n">
        <v>0.0304321276684109</v>
      </c>
      <c r="I5265" s="34" t="n">
        <v>0.0998624633859704</v>
      </c>
      <c r="J5265" s="35" t="n">
        <v>3.3</v>
      </c>
      <c r="K5265" s="6" t="n">
        <v>1</v>
      </c>
      <c r="L5265" s="35" t="n">
        <v>2.3</v>
      </c>
      <c r="M5265" s="6" t="str">
        <f aca="false">IF(I5265&lt;=0,"Below 0%",IF(I5265&lt;=0.05,"0-5%",IF(I5265&lt;=0.1,"5-10%",IF(I5265&lt;=0.2,"10-20%",IF(I5265&lt;=0.4,"20-40%","Above 40%")))))</f>
        <v>5-10%</v>
      </c>
      <c r="N5265" s="6" t="str">
        <f aca="false">IF(AND(H5265&gt;=Summary!$B$25,I5265&gt;=Summary!$B$26,I5265&lt;=Summary!$B$27,J5265&gt;=Summary!$B$28,J5265&lt;=Summary!$B$29,F5265*J5265&gt;1),"Yes","No")</f>
        <v>No</v>
      </c>
    </row>
    <row r="5266" customFormat="false" ht="15" hidden="false" customHeight="false" outlineLevel="0" collapsed="false">
      <c r="A5266" s="6" t="s">
        <v>152</v>
      </c>
      <c r="B5266" s="45" t="n">
        <v>43131</v>
      </c>
      <c r="C5266" s="6" t="s">
        <v>188</v>
      </c>
      <c r="D5266" s="6" t="s">
        <v>196</v>
      </c>
      <c r="E5266" s="6" t="s">
        <v>177</v>
      </c>
      <c r="F5266" s="34" t="n">
        <v>0.247905805706978</v>
      </c>
      <c r="G5266" s="34" t="n">
        <v>0.248306997742664</v>
      </c>
      <c r="H5266" s="34" t="n">
        <v>-0.00040119203568581</v>
      </c>
      <c r="I5266" s="34" t="n">
        <v>-0.0016157097437165</v>
      </c>
      <c r="J5266" s="35" t="n">
        <v>4.05</v>
      </c>
      <c r="K5266" s="6" t="n">
        <v>0</v>
      </c>
      <c r="L5266" s="35" t="n">
        <v>-1</v>
      </c>
      <c r="M5266" s="6" t="str">
        <f aca="false">IF(I5266&lt;=0,"Below 0%",IF(I5266&lt;=0.05,"0-5%",IF(I5266&lt;=0.1,"5-10%",IF(I5266&lt;=0.2,"10-20%",IF(I5266&lt;=0.4,"20-40%","Above 40%")))))</f>
        <v>Below 0%</v>
      </c>
      <c r="N5266" s="6" t="str">
        <f aca="false">IF(AND(H5266&gt;=Summary!$B$25,I5266&gt;=Summary!$B$26,I5266&lt;=Summary!$B$27,J5266&gt;=Summary!$B$28,J5266&lt;=Summary!$B$29,F5266*J5266&gt;1),"Yes","No")</f>
        <v>No</v>
      </c>
    </row>
    <row r="5267" customFormat="false" ht="15" hidden="false" customHeight="false" outlineLevel="0" collapsed="false">
      <c r="A5267" s="6" t="s">
        <v>152</v>
      </c>
      <c r="B5267" s="45" t="n">
        <v>43131</v>
      </c>
      <c r="C5267" s="6" t="s">
        <v>179</v>
      </c>
      <c r="D5267" s="6" t="s">
        <v>201</v>
      </c>
      <c r="E5267" s="6" t="s">
        <v>187</v>
      </c>
      <c r="F5267" s="34" t="n">
        <v>0.589874804019928</v>
      </c>
      <c r="G5267" s="34" t="n">
        <v>0.553287149607744</v>
      </c>
      <c r="H5267" s="34" t="n">
        <v>0.0365876544121838</v>
      </c>
      <c r="I5267" s="34" t="n">
        <v>0.0661277863368466</v>
      </c>
      <c r="J5267" s="35" t="n">
        <v>1.82</v>
      </c>
      <c r="K5267" s="6" t="n">
        <v>0</v>
      </c>
      <c r="L5267" s="35" t="n">
        <v>-1</v>
      </c>
      <c r="M5267" s="6" t="str">
        <f aca="false">IF(I5267&lt;=0,"Below 0%",IF(I5267&lt;=0.05,"0-5%",IF(I5267&lt;=0.1,"5-10%",IF(I5267&lt;=0.2,"10-20%",IF(I5267&lt;=0.4,"20-40%","Above 40%")))))</f>
        <v>5-10%</v>
      </c>
      <c r="N5267" s="6" t="str">
        <f aca="false">IF(AND(H5267&gt;=Summary!$B$25,I5267&gt;=Summary!$B$26,I5267&lt;=Summary!$B$27,J5267&gt;=Summary!$B$28,J5267&lt;=Summary!$B$29,F5267*J5267&gt;1),"Yes","No")</f>
        <v>No</v>
      </c>
    </row>
    <row r="5268" customFormat="false" ht="15" hidden="false" customHeight="false" outlineLevel="0" collapsed="false">
      <c r="A5268" s="6" t="s">
        <v>152</v>
      </c>
      <c r="B5268" s="45" t="n">
        <v>43131</v>
      </c>
      <c r="C5268" s="6" t="s">
        <v>179</v>
      </c>
      <c r="D5268" s="6" t="s">
        <v>201</v>
      </c>
      <c r="E5268" s="6" t="s">
        <v>174</v>
      </c>
      <c r="F5268" s="34" t="n">
        <v>0.191954404115677</v>
      </c>
      <c r="G5268" s="34" t="n">
        <v>0.279717392301693</v>
      </c>
      <c r="H5268" s="34" t="n">
        <v>-0.087762988186016</v>
      </c>
      <c r="I5268" s="34" t="n">
        <v>-0.313755921517237</v>
      </c>
      <c r="J5268" s="35" t="n">
        <v>3.6</v>
      </c>
      <c r="K5268" s="6" t="n">
        <v>1</v>
      </c>
      <c r="L5268" s="35" t="n">
        <v>2.6</v>
      </c>
      <c r="M5268" s="6" t="str">
        <f aca="false">IF(I5268&lt;=0,"Below 0%",IF(I5268&lt;=0.05,"0-5%",IF(I5268&lt;=0.1,"5-10%",IF(I5268&lt;=0.2,"10-20%",IF(I5268&lt;=0.4,"20-40%","Above 40%")))))</f>
        <v>Below 0%</v>
      </c>
      <c r="N5268" s="6" t="str">
        <f aca="false">IF(AND(H5268&gt;=Summary!$B$25,I5268&gt;=Summary!$B$26,I5268&lt;=Summary!$B$27,J5268&gt;=Summary!$B$28,J5268&lt;=Summary!$B$29,F5268*J5268&gt;1),"Yes","No")</f>
        <v>No</v>
      </c>
    </row>
    <row r="5269" customFormat="false" ht="15" hidden="false" customHeight="false" outlineLevel="0" collapsed="false">
      <c r="A5269" s="6" t="s">
        <v>152</v>
      </c>
      <c r="B5269" s="45" t="n">
        <v>43131</v>
      </c>
      <c r="C5269" s="6" t="s">
        <v>179</v>
      </c>
      <c r="D5269" s="6" t="s">
        <v>201</v>
      </c>
      <c r="E5269" s="6" t="s">
        <v>177</v>
      </c>
      <c r="F5269" s="34" t="n">
        <v>0.218170776963234</v>
      </c>
      <c r="G5269" s="34" t="n">
        <v>0.166995458090563</v>
      </c>
      <c r="H5269" s="34" t="n">
        <v>0.051175318872671</v>
      </c>
      <c r="I5269" s="34" t="n">
        <v>0.306447369633959</v>
      </c>
      <c r="J5269" s="35" t="n">
        <v>6.03</v>
      </c>
      <c r="K5269" s="6" t="n">
        <v>0</v>
      </c>
      <c r="L5269" s="35" t="n">
        <v>-1</v>
      </c>
      <c r="M5269" s="6" t="str">
        <f aca="false">IF(I5269&lt;=0,"Below 0%",IF(I5269&lt;=0.05,"0-5%",IF(I5269&lt;=0.1,"5-10%",IF(I5269&lt;=0.2,"10-20%",IF(I5269&lt;=0.4,"20-40%","Above 40%")))))</f>
        <v>20-40%</v>
      </c>
      <c r="N5269" s="6" t="str">
        <f aca="false">IF(AND(H5269&gt;=Summary!$B$25,I5269&gt;=Summary!$B$26,I5269&lt;=Summary!$B$27,J5269&gt;=Summary!$B$28,J5269&lt;=Summary!$B$29,F5269*J5269&gt;1),"Yes","No")</f>
        <v>No</v>
      </c>
    </row>
    <row r="5270" customFormat="false" ht="15" hidden="false" customHeight="false" outlineLevel="0" collapsed="false">
      <c r="A5270" s="6" t="s">
        <v>152</v>
      </c>
      <c r="B5270" s="45" t="n">
        <v>43131</v>
      </c>
      <c r="C5270" s="6" t="s">
        <v>192</v>
      </c>
      <c r="D5270" s="6" t="s">
        <v>198</v>
      </c>
      <c r="E5270" s="6" t="s">
        <v>187</v>
      </c>
      <c r="F5270" s="34" t="n">
        <v>0.384158581495285</v>
      </c>
      <c r="G5270" s="34" t="n">
        <v>0.435534047701348</v>
      </c>
      <c r="H5270" s="34" t="n">
        <v>-0.0513754662060631</v>
      </c>
      <c r="I5270" s="34" t="n">
        <v>-0.117959701376302</v>
      </c>
      <c r="J5270" s="35" t="n">
        <v>2.3</v>
      </c>
      <c r="K5270" s="6" t="n">
        <v>0</v>
      </c>
      <c r="L5270" s="35" t="n">
        <v>-1</v>
      </c>
      <c r="M5270" s="6" t="str">
        <f aca="false">IF(I5270&lt;=0,"Below 0%",IF(I5270&lt;=0.05,"0-5%",IF(I5270&lt;=0.1,"5-10%",IF(I5270&lt;=0.2,"10-20%",IF(I5270&lt;=0.4,"20-40%","Above 40%")))))</f>
        <v>Below 0%</v>
      </c>
      <c r="N5270" s="6" t="str">
        <f aca="false">IF(AND(H5270&gt;=Summary!$B$25,I5270&gt;=Summary!$B$26,I5270&lt;=Summary!$B$27,J5270&gt;=Summary!$B$28,J5270&lt;=Summary!$B$29,F5270*J5270&gt;1),"Yes","No")</f>
        <v>No</v>
      </c>
    </row>
    <row r="5271" customFormat="false" ht="15" hidden="false" customHeight="false" outlineLevel="0" collapsed="false">
      <c r="A5271" s="6" t="s">
        <v>152</v>
      </c>
      <c r="B5271" s="45" t="n">
        <v>43131</v>
      </c>
      <c r="C5271" s="6" t="s">
        <v>192</v>
      </c>
      <c r="D5271" s="6" t="s">
        <v>198</v>
      </c>
      <c r="E5271" s="6" t="s">
        <v>174</v>
      </c>
      <c r="F5271" s="34" t="n">
        <v>0.410415381193161</v>
      </c>
      <c r="G5271" s="34" t="n">
        <v>0.278257863809195</v>
      </c>
      <c r="H5271" s="34" t="n">
        <v>0.132157517383966</v>
      </c>
      <c r="I5271" s="34" t="n">
        <v>0.474946208437037</v>
      </c>
      <c r="J5271" s="35" t="n">
        <v>3.6</v>
      </c>
      <c r="K5271" s="6" t="n">
        <v>1</v>
      </c>
      <c r="L5271" s="35" t="n">
        <v>2.6</v>
      </c>
      <c r="M5271" s="6" t="str">
        <f aca="false">IF(I5271&lt;=0,"Below 0%",IF(I5271&lt;=0.05,"0-5%",IF(I5271&lt;=0.1,"5-10%",IF(I5271&lt;=0.2,"10-20%",IF(I5271&lt;=0.4,"20-40%","Above 40%")))))</f>
        <v>Above 40%</v>
      </c>
      <c r="N5271" s="6" t="str">
        <f aca="false">IF(AND(H5271&gt;=Summary!$B$25,I5271&gt;=Summary!$B$26,I5271&lt;=Summary!$B$27,J5271&gt;=Summary!$B$28,J5271&lt;=Summary!$B$29,F5271*J5271&gt;1),"Yes","No")</f>
        <v>No</v>
      </c>
    </row>
    <row r="5272" customFormat="false" ht="15" hidden="false" customHeight="false" outlineLevel="0" collapsed="false">
      <c r="A5272" s="6" t="s">
        <v>152</v>
      </c>
      <c r="B5272" s="45" t="n">
        <v>43131</v>
      </c>
      <c r="C5272" s="6" t="s">
        <v>192</v>
      </c>
      <c r="D5272" s="6" t="s">
        <v>198</v>
      </c>
      <c r="E5272" s="6" t="s">
        <v>177</v>
      </c>
      <c r="F5272" s="34" t="n">
        <v>0.205426096916199</v>
      </c>
      <c r="G5272" s="34" t="n">
        <v>0.286208088489457</v>
      </c>
      <c r="H5272" s="34" t="n">
        <v>-0.0807819915732586</v>
      </c>
      <c r="I5272" s="34" t="n">
        <v>-0.282249156547629</v>
      </c>
      <c r="J5272" s="35" t="n">
        <v>3.5</v>
      </c>
      <c r="K5272" s="6" t="n">
        <v>0</v>
      </c>
      <c r="L5272" s="35" t="n">
        <v>-1</v>
      </c>
      <c r="M5272" s="6" t="str">
        <f aca="false">IF(I5272&lt;=0,"Below 0%",IF(I5272&lt;=0.05,"0-5%",IF(I5272&lt;=0.1,"5-10%",IF(I5272&lt;=0.2,"10-20%",IF(I5272&lt;=0.4,"20-40%","Above 40%")))))</f>
        <v>Below 0%</v>
      </c>
      <c r="N5272" s="6" t="str">
        <f aca="false">IF(AND(H5272&gt;=Summary!$B$25,I5272&gt;=Summary!$B$26,I5272&lt;=Summary!$B$27,J5272&gt;=Summary!$B$28,J5272&lt;=Summary!$B$29,F5272*J5272&gt;1),"Yes","No")</f>
        <v>No</v>
      </c>
    </row>
    <row r="5273" customFormat="false" ht="15" hidden="false" customHeight="false" outlineLevel="0" collapsed="false">
      <c r="A5273" s="6" t="s">
        <v>152</v>
      </c>
      <c r="B5273" s="45" t="n">
        <v>43131</v>
      </c>
      <c r="C5273" s="6" t="s">
        <v>181</v>
      </c>
      <c r="D5273" s="6" t="s">
        <v>176</v>
      </c>
      <c r="E5273" s="6" t="s">
        <v>187</v>
      </c>
      <c r="F5273" s="34" t="n">
        <v>0.541179120540619</v>
      </c>
      <c r="G5273" s="34" t="n">
        <v>0.418533712001683</v>
      </c>
      <c r="H5273" s="34" t="n">
        <v>0.122645408538936</v>
      </c>
      <c r="I5273" s="34" t="n">
        <v>0.293035913289687</v>
      </c>
      <c r="J5273" s="35" t="n">
        <v>2.4</v>
      </c>
      <c r="K5273" s="6" t="n">
        <v>1</v>
      </c>
      <c r="L5273" s="35" t="n">
        <v>1.4</v>
      </c>
      <c r="M5273" s="6" t="str">
        <f aca="false">IF(I5273&lt;=0,"Below 0%",IF(I5273&lt;=0.05,"0-5%",IF(I5273&lt;=0.1,"5-10%",IF(I5273&lt;=0.2,"10-20%",IF(I5273&lt;=0.4,"20-40%","Above 40%")))))</f>
        <v>20-40%</v>
      </c>
      <c r="N5273" s="6" t="str">
        <f aca="false">IF(AND(H5273&gt;=Summary!$B$25,I5273&gt;=Summary!$B$26,I5273&lt;=Summary!$B$27,J5273&gt;=Summary!$B$28,J5273&lt;=Summary!$B$29,F5273*J5273&gt;1),"Yes","No")</f>
        <v>Yes</v>
      </c>
    </row>
    <row r="5274" customFormat="false" ht="15" hidden="false" customHeight="false" outlineLevel="0" collapsed="false">
      <c r="A5274" s="6" t="s">
        <v>152</v>
      </c>
      <c r="B5274" s="45" t="n">
        <v>43131</v>
      </c>
      <c r="C5274" s="6" t="s">
        <v>181</v>
      </c>
      <c r="D5274" s="6" t="s">
        <v>176</v>
      </c>
      <c r="E5274" s="6" t="s">
        <v>174</v>
      </c>
      <c r="F5274" s="34" t="n">
        <v>0.289236396551132</v>
      </c>
      <c r="G5274" s="34" t="n">
        <v>0.290312401388451</v>
      </c>
      <c r="H5274" s="34" t="n">
        <v>-0.00107600483731846</v>
      </c>
      <c r="I5274" s="34" t="n">
        <v>-0.00370636883637199</v>
      </c>
      <c r="J5274" s="35" t="n">
        <v>3.46</v>
      </c>
      <c r="K5274" s="6" t="n">
        <v>0</v>
      </c>
      <c r="L5274" s="35" t="n">
        <v>-1</v>
      </c>
      <c r="M5274" s="6" t="str">
        <f aca="false">IF(I5274&lt;=0,"Below 0%",IF(I5274&lt;=0.05,"0-5%",IF(I5274&lt;=0.1,"5-10%",IF(I5274&lt;=0.2,"10-20%",IF(I5274&lt;=0.4,"20-40%","Above 40%")))))</f>
        <v>Below 0%</v>
      </c>
      <c r="N5274" s="6" t="str">
        <f aca="false">IF(AND(H5274&gt;=Summary!$B$25,I5274&gt;=Summary!$B$26,I5274&lt;=Summary!$B$27,J5274&gt;=Summary!$B$28,J5274&lt;=Summary!$B$29,F5274*J5274&gt;1),"Yes","No")</f>
        <v>No</v>
      </c>
    </row>
    <row r="5275" customFormat="false" ht="15" hidden="false" customHeight="false" outlineLevel="0" collapsed="false">
      <c r="A5275" s="6" t="s">
        <v>152</v>
      </c>
      <c r="B5275" s="45" t="n">
        <v>43131</v>
      </c>
      <c r="C5275" s="6" t="s">
        <v>181</v>
      </c>
      <c r="D5275" s="6" t="s">
        <v>176</v>
      </c>
      <c r="E5275" s="6" t="s">
        <v>177</v>
      </c>
      <c r="F5275" s="34" t="n">
        <v>0.16958449780941</v>
      </c>
      <c r="G5275" s="34" t="n">
        <v>0.291153886609866</v>
      </c>
      <c r="H5275" s="34" t="n">
        <v>-0.121569388800456</v>
      </c>
      <c r="I5275" s="34" t="n">
        <v>-0.417543417386538</v>
      </c>
      <c r="J5275" s="35" t="n">
        <v>3.45</v>
      </c>
      <c r="K5275" s="6" t="n">
        <v>0</v>
      </c>
      <c r="L5275" s="35" t="n">
        <v>-1</v>
      </c>
      <c r="M5275" s="6" t="str">
        <f aca="false">IF(I5275&lt;=0,"Below 0%",IF(I5275&lt;=0.05,"0-5%",IF(I5275&lt;=0.1,"5-10%",IF(I5275&lt;=0.2,"10-20%",IF(I5275&lt;=0.4,"20-40%","Above 40%")))))</f>
        <v>Below 0%</v>
      </c>
      <c r="N5275" s="6" t="str">
        <f aca="false">IF(AND(H5275&gt;=Summary!$B$25,I5275&gt;=Summary!$B$26,I5275&lt;=Summary!$B$27,J5275&gt;=Summary!$B$28,J5275&lt;=Summary!$B$29,F5275*J5275&gt;1),"Yes","No")</f>
        <v>No</v>
      </c>
    </row>
    <row r="5276" customFormat="false" ht="15" hidden="false" customHeight="false" outlineLevel="0" collapsed="false">
      <c r="A5276" s="6" t="s">
        <v>152</v>
      </c>
      <c r="B5276" s="45" t="n">
        <v>43134</v>
      </c>
      <c r="C5276" s="6" t="s">
        <v>185</v>
      </c>
      <c r="D5276" s="6" t="s">
        <v>173</v>
      </c>
      <c r="E5276" s="6" t="s">
        <v>187</v>
      </c>
      <c r="F5276" s="34" t="n">
        <v>0.758639812469482</v>
      </c>
      <c r="G5276" s="34" t="n">
        <v>0.747663551401869</v>
      </c>
      <c r="H5276" s="34" t="n">
        <v>0.0109762610676133</v>
      </c>
      <c r="I5276" s="34" t="n">
        <v>0.0146807491779328</v>
      </c>
      <c r="J5276" s="35" t="n">
        <v>1.35</v>
      </c>
      <c r="K5276" s="6" t="n">
        <v>1</v>
      </c>
      <c r="L5276" s="35" t="n">
        <v>0.35</v>
      </c>
      <c r="M5276" s="6" t="str">
        <f aca="false">IF(I5276&lt;=0,"Below 0%",IF(I5276&lt;=0.05,"0-5%",IF(I5276&lt;=0.1,"5-10%",IF(I5276&lt;=0.2,"10-20%",IF(I5276&lt;=0.4,"20-40%","Above 40%")))))</f>
        <v>0-5%</v>
      </c>
      <c r="N5276" s="6" t="str">
        <f aca="false">IF(AND(H5276&gt;=Summary!$B$25,I5276&gt;=Summary!$B$26,I5276&lt;=Summary!$B$27,J5276&gt;=Summary!$B$28,J5276&lt;=Summary!$B$29,F5276*J5276&gt;1),"Yes","No")</f>
        <v>No</v>
      </c>
    </row>
    <row r="5277" customFormat="false" ht="15" hidden="false" customHeight="false" outlineLevel="0" collapsed="false">
      <c r="A5277" s="6" t="s">
        <v>152</v>
      </c>
      <c r="B5277" s="45" t="n">
        <v>43134</v>
      </c>
      <c r="C5277" s="6" t="s">
        <v>185</v>
      </c>
      <c r="D5277" s="6" t="s">
        <v>173</v>
      </c>
      <c r="E5277" s="6" t="s">
        <v>174</v>
      </c>
      <c r="F5277" s="34" t="n">
        <v>0.171799317002296</v>
      </c>
      <c r="G5277" s="34" t="n">
        <v>0.168224299065421</v>
      </c>
      <c r="H5277" s="34" t="n">
        <v>0.0035750179368759</v>
      </c>
      <c r="I5277" s="34" t="n">
        <v>0.0212514955136511</v>
      </c>
      <c r="J5277" s="35" t="n">
        <v>6</v>
      </c>
      <c r="K5277" s="6" t="n">
        <v>0</v>
      </c>
      <c r="L5277" s="35" t="n">
        <v>-1</v>
      </c>
      <c r="M5277" s="6" t="str">
        <f aca="false">IF(I5277&lt;=0,"Below 0%",IF(I5277&lt;=0.05,"0-5%",IF(I5277&lt;=0.1,"5-10%",IF(I5277&lt;=0.2,"10-20%",IF(I5277&lt;=0.4,"20-40%","Above 40%")))))</f>
        <v>0-5%</v>
      </c>
      <c r="N5277" s="6" t="str">
        <f aca="false">IF(AND(H5277&gt;=Summary!$B$25,I5277&gt;=Summary!$B$26,I5277&lt;=Summary!$B$27,J5277&gt;=Summary!$B$28,J5277&lt;=Summary!$B$29,F5277*J5277&gt;1),"Yes","No")</f>
        <v>No</v>
      </c>
    </row>
    <row r="5278" customFormat="false" ht="15" hidden="false" customHeight="false" outlineLevel="0" collapsed="false">
      <c r="A5278" s="6" t="s">
        <v>152</v>
      </c>
      <c r="B5278" s="45" t="n">
        <v>43134</v>
      </c>
      <c r="C5278" s="6" t="s">
        <v>185</v>
      </c>
      <c r="D5278" s="6" t="s">
        <v>173</v>
      </c>
      <c r="E5278" s="6" t="s">
        <v>177</v>
      </c>
      <c r="F5278" s="34" t="n">
        <v>0.0695609003305435</v>
      </c>
      <c r="G5278" s="34" t="n">
        <v>0.0841121495327103</v>
      </c>
      <c r="H5278" s="34" t="n">
        <v>-0.0145512492021668</v>
      </c>
      <c r="I5278" s="34" t="n">
        <v>-0.172998184959094</v>
      </c>
      <c r="J5278" s="35" t="n">
        <v>12</v>
      </c>
      <c r="K5278" s="6" t="n">
        <v>0</v>
      </c>
      <c r="L5278" s="35" t="n">
        <v>-1</v>
      </c>
      <c r="M5278" s="6" t="str">
        <f aca="false">IF(I5278&lt;=0,"Below 0%",IF(I5278&lt;=0.05,"0-5%",IF(I5278&lt;=0.1,"5-10%",IF(I5278&lt;=0.2,"10-20%",IF(I5278&lt;=0.4,"20-40%","Above 40%")))))</f>
        <v>Below 0%</v>
      </c>
      <c r="N5278" s="6" t="str">
        <f aca="false">IF(AND(H5278&gt;=Summary!$B$25,I5278&gt;=Summary!$B$26,I5278&lt;=Summary!$B$27,J5278&gt;=Summary!$B$28,J5278&lt;=Summary!$B$29,F5278*J5278&gt;1),"Yes","No")</f>
        <v>No</v>
      </c>
    </row>
    <row r="5279" customFormat="false" ht="15" hidden="false" customHeight="false" outlineLevel="0" collapsed="false">
      <c r="A5279" s="6" t="s">
        <v>152</v>
      </c>
      <c r="B5279" s="45" t="n">
        <v>43134</v>
      </c>
      <c r="C5279" s="6" t="s">
        <v>199</v>
      </c>
      <c r="D5279" s="6" t="s">
        <v>192</v>
      </c>
      <c r="E5279" s="6" t="s">
        <v>187</v>
      </c>
      <c r="F5279" s="34" t="n">
        <v>0.560479402542114</v>
      </c>
      <c r="G5279" s="34" t="n">
        <v>0.492691088411413</v>
      </c>
      <c r="H5279" s="34" t="n">
        <v>0.0677883141307018</v>
      </c>
      <c r="I5279" s="34" t="n">
        <v>0.137587863318722</v>
      </c>
      <c r="J5279" s="35" t="n">
        <v>2.1</v>
      </c>
      <c r="K5279" s="6" t="n">
        <v>1</v>
      </c>
      <c r="L5279" s="35" t="n">
        <v>1.1</v>
      </c>
      <c r="M5279" s="6" t="str">
        <f aca="false">IF(I5279&lt;=0,"Below 0%",IF(I5279&lt;=0.05,"0-5%",IF(I5279&lt;=0.1,"5-10%",IF(I5279&lt;=0.2,"10-20%",IF(I5279&lt;=0.4,"20-40%","Above 40%")))))</f>
        <v>10-20%</v>
      </c>
      <c r="N5279" s="6" t="str">
        <f aca="false">IF(AND(H5279&gt;=Summary!$B$25,I5279&gt;=Summary!$B$26,I5279&lt;=Summary!$B$27,J5279&gt;=Summary!$B$28,J5279&lt;=Summary!$B$29,F5279*J5279&gt;1),"Yes","No")</f>
        <v>Yes</v>
      </c>
    </row>
    <row r="5280" customFormat="false" ht="15" hidden="false" customHeight="false" outlineLevel="0" collapsed="false">
      <c r="A5280" s="6" t="s">
        <v>152</v>
      </c>
      <c r="B5280" s="45" t="n">
        <v>43134</v>
      </c>
      <c r="C5280" s="6" t="s">
        <v>199</v>
      </c>
      <c r="D5280" s="6" t="s">
        <v>192</v>
      </c>
      <c r="E5280" s="6" t="s">
        <v>174</v>
      </c>
      <c r="F5280" s="34" t="n">
        <v>0.266283452510834</v>
      </c>
      <c r="G5280" s="34" t="n">
        <v>0.277386403663262</v>
      </c>
      <c r="H5280" s="34" t="n">
        <v>-0.011102951152428</v>
      </c>
      <c r="I5280" s="34" t="n">
        <v>-0.0400270200911023</v>
      </c>
      <c r="J5280" s="35" t="n">
        <v>3.73</v>
      </c>
      <c r="K5280" s="6" t="n">
        <v>0</v>
      </c>
      <c r="L5280" s="35" t="n">
        <v>-1</v>
      </c>
      <c r="M5280" s="6" t="str">
        <f aca="false">IF(I5280&lt;=0,"Below 0%",IF(I5280&lt;=0.05,"0-5%",IF(I5280&lt;=0.1,"5-10%",IF(I5280&lt;=0.2,"10-20%",IF(I5280&lt;=0.4,"20-40%","Above 40%")))))</f>
        <v>Below 0%</v>
      </c>
      <c r="N5280" s="6" t="str">
        <f aca="false">IF(AND(H5280&gt;=Summary!$B$25,I5280&gt;=Summary!$B$26,I5280&lt;=Summary!$B$27,J5280&gt;=Summary!$B$28,J5280&lt;=Summary!$B$29,F5280*J5280&gt;1),"Yes","No")</f>
        <v>No</v>
      </c>
    </row>
    <row r="5281" customFormat="false" ht="15" hidden="false" customHeight="false" outlineLevel="0" collapsed="false">
      <c r="A5281" s="6" t="s">
        <v>152</v>
      </c>
      <c r="B5281" s="45" t="n">
        <v>43134</v>
      </c>
      <c r="C5281" s="6" t="s">
        <v>199</v>
      </c>
      <c r="D5281" s="6" t="s">
        <v>192</v>
      </c>
      <c r="E5281" s="6" t="s">
        <v>177</v>
      </c>
      <c r="F5281" s="34" t="n">
        <v>0.173237159848213</v>
      </c>
      <c r="G5281" s="34" t="n">
        <v>0.229922507925326</v>
      </c>
      <c r="H5281" s="34" t="n">
        <v>-0.0566853480771126</v>
      </c>
      <c r="I5281" s="34" t="n">
        <v>-0.24654110025419</v>
      </c>
      <c r="J5281" s="35" t="n">
        <v>4.5</v>
      </c>
      <c r="K5281" s="6" t="n">
        <v>0</v>
      </c>
      <c r="L5281" s="35" t="n">
        <v>-1</v>
      </c>
      <c r="M5281" s="6" t="str">
        <f aca="false">IF(I5281&lt;=0,"Below 0%",IF(I5281&lt;=0.05,"0-5%",IF(I5281&lt;=0.1,"5-10%",IF(I5281&lt;=0.2,"10-20%",IF(I5281&lt;=0.4,"20-40%","Above 40%")))))</f>
        <v>Below 0%</v>
      </c>
      <c r="N5281" s="6" t="str">
        <f aca="false">IF(AND(H5281&gt;=Summary!$B$25,I5281&gt;=Summary!$B$26,I5281&lt;=Summary!$B$27,J5281&gt;=Summary!$B$28,J5281&lt;=Summary!$B$29,F5281*J5281&gt;1),"Yes","No")</f>
        <v>No</v>
      </c>
    </row>
    <row r="5282" customFormat="false" ht="15" hidden="false" customHeight="false" outlineLevel="0" collapsed="false">
      <c r="A5282" s="6" t="s">
        <v>152</v>
      </c>
      <c r="B5282" s="45" t="n">
        <v>43134</v>
      </c>
      <c r="C5282" s="6" t="s">
        <v>201</v>
      </c>
      <c r="D5282" s="6" t="s">
        <v>189</v>
      </c>
      <c r="E5282" s="6" t="s">
        <v>187</v>
      </c>
      <c r="F5282" s="34" t="n">
        <v>0.39587527513504</v>
      </c>
      <c r="G5282" s="34" t="n">
        <v>0.412412853025118</v>
      </c>
      <c r="H5282" s="34" t="n">
        <v>-0.0165375778900779</v>
      </c>
      <c r="I5282" s="34" t="n">
        <v>-0.0400995695666903</v>
      </c>
      <c r="J5282" s="35" t="n">
        <v>2.42</v>
      </c>
      <c r="K5282" s="6" t="n">
        <v>1</v>
      </c>
      <c r="L5282" s="35" t="n">
        <v>1.42</v>
      </c>
      <c r="M5282" s="6" t="str">
        <f aca="false">IF(I5282&lt;=0,"Below 0%",IF(I5282&lt;=0.05,"0-5%",IF(I5282&lt;=0.1,"5-10%",IF(I5282&lt;=0.2,"10-20%",IF(I5282&lt;=0.4,"20-40%","Above 40%")))))</f>
        <v>Below 0%</v>
      </c>
      <c r="N5282" s="6" t="str">
        <f aca="false">IF(AND(H5282&gt;=Summary!$B$25,I5282&gt;=Summary!$B$26,I5282&lt;=Summary!$B$27,J5282&gt;=Summary!$B$28,J5282&lt;=Summary!$B$29,F5282*J5282&gt;1),"Yes","No")</f>
        <v>No</v>
      </c>
    </row>
    <row r="5283" customFormat="false" ht="15" hidden="false" customHeight="false" outlineLevel="0" collapsed="false">
      <c r="A5283" s="6" t="s">
        <v>152</v>
      </c>
      <c r="B5283" s="45" t="n">
        <v>43134</v>
      </c>
      <c r="C5283" s="6" t="s">
        <v>201</v>
      </c>
      <c r="D5283" s="6" t="s">
        <v>189</v>
      </c>
      <c r="E5283" s="6" t="s">
        <v>174</v>
      </c>
      <c r="F5283" s="34" t="n">
        <v>0.318409711122513</v>
      </c>
      <c r="G5283" s="34" t="n">
        <v>0.317846848509804</v>
      </c>
      <c r="H5283" s="34" t="n">
        <v>0.000562862612708381</v>
      </c>
      <c r="I5283" s="34" t="n">
        <v>0.00177086107774005</v>
      </c>
      <c r="J5283" s="35" t="n">
        <v>3.14</v>
      </c>
      <c r="K5283" s="6" t="n">
        <v>0</v>
      </c>
      <c r="L5283" s="35" t="n">
        <v>-1</v>
      </c>
      <c r="M5283" s="6" t="str">
        <f aca="false">IF(I5283&lt;=0,"Below 0%",IF(I5283&lt;=0.05,"0-5%",IF(I5283&lt;=0.1,"5-10%",IF(I5283&lt;=0.2,"10-20%",IF(I5283&lt;=0.4,"20-40%","Above 40%")))))</f>
        <v>0-5%</v>
      </c>
      <c r="N5283" s="6" t="str">
        <f aca="false">IF(AND(H5283&gt;=Summary!$B$25,I5283&gt;=Summary!$B$26,I5283&lt;=Summary!$B$27,J5283&gt;=Summary!$B$28,J5283&lt;=Summary!$B$29,F5283*J5283&gt;1),"Yes","No")</f>
        <v>No</v>
      </c>
    </row>
    <row r="5284" customFormat="false" ht="15" hidden="false" customHeight="false" outlineLevel="0" collapsed="false">
      <c r="A5284" s="6" t="s">
        <v>152</v>
      </c>
      <c r="B5284" s="45" t="n">
        <v>43134</v>
      </c>
      <c r="C5284" s="6" t="s">
        <v>201</v>
      </c>
      <c r="D5284" s="6" t="s">
        <v>189</v>
      </c>
      <c r="E5284" s="6" t="s">
        <v>177</v>
      </c>
      <c r="F5284" s="34" t="n">
        <v>0.285715043544769</v>
      </c>
      <c r="G5284" s="34" t="n">
        <v>0.269740298465077</v>
      </c>
      <c r="H5284" s="34" t="n">
        <v>0.015974745079692</v>
      </c>
      <c r="I5284" s="34" t="n">
        <v>0.0592226863045466</v>
      </c>
      <c r="J5284" s="35" t="n">
        <v>3.7</v>
      </c>
      <c r="K5284" s="6" t="n">
        <v>0</v>
      </c>
      <c r="L5284" s="35" t="n">
        <v>-1</v>
      </c>
      <c r="M5284" s="6" t="str">
        <f aca="false">IF(I5284&lt;=0,"Below 0%",IF(I5284&lt;=0.05,"0-5%",IF(I5284&lt;=0.1,"5-10%",IF(I5284&lt;=0.2,"10-20%",IF(I5284&lt;=0.4,"20-40%","Above 40%")))))</f>
        <v>5-10%</v>
      </c>
      <c r="N5284" s="6" t="str">
        <f aca="false">IF(AND(H5284&gt;=Summary!$B$25,I5284&gt;=Summary!$B$26,I5284&lt;=Summary!$B$27,J5284&gt;=Summary!$B$28,J5284&lt;=Summary!$B$29,F5284*J5284&gt;1),"Yes","No")</f>
        <v>No</v>
      </c>
    </row>
    <row r="5285" customFormat="false" ht="15" hidden="false" customHeight="false" outlineLevel="0" collapsed="false">
      <c r="A5285" s="6" t="s">
        <v>152</v>
      </c>
      <c r="B5285" s="45" t="n">
        <v>43134</v>
      </c>
      <c r="C5285" s="6" t="s">
        <v>196</v>
      </c>
      <c r="D5285" s="6" t="s">
        <v>194</v>
      </c>
      <c r="E5285" s="6" t="s">
        <v>187</v>
      </c>
      <c r="F5285" s="34" t="n">
        <v>0.230191871523857</v>
      </c>
      <c r="G5285" s="34" t="n">
        <v>0.0784716807258808</v>
      </c>
      <c r="H5285" s="34" t="n">
        <v>0.151720190797976</v>
      </c>
      <c r="I5285" s="34" t="n">
        <v>1.93343878192146</v>
      </c>
      <c r="J5285" s="35" t="n">
        <v>13</v>
      </c>
      <c r="K5285" s="6" t="n">
        <v>0</v>
      </c>
      <c r="L5285" s="35" t="n">
        <v>-1</v>
      </c>
      <c r="M5285" s="6" t="str">
        <f aca="false">IF(I5285&lt;=0,"Below 0%",IF(I5285&lt;=0.05,"0-5%",IF(I5285&lt;=0.1,"5-10%",IF(I5285&lt;=0.2,"10-20%",IF(I5285&lt;=0.4,"20-40%","Above 40%")))))</f>
        <v>Above 40%</v>
      </c>
      <c r="N5285" s="6" t="str">
        <f aca="false">IF(AND(H5285&gt;=Summary!$B$25,I5285&gt;=Summary!$B$26,I5285&lt;=Summary!$B$27,J5285&gt;=Summary!$B$28,J5285&lt;=Summary!$B$29,F5285*J5285&gt;1),"Yes","No")</f>
        <v>No</v>
      </c>
    </row>
    <row r="5286" customFormat="false" ht="15" hidden="false" customHeight="false" outlineLevel="0" collapsed="false">
      <c r="A5286" s="6" t="s">
        <v>152</v>
      </c>
      <c r="B5286" s="45" t="n">
        <v>43134</v>
      </c>
      <c r="C5286" s="6" t="s">
        <v>196</v>
      </c>
      <c r="D5286" s="6" t="s">
        <v>194</v>
      </c>
      <c r="E5286" s="6" t="s">
        <v>174</v>
      </c>
      <c r="F5286" s="34" t="n">
        <v>0.240270704030991</v>
      </c>
      <c r="G5286" s="34" t="n">
        <v>0.165875097469342</v>
      </c>
      <c r="H5286" s="34" t="n">
        <v>0.0743956065616491</v>
      </c>
      <c r="I5286" s="34" t="n">
        <v>0.448503769985121</v>
      </c>
      <c r="J5286" s="35" t="n">
        <v>6.15</v>
      </c>
      <c r="K5286" s="6" t="n">
        <v>1</v>
      </c>
      <c r="L5286" s="35" t="n">
        <v>5.15</v>
      </c>
      <c r="M5286" s="6" t="str">
        <f aca="false">IF(I5286&lt;=0,"Below 0%",IF(I5286&lt;=0.05,"0-5%",IF(I5286&lt;=0.1,"5-10%",IF(I5286&lt;=0.2,"10-20%",IF(I5286&lt;=0.4,"20-40%","Above 40%")))))</f>
        <v>Above 40%</v>
      </c>
      <c r="N5286" s="6" t="str">
        <f aca="false">IF(AND(H5286&gt;=Summary!$B$25,I5286&gt;=Summary!$B$26,I5286&lt;=Summary!$B$27,J5286&gt;=Summary!$B$28,J5286&lt;=Summary!$B$29,F5286*J5286&gt;1),"Yes","No")</f>
        <v>No</v>
      </c>
    </row>
    <row r="5287" customFormat="false" ht="15" hidden="false" customHeight="false" outlineLevel="0" collapsed="false">
      <c r="A5287" s="6" t="s">
        <v>152</v>
      </c>
      <c r="B5287" s="45" t="n">
        <v>43134</v>
      </c>
      <c r="C5287" s="6" t="s">
        <v>196</v>
      </c>
      <c r="D5287" s="6" t="s">
        <v>194</v>
      </c>
      <c r="E5287" s="6" t="s">
        <v>177</v>
      </c>
      <c r="F5287" s="34" t="n">
        <v>0.529537379741669</v>
      </c>
      <c r="G5287" s="34" t="n">
        <v>0.755653221804778</v>
      </c>
      <c r="H5287" s="34" t="n">
        <v>-0.226115842063109</v>
      </c>
      <c r="I5287" s="34" t="n">
        <v>-0.299232287428169</v>
      </c>
      <c r="J5287" s="35" t="n">
        <v>1.35</v>
      </c>
      <c r="K5287" s="6" t="n">
        <v>0</v>
      </c>
      <c r="L5287" s="35" t="n">
        <v>-1</v>
      </c>
      <c r="M5287" s="6" t="str">
        <f aca="false">IF(I5287&lt;=0,"Below 0%",IF(I5287&lt;=0.05,"0-5%",IF(I5287&lt;=0.1,"5-10%",IF(I5287&lt;=0.2,"10-20%",IF(I5287&lt;=0.4,"20-40%","Above 40%")))))</f>
        <v>Below 0%</v>
      </c>
      <c r="N5287" s="6" t="str">
        <f aca="false">IF(AND(H5287&gt;=Summary!$B$25,I5287&gt;=Summary!$B$26,I5287&lt;=Summary!$B$27,J5287&gt;=Summary!$B$28,J5287&lt;=Summary!$B$29,F5287*J5287&gt;1),"Yes","No")</f>
        <v>No</v>
      </c>
    </row>
    <row r="5288" customFormat="false" ht="15" hidden="false" customHeight="false" outlineLevel="0" collapsed="false">
      <c r="A5288" s="6" t="s">
        <v>152</v>
      </c>
      <c r="B5288" s="45" t="n">
        <v>43134</v>
      </c>
      <c r="C5288" s="6" t="s">
        <v>195</v>
      </c>
      <c r="D5288" s="6" t="s">
        <v>175</v>
      </c>
      <c r="E5288" s="6" t="s">
        <v>187</v>
      </c>
      <c r="F5288" s="34" t="n">
        <v>0.571447014808655</v>
      </c>
      <c r="G5288" s="34" t="n">
        <v>0.543117403352814</v>
      </c>
      <c r="H5288" s="34" t="n">
        <v>0.0283296114558411</v>
      </c>
      <c r="I5288" s="34" t="n">
        <v>0.0521611189053317</v>
      </c>
      <c r="J5288" s="35" t="n">
        <v>1.84</v>
      </c>
      <c r="K5288" s="6" t="n">
        <v>0</v>
      </c>
      <c r="L5288" s="35" t="n">
        <v>-1</v>
      </c>
      <c r="M5288" s="6" t="str">
        <f aca="false">IF(I5288&lt;=0,"Below 0%",IF(I5288&lt;=0.05,"0-5%",IF(I5288&lt;=0.1,"5-10%",IF(I5288&lt;=0.2,"10-20%",IF(I5288&lt;=0.4,"20-40%","Above 40%")))))</f>
        <v>5-10%</v>
      </c>
      <c r="N5288" s="6" t="str">
        <f aca="false">IF(AND(H5288&gt;=Summary!$B$25,I5288&gt;=Summary!$B$26,I5288&lt;=Summary!$B$27,J5288&gt;=Summary!$B$28,J5288&lt;=Summary!$B$29,F5288*J5288&gt;1),"Yes","No")</f>
        <v>No</v>
      </c>
    </row>
    <row r="5289" customFormat="false" ht="15" hidden="false" customHeight="false" outlineLevel="0" collapsed="false">
      <c r="A5289" s="6" t="s">
        <v>152</v>
      </c>
      <c r="B5289" s="45" t="n">
        <v>43134</v>
      </c>
      <c r="C5289" s="6" t="s">
        <v>195</v>
      </c>
      <c r="D5289" s="6" t="s">
        <v>175</v>
      </c>
      <c r="E5289" s="6" t="s">
        <v>174</v>
      </c>
      <c r="F5289" s="34" t="n">
        <v>0.320524632930756</v>
      </c>
      <c r="G5289" s="34" t="n">
        <v>0.27009081680248</v>
      </c>
      <c r="H5289" s="34" t="n">
        <v>0.0504338161282753</v>
      </c>
      <c r="I5289" s="34" t="n">
        <v>0.186729103659818</v>
      </c>
      <c r="J5289" s="35" t="n">
        <v>3.7</v>
      </c>
      <c r="K5289" s="6" t="n">
        <v>1</v>
      </c>
      <c r="L5289" s="35" t="n">
        <v>2.7</v>
      </c>
      <c r="M5289" s="6" t="str">
        <f aca="false">IF(I5289&lt;=0,"Below 0%",IF(I5289&lt;=0.05,"0-5%",IF(I5289&lt;=0.1,"5-10%",IF(I5289&lt;=0.2,"10-20%",IF(I5289&lt;=0.4,"20-40%","Above 40%")))))</f>
        <v>10-20%</v>
      </c>
      <c r="N5289" s="6" t="str">
        <f aca="false">IF(AND(H5289&gt;=Summary!$B$25,I5289&gt;=Summary!$B$26,I5289&lt;=Summary!$B$27,J5289&gt;=Summary!$B$28,J5289&lt;=Summary!$B$29,F5289*J5289&gt;1),"Yes","No")</f>
        <v>Yes</v>
      </c>
    </row>
    <row r="5290" customFormat="false" ht="15" hidden="false" customHeight="false" outlineLevel="0" collapsed="false">
      <c r="A5290" s="6" t="s">
        <v>152</v>
      </c>
      <c r="B5290" s="45" t="n">
        <v>43134</v>
      </c>
      <c r="C5290" s="6" t="s">
        <v>195</v>
      </c>
      <c r="D5290" s="6" t="s">
        <v>175</v>
      </c>
      <c r="E5290" s="6" t="s">
        <v>177</v>
      </c>
      <c r="F5290" s="34" t="n">
        <v>0.108028329908848</v>
      </c>
      <c r="G5290" s="34" t="n">
        <v>0.186791779844706</v>
      </c>
      <c r="H5290" s="34" t="n">
        <v>-0.0787634499358582</v>
      </c>
      <c r="I5290" s="34" t="n">
        <v>-0.421664432992395</v>
      </c>
      <c r="J5290" s="35" t="n">
        <v>5.35</v>
      </c>
      <c r="K5290" s="6" t="n">
        <v>0</v>
      </c>
      <c r="L5290" s="35" t="n">
        <v>-1</v>
      </c>
      <c r="M5290" s="6" t="str">
        <f aca="false">IF(I5290&lt;=0,"Below 0%",IF(I5290&lt;=0.05,"0-5%",IF(I5290&lt;=0.1,"5-10%",IF(I5290&lt;=0.2,"10-20%",IF(I5290&lt;=0.4,"20-40%","Above 40%")))))</f>
        <v>Below 0%</v>
      </c>
      <c r="N5290" s="6" t="str">
        <f aca="false">IF(AND(H5290&gt;=Summary!$B$25,I5290&gt;=Summary!$B$26,I5290&lt;=Summary!$B$27,J5290&gt;=Summary!$B$28,J5290&lt;=Summary!$B$29,F5290*J5290&gt;1),"Yes","No")</f>
        <v>No</v>
      </c>
    </row>
    <row r="5291" customFormat="false" ht="15" hidden="false" customHeight="false" outlineLevel="0" collapsed="false">
      <c r="A5291" s="6" t="s">
        <v>152</v>
      </c>
      <c r="B5291" s="45" t="n">
        <v>43134</v>
      </c>
      <c r="C5291" s="6" t="s">
        <v>176</v>
      </c>
      <c r="D5291" s="6" t="s">
        <v>202</v>
      </c>
      <c r="E5291" s="6" t="s">
        <v>187</v>
      </c>
      <c r="F5291" s="34" t="n">
        <v>0.812368273735046</v>
      </c>
      <c r="G5291" s="34" t="n">
        <v>0.842225609756098</v>
      </c>
      <c r="H5291" s="34" t="n">
        <v>-0.0298573360210512</v>
      </c>
      <c r="I5291" s="34" t="n">
        <v>-0.0354505202349496</v>
      </c>
      <c r="J5291" s="35" t="n">
        <v>1.2</v>
      </c>
      <c r="K5291" s="6" t="n">
        <v>1</v>
      </c>
      <c r="L5291" s="35" t="n">
        <v>0.2</v>
      </c>
      <c r="M5291" s="6" t="str">
        <f aca="false">IF(I5291&lt;=0,"Below 0%",IF(I5291&lt;=0.05,"0-5%",IF(I5291&lt;=0.1,"5-10%",IF(I5291&lt;=0.2,"10-20%",IF(I5291&lt;=0.4,"20-40%","Above 40%")))))</f>
        <v>Below 0%</v>
      </c>
      <c r="N5291" s="6" t="str">
        <f aca="false">IF(AND(H5291&gt;=Summary!$B$25,I5291&gt;=Summary!$B$26,I5291&lt;=Summary!$B$27,J5291&gt;=Summary!$B$28,J5291&lt;=Summary!$B$29,F5291*J5291&gt;1),"Yes","No")</f>
        <v>No</v>
      </c>
    </row>
    <row r="5292" customFormat="false" ht="15" hidden="false" customHeight="false" outlineLevel="0" collapsed="false">
      <c r="A5292" s="6" t="s">
        <v>152</v>
      </c>
      <c r="B5292" s="45" t="n">
        <v>43134</v>
      </c>
      <c r="C5292" s="6" t="s">
        <v>176</v>
      </c>
      <c r="D5292" s="6" t="s">
        <v>202</v>
      </c>
      <c r="E5292" s="6" t="s">
        <v>174</v>
      </c>
      <c r="F5292" s="34" t="n">
        <v>0.139566168189049</v>
      </c>
      <c r="G5292" s="34" t="n">
        <v>0.11890243902439</v>
      </c>
      <c r="H5292" s="34" t="n">
        <v>0.0206637291646585</v>
      </c>
      <c r="I5292" s="34" t="n">
        <v>0.173787260666872</v>
      </c>
      <c r="J5292" s="35" t="n">
        <v>8.5</v>
      </c>
      <c r="K5292" s="6" t="n">
        <v>0</v>
      </c>
      <c r="L5292" s="35" t="n">
        <v>-1</v>
      </c>
      <c r="M5292" s="6" t="str">
        <f aca="false">IF(I5292&lt;=0,"Below 0%",IF(I5292&lt;=0.05,"0-5%",IF(I5292&lt;=0.1,"5-10%",IF(I5292&lt;=0.2,"10-20%",IF(I5292&lt;=0.4,"20-40%","Above 40%")))))</f>
        <v>10-20%</v>
      </c>
      <c r="N5292" s="6" t="str">
        <f aca="false">IF(AND(H5292&gt;=Summary!$B$25,I5292&gt;=Summary!$B$26,I5292&lt;=Summary!$B$27,J5292&gt;=Summary!$B$28,J5292&lt;=Summary!$B$29,F5292*J5292&gt;1),"Yes","No")</f>
        <v>No</v>
      </c>
    </row>
    <row r="5293" customFormat="false" ht="15" hidden="false" customHeight="false" outlineLevel="0" collapsed="false">
      <c r="A5293" s="6" t="s">
        <v>152</v>
      </c>
      <c r="B5293" s="45" t="n">
        <v>43134</v>
      </c>
      <c r="C5293" s="6" t="s">
        <v>176</v>
      </c>
      <c r="D5293" s="6" t="s">
        <v>202</v>
      </c>
      <c r="E5293" s="6" t="s">
        <v>177</v>
      </c>
      <c r="F5293" s="34" t="n">
        <v>0.0480655618011951</v>
      </c>
      <c r="G5293" s="34" t="n">
        <v>0.0388719512195122</v>
      </c>
      <c r="H5293" s="34" t="n">
        <v>0.00919361058168295</v>
      </c>
      <c r="I5293" s="34" t="n">
        <v>0.236510138885648</v>
      </c>
      <c r="J5293" s="35" t="n">
        <v>26</v>
      </c>
      <c r="K5293" s="6" t="n">
        <v>0</v>
      </c>
      <c r="L5293" s="35" t="n">
        <v>-1</v>
      </c>
      <c r="M5293" s="6" t="str">
        <f aca="false">IF(I5293&lt;=0,"Below 0%",IF(I5293&lt;=0.05,"0-5%",IF(I5293&lt;=0.1,"5-10%",IF(I5293&lt;=0.2,"10-20%",IF(I5293&lt;=0.4,"20-40%","Above 40%")))))</f>
        <v>20-40%</v>
      </c>
      <c r="N5293" s="6" t="str">
        <f aca="false">IF(AND(H5293&gt;=Summary!$B$25,I5293&gt;=Summary!$B$26,I5293&lt;=Summary!$B$27,J5293&gt;=Summary!$B$28,J5293&lt;=Summary!$B$29,F5293*J5293&gt;1),"Yes","No")</f>
        <v>No</v>
      </c>
    </row>
    <row r="5294" customFormat="false" ht="15" hidden="false" customHeight="false" outlineLevel="0" collapsed="false">
      <c r="A5294" s="6" t="s">
        <v>152</v>
      </c>
      <c r="B5294" s="45" t="n">
        <v>43134</v>
      </c>
      <c r="C5294" s="6" t="s">
        <v>178</v>
      </c>
      <c r="D5294" s="6" t="s">
        <v>179</v>
      </c>
      <c r="E5294" s="6" t="s">
        <v>187</v>
      </c>
      <c r="F5294" s="34" t="n">
        <v>0.372304856777191</v>
      </c>
      <c r="G5294" s="34" t="n">
        <v>0.377757499384406</v>
      </c>
      <c r="H5294" s="34" t="n">
        <v>-0.00545264260721473</v>
      </c>
      <c r="I5294" s="34" t="n">
        <v>-0.0144342405275881</v>
      </c>
      <c r="J5294" s="35" t="n">
        <v>2.66</v>
      </c>
      <c r="K5294" s="6" t="n">
        <v>0</v>
      </c>
      <c r="L5294" s="35" t="n">
        <v>-1</v>
      </c>
      <c r="M5294" s="6" t="str">
        <f aca="false">IF(I5294&lt;=0,"Below 0%",IF(I5294&lt;=0.05,"0-5%",IF(I5294&lt;=0.1,"5-10%",IF(I5294&lt;=0.2,"10-20%",IF(I5294&lt;=0.4,"20-40%","Above 40%")))))</f>
        <v>Below 0%</v>
      </c>
      <c r="N5294" s="6" t="str">
        <f aca="false">IF(AND(H5294&gt;=Summary!$B$25,I5294&gt;=Summary!$B$26,I5294&lt;=Summary!$B$27,J5294&gt;=Summary!$B$28,J5294&lt;=Summary!$B$29,F5294*J5294&gt;1),"Yes","No")</f>
        <v>No</v>
      </c>
    </row>
    <row r="5295" customFormat="false" ht="15" hidden="false" customHeight="false" outlineLevel="0" collapsed="false">
      <c r="A5295" s="6" t="s">
        <v>152</v>
      </c>
      <c r="B5295" s="45" t="n">
        <v>43134</v>
      </c>
      <c r="C5295" s="6" t="s">
        <v>178</v>
      </c>
      <c r="D5295" s="6" t="s">
        <v>179</v>
      </c>
      <c r="E5295" s="6" t="s">
        <v>174</v>
      </c>
      <c r="F5295" s="34" t="n">
        <v>0.391826689243317</v>
      </c>
      <c r="G5295" s="34" t="n">
        <v>0.308231579252307</v>
      </c>
      <c r="H5295" s="34" t="n">
        <v>0.08359510999101</v>
      </c>
      <c r="I5295" s="34" t="n">
        <v>0.271208778132958</v>
      </c>
      <c r="J5295" s="35" t="n">
        <v>3.26</v>
      </c>
      <c r="K5295" s="6" t="n">
        <v>0</v>
      </c>
      <c r="L5295" s="35" t="n">
        <v>-1</v>
      </c>
      <c r="M5295" s="6" t="str">
        <f aca="false">IF(I5295&lt;=0,"Below 0%",IF(I5295&lt;=0.05,"0-5%",IF(I5295&lt;=0.1,"5-10%",IF(I5295&lt;=0.2,"10-20%",IF(I5295&lt;=0.4,"20-40%","Above 40%")))))</f>
        <v>20-40%</v>
      </c>
      <c r="N5295" s="6" t="str">
        <f aca="false">IF(AND(H5295&gt;=Summary!$B$25,I5295&gt;=Summary!$B$26,I5295&lt;=Summary!$B$27,J5295&gt;=Summary!$B$28,J5295&lt;=Summary!$B$29,F5295*J5295&gt;1),"Yes","No")</f>
        <v>Yes</v>
      </c>
    </row>
    <row r="5296" customFormat="false" ht="15" hidden="false" customHeight="false" outlineLevel="0" collapsed="false">
      <c r="A5296" s="6" t="s">
        <v>152</v>
      </c>
      <c r="B5296" s="45" t="n">
        <v>43134</v>
      </c>
      <c r="C5296" s="6" t="s">
        <v>178</v>
      </c>
      <c r="D5296" s="6" t="s">
        <v>179</v>
      </c>
      <c r="E5296" s="6" t="s">
        <v>177</v>
      </c>
      <c r="F5296" s="34" t="n">
        <v>0.235868513584137</v>
      </c>
      <c r="G5296" s="34" t="n">
        <v>0.314010921363287</v>
      </c>
      <c r="H5296" s="34" t="n">
        <v>-0.0781424077791504</v>
      </c>
      <c r="I5296" s="34" t="n">
        <v>-0.248852515829363</v>
      </c>
      <c r="J5296" s="35" t="n">
        <v>3.2</v>
      </c>
      <c r="K5296" s="6" t="n">
        <v>1</v>
      </c>
      <c r="L5296" s="35" t="n">
        <v>2.2</v>
      </c>
      <c r="M5296" s="6" t="str">
        <f aca="false">IF(I5296&lt;=0,"Below 0%",IF(I5296&lt;=0.05,"0-5%",IF(I5296&lt;=0.1,"5-10%",IF(I5296&lt;=0.2,"10-20%",IF(I5296&lt;=0.4,"20-40%","Above 40%")))))</f>
        <v>Below 0%</v>
      </c>
      <c r="N5296" s="6" t="str">
        <f aca="false">IF(AND(H5296&gt;=Summary!$B$25,I5296&gt;=Summary!$B$26,I5296&lt;=Summary!$B$27,J5296&gt;=Summary!$B$28,J5296&lt;=Summary!$B$29,F5296*J5296&gt;1),"Yes","No")</f>
        <v>No</v>
      </c>
    </row>
    <row r="5297" customFormat="false" ht="15" hidden="false" customHeight="false" outlineLevel="0" collapsed="false">
      <c r="A5297" s="6" t="s">
        <v>152</v>
      </c>
      <c r="B5297" s="45" t="n">
        <v>43135</v>
      </c>
      <c r="C5297" s="6" t="s">
        <v>180</v>
      </c>
      <c r="D5297" s="6" t="s">
        <v>188</v>
      </c>
      <c r="E5297" s="6" t="s">
        <v>187</v>
      </c>
      <c r="F5297" s="34" t="n">
        <v>0.503064930438995</v>
      </c>
      <c r="G5297" s="34" t="n">
        <v>0.47539350082715</v>
      </c>
      <c r="H5297" s="34" t="n">
        <v>0.0276714296118455</v>
      </c>
      <c r="I5297" s="34" t="n">
        <v>0.0582074209338142</v>
      </c>
      <c r="J5297" s="35" t="n">
        <v>2.11</v>
      </c>
      <c r="K5297" s="6" t="n">
        <v>0</v>
      </c>
      <c r="L5297" s="35" t="n">
        <v>-1</v>
      </c>
      <c r="M5297" s="6" t="str">
        <f aca="false">IF(I5297&lt;=0,"Below 0%",IF(I5297&lt;=0.05,"0-5%",IF(I5297&lt;=0.1,"5-10%",IF(I5297&lt;=0.2,"10-20%",IF(I5297&lt;=0.4,"20-40%","Above 40%")))))</f>
        <v>5-10%</v>
      </c>
      <c r="N5297" s="6" t="str">
        <f aca="false">IF(AND(H5297&gt;=Summary!$B$25,I5297&gt;=Summary!$B$26,I5297&lt;=Summary!$B$27,J5297&gt;=Summary!$B$28,J5297&lt;=Summary!$B$29,F5297*J5297&gt;1),"Yes","No")</f>
        <v>No</v>
      </c>
    </row>
    <row r="5298" customFormat="false" ht="15" hidden="false" customHeight="false" outlineLevel="0" collapsed="false">
      <c r="A5298" s="6" t="s">
        <v>152</v>
      </c>
      <c r="B5298" s="45" t="n">
        <v>43135</v>
      </c>
      <c r="C5298" s="6" t="s">
        <v>180</v>
      </c>
      <c r="D5298" s="6" t="s">
        <v>188</v>
      </c>
      <c r="E5298" s="6" t="s">
        <v>174</v>
      </c>
      <c r="F5298" s="34" t="n">
        <v>0.263067454099655</v>
      </c>
      <c r="G5298" s="34" t="n">
        <v>0.285777859471592</v>
      </c>
      <c r="H5298" s="34" t="n">
        <v>-0.0227104053719364</v>
      </c>
      <c r="I5298" s="34" t="n">
        <v>-0.0794687363602216</v>
      </c>
      <c r="J5298" s="35" t="n">
        <v>3.51</v>
      </c>
      <c r="K5298" s="6" t="n">
        <v>1</v>
      </c>
      <c r="L5298" s="35" t="n">
        <v>2.51</v>
      </c>
      <c r="M5298" s="6" t="str">
        <f aca="false">IF(I5298&lt;=0,"Below 0%",IF(I5298&lt;=0.05,"0-5%",IF(I5298&lt;=0.1,"5-10%",IF(I5298&lt;=0.2,"10-20%",IF(I5298&lt;=0.4,"20-40%","Above 40%")))))</f>
        <v>Below 0%</v>
      </c>
      <c r="N5298" s="6" t="str">
        <f aca="false">IF(AND(H5298&gt;=Summary!$B$25,I5298&gt;=Summary!$B$26,I5298&lt;=Summary!$B$27,J5298&gt;=Summary!$B$28,J5298&lt;=Summary!$B$29,F5298*J5298&gt;1),"Yes","No")</f>
        <v>No</v>
      </c>
    </row>
    <row r="5299" customFormat="false" ht="15" hidden="false" customHeight="false" outlineLevel="0" collapsed="false">
      <c r="A5299" s="6" t="s">
        <v>152</v>
      </c>
      <c r="B5299" s="45" t="n">
        <v>43135</v>
      </c>
      <c r="C5299" s="6" t="s">
        <v>180</v>
      </c>
      <c r="D5299" s="6" t="s">
        <v>188</v>
      </c>
      <c r="E5299" s="6" t="s">
        <v>177</v>
      </c>
      <c r="F5299" s="34" t="n">
        <v>0.23386761546135</v>
      </c>
      <c r="G5299" s="34" t="n">
        <v>0.238828639701259</v>
      </c>
      <c r="H5299" s="34" t="n">
        <v>-0.00496102423990913</v>
      </c>
      <c r="I5299" s="34" t="n">
        <v>-0.0207723171145415</v>
      </c>
      <c r="J5299" s="35" t="n">
        <v>4.2</v>
      </c>
      <c r="K5299" s="6" t="n">
        <v>0</v>
      </c>
      <c r="L5299" s="35" t="n">
        <v>-1</v>
      </c>
      <c r="M5299" s="6" t="str">
        <f aca="false">IF(I5299&lt;=0,"Below 0%",IF(I5299&lt;=0.05,"0-5%",IF(I5299&lt;=0.1,"5-10%",IF(I5299&lt;=0.2,"10-20%",IF(I5299&lt;=0.4,"20-40%","Above 40%")))))</f>
        <v>Below 0%</v>
      </c>
      <c r="N5299" s="6" t="str">
        <f aca="false">IF(AND(H5299&gt;=Summary!$B$25,I5299&gt;=Summary!$B$26,I5299&lt;=Summary!$B$27,J5299&gt;=Summary!$B$28,J5299&lt;=Summary!$B$29,F5299*J5299&gt;1),"Yes","No")</f>
        <v>No</v>
      </c>
    </row>
    <row r="5300" customFormat="false" ht="15" hidden="false" customHeight="false" outlineLevel="0" collapsed="false">
      <c r="A5300" s="6" t="s">
        <v>152</v>
      </c>
      <c r="B5300" s="45" t="n">
        <v>43135</v>
      </c>
      <c r="C5300" s="6" t="s">
        <v>183</v>
      </c>
      <c r="D5300" s="6" t="s">
        <v>181</v>
      </c>
      <c r="E5300" s="6" t="s">
        <v>187</v>
      </c>
      <c r="F5300" s="34" t="n">
        <v>0.446499854326248</v>
      </c>
      <c r="G5300" s="34" t="n">
        <v>0.458181818181818</v>
      </c>
      <c r="H5300" s="34" t="n">
        <v>-0.01168196385557</v>
      </c>
      <c r="I5300" s="34" t="n">
        <v>-0.0254963496847758</v>
      </c>
      <c r="J5300" s="35" t="n">
        <v>2.2</v>
      </c>
      <c r="K5300" s="6" t="n">
        <v>0</v>
      </c>
      <c r="L5300" s="35" t="n">
        <v>-1</v>
      </c>
      <c r="M5300" s="6" t="str">
        <f aca="false">IF(I5300&lt;=0,"Below 0%",IF(I5300&lt;=0.05,"0-5%",IF(I5300&lt;=0.1,"5-10%",IF(I5300&lt;=0.2,"10-20%",IF(I5300&lt;=0.4,"20-40%","Above 40%")))))</f>
        <v>Below 0%</v>
      </c>
      <c r="N5300" s="6" t="str">
        <f aca="false">IF(AND(H5300&gt;=Summary!$B$25,I5300&gt;=Summary!$B$26,I5300&lt;=Summary!$B$27,J5300&gt;=Summary!$B$28,J5300&lt;=Summary!$B$29,F5300*J5300&gt;1),"Yes","No")</f>
        <v>No</v>
      </c>
    </row>
    <row r="5301" customFormat="false" ht="15" hidden="false" customHeight="false" outlineLevel="0" collapsed="false">
      <c r="A5301" s="6" t="s">
        <v>152</v>
      </c>
      <c r="B5301" s="45" t="n">
        <v>43135</v>
      </c>
      <c r="C5301" s="6" t="s">
        <v>183</v>
      </c>
      <c r="D5301" s="6" t="s">
        <v>181</v>
      </c>
      <c r="E5301" s="6" t="s">
        <v>174</v>
      </c>
      <c r="F5301" s="34" t="n">
        <v>0.384895294904709</v>
      </c>
      <c r="G5301" s="34" t="n">
        <v>0.261818181818182</v>
      </c>
      <c r="H5301" s="34" t="n">
        <v>0.123077113086527</v>
      </c>
      <c r="I5301" s="34" t="n">
        <v>0.470086195816597</v>
      </c>
      <c r="J5301" s="35" t="n">
        <v>3.85</v>
      </c>
      <c r="K5301" s="6" t="n">
        <v>1</v>
      </c>
      <c r="L5301" s="35" t="n">
        <v>2.85</v>
      </c>
      <c r="M5301" s="6" t="str">
        <f aca="false">IF(I5301&lt;=0,"Below 0%",IF(I5301&lt;=0.05,"0-5%",IF(I5301&lt;=0.1,"5-10%",IF(I5301&lt;=0.2,"10-20%",IF(I5301&lt;=0.4,"20-40%","Above 40%")))))</f>
        <v>Above 40%</v>
      </c>
      <c r="N5301" s="6" t="str">
        <f aca="false">IF(AND(H5301&gt;=Summary!$B$25,I5301&gt;=Summary!$B$26,I5301&lt;=Summary!$B$27,J5301&gt;=Summary!$B$28,J5301&lt;=Summary!$B$29,F5301*J5301&gt;1),"Yes","No")</f>
        <v>No</v>
      </c>
    </row>
    <row r="5302" customFormat="false" ht="15" hidden="false" customHeight="false" outlineLevel="0" collapsed="false">
      <c r="A5302" s="6" t="s">
        <v>152</v>
      </c>
      <c r="B5302" s="45" t="n">
        <v>43135</v>
      </c>
      <c r="C5302" s="6" t="s">
        <v>183</v>
      </c>
      <c r="D5302" s="6" t="s">
        <v>181</v>
      </c>
      <c r="E5302" s="6" t="s">
        <v>177</v>
      </c>
      <c r="F5302" s="34" t="n">
        <v>0.168604835867882</v>
      </c>
      <c r="G5302" s="34" t="n">
        <v>0.28</v>
      </c>
      <c r="H5302" s="34" t="n">
        <v>-0.111395164132118</v>
      </c>
      <c r="I5302" s="34" t="n">
        <v>-0.397839871900422</v>
      </c>
      <c r="J5302" s="35" t="n">
        <v>3.6</v>
      </c>
      <c r="K5302" s="6" t="n">
        <v>0</v>
      </c>
      <c r="L5302" s="35" t="n">
        <v>-1</v>
      </c>
      <c r="M5302" s="6" t="str">
        <f aca="false">IF(I5302&lt;=0,"Below 0%",IF(I5302&lt;=0.05,"0-5%",IF(I5302&lt;=0.1,"5-10%",IF(I5302&lt;=0.2,"10-20%",IF(I5302&lt;=0.4,"20-40%","Above 40%")))))</f>
        <v>Below 0%</v>
      </c>
      <c r="N5302" s="6" t="str">
        <f aca="false">IF(AND(H5302&gt;=Summary!$B$25,I5302&gt;=Summary!$B$26,I5302&lt;=Summary!$B$27,J5302&gt;=Summary!$B$28,J5302&lt;=Summary!$B$29,F5302*J5302&gt;1),"Yes","No")</f>
        <v>No</v>
      </c>
    </row>
    <row r="5303" customFormat="false" ht="15" hidden="false" customHeight="false" outlineLevel="0" collapsed="false">
      <c r="A5303" s="6" t="s">
        <v>152</v>
      </c>
      <c r="B5303" s="45" t="n">
        <v>43136</v>
      </c>
      <c r="C5303" s="6" t="s">
        <v>198</v>
      </c>
      <c r="D5303" s="6" t="s">
        <v>190</v>
      </c>
      <c r="E5303" s="6" t="s">
        <v>187</v>
      </c>
      <c r="F5303" s="34" t="n">
        <v>0.176186546683312</v>
      </c>
      <c r="G5303" s="34" t="n">
        <v>0.160037408643244</v>
      </c>
      <c r="H5303" s="34" t="n">
        <v>0.0161491380400675</v>
      </c>
      <c r="I5303" s="34" t="n">
        <v>0.100908519932782</v>
      </c>
      <c r="J5303" s="35" t="n">
        <v>6.25</v>
      </c>
      <c r="K5303" s="6" t="n">
        <v>1</v>
      </c>
      <c r="L5303" s="35" t="n">
        <v>5.25</v>
      </c>
      <c r="M5303" s="6" t="str">
        <f aca="false">IF(I5303&lt;=0,"Below 0%",IF(I5303&lt;=0.05,"0-5%",IF(I5303&lt;=0.1,"5-10%",IF(I5303&lt;=0.2,"10-20%",IF(I5303&lt;=0.4,"20-40%","Above 40%")))))</f>
        <v>10-20%</v>
      </c>
      <c r="N5303" s="6" t="str">
        <f aca="false">IF(AND(H5303&gt;=Summary!$B$25,I5303&gt;=Summary!$B$26,I5303&lt;=Summary!$B$27,J5303&gt;=Summary!$B$28,J5303&lt;=Summary!$B$29,F5303*J5303&gt;1),"Yes","No")</f>
        <v>No</v>
      </c>
    </row>
    <row r="5304" customFormat="false" ht="15" hidden="false" customHeight="false" outlineLevel="0" collapsed="false">
      <c r="A5304" s="6" t="s">
        <v>152</v>
      </c>
      <c r="B5304" s="45" t="n">
        <v>43136</v>
      </c>
      <c r="C5304" s="6" t="s">
        <v>198</v>
      </c>
      <c r="D5304" s="6" t="s">
        <v>190</v>
      </c>
      <c r="E5304" s="6" t="s">
        <v>174</v>
      </c>
      <c r="F5304" s="34" t="n">
        <v>0.142370313405991</v>
      </c>
      <c r="G5304" s="34" t="n">
        <v>0.241020193739825</v>
      </c>
      <c r="H5304" s="34" t="n">
        <v>-0.0986498803338345</v>
      </c>
      <c r="I5304" s="34" t="n">
        <v>-0.409301307094311</v>
      </c>
      <c r="J5304" s="35" t="n">
        <v>4.15</v>
      </c>
      <c r="K5304" s="6" t="n">
        <v>0</v>
      </c>
      <c r="L5304" s="35" t="n">
        <v>-1</v>
      </c>
      <c r="M5304" s="6" t="str">
        <f aca="false">IF(I5304&lt;=0,"Below 0%",IF(I5304&lt;=0.05,"0-5%",IF(I5304&lt;=0.1,"5-10%",IF(I5304&lt;=0.2,"10-20%",IF(I5304&lt;=0.4,"20-40%","Above 40%")))))</f>
        <v>Below 0%</v>
      </c>
      <c r="N5304" s="6" t="str">
        <f aca="false">IF(AND(H5304&gt;=Summary!$B$25,I5304&gt;=Summary!$B$26,I5304&lt;=Summary!$B$27,J5304&gt;=Summary!$B$28,J5304&lt;=Summary!$B$29,F5304*J5304&gt;1),"Yes","No")</f>
        <v>No</v>
      </c>
    </row>
    <row r="5305" customFormat="false" ht="15" hidden="false" customHeight="false" outlineLevel="0" collapsed="false">
      <c r="A5305" s="6" t="s">
        <v>152</v>
      </c>
      <c r="B5305" s="45" t="n">
        <v>43136</v>
      </c>
      <c r="C5305" s="6" t="s">
        <v>198</v>
      </c>
      <c r="D5305" s="6" t="s">
        <v>190</v>
      </c>
      <c r="E5305" s="6" t="s">
        <v>177</v>
      </c>
      <c r="F5305" s="34" t="n">
        <v>0.681443154811859</v>
      </c>
      <c r="G5305" s="34" t="n">
        <v>0.598942397616931</v>
      </c>
      <c r="H5305" s="34" t="n">
        <v>0.0825007571949282</v>
      </c>
      <c r="I5305" s="34" t="n">
        <v>0.137744059400673</v>
      </c>
      <c r="J5305" s="35" t="n">
        <v>1.67</v>
      </c>
      <c r="K5305" s="6" t="n">
        <v>0</v>
      </c>
      <c r="L5305" s="35" t="n">
        <v>-1</v>
      </c>
      <c r="M5305" s="6" t="str">
        <f aca="false">IF(I5305&lt;=0,"Below 0%",IF(I5305&lt;=0.05,"0-5%",IF(I5305&lt;=0.1,"5-10%",IF(I5305&lt;=0.2,"10-20%",IF(I5305&lt;=0.4,"20-40%","Above 40%")))))</f>
        <v>10-20%</v>
      </c>
      <c r="N5305" s="6" t="str">
        <f aca="false">IF(AND(H5305&gt;=Summary!$B$25,I5305&gt;=Summary!$B$26,I5305&lt;=Summary!$B$27,J5305&gt;=Summary!$B$28,J5305&lt;=Summary!$B$29,F5305*J5305&gt;1),"Yes","No")</f>
        <v>No</v>
      </c>
    </row>
    <row r="5306" customFormat="false" ht="15" hidden="false" customHeight="false" outlineLevel="0" collapsed="false">
      <c r="A5306" s="6" t="s">
        <v>152</v>
      </c>
      <c r="B5306" s="45" t="n">
        <v>43141</v>
      </c>
      <c r="C5306" s="6" t="s">
        <v>173</v>
      </c>
      <c r="D5306" s="6" t="s">
        <v>180</v>
      </c>
      <c r="E5306" s="6" t="s">
        <v>187</v>
      </c>
      <c r="F5306" s="34" t="n">
        <v>0.514632642269135</v>
      </c>
      <c r="G5306" s="34" t="n">
        <v>0.431205693321932</v>
      </c>
      <c r="H5306" s="34" t="n">
        <v>0.0834269489472025</v>
      </c>
      <c r="I5306" s="34" t="n">
        <v>0.193473672169067</v>
      </c>
      <c r="J5306" s="35" t="n">
        <v>2.33</v>
      </c>
      <c r="K5306" s="6" t="n">
        <v>1</v>
      </c>
      <c r="L5306" s="35" t="n">
        <v>1.33</v>
      </c>
      <c r="M5306" s="6" t="str">
        <f aca="false">IF(I5306&lt;=0,"Below 0%",IF(I5306&lt;=0.05,"0-5%",IF(I5306&lt;=0.1,"5-10%",IF(I5306&lt;=0.2,"10-20%",IF(I5306&lt;=0.4,"20-40%","Above 40%")))))</f>
        <v>10-20%</v>
      </c>
      <c r="N5306" s="6" t="str">
        <f aca="false">IF(AND(H5306&gt;=Summary!$B$25,I5306&gt;=Summary!$B$26,I5306&lt;=Summary!$B$27,J5306&gt;=Summary!$B$28,J5306&lt;=Summary!$B$29,F5306*J5306&gt;1),"Yes","No")</f>
        <v>Yes</v>
      </c>
    </row>
    <row r="5307" customFormat="false" ht="15" hidden="false" customHeight="false" outlineLevel="0" collapsed="false">
      <c r="A5307" s="6" t="s">
        <v>152</v>
      </c>
      <c r="B5307" s="45" t="n">
        <v>43141</v>
      </c>
      <c r="C5307" s="6" t="s">
        <v>173</v>
      </c>
      <c r="D5307" s="6" t="s">
        <v>180</v>
      </c>
      <c r="E5307" s="6" t="s">
        <v>174</v>
      </c>
      <c r="F5307" s="34" t="n">
        <v>0.252497225999832</v>
      </c>
      <c r="G5307" s="34" t="n">
        <v>0.297251261964527</v>
      </c>
      <c r="H5307" s="34" t="n">
        <v>-0.044754035964695</v>
      </c>
      <c r="I5307" s="34" t="n">
        <v>-0.150559616362657</v>
      </c>
      <c r="J5307" s="35" t="n">
        <v>3.38</v>
      </c>
      <c r="K5307" s="6" t="n">
        <v>0</v>
      </c>
      <c r="L5307" s="35" t="n">
        <v>-1</v>
      </c>
      <c r="M5307" s="6" t="str">
        <f aca="false">IF(I5307&lt;=0,"Below 0%",IF(I5307&lt;=0.05,"0-5%",IF(I5307&lt;=0.1,"5-10%",IF(I5307&lt;=0.2,"10-20%",IF(I5307&lt;=0.4,"20-40%","Above 40%")))))</f>
        <v>Below 0%</v>
      </c>
      <c r="N5307" s="6" t="str">
        <f aca="false">IF(AND(H5307&gt;=Summary!$B$25,I5307&gt;=Summary!$B$26,I5307&lt;=Summary!$B$27,J5307&gt;=Summary!$B$28,J5307&lt;=Summary!$B$29,F5307*J5307&gt;1),"Yes","No")</f>
        <v>No</v>
      </c>
    </row>
    <row r="5308" customFormat="false" ht="15" hidden="false" customHeight="false" outlineLevel="0" collapsed="false">
      <c r="A5308" s="6" t="s">
        <v>152</v>
      </c>
      <c r="B5308" s="45" t="n">
        <v>43141</v>
      </c>
      <c r="C5308" s="6" t="s">
        <v>173</v>
      </c>
      <c r="D5308" s="6" t="s">
        <v>180</v>
      </c>
      <c r="E5308" s="6" t="s">
        <v>177</v>
      </c>
      <c r="F5308" s="34" t="n">
        <v>0.232870146632195</v>
      </c>
      <c r="G5308" s="34" t="n">
        <v>0.271543044713541</v>
      </c>
      <c r="H5308" s="34" t="n">
        <v>-0.0386728980813464</v>
      </c>
      <c r="I5308" s="34" t="n">
        <v>-0.14241903386678</v>
      </c>
      <c r="J5308" s="35" t="n">
        <v>3.7</v>
      </c>
      <c r="K5308" s="6" t="n">
        <v>0</v>
      </c>
      <c r="L5308" s="35" t="n">
        <v>-1</v>
      </c>
      <c r="M5308" s="6" t="str">
        <f aca="false">IF(I5308&lt;=0,"Below 0%",IF(I5308&lt;=0.05,"0-5%",IF(I5308&lt;=0.1,"5-10%",IF(I5308&lt;=0.2,"10-20%",IF(I5308&lt;=0.4,"20-40%","Above 40%")))))</f>
        <v>Below 0%</v>
      </c>
      <c r="N5308" s="6" t="str">
        <f aca="false">IF(AND(H5308&gt;=Summary!$B$25,I5308&gt;=Summary!$B$26,I5308&lt;=Summary!$B$27,J5308&gt;=Summary!$B$28,J5308&lt;=Summary!$B$29,F5308*J5308&gt;1),"Yes","No")</f>
        <v>No</v>
      </c>
    </row>
    <row r="5309" customFormat="false" ht="15" hidden="false" customHeight="false" outlineLevel="0" collapsed="false">
      <c r="A5309" s="6" t="s">
        <v>152</v>
      </c>
      <c r="B5309" s="45" t="n">
        <v>43141</v>
      </c>
      <c r="C5309" s="6" t="s">
        <v>194</v>
      </c>
      <c r="D5309" s="6" t="s">
        <v>195</v>
      </c>
      <c r="E5309" s="6" t="s">
        <v>187</v>
      </c>
      <c r="F5309" s="34" t="n">
        <v>0.79450124502182</v>
      </c>
      <c r="G5309" s="34" t="n">
        <v>0.80617946404546</v>
      </c>
      <c r="H5309" s="34" t="n">
        <v>-0.0116782190236395</v>
      </c>
      <c r="I5309" s="34" t="n">
        <v>-0.0144858800607962</v>
      </c>
      <c r="J5309" s="35" t="n">
        <v>1.25</v>
      </c>
      <c r="K5309" s="6" t="n">
        <v>1</v>
      </c>
      <c r="L5309" s="35" t="n">
        <v>0.25</v>
      </c>
      <c r="M5309" s="6" t="str">
        <f aca="false">IF(I5309&lt;=0,"Below 0%",IF(I5309&lt;=0.05,"0-5%",IF(I5309&lt;=0.1,"5-10%",IF(I5309&lt;=0.2,"10-20%",IF(I5309&lt;=0.4,"20-40%","Above 40%")))))</f>
        <v>Below 0%</v>
      </c>
      <c r="N5309" s="6" t="str">
        <f aca="false">IF(AND(H5309&gt;=Summary!$B$25,I5309&gt;=Summary!$B$26,I5309&lt;=Summary!$B$27,J5309&gt;=Summary!$B$28,J5309&lt;=Summary!$B$29,F5309*J5309&gt;1),"Yes","No")</f>
        <v>No</v>
      </c>
    </row>
    <row r="5310" customFormat="false" ht="15" hidden="false" customHeight="false" outlineLevel="0" collapsed="false">
      <c r="A5310" s="6" t="s">
        <v>152</v>
      </c>
      <c r="B5310" s="45" t="n">
        <v>43141</v>
      </c>
      <c r="C5310" s="6" t="s">
        <v>194</v>
      </c>
      <c r="D5310" s="6" t="s">
        <v>195</v>
      </c>
      <c r="E5310" s="6" t="s">
        <v>174</v>
      </c>
      <c r="F5310" s="34" t="n">
        <v>0.131617799401283</v>
      </c>
      <c r="G5310" s="34" t="n">
        <v>0.134542634186492</v>
      </c>
      <c r="H5310" s="34" t="n">
        <v>-0.00292483478520864</v>
      </c>
      <c r="I5310" s="34" t="n">
        <v>-0.0217390926147207</v>
      </c>
      <c r="J5310" s="35" t="n">
        <v>7.49</v>
      </c>
      <c r="K5310" s="6" t="n">
        <v>0</v>
      </c>
      <c r="L5310" s="35" t="n">
        <v>-1</v>
      </c>
      <c r="M5310" s="6" t="str">
        <f aca="false">IF(I5310&lt;=0,"Below 0%",IF(I5310&lt;=0.05,"0-5%",IF(I5310&lt;=0.1,"5-10%",IF(I5310&lt;=0.2,"10-20%",IF(I5310&lt;=0.4,"20-40%","Above 40%")))))</f>
        <v>Below 0%</v>
      </c>
      <c r="N5310" s="6" t="str">
        <f aca="false">IF(AND(H5310&gt;=Summary!$B$25,I5310&gt;=Summary!$B$26,I5310&lt;=Summary!$B$27,J5310&gt;=Summary!$B$28,J5310&lt;=Summary!$B$29,F5310*J5310&gt;1),"Yes","No")</f>
        <v>No</v>
      </c>
    </row>
    <row r="5311" customFormat="false" ht="15" hidden="false" customHeight="false" outlineLevel="0" collapsed="false">
      <c r="A5311" s="6" t="s">
        <v>152</v>
      </c>
      <c r="B5311" s="45" t="n">
        <v>43141</v>
      </c>
      <c r="C5311" s="6" t="s">
        <v>194</v>
      </c>
      <c r="D5311" s="6" t="s">
        <v>195</v>
      </c>
      <c r="E5311" s="6" t="s">
        <v>177</v>
      </c>
      <c r="F5311" s="34" t="n">
        <v>0.0738809257745743</v>
      </c>
      <c r="G5311" s="34" t="n">
        <v>0.0592779017680485</v>
      </c>
      <c r="H5311" s="34" t="n">
        <v>0.0146030240065258</v>
      </c>
      <c r="I5311" s="34" t="n">
        <v>0.246348530750408</v>
      </c>
      <c r="J5311" s="35" t="n">
        <v>17</v>
      </c>
      <c r="K5311" s="6" t="n">
        <v>0</v>
      </c>
      <c r="L5311" s="35" t="n">
        <v>-1</v>
      </c>
      <c r="M5311" s="6" t="str">
        <f aca="false">IF(I5311&lt;=0,"Below 0%",IF(I5311&lt;=0.05,"0-5%",IF(I5311&lt;=0.1,"5-10%",IF(I5311&lt;=0.2,"10-20%",IF(I5311&lt;=0.4,"20-40%","Above 40%")))))</f>
        <v>20-40%</v>
      </c>
      <c r="N5311" s="6" t="str">
        <f aca="false">IF(AND(H5311&gt;=Summary!$B$25,I5311&gt;=Summary!$B$26,I5311&lt;=Summary!$B$27,J5311&gt;=Summary!$B$28,J5311&lt;=Summary!$B$29,F5311*J5311&gt;1),"Yes","No")</f>
        <v>No</v>
      </c>
    </row>
    <row r="5312" customFormat="false" ht="15" hidden="false" customHeight="false" outlineLevel="0" collapsed="false">
      <c r="A5312" s="6" t="s">
        <v>152</v>
      </c>
      <c r="B5312" s="45" t="n">
        <v>43141</v>
      </c>
      <c r="C5312" s="6" t="s">
        <v>192</v>
      </c>
      <c r="D5312" s="6" t="s">
        <v>201</v>
      </c>
      <c r="E5312" s="6" t="s">
        <v>187</v>
      </c>
      <c r="F5312" s="34" t="n">
        <v>0.4593845307827</v>
      </c>
      <c r="G5312" s="34" t="n">
        <v>0.438779296163889</v>
      </c>
      <c r="H5312" s="34" t="n">
        <v>0.020605234618811</v>
      </c>
      <c r="I5312" s="34" t="n">
        <v>0.0469603620748658</v>
      </c>
      <c r="J5312" s="35" t="n">
        <v>2.27</v>
      </c>
      <c r="K5312" s="6" t="n">
        <v>0</v>
      </c>
      <c r="L5312" s="35" t="n">
        <v>-1</v>
      </c>
      <c r="M5312" s="6" t="str">
        <f aca="false">IF(I5312&lt;=0,"Below 0%",IF(I5312&lt;=0.05,"0-5%",IF(I5312&lt;=0.1,"5-10%",IF(I5312&lt;=0.2,"10-20%",IF(I5312&lt;=0.4,"20-40%","Above 40%")))))</f>
        <v>0-5%</v>
      </c>
      <c r="N5312" s="6" t="str">
        <f aca="false">IF(AND(H5312&gt;=Summary!$B$25,I5312&gt;=Summary!$B$26,I5312&lt;=Summary!$B$27,J5312&gt;=Summary!$B$28,J5312&lt;=Summary!$B$29,F5312*J5312&gt;1),"Yes","No")</f>
        <v>No</v>
      </c>
    </row>
    <row r="5313" customFormat="false" ht="15" hidden="false" customHeight="false" outlineLevel="0" collapsed="false">
      <c r="A5313" s="6" t="s">
        <v>152</v>
      </c>
      <c r="B5313" s="45" t="n">
        <v>43141</v>
      </c>
      <c r="C5313" s="6" t="s">
        <v>192</v>
      </c>
      <c r="D5313" s="6" t="s">
        <v>201</v>
      </c>
      <c r="E5313" s="6" t="s">
        <v>174</v>
      </c>
      <c r="F5313" s="34" t="n">
        <v>0.349347472190857</v>
      </c>
      <c r="G5313" s="34" t="n">
        <v>0.299107808496104</v>
      </c>
      <c r="H5313" s="34" t="n">
        <v>0.0502396636947526</v>
      </c>
      <c r="I5313" s="34" t="n">
        <v>0.167965069007575</v>
      </c>
      <c r="J5313" s="35" t="n">
        <v>3.33</v>
      </c>
      <c r="K5313" s="6" t="n">
        <v>1</v>
      </c>
      <c r="L5313" s="35" t="n">
        <v>2.33</v>
      </c>
      <c r="M5313" s="6" t="str">
        <f aca="false">IF(I5313&lt;=0,"Below 0%",IF(I5313&lt;=0.05,"0-5%",IF(I5313&lt;=0.1,"5-10%",IF(I5313&lt;=0.2,"10-20%",IF(I5313&lt;=0.4,"20-40%","Above 40%")))))</f>
        <v>10-20%</v>
      </c>
      <c r="N5313" s="6" t="str">
        <f aca="false">IF(AND(H5313&gt;=Summary!$B$25,I5313&gt;=Summary!$B$26,I5313&lt;=Summary!$B$27,J5313&gt;=Summary!$B$28,J5313&lt;=Summary!$B$29,F5313*J5313&gt;1),"Yes","No")</f>
        <v>Yes</v>
      </c>
    </row>
    <row r="5314" customFormat="false" ht="15" hidden="false" customHeight="false" outlineLevel="0" collapsed="false">
      <c r="A5314" s="6" t="s">
        <v>152</v>
      </c>
      <c r="B5314" s="45" t="n">
        <v>43141</v>
      </c>
      <c r="C5314" s="6" t="s">
        <v>192</v>
      </c>
      <c r="D5314" s="6" t="s">
        <v>201</v>
      </c>
      <c r="E5314" s="6" t="s">
        <v>177</v>
      </c>
      <c r="F5314" s="34" t="n">
        <v>0.191267967224121</v>
      </c>
      <c r="G5314" s="34" t="n">
        <v>0.262112895340007</v>
      </c>
      <c r="H5314" s="34" t="n">
        <v>-0.0708449281158861</v>
      </c>
      <c r="I5314" s="34" t="n">
        <v>-0.270284024080492</v>
      </c>
      <c r="J5314" s="35" t="n">
        <v>3.8</v>
      </c>
      <c r="K5314" s="6" t="n">
        <v>0</v>
      </c>
      <c r="L5314" s="35" t="n">
        <v>-1</v>
      </c>
      <c r="M5314" s="6" t="str">
        <f aca="false">IF(I5314&lt;=0,"Below 0%",IF(I5314&lt;=0.05,"0-5%",IF(I5314&lt;=0.1,"5-10%",IF(I5314&lt;=0.2,"10-20%",IF(I5314&lt;=0.4,"20-40%","Above 40%")))))</f>
        <v>Below 0%</v>
      </c>
      <c r="N5314" s="6" t="str">
        <f aca="false">IF(AND(H5314&gt;=Summary!$B$25,I5314&gt;=Summary!$B$26,I5314&lt;=Summary!$B$27,J5314&gt;=Summary!$B$28,J5314&lt;=Summary!$B$29,F5314*J5314&gt;1),"Yes","No")</f>
        <v>No</v>
      </c>
    </row>
    <row r="5315" customFormat="false" ht="15" hidden="false" customHeight="false" outlineLevel="0" collapsed="false">
      <c r="A5315" s="6" t="s">
        <v>152</v>
      </c>
      <c r="B5315" s="45" t="n">
        <v>43141</v>
      </c>
      <c r="C5315" s="6" t="s">
        <v>175</v>
      </c>
      <c r="D5315" s="6" t="s">
        <v>196</v>
      </c>
      <c r="E5315" s="6" t="s">
        <v>187</v>
      </c>
      <c r="F5315" s="34" t="n">
        <v>0.437020927667618</v>
      </c>
      <c r="G5315" s="34" t="n">
        <v>0.393729177783867</v>
      </c>
      <c r="H5315" s="34" t="n">
        <v>0.0432917498837506</v>
      </c>
      <c r="I5315" s="34" t="n">
        <v>0.109953115812806</v>
      </c>
      <c r="J5315" s="35" t="n">
        <v>2.54</v>
      </c>
      <c r="K5315" s="6" t="n">
        <v>1</v>
      </c>
      <c r="L5315" s="35" t="n">
        <v>1.54</v>
      </c>
      <c r="M5315" s="6" t="str">
        <f aca="false">IF(I5315&lt;=0,"Below 0%",IF(I5315&lt;=0.05,"0-5%",IF(I5315&lt;=0.1,"5-10%",IF(I5315&lt;=0.2,"10-20%",IF(I5315&lt;=0.4,"20-40%","Above 40%")))))</f>
        <v>10-20%</v>
      </c>
      <c r="N5315" s="6" t="str">
        <f aca="false">IF(AND(H5315&gt;=Summary!$B$25,I5315&gt;=Summary!$B$26,I5315&lt;=Summary!$B$27,J5315&gt;=Summary!$B$28,J5315&lt;=Summary!$B$29,F5315*J5315&gt;1),"Yes","No")</f>
        <v>Yes</v>
      </c>
    </row>
    <row r="5316" customFormat="false" ht="15" hidden="false" customHeight="false" outlineLevel="0" collapsed="false">
      <c r="A5316" s="6" t="s">
        <v>152</v>
      </c>
      <c r="B5316" s="45" t="n">
        <v>43141</v>
      </c>
      <c r="C5316" s="6" t="s">
        <v>175</v>
      </c>
      <c r="D5316" s="6" t="s">
        <v>196</v>
      </c>
      <c r="E5316" s="6" t="s">
        <v>174</v>
      </c>
      <c r="F5316" s="34" t="n">
        <v>0.225475117564201</v>
      </c>
      <c r="G5316" s="34" t="n">
        <v>0.320535933195841</v>
      </c>
      <c r="H5316" s="34" t="n">
        <v>-0.0950608156316393</v>
      </c>
      <c r="I5316" s="34" t="n">
        <v>-0.296568358760449</v>
      </c>
      <c r="J5316" s="35" t="n">
        <v>3.12</v>
      </c>
      <c r="K5316" s="6" t="n">
        <v>0</v>
      </c>
      <c r="L5316" s="35" t="n">
        <v>-1</v>
      </c>
      <c r="M5316" s="6" t="str">
        <f aca="false">IF(I5316&lt;=0,"Below 0%",IF(I5316&lt;=0.05,"0-5%",IF(I5316&lt;=0.1,"5-10%",IF(I5316&lt;=0.2,"10-20%",IF(I5316&lt;=0.4,"20-40%","Above 40%")))))</f>
        <v>Below 0%</v>
      </c>
      <c r="N5316" s="6" t="str">
        <f aca="false">IF(AND(H5316&gt;=Summary!$B$25,I5316&gt;=Summary!$B$26,I5316&lt;=Summary!$B$27,J5316&gt;=Summary!$B$28,J5316&lt;=Summary!$B$29,F5316*J5316&gt;1),"Yes","No")</f>
        <v>No</v>
      </c>
    </row>
    <row r="5317" customFormat="false" ht="15" hidden="false" customHeight="false" outlineLevel="0" collapsed="false">
      <c r="A5317" s="6" t="s">
        <v>152</v>
      </c>
      <c r="B5317" s="45" t="n">
        <v>43141</v>
      </c>
      <c r="C5317" s="6" t="s">
        <v>175</v>
      </c>
      <c r="D5317" s="6" t="s">
        <v>196</v>
      </c>
      <c r="E5317" s="6" t="s">
        <v>177</v>
      </c>
      <c r="F5317" s="34" t="n">
        <v>0.337503910064697</v>
      </c>
      <c r="G5317" s="34" t="n">
        <v>0.285734889020292</v>
      </c>
      <c r="H5317" s="34" t="n">
        <v>0.0517690210444051</v>
      </c>
      <c r="I5317" s="34" t="n">
        <v>0.181178508588528</v>
      </c>
      <c r="J5317" s="35" t="n">
        <v>3.5</v>
      </c>
      <c r="K5317" s="6" t="n">
        <v>0</v>
      </c>
      <c r="L5317" s="35" t="n">
        <v>-1</v>
      </c>
      <c r="M5317" s="6" t="str">
        <f aca="false">IF(I5317&lt;=0,"Below 0%",IF(I5317&lt;=0.05,"0-5%",IF(I5317&lt;=0.1,"5-10%",IF(I5317&lt;=0.2,"10-20%",IF(I5317&lt;=0.4,"20-40%","Above 40%")))))</f>
        <v>10-20%</v>
      </c>
      <c r="N5317" s="6" t="str">
        <f aca="false">IF(AND(H5317&gt;=Summary!$B$25,I5317&gt;=Summary!$B$26,I5317&lt;=Summary!$B$27,J5317&gt;=Summary!$B$28,J5317&lt;=Summary!$B$29,F5317*J5317&gt;1),"Yes","No")</f>
        <v>Yes</v>
      </c>
    </row>
    <row r="5318" customFormat="false" ht="15" hidden="false" customHeight="false" outlineLevel="0" collapsed="false">
      <c r="A5318" s="6" t="s">
        <v>152</v>
      </c>
      <c r="B5318" s="45" t="n">
        <v>43141</v>
      </c>
      <c r="C5318" s="6" t="s">
        <v>181</v>
      </c>
      <c r="D5318" s="6" t="s">
        <v>185</v>
      </c>
      <c r="E5318" s="6" t="s">
        <v>187</v>
      </c>
      <c r="F5318" s="34" t="n">
        <v>0.709717094898224</v>
      </c>
      <c r="G5318" s="34" t="n">
        <v>0.466939032055311</v>
      </c>
      <c r="H5318" s="34" t="n">
        <v>0.242778062842913</v>
      </c>
      <c r="I5318" s="34" t="n">
        <v>0.519935251020426</v>
      </c>
      <c r="J5318" s="35" t="n">
        <v>2.2</v>
      </c>
      <c r="K5318" s="6" t="n">
        <v>1</v>
      </c>
      <c r="L5318" s="35" t="n">
        <v>1.2</v>
      </c>
      <c r="M5318" s="6" t="str">
        <f aca="false">IF(I5318&lt;=0,"Below 0%",IF(I5318&lt;=0.05,"0-5%",IF(I5318&lt;=0.1,"5-10%",IF(I5318&lt;=0.2,"10-20%",IF(I5318&lt;=0.4,"20-40%","Above 40%")))))</f>
        <v>Above 40%</v>
      </c>
      <c r="N5318" s="6" t="str">
        <f aca="false">IF(AND(H5318&gt;=Summary!$B$25,I5318&gt;=Summary!$B$26,I5318&lt;=Summary!$B$27,J5318&gt;=Summary!$B$28,J5318&lt;=Summary!$B$29,F5318*J5318&gt;1),"Yes","No")</f>
        <v>No</v>
      </c>
    </row>
    <row r="5319" customFormat="false" ht="15" hidden="false" customHeight="false" outlineLevel="0" collapsed="false">
      <c r="A5319" s="6" t="s">
        <v>152</v>
      </c>
      <c r="B5319" s="45" t="n">
        <v>43141</v>
      </c>
      <c r="C5319" s="6" t="s">
        <v>181</v>
      </c>
      <c r="D5319" s="6" t="s">
        <v>185</v>
      </c>
      <c r="E5319" s="6" t="s">
        <v>174</v>
      </c>
      <c r="F5319" s="34" t="n">
        <v>0.16623742878437</v>
      </c>
      <c r="G5319" s="34" t="n">
        <v>0.262727844123193</v>
      </c>
      <c r="H5319" s="34" t="n">
        <v>-0.0964904153388226</v>
      </c>
      <c r="I5319" s="34" t="n">
        <v>-0.367263757904466</v>
      </c>
      <c r="J5319" s="35" t="n">
        <v>3.91</v>
      </c>
      <c r="K5319" s="6" t="n">
        <v>0</v>
      </c>
      <c r="L5319" s="35" t="n">
        <v>-1</v>
      </c>
      <c r="M5319" s="6" t="str">
        <f aca="false">IF(I5319&lt;=0,"Below 0%",IF(I5319&lt;=0.05,"0-5%",IF(I5319&lt;=0.1,"5-10%",IF(I5319&lt;=0.2,"10-20%",IF(I5319&lt;=0.4,"20-40%","Above 40%")))))</f>
        <v>Below 0%</v>
      </c>
      <c r="N5319" s="6" t="str">
        <f aca="false">IF(AND(H5319&gt;=Summary!$B$25,I5319&gt;=Summary!$B$26,I5319&lt;=Summary!$B$27,J5319&gt;=Summary!$B$28,J5319&lt;=Summary!$B$29,F5319*J5319&gt;1),"Yes","No")</f>
        <v>No</v>
      </c>
    </row>
    <row r="5320" customFormat="false" ht="15" hidden="false" customHeight="false" outlineLevel="0" collapsed="false">
      <c r="A5320" s="6" t="s">
        <v>152</v>
      </c>
      <c r="B5320" s="45" t="n">
        <v>43141</v>
      </c>
      <c r="C5320" s="6" t="s">
        <v>181</v>
      </c>
      <c r="D5320" s="6" t="s">
        <v>185</v>
      </c>
      <c r="E5320" s="6" t="s">
        <v>177</v>
      </c>
      <c r="F5320" s="34" t="n">
        <v>0.124045491218567</v>
      </c>
      <c r="G5320" s="34" t="n">
        <v>0.270333123821496</v>
      </c>
      <c r="H5320" s="34" t="n">
        <v>-0.146287632602929</v>
      </c>
      <c r="I5320" s="34" t="n">
        <v>-0.541138394492583</v>
      </c>
      <c r="J5320" s="35" t="n">
        <v>3.8</v>
      </c>
      <c r="K5320" s="6" t="n">
        <v>0</v>
      </c>
      <c r="L5320" s="35" t="n">
        <v>-1</v>
      </c>
      <c r="M5320" s="6" t="str">
        <f aca="false">IF(I5320&lt;=0,"Below 0%",IF(I5320&lt;=0.05,"0-5%",IF(I5320&lt;=0.1,"5-10%",IF(I5320&lt;=0.2,"10-20%",IF(I5320&lt;=0.4,"20-40%","Above 40%")))))</f>
        <v>Below 0%</v>
      </c>
      <c r="N5320" s="6" t="str">
        <f aca="false">IF(AND(H5320&gt;=Summary!$B$25,I5320&gt;=Summary!$B$26,I5320&lt;=Summary!$B$27,J5320&gt;=Summary!$B$28,J5320&lt;=Summary!$B$29,F5320*J5320&gt;1),"Yes","No")</f>
        <v>No</v>
      </c>
    </row>
    <row r="5321" customFormat="false" ht="15" hidden="false" customHeight="false" outlineLevel="0" collapsed="false">
      <c r="A5321" s="6" t="s">
        <v>152</v>
      </c>
      <c r="B5321" s="45" t="n">
        <v>43141</v>
      </c>
      <c r="C5321" s="6" t="s">
        <v>189</v>
      </c>
      <c r="D5321" s="6" t="s">
        <v>198</v>
      </c>
      <c r="E5321" s="6" t="s">
        <v>187</v>
      </c>
      <c r="F5321" s="34" t="n">
        <v>0.625614523887634</v>
      </c>
      <c r="G5321" s="34" t="n">
        <v>0.385606093963278</v>
      </c>
      <c r="H5321" s="34" t="n">
        <v>0.240008429924357</v>
      </c>
      <c r="I5321" s="34" t="n">
        <v>0.622418664232037</v>
      </c>
      <c r="J5321" s="35" t="n">
        <v>2.58</v>
      </c>
      <c r="K5321" s="6" t="n">
        <v>1</v>
      </c>
      <c r="L5321" s="35" t="n">
        <v>1.58</v>
      </c>
      <c r="M5321" s="6" t="str">
        <f aca="false">IF(I5321&lt;=0,"Below 0%",IF(I5321&lt;=0.05,"0-5%",IF(I5321&lt;=0.1,"5-10%",IF(I5321&lt;=0.2,"10-20%",IF(I5321&lt;=0.4,"20-40%","Above 40%")))))</f>
        <v>Above 40%</v>
      </c>
      <c r="N5321" s="6" t="str">
        <f aca="false">IF(AND(H5321&gt;=Summary!$B$25,I5321&gt;=Summary!$B$26,I5321&lt;=Summary!$B$27,J5321&gt;=Summary!$B$28,J5321&lt;=Summary!$B$29,F5321*J5321&gt;1),"Yes","No")</f>
        <v>No</v>
      </c>
    </row>
    <row r="5322" customFormat="false" ht="15" hidden="false" customHeight="false" outlineLevel="0" collapsed="false">
      <c r="A5322" s="6" t="s">
        <v>152</v>
      </c>
      <c r="B5322" s="45" t="n">
        <v>43141</v>
      </c>
      <c r="C5322" s="6" t="s">
        <v>189</v>
      </c>
      <c r="D5322" s="6" t="s">
        <v>198</v>
      </c>
      <c r="E5322" s="6" t="s">
        <v>174</v>
      </c>
      <c r="F5322" s="34" t="n">
        <v>0.197564169764519</v>
      </c>
      <c r="G5322" s="34" t="n">
        <v>0.29347012460922</v>
      </c>
      <c r="H5322" s="34" t="n">
        <v>-0.0959059548447015</v>
      </c>
      <c r="I5322" s="34" t="n">
        <v>-0.326799721001953</v>
      </c>
      <c r="J5322" s="35" t="n">
        <v>3.39</v>
      </c>
      <c r="K5322" s="6" t="n">
        <v>0</v>
      </c>
      <c r="L5322" s="35" t="n">
        <v>-1</v>
      </c>
      <c r="M5322" s="6" t="str">
        <f aca="false">IF(I5322&lt;=0,"Below 0%",IF(I5322&lt;=0.05,"0-5%",IF(I5322&lt;=0.1,"5-10%",IF(I5322&lt;=0.2,"10-20%",IF(I5322&lt;=0.4,"20-40%","Above 40%")))))</f>
        <v>Below 0%</v>
      </c>
      <c r="N5322" s="6" t="str">
        <f aca="false">IF(AND(H5322&gt;=Summary!$B$25,I5322&gt;=Summary!$B$26,I5322&lt;=Summary!$B$27,J5322&gt;=Summary!$B$28,J5322&lt;=Summary!$B$29,F5322*J5322&gt;1),"Yes","No")</f>
        <v>No</v>
      </c>
    </row>
    <row r="5323" customFormat="false" ht="15" hidden="false" customHeight="false" outlineLevel="0" collapsed="false">
      <c r="A5323" s="6" t="s">
        <v>152</v>
      </c>
      <c r="B5323" s="45" t="n">
        <v>43141</v>
      </c>
      <c r="C5323" s="6" t="s">
        <v>189</v>
      </c>
      <c r="D5323" s="6" t="s">
        <v>198</v>
      </c>
      <c r="E5323" s="6" t="s">
        <v>177</v>
      </c>
      <c r="F5323" s="34" t="n">
        <v>0.176821291446686</v>
      </c>
      <c r="G5323" s="34" t="n">
        <v>0.320923781427502</v>
      </c>
      <c r="H5323" s="34" t="n">
        <v>-0.144102489980816</v>
      </c>
      <c r="I5323" s="34" t="n">
        <v>-0.449024031001485</v>
      </c>
      <c r="J5323" s="35" t="n">
        <v>3.1</v>
      </c>
      <c r="K5323" s="6" t="n">
        <v>0</v>
      </c>
      <c r="L5323" s="35" t="n">
        <v>-1</v>
      </c>
      <c r="M5323" s="6" t="str">
        <f aca="false">IF(I5323&lt;=0,"Below 0%",IF(I5323&lt;=0.05,"0-5%",IF(I5323&lt;=0.1,"5-10%",IF(I5323&lt;=0.2,"10-20%",IF(I5323&lt;=0.4,"20-40%","Above 40%")))))</f>
        <v>Below 0%</v>
      </c>
      <c r="N5323" s="6" t="str">
        <f aca="false">IF(AND(H5323&gt;=Summary!$B$25,I5323&gt;=Summary!$B$26,I5323&lt;=Summary!$B$27,J5323&gt;=Summary!$B$28,J5323&lt;=Summary!$B$29,F5323*J5323&gt;1),"Yes","No")</f>
        <v>No</v>
      </c>
    </row>
    <row r="5324" customFormat="false" ht="15" hidden="false" customHeight="false" outlineLevel="0" collapsed="false">
      <c r="A5324" s="6" t="s">
        <v>152</v>
      </c>
      <c r="B5324" s="45" t="n">
        <v>43142</v>
      </c>
      <c r="C5324" s="6" t="s">
        <v>202</v>
      </c>
      <c r="D5324" s="6" t="s">
        <v>199</v>
      </c>
      <c r="E5324" s="6" t="s">
        <v>187</v>
      </c>
      <c r="F5324" s="34" t="n">
        <v>0.408157795667648</v>
      </c>
      <c r="G5324" s="34" t="n">
        <v>0.301811906816221</v>
      </c>
      <c r="H5324" s="34" t="n">
        <v>0.106345888851427</v>
      </c>
      <c r="I5324" s="34" t="n">
        <v>0.352358162317908</v>
      </c>
      <c r="J5324" s="35" t="n">
        <v>3.4</v>
      </c>
      <c r="K5324" s="6" t="n">
        <v>1</v>
      </c>
      <c r="L5324" s="35" t="n">
        <v>2.4</v>
      </c>
      <c r="M5324" s="6" t="str">
        <f aca="false">IF(I5324&lt;=0,"Below 0%",IF(I5324&lt;=0.05,"0-5%",IF(I5324&lt;=0.1,"5-10%",IF(I5324&lt;=0.2,"10-20%",IF(I5324&lt;=0.4,"20-40%","Above 40%")))))</f>
        <v>20-40%</v>
      </c>
      <c r="N5324" s="6" t="str">
        <f aca="false">IF(AND(H5324&gt;=Summary!$B$25,I5324&gt;=Summary!$B$26,I5324&lt;=Summary!$B$27,J5324&gt;=Summary!$B$28,J5324&lt;=Summary!$B$29,F5324*J5324&gt;1),"Yes","No")</f>
        <v>Yes</v>
      </c>
    </row>
    <row r="5325" customFormat="false" ht="15" hidden="false" customHeight="false" outlineLevel="0" collapsed="false">
      <c r="A5325" s="6" t="s">
        <v>152</v>
      </c>
      <c r="B5325" s="45" t="n">
        <v>43142</v>
      </c>
      <c r="C5325" s="6" t="s">
        <v>202</v>
      </c>
      <c r="D5325" s="6" t="s">
        <v>199</v>
      </c>
      <c r="E5325" s="6" t="s">
        <v>174</v>
      </c>
      <c r="F5325" s="34" t="n">
        <v>0.125236302614212</v>
      </c>
      <c r="G5325" s="34" t="n">
        <v>0.310957722174288</v>
      </c>
      <c r="H5325" s="34" t="n">
        <v>-0.185721419560076</v>
      </c>
      <c r="I5325" s="34" t="n">
        <v>-0.597256174445417</v>
      </c>
      <c r="J5325" s="35" t="n">
        <v>3.3</v>
      </c>
      <c r="K5325" s="6" t="n">
        <v>0</v>
      </c>
      <c r="L5325" s="35" t="n">
        <v>-1</v>
      </c>
      <c r="M5325" s="6" t="str">
        <f aca="false">IF(I5325&lt;=0,"Below 0%",IF(I5325&lt;=0.05,"0-5%",IF(I5325&lt;=0.1,"5-10%",IF(I5325&lt;=0.2,"10-20%",IF(I5325&lt;=0.4,"20-40%","Above 40%")))))</f>
        <v>Below 0%</v>
      </c>
      <c r="N5325" s="6" t="str">
        <f aca="false">IF(AND(H5325&gt;=Summary!$B$25,I5325&gt;=Summary!$B$26,I5325&lt;=Summary!$B$27,J5325&gt;=Summary!$B$28,J5325&lt;=Summary!$B$29,F5325*J5325&gt;1),"Yes","No")</f>
        <v>No</v>
      </c>
    </row>
    <row r="5326" customFormat="false" ht="15" hidden="false" customHeight="false" outlineLevel="0" collapsed="false">
      <c r="A5326" s="6" t="s">
        <v>152</v>
      </c>
      <c r="B5326" s="45" t="n">
        <v>43142</v>
      </c>
      <c r="C5326" s="6" t="s">
        <v>202</v>
      </c>
      <c r="D5326" s="6" t="s">
        <v>199</v>
      </c>
      <c r="E5326" s="6" t="s">
        <v>177</v>
      </c>
      <c r="F5326" s="34" t="n">
        <v>0.466605931520462</v>
      </c>
      <c r="G5326" s="34" t="n">
        <v>0.387230371009491</v>
      </c>
      <c r="H5326" s="34" t="n">
        <v>0.0793755605109711</v>
      </c>
      <c r="I5326" s="34" t="n">
        <v>0.204982786613671</v>
      </c>
      <c r="J5326" s="35" t="n">
        <v>2.65</v>
      </c>
      <c r="K5326" s="6" t="n">
        <v>0</v>
      </c>
      <c r="L5326" s="35" t="n">
        <v>-1</v>
      </c>
      <c r="M5326" s="6" t="str">
        <f aca="false">IF(I5326&lt;=0,"Below 0%",IF(I5326&lt;=0.05,"0-5%",IF(I5326&lt;=0.1,"5-10%",IF(I5326&lt;=0.2,"10-20%",IF(I5326&lt;=0.4,"20-40%","Above 40%")))))</f>
        <v>20-40%</v>
      </c>
      <c r="N5326" s="6" t="str">
        <f aca="false">IF(AND(H5326&gt;=Summary!$B$25,I5326&gt;=Summary!$B$26,I5326&lt;=Summary!$B$27,J5326&gt;=Summary!$B$28,J5326&lt;=Summary!$B$29,F5326*J5326&gt;1),"Yes","No")</f>
        <v>Yes</v>
      </c>
    </row>
    <row r="5327" customFormat="false" ht="15" hidden="false" customHeight="false" outlineLevel="0" collapsed="false">
      <c r="A5327" s="6" t="s">
        <v>152</v>
      </c>
      <c r="B5327" s="45" t="n">
        <v>43142</v>
      </c>
      <c r="C5327" s="6" t="s">
        <v>188</v>
      </c>
      <c r="D5327" s="6" t="s">
        <v>176</v>
      </c>
      <c r="E5327" s="6" t="s">
        <v>187</v>
      </c>
      <c r="F5327" s="34" t="n">
        <v>0.157941192388535</v>
      </c>
      <c r="G5327" s="34" t="n">
        <v>0.166161383425093</v>
      </c>
      <c r="H5327" s="34" t="n">
        <v>-0.00822019103655819</v>
      </c>
      <c r="I5327" s="34" t="n">
        <v>-0.049471127810295</v>
      </c>
      <c r="J5327" s="35" t="n">
        <v>6</v>
      </c>
      <c r="K5327" s="6" t="n">
        <v>1</v>
      </c>
      <c r="L5327" s="35" t="n">
        <v>5</v>
      </c>
      <c r="M5327" s="6" t="str">
        <f aca="false">IF(I5327&lt;=0,"Below 0%",IF(I5327&lt;=0.05,"0-5%",IF(I5327&lt;=0.1,"5-10%",IF(I5327&lt;=0.2,"10-20%",IF(I5327&lt;=0.4,"20-40%","Above 40%")))))</f>
        <v>Below 0%</v>
      </c>
      <c r="N5327" s="6" t="str">
        <f aca="false">IF(AND(H5327&gt;=Summary!$B$25,I5327&gt;=Summary!$B$26,I5327&lt;=Summary!$B$27,J5327&gt;=Summary!$B$28,J5327&lt;=Summary!$B$29,F5327*J5327&gt;1),"Yes","No")</f>
        <v>No</v>
      </c>
    </row>
    <row r="5328" customFormat="false" ht="15" hidden="false" customHeight="false" outlineLevel="0" collapsed="false">
      <c r="A5328" s="6" t="s">
        <v>152</v>
      </c>
      <c r="B5328" s="45" t="n">
        <v>43142</v>
      </c>
      <c r="C5328" s="6" t="s">
        <v>188</v>
      </c>
      <c r="D5328" s="6" t="s">
        <v>176</v>
      </c>
      <c r="E5328" s="6" t="s">
        <v>174</v>
      </c>
      <c r="F5328" s="34" t="n">
        <v>0.243681132793427</v>
      </c>
      <c r="G5328" s="34" t="n">
        <v>0.24738667507458</v>
      </c>
      <c r="H5328" s="34" t="n">
        <v>-0.00370554228115325</v>
      </c>
      <c r="I5328" s="34" t="n">
        <v>-0.0149787464504146</v>
      </c>
      <c r="J5328" s="35" t="n">
        <v>4.03</v>
      </c>
      <c r="K5328" s="6" t="n">
        <v>0</v>
      </c>
      <c r="L5328" s="35" t="n">
        <v>-1</v>
      </c>
      <c r="M5328" s="6" t="str">
        <f aca="false">IF(I5328&lt;=0,"Below 0%",IF(I5328&lt;=0.05,"0-5%",IF(I5328&lt;=0.1,"5-10%",IF(I5328&lt;=0.2,"10-20%",IF(I5328&lt;=0.4,"20-40%","Above 40%")))))</f>
        <v>Below 0%</v>
      </c>
      <c r="N5328" s="6" t="str">
        <f aca="false">IF(AND(H5328&gt;=Summary!$B$25,I5328&gt;=Summary!$B$26,I5328&lt;=Summary!$B$27,J5328&gt;=Summary!$B$28,J5328&lt;=Summary!$B$29,F5328*J5328&gt;1),"Yes","No")</f>
        <v>No</v>
      </c>
    </row>
    <row r="5329" customFormat="false" ht="15" hidden="false" customHeight="false" outlineLevel="0" collapsed="false">
      <c r="A5329" s="6" t="s">
        <v>152</v>
      </c>
      <c r="B5329" s="45" t="n">
        <v>43142</v>
      </c>
      <c r="C5329" s="6" t="s">
        <v>188</v>
      </c>
      <c r="D5329" s="6" t="s">
        <v>176</v>
      </c>
      <c r="E5329" s="6" t="s">
        <v>177</v>
      </c>
      <c r="F5329" s="34" t="n">
        <v>0.598377645015717</v>
      </c>
      <c r="G5329" s="34" t="n">
        <v>0.586451941500327</v>
      </c>
      <c r="H5329" s="34" t="n">
        <v>0.0119257035153891</v>
      </c>
      <c r="I5329" s="34" t="n">
        <v>0.0203353466353602</v>
      </c>
      <c r="J5329" s="35" t="n">
        <v>1.7</v>
      </c>
      <c r="K5329" s="6" t="n">
        <v>0</v>
      </c>
      <c r="L5329" s="35" t="n">
        <v>-1</v>
      </c>
      <c r="M5329" s="6" t="str">
        <f aca="false">IF(I5329&lt;=0,"Below 0%",IF(I5329&lt;=0.05,"0-5%",IF(I5329&lt;=0.1,"5-10%",IF(I5329&lt;=0.2,"10-20%",IF(I5329&lt;=0.4,"20-40%","Above 40%")))))</f>
        <v>0-5%</v>
      </c>
      <c r="N5329" s="6" t="str">
        <f aca="false">IF(AND(H5329&gt;=Summary!$B$25,I5329&gt;=Summary!$B$26,I5329&lt;=Summary!$B$27,J5329&gt;=Summary!$B$28,J5329&lt;=Summary!$B$29,F5329*J5329&gt;1),"Yes","No")</f>
        <v>No</v>
      </c>
    </row>
    <row r="5330" customFormat="false" ht="15" hidden="false" customHeight="false" outlineLevel="0" collapsed="false">
      <c r="A5330" s="6" t="s">
        <v>152</v>
      </c>
      <c r="B5330" s="45" t="n">
        <v>43142</v>
      </c>
      <c r="C5330" s="6" t="s">
        <v>179</v>
      </c>
      <c r="D5330" s="6" t="s">
        <v>183</v>
      </c>
      <c r="E5330" s="6" t="s">
        <v>187</v>
      </c>
      <c r="F5330" s="34" t="n">
        <v>0.228151097893715</v>
      </c>
      <c r="G5330" s="34" t="n">
        <v>0.209437570524182</v>
      </c>
      <c r="H5330" s="34" t="n">
        <v>0.018713527369533</v>
      </c>
      <c r="I5330" s="34" t="n">
        <v>0.0893513390300347</v>
      </c>
      <c r="J5330" s="35" t="n">
        <v>4.81</v>
      </c>
      <c r="K5330" s="6" t="n">
        <v>0</v>
      </c>
      <c r="L5330" s="35" t="n">
        <v>-1</v>
      </c>
      <c r="M5330" s="6" t="str">
        <f aca="false">IF(I5330&lt;=0,"Below 0%",IF(I5330&lt;=0.05,"0-5%",IF(I5330&lt;=0.1,"5-10%",IF(I5330&lt;=0.2,"10-20%",IF(I5330&lt;=0.4,"20-40%","Above 40%")))))</f>
        <v>5-10%</v>
      </c>
      <c r="N5330" s="6" t="str">
        <f aca="false">IF(AND(H5330&gt;=Summary!$B$25,I5330&gt;=Summary!$B$26,I5330&lt;=Summary!$B$27,J5330&gt;=Summary!$B$28,J5330&lt;=Summary!$B$29,F5330*J5330&gt;1),"Yes","No")</f>
        <v>No</v>
      </c>
    </row>
    <row r="5331" customFormat="false" ht="15" hidden="false" customHeight="false" outlineLevel="0" collapsed="false">
      <c r="A5331" s="6" t="s">
        <v>152</v>
      </c>
      <c r="B5331" s="45" t="n">
        <v>43142</v>
      </c>
      <c r="C5331" s="6" t="s">
        <v>179</v>
      </c>
      <c r="D5331" s="6" t="s">
        <v>183</v>
      </c>
      <c r="E5331" s="6" t="s">
        <v>174</v>
      </c>
      <c r="F5331" s="34" t="n">
        <v>0.184361353516579</v>
      </c>
      <c r="G5331" s="34" t="n">
        <v>0.251848678555329</v>
      </c>
      <c r="H5331" s="34" t="n">
        <v>-0.0674873250387501</v>
      </c>
      <c r="I5331" s="34" t="n">
        <v>-0.267967755184881</v>
      </c>
      <c r="J5331" s="35" t="n">
        <v>4</v>
      </c>
      <c r="K5331" s="6" t="n">
        <v>0</v>
      </c>
      <c r="L5331" s="35" t="n">
        <v>-1</v>
      </c>
      <c r="M5331" s="6" t="str">
        <f aca="false">IF(I5331&lt;=0,"Below 0%",IF(I5331&lt;=0.05,"0-5%",IF(I5331&lt;=0.1,"5-10%",IF(I5331&lt;=0.2,"10-20%",IF(I5331&lt;=0.4,"20-40%","Above 40%")))))</f>
        <v>Below 0%</v>
      </c>
      <c r="N5331" s="6" t="str">
        <f aca="false">IF(AND(H5331&gt;=Summary!$B$25,I5331&gt;=Summary!$B$26,I5331&lt;=Summary!$B$27,J5331&gt;=Summary!$B$28,J5331&lt;=Summary!$B$29,F5331*J5331&gt;1),"Yes","No")</f>
        <v>No</v>
      </c>
    </row>
    <row r="5332" customFormat="false" ht="15" hidden="false" customHeight="false" outlineLevel="0" collapsed="false">
      <c r="A5332" s="6" t="s">
        <v>152</v>
      </c>
      <c r="B5332" s="45" t="n">
        <v>43142</v>
      </c>
      <c r="C5332" s="6" t="s">
        <v>179</v>
      </c>
      <c r="D5332" s="6" t="s">
        <v>183</v>
      </c>
      <c r="E5332" s="6" t="s">
        <v>177</v>
      </c>
      <c r="F5332" s="34" t="n">
        <v>0.587487578392029</v>
      </c>
      <c r="G5332" s="34" t="n">
        <v>0.538713750920489</v>
      </c>
      <c r="H5332" s="34" t="n">
        <v>0.0487738274715396</v>
      </c>
      <c r="I5332" s="34" t="n">
        <v>0.0905375580040433</v>
      </c>
      <c r="J5332" s="35" t="n">
        <v>1.87</v>
      </c>
      <c r="K5332" s="6" t="n">
        <v>1</v>
      </c>
      <c r="L5332" s="35" t="n">
        <v>0.87</v>
      </c>
      <c r="M5332" s="6" t="str">
        <f aca="false">IF(I5332&lt;=0,"Below 0%",IF(I5332&lt;=0.05,"0-5%",IF(I5332&lt;=0.1,"5-10%",IF(I5332&lt;=0.2,"10-20%",IF(I5332&lt;=0.4,"20-40%","Above 40%")))))</f>
        <v>5-10%</v>
      </c>
      <c r="N5332" s="6" t="str">
        <f aca="false">IF(AND(H5332&gt;=Summary!$B$25,I5332&gt;=Summary!$B$26,I5332&lt;=Summary!$B$27,J5332&gt;=Summary!$B$28,J5332&lt;=Summary!$B$29,F5332*J5332&gt;1),"Yes","No")</f>
        <v>No</v>
      </c>
    </row>
    <row r="5333" customFormat="false" ht="15" hidden="false" customHeight="false" outlineLevel="0" collapsed="false">
      <c r="A5333" s="6" t="s">
        <v>152</v>
      </c>
      <c r="B5333" s="45" t="n">
        <v>43143</v>
      </c>
      <c r="C5333" s="6" t="s">
        <v>190</v>
      </c>
      <c r="D5333" s="6" t="s">
        <v>178</v>
      </c>
      <c r="E5333" s="6" t="s">
        <v>187</v>
      </c>
      <c r="F5333" s="34" t="n">
        <v>0.865487694740295</v>
      </c>
      <c r="G5333" s="34" t="n">
        <v>0.70813814140974</v>
      </c>
      <c r="H5333" s="34" t="n">
        <v>0.157349553330556</v>
      </c>
      <c r="I5333" s="34" t="n">
        <v>0.222201776926334</v>
      </c>
      <c r="J5333" s="35" t="n">
        <v>1.41</v>
      </c>
      <c r="K5333" s="6" t="n">
        <v>1</v>
      </c>
      <c r="L5333" s="35" t="n">
        <v>0.41</v>
      </c>
      <c r="M5333" s="6" t="str">
        <f aca="false">IF(I5333&lt;=0,"Below 0%",IF(I5333&lt;=0.05,"0-5%",IF(I5333&lt;=0.1,"5-10%",IF(I5333&lt;=0.2,"10-20%",IF(I5333&lt;=0.4,"20-40%","Above 40%")))))</f>
        <v>20-40%</v>
      </c>
      <c r="N5333" s="6" t="str">
        <f aca="false">IF(AND(H5333&gt;=Summary!$B$25,I5333&gt;=Summary!$B$26,I5333&lt;=Summary!$B$27,J5333&gt;=Summary!$B$28,J5333&lt;=Summary!$B$29,F5333*J5333&gt;1),"Yes","No")</f>
        <v>No</v>
      </c>
    </row>
    <row r="5334" customFormat="false" ht="15" hidden="false" customHeight="false" outlineLevel="0" collapsed="false">
      <c r="A5334" s="6" t="s">
        <v>152</v>
      </c>
      <c r="B5334" s="45" t="n">
        <v>43143</v>
      </c>
      <c r="C5334" s="6" t="s">
        <v>190</v>
      </c>
      <c r="D5334" s="6" t="s">
        <v>178</v>
      </c>
      <c r="E5334" s="6" t="s">
        <v>174</v>
      </c>
      <c r="F5334" s="34" t="n">
        <v>0.0955512896180153</v>
      </c>
      <c r="G5334" s="34" t="n">
        <v>0.192014380651487</v>
      </c>
      <c r="H5334" s="34" t="n">
        <v>-0.0964630910334718</v>
      </c>
      <c r="I5334" s="34" t="n">
        <v>-0.502374305019142</v>
      </c>
      <c r="J5334" s="35" t="n">
        <v>5.2</v>
      </c>
      <c r="K5334" s="6" t="n">
        <v>0</v>
      </c>
      <c r="L5334" s="35" t="n">
        <v>-1</v>
      </c>
      <c r="M5334" s="6" t="str">
        <f aca="false">IF(I5334&lt;=0,"Below 0%",IF(I5334&lt;=0.05,"0-5%",IF(I5334&lt;=0.1,"5-10%",IF(I5334&lt;=0.2,"10-20%",IF(I5334&lt;=0.4,"20-40%","Above 40%")))))</f>
        <v>Below 0%</v>
      </c>
      <c r="N5334" s="6" t="str">
        <f aca="false">IF(AND(H5334&gt;=Summary!$B$25,I5334&gt;=Summary!$B$26,I5334&lt;=Summary!$B$27,J5334&gt;=Summary!$B$28,J5334&lt;=Summary!$B$29,F5334*J5334&gt;1),"Yes","No")</f>
        <v>No</v>
      </c>
    </row>
    <row r="5335" customFormat="false" ht="15" hidden="false" customHeight="false" outlineLevel="0" collapsed="false">
      <c r="A5335" s="6" t="s">
        <v>152</v>
      </c>
      <c r="B5335" s="45" t="n">
        <v>43143</v>
      </c>
      <c r="C5335" s="6" t="s">
        <v>190</v>
      </c>
      <c r="D5335" s="6" t="s">
        <v>178</v>
      </c>
      <c r="E5335" s="6" t="s">
        <v>177</v>
      </c>
      <c r="F5335" s="34" t="n">
        <v>0.0389610156416893</v>
      </c>
      <c r="G5335" s="34" t="n">
        <v>0.0998474779387733</v>
      </c>
      <c r="H5335" s="34" t="n">
        <v>-0.060886462297084</v>
      </c>
      <c r="I5335" s="34" t="n">
        <v>-0.609794694408002</v>
      </c>
      <c r="J5335" s="35" t="n">
        <v>10</v>
      </c>
      <c r="K5335" s="6" t="n">
        <v>0</v>
      </c>
      <c r="L5335" s="35" t="n">
        <v>-1</v>
      </c>
      <c r="M5335" s="6" t="str">
        <f aca="false">IF(I5335&lt;=0,"Below 0%",IF(I5335&lt;=0.05,"0-5%",IF(I5335&lt;=0.1,"5-10%",IF(I5335&lt;=0.2,"10-20%",IF(I5335&lt;=0.4,"20-40%","Above 40%")))))</f>
        <v>Below 0%</v>
      </c>
      <c r="N5335" s="6" t="str">
        <f aca="false">IF(AND(H5335&gt;=Summary!$B$25,I5335&gt;=Summary!$B$26,I5335&lt;=Summary!$B$27,J5335&gt;=Summary!$B$28,J5335&lt;=Summary!$B$29,F5335*J5335&gt;1),"Yes","No")</f>
        <v>No</v>
      </c>
    </row>
    <row r="5336" customFormat="false" ht="15" hidden="false" customHeight="false" outlineLevel="0" collapsed="false">
      <c r="A5336" s="6" t="s">
        <v>152</v>
      </c>
      <c r="B5336" s="45" t="n">
        <v>43155</v>
      </c>
      <c r="C5336" s="6" t="s">
        <v>199</v>
      </c>
      <c r="D5336" s="6" t="s">
        <v>188</v>
      </c>
      <c r="E5336" s="6" t="s">
        <v>187</v>
      </c>
      <c r="F5336" s="34" t="n">
        <v>0.575739741325378</v>
      </c>
      <c r="G5336" s="34" t="n">
        <v>0.455651853217776</v>
      </c>
      <c r="H5336" s="34" t="n">
        <v>0.120087888107602</v>
      </c>
      <c r="I5336" s="34" t="n">
        <v>0.263551848323564</v>
      </c>
      <c r="J5336" s="35" t="n">
        <v>2.2</v>
      </c>
      <c r="K5336" s="6" t="n">
        <v>0</v>
      </c>
      <c r="L5336" s="35" t="n">
        <v>-1</v>
      </c>
      <c r="M5336" s="6" t="str">
        <f aca="false">IF(I5336&lt;=0,"Below 0%",IF(I5336&lt;=0.05,"0-5%",IF(I5336&lt;=0.1,"5-10%",IF(I5336&lt;=0.2,"10-20%",IF(I5336&lt;=0.4,"20-40%","Above 40%")))))</f>
        <v>20-40%</v>
      </c>
      <c r="N5336" s="6" t="str">
        <f aca="false">IF(AND(H5336&gt;=Summary!$B$25,I5336&gt;=Summary!$B$26,I5336&lt;=Summary!$B$27,J5336&gt;=Summary!$B$28,J5336&lt;=Summary!$B$29,F5336*J5336&gt;1),"Yes","No")</f>
        <v>Yes</v>
      </c>
    </row>
    <row r="5337" customFormat="false" ht="15" hidden="false" customHeight="false" outlineLevel="0" collapsed="false">
      <c r="A5337" s="6" t="s">
        <v>152</v>
      </c>
      <c r="B5337" s="45" t="n">
        <v>43155</v>
      </c>
      <c r="C5337" s="6" t="s">
        <v>199</v>
      </c>
      <c r="D5337" s="6" t="s">
        <v>188</v>
      </c>
      <c r="E5337" s="6" t="s">
        <v>174</v>
      </c>
      <c r="F5337" s="34" t="n">
        <v>0.222972691059113</v>
      </c>
      <c r="G5337" s="34" t="n">
        <v>0.283975659229209</v>
      </c>
      <c r="H5337" s="34" t="n">
        <v>-0.0610029681700964</v>
      </c>
      <c r="I5337" s="34" t="n">
        <v>-0.214817595056125</v>
      </c>
      <c r="J5337" s="35" t="n">
        <v>3.53</v>
      </c>
      <c r="K5337" s="6" t="n">
        <v>1</v>
      </c>
      <c r="L5337" s="35" t="n">
        <v>2.53</v>
      </c>
      <c r="M5337" s="6" t="str">
        <f aca="false">IF(I5337&lt;=0,"Below 0%",IF(I5337&lt;=0.05,"0-5%",IF(I5337&lt;=0.1,"5-10%",IF(I5337&lt;=0.2,"10-20%",IF(I5337&lt;=0.4,"20-40%","Above 40%")))))</f>
        <v>Below 0%</v>
      </c>
      <c r="N5337" s="6" t="str">
        <f aca="false">IF(AND(H5337&gt;=Summary!$B$25,I5337&gt;=Summary!$B$26,I5337&lt;=Summary!$B$27,J5337&gt;=Summary!$B$28,J5337&lt;=Summary!$B$29,F5337*J5337&gt;1),"Yes","No")</f>
        <v>No</v>
      </c>
    </row>
    <row r="5338" customFormat="false" ht="15" hidden="false" customHeight="false" outlineLevel="0" collapsed="false">
      <c r="A5338" s="6" t="s">
        <v>152</v>
      </c>
      <c r="B5338" s="45" t="n">
        <v>43155</v>
      </c>
      <c r="C5338" s="6" t="s">
        <v>199</v>
      </c>
      <c r="D5338" s="6" t="s">
        <v>188</v>
      </c>
      <c r="E5338" s="6" t="s">
        <v>177</v>
      </c>
      <c r="F5338" s="34" t="n">
        <v>0.20128758251667</v>
      </c>
      <c r="G5338" s="34" t="n">
        <v>0.260372487553015</v>
      </c>
      <c r="H5338" s="34" t="n">
        <v>-0.0590849050363447</v>
      </c>
      <c r="I5338" s="34" t="n">
        <v>-0.226924532586471</v>
      </c>
      <c r="J5338" s="35" t="n">
        <v>3.85</v>
      </c>
      <c r="K5338" s="6" t="n">
        <v>0</v>
      </c>
      <c r="L5338" s="35" t="n">
        <v>-1</v>
      </c>
      <c r="M5338" s="6" t="str">
        <f aca="false">IF(I5338&lt;=0,"Below 0%",IF(I5338&lt;=0.05,"0-5%",IF(I5338&lt;=0.1,"5-10%",IF(I5338&lt;=0.2,"10-20%",IF(I5338&lt;=0.4,"20-40%","Above 40%")))))</f>
        <v>Below 0%</v>
      </c>
      <c r="N5338" s="6" t="str">
        <f aca="false">IF(AND(H5338&gt;=Summary!$B$25,I5338&gt;=Summary!$B$26,I5338&lt;=Summary!$B$27,J5338&gt;=Summary!$B$28,J5338&lt;=Summary!$B$29,F5338*J5338&gt;1),"Yes","No")</f>
        <v>No</v>
      </c>
    </row>
    <row r="5339" customFormat="false" ht="15" hidden="false" customHeight="false" outlineLevel="0" collapsed="false">
      <c r="A5339" s="6" t="s">
        <v>152</v>
      </c>
      <c r="B5339" s="45" t="n">
        <v>43155</v>
      </c>
      <c r="C5339" s="6" t="s">
        <v>201</v>
      </c>
      <c r="D5339" s="6" t="s">
        <v>175</v>
      </c>
      <c r="E5339" s="6" t="s">
        <v>187</v>
      </c>
      <c r="F5339" s="34" t="n">
        <v>0.485244393348694</v>
      </c>
      <c r="G5339" s="34" t="n">
        <v>0.458398033126294</v>
      </c>
      <c r="H5339" s="34" t="n">
        <v>0.0268463602223999</v>
      </c>
      <c r="I5339" s="34" t="n">
        <v>0.0585656095409193</v>
      </c>
      <c r="J5339" s="35" t="n">
        <v>2.2</v>
      </c>
      <c r="K5339" s="6" t="n">
        <v>1</v>
      </c>
      <c r="L5339" s="35" t="n">
        <v>1.2</v>
      </c>
      <c r="M5339" s="6" t="str">
        <f aca="false">IF(I5339&lt;=0,"Below 0%",IF(I5339&lt;=0.05,"0-5%",IF(I5339&lt;=0.1,"5-10%",IF(I5339&lt;=0.2,"10-20%",IF(I5339&lt;=0.4,"20-40%","Above 40%")))))</f>
        <v>5-10%</v>
      </c>
      <c r="N5339" s="6" t="str">
        <f aca="false">IF(AND(H5339&gt;=Summary!$B$25,I5339&gt;=Summary!$B$26,I5339&lt;=Summary!$B$27,J5339&gt;=Summary!$B$28,J5339&lt;=Summary!$B$29,F5339*J5339&gt;1),"Yes","No")</f>
        <v>No</v>
      </c>
    </row>
    <row r="5340" customFormat="false" ht="15" hidden="false" customHeight="false" outlineLevel="0" collapsed="false">
      <c r="A5340" s="6" t="s">
        <v>152</v>
      </c>
      <c r="B5340" s="45" t="n">
        <v>43155</v>
      </c>
      <c r="C5340" s="6" t="s">
        <v>201</v>
      </c>
      <c r="D5340" s="6" t="s">
        <v>175</v>
      </c>
      <c r="E5340" s="6" t="s">
        <v>174</v>
      </c>
      <c r="F5340" s="34" t="n">
        <v>0.324870020151138</v>
      </c>
      <c r="G5340" s="34" t="n">
        <v>0.310300207039338</v>
      </c>
      <c r="H5340" s="34" t="n">
        <v>0.0145698131118008</v>
      </c>
      <c r="I5340" s="34" t="n">
        <v>0.0469539264920753</v>
      </c>
      <c r="J5340" s="35" t="n">
        <v>3.25</v>
      </c>
      <c r="K5340" s="6" t="n">
        <v>0</v>
      </c>
      <c r="L5340" s="35" t="n">
        <v>-1</v>
      </c>
      <c r="M5340" s="6" t="str">
        <f aca="false">IF(I5340&lt;=0,"Below 0%",IF(I5340&lt;=0.05,"0-5%",IF(I5340&lt;=0.1,"5-10%",IF(I5340&lt;=0.2,"10-20%",IF(I5340&lt;=0.4,"20-40%","Above 40%")))))</f>
        <v>0-5%</v>
      </c>
      <c r="N5340" s="6" t="str">
        <f aca="false">IF(AND(H5340&gt;=Summary!$B$25,I5340&gt;=Summary!$B$26,I5340&lt;=Summary!$B$27,J5340&gt;=Summary!$B$28,J5340&lt;=Summary!$B$29,F5340*J5340&gt;1),"Yes","No")</f>
        <v>No</v>
      </c>
    </row>
    <row r="5341" customFormat="false" ht="15" hidden="false" customHeight="false" outlineLevel="0" collapsed="false">
      <c r="A5341" s="6" t="s">
        <v>152</v>
      </c>
      <c r="B5341" s="45" t="n">
        <v>43155</v>
      </c>
      <c r="C5341" s="6" t="s">
        <v>201</v>
      </c>
      <c r="D5341" s="6" t="s">
        <v>175</v>
      </c>
      <c r="E5341" s="6" t="s">
        <v>177</v>
      </c>
      <c r="F5341" s="34" t="n">
        <v>0.189885646104813</v>
      </c>
      <c r="G5341" s="34" t="n">
        <v>0.231301759834369</v>
      </c>
      <c r="H5341" s="34" t="n">
        <v>-0.0414161137295559</v>
      </c>
      <c r="I5341" s="34" t="n">
        <v>-0.17905663043469</v>
      </c>
      <c r="J5341" s="35" t="n">
        <v>4.36</v>
      </c>
      <c r="K5341" s="6" t="n">
        <v>0</v>
      </c>
      <c r="L5341" s="35" t="n">
        <v>-1</v>
      </c>
      <c r="M5341" s="6" t="str">
        <f aca="false">IF(I5341&lt;=0,"Below 0%",IF(I5341&lt;=0.05,"0-5%",IF(I5341&lt;=0.1,"5-10%",IF(I5341&lt;=0.2,"10-20%",IF(I5341&lt;=0.4,"20-40%","Above 40%")))))</f>
        <v>Below 0%</v>
      </c>
      <c r="N5341" s="6" t="str">
        <f aca="false">IF(AND(H5341&gt;=Summary!$B$25,I5341&gt;=Summary!$B$26,I5341&lt;=Summary!$B$27,J5341&gt;=Summary!$B$28,J5341&lt;=Summary!$B$29,F5341*J5341&gt;1),"Yes","No")</f>
        <v>No</v>
      </c>
    </row>
    <row r="5342" customFormat="false" ht="15" hidden="false" customHeight="false" outlineLevel="0" collapsed="false">
      <c r="A5342" s="6" t="s">
        <v>152</v>
      </c>
      <c r="B5342" s="45" t="n">
        <v>43155</v>
      </c>
      <c r="C5342" s="6" t="s">
        <v>196</v>
      </c>
      <c r="D5342" s="6" t="s">
        <v>179</v>
      </c>
      <c r="E5342" s="6" t="s">
        <v>187</v>
      </c>
      <c r="F5342" s="34" t="n">
        <v>0.555816531181335</v>
      </c>
      <c r="G5342" s="34" t="n">
        <v>0.334433443344334</v>
      </c>
      <c r="H5342" s="34" t="n">
        <v>0.221383087837001</v>
      </c>
      <c r="I5342" s="34" t="n">
        <v>0.661964561986296</v>
      </c>
      <c r="J5342" s="35" t="n">
        <v>3</v>
      </c>
      <c r="K5342" s="6" t="n">
        <v>0</v>
      </c>
      <c r="L5342" s="35" t="n">
        <v>-1</v>
      </c>
      <c r="M5342" s="6" t="str">
        <f aca="false">IF(I5342&lt;=0,"Below 0%",IF(I5342&lt;=0.05,"0-5%",IF(I5342&lt;=0.1,"5-10%",IF(I5342&lt;=0.2,"10-20%",IF(I5342&lt;=0.4,"20-40%","Above 40%")))))</f>
        <v>Above 40%</v>
      </c>
      <c r="N5342" s="6" t="str">
        <f aca="false">IF(AND(H5342&gt;=Summary!$B$25,I5342&gt;=Summary!$B$26,I5342&lt;=Summary!$B$27,J5342&gt;=Summary!$B$28,J5342&lt;=Summary!$B$29,F5342*J5342&gt;1),"Yes","No")</f>
        <v>No</v>
      </c>
    </row>
    <row r="5343" customFormat="false" ht="15" hidden="false" customHeight="false" outlineLevel="0" collapsed="false">
      <c r="A5343" s="6" t="s">
        <v>152</v>
      </c>
      <c r="B5343" s="45" t="n">
        <v>43155</v>
      </c>
      <c r="C5343" s="6" t="s">
        <v>196</v>
      </c>
      <c r="D5343" s="6" t="s">
        <v>179</v>
      </c>
      <c r="E5343" s="6" t="s">
        <v>174</v>
      </c>
      <c r="F5343" s="34" t="n">
        <v>0.175454273819923</v>
      </c>
      <c r="G5343" s="34" t="n">
        <v>0.313531353135314</v>
      </c>
      <c r="H5343" s="34" t="n">
        <v>-0.13807707931539</v>
      </c>
      <c r="I5343" s="34" t="n">
        <v>-0.440393210869086</v>
      </c>
      <c r="J5343" s="35" t="n">
        <v>3.2</v>
      </c>
      <c r="K5343" s="6" t="n">
        <v>1</v>
      </c>
      <c r="L5343" s="35" t="n">
        <v>2.2</v>
      </c>
      <c r="M5343" s="6" t="str">
        <f aca="false">IF(I5343&lt;=0,"Below 0%",IF(I5343&lt;=0.05,"0-5%",IF(I5343&lt;=0.1,"5-10%",IF(I5343&lt;=0.2,"10-20%",IF(I5343&lt;=0.4,"20-40%","Above 40%")))))</f>
        <v>Below 0%</v>
      </c>
      <c r="N5343" s="6" t="str">
        <f aca="false">IF(AND(H5343&gt;=Summary!$B$25,I5343&gt;=Summary!$B$26,I5343&lt;=Summary!$B$27,J5343&gt;=Summary!$B$28,J5343&lt;=Summary!$B$29,F5343*J5343&gt;1),"Yes","No")</f>
        <v>No</v>
      </c>
    </row>
    <row r="5344" customFormat="false" ht="15" hidden="false" customHeight="false" outlineLevel="0" collapsed="false">
      <c r="A5344" s="6" t="s">
        <v>152</v>
      </c>
      <c r="B5344" s="45" t="n">
        <v>43155</v>
      </c>
      <c r="C5344" s="6" t="s">
        <v>196</v>
      </c>
      <c r="D5344" s="6" t="s">
        <v>179</v>
      </c>
      <c r="E5344" s="6" t="s">
        <v>177</v>
      </c>
      <c r="F5344" s="34" t="n">
        <v>0.268729209899902</v>
      </c>
      <c r="G5344" s="34" t="n">
        <v>0.352035203520352</v>
      </c>
      <c r="H5344" s="34" t="n">
        <v>-0.0833059936204497</v>
      </c>
      <c r="I5344" s="34" t="n">
        <v>-0.23664108812809</v>
      </c>
      <c r="J5344" s="35" t="n">
        <v>2.85</v>
      </c>
      <c r="K5344" s="6" t="n">
        <v>0</v>
      </c>
      <c r="L5344" s="35" t="n">
        <v>-1</v>
      </c>
      <c r="M5344" s="6" t="str">
        <f aca="false">IF(I5344&lt;=0,"Below 0%",IF(I5344&lt;=0.05,"0-5%",IF(I5344&lt;=0.1,"5-10%",IF(I5344&lt;=0.2,"10-20%",IF(I5344&lt;=0.4,"20-40%","Above 40%")))))</f>
        <v>Below 0%</v>
      </c>
      <c r="N5344" s="6" t="str">
        <f aca="false">IF(AND(H5344&gt;=Summary!$B$25,I5344&gt;=Summary!$B$26,I5344&lt;=Summary!$B$27,J5344&gt;=Summary!$B$28,J5344&lt;=Summary!$B$29,F5344*J5344&gt;1),"Yes","No")</f>
        <v>No</v>
      </c>
    </row>
    <row r="5345" customFormat="false" ht="15" hidden="false" customHeight="false" outlineLevel="0" collapsed="false">
      <c r="A5345" s="6" t="s">
        <v>152</v>
      </c>
      <c r="B5345" s="45" t="n">
        <v>43155</v>
      </c>
      <c r="C5345" s="6" t="s">
        <v>195</v>
      </c>
      <c r="D5345" s="6" t="s">
        <v>192</v>
      </c>
      <c r="E5345" s="6" t="s">
        <v>187</v>
      </c>
      <c r="F5345" s="34" t="n">
        <v>0.652355372905731</v>
      </c>
      <c r="G5345" s="34" t="n">
        <v>0.566456571867794</v>
      </c>
      <c r="H5345" s="34" t="n">
        <v>0.0858988010379372</v>
      </c>
      <c r="I5345" s="34" t="n">
        <v>0.151642341715095</v>
      </c>
      <c r="J5345" s="35" t="n">
        <v>1.77</v>
      </c>
      <c r="K5345" s="6" t="n">
        <v>0</v>
      </c>
      <c r="L5345" s="35" t="n">
        <v>-1</v>
      </c>
      <c r="M5345" s="6" t="str">
        <f aca="false">IF(I5345&lt;=0,"Below 0%",IF(I5345&lt;=0.05,"0-5%",IF(I5345&lt;=0.1,"5-10%",IF(I5345&lt;=0.2,"10-20%",IF(I5345&lt;=0.4,"20-40%","Above 40%")))))</f>
        <v>10-20%</v>
      </c>
      <c r="N5345" s="6" t="str">
        <f aca="false">IF(AND(H5345&gt;=Summary!$B$25,I5345&gt;=Summary!$B$26,I5345&lt;=Summary!$B$27,J5345&gt;=Summary!$B$28,J5345&lt;=Summary!$B$29,F5345*J5345&gt;1),"Yes","No")</f>
        <v>No</v>
      </c>
    </row>
    <row r="5346" customFormat="false" ht="15" hidden="false" customHeight="false" outlineLevel="0" collapsed="false">
      <c r="A5346" s="6" t="s">
        <v>152</v>
      </c>
      <c r="B5346" s="45" t="n">
        <v>43155</v>
      </c>
      <c r="C5346" s="6" t="s">
        <v>195</v>
      </c>
      <c r="D5346" s="6" t="s">
        <v>192</v>
      </c>
      <c r="E5346" s="6" t="s">
        <v>174</v>
      </c>
      <c r="F5346" s="34" t="n">
        <v>0.217906162142754</v>
      </c>
      <c r="G5346" s="34" t="n">
        <v>0.255772482705611</v>
      </c>
      <c r="H5346" s="34" t="n">
        <v>-0.0378663205628575</v>
      </c>
      <c r="I5346" s="34" t="n">
        <v>-0.148046889807301</v>
      </c>
      <c r="J5346" s="35" t="n">
        <v>3.92</v>
      </c>
      <c r="K5346" s="6" t="n">
        <v>1</v>
      </c>
      <c r="L5346" s="35" t="n">
        <v>2.92</v>
      </c>
      <c r="M5346" s="6" t="str">
        <f aca="false">IF(I5346&lt;=0,"Below 0%",IF(I5346&lt;=0.05,"0-5%",IF(I5346&lt;=0.1,"5-10%",IF(I5346&lt;=0.2,"10-20%",IF(I5346&lt;=0.4,"20-40%","Above 40%")))))</f>
        <v>Below 0%</v>
      </c>
      <c r="N5346" s="6" t="str">
        <f aca="false">IF(AND(H5346&gt;=Summary!$B$25,I5346&gt;=Summary!$B$26,I5346&lt;=Summary!$B$27,J5346&gt;=Summary!$B$28,J5346&lt;=Summary!$B$29,F5346*J5346&gt;1),"Yes","No")</f>
        <v>No</v>
      </c>
    </row>
    <row r="5347" customFormat="false" ht="15" hidden="false" customHeight="false" outlineLevel="0" collapsed="false">
      <c r="A5347" s="6" t="s">
        <v>152</v>
      </c>
      <c r="B5347" s="45" t="n">
        <v>43155</v>
      </c>
      <c r="C5347" s="6" t="s">
        <v>195</v>
      </c>
      <c r="D5347" s="6" t="s">
        <v>192</v>
      </c>
      <c r="E5347" s="6" t="s">
        <v>177</v>
      </c>
      <c r="F5347" s="34" t="n">
        <v>0.129738464951515</v>
      </c>
      <c r="G5347" s="34" t="n">
        <v>0.177770945426595</v>
      </c>
      <c r="H5347" s="34" t="n">
        <v>-0.0480324804750797</v>
      </c>
      <c r="I5347" s="34" t="n">
        <v>-0.270193086726387</v>
      </c>
      <c r="J5347" s="35" t="n">
        <v>5.64</v>
      </c>
      <c r="K5347" s="6" t="n">
        <v>0</v>
      </c>
      <c r="L5347" s="35" t="n">
        <v>-1</v>
      </c>
      <c r="M5347" s="6" t="str">
        <f aca="false">IF(I5347&lt;=0,"Below 0%",IF(I5347&lt;=0.05,"0-5%",IF(I5347&lt;=0.1,"5-10%",IF(I5347&lt;=0.2,"10-20%",IF(I5347&lt;=0.4,"20-40%","Above 40%")))))</f>
        <v>Below 0%</v>
      </c>
      <c r="N5347" s="6" t="str">
        <f aca="false">IF(AND(H5347&gt;=Summary!$B$25,I5347&gt;=Summary!$B$26,I5347&lt;=Summary!$B$27,J5347&gt;=Summary!$B$28,J5347&lt;=Summary!$B$29,F5347*J5347&gt;1),"Yes","No")</f>
        <v>No</v>
      </c>
    </row>
    <row r="5348" customFormat="false" ht="15" hidden="false" customHeight="false" outlineLevel="0" collapsed="false">
      <c r="A5348" s="6" t="s">
        <v>152</v>
      </c>
      <c r="B5348" s="45" t="n">
        <v>43155</v>
      </c>
      <c r="C5348" s="6" t="s">
        <v>183</v>
      </c>
      <c r="D5348" s="6" t="s">
        <v>189</v>
      </c>
      <c r="E5348" s="6" t="s">
        <v>187</v>
      </c>
      <c r="F5348" s="34" t="n">
        <v>0.77731853723526</v>
      </c>
      <c r="G5348" s="34" t="n">
        <v>0.798722044728435</v>
      </c>
      <c r="H5348" s="34" t="n">
        <v>-0.0214035074931746</v>
      </c>
      <c r="I5348" s="34" t="n">
        <v>-0.0267971913814545</v>
      </c>
      <c r="J5348" s="35" t="n">
        <v>1.26</v>
      </c>
      <c r="K5348" s="6" t="n">
        <v>1</v>
      </c>
      <c r="L5348" s="35" t="n">
        <v>0.26</v>
      </c>
      <c r="M5348" s="6" t="str">
        <f aca="false">IF(I5348&lt;=0,"Below 0%",IF(I5348&lt;=0.05,"0-5%",IF(I5348&lt;=0.1,"5-10%",IF(I5348&lt;=0.2,"10-20%",IF(I5348&lt;=0.4,"20-40%","Above 40%")))))</f>
        <v>Below 0%</v>
      </c>
      <c r="N5348" s="6" t="str">
        <f aca="false">IF(AND(H5348&gt;=Summary!$B$25,I5348&gt;=Summary!$B$26,I5348&lt;=Summary!$B$27,J5348&gt;=Summary!$B$28,J5348&lt;=Summary!$B$29,F5348*J5348&gt;1),"Yes","No")</f>
        <v>No</v>
      </c>
    </row>
    <row r="5349" customFormat="false" ht="15" hidden="false" customHeight="false" outlineLevel="0" collapsed="false">
      <c r="A5349" s="6" t="s">
        <v>152</v>
      </c>
      <c r="B5349" s="45" t="n">
        <v>43155</v>
      </c>
      <c r="C5349" s="6" t="s">
        <v>183</v>
      </c>
      <c r="D5349" s="6" t="s">
        <v>189</v>
      </c>
      <c r="E5349" s="6" t="s">
        <v>174</v>
      </c>
      <c r="F5349" s="34" t="n">
        <v>0.143307238817215</v>
      </c>
      <c r="G5349" s="34" t="n">
        <v>0.134185303514377</v>
      </c>
      <c r="H5349" s="34" t="n">
        <v>0.00912193530283795</v>
      </c>
      <c r="I5349" s="34" t="n">
        <v>0.0679801368997208</v>
      </c>
      <c r="J5349" s="35" t="n">
        <v>7.5</v>
      </c>
      <c r="K5349" s="6" t="n">
        <v>0</v>
      </c>
      <c r="L5349" s="35" t="n">
        <v>-1</v>
      </c>
      <c r="M5349" s="6" t="str">
        <f aca="false">IF(I5349&lt;=0,"Below 0%",IF(I5349&lt;=0.05,"0-5%",IF(I5349&lt;=0.1,"5-10%",IF(I5349&lt;=0.2,"10-20%",IF(I5349&lt;=0.4,"20-40%","Above 40%")))))</f>
        <v>5-10%</v>
      </c>
      <c r="N5349" s="6" t="str">
        <f aca="false">IF(AND(H5349&gt;=Summary!$B$25,I5349&gt;=Summary!$B$26,I5349&lt;=Summary!$B$27,J5349&gt;=Summary!$B$28,J5349&lt;=Summary!$B$29,F5349*J5349&gt;1),"Yes","No")</f>
        <v>No</v>
      </c>
    </row>
    <row r="5350" customFormat="false" ht="15" hidden="false" customHeight="false" outlineLevel="0" collapsed="false">
      <c r="A5350" s="6" t="s">
        <v>152</v>
      </c>
      <c r="B5350" s="45" t="n">
        <v>43155</v>
      </c>
      <c r="C5350" s="6" t="s">
        <v>183</v>
      </c>
      <c r="D5350" s="6" t="s">
        <v>189</v>
      </c>
      <c r="E5350" s="6" t="s">
        <v>177</v>
      </c>
      <c r="F5350" s="34" t="n">
        <v>0.0793741941452026</v>
      </c>
      <c r="G5350" s="34" t="n">
        <v>0.0670926517571885</v>
      </c>
      <c r="H5350" s="34" t="n">
        <v>0.0122815423880141</v>
      </c>
      <c r="I5350" s="34" t="n">
        <v>0.183053465116592</v>
      </c>
      <c r="J5350" s="35" t="n">
        <v>15</v>
      </c>
      <c r="K5350" s="6" t="n">
        <v>0</v>
      </c>
      <c r="L5350" s="35" t="n">
        <v>-1</v>
      </c>
      <c r="M5350" s="6" t="str">
        <f aca="false">IF(I5350&lt;=0,"Below 0%",IF(I5350&lt;=0.05,"0-5%",IF(I5350&lt;=0.1,"5-10%",IF(I5350&lt;=0.2,"10-20%",IF(I5350&lt;=0.4,"20-40%","Above 40%")))))</f>
        <v>10-20%</v>
      </c>
      <c r="N5350" s="6" t="str">
        <f aca="false">IF(AND(H5350&gt;=Summary!$B$25,I5350&gt;=Summary!$B$26,I5350&lt;=Summary!$B$27,J5350&gt;=Summary!$B$28,J5350&lt;=Summary!$B$29,F5350*J5350&gt;1),"Yes","No")</f>
        <v>No</v>
      </c>
    </row>
    <row r="5351" customFormat="false" ht="15" hidden="false" customHeight="false" outlineLevel="0" collapsed="false">
      <c r="A5351" s="6" t="s">
        <v>152</v>
      </c>
      <c r="B5351" s="45" t="n">
        <v>43155</v>
      </c>
      <c r="C5351" s="6" t="s">
        <v>198</v>
      </c>
      <c r="D5351" s="6" t="s">
        <v>173</v>
      </c>
      <c r="E5351" s="6" t="s">
        <v>187</v>
      </c>
      <c r="F5351" s="34" t="n">
        <v>0.510496616363525</v>
      </c>
      <c r="G5351" s="34" t="n">
        <v>0.428460543337646</v>
      </c>
      <c r="H5351" s="34" t="n">
        <v>0.0820360730258798</v>
      </c>
      <c r="I5351" s="34" t="n">
        <v>0.191467042418494</v>
      </c>
      <c r="J5351" s="35" t="n">
        <v>2.35</v>
      </c>
      <c r="K5351" s="6" t="n">
        <v>1</v>
      </c>
      <c r="L5351" s="35" t="n">
        <v>1.35</v>
      </c>
      <c r="M5351" s="6" t="str">
        <f aca="false">IF(I5351&lt;=0,"Below 0%",IF(I5351&lt;=0.05,"0-5%",IF(I5351&lt;=0.1,"5-10%",IF(I5351&lt;=0.2,"10-20%",IF(I5351&lt;=0.4,"20-40%","Above 40%")))))</f>
        <v>10-20%</v>
      </c>
      <c r="N5351" s="6" t="str">
        <f aca="false">IF(AND(H5351&gt;=Summary!$B$25,I5351&gt;=Summary!$B$26,I5351&lt;=Summary!$B$27,J5351&gt;=Summary!$B$28,J5351&lt;=Summary!$B$29,F5351*J5351&gt;1),"Yes","No")</f>
        <v>Yes</v>
      </c>
    </row>
    <row r="5352" customFormat="false" ht="15" hidden="false" customHeight="false" outlineLevel="0" collapsed="false">
      <c r="A5352" s="6" t="s">
        <v>152</v>
      </c>
      <c r="B5352" s="45" t="n">
        <v>43155</v>
      </c>
      <c r="C5352" s="6" t="s">
        <v>198</v>
      </c>
      <c r="D5352" s="6" t="s">
        <v>173</v>
      </c>
      <c r="E5352" s="6" t="s">
        <v>174</v>
      </c>
      <c r="F5352" s="34" t="n">
        <v>0.225754514336586</v>
      </c>
      <c r="G5352" s="34" t="n">
        <v>0.291849935316947</v>
      </c>
      <c r="H5352" s="34" t="n">
        <v>-0.066095420980361</v>
      </c>
      <c r="I5352" s="34" t="n">
        <v>-0.226470569227921</v>
      </c>
      <c r="J5352" s="35" t="n">
        <v>3.45</v>
      </c>
      <c r="K5352" s="6" t="n">
        <v>0</v>
      </c>
      <c r="L5352" s="35" t="n">
        <v>-1</v>
      </c>
      <c r="M5352" s="6" t="str">
        <f aca="false">IF(I5352&lt;=0,"Below 0%",IF(I5352&lt;=0.05,"0-5%",IF(I5352&lt;=0.1,"5-10%",IF(I5352&lt;=0.2,"10-20%",IF(I5352&lt;=0.4,"20-40%","Above 40%")))))</f>
        <v>Below 0%</v>
      </c>
      <c r="N5352" s="6" t="str">
        <f aca="false">IF(AND(H5352&gt;=Summary!$B$25,I5352&gt;=Summary!$B$26,I5352&lt;=Summary!$B$27,J5352&gt;=Summary!$B$28,J5352&lt;=Summary!$B$29,F5352*J5352&gt;1),"Yes","No")</f>
        <v>No</v>
      </c>
    </row>
    <row r="5353" customFormat="false" ht="15" hidden="false" customHeight="false" outlineLevel="0" collapsed="false">
      <c r="A5353" s="6" t="s">
        <v>152</v>
      </c>
      <c r="B5353" s="45" t="n">
        <v>43155</v>
      </c>
      <c r="C5353" s="6" t="s">
        <v>198</v>
      </c>
      <c r="D5353" s="6" t="s">
        <v>173</v>
      </c>
      <c r="E5353" s="6" t="s">
        <v>177</v>
      </c>
      <c r="F5353" s="34" t="n">
        <v>0.263748914003372</v>
      </c>
      <c r="G5353" s="34" t="n">
        <v>0.279689521345408</v>
      </c>
      <c r="H5353" s="34" t="n">
        <v>-0.0159406073420353</v>
      </c>
      <c r="I5353" s="34" t="n">
        <v>-0.0569939383690717</v>
      </c>
      <c r="J5353" s="35" t="n">
        <v>3.6</v>
      </c>
      <c r="K5353" s="6" t="n">
        <v>0</v>
      </c>
      <c r="L5353" s="35" t="n">
        <v>-1</v>
      </c>
      <c r="M5353" s="6" t="str">
        <f aca="false">IF(I5353&lt;=0,"Below 0%",IF(I5353&lt;=0.05,"0-5%",IF(I5353&lt;=0.1,"5-10%",IF(I5353&lt;=0.2,"10-20%",IF(I5353&lt;=0.4,"20-40%","Above 40%")))))</f>
        <v>Below 0%</v>
      </c>
      <c r="N5353" s="6" t="str">
        <f aca="false">IF(AND(H5353&gt;=Summary!$B$25,I5353&gt;=Summary!$B$26,I5353&lt;=Summary!$B$27,J5353&gt;=Summary!$B$28,J5353&lt;=Summary!$B$29,F5353*J5353&gt;1),"Yes","No")</f>
        <v>No</v>
      </c>
    </row>
    <row r="5354" customFormat="false" ht="15" hidden="false" customHeight="false" outlineLevel="0" collapsed="false">
      <c r="A5354" s="6" t="s">
        <v>152</v>
      </c>
      <c r="B5354" s="45" t="n">
        <v>43155</v>
      </c>
      <c r="C5354" s="6" t="s">
        <v>178</v>
      </c>
      <c r="D5354" s="6" t="s">
        <v>202</v>
      </c>
      <c r="E5354" s="6" t="s">
        <v>187</v>
      </c>
      <c r="F5354" s="34" t="n">
        <v>0.494585186243057</v>
      </c>
      <c r="G5354" s="34" t="n">
        <v>0.49841440794591</v>
      </c>
      <c r="H5354" s="34" t="n">
        <v>-0.00382922170285316</v>
      </c>
      <c r="I5354" s="34" t="n">
        <v>-0.00768280700117463</v>
      </c>
      <c r="J5354" s="35" t="n">
        <v>2.02</v>
      </c>
      <c r="K5354" s="6" t="n">
        <v>0</v>
      </c>
      <c r="L5354" s="35" t="n">
        <v>-1</v>
      </c>
      <c r="M5354" s="6" t="str">
        <f aca="false">IF(I5354&lt;=0,"Below 0%",IF(I5354&lt;=0.05,"0-5%",IF(I5354&lt;=0.1,"5-10%",IF(I5354&lt;=0.2,"10-20%",IF(I5354&lt;=0.4,"20-40%","Above 40%")))))</f>
        <v>Below 0%</v>
      </c>
      <c r="N5354" s="6" t="str">
        <f aca="false">IF(AND(H5354&gt;=Summary!$B$25,I5354&gt;=Summary!$B$26,I5354&lt;=Summary!$B$27,J5354&gt;=Summary!$B$28,J5354&lt;=Summary!$B$29,F5354*J5354&gt;1),"Yes","No")</f>
        <v>No</v>
      </c>
    </row>
    <row r="5355" customFormat="false" ht="15" hidden="false" customHeight="false" outlineLevel="0" collapsed="false">
      <c r="A5355" s="6" t="s">
        <v>152</v>
      </c>
      <c r="B5355" s="45" t="n">
        <v>43155</v>
      </c>
      <c r="C5355" s="6" t="s">
        <v>178</v>
      </c>
      <c r="D5355" s="6" t="s">
        <v>202</v>
      </c>
      <c r="E5355" s="6" t="s">
        <v>174</v>
      </c>
      <c r="F5355" s="34" t="n">
        <v>0.28786227107048</v>
      </c>
      <c r="G5355" s="34" t="n">
        <v>0.296116795309041</v>
      </c>
      <c r="H5355" s="34" t="n">
        <v>-0.00825452423856055</v>
      </c>
      <c r="I5355" s="34" t="n">
        <v>-0.0278759069709158</v>
      </c>
      <c r="J5355" s="35" t="n">
        <v>3.4</v>
      </c>
      <c r="K5355" s="6" t="n">
        <v>0</v>
      </c>
      <c r="L5355" s="35" t="n">
        <v>-1</v>
      </c>
      <c r="M5355" s="6" t="str">
        <f aca="false">IF(I5355&lt;=0,"Below 0%",IF(I5355&lt;=0.05,"0-5%",IF(I5355&lt;=0.1,"5-10%",IF(I5355&lt;=0.2,"10-20%",IF(I5355&lt;=0.4,"20-40%","Above 40%")))))</f>
        <v>Below 0%</v>
      </c>
      <c r="N5355" s="6" t="str">
        <f aca="false">IF(AND(H5355&gt;=Summary!$B$25,I5355&gt;=Summary!$B$26,I5355&lt;=Summary!$B$27,J5355&gt;=Summary!$B$28,J5355&lt;=Summary!$B$29,F5355*J5355&gt;1),"Yes","No")</f>
        <v>No</v>
      </c>
    </row>
    <row r="5356" customFormat="false" ht="15" hidden="false" customHeight="false" outlineLevel="0" collapsed="false">
      <c r="A5356" s="6" t="s">
        <v>152</v>
      </c>
      <c r="B5356" s="45" t="n">
        <v>43155</v>
      </c>
      <c r="C5356" s="6" t="s">
        <v>178</v>
      </c>
      <c r="D5356" s="6" t="s">
        <v>202</v>
      </c>
      <c r="E5356" s="6" t="s">
        <v>177</v>
      </c>
      <c r="F5356" s="34" t="n">
        <v>0.217552483081818</v>
      </c>
      <c r="G5356" s="34" t="n">
        <v>0.205468796745049</v>
      </c>
      <c r="H5356" s="34" t="n">
        <v>0.0120836863367689</v>
      </c>
      <c r="I5356" s="34" t="n">
        <v>0.0588103231643617</v>
      </c>
      <c r="J5356" s="35" t="n">
        <v>4.9</v>
      </c>
      <c r="K5356" s="6" t="n">
        <v>1</v>
      </c>
      <c r="L5356" s="35" t="n">
        <v>3.9</v>
      </c>
      <c r="M5356" s="6" t="str">
        <f aca="false">IF(I5356&lt;=0,"Below 0%",IF(I5356&lt;=0.05,"0-5%",IF(I5356&lt;=0.1,"5-10%",IF(I5356&lt;=0.2,"10-20%",IF(I5356&lt;=0.4,"20-40%","Above 40%")))))</f>
        <v>5-10%</v>
      </c>
      <c r="N5356" s="6" t="str">
        <f aca="false">IF(AND(H5356&gt;=Summary!$B$25,I5356&gt;=Summary!$B$26,I5356&lt;=Summary!$B$27,J5356&gt;=Summary!$B$28,J5356&lt;=Summary!$B$29,F5356*J5356&gt;1),"Yes","No")</f>
        <v>No</v>
      </c>
    </row>
    <row r="5357" customFormat="false" ht="15" hidden="false" customHeight="false" outlineLevel="0" collapsed="false">
      <c r="A5357" s="6" t="s">
        <v>152</v>
      </c>
      <c r="B5357" s="45" t="n">
        <v>43156</v>
      </c>
      <c r="C5357" s="6" t="s">
        <v>180</v>
      </c>
      <c r="D5357" s="6" t="s">
        <v>181</v>
      </c>
      <c r="E5357" s="6" t="s">
        <v>187</v>
      </c>
      <c r="F5357" s="34" t="n">
        <v>0.153175532817841</v>
      </c>
      <c r="G5357" s="34" t="n">
        <v>0.134003591460306</v>
      </c>
      <c r="H5357" s="34" t="n">
        <v>0.0191719413575351</v>
      </c>
      <c r="I5357" s="34" t="n">
        <v>0.143070354671906</v>
      </c>
      <c r="J5357" s="35" t="n">
        <v>7.5</v>
      </c>
      <c r="K5357" s="6" t="n">
        <v>0</v>
      </c>
      <c r="L5357" s="35" t="n">
        <v>-1</v>
      </c>
      <c r="M5357" s="6" t="str">
        <f aca="false">IF(I5357&lt;=0,"Below 0%",IF(I5357&lt;=0.05,"0-5%",IF(I5357&lt;=0.1,"5-10%",IF(I5357&lt;=0.2,"10-20%",IF(I5357&lt;=0.4,"20-40%","Above 40%")))))</f>
        <v>10-20%</v>
      </c>
      <c r="N5357" s="6" t="str">
        <f aca="false">IF(AND(H5357&gt;=Summary!$B$25,I5357&gt;=Summary!$B$26,I5357&lt;=Summary!$B$27,J5357&gt;=Summary!$B$28,J5357&lt;=Summary!$B$29,F5357*J5357&gt;1),"Yes","No")</f>
        <v>No</v>
      </c>
    </row>
    <row r="5358" customFormat="false" ht="15" hidden="false" customHeight="false" outlineLevel="0" collapsed="false">
      <c r="A5358" s="6" t="s">
        <v>152</v>
      </c>
      <c r="B5358" s="45" t="n">
        <v>43156</v>
      </c>
      <c r="C5358" s="6" t="s">
        <v>180</v>
      </c>
      <c r="D5358" s="6" t="s">
        <v>181</v>
      </c>
      <c r="E5358" s="6" t="s">
        <v>174</v>
      </c>
      <c r="F5358" s="34" t="n">
        <v>0.169416889548302</v>
      </c>
      <c r="G5358" s="34" t="n">
        <v>0.213381515064181</v>
      </c>
      <c r="H5358" s="34" t="n">
        <v>-0.043964625515879</v>
      </c>
      <c r="I5358" s="34" t="n">
        <v>-0.206037648118936</v>
      </c>
      <c r="J5358" s="35" t="n">
        <v>4.71</v>
      </c>
      <c r="K5358" s="6" t="n">
        <v>0</v>
      </c>
      <c r="L5358" s="35" t="n">
        <v>-1</v>
      </c>
      <c r="M5358" s="6" t="str">
        <f aca="false">IF(I5358&lt;=0,"Below 0%",IF(I5358&lt;=0.05,"0-5%",IF(I5358&lt;=0.1,"5-10%",IF(I5358&lt;=0.2,"10-20%",IF(I5358&lt;=0.4,"20-40%","Above 40%")))))</f>
        <v>Below 0%</v>
      </c>
      <c r="N5358" s="6" t="str">
        <f aca="false">IF(AND(H5358&gt;=Summary!$B$25,I5358&gt;=Summary!$B$26,I5358&lt;=Summary!$B$27,J5358&gt;=Summary!$B$28,J5358&lt;=Summary!$B$29,F5358*J5358&gt;1),"Yes","No")</f>
        <v>No</v>
      </c>
    </row>
    <row r="5359" customFormat="false" ht="15" hidden="false" customHeight="false" outlineLevel="0" collapsed="false">
      <c r="A5359" s="6" t="s">
        <v>152</v>
      </c>
      <c r="B5359" s="45" t="n">
        <v>43156</v>
      </c>
      <c r="C5359" s="6" t="s">
        <v>180</v>
      </c>
      <c r="D5359" s="6" t="s">
        <v>181</v>
      </c>
      <c r="E5359" s="6" t="s">
        <v>177</v>
      </c>
      <c r="F5359" s="34" t="n">
        <v>0.677407622337341</v>
      </c>
      <c r="G5359" s="34" t="n">
        <v>0.652614893475514</v>
      </c>
      <c r="H5359" s="34" t="n">
        <v>0.0247927288618276</v>
      </c>
      <c r="I5359" s="34" t="n">
        <v>0.0379898300049413</v>
      </c>
      <c r="J5359" s="35" t="n">
        <v>1.54</v>
      </c>
      <c r="K5359" s="6" t="n">
        <v>1</v>
      </c>
      <c r="L5359" s="35" t="n">
        <v>0.54</v>
      </c>
      <c r="M5359" s="6" t="str">
        <f aca="false">IF(I5359&lt;=0,"Below 0%",IF(I5359&lt;=0.05,"0-5%",IF(I5359&lt;=0.1,"5-10%",IF(I5359&lt;=0.2,"10-20%",IF(I5359&lt;=0.4,"20-40%","Above 40%")))))</f>
        <v>0-5%</v>
      </c>
      <c r="N5359" s="6" t="str">
        <f aca="false">IF(AND(H5359&gt;=Summary!$B$25,I5359&gt;=Summary!$B$26,I5359&lt;=Summary!$B$27,J5359&gt;=Summary!$B$28,J5359&lt;=Summary!$B$29,F5359*J5359&gt;1),"Yes","No")</f>
        <v>No</v>
      </c>
    </row>
    <row r="5360" customFormat="false" ht="15" hidden="false" customHeight="false" outlineLevel="0" collapsed="false">
      <c r="A5360" s="6" t="s">
        <v>152</v>
      </c>
      <c r="B5360" s="45" t="n">
        <v>43156</v>
      </c>
      <c r="C5360" s="6" t="s">
        <v>176</v>
      </c>
      <c r="D5360" s="6" t="s">
        <v>190</v>
      </c>
      <c r="E5360" s="6" t="s">
        <v>187</v>
      </c>
      <c r="F5360" s="34" t="n">
        <v>0.462837159633637</v>
      </c>
      <c r="G5360" s="34" t="n">
        <v>0.420387822568708</v>
      </c>
      <c r="H5360" s="34" t="n">
        <v>0.0424493370649287</v>
      </c>
      <c r="I5360" s="34" t="n">
        <v>0.100976609659027</v>
      </c>
      <c r="J5360" s="35" t="n">
        <v>2.38</v>
      </c>
      <c r="K5360" s="6" t="n">
        <v>1</v>
      </c>
      <c r="L5360" s="35" t="n">
        <v>1.38</v>
      </c>
      <c r="M5360" s="6" t="str">
        <f aca="false">IF(I5360&lt;=0,"Below 0%",IF(I5360&lt;=0.05,"0-5%",IF(I5360&lt;=0.1,"5-10%",IF(I5360&lt;=0.2,"10-20%",IF(I5360&lt;=0.4,"20-40%","Above 40%")))))</f>
        <v>10-20%</v>
      </c>
      <c r="N5360" s="6" t="str">
        <f aca="false">IF(AND(H5360&gt;=Summary!$B$25,I5360&gt;=Summary!$B$26,I5360&lt;=Summary!$B$27,J5360&gt;=Summary!$B$28,J5360&lt;=Summary!$B$29,F5360*J5360&gt;1),"Yes","No")</f>
        <v>Yes</v>
      </c>
    </row>
    <row r="5361" customFormat="false" ht="15" hidden="false" customHeight="false" outlineLevel="0" collapsed="false">
      <c r="A5361" s="6" t="s">
        <v>152</v>
      </c>
      <c r="B5361" s="45" t="n">
        <v>43156</v>
      </c>
      <c r="C5361" s="6" t="s">
        <v>176</v>
      </c>
      <c r="D5361" s="6" t="s">
        <v>190</v>
      </c>
      <c r="E5361" s="6" t="s">
        <v>174</v>
      </c>
      <c r="F5361" s="34" t="n">
        <v>0.343668341636658</v>
      </c>
      <c r="G5361" s="34" t="n">
        <v>0.297774707652835</v>
      </c>
      <c r="H5361" s="34" t="n">
        <v>0.0458936339838231</v>
      </c>
      <c r="I5361" s="34" t="n">
        <v>0.15412200164874</v>
      </c>
      <c r="J5361" s="35" t="n">
        <v>3.36</v>
      </c>
      <c r="K5361" s="6" t="n">
        <v>0</v>
      </c>
      <c r="L5361" s="35" t="n">
        <v>-1</v>
      </c>
      <c r="M5361" s="6" t="str">
        <f aca="false">IF(I5361&lt;=0,"Below 0%",IF(I5361&lt;=0.05,"0-5%",IF(I5361&lt;=0.1,"5-10%",IF(I5361&lt;=0.2,"10-20%",IF(I5361&lt;=0.4,"20-40%","Above 40%")))))</f>
        <v>10-20%</v>
      </c>
      <c r="N5361" s="6" t="str">
        <f aca="false">IF(AND(H5361&gt;=Summary!$B$25,I5361&gt;=Summary!$B$26,I5361&lt;=Summary!$B$27,J5361&gt;=Summary!$B$28,J5361&lt;=Summary!$B$29,F5361*J5361&gt;1),"Yes","No")</f>
        <v>Yes</v>
      </c>
    </row>
    <row r="5362" customFormat="false" ht="15" hidden="false" customHeight="false" outlineLevel="0" collapsed="false">
      <c r="A5362" s="6" t="s">
        <v>152</v>
      </c>
      <c r="B5362" s="45" t="n">
        <v>43156</v>
      </c>
      <c r="C5362" s="6" t="s">
        <v>176</v>
      </c>
      <c r="D5362" s="6" t="s">
        <v>190</v>
      </c>
      <c r="E5362" s="6" t="s">
        <v>177</v>
      </c>
      <c r="F5362" s="34" t="n">
        <v>0.193494528532028</v>
      </c>
      <c r="G5362" s="34" t="n">
        <v>0.281837469778458</v>
      </c>
      <c r="H5362" s="34" t="n">
        <v>-0.0883429412464294</v>
      </c>
      <c r="I5362" s="34" t="n">
        <v>-0.313453499692119</v>
      </c>
      <c r="J5362" s="35" t="n">
        <v>3.55</v>
      </c>
      <c r="K5362" s="6" t="n">
        <v>0</v>
      </c>
      <c r="L5362" s="35" t="n">
        <v>-1</v>
      </c>
      <c r="M5362" s="6" t="str">
        <f aca="false">IF(I5362&lt;=0,"Below 0%",IF(I5362&lt;=0.05,"0-5%",IF(I5362&lt;=0.1,"5-10%",IF(I5362&lt;=0.2,"10-20%",IF(I5362&lt;=0.4,"20-40%","Above 40%")))))</f>
        <v>Below 0%</v>
      </c>
      <c r="N5362" s="6" t="str">
        <f aca="false">IF(AND(H5362&gt;=Summary!$B$25,I5362&gt;=Summary!$B$26,I5362&lt;=Summary!$B$27,J5362&gt;=Summary!$B$28,J5362&lt;=Summary!$B$29,F5362*J5362&gt;1),"Yes","No")</f>
        <v>No</v>
      </c>
    </row>
    <row r="5363" customFormat="false" ht="15" hidden="false" customHeight="false" outlineLevel="0" collapsed="false">
      <c r="A5363" s="6" t="s">
        <v>152</v>
      </c>
      <c r="B5363" s="45" t="n">
        <v>43160</v>
      </c>
      <c r="C5363" s="6" t="s">
        <v>185</v>
      </c>
      <c r="D5363" s="6" t="s">
        <v>194</v>
      </c>
      <c r="E5363" s="6" t="s">
        <v>187</v>
      </c>
      <c r="F5363" s="34" t="n">
        <v>0.384088486433029</v>
      </c>
      <c r="G5363" s="34" t="n">
        <v>0.217250028503021</v>
      </c>
      <c r="H5363" s="34" t="n">
        <v>0.166838457930008</v>
      </c>
      <c r="I5363" s="34" t="n">
        <v>0.767955977173497</v>
      </c>
      <c r="J5363" s="35" t="n">
        <v>4.6</v>
      </c>
      <c r="K5363" s="6" t="n">
        <v>0</v>
      </c>
      <c r="L5363" s="35" t="n">
        <v>-1</v>
      </c>
      <c r="M5363" s="6" t="str">
        <f aca="false">IF(I5363&lt;=0,"Below 0%",IF(I5363&lt;=0.05,"0-5%",IF(I5363&lt;=0.1,"5-10%",IF(I5363&lt;=0.2,"10-20%",IF(I5363&lt;=0.4,"20-40%","Above 40%")))))</f>
        <v>Above 40%</v>
      </c>
      <c r="N5363" s="6" t="str">
        <f aca="false">IF(AND(H5363&gt;=Summary!$B$25,I5363&gt;=Summary!$B$26,I5363&lt;=Summary!$B$27,J5363&gt;=Summary!$B$28,J5363&lt;=Summary!$B$29,F5363*J5363&gt;1),"Yes","No")</f>
        <v>No</v>
      </c>
    </row>
    <row r="5364" customFormat="false" ht="15" hidden="false" customHeight="false" outlineLevel="0" collapsed="false">
      <c r="A5364" s="6" t="s">
        <v>152</v>
      </c>
      <c r="B5364" s="45" t="n">
        <v>43160</v>
      </c>
      <c r="C5364" s="6" t="s">
        <v>185</v>
      </c>
      <c r="D5364" s="6" t="s">
        <v>194</v>
      </c>
      <c r="E5364" s="6" t="s">
        <v>174</v>
      </c>
      <c r="F5364" s="34" t="n">
        <v>0.261697679758072</v>
      </c>
      <c r="G5364" s="34" t="n">
        <v>0.242560711435412</v>
      </c>
      <c r="H5364" s="34" t="n">
        <v>0.0191369683226597</v>
      </c>
      <c r="I5364" s="34" t="n">
        <v>0.0788955812728782</v>
      </c>
      <c r="J5364" s="35" t="n">
        <v>4.12</v>
      </c>
      <c r="K5364" s="6" t="n">
        <v>0</v>
      </c>
      <c r="L5364" s="35" t="n">
        <v>-1</v>
      </c>
      <c r="M5364" s="6" t="str">
        <f aca="false">IF(I5364&lt;=0,"Below 0%",IF(I5364&lt;=0.05,"0-5%",IF(I5364&lt;=0.1,"5-10%",IF(I5364&lt;=0.2,"10-20%",IF(I5364&lt;=0.4,"20-40%","Above 40%")))))</f>
        <v>5-10%</v>
      </c>
      <c r="N5364" s="6" t="str">
        <f aca="false">IF(AND(H5364&gt;=Summary!$B$25,I5364&gt;=Summary!$B$26,I5364&lt;=Summary!$B$27,J5364&gt;=Summary!$B$28,J5364&lt;=Summary!$B$29,F5364*J5364&gt;1),"Yes","No")</f>
        <v>No</v>
      </c>
    </row>
    <row r="5365" customFormat="false" ht="15" hidden="false" customHeight="false" outlineLevel="0" collapsed="false">
      <c r="A5365" s="6" t="s">
        <v>152</v>
      </c>
      <c r="B5365" s="45" t="n">
        <v>43160</v>
      </c>
      <c r="C5365" s="6" t="s">
        <v>185</v>
      </c>
      <c r="D5365" s="6" t="s">
        <v>194</v>
      </c>
      <c r="E5365" s="6" t="s">
        <v>177</v>
      </c>
      <c r="F5365" s="34" t="n">
        <v>0.354213863611221</v>
      </c>
      <c r="G5365" s="34" t="n">
        <v>0.540189260061566</v>
      </c>
      <c r="H5365" s="34" t="n">
        <v>-0.185975396450345</v>
      </c>
      <c r="I5365" s="34" t="n">
        <v>-0.344278219135918</v>
      </c>
      <c r="J5365" s="35" t="n">
        <v>1.85</v>
      </c>
      <c r="K5365" s="6" t="n">
        <v>1</v>
      </c>
      <c r="L5365" s="35" t="n">
        <v>0.85</v>
      </c>
      <c r="M5365" s="6" t="str">
        <f aca="false">IF(I5365&lt;=0,"Below 0%",IF(I5365&lt;=0.05,"0-5%",IF(I5365&lt;=0.1,"5-10%",IF(I5365&lt;=0.2,"10-20%",IF(I5365&lt;=0.4,"20-40%","Above 40%")))))</f>
        <v>Below 0%</v>
      </c>
      <c r="N5365" s="6" t="str">
        <f aca="false">IF(AND(H5365&gt;=Summary!$B$25,I5365&gt;=Summary!$B$26,I5365&lt;=Summary!$B$27,J5365&gt;=Summary!$B$28,J5365&lt;=Summary!$B$29,F5365*J5365&gt;1),"Yes","No")</f>
        <v>No</v>
      </c>
    </row>
    <row r="5366" customFormat="false" ht="15" hidden="false" customHeight="false" outlineLevel="0" collapsed="false">
      <c r="A5366" s="6" t="s">
        <v>152</v>
      </c>
      <c r="B5366" s="45" t="n">
        <v>43162</v>
      </c>
      <c r="C5366" s="6" t="s">
        <v>196</v>
      </c>
      <c r="D5366" s="6" t="s">
        <v>173</v>
      </c>
      <c r="E5366" s="6" t="s">
        <v>187</v>
      </c>
      <c r="F5366" s="34" t="n">
        <v>0.542447984218597</v>
      </c>
      <c r="G5366" s="34" t="n">
        <v>0.393468118195957</v>
      </c>
      <c r="H5366" s="34" t="n">
        <v>0.148979866022641</v>
      </c>
      <c r="I5366" s="34" t="n">
        <v>0.378632623923155</v>
      </c>
      <c r="J5366" s="35" t="n">
        <v>2.6</v>
      </c>
      <c r="K5366" s="6" t="n">
        <v>1</v>
      </c>
      <c r="L5366" s="35" t="n">
        <v>1.6</v>
      </c>
      <c r="M5366" s="6" t="str">
        <f aca="false">IF(I5366&lt;=0,"Below 0%",IF(I5366&lt;=0.05,"0-5%",IF(I5366&lt;=0.1,"5-10%",IF(I5366&lt;=0.2,"10-20%",IF(I5366&lt;=0.4,"20-40%","Above 40%")))))</f>
        <v>20-40%</v>
      </c>
      <c r="N5366" s="6" t="str">
        <f aca="false">IF(AND(H5366&gt;=Summary!$B$25,I5366&gt;=Summary!$B$26,I5366&lt;=Summary!$B$27,J5366&gt;=Summary!$B$28,J5366&lt;=Summary!$B$29,F5366*J5366&gt;1),"Yes","No")</f>
        <v>Yes</v>
      </c>
    </row>
    <row r="5367" customFormat="false" ht="15" hidden="false" customHeight="false" outlineLevel="0" collapsed="false">
      <c r="A5367" s="6" t="s">
        <v>152</v>
      </c>
      <c r="B5367" s="45" t="n">
        <v>43162</v>
      </c>
      <c r="C5367" s="6" t="s">
        <v>196</v>
      </c>
      <c r="D5367" s="6" t="s">
        <v>173</v>
      </c>
      <c r="E5367" s="6" t="s">
        <v>174</v>
      </c>
      <c r="F5367" s="34" t="n">
        <v>0.180201396346092</v>
      </c>
      <c r="G5367" s="34" t="n">
        <v>0.310005184033178</v>
      </c>
      <c r="H5367" s="34" t="n">
        <v>-0.129803787687086</v>
      </c>
      <c r="I5367" s="34" t="n">
        <v>-0.418714893726402</v>
      </c>
      <c r="J5367" s="35" t="n">
        <v>3.3</v>
      </c>
      <c r="K5367" s="6" t="n">
        <v>0</v>
      </c>
      <c r="L5367" s="35" t="n">
        <v>-1</v>
      </c>
      <c r="M5367" s="6" t="str">
        <f aca="false">IF(I5367&lt;=0,"Below 0%",IF(I5367&lt;=0.05,"0-5%",IF(I5367&lt;=0.1,"5-10%",IF(I5367&lt;=0.2,"10-20%",IF(I5367&lt;=0.4,"20-40%","Above 40%")))))</f>
        <v>Below 0%</v>
      </c>
      <c r="N5367" s="6" t="str">
        <f aca="false">IF(AND(H5367&gt;=Summary!$B$25,I5367&gt;=Summary!$B$26,I5367&lt;=Summary!$B$27,J5367&gt;=Summary!$B$28,J5367&lt;=Summary!$B$29,F5367*J5367&gt;1),"Yes","No")</f>
        <v>No</v>
      </c>
    </row>
    <row r="5368" customFormat="false" ht="15" hidden="false" customHeight="false" outlineLevel="0" collapsed="false">
      <c r="A5368" s="6" t="s">
        <v>152</v>
      </c>
      <c r="B5368" s="45" t="n">
        <v>43162</v>
      </c>
      <c r="C5368" s="6" t="s">
        <v>196</v>
      </c>
      <c r="D5368" s="6" t="s">
        <v>173</v>
      </c>
      <c r="E5368" s="6" t="s">
        <v>177</v>
      </c>
      <c r="F5368" s="34" t="n">
        <v>0.277350634336472</v>
      </c>
      <c r="G5368" s="34" t="n">
        <v>0.296526697770866</v>
      </c>
      <c r="H5368" s="34" t="n">
        <v>-0.0191760634343942</v>
      </c>
      <c r="I5368" s="34" t="n">
        <v>-0.0646689272114448</v>
      </c>
      <c r="J5368" s="35" t="n">
        <v>3.45</v>
      </c>
      <c r="K5368" s="6" t="n">
        <v>0</v>
      </c>
      <c r="L5368" s="35" t="n">
        <v>-1</v>
      </c>
      <c r="M5368" s="6" t="str">
        <f aca="false">IF(I5368&lt;=0,"Below 0%",IF(I5368&lt;=0.05,"0-5%",IF(I5368&lt;=0.1,"5-10%",IF(I5368&lt;=0.2,"10-20%",IF(I5368&lt;=0.4,"20-40%","Above 40%")))))</f>
        <v>Below 0%</v>
      </c>
      <c r="N5368" s="6" t="str">
        <f aca="false">IF(AND(H5368&gt;=Summary!$B$25,I5368&gt;=Summary!$B$26,I5368&lt;=Summary!$B$27,J5368&gt;=Summary!$B$28,J5368&lt;=Summary!$B$29,F5368*J5368&gt;1),"Yes","No")</f>
        <v>No</v>
      </c>
    </row>
    <row r="5369" customFormat="false" ht="15" hidden="false" customHeight="false" outlineLevel="0" collapsed="false">
      <c r="A5369" s="6" t="s">
        <v>152</v>
      </c>
      <c r="B5369" s="45" t="n">
        <v>43162</v>
      </c>
      <c r="C5369" s="6" t="s">
        <v>195</v>
      </c>
      <c r="D5369" s="6" t="s">
        <v>199</v>
      </c>
      <c r="E5369" s="6" t="s">
        <v>187</v>
      </c>
      <c r="F5369" s="34" t="n">
        <v>0.594837665557861</v>
      </c>
      <c r="G5369" s="34" t="n">
        <v>0.522892499427908</v>
      </c>
      <c r="H5369" s="34" t="n">
        <v>0.0719451661299537</v>
      </c>
      <c r="I5369" s="34" t="n">
        <v>0.137590740369518</v>
      </c>
      <c r="J5369" s="35" t="n">
        <v>1.92</v>
      </c>
      <c r="K5369" s="6" t="n">
        <v>0</v>
      </c>
      <c r="L5369" s="35" t="n">
        <v>-1</v>
      </c>
      <c r="M5369" s="6" t="str">
        <f aca="false">IF(I5369&lt;=0,"Below 0%",IF(I5369&lt;=0.05,"0-5%",IF(I5369&lt;=0.1,"5-10%",IF(I5369&lt;=0.2,"10-20%",IF(I5369&lt;=0.4,"20-40%","Above 40%")))))</f>
        <v>10-20%</v>
      </c>
      <c r="N5369" s="6" t="str">
        <f aca="false">IF(AND(H5369&gt;=Summary!$B$25,I5369&gt;=Summary!$B$26,I5369&lt;=Summary!$B$27,J5369&gt;=Summary!$B$28,J5369&lt;=Summary!$B$29,F5369*J5369&gt;1),"Yes","No")</f>
        <v>Yes</v>
      </c>
    </row>
    <row r="5370" customFormat="false" ht="15" hidden="false" customHeight="false" outlineLevel="0" collapsed="false">
      <c r="A5370" s="6" t="s">
        <v>152</v>
      </c>
      <c r="B5370" s="45" t="n">
        <v>43162</v>
      </c>
      <c r="C5370" s="6" t="s">
        <v>195</v>
      </c>
      <c r="D5370" s="6" t="s">
        <v>199</v>
      </c>
      <c r="E5370" s="6" t="s">
        <v>174</v>
      </c>
      <c r="F5370" s="34" t="n">
        <v>0.204087913036346</v>
      </c>
      <c r="G5370" s="34" t="n">
        <v>0.257423999718355</v>
      </c>
      <c r="H5370" s="34" t="n">
        <v>-0.0533360866820081</v>
      </c>
      <c r="I5370" s="34" t="n">
        <v>-0.20719158563445</v>
      </c>
      <c r="J5370" s="35" t="n">
        <v>3.9</v>
      </c>
      <c r="K5370" s="6" t="n">
        <v>1</v>
      </c>
      <c r="L5370" s="35" t="n">
        <v>2.9</v>
      </c>
      <c r="M5370" s="6" t="str">
        <f aca="false">IF(I5370&lt;=0,"Below 0%",IF(I5370&lt;=0.05,"0-5%",IF(I5370&lt;=0.1,"5-10%",IF(I5370&lt;=0.2,"10-20%",IF(I5370&lt;=0.4,"20-40%","Above 40%")))))</f>
        <v>Below 0%</v>
      </c>
      <c r="N5370" s="6" t="str">
        <f aca="false">IF(AND(H5370&gt;=Summary!$B$25,I5370&gt;=Summary!$B$26,I5370&lt;=Summary!$B$27,J5370&gt;=Summary!$B$28,J5370&lt;=Summary!$B$29,F5370*J5370&gt;1),"Yes","No")</f>
        <v>No</v>
      </c>
    </row>
    <row r="5371" customFormat="false" ht="15" hidden="false" customHeight="false" outlineLevel="0" collapsed="false">
      <c r="A5371" s="6" t="s">
        <v>152</v>
      </c>
      <c r="B5371" s="45" t="n">
        <v>43162</v>
      </c>
      <c r="C5371" s="6" t="s">
        <v>195</v>
      </c>
      <c r="D5371" s="6" t="s">
        <v>199</v>
      </c>
      <c r="E5371" s="6" t="s">
        <v>177</v>
      </c>
      <c r="F5371" s="34" t="n">
        <v>0.201074466109276</v>
      </c>
      <c r="G5371" s="34" t="n">
        <v>0.219683500853738</v>
      </c>
      <c r="H5371" s="34" t="n">
        <v>-0.0186090347444621</v>
      </c>
      <c r="I5371" s="34" t="n">
        <v>-0.0847083858011337</v>
      </c>
      <c r="J5371" s="35" t="n">
        <v>4.57</v>
      </c>
      <c r="K5371" s="6" t="n">
        <v>0</v>
      </c>
      <c r="L5371" s="35" t="n">
        <v>-1</v>
      </c>
      <c r="M5371" s="6" t="str">
        <f aca="false">IF(I5371&lt;=0,"Below 0%",IF(I5371&lt;=0.05,"0-5%",IF(I5371&lt;=0.1,"5-10%",IF(I5371&lt;=0.2,"10-20%",IF(I5371&lt;=0.4,"20-40%","Above 40%")))))</f>
        <v>Below 0%</v>
      </c>
      <c r="N5371" s="6" t="str">
        <f aca="false">IF(AND(H5371&gt;=Summary!$B$25,I5371&gt;=Summary!$B$26,I5371&lt;=Summary!$B$27,J5371&gt;=Summary!$B$28,J5371&lt;=Summary!$B$29,F5371*J5371&gt;1),"Yes","No")</f>
        <v>No</v>
      </c>
    </row>
    <row r="5372" customFormat="false" ht="15" hidden="false" customHeight="false" outlineLevel="0" collapsed="false">
      <c r="A5372" s="6" t="s">
        <v>152</v>
      </c>
      <c r="B5372" s="45" t="n">
        <v>43162</v>
      </c>
      <c r="C5372" s="6" t="s">
        <v>183</v>
      </c>
      <c r="D5372" s="6" t="s">
        <v>188</v>
      </c>
      <c r="E5372" s="6" t="s">
        <v>187</v>
      </c>
      <c r="F5372" s="34" t="n">
        <v>0.831770896911621</v>
      </c>
      <c r="G5372" s="34" t="n">
        <v>0.809834805993085</v>
      </c>
      <c r="H5372" s="34" t="n">
        <v>0.0219360909185362</v>
      </c>
      <c r="I5372" s="34" t="n">
        <v>0.0270871179606023</v>
      </c>
      <c r="J5372" s="35" t="n">
        <v>1.25</v>
      </c>
      <c r="K5372" s="6" t="n">
        <v>1</v>
      </c>
      <c r="L5372" s="35" t="n">
        <v>0.25</v>
      </c>
      <c r="M5372" s="6" t="str">
        <f aca="false">IF(I5372&lt;=0,"Below 0%",IF(I5372&lt;=0.05,"0-5%",IF(I5372&lt;=0.1,"5-10%",IF(I5372&lt;=0.2,"10-20%",IF(I5372&lt;=0.4,"20-40%","Above 40%")))))</f>
        <v>0-5%</v>
      </c>
      <c r="N5372" s="6" t="str">
        <f aca="false">IF(AND(H5372&gt;=Summary!$B$25,I5372&gt;=Summary!$B$26,I5372&lt;=Summary!$B$27,J5372&gt;=Summary!$B$28,J5372&lt;=Summary!$B$29,F5372*J5372&gt;1),"Yes","No")</f>
        <v>No</v>
      </c>
    </row>
    <row r="5373" customFormat="false" ht="15" hidden="false" customHeight="false" outlineLevel="0" collapsed="false">
      <c r="A5373" s="6" t="s">
        <v>152</v>
      </c>
      <c r="B5373" s="45" t="n">
        <v>43162</v>
      </c>
      <c r="C5373" s="6" t="s">
        <v>183</v>
      </c>
      <c r="D5373" s="6" t="s">
        <v>188</v>
      </c>
      <c r="E5373" s="6" t="s">
        <v>174</v>
      </c>
      <c r="F5373" s="34" t="n">
        <v>0.114671289920807</v>
      </c>
      <c r="G5373" s="34" t="n">
        <v>0.130618517095659</v>
      </c>
      <c r="H5373" s="34" t="n">
        <v>-0.015947227174852</v>
      </c>
      <c r="I5373" s="34" t="n">
        <v>-0.122090095106293</v>
      </c>
      <c r="J5373" s="35" t="n">
        <v>7.75</v>
      </c>
      <c r="K5373" s="6" t="n">
        <v>0</v>
      </c>
      <c r="L5373" s="35" t="n">
        <v>-1</v>
      </c>
      <c r="M5373" s="6" t="str">
        <f aca="false">IF(I5373&lt;=0,"Below 0%",IF(I5373&lt;=0.05,"0-5%",IF(I5373&lt;=0.1,"5-10%",IF(I5373&lt;=0.2,"10-20%",IF(I5373&lt;=0.4,"20-40%","Above 40%")))))</f>
        <v>Below 0%</v>
      </c>
      <c r="N5373" s="6" t="str">
        <f aca="false">IF(AND(H5373&gt;=Summary!$B$25,I5373&gt;=Summary!$B$26,I5373&lt;=Summary!$B$27,J5373&gt;=Summary!$B$28,J5373&lt;=Summary!$B$29,F5373*J5373&gt;1),"Yes","No")</f>
        <v>No</v>
      </c>
    </row>
    <row r="5374" customFormat="false" ht="15" hidden="false" customHeight="false" outlineLevel="0" collapsed="false">
      <c r="A5374" s="6" t="s">
        <v>152</v>
      </c>
      <c r="B5374" s="45" t="n">
        <v>43162</v>
      </c>
      <c r="C5374" s="6" t="s">
        <v>183</v>
      </c>
      <c r="D5374" s="6" t="s">
        <v>188</v>
      </c>
      <c r="E5374" s="6" t="s">
        <v>177</v>
      </c>
      <c r="F5374" s="34" t="n">
        <v>0.0535578839480877</v>
      </c>
      <c r="G5374" s="34" t="n">
        <v>0.0595466769112562</v>
      </c>
      <c r="H5374" s="34" t="n">
        <v>-0.00598879296316855</v>
      </c>
      <c r="I5374" s="34" t="n">
        <v>-0.100573084407276</v>
      </c>
      <c r="J5374" s="35" t="n">
        <v>17</v>
      </c>
      <c r="K5374" s="6" t="n">
        <v>0</v>
      </c>
      <c r="L5374" s="35" t="n">
        <v>-1</v>
      </c>
      <c r="M5374" s="6" t="str">
        <f aca="false">IF(I5374&lt;=0,"Below 0%",IF(I5374&lt;=0.05,"0-5%",IF(I5374&lt;=0.1,"5-10%",IF(I5374&lt;=0.2,"10-20%",IF(I5374&lt;=0.4,"20-40%","Above 40%")))))</f>
        <v>Below 0%</v>
      </c>
      <c r="N5374" s="6" t="str">
        <f aca="false">IF(AND(H5374&gt;=Summary!$B$25,I5374&gt;=Summary!$B$26,I5374&lt;=Summary!$B$27,J5374&gt;=Summary!$B$28,J5374&lt;=Summary!$B$29,F5374*J5374&gt;1),"Yes","No")</f>
        <v>No</v>
      </c>
    </row>
    <row r="5375" customFormat="false" ht="15" hidden="false" customHeight="false" outlineLevel="0" collapsed="false">
      <c r="A5375" s="6" t="s">
        <v>152</v>
      </c>
      <c r="B5375" s="45" t="n">
        <v>43162</v>
      </c>
      <c r="C5375" s="6" t="s">
        <v>179</v>
      </c>
      <c r="D5375" s="6" t="s">
        <v>192</v>
      </c>
      <c r="E5375" s="6" t="s">
        <v>187</v>
      </c>
      <c r="F5375" s="34" t="n">
        <v>0.647010505199432</v>
      </c>
      <c r="G5375" s="34" t="n">
        <v>0.55226570545829</v>
      </c>
      <c r="H5375" s="34" t="n">
        <v>0.094744799741142</v>
      </c>
      <c r="I5375" s="34" t="n">
        <v>0.171556551139672</v>
      </c>
      <c r="J5375" s="35" t="n">
        <v>1.85</v>
      </c>
      <c r="K5375" s="6" t="n">
        <v>0</v>
      </c>
      <c r="L5375" s="35" t="n">
        <v>-1</v>
      </c>
      <c r="M5375" s="6" t="str">
        <f aca="false">IF(I5375&lt;=0,"Below 0%",IF(I5375&lt;=0.05,"0-5%",IF(I5375&lt;=0.1,"5-10%",IF(I5375&lt;=0.2,"10-20%",IF(I5375&lt;=0.4,"20-40%","Above 40%")))))</f>
        <v>10-20%</v>
      </c>
      <c r="N5375" s="6" t="str">
        <f aca="false">IF(AND(H5375&gt;=Summary!$B$25,I5375&gt;=Summary!$B$26,I5375&lt;=Summary!$B$27,J5375&gt;=Summary!$B$28,J5375&lt;=Summary!$B$29,F5375*J5375&gt;1),"Yes","No")</f>
        <v>Yes</v>
      </c>
    </row>
    <row r="5376" customFormat="false" ht="15" hidden="false" customHeight="false" outlineLevel="0" collapsed="false">
      <c r="A5376" s="6" t="s">
        <v>152</v>
      </c>
      <c r="B5376" s="45" t="n">
        <v>43162</v>
      </c>
      <c r="C5376" s="6" t="s">
        <v>179</v>
      </c>
      <c r="D5376" s="6" t="s">
        <v>192</v>
      </c>
      <c r="E5376" s="6" t="s">
        <v>174</v>
      </c>
      <c r="F5376" s="34" t="n">
        <v>0.203272387385368</v>
      </c>
      <c r="G5376" s="34" t="n">
        <v>0.26197219361483</v>
      </c>
      <c r="H5376" s="34" t="n">
        <v>-0.0586998062294618</v>
      </c>
      <c r="I5376" s="34" t="n">
        <v>-0.224068842648874</v>
      </c>
      <c r="J5376" s="35" t="n">
        <v>3.9</v>
      </c>
      <c r="K5376" s="6" t="n">
        <v>1</v>
      </c>
      <c r="L5376" s="35" t="n">
        <v>2.9</v>
      </c>
      <c r="M5376" s="6" t="str">
        <f aca="false">IF(I5376&lt;=0,"Below 0%",IF(I5376&lt;=0.05,"0-5%",IF(I5376&lt;=0.1,"5-10%",IF(I5376&lt;=0.2,"10-20%",IF(I5376&lt;=0.4,"20-40%","Above 40%")))))</f>
        <v>Below 0%</v>
      </c>
      <c r="N5376" s="6" t="str">
        <f aca="false">IF(AND(H5376&gt;=Summary!$B$25,I5376&gt;=Summary!$B$26,I5376&lt;=Summary!$B$27,J5376&gt;=Summary!$B$28,J5376&lt;=Summary!$B$29,F5376*J5376&gt;1),"Yes","No")</f>
        <v>No</v>
      </c>
    </row>
    <row r="5377" customFormat="false" ht="15" hidden="false" customHeight="false" outlineLevel="0" collapsed="false">
      <c r="A5377" s="6" t="s">
        <v>152</v>
      </c>
      <c r="B5377" s="45" t="n">
        <v>43162</v>
      </c>
      <c r="C5377" s="6" t="s">
        <v>179</v>
      </c>
      <c r="D5377" s="6" t="s">
        <v>192</v>
      </c>
      <c r="E5377" s="6" t="s">
        <v>177</v>
      </c>
      <c r="F5377" s="34" t="n">
        <v>0.149717137217522</v>
      </c>
      <c r="G5377" s="34" t="n">
        <v>0.18576210092688</v>
      </c>
      <c r="H5377" s="34" t="n">
        <v>-0.0360449637093579</v>
      </c>
      <c r="I5377" s="34" t="n">
        <v>-0.194038307757652</v>
      </c>
      <c r="J5377" s="35" t="n">
        <v>5.5</v>
      </c>
      <c r="K5377" s="6" t="n">
        <v>0</v>
      </c>
      <c r="L5377" s="35" t="n">
        <v>-1</v>
      </c>
      <c r="M5377" s="6" t="str">
        <f aca="false">IF(I5377&lt;=0,"Below 0%",IF(I5377&lt;=0.05,"0-5%",IF(I5377&lt;=0.1,"5-10%",IF(I5377&lt;=0.2,"10-20%",IF(I5377&lt;=0.4,"20-40%","Above 40%")))))</f>
        <v>Below 0%</v>
      </c>
      <c r="N5377" s="6" t="str">
        <f aca="false">IF(AND(H5377&gt;=Summary!$B$25,I5377&gt;=Summary!$B$26,I5377&lt;=Summary!$B$27,J5377&gt;=Summary!$B$28,J5377&lt;=Summary!$B$29,F5377*J5377&gt;1),"Yes","No")</f>
        <v>No</v>
      </c>
    </row>
    <row r="5378" customFormat="false" ht="15" hidden="false" customHeight="false" outlineLevel="0" collapsed="false">
      <c r="A5378" s="6" t="s">
        <v>152</v>
      </c>
      <c r="B5378" s="45" t="n">
        <v>43162</v>
      </c>
      <c r="C5378" s="6" t="s">
        <v>175</v>
      </c>
      <c r="D5378" s="6" t="s">
        <v>189</v>
      </c>
      <c r="E5378" s="6" t="s">
        <v>187</v>
      </c>
      <c r="F5378" s="34" t="n">
        <v>0.49140202999115</v>
      </c>
      <c r="G5378" s="34" t="n">
        <v>0.378171896316508</v>
      </c>
      <c r="H5378" s="34" t="n">
        <v>0.113230133674642</v>
      </c>
      <c r="I5378" s="34" t="n">
        <v>0.299414458814982</v>
      </c>
      <c r="J5378" s="35" t="n">
        <v>2.65</v>
      </c>
      <c r="K5378" s="6" t="n">
        <v>1</v>
      </c>
      <c r="L5378" s="35" t="n">
        <v>1.65</v>
      </c>
      <c r="M5378" s="6" t="str">
        <f aca="false">IF(I5378&lt;=0,"Below 0%",IF(I5378&lt;=0.05,"0-5%",IF(I5378&lt;=0.1,"5-10%",IF(I5378&lt;=0.2,"10-20%",IF(I5378&lt;=0.4,"20-40%","Above 40%")))))</f>
        <v>20-40%</v>
      </c>
      <c r="N5378" s="6" t="str">
        <f aca="false">IF(AND(H5378&gt;=Summary!$B$25,I5378&gt;=Summary!$B$26,I5378&lt;=Summary!$B$27,J5378&gt;=Summary!$B$28,J5378&lt;=Summary!$B$29,F5378*J5378&gt;1),"Yes","No")</f>
        <v>Yes</v>
      </c>
    </row>
    <row r="5379" customFormat="false" ht="15" hidden="false" customHeight="false" outlineLevel="0" collapsed="false">
      <c r="A5379" s="6" t="s">
        <v>152</v>
      </c>
      <c r="B5379" s="45" t="n">
        <v>43162</v>
      </c>
      <c r="C5379" s="6" t="s">
        <v>175</v>
      </c>
      <c r="D5379" s="6" t="s">
        <v>189</v>
      </c>
      <c r="E5379" s="6" t="s">
        <v>174</v>
      </c>
      <c r="F5379" s="34" t="n">
        <v>0.203129589557648</v>
      </c>
      <c r="G5379" s="34" t="n">
        <v>0.303683492496589</v>
      </c>
      <c r="H5379" s="34" t="n">
        <v>-0.100553902938942</v>
      </c>
      <c r="I5379" s="34" t="n">
        <v>-0.331114154780971</v>
      </c>
      <c r="J5379" s="35" t="n">
        <v>3.3</v>
      </c>
      <c r="K5379" s="6" t="n">
        <v>0</v>
      </c>
      <c r="L5379" s="35" t="n">
        <v>-1</v>
      </c>
      <c r="M5379" s="6" t="str">
        <f aca="false">IF(I5379&lt;=0,"Below 0%",IF(I5379&lt;=0.05,"0-5%",IF(I5379&lt;=0.1,"5-10%",IF(I5379&lt;=0.2,"10-20%",IF(I5379&lt;=0.4,"20-40%","Above 40%")))))</f>
        <v>Below 0%</v>
      </c>
      <c r="N5379" s="6" t="str">
        <f aca="false">IF(AND(H5379&gt;=Summary!$B$25,I5379&gt;=Summary!$B$26,I5379&lt;=Summary!$B$27,J5379&gt;=Summary!$B$28,J5379&lt;=Summary!$B$29,F5379*J5379&gt;1),"Yes","No")</f>
        <v>No</v>
      </c>
    </row>
    <row r="5380" customFormat="false" ht="15" hidden="false" customHeight="false" outlineLevel="0" collapsed="false">
      <c r="A5380" s="6" t="s">
        <v>152</v>
      </c>
      <c r="B5380" s="45" t="n">
        <v>43162</v>
      </c>
      <c r="C5380" s="6" t="s">
        <v>175</v>
      </c>
      <c r="D5380" s="6" t="s">
        <v>189</v>
      </c>
      <c r="E5380" s="6" t="s">
        <v>177</v>
      </c>
      <c r="F5380" s="34" t="n">
        <v>0.305468410253525</v>
      </c>
      <c r="G5380" s="34" t="n">
        <v>0.318144611186903</v>
      </c>
      <c r="H5380" s="34" t="n">
        <v>-0.0126762009333783</v>
      </c>
      <c r="I5380" s="34" t="n">
        <v>-0.0398441478737834</v>
      </c>
      <c r="J5380" s="35" t="n">
        <v>3.15</v>
      </c>
      <c r="K5380" s="6" t="n">
        <v>0</v>
      </c>
      <c r="L5380" s="35" t="n">
        <v>-1</v>
      </c>
      <c r="M5380" s="6" t="str">
        <f aca="false">IF(I5380&lt;=0,"Below 0%",IF(I5380&lt;=0.05,"0-5%",IF(I5380&lt;=0.1,"5-10%",IF(I5380&lt;=0.2,"10-20%",IF(I5380&lt;=0.4,"20-40%","Above 40%")))))</f>
        <v>Below 0%</v>
      </c>
      <c r="N5380" s="6" t="str">
        <f aca="false">IF(AND(H5380&gt;=Summary!$B$25,I5380&gt;=Summary!$B$26,I5380&lt;=Summary!$B$27,J5380&gt;=Summary!$B$28,J5380&lt;=Summary!$B$29,F5380*J5380&gt;1),"Yes","No")</f>
        <v>No</v>
      </c>
    </row>
    <row r="5381" customFormat="false" ht="15" hidden="false" customHeight="false" outlineLevel="0" collapsed="false">
      <c r="A5381" s="6" t="s">
        <v>152</v>
      </c>
      <c r="B5381" s="45" t="n">
        <v>43162</v>
      </c>
      <c r="C5381" s="6" t="s">
        <v>181</v>
      </c>
      <c r="D5381" s="6" t="s">
        <v>202</v>
      </c>
      <c r="E5381" s="6" t="s">
        <v>187</v>
      </c>
      <c r="F5381" s="34" t="n">
        <v>0.846813023090363</v>
      </c>
      <c r="G5381" s="34" t="n">
        <v>0.821426299382912</v>
      </c>
      <c r="H5381" s="34" t="n">
        <v>0.0253867237074502</v>
      </c>
      <c r="I5381" s="34" t="n">
        <v>0.0309056621714228</v>
      </c>
      <c r="J5381" s="35" t="n">
        <v>1.25</v>
      </c>
      <c r="K5381" s="6" t="n">
        <v>1</v>
      </c>
      <c r="L5381" s="35" t="n">
        <v>0.25</v>
      </c>
      <c r="M5381" s="6" t="str">
        <f aca="false">IF(I5381&lt;=0,"Below 0%",IF(I5381&lt;=0.05,"0-5%",IF(I5381&lt;=0.1,"5-10%",IF(I5381&lt;=0.2,"10-20%",IF(I5381&lt;=0.4,"20-40%","Above 40%")))))</f>
        <v>0-5%</v>
      </c>
      <c r="N5381" s="6" t="str">
        <f aca="false">IF(AND(H5381&gt;=Summary!$B$25,I5381&gt;=Summary!$B$26,I5381&lt;=Summary!$B$27,J5381&gt;=Summary!$B$28,J5381&lt;=Summary!$B$29,F5381*J5381&gt;1),"Yes","No")</f>
        <v>No</v>
      </c>
    </row>
    <row r="5382" customFormat="false" ht="15" hidden="false" customHeight="false" outlineLevel="0" collapsed="false">
      <c r="A5382" s="6" t="s">
        <v>152</v>
      </c>
      <c r="B5382" s="45" t="n">
        <v>43162</v>
      </c>
      <c r="C5382" s="6" t="s">
        <v>181</v>
      </c>
      <c r="D5382" s="6" t="s">
        <v>202</v>
      </c>
      <c r="E5382" s="6" t="s">
        <v>174</v>
      </c>
      <c r="F5382" s="34" t="n">
        <v>0.102389581501484</v>
      </c>
      <c r="G5382" s="34" t="n">
        <v>0.127234556905656</v>
      </c>
      <c r="H5382" s="34" t="n">
        <v>-0.0248449754041716</v>
      </c>
      <c r="I5382" s="34" t="n">
        <v>-0.195269084189087</v>
      </c>
      <c r="J5382" s="35" t="n">
        <v>8.07</v>
      </c>
      <c r="K5382" s="6" t="n">
        <v>0</v>
      </c>
      <c r="L5382" s="35" t="n">
        <v>-1</v>
      </c>
      <c r="M5382" s="6" t="str">
        <f aca="false">IF(I5382&lt;=0,"Below 0%",IF(I5382&lt;=0.05,"0-5%",IF(I5382&lt;=0.1,"5-10%",IF(I5382&lt;=0.2,"10-20%",IF(I5382&lt;=0.4,"20-40%","Above 40%")))))</f>
        <v>Below 0%</v>
      </c>
      <c r="N5382" s="6" t="str">
        <f aca="false">IF(AND(H5382&gt;=Summary!$B$25,I5382&gt;=Summary!$B$26,I5382&lt;=Summary!$B$27,J5382&gt;=Summary!$B$28,J5382&lt;=Summary!$B$29,F5382*J5382&gt;1),"Yes","No")</f>
        <v>No</v>
      </c>
    </row>
    <row r="5383" customFormat="false" ht="15" hidden="false" customHeight="false" outlineLevel="0" collapsed="false">
      <c r="A5383" s="6" t="s">
        <v>152</v>
      </c>
      <c r="B5383" s="45" t="n">
        <v>43162</v>
      </c>
      <c r="C5383" s="6" t="s">
        <v>181</v>
      </c>
      <c r="D5383" s="6" t="s">
        <v>202</v>
      </c>
      <c r="E5383" s="6" t="s">
        <v>177</v>
      </c>
      <c r="F5383" s="34" t="n">
        <v>0.0507974065840244</v>
      </c>
      <c r="G5383" s="34" t="n">
        <v>0.051339143711432</v>
      </c>
      <c r="H5383" s="34" t="n">
        <v>-0.000541737127407592</v>
      </c>
      <c r="I5383" s="34" t="n">
        <v>-0.0105521262772242</v>
      </c>
      <c r="J5383" s="35" t="n">
        <v>20</v>
      </c>
      <c r="K5383" s="6" t="n">
        <v>0</v>
      </c>
      <c r="L5383" s="35" t="n">
        <v>-1</v>
      </c>
      <c r="M5383" s="6" t="str">
        <f aca="false">IF(I5383&lt;=0,"Below 0%",IF(I5383&lt;=0.05,"0-5%",IF(I5383&lt;=0.1,"5-10%",IF(I5383&lt;=0.2,"10-20%",IF(I5383&lt;=0.4,"20-40%","Above 40%")))))</f>
        <v>Below 0%</v>
      </c>
      <c r="N5383" s="6" t="str">
        <f aca="false">IF(AND(H5383&gt;=Summary!$B$25,I5383&gt;=Summary!$B$26,I5383&lt;=Summary!$B$27,J5383&gt;=Summary!$B$28,J5383&lt;=Summary!$B$29,F5383*J5383&gt;1),"Yes","No")</f>
        <v>No</v>
      </c>
    </row>
    <row r="5384" customFormat="false" ht="15" hidden="false" customHeight="false" outlineLevel="0" collapsed="false">
      <c r="A5384" s="6" t="s">
        <v>152</v>
      </c>
      <c r="B5384" s="45" t="n">
        <v>43162</v>
      </c>
      <c r="C5384" s="6" t="s">
        <v>198</v>
      </c>
      <c r="D5384" s="6" t="s">
        <v>178</v>
      </c>
      <c r="E5384" s="6" t="s">
        <v>187</v>
      </c>
      <c r="F5384" s="34" t="n">
        <v>0.573290586471558</v>
      </c>
      <c r="G5384" s="34" t="n">
        <v>0.453695228240538</v>
      </c>
      <c r="H5384" s="34" t="n">
        <v>0.11959535823102</v>
      </c>
      <c r="I5384" s="34" t="n">
        <v>0.263602856690424</v>
      </c>
      <c r="J5384" s="35" t="n">
        <v>2.22</v>
      </c>
      <c r="K5384" s="6" t="n">
        <v>1</v>
      </c>
      <c r="L5384" s="35" t="n">
        <v>1.22</v>
      </c>
      <c r="M5384" s="6" t="str">
        <f aca="false">IF(I5384&lt;=0,"Below 0%",IF(I5384&lt;=0.05,"0-5%",IF(I5384&lt;=0.1,"5-10%",IF(I5384&lt;=0.2,"10-20%",IF(I5384&lt;=0.4,"20-40%","Above 40%")))))</f>
        <v>20-40%</v>
      </c>
      <c r="N5384" s="6" t="str">
        <f aca="false">IF(AND(H5384&gt;=Summary!$B$25,I5384&gt;=Summary!$B$26,I5384&lt;=Summary!$B$27,J5384&gt;=Summary!$B$28,J5384&lt;=Summary!$B$29,F5384*J5384&gt;1),"Yes","No")</f>
        <v>Yes</v>
      </c>
    </row>
    <row r="5385" customFormat="false" ht="15" hidden="false" customHeight="false" outlineLevel="0" collapsed="false">
      <c r="A5385" s="6" t="s">
        <v>152</v>
      </c>
      <c r="B5385" s="45" t="n">
        <v>43162</v>
      </c>
      <c r="C5385" s="6" t="s">
        <v>198</v>
      </c>
      <c r="D5385" s="6" t="s">
        <v>178</v>
      </c>
      <c r="E5385" s="6" t="s">
        <v>174</v>
      </c>
      <c r="F5385" s="34" t="n">
        <v>0.170423537492752</v>
      </c>
      <c r="G5385" s="34" t="n">
        <v>0.294503920085963</v>
      </c>
      <c r="H5385" s="34" t="n">
        <v>-0.124080382593211</v>
      </c>
      <c r="I5385" s="34" t="n">
        <v>-0.42131996938103</v>
      </c>
      <c r="J5385" s="35" t="n">
        <v>3.42</v>
      </c>
      <c r="K5385" s="6" t="n">
        <v>0</v>
      </c>
      <c r="L5385" s="35" t="n">
        <v>-1</v>
      </c>
      <c r="M5385" s="6" t="str">
        <f aca="false">IF(I5385&lt;=0,"Below 0%",IF(I5385&lt;=0.05,"0-5%",IF(I5385&lt;=0.1,"5-10%",IF(I5385&lt;=0.2,"10-20%",IF(I5385&lt;=0.4,"20-40%","Above 40%")))))</f>
        <v>Below 0%</v>
      </c>
      <c r="N5385" s="6" t="str">
        <f aca="false">IF(AND(H5385&gt;=Summary!$B$25,I5385&gt;=Summary!$B$26,I5385&lt;=Summary!$B$27,J5385&gt;=Summary!$B$28,J5385&lt;=Summary!$B$29,F5385*J5385&gt;1),"Yes","No")</f>
        <v>No</v>
      </c>
    </row>
    <row r="5386" customFormat="false" ht="15" hidden="false" customHeight="false" outlineLevel="0" collapsed="false">
      <c r="A5386" s="6" t="s">
        <v>152</v>
      </c>
      <c r="B5386" s="45" t="n">
        <v>43162</v>
      </c>
      <c r="C5386" s="6" t="s">
        <v>198</v>
      </c>
      <c r="D5386" s="6" t="s">
        <v>178</v>
      </c>
      <c r="E5386" s="6" t="s">
        <v>177</v>
      </c>
      <c r="F5386" s="34" t="n">
        <v>0.256285846233368</v>
      </c>
      <c r="G5386" s="34" t="n">
        <v>0.251800851673499</v>
      </c>
      <c r="H5386" s="34" t="n">
        <v>0.00448499455986928</v>
      </c>
      <c r="I5386" s="34" t="n">
        <v>0.0178116735112748</v>
      </c>
      <c r="J5386" s="35" t="n">
        <v>4</v>
      </c>
      <c r="K5386" s="6" t="n">
        <v>0</v>
      </c>
      <c r="L5386" s="35" t="n">
        <v>-1</v>
      </c>
      <c r="M5386" s="6" t="str">
        <f aca="false">IF(I5386&lt;=0,"Below 0%",IF(I5386&lt;=0.05,"0-5%",IF(I5386&lt;=0.1,"5-10%",IF(I5386&lt;=0.2,"10-20%",IF(I5386&lt;=0.4,"20-40%","Above 40%")))))</f>
        <v>0-5%</v>
      </c>
      <c r="N5386" s="6" t="str">
        <f aca="false">IF(AND(H5386&gt;=Summary!$B$25,I5386&gt;=Summary!$B$26,I5386&lt;=Summary!$B$27,J5386&gt;=Summary!$B$28,J5386&lt;=Summary!$B$29,F5386*J5386&gt;1),"Yes","No")</f>
        <v>No</v>
      </c>
    </row>
    <row r="5387" customFormat="false" ht="15" hidden="false" customHeight="false" outlineLevel="0" collapsed="false">
      <c r="A5387" s="6" t="s">
        <v>152</v>
      </c>
      <c r="B5387" s="45" t="n">
        <v>43163</v>
      </c>
      <c r="C5387" s="6" t="s">
        <v>201</v>
      </c>
      <c r="D5387" s="6" t="s">
        <v>185</v>
      </c>
      <c r="E5387" s="6" t="s">
        <v>187</v>
      </c>
      <c r="F5387" s="34" t="n">
        <v>0.291736841201782</v>
      </c>
      <c r="G5387" s="34" t="n">
        <v>0.230621319552938</v>
      </c>
      <c r="H5387" s="34" t="n">
        <v>0.0611155216488439</v>
      </c>
      <c r="I5387" s="34" t="n">
        <v>0.265003780948426</v>
      </c>
      <c r="J5387" s="35" t="n">
        <v>4.4</v>
      </c>
      <c r="K5387" s="6" t="n">
        <v>1</v>
      </c>
      <c r="L5387" s="35" t="n">
        <v>3.4</v>
      </c>
      <c r="M5387" s="6" t="str">
        <f aca="false">IF(I5387&lt;=0,"Below 0%",IF(I5387&lt;=0.05,"0-5%",IF(I5387&lt;=0.1,"5-10%",IF(I5387&lt;=0.2,"10-20%",IF(I5387&lt;=0.4,"20-40%","Above 40%")))))</f>
        <v>20-40%</v>
      </c>
      <c r="N5387" s="6" t="str">
        <f aca="false">IF(AND(H5387&gt;=Summary!$B$25,I5387&gt;=Summary!$B$26,I5387&lt;=Summary!$B$27,J5387&gt;=Summary!$B$28,J5387&lt;=Summary!$B$29,F5387*J5387&gt;1),"Yes","No")</f>
        <v>Yes</v>
      </c>
    </row>
    <row r="5388" customFormat="false" ht="15" hidden="false" customHeight="false" outlineLevel="0" collapsed="false">
      <c r="A5388" s="6" t="s">
        <v>152</v>
      </c>
      <c r="B5388" s="45" t="n">
        <v>43163</v>
      </c>
      <c r="C5388" s="6" t="s">
        <v>201</v>
      </c>
      <c r="D5388" s="6" t="s">
        <v>185</v>
      </c>
      <c r="E5388" s="6" t="s">
        <v>174</v>
      </c>
      <c r="F5388" s="34" t="n">
        <v>0.214665099978447</v>
      </c>
      <c r="G5388" s="34" t="n">
        <v>0.267035212113929</v>
      </c>
      <c r="H5388" s="34" t="n">
        <v>-0.0523701121354817</v>
      </c>
      <c r="I5388" s="34" t="n">
        <v>-0.196116878073512</v>
      </c>
      <c r="J5388" s="35" t="n">
        <v>3.8</v>
      </c>
      <c r="K5388" s="6" t="n">
        <v>0</v>
      </c>
      <c r="L5388" s="35" t="n">
        <v>-1</v>
      </c>
      <c r="M5388" s="6" t="str">
        <f aca="false">IF(I5388&lt;=0,"Below 0%",IF(I5388&lt;=0.05,"0-5%",IF(I5388&lt;=0.1,"5-10%",IF(I5388&lt;=0.2,"10-20%",IF(I5388&lt;=0.4,"20-40%","Above 40%")))))</f>
        <v>Below 0%</v>
      </c>
      <c r="N5388" s="6" t="str">
        <f aca="false">IF(AND(H5388&gt;=Summary!$B$25,I5388&gt;=Summary!$B$26,I5388&lt;=Summary!$B$27,J5388&gt;=Summary!$B$28,J5388&lt;=Summary!$B$29,F5388*J5388&gt;1),"Yes","No")</f>
        <v>No</v>
      </c>
    </row>
    <row r="5389" customFormat="false" ht="15" hidden="false" customHeight="false" outlineLevel="0" collapsed="false">
      <c r="A5389" s="6" t="s">
        <v>152</v>
      </c>
      <c r="B5389" s="45" t="n">
        <v>43163</v>
      </c>
      <c r="C5389" s="6" t="s">
        <v>201</v>
      </c>
      <c r="D5389" s="6" t="s">
        <v>185</v>
      </c>
      <c r="E5389" s="6" t="s">
        <v>177</v>
      </c>
      <c r="F5389" s="34" t="n">
        <v>0.49359804391861</v>
      </c>
      <c r="G5389" s="34" t="n">
        <v>0.502343468333133</v>
      </c>
      <c r="H5389" s="34" t="n">
        <v>-0.00874542441452342</v>
      </c>
      <c r="I5389" s="34" t="n">
        <v>-0.0174092527639352</v>
      </c>
      <c r="J5389" s="35" t="n">
        <v>2.02</v>
      </c>
      <c r="K5389" s="6" t="n">
        <v>0</v>
      </c>
      <c r="L5389" s="35" t="n">
        <v>-1</v>
      </c>
      <c r="M5389" s="6" t="str">
        <f aca="false">IF(I5389&lt;=0,"Below 0%",IF(I5389&lt;=0.05,"0-5%",IF(I5389&lt;=0.1,"5-10%",IF(I5389&lt;=0.2,"10-20%",IF(I5389&lt;=0.4,"20-40%","Above 40%")))))</f>
        <v>Below 0%</v>
      </c>
      <c r="N5389" s="6" t="str">
        <f aca="false">IF(AND(H5389&gt;=Summary!$B$25,I5389&gt;=Summary!$B$26,I5389&lt;=Summary!$B$27,J5389&gt;=Summary!$B$28,J5389&lt;=Summary!$B$29,F5389*J5389&gt;1),"Yes","No")</f>
        <v>No</v>
      </c>
    </row>
    <row r="5390" customFormat="false" ht="15" hidden="false" customHeight="false" outlineLevel="0" collapsed="false">
      <c r="A5390" s="6" t="s">
        <v>152</v>
      </c>
      <c r="B5390" s="45" t="n">
        <v>43163</v>
      </c>
      <c r="C5390" s="6" t="s">
        <v>194</v>
      </c>
      <c r="D5390" s="6" t="s">
        <v>190</v>
      </c>
      <c r="E5390" s="6" t="s">
        <v>187</v>
      </c>
      <c r="F5390" s="34" t="n">
        <v>0.642074227333069</v>
      </c>
      <c r="G5390" s="34" t="n">
        <v>0.605642525374161</v>
      </c>
      <c r="H5390" s="34" t="n">
        <v>0.0364317019589074</v>
      </c>
      <c r="I5390" s="34" t="n">
        <v>0.0601538043194707</v>
      </c>
      <c r="J5390" s="35" t="n">
        <v>1.65</v>
      </c>
      <c r="K5390" s="6" t="n">
        <v>1</v>
      </c>
      <c r="L5390" s="35" t="n">
        <v>0.65</v>
      </c>
      <c r="M5390" s="6" t="str">
        <f aca="false">IF(I5390&lt;=0,"Below 0%",IF(I5390&lt;=0.05,"0-5%",IF(I5390&lt;=0.1,"5-10%",IF(I5390&lt;=0.2,"10-20%",IF(I5390&lt;=0.4,"20-40%","Above 40%")))))</f>
        <v>5-10%</v>
      </c>
      <c r="N5390" s="6" t="str">
        <f aca="false">IF(AND(H5390&gt;=Summary!$B$25,I5390&gt;=Summary!$B$26,I5390&lt;=Summary!$B$27,J5390&gt;=Summary!$B$28,J5390&lt;=Summary!$B$29,F5390*J5390&gt;1),"Yes","No")</f>
        <v>No</v>
      </c>
    </row>
    <row r="5391" customFormat="false" ht="15" hidden="false" customHeight="false" outlineLevel="0" collapsed="false">
      <c r="A5391" s="6" t="s">
        <v>152</v>
      </c>
      <c r="B5391" s="45" t="n">
        <v>43163</v>
      </c>
      <c r="C5391" s="6" t="s">
        <v>194</v>
      </c>
      <c r="D5391" s="6" t="s">
        <v>190</v>
      </c>
      <c r="E5391" s="6" t="s">
        <v>174</v>
      </c>
      <c r="F5391" s="34" t="n">
        <v>0.223490625619888</v>
      </c>
      <c r="G5391" s="34" t="n">
        <v>0.229726475141923</v>
      </c>
      <c r="H5391" s="34" t="n">
        <v>-0.00623584952203501</v>
      </c>
      <c r="I5391" s="34" t="n">
        <v>-0.0271446707140853</v>
      </c>
      <c r="J5391" s="35" t="n">
        <v>4.35</v>
      </c>
      <c r="K5391" s="6" t="n">
        <v>0</v>
      </c>
      <c r="L5391" s="35" t="n">
        <v>-1</v>
      </c>
      <c r="M5391" s="6" t="str">
        <f aca="false">IF(I5391&lt;=0,"Below 0%",IF(I5391&lt;=0.05,"0-5%",IF(I5391&lt;=0.1,"5-10%",IF(I5391&lt;=0.2,"10-20%",IF(I5391&lt;=0.4,"20-40%","Above 40%")))))</f>
        <v>Below 0%</v>
      </c>
      <c r="N5391" s="6" t="str">
        <f aca="false">IF(AND(H5391&gt;=Summary!$B$25,I5391&gt;=Summary!$B$26,I5391&lt;=Summary!$B$27,J5391&gt;=Summary!$B$28,J5391&lt;=Summary!$B$29,F5391*J5391&gt;1),"Yes","No")</f>
        <v>No</v>
      </c>
    </row>
    <row r="5392" customFormat="false" ht="15" hidden="false" customHeight="false" outlineLevel="0" collapsed="false">
      <c r="A5392" s="6" t="s">
        <v>152</v>
      </c>
      <c r="B5392" s="45" t="n">
        <v>43163</v>
      </c>
      <c r="C5392" s="6" t="s">
        <v>194</v>
      </c>
      <c r="D5392" s="6" t="s">
        <v>190</v>
      </c>
      <c r="E5392" s="6" t="s">
        <v>177</v>
      </c>
      <c r="F5392" s="34" t="n">
        <v>0.134435176849365</v>
      </c>
      <c r="G5392" s="34" t="n">
        <v>0.164630999483915</v>
      </c>
      <c r="H5392" s="34" t="n">
        <v>-0.0301958226345501</v>
      </c>
      <c r="I5392" s="34" t="n">
        <v>-0.183415169252497</v>
      </c>
      <c r="J5392" s="35" t="n">
        <v>6.07</v>
      </c>
      <c r="K5392" s="6" t="n">
        <v>0</v>
      </c>
      <c r="L5392" s="35" t="n">
        <v>-1</v>
      </c>
      <c r="M5392" s="6" t="str">
        <f aca="false">IF(I5392&lt;=0,"Below 0%",IF(I5392&lt;=0.05,"0-5%",IF(I5392&lt;=0.1,"5-10%",IF(I5392&lt;=0.2,"10-20%",IF(I5392&lt;=0.4,"20-40%","Above 40%")))))</f>
        <v>Below 0%</v>
      </c>
      <c r="N5392" s="6" t="str">
        <f aca="false">IF(AND(H5392&gt;=Summary!$B$25,I5392&gt;=Summary!$B$26,I5392&lt;=Summary!$B$27,J5392&gt;=Summary!$B$28,J5392&lt;=Summary!$B$29,F5392*J5392&gt;1),"Yes","No")</f>
        <v>No</v>
      </c>
    </row>
    <row r="5393" customFormat="false" ht="15" hidden="false" customHeight="false" outlineLevel="0" collapsed="false">
      <c r="A5393" s="6" t="s">
        <v>152</v>
      </c>
      <c r="B5393" s="45" t="n">
        <v>43164</v>
      </c>
      <c r="C5393" s="6" t="s">
        <v>180</v>
      </c>
      <c r="D5393" s="6" t="s">
        <v>176</v>
      </c>
      <c r="E5393" s="6" t="s">
        <v>187</v>
      </c>
      <c r="F5393" s="34" t="n">
        <v>0.224645987153053</v>
      </c>
      <c r="G5393" s="34" t="n">
        <v>0.143354109291202</v>
      </c>
      <c r="H5393" s="34" t="n">
        <v>0.0812918778618517</v>
      </c>
      <c r="I5393" s="34" t="n">
        <v>0.567070440211238</v>
      </c>
      <c r="J5393" s="35" t="n">
        <v>7</v>
      </c>
      <c r="K5393" s="6" t="n">
        <v>0</v>
      </c>
      <c r="L5393" s="35" t="n">
        <v>-1</v>
      </c>
      <c r="M5393" s="6" t="str">
        <f aca="false">IF(I5393&lt;=0,"Below 0%",IF(I5393&lt;=0.05,"0-5%",IF(I5393&lt;=0.1,"5-10%",IF(I5393&lt;=0.2,"10-20%",IF(I5393&lt;=0.4,"20-40%","Above 40%")))))</f>
        <v>Above 40%</v>
      </c>
      <c r="N5393" s="6" t="str">
        <f aca="false">IF(AND(H5393&gt;=Summary!$B$25,I5393&gt;=Summary!$B$26,I5393&lt;=Summary!$B$27,J5393&gt;=Summary!$B$28,J5393&lt;=Summary!$B$29,F5393*J5393&gt;1),"Yes","No")</f>
        <v>No</v>
      </c>
    </row>
    <row r="5394" customFormat="false" ht="15" hidden="false" customHeight="false" outlineLevel="0" collapsed="false">
      <c r="A5394" s="6" t="s">
        <v>152</v>
      </c>
      <c r="B5394" s="45" t="n">
        <v>43164</v>
      </c>
      <c r="C5394" s="6" t="s">
        <v>180</v>
      </c>
      <c r="D5394" s="6" t="s">
        <v>176</v>
      </c>
      <c r="E5394" s="6" t="s">
        <v>174</v>
      </c>
      <c r="F5394" s="34" t="n">
        <v>0.20707893371582</v>
      </c>
      <c r="G5394" s="34" t="n">
        <v>0.233367154660096</v>
      </c>
      <c r="H5394" s="34" t="n">
        <v>-0.0262882209442754</v>
      </c>
      <c r="I5394" s="34" t="n">
        <v>-0.112647475959351</v>
      </c>
      <c r="J5394" s="35" t="n">
        <v>4.3</v>
      </c>
      <c r="K5394" s="6" t="n">
        <v>0</v>
      </c>
      <c r="L5394" s="35" t="n">
        <v>-1</v>
      </c>
      <c r="M5394" s="6" t="str">
        <f aca="false">IF(I5394&lt;=0,"Below 0%",IF(I5394&lt;=0.05,"0-5%",IF(I5394&lt;=0.1,"5-10%",IF(I5394&lt;=0.2,"10-20%",IF(I5394&lt;=0.4,"20-40%","Above 40%")))))</f>
        <v>Below 0%</v>
      </c>
      <c r="N5394" s="6" t="str">
        <f aca="false">IF(AND(H5394&gt;=Summary!$B$25,I5394&gt;=Summary!$B$26,I5394&lt;=Summary!$B$27,J5394&gt;=Summary!$B$28,J5394&lt;=Summary!$B$29,F5394*J5394&gt;1),"Yes","No")</f>
        <v>No</v>
      </c>
    </row>
    <row r="5395" customFormat="false" ht="15" hidden="false" customHeight="false" outlineLevel="0" collapsed="false">
      <c r="A5395" s="6" t="s">
        <v>152</v>
      </c>
      <c r="B5395" s="45" t="n">
        <v>43164</v>
      </c>
      <c r="C5395" s="6" t="s">
        <v>180</v>
      </c>
      <c r="D5395" s="6" t="s">
        <v>176</v>
      </c>
      <c r="E5395" s="6" t="s">
        <v>177</v>
      </c>
      <c r="F5395" s="34" t="n">
        <v>0.568275034427643</v>
      </c>
      <c r="G5395" s="34" t="n">
        <v>0.623278736048703</v>
      </c>
      <c r="H5395" s="34" t="n">
        <v>-0.0550037016210598</v>
      </c>
      <c r="I5395" s="34" t="n">
        <v>-0.0882489622055097</v>
      </c>
      <c r="J5395" s="35" t="n">
        <v>1.61</v>
      </c>
      <c r="K5395" s="6" t="n">
        <v>1</v>
      </c>
      <c r="L5395" s="35" t="n">
        <v>0.61</v>
      </c>
      <c r="M5395" s="6" t="str">
        <f aca="false">IF(I5395&lt;=0,"Below 0%",IF(I5395&lt;=0.05,"0-5%",IF(I5395&lt;=0.1,"5-10%",IF(I5395&lt;=0.2,"10-20%",IF(I5395&lt;=0.4,"20-40%","Above 40%")))))</f>
        <v>Below 0%</v>
      </c>
      <c r="N5395" s="6" t="str">
        <f aca="false">IF(AND(H5395&gt;=Summary!$B$25,I5395&gt;=Summary!$B$26,I5395&lt;=Summary!$B$27,J5395&gt;=Summary!$B$28,J5395&lt;=Summary!$B$29,F5395*J5395&gt;1),"Yes","No")</f>
        <v>No</v>
      </c>
    </row>
    <row r="5396" customFormat="false" ht="15" hidden="false" customHeight="false" outlineLevel="0" collapsed="false">
      <c r="A5396" s="6" t="s">
        <v>152</v>
      </c>
      <c r="B5396" s="45" t="n">
        <v>43169</v>
      </c>
      <c r="C5396" s="6" t="s">
        <v>190</v>
      </c>
      <c r="D5396" s="6" t="s">
        <v>180</v>
      </c>
      <c r="E5396" s="6" t="s">
        <v>187</v>
      </c>
      <c r="F5396" s="34" t="n">
        <v>0.801757097244263</v>
      </c>
      <c r="G5396" s="34" t="n">
        <v>0.755301636486879</v>
      </c>
      <c r="H5396" s="34" t="n">
        <v>0.0464554607573837</v>
      </c>
      <c r="I5396" s="34" t="n">
        <v>0.0615058388771157</v>
      </c>
      <c r="J5396" s="35" t="n">
        <v>1.33</v>
      </c>
      <c r="K5396" s="6" t="n">
        <v>1</v>
      </c>
      <c r="L5396" s="35" t="n">
        <v>0.33</v>
      </c>
      <c r="M5396" s="6" t="str">
        <f aca="false">IF(I5396&lt;=0,"Below 0%",IF(I5396&lt;=0.05,"0-5%",IF(I5396&lt;=0.1,"5-10%",IF(I5396&lt;=0.2,"10-20%",IF(I5396&lt;=0.4,"20-40%","Above 40%")))))</f>
        <v>5-10%</v>
      </c>
      <c r="N5396" s="6" t="str">
        <f aca="false">IF(AND(H5396&gt;=Summary!$B$25,I5396&gt;=Summary!$B$26,I5396&lt;=Summary!$B$27,J5396&gt;=Summary!$B$28,J5396&lt;=Summary!$B$29,F5396*J5396&gt;1),"Yes","No")</f>
        <v>No</v>
      </c>
    </row>
    <row r="5397" customFormat="false" ht="15" hidden="false" customHeight="false" outlineLevel="0" collapsed="false">
      <c r="A5397" s="6" t="s">
        <v>152</v>
      </c>
      <c r="B5397" s="45" t="n">
        <v>43169</v>
      </c>
      <c r="C5397" s="6" t="s">
        <v>190</v>
      </c>
      <c r="D5397" s="6" t="s">
        <v>180</v>
      </c>
      <c r="E5397" s="6" t="s">
        <v>174</v>
      </c>
      <c r="F5397" s="34" t="n">
        <v>0.130609035491943</v>
      </c>
      <c r="G5397" s="34" t="n">
        <v>0.167425196087925</v>
      </c>
      <c r="H5397" s="34" t="n">
        <v>-0.0368161605959815</v>
      </c>
      <c r="I5397" s="34" t="n">
        <v>-0.219896177255466</v>
      </c>
      <c r="J5397" s="35" t="n">
        <v>6</v>
      </c>
      <c r="K5397" s="6" t="n">
        <v>0</v>
      </c>
      <c r="L5397" s="35" t="n">
        <v>-1</v>
      </c>
      <c r="M5397" s="6" t="str">
        <f aca="false">IF(I5397&lt;=0,"Below 0%",IF(I5397&lt;=0.05,"0-5%",IF(I5397&lt;=0.1,"5-10%",IF(I5397&lt;=0.2,"10-20%",IF(I5397&lt;=0.4,"20-40%","Above 40%")))))</f>
        <v>Below 0%</v>
      </c>
      <c r="N5397" s="6" t="str">
        <f aca="false">IF(AND(H5397&gt;=Summary!$B$25,I5397&gt;=Summary!$B$26,I5397&lt;=Summary!$B$27,J5397&gt;=Summary!$B$28,J5397&lt;=Summary!$B$29,F5397*J5397&gt;1),"Yes","No")</f>
        <v>No</v>
      </c>
    </row>
    <row r="5398" customFormat="false" ht="15" hidden="false" customHeight="false" outlineLevel="0" collapsed="false">
      <c r="A5398" s="6" t="s">
        <v>152</v>
      </c>
      <c r="B5398" s="45" t="n">
        <v>43169</v>
      </c>
      <c r="C5398" s="6" t="s">
        <v>190</v>
      </c>
      <c r="D5398" s="6" t="s">
        <v>180</v>
      </c>
      <c r="E5398" s="6" t="s">
        <v>177</v>
      </c>
      <c r="F5398" s="34" t="n">
        <v>0.0676339045166969</v>
      </c>
      <c r="G5398" s="34" t="n">
        <v>0.0772731674251961</v>
      </c>
      <c r="H5398" s="34" t="n">
        <v>-0.00963926290849916</v>
      </c>
      <c r="I5398" s="34" t="n">
        <v>-0.124742691799588</v>
      </c>
      <c r="J5398" s="35" t="n">
        <v>13</v>
      </c>
      <c r="K5398" s="6" t="n">
        <v>0</v>
      </c>
      <c r="L5398" s="35" t="n">
        <v>-1</v>
      </c>
      <c r="M5398" s="6" t="str">
        <f aca="false">IF(I5398&lt;=0,"Below 0%",IF(I5398&lt;=0.05,"0-5%",IF(I5398&lt;=0.1,"5-10%",IF(I5398&lt;=0.2,"10-20%",IF(I5398&lt;=0.4,"20-40%","Above 40%")))))</f>
        <v>Below 0%</v>
      </c>
      <c r="N5398" s="6" t="str">
        <f aca="false">IF(AND(H5398&gt;=Summary!$B$25,I5398&gt;=Summary!$B$26,I5398&lt;=Summary!$B$27,J5398&gt;=Summary!$B$28,J5398&lt;=Summary!$B$29,F5398*J5398&gt;1),"Yes","No")</f>
        <v>No</v>
      </c>
    </row>
    <row r="5399" customFormat="false" ht="15" hidden="false" customHeight="false" outlineLevel="0" collapsed="false">
      <c r="A5399" s="6" t="s">
        <v>152</v>
      </c>
      <c r="B5399" s="45" t="n">
        <v>43169</v>
      </c>
      <c r="C5399" s="6" t="s">
        <v>173</v>
      </c>
      <c r="D5399" s="6" t="s">
        <v>201</v>
      </c>
      <c r="E5399" s="6" t="s">
        <v>187</v>
      </c>
      <c r="F5399" s="34" t="n">
        <v>0.501526355743408</v>
      </c>
      <c r="G5399" s="34" t="n">
        <v>0.441340282743825</v>
      </c>
      <c r="H5399" s="34" t="n">
        <v>0.0601860729995829</v>
      </c>
      <c r="I5399" s="34" t="n">
        <v>0.136371129835247</v>
      </c>
      <c r="J5399" s="35" t="n">
        <v>2.26</v>
      </c>
      <c r="K5399" s="6" t="n">
        <v>1</v>
      </c>
      <c r="L5399" s="35" t="n">
        <v>1.26</v>
      </c>
      <c r="M5399" s="6" t="str">
        <f aca="false">IF(I5399&lt;=0,"Below 0%",IF(I5399&lt;=0.05,"0-5%",IF(I5399&lt;=0.1,"5-10%",IF(I5399&lt;=0.2,"10-20%",IF(I5399&lt;=0.4,"20-40%","Above 40%")))))</f>
        <v>10-20%</v>
      </c>
      <c r="N5399" s="6" t="str">
        <f aca="false">IF(AND(H5399&gt;=Summary!$B$25,I5399&gt;=Summary!$B$26,I5399&lt;=Summary!$B$27,J5399&gt;=Summary!$B$28,J5399&lt;=Summary!$B$29,F5399*J5399&gt;1),"Yes","No")</f>
        <v>Yes</v>
      </c>
    </row>
    <row r="5400" customFormat="false" ht="15" hidden="false" customHeight="false" outlineLevel="0" collapsed="false">
      <c r="A5400" s="6" t="s">
        <v>152</v>
      </c>
      <c r="B5400" s="45" t="n">
        <v>43169</v>
      </c>
      <c r="C5400" s="6" t="s">
        <v>173</v>
      </c>
      <c r="D5400" s="6" t="s">
        <v>201</v>
      </c>
      <c r="E5400" s="6" t="s">
        <v>174</v>
      </c>
      <c r="F5400" s="34" t="n">
        <v>0.192125022411346</v>
      </c>
      <c r="G5400" s="34" t="n">
        <v>0.302251223939711</v>
      </c>
      <c r="H5400" s="34" t="n">
        <v>-0.110126201528364</v>
      </c>
      <c r="I5400" s="34" t="n">
        <v>-0.364353202918149</v>
      </c>
      <c r="J5400" s="35" t="n">
        <v>3.3</v>
      </c>
      <c r="K5400" s="6" t="n">
        <v>0</v>
      </c>
      <c r="L5400" s="35" t="n">
        <v>-1</v>
      </c>
      <c r="M5400" s="6" t="str">
        <f aca="false">IF(I5400&lt;=0,"Below 0%",IF(I5400&lt;=0.05,"0-5%",IF(I5400&lt;=0.1,"5-10%",IF(I5400&lt;=0.2,"10-20%",IF(I5400&lt;=0.4,"20-40%","Above 40%")))))</f>
        <v>Below 0%</v>
      </c>
      <c r="N5400" s="6" t="str">
        <f aca="false">IF(AND(H5400&gt;=Summary!$B$25,I5400&gt;=Summary!$B$26,I5400&lt;=Summary!$B$27,J5400&gt;=Summary!$B$28,J5400&lt;=Summary!$B$29,F5400*J5400&gt;1),"Yes","No")</f>
        <v>No</v>
      </c>
    </row>
    <row r="5401" customFormat="false" ht="15" hidden="false" customHeight="false" outlineLevel="0" collapsed="false">
      <c r="A5401" s="6" t="s">
        <v>152</v>
      </c>
      <c r="B5401" s="45" t="n">
        <v>43169</v>
      </c>
      <c r="C5401" s="6" t="s">
        <v>173</v>
      </c>
      <c r="D5401" s="6" t="s">
        <v>201</v>
      </c>
      <c r="E5401" s="6" t="s">
        <v>177</v>
      </c>
      <c r="F5401" s="34" t="n">
        <v>0.306348651647568</v>
      </c>
      <c r="G5401" s="34" t="n">
        <v>0.256408493316464</v>
      </c>
      <c r="H5401" s="34" t="n">
        <v>0.0499401583311037</v>
      </c>
      <c r="I5401" s="34" t="n">
        <v>0.194767956728589</v>
      </c>
      <c r="J5401" s="35" t="n">
        <v>3.89</v>
      </c>
      <c r="K5401" s="6" t="n">
        <v>0</v>
      </c>
      <c r="L5401" s="35" t="n">
        <v>-1</v>
      </c>
      <c r="M5401" s="6" t="str">
        <f aca="false">IF(I5401&lt;=0,"Below 0%",IF(I5401&lt;=0.05,"0-5%",IF(I5401&lt;=0.1,"5-10%",IF(I5401&lt;=0.2,"10-20%",IF(I5401&lt;=0.4,"20-40%","Above 40%")))))</f>
        <v>10-20%</v>
      </c>
      <c r="N5401" s="6" t="str">
        <f aca="false">IF(AND(H5401&gt;=Summary!$B$25,I5401&gt;=Summary!$B$26,I5401&lt;=Summary!$B$27,J5401&gt;=Summary!$B$28,J5401&lt;=Summary!$B$29,F5401*J5401&gt;1),"Yes","No")</f>
        <v>Yes</v>
      </c>
    </row>
    <row r="5402" customFormat="false" ht="15" hidden="false" customHeight="false" outlineLevel="0" collapsed="false">
      <c r="A5402" s="6" t="s">
        <v>152</v>
      </c>
      <c r="B5402" s="45" t="n">
        <v>43169</v>
      </c>
      <c r="C5402" s="6" t="s">
        <v>202</v>
      </c>
      <c r="D5402" s="6" t="s">
        <v>175</v>
      </c>
      <c r="E5402" s="6" t="s">
        <v>187</v>
      </c>
      <c r="F5402" s="34" t="n">
        <v>0.489772498607636</v>
      </c>
      <c r="G5402" s="34" t="n">
        <v>0.386994904184311</v>
      </c>
      <c r="H5402" s="34" t="n">
        <v>0.102777594423325</v>
      </c>
      <c r="I5402" s="34" t="n">
        <v>0.265578676390984</v>
      </c>
      <c r="J5402" s="35" t="n">
        <v>2.6</v>
      </c>
      <c r="K5402" s="6" t="n">
        <v>0</v>
      </c>
      <c r="L5402" s="35" t="n">
        <v>-1</v>
      </c>
      <c r="M5402" s="6" t="str">
        <f aca="false">IF(I5402&lt;=0,"Below 0%",IF(I5402&lt;=0.05,"0-5%",IF(I5402&lt;=0.1,"5-10%",IF(I5402&lt;=0.2,"10-20%",IF(I5402&lt;=0.4,"20-40%","Above 40%")))))</f>
        <v>20-40%</v>
      </c>
      <c r="N5402" s="6" t="str">
        <f aca="false">IF(AND(H5402&gt;=Summary!$B$25,I5402&gt;=Summary!$B$26,I5402&lt;=Summary!$B$27,J5402&gt;=Summary!$B$28,J5402&lt;=Summary!$B$29,F5402*J5402&gt;1),"Yes","No")</f>
        <v>Yes</v>
      </c>
    </row>
    <row r="5403" customFormat="false" ht="15" hidden="false" customHeight="false" outlineLevel="0" collapsed="false">
      <c r="A5403" s="6" t="s">
        <v>152</v>
      </c>
      <c r="B5403" s="45" t="n">
        <v>43169</v>
      </c>
      <c r="C5403" s="6" t="s">
        <v>202</v>
      </c>
      <c r="D5403" s="6" t="s">
        <v>175</v>
      </c>
      <c r="E5403" s="6" t="s">
        <v>174</v>
      </c>
      <c r="F5403" s="34" t="n">
        <v>0.271769016981125</v>
      </c>
      <c r="G5403" s="34" t="n">
        <v>0.314433359649752</v>
      </c>
      <c r="H5403" s="34" t="n">
        <v>-0.0426643426686275</v>
      </c>
      <c r="I5403" s="34" t="n">
        <v>-0.135686438347863</v>
      </c>
      <c r="J5403" s="35" t="n">
        <v>3.2</v>
      </c>
      <c r="K5403" s="6" t="n">
        <v>1</v>
      </c>
      <c r="L5403" s="35" t="n">
        <v>2.2</v>
      </c>
      <c r="M5403" s="6" t="str">
        <f aca="false">IF(I5403&lt;=0,"Below 0%",IF(I5403&lt;=0.05,"0-5%",IF(I5403&lt;=0.1,"5-10%",IF(I5403&lt;=0.2,"10-20%",IF(I5403&lt;=0.4,"20-40%","Above 40%")))))</f>
        <v>Below 0%</v>
      </c>
      <c r="N5403" s="6" t="str">
        <f aca="false">IF(AND(H5403&gt;=Summary!$B$25,I5403&gt;=Summary!$B$26,I5403&lt;=Summary!$B$27,J5403&gt;=Summary!$B$28,J5403&lt;=Summary!$B$29,F5403*J5403&gt;1),"Yes","No")</f>
        <v>No</v>
      </c>
    </row>
    <row r="5404" customFormat="false" ht="15" hidden="false" customHeight="false" outlineLevel="0" collapsed="false">
      <c r="A5404" s="6" t="s">
        <v>152</v>
      </c>
      <c r="B5404" s="45" t="n">
        <v>43169</v>
      </c>
      <c r="C5404" s="6" t="s">
        <v>202</v>
      </c>
      <c r="D5404" s="6" t="s">
        <v>175</v>
      </c>
      <c r="E5404" s="6" t="s">
        <v>177</v>
      </c>
      <c r="F5404" s="34" t="n">
        <v>0.238458529114723</v>
      </c>
      <c r="G5404" s="34" t="n">
        <v>0.298571736165937</v>
      </c>
      <c r="H5404" s="34" t="n">
        <v>-0.0601132070512138</v>
      </c>
      <c r="I5404" s="34" t="n">
        <v>-0.201335892751096</v>
      </c>
      <c r="J5404" s="35" t="n">
        <v>3.37</v>
      </c>
      <c r="K5404" s="6" t="n">
        <v>0</v>
      </c>
      <c r="L5404" s="35" t="n">
        <v>-1</v>
      </c>
      <c r="M5404" s="6" t="str">
        <f aca="false">IF(I5404&lt;=0,"Below 0%",IF(I5404&lt;=0.05,"0-5%",IF(I5404&lt;=0.1,"5-10%",IF(I5404&lt;=0.2,"10-20%",IF(I5404&lt;=0.4,"20-40%","Above 40%")))))</f>
        <v>Below 0%</v>
      </c>
      <c r="N5404" s="6" t="str">
        <f aca="false">IF(AND(H5404&gt;=Summary!$B$25,I5404&gt;=Summary!$B$26,I5404&lt;=Summary!$B$27,J5404&gt;=Summary!$B$28,J5404&lt;=Summary!$B$29,F5404*J5404&gt;1),"Yes","No")</f>
        <v>No</v>
      </c>
    </row>
    <row r="5405" customFormat="false" ht="15" hidden="false" customHeight="false" outlineLevel="0" collapsed="false">
      <c r="A5405" s="6" t="s">
        <v>152</v>
      </c>
      <c r="B5405" s="45" t="n">
        <v>43169</v>
      </c>
      <c r="C5405" s="6" t="s">
        <v>176</v>
      </c>
      <c r="D5405" s="6" t="s">
        <v>183</v>
      </c>
      <c r="E5405" s="6" t="s">
        <v>187</v>
      </c>
      <c r="F5405" s="34" t="n">
        <v>0.435699045658112</v>
      </c>
      <c r="G5405" s="34" t="n">
        <v>0.35424256083233</v>
      </c>
      <c r="H5405" s="34" t="n">
        <v>0.0814564848257819</v>
      </c>
      <c r="I5405" s="34" t="n">
        <v>0.229945505798037</v>
      </c>
      <c r="J5405" s="35" t="n">
        <v>2.81</v>
      </c>
      <c r="K5405" s="6" t="n">
        <v>1</v>
      </c>
      <c r="L5405" s="35" t="n">
        <v>1.81</v>
      </c>
      <c r="M5405" s="6" t="str">
        <f aca="false">IF(I5405&lt;=0,"Below 0%",IF(I5405&lt;=0.05,"0-5%",IF(I5405&lt;=0.1,"5-10%",IF(I5405&lt;=0.2,"10-20%",IF(I5405&lt;=0.4,"20-40%","Above 40%")))))</f>
        <v>20-40%</v>
      </c>
      <c r="N5405" s="6" t="str">
        <f aca="false">IF(AND(H5405&gt;=Summary!$B$25,I5405&gt;=Summary!$B$26,I5405&lt;=Summary!$B$27,J5405&gt;=Summary!$B$28,J5405&lt;=Summary!$B$29,F5405*J5405&gt;1),"Yes","No")</f>
        <v>Yes</v>
      </c>
    </row>
    <row r="5406" customFormat="false" ht="15" hidden="false" customHeight="false" outlineLevel="0" collapsed="false">
      <c r="A5406" s="6" t="s">
        <v>152</v>
      </c>
      <c r="B5406" s="45" t="n">
        <v>43169</v>
      </c>
      <c r="C5406" s="6" t="s">
        <v>176</v>
      </c>
      <c r="D5406" s="6" t="s">
        <v>183</v>
      </c>
      <c r="E5406" s="6" t="s">
        <v>174</v>
      </c>
      <c r="F5406" s="34" t="n">
        <v>0.252536565065384</v>
      </c>
      <c r="G5406" s="34" t="n">
        <v>0.292771057629072</v>
      </c>
      <c r="H5406" s="34" t="n">
        <v>-0.0402344925636885</v>
      </c>
      <c r="I5406" s="34" t="n">
        <v>-0.137426468618574</v>
      </c>
      <c r="J5406" s="35" t="n">
        <v>3.4</v>
      </c>
      <c r="K5406" s="6" t="n">
        <v>0</v>
      </c>
      <c r="L5406" s="35" t="n">
        <v>-1</v>
      </c>
      <c r="M5406" s="6" t="str">
        <f aca="false">IF(I5406&lt;=0,"Below 0%",IF(I5406&lt;=0.05,"0-5%",IF(I5406&lt;=0.1,"5-10%",IF(I5406&lt;=0.2,"10-20%",IF(I5406&lt;=0.4,"20-40%","Above 40%")))))</f>
        <v>Below 0%</v>
      </c>
      <c r="N5406" s="6" t="str">
        <f aca="false">IF(AND(H5406&gt;=Summary!$B$25,I5406&gt;=Summary!$B$26,I5406&lt;=Summary!$B$27,J5406&gt;=Summary!$B$28,J5406&lt;=Summary!$B$29,F5406*J5406&gt;1),"Yes","No")</f>
        <v>No</v>
      </c>
    </row>
    <row r="5407" customFormat="false" ht="15" hidden="false" customHeight="false" outlineLevel="0" collapsed="false">
      <c r="A5407" s="6" t="s">
        <v>152</v>
      </c>
      <c r="B5407" s="45" t="n">
        <v>43169</v>
      </c>
      <c r="C5407" s="6" t="s">
        <v>176</v>
      </c>
      <c r="D5407" s="6" t="s">
        <v>183</v>
      </c>
      <c r="E5407" s="6" t="s">
        <v>177</v>
      </c>
      <c r="F5407" s="34" t="n">
        <v>0.311764359474182</v>
      </c>
      <c r="G5407" s="34" t="n">
        <v>0.352986381538598</v>
      </c>
      <c r="H5407" s="34" t="n">
        <v>-0.0412220220644158</v>
      </c>
      <c r="I5407" s="34" t="n">
        <v>-0.116780771781441</v>
      </c>
      <c r="J5407" s="35" t="n">
        <v>2.82</v>
      </c>
      <c r="K5407" s="6" t="n">
        <v>0</v>
      </c>
      <c r="L5407" s="35" t="n">
        <v>-1</v>
      </c>
      <c r="M5407" s="6" t="str">
        <f aca="false">IF(I5407&lt;=0,"Below 0%",IF(I5407&lt;=0.05,"0-5%",IF(I5407&lt;=0.1,"5-10%",IF(I5407&lt;=0.2,"10-20%",IF(I5407&lt;=0.4,"20-40%","Above 40%")))))</f>
        <v>Below 0%</v>
      </c>
      <c r="N5407" s="6" t="str">
        <f aca="false">IF(AND(H5407&gt;=Summary!$B$25,I5407&gt;=Summary!$B$26,I5407&lt;=Summary!$B$27,J5407&gt;=Summary!$B$28,J5407&lt;=Summary!$B$29,F5407*J5407&gt;1),"Yes","No")</f>
        <v>No</v>
      </c>
    </row>
    <row r="5408" customFormat="false" ht="15" hidden="false" customHeight="false" outlineLevel="0" collapsed="false">
      <c r="A5408" s="6" t="s">
        <v>152</v>
      </c>
      <c r="B5408" s="45" t="n">
        <v>43169</v>
      </c>
      <c r="C5408" s="6" t="s">
        <v>188</v>
      </c>
      <c r="D5408" s="6" t="s">
        <v>179</v>
      </c>
      <c r="E5408" s="6" t="s">
        <v>187</v>
      </c>
      <c r="F5408" s="34" t="n">
        <v>0.457556664943695</v>
      </c>
      <c r="G5408" s="34" t="n">
        <v>0.349026548672566</v>
      </c>
      <c r="H5408" s="34" t="n">
        <v>0.108530116271129</v>
      </c>
      <c r="I5408" s="34" t="n">
        <v>0.310950890939086</v>
      </c>
      <c r="J5408" s="35" t="n">
        <v>2.85</v>
      </c>
      <c r="K5408" s="6" t="n">
        <v>1</v>
      </c>
      <c r="L5408" s="35" t="n">
        <v>1.85</v>
      </c>
      <c r="M5408" s="6" t="str">
        <f aca="false">IF(I5408&lt;=0,"Below 0%",IF(I5408&lt;=0.05,"0-5%",IF(I5408&lt;=0.1,"5-10%",IF(I5408&lt;=0.2,"10-20%",IF(I5408&lt;=0.4,"20-40%","Above 40%")))))</f>
        <v>20-40%</v>
      </c>
      <c r="N5408" s="6" t="str">
        <f aca="false">IF(AND(H5408&gt;=Summary!$B$25,I5408&gt;=Summary!$B$26,I5408&lt;=Summary!$B$27,J5408&gt;=Summary!$B$28,J5408&lt;=Summary!$B$29,F5408*J5408&gt;1),"Yes","No")</f>
        <v>Yes</v>
      </c>
    </row>
    <row r="5409" customFormat="false" ht="15" hidden="false" customHeight="false" outlineLevel="0" collapsed="false">
      <c r="A5409" s="6" t="s">
        <v>152</v>
      </c>
      <c r="B5409" s="45" t="n">
        <v>43169</v>
      </c>
      <c r="C5409" s="6" t="s">
        <v>188</v>
      </c>
      <c r="D5409" s="6" t="s">
        <v>179</v>
      </c>
      <c r="E5409" s="6" t="s">
        <v>174</v>
      </c>
      <c r="F5409" s="34" t="n">
        <v>0.222099363803864</v>
      </c>
      <c r="G5409" s="34" t="n">
        <v>0.307964601769912</v>
      </c>
      <c r="H5409" s="34" t="n">
        <v>-0.085865237966048</v>
      </c>
      <c r="I5409" s="34" t="n">
        <v>-0.278815284200098</v>
      </c>
      <c r="J5409" s="35" t="n">
        <v>3.23</v>
      </c>
      <c r="K5409" s="6" t="n">
        <v>0</v>
      </c>
      <c r="L5409" s="35" t="n">
        <v>-1</v>
      </c>
      <c r="M5409" s="6" t="str">
        <f aca="false">IF(I5409&lt;=0,"Below 0%",IF(I5409&lt;=0.05,"0-5%",IF(I5409&lt;=0.1,"5-10%",IF(I5409&lt;=0.2,"10-20%",IF(I5409&lt;=0.4,"20-40%","Above 40%")))))</f>
        <v>Below 0%</v>
      </c>
      <c r="N5409" s="6" t="str">
        <f aca="false">IF(AND(H5409&gt;=Summary!$B$25,I5409&gt;=Summary!$B$26,I5409&lt;=Summary!$B$27,J5409&gt;=Summary!$B$28,J5409&lt;=Summary!$B$29,F5409*J5409&gt;1),"Yes","No")</f>
        <v>No</v>
      </c>
    </row>
    <row r="5410" customFormat="false" ht="15" hidden="false" customHeight="false" outlineLevel="0" collapsed="false">
      <c r="A5410" s="6" t="s">
        <v>152</v>
      </c>
      <c r="B5410" s="45" t="n">
        <v>43169</v>
      </c>
      <c r="C5410" s="6" t="s">
        <v>188</v>
      </c>
      <c r="D5410" s="6" t="s">
        <v>179</v>
      </c>
      <c r="E5410" s="6" t="s">
        <v>177</v>
      </c>
      <c r="F5410" s="34" t="n">
        <v>0.320343911647797</v>
      </c>
      <c r="G5410" s="34" t="n">
        <v>0.343008849557522</v>
      </c>
      <c r="H5410" s="34" t="n">
        <v>-0.0226649379097255</v>
      </c>
      <c r="I5410" s="34" t="n">
        <v>-0.0660768313673629</v>
      </c>
      <c r="J5410" s="35" t="n">
        <v>2.9</v>
      </c>
      <c r="K5410" s="6" t="n">
        <v>0</v>
      </c>
      <c r="L5410" s="35" t="n">
        <v>-1</v>
      </c>
      <c r="M5410" s="6" t="str">
        <f aca="false">IF(I5410&lt;=0,"Below 0%",IF(I5410&lt;=0.05,"0-5%",IF(I5410&lt;=0.1,"5-10%",IF(I5410&lt;=0.2,"10-20%",IF(I5410&lt;=0.4,"20-40%","Above 40%")))))</f>
        <v>Below 0%</v>
      </c>
      <c r="N5410" s="6" t="str">
        <f aca="false">IF(AND(H5410&gt;=Summary!$B$25,I5410&gt;=Summary!$B$26,I5410&lt;=Summary!$B$27,J5410&gt;=Summary!$B$28,J5410&lt;=Summary!$B$29,F5410*J5410&gt;1),"Yes","No")</f>
        <v>No</v>
      </c>
    </row>
    <row r="5411" customFormat="false" ht="15" hidden="false" customHeight="false" outlineLevel="0" collapsed="false">
      <c r="A5411" s="6" t="s">
        <v>152</v>
      </c>
      <c r="B5411" s="45" t="n">
        <v>43169</v>
      </c>
      <c r="C5411" s="6" t="s">
        <v>178</v>
      </c>
      <c r="D5411" s="6" t="s">
        <v>195</v>
      </c>
      <c r="E5411" s="6" t="s">
        <v>187</v>
      </c>
      <c r="F5411" s="34" t="n">
        <v>0.292664617300034</v>
      </c>
      <c r="G5411" s="34" t="n">
        <v>0.321131010955849</v>
      </c>
      <c r="H5411" s="34" t="n">
        <v>-0.028466393655815</v>
      </c>
      <c r="I5411" s="34" t="n">
        <v>-0.0886441753821425</v>
      </c>
      <c r="J5411" s="35" t="n">
        <v>3.12</v>
      </c>
      <c r="K5411" s="6" t="n">
        <v>0</v>
      </c>
      <c r="L5411" s="35" t="n">
        <v>-1</v>
      </c>
      <c r="M5411" s="6" t="str">
        <f aca="false">IF(I5411&lt;=0,"Below 0%",IF(I5411&lt;=0.05,"0-5%",IF(I5411&lt;=0.1,"5-10%",IF(I5411&lt;=0.2,"10-20%",IF(I5411&lt;=0.4,"20-40%","Above 40%")))))</f>
        <v>Below 0%</v>
      </c>
      <c r="N5411" s="6" t="str">
        <f aca="false">IF(AND(H5411&gt;=Summary!$B$25,I5411&gt;=Summary!$B$26,I5411&lt;=Summary!$B$27,J5411&gt;=Summary!$B$28,J5411&lt;=Summary!$B$29,F5411*J5411&gt;1),"Yes","No")</f>
        <v>No</v>
      </c>
    </row>
    <row r="5412" customFormat="false" ht="15" hidden="false" customHeight="false" outlineLevel="0" collapsed="false">
      <c r="A5412" s="6" t="s">
        <v>152</v>
      </c>
      <c r="B5412" s="45" t="n">
        <v>43169</v>
      </c>
      <c r="C5412" s="6" t="s">
        <v>178</v>
      </c>
      <c r="D5412" s="6" t="s">
        <v>195</v>
      </c>
      <c r="E5412" s="6" t="s">
        <v>174</v>
      </c>
      <c r="F5412" s="34" t="n">
        <v>0.113527700304985</v>
      </c>
      <c r="G5412" s="34" t="n">
        <v>0.303614773994621</v>
      </c>
      <c r="H5412" s="34" t="n">
        <v>-0.190087073689636</v>
      </c>
      <c r="I5412" s="34" t="n">
        <v>-0.626079789164026</v>
      </c>
      <c r="J5412" s="35" t="n">
        <v>3.3</v>
      </c>
      <c r="K5412" s="6" t="n">
        <v>0</v>
      </c>
      <c r="L5412" s="35" t="n">
        <v>-1</v>
      </c>
      <c r="M5412" s="6" t="str">
        <f aca="false">IF(I5412&lt;=0,"Below 0%",IF(I5412&lt;=0.05,"0-5%",IF(I5412&lt;=0.1,"5-10%",IF(I5412&lt;=0.2,"10-20%",IF(I5412&lt;=0.4,"20-40%","Above 40%")))))</f>
        <v>Below 0%</v>
      </c>
      <c r="N5412" s="6" t="str">
        <f aca="false">IF(AND(H5412&gt;=Summary!$B$25,I5412&gt;=Summary!$B$26,I5412&lt;=Summary!$B$27,J5412&gt;=Summary!$B$28,J5412&lt;=Summary!$B$29,F5412*J5412&gt;1),"Yes","No")</f>
        <v>No</v>
      </c>
    </row>
    <row r="5413" customFormat="false" ht="15" hidden="false" customHeight="false" outlineLevel="0" collapsed="false">
      <c r="A5413" s="6" t="s">
        <v>152</v>
      </c>
      <c r="B5413" s="45" t="n">
        <v>43169</v>
      </c>
      <c r="C5413" s="6" t="s">
        <v>178</v>
      </c>
      <c r="D5413" s="6" t="s">
        <v>195</v>
      </c>
      <c r="E5413" s="6" t="s">
        <v>177</v>
      </c>
      <c r="F5413" s="34" t="n">
        <v>0.593807637691498</v>
      </c>
      <c r="G5413" s="34" t="n">
        <v>0.375254215049531</v>
      </c>
      <c r="H5413" s="34" t="n">
        <v>0.218553422641967</v>
      </c>
      <c r="I5413" s="34" t="n">
        <v>0.582414304428584</v>
      </c>
      <c r="J5413" s="35" t="n">
        <v>2.67</v>
      </c>
      <c r="K5413" s="6" t="n">
        <v>1</v>
      </c>
      <c r="L5413" s="35" t="n">
        <v>1.67</v>
      </c>
      <c r="M5413" s="6" t="str">
        <f aca="false">IF(I5413&lt;=0,"Below 0%",IF(I5413&lt;=0.05,"0-5%",IF(I5413&lt;=0.1,"5-10%",IF(I5413&lt;=0.2,"10-20%",IF(I5413&lt;=0.4,"20-40%","Above 40%")))))</f>
        <v>Above 40%</v>
      </c>
      <c r="N5413" s="6" t="str">
        <f aca="false">IF(AND(H5413&gt;=Summary!$B$25,I5413&gt;=Summary!$B$26,I5413&lt;=Summary!$B$27,J5413&gt;=Summary!$B$28,J5413&lt;=Summary!$B$29,F5413*J5413&gt;1),"Yes","No")</f>
        <v>No</v>
      </c>
    </row>
    <row r="5414" customFormat="false" ht="15" hidden="false" customHeight="false" outlineLevel="0" collapsed="false">
      <c r="A5414" s="6" t="s">
        <v>152</v>
      </c>
      <c r="B5414" s="45" t="n">
        <v>43169</v>
      </c>
      <c r="C5414" s="6" t="s">
        <v>189</v>
      </c>
      <c r="D5414" s="6" t="s">
        <v>196</v>
      </c>
      <c r="E5414" s="6" t="s">
        <v>187</v>
      </c>
      <c r="F5414" s="34" t="n">
        <v>0.384735584259033</v>
      </c>
      <c r="G5414" s="34" t="n">
        <v>0.429865026482146</v>
      </c>
      <c r="H5414" s="34" t="n">
        <v>-0.0451294422231128</v>
      </c>
      <c r="I5414" s="34" t="n">
        <v>-0.10498514520345</v>
      </c>
      <c r="J5414" s="35" t="n">
        <v>2.35</v>
      </c>
      <c r="K5414" s="6" t="n">
        <v>0</v>
      </c>
      <c r="L5414" s="35" t="n">
        <v>-1</v>
      </c>
      <c r="M5414" s="6" t="str">
        <f aca="false">IF(I5414&lt;=0,"Below 0%",IF(I5414&lt;=0.05,"0-5%",IF(I5414&lt;=0.1,"5-10%",IF(I5414&lt;=0.2,"10-20%",IF(I5414&lt;=0.4,"20-40%","Above 40%")))))</f>
        <v>Below 0%</v>
      </c>
      <c r="N5414" s="6" t="str">
        <f aca="false">IF(AND(H5414&gt;=Summary!$B$25,I5414&gt;=Summary!$B$26,I5414&lt;=Summary!$B$27,J5414&gt;=Summary!$B$28,J5414&lt;=Summary!$B$29,F5414*J5414&gt;1),"Yes","No")</f>
        <v>No</v>
      </c>
    </row>
    <row r="5415" customFormat="false" ht="15" hidden="false" customHeight="false" outlineLevel="0" collapsed="false">
      <c r="A5415" s="6" t="s">
        <v>152</v>
      </c>
      <c r="B5415" s="45" t="n">
        <v>43169</v>
      </c>
      <c r="C5415" s="6" t="s">
        <v>189</v>
      </c>
      <c r="D5415" s="6" t="s">
        <v>196</v>
      </c>
      <c r="E5415" s="6" t="s">
        <v>174</v>
      </c>
      <c r="F5415" s="34" t="n">
        <v>0.324878633022308</v>
      </c>
      <c r="G5415" s="34" t="n">
        <v>0.297112591833248</v>
      </c>
      <c r="H5415" s="34" t="n">
        <v>0.0277660411890604</v>
      </c>
      <c r="I5415" s="34" t="n">
        <v>0.093452926440236</v>
      </c>
      <c r="J5415" s="35" t="n">
        <v>3.4</v>
      </c>
      <c r="K5415" s="6" t="n">
        <v>0</v>
      </c>
      <c r="L5415" s="35" t="n">
        <v>-1</v>
      </c>
      <c r="M5415" s="6" t="str">
        <f aca="false">IF(I5415&lt;=0,"Below 0%",IF(I5415&lt;=0.05,"0-5%",IF(I5415&lt;=0.1,"5-10%",IF(I5415&lt;=0.2,"10-20%",IF(I5415&lt;=0.4,"20-40%","Above 40%")))))</f>
        <v>5-10%</v>
      </c>
      <c r="N5415" s="6" t="str">
        <f aca="false">IF(AND(H5415&gt;=Summary!$B$25,I5415&gt;=Summary!$B$26,I5415&lt;=Summary!$B$27,J5415&gt;=Summary!$B$28,J5415&lt;=Summary!$B$29,F5415*J5415&gt;1),"Yes","No")</f>
        <v>No</v>
      </c>
    </row>
    <row r="5416" customFormat="false" ht="15" hidden="false" customHeight="false" outlineLevel="0" collapsed="false">
      <c r="A5416" s="6" t="s">
        <v>152</v>
      </c>
      <c r="B5416" s="45" t="n">
        <v>43169</v>
      </c>
      <c r="C5416" s="6" t="s">
        <v>189</v>
      </c>
      <c r="D5416" s="6" t="s">
        <v>196</v>
      </c>
      <c r="E5416" s="6" t="s">
        <v>177</v>
      </c>
      <c r="F5416" s="34" t="n">
        <v>0.290385782718658</v>
      </c>
      <c r="G5416" s="34" t="n">
        <v>0.273022381684606</v>
      </c>
      <c r="H5416" s="34" t="n">
        <v>0.0173634010340523</v>
      </c>
      <c r="I5416" s="34" t="n">
        <v>0.0635969876422453</v>
      </c>
      <c r="J5416" s="35" t="n">
        <v>3.7</v>
      </c>
      <c r="K5416" s="6" t="n">
        <v>1</v>
      </c>
      <c r="L5416" s="35" t="n">
        <v>2.7</v>
      </c>
      <c r="M5416" s="6" t="str">
        <f aca="false">IF(I5416&lt;=0,"Below 0%",IF(I5416&lt;=0.05,"0-5%",IF(I5416&lt;=0.1,"5-10%",IF(I5416&lt;=0.2,"10-20%",IF(I5416&lt;=0.4,"20-40%","Above 40%")))))</f>
        <v>5-10%</v>
      </c>
      <c r="N5416" s="6" t="str">
        <f aca="false">IF(AND(H5416&gt;=Summary!$B$25,I5416&gt;=Summary!$B$26,I5416&lt;=Summary!$B$27,J5416&gt;=Summary!$B$28,J5416&lt;=Summary!$B$29,F5416*J5416&gt;1),"Yes","No")</f>
        <v>No</v>
      </c>
    </row>
    <row r="5417" customFormat="false" ht="15" hidden="false" customHeight="false" outlineLevel="0" collapsed="false">
      <c r="A5417" s="6" t="s">
        <v>152</v>
      </c>
      <c r="B5417" s="45" t="n">
        <v>43170</v>
      </c>
      <c r="C5417" s="6" t="s">
        <v>185</v>
      </c>
      <c r="D5417" s="6" t="s">
        <v>198</v>
      </c>
      <c r="E5417" s="6" t="s">
        <v>187</v>
      </c>
      <c r="F5417" s="34" t="n">
        <v>0.759320139884949</v>
      </c>
      <c r="G5417" s="34" t="n">
        <v>0.663716814159292</v>
      </c>
      <c r="H5417" s="34" t="n">
        <v>0.0956033257256567</v>
      </c>
      <c r="I5417" s="34" t="n">
        <v>0.144042344093323</v>
      </c>
      <c r="J5417" s="35" t="n">
        <v>1.52</v>
      </c>
      <c r="K5417" s="6" t="n">
        <v>1</v>
      </c>
      <c r="L5417" s="35" t="n">
        <v>0.52</v>
      </c>
      <c r="M5417" s="6" t="str">
        <f aca="false">IF(I5417&lt;=0,"Below 0%",IF(I5417&lt;=0.05,"0-5%",IF(I5417&lt;=0.1,"5-10%",IF(I5417&lt;=0.2,"10-20%",IF(I5417&lt;=0.4,"20-40%","Above 40%")))))</f>
        <v>10-20%</v>
      </c>
      <c r="N5417" s="6" t="str">
        <f aca="false">IF(AND(H5417&gt;=Summary!$B$25,I5417&gt;=Summary!$B$26,I5417&lt;=Summary!$B$27,J5417&gt;=Summary!$B$28,J5417&lt;=Summary!$B$29,F5417*J5417&gt;1),"Yes","No")</f>
        <v>No</v>
      </c>
    </row>
    <row r="5418" customFormat="false" ht="15" hidden="false" customHeight="false" outlineLevel="0" collapsed="false">
      <c r="A5418" s="6" t="s">
        <v>152</v>
      </c>
      <c r="B5418" s="45" t="n">
        <v>43170</v>
      </c>
      <c r="C5418" s="6" t="s">
        <v>185</v>
      </c>
      <c r="D5418" s="6" t="s">
        <v>198</v>
      </c>
      <c r="E5418" s="6" t="s">
        <v>174</v>
      </c>
      <c r="F5418" s="34" t="n">
        <v>0.139788255095482</v>
      </c>
      <c r="G5418" s="34" t="n">
        <v>0.201769911504425</v>
      </c>
      <c r="H5418" s="34" t="n">
        <v>-0.0619816564089429</v>
      </c>
      <c r="I5418" s="34" t="n">
        <v>-0.307189788342568</v>
      </c>
      <c r="J5418" s="35" t="n">
        <v>5</v>
      </c>
      <c r="K5418" s="6" t="n">
        <v>0</v>
      </c>
      <c r="L5418" s="35" t="n">
        <v>-1</v>
      </c>
      <c r="M5418" s="6" t="str">
        <f aca="false">IF(I5418&lt;=0,"Below 0%",IF(I5418&lt;=0.05,"0-5%",IF(I5418&lt;=0.1,"5-10%",IF(I5418&lt;=0.2,"10-20%",IF(I5418&lt;=0.4,"20-40%","Above 40%")))))</f>
        <v>Below 0%</v>
      </c>
      <c r="N5418" s="6" t="str">
        <f aca="false">IF(AND(H5418&gt;=Summary!$B$25,I5418&gt;=Summary!$B$26,I5418&lt;=Summary!$B$27,J5418&gt;=Summary!$B$28,J5418&lt;=Summary!$B$29,F5418*J5418&gt;1),"Yes","No")</f>
        <v>No</v>
      </c>
    </row>
    <row r="5419" customFormat="false" ht="15" hidden="false" customHeight="false" outlineLevel="0" collapsed="false">
      <c r="A5419" s="6" t="s">
        <v>152</v>
      </c>
      <c r="B5419" s="45" t="n">
        <v>43170</v>
      </c>
      <c r="C5419" s="6" t="s">
        <v>185</v>
      </c>
      <c r="D5419" s="6" t="s">
        <v>198</v>
      </c>
      <c r="E5419" s="6" t="s">
        <v>177</v>
      </c>
      <c r="F5419" s="34" t="n">
        <v>0.100891590118408</v>
      </c>
      <c r="G5419" s="34" t="n">
        <v>0.134513274336283</v>
      </c>
      <c r="H5419" s="34" t="n">
        <v>-0.033621684217875</v>
      </c>
      <c r="I5419" s="34" t="n">
        <v>-0.249950678724992</v>
      </c>
      <c r="J5419" s="35" t="n">
        <v>7.5</v>
      </c>
      <c r="K5419" s="6" t="n">
        <v>0</v>
      </c>
      <c r="L5419" s="35" t="n">
        <v>-1</v>
      </c>
      <c r="M5419" s="6" t="str">
        <f aca="false">IF(I5419&lt;=0,"Below 0%",IF(I5419&lt;=0.05,"0-5%",IF(I5419&lt;=0.1,"5-10%",IF(I5419&lt;=0.2,"10-20%",IF(I5419&lt;=0.4,"20-40%","Above 40%")))))</f>
        <v>Below 0%</v>
      </c>
      <c r="N5419" s="6" t="str">
        <f aca="false">IF(AND(H5419&gt;=Summary!$B$25,I5419&gt;=Summary!$B$26,I5419&lt;=Summary!$B$27,J5419&gt;=Summary!$B$28,J5419&lt;=Summary!$B$29,F5419*J5419&gt;1),"Yes","No")</f>
        <v>No</v>
      </c>
    </row>
    <row r="5420" customFormat="false" ht="15" hidden="false" customHeight="false" outlineLevel="0" collapsed="false">
      <c r="A5420" s="6" t="s">
        <v>152</v>
      </c>
      <c r="B5420" s="45" t="n">
        <v>43170</v>
      </c>
      <c r="C5420" s="6" t="s">
        <v>199</v>
      </c>
      <c r="D5420" s="6" t="s">
        <v>181</v>
      </c>
      <c r="E5420" s="6" t="s">
        <v>187</v>
      </c>
      <c r="F5420" s="34" t="n">
        <v>0.175497874617577</v>
      </c>
      <c r="G5420" s="34" t="n">
        <v>0.152680021656741</v>
      </c>
      <c r="H5420" s="34" t="n">
        <v>0.0228178529608359</v>
      </c>
      <c r="I5420" s="34" t="n">
        <v>0.149448845456255</v>
      </c>
      <c r="J5420" s="35" t="n">
        <v>6.5</v>
      </c>
      <c r="K5420" s="6" t="n">
        <v>0</v>
      </c>
      <c r="L5420" s="35" t="n">
        <v>-1</v>
      </c>
      <c r="M5420" s="6" t="str">
        <f aca="false">IF(I5420&lt;=0,"Below 0%",IF(I5420&lt;=0.05,"0-5%",IF(I5420&lt;=0.1,"5-10%",IF(I5420&lt;=0.2,"10-20%",IF(I5420&lt;=0.4,"20-40%","Above 40%")))))</f>
        <v>10-20%</v>
      </c>
      <c r="N5420" s="6" t="str">
        <f aca="false">IF(AND(H5420&gt;=Summary!$B$25,I5420&gt;=Summary!$B$26,I5420&lt;=Summary!$B$27,J5420&gt;=Summary!$B$28,J5420&lt;=Summary!$B$29,F5420*J5420&gt;1),"Yes","No")</f>
        <v>No</v>
      </c>
    </row>
    <row r="5421" customFormat="false" ht="15" hidden="false" customHeight="false" outlineLevel="0" collapsed="false">
      <c r="A5421" s="6" t="s">
        <v>152</v>
      </c>
      <c r="B5421" s="45" t="n">
        <v>43170</v>
      </c>
      <c r="C5421" s="6" t="s">
        <v>199</v>
      </c>
      <c r="D5421" s="6" t="s">
        <v>181</v>
      </c>
      <c r="E5421" s="6" t="s">
        <v>174</v>
      </c>
      <c r="F5421" s="34" t="n">
        <v>0.169230699539185</v>
      </c>
      <c r="G5421" s="34" t="n">
        <v>0.211153221440173</v>
      </c>
      <c r="H5421" s="34" t="n">
        <v>-0.0419225219009887</v>
      </c>
      <c r="I5421" s="34" t="n">
        <v>-0.198540763977246</v>
      </c>
      <c r="J5421" s="35" t="n">
        <v>4.7</v>
      </c>
      <c r="K5421" s="6" t="n">
        <v>0</v>
      </c>
      <c r="L5421" s="35" t="n">
        <v>-1</v>
      </c>
      <c r="M5421" s="6" t="str">
        <f aca="false">IF(I5421&lt;=0,"Below 0%",IF(I5421&lt;=0.05,"0-5%",IF(I5421&lt;=0.1,"5-10%",IF(I5421&lt;=0.2,"10-20%",IF(I5421&lt;=0.4,"20-40%","Above 40%")))))</f>
        <v>Below 0%</v>
      </c>
      <c r="N5421" s="6" t="str">
        <f aca="false">IF(AND(H5421&gt;=Summary!$B$25,I5421&gt;=Summary!$B$26,I5421&lt;=Summary!$B$27,J5421&gt;=Summary!$B$28,J5421&lt;=Summary!$B$29,F5421*J5421&gt;1),"Yes","No")</f>
        <v>No</v>
      </c>
    </row>
    <row r="5422" customFormat="false" ht="15" hidden="false" customHeight="false" outlineLevel="0" collapsed="false">
      <c r="A5422" s="6" t="s">
        <v>152</v>
      </c>
      <c r="B5422" s="45" t="n">
        <v>43170</v>
      </c>
      <c r="C5422" s="6" t="s">
        <v>199</v>
      </c>
      <c r="D5422" s="6" t="s">
        <v>181</v>
      </c>
      <c r="E5422" s="6" t="s">
        <v>177</v>
      </c>
      <c r="F5422" s="34" t="n">
        <v>0.655271410942078</v>
      </c>
      <c r="G5422" s="34" t="n">
        <v>0.636166756903086</v>
      </c>
      <c r="H5422" s="34" t="n">
        <v>0.0191046540389915</v>
      </c>
      <c r="I5422" s="34" t="n">
        <v>0.0300308902212914</v>
      </c>
      <c r="J5422" s="35" t="n">
        <v>1.56</v>
      </c>
      <c r="K5422" s="6" t="n">
        <v>1</v>
      </c>
      <c r="L5422" s="35" t="n">
        <v>0.56</v>
      </c>
      <c r="M5422" s="6" t="str">
        <f aca="false">IF(I5422&lt;=0,"Below 0%",IF(I5422&lt;=0.05,"0-5%",IF(I5422&lt;=0.1,"5-10%",IF(I5422&lt;=0.2,"10-20%",IF(I5422&lt;=0.4,"20-40%","Above 40%")))))</f>
        <v>0-5%</v>
      </c>
      <c r="N5422" s="6" t="str">
        <f aca="false">IF(AND(H5422&gt;=Summary!$B$25,I5422&gt;=Summary!$B$26,I5422&lt;=Summary!$B$27,J5422&gt;=Summary!$B$28,J5422&lt;=Summary!$B$29,F5422*J5422&gt;1),"Yes","No")</f>
        <v>No</v>
      </c>
    </row>
    <row r="5423" customFormat="false" ht="15" hidden="false" customHeight="false" outlineLevel="0" collapsed="false">
      <c r="A5423" s="6" t="s">
        <v>152</v>
      </c>
      <c r="B5423" s="45" t="n">
        <v>43171</v>
      </c>
      <c r="C5423" s="6" t="s">
        <v>192</v>
      </c>
      <c r="D5423" s="6" t="s">
        <v>194</v>
      </c>
      <c r="E5423" s="6" t="s">
        <v>187</v>
      </c>
      <c r="F5423" s="34" t="n">
        <v>0.279303729534149</v>
      </c>
      <c r="G5423" s="34" t="n">
        <v>0.0668722732059576</v>
      </c>
      <c r="H5423" s="34" t="n">
        <v>0.212431456328192</v>
      </c>
      <c r="I5423" s="34" t="n">
        <v>3.17667466864677</v>
      </c>
      <c r="J5423" s="35" t="n">
        <v>15</v>
      </c>
      <c r="K5423" s="6" t="n">
        <v>0</v>
      </c>
      <c r="L5423" s="35" t="n">
        <v>-1</v>
      </c>
      <c r="M5423" s="6" t="str">
        <f aca="false">IF(I5423&lt;=0,"Below 0%",IF(I5423&lt;=0.05,"0-5%",IF(I5423&lt;=0.1,"5-10%",IF(I5423&lt;=0.2,"10-20%",IF(I5423&lt;=0.4,"20-40%","Above 40%")))))</f>
        <v>Above 40%</v>
      </c>
      <c r="N5423" s="6" t="str">
        <f aca="false">IF(AND(H5423&gt;=Summary!$B$25,I5423&gt;=Summary!$B$26,I5423&lt;=Summary!$B$27,J5423&gt;=Summary!$B$28,J5423&lt;=Summary!$B$29,F5423*J5423&gt;1),"Yes","No")</f>
        <v>No</v>
      </c>
    </row>
    <row r="5424" customFormat="false" ht="15" hidden="false" customHeight="false" outlineLevel="0" collapsed="false">
      <c r="A5424" s="6" t="s">
        <v>152</v>
      </c>
      <c r="B5424" s="45" t="n">
        <v>43171</v>
      </c>
      <c r="C5424" s="6" t="s">
        <v>192</v>
      </c>
      <c r="D5424" s="6" t="s">
        <v>194</v>
      </c>
      <c r="E5424" s="6" t="s">
        <v>174</v>
      </c>
      <c r="F5424" s="34" t="n">
        <v>0.149535596370697</v>
      </c>
      <c r="G5424" s="34" t="n">
        <v>0.143297728298481</v>
      </c>
      <c r="H5424" s="34" t="n">
        <v>0.00623786807221649</v>
      </c>
      <c r="I5424" s="34" t="n">
        <v>0.0435308231769271</v>
      </c>
      <c r="J5424" s="35" t="n">
        <v>7</v>
      </c>
      <c r="K5424" s="6" t="n">
        <v>0</v>
      </c>
      <c r="L5424" s="35" t="n">
        <v>-1</v>
      </c>
      <c r="M5424" s="6" t="str">
        <f aca="false">IF(I5424&lt;=0,"Below 0%",IF(I5424&lt;=0.05,"0-5%",IF(I5424&lt;=0.1,"5-10%",IF(I5424&lt;=0.2,"10-20%",IF(I5424&lt;=0.4,"20-40%","Above 40%")))))</f>
        <v>0-5%</v>
      </c>
      <c r="N5424" s="6" t="str">
        <f aca="false">IF(AND(H5424&gt;=Summary!$B$25,I5424&gt;=Summary!$B$26,I5424&lt;=Summary!$B$27,J5424&gt;=Summary!$B$28,J5424&lt;=Summary!$B$29,F5424*J5424&gt;1),"Yes","No")</f>
        <v>No</v>
      </c>
    </row>
    <row r="5425" customFormat="false" ht="15" hidden="false" customHeight="false" outlineLevel="0" collapsed="false">
      <c r="A5425" s="6" t="s">
        <v>152</v>
      </c>
      <c r="B5425" s="45" t="n">
        <v>43171</v>
      </c>
      <c r="C5425" s="6" t="s">
        <v>192</v>
      </c>
      <c r="D5425" s="6" t="s">
        <v>194</v>
      </c>
      <c r="E5425" s="6" t="s">
        <v>177</v>
      </c>
      <c r="F5425" s="34" t="n">
        <v>0.571160674095154</v>
      </c>
      <c r="G5425" s="34" t="n">
        <v>0.789829998495562</v>
      </c>
      <c r="H5425" s="34" t="n">
        <v>-0.218669324400408</v>
      </c>
      <c r="I5425" s="34" t="n">
        <v>-0.27685619034086</v>
      </c>
      <c r="J5425" s="35" t="n">
        <v>1.27</v>
      </c>
      <c r="K5425" s="6" t="n">
        <v>1</v>
      </c>
      <c r="L5425" s="35" t="n">
        <v>0.27</v>
      </c>
      <c r="M5425" s="6" t="str">
        <f aca="false">IF(I5425&lt;=0,"Below 0%",IF(I5425&lt;=0.05,"0-5%",IF(I5425&lt;=0.1,"5-10%",IF(I5425&lt;=0.2,"10-20%",IF(I5425&lt;=0.4,"20-40%","Above 40%")))))</f>
        <v>Below 0%</v>
      </c>
      <c r="N5425" s="6" t="str">
        <f aca="false">IF(AND(H5425&gt;=Summary!$B$25,I5425&gt;=Summary!$B$26,I5425&lt;=Summary!$B$27,J5425&gt;=Summary!$B$28,J5425&lt;=Summary!$B$29,F5425*J5425&gt;1),"Yes","No")</f>
        <v>No</v>
      </c>
    </row>
    <row r="5426" customFormat="false" ht="15" hidden="false" customHeight="false" outlineLevel="0" collapsed="false">
      <c r="A5426" s="6" t="s">
        <v>152</v>
      </c>
      <c r="B5426" s="45" t="n">
        <v>43176</v>
      </c>
      <c r="C5426" s="6" t="s">
        <v>199</v>
      </c>
      <c r="D5426" s="6" t="s">
        <v>178</v>
      </c>
      <c r="E5426" s="6" t="s">
        <v>187</v>
      </c>
      <c r="F5426" s="34" t="n">
        <v>0.621988356113434</v>
      </c>
      <c r="G5426" s="34" t="n">
        <v>0.528727529080014</v>
      </c>
      <c r="H5426" s="34" t="n">
        <v>0.0932608270334198</v>
      </c>
      <c r="I5426" s="34" t="n">
        <v>0.176387310862541</v>
      </c>
      <c r="J5426" s="35" t="n">
        <v>1.91</v>
      </c>
      <c r="K5426" s="6" t="n">
        <v>1</v>
      </c>
      <c r="L5426" s="35" t="n">
        <v>0.91</v>
      </c>
      <c r="M5426" s="6" t="str">
        <f aca="false">IF(I5426&lt;=0,"Below 0%",IF(I5426&lt;=0.05,"0-5%",IF(I5426&lt;=0.1,"5-10%",IF(I5426&lt;=0.2,"10-20%",IF(I5426&lt;=0.4,"20-40%","Above 40%")))))</f>
        <v>10-20%</v>
      </c>
      <c r="N5426" s="6" t="str">
        <f aca="false">IF(AND(H5426&gt;=Summary!$B$25,I5426&gt;=Summary!$B$26,I5426&lt;=Summary!$B$27,J5426&gt;=Summary!$B$28,J5426&lt;=Summary!$B$29,F5426*J5426&gt;1),"Yes","No")</f>
        <v>Yes</v>
      </c>
    </row>
    <row r="5427" customFormat="false" ht="15" hidden="false" customHeight="false" outlineLevel="0" collapsed="false">
      <c r="A5427" s="6" t="s">
        <v>152</v>
      </c>
      <c r="B5427" s="45" t="n">
        <v>43176</v>
      </c>
      <c r="C5427" s="6" t="s">
        <v>199</v>
      </c>
      <c r="D5427" s="6" t="s">
        <v>178</v>
      </c>
      <c r="E5427" s="6" t="s">
        <v>174</v>
      </c>
      <c r="F5427" s="34" t="n">
        <v>0.227532550692558</v>
      </c>
      <c r="G5427" s="34" t="n">
        <v>0.269298554811421</v>
      </c>
      <c r="H5427" s="34" t="n">
        <v>-0.0417660041188622</v>
      </c>
      <c r="I5427" s="34" t="n">
        <v>-0.155091824195304</v>
      </c>
      <c r="J5427" s="35" t="n">
        <v>3.75</v>
      </c>
      <c r="K5427" s="6" t="n">
        <v>0</v>
      </c>
      <c r="L5427" s="35" t="n">
        <v>-1</v>
      </c>
      <c r="M5427" s="6" t="str">
        <f aca="false">IF(I5427&lt;=0,"Below 0%",IF(I5427&lt;=0.05,"0-5%",IF(I5427&lt;=0.1,"5-10%",IF(I5427&lt;=0.2,"10-20%",IF(I5427&lt;=0.4,"20-40%","Above 40%")))))</f>
        <v>Below 0%</v>
      </c>
      <c r="N5427" s="6" t="str">
        <f aca="false">IF(AND(H5427&gt;=Summary!$B$25,I5427&gt;=Summary!$B$26,I5427&lt;=Summary!$B$27,J5427&gt;=Summary!$B$28,J5427&lt;=Summary!$B$29,F5427*J5427&gt;1),"Yes","No")</f>
        <v>No</v>
      </c>
    </row>
    <row r="5428" customFormat="false" ht="15" hidden="false" customHeight="false" outlineLevel="0" collapsed="false">
      <c r="A5428" s="6" t="s">
        <v>152</v>
      </c>
      <c r="B5428" s="45" t="n">
        <v>43176</v>
      </c>
      <c r="C5428" s="6" t="s">
        <v>199</v>
      </c>
      <c r="D5428" s="6" t="s">
        <v>178</v>
      </c>
      <c r="E5428" s="6" t="s">
        <v>177</v>
      </c>
      <c r="F5428" s="34" t="n">
        <v>0.150479078292847</v>
      </c>
      <c r="G5428" s="34" t="n">
        <v>0.201973916108565</v>
      </c>
      <c r="H5428" s="34" t="n">
        <v>-0.0514948378157187</v>
      </c>
      <c r="I5428" s="34" t="n">
        <v>-0.254957861925295</v>
      </c>
      <c r="J5428" s="35" t="n">
        <v>5</v>
      </c>
      <c r="K5428" s="6" t="n">
        <v>0</v>
      </c>
      <c r="L5428" s="35" t="n">
        <v>-1</v>
      </c>
      <c r="M5428" s="6" t="str">
        <f aca="false">IF(I5428&lt;=0,"Below 0%",IF(I5428&lt;=0.05,"0-5%",IF(I5428&lt;=0.1,"5-10%",IF(I5428&lt;=0.2,"10-20%",IF(I5428&lt;=0.4,"20-40%","Above 40%")))))</f>
        <v>Below 0%</v>
      </c>
      <c r="N5428" s="6" t="str">
        <f aca="false">IF(AND(H5428&gt;=Summary!$B$25,I5428&gt;=Summary!$B$26,I5428&lt;=Summary!$B$27,J5428&gt;=Summary!$B$28,J5428&lt;=Summary!$B$29,F5428*J5428&gt;1),"Yes","No")</f>
        <v>No</v>
      </c>
    </row>
    <row r="5429" customFormat="false" ht="15" hidden="false" customHeight="false" outlineLevel="0" collapsed="false">
      <c r="A5429" s="6" t="s">
        <v>152</v>
      </c>
      <c r="B5429" s="45" t="n">
        <v>43176</v>
      </c>
      <c r="C5429" s="6" t="s">
        <v>202</v>
      </c>
      <c r="D5429" s="6" t="s">
        <v>180</v>
      </c>
      <c r="E5429" s="6" t="s">
        <v>187</v>
      </c>
      <c r="F5429" s="34" t="n">
        <v>0.511467516422272</v>
      </c>
      <c r="G5429" s="34" t="n">
        <v>0.33296952087374</v>
      </c>
      <c r="H5429" s="34" t="n">
        <v>0.178497995548532</v>
      </c>
      <c r="I5429" s="34" t="n">
        <v>0.536079083395195</v>
      </c>
      <c r="J5429" s="35" t="n">
        <v>3</v>
      </c>
      <c r="K5429" s="6" t="n">
        <v>0</v>
      </c>
      <c r="L5429" s="35" t="n">
        <v>-1</v>
      </c>
      <c r="M5429" s="6" t="str">
        <f aca="false">IF(I5429&lt;=0,"Below 0%",IF(I5429&lt;=0.05,"0-5%",IF(I5429&lt;=0.1,"5-10%",IF(I5429&lt;=0.2,"10-20%",IF(I5429&lt;=0.4,"20-40%","Above 40%")))))</f>
        <v>Above 40%</v>
      </c>
      <c r="N5429" s="6" t="str">
        <f aca="false">IF(AND(H5429&gt;=Summary!$B$25,I5429&gt;=Summary!$B$26,I5429&lt;=Summary!$B$27,J5429&gt;=Summary!$B$28,J5429&lt;=Summary!$B$29,F5429*J5429&gt;1),"Yes","No")</f>
        <v>No</v>
      </c>
    </row>
    <row r="5430" customFormat="false" ht="15" hidden="false" customHeight="false" outlineLevel="0" collapsed="false">
      <c r="A5430" s="6" t="s">
        <v>152</v>
      </c>
      <c r="B5430" s="45" t="n">
        <v>43176</v>
      </c>
      <c r="C5430" s="6" t="s">
        <v>202</v>
      </c>
      <c r="D5430" s="6" t="s">
        <v>180</v>
      </c>
      <c r="E5430" s="6" t="s">
        <v>174</v>
      </c>
      <c r="F5430" s="34" t="n">
        <v>0.224596455693245</v>
      </c>
      <c r="G5430" s="34" t="n">
        <v>0.306413669515712</v>
      </c>
      <c r="H5430" s="34" t="n">
        <v>-0.0818172138224666</v>
      </c>
      <c r="I5430" s="34" t="n">
        <v>-0.267015547810837</v>
      </c>
      <c r="J5430" s="35" t="n">
        <v>3.26</v>
      </c>
      <c r="K5430" s="6" t="n">
        <v>0</v>
      </c>
      <c r="L5430" s="35" t="n">
        <v>-1</v>
      </c>
      <c r="M5430" s="6" t="str">
        <f aca="false">IF(I5430&lt;=0,"Below 0%",IF(I5430&lt;=0.05,"0-5%",IF(I5430&lt;=0.1,"5-10%",IF(I5430&lt;=0.2,"10-20%",IF(I5430&lt;=0.4,"20-40%","Above 40%")))))</f>
        <v>Below 0%</v>
      </c>
      <c r="N5430" s="6" t="str">
        <f aca="false">IF(AND(H5430&gt;=Summary!$B$25,I5430&gt;=Summary!$B$26,I5430&lt;=Summary!$B$27,J5430&gt;=Summary!$B$28,J5430&lt;=Summary!$B$29,F5430*J5430&gt;1),"Yes","No")</f>
        <v>No</v>
      </c>
    </row>
    <row r="5431" customFormat="false" ht="15" hidden="false" customHeight="false" outlineLevel="0" collapsed="false">
      <c r="A5431" s="6" t="s">
        <v>152</v>
      </c>
      <c r="B5431" s="45" t="n">
        <v>43176</v>
      </c>
      <c r="C5431" s="6" t="s">
        <v>202</v>
      </c>
      <c r="D5431" s="6" t="s">
        <v>180</v>
      </c>
      <c r="E5431" s="6" t="s">
        <v>177</v>
      </c>
      <c r="F5431" s="34" t="n">
        <v>0.263936042785645</v>
      </c>
      <c r="G5431" s="34" t="n">
        <v>0.360616809610549</v>
      </c>
      <c r="H5431" s="34" t="n">
        <v>-0.0966807668249041</v>
      </c>
      <c r="I5431" s="34" t="n">
        <v>-0.268098336650794</v>
      </c>
      <c r="J5431" s="35" t="n">
        <v>2.77</v>
      </c>
      <c r="K5431" s="6" t="n">
        <v>1</v>
      </c>
      <c r="L5431" s="35" t="n">
        <v>1.77</v>
      </c>
      <c r="M5431" s="6" t="str">
        <f aca="false">IF(I5431&lt;=0,"Below 0%",IF(I5431&lt;=0.05,"0-5%",IF(I5431&lt;=0.1,"5-10%",IF(I5431&lt;=0.2,"10-20%",IF(I5431&lt;=0.4,"20-40%","Above 40%")))))</f>
        <v>Below 0%</v>
      </c>
      <c r="N5431" s="6" t="str">
        <f aca="false">IF(AND(H5431&gt;=Summary!$B$25,I5431&gt;=Summary!$B$26,I5431&lt;=Summary!$B$27,J5431&gt;=Summary!$B$28,J5431&lt;=Summary!$B$29,F5431*J5431&gt;1),"Yes","No")</f>
        <v>No</v>
      </c>
    </row>
    <row r="5432" customFormat="false" ht="15" hidden="false" customHeight="false" outlineLevel="0" collapsed="false">
      <c r="A5432" s="6" t="s">
        <v>152</v>
      </c>
      <c r="B5432" s="45" t="n">
        <v>43176</v>
      </c>
      <c r="C5432" s="6" t="s">
        <v>183</v>
      </c>
      <c r="D5432" s="6" t="s">
        <v>198</v>
      </c>
      <c r="E5432" s="6" t="s">
        <v>187</v>
      </c>
      <c r="F5432" s="34" t="n">
        <v>0.777551472187042</v>
      </c>
      <c r="G5432" s="34" t="n">
        <v>0.823413376144282</v>
      </c>
      <c r="H5432" s="34" t="n">
        <v>-0.0458619039572398</v>
      </c>
      <c r="I5432" s="34" t="n">
        <v>-0.0556973025772217</v>
      </c>
      <c r="J5432" s="35" t="n">
        <v>1.22</v>
      </c>
      <c r="K5432" s="6" t="n">
        <v>1</v>
      </c>
      <c r="L5432" s="35" t="n">
        <v>0.22</v>
      </c>
      <c r="M5432" s="6" t="str">
        <f aca="false">IF(I5432&lt;=0,"Below 0%",IF(I5432&lt;=0.05,"0-5%",IF(I5432&lt;=0.1,"5-10%",IF(I5432&lt;=0.2,"10-20%",IF(I5432&lt;=0.4,"20-40%","Above 40%")))))</f>
        <v>Below 0%</v>
      </c>
      <c r="N5432" s="6" t="str">
        <f aca="false">IF(AND(H5432&gt;=Summary!$B$25,I5432&gt;=Summary!$B$26,I5432&lt;=Summary!$B$27,J5432&gt;=Summary!$B$28,J5432&lt;=Summary!$B$29,F5432*J5432&gt;1),"Yes","No")</f>
        <v>No</v>
      </c>
    </row>
    <row r="5433" customFormat="false" ht="15" hidden="false" customHeight="false" outlineLevel="0" collapsed="false">
      <c r="A5433" s="6" t="s">
        <v>152</v>
      </c>
      <c r="B5433" s="45" t="n">
        <v>43176</v>
      </c>
      <c r="C5433" s="6" t="s">
        <v>183</v>
      </c>
      <c r="D5433" s="6" t="s">
        <v>198</v>
      </c>
      <c r="E5433" s="6" t="s">
        <v>174</v>
      </c>
      <c r="F5433" s="34" t="n">
        <v>0.159603595733643</v>
      </c>
      <c r="G5433" s="34" t="n">
        <v>0.123714817598033</v>
      </c>
      <c r="H5433" s="34" t="n">
        <v>0.0358887781356101</v>
      </c>
      <c r="I5433" s="34" t="n">
        <v>0.290092802401552</v>
      </c>
      <c r="J5433" s="35" t="n">
        <v>8.12</v>
      </c>
      <c r="K5433" s="6" t="n">
        <v>0</v>
      </c>
      <c r="L5433" s="35" t="n">
        <v>-1</v>
      </c>
      <c r="M5433" s="6" t="str">
        <f aca="false">IF(I5433&lt;=0,"Below 0%",IF(I5433&lt;=0.05,"0-5%",IF(I5433&lt;=0.1,"5-10%",IF(I5433&lt;=0.2,"10-20%",IF(I5433&lt;=0.4,"20-40%","Above 40%")))))</f>
        <v>20-40%</v>
      </c>
      <c r="N5433" s="6" t="str">
        <f aca="false">IF(AND(H5433&gt;=Summary!$B$25,I5433&gt;=Summary!$B$26,I5433&lt;=Summary!$B$27,J5433&gt;=Summary!$B$28,J5433&lt;=Summary!$B$29,F5433*J5433&gt;1),"Yes","No")</f>
        <v>No</v>
      </c>
    </row>
    <row r="5434" customFormat="false" ht="15" hidden="false" customHeight="false" outlineLevel="0" collapsed="false">
      <c r="A5434" s="6" t="s">
        <v>152</v>
      </c>
      <c r="B5434" s="45" t="n">
        <v>43176</v>
      </c>
      <c r="C5434" s="6" t="s">
        <v>183</v>
      </c>
      <c r="D5434" s="6" t="s">
        <v>198</v>
      </c>
      <c r="E5434" s="6" t="s">
        <v>177</v>
      </c>
      <c r="F5434" s="34" t="n">
        <v>0.0628448873758316</v>
      </c>
      <c r="G5434" s="34" t="n">
        <v>0.0528718062576855</v>
      </c>
      <c r="H5434" s="34" t="n">
        <v>0.00997308111814613</v>
      </c>
      <c r="I5434" s="34" t="n">
        <v>0.188627584795185</v>
      </c>
      <c r="J5434" s="35" t="n">
        <v>19</v>
      </c>
      <c r="K5434" s="6" t="n">
        <v>0</v>
      </c>
      <c r="L5434" s="35" t="n">
        <v>-1</v>
      </c>
      <c r="M5434" s="6" t="str">
        <f aca="false">IF(I5434&lt;=0,"Below 0%",IF(I5434&lt;=0.05,"0-5%",IF(I5434&lt;=0.1,"5-10%",IF(I5434&lt;=0.2,"10-20%",IF(I5434&lt;=0.4,"20-40%","Above 40%")))))</f>
        <v>10-20%</v>
      </c>
      <c r="N5434" s="6" t="str">
        <f aca="false">IF(AND(H5434&gt;=Summary!$B$25,I5434&gt;=Summary!$B$26,I5434&lt;=Summary!$B$27,J5434&gt;=Summary!$B$28,J5434&lt;=Summary!$B$29,F5434*J5434&gt;1),"Yes","No")</f>
        <v>No</v>
      </c>
    </row>
    <row r="5435" customFormat="false" ht="15" hidden="false" customHeight="false" outlineLevel="0" collapsed="false">
      <c r="A5435" s="6" t="s">
        <v>152</v>
      </c>
      <c r="B5435" s="45" t="n">
        <v>43176</v>
      </c>
      <c r="C5435" s="6" t="s">
        <v>192</v>
      </c>
      <c r="D5435" s="6" t="s">
        <v>173</v>
      </c>
      <c r="E5435" s="6" t="s">
        <v>187</v>
      </c>
      <c r="F5435" s="34" t="n">
        <v>0.399663299322128</v>
      </c>
      <c r="G5435" s="34" t="n">
        <v>0.391266375545852</v>
      </c>
      <c r="H5435" s="34" t="n">
        <v>0.00839692377627671</v>
      </c>
      <c r="I5435" s="34" t="n">
        <v>0.0214608877764215</v>
      </c>
      <c r="J5435" s="35" t="n">
        <v>2.55</v>
      </c>
      <c r="K5435" s="6" t="n">
        <v>0</v>
      </c>
      <c r="L5435" s="35" t="n">
        <v>-1</v>
      </c>
      <c r="M5435" s="6" t="str">
        <f aca="false">IF(I5435&lt;=0,"Below 0%",IF(I5435&lt;=0.05,"0-5%",IF(I5435&lt;=0.1,"5-10%",IF(I5435&lt;=0.2,"10-20%",IF(I5435&lt;=0.4,"20-40%","Above 40%")))))</f>
        <v>0-5%</v>
      </c>
      <c r="N5435" s="6" t="str">
        <f aca="false">IF(AND(H5435&gt;=Summary!$B$25,I5435&gt;=Summary!$B$26,I5435&lt;=Summary!$B$27,J5435&gt;=Summary!$B$28,J5435&lt;=Summary!$B$29,F5435*J5435&gt;1),"Yes","No")</f>
        <v>No</v>
      </c>
    </row>
    <row r="5436" customFormat="false" ht="15" hidden="false" customHeight="false" outlineLevel="0" collapsed="false">
      <c r="A5436" s="6" t="s">
        <v>152</v>
      </c>
      <c r="B5436" s="45" t="n">
        <v>43176</v>
      </c>
      <c r="C5436" s="6" t="s">
        <v>192</v>
      </c>
      <c r="D5436" s="6" t="s">
        <v>173</v>
      </c>
      <c r="E5436" s="6" t="s">
        <v>174</v>
      </c>
      <c r="F5436" s="34" t="n">
        <v>0.15353187918663</v>
      </c>
      <c r="G5436" s="34" t="n">
        <v>0.296943231441048</v>
      </c>
      <c r="H5436" s="34" t="n">
        <v>-0.143411352254418</v>
      </c>
      <c r="I5436" s="34" t="n">
        <v>-0.482958818621495</v>
      </c>
      <c r="J5436" s="35" t="n">
        <v>3.36</v>
      </c>
      <c r="K5436" s="6" t="n">
        <v>0</v>
      </c>
      <c r="L5436" s="35" t="n">
        <v>-1</v>
      </c>
      <c r="M5436" s="6" t="str">
        <f aca="false">IF(I5436&lt;=0,"Below 0%",IF(I5436&lt;=0.05,"0-5%",IF(I5436&lt;=0.1,"5-10%",IF(I5436&lt;=0.2,"10-20%",IF(I5436&lt;=0.4,"20-40%","Above 40%")))))</f>
        <v>Below 0%</v>
      </c>
      <c r="N5436" s="6" t="str">
        <f aca="false">IF(AND(H5436&gt;=Summary!$B$25,I5436&gt;=Summary!$B$26,I5436&lt;=Summary!$B$27,J5436&gt;=Summary!$B$28,J5436&lt;=Summary!$B$29,F5436*J5436&gt;1),"Yes","No")</f>
        <v>No</v>
      </c>
    </row>
    <row r="5437" customFormat="false" ht="15" hidden="false" customHeight="false" outlineLevel="0" collapsed="false">
      <c r="A5437" s="6" t="s">
        <v>152</v>
      </c>
      <c r="B5437" s="45" t="n">
        <v>43176</v>
      </c>
      <c r="C5437" s="6" t="s">
        <v>192</v>
      </c>
      <c r="D5437" s="6" t="s">
        <v>173</v>
      </c>
      <c r="E5437" s="6" t="s">
        <v>177</v>
      </c>
      <c r="F5437" s="34" t="n">
        <v>0.446804851293564</v>
      </c>
      <c r="G5437" s="34" t="n">
        <v>0.311790393013101</v>
      </c>
      <c r="H5437" s="34" t="n">
        <v>0.135014458280463</v>
      </c>
      <c r="I5437" s="34" t="n">
        <v>0.433029565073195</v>
      </c>
      <c r="J5437" s="35" t="n">
        <v>3.2</v>
      </c>
      <c r="K5437" s="6" t="n">
        <v>1</v>
      </c>
      <c r="L5437" s="35" t="n">
        <v>2.2</v>
      </c>
      <c r="M5437" s="6" t="str">
        <f aca="false">IF(I5437&lt;=0,"Below 0%",IF(I5437&lt;=0.05,"0-5%",IF(I5437&lt;=0.1,"5-10%",IF(I5437&lt;=0.2,"10-20%",IF(I5437&lt;=0.4,"20-40%","Above 40%")))))</f>
        <v>Above 40%</v>
      </c>
      <c r="N5437" s="6" t="str">
        <f aca="false">IF(AND(H5437&gt;=Summary!$B$25,I5437&gt;=Summary!$B$26,I5437&lt;=Summary!$B$27,J5437&gt;=Summary!$B$28,J5437&lt;=Summary!$B$29,F5437*J5437&gt;1),"Yes","No")</f>
        <v>No</v>
      </c>
    </row>
    <row r="5438" customFormat="false" ht="15" hidden="false" customHeight="false" outlineLevel="0" collapsed="false">
      <c r="A5438" s="6" t="s">
        <v>152</v>
      </c>
      <c r="B5438" s="45" t="n">
        <v>43190</v>
      </c>
      <c r="C5438" s="6" t="s">
        <v>201</v>
      </c>
      <c r="D5438" s="6" t="s">
        <v>195</v>
      </c>
      <c r="E5438" s="6" t="s">
        <v>187</v>
      </c>
      <c r="F5438" s="34" t="n">
        <v>0.498756349086762</v>
      </c>
      <c r="G5438" s="34" t="n">
        <v>0.34482479029381</v>
      </c>
      <c r="H5438" s="34" t="n">
        <v>0.153931558792952</v>
      </c>
      <c r="I5438" s="34" t="n">
        <v>0.446405140018481</v>
      </c>
      <c r="J5438" s="35" t="n">
        <v>2.9</v>
      </c>
      <c r="K5438" s="6" t="n">
        <v>0</v>
      </c>
      <c r="L5438" s="35" t="n">
        <v>-1</v>
      </c>
      <c r="M5438" s="6" t="str">
        <f aca="false">IF(I5438&lt;=0,"Below 0%",IF(I5438&lt;=0.05,"0-5%",IF(I5438&lt;=0.1,"5-10%",IF(I5438&lt;=0.2,"10-20%",IF(I5438&lt;=0.4,"20-40%","Above 40%")))))</f>
        <v>Above 40%</v>
      </c>
      <c r="N5438" s="6" t="str">
        <f aca="false">IF(AND(H5438&gt;=Summary!$B$25,I5438&gt;=Summary!$B$26,I5438&lt;=Summary!$B$27,J5438&gt;=Summary!$B$28,J5438&lt;=Summary!$B$29,F5438*J5438&gt;1),"Yes","No")</f>
        <v>No</v>
      </c>
    </row>
    <row r="5439" customFormat="false" ht="15" hidden="false" customHeight="false" outlineLevel="0" collapsed="false">
      <c r="A5439" s="6" t="s">
        <v>152</v>
      </c>
      <c r="B5439" s="45" t="n">
        <v>43190</v>
      </c>
      <c r="C5439" s="6" t="s">
        <v>201</v>
      </c>
      <c r="D5439" s="6" t="s">
        <v>195</v>
      </c>
      <c r="E5439" s="6" t="s">
        <v>174</v>
      </c>
      <c r="F5439" s="34" t="n">
        <v>0.242712840437889</v>
      </c>
      <c r="G5439" s="34" t="n">
        <v>0.30674597909572</v>
      </c>
      <c r="H5439" s="34" t="n">
        <v>-0.0640331386578313</v>
      </c>
      <c r="I5439" s="34" t="n">
        <v>-0.208749724598182</v>
      </c>
      <c r="J5439" s="35" t="n">
        <v>3.26</v>
      </c>
      <c r="K5439" s="6" t="n">
        <v>0</v>
      </c>
      <c r="L5439" s="35" t="n">
        <v>-1</v>
      </c>
      <c r="M5439" s="6" t="str">
        <f aca="false">IF(I5439&lt;=0,"Below 0%",IF(I5439&lt;=0.05,"0-5%",IF(I5439&lt;=0.1,"5-10%",IF(I5439&lt;=0.2,"10-20%",IF(I5439&lt;=0.4,"20-40%","Above 40%")))))</f>
        <v>Below 0%</v>
      </c>
      <c r="N5439" s="6" t="str">
        <f aca="false">IF(AND(H5439&gt;=Summary!$B$25,I5439&gt;=Summary!$B$26,I5439&lt;=Summary!$B$27,J5439&gt;=Summary!$B$28,J5439&lt;=Summary!$B$29,F5439*J5439&gt;1),"Yes","No")</f>
        <v>No</v>
      </c>
    </row>
    <row r="5440" customFormat="false" ht="15" hidden="false" customHeight="false" outlineLevel="0" collapsed="false">
      <c r="A5440" s="6" t="s">
        <v>152</v>
      </c>
      <c r="B5440" s="45" t="n">
        <v>43190</v>
      </c>
      <c r="C5440" s="6" t="s">
        <v>201</v>
      </c>
      <c r="D5440" s="6" t="s">
        <v>195</v>
      </c>
      <c r="E5440" s="6" t="s">
        <v>177</v>
      </c>
      <c r="F5440" s="34" t="n">
        <v>0.258530825376511</v>
      </c>
      <c r="G5440" s="34" t="n">
        <v>0.34842923061047</v>
      </c>
      <c r="H5440" s="34" t="n">
        <v>-0.0898984052339591</v>
      </c>
      <c r="I5440" s="34" t="n">
        <v>-0.258010515008892</v>
      </c>
      <c r="J5440" s="35" t="n">
        <v>2.87</v>
      </c>
      <c r="K5440" s="6" t="n">
        <v>1</v>
      </c>
      <c r="L5440" s="35" t="n">
        <v>1.87</v>
      </c>
      <c r="M5440" s="6" t="str">
        <f aca="false">IF(I5440&lt;=0,"Below 0%",IF(I5440&lt;=0.05,"0-5%",IF(I5440&lt;=0.1,"5-10%",IF(I5440&lt;=0.2,"10-20%",IF(I5440&lt;=0.4,"20-40%","Above 40%")))))</f>
        <v>Below 0%</v>
      </c>
      <c r="N5440" s="6" t="str">
        <f aca="false">IF(AND(H5440&gt;=Summary!$B$25,I5440&gt;=Summary!$B$26,I5440&lt;=Summary!$B$27,J5440&gt;=Summary!$B$28,J5440&lt;=Summary!$B$29,F5440*J5440&gt;1),"Yes","No")</f>
        <v>No</v>
      </c>
    </row>
    <row r="5441" customFormat="false" ht="15" hidden="false" customHeight="false" outlineLevel="0" collapsed="false">
      <c r="A5441" s="6" t="s">
        <v>152</v>
      </c>
      <c r="B5441" s="45" t="n">
        <v>43190</v>
      </c>
      <c r="C5441" s="6" t="s">
        <v>180</v>
      </c>
      <c r="D5441" s="6" t="s">
        <v>183</v>
      </c>
      <c r="E5441" s="6" t="s">
        <v>187</v>
      </c>
      <c r="F5441" s="34" t="n">
        <v>0.131578043103218</v>
      </c>
      <c r="G5441" s="34" t="n">
        <v>0.141247662173311</v>
      </c>
      <c r="H5441" s="34" t="n">
        <v>-0.00966961907009281</v>
      </c>
      <c r="I5441" s="34" t="n">
        <v>-0.0684586131997582</v>
      </c>
      <c r="J5441" s="35" t="n">
        <v>7.2</v>
      </c>
      <c r="K5441" s="6" t="n">
        <v>0</v>
      </c>
      <c r="L5441" s="35" t="n">
        <v>-1</v>
      </c>
      <c r="M5441" s="6" t="str">
        <f aca="false">IF(I5441&lt;=0,"Below 0%",IF(I5441&lt;=0.05,"0-5%",IF(I5441&lt;=0.1,"5-10%",IF(I5441&lt;=0.2,"10-20%",IF(I5441&lt;=0.4,"20-40%","Above 40%")))))</f>
        <v>Below 0%</v>
      </c>
      <c r="N5441" s="6" t="str">
        <f aca="false">IF(AND(H5441&gt;=Summary!$B$25,I5441&gt;=Summary!$B$26,I5441&lt;=Summary!$B$27,J5441&gt;=Summary!$B$28,J5441&lt;=Summary!$B$29,F5441*J5441&gt;1),"Yes","No")</f>
        <v>No</v>
      </c>
    </row>
    <row r="5442" customFormat="false" ht="15" hidden="false" customHeight="false" outlineLevel="0" collapsed="false">
      <c r="A5442" s="6" t="s">
        <v>152</v>
      </c>
      <c r="B5442" s="45" t="n">
        <v>43190</v>
      </c>
      <c r="C5442" s="6" t="s">
        <v>180</v>
      </c>
      <c r="D5442" s="6" t="s">
        <v>183</v>
      </c>
      <c r="E5442" s="6" t="s">
        <v>174</v>
      </c>
      <c r="F5442" s="34" t="n">
        <v>0.209864720702171</v>
      </c>
      <c r="G5442" s="34" t="n">
        <v>0.210992358433162</v>
      </c>
      <c r="H5442" s="34" t="n">
        <v>-0.00112763773099014</v>
      </c>
      <c r="I5442" s="34" t="n">
        <v>-0.00534444820354652</v>
      </c>
      <c r="J5442" s="35" t="n">
        <v>4.82</v>
      </c>
      <c r="K5442" s="6" t="n">
        <v>0</v>
      </c>
      <c r="L5442" s="35" t="n">
        <v>-1</v>
      </c>
      <c r="M5442" s="6" t="str">
        <f aca="false">IF(I5442&lt;=0,"Below 0%",IF(I5442&lt;=0.05,"0-5%",IF(I5442&lt;=0.1,"5-10%",IF(I5442&lt;=0.2,"10-20%",IF(I5442&lt;=0.4,"20-40%","Above 40%")))))</f>
        <v>Below 0%</v>
      </c>
      <c r="N5442" s="6" t="str">
        <f aca="false">IF(AND(H5442&gt;=Summary!$B$25,I5442&gt;=Summary!$B$26,I5442&lt;=Summary!$B$27,J5442&gt;=Summary!$B$28,J5442&lt;=Summary!$B$29,F5442*J5442&gt;1),"Yes","No")</f>
        <v>No</v>
      </c>
    </row>
    <row r="5443" customFormat="false" ht="15" hidden="false" customHeight="false" outlineLevel="0" collapsed="false">
      <c r="A5443" s="6" t="s">
        <v>152</v>
      </c>
      <c r="B5443" s="45" t="n">
        <v>43190</v>
      </c>
      <c r="C5443" s="6" t="s">
        <v>180</v>
      </c>
      <c r="D5443" s="6" t="s">
        <v>183</v>
      </c>
      <c r="E5443" s="6" t="s">
        <v>177</v>
      </c>
      <c r="F5443" s="34" t="n">
        <v>0.658557236194611</v>
      </c>
      <c r="G5443" s="34" t="n">
        <v>0.647759979393528</v>
      </c>
      <c r="H5443" s="34" t="n">
        <v>0.010797256801083</v>
      </c>
      <c r="I5443" s="34" t="n">
        <v>0.0166686074233733</v>
      </c>
      <c r="J5443" s="35" t="n">
        <v>1.57</v>
      </c>
      <c r="K5443" s="6" t="n">
        <v>1</v>
      </c>
      <c r="L5443" s="35" t="n">
        <v>0.57</v>
      </c>
      <c r="M5443" s="6" t="str">
        <f aca="false">IF(I5443&lt;=0,"Below 0%",IF(I5443&lt;=0.05,"0-5%",IF(I5443&lt;=0.1,"5-10%",IF(I5443&lt;=0.2,"10-20%",IF(I5443&lt;=0.4,"20-40%","Above 40%")))))</f>
        <v>0-5%</v>
      </c>
      <c r="N5443" s="6" t="str">
        <f aca="false">IF(AND(H5443&gt;=Summary!$B$25,I5443&gt;=Summary!$B$26,I5443&lt;=Summary!$B$27,J5443&gt;=Summary!$B$28,J5443&lt;=Summary!$B$29,F5443*J5443&gt;1),"Yes","No")</f>
        <v>No</v>
      </c>
    </row>
    <row r="5444" customFormat="false" ht="15" hidden="false" customHeight="false" outlineLevel="0" collapsed="false">
      <c r="A5444" s="6" t="s">
        <v>152</v>
      </c>
      <c r="B5444" s="45" t="n">
        <v>43190</v>
      </c>
      <c r="C5444" s="6" t="s">
        <v>173</v>
      </c>
      <c r="D5444" s="6" t="s">
        <v>194</v>
      </c>
      <c r="E5444" s="6" t="s">
        <v>187</v>
      </c>
      <c r="F5444" s="34" t="n">
        <v>0.164590939879417</v>
      </c>
      <c r="G5444" s="34" t="n">
        <v>0.0955744468058507</v>
      </c>
      <c r="H5444" s="34" t="n">
        <v>0.0690164930735667</v>
      </c>
      <c r="I5444" s="34" t="n">
        <v>0.722122862126174</v>
      </c>
      <c r="J5444" s="35" t="n">
        <v>10.5</v>
      </c>
      <c r="K5444" s="6" t="n">
        <v>0</v>
      </c>
      <c r="L5444" s="35" t="n">
        <v>-1</v>
      </c>
      <c r="M5444" s="6" t="str">
        <f aca="false">IF(I5444&lt;=0,"Below 0%",IF(I5444&lt;=0.05,"0-5%",IF(I5444&lt;=0.1,"5-10%",IF(I5444&lt;=0.2,"10-20%",IF(I5444&lt;=0.4,"20-40%","Above 40%")))))</f>
        <v>Above 40%</v>
      </c>
      <c r="N5444" s="6" t="str">
        <f aca="false">IF(AND(H5444&gt;=Summary!$B$25,I5444&gt;=Summary!$B$26,I5444&lt;=Summary!$B$27,J5444&gt;=Summary!$B$28,J5444&lt;=Summary!$B$29,F5444*J5444&gt;1),"Yes","No")</f>
        <v>No</v>
      </c>
    </row>
    <row r="5445" customFormat="false" ht="15" hidden="false" customHeight="false" outlineLevel="0" collapsed="false">
      <c r="A5445" s="6" t="s">
        <v>152</v>
      </c>
      <c r="B5445" s="45" t="n">
        <v>43190</v>
      </c>
      <c r="C5445" s="6" t="s">
        <v>173</v>
      </c>
      <c r="D5445" s="6" t="s">
        <v>194</v>
      </c>
      <c r="E5445" s="6" t="s">
        <v>174</v>
      </c>
      <c r="F5445" s="34" t="n">
        <v>0.169361039996147</v>
      </c>
      <c r="G5445" s="34" t="n">
        <v>0.182460307538442</v>
      </c>
      <c r="H5445" s="34" t="n">
        <v>-0.0130992675422951</v>
      </c>
      <c r="I5445" s="34" t="n">
        <v>-0.0717924227960388</v>
      </c>
      <c r="J5445" s="35" t="n">
        <v>5.5</v>
      </c>
      <c r="K5445" s="6" t="n">
        <v>0</v>
      </c>
      <c r="L5445" s="35" t="n">
        <v>-1</v>
      </c>
      <c r="M5445" s="6" t="str">
        <f aca="false">IF(I5445&lt;=0,"Below 0%",IF(I5445&lt;=0.05,"0-5%",IF(I5445&lt;=0.1,"5-10%",IF(I5445&lt;=0.2,"10-20%",IF(I5445&lt;=0.4,"20-40%","Above 40%")))))</f>
        <v>Below 0%</v>
      </c>
      <c r="N5445" s="6" t="str">
        <f aca="false">IF(AND(H5445&gt;=Summary!$B$25,I5445&gt;=Summary!$B$26,I5445&lt;=Summary!$B$27,J5445&gt;=Summary!$B$28,J5445&lt;=Summary!$B$29,F5445*J5445&gt;1),"Yes","No")</f>
        <v>No</v>
      </c>
    </row>
    <row r="5446" customFormat="false" ht="15" hidden="false" customHeight="false" outlineLevel="0" collapsed="false">
      <c r="A5446" s="6" t="s">
        <v>152</v>
      </c>
      <c r="B5446" s="45" t="n">
        <v>43190</v>
      </c>
      <c r="C5446" s="6" t="s">
        <v>173</v>
      </c>
      <c r="D5446" s="6" t="s">
        <v>194</v>
      </c>
      <c r="E5446" s="6" t="s">
        <v>177</v>
      </c>
      <c r="F5446" s="34" t="n">
        <v>0.666047990322113</v>
      </c>
      <c r="G5446" s="34" t="n">
        <v>0.721965245655707</v>
      </c>
      <c r="H5446" s="34" t="n">
        <v>-0.0559172553335939</v>
      </c>
      <c r="I5446" s="34" t="n">
        <v>-0.0774514502880377</v>
      </c>
      <c r="J5446" s="35" t="n">
        <v>1.39</v>
      </c>
      <c r="K5446" s="6" t="n">
        <v>1</v>
      </c>
      <c r="L5446" s="35" t="n">
        <v>0.39</v>
      </c>
      <c r="M5446" s="6" t="str">
        <f aca="false">IF(I5446&lt;=0,"Below 0%",IF(I5446&lt;=0.05,"0-5%",IF(I5446&lt;=0.1,"5-10%",IF(I5446&lt;=0.2,"10-20%",IF(I5446&lt;=0.4,"20-40%","Above 40%")))))</f>
        <v>Below 0%</v>
      </c>
      <c r="N5446" s="6" t="str">
        <f aca="false">IF(AND(H5446&gt;=Summary!$B$25,I5446&gt;=Summary!$B$26,I5446&lt;=Summary!$B$27,J5446&gt;=Summary!$B$28,J5446&lt;=Summary!$B$29,F5446*J5446&gt;1),"Yes","No")</f>
        <v>No</v>
      </c>
    </row>
    <row r="5447" customFormat="false" ht="15" hidden="false" customHeight="false" outlineLevel="0" collapsed="false">
      <c r="A5447" s="6" t="s">
        <v>152</v>
      </c>
      <c r="B5447" s="45" t="n">
        <v>43190</v>
      </c>
      <c r="C5447" s="6" t="s">
        <v>176</v>
      </c>
      <c r="D5447" s="6" t="s">
        <v>175</v>
      </c>
      <c r="E5447" s="6" t="s">
        <v>187</v>
      </c>
      <c r="F5447" s="34" t="n">
        <v>0.835273027420044</v>
      </c>
      <c r="G5447" s="34" t="n">
        <v>0.7924291308524</v>
      </c>
      <c r="H5447" s="34" t="n">
        <v>0.0428438965676439</v>
      </c>
      <c r="I5447" s="34" t="n">
        <v>0.0540665340275384</v>
      </c>
      <c r="J5447" s="35" t="n">
        <v>1.29</v>
      </c>
      <c r="K5447" s="6" t="n">
        <v>1</v>
      </c>
      <c r="L5447" s="35" t="n">
        <v>0.29</v>
      </c>
      <c r="M5447" s="6" t="str">
        <f aca="false">IF(I5447&lt;=0,"Below 0%",IF(I5447&lt;=0.05,"0-5%",IF(I5447&lt;=0.1,"5-10%",IF(I5447&lt;=0.2,"10-20%",IF(I5447&lt;=0.4,"20-40%","Above 40%")))))</f>
        <v>5-10%</v>
      </c>
      <c r="N5447" s="6" t="str">
        <f aca="false">IF(AND(H5447&gt;=Summary!$B$25,I5447&gt;=Summary!$B$26,I5447&lt;=Summary!$B$27,J5447&gt;=Summary!$B$28,J5447&lt;=Summary!$B$29,F5447*J5447&gt;1),"Yes","No")</f>
        <v>No</v>
      </c>
    </row>
    <row r="5448" customFormat="false" ht="15" hidden="false" customHeight="false" outlineLevel="0" collapsed="false">
      <c r="A5448" s="6" t="s">
        <v>152</v>
      </c>
      <c r="B5448" s="45" t="n">
        <v>43190</v>
      </c>
      <c r="C5448" s="6" t="s">
        <v>176</v>
      </c>
      <c r="D5448" s="6" t="s">
        <v>175</v>
      </c>
      <c r="E5448" s="6" t="s">
        <v>174</v>
      </c>
      <c r="F5448" s="34" t="n">
        <v>0.107312820851803</v>
      </c>
      <c r="G5448" s="34" t="n">
        <v>0.145617318917321</v>
      </c>
      <c r="H5448" s="34" t="n">
        <v>-0.0383044980655186</v>
      </c>
      <c r="I5448" s="34" t="n">
        <v>-0.263049054537717</v>
      </c>
      <c r="J5448" s="35" t="n">
        <v>7.02</v>
      </c>
      <c r="K5448" s="6" t="n">
        <v>0</v>
      </c>
      <c r="L5448" s="35" t="n">
        <v>-1</v>
      </c>
      <c r="M5448" s="6" t="str">
        <f aca="false">IF(I5448&lt;=0,"Below 0%",IF(I5448&lt;=0.05,"0-5%",IF(I5448&lt;=0.1,"5-10%",IF(I5448&lt;=0.2,"10-20%",IF(I5448&lt;=0.4,"20-40%","Above 40%")))))</f>
        <v>Below 0%</v>
      </c>
      <c r="N5448" s="6" t="str">
        <f aca="false">IF(AND(H5448&gt;=Summary!$B$25,I5448&gt;=Summary!$B$26,I5448&lt;=Summary!$B$27,J5448&gt;=Summary!$B$28,J5448&lt;=Summary!$B$29,F5448*J5448&gt;1),"Yes","No")</f>
        <v>No</v>
      </c>
    </row>
    <row r="5449" customFormat="false" ht="15" hidden="false" customHeight="false" outlineLevel="0" collapsed="false">
      <c r="A5449" s="6" t="s">
        <v>152</v>
      </c>
      <c r="B5449" s="45" t="n">
        <v>43190</v>
      </c>
      <c r="C5449" s="6" t="s">
        <v>176</v>
      </c>
      <c r="D5449" s="6" t="s">
        <v>175</v>
      </c>
      <c r="E5449" s="6" t="s">
        <v>177</v>
      </c>
      <c r="F5449" s="34" t="n">
        <v>0.0574141517281532</v>
      </c>
      <c r="G5449" s="34" t="n">
        <v>0.0619535502302786</v>
      </c>
      <c r="H5449" s="34" t="n">
        <v>-0.00453939850212533</v>
      </c>
      <c r="I5449" s="34" t="n">
        <v>-0.0732709987604033</v>
      </c>
      <c r="J5449" s="35" t="n">
        <v>16.5</v>
      </c>
      <c r="K5449" s="6" t="n">
        <v>0</v>
      </c>
      <c r="L5449" s="35" t="n">
        <v>-1</v>
      </c>
      <c r="M5449" s="6" t="str">
        <f aca="false">IF(I5449&lt;=0,"Below 0%",IF(I5449&lt;=0.05,"0-5%",IF(I5449&lt;=0.1,"5-10%",IF(I5449&lt;=0.2,"10-20%",IF(I5449&lt;=0.4,"20-40%","Above 40%")))))</f>
        <v>Below 0%</v>
      </c>
      <c r="N5449" s="6" t="str">
        <f aca="false">IF(AND(H5449&gt;=Summary!$B$25,I5449&gt;=Summary!$B$26,I5449&lt;=Summary!$B$27,J5449&gt;=Summary!$B$28,J5449&lt;=Summary!$B$29,F5449*J5449&gt;1),"Yes","No")</f>
        <v>No</v>
      </c>
    </row>
    <row r="5450" customFormat="false" ht="15" hidden="false" customHeight="false" outlineLevel="0" collapsed="false">
      <c r="A5450" s="6" t="s">
        <v>152</v>
      </c>
      <c r="B5450" s="45" t="n">
        <v>43190</v>
      </c>
      <c r="C5450" s="6" t="s">
        <v>188</v>
      </c>
      <c r="D5450" s="6" t="s">
        <v>202</v>
      </c>
      <c r="E5450" s="6" t="s">
        <v>187</v>
      </c>
      <c r="F5450" s="34" t="n">
        <v>0.567793846130371</v>
      </c>
      <c r="G5450" s="34" t="n">
        <v>0.552720269619644</v>
      </c>
      <c r="H5450" s="34" t="n">
        <v>0.0150735765107274</v>
      </c>
      <c r="I5450" s="34" t="n">
        <v>0.0272716188264641</v>
      </c>
      <c r="J5450" s="35" t="n">
        <v>1.8</v>
      </c>
      <c r="K5450" s="6" t="n">
        <v>1</v>
      </c>
      <c r="L5450" s="35" t="n">
        <v>0.8</v>
      </c>
      <c r="M5450" s="6" t="str">
        <f aca="false">IF(I5450&lt;=0,"Below 0%",IF(I5450&lt;=0.05,"0-5%",IF(I5450&lt;=0.1,"5-10%",IF(I5450&lt;=0.2,"10-20%",IF(I5450&lt;=0.4,"20-40%","Above 40%")))))</f>
        <v>0-5%</v>
      </c>
      <c r="N5450" s="6" t="str">
        <f aca="false">IF(AND(H5450&gt;=Summary!$B$25,I5450&gt;=Summary!$B$26,I5450&lt;=Summary!$B$27,J5450&gt;=Summary!$B$28,J5450&lt;=Summary!$B$29,F5450*J5450&gt;1),"Yes","No")</f>
        <v>No</v>
      </c>
    </row>
    <row r="5451" customFormat="false" ht="15" hidden="false" customHeight="false" outlineLevel="0" collapsed="false">
      <c r="A5451" s="6" t="s">
        <v>152</v>
      </c>
      <c r="B5451" s="45" t="n">
        <v>43190</v>
      </c>
      <c r="C5451" s="6" t="s">
        <v>188</v>
      </c>
      <c r="D5451" s="6" t="s">
        <v>202</v>
      </c>
      <c r="E5451" s="6" t="s">
        <v>174</v>
      </c>
      <c r="F5451" s="34" t="n">
        <v>0.19896636903286</v>
      </c>
      <c r="G5451" s="34" t="n">
        <v>0.269619643716899</v>
      </c>
      <c r="H5451" s="34" t="n">
        <v>-0.0706532746840396</v>
      </c>
      <c r="I5451" s="34" t="n">
        <v>-0.262047949140625</v>
      </c>
      <c r="J5451" s="35" t="n">
        <v>3.69</v>
      </c>
      <c r="K5451" s="6" t="n">
        <v>0</v>
      </c>
      <c r="L5451" s="35" t="n">
        <v>-1</v>
      </c>
      <c r="M5451" s="6" t="str">
        <f aca="false">IF(I5451&lt;=0,"Below 0%",IF(I5451&lt;=0.05,"0-5%",IF(I5451&lt;=0.1,"5-10%",IF(I5451&lt;=0.2,"10-20%",IF(I5451&lt;=0.4,"20-40%","Above 40%")))))</f>
        <v>Below 0%</v>
      </c>
      <c r="N5451" s="6" t="str">
        <f aca="false">IF(AND(H5451&gt;=Summary!$B$25,I5451&gt;=Summary!$B$26,I5451&lt;=Summary!$B$27,J5451&gt;=Summary!$B$28,J5451&lt;=Summary!$B$29,F5451*J5451&gt;1),"Yes","No")</f>
        <v>No</v>
      </c>
    </row>
    <row r="5452" customFormat="false" ht="15" hidden="false" customHeight="false" outlineLevel="0" collapsed="false">
      <c r="A5452" s="6" t="s">
        <v>152</v>
      </c>
      <c r="B5452" s="45" t="n">
        <v>43190</v>
      </c>
      <c r="C5452" s="6" t="s">
        <v>188</v>
      </c>
      <c r="D5452" s="6" t="s">
        <v>202</v>
      </c>
      <c r="E5452" s="6" t="s">
        <v>177</v>
      </c>
      <c r="F5452" s="34" t="n">
        <v>0.233239740133286</v>
      </c>
      <c r="G5452" s="34" t="n">
        <v>0.177660086663457</v>
      </c>
      <c r="H5452" s="34" t="n">
        <v>0.0555796534698286</v>
      </c>
      <c r="I5452" s="34" t="n">
        <v>0.312842656522585</v>
      </c>
      <c r="J5452" s="35" t="n">
        <v>5.6</v>
      </c>
      <c r="K5452" s="6" t="n">
        <v>0</v>
      </c>
      <c r="L5452" s="35" t="n">
        <v>-1</v>
      </c>
      <c r="M5452" s="6" t="str">
        <f aca="false">IF(I5452&lt;=0,"Below 0%",IF(I5452&lt;=0.05,"0-5%",IF(I5452&lt;=0.1,"5-10%",IF(I5452&lt;=0.2,"10-20%",IF(I5452&lt;=0.4,"20-40%","Above 40%")))))</f>
        <v>20-40%</v>
      </c>
      <c r="N5452" s="6" t="str">
        <f aca="false">IF(AND(H5452&gt;=Summary!$B$25,I5452&gt;=Summary!$B$26,I5452&lt;=Summary!$B$27,J5452&gt;=Summary!$B$28,J5452&lt;=Summary!$B$29,F5452*J5452&gt;1),"Yes","No")</f>
        <v>No</v>
      </c>
    </row>
    <row r="5453" customFormat="false" ht="15" hidden="false" customHeight="false" outlineLevel="0" collapsed="false">
      <c r="A5453" s="6" t="s">
        <v>152</v>
      </c>
      <c r="B5453" s="45" t="n">
        <v>43190</v>
      </c>
      <c r="C5453" s="6" t="s">
        <v>198</v>
      </c>
      <c r="D5453" s="6" t="s">
        <v>199</v>
      </c>
      <c r="E5453" s="6" t="s">
        <v>187</v>
      </c>
      <c r="F5453" s="34" t="n">
        <v>0.429657548666</v>
      </c>
      <c r="G5453" s="34" t="n">
        <v>0.411603963378554</v>
      </c>
      <c r="H5453" s="34" t="n">
        <v>0.0180535852874461</v>
      </c>
      <c r="I5453" s="34" t="n">
        <v>0.0438615438472882</v>
      </c>
      <c r="J5453" s="35" t="n">
        <v>2.42</v>
      </c>
      <c r="K5453" s="6" t="n">
        <v>0</v>
      </c>
      <c r="L5453" s="35" t="n">
        <v>-1</v>
      </c>
      <c r="M5453" s="6" t="str">
        <f aca="false">IF(I5453&lt;=0,"Below 0%",IF(I5453&lt;=0.05,"0-5%",IF(I5453&lt;=0.1,"5-10%",IF(I5453&lt;=0.2,"10-20%",IF(I5453&lt;=0.4,"20-40%","Above 40%")))))</f>
        <v>0-5%</v>
      </c>
      <c r="N5453" s="6" t="str">
        <f aca="false">IF(AND(H5453&gt;=Summary!$B$25,I5453&gt;=Summary!$B$26,I5453&lt;=Summary!$B$27,J5453&gt;=Summary!$B$28,J5453&lt;=Summary!$B$29,F5453*J5453&gt;1),"Yes","No")</f>
        <v>No</v>
      </c>
    </row>
    <row r="5454" customFormat="false" ht="15" hidden="false" customHeight="false" outlineLevel="0" collapsed="false">
      <c r="A5454" s="6" t="s">
        <v>152</v>
      </c>
      <c r="B5454" s="45" t="n">
        <v>43190</v>
      </c>
      <c r="C5454" s="6" t="s">
        <v>198</v>
      </c>
      <c r="D5454" s="6" t="s">
        <v>199</v>
      </c>
      <c r="E5454" s="6" t="s">
        <v>174</v>
      </c>
      <c r="F5454" s="34" t="n">
        <v>0.268585056066513</v>
      </c>
      <c r="G5454" s="34" t="n">
        <v>0.283783929166981</v>
      </c>
      <c r="H5454" s="34" t="n">
        <v>-0.0151988731004674</v>
      </c>
      <c r="I5454" s="34" t="n">
        <v>-0.0535579063447398</v>
      </c>
      <c r="J5454" s="35" t="n">
        <v>3.51</v>
      </c>
      <c r="K5454" s="6" t="n">
        <v>1</v>
      </c>
      <c r="L5454" s="35" t="n">
        <v>2.51</v>
      </c>
      <c r="M5454" s="6" t="str">
        <f aca="false">IF(I5454&lt;=0,"Below 0%",IF(I5454&lt;=0.05,"0-5%",IF(I5454&lt;=0.1,"5-10%",IF(I5454&lt;=0.2,"10-20%",IF(I5454&lt;=0.4,"20-40%","Above 40%")))))</f>
        <v>Below 0%</v>
      </c>
      <c r="N5454" s="6" t="str">
        <f aca="false">IF(AND(H5454&gt;=Summary!$B$25,I5454&gt;=Summary!$B$26,I5454&lt;=Summary!$B$27,J5454&gt;=Summary!$B$28,J5454&lt;=Summary!$B$29,F5454*J5454&gt;1),"Yes","No")</f>
        <v>No</v>
      </c>
    </row>
    <row r="5455" customFormat="false" ht="15" hidden="false" customHeight="false" outlineLevel="0" collapsed="false">
      <c r="A5455" s="6" t="s">
        <v>152</v>
      </c>
      <c r="B5455" s="45" t="n">
        <v>43190</v>
      </c>
      <c r="C5455" s="6" t="s">
        <v>198</v>
      </c>
      <c r="D5455" s="6" t="s">
        <v>199</v>
      </c>
      <c r="E5455" s="6" t="s">
        <v>177</v>
      </c>
      <c r="F5455" s="34" t="n">
        <v>0.301757395267487</v>
      </c>
      <c r="G5455" s="34" t="n">
        <v>0.304612107454465</v>
      </c>
      <c r="H5455" s="34" t="n">
        <v>-0.00285471218697869</v>
      </c>
      <c r="I5455" s="34" t="n">
        <v>-0.00937163073009306</v>
      </c>
      <c r="J5455" s="35" t="n">
        <v>3.27</v>
      </c>
      <c r="K5455" s="6" t="n">
        <v>0</v>
      </c>
      <c r="L5455" s="35" t="n">
        <v>-1</v>
      </c>
      <c r="M5455" s="6" t="str">
        <f aca="false">IF(I5455&lt;=0,"Below 0%",IF(I5455&lt;=0.05,"0-5%",IF(I5455&lt;=0.1,"5-10%",IF(I5455&lt;=0.2,"10-20%",IF(I5455&lt;=0.4,"20-40%","Above 40%")))))</f>
        <v>Below 0%</v>
      </c>
      <c r="N5455" s="6" t="str">
        <f aca="false">IF(AND(H5455&gt;=Summary!$B$25,I5455&gt;=Summary!$B$26,I5455&lt;=Summary!$B$27,J5455&gt;=Summary!$B$28,J5455&lt;=Summary!$B$29,F5455*J5455&gt;1),"Yes","No")</f>
        <v>No</v>
      </c>
    </row>
    <row r="5456" customFormat="false" ht="15" hidden="false" customHeight="false" outlineLevel="0" collapsed="false">
      <c r="A5456" s="6" t="s">
        <v>152</v>
      </c>
      <c r="B5456" s="45" t="n">
        <v>43190</v>
      </c>
      <c r="C5456" s="6" t="s">
        <v>178</v>
      </c>
      <c r="D5456" s="6" t="s">
        <v>196</v>
      </c>
      <c r="E5456" s="6" t="s">
        <v>187</v>
      </c>
      <c r="F5456" s="34" t="n">
        <v>0.409684270620346</v>
      </c>
      <c r="G5456" s="34" t="n">
        <v>0.369758223756381</v>
      </c>
      <c r="H5456" s="34" t="n">
        <v>0.0399260468639653</v>
      </c>
      <c r="I5456" s="34" t="n">
        <v>0.107978793435223</v>
      </c>
      <c r="J5456" s="35" t="n">
        <v>2.71</v>
      </c>
      <c r="K5456" s="6" t="n">
        <v>0</v>
      </c>
      <c r="L5456" s="35" t="n">
        <v>-1</v>
      </c>
      <c r="M5456" s="6" t="str">
        <f aca="false">IF(I5456&lt;=0,"Below 0%",IF(I5456&lt;=0.05,"0-5%",IF(I5456&lt;=0.1,"5-10%",IF(I5456&lt;=0.2,"10-20%",IF(I5456&lt;=0.4,"20-40%","Above 40%")))))</f>
        <v>10-20%</v>
      </c>
      <c r="N5456" s="6" t="str">
        <f aca="false">IF(AND(H5456&gt;=Summary!$B$25,I5456&gt;=Summary!$B$26,I5456&lt;=Summary!$B$27,J5456&gt;=Summary!$B$28,J5456&lt;=Summary!$B$29,F5456*J5456&gt;1),"Yes","No")</f>
        <v>Yes</v>
      </c>
    </row>
    <row r="5457" customFormat="false" ht="15" hidden="false" customHeight="false" outlineLevel="0" collapsed="false">
      <c r="A5457" s="6" t="s">
        <v>152</v>
      </c>
      <c r="B5457" s="45" t="n">
        <v>43190</v>
      </c>
      <c r="C5457" s="6" t="s">
        <v>178</v>
      </c>
      <c r="D5457" s="6" t="s">
        <v>196</v>
      </c>
      <c r="E5457" s="6" t="s">
        <v>174</v>
      </c>
      <c r="F5457" s="34" t="n">
        <v>0.281145572662354</v>
      </c>
      <c r="G5457" s="34" t="n">
        <v>0.313138995743685</v>
      </c>
      <c r="H5457" s="34" t="n">
        <v>-0.0319934230813315</v>
      </c>
      <c r="I5457" s="34" t="n">
        <v>-0.102170037958221</v>
      </c>
      <c r="J5457" s="35" t="n">
        <v>3.2</v>
      </c>
      <c r="K5457" s="6" t="n">
        <v>0</v>
      </c>
      <c r="L5457" s="35" t="n">
        <v>-1</v>
      </c>
      <c r="M5457" s="6" t="str">
        <f aca="false">IF(I5457&lt;=0,"Below 0%",IF(I5457&lt;=0.05,"0-5%",IF(I5457&lt;=0.1,"5-10%",IF(I5457&lt;=0.2,"10-20%",IF(I5457&lt;=0.4,"20-40%","Above 40%")))))</f>
        <v>Below 0%</v>
      </c>
      <c r="N5457" s="6" t="str">
        <f aca="false">IF(AND(H5457&gt;=Summary!$B$25,I5457&gt;=Summary!$B$26,I5457&lt;=Summary!$B$27,J5457&gt;=Summary!$B$28,J5457&lt;=Summary!$B$29,F5457*J5457&gt;1),"Yes","No")</f>
        <v>No</v>
      </c>
    </row>
    <row r="5458" customFormat="false" ht="15" hidden="false" customHeight="false" outlineLevel="0" collapsed="false">
      <c r="A5458" s="6" t="s">
        <v>152</v>
      </c>
      <c r="B5458" s="45" t="n">
        <v>43190</v>
      </c>
      <c r="C5458" s="6" t="s">
        <v>178</v>
      </c>
      <c r="D5458" s="6" t="s">
        <v>196</v>
      </c>
      <c r="E5458" s="6" t="s">
        <v>177</v>
      </c>
      <c r="F5458" s="34" t="n">
        <v>0.309170216321945</v>
      </c>
      <c r="G5458" s="34" t="n">
        <v>0.317102780499934</v>
      </c>
      <c r="H5458" s="34" t="n">
        <v>-0.00793256417798893</v>
      </c>
      <c r="I5458" s="34" t="n">
        <v>-0.0250157509356516</v>
      </c>
      <c r="J5458" s="35" t="n">
        <v>3.16</v>
      </c>
      <c r="K5458" s="6" t="n">
        <v>1</v>
      </c>
      <c r="L5458" s="35" t="n">
        <v>2.16</v>
      </c>
      <c r="M5458" s="6" t="str">
        <f aca="false">IF(I5458&lt;=0,"Below 0%",IF(I5458&lt;=0.05,"0-5%",IF(I5458&lt;=0.1,"5-10%",IF(I5458&lt;=0.2,"10-20%",IF(I5458&lt;=0.4,"20-40%","Above 40%")))))</f>
        <v>Below 0%</v>
      </c>
      <c r="N5458" s="6" t="str">
        <f aca="false">IF(AND(H5458&gt;=Summary!$B$25,I5458&gt;=Summary!$B$26,I5458&lt;=Summary!$B$27,J5458&gt;=Summary!$B$28,J5458&lt;=Summary!$B$29,F5458*J5458&gt;1),"Yes","No")</f>
        <v>No</v>
      </c>
    </row>
    <row r="5459" customFormat="false" ht="15" hidden="false" customHeight="false" outlineLevel="0" collapsed="false">
      <c r="A5459" s="6" t="s">
        <v>152</v>
      </c>
      <c r="B5459" s="45" t="n">
        <v>43190</v>
      </c>
      <c r="C5459" s="6" t="s">
        <v>189</v>
      </c>
      <c r="D5459" s="6" t="s">
        <v>179</v>
      </c>
      <c r="E5459" s="6" t="s">
        <v>187</v>
      </c>
      <c r="F5459" s="34" t="n">
        <v>0.414921849966049</v>
      </c>
      <c r="G5459" s="34" t="n">
        <v>0.336256777903126</v>
      </c>
      <c r="H5459" s="34" t="n">
        <v>0.0786650720629232</v>
      </c>
      <c r="I5459" s="34" t="n">
        <v>0.233943454027821</v>
      </c>
      <c r="J5459" s="35" t="n">
        <v>2.99</v>
      </c>
      <c r="K5459" s="6" t="n">
        <v>1</v>
      </c>
      <c r="L5459" s="35" t="n">
        <v>1.99</v>
      </c>
      <c r="M5459" s="6" t="str">
        <f aca="false">IF(I5459&lt;=0,"Below 0%",IF(I5459&lt;=0.05,"0-5%",IF(I5459&lt;=0.1,"5-10%",IF(I5459&lt;=0.2,"10-20%",IF(I5459&lt;=0.4,"20-40%","Above 40%")))))</f>
        <v>20-40%</v>
      </c>
      <c r="N5459" s="6" t="str">
        <f aca="false">IF(AND(H5459&gt;=Summary!$B$25,I5459&gt;=Summary!$B$26,I5459&lt;=Summary!$B$27,J5459&gt;=Summary!$B$28,J5459&lt;=Summary!$B$29,F5459*J5459&gt;1),"Yes","No")</f>
        <v>Yes</v>
      </c>
    </row>
    <row r="5460" customFormat="false" ht="15" hidden="false" customHeight="false" outlineLevel="0" collapsed="false">
      <c r="A5460" s="6" t="s">
        <v>152</v>
      </c>
      <c r="B5460" s="45" t="n">
        <v>43190</v>
      </c>
      <c r="C5460" s="6" t="s">
        <v>189</v>
      </c>
      <c r="D5460" s="6" t="s">
        <v>179</v>
      </c>
      <c r="E5460" s="6" t="s">
        <v>174</v>
      </c>
      <c r="F5460" s="34" t="n">
        <v>0.34750697016716</v>
      </c>
      <c r="G5460" s="34" t="n">
        <v>0.304669019978893</v>
      </c>
      <c r="H5460" s="34" t="n">
        <v>0.0428379501882671</v>
      </c>
      <c r="I5460" s="34" t="n">
        <v>0.140604877355876</v>
      </c>
      <c r="J5460" s="35" t="n">
        <v>3.3</v>
      </c>
      <c r="K5460" s="6" t="n">
        <v>0</v>
      </c>
      <c r="L5460" s="35" t="n">
        <v>-1</v>
      </c>
      <c r="M5460" s="6" t="str">
        <f aca="false">IF(I5460&lt;=0,"Below 0%",IF(I5460&lt;=0.05,"0-5%",IF(I5460&lt;=0.1,"5-10%",IF(I5460&lt;=0.2,"10-20%",IF(I5460&lt;=0.4,"20-40%","Above 40%")))))</f>
        <v>10-20%</v>
      </c>
      <c r="N5460" s="6" t="str">
        <f aca="false">IF(AND(H5460&gt;=Summary!$B$25,I5460&gt;=Summary!$B$26,I5460&lt;=Summary!$B$27,J5460&gt;=Summary!$B$28,J5460&lt;=Summary!$B$29,F5460*J5460&gt;1),"Yes","No")</f>
        <v>Yes</v>
      </c>
    </row>
    <row r="5461" customFormat="false" ht="15" hidden="false" customHeight="false" outlineLevel="0" collapsed="false">
      <c r="A5461" s="6" t="s">
        <v>152</v>
      </c>
      <c r="B5461" s="45" t="n">
        <v>43190</v>
      </c>
      <c r="C5461" s="6" t="s">
        <v>189</v>
      </c>
      <c r="D5461" s="6" t="s">
        <v>179</v>
      </c>
      <c r="E5461" s="6" t="s">
        <v>177</v>
      </c>
      <c r="F5461" s="34" t="n">
        <v>0.237571150064468</v>
      </c>
      <c r="G5461" s="34" t="n">
        <v>0.359074202117981</v>
      </c>
      <c r="H5461" s="34" t="n">
        <v>-0.121503052053513</v>
      </c>
      <c r="I5461" s="34" t="n">
        <v>-0.338378673089944</v>
      </c>
      <c r="J5461" s="35" t="n">
        <v>2.8</v>
      </c>
      <c r="K5461" s="6" t="n">
        <v>0</v>
      </c>
      <c r="L5461" s="35" t="n">
        <v>-1</v>
      </c>
      <c r="M5461" s="6" t="str">
        <f aca="false">IF(I5461&lt;=0,"Below 0%",IF(I5461&lt;=0.05,"0-5%",IF(I5461&lt;=0.1,"5-10%",IF(I5461&lt;=0.2,"10-20%",IF(I5461&lt;=0.4,"20-40%","Above 40%")))))</f>
        <v>Below 0%</v>
      </c>
      <c r="N5461" s="6" t="str">
        <f aca="false">IF(AND(H5461&gt;=Summary!$B$25,I5461&gt;=Summary!$B$26,I5461&lt;=Summary!$B$27,J5461&gt;=Summary!$B$28,J5461&lt;=Summary!$B$29,F5461*J5461&gt;1),"Yes","No")</f>
        <v>No</v>
      </c>
    </row>
    <row r="5462" customFormat="false" ht="15" hidden="false" customHeight="false" outlineLevel="0" collapsed="false">
      <c r="A5462" s="6" t="s">
        <v>152</v>
      </c>
      <c r="B5462" s="45" t="n">
        <v>43191</v>
      </c>
      <c r="C5462" s="6" t="s">
        <v>185</v>
      </c>
      <c r="D5462" s="6" t="s">
        <v>192</v>
      </c>
      <c r="E5462" s="6" t="s">
        <v>187</v>
      </c>
      <c r="F5462" s="34" t="n">
        <v>0.839751541614533</v>
      </c>
      <c r="G5462" s="34" t="n">
        <v>0.745023540100768</v>
      </c>
      <c r="H5462" s="34" t="n">
        <v>0.0947280015137644</v>
      </c>
      <c r="I5462" s="34" t="n">
        <v>0.127147662342256</v>
      </c>
      <c r="J5462" s="35" t="n">
        <v>1.35</v>
      </c>
      <c r="K5462" s="6" t="n">
        <v>1</v>
      </c>
      <c r="L5462" s="35" t="n">
        <v>0.35</v>
      </c>
      <c r="M5462" s="6" t="str">
        <f aca="false">IF(I5462&lt;=0,"Below 0%",IF(I5462&lt;=0.05,"0-5%",IF(I5462&lt;=0.1,"5-10%",IF(I5462&lt;=0.2,"10-20%",IF(I5462&lt;=0.4,"20-40%","Above 40%")))))</f>
        <v>10-20%</v>
      </c>
      <c r="N5462" s="6" t="str">
        <f aca="false">IF(AND(H5462&gt;=Summary!$B$25,I5462&gt;=Summary!$B$26,I5462&lt;=Summary!$B$27,J5462&gt;=Summary!$B$28,J5462&lt;=Summary!$B$29,F5462*J5462&gt;1),"Yes","No")</f>
        <v>No</v>
      </c>
    </row>
    <row r="5463" customFormat="false" ht="15" hidden="false" customHeight="false" outlineLevel="0" collapsed="false">
      <c r="A5463" s="6" t="s">
        <v>152</v>
      </c>
      <c r="B5463" s="45" t="n">
        <v>43191</v>
      </c>
      <c r="C5463" s="6" t="s">
        <v>185</v>
      </c>
      <c r="D5463" s="6" t="s">
        <v>192</v>
      </c>
      <c r="E5463" s="6" t="s">
        <v>174</v>
      </c>
      <c r="F5463" s="34" t="n">
        <v>0.11265379190445</v>
      </c>
      <c r="G5463" s="34" t="n">
        <v>0.163541752705047</v>
      </c>
      <c r="H5463" s="34" t="n">
        <v>-0.0508879608005972</v>
      </c>
      <c r="I5463" s="34" t="n">
        <v>-0.31116188960244</v>
      </c>
      <c r="J5463" s="35" t="n">
        <v>6.15</v>
      </c>
      <c r="K5463" s="6" t="n">
        <v>0</v>
      </c>
      <c r="L5463" s="35" t="n">
        <v>-1</v>
      </c>
      <c r="M5463" s="6" t="str">
        <f aca="false">IF(I5463&lt;=0,"Below 0%",IF(I5463&lt;=0.05,"0-5%",IF(I5463&lt;=0.1,"5-10%",IF(I5463&lt;=0.2,"10-20%",IF(I5463&lt;=0.4,"20-40%","Above 40%")))))</f>
        <v>Below 0%</v>
      </c>
      <c r="N5463" s="6" t="str">
        <f aca="false">IF(AND(H5463&gt;=Summary!$B$25,I5463&gt;=Summary!$B$26,I5463&lt;=Summary!$B$27,J5463&gt;=Summary!$B$28,J5463&lt;=Summary!$B$29,F5463*J5463&gt;1),"Yes","No")</f>
        <v>No</v>
      </c>
    </row>
    <row r="5464" customFormat="false" ht="15" hidden="false" customHeight="false" outlineLevel="0" collapsed="false">
      <c r="A5464" s="6" t="s">
        <v>152</v>
      </c>
      <c r="B5464" s="45" t="n">
        <v>43191</v>
      </c>
      <c r="C5464" s="6" t="s">
        <v>185</v>
      </c>
      <c r="D5464" s="6" t="s">
        <v>192</v>
      </c>
      <c r="E5464" s="6" t="s">
        <v>177</v>
      </c>
      <c r="F5464" s="34" t="n">
        <v>0.0475946962833405</v>
      </c>
      <c r="G5464" s="34" t="n">
        <v>0.0914347071941852</v>
      </c>
      <c r="H5464" s="34" t="n">
        <v>-0.0438400109108447</v>
      </c>
      <c r="I5464" s="34" t="n">
        <v>-0.479467942274252</v>
      </c>
      <c r="J5464" s="35" t="n">
        <v>11</v>
      </c>
      <c r="K5464" s="6" t="n">
        <v>0</v>
      </c>
      <c r="L5464" s="35" t="n">
        <v>-1</v>
      </c>
      <c r="M5464" s="6" t="str">
        <f aca="false">IF(I5464&lt;=0,"Below 0%",IF(I5464&lt;=0.05,"0-5%",IF(I5464&lt;=0.1,"5-10%",IF(I5464&lt;=0.2,"10-20%",IF(I5464&lt;=0.4,"20-40%","Above 40%")))))</f>
        <v>Below 0%</v>
      </c>
      <c r="N5464" s="6" t="str">
        <f aca="false">IF(AND(H5464&gt;=Summary!$B$25,I5464&gt;=Summary!$B$26,I5464&lt;=Summary!$B$27,J5464&gt;=Summary!$B$28,J5464&lt;=Summary!$B$29,F5464*J5464&gt;1),"Yes","No")</f>
        <v>No</v>
      </c>
    </row>
    <row r="5465" customFormat="false" ht="15" hidden="false" customHeight="false" outlineLevel="0" collapsed="false">
      <c r="A5465" s="6" t="s">
        <v>152</v>
      </c>
      <c r="B5465" s="45" t="n">
        <v>43191</v>
      </c>
      <c r="C5465" s="6" t="s">
        <v>190</v>
      </c>
      <c r="D5465" s="6" t="s">
        <v>181</v>
      </c>
      <c r="E5465" s="6" t="s">
        <v>187</v>
      </c>
      <c r="F5465" s="34" t="n">
        <v>0.526490747928619</v>
      </c>
      <c r="G5465" s="34" t="n">
        <v>0.399998560716188</v>
      </c>
      <c r="H5465" s="34" t="n">
        <v>0.126492187212432</v>
      </c>
      <c r="I5465" s="34" t="n">
        <v>0.316231605898658</v>
      </c>
      <c r="J5465" s="35" t="n">
        <v>2.5</v>
      </c>
      <c r="K5465" s="6" t="n">
        <v>0</v>
      </c>
      <c r="L5465" s="35" t="n">
        <v>-1</v>
      </c>
      <c r="M5465" s="6" t="str">
        <f aca="false">IF(I5465&lt;=0,"Below 0%",IF(I5465&lt;=0.05,"0-5%",IF(I5465&lt;=0.1,"5-10%",IF(I5465&lt;=0.2,"10-20%",IF(I5465&lt;=0.4,"20-40%","Above 40%")))))</f>
        <v>20-40%</v>
      </c>
      <c r="N5465" s="6" t="str">
        <f aca="false">IF(AND(H5465&gt;=Summary!$B$25,I5465&gt;=Summary!$B$26,I5465&lt;=Summary!$B$27,J5465&gt;=Summary!$B$28,J5465&lt;=Summary!$B$29,F5465*J5465&gt;1),"Yes","No")</f>
        <v>Yes</v>
      </c>
    </row>
    <row r="5466" customFormat="false" ht="15" hidden="false" customHeight="false" outlineLevel="0" collapsed="false">
      <c r="A5466" s="6" t="s">
        <v>152</v>
      </c>
      <c r="B5466" s="45" t="n">
        <v>43191</v>
      </c>
      <c r="C5466" s="6" t="s">
        <v>190</v>
      </c>
      <c r="D5466" s="6" t="s">
        <v>181</v>
      </c>
      <c r="E5466" s="6" t="s">
        <v>174</v>
      </c>
      <c r="F5466" s="34" t="n">
        <v>0.245483323931694</v>
      </c>
      <c r="G5466" s="34" t="n">
        <v>0.293254076771399</v>
      </c>
      <c r="H5466" s="34" t="n">
        <v>-0.0477707528397044</v>
      </c>
      <c r="I5466" s="34" t="n">
        <v>-0.162898853327599</v>
      </c>
      <c r="J5466" s="35" t="n">
        <v>3.41</v>
      </c>
      <c r="K5466" s="6" t="n">
        <v>0</v>
      </c>
      <c r="L5466" s="35" t="n">
        <v>-1</v>
      </c>
      <c r="M5466" s="6" t="str">
        <f aca="false">IF(I5466&lt;=0,"Below 0%",IF(I5466&lt;=0.05,"0-5%",IF(I5466&lt;=0.1,"5-10%",IF(I5466&lt;=0.2,"10-20%",IF(I5466&lt;=0.4,"20-40%","Above 40%")))))</f>
        <v>Below 0%</v>
      </c>
      <c r="N5466" s="6" t="str">
        <f aca="false">IF(AND(H5466&gt;=Summary!$B$25,I5466&gt;=Summary!$B$26,I5466&lt;=Summary!$B$27,J5466&gt;=Summary!$B$28,J5466&lt;=Summary!$B$29,F5466*J5466&gt;1),"Yes","No")</f>
        <v>No</v>
      </c>
    </row>
    <row r="5467" customFormat="false" ht="15" hidden="false" customHeight="false" outlineLevel="0" collapsed="false">
      <c r="A5467" s="6" t="s">
        <v>152</v>
      </c>
      <c r="B5467" s="45" t="n">
        <v>43191</v>
      </c>
      <c r="C5467" s="6" t="s">
        <v>190</v>
      </c>
      <c r="D5467" s="6" t="s">
        <v>181</v>
      </c>
      <c r="E5467" s="6" t="s">
        <v>177</v>
      </c>
      <c r="F5467" s="34" t="n">
        <v>0.228025913238525</v>
      </c>
      <c r="G5467" s="34" t="n">
        <v>0.306747362512414</v>
      </c>
      <c r="H5467" s="34" t="n">
        <v>-0.0787214492738884</v>
      </c>
      <c r="I5467" s="34" t="n">
        <v>-0.256632848051636</v>
      </c>
      <c r="J5467" s="35" t="n">
        <v>3.26</v>
      </c>
      <c r="K5467" s="6" t="n">
        <v>1</v>
      </c>
      <c r="L5467" s="35" t="n">
        <v>2.26</v>
      </c>
      <c r="M5467" s="6" t="str">
        <f aca="false">IF(I5467&lt;=0,"Below 0%",IF(I5467&lt;=0.05,"0-5%",IF(I5467&lt;=0.1,"5-10%",IF(I5467&lt;=0.2,"10-20%",IF(I5467&lt;=0.4,"20-40%","Above 40%")))))</f>
        <v>Below 0%</v>
      </c>
      <c r="N5467" s="6" t="str">
        <f aca="false">IF(AND(H5467&gt;=Summary!$B$25,I5467&gt;=Summary!$B$26,I5467&lt;=Summary!$B$27,J5467&gt;=Summary!$B$28,J5467&lt;=Summary!$B$29,F5467*J5467&gt;1),"Yes","No")</f>
        <v>No</v>
      </c>
    </row>
    <row r="5468" customFormat="false" ht="15" hidden="false" customHeight="false" outlineLevel="0" collapsed="false">
      <c r="A5468" s="6" t="s">
        <v>152</v>
      </c>
      <c r="B5468" s="45" t="n">
        <v>43197</v>
      </c>
      <c r="C5468" s="6" t="s">
        <v>199</v>
      </c>
      <c r="D5468" s="6" t="s">
        <v>180</v>
      </c>
      <c r="E5468" s="6" t="s">
        <v>187</v>
      </c>
      <c r="F5468" s="34" t="n">
        <v>0.577655971050263</v>
      </c>
      <c r="G5468" s="34" t="n">
        <v>0.396200857870803</v>
      </c>
      <c r="H5468" s="34" t="n">
        <v>0.181455113179459</v>
      </c>
      <c r="I5468" s="34" t="n">
        <v>0.45798768370822</v>
      </c>
      <c r="J5468" s="35" t="n">
        <v>2.53</v>
      </c>
      <c r="K5468" s="6" t="n">
        <v>0</v>
      </c>
      <c r="L5468" s="35" t="n">
        <v>-1</v>
      </c>
      <c r="M5468" s="6" t="str">
        <f aca="false">IF(I5468&lt;=0,"Below 0%",IF(I5468&lt;=0.05,"0-5%",IF(I5468&lt;=0.1,"5-10%",IF(I5468&lt;=0.2,"10-20%",IF(I5468&lt;=0.4,"20-40%","Above 40%")))))</f>
        <v>Above 40%</v>
      </c>
      <c r="N5468" s="6" t="str">
        <f aca="false">IF(AND(H5468&gt;=Summary!$B$25,I5468&gt;=Summary!$B$26,I5468&lt;=Summary!$B$27,J5468&gt;=Summary!$B$28,J5468&lt;=Summary!$B$29,F5468*J5468&gt;1),"Yes","No")</f>
        <v>No</v>
      </c>
    </row>
    <row r="5469" customFormat="false" ht="15" hidden="false" customHeight="false" outlineLevel="0" collapsed="false">
      <c r="A5469" s="6" t="s">
        <v>152</v>
      </c>
      <c r="B5469" s="45" t="n">
        <v>43197</v>
      </c>
      <c r="C5469" s="6" t="s">
        <v>199</v>
      </c>
      <c r="D5469" s="6" t="s">
        <v>180</v>
      </c>
      <c r="E5469" s="6" t="s">
        <v>174</v>
      </c>
      <c r="F5469" s="34" t="n">
        <v>0.259057998657227</v>
      </c>
      <c r="G5469" s="34" t="n">
        <v>0.285580675331377</v>
      </c>
      <c r="H5469" s="34" t="n">
        <v>-0.0265226766741502</v>
      </c>
      <c r="I5469" s="34" t="n">
        <v>-0.0928727990553784</v>
      </c>
      <c r="J5469" s="35" t="n">
        <v>3.51</v>
      </c>
      <c r="K5469" s="6" t="n">
        <v>1</v>
      </c>
      <c r="L5469" s="35" t="n">
        <v>2.51</v>
      </c>
      <c r="M5469" s="6" t="str">
        <f aca="false">IF(I5469&lt;=0,"Below 0%",IF(I5469&lt;=0.05,"0-5%",IF(I5469&lt;=0.1,"5-10%",IF(I5469&lt;=0.2,"10-20%",IF(I5469&lt;=0.4,"20-40%","Above 40%")))))</f>
        <v>Below 0%</v>
      </c>
      <c r="N5469" s="6" t="str">
        <f aca="false">IF(AND(H5469&gt;=Summary!$B$25,I5469&gt;=Summary!$B$26,I5469&lt;=Summary!$B$27,J5469&gt;=Summary!$B$28,J5469&lt;=Summary!$B$29,F5469*J5469&gt;1),"Yes","No")</f>
        <v>No</v>
      </c>
    </row>
    <row r="5470" customFormat="false" ht="15" hidden="false" customHeight="false" outlineLevel="0" collapsed="false">
      <c r="A5470" s="6" t="s">
        <v>152</v>
      </c>
      <c r="B5470" s="45" t="n">
        <v>43197</v>
      </c>
      <c r="C5470" s="6" t="s">
        <v>199</v>
      </c>
      <c r="D5470" s="6" t="s">
        <v>180</v>
      </c>
      <c r="E5470" s="6" t="s">
        <v>177</v>
      </c>
      <c r="F5470" s="34" t="n">
        <v>0.163286045193672</v>
      </c>
      <c r="G5470" s="34" t="n">
        <v>0.31821846679782</v>
      </c>
      <c r="H5470" s="34" t="n">
        <v>-0.154932421604148</v>
      </c>
      <c r="I5470" s="34" t="n">
        <v>-0.486874389042243</v>
      </c>
      <c r="J5470" s="35" t="n">
        <v>3.15</v>
      </c>
      <c r="K5470" s="6" t="n">
        <v>0</v>
      </c>
      <c r="L5470" s="35" t="n">
        <v>-1</v>
      </c>
      <c r="M5470" s="6" t="str">
        <f aca="false">IF(I5470&lt;=0,"Below 0%",IF(I5470&lt;=0.05,"0-5%",IF(I5470&lt;=0.1,"5-10%",IF(I5470&lt;=0.2,"10-20%",IF(I5470&lt;=0.4,"20-40%","Above 40%")))))</f>
        <v>Below 0%</v>
      </c>
      <c r="N5470" s="6" t="str">
        <f aca="false">IF(AND(H5470&gt;=Summary!$B$25,I5470&gt;=Summary!$B$26,I5470&lt;=Summary!$B$27,J5470&gt;=Summary!$B$28,J5470&lt;=Summary!$B$29,F5470*J5470&gt;1),"Yes","No")</f>
        <v>No</v>
      </c>
    </row>
    <row r="5471" customFormat="false" ht="15" hidden="false" customHeight="false" outlineLevel="0" collapsed="false">
      <c r="A5471" s="6" t="s">
        <v>152</v>
      </c>
      <c r="B5471" s="45" t="n">
        <v>43197</v>
      </c>
      <c r="C5471" s="6" t="s">
        <v>201</v>
      </c>
      <c r="D5471" s="6" t="s">
        <v>202</v>
      </c>
      <c r="E5471" s="6" t="s">
        <v>187</v>
      </c>
      <c r="F5471" s="34" t="n">
        <v>0.559535503387451</v>
      </c>
      <c r="G5471" s="34" t="n">
        <v>0.525606469002696</v>
      </c>
      <c r="H5471" s="34" t="n">
        <v>0.0339290343847557</v>
      </c>
      <c r="I5471" s="34" t="n">
        <v>0.0645521628550994</v>
      </c>
      <c r="J5471" s="35" t="n">
        <v>1.92</v>
      </c>
      <c r="K5471" s="6" t="n">
        <v>0</v>
      </c>
      <c r="L5471" s="35" t="n">
        <v>-1</v>
      </c>
      <c r="M5471" s="6" t="str">
        <f aca="false">IF(I5471&lt;=0,"Below 0%",IF(I5471&lt;=0.05,"0-5%",IF(I5471&lt;=0.1,"5-10%",IF(I5471&lt;=0.2,"10-20%",IF(I5471&lt;=0.4,"20-40%","Above 40%")))))</f>
        <v>5-10%</v>
      </c>
      <c r="N5471" s="6" t="str">
        <f aca="false">IF(AND(H5471&gt;=Summary!$B$25,I5471&gt;=Summary!$B$26,I5471&lt;=Summary!$B$27,J5471&gt;=Summary!$B$28,J5471&lt;=Summary!$B$29,F5471*J5471&gt;1),"Yes","No")</f>
        <v>No</v>
      </c>
    </row>
    <row r="5472" customFormat="false" ht="15" hidden="false" customHeight="false" outlineLevel="0" collapsed="false">
      <c r="A5472" s="6" t="s">
        <v>152</v>
      </c>
      <c r="B5472" s="45" t="n">
        <v>43197</v>
      </c>
      <c r="C5472" s="6" t="s">
        <v>201</v>
      </c>
      <c r="D5472" s="6" t="s">
        <v>202</v>
      </c>
      <c r="E5472" s="6" t="s">
        <v>174</v>
      </c>
      <c r="F5472" s="34" t="n">
        <v>0.208094075322151</v>
      </c>
      <c r="G5472" s="34" t="n">
        <v>0.280323450134771</v>
      </c>
      <c r="H5472" s="34" t="n">
        <v>-0.0722293748126197</v>
      </c>
      <c r="I5472" s="34" t="n">
        <v>-0.257664404379634</v>
      </c>
      <c r="J5472" s="35" t="n">
        <v>3.6</v>
      </c>
      <c r="K5472" s="6" t="n">
        <v>1</v>
      </c>
      <c r="L5472" s="35" t="n">
        <v>2.6</v>
      </c>
      <c r="M5472" s="6" t="str">
        <f aca="false">IF(I5472&lt;=0,"Below 0%",IF(I5472&lt;=0.05,"0-5%",IF(I5472&lt;=0.1,"5-10%",IF(I5472&lt;=0.2,"10-20%",IF(I5472&lt;=0.4,"20-40%","Above 40%")))))</f>
        <v>Below 0%</v>
      </c>
      <c r="N5472" s="6" t="str">
        <f aca="false">IF(AND(H5472&gt;=Summary!$B$25,I5472&gt;=Summary!$B$26,I5472&lt;=Summary!$B$27,J5472&gt;=Summary!$B$28,J5472&lt;=Summary!$B$29,F5472*J5472&gt;1),"Yes","No")</f>
        <v>No</v>
      </c>
    </row>
    <row r="5473" customFormat="false" ht="15" hidden="false" customHeight="false" outlineLevel="0" collapsed="false">
      <c r="A5473" s="6" t="s">
        <v>152</v>
      </c>
      <c r="B5473" s="45" t="n">
        <v>43197</v>
      </c>
      <c r="C5473" s="6" t="s">
        <v>201</v>
      </c>
      <c r="D5473" s="6" t="s">
        <v>202</v>
      </c>
      <c r="E5473" s="6" t="s">
        <v>177</v>
      </c>
      <c r="F5473" s="34" t="n">
        <v>0.232370421290398</v>
      </c>
      <c r="G5473" s="34" t="n">
        <v>0.194070080862534</v>
      </c>
      <c r="H5473" s="34" t="n">
        <v>0.038300340427864</v>
      </c>
      <c r="I5473" s="34" t="n">
        <v>0.197353143038021</v>
      </c>
      <c r="J5473" s="35" t="n">
        <v>5.2</v>
      </c>
      <c r="K5473" s="6" t="n">
        <v>0</v>
      </c>
      <c r="L5473" s="35" t="n">
        <v>-1</v>
      </c>
      <c r="M5473" s="6" t="str">
        <f aca="false">IF(I5473&lt;=0,"Below 0%",IF(I5473&lt;=0.05,"0-5%",IF(I5473&lt;=0.1,"5-10%",IF(I5473&lt;=0.2,"10-20%",IF(I5473&lt;=0.4,"20-40%","Above 40%")))))</f>
        <v>10-20%</v>
      </c>
      <c r="N5473" s="6" t="str">
        <f aca="false">IF(AND(H5473&gt;=Summary!$B$25,I5473&gt;=Summary!$B$26,I5473&lt;=Summary!$B$27,J5473&gt;=Summary!$B$28,J5473&lt;=Summary!$B$29,F5473*J5473&gt;1),"Yes","No")</f>
        <v>No</v>
      </c>
    </row>
    <row r="5474" customFormat="false" ht="15" hidden="false" customHeight="false" outlineLevel="0" collapsed="false">
      <c r="A5474" s="6" t="s">
        <v>152</v>
      </c>
      <c r="B5474" s="45" t="n">
        <v>43197</v>
      </c>
      <c r="C5474" s="6" t="s">
        <v>173</v>
      </c>
      <c r="D5474" s="6" t="s">
        <v>183</v>
      </c>
      <c r="E5474" s="6" t="s">
        <v>187</v>
      </c>
      <c r="F5474" s="34" t="n">
        <v>0.17120398581028</v>
      </c>
      <c r="G5474" s="34" t="n">
        <v>0.231081627799962</v>
      </c>
      <c r="H5474" s="34" t="n">
        <v>-0.0598776419896825</v>
      </c>
      <c r="I5474" s="34" t="n">
        <v>-0.259119007251914</v>
      </c>
      <c r="J5474" s="35" t="n">
        <v>4.33</v>
      </c>
      <c r="K5474" s="6" t="n">
        <v>0</v>
      </c>
      <c r="L5474" s="35" t="n">
        <v>-1</v>
      </c>
      <c r="M5474" s="6" t="str">
        <f aca="false">IF(I5474&lt;=0,"Below 0%",IF(I5474&lt;=0.05,"0-5%",IF(I5474&lt;=0.1,"5-10%",IF(I5474&lt;=0.2,"10-20%",IF(I5474&lt;=0.4,"20-40%","Above 40%")))))</f>
        <v>Below 0%</v>
      </c>
      <c r="N5474" s="6" t="str">
        <f aca="false">IF(AND(H5474&gt;=Summary!$B$25,I5474&gt;=Summary!$B$26,I5474&lt;=Summary!$B$27,J5474&gt;=Summary!$B$28,J5474&lt;=Summary!$B$29,F5474*J5474&gt;1),"Yes","No")</f>
        <v>No</v>
      </c>
    </row>
    <row r="5475" customFormat="false" ht="15" hidden="false" customHeight="false" outlineLevel="0" collapsed="false">
      <c r="A5475" s="6" t="s">
        <v>152</v>
      </c>
      <c r="B5475" s="45" t="n">
        <v>43197</v>
      </c>
      <c r="C5475" s="6" t="s">
        <v>173</v>
      </c>
      <c r="D5475" s="6" t="s">
        <v>183</v>
      </c>
      <c r="E5475" s="6" t="s">
        <v>174</v>
      </c>
      <c r="F5475" s="34" t="n">
        <v>0.133606344461441</v>
      </c>
      <c r="G5475" s="34" t="n">
        <v>0.266112619248361</v>
      </c>
      <c r="H5475" s="34" t="n">
        <v>-0.13250627478692</v>
      </c>
      <c r="I5475" s="34" t="n">
        <v>-0.497933074955956</v>
      </c>
      <c r="J5475" s="35" t="n">
        <v>3.76</v>
      </c>
      <c r="K5475" s="6" t="n">
        <v>1</v>
      </c>
      <c r="L5475" s="35" t="n">
        <v>2.76</v>
      </c>
      <c r="M5475" s="6" t="str">
        <f aca="false">IF(I5475&lt;=0,"Below 0%",IF(I5475&lt;=0.05,"0-5%",IF(I5475&lt;=0.1,"5-10%",IF(I5475&lt;=0.2,"10-20%",IF(I5475&lt;=0.4,"20-40%","Above 40%")))))</f>
        <v>Below 0%</v>
      </c>
      <c r="N5475" s="6" t="str">
        <f aca="false">IF(AND(H5475&gt;=Summary!$B$25,I5475&gt;=Summary!$B$26,I5475&lt;=Summary!$B$27,J5475&gt;=Summary!$B$28,J5475&lt;=Summary!$B$29,F5475*J5475&gt;1),"Yes","No")</f>
        <v>No</v>
      </c>
    </row>
    <row r="5476" customFormat="false" ht="15" hidden="false" customHeight="false" outlineLevel="0" collapsed="false">
      <c r="A5476" s="6" t="s">
        <v>152</v>
      </c>
      <c r="B5476" s="45" t="n">
        <v>43197</v>
      </c>
      <c r="C5476" s="6" t="s">
        <v>173</v>
      </c>
      <c r="D5476" s="6" t="s">
        <v>183</v>
      </c>
      <c r="E5476" s="6" t="s">
        <v>177</v>
      </c>
      <c r="F5476" s="34" t="n">
        <v>0.695189714431763</v>
      </c>
      <c r="G5476" s="34" t="n">
        <v>0.502805752951677</v>
      </c>
      <c r="H5476" s="34" t="n">
        <v>0.192383961480086</v>
      </c>
      <c r="I5476" s="34" t="n">
        <v>0.382620843836238</v>
      </c>
      <c r="J5476" s="35" t="n">
        <v>1.99</v>
      </c>
      <c r="K5476" s="6" t="n">
        <v>0</v>
      </c>
      <c r="L5476" s="35" t="n">
        <v>-1</v>
      </c>
      <c r="M5476" s="6" t="str">
        <f aca="false">IF(I5476&lt;=0,"Below 0%",IF(I5476&lt;=0.05,"0-5%",IF(I5476&lt;=0.1,"5-10%",IF(I5476&lt;=0.2,"10-20%",IF(I5476&lt;=0.4,"20-40%","Above 40%")))))</f>
        <v>20-40%</v>
      </c>
      <c r="N5476" s="6" t="str">
        <f aca="false">IF(AND(H5476&gt;=Summary!$B$25,I5476&gt;=Summary!$B$26,I5476&lt;=Summary!$B$27,J5476&gt;=Summary!$B$28,J5476&lt;=Summary!$B$29,F5476*J5476&gt;1),"Yes","No")</f>
        <v>Yes</v>
      </c>
    </row>
    <row r="5477" customFormat="false" ht="15" hidden="false" customHeight="false" outlineLevel="0" collapsed="false">
      <c r="A5477" s="6" t="s">
        <v>152</v>
      </c>
      <c r="B5477" s="45" t="n">
        <v>43197</v>
      </c>
      <c r="C5477" s="6" t="s">
        <v>195</v>
      </c>
      <c r="D5477" s="6" t="s">
        <v>188</v>
      </c>
      <c r="E5477" s="6" t="s">
        <v>187</v>
      </c>
      <c r="F5477" s="34" t="n">
        <v>0.495136648416519</v>
      </c>
      <c r="G5477" s="34" t="n">
        <v>0.494904393469443</v>
      </c>
      <c r="H5477" s="34" t="n">
        <v>0.000232254947075739</v>
      </c>
      <c r="I5477" s="34" t="n">
        <v>0.000469292554563072</v>
      </c>
      <c r="J5477" s="35" t="n">
        <v>2.03</v>
      </c>
      <c r="K5477" s="6" t="n">
        <v>0</v>
      </c>
      <c r="L5477" s="35" t="n">
        <v>-1</v>
      </c>
      <c r="M5477" s="6" t="str">
        <f aca="false">IF(I5477&lt;=0,"Below 0%",IF(I5477&lt;=0.05,"0-5%",IF(I5477&lt;=0.1,"5-10%",IF(I5477&lt;=0.2,"10-20%",IF(I5477&lt;=0.4,"20-40%","Above 40%")))))</f>
        <v>0-5%</v>
      </c>
      <c r="N5477" s="6" t="str">
        <f aca="false">IF(AND(H5477&gt;=Summary!$B$25,I5477&gt;=Summary!$B$26,I5477&lt;=Summary!$B$27,J5477&gt;=Summary!$B$28,J5477&lt;=Summary!$B$29,F5477*J5477&gt;1),"Yes","No")</f>
        <v>No</v>
      </c>
    </row>
    <row r="5478" customFormat="false" ht="15" hidden="false" customHeight="false" outlineLevel="0" collapsed="false">
      <c r="A5478" s="6" t="s">
        <v>152</v>
      </c>
      <c r="B5478" s="45" t="n">
        <v>43197</v>
      </c>
      <c r="C5478" s="6" t="s">
        <v>195</v>
      </c>
      <c r="D5478" s="6" t="s">
        <v>188</v>
      </c>
      <c r="E5478" s="6" t="s">
        <v>174</v>
      </c>
      <c r="F5478" s="34" t="n">
        <v>0.313811659812927</v>
      </c>
      <c r="G5478" s="34" t="n">
        <v>0.276764715907154</v>
      </c>
      <c r="H5478" s="34" t="n">
        <v>0.037046943905773</v>
      </c>
      <c r="I5478" s="34" t="n">
        <v>0.13385717823294</v>
      </c>
      <c r="J5478" s="35" t="n">
        <v>3.63</v>
      </c>
      <c r="K5478" s="6" t="n">
        <v>0</v>
      </c>
      <c r="L5478" s="35" t="n">
        <v>-1</v>
      </c>
      <c r="M5478" s="6" t="str">
        <f aca="false">IF(I5478&lt;=0,"Below 0%",IF(I5478&lt;=0.05,"0-5%",IF(I5478&lt;=0.1,"5-10%",IF(I5478&lt;=0.2,"10-20%",IF(I5478&lt;=0.4,"20-40%","Above 40%")))))</f>
        <v>10-20%</v>
      </c>
      <c r="N5478" s="6" t="str">
        <f aca="false">IF(AND(H5478&gt;=Summary!$B$25,I5478&gt;=Summary!$B$26,I5478&lt;=Summary!$B$27,J5478&gt;=Summary!$B$28,J5478&lt;=Summary!$B$29,F5478*J5478&gt;1),"Yes","No")</f>
        <v>Yes</v>
      </c>
    </row>
    <row r="5479" customFormat="false" ht="15" hidden="false" customHeight="false" outlineLevel="0" collapsed="false">
      <c r="A5479" s="6" t="s">
        <v>152</v>
      </c>
      <c r="B5479" s="45" t="n">
        <v>43197</v>
      </c>
      <c r="C5479" s="6" t="s">
        <v>195</v>
      </c>
      <c r="D5479" s="6" t="s">
        <v>188</v>
      </c>
      <c r="E5479" s="6" t="s">
        <v>177</v>
      </c>
      <c r="F5479" s="34" t="n">
        <v>0.191051736474037</v>
      </c>
      <c r="G5479" s="34" t="n">
        <v>0.228330890623402</v>
      </c>
      <c r="H5479" s="34" t="n">
        <v>-0.0372791541493651</v>
      </c>
      <c r="I5479" s="34" t="n">
        <v>-0.163268115179612</v>
      </c>
      <c r="J5479" s="35" t="n">
        <v>4.4</v>
      </c>
      <c r="K5479" s="6" t="n">
        <v>1</v>
      </c>
      <c r="L5479" s="35" t="n">
        <v>3.4</v>
      </c>
      <c r="M5479" s="6" t="str">
        <f aca="false">IF(I5479&lt;=0,"Below 0%",IF(I5479&lt;=0.05,"0-5%",IF(I5479&lt;=0.1,"5-10%",IF(I5479&lt;=0.2,"10-20%",IF(I5479&lt;=0.4,"20-40%","Above 40%")))))</f>
        <v>Below 0%</v>
      </c>
      <c r="N5479" s="6" t="str">
        <f aca="false">IF(AND(H5479&gt;=Summary!$B$25,I5479&gt;=Summary!$B$26,I5479&lt;=Summary!$B$27,J5479&gt;=Summary!$B$28,J5479&lt;=Summary!$B$29,F5479*J5479&gt;1),"Yes","No")</f>
        <v>No</v>
      </c>
    </row>
    <row r="5480" customFormat="false" ht="15" hidden="false" customHeight="false" outlineLevel="0" collapsed="false">
      <c r="A5480" s="6" t="s">
        <v>152</v>
      </c>
      <c r="B5480" s="45" t="n">
        <v>43197</v>
      </c>
      <c r="C5480" s="6" t="s">
        <v>194</v>
      </c>
      <c r="D5480" s="6" t="s">
        <v>176</v>
      </c>
      <c r="E5480" s="6" t="s">
        <v>187</v>
      </c>
      <c r="F5480" s="34" t="n">
        <v>0.622347176074982</v>
      </c>
      <c r="G5480" s="34" t="n">
        <v>0.518940223341362</v>
      </c>
      <c r="H5480" s="34" t="n">
        <v>0.10340695273362</v>
      </c>
      <c r="I5480" s="34" t="n">
        <v>0.199265634233941</v>
      </c>
      <c r="J5480" s="35" t="n">
        <v>1.95</v>
      </c>
      <c r="K5480" s="6" t="n">
        <v>0</v>
      </c>
      <c r="L5480" s="35" t="n">
        <v>-1</v>
      </c>
      <c r="M5480" s="6" t="str">
        <f aca="false">IF(I5480&lt;=0,"Below 0%",IF(I5480&lt;=0.05,"0-5%",IF(I5480&lt;=0.1,"5-10%",IF(I5480&lt;=0.2,"10-20%",IF(I5480&lt;=0.4,"20-40%","Above 40%")))))</f>
        <v>10-20%</v>
      </c>
      <c r="N5480" s="6" t="str">
        <f aca="false">IF(AND(H5480&gt;=Summary!$B$25,I5480&gt;=Summary!$B$26,I5480&lt;=Summary!$B$27,J5480&gt;=Summary!$B$28,J5480&lt;=Summary!$B$29,F5480*J5480&gt;1),"Yes","No")</f>
        <v>Yes</v>
      </c>
    </row>
    <row r="5481" customFormat="false" ht="15" hidden="false" customHeight="false" outlineLevel="0" collapsed="false">
      <c r="A5481" s="6" t="s">
        <v>152</v>
      </c>
      <c r="B5481" s="45" t="n">
        <v>43197</v>
      </c>
      <c r="C5481" s="6" t="s">
        <v>194</v>
      </c>
      <c r="D5481" s="6" t="s">
        <v>176</v>
      </c>
      <c r="E5481" s="6" t="s">
        <v>174</v>
      </c>
      <c r="F5481" s="34" t="n">
        <v>0.180339559912682</v>
      </c>
      <c r="G5481" s="34" t="n">
        <v>0.256185679877381</v>
      </c>
      <c r="H5481" s="34" t="n">
        <v>-0.0758461199646996</v>
      </c>
      <c r="I5481" s="34" t="n">
        <v>-0.296059170836567</v>
      </c>
      <c r="J5481" s="35" t="n">
        <v>3.95</v>
      </c>
      <c r="K5481" s="6" t="n">
        <v>0</v>
      </c>
      <c r="L5481" s="35" t="n">
        <v>-1</v>
      </c>
      <c r="M5481" s="6" t="str">
        <f aca="false">IF(I5481&lt;=0,"Below 0%",IF(I5481&lt;=0.05,"0-5%",IF(I5481&lt;=0.1,"5-10%",IF(I5481&lt;=0.2,"10-20%",IF(I5481&lt;=0.4,"20-40%","Above 40%")))))</f>
        <v>Below 0%</v>
      </c>
      <c r="N5481" s="6" t="str">
        <f aca="false">IF(AND(H5481&gt;=Summary!$B$25,I5481&gt;=Summary!$B$26,I5481&lt;=Summary!$B$27,J5481&gt;=Summary!$B$28,J5481&lt;=Summary!$B$29,F5481*J5481&gt;1),"Yes","No")</f>
        <v>No</v>
      </c>
    </row>
    <row r="5482" customFormat="false" ht="15" hidden="false" customHeight="false" outlineLevel="0" collapsed="false">
      <c r="A5482" s="6" t="s">
        <v>152</v>
      </c>
      <c r="B5482" s="45" t="n">
        <v>43197</v>
      </c>
      <c r="C5482" s="6" t="s">
        <v>194</v>
      </c>
      <c r="D5482" s="6" t="s">
        <v>176</v>
      </c>
      <c r="E5482" s="6" t="s">
        <v>177</v>
      </c>
      <c r="F5482" s="34" t="n">
        <v>0.197313204407692</v>
      </c>
      <c r="G5482" s="34" t="n">
        <v>0.224874096781257</v>
      </c>
      <c r="H5482" s="34" t="n">
        <v>-0.0275608923735649</v>
      </c>
      <c r="I5482" s="34" t="n">
        <v>-0.122561436679718</v>
      </c>
      <c r="J5482" s="35" t="n">
        <v>4.5</v>
      </c>
      <c r="K5482" s="6" t="n">
        <v>1</v>
      </c>
      <c r="L5482" s="35" t="n">
        <v>3.5</v>
      </c>
      <c r="M5482" s="6" t="str">
        <f aca="false">IF(I5482&lt;=0,"Below 0%",IF(I5482&lt;=0.05,"0-5%",IF(I5482&lt;=0.1,"5-10%",IF(I5482&lt;=0.2,"10-20%",IF(I5482&lt;=0.4,"20-40%","Above 40%")))))</f>
        <v>Below 0%</v>
      </c>
      <c r="N5482" s="6" t="str">
        <f aca="false">IF(AND(H5482&gt;=Summary!$B$25,I5482&gt;=Summary!$B$26,I5482&lt;=Summary!$B$27,J5482&gt;=Summary!$B$28,J5482&lt;=Summary!$B$29,F5482*J5482&gt;1),"Yes","No")</f>
        <v>No</v>
      </c>
    </row>
    <row r="5483" customFormat="false" ht="15" hidden="false" customHeight="false" outlineLevel="0" collapsed="false">
      <c r="A5483" s="6" t="s">
        <v>152</v>
      </c>
      <c r="B5483" s="45" t="n">
        <v>43197</v>
      </c>
      <c r="C5483" s="6" t="s">
        <v>192</v>
      </c>
      <c r="D5483" s="6" t="s">
        <v>181</v>
      </c>
      <c r="E5483" s="6" t="s">
        <v>187</v>
      </c>
      <c r="F5483" s="34" t="n">
        <v>0.118743307888508</v>
      </c>
      <c r="G5483" s="34" t="n">
        <v>0.0906962809556775</v>
      </c>
      <c r="H5483" s="34" t="n">
        <v>0.0280470269328304</v>
      </c>
      <c r="I5483" s="34" t="n">
        <v>0.30924120192466</v>
      </c>
      <c r="J5483" s="35" t="n">
        <v>11.07</v>
      </c>
      <c r="K5483" s="6" t="n">
        <v>0</v>
      </c>
      <c r="L5483" s="35" t="n">
        <v>-1</v>
      </c>
      <c r="M5483" s="6" t="str">
        <f aca="false">IF(I5483&lt;=0,"Below 0%",IF(I5483&lt;=0.05,"0-5%",IF(I5483&lt;=0.1,"5-10%",IF(I5483&lt;=0.2,"10-20%",IF(I5483&lt;=0.4,"20-40%","Above 40%")))))</f>
        <v>20-40%</v>
      </c>
      <c r="N5483" s="6" t="str">
        <f aca="false">IF(AND(H5483&gt;=Summary!$B$25,I5483&gt;=Summary!$B$26,I5483&lt;=Summary!$B$27,J5483&gt;=Summary!$B$28,J5483&lt;=Summary!$B$29,F5483*J5483&gt;1),"Yes","No")</f>
        <v>No</v>
      </c>
    </row>
    <row r="5484" customFormat="false" ht="15" hidden="false" customHeight="false" outlineLevel="0" collapsed="false">
      <c r="A5484" s="6" t="s">
        <v>152</v>
      </c>
      <c r="B5484" s="45" t="n">
        <v>43197</v>
      </c>
      <c r="C5484" s="6" t="s">
        <v>192</v>
      </c>
      <c r="D5484" s="6" t="s">
        <v>181</v>
      </c>
      <c r="E5484" s="6" t="s">
        <v>174</v>
      </c>
      <c r="F5484" s="34" t="n">
        <v>0.128070026636124</v>
      </c>
      <c r="G5484" s="34" t="n">
        <v>0.176451288256476</v>
      </c>
      <c r="H5484" s="34" t="n">
        <v>-0.0483812616203525</v>
      </c>
      <c r="I5484" s="34" t="n">
        <v>-0.274190469780131</v>
      </c>
      <c r="J5484" s="35" t="n">
        <v>5.69</v>
      </c>
      <c r="K5484" s="6" t="n">
        <v>0</v>
      </c>
      <c r="L5484" s="35" t="n">
        <v>-1</v>
      </c>
      <c r="M5484" s="6" t="str">
        <f aca="false">IF(I5484&lt;=0,"Below 0%",IF(I5484&lt;=0.05,"0-5%",IF(I5484&lt;=0.1,"5-10%",IF(I5484&lt;=0.2,"10-20%",IF(I5484&lt;=0.4,"20-40%","Above 40%")))))</f>
        <v>Below 0%</v>
      </c>
      <c r="N5484" s="6" t="str">
        <f aca="false">IF(AND(H5484&gt;=Summary!$B$25,I5484&gt;=Summary!$B$26,I5484&lt;=Summary!$B$27,J5484&gt;=Summary!$B$28,J5484&lt;=Summary!$B$29,F5484*J5484&gt;1),"Yes","No")</f>
        <v>No</v>
      </c>
    </row>
    <row r="5485" customFormat="false" ht="15" hidden="false" customHeight="false" outlineLevel="0" collapsed="false">
      <c r="A5485" s="6" t="s">
        <v>152</v>
      </c>
      <c r="B5485" s="45" t="n">
        <v>43197</v>
      </c>
      <c r="C5485" s="6" t="s">
        <v>192</v>
      </c>
      <c r="D5485" s="6" t="s">
        <v>181</v>
      </c>
      <c r="E5485" s="6" t="s">
        <v>177</v>
      </c>
      <c r="F5485" s="34" t="n">
        <v>0.753186643123627</v>
      </c>
      <c r="G5485" s="34" t="n">
        <v>0.732852430787846</v>
      </c>
      <c r="H5485" s="34" t="n">
        <v>0.0203342123357804</v>
      </c>
      <c r="I5485" s="34" t="n">
        <v>0.0277466669707573</v>
      </c>
      <c r="J5485" s="35" t="n">
        <v>1.37</v>
      </c>
      <c r="K5485" s="6" t="n">
        <v>1</v>
      </c>
      <c r="L5485" s="35" t="n">
        <v>0.37</v>
      </c>
      <c r="M5485" s="6" t="str">
        <f aca="false">IF(I5485&lt;=0,"Below 0%",IF(I5485&lt;=0.05,"0-5%",IF(I5485&lt;=0.1,"5-10%",IF(I5485&lt;=0.2,"10-20%",IF(I5485&lt;=0.4,"20-40%","Above 40%")))))</f>
        <v>0-5%</v>
      </c>
      <c r="N5485" s="6" t="str">
        <f aca="false">IF(AND(H5485&gt;=Summary!$B$25,I5485&gt;=Summary!$B$26,I5485&lt;=Summary!$B$27,J5485&gt;=Summary!$B$28,J5485&lt;=Summary!$B$29,F5485*J5485&gt;1),"Yes","No")</f>
        <v>No</v>
      </c>
    </row>
    <row r="5486" customFormat="false" ht="15" hidden="false" customHeight="false" outlineLevel="0" collapsed="false">
      <c r="A5486" s="6" t="s">
        <v>152</v>
      </c>
      <c r="B5486" s="45" t="n">
        <v>43197</v>
      </c>
      <c r="C5486" s="6" t="s">
        <v>198</v>
      </c>
      <c r="D5486" s="6" t="s">
        <v>196</v>
      </c>
      <c r="E5486" s="6" t="s">
        <v>187</v>
      </c>
      <c r="F5486" s="34" t="n">
        <v>0.375057101249695</v>
      </c>
      <c r="G5486" s="34" t="n">
        <v>0.413074522663564</v>
      </c>
      <c r="H5486" s="34" t="n">
        <v>-0.0380174214138689</v>
      </c>
      <c r="I5486" s="34" t="n">
        <v>-0.0920352607774674</v>
      </c>
      <c r="J5486" s="35" t="n">
        <v>2.43</v>
      </c>
      <c r="K5486" s="6" t="n">
        <v>0</v>
      </c>
      <c r="L5486" s="35" t="n">
        <v>-1</v>
      </c>
      <c r="M5486" s="6" t="str">
        <f aca="false">IF(I5486&lt;=0,"Below 0%",IF(I5486&lt;=0.05,"0-5%",IF(I5486&lt;=0.1,"5-10%",IF(I5486&lt;=0.2,"10-20%",IF(I5486&lt;=0.4,"20-40%","Above 40%")))))</f>
        <v>Below 0%</v>
      </c>
      <c r="N5486" s="6" t="str">
        <f aca="false">IF(AND(H5486&gt;=Summary!$B$25,I5486&gt;=Summary!$B$26,I5486&lt;=Summary!$B$27,J5486&gt;=Summary!$B$28,J5486&lt;=Summary!$B$29,F5486*J5486&gt;1),"Yes","No")</f>
        <v>No</v>
      </c>
    </row>
    <row r="5487" customFormat="false" ht="15" hidden="false" customHeight="false" outlineLevel="0" collapsed="false">
      <c r="A5487" s="6" t="s">
        <v>152</v>
      </c>
      <c r="B5487" s="45" t="n">
        <v>43197</v>
      </c>
      <c r="C5487" s="6" t="s">
        <v>198</v>
      </c>
      <c r="D5487" s="6" t="s">
        <v>196</v>
      </c>
      <c r="E5487" s="6" t="s">
        <v>174</v>
      </c>
      <c r="F5487" s="34" t="n">
        <v>0.257095575332642</v>
      </c>
      <c r="G5487" s="34" t="n">
        <v>0.304173057597715</v>
      </c>
      <c r="H5487" s="34" t="n">
        <v>-0.0470774822650736</v>
      </c>
      <c r="I5487" s="34" t="n">
        <v>-0.154772032200617</v>
      </c>
      <c r="J5487" s="35" t="n">
        <v>3.3</v>
      </c>
      <c r="K5487" s="6" t="n">
        <v>0</v>
      </c>
      <c r="L5487" s="35" t="n">
        <v>-1</v>
      </c>
      <c r="M5487" s="6" t="str">
        <f aca="false">IF(I5487&lt;=0,"Below 0%",IF(I5487&lt;=0.05,"0-5%",IF(I5487&lt;=0.1,"5-10%",IF(I5487&lt;=0.2,"10-20%",IF(I5487&lt;=0.4,"20-40%","Above 40%")))))</f>
        <v>Below 0%</v>
      </c>
      <c r="N5487" s="6" t="str">
        <f aca="false">IF(AND(H5487&gt;=Summary!$B$25,I5487&gt;=Summary!$B$26,I5487&lt;=Summary!$B$27,J5487&gt;=Summary!$B$28,J5487&lt;=Summary!$B$29,F5487*J5487&gt;1),"Yes","No")</f>
        <v>No</v>
      </c>
    </row>
    <row r="5488" customFormat="false" ht="15" hidden="false" customHeight="false" outlineLevel="0" collapsed="false">
      <c r="A5488" s="6" t="s">
        <v>152</v>
      </c>
      <c r="B5488" s="45" t="n">
        <v>43197</v>
      </c>
      <c r="C5488" s="6" t="s">
        <v>198</v>
      </c>
      <c r="D5488" s="6" t="s">
        <v>196</v>
      </c>
      <c r="E5488" s="6" t="s">
        <v>177</v>
      </c>
      <c r="F5488" s="34" t="n">
        <v>0.367847323417664</v>
      </c>
      <c r="G5488" s="34" t="n">
        <v>0.282752419738721</v>
      </c>
      <c r="H5488" s="34" t="n">
        <v>0.0850949036789425</v>
      </c>
      <c r="I5488" s="34" t="n">
        <v>0.300951990994719</v>
      </c>
      <c r="J5488" s="35" t="n">
        <v>3.55</v>
      </c>
      <c r="K5488" s="6" t="n">
        <v>1</v>
      </c>
      <c r="L5488" s="35" t="n">
        <v>2.55</v>
      </c>
      <c r="M5488" s="6" t="str">
        <f aca="false">IF(I5488&lt;=0,"Below 0%",IF(I5488&lt;=0.05,"0-5%",IF(I5488&lt;=0.1,"5-10%",IF(I5488&lt;=0.2,"10-20%",IF(I5488&lt;=0.4,"20-40%","Above 40%")))))</f>
        <v>20-40%</v>
      </c>
      <c r="N5488" s="6" t="str">
        <f aca="false">IF(AND(H5488&gt;=Summary!$B$25,I5488&gt;=Summary!$B$26,I5488&lt;=Summary!$B$27,J5488&gt;=Summary!$B$28,J5488&lt;=Summary!$B$29,F5488*J5488&gt;1),"Yes","No")</f>
        <v>Yes</v>
      </c>
    </row>
    <row r="5489" customFormat="false" ht="15" hidden="false" customHeight="false" outlineLevel="0" collapsed="false">
      <c r="A5489" s="6" t="s">
        <v>152</v>
      </c>
      <c r="B5489" s="45" t="n">
        <v>43197</v>
      </c>
      <c r="C5489" s="6" t="s">
        <v>178</v>
      </c>
      <c r="D5489" s="6" t="s">
        <v>175</v>
      </c>
      <c r="E5489" s="6" t="s">
        <v>187</v>
      </c>
      <c r="F5489" s="34" t="n">
        <v>0.343521058559418</v>
      </c>
      <c r="G5489" s="34" t="n">
        <v>0.404553415061296</v>
      </c>
      <c r="H5489" s="34" t="n">
        <v>-0.0610323565018783</v>
      </c>
      <c r="I5489" s="34" t="n">
        <v>-0.150863530573907</v>
      </c>
      <c r="J5489" s="35" t="n">
        <v>2.5</v>
      </c>
      <c r="K5489" s="6" t="n">
        <v>0</v>
      </c>
      <c r="L5489" s="35" t="n">
        <v>-1</v>
      </c>
      <c r="M5489" s="6" t="str">
        <f aca="false">IF(I5489&lt;=0,"Below 0%",IF(I5489&lt;=0.05,"0-5%",IF(I5489&lt;=0.1,"5-10%",IF(I5489&lt;=0.2,"10-20%",IF(I5489&lt;=0.4,"20-40%","Above 40%")))))</f>
        <v>Below 0%</v>
      </c>
      <c r="N5489" s="6" t="str">
        <f aca="false">IF(AND(H5489&gt;=Summary!$B$25,I5489&gt;=Summary!$B$26,I5489&lt;=Summary!$B$27,J5489&gt;=Summary!$B$28,J5489&lt;=Summary!$B$29,F5489*J5489&gt;1),"Yes","No")</f>
        <v>No</v>
      </c>
    </row>
    <row r="5490" customFormat="false" ht="15" hidden="false" customHeight="false" outlineLevel="0" collapsed="false">
      <c r="A5490" s="6" t="s">
        <v>152</v>
      </c>
      <c r="B5490" s="45" t="n">
        <v>43197</v>
      </c>
      <c r="C5490" s="6" t="s">
        <v>178</v>
      </c>
      <c r="D5490" s="6" t="s">
        <v>175</v>
      </c>
      <c r="E5490" s="6" t="s">
        <v>174</v>
      </c>
      <c r="F5490" s="34" t="n">
        <v>0.309455752372742</v>
      </c>
      <c r="G5490" s="34" t="n">
        <v>0.306479859894921</v>
      </c>
      <c r="H5490" s="34" t="n">
        <v>0.00297589247782049</v>
      </c>
      <c r="I5490" s="34" t="n">
        <v>0.00970991202763138</v>
      </c>
      <c r="J5490" s="35" t="n">
        <v>3.3</v>
      </c>
      <c r="K5490" s="6" t="n">
        <v>1</v>
      </c>
      <c r="L5490" s="35" t="n">
        <v>2.3</v>
      </c>
      <c r="M5490" s="6" t="str">
        <f aca="false">IF(I5490&lt;=0,"Below 0%",IF(I5490&lt;=0.05,"0-5%",IF(I5490&lt;=0.1,"5-10%",IF(I5490&lt;=0.2,"10-20%",IF(I5490&lt;=0.4,"20-40%","Above 40%")))))</f>
        <v>0-5%</v>
      </c>
      <c r="N5490" s="6" t="str">
        <f aca="false">IF(AND(H5490&gt;=Summary!$B$25,I5490&gt;=Summary!$B$26,I5490&lt;=Summary!$B$27,J5490&gt;=Summary!$B$28,J5490&lt;=Summary!$B$29,F5490*J5490&gt;1),"Yes","No")</f>
        <v>No</v>
      </c>
    </row>
    <row r="5491" customFormat="false" ht="15" hidden="false" customHeight="false" outlineLevel="0" collapsed="false">
      <c r="A5491" s="6" t="s">
        <v>152</v>
      </c>
      <c r="B5491" s="45" t="n">
        <v>43197</v>
      </c>
      <c r="C5491" s="6" t="s">
        <v>178</v>
      </c>
      <c r="D5491" s="6" t="s">
        <v>175</v>
      </c>
      <c r="E5491" s="6" t="s">
        <v>177</v>
      </c>
      <c r="F5491" s="34" t="n">
        <v>0.347023218870163</v>
      </c>
      <c r="G5491" s="34" t="n">
        <v>0.288966725043783</v>
      </c>
      <c r="H5491" s="34" t="n">
        <v>0.0580564938263801</v>
      </c>
      <c r="I5491" s="34" t="n">
        <v>0.200910654393109</v>
      </c>
      <c r="J5491" s="35" t="n">
        <v>3.5</v>
      </c>
      <c r="K5491" s="6" t="n">
        <v>0</v>
      </c>
      <c r="L5491" s="35" t="n">
        <v>-1</v>
      </c>
      <c r="M5491" s="6" t="str">
        <f aca="false">IF(I5491&lt;=0,"Below 0%",IF(I5491&lt;=0.05,"0-5%",IF(I5491&lt;=0.1,"5-10%",IF(I5491&lt;=0.2,"10-20%",IF(I5491&lt;=0.4,"20-40%","Above 40%")))))</f>
        <v>20-40%</v>
      </c>
      <c r="N5491" s="6" t="str">
        <f aca="false">IF(AND(H5491&gt;=Summary!$B$25,I5491&gt;=Summary!$B$26,I5491&lt;=Summary!$B$27,J5491&gt;=Summary!$B$28,J5491&lt;=Summary!$B$29,F5491*J5491&gt;1),"Yes","No")</f>
        <v>Yes</v>
      </c>
    </row>
    <row r="5492" customFormat="false" ht="15" hidden="false" customHeight="false" outlineLevel="0" collapsed="false">
      <c r="A5492" s="6" t="s">
        <v>152</v>
      </c>
      <c r="B5492" s="45" t="n">
        <v>43198</v>
      </c>
      <c r="C5492" s="6" t="s">
        <v>185</v>
      </c>
      <c r="D5492" s="6" t="s">
        <v>179</v>
      </c>
      <c r="E5492" s="6" t="s">
        <v>187</v>
      </c>
      <c r="F5492" s="34" t="n">
        <v>0.752854585647583</v>
      </c>
      <c r="G5492" s="34" t="n">
        <v>0.62585969738652</v>
      </c>
      <c r="H5492" s="34" t="n">
        <v>0.126994888261063</v>
      </c>
      <c r="I5492" s="34" t="n">
        <v>0.202912711573171</v>
      </c>
      <c r="J5492" s="35" t="n">
        <v>1.6</v>
      </c>
      <c r="K5492" s="6" t="n">
        <v>1</v>
      </c>
      <c r="L5492" s="35" t="n">
        <v>0.6</v>
      </c>
      <c r="M5492" s="6" t="str">
        <f aca="false">IF(I5492&lt;=0,"Below 0%",IF(I5492&lt;=0.05,"0-5%",IF(I5492&lt;=0.1,"5-10%",IF(I5492&lt;=0.2,"10-20%",IF(I5492&lt;=0.4,"20-40%","Above 40%")))))</f>
        <v>20-40%</v>
      </c>
      <c r="N5492" s="6" t="str">
        <f aca="false">IF(AND(H5492&gt;=Summary!$B$25,I5492&gt;=Summary!$B$26,I5492&lt;=Summary!$B$27,J5492&gt;=Summary!$B$28,J5492&lt;=Summary!$B$29,F5492*J5492&gt;1),"Yes","No")</f>
        <v>No</v>
      </c>
    </row>
    <row r="5493" customFormat="false" ht="15" hidden="false" customHeight="false" outlineLevel="0" collapsed="false">
      <c r="A5493" s="6" t="s">
        <v>152</v>
      </c>
      <c r="B5493" s="45" t="n">
        <v>43198</v>
      </c>
      <c r="C5493" s="6" t="s">
        <v>185</v>
      </c>
      <c r="D5493" s="6" t="s">
        <v>179</v>
      </c>
      <c r="E5493" s="6" t="s">
        <v>174</v>
      </c>
      <c r="F5493" s="34" t="n">
        <v>0.134676247835159</v>
      </c>
      <c r="G5493" s="34" t="n">
        <v>0.220082530949106</v>
      </c>
      <c r="H5493" s="34" t="n">
        <v>-0.0854062831139466</v>
      </c>
      <c r="I5493" s="34" t="n">
        <v>-0.388064798898995</v>
      </c>
      <c r="J5493" s="35" t="n">
        <v>4.55</v>
      </c>
      <c r="K5493" s="6" t="n">
        <v>0</v>
      </c>
      <c r="L5493" s="35" t="n">
        <v>-1</v>
      </c>
      <c r="M5493" s="6" t="str">
        <f aca="false">IF(I5493&lt;=0,"Below 0%",IF(I5493&lt;=0.05,"0-5%",IF(I5493&lt;=0.1,"5-10%",IF(I5493&lt;=0.2,"10-20%",IF(I5493&lt;=0.4,"20-40%","Above 40%")))))</f>
        <v>Below 0%</v>
      </c>
      <c r="N5493" s="6" t="str">
        <f aca="false">IF(AND(H5493&gt;=Summary!$B$25,I5493&gt;=Summary!$B$26,I5493&lt;=Summary!$B$27,J5493&gt;=Summary!$B$28,J5493&lt;=Summary!$B$29,F5493*J5493&gt;1),"Yes","No")</f>
        <v>No</v>
      </c>
    </row>
    <row r="5494" customFormat="false" ht="15" hidden="false" customHeight="false" outlineLevel="0" collapsed="false">
      <c r="A5494" s="6" t="s">
        <v>152</v>
      </c>
      <c r="B5494" s="45" t="n">
        <v>43198</v>
      </c>
      <c r="C5494" s="6" t="s">
        <v>185</v>
      </c>
      <c r="D5494" s="6" t="s">
        <v>179</v>
      </c>
      <c r="E5494" s="6" t="s">
        <v>177</v>
      </c>
      <c r="F5494" s="34" t="n">
        <v>0.112469136714935</v>
      </c>
      <c r="G5494" s="34" t="n">
        <v>0.154057771664374</v>
      </c>
      <c r="H5494" s="34" t="n">
        <v>-0.0415886349494389</v>
      </c>
      <c r="I5494" s="34" t="n">
        <v>-0.26995480007359</v>
      </c>
      <c r="J5494" s="35" t="n">
        <v>6.5</v>
      </c>
      <c r="K5494" s="6" t="n">
        <v>0</v>
      </c>
      <c r="L5494" s="35" t="n">
        <v>-1</v>
      </c>
      <c r="M5494" s="6" t="str">
        <f aca="false">IF(I5494&lt;=0,"Below 0%",IF(I5494&lt;=0.05,"0-5%",IF(I5494&lt;=0.1,"5-10%",IF(I5494&lt;=0.2,"10-20%",IF(I5494&lt;=0.4,"20-40%","Above 40%")))))</f>
        <v>Below 0%</v>
      </c>
      <c r="N5494" s="6" t="str">
        <f aca="false">IF(AND(H5494&gt;=Summary!$B$25,I5494&gt;=Summary!$B$26,I5494&lt;=Summary!$B$27,J5494&gt;=Summary!$B$28,J5494&lt;=Summary!$B$29,F5494*J5494&gt;1),"Yes","No")</f>
        <v>No</v>
      </c>
    </row>
    <row r="5495" customFormat="false" ht="15" hidden="false" customHeight="false" outlineLevel="0" collapsed="false">
      <c r="A5495" s="6" t="s">
        <v>152</v>
      </c>
      <c r="B5495" s="45" t="n">
        <v>43198</v>
      </c>
      <c r="C5495" s="6" t="s">
        <v>190</v>
      </c>
      <c r="D5495" s="6" t="s">
        <v>189</v>
      </c>
      <c r="E5495" s="6" t="s">
        <v>187</v>
      </c>
      <c r="F5495" s="34" t="n">
        <v>0.849656462669373</v>
      </c>
      <c r="G5495" s="34" t="n">
        <v>0.767867690490254</v>
      </c>
      <c r="H5495" s="34" t="n">
        <v>0.0817887721791186</v>
      </c>
      <c r="I5495" s="34" t="n">
        <v>0.106514147153268</v>
      </c>
      <c r="J5495" s="35" t="n">
        <v>1.31</v>
      </c>
      <c r="K5495" s="6" t="n">
        <v>0</v>
      </c>
      <c r="L5495" s="35" t="n">
        <v>-1</v>
      </c>
      <c r="M5495" s="6" t="str">
        <f aca="false">IF(I5495&lt;=0,"Below 0%",IF(I5495&lt;=0.05,"0-5%",IF(I5495&lt;=0.1,"5-10%",IF(I5495&lt;=0.2,"10-20%",IF(I5495&lt;=0.4,"20-40%","Above 40%")))))</f>
        <v>10-20%</v>
      </c>
      <c r="N5495" s="6" t="str">
        <f aca="false">IF(AND(H5495&gt;=Summary!$B$25,I5495&gt;=Summary!$B$26,I5495&lt;=Summary!$B$27,J5495&gt;=Summary!$B$28,J5495&lt;=Summary!$B$29,F5495*J5495&gt;1),"Yes","No")</f>
        <v>No</v>
      </c>
    </row>
    <row r="5496" customFormat="false" ht="15" hidden="false" customHeight="false" outlineLevel="0" collapsed="false">
      <c r="A5496" s="6" t="s">
        <v>152</v>
      </c>
      <c r="B5496" s="45" t="n">
        <v>43198</v>
      </c>
      <c r="C5496" s="6" t="s">
        <v>190</v>
      </c>
      <c r="D5496" s="6" t="s">
        <v>189</v>
      </c>
      <c r="E5496" s="6" t="s">
        <v>174</v>
      </c>
      <c r="F5496" s="34" t="n">
        <v>0.107299230992794</v>
      </c>
      <c r="G5496" s="34" t="n">
        <v>0.154754873006497</v>
      </c>
      <c r="H5496" s="34" t="n">
        <v>-0.0474556420137033</v>
      </c>
      <c r="I5496" s="34" t="n">
        <v>-0.306650389042747</v>
      </c>
      <c r="J5496" s="35" t="n">
        <v>6.5</v>
      </c>
      <c r="K5496" s="6" t="n">
        <v>1</v>
      </c>
      <c r="L5496" s="35" t="n">
        <v>5.5</v>
      </c>
      <c r="M5496" s="6" t="str">
        <f aca="false">IF(I5496&lt;=0,"Below 0%",IF(I5496&lt;=0.05,"0-5%",IF(I5496&lt;=0.1,"5-10%",IF(I5496&lt;=0.2,"10-20%",IF(I5496&lt;=0.4,"20-40%","Above 40%")))))</f>
        <v>Below 0%</v>
      </c>
      <c r="N5496" s="6" t="str">
        <f aca="false">IF(AND(H5496&gt;=Summary!$B$25,I5496&gt;=Summary!$B$26,I5496&lt;=Summary!$B$27,J5496&gt;=Summary!$B$28,J5496&lt;=Summary!$B$29,F5496*J5496&gt;1),"Yes","No")</f>
        <v>No</v>
      </c>
    </row>
    <row r="5497" customFormat="false" ht="15" hidden="false" customHeight="false" outlineLevel="0" collapsed="false">
      <c r="A5497" s="6" t="s">
        <v>152</v>
      </c>
      <c r="B5497" s="45" t="n">
        <v>43198</v>
      </c>
      <c r="C5497" s="6" t="s">
        <v>190</v>
      </c>
      <c r="D5497" s="6" t="s">
        <v>189</v>
      </c>
      <c r="E5497" s="6" t="s">
        <v>177</v>
      </c>
      <c r="F5497" s="34" t="n">
        <v>0.043044276535511</v>
      </c>
      <c r="G5497" s="34" t="n">
        <v>0.0773774365032487</v>
      </c>
      <c r="H5497" s="34" t="n">
        <v>-0.0343331599677377</v>
      </c>
      <c r="I5497" s="34" t="n">
        <v>-0.443710227674655</v>
      </c>
      <c r="J5497" s="35" t="n">
        <v>13</v>
      </c>
      <c r="K5497" s="6" t="n">
        <v>0</v>
      </c>
      <c r="L5497" s="35" t="n">
        <v>-1</v>
      </c>
      <c r="M5497" s="6" t="str">
        <f aca="false">IF(I5497&lt;=0,"Below 0%",IF(I5497&lt;=0.05,"0-5%",IF(I5497&lt;=0.1,"5-10%",IF(I5497&lt;=0.2,"10-20%",IF(I5497&lt;=0.4,"20-40%","Above 40%")))))</f>
        <v>Below 0%</v>
      </c>
      <c r="N5497" s="6" t="str">
        <f aca="false">IF(AND(H5497&gt;=Summary!$B$25,I5497&gt;=Summary!$B$26,I5497&lt;=Summary!$B$27,J5497&gt;=Summary!$B$28,J5497&lt;=Summary!$B$29,F5497*J5497&gt;1),"Yes","No")</f>
        <v>No</v>
      </c>
    </row>
    <row r="5498" customFormat="false" ht="15" hidden="false" customHeight="false" outlineLevel="0" collapsed="false">
      <c r="A5498" s="6" t="s">
        <v>152</v>
      </c>
      <c r="B5498" s="45" t="n">
        <v>43204</v>
      </c>
      <c r="C5498" s="6" t="s">
        <v>196</v>
      </c>
      <c r="D5498" s="6" t="s">
        <v>195</v>
      </c>
      <c r="E5498" s="6" t="s">
        <v>187</v>
      </c>
      <c r="F5498" s="34" t="n">
        <v>0.411531895399094</v>
      </c>
      <c r="G5498" s="34" t="n">
        <v>0.365685069779689</v>
      </c>
      <c r="H5498" s="34" t="n">
        <v>0.0458468256194043</v>
      </c>
      <c r="I5498" s="34" t="n">
        <v>0.125372429470597</v>
      </c>
      <c r="J5498" s="35" t="n">
        <v>2.74</v>
      </c>
      <c r="K5498" s="6" t="n">
        <v>1</v>
      </c>
      <c r="L5498" s="35" t="n">
        <v>1.74</v>
      </c>
      <c r="M5498" s="6" t="str">
        <f aca="false">IF(I5498&lt;=0,"Below 0%",IF(I5498&lt;=0.05,"0-5%",IF(I5498&lt;=0.1,"5-10%",IF(I5498&lt;=0.2,"10-20%",IF(I5498&lt;=0.4,"20-40%","Above 40%")))))</f>
        <v>10-20%</v>
      </c>
      <c r="N5498" s="6" t="str">
        <f aca="false">IF(AND(H5498&gt;=Summary!$B$25,I5498&gt;=Summary!$B$26,I5498&lt;=Summary!$B$27,J5498&gt;=Summary!$B$28,J5498&lt;=Summary!$B$29,F5498*J5498&gt;1),"Yes","No")</f>
        <v>Yes</v>
      </c>
    </row>
    <row r="5499" customFormat="false" ht="15" hidden="false" customHeight="false" outlineLevel="0" collapsed="false">
      <c r="A5499" s="6" t="s">
        <v>152</v>
      </c>
      <c r="B5499" s="45" t="n">
        <v>43204</v>
      </c>
      <c r="C5499" s="6" t="s">
        <v>196</v>
      </c>
      <c r="D5499" s="6" t="s">
        <v>195</v>
      </c>
      <c r="E5499" s="6" t="s">
        <v>174</v>
      </c>
      <c r="F5499" s="34" t="n">
        <v>0.262774348258972</v>
      </c>
      <c r="G5499" s="34" t="n">
        <v>0.303629421574651</v>
      </c>
      <c r="H5499" s="34" t="n">
        <v>-0.040855073315679</v>
      </c>
      <c r="I5499" s="34" t="n">
        <v>-0.134555713026098</v>
      </c>
      <c r="J5499" s="35" t="n">
        <v>3.3</v>
      </c>
      <c r="K5499" s="6" t="n">
        <v>0</v>
      </c>
      <c r="L5499" s="35" t="n">
        <v>-1</v>
      </c>
      <c r="M5499" s="6" t="str">
        <f aca="false">IF(I5499&lt;=0,"Below 0%",IF(I5499&lt;=0.05,"0-5%",IF(I5499&lt;=0.1,"5-10%",IF(I5499&lt;=0.2,"10-20%",IF(I5499&lt;=0.4,"20-40%","Above 40%")))))</f>
        <v>Below 0%</v>
      </c>
      <c r="N5499" s="6" t="str">
        <f aca="false">IF(AND(H5499&gt;=Summary!$B$25,I5499&gt;=Summary!$B$26,I5499&lt;=Summary!$B$27,J5499&gt;=Summary!$B$28,J5499&lt;=Summary!$B$29,F5499*J5499&gt;1),"Yes","No")</f>
        <v>No</v>
      </c>
    </row>
    <row r="5500" customFormat="false" ht="15" hidden="false" customHeight="false" outlineLevel="0" collapsed="false">
      <c r="A5500" s="6" t="s">
        <v>152</v>
      </c>
      <c r="B5500" s="45" t="n">
        <v>43204</v>
      </c>
      <c r="C5500" s="6" t="s">
        <v>196</v>
      </c>
      <c r="D5500" s="6" t="s">
        <v>195</v>
      </c>
      <c r="E5500" s="6" t="s">
        <v>177</v>
      </c>
      <c r="F5500" s="34" t="n">
        <v>0.325693726539612</v>
      </c>
      <c r="G5500" s="34" t="n">
        <v>0.33068550864566</v>
      </c>
      <c r="H5500" s="34" t="n">
        <v>-0.00499178210604784</v>
      </c>
      <c r="I5500" s="34" t="n">
        <v>-0.015095255085389</v>
      </c>
      <c r="J5500" s="35" t="n">
        <v>3.03</v>
      </c>
      <c r="K5500" s="6" t="n">
        <v>0</v>
      </c>
      <c r="L5500" s="35" t="n">
        <v>-1</v>
      </c>
      <c r="M5500" s="6" t="str">
        <f aca="false">IF(I5500&lt;=0,"Below 0%",IF(I5500&lt;=0.05,"0-5%",IF(I5500&lt;=0.1,"5-10%",IF(I5500&lt;=0.2,"10-20%",IF(I5500&lt;=0.4,"20-40%","Above 40%")))))</f>
        <v>Below 0%</v>
      </c>
      <c r="N5500" s="6" t="str">
        <f aca="false">IF(AND(H5500&gt;=Summary!$B$25,I5500&gt;=Summary!$B$26,I5500&lt;=Summary!$B$27,J5500&gt;=Summary!$B$28,J5500&lt;=Summary!$B$29,F5500*J5500&gt;1),"Yes","No")</f>
        <v>No</v>
      </c>
    </row>
    <row r="5501" customFormat="false" ht="15" hidden="false" customHeight="false" outlineLevel="0" collapsed="false">
      <c r="A5501" s="6" t="s">
        <v>152</v>
      </c>
      <c r="B5501" s="45" t="n">
        <v>43204</v>
      </c>
      <c r="C5501" s="6" t="s">
        <v>180</v>
      </c>
      <c r="D5501" s="6" t="s">
        <v>201</v>
      </c>
      <c r="E5501" s="6" t="s">
        <v>187</v>
      </c>
      <c r="F5501" s="34" t="n">
        <v>0.479654252529144</v>
      </c>
      <c r="G5501" s="34" t="n">
        <v>0.517687661777394</v>
      </c>
      <c r="H5501" s="34" t="n">
        <v>-0.0380334092482501</v>
      </c>
      <c r="I5501" s="34" t="n">
        <v>-0.0734678688645364</v>
      </c>
      <c r="J5501" s="35" t="n">
        <v>1.95</v>
      </c>
      <c r="K5501" s="6" t="n">
        <v>1</v>
      </c>
      <c r="L5501" s="35" t="n">
        <v>0.95</v>
      </c>
      <c r="M5501" s="6" t="str">
        <f aca="false">IF(I5501&lt;=0,"Below 0%",IF(I5501&lt;=0.05,"0-5%",IF(I5501&lt;=0.1,"5-10%",IF(I5501&lt;=0.2,"10-20%",IF(I5501&lt;=0.4,"20-40%","Above 40%")))))</f>
        <v>Below 0%</v>
      </c>
      <c r="N5501" s="6" t="str">
        <f aca="false">IF(AND(H5501&gt;=Summary!$B$25,I5501&gt;=Summary!$B$26,I5501&lt;=Summary!$B$27,J5501&gt;=Summary!$B$28,J5501&lt;=Summary!$B$29,F5501*J5501&gt;1),"Yes","No")</f>
        <v>No</v>
      </c>
    </row>
    <row r="5502" customFormat="false" ht="15" hidden="false" customHeight="false" outlineLevel="0" collapsed="false">
      <c r="A5502" s="6" t="s">
        <v>152</v>
      </c>
      <c r="B5502" s="45" t="n">
        <v>43204</v>
      </c>
      <c r="C5502" s="6" t="s">
        <v>180</v>
      </c>
      <c r="D5502" s="6" t="s">
        <v>201</v>
      </c>
      <c r="E5502" s="6" t="s">
        <v>174</v>
      </c>
      <c r="F5502" s="34" t="n">
        <v>0.290847957134247</v>
      </c>
      <c r="G5502" s="34" t="n">
        <v>0.280414150129422</v>
      </c>
      <c r="H5502" s="34" t="n">
        <v>0.0104338070048249</v>
      </c>
      <c r="I5502" s="34" t="n">
        <v>0.0372085609802835</v>
      </c>
      <c r="J5502" s="35" t="n">
        <v>3.6</v>
      </c>
      <c r="K5502" s="6" t="n">
        <v>0</v>
      </c>
      <c r="L5502" s="35" t="n">
        <v>-1</v>
      </c>
      <c r="M5502" s="6" t="str">
        <f aca="false">IF(I5502&lt;=0,"Below 0%",IF(I5502&lt;=0.05,"0-5%",IF(I5502&lt;=0.1,"5-10%",IF(I5502&lt;=0.2,"10-20%",IF(I5502&lt;=0.4,"20-40%","Above 40%")))))</f>
        <v>0-5%</v>
      </c>
      <c r="N5502" s="6" t="str">
        <f aca="false">IF(AND(H5502&gt;=Summary!$B$25,I5502&gt;=Summary!$B$26,I5502&lt;=Summary!$B$27,J5502&gt;=Summary!$B$28,J5502&lt;=Summary!$B$29,F5502*J5502&gt;1),"Yes","No")</f>
        <v>No</v>
      </c>
    </row>
    <row r="5503" customFormat="false" ht="15" hidden="false" customHeight="false" outlineLevel="0" collapsed="false">
      <c r="A5503" s="6" t="s">
        <v>152</v>
      </c>
      <c r="B5503" s="45" t="n">
        <v>43204</v>
      </c>
      <c r="C5503" s="6" t="s">
        <v>180</v>
      </c>
      <c r="D5503" s="6" t="s">
        <v>201</v>
      </c>
      <c r="E5503" s="6" t="s">
        <v>177</v>
      </c>
      <c r="F5503" s="34" t="n">
        <v>0.229497760534287</v>
      </c>
      <c r="G5503" s="34" t="n">
        <v>0.201898188093184</v>
      </c>
      <c r="H5503" s="34" t="n">
        <v>0.0275995724411027</v>
      </c>
      <c r="I5503" s="34" t="n">
        <v>0.136700446407</v>
      </c>
      <c r="J5503" s="35" t="n">
        <v>5</v>
      </c>
      <c r="K5503" s="6" t="n">
        <v>0</v>
      </c>
      <c r="L5503" s="35" t="n">
        <v>-1</v>
      </c>
      <c r="M5503" s="6" t="str">
        <f aca="false">IF(I5503&lt;=0,"Below 0%",IF(I5503&lt;=0.05,"0-5%",IF(I5503&lt;=0.1,"5-10%",IF(I5503&lt;=0.2,"10-20%",IF(I5503&lt;=0.4,"20-40%","Above 40%")))))</f>
        <v>10-20%</v>
      </c>
      <c r="N5503" s="6" t="str">
        <f aca="false">IF(AND(H5503&gt;=Summary!$B$25,I5503&gt;=Summary!$B$26,I5503&lt;=Summary!$B$27,J5503&gt;=Summary!$B$28,J5503&lt;=Summary!$B$29,F5503*J5503&gt;1),"Yes","No")</f>
        <v>No</v>
      </c>
    </row>
    <row r="5504" customFormat="false" ht="15" hidden="false" customHeight="false" outlineLevel="0" collapsed="false">
      <c r="A5504" s="6" t="s">
        <v>152</v>
      </c>
      <c r="B5504" s="45" t="n">
        <v>43204</v>
      </c>
      <c r="C5504" s="6" t="s">
        <v>202</v>
      </c>
      <c r="D5504" s="6" t="s">
        <v>198</v>
      </c>
      <c r="E5504" s="6" t="s">
        <v>187</v>
      </c>
      <c r="F5504" s="34" t="n">
        <v>0.580245494842529</v>
      </c>
      <c r="G5504" s="34" t="n">
        <v>0.363088588121097</v>
      </c>
      <c r="H5504" s="34" t="n">
        <v>0.217156906721433</v>
      </c>
      <c r="I5504" s="34" t="n">
        <v>0.598082434496693</v>
      </c>
      <c r="J5504" s="35" t="n">
        <v>2.76</v>
      </c>
      <c r="K5504" s="6" t="n">
        <v>1</v>
      </c>
      <c r="L5504" s="35" t="n">
        <v>1.76</v>
      </c>
      <c r="M5504" s="6" t="str">
        <f aca="false">IF(I5504&lt;=0,"Below 0%",IF(I5504&lt;=0.05,"0-5%",IF(I5504&lt;=0.1,"5-10%",IF(I5504&lt;=0.2,"10-20%",IF(I5504&lt;=0.4,"20-40%","Above 40%")))))</f>
        <v>Above 40%</v>
      </c>
      <c r="N5504" s="6" t="str">
        <f aca="false">IF(AND(H5504&gt;=Summary!$B$25,I5504&gt;=Summary!$B$26,I5504&lt;=Summary!$B$27,J5504&gt;=Summary!$B$28,J5504&lt;=Summary!$B$29,F5504*J5504&gt;1),"Yes","No")</f>
        <v>No</v>
      </c>
    </row>
    <row r="5505" customFormat="false" ht="15" hidden="false" customHeight="false" outlineLevel="0" collapsed="false">
      <c r="A5505" s="6" t="s">
        <v>152</v>
      </c>
      <c r="B5505" s="45" t="n">
        <v>43204</v>
      </c>
      <c r="C5505" s="6" t="s">
        <v>202</v>
      </c>
      <c r="D5505" s="6" t="s">
        <v>198</v>
      </c>
      <c r="E5505" s="6" t="s">
        <v>174</v>
      </c>
      <c r="F5505" s="34" t="n">
        <v>0.252241134643555</v>
      </c>
      <c r="G5505" s="34" t="n">
        <v>0.308346000988993</v>
      </c>
      <c r="H5505" s="34" t="n">
        <v>-0.0561048663454382</v>
      </c>
      <c r="I5505" s="34" t="n">
        <v>-0.181954253226851</v>
      </c>
      <c r="J5505" s="35" t="n">
        <v>3.25</v>
      </c>
      <c r="K5505" s="6" t="n">
        <v>0</v>
      </c>
      <c r="L5505" s="35" t="n">
        <v>-1</v>
      </c>
      <c r="M5505" s="6" t="str">
        <f aca="false">IF(I5505&lt;=0,"Below 0%",IF(I5505&lt;=0.05,"0-5%",IF(I5505&lt;=0.1,"5-10%",IF(I5505&lt;=0.2,"10-20%",IF(I5505&lt;=0.4,"20-40%","Above 40%")))))</f>
        <v>Below 0%</v>
      </c>
      <c r="N5505" s="6" t="str">
        <f aca="false">IF(AND(H5505&gt;=Summary!$B$25,I5505&gt;=Summary!$B$26,I5505&lt;=Summary!$B$27,J5505&gt;=Summary!$B$28,J5505&lt;=Summary!$B$29,F5505*J5505&gt;1),"Yes","No")</f>
        <v>No</v>
      </c>
    </row>
    <row r="5506" customFormat="false" ht="15" hidden="false" customHeight="false" outlineLevel="0" collapsed="false">
      <c r="A5506" s="6" t="s">
        <v>152</v>
      </c>
      <c r="B5506" s="45" t="n">
        <v>43204</v>
      </c>
      <c r="C5506" s="6" t="s">
        <v>202</v>
      </c>
      <c r="D5506" s="6" t="s">
        <v>198</v>
      </c>
      <c r="E5506" s="6" t="s">
        <v>177</v>
      </c>
      <c r="F5506" s="34" t="n">
        <v>0.167513385415077</v>
      </c>
      <c r="G5506" s="34" t="n">
        <v>0.32856541088991</v>
      </c>
      <c r="H5506" s="34" t="n">
        <v>-0.161052025474833</v>
      </c>
      <c r="I5506" s="34" t="n">
        <v>-0.490167315660611</v>
      </c>
      <c r="J5506" s="35" t="n">
        <v>3.05</v>
      </c>
      <c r="K5506" s="6" t="n">
        <v>0</v>
      </c>
      <c r="L5506" s="35" t="n">
        <v>-1</v>
      </c>
      <c r="M5506" s="6" t="str">
        <f aca="false">IF(I5506&lt;=0,"Below 0%",IF(I5506&lt;=0.05,"0-5%",IF(I5506&lt;=0.1,"5-10%",IF(I5506&lt;=0.2,"10-20%",IF(I5506&lt;=0.4,"20-40%","Above 40%")))))</f>
        <v>Below 0%</v>
      </c>
      <c r="N5506" s="6" t="str">
        <f aca="false">IF(AND(H5506&gt;=Summary!$B$25,I5506&gt;=Summary!$B$26,I5506&lt;=Summary!$B$27,J5506&gt;=Summary!$B$28,J5506&lt;=Summary!$B$29,F5506*J5506&gt;1),"Yes","No")</f>
        <v>No</v>
      </c>
    </row>
    <row r="5507" customFormat="false" ht="15" hidden="false" customHeight="false" outlineLevel="0" collapsed="false">
      <c r="A5507" s="6" t="s">
        <v>152</v>
      </c>
      <c r="B5507" s="45" t="n">
        <v>43204</v>
      </c>
      <c r="C5507" s="6" t="s">
        <v>183</v>
      </c>
      <c r="D5507" s="6" t="s">
        <v>199</v>
      </c>
      <c r="E5507" s="6" t="s">
        <v>187</v>
      </c>
      <c r="F5507" s="34" t="n">
        <v>0.753779292106628</v>
      </c>
      <c r="G5507" s="34" t="n">
        <v>0.79075845090427</v>
      </c>
      <c r="H5507" s="34" t="n">
        <v>-0.036979158797642</v>
      </c>
      <c r="I5507" s="34" t="n">
        <v>-0.0467641651573304</v>
      </c>
      <c r="J5507" s="35" t="n">
        <v>1.27</v>
      </c>
      <c r="K5507" s="6" t="n">
        <v>1</v>
      </c>
      <c r="L5507" s="35" t="n">
        <v>0.27</v>
      </c>
      <c r="M5507" s="6" t="str">
        <f aca="false">IF(I5507&lt;=0,"Below 0%",IF(I5507&lt;=0.05,"0-5%",IF(I5507&lt;=0.1,"5-10%",IF(I5507&lt;=0.2,"10-20%",IF(I5507&lt;=0.4,"20-40%","Above 40%")))))</f>
        <v>Below 0%</v>
      </c>
      <c r="N5507" s="6" t="str">
        <f aca="false">IF(AND(H5507&gt;=Summary!$B$25,I5507&gt;=Summary!$B$26,I5507&lt;=Summary!$B$27,J5507&gt;=Summary!$B$28,J5507&lt;=Summary!$B$29,F5507*J5507&gt;1),"Yes","No")</f>
        <v>No</v>
      </c>
    </row>
    <row r="5508" customFormat="false" ht="15" hidden="false" customHeight="false" outlineLevel="0" collapsed="false">
      <c r="A5508" s="6" t="s">
        <v>152</v>
      </c>
      <c r="B5508" s="45" t="n">
        <v>43204</v>
      </c>
      <c r="C5508" s="6" t="s">
        <v>183</v>
      </c>
      <c r="D5508" s="6" t="s">
        <v>199</v>
      </c>
      <c r="E5508" s="6" t="s">
        <v>174</v>
      </c>
      <c r="F5508" s="34" t="n">
        <v>0.154416635632515</v>
      </c>
      <c r="G5508" s="34" t="n">
        <v>0.140456396174605</v>
      </c>
      <c r="H5508" s="34" t="n">
        <v>0.0139602394579103</v>
      </c>
      <c r="I5508" s="34" t="n">
        <v>0.0993919809857287</v>
      </c>
      <c r="J5508" s="35" t="n">
        <v>7.15</v>
      </c>
      <c r="K5508" s="6" t="n">
        <v>0</v>
      </c>
      <c r="L5508" s="35" t="n">
        <v>-1</v>
      </c>
      <c r="M5508" s="6" t="str">
        <f aca="false">IF(I5508&lt;=0,"Below 0%",IF(I5508&lt;=0.05,"0-5%",IF(I5508&lt;=0.1,"5-10%",IF(I5508&lt;=0.2,"10-20%",IF(I5508&lt;=0.4,"20-40%","Above 40%")))))</f>
        <v>5-10%</v>
      </c>
      <c r="N5508" s="6" t="str">
        <f aca="false">IF(AND(H5508&gt;=Summary!$B$25,I5508&gt;=Summary!$B$26,I5508&lt;=Summary!$B$27,J5508&gt;=Summary!$B$28,J5508&lt;=Summary!$B$29,F5508*J5508&gt;1),"Yes","No")</f>
        <v>No</v>
      </c>
    </row>
    <row r="5509" customFormat="false" ht="15" hidden="false" customHeight="false" outlineLevel="0" collapsed="false">
      <c r="A5509" s="6" t="s">
        <v>152</v>
      </c>
      <c r="B5509" s="45" t="n">
        <v>43204</v>
      </c>
      <c r="C5509" s="6" t="s">
        <v>183</v>
      </c>
      <c r="D5509" s="6" t="s">
        <v>199</v>
      </c>
      <c r="E5509" s="6" t="s">
        <v>177</v>
      </c>
      <c r="F5509" s="34" t="n">
        <v>0.0918040275573731</v>
      </c>
      <c r="G5509" s="34" t="n">
        <v>0.0687851529211249</v>
      </c>
      <c r="H5509" s="34" t="n">
        <v>0.0230188746362482</v>
      </c>
      <c r="I5509" s="34" t="n">
        <v>0.334648883642719</v>
      </c>
      <c r="J5509" s="35" t="n">
        <v>14.6</v>
      </c>
      <c r="K5509" s="6" t="n">
        <v>0</v>
      </c>
      <c r="L5509" s="35" t="n">
        <v>-1</v>
      </c>
      <c r="M5509" s="6" t="str">
        <f aca="false">IF(I5509&lt;=0,"Below 0%",IF(I5509&lt;=0.05,"0-5%",IF(I5509&lt;=0.1,"5-10%",IF(I5509&lt;=0.2,"10-20%",IF(I5509&lt;=0.4,"20-40%","Above 40%")))))</f>
        <v>20-40%</v>
      </c>
      <c r="N5509" s="6" t="str">
        <f aca="false">IF(AND(H5509&gt;=Summary!$B$25,I5509&gt;=Summary!$B$26,I5509&lt;=Summary!$B$27,J5509&gt;=Summary!$B$28,J5509&lt;=Summary!$B$29,F5509*J5509&gt;1),"Yes","No")</f>
        <v>No</v>
      </c>
    </row>
    <row r="5510" customFormat="false" ht="15" hidden="false" customHeight="false" outlineLevel="0" collapsed="false">
      <c r="A5510" s="6" t="s">
        <v>152</v>
      </c>
      <c r="B5510" s="45" t="n">
        <v>43204</v>
      </c>
      <c r="C5510" s="6" t="s">
        <v>179</v>
      </c>
      <c r="D5510" s="6" t="s">
        <v>190</v>
      </c>
      <c r="E5510" s="6" t="s">
        <v>187</v>
      </c>
      <c r="F5510" s="34" t="n">
        <v>0.143270671367645</v>
      </c>
      <c r="G5510" s="34" t="n">
        <v>0.211539188297436</v>
      </c>
      <c r="H5510" s="34" t="n">
        <v>-0.068268516929791</v>
      </c>
      <c r="I5510" s="34" t="n">
        <v>-0.322722789471053</v>
      </c>
      <c r="J5510" s="35" t="n">
        <v>4.75</v>
      </c>
      <c r="K5510" s="6" t="n">
        <v>0</v>
      </c>
      <c r="L5510" s="35" t="n">
        <v>-1</v>
      </c>
      <c r="M5510" s="6" t="str">
        <f aca="false">IF(I5510&lt;=0,"Below 0%",IF(I5510&lt;=0.05,"0-5%",IF(I5510&lt;=0.1,"5-10%",IF(I5510&lt;=0.2,"10-20%",IF(I5510&lt;=0.4,"20-40%","Above 40%")))))</f>
        <v>Below 0%</v>
      </c>
      <c r="N5510" s="6" t="str">
        <f aca="false">IF(AND(H5510&gt;=Summary!$B$25,I5510&gt;=Summary!$B$26,I5510&lt;=Summary!$B$27,J5510&gt;=Summary!$B$28,J5510&lt;=Summary!$B$29,F5510*J5510&gt;1),"Yes","No")</f>
        <v>No</v>
      </c>
    </row>
    <row r="5511" customFormat="false" ht="15" hidden="false" customHeight="false" outlineLevel="0" collapsed="false">
      <c r="A5511" s="6" t="s">
        <v>152</v>
      </c>
      <c r="B5511" s="45" t="n">
        <v>43204</v>
      </c>
      <c r="C5511" s="6" t="s">
        <v>179</v>
      </c>
      <c r="D5511" s="6" t="s">
        <v>190</v>
      </c>
      <c r="E5511" s="6" t="s">
        <v>174</v>
      </c>
      <c r="F5511" s="34" t="n">
        <v>0.15845537185669</v>
      </c>
      <c r="G5511" s="34" t="n">
        <v>0.265121673987552</v>
      </c>
      <c r="H5511" s="34" t="n">
        <v>-0.106666302130863</v>
      </c>
      <c r="I5511" s="34" t="n">
        <v>-0.402329619176555</v>
      </c>
      <c r="J5511" s="35" t="n">
        <v>3.79</v>
      </c>
      <c r="K5511" s="6" t="n">
        <v>0</v>
      </c>
      <c r="L5511" s="35" t="n">
        <v>-1</v>
      </c>
      <c r="M5511" s="6" t="str">
        <f aca="false">IF(I5511&lt;=0,"Below 0%",IF(I5511&lt;=0.05,"0-5%",IF(I5511&lt;=0.1,"5-10%",IF(I5511&lt;=0.2,"10-20%",IF(I5511&lt;=0.4,"20-40%","Above 40%")))))</f>
        <v>Below 0%</v>
      </c>
      <c r="N5511" s="6" t="str">
        <f aca="false">IF(AND(H5511&gt;=Summary!$B$25,I5511&gt;=Summary!$B$26,I5511&lt;=Summary!$B$27,J5511&gt;=Summary!$B$28,J5511&lt;=Summary!$B$29,F5511*J5511&gt;1),"Yes","No")</f>
        <v>No</v>
      </c>
    </row>
    <row r="5512" customFormat="false" ht="15" hidden="false" customHeight="false" outlineLevel="0" collapsed="false">
      <c r="A5512" s="6" t="s">
        <v>152</v>
      </c>
      <c r="B5512" s="45" t="n">
        <v>43204</v>
      </c>
      <c r="C5512" s="6" t="s">
        <v>179</v>
      </c>
      <c r="D5512" s="6" t="s">
        <v>190</v>
      </c>
      <c r="E5512" s="6" t="s">
        <v>177</v>
      </c>
      <c r="F5512" s="34" t="n">
        <v>0.698273956775665</v>
      </c>
      <c r="G5512" s="34" t="n">
        <v>0.523339137715012</v>
      </c>
      <c r="H5512" s="34" t="n">
        <v>0.174934819060654</v>
      </c>
      <c r="I5512" s="34" t="n">
        <v>0.334266647483024</v>
      </c>
      <c r="J5512" s="35" t="n">
        <v>1.92</v>
      </c>
      <c r="K5512" s="6" t="n">
        <v>1</v>
      </c>
      <c r="L5512" s="35" t="n">
        <v>0.92</v>
      </c>
      <c r="M5512" s="6" t="str">
        <f aca="false">IF(I5512&lt;=0,"Below 0%",IF(I5512&lt;=0.05,"0-5%",IF(I5512&lt;=0.1,"5-10%",IF(I5512&lt;=0.2,"10-20%",IF(I5512&lt;=0.4,"20-40%","Above 40%")))))</f>
        <v>20-40%</v>
      </c>
      <c r="N5512" s="6" t="str">
        <f aca="false">IF(AND(H5512&gt;=Summary!$B$25,I5512&gt;=Summary!$B$26,I5512&lt;=Summary!$B$27,J5512&gt;=Summary!$B$28,J5512&lt;=Summary!$B$29,F5512*J5512&gt;1),"Yes","No")</f>
        <v>Yes</v>
      </c>
    </row>
    <row r="5513" customFormat="false" ht="15" hidden="false" customHeight="false" outlineLevel="0" collapsed="false">
      <c r="A5513" s="6" t="s">
        <v>152</v>
      </c>
      <c r="B5513" s="45" t="n">
        <v>43204</v>
      </c>
      <c r="C5513" s="6" t="s">
        <v>175</v>
      </c>
      <c r="D5513" s="6" t="s">
        <v>173</v>
      </c>
      <c r="E5513" s="6" t="s">
        <v>187</v>
      </c>
      <c r="F5513" s="34" t="n">
        <v>0.474786937236786</v>
      </c>
      <c r="G5513" s="34" t="n">
        <v>0.380061184092136</v>
      </c>
      <c r="H5513" s="34" t="n">
        <v>0.0947257531446499</v>
      </c>
      <c r="I5513" s="34" t="n">
        <v>0.249238167720085</v>
      </c>
      <c r="J5513" s="35" t="n">
        <v>2.65</v>
      </c>
      <c r="K5513" s="6" t="n">
        <v>0</v>
      </c>
      <c r="L5513" s="35" t="n">
        <v>-1</v>
      </c>
      <c r="M5513" s="6" t="str">
        <f aca="false">IF(I5513&lt;=0,"Below 0%",IF(I5513&lt;=0.05,"0-5%",IF(I5513&lt;=0.1,"5-10%",IF(I5513&lt;=0.2,"10-20%",IF(I5513&lt;=0.4,"20-40%","Above 40%")))))</f>
        <v>20-40%</v>
      </c>
      <c r="N5513" s="6" t="str">
        <f aca="false">IF(AND(H5513&gt;=Summary!$B$25,I5513&gt;=Summary!$B$26,I5513&lt;=Summary!$B$27,J5513&gt;=Summary!$B$28,J5513&lt;=Summary!$B$29,F5513*J5513&gt;1),"Yes","No")</f>
        <v>Yes</v>
      </c>
    </row>
    <row r="5514" customFormat="false" ht="15" hidden="false" customHeight="false" outlineLevel="0" collapsed="false">
      <c r="A5514" s="6" t="s">
        <v>152</v>
      </c>
      <c r="B5514" s="45" t="n">
        <v>43204</v>
      </c>
      <c r="C5514" s="6" t="s">
        <v>175</v>
      </c>
      <c r="D5514" s="6" t="s">
        <v>173</v>
      </c>
      <c r="E5514" s="6" t="s">
        <v>174</v>
      </c>
      <c r="F5514" s="34" t="n">
        <v>0.259709149599075</v>
      </c>
      <c r="G5514" s="34" t="n">
        <v>0.305200647831564</v>
      </c>
      <c r="H5514" s="34" t="n">
        <v>-0.0454914982324884</v>
      </c>
      <c r="I5514" s="34" t="n">
        <v>-0.14905439603652</v>
      </c>
      <c r="J5514" s="35" t="n">
        <v>3.3</v>
      </c>
      <c r="K5514" s="6" t="n">
        <v>1</v>
      </c>
      <c r="L5514" s="35" t="n">
        <v>2.3</v>
      </c>
      <c r="M5514" s="6" t="str">
        <f aca="false">IF(I5514&lt;=0,"Below 0%",IF(I5514&lt;=0.05,"0-5%",IF(I5514&lt;=0.1,"5-10%",IF(I5514&lt;=0.2,"10-20%",IF(I5514&lt;=0.4,"20-40%","Above 40%")))))</f>
        <v>Below 0%</v>
      </c>
      <c r="N5514" s="6" t="str">
        <f aca="false">IF(AND(H5514&gt;=Summary!$B$25,I5514&gt;=Summary!$B$26,I5514&lt;=Summary!$B$27,J5514&gt;=Summary!$B$28,J5514&lt;=Summary!$B$29,F5514*J5514&gt;1),"Yes","No")</f>
        <v>No</v>
      </c>
    </row>
    <row r="5515" customFormat="false" ht="15" hidden="false" customHeight="false" outlineLevel="0" collapsed="false">
      <c r="A5515" s="6" t="s">
        <v>152</v>
      </c>
      <c r="B5515" s="45" t="n">
        <v>43204</v>
      </c>
      <c r="C5515" s="6" t="s">
        <v>175</v>
      </c>
      <c r="D5515" s="6" t="s">
        <v>173</v>
      </c>
      <c r="E5515" s="6" t="s">
        <v>177</v>
      </c>
      <c r="F5515" s="34" t="n">
        <v>0.265503883361816</v>
      </c>
      <c r="G5515" s="34" t="n">
        <v>0.3147381680763</v>
      </c>
      <c r="H5515" s="34" t="n">
        <v>-0.0492342847144837</v>
      </c>
      <c r="I5515" s="34" t="n">
        <v>-0.156429342571976</v>
      </c>
      <c r="J5515" s="35" t="n">
        <v>3.2</v>
      </c>
      <c r="K5515" s="6" t="n">
        <v>0</v>
      </c>
      <c r="L5515" s="35" t="n">
        <v>-1</v>
      </c>
      <c r="M5515" s="6" t="str">
        <f aca="false">IF(I5515&lt;=0,"Below 0%",IF(I5515&lt;=0.05,"0-5%",IF(I5515&lt;=0.1,"5-10%",IF(I5515&lt;=0.2,"10-20%",IF(I5515&lt;=0.4,"20-40%","Above 40%")))))</f>
        <v>Below 0%</v>
      </c>
      <c r="N5515" s="6" t="str">
        <f aca="false">IF(AND(H5515&gt;=Summary!$B$25,I5515&gt;=Summary!$B$26,I5515&lt;=Summary!$B$27,J5515&gt;=Summary!$B$28,J5515&lt;=Summary!$B$29,F5515*J5515&gt;1),"Yes","No")</f>
        <v>No</v>
      </c>
    </row>
    <row r="5516" customFormat="false" ht="15" hidden="false" customHeight="false" outlineLevel="0" collapsed="false">
      <c r="A5516" s="6" t="s">
        <v>152</v>
      </c>
      <c r="B5516" s="45" t="n">
        <v>43204</v>
      </c>
      <c r="C5516" s="6" t="s">
        <v>181</v>
      </c>
      <c r="D5516" s="6" t="s">
        <v>194</v>
      </c>
      <c r="E5516" s="6" t="s">
        <v>187</v>
      </c>
      <c r="F5516" s="34" t="n">
        <v>0.48742201924324</v>
      </c>
      <c r="G5516" s="34" t="n">
        <v>0.362022343983491</v>
      </c>
      <c r="H5516" s="34" t="n">
        <v>0.125399675259749</v>
      </c>
      <c r="I5516" s="34" t="n">
        <v>0.346386562442311</v>
      </c>
      <c r="J5516" s="35" t="n">
        <v>2.78</v>
      </c>
      <c r="K5516" s="6" t="n">
        <v>0</v>
      </c>
      <c r="L5516" s="35" t="n">
        <v>-1</v>
      </c>
      <c r="M5516" s="6" t="str">
        <f aca="false">IF(I5516&lt;=0,"Below 0%",IF(I5516&lt;=0.05,"0-5%",IF(I5516&lt;=0.1,"5-10%",IF(I5516&lt;=0.2,"10-20%",IF(I5516&lt;=0.4,"20-40%","Above 40%")))))</f>
        <v>20-40%</v>
      </c>
      <c r="N5516" s="6" t="str">
        <f aca="false">IF(AND(H5516&gt;=Summary!$B$25,I5516&gt;=Summary!$B$26,I5516&lt;=Summary!$B$27,J5516&gt;=Summary!$B$28,J5516&lt;=Summary!$B$29,F5516*J5516&gt;1),"Yes","No")</f>
        <v>Yes</v>
      </c>
    </row>
    <row r="5517" customFormat="false" ht="15" hidden="false" customHeight="false" outlineLevel="0" collapsed="false">
      <c r="A5517" s="6" t="s">
        <v>152</v>
      </c>
      <c r="B5517" s="45" t="n">
        <v>43204</v>
      </c>
      <c r="C5517" s="6" t="s">
        <v>181</v>
      </c>
      <c r="D5517" s="6" t="s">
        <v>194</v>
      </c>
      <c r="E5517" s="6" t="s">
        <v>174</v>
      </c>
      <c r="F5517" s="34" t="n">
        <v>0.250366985797882</v>
      </c>
      <c r="G5517" s="34" t="n">
        <v>0.27200597737138</v>
      </c>
      <c r="H5517" s="34" t="n">
        <v>-0.0216389915734976</v>
      </c>
      <c r="I5517" s="34" t="n">
        <v>-0.0795533678436526</v>
      </c>
      <c r="J5517" s="35" t="n">
        <v>3.7</v>
      </c>
      <c r="K5517" s="6" t="n">
        <v>0</v>
      </c>
      <c r="L5517" s="35" t="n">
        <v>-1</v>
      </c>
      <c r="M5517" s="6" t="str">
        <f aca="false">IF(I5517&lt;=0,"Below 0%",IF(I5517&lt;=0.05,"0-5%",IF(I5517&lt;=0.1,"5-10%",IF(I5517&lt;=0.2,"10-20%",IF(I5517&lt;=0.4,"20-40%","Above 40%")))))</f>
        <v>Below 0%</v>
      </c>
      <c r="N5517" s="6" t="str">
        <f aca="false">IF(AND(H5517&gt;=Summary!$B$25,I5517&gt;=Summary!$B$26,I5517&lt;=Summary!$B$27,J5517&gt;=Summary!$B$28,J5517&lt;=Summary!$B$29,F5517*J5517&gt;1),"Yes","No")</f>
        <v>No</v>
      </c>
    </row>
    <row r="5518" customFormat="false" ht="15" hidden="false" customHeight="false" outlineLevel="0" collapsed="false">
      <c r="A5518" s="6" t="s">
        <v>152</v>
      </c>
      <c r="B5518" s="45" t="n">
        <v>43204</v>
      </c>
      <c r="C5518" s="6" t="s">
        <v>181</v>
      </c>
      <c r="D5518" s="6" t="s">
        <v>194</v>
      </c>
      <c r="E5518" s="6" t="s">
        <v>177</v>
      </c>
      <c r="F5518" s="34" t="n">
        <v>0.2622110247612</v>
      </c>
      <c r="G5518" s="34" t="n">
        <v>0.365971678645129</v>
      </c>
      <c r="H5518" s="34" t="n">
        <v>-0.103760653883929</v>
      </c>
      <c r="I5518" s="34" t="n">
        <v>-0.283520993395072</v>
      </c>
      <c r="J5518" s="35" t="n">
        <v>2.75</v>
      </c>
      <c r="K5518" s="6" t="n">
        <v>1</v>
      </c>
      <c r="L5518" s="35" t="n">
        <v>1.75</v>
      </c>
      <c r="M5518" s="6" t="str">
        <f aca="false">IF(I5518&lt;=0,"Below 0%",IF(I5518&lt;=0.05,"0-5%",IF(I5518&lt;=0.1,"5-10%",IF(I5518&lt;=0.2,"10-20%",IF(I5518&lt;=0.4,"20-40%","Above 40%")))))</f>
        <v>Below 0%</v>
      </c>
      <c r="N5518" s="6" t="str">
        <f aca="false">IF(AND(H5518&gt;=Summary!$B$25,I5518&gt;=Summary!$B$26,I5518&lt;=Summary!$B$27,J5518&gt;=Summary!$B$28,J5518&lt;=Summary!$B$29,F5518*J5518&gt;1),"Yes","No")</f>
        <v>No</v>
      </c>
    </row>
    <row r="5519" customFormat="false" ht="15" hidden="false" customHeight="false" outlineLevel="0" collapsed="false">
      <c r="A5519" s="6" t="s">
        <v>152</v>
      </c>
      <c r="B5519" s="45" t="n">
        <v>43205</v>
      </c>
      <c r="C5519" s="6" t="s">
        <v>176</v>
      </c>
      <c r="D5519" s="6" t="s">
        <v>178</v>
      </c>
      <c r="E5519" s="6" t="s">
        <v>187</v>
      </c>
      <c r="F5519" s="34" t="n">
        <v>0.800448656082153</v>
      </c>
      <c r="G5519" s="34" t="n">
        <v>0.824863750184121</v>
      </c>
      <c r="H5519" s="34" t="n">
        <v>-0.024415094101968</v>
      </c>
      <c r="I5519" s="34" t="n">
        <v>-0.0295989417604037</v>
      </c>
      <c r="J5519" s="35" t="n">
        <v>1.23</v>
      </c>
      <c r="K5519" s="6" t="n">
        <v>0</v>
      </c>
      <c r="L5519" s="35" t="n">
        <v>-1</v>
      </c>
      <c r="M5519" s="6" t="str">
        <f aca="false">IF(I5519&lt;=0,"Below 0%",IF(I5519&lt;=0.05,"0-5%",IF(I5519&lt;=0.1,"5-10%",IF(I5519&lt;=0.2,"10-20%",IF(I5519&lt;=0.4,"20-40%","Above 40%")))))</f>
        <v>Below 0%</v>
      </c>
      <c r="N5519" s="6" t="str">
        <f aca="false">IF(AND(H5519&gt;=Summary!$B$25,I5519&gt;=Summary!$B$26,I5519&lt;=Summary!$B$27,J5519&gt;=Summary!$B$28,J5519&lt;=Summary!$B$29,F5519*J5519&gt;1),"Yes","No")</f>
        <v>No</v>
      </c>
    </row>
    <row r="5520" customFormat="false" ht="15" hidden="false" customHeight="false" outlineLevel="0" collapsed="false">
      <c r="A5520" s="6" t="s">
        <v>152</v>
      </c>
      <c r="B5520" s="45" t="n">
        <v>43205</v>
      </c>
      <c r="C5520" s="6" t="s">
        <v>176</v>
      </c>
      <c r="D5520" s="6" t="s">
        <v>178</v>
      </c>
      <c r="E5520" s="6" t="s">
        <v>174</v>
      </c>
      <c r="F5520" s="34" t="n">
        <v>0.129121199250221</v>
      </c>
      <c r="G5520" s="34" t="n">
        <v>0.126822801590809</v>
      </c>
      <c r="H5520" s="34" t="n">
        <v>0.00229839765941259</v>
      </c>
      <c r="I5520" s="34" t="n">
        <v>0.0181229055862393</v>
      </c>
      <c r="J5520" s="35" t="n">
        <v>8</v>
      </c>
      <c r="K5520" s="6" t="n">
        <v>0</v>
      </c>
      <c r="L5520" s="35" t="n">
        <v>-1</v>
      </c>
      <c r="M5520" s="6" t="str">
        <f aca="false">IF(I5520&lt;=0,"Below 0%",IF(I5520&lt;=0.05,"0-5%",IF(I5520&lt;=0.1,"5-10%",IF(I5520&lt;=0.2,"10-20%",IF(I5520&lt;=0.4,"20-40%","Above 40%")))))</f>
        <v>0-5%</v>
      </c>
      <c r="N5520" s="6" t="str">
        <f aca="false">IF(AND(H5520&gt;=Summary!$B$25,I5520&gt;=Summary!$B$26,I5520&lt;=Summary!$B$27,J5520&gt;=Summary!$B$28,J5520&lt;=Summary!$B$29,F5520*J5520&gt;1),"Yes","No")</f>
        <v>No</v>
      </c>
    </row>
    <row r="5521" customFormat="false" ht="15" hidden="false" customHeight="false" outlineLevel="0" collapsed="false">
      <c r="A5521" s="6" t="s">
        <v>152</v>
      </c>
      <c r="B5521" s="45" t="n">
        <v>43205</v>
      </c>
      <c r="C5521" s="6" t="s">
        <v>176</v>
      </c>
      <c r="D5521" s="6" t="s">
        <v>178</v>
      </c>
      <c r="E5521" s="6" t="s">
        <v>177</v>
      </c>
      <c r="F5521" s="34" t="n">
        <v>0.0704301372170448</v>
      </c>
      <c r="G5521" s="34" t="n">
        <v>0.04831344822507</v>
      </c>
      <c r="H5521" s="34" t="n">
        <v>0.0221166889919749</v>
      </c>
      <c r="I5521" s="34" t="n">
        <v>0.457775004775968</v>
      </c>
      <c r="J5521" s="35" t="n">
        <v>21</v>
      </c>
      <c r="K5521" s="6" t="n">
        <v>1</v>
      </c>
      <c r="L5521" s="35" t="n">
        <v>20</v>
      </c>
      <c r="M5521" s="6" t="str">
        <f aca="false">IF(I5521&lt;=0,"Below 0%",IF(I5521&lt;=0.05,"0-5%",IF(I5521&lt;=0.1,"5-10%",IF(I5521&lt;=0.2,"10-20%",IF(I5521&lt;=0.4,"20-40%","Above 40%")))))</f>
        <v>Above 40%</v>
      </c>
      <c r="N5521" s="6" t="str">
        <f aca="false">IF(AND(H5521&gt;=Summary!$B$25,I5521&gt;=Summary!$B$26,I5521&lt;=Summary!$B$27,J5521&gt;=Summary!$B$28,J5521&lt;=Summary!$B$29,F5521*J5521&gt;1),"Yes","No")</f>
        <v>No</v>
      </c>
    </row>
    <row r="5522" customFormat="false" ht="15" hidden="false" customHeight="false" outlineLevel="0" collapsed="false">
      <c r="A5522" s="6" t="s">
        <v>152</v>
      </c>
      <c r="B5522" s="45" t="n">
        <v>43205</v>
      </c>
      <c r="C5522" s="6" t="s">
        <v>188</v>
      </c>
      <c r="D5522" s="6" t="s">
        <v>185</v>
      </c>
      <c r="E5522" s="6" t="s">
        <v>187</v>
      </c>
      <c r="F5522" s="34" t="n">
        <v>0.241994008421898</v>
      </c>
      <c r="G5522" s="34" t="n">
        <v>0.294917359649426</v>
      </c>
      <c r="H5522" s="34" t="n">
        <v>-0.0529233512275276</v>
      </c>
      <c r="I5522" s="34" t="n">
        <v>-0.179451461556684</v>
      </c>
      <c r="J5522" s="35" t="n">
        <v>3.4</v>
      </c>
      <c r="K5522" s="6" t="n">
        <v>1</v>
      </c>
      <c r="L5522" s="35" t="n">
        <v>2.4</v>
      </c>
      <c r="M5522" s="6" t="str">
        <f aca="false">IF(I5522&lt;=0,"Below 0%",IF(I5522&lt;=0.05,"0-5%",IF(I5522&lt;=0.1,"5-10%",IF(I5522&lt;=0.2,"10-20%",IF(I5522&lt;=0.4,"20-40%","Above 40%")))))</f>
        <v>Below 0%</v>
      </c>
      <c r="N5522" s="6" t="str">
        <f aca="false">IF(AND(H5522&gt;=Summary!$B$25,I5522&gt;=Summary!$B$26,I5522&lt;=Summary!$B$27,J5522&gt;=Summary!$B$28,J5522&lt;=Summary!$B$29,F5522*J5522&gt;1),"Yes","No")</f>
        <v>No</v>
      </c>
    </row>
    <row r="5523" customFormat="false" ht="15" hidden="false" customHeight="false" outlineLevel="0" collapsed="false">
      <c r="A5523" s="6" t="s">
        <v>152</v>
      </c>
      <c r="B5523" s="45" t="n">
        <v>43205</v>
      </c>
      <c r="C5523" s="6" t="s">
        <v>188</v>
      </c>
      <c r="D5523" s="6" t="s">
        <v>185</v>
      </c>
      <c r="E5523" s="6" t="s">
        <v>174</v>
      </c>
      <c r="F5523" s="34" t="n">
        <v>0.269710630178452</v>
      </c>
      <c r="G5523" s="34" t="n">
        <v>0.271005141299472</v>
      </c>
      <c r="H5523" s="34" t="n">
        <v>-0.00129451112102053</v>
      </c>
      <c r="I5523" s="34" t="n">
        <v>-0.00477670318287449</v>
      </c>
      <c r="J5523" s="35" t="n">
        <v>3.7</v>
      </c>
      <c r="K5523" s="6" t="n">
        <v>0</v>
      </c>
      <c r="L5523" s="35" t="n">
        <v>-1</v>
      </c>
      <c r="M5523" s="6" t="str">
        <f aca="false">IF(I5523&lt;=0,"Below 0%",IF(I5523&lt;=0.05,"0-5%",IF(I5523&lt;=0.1,"5-10%",IF(I5523&lt;=0.2,"10-20%",IF(I5523&lt;=0.4,"20-40%","Above 40%")))))</f>
        <v>Below 0%</v>
      </c>
      <c r="N5523" s="6" t="str">
        <f aca="false">IF(AND(H5523&gt;=Summary!$B$25,I5523&gt;=Summary!$B$26,I5523&lt;=Summary!$B$27,J5523&gt;=Summary!$B$28,J5523&lt;=Summary!$B$29,F5523*J5523&gt;1),"Yes","No")</f>
        <v>No</v>
      </c>
    </row>
    <row r="5524" customFormat="false" ht="15" hidden="false" customHeight="false" outlineLevel="0" collapsed="false">
      <c r="A5524" s="6" t="s">
        <v>152</v>
      </c>
      <c r="B5524" s="45" t="n">
        <v>43205</v>
      </c>
      <c r="C5524" s="6" t="s">
        <v>188</v>
      </c>
      <c r="D5524" s="6" t="s">
        <v>185</v>
      </c>
      <c r="E5524" s="6" t="s">
        <v>177</v>
      </c>
      <c r="F5524" s="34" t="n">
        <v>0.488295376300812</v>
      </c>
      <c r="G5524" s="34" t="n">
        <v>0.434077499051102</v>
      </c>
      <c r="H5524" s="34" t="n">
        <v>0.0542178772497093</v>
      </c>
      <c r="I5524" s="34" t="n">
        <v>0.124903680490765</v>
      </c>
      <c r="J5524" s="35" t="n">
        <v>2.31</v>
      </c>
      <c r="K5524" s="6" t="n">
        <v>0</v>
      </c>
      <c r="L5524" s="35" t="n">
        <v>-1</v>
      </c>
      <c r="M5524" s="6" t="str">
        <f aca="false">IF(I5524&lt;=0,"Below 0%",IF(I5524&lt;=0.05,"0-5%",IF(I5524&lt;=0.1,"5-10%",IF(I5524&lt;=0.2,"10-20%",IF(I5524&lt;=0.4,"20-40%","Above 40%")))))</f>
        <v>10-20%</v>
      </c>
      <c r="N5524" s="6" t="str">
        <f aca="false">IF(AND(H5524&gt;=Summary!$B$25,I5524&gt;=Summary!$B$26,I5524&lt;=Summary!$B$27,J5524&gt;=Summary!$B$28,J5524&lt;=Summary!$B$29,F5524*J5524&gt;1),"Yes","No")</f>
        <v>Yes</v>
      </c>
    </row>
    <row r="5525" customFormat="false" ht="15" hidden="false" customHeight="false" outlineLevel="0" collapsed="false">
      <c r="A5525" s="6" t="s">
        <v>152</v>
      </c>
      <c r="B5525" s="45" t="n">
        <v>43206</v>
      </c>
      <c r="C5525" s="6" t="s">
        <v>189</v>
      </c>
      <c r="D5525" s="6" t="s">
        <v>192</v>
      </c>
      <c r="E5525" s="6" t="s">
        <v>187</v>
      </c>
      <c r="F5525" s="34" t="n">
        <v>0.506211340427399</v>
      </c>
      <c r="G5525" s="34" t="n">
        <v>0.482388973966309</v>
      </c>
      <c r="H5525" s="34" t="n">
        <v>0.0238223664610894</v>
      </c>
      <c r="I5525" s="34" t="n">
        <v>0.0493841438066391</v>
      </c>
      <c r="J5525" s="35" t="n">
        <v>2.08</v>
      </c>
      <c r="K5525" s="6" t="n">
        <v>0</v>
      </c>
      <c r="L5525" s="35" t="n">
        <v>-1</v>
      </c>
      <c r="M5525" s="6" t="str">
        <f aca="false">IF(I5525&lt;=0,"Below 0%",IF(I5525&lt;=0.05,"0-5%",IF(I5525&lt;=0.1,"5-10%",IF(I5525&lt;=0.2,"10-20%",IF(I5525&lt;=0.4,"20-40%","Above 40%")))))</f>
        <v>0-5%</v>
      </c>
      <c r="N5525" s="6" t="str">
        <f aca="false">IF(AND(H5525&gt;=Summary!$B$25,I5525&gt;=Summary!$B$26,I5525&lt;=Summary!$B$27,J5525&gt;=Summary!$B$28,J5525&lt;=Summary!$B$29,F5525*J5525&gt;1),"Yes","No")</f>
        <v>No</v>
      </c>
    </row>
    <row r="5526" customFormat="false" ht="15" hidden="false" customHeight="false" outlineLevel="0" collapsed="false">
      <c r="A5526" s="6" t="s">
        <v>152</v>
      </c>
      <c r="B5526" s="45" t="n">
        <v>43206</v>
      </c>
      <c r="C5526" s="6" t="s">
        <v>189</v>
      </c>
      <c r="D5526" s="6" t="s">
        <v>192</v>
      </c>
      <c r="E5526" s="6" t="s">
        <v>174</v>
      </c>
      <c r="F5526" s="34" t="n">
        <v>0.214440137147903</v>
      </c>
      <c r="G5526" s="34" t="n">
        <v>0.278713629402757</v>
      </c>
      <c r="H5526" s="34" t="n">
        <v>-0.0642734922548531</v>
      </c>
      <c r="I5526" s="34" t="n">
        <v>-0.230607639793511</v>
      </c>
      <c r="J5526" s="35" t="n">
        <v>3.6</v>
      </c>
      <c r="K5526" s="6" t="n">
        <v>1</v>
      </c>
      <c r="L5526" s="35" t="n">
        <v>2.6</v>
      </c>
      <c r="M5526" s="6" t="str">
        <f aca="false">IF(I5526&lt;=0,"Below 0%",IF(I5526&lt;=0.05,"0-5%",IF(I5526&lt;=0.1,"5-10%",IF(I5526&lt;=0.2,"10-20%",IF(I5526&lt;=0.4,"20-40%","Above 40%")))))</f>
        <v>Below 0%</v>
      </c>
      <c r="N5526" s="6" t="str">
        <f aca="false">IF(AND(H5526&gt;=Summary!$B$25,I5526&gt;=Summary!$B$26,I5526&lt;=Summary!$B$27,J5526&gt;=Summary!$B$28,J5526&lt;=Summary!$B$29,F5526*J5526&gt;1),"Yes","No")</f>
        <v>No</v>
      </c>
    </row>
    <row r="5527" customFormat="false" ht="15" hidden="false" customHeight="false" outlineLevel="0" collapsed="false">
      <c r="A5527" s="6" t="s">
        <v>152</v>
      </c>
      <c r="B5527" s="45" t="n">
        <v>43206</v>
      </c>
      <c r="C5527" s="6" t="s">
        <v>189</v>
      </c>
      <c r="D5527" s="6" t="s">
        <v>192</v>
      </c>
      <c r="E5527" s="6" t="s">
        <v>177</v>
      </c>
      <c r="F5527" s="34" t="n">
        <v>0.279348492622376</v>
      </c>
      <c r="G5527" s="34" t="n">
        <v>0.238897396630934</v>
      </c>
      <c r="H5527" s="34" t="n">
        <v>0.0404510959914414</v>
      </c>
      <c r="I5527" s="34" t="n">
        <v>0.169324138989816</v>
      </c>
      <c r="J5527" s="35" t="n">
        <v>4.2</v>
      </c>
      <c r="K5527" s="6" t="n">
        <v>0</v>
      </c>
      <c r="L5527" s="35" t="n">
        <v>-1</v>
      </c>
      <c r="M5527" s="6" t="str">
        <f aca="false">IF(I5527&lt;=0,"Below 0%",IF(I5527&lt;=0.05,"0-5%",IF(I5527&lt;=0.1,"5-10%",IF(I5527&lt;=0.2,"10-20%",IF(I5527&lt;=0.4,"20-40%","Above 40%")))))</f>
        <v>10-20%</v>
      </c>
      <c r="N5527" s="6" t="str">
        <f aca="false">IF(AND(H5527&gt;=Summary!$B$25,I5527&gt;=Summary!$B$26,I5527&lt;=Summary!$B$27,J5527&gt;=Summary!$B$28,J5527&lt;=Summary!$B$29,F5527*J5527&gt;1),"Yes","No")</f>
        <v>Yes</v>
      </c>
    </row>
    <row r="5528" customFormat="false" ht="15" hidden="false" customHeight="false" outlineLevel="0" collapsed="false">
      <c r="A5528" s="6" t="s">
        <v>152</v>
      </c>
      <c r="B5528" s="45" t="n">
        <v>43207</v>
      </c>
      <c r="C5528" s="6" t="s">
        <v>201</v>
      </c>
      <c r="D5528" s="6" t="s">
        <v>181</v>
      </c>
      <c r="E5528" s="6" t="s">
        <v>187</v>
      </c>
      <c r="F5528" s="34" t="n">
        <v>0.143488764762878</v>
      </c>
      <c r="G5528" s="34" t="n">
        <v>0.149026248941575</v>
      </c>
      <c r="H5528" s="34" t="n">
        <v>-0.00553748417869651</v>
      </c>
      <c r="I5528" s="34" t="n">
        <v>-0.0371577773581852</v>
      </c>
      <c r="J5528" s="35" t="n">
        <v>6.7</v>
      </c>
      <c r="K5528" s="6" t="n">
        <v>0</v>
      </c>
      <c r="L5528" s="35" t="n">
        <v>-1</v>
      </c>
      <c r="M5528" s="6" t="str">
        <f aca="false">IF(I5528&lt;=0,"Below 0%",IF(I5528&lt;=0.05,"0-5%",IF(I5528&lt;=0.1,"5-10%",IF(I5528&lt;=0.2,"10-20%",IF(I5528&lt;=0.4,"20-40%","Above 40%")))))</f>
        <v>Below 0%</v>
      </c>
      <c r="N5528" s="6" t="str">
        <f aca="false">IF(AND(H5528&gt;=Summary!$B$25,I5528&gt;=Summary!$B$26,I5528&lt;=Summary!$B$27,J5528&gt;=Summary!$B$28,J5528&lt;=Summary!$B$29,F5528*J5528&gt;1),"Yes","No")</f>
        <v>No</v>
      </c>
    </row>
    <row r="5529" customFormat="false" ht="15" hidden="false" customHeight="false" outlineLevel="0" collapsed="false">
      <c r="A5529" s="6" t="s">
        <v>152</v>
      </c>
      <c r="B5529" s="45" t="n">
        <v>43207</v>
      </c>
      <c r="C5529" s="6" t="s">
        <v>201</v>
      </c>
      <c r="D5529" s="6" t="s">
        <v>181</v>
      </c>
      <c r="E5529" s="6" t="s">
        <v>174</v>
      </c>
      <c r="F5529" s="34" t="n">
        <v>0.152688145637512</v>
      </c>
      <c r="G5529" s="34" t="n">
        <v>0.22692633361558</v>
      </c>
      <c r="H5529" s="34" t="n">
        <v>-0.0742381879780678</v>
      </c>
      <c r="I5529" s="34" t="n">
        <v>-0.327146641798873</v>
      </c>
      <c r="J5529" s="35" t="n">
        <v>4.4</v>
      </c>
      <c r="K5529" s="6" t="n">
        <v>1</v>
      </c>
      <c r="L5529" s="35" t="n">
        <v>3.4</v>
      </c>
      <c r="M5529" s="6" t="str">
        <f aca="false">IF(I5529&lt;=0,"Below 0%",IF(I5529&lt;=0.05,"0-5%",IF(I5529&lt;=0.1,"5-10%",IF(I5529&lt;=0.2,"10-20%",IF(I5529&lt;=0.4,"20-40%","Above 40%")))))</f>
        <v>Below 0%</v>
      </c>
      <c r="N5529" s="6" t="str">
        <f aca="false">IF(AND(H5529&gt;=Summary!$B$25,I5529&gt;=Summary!$B$26,I5529&lt;=Summary!$B$27,J5529&gt;=Summary!$B$28,J5529&lt;=Summary!$B$29,F5529*J5529&gt;1),"Yes","No")</f>
        <v>No</v>
      </c>
    </row>
    <row r="5530" customFormat="false" ht="15" hidden="false" customHeight="false" outlineLevel="0" collapsed="false">
      <c r="A5530" s="6" t="s">
        <v>152</v>
      </c>
      <c r="B5530" s="45" t="n">
        <v>43207</v>
      </c>
      <c r="C5530" s="6" t="s">
        <v>201</v>
      </c>
      <c r="D5530" s="6" t="s">
        <v>181</v>
      </c>
      <c r="E5530" s="6" t="s">
        <v>177</v>
      </c>
      <c r="F5530" s="34" t="n">
        <v>0.703823029994965</v>
      </c>
      <c r="G5530" s="34" t="n">
        <v>0.624047417442845</v>
      </c>
      <c r="H5530" s="34" t="n">
        <v>0.0797756125521195</v>
      </c>
      <c r="I5530" s="34" t="n">
        <v>0.127835818757196</v>
      </c>
      <c r="J5530" s="35" t="n">
        <v>1.6</v>
      </c>
      <c r="K5530" s="6" t="n">
        <v>0</v>
      </c>
      <c r="L5530" s="35" t="n">
        <v>-1</v>
      </c>
      <c r="M5530" s="6" t="str">
        <f aca="false">IF(I5530&lt;=0,"Below 0%",IF(I5530&lt;=0.05,"0-5%",IF(I5530&lt;=0.1,"5-10%",IF(I5530&lt;=0.2,"10-20%",IF(I5530&lt;=0.4,"20-40%","Above 40%")))))</f>
        <v>10-20%</v>
      </c>
      <c r="N5530" s="6" t="str">
        <f aca="false">IF(AND(H5530&gt;=Summary!$B$25,I5530&gt;=Summary!$B$26,I5530&lt;=Summary!$B$27,J5530&gt;=Summary!$B$28,J5530&lt;=Summary!$B$29,F5530*J5530&gt;1),"Yes","No")</f>
        <v>No</v>
      </c>
    </row>
    <row r="5531" customFormat="false" ht="15" hidden="false" customHeight="false" outlineLevel="0" collapsed="false">
      <c r="A5531" s="6" t="s">
        <v>152</v>
      </c>
      <c r="B5531" s="45" t="n">
        <v>43208</v>
      </c>
      <c r="C5531" s="6" t="s">
        <v>199</v>
      </c>
      <c r="D5531" s="6" t="s">
        <v>176</v>
      </c>
      <c r="E5531" s="6" t="s">
        <v>187</v>
      </c>
      <c r="F5531" s="34" t="n">
        <v>0.124134138226509</v>
      </c>
      <c r="G5531" s="34" t="n">
        <v>0.191851568477429</v>
      </c>
      <c r="H5531" s="34" t="n">
        <v>-0.0677174302509201</v>
      </c>
      <c r="I5531" s="34" t="n">
        <v>-0.352967821886152</v>
      </c>
      <c r="J5531" s="35" t="n">
        <v>5.2</v>
      </c>
      <c r="K5531" s="6" t="n">
        <v>0</v>
      </c>
      <c r="L5531" s="35" t="n">
        <v>-1</v>
      </c>
      <c r="M5531" s="6" t="str">
        <f aca="false">IF(I5531&lt;=0,"Below 0%",IF(I5531&lt;=0.05,"0-5%",IF(I5531&lt;=0.1,"5-10%",IF(I5531&lt;=0.2,"10-20%",IF(I5531&lt;=0.4,"20-40%","Above 40%")))))</f>
        <v>Below 0%</v>
      </c>
      <c r="N5531" s="6" t="str">
        <f aca="false">IF(AND(H5531&gt;=Summary!$B$25,I5531&gt;=Summary!$B$26,I5531&lt;=Summary!$B$27,J5531&gt;=Summary!$B$28,J5531&lt;=Summary!$B$29,F5531*J5531&gt;1),"Yes","No")</f>
        <v>No</v>
      </c>
    </row>
    <row r="5532" customFormat="false" ht="15" hidden="false" customHeight="false" outlineLevel="0" collapsed="false">
      <c r="A5532" s="6" t="s">
        <v>152</v>
      </c>
      <c r="B5532" s="45" t="n">
        <v>43208</v>
      </c>
      <c r="C5532" s="6" t="s">
        <v>199</v>
      </c>
      <c r="D5532" s="6" t="s">
        <v>176</v>
      </c>
      <c r="E5532" s="6" t="s">
        <v>174</v>
      </c>
      <c r="F5532" s="34" t="n">
        <v>0.181810632348061</v>
      </c>
      <c r="G5532" s="34" t="n">
        <v>0.244516704922214</v>
      </c>
      <c r="H5532" s="34" t="n">
        <v>-0.0627060725741531</v>
      </c>
      <c r="I5532" s="34" t="n">
        <v>-0.256449033182012</v>
      </c>
      <c r="J5532" s="35" t="n">
        <v>4.08</v>
      </c>
      <c r="K5532" s="6" t="n">
        <v>0</v>
      </c>
      <c r="L5532" s="35" t="n">
        <v>-1</v>
      </c>
      <c r="M5532" s="6" t="str">
        <f aca="false">IF(I5532&lt;=0,"Below 0%",IF(I5532&lt;=0.05,"0-5%",IF(I5532&lt;=0.1,"5-10%",IF(I5532&lt;=0.2,"10-20%",IF(I5532&lt;=0.4,"20-40%","Above 40%")))))</f>
        <v>Below 0%</v>
      </c>
      <c r="N5532" s="6" t="str">
        <f aca="false">IF(AND(H5532&gt;=Summary!$B$25,I5532&gt;=Summary!$B$26,I5532&lt;=Summary!$B$27,J5532&gt;=Summary!$B$28,J5532&lt;=Summary!$B$29,F5532*J5532&gt;1),"Yes","No")</f>
        <v>No</v>
      </c>
    </row>
    <row r="5533" customFormat="false" ht="15" hidden="false" customHeight="false" outlineLevel="0" collapsed="false">
      <c r="A5533" s="6" t="s">
        <v>152</v>
      </c>
      <c r="B5533" s="45" t="n">
        <v>43208</v>
      </c>
      <c r="C5533" s="6" t="s">
        <v>199</v>
      </c>
      <c r="D5533" s="6" t="s">
        <v>176</v>
      </c>
      <c r="E5533" s="6" t="s">
        <v>177</v>
      </c>
      <c r="F5533" s="34" t="n">
        <v>0.694055199623108</v>
      </c>
      <c r="G5533" s="34" t="n">
        <v>0.563631726600357</v>
      </c>
      <c r="H5533" s="34" t="n">
        <v>0.130423473022751</v>
      </c>
      <c r="I5533" s="34" t="n">
        <v>0.231398388109595</v>
      </c>
      <c r="J5533" s="35" t="n">
        <v>1.77</v>
      </c>
      <c r="K5533" s="6" t="n">
        <v>1</v>
      </c>
      <c r="L5533" s="35" t="n">
        <v>0.77</v>
      </c>
      <c r="M5533" s="6" t="str">
        <f aca="false">IF(I5533&lt;=0,"Below 0%",IF(I5533&lt;=0.05,"0-5%",IF(I5533&lt;=0.1,"5-10%",IF(I5533&lt;=0.2,"10-20%",IF(I5533&lt;=0.4,"20-40%","Above 40%")))))</f>
        <v>20-40%</v>
      </c>
      <c r="N5533" s="6" t="str">
        <f aca="false">IF(AND(H5533&gt;=Summary!$B$25,I5533&gt;=Summary!$B$26,I5533&lt;=Summary!$B$27,J5533&gt;=Summary!$B$28,J5533&lt;=Summary!$B$29,F5533*J5533&gt;1),"Yes","No")</f>
        <v>No</v>
      </c>
    </row>
    <row r="5534" customFormat="false" ht="15" hidden="false" customHeight="false" outlineLevel="0" collapsed="false">
      <c r="A5534" s="6" t="s">
        <v>152</v>
      </c>
      <c r="B5534" s="45" t="n">
        <v>43209</v>
      </c>
      <c r="C5534" s="6" t="s">
        <v>196</v>
      </c>
      <c r="D5534" s="6" t="s">
        <v>190</v>
      </c>
      <c r="E5534" s="6" t="s">
        <v>187</v>
      </c>
      <c r="F5534" s="34" t="n">
        <v>0.256381094455719</v>
      </c>
      <c r="G5534" s="34" t="n">
        <v>0.21301775147929</v>
      </c>
      <c r="H5534" s="34" t="n">
        <v>0.0433633429764291</v>
      </c>
      <c r="I5534" s="34" t="n">
        <v>0.203566804528237</v>
      </c>
      <c r="J5534" s="35" t="n">
        <v>4.75</v>
      </c>
      <c r="K5534" s="6" t="n">
        <v>0</v>
      </c>
      <c r="L5534" s="35" t="n">
        <v>-1</v>
      </c>
      <c r="M5534" s="6" t="str">
        <f aca="false">IF(I5534&lt;=0,"Below 0%",IF(I5534&lt;=0.05,"0-5%",IF(I5534&lt;=0.1,"5-10%",IF(I5534&lt;=0.2,"10-20%",IF(I5534&lt;=0.4,"20-40%","Above 40%")))))</f>
        <v>20-40%</v>
      </c>
      <c r="N5534" s="6" t="str">
        <f aca="false">IF(AND(H5534&gt;=Summary!$B$25,I5534&gt;=Summary!$B$26,I5534&lt;=Summary!$B$27,J5534&gt;=Summary!$B$28,J5534&lt;=Summary!$B$29,F5534*J5534&gt;1),"Yes","No")</f>
        <v>Yes</v>
      </c>
    </row>
    <row r="5535" customFormat="false" ht="15" hidden="false" customHeight="false" outlineLevel="0" collapsed="false">
      <c r="A5535" s="6" t="s">
        <v>152</v>
      </c>
      <c r="B5535" s="45" t="n">
        <v>43209</v>
      </c>
      <c r="C5535" s="6" t="s">
        <v>196</v>
      </c>
      <c r="D5535" s="6" t="s">
        <v>190</v>
      </c>
      <c r="E5535" s="6" t="s">
        <v>174</v>
      </c>
      <c r="F5535" s="34" t="n">
        <v>0.237339124083519</v>
      </c>
      <c r="G5535" s="34" t="n">
        <v>0.281065088757396</v>
      </c>
      <c r="H5535" s="34" t="n">
        <v>-0.0437259646738775</v>
      </c>
      <c r="I5535" s="34" t="n">
        <v>-0.155572379576533</v>
      </c>
      <c r="J5535" s="35" t="n">
        <v>3.6</v>
      </c>
      <c r="K5535" s="6" t="n">
        <v>0</v>
      </c>
      <c r="L5535" s="35" t="n">
        <v>-1</v>
      </c>
      <c r="M5535" s="6" t="str">
        <f aca="false">IF(I5535&lt;=0,"Below 0%",IF(I5535&lt;=0.05,"0-5%",IF(I5535&lt;=0.1,"5-10%",IF(I5535&lt;=0.2,"10-20%",IF(I5535&lt;=0.4,"20-40%","Above 40%")))))</f>
        <v>Below 0%</v>
      </c>
      <c r="N5535" s="6" t="str">
        <f aca="false">IF(AND(H5535&gt;=Summary!$B$25,I5535&gt;=Summary!$B$26,I5535&lt;=Summary!$B$27,J5535&gt;=Summary!$B$28,J5535&lt;=Summary!$B$29,F5535*J5535&gt;1),"Yes","No")</f>
        <v>No</v>
      </c>
    </row>
    <row r="5536" customFormat="false" ht="15" hidden="false" customHeight="false" outlineLevel="0" collapsed="false">
      <c r="A5536" s="6" t="s">
        <v>152</v>
      </c>
      <c r="B5536" s="45" t="n">
        <v>43209</v>
      </c>
      <c r="C5536" s="6" t="s">
        <v>196</v>
      </c>
      <c r="D5536" s="6" t="s">
        <v>190</v>
      </c>
      <c r="E5536" s="6" t="s">
        <v>177</v>
      </c>
      <c r="F5536" s="34" t="n">
        <v>0.506279826164246</v>
      </c>
      <c r="G5536" s="34" t="n">
        <v>0.505917159763314</v>
      </c>
      <c r="H5536" s="34" t="n">
        <v>0.000362666400931966</v>
      </c>
      <c r="I5536" s="34" t="n">
        <v>0.000716849377280671</v>
      </c>
      <c r="J5536" s="35" t="n">
        <v>2</v>
      </c>
      <c r="K5536" s="6" t="n">
        <v>1</v>
      </c>
      <c r="L5536" s="35" t="n">
        <v>1</v>
      </c>
      <c r="M5536" s="6" t="str">
        <f aca="false">IF(I5536&lt;=0,"Below 0%",IF(I5536&lt;=0.05,"0-5%",IF(I5536&lt;=0.1,"5-10%",IF(I5536&lt;=0.2,"10-20%",IF(I5536&lt;=0.4,"20-40%","Above 40%")))))</f>
        <v>0-5%</v>
      </c>
      <c r="N5536" s="6" t="str">
        <f aca="false">IF(AND(H5536&gt;=Summary!$B$25,I5536&gt;=Summary!$B$26,I5536&lt;=Summary!$B$27,J5536&gt;=Summary!$B$28,J5536&lt;=Summary!$B$29,F5536*J5536&gt;1),"Yes","No")</f>
        <v>No</v>
      </c>
    </row>
    <row r="5537" customFormat="false" ht="15" hidden="false" customHeight="false" outlineLevel="0" collapsed="false">
      <c r="A5537" s="6" t="s">
        <v>152</v>
      </c>
      <c r="B5537" s="45" t="n">
        <v>43209</v>
      </c>
      <c r="C5537" s="6" t="s">
        <v>195</v>
      </c>
      <c r="D5537" s="6" t="s">
        <v>179</v>
      </c>
      <c r="E5537" s="6" t="s">
        <v>187</v>
      </c>
      <c r="F5537" s="34" t="n">
        <v>0.515397429466248</v>
      </c>
      <c r="G5537" s="34" t="n">
        <v>0.411419005304759</v>
      </c>
      <c r="H5537" s="34" t="n">
        <v>0.103978424161489</v>
      </c>
      <c r="I5537" s="34" t="n">
        <v>0.252731212755878</v>
      </c>
      <c r="J5537" s="35" t="n">
        <v>2.44</v>
      </c>
      <c r="K5537" s="6" t="n">
        <v>0</v>
      </c>
      <c r="L5537" s="35" t="n">
        <v>-1</v>
      </c>
      <c r="M5537" s="6" t="str">
        <f aca="false">IF(I5537&lt;=0,"Below 0%",IF(I5537&lt;=0.05,"0-5%",IF(I5537&lt;=0.1,"5-10%",IF(I5537&lt;=0.2,"10-20%",IF(I5537&lt;=0.4,"20-40%","Above 40%")))))</f>
        <v>20-40%</v>
      </c>
      <c r="N5537" s="6" t="str">
        <f aca="false">IF(AND(H5537&gt;=Summary!$B$25,I5537&gt;=Summary!$B$26,I5537&lt;=Summary!$B$27,J5537&gt;=Summary!$B$28,J5537&lt;=Summary!$B$29,F5537*J5537&gt;1),"Yes","No")</f>
        <v>Yes</v>
      </c>
    </row>
    <row r="5538" customFormat="false" ht="15" hidden="false" customHeight="false" outlineLevel="0" collapsed="false">
      <c r="A5538" s="6" t="s">
        <v>152</v>
      </c>
      <c r="B5538" s="45" t="n">
        <v>43209</v>
      </c>
      <c r="C5538" s="6" t="s">
        <v>195</v>
      </c>
      <c r="D5538" s="6" t="s">
        <v>179</v>
      </c>
      <c r="E5538" s="6" t="s">
        <v>174</v>
      </c>
      <c r="F5538" s="34" t="n">
        <v>0.259947448968887</v>
      </c>
      <c r="G5538" s="34" t="n">
        <v>0.28438027562142</v>
      </c>
      <c r="H5538" s="34" t="n">
        <v>-0.0244328266525323</v>
      </c>
      <c r="I5538" s="34" t="n">
        <v>-0.0859160383016803</v>
      </c>
      <c r="J5538" s="35" t="n">
        <v>3.53</v>
      </c>
      <c r="K5538" s="6" t="n">
        <v>1</v>
      </c>
      <c r="L5538" s="35" t="n">
        <v>2.53</v>
      </c>
      <c r="M5538" s="6" t="str">
        <f aca="false">IF(I5538&lt;=0,"Below 0%",IF(I5538&lt;=0.05,"0-5%",IF(I5538&lt;=0.1,"5-10%",IF(I5538&lt;=0.2,"10-20%",IF(I5538&lt;=0.4,"20-40%","Above 40%")))))</f>
        <v>Below 0%</v>
      </c>
      <c r="N5538" s="6" t="str">
        <f aca="false">IF(AND(H5538&gt;=Summary!$B$25,I5538&gt;=Summary!$B$26,I5538&lt;=Summary!$B$27,J5538&gt;=Summary!$B$28,J5538&lt;=Summary!$B$29,F5538*J5538&gt;1),"Yes","No")</f>
        <v>No</v>
      </c>
    </row>
    <row r="5539" customFormat="false" ht="15" hidden="false" customHeight="false" outlineLevel="0" collapsed="false">
      <c r="A5539" s="6" t="s">
        <v>152</v>
      </c>
      <c r="B5539" s="45" t="n">
        <v>43209</v>
      </c>
      <c r="C5539" s="6" t="s">
        <v>195</v>
      </c>
      <c r="D5539" s="6" t="s">
        <v>179</v>
      </c>
      <c r="E5539" s="6" t="s">
        <v>177</v>
      </c>
      <c r="F5539" s="34" t="n">
        <v>0.224655121564865</v>
      </c>
      <c r="G5539" s="34" t="n">
        <v>0.304200719073822</v>
      </c>
      <c r="H5539" s="34" t="n">
        <v>-0.0795455975089565</v>
      </c>
      <c r="I5539" s="34" t="n">
        <v>-0.261490497955243</v>
      </c>
      <c r="J5539" s="35" t="n">
        <v>3.3</v>
      </c>
      <c r="K5539" s="6" t="n">
        <v>0</v>
      </c>
      <c r="L5539" s="35" t="n">
        <v>-1</v>
      </c>
      <c r="M5539" s="6" t="str">
        <f aca="false">IF(I5539&lt;=0,"Below 0%",IF(I5539&lt;=0.05,"0-5%",IF(I5539&lt;=0.1,"5-10%",IF(I5539&lt;=0.2,"10-20%",IF(I5539&lt;=0.4,"20-40%","Above 40%")))))</f>
        <v>Below 0%</v>
      </c>
      <c r="N5539" s="6" t="str">
        <f aca="false">IF(AND(H5539&gt;=Summary!$B$25,I5539&gt;=Summary!$B$26,I5539&lt;=Summary!$B$27,J5539&gt;=Summary!$B$28,J5539&lt;=Summary!$B$29,F5539*J5539&gt;1),"Yes","No")</f>
        <v>No</v>
      </c>
    </row>
    <row r="5540" customFormat="false" ht="15" hidden="false" customHeight="false" outlineLevel="0" collapsed="false">
      <c r="A5540" s="6" t="s">
        <v>152</v>
      </c>
      <c r="B5540" s="45" t="n">
        <v>43211</v>
      </c>
      <c r="C5540" s="6" t="s">
        <v>198</v>
      </c>
      <c r="D5540" s="6" t="s">
        <v>180</v>
      </c>
      <c r="E5540" s="6" t="s">
        <v>187</v>
      </c>
      <c r="F5540" s="34" t="n">
        <v>0.38012757897377</v>
      </c>
      <c r="G5540" s="34" t="n">
        <v>0.329643582412712</v>
      </c>
      <c r="H5540" s="34" t="n">
        <v>0.0504839965610581</v>
      </c>
      <c r="I5540" s="34" t="n">
        <v>0.153147214914842</v>
      </c>
      <c r="J5540" s="35" t="n">
        <v>3.03</v>
      </c>
      <c r="K5540" s="6" t="n">
        <v>0</v>
      </c>
      <c r="L5540" s="35" t="n">
        <v>-1</v>
      </c>
      <c r="M5540" s="6" t="str">
        <f aca="false">IF(I5540&lt;=0,"Below 0%",IF(I5540&lt;=0.05,"0-5%",IF(I5540&lt;=0.1,"5-10%",IF(I5540&lt;=0.2,"10-20%",IF(I5540&lt;=0.4,"20-40%","Above 40%")))))</f>
        <v>10-20%</v>
      </c>
      <c r="N5540" s="6" t="str">
        <f aca="false">IF(AND(H5540&gt;=Summary!$B$25,I5540&gt;=Summary!$B$26,I5540&lt;=Summary!$B$27,J5540&gt;=Summary!$B$28,J5540&lt;=Summary!$B$29,F5540*J5540&gt;1),"Yes","No")</f>
        <v>Yes</v>
      </c>
    </row>
    <row r="5541" customFormat="false" ht="15" hidden="false" customHeight="false" outlineLevel="0" collapsed="false">
      <c r="A5541" s="6" t="s">
        <v>152</v>
      </c>
      <c r="B5541" s="45" t="n">
        <v>43211</v>
      </c>
      <c r="C5541" s="6" t="s">
        <v>198</v>
      </c>
      <c r="D5541" s="6" t="s">
        <v>180</v>
      </c>
      <c r="E5541" s="6" t="s">
        <v>174</v>
      </c>
      <c r="F5541" s="34" t="n">
        <v>0.30504509806633</v>
      </c>
      <c r="G5541" s="34" t="n">
        <v>0.286194858083243</v>
      </c>
      <c r="H5541" s="34" t="n">
        <v>0.0188502399830871</v>
      </c>
      <c r="I5541" s="34" t="n">
        <v>0.0658650547020112</v>
      </c>
      <c r="J5541" s="35" t="n">
        <v>3.49</v>
      </c>
      <c r="K5541" s="6" t="n">
        <v>1</v>
      </c>
      <c r="L5541" s="35" t="n">
        <v>2.49</v>
      </c>
      <c r="M5541" s="6" t="str">
        <f aca="false">IF(I5541&lt;=0,"Below 0%",IF(I5541&lt;=0.05,"0-5%",IF(I5541&lt;=0.1,"5-10%",IF(I5541&lt;=0.2,"10-20%",IF(I5541&lt;=0.4,"20-40%","Above 40%")))))</f>
        <v>5-10%</v>
      </c>
      <c r="N5541" s="6" t="str">
        <f aca="false">IF(AND(H5541&gt;=Summary!$B$25,I5541&gt;=Summary!$B$26,I5541&lt;=Summary!$B$27,J5541&gt;=Summary!$B$28,J5541&lt;=Summary!$B$29,F5541*J5541&gt;1),"Yes","No")</f>
        <v>No</v>
      </c>
    </row>
    <row r="5542" customFormat="false" ht="15" hidden="false" customHeight="false" outlineLevel="0" collapsed="false">
      <c r="A5542" s="6" t="s">
        <v>152</v>
      </c>
      <c r="B5542" s="45" t="n">
        <v>43211</v>
      </c>
      <c r="C5542" s="6" t="s">
        <v>198</v>
      </c>
      <c r="D5542" s="6" t="s">
        <v>180</v>
      </c>
      <c r="E5542" s="6" t="s">
        <v>177</v>
      </c>
      <c r="F5542" s="34" t="n">
        <v>0.314827382564545</v>
      </c>
      <c r="G5542" s="34" t="n">
        <v>0.384161559504045</v>
      </c>
      <c r="H5542" s="34" t="n">
        <v>-0.0693341769395005</v>
      </c>
      <c r="I5542" s="34" t="n">
        <v>-0.180481818714531</v>
      </c>
      <c r="J5542" s="35" t="n">
        <v>2.6</v>
      </c>
      <c r="K5542" s="6" t="n">
        <v>0</v>
      </c>
      <c r="L5542" s="35" t="n">
        <v>-1</v>
      </c>
      <c r="M5542" s="6" t="str">
        <f aca="false">IF(I5542&lt;=0,"Below 0%",IF(I5542&lt;=0.05,"0-5%",IF(I5542&lt;=0.1,"5-10%",IF(I5542&lt;=0.2,"10-20%",IF(I5542&lt;=0.4,"20-40%","Above 40%")))))</f>
        <v>Below 0%</v>
      </c>
      <c r="N5542" s="6" t="str">
        <f aca="false">IF(AND(H5542&gt;=Summary!$B$25,I5542&gt;=Summary!$B$26,I5542&lt;=Summary!$B$27,J5542&gt;=Summary!$B$28,J5542&lt;=Summary!$B$29,F5542*J5542&gt;1),"Yes","No")</f>
        <v>No</v>
      </c>
    </row>
    <row r="5543" customFormat="false" ht="15" hidden="false" customHeight="false" outlineLevel="0" collapsed="false">
      <c r="A5543" s="6" t="s">
        <v>152</v>
      </c>
      <c r="B5543" s="45" t="n">
        <v>43211</v>
      </c>
      <c r="C5543" s="6" t="s">
        <v>178</v>
      </c>
      <c r="D5543" s="6" t="s">
        <v>183</v>
      </c>
      <c r="E5543" s="6" t="s">
        <v>187</v>
      </c>
      <c r="F5543" s="34" t="n">
        <v>0.138060972094536</v>
      </c>
      <c r="G5543" s="34" t="n">
        <v>0.13216860735028</v>
      </c>
      <c r="H5543" s="34" t="n">
        <v>0.00589236474425586</v>
      </c>
      <c r="I5543" s="34" t="n">
        <v>0.0445821807642992</v>
      </c>
      <c r="J5543" s="35" t="n">
        <v>7.57</v>
      </c>
      <c r="K5543" s="6" t="n">
        <v>0</v>
      </c>
      <c r="L5543" s="35" t="n">
        <v>-1</v>
      </c>
      <c r="M5543" s="6" t="str">
        <f aca="false">IF(I5543&lt;=0,"Below 0%",IF(I5543&lt;=0.05,"0-5%",IF(I5543&lt;=0.1,"5-10%",IF(I5543&lt;=0.2,"10-20%",IF(I5543&lt;=0.4,"20-40%","Above 40%")))))</f>
        <v>0-5%</v>
      </c>
      <c r="N5543" s="6" t="str">
        <f aca="false">IF(AND(H5543&gt;=Summary!$B$25,I5543&gt;=Summary!$B$26,I5543&lt;=Summary!$B$27,J5543&gt;=Summary!$B$28,J5543&lt;=Summary!$B$29,F5543*J5543&gt;1),"Yes","No")</f>
        <v>No</v>
      </c>
    </row>
    <row r="5544" customFormat="false" ht="15" hidden="false" customHeight="false" outlineLevel="0" collapsed="false">
      <c r="A5544" s="6" t="s">
        <v>152</v>
      </c>
      <c r="B5544" s="45" t="n">
        <v>43211</v>
      </c>
      <c r="C5544" s="6" t="s">
        <v>178</v>
      </c>
      <c r="D5544" s="6" t="s">
        <v>183</v>
      </c>
      <c r="E5544" s="6" t="s">
        <v>174</v>
      </c>
      <c r="F5544" s="34" t="n">
        <v>0.256672531366348</v>
      </c>
      <c r="G5544" s="34" t="n">
        <v>0.222336968364804</v>
      </c>
      <c r="H5544" s="34" t="n">
        <v>0.034335563001544</v>
      </c>
      <c r="I5544" s="34" t="n">
        <v>0.154430292245449</v>
      </c>
      <c r="J5544" s="35" t="n">
        <v>4.5</v>
      </c>
      <c r="K5544" s="6" t="n">
        <v>1</v>
      </c>
      <c r="L5544" s="35" t="n">
        <v>3.5</v>
      </c>
      <c r="M5544" s="6" t="str">
        <f aca="false">IF(I5544&lt;=0,"Below 0%",IF(I5544&lt;=0.05,"0-5%",IF(I5544&lt;=0.1,"5-10%",IF(I5544&lt;=0.2,"10-20%",IF(I5544&lt;=0.4,"20-40%","Above 40%")))))</f>
        <v>10-20%</v>
      </c>
      <c r="N5544" s="6" t="str">
        <f aca="false">IF(AND(H5544&gt;=Summary!$B$25,I5544&gt;=Summary!$B$26,I5544&lt;=Summary!$B$27,J5544&gt;=Summary!$B$28,J5544&lt;=Summary!$B$29,F5544*J5544&gt;1),"Yes","No")</f>
        <v>Yes</v>
      </c>
    </row>
    <row r="5545" customFormat="false" ht="15" hidden="false" customHeight="false" outlineLevel="0" collapsed="false">
      <c r="A5545" s="6" t="s">
        <v>152</v>
      </c>
      <c r="B5545" s="45" t="n">
        <v>43211</v>
      </c>
      <c r="C5545" s="6" t="s">
        <v>178</v>
      </c>
      <c r="D5545" s="6" t="s">
        <v>183</v>
      </c>
      <c r="E5545" s="6" t="s">
        <v>177</v>
      </c>
      <c r="F5545" s="34" t="n">
        <v>0.605266511440277</v>
      </c>
      <c r="G5545" s="34" t="n">
        <v>0.645494424284916</v>
      </c>
      <c r="H5545" s="34" t="n">
        <v>-0.0402279128446387</v>
      </c>
      <c r="I5545" s="34" t="n">
        <v>-0.0623210849407467</v>
      </c>
      <c r="J5545" s="35" t="n">
        <v>1.55</v>
      </c>
      <c r="K5545" s="6" t="n">
        <v>0</v>
      </c>
      <c r="L5545" s="35" t="n">
        <v>-1</v>
      </c>
      <c r="M5545" s="6" t="str">
        <f aca="false">IF(I5545&lt;=0,"Below 0%",IF(I5545&lt;=0.05,"0-5%",IF(I5545&lt;=0.1,"5-10%",IF(I5545&lt;=0.2,"10-20%",IF(I5545&lt;=0.4,"20-40%","Above 40%")))))</f>
        <v>Below 0%</v>
      </c>
      <c r="N5545" s="6" t="str">
        <f aca="false">IF(AND(H5545&gt;=Summary!$B$25,I5545&gt;=Summary!$B$26,I5545&lt;=Summary!$B$27,J5545&gt;=Summary!$B$28,J5545&lt;=Summary!$B$29,F5545*J5545&gt;1),"Yes","No")</f>
        <v>No</v>
      </c>
    </row>
    <row r="5546" customFormat="false" ht="15" hidden="false" customHeight="false" outlineLevel="0" collapsed="false">
      <c r="A5546" s="6" t="s">
        <v>152</v>
      </c>
      <c r="B5546" s="45" t="n">
        <v>43212</v>
      </c>
      <c r="C5546" s="6" t="s">
        <v>185</v>
      </c>
      <c r="D5546" s="6" t="s">
        <v>189</v>
      </c>
      <c r="E5546" s="6" t="s">
        <v>187</v>
      </c>
      <c r="F5546" s="34" t="n">
        <v>0.734106302261353</v>
      </c>
      <c r="G5546" s="34" t="n">
        <v>0.631713554987212</v>
      </c>
      <c r="H5546" s="34" t="n">
        <v>0.10239274727414</v>
      </c>
      <c r="I5546" s="34" t="n">
        <v>0.162087304389428</v>
      </c>
      <c r="J5546" s="35" t="n">
        <v>1.6</v>
      </c>
      <c r="K5546" s="6" t="n">
        <v>1</v>
      </c>
      <c r="L5546" s="35" t="n">
        <v>0.6</v>
      </c>
      <c r="M5546" s="6" t="str">
        <f aca="false">IF(I5546&lt;=0,"Below 0%",IF(I5546&lt;=0.05,"0-5%",IF(I5546&lt;=0.1,"5-10%",IF(I5546&lt;=0.2,"10-20%",IF(I5546&lt;=0.4,"20-40%","Above 40%")))))</f>
        <v>10-20%</v>
      </c>
      <c r="N5546" s="6" t="str">
        <f aca="false">IF(AND(H5546&gt;=Summary!$B$25,I5546&gt;=Summary!$B$26,I5546&lt;=Summary!$B$27,J5546&gt;=Summary!$B$28,J5546&lt;=Summary!$B$29,F5546*J5546&gt;1),"Yes","No")</f>
        <v>No</v>
      </c>
    </row>
    <row r="5547" customFormat="false" ht="15" hidden="false" customHeight="false" outlineLevel="0" collapsed="false">
      <c r="A5547" s="6" t="s">
        <v>152</v>
      </c>
      <c r="B5547" s="45" t="n">
        <v>43212</v>
      </c>
      <c r="C5547" s="6" t="s">
        <v>185</v>
      </c>
      <c r="D5547" s="6" t="s">
        <v>189</v>
      </c>
      <c r="E5547" s="6" t="s">
        <v>174</v>
      </c>
      <c r="F5547" s="34" t="n">
        <v>0.194020107388496</v>
      </c>
      <c r="G5547" s="34" t="n">
        <v>0.212787723785166</v>
      </c>
      <c r="H5547" s="34" t="n">
        <v>-0.0187676163966698</v>
      </c>
      <c r="I5547" s="34" t="n">
        <v>-0.0881987741718497</v>
      </c>
      <c r="J5547" s="35" t="n">
        <v>4.75</v>
      </c>
      <c r="K5547" s="6" t="n">
        <v>0</v>
      </c>
      <c r="L5547" s="35" t="n">
        <v>-1</v>
      </c>
      <c r="M5547" s="6" t="str">
        <f aca="false">IF(I5547&lt;=0,"Below 0%",IF(I5547&lt;=0.05,"0-5%",IF(I5547&lt;=0.1,"5-10%",IF(I5547&lt;=0.2,"10-20%",IF(I5547&lt;=0.4,"20-40%","Above 40%")))))</f>
        <v>Below 0%</v>
      </c>
      <c r="N5547" s="6" t="str">
        <f aca="false">IF(AND(H5547&gt;=Summary!$B$25,I5547&gt;=Summary!$B$26,I5547&lt;=Summary!$B$27,J5547&gt;=Summary!$B$28,J5547&lt;=Summary!$B$29,F5547*J5547&gt;1),"Yes","No")</f>
        <v>No</v>
      </c>
    </row>
    <row r="5548" customFormat="false" ht="15" hidden="false" customHeight="false" outlineLevel="0" collapsed="false">
      <c r="A5548" s="6" t="s">
        <v>152</v>
      </c>
      <c r="B5548" s="45" t="n">
        <v>43212</v>
      </c>
      <c r="C5548" s="6" t="s">
        <v>185</v>
      </c>
      <c r="D5548" s="6" t="s">
        <v>189</v>
      </c>
      <c r="E5548" s="6" t="s">
        <v>177</v>
      </c>
      <c r="F5548" s="34" t="n">
        <v>0.0718735754489899</v>
      </c>
      <c r="G5548" s="34" t="n">
        <v>0.155498721227622</v>
      </c>
      <c r="H5548" s="34" t="n">
        <v>-0.0836251457786316</v>
      </c>
      <c r="I5548" s="34" t="n">
        <v>-0.537786710517187</v>
      </c>
      <c r="J5548" s="35" t="n">
        <v>6.5</v>
      </c>
      <c r="K5548" s="6" t="n">
        <v>0</v>
      </c>
      <c r="L5548" s="35" t="n">
        <v>-1</v>
      </c>
      <c r="M5548" s="6" t="str">
        <f aca="false">IF(I5548&lt;=0,"Below 0%",IF(I5548&lt;=0.05,"0-5%",IF(I5548&lt;=0.1,"5-10%",IF(I5548&lt;=0.2,"10-20%",IF(I5548&lt;=0.4,"20-40%","Above 40%")))))</f>
        <v>Below 0%</v>
      </c>
      <c r="N5548" s="6" t="str">
        <f aca="false">IF(AND(H5548&gt;=Summary!$B$25,I5548&gt;=Summary!$B$26,I5548&lt;=Summary!$B$27,J5548&gt;=Summary!$B$28,J5548&lt;=Summary!$B$29,F5548*J5548&gt;1),"Yes","No")</f>
        <v>No</v>
      </c>
    </row>
    <row r="5549" customFormat="false" ht="15" hidden="false" customHeight="false" outlineLevel="0" collapsed="false">
      <c r="A5549" s="6" t="s">
        <v>152</v>
      </c>
      <c r="B5549" s="45" t="n">
        <v>43212</v>
      </c>
      <c r="C5549" s="6" t="s">
        <v>194</v>
      </c>
      <c r="D5549" s="6" t="s">
        <v>175</v>
      </c>
      <c r="E5549" s="6" t="s">
        <v>187</v>
      </c>
      <c r="F5549" s="34" t="n">
        <v>0.776888787746429</v>
      </c>
      <c r="G5549" s="34" t="n">
        <v>0.860058196550006</v>
      </c>
      <c r="H5549" s="34" t="n">
        <v>-0.0831694088035763</v>
      </c>
      <c r="I5549" s="34" t="n">
        <v>-0.0967020710193773</v>
      </c>
      <c r="J5549" s="35" t="n">
        <v>1.2</v>
      </c>
      <c r="K5549" s="6" t="n">
        <v>1</v>
      </c>
      <c r="L5549" s="35" t="n">
        <v>0.2</v>
      </c>
      <c r="M5549" s="6" t="str">
        <f aca="false">IF(I5549&lt;=0,"Below 0%",IF(I5549&lt;=0.05,"0-5%",IF(I5549&lt;=0.1,"5-10%",IF(I5549&lt;=0.2,"10-20%",IF(I5549&lt;=0.4,"20-40%","Above 40%")))))</f>
        <v>Below 0%</v>
      </c>
      <c r="N5549" s="6" t="str">
        <f aca="false">IF(AND(H5549&gt;=Summary!$B$25,I5549&gt;=Summary!$B$26,I5549&lt;=Summary!$B$27,J5549&gt;=Summary!$B$28,J5549&lt;=Summary!$B$29,F5549*J5549&gt;1),"Yes","No")</f>
        <v>No</v>
      </c>
    </row>
    <row r="5550" customFormat="false" ht="15" hidden="false" customHeight="false" outlineLevel="0" collapsed="false">
      <c r="A5550" s="6" t="s">
        <v>152</v>
      </c>
      <c r="B5550" s="45" t="n">
        <v>43212</v>
      </c>
      <c r="C5550" s="6" t="s">
        <v>194</v>
      </c>
      <c r="D5550" s="6" t="s">
        <v>175</v>
      </c>
      <c r="E5550" s="6" t="s">
        <v>174</v>
      </c>
      <c r="F5550" s="34" t="n">
        <v>0.162892490625382</v>
      </c>
      <c r="G5550" s="34" t="n">
        <v>0.100200954937865</v>
      </c>
      <c r="H5550" s="34" t="n">
        <v>0.0626915356875167</v>
      </c>
      <c r="I5550" s="34" t="n">
        <v>0.625658066097196</v>
      </c>
      <c r="J5550" s="35" t="n">
        <v>10.3</v>
      </c>
      <c r="K5550" s="6" t="n">
        <v>0</v>
      </c>
      <c r="L5550" s="35" t="n">
        <v>-1</v>
      </c>
      <c r="M5550" s="6" t="str">
        <f aca="false">IF(I5550&lt;=0,"Below 0%",IF(I5550&lt;=0.05,"0-5%",IF(I5550&lt;=0.1,"5-10%",IF(I5550&lt;=0.2,"10-20%",IF(I5550&lt;=0.4,"20-40%","Above 40%")))))</f>
        <v>Above 40%</v>
      </c>
      <c r="N5550" s="6" t="str">
        <f aca="false">IF(AND(H5550&gt;=Summary!$B$25,I5550&gt;=Summary!$B$26,I5550&lt;=Summary!$B$27,J5550&gt;=Summary!$B$28,J5550&lt;=Summary!$B$29,F5550*J5550&gt;1),"Yes","No")</f>
        <v>No</v>
      </c>
    </row>
    <row r="5551" customFormat="false" ht="15" hidden="false" customHeight="false" outlineLevel="0" collapsed="false">
      <c r="A5551" s="6" t="s">
        <v>152</v>
      </c>
      <c r="B5551" s="45" t="n">
        <v>43212</v>
      </c>
      <c r="C5551" s="6" t="s">
        <v>194</v>
      </c>
      <c r="D5551" s="6" t="s">
        <v>175</v>
      </c>
      <c r="E5551" s="6" t="s">
        <v>177</v>
      </c>
      <c r="F5551" s="34" t="n">
        <v>0.0602186918258667</v>
      </c>
      <c r="G5551" s="34" t="n">
        <v>0.0397408485121297</v>
      </c>
      <c r="H5551" s="34" t="n">
        <v>0.0204778433137371</v>
      </c>
      <c r="I5551" s="34" t="n">
        <v>0.515284501474266</v>
      </c>
      <c r="J5551" s="35" t="n">
        <v>25.97</v>
      </c>
      <c r="K5551" s="6" t="n">
        <v>0</v>
      </c>
      <c r="L5551" s="35" t="n">
        <v>-1</v>
      </c>
      <c r="M5551" s="6" t="str">
        <f aca="false">IF(I5551&lt;=0,"Below 0%",IF(I5551&lt;=0.05,"0-5%",IF(I5551&lt;=0.1,"5-10%",IF(I5551&lt;=0.2,"10-20%",IF(I5551&lt;=0.4,"20-40%","Above 40%")))))</f>
        <v>Above 40%</v>
      </c>
      <c r="N5551" s="6" t="str">
        <f aca="false">IF(AND(H5551&gt;=Summary!$B$25,I5551&gt;=Summary!$B$26,I5551&lt;=Summary!$B$27,J5551&gt;=Summary!$B$28,J5551&lt;=Summary!$B$29,F5551*J5551&gt;1),"Yes","No")</f>
        <v>No</v>
      </c>
    </row>
    <row r="5552" customFormat="false" ht="15" hidden="false" customHeight="false" outlineLevel="0" collapsed="false">
      <c r="A5552" s="6" t="s">
        <v>152</v>
      </c>
      <c r="B5552" s="45" t="n">
        <v>43212</v>
      </c>
      <c r="C5552" s="6" t="s">
        <v>192</v>
      </c>
      <c r="D5552" s="6" t="s">
        <v>196</v>
      </c>
      <c r="E5552" s="6" t="s">
        <v>187</v>
      </c>
      <c r="F5552" s="34" t="n">
        <v>0.386896789073944</v>
      </c>
      <c r="G5552" s="34" t="n">
        <v>0.425160163075131</v>
      </c>
      <c r="H5552" s="34" t="n">
        <v>-0.038263374001187</v>
      </c>
      <c r="I5552" s="34" t="n">
        <v>-0.0899975522740246</v>
      </c>
      <c r="J5552" s="35" t="n">
        <v>2.38</v>
      </c>
      <c r="K5552" s="6" t="n">
        <v>0</v>
      </c>
      <c r="L5552" s="35" t="n">
        <v>-1</v>
      </c>
      <c r="M5552" s="6" t="str">
        <f aca="false">IF(I5552&lt;=0,"Below 0%",IF(I5552&lt;=0.05,"0-5%",IF(I5552&lt;=0.1,"5-10%",IF(I5552&lt;=0.2,"10-20%",IF(I5552&lt;=0.4,"20-40%","Above 40%")))))</f>
        <v>Below 0%</v>
      </c>
      <c r="N5552" s="6" t="str">
        <f aca="false">IF(AND(H5552&gt;=Summary!$B$25,I5552&gt;=Summary!$B$26,I5552&lt;=Summary!$B$27,J5552&gt;=Summary!$B$28,J5552&lt;=Summary!$B$29,F5552*J5552&gt;1),"Yes","No")</f>
        <v>No</v>
      </c>
    </row>
    <row r="5553" customFormat="false" ht="15" hidden="false" customHeight="false" outlineLevel="0" collapsed="false">
      <c r="A5553" s="6" t="s">
        <v>152</v>
      </c>
      <c r="B5553" s="45" t="n">
        <v>43212</v>
      </c>
      <c r="C5553" s="6" t="s">
        <v>192</v>
      </c>
      <c r="D5553" s="6" t="s">
        <v>196</v>
      </c>
      <c r="E5553" s="6" t="s">
        <v>174</v>
      </c>
      <c r="F5553" s="34" t="n">
        <v>0.281911283731461</v>
      </c>
      <c r="G5553" s="34" t="n">
        <v>0.297612114152592</v>
      </c>
      <c r="H5553" s="34" t="n">
        <v>-0.0157008304211312</v>
      </c>
      <c r="I5553" s="34" t="n">
        <v>-0.0527560192428224</v>
      </c>
      <c r="J5553" s="35" t="n">
        <v>3.4</v>
      </c>
      <c r="K5553" s="6" t="n">
        <v>1</v>
      </c>
      <c r="L5553" s="35" t="n">
        <v>2.4</v>
      </c>
      <c r="M5553" s="6" t="str">
        <f aca="false">IF(I5553&lt;=0,"Below 0%",IF(I5553&lt;=0.05,"0-5%",IF(I5553&lt;=0.1,"5-10%",IF(I5553&lt;=0.2,"10-20%",IF(I5553&lt;=0.4,"20-40%","Above 40%")))))</f>
        <v>Below 0%</v>
      </c>
      <c r="N5553" s="6" t="str">
        <f aca="false">IF(AND(H5553&gt;=Summary!$B$25,I5553&gt;=Summary!$B$26,I5553&lt;=Summary!$B$27,J5553&gt;=Summary!$B$28,J5553&lt;=Summary!$B$29,F5553*J5553&gt;1),"Yes","No")</f>
        <v>No</v>
      </c>
    </row>
    <row r="5554" customFormat="false" ht="15" hidden="false" customHeight="false" outlineLevel="0" collapsed="false">
      <c r="A5554" s="6" t="s">
        <v>152</v>
      </c>
      <c r="B5554" s="45" t="n">
        <v>43212</v>
      </c>
      <c r="C5554" s="6" t="s">
        <v>192</v>
      </c>
      <c r="D5554" s="6" t="s">
        <v>196</v>
      </c>
      <c r="E5554" s="6" t="s">
        <v>177</v>
      </c>
      <c r="F5554" s="34" t="n">
        <v>0.331191897392273</v>
      </c>
      <c r="G5554" s="34" t="n">
        <v>0.277227722772277</v>
      </c>
      <c r="H5554" s="34" t="n">
        <v>0.0539641746199958</v>
      </c>
      <c r="I5554" s="34" t="n">
        <v>0.194656487022128</v>
      </c>
      <c r="J5554" s="35" t="n">
        <v>3.65</v>
      </c>
      <c r="K5554" s="6" t="n">
        <v>0</v>
      </c>
      <c r="L5554" s="35" t="n">
        <v>-1</v>
      </c>
      <c r="M5554" s="6" t="str">
        <f aca="false">IF(I5554&lt;=0,"Below 0%",IF(I5554&lt;=0.05,"0-5%",IF(I5554&lt;=0.1,"5-10%",IF(I5554&lt;=0.2,"10-20%",IF(I5554&lt;=0.4,"20-40%","Above 40%")))))</f>
        <v>10-20%</v>
      </c>
      <c r="N5554" s="6" t="str">
        <f aca="false">IF(AND(H5554&gt;=Summary!$B$25,I5554&gt;=Summary!$B$26,I5554&lt;=Summary!$B$27,J5554&gt;=Summary!$B$28,J5554&lt;=Summary!$B$29,F5554*J5554&gt;1),"Yes","No")</f>
        <v>Yes</v>
      </c>
    </row>
    <row r="5555" customFormat="false" ht="15" hidden="false" customHeight="false" outlineLevel="0" collapsed="false">
      <c r="A5555" s="6" t="s">
        <v>152</v>
      </c>
      <c r="B5555" s="45" t="n">
        <v>43213</v>
      </c>
      <c r="C5555" s="6" t="s">
        <v>173</v>
      </c>
      <c r="D5555" s="6" t="s">
        <v>188</v>
      </c>
      <c r="E5555" s="6" t="s">
        <v>187</v>
      </c>
      <c r="F5555" s="34" t="n">
        <v>0.398199379444122</v>
      </c>
      <c r="G5555" s="34" t="n">
        <v>0.421487603305785</v>
      </c>
      <c r="H5555" s="34" t="n">
        <v>-0.0232882238616628</v>
      </c>
      <c r="I5555" s="34" t="n">
        <v>-0.055252452691396</v>
      </c>
      <c r="J5555" s="35" t="n">
        <v>2.4</v>
      </c>
      <c r="K5555" s="6" t="n">
        <v>1</v>
      </c>
      <c r="L5555" s="35" t="n">
        <v>1.4</v>
      </c>
      <c r="M5555" s="6" t="str">
        <f aca="false">IF(I5555&lt;=0,"Below 0%",IF(I5555&lt;=0.05,"0-5%",IF(I5555&lt;=0.1,"5-10%",IF(I5555&lt;=0.2,"10-20%",IF(I5555&lt;=0.4,"20-40%","Above 40%")))))</f>
        <v>Below 0%</v>
      </c>
      <c r="N5555" s="6" t="str">
        <f aca="false">IF(AND(H5555&gt;=Summary!$B$25,I5555&gt;=Summary!$B$26,I5555&lt;=Summary!$B$27,J5555&gt;=Summary!$B$28,J5555&lt;=Summary!$B$29,F5555*J5555&gt;1),"Yes","No")</f>
        <v>No</v>
      </c>
    </row>
    <row r="5556" customFormat="false" ht="15" hidden="false" customHeight="false" outlineLevel="0" collapsed="false">
      <c r="A5556" s="6" t="s">
        <v>152</v>
      </c>
      <c r="B5556" s="45" t="n">
        <v>43213</v>
      </c>
      <c r="C5556" s="6" t="s">
        <v>173</v>
      </c>
      <c r="D5556" s="6" t="s">
        <v>188</v>
      </c>
      <c r="E5556" s="6" t="s">
        <v>174</v>
      </c>
      <c r="F5556" s="34" t="n">
        <v>0.291127979755402</v>
      </c>
      <c r="G5556" s="34" t="n">
        <v>0.297520661157025</v>
      </c>
      <c r="H5556" s="34" t="n">
        <v>-0.00639268140162319</v>
      </c>
      <c r="I5556" s="34" t="n">
        <v>-0.0214865124887891</v>
      </c>
      <c r="J5556" s="35" t="n">
        <v>3.4</v>
      </c>
      <c r="K5556" s="6" t="n">
        <v>0</v>
      </c>
      <c r="L5556" s="35" t="n">
        <v>-1</v>
      </c>
      <c r="M5556" s="6" t="str">
        <f aca="false">IF(I5556&lt;=0,"Below 0%",IF(I5556&lt;=0.05,"0-5%",IF(I5556&lt;=0.1,"5-10%",IF(I5556&lt;=0.2,"10-20%",IF(I5556&lt;=0.4,"20-40%","Above 40%")))))</f>
        <v>Below 0%</v>
      </c>
      <c r="N5556" s="6" t="str">
        <f aca="false">IF(AND(H5556&gt;=Summary!$B$25,I5556&gt;=Summary!$B$26,I5556&lt;=Summary!$B$27,J5556&gt;=Summary!$B$28,J5556&lt;=Summary!$B$29,F5556*J5556&gt;1),"Yes","No")</f>
        <v>No</v>
      </c>
    </row>
    <row r="5557" customFormat="false" ht="15" hidden="false" customHeight="false" outlineLevel="0" collapsed="false">
      <c r="A5557" s="6" t="s">
        <v>152</v>
      </c>
      <c r="B5557" s="45" t="n">
        <v>43213</v>
      </c>
      <c r="C5557" s="6" t="s">
        <v>173</v>
      </c>
      <c r="D5557" s="6" t="s">
        <v>188</v>
      </c>
      <c r="E5557" s="6" t="s">
        <v>177</v>
      </c>
      <c r="F5557" s="34" t="n">
        <v>0.310672670602799</v>
      </c>
      <c r="G5557" s="34" t="n">
        <v>0.28099173553719</v>
      </c>
      <c r="H5557" s="34" t="n">
        <v>0.0296809350656084</v>
      </c>
      <c r="I5557" s="34" t="n">
        <v>0.10562921008643</v>
      </c>
      <c r="J5557" s="35" t="n">
        <v>3.6</v>
      </c>
      <c r="K5557" s="6" t="n">
        <v>0</v>
      </c>
      <c r="L5557" s="35" t="n">
        <v>-1</v>
      </c>
      <c r="M5557" s="6" t="str">
        <f aca="false">IF(I5557&lt;=0,"Below 0%",IF(I5557&lt;=0.05,"0-5%",IF(I5557&lt;=0.1,"5-10%",IF(I5557&lt;=0.2,"10-20%",IF(I5557&lt;=0.4,"20-40%","Above 40%")))))</f>
        <v>10-20%</v>
      </c>
      <c r="N5557" s="6" t="str">
        <f aca="false">IF(AND(H5557&gt;=Summary!$B$25,I5557&gt;=Summary!$B$26,I5557&lt;=Summary!$B$27,J5557&gt;=Summary!$B$28,J5557&lt;=Summary!$B$29,F5557*J5557&gt;1),"Yes","No")</f>
        <v>No</v>
      </c>
    </row>
    <row r="5558" customFormat="false" ht="15" hidden="false" customHeight="false" outlineLevel="0" collapsed="false">
      <c r="A5558" s="6" t="s">
        <v>152</v>
      </c>
      <c r="B5558" s="45" t="n">
        <v>43218</v>
      </c>
      <c r="C5558" s="6" t="s">
        <v>196</v>
      </c>
      <c r="D5558" s="6" t="s">
        <v>201</v>
      </c>
      <c r="E5558" s="6" t="s">
        <v>187</v>
      </c>
      <c r="F5558" s="34" t="n">
        <v>0.505275785923004</v>
      </c>
      <c r="G5558" s="34" t="n">
        <v>0.435265758295865</v>
      </c>
      <c r="H5558" s="34" t="n">
        <v>0.0700100276271397</v>
      </c>
      <c r="I5558" s="34" t="n">
        <v>0.16084432623701</v>
      </c>
      <c r="J5558" s="35" t="n">
        <v>2.31</v>
      </c>
      <c r="K5558" s="6" t="n">
        <v>0</v>
      </c>
      <c r="L5558" s="35" t="n">
        <v>-1</v>
      </c>
      <c r="M5558" s="6" t="str">
        <f aca="false">IF(I5558&lt;=0,"Below 0%",IF(I5558&lt;=0.05,"0-5%",IF(I5558&lt;=0.1,"5-10%",IF(I5558&lt;=0.2,"10-20%",IF(I5558&lt;=0.4,"20-40%","Above 40%")))))</f>
        <v>10-20%</v>
      </c>
      <c r="N5558" s="6" t="str">
        <f aca="false">IF(AND(H5558&gt;=Summary!$B$25,I5558&gt;=Summary!$B$26,I5558&lt;=Summary!$B$27,J5558&gt;=Summary!$B$28,J5558&lt;=Summary!$B$29,F5558*J5558&gt;1),"Yes","No")</f>
        <v>Yes</v>
      </c>
    </row>
    <row r="5559" customFormat="false" ht="15" hidden="false" customHeight="false" outlineLevel="0" collapsed="false">
      <c r="A5559" s="6" t="s">
        <v>152</v>
      </c>
      <c r="B5559" s="45" t="n">
        <v>43218</v>
      </c>
      <c r="C5559" s="6" t="s">
        <v>196</v>
      </c>
      <c r="D5559" s="6" t="s">
        <v>201</v>
      </c>
      <c r="E5559" s="6" t="s">
        <v>174</v>
      </c>
      <c r="F5559" s="34" t="n">
        <v>0.230356782674789</v>
      </c>
      <c r="G5559" s="34" t="n">
        <v>0.300138478108492</v>
      </c>
      <c r="H5559" s="34" t="n">
        <v>-0.0697816954337022</v>
      </c>
      <c r="I5559" s="34" t="n">
        <v>-0.232498331681678</v>
      </c>
      <c r="J5559" s="35" t="n">
        <v>3.35</v>
      </c>
      <c r="K5559" s="6" t="n">
        <v>1</v>
      </c>
      <c r="L5559" s="35" t="n">
        <v>2.35</v>
      </c>
      <c r="M5559" s="6" t="str">
        <f aca="false">IF(I5559&lt;=0,"Below 0%",IF(I5559&lt;=0.05,"0-5%",IF(I5559&lt;=0.1,"5-10%",IF(I5559&lt;=0.2,"10-20%",IF(I5559&lt;=0.4,"20-40%","Above 40%")))))</f>
        <v>Below 0%</v>
      </c>
      <c r="N5559" s="6" t="str">
        <f aca="false">IF(AND(H5559&gt;=Summary!$B$25,I5559&gt;=Summary!$B$26,I5559&lt;=Summary!$B$27,J5559&gt;=Summary!$B$28,J5559&lt;=Summary!$B$29,F5559*J5559&gt;1),"Yes","No")</f>
        <v>No</v>
      </c>
    </row>
    <row r="5560" customFormat="false" ht="15" hidden="false" customHeight="false" outlineLevel="0" collapsed="false">
      <c r="A5560" s="6" t="s">
        <v>152</v>
      </c>
      <c r="B5560" s="45" t="n">
        <v>43218</v>
      </c>
      <c r="C5560" s="6" t="s">
        <v>196</v>
      </c>
      <c r="D5560" s="6" t="s">
        <v>201</v>
      </c>
      <c r="E5560" s="6" t="s">
        <v>177</v>
      </c>
      <c r="F5560" s="34" t="n">
        <v>0.264367431402206</v>
      </c>
      <c r="G5560" s="34" t="n">
        <v>0.264595763595644</v>
      </c>
      <c r="H5560" s="34" t="n">
        <v>-0.000228332193437542</v>
      </c>
      <c r="I5560" s="34" t="n">
        <v>-0.000862947276005777</v>
      </c>
      <c r="J5560" s="35" t="n">
        <v>3.8</v>
      </c>
      <c r="K5560" s="6" t="n">
        <v>0</v>
      </c>
      <c r="L5560" s="35" t="n">
        <v>-1</v>
      </c>
      <c r="M5560" s="6" t="str">
        <f aca="false">IF(I5560&lt;=0,"Below 0%",IF(I5560&lt;=0.05,"0-5%",IF(I5560&lt;=0.1,"5-10%",IF(I5560&lt;=0.2,"10-20%",IF(I5560&lt;=0.4,"20-40%","Above 40%")))))</f>
        <v>Below 0%</v>
      </c>
      <c r="N5560" s="6" t="str">
        <f aca="false">IF(AND(H5560&gt;=Summary!$B$25,I5560&gt;=Summary!$B$26,I5560&lt;=Summary!$B$27,J5560&gt;=Summary!$B$28,J5560&lt;=Summary!$B$29,F5560*J5560&gt;1),"Yes","No")</f>
        <v>No</v>
      </c>
    </row>
    <row r="5561" customFormat="false" ht="15" hidden="false" customHeight="false" outlineLevel="0" collapsed="false">
      <c r="A5561" s="6" t="s">
        <v>152</v>
      </c>
      <c r="B5561" s="45" t="n">
        <v>43218</v>
      </c>
      <c r="C5561" s="6" t="s">
        <v>180</v>
      </c>
      <c r="D5561" s="6" t="s">
        <v>195</v>
      </c>
      <c r="E5561" s="6" t="s">
        <v>187</v>
      </c>
      <c r="F5561" s="34" t="n">
        <v>0.414595425128937</v>
      </c>
      <c r="G5561" s="34" t="n">
        <v>0.467636822312023</v>
      </c>
      <c r="H5561" s="34" t="n">
        <v>-0.0530413971830859</v>
      </c>
      <c r="I5561" s="34" t="n">
        <v>-0.113424338401853</v>
      </c>
      <c r="J5561" s="35" t="n">
        <v>2.13</v>
      </c>
      <c r="K5561" s="6" t="n">
        <v>1</v>
      </c>
      <c r="L5561" s="35" t="n">
        <v>1.13</v>
      </c>
      <c r="M5561" s="6" t="str">
        <f aca="false">IF(I5561&lt;=0,"Below 0%",IF(I5561&lt;=0.05,"0-5%",IF(I5561&lt;=0.1,"5-10%",IF(I5561&lt;=0.2,"10-20%",IF(I5561&lt;=0.4,"20-40%","Above 40%")))))</f>
        <v>Below 0%</v>
      </c>
      <c r="N5561" s="6" t="str">
        <f aca="false">IF(AND(H5561&gt;=Summary!$B$25,I5561&gt;=Summary!$B$26,I5561&lt;=Summary!$B$27,J5561&gt;=Summary!$B$28,J5561&lt;=Summary!$B$29,F5561*J5561&gt;1),"Yes","No")</f>
        <v>No</v>
      </c>
    </row>
    <row r="5562" customFormat="false" ht="15" hidden="false" customHeight="false" outlineLevel="0" collapsed="false">
      <c r="A5562" s="6" t="s">
        <v>152</v>
      </c>
      <c r="B5562" s="45" t="n">
        <v>43218</v>
      </c>
      <c r="C5562" s="6" t="s">
        <v>180</v>
      </c>
      <c r="D5562" s="6" t="s">
        <v>195</v>
      </c>
      <c r="E5562" s="6" t="s">
        <v>174</v>
      </c>
      <c r="F5562" s="34" t="n">
        <v>0.325482815504074</v>
      </c>
      <c r="G5562" s="34" t="n">
        <v>0.273644624045222</v>
      </c>
      <c r="H5562" s="34" t="n">
        <v>0.0518381914588521</v>
      </c>
      <c r="I5562" s="34" t="n">
        <v>0.1894361770845</v>
      </c>
      <c r="J5562" s="35" t="n">
        <v>3.64</v>
      </c>
      <c r="K5562" s="6" t="n">
        <v>0</v>
      </c>
      <c r="L5562" s="35" t="n">
        <v>-1</v>
      </c>
      <c r="M5562" s="6" t="str">
        <f aca="false">IF(I5562&lt;=0,"Below 0%",IF(I5562&lt;=0.05,"0-5%",IF(I5562&lt;=0.1,"5-10%",IF(I5562&lt;=0.2,"10-20%",IF(I5562&lt;=0.4,"20-40%","Above 40%")))))</f>
        <v>10-20%</v>
      </c>
      <c r="N5562" s="6" t="str">
        <f aca="false">IF(AND(H5562&gt;=Summary!$B$25,I5562&gt;=Summary!$B$26,I5562&lt;=Summary!$B$27,J5562&gt;=Summary!$B$28,J5562&lt;=Summary!$B$29,F5562*J5562&gt;1),"Yes","No")</f>
        <v>Yes</v>
      </c>
    </row>
    <row r="5563" customFormat="false" ht="15" hidden="false" customHeight="false" outlineLevel="0" collapsed="false">
      <c r="A5563" s="6" t="s">
        <v>152</v>
      </c>
      <c r="B5563" s="45" t="n">
        <v>43218</v>
      </c>
      <c r="C5563" s="6" t="s">
        <v>180</v>
      </c>
      <c r="D5563" s="6" t="s">
        <v>195</v>
      </c>
      <c r="E5563" s="6" t="s">
        <v>177</v>
      </c>
      <c r="F5563" s="34" t="n">
        <v>0.259921759366989</v>
      </c>
      <c r="G5563" s="34" t="n">
        <v>0.258718553642755</v>
      </c>
      <c r="H5563" s="34" t="n">
        <v>0.00120320572423377</v>
      </c>
      <c r="I5563" s="34" t="n">
        <v>0.00465063563201262</v>
      </c>
      <c r="J5563" s="35" t="n">
        <v>3.85</v>
      </c>
      <c r="K5563" s="6" t="n">
        <v>0</v>
      </c>
      <c r="L5563" s="35" t="n">
        <v>-1</v>
      </c>
      <c r="M5563" s="6" t="str">
        <f aca="false">IF(I5563&lt;=0,"Below 0%",IF(I5563&lt;=0.05,"0-5%",IF(I5563&lt;=0.1,"5-10%",IF(I5563&lt;=0.2,"10-20%",IF(I5563&lt;=0.4,"20-40%","Above 40%")))))</f>
        <v>0-5%</v>
      </c>
      <c r="N5563" s="6" t="str">
        <f aca="false">IF(AND(H5563&gt;=Summary!$B$25,I5563&gt;=Summary!$B$26,I5563&lt;=Summary!$B$27,J5563&gt;=Summary!$B$28,J5563&lt;=Summary!$B$29,F5563*J5563&gt;1),"Yes","No")</f>
        <v>No</v>
      </c>
    </row>
    <row r="5564" customFormat="false" ht="15" hidden="false" customHeight="false" outlineLevel="0" collapsed="false">
      <c r="A5564" s="6" t="s">
        <v>152</v>
      </c>
      <c r="B5564" s="45" t="n">
        <v>43218</v>
      </c>
      <c r="C5564" s="6" t="s">
        <v>202</v>
      </c>
      <c r="D5564" s="6" t="s">
        <v>173</v>
      </c>
      <c r="E5564" s="6" t="s">
        <v>187</v>
      </c>
      <c r="F5564" s="34" t="n">
        <v>0.484040349721909</v>
      </c>
      <c r="G5564" s="34" t="n">
        <v>0.376921542700539</v>
      </c>
      <c r="H5564" s="34" t="n">
        <v>0.10711880702137</v>
      </c>
      <c r="I5564" s="34" t="n">
        <v>0.284193910101008</v>
      </c>
      <c r="J5564" s="35" t="n">
        <v>2.64</v>
      </c>
      <c r="K5564" s="6" t="n">
        <v>0</v>
      </c>
      <c r="L5564" s="35" t="n">
        <v>-1</v>
      </c>
      <c r="M5564" s="6" t="str">
        <f aca="false">IF(I5564&lt;=0,"Below 0%",IF(I5564&lt;=0.05,"0-5%",IF(I5564&lt;=0.1,"5-10%",IF(I5564&lt;=0.2,"10-20%",IF(I5564&lt;=0.4,"20-40%","Above 40%")))))</f>
        <v>20-40%</v>
      </c>
      <c r="N5564" s="6" t="str">
        <f aca="false">IF(AND(H5564&gt;=Summary!$B$25,I5564&gt;=Summary!$B$26,I5564&lt;=Summary!$B$27,J5564&gt;=Summary!$B$28,J5564&lt;=Summary!$B$29,F5564*J5564&gt;1),"Yes","No")</f>
        <v>Yes</v>
      </c>
    </row>
    <row r="5565" customFormat="false" ht="15" hidden="false" customHeight="false" outlineLevel="0" collapsed="false">
      <c r="A5565" s="6" t="s">
        <v>152</v>
      </c>
      <c r="B5565" s="45" t="n">
        <v>43218</v>
      </c>
      <c r="C5565" s="6" t="s">
        <v>202</v>
      </c>
      <c r="D5565" s="6" t="s">
        <v>173</v>
      </c>
      <c r="E5565" s="6" t="s">
        <v>174</v>
      </c>
      <c r="F5565" s="34" t="n">
        <v>0.176884442567825</v>
      </c>
      <c r="G5565" s="34" t="n">
        <v>0.316902188767332</v>
      </c>
      <c r="H5565" s="34" t="n">
        <v>-0.140017746199506</v>
      </c>
      <c r="I5565" s="34" t="n">
        <v>-0.441832688957244</v>
      </c>
      <c r="J5565" s="35" t="n">
        <v>3.14</v>
      </c>
      <c r="K5565" s="6" t="n">
        <v>0</v>
      </c>
      <c r="L5565" s="35" t="n">
        <v>-1</v>
      </c>
      <c r="M5565" s="6" t="str">
        <f aca="false">IF(I5565&lt;=0,"Below 0%",IF(I5565&lt;=0.05,"0-5%",IF(I5565&lt;=0.1,"5-10%",IF(I5565&lt;=0.2,"10-20%",IF(I5565&lt;=0.4,"20-40%","Above 40%")))))</f>
        <v>Below 0%</v>
      </c>
      <c r="N5565" s="6" t="str">
        <f aca="false">IF(AND(H5565&gt;=Summary!$B$25,I5565&gt;=Summary!$B$26,I5565&lt;=Summary!$B$27,J5565&gt;=Summary!$B$28,J5565&lt;=Summary!$B$29,F5565*J5565&gt;1),"Yes","No")</f>
        <v>No</v>
      </c>
    </row>
    <row r="5566" customFormat="false" ht="15" hidden="false" customHeight="false" outlineLevel="0" collapsed="false">
      <c r="A5566" s="6" t="s">
        <v>152</v>
      </c>
      <c r="B5566" s="45" t="n">
        <v>43218</v>
      </c>
      <c r="C5566" s="6" t="s">
        <v>202</v>
      </c>
      <c r="D5566" s="6" t="s">
        <v>173</v>
      </c>
      <c r="E5566" s="6" t="s">
        <v>177</v>
      </c>
      <c r="F5566" s="34" t="n">
        <v>0.339075177907944</v>
      </c>
      <c r="G5566" s="34" t="n">
        <v>0.30617626853213</v>
      </c>
      <c r="H5566" s="34" t="n">
        <v>0.032898909375814</v>
      </c>
      <c r="I5566" s="34" t="n">
        <v>0.107450879630671</v>
      </c>
      <c r="J5566" s="35" t="n">
        <v>3.25</v>
      </c>
      <c r="K5566" s="6" t="n">
        <v>1</v>
      </c>
      <c r="L5566" s="35" t="n">
        <v>2.25</v>
      </c>
      <c r="M5566" s="6" t="str">
        <f aca="false">IF(I5566&lt;=0,"Below 0%",IF(I5566&lt;=0.05,"0-5%",IF(I5566&lt;=0.1,"5-10%",IF(I5566&lt;=0.2,"10-20%",IF(I5566&lt;=0.4,"20-40%","Above 40%")))))</f>
        <v>10-20%</v>
      </c>
      <c r="N5566" s="6" t="str">
        <f aca="false">IF(AND(H5566&gt;=Summary!$B$25,I5566&gt;=Summary!$B$26,I5566&lt;=Summary!$B$27,J5566&gt;=Summary!$B$28,J5566&lt;=Summary!$B$29,F5566*J5566&gt;1),"Yes","No")</f>
        <v>Yes</v>
      </c>
    </row>
    <row r="5567" customFormat="false" ht="15" hidden="false" customHeight="false" outlineLevel="0" collapsed="false">
      <c r="A5567" s="6" t="s">
        <v>152</v>
      </c>
      <c r="B5567" s="45" t="n">
        <v>43218</v>
      </c>
      <c r="C5567" s="6" t="s">
        <v>183</v>
      </c>
      <c r="D5567" s="6" t="s">
        <v>192</v>
      </c>
      <c r="E5567" s="6" t="s">
        <v>187</v>
      </c>
      <c r="F5567" s="34" t="n">
        <v>0.684900403022766</v>
      </c>
      <c r="G5567" s="34" t="n">
        <v>0.739320920043812</v>
      </c>
      <c r="H5567" s="34" t="n">
        <v>-0.0544205170210456</v>
      </c>
      <c r="I5567" s="34" t="n">
        <v>-0.0736087882077253</v>
      </c>
      <c r="J5567" s="35" t="n">
        <v>1.36</v>
      </c>
      <c r="K5567" s="6" t="n">
        <v>0</v>
      </c>
      <c r="L5567" s="35" t="n">
        <v>-1</v>
      </c>
      <c r="M5567" s="6" t="str">
        <f aca="false">IF(I5567&lt;=0,"Below 0%",IF(I5567&lt;=0.05,"0-5%",IF(I5567&lt;=0.1,"5-10%",IF(I5567&lt;=0.2,"10-20%",IF(I5567&lt;=0.4,"20-40%","Above 40%")))))</f>
        <v>Below 0%</v>
      </c>
      <c r="N5567" s="6" t="str">
        <f aca="false">IF(AND(H5567&gt;=Summary!$B$25,I5567&gt;=Summary!$B$26,I5567&lt;=Summary!$B$27,J5567&gt;=Summary!$B$28,J5567&lt;=Summary!$B$29,F5567*J5567&gt;1),"Yes","No")</f>
        <v>No</v>
      </c>
    </row>
    <row r="5568" customFormat="false" ht="15" hidden="false" customHeight="false" outlineLevel="0" collapsed="false">
      <c r="A5568" s="6" t="s">
        <v>152</v>
      </c>
      <c r="B5568" s="45" t="n">
        <v>43218</v>
      </c>
      <c r="C5568" s="6" t="s">
        <v>183</v>
      </c>
      <c r="D5568" s="6" t="s">
        <v>192</v>
      </c>
      <c r="E5568" s="6" t="s">
        <v>174</v>
      </c>
      <c r="F5568" s="34" t="n">
        <v>0.262715280056</v>
      </c>
      <c r="G5568" s="34" t="n">
        <v>0.169272129841681</v>
      </c>
      <c r="H5568" s="34" t="n">
        <v>0.093443150214319</v>
      </c>
      <c r="I5568" s="34" t="n">
        <v>0.552029151530827</v>
      </c>
      <c r="J5568" s="35" t="n">
        <v>5.94</v>
      </c>
      <c r="K5568" s="6" t="n">
        <v>1</v>
      </c>
      <c r="L5568" s="35" t="n">
        <v>4.94</v>
      </c>
      <c r="M5568" s="6" t="str">
        <f aca="false">IF(I5568&lt;=0,"Below 0%",IF(I5568&lt;=0.05,"0-5%",IF(I5568&lt;=0.1,"5-10%",IF(I5568&lt;=0.2,"10-20%",IF(I5568&lt;=0.4,"20-40%","Above 40%")))))</f>
        <v>Above 40%</v>
      </c>
      <c r="N5568" s="6" t="str">
        <f aca="false">IF(AND(H5568&gt;=Summary!$B$25,I5568&gt;=Summary!$B$26,I5568&lt;=Summary!$B$27,J5568&gt;=Summary!$B$28,J5568&lt;=Summary!$B$29,F5568*J5568&gt;1),"Yes","No")</f>
        <v>No</v>
      </c>
    </row>
    <row r="5569" customFormat="false" ht="15" hidden="false" customHeight="false" outlineLevel="0" collapsed="false">
      <c r="A5569" s="6" t="s">
        <v>152</v>
      </c>
      <c r="B5569" s="45" t="n">
        <v>43218</v>
      </c>
      <c r="C5569" s="6" t="s">
        <v>183</v>
      </c>
      <c r="D5569" s="6" t="s">
        <v>192</v>
      </c>
      <c r="E5569" s="6" t="s">
        <v>177</v>
      </c>
      <c r="F5569" s="34" t="n">
        <v>0.0523843355476856</v>
      </c>
      <c r="G5569" s="34" t="n">
        <v>0.0914069501145076</v>
      </c>
      <c r="H5569" s="34" t="n">
        <v>-0.039022614566822</v>
      </c>
      <c r="I5569" s="34" t="n">
        <v>-0.426910804024612</v>
      </c>
      <c r="J5569" s="35" t="n">
        <v>11</v>
      </c>
      <c r="K5569" s="6" t="n">
        <v>0</v>
      </c>
      <c r="L5569" s="35" t="n">
        <v>-1</v>
      </c>
      <c r="M5569" s="6" t="str">
        <f aca="false">IF(I5569&lt;=0,"Below 0%",IF(I5569&lt;=0.05,"0-5%",IF(I5569&lt;=0.1,"5-10%",IF(I5569&lt;=0.2,"10-20%",IF(I5569&lt;=0.4,"20-40%","Above 40%")))))</f>
        <v>Below 0%</v>
      </c>
      <c r="N5569" s="6" t="str">
        <f aca="false">IF(AND(H5569&gt;=Summary!$B$25,I5569&gt;=Summary!$B$26,I5569&lt;=Summary!$B$27,J5569&gt;=Summary!$B$28,J5569&lt;=Summary!$B$29,F5569*J5569&gt;1),"Yes","No")</f>
        <v>No</v>
      </c>
    </row>
    <row r="5570" customFormat="false" ht="15" hidden="false" customHeight="false" outlineLevel="0" collapsed="false">
      <c r="A5570" s="6" t="s">
        <v>152</v>
      </c>
      <c r="B5570" s="45" t="n">
        <v>43218</v>
      </c>
      <c r="C5570" s="6" t="s">
        <v>188</v>
      </c>
      <c r="D5570" s="6" t="s">
        <v>178</v>
      </c>
      <c r="E5570" s="6" t="s">
        <v>187</v>
      </c>
      <c r="F5570" s="34" t="n">
        <v>0.404496192932129</v>
      </c>
      <c r="G5570" s="34" t="n">
        <v>0.518971283588975</v>
      </c>
      <c r="H5570" s="34" t="n">
        <v>-0.114475090656846</v>
      </c>
      <c r="I5570" s="34" t="n">
        <v>-0.220580780241225</v>
      </c>
      <c r="J5570" s="35" t="n">
        <v>1.94</v>
      </c>
      <c r="K5570" s="6" t="n">
        <v>0</v>
      </c>
      <c r="L5570" s="35" t="n">
        <v>-1</v>
      </c>
      <c r="M5570" s="6" t="str">
        <f aca="false">IF(I5570&lt;=0,"Below 0%",IF(I5570&lt;=0.05,"0-5%",IF(I5570&lt;=0.1,"5-10%",IF(I5570&lt;=0.2,"10-20%",IF(I5570&lt;=0.4,"20-40%","Above 40%")))))</f>
        <v>Below 0%</v>
      </c>
      <c r="N5570" s="6" t="str">
        <f aca="false">IF(AND(H5570&gt;=Summary!$B$25,I5570&gt;=Summary!$B$26,I5570&lt;=Summary!$B$27,J5570&gt;=Summary!$B$28,J5570&lt;=Summary!$B$29,F5570*J5570&gt;1),"Yes","No")</f>
        <v>No</v>
      </c>
    </row>
    <row r="5571" customFormat="false" ht="15" hidden="false" customHeight="false" outlineLevel="0" collapsed="false">
      <c r="A5571" s="6" t="s">
        <v>152</v>
      </c>
      <c r="B5571" s="45" t="n">
        <v>43218</v>
      </c>
      <c r="C5571" s="6" t="s">
        <v>188</v>
      </c>
      <c r="D5571" s="6" t="s">
        <v>178</v>
      </c>
      <c r="E5571" s="6" t="s">
        <v>174</v>
      </c>
      <c r="F5571" s="34" t="n">
        <v>0.17867423593998</v>
      </c>
      <c r="G5571" s="34" t="n">
        <v>0.279667858378503</v>
      </c>
      <c r="H5571" s="34" t="n">
        <v>-0.100993622438524</v>
      </c>
      <c r="I5571" s="34" t="n">
        <v>-0.361119876356469</v>
      </c>
      <c r="J5571" s="35" t="n">
        <v>3.6</v>
      </c>
      <c r="K5571" s="6" t="n">
        <v>0</v>
      </c>
      <c r="L5571" s="35" t="n">
        <v>-1</v>
      </c>
      <c r="M5571" s="6" t="str">
        <f aca="false">IF(I5571&lt;=0,"Below 0%",IF(I5571&lt;=0.05,"0-5%",IF(I5571&lt;=0.1,"5-10%",IF(I5571&lt;=0.2,"10-20%",IF(I5571&lt;=0.4,"20-40%","Above 40%")))))</f>
        <v>Below 0%</v>
      </c>
      <c r="N5571" s="6" t="str">
        <f aca="false">IF(AND(H5571&gt;=Summary!$B$25,I5571&gt;=Summary!$B$26,I5571&lt;=Summary!$B$27,J5571&gt;=Summary!$B$28,J5571&lt;=Summary!$B$29,F5571*J5571&gt;1),"Yes","No")</f>
        <v>No</v>
      </c>
    </row>
    <row r="5572" customFormat="false" ht="15" hidden="false" customHeight="false" outlineLevel="0" collapsed="false">
      <c r="A5572" s="6" t="s">
        <v>152</v>
      </c>
      <c r="B5572" s="45" t="n">
        <v>43218</v>
      </c>
      <c r="C5572" s="6" t="s">
        <v>188</v>
      </c>
      <c r="D5572" s="6" t="s">
        <v>178</v>
      </c>
      <c r="E5572" s="6" t="s">
        <v>177</v>
      </c>
      <c r="F5572" s="34" t="n">
        <v>0.41682955622673</v>
      </c>
      <c r="G5572" s="34" t="n">
        <v>0.201360858032522</v>
      </c>
      <c r="H5572" s="34" t="n">
        <v>0.215468698194208</v>
      </c>
      <c r="I5572" s="34" t="n">
        <v>1.07006247539632</v>
      </c>
      <c r="J5572" s="35" t="n">
        <v>5</v>
      </c>
      <c r="K5572" s="6" t="n">
        <v>1</v>
      </c>
      <c r="L5572" s="35" t="n">
        <v>4</v>
      </c>
      <c r="M5572" s="6" t="str">
        <f aca="false">IF(I5572&lt;=0,"Below 0%",IF(I5572&lt;=0.05,"0-5%",IF(I5572&lt;=0.1,"5-10%",IF(I5572&lt;=0.2,"10-20%",IF(I5572&lt;=0.4,"20-40%","Above 40%")))))</f>
        <v>Above 40%</v>
      </c>
      <c r="N5572" s="6" t="str">
        <f aca="false">IF(AND(H5572&gt;=Summary!$B$25,I5572&gt;=Summary!$B$26,I5572&lt;=Summary!$B$27,J5572&gt;=Summary!$B$28,J5572&lt;=Summary!$B$29,F5572*J5572&gt;1),"Yes","No")</f>
        <v>No</v>
      </c>
    </row>
    <row r="5573" customFormat="false" ht="15" hidden="false" customHeight="false" outlineLevel="0" collapsed="false">
      <c r="A5573" s="6" t="s">
        <v>152</v>
      </c>
      <c r="B5573" s="45" t="n">
        <v>43218</v>
      </c>
      <c r="C5573" s="6" t="s">
        <v>179</v>
      </c>
      <c r="D5573" s="6" t="s">
        <v>199</v>
      </c>
      <c r="E5573" s="6" t="s">
        <v>187</v>
      </c>
      <c r="F5573" s="34" t="n">
        <v>0.584374845027924</v>
      </c>
      <c r="G5573" s="34" t="n">
        <v>0.565305171610499</v>
      </c>
      <c r="H5573" s="34" t="n">
        <v>0.0190696734174251</v>
      </c>
      <c r="I5573" s="34" t="n">
        <v>0.0337334140480219</v>
      </c>
      <c r="J5573" s="35" t="n">
        <v>1.77</v>
      </c>
      <c r="K5573" s="6" t="n">
        <v>1</v>
      </c>
      <c r="L5573" s="35" t="n">
        <v>0.77</v>
      </c>
      <c r="M5573" s="6" t="str">
        <f aca="false">IF(I5573&lt;=0,"Below 0%",IF(I5573&lt;=0.05,"0-5%",IF(I5573&lt;=0.1,"5-10%",IF(I5573&lt;=0.2,"10-20%",IF(I5573&lt;=0.4,"20-40%","Above 40%")))))</f>
        <v>0-5%</v>
      </c>
      <c r="N5573" s="6" t="str">
        <f aca="false">IF(AND(H5573&gt;=Summary!$B$25,I5573&gt;=Summary!$B$26,I5573&lt;=Summary!$B$27,J5573&gt;=Summary!$B$28,J5573&lt;=Summary!$B$29,F5573*J5573&gt;1),"Yes","No")</f>
        <v>No</v>
      </c>
    </row>
    <row r="5574" customFormat="false" ht="15" hidden="false" customHeight="false" outlineLevel="0" collapsed="false">
      <c r="A5574" s="6" t="s">
        <v>152</v>
      </c>
      <c r="B5574" s="45" t="n">
        <v>43218</v>
      </c>
      <c r="C5574" s="6" t="s">
        <v>179</v>
      </c>
      <c r="D5574" s="6" t="s">
        <v>199</v>
      </c>
      <c r="E5574" s="6" t="s">
        <v>174</v>
      </c>
      <c r="F5574" s="34" t="n">
        <v>0.235763534903526</v>
      </c>
      <c r="G5574" s="34" t="n">
        <v>0.242273644975928</v>
      </c>
      <c r="H5574" s="34" t="n">
        <v>-0.00651011007240165</v>
      </c>
      <c r="I5574" s="34" t="n">
        <v>-0.0268708966385861</v>
      </c>
      <c r="J5574" s="35" t="n">
        <v>4.13</v>
      </c>
      <c r="K5574" s="6" t="n">
        <v>0</v>
      </c>
      <c r="L5574" s="35" t="n">
        <v>-1</v>
      </c>
      <c r="M5574" s="6" t="str">
        <f aca="false">IF(I5574&lt;=0,"Below 0%",IF(I5574&lt;=0.05,"0-5%",IF(I5574&lt;=0.1,"5-10%",IF(I5574&lt;=0.2,"10-20%",IF(I5574&lt;=0.4,"20-40%","Above 40%")))))</f>
        <v>Below 0%</v>
      </c>
      <c r="N5574" s="6" t="str">
        <f aca="false">IF(AND(H5574&gt;=Summary!$B$25,I5574&gt;=Summary!$B$26,I5574&lt;=Summary!$B$27,J5574&gt;=Summary!$B$28,J5574&lt;=Summary!$B$29,F5574*J5574&gt;1),"Yes","No")</f>
        <v>No</v>
      </c>
    </row>
    <row r="5575" customFormat="false" ht="15" hidden="false" customHeight="false" outlineLevel="0" collapsed="false">
      <c r="A5575" s="6" t="s">
        <v>152</v>
      </c>
      <c r="B5575" s="45" t="n">
        <v>43218</v>
      </c>
      <c r="C5575" s="6" t="s">
        <v>179</v>
      </c>
      <c r="D5575" s="6" t="s">
        <v>199</v>
      </c>
      <c r="E5575" s="6" t="s">
        <v>177</v>
      </c>
      <c r="F5575" s="34" t="n">
        <v>0.179861634969711</v>
      </c>
      <c r="G5575" s="34" t="n">
        <v>0.192421183413574</v>
      </c>
      <c r="H5575" s="34" t="n">
        <v>-0.0125595484438622</v>
      </c>
      <c r="I5575" s="34" t="n">
        <v>-0.0652711319047852</v>
      </c>
      <c r="J5575" s="35" t="n">
        <v>5.2</v>
      </c>
      <c r="K5575" s="6" t="n">
        <v>0</v>
      </c>
      <c r="L5575" s="35" t="n">
        <v>-1</v>
      </c>
      <c r="M5575" s="6" t="str">
        <f aca="false">IF(I5575&lt;=0,"Below 0%",IF(I5575&lt;=0.05,"0-5%",IF(I5575&lt;=0.1,"5-10%",IF(I5575&lt;=0.2,"10-20%",IF(I5575&lt;=0.4,"20-40%","Above 40%")))))</f>
        <v>Below 0%</v>
      </c>
      <c r="N5575" s="6" t="str">
        <f aca="false">IF(AND(H5575&gt;=Summary!$B$25,I5575&gt;=Summary!$B$26,I5575&lt;=Summary!$B$27,J5575&gt;=Summary!$B$28,J5575&lt;=Summary!$B$29,F5575*J5575&gt;1),"Yes","No")</f>
        <v>No</v>
      </c>
    </row>
    <row r="5576" customFormat="false" ht="15" hidden="false" customHeight="false" outlineLevel="0" collapsed="false">
      <c r="A5576" s="6" t="s">
        <v>152</v>
      </c>
      <c r="B5576" s="45" t="n">
        <v>43218</v>
      </c>
      <c r="C5576" s="6" t="s">
        <v>175</v>
      </c>
      <c r="D5576" s="6" t="s">
        <v>190</v>
      </c>
      <c r="E5576" s="6" t="s">
        <v>187</v>
      </c>
      <c r="F5576" s="34" t="n">
        <v>0.137969270348549</v>
      </c>
      <c r="G5576" s="34" t="n">
        <v>0.131974269049718</v>
      </c>
      <c r="H5576" s="34" t="n">
        <v>0.00599500129883115</v>
      </c>
      <c r="I5576" s="34" t="n">
        <v>0.0454255313706091</v>
      </c>
      <c r="J5576" s="35" t="n">
        <v>7.6</v>
      </c>
      <c r="K5576" s="6" t="n">
        <v>0</v>
      </c>
      <c r="L5576" s="35" t="n">
        <v>-1</v>
      </c>
      <c r="M5576" s="6" t="str">
        <f aca="false">IF(I5576&lt;=0,"Below 0%",IF(I5576&lt;=0.05,"0-5%",IF(I5576&lt;=0.1,"5-10%",IF(I5576&lt;=0.2,"10-20%",IF(I5576&lt;=0.4,"20-40%","Above 40%")))))</f>
        <v>0-5%</v>
      </c>
      <c r="N5576" s="6" t="str">
        <f aca="false">IF(AND(H5576&gt;=Summary!$B$25,I5576&gt;=Summary!$B$26,I5576&lt;=Summary!$B$27,J5576&gt;=Summary!$B$28,J5576&lt;=Summary!$B$29,F5576*J5576&gt;1),"Yes","No")</f>
        <v>No</v>
      </c>
    </row>
    <row r="5577" customFormat="false" ht="15" hidden="false" customHeight="false" outlineLevel="0" collapsed="false">
      <c r="A5577" s="6" t="s">
        <v>152</v>
      </c>
      <c r="B5577" s="45" t="n">
        <v>43218</v>
      </c>
      <c r="C5577" s="6" t="s">
        <v>175</v>
      </c>
      <c r="D5577" s="6" t="s">
        <v>190</v>
      </c>
      <c r="E5577" s="6" t="s">
        <v>174</v>
      </c>
      <c r="F5577" s="34" t="n">
        <v>0.169143468141556</v>
      </c>
      <c r="G5577" s="34" t="n">
        <v>0.220926089158118</v>
      </c>
      <c r="H5577" s="34" t="n">
        <v>-0.051782621016562</v>
      </c>
      <c r="I5577" s="34" t="n">
        <v>-0.234388890935832</v>
      </c>
      <c r="J5577" s="35" t="n">
        <v>4.54</v>
      </c>
      <c r="K5577" s="6" t="n">
        <v>0</v>
      </c>
      <c r="L5577" s="35" t="n">
        <v>-1</v>
      </c>
      <c r="M5577" s="6" t="str">
        <f aca="false">IF(I5577&lt;=0,"Below 0%",IF(I5577&lt;=0.05,"0-5%",IF(I5577&lt;=0.1,"5-10%",IF(I5577&lt;=0.2,"10-20%",IF(I5577&lt;=0.4,"20-40%","Above 40%")))))</f>
        <v>Below 0%</v>
      </c>
      <c r="N5577" s="6" t="str">
        <f aca="false">IF(AND(H5577&gt;=Summary!$B$25,I5577&gt;=Summary!$B$26,I5577&lt;=Summary!$B$27,J5577&gt;=Summary!$B$28,J5577&lt;=Summary!$B$29,F5577*J5577&gt;1),"Yes","No")</f>
        <v>No</v>
      </c>
    </row>
    <row r="5578" customFormat="false" ht="15" hidden="false" customHeight="false" outlineLevel="0" collapsed="false">
      <c r="A5578" s="6" t="s">
        <v>152</v>
      </c>
      <c r="B5578" s="45" t="n">
        <v>43218</v>
      </c>
      <c r="C5578" s="6" t="s">
        <v>175</v>
      </c>
      <c r="D5578" s="6" t="s">
        <v>190</v>
      </c>
      <c r="E5578" s="6" t="s">
        <v>177</v>
      </c>
      <c r="F5578" s="34" t="n">
        <v>0.692887246608734</v>
      </c>
      <c r="G5578" s="34" t="n">
        <v>0.647099641792164</v>
      </c>
      <c r="H5578" s="34" t="n">
        <v>0.0457876048165697</v>
      </c>
      <c r="I5578" s="34" t="n">
        <v>0.0707581983661116</v>
      </c>
      <c r="J5578" s="35" t="n">
        <v>1.55</v>
      </c>
      <c r="K5578" s="6" t="n">
        <v>1</v>
      </c>
      <c r="L5578" s="35" t="n">
        <v>0.55</v>
      </c>
      <c r="M5578" s="6" t="str">
        <f aca="false">IF(I5578&lt;=0,"Below 0%",IF(I5578&lt;=0.05,"0-5%",IF(I5578&lt;=0.1,"5-10%",IF(I5578&lt;=0.2,"10-20%",IF(I5578&lt;=0.4,"20-40%","Above 40%")))))</f>
        <v>5-10%</v>
      </c>
      <c r="N5578" s="6" t="str">
        <f aca="false">IF(AND(H5578&gt;=Summary!$B$25,I5578&gt;=Summary!$B$26,I5578&lt;=Summary!$B$27,J5578&gt;=Summary!$B$28,J5578&lt;=Summary!$B$29,F5578*J5578&gt;1),"Yes","No")</f>
        <v>No</v>
      </c>
    </row>
    <row r="5579" customFormat="false" ht="15" hidden="false" customHeight="false" outlineLevel="0" collapsed="false">
      <c r="A5579" s="6" t="s">
        <v>152</v>
      </c>
      <c r="B5579" s="45" t="n">
        <v>43219</v>
      </c>
      <c r="C5579" s="6" t="s">
        <v>176</v>
      </c>
      <c r="D5579" s="6" t="s">
        <v>185</v>
      </c>
      <c r="E5579" s="6" t="s">
        <v>187</v>
      </c>
      <c r="F5579" s="34" t="n">
        <v>0.43362495303154</v>
      </c>
      <c r="G5579" s="34" t="n">
        <v>0.677290836653386</v>
      </c>
      <c r="H5579" s="34" t="n">
        <v>-0.243665883621847</v>
      </c>
      <c r="I5579" s="34" t="n">
        <v>-0.35976551052402</v>
      </c>
      <c r="J5579" s="35" t="n">
        <v>1.5</v>
      </c>
      <c r="K5579" s="6" t="n">
        <v>1</v>
      </c>
      <c r="L5579" s="35" t="n">
        <v>0.5</v>
      </c>
      <c r="M5579" s="6" t="str">
        <f aca="false">IF(I5579&lt;=0,"Below 0%",IF(I5579&lt;=0.05,"0-5%",IF(I5579&lt;=0.1,"5-10%",IF(I5579&lt;=0.2,"10-20%",IF(I5579&lt;=0.4,"20-40%","Above 40%")))))</f>
        <v>Below 0%</v>
      </c>
      <c r="N5579" s="6" t="str">
        <f aca="false">IF(AND(H5579&gt;=Summary!$B$25,I5579&gt;=Summary!$B$26,I5579&lt;=Summary!$B$27,J5579&gt;=Summary!$B$28,J5579&lt;=Summary!$B$29,F5579*J5579&gt;1),"Yes","No")</f>
        <v>No</v>
      </c>
    </row>
    <row r="5580" customFormat="false" ht="15" hidden="false" customHeight="false" outlineLevel="0" collapsed="false">
      <c r="A5580" s="6" t="s">
        <v>152</v>
      </c>
      <c r="B5580" s="45" t="n">
        <v>43219</v>
      </c>
      <c r="C5580" s="6" t="s">
        <v>176</v>
      </c>
      <c r="D5580" s="6" t="s">
        <v>185</v>
      </c>
      <c r="E5580" s="6" t="s">
        <v>174</v>
      </c>
      <c r="F5580" s="34" t="n">
        <v>0.367911010980606</v>
      </c>
      <c r="G5580" s="34" t="n">
        <v>0.203187250996016</v>
      </c>
      <c r="H5580" s="34" t="n">
        <v>0.16472375998459</v>
      </c>
      <c r="I5580" s="34" t="n">
        <v>0.810699289335924</v>
      </c>
      <c r="J5580" s="35" t="n">
        <v>5</v>
      </c>
      <c r="K5580" s="6" t="n">
        <v>0</v>
      </c>
      <c r="L5580" s="35" t="n">
        <v>-1</v>
      </c>
      <c r="M5580" s="6" t="str">
        <f aca="false">IF(I5580&lt;=0,"Below 0%",IF(I5580&lt;=0.05,"0-5%",IF(I5580&lt;=0.1,"5-10%",IF(I5580&lt;=0.2,"10-20%",IF(I5580&lt;=0.4,"20-40%","Above 40%")))))</f>
        <v>Above 40%</v>
      </c>
      <c r="N5580" s="6" t="str">
        <f aca="false">IF(AND(H5580&gt;=Summary!$B$25,I5580&gt;=Summary!$B$26,I5580&lt;=Summary!$B$27,J5580&gt;=Summary!$B$28,J5580&lt;=Summary!$B$29,F5580*J5580&gt;1),"Yes","No")</f>
        <v>No</v>
      </c>
    </row>
    <row r="5581" customFormat="false" ht="15" hidden="false" customHeight="false" outlineLevel="0" collapsed="false">
      <c r="A5581" s="6" t="s">
        <v>152</v>
      </c>
      <c r="B5581" s="45" t="n">
        <v>43219</v>
      </c>
      <c r="C5581" s="6" t="s">
        <v>176</v>
      </c>
      <c r="D5581" s="6" t="s">
        <v>185</v>
      </c>
      <c r="E5581" s="6" t="s">
        <v>177</v>
      </c>
      <c r="F5581" s="34" t="n">
        <v>0.198464050889015</v>
      </c>
      <c r="G5581" s="34" t="n">
        <v>0.119521912350598</v>
      </c>
      <c r="H5581" s="34" t="n">
        <v>0.0789421385384176</v>
      </c>
      <c r="I5581" s="34" t="n">
        <v>0.660482559104761</v>
      </c>
      <c r="J5581" s="35" t="n">
        <v>8.5</v>
      </c>
      <c r="K5581" s="6" t="n">
        <v>0</v>
      </c>
      <c r="L5581" s="35" t="n">
        <v>-1</v>
      </c>
      <c r="M5581" s="6" t="str">
        <f aca="false">IF(I5581&lt;=0,"Below 0%",IF(I5581&lt;=0.05,"0-5%",IF(I5581&lt;=0.1,"5-10%",IF(I5581&lt;=0.2,"10-20%",IF(I5581&lt;=0.4,"20-40%","Above 40%")))))</f>
        <v>Above 40%</v>
      </c>
      <c r="N5581" s="6" t="str">
        <f aca="false">IF(AND(H5581&gt;=Summary!$B$25,I5581&gt;=Summary!$B$26,I5581&lt;=Summary!$B$27,J5581&gt;=Summary!$B$28,J5581&lt;=Summary!$B$29,F5581*J5581&gt;1),"Yes","No")</f>
        <v>No</v>
      </c>
    </row>
    <row r="5582" customFormat="false" ht="15" hidden="false" customHeight="false" outlineLevel="0" collapsed="false">
      <c r="A5582" s="6" t="s">
        <v>152</v>
      </c>
      <c r="B5582" s="45" t="n">
        <v>43219</v>
      </c>
      <c r="C5582" s="6" t="s">
        <v>189</v>
      </c>
      <c r="D5582" s="6" t="s">
        <v>194</v>
      </c>
      <c r="E5582" s="6" t="s">
        <v>187</v>
      </c>
      <c r="F5582" s="34" t="n">
        <v>0.207644134759903</v>
      </c>
      <c r="G5582" s="34" t="n">
        <v>0.0929086082669701</v>
      </c>
      <c r="H5582" s="34" t="n">
        <v>0.114735526492933</v>
      </c>
      <c r="I5582" s="34" t="n">
        <v>1.23492891168108</v>
      </c>
      <c r="J5582" s="35" t="n">
        <v>11.04</v>
      </c>
      <c r="K5582" s="6" t="n">
        <v>0</v>
      </c>
      <c r="L5582" s="35" t="n">
        <v>-1</v>
      </c>
      <c r="M5582" s="6" t="str">
        <f aca="false">IF(I5582&lt;=0,"Below 0%",IF(I5582&lt;=0.05,"0-5%",IF(I5582&lt;=0.1,"5-10%",IF(I5582&lt;=0.2,"10-20%",IF(I5582&lt;=0.4,"20-40%","Above 40%")))))</f>
        <v>Above 40%</v>
      </c>
      <c r="N5582" s="6" t="str">
        <f aca="false">IF(AND(H5582&gt;=Summary!$B$25,I5582&gt;=Summary!$B$26,I5582&lt;=Summary!$B$27,J5582&gt;=Summary!$B$28,J5582&lt;=Summary!$B$29,F5582*J5582&gt;1),"Yes","No")</f>
        <v>No</v>
      </c>
    </row>
    <row r="5583" customFormat="false" ht="15" hidden="false" customHeight="false" outlineLevel="0" collapsed="false">
      <c r="A5583" s="6" t="s">
        <v>152</v>
      </c>
      <c r="B5583" s="45" t="n">
        <v>43219</v>
      </c>
      <c r="C5583" s="6" t="s">
        <v>189</v>
      </c>
      <c r="D5583" s="6" t="s">
        <v>194</v>
      </c>
      <c r="E5583" s="6" t="s">
        <v>174</v>
      </c>
      <c r="F5583" s="34" t="n">
        <v>0.0940562710165978</v>
      </c>
      <c r="G5583" s="34" t="n">
        <v>0.174440652256352</v>
      </c>
      <c r="H5583" s="34" t="n">
        <v>-0.0803843812397542</v>
      </c>
      <c r="I5583" s="34" t="n">
        <v>-0.460812202889634</v>
      </c>
      <c r="J5583" s="35" t="n">
        <v>5.88</v>
      </c>
      <c r="K5583" s="6" t="n">
        <v>0</v>
      </c>
      <c r="L5583" s="35" t="n">
        <v>-1</v>
      </c>
      <c r="M5583" s="6" t="str">
        <f aca="false">IF(I5583&lt;=0,"Below 0%",IF(I5583&lt;=0.05,"0-5%",IF(I5583&lt;=0.1,"5-10%",IF(I5583&lt;=0.2,"10-20%",IF(I5583&lt;=0.4,"20-40%","Above 40%")))))</f>
        <v>Below 0%</v>
      </c>
      <c r="N5583" s="6" t="str">
        <f aca="false">IF(AND(H5583&gt;=Summary!$B$25,I5583&gt;=Summary!$B$26,I5583&lt;=Summary!$B$27,J5583&gt;=Summary!$B$28,J5583&lt;=Summary!$B$29,F5583*J5583&gt;1),"Yes","No")</f>
        <v>No</v>
      </c>
    </row>
    <row r="5584" customFormat="false" ht="15" hidden="false" customHeight="false" outlineLevel="0" collapsed="false">
      <c r="A5584" s="6" t="s">
        <v>152</v>
      </c>
      <c r="B5584" s="45" t="n">
        <v>43219</v>
      </c>
      <c r="C5584" s="6" t="s">
        <v>189</v>
      </c>
      <c r="D5584" s="6" t="s">
        <v>194</v>
      </c>
      <c r="E5584" s="6" t="s">
        <v>177</v>
      </c>
      <c r="F5584" s="34" t="n">
        <v>0.698299586772919</v>
      </c>
      <c r="G5584" s="34" t="n">
        <v>0.732650739476678</v>
      </c>
      <c r="H5584" s="34" t="n">
        <v>-0.0343511527037593</v>
      </c>
      <c r="I5584" s="34" t="n">
        <v>-0.0468861230226777</v>
      </c>
      <c r="J5584" s="35" t="n">
        <v>1.4</v>
      </c>
      <c r="K5584" s="6" t="n">
        <v>1</v>
      </c>
      <c r="L5584" s="35" t="n">
        <v>0.4</v>
      </c>
      <c r="M5584" s="6" t="str">
        <f aca="false">IF(I5584&lt;=0,"Below 0%",IF(I5584&lt;=0.05,"0-5%",IF(I5584&lt;=0.1,"5-10%",IF(I5584&lt;=0.2,"10-20%",IF(I5584&lt;=0.4,"20-40%","Above 40%")))))</f>
        <v>Below 0%</v>
      </c>
      <c r="N5584" s="6" t="str">
        <f aca="false">IF(AND(H5584&gt;=Summary!$B$25,I5584&gt;=Summary!$B$26,I5584&lt;=Summary!$B$27,J5584&gt;=Summary!$B$28,J5584&lt;=Summary!$B$29,F5584*J5584&gt;1),"Yes","No")</f>
        <v>No</v>
      </c>
    </row>
    <row r="5585" customFormat="false" ht="15" hidden="false" customHeight="false" outlineLevel="0" collapsed="false">
      <c r="A5585" s="6" t="s">
        <v>152</v>
      </c>
      <c r="B5585" s="45" t="n">
        <v>43220</v>
      </c>
      <c r="C5585" s="6" t="s">
        <v>181</v>
      </c>
      <c r="D5585" s="6" t="s">
        <v>198</v>
      </c>
      <c r="E5585" s="6" t="s">
        <v>187</v>
      </c>
      <c r="F5585" s="34" t="n">
        <v>0.795593321323395</v>
      </c>
      <c r="G5585" s="34" t="n">
        <v>0.848506337399815</v>
      </c>
      <c r="H5585" s="34" t="n">
        <v>-0.0529130160764206</v>
      </c>
      <c r="I5585" s="34" t="n">
        <v>-0.0623601895992535</v>
      </c>
      <c r="J5585" s="35" t="n">
        <v>1.18</v>
      </c>
      <c r="K5585" s="6" t="n">
        <v>1</v>
      </c>
      <c r="L5585" s="35" t="n">
        <v>0.18</v>
      </c>
      <c r="M5585" s="6" t="str">
        <f aca="false">IF(I5585&lt;=0,"Below 0%",IF(I5585&lt;=0.05,"0-5%",IF(I5585&lt;=0.1,"5-10%",IF(I5585&lt;=0.2,"10-20%",IF(I5585&lt;=0.4,"20-40%","Above 40%")))))</f>
        <v>Below 0%</v>
      </c>
      <c r="N5585" s="6" t="str">
        <f aca="false">IF(AND(H5585&gt;=Summary!$B$25,I5585&gt;=Summary!$B$26,I5585&lt;=Summary!$B$27,J5585&gt;=Summary!$B$28,J5585&lt;=Summary!$B$29,F5585*J5585&gt;1),"Yes","No")</f>
        <v>No</v>
      </c>
    </row>
    <row r="5586" customFormat="false" ht="15" hidden="false" customHeight="false" outlineLevel="0" collapsed="false">
      <c r="A5586" s="6" t="s">
        <v>152</v>
      </c>
      <c r="B5586" s="45" t="n">
        <v>43220</v>
      </c>
      <c r="C5586" s="6" t="s">
        <v>181</v>
      </c>
      <c r="D5586" s="6" t="s">
        <v>198</v>
      </c>
      <c r="E5586" s="6" t="s">
        <v>174</v>
      </c>
      <c r="F5586" s="34" t="n">
        <v>0.138686165213585</v>
      </c>
      <c r="G5586" s="34" t="n">
        <v>0.109424860998009</v>
      </c>
      <c r="H5586" s="34" t="n">
        <v>0.0292613042155759</v>
      </c>
      <c r="I5586" s="34" t="n">
        <v>0.267410019521143</v>
      </c>
      <c r="J5586" s="35" t="n">
        <v>9.15</v>
      </c>
      <c r="K5586" s="6" t="n">
        <v>0</v>
      </c>
      <c r="L5586" s="35" t="n">
        <v>-1</v>
      </c>
      <c r="M5586" s="6" t="str">
        <f aca="false">IF(I5586&lt;=0,"Below 0%",IF(I5586&lt;=0.05,"0-5%",IF(I5586&lt;=0.1,"5-10%",IF(I5586&lt;=0.2,"10-20%",IF(I5586&lt;=0.4,"20-40%","Above 40%")))))</f>
        <v>20-40%</v>
      </c>
      <c r="N5586" s="6" t="str">
        <f aca="false">IF(AND(H5586&gt;=Summary!$B$25,I5586&gt;=Summary!$B$26,I5586&lt;=Summary!$B$27,J5586&gt;=Summary!$B$28,J5586&lt;=Summary!$B$29,F5586*J5586&gt;1),"Yes","No")</f>
        <v>No</v>
      </c>
    </row>
    <row r="5587" customFormat="false" ht="15" hidden="false" customHeight="false" outlineLevel="0" collapsed="false">
      <c r="A5587" s="6" t="s">
        <v>152</v>
      </c>
      <c r="B5587" s="45" t="n">
        <v>43220</v>
      </c>
      <c r="C5587" s="6" t="s">
        <v>181</v>
      </c>
      <c r="D5587" s="6" t="s">
        <v>198</v>
      </c>
      <c r="E5587" s="6" t="s">
        <v>177</v>
      </c>
      <c r="F5587" s="34" t="n">
        <v>0.0657204762101173</v>
      </c>
      <c r="G5587" s="34" t="n">
        <v>0.0420688016021757</v>
      </c>
      <c r="H5587" s="34" t="n">
        <v>0.0236516746079416</v>
      </c>
      <c r="I5587" s="34" t="n">
        <v>0.562214127980256</v>
      </c>
      <c r="J5587" s="35" t="n">
        <v>23.8</v>
      </c>
      <c r="K5587" s="6" t="n">
        <v>0</v>
      </c>
      <c r="L5587" s="35" t="n">
        <v>-1</v>
      </c>
      <c r="M5587" s="6" t="str">
        <f aca="false">IF(I5587&lt;=0,"Below 0%",IF(I5587&lt;=0.05,"0-5%",IF(I5587&lt;=0.1,"5-10%",IF(I5587&lt;=0.2,"10-20%",IF(I5587&lt;=0.4,"20-40%","Above 40%")))))</f>
        <v>Above 40%</v>
      </c>
      <c r="N5587" s="6" t="str">
        <f aca="false">IF(AND(H5587&gt;=Summary!$B$25,I5587&gt;=Summary!$B$26,I5587&lt;=Summary!$B$27,J5587&gt;=Summary!$B$28,J5587&lt;=Summary!$B$29,F5587*J5587&gt;1),"Yes","No")</f>
        <v>No</v>
      </c>
    </row>
    <row r="5588" customFormat="false" ht="15" hidden="false" customHeight="false" outlineLevel="0" collapsed="false">
      <c r="A5588" s="6" t="s">
        <v>152</v>
      </c>
      <c r="B5588" s="45" t="n">
        <v>43224</v>
      </c>
      <c r="C5588" s="6" t="s">
        <v>201</v>
      </c>
      <c r="D5588" s="6" t="s">
        <v>176</v>
      </c>
      <c r="E5588" s="6" t="s">
        <v>187</v>
      </c>
      <c r="F5588" s="34" t="n">
        <v>0.142929032444954</v>
      </c>
      <c r="G5588" s="34" t="n">
        <v>0.207118346974851</v>
      </c>
      <c r="H5588" s="34" t="n">
        <v>-0.0641893145298972</v>
      </c>
      <c r="I5588" s="34" t="n">
        <v>-0.309916120263799</v>
      </c>
      <c r="J5588" s="35" t="n">
        <v>4.8</v>
      </c>
      <c r="K5588" s="6" t="n">
        <v>1</v>
      </c>
      <c r="L5588" s="35" t="n">
        <v>3.8</v>
      </c>
      <c r="M5588" s="6" t="str">
        <f aca="false">IF(I5588&lt;=0,"Below 0%",IF(I5588&lt;=0.05,"0-5%",IF(I5588&lt;=0.1,"5-10%",IF(I5588&lt;=0.2,"10-20%",IF(I5588&lt;=0.4,"20-40%","Above 40%")))))</f>
        <v>Below 0%</v>
      </c>
      <c r="N5588" s="6" t="str">
        <f aca="false">IF(AND(H5588&gt;=Summary!$B$25,I5588&gt;=Summary!$B$26,I5588&lt;=Summary!$B$27,J5588&gt;=Summary!$B$28,J5588&lt;=Summary!$B$29,F5588*J5588&gt;1),"Yes","No")</f>
        <v>No</v>
      </c>
    </row>
    <row r="5589" customFormat="false" ht="15" hidden="false" customHeight="false" outlineLevel="0" collapsed="false">
      <c r="A5589" s="6" t="s">
        <v>152</v>
      </c>
      <c r="B5589" s="45" t="n">
        <v>43224</v>
      </c>
      <c r="C5589" s="6" t="s">
        <v>201</v>
      </c>
      <c r="D5589" s="6" t="s">
        <v>176</v>
      </c>
      <c r="E5589" s="6" t="s">
        <v>174</v>
      </c>
      <c r="F5589" s="34" t="n">
        <v>0.221936106681824</v>
      </c>
      <c r="G5589" s="34" t="n">
        <v>0.272374812460078</v>
      </c>
      <c r="H5589" s="34" t="n">
        <v>-0.0504387057782544</v>
      </c>
      <c r="I5589" s="34" t="n">
        <v>-0.185181240962386</v>
      </c>
      <c r="J5589" s="35" t="n">
        <v>3.65</v>
      </c>
      <c r="K5589" s="6" t="n">
        <v>0</v>
      </c>
      <c r="L5589" s="35" t="n">
        <v>-1</v>
      </c>
      <c r="M5589" s="6" t="str">
        <f aca="false">IF(I5589&lt;=0,"Below 0%",IF(I5589&lt;=0.05,"0-5%",IF(I5589&lt;=0.1,"5-10%",IF(I5589&lt;=0.2,"10-20%",IF(I5589&lt;=0.4,"20-40%","Above 40%")))))</f>
        <v>Below 0%</v>
      </c>
      <c r="N5589" s="6" t="str">
        <f aca="false">IF(AND(H5589&gt;=Summary!$B$25,I5589&gt;=Summary!$B$26,I5589&lt;=Summary!$B$27,J5589&gt;=Summary!$B$28,J5589&lt;=Summary!$B$29,F5589*J5589&gt;1),"Yes","No")</f>
        <v>No</v>
      </c>
    </row>
    <row r="5590" customFormat="false" ht="15" hidden="false" customHeight="false" outlineLevel="0" collapsed="false">
      <c r="A5590" s="6" t="s">
        <v>152</v>
      </c>
      <c r="B5590" s="45" t="n">
        <v>43224</v>
      </c>
      <c r="C5590" s="6" t="s">
        <v>201</v>
      </c>
      <c r="D5590" s="6" t="s">
        <v>176</v>
      </c>
      <c r="E5590" s="6" t="s">
        <v>177</v>
      </c>
      <c r="F5590" s="34" t="n">
        <v>0.635134875774384</v>
      </c>
      <c r="G5590" s="34" t="n">
        <v>0.520506840565071</v>
      </c>
      <c r="H5590" s="34" t="n">
        <v>0.114628035209313</v>
      </c>
      <c r="I5590" s="34" t="n">
        <v>0.220223878489033</v>
      </c>
      <c r="J5590" s="35" t="n">
        <v>1.91</v>
      </c>
      <c r="K5590" s="6" t="n">
        <v>0</v>
      </c>
      <c r="L5590" s="35" t="n">
        <v>-1</v>
      </c>
      <c r="M5590" s="6" t="str">
        <f aca="false">IF(I5590&lt;=0,"Below 0%",IF(I5590&lt;=0.05,"0-5%",IF(I5590&lt;=0.1,"5-10%",IF(I5590&lt;=0.2,"10-20%",IF(I5590&lt;=0.4,"20-40%","Above 40%")))))</f>
        <v>20-40%</v>
      </c>
      <c r="N5590" s="6" t="str">
        <f aca="false">IF(AND(H5590&gt;=Summary!$B$25,I5590&gt;=Summary!$B$26,I5590&lt;=Summary!$B$27,J5590&gt;=Summary!$B$28,J5590&lt;=Summary!$B$29,F5590*J5590&gt;1),"Yes","No")</f>
        <v>Yes</v>
      </c>
    </row>
    <row r="5591" customFormat="false" ht="15" hidden="false" customHeight="false" outlineLevel="0" collapsed="false">
      <c r="A5591" s="6" t="s">
        <v>152</v>
      </c>
      <c r="B5591" s="45" t="n">
        <v>43225</v>
      </c>
      <c r="C5591" s="6" t="s">
        <v>199</v>
      </c>
      <c r="D5591" s="6" t="s">
        <v>175</v>
      </c>
      <c r="E5591" s="6" t="s">
        <v>187</v>
      </c>
      <c r="F5591" s="34" t="n">
        <v>0.560617685317993</v>
      </c>
      <c r="G5591" s="34" t="n">
        <v>0.444702876236651</v>
      </c>
      <c r="H5591" s="34" t="n">
        <v>0.115914809081342</v>
      </c>
      <c r="I5591" s="34" t="n">
        <v>0.260656755949691</v>
      </c>
      <c r="J5591" s="35" t="n">
        <v>2.3</v>
      </c>
      <c r="K5591" s="6" t="n">
        <v>1</v>
      </c>
      <c r="L5591" s="35" t="n">
        <v>1.3</v>
      </c>
      <c r="M5591" s="6" t="str">
        <f aca="false">IF(I5591&lt;=0,"Below 0%",IF(I5591&lt;=0.05,"0-5%",IF(I5591&lt;=0.1,"5-10%",IF(I5591&lt;=0.2,"10-20%",IF(I5591&lt;=0.4,"20-40%","Above 40%")))))</f>
        <v>20-40%</v>
      </c>
      <c r="N5591" s="6" t="str">
        <f aca="false">IF(AND(H5591&gt;=Summary!$B$25,I5591&gt;=Summary!$B$26,I5591&lt;=Summary!$B$27,J5591&gt;=Summary!$B$28,J5591&lt;=Summary!$B$29,F5591*J5591&gt;1),"Yes","No")</f>
        <v>Yes</v>
      </c>
    </row>
    <row r="5592" customFormat="false" ht="15" hidden="false" customHeight="false" outlineLevel="0" collapsed="false">
      <c r="A5592" s="6" t="s">
        <v>152</v>
      </c>
      <c r="B5592" s="45" t="n">
        <v>43225</v>
      </c>
      <c r="C5592" s="6" t="s">
        <v>199</v>
      </c>
      <c r="D5592" s="6" t="s">
        <v>175</v>
      </c>
      <c r="E5592" s="6" t="s">
        <v>174</v>
      </c>
      <c r="F5592" s="34" t="n">
        <v>0.256274700164795</v>
      </c>
      <c r="G5592" s="34" t="n">
        <v>0.282546026338204</v>
      </c>
      <c r="H5592" s="34" t="n">
        <v>-0.0262713261734086</v>
      </c>
      <c r="I5592" s="34" t="n">
        <v>-0.092980695973272</v>
      </c>
      <c r="J5592" s="35" t="n">
        <v>3.62</v>
      </c>
      <c r="K5592" s="6" t="n">
        <v>0</v>
      </c>
      <c r="L5592" s="35" t="n">
        <v>-1</v>
      </c>
      <c r="M5592" s="6" t="str">
        <f aca="false">IF(I5592&lt;=0,"Below 0%",IF(I5592&lt;=0.05,"0-5%",IF(I5592&lt;=0.1,"5-10%",IF(I5592&lt;=0.2,"10-20%",IF(I5592&lt;=0.4,"20-40%","Above 40%")))))</f>
        <v>Below 0%</v>
      </c>
      <c r="N5592" s="6" t="str">
        <f aca="false">IF(AND(H5592&gt;=Summary!$B$25,I5592&gt;=Summary!$B$26,I5592&lt;=Summary!$B$27,J5592&gt;=Summary!$B$28,J5592&lt;=Summary!$B$29,F5592*J5592&gt;1),"Yes","No")</f>
        <v>No</v>
      </c>
    </row>
    <row r="5593" customFormat="false" ht="15" hidden="false" customHeight="false" outlineLevel="0" collapsed="false">
      <c r="A5593" s="6" t="s">
        <v>152</v>
      </c>
      <c r="B5593" s="45" t="n">
        <v>43225</v>
      </c>
      <c r="C5593" s="6" t="s">
        <v>199</v>
      </c>
      <c r="D5593" s="6" t="s">
        <v>175</v>
      </c>
      <c r="E5593" s="6" t="s">
        <v>177</v>
      </c>
      <c r="F5593" s="34" t="n">
        <v>0.183107644319534</v>
      </c>
      <c r="G5593" s="34" t="n">
        <v>0.272751097425146</v>
      </c>
      <c r="H5593" s="34" t="n">
        <v>-0.0896434531056115</v>
      </c>
      <c r="I5593" s="34" t="n">
        <v>-0.328663950216418</v>
      </c>
      <c r="J5593" s="35" t="n">
        <v>3.75</v>
      </c>
      <c r="K5593" s="6" t="n">
        <v>0</v>
      </c>
      <c r="L5593" s="35" t="n">
        <v>-1</v>
      </c>
      <c r="M5593" s="6" t="str">
        <f aca="false">IF(I5593&lt;=0,"Below 0%",IF(I5593&lt;=0.05,"0-5%",IF(I5593&lt;=0.1,"5-10%",IF(I5593&lt;=0.2,"10-20%",IF(I5593&lt;=0.4,"20-40%","Above 40%")))))</f>
        <v>Below 0%</v>
      </c>
      <c r="N5593" s="6" t="str">
        <f aca="false">IF(AND(H5593&gt;=Summary!$B$25,I5593&gt;=Summary!$B$26,I5593&lt;=Summary!$B$27,J5593&gt;=Summary!$B$28,J5593&lt;=Summary!$B$29,F5593*J5593&gt;1),"Yes","No")</f>
        <v>No</v>
      </c>
    </row>
    <row r="5594" customFormat="false" ht="15" hidden="false" customHeight="false" outlineLevel="0" collapsed="false">
      <c r="A5594" s="6" t="s">
        <v>152</v>
      </c>
      <c r="B5594" s="45" t="n">
        <v>43225</v>
      </c>
      <c r="C5594" s="6" t="s">
        <v>173</v>
      </c>
      <c r="D5594" s="6" t="s">
        <v>179</v>
      </c>
      <c r="E5594" s="6" t="s">
        <v>187</v>
      </c>
      <c r="F5594" s="34" t="n">
        <v>0.533622562885284</v>
      </c>
      <c r="G5594" s="34" t="n">
        <v>0.334061135371179</v>
      </c>
      <c r="H5594" s="34" t="n">
        <v>0.199561427514105</v>
      </c>
      <c r="I5594" s="34" t="n">
        <v>0.597379959486668</v>
      </c>
      <c r="J5594" s="35" t="n">
        <v>3</v>
      </c>
      <c r="K5594" s="6" t="n">
        <v>0</v>
      </c>
      <c r="L5594" s="35" t="n">
        <v>-1</v>
      </c>
      <c r="M5594" s="6" t="str">
        <f aca="false">IF(I5594&lt;=0,"Below 0%",IF(I5594&lt;=0.05,"0-5%",IF(I5594&lt;=0.1,"5-10%",IF(I5594&lt;=0.2,"10-20%",IF(I5594&lt;=0.4,"20-40%","Above 40%")))))</f>
        <v>Above 40%</v>
      </c>
      <c r="N5594" s="6" t="str">
        <f aca="false">IF(AND(H5594&gt;=Summary!$B$25,I5594&gt;=Summary!$B$26,I5594&lt;=Summary!$B$27,J5594&gt;=Summary!$B$28,J5594&lt;=Summary!$B$29,F5594*J5594&gt;1),"Yes","No")</f>
        <v>No</v>
      </c>
    </row>
    <row r="5595" customFormat="false" ht="15" hidden="false" customHeight="false" outlineLevel="0" collapsed="false">
      <c r="A5595" s="6" t="s">
        <v>152</v>
      </c>
      <c r="B5595" s="45" t="n">
        <v>43225</v>
      </c>
      <c r="C5595" s="6" t="s">
        <v>173</v>
      </c>
      <c r="D5595" s="6" t="s">
        <v>179</v>
      </c>
      <c r="E5595" s="6" t="s">
        <v>174</v>
      </c>
      <c r="F5595" s="34" t="n">
        <v>0.198330089449883</v>
      </c>
      <c r="G5595" s="34" t="n">
        <v>0.294759825327511</v>
      </c>
      <c r="H5595" s="34" t="n">
        <v>-0.0964297358776284</v>
      </c>
      <c r="I5595" s="34" t="n">
        <v>-0.327146807644102</v>
      </c>
      <c r="J5595" s="35" t="n">
        <v>3.4</v>
      </c>
      <c r="K5595" s="6" t="n">
        <v>1</v>
      </c>
      <c r="L5595" s="35" t="n">
        <v>2.4</v>
      </c>
      <c r="M5595" s="6" t="str">
        <f aca="false">IF(I5595&lt;=0,"Below 0%",IF(I5595&lt;=0.05,"0-5%",IF(I5595&lt;=0.1,"5-10%",IF(I5595&lt;=0.2,"10-20%",IF(I5595&lt;=0.4,"20-40%","Above 40%")))))</f>
        <v>Below 0%</v>
      </c>
      <c r="N5595" s="6" t="str">
        <f aca="false">IF(AND(H5595&gt;=Summary!$B$25,I5595&gt;=Summary!$B$26,I5595&lt;=Summary!$B$27,J5595&gt;=Summary!$B$28,J5595&lt;=Summary!$B$29,F5595*J5595&gt;1),"Yes","No")</f>
        <v>No</v>
      </c>
    </row>
    <row r="5596" customFormat="false" ht="15" hidden="false" customHeight="false" outlineLevel="0" collapsed="false">
      <c r="A5596" s="6" t="s">
        <v>152</v>
      </c>
      <c r="B5596" s="45" t="n">
        <v>43225</v>
      </c>
      <c r="C5596" s="6" t="s">
        <v>173</v>
      </c>
      <c r="D5596" s="6" t="s">
        <v>179</v>
      </c>
      <c r="E5596" s="6" t="s">
        <v>177</v>
      </c>
      <c r="F5596" s="34" t="n">
        <v>0.268047362565994</v>
      </c>
      <c r="G5596" s="34" t="n">
        <v>0.37117903930131</v>
      </c>
      <c r="H5596" s="34" t="n">
        <v>-0.103131676735316</v>
      </c>
      <c r="I5596" s="34" t="n">
        <v>-0.27784887026338</v>
      </c>
      <c r="J5596" s="35" t="n">
        <v>2.7</v>
      </c>
      <c r="K5596" s="6" t="n">
        <v>0</v>
      </c>
      <c r="L5596" s="35" t="n">
        <v>-1</v>
      </c>
      <c r="M5596" s="6" t="str">
        <f aca="false">IF(I5596&lt;=0,"Below 0%",IF(I5596&lt;=0.05,"0-5%",IF(I5596&lt;=0.1,"5-10%",IF(I5596&lt;=0.2,"10-20%",IF(I5596&lt;=0.4,"20-40%","Above 40%")))))</f>
        <v>Below 0%</v>
      </c>
      <c r="N5596" s="6" t="str">
        <f aca="false">IF(AND(H5596&gt;=Summary!$B$25,I5596&gt;=Summary!$B$26,I5596&lt;=Summary!$B$27,J5596&gt;=Summary!$B$28,J5596&lt;=Summary!$B$29,F5596*J5596&gt;1),"Yes","No")</f>
        <v>No</v>
      </c>
    </row>
    <row r="5597" customFormat="false" ht="15" hidden="false" customHeight="false" outlineLevel="0" collapsed="false">
      <c r="A5597" s="6" t="s">
        <v>152</v>
      </c>
      <c r="B5597" s="45" t="n">
        <v>43225</v>
      </c>
      <c r="C5597" s="6" t="s">
        <v>195</v>
      </c>
      <c r="D5597" s="6" t="s">
        <v>189</v>
      </c>
      <c r="E5597" s="6" t="s">
        <v>187</v>
      </c>
      <c r="F5597" s="34" t="n">
        <v>0.644552111625671</v>
      </c>
      <c r="G5597" s="34" t="n">
        <v>0.432692307692308</v>
      </c>
      <c r="H5597" s="34" t="n">
        <v>0.211859803933364</v>
      </c>
      <c r="I5597" s="34" t="n">
        <v>0.489631546868218</v>
      </c>
      <c r="J5597" s="35" t="n">
        <v>2.32</v>
      </c>
      <c r="K5597" s="6" t="n">
        <v>0</v>
      </c>
      <c r="L5597" s="35" t="n">
        <v>-1</v>
      </c>
      <c r="M5597" s="6" t="str">
        <f aca="false">IF(I5597&lt;=0,"Below 0%",IF(I5597&lt;=0.05,"0-5%",IF(I5597&lt;=0.1,"5-10%",IF(I5597&lt;=0.2,"10-20%",IF(I5597&lt;=0.4,"20-40%","Above 40%")))))</f>
        <v>Above 40%</v>
      </c>
      <c r="N5597" s="6" t="str">
        <f aca="false">IF(AND(H5597&gt;=Summary!$B$25,I5597&gt;=Summary!$B$26,I5597&lt;=Summary!$B$27,J5597&gt;=Summary!$B$28,J5597&lt;=Summary!$B$29,F5597*J5597&gt;1),"Yes","No")</f>
        <v>No</v>
      </c>
    </row>
    <row r="5598" customFormat="false" ht="15" hidden="false" customHeight="false" outlineLevel="0" collapsed="false">
      <c r="A5598" s="6" t="s">
        <v>152</v>
      </c>
      <c r="B5598" s="45" t="n">
        <v>43225</v>
      </c>
      <c r="C5598" s="6" t="s">
        <v>195</v>
      </c>
      <c r="D5598" s="6" t="s">
        <v>189</v>
      </c>
      <c r="E5598" s="6" t="s">
        <v>174</v>
      </c>
      <c r="F5598" s="34" t="n">
        <v>0.207948178052902</v>
      </c>
      <c r="G5598" s="34" t="n">
        <v>0.278846153846154</v>
      </c>
      <c r="H5598" s="34" t="n">
        <v>-0.0708979757932516</v>
      </c>
      <c r="I5598" s="34" t="n">
        <v>-0.254254809741316</v>
      </c>
      <c r="J5598" s="35" t="n">
        <v>3.6</v>
      </c>
      <c r="K5598" s="6" t="n">
        <v>0</v>
      </c>
      <c r="L5598" s="35" t="n">
        <v>-1</v>
      </c>
      <c r="M5598" s="6" t="str">
        <f aca="false">IF(I5598&lt;=0,"Below 0%",IF(I5598&lt;=0.05,"0-5%",IF(I5598&lt;=0.1,"5-10%",IF(I5598&lt;=0.2,"10-20%",IF(I5598&lt;=0.4,"20-40%","Above 40%")))))</f>
        <v>Below 0%</v>
      </c>
      <c r="N5598" s="6" t="str">
        <f aca="false">IF(AND(H5598&gt;=Summary!$B$25,I5598&gt;=Summary!$B$26,I5598&lt;=Summary!$B$27,J5598&gt;=Summary!$B$28,J5598&lt;=Summary!$B$29,F5598*J5598&gt;1),"Yes","No")</f>
        <v>No</v>
      </c>
    </row>
    <row r="5599" customFormat="false" ht="15" hidden="false" customHeight="false" outlineLevel="0" collapsed="false">
      <c r="A5599" s="6" t="s">
        <v>152</v>
      </c>
      <c r="B5599" s="45" t="n">
        <v>43225</v>
      </c>
      <c r="C5599" s="6" t="s">
        <v>195</v>
      </c>
      <c r="D5599" s="6" t="s">
        <v>189</v>
      </c>
      <c r="E5599" s="6" t="s">
        <v>177</v>
      </c>
      <c r="F5599" s="34" t="n">
        <v>0.147499740123749</v>
      </c>
      <c r="G5599" s="34" t="n">
        <v>0.288461538461538</v>
      </c>
      <c r="H5599" s="34" t="n">
        <v>-0.14096179833779</v>
      </c>
      <c r="I5599" s="34" t="n">
        <v>-0.488667567571004</v>
      </c>
      <c r="J5599" s="35" t="n">
        <v>3.48</v>
      </c>
      <c r="K5599" s="6" t="n">
        <v>1</v>
      </c>
      <c r="L5599" s="35" t="n">
        <v>2.48</v>
      </c>
      <c r="M5599" s="6" t="str">
        <f aca="false">IF(I5599&lt;=0,"Below 0%",IF(I5599&lt;=0.05,"0-5%",IF(I5599&lt;=0.1,"5-10%",IF(I5599&lt;=0.2,"10-20%",IF(I5599&lt;=0.4,"20-40%","Above 40%")))))</f>
        <v>Below 0%</v>
      </c>
      <c r="N5599" s="6" t="str">
        <f aca="false">IF(AND(H5599&gt;=Summary!$B$25,I5599&gt;=Summary!$B$26,I5599&lt;=Summary!$B$27,J5599&gt;=Summary!$B$28,J5599&lt;=Summary!$B$29,F5599*J5599&gt;1),"Yes","No")</f>
        <v>No</v>
      </c>
    </row>
    <row r="5600" customFormat="false" ht="15" hidden="false" customHeight="false" outlineLevel="0" collapsed="false">
      <c r="A5600" s="6" t="s">
        <v>152</v>
      </c>
      <c r="B5600" s="45" t="n">
        <v>43225</v>
      </c>
      <c r="C5600" s="6" t="s">
        <v>192</v>
      </c>
      <c r="D5600" s="6" t="s">
        <v>180</v>
      </c>
      <c r="E5600" s="6" t="s">
        <v>187</v>
      </c>
      <c r="F5600" s="34" t="n">
        <v>0.358006030321121</v>
      </c>
      <c r="G5600" s="34" t="n">
        <v>0.364064443415049</v>
      </c>
      <c r="H5600" s="34" t="n">
        <v>-0.00605841309392752</v>
      </c>
      <c r="I5600" s="34" t="n">
        <v>-0.0166410458464373</v>
      </c>
      <c r="J5600" s="35" t="n">
        <v>2.75</v>
      </c>
      <c r="K5600" s="6" t="n">
        <v>0</v>
      </c>
      <c r="L5600" s="35" t="n">
        <v>-1</v>
      </c>
      <c r="M5600" s="6" t="str">
        <f aca="false">IF(I5600&lt;=0,"Below 0%",IF(I5600&lt;=0.05,"0-5%",IF(I5600&lt;=0.1,"5-10%",IF(I5600&lt;=0.2,"10-20%",IF(I5600&lt;=0.4,"20-40%","Above 40%")))))</f>
        <v>Below 0%</v>
      </c>
      <c r="N5600" s="6" t="str">
        <f aca="false">IF(AND(H5600&gt;=Summary!$B$25,I5600&gt;=Summary!$B$26,I5600&lt;=Summary!$B$27,J5600&gt;=Summary!$B$28,J5600&lt;=Summary!$B$29,F5600*J5600&gt;1),"Yes","No")</f>
        <v>No</v>
      </c>
    </row>
    <row r="5601" customFormat="false" ht="15" hidden="false" customHeight="false" outlineLevel="0" collapsed="false">
      <c r="A5601" s="6" t="s">
        <v>152</v>
      </c>
      <c r="B5601" s="45" t="n">
        <v>43225</v>
      </c>
      <c r="C5601" s="6" t="s">
        <v>192</v>
      </c>
      <c r="D5601" s="6" t="s">
        <v>180</v>
      </c>
      <c r="E5601" s="6" t="s">
        <v>174</v>
      </c>
      <c r="F5601" s="34" t="n">
        <v>0.269019782543182</v>
      </c>
      <c r="G5601" s="34" t="n">
        <v>0.291888402154922</v>
      </c>
      <c r="H5601" s="34" t="n">
        <v>-0.02286861961174</v>
      </c>
      <c r="I5601" s="34" t="n">
        <v>-0.0783471335034487</v>
      </c>
      <c r="J5601" s="35" t="n">
        <v>3.43</v>
      </c>
      <c r="K5601" s="6" t="n">
        <v>0</v>
      </c>
      <c r="L5601" s="35" t="n">
        <v>-1</v>
      </c>
      <c r="M5601" s="6" t="str">
        <f aca="false">IF(I5601&lt;=0,"Below 0%",IF(I5601&lt;=0.05,"0-5%",IF(I5601&lt;=0.1,"5-10%",IF(I5601&lt;=0.2,"10-20%",IF(I5601&lt;=0.4,"20-40%","Above 40%")))))</f>
        <v>Below 0%</v>
      </c>
      <c r="N5601" s="6" t="str">
        <f aca="false">IF(AND(H5601&gt;=Summary!$B$25,I5601&gt;=Summary!$B$26,I5601&lt;=Summary!$B$27,J5601&gt;=Summary!$B$28,J5601&lt;=Summary!$B$29,F5601*J5601&gt;1),"Yes","No")</f>
        <v>No</v>
      </c>
    </row>
    <row r="5602" customFormat="false" ht="15" hidden="false" customHeight="false" outlineLevel="0" collapsed="false">
      <c r="A5602" s="6" t="s">
        <v>152</v>
      </c>
      <c r="B5602" s="45" t="n">
        <v>43225</v>
      </c>
      <c r="C5602" s="6" t="s">
        <v>192</v>
      </c>
      <c r="D5602" s="6" t="s">
        <v>180</v>
      </c>
      <c r="E5602" s="6" t="s">
        <v>177</v>
      </c>
      <c r="F5602" s="34" t="n">
        <v>0.372974187135696</v>
      </c>
      <c r="G5602" s="34" t="n">
        <v>0.344047154430029</v>
      </c>
      <c r="H5602" s="34" t="n">
        <v>0.0289270327056675</v>
      </c>
      <c r="I5602" s="34" t="n">
        <v>0.0840786861137972</v>
      </c>
      <c r="J5602" s="35" t="n">
        <v>2.91</v>
      </c>
      <c r="K5602" s="6" t="n">
        <v>1</v>
      </c>
      <c r="L5602" s="35" t="n">
        <v>1.91</v>
      </c>
      <c r="M5602" s="6" t="str">
        <f aca="false">IF(I5602&lt;=0,"Below 0%",IF(I5602&lt;=0.05,"0-5%",IF(I5602&lt;=0.1,"5-10%",IF(I5602&lt;=0.2,"10-20%",IF(I5602&lt;=0.4,"20-40%","Above 40%")))))</f>
        <v>5-10%</v>
      </c>
      <c r="N5602" s="6" t="str">
        <f aca="false">IF(AND(H5602&gt;=Summary!$B$25,I5602&gt;=Summary!$B$26,I5602&lt;=Summary!$B$27,J5602&gt;=Summary!$B$28,J5602&lt;=Summary!$B$29,F5602*J5602&gt;1),"Yes","No")</f>
        <v>No</v>
      </c>
    </row>
    <row r="5603" customFormat="false" ht="15" hidden="false" customHeight="false" outlineLevel="0" collapsed="false">
      <c r="A5603" s="6" t="s">
        <v>152</v>
      </c>
      <c r="B5603" s="45" t="n">
        <v>43225</v>
      </c>
      <c r="C5603" s="6" t="s">
        <v>198</v>
      </c>
      <c r="D5603" s="6" t="s">
        <v>188</v>
      </c>
      <c r="E5603" s="6" t="s">
        <v>187</v>
      </c>
      <c r="F5603" s="34" t="n">
        <v>0.483545869588852</v>
      </c>
      <c r="G5603" s="34" t="n">
        <v>0.40635551142006</v>
      </c>
      <c r="H5603" s="34" t="n">
        <v>0.0771903581687924</v>
      </c>
      <c r="I5603" s="34" t="n">
        <v>0.189957699599154</v>
      </c>
      <c r="J5603" s="35" t="n">
        <v>2.45</v>
      </c>
      <c r="K5603" s="6" t="n">
        <v>1</v>
      </c>
      <c r="L5603" s="35" t="n">
        <v>1.45</v>
      </c>
      <c r="M5603" s="6" t="str">
        <f aca="false">IF(I5603&lt;=0,"Below 0%",IF(I5603&lt;=0.05,"0-5%",IF(I5603&lt;=0.1,"5-10%",IF(I5603&lt;=0.2,"10-20%",IF(I5603&lt;=0.4,"20-40%","Above 40%")))))</f>
        <v>10-20%</v>
      </c>
      <c r="N5603" s="6" t="str">
        <f aca="false">IF(AND(H5603&gt;=Summary!$B$25,I5603&gt;=Summary!$B$26,I5603&lt;=Summary!$B$27,J5603&gt;=Summary!$B$28,J5603&lt;=Summary!$B$29,F5603*J5603&gt;1),"Yes","No")</f>
        <v>Yes</v>
      </c>
    </row>
    <row r="5604" customFormat="false" ht="15" hidden="false" customHeight="false" outlineLevel="0" collapsed="false">
      <c r="A5604" s="6" t="s">
        <v>152</v>
      </c>
      <c r="B5604" s="45" t="n">
        <v>43225</v>
      </c>
      <c r="C5604" s="6" t="s">
        <v>198</v>
      </c>
      <c r="D5604" s="6" t="s">
        <v>188</v>
      </c>
      <c r="E5604" s="6" t="s">
        <v>174</v>
      </c>
      <c r="F5604" s="34" t="n">
        <v>0.303943514823914</v>
      </c>
      <c r="G5604" s="34" t="n">
        <v>0.291956305858987</v>
      </c>
      <c r="H5604" s="34" t="n">
        <v>0.0119872089649265</v>
      </c>
      <c r="I5604" s="34" t="n">
        <v>0.0410582293458537</v>
      </c>
      <c r="J5604" s="35" t="n">
        <v>3.41</v>
      </c>
      <c r="K5604" s="6" t="n">
        <v>0</v>
      </c>
      <c r="L5604" s="35" t="n">
        <v>-1</v>
      </c>
      <c r="M5604" s="6" t="str">
        <f aca="false">IF(I5604&lt;=0,"Below 0%",IF(I5604&lt;=0.05,"0-5%",IF(I5604&lt;=0.1,"5-10%",IF(I5604&lt;=0.2,"10-20%",IF(I5604&lt;=0.4,"20-40%","Above 40%")))))</f>
        <v>0-5%</v>
      </c>
      <c r="N5604" s="6" t="str">
        <f aca="false">IF(AND(H5604&gt;=Summary!$B$25,I5604&gt;=Summary!$B$26,I5604&lt;=Summary!$B$27,J5604&gt;=Summary!$B$28,J5604&lt;=Summary!$B$29,F5604*J5604&gt;1),"Yes","No")</f>
        <v>No</v>
      </c>
    </row>
    <row r="5605" customFormat="false" ht="15" hidden="false" customHeight="false" outlineLevel="0" collapsed="false">
      <c r="A5605" s="6" t="s">
        <v>152</v>
      </c>
      <c r="B5605" s="45" t="n">
        <v>43225</v>
      </c>
      <c r="C5605" s="6" t="s">
        <v>198</v>
      </c>
      <c r="D5605" s="6" t="s">
        <v>188</v>
      </c>
      <c r="E5605" s="6" t="s">
        <v>177</v>
      </c>
      <c r="F5605" s="34" t="n">
        <v>0.21251055598259</v>
      </c>
      <c r="G5605" s="34" t="n">
        <v>0.301688182720953</v>
      </c>
      <c r="H5605" s="34" t="n">
        <v>-0.0891776267383637</v>
      </c>
      <c r="I5605" s="34" t="n">
        <v>-0.295595359201883</v>
      </c>
      <c r="J5605" s="35" t="n">
        <v>3.3</v>
      </c>
      <c r="K5605" s="6" t="n">
        <v>0</v>
      </c>
      <c r="L5605" s="35" t="n">
        <v>-1</v>
      </c>
      <c r="M5605" s="6" t="str">
        <f aca="false">IF(I5605&lt;=0,"Below 0%",IF(I5605&lt;=0.05,"0-5%",IF(I5605&lt;=0.1,"5-10%",IF(I5605&lt;=0.2,"10-20%",IF(I5605&lt;=0.4,"20-40%","Above 40%")))))</f>
        <v>Below 0%</v>
      </c>
      <c r="N5605" s="6" t="str">
        <f aca="false">IF(AND(H5605&gt;=Summary!$B$25,I5605&gt;=Summary!$B$26,I5605&lt;=Summary!$B$27,J5605&gt;=Summary!$B$28,J5605&lt;=Summary!$B$29,F5605*J5605&gt;1),"Yes","No")</f>
        <v>No</v>
      </c>
    </row>
    <row r="5606" customFormat="false" ht="15" hidden="false" customHeight="false" outlineLevel="0" collapsed="false">
      <c r="A5606" s="6" t="s">
        <v>152</v>
      </c>
      <c r="B5606" s="45" t="n">
        <v>43225</v>
      </c>
      <c r="C5606" s="6" t="s">
        <v>178</v>
      </c>
      <c r="D5606" s="6" t="s">
        <v>181</v>
      </c>
      <c r="E5606" s="6" t="s">
        <v>187</v>
      </c>
      <c r="F5606" s="34" t="n">
        <v>0.167080640792847</v>
      </c>
      <c r="G5606" s="34" t="n">
        <v>0.119803280691572</v>
      </c>
      <c r="H5606" s="34" t="n">
        <v>0.0472773601012745</v>
      </c>
      <c r="I5606" s="34" t="n">
        <v>0.394624920355793</v>
      </c>
      <c r="J5606" s="35" t="n">
        <v>8.5</v>
      </c>
      <c r="K5606" s="6" t="n">
        <v>1</v>
      </c>
      <c r="L5606" s="35" t="n">
        <v>7.5</v>
      </c>
      <c r="M5606" s="6" t="str">
        <f aca="false">IF(I5606&lt;=0,"Below 0%",IF(I5606&lt;=0.05,"0-5%",IF(I5606&lt;=0.1,"5-10%",IF(I5606&lt;=0.2,"10-20%",IF(I5606&lt;=0.4,"20-40%","Above 40%")))))</f>
        <v>20-40%</v>
      </c>
      <c r="N5606" s="6" t="str">
        <f aca="false">IF(AND(H5606&gt;=Summary!$B$25,I5606&gt;=Summary!$B$26,I5606&lt;=Summary!$B$27,J5606&gt;=Summary!$B$28,J5606&lt;=Summary!$B$29,F5606*J5606&gt;1),"Yes","No")</f>
        <v>No</v>
      </c>
    </row>
    <row r="5607" customFormat="false" ht="15" hidden="false" customHeight="false" outlineLevel="0" collapsed="false">
      <c r="A5607" s="6" t="s">
        <v>152</v>
      </c>
      <c r="B5607" s="45" t="n">
        <v>43225</v>
      </c>
      <c r="C5607" s="6" t="s">
        <v>178</v>
      </c>
      <c r="D5607" s="6" t="s">
        <v>181</v>
      </c>
      <c r="E5607" s="6" t="s">
        <v>174</v>
      </c>
      <c r="F5607" s="34" t="n">
        <v>0.212623089551926</v>
      </c>
      <c r="G5607" s="34" t="n">
        <v>0.192137336958182</v>
      </c>
      <c r="H5607" s="34" t="n">
        <v>0.0204857525937438</v>
      </c>
      <c r="I5607" s="34" t="n">
        <v>0.106620362903242</v>
      </c>
      <c r="J5607" s="35" t="n">
        <v>5.3</v>
      </c>
      <c r="K5607" s="6" t="n">
        <v>0</v>
      </c>
      <c r="L5607" s="35" t="n">
        <v>-1</v>
      </c>
      <c r="M5607" s="6" t="str">
        <f aca="false">IF(I5607&lt;=0,"Below 0%",IF(I5607&lt;=0.05,"0-5%",IF(I5607&lt;=0.1,"5-10%",IF(I5607&lt;=0.2,"10-20%",IF(I5607&lt;=0.4,"20-40%","Above 40%")))))</f>
        <v>10-20%</v>
      </c>
      <c r="N5607" s="6" t="str">
        <f aca="false">IF(AND(H5607&gt;=Summary!$B$25,I5607&gt;=Summary!$B$26,I5607&lt;=Summary!$B$27,J5607&gt;=Summary!$B$28,J5607&lt;=Summary!$B$29,F5607*J5607&gt;1),"Yes","No")</f>
        <v>No</v>
      </c>
    </row>
    <row r="5608" customFormat="false" ht="15" hidden="false" customHeight="false" outlineLevel="0" collapsed="false">
      <c r="A5608" s="6" t="s">
        <v>152</v>
      </c>
      <c r="B5608" s="45" t="n">
        <v>43225</v>
      </c>
      <c r="C5608" s="6" t="s">
        <v>178</v>
      </c>
      <c r="D5608" s="6" t="s">
        <v>181</v>
      </c>
      <c r="E5608" s="6" t="s">
        <v>177</v>
      </c>
      <c r="F5608" s="34" t="n">
        <v>0.62029629945755</v>
      </c>
      <c r="G5608" s="34" t="n">
        <v>0.688059382350246</v>
      </c>
      <c r="H5608" s="34" t="n">
        <v>-0.0677630828926958</v>
      </c>
      <c r="I5608" s="34" t="n">
        <v>-0.0984843527040259</v>
      </c>
      <c r="J5608" s="35" t="n">
        <v>1.48</v>
      </c>
      <c r="K5608" s="6" t="n">
        <v>0</v>
      </c>
      <c r="L5608" s="35" t="n">
        <v>-1</v>
      </c>
      <c r="M5608" s="6" t="str">
        <f aca="false">IF(I5608&lt;=0,"Below 0%",IF(I5608&lt;=0.05,"0-5%",IF(I5608&lt;=0.1,"5-10%",IF(I5608&lt;=0.2,"10-20%",IF(I5608&lt;=0.4,"20-40%","Above 40%")))))</f>
        <v>Below 0%</v>
      </c>
      <c r="N5608" s="6" t="str">
        <f aca="false">IF(AND(H5608&gt;=Summary!$B$25,I5608&gt;=Summary!$B$26,I5608&lt;=Summary!$B$27,J5608&gt;=Summary!$B$28,J5608&lt;=Summary!$B$29,F5608*J5608&gt;1),"Yes","No")</f>
        <v>No</v>
      </c>
    </row>
    <row r="5609" customFormat="false" ht="15" hidden="false" customHeight="false" outlineLevel="0" collapsed="false">
      <c r="A5609" s="6" t="s">
        <v>152</v>
      </c>
      <c r="B5609" s="45" t="n">
        <v>43226</v>
      </c>
      <c r="C5609" s="6" t="s">
        <v>185</v>
      </c>
      <c r="D5609" s="6" t="s">
        <v>196</v>
      </c>
      <c r="E5609" s="6" t="s">
        <v>187</v>
      </c>
      <c r="F5609" s="34" t="n">
        <v>0.672387778759003</v>
      </c>
      <c r="G5609" s="34" t="n">
        <v>0.629994349826459</v>
      </c>
      <c r="H5609" s="34" t="n">
        <v>0.0423934289325437</v>
      </c>
      <c r="I5609" s="34" t="n">
        <v>0.0672917605439185</v>
      </c>
      <c r="J5609" s="35" t="n">
        <v>1.6</v>
      </c>
      <c r="K5609" s="6" t="n">
        <v>1</v>
      </c>
      <c r="L5609" s="35" t="n">
        <v>0.6</v>
      </c>
      <c r="M5609" s="6" t="str">
        <f aca="false">IF(I5609&lt;=0,"Below 0%",IF(I5609&lt;=0.05,"0-5%",IF(I5609&lt;=0.1,"5-10%",IF(I5609&lt;=0.2,"10-20%",IF(I5609&lt;=0.4,"20-40%","Above 40%")))))</f>
        <v>5-10%</v>
      </c>
      <c r="N5609" s="6" t="str">
        <f aca="false">IF(AND(H5609&gt;=Summary!$B$25,I5609&gt;=Summary!$B$26,I5609&lt;=Summary!$B$27,J5609&gt;=Summary!$B$28,J5609&lt;=Summary!$B$29,F5609*J5609&gt;1),"Yes","No")</f>
        <v>No</v>
      </c>
    </row>
    <row r="5610" customFormat="false" ht="15" hidden="false" customHeight="false" outlineLevel="0" collapsed="false">
      <c r="A5610" s="6" t="s">
        <v>152</v>
      </c>
      <c r="B5610" s="45" t="n">
        <v>43226</v>
      </c>
      <c r="C5610" s="6" t="s">
        <v>185</v>
      </c>
      <c r="D5610" s="6" t="s">
        <v>196</v>
      </c>
      <c r="E5610" s="6" t="s">
        <v>174</v>
      </c>
      <c r="F5610" s="34" t="n">
        <v>0.201842457056046</v>
      </c>
      <c r="G5610" s="34" t="n">
        <v>0.226006941641779</v>
      </c>
      <c r="H5610" s="34" t="n">
        <v>-0.0241644845857335</v>
      </c>
      <c r="I5610" s="34" t="n">
        <v>-0.106919214118804</v>
      </c>
      <c r="J5610" s="35" t="n">
        <v>4.46</v>
      </c>
      <c r="K5610" s="6" t="n">
        <v>0</v>
      </c>
      <c r="L5610" s="35" t="n">
        <v>-1</v>
      </c>
      <c r="M5610" s="6" t="str">
        <f aca="false">IF(I5610&lt;=0,"Below 0%",IF(I5610&lt;=0.05,"0-5%",IF(I5610&lt;=0.1,"5-10%",IF(I5610&lt;=0.2,"10-20%",IF(I5610&lt;=0.4,"20-40%","Above 40%")))))</f>
        <v>Below 0%</v>
      </c>
      <c r="N5610" s="6" t="str">
        <f aca="false">IF(AND(H5610&gt;=Summary!$B$25,I5610&gt;=Summary!$B$26,I5610&lt;=Summary!$B$27,J5610&gt;=Summary!$B$28,J5610&lt;=Summary!$B$29,F5610*J5610&gt;1),"Yes","No")</f>
        <v>No</v>
      </c>
    </row>
    <row r="5611" customFormat="false" ht="15" hidden="false" customHeight="false" outlineLevel="0" collapsed="false">
      <c r="A5611" s="6" t="s">
        <v>152</v>
      </c>
      <c r="B5611" s="45" t="n">
        <v>43226</v>
      </c>
      <c r="C5611" s="6" t="s">
        <v>185</v>
      </c>
      <c r="D5611" s="6" t="s">
        <v>196</v>
      </c>
      <c r="E5611" s="6" t="s">
        <v>177</v>
      </c>
      <c r="F5611" s="34" t="n">
        <v>0.125769719481468</v>
      </c>
      <c r="G5611" s="34" t="n">
        <v>0.143998708531762</v>
      </c>
      <c r="H5611" s="34" t="n">
        <v>-0.0182289890502938</v>
      </c>
      <c r="I5611" s="34" t="n">
        <v>-0.126591337076284</v>
      </c>
      <c r="J5611" s="35" t="n">
        <v>7</v>
      </c>
      <c r="K5611" s="6" t="n">
        <v>0</v>
      </c>
      <c r="L5611" s="35" t="n">
        <v>-1</v>
      </c>
      <c r="M5611" s="6" t="str">
        <f aca="false">IF(I5611&lt;=0,"Below 0%",IF(I5611&lt;=0.05,"0-5%",IF(I5611&lt;=0.1,"5-10%",IF(I5611&lt;=0.2,"10-20%",IF(I5611&lt;=0.4,"20-40%","Above 40%")))))</f>
        <v>Below 0%</v>
      </c>
      <c r="N5611" s="6" t="str">
        <f aca="false">IF(AND(H5611&gt;=Summary!$B$25,I5611&gt;=Summary!$B$26,I5611&lt;=Summary!$B$27,J5611&gt;=Summary!$B$28,J5611&lt;=Summary!$B$29,F5611*J5611&gt;1),"Yes","No")</f>
        <v>No</v>
      </c>
    </row>
    <row r="5612" customFormat="false" ht="15" hidden="false" customHeight="false" outlineLevel="0" collapsed="false">
      <c r="A5612" s="6" t="s">
        <v>152</v>
      </c>
      <c r="B5612" s="45" t="n">
        <v>43226</v>
      </c>
      <c r="C5612" s="6" t="s">
        <v>190</v>
      </c>
      <c r="D5612" s="6" t="s">
        <v>183</v>
      </c>
      <c r="E5612" s="6" t="s">
        <v>187</v>
      </c>
      <c r="F5612" s="34" t="n">
        <v>0.516525983810425</v>
      </c>
      <c r="G5612" s="34" t="n">
        <v>0.433016659782459</v>
      </c>
      <c r="H5612" s="34" t="n">
        <v>0.0835093240279657</v>
      </c>
      <c r="I5612" s="34" t="n">
        <v>0.192854760068399</v>
      </c>
      <c r="J5612" s="35" t="n">
        <v>2.32</v>
      </c>
      <c r="K5612" s="6" t="n">
        <v>1</v>
      </c>
      <c r="L5612" s="35" t="n">
        <v>1.32</v>
      </c>
      <c r="M5612" s="6" t="str">
        <f aca="false">IF(I5612&lt;=0,"Below 0%",IF(I5612&lt;=0.05,"0-5%",IF(I5612&lt;=0.1,"5-10%",IF(I5612&lt;=0.2,"10-20%",IF(I5612&lt;=0.4,"20-40%","Above 40%")))))</f>
        <v>10-20%</v>
      </c>
      <c r="N5612" s="6" t="str">
        <f aca="false">IF(AND(H5612&gt;=Summary!$B$25,I5612&gt;=Summary!$B$26,I5612&lt;=Summary!$B$27,J5612&gt;=Summary!$B$28,J5612&lt;=Summary!$B$29,F5612*J5612&gt;1),"Yes","No")</f>
        <v>Yes</v>
      </c>
    </row>
    <row r="5613" customFormat="false" ht="15" hidden="false" customHeight="false" outlineLevel="0" collapsed="false">
      <c r="A5613" s="6" t="s">
        <v>152</v>
      </c>
      <c r="B5613" s="45" t="n">
        <v>43226</v>
      </c>
      <c r="C5613" s="6" t="s">
        <v>190</v>
      </c>
      <c r="D5613" s="6" t="s">
        <v>183</v>
      </c>
      <c r="E5613" s="6" t="s">
        <v>174</v>
      </c>
      <c r="F5613" s="34" t="n">
        <v>0.229374140501022</v>
      </c>
      <c r="G5613" s="34" t="n">
        <v>0.271513148836569</v>
      </c>
      <c r="H5613" s="34" t="n">
        <v>-0.0421390083355465</v>
      </c>
      <c r="I5613" s="34" t="n">
        <v>-0.155200617414338</v>
      </c>
      <c r="J5613" s="35" t="n">
        <v>3.7</v>
      </c>
      <c r="K5613" s="6" t="n">
        <v>0</v>
      </c>
      <c r="L5613" s="35" t="n">
        <v>-1</v>
      </c>
      <c r="M5613" s="6" t="str">
        <f aca="false">IF(I5613&lt;=0,"Below 0%",IF(I5613&lt;=0.05,"0-5%",IF(I5613&lt;=0.1,"5-10%",IF(I5613&lt;=0.2,"10-20%",IF(I5613&lt;=0.4,"20-40%","Above 40%")))))</f>
        <v>Below 0%</v>
      </c>
      <c r="N5613" s="6" t="str">
        <f aca="false">IF(AND(H5613&gt;=Summary!$B$25,I5613&gt;=Summary!$B$26,I5613&lt;=Summary!$B$27,J5613&gt;=Summary!$B$28,J5613&lt;=Summary!$B$29,F5613*J5613&gt;1),"Yes","No")</f>
        <v>No</v>
      </c>
    </row>
    <row r="5614" customFormat="false" ht="15" hidden="false" customHeight="false" outlineLevel="0" collapsed="false">
      <c r="A5614" s="6" t="s">
        <v>152</v>
      </c>
      <c r="B5614" s="45" t="n">
        <v>43226</v>
      </c>
      <c r="C5614" s="6" t="s">
        <v>190</v>
      </c>
      <c r="D5614" s="6" t="s">
        <v>183</v>
      </c>
      <c r="E5614" s="6" t="s">
        <v>177</v>
      </c>
      <c r="F5614" s="34" t="n">
        <v>0.254099845886231</v>
      </c>
      <c r="G5614" s="34" t="n">
        <v>0.295470191380972</v>
      </c>
      <c r="H5614" s="34" t="n">
        <v>-0.0413703454947416</v>
      </c>
      <c r="I5614" s="34" t="n">
        <v>-0.140015293256434</v>
      </c>
      <c r="J5614" s="35" t="n">
        <v>3.4</v>
      </c>
      <c r="K5614" s="6" t="n">
        <v>0</v>
      </c>
      <c r="L5614" s="35" t="n">
        <v>-1</v>
      </c>
      <c r="M5614" s="6" t="str">
        <f aca="false">IF(I5614&lt;=0,"Below 0%",IF(I5614&lt;=0.05,"0-5%",IF(I5614&lt;=0.1,"5-10%",IF(I5614&lt;=0.2,"10-20%",IF(I5614&lt;=0.4,"20-40%","Above 40%")))))</f>
        <v>Below 0%</v>
      </c>
      <c r="N5614" s="6" t="str">
        <f aca="false">IF(AND(H5614&gt;=Summary!$B$25,I5614&gt;=Summary!$B$26,I5614&lt;=Summary!$B$27,J5614&gt;=Summary!$B$28,J5614&lt;=Summary!$B$29,F5614*J5614&gt;1),"Yes","No")</f>
        <v>No</v>
      </c>
    </row>
    <row r="5615" customFormat="false" ht="15" hidden="false" customHeight="false" outlineLevel="0" collapsed="false">
      <c r="A5615" s="6" t="s">
        <v>152</v>
      </c>
      <c r="B5615" s="45" t="n">
        <v>43226</v>
      </c>
      <c r="C5615" s="6" t="s">
        <v>194</v>
      </c>
      <c r="D5615" s="6" t="s">
        <v>202</v>
      </c>
      <c r="E5615" s="6" t="s">
        <v>187</v>
      </c>
      <c r="F5615" s="34" t="n">
        <v>0.785017311573029</v>
      </c>
      <c r="G5615" s="34" t="n">
        <v>0.898520084566596</v>
      </c>
      <c r="H5615" s="34" t="n">
        <v>-0.113502772993568</v>
      </c>
      <c r="I5615" s="34" t="n">
        <v>-0.126321909708135</v>
      </c>
      <c r="J5615" s="35" t="n">
        <v>1.12</v>
      </c>
      <c r="K5615" s="6" t="n">
        <v>0</v>
      </c>
      <c r="L5615" s="35" t="n">
        <v>-1</v>
      </c>
      <c r="M5615" s="6" t="str">
        <f aca="false">IF(I5615&lt;=0,"Below 0%",IF(I5615&lt;=0.05,"0-5%",IF(I5615&lt;=0.1,"5-10%",IF(I5615&lt;=0.2,"10-20%",IF(I5615&lt;=0.4,"20-40%","Above 40%")))))</f>
        <v>Below 0%</v>
      </c>
      <c r="N5615" s="6" t="str">
        <f aca="false">IF(AND(H5615&gt;=Summary!$B$25,I5615&gt;=Summary!$B$26,I5615&lt;=Summary!$B$27,J5615&gt;=Summary!$B$28,J5615&lt;=Summary!$B$29,F5615*J5615&gt;1),"Yes","No")</f>
        <v>No</v>
      </c>
    </row>
    <row r="5616" customFormat="false" ht="15" hidden="false" customHeight="false" outlineLevel="0" collapsed="false">
      <c r="A5616" s="6" t="s">
        <v>152</v>
      </c>
      <c r="B5616" s="45" t="n">
        <v>43226</v>
      </c>
      <c r="C5616" s="6" t="s">
        <v>194</v>
      </c>
      <c r="D5616" s="6" t="s">
        <v>202</v>
      </c>
      <c r="E5616" s="6" t="s">
        <v>174</v>
      </c>
      <c r="F5616" s="34" t="n">
        <v>0.142359554767609</v>
      </c>
      <c r="G5616" s="34" t="n">
        <v>0.0718816067653277</v>
      </c>
      <c r="H5616" s="34" t="n">
        <v>0.0704779480022809</v>
      </c>
      <c r="I5616" s="34" t="n">
        <v>0.980472629561143</v>
      </c>
      <c r="J5616" s="35" t="n">
        <v>14</v>
      </c>
      <c r="K5616" s="6" t="n">
        <v>1</v>
      </c>
      <c r="L5616" s="35" t="n">
        <v>13</v>
      </c>
      <c r="M5616" s="6" t="str">
        <f aca="false">IF(I5616&lt;=0,"Below 0%",IF(I5616&lt;=0.05,"0-5%",IF(I5616&lt;=0.1,"5-10%",IF(I5616&lt;=0.2,"10-20%",IF(I5616&lt;=0.4,"20-40%","Above 40%")))))</f>
        <v>Above 40%</v>
      </c>
      <c r="N5616" s="6" t="str">
        <f aca="false">IF(AND(H5616&gt;=Summary!$B$25,I5616&gt;=Summary!$B$26,I5616&lt;=Summary!$B$27,J5616&gt;=Summary!$B$28,J5616&lt;=Summary!$B$29,F5616*J5616&gt;1),"Yes","No")</f>
        <v>No</v>
      </c>
    </row>
    <row r="5617" customFormat="false" ht="15" hidden="false" customHeight="false" outlineLevel="0" collapsed="false">
      <c r="A5617" s="6" t="s">
        <v>152</v>
      </c>
      <c r="B5617" s="45" t="n">
        <v>43226</v>
      </c>
      <c r="C5617" s="6" t="s">
        <v>194</v>
      </c>
      <c r="D5617" s="6" t="s">
        <v>202</v>
      </c>
      <c r="E5617" s="6" t="s">
        <v>177</v>
      </c>
      <c r="F5617" s="34" t="n">
        <v>0.0726230964064598</v>
      </c>
      <c r="G5617" s="34" t="n">
        <v>0.0295983086680761</v>
      </c>
      <c r="H5617" s="34" t="n">
        <v>0.0430247877383837</v>
      </c>
      <c r="I5617" s="34" t="n">
        <v>1.45362318573254</v>
      </c>
      <c r="J5617" s="35" t="n">
        <v>34</v>
      </c>
      <c r="K5617" s="6" t="n">
        <v>0</v>
      </c>
      <c r="L5617" s="35" t="n">
        <v>-1</v>
      </c>
      <c r="M5617" s="6" t="str">
        <f aca="false">IF(I5617&lt;=0,"Below 0%",IF(I5617&lt;=0.05,"0-5%",IF(I5617&lt;=0.1,"5-10%",IF(I5617&lt;=0.2,"10-20%",IF(I5617&lt;=0.4,"20-40%","Above 40%")))))</f>
        <v>Above 40%</v>
      </c>
      <c r="N5617" s="6" t="str">
        <f aca="false">IF(AND(H5617&gt;=Summary!$B$25,I5617&gt;=Summary!$B$26,I5617&lt;=Summary!$B$27,J5617&gt;=Summary!$B$28,J5617&lt;=Summary!$B$29,F5617*J5617&gt;1),"Yes","No")</f>
        <v>No</v>
      </c>
    </row>
    <row r="5618" customFormat="false" ht="15" hidden="false" customHeight="false" outlineLevel="0" collapsed="false">
      <c r="A5618" s="6" t="s">
        <v>152</v>
      </c>
      <c r="B5618" s="45" t="n">
        <v>43228</v>
      </c>
      <c r="C5618" s="6" t="s">
        <v>175</v>
      </c>
      <c r="D5618" s="6" t="s">
        <v>179</v>
      </c>
      <c r="E5618" s="6" t="s">
        <v>187</v>
      </c>
      <c r="F5618" s="34" t="n">
        <v>0.445147186517716</v>
      </c>
      <c r="G5618" s="34" t="n">
        <v>0.317174105823234</v>
      </c>
      <c r="H5618" s="34" t="n">
        <v>0.127973080694482</v>
      </c>
      <c r="I5618" s="34" t="n">
        <v>0.403478967371325</v>
      </c>
      <c r="J5618" s="35" t="n">
        <v>3.15</v>
      </c>
      <c r="K5618" s="6" t="n">
        <v>0</v>
      </c>
      <c r="L5618" s="35" t="n">
        <v>-1</v>
      </c>
      <c r="M5618" s="6" t="str">
        <f aca="false">IF(I5618&lt;=0,"Below 0%",IF(I5618&lt;=0.05,"0-5%",IF(I5618&lt;=0.1,"5-10%",IF(I5618&lt;=0.2,"10-20%",IF(I5618&lt;=0.4,"20-40%","Above 40%")))))</f>
        <v>Above 40%</v>
      </c>
      <c r="N5618" s="6" t="str">
        <f aca="false">IF(AND(H5618&gt;=Summary!$B$25,I5618&gt;=Summary!$B$26,I5618&lt;=Summary!$B$27,J5618&gt;=Summary!$B$28,J5618&lt;=Summary!$B$29,F5618*J5618&gt;1),"Yes","No")</f>
        <v>No</v>
      </c>
    </row>
    <row r="5619" customFormat="false" ht="15" hidden="false" customHeight="false" outlineLevel="0" collapsed="false">
      <c r="A5619" s="6" t="s">
        <v>152</v>
      </c>
      <c r="B5619" s="45" t="n">
        <v>43228</v>
      </c>
      <c r="C5619" s="6" t="s">
        <v>175</v>
      </c>
      <c r="D5619" s="6" t="s">
        <v>179</v>
      </c>
      <c r="E5619" s="6" t="s">
        <v>174</v>
      </c>
      <c r="F5619" s="34" t="n">
        <v>0.287361294031143</v>
      </c>
      <c r="G5619" s="34" t="n">
        <v>0.300029559562519</v>
      </c>
      <c r="H5619" s="34" t="n">
        <v>-0.0126682655313753</v>
      </c>
      <c r="I5619" s="34" t="n">
        <v>-0.0422233914213228</v>
      </c>
      <c r="J5619" s="35" t="n">
        <v>3.33</v>
      </c>
      <c r="K5619" s="6" t="n">
        <v>0</v>
      </c>
      <c r="L5619" s="35" t="n">
        <v>-1</v>
      </c>
      <c r="M5619" s="6" t="str">
        <f aca="false">IF(I5619&lt;=0,"Below 0%",IF(I5619&lt;=0.05,"0-5%",IF(I5619&lt;=0.1,"5-10%",IF(I5619&lt;=0.2,"10-20%",IF(I5619&lt;=0.4,"20-40%","Above 40%")))))</f>
        <v>Below 0%</v>
      </c>
      <c r="N5619" s="6" t="str">
        <f aca="false">IF(AND(H5619&gt;=Summary!$B$25,I5619&gt;=Summary!$B$26,I5619&lt;=Summary!$B$27,J5619&gt;=Summary!$B$28,J5619&lt;=Summary!$B$29,F5619*J5619&gt;1),"Yes","No")</f>
        <v>No</v>
      </c>
    </row>
    <row r="5620" customFormat="false" ht="15" hidden="false" customHeight="false" outlineLevel="0" collapsed="false">
      <c r="A5620" s="6" t="s">
        <v>152</v>
      </c>
      <c r="B5620" s="45" t="n">
        <v>43228</v>
      </c>
      <c r="C5620" s="6" t="s">
        <v>175</v>
      </c>
      <c r="D5620" s="6" t="s">
        <v>179</v>
      </c>
      <c r="E5620" s="6" t="s">
        <v>177</v>
      </c>
      <c r="F5620" s="34" t="n">
        <v>0.267491489648819</v>
      </c>
      <c r="G5620" s="34" t="n">
        <v>0.382796334614248</v>
      </c>
      <c r="H5620" s="34" t="n">
        <v>-0.115304844965429</v>
      </c>
      <c r="I5620" s="34" t="n">
        <v>-0.301217212755248</v>
      </c>
      <c r="J5620" s="35" t="n">
        <v>2.61</v>
      </c>
      <c r="K5620" s="6" t="n">
        <v>1</v>
      </c>
      <c r="L5620" s="35" t="n">
        <v>1.61</v>
      </c>
      <c r="M5620" s="6" t="str">
        <f aca="false">IF(I5620&lt;=0,"Below 0%",IF(I5620&lt;=0.05,"0-5%",IF(I5620&lt;=0.1,"5-10%",IF(I5620&lt;=0.2,"10-20%",IF(I5620&lt;=0.4,"20-40%","Above 40%")))))</f>
        <v>Below 0%</v>
      </c>
      <c r="N5620" s="6" t="str">
        <f aca="false">IF(AND(H5620&gt;=Summary!$B$25,I5620&gt;=Summary!$B$26,I5620&lt;=Summary!$B$27,J5620&gt;=Summary!$B$28,J5620&lt;=Summary!$B$29,F5620*J5620&gt;1),"Yes","No")</f>
        <v>No</v>
      </c>
    </row>
    <row r="5621" customFormat="false" ht="15" hidden="false" customHeight="false" outlineLevel="0" collapsed="false">
      <c r="A5621" s="6" t="s">
        <v>152</v>
      </c>
      <c r="B5621" s="45" t="n">
        <v>43229</v>
      </c>
      <c r="C5621" s="6" t="s">
        <v>190</v>
      </c>
      <c r="D5621" s="6" t="s">
        <v>202</v>
      </c>
      <c r="E5621" s="6" t="s">
        <v>187</v>
      </c>
      <c r="F5621" s="34" t="n">
        <v>0.805384576320648</v>
      </c>
      <c r="G5621" s="34" t="n">
        <v>0.833352786012745</v>
      </c>
      <c r="H5621" s="34" t="n">
        <v>-0.0279682096920972</v>
      </c>
      <c r="I5621" s="34" t="n">
        <v>-0.033561068207276</v>
      </c>
      <c r="J5621" s="35" t="n">
        <v>1.21</v>
      </c>
      <c r="K5621" s="6" t="n">
        <v>0</v>
      </c>
      <c r="L5621" s="35" t="n">
        <v>-1</v>
      </c>
      <c r="M5621" s="6" t="str">
        <f aca="false">IF(I5621&lt;=0,"Below 0%",IF(I5621&lt;=0.05,"0-5%",IF(I5621&lt;=0.1,"5-10%",IF(I5621&lt;=0.2,"10-20%",IF(I5621&lt;=0.4,"20-40%","Above 40%")))))</f>
        <v>Below 0%</v>
      </c>
      <c r="N5621" s="6" t="str">
        <f aca="false">IF(AND(H5621&gt;=Summary!$B$25,I5621&gt;=Summary!$B$26,I5621&lt;=Summary!$B$27,J5621&gt;=Summary!$B$28,J5621&lt;=Summary!$B$29,F5621*J5621&gt;1),"Yes","No")</f>
        <v>No</v>
      </c>
    </row>
    <row r="5622" customFormat="false" ht="15" hidden="false" customHeight="false" outlineLevel="0" collapsed="false">
      <c r="A5622" s="6" t="s">
        <v>152</v>
      </c>
      <c r="B5622" s="45" t="n">
        <v>43229</v>
      </c>
      <c r="C5622" s="6" t="s">
        <v>190</v>
      </c>
      <c r="D5622" s="6" t="s">
        <v>202</v>
      </c>
      <c r="E5622" s="6" t="s">
        <v>174</v>
      </c>
      <c r="F5622" s="34" t="n">
        <v>0.101019859313965</v>
      </c>
      <c r="G5622" s="34" t="n">
        <v>0.11863022012652</v>
      </c>
      <c r="H5622" s="34" t="n">
        <v>-0.0176103608125554</v>
      </c>
      <c r="I5622" s="34" t="n">
        <v>-0.148447510202491</v>
      </c>
      <c r="J5622" s="35" t="n">
        <v>8.5</v>
      </c>
      <c r="K5622" s="6" t="n">
        <v>1</v>
      </c>
      <c r="L5622" s="35" t="n">
        <v>7.5</v>
      </c>
      <c r="M5622" s="6" t="str">
        <f aca="false">IF(I5622&lt;=0,"Below 0%",IF(I5622&lt;=0.05,"0-5%",IF(I5622&lt;=0.1,"5-10%",IF(I5622&lt;=0.2,"10-20%",IF(I5622&lt;=0.4,"20-40%","Above 40%")))))</f>
        <v>Below 0%</v>
      </c>
      <c r="N5622" s="6" t="str">
        <f aca="false">IF(AND(H5622&gt;=Summary!$B$25,I5622&gt;=Summary!$B$26,I5622&lt;=Summary!$B$27,J5622&gt;=Summary!$B$28,J5622&lt;=Summary!$B$29,F5622*J5622&gt;1),"Yes","No")</f>
        <v>No</v>
      </c>
    </row>
    <row r="5623" customFormat="false" ht="15" hidden="false" customHeight="false" outlineLevel="0" collapsed="false">
      <c r="A5623" s="6" t="s">
        <v>152</v>
      </c>
      <c r="B5623" s="45" t="n">
        <v>43229</v>
      </c>
      <c r="C5623" s="6" t="s">
        <v>190</v>
      </c>
      <c r="D5623" s="6" t="s">
        <v>202</v>
      </c>
      <c r="E5623" s="6" t="s">
        <v>177</v>
      </c>
      <c r="F5623" s="34" t="n">
        <v>0.0935955494642258</v>
      </c>
      <c r="G5623" s="34" t="n">
        <v>0.0480169938607344</v>
      </c>
      <c r="H5623" s="34" t="n">
        <v>0.0455785556034914</v>
      </c>
      <c r="I5623" s="34" t="n">
        <v>0.949217182060266</v>
      </c>
      <c r="J5623" s="35" t="n">
        <v>21</v>
      </c>
      <c r="K5623" s="6" t="n">
        <v>0</v>
      </c>
      <c r="L5623" s="35" t="n">
        <v>-1</v>
      </c>
      <c r="M5623" s="6" t="str">
        <f aca="false">IF(I5623&lt;=0,"Below 0%",IF(I5623&lt;=0.05,"0-5%",IF(I5623&lt;=0.1,"5-10%",IF(I5623&lt;=0.2,"10-20%",IF(I5623&lt;=0.4,"20-40%","Above 40%")))))</f>
        <v>Above 40%</v>
      </c>
      <c r="N5623" s="6" t="str">
        <f aca="false">IF(AND(H5623&gt;=Summary!$B$25,I5623&gt;=Summary!$B$26,I5623&lt;=Summary!$B$27,J5623&gt;=Summary!$B$28,J5623&lt;=Summary!$B$29,F5623*J5623&gt;1),"Yes","No")</f>
        <v>No</v>
      </c>
    </row>
    <row r="5624" customFormat="false" ht="15" hidden="false" customHeight="false" outlineLevel="0" collapsed="false">
      <c r="A5624" s="6" t="s">
        <v>152</v>
      </c>
      <c r="B5624" s="45" t="n">
        <v>43229</v>
      </c>
      <c r="C5624" s="6" t="s">
        <v>195</v>
      </c>
      <c r="D5624" s="6" t="s">
        <v>185</v>
      </c>
      <c r="E5624" s="6" t="s">
        <v>187</v>
      </c>
      <c r="F5624" s="34" t="n">
        <v>0.2453443557024</v>
      </c>
      <c r="G5624" s="34" t="n">
        <v>0.263415731058963</v>
      </c>
      <c r="H5624" s="34" t="n">
        <v>-0.0180713753565631</v>
      </c>
      <c r="I5624" s="34" t="n">
        <v>-0.0686040096539184</v>
      </c>
      <c r="J5624" s="35" t="n">
        <v>3.79</v>
      </c>
      <c r="K5624" s="6" t="n">
        <v>1</v>
      </c>
      <c r="L5624" s="35" t="n">
        <v>2.79</v>
      </c>
      <c r="M5624" s="6" t="str">
        <f aca="false">IF(I5624&lt;=0,"Below 0%",IF(I5624&lt;=0.05,"0-5%",IF(I5624&lt;=0.1,"5-10%",IF(I5624&lt;=0.2,"10-20%",IF(I5624&lt;=0.4,"20-40%","Above 40%")))))</f>
        <v>Below 0%</v>
      </c>
      <c r="N5624" s="6" t="str">
        <f aca="false">IF(AND(H5624&gt;=Summary!$B$25,I5624&gt;=Summary!$B$26,I5624&lt;=Summary!$B$27,J5624&gt;=Summary!$B$28,J5624&lt;=Summary!$B$29,F5624*J5624&gt;1),"Yes","No")</f>
        <v>No</v>
      </c>
    </row>
    <row r="5625" customFormat="false" ht="15" hidden="false" customHeight="false" outlineLevel="0" collapsed="false">
      <c r="A5625" s="6" t="s">
        <v>152</v>
      </c>
      <c r="B5625" s="45" t="n">
        <v>43229</v>
      </c>
      <c r="C5625" s="6" t="s">
        <v>195</v>
      </c>
      <c r="D5625" s="6" t="s">
        <v>185</v>
      </c>
      <c r="E5625" s="6" t="s">
        <v>174</v>
      </c>
      <c r="F5625" s="34" t="n">
        <v>0.0796024203300476</v>
      </c>
      <c r="G5625" s="34" t="n">
        <v>0.249586405178368</v>
      </c>
      <c r="H5625" s="34" t="n">
        <v>-0.16998398484832</v>
      </c>
      <c r="I5625" s="34" t="n">
        <v>-0.681062675376251</v>
      </c>
      <c r="J5625" s="35" t="n">
        <v>4</v>
      </c>
      <c r="K5625" s="6" t="n">
        <v>0</v>
      </c>
      <c r="L5625" s="35" t="n">
        <v>-1</v>
      </c>
      <c r="M5625" s="6" t="str">
        <f aca="false">IF(I5625&lt;=0,"Below 0%",IF(I5625&lt;=0.05,"0-5%",IF(I5625&lt;=0.1,"5-10%",IF(I5625&lt;=0.2,"10-20%",IF(I5625&lt;=0.4,"20-40%","Above 40%")))))</f>
        <v>Below 0%</v>
      </c>
      <c r="N5625" s="6" t="str">
        <f aca="false">IF(AND(H5625&gt;=Summary!$B$25,I5625&gt;=Summary!$B$26,I5625&lt;=Summary!$B$27,J5625&gt;=Summary!$B$28,J5625&lt;=Summary!$B$29,F5625*J5625&gt;1),"Yes","No")</f>
        <v>No</v>
      </c>
    </row>
    <row r="5626" customFormat="false" ht="15" hidden="false" customHeight="false" outlineLevel="0" collapsed="false">
      <c r="A5626" s="6" t="s">
        <v>152</v>
      </c>
      <c r="B5626" s="45" t="n">
        <v>43229</v>
      </c>
      <c r="C5626" s="6" t="s">
        <v>195</v>
      </c>
      <c r="D5626" s="6" t="s">
        <v>185</v>
      </c>
      <c r="E5626" s="6" t="s">
        <v>177</v>
      </c>
      <c r="F5626" s="34" t="n">
        <v>0.675053179264069</v>
      </c>
      <c r="G5626" s="34" t="n">
        <v>0.486997863762669</v>
      </c>
      <c r="H5626" s="34" t="n">
        <v>0.1880553155014</v>
      </c>
      <c r="I5626" s="34" t="n">
        <v>0.38615223904359</v>
      </c>
      <c r="J5626" s="35" t="n">
        <v>2.05</v>
      </c>
      <c r="K5626" s="6" t="n">
        <v>0</v>
      </c>
      <c r="L5626" s="35" t="n">
        <v>-1</v>
      </c>
      <c r="M5626" s="6" t="str">
        <f aca="false">IF(I5626&lt;=0,"Below 0%",IF(I5626&lt;=0.05,"0-5%",IF(I5626&lt;=0.1,"5-10%",IF(I5626&lt;=0.2,"10-20%",IF(I5626&lt;=0.4,"20-40%","Above 40%")))))</f>
        <v>20-40%</v>
      </c>
      <c r="N5626" s="6" t="str">
        <f aca="false">IF(AND(H5626&gt;=Summary!$B$25,I5626&gt;=Summary!$B$26,I5626&lt;=Summary!$B$27,J5626&gt;=Summary!$B$28,J5626&lt;=Summary!$B$29,F5626*J5626&gt;1),"Yes","No")</f>
        <v>Yes</v>
      </c>
    </row>
    <row r="5627" customFormat="false" ht="15" hidden="false" customHeight="false" outlineLevel="0" collapsed="false">
      <c r="A5627" s="6" t="s">
        <v>152</v>
      </c>
      <c r="B5627" s="45" t="n">
        <v>43229</v>
      </c>
      <c r="C5627" s="6" t="s">
        <v>194</v>
      </c>
      <c r="D5627" s="6" t="s">
        <v>201</v>
      </c>
      <c r="E5627" s="6" t="s">
        <v>187</v>
      </c>
      <c r="F5627" s="34" t="n">
        <v>0.806663930416107</v>
      </c>
      <c r="G5627" s="34" t="n">
        <v>0.871734663927209</v>
      </c>
      <c r="H5627" s="34" t="n">
        <v>-0.0650707335111016</v>
      </c>
      <c r="I5627" s="34" t="n">
        <v>-0.0746451141657654</v>
      </c>
      <c r="J5627" s="35" t="n">
        <v>1.15</v>
      </c>
      <c r="K5627" s="6" t="n">
        <v>1</v>
      </c>
      <c r="L5627" s="35" t="n">
        <v>0.15</v>
      </c>
      <c r="M5627" s="6" t="str">
        <f aca="false">IF(I5627&lt;=0,"Below 0%",IF(I5627&lt;=0.05,"0-5%",IF(I5627&lt;=0.1,"5-10%",IF(I5627&lt;=0.2,"10-20%",IF(I5627&lt;=0.4,"20-40%","Above 40%")))))</f>
        <v>Below 0%</v>
      </c>
      <c r="N5627" s="6" t="str">
        <f aca="false">IF(AND(H5627&gt;=Summary!$B$25,I5627&gt;=Summary!$B$26,I5627&lt;=Summary!$B$27,J5627&gt;=Summary!$B$28,J5627&lt;=Summary!$B$29,F5627*J5627&gt;1),"Yes","No")</f>
        <v>No</v>
      </c>
    </row>
    <row r="5628" customFormat="false" ht="15" hidden="false" customHeight="false" outlineLevel="0" collapsed="false">
      <c r="A5628" s="6" t="s">
        <v>152</v>
      </c>
      <c r="B5628" s="45" t="n">
        <v>43229</v>
      </c>
      <c r="C5628" s="6" t="s">
        <v>194</v>
      </c>
      <c r="D5628" s="6" t="s">
        <v>201</v>
      </c>
      <c r="E5628" s="6" t="s">
        <v>174</v>
      </c>
      <c r="F5628" s="34" t="n">
        <v>0.13006554543972</v>
      </c>
      <c r="G5628" s="34" t="n">
        <v>0.0911358966832991</v>
      </c>
      <c r="H5628" s="34" t="n">
        <v>0.0389296487564211</v>
      </c>
      <c r="I5628" s="34" t="n">
        <v>0.427160429349844</v>
      </c>
      <c r="J5628" s="35" t="n">
        <v>11</v>
      </c>
      <c r="K5628" s="6" t="n">
        <v>0</v>
      </c>
      <c r="L5628" s="35" t="n">
        <v>-1</v>
      </c>
      <c r="M5628" s="6" t="str">
        <f aca="false">IF(I5628&lt;=0,"Below 0%",IF(I5628&lt;=0.05,"0-5%",IF(I5628&lt;=0.1,"5-10%",IF(I5628&lt;=0.2,"10-20%",IF(I5628&lt;=0.4,"20-40%","Above 40%")))))</f>
        <v>Above 40%</v>
      </c>
      <c r="N5628" s="6" t="str">
        <f aca="false">IF(AND(H5628&gt;=Summary!$B$25,I5628&gt;=Summary!$B$26,I5628&lt;=Summary!$B$27,J5628&gt;=Summary!$B$28,J5628&lt;=Summary!$B$29,F5628*J5628&gt;1),"Yes","No")</f>
        <v>No</v>
      </c>
    </row>
    <row r="5629" customFormat="false" ht="15" hidden="false" customHeight="false" outlineLevel="0" collapsed="false">
      <c r="A5629" s="6" t="s">
        <v>152</v>
      </c>
      <c r="B5629" s="45" t="n">
        <v>43229</v>
      </c>
      <c r="C5629" s="6" t="s">
        <v>194</v>
      </c>
      <c r="D5629" s="6" t="s">
        <v>201</v>
      </c>
      <c r="E5629" s="6" t="s">
        <v>177</v>
      </c>
      <c r="F5629" s="34" t="n">
        <v>0.0632704943418503</v>
      </c>
      <c r="G5629" s="34" t="n">
        <v>0.0371294393894922</v>
      </c>
      <c r="H5629" s="34" t="n">
        <v>0.0261410549523581</v>
      </c>
      <c r="I5629" s="34" t="n">
        <v>0.704051970139794</v>
      </c>
      <c r="J5629" s="35" t="n">
        <v>27</v>
      </c>
      <c r="K5629" s="6" t="n">
        <v>0</v>
      </c>
      <c r="L5629" s="35" t="n">
        <v>-1</v>
      </c>
      <c r="M5629" s="6" t="str">
        <f aca="false">IF(I5629&lt;=0,"Below 0%",IF(I5629&lt;=0.05,"0-5%",IF(I5629&lt;=0.1,"5-10%",IF(I5629&lt;=0.2,"10-20%",IF(I5629&lt;=0.4,"20-40%","Above 40%")))))</f>
        <v>Above 40%</v>
      </c>
      <c r="N5629" s="6" t="str">
        <f aca="false">IF(AND(H5629&gt;=Summary!$B$25,I5629&gt;=Summary!$B$26,I5629&lt;=Summary!$B$27,J5629&gt;=Summary!$B$28,J5629&lt;=Summary!$B$29,F5629*J5629&gt;1),"Yes","No")</f>
        <v>No</v>
      </c>
    </row>
    <row r="5630" customFormat="false" ht="15" hidden="false" customHeight="false" outlineLevel="0" collapsed="false">
      <c r="A5630" s="6" t="s">
        <v>152</v>
      </c>
      <c r="B5630" s="45" t="n">
        <v>43229</v>
      </c>
      <c r="C5630" s="6" t="s">
        <v>181</v>
      </c>
      <c r="D5630" s="6" t="s">
        <v>188</v>
      </c>
      <c r="E5630" s="6" t="s">
        <v>187</v>
      </c>
      <c r="F5630" s="34" t="n">
        <v>0.831654846668243</v>
      </c>
      <c r="G5630" s="34" t="n">
        <v>0.826736552022263</v>
      </c>
      <c r="H5630" s="34" t="n">
        <v>0.00491829464598093</v>
      </c>
      <c r="I5630" s="34" t="n">
        <v>0.00594904705005539</v>
      </c>
      <c r="J5630" s="35" t="n">
        <v>1.21</v>
      </c>
      <c r="K5630" s="6" t="n">
        <v>1</v>
      </c>
      <c r="L5630" s="35" t="n">
        <v>0.21</v>
      </c>
      <c r="M5630" s="6" t="str">
        <f aca="false">IF(I5630&lt;=0,"Below 0%",IF(I5630&lt;=0.05,"0-5%",IF(I5630&lt;=0.1,"5-10%",IF(I5630&lt;=0.2,"10-20%",IF(I5630&lt;=0.4,"20-40%","Above 40%")))))</f>
        <v>0-5%</v>
      </c>
      <c r="N5630" s="6" t="str">
        <f aca="false">IF(AND(H5630&gt;=Summary!$B$25,I5630&gt;=Summary!$B$26,I5630&lt;=Summary!$B$27,J5630&gt;=Summary!$B$28,J5630&lt;=Summary!$B$29,F5630*J5630&gt;1),"Yes","No")</f>
        <v>No</v>
      </c>
    </row>
    <row r="5631" customFormat="false" ht="15" hidden="false" customHeight="false" outlineLevel="0" collapsed="false">
      <c r="A5631" s="6" t="s">
        <v>152</v>
      </c>
      <c r="B5631" s="45" t="n">
        <v>43229</v>
      </c>
      <c r="C5631" s="6" t="s">
        <v>181</v>
      </c>
      <c r="D5631" s="6" t="s">
        <v>188</v>
      </c>
      <c r="E5631" s="6" t="s">
        <v>174</v>
      </c>
      <c r="F5631" s="34" t="n">
        <v>0.108529210090637</v>
      </c>
      <c r="G5631" s="34" t="n">
        <v>0.117688379758463</v>
      </c>
      <c r="H5631" s="34" t="n">
        <v>-0.00915916966782604</v>
      </c>
      <c r="I5631" s="34" t="n">
        <v>-0.077825607648128</v>
      </c>
      <c r="J5631" s="35" t="n">
        <v>8.5</v>
      </c>
      <c r="K5631" s="6" t="n">
        <v>0</v>
      </c>
      <c r="L5631" s="35" t="n">
        <v>-1</v>
      </c>
      <c r="M5631" s="6" t="str">
        <f aca="false">IF(I5631&lt;=0,"Below 0%",IF(I5631&lt;=0.05,"0-5%",IF(I5631&lt;=0.1,"5-10%",IF(I5631&lt;=0.2,"10-20%",IF(I5631&lt;=0.4,"20-40%","Above 40%")))))</f>
        <v>Below 0%</v>
      </c>
      <c r="N5631" s="6" t="str">
        <f aca="false">IF(AND(H5631&gt;=Summary!$B$25,I5631&gt;=Summary!$B$26,I5631&lt;=Summary!$B$27,J5631&gt;=Summary!$B$28,J5631&lt;=Summary!$B$29,F5631*J5631&gt;1),"Yes","No")</f>
        <v>No</v>
      </c>
    </row>
    <row r="5632" customFormat="false" ht="15" hidden="false" customHeight="false" outlineLevel="0" collapsed="false">
      <c r="A5632" s="6" t="s">
        <v>152</v>
      </c>
      <c r="B5632" s="45" t="n">
        <v>43229</v>
      </c>
      <c r="C5632" s="6" t="s">
        <v>181</v>
      </c>
      <c r="D5632" s="6" t="s">
        <v>188</v>
      </c>
      <c r="E5632" s="6" t="s">
        <v>177</v>
      </c>
      <c r="F5632" s="34" t="n">
        <v>0.0598159916698933</v>
      </c>
      <c r="G5632" s="34" t="n">
        <v>0.0555750682192743</v>
      </c>
      <c r="H5632" s="34" t="n">
        <v>0.00424092345061896</v>
      </c>
      <c r="I5632" s="34" t="n">
        <v>0.0763098199697421</v>
      </c>
      <c r="J5632" s="35" t="n">
        <v>18</v>
      </c>
      <c r="K5632" s="6" t="n">
        <v>0</v>
      </c>
      <c r="L5632" s="35" t="n">
        <v>-1</v>
      </c>
      <c r="M5632" s="6" t="str">
        <f aca="false">IF(I5632&lt;=0,"Below 0%",IF(I5632&lt;=0.05,"0-5%",IF(I5632&lt;=0.1,"5-10%",IF(I5632&lt;=0.2,"10-20%",IF(I5632&lt;=0.4,"20-40%","Above 40%")))))</f>
        <v>5-10%</v>
      </c>
      <c r="N5632" s="6" t="str">
        <f aca="false">IF(AND(H5632&gt;=Summary!$B$25,I5632&gt;=Summary!$B$26,I5632&lt;=Summary!$B$27,J5632&gt;=Summary!$B$28,J5632&lt;=Summary!$B$29,F5632*J5632&gt;1),"Yes","No")</f>
        <v>No</v>
      </c>
    </row>
    <row r="5633" customFormat="false" ht="15" hidden="false" customHeight="false" outlineLevel="0" collapsed="false">
      <c r="A5633" s="6" t="s">
        <v>152</v>
      </c>
      <c r="B5633" s="45" t="n">
        <v>43230</v>
      </c>
      <c r="C5633" s="6" t="s">
        <v>189</v>
      </c>
      <c r="D5633" s="6" t="s">
        <v>176</v>
      </c>
      <c r="E5633" s="6" t="s">
        <v>187</v>
      </c>
      <c r="F5633" s="34" t="n">
        <v>0.172160312533379</v>
      </c>
      <c r="G5633" s="34" t="n">
        <v>0.210169882278353</v>
      </c>
      <c r="H5633" s="34" t="n">
        <v>-0.0380095697449747</v>
      </c>
      <c r="I5633" s="34" t="n">
        <v>-0.18085164883251</v>
      </c>
      <c r="J5633" s="35" t="n">
        <v>4.75</v>
      </c>
      <c r="K5633" s="6" t="n">
        <v>0</v>
      </c>
      <c r="L5633" s="35" t="n">
        <v>-1</v>
      </c>
      <c r="M5633" s="6" t="str">
        <f aca="false">IF(I5633&lt;=0,"Below 0%",IF(I5633&lt;=0.05,"0-5%",IF(I5633&lt;=0.1,"5-10%",IF(I5633&lt;=0.2,"10-20%",IF(I5633&lt;=0.4,"20-40%","Above 40%")))))</f>
        <v>Below 0%</v>
      </c>
      <c r="N5633" s="6" t="str">
        <f aca="false">IF(AND(H5633&gt;=Summary!$B$25,I5633&gt;=Summary!$B$26,I5633&lt;=Summary!$B$27,J5633&gt;=Summary!$B$28,J5633&lt;=Summary!$B$29,F5633*J5633&gt;1),"Yes","No")</f>
        <v>No</v>
      </c>
    </row>
    <row r="5634" customFormat="false" ht="15" hidden="false" customHeight="false" outlineLevel="0" collapsed="false">
      <c r="A5634" s="6" t="s">
        <v>152</v>
      </c>
      <c r="B5634" s="45" t="n">
        <v>43230</v>
      </c>
      <c r="C5634" s="6" t="s">
        <v>189</v>
      </c>
      <c r="D5634" s="6" t="s">
        <v>176</v>
      </c>
      <c r="E5634" s="6" t="s">
        <v>174</v>
      </c>
      <c r="F5634" s="34" t="n">
        <v>0.232340440154076</v>
      </c>
      <c r="G5634" s="34" t="n">
        <v>0.255976138672354</v>
      </c>
      <c r="H5634" s="34" t="n">
        <v>-0.0236356985182779</v>
      </c>
      <c r="I5634" s="34" t="n">
        <v>-0.0923355537780468</v>
      </c>
      <c r="J5634" s="35" t="n">
        <v>3.9</v>
      </c>
      <c r="K5634" s="6" t="n">
        <v>1</v>
      </c>
      <c r="L5634" s="35" t="n">
        <v>2.9</v>
      </c>
      <c r="M5634" s="6" t="str">
        <f aca="false">IF(I5634&lt;=0,"Below 0%",IF(I5634&lt;=0.05,"0-5%",IF(I5634&lt;=0.1,"5-10%",IF(I5634&lt;=0.2,"10-20%",IF(I5634&lt;=0.4,"20-40%","Above 40%")))))</f>
        <v>Below 0%</v>
      </c>
      <c r="N5634" s="6" t="str">
        <f aca="false">IF(AND(H5634&gt;=Summary!$B$25,I5634&gt;=Summary!$B$26,I5634&lt;=Summary!$B$27,J5634&gt;=Summary!$B$28,J5634&lt;=Summary!$B$29,F5634*J5634&gt;1),"Yes","No")</f>
        <v>No</v>
      </c>
    </row>
    <row r="5635" customFormat="false" ht="15" hidden="false" customHeight="false" outlineLevel="0" collapsed="false">
      <c r="A5635" s="6" t="s">
        <v>152</v>
      </c>
      <c r="B5635" s="45" t="n">
        <v>43230</v>
      </c>
      <c r="C5635" s="6" t="s">
        <v>189</v>
      </c>
      <c r="D5635" s="6" t="s">
        <v>176</v>
      </c>
      <c r="E5635" s="6" t="s">
        <v>177</v>
      </c>
      <c r="F5635" s="34" t="n">
        <v>0.595499217510223</v>
      </c>
      <c r="G5635" s="34" t="n">
        <v>0.533853979049293</v>
      </c>
      <c r="H5635" s="34" t="n">
        <v>0.0616452384609302</v>
      </c>
      <c r="I5635" s="34" t="n">
        <v>0.115472097015574</v>
      </c>
      <c r="J5635" s="35" t="n">
        <v>1.87</v>
      </c>
      <c r="K5635" s="6" t="n">
        <v>0</v>
      </c>
      <c r="L5635" s="35" t="n">
        <v>-1</v>
      </c>
      <c r="M5635" s="6" t="str">
        <f aca="false">IF(I5635&lt;=0,"Below 0%",IF(I5635&lt;=0.05,"0-5%",IF(I5635&lt;=0.1,"5-10%",IF(I5635&lt;=0.2,"10-20%",IF(I5635&lt;=0.4,"20-40%","Above 40%")))))</f>
        <v>10-20%</v>
      </c>
      <c r="N5635" s="6" t="str">
        <f aca="false">IF(AND(H5635&gt;=Summary!$B$25,I5635&gt;=Summary!$B$26,I5635&lt;=Summary!$B$27,J5635&gt;=Summary!$B$28,J5635&lt;=Summary!$B$29,F5635*J5635&gt;1),"Yes","No")</f>
        <v>Yes</v>
      </c>
    </row>
    <row r="5636" customFormat="false" ht="15" hidden="false" customHeight="false" outlineLevel="0" collapsed="false">
      <c r="A5636" s="6" t="s">
        <v>152</v>
      </c>
      <c r="B5636" s="45" t="n">
        <v>43233</v>
      </c>
      <c r="C5636" s="6" t="s">
        <v>196</v>
      </c>
      <c r="D5636" s="6" t="s">
        <v>199</v>
      </c>
      <c r="E5636" s="6" t="s">
        <v>187</v>
      </c>
      <c r="F5636" s="34" t="n">
        <v>0.56318873167038</v>
      </c>
      <c r="G5636" s="34" t="n">
        <v>0.444533440128154</v>
      </c>
      <c r="H5636" s="34" t="n">
        <v>0.118655291542226</v>
      </c>
      <c r="I5636" s="34" t="n">
        <v>0.266920957640485</v>
      </c>
      <c r="J5636" s="35" t="n">
        <v>2.28</v>
      </c>
      <c r="K5636" s="6" t="n">
        <v>0</v>
      </c>
      <c r="L5636" s="35" t="n">
        <v>-1</v>
      </c>
      <c r="M5636" s="6" t="str">
        <f aca="false">IF(I5636&lt;=0,"Below 0%",IF(I5636&lt;=0.05,"0-5%",IF(I5636&lt;=0.1,"5-10%",IF(I5636&lt;=0.2,"10-20%",IF(I5636&lt;=0.4,"20-40%","Above 40%")))))</f>
        <v>20-40%</v>
      </c>
      <c r="N5636" s="6" t="str">
        <f aca="false">IF(AND(H5636&gt;=Summary!$B$25,I5636&gt;=Summary!$B$26,I5636&lt;=Summary!$B$27,J5636&gt;=Summary!$B$28,J5636&lt;=Summary!$B$29,F5636*J5636&gt;1),"Yes","No")</f>
        <v>Yes</v>
      </c>
    </row>
    <row r="5637" customFormat="false" ht="15" hidden="false" customHeight="false" outlineLevel="0" collapsed="false">
      <c r="A5637" s="6" t="s">
        <v>152</v>
      </c>
      <c r="B5637" s="45" t="n">
        <v>43233</v>
      </c>
      <c r="C5637" s="6" t="s">
        <v>196</v>
      </c>
      <c r="D5637" s="6" t="s">
        <v>199</v>
      </c>
      <c r="E5637" s="6" t="s">
        <v>174</v>
      </c>
      <c r="F5637" s="34" t="n">
        <v>0.214706018567085</v>
      </c>
      <c r="G5637" s="34" t="n">
        <v>0.281537845414497</v>
      </c>
      <c r="H5637" s="34" t="n">
        <v>-0.0668318268474121</v>
      </c>
      <c r="I5637" s="34" t="n">
        <v>-0.237381325231847</v>
      </c>
      <c r="J5637" s="35" t="n">
        <v>3.6</v>
      </c>
      <c r="K5637" s="6" t="n">
        <v>0</v>
      </c>
      <c r="L5637" s="35" t="n">
        <v>-1</v>
      </c>
      <c r="M5637" s="6" t="str">
        <f aca="false">IF(I5637&lt;=0,"Below 0%",IF(I5637&lt;=0.05,"0-5%",IF(I5637&lt;=0.1,"5-10%",IF(I5637&lt;=0.2,"10-20%",IF(I5637&lt;=0.4,"20-40%","Above 40%")))))</f>
        <v>Below 0%</v>
      </c>
      <c r="N5637" s="6" t="str">
        <f aca="false">IF(AND(H5637&gt;=Summary!$B$25,I5637&gt;=Summary!$B$26,I5637&lt;=Summary!$B$27,J5637&gt;=Summary!$B$28,J5637&lt;=Summary!$B$29,F5637*J5637&gt;1),"Yes","No")</f>
        <v>No</v>
      </c>
    </row>
    <row r="5638" customFormat="false" ht="15" hidden="false" customHeight="false" outlineLevel="0" collapsed="false">
      <c r="A5638" s="6" t="s">
        <v>152</v>
      </c>
      <c r="B5638" s="45" t="n">
        <v>43233</v>
      </c>
      <c r="C5638" s="6" t="s">
        <v>196</v>
      </c>
      <c r="D5638" s="6" t="s">
        <v>199</v>
      </c>
      <c r="E5638" s="6" t="s">
        <v>177</v>
      </c>
      <c r="F5638" s="34" t="n">
        <v>0.222105264663696</v>
      </c>
      <c r="G5638" s="34" t="n">
        <v>0.273928714457349</v>
      </c>
      <c r="H5638" s="34" t="n">
        <v>-0.0518234497936525</v>
      </c>
      <c r="I5638" s="34" t="n">
        <v>-0.189185897857822</v>
      </c>
      <c r="J5638" s="35" t="n">
        <v>3.7</v>
      </c>
      <c r="K5638" s="6" t="n">
        <v>1</v>
      </c>
      <c r="L5638" s="35" t="n">
        <v>2.7</v>
      </c>
      <c r="M5638" s="6" t="str">
        <f aca="false">IF(I5638&lt;=0,"Below 0%",IF(I5638&lt;=0.05,"0-5%",IF(I5638&lt;=0.1,"5-10%",IF(I5638&lt;=0.2,"10-20%",IF(I5638&lt;=0.4,"20-40%","Above 40%")))))</f>
        <v>Below 0%</v>
      </c>
      <c r="N5638" s="6" t="str">
        <f aca="false">IF(AND(H5638&gt;=Summary!$B$25,I5638&gt;=Summary!$B$26,I5638&lt;=Summary!$B$27,J5638&gt;=Summary!$B$28,J5638&lt;=Summary!$B$29,F5638*J5638&gt;1),"Yes","No")</f>
        <v>No</v>
      </c>
    </row>
    <row r="5639" customFormat="false" ht="15" hidden="false" customHeight="false" outlineLevel="0" collapsed="false">
      <c r="A5639" s="6" t="s">
        <v>152</v>
      </c>
      <c r="B5639" s="45" t="n">
        <v>43233</v>
      </c>
      <c r="C5639" s="6" t="s">
        <v>180</v>
      </c>
      <c r="D5639" s="6" t="s">
        <v>178</v>
      </c>
      <c r="E5639" s="6" t="s">
        <v>187</v>
      </c>
      <c r="F5639" s="34" t="n">
        <v>0.615032136440277</v>
      </c>
      <c r="G5639" s="34" t="n">
        <v>0.549082630239721</v>
      </c>
      <c r="H5639" s="34" t="n">
        <v>0.0659495062005557</v>
      </c>
      <c r="I5639" s="34" t="n">
        <v>0.120108527512085</v>
      </c>
      <c r="J5639" s="35" t="n">
        <v>1.85</v>
      </c>
      <c r="K5639" s="6" t="n">
        <v>1</v>
      </c>
      <c r="L5639" s="35" t="n">
        <v>0.85</v>
      </c>
      <c r="M5639" s="6" t="str">
        <f aca="false">IF(I5639&lt;=0,"Below 0%",IF(I5639&lt;=0.05,"0-5%",IF(I5639&lt;=0.1,"5-10%",IF(I5639&lt;=0.2,"10-20%",IF(I5639&lt;=0.4,"20-40%","Above 40%")))))</f>
        <v>10-20%</v>
      </c>
      <c r="N5639" s="6" t="str">
        <f aca="false">IF(AND(H5639&gt;=Summary!$B$25,I5639&gt;=Summary!$B$26,I5639&lt;=Summary!$B$27,J5639&gt;=Summary!$B$28,J5639&lt;=Summary!$B$29,F5639*J5639&gt;1),"Yes","No")</f>
        <v>Yes</v>
      </c>
    </row>
    <row r="5640" customFormat="false" ht="15" hidden="false" customHeight="false" outlineLevel="0" collapsed="false">
      <c r="A5640" s="6" t="s">
        <v>152</v>
      </c>
      <c r="B5640" s="45" t="n">
        <v>43233</v>
      </c>
      <c r="C5640" s="6" t="s">
        <v>180</v>
      </c>
      <c r="D5640" s="6" t="s">
        <v>178</v>
      </c>
      <c r="E5640" s="6" t="s">
        <v>174</v>
      </c>
      <c r="F5640" s="34" t="n">
        <v>0.194308027625084</v>
      </c>
      <c r="G5640" s="34" t="n">
        <v>0.247756796571582</v>
      </c>
      <c r="H5640" s="34" t="n">
        <v>-0.0534487689464977</v>
      </c>
      <c r="I5640" s="34" t="n">
        <v>-0.215730787958648</v>
      </c>
      <c r="J5640" s="35" t="n">
        <v>4.1</v>
      </c>
      <c r="K5640" s="6" t="n">
        <v>0</v>
      </c>
      <c r="L5640" s="35" t="n">
        <v>-1</v>
      </c>
      <c r="M5640" s="6" t="str">
        <f aca="false">IF(I5640&lt;=0,"Below 0%",IF(I5640&lt;=0.05,"0-5%",IF(I5640&lt;=0.1,"5-10%",IF(I5640&lt;=0.2,"10-20%",IF(I5640&lt;=0.4,"20-40%","Above 40%")))))</f>
        <v>Below 0%</v>
      </c>
      <c r="N5640" s="6" t="str">
        <f aca="false">IF(AND(H5640&gt;=Summary!$B$25,I5640&gt;=Summary!$B$26,I5640&lt;=Summary!$B$27,J5640&gt;=Summary!$B$28,J5640&lt;=Summary!$B$29,F5640*J5640&gt;1),"Yes","No")</f>
        <v>No</v>
      </c>
    </row>
    <row r="5641" customFormat="false" ht="15" hidden="false" customHeight="false" outlineLevel="0" collapsed="false">
      <c r="A5641" s="6" t="s">
        <v>152</v>
      </c>
      <c r="B5641" s="45" t="n">
        <v>43233</v>
      </c>
      <c r="C5641" s="6" t="s">
        <v>180</v>
      </c>
      <c r="D5641" s="6" t="s">
        <v>178</v>
      </c>
      <c r="E5641" s="6" t="s">
        <v>177</v>
      </c>
      <c r="F5641" s="34" t="n">
        <v>0.190659791231155</v>
      </c>
      <c r="G5641" s="34" t="n">
        <v>0.203160573188697</v>
      </c>
      <c r="H5641" s="34" t="n">
        <v>-0.0125007819575416</v>
      </c>
      <c r="I5641" s="34" t="n">
        <v>-0.0615315351858687</v>
      </c>
      <c r="J5641" s="35" t="n">
        <v>5</v>
      </c>
      <c r="K5641" s="6" t="n">
        <v>0</v>
      </c>
      <c r="L5641" s="35" t="n">
        <v>-1</v>
      </c>
      <c r="M5641" s="6" t="str">
        <f aca="false">IF(I5641&lt;=0,"Below 0%",IF(I5641&lt;=0.05,"0-5%",IF(I5641&lt;=0.1,"5-10%",IF(I5641&lt;=0.2,"10-20%",IF(I5641&lt;=0.4,"20-40%","Above 40%")))))</f>
        <v>Below 0%</v>
      </c>
      <c r="N5641" s="6" t="str">
        <f aca="false">IF(AND(H5641&gt;=Summary!$B$25,I5641&gt;=Summary!$B$26,I5641&lt;=Summary!$B$27,J5641&gt;=Summary!$B$28,J5641&lt;=Summary!$B$29,F5641*J5641&gt;1),"Yes","No")</f>
        <v>No</v>
      </c>
    </row>
    <row r="5642" customFormat="false" ht="15" hidden="false" customHeight="false" outlineLevel="0" collapsed="false">
      <c r="A5642" s="6" t="s">
        <v>152</v>
      </c>
      <c r="B5642" s="45" t="n">
        <v>43233</v>
      </c>
      <c r="C5642" s="6" t="s">
        <v>202</v>
      </c>
      <c r="D5642" s="6" t="s">
        <v>185</v>
      </c>
      <c r="E5642" s="6" t="s">
        <v>187</v>
      </c>
      <c r="F5642" s="34" t="n">
        <v>0.318004161119461</v>
      </c>
      <c r="G5642" s="34" t="n">
        <v>0.167011061140148</v>
      </c>
      <c r="H5642" s="34" t="n">
        <v>0.150993099979313</v>
      </c>
      <c r="I5642" s="34" t="n">
        <v>0.904090417416162</v>
      </c>
      <c r="J5642" s="35" t="n">
        <v>6.05</v>
      </c>
      <c r="K5642" s="6" t="n">
        <v>0</v>
      </c>
      <c r="L5642" s="35" t="n">
        <v>-1</v>
      </c>
      <c r="M5642" s="6" t="str">
        <f aca="false">IF(I5642&lt;=0,"Below 0%",IF(I5642&lt;=0.05,"0-5%",IF(I5642&lt;=0.1,"5-10%",IF(I5642&lt;=0.2,"10-20%",IF(I5642&lt;=0.4,"20-40%","Above 40%")))))</f>
        <v>Above 40%</v>
      </c>
      <c r="N5642" s="6" t="str">
        <f aca="false">IF(AND(H5642&gt;=Summary!$B$25,I5642&gt;=Summary!$B$26,I5642&lt;=Summary!$B$27,J5642&gt;=Summary!$B$28,J5642&lt;=Summary!$B$29,F5642*J5642&gt;1),"Yes","No")</f>
        <v>No</v>
      </c>
    </row>
    <row r="5643" customFormat="false" ht="15" hidden="false" customHeight="false" outlineLevel="0" collapsed="false">
      <c r="A5643" s="6" t="s">
        <v>152</v>
      </c>
      <c r="B5643" s="45" t="n">
        <v>43233</v>
      </c>
      <c r="C5643" s="6" t="s">
        <v>202</v>
      </c>
      <c r="D5643" s="6" t="s">
        <v>185</v>
      </c>
      <c r="E5643" s="6" t="s">
        <v>174</v>
      </c>
      <c r="F5643" s="34" t="n">
        <v>0.209611788392067</v>
      </c>
      <c r="G5643" s="34" t="n">
        <v>0.220615048012641</v>
      </c>
      <c r="H5643" s="34" t="n">
        <v>-0.0110032596205743</v>
      </c>
      <c r="I5643" s="34" t="n">
        <v>-0.0498753812112754</v>
      </c>
      <c r="J5643" s="35" t="n">
        <v>4.58</v>
      </c>
      <c r="K5643" s="6" t="n">
        <v>0</v>
      </c>
      <c r="L5643" s="35" t="n">
        <v>-1</v>
      </c>
      <c r="M5643" s="6" t="str">
        <f aca="false">IF(I5643&lt;=0,"Below 0%",IF(I5643&lt;=0.05,"0-5%",IF(I5643&lt;=0.1,"5-10%",IF(I5643&lt;=0.2,"10-20%",IF(I5643&lt;=0.4,"20-40%","Above 40%")))))</f>
        <v>Below 0%</v>
      </c>
      <c r="N5643" s="6" t="str">
        <f aca="false">IF(AND(H5643&gt;=Summary!$B$25,I5643&gt;=Summary!$B$26,I5643&lt;=Summary!$B$27,J5643&gt;=Summary!$B$28,J5643&lt;=Summary!$B$29,F5643*J5643&gt;1),"Yes","No")</f>
        <v>No</v>
      </c>
    </row>
    <row r="5644" customFormat="false" ht="15" hidden="false" customHeight="false" outlineLevel="0" collapsed="false">
      <c r="A5644" s="6" t="s">
        <v>152</v>
      </c>
      <c r="B5644" s="45" t="n">
        <v>43233</v>
      </c>
      <c r="C5644" s="6" t="s">
        <v>202</v>
      </c>
      <c r="D5644" s="6" t="s">
        <v>185</v>
      </c>
      <c r="E5644" s="6" t="s">
        <v>177</v>
      </c>
      <c r="F5644" s="34" t="n">
        <v>0.472384095191956</v>
      </c>
      <c r="G5644" s="34" t="n">
        <v>0.61237389084721</v>
      </c>
      <c r="H5644" s="34" t="n">
        <v>-0.139989795655255</v>
      </c>
      <c r="I5644" s="34" t="n">
        <v>-0.228601835818933</v>
      </c>
      <c r="J5644" s="35" t="n">
        <v>1.65</v>
      </c>
      <c r="K5644" s="6" t="n">
        <v>1</v>
      </c>
      <c r="L5644" s="35" t="n">
        <v>0.65</v>
      </c>
      <c r="M5644" s="6" t="str">
        <f aca="false">IF(I5644&lt;=0,"Below 0%",IF(I5644&lt;=0.05,"0-5%",IF(I5644&lt;=0.1,"5-10%",IF(I5644&lt;=0.2,"10-20%",IF(I5644&lt;=0.4,"20-40%","Above 40%")))))</f>
        <v>Below 0%</v>
      </c>
      <c r="N5644" s="6" t="str">
        <f aca="false">IF(AND(H5644&gt;=Summary!$B$25,I5644&gt;=Summary!$B$26,I5644&lt;=Summary!$B$27,J5644&gt;=Summary!$B$28,J5644&lt;=Summary!$B$29,F5644*J5644&gt;1),"Yes","No")</f>
        <v>No</v>
      </c>
    </row>
    <row r="5645" customFormat="false" ht="15" hidden="false" customHeight="false" outlineLevel="0" collapsed="false">
      <c r="A5645" s="6" t="s">
        <v>152</v>
      </c>
      <c r="B5645" s="45" t="n">
        <v>43233</v>
      </c>
      <c r="C5645" s="6" t="s">
        <v>183</v>
      </c>
      <c r="D5645" s="6" t="s">
        <v>201</v>
      </c>
      <c r="E5645" s="6" t="s">
        <v>187</v>
      </c>
      <c r="F5645" s="34" t="n">
        <v>0.764804005622864</v>
      </c>
      <c r="G5645" s="34" t="n">
        <v>0.82069002753631</v>
      </c>
      <c r="H5645" s="34" t="n">
        <v>-0.0558860219134464</v>
      </c>
      <c r="I5645" s="34" t="n">
        <v>-0.0680963823591408</v>
      </c>
      <c r="J5645" s="35" t="n">
        <v>1.23</v>
      </c>
      <c r="K5645" s="6" t="n">
        <v>1</v>
      </c>
      <c r="L5645" s="35" t="n">
        <v>0.23</v>
      </c>
      <c r="M5645" s="6" t="str">
        <f aca="false">IF(I5645&lt;=0,"Below 0%",IF(I5645&lt;=0.05,"0-5%",IF(I5645&lt;=0.1,"5-10%",IF(I5645&lt;=0.2,"10-20%",IF(I5645&lt;=0.4,"20-40%","Above 40%")))))</f>
        <v>Below 0%</v>
      </c>
      <c r="N5645" s="6" t="str">
        <f aca="false">IF(AND(H5645&gt;=Summary!$B$25,I5645&gt;=Summary!$B$26,I5645&lt;=Summary!$B$27,J5645&gt;=Summary!$B$28,J5645&lt;=Summary!$B$29,F5645*J5645&gt;1),"Yes","No")</f>
        <v>No</v>
      </c>
    </row>
    <row r="5646" customFormat="false" ht="15" hidden="false" customHeight="false" outlineLevel="0" collapsed="false">
      <c r="A5646" s="6" t="s">
        <v>152</v>
      </c>
      <c r="B5646" s="45" t="n">
        <v>43233</v>
      </c>
      <c r="C5646" s="6" t="s">
        <v>183</v>
      </c>
      <c r="D5646" s="6" t="s">
        <v>201</v>
      </c>
      <c r="E5646" s="6" t="s">
        <v>174</v>
      </c>
      <c r="F5646" s="34" t="n">
        <v>0.157565504312515</v>
      </c>
      <c r="G5646" s="34" t="n">
        <v>0.126181091733708</v>
      </c>
      <c r="H5646" s="34" t="n">
        <v>0.0313844125788076</v>
      </c>
      <c r="I5646" s="34" t="n">
        <v>0.248725162760845</v>
      </c>
      <c r="J5646" s="35" t="n">
        <v>8</v>
      </c>
      <c r="K5646" s="6" t="n">
        <v>0</v>
      </c>
      <c r="L5646" s="35" t="n">
        <v>-1</v>
      </c>
      <c r="M5646" s="6" t="str">
        <f aca="false">IF(I5646&lt;=0,"Below 0%",IF(I5646&lt;=0.05,"0-5%",IF(I5646&lt;=0.1,"5-10%",IF(I5646&lt;=0.2,"10-20%",IF(I5646&lt;=0.4,"20-40%","Above 40%")))))</f>
        <v>20-40%</v>
      </c>
      <c r="N5646" s="6" t="str">
        <f aca="false">IF(AND(H5646&gt;=Summary!$B$25,I5646&gt;=Summary!$B$26,I5646&lt;=Summary!$B$27,J5646&gt;=Summary!$B$28,J5646&lt;=Summary!$B$29,F5646*J5646&gt;1),"Yes","No")</f>
        <v>No</v>
      </c>
    </row>
    <row r="5647" customFormat="false" ht="15" hidden="false" customHeight="false" outlineLevel="0" collapsed="false">
      <c r="A5647" s="6" t="s">
        <v>152</v>
      </c>
      <c r="B5647" s="45" t="n">
        <v>43233</v>
      </c>
      <c r="C5647" s="6" t="s">
        <v>183</v>
      </c>
      <c r="D5647" s="6" t="s">
        <v>201</v>
      </c>
      <c r="E5647" s="6" t="s">
        <v>177</v>
      </c>
      <c r="F5647" s="34" t="n">
        <v>0.0776305049657822</v>
      </c>
      <c r="G5647" s="34" t="n">
        <v>0.0531288807299822</v>
      </c>
      <c r="H5647" s="34" t="n">
        <v>0.0245016242358</v>
      </c>
      <c r="I5647" s="34" t="n">
        <v>0.461173356169971</v>
      </c>
      <c r="J5647" s="35" t="n">
        <v>19</v>
      </c>
      <c r="K5647" s="6" t="n">
        <v>0</v>
      </c>
      <c r="L5647" s="35" t="n">
        <v>-1</v>
      </c>
      <c r="M5647" s="6" t="str">
        <f aca="false">IF(I5647&lt;=0,"Below 0%",IF(I5647&lt;=0.05,"0-5%",IF(I5647&lt;=0.1,"5-10%",IF(I5647&lt;=0.2,"10-20%",IF(I5647&lt;=0.4,"20-40%","Above 40%")))))</f>
        <v>Above 40%</v>
      </c>
      <c r="N5647" s="6" t="str">
        <f aca="false">IF(AND(H5647&gt;=Summary!$B$25,I5647&gt;=Summary!$B$26,I5647&lt;=Summary!$B$27,J5647&gt;=Summary!$B$28,J5647&lt;=Summary!$B$29,F5647*J5647&gt;1),"Yes","No")</f>
        <v>No</v>
      </c>
    </row>
    <row r="5648" customFormat="false" ht="15" hidden="false" customHeight="false" outlineLevel="0" collapsed="false">
      <c r="A5648" s="6" t="s">
        <v>152</v>
      </c>
      <c r="B5648" s="45" t="n">
        <v>43233</v>
      </c>
      <c r="C5648" s="6" t="s">
        <v>176</v>
      </c>
      <c r="D5648" s="6" t="s">
        <v>198</v>
      </c>
      <c r="E5648" s="6" t="s">
        <v>187</v>
      </c>
      <c r="F5648" s="34" t="n">
        <v>0.716984152793884</v>
      </c>
      <c r="G5648" s="34" t="n">
        <v>0.730816077953715</v>
      </c>
      <c r="H5648" s="34" t="n">
        <v>-0.0138319251598308</v>
      </c>
      <c r="I5648" s="34" t="n">
        <v>-0.0189266842603685</v>
      </c>
      <c r="J5648" s="35" t="n">
        <v>1.43</v>
      </c>
      <c r="K5648" s="6" t="n">
        <v>1</v>
      </c>
      <c r="L5648" s="35" t="n">
        <v>0.43</v>
      </c>
      <c r="M5648" s="6" t="str">
        <f aca="false">IF(I5648&lt;=0,"Below 0%",IF(I5648&lt;=0.05,"0-5%",IF(I5648&lt;=0.1,"5-10%",IF(I5648&lt;=0.2,"10-20%",IF(I5648&lt;=0.4,"20-40%","Above 40%")))))</f>
        <v>Below 0%</v>
      </c>
      <c r="N5648" s="6" t="str">
        <f aca="false">IF(AND(H5648&gt;=Summary!$B$25,I5648&gt;=Summary!$B$26,I5648&lt;=Summary!$B$27,J5648&gt;=Summary!$B$28,J5648&lt;=Summary!$B$29,F5648*J5648&gt;1),"Yes","No")</f>
        <v>No</v>
      </c>
    </row>
    <row r="5649" customFormat="false" ht="15" hidden="false" customHeight="false" outlineLevel="0" collapsed="false">
      <c r="A5649" s="6" t="s">
        <v>152</v>
      </c>
      <c r="B5649" s="45" t="n">
        <v>43233</v>
      </c>
      <c r="C5649" s="6" t="s">
        <v>176</v>
      </c>
      <c r="D5649" s="6" t="s">
        <v>198</v>
      </c>
      <c r="E5649" s="6" t="s">
        <v>174</v>
      </c>
      <c r="F5649" s="34" t="n">
        <v>0.180578708648682</v>
      </c>
      <c r="G5649" s="34" t="n">
        <v>0.174177831912302</v>
      </c>
      <c r="H5649" s="34" t="n">
        <v>0.0064008767363796</v>
      </c>
      <c r="I5649" s="34" t="n">
        <v>0.0367490895144591</v>
      </c>
      <c r="J5649" s="35" t="n">
        <v>6</v>
      </c>
      <c r="K5649" s="6" t="n">
        <v>0</v>
      </c>
      <c r="L5649" s="35" t="n">
        <v>-1</v>
      </c>
      <c r="M5649" s="6" t="str">
        <f aca="false">IF(I5649&lt;=0,"Below 0%",IF(I5649&lt;=0.05,"0-5%",IF(I5649&lt;=0.1,"5-10%",IF(I5649&lt;=0.2,"10-20%",IF(I5649&lt;=0.4,"20-40%","Above 40%")))))</f>
        <v>0-5%</v>
      </c>
      <c r="N5649" s="6" t="str">
        <f aca="false">IF(AND(H5649&gt;=Summary!$B$25,I5649&gt;=Summary!$B$26,I5649&lt;=Summary!$B$27,J5649&gt;=Summary!$B$28,J5649&lt;=Summary!$B$29,F5649*J5649&gt;1),"Yes","No")</f>
        <v>No</v>
      </c>
    </row>
    <row r="5650" customFormat="false" ht="15" hidden="false" customHeight="false" outlineLevel="0" collapsed="false">
      <c r="A5650" s="6" t="s">
        <v>152</v>
      </c>
      <c r="B5650" s="45" t="n">
        <v>43233</v>
      </c>
      <c r="C5650" s="6" t="s">
        <v>176</v>
      </c>
      <c r="D5650" s="6" t="s">
        <v>198</v>
      </c>
      <c r="E5650" s="6" t="s">
        <v>177</v>
      </c>
      <c r="F5650" s="34" t="n">
        <v>0.102437123656273</v>
      </c>
      <c r="G5650" s="34" t="n">
        <v>0.0950060901339829</v>
      </c>
      <c r="H5650" s="34" t="n">
        <v>0.00743103352228995</v>
      </c>
      <c r="I5650" s="34" t="n">
        <v>0.0782163913051288</v>
      </c>
      <c r="J5650" s="35" t="n">
        <v>11</v>
      </c>
      <c r="K5650" s="6" t="n">
        <v>0</v>
      </c>
      <c r="L5650" s="35" t="n">
        <v>-1</v>
      </c>
      <c r="M5650" s="6" t="str">
        <f aca="false">IF(I5650&lt;=0,"Below 0%",IF(I5650&lt;=0.05,"0-5%",IF(I5650&lt;=0.1,"5-10%",IF(I5650&lt;=0.2,"10-20%",IF(I5650&lt;=0.4,"20-40%","Above 40%")))))</f>
        <v>5-10%</v>
      </c>
      <c r="N5650" s="6" t="str">
        <f aca="false">IF(AND(H5650&gt;=Summary!$B$25,I5650&gt;=Summary!$B$26,I5650&lt;=Summary!$B$27,J5650&gt;=Summary!$B$28,J5650&lt;=Summary!$B$29,F5650*J5650&gt;1),"Yes","No")</f>
        <v>No</v>
      </c>
    </row>
    <row r="5651" customFormat="false" ht="15" hidden="false" customHeight="false" outlineLevel="0" collapsed="false">
      <c r="A5651" s="6" t="s">
        <v>152</v>
      </c>
      <c r="B5651" s="45" t="n">
        <v>43233</v>
      </c>
      <c r="C5651" s="6" t="s">
        <v>188</v>
      </c>
      <c r="D5651" s="6" t="s">
        <v>190</v>
      </c>
      <c r="E5651" s="6" t="s">
        <v>187</v>
      </c>
      <c r="F5651" s="34" t="n">
        <v>0.142621353268623</v>
      </c>
      <c r="G5651" s="34" t="n">
        <v>0.15668202764977</v>
      </c>
      <c r="H5651" s="34" t="n">
        <v>-0.0140606743811463</v>
      </c>
      <c r="I5651" s="34" t="n">
        <v>-0.0897401864914335</v>
      </c>
      <c r="J5651" s="35" t="n">
        <v>6.6</v>
      </c>
      <c r="K5651" s="6" t="n">
        <v>1</v>
      </c>
      <c r="L5651" s="35" t="n">
        <v>5.6</v>
      </c>
      <c r="M5651" s="6" t="str">
        <f aca="false">IF(I5651&lt;=0,"Below 0%",IF(I5651&lt;=0.05,"0-5%",IF(I5651&lt;=0.1,"5-10%",IF(I5651&lt;=0.2,"10-20%",IF(I5651&lt;=0.4,"20-40%","Above 40%")))))</f>
        <v>Below 0%</v>
      </c>
      <c r="N5651" s="6" t="str">
        <f aca="false">IF(AND(H5651&gt;=Summary!$B$25,I5651&gt;=Summary!$B$26,I5651&lt;=Summary!$B$27,J5651&gt;=Summary!$B$28,J5651&lt;=Summary!$B$29,F5651*J5651&gt;1),"Yes","No")</f>
        <v>No</v>
      </c>
    </row>
    <row r="5652" customFormat="false" ht="15" hidden="false" customHeight="false" outlineLevel="0" collapsed="false">
      <c r="A5652" s="6" t="s">
        <v>152</v>
      </c>
      <c r="B5652" s="45" t="n">
        <v>43233</v>
      </c>
      <c r="C5652" s="6" t="s">
        <v>188</v>
      </c>
      <c r="D5652" s="6" t="s">
        <v>190</v>
      </c>
      <c r="E5652" s="6" t="s">
        <v>174</v>
      </c>
      <c r="F5652" s="34" t="n">
        <v>0.211684435606003</v>
      </c>
      <c r="G5652" s="34" t="n">
        <v>0.235023041474654</v>
      </c>
      <c r="H5652" s="34" t="n">
        <v>-0.0233386058686516</v>
      </c>
      <c r="I5652" s="34" t="n">
        <v>-0.0993034798724978</v>
      </c>
      <c r="J5652" s="35" t="n">
        <v>4.4</v>
      </c>
      <c r="K5652" s="6" t="n">
        <v>0</v>
      </c>
      <c r="L5652" s="35" t="n">
        <v>-1</v>
      </c>
      <c r="M5652" s="6" t="str">
        <f aca="false">IF(I5652&lt;=0,"Below 0%",IF(I5652&lt;=0.05,"0-5%",IF(I5652&lt;=0.1,"5-10%",IF(I5652&lt;=0.2,"10-20%",IF(I5652&lt;=0.4,"20-40%","Above 40%")))))</f>
        <v>Below 0%</v>
      </c>
      <c r="N5652" s="6" t="str">
        <f aca="false">IF(AND(H5652&gt;=Summary!$B$25,I5652&gt;=Summary!$B$26,I5652&lt;=Summary!$B$27,J5652&gt;=Summary!$B$28,J5652&lt;=Summary!$B$29,F5652*J5652&gt;1),"Yes","No")</f>
        <v>No</v>
      </c>
    </row>
    <row r="5653" customFormat="false" ht="15" hidden="false" customHeight="false" outlineLevel="0" collapsed="false">
      <c r="A5653" s="6" t="s">
        <v>152</v>
      </c>
      <c r="B5653" s="45" t="n">
        <v>43233</v>
      </c>
      <c r="C5653" s="6" t="s">
        <v>188</v>
      </c>
      <c r="D5653" s="6" t="s">
        <v>190</v>
      </c>
      <c r="E5653" s="6" t="s">
        <v>177</v>
      </c>
      <c r="F5653" s="34" t="n">
        <v>0.645694196224213</v>
      </c>
      <c r="G5653" s="34" t="n">
        <v>0.608294930875576</v>
      </c>
      <c r="H5653" s="34" t="n">
        <v>0.0373992653486366</v>
      </c>
      <c r="I5653" s="34" t="n">
        <v>0.0614821256110163</v>
      </c>
      <c r="J5653" s="35" t="n">
        <v>1.7</v>
      </c>
      <c r="K5653" s="6" t="n">
        <v>0</v>
      </c>
      <c r="L5653" s="35" t="n">
        <v>-1</v>
      </c>
      <c r="M5653" s="6" t="str">
        <f aca="false">IF(I5653&lt;=0,"Below 0%",IF(I5653&lt;=0.05,"0-5%",IF(I5653&lt;=0.1,"5-10%",IF(I5653&lt;=0.2,"10-20%",IF(I5653&lt;=0.4,"20-40%","Above 40%")))))</f>
        <v>5-10%</v>
      </c>
      <c r="N5653" s="6" t="str">
        <f aca="false">IF(AND(H5653&gt;=Summary!$B$25,I5653&gt;=Summary!$B$26,I5653&lt;=Summary!$B$27,J5653&gt;=Summary!$B$28,J5653&lt;=Summary!$B$29,F5653*J5653&gt;1),"Yes","No")</f>
        <v>No</v>
      </c>
    </row>
    <row r="5654" customFormat="false" ht="15" hidden="false" customHeight="false" outlineLevel="0" collapsed="false">
      <c r="A5654" s="6" t="s">
        <v>152</v>
      </c>
      <c r="B5654" s="45" t="n">
        <v>43233</v>
      </c>
      <c r="C5654" s="6" t="s">
        <v>179</v>
      </c>
      <c r="D5654" s="6" t="s">
        <v>194</v>
      </c>
      <c r="E5654" s="6" t="s">
        <v>187</v>
      </c>
      <c r="F5654" s="34" t="n">
        <v>0.205162212252617</v>
      </c>
      <c r="G5654" s="34" t="n">
        <v>0.11220880777209</v>
      </c>
      <c r="H5654" s="34" t="n">
        <v>0.0929534044805266</v>
      </c>
      <c r="I5654" s="34" t="n">
        <v>0.828396685840618</v>
      </c>
      <c r="J5654" s="35" t="n">
        <v>9</v>
      </c>
      <c r="K5654" s="6" t="n">
        <v>0</v>
      </c>
      <c r="L5654" s="35" t="n">
        <v>-1</v>
      </c>
      <c r="M5654" s="6" t="str">
        <f aca="false">IF(I5654&lt;=0,"Below 0%",IF(I5654&lt;=0.05,"0-5%",IF(I5654&lt;=0.1,"5-10%",IF(I5654&lt;=0.2,"10-20%",IF(I5654&lt;=0.4,"20-40%","Above 40%")))))</f>
        <v>Above 40%</v>
      </c>
      <c r="N5654" s="6" t="str">
        <f aca="false">IF(AND(H5654&gt;=Summary!$B$25,I5654&gt;=Summary!$B$26,I5654&lt;=Summary!$B$27,J5654&gt;=Summary!$B$28,J5654&lt;=Summary!$B$29,F5654*J5654&gt;1),"Yes","No")</f>
        <v>No</v>
      </c>
    </row>
    <row r="5655" customFormat="false" ht="15" hidden="false" customHeight="false" outlineLevel="0" collapsed="false">
      <c r="A5655" s="6" t="s">
        <v>152</v>
      </c>
      <c r="B5655" s="45" t="n">
        <v>43233</v>
      </c>
      <c r="C5655" s="6" t="s">
        <v>179</v>
      </c>
      <c r="D5655" s="6" t="s">
        <v>194</v>
      </c>
      <c r="E5655" s="6" t="s">
        <v>174</v>
      </c>
      <c r="F5655" s="34" t="n">
        <v>0.206377699971199</v>
      </c>
      <c r="G5655" s="34" t="n">
        <v>0.196093062125983</v>
      </c>
      <c r="H5655" s="34" t="n">
        <v>0.0102846378452159</v>
      </c>
      <c r="I5655" s="34" t="n">
        <v>0.0524477395258809</v>
      </c>
      <c r="J5655" s="35" t="n">
        <v>5.15</v>
      </c>
      <c r="K5655" s="6" t="n">
        <v>0</v>
      </c>
      <c r="L5655" s="35" t="n">
        <v>-1</v>
      </c>
      <c r="M5655" s="6" t="str">
        <f aca="false">IF(I5655&lt;=0,"Below 0%",IF(I5655&lt;=0.05,"0-5%",IF(I5655&lt;=0.1,"5-10%",IF(I5655&lt;=0.2,"10-20%",IF(I5655&lt;=0.4,"20-40%","Above 40%")))))</f>
        <v>5-10%</v>
      </c>
      <c r="N5655" s="6" t="str">
        <f aca="false">IF(AND(H5655&gt;=Summary!$B$25,I5655&gt;=Summary!$B$26,I5655&lt;=Summary!$B$27,J5655&gt;=Summary!$B$28,J5655&lt;=Summary!$B$29,F5655*J5655&gt;1),"Yes","No")</f>
        <v>No</v>
      </c>
    </row>
    <row r="5656" customFormat="false" ht="15" hidden="false" customHeight="false" outlineLevel="0" collapsed="false">
      <c r="A5656" s="6" t="s">
        <v>152</v>
      </c>
      <c r="B5656" s="45" t="n">
        <v>43233</v>
      </c>
      <c r="C5656" s="6" t="s">
        <v>179</v>
      </c>
      <c r="D5656" s="6" t="s">
        <v>194</v>
      </c>
      <c r="E5656" s="6" t="s">
        <v>177</v>
      </c>
      <c r="F5656" s="34" t="n">
        <v>0.588460087776184</v>
      </c>
      <c r="G5656" s="34" t="n">
        <v>0.691698130101927</v>
      </c>
      <c r="H5656" s="34" t="n">
        <v>-0.103238042325743</v>
      </c>
      <c r="I5656" s="34" t="n">
        <v>-0.149253030813499</v>
      </c>
      <c r="J5656" s="35" t="n">
        <v>1.46</v>
      </c>
      <c r="K5656" s="6" t="n">
        <v>1</v>
      </c>
      <c r="L5656" s="35" t="n">
        <v>0.46</v>
      </c>
      <c r="M5656" s="6" t="str">
        <f aca="false">IF(I5656&lt;=0,"Below 0%",IF(I5656&lt;=0.05,"0-5%",IF(I5656&lt;=0.1,"5-10%",IF(I5656&lt;=0.2,"10-20%",IF(I5656&lt;=0.4,"20-40%","Above 40%")))))</f>
        <v>Below 0%</v>
      </c>
      <c r="N5656" s="6" t="str">
        <f aca="false">IF(AND(H5656&gt;=Summary!$B$25,I5656&gt;=Summary!$B$26,I5656&lt;=Summary!$B$27,J5656&gt;=Summary!$B$28,J5656&lt;=Summary!$B$29,F5656*J5656&gt;1),"Yes","No")</f>
        <v>No</v>
      </c>
    </row>
    <row r="5657" customFormat="false" ht="15" hidden="false" customHeight="false" outlineLevel="0" collapsed="false">
      <c r="A5657" s="6" t="s">
        <v>152</v>
      </c>
      <c r="B5657" s="45" t="n">
        <v>43233</v>
      </c>
      <c r="C5657" s="6" t="s">
        <v>175</v>
      </c>
      <c r="D5657" s="6" t="s">
        <v>192</v>
      </c>
      <c r="E5657" s="6" t="s">
        <v>187</v>
      </c>
      <c r="F5657" s="34" t="n">
        <v>0.384635090827942</v>
      </c>
      <c r="G5657" s="34" t="n">
        <v>0.50945945945946</v>
      </c>
      <c r="H5657" s="34" t="n">
        <v>-0.124824368631518</v>
      </c>
      <c r="I5657" s="34" t="n">
        <v>-0.245013349568496</v>
      </c>
      <c r="J5657" s="35" t="n">
        <v>1.98</v>
      </c>
      <c r="K5657" s="6" t="n">
        <v>0</v>
      </c>
      <c r="L5657" s="35" t="n">
        <v>-1</v>
      </c>
      <c r="M5657" s="6" t="str">
        <f aca="false">IF(I5657&lt;=0,"Below 0%",IF(I5657&lt;=0.05,"0-5%",IF(I5657&lt;=0.1,"5-10%",IF(I5657&lt;=0.2,"10-20%",IF(I5657&lt;=0.4,"20-40%","Above 40%")))))</f>
        <v>Below 0%</v>
      </c>
      <c r="N5657" s="6" t="str">
        <f aca="false">IF(AND(H5657&gt;=Summary!$B$25,I5657&gt;=Summary!$B$26,I5657&lt;=Summary!$B$27,J5657&gt;=Summary!$B$28,J5657&lt;=Summary!$B$29,F5657*J5657&gt;1),"Yes","No")</f>
        <v>No</v>
      </c>
    </row>
    <row r="5658" customFormat="false" ht="15" hidden="false" customHeight="false" outlineLevel="0" collapsed="false">
      <c r="A5658" s="6" t="s">
        <v>152</v>
      </c>
      <c r="B5658" s="45" t="n">
        <v>43233</v>
      </c>
      <c r="C5658" s="6" t="s">
        <v>175</v>
      </c>
      <c r="D5658" s="6" t="s">
        <v>192</v>
      </c>
      <c r="E5658" s="6" t="s">
        <v>174</v>
      </c>
      <c r="F5658" s="34" t="n">
        <v>0.325985789299011</v>
      </c>
      <c r="G5658" s="34" t="n">
        <v>0.258648648648649</v>
      </c>
      <c r="H5658" s="34" t="n">
        <v>0.0673371406503626</v>
      </c>
      <c r="I5658" s="34" t="n">
        <v>0.260342132086041</v>
      </c>
      <c r="J5658" s="35" t="n">
        <v>3.9</v>
      </c>
      <c r="K5658" s="6" t="n">
        <v>0</v>
      </c>
      <c r="L5658" s="35" t="n">
        <v>-1</v>
      </c>
      <c r="M5658" s="6" t="str">
        <f aca="false">IF(I5658&lt;=0,"Below 0%",IF(I5658&lt;=0.05,"0-5%",IF(I5658&lt;=0.1,"5-10%",IF(I5658&lt;=0.2,"10-20%",IF(I5658&lt;=0.4,"20-40%","Above 40%")))))</f>
        <v>20-40%</v>
      </c>
      <c r="N5658" s="6" t="str">
        <f aca="false">IF(AND(H5658&gt;=Summary!$B$25,I5658&gt;=Summary!$B$26,I5658&lt;=Summary!$B$27,J5658&gt;=Summary!$B$28,J5658&lt;=Summary!$B$29,F5658*J5658&gt;1),"Yes","No")</f>
        <v>Yes</v>
      </c>
    </row>
    <row r="5659" customFormat="false" ht="15" hidden="false" customHeight="false" outlineLevel="0" collapsed="false">
      <c r="A5659" s="6" t="s">
        <v>152</v>
      </c>
      <c r="B5659" s="45" t="n">
        <v>43233</v>
      </c>
      <c r="C5659" s="6" t="s">
        <v>175</v>
      </c>
      <c r="D5659" s="6" t="s">
        <v>192</v>
      </c>
      <c r="E5659" s="6" t="s">
        <v>177</v>
      </c>
      <c r="F5659" s="34" t="n">
        <v>0.289379090070725</v>
      </c>
      <c r="G5659" s="34" t="n">
        <v>0.231891891891892</v>
      </c>
      <c r="H5659" s="34" t="n">
        <v>0.0574871981788326</v>
      </c>
      <c r="I5659" s="34" t="n">
        <v>0.247905166971656</v>
      </c>
      <c r="J5659" s="35" t="n">
        <v>4.35</v>
      </c>
      <c r="K5659" s="6" t="n">
        <v>1</v>
      </c>
      <c r="L5659" s="35" t="n">
        <v>3.35</v>
      </c>
      <c r="M5659" s="6" t="str">
        <f aca="false">IF(I5659&lt;=0,"Below 0%",IF(I5659&lt;=0.05,"0-5%",IF(I5659&lt;=0.1,"5-10%",IF(I5659&lt;=0.2,"10-20%",IF(I5659&lt;=0.4,"20-40%","Above 40%")))))</f>
        <v>20-40%</v>
      </c>
      <c r="N5659" s="6" t="str">
        <f aca="false">IF(AND(H5659&gt;=Summary!$B$25,I5659&gt;=Summary!$B$26,I5659&lt;=Summary!$B$27,J5659&gt;=Summary!$B$28,J5659&lt;=Summary!$B$29,F5659*J5659&gt;1),"Yes","No")</f>
        <v>Yes</v>
      </c>
    </row>
    <row r="5660" customFormat="false" ht="15" hidden="false" customHeight="false" outlineLevel="0" collapsed="false">
      <c r="A5660" s="6" t="s">
        <v>152</v>
      </c>
      <c r="B5660" s="45" t="n">
        <v>43233</v>
      </c>
      <c r="C5660" s="6" t="s">
        <v>181</v>
      </c>
      <c r="D5660" s="6" t="s">
        <v>195</v>
      </c>
      <c r="E5660" s="6" t="s">
        <v>187</v>
      </c>
      <c r="F5660" s="34" t="n">
        <v>0.739837288856506</v>
      </c>
      <c r="G5660" s="34" t="n">
        <v>0.743731406714832</v>
      </c>
      <c r="H5660" s="34" t="n">
        <v>-0.00389411785832572</v>
      </c>
      <c r="I5660" s="34" t="n">
        <v>-0.00523591961179448</v>
      </c>
      <c r="J5660" s="35" t="n">
        <v>1.35</v>
      </c>
      <c r="K5660" s="6" t="n">
        <v>1</v>
      </c>
      <c r="L5660" s="35" t="n">
        <v>0.35</v>
      </c>
      <c r="M5660" s="6" t="str">
        <f aca="false">IF(I5660&lt;=0,"Below 0%",IF(I5660&lt;=0.05,"0-5%",IF(I5660&lt;=0.1,"5-10%",IF(I5660&lt;=0.2,"10-20%",IF(I5660&lt;=0.4,"20-40%","Above 40%")))))</f>
        <v>Below 0%</v>
      </c>
      <c r="N5660" s="6" t="str">
        <f aca="false">IF(AND(H5660&gt;=Summary!$B$25,I5660&gt;=Summary!$B$26,I5660&lt;=Summary!$B$27,J5660&gt;=Summary!$B$28,J5660&lt;=Summary!$B$29,F5660*J5660&gt;1),"Yes","No")</f>
        <v>No</v>
      </c>
    </row>
    <row r="5661" customFormat="false" ht="15" hidden="false" customHeight="false" outlineLevel="0" collapsed="false">
      <c r="A5661" s="6" t="s">
        <v>152</v>
      </c>
      <c r="B5661" s="45" t="n">
        <v>43233</v>
      </c>
      <c r="C5661" s="6" t="s">
        <v>181</v>
      </c>
      <c r="D5661" s="6" t="s">
        <v>195</v>
      </c>
      <c r="E5661" s="6" t="s">
        <v>174</v>
      </c>
      <c r="F5661" s="34" t="n">
        <v>0.173838138580322</v>
      </c>
      <c r="G5661" s="34" t="n">
        <v>0.160645983850404</v>
      </c>
      <c r="H5661" s="34" t="n">
        <v>0.0131921547299185</v>
      </c>
      <c r="I5661" s="34" t="n">
        <v>0.0821194181997309</v>
      </c>
      <c r="J5661" s="35" t="n">
        <v>6.25</v>
      </c>
      <c r="K5661" s="6" t="n">
        <v>0</v>
      </c>
      <c r="L5661" s="35" t="n">
        <v>-1</v>
      </c>
      <c r="M5661" s="6" t="str">
        <f aca="false">IF(I5661&lt;=0,"Below 0%",IF(I5661&lt;=0.05,"0-5%",IF(I5661&lt;=0.1,"5-10%",IF(I5661&lt;=0.2,"10-20%",IF(I5661&lt;=0.4,"20-40%","Above 40%")))))</f>
        <v>5-10%</v>
      </c>
      <c r="N5661" s="6" t="str">
        <f aca="false">IF(AND(H5661&gt;=Summary!$B$25,I5661&gt;=Summary!$B$26,I5661&lt;=Summary!$B$27,J5661&gt;=Summary!$B$28,J5661&lt;=Summary!$B$29,F5661*J5661&gt;1),"Yes","No")</f>
        <v>No</v>
      </c>
    </row>
    <row r="5662" customFormat="false" ht="15" hidden="false" customHeight="false" outlineLevel="0" collapsed="false">
      <c r="A5662" s="6" t="s">
        <v>152</v>
      </c>
      <c r="B5662" s="45" t="n">
        <v>43233</v>
      </c>
      <c r="C5662" s="6" t="s">
        <v>181</v>
      </c>
      <c r="D5662" s="6" t="s">
        <v>195</v>
      </c>
      <c r="E5662" s="6" t="s">
        <v>177</v>
      </c>
      <c r="F5662" s="34" t="n">
        <v>0.0863245353102684</v>
      </c>
      <c r="G5662" s="34" t="n">
        <v>0.0956226094347641</v>
      </c>
      <c r="H5662" s="34" t="n">
        <v>-0.00929807412449572</v>
      </c>
      <c r="I5662" s="34" t="n">
        <v>-0.097237192955282</v>
      </c>
      <c r="J5662" s="35" t="n">
        <v>10.5</v>
      </c>
      <c r="K5662" s="6" t="n">
        <v>0</v>
      </c>
      <c r="L5662" s="35" t="n">
        <v>-1</v>
      </c>
      <c r="M5662" s="6" t="str">
        <f aca="false">IF(I5662&lt;=0,"Below 0%",IF(I5662&lt;=0.05,"0-5%",IF(I5662&lt;=0.1,"5-10%",IF(I5662&lt;=0.2,"10-20%",IF(I5662&lt;=0.4,"20-40%","Above 40%")))))</f>
        <v>Below 0%</v>
      </c>
      <c r="N5662" s="6" t="str">
        <f aca="false">IF(AND(H5662&gt;=Summary!$B$25,I5662&gt;=Summary!$B$26,I5662&lt;=Summary!$B$27,J5662&gt;=Summary!$B$28,J5662&lt;=Summary!$B$29,F5662*J5662&gt;1),"Yes","No")</f>
        <v>No</v>
      </c>
    </row>
    <row r="5663" customFormat="false" ht="15" hidden="false" customHeight="false" outlineLevel="0" collapsed="false">
      <c r="A5663" s="6" t="s">
        <v>152</v>
      </c>
      <c r="B5663" s="45" t="n">
        <v>43233</v>
      </c>
      <c r="C5663" s="6" t="s">
        <v>189</v>
      </c>
      <c r="D5663" s="6" t="s">
        <v>173</v>
      </c>
      <c r="E5663" s="6" t="s">
        <v>187</v>
      </c>
      <c r="F5663" s="34" t="n">
        <v>0.343053549528122</v>
      </c>
      <c r="G5663" s="34" t="n">
        <v>0.406625953209514</v>
      </c>
      <c r="H5663" s="34" t="n">
        <v>-0.0635724036813916</v>
      </c>
      <c r="I5663" s="34" t="n">
        <v>-0.156341234934987</v>
      </c>
      <c r="J5663" s="35" t="n">
        <v>2.45</v>
      </c>
      <c r="K5663" s="6" t="n">
        <v>1</v>
      </c>
      <c r="L5663" s="35" t="n">
        <v>1.45</v>
      </c>
      <c r="M5663" s="6" t="str">
        <f aca="false">IF(I5663&lt;=0,"Below 0%",IF(I5663&lt;=0.05,"0-5%",IF(I5663&lt;=0.1,"5-10%",IF(I5663&lt;=0.2,"10-20%",IF(I5663&lt;=0.4,"20-40%","Above 40%")))))</f>
        <v>Below 0%</v>
      </c>
      <c r="N5663" s="6" t="str">
        <f aca="false">IF(AND(H5663&gt;=Summary!$B$25,I5663&gt;=Summary!$B$26,I5663&lt;=Summary!$B$27,J5663&gt;=Summary!$B$28,J5663&lt;=Summary!$B$29,F5663*J5663&gt;1),"Yes","No")</f>
        <v>No</v>
      </c>
    </row>
    <row r="5664" customFormat="false" ht="15" hidden="false" customHeight="false" outlineLevel="0" collapsed="false">
      <c r="A5664" s="6" t="s">
        <v>152</v>
      </c>
      <c r="B5664" s="45" t="n">
        <v>43233</v>
      </c>
      <c r="C5664" s="6" t="s">
        <v>189</v>
      </c>
      <c r="D5664" s="6" t="s">
        <v>173</v>
      </c>
      <c r="E5664" s="6" t="s">
        <v>174</v>
      </c>
      <c r="F5664" s="34" t="n">
        <v>0.336153447628021</v>
      </c>
      <c r="G5664" s="34" t="n">
        <v>0.283020904932758</v>
      </c>
      <c r="H5664" s="34" t="n">
        <v>0.0531325426952632</v>
      </c>
      <c r="I5664" s="34" t="n">
        <v>0.187733632990421</v>
      </c>
      <c r="J5664" s="35" t="n">
        <v>3.52</v>
      </c>
      <c r="K5664" s="6" t="n">
        <v>0</v>
      </c>
      <c r="L5664" s="35" t="n">
        <v>-1</v>
      </c>
      <c r="M5664" s="6" t="str">
        <f aca="false">IF(I5664&lt;=0,"Below 0%",IF(I5664&lt;=0.05,"0-5%",IF(I5664&lt;=0.1,"5-10%",IF(I5664&lt;=0.2,"10-20%",IF(I5664&lt;=0.4,"20-40%","Above 40%")))))</f>
        <v>10-20%</v>
      </c>
      <c r="N5664" s="6" t="str">
        <f aca="false">IF(AND(H5664&gt;=Summary!$B$25,I5664&gt;=Summary!$B$26,I5664&lt;=Summary!$B$27,J5664&gt;=Summary!$B$28,J5664&lt;=Summary!$B$29,F5664*J5664&gt;1),"Yes","No")</f>
        <v>Yes</v>
      </c>
    </row>
    <row r="5665" customFormat="false" ht="15" hidden="false" customHeight="false" outlineLevel="0" collapsed="false">
      <c r="A5665" s="6" t="s">
        <v>152</v>
      </c>
      <c r="B5665" s="45" t="n">
        <v>43233</v>
      </c>
      <c r="C5665" s="6" t="s">
        <v>189</v>
      </c>
      <c r="D5665" s="6" t="s">
        <v>173</v>
      </c>
      <c r="E5665" s="6" t="s">
        <v>177</v>
      </c>
      <c r="F5665" s="34" t="n">
        <v>0.320793002843857</v>
      </c>
      <c r="G5665" s="34" t="n">
        <v>0.310353141857728</v>
      </c>
      <c r="H5665" s="34" t="n">
        <v>0.0104398609861284</v>
      </c>
      <c r="I5665" s="34" t="n">
        <v>0.0336386508724766</v>
      </c>
      <c r="J5665" s="35" t="n">
        <v>3.21</v>
      </c>
      <c r="K5665" s="6" t="n">
        <v>0</v>
      </c>
      <c r="L5665" s="35" t="n">
        <v>-1</v>
      </c>
      <c r="M5665" s="6" t="str">
        <f aca="false">IF(I5665&lt;=0,"Below 0%",IF(I5665&lt;=0.05,"0-5%",IF(I5665&lt;=0.1,"5-10%",IF(I5665&lt;=0.2,"10-20%",IF(I5665&lt;=0.4,"20-40%","Above 40%")))))</f>
        <v>0-5%</v>
      </c>
      <c r="N5665" s="6" t="str">
        <f aca="false">IF(AND(H5665&gt;=Summary!$B$25,I5665&gt;=Summary!$B$26,I5665&lt;=Summary!$B$27,J5665&gt;=Summary!$B$28,J5665&lt;=Summary!$B$29,F5665*J5665&gt;1),"Yes","No")</f>
        <v>No</v>
      </c>
    </row>
    <row r="5666" customFormat="false" ht="15" hidden="false" customHeight="false" outlineLevel="0" collapsed="false">
      <c r="A5666" s="6" t="s">
        <v>153</v>
      </c>
      <c r="B5666" s="45" t="n">
        <v>43322</v>
      </c>
      <c r="C5666" s="6" t="s">
        <v>176</v>
      </c>
      <c r="D5666" s="6" t="s">
        <v>195</v>
      </c>
      <c r="E5666" s="6" t="s">
        <v>187</v>
      </c>
      <c r="F5666" s="34" t="n">
        <v>0.62959486246109</v>
      </c>
      <c r="G5666" s="34" t="n">
        <v>0.63302752293578</v>
      </c>
      <c r="H5666" s="34" t="n">
        <v>-0.00343266047468982</v>
      </c>
      <c r="I5666" s="34" t="n">
        <v>-0.00542260857595933</v>
      </c>
      <c r="J5666" s="35" t="n">
        <v>1.6</v>
      </c>
      <c r="K5666" s="6" t="n">
        <v>1</v>
      </c>
      <c r="L5666" s="35" t="n">
        <v>0.6</v>
      </c>
      <c r="M5666" s="6" t="str">
        <f aca="false">IF(I5666&lt;=0,"Below 0%",IF(I5666&lt;=0.05,"0-5%",IF(I5666&lt;=0.1,"5-10%",IF(I5666&lt;=0.2,"10-20%",IF(I5666&lt;=0.4,"20-40%","Above 40%")))))</f>
        <v>Below 0%</v>
      </c>
      <c r="N5666" s="6" t="str">
        <f aca="false">IF(AND(H5666&gt;=Summary!$B$25,I5666&gt;=Summary!$B$26,I5666&lt;=Summary!$B$27,J5666&gt;=Summary!$B$28,J5666&lt;=Summary!$B$29,F5666*J5666&gt;1),"Yes","No")</f>
        <v>No</v>
      </c>
    </row>
    <row r="5667" customFormat="false" ht="15" hidden="false" customHeight="false" outlineLevel="0" collapsed="false">
      <c r="A5667" s="6" t="s">
        <v>153</v>
      </c>
      <c r="B5667" s="45" t="n">
        <v>43322</v>
      </c>
      <c r="C5667" s="6" t="s">
        <v>176</v>
      </c>
      <c r="D5667" s="6" t="s">
        <v>195</v>
      </c>
      <c r="E5667" s="6" t="s">
        <v>174</v>
      </c>
      <c r="F5667" s="34" t="n">
        <v>0.251396089792252</v>
      </c>
      <c r="G5667" s="34" t="n">
        <v>0.241153342070773</v>
      </c>
      <c r="H5667" s="34" t="n">
        <v>0.0102427477214783</v>
      </c>
      <c r="I5667" s="34" t="n">
        <v>0.0424740027798258</v>
      </c>
      <c r="J5667" s="35" t="n">
        <v>4.2</v>
      </c>
      <c r="K5667" s="6" t="n">
        <v>0</v>
      </c>
      <c r="L5667" s="35" t="n">
        <v>-1</v>
      </c>
      <c r="M5667" s="6" t="str">
        <f aca="false">IF(I5667&lt;=0,"Below 0%",IF(I5667&lt;=0.05,"0-5%",IF(I5667&lt;=0.1,"5-10%",IF(I5667&lt;=0.2,"10-20%",IF(I5667&lt;=0.4,"20-40%","Above 40%")))))</f>
        <v>0-5%</v>
      </c>
      <c r="N5667" s="6" t="str">
        <f aca="false">IF(AND(H5667&gt;=Summary!$B$25,I5667&gt;=Summary!$B$26,I5667&lt;=Summary!$B$27,J5667&gt;=Summary!$B$28,J5667&lt;=Summary!$B$29,F5667*J5667&gt;1),"Yes","No")</f>
        <v>No</v>
      </c>
    </row>
    <row r="5668" customFormat="false" ht="15" hidden="false" customHeight="false" outlineLevel="0" collapsed="false">
      <c r="A5668" s="6" t="s">
        <v>153</v>
      </c>
      <c r="B5668" s="45" t="n">
        <v>43322</v>
      </c>
      <c r="C5668" s="6" t="s">
        <v>176</v>
      </c>
      <c r="D5668" s="6" t="s">
        <v>195</v>
      </c>
      <c r="E5668" s="6" t="s">
        <v>177</v>
      </c>
      <c r="F5668" s="34" t="n">
        <v>0.11900906264782</v>
      </c>
      <c r="G5668" s="34" t="n">
        <v>0.125819134993447</v>
      </c>
      <c r="H5668" s="34" t="n">
        <v>-0.00681007234562739</v>
      </c>
      <c r="I5668" s="34" t="n">
        <v>-0.0541258874970176</v>
      </c>
      <c r="J5668" s="35" t="n">
        <v>8.05</v>
      </c>
      <c r="K5668" s="6" t="n">
        <v>0</v>
      </c>
      <c r="L5668" s="35" t="n">
        <v>-1</v>
      </c>
      <c r="M5668" s="6" t="str">
        <f aca="false">IF(I5668&lt;=0,"Below 0%",IF(I5668&lt;=0.05,"0-5%",IF(I5668&lt;=0.1,"5-10%",IF(I5668&lt;=0.2,"10-20%",IF(I5668&lt;=0.4,"20-40%","Above 40%")))))</f>
        <v>Below 0%</v>
      </c>
      <c r="N5668" s="6" t="str">
        <f aca="false">IF(AND(H5668&gt;=Summary!$B$25,I5668&gt;=Summary!$B$26,I5668&lt;=Summary!$B$27,J5668&gt;=Summary!$B$28,J5668&lt;=Summary!$B$29,F5668*J5668&gt;1),"Yes","No")</f>
        <v>No</v>
      </c>
    </row>
    <row r="5669" customFormat="false" ht="15" hidden="false" customHeight="false" outlineLevel="0" collapsed="false">
      <c r="A5669" s="6" t="s">
        <v>153</v>
      </c>
      <c r="B5669" s="45" t="n">
        <v>43323</v>
      </c>
      <c r="C5669" s="6" t="s">
        <v>199</v>
      </c>
      <c r="D5669" s="6" t="s">
        <v>193</v>
      </c>
      <c r="E5669" s="6" t="s">
        <v>187</v>
      </c>
      <c r="F5669" s="34" t="n">
        <v>0.353574991226196</v>
      </c>
      <c r="G5669" s="34" t="n">
        <v>0.519067578195185</v>
      </c>
      <c r="H5669" s="34" t="n">
        <v>-0.165492586968989</v>
      </c>
      <c r="I5669" s="34" t="n">
        <v>-0.31882666905225</v>
      </c>
      <c r="J5669" s="35" t="n">
        <v>1.93</v>
      </c>
      <c r="K5669" s="6" t="n">
        <v>1</v>
      </c>
      <c r="L5669" s="35" t="n">
        <v>0.93</v>
      </c>
      <c r="M5669" s="6" t="str">
        <f aca="false">IF(I5669&lt;=0,"Below 0%",IF(I5669&lt;=0.05,"0-5%",IF(I5669&lt;=0.1,"5-10%",IF(I5669&lt;=0.2,"10-20%",IF(I5669&lt;=0.4,"20-40%","Above 40%")))))</f>
        <v>Below 0%</v>
      </c>
      <c r="N5669" s="6" t="str">
        <f aca="false">IF(AND(H5669&gt;=Summary!$B$25,I5669&gt;=Summary!$B$26,I5669&lt;=Summary!$B$27,J5669&gt;=Summary!$B$28,J5669&lt;=Summary!$B$29,F5669*J5669&gt;1),"Yes","No")</f>
        <v>No</v>
      </c>
    </row>
    <row r="5670" customFormat="false" ht="15" hidden="false" customHeight="false" outlineLevel="0" collapsed="false">
      <c r="A5670" s="6" t="s">
        <v>153</v>
      </c>
      <c r="B5670" s="45" t="n">
        <v>43323</v>
      </c>
      <c r="C5670" s="6" t="s">
        <v>199</v>
      </c>
      <c r="D5670" s="6" t="s">
        <v>193</v>
      </c>
      <c r="E5670" s="6" t="s">
        <v>174</v>
      </c>
      <c r="F5670" s="34" t="n">
        <v>0.304708182811737</v>
      </c>
      <c r="G5670" s="34" t="n">
        <v>0.270027068980245</v>
      </c>
      <c r="H5670" s="34" t="n">
        <v>0.0346811138314925</v>
      </c>
      <c r="I5670" s="34" t="n">
        <v>0.128435693363874</v>
      </c>
      <c r="J5670" s="35" t="n">
        <v>3.71</v>
      </c>
      <c r="K5670" s="6" t="n">
        <v>0</v>
      </c>
      <c r="L5670" s="35" t="n">
        <v>-1</v>
      </c>
      <c r="M5670" s="6" t="str">
        <f aca="false">IF(I5670&lt;=0,"Below 0%",IF(I5670&lt;=0.05,"0-5%",IF(I5670&lt;=0.1,"5-10%",IF(I5670&lt;=0.2,"10-20%",IF(I5670&lt;=0.4,"20-40%","Above 40%")))))</f>
        <v>10-20%</v>
      </c>
      <c r="N5670" s="6" t="str">
        <f aca="false">IF(AND(H5670&gt;=Summary!$B$25,I5670&gt;=Summary!$B$26,I5670&lt;=Summary!$B$27,J5670&gt;=Summary!$B$28,J5670&lt;=Summary!$B$29,F5670*J5670&gt;1),"Yes","No")</f>
        <v>Yes</v>
      </c>
    </row>
    <row r="5671" customFormat="false" ht="15" hidden="false" customHeight="false" outlineLevel="0" collapsed="false">
      <c r="A5671" s="6" t="s">
        <v>153</v>
      </c>
      <c r="B5671" s="45" t="n">
        <v>43323</v>
      </c>
      <c r="C5671" s="6" t="s">
        <v>199</v>
      </c>
      <c r="D5671" s="6" t="s">
        <v>193</v>
      </c>
      <c r="E5671" s="6" t="s">
        <v>177</v>
      </c>
      <c r="F5671" s="34" t="n">
        <v>0.341716796159744</v>
      </c>
      <c r="G5671" s="34" t="n">
        <v>0.21090535282457</v>
      </c>
      <c r="H5671" s="34" t="n">
        <v>0.130811443335174</v>
      </c>
      <c r="I5671" s="34" t="n">
        <v>0.620237663877514</v>
      </c>
      <c r="J5671" s="35" t="n">
        <v>4.75</v>
      </c>
      <c r="K5671" s="6" t="n">
        <v>0</v>
      </c>
      <c r="L5671" s="35" t="n">
        <v>-1</v>
      </c>
      <c r="M5671" s="6" t="str">
        <f aca="false">IF(I5671&lt;=0,"Below 0%",IF(I5671&lt;=0.05,"0-5%",IF(I5671&lt;=0.1,"5-10%",IF(I5671&lt;=0.2,"10-20%",IF(I5671&lt;=0.4,"20-40%","Above 40%")))))</f>
        <v>Above 40%</v>
      </c>
      <c r="N5671" s="6" t="str">
        <f aca="false">IF(AND(H5671&gt;=Summary!$B$25,I5671&gt;=Summary!$B$26,I5671&lt;=Summary!$B$27,J5671&gt;=Summary!$B$28,J5671&lt;=Summary!$B$29,F5671*J5671&gt;1),"Yes","No")</f>
        <v>No</v>
      </c>
    </row>
    <row r="5672" customFormat="false" ht="15" hidden="false" customHeight="false" outlineLevel="0" collapsed="false">
      <c r="A5672" s="6" t="s">
        <v>153</v>
      </c>
      <c r="B5672" s="45" t="n">
        <v>43323</v>
      </c>
      <c r="C5672" s="6" t="s">
        <v>184</v>
      </c>
      <c r="D5672" s="6" t="s">
        <v>180</v>
      </c>
      <c r="E5672" s="6" t="s">
        <v>187</v>
      </c>
      <c r="F5672" s="34" t="n">
        <v>0.306834518909454</v>
      </c>
      <c r="G5672" s="34" t="n">
        <v>0.384993760963524</v>
      </c>
      <c r="H5672" s="34" t="n">
        <v>-0.0781592420540699</v>
      </c>
      <c r="I5672" s="34" t="n">
        <v>-0.203014308227907</v>
      </c>
      <c r="J5672" s="35" t="n">
        <v>2.6</v>
      </c>
      <c r="K5672" s="6" t="n">
        <v>0</v>
      </c>
      <c r="L5672" s="35" t="n">
        <v>-1</v>
      </c>
      <c r="M5672" s="6" t="str">
        <f aca="false">IF(I5672&lt;=0,"Below 0%",IF(I5672&lt;=0.05,"0-5%",IF(I5672&lt;=0.1,"5-10%",IF(I5672&lt;=0.2,"10-20%",IF(I5672&lt;=0.4,"20-40%","Above 40%")))))</f>
        <v>Below 0%</v>
      </c>
      <c r="N5672" s="6" t="str">
        <f aca="false">IF(AND(H5672&gt;=Summary!$B$25,I5672&gt;=Summary!$B$26,I5672&lt;=Summary!$B$27,J5672&gt;=Summary!$B$28,J5672&lt;=Summary!$B$29,F5672*J5672&gt;1),"Yes","No")</f>
        <v>No</v>
      </c>
    </row>
    <row r="5673" customFormat="false" ht="15" hidden="false" customHeight="false" outlineLevel="0" collapsed="false">
      <c r="A5673" s="6" t="s">
        <v>153</v>
      </c>
      <c r="B5673" s="45" t="n">
        <v>43323</v>
      </c>
      <c r="C5673" s="6" t="s">
        <v>184</v>
      </c>
      <c r="D5673" s="6" t="s">
        <v>180</v>
      </c>
      <c r="E5673" s="6" t="s">
        <v>174</v>
      </c>
      <c r="F5673" s="34" t="n">
        <v>0.313233107328415</v>
      </c>
      <c r="G5673" s="34" t="n">
        <v>0.286814836247898</v>
      </c>
      <c r="H5673" s="34" t="n">
        <v>0.0264182710805172</v>
      </c>
      <c r="I5673" s="34" t="n">
        <v>0.0921091510680554</v>
      </c>
      <c r="J5673" s="35" t="n">
        <v>3.49</v>
      </c>
      <c r="K5673" s="6" t="n">
        <v>0</v>
      </c>
      <c r="L5673" s="35" t="n">
        <v>-1</v>
      </c>
      <c r="M5673" s="6" t="str">
        <f aca="false">IF(I5673&lt;=0,"Below 0%",IF(I5673&lt;=0.05,"0-5%",IF(I5673&lt;=0.1,"5-10%",IF(I5673&lt;=0.2,"10-20%",IF(I5673&lt;=0.4,"20-40%","Above 40%")))))</f>
        <v>5-10%</v>
      </c>
      <c r="N5673" s="6" t="str">
        <f aca="false">IF(AND(H5673&gt;=Summary!$B$25,I5673&gt;=Summary!$B$26,I5673&lt;=Summary!$B$27,J5673&gt;=Summary!$B$28,J5673&lt;=Summary!$B$29,F5673*J5673&gt;1),"Yes","No")</f>
        <v>No</v>
      </c>
    </row>
    <row r="5674" customFormat="false" ht="15" hidden="false" customHeight="false" outlineLevel="0" collapsed="false">
      <c r="A5674" s="6" t="s">
        <v>153</v>
      </c>
      <c r="B5674" s="45" t="n">
        <v>43323</v>
      </c>
      <c r="C5674" s="6" t="s">
        <v>184</v>
      </c>
      <c r="D5674" s="6" t="s">
        <v>180</v>
      </c>
      <c r="E5674" s="6" t="s">
        <v>177</v>
      </c>
      <c r="F5674" s="34" t="n">
        <v>0.379932343959808</v>
      </c>
      <c r="G5674" s="34" t="n">
        <v>0.328191402788578</v>
      </c>
      <c r="H5674" s="34" t="n">
        <v>0.0517409411712303</v>
      </c>
      <c r="I5674" s="34" t="n">
        <v>0.157654773195147</v>
      </c>
      <c r="J5674" s="35" t="n">
        <v>3.05</v>
      </c>
      <c r="K5674" s="6" t="n">
        <v>1</v>
      </c>
      <c r="L5674" s="35" t="n">
        <v>2.05</v>
      </c>
      <c r="M5674" s="6" t="str">
        <f aca="false">IF(I5674&lt;=0,"Below 0%",IF(I5674&lt;=0.05,"0-5%",IF(I5674&lt;=0.1,"5-10%",IF(I5674&lt;=0.2,"10-20%",IF(I5674&lt;=0.4,"20-40%","Above 40%")))))</f>
        <v>10-20%</v>
      </c>
      <c r="N5674" s="6" t="str">
        <f aca="false">IF(AND(H5674&gt;=Summary!$B$25,I5674&gt;=Summary!$B$26,I5674&lt;=Summary!$B$27,J5674&gt;=Summary!$B$28,J5674&lt;=Summary!$B$29,F5674*J5674&gt;1),"Yes","No")</f>
        <v>Yes</v>
      </c>
    </row>
    <row r="5675" customFormat="false" ht="15" hidden="false" customHeight="false" outlineLevel="0" collapsed="false">
      <c r="A5675" s="6" t="s">
        <v>153</v>
      </c>
      <c r="B5675" s="45" t="n">
        <v>43323</v>
      </c>
      <c r="C5675" s="6" t="s">
        <v>202</v>
      </c>
      <c r="D5675" s="6" t="s">
        <v>190</v>
      </c>
      <c r="E5675" s="6" t="s">
        <v>187</v>
      </c>
      <c r="F5675" s="34" t="n">
        <v>0.180471584200859</v>
      </c>
      <c r="G5675" s="34" t="n">
        <v>0.146852523654163</v>
      </c>
      <c r="H5675" s="34" t="n">
        <v>0.0336190605466956</v>
      </c>
      <c r="I5675" s="34" t="n">
        <v>0.228930764757358</v>
      </c>
      <c r="J5675" s="35" t="n">
        <v>6.85</v>
      </c>
      <c r="K5675" s="6" t="n">
        <v>0</v>
      </c>
      <c r="L5675" s="35" t="n">
        <v>-1</v>
      </c>
      <c r="M5675" s="6" t="str">
        <f aca="false">IF(I5675&lt;=0,"Below 0%",IF(I5675&lt;=0.05,"0-5%",IF(I5675&lt;=0.1,"5-10%",IF(I5675&lt;=0.2,"10-20%",IF(I5675&lt;=0.4,"20-40%","Above 40%")))))</f>
        <v>20-40%</v>
      </c>
      <c r="N5675" s="6" t="str">
        <f aca="false">IF(AND(H5675&gt;=Summary!$B$25,I5675&gt;=Summary!$B$26,I5675&lt;=Summary!$B$27,J5675&gt;=Summary!$B$28,J5675&lt;=Summary!$B$29,F5675*J5675&gt;1),"Yes","No")</f>
        <v>No</v>
      </c>
    </row>
    <row r="5676" customFormat="false" ht="15" hidden="false" customHeight="false" outlineLevel="0" collapsed="false">
      <c r="A5676" s="6" t="s">
        <v>153</v>
      </c>
      <c r="B5676" s="45" t="n">
        <v>43323</v>
      </c>
      <c r="C5676" s="6" t="s">
        <v>202</v>
      </c>
      <c r="D5676" s="6" t="s">
        <v>190</v>
      </c>
      <c r="E5676" s="6" t="s">
        <v>174</v>
      </c>
      <c r="F5676" s="34" t="n">
        <v>0.335623174905777</v>
      </c>
      <c r="G5676" s="34" t="n">
        <v>0.247159652833174</v>
      </c>
      <c r="H5676" s="34" t="n">
        <v>0.0884635220726027</v>
      </c>
      <c r="I5676" s="34" t="n">
        <v>0.357920562917739</v>
      </c>
      <c r="J5676" s="35" t="n">
        <v>4.07</v>
      </c>
      <c r="K5676" s="6" t="n">
        <v>0</v>
      </c>
      <c r="L5676" s="35" t="n">
        <v>-1</v>
      </c>
      <c r="M5676" s="6" t="str">
        <f aca="false">IF(I5676&lt;=0,"Below 0%",IF(I5676&lt;=0.05,"0-5%",IF(I5676&lt;=0.1,"5-10%",IF(I5676&lt;=0.2,"10-20%",IF(I5676&lt;=0.4,"20-40%","Above 40%")))))</f>
        <v>20-40%</v>
      </c>
      <c r="N5676" s="6" t="str">
        <f aca="false">IF(AND(H5676&gt;=Summary!$B$25,I5676&gt;=Summary!$B$26,I5676&lt;=Summary!$B$27,J5676&gt;=Summary!$B$28,J5676&lt;=Summary!$B$29,F5676*J5676&gt;1),"Yes","No")</f>
        <v>Yes</v>
      </c>
    </row>
    <row r="5677" customFormat="false" ht="15" hidden="false" customHeight="false" outlineLevel="0" collapsed="false">
      <c r="A5677" s="6" t="s">
        <v>153</v>
      </c>
      <c r="B5677" s="45" t="n">
        <v>43323</v>
      </c>
      <c r="C5677" s="6" t="s">
        <v>202</v>
      </c>
      <c r="D5677" s="6" t="s">
        <v>190</v>
      </c>
      <c r="E5677" s="6" t="s">
        <v>177</v>
      </c>
      <c r="F5677" s="34" t="n">
        <v>0.483905255794525</v>
      </c>
      <c r="G5677" s="34" t="n">
        <v>0.605987823512662</v>
      </c>
      <c r="H5677" s="34" t="n">
        <v>-0.122082567718137</v>
      </c>
      <c r="I5677" s="34" t="n">
        <v>-0.201460430360588</v>
      </c>
      <c r="J5677" s="35" t="n">
        <v>1.66</v>
      </c>
      <c r="K5677" s="6" t="n">
        <v>1</v>
      </c>
      <c r="L5677" s="35" t="n">
        <v>0.66</v>
      </c>
      <c r="M5677" s="6" t="str">
        <f aca="false">IF(I5677&lt;=0,"Below 0%",IF(I5677&lt;=0.05,"0-5%",IF(I5677&lt;=0.1,"5-10%",IF(I5677&lt;=0.2,"10-20%",IF(I5677&lt;=0.4,"20-40%","Above 40%")))))</f>
        <v>Below 0%</v>
      </c>
      <c r="N5677" s="6" t="str">
        <f aca="false">IF(AND(H5677&gt;=Summary!$B$25,I5677&gt;=Summary!$B$26,I5677&lt;=Summary!$B$27,J5677&gt;=Summary!$B$28,J5677&lt;=Summary!$B$29,F5677*J5677&gt;1),"Yes","No")</f>
        <v>No</v>
      </c>
    </row>
    <row r="5678" customFormat="false" ht="15" hidden="false" customHeight="false" outlineLevel="0" collapsed="false">
      <c r="A5678" s="6" t="s">
        <v>153</v>
      </c>
      <c r="B5678" s="45" t="n">
        <v>43323</v>
      </c>
      <c r="C5678" s="6" t="s">
        <v>188</v>
      </c>
      <c r="D5678" s="6" t="s">
        <v>181</v>
      </c>
      <c r="E5678" s="6" t="s">
        <v>187</v>
      </c>
      <c r="F5678" s="34" t="n">
        <v>0.165115088224411</v>
      </c>
      <c r="G5678" s="34" t="n">
        <v>0.249080970074345</v>
      </c>
      <c r="H5678" s="34" t="n">
        <v>-0.0839658818499341</v>
      </c>
      <c r="I5678" s="34" t="n">
        <v>-0.337102757488347</v>
      </c>
      <c r="J5678" s="35" t="n">
        <v>4.01</v>
      </c>
      <c r="K5678" s="6" t="n">
        <v>0</v>
      </c>
      <c r="L5678" s="35" t="n">
        <v>-1</v>
      </c>
      <c r="M5678" s="6" t="str">
        <f aca="false">IF(I5678&lt;=0,"Below 0%",IF(I5678&lt;=0.05,"0-5%",IF(I5678&lt;=0.1,"5-10%",IF(I5678&lt;=0.2,"10-20%",IF(I5678&lt;=0.4,"20-40%","Above 40%")))))</f>
        <v>Below 0%</v>
      </c>
      <c r="N5678" s="6" t="str">
        <f aca="false">IF(AND(H5678&gt;=Summary!$B$25,I5678&gt;=Summary!$B$26,I5678&lt;=Summary!$B$27,J5678&gt;=Summary!$B$28,J5678&lt;=Summary!$B$29,F5678*J5678&gt;1),"Yes","No")</f>
        <v>No</v>
      </c>
    </row>
    <row r="5679" customFormat="false" ht="15" hidden="false" customHeight="false" outlineLevel="0" collapsed="false">
      <c r="A5679" s="6" t="s">
        <v>153</v>
      </c>
      <c r="B5679" s="45" t="n">
        <v>43323</v>
      </c>
      <c r="C5679" s="6" t="s">
        <v>188</v>
      </c>
      <c r="D5679" s="6" t="s">
        <v>181</v>
      </c>
      <c r="E5679" s="6" t="s">
        <v>174</v>
      </c>
      <c r="F5679" s="34" t="n">
        <v>0.232711389660835</v>
      </c>
      <c r="G5679" s="34" t="n">
        <v>0.279780025209559</v>
      </c>
      <c r="H5679" s="34" t="n">
        <v>-0.0470686355487233</v>
      </c>
      <c r="I5679" s="34" t="n">
        <v>-0.168234438871997</v>
      </c>
      <c r="J5679" s="35" t="n">
        <v>3.57</v>
      </c>
      <c r="K5679" s="6" t="n">
        <v>0</v>
      </c>
      <c r="L5679" s="35" t="n">
        <v>-1</v>
      </c>
      <c r="M5679" s="6" t="str">
        <f aca="false">IF(I5679&lt;=0,"Below 0%",IF(I5679&lt;=0.05,"0-5%",IF(I5679&lt;=0.1,"5-10%",IF(I5679&lt;=0.2,"10-20%",IF(I5679&lt;=0.4,"20-40%","Above 40%")))))</f>
        <v>Below 0%</v>
      </c>
      <c r="N5679" s="6" t="str">
        <f aca="false">IF(AND(H5679&gt;=Summary!$B$25,I5679&gt;=Summary!$B$26,I5679&lt;=Summary!$B$27,J5679&gt;=Summary!$B$28,J5679&lt;=Summary!$B$29,F5679*J5679&gt;1),"Yes","No")</f>
        <v>No</v>
      </c>
    </row>
    <row r="5680" customFormat="false" ht="15" hidden="false" customHeight="false" outlineLevel="0" collapsed="false">
      <c r="A5680" s="6" t="s">
        <v>153</v>
      </c>
      <c r="B5680" s="45" t="n">
        <v>43323</v>
      </c>
      <c r="C5680" s="6" t="s">
        <v>188</v>
      </c>
      <c r="D5680" s="6" t="s">
        <v>181</v>
      </c>
      <c r="E5680" s="6" t="s">
        <v>177</v>
      </c>
      <c r="F5680" s="34" t="n">
        <v>0.602173566818237</v>
      </c>
      <c r="G5680" s="34" t="n">
        <v>0.471139004716096</v>
      </c>
      <c r="H5680" s="34" t="n">
        <v>0.131034562102141</v>
      </c>
      <c r="I5680" s="34" t="n">
        <v>0.278122933551429</v>
      </c>
      <c r="J5680" s="35" t="n">
        <v>2.12</v>
      </c>
      <c r="K5680" s="6" t="n">
        <v>1</v>
      </c>
      <c r="L5680" s="35" t="n">
        <v>1.12</v>
      </c>
      <c r="M5680" s="6" t="str">
        <f aca="false">IF(I5680&lt;=0,"Below 0%",IF(I5680&lt;=0.05,"0-5%",IF(I5680&lt;=0.1,"5-10%",IF(I5680&lt;=0.2,"10-20%",IF(I5680&lt;=0.4,"20-40%","Above 40%")))))</f>
        <v>20-40%</v>
      </c>
      <c r="N5680" s="6" t="str">
        <f aca="false">IF(AND(H5680&gt;=Summary!$B$25,I5680&gt;=Summary!$B$26,I5680&lt;=Summary!$B$27,J5680&gt;=Summary!$B$28,J5680&lt;=Summary!$B$29,F5680*J5680&gt;1),"Yes","No")</f>
        <v>Yes</v>
      </c>
    </row>
    <row r="5681" customFormat="false" ht="15" hidden="false" customHeight="false" outlineLevel="0" collapsed="false">
      <c r="A5681" s="6" t="s">
        <v>153</v>
      </c>
      <c r="B5681" s="45" t="n">
        <v>43323</v>
      </c>
      <c r="C5681" s="6" t="s">
        <v>198</v>
      </c>
      <c r="D5681" s="6" t="s">
        <v>201</v>
      </c>
      <c r="E5681" s="6" t="s">
        <v>187</v>
      </c>
      <c r="F5681" s="34" t="n">
        <v>0.561793148517609</v>
      </c>
      <c r="G5681" s="34" t="n">
        <v>0.403769372772936</v>
      </c>
      <c r="H5681" s="34" t="n">
        <v>0.158023775744673</v>
      </c>
      <c r="I5681" s="34" t="n">
        <v>0.391371377822505</v>
      </c>
      <c r="J5681" s="35" t="n">
        <v>2.48</v>
      </c>
      <c r="K5681" s="6" t="n">
        <v>1</v>
      </c>
      <c r="L5681" s="35" t="n">
        <v>1.48</v>
      </c>
      <c r="M5681" s="6" t="str">
        <f aca="false">IF(I5681&lt;=0,"Below 0%",IF(I5681&lt;=0.05,"0-5%",IF(I5681&lt;=0.1,"5-10%",IF(I5681&lt;=0.2,"10-20%",IF(I5681&lt;=0.4,"20-40%","Above 40%")))))</f>
        <v>20-40%</v>
      </c>
      <c r="N5681" s="6" t="str">
        <f aca="false">IF(AND(H5681&gt;=Summary!$B$25,I5681&gt;=Summary!$B$26,I5681&lt;=Summary!$B$27,J5681&gt;=Summary!$B$28,J5681&lt;=Summary!$B$29,F5681*J5681&gt;1),"Yes","No")</f>
        <v>Yes</v>
      </c>
    </row>
    <row r="5682" customFormat="false" ht="15" hidden="false" customHeight="false" outlineLevel="0" collapsed="false">
      <c r="A5682" s="6" t="s">
        <v>153</v>
      </c>
      <c r="B5682" s="45" t="n">
        <v>43323</v>
      </c>
      <c r="C5682" s="6" t="s">
        <v>198</v>
      </c>
      <c r="D5682" s="6" t="s">
        <v>201</v>
      </c>
      <c r="E5682" s="6" t="s">
        <v>174</v>
      </c>
      <c r="F5682" s="34" t="n">
        <v>0.180509209632874</v>
      </c>
      <c r="G5682" s="34" t="n">
        <v>0.303438801356631</v>
      </c>
      <c r="H5682" s="34" t="n">
        <v>-0.122929591723757</v>
      </c>
      <c r="I5682" s="34" t="n">
        <v>-0.405121530846276</v>
      </c>
      <c r="J5682" s="35" t="n">
        <v>3.3</v>
      </c>
      <c r="K5682" s="6" t="n">
        <v>0</v>
      </c>
      <c r="L5682" s="35" t="n">
        <v>-1</v>
      </c>
      <c r="M5682" s="6" t="str">
        <f aca="false">IF(I5682&lt;=0,"Below 0%",IF(I5682&lt;=0.05,"0-5%",IF(I5682&lt;=0.1,"5-10%",IF(I5682&lt;=0.2,"10-20%",IF(I5682&lt;=0.4,"20-40%","Above 40%")))))</f>
        <v>Below 0%</v>
      </c>
      <c r="N5682" s="6" t="str">
        <f aca="false">IF(AND(H5682&gt;=Summary!$B$25,I5682&gt;=Summary!$B$26,I5682&lt;=Summary!$B$27,J5682&gt;=Summary!$B$28,J5682&lt;=Summary!$B$29,F5682*J5682&gt;1),"Yes","No")</f>
        <v>No</v>
      </c>
    </row>
    <row r="5683" customFormat="false" ht="15" hidden="false" customHeight="false" outlineLevel="0" collapsed="false">
      <c r="A5683" s="6" t="s">
        <v>153</v>
      </c>
      <c r="B5683" s="45" t="n">
        <v>43323</v>
      </c>
      <c r="C5683" s="6" t="s">
        <v>198</v>
      </c>
      <c r="D5683" s="6" t="s">
        <v>201</v>
      </c>
      <c r="E5683" s="6" t="s">
        <v>177</v>
      </c>
      <c r="F5683" s="34" t="n">
        <v>0.257697582244873</v>
      </c>
      <c r="G5683" s="34" t="n">
        <v>0.292791825870433</v>
      </c>
      <c r="H5683" s="34" t="n">
        <v>-0.0350942436255601</v>
      </c>
      <c r="I5683" s="34" t="n">
        <v>-0.119860735596799</v>
      </c>
      <c r="J5683" s="35" t="n">
        <v>3.42</v>
      </c>
      <c r="K5683" s="6" t="n">
        <v>0</v>
      </c>
      <c r="L5683" s="35" t="n">
        <v>-1</v>
      </c>
      <c r="M5683" s="6" t="str">
        <f aca="false">IF(I5683&lt;=0,"Below 0%",IF(I5683&lt;=0.05,"0-5%",IF(I5683&lt;=0.1,"5-10%",IF(I5683&lt;=0.2,"10-20%",IF(I5683&lt;=0.4,"20-40%","Above 40%")))))</f>
        <v>Below 0%</v>
      </c>
      <c r="N5683" s="6" t="str">
        <f aca="false">IF(AND(H5683&gt;=Summary!$B$25,I5683&gt;=Summary!$B$26,I5683&lt;=Summary!$B$27,J5683&gt;=Summary!$B$28,J5683&lt;=Summary!$B$29,F5683*J5683&gt;1),"Yes","No")</f>
        <v>No</v>
      </c>
    </row>
    <row r="5684" customFormat="false" ht="15" hidden="false" customHeight="false" outlineLevel="0" collapsed="false">
      <c r="A5684" s="6" t="s">
        <v>153</v>
      </c>
      <c r="B5684" s="45" t="n">
        <v>43323</v>
      </c>
      <c r="C5684" s="6" t="s">
        <v>203</v>
      </c>
      <c r="D5684" s="6" t="s">
        <v>173</v>
      </c>
      <c r="E5684" s="6" t="s">
        <v>187</v>
      </c>
      <c r="F5684" s="34" t="n">
        <v>0.298204064369202</v>
      </c>
      <c r="G5684" s="34" t="n">
        <v>0.413625304136253</v>
      </c>
      <c r="H5684" s="34" t="n">
        <v>-0.115421239767051</v>
      </c>
      <c r="I5684" s="34" t="n">
        <v>-0.279047820848577</v>
      </c>
      <c r="J5684" s="35" t="n">
        <v>2.41</v>
      </c>
      <c r="K5684" s="6" t="n">
        <v>0</v>
      </c>
      <c r="L5684" s="35" t="n">
        <v>-1</v>
      </c>
      <c r="M5684" s="6" t="str">
        <f aca="false">IF(I5684&lt;=0,"Below 0%",IF(I5684&lt;=0.05,"0-5%",IF(I5684&lt;=0.1,"5-10%",IF(I5684&lt;=0.2,"10-20%",IF(I5684&lt;=0.4,"20-40%","Above 40%")))))</f>
        <v>Below 0%</v>
      </c>
      <c r="N5684" s="6" t="str">
        <f aca="false">IF(AND(H5684&gt;=Summary!$B$25,I5684&gt;=Summary!$B$26,I5684&lt;=Summary!$B$27,J5684&gt;=Summary!$B$28,J5684&lt;=Summary!$B$29,F5684*J5684&gt;1),"Yes","No")</f>
        <v>No</v>
      </c>
    </row>
    <row r="5685" customFormat="false" ht="15" hidden="false" customHeight="false" outlineLevel="0" collapsed="false">
      <c r="A5685" s="6" t="s">
        <v>153</v>
      </c>
      <c r="B5685" s="45" t="n">
        <v>43323</v>
      </c>
      <c r="C5685" s="6" t="s">
        <v>203</v>
      </c>
      <c r="D5685" s="6" t="s">
        <v>173</v>
      </c>
      <c r="E5685" s="6" t="s">
        <v>174</v>
      </c>
      <c r="F5685" s="34" t="n">
        <v>0.326343178749085</v>
      </c>
      <c r="G5685" s="34" t="n">
        <v>0.293187347931874</v>
      </c>
      <c r="H5685" s="34" t="n">
        <v>0.033155830817211</v>
      </c>
      <c r="I5685" s="34" t="n">
        <v>0.113087522538371</v>
      </c>
      <c r="J5685" s="35" t="n">
        <v>3.4</v>
      </c>
      <c r="K5685" s="6" t="n">
        <v>1</v>
      </c>
      <c r="L5685" s="35" t="n">
        <v>2.4</v>
      </c>
      <c r="M5685" s="6" t="str">
        <f aca="false">IF(I5685&lt;=0,"Below 0%",IF(I5685&lt;=0.05,"0-5%",IF(I5685&lt;=0.1,"5-10%",IF(I5685&lt;=0.2,"10-20%",IF(I5685&lt;=0.4,"20-40%","Above 40%")))))</f>
        <v>10-20%</v>
      </c>
      <c r="N5685" s="6" t="str">
        <f aca="false">IF(AND(H5685&gt;=Summary!$B$25,I5685&gt;=Summary!$B$26,I5685&lt;=Summary!$B$27,J5685&gt;=Summary!$B$28,J5685&lt;=Summary!$B$29,F5685*J5685&gt;1),"Yes","No")</f>
        <v>Yes</v>
      </c>
    </row>
    <row r="5686" customFormat="false" ht="15" hidden="false" customHeight="false" outlineLevel="0" collapsed="false">
      <c r="A5686" s="6" t="s">
        <v>153</v>
      </c>
      <c r="B5686" s="45" t="n">
        <v>43323</v>
      </c>
      <c r="C5686" s="6" t="s">
        <v>203</v>
      </c>
      <c r="D5686" s="6" t="s">
        <v>173</v>
      </c>
      <c r="E5686" s="6" t="s">
        <v>177</v>
      </c>
      <c r="F5686" s="34" t="n">
        <v>0.375452756881714</v>
      </c>
      <c r="G5686" s="34" t="n">
        <v>0.293187347931874</v>
      </c>
      <c r="H5686" s="34" t="n">
        <v>0.0822654089498404</v>
      </c>
      <c r="I5686" s="34" t="n">
        <v>0.280589901065431</v>
      </c>
      <c r="J5686" s="35" t="n">
        <v>3.4</v>
      </c>
      <c r="K5686" s="6" t="n">
        <v>0</v>
      </c>
      <c r="L5686" s="35" t="n">
        <v>-1</v>
      </c>
      <c r="M5686" s="6" t="str">
        <f aca="false">IF(I5686&lt;=0,"Below 0%",IF(I5686&lt;=0.05,"0-5%",IF(I5686&lt;=0.1,"5-10%",IF(I5686&lt;=0.2,"10-20%",IF(I5686&lt;=0.4,"20-40%","Above 40%")))))</f>
        <v>20-40%</v>
      </c>
      <c r="N5686" s="6" t="str">
        <f aca="false">IF(AND(H5686&gt;=Summary!$B$25,I5686&gt;=Summary!$B$26,I5686&lt;=Summary!$B$27,J5686&gt;=Summary!$B$28,J5686&lt;=Summary!$B$29,F5686*J5686&gt;1),"Yes","No")</f>
        <v>Yes</v>
      </c>
    </row>
    <row r="5687" customFormat="false" ht="15" hidden="false" customHeight="false" outlineLevel="0" collapsed="false">
      <c r="A5687" s="6" t="s">
        <v>153</v>
      </c>
      <c r="B5687" s="45" t="n">
        <v>43324</v>
      </c>
      <c r="C5687" s="6" t="s">
        <v>185</v>
      </c>
      <c r="D5687" s="6" t="s">
        <v>194</v>
      </c>
      <c r="E5687" s="6" t="s">
        <v>187</v>
      </c>
      <c r="F5687" s="34" t="n">
        <v>0.207210451364517</v>
      </c>
      <c r="G5687" s="34" t="n">
        <v>0.243161094224924</v>
      </c>
      <c r="H5687" s="34" t="n">
        <v>-0.0359506428604068</v>
      </c>
      <c r="I5687" s="34" t="n">
        <v>-0.147847018763423</v>
      </c>
      <c r="J5687" s="35" t="n">
        <v>4.15</v>
      </c>
      <c r="K5687" s="6" t="n">
        <v>0</v>
      </c>
      <c r="L5687" s="35" t="n">
        <v>-1</v>
      </c>
      <c r="M5687" s="6" t="str">
        <f aca="false">IF(I5687&lt;=0,"Below 0%",IF(I5687&lt;=0.05,"0-5%",IF(I5687&lt;=0.1,"5-10%",IF(I5687&lt;=0.2,"10-20%",IF(I5687&lt;=0.4,"20-40%","Above 40%")))))</f>
        <v>Below 0%</v>
      </c>
      <c r="N5687" s="6" t="str">
        <f aca="false">IF(AND(H5687&gt;=Summary!$B$25,I5687&gt;=Summary!$B$26,I5687&lt;=Summary!$B$27,J5687&gt;=Summary!$B$28,J5687&lt;=Summary!$B$29,F5687*J5687&gt;1),"Yes","No")</f>
        <v>No</v>
      </c>
    </row>
    <row r="5688" customFormat="false" ht="15" hidden="false" customHeight="false" outlineLevel="0" collapsed="false">
      <c r="A5688" s="6" t="s">
        <v>153</v>
      </c>
      <c r="B5688" s="45" t="n">
        <v>43324</v>
      </c>
      <c r="C5688" s="6" t="s">
        <v>185</v>
      </c>
      <c r="D5688" s="6" t="s">
        <v>194</v>
      </c>
      <c r="E5688" s="6" t="s">
        <v>174</v>
      </c>
      <c r="F5688" s="34" t="n">
        <v>0.263662040233612</v>
      </c>
      <c r="G5688" s="34" t="n">
        <v>0.252279635258359</v>
      </c>
      <c r="H5688" s="34" t="n">
        <v>0.0113824049752534</v>
      </c>
      <c r="I5688" s="34" t="n">
        <v>0.0451182076729924</v>
      </c>
      <c r="J5688" s="35" t="n">
        <v>4</v>
      </c>
      <c r="K5688" s="6" t="n">
        <v>0</v>
      </c>
      <c r="L5688" s="35" t="n">
        <v>-1</v>
      </c>
      <c r="M5688" s="6" t="str">
        <f aca="false">IF(I5688&lt;=0,"Below 0%",IF(I5688&lt;=0.05,"0-5%",IF(I5688&lt;=0.1,"5-10%",IF(I5688&lt;=0.2,"10-20%",IF(I5688&lt;=0.4,"20-40%","Above 40%")))))</f>
        <v>0-5%</v>
      </c>
      <c r="N5688" s="6" t="str">
        <f aca="false">IF(AND(H5688&gt;=Summary!$B$25,I5688&gt;=Summary!$B$26,I5688&lt;=Summary!$B$27,J5688&gt;=Summary!$B$28,J5688&lt;=Summary!$B$29,F5688*J5688&gt;1),"Yes","No")</f>
        <v>No</v>
      </c>
    </row>
    <row r="5689" customFormat="false" ht="15" hidden="false" customHeight="false" outlineLevel="0" collapsed="false">
      <c r="A5689" s="6" t="s">
        <v>153</v>
      </c>
      <c r="B5689" s="45" t="n">
        <v>43324</v>
      </c>
      <c r="C5689" s="6" t="s">
        <v>185</v>
      </c>
      <c r="D5689" s="6" t="s">
        <v>194</v>
      </c>
      <c r="E5689" s="6" t="s">
        <v>177</v>
      </c>
      <c r="F5689" s="34" t="n">
        <v>0.529127478599548</v>
      </c>
      <c r="G5689" s="34" t="n">
        <v>0.504559270516717</v>
      </c>
      <c r="H5689" s="34" t="n">
        <v>0.024568208082831</v>
      </c>
      <c r="I5689" s="34" t="n">
        <v>0.0486924124051289</v>
      </c>
      <c r="J5689" s="35" t="n">
        <v>2</v>
      </c>
      <c r="K5689" s="6" t="n">
        <v>1</v>
      </c>
      <c r="L5689" s="35" t="n">
        <v>1</v>
      </c>
      <c r="M5689" s="6" t="str">
        <f aca="false">IF(I5689&lt;=0,"Below 0%",IF(I5689&lt;=0.05,"0-5%",IF(I5689&lt;=0.1,"5-10%",IF(I5689&lt;=0.2,"10-20%",IF(I5689&lt;=0.4,"20-40%","Above 40%")))))</f>
        <v>0-5%</v>
      </c>
      <c r="N5689" s="6" t="str">
        <f aca="false">IF(AND(H5689&gt;=Summary!$B$25,I5689&gt;=Summary!$B$26,I5689&lt;=Summary!$B$27,J5689&gt;=Summary!$B$28,J5689&lt;=Summary!$B$29,F5689*J5689&gt;1),"Yes","No")</f>
        <v>No</v>
      </c>
    </row>
    <row r="5690" customFormat="false" ht="15" hidden="false" customHeight="false" outlineLevel="0" collapsed="false">
      <c r="A5690" s="6" t="s">
        <v>153</v>
      </c>
      <c r="B5690" s="45" t="n">
        <v>43324</v>
      </c>
      <c r="C5690" s="6" t="s">
        <v>183</v>
      </c>
      <c r="D5690" s="6" t="s">
        <v>189</v>
      </c>
      <c r="E5690" s="6" t="s">
        <v>187</v>
      </c>
      <c r="F5690" s="34" t="n">
        <v>0.738593995571137</v>
      </c>
      <c r="G5690" s="34" t="n">
        <v>0.783708105088447</v>
      </c>
      <c r="H5690" s="34" t="n">
        <v>-0.0451141095173105</v>
      </c>
      <c r="I5690" s="34" t="n">
        <v>-0.0575649393242131</v>
      </c>
      <c r="J5690" s="35" t="n">
        <v>1.29</v>
      </c>
      <c r="K5690" s="6" t="n">
        <v>1</v>
      </c>
      <c r="L5690" s="35" t="n">
        <v>0.29</v>
      </c>
      <c r="M5690" s="6" t="str">
        <f aca="false">IF(I5690&lt;=0,"Below 0%",IF(I5690&lt;=0.05,"0-5%",IF(I5690&lt;=0.1,"5-10%",IF(I5690&lt;=0.2,"10-20%",IF(I5690&lt;=0.4,"20-40%","Above 40%")))))</f>
        <v>Below 0%</v>
      </c>
      <c r="N5690" s="6" t="str">
        <f aca="false">IF(AND(H5690&gt;=Summary!$B$25,I5690&gt;=Summary!$B$26,I5690&lt;=Summary!$B$27,J5690&gt;=Summary!$B$28,J5690&lt;=Summary!$B$29,F5690*J5690&gt;1),"Yes","No")</f>
        <v>No</v>
      </c>
    </row>
    <row r="5691" customFormat="false" ht="15" hidden="false" customHeight="false" outlineLevel="0" collapsed="false">
      <c r="A5691" s="6" t="s">
        <v>153</v>
      </c>
      <c r="B5691" s="45" t="n">
        <v>43324</v>
      </c>
      <c r="C5691" s="6" t="s">
        <v>183</v>
      </c>
      <c r="D5691" s="6" t="s">
        <v>189</v>
      </c>
      <c r="E5691" s="6" t="s">
        <v>174</v>
      </c>
      <c r="F5691" s="34" t="n">
        <v>0.204250901937485</v>
      </c>
      <c r="G5691" s="34" t="n">
        <v>0.148892997873947</v>
      </c>
      <c r="H5691" s="34" t="n">
        <v>0.0553579040635382</v>
      </c>
      <c r="I5691" s="34" t="n">
        <v>0.3717965576219</v>
      </c>
      <c r="J5691" s="35" t="n">
        <v>6.79</v>
      </c>
      <c r="K5691" s="6" t="n">
        <v>0</v>
      </c>
      <c r="L5691" s="35" t="n">
        <v>-1</v>
      </c>
      <c r="M5691" s="6" t="str">
        <f aca="false">IF(I5691&lt;=0,"Below 0%",IF(I5691&lt;=0.05,"0-5%",IF(I5691&lt;=0.1,"5-10%",IF(I5691&lt;=0.2,"10-20%",IF(I5691&lt;=0.4,"20-40%","Above 40%")))))</f>
        <v>20-40%</v>
      </c>
      <c r="N5691" s="6" t="str">
        <f aca="false">IF(AND(H5691&gt;=Summary!$B$25,I5691&gt;=Summary!$B$26,I5691&lt;=Summary!$B$27,J5691&gt;=Summary!$B$28,J5691&lt;=Summary!$B$29,F5691*J5691&gt;1),"Yes","No")</f>
        <v>No</v>
      </c>
    </row>
    <row r="5692" customFormat="false" ht="15" hidden="false" customHeight="false" outlineLevel="0" collapsed="false">
      <c r="A5692" s="6" t="s">
        <v>153</v>
      </c>
      <c r="B5692" s="45" t="n">
        <v>43324</v>
      </c>
      <c r="C5692" s="6" t="s">
        <v>183</v>
      </c>
      <c r="D5692" s="6" t="s">
        <v>189</v>
      </c>
      <c r="E5692" s="6" t="s">
        <v>177</v>
      </c>
      <c r="F5692" s="34" t="n">
        <v>0.0571550577878952</v>
      </c>
      <c r="G5692" s="34" t="n">
        <v>0.0673988970376065</v>
      </c>
      <c r="H5692" s="34" t="n">
        <v>-0.0102438392497112</v>
      </c>
      <c r="I5692" s="34" t="n">
        <v>-0.151988232745048</v>
      </c>
      <c r="J5692" s="35" t="n">
        <v>15</v>
      </c>
      <c r="K5692" s="6" t="n">
        <v>0</v>
      </c>
      <c r="L5692" s="35" t="n">
        <v>-1</v>
      </c>
      <c r="M5692" s="6" t="str">
        <f aca="false">IF(I5692&lt;=0,"Below 0%",IF(I5692&lt;=0.05,"0-5%",IF(I5692&lt;=0.1,"5-10%",IF(I5692&lt;=0.2,"10-20%",IF(I5692&lt;=0.4,"20-40%","Above 40%")))))</f>
        <v>Below 0%</v>
      </c>
      <c r="N5692" s="6" t="str">
        <f aca="false">IF(AND(H5692&gt;=Summary!$B$25,I5692&gt;=Summary!$B$26,I5692&lt;=Summary!$B$27,J5692&gt;=Summary!$B$28,J5692&lt;=Summary!$B$29,F5692*J5692&gt;1),"Yes","No")</f>
        <v>No</v>
      </c>
    </row>
    <row r="5693" customFormat="false" ht="15" hidden="false" customHeight="false" outlineLevel="0" collapsed="false">
      <c r="A5693" s="6" t="s">
        <v>153</v>
      </c>
      <c r="B5693" s="45" t="n">
        <v>43324</v>
      </c>
      <c r="C5693" s="6" t="s">
        <v>179</v>
      </c>
      <c r="D5693" s="6" t="s">
        <v>196</v>
      </c>
      <c r="E5693" s="6" t="s">
        <v>187</v>
      </c>
      <c r="F5693" s="34" t="n">
        <v>0.426951497793198</v>
      </c>
      <c r="G5693" s="34" t="n">
        <v>0.528624933119315</v>
      </c>
      <c r="H5693" s="34" t="n">
        <v>-0.101673435326118</v>
      </c>
      <c r="I5693" s="34" t="n">
        <v>-0.192335678769751</v>
      </c>
      <c r="J5693" s="35" t="n">
        <v>1.9</v>
      </c>
      <c r="K5693" s="6" t="n">
        <v>0</v>
      </c>
      <c r="L5693" s="35" t="n">
        <v>-1</v>
      </c>
      <c r="M5693" s="6" t="str">
        <f aca="false">IF(I5693&lt;=0,"Below 0%",IF(I5693&lt;=0.05,"0-5%",IF(I5693&lt;=0.1,"5-10%",IF(I5693&lt;=0.2,"10-20%",IF(I5693&lt;=0.4,"20-40%","Above 40%")))))</f>
        <v>Below 0%</v>
      </c>
      <c r="N5693" s="6" t="str">
        <f aca="false">IF(AND(H5693&gt;=Summary!$B$25,I5693&gt;=Summary!$B$26,I5693&lt;=Summary!$B$27,J5693&gt;=Summary!$B$28,J5693&lt;=Summary!$B$29,F5693*J5693&gt;1),"Yes","No")</f>
        <v>No</v>
      </c>
    </row>
    <row r="5694" customFormat="false" ht="15" hidden="false" customHeight="false" outlineLevel="0" collapsed="false">
      <c r="A5694" s="6" t="s">
        <v>153</v>
      </c>
      <c r="B5694" s="45" t="n">
        <v>43324</v>
      </c>
      <c r="C5694" s="6" t="s">
        <v>179</v>
      </c>
      <c r="D5694" s="6" t="s">
        <v>196</v>
      </c>
      <c r="E5694" s="6" t="s">
        <v>174</v>
      </c>
      <c r="F5694" s="34" t="n">
        <v>0.249090790748596</v>
      </c>
      <c r="G5694" s="34" t="n">
        <v>0.278223649010166</v>
      </c>
      <c r="H5694" s="34" t="n">
        <v>-0.0291328582615697</v>
      </c>
      <c r="I5694" s="34" t="n">
        <v>-0.104710215559373</v>
      </c>
      <c r="J5694" s="35" t="n">
        <v>3.61</v>
      </c>
      <c r="K5694" s="6" t="n">
        <v>1</v>
      </c>
      <c r="L5694" s="35" t="n">
        <v>2.61</v>
      </c>
      <c r="M5694" s="6" t="str">
        <f aca="false">IF(I5694&lt;=0,"Below 0%",IF(I5694&lt;=0.05,"0-5%",IF(I5694&lt;=0.1,"5-10%",IF(I5694&lt;=0.2,"10-20%",IF(I5694&lt;=0.4,"20-40%","Above 40%")))))</f>
        <v>Below 0%</v>
      </c>
      <c r="N5694" s="6" t="str">
        <f aca="false">IF(AND(H5694&gt;=Summary!$B$25,I5694&gt;=Summary!$B$26,I5694&lt;=Summary!$B$27,J5694&gt;=Summary!$B$28,J5694&lt;=Summary!$B$29,F5694*J5694&gt;1),"Yes","No")</f>
        <v>No</v>
      </c>
    </row>
    <row r="5695" customFormat="false" ht="15" hidden="false" customHeight="false" outlineLevel="0" collapsed="false">
      <c r="A5695" s="6" t="s">
        <v>153</v>
      </c>
      <c r="B5695" s="45" t="n">
        <v>43324</v>
      </c>
      <c r="C5695" s="6" t="s">
        <v>179</v>
      </c>
      <c r="D5695" s="6" t="s">
        <v>196</v>
      </c>
      <c r="E5695" s="6" t="s">
        <v>177</v>
      </c>
      <c r="F5695" s="34" t="n">
        <v>0.323957771062851</v>
      </c>
      <c r="G5695" s="34" t="n">
        <v>0.193151417870519</v>
      </c>
      <c r="H5695" s="34" t="n">
        <v>0.130806353192332</v>
      </c>
      <c r="I5695" s="34" t="n">
        <v>0.677221811956976</v>
      </c>
      <c r="J5695" s="35" t="n">
        <v>5.2</v>
      </c>
      <c r="K5695" s="6" t="n">
        <v>0</v>
      </c>
      <c r="L5695" s="35" t="n">
        <v>-1</v>
      </c>
      <c r="M5695" s="6" t="str">
        <f aca="false">IF(I5695&lt;=0,"Below 0%",IF(I5695&lt;=0.05,"0-5%",IF(I5695&lt;=0.1,"5-10%",IF(I5695&lt;=0.2,"10-20%",IF(I5695&lt;=0.4,"20-40%","Above 40%")))))</f>
        <v>Above 40%</v>
      </c>
      <c r="N5695" s="6" t="str">
        <f aca="false">IF(AND(H5695&gt;=Summary!$B$25,I5695&gt;=Summary!$B$26,I5695&lt;=Summary!$B$27,J5695&gt;=Summary!$B$28,J5695&lt;=Summary!$B$29,F5695*J5695&gt;1),"Yes","No")</f>
        <v>No</v>
      </c>
    </row>
    <row r="5696" customFormat="false" ht="15" hidden="false" customHeight="false" outlineLevel="0" collapsed="false">
      <c r="A5696" s="6" t="s">
        <v>153</v>
      </c>
      <c r="B5696" s="45" t="n">
        <v>43330</v>
      </c>
      <c r="C5696" s="6" t="s">
        <v>193</v>
      </c>
      <c r="D5696" s="6" t="s">
        <v>188</v>
      </c>
      <c r="E5696" s="6" t="s">
        <v>187</v>
      </c>
      <c r="F5696" s="34" t="n">
        <v>0.30250495672226</v>
      </c>
      <c r="G5696" s="34" t="n">
        <v>0.306517068512772</v>
      </c>
      <c r="H5696" s="34" t="n">
        <v>-0.00401211179051203</v>
      </c>
      <c r="I5696" s="34" t="n">
        <v>-0.0130893584816627</v>
      </c>
      <c r="J5696" s="35" t="n">
        <v>3.25</v>
      </c>
      <c r="K5696" s="6" t="n">
        <v>0</v>
      </c>
      <c r="L5696" s="35" t="n">
        <v>-1</v>
      </c>
      <c r="M5696" s="6" t="str">
        <f aca="false">IF(I5696&lt;=0,"Below 0%",IF(I5696&lt;=0.05,"0-5%",IF(I5696&lt;=0.1,"5-10%",IF(I5696&lt;=0.2,"10-20%",IF(I5696&lt;=0.4,"20-40%","Above 40%")))))</f>
        <v>Below 0%</v>
      </c>
      <c r="N5696" s="6" t="str">
        <f aca="false">IF(AND(H5696&gt;=Summary!$B$25,I5696&gt;=Summary!$B$26,I5696&lt;=Summary!$B$27,J5696&gt;=Summary!$B$28,J5696&lt;=Summary!$B$29,F5696*J5696&gt;1),"Yes","No")</f>
        <v>No</v>
      </c>
    </row>
    <row r="5697" customFormat="false" ht="15" hidden="false" customHeight="false" outlineLevel="0" collapsed="false">
      <c r="A5697" s="6" t="s">
        <v>153</v>
      </c>
      <c r="B5697" s="45" t="n">
        <v>43330</v>
      </c>
      <c r="C5697" s="6" t="s">
        <v>193</v>
      </c>
      <c r="D5697" s="6" t="s">
        <v>188</v>
      </c>
      <c r="E5697" s="6" t="s">
        <v>174</v>
      </c>
      <c r="F5697" s="34" t="n">
        <v>0.338447839021683</v>
      </c>
      <c r="G5697" s="34" t="n">
        <v>0.310336595846264</v>
      </c>
      <c r="H5697" s="34" t="n">
        <v>0.0281112431754187</v>
      </c>
      <c r="I5697" s="34" t="n">
        <v>0.0905830751244841</v>
      </c>
      <c r="J5697" s="35" t="n">
        <v>3.21</v>
      </c>
      <c r="K5697" s="6" t="n">
        <v>1</v>
      </c>
      <c r="L5697" s="35" t="n">
        <v>2.21</v>
      </c>
      <c r="M5697" s="6" t="str">
        <f aca="false">IF(I5697&lt;=0,"Below 0%",IF(I5697&lt;=0.05,"0-5%",IF(I5697&lt;=0.1,"5-10%",IF(I5697&lt;=0.2,"10-20%",IF(I5697&lt;=0.4,"20-40%","Above 40%")))))</f>
        <v>5-10%</v>
      </c>
      <c r="N5697" s="6" t="str">
        <f aca="false">IF(AND(H5697&gt;=Summary!$B$25,I5697&gt;=Summary!$B$26,I5697&lt;=Summary!$B$27,J5697&gt;=Summary!$B$28,J5697&lt;=Summary!$B$29,F5697*J5697&gt;1),"Yes","No")</f>
        <v>No</v>
      </c>
    </row>
    <row r="5698" customFormat="false" ht="15" hidden="false" customHeight="false" outlineLevel="0" collapsed="false">
      <c r="A5698" s="6" t="s">
        <v>153</v>
      </c>
      <c r="B5698" s="45" t="n">
        <v>43330</v>
      </c>
      <c r="C5698" s="6" t="s">
        <v>193</v>
      </c>
      <c r="D5698" s="6" t="s">
        <v>188</v>
      </c>
      <c r="E5698" s="6" t="s">
        <v>177</v>
      </c>
      <c r="F5698" s="34" t="n">
        <v>0.35904723405838</v>
      </c>
      <c r="G5698" s="34" t="n">
        <v>0.383146335640964</v>
      </c>
      <c r="H5698" s="34" t="n">
        <v>-0.0240991015825843</v>
      </c>
      <c r="I5698" s="34" t="n">
        <v>-0.0628979043797169</v>
      </c>
      <c r="J5698" s="35" t="n">
        <v>2.6</v>
      </c>
      <c r="K5698" s="6" t="n">
        <v>0</v>
      </c>
      <c r="L5698" s="35" t="n">
        <v>-1</v>
      </c>
      <c r="M5698" s="6" t="str">
        <f aca="false">IF(I5698&lt;=0,"Below 0%",IF(I5698&lt;=0.05,"0-5%",IF(I5698&lt;=0.1,"5-10%",IF(I5698&lt;=0.2,"10-20%",IF(I5698&lt;=0.4,"20-40%","Above 40%")))))</f>
        <v>Below 0%</v>
      </c>
      <c r="N5698" s="6" t="str">
        <f aca="false">IF(AND(H5698&gt;=Summary!$B$25,I5698&gt;=Summary!$B$26,I5698&lt;=Summary!$B$27,J5698&gt;=Summary!$B$28,J5698&lt;=Summary!$B$29,F5698*J5698&gt;1),"Yes","No")</f>
        <v>No</v>
      </c>
    </row>
    <row r="5699" customFormat="false" ht="15" hidden="false" customHeight="false" outlineLevel="0" collapsed="false">
      <c r="A5699" s="6" t="s">
        <v>153</v>
      </c>
      <c r="B5699" s="45" t="n">
        <v>43330</v>
      </c>
      <c r="C5699" s="6" t="s">
        <v>190</v>
      </c>
      <c r="D5699" s="6" t="s">
        <v>185</v>
      </c>
      <c r="E5699" s="6" t="s">
        <v>187</v>
      </c>
      <c r="F5699" s="34" t="n">
        <v>0.381189912557602</v>
      </c>
      <c r="G5699" s="34" t="n">
        <v>0.532745636055812</v>
      </c>
      <c r="H5699" s="34" t="n">
        <v>-0.15155572349821</v>
      </c>
      <c r="I5699" s="34" t="n">
        <v>-0.284480459793635</v>
      </c>
      <c r="J5699" s="35" t="n">
        <v>1.87</v>
      </c>
      <c r="K5699" s="6" t="n">
        <v>1</v>
      </c>
      <c r="L5699" s="35" t="n">
        <v>0.87</v>
      </c>
      <c r="M5699" s="6" t="str">
        <f aca="false">IF(I5699&lt;=0,"Below 0%",IF(I5699&lt;=0.05,"0-5%",IF(I5699&lt;=0.1,"5-10%",IF(I5699&lt;=0.2,"10-20%",IF(I5699&lt;=0.4,"20-40%","Above 40%")))))</f>
        <v>Below 0%</v>
      </c>
      <c r="N5699" s="6" t="str">
        <f aca="false">IF(AND(H5699&gt;=Summary!$B$25,I5699&gt;=Summary!$B$26,I5699&lt;=Summary!$B$27,J5699&gt;=Summary!$B$28,J5699&lt;=Summary!$B$29,F5699*J5699&gt;1),"Yes","No")</f>
        <v>No</v>
      </c>
    </row>
    <row r="5700" customFormat="false" ht="15" hidden="false" customHeight="false" outlineLevel="0" collapsed="false">
      <c r="A5700" s="6" t="s">
        <v>153</v>
      </c>
      <c r="B5700" s="45" t="n">
        <v>43330</v>
      </c>
      <c r="C5700" s="6" t="s">
        <v>190</v>
      </c>
      <c r="D5700" s="6" t="s">
        <v>185</v>
      </c>
      <c r="E5700" s="6" t="s">
        <v>174</v>
      </c>
      <c r="F5700" s="34" t="n">
        <v>0.308164954185486</v>
      </c>
      <c r="G5700" s="34" t="n">
        <v>0.247819487418997</v>
      </c>
      <c r="H5700" s="34" t="n">
        <v>0.0603454667664888</v>
      </c>
      <c r="I5700" s="34" t="n">
        <v>0.243505736352608</v>
      </c>
      <c r="J5700" s="35" t="n">
        <v>4.02</v>
      </c>
      <c r="K5700" s="6" t="n">
        <v>0</v>
      </c>
      <c r="L5700" s="35" t="n">
        <v>-1</v>
      </c>
      <c r="M5700" s="6" t="str">
        <f aca="false">IF(I5700&lt;=0,"Below 0%",IF(I5700&lt;=0.05,"0-5%",IF(I5700&lt;=0.1,"5-10%",IF(I5700&lt;=0.2,"10-20%",IF(I5700&lt;=0.4,"20-40%","Above 40%")))))</f>
        <v>20-40%</v>
      </c>
      <c r="N5700" s="6" t="str">
        <f aca="false">IF(AND(H5700&gt;=Summary!$B$25,I5700&gt;=Summary!$B$26,I5700&lt;=Summary!$B$27,J5700&gt;=Summary!$B$28,J5700&lt;=Summary!$B$29,F5700*J5700&gt;1),"Yes","No")</f>
        <v>Yes</v>
      </c>
    </row>
    <row r="5701" customFormat="false" ht="15" hidden="false" customHeight="false" outlineLevel="0" collapsed="false">
      <c r="A5701" s="6" t="s">
        <v>153</v>
      </c>
      <c r="B5701" s="45" t="n">
        <v>43330</v>
      </c>
      <c r="C5701" s="6" t="s">
        <v>190</v>
      </c>
      <c r="D5701" s="6" t="s">
        <v>185</v>
      </c>
      <c r="E5701" s="6" t="s">
        <v>177</v>
      </c>
      <c r="F5701" s="34" t="n">
        <v>0.310645133256912</v>
      </c>
      <c r="G5701" s="34" t="n">
        <v>0.219434876525191</v>
      </c>
      <c r="H5701" s="34" t="n">
        <v>0.091210256731721</v>
      </c>
      <c r="I5701" s="34" t="n">
        <v>0.415659799281041</v>
      </c>
      <c r="J5701" s="35" t="n">
        <v>4.54</v>
      </c>
      <c r="K5701" s="6" t="n">
        <v>0</v>
      </c>
      <c r="L5701" s="35" t="n">
        <v>-1</v>
      </c>
      <c r="M5701" s="6" t="str">
        <f aca="false">IF(I5701&lt;=0,"Below 0%",IF(I5701&lt;=0.05,"0-5%",IF(I5701&lt;=0.1,"5-10%",IF(I5701&lt;=0.2,"10-20%",IF(I5701&lt;=0.4,"20-40%","Above 40%")))))</f>
        <v>Above 40%</v>
      </c>
      <c r="N5701" s="6" t="str">
        <f aca="false">IF(AND(H5701&gt;=Summary!$B$25,I5701&gt;=Summary!$B$26,I5701&lt;=Summary!$B$27,J5701&gt;=Summary!$B$28,J5701&lt;=Summary!$B$29,F5701*J5701&gt;1),"Yes","No")</f>
        <v>No</v>
      </c>
    </row>
    <row r="5702" customFormat="false" ht="15" hidden="false" customHeight="false" outlineLevel="0" collapsed="false">
      <c r="A5702" s="6" t="s">
        <v>153</v>
      </c>
      <c r="B5702" s="45" t="n">
        <v>43330</v>
      </c>
      <c r="C5702" s="6" t="s">
        <v>173</v>
      </c>
      <c r="D5702" s="6" t="s">
        <v>179</v>
      </c>
      <c r="E5702" s="6" t="s">
        <v>187</v>
      </c>
      <c r="F5702" s="34" t="n">
        <v>0.385069817304611</v>
      </c>
      <c r="G5702" s="34" t="n">
        <v>0.507775508173502</v>
      </c>
      <c r="H5702" s="34" t="n">
        <v>-0.122705690868891</v>
      </c>
      <c r="I5702" s="34" t="n">
        <v>-0.24165342536955</v>
      </c>
      <c r="J5702" s="35" t="n">
        <v>2</v>
      </c>
      <c r="K5702" s="6" t="n">
        <v>1</v>
      </c>
      <c r="L5702" s="35" t="n">
        <v>1</v>
      </c>
      <c r="M5702" s="6" t="str">
        <f aca="false">IF(I5702&lt;=0,"Below 0%",IF(I5702&lt;=0.05,"0-5%",IF(I5702&lt;=0.1,"5-10%",IF(I5702&lt;=0.2,"10-20%",IF(I5702&lt;=0.4,"20-40%","Above 40%")))))</f>
        <v>Below 0%</v>
      </c>
      <c r="N5702" s="6" t="str">
        <f aca="false">IF(AND(H5702&gt;=Summary!$B$25,I5702&gt;=Summary!$B$26,I5702&lt;=Summary!$B$27,J5702&gt;=Summary!$B$28,J5702&lt;=Summary!$B$29,F5702*J5702&gt;1),"Yes","No")</f>
        <v>No</v>
      </c>
    </row>
    <row r="5703" customFormat="false" ht="15" hidden="false" customHeight="false" outlineLevel="0" collapsed="false">
      <c r="A5703" s="6" t="s">
        <v>153</v>
      </c>
      <c r="B5703" s="45" t="n">
        <v>43330</v>
      </c>
      <c r="C5703" s="6" t="s">
        <v>173</v>
      </c>
      <c r="D5703" s="6" t="s">
        <v>179</v>
      </c>
      <c r="E5703" s="6" t="s">
        <v>174</v>
      </c>
      <c r="F5703" s="34" t="n">
        <v>0.339964181184769</v>
      </c>
      <c r="G5703" s="34" t="n">
        <v>0.279766120205786</v>
      </c>
      <c r="H5703" s="34" t="n">
        <v>0.0601980609789826</v>
      </c>
      <c r="I5703" s="34" t="n">
        <v>0.215172805537365</v>
      </c>
      <c r="J5703" s="35" t="n">
        <v>3.63</v>
      </c>
      <c r="K5703" s="6" t="n">
        <v>0</v>
      </c>
      <c r="L5703" s="35" t="n">
        <v>-1</v>
      </c>
      <c r="M5703" s="6" t="str">
        <f aca="false">IF(I5703&lt;=0,"Below 0%",IF(I5703&lt;=0.05,"0-5%",IF(I5703&lt;=0.1,"5-10%",IF(I5703&lt;=0.2,"10-20%",IF(I5703&lt;=0.4,"20-40%","Above 40%")))))</f>
        <v>20-40%</v>
      </c>
      <c r="N5703" s="6" t="str">
        <f aca="false">IF(AND(H5703&gt;=Summary!$B$25,I5703&gt;=Summary!$B$26,I5703&lt;=Summary!$B$27,J5703&gt;=Summary!$B$28,J5703&lt;=Summary!$B$29,F5703*J5703&gt;1),"Yes","No")</f>
        <v>Yes</v>
      </c>
    </row>
    <row r="5704" customFormat="false" ht="15" hidden="false" customHeight="false" outlineLevel="0" collapsed="false">
      <c r="A5704" s="6" t="s">
        <v>153</v>
      </c>
      <c r="B5704" s="45" t="n">
        <v>43330</v>
      </c>
      <c r="C5704" s="6" t="s">
        <v>173</v>
      </c>
      <c r="D5704" s="6" t="s">
        <v>179</v>
      </c>
      <c r="E5704" s="6" t="s">
        <v>177</v>
      </c>
      <c r="F5704" s="34" t="n">
        <v>0.27496600151062</v>
      </c>
      <c r="G5704" s="34" t="n">
        <v>0.212458371620712</v>
      </c>
      <c r="H5704" s="34" t="n">
        <v>0.0625076298899081</v>
      </c>
      <c r="I5704" s="34" t="n">
        <v>0.294211187881543</v>
      </c>
      <c r="J5704" s="35" t="n">
        <v>4.78</v>
      </c>
      <c r="K5704" s="6" t="n">
        <v>0</v>
      </c>
      <c r="L5704" s="35" t="n">
        <v>-1</v>
      </c>
      <c r="M5704" s="6" t="str">
        <f aca="false">IF(I5704&lt;=0,"Below 0%",IF(I5704&lt;=0.05,"0-5%",IF(I5704&lt;=0.1,"5-10%",IF(I5704&lt;=0.2,"10-20%",IF(I5704&lt;=0.4,"20-40%","Above 40%")))))</f>
        <v>20-40%</v>
      </c>
      <c r="N5704" s="6" t="str">
        <f aca="false">IF(AND(H5704&gt;=Summary!$B$25,I5704&gt;=Summary!$B$26,I5704&lt;=Summary!$B$27,J5704&gt;=Summary!$B$28,J5704&lt;=Summary!$B$29,F5704*J5704&gt;1),"Yes","No")</f>
        <v>Yes</v>
      </c>
    </row>
    <row r="5705" customFormat="false" ht="15" hidden="false" customHeight="false" outlineLevel="0" collapsed="false">
      <c r="A5705" s="6" t="s">
        <v>153</v>
      </c>
      <c r="B5705" s="45" t="n">
        <v>43330</v>
      </c>
      <c r="C5705" s="6" t="s">
        <v>195</v>
      </c>
      <c r="D5705" s="6" t="s">
        <v>203</v>
      </c>
      <c r="E5705" s="6" t="s">
        <v>187</v>
      </c>
      <c r="F5705" s="34" t="n">
        <v>0.486808031797409</v>
      </c>
      <c r="G5705" s="34" t="n">
        <v>0.472309081156045</v>
      </c>
      <c r="H5705" s="34" t="n">
        <v>0.0144989506413639</v>
      </c>
      <c r="I5705" s="34" t="n">
        <v>0.0306980136944977</v>
      </c>
      <c r="J5705" s="35" t="n">
        <v>2.12</v>
      </c>
      <c r="K5705" s="6" t="n">
        <v>1</v>
      </c>
      <c r="L5705" s="35" t="n">
        <v>1.12</v>
      </c>
      <c r="M5705" s="6" t="str">
        <f aca="false">IF(I5705&lt;=0,"Below 0%",IF(I5705&lt;=0.05,"0-5%",IF(I5705&lt;=0.1,"5-10%",IF(I5705&lt;=0.2,"10-20%",IF(I5705&lt;=0.4,"20-40%","Above 40%")))))</f>
        <v>0-5%</v>
      </c>
      <c r="N5705" s="6" t="str">
        <f aca="false">IF(AND(H5705&gt;=Summary!$B$25,I5705&gt;=Summary!$B$26,I5705&lt;=Summary!$B$27,J5705&gt;=Summary!$B$28,J5705&lt;=Summary!$B$29,F5705*J5705&gt;1),"Yes","No")</f>
        <v>No</v>
      </c>
    </row>
    <row r="5706" customFormat="false" ht="15" hidden="false" customHeight="false" outlineLevel="0" collapsed="false">
      <c r="A5706" s="6" t="s">
        <v>153</v>
      </c>
      <c r="B5706" s="45" t="n">
        <v>43330</v>
      </c>
      <c r="C5706" s="6" t="s">
        <v>195</v>
      </c>
      <c r="D5706" s="6" t="s">
        <v>203</v>
      </c>
      <c r="E5706" s="6" t="s">
        <v>174</v>
      </c>
      <c r="F5706" s="34" t="n">
        <v>0.268903732299805</v>
      </c>
      <c r="G5706" s="34" t="n">
        <v>0.277367105831251</v>
      </c>
      <c r="H5706" s="34" t="n">
        <v>-0.00846337353144627</v>
      </c>
      <c r="I5706" s="34" t="n">
        <v>-0.0305132560909921</v>
      </c>
      <c r="J5706" s="35" t="n">
        <v>3.61</v>
      </c>
      <c r="K5706" s="6" t="n">
        <v>0</v>
      </c>
      <c r="L5706" s="35" t="n">
        <v>-1</v>
      </c>
      <c r="M5706" s="6" t="str">
        <f aca="false">IF(I5706&lt;=0,"Below 0%",IF(I5706&lt;=0.05,"0-5%",IF(I5706&lt;=0.1,"5-10%",IF(I5706&lt;=0.2,"10-20%",IF(I5706&lt;=0.4,"20-40%","Above 40%")))))</f>
        <v>Below 0%</v>
      </c>
      <c r="N5706" s="6" t="str">
        <f aca="false">IF(AND(H5706&gt;=Summary!$B$25,I5706&gt;=Summary!$B$26,I5706&lt;=Summary!$B$27,J5706&gt;=Summary!$B$28,J5706&lt;=Summary!$B$29,F5706*J5706&gt;1),"Yes","No")</f>
        <v>No</v>
      </c>
    </row>
    <row r="5707" customFormat="false" ht="15" hidden="false" customHeight="false" outlineLevel="0" collapsed="false">
      <c r="A5707" s="6" t="s">
        <v>153</v>
      </c>
      <c r="B5707" s="45" t="n">
        <v>43330</v>
      </c>
      <c r="C5707" s="6" t="s">
        <v>195</v>
      </c>
      <c r="D5707" s="6" t="s">
        <v>203</v>
      </c>
      <c r="E5707" s="6" t="s">
        <v>177</v>
      </c>
      <c r="F5707" s="34" t="n">
        <v>0.24428828060627</v>
      </c>
      <c r="G5707" s="34" t="n">
        <v>0.250323813012704</v>
      </c>
      <c r="H5707" s="34" t="n">
        <v>-0.00603553240643412</v>
      </c>
      <c r="I5707" s="34" t="n">
        <v>-0.0241108999331511</v>
      </c>
      <c r="J5707" s="35" t="n">
        <v>4</v>
      </c>
      <c r="K5707" s="6" t="n">
        <v>0</v>
      </c>
      <c r="L5707" s="35" t="n">
        <v>-1</v>
      </c>
      <c r="M5707" s="6" t="str">
        <f aca="false">IF(I5707&lt;=0,"Below 0%",IF(I5707&lt;=0.05,"0-5%",IF(I5707&lt;=0.1,"5-10%",IF(I5707&lt;=0.2,"10-20%",IF(I5707&lt;=0.4,"20-40%","Above 40%")))))</f>
        <v>Below 0%</v>
      </c>
      <c r="N5707" s="6" t="str">
        <f aca="false">IF(AND(H5707&gt;=Summary!$B$25,I5707&gt;=Summary!$B$26,I5707&lt;=Summary!$B$27,J5707&gt;=Summary!$B$28,J5707&lt;=Summary!$B$29,F5707*J5707&gt;1),"Yes","No")</f>
        <v>No</v>
      </c>
    </row>
    <row r="5708" customFormat="false" ht="15" hidden="false" customHeight="false" outlineLevel="0" collapsed="false">
      <c r="A5708" s="6" t="s">
        <v>153</v>
      </c>
      <c r="B5708" s="45" t="n">
        <v>43330</v>
      </c>
      <c r="C5708" s="6" t="s">
        <v>181</v>
      </c>
      <c r="D5708" s="6" t="s">
        <v>184</v>
      </c>
      <c r="E5708" s="6" t="s">
        <v>187</v>
      </c>
      <c r="F5708" s="34" t="n">
        <v>0.840714633464813</v>
      </c>
      <c r="G5708" s="34" t="n">
        <v>0.766034480663856</v>
      </c>
      <c r="H5708" s="34" t="n">
        <v>0.0746801528009572</v>
      </c>
      <c r="I5708" s="34" t="n">
        <v>0.0974892836889514</v>
      </c>
      <c r="J5708" s="35" t="n">
        <v>1.31</v>
      </c>
      <c r="K5708" s="6" t="n">
        <v>1</v>
      </c>
      <c r="L5708" s="35" t="n">
        <v>0.31</v>
      </c>
      <c r="M5708" s="6" t="str">
        <f aca="false">IF(I5708&lt;=0,"Below 0%",IF(I5708&lt;=0.05,"0-5%",IF(I5708&lt;=0.1,"5-10%",IF(I5708&lt;=0.2,"10-20%",IF(I5708&lt;=0.4,"20-40%","Above 40%")))))</f>
        <v>5-10%</v>
      </c>
      <c r="N5708" s="6" t="str">
        <f aca="false">IF(AND(H5708&gt;=Summary!$B$25,I5708&gt;=Summary!$B$26,I5708&lt;=Summary!$B$27,J5708&gt;=Summary!$B$28,J5708&lt;=Summary!$B$29,F5708*J5708&gt;1),"Yes","No")</f>
        <v>No</v>
      </c>
    </row>
    <row r="5709" customFormat="false" ht="15" hidden="false" customHeight="false" outlineLevel="0" collapsed="false">
      <c r="A5709" s="6" t="s">
        <v>153</v>
      </c>
      <c r="B5709" s="45" t="n">
        <v>43330</v>
      </c>
      <c r="C5709" s="6" t="s">
        <v>181</v>
      </c>
      <c r="D5709" s="6" t="s">
        <v>184</v>
      </c>
      <c r="E5709" s="6" t="s">
        <v>174</v>
      </c>
      <c r="F5709" s="34" t="n">
        <v>0.107511609792709</v>
      </c>
      <c r="G5709" s="34" t="n">
        <v>0.154385410718408</v>
      </c>
      <c r="H5709" s="34" t="n">
        <v>-0.0468738009256986</v>
      </c>
      <c r="I5709" s="34" t="n">
        <v>-0.303615482237465</v>
      </c>
      <c r="J5709" s="35" t="n">
        <v>6.5</v>
      </c>
      <c r="K5709" s="6" t="n">
        <v>0</v>
      </c>
      <c r="L5709" s="35" t="n">
        <v>-1</v>
      </c>
      <c r="M5709" s="6" t="str">
        <f aca="false">IF(I5709&lt;=0,"Below 0%",IF(I5709&lt;=0.05,"0-5%",IF(I5709&lt;=0.1,"5-10%",IF(I5709&lt;=0.2,"10-20%",IF(I5709&lt;=0.4,"20-40%","Above 40%")))))</f>
        <v>Below 0%</v>
      </c>
      <c r="N5709" s="6" t="str">
        <f aca="false">IF(AND(H5709&gt;=Summary!$B$25,I5709&gt;=Summary!$B$26,I5709&lt;=Summary!$B$27,J5709&gt;=Summary!$B$28,J5709&lt;=Summary!$B$29,F5709*J5709&gt;1),"Yes","No")</f>
        <v>No</v>
      </c>
    </row>
    <row r="5710" customFormat="false" ht="15" hidden="false" customHeight="false" outlineLevel="0" collapsed="false">
      <c r="A5710" s="6" t="s">
        <v>153</v>
      </c>
      <c r="B5710" s="45" t="n">
        <v>43330</v>
      </c>
      <c r="C5710" s="6" t="s">
        <v>181</v>
      </c>
      <c r="D5710" s="6" t="s">
        <v>184</v>
      </c>
      <c r="E5710" s="6" t="s">
        <v>177</v>
      </c>
      <c r="F5710" s="34" t="n">
        <v>0.0517737753689289</v>
      </c>
      <c r="G5710" s="34" t="n">
        <v>0.0795801086177361</v>
      </c>
      <c r="H5710" s="34" t="n">
        <v>-0.0278063332488071</v>
      </c>
      <c r="I5710" s="34" t="n">
        <v>-0.349413110031995</v>
      </c>
      <c r="J5710" s="35" t="n">
        <v>12.61</v>
      </c>
      <c r="K5710" s="6" t="n">
        <v>0</v>
      </c>
      <c r="L5710" s="35" t="n">
        <v>-1</v>
      </c>
      <c r="M5710" s="6" t="str">
        <f aca="false">IF(I5710&lt;=0,"Below 0%",IF(I5710&lt;=0.05,"0-5%",IF(I5710&lt;=0.1,"5-10%",IF(I5710&lt;=0.2,"10-20%",IF(I5710&lt;=0.4,"20-40%","Above 40%")))))</f>
        <v>Below 0%</v>
      </c>
      <c r="N5710" s="6" t="str">
        <f aca="false">IF(AND(H5710&gt;=Summary!$B$25,I5710&gt;=Summary!$B$26,I5710&lt;=Summary!$B$27,J5710&gt;=Summary!$B$28,J5710&lt;=Summary!$B$29,F5710*J5710&gt;1),"Yes","No")</f>
        <v>No</v>
      </c>
    </row>
    <row r="5711" customFormat="false" ht="15" hidden="false" customHeight="false" outlineLevel="0" collapsed="false">
      <c r="A5711" s="6" t="s">
        <v>153</v>
      </c>
      <c r="B5711" s="45" t="n">
        <v>43330</v>
      </c>
      <c r="C5711" s="6" t="s">
        <v>189</v>
      </c>
      <c r="D5711" s="6" t="s">
        <v>199</v>
      </c>
      <c r="E5711" s="6" t="s">
        <v>187</v>
      </c>
      <c r="F5711" s="34" t="n">
        <v>0.209912076592445</v>
      </c>
      <c r="G5711" s="34" t="n">
        <v>0.463142131210984</v>
      </c>
      <c r="H5711" s="34" t="n">
        <v>-0.253230054618539</v>
      </c>
      <c r="I5711" s="34" t="n">
        <v>-0.546765317930404</v>
      </c>
      <c r="J5711" s="35" t="n">
        <v>2.15</v>
      </c>
      <c r="K5711" s="6" t="n">
        <v>0</v>
      </c>
      <c r="L5711" s="35" t="n">
        <v>-1</v>
      </c>
      <c r="M5711" s="6" t="str">
        <f aca="false">IF(I5711&lt;=0,"Below 0%",IF(I5711&lt;=0.05,"0-5%",IF(I5711&lt;=0.1,"5-10%",IF(I5711&lt;=0.2,"10-20%",IF(I5711&lt;=0.4,"20-40%","Above 40%")))))</f>
        <v>Below 0%</v>
      </c>
      <c r="N5711" s="6" t="str">
        <f aca="false">IF(AND(H5711&gt;=Summary!$B$25,I5711&gt;=Summary!$B$26,I5711&lt;=Summary!$B$27,J5711&gt;=Summary!$B$28,J5711&lt;=Summary!$B$29,F5711*J5711&gt;1),"Yes","No")</f>
        <v>No</v>
      </c>
    </row>
    <row r="5712" customFormat="false" ht="15" hidden="false" customHeight="false" outlineLevel="0" collapsed="false">
      <c r="A5712" s="6" t="s">
        <v>153</v>
      </c>
      <c r="B5712" s="45" t="n">
        <v>43330</v>
      </c>
      <c r="C5712" s="6" t="s">
        <v>189</v>
      </c>
      <c r="D5712" s="6" t="s">
        <v>199</v>
      </c>
      <c r="E5712" s="6" t="s">
        <v>174</v>
      </c>
      <c r="F5712" s="34" t="n">
        <v>0.487539231777191</v>
      </c>
      <c r="G5712" s="34" t="n">
        <v>0.271323046894718</v>
      </c>
      <c r="H5712" s="34" t="n">
        <v>0.216216184882473</v>
      </c>
      <c r="I5712" s="34" t="n">
        <v>0.796895757131798</v>
      </c>
      <c r="J5712" s="35" t="n">
        <v>3.67</v>
      </c>
      <c r="K5712" s="6" t="n">
        <v>0</v>
      </c>
      <c r="L5712" s="35" t="n">
        <v>-1</v>
      </c>
      <c r="M5712" s="6" t="str">
        <f aca="false">IF(I5712&lt;=0,"Below 0%",IF(I5712&lt;=0.05,"0-5%",IF(I5712&lt;=0.1,"5-10%",IF(I5712&lt;=0.2,"10-20%",IF(I5712&lt;=0.4,"20-40%","Above 40%")))))</f>
        <v>Above 40%</v>
      </c>
      <c r="N5712" s="6" t="str">
        <f aca="false">IF(AND(H5712&gt;=Summary!$B$25,I5712&gt;=Summary!$B$26,I5712&lt;=Summary!$B$27,J5712&gt;=Summary!$B$28,J5712&lt;=Summary!$B$29,F5712*J5712&gt;1),"Yes","No")</f>
        <v>No</v>
      </c>
    </row>
    <row r="5713" customFormat="false" ht="15" hidden="false" customHeight="false" outlineLevel="0" collapsed="false">
      <c r="A5713" s="6" t="s">
        <v>153</v>
      </c>
      <c r="B5713" s="45" t="n">
        <v>43330</v>
      </c>
      <c r="C5713" s="6" t="s">
        <v>189</v>
      </c>
      <c r="D5713" s="6" t="s">
        <v>199</v>
      </c>
      <c r="E5713" s="6" t="s">
        <v>177</v>
      </c>
      <c r="F5713" s="34" t="n">
        <v>0.302548617124558</v>
      </c>
      <c r="G5713" s="34" t="n">
        <v>0.265534821894298</v>
      </c>
      <c r="H5713" s="34" t="n">
        <v>0.0370137952302599</v>
      </c>
      <c r="I5713" s="34" t="n">
        <v>0.139393375852581</v>
      </c>
      <c r="J5713" s="35" t="n">
        <v>3.75</v>
      </c>
      <c r="K5713" s="6" t="n">
        <v>1</v>
      </c>
      <c r="L5713" s="35" t="n">
        <v>2.75</v>
      </c>
      <c r="M5713" s="6" t="str">
        <f aca="false">IF(I5713&lt;=0,"Below 0%",IF(I5713&lt;=0.05,"0-5%",IF(I5713&lt;=0.1,"5-10%",IF(I5713&lt;=0.2,"10-20%",IF(I5713&lt;=0.4,"20-40%","Above 40%")))))</f>
        <v>10-20%</v>
      </c>
      <c r="N5713" s="6" t="str">
        <f aca="false">IF(AND(H5713&gt;=Summary!$B$25,I5713&gt;=Summary!$B$26,I5713&lt;=Summary!$B$27,J5713&gt;=Summary!$B$28,J5713&lt;=Summary!$B$29,F5713*J5713&gt;1),"Yes","No")</f>
        <v>Yes</v>
      </c>
    </row>
    <row r="5714" customFormat="false" ht="15" hidden="false" customHeight="false" outlineLevel="0" collapsed="false">
      <c r="A5714" s="6" t="s">
        <v>153</v>
      </c>
      <c r="B5714" s="45" t="n">
        <v>43331</v>
      </c>
      <c r="C5714" s="6" t="s">
        <v>201</v>
      </c>
      <c r="D5714" s="6" t="s">
        <v>176</v>
      </c>
      <c r="E5714" s="6" t="s">
        <v>187</v>
      </c>
      <c r="F5714" s="34" t="n">
        <v>0.188225328922272</v>
      </c>
      <c r="G5714" s="34" t="n">
        <v>0.181</v>
      </c>
      <c r="H5714" s="34" t="n">
        <v>0.00722532892227171</v>
      </c>
      <c r="I5714" s="34" t="n">
        <v>0.0399189443219432</v>
      </c>
      <c r="J5714" s="35" t="n">
        <v>5.52</v>
      </c>
      <c r="K5714" s="6" t="n">
        <v>1</v>
      </c>
      <c r="L5714" s="35" t="n">
        <v>4.52</v>
      </c>
      <c r="M5714" s="6" t="str">
        <f aca="false">IF(I5714&lt;=0,"Below 0%",IF(I5714&lt;=0.05,"0-5%",IF(I5714&lt;=0.1,"5-10%",IF(I5714&lt;=0.2,"10-20%",IF(I5714&lt;=0.4,"20-40%","Above 40%")))))</f>
        <v>0-5%</v>
      </c>
      <c r="N5714" s="6" t="str">
        <f aca="false">IF(AND(H5714&gt;=Summary!$B$25,I5714&gt;=Summary!$B$26,I5714&lt;=Summary!$B$27,J5714&gt;=Summary!$B$28,J5714&lt;=Summary!$B$29,F5714*J5714&gt;1),"Yes","No")</f>
        <v>No</v>
      </c>
    </row>
    <row r="5715" customFormat="false" ht="15" hidden="false" customHeight="false" outlineLevel="0" collapsed="false">
      <c r="A5715" s="6" t="s">
        <v>153</v>
      </c>
      <c r="B5715" s="45" t="n">
        <v>43331</v>
      </c>
      <c r="C5715" s="6" t="s">
        <v>201</v>
      </c>
      <c r="D5715" s="6" t="s">
        <v>176</v>
      </c>
      <c r="E5715" s="6" t="s">
        <v>174</v>
      </c>
      <c r="F5715" s="34" t="n">
        <v>0.0893425717949867</v>
      </c>
      <c r="G5715" s="34" t="n">
        <v>0.276</v>
      </c>
      <c r="H5715" s="34" t="n">
        <v>-0.186657428205013</v>
      </c>
      <c r="I5715" s="34" t="n">
        <v>-0.676295029728309</v>
      </c>
      <c r="J5715" s="35" t="n">
        <v>3.62</v>
      </c>
      <c r="K5715" s="6" t="n">
        <v>0</v>
      </c>
      <c r="L5715" s="35" t="n">
        <v>-1</v>
      </c>
      <c r="M5715" s="6" t="str">
        <f aca="false">IF(I5715&lt;=0,"Below 0%",IF(I5715&lt;=0.05,"0-5%",IF(I5715&lt;=0.1,"5-10%",IF(I5715&lt;=0.2,"10-20%",IF(I5715&lt;=0.4,"20-40%","Above 40%")))))</f>
        <v>Below 0%</v>
      </c>
      <c r="N5715" s="6" t="str">
        <f aca="false">IF(AND(H5715&gt;=Summary!$B$25,I5715&gt;=Summary!$B$26,I5715&lt;=Summary!$B$27,J5715&gt;=Summary!$B$28,J5715&lt;=Summary!$B$29,F5715*J5715&gt;1),"Yes","No")</f>
        <v>No</v>
      </c>
    </row>
    <row r="5716" customFormat="false" ht="15" hidden="false" customHeight="false" outlineLevel="0" collapsed="false">
      <c r="A5716" s="6" t="s">
        <v>153</v>
      </c>
      <c r="B5716" s="45" t="n">
        <v>43331</v>
      </c>
      <c r="C5716" s="6" t="s">
        <v>201</v>
      </c>
      <c r="D5716" s="6" t="s">
        <v>176</v>
      </c>
      <c r="E5716" s="6" t="s">
        <v>177</v>
      </c>
      <c r="F5716" s="34" t="n">
        <v>0.722432136535645</v>
      </c>
      <c r="G5716" s="34" t="n">
        <v>0.543</v>
      </c>
      <c r="H5716" s="34" t="n">
        <v>0.179432136535645</v>
      </c>
      <c r="I5716" s="34" t="n">
        <v>0.330445923638388</v>
      </c>
      <c r="J5716" s="35" t="n">
        <v>1.84</v>
      </c>
      <c r="K5716" s="6" t="n">
        <v>0</v>
      </c>
      <c r="L5716" s="35" t="n">
        <v>-1</v>
      </c>
      <c r="M5716" s="6" t="str">
        <f aca="false">IF(I5716&lt;=0,"Below 0%",IF(I5716&lt;=0.05,"0-5%",IF(I5716&lt;=0.1,"5-10%",IF(I5716&lt;=0.2,"10-20%",IF(I5716&lt;=0.4,"20-40%","Above 40%")))))</f>
        <v>20-40%</v>
      </c>
      <c r="N5716" s="6" t="str">
        <f aca="false">IF(AND(H5716&gt;=Summary!$B$25,I5716&gt;=Summary!$B$26,I5716&lt;=Summary!$B$27,J5716&gt;=Summary!$B$28,J5716&lt;=Summary!$B$29,F5716*J5716&gt;1),"Yes","No")</f>
        <v>Yes</v>
      </c>
    </row>
    <row r="5717" customFormat="false" ht="15" hidden="false" customHeight="false" outlineLevel="0" collapsed="false">
      <c r="A5717" s="6" t="s">
        <v>153</v>
      </c>
      <c r="B5717" s="45" t="n">
        <v>43331</v>
      </c>
      <c r="C5717" s="6" t="s">
        <v>196</v>
      </c>
      <c r="D5717" s="6" t="s">
        <v>198</v>
      </c>
      <c r="E5717" s="6" t="s">
        <v>187</v>
      </c>
      <c r="F5717" s="34" t="n">
        <v>0.492153912782669</v>
      </c>
      <c r="G5717" s="34" t="n">
        <v>0.399928135106001</v>
      </c>
      <c r="H5717" s="34" t="n">
        <v>0.0922257776766683</v>
      </c>
      <c r="I5717" s="34" t="n">
        <v>0.230605875358641</v>
      </c>
      <c r="J5717" s="35" t="n">
        <v>2.5</v>
      </c>
      <c r="K5717" s="6" t="n">
        <v>0</v>
      </c>
      <c r="L5717" s="35" t="n">
        <v>-1</v>
      </c>
      <c r="M5717" s="6" t="str">
        <f aca="false">IF(I5717&lt;=0,"Below 0%",IF(I5717&lt;=0.05,"0-5%",IF(I5717&lt;=0.1,"5-10%",IF(I5717&lt;=0.2,"10-20%",IF(I5717&lt;=0.4,"20-40%","Above 40%")))))</f>
        <v>20-40%</v>
      </c>
      <c r="N5717" s="6" t="str">
        <f aca="false">IF(AND(H5717&gt;=Summary!$B$25,I5717&gt;=Summary!$B$26,I5717&lt;=Summary!$B$27,J5717&gt;=Summary!$B$28,J5717&lt;=Summary!$B$29,F5717*J5717&gt;1),"Yes","No")</f>
        <v>Yes</v>
      </c>
    </row>
    <row r="5718" customFormat="false" ht="15" hidden="false" customHeight="false" outlineLevel="0" collapsed="false">
      <c r="A5718" s="6" t="s">
        <v>153</v>
      </c>
      <c r="B5718" s="45" t="n">
        <v>43331</v>
      </c>
      <c r="C5718" s="6" t="s">
        <v>196</v>
      </c>
      <c r="D5718" s="6" t="s">
        <v>198</v>
      </c>
      <c r="E5718" s="6" t="s">
        <v>174</v>
      </c>
      <c r="F5718" s="34" t="n">
        <v>0.23460964858532</v>
      </c>
      <c r="G5718" s="34" t="n">
        <v>0.314408911246856</v>
      </c>
      <c r="H5718" s="34" t="n">
        <v>-0.0797992626615364</v>
      </c>
      <c r="I5718" s="34" t="n">
        <v>-0.25380725484235</v>
      </c>
      <c r="J5718" s="35" t="n">
        <v>3.18</v>
      </c>
      <c r="K5718" s="6" t="n">
        <v>0</v>
      </c>
      <c r="L5718" s="35" t="n">
        <v>-1</v>
      </c>
      <c r="M5718" s="6" t="str">
        <f aca="false">IF(I5718&lt;=0,"Below 0%",IF(I5718&lt;=0.05,"0-5%",IF(I5718&lt;=0.1,"5-10%",IF(I5718&lt;=0.2,"10-20%",IF(I5718&lt;=0.4,"20-40%","Above 40%")))))</f>
        <v>Below 0%</v>
      </c>
      <c r="N5718" s="6" t="str">
        <f aca="false">IF(AND(H5718&gt;=Summary!$B$25,I5718&gt;=Summary!$B$26,I5718&lt;=Summary!$B$27,J5718&gt;=Summary!$B$28,J5718&lt;=Summary!$B$29,F5718*J5718&gt;1),"Yes","No")</f>
        <v>No</v>
      </c>
    </row>
    <row r="5719" customFormat="false" ht="15" hidden="false" customHeight="false" outlineLevel="0" collapsed="false">
      <c r="A5719" s="6" t="s">
        <v>153</v>
      </c>
      <c r="B5719" s="45" t="n">
        <v>43331</v>
      </c>
      <c r="C5719" s="6" t="s">
        <v>196</v>
      </c>
      <c r="D5719" s="6" t="s">
        <v>198</v>
      </c>
      <c r="E5719" s="6" t="s">
        <v>177</v>
      </c>
      <c r="F5719" s="34" t="n">
        <v>0.273236393928528</v>
      </c>
      <c r="G5719" s="34" t="n">
        <v>0.285662953647143</v>
      </c>
      <c r="H5719" s="34" t="n">
        <v>-0.0124265597186156</v>
      </c>
      <c r="I5719" s="34" t="n">
        <v>-0.0435007744615183</v>
      </c>
      <c r="J5719" s="35" t="n">
        <v>3.5</v>
      </c>
      <c r="K5719" s="6" t="n">
        <v>1</v>
      </c>
      <c r="L5719" s="35" t="n">
        <v>2.5</v>
      </c>
      <c r="M5719" s="6" t="str">
        <f aca="false">IF(I5719&lt;=0,"Below 0%",IF(I5719&lt;=0.05,"0-5%",IF(I5719&lt;=0.1,"5-10%",IF(I5719&lt;=0.2,"10-20%",IF(I5719&lt;=0.4,"20-40%","Above 40%")))))</f>
        <v>Below 0%</v>
      </c>
      <c r="N5719" s="6" t="str">
        <f aca="false">IF(AND(H5719&gt;=Summary!$B$25,I5719&gt;=Summary!$B$26,I5719&lt;=Summary!$B$27,J5719&gt;=Summary!$B$28,J5719&lt;=Summary!$B$29,F5719*J5719&gt;1),"Yes","No")</f>
        <v>No</v>
      </c>
    </row>
    <row r="5720" customFormat="false" ht="15" hidden="false" customHeight="false" outlineLevel="0" collapsed="false">
      <c r="A5720" s="6" t="s">
        <v>153</v>
      </c>
      <c r="B5720" s="45" t="n">
        <v>43331</v>
      </c>
      <c r="C5720" s="6" t="s">
        <v>194</v>
      </c>
      <c r="D5720" s="6" t="s">
        <v>202</v>
      </c>
      <c r="E5720" s="6" t="s">
        <v>187</v>
      </c>
      <c r="F5720" s="34" t="n">
        <v>0.709255993366242</v>
      </c>
      <c r="G5720" s="34" t="n">
        <v>0.895175887306209</v>
      </c>
      <c r="H5720" s="34" t="n">
        <v>-0.185919893939968</v>
      </c>
      <c r="I5720" s="34" t="n">
        <v>-0.207690909212762</v>
      </c>
      <c r="J5720" s="35" t="n">
        <v>1.11</v>
      </c>
      <c r="K5720" s="6" t="n">
        <v>1</v>
      </c>
      <c r="L5720" s="35" t="n">
        <v>0.11</v>
      </c>
      <c r="M5720" s="6" t="str">
        <f aca="false">IF(I5720&lt;=0,"Below 0%",IF(I5720&lt;=0.05,"0-5%",IF(I5720&lt;=0.1,"5-10%",IF(I5720&lt;=0.2,"10-20%",IF(I5720&lt;=0.4,"20-40%","Above 40%")))))</f>
        <v>Below 0%</v>
      </c>
      <c r="N5720" s="6" t="str">
        <f aca="false">IF(AND(H5720&gt;=Summary!$B$25,I5720&gt;=Summary!$B$26,I5720&lt;=Summary!$B$27,J5720&gt;=Summary!$B$28,J5720&lt;=Summary!$B$29,F5720*J5720&gt;1),"Yes","No")</f>
        <v>No</v>
      </c>
    </row>
    <row r="5721" customFormat="false" ht="15" hidden="false" customHeight="false" outlineLevel="0" collapsed="false">
      <c r="A5721" s="6" t="s">
        <v>153</v>
      </c>
      <c r="B5721" s="45" t="n">
        <v>43331</v>
      </c>
      <c r="C5721" s="6" t="s">
        <v>194</v>
      </c>
      <c r="D5721" s="6" t="s">
        <v>202</v>
      </c>
      <c r="E5721" s="6" t="s">
        <v>174</v>
      </c>
      <c r="F5721" s="34" t="n">
        <v>0.152757048606873</v>
      </c>
      <c r="G5721" s="34" t="n">
        <v>0.0764342488392225</v>
      </c>
      <c r="H5721" s="34" t="n">
        <v>0.0763227997676501</v>
      </c>
      <c r="I5721" s="34" t="n">
        <v>0.998541896162193</v>
      </c>
      <c r="J5721" s="35" t="n">
        <v>13</v>
      </c>
      <c r="K5721" s="6" t="n">
        <v>0</v>
      </c>
      <c r="L5721" s="35" t="n">
        <v>-1</v>
      </c>
      <c r="M5721" s="6" t="str">
        <f aca="false">IF(I5721&lt;=0,"Below 0%",IF(I5721&lt;=0.05,"0-5%",IF(I5721&lt;=0.1,"5-10%",IF(I5721&lt;=0.2,"10-20%",IF(I5721&lt;=0.4,"20-40%","Above 40%")))))</f>
        <v>Above 40%</v>
      </c>
      <c r="N5721" s="6" t="str">
        <f aca="false">IF(AND(H5721&gt;=Summary!$B$25,I5721&gt;=Summary!$B$26,I5721&lt;=Summary!$B$27,J5721&gt;=Summary!$B$28,J5721&lt;=Summary!$B$29,F5721*J5721&gt;1),"Yes","No")</f>
        <v>No</v>
      </c>
    </row>
    <row r="5722" customFormat="false" ht="15" hidden="false" customHeight="false" outlineLevel="0" collapsed="false">
      <c r="A5722" s="6" t="s">
        <v>153</v>
      </c>
      <c r="B5722" s="45" t="n">
        <v>43331</v>
      </c>
      <c r="C5722" s="6" t="s">
        <v>194</v>
      </c>
      <c r="D5722" s="6" t="s">
        <v>202</v>
      </c>
      <c r="E5722" s="6" t="s">
        <v>177</v>
      </c>
      <c r="F5722" s="34" t="n">
        <v>0.137986987829208</v>
      </c>
      <c r="G5722" s="34" t="n">
        <v>0.0283898638545684</v>
      </c>
      <c r="H5722" s="34" t="n">
        <v>0.10959712397464</v>
      </c>
      <c r="I5722" s="34" t="n">
        <v>3.8604314742779</v>
      </c>
      <c r="J5722" s="35" t="n">
        <v>35</v>
      </c>
      <c r="K5722" s="6" t="n">
        <v>0</v>
      </c>
      <c r="L5722" s="35" t="n">
        <v>-1</v>
      </c>
      <c r="M5722" s="6" t="str">
        <f aca="false">IF(I5722&lt;=0,"Below 0%",IF(I5722&lt;=0.05,"0-5%",IF(I5722&lt;=0.1,"5-10%",IF(I5722&lt;=0.2,"10-20%",IF(I5722&lt;=0.4,"20-40%","Above 40%")))))</f>
        <v>Above 40%</v>
      </c>
      <c r="N5722" s="6" t="str">
        <f aca="false">IF(AND(H5722&gt;=Summary!$B$25,I5722&gt;=Summary!$B$26,I5722&lt;=Summary!$B$27,J5722&gt;=Summary!$B$28,J5722&lt;=Summary!$B$29,F5722*J5722&gt;1),"Yes","No")</f>
        <v>No</v>
      </c>
    </row>
    <row r="5723" customFormat="false" ht="15" hidden="false" customHeight="false" outlineLevel="0" collapsed="false">
      <c r="A5723" s="6" t="s">
        <v>153</v>
      </c>
      <c r="B5723" s="45" t="n">
        <v>43332</v>
      </c>
      <c r="C5723" s="6" t="s">
        <v>180</v>
      </c>
      <c r="D5723" s="6" t="s">
        <v>183</v>
      </c>
      <c r="E5723" s="6" t="s">
        <v>187</v>
      </c>
      <c r="F5723" s="34" t="n">
        <v>0.128033876419067</v>
      </c>
      <c r="G5723" s="34" t="n">
        <v>0.135662347057136</v>
      </c>
      <c r="H5723" s="34" t="n">
        <v>-0.00762847063806871</v>
      </c>
      <c r="I5723" s="34" t="n">
        <v>-0.0562313037003249</v>
      </c>
      <c r="J5723" s="35" t="n">
        <v>7.35</v>
      </c>
      <c r="K5723" s="6" t="n">
        <v>0</v>
      </c>
      <c r="L5723" s="35" t="n">
        <v>-1</v>
      </c>
      <c r="M5723" s="6" t="str">
        <f aca="false">IF(I5723&lt;=0,"Below 0%",IF(I5723&lt;=0.05,"0-5%",IF(I5723&lt;=0.1,"5-10%",IF(I5723&lt;=0.2,"10-20%",IF(I5723&lt;=0.4,"20-40%","Above 40%")))))</f>
        <v>Below 0%</v>
      </c>
      <c r="N5723" s="6" t="str">
        <f aca="false">IF(AND(H5723&gt;=Summary!$B$25,I5723&gt;=Summary!$B$26,I5723&lt;=Summary!$B$27,J5723&gt;=Summary!$B$28,J5723&lt;=Summary!$B$29,F5723*J5723&gt;1),"Yes","No")</f>
        <v>No</v>
      </c>
    </row>
    <row r="5724" customFormat="false" ht="15" hidden="false" customHeight="false" outlineLevel="0" collapsed="false">
      <c r="A5724" s="6" t="s">
        <v>153</v>
      </c>
      <c r="B5724" s="45" t="n">
        <v>43332</v>
      </c>
      <c r="C5724" s="6" t="s">
        <v>180</v>
      </c>
      <c r="D5724" s="6" t="s">
        <v>183</v>
      </c>
      <c r="E5724" s="6" t="s">
        <v>174</v>
      </c>
      <c r="F5724" s="34" t="n">
        <v>0.239523112773895</v>
      </c>
      <c r="G5724" s="34" t="n">
        <v>0.195130773164374</v>
      </c>
      <c r="H5724" s="34" t="n">
        <v>0.0443923396095215</v>
      </c>
      <c r="I5724" s="34" t="n">
        <v>0.227500454641905</v>
      </c>
      <c r="J5724" s="35" t="n">
        <v>5.11</v>
      </c>
      <c r="K5724" s="6" t="n">
        <v>0</v>
      </c>
      <c r="L5724" s="35" t="n">
        <v>-1</v>
      </c>
      <c r="M5724" s="6" t="str">
        <f aca="false">IF(I5724&lt;=0,"Below 0%",IF(I5724&lt;=0.05,"0-5%",IF(I5724&lt;=0.1,"5-10%",IF(I5724&lt;=0.2,"10-20%",IF(I5724&lt;=0.4,"20-40%","Above 40%")))))</f>
        <v>20-40%</v>
      </c>
      <c r="N5724" s="6" t="str">
        <f aca="false">IF(AND(H5724&gt;=Summary!$B$25,I5724&gt;=Summary!$B$26,I5724&lt;=Summary!$B$27,J5724&gt;=Summary!$B$28,J5724&lt;=Summary!$B$29,F5724*J5724&gt;1),"Yes","No")</f>
        <v>No</v>
      </c>
    </row>
    <row r="5725" customFormat="false" ht="15" hidden="false" customHeight="false" outlineLevel="0" collapsed="false">
      <c r="A5725" s="6" t="s">
        <v>153</v>
      </c>
      <c r="B5725" s="45" t="n">
        <v>43332</v>
      </c>
      <c r="C5725" s="6" t="s">
        <v>180</v>
      </c>
      <c r="D5725" s="6" t="s">
        <v>183</v>
      </c>
      <c r="E5725" s="6" t="s">
        <v>177</v>
      </c>
      <c r="F5725" s="34" t="n">
        <v>0.632443010807037</v>
      </c>
      <c r="G5725" s="34" t="n">
        <v>0.66920687977849</v>
      </c>
      <c r="H5725" s="34" t="n">
        <v>-0.0367638689714527</v>
      </c>
      <c r="I5725" s="34" t="n">
        <v>-0.0549364779149038</v>
      </c>
      <c r="J5725" s="35" t="n">
        <v>1.49</v>
      </c>
      <c r="K5725" s="6" t="n">
        <v>1</v>
      </c>
      <c r="L5725" s="35" t="n">
        <v>0.49</v>
      </c>
      <c r="M5725" s="6" t="str">
        <f aca="false">IF(I5725&lt;=0,"Below 0%",IF(I5725&lt;=0.05,"0-5%",IF(I5725&lt;=0.1,"5-10%",IF(I5725&lt;=0.2,"10-20%",IF(I5725&lt;=0.4,"20-40%","Above 40%")))))</f>
        <v>Below 0%</v>
      </c>
      <c r="N5725" s="6" t="str">
        <f aca="false">IF(AND(H5725&gt;=Summary!$B$25,I5725&gt;=Summary!$B$26,I5725&lt;=Summary!$B$27,J5725&gt;=Summary!$B$28,J5725&lt;=Summary!$B$29,F5725*J5725&gt;1),"Yes","No")</f>
        <v>No</v>
      </c>
    </row>
    <row r="5726" customFormat="false" ht="15" hidden="false" customHeight="false" outlineLevel="0" collapsed="false">
      <c r="A5726" s="6" t="s">
        <v>153</v>
      </c>
      <c r="B5726" s="45" t="n">
        <v>43337</v>
      </c>
      <c r="C5726" s="6" t="s">
        <v>185</v>
      </c>
      <c r="D5726" s="6" t="s">
        <v>189</v>
      </c>
      <c r="E5726" s="6" t="s">
        <v>187</v>
      </c>
      <c r="F5726" s="34" t="n">
        <v>0.636616110801697</v>
      </c>
      <c r="G5726" s="34" t="n">
        <v>0.718326988155668</v>
      </c>
      <c r="H5726" s="34" t="n">
        <v>-0.0817108773539716</v>
      </c>
      <c r="I5726" s="34" t="n">
        <v>-0.113751646118389</v>
      </c>
      <c r="J5726" s="35" t="n">
        <v>1.4</v>
      </c>
      <c r="K5726" s="6" t="n">
        <v>1</v>
      </c>
      <c r="L5726" s="35" t="n">
        <v>0.4</v>
      </c>
      <c r="M5726" s="6" t="str">
        <f aca="false">IF(I5726&lt;=0,"Below 0%",IF(I5726&lt;=0.05,"0-5%",IF(I5726&lt;=0.1,"5-10%",IF(I5726&lt;=0.2,"10-20%",IF(I5726&lt;=0.4,"20-40%","Above 40%")))))</f>
        <v>Below 0%</v>
      </c>
      <c r="N5726" s="6" t="str">
        <f aca="false">IF(AND(H5726&gt;=Summary!$B$25,I5726&gt;=Summary!$B$26,I5726&lt;=Summary!$B$27,J5726&gt;=Summary!$B$28,J5726&lt;=Summary!$B$29,F5726*J5726&gt;1),"Yes","No")</f>
        <v>No</v>
      </c>
    </row>
    <row r="5727" customFormat="false" ht="15" hidden="false" customHeight="false" outlineLevel="0" collapsed="false">
      <c r="A5727" s="6" t="s">
        <v>153</v>
      </c>
      <c r="B5727" s="45" t="n">
        <v>43337</v>
      </c>
      <c r="C5727" s="6" t="s">
        <v>185</v>
      </c>
      <c r="D5727" s="6" t="s">
        <v>189</v>
      </c>
      <c r="E5727" s="6" t="s">
        <v>174</v>
      </c>
      <c r="F5727" s="34" t="n">
        <v>0.270142465829849</v>
      </c>
      <c r="G5727" s="34" t="n">
        <v>0.175814297800338</v>
      </c>
      <c r="H5727" s="34" t="n">
        <v>0.0943281680295108</v>
      </c>
      <c r="I5727" s="34" t="n">
        <v>0.536521598127551</v>
      </c>
      <c r="J5727" s="35" t="n">
        <v>5.72</v>
      </c>
      <c r="K5727" s="6" t="n">
        <v>0</v>
      </c>
      <c r="L5727" s="35" t="n">
        <v>-1</v>
      </c>
      <c r="M5727" s="6" t="str">
        <f aca="false">IF(I5727&lt;=0,"Below 0%",IF(I5727&lt;=0.05,"0-5%",IF(I5727&lt;=0.1,"5-10%",IF(I5727&lt;=0.2,"10-20%",IF(I5727&lt;=0.4,"20-40%","Above 40%")))))</f>
        <v>Above 40%</v>
      </c>
      <c r="N5727" s="6" t="str">
        <f aca="false">IF(AND(H5727&gt;=Summary!$B$25,I5727&gt;=Summary!$B$26,I5727&lt;=Summary!$B$27,J5727&gt;=Summary!$B$28,J5727&lt;=Summary!$B$29,F5727*J5727&gt;1),"Yes","No")</f>
        <v>No</v>
      </c>
    </row>
    <row r="5728" customFormat="false" ht="15" hidden="false" customHeight="false" outlineLevel="0" collapsed="false">
      <c r="A5728" s="6" t="s">
        <v>153</v>
      </c>
      <c r="B5728" s="45" t="n">
        <v>43337</v>
      </c>
      <c r="C5728" s="6" t="s">
        <v>185</v>
      </c>
      <c r="D5728" s="6" t="s">
        <v>189</v>
      </c>
      <c r="E5728" s="6" t="s">
        <v>177</v>
      </c>
      <c r="F5728" s="34" t="n">
        <v>0.093241423368454</v>
      </c>
      <c r="G5728" s="34" t="n">
        <v>0.105858714043993</v>
      </c>
      <c r="H5728" s="34" t="n">
        <v>-0.0126172906755393</v>
      </c>
      <c r="I5728" s="34" t="n">
        <v>-0.119189910717182</v>
      </c>
      <c r="J5728" s="35" t="n">
        <v>9.5</v>
      </c>
      <c r="K5728" s="6" t="n">
        <v>0</v>
      </c>
      <c r="L5728" s="35" t="n">
        <v>-1</v>
      </c>
      <c r="M5728" s="6" t="str">
        <f aca="false">IF(I5728&lt;=0,"Below 0%",IF(I5728&lt;=0.05,"0-5%",IF(I5728&lt;=0.1,"5-10%",IF(I5728&lt;=0.2,"10-20%",IF(I5728&lt;=0.4,"20-40%","Above 40%")))))</f>
        <v>Below 0%</v>
      </c>
      <c r="N5728" s="6" t="str">
        <f aca="false">IF(AND(H5728&gt;=Summary!$B$25,I5728&gt;=Summary!$B$26,I5728&lt;=Summary!$B$27,J5728&gt;=Summary!$B$28,J5728&lt;=Summary!$B$29,F5728*J5728&gt;1),"Yes","No")</f>
        <v>No</v>
      </c>
    </row>
    <row r="5729" customFormat="false" ht="15" hidden="false" customHeight="false" outlineLevel="0" collapsed="false">
      <c r="A5729" s="6" t="s">
        <v>153</v>
      </c>
      <c r="B5729" s="45" t="n">
        <v>43337</v>
      </c>
      <c r="C5729" s="6" t="s">
        <v>199</v>
      </c>
      <c r="D5729" s="6" t="s">
        <v>173</v>
      </c>
      <c r="E5729" s="6" t="s">
        <v>187</v>
      </c>
      <c r="F5729" s="34" t="n">
        <v>0.319803684949875</v>
      </c>
      <c r="G5729" s="34" t="n">
        <v>0.369751707853752</v>
      </c>
      <c r="H5729" s="34" t="n">
        <v>-0.0499480229038766</v>
      </c>
      <c r="I5729" s="34" t="n">
        <v>-0.135085306823336</v>
      </c>
      <c r="J5729" s="35" t="n">
        <v>2.69</v>
      </c>
      <c r="K5729" s="6" t="n">
        <v>0</v>
      </c>
      <c r="L5729" s="35" t="n">
        <v>-1</v>
      </c>
      <c r="M5729" s="6" t="str">
        <f aca="false">IF(I5729&lt;=0,"Below 0%",IF(I5729&lt;=0.05,"0-5%",IF(I5729&lt;=0.1,"5-10%",IF(I5729&lt;=0.2,"10-20%",IF(I5729&lt;=0.4,"20-40%","Above 40%")))))</f>
        <v>Below 0%</v>
      </c>
      <c r="N5729" s="6" t="str">
        <f aca="false">IF(AND(H5729&gt;=Summary!$B$25,I5729&gt;=Summary!$B$26,I5729&lt;=Summary!$B$27,J5729&gt;=Summary!$B$28,J5729&lt;=Summary!$B$29,F5729*J5729&gt;1),"Yes","No")</f>
        <v>No</v>
      </c>
    </row>
    <row r="5730" customFormat="false" ht="15" hidden="false" customHeight="false" outlineLevel="0" collapsed="false">
      <c r="A5730" s="6" t="s">
        <v>153</v>
      </c>
      <c r="B5730" s="45" t="n">
        <v>43337</v>
      </c>
      <c r="C5730" s="6" t="s">
        <v>199</v>
      </c>
      <c r="D5730" s="6" t="s">
        <v>173</v>
      </c>
      <c r="E5730" s="6" t="s">
        <v>174</v>
      </c>
      <c r="F5730" s="34" t="n">
        <v>0.305753022432327</v>
      </c>
      <c r="G5730" s="34" t="n">
        <v>0.276286692812942</v>
      </c>
      <c r="H5730" s="34" t="n">
        <v>0.0294663296193852</v>
      </c>
      <c r="I5730" s="34" t="n">
        <v>0.106651280665679</v>
      </c>
      <c r="J5730" s="35" t="n">
        <v>3.6</v>
      </c>
      <c r="K5730" s="6" t="n">
        <v>1</v>
      </c>
      <c r="L5730" s="35" t="n">
        <v>2.6</v>
      </c>
      <c r="M5730" s="6" t="str">
        <f aca="false">IF(I5730&lt;=0,"Below 0%",IF(I5730&lt;=0.05,"0-5%",IF(I5730&lt;=0.1,"5-10%",IF(I5730&lt;=0.2,"10-20%",IF(I5730&lt;=0.4,"20-40%","Above 40%")))))</f>
        <v>10-20%</v>
      </c>
      <c r="N5730" s="6" t="str">
        <f aca="false">IF(AND(H5730&gt;=Summary!$B$25,I5730&gt;=Summary!$B$26,I5730&lt;=Summary!$B$27,J5730&gt;=Summary!$B$28,J5730&lt;=Summary!$B$29,F5730*J5730&gt;1),"Yes","No")</f>
        <v>No</v>
      </c>
    </row>
    <row r="5731" customFormat="false" ht="15" hidden="false" customHeight="false" outlineLevel="0" collapsed="false">
      <c r="A5731" s="6" t="s">
        <v>153</v>
      </c>
      <c r="B5731" s="45" t="n">
        <v>43337</v>
      </c>
      <c r="C5731" s="6" t="s">
        <v>199</v>
      </c>
      <c r="D5731" s="6" t="s">
        <v>173</v>
      </c>
      <c r="E5731" s="6" t="s">
        <v>177</v>
      </c>
      <c r="F5731" s="34" t="n">
        <v>0.374443292617798</v>
      </c>
      <c r="G5731" s="34" t="n">
        <v>0.353961599333307</v>
      </c>
      <c r="H5731" s="34" t="n">
        <v>0.0204816932844913</v>
      </c>
      <c r="I5731" s="34" t="n">
        <v>0.0578641675341871</v>
      </c>
      <c r="J5731" s="35" t="n">
        <v>2.81</v>
      </c>
      <c r="K5731" s="6" t="n">
        <v>0</v>
      </c>
      <c r="L5731" s="35" t="n">
        <v>-1</v>
      </c>
      <c r="M5731" s="6" t="str">
        <f aca="false">IF(I5731&lt;=0,"Below 0%",IF(I5731&lt;=0.05,"0-5%",IF(I5731&lt;=0.1,"5-10%",IF(I5731&lt;=0.2,"10-20%",IF(I5731&lt;=0.4,"20-40%","Above 40%")))))</f>
        <v>5-10%</v>
      </c>
      <c r="N5731" s="6" t="str">
        <f aca="false">IF(AND(H5731&gt;=Summary!$B$25,I5731&gt;=Summary!$B$26,I5731&lt;=Summary!$B$27,J5731&gt;=Summary!$B$28,J5731&lt;=Summary!$B$29,F5731*J5731&gt;1),"Yes","No")</f>
        <v>No</v>
      </c>
    </row>
    <row r="5732" customFormat="false" ht="15" hidden="false" customHeight="false" outlineLevel="0" collapsed="false">
      <c r="A5732" s="6" t="s">
        <v>153</v>
      </c>
      <c r="B5732" s="45" t="n">
        <v>43337</v>
      </c>
      <c r="C5732" s="6" t="s">
        <v>202</v>
      </c>
      <c r="D5732" s="6" t="s">
        <v>193</v>
      </c>
      <c r="E5732" s="6" t="s">
        <v>187</v>
      </c>
      <c r="F5732" s="34" t="n">
        <v>0.41200378537178</v>
      </c>
      <c r="G5732" s="34" t="n">
        <v>0.416083174199024</v>
      </c>
      <c r="H5732" s="34" t="n">
        <v>-0.00407938882724362</v>
      </c>
      <c r="I5732" s="34" t="n">
        <v>-0.00980426289790881</v>
      </c>
      <c r="J5732" s="35" t="n">
        <v>2.4</v>
      </c>
      <c r="K5732" s="6" t="n">
        <v>0</v>
      </c>
      <c r="L5732" s="35" t="n">
        <v>-1</v>
      </c>
      <c r="M5732" s="6" t="str">
        <f aca="false">IF(I5732&lt;=0,"Below 0%",IF(I5732&lt;=0.05,"0-5%",IF(I5732&lt;=0.1,"5-10%",IF(I5732&lt;=0.2,"10-20%",IF(I5732&lt;=0.4,"20-40%","Above 40%")))))</f>
        <v>Below 0%</v>
      </c>
      <c r="N5732" s="6" t="str">
        <f aca="false">IF(AND(H5732&gt;=Summary!$B$25,I5732&gt;=Summary!$B$26,I5732&lt;=Summary!$B$27,J5732&gt;=Summary!$B$28,J5732&lt;=Summary!$B$29,F5732*J5732&gt;1),"Yes","No")</f>
        <v>No</v>
      </c>
    </row>
    <row r="5733" customFormat="false" ht="15" hidden="false" customHeight="false" outlineLevel="0" collapsed="false">
      <c r="A5733" s="6" t="s">
        <v>153</v>
      </c>
      <c r="B5733" s="45" t="n">
        <v>43337</v>
      </c>
      <c r="C5733" s="6" t="s">
        <v>202</v>
      </c>
      <c r="D5733" s="6" t="s">
        <v>193</v>
      </c>
      <c r="E5733" s="6" t="s">
        <v>174</v>
      </c>
      <c r="F5733" s="34" t="n">
        <v>0.173660680651665</v>
      </c>
      <c r="G5733" s="34" t="n">
        <v>0.314025037131339</v>
      </c>
      <c r="H5733" s="34" t="n">
        <v>-0.140364356479674</v>
      </c>
      <c r="I5733" s="34" t="n">
        <v>-0.446984602762638</v>
      </c>
      <c r="J5733" s="35" t="n">
        <v>3.18</v>
      </c>
      <c r="K5733" s="6" t="n">
        <v>1</v>
      </c>
      <c r="L5733" s="35" t="n">
        <v>2.18</v>
      </c>
      <c r="M5733" s="6" t="str">
        <f aca="false">IF(I5733&lt;=0,"Below 0%",IF(I5733&lt;=0.05,"0-5%",IF(I5733&lt;=0.1,"5-10%",IF(I5733&lt;=0.2,"10-20%",IF(I5733&lt;=0.4,"20-40%","Above 40%")))))</f>
        <v>Below 0%</v>
      </c>
      <c r="N5733" s="6" t="str">
        <f aca="false">IF(AND(H5733&gt;=Summary!$B$25,I5733&gt;=Summary!$B$26,I5733&lt;=Summary!$B$27,J5733&gt;=Summary!$B$28,J5733&lt;=Summary!$B$29,F5733*J5733&gt;1),"Yes","No")</f>
        <v>No</v>
      </c>
    </row>
    <row r="5734" customFormat="false" ht="15" hidden="false" customHeight="false" outlineLevel="0" collapsed="false">
      <c r="A5734" s="6" t="s">
        <v>153</v>
      </c>
      <c r="B5734" s="45" t="n">
        <v>43337</v>
      </c>
      <c r="C5734" s="6" t="s">
        <v>202</v>
      </c>
      <c r="D5734" s="6" t="s">
        <v>193</v>
      </c>
      <c r="E5734" s="6" t="s">
        <v>177</v>
      </c>
      <c r="F5734" s="34" t="n">
        <v>0.414335578680039</v>
      </c>
      <c r="G5734" s="34" t="n">
        <v>0.269891788669637</v>
      </c>
      <c r="H5734" s="34" t="n">
        <v>0.144443790010401</v>
      </c>
      <c r="I5734" s="34" t="n">
        <v>0.535191495533822</v>
      </c>
      <c r="J5734" s="35" t="n">
        <v>3.7</v>
      </c>
      <c r="K5734" s="6" t="n">
        <v>0</v>
      </c>
      <c r="L5734" s="35" t="n">
        <v>-1</v>
      </c>
      <c r="M5734" s="6" t="str">
        <f aca="false">IF(I5734&lt;=0,"Below 0%",IF(I5734&lt;=0.05,"0-5%",IF(I5734&lt;=0.1,"5-10%",IF(I5734&lt;=0.2,"10-20%",IF(I5734&lt;=0.4,"20-40%","Above 40%")))))</f>
        <v>Above 40%</v>
      </c>
      <c r="N5734" s="6" t="str">
        <f aca="false">IF(AND(H5734&gt;=Summary!$B$25,I5734&gt;=Summary!$B$26,I5734&lt;=Summary!$B$27,J5734&gt;=Summary!$B$28,J5734&lt;=Summary!$B$29,F5734*J5734&gt;1),"Yes","No")</f>
        <v>No</v>
      </c>
    </row>
    <row r="5735" customFormat="false" ht="15" hidden="false" customHeight="false" outlineLevel="0" collapsed="false">
      <c r="A5735" s="6" t="s">
        <v>153</v>
      </c>
      <c r="B5735" s="45" t="n">
        <v>43337</v>
      </c>
      <c r="C5735" s="6" t="s">
        <v>183</v>
      </c>
      <c r="D5735" s="6" t="s">
        <v>201</v>
      </c>
      <c r="E5735" s="6" t="s">
        <v>187</v>
      </c>
      <c r="F5735" s="34" t="n">
        <v>0.755450665950775</v>
      </c>
      <c r="G5735" s="34" t="n">
        <v>0.84488620639669</v>
      </c>
      <c r="H5735" s="34" t="n">
        <v>-0.0894355404459145</v>
      </c>
      <c r="I5735" s="34" t="n">
        <v>-0.105855131458878</v>
      </c>
      <c r="J5735" s="35" t="n">
        <v>1.18</v>
      </c>
      <c r="K5735" s="6" t="n">
        <v>1</v>
      </c>
      <c r="L5735" s="35" t="n">
        <v>0.18</v>
      </c>
      <c r="M5735" s="6" t="str">
        <f aca="false">IF(I5735&lt;=0,"Below 0%",IF(I5735&lt;=0.05,"0-5%",IF(I5735&lt;=0.1,"5-10%",IF(I5735&lt;=0.2,"10-20%",IF(I5735&lt;=0.4,"20-40%","Above 40%")))))</f>
        <v>Below 0%</v>
      </c>
      <c r="N5735" s="6" t="str">
        <f aca="false">IF(AND(H5735&gt;=Summary!$B$25,I5735&gt;=Summary!$B$26,I5735&lt;=Summary!$B$27,J5735&gt;=Summary!$B$28,J5735&lt;=Summary!$B$29,F5735*J5735&gt;1),"Yes","No")</f>
        <v>No</v>
      </c>
    </row>
    <row r="5736" customFormat="false" ht="15" hidden="false" customHeight="false" outlineLevel="0" collapsed="false">
      <c r="A5736" s="6" t="s">
        <v>153</v>
      </c>
      <c r="B5736" s="45" t="n">
        <v>43337</v>
      </c>
      <c r="C5736" s="6" t="s">
        <v>183</v>
      </c>
      <c r="D5736" s="6" t="s">
        <v>201</v>
      </c>
      <c r="E5736" s="6" t="s">
        <v>174</v>
      </c>
      <c r="F5736" s="34" t="n">
        <v>0.18461000919342</v>
      </c>
      <c r="G5736" s="34" t="n">
        <v>0.111767457796872</v>
      </c>
      <c r="H5736" s="34" t="n">
        <v>0.0728425513965489</v>
      </c>
      <c r="I5736" s="34" t="n">
        <v>0.651733096845904</v>
      </c>
      <c r="J5736" s="35" t="n">
        <v>8.92</v>
      </c>
      <c r="K5736" s="6" t="n">
        <v>0</v>
      </c>
      <c r="L5736" s="35" t="n">
        <v>-1</v>
      </c>
      <c r="M5736" s="6" t="str">
        <f aca="false">IF(I5736&lt;=0,"Below 0%",IF(I5736&lt;=0.05,"0-5%",IF(I5736&lt;=0.1,"5-10%",IF(I5736&lt;=0.2,"10-20%",IF(I5736&lt;=0.4,"20-40%","Above 40%")))))</f>
        <v>Above 40%</v>
      </c>
      <c r="N5736" s="6" t="str">
        <f aca="false">IF(AND(H5736&gt;=Summary!$B$25,I5736&gt;=Summary!$B$26,I5736&lt;=Summary!$B$27,J5736&gt;=Summary!$B$28,J5736&lt;=Summary!$B$29,F5736*J5736&gt;1),"Yes","No")</f>
        <v>No</v>
      </c>
    </row>
    <row r="5737" customFormat="false" ht="15" hidden="false" customHeight="false" outlineLevel="0" collapsed="false">
      <c r="A5737" s="6" t="s">
        <v>153</v>
      </c>
      <c r="B5737" s="45" t="n">
        <v>43337</v>
      </c>
      <c r="C5737" s="6" t="s">
        <v>183</v>
      </c>
      <c r="D5737" s="6" t="s">
        <v>201</v>
      </c>
      <c r="E5737" s="6" t="s">
        <v>177</v>
      </c>
      <c r="F5737" s="34" t="n">
        <v>0.0599393434822559</v>
      </c>
      <c r="G5737" s="34" t="n">
        <v>0.0433463358064389</v>
      </c>
      <c r="H5737" s="34" t="n">
        <v>0.0165930076758171</v>
      </c>
      <c r="I5737" s="34" t="n">
        <v>0.382800699692643</v>
      </c>
      <c r="J5737" s="35" t="n">
        <v>23</v>
      </c>
      <c r="K5737" s="6" t="n">
        <v>0</v>
      </c>
      <c r="L5737" s="35" t="n">
        <v>-1</v>
      </c>
      <c r="M5737" s="6" t="str">
        <f aca="false">IF(I5737&lt;=0,"Below 0%",IF(I5737&lt;=0.05,"0-5%",IF(I5737&lt;=0.1,"5-10%",IF(I5737&lt;=0.2,"10-20%",IF(I5737&lt;=0.4,"20-40%","Above 40%")))))</f>
        <v>20-40%</v>
      </c>
      <c r="N5737" s="6" t="str">
        <f aca="false">IF(AND(H5737&gt;=Summary!$B$25,I5737&gt;=Summary!$B$26,I5737&lt;=Summary!$B$27,J5737&gt;=Summary!$B$28,J5737&lt;=Summary!$B$29,F5737*J5737&gt;1),"Yes","No")</f>
        <v>No</v>
      </c>
    </row>
    <row r="5738" customFormat="false" ht="15" hidden="false" customHeight="false" outlineLevel="0" collapsed="false">
      <c r="A5738" s="6" t="s">
        <v>153</v>
      </c>
      <c r="B5738" s="45" t="n">
        <v>43337</v>
      </c>
      <c r="C5738" s="6" t="s">
        <v>179</v>
      </c>
      <c r="D5738" s="6" t="s">
        <v>195</v>
      </c>
      <c r="E5738" s="6" t="s">
        <v>187</v>
      </c>
      <c r="F5738" s="34" t="n">
        <v>0.350589007139206</v>
      </c>
      <c r="G5738" s="34" t="n">
        <v>0.395628554297862</v>
      </c>
      <c r="H5738" s="34" t="n">
        <v>-0.0450395471586556</v>
      </c>
      <c r="I5738" s="34" t="n">
        <v>-0.11384301428543</v>
      </c>
      <c r="J5738" s="35" t="n">
        <v>2.52</v>
      </c>
      <c r="K5738" s="6" t="n">
        <v>0</v>
      </c>
      <c r="L5738" s="35" t="n">
        <v>-1</v>
      </c>
      <c r="M5738" s="6" t="str">
        <f aca="false">IF(I5738&lt;=0,"Below 0%",IF(I5738&lt;=0.05,"0-5%",IF(I5738&lt;=0.1,"5-10%",IF(I5738&lt;=0.2,"10-20%",IF(I5738&lt;=0.4,"20-40%","Above 40%")))))</f>
        <v>Below 0%</v>
      </c>
      <c r="N5738" s="6" t="str">
        <f aca="false">IF(AND(H5738&gt;=Summary!$B$25,I5738&gt;=Summary!$B$26,I5738&lt;=Summary!$B$27,J5738&gt;=Summary!$B$28,J5738&lt;=Summary!$B$29,F5738*J5738&gt;1),"Yes","No")</f>
        <v>No</v>
      </c>
    </row>
    <row r="5739" customFormat="false" ht="15" hidden="false" customHeight="false" outlineLevel="0" collapsed="false">
      <c r="A5739" s="6" t="s">
        <v>153</v>
      </c>
      <c r="B5739" s="45" t="n">
        <v>43337</v>
      </c>
      <c r="C5739" s="6" t="s">
        <v>179</v>
      </c>
      <c r="D5739" s="6" t="s">
        <v>195</v>
      </c>
      <c r="E5739" s="6" t="s">
        <v>174</v>
      </c>
      <c r="F5739" s="34" t="n">
        <v>0.335640013217926</v>
      </c>
      <c r="G5739" s="34" t="n">
        <v>0.29760715129272</v>
      </c>
      <c r="H5739" s="34" t="n">
        <v>0.0380328619252063</v>
      </c>
      <c r="I5739" s="34" t="n">
        <v>0.127795524267487</v>
      </c>
      <c r="J5739" s="35" t="n">
        <v>3.35</v>
      </c>
      <c r="K5739" s="6" t="n">
        <v>0</v>
      </c>
      <c r="L5739" s="35" t="n">
        <v>-1</v>
      </c>
      <c r="M5739" s="6" t="str">
        <f aca="false">IF(I5739&lt;=0,"Below 0%",IF(I5739&lt;=0.05,"0-5%",IF(I5739&lt;=0.1,"5-10%",IF(I5739&lt;=0.2,"10-20%",IF(I5739&lt;=0.4,"20-40%","Above 40%")))))</f>
        <v>10-20%</v>
      </c>
      <c r="N5739" s="6" t="str">
        <f aca="false">IF(AND(H5739&gt;=Summary!$B$25,I5739&gt;=Summary!$B$26,I5739&lt;=Summary!$B$27,J5739&gt;=Summary!$B$28,J5739&lt;=Summary!$B$29,F5739*J5739&gt;1),"Yes","No")</f>
        <v>Yes</v>
      </c>
    </row>
    <row r="5740" customFormat="false" ht="15" hidden="false" customHeight="false" outlineLevel="0" collapsed="false">
      <c r="A5740" s="6" t="s">
        <v>153</v>
      </c>
      <c r="B5740" s="45" t="n">
        <v>43337</v>
      </c>
      <c r="C5740" s="6" t="s">
        <v>179</v>
      </c>
      <c r="D5740" s="6" t="s">
        <v>195</v>
      </c>
      <c r="E5740" s="6" t="s">
        <v>177</v>
      </c>
      <c r="F5740" s="34" t="n">
        <v>0.31377100944519</v>
      </c>
      <c r="G5740" s="34" t="n">
        <v>0.306764294409419</v>
      </c>
      <c r="H5740" s="34" t="n">
        <v>0.00700671503577161</v>
      </c>
      <c r="I5740" s="34" t="n">
        <v>0.0228407124409993</v>
      </c>
      <c r="J5740" s="35" t="n">
        <v>3.25</v>
      </c>
      <c r="K5740" s="6" t="n">
        <v>1</v>
      </c>
      <c r="L5740" s="35" t="n">
        <v>2.25</v>
      </c>
      <c r="M5740" s="6" t="str">
        <f aca="false">IF(I5740&lt;=0,"Below 0%",IF(I5740&lt;=0.05,"0-5%",IF(I5740&lt;=0.1,"5-10%",IF(I5740&lt;=0.2,"10-20%",IF(I5740&lt;=0.4,"20-40%","Above 40%")))))</f>
        <v>0-5%</v>
      </c>
      <c r="N5740" s="6" t="str">
        <f aca="false">IF(AND(H5740&gt;=Summary!$B$25,I5740&gt;=Summary!$B$26,I5740&lt;=Summary!$B$27,J5740&gt;=Summary!$B$28,J5740&lt;=Summary!$B$29,F5740*J5740&gt;1),"Yes","No")</f>
        <v>No</v>
      </c>
    </row>
    <row r="5741" customFormat="false" ht="15" hidden="false" customHeight="false" outlineLevel="0" collapsed="false">
      <c r="A5741" s="6" t="s">
        <v>153</v>
      </c>
      <c r="B5741" s="45" t="n">
        <v>43337</v>
      </c>
      <c r="C5741" s="6" t="s">
        <v>203</v>
      </c>
      <c r="D5741" s="6" t="s">
        <v>194</v>
      </c>
      <c r="E5741" s="6" t="s">
        <v>187</v>
      </c>
      <c r="F5741" s="34" t="n">
        <v>0.108763225376606</v>
      </c>
      <c r="G5741" s="34" t="n">
        <v>0.0773638968481376</v>
      </c>
      <c r="H5741" s="34" t="n">
        <v>0.0313993285284684</v>
      </c>
      <c r="I5741" s="34" t="n">
        <v>0.405865394682796</v>
      </c>
      <c r="J5741" s="35" t="n">
        <v>13</v>
      </c>
      <c r="K5741" s="6" t="n">
        <v>0</v>
      </c>
      <c r="L5741" s="35" t="n">
        <v>-1</v>
      </c>
      <c r="M5741" s="6" t="str">
        <f aca="false">IF(I5741&lt;=0,"Below 0%",IF(I5741&lt;=0.05,"0-5%",IF(I5741&lt;=0.1,"5-10%",IF(I5741&lt;=0.2,"10-20%",IF(I5741&lt;=0.4,"20-40%","Above 40%")))))</f>
        <v>Above 40%</v>
      </c>
      <c r="N5741" s="6" t="str">
        <f aca="false">IF(AND(H5741&gt;=Summary!$B$25,I5741&gt;=Summary!$B$26,I5741&lt;=Summary!$B$27,J5741&gt;=Summary!$B$28,J5741&lt;=Summary!$B$29,F5741*J5741&gt;1),"Yes","No")</f>
        <v>No</v>
      </c>
    </row>
    <row r="5742" customFormat="false" ht="15" hidden="false" customHeight="false" outlineLevel="0" collapsed="false">
      <c r="A5742" s="6" t="s">
        <v>153</v>
      </c>
      <c r="B5742" s="45" t="n">
        <v>43337</v>
      </c>
      <c r="C5742" s="6" t="s">
        <v>203</v>
      </c>
      <c r="D5742" s="6" t="s">
        <v>194</v>
      </c>
      <c r="E5742" s="6" t="s">
        <v>174</v>
      </c>
      <c r="F5742" s="34" t="n">
        <v>0.157012432813644</v>
      </c>
      <c r="G5742" s="34" t="n">
        <v>0.148997134670487</v>
      </c>
      <c r="H5742" s="34" t="n">
        <v>0.0080152981431573</v>
      </c>
      <c r="I5742" s="34" t="n">
        <v>0.053794981768498</v>
      </c>
      <c r="J5742" s="35" t="n">
        <v>6.75</v>
      </c>
      <c r="K5742" s="6" t="n">
        <v>1</v>
      </c>
      <c r="L5742" s="35" t="n">
        <v>5.75</v>
      </c>
      <c r="M5742" s="6" t="str">
        <f aca="false">IF(I5742&lt;=0,"Below 0%",IF(I5742&lt;=0.05,"0-5%",IF(I5742&lt;=0.1,"5-10%",IF(I5742&lt;=0.2,"10-20%",IF(I5742&lt;=0.4,"20-40%","Above 40%")))))</f>
        <v>5-10%</v>
      </c>
      <c r="N5742" s="6" t="str">
        <f aca="false">IF(AND(H5742&gt;=Summary!$B$25,I5742&gt;=Summary!$B$26,I5742&lt;=Summary!$B$27,J5742&gt;=Summary!$B$28,J5742&lt;=Summary!$B$29,F5742*J5742&gt;1),"Yes","No")</f>
        <v>No</v>
      </c>
    </row>
    <row r="5743" customFormat="false" ht="15" hidden="false" customHeight="false" outlineLevel="0" collapsed="false">
      <c r="A5743" s="6" t="s">
        <v>153</v>
      </c>
      <c r="B5743" s="45" t="n">
        <v>43337</v>
      </c>
      <c r="C5743" s="6" t="s">
        <v>203</v>
      </c>
      <c r="D5743" s="6" t="s">
        <v>194</v>
      </c>
      <c r="E5743" s="6" t="s">
        <v>177</v>
      </c>
      <c r="F5743" s="34" t="n">
        <v>0.734224319458008</v>
      </c>
      <c r="G5743" s="34" t="n">
        <v>0.773638968481375</v>
      </c>
      <c r="H5743" s="34" t="n">
        <v>-0.0394146490233676</v>
      </c>
      <c r="I5743" s="34" t="n">
        <v>-0.0509470833672417</v>
      </c>
      <c r="J5743" s="35" t="n">
        <v>1.3</v>
      </c>
      <c r="K5743" s="6" t="n">
        <v>0</v>
      </c>
      <c r="L5743" s="35" t="n">
        <v>-1</v>
      </c>
      <c r="M5743" s="6" t="str">
        <f aca="false">IF(I5743&lt;=0,"Below 0%",IF(I5743&lt;=0.05,"0-5%",IF(I5743&lt;=0.1,"5-10%",IF(I5743&lt;=0.2,"10-20%",IF(I5743&lt;=0.4,"20-40%","Above 40%")))))</f>
        <v>Below 0%</v>
      </c>
      <c r="N5743" s="6" t="str">
        <f aca="false">IF(AND(H5743&gt;=Summary!$B$25,I5743&gt;=Summary!$B$26,I5743&lt;=Summary!$B$27,J5743&gt;=Summary!$B$28,J5743&lt;=Summary!$B$29,F5743*J5743&gt;1),"Yes","No")</f>
        <v>No</v>
      </c>
    </row>
    <row r="5744" customFormat="false" ht="15" hidden="false" customHeight="false" outlineLevel="0" collapsed="false">
      <c r="A5744" s="6" t="s">
        <v>153</v>
      </c>
      <c r="B5744" s="45" t="n">
        <v>43338</v>
      </c>
      <c r="C5744" s="6" t="s">
        <v>184</v>
      </c>
      <c r="D5744" s="6" t="s">
        <v>196</v>
      </c>
      <c r="E5744" s="6" t="s">
        <v>187</v>
      </c>
      <c r="F5744" s="34" t="n">
        <v>0.319048583507538</v>
      </c>
      <c r="G5744" s="34" t="n">
        <v>0.493885230479774</v>
      </c>
      <c r="H5744" s="34" t="n">
        <v>-0.174836646972236</v>
      </c>
      <c r="I5744" s="34" t="n">
        <v>-0.35400258234569</v>
      </c>
      <c r="J5744" s="35" t="n">
        <v>2.04</v>
      </c>
      <c r="K5744" s="6" t="n">
        <v>1</v>
      </c>
      <c r="L5744" s="35" t="n">
        <v>1.04</v>
      </c>
      <c r="M5744" s="6" t="str">
        <f aca="false">IF(I5744&lt;=0,"Below 0%",IF(I5744&lt;=0.05,"0-5%",IF(I5744&lt;=0.1,"5-10%",IF(I5744&lt;=0.2,"10-20%",IF(I5744&lt;=0.4,"20-40%","Above 40%")))))</f>
        <v>Below 0%</v>
      </c>
      <c r="N5744" s="6" t="str">
        <f aca="false">IF(AND(H5744&gt;=Summary!$B$25,I5744&gt;=Summary!$B$26,I5744&lt;=Summary!$B$27,J5744&gt;=Summary!$B$28,J5744&lt;=Summary!$B$29,F5744*J5744&gt;1),"Yes","No")</f>
        <v>No</v>
      </c>
    </row>
    <row r="5745" customFormat="false" ht="15" hidden="false" customHeight="false" outlineLevel="0" collapsed="false">
      <c r="A5745" s="6" t="s">
        <v>153</v>
      </c>
      <c r="B5745" s="45" t="n">
        <v>43338</v>
      </c>
      <c r="C5745" s="6" t="s">
        <v>184</v>
      </c>
      <c r="D5745" s="6" t="s">
        <v>196</v>
      </c>
      <c r="E5745" s="6" t="s">
        <v>174</v>
      </c>
      <c r="F5745" s="34" t="n">
        <v>0.37093922495842</v>
      </c>
      <c r="G5745" s="34" t="n">
        <v>0.282220131702728</v>
      </c>
      <c r="H5745" s="34" t="n">
        <v>0.0887190932556917</v>
      </c>
      <c r="I5745" s="34" t="n">
        <v>0.314361320436001</v>
      </c>
      <c r="J5745" s="35" t="n">
        <v>3.57</v>
      </c>
      <c r="K5745" s="6" t="n">
        <v>0</v>
      </c>
      <c r="L5745" s="35" t="n">
        <v>-1</v>
      </c>
      <c r="M5745" s="6" t="str">
        <f aca="false">IF(I5745&lt;=0,"Below 0%",IF(I5745&lt;=0.05,"0-5%",IF(I5745&lt;=0.1,"5-10%",IF(I5745&lt;=0.2,"10-20%",IF(I5745&lt;=0.4,"20-40%","Above 40%")))))</f>
        <v>20-40%</v>
      </c>
      <c r="N5745" s="6" t="str">
        <f aca="false">IF(AND(H5745&gt;=Summary!$B$25,I5745&gt;=Summary!$B$26,I5745&lt;=Summary!$B$27,J5745&gt;=Summary!$B$28,J5745&lt;=Summary!$B$29,F5745*J5745&gt;1),"Yes","No")</f>
        <v>Yes</v>
      </c>
    </row>
    <row r="5746" customFormat="false" ht="15" hidden="false" customHeight="false" outlineLevel="0" collapsed="false">
      <c r="A5746" s="6" t="s">
        <v>153</v>
      </c>
      <c r="B5746" s="45" t="n">
        <v>43338</v>
      </c>
      <c r="C5746" s="6" t="s">
        <v>184</v>
      </c>
      <c r="D5746" s="6" t="s">
        <v>196</v>
      </c>
      <c r="E5746" s="6" t="s">
        <v>177</v>
      </c>
      <c r="F5746" s="34" t="n">
        <v>0.310012221336365</v>
      </c>
      <c r="G5746" s="34" t="n">
        <v>0.223894637817498</v>
      </c>
      <c r="H5746" s="34" t="n">
        <v>0.0861175835188671</v>
      </c>
      <c r="I5746" s="34" t="n">
        <v>0.384634417145192</v>
      </c>
      <c r="J5746" s="35" t="n">
        <v>4.5</v>
      </c>
      <c r="K5746" s="6" t="n">
        <v>0</v>
      </c>
      <c r="L5746" s="35" t="n">
        <v>-1</v>
      </c>
      <c r="M5746" s="6" t="str">
        <f aca="false">IF(I5746&lt;=0,"Below 0%",IF(I5746&lt;=0.05,"0-5%",IF(I5746&lt;=0.1,"5-10%",IF(I5746&lt;=0.2,"10-20%",IF(I5746&lt;=0.4,"20-40%","Above 40%")))))</f>
        <v>20-40%</v>
      </c>
      <c r="N5746" s="6" t="str">
        <f aca="false">IF(AND(H5746&gt;=Summary!$B$25,I5746&gt;=Summary!$B$26,I5746&lt;=Summary!$B$27,J5746&gt;=Summary!$B$28,J5746&lt;=Summary!$B$29,F5746*J5746&gt;1),"Yes","No")</f>
        <v>Yes</v>
      </c>
    </row>
    <row r="5747" customFormat="false" ht="15" hidden="false" customHeight="false" outlineLevel="0" collapsed="false">
      <c r="A5747" s="6" t="s">
        <v>153</v>
      </c>
      <c r="B5747" s="45" t="n">
        <v>43338</v>
      </c>
      <c r="C5747" s="6" t="s">
        <v>188</v>
      </c>
      <c r="D5747" s="6" t="s">
        <v>190</v>
      </c>
      <c r="E5747" s="6" t="s">
        <v>187</v>
      </c>
      <c r="F5747" s="34" t="n">
        <v>0.225315272808075</v>
      </c>
      <c r="G5747" s="34" t="n">
        <v>0.17417142354674</v>
      </c>
      <c r="H5747" s="34" t="n">
        <v>0.0511438492613354</v>
      </c>
      <c r="I5747" s="34" t="n">
        <v>0.293640875293247</v>
      </c>
      <c r="J5747" s="35" t="n">
        <v>5.75</v>
      </c>
      <c r="K5747" s="6" t="n">
        <v>0</v>
      </c>
      <c r="L5747" s="35" t="n">
        <v>-1</v>
      </c>
      <c r="M5747" s="6" t="str">
        <f aca="false">IF(I5747&lt;=0,"Below 0%",IF(I5747&lt;=0.05,"0-5%",IF(I5747&lt;=0.1,"5-10%",IF(I5747&lt;=0.2,"10-20%",IF(I5747&lt;=0.4,"20-40%","Above 40%")))))</f>
        <v>20-40%</v>
      </c>
      <c r="N5747" s="6" t="str">
        <f aca="false">IF(AND(H5747&gt;=Summary!$B$25,I5747&gt;=Summary!$B$26,I5747&lt;=Summary!$B$27,J5747&gt;=Summary!$B$28,J5747&lt;=Summary!$B$29,F5747*J5747&gt;1),"Yes","No")</f>
        <v>No</v>
      </c>
    </row>
    <row r="5748" customFormat="false" ht="15" hidden="false" customHeight="false" outlineLevel="0" collapsed="false">
      <c r="A5748" s="6" t="s">
        <v>153</v>
      </c>
      <c r="B5748" s="45" t="n">
        <v>43338</v>
      </c>
      <c r="C5748" s="6" t="s">
        <v>188</v>
      </c>
      <c r="D5748" s="6" t="s">
        <v>190</v>
      </c>
      <c r="E5748" s="6" t="s">
        <v>174</v>
      </c>
      <c r="F5748" s="34" t="n">
        <v>0.285364747047424</v>
      </c>
      <c r="G5748" s="34" t="n">
        <v>0.240164432948142</v>
      </c>
      <c r="H5748" s="34" t="n">
        <v>0.0452003140992822</v>
      </c>
      <c r="I5748" s="34" t="n">
        <v>0.188205695341417</v>
      </c>
      <c r="J5748" s="35" t="n">
        <v>4.17</v>
      </c>
      <c r="K5748" s="6" t="n">
        <v>0</v>
      </c>
      <c r="L5748" s="35" t="n">
        <v>-1</v>
      </c>
      <c r="M5748" s="6" t="str">
        <f aca="false">IF(I5748&lt;=0,"Below 0%",IF(I5748&lt;=0.05,"0-5%",IF(I5748&lt;=0.1,"5-10%",IF(I5748&lt;=0.2,"10-20%",IF(I5748&lt;=0.4,"20-40%","Above 40%")))))</f>
        <v>10-20%</v>
      </c>
      <c r="N5748" s="6" t="str">
        <f aca="false">IF(AND(H5748&gt;=Summary!$B$25,I5748&gt;=Summary!$B$26,I5748&lt;=Summary!$B$27,J5748&gt;=Summary!$B$28,J5748&lt;=Summary!$B$29,F5748*J5748&gt;1),"Yes","No")</f>
        <v>Yes</v>
      </c>
    </row>
    <row r="5749" customFormat="false" ht="15" hidden="false" customHeight="false" outlineLevel="0" collapsed="false">
      <c r="A5749" s="6" t="s">
        <v>153</v>
      </c>
      <c r="B5749" s="45" t="n">
        <v>43338</v>
      </c>
      <c r="C5749" s="6" t="s">
        <v>188</v>
      </c>
      <c r="D5749" s="6" t="s">
        <v>190</v>
      </c>
      <c r="E5749" s="6" t="s">
        <v>177</v>
      </c>
      <c r="F5749" s="34" t="n">
        <v>0.489319980144501</v>
      </c>
      <c r="G5749" s="34" t="n">
        <v>0.585664143505118</v>
      </c>
      <c r="H5749" s="34" t="n">
        <v>-0.0963441633606177</v>
      </c>
      <c r="I5749" s="34" t="n">
        <v>-0.164504117981359</v>
      </c>
      <c r="J5749" s="35" t="n">
        <v>1.71</v>
      </c>
      <c r="K5749" s="6" t="n">
        <v>1</v>
      </c>
      <c r="L5749" s="35" t="n">
        <v>0.71</v>
      </c>
      <c r="M5749" s="6" t="str">
        <f aca="false">IF(I5749&lt;=0,"Below 0%",IF(I5749&lt;=0.05,"0-5%",IF(I5749&lt;=0.1,"5-10%",IF(I5749&lt;=0.2,"10-20%",IF(I5749&lt;=0.4,"20-40%","Above 40%")))))</f>
        <v>Below 0%</v>
      </c>
      <c r="N5749" s="6" t="str">
        <f aca="false">IF(AND(H5749&gt;=Summary!$B$25,I5749&gt;=Summary!$B$26,I5749&lt;=Summary!$B$27,J5749&gt;=Summary!$B$28,J5749&lt;=Summary!$B$29,F5749*J5749&gt;1),"Yes","No")</f>
        <v>No</v>
      </c>
    </row>
    <row r="5750" customFormat="false" ht="15" hidden="false" customHeight="false" outlineLevel="0" collapsed="false">
      <c r="A5750" s="6" t="s">
        <v>153</v>
      </c>
      <c r="B5750" s="45" t="n">
        <v>43338</v>
      </c>
      <c r="C5750" s="6" t="s">
        <v>198</v>
      </c>
      <c r="D5750" s="6" t="s">
        <v>180</v>
      </c>
      <c r="E5750" s="6" t="s">
        <v>187</v>
      </c>
      <c r="F5750" s="34" t="n">
        <v>0.391992539167404</v>
      </c>
      <c r="G5750" s="34" t="n">
        <v>0.375</v>
      </c>
      <c r="H5750" s="34" t="n">
        <v>0.0169925391674042</v>
      </c>
      <c r="I5750" s="34" t="n">
        <v>0.0453134377797444</v>
      </c>
      <c r="J5750" s="35" t="n">
        <v>2.66</v>
      </c>
      <c r="K5750" s="6" t="n">
        <v>1</v>
      </c>
      <c r="L5750" s="35" t="n">
        <v>1.66</v>
      </c>
      <c r="M5750" s="6" t="str">
        <f aca="false">IF(I5750&lt;=0,"Below 0%",IF(I5750&lt;=0.05,"0-5%",IF(I5750&lt;=0.1,"5-10%",IF(I5750&lt;=0.2,"10-20%",IF(I5750&lt;=0.4,"20-40%","Above 40%")))))</f>
        <v>0-5%</v>
      </c>
      <c r="N5750" s="6" t="str">
        <f aca="false">IF(AND(H5750&gt;=Summary!$B$25,I5750&gt;=Summary!$B$26,I5750&lt;=Summary!$B$27,J5750&gt;=Summary!$B$28,J5750&lt;=Summary!$B$29,F5750*J5750&gt;1),"Yes","No")</f>
        <v>No</v>
      </c>
    </row>
    <row r="5751" customFormat="false" ht="15" hidden="false" customHeight="false" outlineLevel="0" collapsed="false">
      <c r="A5751" s="6" t="s">
        <v>153</v>
      </c>
      <c r="B5751" s="45" t="n">
        <v>43338</v>
      </c>
      <c r="C5751" s="6" t="s">
        <v>198</v>
      </c>
      <c r="D5751" s="6" t="s">
        <v>180</v>
      </c>
      <c r="E5751" s="6" t="s">
        <v>174</v>
      </c>
      <c r="F5751" s="34" t="n">
        <v>0.285445272922516</v>
      </c>
      <c r="G5751" s="34" t="n">
        <v>0.296875</v>
      </c>
      <c r="H5751" s="34" t="n">
        <v>-0.0114297270774841</v>
      </c>
      <c r="I5751" s="34" t="n">
        <v>-0.0385001333136308</v>
      </c>
      <c r="J5751" s="35" t="n">
        <v>3.36</v>
      </c>
      <c r="K5751" s="6" t="n">
        <v>0</v>
      </c>
      <c r="L5751" s="35" t="n">
        <v>-1</v>
      </c>
      <c r="M5751" s="6" t="str">
        <f aca="false">IF(I5751&lt;=0,"Below 0%",IF(I5751&lt;=0.05,"0-5%",IF(I5751&lt;=0.1,"5-10%",IF(I5751&lt;=0.2,"10-20%",IF(I5751&lt;=0.4,"20-40%","Above 40%")))))</f>
        <v>Below 0%</v>
      </c>
      <c r="N5751" s="6" t="str">
        <f aca="false">IF(AND(H5751&gt;=Summary!$B$25,I5751&gt;=Summary!$B$26,I5751&lt;=Summary!$B$27,J5751&gt;=Summary!$B$28,J5751&lt;=Summary!$B$29,F5751*J5751&gt;1),"Yes","No")</f>
        <v>No</v>
      </c>
    </row>
    <row r="5752" customFormat="false" ht="15" hidden="false" customHeight="false" outlineLevel="0" collapsed="false">
      <c r="A5752" s="6" t="s">
        <v>153</v>
      </c>
      <c r="B5752" s="45" t="n">
        <v>43338</v>
      </c>
      <c r="C5752" s="6" t="s">
        <v>198</v>
      </c>
      <c r="D5752" s="6" t="s">
        <v>180</v>
      </c>
      <c r="E5752" s="6" t="s">
        <v>177</v>
      </c>
      <c r="F5752" s="34" t="n">
        <v>0.32256218791008</v>
      </c>
      <c r="G5752" s="34" t="n">
        <v>0.328125</v>
      </c>
      <c r="H5752" s="34" t="n">
        <v>-0.0055628120899201</v>
      </c>
      <c r="I5752" s="34" t="n">
        <v>-0.016953332083566</v>
      </c>
      <c r="J5752" s="35" t="n">
        <v>3.04</v>
      </c>
      <c r="K5752" s="6" t="n">
        <v>0</v>
      </c>
      <c r="L5752" s="35" t="n">
        <v>-1</v>
      </c>
      <c r="M5752" s="6" t="str">
        <f aca="false">IF(I5752&lt;=0,"Below 0%",IF(I5752&lt;=0.05,"0-5%",IF(I5752&lt;=0.1,"5-10%",IF(I5752&lt;=0.2,"10-20%",IF(I5752&lt;=0.4,"20-40%","Above 40%")))))</f>
        <v>Below 0%</v>
      </c>
      <c r="N5752" s="6" t="str">
        <f aca="false">IF(AND(H5752&gt;=Summary!$B$25,I5752&gt;=Summary!$B$26,I5752&lt;=Summary!$B$27,J5752&gt;=Summary!$B$28,J5752&lt;=Summary!$B$29,F5752*J5752&gt;1),"Yes","No")</f>
        <v>No</v>
      </c>
    </row>
    <row r="5753" customFormat="false" ht="15" hidden="false" customHeight="false" outlineLevel="0" collapsed="false">
      <c r="A5753" s="6" t="s">
        <v>153</v>
      </c>
      <c r="B5753" s="45" t="n">
        <v>43339</v>
      </c>
      <c r="C5753" s="6" t="s">
        <v>176</v>
      </c>
      <c r="D5753" s="6" t="s">
        <v>181</v>
      </c>
      <c r="E5753" s="6" t="s">
        <v>187</v>
      </c>
      <c r="F5753" s="34" t="n">
        <v>0.380454391241074</v>
      </c>
      <c r="G5753" s="34" t="n">
        <v>0.373790677220756</v>
      </c>
      <c r="H5753" s="34" t="n">
        <v>0.00666371402031724</v>
      </c>
      <c r="I5753" s="34" t="n">
        <v>0.017827394920237</v>
      </c>
      <c r="J5753" s="35" t="n">
        <v>2.67</v>
      </c>
      <c r="K5753" s="6" t="n">
        <v>0</v>
      </c>
      <c r="L5753" s="35" t="n">
        <v>-1</v>
      </c>
      <c r="M5753" s="6" t="str">
        <f aca="false">IF(I5753&lt;=0,"Below 0%",IF(I5753&lt;=0.05,"0-5%",IF(I5753&lt;=0.1,"5-10%",IF(I5753&lt;=0.2,"10-20%",IF(I5753&lt;=0.4,"20-40%","Above 40%")))))</f>
        <v>0-5%</v>
      </c>
      <c r="N5753" s="6" t="str">
        <f aca="false">IF(AND(H5753&gt;=Summary!$B$25,I5753&gt;=Summary!$B$26,I5753&lt;=Summary!$B$27,J5753&gt;=Summary!$B$28,J5753&lt;=Summary!$B$29,F5753*J5753&gt;1),"Yes","No")</f>
        <v>No</v>
      </c>
    </row>
    <row r="5754" customFormat="false" ht="15" hidden="false" customHeight="false" outlineLevel="0" collapsed="false">
      <c r="A5754" s="6" t="s">
        <v>153</v>
      </c>
      <c r="B5754" s="45" t="n">
        <v>43339</v>
      </c>
      <c r="C5754" s="6" t="s">
        <v>176</v>
      </c>
      <c r="D5754" s="6" t="s">
        <v>181</v>
      </c>
      <c r="E5754" s="6" t="s">
        <v>174</v>
      </c>
      <c r="F5754" s="34" t="n">
        <v>0.32927018404007</v>
      </c>
      <c r="G5754" s="34" t="n">
        <v>0.293535620052771</v>
      </c>
      <c r="H5754" s="34" t="n">
        <v>0.0357345639872991</v>
      </c>
      <c r="I5754" s="34" t="n">
        <v>0.121738424729765</v>
      </c>
      <c r="J5754" s="35" t="n">
        <v>3.4</v>
      </c>
      <c r="K5754" s="6" t="n">
        <v>0</v>
      </c>
      <c r="L5754" s="35" t="n">
        <v>-1</v>
      </c>
      <c r="M5754" s="6" t="str">
        <f aca="false">IF(I5754&lt;=0,"Below 0%",IF(I5754&lt;=0.05,"0-5%",IF(I5754&lt;=0.1,"5-10%",IF(I5754&lt;=0.2,"10-20%",IF(I5754&lt;=0.4,"20-40%","Above 40%")))))</f>
        <v>10-20%</v>
      </c>
      <c r="N5754" s="6" t="str">
        <f aca="false">IF(AND(H5754&gt;=Summary!$B$25,I5754&gt;=Summary!$B$26,I5754&lt;=Summary!$B$27,J5754&gt;=Summary!$B$28,J5754&lt;=Summary!$B$29,F5754*J5754&gt;1),"Yes","No")</f>
        <v>Yes</v>
      </c>
    </row>
    <row r="5755" customFormat="false" ht="15" hidden="false" customHeight="false" outlineLevel="0" collapsed="false">
      <c r="A5755" s="6" t="s">
        <v>153</v>
      </c>
      <c r="B5755" s="45" t="n">
        <v>43339</v>
      </c>
      <c r="C5755" s="6" t="s">
        <v>176</v>
      </c>
      <c r="D5755" s="6" t="s">
        <v>181</v>
      </c>
      <c r="E5755" s="6" t="s">
        <v>177</v>
      </c>
      <c r="F5755" s="34" t="n">
        <v>0.290275394916534</v>
      </c>
      <c r="G5755" s="34" t="n">
        <v>0.332673702726473</v>
      </c>
      <c r="H5755" s="34" t="n">
        <v>-0.0423983078099388</v>
      </c>
      <c r="I5755" s="34" t="n">
        <v>-0.127447127507998</v>
      </c>
      <c r="J5755" s="35" t="n">
        <v>3</v>
      </c>
      <c r="K5755" s="6" t="n">
        <v>1</v>
      </c>
      <c r="L5755" s="35" t="n">
        <v>2</v>
      </c>
      <c r="M5755" s="6" t="str">
        <f aca="false">IF(I5755&lt;=0,"Below 0%",IF(I5755&lt;=0.05,"0-5%",IF(I5755&lt;=0.1,"5-10%",IF(I5755&lt;=0.2,"10-20%",IF(I5755&lt;=0.4,"20-40%","Above 40%")))))</f>
        <v>Below 0%</v>
      </c>
      <c r="N5755" s="6" t="str">
        <f aca="false">IF(AND(H5755&gt;=Summary!$B$25,I5755&gt;=Summary!$B$26,I5755&lt;=Summary!$B$27,J5755&gt;=Summary!$B$28,J5755&lt;=Summary!$B$29,F5755*J5755&gt;1),"Yes","No")</f>
        <v>No</v>
      </c>
    </row>
    <row r="5756" customFormat="false" ht="15" hidden="false" customHeight="false" outlineLevel="0" collapsed="false">
      <c r="A5756" s="6" t="s">
        <v>153</v>
      </c>
      <c r="B5756" s="45" t="n">
        <v>43344</v>
      </c>
      <c r="C5756" s="6" t="s">
        <v>201</v>
      </c>
      <c r="D5756" s="6" t="s">
        <v>184</v>
      </c>
      <c r="E5756" s="6" t="s">
        <v>187</v>
      </c>
      <c r="F5756" s="34" t="n">
        <v>0.326519727706909</v>
      </c>
      <c r="G5756" s="34" t="n">
        <v>0.432098765432099</v>
      </c>
      <c r="H5756" s="34" t="n">
        <v>-0.10557903772519</v>
      </c>
      <c r="I5756" s="34" t="n">
        <v>-0.244340058735439</v>
      </c>
      <c r="J5756" s="35" t="n">
        <v>2.3</v>
      </c>
      <c r="K5756" s="6" t="n">
        <v>0</v>
      </c>
      <c r="L5756" s="35" t="n">
        <v>-1</v>
      </c>
      <c r="M5756" s="6" t="str">
        <f aca="false">IF(I5756&lt;=0,"Below 0%",IF(I5756&lt;=0.05,"0-5%",IF(I5756&lt;=0.1,"5-10%",IF(I5756&lt;=0.2,"10-20%",IF(I5756&lt;=0.4,"20-40%","Above 40%")))))</f>
        <v>Below 0%</v>
      </c>
      <c r="N5756" s="6" t="str">
        <f aca="false">IF(AND(H5756&gt;=Summary!$B$25,I5756&gt;=Summary!$B$26,I5756&lt;=Summary!$B$27,J5756&gt;=Summary!$B$28,J5756&lt;=Summary!$B$29,F5756*J5756&gt;1),"Yes","No")</f>
        <v>No</v>
      </c>
    </row>
    <row r="5757" customFormat="false" ht="15" hidden="false" customHeight="false" outlineLevel="0" collapsed="false">
      <c r="A5757" s="6" t="s">
        <v>153</v>
      </c>
      <c r="B5757" s="45" t="n">
        <v>43344</v>
      </c>
      <c r="C5757" s="6" t="s">
        <v>201</v>
      </c>
      <c r="D5757" s="6" t="s">
        <v>184</v>
      </c>
      <c r="E5757" s="6" t="s">
        <v>174</v>
      </c>
      <c r="F5757" s="34" t="n">
        <v>0.330158442258835</v>
      </c>
      <c r="G5757" s="34" t="n">
        <v>0.283950617283951</v>
      </c>
      <c r="H5757" s="34" t="n">
        <v>0.0462078249748842</v>
      </c>
      <c r="I5757" s="34" t="n">
        <v>0.162731905346331</v>
      </c>
      <c r="J5757" s="35" t="n">
        <v>3.5</v>
      </c>
      <c r="K5757" s="6" t="n">
        <v>1</v>
      </c>
      <c r="L5757" s="35" t="n">
        <v>2.5</v>
      </c>
      <c r="M5757" s="6" t="str">
        <f aca="false">IF(I5757&lt;=0,"Below 0%",IF(I5757&lt;=0.05,"0-5%",IF(I5757&lt;=0.1,"5-10%",IF(I5757&lt;=0.2,"10-20%",IF(I5757&lt;=0.4,"20-40%","Above 40%")))))</f>
        <v>10-20%</v>
      </c>
      <c r="N5757" s="6" t="str">
        <f aca="false">IF(AND(H5757&gt;=Summary!$B$25,I5757&gt;=Summary!$B$26,I5757&lt;=Summary!$B$27,J5757&gt;=Summary!$B$28,J5757&lt;=Summary!$B$29,F5757*J5757&gt;1),"Yes","No")</f>
        <v>Yes</v>
      </c>
    </row>
    <row r="5758" customFormat="false" ht="15" hidden="false" customHeight="false" outlineLevel="0" collapsed="false">
      <c r="A5758" s="6" t="s">
        <v>153</v>
      </c>
      <c r="B5758" s="45" t="n">
        <v>43344</v>
      </c>
      <c r="C5758" s="6" t="s">
        <v>201</v>
      </c>
      <c r="D5758" s="6" t="s">
        <v>184</v>
      </c>
      <c r="E5758" s="6" t="s">
        <v>177</v>
      </c>
      <c r="F5758" s="34" t="n">
        <v>0.343321830034256</v>
      </c>
      <c r="G5758" s="34" t="n">
        <v>0.283950617283951</v>
      </c>
      <c r="H5758" s="34" t="n">
        <v>0.0593712127503053</v>
      </c>
      <c r="I5758" s="34" t="n">
        <v>0.209089923164119</v>
      </c>
      <c r="J5758" s="35" t="n">
        <v>3.5</v>
      </c>
      <c r="K5758" s="6" t="n">
        <v>0</v>
      </c>
      <c r="L5758" s="35" t="n">
        <v>-1</v>
      </c>
      <c r="M5758" s="6" t="str">
        <f aca="false">IF(I5758&lt;=0,"Below 0%",IF(I5758&lt;=0.05,"0-5%",IF(I5758&lt;=0.1,"5-10%",IF(I5758&lt;=0.2,"10-20%",IF(I5758&lt;=0.4,"20-40%","Above 40%")))))</f>
        <v>20-40%</v>
      </c>
      <c r="N5758" s="6" t="str">
        <f aca="false">IF(AND(H5758&gt;=Summary!$B$25,I5758&gt;=Summary!$B$26,I5758&lt;=Summary!$B$27,J5758&gt;=Summary!$B$28,J5758&lt;=Summary!$B$29,F5758*J5758&gt;1),"Yes","No")</f>
        <v>Yes</v>
      </c>
    </row>
    <row r="5759" customFormat="false" ht="15" hidden="false" customHeight="false" outlineLevel="0" collapsed="false">
      <c r="A5759" s="6" t="s">
        <v>153</v>
      </c>
      <c r="B5759" s="45" t="n">
        <v>43344</v>
      </c>
      <c r="C5759" s="6" t="s">
        <v>190</v>
      </c>
      <c r="D5759" s="6" t="s">
        <v>199</v>
      </c>
      <c r="E5759" s="6" t="s">
        <v>187</v>
      </c>
      <c r="F5759" s="34" t="n">
        <v>0.716316878795624</v>
      </c>
      <c r="G5759" s="34" t="n">
        <v>0.750739364525669</v>
      </c>
      <c r="H5759" s="34" t="n">
        <v>-0.0344224857300454</v>
      </c>
      <c r="I5759" s="34" t="n">
        <v>-0.0458514463961726</v>
      </c>
      <c r="J5759" s="35" t="n">
        <v>1.33</v>
      </c>
      <c r="K5759" s="6" t="n">
        <v>1</v>
      </c>
      <c r="L5759" s="35" t="n">
        <v>0.33</v>
      </c>
      <c r="M5759" s="6" t="str">
        <f aca="false">IF(I5759&lt;=0,"Below 0%",IF(I5759&lt;=0.05,"0-5%",IF(I5759&lt;=0.1,"5-10%",IF(I5759&lt;=0.2,"10-20%",IF(I5759&lt;=0.4,"20-40%","Above 40%")))))</f>
        <v>Below 0%</v>
      </c>
      <c r="N5759" s="6" t="str">
        <f aca="false">IF(AND(H5759&gt;=Summary!$B$25,I5759&gt;=Summary!$B$26,I5759&lt;=Summary!$B$27,J5759&gt;=Summary!$B$28,J5759&lt;=Summary!$B$29,F5759*J5759&gt;1),"Yes","No")</f>
        <v>No</v>
      </c>
    </row>
    <row r="5760" customFormat="false" ht="15" hidden="false" customHeight="false" outlineLevel="0" collapsed="false">
      <c r="A5760" s="6" t="s">
        <v>153</v>
      </c>
      <c r="B5760" s="45" t="n">
        <v>43344</v>
      </c>
      <c r="C5760" s="6" t="s">
        <v>190</v>
      </c>
      <c r="D5760" s="6" t="s">
        <v>199</v>
      </c>
      <c r="E5760" s="6" t="s">
        <v>174</v>
      </c>
      <c r="F5760" s="34" t="n">
        <v>0.185464173555374</v>
      </c>
      <c r="G5760" s="34" t="n">
        <v>0.158489421399864</v>
      </c>
      <c r="H5760" s="34" t="n">
        <v>0.0269747521555107</v>
      </c>
      <c r="I5760" s="34" t="n">
        <v>0.170199070179292</v>
      </c>
      <c r="J5760" s="35" t="n">
        <v>6.3</v>
      </c>
      <c r="K5760" s="6" t="n">
        <v>0</v>
      </c>
      <c r="L5760" s="35" t="n">
        <v>-1</v>
      </c>
      <c r="M5760" s="6" t="str">
        <f aca="false">IF(I5760&lt;=0,"Below 0%",IF(I5760&lt;=0.05,"0-5%",IF(I5760&lt;=0.1,"5-10%",IF(I5760&lt;=0.2,"10-20%",IF(I5760&lt;=0.4,"20-40%","Above 40%")))))</f>
        <v>10-20%</v>
      </c>
      <c r="N5760" s="6" t="str">
        <f aca="false">IF(AND(H5760&gt;=Summary!$B$25,I5760&gt;=Summary!$B$26,I5760&lt;=Summary!$B$27,J5760&gt;=Summary!$B$28,J5760&lt;=Summary!$B$29,F5760*J5760&gt;1),"Yes","No")</f>
        <v>No</v>
      </c>
    </row>
    <row r="5761" customFormat="false" ht="15" hidden="false" customHeight="false" outlineLevel="0" collapsed="false">
      <c r="A5761" s="6" t="s">
        <v>153</v>
      </c>
      <c r="B5761" s="45" t="n">
        <v>43344</v>
      </c>
      <c r="C5761" s="6" t="s">
        <v>190</v>
      </c>
      <c r="D5761" s="6" t="s">
        <v>199</v>
      </c>
      <c r="E5761" s="6" t="s">
        <v>177</v>
      </c>
      <c r="F5761" s="34" t="n">
        <v>0.0982189550995827</v>
      </c>
      <c r="G5761" s="34" t="n">
        <v>0.0907712140744673</v>
      </c>
      <c r="H5761" s="34" t="n">
        <v>0.00744774102511539</v>
      </c>
      <c r="I5761" s="34" t="n">
        <v>0.0820495913936481</v>
      </c>
      <c r="J5761" s="35" t="n">
        <v>11</v>
      </c>
      <c r="K5761" s="6" t="n">
        <v>0</v>
      </c>
      <c r="L5761" s="35" t="n">
        <v>-1</v>
      </c>
      <c r="M5761" s="6" t="str">
        <f aca="false">IF(I5761&lt;=0,"Below 0%",IF(I5761&lt;=0.05,"0-5%",IF(I5761&lt;=0.1,"5-10%",IF(I5761&lt;=0.2,"10-20%",IF(I5761&lt;=0.4,"20-40%","Above 40%")))))</f>
        <v>5-10%</v>
      </c>
      <c r="N5761" s="6" t="str">
        <f aca="false">IF(AND(H5761&gt;=Summary!$B$25,I5761&gt;=Summary!$B$26,I5761&lt;=Summary!$B$27,J5761&gt;=Summary!$B$28,J5761&lt;=Summary!$B$29,F5761*J5761&gt;1),"Yes","No")</f>
        <v>No</v>
      </c>
    </row>
    <row r="5762" customFormat="false" ht="15" hidden="false" customHeight="false" outlineLevel="0" collapsed="false">
      <c r="A5762" s="6" t="s">
        <v>153</v>
      </c>
      <c r="B5762" s="45" t="n">
        <v>43344</v>
      </c>
      <c r="C5762" s="6" t="s">
        <v>180</v>
      </c>
      <c r="D5762" s="6" t="s">
        <v>179</v>
      </c>
      <c r="E5762" s="6" t="s">
        <v>187</v>
      </c>
      <c r="F5762" s="34" t="n">
        <v>0.482685446739197</v>
      </c>
      <c r="G5762" s="34" t="n">
        <v>0.496863237139272</v>
      </c>
      <c r="H5762" s="34" t="n">
        <v>-0.0141777904000755</v>
      </c>
      <c r="I5762" s="34" t="n">
        <v>-0.0285345933052025</v>
      </c>
      <c r="J5762" s="35" t="n">
        <v>2</v>
      </c>
      <c r="K5762" s="6" t="n">
        <v>0</v>
      </c>
      <c r="L5762" s="35" t="n">
        <v>-1</v>
      </c>
      <c r="M5762" s="6" t="str">
        <f aca="false">IF(I5762&lt;=0,"Below 0%",IF(I5762&lt;=0.05,"0-5%",IF(I5762&lt;=0.1,"5-10%",IF(I5762&lt;=0.2,"10-20%",IF(I5762&lt;=0.4,"20-40%","Above 40%")))))</f>
        <v>Below 0%</v>
      </c>
      <c r="N5762" s="6" t="str">
        <f aca="false">IF(AND(H5762&gt;=Summary!$B$25,I5762&gt;=Summary!$B$26,I5762&lt;=Summary!$B$27,J5762&gt;=Summary!$B$28,J5762&lt;=Summary!$B$29,F5762*J5762&gt;1),"Yes","No")</f>
        <v>No</v>
      </c>
    </row>
    <row r="5763" customFormat="false" ht="15" hidden="false" customHeight="false" outlineLevel="0" collapsed="false">
      <c r="A5763" s="6" t="s">
        <v>153</v>
      </c>
      <c r="B5763" s="45" t="n">
        <v>43344</v>
      </c>
      <c r="C5763" s="6" t="s">
        <v>180</v>
      </c>
      <c r="D5763" s="6" t="s">
        <v>179</v>
      </c>
      <c r="E5763" s="6" t="s">
        <v>174</v>
      </c>
      <c r="F5763" s="34" t="n">
        <v>0.257462352514267</v>
      </c>
      <c r="G5763" s="34" t="n">
        <v>0.282308657465496</v>
      </c>
      <c r="H5763" s="34" t="n">
        <v>-0.0248463049512287</v>
      </c>
      <c r="I5763" s="34" t="n">
        <v>-0.0880111335383523</v>
      </c>
      <c r="J5763" s="35" t="n">
        <v>3.52</v>
      </c>
      <c r="K5763" s="6" t="n">
        <v>0</v>
      </c>
      <c r="L5763" s="35" t="n">
        <v>-1</v>
      </c>
      <c r="M5763" s="6" t="str">
        <f aca="false">IF(I5763&lt;=0,"Below 0%",IF(I5763&lt;=0.05,"0-5%",IF(I5763&lt;=0.1,"5-10%",IF(I5763&lt;=0.2,"10-20%",IF(I5763&lt;=0.4,"20-40%","Above 40%")))))</f>
        <v>Below 0%</v>
      </c>
      <c r="N5763" s="6" t="str">
        <f aca="false">IF(AND(H5763&gt;=Summary!$B$25,I5763&gt;=Summary!$B$26,I5763&lt;=Summary!$B$27,J5763&gt;=Summary!$B$28,J5763&lt;=Summary!$B$29,F5763*J5763&gt;1),"Yes","No")</f>
        <v>No</v>
      </c>
    </row>
    <row r="5764" customFormat="false" ht="15" hidden="false" customHeight="false" outlineLevel="0" collapsed="false">
      <c r="A5764" s="6" t="s">
        <v>153</v>
      </c>
      <c r="B5764" s="45" t="n">
        <v>43344</v>
      </c>
      <c r="C5764" s="6" t="s">
        <v>180</v>
      </c>
      <c r="D5764" s="6" t="s">
        <v>179</v>
      </c>
      <c r="E5764" s="6" t="s">
        <v>177</v>
      </c>
      <c r="F5764" s="34" t="n">
        <v>0.259852200746536</v>
      </c>
      <c r="G5764" s="34" t="n">
        <v>0.220828105395232</v>
      </c>
      <c r="H5764" s="34" t="n">
        <v>0.0390240953513041</v>
      </c>
      <c r="I5764" s="34" t="n">
        <v>0.176717068153349</v>
      </c>
      <c r="J5764" s="35" t="n">
        <v>4.5</v>
      </c>
      <c r="K5764" s="6" t="n">
        <v>1</v>
      </c>
      <c r="L5764" s="35" t="n">
        <v>3.5</v>
      </c>
      <c r="M5764" s="6" t="str">
        <f aca="false">IF(I5764&lt;=0,"Below 0%",IF(I5764&lt;=0.05,"0-5%",IF(I5764&lt;=0.1,"5-10%",IF(I5764&lt;=0.2,"10-20%",IF(I5764&lt;=0.4,"20-40%","Above 40%")))))</f>
        <v>10-20%</v>
      </c>
      <c r="N5764" s="6" t="str">
        <f aca="false">IF(AND(H5764&gt;=Summary!$B$25,I5764&gt;=Summary!$B$26,I5764&lt;=Summary!$B$27,J5764&gt;=Summary!$B$28,J5764&lt;=Summary!$B$29,F5764*J5764&gt;1),"Yes","No")</f>
        <v>Yes</v>
      </c>
    </row>
    <row r="5765" customFormat="false" ht="15" hidden="false" customHeight="false" outlineLevel="0" collapsed="false">
      <c r="A5765" s="6" t="s">
        <v>153</v>
      </c>
      <c r="B5765" s="45" t="n">
        <v>43344</v>
      </c>
      <c r="C5765" s="6" t="s">
        <v>173</v>
      </c>
      <c r="D5765" s="6" t="s">
        <v>202</v>
      </c>
      <c r="E5765" s="6" t="s">
        <v>187</v>
      </c>
      <c r="F5765" s="34" t="n">
        <v>0.643580555915833</v>
      </c>
      <c r="G5765" s="34" t="n">
        <v>0.637744454880692</v>
      </c>
      <c r="H5765" s="34" t="n">
        <v>0.00583610103514076</v>
      </c>
      <c r="I5765" s="34" t="n">
        <v>0.00915115919938891</v>
      </c>
      <c r="J5765" s="35" t="n">
        <v>1.6</v>
      </c>
      <c r="K5765" s="6" t="n">
        <v>0</v>
      </c>
      <c r="L5765" s="35" t="n">
        <v>-1</v>
      </c>
      <c r="M5765" s="6" t="str">
        <f aca="false">IF(I5765&lt;=0,"Below 0%",IF(I5765&lt;=0.05,"0-5%",IF(I5765&lt;=0.1,"5-10%",IF(I5765&lt;=0.2,"10-20%",IF(I5765&lt;=0.4,"20-40%","Above 40%")))))</f>
        <v>0-5%</v>
      </c>
      <c r="N5765" s="6" t="str">
        <f aca="false">IF(AND(H5765&gt;=Summary!$B$25,I5765&gt;=Summary!$B$26,I5765&lt;=Summary!$B$27,J5765&gt;=Summary!$B$28,J5765&lt;=Summary!$B$29,F5765*J5765&gt;1),"Yes","No")</f>
        <v>No</v>
      </c>
    </row>
    <row r="5766" customFormat="false" ht="15" hidden="false" customHeight="false" outlineLevel="0" collapsed="false">
      <c r="A5766" s="6" t="s">
        <v>153</v>
      </c>
      <c r="B5766" s="45" t="n">
        <v>43344</v>
      </c>
      <c r="C5766" s="6" t="s">
        <v>173</v>
      </c>
      <c r="D5766" s="6" t="s">
        <v>202</v>
      </c>
      <c r="E5766" s="6" t="s">
        <v>174</v>
      </c>
      <c r="F5766" s="34" t="n">
        <v>0.209944158792496</v>
      </c>
      <c r="G5766" s="34" t="n">
        <v>0.235656149609494</v>
      </c>
      <c r="H5766" s="34" t="n">
        <v>-0.0257119908169977</v>
      </c>
      <c r="I5766" s="34" t="n">
        <v>-0.109108083364704</v>
      </c>
      <c r="J5766" s="35" t="n">
        <v>4.33</v>
      </c>
      <c r="K5766" s="6" t="n">
        <v>1</v>
      </c>
      <c r="L5766" s="35" t="n">
        <v>3.33</v>
      </c>
      <c r="M5766" s="6" t="str">
        <f aca="false">IF(I5766&lt;=0,"Below 0%",IF(I5766&lt;=0.05,"0-5%",IF(I5766&lt;=0.1,"5-10%",IF(I5766&lt;=0.2,"10-20%",IF(I5766&lt;=0.4,"20-40%","Above 40%")))))</f>
        <v>Below 0%</v>
      </c>
      <c r="N5766" s="6" t="str">
        <f aca="false">IF(AND(H5766&gt;=Summary!$B$25,I5766&gt;=Summary!$B$26,I5766&lt;=Summary!$B$27,J5766&gt;=Summary!$B$28,J5766&lt;=Summary!$B$29,F5766*J5766&gt;1),"Yes","No")</f>
        <v>No</v>
      </c>
    </row>
    <row r="5767" customFormat="false" ht="15" hidden="false" customHeight="false" outlineLevel="0" collapsed="false">
      <c r="A5767" s="6" t="s">
        <v>153</v>
      </c>
      <c r="B5767" s="45" t="n">
        <v>43344</v>
      </c>
      <c r="C5767" s="6" t="s">
        <v>173</v>
      </c>
      <c r="D5767" s="6" t="s">
        <v>202</v>
      </c>
      <c r="E5767" s="6" t="s">
        <v>177</v>
      </c>
      <c r="F5767" s="34" t="n">
        <v>0.146475270390511</v>
      </c>
      <c r="G5767" s="34" t="n">
        <v>0.126599395509815</v>
      </c>
      <c r="H5767" s="34" t="n">
        <v>0.0198758748806958</v>
      </c>
      <c r="I5767" s="34" t="n">
        <v>0.156998181552573</v>
      </c>
      <c r="J5767" s="35" t="n">
        <v>8.06</v>
      </c>
      <c r="K5767" s="6" t="n">
        <v>0</v>
      </c>
      <c r="L5767" s="35" t="n">
        <v>-1</v>
      </c>
      <c r="M5767" s="6" t="str">
        <f aca="false">IF(I5767&lt;=0,"Below 0%",IF(I5767&lt;=0.05,"0-5%",IF(I5767&lt;=0.1,"5-10%",IF(I5767&lt;=0.2,"10-20%",IF(I5767&lt;=0.4,"20-40%","Above 40%")))))</f>
        <v>10-20%</v>
      </c>
      <c r="N5767" s="6" t="str">
        <f aca="false">IF(AND(H5767&gt;=Summary!$B$25,I5767&gt;=Summary!$B$26,I5767&lt;=Summary!$B$27,J5767&gt;=Summary!$B$28,J5767&lt;=Summary!$B$29,F5767*J5767&gt;1),"Yes","No")</f>
        <v>No</v>
      </c>
    </row>
    <row r="5768" customFormat="false" ht="15" hidden="false" customHeight="false" outlineLevel="0" collapsed="false">
      <c r="A5768" s="6" t="s">
        <v>153</v>
      </c>
      <c r="B5768" s="45" t="n">
        <v>43344</v>
      </c>
      <c r="C5768" s="6" t="s">
        <v>195</v>
      </c>
      <c r="D5768" s="6" t="s">
        <v>183</v>
      </c>
      <c r="E5768" s="6" t="s">
        <v>187</v>
      </c>
      <c r="F5768" s="34" t="n">
        <v>0.144934862852097</v>
      </c>
      <c r="G5768" s="34" t="n">
        <v>0.12613771270281</v>
      </c>
      <c r="H5768" s="34" t="n">
        <v>0.0187971501492869</v>
      </c>
      <c r="I5768" s="34" t="n">
        <v>0.149020857810974</v>
      </c>
      <c r="J5768" s="35" t="n">
        <v>8.03</v>
      </c>
      <c r="K5768" s="6" t="n">
        <v>0</v>
      </c>
      <c r="L5768" s="35" t="n">
        <v>-1</v>
      </c>
      <c r="M5768" s="6" t="str">
        <f aca="false">IF(I5768&lt;=0,"Below 0%",IF(I5768&lt;=0.05,"0-5%",IF(I5768&lt;=0.1,"5-10%",IF(I5768&lt;=0.2,"10-20%",IF(I5768&lt;=0.4,"20-40%","Above 40%")))))</f>
        <v>10-20%</v>
      </c>
      <c r="N5768" s="6" t="str">
        <f aca="false">IF(AND(H5768&gt;=Summary!$B$25,I5768&gt;=Summary!$B$26,I5768&lt;=Summary!$B$27,J5768&gt;=Summary!$B$28,J5768&lt;=Summary!$B$29,F5768*J5768&gt;1),"Yes","No")</f>
        <v>No</v>
      </c>
    </row>
    <row r="5769" customFormat="false" ht="15" hidden="false" customHeight="false" outlineLevel="0" collapsed="false">
      <c r="A5769" s="6" t="s">
        <v>153</v>
      </c>
      <c r="B5769" s="45" t="n">
        <v>43344</v>
      </c>
      <c r="C5769" s="6" t="s">
        <v>195</v>
      </c>
      <c r="D5769" s="6" t="s">
        <v>183</v>
      </c>
      <c r="E5769" s="6" t="s">
        <v>174</v>
      </c>
      <c r="F5769" s="34" t="n">
        <v>0.231280624866486</v>
      </c>
      <c r="G5769" s="34" t="n">
        <v>0.198605065294816</v>
      </c>
      <c r="H5769" s="34" t="n">
        <v>0.0326755595716696</v>
      </c>
      <c r="I5769" s="34" t="n">
        <v>0.164525308169582</v>
      </c>
      <c r="J5769" s="35" t="n">
        <v>5.1</v>
      </c>
      <c r="K5769" s="6" t="n">
        <v>0</v>
      </c>
      <c r="L5769" s="35" t="n">
        <v>-1</v>
      </c>
      <c r="M5769" s="6" t="str">
        <f aca="false">IF(I5769&lt;=0,"Below 0%",IF(I5769&lt;=0.05,"0-5%",IF(I5769&lt;=0.1,"5-10%",IF(I5769&lt;=0.2,"10-20%",IF(I5769&lt;=0.4,"20-40%","Above 40%")))))</f>
        <v>10-20%</v>
      </c>
      <c r="N5769" s="6" t="str">
        <f aca="false">IF(AND(H5769&gt;=Summary!$B$25,I5769&gt;=Summary!$B$26,I5769&lt;=Summary!$B$27,J5769&gt;=Summary!$B$28,J5769&lt;=Summary!$B$29,F5769*J5769&gt;1),"Yes","No")</f>
        <v>No</v>
      </c>
    </row>
    <row r="5770" customFormat="false" ht="15" hidden="false" customHeight="false" outlineLevel="0" collapsed="false">
      <c r="A5770" s="6" t="s">
        <v>153</v>
      </c>
      <c r="B5770" s="45" t="n">
        <v>43344</v>
      </c>
      <c r="C5770" s="6" t="s">
        <v>195</v>
      </c>
      <c r="D5770" s="6" t="s">
        <v>183</v>
      </c>
      <c r="E5770" s="6" t="s">
        <v>177</v>
      </c>
      <c r="F5770" s="34" t="n">
        <v>0.62378454208374</v>
      </c>
      <c r="G5770" s="34" t="n">
        <v>0.675257222002374</v>
      </c>
      <c r="H5770" s="34" t="n">
        <v>-0.0514726799186341</v>
      </c>
      <c r="I5770" s="34" t="n">
        <v>-0.0762267743927264</v>
      </c>
      <c r="J5770" s="35" t="n">
        <v>1.5</v>
      </c>
      <c r="K5770" s="6" t="n">
        <v>1</v>
      </c>
      <c r="L5770" s="35" t="n">
        <v>0.5</v>
      </c>
      <c r="M5770" s="6" t="str">
        <f aca="false">IF(I5770&lt;=0,"Below 0%",IF(I5770&lt;=0.05,"0-5%",IF(I5770&lt;=0.1,"5-10%",IF(I5770&lt;=0.2,"10-20%",IF(I5770&lt;=0.4,"20-40%","Above 40%")))))</f>
        <v>Below 0%</v>
      </c>
      <c r="N5770" s="6" t="str">
        <f aca="false">IF(AND(H5770&gt;=Summary!$B$25,I5770&gt;=Summary!$B$26,I5770&lt;=Summary!$B$27,J5770&gt;=Summary!$B$28,J5770&lt;=Summary!$B$29,F5770*J5770&gt;1),"Yes","No")</f>
        <v>No</v>
      </c>
    </row>
    <row r="5771" customFormat="false" ht="15" hidden="false" customHeight="false" outlineLevel="0" collapsed="false">
      <c r="A5771" s="6" t="s">
        <v>153</v>
      </c>
      <c r="B5771" s="45" t="n">
        <v>43344</v>
      </c>
      <c r="C5771" s="6" t="s">
        <v>194</v>
      </c>
      <c r="D5771" s="6" t="s">
        <v>188</v>
      </c>
      <c r="E5771" s="6" t="s">
        <v>187</v>
      </c>
      <c r="F5771" s="34" t="n">
        <v>0.580423891544342</v>
      </c>
      <c r="G5771" s="34" t="n">
        <v>0.881510452793327</v>
      </c>
      <c r="H5771" s="34" t="n">
        <v>-0.301086561248985</v>
      </c>
      <c r="I5771" s="34" t="n">
        <v>-0.341557562130889</v>
      </c>
      <c r="J5771" s="35" t="n">
        <v>1.13</v>
      </c>
      <c r="K5771" s="6" t="n">
        <v>1</v>
      </c>
      <c r="L5771" s="35" t="n">
        <v>0.13</v>
      </c>
      <c r="M5771" s="6" t="str">
        <f aca="false">IF(I5771&lt;=0,"Below 0%",IF(I5771&lt;=0.05,"0-5%",IF(I5771&lt;=0.1,"5-10%",IF(I5771&lt;=0.2,"10-20%",IF(I5771&lt;=0.4,"20-40%","Above 40%")))))</f>
        <v>Below 0%</v>
      </c>
      <c r="N5771" s="6" t="str">
        <f aca="false">IF(AND(H5771&gt;=Summary!$B$25,I5771&gt;=Summary!$B$26,I5771&lt;=Summary!$B$27,J5771&gt;=Summary!$B$28,J5771&lt;=Summary!$B$29,F5771*J5771&gt;1),"Yes","No")</f>
        <v>No</v>
      </c>
    </row>
    <row r="5772" customFormat="false" ht="15" hidden="false" customHeight="false" outlineLevel="0" collapsed="false">
      <c r="A5772" s="6" t="s">
        <v>153</v>
      </c>
      <c r="B5772" s="45" t="n">
        <v>43344</v>
      </c>
      <c r="C5772" s="6" t="s">
        <v>194</v>
      </c>
      <c r="D5772" s="6" t="s">
        <v>188</v>
      </c>
      <c r="E5772" s="6" t="s">
        <v>174</v>
      </c>
      <c r="F5772" s="34" t="n">
        <v>0.329598873853684</v>
      </c>
      <c r="G5772" s="34" t="n">
        <v>0.0878401068480123</v>
      </c>
      <c r="H5772" s="34" t="n">
        <v>0.241758767005671</v>
      </c>
      <c r="I5772" s="34" t="n">
        <v>2.75225948237951</v>
      </c>
      <c r="J5772" s="35" t="n">
        <v>11.34</v>
      </c>
      <c r="K5772" s="6" t="n">
        <v>0</v>
      </c>
      <c r="L5772" s="35" t="n">
        <v>-1</v>
      </c>
      <c r="M5772" s="6" t="str">
        <f aca="false">IF(I5772&lt;=0,"Below 0%",IF(I5772&lt;=0.05,"0-5%",IF(I5772&lt;=0.1,"5-10%",IF(I5772&lt;=0.2,"10-20%",IF(I5772&lt;=0.4,"20-40%","Above 40%")))))</f>
        <v>Above 40%</v>
      </c>
      <c r="N5772" s="6" t="str">
        <f aca="false">IF(AND(H5772&gt;=Summary!$B$25,I5772&gt;=Summary!$B$26,I5772&lt;=Summary!$B$27,J5772&gt;=Summary!$B$28,J5772&lt;=Summary!$B$29,F5772*J5772&gt;1),"Yes","No")</f>
        <v>No</v>
      </c>
    </row>
    <row r="5773" customFormat="false" ht="15" hidden="false" customHeight="false" outlineLevel="0" collapsed="false">
      <c r="A5773" s="6" t="s">
        <v>153</v>
      </c>
      <c r="B5773" s="45" t="n">
        <v>43344</v>
      </c>
      <c r="C5773" s="6" t="s">
        <v>194</v>
      </c>
      <c r="D5773" s="6" t="s">
        <v>188</v>
      </c>
      <c r="E5773" s="6" t="s">
        <v>177</v>
      </c>
      <c r="F5773" s="34" t="n">
        <v>0.0899771973490715</v>
      </c>
      <c r="G5773" s="34" t="n">
        <v>0.0306494403586603</v>
      </c>
      <c r="H5773" s="34" t="n">
        <v>0.0593277569904112</v>
      </c>
      <c r="I5773" s="34" t="n">
        <v>1.93568810053811</v>
      </c>
      <c r="J5773" s="35" t="n">
        <v>32.5</v>
      </c>
      <c r="K5773" s="6" t="n">
        <v>0</v>
      </c>
      <c r="L5773" s="35" t="n">
        <v>-1</v>
      </c>
      <c r="M5773" s="6" t="str">
        <f aca="false">IF(I5773&lt;=0,"Below 0%",IF(I5773&lt;=0.05,"0-5%",IF(I5773&lt;=0.1,"5-10%",IF(I5773&lt;=0.2,"10-20%",IF(I5773&lt;=0.4,"20-40%","Above 40%")))))</f>
        <v>Above 40%</v>
      </c>
      <c r="N5773" s="6" t="str">
        <f aca="false">IF(AND(H5773&gt;=Summary!$B$25,I5773&gt;=Summary!$B$26,I5773&lt;=Summary!$B$27,J5773&gt;=Summary!$B$28,J5773&lt;=Summary!$B$29,F5773*J5773&gt;1),"Yes","No")</f>
        <v>No</v>
      </c>
    </row>
    <row r="5774" customFormat="false" ht="15" hidden="false" customHeight="false" outlineLevel="0" collapsed="false">
      <c r="A5774" s="6" t="s">
        <v>153</v>
      </c>
      <c r="B5774" s="45" t="n">
        <v>43344</v>
      </c>
      <c r="C5774" s="6" t="s">
        <v>189</v>
      </c>
      <c r="D5774" s="6" t="s">
        <v>203</v>
      </c>
      <c r="E5774" s="6" t="s">
        <v>187</v>
      </c>
      <c r="F5774" s="34" t="n">
        <v>0.320634573698044</v>
      </c>
      <c r="G5774" s="34" t="n">
        <v>0.383211678832117</v>
      </c>
      <c r="H5774" s="34" t="n">
        <v>-0.0625771051340729</v>
      </c>
      <c r="I5774" s="34" t="n">
        <v>-0.163296445778438</v>
      </c>
      <c r="J5774" s="35" t="n">
        <v>2.6</v>
      </c>
      <c r="K5774" s="6" t="n">
        <v>0</v>
      </c>
      <c r="L5774" s="35" t="n">
        <v>-1</v>
      </c>
      <c r="M5774" s="6" t="str">
        <f aca="false">IF(I5774&lt;=0,"Below 0%",IF(I5774&lt;=0.05,"0-5%",IF(I5774&lt;=0.1,"5-10%",IF(I5774&lt;=0.2,"10-20%",IF(I5774&lt;=0.4,"20-40%","Above 40%")))))</f>
        <v>Below 0%</v>
      </c>
      <c r="N5774" s="6" t="str">
        <f aca="false">IF(AND(H5774&gt;=Summary!$B$25,I5774&gt;=Summary!$B$26,I5774&lt;=Summary!$B$27,J5774&gt;=Summary!$B$28,J5774&lt;=Summary!$B$29,F5774*J5774&gt;1),"Yes","No")</f>
        <v>No</v>
      </c>
    </row>
    <row r="5775" customFormat="false" ht="15" hidden="false" customHeight="false" outlineLevel="0" collapsed="false">
      <c r="A5775" s="6" t="s">
        <v>153</v>
      </c>
      <c r="B5775" s="45" t="n">
        <v>43344</v>
      </c>
      <c r="C5775" s="6" t="s">
        <v>189</v>
      </c>
      <c r="D5775" s="6" t="s">
        <v>203</v>
      </c>
      <c r="E5775" s="6" t="s">
        <v>174</v>
      </c>
      <c r="F5775" s="34" t="n">
        <v>0.405238419771195</v>
      </c>
      <c r="G5775" s="34" t="n">
        <v>0.284671532846715</v>
      </c>
      <c r="H5775" s="34" t="n">
        <v>0.120566886924479</v>
      </c>
      <c r="I5775" s="34" t="n">
        <v>0.423529833555222</v>
      </c>
      <c r="J5775" s="35" t="n">
        <v>3.5</v>
      </c>
      <c r="K5775" s="6" t="n">
        <v>0</v>
      </c>
      <c r="L5775" s="35" t="n">
        <v>-1</v>
      </c>
      <c r="M5775" s="6" t="str">
        <f aca="false">IF(I5775&lt;=0,"Below 0%",IF(I5775&lt;=0.05,"0-5%",IF(I5775&lt;=0.1,"5-10%",IF(I5775&lt;=0.2,"10-20%",IF(I5775&lt;=0.4,"20-40%","Above 40%")))))</f>
        <v>Above 40%</v>
      </c>
      <c r="N5775" s="6" t="str">
        <f aca="false">IF(AND(H5775&gt;=Summary!$B$25,I5775&gt;=Summary!$B$26,I5775&lt;=Summary!$B$27,J5775&gt;=Summary!$B$28,J5775&lt;=Summary!$B$29,F5775*J5775&gt;1),"Yes","No")</f>
        <v>No</v>
      </c>
    </row>
    <row r="5776" customFormat="false" ht="15" hidden="false" customHeight="false" outlineLevel="0" collapsed="false">
      <c r="A5776" s="6" t="s">
        <v>153</v>
      </c>
      <c r="B5776" s="45" t="n">
        <v>43344</v>
      </c>
      <c r="C5776" s="6" t="s">
        <v>189</v>
      </c>
      <c r="D5776" s="6" t="s">
        <v>203</v>
      </c>
      <c r="E5776" s="6" t="s">
        <v>177</v>
      </c>
      <c r="F5776" s="34" t="n">
        <v>0.274127036333084</v>
      </c>
      <c r="G5776" s="34" t="n">
        <v>0.332116788321168</v>
      </c>
      <c r="H5776" s="34" t="n">
        <v>-0.0579897519880838</v>
      </c>
      <c r="I5776" s="34" t="n">
        <v>-0.174606505986098</v>
      </c>
      <c r="J5776" s="35" t="n">
        <v>3</v>
      </c>
      <c r="K5776" s="6" t="n">
        <v>1</v>
      </c>
      <c r="L5776" s="35" t="n">
        <v>2</v>
      </c>
      <c r="M5776" s="6" t="str">
        <f aca="false">IF(I5776&lt;=0,"Below 0%",IF(I5776&lt;=0.05,"0-5%",IF(I5776&lt;=0.1,"5-10%",IF(I5776&lt;=0.2,"10-20%",IF(I5776&lt;=0.4,"20-40%","Above 40%")))))</f>
        <v>Below 0%</v>
      </c>
      <c r="N5776" s="6" t="str">
        <f aca="false">IF(AND(H5776&gt;=Summary!$B$25,I5776&gt;=Summary!$B$26,I5776&lt;=Summary!$B$27,J5776&gt;=Summary!$B$28,J5776&lt;=Summary!$B$29,F5776*J5776&gt;1),"Yes","No")</f>
        <v>No</v>
      </c>
    </row>
    <row r="5777" customFormat="false" ht="15" hidden="false" customHeight="false" outlineLevel="0" collapsed="false">
      <c r="A5777" s="6" t="s">
        <v>153</v>
      </c>
      <c r="B5777" s="45" t="n">
        <v>43345</v>
      </c>
      <c r="C5777" s="6" t="s">
        <v>196</v>
      </c>
      <c r="D5777" s="6" t="s">
        <v>176</v>
      </c>
      <c r="E5777" s="6" t="s">
        <v>187</v>
      </c>
      <c r="F5777" s="34" t="n">
        <v>0.175889521837235</v>
      </c>
      <c r="G5777" s="34" t="n">
        <v>0.159260148931059</v>
      </c>
      <c r="H5777" s="34" t="n">
        <v>0.0166293729061752</v>
      </c>
      <c r="I5777" s="34" t="n">
        <v>0.104416409364114</v>
      </c>
      <c r="J5777" s="35" t="n">
        <v>6.25</v>
      </c>
      <c r="K5777" s="6" t="n">
        <v>0</v>
      </c>
      <c r="L5777" s="35" t="n">
        <v>-1</v>
      </c>
      <c r="M5777" s="6" t="str">
        <f aca="false">IF(I5777&lt;=0,"Below 0%",IF(I5777&lt;=0.05,"0-5%",IF(I5777&lt;=0.1,"5-10%",IF(I5777&lt;=0.2,"10-20%",IF(I5777&lt;=0.4,"20-40%","Above 40%")))))</f>
        <v>10-20%</v>
      </c>
      <c r="N5777" s="6" t="str">
        <f aca="false">IF(AND(H5777&gt;=Summary!$B$25,I5777&gt;=Summary!$B$26,I5777&lt;=Summary!$B$27,J5777&gt;=Summary!$B$28,J5777&lt;=Summary!$B$29,F5777*J5777&gt;1),"Yes","No")</f>
        <v>No</v>
      </c>
    </row>
    <row r="5778" customFormat="false" ht="15" hidden="false" customHeight="false" outlineLevel="0" collapsed="false">
      <c r="A5778" s="6" t="s">
        <v>153</v>
      </c>
      <c r="B5778" s="45" t="n">
        <v>43345</v>
      </c>
      <c r="C5778" s="6" t="s">
        <v>196</v>
      </c>
      <c r="D5778" s="6" t="s">
        <v>176</v>
      </c>
      <c r="E5778" s="6" t="s">
        <v>174</v>
      </c>
      <c r="F5778" s="34" t="n">
        <v>0.199549227952957</v>
      </c>
      <c r="G5778" s="34" t="n">
        <v>0.255224597645928</v>
      </c>
      <c r="H5778" s="34" t="n">
        <v>-0.0556753696929712</v>
      </c>
      <c r="I5778" s="34" t="n">
        <v>-0.218142648500555</v>
      </c>
      <c r="J5778" s="35" t="n">
        <v>3.9</v>
      </c>
      <c r="K5778" s="6" t="n">
        <v>0</v>
      </c>
      <c r="L5778" s="35" t="n">
        <v>-1</v>
      </c>
      <c r="M5778" s="6" t="str">
        <f aca="false">IF(I5778&lt;=0,"Below 0%",IF(I5778&lt;=0.05,"0-5%",IF(I5778&lt;=0.1,"5-10%",IF(I5778&lt;=0.2,"10-20%",IF(I5778&lt;=0.4,"20-40%","Above 40%")))))</f>
        <v>Below 0%</v>
      </c>
      <c r="N5778" s="6" t="str">
        <f aca="false">IF(AND(H5778&gt;=Summary!$B$25,I5778&gt;=Summary!$B$26,I5778&lt;=Summary!$B$27,J5778&gt;=Summary!$B$28,J5778&lt;=Summary!$B$29,F5778*J5778&gt;1),"Yes","No")</f>
        <v>No</v>
      </c>
    </row>
    <row r="5779" customFormat="false" ht="15" hidden="false" customHeight="false" outlineLevel="0" collapsed="false">
      <c r="A5779" s="6" t="s">
        <v>153</v>
      </c>
      <c r="B5779" s="45" t="n">
        <v>43345</v>
      </c>
      <c r="C5779" s="6" t="s">
        <v>196</v>
      </c>
      <c r="D5779" s="6" t="s">
        <v>176</v>
      </c>
      <c r="E5779" s="6" t="s">
        <v>177</v>
      </c>
      <c r="F5779" s="34" t="n">
        <v>0.624561250209808</v>
      </c>
      <c r="G5779" s="34" t="n">
        <v>0.585515253423012</v>
      </c>
      <c r="H5779" s="34" t="n">
        <v>0.0390459967867962</v>
      </c>
      <c r="I5779" s="34" t="n">
        <v>0.0666865577942288</v>
      </c>
      <c r="J5779" s="35" t="n">
        <v>1.7</v>
      </c>
      <c r="K5779" s="6" t="n">
        <v>1</v>
      </c>
      <c r="L5779" s="35" t="n">
        <v>0.7</v>
      </c>
      <c r="M5779" s="6" t="str">
        <f aca="false">IF(I5779&lt;=0,"Below 0%",IF(I5779&lt;=0.05,"0-5%",IF(I5779&lt;=0.1,"5-10%",IF(I5779&lt;=0.2,"10-20%",IF(I5779&lt;=0.4,"20-40%","Above 40%")))))</f>
        <v>5-10%</v>
      </c>
      <c r="N5779" s="6" t="str">
        <f aca="false">IF(AND(H5779&gt;=Summary!$B$25,I5779&gt;=Summary!$B$26,I5779&lt;=Summary!$B$27,J5779&gt;=Summary!$B$28,J5779&lt;=Summary!$B$29,F5779*J5779&gt;1),"Yes","No")</f>
        <v>No</v>
      </c>
    </row>
    <row r="5780" customFormat="false" ht="15" hidden="false" customHeight="false" outlineLevel="0" collapsed="false">
      <c r="A5780" s="6" t="s">
        <v>153</v>
      </c>
      <c r="B5780" s="45" t="n">
        <v>43345</v>
      </c>
      <c r="C5780" s="6" t="s">
        <v>193</v>
      </c>
      <c r="D5780" s="6" t="s">
        <v>185</v>
      </c>
      <c r="E5780" s="6" t="s">
        <v>187</v>
      </c>
      <c r="F5780" s="34" t="n">
        <v>0.301558822393417</v>
      </c>
      <c r="G5780" s="34" t="n">
        <v>0.154948805460751</v>
      </c>
      <c r="H5780" s="34" t="n">
        <v>0.146610016932667</v>
      </c>
      <c r="I5780" s="34" t="n">
        <v>0.946183589455315</v>
      </c>
      <c r="J5780" s="35" t="n">
        <v>6.6</v>
      </c>
      <c r="K5780" s="6" t="n">
        <v>0</v>
      </c>
      <c r="L5780" s="35" t="n">
        <v>-1</v>
      </c>
      <c r="M5780" s="6" t="str">
        <f aca="false">IF(I5780&lt;=0,"Below 0%",IF(I5780&lt;=0.05,"0-5%",IF(I5780&lt;=0.1,"5-10%",IF(I5780&lt;=0.2,"10-20%",IF(I5780&lt;=0.4,"20-40%","Above 40%")))))</f>
        <v>Above 40%</v>
      </c>
      <c r="N5780" s="6" t="str">
        <f aca="false">IF(AND(H5780&gt;=Summary!$B$25,I5780&gt;=Summary!$B$26,I5780&lt;=Summary!$B$27,J5780&gt;=Summary!$B$28,J5780&lt;=Summary!$B$29,F5780*J5780&gt;1),"Yes","No")</f>
        <v>No</v>
      </c>
    </row>
    <row r="5781" customFormat="false" ht="15" hidden="false" customHeight="false" outlineLevel="0" collapsed="false">
      <c r="A5781" s="6" t="s">
        <v>153</v>
      </c>
      <c r="B5781" s="45" t="n">
        <v>43345</v>
      </c>
      <c r="C5781" s="6" t="s">
        <v>193</v>
      </c>
      <c r="D5781" s="6" t="s">
        <v>185</v>
      </c>
      <c r="E5781" s="6" t="s">
        <v>174</v>
      </c>
      <c r="F5781" s="34" t="n">
        <v>0.268233329057694</v>
      </c>
      <c r="G5781" s="34" t="n">
        <v>0.225255972696246</v>
      </c>
      <c r="H5781" s="34" t="n">
        <v>0.0429773563614478</v>
      </c>
      <c r="I5781" s="34" t="n">
        <v>0.190793415362185</v>
      </c>
      <c r="J5781" s="35" t="n">
        <v>4.54</v>
      </c>
      <c r="K5781" s="6" t="n">
        <v>0</v>
      </c>
      <c r="L5781" s="35" t="n">
        <v>-1</v>
      </c>
      <c r="M5781" s="6" t="str">
        <f aca="false">IF(I5781&lt;=0,"Below 0%",IF(I5781&lt;=0.05,"0-5%",IF(I5781&lt;=0.1,"5-10%",IF(I5781&lt;=0.2,"10-20%",IF(I5781&lt;=0.4,"20-40%","Above 40%")))))</f>
        <v>10-20%</v>
      </c>
      <c r="N5781" s="6" t="str">
        <f aca="false">IF(AND(H5781&gt;=Summary!$B$25,I5781&gt;=Summary!$B$26,I5781&lt;=Summary!$B$27,J5781&gt;=Summary!$B$28,J5781&lt;=Summary!$B$29,F5781*J5781&gt;1),"Yes","No")</f>
        <v>Yes</v>
      </c>
    </row>
    <row r="5782" customFormat="false" ht="15" hidden="false" customHeight="false" outlineLevel="0" collapsed="false">
      <c r="A5782" s="6" t="s">
        <v>153</v>
      </c>
      <c r="B5782" s="45" t="n">
        <v>43345</v>
      </c>
      <c r="C5782" s="6" t="s">
        <v>193</v>
      </c>
      <c r="D5782" s="6" t="s">
        <v>185</v>
      </c>
      <c r="E5782" s="6" t="s">
        <v>177</v>
      </c>
      <c r="F5782" s="34" t="n">
        <v>0.430207788944244</v>
      </c>
      <c r="G5782" s="34" t="n">
        <v>0.619795221843003</v>
      </c>
      <c r="H5782" s="34" t="n">
        <v>-0.189587432898759</v>
      </c>
      <c r="I5782" s="34" t="n">
        <v>-0.305887212771676</v>
      </c>
      <c r="J5782" s="35" t="n">
        <v>1.65</v>
      </c>
      <c r="K5782" s="6" t="n">
        <v>1</v>
      </c>
      <c r="L5782" s="35" t="n">
        <v>0.65</v>
      </c>
      <c r="M5782" s="6" t="str">
        <f aca="false">IF(I5782&lt;=0,"Below 0%",IF(I5782&lt;=0.05,"0-5%",IF(I5782&lt;=0.1,"5-10%",IF(I5782&lt;=0.2,"10-20%",IF(I5782&lt;=0.4,"20-40%","Above 40%")))))</f>
        <v>Below 0%</v>
      </c>
      <c r="N5782" s="6" t="str">
        <f aca="false">IF(AND(H5782&gt;=Summary!$B$25,I5782&gt;=Summary!$B$26,I5782&lt;=Summary!$B$27,J5782&gt;=Summary!$B$28,J5782&lt;=Summary!$B$29,F5782*J5782&gt;1),"Yes","No")</f>
        <v>No</v>
      </c>
    </row>
    <row r="5783" customFormat="false" ht="15" hidden="false" customHeight="false" outlineLevel="0" collapsed="false">
      <c r="A5783" s="6" t="s">
        <v>153</v>
      </c>
      <c r="B5783" s="45" t="n">
        <v>43345</v>
      </c>
      <c r="C5783" s="6" t="s">
        <v>198</v>
      </c>
      <c r="D5783" s="6" t="s">
        <v>181</v>
      </c>
      <c r="E5783" s="6" t="s">
        <v>187</v>
      </c>
      <c r="F5783" s="34" t="n">
        <v>0.120430089533329</v>
      </c>
      <c r="G5783" s="34" t="n">
        <v>0.173616284938355</v>
      </c>
      <c r="H5783" s="34" t="n">
        <v>-0.0531861954050257</v>
      </c>
      <c r="I5783" s="34" t="n">
        <v>-0.306343356119562</v>
      </c>
      <c r="J5783" s="35" t="n">
        <v>5.75</v>
      </c>
      <c r="K5783" s="6" t="n">
        <v>1</v>
      </c>
      <c r="L5783" s="35" t="n">
        <v>4.75</v>
      </c>
      <c r="M5783" s="6" t="str">
        <f aca="false">IF(I5783&lt;=0,"Below 0%",IF(I5783&lt;=0.05,"0-5%",IF(I5783&lt;=0.1,"5-10%",IF(I5783&lt;=0.2,"10-20%",IF(I5783&lt;=0.4,"20-40%","Above 40%")))))</f>
        <v>Below 0%</v>
      </c>
      <c r="N5783" s="6" t="str">
        <f aca="false">IF(AND(H5783&gt;=Summary!$B$25,I5783&gt;=Summary!$B$26,I5783&lt;=Summary!$B$27,J5783&gt;=Summary!$B$28,J5783&lt;=Summary!$B$29,F5783*J5783&gt;1),"Yes","No")</f>
        <v>No</v>
      </c>
    </row>
    <row r="5784" customFormat="false" ht="15" hidden="false" customHeight="false" outlineLevel="0" collapsed="false">
      <c r="A5784" s="6" t="s">
        <v>153</v>
      </c>
      <c r="B5784" s="45" t="n">
        <v>43345</v>
      </c>
      <c r="C5784" s="6" t="s">
        <v>198</v>
      </c>
      <c r="D5784" s="6" t="s">
        <v>181</v>
      </c>
      <c r="E5784" s="6" t="s">
        <v>174</v>
      </c>
      <c r="F5784" s="34" t="n">
        <v>0.136031210422516</v>
      </c>
      <c r="G5784" s="34" t="n">
        <v>0.232161311254777</v>
      </c>
      <c r="H5784" s="34" t="n">
        <v>-0.0961301008322608</v>
      </c>
      <c r="I5784" s="34" t="n">
        <v>-0.414065979868482</v>
      </c>
      <c r="J5784" s="35" t="n">
        <v>4.3</v>
      </c>
      <c r="K5784" s="6" t="n">
        <v>0</v>
      </c>
      <c r="L5784" s="35" t="n">
        <v>-1</v>
      </c>
      <c r="M5784" s="6" t="str">
        <f aca="false">IF(I5784&lt;=0,"Below 0%",IF(I5784&lt;=0.05,"0-5%",IF(I5784&lt;=0.1,"5-10%",IF(I5784&lt;=0.2,"10-20%",IF(I5784&lt;=0.4,"20-40%","Above 40%")))))</f>
        <v>Below 0%</v>
      </c>
      <c r="N5784" s="6" t="str">
        <f aca="false">IF(AND(H5784&gt;=Summary!$B$25,I5784&gt;=Summary!$B$26,I5784&lt;=Summary!$B$27,J5784&gt;=Summary!$B$28,J5784&lt;=Summary!$B$29,F5784*J5784&gt;1),"Yes","No")</f>
        <v>No</v>
      </c>
    </row>
    <row r="5785" customFormat="false" ht="15" hidden="false" customHeight="false" outlineLevel="0" collapsed="false">
      <c r="A5785" s="6" t="s">
        <v>153</v>
      </c>
      <c r="B5785" s="45" t="n">
        <v>43345</v>
      </c>
      <c r="C5785" s="6" t="s">
        <v>198</v>
      </c>
      <c r="D5785" s="6" t="s">
        <v>181</v>
      </c>
      <c r="E5785" s="6" t="s">
        <v>177</v>
      </c>
      <c r="F5785" s="34" t="n">
        <v>0.743538677692413</v>
      </c>
      <c r="G5785" s="34" t="n">
        <v>0.594222403806869</v>
      </c>
      <c r="H5785" s="34" t="n">
        <v>0.149316273885545</v>
      </c>
      <c r="I5785" s="34" t="n">
        <v>0.25128011486769</v>
      </c>
      <c r="J5785" s="35" t="n">
        <v>1.68</v>
      </c>
      <c r="K5785" s="6" t="n">
        <v>0</v>
      </c>
      <c r="L5785" s="35" t="n">
        <v>-1</v>
      </c>
      <c r="M5785" s="6" t="str">
        <f aca="false">IF(I5785&lt;=0,"Below 0%",IF(I5785&lt;=0.05,"0-5%",IF(I5785&lt;=0.1,"5-10%",IF(I5785&lt;=0.2,"10-20%",IF(I5785&lt;=0.4,"20-40%","Above 40%")))))</f>
        <v>20-40%</v>
      </c>
      <c r="N5785" s="6" t="str">
        <f aca="false">IF(AND(H5785&gt;=Summary!$B$25,I5785&gt;=Summary!$B$26,I5785&lt;=Summary!$B$27,J5785&gt;=Summary!$B$28,J5785&lt;=Summary!$B$29,F5785*J5785&gt;1),"Yes","No")</f>
        <v>No</v>
      </c>
    </row>
    <row r="5786" customFormat="false" ht="15" hidden="false" customHeight="false" outlineLevel="0" collapsed="false">
      <c r="A5786" s="6" t="s">
        <v>153</v>
      </c>
      <c r="B5786" s="45" t="n">
        <v>43358</v>
      </c>
      <c r="C5786" s="6" t="s">
        <v>199</v>
      </c>
      <c r="D5786" s="6" t="s">
        <v>195</v>
      </c>
      <c r="E5786" s="6" t="s">
        <v>187</v>
      </c>
      <c r="F5786" s="34" t="n">
        <v>0.362773478031158</v>
      </c>
      <c r="G5786" s="34" t="n">
        <v>0.39697350731801</v>
      </c>
      <c r="H5786" s="34" t="n">
        <v>-0.0342000292868516</v>
      </c>
      <c r="I5786" s="34" t="n">
        <v>-0.0861519185950472</v>
      </c>
      <c r="J5786" s="35" t="n">
        <v>2.51</v>
      </c>
      <c r="K5786" s="6" t="n">
        <v>1</v>
      </c>
      <c r="L5786" s="35" t="n">
        <v>1.51</v>
      </c>
      <c r="M5786" s="6" t="str">
        <f aca="false">IF(I5786&lt;=0,"Below 0%",IF(I5786&lt;=0.05,"0-5%",IF(I5786&lt;=0.1,"5-10%",IF(I5786&lt;=0.2,"10-20%",IF(I5786&lt;=0.4,"20-40%","Above 40%")))))</f>
        <v>Below 0%</v>
      </c>
      <c r="N5786" s="6" t="str">
        <f aca="false">IF(AND(H5786&gt;=Summary!$B$25,I5786&gt;=Summary!$B$26,I5786&lt;=Summary!$B$27,J5786&gt;=Summary!$B$28,J5786&lt;=Summary!$B$29,F5786*J5786&gt;1),"Yes","No")</f>
        <v>No</v>
      </c>
    </row>
    <row r="5787" customFormat="false" ht="15" hidden="false" customHeight="false" outlineLevel="0" collapsed="false">
      <c r="A5787" s="6" t="s">
        <v>153</v>
      </c>
      <c r="B5787" s="45" t="n">
        <v>43358</v>
      </c>
      <c r="C5787" s="6" t="s">
        <v>199</v>
      </c>
      <c r="D5787" s="6" t="s">
        <v>195</v>
      </c>
      <c r="E5787" s="6" t="s">
        <v>174</v>
      </c>
      <c r="F5787" s="34" t="n">
        <v>0.36022299528122</v>
      </c>
      <c r="G5787" s="34" t="n">
        <v>0.284686715248059</v>
      </c>
      <c r="H5787" s="34" t="n">
        <v>0.0755362800331609</v>
      </c>
      <c r="I5787" s="34" t="n">
        <v>0.265331243037959</v>
      </c>
      <c r="J5787" s="35" t="n">
        <v>3.5</v>
      </c>
      <c r="K5787" s="6" t="n">
        <v>0</v>
      </c>
      <c r="L5787" s="35" t="n">
        <v>-1</v>
      </c>
      <c r="M5787" s="6" t="str">
        <f aca="false">IF(I5787&lt;=0,"Below 0%",IF(I5787&lt;=0.05,"0-5%",IF(I5787&lt;=0.1,"5-10%",IF(I5787&lt;=0.2,"10-20%",IF(I5787&lt;=0.4,"20-40%","Above 40%")))))</f>
        <v>20-40%</v>
      </c>
      <c r="N5787" s="6" t="str">
        <f aca="false">IF(AND(H5787&gt;=Summary!$B$25,I5787&gt;=Summary!$B$26,I5787&lt;=Summary!$B$27,J5787&gt;=Summary!$B$28,J5787&lt;=Summary!$B$29,F5787*J5787&gt;1),"Yes","No")</f>
        <v>Yes</v>
      </c>
    </row>
    <row r="5788" customFormat="false" ht="15" hidden="false" customHeight="false" outlineLevel="0" collapsed="false">
      <c r="A5788" s="6" t="s">
        <v>153</v>
      </c>
      <c r="B5788" s="45" t="n">
        <v>43358</v>
      </c>
      <c r="C5788" s="6" t="s">
        <v>199</v>
      </c>
      <c r="D5788" s="6" t="s">
        <v>195</v>
      </c>
      <c r="E5788" s="6" t="s">
        <v>177</v>
      </c>
      <c r="F5788" s="34" t="n">
        <v>0.277003526687622</v>
      </c>
      <c r="G5788" s="34" t="n">
        <v>0.318339777433931</v>
      </c>
      <c r="H5788" s="34" t="n">
        <v>-0.0413362507463093</v>
      </c>
      <c r="I5788" s="34" t="n">
        <v>-0.129849468010287</v>
      </c>
      <c r="J5788" s="35" t="n">
        <v>3.13</v>
      </c>
      <c r="K5788" s="6" t="n">
        <v>0</v>
      </c>
      <c r="L5788" s="35" t="n">
        <v>-1</v>
      </c>
      <c r="M5788" s="6" t="str">
        <f aca="false">IF(I5788&lt;=0,"Below 0%",IF(I5788&lt;=0.05,"0-5%",IF(I5788&lt;=0.1,"5-10%",IF(I5788&lt;=0.2,"10-20%",IF(I5788&lt;=0.4,"20-40%","Above 40%")))))</f>
        <v>Below 0%</v>
      </c>
      <c r="N5788" s="6" t="str">
        <f aca="false">IF(AND(H5788&gt;=Summary!$B$25,I5788&gt;=Summary!$B$26,I5788&lt;=Summary!$B$27,J5788&gt;=Summary!$B$28,J5788&lt;=Summary!$B$29,F5788*J5788&gt;1),"Yes","No")</f>
        <v>No</v>
      </c>
    </row>
    <row r="5789" customFormat="false" ht="15" hidden="false" customHeight="false" outlineLevel="0" collapsed="false">
      <c r="A5789" s="6" t="s">
        <v>153</v>
      </c>
      <c r="B5789" s="45" t="n">
        <v>43358</v>
      </c>
      <c r="C5789" s="6" t="s">
        <v>190</v>
      </c>
      <c r="D5789" s="6" t="s">
        <v>193</v>
      </c>
      <c r="E5789" s="6" t="s">
        <v>187</v>
      </c>
      <c r="F5789" s="34" t="n">
        <v>0.819974005222321</v>
      </c>
      <c r="G5789" s="34" t="n">
        <v>0.827219459352996</v>
      </c>
      <c r="H5789" s="34" t="n">
        <v>-0.00724545413067568</v>
      </c>
      <c r="I5789" s="34" t="n">
        <v>-0.00875880523451744</v>
      </c>
      <c r="J5789" s="35" t="n">
        <v>1.21</v>
      </c>
      <c r="K5789" s="6" t="n">
        <v>1</v>
      </c>
      <c r="L5789" s="35" t="n">
        <v>0.21</v>
      </c>
      <c r="M5789" s="6" t="str">
        <f aca="false">IF(I5789&lt;=0,"Below 0%",IF(I5789&lt;=0.05,"0-5%",IF(I5789&lt;=0.1,"5-10%",IF(I5789&lt;=0.2,"10-20%",IF(I5789&lt;=0.4,"20-40%","Above 40%")))))</f>
        <v>Below 0%</v>
      </c>
      <c r="N5789" s="6" t="str">
        <f aca="false">IF(AND(H5789&gt;=Summary!$B$25,I5789&gt;=Summary!$B$26,I5789&lt;=Summary!$B$27,J5789&gt;=Summary!$B$28,J5789&lt;=Summary!$B$29,F5789*J5789&gt;1),"Yes","No")</f>
        <v>No</v>
      </c>
    </row>
    <row r="5790" customFormat="false" ht="15" hidden="false" customHeight="false" outlineLevel="0" collapsed="false">
      <c r="A5790" s="6" t="s">
        <v>153</v>
      </c>
      <c r="B5790" s="45" t="n">
        <v>43358</v>
      </c>
      <c r="C5790" s="6" t="s">
        <v>190</v>
      </c>
      <c r="D5790" s="6" t="s">
        <v>193</v>
      </c>
      <c r="E5790" s="6" t="s">
        <v>174</v>
      </c>
      <c r="F5790" s="34" t="n">
        <v>0.122756719589233</v>
      </c>
      <c r="G5790" s="34" t="n">
        <v>0.125116943227141</v>
      </c>
      <c r="H5790" s="34" t="n">
        <v>-0.00236022363790728</v>
      </c>
      <c r="I5790" s="34" t="n">
        <v>-0.0188641408352062</v>
      </c>
      <c r="J5790" s="35" t="n">
        <v>8</v>
      </c>
      <c r="K5790" s="6" t="n">
        <v>0</v>
      </c>
      <c r="L5790" s="35" t="n">
        <v>-1</v>
      </c>
      <c r="M5790" s="6" t="str">
        <f aca="false">IF(I5790&lt;=0,"Below 0%",IF(I5790&lt;=0.05,"0-5%",IF(I5790&lt;=0.1,"5-10%",IF(I5790&lt;=0.2,"10-20%",IF(I5790&lt;=0.4,"20-40%","Above 40%")))))</f>
        <v>Below 0%</v>
      </c>
      <c r="N5790" s="6" t="str">
        <f aca="false">IF(AND(H5790&gt;=Summary!$B$25,I5790&gt;=Summary!$B$26,I5790&lt;=Summary!$B$27,J5790&gt;=Summary!$B$28,J5790&lt;=Summary!$B$29,F5790*J5790&gt;1),"Yes","No")</f>
        <v>No</v>
      </c>
    </row>
    <row r="5791" customFormat="false" ht="15" hidden="false" customHeight="false" outlineLevel="0" collapsed="false">
      <c r="A5791" s="6" t="s">
        <v>153</v>
      </c>
      <c r="B5791" s="45" t="n">
        <v>43358</v>
      </c>
      <c r="C5791" s="6" t="s">
        <v>190</v>
      </c>
      <c r="D5791" s="6" t="s">
        <v>193</v>
      </c>
      <c r="E5791" s="6" t="s">
        <v>177</v>
      </c>
      <c r="F5791" s="34" t="n">
        <v>0.0572692938148975</v>
      </c>
      <c r="G5791" s="34" t="n">
        <v>0.0476635974198631</v>
      </c>
      <c r="H5791" s="34" t="n">
        <v>0.00960569639503443</v>
      </c>
      <c r="I5791" s="34" t="n">
        <v>0.20153108273425</v>
      </c>
      <c r="J5791" s="35" t="n">
        <v>21</v>
      </c>
      <c r="K5791" s="6" t="n">
        <v>0</v>
      </c>
      <c r="L5791" s="35" t="n">
        <v>-1</v>
      </c>
      <c r="M5791" s="6" t="str">
        <f aca="false">IF(I5791&lt;=0,"Below 0%",IF(I5791&lt;=0.05,"0-5%",IF(I5791&lt;=0.1,"5-10%",IF(I5791&lt;=0.2,"10-20%",IF(I5791&lt;=0.4,"20-40%","Above 40%")))))</f>
        <v>20-40%</v>
      </c>
      <c r="N5791" s="6" t="str">
        <f aca="false">IF(AND(H5791&gt;=Summary!$B$25,I5791&gt;=Summary!$B$26,I5791&lt;=Summary!$B$27,J5791&gt;=Summary!$B$28,J5791&lt;=Summary!$B$29,F5791*J5791&gt;1),"Yes","No")</f>
        <v>No</v>
      </c>
    </row>
    <row r="5792" customFormat="false" ht="15" hidden="false" customHeight="false" outlineLevel="0" collapsed="false">
      <c r="A5792" s="6" t="s">
        <v>153</v>
      </c>
      <c r="B5792" s="45" t="n">
        <v>43358</v>
      </c>
      <c r="C5792" s="6" t="s">
        <v>202</v>
      </c>
      <c r="D5792" s="6" t="s">
        <v>180</v>
      </c>
      <c r="E5792" s="6" t="s">
        <v>187</v>
      </c>
      <c r="F5792" s="34" t="n">
        <v>0.293503135442734</v>
      </c>
      <c r="G5792" s="34" t="n">
        <v>0.30272831236726</v>
      </c>
      <c r="H5792" s="34" t="n">
        <v>-0.00922517692452651</v>
      </c>
      <c r="I5792" s="34" t="n">
        <v>-0.0304734527550064</v>
      </c>
      <c r="J5792" s="35" t="n">
        <v>3.3</v>
      </c>
      <c r="K5792" s="6" t="n">
        <v>0</v>
      </c>
      <c r="L5792" s="35" t="n">
        <v>-1</v>
      </c>
      <c r="M5792" s="6" t="str">
        <f aca="false">IF(I5792&lt;=0,"Below 0%",IF(I5792&lt;=0.05,"0-5%",IF(I5792&lt;=0.1,"5-10%",IF(I5792&lt;=0.2,"10-20%",IF(I5792&lt;=0.4,"20-40%","Above 40%")))))</f>
        <v>Below 0%</v>
      </c>
      <c r="N5792" s="6" t="str">
        <f aca="false">IF(AND(H5792&gt;=Summary!$B$25,I5792&gt;=Summary!$B$26,I5792&lt;=Summary!$B$27,J5792&gt;=Summary!$B$28,J5792&lt;=Summary!$B$29,F5792*J5792&gt;1),"Yes","No")</f>
        <v>No</v>
      </c>
    </row>
    <row r="5793" customFormat="false" ht="15" hidden="false" customHeight="false" outlineLevel="0" collapsed="false">
      <c r="A5793" s="6" t="s">
        <v>153</v>
      </c>
      <c r="B5793" s="45" t="n">
        <v>43358</v>
      </c>
      <c r="C5793" s="6" t="s">
        <v>202</v>
      </c>
      <c r="D5793" s="6" t="s">
        <v>180</v>
      </c>
      <c r="E5793" s="6" t="s">
        <v>174</v>
      </c>
      <c r="F5793" s="34" t="n">
        <v>0.320155173540115</v>
      </c>
      <c r="G5793" s="34" t="n">
        <v>0.305505636333932</v>
      </c>
      <c r="H5793" s="34" t="n">
        <v>0.014649537206183</v>
      </c>
      <c r="I5793" s="34" t="n">
        <v>0.0479517739246236</v>
      </c>
      <c r="J5793" s="35" t="n">
        <v>3.27</v>
      </c>
      <c r="K5793" s="6" t="n">
        <v>0</v>
      </c>
      <c r="L5793" s="35" t="n">
        <v>-1</v>
      </c>
      <c r="M5793" s="6" t="str">
        <f aca="false">IF(I5793&lt;=0,"Below 0%",IF(I5793&lt;=0.05,"0-5%",IF(I5793&lt;=0.1,"5-10%",IF(I5793&lt;=0.2,"10-20%",IF(I5793&lt;=0.4,"20-40%","Above 40%")))))</f>
        <v>0-5%</v>
      </c>
      <c r="N5793" s="6" t="str">
        <f aca="false">IF(AND(H5793&gt;=Summary!$B$25,I5793&gt;=Summary!$B$26,I5793&lt;=Summary!$B$27,J5793&gt;=Summary!$B$28,J5793&lt;=Summary!$B$29,F5793*J5793&gt;1),"Yes","No")</f>
        <v>No</v>
      </c>
    </row>
    <row r="5794" customFormat="false" ht="15" hidden="false" customHeight="false" outlineLevel="0" collapsed="false">
      <c r="A5794" s="6" t="s">
        <v>153</v>
      </c>
      <c r="B5794" s="45" t="n">
        <v>43358</v>
      </c>
      <c r="C5794" s="6" t="s">
        <v>202</v>
      </c>
      <c r="D5794" s="6" t="s">
        <v>180</v>
      </c>
      <c r="E5794" s="6" t="s">
        <v>177</v>
      </c>
      <c r="F5794" s="34" t="n">
        <v>0.386341631412506</v>
      </c>
      <c r="G5794" s="34" t="n">
        <v>0.391766051298807</v>
      </c>
      <c r="H5794" s="34" t="n">
        <v>-0.00542441988630132</v>
      </c>
      <c r="I5794" s="34" t="n">
        <v>-0.0138460692760845</v>
      </c>
      <c r="J5794" s="35" t="n">
        <v>2.55</v>
      </c>
      <c r="K5794" s="6" t="n">
        <v>1</v>
      </c>
      <c r="L5794" s="35" t="n">
        <v>1.55</v>
      </c>
      <c r="M5794" s="6" t="str">
        <f aca="false">IF(I5794&lt;=0,"Below 0%",IF(I5794&lt;=0.05,"0-5%",IF(I5794&lt;=0.1,"5-10%",IF(I5794&lt;=0.2,"10-20%",IF(I5794&lt;=0.4,"20-40%","Above 40%")))))</f>
        <v>Below 0%</v>
      </c>
      <c r="N5794" s="6" t="str">
        <f aca="false">IF(AND(H5794&gt;=Summary!$B$25,I5794&gt;=Summary!$B$26,I5794&lt;=Summary!$B$27,J5794&gt;=Summary!$B$28,J5794&lt;=Summary!$B$29,F5794*J5794&gt;1),"Yes","No")</f>
        <v>No</v>
      </c>
    </row>
    <row r="5795" customFormat="false" ht="15" hidden="false" customHeight="false" outlineLevel="0" collapsed="false">
      <c r="A5795" s="6" t="s">
        <v>153</v>
      </c>
      <c r="B5795" s="45" t="n">
        <v>43358</v>
      </c>
      <c r="C5795" s="6" t="s">
        <v>194</v>
      </c>
      <c r="D5795" s="6" t="s">
        <v>184</v>
      </c>
      <c r="E5795" s="6" t="s">
        <v>187</v>
      </c>
      <c r="F5795" s="34" t="n">
        <v>0.81581175327301</v>
      </c>
      <c r="G5795" s="34" t="n">
        <v>0.874931431705979</v>
      </c>
      <c r="H5795" s="34" t="n">
        <v>-0.059119678432969</v>
      </c>
      <c r="I5795" s="34" t="n">
        <v>-0.0675706418704091</v>
      </c>
      <c r="J5795" s="35" t="n">
        <v>1.14</v>
      </c>
      <c r="K5795" s="6" t="n">
        <v>1</v>
      </c>
      <c r="L5795" s="35" t="n">
        <v>0.14</v>
      </c>
      <c r="M5795" s="6" t="str">
        <f aca="false">IF(I5795&lt;=0,"Below 0%",IF(I5795&lt;=0.05,"0-5%",IF(I5795&lt;=0.1,"5-10%",IF(I5795&lt;=0.2,"10-20%",IF(I5795&lt;=0.4,"20-40%","Above 40%")))))</f>
        <v>Below 0%</v>
      </c>
      <c r="N5795" s="6" t="str">
        <f aca="false">IF(AND(H5795&gt;=Summary!$B$25,I5795&gt;=Summary!$B$26,I5795&lt;=Summary!$B$27,J5795&gt;=Summary!$B$28,J5795&lt;=Summary!$B$29,F5795*J5795&gt;1),"Yes","No")</f>
        <v>No</v>
      </c>
    </row>
    <row r="5796" customFormat="false" ht="15" hidden="false" customHeight="false" outlineLevel="0" collapsed="false">
      <c r="A5796" s="6" t="s">
        <v>153</v>
      </c>
      <c r="B5796" s="45" t="n">
        <v>43358</v>
      </c>
      <c r="C5796" s="6" t="s">
        <v>194</v>
      </c>
      <c r="D5796" s="6" t="s">
        <v>184</v>
      </c>
      <c r="E5796" s="6" t="s">
        <v>174</v>
      </c>
      <c r="F5796" s="34" t="n">
        <v>0.157800644636154</v>
      </c>
      <c r="G5796" s="34" t="n">
        <v>0.0906747120131651</v>
      </c>
      <c r="H5796" s="34" t="n">
        <v>0.0671259326229891</v>
      </c>
      <c r="I5796" s="34" t="n">
        <v>0.740293860687895</v>
      </c>
      <c r="J5796" s="35" t="n">
        <v>11</v>
      </c>
      <c r="K5796" s="6" t="n">
        <v>0</v>
      </c>
      <c r="L5796" s="35" t="n">
        <v>-1</v>
      </c>
      <c r="M5796" s="6" t="str">
        <f aca="false">IF(I5796&lt;=0,"Below 0%",IF(I5796&lt;=0.05,"0-5%",IF(I5796&lt;=0.1,"5-10%",IF(I5796&lt;=0.2,"10-20%",IF(I5796&lt;=0.4,"20-40%","Above 40%")))))</f>
        <v>Above 40%</v>
      </c>
      <c r="N5796" s="6" t="str">
        <f aca="false">IF(AND(H5796&gt;=Summary!$B$25,I5796&gt;=Summary!$B$26,I5796&lt;=Summary!$B$27,J5796&gt;=Summary!$B$28,J5796&lt;=Summary!$B$29,F5796*J5796&gt;1),"Yes","No")</f>
        <v>No</v>
      </c>
    </row>
    <row r="5797" customFormat="false" ht="15" hidden="false" customHeight="false" outlineLevel="0" collapsed="false">
      <c r="A5797" s="6" t="s">
        <v>153</v>
      </c>
      <c r="B5797" s="45" t="n">
        <v>43358</v>
      </c>
      <c r="C5797" s="6" t="s">
        <v>194</v>
      </c>
      <c r="D5797" s="6" t="s">
        <v>184</v>
      </c>
      <c r="E5797" s="6" t="s">
        <v>177</v>
      </c>
      <c r="F5797" s="34" t="n">
        <v>0.0263876058161259</v>
      </c>
      <c r="G5797" s="34" t="n">
        <v>0.0343938562808557</v>
      </c>
      <c r="H5797" s="34" t="n">
        <v>-0.00800625046472986</v>
      </c>
      <c r="I5797" s="34" t="n">
        <v>-0.232781413033533</v>
      </c>
      <c r="J5797" s="35" t="n">
        <v>29</v>
      </c>
      <c r="K5797" s="6" t="n">
        <v>0</v>
      </c>
      <c r="L5797" s="35" t="n">
        <v>-1</v>
      </c>
      <c r="M5797" s="6" t="str">
        <f aca="false">IF(I5797&lt;=0,"Below 0%",IF(I5797&lt;=0.05,"0-5%",IF(I5797&lt;=0.1,"5-10%",IF(I5797&lt;=0.2,"10-20%",IF(I5797&lt;=0.4,"20-40%","Above 40%")))))</f>
        <v>Below 0%</v>
      </c>
      <c r="N5797" s="6" t="str">
        <f aca="false">IF(AND(H5797&gt;=Summary!$B$25,I5797&gt;=Summary!$B$26,I5797&lt;=Summary!$B$27,J5797&gt;=Summary!$B$28,J5797&lt;=Summary!$B$29,F5797*J5797&gt;1),"Yes","No")</f>
        <v>No</v>
      </c>
    </row>
    <row r="5798" customFormat="false" ht="15" hidden="false" customHeight="false" outlineLevel="0" collapsed="false">
      <c r="A5798" s="6" t="s">
        <v>153</v>
      </c>
      <c r="B5798" s="45" t="n">
        <v>43358</v>
      </c>
      <c r="C5798" s="6" t="s">
        <v>188</v>
      </c>
      <c r="D5798" s="6" t="s">
        <v>185</v>
      </c>
      <c r="E5798" s="6" t="s">
        <v>187</v>
      </c>
      <c r="F5798" s="34" t="n">
        <v>0.276581436395645</v>
      </c>
      <c r="G5798" s="34" t="n">
        <v>0.237591613322201</v>
      </c>
      <c r="H5798" s="34" t="n">
        <v>0.0389898230734446</v>
      </c>
      <c r="I5798" s="34" t="n">
        <v>0.164104374427434</v>
      </c>
      <c r="J5798" s="35" t="n">
        <v>4.2</v>
      </c>
      <c r="K5798" s="6" t="n">
        <v>0</v>
      </c>
      <c r="L5798" s="35" t="n">
        <v>-1</v>
      </c>
      <c r="M5798" s="6" t="str">
        <f aca="false">IF(I5798&lt;=0,"Below 0%",IF(I5798&lt;=0.05,"0-5%",IF(I5798&lt;=0.1,"5-10%",IF(I5798&lt;=0.2,"10-20%",IF(I5798&lt;=0.4,"20-40%","Above 40%")))))</f>
        <v>10-20%</v>
      </c>
      <c r="N5798" s="6" t="str">
        <f aca="false">IF(AND(H5798&gt;=Summary!$B$25,I5798&gt;=Summary!$B$26,I5798&lt;=Summary!$B$27,J5798&gt;=Summary!$B$28,J5798&lt;=Summary!$B$29,F5798*J5798&gt;1),"Yes","No")</f>
        <v>Yes</v>
      </c>
    </row>
    <row r="5799" customFormat="false" ht="15" hidden="false" customHeight="false" outlineLevel="0" collapsed="false">
      <c r="A5799" s="6" t="s">
        <v>153</v>
      </c>
      <c r="B5799" s="45" t="n">
        <v>43358</v>
      </c>
      <c r="C5799" s="6" t="s">
        <v>188</v>
      </c>
      <c r="D5799" s="6" t="s">
        <v>185</v>
      </c>
      <c r="E5799" s="6" t="s">
        <v>174</v>
      </c>
      <c r="F5799" s="34" t="n">
        <v>0.3145991563797</v>
      </c>
      <c r="G5799" s="34" t="n">
        <v>0.255867891270062</v>
      </c>
      <c r="H5799" s="34" t="n">
        <v>0.0587312651096375</v>
      </c>
      <c r="I5799" s="34" t="n">
        <v>0.229537457076426</v>
      </c>
      <c r="J5799" s="35" t="n">
        <v>3.9</v>
      </c>
      <c r="K5799" s="6" t="n">
        <v>0</v>
      </c>
      <c r="L5799" s="35" t="n">
        <v>-1</v>
      </c>
      <c r="M5799" s="6" t="str">
        <f aca="false">IF(I5799&lt;=0,"Below 0%",IF(I5799&lt;=0.05,"0-5%",IF(I5799&lt;=0.1,"5-10%",IF(I5799&lt;=0.2,"10-20%",IF(I5799&lt;=0.4,"20-40%","Above 40%")))))</f>
        <v>20-40%</v>
      </c>
      <c r="N5799" s="6" t="str">
        <f aca="false">IF(AND(H5799&gt;=Summary!$B$25,I5799&gt;=Summary!$B$26,I5799&lt;=Summary!$B$27,J5799&gt;=Summary!$B$28,J5799&lt;=Summary!$B$29,F5799*J5799&gt;1),"Yes","No")</f>
        <v>Yes</v>
      </c>
    </row>
    <row r="5800" customFormat="false" ht="15" hidden="false" customHeight="false" outlineLevel="0" collapsed="false">
      <c r="A5800" s="6" t="s">
        <v>153</v>
      </c>
      <c r="B5800" s="45" t="n">
        <v>43358</v>
      </c>
      <c r="C5800" s="6" t="s">
        <v>188</v>
      </c>
      <c r="D5800" s="6" t="s">
        <v>185</v>
      </c>
      <c r="E5800" s="6" t="s">
        <v>177</v>
      </c>
      <c r="F5800" s="34" t="n">
        <v>0.408819437026978</v>
      </c>
      <c r="G5800" s="34" t="n">
        <v>0.506540495407737</v>
      </c>
      <c r="H5800" s="34" t="n">
        <v>-0.0977210583807597</v>
      </c>
      <c r="I5800" s="34" t="n">
        <v>-0.19291855096817</v>
      </c>
      <c r="J5800" s="35" t="n">
        <v>1.97</v>
      </c>
      <c r="K5800" s="6" t="n">
        <v>1</v>
      </c>
      <c r="L5800" s="35" t="n">
        <v>0.97</v>
      </c>
      <c r="M5800" s="6" t="str">
        <f aca="false">IF(I5800&lt;=0,"Below 0%",IF(I5800&lt;=0.05,"0-5%",IF(I5800&lt;=0.1,"5-10%",IF(I5800&lt;=0.2,"10-20%",IF(I5800&lt;=0.4,"20-40%","Above 40%")))))</f>
        <v>Below 0%</v>
      </c>
      <c r="N5800" s="6" t="str">
        <f aca="false">IF(AND(H5800&gt;=Summary!$B$25,I5800&gt;=Summary!$B$26,I5800&lt;=Summary!$B$27,J5800&gt;=Summary!$B$28,J5800&lt;=Summary!$B$29,F5800*J5800&gt;1),"Yes","No")</f>
        <v>No</v>
      </c>
    </row>
    <row r="5801" customFormat="false" ht="15" hidden="false" customHeight="false" outlineLevel="0" collapsed="false">
      <c r="A5801" s="6" t="s">
        <v>153</v>
      </c>
      <c r="B5801" s="45" t="n">
        <v>43358</v>
      </c>
      <c r="C5801" s="6" t="s">
        <v>181</v>
      </c>
      <c r="D5801" s="6" t="s">
        <v>183</v>
      </c>
      <c r="E5801" s="6" t="s">
        <v>187</v>
      </c>
      <c r="F5801" s="34" t="n">
        <v>0.392518758773804</v>
      </c>
      <c r="G5801" s="34" t="n">
        <v>0.320456979650125</v>
      </c>
      <c r="H5801" s="34" t="n">
        <v>0.0720617791236788</v>
      </c>
      <c r="I5801" s="34" t="n">
        <v>0.224871928838485</v>
      </c>
      <c r="J5801" s="35" t="n">
        <v>3.1</v>
      </c>
      <c r="K5801" s="6" t="n">
        <v>0</v>
      </c>
      <c r="L5801" s="35" t="n">
        <v>-1</v>
      </c>
      <c r="M5801" s="6" t="str">
        <f aca="false">IF(I5801&lt;=0,"Below 0%",IF(I5801&lt;=0.05,"0-5%",IF(I5801&lt;=0.1,"5-10%",IF(I5801&lt;=0.2,"10-20%",IF(I5801&lt;=0.4,"20-40%","Above 40%")))))</f>
        <v>20-40%</v>
      </c>
      <c r="N5801" s="6" t="str">
        <f aca="false">IF(AND(H5801&gt;=Summary!$B$25,I5801&gt;=Summary!$B$26,I5801&lt;=Summary!$B$27,J5801&gt;=Summary!$B$28,J5801&lt;=Summary!$B$29,F5801*J5801&gt;1),"Yes","No")</f>
        <v>Yes</v>
      </c>
    </row>
    <row r="5802" customFormat="false" ht="15" hidden="false" customHeight="false" outlineLevel="0" collapsed="false">
      <c r="A5802" s="6" t="s">
        <v>153</v>
      </c>
      <c r="B5802" s="45" t="n">
        <v>43358</v>
      </c>
      <c r="C5802" s="6" t="s">
        <v>181</v>
      </c>
      <c r="D5802" s="6" t="s">
        <v>183</v>
      </c>
      <c r="E5802" s="6" t="s">
        <v>174</v>
      </c>
      <c r="F5802" s="34" t="n">
        <v>0.304086774587631</v>
      </c>
      <c r="G5802" s="34" t="n">
        <v>0.26561942163513</v>
      </c>
      <c r="H5802" s="34" t="n">
        <v>0.0384673529525009</v>
      </c>
      <c r="I5802" s="34" t="n">
        <v>0.144821311317144</v>
      </c>
      <c r="J5802" s="35" t="n">
        <v>3.74</v>
      </c>
      <c r="K5802" s="6" t="n">
        <v>0</v>
      </c>
      <c r="L5802" s="35" t="n">
        <v>-1</v>
      </c>
      <c r="M5802" s="6" t="str">
        <f aca="false">IF(I5802&lt;=0,"Below 0%",IF(I5802&lt;=0.05,"0-5%",IF(I5802&lt;=0.1,"5-10%",IF(I5802&lt;=0.2,"10-20%",IF(I5802&lt;=0.4,"20-40%","Above 40%")))))</f>
        <v>10-20%</v>
      </c>
      <c r="N5802" s="6" t="str">
        <f aca="false">IF(AND(H5802&gt;=Summary!$B$25,I5802&gt;=Summary!$B$26,I5802&lt;=Summary!$B$27,J5802&gt;=Summary!$B$28,J5802&lt;=Summary!$B$29,F5802*J5802&gt;1),"Yes","No")</f>
        <v>Yes</v>
      </c>
    </row>
    <row r="5803" customFormat="false" ht="15" hidden="false" customHeight="false" outlineLevel="0" collapsed="false">
      <c r="A5803" s="6" t="s">
        <v>153</v>
      </c>
      <c r="B5803" s="45" t="n">
        <v>43358</v>
      </c>
      <c r="C5803" s="6" t="s">
        <v>181</v>
      </c>
      <c r="D5803" s="6" t="s">
        <v>183</v>
      </c>
      <c r="E5803" s="6" t="s">
        <v>177</v>
      </c>
      <c r="F5803" s="34" t="n">
        <v>0.303394466638565</v>
      </c>
      <c r="G5803" s="34" t="n">
        <v>0.413923598714745</v>
      </c>
      <c r="H5803" s="34" t="n">
        <v>-0.11052913207618</v>
      </c>
      <c r="I5803" s="34" t="n">
        <v>-0.26702785832791</v>
      </c>
      <c r="J5803" s="35" t="n">
        <v>2.4</v>
      </c>
      <c r="K5803" s="6" t="n">
        <v>1</v>
      </c>
      <c r="L5803" s="35" t="n">
        <v>1.4</v>
      </c>
      <c r="M5803" s="6" t="str">
        <f aca="false">IF(I5803&lt;=0,"Below 0%",IF(I5803&lt;=0.05,"0-5%",IF(I5803&lt;=0.1,"5-10%",IF(I5803&lt;=0.2,"10-20%",IF(I5803&lt;=0.4,"20-40%","Above 40%")))))</f>
        <v>Below 0%</v>
      </c>
      <c r="N5803" s="6" t="str">
        <f aca="false">IF(AND(H5803&gt;=Summary!$B$25,I5803&gt;=Summary!$B$26,I5803&lt;=Summary!$B$27,J5803&gt;=Summary!$B$28,J5803&lt;=Summary!$B$29,F5803*J5803&gt;1),"Yes","No")</f>
        <v>No</v>
      </c>
    </row>
    <row r="5804" customFormat="false" ht="15" hidden="false" customHeight="false" outlineLevel="0" collapsed="false">
      <c r="A5804" s="6" t="s">
        <v>153</v>
      </c>
      <c r="B5804" s="45" t="n">
        <v>43358</v>
      </c>
      <c r="C5804" s="6" t="s">
        <v>198</v>
      </c>
      <c r="D5804" s="6" t="s">
        <v>176</v>
      </c>
      <c r="E5804" s="6" t="s">
        <v>187</v>
      </c>
      <c r="F5804" s="34" t="n">
        <v>0.198237016797066</v>
      </c>
      <c r="G5804" s="34" t="n">
        <v>0.223071046600458</v>
      </c>
      <c r="H5804" s="34" t="n">
        <v>-0.0248340298033926</v>
      </c>
      <c r="I5804" s="34" t="n">
        <v>-0.111327893878907</v>
      </c>
      <c r="J5804" s="35" t="n">
        <v>4.5</v>
      </c>
      <c r="K5804" s="6" t="n">
        <v>0</v>
      </c>
      <c r="L5804" s="35" t="n">
        <v>-1</v>
      </c>
      <c r="M5804" s="6" t="str">
        <f aca="false">IF(I5804&lt;=0,"Below 0%",IF(I5804&lt;=0.05,"0-5%",IF(I5804&lt;=0.1,"5-10%",IF(I5804&lt;=0.2,"10-20%",IF(I5804&lt;=0.4,"20-40%","Above 40%")))))</f>
        <v>Below 0%</v>
      </c>
      <c r="N5804" s="6" t="str">
        <f aca="false">IF(AND(H5804&gt;=Summary!$B$25,I5804&gt;=Summary!$B$26,I5804&lt;=Summary!$B$27,J5804&gt;=Summary!$B$28,J5804&lt;=Summary!$B$29,F5804*J5804&gt;1),"Yes","No")</f>
        <v>No</v>
      </c>
    </row>
    <row r="5805" customFormat="false" ht="15" hidden="false" customHeight="false" outlineLevel="0" collapsed="false">
      <c r="A5805" s="6" t="s">
        <v>153</v>
      </c>
      <c r="B5805" s="45" t="n">
        <v>43358</v>
      </c>
      <c r="C5805" s="6" t="s">
        <v>198</v>
      </c>
      <c r="D5805" s="6" t="s">
        <v>176</v>
      </c>
      <c r="E5805" s="6" t="s">
        <v>174</v>
      </c>
      <c r="F5805" s="34" t="n">
        <v>0.156406089663506</v>
      </c>
      <c r="G5805" s="34" t="n">
        <v>0.27501909854851</v>
      </c>
      <c r="H5805" s="34" t="n">
        <v>-0.118613008885005</v>
      </c>
      <c r="I5805" s="34" t="n">
        <v>-0.431290079529087</v>
      </c>
      <c r="J5805" s="35" t="n">
        <v>3.65</v>
      </c>
      <c r="K5805" s="6" t="n">
        <v>0</v>
      </c>
      <c r="L5805" s="35" t="n">
        <v>-1</v>
      </c>
      <c r="M5805" s="6" t="str">
        <f aca="false">IF(I5805&lt;=0,"Below 0%",IF(I5805&lt;=0.05,"0-5%",IF(I5805&lt;=0.1,"5-10%",IF(I5805&lt;=0.2,"10-20%",IF(I5805&lt;=0.4,"20-40%","Above 40%")))))</f>
        <v>Below 0%</v>
      </c>
      <c r="N5805" s="6" t="str">
        <f aca="false">IF(AND(H5805&gt;=Summary!$B$25,I5805&gt;=Summary!$B$26,I5805&lt;=Summary!$B$27,J5805&gt;=Summary!$B$28,J5805&lt;=Summary!$B$29,F5805*J5805&gt;1),"Yes","No")</f>
        <v>No</v>
      </c>
    </row>
    <row r="5806" customFormat="false" ht="15" hidden="false" customHeight="false" outlineLevel="0" collapsed="false">
      <c r="A5806" s="6" t="s">
        <v>153</v>
      </c>
      <c r="B5806" s="45" t="n">
        <v>43358</v>
      </c>
      <c r="C5806" s="6" t="s">
        <v>198</v>
      </c>
      <c r="D5806" s="6" t="s">
        <v>176</v>
      </c>
      <c r="E5806" s="6" t="s">
        <v>177</v>
      </c>
      <c r="F5806" s="34" t="n">
        <v>0.645356893539429</v>
      </c>
      <c r="G5806" s="34" t="n">
        <v>0.501909854851031</v>
      </c>
      <c r="H5806" s="34" t="n">
        <v>0.143447038688397</v>
      </c>
      <c r="I5806" s="34" t="n">
        <v>0.285802395194996</v>
      </c>
      <c r="J5806" s="35" t="n">
        <v>2</v>
      </c>
      <c r="K5806" s="6" t="n">
        <v>1</v>
      </c>
      <c r="L5806" s="35" t="n">
        <v>1</v>
      </c>
      <c r="M5806" s="6" t="str">
        <f aca="false">IF(I5806&lt;=0,"Below 0%",IF(I5806&lt;=0.05,"0-5%",IF(I5806&lt;=0.1,"5-10%",IF(I5806&lt;=0.2,"10-20%",IF(I5806&lt;=0.4,"20-40%","Above 40%")))))</f>
        <v>20-40%</v>
      </c>
      <c r="N5806" s="6" t="str">
        <f aca="false">IF(AND(H5806&gt;=Summary!$B$25,I5806&gt;=Summary!$B$26,I5806&lt;=Summary!$B$27,J5806&gt;=Summary!$B$28,J5806&lt;=Summary!$B$29,F5806*J5806&gt;1),"Yes","No")</f>
        <v>Yes</v>
      </c>
    </row>
    <row r="5807" customFormat="false" ht="15" hidden="false" customHeight="false" outlineLevel="0" collapsed="false">
      <c r="A5807" s="6" t="s">
        <v>153</v>
      </c>
      <c r="B5807" s="45" t="n">
        <v>43359</v>
      </c>
      <c r="C5807" s="6" t="s">
        <v>173</v>
      </c>
      <c r="D5807" s="6" t="s">
        <v>189</v>
      </c>
      <c r="E5807" s="6" t="s">
        <v>187</v>
      </c>
      <c r="F5807" s="34" t="n">
        <v>0.59067976474762</v>
      </c>
      <c r="G5807" s="34" t="n">
        <v>0.480213636505606</v>
      </c>
      <c r="H5807" s="34" t="n">
        <v>0.110466128242013</v>
      </c>
      <c r="I5807" s="34" t="n">
        <v>0.230035383930051</v>
      </c>
      <c r="J5807" s="35" t="n">
        <v>2.12</v>
      </c>
      <c r="K5807" s="6" t="n">
        <v>0</v>
      </c>
      <c r="L5807" s="35" t="n">
        <v>-1</v>
      </c>
      <c r="M5807" s="6" t="str">
        <f aca="false">IF(I5807&lt;=0,"Below 0%",IF(I5807&lt;=0.05,"0-5%",IF(I5807&lt;=0.1,"5-10%",IF(I5807&lt;=0.2,"10-20%",IF(I5807&lt;=0.4,"20-40%","Above 40%")))))</f>
        <v>20-40%</v>
      </c>
      <c r="N5807" s="6" t="str">
        <f aca="false">IF(AND(H5807&gt;=Summary!$B$25,I5807&gt;=Summary!$B$26,I5807&lt;=Summary!$B$27,J5807&gt;=Summary!$B$28,J5807&lt;=Summary!$B$29,F5807*J5807&gt;1),"Yes","No")</f>
        <v>Yes</v>
      </c>
    </row>
    <row r="5808" customFormat="false" ht="15" hidden="false" customHeight="false" outlineLevel="0" collapsed="false">
      <c r="A5808" s="6" t="s">
        <v>153</v>
      </c>
      <c r="B5808" s="45" t="n">
        <v>43359</v>
      </c>
      <c r="C5808" s="6" t="s">
        <v>173</v>
      </c>
      <c r="D5808" s="6" t="s">
        <v>189</v>
      </c>
      <c r="E5808" s="6" t="s">
        <v>174</v>
      </c>
      <c r="F5808" s="34" t="n">
        <v>0.205965384840965</v>
      </c>
      <c r="G5808" s="34" t="n">
        <v>0.271480775837836</v>
      </c>
      <c r="H5808" s="34" t="n">
        <v>-0.0655153909968709</v>
      </c>
      <c r="I5808" s="34" t="n">
        <v>-0.241326078410816</v>
      </c>
      <c r="J5808" s="35" t="n">
        <v>3.75</v>
      </c>
      <c r="K5808" s="6" t="n">
        <v>0</v>
      </c>
      <c r="L5808" s="35" t="n">
        <v>-1</v>
      </c>
      <c r="M5808" s="6" t="str">
        <f aca="false">IF(I5808&lt;=0,"Below 0%",IF(I5808&lt;=0.05,"0-5%",IF(I5808&lt;=0.1,"5-10%",IF(I5808&lt;=0.2,"10-20%",IF(I5808&lt;=0.4,"20-40%","Above 40%")))))</f>
        <v>Below 0%</v>
      </c>
      <c r="N5808" s="6" t="str">
        <f aca="false">IF(AND(H5808&gt;=Summary!$B$25,I5808&gt;=Summary!$B$26,I5808&lt;=Summary!$B$27,J5808&gt;=Summary!$B$28,J5808&lt;=Summary!$B$29,F5808*J5808&gt;1),"Yes","No")</f>
        <v>No</v>
      </c>
    </row>
    <row r="5809" customFormat="false" ht="15" hidden="false" customHeight="false" outlineLevel="0" collapsed="false">
      <c r="A5809" s="6" t="s">
        <v>153</v>
      </c>
      <c r="B5809" s="45" t="n">
        <v>43359</v>
      </c>
      <c r="C5809" s="6" t="s">
        <v>173</v>
      </c>
      <c r="D5809" s="6" t="s">
        <v>189</v>
      </c>
      <c r="E5809" s="6" t="s">
        <v>177</v>
      </c>
      <c r="F5809" s="34" t="n">
        <v>0.203354850411415</v>
      </c>
      <c r="G5809" s="34" t="n">
        <v>0.248305587656558</v>
      </c>
      <c r="H5809" s="34" t="n">
        <v>-0.0449507372451424</v>
      </c>
      <c r="I5809" s="34" t="n">
        <v>-0.181029906211034</v>
      </c>
      <c r="J5809" s="35" t="n">
        <v>4.1</v>
      </c>
      <c r="K5809" s="6" t="n">
        <v>1</v>
      </c>
      <c r="L5809" s="35" t="n">
        <v>3.1</v>
      </c>
      <c r="M5809" s="6" t="str">
        <f aca="false">IF(I5809&lt;=0,"Below 0%",IF(I5809&lt;=0.05,"0-5%",IF(I5809&lt;=0.1,"5-10%",IF(I5809&lt;=0.2,"10-20%",IF(I5809&lt;=0.4,"20-40%","Above 40%")))))</f>
        <v>Below 0%</v>
      </c>
      <c r="N5809" s="6" t="str">
        <f aca="false">IF(AND(H5809&gt;=Summary!$B$25,I5809&gt;=Summary!$B$26,I5809&lt;=Summary!$B$27,J5809&gt;=Summary!$B$28,J5809&lt;=Summary!$B$29,F5809*J5809&gt;1),"Yes","No")</f>
        <v>No</v>
      </c>
    </row>
    <row r="5810" customFormat="false" ht="15" hidden="false" customHeight="false" outlineLevel="0" collapsed="false">
      <c r="A5810" s="6" t="s">
        <v>153</v>
      </c>
      <c r="B5810" s="45" t="n">
        <v>43359</v>
      </c>
      <c r="C5810" s="6" t="s">
        <v>203</v>
      </c>
      <c r="D5810" s="6" t="s">
        <v>196</v>
      </c>
      <c r="E5810" s="6" t="s">
        <v>187</v>
      </c>
      <c r="F5810" s="34" t="n">
        <v>0.485052198171616</v>
      </c>
      <c r="G5810" s="34" t="n">
        <v>0.560578661844485</v>
      </c>
      <c r="H5810" s="34" t="n">
        <v>-0.0755264636728691</v>
      </c>
      <c r="I5810" s="34" t="n">
        <v>-0.134729465842247</v>
      </c>
      <c r="J5810" s="35" t="n">
        <v>1.8</v>
      </c>
      <c r="K5810" s="6" t="n">
        <v>1</v>
      </c>
      <c r="L5810" s="35" t="n">
        <v>0.8</v>
      </c>
      <c r="M5810" s="6" t="str">
        <f aca="false">IF(I5810&lt;=0,"Below 0%",IF(I5810&lt;=0.05,"0-5%",IF(I5810&lt;=0.1,"5-10%",IF(I5810&lt;=0.2,"10-20%",IF(I5810&lt;=0.4,"20-40%","Above 40%")))))</f>
        <v>Below 0%</v>
      </c>
      <c r="N5810" s="6" t="str">
        <f aca="false">IF(AND(H5810&gt;=Summary!$B$25,I5810&gt;=Summary!$B$26,I5810&lt;=Summary!$B$27,J5810&gt;=Summary!$B$28,J5810&lt;=Summary!$B$29,F5810*J5810&gt;1),"Yes","No")</f>
        <v>No</v>
      </c>
    </row>
    <row r="5811" customFormat="false" ht="15" hidden="false" customHeight="false" outlineLevel="0" collapsed="false">
      <c r="A5811" s="6" t="s">
        <v>153</v>
      </c>
      <c r="B5811" s="45" t="n">
        <v>43359</v>
      </c>
      <c r="C5811" s="6" t="s">
        <v>203</v>
      </c>
      <c r="D5811" s="6" t="s">
        <v>196</v>
      </c>
      <c r="E5811" s="6" t="s">
        <v>174</v>
      </c>
      <c r="F5811" s="34" t="n">
        <v>0.284935742616653</v>
      </c>
      <c r="G5811" s="34" t="n">
        <v>0.27124773960217</v>
      </c>
      <c r="H5811" s="34" t="n">
        <v>0.0136880030144835</v>
      </c>
      <c r="I5811" s="34" t="n">
        <v>0.050463104446729</v>
      </c>
      <c r="J5811" s="35" t="n">
        <v>3.72</v>
      </c>
      <c r="K5811" s="6" t="n">
        <v>0</v>
      </c>
      <c r="L5811" s="35" t="n">
        <v>-1</v>
      </c>
      <c r="M5811" s="6" t="str">
        <f aca="false">IF(I5811&lt;=0,"Below 0%",IF(I5811&lt;=0.05,"0-5%",IF(I5811&lt;=0.1,"5-10%",IF(I5811&lt;=0.2,"10-20%",IF(I5811&lt;=0.4,"20-40%","Above 40%")))))</f>
        <v>5-10%</v>
      </c>
      <c r="N5811" s="6" t="str">
        <f aca="false">IF(AND(H5811&gt;=Summary!$B$25,I5811&gt;=Summary!$B$26,I5811&lt;=Summary!$B$27,J5811&gt;=Summary!$B$28,J5811&lt;=Summary!$B$29,F5811*J5811&gt;1),"Yes","No")</f>
        <v>No</v>
      </c>
    </row>
    <row r="5812" customFormat="false" ht="15" hidden="false" customHeight="false" outlineLevel="0" collapsed="false">
      <c r="A5812" s="6" t="s">
        <v>153</v>
      </c>
      <c r="B5812" s="45" t="n">
        <v>43359</v>
      </c>
      <c r="C5812" s="6" t="s">
        <v>203</v>
      </c>
      <c r="D5812" s="6" t="s">
        <v>196</v>
      </c>
      <c r="E5812" s="6" t="s">
        <v>177</v>
      </c>
      <c r="F5812" s="34" t="n">
        <v>0.230012118816376</v>
      </c>
      <c r="G5812" s="34" t="n">
        <v>0.168173598553345</v>
      </c>
      <c r="H5812" s="34" t="n">
        <v>0.0618385202630304</v>
      </c>
      <c r="I5812" s="34" t="n">
        <v>0.367706469951137</v>
      </c>
      <c r="J5812" s="35" t="n">
        <v>6</v>
      </c>
      <c r="K5812" s="6" t="n">
        <v>0</v>
      </c>
      <c r="L5812" s="35" t="n">
        <v>-1</v>
      </c>
      <c r="M5812" s="6" t="str">
        <f aca="false">IF(I5812&lt;=0,"Below 0%",IF(I5812&lt;=0.05,"0-5%",IF(I5812&lt;=0.1,"5-10%",IF(I5812&lt;=0.2,"10-20%",IF(I5812&lt;=0.4,"20-40%","Above 40%")))))</f>
        <v>20-40%</v>
      </c>
      <c r="N5812" s="6" t="str">
        <f aca="false">IF(AND(H5812&gt;=Summary!$B$25,I5812&gt;=Summary!$B$26,I5812&lt;=Summary!$B$27,J5812&gt;=Summary!$B$28,J5812&lt;=Summary!$B$29,F5812*J5812&gt;1),"Yes","No")</f>
        <v>No</v>
      </c>
    </row>
    <row r="5813" customFormat="false" ht="15" hidden="false" customHeight="false" outlineLevel="0" collapsed="false">
      <c r="A5813" s="6" t="s">
        <v>153</v>
      </c>
      <c r="B5813" s="45" t="n">
        <v>43360</v>
      </c>
      <c r="C5813" s="6" t="s">
        <v>179</v>
      </c>
      <c r="D5813" s="6" t="s">
        <v>201</v>
      </c>
      <c r="E5813" s="6" t="s">
        <v>187</v>
      </c>
      <c r="F5813" s="34" t="n">
        <v>0.454046934843063</v>
      </c>
      <c r="G5813" s="34" t="n">
        <v>0.453695228240538</v>
      </c>
      <c r="H5813" s="34" t="n">
        <v>0.000351706602525315</v>
      </c>
      <c r="I5813" s="34" t="n">
        <v>0.000775204544004593</v>
      </c>
      <c r="J5813" s="35" t="n">
        <v>2.22</v>
      </c>
      <c r="K5813" s="6" t="n">
        <v>0</v>
      </c>
      <c r="L5813" s="35" t="n">
        <v>-1</v>
      </c>
      <c r="M5813" s="6" t="str">
        <f aca="false">IF(I5813&lt;=0,"Below 0%",IF(I5813&lt;=0.05,"0-5%",IF(I5813&lt;=0.1,"5-10%",IF(I5813&lt;=0.2,"10-20%",IF(I5813&lt;=0.4,"20-40%","Above 40%")))))</f>
        <v>0-5%</v>
      </c>
      <c r="N5813" s="6" t="str">
        <f aca="false">IF(AND(H5813&gt;=Summary!$B$25,I5813&gt;=Summary!$B$26,I5813&lt;=Summary!$B$27,J5813&gt;=Summary!$B$28,J5813&lt;=Summary!$B$29,F5813*J5813&gt;1),"Yes","No")</f>
        <v>No</v>
      </c>
    </row>
    <row r="5814" customFormat="false" ht="15" hidden="false" customHeight="false" outlineLevel="0" collapsed="false">
      <c r="A5814" s="6" t="s">
        <v>153</v>
      </c>
      <c r="B5814" s="45" t="n">
        <v>43360</v>
      </c>
      <c r="C5814" s="6" t="s">
        <v>179</v>
      </c>
      <c r="D5814" s="6" t="s">
        <v>201</v>
      </c>
      <c r="E5814" s="6" t="s">
        <v>174</v>
      </c>
      <c r="F5814" s="34" t="n">
        <v>0.343567460775375</v>
      </c>
      <c r="G5814" s="34" t="n">
        <v>0.294503920085963</v>
      </c>
      <c r="H5814" s="34" t="n">
        <v>0.049063540689412</v>
      </c>
      <c r="I5814" s="34" t="n">
        <v>0.166597241473359</v>
      </c>
      <c r="J5814" s="35" t="n">
        <v>3.42</v>
      </c>
      <c r="K5814" s="6" t="n">
        <v>1</v>
      </c>
      <c r="L5814" s="35" t="n">
        <v>2.42</v>
      </c>
      <c r="M5814" s="6" t="str">
        <f aca="false">IF(I5814&lt;=0,"Below 0%",IF(I5814&lt;=0.05,"0-5%",IF(I5814&lt;=0.1,"5-10%",IF(I5814&lt;=0.2,"10-20%",IF(I5814&lt;=0.4,"20-40%","Above 40%")))))</f>
        <v>10-20%</v>
      </c>
      <c r="N5814" s="6" t="str">
        <f aca="false">IF(AND(H5814&gt;=Summary!$B$25,I5814&gt;=Summary!$B$26,I5814&lt;=Summary!$B$27,J5814&gt;=Summary!$B$28,J5814&lt;=Summary!$B$29,F5814*J5814&gt;1),"Yes","No")</f>
        <v>Yes</v>
      </c>
    </row>
    <row r="5815" customFormat="false" ht="15" hidden="false" customHeight="false" outlineLevel="0" collapsed="false">
      <c r="A5815" s="6" t="s">
        <v>153</v>
      </c>
      <c r="B5815" s="45" t="n">
        <v>43360</v>
      </c>
      <c r="C5815" s="6" t="s">
        <v>179</v>
      </c>
      <c r="D5815" s="6" t="s">
        <v>201</v>
      </c>
      <c r="E5815" s="6" t="s">
        <v>177</v>
      </c>
      <c r="F5815" s="34" t="n">
        <v>0.2023855894804</v>
      </c>
      <c r="G5815" s="34" t="n">
        <v>0.251800851673499</v>
      </c>
      <c r="H5815" s="34" t="n">
        <v>-0.0494152621930986</v>
      </c>
      <c r="I5815" s="34" t="n">
        <v>-0.196247398945154</v>
      </c>
      <c r="J5815" s="35" t="n">
        <v>4</v>
      </c>
      <c r="K5815" s="6" t="n">
        <v>0</v>
      </c>
      <c r="L5815" s="35" t="n">
        <v>-1</v>
      </c>
      <c r="M5815" s="6" t="str">
        <f aca="false">IF(I5815&lt;=0,"Below 0%",IF(I5815&lt;=0.05,"0-5%",IF(I5815&lt;=0.1,"5-10%",IF(I5815&lt;=0.2,"10-20%",IF(I5815&lt;=0.4,"20-40%","Above 40%")))))</f>
        <v>Below 0%</v>
      </c>
      <c r="N5815" s="6" t="str">
        <f aca="false">IF(AND(H5815&gt;=Summary!$B$25,I5815&gt;=Summary!$B$26,I5815&lt;=Summary!$B$27,J5815&gt;=Summary!$B$28,J5815&lt;=Summary!$B$29,F5815*J5815&gt;1),"Yes","No")</f>
        <v>No</v>
      </c>
    </row>
    <row r="5816" customFormat="false" ht="15" hidden="false" customHeight="false" outlineLevel="0" collapsed="false">
      <c r="A5816" s="6" t="s">
        <v>153</v>
      </c>
      <c r="B5816" s="45" t="n">
        <v>43365</v>
      </c>
      <c r="C5816" s="6" t="s">
        <v>201</v>
      </c>
      <c r="D5816" s="6" t="s">
        <v>181</v>
      </c>
      <c r="E5816" s="6" t="s">
        <v>187</v>
      </c>
      <c r="F5816" s="34" t="n">
        <v>0.132564947009087</v>
      </c>
      <c r="G5816" s="34" t="n">
        <v>0.198895027624309</v>
      </c>
      <c r="H5816" s="34" t="n">
        <v>-0.0663300806152228</v>
      </c>
      <c r="I5816" s="34" t="n">
        <v>-0.333492905315426</v>
      </c>
      <c r="J5816" s="35" t="n">
        <v>5</v>
      </c>
      <c r="K5816" s="6" t="n">
        <v>0</v>
      </c>
      <c r="L5816" s="35" t="n">
        <v>-1</v>
      </c>
      <c r="M5816" s="6" t="str">
        <f aca="false">IF(I5816&lt;=0,"Below 0%",IF(I5816&lt;=0.05,"0-5%",IF(I5816&lt;=0.1,"5-10%",IF(I5816&lt;=0.2,"10-20%",IF(I5816&lt;=0.4,"20-40%","Above 40%")))))</f>
        <v>Below 0%</v>
      </c>
      <c r="N5816" s="6" t="str">
        <f aca="false">IF(AND(H5816&gt;=Summary!$B$25,I5816&gt;=Summary!$B$26,I5816&lt;=Summary!$B$27,J5816&gt;=Summary!$B$28,J5816&lt;=Summary!$B$29,F5816*J5816&gt;1),"Yes","No")</f>
        <v>No</v>
      </c>
    </row>
    <row r="5817" customFormat="false" ht="15" hidden="false" customHeight="false" outlineLevel="0" collapsed="false">
      <c r="A5817" s="6" t="s">
        <v>153</v>
      </c>
      <c r="B5817" s="45" t="n">
        <v>43365</v>
      </c>
      <c r="C5817" s="6" t="s">
        <v>201</v>
      </c>
      <c r="D5817" s="6" t="s">
        <v>181</v>
      </c>
      <c r="E5817" s="6" t="s">
        <v>174</v>
      </c>
      <c r="F5817" s="34" t="n">
        <v>0.181771084666252</v>
      </c>
      <c r="G5817" s="34" t="n">
        <v>0.248618784530387</v>
      </c>
      <c r="H5817" s="34" t="n">
        <v>-0.0668476998641346</v>
      </c>
      <c r="I5817" s="34" t="n">
        <v>-0.268876303897964</v>
      </c>
      <c r="J5817" s="35" t="n">
        <v>4</v>
      </c>
      <c r="K5817" s="6" t="n">
        <v>0</v>
      </c>
      <c r="L5817" s="35" t="n">
        <v>-1</v>
      </c>
      <c r="M5817" s="6" t="str">
        <f aca="false">IF(I5817&lt;=0,"Below 0%",IF(I5817&lt;=0.05,"0-5%",IF(I5817&lt;=0.1,"5-10%",IF(I5817&lt;=0.2,"10-20%",IF(I5817&lt;=0.4,"20-40%","Above 40%")))))</f>
        <v>Below 0%</v>
      </c>
      <c r="N5817" s="6" t="str">
        <f aca="false">IF(AND(H5817&gt;=Summary!$B$25,I5817&gt;=Summary!$B$26,I5817&lt;=Summary!$B$27,J5817&gt;=Summary!$B$28,J5817&lt;=Summary!$B$29,F5817*J5817&gt;1),"Yes","No")</f>
        <v>No</v>
      </c>
    </row>
    <row r="5818" customFormat="false" ht="15" hidden="false" customHeight="false" outlineLevel="0" collapsed="false">
      <c r="A5818" s="6" t="s">
        <v>153</v>
      </c>
      <c r="B5818" s="45" t="n">
        <v>43365</v>
      </c>
      <c r="C5818" s="6" t="s">
        <v>201</v>
      </c>
      <c r="D5818" s="6" t="s">
        <v>181</v>
      </c>
      <c r="E5818" s="6" t="s">
        <v>177</v>
      </c>
      <c r="F5818" s="34" t="n">
        <v>0.685663998126984</v>
      </c>
      <c r="G5818" s="34" t="n">
        <v>0.552486187845304</v>
      </c>
      <c r="H5818" s="34" t="n">
        <v>0.13317781028168</v>
      </c>
      <c r="I5818" s="34" t="n">
        <v>0.24105183660984</v>
      </c>
      <c r="J5818" s="35" t="n">
        <v>1.8</v>
      </c>
      <c r="K5818" s="6" t="n">
        <v>1</v>
      </c>
      <c r="L5818" s="35" t="n">
        <v>0.8</v>
      </c>
      <c r="M5818" s="6" t="str">
        <f aca="false">IF(I5818&lt;=0,"Below 0%",IF(I5818&lt;=0.05,"0-5%",IF(I5818&lt;=0.1,"5-10%",IF(I5818&lt;=0.2,"10-20%",IF(I5818&lt;=0.4,"20-40%","Above 40%")))))</f>
        <v>20-40%</v>
      </c>
      <c r="N5818" s="6" t="str">
        <f aca="false">IF(AND(H5818&gt;=Summary!$B$25,I5818&gt;=Summary!$B$26,I5818&lt;=Summary!$B$27,J5818&gt;=Summary!$B$28,J5818&lt;=Summary!$B$29,F5818*J5818&gt;1),"Yes","No")</f>
        <v>Yes</v>
      </c>
    </row>
    <row r="5819" customFormat="false" ht="15" hidden="false" customHeight="false" outlineLevel="0" collapsed="false">
      <c r="A5819" s="6" t="s">
        <v>153</v>
      </c>
      <c r="B5819" s="45" t="n">
        <v>43365</v>
      </c>
      <c r="C5819" s="6" t="s">
        <v>196</v>
      </c>
      <c r="D5819" s="6" t="s">
        <v>199</v>
      </c>
      <c r="E5819" s="6" t="s">
        <v>187</v>
      </c>
      <c r="F5819" s="34" t="n">
        <v>0.353570103645325</v>
      </c>
      <c r="G5819" s="34" t="n">
        <v>0.330881375459742</v>
      </c>
      <c r="H5819" s="34" t="n">
        <v>0.0226887281855826</v>
      </c>
      <c r="I5819" s="34" t="n">
        <v>0.0685705810853143</v>
      </c>
      <c r="J5819" s="35" t="n">
        <v>3</v>
      </c>
      <c r="K5819" s="6" t="n">
        <v>1</v>
      </c>
      <c r="L5819" s="35" t="n">
        <v>2</v>
      </c>
      <c r="M5819" s="6" t="str">
        <f aca="false">IF(I5819&lt;=0,"Below 0%",IF(I5819&lt;=0.05,"0-5%",IF(I5819&lt;=0.1,"5-10%",IF(I5819&lt;=0.2,"10-20%",IF(I5819&lt;=0.4,"20-40%","Above 40%")))))</f>
        <v>5-10%</v>
      </c>
      <c r="N5819" s="6" t="str">
        <f aca="false">IF(AND(H5819&gt;=Summary!$B$25,I5819&gt;=Summary!$B$26,I5819&lt;=Summary!$B$27,J5819&gt;=Summary!$B$28,J5819&lt;=Summary!$B$29,F5819*J5819&gt;1),"Yes","No")</f>
        <v>No</v>
      </c>
    </row>
    <row r="5820" customFormat="false" ht="15" hidden="false" customHeight="false" outlineLevel="0" collapsed="false">
      <c r="A5820" s="6" t="s">
        <v>153</v>
      </c>
      <c r="B5820" s="45" t="n">
        <v>43365</v>
      </c>
      <c r="C5820" s="6" t="s">
        <v>196</v>
      </c>
      <c r="D5820" s="6" t="s">
        <v>199</v>
      </c>
      <c r="E5820" s="6" t="s">
        <v>174</v>
      </c>
      <c r="F5820" s="34" t="n">
        <v>0.399334400892258</v>
      </c>
      <c r="G5820" s="34" t="n">
        <v>0.290246820578721</v>
      </c>
      <c r="H5820" s="34" t="n">
        <v>0.109087580313537</v>
      </c>
      <c r="I5820" s="34" t="n">
        <v>0.375844187013066</v>
      </c>
      <c r="J5820" s="35" t="n">
        <v>3.42</v>
      </c>
      <c r="K5820" s="6" t="n">
        <v>0</v>
      </c>
      <c r="L5820" s="35" t="n">
        <v>-1</v>
      </c>
      <c r="M5820" s="6" t="str">
        <f aca="false">IF(I5820&lt;=0,"Below 0%",IF(I5820&lt;=0.05,"0-5%",IF(I5820&lt;=0.1,"5-10%",IF(I5820&lt;=0.2,"10-20%",IF(I5820&lt;=0.4,"20-40%","Above 40%")))))</f>
        <v>20-40%</v>
      </c>
      <c r="N5820" s="6" t="str">
        <f aca="false">IF(AND(H5820&gt;=Summary!$B$25,I5820&gt;=Summary!$B$26,I5820&lt;=Summary!$B$27,J5820&gt;=Summary!$B$28,J5820&lt;=Summary!$B$29,F5820*J5820&gt;1),"Yes","No")</f>
        <v>Yes</v>
      </c>
    </row>
    <row r="5821" customFormat="false" ht="15" hidden="false" customHeight="false" outlineLevel="0" collapsed="false">
      <c r="A5821" s="6" t="s">
        <v>153</v>
      </c>
      <c r="B5821" s="45" t="n">
        <v>43365</v>
      </c>
      <c r="C5821" s="6" t="s">
        <v>196</v>
      </c>
      <c r="D5821" s="6" t="s">
        <v>199</v>
      </c>
      <c r="E5821" s="6" t="s">
        <v>177</v>
      </c>
      <c r="F5821" s="34" t="n">
        <v>0.247095495462418</v>
      </c>
      <c r="G5821" s="34" t="n">
        <v>0.378871803961537</v>
      </c>
      <c r="H5821" s="34" t="n">
        <v>-0.131776308499119</v>
      </c>
      <c r="I5821" s="34" t="n">
        <v>-0.347812392268962</v>
      </c>
      <c r="J5821" s="35" t="n">
        <v>2.62</v>
      </c>
      <c r="K5821" s="6" t="n">
        <v>0</v>
      </c>
      <c r="L5821" s="35" t="n">
        <v>-1</v>
      </c>
      <c r="M5821" s="6" t="str">
        <f aca="false">IF(I5821&lt;=0,"Below 0%",IF(I5821&lt;=0.05,"0-5%",IF(I5821&lt;=0.1,"5-10%",IF(I5821&lt;=0.2,"10-20%",IF(I5821&lt;=0.4,"20-40%","Above 40%")))))</f>
        <v>Below 0%</v>
      </c>
      <c r="N5821" s="6" t="str">
        <f aca="false">IF(AND(H5821&gt;=Summary!$B$25,I5821&gt;=Summary!$B$26,I5821&lt;=Summary!$B$27,J5821&gt;=Summary!$B$28,J5821&lt;=Summary!$B$29,F5821*J5821&gt;1),"Yes","No")</f>
        <v>No</v>
      </c>
    </row>
    <row r="5822" customFormat="false" ht="15" hidden="false" customHeight="false" outlineLevel="0" collapsed="false">
      <c r="A5822" s="6" t="s">
        <v>153</v>
      </c>
      <c r="B5822" s="45" t="n">
        <v>43365</v>
      </c>
      <c r="C5822" s="6" t="s">
        <v>193</v>
      </c>
      <c r="D5822" s="6" t="s">
        <v>194</v>
      </c>
      <c r="E5822" s="6" t="s">
        <v>187</v>
      </c>
      <c r="F5822" s="34" t="n">
        <v>0.150039926171303</v>
      </c>
      <c r="G5822" s="34" t="n">
        <v>0.0440097799511002</v>
      </c>
      <c r="H5822" s="34" t="n">
        <v>0.106030146220203</v>
      </c>
      <c r="I5822" s="34" t="n">
        <v>2.40924054467016</v>
      </c>
      <c r="J5822" s="35" t="n">
        <v>23</v>
      </c>
      <c r="K5822" s="6" t="n">
        <v>0</v>
      </c>
      <c r="L5822" s="35" t="n">
        <v>-1</v>
      </c>
      <c r="M5822" s="6" t="str">
        <f aca="false">IF(I5822&lt;=0,"Below 0%",IF(I5822&lt;=0.05,"0-5%",IF(I5822&lt;=0.1,"5-10%",IF(I5822&lt;=0.2,"10-20%",IF(I5822&lt;=0.4,"20-40%","Above 40%")))))</f>
        <v>Above 40%</v>
      </c>
      <c r="N5822" s="6" t="str">
        <f aca="false">IF(AND(H5822&gt;=Summary!$B$25,I5822&gt;=Summary!$B$26,I5822&lt;=Summary!$B$27,J5822&gt;=Summary!$B$28,J5822&lt;=Summary!$B$29,F5822*J5822&gt;1),"Yes","No")</f>
        <v>No</v>
      </c>
    </row>
    <row r="5823" customFormat="false" ht="15" hidden="false" customHeight="false" outlineLevel="0" collapsed="false">
      <c r="A5823" s="6" t="s">
        <v>153</v>
      </c>
      <c r="B5823" s="45" t="n">
        <v>43365</v>
      </c>
      <c r="C5823" s="6" t="s">
        <v>193</v>
      </c>
      <c r="D5823" s="6" t="s">
        <v>194</v>
      </c>
      <c r="E5823" s="6" t="s">
        <v>174</v>
      </c>
      <c r="F5823" s="34" t="n">
        <v>0.12666454911232</v>
      </c>
      <c r="G5823" s="34" t="n">
        <v>0.112469437652812</v>
      </c>
      <c r="H5823" s="34" t="n">
        <v>0.0141951114595082</v>
      </c>
      <c r="I5823" s="34" t="n">
        <v>0.126213056237801</v>
      </c>
      <c r="J5823" s="35" t="n">
        <v>9</v>
      </c>
      <c r="K5823" s="6" t="n">
        <v>0</v>
      </c>
      <c r="L5823" s="35" t="n">
        <v>-1</v>
      </c>
      <c r="M5823" s="6" t="str">
        <f aca="false">IF(I5823&lt;=0,"Below 0%",IF(I5823&lt;=0.05,"0-5%",IF(I5823&lt;=0.1,"5-10%",IF(I5823&lt;=0.2,"10-20%",IF(I5823&lt;=0.4,"20-40%","Above 40%")))))</f>
        <v>10-20%</v>
      </c>
      <c r="N5823" s="6" t="str">
        <f aca="false">IF(AND(H5823&gt;=Summary!$B$25,I5823&gt;=Summary!$B$26,I5823&lt;=Summary!$B$27,J5823&gt;=Summary!$B$28,J5823&lt;=Summary!$B$29,F5823*J5823&gt;1),"Yes","No")</f>
        <v>No</v>
      </c>
    </row>
    <row r="5824" customFormat="false" ht="15" hidden="false" customHeight="false" outlineLevel="0" collapsed="false">
      <c r="A5824" s="6" t="s">
        <v>153</v>
      </c>
      <c r="B5824" s="45" t="n">
        <v>43365</v>
      </c>
      <c r="C5824" s="6" t="s">
        <v>193</v>
      </c>
      <c r="D5824" s="6" t="s">
        <v>194</v>
      </c>
      <c r="E5824" s="6" t="s">
        <v>177</v>
      </c>
      <c r="F5824" s="34" t="n">
        <v>0.723295509815216</v>
      </c>
      <c r="G5824" s="34" t="n">
        <v>0.843520782396088</v>
      </c>
      <c r="H5824" s="34" t="n">
        <v>-0.120225272580872</v>
      </c>
      <c r="I5824" s="34" t="n">
        <v>-0.142527931842251</v>
      </c>
      <c r="J5824" s="35" t="n">
        <v>1.2</v>
      </c>
      <c r="K5824" s="6" t="n">
        <v>1</v>
      </c>
      <c r="L5824" s="35" t="n">
        <v>0.2</v>
      </c>
      <c r="M5824" s="6" t="str">
        <f aca="false">IF(I5824&lt;=0,"Below 0%",IF(I5824&lt;=0.05,"0-5%",IF(I5824&lt;=0.1,"5-10%",IF(I5824&lt;=0.2,"10-20%",IF(I5824&lt;=0.4,"20-40%","Above 40%")))))</f>
        <v>Below 0%</v>
      </c>
      <c r="N5824" s="6" t="str">
        <f aca="false">IF(AND(H5824&gt;=Summary!$B$25,I5824&gt;=Summary!$B$26,I5824&lt;=Summary!$B$27,J5824&gt;=Summary!$B$28,J5824&lt;=Summary!$B$29,F5824*J5824&gt;1),"Yes","No")</f>
        <v>No</v>
      </c>
    </row>
    <row r="5825" customFormat="false" ht="15" hidden="false" customHeight="false" outlineLevel="0" collapsed="false">
      <c r="A5825" s="6" t="s">
        <v>153</v>
      </c>
      <c r="B5825" s="45" t="n">
        <v>43365</v>
      </c>
      <c r="C5825" s="6" t="s">
        <v>180</v>
      </c>
      <c r="D5825" s="6" t="s">
        <v>188</v>
      </c>
      <c r="E5825" s="6" t="s">
        <v>187</v>
      </c>
      <c r="F5825" s="34" t="n">
        <v>0.442101776599884</v>
      </c>
      <c r="G5825" s="34" t="n">
        <v>0.444781052051776</v>
      </c>
      <c r="H5825" s="34" t="n">
        <v>-0.00267927545189234</v>
      </c>
      <c r="I5825" s="34" t="n">
        <v>-0.00602380753301612</v>
      </c>
      <c r="J5825" s="35" t="n">
        <v>2.24</v>
      </c>
      <c r="K5825" s="6" t="n">
        <v>0</v>
      </c>
      <c r="L5825" s="35" t="n">
        <v>-1</v>
      </c>
      <c r="M5825" s="6" t="str">
        <f aca="false">IF(I5825&lt;=0,"Below 0%",IF(I5825&lt;=0.05,"0-5%",IF(I5825&lt;=0.1,"5-10%",IF(I5825&lt;=0.2,"10-20%",IF(I5825&lt;=0.4,"20-40%","Above 40%")))))</f>
        <v>Below 0%</v>
      </c>
      <c r="N5825" s="6" t="str">
        <f aca="false">IF(AND(H5825&gt;=Summary!$B$25,I5825&gt;=Summary!$B$26,I5825&lt;=Summary!$B$27,J5825&gt;=Summary!$B$28,J5825&lt;=Summary!$B$29,F5825*J5825&gt;1),"Yes","No")</f>
        <v>No</v>
      </c>
    </row>
    <row r="5826" customFormat="false" ht="15" hidden="false" customHeight="false" outlineLevel="0" collapsed="false">
      <c r="A5826" s="6" t="s">
        <v>153</v>
      </c>
      <c r="B5826" s="45" t="n">
        <v>43365</v>
      </c>
      <c r="C5826" s="6" t="s">
        <v>180</v>
      </c>
      <c r="D5826" s="6" t="s">
        <v>188</v>
      </c>
      <c r="E5826" s="6" t="s">
        <v>174</v>
      </c>
      <c r="F5826" s="34" t="n">
        <v>0.282237946987152</v>
      </c>
      <c r="G5826" s="34" t="n">
        <v>0.293032222528229</v>
      </c>
      <c r="H5826" s="34" t="n">
        <v>-0.010794275541077</v>
      </c>
      <c r="I5826" s="34" t="n">
        <v>-0.0368364797835064</v>
      </c>
      <c r="J5826" s="35" t="n">
        <v>3.4</v>
      </c>
      <c r="K5826" s="6" t="n">
        <v>1</v>
      </c>
      <c r="L5826" s="35" t="n">
        <v>2.4</v>
      </c>
      <c r="M5826" s="6" t="str">
        <f aca="false">IF(I5826&lt;=0,"Below 0%",IF(I5826&lt;=0.05,"0-5%",IF(I5826&lt;=0.1,"5-10%",IF(I5826&lt;=0.2,"10-20%",IF(I5826&lt;=0.4,"20-40%","Above 40%")))))</f>
        <v>Below 0%</v>
      </c>
      <c r="N5826" s="6" t="str">
        <f aca="false">IF(AND(H5826&gt;=Summary!$B$25,I5826&gt;=Summary!$B$26,I5826&lt;=Summary!$B$27,J5826&gt;=Summary!$B$28,J5826&lt;=Summary!$B$29,F5826*J5826&gt;1),"Yes","No")</f>
        <v>No</v>
      </c>
    </row>
    <row r="5827" customFormat="false" ht="15" hidden="false" customHeight="false" outlineLevel="0" collapsed="false">
      <c r="A5827" s="6" t="s">
        <v>153</v>
      </c>
      <c r="B5827" s="45" t="n">
        <v>43365</v>
      </c>
      <c r="C5827" s="6" t="s">
        <v>180</v>
      </c>
      <c r="D5827" s="6" t="s">
        <v>188</v>
      </c>
      <c r="E5827" s="6" t="s">
        <v>177</v>
      </c>
      <c r="F5827" s="34" t="n">
        <v>0.275660276412964</v>
      </c>
      <c r="G5827" s="34" t="n">
        <v>0.262186725419995</v>
      </c>
      <c r="H5827" s="34" t="n">
        <v>0.0134735509929694</v>
      </c>
      <c r="I5827" s="34" t="n">
        <v>0.0513891424952435</v>
      </c>
      <c r="J5827" s="35" t="n">
        <v>3.8</v>
      </c>
      <c r="K5827" s="6" t="n">
        <v>0</v>
      </c>
      <c r="L5827" s="35" t="n">
        <v>-1</v>
      </c>
      <c r="M5827" s="6" t="str">
        <f aca="false">IF(I5827&lt;=0,"Below 0%",IF(I5827&lt;=0.05,"0-5%",IF(I5827&lt;=0.1,"5-10%",IF(I5827&lt;=0.2,"10-20%",IF(I5827&lt;=0.4,"20-40%","Above 40%")))))</f>
        <v>5-10%</v>
      </c>
      <c r="N5827" s="6" t="str">
        <f aca="false">IF(AND(H5827&gt;=Summary!$B$25,I5827&gt;=Summary!$B$26,I5827&lt;=Summary!$B$27,J5827&gt;=Summary!$B$28,J5827&lt;=Summary!$B$29,F5827*J5827&gt;1),"Yes","No")</f>
        <v>No</v>
      </c>
    </row>
    <row r="5828" customFormat="false" ht="15" hidden="false" customHeight="false" outlineLevel="0" collapsed="false">
      <c r="A5828" s="6" t="s">
        <v>153</v>
      </c>
      <c r="B5828" s="45" t="n">
        <v>43365</v>
      </c>
      <c r="C5828" s="6" t="s">
        <v>184</v>
      </c>
      <c r="D5828" s="6" t="s">
        <v>198</v>
      </c>
      <c r="E5828" s="6" t="s">
        <v>187</v>
      </c>
      <c r="F5828" s="34" t="n">
        <v>0.427672237157822</v>
      </c>
      <c r="G5828" s="34" t="n">
        <v>0.384754335260116</v>
      </c>
      <c r="H5828" s="34" t="n">
        <v>0.0429179018977061</v>
      </c>
      <c r="I5828" s="34" t="n">
        <v>0.111546246434601</v>
      </c>
      <c r="J5828" s="35" t="n">
        <v>2.6</v>
      </c>
      <c r="K5828" s="6" t="n">
        <v>0</v>
      </c>
      <c r="L5828" s="35" t="n">
        <v>-1</v>
      </c>
      <c r="M5828" s="6" t="str">
        <f aca="false">IF(I5828&lt;=0,"Below 0%",IF(I5828&lt;=0.05,"0-5%",IF(I5828&lt;=0.1,"5-10%",IF(I5828&lt;=0.2,"10-20%",IF(I5828&lt;=0.4,"20-40%","Above 40%")))))</f>
        <v>10-20%</v>
      </c>
      <c r="N5828" s="6" t="str">
        <f aca="false">IF(AND(H5828&gt;=Summary!$B$25,I5828&gt;=Summary!$B$26,I5828&lt;=Summary!$B$27,J5828&gt;=Summary!$B$28,J5828&lt;=Summary!$B$29,F5828*J5828&gt;1),"Yes","No")</f>
        <v>Yes</v>
      </c>
    </row>
    <row r="5829" customFormat="false" ht="15" hidden="false" customHeight="false" outlineLevel="0" collapsed="false">
      <c r="A5829" s="6" t="s">
        <v>153</v>
      </c>
      <c r="B5829" s="45" t="n">
        <v>43365</v>
      </c>
      <c r="C5829" s="6" t="s">
        <v>184</v>
      </c>
      <c r="D5829" s="6" t="s">
        <v>198</v>
      </c>
      <c r="E5829" s="6" t="s">
        <v>174</v>
      </c>
      <c r="F5829" s="34" t="n">
        <v>0.327495664358139</v>
      </c>
      <c r="G5829" s="34" t="n">
        <v>0.281791907514451</v>
      </c>
      <c r="H5829" s="34" t="n">
        <v>0.0457037568436882</v>
      </c>
      <c r="I5829" s="34" t="n">
        <v>0.162189742235037</v>
      </c>
      <c r="J5829" s="35" t="n">
        <v>3.55</v>
      </c>
      <c r="K5829" s="6" t="n">
        <v>1</v>
      </c>
      <c r="L5829" s="35" t="n">
        <v>2.55</v>
      </c>
      <c r="M5829" s="6" t="str">
        <f aca="false">IF(I5829&lt;=0,"Below 0%",IF(I5829&lt;=0.05,"0-5%",IF(I5829&lt;=0.1,"5-10%",IF(I5829&lt;=0.2,"10-20%",IF(I5829&lt;=0.4,"20-40%","Above 40%")))))</f>
        <v>10-20%</v>
      </c>
      <c r="N5829" s="6" t="str">
        <f aca="false">IF(AND(H5829&gt;=Summary!$B$25,I5829&gt;=Summary!$B$26,I5829&lt;=Summary!$B$27,J5829&gt;=Summary!$B$28,J5829&lt;=Summary!$B$29,F5829*J5829&gt;1),"Yes","No")</f>
        <v>Yes</v>
      </c>
    </row>
    <row r="5830" customFormat="false" ht="15" hidden="false" customHeight="false" outlineLevel="0" collapsed="false">
      <c r="A5830" s="6" t="s">
        <v>153</v>
      </c>
      <c r="B5830" s="45" t="n">
        <v>43365</v>
      </c>
      <c r="C5830" s="6" t="s">
        <v>184</v>
      </c>
      <c r="D5830" s="6" t="s">
        <v>198</v>
      </c>
      <c r="E5830" s="6" t="s">
        <v>177</v>
      </c>
      <c r="F5830" s="34" t="n">
        <v>0.244832128286362</v>
      </c>
      <c r="G5830" s="34" t="n">
        <v>0.333453757225434</v>
      </c>
      <c r="H5830" s="34" t="n">
        <v>-0.0886216289390718</v>
      </c>
      <c r="I5830" s="34" t="n">
        <v>-0.265768872051301</v>
      </c>
      <c r="J5830" s="35" t="n">
        <v>3</v>
      </c>
      <c r="K5830" s="6" t="n">
        <v>0</v>
      </c>
      <c r="L5830" s="35" t="n">
        <v>-1</v>
      </c>
      <c r="M5830" s="6" t="str">
        <f aca="false">IF(I5830&lt;=0,"Below 0%",IF(I5830&lt;=0.05,"0-5%",IF(I5830&lt;=0.1,"5-10%",IF(I5830&lt;=0.2,"10-20%",IF(I5830&lt;=0.4,"20-40%","Above 40%")))))</f>
        <v>Below 0%</v>
      </c>
      <c r="N5830" s="6" t="str">
        <f aca="false">IF(AND(H5830&gt;=Summary!$B$25,I5830&gt;=Summary!$B$26,I5830&lt;=Summary!$B$27,J5830&gt;=Summary!$B$28,J5830&lt;=Summary!$B$29,F5830*J5830&gt;1),"Yes","No")</f>
        <v>No</v>
      </c>
    </row>
    <row r="5831" customFormat="false" ht="15" hidden="false" customHeight="false" outlineLevel="0" collapsed="false">
      <c r="A5831" s="6" t="s">
        <v>153</v>
      </c>
      <c r="B5831" s="45" t="n">
        <v>43365</v>
      </c>
      <c r="C5831" s="6" t="s">
        <v>195</v>
      </c>
      <c r="D5831" s="6" t="s">
        <v>202</v>
      </c>
      <c r="E5831" s="6" t="s">
        <v>187</v>
      </c>
      <c r="F5831" s="34" t="n">
        <v>0.597613096237183</v>
      </c>
      <c r="G5831" s="34" t="n">
        <v>0.603838688807419</v>
      </c>
      <c r="H5831" s="34" t="n">
        <v>-0.00622559257023603</v>
      </c>
      <c r="I5831" s="34" t="n">
        <v>-0.0103100259814944</v>
      </c>
      <c r="J5831" s="35" t="n">
        <v>1.67</v>
      </c>
      <c r="K5831" s="6" t="n">
        <v>1</v>
      </c>
      <c r="L5831" s="35" t="n">
        <v>0.67</v>
      </c>
      <c r="M5831" s="6" t="str">
        <f aca="false">IF(I5831&lt;=0,"Below 0%",IF(I5831&lt;=0.05,"0-5%",IF(I5831&lt;=0.1,"5-10%",IF(I5831&lt;=0.2,"10-20%",IF(I5831&lt;=0.4,"20-40%","Above 40%")))))</f>
        <v>Below 0%</v>
      </c>
      <c r="N5831" s="6" t="str">
        <f aca="false">IF(AND(H5831&gt;=Summary!$B$25,I5831&gt;=Summary!$B$26,I5831&lt;=Summary!$B$27,J5831&gt;=Summary!$B$28,J5831&lt;=Summary!$B$29,F5831*J5831&gt;1),"Yes","No")</f>
        <v>No</v>
      </c>
    </row>
    <row r="5832" customFormat="false" ht="15" hidden="false" customHeight="false" outlineLevel="0" collapsed="false">
      <c r="A5832" s="6" t="s">
        <v>153</v>
      </c>
      <c r="B5832" s="45" t="n">
        <v>43365</v>
      </c>
      <c r="C5832" s="6" t="s">
        <v>195</v>
      </c>
      <c r="D5832" s="6" t="s">
        <v>202</v>
      </c>
      <c r="E5832" s="6" t="s">
        <v>174</v>
      </c>
      <c r="F5832" s="34" t="n">
        <v>0.253916949033737</v>
      </c>
      <c r="G5832" s="34" t="n">
        <v>0.252102652577097</v>
      </c>
      <c r="H5832" s="34" t="n">
        <v>0.00181429645663994</v>
      </c>
      <c r="I5832" s="34" t="n">
        <v>0.00719665754443066</v>
      </c>
      <c r="J5832" s="35" t="n">
        <v>4</v>
      </c>
      <c r="K5832" s="6" t="n">
        <v>0</v>
      </c>
      <c r="L5832" s="35" t="n">
        <v>-1</v>
      </c>
      <c r="M5832" s="6" t="str">
        <f aca="false">IF(I5832&lt;=0,"Below 0%",IF(I5832&lt;=0.05,"0-5%",IF(I5832&lt;=0.1,"5-10%",IF(I5832&lt;=0.2,"10-20%",IF(I5832&lt;=0.4,"20-40%","Above 40%")))))</f>
        <v>0-5%</v>
      </c>
      <c r="N5832" s="6" t="str">
        <f aca="false">IF(AND(H5832&gt;=Summary!$B$25,I5832&gt;=Summary!$B$26,I5832&lt;=Summary!$B$27,J5832&gt;=Summary!$B$28,J5832&lt;=Summary!$B$29,F5832*J5832&gt;1),"Yes","No")</f>
        <v>No</v>
      </c>
    </row>
    <row r="5833" customFormat="false" ht="15" hidden="false" customHeight="false" outlineLevel="0" collapsed="false">
      <c r="A5833" s="6" t="s">
        <v>153</v>
      </c>
      <c r="B5833" s="45" t="n">
        <v>43365</v>
      </c>
      <c r="C5833" s="6" t="s">
        <v>195</v>
      </c>
      <c r="D5833" s="6" t="s">
        <v>202</v>
      </c>
      <c r="E5833" s="6" t="s">
        <v>177</v>
      </c>
      <c r="F5833" s="34" t="n">
        <v>0.148469984531403</v>
      </c>
      <c r="G5833" s="34" t="n">
        <v>0.144058658615484</v>
      </c>
      <c r="H5833" s="34" t="n">
        <v>0.00441132591591845</v>
      </c>
      <c r="I5833" s="34" t="n">
        <v>0.0306217339402901</v>
      </c>
      <c r="J5833" s="35" t="n">
        <v>7</v>
      </c>
      <c r="K5833" s="6" t="n">
        <v>0</v>
      </c>
      <c r="L5833" s="35" t="n">
        <v>-1</v>
      </c>
      <c r="M5833" s="6" t="str">
        <f aca="false">IF(I5833&lt;=0,"Below 0%",IF(I5833&lt;=0.05,"0-5%",IF(I5833&lt;=0.1,"5-10%",IF(I5833&lt;=0.2,"10-20%",IF(I5833&lt;=0.4,"20-40%","Above 40%")))))</f>
        <v>0-5%</v>
      </c>
      <c r="N5833" s="6" t="str">
        <f aca="false">IF(AND(H5833&gt;=Summary!$B$25,I5833&gt;=Summary!$B$26,I5833&lt;=Summary!$B$27,J5833&gt;=Summary!$B$28,J5833&lt;=Summary!$B$29,F5833*J5833&gt;1),"Yes","No")</f>
        <v>No</v>
      </c>
    </row>
    <row r="5834" customFormat="false" ht="15" hidden="false" customHeight="false" outlineLevel="0" collapsed="false">
      <c r="A5834" s="6" t="s">
        <v>153</v>
      </c>
      <c r="B5834" s="45" t="n">
        <v>43365</v>
      </c>
      <c r="C5834" s="6" t="s">
        <v>183</v>
      </c>
      <c r="D5834" s="6" t="s">
        <v>179</v>
      </c>
      <c r="E5834" s="6" t="s">
        <v>187</v>
      </c>
      <c r="F5834" s="34" t="n">
        <v>0.696313977241516</v>
      </c>
      <c r="G5834" s="34" t="n">
        <v>0.818578536287072</v>
      </c>
      <c r="H5834" s="34" t="n">
        <v>-0.122264559045556</v>
      </c>
      <c r="I5834" s="34" t="n">
        <v>-0.14936203873623</v>
      </c>
      <c r="J5834" s="35" t="n">
        <v>1.22</v>
      </c>
      <c r="K5834" s="6" t="n">
        <v>1</v>
      </c>
      <c r="L5834" s="35" t="n">
        <v>0.22</v>
      </c>
      <c r="M5834" s="6" t="str">
        <f aca="false">IF(I5834&lt;=0,"Below 0%",IF(I5834&lt;=0.05,"0-5%",IF(I5834&lt;=0.1,"5-10%",IF(I5834&lt;=0.2,"10-20%",IF(I5834&lt;=0.4,"20-40%","Above 40%")))))</f>
        <v>Below 0%</v>
      </c>
      <c r="N5834" s="6" t="str">
        <f aca="false">IF(AND(H5834&gt;=Summary!$B$25,I5834&gt;=Summary!$B$26,I5834&lt;=Summary!$B$27,J5834&gt;=Summary!$B$28,J5834&lt;=Summary!$B$29,F5834*J5834&gt;1),"Yes","No")</f>
        <v>No</v>
      </c>
    </row>
    <row r="5835" customFormat="false" ht="15" hidden="false" customHeight="false" outlineLevel="0" collapsed="false">
      <c r="A5835" s="6" t="s">
        <v>153</v>
      </c>
      <c r="B5835" s="45" t="n">
        <v>43365</v>
      </c>
      <c r="C5835" s="6" t="s">
        <v>183</v>
      </c>
      <c r="D5835" s="6" t="s">
        <v>179</v>
      </c>
      <c r="E5835" s="6" t="s">
        <v>174</v>
      </c>
      <c r="F5835" s="34" t="n">
        <v>0.247317358851433</v>
      </c>
      <c r="G5835" s="34" t="n">
        <v>0.128860105067126</v>
      </c>
      <c r="H5835" s="34" t="n">
        <v>0.118457253784307</v>
      </c>
      <c r="I5835" s="34" t="n">
        <v>0.91927019400302</v>
      </c>
      <c r="J5835" s="35" t="n">
        <v>7.75</v>
      </c>
      <c r="K5835" s="6" t="n">
        <v>0</v>
      </c>
      <c r="L5835" s="35" t="n">
        <v>-1</v>
      </c>
      <c r="M5835" s="6" t="str">
        <f aca="false">IF(I5835&lt;=0,"Below 0%",IF(I5835&lt;=0.05,"0-5%",IF(I5835&lt;=0.1,"5-10%",IF(I5835&lt;=0.2,"10-20%",IF(I5835&lt;=0.4,"20-40%","Above 40%")))))</f>
        <v>Above 40%</v>
      </c>
      <c r="N5835" s="6" t="str">
        <f aca="false">IF(AND(H5835&gt;=Summary!$B$25,I5835&gt;=Summary!$B$26,I5835&lt;=Summary!$B$27,J5835&gt;=Summary!$B$28,J5835&lt;=Summary!$B$29,F5835*J5835&gt;1),"Yes","No")</f>
        <v>No</v>
      </c>
    </row>
    <row r="5836" customFormat="false" ht="15" hidden="false" customHeight="false" outlineLevel="0" collapsed="false">
      <c r="A5836" s="6" t="s">
        <v>153</v>
      </c>
      <c r="B5836" s="45" t="n">
        <v>43365</v>
      </c>
      <c r="C5836" s="6" t="s">
        <v>183</v>
      </c>
      <c r="D5836" s="6" t="s">
        <v>179</v>
      </c>
      <c r="E5836" s="6" t="s">
        <v>177</v>
      </c>
      <c r="F5836" s="34" t="n">
        <v>0.0563686303794384</v>
      </c>
      <c r="G5836" s="34" t="n">
        <v>0.0525613586458015</v>
      </c>
      <c r="H5836" s="34" t="n">
        <v>0.00380727173363692</v>
      </c>
      <c r="I5836" s="34" t="n">
        <v>0.0724348044214995</v>
      </c>
      <c r="J5836" s="35" t="n">
        <v>19</v>
      </c>
      <c r="K5836" s="6" t="n">
        <v>0</v>
      </c>
      <c r="L5836" s="35" t="n">
        <v>-1</v>
      </c>
      <c r="M5836" s="6" t="str">
        <f aca="false">IF(I5836&lt;=0,"Below 0%",IF(I5836&lt;=0.05,"0-5%",IF(I5836&lt;=0.1,"5-10%",IF(I5836&lt;=0.2,"10-20%",IF(I5836&lt;=0.4,"20-40%","Above 40%")))))</f>
        <v>5-10%</v>
      </c>
      <c r="N5836" s="6" t="str">
        <f aca="false">IF(AND(H5836&gt;=Summary!$B$25,I5836&gt;=Summary!$B$26,I5836&lt;=Summary!$B$27,J5836&gt;=Summary!$B$28,J5836&lt;=Summary!$B$29,F5836*J5836&gt;1),"Yes","No")</f>
        <v>No</v>
      </c>
    </row>
    <row r="5837" customFormat="false" ht="15" hidden="false" customHeight="false" outlineLevel="0" collapsed="false">
      <c r="A5837" s="6" t="s">
        <v>153</v>
      </c>
      <c r="B5837" s="45" t="n">
        <v>43365</v>
      </c>
      <c r="C5837" s="6" t="s">
        <v>176</v>
      </c>
      <c r="D5837" s="6" t="s">
        <v>203</v>
      </c>
      <c r="E5837" s="6" t="s">
        <v>187</v>
      </c>
      <c r="F5837" s="34" t="n">
        <v>0.621512413024902</v>
      </c>
      <c r="G5837" s="34" t="n">
        <v>0.620370772370078</v>
      </c>
      <c r="H5837" s="34" t="n">
        <v>0.00114164065482458</v>
      </c>
      <c r="I5837" s="34" t="n">
        <v>0.00184025538544153</v>
      </c>
      <c r="J5837" s="35" t="n">
        <v>1.6</v>
      </c>
      <c r="K5837" s="6" t="n">
        <v>0</v>
      </c>
      <c r="L5837" s="35" t="n">
        <v>-1</v>
      </c>
      <c r="M5837" s="6" t="str">
        <f aca="false">IF(I5837&lt;=0,"Below 0%",IF(I5837&lt;=0.05,"0-5%",IF(I5837&lt;=0.1,"5-10%",IF(I5837&lt;=0.2,"10-20%",IF(I5837&lt;=0.4,"20-40%","Above 40%")))))</f>
        <v>0-5%</v>
      </c>
      <c r="N5837" s="6" t="str">
        <f aca="false">IF(AND(H5837&gt;=Summary!$B$25,I5837&gt;=Summary!$B$26,I5837&lt;=Summary!$B$27,J5837&gt;=Summary!$B$28,J5837&lt;=Summary!$B$29,F5837*J5837&gt;1),"Yes","No")</f>
        <v>No</v>
      </c>
    </row>
    <row r="5838" customFormat="false" ht="15" hidden="false" customHeight="false" outlineLevel="0" collapsed="false">
      <c r="A5838" s="6" t="s">
        <v>153</v>
      </c>
      <c r="B5838" s="45" t="n">
        <v>43365</v>
      </c>
      <c r="C5838" s="6" t="s">
        <v>176</v>
      </c>
      <c r="D5838" s="6" t="s">
        <v>203</v>
      </c>
      <c r="E5838" s="6" t="s">
        <v>174</v>
      </c>
      <c r="F5838" s="34" t="n">
        <v>0.263772159814835</v>
      </c>
      <c r="G5838" s="34" t="n">
        <v>0.229236313115964</v>
      </c>
      <c r="H5838" s="34" t="n">
        <v>0.0345358466988705</v>
      </c>
      <c r="I5838" s="34" t="n">
        <v>0.150656090343766</v>
      </c>
      <c r="J5838" s="35" t="n">
        <v>4.33</v>
      </c>
      <c r="K5838" s="6" t="n">
        <v>1</v>
      </c>
      <c r="L5838" s="35" t="n">
        <v>3.33</v>
      </c>
      <c r="M5838" s="6" t="str">
        <f aca="false">IF(I5838&lt;=0,"Below 0%",IF(I5838&lt;=0.05,"0-5%",IF(I5838&lt;=0.1,"5-10%",IF(I5838&lt;=0.2,"10-20%",IF(I5838&lt;=0.4,"20-40%","Above 40%")))))</f>
        <v>10-20%</v>
      </c>
      <c r="N5838" s="6" t="str">
        <f aca="false">IF(AND(H5838&gt;=Summary!$B$25,I5838&gt;=Summary!$B$26,I5838&lt;=Summary!$B$27,J5838&gt;=Summary!$B$28,J5838&lt;=Summary!$B$29,F5838*J5838&gt;1),"Yes","No")</f>
        <v>Yes</v>
      </c>
    </row>
    <row r="5839" customFormat="false" ht="15" hidden="false" customHeight="false" outlineLevel="0" collapsed="false">
      <c r="A5839" s="6" t="s">
        <v>153</v>
      </c>
      <c r="B5839" s="45" t="n">
        <v>43365</v>
      </c>
      <c r="C5839" s="6" t="s">
        <v>176</v>
      </c>
      <c r="D5839" s="6" t="s">
        <v>203</v>
      </c>
      <c r="E5839" s="6" t="s">
        <v>177</v>
      </c>
      <c r="F5839" s="34" t="n">
        <v>0.114715456962585</v>
      </c>
      <c r="G5839" s="34" t="n">
        <v>0.150392914513958</v>
      </c>
      <c r="H5839" s="34" t="n">
        <v>-0.0356774575513728</v>
      </c>
      <c r="I5839" s="34" t="n">
        <v>-0.237228314024472</v>
      </c>
      <c r="J5839" s="35" t="n">
        <v>6.6</v>
      </c>
      <c r="K5839" s="6" t="n">
        <v>0</v>
      </c>
      <c r="L5839" s="35" t="n">
        <v>-1</v>
      </c>
      <c r="M5839" s="6" t="str">
        <f aca="false">IF(I5839&lt;=0,"Below 0%",IF(I5839&lt;=0.05,"0-5%",IF(I5839&lt;=0.1,"5-10%",IF(I5839&lt;=0.2,"10-20%",IF(I5839&lt;=0.4,"20-40%","Above 40%")))))</f>
        <v>Below 0%</v>
      </c>
      <c r="N5839" s="6" t="str">
        <f aca="false">IF(AND(H5839&gt;=Summary!$B$25,I5839&gt;=Summary!$B$26,I5839&lt;=Summary!$B$27,J5839&gt;=Summary!$B$28,J5839&lt;=Summary!$B$29,F5839*J5839&gt;1),"Yes","No")</f>
        <v>No</v>
      </c>
    </row>
    <row r="5840" customFormat="false" ht="15" hidden="false" customHeight="false" outlineLevel="0" collapsed="false">
      <c r="A5840" s="6" t="s">
        <v>153</v>
      </c>
      <c r="B5840" s="45" t="n">
        <v>43366</v>
      </c>
      <c r="C5840" s="6" t="s">
        <v>185</v>
      </c>
      <c r="D5840" s="6" t="s">
        <v>173</v>
      </c>
      <c r="E5840" s="6" t="s">
        <v>187</v>
      </c>
      <c r="F5840" s="34" t="n">
        <v>0.637889564037323</v>
      </c>
      <c r="G5840" s="34" t="n">
        <v>0.669471228203519</v>
      </c>
      <c r="H5840" s="34" t="n">
        <v>-0.0315816641661962</v>
      </c>
      <c r="I5840" s="34" t="n">
        <v>-0.0471740424916295</v>
      </c>
      <c r="J5840" s="35" t="n">
        <v>1.49</v>
      </c>
      <c r="K5840" s="6" t="n">
        <v>1</v>
      </c>
      <c r="L5840" s="35" t="n">
        <v>0.49</v>
      </c>
      <c r="M5840" s="6" t="str">
        <f aca="false">IF(I5840&lt;=0,"Below 0%",IF(I5840&lt;=0.05,"0-5%",IF(I5840&lt;=0.1,"5-10%",IF(I5840&lt;=0.2,"10-20%",IF(I5840&lt;=0.4,"20-40%","Above 40%")))))</f>
        <v>Below 0%</v>
      </c>
      <c r="N5840" s="6" t="str">
        <f aca="false">IF(AND(H5840&gt;=Summary!$B$25,I5840&gt;=Summary!$B$26,I5840&lt;=Summary!$B$27,J5840&gt;=Summary!$B$28,J5840&lt;=Summary!$B$29,F5840*J5840&gt;1),"Yes","No")</f>
        <v>No</v>
      </c>
    </row>
    <row r="5841" customFormat="false" ht="15" hidden="false" customHeight="false" outlineLevel="0" collapsed="false">
      <c r="A5841" s="6" t="s">
        <v>153</v>
      </c>
      <c r="B5841" s="45" t="n">
        <v>43366</v>
      </c>
      <c r="C5841" s="6" t="s">
        <v>185</v>
      </c>
      <c r="D5841" s="6" t="s">
        <v>173</v>
      </c>
      <c r="E5841" s="6" t="s">
        <v>174</v>
      </c>
      <c r="F5841" s="34" t="n">
        <v>0.270314037799835</v>
      </c>
      <c r="G5841" s="34" t="n">
        <v>0.197527154460048</v>
      </c>
      <c r="H5841" s="34" t="n">
        <v>0.072786883339787</v>
      </c>
      <c r="I5841" s="34" t="n">
        <v>0.368490517360785</v>
      </c>
      <c r="J5841" s="35" t="n">
        <v>5.05</v>
      </c>
      <c r="K5841" s="6" t="n">
        <v>0</v>
      </c>
      <c r="L5841" s="35" t="n">
        <v>-1</v>
      </c>
      <c r="M5841" s="6" t="str">
        <f aca="false">IF(I5841&lt;=0,"Below 0%",IF(I5841&lt;=0.05,"0-5%",IF(I5841&lt;=0.1,"5-10%",IF(I5841&lt;=0.2,"10-20%",IF(I5841&lt;=0.4,"20-40%","Above 40%")))))</f>
        <v>20-40%</v>
      </c>
      <c r="N5841" s="6" t="str">
        <f aca="false">IF(AND(H5841&gt;=Summary!$B$25,I5841&gt;=Summary!$B$26,I5841&lt;=Summary!$B$27,J5841&gt;=Summary!$B$28,J5841&lt;=Summary!$B$29,F5841*J5841&gt;1),"Yes","No")</f>
        <v>No</v>
      </c>
    </row>
    <row r="5842" customFormat="false" ht="15" hidden="false" customHeight="false" outlineLevel="0" collapsed="false">
      <c r="A5842" s="6" t="s">
        <v>153</v>
      </c>
      <c r="B5842" s="45" t="n">
        <v>43366</v>
      </c>
      <c r="C5842" s="6" t="s">
        <v>185</v>
      </c>
      <c r="D5842" s="6" t="s">
        <v>173</v>
      </c>
      <c r="E5842" s="6" t="s">
        <v>177</v>
      </c>
      <c r="F5842" s="34" t="n">
        <v>0.0917963907122612</v>
      </c>
      <c r="G5842" s="34" t="n">
        <v>0.133001617336433</v>
      </c>
      <c r="H5842" s="34" t="n">
        <v>-0.0412052266241713</v>
      </c>
      <c r="I5842" s="34" t="n">
        <v>-0.309809966595678</v>
      </c>
      <c r="J5842" s="35" t="n">
        <v>7.5</v>
      </c>
      <c r="K5842" s="6" t="n">
        <v>0</v>
      </c>
      <c r="L5842" s="35" t="n">
        <v>-1</v>
      </c>
      <c r="M5842" s="6" t="str">
        <f aca="false">IF(I5842&lt;=0,"Below 0%",IF(I5842&lt;=0.05,"0-5%",IF(I5842&lt;=0.1,"5-10%",IF(I5842&lt;=0.2,"10-20%",IF(I5842&lt;=0.4,"20-40%","Above 40%")))))</f>
        <v>Below 0%</v>
      </c>
      <c r="N5842" s="6" t="str">
        <f aca="false">IF(AND(H5842&gt;=Summary!$B$25,I5842&gt;=Summary!$B$26,I5842&lt;=Summary!$B$27,J5842&gt;=Summary!$B$28,J5842&lt;=Summary!$B$29,F5842*J5842&gt;1),"Yes","No")</f>
        <v>No</v>
      </c>
    </row>
    <row r="5843" customFormat="false" ht="15" hidden="false" customHeight="false" outlineLevel="0" collapsed="false">
      <c r="A5843" s="6" t="s">
        <v>153</v>
      </c>
      <c r="B5843" s="45" t="n">
        <v>43366</v>
      </c>
      <c r="C5843" s="6" t="s">
        <v>189</v>
      </c>
      <c r="D5843" s="6" t="s">
        <v>190</v>
      </c>
      <c r="E5843" s="6" t="s">
        <v>187</v>
      </c>
      <c r="F5843" s="34" t="n">
        <v>0.143628910183907</v>
      </c>
      <c r="G5843" s="34" t="n">
        <v>0.156058363290336</v>
      </c>
      <c r="H5843" s="34" t="n">
        <v>-0.0124294531064297</v>
      </c>
      <c r="I5843" s="34" t="n">
        <v>-0.0796461839299538</v>
      </c>
      <c r="J5843" s="35" t="n">
        <v>6.5</v>
      </c>
      <c r="K5843" s="6" t="n">
        <v>0</v>
      </c>
      <c r="L5843" s="35" t="n">
        <v>-1</v>
      </c>
      <c r="M5843" s="6" t="str">
        <f aca="false">IF(I5843&lt;=0,"Below 0%",IF(I5843&lt;=0.05,"0-5%",IF(I5843&lt;=0.1,"5-10%",IF(I5843&lt;=0.2,"10-20%",IF(I5843&lt;=0.4,"20-40%","Above 40%")))))</f>
        <v>Below 0%</v>
      </c>
      <c r="N5843" s="6" t="str">
        <f aca="false">IF(AND(H5843&gt;=Summary!$B$25,I5843&gt;=Summary!$B$26,I5843&lt;=Summary!$B$27,J5843&gt;=Summary!$B$28,J5843&lt;=Summary!$B$29,F5843*J5843&gt;1),"Yes","No")</f>
        <v>No</v>
      </c>
    </row>
    <row r="5844" customFormat="false" ht="15" hidden="false" customHeight="false" outlineLevel="0" collapsed="false">
      <c r="A5844" s="6" t="s">
        <v>153</v>
      </c>
      <c r="B5844" s="45" t="n">
        <v>43366</v>
      </c>
      <c r="C5844" s="6" t="s">
        <v>189</v>
      </c>
      <c r="D5844" s="6" t="s">
        <v>190</v>
      </c>
      <c r="E5844" s="6" t="s">
        <v>174</v>
      </c>
      <c r="F5844" s="34" t="n">
        <v>0.202820420265198</v>
      </c>
      <c r="G5844" s="34" t="n">
        <v>0.225417635863819</v>
      </c>
      <c r="H5844" s="34" t="n">
        <v>-0.0225972155986212</v>
      </c>
      <c r="I5844" s="34" t="n">
        <v>-0.100245996778499</v>
      </c>
      <c r="J5844" s="35" t="n">
        <v>4.5</v>
      </c>
      <c r="K5844" s="6" t="n">
        <v>1</v>
      </c>
      <c r="L5844" s="35" t="n">
        <v>3.5</v>
      </c>
      <c r="M5844" s="6" t="str">
        <f aca="false">IF(I5844&lt;=0,"Below 0%",IF(I5844&lt;=0.05,"0-5%",IF(I5844&lt;=0.1,"5-10%",IF(I5844&lt;=0.2,"10-20%",IF(I5844&lt;=0.4,"20-40%","Above 40%")))))</f>
        <v>Below 0%</v>
      </c>
      <c r="N5844" s="6" t="str">
        <f aca="false">IF(AND(H5844&gt;=Summary!$B$25,I5844&gt;=Summary!$B$26,I5844&lt;=Summary!$B$27,J5844&gt;=Summary!$B$28,J5844&lt;=Summary!$B$29,F5844*J5844&gt;1),"Yes","No")</f>
        <v>No</v>
      </c>
    </row>
    <row r="5845" customFormat="false" ht="15" hidden="false" customHeight="false" outlineLevel="0" collapsed="false">
      <c r="A5845" s="6" t="s">
        <v>153</v>
      </c>
      <c r="B5845" s="45" t="n">
        <v>43366</v>
      </c>
      <c r="C5845" s="6" t="s">
        <v>189</v>
      </c>
      <c r="D5845" s="6" t="s">
        <v>190</v>
      </c>
      <c r="E5845" s="6" t="s">
        <v>177</v>
      </c>
      <c r="F5845" s="34" t="n">
        <v>0.653550684452057</v>
      </c>
      <c r="G5845" s="34" t="n">
        <v>0.618524000845845</v>
      </c>
      <c r="H5845" s="34" t="n">
        <v>0.0350266836062121</v>
      </c>
      <c r="I5845" s="34" t="n">
        <v>0.0566294655636845</v>
      </c>
      <c r="J5845" s="35" t="n">
        <v>1.64</v>
      </c>
      <c r="K5845" s="6" t="n">
        <v>0</v>
      </c>
      <c r="L5845" s="35" t="n">
        <v>-1</v>
      </c>
      <c r="M5845" s="6" t="str">
        <f aca="false">IF(I5845&lt;=0,"Below 0%",IF(I5845&lt;=0.05,"0-5%",IF(I5845&lt;=0.1,"5-10%",IF(I5845&lt;=0.2,"10-20%",IF(I5845&lt;=0.4,"20-40%","Above 40%")))))</f>
        <v>5-10%</v>
      </c>
      <c r="N5845" s="6" t="str">
        <f aca="false">IF(AND(H5845&gt;=Summary!$B$25,I5845&gt;=Summary!$B$26,I5845&lt;=Summary!$B$27,J5845&gt;=Summary!$B$28,J5845&lt;=Summary!$B$29,F5845*J5845&gt;1),"Yes","No")</f>
        <v>No</v>
      </c>
    </row>
    <row r="5846" customFormat="false" ht="15" hidden="false" customHeight="false" outlineLevel="0" collapsed="false">
      <c r="A5846" s="6" t="s">
        <v>153</v>
      </c>
      <c r="B5846" s="45" t="n">
        <v>43372</v>
      </c>
      <c r="C5846" s="6" t="s">
        <v>185</v>
      </c>
      <c r="D5846" s="6" t="s">
        <v>198</v>
      </c>
      <c r="E5846" s="6" t="s">
        <v>187</v>
      </c>
      <c r="F5846" s="34" t="n">
        <v>0.512202084064484</v>
      </c>
      <c r="G5846" s="34" t="n">
        <v>0.66781898177247</v>
      </c>
      <c r="H5846" s="34" t="n">
        <v>-0.155616897707987</v>
      </c>
      <c r="I5846" s="34" t="n">
        <v>-0.233022573414971</v>
      </c>
      <c r="J5846" s="35" t="n">
        <v>1.51</v>
      </c>
      <c r="K5846" s="6" t="n">
        <v>1</v>
      </c>
      <c r="L5846" s="35" t="n">
        <v>0.51</v>
      </c>
      <c r="M5846" s="6" t="str">
        <f aca="false">IF(I5846&lt;=0,"Below 0%",IF(I5846&lt;=0.05,"0-5%",IF(I5846&lt;=0.1,"5-10%",IF(I5846&lt;=0.2,"10-20%",IF(I5846&lt;=0.4,"20-40%","Above 40%")))))</f>
        <v>Below 0%</v>
      </c>
      <c r="N5846" s="6" t="str">
        <f aca="false">IF(AND(H5846&gt;=Summary!$B$25,I5846&gt;=Summary!$B$26,I5846&lt;=Summary!$B$27,J5846&gt;=Summary!$B$28,J5846&lt;=Summary!$B$29,F5846*J5846&gt;1),"Yes","No")</f>
        <v>No</v>
      </c>
    </row>
    <row r="5847" customFormat="false" ht="15" hidden="false" customHeight="false" outlineLevel="0" collapsed="false">
      <c r="A5847" s="6" t="s">
        <v>153</v>
      </c>
      <c r="B5847" s="45" t="n">
        <v>43372</v>
      </c>
      <c r="C5847" s="6" t="s">
        <v>185</v>
      </c>
      <c r="D5847" s="6" t="s">
        <v>198</v>
      </c>
      <c r="E5847" s="6" t="s">
        <v>174</v>
      </c>
      <c r="F5847" s="34" t="n">
        <v>0.275557637214661</v>
      </c>
      <c r="G5847" s="34" t="n">
        <v>0.197726796564006</v>
      </c>
      <c r="H5847" s="34" t="n">
        <v>0.0778308406506548</v>
      </c>
      <c r="I5847" s="34" t="n">
        <v>0.393628188000609</v>
      </c>
      <c r="J5847" s="35" t="n">
        <v>5.1</v>
      </c>
      <c r="K5847" s="6" t="n">
        <v>0</v>
      </c>
      <c r="L5847" s="35" t="n">
        <v>-1</v>
      </c>
      <c r="M5847" s="6" t="str">
        <f aca="false">IF(I5847&lt;=0,"Below 0%",IF(I5847&lt;=0.05,"0-5%",IF(I5847&lt;=0.1,"5-10%",IF(I5847&lt;=0.2,"10-20%",IF(I5847&lt;=0.4,"20-40%","Above 40%")))))</f>
        <v>20-40%</v>
      </c>
      <c r="N5847" s="6" t="str">
        <f aca="false">IF(AND(H5847&gt;=Summary!$B$25,I5847&gt;=Summary!$B$26,I5847&lt;=Summary!$B$27,J5847&gt;=Summary!$B$28,J5847&lt;=Summary!$B$29,F5847*J5847&gt;1),"Yes","No")</f>
        <v>No</v>
      </c>
    </row>
    <row r="5848" customFormat="false" ht="15" hidden="false" customHeight="false" outlineLevel="0" collapsed="false">
      <c r="A5848" s="6" t="s">
        <v>153</v>
      </c>
      <c r="B5848" s="45" t="n">
        <v>43372</v>
      </c>
      <c r="C5848" s="6" t="s">
        <v>185</v>
      </c>
      <c r="D5848" s="6" t="s">
        <v>198</v>
      </c>
      <c r="E5848" s="6" t="s">
        <v>177</v>
      </c>
      <c r="F5848" s="34" t="n">
        <v>0.212240263819695</v>
      </c>
      <c r="G5848" s="34" t="n">
        <v>0.134454221663524</v>
      </c>
      <c r="H5848" s="34" t="n">
        <v>0.0777860421561706</v>
      </c>
      <c r="I5848" s="34" t="n">
        <v>0.578531794641842</v>
      </c>
      <c r="J5848" s="35" t="n">
        <v>7.5</v>
      </c>
      <c r="K5848" s="6" t="n">
        <v>0</v>
      </c>
      <c r="L5848" s="35" t="n">
        <v>-1</v>
      </c>
      <c r="M5848" s="6" t="str">
        <f aca="false">IF(I5848&lt;=0,"Below 0%",IF(I5848&lt;=0.05,"0-5%",IF(I5848&lt;=0.1,"5-10%",IF(I5848&lt;=0.2,"10-20%",IF(I5848&lt;=0.4,"20-40%","Above 40%")))))</f>
        <v>Above 40%</v>
      </c>
      <c r="N5848" s="6" t="str">
        <f aca="false">IF(AND(H5848&gt;=Summary!$B$25,I5848&gt;=Summary!$B$26,I5848&lt;=Summary!$B$27,J5848&gt;=Summary!$B$28,J5848&lt;=Summary!$B$29,F5848*J5848&gt;1),"Yes","No")</f>
        <v>No</v>
      </c>
    </row>
    <row r="5849" customFormat="false" ht="15" hidden="false" customHeight="false" outlineLevel="0" collapsed="false">
      <c r="A5849" s="6" t="s">
        <v>153</v>
      </c>
      <c r="B5849" s="45" t="n">
        <v>43372</v>
      </c>
      <c r="C5849" s="6" t="s">
        <v>190</v>
      </c>
      <c r="D5849" s="6" t="s">
        <v>183</v>
      </c>
      <c r="E5849" s="6" t="s">
        <v>187</v>
      </c>
      <c r="F5849" s="34" t="n">
        <v>0.445458084344864</v>
      </c>
      <c r="G5849" s="34" t="n">
        <v>0.34311157674175</v>
      </c>
      <c r="H5849" s="34" t="n">
        <v>0.102346507603114</v>
      </c>
      <c r="I5849" s="34" t="n">
        <v>0.298289287044802</v>
      </c>
      <c r="J5849" s="35" t="n">
        <v>2.92</v>
      </c>
      <c r="K5849" s="6" t="n">
        <v>0</v>
      </c>
      <c r="L5849" s="35" t="n">
        <v>-1</v>
      </c>
      <c r="M5849" s="6" t="str">
        <f aca="false">IF(I5849&lt;=0,"Below 0%",IF(I5849&lt;=0.05,"0-5%",IF(I5849&lt;=0.1,"5-10%",IF(I5849&lt;=0.2,"10-20%",IF(I5849&lt;=0.4,"20-40%","Above 40%")))))</f>
        <v>20-40%</v>
      </c>
      <c r="N5849" s="6" t="str">
        <f aca="false">IF(AND(H5849&gt;=Summary!$B$25,I5849&gt;=Summary!$B$26,I5849&lt;=Summary!$B$27,J5849&gt;=Summary!$B$28,J5849&lt;=Summary!$B$29,F5849*J5849&gt;1),"Yes","No")</f>
        <v>Yes</v>
      </c>
    </row>
    <row r="5850" customFormat="false" ht="15" hidden="false" customHeight="false" outlineLevel="0" collapsed="false">
      <c r="A5850" s="6" t="s">
        <v>153</v>
      </c>
      <c r="B5850" s="45" t="n">
        <v>43372</v>
      </c>
      <c r="C5850" s="6" t="s">
        <v>190</v>
      </c>
      <c r="D5850" s="6" t="s">
        <v>183</v>
      </c>
      <c r="E5850" s="6" t="s">
        <v>174</v>
      </c>
      <c r="F5850" s="34" t="n">
        <v>0.256988197565079</v>
      </c>
      <c r="G5850" s="34" t="n">
        <v>0.2744892613934</v>
      </c>
      <c r="H5850" s="34" t="n">
        <v>-0.017501063828321</v>
      </c>
      <c r="I5850" s="34" t="n">
        <v>-0.0637586466569937</v>
      </c>
      <c r="J5850" s="35" t="n">
        <v>3.65</v>
      </c>
      <c r="K5850" s="6" t="n">
        <v>1</v>
      </c>
      <c r="L5850" s="35" t="n">
        <v>2.65</v>
      </c>
      <c r="M5850" s="6" t="str">
        <f aca="false">IF(I5850&lt;=0,"Below 0%",IF(I5850&lt;=0.05,"0-5%",IF(I5850&lt;=0.1,"5-10%",IF(I5850&lt;=0.2,"10-20%",IF(I5850&lt;=0.4,"20-40%","Above 40%")))))</f>
        <v>Below 0%</v>
      </c>
      <c r="N5850" s="6" t="str">
        <f aca="false">IF(AND(H5850&gt;=Summary!$B$25,I5850&gt;=Summary!$B$26,I5850&lt;=Summary!$B$27,J5850&gt;=Summary!$B$28,J5850&lt;=Summary!$B$29,F5850*J5850&gt;1),"Yes","No")</f>
        <v>No</v>
      </c>
    </row>
    <row r="5851" customFormat="false" ht="15" hidden="false" customHeight="false" outlineLevel="0" collapsed="false">
      <c r="A5851" s="6" t="s">
        <v>153</v>
      </c>
      <c r="B5851" s="45" t="n">
        <v>43372</v>
      </c>
      <c r="C5851" s="6" t="s">
        <v>190</v>
      </c>
      <c r="D5851" s="6" t="s">
        <v>183</v>
      </c>
      <c r="E5851" s="6" t="s">
        <v>177</v>
      </c>
      <c r="F5851" s="34" t="n">
        <v>0.29755374789238</v>
      </c>
      <c r="G5851" s="34" t="n">
        <v>0.382399161864851</v>
      </c>
      <c r="H5851" s="34" t="n">
        <v>-0.0848454139724709</v>
      </c>
      <c r="I5851" s="34" t="n">
        <v>-0.221876568867736</v>
      </c>
      <c r="J5851" s="35" t="n">
        <v>2.62</v>
      </c>
      <c r="K5851" s="6" t="n">
        <v>0</v>
      </c>
      <c r="L5851" s="35" t="n">
        <v>-1</v>
      </c>
      <c r="M5851" s="6" t="str">
        <f aca="false">IF(I5851&lt;=0,"Below 0%",IF(I5851&lt;=0.05,"0-5%",IF(I5851&lt;=0.1,"5-10%",IF(I5851&lt;=0.2,"10-20%",IF(I5851&lt;=0.4,"20-40%","Above 40%")))))</f>
        <v>Below 0%</v>
      </c>
      <c r="N5851" s="6" t="str">
        <f aca="false">IF(AND(H5851&gt;=Summary!$B$25,I5851&gt;=Summary!$B$26,I5851&lt;=Summary!$B$27,J5851&gt;=Summary!$B$28,J5851&lt;=Summary!$B$29,F5851*J5851&gt;1),"Yes","No")</f>
        <v>No</v>
      </c>
    </row>
    <row r="5852" customFormat="false" ht="15" hidden="false" customHeight="false" outlineLevel="0" collapsed="false">
      <c r="A5852" s="6" t="s">
        <v>153</v>
      </c>
      <c r="B5852" s="45" t="n">
        <v>43372</v>
      </c>
      <c r="C5852" s="6" t="s">
        <v>173</v>
      </c>
      <c r="D5852" s="6" t="s">
        <v>184</v>
      </c>
      <c r="E5852" s="6" t="s">
        <v>187</v>
      </c>
      <c r="F5852" s="34" t="n">
        <v>0.514552116394043</v>
      </c>
      <c r="G5852" s="34" t="n">
        <v>0.554934210526316</v>
      </c>
      <c r="H5852" s="34" t="n">
        <v>-0.0403820941322729</v>
      </c>
      <c r="I5852" s="34" t="n">
        <v>-0.0727691559941373</v>
      </c>
      <c r="J5852" s="35" t="n">
        <v>1.8</v>
      </c>
      <c r="K5852" s="6" t="n">
        <v>1</v>
      </c>
      <c r="L5852" s="35" t="n">
        <v>0.8</v>
      </c>
      <c r="M5852" s="6" t="str">
        <f aca="false">IF(I5852&lt;=0,"Below 0%",IF(I5852&lt;=0.05,"0-5%",IF(I5852&lt;=0.1,"5-10%",IF(I5852&lt;=0.2,"10-20%",IF(I5852&lt;=0.4,"20-40%","Above 40%")))))</f>
        <v>Below 0%</v>
      </c>
      <c r="N5852" s="6" t="str">
        <f aca="false">IF(AND(H5852&gt;=Summary!$B$25,I5852&gt;=Summary!$B$26,I5852&lt;=Summary!$B$27,J5852&gt;=Summary!$B$28,J5852&lt;=Summary!$B$29,F5852*J5852&gt;1),"Yes","No")</f>
        <v>No</v>
      </c>
    </row>
    <row r="5853" customFormat="false" ht="15" hidden="false" customHeight="false" outlineLevel="0" collapsed="false">
      <c r="A5853" s="6" t="s">
        <v>153</v>
      </c>
      <c r="B5853" s="45" t="n">
        <v>43372</v>
      </c>
      <c r="C5853" s="6" t="s">
        <v>173</v>
      </c>
      <c r="D5853" s="6" t="s">
        <v>184</v>
      </c>
      <c r="E5853" s="6" t="s">
        <v>174</v>
      </c>
      <c r="F5853" s="34" t="n">
        <v>0.242218673229218</v>
      </c>
      <c r="G5853" s="34" t="n">
        <v>0.237828947368421</v>
      </c>
      <c r="H5853" s="34" t="n">
        <v>0.0043897258607965</v>
      </c>
      <c r="I5853" s="34" t="n">
        <v>0.0184574918628235</v>
      </c>
      <c r="J5853" s="35" t="n">
        <v>4.2</v>
      </c>
      <c r="K5853" s="6" t="n">
        <v>0</v>
      </c>
      <c r="L5853" s="35" t="n">
        <v>-1</v>
      </c>
      <c r="M5853" s="6" t="str">
        <f aca="false">IF(I5853&lt;=0,"Below 0%",IF(I5853&lt;=0.05,"0-5%",IF(I5853&lt;=0.1,"5-10%",IF(I5853&lt;=0.2,"10-20%",IF(I5853&lt;=0.4,"20-40%","Above 40%")))))</f>
        <v>0-5%</v>
      </c>
      <c r="N5853" s="6" t="str">
        <f aca="false">IF(AND(H5853&gt;=Summary!$B$25,I5853&gt;=Summary!$B$26,I5853&lt;=Summary!$B$27,J5853&gt;=Summary!$B$28,J5853&lt;=Summary!$B$29,F5853*J5853&gt;1),"Yes","No")</f>
        <v>No</v>
      </c>
    </row>
    <row r="5854" customFormat="false" ht="15" hidden="false" customHeight="false" outlineLevel="0" collapsed="false">
      <c r="A5854" s="6" t="s">
        <v>153</v>
      </c>
      <c r="B5854" s="45" t="n">
        <v>43372</v>
      </c>
      <c r="C5854" s="6" t="s">
        <v>173</v>
      </c>
      <c r="D5854" s="6" t="s">
        <v>184</v>
      </c>
      <c r="E5854" s="6" t="s">
        <v>177</v>
      </c>
      <c r="F5854" s="34" t="n">
        <v>0.243229240179062</v>
      </c>
      <c r="G5854" s="34" t="n">
        <v>0.207236842105263</v>
      </c>
      <c r="H5854" s="34" t="n">
        <v>0.0359923980737988</v>
      </c>
      <c r="I5854" s="34" t="n">
        <v>0.173677603403727</v>
      </c>
      <c r="J5854" s="35" t="n">
        <v>4.82</v>
      </c>
      <c r="K5854" s="6" t="n">
        <v>0</v>
      </c>
      <c r="L5854" s="35" t="n">
        <v>-1</v>
      </c>
      <c r="M5854" s="6" t="str">
        <f aca="false">IF(I5854&lt;=0,"Below 0%",IF(I5854&lt;=0.05,"0-5%",IF(I5854&lt;=0.1,"5-10%",IF(I5854&lt;=0.2,"10-20%",IF(I5854&lt;=0.4,"20-40%","Above 40%")))))</f>
        <v>10-20%</v>
      </c>
      <c r="N5854" s="6" t="str">
        <f aca="false">IF(AND(H5854&gt;=Summary!$B$25,I5854&gt;=Summary!$B$26,I5854&lt;=Summary!$B$27,J5854&gt;=Summary!$B$28,J5854&lt;=Summary!$B$29,F5854*J5854&gt;1),"Yes","No")</f>
        <v>Yes</v>
      </c>
    </row>
    <row r="5855" customFormat="false" ht="15" hidden="false" customHeight="false" outlineLevel="0" collapsed="false">
      <c r="A5855" s="6" t="s">
        <v>153</v>
      </c>
      <c r="B5855" s="45" t="n">
        <v>43372</v>
      </c>
      <c r="C5855" s="6" t="s">
        <v>202</v>
      </c>
      <c r="D5855" s="6" t="s">
        <v>181</v>
      </c>
      <c r="E5855" s="6" t="s">
        <v>187</v>
      </c>
      <c r="F5855" s="34" t="n">
        <v>0.207268580794334</v>
      </c>
      <c r="G5855" s="34" t="n">
        <v>0.119521912350598</v>
      </c>
      <c r="H5855" s="34" t="n">
        <v>0.0877466684437368</v>
      </c>
      <c r="I5855" s="34" t="n">
        <v>0.734147125979265</v>
      </c>
      <c r="J5855" s="35" t="n">
        <v>8.5</v>
      </c>
      <c r="K5855" s="6" t="n">
        <v>0</v>
      </c>
      <c r="L5855" s="35" t="n">
        <v>-1</v>
      </c>
      <c r="M5855" s="6" t="str">
        <f aca="false">IF(I5855&lt;=0,"Below 0%",IF(I5855&lt;=0.05,"0-5%",IF(I5855&lt;=0.1,"5-10%",IF(I5855&lt;=0.2,"10-20%",IF(I5855&lt;=0.4,"20-40%","Above 40%")))))</f>
        <v>Above 40%</v>
      </c>
      <c r="N5855" s="6" t="str">
        <f aca="false">IF(AND(H5855&gt;=Summary!$B$25,I5855&gt;=Summary!$B$26,I5855&lt;=Summary!$B$27,J5855&gt;=Summary!$B$28,J5855&lt;=Summary!$B$29,F5855*J5855&gt;1),"Yes","No")</f>
        <v>No</v>
      </c>
    </row>
    <row r="5856" customFormat="false" ht="15" hidden="false" customHeight="false" outlineLevel="0" collapsed="false">
      <c r="A5856" s="6" t="s">
        <v>153</v>
      </c>
      <c r="B5856" s="45" t="n">
        <v>43372</v>
      </c>
      <c r="C5856" s="6" t="s">
        <v>202</v>
      </c>
      <c r="D5856" s="6" t="s">
        <v>181</v>
      </c>
      <c r="E5856" s="6" t="s">
        <v>174</v>
      </c>
      <c r="F5856" s="34" t="n">
        <v>0.209877520799637</v>
      </c>
      <c r="G5856" s="34" t="n">
        <v>0.203187250996016</v>
      </c>
      <c r="H5856" s="34" t="n">
        <v>0.00669026980362089</v>
      </c>
      <c r="I5856" s="34" t="n">
        <v>0.0329266219746831</v>
      </c>
      <c r="J5856" s="35" t="n">
        <v>5</v>
      </c>
      <c r="K5856" s="6" t="n">
        <v>0</v>
      </c>
      <c r="L5856" s="35" t="n">
        <v>-1</v>
      </c>
      <c r="M5856" s="6" t="str">
        <f aca="false">IF(I5856&lt;=0,"Below 0%",IF(I5856&lt;=0.05,"0-5%",IF(I5856&lt;=0.1,"5-10%",IF(I5856&lt;=0.2,"10-20%",IF(I5856&lt;=0.4,"20-40%","Above 40%")))))</f>
        <v>0-5%</v>
      </c>
      <c r="N5856" s="6" t="str">
        <f aca="false">IF(AND(H5856&gt;=Summary!$B$25,I5856&gt;=Summary!$B$26,I5856&lt;=Summary!$B$27,J5856&gt;=Summary!$B$28,J5856&lt;=Summary!$B$29,F5856*J5856&gt;1),"Yes","No")</f>
        <v>No</v>
      </c>
    </row>
    <row r="5857" customFormat="false" ht="15" hidden="false" customHeight="false" outlineLevel="0" collapsed="false">
      <c r="A5857" s="6" t="s">
        <v>153</v>
      </c>
      <c r="B5857" s="45" t="n">
        <v>43372</v>
      </c>
      <c r="C5857" s="6" t="s">
        <v>202</v>
      </c>
      <c r="D5857" s="6" t="s">
        <v>181</v>
      </c>
      <c r="E5857" s="6" t="s">
        <v>177</v>
      </c>
      <c r="F5857" s="34" t="n">
        <v>0.58285391330719</v>
      </c>
      <c r="G5857" s="34" t="n">
        <v>0.677290836653386</v>
      </c>
      <c r="H5857" s="34" t="n">
        <v>-0.0944369233461965</v>
      </c>
      <c r="I5857" s="34" t="n">
        <v>-0.13943333976409</v>
      </c>
      <c r="J5857" s="35" t="n">
        <v>1.5</v>
      </c>
      <c r="K5857" s="6" t="n">
        <v>1</v>
      </c>
      <c r="L5857" s="35" t="n">
        <v>0.5</v>
      </c>
      <c r="M5857" s="6" t="str">
        <f aca="false">IF(I5857&lt;=0,"Below 0%",IF(I5857&lt;=0.05,"0-5%",IF(I5857&lt;=0.1,"5-10%",IF(I5857&lt;=0.2,"10-20%",IF(I5857&lt;=0.4,"20-40%","Above 40%")))))</f>
        <v>Below 0%</v>
      </c>
      <c r="N5857" s="6" t="str">
        <f aca="false">IF(AND(H5857&gt;=Summary!$B$25,I5857&gt;=Summary!$B$26,I5857&lt;=Summary!$B$27,J5857&gt;=Summary!$B$28,J5857&lt;=Summary!$B$29,F5857*J5857&gt;1),"Yes","No")</f>
        <v>No</v>
      </c>
    </row>
    <row r="5858" customFormat="false" ht="15" hidden="false" customHeight="false" outlineLevel="0" collapsed="false">
      <c r="A5858" s="6" t="s">
        <v>153</v>
      </c>
      <c r="B5858" s="45" t="n">
        <v>43372</v>
      </c>
      <c r="C5858" s="6" t="s">
        <v>194</v>
      </c>
      <c r="D5858" s="6" t="s">
        <v>201</v>
      </c>
      <c r="E5858" s="6" t="s">
        <v>187</v>
      </c>
      <c r="F5858" s="34" t="n">
        <v>0.812603414058685</v>
      </c>
      <c r="G5858" s="34" t="n">
        <v>0.893076571012248</v>
      </c>
      <c r="H5858" s="34" t="n">
        <v>-0.0804731569535624</v>
      </c>
      <c r="I5858" s="34" t="n">
        <v>-0.0901077909393043</v>
      </c>
      <c r="J5858" s="35" t="n">
        <v>1.12</v>
      </c>
      <c r="K5858" s="6" t="n">
        <v>1</v>
      </c>
      <c r="L5858" s="35" t="n">
        <v>0.12</v>
      </c>
      <c r="M5858" s="6" t="str">
        <f aca="false">IF(I5858&lt;=0,"Below 0%",IF(I5858&lt;=0.05,"0-5%",IF(I5858&lt;=0.1,"5-10%",IF(I5858&lt;=0.2,"10-20%",IF(I5858&lt;=0.4,"20-40%","Above 40%")))))</f>
        <v>Below 0%</v>
      </c>
      <c r="N5858" s="6" t="str">
        <f aca="false">IF(AND(H5858&gt;=Summary!$B$25,I5858&gt;=Summary!$B$26,I5858&lt;=Summary!$B$27,J5858&gt;=Summary!$B$28,J5858&lt;=Summary!$B$29,F5858*J5858&gt;1),"Yes","No")</f>
        <v>No</v>
      </c>
    </row>
    <row r="5859" customFormat="false" ht="15" hidden="false" customHeight="false" outlineLevel="0" collapsed="false">
      <c r="A5859" s="6" t="s">
        <v>153</v>
      </c>
      <c r="B5859" s="45" t="n">
        <v>43372</v>
      </c>
      <c r="C5859" s="6" t="s">
        <v>194</v>
      </c>
      <c r="D5859" s="6" t="s">
        <v>201</v>
      </c>
      <c r="E5859" s="6" t="s">
        <v>174</v>
      </c>
      <c r="F5859" s="34" t="n">
        <v>0.147657960653305</v>
      </c>
      <c r="G5859" s="34" t="n">
        <v>0.0777191732349431</v>
      </c>
      <c r="H5859" s="34" t="n">
        <v>0.069938787418362</v>
      </c>
      <c r="I5859" s="34" t="n">
        <v>0.899891037272602</v>
      </c>
      <c r="J5859" s="35" t="n">
        <v>12.87</v>
      </c>
      <c r="K5859" s="6" t="n">
        <v>0</v>
      </c>
      <c r="L5859" s="35" t="n">
        <v>-1</v>
      </c>
      <c r="M5859" s="6" t="str">
        <f aca="false">IF(I5859&lt;=0,"Below 0%",IF(I5859&lt;=0.05,"0-5%",IF(I5859&lt;=0.1,"5-10%",IF(I5859&lt;=0.2,"10-20%",IF(I5859&lt;=0.4,"20-40%","Above 40%")))))</f>
        <v>Above 40%</v>
      </c>
      <c r="N5859" s="6" t="str">
        <f aca="false">IF(AND(H5859&gt;=Summary!$B$25,I5859&gt;=Summary!$B$26,I5859&lt;=Summary!$B$27,J5859&gt;=Summary!$B$28,J5859&lt;=Summary!$B$29,F5859*J5859&gt;1),"Yes","No")</f>
        <v>No</v>
      </c>
    </row>
    <row r="5860" customFormat="false" ht="15" hidden="false" customHeight="false" outlineLevel="0" collapsed="false">
      <c r="A5860" s="6" t="s">
        <v>153</v>
      </c>
      <c r="B5860" s="45" t="n">
        <v>43372</v>
      </c>
      <c r="C5860" s="6" t="s">
        <v>194</v>
      </c>
      <c r="D5860" s="6" t="s">
        <v>201</v>
      </c>
      <c r="E5860" s="6" t="s">
        <v>177</v>
      </c>
      <c r="F5860" s="34" t="n">
        <v>0.0397386029362679</v>
      </c>
      <c r="G5860" s="34" t="n">
        <v>0.0292042557528093</v>
      </c>
      <c r="H5860" s="34" t="n">
        <v>0.0105343471834586</v>
      </c>
      <c r="I5860" s="34" t="n">
        <v>0.360712742438069</v>
      </c>
      <c r="J5860" s="35" t="n">
        <v>34.25</v>
      </c>
      <c r="K5860" s="6" t="n">
        <v>0</v>
      </c>
      <c r="L5860" s="35" t="n">
        <v>-1</v>
      </c>
      <c r="M5860" s="6" t="str">
        <f aca="false">IF(I5860&lt;=0,"Below 0%",IF(I5860&lt;=0.05,"0-5%",IF(I5860&lt;=0.1,"5-10%",IF(I5860&lt;=0.2,"10-20%",IF(I5860&lt;=0.4,"20-40%","Above 40%")))))</f>
        <v>20-40%</v>
      </c>
      <c r="N5860" s="6" t="str">
        <f aca="false">IF(AND(H5860&gt;=Summary!$B$25,I5860&gt;=Summary!$B$26,I5860&lt;=Summary!$B$27,J5860&gt;=Summary!$B$28,J5860&lt;=Summary!$B$29,F5860*J5860&gt;1),"Yes","No")</f>
        <v>No</v>
      </c>
    </row>
    <row r="5861" customFormat="false" ht="15" hidden="false" customHeight="false" outlineLevel="0" collapsed="false">
      <c r="A5861" s="6" t="s">
        <v>153</v>
      </c>
      <c r="B5861" s="45" t="n">
        <v>43372</v>
      </c>
      <c r="C5861" s="6" t="s">
        <v>188</v>
      </c>
      <c r="D5861" s="6" t="s">
        <v>195</v>
      </c>
      <c r="E5861" s="6" t="s">
        <v>187</v>
      </c>
      <c r="F5861" s="34" t="n">
        <v>0.456313103437424</v>
      </c>
      <c r="G5861" s="34" t="n">
        <v>0.374267918564656</v>
      </c>
      <c r="H5861" s="34" t="n">
        <v>0.0820451848727681</v>
      </c>
      <c r="I5861" s="34" t="n">
        <v>0.219215115170484</v>
      </c>
      <c r="J5861" s="35" t="n">
        <v>2.65</v>
      </c>
      <c r="K5861" s="6" t="n">
        <v>0</v>
      </c>
      <c r="L5861" s="35" t="n">
        <v>-1</v>
      </c>
      <c r="M5861" s="6" t="str">
        <f aca="false">IF(I5861&lt;=0,"Below 0%",IF(I5861&lt;=0.05,"0-5%",IF(I5861&lt;=0.1,"5-10%",IF(I5861&lt;=0.2,"10-20%",IF(I5861&lt;=0.4,"20-40%","Above 40%")))))</f>
        <v>20-40%</v>
      </c>
      <c r="N5861" s="6" t="str">
        <f aca="false">IF(AND(H5861&gt;=Summary!$B$25,I5861&gt;=Summary!$B$26,I5861&lt;=Summary!$B$27,J5861&gt;=Summary!$B$28,J5861&lt;=Summary!$B$29,F5861*J5861&gt;1),"Yes","No")</f>
        <v>Yes</v>
      </c>
    </row>
    <row r="5862" customFormat="false" ht="15" hidden="false" customHeight="false" outlineLevel="0" collapsed="false">
      <c r="A5862" s="6" t="s">
        <v>153</v>
      </c>
      <c r="B5862" s="45" t="n">
        <v>43372</v>
      </c>
      <c r="C5862" s="6" t="s">
        <v>188</v>
      </c>
      <c r="D5862" s="6" t="s">
        <v>195</v>
      </c>
      <c r="E5862" s="6" t="s">
        <v>174</v>
      </c>
      <c r="F5862" s="34" t="n">
        <v>0.270584017038345</v>
      </c>
      <c r="G5862" s="34" t="n">
        <v>0.300548480059496</v>
      </c>
      <c r="H5862" s="34" t="n">
        <v>-0.0299644630211508</v>
      </c>
      <c r="I5862" s="34" t="n">
        <v>-0.0996992665383604</v>
      </c>
      <c r="J5862" s="35" t="n">
        <v>3.3</v>
      </c>
      <c r="K5862" s="6" t="n">
        <v>0</v>
      </c>
      <c r="L5862" s="35" t="n">
        <v>-1</v>
      </c>
      <c r="M5862" s="6" t="str">
        <f aca="false">IF(I5862&lt;=0,"Below 0%",IF(I5862&lt;=0.05,"0-5%",IF(I5862&lt;=0.1,"5-10%",IF(I5862&lt;=0.2,"10-20%",IF(I5862&lt;=0.4,"20-40%","Above 40%")))))</f>
        <v>Below 0%</v>
      </c>
      <c r="N5862" s="6" t="str">
        <f aca="false">IF(AND(H5862&gt;=Summary!$B$25,I5862&gt;=Summary!$B$26,I5862&lt;=Summary!$B$27,J5862&gt;=Summary!$B$28,J5862&lt;=Summary!$B$29,F5862*J5862&gt;1),"Yes","No")</f>
        <v>No</v>
      </c>
    </row>
    <row r="5863" customFormat="false" ht="15" hidden="false" customHeight="false" outlineLevel="0" collapsed="false">
      <c r="A5863" s="6" t="s">
        <v>153</v>
      </c>
      <c r="B5863" s="45" t="n">
        <v>43372</v>
      </c>
      <c r="C5863" s="6" t="s">
        <v>188</v>
      </c>
      <c r="D5863" s="6" t="s">
        <v>195</v>
      </c>
      <c r="E5863" s="6" t="s">
        <v>177</v>
      </c>
      <c r="F5863" s="34" t="n">
        <v>0.273102968931198</v>
      </c>
      <c r="G5863" s="34" t="n">
        <v>0.325183601375848</v>
      </c>
      <c r="H5863" s="34" t="n">
        <v>-0.0520806324446502</v>
      </c>
      <c r="I5863" s="34" t="n">
        <v>-0.160157622414838</v>
      </c>
      <c r="J5863" s="35" t="n">
        <v>3.05</v>
      </c>
      <c r="K5863" s="6" t="n">
        <v>1</v>
      </c>
      <c r="L5863" s="35" t="n">
        <v>2.05</v>
      </c>
      <c r="M5863" s="6" t="str">
        <f aca="false">IF(I5863&lt;=0,"Below 0%",IF(I5863&lt;=0.05,"0-5%",IF(I5863&lt;=0.1,"5-10%",IF(I5863&lt;=0.2,"10-20%",IF(I5863&lt;=0.4,"20-40%","Above 40%")))))</f>
        <v>Below 0%</v>
      </c>
      <c r="N5863" s="6" t="str">
        <f aca="false">IF(AND(H5863&gt;=Summary!$B$25,I5863&gt;=Summary!$B$26,I5863&lt;=Summary!$B$27,J5863&gt;=Summary!$B$28,J5863&lt;=Summary!$B$29,F5863*J5863&gt;1),"Yes","No")</f>
        <v>No</v>
      </c>
    </row>
    <row r="5864" customFormat="false" ht="15" hidden="false" customHeight="false" outlineLevel="0" collapsed="false">
      <c r="A5864" s="6" t="s">
        <v>153</v>
      </c>
      <c r="B5864" s="45" t="n">
        <v>43372</v>
      </c>
      <c r="C5864" s="6" t="s">
        <v>189</v>
      </c>
      <c r="D5864" s="6" t="s">
        <v>176</v>
      </c>
      <c r="E5864" s="6" t="s">
        <v>187</v>
      </c>
      <c r="F5864" s="34" t="n">
        <v>0.253812938928604</v>
      </c>
      <c r="G5864" s="34" t="n">
        <v>0.216333484174941</v>
      </c>
      <c r="H5864" s="34" t="n">
        <v>0.0374794547536634</v>
      </c>
      <c r="I5864" s="34" t="n">
        <v>0.173248514424864</v>
      </c>
      <c r="J5864" s="35" t="n">
        <v>4.6</v>
      </c>
      <c r="K5864" s="6" t="n">
        <v>1</v>
      </c>
      <c r="L5864" s="35" t="n">
        <v>3.6</v>
      </c>
      <c r="M5864" s="6" t="str">
        <f aca="false">IF(I5864&lt;=0,"Below 0%",IF(I5864&lt;=0.05,"0-5%",IF(I5864&lt;=0.1,"5-10%",IF(I5864&lt;=0.2,"10-20%",IF(I5864&lt;=0.4,"20-40%","Above 40%")))))</f>
        <v>10-20%</v>
      </c>
      <c r="N5864" s="6" t="str">
        <f aca="false">IF(AND(H5864&gt;=Summary!$B$25,I5864&gt;=Summary!$B$26,I5864&lt;=Summary!$B$27,J5864&gt;=Summary!$B$28,J5864&lt;=Summary!$B$29,F5864*J5864&gt;1),"Yes","No")</f>
        <v>Yes</v>
      </c>
    </row>
    <row r="5865" customFormat="false" ht="15" hidden="false" customHeight="false" outlineLevel="0" collapsed="false">
      <c r="A5865" s="6" t="s">
        <v>153</v>
      </c>
      <c r="B5865" s="45" t="n">
        <v>43372</v>
      </c>
      <c r="C5865" s="6" t="s">
        <v>189</v>
      </c>
      <c r="D5865" s="6" t="s">
        <v>176</v>
      </c>
      <c r="E5865" s="6" t="s">
        <v>174</v>
      </c>
      <c r="F5865" s="34" t="n">
        <v>0.252003133296967</v>
      </c>
      <c r="G5865" s="34" t="n">
        <v>0.257140575505098</v>
      </c>
      <c r="H5865" s="34" t="n">
        <v>-0.00513744220813095</v>
      </c>
      <c r="I5865" s="34" t="n">
        <v>-0.0199791191959478</v>
      </c>
      <c r="J5865" s="35" t="n">
        <v>3.87</v>
      </c>
      <c r="K5865" s="6" t="n">
        <v>0</v>
      </c>
      <c r="L5865" s="35" t="n">
        <v>-1</v>
      </c>
      <c r="M5865" s="6" t="str">
        <f aca="false">IF(I5865&lt;=0,"Below 0%",IF(I5865&lt;=0.05,"0-5%",IF(I5865&lt;=0.1,"5-10%",IF(I5865&lt;=0.2,"10-20%",IF(I5865&lt;=0.4,"20-40%","Above 40%")))))</f>
        <v>Below 0%</v>
      </c>
      <c r="N5865" s="6" t="str">
        <f aca="false">IF(AND(H5865&gt;=Summary!$B$25,I5865&gt;=Summary!$B$26,I5865&lt;=Summary!$B$27,J5865&gt;=Summary!$B$28,J5865&lt;=Summary!$B$29,F5865*J5865&gt;1),"Yes","No")</f>
        <v>No</v>
      </c>
    </row>
    <row r="5866" customFormat="false" ht="15" hidden="false" customHeight="false" outlineLevel="0" collapsed="false">
      <c r="A5866" s="6" t="s">
        <v>153</v>
      </c>
      <c r="B5866" s="45" t="n">
        <v>43372</v>
      </c>
      <c r="C5866" s="6" t="s">
        <v>189</v>
      </c>
      <c r="D5866" s="6" t="s">
        <v>176</v>
      </c>
      <c r="E5866" s="6" t="s">
        <v>177</v>
      </c>
      <c r="F5866" s="34" t="n">
        <v>0.494183927774429</v>
      </c>
      <c r="G5866" s="34" t="n">
        <v>0.526525940319962</v>
      </c>
      <c r="H5866" s="34" t="n">
        <v>-0.0323420125455324</v>
      </c>
      <c r="I5866" s="34" t="n">
        <v>-0.0614252975378167</v>
      </c>
      <c r="J5866" s="35" t="n">
        <v>1.89</v>
      </c>
      <c r="K5866" s="6" t="n">
        <v>0</v>
      </c>
      <c r="L5866" s="35" t="n">
        <v>-1</v>
      </c>
      <c r="M5866" s="6" t="str">
        <f aca="false">IF(I5866&lt;=0,"Below 0%",IF(I5866&lt;=0.05,"0-5%",IF(I5866&lt;=0.1,"5-10%",IF(I5866&lt;=0.2,"10-20%",IF(I5866&lt;=0.4,"20-40%","Above 40%")))))</f>
        <v>Below 0%</v>
      </c>
      <c r="N5866" s="6" t="str">
        <f aca="false">IF(AND(H5866&gt;=Summary!$B$25,I5866&gt;=Summary!$B$26,I5866&lt;=Summary!$B$27,J5866&gt;=Summary!$B$28,J5866&lt;=Summary!$B$29,F5866*J5866&gt;1),"Yes","No")</f>
        <v>No</v>
      </c>
    </row>
    <row r="5867" customFormat="false" ht="15" hidden="false" customHeight="false" outlineLevel="0" collapsed="false">
      <c r="A5867" s="6" t="s">
        <v>153</v>
      </c>
      <c r="B5867" s="45" t="n">
        <v>43372</v>
      </c>
      <c r="C5867" s="6" t="s">
        <v>203</v>
      </c>
      <c r="D5867" s="6" t="s">
        <v>179</v>
      </c>
      <c r="E5867" s="6" t="s">
        <v>187</v>
      </c>
      <c r="F5867" s="34" t="n">
        <v>0.499921023845673</v>
      </c>
      <c r="G5867" s="34" t="n">
        <v>0.535168195718654</v>
      </c>
      <c r="H5867" s="34" t="n">
        <v>-0.0352471718729818</v>
      </c>
      <c r="I5867" s="34" t="n">
        <v>-0.0658618582998002</v>
      </c>
      <c r="J5867" s="35" t="n">
        <v>1.9</v>
      </c>
      <c r="K5867" s="6" t="n">
        <v>1</v>
      </c>
      <c r="L5867" s="35" t="n">
        <v>0.9</v>
      </c>
      <c r="M5867" s="6" t="str">
        <f aca="false">IF(I5867&lt;=0,"Below 0%",IF(I5867&lt;=0.05,"0-5%",IF(I5867&lt;=0.1,"5-10%",IF(I5867&lt;=0.2,"10-20%",IF(I5867&lt;=0.4,"20-40%","Above 40%")))))</f>
        <v>Below 0%</v>
      </c>
      <c r="N5867" s="6" t="str">
        <f aca="false">IF(AND(H5867&gt;=Summary!$B$25,I5867&gt;=Summary!$B$26,I5867&lt;=Summary!$B$27,J5867&gt;=Summary!$B$28,J5867&lt;=Summary!$B$29,F5867*J5867&gt;1),"Yes","No")</f>
        <v>No</v>
      </c>
    </row>
    <row r="5868" customFormat="false" ht="15" hidden="false" customHeight="false" outlineLevel="0" collapsed="false">
      <c r="A5868" s="6" t="s">
        <v>153</v>
      </c>
      <c r="B5868" s="45" t="n">
        <v>43372</v>
      </c>
      <c r="C5868" s="6" t="s">
        <v>203</v>
      </c>
      <c r="D5868" s="6" t="s">
        <v>179</v>
      </c>
      <c r="E5868" s="6" t="s">
        <v>174</v>
      </c>
      <c r="F5868" s="34" t="n">
        <v>0.250338494777679</v>
      </c>
      <c r="G5868" s="34" t="n">
        <v>0.271151885830785</v>
      </c>
      <c r="H5868" s="34" t="n">
        <v>-0.0208133910531055</v>
      </c>
      <c r="I5868" s="34" t="n">
        <v>-0.0767591602372048</v>
      </c>
      <c r="J5868" s="35" t="n">
        <v>3.75</v>
      </c>
      <c r="K5868" s="6" t="n">
        <v>0</v>
      </c>
      <c r="L5868" s="35" t="n">
        <v>-1</v>
      </c>
      <c r="M5868" s="6" t="str">
        <f aca="false">IF(I5868&lt;=0,"Below 0%",IF(I5868&lt;=0.05,"0-5%",IF(I5868&lt;=0.1,"5-10%",IF(I5868&lt;=0.2,"10-20%",IF(I5868&lt;=0.4,"20-40%","Above 40%")))))</f>
        <v>Below 0%</v>
      </c>
      <c r="N5868" s="6" t="str">
        <f aca="false">IF(AND(H5868&gt;=Summary!$B$25,I5868&gt;=Summary!$B$26,I5868&lt;=Summary!$B$27,J5868&gt;=Summary!$B$28,J5868&lt;=Summary!$B$29,F5868*J5868&gt;1),"Yes","No")</f>
        <v>No</v>
      </c>
    </row>
    <row r="5869" customFormat="false" ht="15" hidden="false" customHeight="false" outlineLevel="0" collapsed="false">
      <c r="A5869" s="6" t="s">
        <v>153</v>
      </c>
      <c r="B5869" s="45" t="n">
        <v>43372</v>
      </c>
      <c r="C5869" s="6" t="s">
        <v>203</v>
      </c>
      <c r="D5869" s="6" t="s">
        <v>179</v>
      </c>
      <c r="E5869" s="6" t="s">
        <v>177</v>
      </c>
      <c r="F5869" s="34" t="n">
        <v>0.249740436673164</v>
      </c>
      <c r="G5869" s="34" t="n">
        <v>0.193679918450561</v>
      </c>
      <c r="H5869" s="34" t="n">
        <v>0.0560605182226037</v>
      </c>
      <c r="I5869" s="34" t="n">
        <v>0.289449307244075</v>
      </c>
      <c r="J5869" s="35" t="n">
        <v>5.25</v>
      </c>
      <c r="K5869" s="6" t="n">
        <v>0</v>
      </c>
      <c r="L5869" s="35" t="n">
        <v>-1</v>
      </c>
      <c r="M5869" s="6" t="str">
        <f aca="false">IF(I5869&lt;=0,"Below 0%",IF(I5869&lt;=0.05,"0-5%",IF(I5869&lt;=0.1,"5-10%",IF(I5869&lt;=0.2,"10-20%",IF(I5869&lt;=0.4,"20-40%","Above 40%")))))</f>
        <v>20-40%</v>
      </c>
      <c r="N5869" s="6" t="str">
        <f aca="false">IF(AND(H5869&gt;=Summary!$B$25,I5869&gt;=Summary!$B$26,I5869&lt;=Summary!$B$27,J5869&gt;=Summary!$B$28,J5869&lt;=Summary!$B$29,F5869*J5869&gt;1),"Yes","No")</f>
        <v>No</v>
      </c>
    </row>
    <row r="5870" customFormat="false" ht="15" hidden="false" customHeight="false" outlineLevel="0" collapsed="false">
      <c r="A5870" s="6" t="s">
        <v>153</v>
      </c>
      <c r="B5870" s="45" t="n">
        <v>43373</v>
      </c>
      <c r="C5870" s="6" t="s">
        <v>193</v>
      </c>
      <c r="D5870" s="6" t="s">
        <v>196</v>
      </c>
      <c r="E5870" s="6" t="s">
        <v>187</v>
      </c>
      <c r="F5870" s="34" t="n">
        <v>0.32184374332428</v>
      </c>
      <c r="G5870" s="34" t="n">
        <v>0.375502905677246</v>
      </c>
      <c r="H5870" s="34" t="n">
        <v>-0.0536591623529666</v>
      </c>
      <c r="I5870" s="34" t="n">
        <v>-0.142899459742365</v>
      </c>
      <c r="J5870" s="35" t="n">
        <v>2.64</v>
      </c>
      <c r="K5870" s="6" t="n">
        <v>0</v>
      </c>
      <c r="L5870" s="35" t="n">
        <v>-1</v>
      </c>
      <c r="M5870" s="6" t="str">
        <f aca="false">IF(I5870&lt;=0,"Below 0%",IF(I5870&lt;=0.05,"0-5%",IF(I5870&lt;=0.1,"5-10%",IF(I5870&lt;=0.2,"10-20%",IF(I5870&lt;=0.4,"20-40%","Above 40%")))))</f>
        <v>Below 0%</v>
      </c>
      <c r="N5870" s="6" t="str">
        <f aca="false">IF(AND(H5870&gt;=Summary!$B$25,I5870&gt;=Summary!$B$26,I5870&lt;=Summary!$B$27,J5870&gt;=Summary!$B$28,J5870&lt;=Summary!$B$29,F5870*J5870&gt;1),"Yes","No")</f>
        <v>No</v>
      </c>
    </row>
    <row r="5871" customFormat="false" ht="15" hidden="false" customHeight="false" outlineLevel="0" collapsed="false">
      <c r="A5871" s="6" t="s">
        <v>153</v>
      </c>
      <c r="B5871" s="45" t="n">
        <v>43373</v>
      </c>
      <c r="C5871" s="6" t="s">
        <v>193</v>
      </c>
      <c r="D5871" s="6" t="s">
        <v>196</v>
      </c>
      <c r="E5871" s="6" t="s">
        <v>174</v>
      </c>
      <c r="F5871" s="34" t="n">
        <v>0.362958043813705</v>
      </c>
      <c r="G5871" s="34" t="n">
        <v>0.314707197139026</v>
      </c>
      <c r="H5871" s="34" t="n">
        <v>0.0482508466746799</v>
      </c>
      <c r="I5871" s="34" t="n">
        <v>0.153319806834175</v>
      </c>
      <c r="J5871" s="35" t="n">
        <v>3.15</v>
      </c>
      <c r="K5871" s="6" t="n">
        <v>0</v>
      </c>
      <c r="L5871" s="35" t="n">
        <v>-1</v>
      </c>
      <c r="M5871" s="6" t="str">
        <f aca="false">IF(I5871&lt;=0,"Below 0%",IF(I5871&lt;=0.05,"0-5%",IF(I5871&lt;=0.1,"5-10%",IF(I5871&lt;=0.2,"10-20%",IF(I5871&lt;=0.4,"20-40%","Above 40%")))))</f>
        <v>10-20%</v>
      </c>
      <c r="N5871" s="6" t="str">
        <f aca="false">IF(AND(H5871&gt;=Summary!$B$25,I5871&gt;=Summary!$B$26,I5871&lt;=Summary!$B$27,J5871&gt;=Summary!$B$28,J5871&lt;=Summary!$B$29,F5871*J5871&gt;1),"Yes","No")</f>
        <v>Yes</v>
      </c>
    </row>
    <row r="5872" customFormat="false" ht="15" hidden="false" customHeight="false" outlineLevel="0" collapsed="false">
      <c r="A5872" s="6" t="s">
        <v>153</v>
      </c>
      <c r="B5872" s="45" t="n">
        <v>43373</v>
      </c>
      <c r="C5872" s="6" t="s">
        <v>193</v>
      </c>
      <c r="D5872" s="6" t="s">
        <v>196</v>
      </c>
      <c r="E5872" s="6" t="s">
        <v>177</v>
      </c>
      <c r="F5872" s="34" t="n">
        <v>0.315198242664337</v>
      </c>
      <c r="G5872" s="34" t="n">
        <v>0.309789897183728</v>
      </c>
      <c r="H5872" s="34" t="n">
        <v>0.00540834548060892</v>
      </c>
      <c r="I5872" s="34" t="n">
        <v>0.0174581079944043</v>
      </c>
      <c r="J5872" s="35" t="n">
        <v>3.2</v>
      </c>
      <c r="K5872" s="6" t="n">
        <v>1</v>
      </c>
      <c r="L5872" s="35" t="n">
        <v>2.2</v>
      </c>
      <c r="M5872" s="6" t="str">
        <f aca="false">IF(I5872&lt;=0,"Below 0%",IF(I5872&lt;=0.05,"0-5%",IF(I5872&lt;=0.1,"5-10%",IF(I5872&lt;=0.2,"10-20%",IF(I5872&lt;=0.4,"20-40%","Above 40%")))))</f>
        <v>0-5%</v>
      </c>
      <c r="N5872" s="6" t="str">
        <f aca="false">IF(AND(H5872&gt;=Summary!$B$25,I5872&gt;=Summary!$B$26,I5872&lt;=Summary!$B$27,J5872&gt;=Summary!$B$28,J5872&lt;=Summary!$B$29,F5872*J5872&gt;1),"Yes","No")</f>
        <v>No</v>
      </c>
    </row>
    <row r="5873" customFormat="false" ht="15" hidden="false" customHeight="false" outlineLevel="0" collapsed="false">
      <c r="A5873" s="6" t="s">
        <v>153</v>
      </c>
      <c r="B5873" s="45" t="n">
        <v>43374</v>
      </c>
      <c r="C5873" s="6" t="s">
        <v>199</v>
      </c>
      <c r="D5873" s="6" t="s">
        <v>180</v>
      </c>
      <c r="E5873" s="6" t="s">
        <v>187</v>
      </c>
      <c r="F5873" s="34" t="n">
        <v>0.334680825471878</v>
      </c>
      <c r="G5873" s="34" t="n">
        <v>0.422892980396966</v>
      </c>
      <c r="H5873" s="34" t="n">
        <v>-0.0882121549250877</v>
      </c>
      <c r="I5873" s="34" t="n">
        <v>-0.208592147456039</v>
      </c>
      <c r="J5873" s="35" t="n">
        <v>2.37</v>
      </c>
      <c r="K5873" s="6" t="n">
        <v>1</v>
      </c>
      <c r="L5873" s="35" t="n">
        <v>1.37</v>
      </c>
      <c r="M5873" s="6" t="str">
        <f aca="false">IF(I5873&lt;=0,"Below 0%",IF(I5873&lt;=0.05,"0-5%",IF(I5873&lt;=0.1,"5-10%",IF(I5873&lt;=0.2,"10-20%",IF(I5873&lt;=0.4,"20-40%","Above 40%")))))</f>
        <v>Below 0%</v>
      </c>
      <c r="N5873" s="6" t="str">
        <f aca="false">IF(AND(H5873&gt;=Summary!$B$25,I5873&gt;=Summary!$B$26,I5873&lt;=Summary!$B$27,J5873&gt;=Summary!$B$28,J5873&lt;=Summary!$B$29,F5873*J5873&gt;1),"Yes","No")</f>
        <v>No</v>
      </c>
    </row>
    <row r="5874" customFormat="false" ht="15" hidden="false" customHeight="false" outlineLevel="0" collapsed="false">
      <c r="A5874" s="6" t="s">
        <v>153</v>
      </c>
      <c r="B5874" s="45" t="n">
        <v>43374</v>
      </c>
      <c r="C5874" s="6" t="s">
        <v>199</v>
      </c>
      <c r="D5874" s="6" t="s">
        <v>180</v>
      </c>
      <c r="E5874" s="6" t="s">
        <v>174</v>
      </c>
      <c r="F5874" s="34" t="n">
        <v>0.402390211820602</v>
      </c>
      <c r="G5874" s="34" t="n">
        <v>0.282325736208679</v>
      </c>
      <c r="H5874" s="34" t="n">
        <v>0.120064475611924</v>
      </c>
      <c r="I5874" s="34" t="n">
        <v>0.425269326219623</v>
      </c>
      <c r="J5874" s="35" t="n">
        <v>3.55</v>
      </c>
      <c r="K5874" s="6" t="n">
        <v>0</v>
      </c>
      <c r="L5874" s="35" t="n">
        <v>-1</v>
      </c>
      <c r="M5874" s="6" t="str">
        <f aca="false">IF(I5874&lt;=0,"Below 0%",IF(I5874&lt;=0.05,"0-5%",IF(I5874&lt;=0.1,"5-10%",IF(I5874&lt;=0.2,"10-20%",IF(I5874&lt;=0.4,"20-40%","Above 40%")))))</f>
        <v>Above 40%</v>
      </c>
      <c r="N5874" s="6" t="str">
        <f aca="false">IF(AND(H5874&gt;=Summary!$B$25,I5874&gt;=Summary!$B$26,I5874&lt;=Summary!$B$27,J5874&gt;=Summary!$B$28,J5874&lt;=Summary!$B$29,F5874*J5874&gt;1),"Yes","No")</f>
        <v>No</v>
      </c>
    </row>
    <row r="5875" customFormat="false" ht="15" hidden="false" customHeight="false" outlineLevel="0" collapsed="false">
      <c r="A5875" s="6" t="s">
        <v>153</v>
      </c>
      <c r="B5875" s="45" t="n">
        <v>43374</v>
      </c>
      <c r="C5875" s="6" t="s">
        <v>199</v>
      </c>
      <c r="D5875" s="6" t="s">
        <v>180</v>
      </c>
      <c r="E5875" s="6" t="s">
        <v>177</v>
      </c>
      <c r="F5875" s="34" t="n">
        <v>0.262928992509842</v>
      </c>
      <c r="G5875" s="34" t="n">
        <v>0.294781283394356</v>
      </c>
      <c r="H5875" s="34" t="n">
        <v>-0.0318522908845137</v>
      </c>
      <c r="I5875" s="34" t="n">
        <v>-0.108053979946556</v>
      </c>
      <c r="J5875" s="35" t="n">
        <v>3.4</v>
      </c>
      <c r="K5875" s="6" t="n">
        <v>0</v>
      </c>
      <c r="L5875" s="35" t="n">
        <v>-1</v>
      </c>
      <c r="M5875" s="6" t="str">
        <f aca="false">IF(I5875&lt;=0,"Below 0%",IF(I5875&lt;=0.05,"0-5%",IF(I5875&lt;=0.1,"5-10%",IF(I5875&lt;=0.2,"10-20%",IF(I5875&lt;=0.4,"20-40%","Above 40%")))))</f>
        <v>Below 0%</v>
      </c>
      <c r="N5875" s="6" t="str">
        <f aca="false">IF(AND(H5875&gt;=Summary!$B$25,I5875&gt;=Summary!$B$26,I5875&lt;=Summary!$B$27,J5875&gt;=Summary!$B$28,J5875&lt;=Summary!$B$29,F5875*J5875&gt;1),"Yes","No")</f>
        <v>No</v>
      </c>
    </row>
    <row r="5876" customFormat="false" ht="15" hidden="false" customHeight="false" outlineLevel="0" collapsed="false">
      <c r="A5876" s="6" t="s">
        <v>153</v>
      </c>
      <c r="B5876" s="45" t="n">
        <v>43378</v>
      </c>
      <c r="C5876" s="6" t="s">
        <v>201</v>
      </c>
      <c r="D5876" s="6" t="s">
        <v>189</v>
      </c>
      <c r="E5876" s="6" t="s">
        <v>187</v>
      </c>
      <c r="F5876" s="34" t="n">
        <v>0.345559060573578</v>
      </c>
      <c r="G5876" s="34" t="n">
        <v>0.361118855124988</v>
      </c>
      <c r="H5876" s="34" t="n">
        <v>-0.0155597945514105</v>
      </c>
      <c r="I5876" s="34" t="n">
        <v>-0.0430877378197964</v>
      </c>
      <c r="J5876" s="35" t="n">
        <v>2.75</v>
      </c>
      <c r="K5876" s="6" t="n">
        <v>1</v>
      </c>
      <c r="L5876" s="35" t="n">
        <v>1.75</v>
      </c>
      <c r="M5876" s="6" t="str">
        <f aca="false">IF(I5876&lt;=0,"Below 0%",IF(I5876&lt;=0.05,"0-5%",IF(I5876&lt;=0.1,"5-10%",IF(I5876&lt;=0.2,"10-20%",IF(I5876&lt;=0.4,"20-40%","Above 40%")))))</f>
        <v>Below 0%</v>
      </c>
      <c r="N5876" s="6" t="str">
        <f aca="false">IF(AND(H5876&gt;=Summary!$B$25,I5876&gt;=Summary!$B$26,I5876&lt;=Summary!$B$27,J5876&gt;=Summary!$B$28,J5876&lt;=Summary!$B$29,F5876*J5876&gt;1),"Yes","No")</f>
        <v>No</v>
      </c>
    </row>
    <row r="5877" customFormat="false" ht="15" hidden="false" customHeight="false" outlineLevel="0" collapsed="false">
      <c r="A5877" s="6" t="s">
        <v>153</v>
      </c>
      <c r="B5877" s="45" t="n">
        <v>43378</v>
      </c>
      <c r="C5877" s="6" t="s">
        <v>201</v>
      </c>
      <c r="D5877" s="6" t="s">
        <v>189</v>
      </c>
      <c r="E5877" s="6" t="s">
        <v>174</v>
      </c>
      <c r="F5877" s="34" t="n">
        <v>0.417428404092789</v>
      </c>
      <c r="G5877" s="34" t="n">
        <v>0.296440851222005</v>
      </c>
      <c r="H5877" s="34" t="n">
        <v>0.120987552870783</v>
      </c>
      <c r="I5877" s="34" t="n">
        <v>0.408133873492946</v>
      </c>
      <c r="J5877" s="35" t="n">
        <v>3.35</v>
      </c>
      <c r="K5877" s="6" t="n">
        <v>0</v>
      </c>
      <c r="L5877" s="35" t="n">
        <v>-1</v>
      </c>
      <c r="M5877" s="6" t="str">
        <f aca="false">IF(I5877&lt;=0,"Below 0%",IF(I5877&lt;=0.05,"0-5%",IF(I5877&lt;=0.1,"5-10%",IF(I5877&lt;=0.2,"10-20%",IF(I5877&lt;=0.4,"20-40%","Above 40%")))))</f>
        <v>Above 40%</v>
      </c>
      <c r="N5877" s="6" t="str">
        <f aca="false">IF(AND(H5877&gt;=Summary!$B$25,I5877&gt;=Summary!$B$26,I5877&lt;=Summary!$B$27,J5877&gt;=Summary!$B$28,J5877&lt;=Summary!$B$29,F5877*J5877&gt;1),"Yes","No")</f>
        <v>No</v>
      </c>
    </row>
    <row r="5878" customFormat="false" ht="15" hidden="false" customHeight="false" outlineLevel="0" collapsed="false">
      <c r="A5878" s="6" t="s">
        <v>153</v>
      </c>
      <c r="B5878" s="45" t="n">
        <v>43378</v>
      </c>
      <c r="C5878" s="6" t="s">
        <v>201</v>
      </c>
      <c r="D5878" s="6" t="s">
        <v>189</v>
      </c>
      <c r="E5878" s="6" t="s">
        <v>177</v>
      </c>
      <c r="F5878" s="34" t="n">
        <v>0.23701249063015</v>
      </c>
      <c r="G5878" s="34" t="n">
        <v>0.342440293653006</v>
      </c>
      <c r="H5878" s="34" t="n">
        <v>-0.105427803022856</v>
      </c>
      <c r="I5878" s="34" t="n">
        <v>-0.307872072816542</v>
      </c>
      <c r="J5878" s="35" t="n">
        <v>2.9</v>
      </c>
      <c r="K5878" s="6" t="n">
        <v>0</v>
      </c>
      <c r="L5878" s="35" t="n">
        <v>-1</v>
      </c>
      <c r="M5878" s="6" t="str">
        <f aca="false">IF(I5878&lt;=0,"Below 0%",IF(I5878&lt;=0.05,"0-5%",IF(I5878&lt;=0.1,"5-10%",IF(I5878&lt;=0.2,"10-20%",IF(I5878&lt;=0.4,"20-40%","Above 40%")))))</f>
        <v>Below 0%</v>
      </c>
      <c r="N5878" s="6" t="str">
        <f aca="false">IF(AND(H5878&gt;=Summary!$B$25,I5878&gt;=Summary!$B$26,I5878&lt;=Summary!$B$27,J5878&gt;=Summary!$B$28,J5878&lt;=Summary!$B$29,F5878*J5878&gt;1),"Yes","No")</f>
        <v>No</v>
      </c>
    </row>
    <row r="5879" customFormat="false" ht="15" hidden="false" customHeight="false" outlineLevel="0" collapsed="false">
      <c r="A5879" s="6" t="s">
        <v>153</v>
      </c>
      <c r="B5879" s="45" t="n">
        <v>43379</v>
      </c>
      <c r="C5879" s="6" t="s">
        <v>196</v>
      </c>
      <c r="D5879" s="6" t="s">
        <v>202</v>
      </c>
      <c r="E5879" s="6" t="s">
        <v>187</v>
      </c>
      <c r="F5879" s="34" t="n">
        <v>0.529201149940491</v>
      </c>
      <c r="G5879" s="34" t="n">
        <v>0.458211264360249</v>
      </c>
      <c r="H5879" s="34" t="n">
        <v>0.0709898855802419</v>
      </c>
      <c r="I5879" s="34" t="n">
        <v>0.154928285491535</v>
      </c>
      <c r="J5879" s="35" t="n">
        <v>2.18</v>
      </c>
      <c r="K5879" s="6" t="n">
        <v>0</v>
      </c>
      <c r="L5879" s="35" t="n">
        <v>-1</v>
      </c>
      <c r="M5879" s="6" t="str">
        <f aca="false">IF(I5879&lt;=0,"Below 0%",IF(I5879&lt;=0.05,"0-5%",IF(I5879&lt;=0.1,"5-10%",IF(I5879&lt;=0.2,"10-20%",IF(I5879&lt;=0.4,"20-40%","Above 40%")))))</f>
        <v>10-20%</v>
      </c>
      <c r="N5879" s="6" t="str">
        <f aca="false">IF(AND(H5879&gt;=Summary!$B$25,I5879&gt;=Summary!$B$26,I5879&lt;=Summary!$B$27,J5879&gt;=Summary!$B$28,J5879&lt;=Summary!$B$29,F5879*J5879&gt;1),"Yes","No")</f>
        <v>Yes</v>
      </c>
    </row>
    <row r="5880" customFormat="false" ht="15" hidden="false" customHeight="false" outlineLevel="0" collapsed="false">
      <c r="A5880" s="6" t="s">
        <v>153</v>
      </c>
      <c r="B5880" s="45" t="n">
        <v>43379</v>
      </c>
      <c r="C5880" s="6" t="s">
        <v>196</v>
      </c>
      <c r="D5880" s="6" t="s">
        <v>202</v>
      </c>
      <c r="E5880" s="6" t="s">
        <v>174</v>
      </c>
      <c r="F5880" s="34" t="n">
        <v>0.212338268756867</v>
      </c>
      <c r="G5880" s="34" t="n">
        <v>0.31215642384542</v>
      </c>
      <c r="H5880" s="34" t="n">
        <v>-0.0998181550885531</v>
      </c>
      <c r="I5880" s="34" t="n">
        <v>-0.319769665025325</v>
      </c>
      <c r="J5880" s="35" t="n">
        <v>3.2</v>
      </c>
      <c r="K5880" s="6" t="n">
        <v>1</v>
      </c>
      <c r="L5880" s="35" t="n">
        <v>2.2</v>
      </c>
      <c r="M5880" s="6" t="str">
        <f aca="false">IF(I5880&lt;=0,"Below 0%",IF(I5880&lt;=0.05,"0-5%",IF(I5880&lt;=0.1,"5-10%",IF(I5880&lt;=0.2,"10-20%",IF(I5880&lt;=0.4,"20-40%","Above 40%")))))</f>
        <v>Below 0%</v>
      </c>
      <c r="N5880" s="6" t="str">
        <f aca="false">IF(AND(H5880&gt;=Summary!$B$25,I5880&gt;=Summary!$B$26,I5880&lt;=Summary!$B$27,J5880&gt;=Summary!$B$28,J5880&lt;=Summary!$B$29,F5880*J5880&gt;1),"Yes","No")</f>
        <v>No</v>
      </c>
    </row>
    <row r="5881" customFormat="false" ht="15" hidden="false" customHeight="false" outlineLevel="0" collapsed="false">
      <c r="A5881" s="6" t="s">
        <v>153</v>
      </c>
      <c r="B5881" s="45" t="n">
        <v>43379</v>
      </c>
      <c r="C5881" s="6" t="s">
        <v>196</v>
      </c>
      <c r="D5881" s="6" t="s">
        <v>202</v>
      </c>
      <c r="E5881" s="6" t="s">
        <v>177</v>
      </c>
      <c r="F5881" s="34" t="n">
        <v>0.258460611104965</v>
      </c>
      <c r="G5881" s="34" t="n">
        <v>0.229632311794332</v>
      </c>
      <c r="H5881" s="34" t="n">
        <v>0.0288282993106336</v>
      </c>
      <c r="I5881" s="34" t="n">
        <v>0.125541127402199</v>
      </c>
      <c r="J5881" s="35" t="n">
        <v>4.35</v>
      </c>
      <c r="K5881" s="6" t="n">
        <v>0</v>
      </c>
      <c r="L5881" s="35" t="n">
        <v>-1</v>
      </c>
      <c r="M5881" s="6" t="str">
        <f aca="false">IF(I5881&lt;=0,"Below 0%",IF(I5881&lt;=0.05,"0-5%",IF(I5881&lt;=0.1,"5-10%",IF(I5881&lt;=0.2,"10-20%",IF(I5881&lt;=0.4,"20-40%","Above 40%")))))</f>
        <v>10-20%</v>
      </c>
      <c r="N5881" s="6" t="str">
        <f aca="false">IF(AND(H5881&gt;=Summary!$B$25,I5881&gt;=Summary!$B$26,I5881&lt;=Summary!$B$27,J5881&gt;=Summary!$B$28,J5881&lt;=Summary!$B$29,F5881*J5881&gt;1),"Yes","No")</f>
        <v>No</v>
      </c>
    </row>
    <row r="5882" customFormat="false" ht="15" hidden="false" customHeight="false" outlineLevel="0" collapsed="false">
      <c r="A5882" s="6" t="s">
        <v>153</v>
      </c>
      <c r="B5882" s="45" t="n">
        <v>43379</v>
      </c>
      <c r="C5882" s="6" t="s">
        <v>180</v>
      </c>
      <c r="D5882" s="6" t="s">
        <v>203</v>
      </c>
      <c r="E5882" s="6" t="s">
        <v>187</v>
      </c>
      <c r="F5882" s="34" t="n">
        <v>0.463830173015595</v>
      </c>
      <c r="G5882" s="34" t="n">
        <v>0.329584216834148</v>
      </c>
      <c r="H5882" s="34" t="n">
        <v>0.134245956181447</v>
      </c>
      <c r="I5882" s="34" t="n">
        <v>0.407319129146896</v>
      </c>
      <c r="J5882" s="35" t="n">
        <v>3.03</v>
      </c>
      <c r="K5882" s="6" t="n">
        <v>0</v>
      </c>
      <c r="L5882" s="35" t="n">
        <v>-1</v>
      </c>
      <c r="M5882" s="6" t="str">
        <f aca="false">IF(I5882&lt;=0,"Below 0%",IF(I5882&lt;=0.05,"0-5%",IF(I5882&lt;=0.1,"5-10%",IF(I5882&lt;=0.2,"10-20%",IF(I5882&lt;=0.4,"20-40%","Above 40%")))))</f>
        <v>Above 40%</v>
      </c>
      <c r="N5882" s="6" t="str">
        <f aca="false">IF(AND(H5882&gt;=Summary!$B$25,I5882&gt;=Summary!$B$26,I5882&lt;=Summary!$B$27,J5882&gt;=Summary!$B$28,J5882&lt;=Summary!$B$29,F5882*J5882&gt;1),"Yes","No")</f>
        <v>No</v>
      </c>
    </row>
    <row r="5883" customFormat="false" ht="15" hidden="false" customHeight="false" outlineLevel="0" collapsed="false">
      <c r="A5883" s="6" t="s">
        <v>153</v>
      </c>
      <c r="B5883" s="45" t="n">
        <v>43379</v>
      </c>
      <c r="C5883" s="6" t="s">
        <v>180</v>
      </c>
      <c r="D5883" s="6" t="s">
        <v>203</v>
      </c>
      <c r="E5883" s="6" t="s">
        <v>174</v>
      </c>
      <c r="F5883" s="34" t="n">
        <v>0.274690300226212</v>
      </c>
      <c r="G5883" s="34" t="n">
        <v>0.307273900617682</v>
      </c>
      <c r="H5883" s="34" t="n">
        <v>-0.0325836003914708</v>
      </c>
      <c r="I5883" s="34" t="n">
        <v>-0.106040898123697</v>
      </c>
      <c r="J5883" s="35" t="n">
        <v>3.25</v>
      </c>
      <c r="K5883" s="6" t="n">
        <v>0</v>
      </c>
      <c r="L5883" s="35" t="n">
        <v>-1</v>
      </c>
      <c r="M5883" s="6" t="str">
        <f aca="false">IF(I5883&lt;=0,"Below 0%",IF(I5883&lt;=0.05,"0-5%",IF(I5883&lt;=0.1,"5-10%",IF(I5883&lt;=0.2,"10-20%",IF(I5883&lt;=0.4,"20-40%","Above 40%")))))</f>
        <v>Below 0%</v>
      </c>
      <c r="N5883" s="6" t="str">
        <f aca="false">IF(AND(H5883&gt;=Summary!$B$25,I5883&gt;=Summary!$B$26,I5883&lt;=Summary!$B$27,J5883&gt;=Summary!$B$28,J5883&lt;=Summary!$B$29,F5883*J5883&gt;1),"Yes","No")</f>
        <v>No</v>
      </c>
    </row>
    <row r="5884" customFormat="false" ht="15" hidden="false" customHeight="false" outlineLevel="0" collapsed="false">
      <c r="A5884" s="6" t="s">
        <v>153</v>
      </c>
      <c r="B5884" s="45" t="n">
        <v>43379</v>
      </c>
      <c r="C5884" s="6" t="s">
        <v>180</v>
      </c>
      <c r="D5884" s="6" t="s">
        <v>203</v>
      </c>
      <c r="E5884" s="6" t="s">
        <v>177</v>
      </c>
      <c r="F5884" s="34" t="n">
        <v>0.261479496955872</v>
      </c>
      <c r="G5884" s="34" t="n">
        <v>0.36314188254817</v>
      </c>
      <c r="H5884" s="34" t="n">
        <v>-0.101662385592299</v>
      </c>
      <c r="I5884" s="34" t="n">
        <v>-0.279952245879579</v>
      </c>
      <c r="J5884" s="35" t="n">
        <v>2.75</v>
      </c>
      <c r="K5884" s="6" t="n">
        <v>1</v>
      </c>
      <c r="L5884" s="35" t="n">
        <v>1.75</v>
      </c>
      <c r="M5884" s="6" t="str">
        <f aca="false">IF(I5884&lt;=0,"Below 0%",IF(I5884&lt;=0.05,"0-5%",IF(I5884&lt;=0.1,"5-10%",IF(I5884&lt;=0.2,"10-20%",IF(I5884&lt;=0.4,"20-40%","Above 40%")))))</f>
        <v>Below 0%</v>
      </c>
      <c r="N5884" s="6" t="str">
        <f aca="false">IF(AND(H5884&gt;=Summary!$B$25,I5884&gt;=Summary!$B$26,I5884&lt;=Summary!$B$27,J5884&gt;=Summary!$B$28,J5884&lt;=Summary!$B$29,F5884*J5884&gt;1),"Yes","No")</f>
        <v>No</v>
      </c>
    </row>
    <row r="5885" customFormat="false" ht="15" hidden="false" customHeight="false" outlineLevel="0" collapsed="false">
      <c r="A5885" s="6" t="s">
        <v>153</v>
      </c>
      <c r="B5885" s="45" t="n">
        <v>43379</v>
      </c>
      <c r="C5885" s="6" t="s">
        <v>195</v>
      </c>
      <c r="D5885" s="6" t="s">
        <v>173</v>
      </c>
      <c r="E5885" s="6" t="s">
        <v>187</v>
      </c>
      <c r="F5885" s="34" t="n">
        <v>0.485528618097305</v>
      </c>
      <c r="G5885" s="34" t="n">
        <v>0.439447080668455</v>
      </c>
      <c r="H5885" s="34" t="n">
        <v>0.0460815374288506</v>
      </c>
      <c r="I5885" s="34" t="n">
        <v>0.104862540806403</v>
      </c>
      <c r="J5885" s="35" t="n">
        <v>2.28</v>
      </c>
      <c r="K5885" s="6" t="n">
        <v>0</v>
      </c>
      <c r="L5885" s="35" t="n">
        <v>-1</v>
      </c>
      <c r="M5885" s="6" t="str">
        <f aca="false">IF(I5885&lt;=0,"Below 0%",IF(I5885&lt;=0.05,"0-5%",IF(I5885&lt;=0.1,"5-10%",IF(I5885&lt;=0.2,"10-20%",IF(I5885&lt;=0.4,"20-40%","Above 40%")))))</f>
        <v>10-20%</v>
      </c>
      <c r="N5885" s="6" t="str">
        <f aca="false">IF(AND(H5885&gt;=Summary!$B$25,I5885&gt;=Summary!$B$26,I5885&lt;=Summary!$B$27,J5885&gt;=Summary!$B$28,J5885&lt;=Summary!$B$29,F5885*J5885&gt;1),"Yes","No")</f>
        <v>Yes</v>
      </c>
    </row>
    <row r="5886" customFormat="false" ht="15" hidden="false" customHeight="false" outlineLevel="0" collapsed="false">
      <c r="A5886" s="6" t="s">
        <v>153</v>
      </c>
      <c r="B5886" s="45" t="n">
        <v>43379</v>
      </c>
      <c r="C5886" s="6" t="s">
        <v>195</v>
      </c>
      <c r="D5886" s="6" t="s">
        <v>173</v>
      </c>
      <c r="E5886" s="6" t="s">
        <v>174</v>
      </c>
      <c r="F5886" s="34" t="n">
        <v>0.235586822032929</v>
      </c>
      <c r="G5886" s="34" t="n">
        <v>0.282236434908191</v>
      </c>
      <c r="H5886" s="34" t="n">
        <v>-0.0466496128752622</v>
      </c>
      <c r="I5886" s="34" t="n">
        <v>-0.165285580121634</v>
      </c>
      <c r="J5886" s="35" t="n">
        <v>3.55</v>
      </c>
      <c r="K5886" s="6" t="n">
        <v>0</v>
      </c>
      <c r="L5886" s="35" t="n">
        <v>-1</v>
      </c>
      <c r="M5886" s="6" t="str">
        <f aca="false">IF(I5886&lt;=0,"Below 0%",IF(I5886&lt;=0.05,"0-5%",IF(I5886&lt;=0.1,"5-10%",IF(I5886&lt;=0.2,"10-20%",IF(I5886&lt;=0.4,"20-40%","Above 40%")))))</f>
        <v>Below 0%</v>
      </c>
      <c r="N5886" s="6" t="str">
        <f aca="false">IF(AND(H5886&gt;=Summary!$B$25,I5886&gt;=Summary!$B$26,I5886&lt;=Summary!$B$27,J5886&gt;=Summary!$B$28,J5886&lt;=Summary!$B$29,F5886*J5886&gt;1),"Yes","No")</f>
        <v>No</v>
      </c>
    </row>
    <row r="5887" customFormat="false" ht="15" hidden="false" customHeight="false" outlineLevel="0" collapsed="false">
      <c r="A5887" s="6" t="s">
        <v>153</v>
      </c>
      <c r="B5887" s="45" t="n">
        <v>43379</v>
      </c>
      <c r="C5887" s="6" t="s">
        <v>195</v>
      </c>
      <c r="D5887" s="6" t="s">
        <v>173</v>
      </c>
      <c r="E5887" s="6" t="s">
        <v>177</v>
      </c>
      <c r="F5887" s="34" t="n">
        <v>0.278884589672089</v>
      </c>
      <c r="G5887" s="34" t="n">
        <v>0.278316484423355</v>
      </c>
      <c r="H5887" s="34" t="n">
        <v>0.000568105248733963</v>
      </c>
      <c r="I5887" s="34" t="n">
        <v>0.00204122026731923</v>
      </c>
      <c r="J5887" s="35" t="n">
        <v>3.6</v>
      </c>
      <c r="K5887" s="6" t="n">
        <v>1</v>
      </c>
      <c r="L5887" s="35" t="n">
        <v>2.6</v>
      </c>
      <c r="M5887" s="6" t="str">
        <f aca="false">IF(I5887&lt;=0,"Below 0%",IF(I5887&lt;=0.05,"0-5%",IF(I5887&lt;=0.1,"5-10%",IF(I5887&lt;=0.2,"10-20%",IF(I5887&lt;=0.4,"20-40%","Above 40%")))))</f>
        <v>0-5%</v>
      </c>
      <c r="N5887" s="6" t="str">
        <f aca="false">IF(AND(H5887&gt;=Summary!$B$25,I5887&gt;=Summary!$B$26,I5887&lt;=Summary!$B$27,J5887&gt;=Summary!$B$28,J5887&lt;=Summary!$B$29,F5887*J5887&gt;1),"Yes","No")</f>
        <v>No</v>
      </c>
    </row>
    <row r="5888" customFormat="false" ht="15" hidden="false" customHeight="false" outlineLevel="0" collapsed="false">
      <c r="A5888" s="6" t="s">
        <v>153</v>
      </c>
      <c r="B5888" s="45" t="n">
        <v>43379</v>
      </c>
      <c r="C5888" s="6" t="s">
        <v>176</v>
      </c>
      <c r="D5888" s="6" t="s">
        <v>188</v>
      </c>
      <c r="E5888" s="6" t="s">
        <v>187</v>
      </c>
      <c r="F5888" s="34" t="n">
        <v>0.820190787315369</v>
      </c>
      <c r="G5888" s="34" t="n">
        <v>0.669902912621359</v>
      </c>
      <c r="H5888" s="34" t="n">
        <v>0.15028787469401</v>
      </c>
      <c r="I5888" s="34" t="n">
        <v>0.224342769470768</v>
      </c>
      <c r="J5888" s="35" t="n">
        <v>1.5</v>
      </c>
      <c r="K5888" s="6" t="n">
        <v>1</v>
      </c>
      <c r="L5888" s="35" t="n">
        <v>0.5</v>
      </c>
      <c r="M5888" s="6" t="str">
        <f aca="false">IF(I5888&lt;=0,"Below 0%",IF(I5888&lt;=0.05,"0-5%",IF(I5888&lt;=0.1,"5-10%",IF(I5888&lt;=0.2,"10-20%",IF(I5888&lt;=0.4,"20-40%","Above 40%")))))</f>
        <v>20-40%</v>
      </c>
      <c r="N5888" s="6" t="str">
        <f aca="false">IF(AND(H5888&gt;=Summary!$B$25,I5888&gt;=Summary!$B$26,I5888&lt;=Summary!$B$27,J5888&gt;=Summary!$B$28,J5888&lt;=Summary!$B$29,F5888*J5888&gt;1),"Yes","No")</f>
        <v>No</v>
      </c>
    </row>
    <row r="5889" customFormat="false" ht="15" hidden="false" customHeight="false" outlineLevel="0" collapsed="false">
      <c r="A5889" s="6" t="s">
        <v>153</v>
      </c>
      <c r="B5889" s="45" t="n">
        <v>43379</v>
      </c>
      <c r="C5889" s="6" t="s">
        <v>176</v>
      </c>
      <c r="D5889" s="6" t="s">
        <v>188</v>
      </c>
      <c r="E5889" s="6" t="s">
        <v>174</v>
      </c>
      <c r="F5889" s="34" t="n">
        <v>0.099296011030674</v>
      </c>
      <c r="G5889" s="34" t="n">
        <v>0.218446601941748</v>
      </c>
      <c r="H5889" s="34" t="n">
        <v>-0.119150590911074</v>
      </c>
      <c r="I5889" s="34" t="n">
        <v>-0.545444927281804</v>
      </c>
      <c r="J5889" s="35" t="n">
        <v>4.6</v>
      </c>
      <c r="K5889" s="6" t="n">
        <v>0</v>
      </c>
      <c r="L5889" s="35" t="n">
        <v>-1</v>
      </c>
      <c r="M5889" s="6" t="str">
        <f aca="false">IF(I5889&lt;=0,"Below 0%",IF(I5889&lt;=0.05,"0-5%",IF(I5889&lt;=0.1,"5-10%",IF(I5889&lt;=0.2,"10-20%",IF(I5889&lt;=0.4,"20-40%","Above 40%")))))</f>
        <v>Below 0%</v>
      </c>
      <c r="N5889" s="6" t="str">
        <f aca="false">IF(AND(H5889&gt;=Summary!$B$25,I5889&gt;=Summary!$B$26,I5889&lt;=Summary!$B$27,J5889&gt;=Summary!$B$28,J5889&lt;=Summary!$B$29,F5889*J5889&gt;1),"Yes","No")</f>
        <v>No</v>
      </c>
    </row>
    <row r="5890" customFormat="false" ht="15" hidden="false" customHeight="false" outlineLevel="0" collapsed="false">
      <c r="A5890" s="6" t="s">
        <v>153</v>
      </c>
      <c r="B5890" s="45" t="n">
        <v>43379</v>
      </c>
      <c r="C5890" s="6" t="s">
        <v>176</v>
      </c>
      <c r="D5890" s="6" t="s">
        <v>188</v>
      </c>
      <c r="E5890" s="6" t="s">
        <v>177</v>
      </c>
      <c r="F5890" s="34" t="n">
        <v>0.080513209104538</v>
      </c>
      <c r="G5890" s="34" t="n">
        <v>0.111650485436893</v>
      </c>
      <c r="H5890" s="34" t="n">
        <v>-0.0311372763323552</v>
      </c>
      <c r="I5890" s="34" t="n">
        <v>-0.278881692368051</v>
      </c>
      <c r="J5890" s="35" t="n">
        <v>9</v>
      </c>
      <c r="K5890" s="6" t="n">
        <v>0</v>
      </c>
      <c r="L5890" s="35" t="n">
        <v>-1</v>
      </c>
      <c r="M5890" s="6" t="str">
        <f aca="false">IF(I5890&lt;=0,"Below 0%",IF(I5890&lt;=0.05,"0-5%",IF(I5890&lt;=0.1,"5-10%",IF(I5890&lt;=0.2,"10-20%",IF(I5890&lt;=0.4,"20-40%","Above 40%")))))</f>
        <v>Below 0%</v>
      </c>
      <c r="N5890" s="6" t="str">
        <f aca="false">IF(AND(H5890&gt;=Summary!$B$25,I5890&gt;=Summary!$B$26,I5890&lt;=Summary!$B$27,J5890&gt;=Summary!$B$28,J5890&lt;=Summary!$B$29,F5890*J5890&gt;1),"Yes","No")</f>
        <v>No</v>
      </c>
    </row>
    <row r="5891" customFormat="false" ht="15" hidden="false" customHeight="false" outlineLevel="0" collapsed="false">
      <c r="A5891" s="6" t="s">
        <v>153</v>
      </c>
      <c r="B5891" s="45" t="n">
        <v>43379</v>
      </c>
      <c r="C5891" s="6" t="s">
        <v>181</v>
      </c>
      <c r="D5891" s="6" t="s">
        <v>193</v>
      </c>
      <c r="E5891" s="6" t="s">
        <v>187</v>
      </c>
      <c r="F5891" s="34" t="n">
        <v>0.824485898017883</v>
      </c>
      <c r="G5891" s="34" t="n">
        <v>0.802085422097453</v>
      </c>
      <c r="H5891" s="34" t="n">
        <v>0.0224004759204299</v>
      </c>
      <c r="I5891" s="34" t="n">
        <v>0.027927793353796</v>
      </c>
      <c r="J5891" s="35" t="n">
        <v>1.26</v>
      </c>
      <c r="K5891" s="6" t="n">
        <v>1</v>
      </c>
      <c r="L5891" s="35" t="n">
        <v>0.26</v>
      </c>
      <c r="M5891" s="6" t="str">
        <f aca="false">IF(I5891&lt;=0,"Below 0%",IF(I5891&lt;=0.05,"0-5%",IF(I5891&lt;=0.1,"5-10%",IF(I5891&lt;=0.2,"10-20%",IF(I5891&lt;=0.4,"20-40%","Above 40%")))))</f>
        <v>0-5%</v>
      </c>
      <c r="N5891" s="6" t="str">
        <f aca="false">IF(AND(H5891&gt;=Summary!$B$25,I5891&gt;=Summary!$B$26,I5891&lt;=Summary!$B$27,J5891&gt;=Summary!$B$28,J5891&lt;=Summary!$B$29,F5891*J5891&gt;1),"Yes","No")</f>
        <v>No</v>
      </c>
    </row>
    <row r="5892" customFormat="false" ht="15" hidden="false" customHeight="false" outlineLevel="0" collapsed="false">
      <c r="A5892" s="6" t="s">
        <v>153</v>
      </c>
      <c r="B5892" s="45" t="n">
        <v>43379</v>
      </c>
      <c r="C5892" s="6" t="s">
        <v>181</v>
      </c>
      <c r="D5892" s="6" t="s">
        <v>193</v>
      </c>
      <c r="E5892" s="6" t="s">
        <v>174</v>
      </c>
      <c r="F5892" s="34" t="n">
        <v>0.134505689144135</v>
      </c>
      <c r="G5892" s="34" t="n">
        <v>0.134750350912372</v>
      </c>
      <c r="H5892" s="34" t="n">
        <v>-0.000244661768237647</v>
      </c>
      <c r="I5892" s="34" t="n">
        <v>-0.00181566702113267</v>
      </c>
      <c r="J5892" s="35" t="n">
        <v>7.5</v>
      </c>
      <c r="K5892" s="6" t="n">
        <v>0</v>
      </c>
      <c r="L5892" s="35" t="n">
        <v>-1</v>
      </c>
      <c r="M5892" s="6" t="str">
        <f aca="false">IF(I5892&lt;=0,"Below 0%",IF(I5892&lt;=0.05,"0-5%",IF(I5892&lt;=0.1,"5-10%",IF(I5892&lt;=0.2,"10-20%",IF(I5892&lt;=0.4,"20-40%","Above 40%")))))</f>
        <v>Below 0%</v>
      </c>
      <c r="N5892" s="6" t="str">
        <f aca="false">IF(AND(H5892&gt;=Summary!$B$25,I5892&gt;=Summary!$B$26,I5892&lt;=Summary!$B$27,J5892&gt;=Summary!$B$28,J5892&lt;=Summary!$B$29,F5892*J5892&gt;1),"Yes","No")</f>
        <v>No</v>
      </c>
    </row>
    <row r="5893" customFormat="false" ht="15" hidden="false" customHeight="false" outlineLevel="0" collapsed="false">
      <c r="A5893" s="6" t="s">
        <v>153</v>
      </c>
      <c r="B5893" s="45" t="n">
        <v>43379</v>
      </c>
      <c r="C5893" s="6" t="s">
        <v>181</v>
      </c>
      <c r="D5893" s="6" t="s">
        <v>193</v>
      </c>
      <c r="E5893" s="6" t="s">
        <v>177</v>
      </c>
      <c r="F5893" s="34" t="n">
        <v>0.0410083942115307</v>
      </c>
      <c r="G5893" s="34" t="n">
        <v>0.0631642269901745</v>
      </c>
      <c r="H5893" s="34" t="n">
        <v>-0.0221558327786438</v>
      </c>
      <c r="I5893" s="34" t="n">
        <v>-0.350765517673322</v>
      </c>
      <c r="J5893" s="35" t="n">
        <v>16</v>
      </c>
      <c r="K5893" s="6" t="n">
        <v>0</v>
      </c>
      <c r="L5893" s="35" t="n">
        <v>-1</v>
      </c>
      <c r="M5893" s="6" t="str">
        <f aca="false">IF(I5893&lt;=0,"Below 0%",IF(I5893&lt;=0.05,"0-5%",IF(I5893&lt;=0.1,"5-10%",IF(I5893&lt;=0.2,"10-20%",IF(I5893&lt;=0.4,"20-40%","Above 40%")))))</f>
        <v>Below 0%</v>
      </c>
      <c r="N5893" s="6" t="str">
        <f aca="false">IF(AND(H5893&gt;=Summary!$B$25,I5893&gt;=Summary!$B$26,I5893&lt;=Summary!$B$27,J5893&gt;=Summary!$B$28,J5893&lt;=Summary!$B$29,F5893*J5893&gt;1),"Yes","No")</f>
        <v>No</v>
      </c>
    </row>
    <row r="5894" customFormat="false" ht="15" hidden="false" customHeight="false" outlineLevel="0" collapsed="false">
      <c r="A5894" s="6" t="s">
        <v>153</v>
      </c>
      <c r="B5894" s="45" t="n">
        <v>43379</v>
      </c>
      <c r="C5894" s="6" t="s">
        <v>198</v>
      </c>
      <c r="D5894" s="6" t="s">
        <v>199</v>
      </c>
      <c r="E5894" s="6" t="s">
        <v>187</v>
      </c>
      <c r="F5894" s="34" t="n">
        <v>0.481373608112335</v>
      </c>
      <c r="G5894" s="34" t="n">
        <v>0.460672332593515</v>
      </c>
      <c r="H5894" s="34" t="n">
        <v>0.0207012755188203</v>
      </c>
      <c r="I5894" s="34" t="n">
        <v>0.0449370931444382</v>
      </c>
      <c r="J5894" s="35" t="n">
        <v>2.16</v>
      </c>
      <c r="K5894" s="6" t="n">
        <v>0</v>
      </c>
      <c r="L5894" s="35" t="n">
        <v>-1</v>
      </c>
      <c r="M5894" s="6" t="str">
        <f aca="false">IF(I5894&lt;=0,"Below 0%",IF(I5894&lt;=0.05,"0-5%",IF(I5894&lt;=0.1,"5-10%",IF(I5894&lt;=0.2,"10-20%",IF(I5894&lt;=0.4,"20-40%","Above 40%")))))</f>
        <v>0-5%</v>
      </c>
      <c r="N5894" s="6" t="str">
        <f aca="false">IF(AND(H5894&gt;=Summary!$B$25,I5894&gt;=Summary!$B$26,I5894&lt;=Summary!$B$27,J5894&gt;=Summary!$B$28,J5894&lt;=Summary!$B$29,F5894*J5894&gt;1),"Yes","No")</f>
        <v>No</v>
      </c>
    </row>
    <row r="5895" customFormat="false" ht="15" hidden="false" customHeight="false" outlineLevel="0" collapsed="false">
      <c r="A5895" s="6" t="s">
        <v>153</v>
      </c>
      <c r="B5895" s="45" t="n">
        <v>43379</v>
      </c>
      <c r="C5895" s="6" t="s">
        <v>198</v>
      </c>
      <c r="D5895" s="6" t="s">
        <v>199</v>
      </c>
      <c r="E5895" s="6" t="s">
        <v>174</v>
      </c>
      <c r="F5895" s="34" t="n">
        <v>0.2073725014925</v>
      </c>
      <c r="G5895" s="34" t="n">
        <v>0.268933037405944</v>
      </c>
      <c r="H5895" s="34" t="n">
        <v>-0.0615605359134435</v>
      </c>
      <c r="I5895" s="34" t="n">
        <v>-0.228906557956732</v>
      </c>
      <c r="J5895" s="35" t="n">
        <v>3.7</v>
      </c>
      <c r="K5895" s="6" t="n">
        <v>0</v>
      </c>
      <c r="L5895" s="35" t="n">
        <v>-1</v>
      </c>
      <c r="M5895" s="6" t="str">
        <f aca="false">IF(I5895&lt;=0,"Below 0%",IF(I5895&lt;=0.05,"0-5%",IF(I5895&lt;=0.1,"5-10%",IF(I5895&lt;=0.2,"10-20%",IF(I5895&lt;=0.4,"20-40%","Above 40%")))))</f>
        <v>Below 0%</v>
      </c>
      <c r="N5895" s="6" t="str">
        <f aca="false">IF(AND(H5895&gt;=Summary!$B$25,I5895&gt;=Summary!$B$26,I5895&lt;=Summary!$B$27,J5895&gt;=Summary!$B$28,J5895&lt;=Summary!$B$29,F5895*J5895&gt;1),"Yes","No")</f>
        <v>No</v>
      </c>
    </row>
    <row r="5896" customFormat="false" ht="15" hidden="false" customHeight="false" outlineLevel="0" collapsed="false">
      <c r="A5896" s="6" t="s">
        <v>153</v>
      </c>
      <c r="B5896" s="45" t="n">
        <v>43379</v>
      </c>
      <c r="C5896" s="6" t="s">
        <v>198</v>
      </c>
      <c r="D5896" s="6" t="s">
        <v>199</v>
      </c>
      <c r="E5896" s="6" t="s">
        <v>177</v>
      </c>
      <c r="F5896" s="34" t="n">
        <v>0.311253845691681</v>
      </c>
      <c r="G5896" s="34" t="n">
        <v>0.270394630000541</v>
      </c>
      <c r="H5896" s="34" t="n">
        <v>0.0408592156911395</v>
      </c>
      <c r="I5896" s="34" t="n">
        <v>0.151109567860345</v>
      </c>
      <c r="J5896" s="35" t="n">
        <v>3.68</v>
      </c>
      <c r="K5896" s="6" t="n">
        <v>1</v>
      </c>
      <c r="L5896" s="35" t="n">
        <v>2.68</v>
      </c>
      <c r="M5896" s="6" t="str">
        <f aca="false">IF(I5896&lt;=0,"Below 0%",IF(I5896&lt;=0.05,"0-5%",IF(I5896&lt;=0.1,"5-10%",IF(I5896&lt;=0.2,"10-20%",IF(I5896&lt;=0.4,"20-40%","Above 40%")))))</f>
        <v>10-20%</v>
      </c>
      <c r="N5896" s="6" t="str">
        <f aca="false">IF(AND(H5896&gt;=Summary!$B$25,I5896&gt;=Summary!$B$26,I5896&lt;=Summary!$B$27,J5896&gt;=Summary!$B$28,J5896&lt;=Summary!$B$29,F5896*J5896&gt;1),"Yes","No")</f>
        <v>Yes</v>
      </c>
    </row>
    <row r="5897" customFormat="false" ht="15" hidden="false" customHeight="false" outlineLevel="0" collapsed="false">
      <c r="A5897" s="6" t="s">
        <v>153</v>
      </c>
      <c r="B5897" s="45" t="n">
        <v>43380</v>
      </c>
      <c r="C5897" s="6" t="s">
        <v>184</v>
      </c>
      <c r="D5897" s="6" t="s">
        <v>185</v>
      </c>
      <c r="E5897" s="6" t="s">
        <v>187</v>
      </c>
      <c r="F5897" s="34" t="n">
        <v>0.291916131973267</v>
      </c>
      <c r="G5897" s="34" t="n">
        <v>0.190954773869347</v>
      </c>
      <c r="H5897" s="34" t="n">
        <v>0.10096135810392</v>
      </c>
      <c r="I5897" s="34" t="n">
        <v>0.528718691123159</v>
      </c>
      <c r="J5897" s="35" t="n">
        <v>5.25</v>
      </c>
      <c r="K5897" s="6" t="n">
        <v>0</v>
      </c>
      <c r="L5897" s="35" t="n">
        <v>-1</v>
      </c>
      <c r="M5897" s="6" t="str">
        <f aca="false">IF(I5897&lt;=0,"Below 0%",IF(I5897&lt;=0.05,"0-5%",IF(I5897&lt;=0.1,"5-10%",IF(I5897&lt;=0.2,"10-20%",IF(I5897&lt;=0.4,"20-40%","Above 40%")))))</f>
        <v>Above 40%</v>
      </c>
      <c r="N5897" s="6" t="str">
        <f aca="false">IF(AND(H5897&gt;=Summary!$B$25,I5897&gt;=Summary!$B$26,I5897&lt;=Summary!$B$27,J5897&gt;=Summary!$B$28,J5897&lt;=Summary!$B$29,F5897*J5897&gt;1),"Yes","No")</f>
        <v>No</v>
      </c>
    </row>
    <row r="5898" customFormat="false" ht="15" hidden="false" customHeight="false" outlineLevel="0" collapsed="false">
      <c r="A5898" s="6" t="s">
        <v>153</v>
      </c>
      <c r="B5898" s="45" t="n">
        <v>43380</v>
      </c>
      <c r="C5898" s="6" t="s">
        <v>184</v>
      </c>
      <c r="D5898" s="6" t="s">
        <v>185</v>
      </c>
      <c r="E5898" s="6" t="s">
        <v>174</v>
      </c>
      <c r="F5898" s="34" t="n">
        <v>0.276008129119873</v>
      </c>
      <c r="G5898" s="34" t="n">
        <v>0.222780569514238</v>
      </c>
      <c r="H5898" s="34" t="n">
        <v>0.0532275596056352</v>
      </c>
      <c r="I5898" s="34" t="n">
        <v>0.238923707402738</v>
      </c>
      <c r="J5898" s="35" t="n">
        <v>4.5</v>
      </c>
      <c r="K5898" s="6" t="n">
        <v>0</v>
      </c>
      <c r="L5898" s="35" t="n">
        <v>-1</v>
      </c>
      <c r="M5898" s="6" t="str">
        <f aca="false">IF(I5898&lt;=0,"Below 0%",IF(I5898&lt;=0.05,"0-5%",IF(I5898&lt;=0.1,"5-10%",IF(I5898&lt;=0.2,"10-20%",IF(I5898&lt;=0.4,"20-40%","Above 40%")))))</f>
        <v>20-40%</v>
      </c>
      <c r="N5898" s="6" t="str">
        <f aca="false">IF(AND(H5898&gt;=Summary!$B$25,I5898&gt;=Summary!$B$26,I5898&lt;=Summary!$B$27,J5898&gt;=Summary!$B$28,J5898&lt;=Summary!$B$29,F5898*J5898&gt;1),"Yes","No")</f>
        <v>Yes</v>
      </c>
    </row>
    <row r="5899" customFormat="false" ht="15" hidden="false" customHeight="false" outlineLevel="0" collapsed="false">
      <c r="A5899" s="6" t="s">
        <v>153</v>
      </c>
      <c r="B5899" s="45" t="n">
        <v>43380</v>
      </c>
      <c r="C5899" s="6" t="s">
        <v>184</v>
      </c>
      <c r="D5899" s="6" t="s">
        <v>185</v>
      </c>
      <c r="E5899" s="6" t="s">
        <v>177</v>
      </c>
      <c r="F5899" s="34" t="n">
        <v>0.43207573890686</v>
      </c>
      <c r="G5899" s="34" t="n">
        <v>0.586264656616415</v>
      </c>
      <c r="H5899" s="34" t="n">
        <v>-0.154188917709555</v>
      </c>
      <c r="I5899" s="34" t="n">
        <v>-0.263002239636012</v>
      </c>
      <c r="J5899" s="35" t="n">
        <v>1.71</v>
      </c>
      <c r="K5899" s="6" t="n">
        <v>1</v>
      </c>
      <c r="L5899" s="35" t="n">
        <v>0.71</v>
      </c>
      <c r="M5899" s="6" t="str">
        <f aca="false">IF(I5899&lt;=0,"Below 0%",IF(I5899&lt;=0.05,"0-5%",IF(I5899&lt;=0.1,"5-10%",IF(I5899&lt;=0.2,"10-20%",IF(I5899&lt;=0.4,"20-40%","Above 40%")))))</f>
        <v>Below 0%</v>
      </c>
      <c r="N5899" s="6" t="str">
        <f aca="false">IF(AND(H5899&gt;=Summary!$B$25,I5899&gt;=Summary!$B$26,I5899&lt;=Summary!$B$27,J5899&gt;=Summary!$B$28,J5899&lt;=Summary!$B$29,F5899*J5899&gt;1),"Yes","No")</f>
        <v>No</v>
      </c>
    </row>
    <row r="5900" customFormat="false" ht="15" hidden="false" customHeight="false" outlineLevel="0" collapsed="false">
      <c r="A5900" s="6" t="s">
        <v>153</v>
      </c>
      <c r="B5900" s="45" t="n">
        <v>43380</v>
      </c>
      <c r="C5900" s="6" t="s">
        <v>183</v>
      </c>
      <c r="D5900" s="6" t="s">
        <v>194</v>
      </c>
      <c r="E5900" s="6" t="s">
        <v>187</v>
      </c>
      <c r="F5900" s="34" t="n">
        <v>0.317467361688614</v>
      </c>
      <c r="G5900" s="34" t="n">
        <v>0.381096797728297</v>
      </c>
      <c r="H5900" s="34" t="n">
        <v>-0.063629436039683</v>
      </c>
      <c r="I5900" s="34" t="n">
        <v>-0.166963974557056</v>
      </c>
      <c r="J5900" s="35" t="n">
        <v>2.63</v>
      </c>
      <c r="K5900" s="6" t="n">
        <v>0</v>
      </c>
      <c r="L5900" s="35" t="n">
        <v>-1</v>
      </c>
      <c r="M5900" s="6" t="str">
        <f aca="false">IF(I5900&lt;=0,"Below 0%",IF(I5900&lt;=0.05,"0-5%",IF(I5900&lt;=0.1,"5-10%",IF(I5900&lt;=0.2,"10-20%",IF(I5900&lt;=0.4,"20-40%","Above 40%")))))</f>
        <v>Below 0%</v>
      </c>
      <c r="N5900" s="6" t="str">
        <f aca="false">IF(AND(H5900&gt;=Summary!$B$25,I5900&gt;=Summary!$B$26,I5900&lt;=Summary!$B$27,J5900&gt;=Summary!$B$28,J5900&lt;=Summary!$B$29,F5900*J5900&gt;1),"Yes","No")</f>
        <v>No</v>
      </c>
    </row>
    <row r="5901" customFormat="false" ht="15" hidden="false" customHeight="false" outlineLevel="0" collapsed="false">
      <c r="A5901" s="6" t="s">
        <v>153</v>
      </c>
      <c r="B5901" s="45" t="n">
        <v>43380</v>
      </c>
      <c r="C5901" s="6" t="s">
        <v>183</v>
      </c>
      <c r="D5901" s="6" t="s">
        <v>194</v>
      </c>
      <c r="E5901" s="6" t="s">
        <v>174</v>
      </c>
      <c r="F5901" s="34" t="n">
        <v>0.275828063488007</v>
      </c>
      <c r="G5901" s="34" t="n">
        <v>0.270887723790654</v>
      </c>
      <c r="H5901" s="34" t="n">
        <v>0.00494033969735236</v>
      </c>
      <c r="I5901" s="34" t="n">
        <v>0.0182375916790172</v>
      </c>
      <c r="J5901" s="35" t="n">
        <v>3.7</v>
      </c>
      <c r="K5901" s="6" t="n">
        <v>1</v>
      </c>
      <c r="L5901" s="35" t="n">
        <v>2.7</v>
      </c>
      <c r="M5901" s="6" t="str">
        <f aca="false">IF(I5901&lt;=0,"Below 0%",IF(I5901&lt;=0.05,"0-5%",IF(I5901&lt;=0.1,"5-10%",IF(I5901&lt;=0.2,"10-20%",IF(I5901&lt;=0.4,"20-40%","Above 40%")))))</f>
        <v>0-5%</v>
      </c>
      <c r="N5901" s="6" t="str">
        <f aca="false">IF(AND(H5901&gt;=Summary!$B$25,I5901&gt;=Summary!$B$26,I5901&lt;=Summary!$B$27,J5901&gt;=Summary!$B$28,J5901&lt;=Summary!$B$29,F5901*J5901&gt;1),"Yes","No")</f>
        <v>No</v>
      </c>
    </row>
    <row r="5902" customFormat="false" ht="15" hidden="false" customHeight="false" outlineLevel="0" collapsed="false">
      <c r="A5902" s="6" t="s">
        <v>153</v>
      </c>
      <c r="B5902" s="45" t="n">
        <v>43380</v>
      </c>
      <c r="C5902" s="6" t="s">
        <v>183</v>
      </c>
      <c r="D5902" s="6" t="s">
        <v>194</v>
      </c>
      <c r="E5902" s="6" t="s">
        <v>177</v>
      </c>
      <c r="F5902" s="34" t="n">
        <v>0.406704604625702</v>
      </c>
      <c r="G5902" s="34" t="n">
        <v>0.348015478481049</v>
      </c>
      <c r="H5902" s="34" t="n">
        <v>0.058689126144653</v>
      </c>
      <c r="I5902" s="34" t="n">
        <v>0.168639413398531</v>
      </c>
      <c r="J5902" s="35" t="n">
        <v>2.88</v>
      </c>
      <c r="K5902" s="6" t="n">
        <v>0</v>
      </c>
      <c r="L5902" s="35" t="n">
        <v>-1</v>
      </c>
      <c r="M5902" s="6" t="str">
        <f aca="false">IF(I5902&lt;=0,"Below 0%",IF(I5902&lt;=0.05,"0-5%",IF(I5902&lt;=0.1,"5-10%",IF(I5902&lt;=0.2,"10-20%",IF(I5902&lt;=0.4,"20-40%","Above 40%")))))</f>
        <v>10-20%</v>
      </c>
      <c r="N5902" s="6" t="str">
        <f aca="false">IF(AND(H5902&gt;=Summary!$B$25,I5902&gt;=Summary!$B$26,I5902&lt;=Summary!$B$27,J5902&gt;=Summary!$B$28,J5902&lt;=Summary!$B$29,F5902*J5902&gt;1),"Yes","No")</f>
        <v>Yes</v>
      </c>
    </row>
    <row r="5903" customFormat="false" ht="15" hidden="false" customHeight="false" outlineLevel="0" collapsed="false">
      <c r="A5903" s="6" t="s">
        <v>153</v>
      </c>
      <c r="B5903" s="45" t="n">
        <v>43380</v>
      </c>
      <c r="C5903" s="6" t="s">
        <v>179</v>
      </c>
      <c r="D5903" s="6" t="s">
        <v>190</v>
      </c>
      <c r="E5903" s="6" t="s">
        <v>187</v>
      </c>
      <c r="F5903" s="34" t="n">
        <v>0.197096735239029</v>
      </c>
      <c r="G5903" s="34" t="n">
        <v>0.161523488634165</v>
      </c>
      <c r="H5903" s="34" t="n">
        <v>0.0355732466048643</v>
      </c>
      <c r="I5903" s="34" t="n">
        <v>0.220235749646507</v>
      </c>
      <c r="J5903" s="35" t="n">
        <v>6.19</v>
      </c>
      <c r="K5903" s="6" t="n">
        <v>0</v>
      </c>
      <c r="L5903" s="35" t="n">
        <v>-1</v>
      </c>
      <c r="M5903" s="6" t="str">
        <f aca="false">IF(I5903&lt;=0,"Below 0%",IF(I5903&lt;=0.05,"0-5%",IF(I5903&lt;=0.1,"5-10%",IF(I5903&lt;=0.2,"10-20%",IF(I5903&lt;=0.4,"20-40%","Above 40%")))))</f>
        <v>20-40%</v>
      </c>
      <c r="N5903" s="6" t="str">
        <f aca="false">IF(AND(H5903&gt;=Summary!$B$25,I5903&gt;=Summary!$B$26,I5903&lt;=Summary!$B$27,J5903&gt;=Summary!$B$28,J5903&lt;=Summary!$B$29,F5903*J5903&gt;1),"Yes","No")</f>
        <v>No</v>
      </c>
    </row>
    <row r="5904" customFormat="false" ht="15" hidden="false" customHeight="false" outlineLevel="0" collapsed="false">
      <c r="A5904" s="6" t="s">
        <v>153</v>
      </c>
      <c r="B5904" s="45" t="n">
        <v>43380</v>
      </c>
      <c r="C5904" s="6" t="s">
        <v>179</v>
      </c>
      <c r="D5904" s="6" t="s">
        <v>190</v>
      </c>
      <c r="E5904" s="6" t="s">
        <v>174</v>
      </c>
      <c r="F5904" s="34" t="n">
        <v>0.148716956377029</v>
      </c>
      <c r="G5904" s="34" t="n">
        <v>0.232518696429181</v>
      </c>
      <c r="H5904" s="34" t="n">
        <v>-0.0838017400521518</v>
      </c>
      <c r="I5904" s="34" t="n">
        <v>-0.360408609454232</v>
      </c>
      <c r="J5904" s="35" t="n">
        <v>4.3</v>
      </c>
      <c r="K5904" s="6" t="n">
        <v>0</v>
      </c>
      <c r="L5904" s="35" t="n">
        <v>-1</v>
      </c>
      <c r="M5904" s="6" t="str">
        <f aca="false">IF(I5904&lt;=0,"Below 0%",IF(I5904&lt;=0.05,"0-5%",IF(I5904&lt;=0.1,"5-10%",IF(I5904&lt;=0.2,"10-20%",IF(I5904&lt;=0.4,"20-40%","Above 40%")))))</f>
        <v>Below 0%</v>
      </c>
      <c r="N5904" s="6" t="str">
        <f aca="false">IF(AND(H5904&gt;=Summary!$B$25,I5904&gt;=Summary!$B$26,I5904&lt;=Summary!$B$27,J5904&gt;=Summary!$B$28,J5904&lt;=Summary!$B$29,F5904*J5904&gt;1),"Yes","No")</f>
        <v>No</v>
      </c>
    </row>
    <row r="5905" customFormat="false" ht="15" hidden="false" customHeight="false" outlineLevel="0" collapsed="false">
      <c r="A5905" s="6" t="s">
        <v>153</v>
      </c>
      <c r="B5905" s="45" t="n">
        <v>43380</v>
      </c>
      <c r="C5905" s="6" t="s">
        <v>179</v>
      </c>
      <c r="D5905" s="6" t="s">
        <v>190</v>
      </c>
      <c r="E5905" s="6" t="s">
        <v>177</v>
      </c>
      <c r="F5905" s="34" t="n">
        <v>0.654186367988586</v>
      </c>
      <c r="G5905" s="34" t="n">
        <v>0.605957814936654</v>
      </c>
      <c r="H5905" s="34" t="n">
        <v>0.0482285530519323</v>
      </c>
      <c r="I5905" s="34" t="n">
        <v>0.0795906115295733</v>
      </c>
      <c r="J5905" s="35" t="n">
        <v>1.65</v>
      </c>
      <c r="K5905" s="6" t="n">
        <v>1</v>
      </c>
      <c r="L5905" s="35" t="n">
        <v>0.65</v>
      </c>
      <c r="M5905" s="6" t="str">
        <f aca="false">IF(I5905&lt;=0,"Below 0%",IF(I5905&lt;=0.05,"0-5%",IF(I5905&lt;=0.1,"5-10%",IF(I5905&lt;=0.2,"10-20%",IF(I5905&lt;=0.4,"20-40%","Above 40%")))))</f>
        <v>5-10%</v>
      </c>
      <c r="N5905" s="6" t="str">
        <f aca="false">IF(AND(H5905&gt;=Summary!$B$25,I5905&gt;=Summary!$B$26,I5905&lt;=Summary!$B$27,J5905&gt;=Summary!$B$28,J5905&lt;=Summary!$B$29,F5905*J5905&gt;1),"Yes","No")</f>
        <v>No</v>
      </c>
    </row>
    <row r="5906" customFormat="false" ht="15" hidden="false" customHeight="false" outlineLevel="0" collapsed="false">
      <c r="A5906" s="6" t="s">
        <v>153</v>
      </c>
      <c r="B5906" s="45" t="n">
        <v>43393</v>
      </c>
      <c r="C5906" s="6" t="s">
        <v>199</v>
      </c>
      <c r="D5906" s="6" t="s">
        <v>179</v>
      </c>
      <c r="E5906" s="6" t="s">
        <v>187</v>
      </c>
      <c r="F5906" s="34" t="n">
        <v>0.497724503278732</v>
      </c>
      <c r="G5906" s="34" t="n">
        <v>0.476539589442815</v>
      </c>
      <c r="H5906" s="34" t="n">
        <v>0.0211849138359171</v>
      </c>
      <c r="I5906" s="34" t="n">
        <v>0.0444557268802936</v>
      </c>
      <c r="J5906" s="35" t="n">
        <v>2.1</v>
      </c>
      <c r="K5906" s="6" t="n">
        <v>0</v>
      </c>
      <c r="L5906" s="35" t="n">
        <v>-1</v>
      </c>
      <c r="M5906" s="6" t="str">
        <f aca="false">IF(I5906&lt;=0,"Below 0%",IF(I5906&lt;=0.05,"0-5%",IF(I5906&lt;=0.1,"5-10%",IF(I5906&lt;=0.2,"10-20%",IF(I5906&lt;=0.4,"20-40%","Above 40%")))))</f>
        <v>0-5%</v>
      </c>
      <c r="N5906" s="6" t="str">
        <f aca="false">IF(AND(H5906&gt;=Summary!$B$25,I5906&gt;=Summary!$B$26,I5906&lt;=Summary!$B$27,J5906&gt;=Summary!$B$28,J5906&lt;=Summary!$B$29,F5906*J5906&gt;1),"Yes","No")</f>
        <v>No</v>
      </c>
    </row>
    <row r="5907" customFormat="false" ht="15" hidden="false" customHeight="false" outlineLevel="0" collapsed="false">
      <c r="A5907" s="6" t="s">
        <v>153</v>
      </c>
      <c r="B5907" s="45" t="n">
        <v>43393</v>
      </c>
      <c r="C5907" s="6" t="s">
        <v>199</v>
      </c>
      <c r="D5907" s="6" t="s">
        <v>179</v>
      </c>
      <c r="E5907" s="6" t="s">
        <v>174</v>
      </c>
      <c r="F5907" s="34" t="n">
        <v>0.287568092346191</v>
      </c>
      <c r="G5907" s="34" t="n">
        <v>0.266862170087977</v>
      </c>
      <c r="H5907" s="34" t="n">
        <v>0.0207059222582149</v>
      </c>
      <c r="I5907" s="34" t="n">
        <v>0.0775903240664975</v>
      </c>
      <c r="J5907" s="35" t="n">
        <v>3.75</v>
      </c>
      <c r="K5907" s="6" t="n">
        <v>1</v>
      </c>
      <c r="L5907" s="35" t="n">
        <v>2.75</v>
      </c>
      <c r="M5907" s="6" t="str">
        <f aca="false">IF(I5907&lt;=0,"Below 0%",IF(I5907&lt;=0.05,"0-5%",IF(I5907&lt;=0.1,"5-10%",IF(I5907&lt;=0.2,"10-20%",IF(I5907&lt;=0.4,"20-40%","Above 40%")))))</f>
        <v>5-10%</v>
      </c>
      <c r="N5907" s="6" t="str">
        <f aca="false">IF(AND(H5907&gt;=Summary!$B$25,I5907&gt;=Summary!$B$26,I5907&lt;=Summary!$B$27,J5907&gt;=Summary!$B$28,J5907&lt;=Summary!$B$29,F5907*J5907&gt;1),"Yes","No")</f>
        <v>No</v>
      </c>
    </row>
    <row r="5908" customFormat="false" ht="15" hidden="false" customHeight="false" outlineLevel="0" collapsed="false">
      <c r="A5908" s="6" t="s">
        <v>153</v>
      </c>
      <c r="B5908" s="45" t="n">
        <v>43393</v>
      </c>
      <c r="C5908" s="6" t="s">
        <v>199</v>
      </c>
      <c r="D5908" s="6" t="s">
        <v>179</v>
      </c>
      <c r="E5908" s="6" t="s">
        <v>177</v>
      </c>
      <c r="F5908" s="34" t="n">
        <v>0.214707389473915</v>
      </c>
      <c r="G5908" s="34" t="n">
        <v>0.256598240469208</v>
      </c>
      <c r="H5908" s="34" t="n">
        <v>-0.0418908509952932</v>
      </c>
      <c r="I5908" s="34" t="n">
        <v>-0.163254630735943</v>
      </c>
      <c r="J5908" s="35" t="n">
        <v>3.9</v>
      </c>
      <c r="K5908" s="6" t="n">
        <v>0</v>
      </c>
      <c r="L5908" s="35" t="n">
        <v>-1</v>
      </c>
      <c r="M5908" s="6" t="str">
        <f aca="false">IF(I5908&lt;=0,"Below 0%",IF(I5908&lt;=0.05,"0-5%",IF(I5908&lt;=0.1,"5-10%",IF(I5908&lt;=0.2,"10-20%",IF(I5908&lt;=0.4,"20-40%","Above 40%")))))</f>
        <v>Below 0%</v>
      </c>
      <c r="N5908" s="6" t="str">
        <f aca="false">IF(AND(H5908&gt;=Summary!$B$25,I5908&gt;=Summary!$B$26,I5908&lt;=Summary!$B$27,J5908&gt;=Summary!$B$28,J5908&lt;=Summary!$B$29,F5908*J5908&gt;1),"Yes","No")</f>
        <v>No</v>
      </c>
    </row>
    <row r="5909" customFormat="false" ht="15" hidden="false" customHeight="false" outlineLevel="0" collapsed="false">
      <c r="A5909" s="6" t="s">
        <v>153</v>
      </c>
      <c r="B5909" s="45" t="n">
        <v>43393</v>
      </c>
      <c r="C5909" s="6" t="s">
        <v>193</v>
      </c>
      <c r="D5909" s="6" t="s">
        <v>184</v>
      </c>
      <c r="E5909" s="6" t="s">
        <v>187</v>
      </c>
      <c r="F5909" s="34" t="n">
        <v>0.427433758974075</v>
      </c>
      <c r="G5909" s="34" t="n">
        <v>0.392933445842834</v>
      </c>
      <c r="H5909" s="34" t="n">
        <v>0.0345003131312415</v>
      </c>
      <c r="I5909" s="34" t="n">
        <v>0.0878019254819071</v>
      </c>
      <c r="J5909" s="35" t="n">
        <v>2.55</v>
      </c>
      <c r="K5909" s="6" t="n">
        <v>1</v>
      </c>
      <c r="L5909" s="35" t="n">
        <v>1.55</v>
      </c>
      <c r="M5909" s="6" t="str">
        <f aca="false">IF(I5909&lt;=0,"Below 0%",IF(I5909&lt;=0.05,"0-5%",IF(I5909&lt;=0.1,"5-10%",IF(I5909&lt;=0.2,"10-20%",IF(I5909&lt;=0.4,"20-40%","Above 40%")))))</f>
        <v>5-10%</v>
      </c>
      <c r="N5909" s="6" t="str">
        <f aca="false">IF(AND(H5909&gt;=Summary!$B$25,I5909&gt;=Summary!$B$26,I5909&lt;=Summary!$B$27,J5909&gt;=Summary!$B$28,J5909&lt;=Summary!$B$29,F5909*J5909&gt;1),"Yes","No")</f>
        <v>No</v>
      </c>
    </row>
    <row r="5910" customFormat="false" ht="15" hidden="false" customHeight="false" outlineLevel="0" collapsed="false">
      <c r="A5910" s="6" t="s">
        <v>153</v>
      </c>
      <c r="B5910" s="45" t="n">
        <v>43393</v>
      </c>
      <c r="C5910" s="6" t="s">
        <v>193</v>
      </c>
      <c r="D5910" s="6" t="s">
        <v>184</v>
      </c>
      <c r="E5910" s="6" t="s">
        <v>174</v>
      </c>
      <c r="F5910" s="34" t="n">
        <v>0.367411702871323</v>
      </c>
      <c r="G5910" s="34" t="n">
        <v>0.283847106770319</v>
      </c>
      <c r="H5910" s="34" t="n">
        <v>0.0835645961010036</v>
      </c>
      <c r="I5910" s="34" t="n">
        <v>0.29440002771852</v>
      </c>
      <c r="J5910" s="35" t="n">
        <v>3.53</v>
      </c>
      <c r="K5910" s="6" t="n">
        <v>0</v>
      </c>
      <c r="L5910" s="35" t="n">
        <v>-1</v>
      </c>
      <c r="M5910" s="6" t="str">
        <f aca="false">IF(I5910&lt;=0,"Below 0%",IF(I5910&lt;=0.05,"0-5%",IF(I5910&lt;=0.1,"5-10%",IF(I5910&lt;=0.2,"10-20%",IF(I5910&lt;=0.4,"20-40%","Above 40%")))))</f>
        <v>20-40%</v>
      </c>
      <c r="N5910" s="6" t="str">
        <f aca="false">IF(AND(H5910&gt;=Summary!$B$25,I5910&gt;=Summary!$B$26,I5910&lt;=Summary!$B$27,J5910&gt;=Summary!$B$28,J5910&lt;=Summary!$B$29,F5910*J5910&gt;1),"Yes","No")</f>
        <v>Yes</v>
      </c>
    </row>
    <row r="5911" customFormat="false" ht="15" hidden="false" customHeight="false" outlineLevel="0" collapsed="false">
      <c r="A5911" s="6" t="s">
        <v>153</v>
      </c>
      <c r="B5911" s="45" t="n">
        <v>43393</v>
      </c>
      <c r="C5911" s="6" t="s">
        <v>193</v>
      </c>
      <c r="D5911" s="6" t="s">
        <v>184</v>
      </c>
      <c r="E5911" s="6" t="s">
        <v>177</v>
      </c>
      <c r="F5911" s="34" t="n">
        <v>0.205154597759247</v>
      </c>
      <c r="G5911" s="34" t="n">
        <v>0.323219447386847</v>
      </c>
      <c r="H5911" s="34" t="n">
        <v>-0.1180648496276</v>
      </c>
      <c r="I5911" s="34" t="n">
        <v>-0.365277679242777</v>
      </c>
      <c r="J5911" s="35" t="n">
        <v>3.1</v>
      </c>
      <c r="K5911" s="6" t="n">
        <v>0</v>
      </c>
      <c r="L5911" s="35" t="n">
        <v>-1</v>
      </c>
      <c r="M5911" s="6" t="str">
        <f aca="false">IF(I5911&lt;=0,"Below 0%",IF(I5911&lt;=0.05,"0-5%",IF(I5911&lt;=0.1,"5-10%",IF(I5911&lt;=0.2,"10-20%",IF(I5911&lt;=0.4,"20-40%","Above 40%")))))</f>
        <v>Below 0%</v>
      </c>
      <c r="N5911" s="6" t="str">
        <f aca="false">IF(AND(H5911&gt;=Summary!$B$25,I5911&gt;=Summary!$B$26,I5911&lt;=Summary!$B$27,J5911&gt;=Summary!$B$28,J5911&lt;=Summary!$B$29,F5911*J5911&gt;1),"Yes","No")</f>
        <v>No</v>
      </c>
    </row>
    <row r="5912" customFormat="false" ht="15" hidden="false" customHeight="false" outlineLevel="0" collapsed="false">
      <c r="A5912" s="6" t="s">
        <v>153</v>
      </c>
      <c r="B5912" s="45" t="n">
        <v>43393</v>
      </c>
      <c r="C5912" s="6" t="s">
        <v>190</v>
      </c>
      <c r="D5912" s="6" t="s">
        <v>176</v>
      </c>
      <c r="E5912" s="6" t="s">
        <v>187</v>
      </c>
      <c r="F5912" s="34" t="n">
        <v>0.49026370048523</v>
      </c>
      <c r="G5912" s="34" t="n">
        <v>0.567212424677859</v>
      </c>
      <c r="H5912" s="34" t="n">
        <v>-0.0769487241926296</v>
      </c>
      <c r="I5912" s="34" t="n">
        <v>-0.135661210588487</v>
      </c>
      <c r="J5912" s="35" t="n">
        <v>1.77</v>
      </c>
      <c r="K5912" s="6" t="n">
        <v>0</v>
      </c>
      <c r="L5912" s="35" t="n">
        <v>-1</v>
      </c>
      <c r="M5912" s="6" t="str">
        <f aca="false">IF(I5912&lt;=0,"Below 0%",IF(I5912&lt;=0.05,"0-5%",IF(I5912&lt;=0.1,"5-10%",IF(I5912&lt;=0.2,"10-20%",IF(I5912&lt;=0.4,"20-40%","Above 40%")))))</f>
        <v>Below 0%</v>
      </c>
      <c r="N5912" s="6" t="str">
        <f aca="false">IF(AND(H5912&gt;=Summary!$B$25,I5912&gt;=Summary!$B$26,I5912&lt;=Summary!$B$27,J5912&gt;=Summary!$B$28,J5912&lt;=Summary!$B$29,F5912*J5912&gt;1),"Yes","No")</f>
        <v>No</v>
      </c>
    </row>
    <row r="5913" customFormat="false" ht="15" hidden="false" customHeight="false" outlineLevel="0" collapsed="false">
      <c r="A5913" s="6" t="s">
        <v>153</v>
      </c>
      <c r="B5913" s="45" t="n">
        <v>43393</v>
      </c>
      <c r="C5913" s="6" t="s">
        <v>190</v>
      </c>
      <c r="D5913" s="6" t="s">
        <v>176</v>
      </c>
      <c r="E5913" s="6" t="s">
        <v>174</v>
      </c>
      <c r="F5913" s="34" t="n">
        <v>0.359683513641357</v>
      </c>
      <c r="G5913" s="34" t="n">
        <v>0.241919516067424</v>
      </c>
      <c r="H5913" s="34" t="n">
        <v>0.117763997573933</v>
      </c>
      <c r="I5913" s="34" t="n">
        <v>0.486789984901887</v>
      </c>
      <c r="J5913" s="35" t="n">
        <v>4.15</v>
      </c>
      <c r="K5913" s="6" t="n">
        <v>1</v>
      </c>
      <c r="L5913" s="35" t="n">
        <v>3.15</v>
      </c>
      <c r="M5913" s="6" t="str">
        <f aca="false">IF(I5913&lt;=0,"Below 0%",IF(I5913&lt;=0.05,"0-5%",IF(I5913&lt;=0.1,"5-10%",IF(I5913&lt;=0.2,"10-20%",IF(I5913&lt;=0.4,"20-40%","Above 40%")))))</f>
        <v>Above 40%</v>
      </c>
      <c r="N5913" s="6" t="str">
        <f aca="false">IF(AND(H5913&gt;=Summary!$B$25,I5913&gt;=Summary!$B$26,I5913&lt;=Summary!$B$27,J5913&gt;=Summary!$B$28,J5913&lt;=Summary!$B$29,F5913*J5913&gt;1),"Yes","No")</f>
        <v>No</v>
      </c>
    </row>
    <row r="5914" customFormat="false" ht="15" hidden="false" customHeight="false" outlineLevel="0" collapsed="false">
      <c r="A5914" s="6" t="s">
        <v>153</v>
      </c>
      <c r="B5914" s="45" t="n">
        <v>43393</v>
      </c>
      <c r="C5914" s="6" t="s">
        <v>190</v>
      </c>
      <c r="D5914" s="6" t="s">
        <v>176</v>
      </c>
      <c r="E5914" s="6" t="s">
        <v>177</v>
      </c>
      <c r="F5914" s="34" t="n">
        <v>0.150052726268768</v>
      </c>
      <c r="G5914" s="34" t="n">
        <v>0.190868059254717</v>
      </c>
      <c r="H5914" s="34" t="n">
        <v>-0.0408153329859485</v>
      </c>
      <c r="I5914" s="34" t="n">
        <v>-0.213840561617907</v>
      </c>
      <c r="J5914" s="35" t="n">
        <v>5.26</v>
      </c>
      <c r="K5914" s="6" t="n">
        <v>0</v>
      </c>
      <c r="L5914" s="35" t="n">
        <v>-1</v>
      </c>
      <c r="M5914" s="6" t="str">
        <f aca="false">IF(I5914&lt;=0,"Below 0%",IF(I5914&lt;=0.05,"0-5%",IF(I5914&lt;=0.1,"5-10%",IF(I5914&lt;=0.2,"10-20%",IF(I5914&lt;=0.4,"20-40%","Above 40%")))))</f>
        <v>Below 0%</v>
      </c>
      <c r="N5914" s="6" t="str">
        <f aca="false">IF(AND(H5914&gt;=Summary!$B$25,I5914&gt;=Summary!$B$26,I5914&lt;=Summary!$B$27,J5914&gt;=Summary!$B$28,J5914&lt;=Summary!$B$29,F5914*J5914&gt;1),"Yes","No")</f>
        <v>No</v>
      </c>
    </row>
    <row r="5915" customFormat="false" ht="15" hidden="false" customHeight="false" outlineLevel="0" collapsed="false">
      <c r="A5915" s="6" t="s">
        <v>153</v>
      </c>
      <c r="B5915" s="45" t="n">
        <v>43393</v>
      </c>
      <c r="C5915" s="6" t="s">
        <v>202</v>
      </c>
      <c r="D5915" s="6" t="s">
        <v>183</v>
      </c>
      <c r="E5915" s="6" t="s">
        <v>187</v>
      </c>
      <c r="F5915" s="34" t="n">
        <v>0.22673362493515</v>
      </c>
      <c r="G5915" s="34" t="n">
        <v>0.0769629437678155</v>
      </c>
      <c r="H5915" s="34" t="n">
        <v>0.149770681167335</v>
      </c>
      <c r="I5915" s="34" t="n">
        <v>1.94601029839981</v>
      </c>
      <c r="J5915" s="35" t="n">
        <v>13</v>
      </c>
      <c r="K5915" s="6" t="n">
        <v>0</v>
      </c>
      <c r="L5915" s="35" t="n">
        <v>-1</v>
      </c>
      <c r="M5915" s="6" t="str">
        <f aca="false">IF(I5915&lt;=0,"Below 0%",IF(I5915&lt;=0.05,"0-5%",IF(I5915&lt;=0.1,"5-10%",IF(I5915&lt;=0.2,"10-20%",IF(I5915&lt;=0.4,"20-40%","Above 40%")))))</f>
        <v>Above 40%</v>
      </c>
      <c r="N5915" s="6" t="str">
        <f aca="false">IF(AND(H5915&gt;=Summary!$B$25,I5915&gt;=Summary!$B$26,I5915&lt;=Summary!$B$27,J5915&gt;=Summary!$B$28,J5915&lt;=Summary!$B$29,F5915*J5915&gt;1),"Yes","No")</f>
        <v>No</v>
      </c>
    </row>
    <row r="5916" customFormat="false" ht="15" hidden="false" customHeight="false" outlineLevel="0" collapsed="false">
      <c r="A5916" s="6" t="s">
        <v>153</v>
      </c>
      <c r="B5916" s="45" t="n">
        <v>43393</v>
      </c>
      <c r="C5916" s="6" t="s">
        <v>202</v>
      </c>
      <c r="D5916" s="6" t="s">
        <v>183</v>
      </c>
      <c r="E5916" s="6" t="s">
        <v>174</v>
      </c>
      <c r="F5916" s="34" t="n">
        <v>0.139371916651726</v>
      </c>
      <c r="G5916" s="34" t="n">
        <v>0.181912412542109</v>
      </c>
      <c r="H5916" s="34" t="n">
        <v>-0.0425404958903836</v>
      </c>
      <c r="I5916" s="34" t="n">
        <v>-0.23385152940312</v>
      </c>
      <c r="J5916" s="35" t="n">
        <v>5.5</v>
      </c>
      <c r="K5916" s="6" t="n">
        <v>0</v>
      </c>
      <c r="L5916" s="35" t="n">
        <v>-1</v>
      </c>
      <c r="M5916" s="6" t="str">
        <f aca="false">IF(I5916&lt;=0,"Below 0%",IF(I5916&lt;=0.05,"0-5%",IF(I5916&lt;=0.1,"5-10%",IF(I5916&lt;=0.2,"10-20%",IF(I5916&lt;=0.4,"20-40%","Above 40%")))))</f>
        <v>Below 0%</v>
      </c>
      <c r="N5916" s="6" t="str">
        <f aca="false">IF(AND(H5916&gt;=Summary!$B$25,I5916&gt;=Summary!$B$26,I5916&lt;=Summary!$B$27,J5916&gt;=Summary!$B$28,J5916&lt;=Summary!$B$29,F5916*J5916&gt;1),"Yes","No")</f>
        <v>No</v>
      </c>
    </row>
    <row r="5917" customFormat="false" ht="15" hidden="false" customHeight="false" outlineLevel="0" collapsed="false">
      <c r="A5917" s="6" t="s">
        <v>153</v>
      </c>
      <c r="B5917" s="45" t="n">
        <v>43393</v>
      </c>
      <c r="C5917" s="6" t="s">
        <v>202</v>
      </c>
      <c r="D5917" s="6" t="s">
        <v>183</v>
      </c>
      <c r="E5917" s="6" t="s">
        <v>177</v>
      </c>
      <c r="F5917" s="34" t="n">
        <v>0.633894443511963</v>
      </c>
      <c r="G5917" s="34" t="n">
        <v>0.741124643690075</v>
      </c>
      <c r="H5917" s="34" t="n">
        <v>-0.107230200178112</v>
      </c>
      <c r="I5917" s="34" t="n">
        <v>-0.144685784086481</v>
      </c>
      <c r="J5917" s="35" t="n">
        <v>1.35</v>
      </c>
      <c r="K5917" s="6" t="n">
        <v>1</v>
      </c>
      <c r="L5917" s="35" t="n">
        <v>0.35</v>
      </c>
      <c r="M5917" s="6" t="str">
        <f aca="false">IF(I5917&lt;=0,"Below 0%",IF(I5917&lt;=0.05,"0-5%",IF(I5917&lt;=0.1,"5-10%",IF(I5917&lt;=0.2,"10-20%",IF(I5917&lt;=0.4,"20-40%","Above 40%")))))</f>
        <v>Below 0%</v>
      </c>
      <c r="N5917" s="6" t="str">
        <f aca="false">IF(AND(H5917&gt;=Summary!$B$25,I5917&gt;=Summary!$B$26,I5917&lt;=Summary!$B$27,J5917&gt;=Summary!$B$28,J5917&lt;=Summary!$B$29,F5917*J5917&gt;1),"Yes","No")</f>
        <v>No</v>
      </c>
    </row>
    <row r="5918" customFormat="false" ht="15" hidden="false" customHeight="false" outlineLevel="0" collapsed="false">
      <c r="A5918" s="6" t="s">
        <v>153</v>
      </c>
      <c r="B5918" s="45" t="n">
        <v>43393</v>
      </c>
      <c r="C5918" s="6" t="s">
        <v>194</v>
      </c>
      <c r="D5918" s="6" t="s">
        <v>196</v>
      </c>
      <c r="E5918" s="6" t="s">
        <v>187</v>
      </c>
      <c r="F5918" s="34" t="n">
        <v>0.884103655815125</v>
      </c>
      <c r="G5918" s="34" t="n">
        <v>0.908956547443098</v>
      </c>
      <c r="H5918" s="34" t="n">
        <v>-0.0248528916279734</v>
      </c>
      <c r="I5918" s="34" t="n">
        <v>-0.0273422219113607</v>
      </c>
      <c r="J5918" s="35" t="n">
        <v>1.1</v>
      </c>
      <c r="K5918" s="6" t="n">
        <v>1</v>
      </c>
      <c r="L5918" s="35" t="n">
        <v>0.1</v>
      </c>
      <c r="M5918" s="6" t="str">
        <f aca="false">IF(I5918&lt;=0,"Below 0%",IF(I5918&lt;=0.05,"0-5%",IF(I5918&lt;=0.1,"5-10%",IF(I5918&lt;=0.2,"10-20%",IF(I5918&lt;=0.4,"20-40%","Above 40%")))))</f>
        <v>Below 0%</v>
      </c>
      <c r="N5918" s="6" t="str">
        <f aca="false">IF(AND(H5918&gt;=Summary!$B$25,I5918&gt;=Summary!$B$26,I5918&lt;=Summary!$B$27,J5918&gt;=Summary!$B$28,J5918&lt;=Summary!$B$29,F5918*J5918&gt;1),"Yes","No")</f>
        <v>No</v>
      </c>
    </row>
    <row r="5919" customFormat="false" ht="15" hidden="false" customHeight="false" outlineLevel="0" collapsed="false">
      <c r="A5919" s="6" t="s">
        <v>153</v>
      </c>
      <c r="B5919" s="45" t="n">
        <v>43393</v>
      </c>
      <c r="C5919" s="6" t="s">
        <v>194</v>
      </c>
      <c r="D5919" s="6" t="s">
        <v>196</v>
      </c>
      <c r="E5919" s="6" t="s">
        <v>174</v>
      </c>
      <c r="F5919" s="34" t="n">
        <v>0.0797852426767349</v>
      </c>
      <c r="G5919" s="34" t="n">
        <v>0.0666568134791605</v>
      </c>
      <c r="H5919" s="34" t="n">
        <v>0.0131284291975744</v>
      </c>
      <c r="I5919" s="34" t="n">
        <v>0.196955547562724</v>
      </c>
      <c r="J5919" s="35" t="n">
        <v>15</v>
      </c>
      <c r="K5919" s="6" t="n">
        <v>0</v>
      </c>
      <c r="L5919" s="35" t="n">
        <v>-1</v>
      </c>
      <c r="M5919" s="6" t="str">
        <f aca="false">IF(I5919&lt;=0,"Below 0%",IF(I5919&lt;=0.05,"0-5%",IF(I5919&lt;=0.1,"5-10%",IF(I5919&lt;=0.2,"10-20%",IF(I5919&lt;=0.4,"20-40%","Above 40%")))))</f>
        <v>10-20%</v>
      </c>
      <c r="N5919" s="6" t="str">
        <f aca="false">IF(AND(H5919&gt;=Summary!$B$25,I5919&gt;=Summary!$B$26,I5919&lt;=Summary!$B$27,J5919&gt;=Summary!$B$28,J5919&lt;=Summary!$B$29,F5919*J5919&gt;1),"Yes","No")</f>
        <v>No</v>
      </c>
    </row>
    <row r="5920" customFormat="false" ht="15" hidden="false" customHeight="false" outlineLevel="0" collapsed="false">
      <c r="A5920" s="6" t="s">
        <v>153</v>
      </c>
      <c r="B5920" s="45" t="n">
        <v>43393</v>
      </c>
      <c r="C5920" s="6" t="s">
        <v>194</v>
      </c>
      <c r="D5920" s="6" t="s">
        <v>196</v>
      </c>
      <c r="E5920" s="6" t="s">
        <v>177</v>
      </c>
      <c r="F5920" s="34" t="n">
        <v>0.0361110754311085</v>
      </c>
      <c r="G5920" s="34" t="n">
        <v>0.0243866390777417</v>
      </c>
      <c r="H5920" s="34" t="n">
        <v>0.0117244363533668</v>
      </c>
      <c r="I5920" s="34" t="n">
        <v>0.48077294767806</v>
      </c>
      <c r="J5920" s="35" t="n">
        <v>41</v>
      </c>
      <c r="K5920" s="6" t="n">
        <v>0</v>
      </c>
      <c r="L5920" s="35" t="n">
        <v>-1</v>
      </c>
      <c r="M5920" s="6" t="str">
        <f aca="false">IF(I5920&lt;=0,"Below 0%",IF(I5920&lt;=0.05,"0-5%",IF(I5920&lt;=0.1,"5-10%",IF(I5920&lt;=0.2,"10-20%",IF(I5920&lt;=0.4,"20-40%","Above 40%")))))</f>
        <v>Above 40%</v>
      </c>
      <c r="N5920" s="6" t="str">
        <f aca="false">IF(AND(H5920&gt;=Summary!$B$25,I5920&gt;=Summary!$B$26,I5920&lt;=Summary!$B$27,J5920&gt;=Summary!$B$28,J5920&lt;=Summary!$B$29,F5920*J5920&gt;1),"Yes","No")</f>
        <v>No</v>
      </c>
    </row>
    <row r="5921" customFormat="false" ht="15" hidden="false" customHeight="false" outlineLevel="0" collapsed="false">
      <c r="A5921" s="6" t="s">
        <v>153</v>
      </c>
      <c r="B5921" s="45" t="n">
        <v>43393</v>
      </c>
      <c r="C5921" s="6" t="s">
        <v>188</v>
      </c>
      <c r="D5921" s="6" t="s">
        <v>201</v>
      </c>
      <c r="E5921" s="6" t="s">
        <v>187</v>
      </c>
      <c r="F5921" s="34" t="n">
        <v>0.40514874458313</v>
      </c>
      <c r="G5921" s="34" t="n">
        <v>0.438497863728356</v>
      </c>
      <c r="H5921" s="34" t="n">
        <v>-0.0333491191452263</v>
      </c>
      <c r="I5921" s="34" t="n">
        <v>-0.076053093763498</v>
      </c>
      <c r="J5921" s="35" t="n">
        <v>2.27</v>
      </c>
      <c r="K5921" s="6" t="n">
        <v>0</v>
      </c>
      <c r="L5921" s="35" t="n">
        <v>-1</v>
      </c>
      <c r="M5921" s="6" t="str">
        <f aca="false">IF(I5921&lt;=0,"Below 0%",IF(I5921&lt;=0.05,"0-5%",IF(I5921&lt;=0.1,"5-10%",IF(I5921&lt;=0.2,"10-20%",IF(I5921&lt;=0.4,"20-40%","Above 40%")))))</f>
        <v>Below 0%</v>
      </c>
      <c r="N5921" s="6" t="str">
        <f aca="false">IF(AND(H5921&gt;=Summary!$B$25,I5921&gt;=Summary!$B$26,I5921&lt;=Summary!$B$27,J5921&gt;=Summary!$B$28,J5921&lt;=Summary!$B$29,F5921*J5921&gt;1),"Yes","No")</f>
        <v>No</v>
      </c>
    </row>
    <row r="5922" customFormat="false" ht="15" hidden="false" customHeight="false" outlineLevel="0" collapsed="false">
      <c r="A5922" s="6" t="s">
        <v>153</v>
      </c>
      <c r="B5922" s="45" t="n">
        <v>43393</v>
      </c>
      <c r="C5922" s="6" t="s">
        <v>188</v>
      </c>
      <c r="D5922" s="6" t="s">
        <v>201</v>
      </c>
      <c r="E5922" s="6" t="s">
        <v>174</v>
      </c>
      <c r="F5922" s="34" t="n">
        <v>0.366201311349869</v>
      </c>
      <c r="G5922" s="34" t="n">
        <v>0.306273892511806</v>
      </c>
      <c r="H5922" s="34" t="n">
        <v>0.0599274188380631</v>
      </c>
      <c r="I5922" s="34" t="n">
        <v>0.195666102476407</v>
      </c>
      <c r="J5922" s="35" t="n">
        <v>3.25</v>
      </c>
      <c r="K5922" s="6" t="n">
        <v>0</v>
      </c>
      <c r="L5922" s="35" t="n">
        <v>-1</v>
      </c>
      <c r="M5922" s="6" t="str">
        <f aca="false">IF(I5922&lt;=0,"Below 0%",IF(I5922&lt;=0.05,"0-5%",IF(I5922&lt;=0.1,"5-10%",IF(I5922&lt;=0.2,"10-20%",IF(I5922&lt;=0.4,"20-40%","Above 40%")))))</f>
        <v>10-20%</v>
      </c>
      <c r="N5922" s="6" t="str">
        <f aca="false">IF(AND(H5922&gt;=Summary!$B$25,I5922&gt;=Summary!$B$26,I5922&lt;=Summary!$B$27,J5922&gt;=Summary!$B$28,J5922&lt;=Summary!$B$29,F5922*J5922&gt;1),"Yes","No")</f>
        <v>Yes</v>
      </c>
    </row>
    <row r="5923" customFormat="false" ht="15" hidden="false" customHeight="false" outlineLevel="0" collapsed="false">
      <c r="A5923" s="6" t="s">
        <v>153</v>
      </c>
      <c r="B5923" s="45" t="n">
        <v>43393</v>
      </c>
      <c r="C5923" s="6" t="s">
        <v>188</v>
      </c>
      <c r="D5923" s="6" t="s">
        <v>201</v>
      </c>
      <c r="E5923" s="6" t="s">
        <v>177</v>
      </c>
      <c r="F5923" s="34" t="n">
        <v>0.22864992916584</v>
      </c>
      <c r="G5923" s="34" t="n">
        <v>0.255228243759838</v>
      </c>
      <c r="H5923" s="34" t="n">
        <v>-0.026578314593998</v>
      </c>
      <c r="I5923" s="34" t="n">
        <v>-0.104135475770492</v>
      </c>
      <c r="J5923" s="35" t="n">
        <v>3.9</v>
      </c>
      <c r="K5923" s="6" t="n">
        <v>1</v>
      </c>
      <c r="L5923" s="35" t="n">
        <v>2.9</v>
      </c>
      <c r="M5923" s="6" t="str">
        <f aca="false">IF(I5923&lt;=0,"Below 0%",IF(I5923&lt;=0.05,"0-5%",IF(I5923&lt;=0.1,"5-10%",IF(I5923&lt;=0.2,"10-20%",IF(I5923&lt;=0.4,"20-40%","Above 40%")))))</f>
        <v>Below 0%</v>
      </c>
      <c r="N5923" s="6" t="str">
        <f aca="false">IF(AND(H5923&gt;=Summary!$B$25,I5923&gt;=Summary!$B$26,I5923&lt;=Summary!$B$27,J5923&gt;=Summary!$B$28,J5923&lt;=Summary!$B$29,F5923*J5923&gt;1),"Yes","No")</f>
        <v>No</v>
      </c>
    </row>
    <row r="5924" customFormat="false" ht="15" hidden="false" customHeight="false" outlineLevel="0" collapsed="false">
      <c r="A5924" s="6" t="s">
        <v>153</v>
      </c>
      <c r="B5924" s="45" t="n">
        <v>43393</v>
      </c>
      <c r="C5924" s="6" t="s">
        <v>189</v>
      </c>
      <c r="D5924" s="6" t="s">
        <v>181</v>
      </c>
      <c r="E5924" s="6" t="s">
        <v>187</v>
      </c>
      <c r="F5924" s="34" t="n">
        <v>0.192925527691841</v>
      </c>
      <c r="G5924" s="34" t="n">
        <v>0.23289742232973</v>
      </c>
      <c r="H5924" s="34" t="n">
        <v>-0.039971894637889</v>
      </c>
      <c r="I5924" s="34" t="n">
        <v>-0.171628755003127</v>
      </c>
      <c r="J5924" s="35" t="n">
        <v>4.3</v>
      </c>
      <c r="K5924" s="6" t="n">
        <v>0</v>
      </c>
      <c r="L5924" s="35" t="n">
        <v>-1</v>
      </c>
      <c r="M5924" s="6" t="str">
        <f aca="false">IF(I5924&lt;=0,"Below 0%",IF(I5924&lt;=0.05,"0-5%",IF(I5924&lt;=0.1,"5-10%",IF(I5924&lt;=0.2,"10-20%",IF(I5924&lt;=0.4,"20-40%","Above 40%")))))</f>
        <v>Below 0%</v>
      </c>
      <c r="N5924" s="6" t="str">
        <f aca="false">IF(AND(H5924&gt;=Summary!$B$25,I5924&gt;=Summary!$B$26,I5924&lt;=Summary!$B$27,J5924&gt;=Summary!$B$28,J5924&lt;=Summary!$B$29,F5924*J5924&gt;1),"Yes","No")</f>
        <v>No</v>
      </c>
    </row>
    <row r="5925" customFormat="false" ht="15" hidden="false" customHeight="false" outlineLevel="0" collapsed="false">
      <c r="A5925" s="6" t="s">
        <v>153</v>
      </c>
      <c r="B5925" s="45" t="n">
        <v>43393</v>
      </c>
      <c r="C5925" s="6" t="s">
        <v>189</v>
      </c>
      <c r="D5925" s="6" t="s">
        <v>181</v>
      </c>
      <c r="E5925" s="6" t="s">
        <v>174</v>
      </c>
      <c r="F5925" s="34" t="n">
        <v>0.207028180360794</v>
      </c>
      <c r="G5925" s="34" t="n">
        <v>0.253533902789327</v>
      </c>
      <c r="H5925" s="34" t="n">
        <v>-0.0465057224285324</v>
      </c>
      <c r="I5925" s="34" t="n">
        <v>-0.183429994635377</v>
      </c>
      <c r="J5925" s="35" t="n">
        <v>3.95</v>
      </c>
      <c r="K5925" s="6" t="n">
        <v>0</v>
      </c>
      <c r="L5925" s="35" t="n">
        <v>-1</v>
      </c>
      <c r="M5925" s="6" t="str">
        <f aca="false">IF(I5925&lt;=0,"Below 0%",IF(I5925&lt;=0.05,"0-5%",IF(I5925&lt;=0.1,"5-10%",IF(I5925&lt;=0.2,"10-20%",IF(I5925&lt;=0.4,"20-40%","Above 40%")))))</f>
        <v>Below 0%</v>
      </c>
      <c r="N5925" s="6" t="str">
        <f aca="false">IF(AND(H5925&gt;=Summary!$B$25,I5925&gt;=Summary!$B$26,I5925&lt;=Summary!$B$27,J5925&gt;=Summary!$B$28,J5925&lt;=Summary!$B$29,F5925*J5925&gt;1),"Yes","No")</f>
        <v>No</v>
      </c>
    </row>
    <row r="5926" customFormat="false" ht="15" hidden="false" customHeight="false" outlineLevel="0" collapsed="false">
      <c r="A5926" s="6" t="s">
        <v>153</v>
      </c>
      <c r="B5926" s="45" t="n">
        <v>43393</v>
      </c>
      <c r="C5926" s="6" t="s">
        <v>189</v>
      </c>
      <c r="D5926" s="6" t="s">
        <v>181</v>
      </c>
      <c r="E5926" s="6" t="s">
        <v>177</v>
      </c>
      <c r="F5926" s="34" t="n">
        <v>0.600046277046204</v>
      </c>
      <c r="G5926" s="34" t="n">
        <v>0.513568674880944</v>
      </c>
      <c r="H5926" s="34" t="n">
        <v>0.0864776021652601</v>
      </c>
      <c r="I5926" s="34" t="n">
        <v>0.168385663680339</v>
      </c>
      <c r="J5926" s="35" t="n">
        <v>1.95</v>
      </c>
      <c r="K5926" s="6" t="n">
        <v>1</v>
      </c>
      <c r="L5926" s="35" t="n">
        <v>0.95</v>
      </c>
      <c r="M5926" s="6" t="str">
        <f aca="false">IF(I5926&lt;=0,"Below 0%",IF(I5926&lt;=0.05,"0-5%",IF(I5926&lt;=0.1,"5-10%",IF(I5926&lt;=0.2,"10-20%",IF(I5926&lt;=0.4,"20-40%","Above 40%")))))</f>
        <v>10-20%</v>
      </c>
      <c r="N5926" s="6" t="str">
        <f aca="false">IF(AND(H5926&gt;=Summary!$B$25,I5926&gt;=Summary!$B$26,I5926&lt;=Summary!$B$27,J5926&gt;=Summary!$B$28,J5926&lt;=Summary!$B$29,F5926*J5926&gt;1),"Yes","No")</f>
        <v>Yes</v>
      </c>
    </row>
    <row r="5927" customFormat="false" ht="15" hidden="false" customHeight="false" outlineLevel="0" collapsed="false">
      <c r="A5927" s="6" t="s">
        <v>153</v>
      </c>
      <c r="B5927" s="45" t="n">
        <v>43393</v>
      </c>
      <c r="C5927" s="6" t="s">
        <v>203</v>
      </c>
      <c r="D5927" s="6" t="s">
        <v>198</v>
      </c>
      <c r="E5927" s="6" t="s">
        <v>187</v>
      </c>
      <c r="F5927" s="34" t="n">
        <v>0.581240952014923</v>
      </c>
      <c r="G5927" s="34" t="n">
        <v>0.553319919517103</v>
      </c>
      <c r="H5927" s="34" t="n">
        <v>0.0279210324978205</v>
      </c>
      <c r="I5927" s="34" t="n">
        <v>0.0504609205506066</v>
      </c>
      <c r="J5927" s="35" t="n">
        <v>1.8</v>
      </c>
      <c r="K5927" s="6" t="n">
        <v>0</v>
      </c>
      <c r="L5927" s="35" t="n">
        <v>-1</v>
      </c>
      <c r="M5927" s="6" t="str">
        <f aca="false">IF(I5927&lt;=0,"Below 0%",IF(I5927&lt;=0.05,"0-5%",IF(I5927&lt;=0.1,"5-10%",IF(I5927&lt;=0.2,"10-20%",IF(I5927&lt;=0.4,"20-40%","Above 40%")))))</f>
        <v>5-10%</v>
      </c>
      <c r="N5927" s="6" t="str">
        <f aca="false">IF(AND(H5927&gt;=Summary!$B$25,I5927&gt;=Summary!$B$26,I5927&lt;=Summary!$B$27,J5927&gt;=Summary!$B$28,J5927&lt;=Summary!$B$29,F5927*J5927&gt;1),"Yes","No")</f>
        <v>No</v>
      </c>
    </row>
    <row r="5928" customFormat="false" ht="15" hidden="false" customHeight="false" outlineLevel="0" collapsed="false">
      <c r="A5928" s="6" t="s">
        <v>153</v>
      </c>
      <c r="B5928" s="45" t="n">
        <v>43393</v>
      </c>
      <c r="C5928" s="6" t="s">
        <v>203</v>
      </c>
      <c r="D5928" s="6" t="s">
        <v>198</v>
      </c>
      <c r="E5928" s="6" t="s">
        <v>174</v>
      </c>
      <c r="F5928" s="34" t="n">
        <v>0.178602457046509</v>
      </c>
      <c r="G5928" s="34" t="n">
        <v>0.265593561368209</v>
      </c>
      <c r="H5928" s="34" t="n">
        <v>-0.0869911043217004</v>
      </c>
      <c r="I5928" s="34" t="n">
        <v>-0.327534688241554</v>
      </c>
      <c r="J5928" s="35" t="n">
        <v>3.75</v>
      </c>
      <c r="K5928" s="6" t="n">
        <v>0</v>
      </c>
      <c r="L5928" s="35" t="n">
        <v>-1</v>
      </c>
      <c r="M5928" s="6" t="str">
        <f aca="false">IF(I5928&lt;=0,"Below 0%",IF(I5928&lt;=0.05,"0-5%",IF(I5928&lt;=0.1,"5-10%",IF(I5928&lt;=0.2,"10-20%",IF(I5928&lt;=0.4,"20-40%","Above 40%")))))</f>
        <v>Below 0%</v>
      </c>
      <c r="N5928" s="6" t="str">
        <f aca="false">IF(AND(H5928&gt;=Summary!$B$25,I5928&gt;=Summary!$B$26,I5928&lt;=Summary!$B$27,J5928&gt;=Summary!$B$28,J5928&lt;=Summary!$B$29,F5928*J5928&gt;1),"Yes","No")</f>
        <v>No</v>
      </c>
    </row>
    <row r="5929" customFormat="false" ht="15" hidden="false" customHeight="false" outlineLevel="0" collapsed="false">
      <c r="A5929" s="6" t="s">
        <v>153</v>
      </c>
      <c r="B5929" s="45" t="n">
        <v>43393</v>
      </c>
      <c r="C5929" s="6" t="s">
        <v>203</v>
      </c>
      <c r="D5929" s="6" t="s">
        <v>198</v>
      </c>
      <c r="E5929" s="6" t="s">
        <v>177</v>
      </c>
      <c r="F5929" s="34" t="n">
        <v>0.240156546235085</v>
      </c>
      <c r="G5929" s="34" t="n">
        <v>0.181086519114688</v>
      </c>
      <c r="H5929" s="34" t="n">
        <v>0.0590700271203964</v>
      </c>
      <c r="I5929" s="34" t="n">
        <v>0.326197816431523</v>
      </c>
      <c r="J5929" s="35" t="n">
        <v>5.5</v>
      </c>
      <c r="K5929" s="6" t="n">
        <v>1</v>
      </c>
      <c r="L5929" s="35" t="n">
        <v>4.5</v>
      </c>
      <c r="M5929" s="6" t="str">
        <f aca="false">IF(I5929&lt;=0,"Below 0%",IF(I5929&lt;=0.05,"0-5%",IF(I5929&lt;=0.1,"5-10%",IF(I5929&lt;=0.2,"10-20%",IF(I5929&lt;=0.4,"20-40%","Above 40%")))))</f>
        <v>20-40%</v>
      </c>
      <c r="N5929" s="6" t="str">
        <f aca="false">IF(AND(H5929&gt;=Summary!$B$25,I5929&gt;=Summary!$B$26,I5929&lt;=Summary!$B$27,J5929&gt;=Summary!$B$28,J5929&lt;=Summary!$B$29,F5929*J5929&gt;1),"Yes","No")</f>
        <v>No</v>
      </c>
    </row>
    <row r="5930" customFormat="false" ht="15" hidden="false" customHeight="false" outlineLevel="0" collapsed="false">
      <c r="A5930" s="6" t="s">
        <v>153</v>
      </c>
      <c r="B5930" s="45" t="n">
        <v>43394</v>
      </c>
      <c r="C5930" s="6" t="s">
        <v>173</v>
      </c>
      <c r="D5930" s="6" t="s">
        <v>180</v>
      </c>
      <c r="E5930" s="6" t="s">
        <v>187</v>
      </c>
      <c r="F5930" s="34" t="n">
        <v>0.560718357563019</v>
      </c>
      <c r="G5930" s="34" t="n">
        <v>0.520056222294302</v>
      </c>
      <c r="H5930" s="34" t="n">
        <v>0.0406621352687167</v>
      </c>
      <c r="I5930" s="34" t="n">
        <v>0.0781879603119251</v>
      </c>
      <c r="J5930" s="35" t="n">
        <v>1.93</v>
      </c>
      <c r="K5930" s="6" t="n">
        <v>1</v>
      </c>
      <c r="L5930" s="35" t="n">
        <v>0.93</v>
      </c>
      <c r="M5930" s="6" t="str">
        <f aca="false">IF(I5930&lt;=0,"Below 0%",IF(I5930&lt;=0.05,"0-5%",IF(I5930&lt;=0.1,"5-10%",IF(I5930&lt;=0.2,"10-20%",IF(I5930&lt;=0.4,"20-40%","Above 40%")))))</f>
        <v>5-10%</v>
      </c>
      <c r="N5930" s="6" t="str">
        <f aca="false">IF(AND(H5930&gt;=Summary!$B$25,I5930&gt;=Summary!$B$26,I5930&lt;=Summary!$B$27,J5930&gt;=Summary!$B$28,J5930&lt;=Summary!$B$29,F5930*J5930&gt;1),"Yes","No")</f>
        <v>No</v>
      </c>
    </row>
    <row r="5931" customFormat="false" ht="15" hidden="false" customHeight="false" outlineLevel="0" collapsed="false">
      <c r="A5931" s="6" t="s">
        <v>153</v>
      </c>
      <c r="B5931" s="45" t="n">
        <v>43394</v>
      </c>
      <c r="C5931" s="6" t="s">
        <v>173</v>
      </c>
      <c r="D5931" s="6" t="s">
        <v>180</v>
      </c>
      <c r="E5931" s="6" t="s">
        <v>174</v>
      </c>
      <c r="F5931" s="34" t="n">
        <v>0.230787113308907</v>
      </c>
      <c r="G5931" s="34" t="n">
        <v>0.271272570007568</v>
      </c>
      <c r="H5931" s="34" t="n">
        <v>-0.0404854566986618</v>
      </c>
      <c r="I5931" s="34" t="n">
        <v>-0.149242721803875</v>
      </c>
      <c r="J5931" s="35" t="n">
        <v>3.7</v>
      </c>
      <c r="K5931" s="6" t="n">
        <v>0</v>
      </c>
      <c r="L5931" s="35" t="n">
        <v>-1</v>
      </c>
      <c r="M5931" s="6" t="str">
        <f aca="false">IF(I5931&lt;=0,"Below 0%",IF(I5931&lt;=0.05,"0-5%",IF(I5931&lt;=0.1,"5-10%",IF(I5931&lt;=0.2,"10-20%",IF(I5931&lt;=0.4,"20-40%","Above 40%")))))</f>
        <v>Below 0%</v>
      </c>
      <c r="N5931" s="6" t="str">
        <f aca="false">IF(AND(H5931&gt;=Summary!$B$25,I5931&gt;=Summary!$B$26,I5931&lt;=Summary!$B$27,J5931&gt;=Summary!$B$28,J5931&lt;=Summary!$B$29,F5931*J5931&gt;1),"Yes","No")</f>
        <v>No</v>
      </c>
    </row>
    <row r="5932" customFormat="false" ht="15" hidden="false" customHeight="false" outlineLevel="0" collapsed="false">
      <c r="A5932" s="6" t="s">
        <v>153</v>
      </c>
      <c r="B5932" s="45" t="n">
        <v>43394</v>
      </c>
      <c r="C5932" s="6" t="s">
        <v>173</v>
      </c>
      <c r="D5932" s="6" t="s">
        <v>180</v>
      </c>
      <c r="E5932" s="6" t="s">
        <v>177</v>
      </c>
      <c r="F5932" s="34" t="n">
        <v>0.208494544029236</v>
      </c>
      <c r="G5932" s="34" t="n">
        <v>0.20867120769813</v>
      </c>
      <c r="H5932" s="34" t="n">
        <v>-0.000176663668893712</v>
      </c>
      <c r="I5932" s="34" t="n">
        <v>-0.000846612576993699</v>
      </c>
      <c r="J5932" s="35" t="n">
        <v>4.81</v>
      </c>
      <c r="K5932" s="6" t="n">
        <v>0</v>
      </c>
      <c r="L5932" s="35" t="n">
        <v>-1</v>
      </c>
      <c r="M5932" s="6" t="str">
        <f aca="false">IF(I5932&lt;=0,"Below 0%",IF(I5932&lt;=0.05,"0-5%",IF(I5932&lt;=0.1,"5-10%",IF(I5932&lt;=0.2,"10-20%",IF(I5932&lt;=0.4,"20-40%","Above 40%")))))</f>
        <v>Below 0%</v>
      </c>
      <c r="N5932" s="6" t="str">
        <f aca="false">IF(AND(H5932&gt;=Summary!$B$25,I5932&gt;=Summary!$B$26,I5932&lt;=Summary!$B$27,J5932&gt;=Summary!$B$28,J5932&lt;=Summary!$B$29,F5932*J5932&gt;1),"Yes","No")</f>
        <v>No</v>
      </c>
    </row>
    <row r="5933" customFormat="false" ht="15" hidden="false" customHeight="false" outlineLevel="0" collapsed="false">
      <c r="A5933" s="6" t="s">
        <v>153</v>
      </c>
      <c r="B5933" s="45" t="n">
        <v>43395</v>
      </c>
      <c r="C5933" s="6" t="s">
        <v>185</v>
      </c>
      <c r="D5933" s="6" t="s">
        <v>195</v>
      </c>
      <c r="E5933" s="6" t="s">
        <v>187</v>
      </c>
      <c r="F5933" s="34" t="n">
        <v>0.584533452987671</v>
      </c>
      <c r="G5933" s="34" t="n">
        <v>0.638281988752302</v>
      </c>
      <c r="H5933" s="34" t="n">
        <v>-0.0537485357646309</v>
      </c>
      <c r="I5933" s="34" t="n">
        <v>-0.0842081348240724</v>
      </c>
      <c r="J5933" s="35" t="n">
        <v>1.58</v>
      </c>
      <c r="K5933" s="6" t="n">
        <v>1</v>
      </c>
      <c r="L5933" s="35" t="n">
        <v>0.58</v>
      </c>
      <c r="M5933" s="6" t="str">
        <f aca="false">IF(I5933&lt;=0,"Below 0%",IF(I5933&lt;=0.05,"0-5%",IF(I5933&lt;=0.1,"5-10%",IF(I5933&lt;=0.2,"10-20%",IF(I5933&lt;=0.4,"20-40%","Above 40%")))))</f>
        <v>Below 0%</v>
      </c>
      <c r="N5933" s="6" t="str">
        <f aca="false">IF(AND(H5933&gt;=Summary!$B$25,I5933&gt;=Summary!$B$26,I5933&lt;=Summary!$B$27,J5933&gt;=Summary!$B$28,J5933&lt;=Summary!$B$29,F5933*J5933&gt;1),"Yes","No")</f>
        <v>No</v>
      </c>
    </row>
    <row r="5934" customFormat="false" ht="15" hidden="false" customHeight="false" outlineLevel="0" collapsed="false">
      <c r="A5934" s="6" t="s">
        <v>153</v>
      </c>
      <c r="B5934" s="45" t="n">
        <v>43395</v>
      </c>
      <c r="C5934" s="6" t="s">
        <v>185</v>
      </c>
      <c r="D5934" s="6" t="s">
        <v>195</v>
      </c>
      <c r="E5934" s="6" t="s">
        <v>174</v>
      </c>
      <c r="F5934" s="34" t="n">
        <v>0.280610471963882</v>
      </c>
      <c r="G5934" s="34" t="n">
        <v>0.212312745732345</v>
      </c>
      <c r="H5934" s="34" t="n">
        <v>0.0682977262315379</v>
      </c>
      <c r="I5934" s="34" t="n">
        <v>0.321684531919899</v>
      </c>
      <c r="J5934" s="35" t="n">
        <v>4.75</v>
      </c>
      <c r="K5934" s="6" t="n">
        <v>0</v>
      </c>
      <c r="L5934" s="35" t="n">
        <v>-1</v>
      </c>
      <c r="M5934" s="6" t="str">
        <f aca="false">IF(I5934&lt;=0,"Below 0%",IF(I5934&lt;=0.05,"0-5%",IF(I5934&lt;=0.1,"5-10%",IF(I5934&lt;=0.2,"10-20%",IF(I5934&lt;=0.4,"20-40%","Above 40%")))))</f>
        <v>20-40%</v>
      </c>
      <c r="N5934" s="6" t="str">
        <f aca="false">IF(AND(H5934&gt;=Summary!$B$25,I5934&gt;=Summary!$B$26,I5934&lt;=Summary!$B$27,J5934&gt;=Summary!$B$28,J5934&lt;=Summary!$B$29,F5934*J5934&gt;1),"Yes","No")</f>
        <v>Yes</v>
      </c>
    </row>
    <row r="5935" customFormat="false" ht="15" hidden="false" customHeight="false" outlineLevel="0" collapsed="false">
      <c r="A5935" s="6" t="s">
        <v>153</v>
      </c>
      <c r="B5935" s="45" t="n">
        <v>43395</v>
      </c>
      <c r="C5935" s="6" t="s">
        <v>185</v>
      </c>
      <c r="D5935" s="6" t="s">
        <v>195</v>
      </c>
      <c r="E5935" s="6" t="s">
        <v>177</v>
      </c>
      <c r="F5935" s="34" t="n">
        <v>0.134856045246124</v>
      </c>
      <c r="G5935" s="34" t="n">
        <v>0.149405265515354</v>
      </c>
      <c r="H5935" s="34" t="n">
        <v>-0.0145492202692293</v>
      </c>
      <c r="I5935" s="34" t="n">
        <v>-0.0973809070185293</v>
      </c>
      <c r="J5935" s="35" t="n">
        <v>6.75</v>
      </c>
      <c r="K5935" s="6" t="n">
        <v>0</v>
      </c>
      <c r="L5935" s="35" t="n">
        <v>-1</v>
      </c>
      <c r="M5935" s="6" t="str">
        <f aca="false">IF(I5935&lt;=0,"Below 0%",IF(I5935&lt;=0.05,"0-5%",IF(I5935&lt;=0.1,"5-10%",IF(I5935&lt;=0.2,"10-20%",IF(I5935&lt;=0.4,"20-40%","Above 40%")))))</f>
        <v>Below 0%</v>
      </c>
      <c r="N5935" s="6" t="str">
        <f aca="false">IF(AND(H5935&gt;=Summary!$B$25,I5935&gt;=Summary!$B$26,I5935&lt;=Summary!$B$27,J5935&gt;=Summary!$B$28,J5935&lt;=Summary!$B$29,F5935*J5935&gt;1),"Yes","No")</f>
        <v>No</v>
      </c>
    </row>
    <row r="5936" customFormat="false" ht="15" hidden="false" customHeight="false" outlineLevel="0" collapsed="false">
      <c r="A5936" s="6" t="s">
        <v>153</v>
      </c>
      <c r="B5936" s="45" t="n">
        <v>43400</v>
      </c>
      <c r="C5936" s="6" t="s">
        <v>201</v>
      </c>
      <c r="D5936" s="6" t="s">
        <v>203</v>
      </c>
      <c r="E5936" s="6" t="s">
        <v>187</v>
      </c>
      <c r="F5936" s="34" t="n">
        <v>0.356134384870529</v>
      </c>
      <c r="G5936" s="34" t="n">
        <v>0.303540399652476</v>
      </c>
      <c r="H5936" s="34" t="n">
        <v>0.052593985218053</v>
      </c>
      <c r="I5936" s="34" t="n">
        <v>0.173268485111926</v>
      </c>
      <c r="J5936" s="35" t="n">
        <v>3.3</v>
      </c>
      <c r="K5936" s="6" t="n">
        <v>1</v>
      </c>
      <c r="L5936" s="35" t="n">
        <v>2.3</v>
      </c>
      <c r="M5936" s="6" t="str">
        <f aca="false">IF(I5936&lt;=0,"Below 0%",IF(I5936&lt;=0.05,"0-5%",IF(I5936&lt;=0.1,"5-10%",IF(I5936&lt;=0.2,"10-20%",IF(I5936&lt;=0.4,"20-40%","Above 40%")))))</f>
        <v>10-20%</v>
      </c>
      <c r="N5936" s="6" t="str">
        <f aca="false">IF(AND(H5936&gt;=Summary!$B$25,I5936&gt;=Summary!$B$26,I5936&lt;=Summary!$B$27,J5936&gt;=Summary!$B$28,J5936&lt;=Summary!$B$29,F5936*J5936&gt;1),"Yes","No")</f>
        <v>Yes</v>
      </c>
    </row>
    <row r="5937" customFormat="false" ht="15" hidden="false" customHeight="false" outlineLevel="0" collapsed="false">
      <c r="A5937" s="6" t="s">
        <v>153</v>
      </c>
      <c r="B5937" s="45" t="n">
        <v>43400</v>
      </c>
      <c r="C5937" s="6" t="s">
        <v>201</v>
      </c>
      <c r="D5937" s="6" t="s">
        <v>203</v>
      </c>
      <c r="E5937" s="6" t="s">
        <v>174</v>
      </c>
      <c r="F5937" s="34" t="n">
        <v>0.364386230707169</v>
      </c>
      <c r="G5937" s="34" t="n">
        <v>0.308210251954822</v>
      </c>
      <c r="H5937" s="34" t="n">
        <v>0.0561759787523466</v>
      </c>
      <c r="I5937" s="34" t="n">
        <v>0.182265120631292</v>
      </c>
      <c r="J5937" s="35" t="n">
        <v>3.25</v>
      </c>
      <c r="K5937" s="6" t="n">
        <v>0</v>
      </c>
      <c r="L5937" s="35" t="n">
        <v>-1</v>
      </c>
      <c r="M5937" s="6" t="str">
        <f aca="false">IF(I5937&lt;=0,"Below 0%",IF(I5937&lt;=0.05,"0-5%",IF(I5937&lt;=0.1,"5-10%",IF(I5937&lt;=0.2,"10-20%",IF(I5937&lt;=0.4,"20-40%","Above 40%")))))</f>
        <v>10-20%</v>
      </c>
      <c r="N5937" s="6" t="str">
        <f aca="false">IF(AND(H5937&gt;=Summary!$B$25,I5937&gt;=Summary!$B$26,I5937&lt;=Summary!$B$27,J5937&gt;=Summary!$B$28,J5937&lt;=Summary!$B$29,F5937*J5937&gt;1),"Yes","No")</f>
        <v>Yes</v>
      </c>
    </row>
    <row r="5938" customFormat="false" ht="15" hidden="false" customHeight="false" outlineLevel="0" collapsed="false">
      <c r="A5938" s="6" t="s">
        <v>153</v>
      </c>
      <c r="B5938" s="45" t="n">
        <v>43400</v>
      </c>
      <c r="C5938" s="6" t="s">
        <v>201</v>
      </c>
      <c r="D5938" s="6" t="s">
        <v>203</v>
      </c>
      <c r="E5938" s="6" t="s">
        <v>177</v>
      </c>
      <c r="F5938" s="34" t="n">
        <v>0.279479384422302</v>
      </c>
      <c r="G5938" s="34" t="n">
        <v>0.388249348392702</v>
      </c>
      <c r="H5938" s="34" t="n">
        <v>-0.1087699639704</v>
      </c>
      <c r="I5938" s="34" t="n">
        <v>-0.280154916990053</v>
      </c>
      <c r="J5938" s="35" t="n">
        <v>2.58</v>
      </c>
      <c r="K5938" s="6" t="n">
        <v>0</v>
      </c>
      <c r="L5938" s="35" t="n">
        <v>-1</v>
      </c>
      <c r="M5938" s="6" t="str">
        <f aca="false">IF(I5938&lt;=0,"Below 0%",IF(I5938&lt;=0.05,"0-5%",IF(I5938&lt;=0.1,"5-10%",IF(I5938&lt;=0.2,"10-20%",IF(I5938&lt;=0.4,"20-40%","Above 40%")))))</f>
        <v>Below 0%</v>
      </c>
      <c r="N5938" s="6" t="str">
        <f aca="false">IF(AND(H5938&gt;=Summary!$B$25,I5938&gt;=Summary!$B$26,I5938&lt;=Summary!$B$27,J5938&gt;=Summary!$B$28,J5938&lt;=Summary!$B$29,F5938*J5938&gt;1),"Yes","No")</f>
        <v>No</v>
      </c>
    </row>
    <row r="5939" customFormat="false" ht="15" hidden="false" customHeight="false" outlineLevel="0" collapsed="false">
      <c r="A5939" s="6" t="s">
        <v>153</v>
      </c>
      <c r="B5939" s="45" t="n">
        <v>43400</v>
      </c>
      <c r="C5939" s="6" t="s">
        <v>184</v>
      </c>
      <c r="D5939" s="6" t="s">
        <v>199</v>
      </c>
      <c r="E5939" s="6" t="s">
        <v>187</v>
      </c>
      <c r="F5939" s="34" t="n">
        <v>0.364292442798615</v>
      </c>
      <c r="G5939" s="34" t="n">
        <v>0.339416380146346</v>
      </c>
      <c r="H5939" s="34" t="n">
        <v>0.0248760626522688</v>
      </c>
      <c r="I5939" s="34" t="n">
        <v>0.0732906957570609</v>
      </c>
      <c r="J5939" s="35" t="n">
        <v>2.95</v>
      </c>
      <c r="K5939" s="6" t="n">
        <v>0</v>
      </c>
      <c r="L5939" s="35" t="n">
        <v>-1</v>
      </c>
      <c r="M5939" s="6" t="str">
        <f aca="false">IF(I5939&lt;=0,"Below 0%",IF(I5939&lt;=0.05,"0-5%",IF(I5939&lt;=0.1,"5-10%",IF(I5939&lt;=0.2,"10-20%",IF(I5939&lt;=0.4,"20-40%","Above 40%")))))</f>
        <v>5-10%</v>
      </c>
      <c r="N5939" s="6" t="str">
        <f aca="false">IF(AND(H5939&gt;=Summary!$B$25,I5939&gt;=Summary!$B$26,I5939&lt;=Summary!$B$27,J5939&gt;=Summary!$B$28,J5939&lt;=Summary!$B$29,F5939*J5939&gt;1),"Yes","No")</f>
        <v>No</v>
      </c>
    </row>
    <row r="5940" customFormat="false" ht="15" hidden="false" customHeight="false" outlineLevel="0" collapsed="false">
      <c r="A5940" s="6" t="s">
        <v>153</v>
      </c>
      <c r="B5940" s="45" t="n">
        <v>43400</v>
      </c>
      <c r="C5940" s="6" t="s">
        <v>184</v>
      </c>
      <c r="D5940" s="6" t="s">
        <v>199</v>
      </c>
      <c r="E5940" s="6" t="s">
        <v>174</v>
      </c>
      <c r="F5940" s="34" t="n">
        <v>0.284368932247162</v>
      </c>
      <c r="G5940" s="34" t="n">
        <v>0.260072291280966</v>
      </c>
      <c r="H5940" s="34" t="n">
        <v>0.0242966409661957</v>
      </c>
      <c r="I5940" s="34" t="n">
        <v>0.0934226435523924</v>
      </c>
      <c r="J5940" s="35" t="n">
        <v>3.85</v>
      </c>
      <c r="K5940" s="6" t="n">
        <v>0</v>
      </c>
      <c r="L5940" s="35" t="n">
        <v>-1</v>
      </c>
      <c r="M5940" s="6" t="str">
        <f aca="false">IF(I5940&lt;=0,"Below 0%",IF(I5940&lt;=0.05,"0-5%",IF(I5940&lt;=0.1,"5-10%",IF(I5940&lt;=0.2,"10-20%",IF(I5940&lt;=0.4,"20-40%","Above 40%")))))</f>
        <v>5-10%</v>
      </c>
      <c r="N5940" s="6" t="str">
        <f aca="false">IF(AND(H5940&gt;=Summary!$B$25,I5940&gt;=Summary!$B$26,I5940&lt;=Summary!$B$27,J5940&gt;=Summary!$B$28,J5940&lt;=Summary!$B$29,F5940*J5940&gt;1),"Yes","No")</f>
        <v>No</v>
      </c>
    </row>
    <row r="5941" customFormat="false" ht="15" hidden="false" customHeight="false" outlineLevel="0" collapsed="false">
      <c r="A5941" s="6" t="s">
        <v>153</v>
      </c>
      <c r="B5941" s="45" t="n">
        <v>43400</v>
      </c>
      <c r="C5941" s="6" t="s">
        <v>184</v>
      </c>
      <c r="D5941" s="6" t="s">
        <v>199</v>
      </c>
      <c r="E5941" s="6" t="s">
        <v>177</v>
      </c>
      <c r="F5941" s="34" t="n">
        <v>0.351338595151901</v>
      </c>
      <c r="G5941" s="34" t="n">
        <v>0.400511328572688</v>
      </c>
      <c r="H5941" s="34" t="n">
        <v>-0.0491727334207868</v>
      </c>
      <c r="I5941" s="34" t="n">
        <v>-0.122774887781639</v>
      </c>
      <c r="J5941" s="35" t="n">
        <v>2.5</v>
      </c>
      <c r="K5941" s="6" t="n">
        <v>1</v>
      </c>
      <c r="L5941" s="35" t="n">
        <v>1.5</v>
      </c>
      <c r="M5941" s="6" t="str">
        <f aca="false">IF(I5941&lt;=0,"Below 0%",IF(I5941&lt;=0.05,"0-5%",IF(I5941&lt;=0.1,"5-10%",IF(I5941&lt;=0.2,"10-20%",IF(I5941&lt;=0.4,"20-40%","Above 40%")))))</f>
        <v>Below 0%</v>
      </c>
      <c r="N5941" s="6" t="str">
        <f aca="false">IF(AND(H5941&gt;=Summary!$B$25,I5941&gt;=Summary!$B$26,I5941&lt;=Summary!$B$27,J5941&gt;=Summary!$B$28,J5941&lt;=Summary!$B$29,F5941*J5941&gt;1),"Yes","No")</f>
        <v>No</v>
      </c>
    </row>
    <row r="5942" customFormat="false" ht="15" hidden="false" customHeight="false" outlineLevel="0" collapsed="false">
      <c r="A5942" s="6" t="s">
        <v>153</v>
      </c>
      <c r="B5942" s="45" t="n">
        <v>43400</v>
      </c>
      <c r="C5942" s="6" t="s">
        <v>195</v>
      </c>
      <c r="D5942" s="6" t="s">
        <v>189</v>
      </c>
      <c r="E5942" s="6" t="s">
        <v>187</v>
      </c>
      <c r="F5942" s="34" t="n">
        <v>0.457695126533508</v>
      </c>
      <c r="G5942" s="34" t="n">
        <v>0.452578253430402</v>
      </c>
      <c r="H5942" s="34" t="n">
        <v>0.00511687310310605</v>
      </c>
      <c r="I5942" s="34" t="n">
        <v>0.0113060516370853</v>
      </c>
      <c r="J5942" s="35" t="n">
        <v>2.22</v>
      </c>
      <c r="K5942" s="6" t="n">
        <v>0</v>
      </c>
      <c r="L5942" s="35" t="n">
        <v>-1</v>
      </c>
      <c r="M5942" s="6" t="str">
        <f aca="false">IF(I5942&lt;=0,"Below 0%",IF(I5942&lt;=0.05,"0-5%",IF(I5942&lt;=0.1,"5-10%",IF(I5942&lt;=0.2,"10-20%",IF(I5942&lt;=0.4,"20-40%","Above 40%")))))</f>
        <v>0-5%</v>
      </c>
      <c r="N5942" s="6" t="str">
        <f aca="false">IF(AND(H5942&gt;=Summary!$B$25,I5942&gt;=Summary!$B$26,I5942&lt;=Summary!$B$27,J5942&gt;=Summary!$B$28,J5942&lt;=Summary!$B$29,F5942*J5942&gt;1),"Yes","No")</f>
        <v>No</v>
      </c>
    </row>
    <row r="5943" customFormat="false" ht="15" hidden="false" customHeight="false" outlineLevel="0" collapsed="false">
      <c r="A5943" s="6" t="s">
        <v>153</v>
      </c>
      <c r="B5943" s="45" t="n">
        <v>43400</v>
      </c>
      <c r="C5943" s="6" t="s">
        <v>195</v>
      </c>
      <c r="D5943" s="6" t="s">
        <v>189</v>
      </c>
      <c r="E5943" s="6" t="s">
        <v>174</v>
      </c>
      <c r="F5943" s="34" t="n">
        <v>0.329612106084824</v>
      </c>
      <c r="G5943" s="34" t="n">
        <v>0.283020766933942</v>
      </c>
      <c r="H5943" s="34" t="n">
        <v>0.0465913391508819</v>
      </c>
      <c r="I5943" s="34" t="n">
        <v>0.164621627082781</v>
      </c>
      <c r="J5943" s="35" t="n">
        <v>3.55</v>
      </c>
      <c r="K5943" s="6" t="n">
        <v>1</v>
      </c>
      <c r="L5943" s="35" t="n">
        <v>2.55</v>
      </c>
      <c r="M5943" s="6" t="str">
        <f aca="false">IF(I5943&lt;=0,"Below 0%",IF(I5943&lt;=0.05,"0-5%",IF(I5943&lt;=0.1,"5-10%",IF(I5943&lt;=0.2,"10-20%",IF(I5943&lt;=0.4,"20-40%","Above 40%")))))</f>
        <v>10-20%</v>
      </c>
      <c r="N5943" s="6" t="str">
        <f aca="false">IF(AND(H5943&gt;=Summary!$B$25,I5943&gt;=Summary!$B$26,I5943&lt;=Summary!$B$27,J5943&gt;=Summary!$B$28,J5943&lt;=Summary!$B$29,F5943*J5943&gt;1),"Yes","No")</f>
        <v>Yes</v>
      </c>
    </row>
    <row r="5944" customFormat="false" ht="15" hidden="false" customHeight="false" outlineLevel="0" collapsed="false">
      <c r="A5944" s="6" t="s">
        <v>153</v>
      </c>
      <c r="B5944" s="45" t="n">
        <v>43400</v>
      </c>
      <c r="C5944" s="6" t="s">
        <v>195</v>
      </c>
      <c r="D5944" s="6" t="s">
        <v>189</v>
      </c>
      <c r="E5944" s="6" t="s">
        <v>177</v>
      </c>
      <c r="F5944" s="34" t="n">
        <v>0.212692752480507</v>
      </c>
      <c r="G5944" s="34" t="n">
        <v>0.264400979635656</v>
      </c>
      <c r="H5944" s="34" t="n">
        <v>-0.0517082271551492</v>
      </c>
      <c r="I5944" s="34" t="n">
        <v>-0.195567456771162</v>
      </c>
      <c r="J5944" s="35" t="n">
        <v>3.8</v>
      </c>
      <c r="K5944" s="6" t="n">
        <v>0</v>
      </c>
      <c r="L5944" s="35" t="n">
        <v>-1</v>
      </c>
      <c r="M5944" s="6" t="str">
        <f aca="false">IF(I5944&lt;=0,"Below 0%",IF(I5944&lt;=0.05,"0-5%",IF(I5944&lt;=0.1,"5-10%",IF(I5944&lt;=0.2,"10-20%",IF(I5944&lt;=0.4,"20-40%","Above 40%")))))</f>
        <v>Below 0%</v>
      </c>
      <c r="N5944" s="6" t="str">
        <f aca="false">IF(AND(H5944&gt;=Summary!$B$25,I5944&gt;=Summary!$B$26,I5944&lt;=Summary!$B$27,J5944&gt;=Summary!$B$28,J5944&lt;=Summary!$B$29,F5944*J5944&gt;1),"Yes","No")</f>
        <v>No</v>
      </c>
    </row>
    <row r="5945" customFormat="false" ht="15" hidden="false" customHeight="false" outlineLevel="0" collapsed="false">
      <c r="A5945" s="6" t="s">
        <v>153</v>
      </c>
      <c r="B5945" s="45" t="n">
        <v>43400</v>
      </c>
      <c r="C5945" s="6" t="s">
        <v>183</v>
      </c>
      <c r="D5945" s="6" t="s">
        <v>193</v>
      </c>
      <c r="E5945" s="6" t="s">
        <v>187</v>
      </c>
      <c r="F5945" s="34" t="n">
        <v>0.855738282203674</v>
      </c>
      <c r="G5945" s="34" t="n">
        <v>0.880947387623055</v>
      </c>
      <c r="H5945" s="34" t="n">
        <v>-0.025209105419381</v>
      </c>
      <c r="I5945" s="34" t="n">
        <v>-0.0286159034847694</v>
      </c>
      <c r="J5945" s="35" t="n">
        <v>1.13</v>
      </c>
      <c r="K5945" s="6" t="n">
        <v>1</v>
      </c>
      <c r="L5945" s="35" t="n">
        <v>0.13</v>
      </c>
      <c r="M5945" s="6" t="str">
        <f aca="false">IF(I5945&lt;=0,"Below 0%",IF(I5945&lt;=0.05,"0-5%",IF(I5945&lt;=0.1,"5-10%",IF(I5945&lt;=0.2,"10-20%",IF(I5945&lt;=0.4,"20-40%","Above 40%")))))</f>
        <v>Below 0%</v>
      </c>
      <c r="N5945" s="6" t="str">
        <f aca="false">IF(AND(H5945&gt;=Summary!$B$25,I5945&gt;=Summary!$B$26,I5945&lt;=Summary!$B$27,J5945&gt;=Summary!$B$28,J5945&lt;=Summary!$B$29,F5945*J5945&gt;1),"Yes","No")</f>
        <v>No</v>
      </c>
    </row>
    <row r="5946" customFormat="false" ht="15" hidden="false" customHeight="false" outlineLevel="0" collapsed="false">
      <c r="A5946" s="6" t="s">
        <v>153</v>
      </c>
      <c r="B5946" s="45" t="n">
        <v>43400</v>
      </c>
      <c r="C5946" s="6" t="s">
        <v>183</v>
      </c>
      <c r="D5946" s="6" t="s">
        <v>193</v>
      </c>
      <c r="E5946" s="6" t="s">
        <v>174</v>
      </c>
      <c r="F5946" s="34" t="n">
        <v>0.107846446335316</v>
      </c>
      <c r="G5946" s="34" t="n">
        <v>0.0869406592152011</v>
      </c>
      <c r="H5946" s="34" t="n">
        <v>0.0209057871201146</v>
      </c>
      <c r="I5946" s="34" t="n">
        <v>0.24046041643608</v>
      </c>
      <c r="J5946" s="35" t="n">
        <v>11.45</v>
      </c>
      <c r="K5946" s="6" t="n">
        <v>0</v>
      </c>
      <c r="L5946" s="35" t="n">
        <v>-1</v>
      </c>
      <c r="M5946" s="6" t="str">
        <f aca="false">IF(I5946&lt;=0,"Below 0%",IF(I5946&lt;=0.05,"0-5%",IF(I5946&lt;=0.1,"5-10%",IF(I5946&lt;=0.2,"10-20%",IF(I5946&lt;=0.4,"20-40%","Above 40%")))))</f>
        <v>20-40%</v>
      </c>
      <c r="N5946" s="6" t="str">
        <f aca="false">IF(AND(H5946&gt;=Summary!$B$25,I5946&gt;=Summary!$B$26,I5946&lt;=Summary!$B$27,J5946&gt;=Summary!$B$28,J5946&lt;=Summary!$B$29,F5946*J5946&gt;1),"Yes","No")</f>
        <v>No</v>
      </c>
    </row>
    <row r="5947" customFormat="false" ht="15" hidden="false" customHeight="false" outlineLevel="0" collapsed="false">
      <c r="A5947" s="6" t="s">
        <v>153</v>
      </c>
      <c r="B5947" s="45" t="n">
        <v>43400</v>
      </c>
      <c r="C5947" s="6" t="s">
        <v>183</v>
      </c>
      <c r="D5947" s="6" t="s">
        <v>193</v>
      </c>
      <c r="E5947" s="6" t="s">
        <v>177</v>
      </c>
      <c r="F5947" s="34" t="n">
        <v>0.0364152938127518</v>
      </c>
      <c r="G5947" s="34" t="n">
        <v>0.0321119531617436</v>
      </c>
      <c r="H5947" s="34" t="n">
        <v>0.00430334065100815</v>
      </c>
      <c r="I5947" s="34" t="n">
        <v>0.134010554553714</v>
      </c>
      <c r="J5947" s="35" t="n">
        <v>31</v>
      </c>
      <c r="K5947" s="6" t="n">
        <v>0</v>
      </c>
      <c r="L5947" s="35" t="n">
        <v>-1</v>
      </c>
      <c r="M5947" s="6" t="str">
        <f aca="false">IF(I5947&lt;=0,"Below 0%",IF(I5947&lt;=0.05,"0-5%",IF(I5947&lt;=0.1,"5-10%",IF(I5947&lt;=0.2,"10-20%",IF(I5947&lt;=0.4,"20-40%","Above 40%")))))</f>
        <v>10-20%</v>
      </c>
      <c r="N5947" s="6" t="str">
        <f aca="false">IF(AND(H5947&gt;=Summary!$B$25,I5947&gt;=Summary!$B$26,I5947&lt;=Summary!$B$27,J5947&gt;=Summary!$B$28,J5947&lt;=Summary!$B$29,F5947*J5947&gt;1),"Yes","No")</f>
        <v>No</v>
      </c>
    </row>
    <row r="5948" customFormat="false" ht="15" hidden="false" customHeight="false" outlineLevel="0" collapsed="false">
      <c r="A5948" s="6" t="s">
        <v>153</v>
      </c>
      <c r="B5948" s="45" t="n">
        <v>43400</v>
      </c>
      <c r="C5948" s="6" t="s">
        <v>179</v>
      </c>
      <c r="D5948" s="6" t="s">
        <v>188</v>
      </c>
      <c r="E5948" s="6" t="s">
        <v>187</v>
      </c>
      <c r="F5948" s="34" t="n">
        <v>0.455851078033447</v>
      </c>
      <c r="G5948" s="34" t="n">
        <v>0.456283969670536</v>
      </c>
      <c r="H5948" s="34" t="n">
        <v>-0.000432891637088873</v>
      </c>
      <c r="I5948" s="34" t="n">
        <v>-0.0009487329511082</v>
      </c>
      <c r="J5948" s="35" t="n">
        <v>2.19</v>
      </c>
      <c r="K5948" s="6" t="n">
        <v>0</v>
      </c>
      <c r="L5948" s="35" t="n">
        <v>-1</v>
      </c>
      <c r="M5948" s="6" t="str">
        <f aca="false">IF(I5948&lt;=0,"Below 0%",IF(I5948&lt;=0.05,"0-5%",IF(I5948&lt;=0.1,"5-10%",IF(I5948&lt;=0.2,"10-20%",IF(I5948&lt;=0.4,"20-40%","Above 40%")))))</f>
        <v>Below 0%</v>
      </c>
      <c r="N5948" s="6" t="str">
        <f aca="false">IF(AND(H5948&gt;=Summary!$B$25,I5948&gt;=Summary!$B$26,I5948&lt;=Summary!$B$27,J5948&gt;=Summary!$B$28,J5948&lt;=Summary!$B$29,F5948*J5948&gt;1),"Yes","No")</f>
        <v>No</v>
      </c>
    </row>
    <row r="5949" customFormat="false" ht="15" hidden="false" customHeight="false" outlineLevel="0" collapsed="false">
      <c r="A5949" s="6" t="s">
        <v>153</v>
      </c>
      <c r="B5949" s="45" t="n">
        <v>43400</v>
      </c>
      <c r="C5949" s="6" t="s">
        <v>179</v>
      </c>
      <c r="D5949" s="6" t="s">
        <v>188</v>
      </c>
      <c r="E5949" s="6" t="s">
        <v>174</v>
      </c>
      <c r="F5949" s="34" t="n">
        <v>0.2676140666008</v>
      </c>
      <c r="G5949" s="34" t="n">
        <v>0.293900556934845</v>
      </c>
      <c r="H5949" s="34" t="n">
        <v>-0.0262864903340458</v>
      </c>
      <c r="I5949" s="34" t="n">
        <v>-0.0894400834356813</v>
      </c>
      <c r="J5949" s="35" t="n">
        <v>3.4</v>
      </c>
      <c r="K5949" s="6" t="n">
        <v>1</v>
      </c>
      <c r="L5949" s="35" t="n">
        <v>2.4</v>
      </c>
      <c r="M5949" s="6" t="str">
        <f aca="false">IF(I5949&lt;=0,"Below 0%",IF(I5949&lt;=0.05,"0-5%",IF(I5949&lt;=0.1,"5-10%",IF(I5949&lt;=0.2,"10-20%",IF(I5949&lt;=0.4,"20-40%","Above 40%")))))</f>
        <v>Below 0%</v>
      </c>
      <c r="N5949" s="6" t="str">
        <f aca="false">IF(AND(H5949&gt;=Summary!$B$25,I5949&gt;=Summary!$B$26,I5949&lt;=Summary!$B$27,J5949&gt;=Summary!$B$28,J5949&lt;=Summary!$B$29,F5949*J5949&gt;1),"Yes","No")</f>
        <v>No</v>
      </c>
    </row>
    <row r="5950" customFormat="false" ht="15" hidden="false" customHeight="false" outlineLevel="0" collapsed="false">
      <c r="A5950" s="6" t="s">
        <v>153</v>
      </c>
      <c r="B5950" s="45" t="n">
        <v>43400</v>
      </c>
      <c r="C5950" s="6" t="s">
        <v>179</v>
      </c>
      <c r="D5950" s="6" t="s">
        <v>188</v>
      </c>
      <c r="E5950" s="6" t="s">
        <v>177</v>
      </c>
      <c r="F5950" s="34" t="n">
        <v>0.276534795761108</v>
      </c>
      <c r="G5950" s="34" t="n">
        <v>0.249815473394619</v>
      </c>
      <c r="H5950" s="34" t="n">
        <v>0.0267193223664899</v>
      </c>
      <c r="I5950" s="34" t="n">
        <v>0.106956234549503</v>
      </c>
      <c r="J5950" s="35" t="n">
        <v>4</v>
      </c>
      <c r="K5950" s="6" t="n">
        <v>0</v>
      </c>
      <c r="L5950" s="35" t="n">
        <v>-1</v>
      </c>
      <c r="M5950" s="6" t="str">
        <f aca="false">IF(I5950&lt;=0,"Below 0%",IF(I5950&lt;=0.05,"0-5%",IF(I5950&lt;=0.1,"5-10%",IF(I5950&lt;=0.2,"10-20%",IF(I5950&lt;=0.4,"20-40%","Above 40%")))))</f>
        <v>10-20%</v>
      </c>
      <c r="N5950" s="6" t="str">
        <f aca="false">IF(AND(H5950&gt;=Summary!$B$25,I5950&gt;=Summary!$B$26,I5950&lt;=Summary!$B$27,J5950&gt;=Summary!$B$28,J5950&lt;=Summary!$B$29,F5950*J5950&gt;1),"Yes","No")</f>
        <v>No</v>
      </c>
    </row>
    <row r="5951" customFormat="false" ht="15" hidden="false" customHeight="false" outlineLevel="0" collapsed="false">
      <c r="A5951" s="6" t="s">
        <v>153</v>
      </c>
      <c r="B5951" s="45" t="n">
        <v>43400</v>
      </c>
      <c r="C5951" s="6" t="s">
        <v>198</v>
      </c>
      <c r="D5951" s="6" t="s">
        <v>202</v>
      </c>
      <c r="E5951" s="6" t="s">
        <v>187</v>
      </c>
      <c r="F5951" s="34" t="n">
        <v>0.571040332317352</v>
      </c>
      <c r="G5951" s="34" t="n">
        <v>0.555260361317747</v>
      </c>
      <c r="H5951" s="34" t="n">
        <v>0.0157799709996052</v>
      </c>
      <c r="I5951" s="34" t="n">
        <v>0.0284190482500066</v>
      </c>
      <c r="J5951" s="35" t="n">
        <v>1.8</v>
      </c>
      <c r="K5951" s="6" t="n">
        <v>1</v>
      </c>
      <c r="L5951" s="35" t="n">
        <v>0.8</v>
      </c>
      <c r="M5951" s="6" t="str">
        <f aca="false">IF(I5951&lt;=0,"Below 0%",IF(I5951&lt;=0.05,"0-5%",IF(I5951&lt;=0.1,"5-10%",IF(I5951&lt;=0.2,"10-20%",IF(I5951&lt;=0.4,"20-40%","Above 40%")))))</f>
        <v>0-5%</v>
      </c>
      <c r="N5951" s="6" t="str">
        <f aca="false">IF(AND(H5951&gt;=Summary!$B$25,I5951&gt;=Summary!$B$26,I5951&lt;=Summary!$B$27,J5951&gt;=Summary!$B$28,J5951&lt;=Summary!$B$29,F5951*J5951&gt;1),"Yes","No")</f>
        <v>No</v>
      </c>
    </row>
    <row r="5952" customFormat="false" ht="15" hidden="false" customHeight="false" outlineLevel="0" collapsed="false">
      <c r="A5952" s="6" t="s">
        <v>153</v>
      </c>
      <c r="B5952" s="45" t="n">
        <v>43400</v>
      </c>
      <c r="C5952" s="6" t="s">
        <v>198</v>
      </c>
      <c r="D5952" s="6" t="s">
        <v>202</v>
      </c>
      <c r="E5952" s="6" t="s">
        <v>174</v>
      </c>
      <c r="F5952" s="34" t="n">
        <v>0.231614336371422</v>
      </c>
      <c r="G5952" s="34" t="n">
        <v>0.263018065887354</v>
      </c>
      <c r="H5952" s="34" t="n">
        <v>-0.0314037295159321</v>
      </c>
      <c r="I5952" s="34" t="n">
        <v>-0.119397614038352</v>
      </c>
      <c r="J5952" s="35" t="n">
        <v>3.8</v>
      </c>
      <c r="K5952" s="6" t="n">
        <v>0</v>
      </c>
      <c r="L5952" s="35" t="n">
        <v>-1</v>
      </c>
      <c r="M5952" s="6" t="str">
        <f aca="false">IF(I5952&lt;=0,"Below 0%",IF(I5952&lt;=0.05,"0-5%",IF(I5952&lt;=0.1,"5-10%",IF(I5952&lt;=0.2,"10-20%",IF(I5952&lt;=0.4,"20-40%","Above 40%")))))</f>
        <v>Below 0%</v>
      </c>
      <c r="N5952" s="6" t="str">
        <f aca="false">IF(AND(H5952&gt;=Summary!$B$25,I5952&gt;=Summary!$B$26,I5952&lt;=Summary!$B$27,J5952&gt;=Summary!$B$28,J5952&lt;=Summary!$B$29,F5952*J5952&gt;1),"Yes","No")</f>
        <v>No</v>
      </c>
    </row>
    <row r="5953" customFormat="false" ht="15" hidden="false" customHeight="false" outlineLevel="0" collapsed="false">
      <c r="A5953" s="6" t="s">
        <v>153</v>
      </c>
      <c r="B5953" s="45" t="n">
        <v>43400</v>
      </c>
      <c r="C5953" s="6" t="s">
        <v>198</v>
      </c>
      <c r="D5953" s="6" t="s">
        <v>202</v>
      </c>
      <c r="E5953" s="6" t="s">
        <v>177</v>
      </c>
      <c r="F5953" s="34" t="n">
        <v>0.197345331311226</v>
      </c>
      <c r="G5953" s="34" t="n">
        <v>0.181721572794899</v>
      </c>
      <c r="H5953" s="34" t="n">
        <v>0.0156237585163269</v>
      </c>
      <c r="I5953" s="34" t="n">
        <v>0.0859763553442314</v>
      </c>
      <c r="J5953" s="35" t="n">
        <v>5.5</v>
      </c>
      <c r="K5953" s="6" t="n">
        <v>0</v>
      </c>
      <c r="L5953" s="35" t="n">
        <v>-1</v>
      </c>
      <c r="M5953" s="6" t="str">
        <f aca="false">IF(I5953&lt;=0,"Below 0%",IF(I5953&lt;=0.05,"0-5%",IF(I5953&lt;=0.1,"5-10%",IF(I5953&lt;=0.2,"10-20%",IF(I5953&lt;=0.4,"20-40%","Above 40%")))))</f>
        <v>5-10%</v>
      </c>
      <c r="N5953" s="6" t="str">
        <f aca="false">IF(AND(H5953&gt;=Summary!$B$25,I5953&gt;=Summary!$B$26,I5953&lt;=Summary!$B$27,J5953&gt;=Summary!$B$28,J5953&lt;=Summary!$B$29,F5953*J5953&gt;1),"Yes","No")</f>
        <v>No</v>
      </c>
    </row>
    <row r="5954" customFormat="false" ht="15" hidden="false" customHeight="false" outlineLevel="0" collapsed="false">
      <c r="A5954" s="6" t="s">
        <v>153</v>
      </c>
      <c r="B5954" s="45" t="n">
        <v>43401</v>
      </c>
      <c r="C5954" s="6" t="s">
        <v>196</v>
      </c>
      <c r="D5954" s="6" t="s">
        <v>190</v>
      </c>
      <c r="E5954" s="6" t="s">
        <v>187</v>
      </c>
      <c r="F5954" s="34" t="n">
        <v>0.15248966217041</v>
      </c>
      <c r="G5954" s="34" t="n">
        <v>0.0871901331053853</v>
      </c>
      <c r="H5954" s="34" t="n">
        <v>0.0652995290650249</v>
      </c>
      <c r="I5954" s="34" t="n">
        <v>0.748932553940461</v>
      </c>
      <c r="J5954" s="35" t="n">
        <v>11.5</v>
      </c>
      <c r="K5954" s="6" t="n">
        <v>0</v>
      </c>
      <c r="L5954" s="35" t="n">
        <v>-1</v>
      </c>
      <c r="M5954" s="6" t="str">
        <f aca="false">IF(I5954&lt;=0,"Below 0%",IF(I5954&lt;=0.05,"0-5%",IF(I5954&lt;=0.1,"5-10%",IF(I5954&lt;=0.2,"10-20%",IF(I5954&lt;=0.4,"20-40%","Above 40%")))))</f>
        <v>Above 40%</v>
      </c>
      <c r="N5954" s="6" t="str">
        <f aca="false">IF(AND(H5954&gt;=Summary!$B$25,I5954&gt;=Summary!$B$26,I5954&lt;=Summary!$B$27,J5954&gt;=Summary!$B$28,J5954&lt;=Summary!$B$29,F5954*J5954&gt;1),"Yes","No")</f>
        <v>No</v>
      </c>
    </row>
    <row r="5955" customFormat="false" ht="15" hidden="false" customHeight="false" outlineLevel="0" collapsed="false">
      <c r="A5955" s="6" t="s">
        <v>153</v>
      </c>
      <c r="B5955" s="45" t="n">
        <v>43401</v>
      </c>
      <c r="C5955" s="6" t="s">
        <v>196</v>
      </c>
      <c r="D5955" s="6" t="s">
        <v>190</v>
      </c>
      <c r="E5955" s="6" t="s">
        <v>174</v>
      </c>
      <c r="F5955" s="34" t="n">
        <v>0.277146369218826</v>
      </c>
      <c r="G5955" s="34" t="n">
        <v>0.196605202100379</v>
      </c>
      <c r="H5955" s="34" t="n">
        <v>0.0805411671184477</v>
      </c>
      <c r="I5955" s="34" t="n">
        <v>0.40965938977203</v>
      </c>
      <c r="J5955" s="35" t="n">
        <v>5.1</v>
      </c>
      <c r="K5955" s="6" t="n">
        <v>0</v>
      </c>
      <c r="L5955" s="35" t="n">
        <v>-1</v>
      </c>
      <c r="M5955" s="6" t="str">
        <f aca="false">IF(I5955&lt;=0,"Below 0%",IF(I5955&lt;=0.05,"0-5%",IF(I5955&lt;=0.1,"5-10%",IF(I5955&lt;=0.2,"10-20%",IF(I5955&lt;=0.4,"20-40%","Above 40%")))))</f>
        <v>Above 40%</v>
      </c>
      <c r="N5955" s="6" t="str">
        <f aca="false">IF(AND(H5955&gt;=Summary!$B$25,I5955&gt;=Summary!$B$26,I5955&lt;=Summary!$B$27,J5955&gt;=Summary!$B$28,J5955&lt;=Summary!$B$29,F5955*J5955&gt;1),"Yes","No")</f>
        <v>No</v>
      </c>
    </row>
    <row r="5956" customFormat="false" ht="15" hidden="false" customHeight="false" outlineLevel="0" collapsed="false">
      <c r="A5956" s="6" t="s">
        <v>153</v>
      </c>
      <c r="B5956" s="45" t="n">
        <v>43401</v>
      </c>
      <c r="C5956" s="6" t="s">
        <v>196</v>
      </c>
      <c r="D5956" s="6" t="s">
        <v>190</v>
      </c>
      <c r="E5956" s="6" t="s">
        <v>177</v>
      </c>
      <c r="F5956" s="34" t="n">
        <v>0.570363998413086</v>
      </c>
      <c r="G5956" s="34" t="n">
        <v>0.716204664794236</v>
      </c>
      <c r="H5956" s="34" t="n">
        <v>-0.14584066638115</v>
      </c>
      <c r="I5956" s="34" t="n">
        <v>-0.203629875020501</v>
      </c>
      <c r="J5956" s="35" t="n">
        <v>1.4</v>
      </c>
      <c r="K5956" s="6" t="n">
        <v>1</v>
      </c>
      <c r="L5956" s="35" t="n">
        <v>0.4</v>
      </c>
      <c r="M5956" s="6" t="str">
        <f aca="false">IF(I5956&lt;=0,"Below 0%",IF(I5956&lt;=0.05,"0-5%",IF(I5956&lt;=0.1,"5-10%",IF(I5956&lt;=0.2,"10-20%",IF(I5956&lt;=0.4,"20-40%","Above 40%")))))</f>
        <v>Below 0%</v>
      </c>
      <c r="N5956" s="6" t="str">
        <f aca="false">IF(AND(H5956&gt;=Summary!$B$25,I5956&gt;=Summary!$B$26,I5956&lt;=Summary!$B$27,J5956&gt;=Summary!$B$28,J5956&lt;=Summary!$B$29,F5956*J5956&gt;1),"Yes","No")</f>
        <v>No</v>
      </c>
    </row>
    <row r="5957" customFormat="false" ht="15" hidden="false" customHeight="false" outlineLevel="0" collapsed="false">
      <c r="A5957" s="6" t="s">
        <v>153</v>
      </c>
      <c r="B5957" s="45" t="n">
        <v>43401</v>
      </c>
      <c r="C5957" s="6" t="s">
        <v>180</v>
      </c>
      <c r="D5957" s="6" t="s">
        <v>185</v>
      </c>
      <c r="E5957" s="6" t="s">
        <v>187</v>
      </c>
      <c r="F5957" s="34" t="n">
        <v>0.228798612952232</v>
      </c>
      <c r="G5957" s="34" t="n">
        <v>0.210353057361534</v>
      </c>
      <c r="H5957" s="34" t="n">
        <v>0.0184455555906984</v>
      </c>
      <c r="I5957" s="34" t="n">
        <v>0.087688554766266</v>
      </c>
      <c r="J5957" s="35" t="n">
        <v>4.75</v>
      </c>
      <c r="K5957" s="6" t="n">
        <v>0</v>
      </c>
      <c r="L5957" s="35" t="n">
        <v>-1</v>
      </c>
      <c r="M5957" s="6" t="str">
        <f aca="false">IF(I5957&lt;=0,"Below 0%",IF(I5957&lt;=0.05,"0-5%",IF(I5957&lt;=0.1,"5-10%",IF(I5957&lt;=0.2,"10-20%",IF(I5957&lt;=0.4,"20-40%","Above 40%")))))</f>
        <v>5-10%</v>
      </c>
      <c r="N5957" s="6" t="str">
        <f aca="false">IF(AND(H5957&gt;=Summary!$B$25,I5957&gt;=Summary!$B$26,I5957&lt;=Summary!$B$27,J5957&gt;=Summary!$B$28,J5957&lt;=Summary!$B$29,F5957*J5957&gt;1),"Yes","No")</f>
        <v>No</v>
      </c>
    </row>
    <row r="5958" customFormat="false" ht="15" hidden="false" customHeight="false" outlineLevel="0" collapsed="false">
      <c r="A5958" s="6" t="s">
        <v>153</v>
      </c>
      <c r="B5958" s="45" t="n">
        <v>43401</v>
      </c>
      <c r="C5958" s="6" t="s">
        <v>180</v>
      </c>
      <c r="D5958" s="6" t="s">
        <v>185</v>
      </c>
      <c r="E5958" s="6" t="s">
        <v>174</v>
      </c>
      <c r="F5958" s="34" t="n">
        <v>0.171033516526222</v>
      </c>
      <c r="G5958" s="34" t="n">
        <v>0.234548596823307</v>
      </c>
      <c r="H5958" s="34" t="n">
        <v>-0.0635150802970845</v>
      </c>
      <c r="I5958" s="34" t="n">
        <v>-0.270797101996447</v>
      </c>
      <c r="J5958" s="35" t="n">
        <v>4.26</v>
      </c>
      <c r="K5958" s="6" t="n">
        <v>1</v>
      </c>
      <c r="L5958" s="35" t="n">
        <v>3.26</v>
      </c>
      <c r="M5958" s="6" t="str">
        <f aca="false">IF(I5958&lt;=0,"Below 0%",IF(I5958&lt;=0.05,"0-5%",IF(I5958&lt;=0.1,"5-10%",IF(I5958&lt;=0.2,"10-20%",IF(I5958&lt;=0.4,"20-40%","Above 40%")))))</f>
        <v>Below 0%</v>
      </c>
      <c r="N5958" s="6" t="str">
        <f aca="false">IF(AND(H5958&gt;=Summary!$B$25,I5958&gt;=Summary!$B$26,I5958&lt;=Summary!$B$27,J5958&gt;=Summary!$B$28,J5958&lt;=Summary!$B$29,F5958*J5958&gt;1),"Yes","No")</f>
        <v>No</v>
      </c>
    </row>
    <row r="5959" customFormat="false" ht="15" hidden="false" customHeight="false" outlineLevel="0" collapsed="false">
      <c r="A5959" s="6" t="s">
        <v>153</v>
      </c>
      <c r="B5959" s="45" t="n">
        <v>43401</v>
      </c>
      <c r="C5959" s="6" t="s">
        <v>180</v>
      </c>
      <c r="D5959" s="6" t="s">
        <v>185</v>
      </c>
      <c r="E5959" s="6" t="s">
        <v>177</v>
      </c>
      <c r="F5959" s="34" t="n">
        <v>0.600167870521545</v>
      </c>
      <c r="G5959" s="34" t="n">
        <v>0.555098345815159</v>
      </c>
      <c r="H5959" s="34" t="n">
        <v>0.0450695247063861</v>
      </c>
      <c r="I5959" s="34" t="n">
        <v>0.0811919636334022</v>
      </c>
      <c r="J5959" s="35" t="n">
        <v>1.8</v>
      </c>
      <c r="K5959" s="6" t="n">
        <v>0</v>
      </c>
      <c r="L5959" s="35" t="n">
        <v>-1</v>
      </c>
      <c r="M5959" s="6" t="str">
        <f aca="false">IF(I5959&lt;=0,"Below 0%",IF(I5959&lt;=0.05,"0-5%",IF(I5959&lt;=0.1,"5-10%",IF(I5959&lt;=0.2,"10-20%",IF(I5959&lt;=0.4,"20-40%","Above 40%")))))</f>
        <v>5-10%</v>
      </c>
      <c r="N5959" s="6" t="str">
        <f aca="false">IF(AND(H5959&gt;=Summary!$B$25,I5959&gt;=Summary!$B$26,I5959&lt;=Summary!$B$27,J5959&gt;=Summary!$B$28,J5959&lt;=Summary!$B$29,F5959*J5959&gt;1),"Yes","No")</f>
        <v>No</v>
      </c>
    </row>
    <row r="5960" customFormat="false" ht="15" hidden="false" customHeight="false" outlineLevel="0" collapsed="false">
      <c r="A5960" s="6" t="s">
        <v>153</v>
      </c>
      <c r="B5960" s="45" t="n">
        <v>43401</v>
      </c>
      <c r="C5960" s="6" t="s">
        <v>176</v>
      </c>
      <c r="D5960" s="6" t="s">
        <v>173</v>
      </c>
      <c r="E5960" s="6" t="s">
        <v>187</v>
      </c>
      <c r="F5960" s="34" t="n">
        <v>0.608598530292511</v>
      </c>
      <c r="G5960" s="34" t="n">
        <v>0.56192830132877</v>
      </c>
      <c r="H5960" s="34" t="n">
        <v>0.0466702289637407</v>
      </c>
      <c r="I5960" s="34" t="n">
        <v>0.0830537078367142</v>
      </c>
      <c r="J5960" s="35" t="n">
        <v>1.78</v>
      </c>
      <c r="K5960" s="6" t="n">
        <v>1</v>
      </c>
      <c r="L5960" s="35" t="n">
        <v>0.78</v>
      </c>
      <c r="M5960" s="6" t="str">
        <f aca="false">IF(I5960&lt;=0,"Below 0%",IF(I5960&lt;=0.05,"0-5%",IF(I5960&lt;=0.1,"5-10%",IF(I5960&lt;=0.2,"10-20%",IF(I5960&lt;=0.4,"20-40%","Above 40%")))))</f>
        <v>5-10%</v>
      </c>
      <c r="N5960" s="6" t="str">
        <f aca="false">IF(AND(H5960&gt;=Summary!$B$25,I5960&gt;=Summary!$B$26,I5960&lt;=Summary!$B$27,J5960&gt;=Summary!$B$28,J5960&lt;=Summary!$B$29,F5960*J5960&gt;1),"Yes","No")</f>
        <v>No</v>
      </c>
    </row>
    <row r="5961" customFormat="false" ht="15" hidden="false" customHeight="false" outlineLevel="0" collapsed="false">
      <c r="A5961" s="6" t="s">
        <v>153</v>
      </c>
      <c r="B5961" s="45" t="n">
        <v>43401</v>
      </c>
      <c r="C5961" s="6" t="s">
        <v>176</v>
      </c>
      <c r="D5961" s="6" t="s">
        <v>173</v>
      </c>
      <c r="E5961" s="6" t="s">
        <v>174</v>
      </c>
      <c r="F5961" s="34" t="n">
        <v>0.27398294210434</v>
      </c>
      <c r="G5961" s="34" t="n">
        <v>0.250058094091303</v>
      </c>
      <c r="H5961" s="34" t="n">
        <v>0.0239248480130369</v>
      </c>
      <c r="I5961" s="34" t="n">
        <v>0.0956771589417189</v>
      </c>
      <c r="J5961" s="35" t="n">
        <v>4</v>
      </c>
      <c r="K5961" s="6" t="n">
        <v>0</v>
      </c>
      <c r="L5961" s="35" t="n">
        <v>-1</v>
      </c>
      <c r="M5961" s="6" t="str">
        <f aca="false">IF(I5961&lt;=0,"Below 0%",IF(I5961&lt;=0.05,"0-5%",IF(I5961&lt;=0.1,"5-10%",IF(I5961&lt;=0.2,"10-20%",IF(I5961&lt;=0.4,"20-40%","Above 40%")))))</f>
        <v>5-10%</v>
      </c>
      <c r="N5961" s="6" t="str">
        <f aca="false">IF(AND(H5961&gt;=Summary!$B$25,I5961&gt;=Summary!$B$26,I5961&lt;=Summary!$B$27,J5961&gt;=Summary!$B$28,J5961&lt;=Summary!$B$29,F5961*J5961&gt;1),"Yes","No")</f>
        <v>No</v>
      </c>
    </row>
    <row r="5962" customFormat="false" ht="15" hidden="false" customHeight="false" outlineLevel="0" collapsed="false">
      <c r="A5962" s="6" t="s">
        <v>153</v>
      </c>
      <c r="B5962" s="45" t="n">
        <v>43401</v>
      </c>
      <c r="C5962" s="6" t="s">
        <v>176</v>
      </c>
      <c r="D5962" s="6" t="s">
        <v>173</v>
      </c>
      <c r="E5962" s="6" t="s">
        <v>177</v>
      </c>
      <c r="F5962" s="34" t="n">
        <v>0.117418542504311</v>
      </c>
      <c r="G5962" s="34" t="n">
        <v>0.188013604579927</v>
      </c>
      <c r="H5962" s="34" t="n">
        <v>-0.0705950620756163</v>
      </c>
      <c r="I5962" s="34" t="n">
        <v>-0.375478477918365</v>
      </c>
      <c r="J5962" s="35" t="n">
        <v>5.32</v>
      </c>
      <c r="K5962" s="6" t="n">
        <v>0</v>
      </c>
      <c r="L5962" s="35" t="n">
        <v>-1</v>
      </c>
      <c r="M5962" s="6" t="str">
        <f aca="false">IF(I5962&lt;=0,"Below 0%",IF(I5962&lt;=0.05,"0-5%",IF(I5962&lt;=0.1,"5-10%",IF(I5962&lt;=0.2,"10-20%",IF(I5962&lt;=0.4,"20-40%","Above 40%")))))</f>
        <v>Below 0%</v>
      </c>
      <c r="N5962" s="6" t="str">
        <f aca="false">IF(AND(H5962&gt;=Summary!$B$25,I5962&gt;=Summary!$B$26,I5962&lt;=Summary!$B$27,J5962&gt;=Summary!$B$28,J5962&lt;=Summary!$B$29,F5962*J5962&gt;1),"Yes","No")</f>
        <v>No</v>
      </c>
    </row>
    <row r="5963" customFormat="false" ht="15" hidden="false" customHeight="false" outlineLevel="0" collapsed="false">
      <c r="A5963" s="6" t="s">
        <v>153</v>
      </c>
      <c r="B5963" s="45" t="n">
        <v>43402</v>
      </c>
      <c r="C5963" s="6" t="s">
        <v>181</v>
      </c>
      <c r="D5963" s="6" t="s">
        <v>194</v>
      </c>
      <c r="E5963" s="6" t="s">
        <v>187</v>
      </c>
      <c r="F5963" s="34" t="n">
        <v>0.18922720849514</v>
      </c>
      <c r="G5963" s="34" t="n">
        <v>0.209638554216867</v>
      </c>
      <c r="H5963" s="34" t="n">
        <v>-0.0204113457217274</v>
      </c>
      <c r="I5963" s="34" t="n">
        <v>-0.0973644652243317</v>
      </c>
      <c r="J5963" s="35" t="n">
        <v>4.8</v>
      </c>
      <c r="K5963" s="6" t="n">
        <v>0</v>
      </c>
      <c r="L5963" s="35" t="n">
        <v>-1</v>
      </c>
      <c r="M5963" s="6" t="str">
        <f aca="false">IF(I5963&lt;=0,"Below 0%",IF(I5963&lt;=0.05,"0-5%",IF(I5963&lt;=0.1,"5-10%",IF(I5963&lt;=0.2,"10-20%",IF(I5963&lt;=0.4,"20-40%","Above 40%")))))</f>
        <v>Below 0%</v>
      </c>
      <c r="N5963" s="6" t="str">
        <f aca="false">IF(AND(H5963&gt;=Summary!$B$25,I5963&gt;=Summary!$B$26,I5963&lt;=Summary!$B$27,J5963&gt;=Summary!$B$28,J5963&lt;=Summary!$B$29,F5963*J5963&gt;1),"Yes","No")</f>
        <v>No</v>
      </c>
    </row>
    <row r="5964" customFormat="false" ht="15" hidden="false" customHeight="false" outlineLevel="0" collapsed="false">
      <c r="A5964" s="6" t="s">
        <v>153</v>
      </c>
      <c r="B5964" s="45" t="n">
        <v>43402</v>
      </c>
      <c r="C5964" s="6" t="s">
        <v>181</v>
      </c>
      <c r="D5964" s="6" t="s">
        <v>194</v>
      </c>
      <c r="E5964" s="6" t="s">
        <v>174</v>
      </c>
      <c r="F5964" s="34" t="n">
        <v>0.278286844491959</v>
      </c>
      <c r="G5964" s="34" t="n">
        <v>0.231325301204819</v>
      </c>
      <c r="H5964" s="34" t="n">
        <v>0.0469615432871393</v>
      </c>
      <c r="I5964" s="34" t="n">
        <v>0.203010838168363</v>
      </c>
      <c r="J5964" s="35" t="n">
        <v>4.35</v>
      </c>
      <c r="K5964" s="6" t="n">
        <v>0</v>
      </c>
      <c r="L5964" s="35" t="n">
        <v>-1</v>
      </c>
      <c r="M5964" s="6" t="str">
        <f aca="false">IF(I5964&lt;=0,"Below 0%",IF(I5964&lt;=0.05,"0-5%",IF(I5964&lt;=0.1,"5-10%",IF(I5964&lt;=0.2,"10-20%",IF(I5964&lt;=0.4,"20-40%","Above 40%")))))</f>
        <v>20-40%</v>
      </c>
      <c r="N5964" s="6" t="str">
        <f aca="false">IF(AND(H5964&gt;=Summary!$B$25,I5964&gt;=Summary!$B$26,I5964&lt;=Summary!$B$27,J5964&gt;=Summary!$B$28,J5964&lt;=Summary!$B$29,F5964*J5964&gt;1),"Yes","No")</f>
        <v>Yes</v>
      </c>
    </row>
    <row r="5965" customFormat="false" ht="15" hidden="false" customHeight="false" outlineLevel="0" collapsed="false">
      <c r="A5965" s="6" t="s">
        <v>153</v>
      </c>
      <c r="B5965" s="45" t="n">
        <v>43402</v>
      </c>
      <c r="C5965" s="6" t="s">
        <v>181</v>
      </c>
      <c r="D5965" s="6" t="s">
        <v>194</v>
      </c>
      <c r="E5965" s="6" t="s">
        <v>177</v>
      </c>
      <c r="F5965" s="34" t="n">
        <v>0.532485902309418</v>
      </c>
      <c r="G5965" s="34" t="n">
        <v>0.559036144578313</v>
      </c>
      <c r="H5965" s="34" t="n">
        <v>-0.0265502422688955</v>
      </c>
      <c r="I5965" s="34" t="n">
        <v>-0.0474928902654811</v>
      </c>
      <c r="J5965" s="35" t="n">
        <v>1.8</v>
      </c>
      <c r="K5965" s="6" t="n">
        <v>1</v>
      </c>
      <c r="L5965" s="35" t="n">
        <v>0.8</v>
      </c>
      <c r="M5965" s="6" t="str">
        <f aca="false">IF(I5965&lt;=0,"Below 0%",IF(I5965&lt;=0.05,"0-5%",IF(I5965&lt;=0.1,"5-10%",IF(I5965&lt;=0.2,"10-20%",IF(I5965&lt;=0.4,"20-40%","Above 40%")))))</f>
        <v>Below 0%</v>
      </c>
      <c r="N5965" s="6" t="str">
        <f aca="false">IF(AND(H5965&gt;=Summary!$B$25,I5965&gt;=Summary!$B$26,I5965&lt;=Summary!$B$27,J5965&gt;=Summary!$B$28,J5965&lt;=Summary!$B$29,F5965*J5965&gt;1),"Yes","No")</f>
        <v>No</v>
      </c>
    </row>
    <row r="5966" customFormat="false" ht="15" hidden="false" customHeight="false" outlineLevel="0" collapsed="false">
      <c r="A5966" s="6" t="s">
        <v>153</v>
      </c>
      <c r="B5966" s="45" t="n">
        <v>43407</v>
      </c>
      <c r="C5966" s="6" t="s">
        <v>185</v>
      </c>
      <c r="D5966" s="6" t="s">
        <v>183</v>
      </c>
      <c r="E5966" s="6" t="s">
        <v>187</v>
      </c>
      <c r="F5966" s="34" t="n">
        <v>0.312014937400818</v>
      </c>
      <c r="G5966" s="34" t="n">
        <v>0.265131226566685</v>
      </c>
      <c r="H5966" s="34" t="n">
        <v>0.0468837108341333</v>
      </c>
      <c r="I5966" s="34" t="n">
        <v>0.176832097226923</v>
      </c>
      <c r="J5966" s="35" t="n">
        <v>3.92</v>
      </c>
      <c r="K5966" s="6" t="n">
        <v>0</v>
      </c>
      <c r="L5966" s="35" t="n">
        <v>-1</v>
      </c>
      <c r="M5966" s="6" t="str">
        <f aca="false">IF(I5966&lt;=0,"Below 0%",IF(I5966&lt;=0.05,"0-5%",IF(I5966&lt;=0.1,"5-10%",IF(I5966&lt;=0.2,"10-20%",IF(I5966&lt;=0.4,"20-40%","Above 40%")))))</f>
        <v>10-20%</v>
      </c>
      <c r="N5966" s="6" t="str">
        <f aca="false">IF(AND(H5966&gt;=Summary!$B$25,I5966&gt;=Summary!$B$26,I5966&lt;=Summary!$B$27,J5966&gt;=Summary!$B$28,J5966&lt;=Summary!$B$29,F5966*J5966&gt;1),"Yes","No")</f>
        <v>Yes</v>
      </c>
    </row>
    <row r="5967" customFormat="false" ht="15" hidden="false" customHeight="false" outlineLevel="0" collapsed="false">
      <c r="A5967" s="6" t="s">
        <v>153</v>
      </c>
      <c r="B5967" s="45" t="n">
        <v>43407</v>
      </c>
      <c r="C5967" s="6" t="s">
        <v>185</v>
      </c>
      <c r="D5967" s="6" t="s">
        <v>183</v>
      </c>
      <c r="E5967" s="6" t="s">
        <v>174</v>
      </c>
      <c r="F5967" s="34" t="n">
        <v>0.347936242818832</v>
      </c>
      <c r="G5967" s="34" t="n">
        <v>0.262453133369041</v>
      </c>
      <c r="H5967" s="34" t="n">
        <v>0.0854831094497912</v>
      </c>
      <c r="I5967" s="34" t="n">
        <v>0.325708092536245</v>
      </c>
      <c r="J5967" s="35" t="n">
        <v>3.96</v>
      </c>
      <c r="K5967" s="6" t="n">
        <v>1</v>
      </c>
      <c r="L5967" s="35" t="n">
        <v>2.96</v>
      </c>
      <c r="M5967" s="6" t="str">
        <f aca="false">IF(I5967&lt;=0,"Below 0%",IF(I5967&lt;=0.05,"0-5%",IF(I5967&lt;=0.1,"5-10%",IF(I5967&lt;=0.2,"10-20%",IF(I5967&lt;=0.4,"20-40%","Above 40%")))))</f>
        <v>20-40%</v>
      </c>
      <c r="N5967" s="6" t="str">
        <f aca="false">IF(AND(H5967&gt;=Summary!$B$25,I5967&gt;=Summary!$B$26,I5967&lt;=Summary!$B$27,J5967&gt;=Summary!$B$28,J5967&lt;=Summary!$B$29,F5967*J5967&gt;1),"Yes","No")</f>
        <v>Yes</v>
      </c>
    </row>
    <row r="5968" customFormat="false" ht="15" hidden="false" customHeight="false" outlineLevel="0" collapsed="false">
      <c r="A5968" s="6" t="s">
        <v>153</v>
      </c>
      <c r="B5968" s="45" t="n">
        <v>43407</v>
      </c>
      <c r="C5968" s="6" t="s">
        <v>185</v>
      </c>
      <c r="D5968" s="6" t="s">
        <v>183</v>
      </c>
      <c r="E5968" s="6" t="s">
        <v>177</v>
      </c>
      <c r="F5968" s="34" t="n">
        <v>0.340048849582672</v>
      </c>
      <c r="G5968" s="34" t="n">
        <v>0.472415640064274</v>
      </c>
      <c r="H5968" s="34" t="n">
        <v>-0.132366790481602</v>
      </c>
      <c r="I5968" s="34" t="n">
        <v>-0.280191380758675</v>
      </c>
      <c r="J5968" s="35" t="n">
        <v>2.2</v>
      </c>
      <c r="K5968" s="6" t="n">
        <v>0</v>
      </c>
      <c r="L5968" s="35" t="n">
        <v>-1</v>
      </c>
      <c r="M5968" s="6" t="str">
        <f aca="false">IF(I5968&lt;=0,"Below 0%",IF(I5968&lt;=0.05,"0-5%",IF(I5968&lt;=0.1,"5-10%",IF(I5968&lt;=0.2,"10-20%",IF(I5968&lt;=0.4,"20-40%","Above 40%")))))</f>
        <v>Below 0%</v>
      </c>
      <c r="N5968" s="6" t="str">
        <f aca="false">IF(AND(H5968&gt;=Summary!$B$25,I5968&gt;=Summary!$B$26,I5968&lt;=Summary!$B$27,J5968&gt;=Summary!$B$28,J5968&lt;=Summary!$B$29,F5968*J5968&gt;1),"Yes","No")</f>
        <v>No</v>
      </c>
    </row>
    <row r="5969" customFormat="false" ht="15" hidden="false" customHeight="false" outlineLevel="0" collapsed="false">
      <c r="A5969" s="6" t="s">
        <v>153</v>
      </c>
      <c r="B5969" s="45" t="n">
        <v>43407</v>
      </c>
      <c r="C5969" s="6" t="s">
        <v>199</v>
      </c>
      <c r="D5969" s="6" t="s">
        <v>176</v>
      </c>
      <c r="E5969" s="6" t="s">
        <v>187</v>
      </c>
      <c r="F5969" s="34" t="n">
        <v>0.2997025847435</v>
      </c>
      <c r="G5969" s="34" t="n">
        <v>0.273067417273102</v>
      </c>
      <c r="H5969" s="34" t="n">
        <v>0.026635167470398</v>
      </c>
      <c r="I5969" s="34" t="n">
        <v>0.0975406283780811</v>
      </c>
      <c r="J5969" s="35" t="n">
        <v>3.62</v>
      </c>
      <c r="K5969" s="6" t="n">
        <v>0</v>
      </c>
      <c r="L5969" s="35" t="n">
        <v>-1</v>
      </c>
      <c r="M5969" s="6" t="str">
        <f aca="false">IF(I5969&lt;=0,"Below 0%",IF(I5969&lt;=0.05,"0-5%",IF(I5969&lt;=0.1,"5-10%",IF(I5969&lt;=0.2,"10-20%",IF(I5969&lt;=0.4,"20-40%","Above 40%")))))</f>
        <v>5-10%</v>
      </c>
      <c r="N5969" s="6" t="str">
        <f aca="false">IF(AND(H5969&gt;=Summary!$B$25,I5969&gt;=Summary!$B$26,I5969&lt;=Summary!$B$27,J5969&gt;=Summary!$B$28,J5969&lt;=Summary!$B$29,F5969*J5969&gt;1),"Yes","No")</f>
        <v>No</v>
      </c>
    </row>
    <row r="5970" customFormat="false" ht="15" hidden="false" customHeight="false" outlineLevel="0" collapsed="false">
      <c r="A5970" s="6" t="s">
        <v>153</v>
      </c>
      <c r="B5970" s="45" t="n">
        <v>43407</v>
      </c>
      <c r="C5970" s="6" t="s">
        <v>199</v>
      </c>
      <c r="D5970" s="6" t="s">
        <v>176</v>
      </c>
      <c r="E5970" s="6" t="s">
        <v>174</v>
      </c>
      <c r="F5970" s="34" t="n">
        <v>0.280910193920136</v>
      </c>
      <c r="G5970" s="34" t="n">
        <v>0.267163256899629</v>
      </c>
      <c r="H5970" s="34" t="n">
        <v>0.0137469370205063</v>
      </c>
      <c r="I5970" s="34" t="n">
        <v>0.0514551932778349</v>
      </c>
      <c r="J5970" s="35" t="n">
        <v>3.7</v>
      </c>
      <c r="K5970" s="6" t="n">
        <v>0</v>
      </c>
      <c r="L5970" s="35" t="n">
        <v>-1</v>
      </c>
      <c r="M5970" s="6" t="str">
        <f aca="false">IF(I5970&lt;=0,"Below 0%",IF(I5970&lt;=0.05,"0-5%",IF(I5970&lt;=0.1,"5-10%",IF(I5970&lt;=0.2,"10-20%",IF(I5970&lt;=0.4,"20-40%","Above 40%")))))</f>
        <v>5-10%</v>
      </c>
      <c r="N5970" s="6" t="str">
        <f aca="false">IF(AND(H5970&gt;=Summary!$B$25,I5970&gt;=Summary!$B$26,I5970&lt;=Summary!$B$27,J5970&gt;=Summary!$B$28,J5970&lt;=Summary!$B$29,F5970*J5970&gt;1),"Yes","No")</f>
        <v>No</v>
      </c>
    </row>
    <row r="5971" customFormat="false" ht="15" hidden="false" customHeight="false" outlineLevel="0" collapsed="false">
      <c r="A5971" s="6" t="s">
        <v>153</v>
      </c>
      <c r="B5971" s="45" t="n">
        <v>43407</v>
      </c>
      <c r="C5971" s="6" t="s">
        <v>199</v>
      </c>
      <c r="D5971" s="6" t="s">
        <v>176</v>
      </c>
      <c r="E5971" s="6" t="s">
        <v>177</v>
      </c>
      <c r="F5971" s="34" t="n">
        <v>0.419387251138687</v>
      </c>
      <c r="G5971" s="34" t="n">
        <v>0.459769325827269</v>
      </c>
      <c r="H5971" s="34" t="n">
        <v>-0.0403820746885819</v>
      </c>
      <c r="I5971" s="34" t="n">
        <v>-0.0878311631945473</v>
      </c>
      <c r="J5971" s="35" t="n">
        <v>2.15</v>
      </c>
      <c r="K5971" s="6" t="n">
        <v>1</v>
      </c>
      <c r="L5971" s="35" t="n">
        <v>1.15</v>
      </c>
      <c r="M5971" s="6" t="str">
        <f aca="false">IF(I5971&lt;=0,"Below 0%",IF(I5971&lt;=0.05,"0-5%",IF(I5971&lt;=0.1,"5-10%",IF(I5971&lt;=0.2,"10-20%",IF(I5971&lt;=0.4,"20-40%","Above 40%")))))</f>
        <v>Below 0%</v>
      </c>
      <c r="N5971" s="6" t="str">
        <f aca="false">IF(AND(H5971&gt;=Summary!$B$25,I5971&gt;=Summary!$B$26,I5971&lt;=Summary!$B$27,J5971&gt;=Summary!$B$28,J5971&lt;=Summary!$B$29,F5971*J5971&gt;1),"Yes","No")</f>
        <v>No</v>
      </c>
    </row>
    <row r="5972" customFormat="false" ht="15" hidden="false" customHeight="false" outlineLevel="0" collapsed="false">
      <c r="A5972" s="6" t="s">
        <v>153</v>
      </c>
      <c r="B5972" s="45" t="n">
        <v>43407</v>
      </c>
      <c r="C5972" s="6" t="s">
        <v>193</v>
      </c>
      <c r="D5972" s="6" t="s">
        <v>195</v>
      </c>
      <c r="E5972" s="6" t="s">
        <v>187</v>
      </c>
      <c r="F5972" s="34" t="n">
        <v>0.304035902023315</v>
      </c>
      <c r="G5972" s="34" t="n">
        <v>0.261297652108054</v>
      </c>
      <c r="H5972" s="34" t="n">
        <v>0.0427382499152619</v>
      </c>
      <c r="I5972" s="34" t="n">
        <v>0.163561553540437</v>
      </c>
      <c r="J5972" s="35" t="n">
        <v>3.85</v>
      </c>
      <c r="K5972" s="6" t="n">
        <v>0</v>
      </c>
      <c r="L5972" s="35" t="n">
        <v>-1</v>
      </c>
      <c r="M5972" s="6" t="str">
        <f aca="false">IF(I5972&lt;=0,"Below 0%",IF(I5972&lt;=0.05,"0-5%",IF(I5972&lt;=0.1,"5-10%",IF(I5972&lt;=0.2,"10-20%",IF(I5972&lt;=0.4,"20-40%","Above 40%")))))</f>
        <v>10-20%</v>
      </c>
      <c r="N5972" s="6" t="str">
        <f aca="false">IF(AND(H5972&gt;=Summary!$B$25,I5972&gt;=Summary!$B$26,I5972&lt;=Summary!$B$27,J5972&gt;=Summary!$B$28,J5972&lt;=Summary!$B$29,F5972*J5972&gt;1),"Yes","No")</f>
        <v>Yes</v>
      </c>
    </row>
    <row r="5973" customFormat="false" ht="15" hidden="false" customHeight="false" outlineLevel="0" collapsed="false">
      <c r="A5973" s="6" t="s">
        <v>153</v>
      </c>
      <c r="B5973" s="45" t="n">
        <v>43407</v>
      </c>
      <c r="C5973" s="6" t="s">
        <v>193</v>
      </c>
      <c r="D5973" s="6" t="s">
        <v>195</v>
      </c>
      <c r="E5973" s="6" t="s">
        <v>174</v>
      </c>
      <c r="F5973" s="34" t="n">
        <v>0.318857401609421</v>
      </c>
      <c r="G5973" s="34" t="n">
        <v>0.29159303206261</v>
      </c>
      <c r="H5973" s="34" t="n">
        <v>0.0272643695468103</v>
      </c>
      <c r="I5973" s="34" t="n">
        <v>0.0935014439609661</v>
      </c>
      <c r="J5973" s="35" t="n">
        <v>3.45</v>
      </c>
      <c r="K5973" s="6" t="n">
        <v>0</v>
      </c>
      <c r="L5973" s="35" t="n">
        <v>-1</v>
      </c>
      <c r="M5973" s="6" t="str">
        <f aca="false">IF(I5973&lt;=0,"Below 0%",IF(I5973&lt;=0.05,"0-5%",IF(I5973&lt;=0.1,"5-10%",IF(I5973&lt;=0.2,"10-20%",IF(I5973&lt;=0.4,"20-40%","Above 40%")))))</f>
        <v>5-10%</v>
      </c>
      <c r="N5973" s="6" t="str">
        <f aca="false">IF(AND(H5973&gt;=Summary!$B$25,I5973&gt;=Summary!$B$26,I5973&lt;=Summary!$B$27,J5973&gt;=Summary!$B$28,J5973&lt;=Summary!$B$29,F5973*J5973&gt;1),"Yes","No")</f>
        <v>No</v>
      </c>
    </row>
    <row r="5974" customFormat="false" ht="15" hidden="false" customHeight="false" outlineLevel="0" collapsed="false">
      <c r="A5974" s="6" t="s">
        <v>153</v>
      </c>
      <c r="B5974" s="45" t="n">
        <v>43407</v>
      </c>
      <c r="C5974" s="6" t="s">
        <v>193</v>
      </c>
      <c r="D5974" s="6" t="s">
        <v>195</v>
      </c>
      <c r="E5974" s="6" t="s">
        <v>177</v>
      </c>
      <c r="F5974" s="34" t="n">
        <v>0.377106666564941</v>
      </c>
      <c r="G5974" s="34" t="n">
        <v>0.447109315829336</v>
      </c>
      <c r="H5974" s="34" t="n">
        <v>-0.0700026492643946</v>
      </c>
      <c r="I5974" s="34" t="n">
        <v>-0.156567190139055</v>
      </c>
      <c r="J5974" s="35" t="n">
        <v>2.25</v>
      </c>
      <c r="K5974" s="6" t="n">
        <v>1</v>
      </c>
      <c r="L5974" s="35" t="n">
        <v>1.25</v>
      </c>
      <c r="M5974" s="6" t="str">
        <f aca="false">IF(I5974&lt;=0,"Below 0%",IF(I5974&lt;=0.05,"0-5%",IF(I5974&lt;=0.1,"5-10%",IF(I5974&lt;=0.2,"10-20%",IF(I5974&lt;=0.4,"20-40%","Above 40%")))))</f>
        <v>Below 0%</v>
      </c>
      <c r="N5974" s="6" t="str">
        <f aca="false">IF(AND(H5974&gt;=Summary!$B$25,I5974&gt;=Summary!$B$26,I5974&lt;=Summary!$B$27,J5974&gt;=Summary!$B$28,J5974&lt;=Summary!$B$29,F5974*J5974&gt;1),"Yes","No")</f>
        <v>No</v>
      </c>
    </row>
    <row r="5975" customFormat="false" ht="15" hidden="false" customHeight="false" outlineLevel="0" collapsed="false">
      <c r="A5975" s="6" t="s">
        <v>153</v>
      </c>
      <c r="B5975" s="45" t="n">
        <v>43407</v>
      </c>
      <c r="C5975" s="6" t="s">
        <v>173</v>
      </c>
      <c r="D5975" s="6" t="s">
        <v>201</v>
      </c>
      <c r="E5975" s="6" t="s">
        <v>187</v>
      </c>
      <c r="F5975" s="34" t="n">
        <v>0.54256272315979</v>
      </c>
      <c r="G5975" s="34" t="n">
        <v>0.605272191996005</v>
      </c>
      <c r="H5975" s="34" t="n">
        <v>-0.0627094688362153</v>
      </c>
      <c r="I5975" s="34" t="n">
        <v>-0.103605402107469</v>
      </c>
      <c r="J5975" s="35" t="n">
        <v>1.7</v>
      </c>
      <c r="K5975" s="6" t="n">
        <v>1</v>
      </c>
      <c r="L5975" s="35" t="n">
        <v>0.7</v>
      </c>
      <c r="M5975" s="6" t="str">
        <f aca="false">IF(I5975&lt;=0,"Below 0%",IF(I5975&lt;=0.05,"0-5%",IF(I5975&lt;=0.1,"5-10%",IF(I5975&lt;=0.2,"10-20%",IF(I5975&lt;=0.4,"20-40%","Above 40%")))))</f>
        <v>Below 0%</v>
      </c>
      <c r="N5975" s="6" t="str">
        <f aca="false">IF(AND(H5975&gt;=Summary!$B$25,I5975&gt;=Summary!$B$26,I5975&lt;=Summary!$B$27,J5975&gt;=Summary!$B$28,J5975&lt;=Summary!$B$29,F5975*J5975&gt;1),"Yes","No")</f>
        <v>No</v>
      </c>
    </row>
    <row r="5976" customFormat="false" ht="15" hidden="false" customHeight="false" outlineLevel="0" collapsed="false">
      <c r="A5976" s="6" t="s">
        <v>153</v>
      </c>
      <c r="B5976" s="45" t="n">
        <v>43407</v>
      </c>
      <c r="C5976" s="6" t="s">
        <v>173</v>
      </c>
      <c r="D5976" s="6" t="s">
        <v>201</v>
      </c>
      <c r="E5976" s="6" t="s">
        <v>174</v>
      </c>
      <c r="F5976" s="34" t="n">
        <v>0.286138117313385</v>
      </c>
      <c r="G5976" s="34" t="n">
        <v>0.247942825636918</v>
      </c>
      <c r="H5976" s="34" t="n">
        <v>0.0381952916764672</v>
      </c>
      <c r="I5976" s="34" t="n">
        <v>0.154048787571694</v>
      </c>
      <c r="J5976" s="35" t="n">
        <v>4.15</v>
      </c>
      <c r="K5976" s="6" t="n">
        <v>0</v>
      </c>
      <c r="L5976" s="35" t="n">
        <v>-1</v>
      </c>
      <c r="M5976" s="6" t="str">
        <f aca="false">IF(I5976&lt;=0,"Below 0%",IF(I5976&lt;=0.05,"0-5%",IF(I5976&lt;=0.1,"5-10%",IF(I5976&lt;=0.2,"10-20%",IF(I5976&lt;=0.4,"20-40%","Above 40%")))))</f>
        <v>10-20%</v>
      </c>
      <c r="N5976" s="6" t="str">
        <f aca="false">IF(AND(H5976&gt;=Summary!$B$25,I5976&gt;=Summary!$B$26,I5976&lt;=Summary!$B$27,J5976&gt;=Summary!$B$28,J5976&lt;=Summary!$B$29,F5976*J5976&gt;1),"Yes","No")</f>
        <v>Yes</v>
      </c>
    </row>
    <row r="5977" customFormat="false" ht="15" hidden="false" customHeight="false" outlineLevel="0" collapsed="false">
      <c r="A5977" s="6" t="s">
        <v>153</v>
      </c>
      <c r="B5977" s="45" t="n">
        <v>43407</v>
      </c>
      <c r="C5977" s="6" t="s">
        <v>173</v>
      </c>
      <c r="D5977" s="6" t="s">
        <v>201</v>
      </c>
      <c r="E5977" s="6" t="s">
        <v>177</v>
      </c>
      <c r="F5977" s="34" t="n">
        <v>0.171299159526825</v>
      </c>
      <c r="G5977" s="34" t="n">
        <v>0.146784982367077</v>
      </c>
      <c r="H5977" s="34" t="n">
        <v>0.0245141771597481</v>
      </c>
      <c r="I5977" s="34" t="n">
        <v>0.167007392475911</v>
      </c>
      <c r="J5977" s="35" t="n">
        <v>7.01</v>
      </c>
      <c r="K5977" s="6" t="n">
        <v>0</v>
      </c>
      <c r="L5977" s="35" t="n">
        <v>-1</v>
      </c>
      <c r="M5977" s="6" t="str">
        <f aca="false">IF(I5977&lt;=0,"Below 0%",IF(I5977&lt;=0.05,"0-5%",IF(I5977&lt;=0.1,"5-10%",IF(I5977&lt;=0.2,"10-20%",IF(I5977&lt;=0.4,"20-40%","Above 40%")))))</f>
        <v>10-20%</v>
      </c>
      <c r="N5977" s="6" t="str">
        <f aca="false">IF(AND(H5977&gt;=Summary!$B$25,I5977&gt;=Summary!$B$26,I5977&lt;=Summary!$B$27,J5977&gt;=Summary!$B$28,J5977&lt;=Summary!$B$29,F5977*J5977&gt;1),"Yes","No")</f>
        <v>No</v>
      </c>
    </row>
    <row r="5978" customFormat="false" ht="15" hidden="false" customHeight="false" outlineLevel="0" collapsed="false">
      <c r="A5978" s="6" t="s">
        <v>153</v>
      </c>
      <c r="B5978" s="45" t="n">
        <v>43407</v>
      </c>
      <c r="C5978" s="6" t="s">
        <v>188</v>
      </c>
      <c r="D5978" s="6" t="s">
        <v>198</v>
      </c>
      <c r="E5978" s="6" t="s">
        <v>187</v>
      </c>
      <c r="F5978" s="34" t="n">
        <v>0.502831161022186</v>
      </c>
      <c r="G5978" s="34" t="n">
        <v>0.354549496147007</v>
      </c>
      <c r="H5978" s="34" t="n">
        <v>0.14828166487518</v>
      </c>
      <c r="I5978" s="34" t="n">
        <v>0.418225569311479</v>
      </c>
      <c r="J5978" s="35" t="n">
        <v>2.81</v>
      </c>
      <c r="K5978" s="6" t="n">
        <v>1</v>
      </c>
      <c r="L5978" s="35" t="n">
        <v>1.81</v>
      </c>
      <c r="M5978" s="6" t="str">
        <f aca="false">IF(I5978&lt;=0,"Below 0%",IF(I5978&lt;=0.05,"0-5%",IF(I5978&lt;=0.1,"5-10%",IF(I5978&lt;=0.2,"10-20%",IF(I5978&lt;=0.4,"20-40%","Above 40%")))))</f>
        <v>Above 40%</v>
      </c>
      <c r="N5978" s="6" t="str">
        <f aca="false">IF(AND(H5978&gt;=Summary!$B$25,I5978&gt;=Summary!$B$26,I5978&lt;=Summary!$B$27,J5978&gt;=Summary!$B$28,J5978&lt;=Summary!$B$29,F5978*J5978&gt;1),"Yes","No")</f>
        <v>No</v>
      </c>
    </row>
    <row r="5979" customFormat="false" ht="15" hidden="false" customHeight="false" outlineLevel="0" collapsed="false">
      <c r="A5979" s="6" t="s">
        <v>153</v>
      </c>
      <c r="B5979" s="45" t="n">
        <v>43407</v>
      </c>
      <c r="C5979" s="6" t="s">
        <v>188</v>
      </c>
      <c r="D5979" s="6" t="s">
        <v>198</v>
      </c>
      <c r="E5979" s="6" t="s">
        <v>174</v>
      </c>
      <c r="F5979" s="34" t="n">
        <v>0.23176933825016</v>
      </c>
      <c r="G5979" s="34" t="n">
        <v>0.301904267931239</v>
      </c>
      <c r="H5979" s="34" t="n">
        <v>-0.0701349296810787</v>
      </c>
      <c r="I5979" s="34" t="n">
        <v>-0.232308506804722</v>
      </c>
      <c r="J5979" s="35" t="n">
        <v>3.3</v>
      </c>
      <c r="K5979" s="6" t="n">
        <v>0</v>
      </c>
      <c r="L5979" s="35" t="n">
        <v>-1</v>
      </c>
      <c r="M5979" s="6" t="str">
        <f aca="false">IF(I5979&lt;=0,"Below 0%",IF(I5979&lt;=0.05,"0-5%",IF(I5979&lt;=0.1,"5-10%",IF(I5979&lt;=0.2,"10-20%",IF(I5979&lt;=0.4,"20-40%","Above 40%")))))</f>
        <v>Below 0%</v>
      </c>
      <c r="N5979" s="6" t="str">
        <f aca="false">IF(AND(H5979&gt;=Summary!$B$25,I5979&gt;=Summary!$B$26,I5979&lt;=Summary!$B$27,J5979&gt;=Summary!$B$28,J5979&lt;=Summary!$B$29,F5979*J5979&gt;1),"Yes","No")</f>
        <v>No</v>
      </c>
    </row>
    <row r="5980" customFormat="false" ht="15" hidden="false" customHeight="false" outlineLevel="0" collapsed="false">
      <c r="A5980" s="6" t="s">
        <v>153</v>
      </c>
      <c r="B5980" s="45" t="n">
        <v>43407</v>
      </c>
      <c r="C5980" s="6" t="s">
        <v>188</v>
      </c>
      <c r="D5980" s="6" t="s">
        <v>198</v>
      </c>
      <c r="E5980" s="6" t="s">
        <v>177</v>
      </c>
      <c r="F5980" s="34" t="n">
        <v>0.265399426221848</v>
      </c>
      <c r="G5980" s="34" t="n">
        <v>0.343546235921755</v>
      </c>
      <c r="H5980" s="34" t="n">
        <v>-0.078146809699907</v>
      </c>
      <c r="I5980" s="34" t="n">
        <v>-0.227471011260637</v>
      </c>
      <c r="J5980" s="35" t="n">
        <v>2.9</v>
      </c>
      <c r="K5980" s="6" t="n">
        <v>0</v>
      </c>
      <c r="L5980" s="35" t="n">
        <v>-1</v>
      </c>
      <c r="M5980" s="6" t="str">
        <f aca="false">IF(I5980&lt;=0,"Below 0%",IF(I5980&lt;=0.05,"0-5%",IF(I5980&lt;=0.1,"5-10%",IF(I5980&lt;=0.2,"10-20%",IF(I5980&lt;=0.4,"20-40%","Above 40%")))))</f>
        <v>Below 0%</v>
      </c>
      <c r="N5980" s="6" t="str">
        <f aca="false">IF(AND(H5980&gt;=Summary!$B$25,I5980&gt;=Summary!$B$26,I5980&lt;=Summary!$B$27,J5980&gt;=Summary!$B$28,J5980&lt;=Summary!$B$29,F5980*J5980&gt;1),"Yes","No")</f>
        <v>No</v>
      </c>
    </row>
    <row r="5981" customFormat="false" ht="15" hidden="false" customHeight="false" outlineLevel="0" collapsed="false">
      <c r="A5981" s="6" t="s">
        <v>153</v>
      </c>
      <c r="B5981" s="45" t="n">
        <v>43407</v>
      </c>
      <c r="C5981" s="6" t="s">
        <v>189</v>
      </c>
      <c r="D5981" s="6" t="s">
        <v>196</v>
      </c>
      <c r="E5981" s="6" t="s">
        <v>187</v>
      </c>
      <c r="F5981" s="34" t="n">
        <v>0.474351435899735</v>
      </c>
      <c r="G5981" s="34" t="n">
        <v>0.557163531114327</v>
      </c>
      <c r="H5981" s="34" t="n">
        <v>-0.0828120952145927</v>
      </c>
      <c r="I5981" s="34" t="n">
        <v>-0.148631578683853</v>
      </c>
      <c r="J5981" s="35" t="n">
        <v>1.8</v>
      </c>
      <c r="K5981" s="6" t="n">
        <v>1</v>
      </c>
      <c r="L5981" s="35" t="n">
        <v>0.8</v>
      </c>
      <c r="M5981" s="6" t="str">
        <f aca="false">IF(I5981&lt;=0,"Below 0%",IF(I5981&lt;=0.05,"0-5%",IF(I5981&lt;=0.1,"5-10%",IF(I5981&lt;=0.2,"10-20%",IF(I5981&lt;=0.4,"20-40%","Above 40%")))))</f>
        <v>Below 0%</v>
      </c>
      <c r="N5981" s="6" t="str">
        <f aca="false">IF(AND(H5981&gt;=Summary!$B$25,I5981&gt;=Summary!$B$26,I5981&lt;=Summary!$B$27,J5981&gt;=Summary!$B$28,J5981&lt;=Summary!$B$29,F5981*J5981&gt;1),"Yes","No")</f>
        <v>No</v>
      </c>
    </row>
    <row r="5982" customFormat="false" ht="15" hidden="false" customHeight="false" outlineLevel="0" collapsed="false">
      <c r="A5982" s="6" t="s">
        <v>153</v>
      </c>
      <c r="B5982" s="45" t="n">
        <v>43407</v>
      </c>
      <c r="C5982" s="6" t="s">
        <v>189</v>
      </c>
      <c r="D5982" s="6" t="s">
        <v>196</v>
      </c>
      <c r="E5982" s="6" t="s">
        <v>174</v>
      </c>
      <c r="F5982" s="34" t="n">
        <v>0.274435609579086</v>
      </c>
      <c r="G5982" s="34" t="n">
        <v>0.260492040520984</v>
      </c>
      <c r="H5982" s="34" t="n">
        <v>0.0139435690581022</v>
      </c>
      <c r="I5982" s="34" t="n">
        <v>0.0535278123286036</v>
      </c>
      <c r="J5982" s="35" t="n">
        <v>3.85</v>
      </c>
      <c r="K5982" s="6" t="n">
        <v>0</v>
      </c>
      <c r="L5982" s="35" t="n">
        <v>-1</v>
      </c>
      <c r="M5982" s="6" t="str">
        <f aca="false">IF(I5982&lt;=0,"Below 0%",IF(I5982&lt;=0.05,"0-5%",IF(I5982&lt;=0.1,"5-10%",IF(I5982&lt;=0.2,"10-20%",IF(I5982&lt;=0.4,"20-40%","Above 40%")))))</f>
        <v>5-10%</v>
      </c>
      <c r="N5982" s="6" t="str">
        <f aca="false">IF(AND(H5982&gt;=Summary!$B$25,I5982&gt;=Summary!$B$26,I5982&lt;=Summary!$B$27,J5982&gt;=Summary!$B$28,J5982&lt;=Summary!$B$29,F5982*J5982&gt;1),"Yes","No")</f>
        <v>No</v>
      </c>
    </row>
    <row r="5983" customFormat="false" ht="15" hidden="false" customHeight="false" outlineLevel="0" collapsed="false">
      <c r="A5983" s="6" t="s">
        <v>153</v>
      </c>
      <c r="B5983" s="45" t="n">
        <v>43407</v>
      </c>
      <c r="C5983" s="6" t="s">
        <v>189</v>
      </c>
      <c r="D5983" s="6" t="s">
        <v>196</v>
      </c>
      <c r="E5983" s="6" t="s">
        <v>177</v>
      </c>
      <c r="F5983" s="34" t="n">
        <v>0.251212924718857</v>
      </c>
      <c r="G5983" s="34" t="n">
        <v>0.182344428364689</v>
      </c>
      <c r="H5983" s="34" t="n">
        <v>0.068868496354168</v>
      </c>
      <c r="I5983" s="34" t="n">
        <v>0.377683579212143</v>
      </c>
      <c r="J5983" s="35" t="n">
        <v>5.5</v>
      </c>
      <c r="K5983" s="6" t="n">
        <v>0</v>
      </c>
      <c r="L5983" s="35" t="n">
        <v>-1</v>
      </c>
      <c r="M5983" s="6" t="str">
        <f aca="false">IF(I5983&lt;=0,"Below 0%",IF(I5983&lt;=0.05,"0-5%",IF(I5983&lt;=0.1,"5-10%",IF(I5983&lt;=0.2,"10-20%",IF(I5983&lt;=0.4,"20-40%","Above 40%")))))</f>
        <v>20-40%</v>
      </c>
      <c r="N5983" s="6" t="str">
        <f aca="false">IF(AND(H5983&gt;=Summary!$B$25,I5983&gt;=Summary!$B$26,I5983&lt;=Summary!$B$27,J5983&gt;=Summary!$B$28,J5983&lt;=Summary!$B$29,F5983*J5983&gt;1),"Yes","No")</f>
        <v>No</v>
      </c>
    </row>
    <row r="5984" customFormat="false" ht="15" hidden="false" customHeight="false" outlineLevel="0" collapsed="false">
      <c r="A5984" s="6" t="s">
        <v>153</v>
      </c>
      <c r="B5984" s="45" t="n">
        <v>43407</v>
      </c>
      <c r="C5984" s="6" t="s">
        <v>203</v>
      </c>
      <c r="D5984" s="6" t="s">
        <v>181</v>
      </c>
      <c r="E5984" s="6" t="s">
        <v>187</v>
      </c>
      <c r="F5984" s="34" t="n">
        <v>0.228695333003998</v>
      </c>
      <c r="G5984" s="34" t="n">
        <v>0.305972439287218</v>
      </c>
      <c r="H5984" s="34" t="n">
        <v>-0.0772771062832202</v>
      </c>
      <c r="I5984" s="34" t="n">
        <v>-0.252562310720672</v>
      </c>
      <c r="J5984" s="35" t="n">
        <v>3.28</v>
      </c>
      <c r="K5984" s="6" t="n">
        <v>0</v>
      </c>
      <c r="L5984" s="35" t="n">
        <v>-1</v>
      </c>
      <c r="M5984" s="6" t="str">
        <f aca="false">IF(I5984&lt;=0,"Below 0%",IF(I5984&lt;=0.05,"0-5%",IF(I5984&lt;=0.1,"5-10%",IF(I5984&lt;=0.2,"10-20%",IF(I5984&lt;=0.4,"20-40%","Above 40%")))))</f>
        <v>Below 0%</v>
      </c>
      <c r="N5984" s="6" t="str">
        <f aca="false">IF(AND(H5984&gt;=Summary!$B$25,I5984&gt;=Summary!$B$26,I5984&lt;=Summary!$B$27,J5984&gt;=Summary!$B$28,J5984&lt;=Summary!$B$29,F5984*J5984&gt;1),"Yes","No")</f>
        <v>No</v>
      </c>
    </row>
    <row r="5985" customFormat="false" ht="15" hidden="false" customHeight="false" outlineLevel="0" collapsed="false">
      <c r="A5985" s="6" t="s">
        <v>153</v>
      </c>
      <c r="B5985" s="45" t="n">
        <v>43407</v>
      </c>
      <c r="C5985" s="6" t="s">
        <v>203</v>
      </c>
      <c r="D5985" s="6" t="s">
        <v>181</v>
      </c>
      <c r="E5985" s="6" t="s">
        <v>174</v>
      </c>
      <c r="F5985" s="34" t="n">
        <v>0.235324129462242</v>
      </c>
      <c r="G5985" s="34" t="n">
        <v>0.292591720367952</v>
      </c>
      <c r="H5985" s="34" t="n">
        <v>-0.0572675909057098</v>
      </c>
      <c r="I5985" s="34" t="n">
        <v>-0.195725261240107</v>
      </c>
      <c r="J5985" s="35" t="n">
        <v>3.43</v>
      </c>
      <c r="K5985" s="6" t="n">
        <v>0</v>
      </c>
      <c r="L5985" s="35" t="n">
        <v>-1</v>
      </c>
      <c r="M5985" s="6" t="str">
        <f aca="false">IF(I5985&lt;=0,"Below 0%",IF(I5985&lt;=0.05,"0-5%",IF(I5985&lt;=0.1,"5-10%",IF(I5985&lt;=0.2,"10-20%",IF(I5985&lt;=0.4,"20-40%","Above 40%")))))</f>
        <v>Below 0%</v>
      </c>
      <c r="N5985" s="6" t="str">
        <f aca="false">IF(AND(H5985&gt;=Summary!$B$25,I5985&gt;=Summary!$B$26,I5985&lt;=Summary!$B$27,J5985&gt;=Summary!$B$28,J5985&lt;=Summary!$B$29,F5985*J5985&gt;1),"Yes","No")</f>
        <v>No</v>
      </c>
    </row>
    <row r="5986" customFormat="false" ht="15" hidden="false" customHeight="false" outlineLevel="0" collapsed="false">
      <c r="A5986" s="6" t="s">
        <v>153</v>
      </c>
      <c r="B5986" s="45" t="n">
        <v>43407</v>
      </c>
      <c r="C5986" s="6" t="s">
        <v>203</v>
      </c>
      <c r="D5986" s="6" t="s">
        <v>181</v>
      </c>
      <c r="E5986" s="6" t="s">
        <v>177</v>
      </c>
      <c r="F5986" s="34" t="n">
        <v>0.535980522632599</v>
      </c>
      <c r="G5986" s="34" t="n">
        <v>0.40143584034483</v>
      </c>
      <c r="H5986" s="34" t="n">
        <v>0.134544682287769</v>
      </c>
      <c r="I5986" s="34" t="n">
        <v>0.335158620047966</v>
      </c>
      <c r="J5986" s="35" t="n">
        <v>2.5</v>
      </c>
      <c r="K5986" s="6" t="n">
        <v>1</v>
      </c>
      <c r="L5986" s="35" t="n">
        <v>1.5</v>
      </c>
      <c r="M5986" s="6" t="str">
        <f aca="false">IF(I5986&lt;=0,"Below 0%",IF(I5986&lt;=0.05,"0-5%",IF(I5986&lt;=0.1,"5-10%",IF(I5986&lt;=0.2,"10-20%",IF(I5986&lt;=0.4,"20-40%","Above 40%")))))</f>
        <v>20-40%</v>
      </c>
      <c r="N5986" s="6" t="str">
        <f aca="false">IF(AND(H5986&gt;=Summary!$B$25,I5986&gt;=Summary!$B$26,I5986&lt;=Summary!$B$27,J5986&gt;=Summary!$B$28,J5986&lt;=Summary!$B$29,F5986*J5986&gt;1),"Yes","No")</f>
        <v>Yes</v>
      </c>
    </row>
    <row r="5987" customFormat="false" ht="15" hidden="false" customHeight="false" outlineLevel="0" collapsed="false">
      <c r="A5987" s="6" t="s">
        <v>153</v>
      </c>
      <c r="B5987" s="45" t="n">
        <v>43408</v>
      </c>
      <c r="C5987" s="6" t="s">
        <v>190</v>
      </c>
      <c r="D5987" s="6" t="s">
        <v>180</v>
      </c>
      <c r="E5987" s="6" t="s">
        <v>187</v>
      </c>
      <c r="F5987" s="34" t="n">
        <v>0.73031210899353</v>
      </c>
      <c r="G5987" s="34" t="n">
        <v>0.773638968481375</v>
      </c>
      <c r="H5987" s="34" t="n">
        <v>-0.0433268594878451</v>
      </c>
      <c r="I5987" s="34" t="n">
        <v>-0.0560039776342887</v>
      </c>
      <c r="J5987" s="35" t="n">
        <v>1.3</v>
      </c>
      <c r="K5987" s="6" t="n">
        <v>1</v>
      </c>
      <c r="L5987" s="35" t="n">
        <v>0.3</v>
      </c>
      <c r="M5987" s="6" t="str">
        <f aca="false">IF(I5987&lt;=0,"Below 0%",IF(I5987&lt;=0.05,"0-5%",IF(I5987&lt;=0.1,"5-10%",IF(I5987&lt;=0.2,"10-20%",IF(I5987&lt;=0.4,"20-40%","Above 40%")))))</f>
        <v>Below 0%</v>
      </c>
      <c r="N5987" s="6" t="str">
        <f aca="false">IF(AND(H5987&gt;=Summary!$B$25,I5987&gt;=Summary!$B$26,I5987&lt;=Summary!$B$27,J5987&gt;=Summary!$B$28,J5987&lt;=Summary!$B$29,F5987*J5987&gt;1),"Yes","No")</f>
        <v>No</v>
      </c>
    </row>
    <row r="5988" customFormat="false" ht="15" hidden="false" customHeight="false" outlineLevel="0" collapsed="false">
      <c r="A5988" s="6" t="s">
        <v>153</v>
      </c>
      <c r="B5988" s="45" t="n">
        <v>43408</v>
      </c>
      <c r="C5988" s="6" t="s">
        <v>190</v>
      </c>
      <c r="D5988" s="6" t="s">
        <v>180</v>
      </c>
      <c r="E5988" s="6" t="s">
        <v>174</v>
      </c>
      <c r="F5988" s="34" t="n">
        <v>0.139527469873428</v>
      </c>
      <c r="G5988" s="34" t="n">
        <v>0.148997134670487</v>
      </c>
      <c r="H5988" s="34" t="n">
        <v>-0.00946966479705877</v>
      </c>
      <c r="I5988" s="34" t="n">
        <v>-0.0635560195033368</v>
      </c>
      <c r="J5988" s="35" t="n">
        <v>6.75</v>
      </c>
      <c r="K5988" s="6" t="n">
        <v>0</v>
      </c>
      <c r="L5988" s="35" t="n">
        <v>-1</v>
      </c>
      <c r="M5988" s="6" t="str">
        <f aca="false">IF(I5988&lt;=0,"Below 0%",IF(I5988&lt;=0.05,"0-5%",IF(I5988&lt;=0.1,"5-10%",IF(I5988&lt;=0.2,"10-20%",IF(I5988&lt;=0.4,"20-40%","Above 40%")))))</f>
        <v>Below 0%</v>
      </c>
      <c r="N5988" s="6" t="str">
        <f aca="false">IF(AND(H5988&gt;=Summary!$B$25,I5988&gt;=Summary!$B$26,I5988&lt;=Summary!$B$27,J5988&gt;=Summary!$B$28,J5988&lt;=Summary!$B$29,F5988*J5988&gt;1),"Yes","No")</f>
        <v>No</v>
      </c>
    </row>
    <row r="5989" customFormat="false" ht="15" hidden="false" customHeight="false" outlineLevel="0" collapsed="false">
      <c r="A5989" s="6" t="s">
        <v>153</v>
      </c>
      <c r="B5989" s="45" t="n">
        <v>43408</v>
      </c>
      <c r="C5989" s="6" t="s">
        <v>190</v>
      </c>
      <c r="D5989" s="6" t="s">
        <v>180</v>
      </c>
      <c r="E5989" s="6" t="s">
        <v>177</v>
      </c>
      <c r="F5989" s="34" t="n">
        <v>0.130160421133041</v>
      </c>
      <c r="G5989" s="34" t="n">
        <v>0.0773638968481376</v>
      </c>
      <c r="H5989" s="34" t="n">
        <v>0.0527965242849038</v>
      </c>
      <c r="I5989" s="34" t="n">
        <v>0.682443962053016</v>
      </c>
      <c r="J5989" s="35" t="n">
        <v>13</v>
      </c>
      <c r="K5989" s="6" t="n">
        <v>0</v>
      </c>
      <c r="L5989" s="35" t="n">
        <v>-1</v>
      </c>
      <c r="M5989" s="6" t="str">
        <f aca="false">IF(I5989&lt;=0,"Below 0%",IF(I5989&lt;=0.05,"0-5%",IF(I5989&lt;=0.1,"5-10%",IF(I5989&lt;=0.2,"10-20%",IF(I5989&lt;=0.4,"20-40%","Above 40%")))))</f>
        <v>Above 40%</v>
      </c>
      <c r="N5989" s="6" t="str">
        <f aca="false">IF(AND(H5989&gt;=Summary!$B$25,I5989&gt;=Summary!$B$26,I5989&lt;=Summary!$B$27,J5989&gt;=Summary!$B$28,J5989&lt;=Summary!$B$29,F5989*J5989&gt;1),"Yes","No")</f>
        <v>No</v>
      </c>
    </row>
    <row r="5990" customFormat="false" ht="15" hidden="false" customHeight="false" outlineLevel="0" collapsed="false">
      <c r="A5990" s="6" t="s">
        <v>153</v>
      </c>
      <c r="B5990" s="45" t="n">
        <v>43408</v>
      </c>
      <c r="C5990" s="6" t="s">
        <v>194</v>
      </c>
      <c r="D5990" s="6" t="s">
        <v>179</v>
      </c>
      <c r="E5990" s="6" t="s">
        <v>187</v>
      </c>
      <c r="F5990" s="34" t="n">
        <v>0.77968293428421</v>
      </c>
      <c r="G5990" s="34" t="n">
        <v>0.879379261697625</v>
      </c>
      <c r="H5990" s="34" t="n">
        <v>-0.0996963274134149</v>
      </c>
      <c r="I5990" s="34" t="n">
        <v>-0.113371251467715</v>
      </c>
      <c r="J5990" s="35" t="n">
        <v>1.14</v>
      </c>
      <c r="K5990" s="6" t="n">
        <v>1</v>
      </c>
      <c r="L5990" s="35" t="n">
        <v>0.14</v>
      </c>
      <c r="M5990" s="6" t="str">
        <f aca="false">IF(I5990&lt;=0,"Below 0%",IF(I5990&lt;=0.05,"0-5%",IF(I5990&lt;=0.1,"5-10%",IF(I5990&lt;=0.2,"10-20%",IF(I5990&lt;=0.4,"20-40%","Above 40%")))))</f>
        <v>Below 0%</v>
      </c>
      <c r="N5990" s="6" t="str">
        <f aca="false">IF(AND(H5990&gt;=Summary!$B$25,I5990&gt;=Summary!$B$26,I5990&lt;=Summary!$B$27,J5990&gt;=Summary!$B$28,J5990&lt;=Summary!$B$29,F5990*J5990&gt;1),"Yes","No")</f>
        <v>No</v>
      </c>
    </row>
    <row r="5991" customFormat="false" ht="15" hidden="false" customHeight="false" outlineLevel="0" collapsed="false">
      <c r="A5991" s="6" t="s">
        <v>153</v>
      </c>
      <c r="B5991" s="45" t="n">
        <v>43408</v>
      </c>
      <c r="C5991" s="6" t="s">
        <v>194</v>
      </c>
      <c r="D5991" s="6" t="s">
        <v>179</v>
      </c>
      <c r="E5991" s="6" t="s">
        <v>174</v>
      </c>
      <c r="F5991" s="34" t="n">
        <v>0.10928799957037</v>
      </c>
      <c r="G5991" s="34" t="n">
        <v>0.0911356689395721</v>
      </c>
      <c r="H5991" s="34" t="n">
        <v>0.0181523306307977</v>
      </c>
      <c r="I5991" s="34" t="n">
        <v>0.199179210972091</v>
      </c>
      <c r="J5991" s="35" t="n">
        <v>11</v>
      </c>
      <c r="K5991" s="6" t="n">
        <v>0</v>
      </c>
      <c r="L5991" s="35" t="n">
        <v>-1</v>
      </c>
      <c r="M5991" s="6" t="str">
        <f aca="false">IF(I5991&lt;=0,"Below 0%",IF(I5991&lt;=0.05,"0-5%",IF(I5991&lt;=0.1,"5-10%",IF(I5991&lt;=0.2,"10-20%",IF(I5991&lt;=0.4,"20-40%","Above 40%")))))</f>
        <v>10-20%</v>
      </c>
      <c r="N5991" s="6" t="str">
        <f aca="false">IF(AND(H5991&gt;=Summary!$B$25,I5991&gt;=Summary!$B$26,I5991&lt;=Summary!$B$27,J5991&gt;=Summary!$B$28,J5991&lt;=Summary!$B$29,F5991*J5991&gt;1),"Yes","No")</f>
        <v>No</v>
      </c>
    </row>
    <row r="5992" customFormat="false" ht="15" hidden="false" customHeight="false" outlineLevel="0" collapsed="false">
      <c r="A5992" s="6" t="s">
        <v>153</v>
      </c>
      <c r="B5992" s="45" t="n">
        <v>43408</v>
      </c>
      <c r="C5992" s="6" t="s">
        <v>194</v>
      </c>
      <c r="D5992" s="6" t="s">
        <v>179</v>
      </c>
      <c r="E5992" s="6" t="s">
        <v>177</v>
      </c>
      <c r="F5992" s="34" t="n">
        <v>0.111029081046581</v>
      </c>
      <c r="G5992" s="34" t="n">
        <v>0.0294850693628027</v>
      </c>
      <c r="H5992" s="34" t="n">
        <v>0.0815440116837786</v>
      </c>
      <c r="I5992" s="34" t="n">
        <v>2.76560352225766</v>
      </c>
      <c r="J5992" s="35" t="n">
        <v>34</v>
      </c>
      <c r="K5992" s="6" t="n">
        <v>0</v>
      </c>
      <c r="L5992" s="35" t="n">
        <v>-1</v>
      </c>
      <c r="M5992" s="6" t="str">
        <f aca="false">IF(I5992&lt;=0,"Below 0%",IF(I5992&lt;=0.05,"0-5%",IF(I5992&lt;=0.1,"5-10%",IF(I5992&lt;=0.2,"10-20%",IF(I5992&lt;=0.4,"20-40%","Above 40%")))))</f>
        <v>Above 40%</v>
      </c>
      <c r="N5992" s="6" t="str">
        <f aca="false">IF(AND(H5992&gt;=Summary!$B$25,I5992&gt;=Summary!$B$26,I5992&lt;=Summary!$B$27,J5992&gt;=Summary!$B$28,J5992&lt;=Summary!$B$29,F5992*J5992&gt;1),"Yes","No")</f>
        <v>No</v>
      </c>
    </row>
    <row r="5993" customFormat="false" ht="15" hidden="false" customHeight="false" outlineLevel="0" collapsed="false">
      <c r="A5993" s="6" t="s">
        <v>153</v>
      </c>
      <c r="B5993" s="45" t="n">
        <v>43409</v>
      </c>
      <c r="C5993" s="6" t="s">
        <v>202</v>
      </c>
      <c r="D5993" s="6" t="s">
        <v>184</v>
      </c>
      <c r="E5993" s="6" t="s">
        <v>187</v>
      </c>
      <c r="F5993" s="34" t="n">
        <v>0.565854489803314</v>
      </c>
      <c r="G5993" s="34" t="n">
        <v>0.419926969222744</v>
      </c>
      <c r="H5993" s="34" t="n">
        <v>0.14592752058057</v>
      </c>
      <c r="I5993" s="34" t="n">
        <v>0.347506903047147</v>
      </c>
      <c r="J5993" s="35" t="n">
        <v>2.4</v>
      </c>
      <c r="K5993" s="6" t="n">
        <v>1</v>
      </c>
      <c r="L5993" s="35" t="n">
        <v>1.4</v>
      </c>
      <c r="M5993" s="6" t="str">
        <f aca="false">IF(I5993&lt;=0,"Below 0%",IF(I5993&lt;=0.05,"0-5%",IF(I5993&lt;=0.1,"5-10%",IF(I5993&lt;=0.2,"10-20%",IF(I5993&lt;=0.4,"20-40%","Above 40%")))))</f>
        <v>20-40%</v>
      </c>
      <c r="N5993" s="6" t="str">
        <f aca="false">IF(AND(H5993&gt;=Summary!$B$25,I5993&gt;=Summary!$B$26,I5993&lt;=Summary!$B$27,J5993&gt;=Summary!$B$28,J5993&lt;=Summary!$B$29,F5993*J5993&gt;1),"Yes","No")</f>
        <v>Yes</v>
      </c>
    </row>
    <row r="5994" customFormat="false" ht="15" hidden="false" customHeight="false" outlineLevel="0" collapsed="false">
      <c r="A5994" s="6" t="s">
        <v>153</v>
      </c>
      <c r="B5994" s="45" t="n">
        <v>43409</v>
      </c>
      <c r="C5994" s="6" t="s">
        <v>202</v>
      </c>
      <c r="D5994" s="6" t="s">
        <v>184</v>
      </c>
      <c r="E5994" s="6" t="s">
        <v>174</v>
      </c>
      <c r="F5994" s="34" t="n">
        <v>0.27688792347908</v>
      </c>
      <c r="G5994" s="34" t="n">
        <v>0.287949921752739</v>
      </c>
      <c r="H5994" s="34" t="n">
        <v>-0.0110619982736585</v>
      </c>
      <c r="I5994" s="34" t="n">
        <v>-0.038416396178629</v>
      </c>
      <c r="J5994" s="35" t="n">
        <v>3.5</v>
      </c>
      <c r="K5994" s="6" t="n">
        <v>0</v>
      </c>
      <c r="L5994" s="35" t="n">
        <v>-1</v>
      </c>
      <c r="M5994" s="6" t="str">
        <f aca="false">IF(I5994&lt;=0,"Below 0%",IF(I5994&lt;=0.05,"0-5%",IF(I5994&lt;=0.1,"5-10%",IF(I5994&lt;=0.2,"10-20%",IF(I5994&lt;=0.4,"20-40%","Above 40%")))))</f>
        <v>Below 0%</v>
      </c>
      <c r="N5994" s="6" t="str">
        <f aca="false">IF(AND(H5994&gt;=Summary!$B$25,I5994&gt;=Summary!$B$26,I5994&lt;=Summary!$B$27,J5994&gt;=Summary!$B$28,J5994&lt;=Summary!$B$29,F5994*J5994&gt;1),"Yes","No")</f>
        <v>No</v>
      </c>
    </row>
    <row r="5995" customFormat="false" ht="15" hidden="false" customHeight="false" outlineLevel="0" collapsed="false">
      <c r="A5995" s="6" t="s">
        <v>153</v>
      </c>
      <c r="B5995" s="45" t="n">
        <v>43409</v>
      </c>
      <c r="C5995" s="6" t="s">
        <v>202</v>
      </c>
      <c r="D5995" s="6" t="s">
        <v>184</v>
      </c>
      <c r="E5995" s="6" t="s">
        <v>177</v>
      </c>
      <c r="F5995" s="34" t="n">
        <v>0.157257571816444</v>
      </c>
      <c r="G5995" s="34" t="n">
        <v>0.292123109024518</v>
      </c>
      <c r="H5995" s="34" t="n">
        <v>-0.134865537208073</v>
      </c>
      <c r="I5995" s="34" t="n">
        <v>-0.461673633621207</v>
      </c>
      <c r="J5995" s="35" t="n">
        <v>3.45</v>
      </c>
      <c r="K5995" s="6" t="n">
        <v>0</v>
      </c>
      <c r="L5995" s="35" t="n">
        <v>-1</v>
      </c>
      <c r="M5995" s="6" t="str">
        <f aca="false">IF(I5995&lt;=0,"Below 0%",IF(I5995&lt;=0.05,"0-5%",IF(I5995&lt;=0.1,"5-10%",IF(I5995&lt;=0.2,"10-20%",IF(I5995&lt;=0.4,"20-40%","Above 40%")))))</f>
        <v>Below 0%</v>
      </c>
      <c r="N5995" s="6" t="str">
        <f aca="false">IF(AND(H5995&gt;=Summary!$B$25,I5995&gt;=Summary!$B$26,I5995&lt;=Summary!$B$27,J5995&gt;=Summary!$B$28,J5995&lt;=Summary!$B$29,F5995*J5995&gt;1),"Yes","No")</f>
        <v>No</v>
      </c>
    </row>
    <row r="5996" customFormat="false" ht="15" hidden="false" customHeight="false" outlineLevel="0" collapsed="false">
      <c r="A5996" s="6" t="s">
        <v>153</v>
      </c>
      <c r="B5996" s="45" t="n">
        <v>43414</v>
      </c>
      <c r="C5996" s="6" t="s">
        <v>193</v>
      </c>
      <c r="D5996" s="6" t="s">
        <v>201</v>
      </c>
      <c r="E5996" s="6" t="s">
        <v>187</v>
      </c>
      <c r="F5996" s="34" t="n">
        <v>0.515015602111816</v>
      </c>
      <c r="G5996" s="34" t="n">
        <v>0.376470588235294</v>
      </c>
      <c r="H5996" s="34" t="n">
        <v>0.138545013876522</v>
      </c>
      <c r="I5996" s="34" t="n">
        <v>0.368010193109512</v>
      </c>
      <c r="J5996" s="35" t="n">
        <v>2.65</v>
      </c>
      <c r="K5996" s="6" t="n">
        <v>1</v>
      </c>
      <c r="L5996" s="35" t="n">
        <v>1.65</v>
      </c>
      <c r="M5996" s="6" t="str">
        <f aca="false">IF(I5996&lt;=0,"Below 0%",IF(I5996&lt;=0.05,"0-5%",IF(I5996&lt;=0.1,"5-10%",IF(I5996&lt;=0.2,"10-20%",IF(I5996&lt;=0.4,"20-40%","Above 40%")))))</f>
        <v>20-40%</v>
      </c>
      <c r="N5996" s="6" t="str">
        <f aca="false">IF(AND(H5996&gt;=Summary!$B$25,I5996&gt;=Summary!$B$26,I5996&lt;=Summary!$B$27,J5996&gt;=Summary!$B$28,J5996&lt;=Summary!$B$29,F5996*J5996&gt;1),"Yes","No")</f>
        <v>Yes</v>
      </c>
    </row>
    <row r="5997" customFormat="false" ht="15" hidden="false" customHeight="false" outlineLevel="0" collapsed="false">
      <c r="A5997" s="6" t="s">
        <v>153</v>
      </c>
      <c r="B5997" s="45" t="n">
        <v>43414</v>
      </c>
      <c r="C5997" s="6" t="s">
        <v>193</v>
      </c>
      <c r="D5997" s="6" t="s">
        <v>201</v>
      </c>
      <c r="E5997" s="6" t="s">
        <v>174</v>
      </c>
      <c r="F5997" s="34" t="n">
        <v>0.260896503925324</v>
      </c>
      <c r="G5997" s="34" t="n">
        <v>0.311764705882353</v>
      </c>
      <c r="H5997" s="34" t="n">
        <v>-0.0508682019570295</v>
      </c>
      <c r="I5997" s="34" t="n">
        <v>-0.163162157220661</v>
      </c>
      <c r="J5997" s="35" t="n">
        <v>3.2</v>
      </c>
      <c r="K5997" s="6" t="n">
        <v>0</v>
      </c>
      <c r="L5997" s="35" t="n">
        <v>-1</v>
      </c>
      <c r="M5997" s="6" t="str">
        <f aca="false">IF(I5997&lt;=0,"Below 0%",IF(I5997&lt;=0.05,"0-5%",IF(I5997&lt;=0.1,"5-10%",IF(I5997&lt;=0.2,"10-20%",IF(I5997&lt;=0.4,"20-40%","Above 40%")))))</f>
        <v>Below 0%</v>
      </c>
      <c r="N5997" s="6" t="str">
        <f aca="false">IF(AND(H5997&gt;=Summary!$B$25,I5997&gt;=Summary!$B$26,I5997&lt;=Summary!$B$27,J5997&gt;=Summary!$B$28,J5997&lt;=Summary!$B$29,F5997*J5997&gt;1),"Yes","No")</f>
        <v>No</v>
      </c>
    </row>
    <row r="5998" customFormat="false" ht="15" hidden="false" customHeight="false" outlineLevel="0" collapsed="false">
      <c r="A5998" s="6" t="s">
        <v>153</v>
      </c>
      <c r="B5998" s="45" t="n">
        <v>43414</v>
      </c>
      <c r="C5998" s="6" t="s">
        <v>193</v>
      </c>
      <c r="D5998" s="6" t="s">
        <v>201</v>
      </c>
      <c r="E5998" s="6" t="s">
        <v>177</v>
      </c>
      <c r="F5998" s="34" t="n">
        <v>0.224087879061699</v>
      </c>
      <c r="G5998" s="34" t="n">
        <v>0.311764705882353</v>
      </c>
      <c r="H5998" s="34" t="n">
        <v>-0.087676826820654</v>
      </c>
      <c r="I5998" s="34" t="n">
        <v>-0.281227557726626</v>
      </c>
      <c r="J5998" s="35" t="n">
        <v>3.2</v>
      </c>
      <c r="K5998" s="6" t="n">
        <v>0</v>
      </c>
      <c r="L5998" s="35" t="n">
        <v>-1</v>
      </c>
      <c r="M5998" s="6" t="str">
        <f aca="false">IF(I5998&lt;=0,"Below 0%",IF(I5998&lt;=0.05,"0-5%",IF(I5998&lt;=0.1,"5-10%",IF(I5998&lt;=0.2,"10-20%",IF(I5998&lt;=0.4,"20-40%","Above 40%")))))</f>
        <v>Below 0%</v>
      </c>
      <c r="N5998" s="6" t="str">
        <f aca="false">IF(AND(H5998&gt;=Summary!$B$25,I5998&gt;=Summary!$B$26,I5998&lt;=Summary!$B$27,J5998&gt;=Summary!$B$28,J5998&lt;=Summary!$B$29,F5998*J5998&gt;1),"Yes","No")</f>
        <v>No</v>
      </c>
    </row>
    <row r="5999" customFormat="false" ht="15" hidden="false" customHeight="false" outlineLevel="0" collapsed="false">
      <c r="A5999" s="6" t="s">
        <v>153</v>
      </c>
      <c r="B5999" s="45" t="n">
        <v>43414</v>
      </c>
      <c r="C5999" s="6" t="s">
        <v>180</v>
      </c>
      <c r="D5999" s="6" t="s">
        <v>181</v>
      </c>
      <c r="E5999" s="6" t="s">
        <v>187</v>
      </c>
      <c r="F5999" s="34" t="n">
        <v>0.211473897099495</v>
      </c>
      <c r="G5999" s="34" t="n">
        <v>0.220849981837995</v>
      </c>
      <c r="H5999" s="34" t="n">
        <v>-0.00937608473849999</v>
      </c>
      <c r="I5999" s="34" t="n">
        <v>-0.0424545415873199</v>
      </c>
      <c r="J5999" s="35" t="n">
        <v>4.5</v>
      </c>
      <c r="K5999" s="6" t="n">
        <v>0</v>
      </c>
      <c r="L5999" s="35" t="n">
        <v>-1</v>
      </c>
      <c r="M5999" s="6" t="str">
        <f aca="false">IF(I5999&lt;=0,"Below 0%",IF(I5999&lt;=0.05,"0-5%",IF(I5999&lt;=0.1,"5-10%",IF(I5999&lt;=0.2,"10-20%",IF(I5999&lt;=0.4,"20-40%","Above 40%")))))</f>
        <v>Below 0%</v>
      </c>
      <c r="N5999" s="6" t="str">
        <f aca="false">IF(AND(H5999&gt;=Summary!$B$25,I5999&gt;=Summary!$B$26,I5999&lt;=Summary!$B$27,J5999&gt;=Summary!$B$28,J5999&lt;=Summary!$B$29,F5999*J5999&gt;1),"Yes","No")</f>
        <v>No</v>
      </c>
    </row>
    <row r="6000" customFormat="false" ht="15" hidden="false" customHeight="false" outlineLevel="0" collapsed="false">
      <c r="A6000" s="6" t="s">
        <v>153</v>
      </c>
      <c r="B6000" s="45" t="n">
        <v>43414</v>
      </c>
      <c r="C6000" s="6" t="s">
        <v>180</v>
      </c>
      <c r="D6000" s="6" t="s">
        <v>181</v>
      </c>
      <c r="E6000" s="6" t="s">
        <v>174</v>
      </c>
      <c r="F6000" s="34" t="n">
        <v>0.237883508205414</v>
      </c>
      <c r="G6000" s="34" t="n">
        <v>0.261532873229205</v>
      </c>
      <c r="H6000" s="34" t="n">
        <v>-0.0236493650237907</v>
      </c>
      <c r="I6000" s="34" t="n">
        <v>-0.0904259748756885</v>
      </c>
      <c r="J6000" s="35" t="n">
        <v>3.8</v>
      </c>
      <c r="K6000" s="6" t="n">
        <v>0</v>
      </c>
      <c r="L6000" s="35" t="n">
        <v>-1</v>
      </c>
      <c r="M6000" s="6" t="str">
        <f aca="false">IF(I6000&lt;=0,"Below 0%",IF(I6000&lt;=0.05,"0-5%",IF(I6000&lt;=0.1,"5-10%",IF(I6000&lt;=0.2,"10-20%",IF(I6000&lt;=0.4,"20-40%","Above 40%")))))</f>
        <v>Below 0%</v>
      </c>
      <c r="N6000" s="6" t="str">
        <f aca="false">IF(AND(H6000&gt;=Summary!$B$25,I6000&gt;=Summary!$B$26,I6000&lt;=Summary!$B$27,J6000&gt;=Summary!$B$28,J6000&lt;=Summary!$B$29,F6000*J6000&gt;1),"Yes","No")</f>
        <v>No</v>
      </c>
    </row>
    <row r="6001" customFormat="false" ht="15" hidden="false" customHeight="false" outlineLevel="0" collapsed="false">
      <c r="A6001" s="6" t="s">
        <v>153</v>
      </c>
      <c r="B6001" s="45" t="n">
        <v>43414</v>
      </c>
      <c r="C6001" s="6" t="s">
        <v>180</v>
      </c>
      <c r="D6001" s="6" t="s">
        <v>181</v>
      </c>
      <c r="E6001" s="6" t="s">
        <v>177</v>
      </c>
      <c r="F6001" s="34" t="n">
        <v>0.550642609596252</v>
      </c>
      <c r="G6001" s="34" t="n">
        <v>0.517617144932801</v>
      </c>
      <c r="H6001" s="34" t="n">
        <v>0.0330254646634518</v>
      </c>
      <c r="I6001" s="34" t="n">
        <v>0.0638028801533213</v>
      </c>
      <c r="J6001" s="35" t="n">
        <v>1.92</v>
      </c>
      <c r="K6001" s="6" t="n">
        <v>1</v>
      </c>
      <c r="L6001" s="35" t="n">
        <v>0.92</v>
      </c>
      <c r="M6001" s="6" t="str">
        <f aca="false">IF(I6001&lt;=0,"Below 0%",IF(I6001&lt;=0.05,"0-5%",IF(I6001&lt;=0.1,"5-10%",IF(I6001&lt;=0.2,"10-20%",IF(I6001&lt;=0.4,"20-40%","Above 40%")))))</f>
        <v>5-10%</v>
      </c>
      <c r="N6001" s="6" t="str">
        <f aca="false">IF(AND(H6001&gt;=Summary!$B$25,I6001&gt;=Summary!$B$26,I6001&lt;=Summary!$B$27,J6001&gt;=Summary!$B$28,J6001&lt;=Summary!$B$29,F6001*J6001&gt;1),"Yes","No")</f>
        <v>No</v>
      </c>
    </row>
    <row r="6002" customFormat="false" ht="15" hidden="false" customHeight="false" outlineLevel="0" collapsed="false">
      <c r="A6002" s="6" t="s">
        <v>153</v>
      </c>
      <c r="B6002" s="45" t="n">
        <v>43414</v>
      </c>
      <c r="C6002" s="6" t="s">
        <v>202</v>
      </c>
      <c r="D6002" s="6" t="s">
        <v>189</v>
      </c>
      <c r="E6002" s="6" t="s">
        <v>187</v>
      </c>
      <c r="F6002" s="34" t="n">
        <v>0.321020603179932</v>
      </c>
      <c r="G6002" s="34" t="n">
        <v>0.283958667736758</v>
      </c>
      <c r="H6002" s="34" t="n">
        <v>0.037061935443174</v>
      </c>
      <c r="I6002" s="34" t="n">
        <v>0.13051876788467</v>
      </c>
      <c r="J6002" s="35" t="n">
        <v>3.5</v>
      </c>
      <c r="K6002" s="6" t="n">
        <v>0</v>
      </c>
      <c r="L6002" s="35" t="n">
        <v>-1</v>
      </c>
      <c r="M6002" s="6" t="str">
        <f aca="false">IF(I6002&lt;=0,"Below 0%",IF(I6002&lt;=0.05,"0-5%",IF(I6002&lt;=0.1,"5-10%",IF(I6002&lt;=0.2,"10-20%",IF(I6002&lt;=0.4,"20-40%","Above 40%")))))</f>
        <v>10-20%</v>
      </c>
      <c r="N6002" s="6" t="str">
        <f aca="false">IF(AND(H6002&gt;=Summary!$B$25,I6002&gt;=Summary!$B$26,I6002&lt;=Summary!$B$27,J6002&gt;=Summary!$B$28,J6002&lt;=Summary!$B$29,F6002*J6002&gt;1),"Yes","No")</f>
        <v>Yes</v>
      </c>
    </row>
    <row r="6003" customFormat="false" ht="15" hidden="false" customHeight="false" outlineLevel="0" collapsed="false">
      <c r="A6003" s="6" t="s">
        <v>153</v>
      </c>
      <c r="B6003" s="45" t="n">
        <v>43414</v>
      </c>
      <c r="C6003" s="6" t="s">
        <v>202</v>
      </c>
      <c r="D6003" s="6" t="s">
        <v>189</v>
      </c>
      <c r="E6003" s="6" t="s">
        <v>174</v>
      </c>
      <c r="F6003" s="34" t="n">
        <v>0.367472857236862</v>
      </c>
      <c r="G6003" s="34" t="n">
        <v>0.298455056179775</v>
      </c>
      <c r="H6003" s="34" t="n">
        <v>0.0690178010570869</v>
      </c>
      <c r="I6003" s="34" t="n">
        <v>0.231250232247745</v>
      </c>
      <c r="J6003" s="35" t="n">
        <v>3.33</v>
      </c>
      <c r="K6003" s="6" t="n">
        <v>1</v>
      </c>
      <c r="L6003" s="35" t="n">
        <v>2.33</v>
      </c>
      <c r="M6003" s="6" t="str">
        <f aca="false">IF(I6003&lt;=0,"Below 0%",IF(I6003&lt;=0.05,"0-5%",IF(I6003&lt;=0.1,"5-10%",IF(I6003&lt;=0.2,"10-20%",IF(I6003&lt;=0.4,"20-40%","Above 40%")))))</f>
        <v>20-40%</v>
      </c>
      <c r="N6003" s="6" t="str">
        <f aca="false">IF(AND(H6003&gt;=Summary!$B$25,I6003&gt;=Summary!$B$26,I6003&lt;=Summary!$B$27,J6003&gt;=Summary!$B$28,J6003&lt;=Summary!$B$29,F6003*J6003&gt;1),"Yes","No")</f>
        <v>Yes</v>
      </c>
    </row>
    <row r="6004" customFormat="false" ht="15" hidden="false" customHeight="false" outlineLevel="0" collapsed="false">
      <c r="A6004" s="6" t="s">
        <v>153</v>
      </c>
      <c r="B6004" s="45" t="n">
        <v>43414</v>
      </c>
      <c r="C6004" s="6" t="s">
        <v>202</v>
      </c>
      <c r="D6004" s="6" t="s">
        <v>189</v>
      </c>
      <c r="E6004" s="6" t="s">
        <v>177</v>
      </c>
      <c r="F6004" s="34" t="n">
        <v>0.311506539583206</v>
      </c>
      <c r="G6004" s="34" t="n">
        <v>0.417586276083467</v>
      </c>
      <c r="H6004" s="34" t="n">
        <v>-0.106079736500261</v>
      </c>
      <c r="I6004" s="34" t="n">
        <v>-0.254030705930235</v>
      </c>
      <c r="J6004" s="35" t="n">
        <v>2.38</v>
      </c>
      <c r="K6004" s="6" t="n">
        <v>0</v>
      </c>
      <c r="L6004" s="35" t="n">
        <v>-1</v>
      </c>
      <c r="M6004" s="6" t="str">
        <f aca="false">IF(I6004&lt;=0,"Below 0%",IF(I6004&lt;=0.05,"0-5%",IF(I6004&lt;=0.1,"5-10%",IF(I6004&lt;=0.2,"10-20%",IF(I6004&lt;=0.4,"20-40%","Above 40%")))))</f>
        <v>Below 0%</v>
      </c>
      <c r="N6004" s="6" t="str">
        <f aca="false">IF(AND(H6004&gt;=Summary!$B$25,I6004&gt;=Summary!$B$26,I6004&lt;=Summary!$B$27,J6004&gt;=Summary!$B$28,J6004&lt;=Summary!$B$29,F6004*J6004&gt;1),"Yes","No")</f>
        <v>No</v>
      </c>
    </row>
    <row r="6005" customFormat="false" ht="15" hidden="false" customHeight="false" outlineLevel="0" collapsed="false">
      <c r="A6005" s="6" t="s">
        <v>153</v>
      </c>
      <c r="B6005" s="45" t="n">
        <v>43414</v>
      </c>
      <c r="C6005" s="6" t="s">
        <v>195</v>
      </c>
      <c r="D6005" s="6" t="s">
        <v>196</v>
      </c>
      <c r="E6005" s="6" t="s">
        <v>187</v>
      </c>
      <c r="F6005" s="34" t="n">
        <v>0.515109360218048</v>
      </c>
      <c r="G6005" s="34" t="n">
        <v>0.653061224489796</v>
      </c>
      <c r="H6005" s="34" t="n">
        <v>-0.137951864271748</v>
      </c>
      <c r="I6005" s="34" t="n">
        <v>-0.211238792166114</v>
      </c>
      <c r="J6005" s="35" t="n">
        <v>1.53</v>
      </c>
      <c r="K6005" s="6" t="n">
        <v>0</v>
      </c>
      <c r="L6005" s="35" t="n">
        <v>-1</v>
      </c>
      <c r="M6005" s="6" t="str">
        <f aca="false">IF(I6005&lt;=0,"Below 0%",IF(I6005&lt;=0.05,"0-5%",IF(I6005&lt;=0.1,"5-10%",IF(I6005&lt;=0.2,"10-20%",IF(I6005&lt;=0.4,"20-40%","Above 40%")))))</f>
        <v>Below 0%</v>
      </c>
      <c r="N6005" s="6" t="str">
        <f aca="false">IF(AND(H6005&gt;=Summary!$B$25,I6005&gt;=Summary!$B$26,I6005&lt;=Summary!$B$27,J6005&gt;=Summary!$B$28,J6005&lt;=Summary!$B$29,F6005*J6005&gt;1),"Yes","No")</f>
        <v>No</v>
      </c>
    </row>
    <row r="6006" customFormat="false" ht="15" hidden="false" customHeight="false" outlineLevel="0" collapsed="false">
      <c r="A6006" s="6" t="s">
        <v>153</v>
      </c>
      <c r="B6006" s="45" t="n">
        <v>43414</v>
      </c>
      <c r="C6006" s="6" t="s">
        <v>195</v>
      </c>
      <c r="D6006" s="6" t="s">
        <v>196</v>
      </c>
      <c r="E6006" s="6" t="s">
        <v>174</v>
      </c>
      <c r="F6006" s="34" t="n">
        <v>0.224394083023071</v>
      </c>
      <c r="G6006" s="34" t="n">
        <v>0.222040816326531</v>
      </c>
      <c r="H6006" s="34" t="n">
        <v>0.00235326669654068</v>
      </c>
      <c r="I6006" s="34" t="n">
        <v>0.0105983518502291</v>
      </c>
      <c r="J6006" s="35" t="n">
        <v>4.5</v>
      </c>
      <c r="K6006" s="6" t="n">
        <v>1</v>
      </c>
      <c r="L6006" s="35" t="n">
        <v>3.5</v>
      </c>
      <c r="M6006" s="6" t="str">
        <f aca="false">IF(I6006&lt;=0,"Below 0%",IF(I6006&lt;=0.05,"0-5%",IF(I6006&lt;=0.1,"5-10%",IF(I6006&lt;=0.2,"10-20%",IF(I6006&lt;=0.4,"20-40%","Above 40%")))))</f>
        <v>0-5%</v>
      </c>
      <c r="N6006" s="6" t="str">
        <f aca="false">IF(AND(H6006&gt;=Summary!$B$25,I6006&gt;=Summary!$B$26,I6006&lt;=Summary!$B$27,J6006&gt;=Summary!$B$28,J6006&lt;=Summary!$B$29,F6006*J6006&gt;1),"Yes","No")</f>
        <v>No</v>
      </c>
    </row>
    <row r="6007" customFormat="false" ht="15" hidden="false" customHeight="false" outlineLevel="0" collapsed="false">
      <c r="A6007" s="6" t="s">
        <v>153</v>
      </c>
      <c r="B6007" s="45" t="n">
        <v>43414</v>
      </c>
      <c r="C6007" s="6" t="s">
        <v>195</v>
      </c>
      <c r="D6007" s="6" t="s">
        <v>196</v>
      </c>
      <c r="E6007" s="6" t="s">
        <v>177</v>
      </c>
      <c r="F6007" s="34" t="n">
        <v>0.260496586561203</v>
      </c>
      <c r="G6007" s="34" t="n">
        <v>0.124897959183674</v>
      </c>
      <c r="H6007" s="34" t="n">
        <v>0.13559862737753</v>
      </c>
      <c r="I6007" s="34" t="n">
        <v>1.08567528455865</v>
      </c>
      <c r="J6007" s="35" t="n">
        <v>8</v>
      </c>
      <c r="K6007" s="6" t="n">
        <v>0</v>
      </c>
      <c r="L6007" s="35" t="n">
        <v>-1</v>
      </c>
      <c r="M6007" s="6" t="str">
        <f aca="false">IF(I6007&lt;=0,"Below 0%",IF(I6007&lt;=0.05,"0-5%",IF(I6007&lt;=0.1,"5-10%",IF(I6007&lt;=0.2,"10-20%",IF(I6007&lt;=0.4,"20-40%","Above 40%")))))</f>
        <v>Above 40%</v>
      </c>
      <c r="N6007" s="6" t="str">
        <f aca="false">IF(AND(H6007&gt;=Summary!$B$25,I6007&gt;=Summary!$B$26,I6007&lt;=Summary!$B$27,J6007&gt;=Summary!$B$28,J6007&lt;=Summary!$B$29,F6007*J6007&gt;1),"Yes","No")</f>
        <v>No</v>
      </c>
    </row>
    <row r="6008" customFormat="false" ht="15" hidden="false" customHeight="false" outlineLevel="0" collapsed="false">
      <c r="A6008" s="6" t="s">
        <v>153</v>
      </c>
      <c r="B6008" s="45" t="n">
        <v>43414</v>
      </c>
      <c r="C6008" s="6" t="s">
        <v>188</v>
      </c>
      <c r="D6008" s="6" t="s">
        <v>199</v>
      </c>
      <c r="E6008" s="6" t="s">
        <v>187</v>
      </c>
      <c r="F6008" s="34" t="n">
        <v>0.424475461244583</v>
      </c>
      <c r="G6008" s="34" t="n">
        <v>0.339076286663586</v>
      </c>
      <c r="H6008" s="34" t="n">
        <v>0.0853991745809969</v>
      </c>
      <c r="I6008" s="34" t="n">
        <v>0.251858292484268</v>
      </c>
      <c r="J6008" s="35" t="n">
        <v>2.94</v>
      </c>
      <c r="K6008" s="6" t="n">
        <v>1</v>
      </c>
      <c r="L6008" s="35" t="n">
        <v>1.94</v>
      </c>
      <c r="M6008" s="6" t="str">
        <f aca="false">IF(I6008&lt;=0,"Below 0%",IF(I6008&lt;=0.05,"0-5%",IF(I6008&lt;=0.1,"5-10%",IF(I6008&lt;=0.2,"10-20%",IF(I6008&lt;=0.4,"20-40%","Above 40%")))))</f>
        <v>20-40%</v>
      </c>
      <c r="N6008" s="6" t="str">
        <f aca="false">IF(AND(H6008&gt;=Summary!$B$25,I6008&gt;=Summary!$B$26,I6008&lt;=Summary!$B$27,J6008&gt;=Summary!$B$28,J6008&lt;=Summary!$B$29,F6008*J6008&gt;1),"Yes","No")</f>
        <v>Yes</v>
      </c>
    </row>
    <row r="6009" customFormat="false" ht="15" hidden="false" customHeight="false" outlineLevel="0" collapsed="false">
      <c r="A6009" s="6" t="s">
        <v>153</v>
      </c>
      <c r="B6009" s="45" t="n">
        <v>43414</v>
      </c>
      <c r="C6009" s="6" t="s">
        <v>188</v>
      </c>
      <c r="D6009" s="6" t="s">
        <v>199</v>
      </c>
      <c r="E6009" s="6" t="s">
        <v>174</v>
      </c>
      <c r="F6009" s="34" t="n">
        <v>0.298976808786392</v>
      </c>
      <c r="G6009" s="34" t="n">
        <v>0.28895196602636</v>
      </c>
      <c r="H6009" s="34" t="n">
        <v>0.0100248427600318</v>
      </c>
      <c r="I6009" s="34" t="n">
        <v>0.0346938036030433</v>
      </c>
      <c r="J6009" s="35" t="n">
        <v>3.45</v>
      </c>
      <c r="K6009" s="6" t="n">
        <v>0</v>
      </c>
      <c r="L6009" s="35" t="n">
        <v>-1</v>
      </c>
      <c r="M6009" s="6" t="str">
        <f aca="false">IF(I6009&lt;=0,"Below 0%",IF(I6009&lt;=0.05,"0-5%",IF(I6009&lt;=0.1,"5-10%",IF(I6009&lt;=0.2,"10-20%",IF(I6009&lt;=0.4,"20-40%","Above 40%")))))</f>
        <v>0-5%</v>
      </c>
      <c r="N6009" s="6" t="str">
        <f aca="false">IF(AND(H6009&gt;=Summary!$B$25,I6009&gt;=Summary!$B$26,I6009&lt;=Summary!$B$27,J6009&gt;=Summary!$B$28,J6009&lt;=Summary!$B$29,F6009*J6009&gt;1),"Yes","No")</f>
        <v>No</v>
      </c>
    </row>
    <row r="6010" customFormat="false" ht="15" hidden="false" customHeight="false" outlineLevel="0" collapsed="false">
      <c r="A6010" s="6" t="s">
        <v>153</v>
      </c>
      <c r="B6010" s="45" t="n">
        <v>43414</v>
      </c>
      <c r="C6010" s="6" t="s">
        <v>188</v>
      </c>
      <c r="D6010" s="6" t="s">
        <v>199</v>
      </c>
      <c r="E6010" s="6" t="s">
        <v>177</v>
      </c>
      <c r="F6010" s="34" t="n">
        <v>0.276547729969025</v>
      </c>
      <c r="G6010" s="34" t="n">
        <v>0.371971747310054</v>
      </c>
      <c r="H6010" s="34" t="n">
        <v>-0.0954240173410288</v>
      </c>
      <c r="I6010" s="34" t="n">
        <v>-0.25653565904157</v>
      </c>
      <c r="J6010" s="35" t="n">
        <v>2.68</v>
      </c>
      <c r="K6010" s="6" t="n">
        <v>0</v>
      </c>
      <c r="L6010" s="35" t="n">
        <v>-1</v>
      </c>
      <c r="M6010" s="6" t="str">
        <f aca="false">IF(I6010&lt;=0,"Below 0%",IF(I6010&lt;=0.05,"0-5%",IF(I6010&lt;=0.1,"5-10%",IF(I6010&lt;=0.2,"10-20%",IF(I6010&lt;=0.4,"20-40%","Above 40%")))))</f>
        <v>Below 0%</v>
      </c>
      <c r="N6010" s="6" t="str">
        <f aca="false">IF(AND(H6010&gt;=Summary!$B$25,I6010&gt;=Summary!$B$26,I6010&lt;=Summary!$B$27,J6010&gt;=Summary!$B$28,J6010&lt;=Summary!$B$29,F6010*J6010&gt;1),"Yes","No")</f>
        <v>No</v>
      </c>
    </row>
    <row r="6011" customFormat="false" ht="15" hidden="false" customHeight="false" outlineLevel="0" collapsed="false">
      <c r="A6011" s="6" t="s">
        <v>153</v>
      </c>
      <c r="B6011" s="45" t="n">
        <v>43414</v>
      </c>
      <c r="C6011" s="6" t="s">
        <v>179</v>
      </c>
      <c r="D6011" s="6" t="s">
        <v>198</v>
      </c>
      <c r="E6011" s="6" t="s">
        <v>187</v>
      </c>
      <c r="F6011" s="34" t="n">
        <v>0.503064215183258</v>
      </c>
      <c r="G6011" s="34" t="n">
        <v>0.386338226804726</v>
      </c>
      <c r="H6011" s="34" t="n">
        <v>0.116725988378532</v>
      </c>
      <c r="I6011" s="34" t="n">
        <v>0.302134192994396</v>
      </c>
      <c r="J6011" s="35" t="n">
        <v>2.58</v>
      </c>
      <c r="K6011" s="6" t="n">
        <v>0</v>
      </c>
      <c r="L6011" s="35" t="n">
        <v>-1</v>
      </c>
      <c r="M6011" s="6" t="str">
        <f aca="false">IF(I6011&lt;=0,"Below 0%",IF(I6011&lt;=0.05,"0-5%",IF(I6011&lt;=0.1,"5-10%",IF(I6011&lt;=0.2,"10-20%",IF(I6011&lt;=0.4,"20-40%","Above 40%")))))</f>
        <v>20-40%</v>
      </c>
      <c r="N6011" s="6" t="str">
        <f aca="false">IF(AND(H6011&gt;=Summary!$B$25,I6011&gt;=Summary!$B$26,I6011&lt;=Summary!$B$27,J6011&gt;=Summary!$B$28,J6011&lt;=Summary!$B$29,F6011*J6011&gt;1),"Yes","No")</f>
        <v>Yes</v>
      </c>
    </row>
    <row r="6012" customFormat="false" ht="15" hidden="false" customHeight="false" outlineLevel="0" collapsed="false">
      <c r="A6012" s="6" t="s">
        <v>153</v>
      </c>
      <c r="B6012" s="45" t="n">
        <v>43414</v>
      </c>
      <c r="C6012" s="6" t="s">
        <v>179</v>
      </c>
      <c r="D6012" s="6" t="s">
        <v>198</v>
      </c>
      <c r="E6012" s="6" t="s">
        <v>174</v>
      </c>
      <c r="F6012" s="34" t="n">
        <v>0.296159893274307</v>
      </c>
      <c r="G6012" s="34" t="n">
        <v>0.293162536810645</v>
      </c>
      <c r="H6012" s="34" t="n">
        <v>0.00299735646366195</v>
      </c>
      <c r="I6012" s="34" t="n">
        <v>0.0102242138312438</v>
      </c>
      <c r="J6012" s="35" t="n">
        <v>3.4</v>
      </c>
      <c r="K6012" s="6" t="n">
        <v>1</v>
      </c>
      <c r="L6012" s="35" t="n">
        <v>2.4</v>
      </c>
      <c r="M6012" s="6" t="str">
        <f aca="false">IF(I6012&lt;=0,"Below 0%",IF(I6012&lt;=0.05,"0-5%",IF(I6012&lt;=0.1,"5-10%",IF(I6012&lt;=0.2,"10-20%",IF(I6012&lt;=0.4,"20-40%","Above 40%")))))</f>
        <v>0-5%</v>
      </c>
      <c r="N6012" s="6" t="str">
        <f aca="false">IF(AND(H6012&gt;=Summary!$B$25,I6012&gt;=Summary!$B$26,I6012&lt;=Summary!$B$27,J6012&gt;=Summary!$B$28,J6012&lt;=Summary!$B$29,F6012*J6012&gt;1),"Yes","No")</f>
        <v>No</v>
      </c>
    </row>
    <row r="6013" customFormat="false" ht="15" hidden="false" customHeight="false" outlineLevel="0" collapsed="false">
      <c r="A6013" s="6" t="s">
        <v>153</v>
      </c>
      <c r="B6013" s="45" t="n">
        <v>43414</v>
      </c>
      <c r="C6013" s="6" t="s">
        <v>179</v>
      </c>
      <c r="D6013" s="6" t="s">
        <v>198</v>
      </c>
      <c r="E6013" s="6" t="s">
        <v>177</v>
      </c>
      <c r="F6013" s="34" t="n">
        <v>0.200775891542435</v>
      </c>
      <c r="G6013" s="34" t="n">
        <v>0.320499236384628</v>
      </c>
      <c r="H6013" s="34" t="n">
        <v>-0.119723344842194</v>
      </c>
      <c r="I6013" s="34" t="n">
        <v>-0.373552667996109</v>
      </c>
      <c r="J6013" s="35" t="n">
        <v>3.11</v>
      </c>
      <c r="K6013" s="6" t="n">
        <v>0</v>
      </c>
      <c r="L6013" s="35" t="n">
        <v>-1</v>
      </c>
      <c r="M6013" s="6" t="str">
        <f aca="false">IF(I6013&lt;=0,"Below 0%",IF(I6013&lt;=0.05,"0-5%",IF(I6013&lt;=0.1,"5-10%",IF(I6013&lt;=0.2,"10-20%",IF(I6013&lt;=0.4,"20-40%","Above 40%")))))</f>
        <v>Below 0%</v>
      </c>
      <c r="N6013" s="6" t="str">
        <f aca="false">IF(AND(H6013&gt;=Summary!$B$25,I6013&gt;=Summary!$B$26,I6013&lt;=Summary!$B$27,J6013&gt;=Summary!$B$28,J6013&lt;=Summary!$B$29,F6013*J6013&gt;1),"Yes","No")</f>
        <v>No</v>
      </c>
    </row>
    <row r="6014" customFormat="false" ht="15" hidden="false" customHeight="false" outlineLevel="0" collapsed="false">
      <c r="A6014" s="6" t="s">
        <v>153</v>
      </c>
      <c r="B6014" s="45" t="n">
        <v>43415</v>
      </c>
      <c r="C6014" s="6" t="s">
        <v>185</v>
      </c>
      <c r="D6014" s="6" t="s">
        <v>203</v>
      </c>
      <c r="E6014" s="6" t="s">
        <v>187</v>
      </c>
      <c r="F6014" s="34" t="n">
        <v>0.658643126487732</v>
      </c>
      <c r="G6014" s="34" t="n">
        <v>0.602207505518764</v>
      </c>
      <c r="H6014" s="34" t="n">
        <v>0.0564356209689682</v>
      </c>
      <c r="I6014" s="34" t="n">
        <v>0.0937145758758893</v>
      </c>
      <c r="J6014" s="35" t="n">
        <v>1.7</v>
      </c>
      <c r="K6014" s="6" t="n">
        <v>0</v>
      </c>
      <c r="L6014" s="35" t="n">
        <v>-1</v>
      </c>
      <c r="M6014" s="6" t="str">
        <f aca="false">IF(I6014&lt;=0,"Below 0%",IF(I6014&lt;=0.05,"0-5%",IF(I6014&lt;=0.1,"5-10%",IF(I6014&lt;=0.2,"10-20%",IF(I6014&lt;=0.4,"20-40%","Above 40%")))))</f>
        <v>5-10%</v>
      </c>
      <c r="N6014" s="6" t="str">
        <f aca="false">IF(AND(H6014&gt;=Summary!$B$25,I6014&gt;=Summary!$B$26,I6014&lt;=Summary!$B$27,J6014&gt;=Summary!$B$28,J6014&lt;=Summary!$B$29,F6014*J6014&gt;1),"Yes","No")</f>
        <v>No</v>
      </c>
    </row>
    <row r="6015" customFormat="false" ht="15" hidden="false" customHeight="false" outlineLevel="0" collapsed="false">
      <c r="A6015" s="6" t="s">
        <v>153</v>
      </c>
      <c r="B6015" s="45" t="n">
        <v>43415</v>
      </c>
      <c r="C6015" s="6" t="s">
        <v>185</v>
      </c>
      <c r="D6015" s="6" t="s">
        <v>203</v>
      </c>
      <c r="E6015" s="6" t="s">
        <v>174</v>
      </c>
      <c r="F6015" s="34" t="n">
        <v>0.200210049748421</v>
      </c>
      <c r="G6015" s="34" t="n">
        <v>0.232671081677704</v>
      </c>
      <c r="H6015" s="34" t="n">
        <v>-0.0324610319292835</v>
      </c>
      <c r="I6015" s="34" t="n">
        <v>-0.139514681821304</v>
      </c>
      <c r="J6015" s="35" t="n">
        <v>4.4</v>
      </c>
      <c r="K6015" s="6" t="n">
        <v>1</v>
      </c>
      <c r="L6015" s="35" t="n">
        <v>3.4</v>
      </c>
      <c r="M6015" s="6" t="str">
        <f aca="false">IF(I6015&lt;=0,"Below 0%",IF(I6015&lt;=0.05,"0-5%",IF(I6015&lt;=0.1,"5-10%",IF(I6015&lt;=0.2,"10-20%",IF(I6015&lt;=0.4,"20-40%","Above 40%")))))</f>
        <v>Below 0%</v>
      </c>
      <c r="N6015" s="6" t="str">
        <f aca="false">IF(AND(H6015&gt;=Summary!$B$25,I6015&gt;=Summary!$B$26,I6015&lt;=Summary!$B$27,J6015&gt;=Summary!$B$28,J6015&lt;=Summary!$B$29,F6015*J6015&gt;1),"Yes","No")</f>
        <v>No</v>
      </c>
    </row>
    <row r="6016" customFormat="false" ht="15" hidden="false" customHeight="false" outlineLevel="0" collapsed="false">
      <c r="A6016" s="6" t="s">
        <v>153</v>
      </c>
      <c r="B6016" s="45" t="n">
        <v>43415</v>
      </c>
      <c r="C6016" s="6" t="s">
        <v>185</v>
      </c>
      <c r="D6016" s="6" t="s">
        <v>203</v>
      </c>
      <c r="E6016" s="6" t="s">
        <v>177</v>
      </c>
      <c r="F6016" s="34" t="n">
        <v>0.14114685356617</v>
      </c>
      <c r="G6016" s="34" t="n">
        <v>0.165121412803532</v>
      </c>
      <c r="H6016" s="34" t="n">
        <v>-0.0239745592373623</v>
      </c>
      <c r="I6016" s="34" t="n">
        <v>-0.145193520515042</v>
      </c>
      <c r="J6016" s="35" t="n">
        <v>6.2</v>
      </c>
      <c r="K6016" s="6" t="n">
        <v>0</v>
      </c>
      <c r="L6016" s="35" t="n">
        <v>-1</v>
      </c>
      <c r="M6016" s="6" t="str">
        <f aca="false">IF(I6016&lt;=0,"Below 0%",IF(I6016&lt;=0.05,"0-5%",IF(I6016&lt;=0.1,"5-10%",IF(I6016&lt;=0.2,"10-20%",IF(I6016&lt;=0.4,"20-40%","Above 40%")))))</f>
        <v>Below 0%</v>
      </c>
      <c r="N6016" s="6" t="str">
        <f aca="false">IF(AND(H6016&gt;=Summary!$B$25,I6016&gt;=Summary!$B$26,I6016&lt;=Summary!$B$27,J6016&gt;=Summary!$B$28,J6016&lt;=Summary!$B$29,F6016*J6016&gt;1),"Yes","No")</f>
        <v>No</v>
      </c>
    </row>
    <row r="6017" customFormat="false" ht="15" hidden="false" customHeight="false" outlineLevel="0" collapsed="false">
      <c r="A6017" s="6" t="s">
        <v>153</v>
      </c>
      <c r="B6017" s="45" t="n">
        <v>43415</v>
      </c>
      <c r="C6017" s="6" t="s">
        <v>190</v>
      </c>
      <c r="D6017" s="6" t="s">
        <v>173</v>
      </c>
      <c r="E6017" s="6" t="s">
        <v>187</v>
      </c>
      <c r="F6017" s="34" t="n">
        <v>0.73014223575592</v>
      </c>
      <c r="G6017" s="34" t="n">
        <v>0.689721792890263</v>
      </c>
      <c r="H6017" s="34" t="n">
        <v>0.0404204428656577</v>
      </c>
      <c r="I6017" s="34" t="n">
        <v>0.058603981028752</v>
      </c>
      <c r="J6017" s="35" t="n">
        <v>1.46</v>
      </c>
      <c r="K6017" s="6" t="n">
        <v>0</v>
      </c>
      <c r="L6017" s="35" t="n">
        <v>-1</v>
      </c>
      <c r="M6017" s="6" t="str">
        <f aca="false">IF(I6017&lt;=0,"Below 0%",IF(I6017&lt;=0.05,"0-5%",IF(I6017&lt;=0.1,"5-10%",IF(I6017&lt;=0.2,"10-20%",IF(I6017&lt;=0.4,"20-40%","Above 40%")))))</f>
        <v>5-10%</v>
      </c>
      <c r="N6017" s="6" t="str">
        <f aca="false">IF(AND(H6017&gt;=Summary!$B$25,I6017&gt;=Summary!$B$26,I6017&lt;=Summary!$B$27,J6017&gt;=Summary!$B$28,J6017&lt;=Summary!$B$29,F6017*J6017&gt;1),"Yes","No")</f>
        <v>No</v>
      </c>
    </row>
    <row r="6018" customFormat="false" ht="15" hidden="false" customHeight="false" outlineLevel="0" collapsed="false">
      <c r="A6018" s="6" t="s">
        <v>153</v>
      </c>
      <c r="B6018" s="45" t="n">
        <v>43415</v>
      </c>
      <c r="C6018" s="6" t="s">
        <v>190</v>
      </c>
      <c r="D6018" s="6" t="s">
        <v>173</v>
      </c>
      <c r="E6018" s="6" t="s">
        <v>174</v>
      </c>
      <c r="F6018" s="34" t="n">
        <v>0.191103249788284</v>
      </c>
      <c r="G6018" s="34" t="n">
        <v>0.191808346213292</v>
      </c>
      <c r="H6018" s="34" t="n">
        <v>-0.000705096425007823</v>
      </c>
      <c r="I6018" s="34" t="n">
        <v>-0.00367604663158794</v>
      </c>
      <c r="J6018" s="35" t="n">
        <v>5.25</v>
      </c>
      <c r="K6018" s="6" t="n">
        <v>1</v>
      </c>
      <c r="L6018" s="35" t="n">
        <v>4.25</v>
      </c>
      <c r="M6018" s="6" t="str">
        <f aca="false">IF(I6018&lt;=0,"Below 0%",IF(I6018&lt;=0.05,"0-5%",IF(I6018&lt;=0.1,"5-10%",IF(I6018&lt;=0.2,"10-20%",IF(I6018&lt;=0.4,"20-40%","Above 40%")))))</f>
        <v>Below 0%</v>
      </c>
      <c r="N6018" s="6" t="str">
        <f aca="false">IF(AND(H6018&gt;=Summary!$B$25,I6018&gt;=Summary!$B$26,I6018&lt;=Summary!$B$27,J6018&gt;=Summary!$B$28,J6018&lt;=Summary!$B$29,F6018*J6018&gt;1),"Yes","No")</f>
        <v>No</v>
      </c>
    </row>
    <row r="6019" customFormat="false" ht="15" hidden="false" customHeight="false" outlineLevel="0" collapsed="false">
      <c r="A6019" s="6" t="s">
        <v>153</v>
      </c>
      <c r="B6019" s="45" t="n">
        <v>43415</v>
      </c>
      <c r="C6019" s="6" t="s">
        <v>190</v>
      </c>
      <c r="D6019" s="6" t="s">
        <v>173</v>
      </c>
      <c r="E6019" s="6" t="s">
        <v>177</v>
      </c>
      <c r="F6019" s="34" t="n">
        <v>0.0787544995546341</v>
      </c>
      <c r="G6019" s="34" t="n">
        <v>0.118469860896445</v>
      </c>
      <c r="H6019" s="34" t="n">
        <v>-0.039715361341811</v>
      </c>
      <c r="I6019" s="34" t="n">
        <v>-0.335235992017635</v>
      </c>
      <c r="J6019" s="35" t="n">
        <v>8.5</v>
      </c>
      <c r="K6019" s="6" t="n">
        <v>0</v>
      </c>
      <c r="L6019" s="35" t="n">
        <v>-1</v>
      </c>
      <c r="M6019" s="6" t="str">
        <f aca="false">IF(I6019&lt;=0,"Below 0%",IF(I6019&lt;=0.05,"0-5%",IF(I6019&lt;=0.1,"5-10%",IF(I6019&lt;=0.2,"10-20%",IF(I6019&lt;=0.4,"20-40%","Above 40%")))))</f>
        <v>Below 0%</v>
      </c>
      <c r="N6019" s="6" t="str">
        <f aca="false">IF(AND(H6019&gt;=Summary!$B$25,I6019&gt;=Summary!$B$26,I6019&lt;=Summary!$B$27,J6019&gt;=Summary!$B$28,J6019&lt;=Summary!$B$29,F6019*J6019&gt;1),"Yes","No")</f>
        <v>No</v>
      </c>
    </row>
    <row r="6020" customFormat="false" ht="15" hidden="false" customHeight="false" outlineLevel="0" collapsed="false">
      <c r="A6020" s="6" t="s">
        <v>153</v>
      </c>
      <c r="B6020" s="45" t="n">
        <v>43415</v>
      </c>
      <c r="C6020" s="6" t="s">
        <v>183</v>
      </c>
      <c r="D6020" s="6" t="s">
        <v>184</v>
      </c>
      <c r="E6020" s="6" t="s">
        <v>187</v>
      </c>
      <c r="F6020" s="34" t="n">
        <v>0.629518985748291</v>
      </c>
      <c r="G6020" s="34" t="n">
        <v>0.884471813404979</v>
      </c>
      <c r="H6020" s="34" t="n">
        <v>-0.254952827656688</v>
      </c>
      <c r="I6020" s="34" t="n">
        <v>-0.288254327376684</v>
      </c>
      <c r="J6020" s="35" t="n">
        <v>1.13</v>
      </c>
      <c r="K6020" s="6" t="n">
        <v>1</v>
      </c>
      <c r="L6020" s="35" t="n">
        <v>0.13</v>
      </c>
      <c r="M6020" s="6" t="str">
        <f aca="false">IF(I6020&lt;=0,"Below 0%",IF(I6020&lt;=0.05,"0-5%",IF(I6020&lt;=0.1,"5-10%",IF(I6020&lt;=0.2,"10-20%",IF(I6020&lt;=0.4,"20-40%","Above 40%")))))</f>
        <v>Below 0%</v>
      </c>
      <c r="N6020" s="6" t="str">
        <f aca="false">IF(AND(H6020&gt;=Summary!$B$25,I6020&gt;=Summary!$B$26,I6020&lt;=Summary!$B$27,J6020&gt;=Summary!$B$28,J6020&lt;=Summary!$B$29,F6020*J6020&gt;1),"Yes","No")</f>
        <v>No</v>
      </c>
    </row>
    <row r="6021" customFormat="false" ht="15" hidden="false" customHeight="false" outlineLevel="0" collapsed="false">
      <c r="A6021" s="6" t="s">
        <v>153</v>
      </c>
      <c r="B6021" s="45" t="n">
        <v>43415</v>
      </c>
      <c r="C6021" s="6" t="s">
        <v>183</v>
      </c>
      <c r="D6021" s="6" t="s">
        <v>184</v>
      </c>
      <c r="E6021" s="6" t="s">
        <v>174</v>
      </c>
      <c r="F6021" s="34" t="n">
        <v>0.261678248643875</v>
      </c>
      <c r="G6021" s="34" t="n">
        <v>0.0832877624289688</v>
      </c>
      <c r="H6021" s="34" t="n">
        <v>0.178390486214906</v>
      </c>
      <c r="I6021" s="34" t="n">
        <v>2.14185711096567</v>
      </c>
      <c r="J6021" s="35" t="n">
        <v>12</v>
      </c>
      <c r="K6021" s="6" t="n">
        <v>0</v>
      </c>
      <c r="L6021" s="35" t="n">
        <v>-1</v>
      </c>
      <c r="M6021" s="6" t="str">
        <f aca="false">IF(I6021&lt;=0,"Below 0%",IF(I6021&lt;=0.05,"0-5%",IF(I6021&lt;=0.1,"5-10%",IF(I6021&lt;=0.2,"10-20%",IF(I6021&lt;=0.4,"20-40%","Above 40%")))))</f>
        <v>Above 40%</v>
      </c>
      <c r="N6021" s="6" t="str">
        <f aca="false">IF(AND(H6021&gt;=Summary!$B$25,I6021&gt;=Summary!$B$26,I6021&lt;=Summary!$B$27,J6021&gt;=Summary!$B$28,J6021&lt;=Summary!$B$29,F6021*J6021&gt;1),"Yes","No")</f>
        <v>No</v>
      </c>
    </row>
    <row r="6022" customFormat="false" ht="15" hidden="false" customHeight="false" outlineLevel="0" collapsed="false">
      <c r="A6022" s="6" t="s">
        <v>153</v>
      </c>
      <c r="B6022" s="45" t="n">
        <v>43415</v>
      </c>
      <c r="C6022" s="6" t="s">
        <v>183</v>
      </c>
      <c r="D6022" s="6" t="s">
        <v>184</v>
      </c>
      <c r="E6022" s="6" t="s">
        <v>177</v>
      </c>
      <c r="F6022" s="34" t="n">
        <v>0.108802728354931</v>
      </c>
      <c r="G6022" s="34" t="n">
        <v>0.0322404241660525</v>
      </c>
      <c r="H6022" s="34" t="n">
        <v>0.0765623041888784</v>
      </c>
      <c r="I6022" s="34" t="n">
        <v>2.37473005300888</v>
      </c>
      <c r="J6022" s="35" t="n">
        <v>31</v>
      </c>
      <c r="K6022" s="6" t="n">
        <v>0</v>
      </c>
      <c r="L6022" s="35" t="n">
        <v>-1</v>
      </c>
      <c r="M6022" s="6" t="str">
        <f aca="false">IF(I6022&lt;=0,"Below 0%",IF(I6022&lt;=0.05,"0-5%",IF(I6022&lt;=0.1,"5-10%",IF(I6022&lt;=0.2,"10-20%",IF(I6022&lt;=0.4,"20-40%","Above 40%")))))</f>
        <v>Above 40%</v>
      </c>
      <c r="N6022" s="6" t="str">
        <f aca="false">IF(AND(H6022&gt;=Summary!$B$25,I6022&gt;=Summary!$B$26,I6022&lt;=Summary!$B$27,J6022&gt;=Summary!$B$28,J6022&lt;=Summary!$B$29,F6022*J6022&gt;1),"Yes","No")</f>
        <v>No</v>
      </c>
    </row>
    <row r="6023" customFormat="false" ht="15" hidden="false" customHeight="false" outlineLevel="0" collapsed="false">
      <c r="A6023" s="6" t="s">
        <v>153</v>
      </c>
      <c r="B6023" s="45" t="n">
        <v>43415</v>
      </c>
      <c r="C6023" s="6" t="s">
        <v>194</v>
      </c>
      <c r="D6023" s="6" t="s">
        <v>176</v>
      </c>
      <c r="E6023" s="6" t="s">
        <v>187</v>
      </c>
      <c r="F6023" s="34" t="n">
        <v>0.634742200374603</v>
      </c>
      <c r="G6023" s="34" t="n">
        <v>0.701878766394895</v>
      </c>
      <c r="H6023" s="34" t="n">
        <v>-0.0671365660202922</v>
      </c>
      <c r="I6023" s="34" t="n">
        <v>-0.0956526529006284</v>
      </c>
      <c r="J6023" s="35" t="n">
        <v>1.45</v>
      </c>
      <c r="K6023" s="6" t="n">
        <v>1</v>
      </c>
      <c r="L6023" s="35" t="n">
        <v>0.45</v>
      </c>
      <c r="M6023" s="6" t="str">
        <f aca="false">IF(I6023&lt;=0,"Below 0%",IF(I6023&lt;=0.05,"0-5%",IF(I6023&lt;=0.1,"5-10%",IF(I6023&lt;=0.2,"10-20%",IF(I6023&lt;=0.4,"20-40%","Above 40%")))))</f>
        <v>Below 0%</v>
      </c>
      <c r="N6023" s="6" t="str">
        <f aca="false">IF(AND(H6023&gt;=Summary!$B$25,I6023&gt;=Summary!$B$26,I6023&lt;=Summary!$B$27,J6023&gt;=Summary!$B$28,J6023&lt;=Summary!$B$29,F6023*J6023&gt;1),"Yes","No")</f>
        <v>No</v>
      </c>
    </row>
    <row r="6024" customFormat="false" ht="15" hidden="false" customHeight="false" outlineLevel="0" collapsed="false">
      <c r="A6024" s="6" t="s">
        <v>153</v>
      </c>
      <c r="B6024" s="45" t="n">
        <v>43415</v>
      </c>
      <c r="C6024" s="6" t="s">
        <v>194</v>
      </c>
      <c r="D6024" s="6" t="s">
        <v>176</v>
      </c>
      <c r="E6024" s="6" t="s">
        <v>174</v>
      </c>
      <c r="F6024" s="34" t="n">
        <v>0.262671649456024</v>
      </c>
      <c r="G6024" s="34" t="n">
        <v>0.185040765685927</v>
      </c>
      <c r="H6024" s="34" t="n">
        <v>0.0776308837700972</v>
      </c>
      <c r="I6024" s="34" t="n">
        <v>0.419533952328437</v>
      </c>
      <c r="J6024" s="35" t="n">
        <v>5.5</v>
      </c>
      <c r="K6024" s="6" t="n">
        <v>0</v>
      </c>
      <c r="L6024" s="35" t="n">
        <v>-1</v>
      </c>
      <c r="M6024" s="6" t="str">
        <f aca="false">IF(I6024&lt;=0,"Below 0%",IF(I6024&lt;=0.05,"0-5%",IF(I6024&lt;=0.1,"5-10%",IF(I6024&lt;=0.2,"10-20%",IF(I6024&lt;=0.4,"20-40%","Above 40%")))))</f>
        <v>Above 40%</v>
      </c>
      <c r="N6024" s="6" t="str">
        <f aca="false">IF(AND(H6024&gt;=Summary!$B$25,I6024&gt;=Summary!$B$26,I6024&lt;=Summary!$B$27,J6024&gt;=Summary!$B$28,J6024&lt;=Summary!$B$29,F6024*J6024&gt;1),"Yes","No")</f>
        <v>No</v>
      </c>
    </row>
    <row r="6025" customFormat="false" ht="15" hidden="false" customHeight="false" outlineLevel="0" collapsed="false">
      <c r="A6025" s="6" t="s">
        <v>153</v>
      </c>
      <c r="B6025" s="45" t="n">
        <v>43415</v>
      </c>
      <c r="C6025" s="6" t="s">
        <v>194</v>
      </c>
      <c r="D6025" s="6" t="s">
        <v>176</v>
      </c>
      <c r="E6025" s="6" t="s">
        <v>177</v>
      </c>
      <c r="F6025" s="34" t="n">
        <v>0.102586202323437</v>
      </c>
      <c r="G6025" s="34" t="n">
        <v>0.113080467919178</v>
      </c>
      <c r="H6025" s="34" t="n">
        <v>-0.0104942655957409</v>
      </c>
      <c r="I6025" s="34" t="n">
        <v>-0.0928035211460343</v>
      </c>
      <c r="J6025" s="35" t="n">
        <v>9</v>
      </c>
      <c r="K6025" s="6" t="n">
        <v>0</v>
      </c>
      <c r="L6025" s="35" t="n">
        <v>-1</v>
      </c>
      <c r="M6025" s="6" t="str">
        <f aca="false">IF(I6025&lt;=0,"Below 0%",IF(I6025&lt;=0.05,"0-5%",IF(I6025&lt;=0.1,"5-10%",IF(I6025&lt;=0.2,"10-20%",IF(I6025&lt;=0.4,"20-40%","Above 40%")))))</f>
        <v>Below 0%</v>
      </c>
      <c r="N6025" s="6" t="str">
        <f aca="false">IF(AND(H6025&gt;=Summary!$B$25,I6025&gt;=Summary!$B$26,I6025&lt;=Summary!$B$27,J6025&gt;=Summary!$B$28,J6025&lt;=Summary!$B$29,F6025*J6025&gt;1),"Yes","No")</f>
        <v>No</v>
      </c>
    </row>
    <row r="6026" customFormat="false" ht="15" hidden="false" customHeight="false" outlineLevel="0" collapsed="false">
      <c r="A6026" s="6" t="s">
        <v>153</v>
      </c>
      <c r="B6026" s="45" t="n">
        <v>43428</v>
      </c>
      <c r="C6026" s="6" t="s">
        <v>201</v>
      </c>
      <c r="D6026" s="6" t="s">
        <v>195</v>
      </c>
      <c r="E6026" s="6" t="s">
        <v>187</v>
      </c>
      <c r="F6026" s="34" t="n">
        <v>0.369543731212616</v>
      </c>
      <c r="G6026" s="34" t="n">
        <v>0.336330935251799</v>
      </c>
      <c r="H6026" s="34" t="n">
        <v>0.0332127959608174</v>
      </c>
      <c r="I6026" s="34" t="n">
        <v>0.0987503452097032</v>
      </c>
      <c r="J6026" s="35" t="n">
        <v>3</v>
      </c>
      <c r="K6026" s="6" t="n">
        <v>0</v>
      </c>
      <c r="L6026" s="35" t="n">
        <v>-1</v>
      </c>
      <c r="M6026" s="6" t="str">
        <f aca="false">IF(I6026&lt;=0,"Below 0%",IF(I6026&lt;=0.05,"0-5%",IF(I6026&lt;=0.1,"5-10%",IF(I6026&lt;=0.2,"10-20%",IF(I6026&lt;=0.4,"20-40%","Above 40%")))))</f>
        <v>5-10%</v>
      </c>
      <c r="N6026" s="6" t="str">
        <f aca="false">IF(AND(H6026&gt;=Summary!$B$25,I6026&gt;=Summary!$B$26,I6026&lt;=Summary!$B$27,J6026&gt;=Summary!$B$28,J6026&lt;=Summary!$B$29,F6026*J6026&gt;1),"Yes","No")</f>
        <v>No</v>
      </c>
    </row>
    <row r="6027" customFormat="false" ht="15" hidden="false" customHeight="false" outlineLevel="0" collapsed="false">
      <c r="A6027" s="6" t="s">
        <v>153</v>
      </c>
      <c r="B6027" s="45" t="n">
        <v>43428</v>
      </c>
      <c r="C6027" s="6" t="s">
        <v>201</v>
      </c>
      <c r="D6027" s="6" t="s">
        <v>195</v>
      </c>
      <c r="E6027" s="6" t="s">
        <v>174</v>
      </c>
      <c r="F6027" s="34" t="n">
        <v>0.370674788951874</v>
      </c>
      <c r="G6027" s="34" t="n">
        <v>0.296762589928058</v>
      </c>
      <c r="H6027" s="34" t="n">
        <v>0.0739121990238162</v>
      </c>
      <c r="I6027" s="34" t="n">
        <v>0.249061713074193</v>
      </c>
      <c r="J6027" s="35" t="n">
        <v>3.4</v>
      </c>
      <c r="K6027" s="6" t="n">
        <v>1</v>
      </c>
      <c r="L6027" s="35" t="n">
        <v>2.4</v>
      </c>
      <c r="M6027" s="6" t="str">
        <f aca="false">IF(I6027&lt;=0,"Below 0%",IF(I6027&lt;=0.05,"0-5%",IF(I6027&lt;=0.1,"5-10%",IF(I6027&lt;=0.2,"10-20%",IF(I6027&lt;=0.4,"20-40%","Above 40%")))))</f>
        <v>20-40%</v>
      </c>
      <c r="N6027" s="6" t="str">
        <f aca="false">IF(AND(H6027&gt;=Summary!$B$25,I6027&gt;=Summary!$B$26,I6027&lt;=Summary!$B$27,J6027&gt;=Summary!$B$28,J6027&lt;=Summary!$B$29,F6027*J6027&gt;1),"Yes","No")</f>
        <v>Yes</v>
      </c>
    </row>
    <row r="6028" customFormat="false" ht="15" hidden="false" customHeight="false" outlineLevel="0" collapsed="false">
      <c r="A6028" s="6" t="s">
        <v>153</v>
      </c>
      <c r="B6028" s="45" t="n">
        <v>43428</v>
      </c>
      <c r="C6028" s="6" t="s">
        <v>201</v>
      </c>
      <c r="D6028" s="6" t="s">
        <v>195</v>
      </c>
      <c r="E6028" s="6" t="s">
        <v>177</v>
      </c>
      <c r="F6028" s="34" t="n">
        <v>0.259781509637833</v>
      </c>
      <c r="G6028" s="34" t="n">
        <v>0.366906474820144</v>
      </c>
      <c r="H6028" s="34" t="n">
        <v>-0.107124965182311</v>
      </c>
      <c r="I6028" s="34" t="n">
        <v>-0.291968042359633</v>
      </c>
      <c r="J6028" s="35" t="n">
        <v>2.75</v>
      </c>
      <c r="K6028" s="6" t="n">
        <v>0</v>
      </c>
      <c r="L6028" s="35" t="n">
        <v>-1</v>
      </c>
      <c r="M6028" s="6" t="str">
        <f aca="false">IF(I6028&lt;=0,"Below 0%",IF(I6028&lt;=0.05,"0-5%",IF(I6028&lt;=0.1,"5-10%",IF(I6028&lt;=0.2,"10-20%",IF(I6028&lt;=0.4,"20-40%","Above 40%")))))</f>
        <v>Below 0%</v>
      </c>
      <c r="N6028" s="6" t="str">
        <f aca="false">IF(AND(H6028&gt;=Summary!$B$25,I6028&gt;=Summary!$B$26,I6028&lt;=Summary!$B$27,J6028&gt;=Summary!$B$28,J6028&lt;=Summary!$B$29,F6028*J6028&gt;1),"Yes","No")</f>
        <v>No</v>
      </c>
    </row>
    <row r="6029" customFormat="false" ht="15" hidden="false" customHeight="false" outlineLevel="0" collapsed="false">
      <c r="A6029" s="6" t="s">
        <v>153</v>
      </c>
      <c r="B6029" s="45" t="n">
        <v>43428</v>
      </c>
      <c r="C6029" s="6" t="s">
        <v>173</v>
      </c>
      <c r="D6029" s="6" t="s">
        <v>193</v>
      </c>
      <c r="E6029" s="6" t="s">
        <v>187</v>
      </c>
      <c r="F6029" s="34" t="n">
        <v>0.540977954864502</v>
      </c>
      <c r="G6029" s="34" t="n">
        <v>0.689127105666156</v>
      </c>
      <c r="H6029" s="34" t="n">
        <v>-0.148149150801654</v>
      </c>
      <c r="I6029" s="34" t="n">
        <v>-0.214980878829956</v>
      </c>
      <c r="J6029" s="35" t="n">
        <v>1.45</v>
      </c>
      <c r="K6029" s="6" t="n">
        <v>1</v>
      </c>
      <c r="L6029" s="35" t="n">
        <v>0.45</v>
      </c>
      <c r="M6029" s="6" t="str">
        <f aca="false">IF(I6029&lt;=0,"Below 0%",IF(I6029&lt;=0.05,"0-5%",IF(I6029&lt;=0.1,"5-10%",IF(I6029&lt;=0.2,"10-20%",IF(I6029&lt;=0.4,"20-40%","Above 40%")))))</f>
        <v>Below 0%</v>
      </c>
      <c r="N6029" s="6" t="str">
        <f aca="false">IF(AND(H6029&gt;=Summary!$B$25,I6029&gt;=Summary!$B$26,I6029&lt;=Summary!$B$27,J6029&gt;=Summary!$B$28,J6029&lt;=Summary!$B$29,F6029*J6029&gt;1),"Yes","No")</f>
        <v>No</v>
      </c>
    </row>
    <row r="6030" customFormat="false" ht="15" hidden="false" customHeight="false" outlineLevel="0" collapsed="false">
      <c r="A6030" s="6" t="s">
        <v>153</v>
      </c>
      <c r="B6030" s="45" t="n">
        <v>43428</v>
      </c>
      <c r="C6030" s="6" t="s">
        <v>173</v>
      </c>
      <c r="D6030" s="6" t="s">
        <v>193</v>
      </c>
      <c r="E6030" s="6" t="s">
        <v>174</v>
      </c>
      <c r="F6030" s="34" t="n">
        <v>0.286738395690918</v>
      </c>
      <c r="G6030" s="34" t="n">
        <v>0.199846860643185</v>
      </c>
      <c r="H6030" s="34" t="n">
        <v>0.0868915350477327</v>
      </c>
      <c r="I6030" s="34" t="n">
        <v>0.434790592997467</v>
      </c>
      <c r="J6030" s="35" t="n">
        <v>5</v>
      </c>
      <c r="K6030" s="6" t="n">
        <v>0</v>
      </c>
      <c r="L6030" s="35" t="n">
        <v>-1</v>
      </c>
      <c r="M6030" s="6" t="str">
        <f aca="false">IF(I6030&lt;=0,"Below 0%",IF(I6030&lt;=0.05,"0-5%",IF(I6030&lt;=0.1,"5-10%",IF(I6030&lt;=0.2,"10-20%",IF(I6030&lt;=0.4,"20-40%","Above 40%")))))</f>
        <v>Above 40%</v>
      </c>
      <c r="N6030" s="6" t="str">
        <f aca="false">IF(AND(H6030&gt;=Summary!$B$25,I6030&gt;=Summary!$B$26,I6030&lt;=Summary!$B$27,J6030&gt;=Summary!$B$28,J6030&lt;=Summary!$B$29,F6030*J6030&gt;1),"Yes","No")</f>
        <v>No</v>
      </c>
    </row>
    <row r="6031" customFormat="false" ht="15" hidden="false" customHeight="false" outlineLevel="0" collapsed="false">
      <c r="A6031" s="6" t="s">
        <v>153</v>
      </c>
      <c r="B6031" s="45" t="n">
        <v>43428</v>
      </c>
      <c r="C6031" s="6" t="s">
        <v>173</v>
      </c>
      <c r="D6031" s="6" t="s">
        <v>193</v>
      </c>
      <c r="E6031" s="6" t="s">
        <v>177</v>
      </c>
      <c r="F6031" s="34" t="n">
        <v>0.172283634543419</v>
      </c>
      <c r="G6031" s="34" t="n">
        <v>0.111026033690659</v>
      </c>
      <c r="H6031" s="34" t="n">
        <v>0.0612576008527604</v>
      </c>
      <c r="I6031" s="34" t="n">
        <v>0.551740873887621</v>
      </c>
      <c r="J6031" s="35" t="n">
        <v>9</v>
      </c>
      <c r="K6031" s="6" t="n">
        <v>0</v>
      </c>
      <c r="L6031" s="35" t="n">
        <v>-1</v>
      </c>
      <c r="M6031" s="6" t="str">
        <f aca="false">IF(I6031&lt;=0,"Below 0%",IF(I6031&lt;=0.05,"0-5%",IF(I6031&lt;=0.1,"5-10%",IF(I6031&lt;=0.2,"10-20%",IF(I6031&lt;=0.4,"20-40%","Above 40%")))))</f>
        <v>Above 40%</v>
      </c>
      <c r="N6031" s="6" t="str">
        <f aca="false">IF(AND(H6031&gt;=Summary!$B$25,I6031&gt;=Summary!$B$26,I6031&lt;=Summary!$B$27,J6031&gt;=Summary!$B$28,J6031&lt;=Summary!$B$29,F6031*J6031&gt;1),"Yes","No")</f>
        <v>No</v>
      </c>
    </row>
    <row r="6032" customFormat="false" ht="15" hidden="false" customHeight="false" outlineLevel="0" collapsed="false">
      <c r="A6032" s="6" t="s">
        <v>153</v>
      </c>
      <c r="B6032" s="45" t="n">
        <v>43428</v>
      </c>
      <c r="C6032" s="6" t="s">
        <v>184</v>
      </c>
      <c r="D6032" s="6" t="s">
        <v>179</v>
      </c>
      <c r="E6032" s="6" t="s">
        <v>187</v>
      </c>
      <c r="F6032" s="34" t="n">
        <v>0.332673370838165</v>
      </c>
      <c r="G6032" s="34" t="n">
        <v>0.368314101168445</v>
      </c>
      <c r="H6032" s="34" t="n">
        <v>-0.0356407303302794</v>
      </c>
      <c r="I6032" s="34" t="n">
        <v>-0.0967672163982108</v>
      </c>
      <c r="J6032" s="35" t="n">
        <v>2.72</v>
      </c>
      <c r="K6032" s="6" t="n">
        <v>1</v>
      </c>
      <c r="L6032" s="35" t="n">
        <v>1.72</v>
      </c>
      <c r="M6032" s="6" t="str">
        <f aca="false">IF(I6032&lt;=0,"Below 0%",IF(I6032&lt;=0.05,"0-5%",IF(I6032&lt;=0.1,"5-10%",IF(I6032&lt;=0.2,"10-20%",IF(I6032&lt;=0.4,"20-40%","Above 40%")))))</f>
        <v>Below 0%</v>
      </c>
      <c r="N6032" s="6" t="str">
        <f aca="false">IF(AND(H6032&gt;=Summary!$B$25,I6032&gt;=Summary!$B$26,I6032&lt;=Summary!$B$27,J6032&gt;=Summary!$B$28,J6032&lt;=Summary!$B$29,F6032*J6032&gt;1),"Yes","No")</f>
        <v>No</v>
      </c>
    </row>
    <row r="6033" customFormat="false" ht="15" hidden="false" customHeight="false" outlineLevel="0" collapsed="false">
      <c r="A6033" s="6" t="s">
        <v>153</v>
      </c>
      <c r="B6033" s="45" t="n">
        <v>43428</v>
      </c>
      <c r="C6033" s="6" t="s">
        <v>184</v>
      </c>
      <c r="D6033" s="6" t="s">
        <v>179</v>
      </c>
      <c r="E6033" s="6" t="s">
        <v>174</v>
      </c>
      <c r="F6033" s="34" t="n">
        <v>0.408089190721512</v>
      </c>
      <c r="G6033" s="34" t="n">
        <v>0.286232672908049</v>
      </c>
      <c r="H6033" s="34" t="n">
        <v>0.121856517813463</v>
      </c>
      <c r="I6033" s="34" t="n">
        <v>0.425725395271732</v>
      </c>
      <c r="J6033" s="35" t="n">
        <v>3.5</v>
      </c>
      <c r="K6033" s="6" t="n">
        <v>0</v>
      </c>
      <c r="L6033" s="35" t="n">
        <v>-1</v>
      </c>
      <c r="M6033" s="6" t="str">
        <f aca="false">IF(I6033&lt;=0,"Below 0%",IF(I6033&lt;=0.05,"0-5%",IF(I6033&lt;=0.1,"5-10%",IF(I6033&lt;=0.2,"10-20%",IF(I6033&lt;=0.4,"20-40%","Above 40%")))))</f>
        <v>Above 40%</v>
      </c>
      <c r="N6033" s="6" t="str">
        <f aca="false">IF(AND(H6033&gt;=Summary!$B$25,I6033&gt;=Summary!$B$26,I6033&lt;=Summary!$B$27,J6033&gt;=Summary!$B$28,J6033&lt;=Summary!$B$29,F6033*J6033&gt;1),"Yes","No")</f>
        <v>No</v>
      </c>
    </row>
    <row r="6034" customFormat="false" ht="15" hidden="false" customHeight="false" outlineLevel="0" collapsed="false">
      <c r="A6034" s="6" t="s">
        <v>153</v>
      </c>
      <c r="B6034" s="45" t="n">
        <v>43428</v>
      </c>
      <c r="C6034" s="6" t="s">
        <v>184</v>
      </c>
      <c r="D6034" s="6" t="s">
        <v>179</v>
      </c>
      <c r="E6034" s="6" t="s">
        <v>177</v>
      </c>
      <c r="F6034" s="34" t="n">
        <v>0.259237468242645</v>
      </c>
      <c r="G6034" s="34" t="n">
        <v>0.345453225923507</v>
      </c>
      <c r="H6034" s="34" t="n">
        <v>-0.0862157576808616</v>
      </c>
      <c r="I6034" s="34" t="n">
        <v>-0.249572883421133</v>
      </c>
      <c r="J6034" s="35" t="n">
        <v>2.9</v>
      </c>
      <c r="K6034" s="6" t="n">
        <v>0</v>
      </c>
      <c r="L6034" s="35" t="n">
        <v>-1</v>
      </c>
      <c r="M6034" s="6" t="str">
        <f aca="false">IF(I6034&lt;=0,"Below 0%",IF(I6034&lt;=0.05,"0-5%",IF(I6034&lt;=0.1,"5-10%",IF(I6034&lt;=0.2,"10-20%",IF(I6034&lt;=0.4,"20-40%","Above 40%")))))</f>
        <v>Below 0%</v>
      </c>
      <c r="N6034" s="6" t="str">
        <f aca="false">IF(AND(H6034&gt;=Summary!$B$25,I6034&gt;=Summary!$B$26,I6034&lt;=Summary!$B$27,J6034&gt;=Summary!$B$28,J6034&lt;=Summary!$B$29,F6034*J6034&gt;1),"Yes","No")</f>
        <v>No</v>
      </c>
    </row>
    <row r="6035" customFormat="false" ht="15" hidden="false" customHeight="false" outlineLevel="0" collapsed="false">
      <c r="A6035" s="6" t="s">
        <v>153</v>
      </c>
      <c r="B6035" s="45" t="n">
        <v>43428</v>
      </c>
      <c r="C6035" s="6" t="s">
        <v>176</v>
      </c>
      <c r="D6035" s="6" t="s">
        <v>180</v>
      </c>
      <c r="E6035" s="6" t="s">
        <v>187</v>
      </c>
      <c r="F6035" s="34" t="n">
        <v>0.783399105072022</v>
      </c>
      <c r="G6035" s="34" t="n">
        <v>0.697211155378486</v>
      </c>
      <c r="H6035" s="34" t="n">
        <v>0.0861879496935355</v>
      </c>
      <c r="I6035" s="34" t="n">
        <v>0.123618144989014</v>
      </c>
      <c r="J6035" s="35" t="n">
        <v>1.44</v>
      </c>
      <c r="K6035" s="6" t="n">
        <v>0</v>
      </c>
      <c r="L6035" s="35" t="n">
        <v>-1</v>
      </c>
      <c r="M6035" s="6" t="str">
        <f aca="false">IF(I6035&lt;=0,"Below 0%",IF(I6035&lt;=0.05,"0-5%",IF(I6035&lt;=0.1,"5-10%",IF(I6035&lt;=0.2,"10-20%",IF(I6035&lt;=0.4,"20-40%","Above 40%")))))</f>
        <v>10-20%</v>
      </c>
      <c r="N6035" s="6" t="str">
        <f aca="false">IF(AND(H6035&gt;=Summary!$B$25,I6035&gt;=Summary!$B$26,I6035&lt;=Summary!$B$27,J6035&gt;=Summary!$B$28,J6035&lt;=Summary!$B$29,F6035*J6035&gt;1),"Yes","No")</f>
        <v>No</v>
      </c>
    </row>
    <row r="6036" customFormat="false" ht="15" hidden="false" customHeight="false" outlineLevel="0" collapsed="false">
      <c r="A6036" s="6" t="s">
        <v>153</v>
      </c>
      <c r="B6036" s="45" t="n">
        <v>43428</v>
      </c>
      <c r="C6036" s="6" t="s">
        <v>176</v>
      </c>
      <c r="D6036" s="6" t="s">
        <v>180</v>
      </c>
      <c r="E6036" s="6" t="s">
        <v>174</v>
      </c>
      <c r="F6036" s="34" t="n">
        <v>0.130809277296066</v>
      </c>
      <c r="G6036" s="34" t="n">
        <v>0.191235059760956</v>
      </c>
      <c r="H6036" s="34" t="n">
        <v>-0.0604257824648899</v>
      </c>
      <c r="I6036" s="34" t="n">
        <v>-0.315976487472653</v>
      </c>
      <c r="J6036" s="35" t="n">
        <v>5.25</v>
      </c>
      <c r="K6036" s="6" t="n">
        <v>1</v>
      </c>
      <c r="L6036" s="35" t="n">
        <v>4.25</v>
      </c>
      <c r="M6036" s="6" t="str">
        <f aca="false">IF(I6036&lt;=0,"Below 0%",IF(I6036&lt;=0.05,"0-5%",IF(I6036&lt;=0.1,"5-10%",IF(I6036&lt;=0.2,"10-20%",IF(I6036&lt;=0.4,"20-40%","Above 40%")))))</f>
        <v>Below 0%</v>
      </c>
      <c r="N6036" s="6" t="str">
        <f aca="false">IF(AND(H6036&gt;=Summary!$B$25,I6036&gt;=Summary!$B$26,I6036&lt;=Summary!$B$27,J6036&gt;=Summary!$B$28,J6036&lt;=Summary!$B$29,F6036*J6036&gt;1),"Yes","No")</f>
        <v>No</v>
      </c>
    </row>
    <row r="6037" customFormat="false" ht="15" hidden="false" customHeight="false" outlineLevel="0" collapsed="false">
      <c r="A6037" s="6" t="s">
        <v>153</v>
      </c>
      <c r="B6037" s="45" t="n">
        <v>43428</v>
      </c>
      <c r="C6037" s="6" t="s">
        <v>176</v>
      </c>
      <c r="D6037" s="6" t="s">
        <v>180</v>
      </c>
      <c r="E6037" s="6" t="s">
        <v>177</v>
      </c>
      <c r="F6037" s="34" t="n">
        <v>0.085791639983654</v>
      </c>
      <c r="G6037" s="34" t="n">
        <v>0.111553784860558</v>
      </c>
      <c r="H6037" s="34" t="n">
        <v>-0.0257621448769037</v>
      </c>
      <c r="I6037" s="34" t="n">
        <v>-0.230939227289387</v>
      </c>
      <c r="J6037" s="35" t="n">
        <v>9</v>
      </c>
      <c r="K6037" s="6" t="n">
        <v>0</v>
      </c>
      <c r="L6037" s="35" t="n">
        <v>-1</v>
      </c>
      <c r="M6037" s="6" t="str">
        <f aca="false">IF(I6037&lt;=0,"Below 0%",IF(I6037&lt;=0.05,"0-5%",IF(I6037&lt;=0.1,"5-10%",IF(I6037&lt;=0.2,"10-20%",IF(I6037&lt;=0.4,"20-40%","Above 40%")))))</f>
        <v>Below 0%</v>
      </c>
      <c r="N6037" s="6" t="str">
        <f aca="false">IF(AND(H6037&gt;=Summary!$B$25,I6037&gt;=Summary!$B$26,I6037&lt;=Summary!$B$27,J6037&gt;=Summary!$B$28,J6037&lt;=Summary!$B$29,F6037*J6037&gt;1),"Yes","No")</f>
        <v>No</v>
      </c>
    </row>
    <row r="6038" customFormat="false" ht="15" hidden="false" customHeight="false" outlineLevel="0" collapsed="false">
      <c r="A6038" s="6" t="s">
        <v>153</v>
      </c>
      <c r="B6038" s="45" t="n">
        <v>43428</v>
      </c>
      <c r="C6038" s="6" t="s">
        <v>181</v>
      </c>
      <c r="D6038" s="6" t="s">
        <v>190</v>
      </c>
      <c r="E6038" s="6" t="s">
        <v>187</v>
      </c>
      <c r="F6038" s="34" t="n">
        <v>0.459256917238236</v>
      </c>
      <c r="G6038" s="34" t="n">
        <v>0.3450584114292</v>
      </c>
      <c r="H6038" s="34" t="n">
        <v>0.114198505809035</v>
      </c>
      <c r="I6038" s="34" t="n">
        <v>0.330954128421433</v>
      </c>
      <c r="J6038" s="35" t="n">
        <v>2.88</v>
      </c>
      <c r="K6038" s="6" t="n">
        <v>1</v>
      </c>
      <c r="L6038" s="35" t="n">
        <v>1.88</v>
      </c>
      <c r="M6038" s="6" t="str">
        <f aca="false">IF(I6038&lt;=0,"Below 0%",IF(I6038&lt;=0.05,"0-5%",IF(I6038&lt;=0.1,"5-10%",IF(I6038&lt;=0.2,"10-20%",IF(I6038&lt;=0.4,"20-40%","Above 40%")))))</f>
        <v>20-40%</v>
      </c>
      <c r="N6038" s="6" t="str">
        <f aca="false">IF(AND(H6038&gt;=Summary!$B$25,I6038&gt;=Summary!$B$26,I6038&lt;=Summary!$B$27,J6038&gt;=Summary!$B$28,J6038&lt;=Summary!$B$29,F6038*J6038&gt;1),"Yes","No")</f>
        <v>Yes</v>
      </c>
    </row>
    <row r="6039" customFormat="false" ht="15" hidden="false" customHeight="false" outlineLevel="0" collapsed="false">
      <c r="A6039" s="6" t="s">
        <v>153</v>
      </c>
      <c r="B6039" s="45" t="n">
        <v>43428</v>
      </c>
      <c r="C6039" s="6" t="s">
        <v>181</v>
      </c>
      <c r="D6039" s="6" t="s">
        <v>190</v>
      </c>
      <c r="E6039" s="6" t="s">
        <v>174</v>
      </c>
      <c r="F6039" s="34" t="n">
        <v>0.319590628147125</v>
      </c>
      <c r="G6039" s="34" t="n">
        <v>0.279934711243971</v>
      </c>
      <c r="H6039" s="34" t="n">
        <v>0.0396559169031544</v>
      </c>
      <c r="I6039" s="34" t="n">
        <v>0.141661306405811</v>
      </c>
      <c r="J6039" s="35" t="n">
        <v>3.55</v>
      </c>
      <c r="K6039" s="6" t="n">
        <v>0</v>
      </c>
      <c r="L6039" s="35" t="n">
        <v>-1</v>
      </c>
      <c r="M6039" s="6" t="str">
        <f aca="false">IF(I6039&lt;=0,"Below 0%",IF(I6039&lt;=0.05,"0-5%",IF(I6039&lt;=0.1,"5-10%",IF(I6039&lt;=0.2,"10-20%",IF(I6039&lt;=0.4,"20-40%","Above 40%")))))</f>
        <v>10-20%</v>
      </c>
      <c r="N6039" s="6" t="str">
        <f aca="false">IF(AND(H6039&gt;=Summary!$B$25,I6039&gt;=Summary!$B$26,I6039&lt;=Summary!$B$27,J6039&gt;=Summary!$B$28,J6039&lt;=Summary!$B$29,F6039*J6039&gt;1),"Yes","No")</f>
        <v>Yes</v>
      </c>
    </row>
    <row r="6040" customFormat="false" ht="15" hidden="false" customHeight="false" outlineLevel="0" collapsed="false">
      <c r="A6040" s="6" t="s">
        <v>153</v>
      </c>
      <c r="B6040" s="45" t="n">
        <v>43428</v>
      </c>
      <c r="C6040" s="6" t="s">
        <v>181</v>
      </c>
      <c r="D6040" s="6" t="s">
        <v>190</v>
      </c>
      <c r="E6040" s="6" t="s">
        <v>177</v>
      </c>
      <c r="F6040" s="34" t="n">
        <v>0.221152469515801</v>
      </c>
      <c r="G6040" s="34" t="n">
        <v>0.375006877326829</v>
      </c>
      <c r="H6040" s="34" t="n">
        <v>-0.153854407811028</v>
      </c>
      <c r="I6040" s="34" t="n">
        <v>-0.410270896650623</v>
      </c>
      <c r="J6040" s="35" t="n">
        <v>2.65</v>
      </c>
      <c r="K6040" s="6" t="n">
        <v>0</v>
      </c>
      <c r="L6040" s="35" t="n">
        <v>-1</v>
      </c>
      <c r="M6040" s="6" t="str">
        <f aca="false">IF(I6040&lt;=0,"Below 0%",IF(I6040&lt;=0.05,"0-5%",IF(I6040&lt;=0.1,"5-10%",IF(I6040&lt;=0.2,"10-20%",IF(I6040&lt;=0.4,"20-40%","Above 40%")))))</f>
        <v>Below 0%</v>
      </c>
      <c r="N6040" s="6" t="str">
        <f aca="false">IF(AND(H6040&gt;=Summary!$B$25,I6040&gt;=Summary!$B$26,I6040&lt;=Summary!$B$27,J6040&gt;=Summary!$B$28,J6040&lt;=Summary!$B$29,F6040*J6040&gt;1),"Yes","No")</f>
        <v>No</v>
      </c>
    </row>
    <row r="6041" customFormat="false" ht="15" hidden="false" customHeight="false" outlineLevel="0" collapsed="false">
      <c r="A6041" s="6" t="s">
        <v>153</v>
      </c>
      <c r="B6041" s="45" t="n">
        <v>43428</v>
      </c>
      <c r="C6041" s="6" t="s">
        <v>198</v>
      </c>
      <c r="D6041" s="6" t="s">
        <v>183</v>
      </c>
      <c r="E6041" s="6" t="s">
        <v>187</v>
      </c>
      <c r="F6041" s="34" t="n">
        <v>0.145205199718475</v>
      </c>
      <c r="G6041" s="34" t="n">
        <v>0.151706700379267</v>
      </c>
      <c r="H6041" s="34" t="n">
        <v>-0.00650150066079142</v>
      </c>
      <c r="I6041" s="34" t="n">
        <v>-0.0428557251890501</v>
      </c>
      <c r="J6041" s="35" t="n">
        <v>6.6</v>
      </c>
      <c r="K6041" s="6" t="n">
        <v>0</v>
      </c>
      <c r="L6041" s="35" t="n">
        <v>-1</v>
      </c>
      <c r="M6041" s="6" t="str">
        <f aca="false">IF(I6041&lt;=0,"Below 0%",IF(I6041&lt;=0.05,"0-5%",IF(I6041&lt;=0.1,"5-10%",IF(I6041&lt;=0.2,"10-20%",IF(I6041&lt;=0.4,"20-40%","Above 40%")))))</f>
        <v>Below 0%</v>
      </c>
      <c r="N6041" s="6" t="str">
        <f aca="false">IF(AND(H6041&gt;=Summary!$B$25,I6041&gt;=Summary!$B$26,I6041&lt;=Summary!$B$27,J6041&gt;=Summary!$B$28,J6041&lt;=Summary!$B$29,F6041*J6041&gt;1),"Yes","No")</f>
        <v>No</v>
      </c>
    </row>
    <row r="6042" customFormat="false" ht="15" hidden="false" customHeight="false" outlineLevel="0" collapsed="false">
      <c r="A6042" s="6" t="s">
        <v>153</v>
      </c>
      <c r="B6042" s="45" t="n">
        <v>43428</v>
      </c>
      <c r="C6042" s="6" t="s">
        <v>198</v>
      </c>
      <c r="D6042" s="6" t="s">
        <v>183</v>
      </c>
      <c r="E6042" s="6" t="s">
        <v>174</v>
      </c>
      <c r="F6042" s="34" t="n">
        <v>0.219893828034401</v>
      </c>
      <c r="G6042" s="34" t="n">
        <v>0.222503160556258</v>
      </c>
      <c r="H6042" s="34" t="n">
        <v>-0.00260933252185697</v>
      </c>
      <c r="I6042" s="34" t="n">
        <v>-0.0117271705953913</v>
      </c>
      <c r="J6042" s="35" t="n">
        <v>4.5</v>
      </c>
      <c r="K6042" s="6" t="n">
        <v>0</v>
      </c>
      <c r="L6042" s="35" t="n">
        <v>-1</v>
      </c>
      <c r="M6042" s="6" t="str">
        <f aca="false">IF(I6042&lt;=0,"Below 0%",IF(I6042&lt;=0.05,"0-5%",IF(I6042&lt;=0.1,"5-10%",IF(I6042&lt;=0.2,"10-20%",IF(I6042&lt;=0.4,"20-40%","Above 40%")))))</f>
        <v>Below 0%</v>
      </c>
      <c r="N6042" s="6" t="str">
        <f aca="false">IF(AND(H6042&gt;=Summary!$B$25,I6042&gt;=Summary!$B$26,I6042&lt;=Summary!$B$27,J6042&gt;=Summary!$B$28,J6042&lt;=Summary!$B$29,F6042*J6042&gt;1),"Yes","No")</f>
        <v>No</v>
      </c>
    </row>
    <row r="6043" customFormat="false" ht="15" hidden="false" customHeight="false" outlineLevel="0" collapsed="false">
      <c r="A6043" s="6" t="s">
        <v>153</v>
      </c>
      <c r="B6043" s="45" t="n">
        <v>43428</v>
      </c>
      <c r="C6043" s="6" t="s">
        <v>198</v>
      </c>
      <c r="D6043" s="6" t="s">
        <v>183</v>
      </c>
      <c r="E6043" s="6" t="s">
        <v>177</v>
      </c>
      <c r="F6043" s="34" t="n">
        <v>0.634900987148285</v>
      </c>
      <c r="G6043" s="34" t="n">
        <v>0.625790139064475</v>
      </c>
      <c r="H6043" s="34" t="n">
        <v>0.00911084808380958</v>
      </c>
      <c r="I6043" s="34" t="n">
        <v>0.0145589511803907</v>
      </c>
      <c r="J6043" s="35" t="n">
        <v>1.6</v>
      </c>
      <c r="K6043" s="6" t="n">
        <v>1</v>
      </c>
      <c r="L6043" s="35" t="n">
        <v>0.6</v>
      </c>
      <c r="M6043" s="6" t="str">
        <f aca="false">IF(I6043&lt;=0,"Below 0%",IF(I6043&lt;=0.05,"0-5%",IF(I6043&lt;=0.1,"5-10%",IF(I6043&lt;=0.2,"10-20%",IF(I6043&lt;=0.4,"20-40%","Above 40%")))))</f>
        <v>0-5%</v>
      </c>
      <c r="N6043" s="6" t="str">
        <f aca="false">IF(AND(H6043&gt;=Summary!$B$25,I6043&gt;=Summary!$B$26,I6043&lt;=Summary!$B$27,J6043&gt;=Summary!$B$28,J6043&lt;=Summary!$B$29,F6043*J6043&gt;1),"Yes","No")</f>
        <v>No</v>
      </c>
    </row>
    <row r="6044" customFormat="false" ht="15" hidden="false" customHeight="false" outlineLevel="0" collapsed="false">
      <c r="A6044" s="6" t="s">
        <v>153</v>
      </c>
      <c r="B6044" s="45" t="n">
        <v>43428</v>
      </c>
      <c r="C6044" s="6" t="s">
        <v>189</v>
      </c>
      <c r="D6044" s="6" t="s">
        <v>194</v>
      </c>
      <c r="E6044" s="6" t="s">
        <v>187</v>
      </c>
      <c r="F6044" s="34" t="n">
        <v>0.147881418466568</v>
      </c>
      <c r="G6044" s="34" t="n">
        <v>0.0759754503356746</v>
      </c>
      <c r="H6044" s="34" t="n">
        <v>0.0719059681308934</v>
      </c>
      <c r="I6044" s="34" t="n">
        <v>0.946436879455122</v>
      </c>
      <c r="J6044" s="35" t="n">
        <v>13</v>
      </c>
      <c r="K6044" s="6" t="n">
        <v>0</v>
      </c>
      <c r="L6044" s="35" t="n">
        <v>-1</v>
      </c>
      <c r="M6044" s="6" t="str">
        <f aca="false">IF(I6044&lt;=0,"Below 0%",IF(I6044&lt;=0.05,"0-5%",IF(I6044&lt;=0.1,"5-10%",IF(I6044&lt;=0.2,"10-20%",IF(I6044&lt;=0.4,"20-40%","Above 40%")))))</f>
        <v>Above 40%</v>
      </c>
      <c r="N6044" s="6" t="str">
        <f aca="false">IF(AND(H6044&gt;=Summary!$B$25,I6044&gt;=Summary!$B$26,I6044&lt;=Summary!$B$27,J6044&gt;=Summary!$B$28,J6044&lt;=Summary!$B$29,F6044*J6044&gt;1),"Yes","No")</f>
        <v>No</v>
      </c>
    </row>
    <row r="6045" customFormat="false" ht="15" hidden="false" customHeight="false" outlineLevel="0" collapsed="false">
      <c r="A6045" s="6" t="s">
        <v>153</v>
      </c>
      <c r="B6045" s="45" t="n">
        <v>43428</v>
      </c>
      <c r="C6045" s="6" t="s">
        <v>189</v>
      </c>
      <c r="D6045" s="6" t="s">
        <v>194</v>
      </c>
      <c r="E6045" s="6" t="s">
        <v>174</v>
      </c>
      <c r="F6045" s="34" t="n">
        <v>0.270589172840118</v>
      </c>
      <c r="G6045" s="34" t="n">
        <v>0.146323089535373</v>
      </c>
      <c r="H6045" s="34" t="n">
        <v>0.124266083304745</v>
      </c>
      <c r="I6045" s="34" t="n">
        <v>0.849258197727599</v>
      </c>
      <c r="J6045" s="35" t="n">
        <v>6.75</v>
      </c>
      <c r="K6045" s="6" t="n">
        <v>0</v>
      </c>
      <c r="L6045" s="35" t="n">
        <v>-1</v>
      </c>
      <c r="M6045" s="6" t="str">
        <f aca="false">IF(I6045&lt;=0,"Below 0%",IF(I6045&lt;=0.05,"0-5%",IF(I6045&lt;=0.1,"5-10%",IF(I6045&lt;=0.2,"10-20%",IF(I6045&lt;=0.4,"20-40%","Above 40%")))))</f>
        <v>Above 40%</v>
      </c>
      <c r="N6045" s="6" t="str">
        <f aca="false">IF(AND(H6045&gt;=Summary!$B$25,I6045&gt;=Summary!$B$26,I6045&lt;=Summary!$B$27,J6045&gt;=Summary!$B$28,J6045&lt;=Summary!$B$29,F6045*J6045&gt;1),"Yes","No")</f>
        <v>No</v>
      </c>
    </row>
    <row r="6046" customFormat="false" ht="15" hidden="false" customHeight="false" outlineLevel="0" collapsed="false">
      <c r="A6046" s="6" t="s">
        <v>153</v>
      </c>
      <c r="B6046" s="45" t="n">
        <v>43428</v>
      </c>
      <c r="C6046" s="6" t="s">
        <v>189</v>
      </c>
      <c r="D6046" s="6" t="s">
        <v>194</v>
      </c>
      <c r="E6046" s="6" t="s">
        <v>177</v>
      </c>
      <c r="F6046" s="34" t="n">
        <v>0.581529378890991</v>
      </c>
      <c r="G6046" s="34" t="n">
        <v>0.777701460128952</v>
      </c>
      <c r="H6046" s="34" t="n">
        <v>-0.196172081237961</v>
      </c>
      <c r="I6046" s="34" t="n">
        <v>-0.252245998362191</v>
      </c>
      <c r="J6046" s="35" t="n">
        <v>1.27</v>
      </c>
      <c r="K6046" s="6" t="n">
        <v>1</v>
      </c>
      <c r="L6046" s="35" t="n">
        <v>0.27</v>
      </c>
      <c r="M6046" s="6" t="str">
        <f aca="false">IF(I6046&lt;=0,"Below 0%",IF(I6046&lt;=0.05,"0-5%",IF(I6046&lt;=0.1,"5-10%",IF(I6046&lt;=0.2,"10-20%",IF(I6046&lt;=0.4,"20-40%","Above 40%")))))</f>
        <v>Below 0%</v>
      </c>
      <c r="N6046" s="6" t="str">
        <f aca="false">IF(AND(H6046&gt;=Summary!$B$25,I6046&gt;=Summary!$B$26,I6046&lt;=Summary!$B$27,J6046&gt;=Summary!$B$28,J6046&lt;=Summary!$B$29,F6046*J6046&gt;1),"Yes","No")</f>
        <v>No</v>
      </c>
    </row>
    <row r="6047" customFormat="false" ht="15" hidden="false" customHeight="false" outlineLevel="0" collapsed="false">
      <c r="A6047" s="6" t="s">
        <v>153</v>
      </c>
      <c r="B6047" s="45" t="n">
        <v>43429</v>
      </c>
      <c r="C6047" s="6" t="s">
        <v>199</v>
      </c>
      <c r="D6047" s="6" t="s">
        <v>185</v>
      </c>
      <c r="E6047" s="6" t="s">
        <v>187</v>
      </c>
      <c r="F6047" s="34" t="n">
        <v>0.237113252282143</v>
      </c>
      <c r="G6047" s="34" t="n">
        <v>0.271845911038104</v>
      </c>
      <c r="H6047" s="34" t="n">
        <v>-0.0347326587559609</v>
      </c>
      <c r="I6047" s="34" t="n">
        <v>-0.127765978246009</v>
      </c>
      <c r="J6047" s="35" t="n">
        <v>3.7</v>
      </c>
      <c r="K6047" s="6" t="n">
        <v>0</v>
      </c>
      <c r="L6047" s="35" t="n">
        <v>-1</v>
      </c>
      <c r="M6047" s="6" t="str">
        <f aca="false">IF(I6047&lt;=0,"Below 0%",IF(I6047&lt;=0.05,"0-5%",IF(I6047&lt;=0.1,"5-10%",IF(I6047&lt;=0.2,"10-20%",IF(I6047&lt;=0.4,"20-40%","Above 40%")))))</f>
        <v>Below 0%</v>
      </c>
      <c r="N6047" s="6" t="str">
        <f aca="false">IF(AND(H6047&gt;=Summary!$B$25,I6047&gt;=Summary!$B$26,I6047&lt;=Summary!$B$27,J6047&gt;=Summary!$B$28,J6047&lt;=Summary!$B$29,F6047*J6047&gt;1),"Yes","No")</f>
        <v>No</v>
      </c>
    </row>
    <row r="6048" customFormat="false" ht="15" hidden="false" customHeight="false" outlineLevel="0" collapsed="false">
      <c r="A6048" s="6" t="s">
        <v>153</v>
      </c>
      <c r="B6048" s="45" t="n">
        <v>43429</v>
      </c>
      <c r="C6048" s="6" t="s">
        <v>199</v>
      </c>
      <c r="D6048" s="6" t="s">
        <v>185</v>
      </c>
      <c r="E6048" s="6" t="s">
        <v>174</v>
      </c>
      <c r="F6048" s="34" t="n">
        <v>0.254307061433792</v>
      </c>
      <c r="G6048" s="34" t="n">
        <v>0.251457467710246</v>
      </c>
      <c r="H6048" s="34" t="n">
        <v>0.00284959372354632</v>
      </c>
      <c r="I6048" s="34" t="n">
        <v>0.0113323089964061</v>
      </c>
      <c r="J6048" s="35" t="n">
        <v>4</v>
      </c>
      <c r="K6048" s="6" t="n">
        <v>0</v>
      </c>
      <c r="L6048" s="35" t="n">
        <v>-1</v>
      </c>
      <c r="M6048" s="6" t="str">
        <f aca="false">IF(I6048&lt;=0,"Below 0%",IF(I6048&lt;=0.05,"0-5%",IF(I6048&lt;=0.1,"5-10%",IF(I6048&lt;=0.2,"10-20%",IF(I6048&lt;=0.4,"20-40%","Above 40%")))))</f>
        <v>0-5%</v>
      </c>
      <c r="N6048" s="6" t="str">
        <f aca="false">IF(AND(H6048&gt;=Summary!$B$25,I6048&gt;=Summary!$B$26,I6048&lt;=Summary!$B$27,J6048&gt;=Summary!$B$28,J6048&lt;=Summary!$B$29,F6048*J6048&gt;1),"Yes","No")</f>
        <v>No</v>
      </c>
    </row>
    <row r="6049" customFormat="false" ht="15" hidden="false" customHeight="false" outlineLevel="0" collapsed="false">
      <c r="A6049" s="6" t="s">
        <v>153</v>
      </c>
      <c r="B6049" s="45" t="n">
        <v>43429</v>
      </c>
      <c r="C6049" s="6" t="s">
        <v>199</v>
      </c>
      <c r="D6049" s="6" t="s">
        <v>185</v>
      </c>
      <c r="E6049" s="6" t="s">
        <v>177</v>
      </c>
      <c r="F6049" s="34" t="n">
        <v>0.508579730987549</v>
      </c>
      <c r="G6049" s="34" t="n">
        <v>0.476696621251651</v>
      </c>
      <c r="H6049" s="34" t="n">
        <v>0.031883109735898</v>
      </c>
      <c r="I6049" s="34" t="n">
        <v>0.0668834397277316</v>
      </c>
      <c r="J6049" s="35" t="n">
        <v>2.11</v>
      </c>
      <c r="K6049" s="6" t="n">
        <v>1</v>
      </c>
      <c r="L6049" s="35" t="n">
        <v>1.11</v>
      </c>
      <c r="M6049" s="6" t="str">
        <f aca="false">IF(I6049&lt;=0,"Below 0%",IF(I6049&lt;=0.05,"0-5%",IF(I6049&lt;=0.1,"5-10%",IF(I6049&lt;=0.2,"10-20%",IF(I6049&lt;=0.4,"20-40%","Above 40%")))))</f>
        <v>5-10%</v>
      </c>
      <c r="N6049" s="6" t="str">
        <f aca="false">IF(AND(H6049&gt;=Summary!$B$25,I6049&gt;=Summary!$B$26,I6049&lt;=Summary!$B$27,J6049&gt;=Summary!$B$28,J6049&lt;=Summary!$B$29,F6049*J6049&gt;1),"Yes","No")</f>
        <v>No</v>
      </c>
    </row>
    <row r="6050" customFormat="false" ht="15" hidden="false" customHeight="false" outlineLevel="0" collapsed="false">
      <c r="A6050" s="6" t="s">
        <v>153</v>
      </c>
      <c r="B6050" s="45" t="n">
        <v>43429</v>
      </c>
      <c r="C6050" s="6" t="s">
        <v>203</v>
      </c>
      <c r="D6050" s="6" t="s">
        <v>202</v>
      </c>
      <c r="E6050" s="6" t="s">
        <v>187</v>
      </c>
      <c r="F6050" s="34" t="n">
        <v>0.636433243751526</v>
      </c>
      <c r="G6050" s="34" t="n">
        <v>0.65216736452089</v>
      </c>
      <c r="H6050" s="34" t="n">
        <v>-0.0157341207693645</v>
      </c>
      <c r="I6050" s="34" t="n">
        <v>-0.0241258940961013</v>
      </c>
      <c r="J6050" s="35" t="n">
        <v>1.53</v>
      </c>
      <c r="K6050" s="6" t="n">
        <v>0</v>
      </c>
      <c r="L6050" s="35" t="n">
        <v>-1</v>
      </c>
      <c r="M6050" s="6" t="str">
        <f aca="false">IF(I6050&lt;=0,"Below 0%",IF(I6050&lt;=0.05,"0-5%",IF(I6050&lt;=0.1,"5-10%",IF(I6050&lt;=0.2,"10-20%",IF(I6050&lt;=0.4,"20-40%","Above 40%")))))</f>
        <v>Below 0%</v>
      </c>
      <c r="N6050" s="6" t="str">
        <f aca="false">IF(AND(H6050&gt;=Summary!$B$25,I6050&gt;=Summary!$B$26,I6050&lt;=Summary!$B$27,J6050&gt;=Summary!$B$28,J6050&lt;=Summary!$B$29,F6050*J6050&gt;1),"Yes","No")</f>
        <v>No</v>
      </c>
    </row>
    <row r="6051" customFormat="false" ht="15" hidden="false" customHeight="false" outlineLevel="0" collapsed="false">
      <c r="A6051" s="6" t="s">
        <v>153</v>
      </c>
      <c r="B6051" s="45" t="n">
        <v>43429</v>
      </c>
      <c r="C6051" s="6" t="s">
        <v>203</v>
      </c>
      <c r="D6051" s="6" t="s">
        <v>202</v>
      </c>
      <c r="E6051" s="6" t="s">
        <v>174</v>
      </c>
      <c r="F6051" s="34" t="n">
        <v>0.21926574409008</v>
      </c>
      <c r="G6051" s="34" t="n">
        <v>0.230442509865349</v>
      </c>
      <c r="H6051" s="34" t="n">
        <v>-0.011176765775269</v>
      </c>
      <c r="I6051" s="34" t="n">
        <v>-0.0485013194041315</v>
      </c>
      <c r="J6051" s="35" t="n">
        <v>4.33</v>
      </c>
      <c r="K6051" s="6" t="n">
        <v>0</v>
      </c>
      <c r="L6051" s="35" t="n">
        <v>-1</v>
      </c>
      <c r="M6051" s="6" t="str">
        <f aca="false">IF(I6051&lt;=0,"Below 0%",IF(I6051&lt;=0.05,"0-5%",IF(I6051&lt;=0.1,"5-10%",IF(I6051&lt;=0.2,"10-20%",IF(I6051&lt;=0.4,"20-40%","Above 40%")))))</f>
        <v>Below 0%</v>
      </c>
      <c r="N6051" s="6" t="str">
        <f aca="false">IF(AND(H6051&gt;=Summary!$B$25,I6051&gt;=Summary!$B$26,I6051&lt;=Summary!$B$27,J6051&gt;=Summary!$B$28,J6051&lt;=Summary!$B$29,F6051*J6051&gt;1),"Yes","No")</f>
        <v>No</v>
      </c>
    </row>
    <row r="6052" customFormat="false" ht="15" hidden="false" customHeight="false" outlineLevel="0" collapsed="false">
      <c r="A6052" s="6" t="s">
        <v>153</v>
      </c>
      <c r="B6052" s="45" t="n">
        <v>43429</v>
      </c>
      <c r="C6052" s="6" t="s">
        <v>203</v>
      </c>
      <c r="D6052" s="6" t="s">
        <v>202</v>
      </c>
      <c r="E6052" s="6" t="s">
        <v>177</v>
      </c>
      <c r="F6052" s="34" t="n">
        <v>0.144300952553749</v>
      </c>
      <c r="G6052" s="34" t="n">
        <v>0.11739012561376</v>
      </c>
      <c r="H6052" s="34" t="n">
        <v>0.0269108269399888</v>
      </c>
      <c r="I6052" s="34" t="n">
        <v>0.229242679478268</v>
      </c>
      <c r="J6052" s="35" t="n">
        <v>8.5</v>
      </c>
      <c r="K6052" s="6" t="n">
        <v>1</v>
      </c>
      <c r="L6052" s="35" t="n">
        <v>7.5</v>
      </c>
      <c r="M6052" s="6" t="str">
        <f aca="false">IF(I6052&lt;=0,"Below 0%",IF(I6052&lt;=0.05,"0-5%",IF(I6052&lt;=0.1,"5-10%",IF(I6052&lt;=0.2,"10-20%",IF(I6052&lt;=0.4,"20-40%","Above 40%")))))</f>
        <v>20-40%</v>
      </c>
      <c r="N6052" s="6" t="str">
        <f aca="false">IF(AND(H6052&gt;=Summary!$B$25,I6052&gt;=Summary!$B$26,I6052&lt;=Summary!$B$27,J6052&gt;=Summary!$B$28,J6052&lt;=Summary!$B$29,F6052*J6052&gt;1),"Yes","No")</f>
        <v>No</v>
      </c>
    </row>
    <row r="6053" customFormat="false" ht="15" hidden="false" customHeight="false" outlineLevel="0" collapsed="false">
      <c r="A6053" s="6" t="s">
        <v>153</v>
      </c>
      <c r="B6053" s="45" t="n">
        <v>43430</v>
      </c>
      <c r="C6053" s="6" t="s">
        <v>196</v>
      </c>
      <c r="D6053" s="6" t="s">
        <v>188</v>
      </c>
      <c r="E6053" s="6" t="s">
        <v>187</v>
      </c>
      <c r="F6053" s="34" t="n">
        <v>0.422553837299347</v>
      </c>
      <c r="G6053" s="34" t="n">
        <v>0.339709086845585</v>
      </c>
      <c r="H6053" s="34" t="n">
        <v>0.0828447504537618</v>
      </c>
      <c r="I6053" s="34" t="n">
        <v>0.243869692221153</v>
      </c>
      <c r="J6053" s="35" t="n">
        <v>2.93</v>
      </c>
      <c r="K6053" s="6" t="n">
        <v>0</v>
      </c>
      <c r="L6053" s="35" t="n">
        <v>-1</v>
      </c>
      <c r="M6053" s="6" t="str">
        <f aca="false">IF(I6053&lt;=0,"Below 0%",IF(I6053&lt;=0.05,"0-5%",IF(I6053&lt;=0.1,"5-10%",IF(I6053&lt;=0.2,"10-20%",IF(I6053&lt;=0.4,"20-40%","Above 40%")))))</f>
        <v>20-40%</v>
      </c>
      <c r="N6053" s="6" t="str">
        <f aca="false">IF(AND(H6053&gt;=Summary!$B$25,I6053&gt;=Summary!$B$26,I6053&lt;=Summary!$B$27,J6053&gt;=Summary!$B$28,J6053&lt;=Summary!$B$29,F6053*J6053&gt;1),"Yes","No")</f>
        <v>Yes</v>
      </c>
    </row>
    <row r="6054" customFormat="false" ht="15" hidden="false" customHeight="false" outlineLevel="0" collapsed="false">
      <c r="A6054" s="6" t="s">
        <v>153</v>
      </c>
      <c r="B6054" s="45" t="n">
        <v>43430</v>
      </c>
      <c r="C6054" s="6" t="s">
        <v>196</v>
      </c>
      <c r="D6054" s="6" t="s">
        <v>188</v>
      </c>
      <c r="E6054" s="6" t="s">
        <v>174</v>
      </c>
      <c r="F6054" s="34" t="n">
        <v>0.298954993486404</v>
      </c>
      <c r="G6054" s="34" t="n">
        <v>0.311046132642989</v>
      </c>
      <c r="H6054" s="34" t="n">
        <v>-0.0120911391565844</v>
      </c>
      <c r="I6054" s="34" t="n">
        <v>-0.0388724947448949</v>
      </c>
      <c r="J6054" s="35" t="n">
        <v>3.2</v>
      </c>
      <c r="K6054" s="6" t="n">
        <v>0</v>
      </c>
      <c r="L6054" s="35" t="n">
        <v>-1</v>
      </c>
      <c r="M6054" s="6" t="str">
        <f aca="false">IF(I6054&lt;=0,"Below 0%",IF(I6054&lt;=0.05,"0-5%",IF(I6054&lt;=0.1,"5-10%",IF(I6054&lt;=0.2,"10-20%",IF(I6054&lt;=0.4,"20-40%","Above 40%")))))</f>
        <v>Below 0%</v>
      </c>
      <c r="N6054" s="6" t="str">
        <f aca="false">IF(AND(H6054&gt;=Summary!$B$25,I6054&gt;=Summary!$B$26,I6054&lt;=Summary!$B$27,J6054&gt;=Summary!$B$28,J6054&lt;=Summary!$B$29,F6054*J6054&gt;1),"Yes","No")</f>
        <v>No</v>
      </c>
    </row>
    <row r="6055" customFormat="false" ht="15" hidden="false" customHeight="false" outlineLevel="0" collapsed="false">
      <c r="A6055" s="6" t="s">
        <v>153</v>
      </c>
      <c r="B6055" s="45" t="n">
        <v>43430</v>
      </c>
      <c r="C6055" s="6" t="s">
        <v>196</v>
      </c>
      <c r="D6055" s="6" t="s">
        <v>188</v>
      </c>
      <c r="E6055" s="6" t="s">
        <v>177</v>
      </c>
      <c r="F6055" s="34" t="n">
        <v>0.278491228818893</v>
      </c>
      <c r="G6055" s="34" t="n">
        <v>0.349244780511426</v>
      </c>
      <c r="H6055" s="34" t="n">
        <v>-0.0707535516925326</v>
      </c>
      <c r="I6055" s="34" t="n">
        <v>-0.202590147772353</v>
      </c>
      <c r="J6055" s="35" t="n">
        <v>2.85</v>
      </c>
      <c r="K6055" s="6" t="n">
        <v>1</v>
      </c>
      <c r="L6055" s="35" t="n">
        <v>1.85</v>
      </c>
      <c r="M6055" s="6" t="str">
        <f aca="false">IF(I6055&lt;=0,"Below 0%",IF(I6055&lt;=0.05,"0-5%",IF(I6055&lt;=0.1,"5-10%",IF(I6055&lt;=0.2,"10-20%",IF(I6055&lt;=0.4,"20-40%","Above 40%")))))</f>
        <v>Below 0%</v>
      </c>
      <c r="N6055" s="6" t="str">
        <f aca="false">IF(AND(H6055&gt;=Summary!$B$25,I6055&gt;=Summary!$B$26,I6055&lt;=Summary!$B$27,J6055&gt;=Summary!$B$28,J6055&lt;=Summary!$B$29,F6055*J6055&gt;1),"Yes","No")</f>
        <v>No</v>
      </c>
    </row>
    <row r="6056" customFormat="false" ht="15" hidden="false" customHeight="false" outlineLevel="0" collapsed="false">
      <c r="A6056" s="6" t="s">
        <v>153</v>
      </c>
      <c r="B6056" s="45" t="n">
        <v>43434</v>
      </c>
      <c r="C6056" s="6" t="s">
        <v>193</v>
      </c>
      <c r="D6056" s="6" t="s">
        <v>203</v>
      </c>
      <c r="E6056" s="6" t="s">
        <v>187</v>
      </c>
      <c r="F6056" s="34" t="n">
        <v>0.332225441932678</v>
      </c>
      <c r="G6056" s="34" t="n">
        <v>0.263880095791241</v>
      </c>
      <c r="H6056" s="34" t="n">
        <v>0.0683453461414371</v>
      </c>
      <c r="I6056" s="34" t="n">
        <v>0.259001520885857</v>
      </c>
      <c r="J6056" s="35" t="n">
        <v>3.8</v>
      </c>
      <c r="K6056" s="6" t="n">
        <v>1</v>
      </c>
      <c r="L6056" s="35" t="n">
        <v>2.8</v>
      </c>
      <c r="M6056" s="6" t="str">
        <f aca="false">IF(I6056&lt;=0,"Below 0%",IF(I6056&lt;=0.05,"0-5%",IF(I6056&lt;=0.1,"5-10%",IF(I6056&lt;=0.2,"10-20%",IF(I6056&lt;=0.4,"20-40%","Above 40%")))))</f>
        <v>20-40%</v>
      </c>
      <c r="N6056" s="6" t="str">
        <f aca="false">IF(AND(H6056&gt;=Summary!$B$25,I6056&gt;=Summary!$B$26,I6056&lt;=Summary!$B$27,J6056&gt;=Summary!$B$28,J6056&lt;=Summary!$B$29,F6056*J6056&gt;1),"Yes","No")</f>
        <v>Yes</v>
      </c>
    </row>
    <row r="6057" customFormat="false" ht="15" hidden="false" customHeight="false" outlineLevel="0" collapsed="false">
      <c r="A6057" s="6" t="s">
        <v>153</v>
      </c>
      <c r="B6057" s="45" t="n">
        <v>43434</v>
      </c>
      <c r="C6057" s="6" t="s">
        <v>193</v>
      </c>
      <c r="D6057" s="6" t="s">
        <v>203</v>
      </c>
      <c r="E6057" s="6" t="s">
        <v>174</v>
      </c>
      <c r="F6057" s="34" t="n">
        <v>0.35200247168541</v>
      </c>
      <c r="G6057" s="34" t="n">
        <v>0.302031434941782</v>
      </c>
      <c r="H6057" s="34" t="n">
        <v>0.0499710367436275</v>
      </c>
      <c r="I6057" s="34" t="n">
        <v>0.16544978754698</v>
      </c>
      <c r="J6057" s="35" t="n">
        <v>3.32</v>
      </c>
      <c r="K6057" s="6" t="n">
        <v>0</v>
      </c>
      <c r="L6057" s="35" t="n">
        <v>-1</v>
      </c>
      <c r="M6057" s="6" t="str">
        <f aca="false">IF(I6057&lt;=0,"Below 0%",IF(I6057&lt;=0.05,"0-5%",IF(I6057&lt;=0.1,"5-10%",IF(I6057&lt;=0.2,"10-20%",IF(I6057&lt;=0.4,"20-40%","Above 40%")))))</f>
        <v>10-20%</v>
      </c>
      <c r="N6057" s="6" t="str">
        <f aca="false">IF(AND(H6057&gt;=Summary!$B$25,I6057&gt;=Summary!$B$26,I6057&lt;=Summary!$B$27,J6057&gt;=Summary!$B$28,J6057&lt;=Summary!$B$29,F6057*J6057&gt;1),"Yes","No")</f>
        <v>Yes</v>
      </c>
    </row>
    <row r="6058" customFormat="false" ht="15" hidden="false" customHeight="false" outlineLevel="0" collapsed="false">
      <c r="A6058" s="6" t="s">
        <v>153</v>
      </c>
      <c r="B6058" s="45" t="n">
        <v>43434</v>
      </c>
      <c r="C6058" s="6" t="s">
        <v>193</v>
      </c>
      <c r="D6058" s="6" t="s">
        <v>203</v>
      </c>
      <c r="E6058" s="6" t="s">
        <v>177</v>
      </c>
      <c r="F6058" s="34" t="n">
        <v>0.315772116184235</v>
      </c>
      <c r="G6058" s="34" t="n">
        <v>0.434088469266977</v>
      </c>
      <c r="H6058" s="34" t="n">
        <v>-0.118316353082742</v>
      </c>
      <c r="I6058" s="34" t="n">
        <v>-0.272562764181544</v>
      </c>
      <c r="J6058" s="35" t="n">
        <v>2.31</v>
      </c>
      <c r="K6058" s="6" t="n">
        <v>0</v>
      </c>
      <c r="L6058" s="35" t="n">
        <v>-1</v>
      </c>
      <c r="M6058" s="6" t="str">
        <f aca="false">IF(I6058&lt;=0,"Below 0%",IF(I6058&lt;=0.05,"0-5%",IF(I6058&lt;=0.1,"5-10%",IF(I6058&lt;=0.2,"10-20%",IF(I6058&lt;=0.4,"20-40%","Above 40%")))))</f>
        <v>Below 0%</v>
      </c>
      <c r="N6058" s="6" t="str">
        <f aca="false">IF(AND(H6058&gt;=Summary!$B$25,I6058&gt;=Summary!$B$26,I6058&lt;=Summary!$B$27,J6058&gt;=Summary!$B$28,J6058&lt;=Summary!$B$29,F6058*J6058&gt;1),"Yes","No")</f>
        <v>No</v>
      </c>
    </row>
    <row r="6059" customFormat="false" ht="15" hidden="false" customHeight="false" outlineLevel="0" collapsed="false">
      <c r="A6059" s="6" t="s">
        <v>153</v>
      </c>
      <c r="B6059" s="45" t="n">
        <v>43435</v>
      </c>
      <c r="C6059" s="6" t="s">
        <v>180</v>
      </c>
      <c r="D6059" s="6" t="s">
        <v>196</v>
      </c>
      <c r="E6059" s="6" t="s">
        <v>187</v>
      </c>
      <c r="F6059" s="34" t="n">
        <v>0.582092821598053</v>
      </c>
      <c r="G6059" s="34" t="n">
        <v>0.599430271228697</v>
      </c>
      <c r="H6059" s="34" t="n">
        <v>-0.0173374496306441</v>
      </c>
      <c r="I6059" s="34" t="n">
        <v>-0.0289232133624253</v>
      </c>
      <c r="J6059" s="35" t="n">
        <v>1.67</v>
      </c>
      <c r="K6059" s="6" t="n">
        <v>1</v>
      </c>
      <c r="L6059" s="35" t="n">
        <v>0.67</v>
      </c>
      <c r="M6059" s="6" t="str">
        <f aca="false">IF(I6059&lt;=0,"Below 0%",IF(I6059&lt;=0.05,"0-5%",IF(I6059&lt;=0.1,"5-10%",IF(I6059&lt;=0.2,"10-20%",IF(I6059&lt;=0.4,"20-40%","Above 40%")))))</f>
        <v>Below 0%</v>
      </c>
      <c r="N6059" s="6" t="str">
        <f aca="false">IF(AND(H6059&gt;=Summary!$B$25,I6059&gt;=Summary!$B$26,I6059&lt;=Summary!$B$27,J6059&gt;=Summary!$B$28,J6059&lt;=Summary!$B$29,F6059*J6059&gt;1),"Yes","No")</f>
        <v>No</v>
      </c>
    </row>
    <row r="6060" customFormat="false" ht="15" hidden="false" customHeight="false" outlineLevel="0" collapsed="false">
      <c r="A6060" s="6" t="s">
        <v>153</v>
      </c>
      <c r="B6060" s="45" t="n">
        <v>43435</v>
      </c>
      <c r="C6060" s="6" t="s">
        <v>180</v>
      </c>
      <c r="D6060" s="6" t="s">
        <v>196</v>
      </c>
      <c r="E6060" s="6" t="s">
        <v>174</v>
      </c>
      <c r="F6060" s="34" t="n">
        <v>0.233837813138962</v>
      </c>
      <c r="G6060" s="34" t="n">
        <v>0.250262138237981</v>
      </c>
      <c r="H6060" s="34" t="n">
        <v>-0.0164243250990192</v>
      </c>
      <c r="I6060" s="34" t="n">
        <v>-0.0656284854539238</v>
      </c>
      <c r="J6060" s="35" t="n">
        <v>4</v>
      </c>
      <c r="K6060" s="6" t="n">
        <v>0</v>
      </c>
      <c r="L6060" s="35" t="n">
        <v>-1</v>
      </c>
      <c r="M6060" s="6" t="str">
        <f aca="false">IF(I6060&lt;=0,"Below 0%",IF(I6060&lt;=0.05,"0-5%",IF(I6060&lt;=0.1,"5-10%",IF(I6060&lt;=0.2,"10-20%",IF(I6060&lt;=0.4,"20-40%","Above 40%")))))</f>
        <v>Below 0%</v>
      </c>
      <c r="N6060" s="6" t="str">
        <f aca="false">IF(AND(H6060&gt;=Summary!$B$25,I6060&gt;=Summary!$B$26,I6060&lt;=Summary!$B$27,J6060&gt;=Summary!$B$28,J6060&lt;=Summary!$B$29,F6060*J6060&gt;1),"Yes","No")</f>
        <v>No</v>
      </c>
    </row>
    <row r="6061" customFormat="false" ht="15" hidden="false" customHeight="false" outlineLevel="0" collapsed="false">
      <c r="A6061" s="6" t="s">
        <v>153</v>
      </c>
      <c r="B6061" s="45" t="n">
        <v>43435</v>
      </c>
      <c r="C6061" s="6" t="s">
        <v>180</v>
      </c>
      <c r="D6061" s="6" t="s">
        <v>196</v>
      </c>
      <c r="E6061" s="6" t="s">
        <v>177</v>
      </c>
      <c r="F6061" s="34" t="n">
        <v>0.184069350361824</v>
      </c>
      <c r="G6061" s="34" t="n">
        <v>0.150307590533322</v>
      </c>
      <c r="H6061" s="34" t="n">
        <v>0.0337617598285021</v>
      </c>
      <c r="I6061" s="34" t="n">
        <v>0.224617796803931</v>
      </c>
      <c r="J6061" s="35" t="n">
        <v>6.66</v>
      </c>
      <c r="K6061" s="6" t="n">
        <v>0</v>
      </c>
      <c r="L6061" s="35" t="n">
        <v>-1</v>
      </c>
      <c r="M6061" s="6" t="str">
        <f aca="false">IF(I6061&lt;=0,"Below 0%",IF(I6061&lt;=0.05,"0-5%",IF(I6061&lt;=0.1,"5-10%",IF(I6061&lt;=0.2,"10-20%",IF(I6061&lt;=0.4,"20-40%","Above 40%")))))</f>
        <v>20-40%</v>
      </c>
      <c r="N6061" s="6" t="str">
        <f aca="false">IF(AND(H6061&gt;=Summary!$B$25,I6061&gt;=Summary!$B$26,I6061&lt;=Summary!$B$27,J6061&gt;=Summary!$B$28,J6061&lt;=Summary!$B$29,F6061*J6061&gt;1),"Yes","No")</f>
        <v>No</v>
      </c>
    </row>
    <row r="6062" customFormat="false" ht="15" hidden="false" customHeight="false" outlineLevel="0" collapsed="false">
      <c r="A6062" s="6" t="s">
        <v>153</v>
      </c>
      <c r="B6062" s="45" t="n">
        <v>43435</v>
      </c>
      <c r="C6062" s="6" t="s">
        <v>202</v>
      </c>
      <c r="D6062" s="6" t="s">
        <v>201</v>
      </c>
      <c r="E6062" s="6" t="s">
        <v>187</v>
      </c>
      <c r="F6062" s="34" t="n">
        <v>0.449010074138641</v>
      </c>
      <c r="G6062" s="34" t="n">
        <v>0.388125577371439</v>
      </c>
      <c r="H6062" s="34" t="n">
        <v>0.0608844967672028</v>
      </c>
      <c r="I6062" s="34" t="n">
        <v>0.156868035287806</v>
      </c>
      <c r="J6062" s="35" t="n">
        <v>2.56</v>
      </c>
      <c r="K6062" s="6" t="n">
        <v>0</v>
      </c>
      <c r="L6062" s="35" t="n">
        <v>-1</v>
      </c>
      <c r="M6062" s="6" t="str">
        <f aca="false">IF(I6062&lt;=0,"Below 0%",IF(I6062&lt;=0.05,"0-5%",IF(I6062&lt;=0.1,"5-10%",IF(I6062&lt;=0.2,"10-20%",IF(I6062&lt;=0.4,"20-40%","Above 40%")))))</f>
        <v>10-20%</v>
      </c>
      <c r="N6062" s="6" t="str">
        <f aca="false">IF(AND(H6062&gt;=Summary!$B$25,I6062&gt;=Summary!$B$26,I6062&lt;=Summary!$B$27,J6062&gt;=Summary!$B$28,J6062&lt;=Summary!$B$29,F6062*J6062&gt;1),"Yes","No")</f>
        <v>Yes</v>
      </c>
    </row>
    <row r="6063" customFormat="false" ht="15" hidden="false" customHeight="false" outlineLevel="0" collapsed="false">
      <c r="A6063" s="6" t="s">
        <v>153</v>
      </c>
      <c r="B6063" s="45" t="n">
        <v>43435</v>
      </c>
      <c r="C6063" s="6" t="s">
        <v>202</v>
      </c>
      <c r="D6063" s="6" t="s">
        <v>201</v>
      </c>
      <c r="E6063" s="6" t="s">
        <v>174</v>
      </c>
      <c r="F6063" s="34" t="n">
        <v>0.287621378898621</v>
      </c>
      <c r="G6063" s="34" t="n">
        <v>0.324706365382641</v>
      </c>
      <c r="H6063" s="34" t="n">
        <v>-0.0370849864840208</v>
      </c>
      <c r="I6063" s="34" t="n">
        <v>-0.11421083920027</v>
      </c>
      <c r="J6063" s="35" t="n">
        <v>3.06</v>
      </c>
      <c r="K6063" s="6" t="n">
        <v>0</v>
      </c>
      <c r="L6063" s="35" t="n">
        <v>-1</v>
      </c>
      <c r="M6063" s="6" t="str">
        <f aca="false">IF(I6063&lt;=0,"Below 0%",IF(I6063&lt;=0.05,"0-5%",IF(I6063&lt;=0.1,"5-10%",IF(I6063&lt;=0.2,"10-20%",IF(I6063&lt;=0.4,"20-40%","Above 40%")))))</f>
        <v>Below 0%</v>
      </c>
      <c r="N6063" s="6" t="str">
        <f aca="false">IF(AND(H6063&gt;=Summary!$B$25,I6063&gt;=Summary!$B$26,I6063&lt;=Summary!$B$27,J6063&gt;=Summary!$B$28,J6063&lt;=Summary!$B$29,F6063*J6063&gt;1),"Yes","No")</f>
        <v>No</v>
      </c>
    </row>
    <row r="6064" customFormat="false" ht="15" hidden="false" customHeight="false" outlineLevel="0" collapsed="false">
      <c r="A6064" s="6" t="s">
        <v>153</v>
      </c>
      <c r="B6064" s="45" t="n">
        <v>43435</v>
      </c>
      <c r="C6064" s="6" t="s">
        <v>202</v>
      </c>
      <c r="D6064" s="6" t="s">
        <v>201</v>
      </c>
      <c r="E6064" s="6" t="s">
        <v>177</v>
      </c>
      <c r="F6064" s="34" t="n">
        <v>0.26336857676506</v>
      </c>
      <c r="G6064" s="34" t="n">
        <v>0.28716805724592</v>
      </c>
      <c r="H6064" s="34" t="n">
        <v>-0.0237994804808595</v>
      </c>
      <c r="I6064" s="34" t="n">
        <v>-0.0828764894992429</v>
      </c>
      <c r="J6064" s="35" t="n">
        <v>3.46</v>
      </c>
      <c r="K6064" s="6" t="n">
        <v>1</v>
      </c>
      <c r="L6064" s="35" t="n">
        <v>2.46</v>
      </c>
      <c r="M6064" s="6" t="str">
        <f aca="false">IF(I6064&lt;=0,"Below 0%",IF(I6064&lt;=0.05,"0-5%",IF(I6064&lt;=0.1,"5-10%",IF(I6064&lt;=0.2,"10-20%",IF(I6064&lt;=0.4,"20-40%","Above 40%")))))</f>
        <v>Below 0%</v>
      </c>
      <c r="N6064" s="6" t="str">
        <f aca="false">IF(AND(H6064&gt;=Summary!$B$25,I6064&gt;=Summary!$B$26,I6064&lt;=Summary!$B$27,J6064&gt;=Summary!$B$28,J6064&lt;=Summary!$B$29,F6064*J6064&gt;1),"Yes","No")</f>
        <v>No</v>
      </c>
    </row>
    <row r="6065" customFormat="false" ht="15" hidden="false" customHeight="false" outlineLevel="0" collapsed="false">
      <c r="A6065" s="6" t="s">
        <v>153</v>
      </c>
      <c r="B6065" s="45" t="n">
        <v>43435</v>
      </c>
      <c r="C6065" s="6" t="s">
        <v>195</v>
      </c>
      <c r="D6065" s="6" t="s">
        <v>198</v>
      </c>
      <c r="E6065" s="6" t="s">
        <v>187</v>
      </c>
      <c r="F6065" s="34" t="n">
        <v>0.500151097774506</v>
      </c>
      <c r="G6065" s="34" t="n">
        <v>0.430145203789875</v>
      </c>
      <c r="H6065" s="34" t="n">
        <v>0.0700058939846306</v>
      </c>
      <c r="I6065" s="34" t="n">
        <v>0.162749446856156</v>
      </c>
      <c r="J6065" s="35" t="n">
        <v>2.32</v>
      </c>
      <c r="K6065" s="6" t="n">
        <v>1</v>
      </c>
      <c r="L6065" s="35" t="n">
        <v>1.32</v>
      </c>
      <c r="M6065" s="6" t="str">
        <f aca="false">IF(I6065&lt;=0,"Below 0%",IF(I6065&lt;=0.05,"0-5%",IF(I6065&lt;=0.1,"5-10%",IF(I6065&lt;=0.2,"10-20%",IF(I6065&lt;=0.4,"20-40%","Above 40%")))))</f>
        <v>10-20%</v>
      </c>
      <c r="N6065" s="6" t="str">
        <f aca="false">IF(AND(H6065&gt;=Summary!$B$25,I6065&gt;=Summary!$B$26,I6065&lt;=Summary!$B$27,J6065&gt;=Summary!$B$28,J6065&lt;=Summary!$B$29,F6065*J6065&gt;1),"Yes","No")</f>
        <v>Yes</v>
      </c>
    </row>
    <row r="6066" customFormat="false" ht="15" hidden="false" customHeight="false" outlineLevel="0" collapsed="false">
      <c r="A6066" s="6" t="s">
        <v>153</v>
      </c>
      <c r="B6066" s="45" t="n">
        <v>43435</v>
      </c>
      <c r="C6066" s="6" t="s">
        <v>195</v>
      </c>
      <c r="D6066" s="6" t="s">
        <v>198</v>
      </c>
      <c r="E6066" s="6" t="s">
        <v>174</v>
      </c>
      <c r="F6066" s="34" t="n">
        <v>0.254519701004028</v>
      </c>
      <c r="G6066" s="34" t="n">
        <v>0.292650109323317</v>
      </c>
      <c r="H6066" s="34" t="n">
        <v>-0.0381304083192884</v>
      </c>
      <c r="I6066" s="34" t="n">
        <v>-0.130293504442749</v>
      </c>
      <c r="J6066" s="35" t="n">
        <v>3.41</v>
      </c>
      <c r="K6066" s="6" t="n">
        <v>0</v>
      </c>
      <c r="L6066" s="35" t="n">
        <v>-1</v>
      </c>
      <c r="M6066" s="6" t="str">
        <f aca="false">IF(I6066&lt;=0,"Below 0%",IF(I6066&lt;=0.05,"0-5%",IF(I6066&lt;=0.1,"5-10%",IF(I6066&lt;=0.2,"10-20%",IF(I6066&lt;=0.4,"20-40%","Above 40%")))))</f>
        <v>Below 0%</v>
      </c>
      <c r="N6066" s="6" t="str">
        <f aca="false">IF(AND(H6066&gt;=Summary!$B$25,I6066&gt;=Summary!$B$26,I6066&lt;=Summary!$B$27,J6066&gt;=Summary!$B$28,J6066&lt;=Summary!$B$29,F6066*J6066&gt;1),"Yes","No")</f>
        <v>No</v>
      </c>
    </row>
    <row r="6067" customFormat="false" ht="15" hidden="false" customHeight="false" outlineLevel="0" collapsed="false">
      <c r="A6067" s="6" t="s">
        <v>153</v>
      </c>
      <c r="B6067" s="45" t="n">
        <v>43435</v>
      </c>
      <c r="C6067" s="6" t="s">
        <v>195</v>
      </c>
      <c r="D6067" s="6" t="s">
        <v>198</v>
      </c>
      <c r="E6067" s="6" t="s">
        <v>177</v>
      </c>
      <c r="F6067" s="34" t="n">
        <v>0.245329186320305</v>
      </c>
      <c r="G6067" s="34" t="n">
        <v>0.277204686886808</v>
      </c>
      <c r="H6067" s="34" t="n">
        <v>-0.0318755005665035</v>
      </c>
      <c r="I6067" s="34" t="n">
        <v>-0.114989039054449</v>
      </c>
      <c r="J6067" s="35" t="n">
        <v>3.6</v>
      </c>
      <c r="K6067" s="6" t="n">
        <v>0</v>
      </c>
      <c r="L6067" s="35" t="n">
        <v>-1</v>
      </c>
      <c r="M6067" s="6" t="str">
        <f aca="false">IF(I6067&lt;=0,"Below 0%",IF(I6067&lt;=0.05,"0-5%",IF(I6067&lt;=0.1,"5-10%",IF(I6067&lt;=0.2,"10-20%",IF(I6067&lt;=0.4,"20-40%","Above 40%")))))</f>
        <v>Below 0%</v>
      </c>
      <c r="N6067" s="6" t="str">
        <f aca="false">IF(AND(H6067&gt;=Summary!$B$25,I6067&gt;=Summary!$B$26,I6067&lt;=Summary!$B$27,J6067&gt;=Summary!$B$28,J6067&lt;=Summary!$B$29,F6067*J6067&gt;1),"Yes","No")</f>
        <v>No</v>
      </c>
    </row>
    <row r="6068" customFormat="false" ht="15" hidden="false" customHeight="false" outlineLevel="0" collapsed="false">
      <c r="A6068" s="6" t="s">
        <v>153</v>
      </c>
      <c r="B6068" s="45" t="n">
        <v>43435</v>
      </c>
      <c r="C6068" s="6" t="s">
        <v>194</v>
      </c>
      <c r="D6068" s="6" t="s">
        <v>199</v>
      </c>
      <c r="E6068" s="6" t="s">
        <v>187</v>
      </c>
      <c r="F6068" s="34" t="n">
        <v>0.718287587165833</v>
      </c>
      <c r="G6068" s="34" t="n">
        <v>0.873225560879495</v>
      </c>
      <c r="H6068" s="34" t="n">
        <v>-0.154937973713662</v>
      </c>
      <c r="I6068" s="34" t="n">
        <v>-0.177431789282041</v>
      </c>
      <c r="J6068" s="35" t="n">
        <v>1.14</v>
      </c>
      <c r="K6068" s="6" t="n">
        <v>1</v>
      </c>
      <c r="L6068" s="35" t="n">
        <v>0.14</v>
      </c>
      <c r="M6068" s="6" t="str">
        <f aca="false">IF(I6068&lt;=0,"Below 0%",IF(I6068&lt;=0.05,"0-5%",IF(I6068&lt;=0.1,"5-10%",IF(I6068&lt;=0.2,"10-20%",IF(I6068&lt;=0.4,"20-40%","Above 40%")))))</f>
        <v>Below 0%</v>
      </c>
      <c r="N6068" s="6" t="str">
        <f aca="false">IF(AND(H6068&gt;=Summary!$B$25,I6068&gt;=Summary!$B$26,I6068&lt;=Summary!$B$27,J6068&gt;=Summary!$B$28,J6068&lt;=Summary!$B$29,F6068*J6068&gt;1),"Yes","No")</f>
        <v>No</v>
      </c>
    </row>
    <row r="6069" customFormat="false" ht="15" hidden="false" customHeight="false" outlineLevel="0" collapsed="false">
      <c r="A6069" s="6" t="s">
        <v>153</v>
      </c>
      <c r="B6069" s="45" t="n">
        <v>43435</v>
      </c>
      <c r="C6069" s="6" t="s">
        <v>194</v>
      </c>
      <c r="D6069" s="6" t="s">
        <v>199</v>
      </c>
      <c r="E6069" s="6" t="s">
        <v>174</v>
      </c>
      <c r="F6069" s="34" t="n">
        <v>0.211462050676346</v>
      </c>
      <c r="G6069" s="34" t="n">
        <v>0.0884868568357888</v>
      </c>
      <c r="H6069" s="34" t="n">
        <v>0.122975193840557</v>
      </c>
      <c r="I6069" s="34" t="n">
        <v>1.38975660609994</v>
      </c>
      <c r="J6069" s="35" t="n">
        <v>11.25</v>
      </c>
      <c r="K6069" s="6" t="n">
        <v>0</v>
      </c>
      <c r="L6069" s="35" t="n">
        <v>-1</v>
      </c>
      <c r="M6069" s="6" t="str">
        <f aca="false">IF(I6069&lt;=0,"Below 0%",IF(I6069&lt;=0.05,"0-5%",IF(I6069&lt;=0.1,"5-10%",IF(I6069&lt;=0.2,"10-20%",IF(I6069&lt;=0.4,"20-40%","Above 40%")))))</f>
        <v>Above 40%</v>
      </c>
      <c r="N6069" s="6" t="str">
        <f aca="false">IF(AND(H6069&gt;=Summary!$B$25,I6069&gt;=Summary!$B$26,I6069&lt;=Summary!$B$27,J6069&gt;=Summary!$B$28,J6069&lt;=Summary!$B$29,F6069*J6069&gt;1),"Yes","No")</f>
        <v>No</v>
      </c>
    </row>
    <row r="6070" customFormat="false" ht="15" hidden="false" customHeight="false" outlineLevel="0" collapsed="false">
      <c r="A6070" s="6" t="s">
        <v>153</v>
      </c>
      <c r="B6070" s="45" t="n">
        <v>43435</v>
      </c>
      <c r="C6070" s="6" t="s">
        <v>194</v>
      </c>
      <c r="D6070" s="6" t="s">
        <v>199</v>
      </c>
      <c r="E6070" s="6" t="s">
        <v>177</v>
      </c>
      <c r="F6070" s="34" t="n">
        <v>0.0702503770589829</v>
      </c>
      <c r="G6070" s="34" t="n">
        <v>0.0382875822847163</v>
      </c>
      <c r="H6070" s="34" t="n">
        <v>0.0319627947742665</v>
      </c>
      <c r="I6070" s="34" t="n">
        <v>0.83480838608672</v>
      </c>
      <c r="J6070" s="35" t="n">
        <v>26</v>
      </c>
      <c r="K6070" s="6" t="n">
        <v>0</v>
      </c>
      <c r="L6070" s="35" t="n">
        <v>-1</v>
      </c>
      <c r="M6070" s="6" t="str">
        <f aca="false">IF(I6070&lt;=0,"Below 0%",IF(I6070&lt;=0.05,"0-5%",IF(I6070&lt;=0.1,"5-10%",IF(I6070&lt;=0.2,"10-20%",IF(I6070&lt;=0.4,"20-40%","Above 40%")))))</f>
        <v>Above 40%</v>
      </c>
      <c r="N6070" s="6" t="str">
        <f aca="false">IF(AND(H6070&gt;=Summary!$B$25,I6070&gt;=Summary!$B$26,I6070&lt;=Summary!$B$27,J6070&gt;=Summary!$B$28,J6070&lt;=Summary!$B$29,F6070*J6070&gt;1),"Yes","No")</f>
        <v>No</v>
      </c>
    </row>
    <row r="6071" customFormat="false" ht="15" hidden="false" customHeight="false" outlineLevel="0" collapsed="false">
      <c r="A6071" s="6" t="s">
        <v>153</v>
      </c>
      <c r="B6071" s="45" t="n">
        <v>43435</v>
      </c>
      <c r="C6071" s="6" t="s">
        <v>188</v>
      </c>
      <c r="D6071" s="6" t="s">
        <v>189</v>
      </c>
      <c r="E6071" s="6" t="s">
        <v>187</v>
      </c>
      <c r="F6071" s="34" t="n">
        <v>0.498397082090378</v>
      </c>
      <c r="G6071" s="34" t="n">
        <v>0.386459277009848</v>
      </c>
      <c r="H6071" s="34" t="n">
        <v>0.11193780508053</v>
      </c>
      <c r="I6071" s="34" t="n">
        <v>0.289649677830549</v>
      </c>
      <c r="J6071" s="35" t="n">
        <v>2.58</v>
      </c>
      <c r="K6071" s="6" t="n">
        <v>0</v>
      </c>
      <c r="L6071" s="35" t="n">
        <v>-1</v>
      </c>
      <c r="M6071" s="6" t="str">
        <f aca="false">IF(I6071&lt;=0,"Below 0%",IF(I6071&lt;=0.05,"0-5%",IF(I6071&lt;=0.1,"5-10%",IF(I6071&lt;=0.2,"10-20%",IF(I6071&lt;=0.4,"20-40%","Above 40%")))))</f>
        <v>20-40%</v>
      </c>
      <c r="N6071" s="6" t="str">
        <f aca="false">IF(AND(H6071&gt;=Summary!$B$25,I6071&gt;=Summary!$B$26,I6071&lt;=Summary!$B$27,J6071&gt;=Summary!$B$28,J6071&lt;=Summary!$B$29,F6071*J6071&gt;1),"Yes","No")</f>
        <v>Yes</v>
      </c>
    </row>
    <row r="6072" customFormat="false" ht="15" hidden="false" customHeight="false" outlineLevel="0" collapsed="false">
      <c r="A6072" s="6" t="s">
        <v>153</v>
      </c>
      <c r="B6072" s="45" t="n">
        <v>43435</v>
      </c>
      <c r="C6072" s="6" t="s">
        <v>188</v>
      </c>
      <c r="D6072" s="6" t="s">
        <v>189</v>
      </c>
      <c r="E6072" s="6" t="s">
        <v>174</v>
      </c>
      <c r="F6072" s="34" t="n">
        <v>0.236191153526306</v>
      </c>
      <c r="G6072" s="34" t="n">
        <v>0.294989625646571</v>
      </c>
      <c r="H6072" s="34" t="n">
        <v>-0.0587984721202645</v>
      </c>
      <c r="I6072" s="34" t="n">
        <v>-0.199323864327051</v>
      </c>
      <c r="J6072" s="35" t="n">
        <v>3.38</v>
      </c>
      <c r="K6072" s="6" t="n">
        <v>0</v>
      </c>
      <c r="L6072" s="35" t="n">
        <v>-1</v>
      </c>
      <c r="M6072" s="6" t="str">
        <f aca="false">IF(I6072&lt;=0,"Below 0%",IF(I6072&lt;=0.05,"0-5%",IF(I6072&lt;=0.1,"5-10%",IF(I6072&lt;=0.2,"10-20%",IF(I6072&lt;=0.4,"20-40%","Above 40%")))))</f>
        <v>Below 0%</v>
      </c>
      <c r="N6072" s="6" t="str">
        <f aca="false">IF(AND(H6072&gt;=Summary!$B$25,I6072&gt;=Summary!$B$26,I6072&lt;=Summary!$B$27,J6072&gt;=Summary!$B$28,J6072&lt;=Summary!$B$29,F6072*J6072&gt;1),"Yes","No")</f>
        <v>No</v>
      </c>
    </row>
    <row r="6073" customFormat="false" ht="15" hidden="false" customHeight="false" outlineLevel="0" collapsed="false">
      <c r="A6073" s="6" t="s">
        <v>153</v>
      </c>
      <c r="B6073" s="45" t="n">
        <v>43435</v>
      </c>
      <c r="C6073" s="6" t="s">
        <v>188</v>
      </c>
      <c r="D6073" s="6" t="s">
        <v>189</v>
      </c>
      <c r="E6073" s="6" t="s">
        <v>177</v>
      </c>
      <c r="F6073" s="34" t="n">
        <v>0.265411794185638</v>
      </c>
      <c r="G6073" s="34" t="n">
        <v>0.318551097343581</v>
      </c>
      <c r="H6073" s="34" t="n">
        <v>-0.0531393031579426</v>
      </c>
      <c r="I6073" s="34" t="n">
        <v>-0.166815633664661</v>
      </c>
      <c r="J6073" s="35" t="n">
        <v>3.13</v>
      </c>
      <c r="K6073" s="6" t="n">
        <v>1</v>
      </c>
      <c r="L6073" s="35" t="n">
        <v>2.13</v>
      </c>
      <c r="M6073" s="6" t="str">
        <f aca="false">IF(I6073&lt;=0,"Below 0%",IF(I6073&lt;=0.05,"0-5%",IF(I6073&lt;=0.1,"5-10%",IF(I6073&lt;=0.2,"10-20%",IF(I6073&lt;=0.4,"20-40%","Above 40%")))))</f>
        <v>Below 0%</v>
      </c>
      <c r="N6073" s="6" t="str">
        <f aca="false">IF(AND(H6073&gt;=Summary!$B$25,I6073&gt;=Summary!$B$26,I6073&lt;=Summary!$B$27,J6073&gt;=Summary!$B$28,J6073&lt;=Summary!$B$29,F6073*J6073&gt;1),"Yes","No")</f>
        <v>No</v>
      </c>
    </row>
    <row r="6074" customFormat="false" ht="15" hidden="false" customHeight="false" outlineLevel="0" collapsed="false">
      <c r="A6074" s="6" t="s">
        <v>153</v>
      </c>
      <c r="B6074" s="45" t="n">
        <v>43435</v>
      </c>
      <c r="C6074" s="6" t="s">
        <v>179</v>
      </c>
      <c r="D6074" s="6" t="s">
        <v>176</v>
      </c>
      <c r="E6074" s="6" t="s">
        <v>187</v>
      </c>
      <c r="F6074" s="34" t="n">
        <v>0.217374190688133</v>
      </c>
      <c r="G6074" s="34" t="n">
        <v>0.223071046600458</v>
      </c>
      <c r="H6074" s="34" t="n">
        <v>-0.00569685591232513</v>
      </c>
      <c r="I6074" s="34" t="n">
        <v>-0.0255383027028548</v>
      </c>
      <c r="J6074" s="35" t="n">
        <v>4.5</v>
      </c>
      <c r="K6074" s="6" t="n">
        <v>0</v>
      </c>
      <c r="L6074" s="35" t="n">
        <v>-1</v>
      </c>
      <c r="M6074" s="6" t="str">
        <f aca="false">IF(I6074&lt;=0,"Below 0%",IF(I6074&lt;=0.05,"0-5%",IF(I6074&lt;=0.1,"5-10%",IF(I6074&lt;=0.2,"10-20%",IF(I6074&lt;=0.4,"20-40%","Above 40%")))))</f>
        <v>Below 0%</v>
      </c>
      <c r="N6074" s="6" t="str">
        <f aca="false">IF(AND(H6074&gt;=Summary!$B$25,I6074&gt;=Summary!$B$26,I6074&lt;=Summary!$B$27,J6074&gt;=Summary!$B$28,J6074&lt;=Summary!$B$29,F6074*J6074&gt;1),"Yes","No")</f>
        <v>No</v>
      </c>
    </row>
    <row r="6075" customFormat="false" ht="15" hidden="false" customHeight="false" outlineLevel="0" collapsed="false">
      <c r="A6075" s="6" t="s">
        <v>153</v>
      </c>
      <c r="B6075" s="45" t="n">
        <v>43435</v>
      </c>
      <c r="C6075" s="6" t="s">
        <v>179</v>
      </c>
      <c r="D6075" s="6" t="s">
        <v>176</v>
      </c>
      <c r="E6075" s="6" t="s">
        <v>174</v>
      </c>
      <c r="F6075" s="34" t="n">
        <v>0.201841667294502</v>
      </c>
      <c r="G6075" s="34" t="n">
        <v>0.27501909854851</v>
      </c>
      <c r="H6075" s="34" t="n">
        <v>-0.0731774312540081</v>
      </c>
      <c r="I6075" s="34" t="n">
        <v>-0.266081270865268</v>
      </c>
      <c r="J6075" s="35" t="n">
        <v>3.65</v>
      </c>
      <c r="K6075" s="6" t="n">
        <v>1</v>
      </c>
      <c r="L6075" s="35" t="n">
        <v>2.65</v>
      </c>
      <c r="M6075" s="6" t="str">
        <f aca="false">IF(I6075&lt;=0,"Below 0%",IF(I6075&lt;=0.05,"0-5%",IF(I6075&lt;=0.1,"5-10%",IF(I6075&lt;=0.2,"10-20%",IF(I6075&lt;=0.4,"20-40%","Above 40%")))))</f>
        <v>Below 0%</v>
      </c>
      <c r="N6075" s="6" t="str">
        <f aca="false">IF(AND(H6075&gt;=Summary!$B$25,I6075&gt;=Summary!$B$26,I6075&lt;=Summary!$B$27,J6075&gt;=Summary!$B$28,J6075&lt;=Summary!$B$29,F6075*J6075&gt;1),"Yes","No")</f>
        <v>No</v>
      </c>
    </row>
    <row r="6076" customFormat="false" ht="15" hidden="false" customHeight="false" outlineLevel="0" collapsed="false">
      <c r="A6076" s="6" t="s">
        <v>153</v>
      </c>
      <c r="B6076" s="45" t="n">
        <v>43435</v>
      </c>
      <c r="C6076" s="6" t="s">
        <v>179</v>
      </c>
      <c r="D6076" s="6" t="s">
        <v>176</v>
      </c>
      <c r="E6076" s="6" t="s">
        <v>177</v>
      </c>
      <c r="F6076" s="34" t="n">
        <v>0.580784142017365</v>
      </c>
      <c r="G6076" s="34" t="n">
        <v>0.501909854851031</v>
      </c>
      <c r="H6076" s="34" t="n">
        <v>0.0788742871663332</v>
      </c>
      <c r="I6076" s="34" t="n">
        <v>0.157148313395327</v>
      </c>
      <c r="J6076" s="35" t="n">
        <v>2</v>
      </c>
      <c r="K6076" s="6" t="n">
        <v>0</v>
      </c>
      <c r="L6076" s="35" t="n">
        <v>-1</v>
      </c>
      <c r="M6076" s="6" t="str">
        <f aca="false">IF(I6076&lt;=0,"Below 0%",IF(I6076&lt;=0.05,"0-5%",IF(I6076&lt;=0.1,"5-10%",IF(I6076&lt;=0.2,"10-20%",IF(I6076&lt;=0.4,"20-40%","Above 40%")))))</f>
        <v>10-20%</v>
      </c>
      <c r="N6076" s="6" t="str">
        <f aca="false">IF(AND(H6076&gt;=Summary!$B$25,I6076&gt;=Summary!$B$26,I6076&lt;=Summary!$B$27,J6076&gt;=Summary!$B$28,J6076&lt;=Summary!$B$29,F6076*J6076&gt;1),"Yes","No")</f>
        <v>Yes</v>
      </c>
    </row>
    <row r="6077" customFormat="false" ht="15" hidden="false" customHeight="false" outlineLevel="0" collapsed="false">
      <c r="A6077" s="6" t="s">
        <v>153</v>
      </c>
      <c r="B6077" s="45" t="n">
        <v>43436</v>
      </c>
      <c r="C6077" s="6" t="s">
        <v>185</v>
      </c>
      <c r="D6077" s="6" t="s">
        <v>181</v>
      </c>
      <c r="E6077" s="6" t="s">
        <v>187</v>
      </c>
      <c r="F6077" s="34" t="n">
        <v>0.253233522176743</v>
      </c>
      <c r="G6077" s="34" t="n">
        <v>0.374489332728098</v>
      </c>
      <c r="H6077" s="34" t="n">
        <v>-0.121255810551356</v>
      </c>
      <c r="I6077" s="34" t="n">
        <v>-0.323789758357135</v>
      </c>
      <c r="J6077" s="35" t="n">
        <v>2.65</v>
      </c>
      <c r="K6077" s="6" t="n">
        <v>1</v>
      </c>
      <c r="L6077" s="35" t="n">
        <v>1.65</v>
      </c>
      <c r="M6077" s="6" t="str">
        <f aca="false">IF(I6077&lt;=0,"Below 0%",IF(I6077&lt;=0.05,"0-5%",IF(I6077&lt;=0.1,"5-10%",IF(I6077&lt;=0.2,"10-20%",IF(I6077&lt;=0.4,"20-40%","Above 40%")))))</f>
        <v>Below 0%</v>
      </c>
      <c r="N6077" s="6" t="str">
        <f aca="false">IF(AND(H6077&gt;=Summary!$B$25,I6077&gt;=Summary!$B$26,I6077&lt;=Summary!$B$27,J6077&gt;=Summary!$B$28,J6077&lt;=Summary!$B$29,F6077*J6077&gt;1),"Yes","No")</f>
        <v>No</v>
      </c>
    </row>
    <row r="6078" customFormat="false" ht="15" hidden="false" customHeight="false" outlineLevel="0" collapsed="false">
      <c r="A6078" s="6" t="s">
        <v>153</v>
      </c>
      <c r="B6078" s="45" t="n">
        <v>43436</v>
      </c>
      <c r="C6078" s="6" t="s">
        <v>185</v>
      </c>
      <c r="D6078" s="6" t="s">
        <v>181</v>
      </c>
      <c r="E6078" s="6" t="s">
        <v>174</v>
      </c>
      <c r="F6078" s="34" t="n">
        <v>0.245755016803742</v>
      </c>
      <c r="G6078" s="34" t="n">
        <v>0.264639128461189</v>
      </c>
      <c r="H6078" s="34" t="n">
        <v>-0.0188841116574479</v>
      </c>
      <c r="I6078" s="34" t="n">
        <v>-0.0713579725237695</v>
      </c>
      <c r="J6078" s="35" t="n">
        <v>3.75</v>
      </c>
      <c r="K6078" s="6" t="n">
        <v>0</v>
      </c>
      <c r="L6078" s="35" t="n">
        <v>-1</v>
      </c>
      <c r="M6078" s="6" t="str">
        <f aca="false">IF(I6078&lt;=0,"Below 0%",IF(I6078&lt;=0.05,"0-5%",IF(I6078&lt;=0.1,"5-10%",IF(I6078&lt;=0.2,"10-20%",IF(I6078&lt;=0.4,"20-40%","Above 40%")))))</f>
        <v>Below 0%</v>
      </c>
      <c r="N6078" s="6" t="str">
        <f aca="false">IF(AND(H6078&gt;=Summary!$B$25,I6078&gt;=Summary!$B$26,I6078&lt;=Summary!$B$27,J6078&gt;=Summary!$B$28,J6078&lt;=Summary!$B$29,F6078*J6078&gt;1),"Yes","No")</f>
        <v>No</v>
      </c>
    </row>
    <row r="6079" customFormat="false" ht="15" hidden="false" customHeight="false" outlineLevel="0" collapsed="false">
      <c r="A6079" s="6" t="s">
        <v>153</v>
      </c>
      <c r="B6079" s="45" t="n">
        <v>43436</v>
      </c>
      <c r="C6079" s="6" t="s">
        <v>185</v>
      </c>
      <c r="D6079" s="6" t="s">
        <v>181</v>
      </c>
      <c r="E6079" s="6" t="s">
        <v>177</v>
      </c>
      <c r="F6079" s="34" t="n">
        <v>0.501011431217194</v>
      </c>
      <c r="G6079" s="34" t="n">
        <v>0.360871538810713</v>
      </c>
      <c r="H6079" s="34" t="n">
        <v>0.140139892406481</v>
      </c>
      <c r="I6079" s="34" t="n">
        <v>0.388337337071041</v>
      </c>
      <c r="J6079" s="35" t="n">
        <v>2.75</v>
      </c>
      <c r="K6079" s="6" t="n">
        <v>0</v>
      </c>
      <c r="L6079" s="35" t="n">
        <v>-1</v>
      </c>
      <c r="M6079" s="6" t="str">
        <f aca="false">IF(I6079&lt;=0,"Below 0%",IF(I6079&lt;=0.05,"0-5%",IF(I6079&lt;=0.1,"5-10%",IF(I6079&lt;=0.2,"10-20%",IF(I6079&lt;=0.4,"20-40%","Above 40%")))))</f>
        <v>20-40%</v>
      </c>
      <c r="N6079" s="6" t="str">
        <f aca="false">IF(AND(H6079&gt;=Summary!$B$25,I6079&gt;=Summary!$B$26,I6079&lt;=Summary!$B$27,J6079&gt;=Summary!$B$28,J6079&lt;=Summary!$B$29,F6079*J6079&gt;1),"Yes","No")</f>
        <v>Yes</v>
      </c>
    </row>
    <row r="6080" customFormat="false" ht="15" hidden="false" customHeight="false" outlineLevel="0" collapsed="false">
      <c r="A6080" s="6" t="s">
        <v>153</v>
      </c>
      <c r="B6080" s="45" t="n">
        <v>43436</v>
      </c>
      <c r="C6080" s="6" t="s">
        <v>190</v>
      </c>
      <c r="D6080" s="6" t="s">
        <v>184</v>
      </c>
      <c r="E6080" s="6" t="s">
        <v>187</v>
      </c>
      <c r="F6080" s="34" t="n">
        <v>0.847994983196259</v>
      </c>
      <c r="G6080" s="34" t="n">
        <v>0.829161853420614</v>
      </c>
      <c r="H6080" s="34" t="n">
        <v>0.018833129775645</v>
      </c>
      <c r="I6080" s="34" t="n">
        <v>0.0227134541922678</v>
      </c>
      <c r="J6080" s="35" t="n">
        <v>1.21</v>
      </c>
      <c r="K6080" s="6" t="n">
        <v>1</v>
      </c>
      <c r="L6080" s="35" t="n">
        <v>0.21</v>
      </c>
      <c r="M6080" s="6" t="str">
        <f aca="false">IF(I6080&lt;=0,"Below 0%",IF(I6080&lt;=0.05,"0-5%",IF(I6080&lt;=0.1,"5-10%",IF(I6080&lt;=0.2,"10-20%",IF(I6080&lt;=0.4,"20-40%","Above 40%")))))</f>
        <v>0-5%</v>
      </c>
      <c r="N6080" s="6" t="str">
        <f aca="false">IF(AND(H6080&gt;=Summary!$B$25,I6080&gt;=Summary!$B$26,I6080&lt;=Summary!$B$27,J6080&gt;=Summary!$B$28,J6080&lt;=Summary!$B$29,F6080*J6080&gt;1),"Yes","No")</f>
        <v>No</v>
      </c>
    </row>
    <row r="6081" customFormat="false" ht="15" hidden="false" customHeight="false" outlineLevel="0" collapsed="false">
      <c r="A6081" s="6" t="s">
        <v>153</v>
      </c>
      <c r="B6081" s="45" t="n">
        <v>43436</v>
      </c>
      <c r="C6081" s="6" t="s">
        <v>190</v>
      </c>
      <c r="D6081" s="6" t="s">
        <v>184</v>
      </c>
      <c r="E6081" s="6" t="s">
        <v>174</v>
      </c>
      <c r="F6081" s="34" t="n">
        <v>0.114809483289719</v>
      </c>
      <c r="G6081" s="34" t="n">
        <v>0.118033628545758</v>
      </c>
      <c r="H6081" s="34" t="n">
        <v>-0.0032241452560393</v>
      </c>
      <c r="I6081" s="34" t="n">
        <v>-0.0273154803064399</v>
      </c>
      <c r="J6081" s="35" t="n">
        <v>8.5</v>
      </c>
      <c r="K6081" s="6" t="n">
        <v>0</v>
      </c>
      <c r="L6081" s="35" t="n">
        <v>-1</v>
      </c>
      <c r="M6081" s="6" t="str">
        <f aca="false">IF(I6081&lt;=0,"Below 0%",IF(I6081&lt;=0.05,"0-5%",IF(I6081&lt;=0.1,"5-10%",IF(I6081&lt;=0.2,"10-20%",IF(I6081&lt;=0.4,"20-40%","Above 40%")))))</f>
        <v>Below 0%</v>
      </c>
      <c r="N6081" s="6" t="str">
        <f aca="false">IF(AND(H6081&gt;=Summary!$B$25,I6081&gt;=Summary!$B$26,I6081&lt;=Summary!$B$27,J6081&gt;=Summary!$B$28,J6081&lt;=Summary!$B$29,F6081*J6081&gt;1),"Yes","No")</f>
        <v>No</v>
      </c>
    </row>
    <row r="6082" customFormat="false" ht="15" hidden="false" customHeight="false" outlineLevel="0" collapsed="false">
      <c r="A6082" s="6" t="s">
        <v>153</v>
      </c>
      <c r="B6082" s="45" t="n">
        <v>43436</v>
      </c>
      <c r="C6082" s="6" t="s">
        <v>190</v>
      </c>
      <c r="D6082" s="6" t="s">
        <v>184</v>
      </c>
      <c r="E6082" s="6" t="s">
        <v>177</v>
      </c>
      <c r="F6082" s="34" t="n">
        <v>0.0371955670416355</v>
      </c>
      <c r="G6082" s="34" t="n">
        <v>0.0528045180336286</v>
      </c>
      <c r="H6082" s="34" t="n">
        <v>-0.015608950991993</v>
      </c>
      <c r="I6082" s="34" t="n">
        <v>-0.29559877777982</v>
      </c>
      <c r="J6082" s="35" t="n">
        <v>19</v>
      </c>
      <c r="K6082" s="6" t="n">
        <v>0</v>
      </c>
      <c r="L6082" s="35" t="n">
        <v>-1</v>
      </c>
      <c r="M6082" s="6" t="str">
        <f aca="false">IF(I6082&lt;=0,"Below 0%",IF(I6082&lt;=0.05,"0-5%",IF(I6082&lt;=0.1,"5-10%",IF(I6082&lt;=0.2,"10-20%",IF(I6082&lt;=0.4,"20-40%","Above 40%")))))</f>
        <v>Below 0%</v>
      </c>
      <c r="N6082" s="6" t="str">
        <f aca="false">IF(AND(H6082&gt;=Summary!$B$25,I6082&gt;=Summary!$B$26,I6082&lt;=Summary!$B$27,J6082&gt;=Summary!$B$28,J6082&lt;=Summary!$B$29,F6082*J6082&gt;1),"Yes","No")</f>
        <v>No</v>
      </c>
    </row>
    <row r="6083" customFormat="false" ht="15" hidden="false" customHeight="false" outlineLevel="0" collapsed="false">
      <c r="A6083" s="6" t="s">
        <v>153</v>
      </c>
      <c r="B6083" s="45" t="n">
        <v>43436</v>
      </c>
      <c r="C6083" s="6" t="s">
        <v>183</v>
      </c>
      <c r="D6083" s="6" t="s">
        <v>173</v>
      </c>
      <c r="E6083" s="6" t="s">
        <v>187</v>
      </c>
      <c r="F6083" s="34" t="n">
        <v>0.795125246047974</v>
      </c>
      <c r="G6083" s="34" t="n">
        <v>0.70015559013114</v>
      </c>
      <c r="H6083" s="34" t="n">
        <v>0.0949696559168333</v>
      </c>
      <c r="I6083" s="34" t="n">
        <v>0.135640787926931</v>
      </c>
      <c r="J6083" s="35" t="n">
        <v>1.42</v>
      </c>
      <c r="K6083" s="6" t="n">
        <v>1</v>
      </c>
      <c r="L6083" s="35" t="n">
        <v>0.42</v>
      </c>
      <c r="M6083" s="6" t="str">
        <f aca="false">IF(I6083&lt;=0,"Below 0%",IF(I6083&lt;=0.05,"0-5%",IF(I6083&lt;=0.1,"5-10%",IF(I6083&lt;=0.2,"10-20%",IF(I6083&lt;=0.4,"20-40%","Above 40%")))))</f>
        <v>10-20%</v>
      </c>
      <c r="N6083" s="6" t="str">
        <f aca="false">IF(AND(H6083&gt;=Summary!$B$25,I6083&gt;=Summary!$B$26,I6083&lt;=Summary!$B$27,J6083&gt;=Summary!$B$28,J6083&lt;=Summary!$B$29,F6083*J6083&gt;1),"Yes","No")</f>
        <v>No</v>
      </c>
    </row>
    <row r="6084" customFormat="false" ht="15" hidden="false" customHeight="false" outlineLevel="0" collapsed="false">
      <c r="A6084" s="6" t="s">
        <v>153</v>
      </c>
      <c r="B6084" s="45" t="n">
        <v>43436</v>
      </c>
      <c r="C6084" s="6" t="s">
        <v>183</v>
      </c>
      <c r="D6084" s="6" t="s">
        <v>173</v>
      </c>
      <c r="E6084" s="6" t="s">
        <v>174</v>
      </c>
      <c r="F6084" s="34" t="n">
        <v>0.116853497922421</v>
      </c>
      <c r="G6084" s="34" t="n">
        <v>0.18937541675928</v>
      </c>
      <c r="H6084" s="34" t="n">
        <v>-0.0725219188368593</v>
      </c>
      <c r="I6084" s="34" t="n">
        <v>-0.382953184092758</v>
      </c>
      <c r="J6084" s="35" t="n">
        <v>5.25</v>
      </c>
      <c r="K6084" s="6" t="n">
        <v>0</v>
      </c>
      <c r="L6084" s="35" t="n">
        <v>-1</v>
      </c>
      <c r="M6084" s="6" t="str">
        <f aca="false">IF(I6084&lt;=0,"Below 0%",IF(I6084&lt;=0.05,"0-5%",IF(I6084&lt;=0.1,"5-10%",IF(I6084&lt;=0.2,"10-20%",IF(I6084&lt;=0.4,"20-40%","Above 40%")))))</f>
        <v>Below 0%</v>
      </c>
      <c r="N6084" s="6" t="str">
        <f aca="false">IF(AND(H6084&gt;=Summary!$B$25,I6084&gt;=Summary!$B$26,I6084&lt;=Summary!$B$27,J6084&gt;=Summary!$B$28,J6084&lt;=Summary!$B$29,F6084*J6084&gt;1),"Yes","No")</f>
        <v>No</v>
      </c>
    </row>
    <row r="6085" customFormat="false" ht="15" hidden="false" customHeight="false" outlineLevel="0" collapsed="false">
      <c r="A6085" s="6" t="s">
        <v>153</v>
      </c>
      <c r="B6085" s="45" t="n">
        <v>43436</v>
      </c>
      <c r="C6085" s="6" t="s">
        <v>183</v>
      </c>
      <c r="D6085" s="6" t="s">
        <v>173</v>
      </c>
      <c r="E6085" s="6" t="s">
        <v>177</v>
      </c>
      <c r="F6085" s="34" t="n">
        <v>0.0880213007330895</v>
      </c>
      <c r="G6085" s="34" t="n">
        <v>0.11046899310958</v>
      </c>
      <c r="H6085" s="34" t="n">
        <v>-0.0224476923764905</v>
      </c>
      <c r="I6085" s="34" t="n">
        <v>-0.203203557347748</v>
      </c>
      <c r="J6085" s="35" t="n">
        <v>9</v>
      </c>
      <c r="K6085" s="6" t="n">
        <v>0</v>
      </c>
      <c r="L6085" s="35" t="n">
        <v>-1</v>
      </c>
      <c r="M6085" s="6" t="str">
        <f aca="false">IF(I6085&lt;=0,"Below 0%",IF(I6085&lt;=0.05,"0-5%",IF(I6085&lt;=0.1,"5-10%",IF(I6085&lt;=0.2,"10-20%",IF(I6085&lt;=0.4,"20-40%","Above 40%")))))</f>
        <v>Below 0%</v>
      </c>
      <c r="N6085" s="6" t="str">
        <f aca="false">IF(AND(H6085&gt;=Summary!$B$25,I6085&gt;=Summary!$B$26,I6085&lt;=Summary!$B$27,J6085&gt;=Summary!$B$28,J6085&lt;=Summary!$B$29,F6085*J6085&gt;1),"Yes","No")</f>
        <v>No</v>
      </c>
    </row>
    <row r="6086" customFormat="false" ht="15" hidden="false" customHeight="false" outlineLevel="0" collapsed="false">
      <c r="A6086" s="6" t="s">
        <v>153</v>
      </c>
      <c r="B6086" s="45" t="n">
        <v>43438</v>
      </c>
      <c r="C6086" s="6" t="s">
        <v>199</v>
      </c>
      <c r="D6086" s="6" t="s">
        <v>202</v>
      </c>
      <c r="E6086" s="6" t="s">
        <v>187</v>
      </c>
      <c r="F6086" s="34" t="n">
        <v>0.604955613613129</v>
      </c>
      <c r="G6086" s="34" t="n">
        <v>0.56989814260036</v>
      </c>
      <c r="H6086" s="34" t="n">
        <v>0.0350574710127691</v>
      </c>
      <c r="I6086" s="34" t="n">
        <v>0.0615153277264726</v>
      </c>
      <c r="J6086" s="35" t="n">
        <v>1.8</v>
      </c>
      <c r="K6086" s="6" t="n">
        <v>1</v>
      </c>
      <c r="L6086" s="35" t="n">
        <v>0.8</v>
      </c>
      <c r="M6086" s="6" t="str">
        <f aca="false">IF(I6086&lt;=0,"Below 0%",IF(I6086&lt;=0.05,"0-5%",IF(I6086&lt;=0.1,"5-10%",IF(I6086&lt;=0.2,"10-20%",IF(I6086&lt;=0.4,"20-40%","Above 40%")))))</f>
        <v>5-10%</v>
      </c>
      <c r="N6086" s="6" t="str">
        <f aca="false">IF(AND(H6086&gt;=Summary!$B$25,I6086&gt;=Summary!$B$26,I6086&lt;=Summary!$B$27,J6086&gt;=Summary!$B$28,J6086&lt;=Summary!$B$29,F6086*J6086&gt;1),"Yes","No")</f>
        <v>No</v>
      </c>
    </row>
    <row r="6087" customFormat="false" ht="15" hidden="false" customHeight="false" outlineLevel="0" collapsed="false">
      <c r="A6087" s="6" t="s">
        <v>153</v>
      </c>
      <c r="B6087" s="45" t="n">
        <v>43438</v>
      </c>
      <c r="C6087" s="6" t="s">
        <v>199</v>
      </c>
      <c r="D6087" s="6" t="s">
        <v>202</v>
      </c>
      <c r="E6087" s="6" t="s">
        <v>174</v>
      </c>
      <c r="F6087" s="34" t="n">
        <v>0.245176956057549</v>
      </c>
      <c r="G6087" s="34" t="n">
        <v>0.259700419412822</v>
      </c>
      <c r="H6087" s="34" t="n">
        <v>-0.0145234633552735</v>
      </c>
      <c r="I6087" s="34" t="n">
        <v>-0.0559239118215934</v>
      </c>
      <c r="J6087" s="35" t="n">
        <v>3.95</v>
      </c>
      <c r="K6087" s="6" t="n">
        <v>0</v>
      </c>
      <c r="L6087" s="35" t="n">
        <v>-1</v>
      </c>
      <c r="M6087" s="6" t="str">
        <f aca="false">IF(I6087&lt;=0,"Below 0%",IF(I6087&lt;=0.05,"0-5%",IF(I6087&lt;=0.1,"5-10%",IF(I6087&lt;=0.2,"10-20%",IF(I6087&lt;=0.4,"20-40%","Above 40%")))))</f>
        <v>Below 0%</v>
      </c>
      <c r="N6087" s="6" t="str">
        <f aca="false">IF(AND(H6087&gt;=Summary!$B$25,I6087&gt;=Summary!$B$26,I6087&lt;=Summary!$B$27,J6087&gt;=Summary!$B$28,J6087&lt;=Summary!$B$29,F6087*J6087&gt;1),"Yes","No")</f>
        <v>No</v>
      </c>
    </row>
    <row r="6088" customFormat="false" ht="15" hidden="false" customHeight="false" outlineLevel="0" collapsed="false">
      <c r="A6088" s="6" t="s">
        <v>153</v>
      </c>
      <c r="B6088" s="45" t="n">
        <v>43438</v>
      </c>
      <c r="C6088" s="6" t="s">
        <v>199</v>
      </c>
      <c r="D6088" s="6" t="s">
        <v>202</v>
      </c>
      <c r="E6088" s="6" t="s">
        <v>177</v>
      </c>
      <c r="F6088" s="34" t="n">
        <v>0.149867415428162</v>
      </c>
      <c r="G6088" s="34" t="n">
        <v>0.170401437986818</v>
      </c>
      <c r="H6088" s="34" t="n">
        <v>-0.0205340225586568</v>
      </c>
      <c r="I6088" s="34" t="n">
        <v>-0.120503810303791</v>
      </c>
      <c r="J6088" s="35" t="n">
        <v>6.02</v>
      </c>
      <c r="K6088" s="6" t="n">
        <v>0</v>
      </c>
      <c r="L6088" s="35" t="n">
        <v>-1</v>
      </c>
      <c r="M6088" s="6" t="str">
        <f aca="false">IF(I6088&lt;=0,"Below 0%",IF(I6088&lt;=0.05,"0-5%",IF(I6088&lt;=0.1,"5-10%",IF(I6088&lt;=0.2,"10-20%",IF(I6088&lt;=0.4,"20-40%","Above 40%")))))</f>
        <v>Below 0%</v>
      </c>
      <c r="N6088" s="6" t="str">
        <f aca="false">IF(AND(H6088&gt;=Summary!$B$25,I6088&gt;=Summary!$B$26,I6088&lt;=Summary!$B$27,J6088&gt;=Summary!$B$28,J6088&lt;=Summary!$B$29,F6088*J6088&gt;1),"Yes","No")</f>
        <v>No</v>
      </c>
    </row>
    <row r="6089" customFormat="false" ht="15" hidden="false" customHeight="false" outlineLevel="0" collapsed="false">
      <c r="A6089" s="6" t="s">
        <v>153</v>
      </c>
      <c r="B6089" s="45" t="n">
        <v>43438</v>
      </c>
      <c r="C6089" s="6" t="s">
        <v>201</v>
      </c>
      <c r="D6089" s="6" t="s">
        <v>180</v>
      </c>
      <c r="E6089" s="6" t="s">
        <v>187</v>
      </c>
      <c r="F6089" s="34" t="n">
        <v>0.40070503950119</v>
      </c>
      <c r="G6089" s="34" t="n">
        <v>0.333693126726551</v>
      </c>
      <c r="H6089" s="34" t="n">
        <v>0.0670119127746393</v>
      </c>
      <c r="I6089" s="34" t="n">
        <v>0.200818978299044</v>
      </c>
      <c r="J6089" s="35" t="n">
        <v>3.01</v>
      </c>
      <c r="K6089" s="6" t="n">
        <v>1</v>
      </c>
      <c r="L6089" s="35" t="n">
        <v>2.01</v>
      </c>
      <c r="M6089" s="6" t="str">
        <f aca="false">IF(I6089&lt;=0,"Below 0%",IF(I6089&lt;=0.05,"0-5%",IF(I6089&lt;=0.1,"5-10%",IF(I6089&lt;=0.2,"10-20%",IF(I6089&lt;=0.4,"20-40%","Above 40%")))))</f>
        <v>20-40%</v>
      </c>
      <c r="N6089" s="6" t="str">
        <f aca="false">IF(AND(H6089&gt;=Summary!$B$25,I6089&gt;=Summary!$B$26,I6089&lt;=Summary!$B$27,J6089&gt;=Summary!$B$28,J6089&lt;=Summary!$B$29,F6089*J6089&gt;1),"Yes","No")</f>
        <v>Yes</v>
      </c>
    </row>
    <row r="6090" customFormat="false" ht="15" hidden="false" customHeight="false" outlineLevel="0" collapsed="false">
      <c r="A6090" s="6" t="s">
        <v>153</v>
      </c>
      <c r="B6090" s="45" t="n">
        <v>43438</v>
      </c>
      <c r="C6090" s="6" t="s">
        <v>201</v>
      </c>
      <c r="D6090" s="6" t="s">
        <v>180</v>
      </c>
      <c r="E6090" s="6" t="s">
        <v>174</v>
      </c>
      <c r="F6090" s="34" t="n">
        <v>0.328311681747437</v>
      </c>
      <c r="G6090" s="34" t="n">
        <v>0.313880097327162</v>
      </c>
      <c r="H6090" s="34" t="n">
        <v>0.0144315844202745</v>
      </c>
      <c r="I6090" s="34" t="n">
        <v>0.0459780169025252</v>
      </c>
      <c r="J6090" s="35" t="n">
        <v>3.2</v>
      </c>
      <c r="K6090" s="6" t="n">
        <v>0</v>
      </c>
      <c r="L6090" s="35" t="n">
        <v>-1</v>
      </c>
      <c r="M6090" s="6" t="str">
        <f aca="false">IF(I6090&lt;=0,"Below 0%",IF(I6090&lt;=0.05,"0-5%",IF(I6090&lt;=0.1,"5-10%",IF(I6090&lt;=0.2,"10-20%",IF(I6090&lt;=0.4,"20-40%","Above 40%")))))</f>
        <v>0-5%</v>
      </c>
      <c r="N6090" s="6" t="str">
        <f aca="false">IF(AND(H6090&gt;=Summary!$B$25,I6090&gt;=Summary!$B$26,I6090&lt;=Summary!$B$27,J6090&gt;=Summary!$B$28,J6090&lt;=Summary!$B$29,F6090*J6090&gt;1),"Yes","No")</f>
        <v>No</v>
      </c>
    </row>
    <row r="6091" customFormat="false" ht="15" hidden="false" customHeight="false" outlineLevel="0" collapsed="false">
      <c r="A6091" s="6" t="s">
        <v>153</v>
      </c>
      <c r="B6091" s="45" t="n">
        <v>43438</v>
      </c>
      <c r="C6091" s="6" t="s">
        <v>201</v>
      </c>
      <c r="D6091" s="6" t="s">
        <v>180</v>
      </c>
      <c r="E6091" s="6" t="s">
        <v>177</v>
      </c>
      <c r="F6091" s="34" t="n">
        <v>0.270983278751373</v>
      </c>
      <c r="G6091" s="34" t="n">
        <v>0.352426775946287</v>
      </c>
      <c r="H6091" s="34" t="n">
        <v>-0.0814434971949138</v>
      </c>
      <c r="I6091" s="34" t="n">
        <v>-0.231093386636793</v>
      </c>
      <c r="J6091" s="35" t="n">
        <v>2.85</v>
      </c>
      <c r="K6091" s="6" t="n">
        <v>0</v>
      </c>
      <c r="L6091" s="35" t="n">
        <v>-1</v>
      </c>
      <c r="M6091" s="6" t="str">
        <f aca="false">IF(I6091&lt;=0,"Below 0%",IF(I6091&lt;=0.05,"0-5%",IF(I6091&lt;=0.1,"5-10%",IF(I6091&lt;=0.2,"10-20%",IF(I6091&lt;=0.4,"20-40%","Above 40%")))))</f>
        <v>Below 0%</v>
      </c>
      <c r="N6091" s="6" t="str">
        <f aca="false">IF(AND(H6091&gt;=Summary!$B$25,I6091&gt;=Summary!$B$26,I6091&lt;=Summary!$B$27,J6091&gt;=Summary!$B$28,J6091&lt;=Summary!$B$29,F6091*J6091&gt;1),"Yes","No")</f>
        <v>No</v>
      </c>
    </row>
    <row r="6092" customFormat="false" ht="15" hidden="false" customHeight="false" outlineLevel="0" collapsed="false">
      <c r="A6092" s="6" t="s">
        <v>153</v>
      </c>
      <c r="B6092" s="45" t="n">
        <v>43438</v>
      </c>
      <c r="C6092" s="6" t="s">
        <v>198</v>
      </c>
      <c r="D6092" s="6" t="s">
        <v>194</v>
      </c>
      <c r="E6092" s="6" t="s">
        <v>187</v>
      </c>
      <c r="F6092" s="34" t="n">
        <v>0.123036213219166</v>
      </c>
      <c r="G6092" s="34" t="n">
        <v>0.0837341660580725</v>
      </c>
      <c r="H6092" s="34" t="n">
        <v>0.0393020471610933</v>
      </c>
      <c r="I6092" s="34" t="n">
        <v>0.469366914502212</v>
      </c>
      <c r="J6092" s="35" t="n">
        <v>12</v>
      </c>
      <c r="K6092" s="6" t="n">
        <v>0</v>
      </c>
      <c r="L6092" s="35" t="n">
        <v>-1</v>
      </c>
      <c r="M6092" s="6" t="str">
        <f aca="false">IF(I6092&lt;=0,"Below 0%",IF(I6092&lt;=0.05,"0-5%",IF(I6092&lt;=0.1,"5-10%",IF(I6092&lt;=0.2,"10-20%",IF(I6092&lt;=0.4,"20-40%","Above 40%")))))</f>
        <v>Above 40%</v>
      </c>
      <c r="N6092" s="6" t="str">
        <f aca="false">IF(AND(H6092&gt;=Summary!$B$25,I6092&gt;=Summary!$B$26,I6092&lt;=Summary!$B$27,J6092&gt;=Summary!$B$28,J6092&lt;=Summary!$B$29,F6092*J6092&gt;1),"Yes","No")</f>
        <v>No</v>
      </c>
    </row>
    <row r="6093" customFormat="false" ht="15" hidden="false" customHeight="false" outlineLevel="0" collapsed="false">
      <c r="A6093" s="6" t="s">
        <v>153</v>
      </c>
      <c r="B6093" s="45" t="n">
        <v>43438</v>
      </c>
      <c r="C6093" s="6" t="s">
        <v>198</v>
      </c>
      <c r="D6093" s="6" t="s">
        <v>194</v>
      </c>
      <c r="E6093" s="6" t="s">
        <v>174</v>
      </c>
      <c r="F6093" s="34" t="n">
        <v>0.0902195647358894</v>
      </c>
      <c r="G6093" s="34" t="n">
        <v>0.160769598831499</v>
      </c>
      <c r="H6093" s="34" t="n">
        <v>-0.0705500340956097</v>
      </c>
      <c r="I6093" s="34" t="n">
        <v>-0.438826958631355</v>
      </c>
      <c r="J6093" s="35" t="n">
        <v>6.25</v>
      </c>
      <c r="K6093" s="6" t="n">
        <v>0</v>
      </c>
      <c r="L6093" s="35" t="n">
        <v>-1</v>
      </c>
      <c r="M6093" s="6" t="str">
        <f aca="false">IF(I6093&lt;=0,"Below 0%",IF(I6093&lt;=0.05,"0-5%",IF(I6093&lt;=0.1,"5-10%",IF(I6093&lt;=0.2,"10-20%",IF(I6093&lt;=0.4,"20-40%","Above 40%")))))</f>
        <v>Below 0%</v>
      </c>
      <c r="N6093" s="6" t="str">
        <f aca="false">IF(AND(H6093&gt;=Summary!$B$25,I6093&gt;=Summary!$B$26,I6093&lt;=Summary!$B$27,J6093&gt;=Summary!$B$28,J6093&lt;=Summary!$B$29,F6093*J6093&gt;1),"Yes","No")</f>
        <v>No</v>
      </c>
    </row>
    <row r="6094" customFormat="false" ht="15" hidden="false" customHeight="false" outlineLevel="0" collapsed="false">
      <c r="A6094" s="6" t="s">
        <v>153</v>
      </c>
      <c r="B6094" s="45" t="n">
        <v>43438</v>
      </c>
      <c r="C6094" s="6" t="s">
        <v>198</v>
      </c>
      <c r="D6094" s="6" t="s">
        <v>194</v>
      </c>
      <c r="E6094" s="6" t="s">
        <v>177</v>
      </c>
      <c r="F6094" s="34" t="n">
        <v>0.786744177341461</v>
      </c>
      <c r="G6094" s="34" t="n">
        <v>0.755496235110428</v>
      </c>
      <c r="H6094" s="34" t="n">
        <v>0.0312479422310329</v>
      </c>
      <c r="I6094" s="34" t="n">
        <v>0.0413608179350695</v>
      </c>
      <c r="J6094" s="35" t="n">
        <v>1.33</v>
      </c>
      <c r="K6094" s="6" t="n">
        <v>1</v>
      </c>
      <c r="L6094" s="35" t="n">
        <v>0.33</v>
      </c>
      <c r="M6094" s="6" t="str">
        <f aca="false">IF(I6094&lt;=0,"Below 0%",IF(I6094&lt;=0.05,"0-5%",IF(I6094&lt;=0.1,"5-10%",IF(I6094&lt;=0.2,"10-20%",IF(I6094&lt;=0.4,"20-40%","Above 40%")))))</f>
        <v>0-5%</v>
      </c>
      <c r="N6094" s="6" t="str">
        <f aca="false">IF(AND(H6094&gt;=Summary!$B$25,I6094&gt;=Summary!$B$26,I6094&lt;=Summary!$B$27,J6094&gt;=Summary!$B$28,J6094&lt;=Summary!$B$29,F6094*J6094&gt;1),"Yes","No")</f>
        <v>No</v>
      </c>
    </row>
    <row r="6095" customFormat="false" ht="15" hidden="false" customHeight="false" outlineLevel="0" collapsed="false">
      <c r="A6095" s="6" t="s">
        <v>153</v>
      </c>
      <c r="B6095" s="45" t="n">
        <v>43438</v>
      </c>
      <c r="C6095" s="6" t="s">
        <v>189</v>
      </c>
      <c r="D6095" s="6" t="s">
        <v>193</v>
      </c>
      <c r="E6095" s="6" t="s">
        <v>187</v>
      </c>
      <c r="F6095" s="34" t="n">
        <v>0.590338706970215</v>
      </c>
      <c r="G6095" s="34" t="n">
        <v>0.587518807766712</v>
      </c>
      <c r="H6095" s="34" t="n">
        <v>0.0028198992035029</v>
      </c>
      <c r="I6095" s="34" t="n">
        <v>0.00479967477845</v>
      </c>
      <c r="J6095" s="35" t="n">
        <v>1.71</v>
      </c>
      <c r="K6095" s="6" t="n">
        <v>1</v>
      </c>
      <c r="L6095" s="35" t="n">
        <v>0.71</v>
      </c>
      <c r="M6095" s="6" t="str">
        <f aca="false">IF(I6095&lt;=0,"Below 0%",IF(I6095&lt;=0.05,"0-5%",IF(I6095&lt;=0.1,"5-10%",IF(I6095&lt;=0.2,"10-20%",IF(I6095&lt;=0.4,"20-40%","Above 40%")))))</f>
        <v>0-5%</v>
      </c>
      <c r="N6095" s="6" t="str">
        <f aca="false">IF(AND(H6095&gt;=Summary!$B$25,I6095&gt;=Summary!$B$26,I6095&lt;=Summary!$B$27,J6095&gt;=Summary!$B$28,J6095&lt;=Summary!$B$29,F6095*J6095&gt;1),"Yes","No")</f>
        <v>No</v>
      </c>
    </row>
    <row r="6096" customFormat="false" ht="15" hidden="false" customHeight="false" outlineLevel="0" collapsed="false">
      <c r="A6096" s="6" t="s">
        <v>153</v>
      </c>
      <c r="B6096" s="45" t="n">
        <v>43438</v>
      </c>
      <c r="C6096" s="6" t="s">
        <v>189</v>
      </c>
      <c r="D6096" s="6" t="s">
        <v>193</v>
      </c>
      <c r="E6096" s="6" t="s">
        <v>174</v>
      </c>
      <c r="F6096" s="34" t="n">
        <v>0.260833144187927</v>
      </c>
      <c r="G6096" s="34" t="n">
        <v>0.245038332019775</v>
      </c>
      <c r="H6096" s="34" t="n">
        <v>0.0157948121681522</v>
      </c>
      <c r="I6096" s="34" t="n">
        <v>0.0644585360909065</v>
      </c>
      <c r="J6096" s="35" t="n">
        <v>4.1</v>
      </c>
      <c r="K6096" s="6" t="n">
        <v>0</v>
      </c>
      <c r="L6096" s="35" t="n">
        <v>-1</v>
      </c>
      <c r="M6096" s="6" t="str">
        <f aca="false">IF(I6096&lt;=0,"Below 0%",IF(I6096&lt;=0.05,"0-5%",IF(I6096&lt;=0.1,"5-10%",IF(I6096&lt;=0.2,"10-20%",IF(I6096&lt;=0.4,"20-40%","Above 40%")))))</f>
        <v>5-10%</v>
      </c>
      <c r="N6096" s="6" t="str">
        <f aca="false">IF(AND(H6096&gt;=Summary!$B$25,I6096&gt;=Summary!$B$26,I6096&lt;=Summary!$B$27,J6096&gt;=Summary!$B$28,J6096&lt;=Summary!$B$29,F6096*J6096&gt;1),"Yes","No")</f>
        <v>No</v>
      </c>
    </row>
    <row r="6097" customFormat="false" ht="15" hidden="false" customHeight="false" outlineLevel="0" collapsed="false">
      <c r="A6097" s="6" t="s">
        <v>153</v>
      </c>
      <c r="B6097" s="45" t="n">
        <v>43438</v>
      </c>
      <c r="C6097" s="6" t="s">
        <v>189</v>
      </c>
      <c r="D6097" s="6" t="s">
        <v>193</v>
      </c>
      <c r="E6097" s="6" t="s">
        <v>177</v>
      </c>
      <c r="F6097" s="34" t="n">
        <v>0.148828119039536</v>
      </c>
      <c r="G6097" s="34" t="n">
        <v>0.167442860213513</v>
      </c>
      <c r="H6097" s="34" t="n">
        <v>-0.0186147411739774</v>
      </c>
      <c r="I6097" s="34" t="n">
        <v>-0.111170707131024</v>
      </c>
      <c r="J6097" s="35" t="n">
        <v>6</v>
      </c>
      <c r="K6097" s="6" t="n">
        <v>0</v>
      </c>
      <c r="L6097" s="35" t="n">
        <v>-1</v>
      </c>
      <c r="M6097" s="6" t="str">
        <f aca="false">IF(I6097&lt;=0,"Below 0%",IF(I6097&lt;=0.05,"0-5%",IF(I6097&lt;=0.1,"5-10%",IF(I6097&lt;=0.2,"10-20%",IF(I6097&lt;=0.4,"20-40%","Above 40%")))))</f>
        <v>Below 0%</v>
      </c>
      <c r="N6097" s="6" t="str">
        <f aca="false">IF(AND(H6097&gt;=Summary!$B$25,I6097&gt;=Summary!$B$26,I6097&lt;=Summary!$B$27,J6097&gt;=Summary!$B$28,J6097&lt;=Summary!$B$29,F6097*J6097&gt;1),"Yes","No")</f>
        <v>No</v>
      </c>
    </row>
    <row r="6098" customFormat="false" ht="15" hidden="false" customHeight="false" outlineLevel="0" collapsed="false">
      <c r="A6098" s="6" t="s">
        <v>153</v>
      </c>
      <c r="B6098" s="45" t="n">
        <v>43439</v>
      </c>
      <c r="C6098" s="6" t="s">
        <v>196</v>
      </c>
      <c r="D6098" s="6" t="s">
        <v>183</v>
      </c>
      <c r="E6098" s="6" t="s">
        <v>187</v>
      </c>
      <c r="F6098" s="34" t="n">
        <v>0.120673470199108</v>
      </c>
      <c r="G6098" s="34" t="n">
        <v>0.0713815066988799</v>
      </c>
      <c r="H6098" s="34" t="n">
        <v>0.0492919635002283</v>
      </c>
      <c r="I6098" s="34" t="n">
        <v>0.690542491743198</v>
      </c>
      <c r="J6098" s="35" t="n">
        <v>14</v>
      </c>
      <c r="K6098" s="6" t="n">
        <v>0</v>
      </c>
      <c r="L6098" s="35" t="n">
        <v>-1</v>
      </c>
      <c r="M6098" s="6" t="str">
        <f aca="false">IF(I6098&lt;=0,"Below 0%",IF(I6098&lt;=0.05,"0-5%",IF(I6098&lt;=0.1,"5-10%",IF(I6098&lt;=0.2,"10-20%",IF(I6098&lt;=0.4,"20-40%","Above 40%")))))</f>
        <v>Above 40%</v>
      </c>
      <c r="N6098" s="6" t="str">
        <f aca="false">IF(AND(H6098&gt;=Summary!$B$25,I6098&gt;=Summary!$B$26,I6098&lt;=Summary!$B$27,J6098&gt;=Summary!$B$28,J6098&lt;=Summary!$B$29,F6098*J6098&gt;1),"Yes","No")</f>
        <v>No</v>
      </c>
    </row>
    <row r="6099" customFormat="false" ht="15" hidden="false" customHeight="false" outlineLevel="0" collapsed="false">
      <c r="A6099" s="6" t="s">
        <v>153</v>
      </c>
      <c r="B6099" s="45" t="n">
        <v>43439</v>
      </c>
      <c r="C6099" s="6" t="s">
        <v>196</v>
      </c>
      <c r="D6099" s="6" t="s">
        <v>183</v>
      </c>
      <c r="E6099" s="6" t="s">
        <v>174</v>
      </c>
      <c r="F6099" s="34" t="n">
        <v>0.0757202804088593</v>
      </c>
      <c r="G6099" s="34" t="n">
        <v>0.159894575005491</v>
      </c>
      <c r="H6099" s="34" t="n">
        <v>-0.0841742945966317</v>
      </c>
      <c r="I6099" s="34" t="n">
        <v>-0.526436213322066</v>
      </c>
      <c r="J6099" s="35" t="n">
        <v>6.25</v>
      </c>
      <c r="K6099" s="6" t="n">
        <v>0</v>
      </c>
      <c r="L6099" s="35" t="n">
        <v>-1</v>
      </c>
      <c r="M6099" s="6" t="str">
        <f aca="false">IF(I6099&lt;=0,"Below 0%",IF(I6099&lt;=0.05,"0-5%",IF(I6099&lt;=0.1,"5-10%",IF(I6099&lt;=0.2,"10-20%",IF(I6099&lt;=0.4,"20-40%","Above 40%")))))</f>
        <v>Below 0%</v>
      </c>
      <c r="N6099" s="6" t="str">
        <f aca="false">IF(AND(H6099&gt;=Summary!$B$25,I6099&gt;=Summary!$B$26,I6099&lt;=Summary!$B$27,J6099&gt;=Summary!$B$28,J6099&lt;=Summary!$B$29,F6099*J6099&gt;1),"Yes","No")</f>
        <v>No</v>
      </c>
    </row>
    <row r="6100" customFormat="false" ht="15" hidden="false" customHeight="false" outlineLevel="0" collapsed="false">
      <c r="A6100" s="6" t="s">
        <v>153</v>
      </c>
      <c r="B6100" s="45" t="n">
        <v>43439</v>
      </c>
      <c r="C6100" s="6" t="s">
        <v>196</v>
      </c>
      <c r="D6100" s="6" t="s">
        <v>183</v>
      </c>
      <c r="E6100" s="6" t="s">
        <v>177</v>
      </c>
      <c r="F6100" s="34" t="n">
        <v>0.803606271743774</v>
      </c>
      <c r="G6100" s="34" t="n">
        <v>0.768723918295629</v>
      </c>
      <c r="H6100" s="34" t="n">
        <v>0.0348823534481451</v>
      </c>
      <c r="I6100" s="34" t="n">
        <v>0.0453769586426869</v>
      </c>
      <c r="J6100" s="35" t="n">
        <v>1.3</v>
      </c>
      <c r="K6100" s="6" t="n">
        <v>1</v>
      </c>
      <c r="L6100" s="35" t="n">
        <v>0.3</v>
      </c>
      <c r="M6100" s="6" t="str">
        <f aca="false">IF(I6100&lt;=0,"Below 0%",IF(I6100&lt;=0.05,"0-5%",IF(I6100&lt;=0.1,"5-10%",IF(I6100&lt;=0.2,"10-20%",IF(I6100&lt;=0.4,"20-40%","Above 40%")))))</f>
        <v>0-5%</v>
      </c>
      <c r="N6100" s="6" t="str">
        <f aca="false">IF(AND(H6100&gt;=Summary!$B$25,I6100&gt;=Summary!$B$26,I6100&lt;=Summary!$B$27,J6100&gt;=Summary!$B$28,J6100&lt;=Summary!$B$29,F6100*J6100&gt;1),"Yes","No")</f>
        <v>No</v>
      </c>
    </row>
    <row r="6101" customFormat="false" ht="15" hidden="false" customHeight="false" outlineLevel="0" collapsed="false">
      <c r="A6101" s="6" t="s">
        <v>153</v>
      </c>
      <c r="B6101" s="45" t="n">
        <v>43439</v>
      </c>
      <c r="C6101" s="6" t="s">
        <v>173</v>
      </c>
      <c r="D6101" s="6" t="s">
        <v>188</v>
      </c>
      <c r="E6101" s="6" t="s">
        <v>187</v>
      </c>
      <c r="F6101" s="34" t="n">
        <v>0.537831723690033</v>
      </c>
      <c r="G6101" s="34" t="n">
        <v>0.610443475486547</v>
      </c>
      <c r="H6101" s="34" t="n">
        <v>-0.0726117517965139</v>
      </c>
      <c r="I6101" s="34" t="n">
        <v>-0.118949181557948</v>
      </c>
      <c r="J6101" s="35" t="n">
        <v>1.65</v>
      </c>
      <c r="K6101" s="6" t="n">
        <v>0</v>
      </c>
      <c r="L6101" s="35" t="n">
        <v>-1</v>
      </c>
      <c r="M6101" s="6" t="str">
        <f aca="false">IF(I6101&lt;=0,"Below 0%",IF(I6101&lt;=0.05,"0-5%",IF(I6101&lt;=0.1,"5-10%",IF(I6101&lt;=0.2,"10-20%",IF(I6101&lt;=0.4,"20-40%","Above 40%")))))</f>
        <v>Below 0%</v>
      </c>
      <c r="N6101" s="6" t="str">
        <f aca="false">IF(AND(H6101&gt;=Summary!$B$25,I6101&gt;=Summary!$B$26,I6101&lt;=Summary!$B$27,J6101&gt;=Summary!$B$28,J6101&lt;=Summary!$B$29,F6101*J6101&gt;1),"Yes","No")</f>
        <v>No</v>
      </c>
    </row>
    <row r="6102" customFormat="false" ht="15" hidden="false" customHeight="false" outlineLevel="0" collapsed="false">
      <c r="A6102" s="6" t="s">
        <v>153</v>
      </c>
      <c r="B6102" s="45" t="n">
        <v>43439</v>
      </c>
      <c r="C6102" s="6" t="s">
        <v>173</v>
      </c>
      <c r="D6102" s="6" t="s">
        <v>188</v>
      </c>
      <c r="E6102" s="6" t="s">
        <v>174</v>
      </c>
      <c r="F6102" s="34" t="n">
        <v>0.309684097766876</v>
      </c>
      <c r="G6102" s="34" t="n">
        <v>0.245666276720196</v>
      </c>
      <c r="H6102" s="34" t="n">
        <v>0.0640178210466805</v>
      </c>
      <c r="I6102" s="34" t="n">
        <v>0.260588559005168</v>
      </c>
      <c r="J6102" s="35" t="n">
        <v>4.1</v>
      </c>
      <c r="K6102" s="6" t="n">
        <v>1</v>
      </c>
      <c r="L6102" s="35" t="n">
        <v>3.1</v>
      </c>
      <c r="M6102" s="6" t="str">
        <f aca="false">IF(I6102&lt;=0,"Below 0%",IF(I6102&lt;=0.05,"0-5%",IF(I6102&lt;=0.1,"5-10%",IF(I6102&lt;=0.2,"10-20%",IF(I6102&lt;=0.4,"20-40%","Above 40%")))))</f>
        <v>20-40%</v>
      </c>
      <c r="N6102" s="6" t="str">
        <f aca="false">IF(AND(H6102&gt;=Summary!$B$25,I6102&gt;=Summary!$B$26,I6102&lt;=Summary!$B$27,J6102&gt;=Summary!$B$28,J6102&lt;=Summary!$B$29,F6102*J6102&gt;1),"Yes","No")</f>
        <v>Yes</v>
      </c>
    </row>
    <row r="6103" customFormat="false" ht="15" hidden="false" customHeight="false" outlineLevel="0" collapsed="false">
      <c r="A6103" s="6" t="s">
        <v>153</v>
      </c>
      <c r="B6103" s="45" t="n">
        <v>43439</v>
      </c>
      <c r="C6103" s="6" t="s">
        <v>173</v>
      </c>
      <c r="D6103" s="6" t="s">
        <v>188</v>
      </c>
      <c r="E6103" s="6" t="s">
        <v>177</v>
      </c>
      <c r="F6103" s="34" t="n">
        <v>0.152484193444252</v>
      </c>
      <c r="G6103" s="34" t="n">
        <v>0.143890247793258</v>
      </c>
      <c r="H6103" s="34" t="n">
        <v>0.00859394565099456</v>
      </c>
      <c r="I6103" s="34" t="n">
        <v>0.0597256991546946</v>
      </c>
      <c r="J6103" s="35" t="n">
        <v>7</v>
      </c>
      <c r="K6103" s="6" t="n">
        <v>0</v>
      </c>
      <c r="L6103" s="35" t="n">
        <v>-1</v>
      </c>
      <c r="M6103" s="6" t="str">
        <f aca="false">IF(I6103&lt;=0,"Below 0%",IF(I6103&lt;=0.05,"0-5%",IF(I6103&lt;=0.1,"5-10%",IF(I6103&lt;=0.2,"10-20%",IF(I6103&lt;=0.4,"20-40%","Above 40%")))))</f>
        <v>5-10%</v>
      </c>
      <c r="N6103" s="6" t="str">
        <f aca="false">IF(AND(H6103&gt;=Summary!$B$25,I6103&gt;=Summary!$B$26,I6103&lt;=Summary!$B$27,J6103&gt;=Summary!$B$28,J6103&lt;=Summary!$B$29,F6103*J6103&gt;1),"Yes","No")</f>
        <v>No</v>
      </c>
    </row>
    <row r="6104" customFormat="false" ht="15" hidden="false" customHeight="false" outlineLevel="0" collapsed="false">
      <c r="A6104" s="6" t="s">
        <v>153</v>
      </c>
      <c r="B6104" s="45" t="n">
        <v>43439</v>
      </c>
      <c r="C6104" s="6" t="s">
        <v>184</v>
      </c>
      <c r="D6104" s="6" t="s">
        <v>195</v>
      </c>
      <c r="E6104" s="6" t="s">
        <v>187</v>
      </c>
      <c r="F6104" s="34" t="n">
        <v>0.266876965761185</v>
      </c>
      <c r="G6104" s="34" t="n">
        <v>0.326340326340326</v>
      </c>
      <c r="H6104" s="34" t="n">
        <v>-0.0594633605791416</v>
      </c>
      <c r="I6104" s="34" t="n">
        <v>-0.182212726346084</v>
      </c>
      <c r="J6104" s="35" t="n">
        <v>3.06</v>
      </c>
      <c r="K6104" s="6" t="n">
        <v>0</v>
      </c>
      <c r="L6104" s="35" t="n">
        <v>-1</v>
      </c>
      <c r="M6104" s="6" t="str">
        <f aca="false">IF(I6104&lt;=0,"Below 0%",IF(I6104&lt;=0.05,"0-5%",IF(I6104&lt;=0.1,"5-10%",IF(I6104&lt;=0.2,"10-20%",IF(I6104&lt;=0.4,"20-40%","Above 40%")))))</f>
        <v>Below 0%</v>
      </c>
      <c r="N6104" s="6" t="str">
        <f aca="false">IF(AND(H6104&gt;=Summary!$B$25,I6104&gt;=Summary!$B$26,I6104&lt;=Summary!$B$27,J6104&gt;=Summary!$B$28,J6104&lt;=Summary!$B$29,F6104*J6104&gt;1),"Yes","No")</f>
        <v>No</v>
      </c>
    </row>
    <row r="6105" customFormat="false" ht="15" hidden="false" customHeight="false" outlineLevel="0" collapsed="false">
      <c r="A6105" s="6" t="s">
        <v>153</v>
      </c>
      <c r="B6105" s="45" t="n">
        <v>43439</v>
      </c>
      <c r="C6105" s="6" t="s">
        <v>184</v>
      </c>
      <c r="D6105" s="6" t="s">
        <v>195</v>
      </c>
      <c r="E6105" s="6" t="s">
        <v>174</v>
      </c>
      <c r="F6105" s="34" t="n">
        <v>0.376991778612137</v>
      </c>
      <c r="G6105" s="34" t="n">
        <v>0.277389277389277</v>
      </c>
      <c r="H6105" s="34" t="n">
        <v>0.0996025012228595</v>
      </c>
      <c r="I6105" s="34" t="n">
        <v>0.359071201887451</v>
      </c>
      <c r="J6105" s="35" t="n">
        <v>3.6</v>
      </c>
      <c r="K6105" s="6" t="n">
        <v>1</v>
      </c>
      <c r="L6105" s="35" t="n">
        <v>2.6</v>
      </c>
      <c r="M6105" s="6" t="str">
        <f aca="false">IF(I6105&lt;=0,"Below 0%",IF(I6105&lt;=0.05,"0-5%",IF(I6105&lt;=0.1,"5-10%",IF(I6105&lt;=0.2,"10-20%",IF(I6105&lt;=0.4,"20-40%","Above 40%")))))</f>
        <v>20-40%</v>
      </c>
      <c r="N6105" s="6" t="str">
        <f aca="false">IF(AND(H6105&gt;=Summary!$B$25,I6105&gt;=Summary!$B$26,I6105&lt;=Summary!$B$27,J6105&gt;=Summary!$B$28,J6105&lt;=Summary!$B$29,F6105*J6105&gt;1),"Yes","No")</f>
        <v>Yes</v>
      </c>
    </row>
    <row r="6106" customFormat="false" ht="15" hidden="false" customHeight="false" outlineLevel="0" collapsed="false">
      <c r="A6106" s="6" t="s">
        <v>153</v>
      </c>
      <c r="B6106" s="45" t="n">
        <v>43439</v>
      </c>
      <c r="C6106" s="6" t="s">
        <v>184</v>
      </c>
      <c r="D6106" s="6" t="s">
        <v>195</v>
      </c>
      <c r="E6106" s="6" t="s">
        <v>177</v>
      </c>
      <c r="F6106" s="34" t="n">
        <v>0.356131285429001</v>
      </c>
      <c r="G6106" s="34" t="n">
        <v>0.396270396270396</v>
      </c>
      <c r="H6106" s="34" t="n">
        <v>-0.0401391108413954</v>
      </c>
      <c r="I6106" s="34" t="n">
        <v>-0.101292226770345</v>
      </c>
      <c r="J6106" s="35" t="n">
        <v>2.52</v>
      </c>
      <c r="K6106" s="6" t="n">
        <v>0</v>
      </c>
      <c r="L6106" s="35" t="n">
        <v>-1</v>
      </c>
      <c r="M6106" s="6" t="str">
        <f aca="false">IF(I6106&lt;=0,"Below 0%",IF(I6106&lt;=0.05,"0-5%",IF(I6106&lt;=0.1,"5-10%",IF(I6106&lt;=0.2,"10-20%",IF(I6106&lt;=0.4,"20-40%","Above 40%")))))</f>
        <v>Below 0%</v>
      </c>
      <c r="N6106" s="6" t="str">
        <f aca="false">IF(AND(H6106&gt;=Summary!$B$25,I6106&gt;=Summary!$B$26,I6106&lt;=Summary!$B$27,J6106&gt;=Summary!$B$28,J6106&lt;=Summary!$B$29,F6106*J6106&gt;1),"Yes","No")</f>
        <v>No</v>
      </c>
    </row>
    <row r="6107" customFormat="false" ht="15" hidden="false" customHeight="false" outlineLevel="0" collapsed="false">
      <c r="A6107" s="6" t="s">
        <v>153</v>
      </c>
      <c r="B6107" s="45" t="n">
        <v>43439</v>
      </c>
      <c r="C6107" s="6" t="s">
        <v>176</v>
      </c>
      <c r="D6107" s="6" t="s">
        <v>185</v>
      </c>
      <c r="E6107" s="6" t="s">
        <v>187</v>
      </c>
      <c r="F6107" s="34" t="n">
        <v>0.447329670190811</v>
      </c>
      <c r="G6107" s="34" t="n">
        <v>0.395846852693057</v>
      </c>
      <c r="H6107" s="34" t="n">
        <v>0.0514828174977547</v>
      </c>
      <c r="I6107" s="34" t="n">
        <v>0.130057412727934</v>
      </c>
      <c r="J6107" s="35" t="n">
        <v>2.52</v>
      </c>
      <c r="K6107" s="6" t="n">
        <v>0</v>
      </c>
      <c r="L6107" s="35" t="n">
        <v>-1</v>
      </c>
      <c r="M6107" s="6" t="str">
        <f aca="false">IF(I6107&lt;=0,"Below 0%",IF(I6107&lt;=0.05,"0-5%",IF(I6107&lt;=0.1,"5-10%",IF(I6107&lt;=0.2,"10-20%",IF(I6107&lt;=0.4,"20-40%","Above 40%")))))</f>
        <v>10-20%</v>
      </c>
      <c r="N6107" s="6" t="str">
        <f aca="false">IF(AND(H6107&gt;=Summary!$B$25,I6107&gt;=Summary!$B$26,I6107&lt;=Summary!$B$27,J6107&gt;=Summary!$B$28,J6107&lt;=Summary!$B$29,F6107*J6107&gt;1),"Yes","No")</f>
        <v>Yes</v>
      </c>
    </row>
    <row r="6108" customFormat="false" ht="15" hidden="false" customHeight="false" outlineLevel="0" collapsed="false">
      <c r="A6108" s="6" t="s">
        <v>153</v>
      </c>
      <c r="B6108" s="45" t="n">
        <v>43439</v>
      </c>
      <c r="C6108" s="6" t="s">
        <v>176</v>
      </c>
      <c r="D6108" s="6" t="s">
        <v>185</v>
      </c>
      <c r="E6108" s="6" t="s">
        <v>174</v>
      </c>
      <c r="F6108" s="34" t="n">
        <v>0.356078743934631</v>
      </c>
      <c r="G6108" s="34" t="n">
        <v>0.27709279688514</v>
      </c>
      <c r="H6108" s="34" t="n">
        <v>0.0789859470494918</v>
      </c>
      <c r="I6108" s="34" t="n">
        <v>0.285052328813271</v>
      </c>
      <c r="J6108" s="35" t="n">
        <v>3.6</v>
      </c>
      <c r="K6108" s="6" t="n">
        <v>1</v>
      </c>
      <c r="L6108" s="35" t="n">
        <v>2.6</v>
      </c>
      <c r="M6108" s="6" t="str">
        <f aca="false">IF(I6108&lt;=0,"Below 0%",IF(I6108&lt;=0.05,"0-5%",IF(I6108&lt;=0.1,"5-10%",IF(I6108&lt;=0.2,"10-20%",IF(I6108&lt;=0.4,"20-40%","Above 40%")))))</f>
        <v>20-40%</v>
      </c>
      <c r="N6108" s="6" t="str">
        <f aca="false">IF(AND(H6108&gt;=Summary!$B$25,I6108&gt;=Summary!$B$26,I6108&lt;=Summary!$B$27,J6108&gt;=Summary!$B$28,J6108&lt;=Summary!$B$29,F6108*J6108&gt;1),"Yes","No")</f>
        <v>Yes</v>
      </c>
    </row>
    <row r="6109" customFormat="false" ht="15" hidden="false" customHeight="false" outlineLevel="0" collapsed="false">
      <c r="A6109" s="6" t="s">
        <v>153</v>
      </c>
      <c r="B6109" s="45" t="n">
        <v>43439</v>
      </c>
      <c r="C6109" s="6" t="s">
        <v>176</v>
      </c>
      <c r="D6109" s="6" t="s">
        <v>185</v>
      </c>
      <c r="E6109" s="6" t="s">
        <v>177</v>
      </c>
      <c r="F6109" s="34" t="n">
        <v>0.196591570973396</v>
      </c>
      <c r="G6109" s="34" t="n">
        <v>0.327060350421804</v>
      </c>
      <c r="H6109" s="34" t="n">
        <v>-0.130468779448408</v>
      </c>
      <c r="I6109" s="34" t="n">
        <v>-0.398913470496025</v>
      </c>
      <c r="J6109" s="35" t="n">
        <v>3.05</v>
      </c>
      <c r="K6109" s="6" t="n">
        <v>0</v>
      </c>
      <c r="L6109" s="35" t="n">
        <v>-1</v>
      </c>
      <c r="M6109" s="6" t="str">
        <f aca="false">IF(I6109&lt;=0,"Below 0%",IF(I6109&lt;=0.05,"0-5%",IF(I6109&lt;=0.1,"5-10%",IF(I6109&lt;=0.2,"10-20%",IF(I6109&lt;=0.4,"20-40%","Above 40%")))))</f>
        <v>Below 0%</v>
      </c>
      <c r="N6109" s="6" t="str">
        <f aca="false">IF(AND(H6109&gt;=Summary!$B$25,I6109&gt;=Summary!$B$26,I6109&lt;=Summary!$B$27,J6109&gt;=Summary!$B$28,J6109&lt;=Summary!$B$29,F6109*J6109&gt;1),"Yes","No")</f>
        <v>No</v>
      </c>
    </row>
    <row r="6110" customFormat="false" ht="15" hidden="false" customHeight="false" outlineLevel="0" collapsed="false">
      <c r="A6110" s="6" t="s">
        <v>153</v>
      </c>
      <c r="B6110" s="45" t="n">
        <v>43439</v>
      </c>
      <c r="C6110" s="6" t="s">
        <v>181</v>
      </c>
      <c r="D6110" s="6" t="s">
        <v>179</v>
      </c>
      <c r="E6110" s="6" t="s">
        <v>187</v>
      </c>
      <c r="F6110" s="34" t="n">
        <v>0.818803131580353</v>
      </c>
      <c r="G6110" s="34" t="n">
        <v>0.710900473933649</v>
      </c>
      <c r="H6110" s="34" t="n">
        <v>0.107902657646704</v>
      </c>
      <c r="I6110" s="34" t="n">
        <v>0.151783071756363</v>
      </c>
      <c r="J6110" s="35" t="n">
        <v>1.4</v>
      </c>
      <c r="K6110" s="6" t="n">
        <v>1</v>
      </c>
      <c r="L6110" s="35" t="n">
        <v>0.4</v>
      </c>
      <c r="M6110" s="6" t="str">
        <f aca="false">IF(I6110&lt;=0,"Below 0%",IF(I6110&lt;=0.05,"0-5%",IF(I6110&lt;=0.1,"5-10%",IF(I6110&lt;=0.2,"10-20%",IF(I6110&lt;=0.4,"20-40%","Above 40%")))))</f>
        <v>10-20%</v>
      </c>
      <c r="N6110" s="6" t="str">
        <f aca="false">IF(AND(H6110&gt;=Summary!$B$25,I6110&gt;=Summary!$B$26,I6110&lt;=Summary!$B$27,J6110&gt;=Summary!$B$28,J6110&lt;=Summary!$B$29,F6110*J6110&gt;1),"Yes","No")</f>
        <v>No</v>
      </c>
    </row>
    <row r="6111" customFormat="false" ht="15" hidden="false" customHeight="false" outlineLevel="0" collapsed="false">
      <c r="A6111" s="6" t="s">
        <v>153</v>
      </c>
      <c r="B6111" s="45" t="n">
        <v>43439</v>
      </c>
      <c r="C6111" s="6" t="s">
        <v>181</v>
      </c>
      <c r="D6111" s="6" t="s">
        <v>179</v>
      </c>
      <c r="E6111" s="6" t="s">
        <v>174</v>
      </c>
      <c r="F6111" s="34" t="n">
        <v>0.144067913293839</v>
      </c>
      <c r="G6111" s="34" t="n">
        <v>0.18957345971564</v>
      </c>
      <c r="H6111" s="34" t="n">
        <v>-0.0455055464218013</v>
      </c>
      <c r="I6111" s="34" t="n">
        <v>-0.240041757375002</v>
      </c>
      <c r="J6111" s="35" t="n">
        <v>5.25</v>
      </c>
      <c r="K6111" s="6" t="n">
        <v>0</v>
      </c>
      <c r="L6111" s="35" t="n">
        <v>-1</v>
      </c>
      <c r="M6111" s="6" t="str">
        <f aca="false">IF(I6111&lt;=0,"Below 0%",IF(I6111&lt;=0.05,"0-5%",IF(I6111&lt;=0.1,"5-10%",IF(I6111&lt;=0.2,"10-20%",IF(I6111&lt;=0.4,"20-40%","Above 40%")))))</f>
        <v>Below 0%</v>
      </c>
      <c r="N6111" s="6" t="str">
        <f aca="false">IF(AND(H6111&gt;=Summary!$B$25,I6111&gt;=Summary!$B$26,I6111&lt;=Summary!$B$27,J6111&gt;=Summary!$B$28,J6111&lt;=Summary!$B$29,F6111*J6111&gt;1),"Yes","No")</f>
        <v>No</v>
      </c>
    </row>
    <row r="6112" customFormat="false" ht="15" hidden="false" customHeight="false" outlineLevel="0" collapsed="false">
      <c r="A6112" s="6" t="s">
        <v>153</v>
      </c>
      <c r="B6112" s="45" t="n">
        <v>43439</v>
      </c>
      <c r="C6112" s="6" t="s">
        <v>181</v>
      </c>
      <c r="D6112" s="6" t="s">
        <v>179</v>
      </c>
      <c r="E6112" s="6" t="s">
        <v>177</v>
      </c>
      <c r="F6112" s="34" t="n">
        <v>0.0371289402246475</v>
      </c>
      <c r="G6112" s="34" t="n">
        <v>0.0995260663507109</v>
      </c>
      <c r="H6112" s="34" t="n">
        <v>-0.0623971261260634</v>
      </c>
      <c r="I6112" s="34" t="n">
        <v>-0.626942552980923</v>
      </c>
      <c r="J6112" s="35" t="n">
        <v>10</v>
      </c>
      <c r="K6112" s="6" t="n">
        <v>0</v>
      </c>
      <c r="L6112" s="35" t="n">
        <v>-1</v>
      </c>
      <c r="M6112" s="6" t="str">
        <f aca="false">IF(I6112&lt;=0,"Below 0%",IF(I6112&lt;=0.05,"0-5%",IF(I6112&lt;=0.1,"5-10%",IF(I6112&lt;=0.2,"10-20%",IF(I6112&lt;=0.4,"20-40%","Above 40%")))))</f>
        <v>Below 0%</v>
      </c>
      <c r="N6112" s="6" t="str">
        <f aca="false">IF(AND(H6112&gt;=Summary!$B$25,I6112&gt;=Summary!$B$26,I6112&lt;=Summary!$B$27,J6112&gt;=Summary!$B$28,J6112&lt;=Summary!$B$29,F6112*J6112&gt;1),"Yes","No")</f>
        <v>No</v>
      </c>
    </row>
    <row r="6113" customFormat="false" ht="15" hidden="false" customHeight="false" outlineLevel="0" collapsed="false">
      <c r="A6113" s="6" t="s">
        <v>153</v>
      </c>
      <c r="B6113" s="45" t="n">
        <v>43439</v>
      </c>
      <c r="C6113" s="6" t="s">
        <v>203</v>
      </c>
      <c r="D6113" s="6" t="s">
        <v>190</v>
      </c>
      <c r="E6113" s="6" t="s">
        <v>187</v>
      </c>
      <c r="F6113" s="34" t="n">
        <v>0.2044428139925</v>
      </c>
      <c r="G6113" s="34" t="n">
        <v>0.197532299312498</v>
      </c>
      <c r="H6113" s="34" t="n">
        <v>0.00691051468000234</v>
      </c>
      <c r="I6113" s="34" t="n">
        <v>0.0349842263976781</v>
      </c>
      <c r="J6113" s="35" t="n">
        <v>5.06</v>
      </c>
      <c r="K6113" s="6" t="n">
        <v>1</v>
      </c>
      <c r="L6113" s="35" t="n">
        <v>4.06</v>
      </c>
      <c r="M6113" s="6" t="str">
        <f aca="false">IF(I6113&lt;=0,"Below 0%",IF(I6113&lt;=0.05,"0-5%",IF(I6113&lt;=0.1,"5-10%",IF(I6113&lt;=0.2,"10-20%",IF(I6113&lt;=0.4,"20-40%","Above 40%")))))</f>
        <v>0-5%</v>
      </c>
      <c r="N6113" s="6" t="str">
        <f aca="false">IF(AND(H6113&gt;=Summary!$B$25,I6113&gt;=Summary!$B$26,I6113&lt;=Summary!$B$27,J6113&gt;=Summary!$B$28,J6113&lt;=Summary!$B$29,F6113*J6113&gt;1),"Yes","No")</f>
        <v>No</v>
      </c>
    </row>
    <row r="6114" customFormat="false" ht="15" hidden="false" customHeight="false" outlineLevel="0" collapsed="false">
      <c r="A6114" s="6" t="s">
        <v>153</v>
      </c>
      <c r="B6114" s="45" t="n">
        <v>43439</v>
      </c>
      <c r="C6114" s="6" t="s">
        <v>203</v>
      </c>
      <c r="D6114" s="6" t="s">
        <v>190</v>
      </c>
      <c r="E6114" s="6" t="s">
        <v>174</v>
      </c>
      <c r="F6114" s="34" t="n">
        <v>0.199950635433197</v>
      </c>
      <c r="G6114" s="34" t="n">
        <v>0.256285496031087</v>
      </c>
      <c r="H6114" s="34" t="n">
        <v>-0.0563348605978901</v>
      </c>
      <c r="I6114" s="34" t="n">
        <v>-0.21981290970542</v>
      </c>
      <c r="J6114" s="35" t="n">
        <v>3.9</v>
      </c>
      <c r="K6114" s="6" t="n">
        <v>0</v>
      </c>
      <c r="L6114" s="35" t="n">
        <v>-1</v>
      </c>
      <c r="M6114" s="6" t="str">
        <f aca="false">IF(I6114&lt;=0,"Below 0%",IF(I6114&lt;=0.05,"0-5%",IF(I6114&lt;=0.1,"5-10%",IF(I6114&lt;=0.2,"10-20%",IF(I6114&lt;=0.4,"20-40%","Above 40%")))))</f>
        <v>Below 0%</v>
      </c>
      <c r="N6114" s="6" t="str">
        <f aca="false">IF(AND(H6114&gt;=Summary!$B$25,I6114&gt;=Summary!$B$26,I6114&lt;=Summary!$B$27,J6114&gt;=Summary!$B$28,J6114&lt;=Summary!$B$29,F6114*J6114&gt;1),"Yes","No")</f>
        <v>No</v>
      </c>
    </row>
    <row r="6115" customFormat="false" ht="15" hidden="false" customHeight="false" outlineLevel="0" collapsed="false">
      <c r="A6115" s="6" t="s">
        <v>153</v>
      </c>
      <c r="B6115" s="45" t="n">
        <v>43439</v>
      </c>
      <c r="C6115" s="6" t="s">
        <v>203</v>
      </c>
      <c r="D6115" s="6" t="s">
        <v>190</v>
      </c>
      <c r="E6115" s="6" t="s">
        <v>177</v>
      </c>
      <c r="F6115" s="34" t="n">
        <v>0.595606565475464</v>
      </c>
      <c r="G6115" s="34" t="n">
        <v>0.546182204656415</v>
      </c>
      <c r="H6115" s="34" t="n">
        <v>0.0494243608190489</v>
      </c>
      <c r="I6115" s="34" t="n">
        <v>0.0904906099057916</v>
      </c>
      <c r="J6115" s="35" t="n">
        <v>1.83</v>
      </c>
      <c r="K6115" s="6" t="n">
        <v>0</v>
      </c>
      <c r="L6115" s="35" t="n">
        <v>-1</v>
      </c>
      <c r="M6115" s="6" t="str">
        <f aca="false">IF(I6115&lt;=0,"Below 0%",IF(I6115&lt;=0.05,"0-5%",IF(I6115&lt;=0.1,"5-10%",IF(I6115&lt;=0.2,"10-20%",IF(I6115&lt;=0.4,"20-40%","Above 40%")))))</f>
        <v>5-10%</v>
      </c>
      <c r="N6115" s="6" t="str">
        <f aca="false">IF(AND(H6115&gt;=Summary!$B$25,I6115&gt;=Summary!$B$26,I6115&lt;=Summary!$B$27,J6115&gt;=Summary!$B$28,J6115&lt;=Summary!$B$29,F6115*J6115&gt;1),"Yes","No")</f>
        <v>No</v>
      </c>
    </row>
    <row r="6116" customFormat="false" ht="15" hidden="false" customHeight="false" outlineLevel="0" collapsed="false">
      <c r="A6116" s="6" t="s">
        <v>153</v>
      </c>
      <c r="B6116" s="45" t="n">
        <v>43442</v>
      </c>
      <c r="C6116" s="6" t="s">
        <v>185</v>
      </c>
      <c r="D6116" s="6" t="s">
        <v>202</v>
      </c>
      <c r="E6116" s="6" t="s">
        <v>187</v>
      </c>
      <c r="F6116" s="34" t="n">
        <v>0.749824345111847</v>
      </c>
      <c r="G6116" s="34" t="n">
        <v>0.764525993883792</v>
      </c>
      <c r="H6116" s="34" t="n">
        <v>-0.014701648771945</v>
      </c>
      <c r="I6116" s="34" t="n">
        <v>-0.0192297565937041</v>
      </c>
      <c r="J6116" s="35" t="n">
        <v>1.3</v>
      </c>
      <c r="K6116" s="6" t="n">
        <v>1</v>
      </c>
      <c r="L6116" s="35" t="n">
        <v>0.3</v>
      </c>
      <c r="M6116" s="6" t="str">
        <f aca="false">IF(I6116&lt;=0,"Below 0%",IF(I6116&lt;=0.05,"0-5%",IF(I6116&lt;=0.1,"5-10%",IF(I6116&lt;=0.2,"10-20%",IF(I6116&lt;=0.4,"20-40%","Above 40%")))))</f>
        <v>Below 0%</v>
      </c>
      <c r="N6116" s="6" t="str">
        <f aca="false">IF(AND(H6116&gt;=Summary!$B$25,I6116&gt;=Summary!$B$26,I6116&lt;=Summary!$B$27,J6116&gt;=Summary!$B$28,J6116&lt;=Summary!$B$29,F6116*J6116&gt;1),"Yes","No")</f>
        <v>No</v>
      </c>
    </row>
    <row r="6117" customFormat="false" ht="15" hidden="false" customHeight="false" outlineLevel="0" collapsed="false">
      <c r="A6117" s="6" t="s">
        <v>153</v>
      </c>
      <c r="B6117" s="45" t="n">
        <v>43442</v>
      </c>
      <c r="C6117" s="6" t="s">
        <v>185</v>
      </c>
      <c r="D6117" s="6" t="s">
        <v>202</v>
      </c>
      <c r="E6117" s="6" t="s">
        <v>174</v>
      </c>
      <c r="F6117" s="34" t="n">
        <v>0.129630103707314</v>
      </c>
      <c r="G6117" s="34" t="n">
        <v>0.159021406727829</v>
      </c>
      <c r="H6117" s="34" t="n">
        <v>-0.0293913030205152</v>
      </c>
      <c r="I6117" s="34" t="n">
        <v>-0.184826078609778</v>
      </c>
      <c r="J6117" s="35" t="n">
        <v>6.25</v>
      </c>
      <c r="K6117" s="6" t="n">
        <v>0</v>
      </c>
      <c r="L6117" s="35" t="n">
        <v>-1</v>
      </c>
      <c r="M6117" s="6" t="str">
        <f aca="false">IF(I6117&lt;=0,"Below 0%",IF(I6117&lt;=0.05,"0-5%",IF(I6117&lt;=0.1,"5-10%",IF(I6117&lt;=0.2,"10-20%",IF(I6117&lt;=0.4,"20-40%","Above 40%")))))</f>
        <v>Below 0%</v>
      </c>
      <c r="N6117" s="6" t="str">
        <f aca="false">IF(AND(H6117&gt;=Summary!$B$25,I6117&gt;=Summary!$B$26,I6117&lt;=Summary!$B$27,J6117&gt;=Summary!$B$28,J6117&lt;=Summary!$B$29,F6117*J6117&gt;1),"Yes","No")</f>
        <v>No</v>
      </c>
    </row>
    <row r="6118" customFormat="false" ht="15" hidden="false" customHeight="false" outlineLevel="0" collapsed="false">
      <c r="A6118" s="6" t="s">
        <v>153</v>
      </c>
      <c r="B6118" s="45" t="n">
        <v>43442</v>
      </c>
      <c r="C6118" s="6" t="s">
        <v>185</v>
      </c>
      <c r="D6118" s="6" t="s">
        <v>202</v>
      </c>
      <c r="E6118" s="6" t="s">
        <v>177</v>
      </c>
      <c r="F6118" s="34" t="n">
        <v>0.120545595884323</v>
      </c>
      <c r="G6118" s="34" t="n">
        <v>0.0764525993883792</v>
      </c>
      <c r="H6118" s="34" t="n">
        <v>0.0440929964959439</v>
      </c>
      <c r="I6118" s="34" t="n">
        <v>0.576736394166946</v>
      </c>
      <c r="J6118" s="35" t="n">
        <v>13</v>
      </c>
      <c r="K6118" s="6" t="n">
        <v>0</v>
      </c>
      <c r="L6118" s="35" t="n">
        <v>-1</v>
      </c>
      <c r="M6118" s="6" t="str">
        <f aca="false">IF(I6118&lt;=0,"Below 0%",IF(I6118&lt;=0.05,"0-5%",IF(I6118&lt;=0.1,"5-10%",IF(I6118&lt;=0.2,"10-20%",IF(I6118&lt;=0.4,"20-40%","Above 40%")))))</f>
        <v>Above 40%</v>
      </c>
      <c r="N6118" s="6" t="str">
        <f aca="false">IF(AND(H6118&gt;=Summary!$B$25,I6118&gt;=Summary!$B$26,I6118&lt;=Summary!$B$27,J6118&gt;=Summary!$B$28,J6118&lt;=Summary!$B$29,F6118*J6118&gt;1),"Yes","No")</f>
        <v>No</v>
      </c>
    </row>
    <row r="6119" customFormat="false" ht="15" hidden="false" customHeight="false" outlineLevel="0" collapsed="false">
      <c r="A6119" s="6" t="s">
        <v>153</v>
      </c>
      <c r="B6119" s="45" t="n">
        <v>43442</v>
      </c>
      <c r="C6119" s="6" t="s">
        <v>199</v>
      </c>
      <c r="D6119" s="6" t="s">
        <v>183</v>
      </c>
      <c r="E6119" s="6" t="s">
        <v>187</v>
      </c>
      <c r="F6119" s="34" t="n">
        <v>0.183412089943886</v>
      </c>
      <c r="G6119" s="34" t="n">
        <v>0.169942626434339</v>
      </c>
      <c r="H6119" s="34" t="n">
        <v>0.0134694635095467</v>
      </c>
      <c r="I6119" s="34" t="n">
        <v>0.0792588874972511</v>
      </c>
      <c r="J6119" s="35" t="n">
        <v>6</v>
      </c>
      <c r="K6119" s="6" t="n">
        <v>0</v>
      </c>
      <c r="L6119" s="35" t="n">
        <v>-1</v>
      </c>
      <c r="M6119" s="6" t="str">
        <f aca="false">IF(I6119&lt;=0,"Below 0%",IF(I6119&lt;=0.05,"0-5%",IF(I6119&lt;=0.1,"5-10%",IF(I6119&lt;=0.2,"10-20%",IF(I6119&lt;=0.4,"20-40%","Above 40%")))))</f>
        <v>5-10%</v>
      </c>
      <c r="N6119" s="6" t="str">
        <f aca="false">IF(AND(H6119&gt;=Summary!$B$25,I6119&gt;=Summary!$B$26,I6119&lt;=Summary!$B$27,J6119&gt;=Summary!$B$28,J6119&lt;=Summary!$B$29,F6119*J6119&gt;1),"Yes","No")</f>
        <v>No</v>
      </c>
    </row>
    <row r="6120" customFormat="false" ht="15" hidden="false" customHeight="false" outlineLevel="0" collapsed="false">
      <c r="A6120" s="6" t="s">
        <v>153</v>
      </c>
      <c r="B6120" s="45" t="n">
        <v>43442</v>
      </c>
      <c r="C6120" s="6" t="s">
        <v>199</v>
      </c>
      <c r="D6120" s="6" t="s">
        <v>183</v>
      </c>
      <c r="E6120" s="6" t="s">
        <v>174</v>
      </c>
      <c r="F6120" s="34" t="n">
        <v>0.192784026265144</v>
      </c>
      <c r="G6120" s="34" t="n">
        <v>0.22311942201445</v>
      </c>
      <c r="H6120" s="34" t="n">
        <v>-0.0303353957493053</v>
      </c>
      <c r="I6120" s="34" t="n">
        <v>-0.135960354663077</v>
      </c>
      <c r="J6120" s="35" t="n">
        <v>4.57</v>
      </c>
      <c r="K6120" s="6" t="n">
        <v>0</v>
      </c>
      <c r="L6120" s="35" t="n">
        <v>-1</v>
      </c>
      <c r="M6120" s="6" t="str">
        <f aca="false">IF(I6120&lt;=0,"Below 0%",IF(I6120&lt;=0.05,"0-5%",IF(I6120&lt;=0.1,"5-10%",IF(I6120&lt;=0.2,"10-20%",IF(I6120&lt;=0.4,"20-40%","Above 40%")))))</f>
        <v>Below 0%</v>
      </c>
      <c r="N6120" s="6" t="str">
        <f aca="false">IF(AND(H6120&gt;=Summary!$B$25,I6120&gt;=Summary!$B$26,I6120&lt;=Summary!$B$27,J6120&gt;=Summary!$B$28,J6120&lt;=Summary!$B$29,F6120*J6120&gt;1),"Yes","No")</f>
        <v>No</v>
      </c>
    </row>
    <row r="6121" customFormat="false" ht="15" hidden="false" customHeight="false" outlineLevel="0" collapsed="false">
      <c r="A6121" s="6" t="s">
        <v>153</v>
      </c>
      <c r="B6121" s="45" t="n">
        <v>43442</v>
      </c>
      <c r="C6121" s="6" t="s">
        <v>199</v>
      </c>
      <c r="D6121" s="6" t="s">
        <v>183</v>
      </c>
      <c r="E6121" s="6" t="s">
        <v>177</v>
      </c>
      <c r="F6121" s="34" t="n">
        <v>0.623803913593292</v>
      </c>
      <c r="G6121" s="34" t="n">
        <v>0.606937951551211</v>
      </c>
      <c r="H6121" s="34" t="n">
        <v>0.016865962042081</v>
      </c>
      <c r="I6121" s="34" t="n">
        <v>0.027788610020143</v>
      </c>
      <c r="J6121" s="35" t="n">
        <v>1.68</v>
      </c>
      <c r="K6121" s="6" t="n">
        <v>1</v>
      </c>
      <c r="L6121" s="35" t="n">
        <v>0.68</v>
      </c>
      <c r="M6121" s="6" t="str">
        <f aca="false">IF(I6121&lt;=0,"Below 0%",IF(I6121&lt;=0.05,"0-5%",IF(I6121&lt;=0.1,"5-10%",IF(I6121&lt;=0.2,"10-20%",IF(I6121&lt;=0.4,"20-40%","Above 40%")))))</f>
        <v>0-5%</v>
      </c>
      <c r="N6121" s="6" t="str">
        <f aca="false">IF(AND(H6121&gt;=Summary!$B$25,I6121&gt;=Summary!$B$26,I6121&lt;=Summary!$B$27,J6121&gt;=Summary!$B$28,J6121&lt;=Summary!$B$29,F6121*J6121&gt;1),"Yes","No")</f>
        <v>No</v>
      </c>
    </row>
    <row r="6122" customFormat="false" ht="15" hidden="false" customHeight="false" outlineLevel="0" collapsed="false">
      <c r="A6122" s="6" t="s">
        <v>153</v>
      </c>
      <c r="B6122" s="45" t="n">
        <v>43442</v>
      </c>
      <c r="C6122" s="6" t="s">
        <v>196</v>
      </c>
      <c r="D6122" s="6" t="s">
        <v>201</v>
      </c>
      <c r="E6122" s="6" t="s">
        <v>187</v>
      </c>
      <c r="F6122" s="34" t="n">
        <v>0.367401599884033</v>
      </c>
      <c r="G6122" s="34" t="n">
        <v>0.338184852136831</v>
      </c>
      <c r="H6122" s="34" t="n">
        <v>0.0292167477472018</v>
      </c>
      <c r="I6122" s="34" t="n">
        <v>0.0863928338676168</v>
      </c>
      <c r="J6122" s="35" t="n">
        <v>2.95</v>
      </c>
      <c r="K6122" s="6" t="n">
        <v>1</v>
      </c>
      <c r="L6122" s="35" t="n">
        <v>1.95</v>
      </c>
      <c r="M6122" s="6" t="str">
        <f aca="false">IF(I6122&lt;=0,"Below 0%",IF(I6122&lt;=0.05,"0-5%",IF(I6122&lt;=0.1,"5-10%",IF(I6122&lt;=0.2,"10-20%",IF(I6122&lt;=0.4,"20-40%","Above 40%")))))</f>
        <v>5-10%</v>
      </c>
      <c r="N6122" s="6" t="str">
        <f aca="false">IF(AND(H6122&gt;=Summary!$B$25,I6122&gt;=Summary!$B$26,I6122&lt;=Summary!$B$27,J6122&gt;=Summary!$B$28,J6122&lt;=Summary!$B$29,F6122*J6122&gt;1),"Yes","No")</f>
        <v>No</v>
      </c>
    </row>
    <row r="6123" customFormat="false" ht="15" hidden="false" customHeight="false" outlineLevel="0" collapsed="false">
      <c r="A6123" s="6" t="s">
        <v>153</v>
      </c>
      <c r="B6123" s="45" t="n">
        <v>43442</v>
      </c>
      <c r="C6123" s="6" t="s">
        <v>196</v>
      </c>
      <c r="D6123" s="6" t="s">
        <v>201</v>
      </c>
      <c r="E6123" s="6" t="s">
        <v>174</v>
      </c>
      <c r="F6123" s="34" t="n">
        <v>0.385753065347672</v>
      </c>
      <c r="G6123" s="34" t="n">
        <v>0.311764160563641</v>
      </c>
      <c r="H6123" s="34" t="n">
        <v>0.0739889047840301</v>
      </c>
      <c r="I6123" s="34" t="n">
        <v>0.237323317248092</v>
      </c>
      <c r="J6123" s="35" t="n">
        <v>3.2</v>
      </c>
      <c r="K6123" s="6" t="n">
        <v>0</v>
      </c>
      <c r="L6123" s="35" t="n">
        <v>-1</v>
      </c>
      <c r="M6123" s="6" t="str">
        <f aca="false">IF(I6123&lt;=0,"Below 0%",IF(I6123&lt;=0.05,"0-5%",IF(I6123&lt;=0.1,"5-10%",IF(I6123&lt;=0.2,"10-20%",IF(I6123&lt;=0.4,"20-40%","Above 40%")))))</f>
        <v>20-40%</v>
      </c>
      <c r="N6123" s="6" t="str">
        <f aca="false">IF(AND(H6123&gt;=Summary!$B$25,I6123&gt;=Summary!$B$26,I6123&lt;=Summary!$B$27,J6123&gt;=Summary!$B$28,J6123&lt;=Summary!$B$29,F6123*J6123&gt;1),"Yes","No")</f>
        <v>Yes</v>
      </c>
    </row>
    <row r="6124" customFormat="false" ht="15" hidden="false" customHeight="false" outlineLevel="0" collapsed="false">
      <c r="A6124" s="6" t="s">
        <v>153</v>
      </c>
      <c r="B6124" s="45" t="n">
        <v>43442</v>
      </c>
      <c r="C6124" s="6" t="s">
        <v>196</v>
      </c>
      <c r="D6124" s="6" t="s">
        <v>201</v>
      </c>
      <c r="E6124" s="6" t="s">
        <v>177</v>
      </c>
      <c r="F6124" s="34" t="n">
        <v>0.246845319867134</v>
      </c>
      <c r="G6124" s="34" t="n">
        <v>0.350050987299527</v>
      </c>
      <c r="H6124" s="34" t="n">
        <v>-0.103205667432393</v>
      </c>
      <c r="I6124" s="34" t="n">
        <v>-0.294830385220663</v>
      </c>
      <c r="J6124" s="35" t="n">
        <v>2.85</v>
      </c>
      <c r="K6124" s="6" t="n">
        <v>0</v>
      </c>
      <c r="L6124" s="35" t="n">
        <v>-1</v>
      </c>
      <c r="M6124" s="6" t="str">
        <f aca="false">IF(I6124&lt;=0,"Below 0%",IF(I6124&lt;=0.05,"0-5%",IF(I6124&lt;=0.1,"5-10%",IF(I6124&lt;=0.2,"10-20%",IF(I6124&lt;=0.4,"20-40%","Above 40%")))))</f>
        <v>Below 0%</v>
      </c>
      <c r="N6124" s="6" t="str">
        <f aca="false">IF(AND(H6124&gt;=Summary!$B$25,I6124&gt;=Summary!$B$26,I6124&lt;=Summary!$B$27,J6124&gt;=Summary!$B$28,J6124&lt;=Summary!$B$29,F6124*J6124&gt;1),"Yes","No")</f>
        <v>No</v>
      </c>
    </row>
    <row r="6125" customFormat="false" ht="15" hidden="false" customHeight="false" outlineLevel="0" collapsed="false">
      <c r="A6125" s="6" t="s">
        <v>153</v>
      </c>
      <c r="B6125" s="45" t="n">
        <v>43442</v>
      </c>
      <c r="C6125" s="6" t="s">
        <v>193</v>
      </c>
      <c r="D6125" s="6" t="s">
        <v>179</v>
      </c>
      <c r="E6125" s="6" t="s">
        <v>187</v>
      </c>
      <c r="F6125" s="34" t="n">
        <v>0.336121201515198</v>
      </c>
      <c r="G6125" s="34" t="n">
        <v>0.336649928823903</v>
      </c>
      <c r="H6125" s="34" t="n">
        <v>-0.000528727308705512</v>
      </c>
      <c r="I6125" s="34" t="n">
        <v>-0.00157055523686767</v>
      </c>
      <c r="J6125" s="35" t="n">
        <v>2.95</v>
      </c>
      <c r="K6125" s="6" t="n">
        <v>1</v>
      </c>
      <c r="L6125" s="35" t="n">
        <v>1.95</v>
      </c>
      <c r="M6125" s="6" t="str">
        <f aca="false">IF(I6125&lt;=0,"Below 0%",IF(I6125&lt;=0.05,"0-5%",IF(I6125&lt;=0.1,"5-10%",IF(I6125&lt;=0.2,"10-20%",IF(I6125&lt;=0.4,"20-40%","Above 40%")))))</f>
        <v>Below 0%</v>
      </c>
      <c r="N6125" s="6" t="str">
        <f aca="false">IF(AND(H6125&gt;=Summary!$B$25,I6125&gt;=Summary!$B$26,I6125&lt;=Summary!$B$27,J6125&gt;=Summary!$B$28,J6125&lt;=Summary!$B$29,F6125*J6125&gt;1),"Yes","No")</f>
        <v>No</v>
      </c>
    </row>
    <row r="6126" customFormat="false" ht="15" hidden="false" customHeight="false" outlineLevel="0" collapsed="false">
      <c r="A6126" s="6" t="s">
        <v>153</v>
      </c>
      <c r="B6126" s="45" t="n">
        <v>43442</v>
      </c>
      <c r="C6126" s="6" t="s">
        <v>193</v>
      </c>
      <c r="D6126" s="6" t="s">
        <v>179</v>
      </c>
      <c r="E6126" s="6" t="s">
        <v>174</v>
      </c>
      <c r="F6126" s="34" t="n">
        <v>0.356341987848282</v>
      </c>
      <c r="G6126" s="34" t="n">
        <v>0.298233420429584</v>
      </c>
      <c r="H6126" s="34" t="n">
        <v>0.0581085674186979</v>
      </c>
      <c r="I6126" s="34" t="n">
        <v>0.1948425744338</v>
      </c>
      <c r="J6126" s="35" t="n">
        <v>3.33</v>
      </c>
      <c r="K6126" s="6" t="n">
        <v>0</v>
      </c>
      <c r="L6126" s="35" t="n">
        <v>-1</v>
      </c>
      <c r="M6126" s="6" t="str">
        <f aca="false">IF(I6126&lt;=0,"Below 0%",IF(I6126&lt;=0.05,"0-5%",IF(I6126&lt;=0.1,"5-10%",IF(I6126&lt;=0.2,"10-20%",IF(I6126&lt;=0.4,"20-40%","Above 40%")))))</f>
        <v>10-20%</v>
      </c>
      <c r="N6126" s="6" t="str">
        <f aca="false">IF(AND(H6126&gt;=Summary!$B$25,I6126&gt;=Summary!$B$26,I6126&lt;=Summary!$B$27,J6126&gt;=Summary!$B$28,J6126&lt;=Summary!$B$29,F6126*J6126&gt;1),"Yes","No")</f>
        <v>Yes</v>
      </c>
    </row>
    <row r="6127" customFormat="false" ht="15" hidden="false" customHeight="false" outlineLevel="0" collapsed="false">
      <c r="A6127" s="6" t="s">
        <v>153</v>
      </c>
      <c r="B6127" s="45" t="n">
        <v>43442</v>
      </c>
      <c r="C6127" s="6" t="s">
        <v>193</v>
      </c>
      <c r="D6127" s="6" t="s">
        <v>179</v>
      </c>
      <c r="E6127" s="6" t="s">
        <v>177</v>
      </c>
      <c r="F6127" s="34" t="n">
        <v>0.307536840438843</v>
      </c>
      <c r="G6127" s="34" t="n">
        <v>0.365116650746513</v>
      </c>
      <c r="H6127" s="34" t="n">
        <v>-0.05757981030767</v>
      </c>
      <c r="I6127" s="34" t="n">
        <v>-0.157702504637745</v>
      </c>
      <c r="J6127" s="35" t="n">
        <v>2.72</v>
      </c>
      <c r="K6127" s="6" t="n">
        <v>0</v>
      </c>
      <c r="L6127" s="35" t="n">
        <v>-1</v>
      </c>
      <c r="M6127" s="6" t="str">
        <f aca="false">IF(I6127&lt;=0,"Below 0%",IF(I6127&lt;=0.05,"0-5%",IF(I6127&lt;=0.1,"5-10%",IF(I6127&lt;=0.2,"10-20%",IF(I6127&lt;=0.4,"20-40%","Above 40%")))))</f>
        <v>Below 0%</v>
      </c>
      <c r="N6127" s="6" t="str">
        <f aca="false">IF(AND(H6127&gt;=Summary!$B$25,I6127&gt;=Summary!$B$26,I6127&lt;=Summary!$B$27,J6127&gt;=Summary!$B$28,J6127&lt;=Summary!$B$29,F6127*J6127&gt;1),"Yes","No")</f>
        <v>No</v>
      </c>
    </row>
    <row r="6128" customFormat="false" ht="15" hidden="false" customHeight="false" outlineLevel="0" collapsed="false">
      <c r="A6128" s="6" t="s">
        <v>153</v>
      </c>
      <c r="B6128" s="45" t="n">
        <v>43442</v>
      </c>
      <c r="C6128" s="6" t="s">
        <v>190</v>
      </c>
      <c r="D6128" s="6" t="s">
        <v>194</v>
      </c>
      <c r="E6128" s="6" t="s">
        <v>187</v>
      </c>
      <c r="F6128" s="34" t="n">
        <v>0.328369081020355</v>
      </c>
      <c r="G6128" s="34" t="n">
        <v>0.237797246558198</v>
      </c>
      <c r="H6128" s="34" t="n">
        <v>0.0905718344621575</v>
      </c>
      <c r="I6128" s="34" t="n">
        <v>0.380878398606652</v>
      </c>
      <c r="J6128" s="35" t="n">
        <v>4.2</v>
      </c>
      <c r="K6128" s="6" t="n">
        <v>1</v>
      </c>
      <c r="L6128" s="35" t="n">
        <v>3.2</v>
      </c>
      <c r="M6128" s="6" t="str">
        <f aca="false">IF(I6128&lt;=0,"Below 0%",IF(I6128&lt;=0.05,"0-5%",IF(I6128&lt;=0.1,"5-10%",IF(I6128&lt;=0.2,"10-20%",IF(I6128&lt;=0.4,"20-40%","Above 40%")))))</f>
        <v>20-40%</v>
      </c>
      <c r="N6128" s="6" t="str">
        <f aca="false">IF(AND(H6128&gt;=Summary!$B$25,I6128&gt;=Summary!$B$26,I6128&lt;=Summary!$B$27,J6128&gt;=Summary!$B$28,J6128&lt;=Summary!$B$29,F6128*J6128&gt;1),"Yes","No")</f>
        <v>Yes</v>
      </c>
    </row>
    <row r="6129" customFormat="false" ht="15" hidden="false" customHeight="false" outlineLevel="0" collapsed="false">
      <c r="A6129" s="6" t="s">
        <v>153</v>
      </c>
      <c r="B6129" s="45" t="n">
        <v>43442</v>
      </c>
      <c r="C6129" s="6" t="s">
        <v>190</v>
      </c>
      <c r="D6129" s="6" t="s">
        <v>194</v>
      </c>
      <c r="E6129" s="6" t="s">
        <v>174</v>
      </c>
      <c r="F6129" s="34" t="n">
        <v>0.371098548173904</v>
      </c>
      <c r="G6129" s="34" t="n">
        <v>0.262828535669587</v>
      </c>
      <c r="H6129" s="34" t="n">
        <v>0.108270012504317</v>
      </c>
      <c r="I6129" s="34" t="n">
        <v>0.411941619004522</v>
      </c>
      <c r="J6129" s="35" t="n">
        <v>3.8</v>
      </c>
      <c r="K6129" s="6" t="n">
        <v>0</v>
      </c>
      <c r="L6129" s="35" t="n">
        <v>-1</v>
      </c>
      <c r="M6129" s="6" t="str">
        <f aca="false">IF(I6129&lt;=0,"Below 0%",IF(I6129&lt;=0.05,"0-5%",IF(I6129&lt;=0.1,"5-10%",IF(I6129&lt;=0.2,"10-20%",IF(I6129&lt;=0.4,"20-40%","Above 40%")))))</f>
        <v>Above 40%</v>
      </c>
      <c r="N6129" s="6" t="str">
        <f aca="false">IF(AND(H6129&gt;=Summary!$B$25,I6129&gt;=Summary!$B$26,I6129&lt;=Summary!$B$27,J6129&gt;=Summary!$B$28,J6129&lt;=Summary!$B$29,F6129*J6129&gt;1),"Yes","No")</f>
        <v>No</v>
      </c>
    </row>
    <row r="6130" customFormat="false" ht="15" hidden="false" customHeight="false" outlineLevel="0" collapsed="false">
      <c r="A6130" s="6" t="s">
        <v>153</v>
      </c>
      <c r="B6130" s="45" t="n">
        <v>43442</v>
      </c>
      <c r="C6130" s="6" t="s">
        <v>190</v>
      </c>
      <c r="D6130" s="6" t="s">
        <v>194</v>
      </c>
      <c r="E6130" s="6" t="s">
        <v>177</v>
      </c>
      <c r="F6130" s="34" t="n">
        <v>0.30053237080574</v>
      </c>
      <c r="G6130" s="34" t="n">
        <v>0.499374217772215</v>
      </c>
      <c r="H6130" s="34" t="n">
        <v>-0.198841846966475</v>
      </c>
      <c r="I6130" s="34" t="n">
        <v>-0.3981820444266</v>
      </c>
      <c r="J6130" s="35" t="n">
        <v>2</v>
      </c>
      <c r="K6130" s="6" t="n">
        <v>0</v>
      </c>
      <c r="L6130" s="35" t="n">
        <v>-1</v>
      </c>
      <c r="M6130" s="6" t="str">
        <f aca="false">IF(I6130&lt;=0,"Below 0%",IF(I6130&lt;=0.05,"0-5%",IF(I6130&lt;=0.1,"5-10%",IF(I6130&lt;=0.2,"10-20%",IF(I6130&lt;=0.4,"20-40%","Above 40%")))))</f>
        <v>Below 0%</v>
      </c>
      <c r="N6130" s="6" t="str">
        <f aca="false">IF(AND(H6130&gt;=Summary!$B$25,I6130&gt;=Summary!$B$26,I6130&lt;=Summary!$B$27,J6130&gt;=Summary!$B$28,J6130&lt;=Summary!$B$29,F6130*J6130&gt;1),"Yes","No")</f>
        <v>No</v>
      </c>
    </row>
    <row r="6131" customFormat="false" ht="15" hidden="false" customHeight="false" outlineLevel="0" collapsed="false">
      <c r="A6131" s="6" t="s">
        <v>153</v>
      </c>
      <c r="B6131" s="45" t="n">
        <v>43442</v>
      </c>
      <c r="C6131" s="6" t="s">
        <v>195</v>
      </c>
      <c r="D6131" s="6" t="s">
        <v>181</v>
      </c>
      <c r="E6131" s="6" t="s">
        <v>187</v>
      </c>
      <c r="F6131" s="34" t="n">
        <v>0.185743808746338</v>
      </c>
      <c r="G6131" s="34" t="n">
        <v>0.250642673521851</v>
      </c>
      <c r="H6131" s="34" t="n">
        <v>-0.064898864775513</v>
      </c>
      <c r="I6131" s="34" t="n">
        <v>-0.258929829719739</v>
      </c>
      <c r="J6131" s="35" t="n">
        <v>4</v>
      </c>
      <c r="K6131" s="6" t="n">
        <v>0</v>
      </c>
      <c r="L6131" s="35" t="n">
        <v>-1</v>
      </c>
      <c r="M6131" s="6" t="str">
        <f aca="false">IF(I6131&lt;=0,"Below 0%",IF(I6131&lt;=0.05,"0-5%",IF(I6131&lt;=0.1,"5-10%",IF(I6131&lt;=0.2,"10-20%",IF(I6131&lt;=0.4,"20-40%","Above 40%")))))</f>
        <v>Below 0%</v>
      </c>
      <c r="N6131" s="6" t="str">
        <f aca="false">IF(AND(H6131&gt;=Summary!$B$25,I6131&gt;=Summary!$B$26,I6131&lt;=Summary!$B$27,J6131&gt;=Summary!$B$28,J6131&lt;=Summary!$B$29,F6131*J6131&gt;1),"Yes","No")</f>
        <v>No</v>
      </c>
    </row>
    <row r="6132" customFormat="false" ht="15" hidden="false" customHeight="false" outlineLevel="0" collapsed="false">
      <c r="A6132" s="6" t="s">
        <v>153</v>
      </c>
      <c r="B6132" s="45" t="n">
        <v>43442</v>
      </c>
      <c r="C6132" s="6" t="s">
        <v>195</v>
      </c>
      <c r="D6132" s="6" t="s">
        <v>181</v>
      </c>
      <c r="E6132" s="6" t="s">
        <v>174</v>
      </c>
      <c r="F6132" s="34" t="n">
        <v>0.190771579742432</v>
      </c>
      <c r="G6132" s="34" t="n">
        <v>0.267352185089974</v>
      </c>
      <c r="H6132" s="34" t="n">
        <v>-0.0765806053475426</v>
      </c>
      <c r="I6132" s="34" t="n">
        <v>-0.286440918078789</v>
      </c>
      <c r="J6132" s="35" t="n">
        <v>3.75</v>
      </c>
      <c r="K6132" s="6" t="n">
        <v>0</v>
      </c>
      <c r="L6132" s="35" t="n">
        <v>-1</v>
      </c>
      <c r="M6132" s="6" t="str">
        <f aca="false">IF(I6132&lt;=0,"Below 0%",IF(I6132&lt;=0.05,"0-5%",IF(I6132&lt;=0.1,"5-10%",IF(I6132&lt;=0.2,"10-20%",IF(I6132&lt;=0.4,"20-40%","Above 40%")))))</f>
        <v>Below 0%</v>
      </c>
      <c r="N6132" s="6" t="str">
        <f aca="false">IF(AND(H6132&gt;=Summary!$B$25,I6132&gt;=Summary!$B$26,I6132&lt;=Summary!$B$27,J6132&gt;=Summary!$B$28,J6132&lt;=Summary!$B$29,F6132*J6132&gt;1),"Yes","No")</f>
        <v>No</v>
      </c>
    </row>
    <row r="6133" customFormat="false" ht="15" hidden="false" customHeight="false" outlineLevel="0" collapsed="false">
      <c r="A6133" s="6" t="s">
        <v>153</v>
      </c>
      <c r="B6133" s="45" t="n">
        <v>43442</v>
      </c>
      <c r="C6133" s="6" t="s">
        <v>195</v>
      </c>
      <c r="D6133" s="6" t="s">
        <v>181</v>
      </c>
      <c r="E6133" s="6" t="s">
        <v>177</v>
      </c>
      <c r="F6133" s="34" t="n">
        <v>0.623484611511231</v>
      </c>
      <c r="G6133" s="34" t="n">
        <v>0.482005141388175</v>
      </c>
      <c r="H6133" s="34" t="n">
        <v>0.141479470123056</v>
      </c>
      <c r="I6133" s="34" t="n">
        <v>0.293522740681966</v>
      </c>
      <c r="J6133" s="35" t="n">
        <v>2.08</v>
      </c>
      <c r="K6133" s="6" t="n">
        <v>1</v>
      </c>
      <c r="L6133" s="35" t="n">
        <v>1.08</v>
      </c>
      <c r="M6133" s="6" t="str">
        <f aca="false">IF(I6133&lt;=0,"Below 0%",IF(I6133&lt;=0.05,"0-5%",IF(I6133&lt;=0.1,"5-10%",IF(I6133&lt;=0.2,"10-20%",IF(I6133&lt;=0.4,"20-40%","Above 40%")))))</f>
        <v>20-40%</v>
      </c>
      <c r="N6133" s="6" t="str">
        <f aca="false">IF(AND(H6133&gt;=Summary!$B$25,I6133&gt;=Summary!$B$26,I6133&lt;=Summary!$B$27,J6133&gt;=Summary!$B$28,J6133&lt;=Summary!$B$29,F6133*J6133&gt;1),"Yes","No")</f>
        <v>Yes</v>
      </c>
    </row>
    <row r="6134" customFormat="false" ht="15" hidden="false" customHeight="false" outlineLevel="0" collapsed="false">
      <c r="A6134" s="6" t="s">
        <v>153</v>
      </c>
      <c r="B6134" s="45" t="n">
        <v>43442</v>
      </c>
      <c r="C6134" s="6" t="s">
        <v>176</v>
      </c>
      <c r="D6134" s="6" t="s">
        <v>184</v>
      </c>
      <c r="E6134" s="6" t="s">
        <v>187</v>
      </c>
      <c r="F6134" s="34" t="n">
        <v>0.783782958984375</v>
      </c>
      <c r="G6134" s="34" t="n">
        <v>0.729166666666667</v>
      </c>
      <c r="H6134" s="34" t="n">
        <v>0.0546162923177083</v>
      </c>
      <c r="I6134" s="34" t="n">
        <v>0.0749023437499998</v>
      </c>
      <c r="J6134" s="35" t="n">
        <v>1.38</v>
      </c>
      <c r="K6134" s="6" t="n">
        <v>1</v>
      </c>
      <c r="L6134" s="35" t="n">
        <v>0.38</v>
      </c>
      <c r="M6134" s="6" t="str">
        <f aca="false">IF(I6134&lt;=0,"Below 0%",IF(I6134&lt;=0.05,"0-5%",IF(I6134&lt;=0.1,"5-10%",IF(I6134&lt;=0.2,"10-20%",IF(I6134&lt;=0.4,"20-40%","Above 40%")))))</f>
        <v>5-10%</v>
      </c>
      <c r="N6134" s="6" t="str">
        <f aca="false">IF(AND(H6134&gt;=Summary!$B$25,I6134&gt;=Summary!$B$26,I6134&lt;=Summary!$B$27,J6134&gt;=Summary!$B$28,J6134&lt;=Summary!$B$29,F6134*J6134&gt;1),"Yes","No")</f>
        <v>No</v>
      </c>
    </row>
    <row r="6135" customFormat="false" ht="15" hidden="false" customHeight="false" outlineLevel="0" collapsed="false">
      <c r="A6135" s="6" t="s">
        <v>153</v>
      </c>
      <c r="B6135" s="45" t="n">
        <v>43442</v>
      </c>
      <c r="C6135" s="6" t="s">
        <v>176</v>
      </c>
      <c r="D6135" s="6" t="s">
        <v>184</v>
      </c>
      <c r="E6135" s="6" t="s">
        <v>174</v>
      </c>
      <c r="F6135" s="34" t="n">
        <v>0.156498342752457</v>
      </c>
      <c r="G6135" s="34" t="n">
        <v>0.175</v>
      </c>
      <c r="H6135" s="34" t="n">
        <v>-0.0185016572475433</v>
      </c>
      <c r="I6135" s="34" t="n">
        <v>-0.105723755700248</v>
      </c>
      <c r="J6135" s="35" t="n">
        <v>5.75</v>
      </c>
      <c r="K6135" s="6" t="n">
        <v>0</v>
      </c>
      <c r="L6135" s="35" t="n">
        <v>-1</v>
      </c>
      <c r="M6135" s="6" t="str">
        <f aca="false">IF(I6135&lt;=0,"Below 0%",IF(I6135&lt;=0.05,"0-5%",IF(I6135&lt;=0.1,"5-10%",IF(I6135&lt;=0.2,"10-20%",IF(I6135&lt;=0.4,"20-40%","Above 40%")))))</f>
        <v>Below 0%</v>
      </c>
      <c r="N6135" s="6" t="str">
        <f aca="false">IF(AND(H6135&gt;=Summary!$B$25,I6135&gt;=Summary!$B$26,I6135&lt;=Summary!$B$27,J6135&gt;=Summary!$B$28,J6135&lt;=Summary!$B$29,F6135*J6135&gt;1),"Yes","No")</f>
        <v>No</v>
      </c>
    </row>
    <row r="6136" customFormat="false" ht="15" hidden="false" customHeight="false" outlineLevel="0" collapsed="false">
      <c r="A6136" s="6" t="s">
        <v>153</v>
      </c>
      <c r="B6136" s="45" t="n">
        <v>43442</v>
      </c>
      <c r="C6136" s="6" t="s">
        <v>176</v>
      </c>
      <c r="D6136" s="6" t="s">
        <v>184</v>
      </c>
      <c r="E6136" s="6" t="s">
        <v>177</v>
      </c>
      <c r="F6136" s="34" t="n">
        <v>0.0597186870872974</v>
      </c>
      <c r="G6136" s="34" t="n">
        <v>0.0958333333333333</v>
      </c>
      <c r="H6136" s="34" t="n">
        <v>-0.0361146462460359</v>
      </c>
      <c r="I6136" s="34" t="n">
        <v>-0.376848482567331</v>
      </c>
      <c r="J6136" s="35" t="n">
        <v>10.5</v>
      </c>
      <c r="K6136" s="6" t="n">
        <v>0</v>
      </c>
      <c r="L6136" s="35" t="n">
        <v>-1</v>
      </c>
      <c r="M6136" s="6" t="str">
        <f aca="false">IF(I6136&lt;=0,"Below 0%",IF(I6136&lt;=0.05,"0-5%",IF(I6136&lt;=0.1,"5-10%",IF(I6136&lt;=0.2,"10-20%",IF(I6136&lt;=0.4,"20-40%","Above 40%")))))</f>
        <v>Below 0%</v>
      </c>
      <c r="N6136" s="6" t="str">
        <f aca="false">IF(AND(H6136&gt;=Summary!$B$25,I6136&gt;=Summary!$B$26,I6136&lt;=Summary!$B$27,J6136&gt;=Summary!$B$28,J6136&lt;=Summary!$B$29,F6136*J6136&gt;1),"Yes","No")</f>
        <v>No</v>
      </c>
    </row>
    <row r="6137" customFormat="false" ht="15" hidden="false" customHeight="false" outlineLevel="0" collapsed="false">
      <c r="A6137" s="6" t="s">
        <v>153</v>
      </c>
      <c r="B6137" s="45" t="n">
        <v>43442</v>
      </c>
      <c r="C6137" s="6" t="s">
        <v>189</v>
      </c>
      <c r="D6137" s="6" t="s">
        <v>180</v>
      </c>
      <c r="E6137" s="6" t="s">
        <v>187</v>
      </c>
      <c r="F6137" s="34" t="n">
        <v>0.513914406299591</v>
      </c>
      <c r="G6137" s="34" t="n">
        <v>0.427153899216442</v>
      </c>
      <c r="H6137" s="34" t="n">
        <v>0.0867605070831488</v>
      </c>
      <c r="I6137" s="34" t="n">
        <v>0.203112993331676</v>
      </c>
      <c r="J6137" s="35" t="n">
        <v>2.33</v>
      </c>
      <c r="K6137" s="6" t="n">
        <v>1</v>
      </c>
      <c r="L6137" s="35" t="n">
        <v>1.33</v>
      </c>
      <c r="M6137" s="6" t="str">
        <f aca="false">IF(I6137&lt;=0,"Below 0%",IF(I6137&lt;=0.05,"0-5%",IF(I6137&lt;=0.1,"5-10%",IF(I6137&lt;=0.2,"10-20%",IF(I6137&lt;=0.4,"20-40%","Above 40%")))))</f>
        <v>20-40%</v>
      </c>
      <c r="N6137" s="6" t="str">
        <f aca="false">IF(AND(H6137&gt;=Summary!$B$25,I6137&gt;=Summary!$B$26,I6137&lt;=Summary!$B$27,J6137&gt;=Summary!$B$28,J6137&lt;=Summary!$B$29,F6137*J6137&gt;1),"Yes","No")</f>
        <v>Yes</v>
      </c>
    </row>
    <row r="6138" customFormat="false" ht="15" hidden="false" customHeight="false" outlineLevel="0" collapsed="false">
      <c r="A6138" s="6" t="s">
        <v>153</v>
      </c>
      <c r="B6138" s="45" t="n">
        <v>43442</v>
      </c>
      <c r="C6138" s="6" t="s">
        <v>189</v>
      </c>
      <c r="D6138" s="6" t="s">
        <v>180</v>
      </c>
      <c r="E6138" s="6" t="s">
        <v>174</v>
      </c>
      <c r="F6138" s="34" t="n">
        <v>0.244960248470306</v>
      </c>
      <c r="G6138" s="34" t="n">
        <v>0.288483647876612</v>
      </c>
      <c r="H6138" s="34" t="n">
        <v>-0.0435233994063054</v>
      </c>
      <c r="I6138" s="34" t="n">
        <v>-0.150869554398178</v>
      </c>
      <c r="J6138" s="35" t="n">
        <v>3.45</v>
      </c>
      <c r="K6138" s="6" t="n">
        <v>0</v>
      </c>
      <c r="L6138" s="35" t="n">
        <v>-1</v>
      </c>
      <c r="M6138" s="6" t="str">
        <f aca="false">IF(I6138&lt;=0,"Below 0%",IF(I6138&lt;=0.05,"0-5%",IF(I6138&lt;=0.1,"5-10%",IF(I6138&lt;=0.2,"10-20%",IF(I6138&lt;=0.4,"20-40%","Above 40%")))))</f>
        <v>Below 0%</v>
      </c>
      <c r="N6138" s="6" t="str">
        <f aca="false">IF(AND(H6138&gt;=Summary!$B$25,I6138&gt;=Summary!$B$26,I6138&lt;=Summary!$B$27,J6138&gt;=Summary!$B$28,J6138&lt;=Summary!$B$29,F6138*J6138&gt;1),"Yes","No")</f>
        <v>No</v>
      </c>
    </row>
    <row r="6139" customFormat="false" ht="15" hidden="false" customHeight="false" outlineLevel="0" collapsed="false">
      <c r="A6139" s="6" t="s">
        <v>153</v>
      </c>
      <c r="B6139" s="45" t="n">
        <v>43442</v>
      </c>
      <c r="C6139" s="6" t="s">
        <v>189</v>
      </c>
      <c r="D6139" s="6" t="s">
        <v>180</v>
      </c>
      <c r="E6139" s="6" t="s">
        <v>177</v>
      </c>
      <c r="F6139" s="34" t="n">
        <v>0.241125360131264</v>
      </c>
      <c r="G6139" s="34" t="n">
        <v>0.284362452906946</v>
      </c>
      <c r="H6139" s="34" t="n">
        <v>-0.0432370927756821</v>
      </c>
      <c r="I6139" s="34" t="n">
        <v>-0.15204923270876</v>
      </c>
      <c r="J6139" s="35" t="n">
        <v>3.5</v>
      </c>
      <c r="K6139" s="6" t="n">
        <v>0</v>
      </c>
      <c r="L6139" s="35" t="n">
        <v>-1</v>
      </c>
      <c r="M6139" s="6" t="str">
        <f aca="false">IF(I6139&lt;=0,"Below 0%",IF(I6139&lt;=0.05,"0-5%",IF(I6139&lt;=0.1,"5-10%",IF(I6139&lt;=0.2,"10-20%",IF(I6139&lt;=0.4,"20-40%","Above 40%")))))</f>
        <v>Below 0%</v>
      </c>
      <c r="N6139" s="6" t="str">
        <f aca="false">IF(AND(H6139&gt;=Summary!$B$25,I6139&gt;=Summary!$B$26,I6139&lt;=Summary!$B$27,J6139&gt;=Summary!$B$28,J6139&lt;=Summary!$B$29,F6139*J6139&gt;1),"Yes","No")</f>
        <v>No</v>
      </c>
    </row>
    <row r="6140" customFormat="false" ht="15" hidden="false" customHeight="false" outlineLevel="0" collapsed="false">
      <c r="A6140" s="6" t="s">
        <v>153</v>
      </c>
      <c r="B6140" s="45" t="n">
        <v>43443</v>
      </c>
      <c r="C6140" s="6" t="s">
        <v>188</v>
      </c>
      <c r="D6140" s="6" t="s">
        <v>203</v>
      </c>
      <c r="E6140" s="6" t="s">
        <v>187</v>
      </c>
      <c r="F6140" s="34" t="n">
        <v>0.518600761890411</v>
      </c>
      <c r="G6140" s="34" t="n">
        <v>0.332446710531163</v>
      </c>
      <c r="H6140" s="34" t="n">
        <v>0.186154051359248</v>
      </c>
      <c r="I6140" s="34" t="n">
        <v>0.559951551518806</v>
      </c>
      <c r="J6140" s="35" t="n">
        <v>3.01</v>
      </c>
      <c r="K6140" s="6" t="n">
        <v>0</v>
      </c>
      <c r="L6140" s="35" t="n">
        <v>-1</v>
      </c>
      <c r="M6140" s="6" t="str">
        <f aca="false">IF(I6140&lt;=0,"Below 0%",IF(I6140&lt;=0.05,"0-5%",IF(I6140&lt;=0.1,"5-10%",IF(I6140&lt;=0.2,"10-20%",IF(I6140&lt;=0.4,"20-40%","Above 40%")))))</f>
        <v>Above 40%</v>
      </c>
      <c r="N6140" s="6" t="str">
        <f aca="false">IF(AND(H6140&gt;=Summary!$B$25,I6140&gt;=Summary!$B$26,I6140&lt;=Summary!$B$27,J6140&gt;=Summary!$B$28,J6140&lt;=Summary!$B$29,F6140*J6140&gt;1),"Yes","No")</f>
        <v>No</v>
      </c>
    </row>
    <row r="6141" customFormat="false" ht="15" hidden="false" customHeight="false" outlineLevel="0" collapsed="false">
      <c r="A6141" s="6" t="s">
        <v>153</v>
      </c>
      <c r="B6141" s="45" t="n">
        <v>43443</v>
      </c>
      <c r="C6141" s="6" t="s">
        <v>188</v>
      </c>
      <c r="D6141" s="6" t="s">
        <v>203</v>
      </c>
      <c r="E6141" s="6" t="s">
        <v>174</v>
      </c>
      <c r="F6141" s="34" t="n">
        <v>0.185637712478638</v>
      </c>
      <c r="G6141" s="34" t="n">
        <v>0.312707687093375</v>
      </c>
      <c r="H6141" s="34" t="n">
        <v>-0.127069974614738</v>
      </c>
      <c r="I6141" s="34" t="n">
        <v>-0.406353856522863</v>
      </c>
      <c r="J6141" s="35" t="n">
        <v>3.2</v>
      </c>
      <c r="K6141" s="6" t="n">
        <v>0</v>
      </c>
      <c r="L6141" s="35" t="n">
        <v>-1</v>
      </c>
      <c r="M6141" s="6" t="str">
        <f aca="false">IF(I6141&lt;=0,"Below 0%",IF(I6141&lt;=0.05,"0-5%",IF(I6141&lt;=0.1,"5-10%",IF(I6141&lt;=0.2,"10-20%",IF(I6141&lt;=0.4,"20-40%","Above 40%")))))</f>
        <v>Below 0%</v>
      </c>
      <c r="N6141" s="6" t="str">
        <f aca="false">IF(AND(H6141&gt;=Summary!$B$25,I6141&gt;=Summary!$B$26,I6141&lt;=Summary!$B$27,J6141&gt;=Summary!$B$28,J6141&lt;=Summary!$B$29,F6141*J6141&gt;1),"Yes","No")</f>
        <v>No</v>
      </c>
    </row>
    <row r="6142" customFormat="false" ht="15" hidden="false" customHeight="false" outlineLevel="0" collapsed="false">
      <c r="A6142" s="6" t="s">
        <v>153</v>
      </c>
      <c r="B6142" s="45" t="n">
        <v>43443</v>
      </c>
      <c r="C6142" s="6" t="s">
        <v>188</v>
      </c>
      <c r="D6142" s="6" t="s">
        <v>203</v>
      </c>
      <c r="E6142" s="6" t="s">
        <v>177</v>
      </c>
      <c r="F6142" s="34" t="n">
        <v>0.295761555433273</v>
      </c>
      <c r="G6142" s="34" t="n">
        <v>0.354845602375461</v>
      </c>
      <c r="H6142" s="34" t="n">
        <v>-0.0590840469421881</v>
      </c>
      <c r="I6142" s="34" t="n">
        <v>-0.166506352471776</v>
      </c>
      <c r="J6142" s="35" t="n">
        <v>2.82</v>
      </c>
      <c r="K6142" s="6" t="n">
        <v>1</v>
      </c>
      <c r="L6142" s="35" t="n">
        <v>1.82</v>
      </c>
      <c r="M6142" s="6" t="str">
        <f aca="false">IF(I6142&lt;=0,"Below 0%",IF(I6142&lt;=0.05,"0-5%",IF(I6142&lt;=0.1,"5-10%",IF(I6142&lt;=0.2,"10-20%",IF(I6142&lt;=0.4,"20-40%","Above 40%")))))</f>
        <v>Below 0%</v>
      </c>
      <c r="N6142" s="6" t="str">
        <f aca="false">IF(AND(H6142&gt;=Summary!$B$25,I6142&gt;=Summary!$B$26,I6142&lt;=Summary!$B$27,J6142&gt;=Summary!$B$28,J6142&lt;=Summary!$B$29,F6142*J6142&gt;1),"Yes","No")</f>
        <v>No</v>
      </c>
    </row>
    <row r="6143" customFormat="false" ht="15" hidden="false" customHeight="false" outlineLevel="0" collapsed="false">
      <c r="A6143" s="6" t="s">
        <v>153</v>
      </c>
      <c r="B6143" s="45" t="n">
        <v>43444</v>
      </c>
      <c r="C6143" s="6" t="s">
        <v>173</v>
      </c>
      <c r="D6143" s="6" t="s">
        <v>198</v>
      </c>
      <c r="E6143" s="6" t="s">
        <v>187</v>
      </c>
      <c r="F6143" s="34" t="n">
        <v>0.439206540584564</v>
      </c>
      <c r="G6143" s="34" t="n">
        <v>0.550380790593804</v>
      </c>
      <c r="H6143" s="34" t="n">
        <v>-0.11117425000924</v>
      </c>
      <c r="I6143" s="34" t="n">
        <v>-0.201995149375207</v>
      </c>
      <c r="J6143" s="35" t="n">
        <v>1.82</v>
      </c>
      <c r="K6143" s="6" t="n">
        <v>0</v>
      </c>
      <c r="L6143" s="35" t="n">
        <v>-1</v>
      </c>
      <c r="M6143" s="6" t="str">
        <f aca="false">IF(I6143&lt;=0,"Below 0%",IF(I6143&lt;=0.05,"0-5%",IF(I6143&lt;=0.1,"5-10%",IF(I6143&lt;=0.2,"10-20%",IF(I6143&lt;=0.4,"20-40%","Above 40%")))))</f>
        <v>Below 0%</v>
      </c>
      <c r="N6143" s="6" t="str">
        <f aca="false">IF(AND(H6143&gt;=Summary!$B$25,I6143&gt;=Summary!$B$26,I6143&lt;=Summary!$B$27,J6143&gt;=Summary!$B$28,J6143&lt;=Summary!$B$29,F6143*J6143&gt;1),"Yes","No")</f>
        <v>No</v>
      </c>
    </row>
    <row r="6144" customFormat="false" ht="15" hidden="false" customHeight="false" outlineLevel="0" collapsed="false">
      <c r="A6144" s="6" t="s">
        <v>153</v>
      </c>
      <c r="B6144" s="45" t="n">
        <v>43444</v>
      </c>
      <c r="C6144" s="6" t="s">
        <v>173</v>
      </c>
      <c r="D6144" s="6" t="s">
        <v>198</v>
      </c>
      <c r="E6144" s="6" t="s">
        <v>174</v>
      </c>
      <c r="F6144" s="34" t="n">
        <v>0.274943619966507</v>
      </c>
      <c r="G6144" s="34" t="n">
        <v>0.253593174400183</v>
      </c>
      <c r="H6144" s="34" t="n">
        <v>0.0213504455663237</v>
      </c>
      <c r="I6144" s="34" t="n">
        <v>0.0841917201313611</v>
      </c>
      <c r="J6144" s="35" t="n">
        <v>3.95</v>
      </c>
      <c r="K6144" s="6" t="n">
        <v>1</v>
      </c>
      <c r="L6144" s="35" t="n">
        <v>2.95</v>
      </c>
      <c r="M6144" s="6" t="str">
        <f aca="false">IF(I6144&lt;=0,"Below 0%",IF(I6144&lt;=0.05,"0-5%",IF(I6144&lt;=0.1,"5-10%",IF(I6144&lt;=0.2,"10-20%",IF(I6144&lt;=0.4,"20-40%","Above 40%")))))</f>
        <v>5-10%</v>
      </c>
      <c r="N6144" s="6" t="str">
        <f aca="false">IF(AND(H6144&gt;=Summary!$B$25,I6144&gt;=Summary!$B$26,I6144&lt;=Summary!$B$27,J6144&gt;=Summary!$B$28,J6144&lt;=Summary!$B$29,F6144*J6144&gt;1),"Yes","No")</f>
        <v>No</v>
      </c>
    </row>
    <row r="6145" customFormat="false" ht="15" hidden="false" customHeight="false" outlineLevel="0" collapsed="false">
      <c r="A6145" s="6" t="s">
        <v>153</v>
      </c>
      <c r="B6145" s="45" t="n">
        <v>43444</v>
      </c>
      <c r="C6145" s="6" t="s">
        <v>173</v>
      </c>
      <c r="D6145" s="6" t="s">
        <v>198</v>
      </c>
      <c r="E6145" s="6" t="s">
        <v>177</v>
      </c>
      <c r="F6145" s="34" t="n">
        <v>0.285849779844284</v>
      </c>
      <c r="G6145" s="34" t="n">
        <v>0.196026035006013</v>
      </c>
      <c r="H6145" s="34" t="n">
        <v>0.0898237448382716</v>
      </c>
      <c r="I6145" s="34" t="n">
        <v>0.45822354584439</v>
      </c>
      <c r="J6145" s="35" t="n">
        <v>5.11</v>
      </c>
      <c r="K6145" s="6" t="n">
        <v>0</v>
      </c>
      <c r="L6145" s="35" t="n">
        <v>-1</v>
      </c>
      <c r="M6145" s="6" t="str">
        <f aca="false">IF(I6145&lt;=0,"Below 0%",IF(I6145&lt;=0.05,"0-5%",IF(I6145&lt;=0.1,"5-10%",IF(I6145&lt;=0.2,"10-20%",IF(I6145&lt;=0.4,"20-40%","Above 40%")))))</f>
        <v>Above 40%</v>
      </c>
      <c r="N6145" s="6" t="str">
        <f aca="false">IF(AND(H6145&gt;=Summary!$B$25,I6145&gt;=Summary!$B$26,I6145&lt;=Summary!$B$27,J6145&gt;=Summary!$B$28,J6145&lt;=Summary!$B$29,F6145*J6145&gt;1),"Yes","No")</f>
        <v>No</v>
      </c>
    </row>
    <row r="6146" customFormat="false" ht="15" hidden="false" customHeight="false" outlineLevel="0" collapsed="false">
      <c r="A6146" s="6" t="s">
        <v>153</v>
      </c>
      <c r="B6146" s="45" t="n">
        <v>43449</v>
      </c>
      <c r="C6146" s="6" t="s">
        <v>180</v>
      </c>
      <c r="D6146" s="6" t="s">
        <v>195</v>
      </c>
      <c r="E6146" s="6" t="s">
        <v>187</v>
      </c>
      <c r="F6146" s="34" t="n">
        <v>0.435323596000671</v>
      </c>
      <c r="G6146" s="34" t="n">
        <v>0.364723467862481</v>
      </c>
      <c r="H6146" s="34" t="n">
        <v>0.0706001281381901</v>
      </c>
      <c r="I6146" s="34" t="n">
        <v>0.193571662805119</v>
      </c>
      <c r="J6146" s="35" t="n">
        <v>2.72</v>
      </c>
      <c r="K6146" s="6" t="n">
        <v>1</v>
      </c>
      <c r="L6146" s="35" t="n">
        <v>1.72</v>
      </c>
      <c r="M6146" s="6" t="str">
        <f aca="false">IF(I6146&lt;=0,"Below 0%",IF(I6146&lt;=0.05,"0-5%",IF(I6146&lt;=0.1,"5-10%",IF(I6146&lt;=0.2,"10-20%",IF(I6146&lt;=0.4,"20-40%","Above 40%")))))</f>
        <v>10-20%</v>
      </c>
      <c r="N6146" s="6" t="str">
        <f aca="false">IF(AND(H6146&gt;=Summary!$B$25,I6146&gt;=Summary!$B$26,I6146&lt;=Summary!$B$27,J6146&gt;=Summary!$B$28,J6146&lt;=Summary!$B$29,F6146*J6146&gt;1),"Yes","No")</f>
        <v>Yes</v>
      </c>
    </row>
    <row r="6147" customFormat="false" ht="15" hidden="false" customHeight="false" outlineLevel="0" collapsed="false">
      <c r="A6147" s="6" t="s">
        <v>153</v>
      </c>
      <c r="B6147" s="45" t="n">
        <v>43449</v>
      </c>
      <c r="C6147" s="6" t="s">
        <v>180</v>
      </c>
      <c r="D6147" s="6" t="s">
        <v>195</v>
      </c>
      <c r="E6147" s="6" t="s">
        <v>174</v>
      </c>
      <c r="F6147" s="34" t="n">
        <v>0.357368260622025</v>
      </c>
      <c r="G6147" s="34" t="n">
        <v>0.310014947683109</v>
      </c>
      <c r="H6147" s="34" t="n">
        <v>0.0473533129389154</v>
      </c>
      <c r="I6147" s="34" t="n">
        <v>0.152745257261979</v>
      </c>
      <c r="J6147" s="35" t="n">
        <v>3.2</v>
      </c>
      <c r="K6147" s="6" t="n">
        <v>0</v>
      </c>
      <c r="L6147" s="35" t="n">
        <v>-1</v>
      </c>
      <c r="M6147" s="6" t="str">
        <f aca="false">IF(I6147&lt;=0,"Below 0%",IF(I6147&lt;=0.05,"0-5%",IF(I6147&lt;=0.1,"5-10%",IF(I6147&lt;=0.2,"10-20%",IF(I6147&lt;=0.4,"20-40%","Above 40%")))))</f>
        <v>10-20%</v>
      </c>
      <c r="N6147" s="6" t="str">
        <f aca="false">IF(AND(H6147&gt;=Summary!$B$25,I6147&gt;=Summary!$B$26,I6147&lt;=Summary!$B$27,J6147&gt;=Summary!$B$28,J6147&lt;=Summary!$B$29,F6147*J6147&gt;1),"Yes","No")</f>
        <v>Yes</v>
      </c>
    </row>
    <row r="6148" customFormat="false" ht="15" hidden="false" customHeight="false" outlineLevel="0" collapsed="false">
      <c r="A6148" s="6" t="s">
        <v>153</v>
      </c>
      <c r="B6148" s="45" t="n">
        <v>43449</v>
      </c>
      <c r="C6148" s="6" t="s">
        <v>180</v>
      </c>
      <c r="D6148" s="6" t="s">
        <v>195</v>
      </c>
      <c r="E6148" s="6" t="s">
        <v>177</v>
      </c>
      <c r="F6148" s="34" t="n">
        <v>0.207308202981949</v>
      </c>
      <c r="G6148" s="34" t="n">
        <v>0.32526158445441</v>
      </c>
      <c r="H6148" s="34" t="n">
        <v>-0.117953381472461</v>
      </c>
      <c r="I6148" s="34" t="n">
        <v>-0.362641600207152</v>
      </c>
      <c r="J6148" s="35" t="n">
        <v>3.05</v>
      </c>
      <c r="K6148" s="6" t="n">
        <v>0</v>
      </c>
      <c r="L6148" s="35" t="n">
        <v>-1</v>
      </c>
      <c r="M6148" s="6" t="str">
        <f aca="false">IF(I6148&lt;=0,"Below 0%",IF(I6148&lt;=0.05,"0-5%",IF(I6148&lt;=0.1,"5-10%",IF(I6148&lt;=0.2,"10-20%",IF(I6148&lt;=0.4,"20-40%","Above 40%")))))</f>
        <v>Below 0%</v>
      </c>
      <c r="N6148" s="6" t="str">
        <f aca="false">IF(AND(H6148&gt;=Summary!$B$25,I6148&gt;=Summary!$B$26,I6148&lt;=Summary!$B$27,J6148&gt;=Summary!$B$28,J6148&lt;=Summary!$B$29,F6148*J6148&gt;1),"Yes","No")</f>
        <v>No</v>
      </c>
    </row>
    <row r="6149" customFormat="false" ht="15" hidden="false" customHeight="false" outlineLevel="0" collapsed="false">
      <c r="A6149" s="6" t="s">
        <v>153</v>
      </c>
      <c r="B6149" s="45" t="n">
        <v>43449</v>
      </c>
      <c r="C6149" s="6" t="s">
        <v>184</v>
      </c>
      <c r="D6149" s="6" t="s">
        <v>189</v>
      </c>
      <c r="E6149" s="6" t="s">
        <v>187</v>
      </c>
      <c r="F6149" s="34" t="n">
        <v>0.254878520965576</v>
      </c>
      <c r="G6149" s="34" t="n">
        <v>0.329238885514783</v>
      </c>
      <c r="H6149" s="34" t="n">
        <v>-0.0743603645492066</v>
      </c>
      <c r="I6149" s="34" t="n">
        <v>-0.225855352513845</v>
      </c>
      <c r="J6149" s="35" t="n">
        <v>3.03</v>
      </c>
      <c r="K6149" s="6" t="n">
        <v>0</v>
      </c>
      <c r="L6149" s="35" t="n">
        <v>-1</v>
      </c>
      <c r="M6149" s="6" t="str">
        <f aca="false">IF(I6149&lt;=0,"Below 0%",IF(I6149&lt;=0.05,"0-5%",IF(I6149&lt;=0.1,"5-10%",IF(I6149&lt;=0.2,"10-20%",IF(I6149&lt;=0.4,"20-40%","Above 40%")))))</f>
        <v>Below 0%</v>
      </c>
      <c r="N6149" s="6" t="str">
        <f aca="false">IF(AND(H6149&gt;=Summary!$B$25,I6149&gt;=Summary!$B$26,I6149&lt;=Summary!$B$27,J6149&gt;=Summary!$B$28,J6149&lt;=Summary!$B$29,F6149*J6149&gt;1),"Yes","No")</f>
        <v>No</v>
      </c>
    </row>
    <row r="6150" customFormat="false" ht="15" hidden="false" customHeight="false" outlineLevel="0" collapsed="false">
      <c r="A6150" s="6" t="s">
        <v>153</v>
      </c>
      <c r="B6150" s="45" t="n">
        <v>43449</v>
      </c>
      <c r="C6150" s="6" t="s">
        <v>184</v>
      </c>
      <c r="D6150" s="6" t="s">
        <v>189</v>
      </c>
      <c r="E6150" s="6" t="s">
        <v>174</v>
      </c>
      <c r="F6150" s="34" t="n">
        <v>0.344712674617767</v>
      </c>
      <c r="G6150" s="34" t="n">
        <v>0.273313376194464</v>
      </c>
      <c r="H6150" s="34" t="n">
        <v>0.0713992984233038</v>
      </c>
      <c r="I6150" s="34" t="n">
        <v>0.261236019317631</v>
      </c>
      <c r="J6150" s="35" t="n">
        <v>3.65</v>
      </c>
      <c r="K6150" s="6" t="n">
        <v>0</v>
      </c>
      <c r="L6150" s="35" t="n">
        <v>-1</v>
      </c>
      <c r="M6150" s="6" t="str">
        <f aca="false">IF(I6150&lt;=0,"Below 0%",IF(I6150&lt;=0.05,"0-5%",IF(I6150&lt;=0.1,"5-10%",IF(I6150&lt;=0.2,"10-20%",IF(I6150&lt;=0.4,"20-40%","Above 40%")))))</f>
        <v>20-40%</v>
      </c>
      <c r="N6150" s="6" t="str">
        <f aca="false">IF(AND(H6150&gt;=Summary!$B$25,I6150&gt;=Summary!$B$26,I6150&lt;=Summary!$B$27,J6150&gt;=Summary!$B$28,J6150&lt;=Summary!$B$29,F6150*J6150&gt;1),"Yes","No")</f>
        <v>Yes</v>
      </c>
    </row>
    <row r="6151" customFormat="false" ht="15" hidden="false" customHeight="false" outlineLevel="0" collapsed="false">
      <c r="A6151" s="6" t="s">
        <v>153</v>
      </c>
      <c r="B6151" s="45" t="n">
        <v>43449</v>
      </c>
      <c r="C6151" s="6" t="s">
        <v>184</v>
      </c>
      <c r="D6151" s="6" t="s">
        <v>189</v>
      </c>
      <c r="E6151" s="6" t="s">
        <v>177</v>
      </c>
      <c r="F6151" s="34" t="n">
        <v>0.400408774614334</v>
      </c>
      <c r="G6151" s="34" t="n">
        <v>0.397447738290754</v>
      </c>
      <c r="H6151" s="34" t="n">
        <v>0.00296103632358041</v>
      </c>
      <c r="I6151" s="34" t="n">
        <v>0.00745012749679863</v>
      </c>
      <c r="J6151" s="35" t="n">
        <v>2.51</v>
      </c>
      <c r="K6151" s="6" t="n">
        <v>1</v>
      </c>
      <c r="L6151" s="35" t="n">
        <v>1.51</v>
      </c>
      <c r="M6151" s="6" t="str">
        <f aca="false">IF(I6151&lt;=0,"Below 0%",IF(I6151&lt;=0.05,"0-5%",IF(I6151&lt;=0.1,"5-10%",IF(I6151&lt;=0.2,"10-20%",IF(I6151&lt;=0.4,"20-40%","Above 40%")))))</f>
        <v>0-5%</v>
      </c>
      <c r="N6151" s="6" t="str">
        <f aca="false">IF(AND(H6151&gt;=Summary!$B$25,I6151&gt;=Summary!$B$26,I6151&lt;=Summary!$B$27,J6151&gt;=Summary!$B$28,J6151&lt;=Summary!$B$29,F6151*J6151&gt;1),"Yes","No")</f>
        <v>No</v>
      </c>
    </row>
    <row r="6152" customFormat="false" ht="15" hidden="false" customHeight="false" outlineLevel="0" collapsed="false">
      <c r="A6152" s="6" t="s">
        <v>153</v>
      </c>
      <c r="B6152" s="45" t="n">
        <v>43449</v>
      </c>
      <c r="C6152" s="6" t="s">
        <v>202</v>
      </c>
      <c r="D6152" s="6" t="s">
        <v>188</v>
      </c>
      <c r="E6152" s="6" t="s">
        <v>187</v>
      </c>
      <c r="F6152" s="34" t="n">
        <v>0.477013796567917</v>
      </c>
      <c r="G6152" s="34" t="n">
        <v>0.369515011547344</v>
      </c>
      <c r="H6152" s="34" t="n">
        <v>0.107498785020573</v>
      </c>
      <c r="I6152" s="34" t="n">
        <v>0.290918586961925</v>
      </c>
      <c r="J6152" s="35" t="n">
        <v>2.73</v>
      </c>
      <c r="K6152" s="6" t="n">
        <v>0</v>
      </c>
      <c r="L6152" s="35" t="n">
        <v>-1</v>
      </c>
      <c r="M6152" s="6" t="str">
        <f aca="false">IF(I6152&lt;=0,"Below 0%",IF(I6152&lt;=0.05,"0-5%",IF(I6152&lt;=0.1,"5-10%",IF(I6152&lt;=0.2,"10-20%",IF(I6152&lt;=0.4,"20-40%","Above 40%")))))</f>
        <v>20-40%</v>
      </c>
      <c r="N6152" s="6" t="str">
        <f aca="false">IF(AND(H6152&gt;=Summary!$B$25,I6152&gt;=Summary!$B$26,I6152&lt;=Summary!$B$27,J6152&gt;=Summary!$B$28,J6152&lt;=Summary!$B$29,F6152*J6152&gt;1),"Yes","No")</f>
        <v>Yes</v>
      </c>
    </row>
    <row r="6153" customFormat="false" ht="15" hidden="false" customHeight="false" outlineLevel="0" collapsed="false">
      <c r="A6153" s="6" t="s">
        <v>153</v>
      </c>
      <c r="B6153" s="45" t="n">
        <v>43449</v>
      </c>
      <c r="C6153" s="6" t="s">
        <v>202</v>
      </c>
      <c r="D6153" s="6" t="s">
        <v>188</v>
      </c>
      <c r="E6153" s="6" t="s">
        <v>174</v>
      </c>
      <c r="F6153" s="34" t="n">
        <v>0.318291336297989</v>
      </c>
      <c r="G6153" s="34" t="n">
        <v>0.315242494226328</v>
      </c>
      <c r="H6153" s="34" t="n">
        <v>0.00304884207166095</v>
      </c>
      <c r="I6153" s="34" t="n">
        <v>0.00967141843977437</v>
      </c>
      <c r="J6153" s="35" t="n">
        <v>3.2</v>
      </c>
      <c r="K6153" s="6" t="n">
        <v>0</v>
      </c>
      <c r="L6153" s="35" t="n">
        <v>-1</v>
      </c>
      <c r="M6153" s="6" t="str">
        <f aca="false">IF(I6153&lt;=0,"Below 0%",IF(I6153&lt;=0.05,"0-5%",IF(I6153&lt;=0.1,"5-10%",IF(I6153&lt;=0.2,"10-20%",IF(I6153&lt;=0.4,"20-40%","Above 40%")))))</f>
        <v>0-5%</v>
      </c>
      <c r="N6153" s="6" t="str">
        <f aca="false">IF(AND(H6153&gt;=Summary!$B$25,I6153&gt;=Summary!$B$26,I6153&lt;=Summary!$B$27,J6153&gt;=Summary!$B$28,J6153&lt;=Summary!$B$29,F6153*J6153&gt;1),"Yes","No")</f>
        <v>No</v>
      </c>
    </row>
    <row r="6154" customFormat="false" ht="15" hidden="false" customHeight="false" outlineLevel="0" collapsed="false">
      <c r="A6154" s="6" t="s">
        <v>153</v>
      </c>
      <c r="B6154" s="45" t="n">
        <v>43449</v>
      </c>
      <c r="C6154" s="6" t="s">
        <v>202</v>
      </c>
      <c r="D6154" s="6" t="s">
        <v>188</v>
      </c>
      <c r="E6154" s="6" t="s">
        <v>177</v>
      </c>
      <c r="F6154" s="34" t="n">
        <v>0.204694896936417</v>
      </c>
      <c r="G6154" s="34" t="n">
        <v>0.315242494226328</v>
      </c>
      <c r="H6154" s="34" t="n">
        <v>-0.110547597289911</v>
      </c>
      <c r="I6154" s="34" t="n">
        <v>-0.350674795798766</v>
      </c>
      <c r="J6154" s="35" t="n">
        <v>3.2</v>
      </c>
      <c r="K6154" s="6" t="n">
        <v>1</v>
      </c>
      <c r="L6154" s="35" t="n">
        <v>2.2</v>
      </c>
      <c r="M6154" s="6" t="str">
        <f aca="false">IF(I6154&lt;=0,"Below 0%",IF(I6154&lt;=0.05,"0-5%",IF(I6154&lt;=0.1,"5-10%",IF(I6154&lt;=0.2,"10-20%",IF(I6154&lt;=0.4,"20-40%","Above 40%")))))</f>
        <v>Below 0%</v>
      </c>
      <c r="N6154" s="6" t="str">
        <f aca="false">IF(AND(H6154&gt;=Summary!$B$25,I6154&gt;=Summary!$B$26,I6154&lt;=Summary!$B$27,J6154&gt;=Summary!$B$28,J6154&lt;=Summary!$B$29,F6154*J6154&gt;1),"Yes","No")</f>
        <v>No</v>
      </c>
    </row>
    <row r="6155" customFormat="false" ht="15" hidden="false" customHeight="false" outlineLevel="0" collapsed="false">
      <c r="A6155" s="6" t="s">
        <v>153</v>
      </c>
      <c r="B6155" s="45" t="n">
        <v>43449</v>
      </c>
      <c r="C6155" s="6" t="s">
        <v>194</v>
      </c>
      <c r="D6155" s="6" t="s">
        <v>173</v>
      </c>
      <c r="E6155" s="6" t="s">
        <v>187</v>
      </c>
      <c r="F6155" s="34" t="n">
        <v>0.779759824275971</v>
      </c>
      <c r="G6155" s="34" t="n">
        <v>0.798722044728435</v>
      </c>
      <c r="H6155" s="34" t="n">
        <v>-0.0189622204524641</v>
      </c>
      <c r="I6155" s="34" t="n">
        <v>-0.0237407000064851</v>
      </c>
      <c r="J6155" s="35" t="n">
        <v>1.26</v>
      </c>
      <c r="K6155" s="6" t="n">
        <v>1</v>
      </c>
      <c r="L6155" s="35" t="n">
        <v>0.26</v>
      </c>
      <c r="M6155" s="6" t="str">
        <f aca="false">IF(I6155&lt;=0,"Below 0%",IF(I6155&lt;=0.05,"0-5%",IF(I6155&lt;=0.1,"5-10%",IF(I6155&lt;=0.2,"10-20%",IF(I6155&lt;=0.4,"20-40%","Above 40%")))))</f>
        <v>Below 0%</v>
      </c>
      <c r="N6155" s="6" t="str">
        <f aca="false">IF(AND(H6155&gt;=Summary!$B$25,I6155&gt;=Summary!$B$26,I6155&lt;=Summary!$B$27,J6155&gt;=Summary!$B$28,J6155&lt;=Summary!$B$29,F6155*J6155&gt;1),"Yes","No")</f>
        <v>No</v>
      </c>
    </row>
    <row r="6156" customFormat="false" ht="15" hidden="false" customHeight="false" outlineLevel="0" collapsed="false">
      <c r="A6156" s="6" t="s">
        <v>153</v>
      </c>
      <c r="B6156" s="45" t="n">
        <v>43449</v>
      </c>
      <c r="C6156" s="6" t="s">
        <v>194</v>
      </c>
      <c r="D6156" s="6" t="s">
        <v>173</v>
      </c>
      <c r="E6156" s="6" t="s">
        <v>174</v>
      </c>
      <c r="F6156" s="34" t="n">
        <v>0.152473643422127</v>
      </c>
      <c r="G6156" s="34" t="n">
        <v>0.134185303514377</v>
      </c>
      <c r="H6156" s="34" t="n">
        <v>0.0182883399077498</v>
      </c>
      <c r="I6156" s="34" t="n">
        <v>0.136291675979183</v>
      </c>
      <c r="J6156" s="35" t="n">
        <v>7.5</v>
      </c>
      <c r="K6156" s="6" t="n">
        <v>0</v>
      </c>
      <c r="L6156" s="35" t="n">
        <v>-1</v>
      </c>
      <c r="M6156" s="6" t="str">
        <f aca="false">IF(I6156&lt;=0,"Below 0%",IF(I6156&lt;=0.05,"0-5%",IF(I6156&lt;=0.1,"5-10%",IF(I6156&lt;=0.2,"10-20%",IF(I6156&lt;=0.4,"20-40%","Above 40%")))))</f>
        <v>10-20%</v>
      </c>
      <c r="N6156" s="6" t="str">
        <f aca="false">IF(AND(H6156&gt;=Summary!$B$25,I6156&gt;=Summary!$B$26,I6156&lt;=Summary!$B$27,J6156&gt;=Summary!$B$28,J6156&lt;=Summary!$B$29,F6156*J6156&gt;1),"Yes","No")</f>
        <v>No</v>
      </c>
    </row>
    <row r="6157" customFormat="false" ht="15" hidden="false" customHeight="false" outlineLevel="0" collapsed="false">
      <c r="A6157" s="6" t="s">
        <v>153</v>
      </c>
      <c r="B6157" s="45" t="n">
        <v>43449</v>
      </c>
      <c r="C6157" s="6" t="s">
        <v>194</v>
      </c>
      <c r="D6157" s="6" t="s">
        <v>173</v>
      </c>
      <c r="E6157" s="6" t="s">
        <v>177</v>
      </c>
      <c r="F6157" s="34" t="n">
        <v>0.0677664950489998</v>
      </c>
      <c r="G6157" s="34" t="n">
        <v>0.0670926517571885</v>
      </c>
      <c r="H6157" s="34" t="n">
        <v>0.000673843291811277</v>
      </c>
      <c r="I6157" s="34" t="n">
        <v>0.0100434738255681</v>
      </c>
      <c r="J6157" s="35" t="n">
        <v>15</v>
      </c>
      <c r="K6157" s="6" t="n">
        <v>0</v>
      </c>
      <c r="L6157" s="35" t="n">
        <v>-1</v>
      </c>
      <c r="M6157" s="6" t="str">
        <f aca="false">IF(I6157&lt;=0,"Below 0%",IF(I6157&lt;=0.05,"0-5%",IF(I6157&lt;=0.1,"5-10%",IF(I6157&lt;=0.2,"10-20%",IF(I6157&lt;=0.4,"20-40%","Above 40%")))))</f>
        <v>0-5%</v>
      </c>
      <c r="N6157" s="6" t="str">
        <f aca="false">IF(AND(H6157&gt;=Summary!$B$25,I6157&gt;=Summary!$B$26,I6157&lt;=Summary!$B$27,J6157&gt;=Summary!$B$28,J6157&lt;=Summary!$B$29,F6157*J6157&gt;1),"Yes","No")</f>
        <v>No</v>
      </c>
    </row>
    <row r="6158" customFormat="false" ht="15" hidden="false" customHeight="false" outlineLevel="0" collapsed="false">
      <c r="A6158" s="6" t="s">
        <v>153</v>
      </c>
      <c r="B6158" s="45" t="n">
        <v>43449</v>
      </c>
      <c r="C6158" s="6" t="s">
        <v>181</v>
      </c>
      <c r="D6158" s="6" t="s">
        <v>196</v>
      </c>
      <c r="E6158" s="6" t="s">
        <v>187</v>
      </c>
      <c r="F6158" s="34" t="n">
        <v>0.856186091899872</v>
      </c>
      <c r="G6158" s="34" t="n">
        <v>0.830301266191239</v>
      </c>
      <c r="H6158" s="34" t="n">
        <v>0.0258848257086332</v>
      </c>
      <c r="I6158" s="34" t="n">
        <v>0.0311752212872951</v>
      </c>
      <c r="J6158" s="35" t="n">
        <v>1.2</v>
      </c>
      <c r="K6158" s="6" t="n">
        <v>1</v>
      </c>
      <c r="L6158" s="35" t="n">
        <v>0.2</v>
      </c>
      <c r="M6158" s="6" t="str">
        <f aca="false">IF(I6158&lt;=0,"Below 0%",IF(I6158&lt;=0.05,"0-5%",IF(I6158&lt;=0.1,"5-10%",IF(I6158&lt;=0.2,"10-20%",IF(I6158&lt;=0.4,"20-40%","Above 40%")))))</f>
        <v>0-5%</v>
      </c>
      <c r="N6158" s="6" t="str">
        <f aca="false">IF(AND(H6158&gt;=Summary!$B$25,I6158&gt;=Summary!$B$26,I6158&lt;=Summary!$B$27,J6158&gt;=Summary!$B$28,J6158&lt;=Summary!$B$29,F6158*J6158&gt;1),"Yes","No")</f>
        <v>No</v>
      </c>
    </row>
    <row r="6159" customFormat="false" ht="15" hidden="false" customHeight="false" outlineLevel="0" collapsed="false">
      <c r="A6159" s="6" t="s">
        <v>153</v>
      </c>
      <c r="B6159" s="45" t="n">
        <v>43449</v>
      </c>
      <c r="C6159" s="6" t="s">
        <v>181</v>
      </c>
      <c r="D6159" s="6" t="s">
        <v>196</v>
      </c>
      <c r="E6159" s="6" t="s">
        <v>174</v>
      </c>
      <c r="F6159" s="34" t="n">
        <v>0.119269743561745</v>
      </c>
      <c r="G6159" s="34" t="n">
        <v>0.122252947169262</v>
      </c>
      <c r="H6159" s="34" t="n">
        <v>-0.00298320360751743</v>
      </c>
      <c r="I6159" s="34" t="n">
        <v>-0.0244018952229194</v>
      </c>
      <c r="J6159" s="35" t="n">
        <v>8.15</v>
      </c>
      <c r="K6159" s="6" t="n">
        <v>0</v>
      </c>
      <c r="L6159" s="35" t="n">
        <v>-1</v>
      </c>
      <c r="M6159" s="6" t="str">
        <f aca="false">IF(I6159&lt;=0,"Below 0%",IF(I6159&lt;=0.05,"0-5%",IF(I6159&lt;=0.1,"5-10%",IF(I6159&lt;=0.2,"10-20%",IF(I6159&lt;=0.4,"20-40%","Above 40%")))))</f>
        <v>Below 0%</v>
      </c>
      <c r="N6159" s="6" t="str">
        <f aca="false">IF(AND(H6159&gt;=Summary!$B$25,I6159&gt;=Summary!$B$26,I6159&lt;=Summary!$B$27,J6159&gt;=Summary!$B$28,J6159&lt;=Summary!$B$29,F6159*J6159&gt;1),"Yes","No")</f>
        <v>No</v>
      </c>
    </row>
    <row r="6160" customFormat="false" ht="15" hidden="false" customHeight="false" outlineLevel="0" collapsed="false">
      <c r="A6160" s="6" t="s">
        <v>153</v>
      </c>
      <c r="B6160" s="45" t="n">
        <v>43449</v>
      </c>
      <c r="C6160" s="6" t="s">
        <v>181</v>
      </c>
      <c r="D6160" s="6" t="s">
        <v>196</v>
      </c>
      <c r="E6160" s="6" t="s">
        <v>177</v>
      </c>
      <c r="F6160" s="34" t="n">
        <v>0.0245441682636738</v>
      </c>
      <c r="G6160" s="34" t="n">
        <v>0.0474457866394994</v>
      </c>
      <c r="H6160" s="34" t="n">
        <v>-0.0229016183758256</v>
      </c>
      <c r="I6160" s="34" t="n">
        <v>-0.482690244970238</v>
      </c>
      <c r="J6160" s="35" t="n">
        <v>21</v>
      </c>
      <c r="K6160" s="6" t="n">
        <v>0</v>
      </c>
      <c r="L6160" s="35" t="n">
        <v>-1</v>
      </c>
      <c r="M6160" s="6" t="str">
        <f aca="false">IF(I6160&lt;=0,"Below 0%",IF(I6160&lt;=0.05,"0-5%",IF(I6160&lt;=0.1,"5-10%",IF(I6160&lt;=0.2,"10-20%",IF(I6160&lt;=0.4,"20-40%","Above 40%")))))</f>
        <v>Below 0%</v>
      </c>
      <c r="N6160" s="6" t="str">
        <f aca="false">IF(AND(H6160&gt;=Summary!$B$25,I6160&gt;=Summary!$B$26,I6160&lt;=Summary!$B$27,J6160&gt;=Summary!$B$28,J6160&lt;=Summary!$B$29,F6160*J6160&gt;1),"Yes","No")</f>
        <v>No</v>
      </c>
    </row>
    <row r="6161" customFormat="false" ht="15" hidden="false" customHeight="false" outlineLevel="0" collapsed="false">
      <c r="A6161" s="6" t="s">
        <v>153</v>
      </c>
      <c r="B6161" s="45" t="n">
        <v>43449</v>
      </c>
      <c r="C6161" s="6" t="s">
        <v>198</v>
      </c>
      <c r="D6161" s="6" t="s">
        <v>193</v>
      </c>
      <c r="E6161" s="6" t="s">
        <v>187</v>
      </c>
      <c r="F6161" s="34" t="n">
        <v>0.599520027637482</v>
      </c>
      <c r="G6161" s="34" t="n">
        <v>0.594703524911194</v>
      </c>
      <c r="H6161" s="34" t="n">
        <v>0.00481650272628764</v>
      </c>
      <c r="I6161" s="34" t="n">
        <v>0.0080989981133992</v>
      </c>
      <c r="J6161" s="35" t="n">
        <v>1.7</v>
      </c>
      <c r="K6161" s="6" t="n">
        <v>1</v>
      </c>
      <c r="L6161" s="35" t="n">
        <v>0.7</v>
      </c>
      <c r="M6161" s="6" t="str">
        <f aca="false">IF(I6161&lt;=0,"Below 0%",IF(I6161&lt;=0.05,"0-5%",IF(I6161&lt;=0.1,"5-10%",IF(I6161&lt;=0.2,"10-20%",IF(I6161&lt;=0.4,"20-40%","Above 40%")))))</f>
        <v>0-5%</v>
      </c>
      <c r="N6161" s="6" t="str">
        <f aca="false">IF(AND(H6161&gt;=Summary!$B$25,I6161&gt;=Summary!$B$26,I6161&lt;=Summary!$B$27,J6161&gt;=Summary!$B$28,J6161&lt;=Summary!$B$29,F6161*J6161&gt;1),"Yes","No")</f>
        <v>No</v>
      </c>
    </row>
    <row r="6162" customFormat="false" ht="15" hidden="false" customHeight="false" outlineLevel="0" collapsed="false">
      <c r="A6162" s="6" t="s">
        <v>153</v>
      </c>
      <c r="B6162" s="45" t="n">
        <v>43449</v>
      </c>
      <c r="C6162" s="6" t="s">
        <v>198</v>
      </c>
      <c r="D6162" s="6" t="s">
        <v>193</v>
      </c>
      <c r="E6162" s="6" t="s">
        <v>174</v>
      </c>
      <c r="F6162" s="34" t="n">
        <v>0.243206068873406</v>
      </c>
      <c r="G6162" s="34" t="n">
        <v>0.246584388377812</v>
      </c>
      <c r="H6162" s="34" t="n">
        <v>-0.00337831950440673</v>
      </c>
      <c r="I6162" s="34" t="n">
        <v>-0.0137004598167445</v>
      </c>
      <c r="J6162" s="35" t="n">
        <v>4.1</v>
      </c>
      <c r="K6162" s="6" t="n">
        <v>0</v>
      </c>
      <c r="L6162" s="35" t="n">
        <v>-1</v>
      </c>
      <c r="M6162" s="6" t="str">
        <f aca="false">IF(I6162&lt;=0,"Below 0%",IF(I6162&lt;=0.05,"0-5%",IF(I6162&lt;=0.1,"5-10%",IF(I6162&lt;=0.2,"10-20%",IF(I6162&lt;=0.4,"20-40%","Above 40%")))))</f>
        <v>Below 0%</v>
      </c>
      <c r="N6162" s="6" t="str">
        <f aca="false">IF(AND(H6162&gt;=Summary!$B$25,I6162&gt;=Summary!$B$26,I6162&lt;=Summary!$B$27,J6162&gt;=Summary!$B$28,J6162&lt;=Summary!$B$29,F6162*J6162&gt;1),"Yes","No")</f>
        <v>No</v>
      </c>
    </row>
    <row r="6163" customFormat="false" ht="15" hidden="false" customHeight="false" outlineLevel="0" collapsed="false">
      <c r="A6163" s="6" t="s">
        <v>153</v>
      </c>
      <c r="B6163" s="45" t="n">
        <v>43449</v>
      </c>
      <c r="C6163" s="6" t="s">
        <v>198</v>
      </c>
      <c r="D6163" s="6" t="s">
        <v>193</v>
      </c>
      <c r="E6163" s="6" t="s">
        <v>177</v>
      </c>
      <c r="F6163" s="34" t="n">
        <v>0.157273888587952</v>
      </c>
      <c r="G6163" s="34" t="n">
        <v>0.158712086710994</v>
      </c>
      <c r="H6163" s="34" t="n">
        <v>-0.00143819812304205</v>
      </c>
      <c r="I6163" s="34" t="n">
        <v>-0.00906167988113549</v>
      </c>
      <c r="J6163" s="35" t="n">
        <v>6.37</v>
      </c>
      <c r="K6163" s="6" t="n">
        <v>0</v>
      </c>
      <c r="L6163" s="35" t="n">
        <v>-1</v>
      </c>
      <c r="M6163" s="6" t="str">
        <f aca="false">IF(I6163&lt;=0,"Below 0%",IF(I6163&lt;=0.05,"0-5%",IF(I6163&lt;=0.1,"5-10%",IF(I6163&lt;=0.2,"10-20%",IF(I6163&lt;=0.4,"20-40%","Above 40%")))))</f>
        <v>Below 0%</v>
      </c>
      <c r="N6163" s="6" t="str">
        <f aca="false">IF(AND(H6163&gt;=Summary!$B$25,I6163&gt;=Summary!$B$26,I6163&lt;=Summary!$B$27,J6163&gt;=Summary!$B$28,J6163&lt;=Summary!$B$29,F6163*J6163&gt;1),"Yes","No")</f>
        <v>No</v>
      </c>
    </row>
    <row r="6164" customFormat="false" ht="15" hidden="false" customHeight="false" outlineLevel="0" collapsed="false">
      <c r="A6164" s="6" t="s">
        <v>153</v>
      </c>
      <c r="B6164" s="45" t="n">
        <v>43449</v>
      </c>
      <c r="C6164" s="6" t="s">
        <v>203</v>
      </c>
      <c r="D6164" s="6" t="s">
        <v>199</v>
      </c>
      <c r="E6164" s="6" t="s">
        <v>187</v>
      </c>
      <c r="F6164" s="34" t="n">
        <v>0.491642683744431</v>
      </c>
      <c r="G6164" s="34" t="n">
        <v>0.494356659142212</v>
      </c>
      <c r="H6164" s="34" t="n">
        <v>-0.00271397539778168</v>
      </c>
      <c r="I6164" s="34" t="n">
        <v>-0.0054899137041885</v>
      </c>
      <c r="J6164" s="35" t="n">
        <v>2.03</v>
      </c>
      <c r="K6164" s="6" t="n">
        <v>1</v>
      </c>
      <c r="L6164" s="35" t="n">
        <v>1.03</v>
      </c>
      <c r="M6164" s="6" t="str">
        <f aca="false">IF(I6164&lt;=0,"Below 0%",IF(I6164&lt;=0.05,"0-5%",IF(I6164&lt;=0.1,"5-10%",IF(I6164&lt;=0.2,"10-20%",IF(I6164&lt;=0.4,"20-40%","Above 40%")))))</f>
        <v>Below 0%</v>
      </c>
      <c r="N6164" s="6" t="str">
        <f aca="false">IF(AND(H6164&gt;=Summary!$B$25,I6164&gt;=Summary!$B$26,I6164&lt;=Summary!$B$27,J6164&gt;=Summary!$B$28,J6164&lt;=Summary!$B$29,F6164*J6164&gt;1),"Yes","No")</f>
        <v>No</v>
      </c>
    </row>
    <row r="6165" customFormat="false" ht="15" hidden="false" customHeight="false" outlineLevel="0" collapsed="false">
      <c r="A6165" s="6" t="s">
        <v>153</v>
      </c>
      <c r="B6165" s="45" t="n">
        <v>43449</v>
      </c>
      <c r="C6165" s="6" t="s">
        <v>203</v>
      </c>
      <c r="D6165" s="6" t="s">
        <v>199</v>
      </c>
      <c r="E6165" s="6" t="s">
        <v>174</v>
      </c>
      <c r="F6165" s="34" t="n">
        <v>0.21916526556015</v>
      </c>
      <c r="G6165" s="34" t="n">
        <v>0.274943566591422</v>
      </c>
      <c r="H6165" s="34" t="n">
        <v>-0.055778301031272</v>
      </c>
      <c r="I6165" s="34" t="n">
        <v>-0.20287181737975</v>
      </c>
      <c r="J6165" s="35" t="n">
        <v>3.65</v>
      </c>
      <c r="K6165" s="6" t="n">
        <v>0</v>
      </c>
      <c r="L6165" s="35" t="n">
        <v>-1</v>
      </c>
      <c r="M6165" s="6" t="str">
        <f aca="false">IF(I6165&lt;=0,"Below 0%",IF(I6165&lt;=0.05,"0-5%",IF(I6165&lt;=0.1,"5-10%",IF(I6165&lt;=0.2,"10-20%",IF(I6165&lt;=0.4,"20-40%","Above 40%")))))</f>
        <v>Below 0%</v>
      </c>
      <c r="N6165" s="6" t="str">
        <f aca="false">IF(AND(H6165&gt;=Summary!$B$25,I6165&gt;=Summary!$B$26,I6165&lt;=Summary!$B$27,J6165&gt;=Summary!$B$28,J6165&lt;=Summary!$B$29,F6165*J6165&gt;1),"Yes","No")</f>
        <v>No</v>
      </c>
    </row>
    <row r="6166" customFormat="false" ht="15" hidden="false" customHeight="false" outlineLevel="0" collapsed="false">
      <c r="A6166" s="6" t="s">
        <v>153</v>
      </c>
      <c r="B6166" s="45" t="n">
        <v>43449</v>
      </c>
      <c r="C6166" s="6" t="s">
        <v>203</v>
      </c>
      <c r="D6166" s="6" t="s">
        <v>199</v>
      </c>
      <c r="E6166" s="6" t="s">
        <v>177</v>
      </c>
      <c r="F6166" s="34" t="n">
        <v>0.289192080497742</v>
      </c>
      <c r="G6166" s="34" t="n">
        <v>0.230699774266366</v>
      </c>
      <c r="H6166" s="34" t="n">
        <v>0.058492306231376</v>
      </c>
      <c r="I6166" s="34" t="n">
        <v>0.253542971237765</v>
      </c>
      <c r="J6166" s="35" t="n">
        <v>4.35</v>
      </c>
      <c r="K6166" s="6" t="n">
        <v>0</v>
      </c>
      <c r="L6166" s="35" t="n">
        <v>-1</v>
      </c>
      <c r="M6166" s="6" t="str">
        <f aca="false">IF(I6166&lt;=0,"Below 0%",IF(I6166&lt;=0.05,"0-5%",IF(I6166&lt;=0.1,"5-10%",IF(I6166&lt;=0.2,"10-20%",IF(I6166&lt;=0.4,"20-40%","Above 40%")))))</f>
        <v>20-40%</v>
      </c>
      <c r="N6166" s="6" t="str">
        <f aca="false">IF(AND(H6166&gt;=Summary!$B$25,I6166&gt;=Summary!$B$26,I6166&lt;=Summary!$B$27,J6166&gt;=Summary!$B$28,J6166&lt;=Summary!$B$29,F6166*J6166&gt;1),"Yes","No")</f>
        <v>Yes</v>
      </c>
    </row>
    <row r="6167" customFormat="false" ht="15" hidden="false" customHeight="false" outlineLevel="0" collapsed="false">
      <c r="A6167" s="6" t="s">
        <v>153</v>
      </c>
      <c r="B6167" s="45" t="n">
        <v>43450</v>
      </c>
      <c r="C6167" s="6" t="s">
        <v>201</v>
      </c>
      <c r="D6167" s="6" t="s">
        <v>190</v>
      </c>
      <c r="E6167" s="6" t="s">
        <v>187</v>
      </c>
      <c r="F6167" s="34" t="n">
        <v>0.195024847984314</v>
      </c>
      <c r="G6167" s="34" t="n">
        <v>0.118484376059107</v>
      </c>
      <c r="H6167" s="34" t="n">
        <v>0.0765404719252074</v>
      </c>
      <c r="I6167" s="34" t="n">
        <v>0.64599632855411</v>
      </c>
      <c r="J6167" s="35" t="n">
        <v>8.5</v>
      </c>
      <c r="K6167" s="6" t="n">
        <v>0</v>
      </c>
      <c r="L6167" s="35" t="n">
        <v>-1</v>
      </c>
      <c r="M6167" s="6" t="str">
        <f aca="false">IF(I6167&lt;=0,"Below 0%",IF(I6167&lt;=0.05,"0-5%",IF(I6167&lt;=0.1,"5-10%",IF(I6167&lt;=0.2,"10-20%",IF(I6167&lt;=0.4,"20-40%","Above 40%")))))</f>
        <v>Above 40%</v>
      </c>
      <c r="N6167" s="6" t="str">
        <f aca="false">IF(AND(H6167&gt;=Summary!$B$25,I6167&gt;=Summary!$B$26,I6167&lt;=Summary!$B$27,J6167&gt;=Summary!$B$28,J6167&lt;=Summary!$B$29,F6167*J6167&gt;1),"Yes","No")</f>
        <v>No</v>
      </c>
    </row>
    <row r="6168" customFormat="false" ht="15" hidden="false" customHeight="false" outlineLevel="0" collapsed="false">
      <c r="A6168" s="6" t="s">
        <v>153</v>
      </c>
      <c r="B6168" s="45" t="n">
        <v>43450</v>
      </c>
      <c r="C6168" s="6" t="s">
        <v>201</v>
      </c>
      <c r="D6168" s="6" t="s">
        <v>190</v>
      </c>
      <c r="E6168" s="6" t="s">
        <v>174</v>
      </c>
      <c r="F6168" s="34" t="n">
        <v>0.200053006410599</v>
      </c>
      <c r="G6168" s="34" t="n">
        <v>0.218938520978784</v>
      </c>
      <c r="H6168" s="34" t="n">
        <v>-0.0188855145681852</v>
      </c>
      <c r="I6168" s="34" t="n">
        <v>-0.0862594416174727</v>
      </c>
      <c r="J6168" s="35" t="n">
        <v>4.6</v>
      </c>
      <c r="K6168" s="6" t="n">
        <v>0</v>
      </c>
      <c r="L6168" s="35" t="n">
        <v>-1</v>
      </c>
      <c r="M6168" s="6" t="str">
        <f aca="false">IF(I6168&lt;=0,"Below 0%",IF(I6168&lt;=0.05,"0-5%",IF(I6168&lt;=0.1,"5-10%",IF(I6168&lt;=0.2,"10-20%",IF(I6168&lt;=0.4,"20-40%","Above 40%")))))</f>
        <v>Below 0%</v>
      </c>
      <c r="N6168" s="6" t="str">
        <f aca="false">IF(AND(H6168&gt;=Summary!$B$25,I6168&gt;=Summary!$B$26,I6168&lt;=Summary!$B$27,J6168&gt;=Summary!$B$28,J6168&lt;=Summary!$B$29,F6168*J6168&gt;1),"Yes","No")</f>
        <v>No</v>
      </c>
    </row>
    <row r="6169" customFormat="false" ht="15" hidden="false" customHeight="false" outlineLevel="0" collapsed="false">
      <c r="A6169" s="6" t="s">
        <v>153</v>
      </c>
      <c r="B6169" s="45" t="n">
        <v>43450</v>
      </c>
      <c r="C6169" s="6" t="s">
        <v>201</v>
      </c>
      <c r="D6169" s="6" t="s">
        <v>190</v>
      </c>
      <c r="E6169" s="6" t="s">
        <v>177</v>
      </c>
      <c r="F6169" s="34" t="n">
        <v>0.604922115802765</v>
      </c>
      <c r="G6169" s="34" t="n">
        <v>0.66257710296211</v>
      </c>
      <c r="H6169" s="34" t="n">
        <v>-0.0576549871593446</v>
      </c>
      <c r="I6169" s="34" t="n">
        <v>-0.0870162685996737</v>
      </c>
      <c r="J6169" s="35" t="n">
        <v>1.52</v>
      </c>
      <c r="K6169" s="6" t="n">
        <v>1</v>
      </c>
      <c r="L6169" s="35" t="n">
        <v>0.52</v>
      </c>
      <c r="M6169" s="6" t="str">
        <f aca="false">IF(I6169&lt;=0,"Below 0%",IF(I6169&lt;=0.05,"0-5%",IF(I6169&lt;=0.1,"5-10%",IF(I6169&lt;=0.2,"10-20%",IF(I6169&lt;=0.4,"20-40%","Above 40%")))))</f>
        <v>Below 0%</v>
      </c>
      <c r="N6169" s="6" t="str">
        <f aca="false">IF(AND(H6169&gt;=Summary!$B$25,I6169&gt;=Summary!$B$26,I6169&lt;=Summary!$B$27,J6169&gt;=Summary!$B$28,J6169&lt;=Summary!$B$29,F6169*J6169&gt;1),"Yes","No")</f>
        <v>No</v>
      </c>
    </row>
    <row r="6170" customFormat="false" ht="15" hidden="false" customHeight="false" outlineLevel="0" collapsed="false">
      <c r="A6170" s="6" t="s">
        <v>153</v>
      </c>
      <c r="B6170" s="45" t="n">
        <v>43450</v>
      </c>
      <c r="C6170" s="6" t="s">
        <v>183</v>
      </c>
      <c r="D6170" s="6" t="s">
        <v>176</v>
      </c>
      <c r="E6170" s="6" t="s">
        <v>187</v>
      </c>
      <c r="F6170" s="34" t="n">
        <v>0.632749259471893</v>
      </c>
      <c r="G6170" s="34" t="n">
        <v>0.624388121396715</v>
      </c>
      <c r="H6170" s="34" t="n">
        <v>0.00836113807517847</v>
      </c>
      <c r="I6170" s="34" t="n">
        <v>0.0133909307186613</v>
      </c>
      <c r="J6170" s="35" t="n">
        <v>1.65</v>
      </c>
      <c r="K6170" s="6" t="n">
        <v>1</v>
      </c>
      <c r="L6170" s="35" t="n">
        <v>0.65</v>
      </c>
      <c r="M6170" s="6" t="str">
        <f aca="false">IF(I6170&lt;=0,"Below 0%",IF(I6170&lt;=0.05,"0-5%",IF(I6170&lt;=0.1,"5-10%",IF(I6170&lt;=0.2,"10-20%",IF(I6170&lt;=0.4,"20-40%","Above 40%")))))</f>
        <v>0-5%</v>
      </c>
      <c r="N6170" s="6" t="str">
        <f aca="false">IF(AND(H6170&gt;=Summary!$B$25,I6170&gt;=Summary!$B$26,I6170&lt;=Summary!$B$27,J6170&gt;=Summary!$B$28,J6170&lt;=Summary!$B$29,F6170*J6170&gt;1),"Yes","No")</f>
        <v>No</v>
      </c>
    </row>
    <row r="6171" customFormat="false" ht="15" hidden="false" customHeight="false" outlineLevel="0" collapsed="false">
      <c r="A6171" s="6" t="s">
        <v>153</v>
      </c>
      <c r="B6171" s="45" t="n">
        <v>43450</v>
      </c>
      <c r="C6171" s="6" t="s">
        <v>183</v>
      </c>
      <c r="D6171" s="6" t="s">
        <v>176</v>
      </c>
      <c r="E6171" s="6" t="s">
        <v>174</v>
      </c>
      <c r="F6171" s="34" t="n">
        <v>0.243200913071632</v>
      </c>
      <c r="G6171" s="34" t="n">
        <v>0.228434678559774</v>
      </c>
      <c r="H6171" s="34" t="n">
        <v>0.0147662345118586</v>
      </c>
      <c r="I6171" s="34" t="n">
        <v>0.0646409494607221</v>
      </c>
      <c r="J6171" s="35" t="n">
        <v>4.51</v>
      </c>
      <c r="K6171" s="6" t="n">
        <v>0</v>
      </c>
      <c r="L6171" s="35" t="n">
        <v>-1</v>
      </c>
      <c r="M6171" s="6" t="str">
        <f aca="false">IF(I6171&lt;=0,"Below 0%",IF(I6171&lt;=0.05,"0-5%",IF(I6171&lt;=0.1,"5-10%",IF(I6171&lt;=0.2,"10-20%",IF(I6171&lt;=0.4,"20-40%","Above 40%")))))</f>
        <v>5-10%</v>
      </c>
      <c r="N6171" s="6" t="str">
        <f aca="false">IF(AND(H6171&gt;=Summary!$B$25,I6171&gt;=Summary!$B$26,I6171&lt;=Summary!$B$27,J6171&gt;=Summary!$B$28,J6171&lt;=Summary!$B$29,F6171*J6171&gt;1),"Yes","No")</f>
        <v>No</v>
      </c>
    </row>
    <row r="6172" customFormat="false" ht="15" hidden="false" customHeight="false" outlineLevel="0" collapsed="false">
      <c r="A6172" s="6" t="s">
        <v>153</v>
      </c>
      <c r="B6172" s="45" t="n">
        <v>43450</v>
      </c>
      <c r="C6172" s="6" t="s">
        <v>183</v>
      </c>
      <c r="D6172" s="6" t="s">
        <v>176</v>
      </c>
      <c r="E6172" s="6" t="s">
        <v>177</v>
      </c>
      <c r="F6172" s="34" t="n">
        <v>0.124049820005894</v>
      </c>
      <c r="G6172" s="34" t="n">
        <v>0.147177200043511</v>
      </c>
      <c r="H6172" s="34" t="n">
        <v>-0.0231273800376177</v>
      </c>
      <c r="I6172" s="34" t="n">
        <v>-0.157139693041995</v>
      </c>
      <c r="J6172" s="35" t="n">
        <v>7</v>
      </c>
      <c r="K6172" s="6" t="n">
        <v>0</v>
      </c>
      <c r="L6172" s="35" t="n">
        <v>-1</v>
      </c>
      <c r="M6172" s="6" t="str">
        <f aca="false">IF(I6172&lt;=0,"Below 0%",IF(I6172&lt;=0.05,"0-5%",IF(I6172&lt;=0.1,"5-10%",IF(I6172&lt;=0.2,"10-20%",IF(I6172&lt;=0.4,"20-40%","Above 40%")))))</f>
        <v>Below 0%</v>
      </c>
      <c r="N6172" s="6" t="str">
        <f aca="false">IF(AND(H6172&gt;=Summary!$B$25,I6172&gt;=Summary!$B$26,I6172&lt;=Summary!$B$27,J6172&gt;=Summary!$B$28,J6172&lt;=Summary!$B$29,F6172*J6172&gt;1),"Yes","No")</f>
        <v>No</v>
      </c>
    </row>
    <row r="6173" customFormat="false" ht="15" hidden="false" customHeight="false" outlineLevel="0" collapsed="false">
      <c r="A6173" s="6" t="s">
        <v>153</v>
      </c>
      <c r="B6173" s="45" t="n">
        <v>43450</v>
      </c>
      <c r="C6173" s="6" t="s">
        <v>179</v>
      </c>
      <c r="D6173" s="6" t="s">
        <v>185</v>
      </c>
      <c r="E6173" s="6" t="s">
        <v>187</v>
      </c>
      <c r="F6173" s="34" t="n">
        <v>0.209900513291359</v>
      </c>
      <c r="G6173" s="34" t="n">
        <v>0.243387066658368</v>
      </c>
      <c r="H6173" s="34" t="n">
        <v>-0.0334865533670092</v>
      </c>
      <c r="I6173" s="34" t="n">
        <v>-0.137585590831796</v>
      </c>
      <c r="J6173" s="35" t="n">
        <v>4.1</v>
      </c>
      <c r="K6173" s="6" t="n">
        <v>1</v>
      </c>
      <c r="L6173" s="35" t="n">
        <v>3.1</v>
      </c>
      <c r="M6173" s="6" t="str">
        <f aca="false">IF(I6173&lt;=0,"Below 0%",IF(I6173&lt;=0.05,"0-5%",IF(I6173&lt;=0.1,"5-10%",IF(I6173&lt;=0.2,"10-20%",IF(I6173&lt;=0.4,"20-40%","Above 40%")))))</f>
        <v>Below 0%</v>
      </c>
      <c r="N6173" s="6" t="str">
        <f aca="false">IF(AND(H6173&gt;=Summary!$B$25,I6173&gt;=Summary!$B$26,I6173&lt;=Summary!$B$27,J6173&gt;=Summary!$B$28,J6173&lt;=Summary!$B$29,F6173*J6173&gt;1),"Yes","No")</f>
        <v>No</v>
      </c>
    </row>
    <row r="6174" customFormat="false" ht="15" hidden="false" customHeight="false" outlineLevel="0" collapsed="false">
      <c r="A6174" s="6" t="s">
        <v>153</v>
      </c>
      <c r="B6174" s="45" t="n">
        <v>43450</v>
      </c>
      <c r="C6174" s="6" t="s">
        <v>179</v>
      </c>
      <c r="D6174" s="6" t="s">
        <v>185</v>
      </c>
      <c r="E6174" s="6" t="s">
        <v>174</v>
      </c>
      <c r="F6174" s="34" t="n">
        <v>0.290759891271591</v>
      </c>
      <c r="G6174" s="34" t="n">
        <v>0.252629613493496</v>
      </c>
      <c r="H6174" s="34" t="n">
        <v>0.0381302777780953</v>
      </c>
      <c r="I6174" s="34" t="n">
        <v>0.150933523789272</v>
      </c>
      <c r="J6174" s="35" t="n">
        <v>3.95</v>
      </c>
      <c r="K6174" s="6" t="n">
        <v>0</v>
      </c>
      <c r="L6174" s="35" t="n">
        <v>-1</v>
      </c>
      <c r="M6174" s="6" t="str">
        <f aca="false">IF(I6174&lt;=0,"Below 0%",IF(I6174&lt;=0.05,"0-5%",IF(I6174&lt;=0.1,"5-10%",IF(I6174&lt;=0.2,"10-20%",IF(I6174&lt;=0.4,"20-40%","Above 40%")))))</f>
        <v>10-20%</v>
      </c>
      <c r="N6174" s="6" t="str">
        <f aca="false">IF(AND(H6174&gt;=Summary!$B$25,I6174&gt;=Summary!$B$26,I6174&lt;=Summary!$B$27,J6174&gt;=Summary!$B$28,J6174&lt;=Summary!$B$29,F6174*J6174&gt;1),"Yes","No")</f>
        <v>Yes</v>
      </c>
    </row>
    <row r="6175" customFormat="false" ht="15" hidden="false" customHeight="false" outlineLevel="0" collapsed="false">
      <c r="A6175" s="6" t="s">
        <v>153</v>
      </c>
      <c r="B6175" s="45" t="n">
        <v>43450</v>
      </c>
      <c r="C6175" s="6" t="s">
        <v>179</v>
      </c>
      <c r="D6175" s="6" t="s">
        <v>185</v>
      </c>
      <c r="E6175" s="6" t="s">
        <v>177</v>
      </c>
      <c r="F6175" s="34" t="n">
        <v>0.499339610338211</v>
      </c>
      <c r="G6175" s="34" t="n">
        <v>0.503983319848136</v>
      </c>
      <c r="H6175" s="34" t="n">
        <v>-0.00464370950992499</v>
      </c>
      <c r="I6175" s="34" t="n">
        <v>-0.00921401428786228</v>
      </c>
      <c r="J6175" s="35" t="n">
        <v>1.98</v>
      </c>
      <c r="K6175" s="6" t="n">
        <v>0</v>
      </c>
      <c r="L6175" s="35" t="n">
        <v>-1</v>
      </c>
      <c r="M6175" s="6" t="str">
        <f aca="false">IF(I6175&lt;=0,"Below 0%",IF(I6175&lt;=0.05,"0-5%",IF(I6175&lt;=0.1,"5-10%",IF(I6175&lt;=0.2,"10-20%",IF(I6175&lt;=0.4,"20-40%","Above 40%")))))</f>
        <v>Below 0%</v>
      </c>
      <c r="N6175" s="6" t="str">
        <f aca="false">IF(AND(H6175&gt;=Summary!$B$25,I6175&gt;=Summary!$B$26,I6175&lt;=Summary!$B$27,J6175&gt;=Summary!$B$28,J6175&lt;=Summary!$B$29,F6175*J6175&gt;1),"Yes","No")</f>
        <v>No</v>
      </c>
    </row>
    <row r="6176" customFormat="false" ht="15" hidden="false" customHeight="false" outlineLevel="0" collapsed="false">
      <c r="A6176" s="6" t="s">
        <v>153</v>
      </c>
      <c r="B6176" s="45" t="n">
        <v>43455</v>
      </c>
      <c r="C6176" s="6" t="s">
        <v>203</v>
      </c>
      <c r="D6176" s="6" t="s">
        <v>183</v>
      </c>
      <c r="E6176" s="6" t="s">
        <v>187</v>
      </c>
      <c r="F6176" s="34" t="n">
        <v>0.154280602931976</v>
      </c>
      <c r="G6176" s="34" t="n">
        <v>0.139287712101436</v>
      </c>
      <c r="H6176" s="34" t="n">
        <v>0.0149928908305405</v>
      </c>
      <c r="I6176" s="34" t="n">
        <v>0.107639723593292</v>
      </c>
      <c r="J6176" s="35" t="n">
        <v>7.2</v>
      </c>
      <c r="K6176" s="6" t="n">
        <v>0</v>
      </c>
      <c r="L6176" s="35" t="n">
        <v>-1</v>
      </c>
      <c r="M6176" s="6" t="str">
        <f aca="false">IF(I6176&lt;=0,"Below 0%",IF(I6176&lt;=0.05,"0-5%",IF(I6176&lt;=0.1,"5-10%",IF(I6176&lt;=0.2,"10-20%",IF(I6176&lt;=0.4,"20-40%","Above 40%")))))</f>
        <v>10-20%</v>
      </c>
      <c r="N6176" s="6" t="str">
        <f aca="false">IF(AND(H6176&gt;=Summary!$B$25,I6176&gt;=Summary!$B$26,I6176&lt;=Summary!$B$27,J6176&gt;=Summary!$B$28,J6176&lt;=Summary!$B$29,F6176*J6176&gt;1),"Yes","No")</f>
        <v>No</v>
      </c>
    </row>
    <row r="6177" customFormat="false" ht="15" hidden="false" customHeight="false" outlineLevel="0" collapsed="false">
      <c r="A6177" s="6" t="s">
        <v>153</v>
      </c>
      <c r="B6177" s="45" t="n">
        <v>43455</v>
      </c>
      <c r="C6177" s="6" t="s">
        <v>203</v>
      </c>
      <c r="D6177" s="6" t="s">
        <v>183</v>
      </c>
      <c r="E6177" s="6" t="s">
        <v>174</v>
      </c>
      <c r="F6177" s="34" t="n">
        <v>0.20458921790123</v>
      </c>
      <c r="G6177" s="34" t="n">
        <v>0.241655789669961</v>
      </c>
      <c r="H6177" s="34" t="n">
        <v>-0.037066571768731</v>
      </c>
      <c r="I6177" s="34" t="n">
        <v>-0.153385821292982</v>
      </c>
      <c r="J6177" s="35" t="n">
        <v>4.15</v>
      </c>
      <c r="K6177" s="6" t="n">
        <v>0</v>
      </c>
      <c r="L6177" s="35" t="n">
        <v>-1</v>
      </c>
      <c r="M6177" s="6" t="str">
        <f aca="false">IF(I6177&lt;=0,"Below 0%",IF(I6177&lt;=0.05,"0-5%",IF(I6177&lt;=0.1,"5-10%",IF(I6177&lt;=0.2,"10-20%",IF(I6177&lt;=0.4,"20-40%","Above 40%")))))</f>
        <v>Below 0%</v>
      </c>
      <c r="N6177" s="6" t="str">
        <f aca="false">IF(AND(H6177&gt;=Summary!$B$25,I6177&gt;=Summary!$B$26,I6177&lt;=Summary!$B$27,J6177&gt;=Summary!$B$28,J6177&lt;=Summary!$B$29,F6177*J6177&gt;1),"Yes","No")</f>
        <v>No</v>
      </c>
    </row>
    <row r="6178" customFormat="false" ht="15" hidden="false" customHeight="false" outlineLevel="0" collapsed="false">
      <c r="A6178" s="6" t="s">
        <v>153</v>
      </c>
      <c r="B6178" s="45" t="n">
        <v>43455</v>
      </c>
      <c r="C6178" s="6" t="s">
        <v>203</v>
      </c>
      <c r="D6178" s="6" t="s">
        <v>183</v>
      </c>
      <c r="E6178" s="6" t="s">
        <v>177</v>
      </c>
      <c r="F6178" s="34" t="n">
        <v>0.641130149364471</v>
      </c>
      <c r="G6178" s="34" t="n">
        <v>0.619056498228603</v>
      </c>
      <c r="H6178" s="34" t="n">
        <v>0.022073651135868</v>
      </c>
      <c r="I6178" s="34" t="n">
        <v>0.0356569250125483</v>
      </c>
      <c r="J6178" s="35" t="n">
        <v>1.62</v>
      </c>
      <c r="K6178" s="6" t="n">
        <v>1</v>
      </c>
      <c r="L6178" s="35" t="n">
        <v>0.62</v>
      </c>
      <c r="M6178" s="6" t="str">
        <f aca="false">IF(I6178&lt;=0,"Below 0%",IF(I6178&lt;=0.05,"0-5%",IF(I6178&lt;=0.1,"5-10%",IF(I6178&lt;=0.2,"10-20%",IF(I6178&lt;=0.4,"20-40%","Above 40%")))))</f>
        <v>0-5%</v>
      </c>
      <c r="N6178" s="6" t="str">
        <f aca="false">IF(AND(H6178&gt;=Summary!$B$25,I6178&gt;=Summary!$B$26,I6178&lt;=Summary!$B$27,J6178&gt;=Summary!$B$28,J6178&lt;=Summary!$B$29,F6178*J6178&gt;1),"Yes","No")</f>
        <v>No</v>
      </c>
    </row>
    <row r="6179" customFormat="false" ht="15" hidden="false" customHeight="false" outlineLevel="0" collapsed="false">
      <c r="A6179" s="6" t="s">
        <v>153</v>
      </c>
      <c r="B6179" s="45" t="n">
        <v>43456</v>
      </c>
      <c r="C6179" s="6" t="s">
        <v>185</v>
      </c>
      <c r="D6179" s="6" t="s">
        <v>196</v>
      </c>
      <c r="E6179" s="6" t="s">
        <v>187</v>
      </c>
      <c r="F6179" s="34" t="n">
        <v>0.795402646064758</v>
      </c>
      <c r="G6179" s="34" t="n">
        <v>0.787842259342173</v>
      </c>
      <c r="H6179" s="34" t="n">
        <v>0.00756038672258508</v>
      </c>
      <c r="I6179" s="34" t="n">
        <v>0.00959632037115887</v>
      </c>
      <c r="J6179" s="35" t="n">
        <v>1.26</v>
      </c>
      <c r="K6179" s="6" t="n">
        <v>1</v>
      </c>
      <c r="L6179" s="35" t="n">
        <v>0.26</v>
      </c>
      <c r="M6179" s="6" t="str">
        <f aca="false">IF(I6179&lt;=0,"Below 0%",IF(I6179&lt;=0.05,"0-5%",IF(I6179&lt;=0.1,"5-10%",IF(I6179&lt;=0.2,"10-20%",IF(I6179&lt;=0.4,"20-40%","Above 40%")))))</f>
        <v>0-5%</v>
      </c>
      <c r="N6179" s="6" t="str">
        <f aca="false">IF(AND(H6179&gt;=Summary!$B$25,I6179&gt;=Summary!$B$26,I6179&lt;=Summary!$B$27,J6179&gt;=Summary!$B$28,J6179&lt;=Summary!$B$29,F6179*J6179&gt;1),"Yes","No")</f>
        <v>No</v>
      </c>
    </row>
    <row r="6180" customFormat="false" ht="15" hidden="false" customHeight="false" outlineLevel="0" collapsed="false">
      <c r="A6180" s="6" t="s">
        <v>153</v>
      </c>
      <c r="B6180" s="45" t="n">
        <v>43456</v>
      </c>
      <c r="C6180" s="6" t="s">
        <v>185</v>
      </c>
      <c r="D6180" s="6" t="s">
        <v>196</v>
      </c>
      <c r="E6180" s="6" t="s">
        <v>174</v>
      </c>
      <c r="F6180" s="34" t="n">
        <v>0.141049087047577</v>
      </c>
      <c r="G6180" s="34" t="n">
        <v>0.147063888410539</v>
      </c>
      <c r="H6180" s="34" t="n">
        <v>-0.00601480136296212</v>
      </c>
      <c r="I6180" s="34" t="n">
        <v>-0.0408992406495562</v>
      </c>
      <c r="J6180" s="35" t="n">
        <v>6.75</v>
      </c>
      <c r="K6180" s="6" t="n">
        <v>0</v>
      </c>
      <c r="L6180" s="35" t="n">
        <v>-1</v>
      </c>
      <c r="M6180" s="6" t="str">
        <f aca="false">IF(I6180&lt;=0,"Below 0%",IF(I6180&lt;=0.05,"0-5%",IF(I6180&lt;=0.1,"5-10%",IF(I6180&lt;=0.2,"10-20%",IF(I6180&lt;=0.4,"20-40%","Above 40%")))))</f>
        <v>Below 0%</v>
      </c>
      <c r="N6180" s="6" t="str">
        <f aca="false">IF(AND(H6180&gt;=Summary!$B$25,I6180&gt;=Summary!$B$26,I6180&lt;=Summary!$B$27,J6180&gt;=Summary!$B$28,J6180&lt;=Summary!$B$29,F6180*J6180&gt;1),"Yes","No")</f>
        <v>No</v>
      </c>
    </row>
    <row r="6181" customFormat="false" ht="15" hidden="false" customHeight="false" outlineLevel="0" collapsed="false">
      <c r="A6181" s="6" t="s">
        <v>153</v>
      </c>
      <c r="B6181" s="45" t="n">
        <v>43456</v>
      </c>
      <c r="C6181" s="6" t="s">
        <v>185</v>
      </c>
      <c r="D6181" s="6" t="s">
        <v>196</v>
      </c>
      <c r="E6181" s="6" t="s">
        <v>177</v>
      </c>
      <c r="F6181" s="34" t="n">
        <v>0.0635482743382454</v>
      </c>
      <c r="G6181" s="34" t="n">
        <v>0.0650938522472878</v>
      </c>
      <c r="H6181" s="34" t="n">
        <v>-0.00154557790904238</v>
      </c>
      <c r="I6181" s="34" t="n">
        <v>-0.0237438384069023</v>
      </c>
      <c r="J6181" s="35" t="n">
        <v>15.25</v>
      </c>
      <c r="K6181" s="6" t="n">
        <v>0</v>
      </c>
      <c r="L6181" s="35" t="n">
        <v>-1</v>
      </c>
      <c r="M6181" s="6" t="str">
        <f aca="false">IF(I6181&lt;=0,"Below 0%",IF(I6181&lt;=0.05,"0-5%",IF(I6181&lt;=0.1,"5-10%",IF(I6181&lt;=0.2,"10-20%",IF(I6181&lt;=0.4,"20-40%","Above 40%")))))</f>
        <v>Below 0%</v>
      </c>
      <c r="N6181" s="6" t="str">
        <f aca="false">IF(AND(H6181&gt;=Summary!$B$25,I6181&gt;=Summary!$B$26,I6181&lt;=Summary!$B$27,J6181&gt;=Summary!$B$28,J6181&lt;=Summary!$B$29,F6181*J6181&gt;1),"Yes","No")</f>
        <v>No</v>
      </c>
    </row>
    <row r="6182" customFormat="false" ht="15" hidden="false" customHeight="false" outlineLevel="0" collapsed="false">
      <c r="A6182" s="6" t="s">
        <v>153</v>
      </c>
      <c r="B6182" s="45" t="n">
        <v>43456</v>
      </c>
      <c r="C6182" s="6" t="s">
        <v>199</v>
      </c>
      <c r="D6182" s="6" t="s">
        <v>201</v>
      </c>
      <c r="E6182" s="6" t="s">
        <v>187</v>
      </c>
      <c r="F6182" s="34" t="n">
        <v>0.459185600280762</v>
      </c>
      <c r="G6182" s="34" t="n">
        <v>0.507560053651994</v>
      </c>
      <c r="H6182" s="34" t="n">
        <v>-0.0483744533712319</v>
      </c>
      <c r="I6182" s="34" t="n">
        <v>-0.0953078419453388</v>
      </c>
      <c r="J6182" s="35" t="n">
        <v>1.97</v>
      </c>
      <c r="K6182" s="6" t="n">
        <v>1</v>
      </c>
      <c r="L6182" s="35" t="n">
        <v>0.97</v>
      </c>
      <c r="M6182" s="6" t="str">
        <f aca="false">IF(I6182&lt;=0,"Below 0%",IF(I6182&lt;=0.05,"0-5%",IF(I6182&lt;=0.1,"5-10%",IF(I6182&lt;=0.2,"10-20%",IF(I6182&lt;=0.4,"20-40%","Above 40%")))))</f>
        <v>Below 0%</v>
      </c>
      <c r="N6182" s="6" t="str">
        <f aca="false">IF(AND(H6182&gt;=Summary!$B$25,I6182&gt;=Summary!$B$26,I6182&lt;=Summary!$B$27,J6182&gt;=Summary!$B$28,J6182&lt;=Summary!$B$29,F6182*J6182&gt;1),"Yes","No")</f>
        <v>No</v>
      </c>
    </row>
    <row r="6183" customFormat="false" ht="15" hidden="false" customHeight="false" outlineLevel="0" collapsed="false">
      <c r="A6183" s="6" t="s">
        <v>153</v>
      </c>
      <c r="B6183" s="45" t="n">
        <v>43456</v>
      </c>
      <c r="C6183" s="6" t="s">
        <v>199</v>
      </c>
      <c r="D6183" s="6" t="s">
        <v>201</v>
      </c>
      <c r="E6183" s="6" t="s">
        <v>174</v>
      </c>
      <c r="F6183" s="34" t="n">
        <v>0.328851103782654</v>
      </c>
      <c r="G6183" s="34" t="n">
        <v>0.270241433971467</v>
      </c>
      <c r="H6183" s="34" t="n">
        <v>0.0586096698111869</v>
      </c>
      <c r="I6183" s="34" t="n">
        <v>0.216878918046946</v>
      </c>
      <c r="J6183" s="35" t="n">
        <v>3.7</v>
      </c>
      <c r="K6183" s="6" t="n">
        <v>0</v>
      </c>
      <c r="L6183" s="35" t="n">
        <v>-1</v>
      </c>
      <c r="M6183" s="6" t="str">
        <f aca="false">IF(I6183&lt;=0,"Below 0%",IF(I6183&lt;=0.05,"0-5%",IF(I6183&lt;=0.1,"5-10%",IF(I6183&lt;=0.2,"10-20%",IF(I6183&lt;=0.4,"20-40%","Above 40%")))))</f>
        <v>20-40%</v>
      </c>
      <c r="N6183" s="6" t="str">
        <f aca="false">IF(AND(H6183&gt;=Summary!$B$25,I6183&gt;=Summary!$B$26,I6183&lt;=Summary!$B$27,J6183&gt;=Summary!$B$28,J6183&lt;=Summary!$B$29,F6183*J6183&gt;1),"Yes","No")</f>
        <v>Yes</v>
      </c>
    </row>
    <row r="6184" customFormat="false" ht="15" hidden="false" customHeight="false" outlineLevel="0" collapsed="false">
      <c r="A6184" s="6" t="s">
        <v>153</v>
      </c>
      <c r="B6184" s="45" t="n">
        <v>43456</v>
      </c>
      <c r="C6184" s="6" t="s">
        <v>199</v>
      </c>
      <c r="D6184" s="6" t="s">
        <v>201</v>
      </c>
      <c r="E6184" s="6" t="s">
        <v>177</v>
      </c>
      <c r="F6184" s="34" t="n">
        <v>0.211963310837746</v>
      </c>
      <c r="G6184" s="34" t="n">
        <v>0.22219851237654</v>
      </c>
      <c r="H6184" s="34" t="n">
        <v>-0.0102352015387938</v>
      </c>
      <c r="I6184" s="34" t="n">
        <v>-0.0460633216186845</v>
      </c>
      <c r="J6184" s="35" t="n">
        <v>4.5</v>
      </c>
      <c r="K6184" s="6" t="n">
        <v>0</v>
      </c>
      <c r="L6184" s="35" t="n">
        <v>-1</v>
      </c>
      <c r="M6184" s="6" t="str">
        <f aca="false">IF(I6184&lt;=0,"Below 0%",IF(I6184&lt;=0.05,"0-5%",IF(I6184&lt;=0.1,"5-10%",IF(I6184&lt;=0.2,"10-20%",IF(I6184&lt;=0.4,"20-40%","Above 40%")))))</f>
        <v>Below 0%</v>
      </c>
      <c r="N6184" s="6" t="str">
        <f aca="false">IF(AND(H6184&gt;=Summary!$B$25,I6184&gt;=Summary!$B$26,I6184&lt;=Summary!$B$27,J6184&gt;=Summary!$B$28,J6184&lt;=Summary!$B$29,F6184*J6184&gt;1),"Yes","No")</f>
        <v>No</v>
      </c>
    </row>
    <row r="6185" customFormat="false" ht="15" hidden="false" customHeight="false" outlineLevel="0" collapsed="false">
      <c r="A6185" s="6" t="s">
        <v>153</v>
      </c>
      <c r="B6185" s="45" t="n">
        <v>43456</v>
      </c>
      <c r="C6185" s="6" t="s">
        <v>193</v>
      </c>
      <c r="D6185" s="6" t="s">
        <v>176</v>
      </c>
      <c r="E6185" s="6" t="s">
        <v>187</v>
      </c>
      <c r="F6185" s="34" t="n">
        <v>0.176917627453804</v>
      </c>
      <c r="G6185" s="34" t="n">
        <v>0.151589723397972</v>
      </c>
      <c r="H6185" s="34" t="n">
        <v>0.0253279040558318</v>
      </c>
      <c r="I6185" s="34" t="n">
        <v>0.167081933313763</v>
      </c>
      <c r="J6185" s="35" t="n">
        <v>6.63</v>
      </c>
      <c r="K6185" s="6" t="n">
        <v>0</v>
      </c>
      <c r="L6185" s="35" t="n">
        <v>-1</v>
      </c>
      <c r="M6185" s="6" t="str">
        <f aca="false">IF(I6185&lt;=0,"Below 0%",IF(I6185&lt;=0.05,"0-5%",IF(I6185&lt;=0.1,"5-10%",IF(I6185&lt;=0.2,"10-20%",IF(I6185&lt;=0.4,"20-40%","Above 40%")))))</f>
        <v>10-20%</v>
      </c>
      <c r="N6185" s="6" t="str">
        <f aca="false">IF(AND(H6185&gt;=Summary!$B$25,I6185&gt;=Summary!$B$26,I6185&lt;=Summary!$B$27,J6185&gt;=Summary!$B$28,J6185&lt;=Summary!$B$29,F6185*J6185&gt;1),"Yes","No")</f>
        <v>No</v>
      </c>
    </row>
    <row r="6186" customFormat="false" ht="15" hidden="false" customHeight="false" outlineLevel="0" collapsed="false">
      <c r="A6186" s="6" t="s">
        <v>153</v>
      </c>
      <c r="B6186" s="45" t="n">
        <v>43456</v>
      </c>
      <c r="C6186" s="6" t="s">
        <v>193</v>
      </c>
      <c r="D6186" s="6" t="s">
        <v>176</v>
      </c>
      <c r="E6186" s="6" t="s">
        <v>174</v>
      </c>
      <c r="F6186" s="34" t="n">
        <v>0.287907302379608</v>
      </c>
      <c r="G6186" s="34" t="n">
        <v>0.239295206221085</v>
      </c>
      <c r="H6186" s="34" t="n">
        <v>0.0486120961585234</v>
      </c>
      <c r="I6186" s="34" t="n">
        <v>0.203146970330909</v>
      </c>
      <c r="J6186" s="35" t="n">
        <v>4.2</v>
      </c>
      <c r="K6186" s="6" t="n">
        <v>0</v>
      </c>
      <c r="L6186" s="35" t="n">
        <v>-1</v>
      </c>
      <c r="M6186" s="6" t="str">
        <f aca="false">IF(I6186&lt;=0,"Below 0%",IF(I6186&lt;=0.05,"0-5%",IF(I6186&lt;=0.1,"5-10%",IF(I6186&lt;=0.2,"10-20%",IF(I6186&lt;=0.4,"20-40%","Above 40%")))))</f>
        <v>20-40%</v>
      </c>
      <c r="N6186" s="6" t="str">
        <f aca="false">IF(AND(H6186&gt;=Summary!$B$25,I6186&gt;=Summary!$B$26,I6186&lt;=Summary!$B$27,J6186&gt;=Summary!$B$28,J6186&lt;=Summary!$B$29,F6186*J6186&gt;1),"Yes","No")</f>
        <v>Yes</v>
      </c>
    </row>
    <row r="6187" customFormat="false" ht="15" hidden="false" customHeight="false" outlineLevel="0" collapsed="false">
      <c r="A6187" s="6" t="s">
        <v>153</v>
      </c>
      <c r="B6187" s="45" t="n">
        <v>43456</v>
      </c>
      <c r="C6187" s="6" t="s">
        <v>193</v>
      </c>
      <c r="D6187" s="6" t="s">
        <v>176</v>
      </c>
      <c r="E6187" s="6" t="s">
        <v>177</v>
      </c>
      <c r="F6187" s="34" t="n">
        <v>0.535175085067749</v>
      </c>
      <c r="G6187" s="34" t="n">
        <v>0.609115070380943</v>
      </c>
      <c r="H6187" s="34" t="n">
        <v>-0.073939985313194</v>
      </c>
      <c r="I6187" s="34" t="n">
        <v>-0.12138919049721</v>
      </c>
      <c r="J6187" s="35" t="n">
        <v>1.65</v>
      </c>
      <c r="K6187" s="6" t="n">
        <v>1</v>
      </c>
      <c r="L6187" s="35" t="n">
        <v>0.65</v>
      </c>
      <c r="M6187" s="6" t="str">
        <f aca="false">IF(I6187&lt;=0,"Below 0%",IF(I6187&lt;=0.05,"0-5%",IF(I6187&lt;=0.1,"5-10%",IF(I6187&lt;=0.2,"10-20%",IF(I6187&lt;=0.4,"20-40%","Above 40%")))))</f>
        <v>Below 0%</v>
      </c>
      <c r="N6187" s="6" t="str">
        <f aca="false">IF(AND(H6187&gt;=Summary!$B$25,I6187&gt;=Summary!$B$26,I6187&lt;=Summary!$B$27,J6187&gt;=Summary!$B$28,J6187&lt;=Summary!$B$29,F6187*J6187&gt;1),"Yes","No")</f>
        <v>No</v>
      </c>
    </row>
    <row r="6188" customFormat="false" ht="15" hidden="false" customHeight="false" outlineLevel="0" collapsed="false">
      <c r="A6188" s="6" t="s">
        <v>153</v>
      </c>
      <c r="B6188" s="45" t="n">
        <v>43456</v>
      </c>
      <c r="C6188" s="6" t="s">
        <v>190</v>
      </c>
      <c r="D6188" s="6" t="s">
        <v>195</v>
      </c>
      <c r="E6188" s="6" t="s">
        <v>187</v>
      </c>
      <c r="F6188" s="34" t="n">
        <v>0.706229329109192</v>
      </c>
      <c r="G6188" s="34" t="n">
        <v>0.731702474087606</v>
      </c>
      <c r="H6188" s="34" t="n">
        <v>-0.0254731449784139</v>
      </c>
      <c r="I6188" s="34" t="n">
        <v>-0.0348135285591013</v>
      </c>
      <c r="J6188" s="35" t="n">
        <v>1.36</v>
      </c>
      <c r="K6188" s="6" t="n">
        <v>0</v>
      </c>
      <c r="L6188" s="35" t="n">
        <v>-1</v>
      </c>
      <c r="M6188" s="6" t="str">
        <f aca="false">IF(I6188&lt;=0,"Below 0%",IF(I6188&lt;=0.05,"0-5%",IF(I6188&lt;=0.1,"5-10%",IF(I6188&lt;=0.2,"10-20%",IF(I6188&lt;=0.4,"20-40%","Above 40%")))))</f>
        <v>Below 0%</v>
      </c>
      <c r="N6188" s="6" t="str">
        <f aca="false">IF(AND(H6188&gt;=Summary!$B$25,I6188&gt;=Summary!$B$26,I6188&lt;=Summary!$B$27,J6188&gt;=Summary!$B$28,J6188&lt;=Summary!$B$29,F6188*J6188&gt;1),"Yes","No")</f>
        <v>No</v>
      </c>
    </row>
    <row r="6189" customFormat="false" ht="15" hidden="false" customHeight="false" outlineLevel="0" collapsed="false">
      <c r="A6189" s="6" t="s">
        <v>153</v>
      </c>
      <c r="B6189" s="45" t="n">
        <v>43456</v>
      </c>
      <c r="C6189" s="6" t="s">
        <v>190</v>
      </c>
      <c r="D6189" s="6" t="s">
        <v>195</v>
      </c>
      <c r="E6189" s="6" t="s">
        <v>174</v>
      </c>
      <c r="F6189" s="34" t="n">
        <v>0.19907920062542</v>
      </c>
      <c r="G6189" s="34" t="n">
        <v>0.180930066319844</v>
      </c>
      <c r="H6189" s="34" t="n">
        <v>0.0181491343055752</v>
      </c>
      <c r="I6189" s="34" t="n">
        <v>0.100310217504102</v>
      </c>
      <c r="J6189" s="35" t="n">
        <v>5.5</v>
      </c>
      <c r="K6189" s="6" t="n">
        <v>0</v>
      </c>
      <c r="L6189" s="35" t="n">
        <v>-1</v>
      </c>
      <c r="M6189" s="6" t="str">
        <f aca="false">IF(I6189&lt;=0,"Below 0%",IF(I6189&lt;=0.05,"0-5%",IF(I6189&lt;=0.1,"5-10%",IF(I6189&lt;=0.2,"10-20%",IF(I6189&lt;=0.4,"20-40%","Above 40%")))))</f>
        <v>10-20%</v>
      </c>
      <c r="N6189" s="6" t="str">
        <f aca="false">IF(AND(H6189&gt;=Summary!$B$25,I6189&gt;=Summary!$B$26,I6189&lt;=Summary!$B$27,J6189&gt;=Summary!$B$28,J6189&lt;=Summary!$B$29,F6189*J6189&gt;1),"Yes","No")</f>
        <v>No</v>
      </c>
    </row>
    <row r="6190" customFormat="false" ht="15" hidden="false" customHeight="false" outlineLevel="0" collapsed="false">
      <c r="A6190" s="6" t="s">
        <v>153</v>
      </c>
      <c r="B6190" s="45" t="n">
        <v>43456</v>
      </c>
      <c r="C6190" s="6" t="s">
        <v>190</v>
      </c>
      <c r="D6190" s="6" t="s">
        <v>195</v>
      </c>
      <c r="E6190" s="6" t="s">
        <v>177</v>
      </c>
      <c r="F6190" s="34" t="n">
        <v>0.0946915075182915</v>
      </c>
      <c r="G6190" s="34" t="n">
        <v>0.08736745959255</v>
      </c>
      <c r="H6190" s="34" t="n">
        <v>0.00732404792574153</v>
      </c>
      <c r="I6190" s="34" t="n">
        <v>0.0838303867354988</v>
      </c>
      <c r="J6190" s="35" t="n">
        <v>11.39</v>
      </c>
      <c r="K6190" s="6" t="n">
        <v>1</v>
      </c>
      <c r="L6190" s="35" t="n">
        <v>10.39</v>
      </c>
      <c r="M6190" s="6" t="str">
        <f aca="false">IF(I6190&lt;=0,"Below 0%",IF(I6190&lt;=0.05,"0-5%",IF(I6190&lt;=0.1,"5-10%",IF(I6190&lt;=0.2,"10-20%",IF(I6190&lt;=0.4,"20-40%","Above 40%")))))</f>
        <v>5-10%</v>
      </c>
      <c r="N6190" s="6" t="str">
        <f aca="false">IF(AND(H6190&gt;=Summary!$B$25,I6190&gt;=Summary!$B$26,I6190&lt;=Summary!$B$27,J6190&gt;=Summary!$B$28,J6190&lt;=Summary!$B$29,F6190*J6190&gt;1),"Yes","No")</f>
        <v>No</v>
      </c>
    </row>
    <row r="6191" customFormat="false" ht="15" hidden="false" customHeight="false" outlineLevel="0" collapsed="false">
      <c r="A6191" s="6" t="s">
        <v>153</v>
      </c>
      <c r="B6191" s="45" t="n">
        <v>43456</v>
      </c>
      <c r="C6191" s="6" t="s">
        <v>202</v>
      </c>
      <c r="D6191" s="6" t="s">
        <v>179</v>
      </c>
      <c r="E6191" s="6" t="s">
        <v>187</v>
      </c>
      <c r="F6191" s="34" t="n">
        <v>0.409939080476761</v>
      </c>
      <c r="G6191" s="34" t="n">
        <v>0.317073170731707</v>
      </c>
      <c r="H6191" s="34" t="n">
        <v>0.0928659097450535</v>
      </c>
      <c r="I6191" s="34" t="n">
        <v>0.292884792272861</v>
      </c>
      <c r="J6191" s="35" t="n">
        <v>3.15</v>
      </c>
      <c r="K6191" s="6" t="n">
        <v>0</v>
      </c>
      <c r="L6191" s="35" t="n">
        <v>-1</v>
      </c>
      <c r="M6191" s="6" t="str">
        <f aca="false">IF(I6191&lt;=0,"Below 0%",IF(I6191&lt;=0.05,"0-5%",IF(I6191&lt;=0.1,"5-10%",IF(I6191&lt;=0.2,"10-20%",IF(I6191&lt;=0.4,"20-40%","Above 40%")))))</f>
        <v>20-40%</v>
      </c>
      <c r="N6191" s="6" t="str">
        <f aca="false">IF(AND(H6191&gt;=Summary!$B$25,I6191&gt;=Summary!$B$26,I6191&lt;=Summary!$B$27,J6191&gt;=Summary!$B$28,J6191&lt;=Summary!$B$29,F6191*J6191&gt;1),"Yes","No")</f>
        <v>Yes</v>
      </c>
    </row>
    <row r="6192" customFormat="false" ht="15" hidden="false" customHeight="false" outlineLevel="0" collapsed="false">
      <c r="A6192" s="6" t="s">
        <v>153</v>
      </c>
      <c r="B6192" s="45" t="n">
        <v>43456</v>
      </c>
      <c r="C6192" s="6" t="s">
        <v>202</v>
      </c>
      <c r="D6192" s="6" t="s">
        <v>179</v>
      </c>
      <c r="E6192" s="6" t="s">
        <v>174</v>
      </c>
      <c r="F6192" s="34" t="n">
        <v>0.351445853710175</v>
      </c>
      <c r="G6192" s="34" t="n">
        <v>0.317073170731707</v>
      </c>
      <c r="H6192" s="34" t="n">
        <v>0.0343726829784672</v>
      </c>
      <c r="I6192" s="34" t="n">
        <v>0.108406154009012</v>
      </c>
      <c r="J6192" s="35" t="n">
        <v>3.15</v>
      </c>
      <c r="K6192" s="6" t="n">
        <v>0</v>
      </c>
      <c r="L6192" s="35" t="n">
        <v>-1</v>
      </c>
      <c r="M6192" s="6" t="str">
        <f aca="false">IF(I6192&lt;=0,"Below 0%",IF(I6192&lt;=0.05,"0-5%",IF(I6192&lt;=0.1,"5-10%",IF(I6192&lt;=0.2,"10-20%",IF(I6192&lt;=0.4,"20-40%","Above 40%")))))</f>
        <v>10-20%</v>
      </c>
      <c r="N6192" s="6" t="str">
        <f aca="false">IF(AND(H6192&gt;=Summary!$B$25,I6192&gt;=Summary!$B$26,I6192&lt;=Summary!$B$27,J6192&gt;=Summary!$B$28,J6192&lt;=Summary!$B$29,F6192*J6192&gt;1),"Yes","No")</f>
        <v>Yes</v>
      </c>
    </row>
    <row r="6193" customFormat="false" ht="15" hidden="false" customHeight="false" outlineLevel="0" collapsed="false">
      <c r="A6193" s="6" t="s">
        <v>153</v>
      </c>
      <c r="B6193" s="45" t="n">
        <v>43456</v>
      </c>
      <c r="C6193" s="6" t="s">
        <v>202</v>
      </c>
      <c r="D6193" s="6" t="s">
        <v>179</v>
      </c>
      <c r="E6193" s="6" t="s">
        <v>177</v>
      </c>
      <c r="F6193" s="34" t="n">
        <v>0.238615125417709</v>
      </c>
      <c r="G6193" s="34" t="n">
        <v>0.365853658536585</v>
      </c>
      <c r="H6193" s="34" t="n">
        <v>-0.127238533118876</v>
      </c>
      <c r="I6193" s="34" t="n">
        <v>-0.347785323858261</v>
      </c>
      <c r="J6193" s="35" t="n">
        <v>2.73</v>
      </c>
      <c r="K6193" s="6" t="n">
        <v>1</v>
      </c>
      <c r="L6193" s="35" t="n">
        <v>1.73</v>
      </c>
      <c r="M6193" s="6" t="str">
        <f aca="false">IF(I6193&lt;=0,"Below 0%",IF(I6193&lt;=0.05,"0-5%",IF(I6193&lt;=0.1,"5-10%",IF(I6193&lt;=0.2,"10-20%",IF(I6193&lt;=0.4,"20-40%","Above 40%")))))</f>
        <v>Below 0%</v>
      </c>
      <c r="N6193" s="6" t="str">
        <f aca="false">IF(AND(H6193&gt;=Summary!$B$25,I6193&gt;=Summary!$B$26,I6193&lt;=Summary!$B$27,J6193&gt;=Summary!$B$28,J6193&lt;=Summary!$B$29,F6193*J6193&gt;1),"Yes","No")</f>
        <v>No</v>
      </c>
    </row>
    <row r="6194" customFormat="false" ht="15" hidden="false" customHeight="false" outlineLevel="0" collapsed="false">
      <c r="A6194" s="6" t="s">
        <v>153</v>
      </c>
      <c r="B6194" s="45" t="n">
        <v>43456</v>
      </c>
      <c r="C6194" s="6" t="s">
        <v>194</v>
      </c>
      <c r="D6194" s="6" t="s">
        <v>180</v>
      </c>
      <c r="E6194" s="6" t="s">
        <v>187</v>
      </c>
      <c r="F6194" s="34" t="n">
        <v>0.821936368942261</v>
      </c>
      <c r="G6194" s="34" t="n">
        <v>0.859254167382712</v>
      </c>
      <c r="H6194" s="34" t="n">
        <v>-0.037317798440451</v>
      </c>
      <c r="I6194" s="34" t="n">
        <v>-0.0434304538249969</v>
      </c>
      <c r="J6194" s="35" t="n">
        <v>1.17</v>
      </c>
      <c r="K6194" s="6" t="n">
        <v>0</v>
      </c>
      <c r="L6194" s="35" t="n">
        <v>-1</v>
      </c>
      <c r="M6194" s="6" t="str">
        <f aca="false">IF(I6194&lt;=0,"Below 0%",IF(I6194&lt;=0.05,"0-5%",IF(I6194&lt;=0.1,"5-10%",IF(I6194&lt;=0.2,"10-20%",IF(I6194&lt;=0.4,"20-40%","Above 40%")))))</f>
        <v>Below 0%</v>
      </c>
      <c r="N6194" s="6" t="str">
        <f aca="false">IF(AND(H6194&gt;=Summary!$B$25,I6194&gt;=Summary!$B$26,I6194&lt;=Summary!$B$27,J6194&gt;=Summary!$B$28,J6194&lt;=Summary!$B$29,F6194*J6194&gt;1),"Yes","No")</f>
        <v>No</v>
      </c>
    </row>
    <row r="6195" customFormat="false" ht="15" hidden="false" customHeight="false" outlineLevel="0" collapsed="false">
      <c r="A6195" s="6" t="s">
        <v>153</v>
      </c>
      <c r="B6195" s="45" t="n">
        <v>43456</v>
      </c>
      <c r="C6195" s="6" t="s">
        <v>194</v>
      </c>
      <c r="D6195" s="6" t="s">
        <v>180</v>
      </c>
      <c r="E6195" s="6" t="s">
        <v>174</v>
      </c>
      <c r="F6195" s="34" t="n">
        <v>0.126135751605034</v>
      </c>
      <c r="G6195" s="34" t="n">
        <v>0.100532737583777</v>
      </c>
      <c r="H6195" s="34" t="n">
        <v>0.0256030140212566</v>
      </c>
      <c r="I6195" s="34" t="n">
        <v>0.254673399298619</v>
      </c>
      <c r="J6195" s="35" t="n">
        <v>10</v>
      </c>
      <c r="K6195" s="6" t="n">
        <v>0</v>
      </c>
      <c r="L6195" s="35" t="n">
        <v>-1</v>
      </c>
      <c r="M6195" s="6" t="str">
        <f aca="false">IF(I6195&lt;=0,"Below 0%",IF(I6195&lt;=0.05,"0-5%",IF(I6195&lt;=0.1,"5-10%",IF(I6195&lt;=0.2,"10-20%",IF(I6195&lt;=0.4,"20-40%","Above 40%")))))</f>
        <v>20-40%</v>
      </c>
      <c r="N6195" s="6" t="str">
        <f aca="false">IF(AND(H6195&gt;=Summary!$B$25,I6195&gt;=Summary!$B$26,I6195&lt;=Summary!$B$27,J6195&gt;=Summary!$B$28,J6195&lt;=Summary!$B$29,F6195*J6195&gt;1),"Yes","No")</f>
        <v>No</v>
      </c>
    </row>
    <row r="6196" customFormat="false" ht="15" hidden="false" customHeight="false" outlineLevel="0" collapsed="false">
      <c r="A6196" s="6" t="s">
        <v>153</v>
      </c>
      <c r="B6196" s="45" t="n">
        <v>43456</v>
      </c>
      <c r="C6196" s="6" t="s">
        <v>194</v>
      </c>
      <c r="D6196" s="6" t="s">
        <v>180</v>
      </c>
      <c r="E6196" s="6" t="s">
        <v>177</v>
      </c>
      <c r="F6196" s="34" t="n">
        <v>0.0519278906285763</v>
      </c>
      <c r="G6196" s="34" t="n">
        <v>0.0402130950335109</v>
      </c>
      <c r="H6196" s="34" t="n">
        <v>0.0117147955950654</v>
      </c>
      <c r="I6196" s="34" t="n">
        <v>0.291317929776433</v>
      </c>
      <c r="J6196" s="35" t="n">
        <v>25</v>
      </c>
      <c r="K6196" s="6" t="n">
        <v>1</v>
      </c>
      <c r="L6196" s="35" t="n">
        <v>24</v>
      </c>
      <c r="M6196" s="6" t="str">
        <f aca="false">IF(I6196&lt;=0,"Below 0%",IF(I6196&lt;=0.05,"0-5%",IF(I6196&lt;=0.1,"5-10%",IF(I6196&lt;=0.2,"10-20%",IF(I6196&lt;=0.4,"20-40%","Above 40%")))))</f>
        <v>20-40%</v>
      </c>
      <c r="N6196" s="6" t="str">
        <f aca="false">IF(AND(H6196&gt;=Summary!$B$25,I6196&gt;=Summary!$B$26,I6196&lt;=Summary!$B$27,J6196&gt;=Summary!$B$28,J6196&lt;=Summary!$B$29,F6196*J6196&gt;1),"Yes","No")</f>
        <v>No</v>
      </c>
    </row>
    <row r="6197" customFormat="false" ht="15" hidden="false" customHeight="false" outlineLevel="0" collapsed="false">
      <c r="A6197" s="6" t="s">
        <v>153</v>
      </c>
      <c r="B6197" s="45" t="n">
        <v>43456</v>
      </c>
      <c r="C6197" s="6" t="s">
        <v>188</v>
      </c>
      <c r="D6197" s="6" t="s">
        <v>184</v>
      </c>
      <c r="E6197" s="6" t="s">
        <v>187</v>
      </c>
      <c r="F6197" s="34" t="n">
        <v>0.545088708400726</v>
      </c>
      <c r="G6197" s="34" t="n">
        <v>0.483960939391494</v>
      </c>
      <c r="H6197" s="34" t="n">
        <v>0.0611277690092325</v>
      </c>
      <c r="I6197" s="34" t="n">
        <v>0.126307236873478</v>
      </c>
      <c r="J6197" s="35" t="n">
        <v>2.06</v>
      </c>
      <c r="K6197" s="6" t="n">
        <v>0</v>
      </c>
      <c r="L6197" s="35" t="n">
        <v>-1</v>
      </c>
      <c r="M6197" s="6" t="str">
        <f aca="false">IF(I6197&lt;=0,"Below 0%",IF(I6197&lt;=0.05,"0-5%",IF(I6197&lt;=0.1,"5-10%",IF(I6197&lt;=0.2,"10-20%",IF(I6197&lt;=0.4,"20-40%","Above 40%")))))</f>
        <v>10-20%</v>
      </c>
      <c r="N6197" s="6" t="str">
        <f aca="false">IF(AND(H6197&gt;=Summary!$B$25,I6197&gt;=Summary!$B$26,I6197&lt;=Summary!$B$27,J6197&gt;=Summary!$B$28,J6197&lt;=Summary!$B$29,F6197*J6197&gt;1),"Yes","No")</f>
        <v>Yes</v>
      </c>
    </row>
    <row r="6198" customFormat="false" ht="15" hidden="false" customHeight="false" outlineLevel="0" collapsed="false">
      <c r="A6198" s="6" t="s">
        <v>153</v>
      </c>
      <c r="B6198" s="45" t="n">
        <v>43456</v>
      </c>
      <c r="C6198" s="6" t="s">
        <v>188</v>
      </c>
      <c r="D6198" s="6" t="s">
        <v>184</v>
      </c>
      <c r="E6198" s="6" t="s">
        <v>174</v>
      </c>
      <c r="F6198" s="34" t="n">
        <v>0.22523795068264</v>
      </c>
      <c r="G6198" s="34" t="n">
        <v>0.274644500040352</v>
      </c>
      <c r="H6198" s="34" t="n">
        <v>-0.0494065493577118</v>
      </c>
      <c r="I6198" s="34" t="n">
        <v>-0.179892731696622</v>
      </c>
      <c r="J6198" s="35" t="n">
        <v>3.63</v>
      </c>
      <c r="K6198" s="6" t="n">
        <v>1</v>
      </c>
      <c r="L6198" s="35" t="n">
        <v>2.63</v>
      </c>
      <c r="M6198" s="6" t="str">
        <f aca="false">IF(I6198&lt;=0,"Below 0%",IF(I6198&lt;=0.05,"0-5%",IF(I6198&lt;=0.1,"5-10%",IF(I6198&lt;=0.2,"10-20%",IF(I6198&lt;=0.4,"20-40%","Above 40%")))))</f>
        <v>Below 0%</v>
      </c>
      <c r="N6198" s="6" t="str">
        <f aca="false">IF(AND(H6198&gt;=Summary!$B$25,I6198&gt;=Summary!$B$26,I6198&lt;=Summary!$B$27,J6198&gt;=Summary!$B$28,J6198&lt;=Summary!$B$29,F6198*J6198&gt;1),"Yes","No")</f>
        <v>No</v>
      </c>
    </row>
    <row r="6199" customFormat="false" ht="15" hidden="false" customHeight="false" outlineLevel="0" collapsed="false">
      <c r="A6199" s="6" t="s">
        <v>153</v>
      </c>
      <c r="B6199" s="45" t="n">
        <v>43456</v>
      </c>
      <c r="C6199" s="6" t="s">
        <v>188</v>
      </c>
      <c r="D6199" s="6" t="s">
        <v>184</v>
      </c>
      <c r="E6199" s="6" t="s">
        <v>177</v>
      </c>
      <c r="F6199" s="34" t="n">
        <v>0.229673311114311</v>
      </c>
      <c r="G6199" s="34" t="n">
        <v>0.241394560568154</v>
      </c>
      <c r="H6199" s="34" t="n">
        <v>-0.0117212494538431</v>
      </c>
      <c r="I6199" s="34" t="n">
        <v>-0.0485563942545166</v>
      </c>
      <c r="J6199" s="35" t="n">
        <v>4.13</v>
      </c>
      <c r="K6199" s="6" t="n">
        <v>0</v>
      </c>
      <c r="L6199" s="35" t="n">
        <v>-1</v>
      </c>
      <c r="M6199" s="6" t="str">
        <f aca="false">IF(I6199&lt;=0,"Below 0%",IF(I6199&lt;=0.05,"0-5%",IF(I6199&lt;=0.1,"5-10%",IF(I6199&lt;=0.2,"10-20%",IF(I6199&lt;=0.4,"20-40%","Above 40%")))))</f>
        <v>Below 0%</v>
      </c>
      <c r="N6199" s="6" t="str">
        <f aca="false">IF(AND(H6199&gt;=Summary!$B$25,I6199&gt;=Summary!$B$26,I6199&lt;=Summary!$B$27,J6199&gt;=Summary!$B$28,J6199&lt;=Summary!$B$29,F6199*J6199&gt;1),"Yes","No")</f>
        <v>No</v>
      </c>
    </row>
    <row r="6200" customFormat="false" ht="15" hidden="false" customHeight="false" outlineLevel="0" collapsed="false">
      <c r="A6200" s="6" t="s">
        <v>153</v>
      </c>
      <c r="B6200" s="45" t="n">
        <v>43456</v>
      </c>
      <c r="C6200" s="6" t="s">
        <v>189</v>
      </c>
      <c r="D6200" s="6" t="s">
        <v>198</v>
      </c>
      <c r="E6200" s="6" t="s">
        <v>187</v>
      </c>
      <c r="F6200" s="34" t="n">
        <v>0.504504501819611</v>
      </c>
      <c r="G6200" s="34" t="n">
        <v>0.413793103448276</v>
      </c>
      <c r="H6200" s="34" t="n">
        <v>0.0907113983713347</v>
      </c>
      <c r="I6200" s="34" t="n">
        <v>0.219219212730726</v>
      </c>
      <c r="J6200" s="35" t="n">
        <v>2.4</v>
      </c>
      <c r="K6200" s="6" t="n">
        <v>0</v>
      </c>
      <c r="L6200" s="35" t="n">
        <v>-1</v>
      </c>
      <c r="M6200" s="6" t="str">
        <f aca="false">IF(I6200&lt;=0,"Below 0%",IF(I6200&lt;=0.05,"0-5%",IF(I6200&lt;=0.1,"5-10%",IF(I6200&lt;=0.2,"10-20%",IF(I6200&lt;=0.4,"20-40%","Above 40%")))))</f>
        <v>20-40%</v>
      </c>
      <c r="N6200" s="6" t="str">
        <f aca="false">IF(AND(H6200&gt;=Summary!$B$25,I6200&gt;=Summary!$B$26,I6200&lt;=Summary!$B$27,J6200&gt;=Summary!$B$28,J6200&lt;=Summary!$B$29,F6200*J6200&gt;1),"Yes","No")</f>
        <v>Yes</v>
      </c>
    </row>
    <row r="6201" customFormat="false" ht="15" hidden="false" customHeight="false" outlineLevel="0" collapsed="false">
      <c r="A6201" s="6" t="s">
        <v>153</v>
      </c>
      <c r="B6201" s="45" t="n">
        <v>43456</v>
      </c>
      <c r="C6201" s="6" t="s">
        <v>189</v>
      </c>
      <c r="D6201" s="6" t="s">
        <v>198</v>
      </c>
      <c r="E6201" s="6" t="s">
        <v>174</v>
      </c>
      <c r="F6201" s="34" t="n">
        <v>0.229778930544853</v>
      </c>
      <c r="G6201" s="34" t="n">
        <v>0.275862068965517</v>
      </c>
      <c r="H6201" s="34" t="n">
        <v>-0.046083138420664</v>
      </c>
      <c r="I6201" s="34" t="n">
        <v>-0.167051376774907</v>
      </c>
      <c r="J6201" s="35" t="n">
        <v>3.6</v>
      </c>
      <c r="K6201" s="6" t="n">
        <v>0</v>
      </c>
      <c r="L6201" s="35" t="n">
        <v>-1</v>
      </c>
      <c r="M6201" s="6" t="str">
        <f aca="false">IF(I6201&lt;=0,"Below 0%",IF(I6201&lt;=0.05,"0-5%",IF(I6201&lt;=0.1,"5-10%",IF(I6201&lt;=0.2,"10-20%",IF(I6201&lt;=0.4,"20-40%","Above 40%")))))</f>
        <v>Below 0%</v>
      </c>
      <c r="N6201" s="6" t="str">
        <f aca="false">IF(AND(H6201&gt;=Summary!$B$25,I6201&gt;=Summary!$B$26,I6201&lt;=Summary!$B$27,J6201&gt;=Summary!$B$28,J6201&lt;=Summary!$B$29,F6201*J6201&gt;1),"Yes","No")</f>
        <v>No</v>
      </c>
    </row>
    <row r="6202" customFormat="false" ht="15" hidden="false" customHeight="false" outlineLevel="0" collapsed="false">
      <c r="A6202" s="6" t="s">
        <v>153</v>
      </c>
      <c r="B6202" s="45" t="n">
        <v>43456</v>
      </c>
      <c r="C6202" s="6" t="s">
        <v>189</v>
      </c>
      <c r="D6202" s="6" t="s">
        <v>198</v>
      </c>
      <c r="E6202" s="6" t="s">
        <v>177</v>
      </c>
      <c r="F6202" s="34" t="n">
        <v>0.26571661233902</v>
      </c>
      <c r="G6202" s="34" t="n">
        <v>0.310344827586207</v>
      </c>
      <c r="H6202" s="34" t="n">
        <v>-0.0446282152471871</v>
      </c>
      <c r="I6202" s="34" t="n">
        <v>-0.143802026907603</v>
      </c>
      <c r="J6202" s="35" t="n">
        <v>3.2</v>
      </c>
      <c r="K6202" s="6" t="n">
        <v>1</v>
      </c>
      <c r="L6202" s="35" t="n">
        <v>2.2</v>
      </c>
      <c r="M6202" s="6" t="str">
        <f aca="false">IF(I6202&lt;=0,"Below 0%",IF(I6202&lt;=0.05,"0-5%",IF(I6202&lt;=0.1,"5-10%",IF(I6202&lt;=0.2,"10-20%",IF(I6202&lt;=0.4,"20-40%","Above 40%")))))</f>
        <v>Below 0%</v>
      </c>
      <c r="N6202" s="6" t="str">
        <f aca="false">IF(AND(H6202&gt;=Summary!$B$25,I6202&gt;=Summary!$B$26,I6202&lt;=Summary!$B$27,J6202&gt;=Summary!$B$28,J6202&lt;=Summary!$B$29,F6202*J6202&gt;1),"Yes","No")</f>
        <v>No</v>
      </c>
    </row>
    <row r="6203" customFormat="false" ht="15" hidden="false" customHeight="false" outlineLevel="0" collapsed="false">
      <c r="A6203" s="6" t="s">
        <v>153</v>
      </c>
      <c r="B6203" s="45" t="n">
        <v>43457</v>
      </c>
      <c r="C6203" s="6" t="s">
        <v>173</v>
      </c>
      <c r="D6203" s="6" t="s">
        <v>181</v>
      </c>
      <c r="E6203" s="6" t="s">
        <v>187</v>
      </c>
      <c r="F6203" s="34" t="n">
        <v>0.196463212370873</v>
      </c>
      <c r="G6203" s="34" t="n">
        <v>0.299446445830771</v>
      </c>
      <c r="H6203" s="34" t="n">
        <v>-0.102983233459898</v>
      </c>
      <c r="I6203" s="34" t="n">
        <v>-0.343912024649971</v>
      </c>
      <c r="J6203" s="35" t="n">
        <v>3.35</v>
      </c>
      <c r="K6203" s="6" t="n">
        <v>0</v>
      </c>
      <c r="L6203" s="35" t="n">
        <v>-1</v>
      </c>
      <c r="M6203" s="6" t="str">
        <f aca="false">IF(I6203&lt;=0,"Below 0%",IF(I6203&lt;=0.05,"0-5%",IF(I6203&lt;=0.1,"5-10%",IF(I6203&lt;=0.2,"10-20%",IF(I6203&lt;=0.4,"20-40%","Above 40%")))))</f>
        <v>Below 0%</v>
      </c>
      <c r="N6203" s="6" t="str">
        <f aca="false">IF(AND(H6203&gt;=Summary!$B$25,I6203&gt;=Summary!$B$26,I6203&lt;=Summary!$B$27,J6203&gt;=Summary!$B$28,J6203&lt;=Summary!$B$29,F6203*J6203&gt;1),"Yes","No")</f>
        <v>No</v>
      </c>
    </row>
    <row r="6204" customFormat="false" ht="15" hidden="false" customHeight="false" outlineLevel="0" collapsed="false">
      <c r="A6204" s="6" t="s">
        <v>153</v>
      </c>
      <c r="B6204" s="45" t="n">
        <v>43457</v>
      </c>
      <c r="C6204" s="6" t="s">
        <v>173</v>
      </c>
      <c r="D6204" s="6" t="s">
        <v>181</v>
      </c>
      <c r="E6204" s="6" t="s">
        <v>174</v>
      </c>
      <c r="F6204" s="34" t="n">
        <v>0.164043202996254</v>
      </c>
      <c r="G6204" s="34" t="n">
        <v>0.282576223530446</v>
      </c>
      <c r="H6204" s="34" t="n">
        <v>-0.118533020534192</v>
      </c>
      <c r="I6204" s="34" t="n">
        <v>-0.419472732182722</v>
      </c>
      <c r="J6204" s="35" t="n">
        <v>3.55</v>
      </c>
      <c r="K6204" s="6" t="n">
        <v>0</v>
      </c>
      <c r="L6204" s="35" t="n">
        <v>-1</v>
      </c>
      <c r="M6204" s="6" t="str">
        <f aca="false">IF(I6204&lt;=0,"Below 0%",IF(I6204&lt;=0.05,"0-5%",IF(I6204&lt;=0.1,"5-10%",IF(I6204&lt;=0.2,"10-20%",IF(I6204&lt;=0.4,"20-40%","Above 40%")))))</f>
        <v>Below 0%</v>
      </c>
      <c r="N6204" s="6" t="str">
        <f aca="false">IF(AND(H6204&gt;=Summary!$B$25,I6204&gt;=Summary!$B$26,I6204&lt;=Summary!$B$27,J6204&gt;=Summary!$B$28,J6204&lt;=Summary!$B$29,F6204*J6204&gt;1),"Yes","No")</f>
        <v>No</v>
      </c>
    </row>
    <row r="6205" customFormat="false" ht="15" hidden="false" customHeight="false" outlineLevel="0" collapsed="false">
      <c r="A6205" s="6" t="s">
        <v>153</v>
      </c>
      <c r="B6205" s="45" t="n">
        <v>43457</v>
      </c>
      <c r="C6205" s="6" t="s">
        <v>173</v>
      </c>
      <c r="D6205" s="6" t="s">
        <v>181</v>
      </c>
      <c r="E6205" s="6" t="s">
        <v>177</v>
      </c>
      <c r="F6205" s="34" t="n">
        <v>0.639493584632874</v>
      </c>
      <c r="G6205" s="34" t="n">
        <v>0.417977330638784</v>
      </c>
      <c r="H6205" s="34" t="n">
        <v>0.22151625399409</v>
      </c>
      <c r="I6205" s="34" t="n">
        <v>0.529971933299713</v>
      </c>
      <c r="J6205" s="35" t="n">
        <v>2.4</v>
      </c>
      <c r="K6205" s="6" t="n">
        <v>1</v>
      </c>
      <c r="L6205" s="35" t="n">
        <v>1.4</v>
      </c>
      <c r="M6205" s="6" t="str">
        <f aca="false">IF(I6205&lt;=0,"Below 0%",IF(I6205&lt;=0.05,"0-5%",IF(I6205&lt;=0.1,"5-10%",IF(I6205&lt;=0.2,"10-20%",IF(I6205&lt;=0.4,"20-40%","Above 40%")))))</f>
        <v>Above 40%</v>
      </c>
      <c r="N6205" s="6" t="str">
        <f aca="false">IF(AND(H6205&gt;=Summary!$B$25,I6205&gt;=Summary!$B$26,I6205&lt;=Summary!$B$27,J6205&gt;=Summary!$B$28,J6205&lt;=Summary!$B$29,F6205*J6205&gt;1),"Yes","No")</f>
        <v>No</v>
      </c>
    </row>
    <row r="6206" customFormat="false" ht="15" hidden="false" customHeight="false" outlineLevel="0" collapsed="false">
      <c r="A6206" s="6" t="s">
        <v>153</v>
      </c>
      <c r="B6206" s="45" t="n">
        <v>43460</v>
      </c>
      <c r="C6206" s="6" t="s">
        <v>201</v>
      </c>
      <c r="D6206" s="6" t="s">
        <v>185</v>
      </c>
      <c r="E6206" s="6" t="s">
        <v>187</v>
      </c>
      <c r="F6206" s="34" t="n">
        <v>0.193749248981476</v>
      </c>
      <c r="G6206" s="34" t="n">
        <v>0.187710629472808</v>
      </c>
      <c r="H6206" s="34" t="n">
        <v>0.00603861950866816</v>
      </c>
      <c r="I6206" s="34" t="n">
        <v>0.032169832500311</v>
      </c>
      <c r="J6206" s="35" t="n">
        <v>5.33</v>
      </c>
      <c r="K6206" s="6" t="n">
        <v>0</v>
      </c>
      <c r="L6206" s="35" t="n">
        <v>-1</v>
      </c>
      <c r="M6206" s="6" t="str">
        <f aca="false">IF(I6206&lt;=0,"Below 0%",IF(I6206&lt;=0.05,"0-5%",IF(I6206&lt;=0.1,"5-10%",IF(I6206&lt;=0.2,"10-20%",IF(I6206&lt;=0.4,"20-40%","Above 40%")))))</f>
        <v>0-5%</v>
      </c>
      <c r="N6206" s="6" t="str">
        <f aca="false">IF(AND(H6206&gt;=Summary!$B$25,I6206&gt;=Summary!$B$26,I6206&lt;=Summary!$B$27,J6206&gt;=Summary!$B$28,J6206&lt;=Summary!$B$29,F6206*J6206&gt;1),"Yes","No")</f>
        <v>No</v>
      </c>
    </row>
    <row r="6207" customFormat="false" ht="15" hidden="false" customHeight="false" outlineLevel="0" collapsed="false">
      <c r="A6207" s="6" t="s">
        <v>153</v>
      </c>
      <c r="B6207" s="45" t="n">
        <v>43460</v>
      </c>
      <c r="C6207" s="6" t="s">
        <v>201</v>
      </c>
      <c r="D6207" s="6" t="s">
        <v>185</v>
      </c>
      <c r="E6207" s="6" t="s">
        <v>174</v>
      </c>
      <c r="F6207" s="34" t="n">
        <v>0.214700415730476</v>
      </c>
      <c r="G6207" s="34" t="n">
        <v>0.24703645804693</v>
      </c>
      <c r="H6207" s="34" t="n">
        <v>-0.0323360423164532</v>
      </c>
      <c r="I6207" s="34" t="n">
        <v>-0.130895830405366</v>
      </c>
      <c r="J6207" s="35" t="n">
        <v>4.05</v>
      </c>
      <c r="K6207" s="6" t="n">
        <v>1</v>
      </c>
      <c r="L6207" s="35" t="n">
        <v>3.05</v>
      </c>
      <c r="M6207" s="6" t="str">
        <f aca="false">IF(I6207&lt;=0,"Below 0%",IF(I6207&lt;=0.05,"0-5%",IF(I6207&lt;=0.1,"5-10%",IF(I6207&lt;=0.2,"10-20%",IF(I6207&lt;=0.4,"20-40%","Above 40%")))))</f>
        <v>Below 0%</v>
      </c>
      <c r="N6207" s="6" t="str">
        <f aca="false">IF(AND(H6207&gt;=Summary!$B$25,I6207&gt;=Summary!$B$26,I6207&lt;=Summary!$B$27,J6207&gt;=Summary!$B$28,J6207&lt;=Summary!$B$29,F6207*J6207&gt;1),"Yes","No")</f>
        <v>No</v>
      </c>
    </row>
    <row r="6208" customFormat="false" ht="15" hidden="false" customHeight="false" outlineLevel="0" collapsed="false">
      <c r="A6208" s="6" t="s">
        <v>153</v>
      </c>
      <c r="B6208" s="45" t="n">
        <v>43460</v>
      </c>
      <c r="C6208" s="6" t="s">
        <v>201</v>
      </c>
      <c r="D6208" s="6" t="s">
        <v>185</v>
      </c>
      <c r="E6208" s="6" t="s">
        <v>177</v>
      </c>
      <c r="F6208" s="34" t="n">
        <v>0.591550350189209</v>
      </c>
      <c r="G6208" s="34" t="n">
        <v>0.565252912480263</v>
      </c>
      <c r="H6208" s="34" t="n">
        <v>0.0262974377089463</v>
      </c>
      <c r="I6208" s="34" t="n">
        <v>0.046523312181721</v>
      </c>
      <c r="J6208" s="35" t="n">
        <v>1.77</v>
      </c>
      <c r="K6208" s="6" t="n">
        <v>0</v>
      </c>
      <c r="L6208" s="35" t="n">
        <v>-1</v>
      </c>
      <c r="M6208" s="6" t="str">
        <f aca="false">IF(I6208&lt;=0,"Below 0%",IF(I6208&lt;=0.05,"0-5%",IF(I6208&lt;=0.1,"5-10%",IF(I6208&lt;=0.2,"10-20%",IF(I6208&lt;=0.4,"20-40%","Above 40%")))))</f>
        <v>0-5%</v>
      </c>
      <c r="N6208" s="6" t="str">
        <f aca="false">IF(AND(H6208&gt;=Summary!$B$25,I6208&gt;=Summary!$B$26,I6208&lt;=Summary!$B$27,J6208&gt;=Summary!$B$28,J6208&lt;=Summary!$B$29,F6208*J6208&gt;1),"Yes","No")</f>
        <v>No</v>
      </c>
    </row>
    <row r="6209" customFormat="false" ht="15" hidden="false" customHeight="false" outlineLevel="0" collapsed="false">
      <c r="A6209" s="6" t="s">
        <v>153</v>
      </c>
      <c r="B6209" s="45" t="n">
        <v>43460</v>
      </c>
      <c r="C6209" s="6" t="s">
        <v>196</v>
      </c>
      <c r="D6209" s="6" t="s">
        <v>173</v>
      </c>
      <c r="E6209" s="6" t="s">
        <v>187</v>
      </c>
      <c r="F6209" s="34" t="n">
        <v>0.293774127960205</v>
      </c>
      <c r="G6209" s="34" t="n">
        <v>0.220723482526058</v>
      </c>
      <c r="H6209" s="34" t="n">
        <v>0.0730506454341474</v>
      </c>
      <c r="I6209" s="34" t="n">
        <v>0.330960007508596</v>
      </c>
      <c r="J6209" s="35" t="n">
        <v>4.51</v>
      </c>
      <c r="K6209" s="6" t="n">
        <v>0</v>
      </c>
      <c r="L6209" s="35" t="n">
        <v>-1</v>
      </c>
      <c r="M6209" s="6" t="str">
        <f aca="false">IF(I6209&lt;=0,"Below 0%",IF(I6209&lt;=0.05,"0-5%",IF(I6209&lt;=0.1,"5-10%",IF(I6209&lt;=0.2,"10-20%",IF(I6209&lt;=0.4,"20-40%","Above 40%")))))</f>
        <v>20-40%</v>
      </c>
      <c r="N6209" s="6" t="str">
        <f aca="false">IF(AND(H6209&gt;=Summary!$B$25,I6209&gt;=Summary!$B$26,I6209&lt;=Summary!$B$27,J6209&gt;=Summary!$B$28,J6209&lt;=Summary!$B$29,F6209*J6209&gt;1),"Yes","No")</f>
        <v>Yes</v>
      </c>
    </row>
    <row r="6210" customFormat="false" ht="15" hidden="false" customHeight="false" outlineLevel="0" collapsed="false">
      <c r="A6210" s="6" t="s">
        <v>153</v>
      </c>
      <c r="B6210" s="45" t="n">
        <v>43460</v>
      </c>
      <c r="C6210" s="6" t="s">
        <v>196</v>
      </c>
      <c r="D6210" s="6" t="s">
        <v>173</v>
      </c>
      <c r="E6210" s="6" t="s">
        <v>174</v>
      </c>
      <c r="F6210" s="34" t="n">
        <v>0.288054198026657</v>
      </c>
      <c r="G6210" s="34" t="n">
        <v>0.276517473942367</v>
      </c>
      <c r="H6210" s="34" t="n">
        <v>0.0115367240842905</v>
      </c>
      <c r="I6210" s="34" t="n">
        <v>0.0417215010675782</v>
      </c>
      <c r="J6210" s="35" t="n">
        <v>3.6</v>
      </c>
      <c r="K6210" s="6" t="n">
        <v>0</v>
      </c>
      <c r="L6210" s="35" t="n">
        <v>-1</v>
      </c>
      <c r="M6210" s="6" t="str">
        <f aca="false">IF(I6210&lt;=0,"Below 0%",IF(I6210&lt;=0.05,"0-5%",IF(I6210&lt;=0.1,"5-10%",IF(I6210&lt;=0.2,"10-20%",IF(I6210&lt;=0.4,"20-40%","Above 40%")))))</f>
        <v>0-5%</v>
      </c>
      <c r="N6210" s="6" t="str">
        <f aca="false">IF(AND(H6210&gt;=Summary!$B$25,I6210&gt;=Summary!$B$26,I6210&lt;=Summary!$B$27,J6210&gt;=Summary!$B$28,J6210&lt;=Summary!$B$29,F6210*J6210&gt;1),"Yes","No")</f>
        <v>No</v>
      </c>
    </row>
    <row r="6211" customFormat="false" ht="15" hidden="false" customHeight="false" outlineLevel="0" collapsed="false">
      <c r="A6211" s="6" t="s">
        <v>153</v>
      </c>
      <c r="B6211" s="45" t="n">
        <v>43460</v>
      </c>
      <c r="C6211" s="6" t="s">
        <v>196</v>
      </c>
      <c r="D6211" s="6" t="s">
        <v>173</v>
      </c>
      <c r="E6211" s="6" t="s">
        <v>177</v>
      </c>
      <c r="F6211" s="34" t="n">
        <v>0.418171674013138</v>
      </c>
      <c r="G6211" s="34" t="n">
        <v>0.502759043531576</v>
      </c>
      <c r="H6211" s="34" t="n">
        <v>-0.0845873695184379</v>
      </c>
      <c r="I6211" s="34" t="n">
        <v>-0.168246341078747</v>
      </c>
      <c r="J6211" s="35" t="n">
        <v>1.98</v>
      </c>
      <c r="K6211" s="6" t="n">
        <v>1</v>
      </c>
      <c r="L6211" s="35" t="n">
        <v>0.98</v>
      </c>
      <c r="M6211" s="6" t="str">
        <f aca="false">IF(I6211&lt;=0,"Below 0%",IF(I6211&lt;=0.05,"0-5%",IF(I6211&lt;=0.1,"5-10%",IF(I6211&lt;=0.2,"10-20%",IF(I6211&lt;=0.4,"20-40%","Above 40%")))))</f>
        <v>Below 0%</v>
      </c>
      <c r="N6211" s="6" t="str">
        <f aca="false">IF(AND(H6211&gt;=Summary!$B$25,I6211&gt;=Summary!$B$26,I6211&lt;=Summary!$B$27,J6211&gt;=Summary!$B$28,J6211&lt;=Summary!$B$29,F6211*J6211&gt;1),"Yes","No")</f>
        <v>No</v>
      </c>
    </row>
    <row r="6212" customFormat="false" ht="15" hidden="false" customHeight="false" outlineLevel="0" collapsed="false">
      <c r="A6212" s="6" t="s">
        <v>153</v>
      </c>
      <c r="B6212" s="45" t="n">
        <v>43460</v>
      </c>
      <c r="C6212" s="6" t="s">
        <v>180</v>
      </c>
      <c r="D6212" s="6" t="s">
        <v>193</v>
      </c>
      <c r="E6212" s="6" t="s">
        <v>187</v>
      </c>
      <c r="F6212" s="34" t="n">
        <v>0.558819234371185</v>
      </c>
      <c r="G6212" s="34" t="n">
        <v>0.590235355400862</v>
      </c>
      <c r="H6212" s="34" t="n">
        <v>-0.0314161210296766</v>
      </c>
      <c r="I6212" s="34" t="n">
        <v>-0.0532264303420796</v>
      </c>
      <c r="J6212" s="35" t="n">
        <v>1.7</v>
      </c>
      <c r="K6212" s="6" t="n">
        <v>0</v>
      </c>
      <c r="L6212" s="35" t="n">
        <v>-1</v>
      </c>
      <c r="M6212" s="6" t="str">
        <f aca="false">IF(I6212&lt;=0,"Below 0%",IF(I6212&lt;=0.05,"0-5%",IF(I6212&lt;=0.1,"5-10%",IF(I6212&lt;=0.2,"10-20%",IF(I6212&lt;=0.4,"20-40%","Above 40%")))))</f>
        <v>Below 0%</v>
      </c>
      <c r="N6212" s="6" t="str">
        <f aca="false">IF(AND(H6212&gt;=Summary!$B$25,I6212&gt;=Summary!$B$26,I6212&lt;=Summary!$B$27,J6212&gt;=Summary!$B$28,J6212&lt;=Summary!$B$29,F6212*J6212&gt;1),"Yes","No")</f>
        <v>No</v>
      </c>
    </row>
    <row r="6213" customFormat="false" ht="15" hidden="false" customHeight="false" outlineLevel="0" collapsed="false">
      <c r="A6213" s="6" t="s">
        <v>153</v>
      </c>
      <c r="B6213" s="45" t="n">
        <v>43460</v>
      </c>
      <c r="C6213" s="6" t="s">
        <v>180</v>
      </c>
      <c r="D6213" s="6" t="s">
        <v>193</v>
      </c>
      <c r="E6213" s="6" t="s">
        <v>174</v>
      </c>
      <c r="F6213" s="34" t="n">
        <v>0.24120432138443</v>
      </c>
      <c r="G6213" s="34" t="n">
        <v>0.244731732727187</v>
      </c>
      <c r="H6213" s="34" t="n">
        <v>-0.00352741134275672</v>
      </c>
      <c r="I6213" s="34" t="n">
        <v>-0.0144133795133502</v>
      </c>
      <c r="J6213" s="35" t="n">
        <v>4.1</v>
      </c>
      <c r="K6213" s="6" t="n">
        <v>1</v>
      </c>
      <c r="L6213" s="35" t="n">
        <v>3.1</v>
      </c>
      <c r="M6213" s="6" t="str">
        <f aca="false">IF(I6213&lt;=0,"Below 0%",IF(I6213&lt;=0.05,"0-5%",IF(I6213&lt;=0.1,"5-10%",IF(I6213&lt;=0.2,"10-20%",IF(I6213&lt;=0.4,"20-40%","Above 40%")))))</f>
        <v>Below 0%</v>
      </c>
      <c r="N6213" s="6" t="str">
        <f aca="false">IF(AND(H6213&gt;=Summary!$B$25,I6213&gt;=Summary!$B$26,I6213&lt;=Summary!$B$27,J6213&gt;=Summary!$B$28,J6213&lt;=Summary!$B$29,F6213*J6213&gt;1),"Yes","No")</f>
        <v>No</v>
      </c>
    </row>
    <row r="6214" customFormat="false" ht="15" hidden="false" customHeight="false" outlineLevel="0" collapsed="false">
      <c r="A6214" s="6" t="s">
        <v>153</v>
      </c>
      <c r="B6214" s="45" t="n">
        <v>43460</v>
      </c>
      <c r="C6214" s="6" t="s">
        <v>180</v>
      </c>
      <c r="D6214" s="6" t="s">
        <v>193</v>
      </c>
      <c r="E6214" s="6" t="s">
        <v>177</v>
      </c>
      <c r="F6214" s="34" t="n">
        <v>0.199976399540901</v>
      </c>
      <c r="G6214" s="34" t="n">
        <v>0.165032911871952</v>
      </c>
      <c r="H6214" s="34" t="n">
        <v>0.0349434876689497</v>
      </c>
      <c r="I6214" s="34" t="n">
        <v>0.211736478939802</v>
      </c>
      <c r="J6214" s="35" t="n">
        <v>6.08</v>
      </c>
      <c r="K6214" s="6" t="n">
        <v>0</v>
      </c>
      <c r="L6214" s="35" t="n">
        <v>-1</v>
      </c>
      <c r="M6214" s="6" t="str">
        <f aca="false">IF(I6214&lt;=0,"Below 0%",IF(I6214&lt;=0.05,"0-5%",IF(I6214&lt;=0.1,"5-10%",IF(I6214&lt;=0.2,"10-20%",IF(I6214&lt;=0.4,"20-40%","Above 40%")))))</f>
        <v>20-40%</v>
      </c>
      <c r="N6214" s="6" t="str">
        <f aca="false">IF(AND(H6214&gt;=Summary!$B$25,I6214&gt;=Summary!$B$26,I6214&lt;=Summary!$B$27,J6214&gt;=Summary!$B$28,J6214&lt;=Summary!$B$29,F6214*J6214&gt;1),"Yes","No")</f>
        <v>No</v>
      </c>
    </row>
    <row r="6215" customFormat="false" ht="15" hidden="false" customHeight="false" outlineLevel="0" collapsed="false">
      <c r="A6215" s="6" t="s">
        <v>153</v>
      </c>
      <c r="B6215" s="45" t="n">
        <v>43460</v>
      </c>
      <c r="C6215" s="6" t="s">
        <v>184</v>
      </c>
      <c r="D6215" s="6" t="s">
        <v>203</v>
      </c>
      <c r="E6215" s="6" t="s">
        <v>187</v>
      </c>
      <c r="F6215" s="34" t="n">
        <v>0.408867925405502</v>
      </c>
      <c r="G6215" s="34" t="n">
        <v>0.302423565846808</v>
      </c>
      <c r="H6215" s="34" t="n">
        <v>0.106444359558695</v>
      </c>
      <c r="I6215" s="34" t="n">
        <v>0.35197111462079</v>
      </c>
      <c r="J6215" s="35" t="n">
        <v>3.3</v>
      </c>
      <c r="K6215" s="6" t="n">
        <v>0</v>
      </c>
      <c r="L6215" s="35" t="n">
        <v>-1</v>
      </c>
      <c r="M6215" s="6" t="str">
        <f aca="false">IF(I6215&lt;=0,"Below 0%",IF(I6215&lt;=0.05,"0-5%",IF(I6215&lt;=0.1,"5-10%",IF(I6215&lt;=0.2,"10-20%",IF(I6215&lt;=0.4,"20-40%","Above 40%")))))</f>
        <v>20-40%</v>
      </c>
      <c r="N6215" s="6" t="str">
        <f aca="false">IF(AND(H6215&gt;=Summary!$B$25,I6215&gt;=Summary!$B$26,I6215&lt;=Summary!$B$27,J6215&gt;=Summary!$B$28,J6215&lt;=Summary!$B$29,F6215*J6215&gt;1),"Yes","No")</f>
        <v>Yes</v>
      </c>
    </row>
    <row r="6216" customFormat="false" ht="15" hidden="false" customHeight="false" outlineLevel="0" collapsed="false">
      <c r="A6216" s="6" t="s">
        <v>153</v>
      </c>
      <c r="B6216" s="45" t="n">
        <v>43460</v>
      </c>
      <c r="C6216" s="6" t="s">
        <v>184</v>
      </c>
      <c r="D6216" s="6" t="s">
        <v>203</v>
      </c>
      <c r="E6216" s="6" t="s">
        <v>174</v>
      </c>
      <c r="F6216" s="34" t="n">
        <v>0.298427373170853</v>
      </c>
      <c r="G6216" s="34" t="n">
        <v>0.293528755086607</v>
      </c>
      <c r="H6216" s="34" t="n">
        <v>0.0048986180842453</v>
      </c>
      <c r="I6216" s="34" t="n">
        <v>0.0166887161797826</v>
      </c>
      <c r="J6216" s="35" t="n">
        <v>3.4</v>
      </c>
      <c r="K6216" s="6" t="n">
        <v>1</v>
      </c>
      <c r="L6216" s="35" t="n">
        <v>2.4</v>
      </c>
      <c r="M6216" s="6" t="str">
        <f aca="false">IF(I6216&lt;=0,"Below 0%",IF(I6216&lt;=0.05,"0-5%",IF(I6216&lt;=0.1,"5-10%",IF(I6216&lt;=0.2,"10-20%",IF(I6216&lt;=0.4,"20-40%","Above 40%")))))</f>
        <v>0-5%</v>
      </c>
      <c r="N6216" s="6" t="str">
        <f aca="false">IF(AND(H6216&gt;=Summary!$B$25,I6216&gt;=Summary!$B$26,I6216&lt;=Summary!$B$27,J6216&gt;=Summary!$B$28,J6216&lt;=Summary!$B$29,F6216*J6216&gt;1),"Yes","No")</f>
        <v>No</v>
      </c>
    </row>
    <row r="6217" customFormat="false" ht="15" hidden="false" customHeight="false" outlineLevel="0" collapsed="false">
      <c r="A6217" s="6" t="s">
        <v>153</v>
      </c>
      <c r="B6217" s="45" t="n">
        <v>43460</v>
      </c>
      <c r="C6217" s="6" t="s">
        <v>184</v>
      </c>
      <c r="D6217" s="6" t="s">
        <v>203</v>
      </c>
      <c r="E6217" s="6" t="s">
        <v>177</v>
      </c>
      <c r="F6217" s="34" t="n">
        <v>0.292704701423645</v>
      </c>
      <c r="G6217" s="34" t="n">
        <v>0.404047679066585</v>
      </c>
      <c r="H6217" s="34" t="n">
        <v>-0.11134297764294</v>
      </c>
      <c r="I6217" s="34" t="n">
        <v>-0.275568907858004</v>
      </c>
      <c r="J6217" s="35" t="n">
        <v>2.47</v>
      </c>
      <c r="K6217" s="6" t="n">
        <v>0</v>
      </c>
      <c r="L6217" s="35" t="n">
        <v>-1</v>
      </c>
      <c r="M6217" s="6" t="str">
        <f aca="false">IF(I6217&lt;=0,"Below 0%",IF(I6217&lt;=0.05,"0-5%",IF(I6217&lt;=0.1,"5-10%",IF(I6217&lt;=0.2,"10-20%",IF(I6217&lt;=0.4,"20-40%","Above 40%")))))</f>
        <v>Below 0%</v>
      </c>
      <c r="N6217" s="6" t="str">
        <f aca="false">IF(AND(H6217&gt;=Summary!$B$25,I6217&gt;=Summary!$B$26,I6217&lt;=Summary!$B$27,J6217&gt;=Summary!$B$28,J6217&lt;=Summary!$B$29,F6217*J6217&gt;1),"Yes","No")</f>
        <v>No</v>
      </c>
    </row>
    <row r="6218" customFormat="false" ht="15" hidden="false" customHeight="false" outlineLevel="0" collapsed="false">
      <c r="A6218" s="6" t="s">
        <v>153</v>
      </c>
      <c r="B6218" s="45" t="n">
        <v>43460</v>
      </c>
      <c r="C6218" s="6" t="s">
        <v>195</v>
      </c>
      <c r="D6218" s="6" t="s">
        <v>194</v>
      </c>
      <c r="E6218" s="6" t="s">
        <v>187</v>
      </c>
      <c r="F6218" s="34" t="n">
        <v>0.219664126634598</v>
      </c>
      <c r="G6218" s="34" t="n">
        <v>0.099709774861633</v>
      </c>
      <c r="H6218" s="34" t="n">
        <v>0.119954351772965</v>
      </c>
      <c r="I6218" s="34" t="n">
        <v>1.20303502780369</v>
      </c>
      <c r="J6218" s="35" t="n">
        <v>10</v>
      </c>
      <c r="K6218" s="6" t="n">
        <v>1</v>
      </c>
      <c r="L6218" s="35" t="n">
        <v>9</v>
      </c>
      <c r="M6218" s="6" t="str">
        <f aca="false">IF(I6218&lt;=0,"Below 0%",IF(I6218&lt;=0.05,"0-5%",IF(I6218&lt;=0.1,"5-10%",IF(I6218&lt;=0.2,"10-20%",IF(I6218&lt;=0.4,"20-40%","Above 40%")))))</f>
        <v>Above 40%</v>
      </c>
      <c r="N6218" s="6" t="str">
        <f aca="false">IF(AND(H6218&gt;=Summary!$B$25,I6218&gt;=Summary!$B$26,I6218&lt;=Summary!$B$27,J6218&gt;=Summary!$B$28,J6218&lt;=Summary!$B$29,F6218*J6218&gt;1),"Yes","No")</f>
        <v>No</v>
      </c>
    </row>
    <row r="6219" customFormat="false" ht="15" hidden="false" customHeight="false" outlineLevel="0" collapsed="false">
      <c r="A6219" s="6" t="s">
        <v>153</v>
      </c>
      <c r="B6219" s="45" t="n">
        <v>43460</v>
      </c>
      <c r="C6219" s="6" t="s">
        <v>195</v>
      </c>
      <c r="D6219" s="6" t="s">
        <v>194</v>
      </c>
      <c r="E6219" s="6" t="s">
        <v>174</v>
      </c>
      <c r="F6219" s="34" t="n">
        <v>0.31598287820816</v>
      </c>
      <c r="G6219" s="34" t="n">
        <v>0.182953715342446</v>
      </c>
      <c r="H6219" s="34" t="n">
        <v>0.133029162865715</v>
      </c>
      <c r="I6219" s="34" t="n">
        <v>0.72711922038159</v>
      </c>
      <c r="J6219" s="35" t="n">
        <v>5.45</v>
      </c>
      <c r="K6219" s="6" t="n">
        <v>0</v>
      </c>
      <c r="L6219" s="35" t="n">
        <v>-1</v>
      </c>
      <c r="M6219" s="6" t="str">
        <f aca="false">IF(I6219&lt;=0,"Below 0%",IF(I6219&lt;=0.05,"0-5%",IF(I6219&lt;=0.1,"5-10%",IF(I6219&lt;=0.2,"10-20%",IF(I6219&lt;=0.4,"20-40%","Above 40%")))))</f>
        <v>Above 40%</v>
      </c>
      <c r="N6219" s="6" t="str">
        <f aca="false">IF(AND(H6219&gt;=Summary!$B$25,I6219&gt;=Summary!$B$26,I6219&lt;=Summary!$B$27,J6219&gt;=Summary!$B$28,J6219&lt;=Summary!$B$29,F6219*J6219&gt;1),"Yes","No")</f>
        <v>No</v>
      </c>
    </row>
    <row r="6220" customFormat="false" ht="15" hidden="false" customHeight="false" outlineLevel="0" collapsed="false">
      <c r="A6220" s="6" t="s">
        <v>153</v>
      </c>
      <c r="B6220" s="45" t="n">
        <v>43460</v>
      </c>
      <c r="C6220" s="6" t="s">
        <v>195</v>
      </c>
      <c r="D6220" s="6" t="s">
        <v>194</v>
      </c>
      <c r="E6220" s="6" t="s">
        <v>177</v>
      </c>
      <c r="F6220" s="34" t="n">
        <v>0.464353024959564</v>
      </c>
      <c r="G6220" s="34" t="n">
        <v>0.717336509795921</v>
      </c>
      <c r="H6220" s="34" t="n">
        <v>-0.252983484836357</v>
      </c>
      <c r="I6220" s="34" t="n">
        <v>-0.352670582608892</v>
      </c>
      <c r="J6220" s="35" t="n">
        <v>1.39</v>
      </c>
      <c r="K6220" s="6" t="n">
        <v>0</v>
      </c>
      <c r="L6220" s="35" t="n">
        <v>-1</v>
      </c>
      <c r="M6220" s="6" t="str">
        <f aca="false">IF(I6220&lt;=0,"Below 0%",IF(I6220&lt;=0.05,"0-5%",IF(I6220&lt;=0.1,"5-10%",IF(I6220&lt;=0.2,"10-20%",IF(I6220&lt;=0.4,"20-40%","Above 40%")))))</f>
        <v>Below 0%</v>
      </c>
      <c r="N6220" s="6" t="str">
        <f aca="false">IF(AND(H6220&gt;=Summary!$B$25,I6220&gt;=Summary!$B$26,I6220&lt;=Summary!$B$27,J6220&gt;=Summary!$B$28,J6220&lt;=Summary!$B$29,F6220*J6220&gt;1),"Yes","No")</f>
        <v>No</v>
      </c>
    </row>
    <row r="6221" customFormat="false" ht="15" hidden="false" customHeight="false" outlineLevel="0" collapsed="false">
      <c r="A6221" s="6" t="s">
        <v>153</v>
      </c>
      <c r="B6221" s="45" t="n">
        <v>43460</v>
      </c>
      <c r="C6221" s="6" t="s">
        <v>183</v>
      </c>
      <c r="D6221" s="6" t="s">
        <v>188</v>
      </c>
      <c r="E6221" s="6" t="s">
        <v>187</v>
      </c>
      <c r="F6221" s="34" t="n">
        <v>0.840491354465485</v>
      </c>
      <c r="G6221" s="34" t="n">
        <v>0.847169731198777</v>
      </c>
      <c r="H6221" s="34" t="n">
        <v>-0.00667837673329241</v>
      </c>
      <c r="I6221" s="34" t="n">
        <v>-0.0078831625910929</v>
      </c>
      <c r="J6221" s="35" t="n">
        <v>1.18</v>
      </c>
      <c r="K6221" s="6" t="n">
        <v>1</v>
      </c>
      <c r="L6221" s="35" t="n">
        <v>0.18</v>
      </c>
      <c r="M6221" s="6" t="str">
        <f aca="false">IF(I6221&lt;=0,"Below 0%",IF(I6221&lt;=0.05,"0-5%",IF(I6221&lt;=0.1,"5-10%",IF(I6221&lt;=0.2,"10-20%",IF(I6221&lt;=0.4,"20-40%","Above 40%")))))</f>
        <v>Below 0%</v>
      </c>
      <c r="N6221" s="6" t="str">
        <f aca="false">IF(AND(H6221&gt;=Summary!$B$25,I6221&gt;=Summary!$B$26,I6221&lt;=Summary!$B$27,J6221&gt;=Summary!$B$28,J6221&lt;=Summary!$B$29,F6221*J6221&gt;1),"Yes","No")</f>
        <v>No</v>
      </c>
    </row>
    <row r="6222" customFormat="false" ht="15" hidden="false" customHeight="false" outlineLevel="0" collapsed="false">
      <c r="A6222" s="6" t="s">
        <v>153</v>
      </c>
      <c r="B6222" s="45" t="n">
        <v>43460</v>
      </c>
      <c r="C6222" s="6" t="s">
        <v>183</v>
      </c>
      <c r="D6222" s="6" t="s">
        <v>188</v>
      </c>
      <c r="E6222" s="6" t="s">
        <v>174</v>
      </c>
      <c r="F6222" s="34" t="n">
        <v>0.102492600679398</v>
      </c>
      <c r="G6222" s="34" t="n">
        <v>0.105227398191006</v>
      </c>
      <c r="H6222" s="34" t="n">
        <v>-0.00273479751160839</v>
      </c>
      <c r="I6222" s="34" t="n">
        <v>-0.0259894054079363</v>
      </c>
      <c r="J6222" s="35" t="n">
        <v>9.5</v>
      </c>
      <c r="K6222" s="6" t="n">
        <v>0</v>
      </c>
      <c r="L6222" s="35" t="n">
        <v>-1</v>
      </c>
      <c r="M6222" s="6" t="str">
        <f aca="false">IF(I6222&lt;=0,"Below 0%",IF(I6222&lt;=0.05,"0-5%",IF(I6222&lt;=0.1,"5-10%",IF(I6222&lt;=0.2,"10-20%",IF(I6222&lt;=0.4,"20-40%","Above 40%")))))</f>
        <v>Below 0%</v>
      </c>
      <c r="N6222" s="6" t="str">
        <f aca="false">IF(AND(H6222&gt;=Summary!$B$25,I6222&gt;=Summary!$B$26,I6222&lt;=Summary!$B$27,J6222&gt;=Summary!$B$28,J6222&lt;=Summary!$B$29,F6222*J6222&gt;1),"Yes","No")</f>
        <v>No</v>
      </c>
    </row>
    <row r="6223" customFormat="false" ht="15" hidden="false" customHeight="false" outlineLevel="0" collapsed="false">
      <c r="A6223" s="6" t="s">
        <v>153</v>
      </c>
      <c r="B6223" s="45" t="n">
        <v>43460</v>
      </c>
      <c r="C6223" s="6" t="s">
        <v>183</v>
      </c>
      <c r="D6223" s="6" t="s">
        <v>188</v>
      </c>
      <c r="E6223" s="6" t="s">
        <v>177</v>
      </c>
      <c r="F6223" s="34" t="n">
        <v>0.0570160783827305</v>
      </c>
      <c r="G6223" s="34" t="n">
        <v>0.047602870610217</v>
      </c>
      <c r="H6223" s="34" t="n">
        <v>0.0094132077725135</v>
      </c>
      <c r="I6223" s="34" t="n">
        <v>0.197744540441499</v>
      </c>
      <c r="J6223" s="35" t="n">
        <v>21</v>
      </c>
      <c r="K6223" s="6" t="n">
        <v>0</v>
      </c>
      <c r="L6223" s="35" t="n">
        <v>-1</v>
      </c>
      <c r="M6223" s="6" t="str">
        <f aca="false">IF(I6223&lt;=0,"Below 0%",IF(I6223&lt;=0.05,"0-5%",IF(I6223&lt;=0.1,"5-10%",IF(I6223&lt;=0.2,"10-20%",IF(I6223&lt;=0.4,"20-40%","Above 40%")))))</f>
        <v>10-20%</v>
      </c>
      <c r="N6223" s="6" t="str">
        <f aca="false">IF(AND(H6223&gt;=Summary!$B$25,I6223&gt;=Summary!$B$26,I6223&lt;=Summary!$B$27,J6223&gt;=Summary!$B$28,J6223&lt;=Summary!$B$29,F6223*J6223&gt;1),"Yes","No")</f>
        <v>No</v>
      </c>
    </row>
    <row r="6224" customFormat="false" ht="15" hidden="false" customHeight="false" outlineLevel="0" collapsed="false">
      <c r="A6224" s="6" t="s">
        <v>153</v>
      </c>
      <c r="B6224" s="45" t="n">
        <v>43460</v>
      </c>
      <c r="C6224" s="6" t="s">
        <v>176</v>
      </c>
      <c r="D6224" s="6" t="s">
        <v>202</v>
      </c>
      <c r="E6224" s="6" t="s">
        <v>187</v>
      </c>
      <c r="F6224" s="34" t="n">
        <v>0.775435745716095</v>
      </c>
      <c r="G6224" s="34" t="n">
        <v>0.795737122557727</v>
      </c>
      <c r="H6224" s="34" t="n">
        <v>-0.0203013768416316</v>
      </c>
      <c r="I6224" s="34" t="n">
        <v>-0.0255126677719612</v>
      </c>
      <c r="J6224" s="35" t="n">
        <v>1.25</v>
      </c>
      <c r="K6224" s="6" t="n">
        <v>1</v>
      </c>
      <c r="L6224" s="35" t="n">
        <v>0.25</v>
      </c>
      <c r="M6224" s="6" t="str">
        <f aca="false">IF(I6224&lt;=0,"Below 0%",IF(I6224&lt;=0.05,"0-5%",IF(I6224&lt;=0.1,"5-10%",IF(I6224&lt;=0.2,"10-20%",IF(I6224&lt;=0.4,"20-40%","Above 40%")))))</f>
        <v>Below 0%</v>
      </c>
      <c r="N6224" s="6" t="str">
        <f aca="false">IF(AND(H6224&gt;=Summary!$B$25,I6224&gt;=Summary!$B$26,I6224&lt;=Summary!$B$27,J6224&gt;=Summary!$B$28,J6224&lt;=Summary!$B$29,F6224*J6224&gt;1),"Yes","No")</f>
        <v>No</v>
      </c>
    </row>
    <row r="6225" customFormat="false" ht="15" hidden="false" customHeight="false" outlineLevel="0" collapsed="false">
      <c r="A6225" s="6" t="s">
        <v>153</v>
      </c>
      <c r="B6225" s="45" t="n">
        <v>43460</v>
      </c>
      <c r="C6225" s="6" t="s">
        <v>176</v>
      </c>
      <c r="D6225" s="6" t="s">
        <v>202</v>
      </c>
      <c r="E6225" s="6" t="s">
        <v>174</v>
      </c>
      <c r="F6225" s="34" t="n">
        <v>0.153116688132286</v>
      </c>
      <c r="G6225" s="34" t="n">
        <v>0.142095914742451</v>
      </c>
      <c r="H6225" s="34" t="n">
        <v>0.0110207733898349</v>
      </c>
      <c r="I6225" s="34" t="n">
        <v>0.0775586927309633</v>
      </c>
      <c r="J6225" s="35" t="n">
        <v>7</v>
      </c>
      <c r="K6225" s="6" t="n">
        <v>0</v>
      </c>
      <c r="L6225" s="35" t="n">
        <v>-1</v>
      </c>
      <c r="M6225" s="6" t="str">
        <f aca="false">IF(I6225&lt;=0,"Below 0%",IF(I6225&lt;=0.05,"0-5%",IF(I6225&lt;=0.1,"5-10%",IF(I6225&lt;=0.2,"10-20%",IF(I6225&lt;=0.4,"20-40%","Above 40%")))))</f>
        <v>5-10%</v>
      </c>
      <c r="N6225" s="6" t="str">
        <f aca="false">IF(AND(H6225&gt;=Summary!$B$25,I6225&gt;=Summary!$B$26,I6225&lt;=Summary!$B$27,J6225&gt;=Summary!$B$28,J6225&lt;=Summary!$B$29,F6225*J6225&gt;1),"Yes","No")</f>
        <v>No</v>
      </c>
    </row>
    <row r="6226" customFormat="false" ht="15" hidden="false" customHeight="false" outlineLevel="0" collapsed="false">
      <c r="A6226" s="6" t="s">
        <v>153</v>
      </c>
      <c r="B6226" s="45" t="n">
        <v>43460</v>
      </c>
      <c r="C6226" s="6" t="s">
        <v>176</v>
      </c>
      <c r="D6226" s="6" t="s">
        <v>202</v>
      </c>
      <c r="E6226" s="6" t="s">
        <v>177</v>
      </c>
      <c r="F6226" s="34" t="n">
        <v>0.0714475512504578</v>
      </c>
      <c r="G6226" s="34" t="n">
        <v>0.0621669626998224</v>
      </c>
      <c r="H6226" s="34" t="n">
        <v>0.00928058855063538</v>
      </c>
      <c r="I6226" s="34" t="n">
        <v>0.149284895828792</v>
      </c>
      <c r="J6226" s="35" t="n">
        <v>16</v>
      </c>
      <c r="K6226" s="6" t="n">
        <v>0</v>
      </c>
      <c r="L6226" s="35" t="n">
        <v>-1</v>
      </c>
      <c r="M6226" s="6" t="str">
        <f aca="false">IF(I6226&lt;=0,"Below 0%",IF(I6226&lt;=0.05,"0-5%",IF(I6226&lt;=0.1,"5-10%",IF(I6226&lt;=0.2,"10-20%",IF(I6226&lt;=0.4,"20-40%","Above 40%")))))</f>
        <v>10-20%</v>
      </c>
      <c r="N6226" s="6" t="str">
        <f aca="false">IF(AND(H6226&gt;=Summary!$B$25,I6226&gt;=Summary!$B$26,I6226&lt;=Summary!$B$27,J6226&gt;=Summary!$B$28,J6226&lt;=Summary!$B$29,F6226*J6226&gt;1),"Yes","No")</f>
        <v>No</v>
      </c>
    </row>
    <row r="6227" customFormat="false" ht="15" hidden="false" customHeight="false" outlineLevel="0" collapsed="false">
      <c r="A6227" s="6" t="s">
        <v>153</v>
      </c>
      <c r="B6227" s="45" t="n">
        <v>43460</v>
      </c>
      <c r="C6227" s="6" t="s">
        <v>181</v>
      </c>
      <c r="D6227" s="6" t="s">
        <v>199</v>
      </c>
      <c r="E6227" s="6" t="s">
        <v>187</v>
      </c>
      <c r="F6227" s="34" t="n">
        <v>0.770902991294861</v>
      </c>
      <c r="G6227" s="34" t="n">
        <v>0.720061000172642</v>
      </c>
      <c r="H6227" s="34" t="n">
        <v>0.0508419911222188</v>
      </c>
      <c r="I6227" s="34" t="n">
        <v>0.0706078944839796</v>
      </c>
      <c r="J6227" s="35" t="n">
        <v>1.38</v>
      </c>
      <c r="K6227" s="6" t="n">
        <v>1</v>
      </c>
      <c r="L6227" s="35" t="n">
        <v>0.38</v>
      </c>
      <c r="M6227" s="6" t="str">
        <f aca="false">IF(I6227&lt;=0,"Below 0%",IF(I6227&lt;=0.05,"0-5%",IF(I6227&lt;=0.1,"5-10%",IF(I6227&lt;=0.2,"10-20%",IF(I6227&lt;=0.4,"20-40%","Above 40%")))))</f>
        <v>5-10%</v>
      </c>
      <c r="N6227" s="6" t="str">
        <f aca="false">IF(AND(H6227&gt;=Summary!$B$25,I6227&gt;=Summary!$B$26,I6227&lt;=Summary!$B$27,J6227&gt;=Summary!$B$28,J6227&lt;=Summary!$B$29,F6227*J6227&gt;1),"Yes","No")</f>
        <v>No</v>
      </c>
    </row>
    <row r="6228" customFormat="false" ht="15" hidden="false" customHeight="false" outlineLevel="0" collapsed="false">
      <c r="A6228" s="6" t="s">
        <v>153</v>
      </c>
      <c r="B6228" s="45" t="n">
        <v>43460</v>
      </c>
      <c r="C6228" s="6" t="s">
        <v>181</v>
      </c>
      <c r="D6228" s="6" t="s">
        <v>199</v>
      </c>
      <c r="E6228" s="6" t="s">
        <v>174</v>
      </c>
      <c r="F6228" s="34" t="n">
        <v>0.14925217628479</v>
      </c>
      <c r="G6228" s="34" t="n">
        <v>0.180669850952408</v>
      </c>
      <c r="H6228" s="34" t="n">
        <v>-0.0314176746676183</v>
      </c>
      <c r="I6228" s="34" t="n">
        <v>-0.173895503328302</v>
      </c>
      <c r="J6228" s="35" t="n">
        <v>5.5</v>
      </c>
      <c r="K6228" s="6" t="n">
        <v>0</v>
      </c>
      <c r="L6228" s="35" t="n">
        <v>-1</v>
      </c>
      <c r="M6228" s="6" t="str">
        <f aca="false">IF(I6228&lt;=0,"Below 0%",IF(I6228&lt;=0.05,"0-5%",IF(I6228&lt;=0.1,"5-10%",IF(I6228&lt;=0.2,"10-20%",IF(I6228&lt;=0.4,"20-40%","Above 40%")))))</f>
        <v>Below 0%</v>
      </c>
      <c r="N6228" s="6" t="str">
        <f aca="false">IF(AND(H6228&gt;=Summary!$B$25,I6228&gt;=Summary!$B$26,I6228&lt;=Summary!$B$27,J6228&gt;=Summary!$B$28,J6228&lt;=Summary!$B$29,F6228*J6228&gt;1),"Yes","No")</f>
        <v>No</v>
      </c>
    </row>
    <row r="6229" customFormat="false" ht="15" hidden="false" customHeight="false" outlineLevel="0" collapsed="false">
      <c r="A6229" s="6" t="s">
        <v>153</v>
      </c>
      <c r="B6229" s="45" t="n">
        <v>43460</v>
      </c>
      <c r="C6229" s="6" t="s">
        <v>181</v>
      </c>
      <c r="D6229" s="6" t="s">
        <v>199</v>
      </c>
      <c r="E6229" s="6" t="s">
        <v>177</v>
      </c>
      <c r="F6229" s="34" t="n">
        <v>0.0798447877168655</v>
      </c>
      <c r="G6229" s="34" t="n">
        <v>0.0992691488749496</v>
      </c>
      <c r="H6229" s="34" t="n">
        <v>-0.0194243611580841</v>
      </c>
      <c r="I6229" s="34" t="n">
        <v>-0.195673694982045</v>
      </c>
      <c r="J6229" s="35" t="n">
        <v>10.01</v>
      </c>
      <c r="K6229" s="6" t="n">
        <v>0</v>
      </c>
      <c r="L6229" s="35" t="n">
        <v>-1</v>
      </c>
      <c r="M6229" s="6" t="str">
        <f aca="false">IF(I6229&lt;=0,"Below 0%",IF(I6229&lt;=0.05,"0-5%",IF(I6229&lt;=0.1,"5-10%",IF(I6229&lt;=0.2,"10-20%",IF(I6229&lt;=0.4,"20-40%","Above 40%")))))</f>
        <v>Below 0%</v>
      </c>
      <c r="N6229" s="6" t="str">
        <f aca="false">IF(AND(H6229&gt;=Summary!$B$25,I6229&gt;=Summary!$B$26,I6229&lt;=Summary!$B$27,J6229&gt;=Summary!$B$28,J6229&lt;=Summary!$B$29,F6229*J6229&gt;1),"Yes","No")</f>
        <v>No</v>
      </c>
    </row>
    <row r="6230" customFormat="false" ht="15" hidden="false" customHeight="false" outlineLevel="0" collapsed="false">
      <c r="A6230" s="6" t="s">
        <v>153</v>
      </c>
      <c r="B6230" s="45" t="n">
        <v>43460</v>
      </c>
      <c r="C6230" s="6" t="s">
        <v>198</v>
      </c>
      <c r="D6230" s="6" t="s">
        <v>190</v>
      </c>
      <c r="E6230" s="6" t="s">
        <v>187</v>
      </c>
      <c r="F6230" s="34" t="n">
        <v>0.254129618406296</v>
      </c>
      <c r="G6230" s="34" t="n">
        <v>0.189454532787786</v>
      </c>
      <c r="H6230" s="34" t="n">
        <v>0.06467508561851</v>
      </c>
      <c r="I6230" s="34" t="n">
        <v>0.341375234821933</v>
      </c>
      <c r="J6230" s="35" t="n">
        <v>5.27</v>
      </c>
      <c r="K6230" s="6" t="n">
        <v>0</v>
      </c>
      <c r="L6230" s="35" t="n">
        <v>-1</v>
      </c>
      <c r="M6230" s="6" t="str">
        <f aca="false">IF(I6230&lt;=0,"Below 0%",IF(I6230&lt;=0.05,"0-5%",IF(I6230&lt;=0.1,"5-10%",IF(I6230&lt;=0.2,"10-20%",IF(I6230&lt;=0.4,"20-40%","Above 40%")))))</f>
        <v>20-40%</v>
      </c>
      <c r="N6230" s="6" t="str">
        <f aca="false">IF(AND(H6230&gt;=Summary!$B$25,I6230&gt;=Summary!$B$26,I6230&lt;=Summary!$B$27,J6230&gt;=Summary!$B$28,J6230&lt;=Summary!$B$29,F6230*J6230&gt;1),"Yes","No")</f>
        <v>No</v>
      </c>
    </row>
    <row r="6231" customFormat="false" ht="15" hidden="false" customHeight="false" outlineLevel="0" collapsed="false">
      <c r="A6231" s="6" t="s">
        <v>153</v>
      </c>
      <c r="B6231" s="45" t="n">
        <v>43460</v>
      </c>
      <c r="C6231" s="6" t="s">
        <v>198</v>
      </c>
      <c r="D6231" s="6" t="s">
        <v>190</v>
      </c>
      <c r="E6231" s="6" t="s">
        <v>174</v>
      </c>
      <c r="F6231" s="34" t="n">
        <v>0.244521126151085</v>
      </c>
      <c r="G6231" s="34" t="n">
        <v>0.252765920959907</v>
      </c>
      <c r="H6231" s="34" t="n">
        <v>-0.00824479480882162</v>
      </c>
      <c r="I6231" s="34" t="n">
        <v>-0.0326183006692955</v>
      </c>
      <c r="J6231" s="35" t="n">
        <v>3.95</v>
      </c>
      <c r="K6231" s="6" t="n">
        <v>0</v>
      </c>
      <c r="L6231" s="35" t="n">
        <v>-1</v>
      </c>
      <c r="M6231" s="6" t="str">
        <f aca="false">IF(I6231&lt;=0,"Below 0%",IF(I6231&lt;=0.05,"0-5%",IF(I6231&lt;=0.1,"5-10%",IF(I6231&lt;=0.2,"10-20%",IF(I6231&lt;=0.4,"20-40%","Above 40%")))))</f>
        <v>Below 0%</v>
      </c>
      <c r="N6231" s="6" t="str">
        <f aca="false">IF(AND(H6231&gt;=Summary!$B$25,I6231&gt;=Summary!$B$26,I6231&lt;=Summary!$B$27,J6231&gt;=Summary!$B$28,J6231&lt;=Summary!$B$29,F6231*J6231&gt;1),"Yes","No")</f>
        <v>No</v>
      </c>
    </row>
    <row r="6232" customFormat="false" ht="15" hidden="false" customHeight="false" outlineLevel="0" collapsed="false">
      <c r="A6232" s="6" t="s">
        <v>153</v>
      </c>
      <c r="B6232" s="45" t="n">
        <v>43460</v>
      </c>
      <c r="C6232" s="6" t="s">
        <v>198</v>
      </c>
      <c r="D6232" s="6" t="s">
        <v>190</v>
      </c>
      <c r="E6232" s="6" t="s">
        <v>177</v>
      </c>
      <c r="F6232" s="34" t="n">
        <v>0.501349270343781</v>
      </c>
      <c r="G6232" s="34" t="n">
        <v>0.557779546252308</v>
      </c>
      <c r="H6232" s="34" t="n">
        <v>-0.0564302759085272</v>
      </c>
      <c r="I6232" s="34" t="n">
        <v>-0.101169496600726</v>
      </c>
      <c r="J6232" s="35" t="n">
        <v>1.79</v>
      </c>
      <c r="K6232" s="6" t="n">
        <v>1</v>
      </c>
      <c r="L6232" s="35" t="n">
        <v>0.79</v>
      </c>
      <c r="M6232" s="6" t="str">
        <f aca="false">IF(I6232&lt;=0,"Below 0%",IF(I6232&lt;=0.05,"0-5%",IF(I6232&lt;=0.1,"5-10%",IF(I6232&lt;=0.2,"10-20%",IF(I6232&lt;=0.4,"20-40%","Above 40%")))))</f>
        <v>Below 0%</v>
      </c>
      <c r="N6232" s="6" t="str">
        <f aca="false">IF(AND(H6232&gt;=Summary!$B$25,I6232&gt;=Summary!$B$26,I6232&lt;=Summary!$B$27,J6232&gt;=Summary!$B$28,J6232&lt;=Summary!$B$29,F6232*J6232&gt;1),"Yes","No")</f>
        <v>No</v>
      </c>
    </row>
    <row r="6233" customFormat="false" ht="15" hidden="false" customHeight="false" outlineLevel="0" collapsed="false">
      <c r="A6233" s="6" t="s">
        <v>153</v>
      </c>
      <c r="B6233" s="45" t="n">
        <v>43461</v>
      </c>
      <c r="C6233" s="6" t="s">
        <v>179</v>
      </c>
      <c r="D6233" s="6" t="s">
        <v>189</v>
      </c>
      <c r="E6233" s="6" t="s">
        <v>187</v>
      </c>
      <c r="F6233" s="34" t="n">
        <v>0.412898063659668</v>
      </c>
      <c r="G6233" s="34" t="n">
        <v>0.429338103756708</v>
      </c>
      <c r="H6233" s="34" t="n">
        <v>-0.0164400400970405</v>
      </c>
      <c r="I6233" s="34" t="n">
        <v>-0.0382915933926901</v>
      </c>
      <c r="J6233" s="35" t="n">
        <v>2.31</v>
      </c>
      <c r="K6233" s="6" t="n">
        <v>0</v>
      </c>
      <c r="L6233" s="35" t="n">
        <v>-1</v>
      </c>
      <c r="M6233" s="6" t="str">
        <f aca="false">IF(I6233&lt;=0,"Below 0%",IF(I6233&lt;=0.05,"0-5%",IF(I6233&lt;=0.1,"5-10%",IF(I6233&lt;=0.2,"10-20%",IF(I6233&lt;=0.4,"20-40%","Above 40%")))))</f>
        <v>Below 0%</v>
      </c>
      <c r="N6233" s="6" t="str">
        <f aca="false">IF(AND(H6233&gt;=Summary!$B$25,I6233&gt;=Summary!$B$26,I6233&lt;=Summary!$B$27,J6233&gt;=Summary!$B$28,J6233&lt;=Summary!$B$29,F6233*J6233&gt;1),"Yes","No")</f>
        <v>No</v>
      </c>
    </row>
    <row r="6234" customFormat="false" ht="15" hidden="false" customHeight="false" outlineLevel="0" collapsed="false">
      <c r="A6234" s="6" t="s">
        <v>153</v>
      </c>
      <c r="B6234" s="45" t="n">
        <v>43461</v>
      </c>
      <c r="C6234" s="6" t="s">
        <v>179</v>
      </c>
      <c r="D6234" s="6" t="s">
        <v>189</v>
      </c>
      <c r="E6234" s="6" t="s">
        <v>174</v>
      </c>
      <c r="F6234" s="34" t="n">
        <v>0.362405449151993</v>
      </c>
      <c r="G6234" s="34" t="n">
        <v>0.275491949910555</v>
      </c>
      <c r="H6234" s="34" t="n">
        <v>0.0869134992414382</v>
      </c>
      <c r="I6234" s="34" t="n">
        <v>0.315484714778987</v>
      </c>
      <c r="J6234" s="35" t="n">
        <v>3.6</v>
      </c>
      <c r="K6234" s="6" t="n">
        <v>0</v>
      </c>
      <c r="L6234" s="35" t="n">
        <v>-1</v>
      </c>
      <c r="M6234" s="6" t="str">
        <f aca="false">IF(I6234&lt;=0,"Below 0%",IF(I6234&lt;=0.05,"0-5%",IF(I6234&lt;=0.1,"5-10%",IF(I6234&lt;=0.2,"10-20%",IF(I6234&lt;=0.4,"20-40%","Above 40%")))))</f>
        <v>20-40%</v>
      </c>
      <c r="N6234" s="6" t="str">
        <f aca="false">IF(AND(H6234&gt;=Summary!$B$25,I6234&gt;=Summary!$B$26,I6234&lt;=Summary!$B$27,J6234&gt;=Summary!$B$28,J6234&lt;=Summary!$B$29,F6234*J6234&gt;1),"Yes","No")</f>
        <v>Yes</v>
      </c>
    </row>
    <row r="6235" customFormat="false" ht="15" hidden="false" customHeight="false" outlineLevel="0" collapsed="false">
      <c r="A6235" s="6" t="s">
        <v>153</v>
      </c>
      <c r="B6235" s="45" t="n">
        <v>43461</v>
      </c>
      <c r="C6235" s="6" t="s">
        <v>179</v>
      </c>
      <c r="D6235" s="6" t="s">
        <v>189</v>
      </c>
      <c r="E6235" s="6" t="s">
        <v>177</v>
      </c>
      <c r="F6235" s="34" t="n">
        <v>0.224696472287178</v>
      </c>
      <c r="G6235" s="34" t="n">
        <v>0.295169946332737</v>
      </c>
      <c r="H6235" s="34" t="n">
        <v>-0.070473474045559</v>
      </c>
      <c r="I6235" s="34" t="n">
        <v>-0.238755587827076</v>
      </c>
      <c r="J6235" s="35" t="n">
        <v>3.36</v>
      </c>
      <c r="K6235" s="6" t="n">
        <v>1</v>
      </c>
      <c r="L6235" s="35" t="n">
        <v>2.36</v>
      </c>
      <c r="M6235" s="6" t="str">
        <f aca="false">IF(I6235&lt;=0,"Below 0%",IF(I6235&lt;=0.05,"0-5%",IF(I6235&lt;=0.1,"5-10%",IF(I6235&lt;=0.2,"10-20%",IF(I6235&lt;=0.4,"20-40%","Above 40%")))))</f>
        <v>Below 0%</v>
      </c>
      <c r="N6235" s="6" t="str">
        <f aca="false">IF(AND(H6235&gt;=Summary!$B$25,I6235&gt;=Summary!$B$26,I6235&lt;=Summary!$B$27,J6235&gt;=Summary!$B$28,J6235&lt;=Summary!$B$29,F6235*J6235&gt;1),"Yes","No")</f>
        <v>No</v>
      </c>
    </row>
    <row r="6236" customFormat="false" ht="15" hidden="false" customHeight="false" outlineLevel="0" collapsed="false">
      <c r="A6236" s="6" t="s">
        <v>153</v>
      </c>
      <c r="B6236" s="45" t="n">
        <v>43463</v>
      </c>
      <c r="C6236" s="6" t="s">
        <v>201</v>
      </c>
      <c r="D6236" s="6" t="s">
        <v>173</v>
      </c>
      <c r="E6236" s="6" t="s">
        <v>187</v>
      </c>
      <c r="F6236" s="34" t="n">
        <v>0.477100014686585</v>
      </c>
      <c r="G6236" s="34" t="n">
        <v>0.277340210496968</v>
      </c>
      <c r="H6236" s="34" t="n">
        <v>0.199759804189617</v>
      </c>
      <c r="I6236" s="34" t="n">
        <v>0.720269894623882</v>
      </c>
      <c r="J6236" s="35" t="n">
        <v>3.6</v>
      </c>
      <c r="K6236" s="6" t="n">
        <v>1</v>
      </c>
      <c r="L6236" s="35" t="n">
        <v>2.6</v>
      </c>
      <c r="M6236" s="6" t="str">
        <f aca="false">IF(I6236&lt;=0,"Below 0%",IF(I6236&lt;=0.05,"0-5%",IF(I6236&lt;=0.1,"5-10%",IF(I6236&lt;=0.2,"10-20%",IF(I6236&lt;=0.4,"20-40%","Above 40%")))))</f>
        <v>Above 40%</v>
      </c>
      <c r="N6236" s="6" t="str">
        <f aca="false">IF(AND(H6236&gt;=Summary!$B$25,I6236&gt;=Summary!$B$26,I6236&lt;=Summary!$B$27,J6236&gt;=Summary!$B$28,J6236&lt;=Summary!$B$29,F6236*J6236&gt;1),"Yes","No")</f>
        <v>No</v>
      </c>
    </row>
    <row r="6237" customFormat="false" ht="15" hidden="false" customHeight="false" outlineLevel="0" collapsed="false">
      <c r="A6237" s="6" t="s">
        <v>153</v>
      </c>
      <c r="B6237" s="45" t="n">
        <v>43463</v>
      </c>
      <c r="C6237" s="6" t="s">
        <v>201</v>
      </c>
      <c r="D6237" s="6" t="s">
        <v>173</v>
      </c>
      <c r="E6237" s="6" t="s">
        <v>174</v>
      </c>
      <c r="F6237" s="34" t="n">
        <v>0.282527923583984</v>
      </c>
      <c r="G6237" s="34" t="n">
        <v>0.288562068725169</v>
      </c>
      <c r="H6237" s="34" t="n">
        <v>-0.00603414514118467</v>
      </c>
      <c r="I6237" s="34" t="n">
        <v>-0.0209110822078688</v>
      </c>
      <c r="J6237" s="35" t="n">
        <v>3.46</v>
      </c>
      <c r="K6237" s="6" t="n">
        <v>0</v>
      </c>
      <c r="L6237" s="35" t="n">
        <v>-1</v>
      </c>
      <c r="M6237" s="6" t="str">
        <f aca="false">IF(I6237&lt;=0,"Below 0%",IF(I6237&lt;=0.05,"0-5%",IF(I6237&lt;=0.1,"5-10%",IF(I6237&lt;=0.2,"10-20%",IF(I6237&lt;=0.4,"20-40%","Above 40%")))))</f>
        <v>Below 0%</v>
      </c>
      <c r="N6237" s="6" t="str">
        <f aca="false">IF(AND(H6237&gt;=Summary!$B$25,I6237&gt;=Summary!$B$26,I6237&lt;=Summary!$B$27,J6237&gt;=Summary!$B$28,J6237&lt;=Summary!$B$29,F6237*J6237&gt;1),"Yes","No")</f>
        <v>No</v>
      </c>
    </row>
    <row r="6238" customFormat="false" ht="15" hidden="false" customHeight="false" outlineLevel="0" collapsed="false">
      <c r="A6238" s="6" t="s">
        <v>153</v>
      </c>
      <c r="B6238" s="45" t="n">
        <v>43463</v>
      </c>
      <c r="C6238" s="6" t="s">
        <v>201</v>
      </c>
      <c r="D6238" s="6" t="s">
        <v>173</v>
      </c>
      <c r="E6238" s="6" t="s">
        <v>177</v>
      </c>
      <c r="F6238" s="34" t="n">
        <v>0.240372106432915</v>
      </c>
      <c r="G6238" s="34" t="n">
        <v>0.434097720777863</v>
      </c>
      <c r="H6238" s="34" t="n">
        <v>-0.193725614344948</v>
      </c>
      <c r="I6238" s="34" t="n">
        <v>-0.446271899326746</v>
      </c>
      <c r="J6238" s="35" t="n">
        <v>2.3</v>
      </c>
      <c r="K6238" s="6" t="n">
        <v>0</v>
      </c>
      <c r="L6238" s="35" t="n">
        <v>-1</v>
      </c>
      <c r="M6238" s="6" t="str">
        <f aca="false">IF(I6238&lt;=0,"Below 0%",IF(I6238&lt;=0.05,"0-5%",IF(I6238&lt;=0.1,"5-10%",IF(I6238&lt;=0.2,"10-20%",IF(I6238&lt;=0.4,"20-40%","Above 40%")))))</f>
        <v>Below 0%</v>
      </c>
      <c r="N6238" s="6" t="str">
        <f aca="false">IF(AND(H6238&gt;=Summary!$B$25,I6238&gt;=Summary!$B$26,I6238&lt;=Summary!$B$27,J6238&gt;=Summary!$B$28,J6238&lt;=Summary!$B$29,F6238*J6238&gt;1),"Yes","No")</f>
        <v>No</v>
      </c>
    </row>
    <row r="6239" customFormat="false" ht="15" hidden="false" customHeight="false" outlineLevel="0" collapsed="false">
      <c r="A6239" s="6" t="s">
        <v>153</v>
      </c>
      <c r="B6239" s="45" t="n">
        <v>43463</v>
      </c>
      <c r="C6239" s="6" t="s">
        <v>184</v>
      </c>
      <c r="D6239" s="6" t="s">
        <v>202</v>
      </c>
      <c r="E6239" s="6" t="s">
        <v>187</v>
      </c>
      <c r="F6239" s="34" t="n">
        <v>0.591445803642273</v>
      </c>
      <c r="G6239" s="34" t="n">
        <v>0.469860489602527</v>
      </c>
      <c r="H6239" s="34" t="n">
        <v>0.121585314039746</v>
      </c>
      <c r="I6239" s="34" t="n">
        <v>0.258768968087953</v>
      </c>
      <c r="J6239" s="35" t="n">
        <v>2.12</v>
      </c>
      <c r="K6239" s="6" t="n">
        <v>1</v>
      </c>
      <c r="L6239" s="35" t="n">
        <v>1.12</v>
      </c>
      <c r="M6239" s="6" t="str">
        <f aca="false">IF(I6239&lt;=0,"Below 0%",IF(I6239&lt;=0.05,"0-5%",IF(I6239&lt;=0.1,"5-10%",IF(I6239&lt;=0.2,"10-20%",IF(I6239&lt;=0.4,"20-40%","Above 40%")))))</f>
        <v>20-40%</v>
      </c>
      <c r="N6239" s="6" t="str">
        <f aca="false">IF(AND(H6239&gt;=Summary!$B$25,I6239&gt;=Summary!$B$26,I6239&lt;=Summary!$B$27,J6239&gt;=Summary!$B$28,J6239&lt;=Summary!$B$29,F6239*J6239&gt;1),"Yes","No")</f>
        <v>Yes</v>
      </c>
    </row>
    <row r="6240" customFormat="false" ht="15" hidden="false" customHeight="false" outlineLevel="0" collapsed="false">
      <c r="A6240" s="6" t="s">
        <v>153</v>
      </c>
      <c r="B6240" s="45" t="n">
        <v>43463</v>
      </c>
      <c r="C6240" s="6" t="s">
        <v>184</v>
      </c>
      <c r="D6240" s="6" t="s">
        <v>202</v>
      </c>
      <c r="E6240" s="6" t="s">
        <v>174</v>
      </c>
      <c r="F6240" s="34" t="n">
        <v>0.25437542796135</v>
      </c>
      <c r="G6240" s="34" t="n">
        <v>0.29297183469334</v>
      </c>
      <c r="H6240" s="34" t="n">
        <v>-0.0385964067319909</v>
      </c>
      <c r="I6240" s="34" t="n">
        <v>-0.131741014532645</v>
      </c>
      <c r="J6240" s="35" t="n">
        <v>3.4</v>
      </c>
      <c r="K6240" s="6" t="n">
        <v>0</v>
      </c>
      <c r="L6240" s="35" t="n">
        <v>-1</v>
      </c>
      <c r="M6240" s="6" t="str">
        <f aca="false">IF(I6240&lt;=0,"Below 0%",IF(I6240&lt;=0.05,"0-5%",IF(I6240&lt;=0.1,"5-10%",IF(I6240&lt;=0.2,"10-20%",IF(I6240&lt;=0.4,"20-40%","Above 40%")))))</f>
        <v>Below 0%</v>
      </c>
      <c r="N6240" s="6" t="str">
        <f aca="false">IF(AND(H6240&gt;=Summary!$B$25,I6240&gt;=Summary!$B$26,I6240&lt;=Summary!$B$27,J6240&gt;=Summary!$B$28,J6240&lt;=Summary!$B$29,F6240*J6240&gt;1),"Yes","No")</f>
        <v>No</v>
      </c>
    </row>
    <row r="6241" customFormat="false" ht="15" hidden="false" customHeight="false" outlineLevel="0" collapsed="false">
      <c r="A6241" s="6" t="s">
        <v>153</v>
      </c>
      <c r="B6241" s="45" t="n">
        <v>43463</v>
      </c>
      <c r="C6241" s="6" t="s">
        <v>184</v>
      </c>
      <c r="D6241" s="6" t="s">
        <v>202</v>
      </c>
      <c r="E6241" s="6" t="s">
        <v>177</v>
      </c>
      <c r="F6241" s="34" t="n">
        <v>0.154178753495216</v>
      </c>
      <c r="G6241" s="34" t="n">
        <v>0.237167675704133</v>
      </c>
      <c r="H6241" s="34" t="n">
        <v>-0.0829889222089163</v>
      </c>
      <c r="I6241" s="34" t="n">
        <v>-0.34991666534037</v>
      </c>
      <c r="J6241" s="35" t="n">
        <v>4.2</v>
      </c>
      <c r="K6241" s="6" t="n">
        <v>0</v>
      </c>
      <c r="L6241" s="35" t="n">
        <v>-1</v>
      </c>
      <c r="M6241" s="6" t="str">
        <f aca="false">IF(I6241&lt;=0,"Below 0%",IF(I6241&lt;=0.05,"0-5%",IF(I6241&lt;=0.1,"5-10%",IF(I6241&lt;=0.2,"10-20%",IF(I6241&lt;=0.4,"20-40%","Above 40%")))))</f>
        <v>Below 0%</v>
      </c>
      <c r="N6241" s="6" t="str">
        <f aca="false">IF(AND(H6241&gt;=Summary!$B$25,I6241&gt;=Summary!$B$26,I6241&lt;=Summary!$B$27,J6241&gt;=Summary!$B$28,J6241&lt;=Summary!$B$29,F6241*J6241&gt;1),"Yes","No")</f>
        <v>No</v>
      </c>
    </row>
    <row r="6242" customFormat="false" ht="15" hidden="false" customHeight="false" outlineLevel="0" collapsed="false">
      <c r="A6242" s="6" t="s">
        <v>153</v>
      </c>
      <c r="B6242" s="45" t="n">
        <v>43463</v>
      </c>
      <c r="C6242" s="6" t="s">
        <v>195</v>
      </c>
      <c r="D6242" s="6" t="s">
        <v>193</v>
      </c>
      <c r="E6242" s="6" t="s">
        <v>187</v>
      </c>
      <c r="F6242" s="34" t="n">
        <v>0.559991598129273</v>
      </c>
      <c r="G6242" s="34" t="n">
        <v>0.629172274216912</v>
      </c>
      <c r="H6242" s="34" t="n">
        <v>-0.0691806760876396</v>
      </c>
      <c r="I6242" s="34" t="n">
        <v>-0.109955061471429</v>
      </c>
      <c r="J6242" s="35" t="n">
        <v>1.6</v>
      </c>
      <c r="K6242" s="6" t="n">
        <v>0</v>
      </c>
      <c r="L6242" s="35" t="n">
        <v>-1</v>
      </c>
      <c r="M6242" s="6" t="str">
        <f aca="false">IF(I6242&lt;=0,"Below 0%",IF(I6242&lt;=0.05,"0-5%",IF(I6242&lt;=0.1,"5-10%",IF(I6242&lt;=0.2,"10-20%",IF(I6242&lt;=0.4,"20-40%","Above 40%")))))</f>
        <v>Below 0%</v>
      </c>
      <c r="N6242" s="6" t="str">
        <f aca="false">IF(AND(H6242&gt;=Summary!$B$25,I6242&gt;=Summary!$B$26,I6242&lt;=Summary!$B$27,J6242&gt;=Summary!$B$28,J6242&lt;=Summary!$B$29,F6242*J6242&gt;1),"Yes","No")</f>
        <v>No</v>
      </c>
    </row>
    <row r="6243" customFormat="false" ht="15" hidden="false" customHeight="false" outlineLevel="0" collapsed="false">
      <c r="A6243" s="6" t="s">
        <v>153</v>
      </c>
      <c r="B6243" s="45" t="n">
        <v>43463</v>
      </c>
      <c r="C6243" s="6" t="s">
        <v>195</v>
      </c>
      <c r="D6243" s="6" t="s">
        <v>193</v>
      </c>
      <c r="E6243" s="6" t="s">
        <v>174</v>
      </c>
      <c r="F6243" s="34" t="n">
        <v>0.218638077378273</v>
      </c>
      <c r="G6243" s="34" t="n">
        <v>0.221247393131222</v>
      </c>
      <c r="H6243" s="34" t="n">
        <v>-0.00260931575294879</v>
      </c>
      <c r="I6243" s="34" t="n">
        <v>-0.0117936564857115</v>
      </c>
      <c r="J6243" s="35" t="n">
        <v>4.55</v>
      </c>
      <c r="K6243" s="6" t="n">
        <v>0</v>
      </c>
      <c r="L6243" s="35" t="n">
        <v>-1</v>
      </c>
      <c r="M6243" s="6" t="str">
        <f aca="false">IF(I6243&lt;=0,"Below 0%",IF(I6243&lt;=0.05,"0-5%",IF(I6243&lt;=0.1,"5-10%",IF(I6243&lt;=0.2,"10-20%",IF(I6243&lt;=0.4,"20-40%","Above 40%")))))</f>
        <v>Below 0%</v>
      </c>
      <c r="N6243" s="6" t="str">
        <f aca="false">IF(AND(H6243&gt;=Summary!$B$25,I6243&gt;=Summary!$B$26,I6243&lt;=Summary!$B$27,J6243&gt;=Summary!$B$28,J6243&lt;=Summary!$B$29,F6243*J6243&gt;1),"Yes","No")</f>
        <v>No</v>
      </c>
    </row>
    <row r="6244" customFormat="false" ht="15" hidden="false" customHeight="false" outlineLevel="0" collapsed="false">
      <c r="A6244" s="6" t="s">
        <v>153</v>
      </c>
      <c r="B6244" s="45" t="n">
        <v>43463</v>
      </c>
      <c r="C6244" s="6" t="s">
        <v>195</v>
      </c>
      <c r="D6244" s="6" t="s">
        <v>193</v>
      </c>
      <c r="E6244" s="6" t="s">
        <v>177</v>
      </c>
      <c r="F6244" s="34" t="n">
        <v>0.221370339393616</v>
      </c>
      <c r="G6244" s="34" t="n">
        <v>0.149580332651866</v>
      </c>
      <c r="H6244" s="34" t="n">
        <v>0.0717900067417496</v>
      </c>
      <c r="I6244" s="34" t="n">
        <v>0.479942820483184</v>
      </c>
      <c r="J6244" s="35" t="n">
        <v>6.73</v>
      </c>
      <c r="K6244" s="6" t="n">
        <v>1</v>
      </c>
      <c r="L6244" s="35" t="n">
        <v>5.73</v>
      </c>
      <c r="M6244" s="6" t="str">
        <f aca="false">IF(I6244&lt;=0,"Below 0%",IF(I6244&lt;=0.05,"0-5%",IF(I6244&lt;=0.1,"5-10%",IF(I6244&lt;=0.2,"10-20%",IF(I6244&lt;=0.4,"20-40%","Above 40%")))))</f>
        <v>Above 40%</v>
      </c>
      <c r="N6244" s="6" t="str">
        <f aca="false">IF(AND(H6244&gt;=Summary!$B$25,I6244&gt;=Summary!$B$26,I6244&lt;=Summary!$B$27,J6244&gt;=Summary!$B$28,J6244&lt;=Summary!$B$29,F6244*J6244&gt;1),"Yes","No")</f>
        <v>No</v>
      </c>
    </row>
    <row r="6245" customFormat="false" ht="15" hidden="false" customHeight="false" outlineLevel="0" collapsed="false">
      <c r="A6245" s="6" t="s">
        <v>153</v>
      </c>
      <c r="B6245" s="45" t="n">
        <v>43463</v>
      </c>
      <c r="C6245" s="6" t="s">
        <v>183</v>
      </c>
      <c r="D6245" s="6" t="s">
        <v>185</v>
      </c>
      <c r="E6245" s="6" t="s">
        <v>187</v>
      </c>
      <c r="F6245" s="34" t="n">
        <v>0.614261031150818</v>
      </c>
      <c r="G6245" s="34" t="n">
        <v>0.659779097539326</v>
      </c>
      <c r="H6245" s="34" t="n">
        <v>-0.0455180663885081</v>
      </c>
      <c r="I6245" s="34" t="n">
        <v>-0.0689898582090122</v>
      </c>
      <c r="J6245" s="35" t="n">
        <v>1.53</v>
      </c>
      <c r="K6245" s="6" t="n">
        <v>1</v>
      </c>
      <c r="L6245" s="35" t="n">
        <v>0.53</v>
      </c>
      <c r="M6245" s="6" t="str">
        <f aca="false">IF(I6245&lt;=0,"Below 0%",IF(I6245&lt;=0.05,"0-5%",IF(I6245&lt;=0.1,"5-10%",IF(I6245&lt;=0.2,"10-20%",IF(I6245&lt;=0.4,"20-40%","Above 40%")))))</f>
        <v>Below 0%</v>
      </c>
      <c r="N6245" s="6" t="str">
        <f aca="false">IF(AND(H6245&gt;=Summary!$B$25,I6245&gt;=Summary!$B$26,I6245&lt;=Summary!$B$27,J6245&gt;=Summary!$B$28,J6245&lt;=Summary!$B$29,F6245*J6245&gt;1),"Yes","No")</f>
        <v>No</v>
      </c>
    </row>
    <row r="6246" customFormat="false" ht="15" hidden="false" customHeight="false" outlineLevel="0" collapsed="false">
      <c r="A6246" s="6" t="s">
        <v>153</v>
      </c>
      <c r="B6246" s="45" t="n">
        <v>43463</v>
      </c>
      <c r="C6246" s="6" t="s">
        <v>183</v>
      </c>
      <c r="D6246" s="6" t="s">
        <v>185</v>
      </c>
      <c r="E6246" s="6" t="s">
        <v>174</v>
      </c>
      <c r="F6246" s="34" t="n">
        <v>0.248050719499588</v>
      </c>
      <c r="G6246" s="34" t="n">
        <v>0.196012042569936</v>
      </c>
      <c r="H6246" s="34" t="n">
        <v>0.0520386769296523</v>
      </c>
      <c r="I6246" s="34" t="n">
        <v>0.265487141745821</v>
      </c>
      <c r="J6246" s="35" t="n">
        <v>5.15</v>
      </c>
      <c r="K6246" s="6" t="n">
        <v>0</v>
      </c>
      <c r="L6246" s="35" t="n">
        <v>-1</v>
      </c>
      <c r="M6246" s="6" t="str">
        <f aca="false">IF(I6246&lt;=0,"Below 0%",IF(I6246&lt;=0.05,"0-5%",IF(I6246&lt;=0.1,"5-10%",IF(I6246&lt;=0.2,"10-20%",IF(I6246&lt;=0.4,"20-40%","Above 40%")))))</f>
        <v>20-40%</v>
      </c>
      <c r="N6246" s="6" t="str">
        <f aca="false">IF(AND(H6246&gt;=Summary!$B$25,I6246&gt;=Summary!$B$26,I6246&lt;=Summary!$B$27,J6246&gt;=Summary!$B$28,J6246&lt;=Summary!$B$29,F6246*J6246&gt;1),"Yes","No")</f>
        <v>No</v>
      </c>
    </row>
    <row r="6247" customFormat="false" ht="15" hidden="false" customHeight="false" outlineLevel="0" collapsed="false">
      <c r="A6247" s="6" t="s">
        <v>153</v>
      </c>
      <c r="B6247" s="45" t="n">
        <v>43463</v>
      </c>
      <c r="C6247" s="6" t="s">
        <v>183</v>
      </c>
      <c r="D6247" s="6" t="s">
        <v>185</v>
      </c>
      <c r="E6247" s="6" t="s">
        <v>177</v>
      </c>
      <c r="F6247" s="34" t="n">
        <v>0.137688264250755</v>
      </c>
      <c r="G6247" s="34" t="n">
        <v>0.144208859890738</v>
      </c>
      <c r="H6247" s="34" t="n">
        <v>-0.00652059563998308</v>
      </c>
      <c r="I6247" s="34" t="n">
        <v>-0.0452163316797837</v>
      </c>
      <c r="J6247" s="35" t="n">
        <v>7</v>
      </c>
      <c r="K6247" s="6" t="n">
        <v>0</v>
      </c>
      <c r="L6247" s="35" t="n">
        <v>-1</v>
      </c>
      <c r="M6247" s="6" t="str">
        <f aca="false">IF(I6247&lt;=0,"Below 0%",IF(I6247&lt;=0.05,"0-5%",IF(I6247&lt;=0.1,"5-10%",IF(I6247&lt;=0.2,"10-20%",IF(I6247&lt;=0.4,"20-40%","Above 40%")))))</f>
        <v>Below 0%</v>
      </c>
      <c r="N6247" s="6" t="str">
        <f aca="false">IF(AND(H6247&gt;=Summary!$B$25,I6247&gt;=Summary!$B$26,I6247&lt;=Summary!$B$27,J6247&gt;=Summary!$B$28,J6247&lt;=Summary!$B$29,F6247*J6247&gt;1),"Yes","No")</f>
        <v>No</v>
      </c>
    </row>
    <row r="6248" customFormat="false" ht="15" hidden="false" customHeight="false" outlineLevel="0" collapsed="false">
      <c r="A6248" s="6" t="s">
        <v>153</v>
      </c>
      <c r="B6248" s="45" t="n">
        <v>43463</v>
      </c>
      <c r="C6248" s="6" t="s">
        <v>181</v>
      </c>
      <c r="D6248" s="6" t="s">
        <v>203</v>
      </c>
      <c r="E6248" s="6" t="s">
        <v>187</v>
      </c>
      <c r="F6248" s="34" t="n">
        <v>0.818005979061127</v>
      </c>
      <c r="G6248" s="34" t="n">
        <v>0.721965245655707</v>
      </c>
      <c r="H6248" s="34" t="n">
        <v>0.0960407334054197</v>
      </c>
      <c r="I6248" s="34" t="n">
        <v>0.133026809785273</v>
      </c>
      <c r="J6248" s="35" t="n">
        <v>1.39</v>
      </c>
      <c r="K6248" s="6" t="n">
        <v>0</v>
      </c>
      <c r="L6248" s="35" t="n">
        <v>-1</v>
      </c>
      <c r="M6248" s="6" t="str">
        <f aca="false">IF(I6248&lt;=0,"Below 0%",IF(I6248&lt;=0.05,"0-5%",IF(I6248&lt;=0.1,"5-10%",IF(I6248&lt;=0.2,"10-20%",IF(I6248&lt;=0.4,"20-40%","Above 40%")))))</f>
        <v>10-20%</v>
      </c>
      <c r="N6248" s="6" t="str">
        <f aca="false">IF(AND(H6248&gt;=Summary!$B$25,I6248&gt;=Summary!$B$26,I6248&lt;=Summary!$B$27,J6248&gt;=Summary!$B$28,J6248&lt;=Summary!$B$29,F6248*J6248&gt;1),"Yes","No")</f>
        <v>No</v>
      </c>
    </row>
    <row r="6249" customFormat="false" ht="15" hidden="false" customHeight="false" outlineLevel="0" collapsed="false">
      <c r="A6249" s="6" t="s">
        <v>153</v>
      </c>
      <c r="B6249" s="45" t="n">
        <v>43463</v>
      </c>
      <c r="C6249" s="6" t="s">
        <v>181</v>
      </c>
      <c r="D6249" s="6" t="s">
        <v>203</v>
      </c>
      <c r="E6249" s="6" t="s">
        <v>174</v>
      </c>
      <c r="F6249" s="34" t="n">
        <v>0.141498312354088</v>
      </c>
      <c r="G6249" s="34" t="n">
        <v>0.182460307538442</v>
      </c>
      <c r="H6249" s="34" t="n">
        <v>-0.0409619951843545</v>
      </c>
      <c r="I6249" s="34" t="n">
        <v>-0.224498115436555</v>
      </c>
      <c r="J6249" s="35" t="n">
        <v>5.5</v>
      </c>
      <c r="K6249" s="6" t="n">
        <v>0</v>
      </c>
      <c r="L6249" s="35" t="n">
        <v>-1</v>
      </c>
      <c r="M6249" s="6" t="str">
        <f aca="false">IF(I6249&lt;=0,"Below 0%",IF(I6249&lt;=0.05,"0-5%",IF(I6249&lt;=0.1,"5-10%",IF(I6249&lt;=0.2,"10-20%",IF(I6249&lt;=0.4,"20-40%","Above 40%")))))</f>
        <v>Below 0%</v>
      </c>
      <c r="N6249" s="6" t="str">
        <f aca="false">IF(AND(H6249&gt;=Summary!$B$25,I6249&gt;=Summary!$B$26,I6249&lt;=Summary!$B$27,J6249&gt;=Summary!$B$28,J6249&lt;=Summary!$B$29,F6249*J6249&gt;1),"Yes","No")</f>
        <v>No</v>
      </c>
    </row>
    <row r="6250" customFormat="false" ht="15" hidden="false" customHeight="false" outlineLevel="0" collapsed="false">
      <c r="A6250" s="6" t="s">
        <v>153</v>
      </c>
      <c r="B6250" s="45" t="n">
        <v>43463</v>
      </c>
      <c r="C6250" s="6" t="s">
        <v>181</v>
      </c>
      <c r="D6250" s="6" t="s">
        <v>203</v>
      </c>
      <c r="E6250" s="6" t="s">
        <v>177</v>
      </c>
      <c r="F6250" s="34" t="n">
        <v>0.0404956601560116</v>
      </c>
      <c r="G6250" s="34" t="n">
        <v>0.0955744468058507</v>
      </c>
      <c r="H6250" s="34" t="n">
        <v>-0.0550787866498391</v>
      </c>
      <c r="I6250" s="34" t="n">
        <v>-0.576291974378108</v>
      </c>
      <c r="J6250" s="35" t="n">
        <v>10.5</v>
      </c>
      <c r="K6250" s="6" t="n">
        <v>1</v>
      </c>
      <c r="L6250" s="35" t="n">
        <v>9.5</v>
      </c>
      <c r="M6250" s="6" t="str">
        <f aca="false">IF(I6250&lt;=0,"Below 0%",IF(I6250&lt;=0.05,"0-5%",IF(I6250&lt;=0.1,"5-10%",IF(I6250&lt;=0.2,"10-20%",IF(I6250&lt;=0.4,"20-40%","Above 40%")))))</f>
        <v>Below 0%</v>
      </c>
      <c r="N6250" s="6" t="str">
        <f aca="false">IF(AND(H6250&gt;=Summary!$B$25,I6250&gt;=Summary!$B$26,I6250&lt;=Summary!$B$27,J6250&gt;=Summary!$B$28,J6250&lt;=Summary!$B$29,F6250*J6250&gt;1),"Yes","No")</f>
        <v>No</v>
      </c>
    </row>
    <row r="6251" customFormat="false" ht="15" hidden="false" customHeight="false" outlineLevel="0" collapsed="false">
      <c r="A6251" s="6" t="s">
        <v>153</v>
      </c>
      <c r="B6251" s="45" t="n">
        <v>43463</v>
      </c>
      <c r="C6251" s="6" t="s">
        <v>198</v>
      </c>
      <c r="D6251" s="6" t="s">
        <v>188</v>
      </c>
      <c r="E6251" s="6" t="s">
        <v>187</v>
      </c>
      <c r="F6251" s="34" t="n">
        <v>0.536436796188355</v>
      </c>
      <c r="G6251" s="34" t="n">
        <v>0.534548728336709</v>
      </c>
      <c r="H6251" s="34" t="n">
        <v>0.00188806785164508</v>
      </c>
      <c r="I6251" s="34" t="n">
        <v>0.00353207809046707</v>
      </c>
      <c r="J6251" s="35" t="n">
        <v>1.88</v>
      </c>
      <c r="K6251" s="6" t="n">
        <v>0</v>
      </c>
      <c r="L6251" s="35" t="n">
        <v>-1</v>
      </c>
      <c r="M6251" s="6" t="str">
        <f aca="false">IF(I6251&lt;=0,"Below 0%",IF(I6251&lt;=0.05,"0-5%",IF(I6251&lt;=0.1,"5-10%",IF(I6251&lt;=0.2,"10-20%",IF(I6251&lt;=0.4,"20-40%","Above 40%")))))</f>
        <v>0-5%</v>
      </c>
      <c r="N6251" s="6" t="str">
        <f aca="false">IF(AND(H6251&gt;=Summary!$B$25,I6251&gt;=Summary!$B$26,I6251&lt;=Summary!$B$27,J6251&gt;=Summary!$B$28,J6251&lt;=Summary!$B$29,F6251*J6251&gt;1),"Yes","No")</f>
        <v>No</v>
      </c>
    </row>
    <row r="6252" customFormat="false" ht="15" hidden="false" customHeight="false" outlineLevel="0" collapsed="false">
      <c r="A6252" s="6" t="s">
        <v>153</v>
      </c>
      <c r="B6252" s="45" t="n">
        <v>43463</v>
      </c>
      <c r="C6252" s="6" t="s">
        <v>198</v>
      </c>
      <c r="D6252" s="6" t="s">
        <v>188</v>
      </c>
      <c r="E6252" s="6" t="s">
        <v>174</v>
      </c>
      <c r="F6252" s="34" t="n">
        <v>0.268255114555359</v>
      </c>
      <c r="G6252" s="34" t="n">
        <v>0.264460949808688</v>
      </c>
      <c r="H6252" s="34" t="n">
        <v>0.00379416474667105</v>
      </c>
      <c r="I6252" s="34" t="n">
        <v>0.0143467863569868</v>
      </c>
      <c r="J6252" s="35" t="n">
        <v>3.8</v>
      </c>
      <c r="K6252" s="6" t="n">
        <v>1</v>
      </c>
      <c r="L6252" s="35" t="n">
        <v>2.8</v>
      </c>
      <c r="M6252" s="6" t="str">
        <f aca="false">IF(I6252&lt;=0,"Below 0%",IF(I6252&lt;=0.05,"0-5%",IF(I6252&lt;=0.1,"5-10%",IF(I6252&lt;=0.2,"10-20%",IF(I6252&lt;=0.4,"20-40%","Above 40%")))))</f>
        <v>0-5%</v>
      </c>
      <c r="N6252" s="6" t="str">
        <f aca="false">IF(AND(H6252&gt;=Summary!$B$25,I6252&gt;=Summary!$B$26,I6252&lt;=Summary!$B$27,J6252&gt;=Summary!$B$28,J6252&lt;=Summary!$B$29,F6252*J6252&gt;1),"Yes","No")</f>
        <v>No</v>
      </c>
    </row>
    <row r="6253" customFormat="false" ht="15" hidden="false" customHeight="false" outlineLevel="0" collapsed="false">
      <c r="A6253" s="6" t="s">
        <v>153</v>
      </c>
      <c r="B6253" s="45" t="n">
        <v>43463</v>
      </c>
      <c r="C6253" s="6" t="s">
        <v>198</v>
      </c>
      <c r="D6253" s="6" t="s">
        <v>188</v>
      </c>
      <c r="E6253" s="6" t="s">
        <v>177</v>
      </c>
      <c r="F6253" s="34" t="n">
        <v>0.195308074355125</v>
      </c>
      <c r="G6253" s="34" t="n">
        <v>0.200990321854603</v>
      </c>
      <c r="H6253" s="34" t="n">
        <v>-0.00568224749947732</v>
      </c>
      <c r="I6253" s="34" t="n">
        <v>-0.0282712493171083</v>
      </c>
      <c r="J6253" s="35" t="n">
        <v>5</v>
      </c>
      <c r="K6253" s="6" t="n">
        <v>0</v>
      </c>
      <c r="L6253" s="35" t="n">
        <v>-1</v>
      </c>
      <c r="M6253" s="6" t="str">
        <f aca="false">IF(I6253&lt;=0,"Below 0%",IF(I6253&lt;=0.05,"0-5%",IF(I6253&lt;=0.1,"5-10%",IF(I6253&lt;=0.2,"10-20%",IF(I6253&lt;=0.4,"20-40%","Above 40%")))))</f>
        <v>Below 0%</v>
      </c>
      <c r="N6253" s="6" t="str">
        <f aca="false">IF(AND(H6253&gt;=Summary!$B$25,I6253&gt;=Summary!$B$26,I6253&lt;=Summary!$B$27,J6253&gt;=Summary!$B$28,J6253&lt;=Summary!$B$29,F6253*J6253&gt;1),"Yes","No")</f>
        <v>No</v>
      </c>
    </row>
    <row r="6254" customFormat="false" ht="15" hidden="false" customHeight="false" outlineLevel="0" collapsed="false">
      <c r="A6254" s="6" t="s">
        <v>153</v>
      </c>
      <c r="B6254" s="45" t="n">
        <v>43464</v>
      </c>
      <c r="C6254" s="6" t="s">
        <v>196</v>
      </c>
      <c r="D6254" s="6" t="s">
        <v>189</v>
      </c>
      <c r="E6254" s="6" t="s">
        <v>187</v>
      </c>
      <c r="F6254" s="34" t="n">
        <v>0.422624170780182</v>
      </c>
      <c r="G6254" s="34" t="n">
        <v>0.292713093070395</v>
      </c>
      <c r="H6254" s="34" t="n">
        <v>0.129911077709786</v>
      </c>
      <c r="I6254" s="34" t="n">
        <v>0.443817105504549</v>
      </c>
      <c r="J6254" s="35" t="n">
        <v>3.46</v>
      </c>
      <c r="K6254" s="6" t="n">
        <v>1</v>
      </c>
      <c r="L6254" s="35" t="n">
        <v>2.46</v>
      </c>
      <c r="M6254" s="6" t="str">
        <f aca="false">IF(I6254&lt;=0,"Below 0%",IF(I6254&lt;=0.05,"0-5%",IF(I6254&lt;=0.1,"5-10%",IF(I6254&lt;=0.2,"10-20%",IF(I6254&lt;=0.4,"20-40%","Above 40%")))))</f>
        <v>Above 40%</v>
      </c>
      <c r="N6254" s="6" t="str">
        <f aca="false">IF(AND(H6254&gt;=Summary!$B$25,I6254&gt;=Summary!$B$26,I6254&lt;=Summary!$B$27,J6254&gt;=Summary!$B$28,J6254&lt;=Summary!$B$29,F6254*J6254&gt;1),"Yes","No")</f>
        <v>No</v>
      </c>
    </row>
    <row r="6255" customFormat="false" ht="15" hidden="false" customHeight="false" outlineLevel="0" collapsed="false">
      <c r="A6255" s="6" t="s">
        <v>153</v>
      </c>
      <c r="B6255" s="45" t="n">
        <v>43464</v>
      </c>
      <c r="C6255" s="6" t="s">
        <v>196</v>
      </c>
      <c r="D6255" s="6" t="s">
        <v>189</v>
      </c>
      <c r="E6255" s="6" t="s">
        <v>174</v>
      </c>
      <c r="F6255" s="34" t="n">
        <v>0.261358231306076</v>
      </c>
      <c r="G6255" s="34" t="n">
        <v>0.285292197753118</v>
      </c>
      <c r="H6255" s="34" t="n">
        <v>-0.0239339664470418</v>
      </c>
      <c r="I6255" s="34" t="n">
        <v>-0.083892818084543</v>
      </c>
      <c r="J6255" s="35" t="n">
        <v>3.55</v>
      </c>
      <c r="K6255" s="6" t="n">
        <v>0</v>
      </c>
      <c r="L6255" s="35" t="n">
        <v>-1</v>
      </c>
      <c r="M6255" s="6" t="str">
        <f aca="false">IF(I6255&lt;=0,"Below 0%",IF(I6255&lt;=0.05,"0-5%",IF(I6255&lt;=0.1,"5-10%",IF(I6255&lt;=0.2,"10-20%",IF(I6255&lt;=0.4,"20-40%","Above 40%")))))</f>
        <v>Below 0%</v>
      </c>
      <c r="N6255" s="6" t="str">
        <f aca="false">IF(AND(H6255&gt;=Summary!$B$25,I6255&gt;=Summary!$B$26,I6255&lt;=Summary!$B$27,J6255&gt;=Summary!$B$28,J6255&lt;=Summary!$B$29,F6255*J6255&gt;1),"Yes","No")</f>
        <v>No</v>
      </c>
    </row>
    <row r="6256" customFormat="false" ht="15" hidden="false" customHeight="false" outlineLevel="0" collapsed="false">
      <c r="A6256" s="6" t="s">
        <v>153</v>
      </c>
      <c r="B6256" s="45" t="n">
        <v>43464</v>
      </c>
      <c r="C6256" s="6" t="s">
        <v>196</v>
      </c>
      <c r="D6256" s="6" t="s">
        <v>189</v>
      </c>
      <c r="E6256" s="6" t="s">
        <v>177</v>
      </c>
      <c r="F6256" s="34" t="n">
        <v>0.316017597913742</v>
      </c>
      <c r="G6256" s="34" t="n">
        <v>0.421994709176487</v>
      </c>
      <c r="H6256" s="34" t="n">
        <v>-0.105977111262745</v>
      </c>
      <c r="I6256" s="34" t="n">
        <v>-0.251133743997778</v>
      </c>
      <c r="J6256" s="35" t="n">
        <v>2.4</v>
      </c>
      <c r="K6256" s="6" t="n">
        <v>0</v>
      </c>
      <c r="L6256" s="35" t="n">
        <v>-1</v>
      </c>
      <c r="M6256" s="6" t="str">
        <f aca="false">IF(I6256&lt;=0,"Below 0%",IF(I6256&lt;=0.05,"0-5%",IF(I6256&lt;=0.1,"5-10%",IF(I6256&lt;=0.2,"10-20%",IF(I6256&lt;=0.4,"20-40%","Above 40%")))))</f>
        <v>Below 0%</v>
      </c>
      <c r="N6256" s="6" t="str">
        <f aca="false">IF(AND(H6256&gt;=Summary!$B$25,I6256&gt;=Summary!$B$26,I6256&lt;=Summary!$B$27,J6256&gt;=Summary!$B$28,J6256&lt;=Summary!$B$29,F6256*J6256&gt;1),"Yes","No")</f>
        <v>No</v>
      </c>
    </row>
    <row r="6257" customFormat="false" ht="15" hidden="false" customHeight="false" outlineLevel="0" collapsed="false">
      <c r="A6257" s="6" t="s">
        <v>153</v>
      </c>
      <c r="B6257" s="45" t="n">
        <v>43464</v>
      </c>
      <c r="C6257" s="6" t="s">
        <v>180</v>
      </c>
      <c r="D6257" s="6" t="s">
        <v>190</v>
      </c>
      <c r="E6257" s="6" t="s">
        <v>187</v>
      </c>
      <c r="F6257" s="34" t="n">
        <v>0.175532445311546</v>
      </c>
      <c r="G6257" s="34" t="n">
        <v>0.189444109973911</v>
      </c>
      <c r="H6257" s="34" t="n">
        <v>-0.013911664662365</v>
      </c>
      <c r="I6257" s="34" t="n">
        <v>-0.0734341366658524</v>
      </c>
      <c r="J6257" s="35" t="n">
        <v>5.25</v>
      </c>
      <c r="K6257" s="6" t="n">
        <v>0</v>
      </c>
      <c r="L6257" s="35" t="n">
        <v>-1</v>
      </c>
      <c r="M6257" s="6" t="str">
        <f aca="false">IF(I6257&lt;=0,"Below 0%",IF(I6257&lt;=0.05,"0-5%",IF(I6257&lt;=0.1,"5-10%",IF(I6257&lt;=0.2,"10-20%",IF(I6257&lt;=0.4,"20-40%","Above 40%")))))</f>
        <v>Below 0%</v>
      </c>
      <c r="N6257" s="6" t="str">
        <f aca="false">IF(AND(H6257&gt;=Summary!$B$25,I6257&gt;=Summary!$B$26,I6257&lt;=Summary!$B$27,J6257&gt;=Summary!$B$28,J6257&lt;=Summary!$B$29,F6257*J6257&gt;1),"Yes","No")</f>
        <v>No</v>
      </c>
    </row>
    <row r="6258" customFormat="false" ht="15" hidden="false" customHeight="false" outlineLevel="0" collapsed="false">
      <c r="A6258" s="6" t="s">
        <v>153</v>
      </c>
      <c r="B6258" s="45" t="n">
        <v>43464</v>
      </c>
      <c r="C6258" s="6" t="s">
        <v>180</v>
      </c>
      <c r="D6258" s="6" t="s">
        <v>190</v>
      </c>
      <c r="E6258" s="6" t="s">
        <v>174</v>
      </c>
      <c r="F6258" s="34" t="n">
        <v>0.26878833770752</v>
      </c>
      <c r="G6258" s="34" t="n">
        <v>0.248645394340759</v>
      </c>
      <c r="H6258" s="34" t="n">
        <v>0.0201429433667609</v>
      </c>
      <c r="I6258" s="34" t="n">
        <v>0.0810107238067552</v>
      </c>
      <c r="J6258" s="35" t="n">
        <v>4</v>
      </c>
      <c r="K6258" s="6" t="n">
        <v>0</v>
      </c>
      <c r="L6258" s="35" t="n">
        <v>-1</v>
      </c>
      <c r="M6258" s="6" t="str">
        <f aca="false">IF(I6258&lt;=0,"Below 0%",IF(I6258&lt;=0.05,"0-5%",IF(I6258&lt;=0.1,"5-10%",IF(I6258&lt;=0.2,"10-20%",IF(I6258&lt;=0.4,"20-40%","Above 40%")))))</f>
        <v>5-10%</v>
      </c>
      <c r="N6258" s="6" t="str">
        <f aca="false">IF(AND(H6258&gt;=Summary!$B$25,I6258&gt;=Summary!$B$26,I6258&lt;=Summary!$B$27,J6258&gt;=Summary!$B$28,J6258&lt;=Summary!$B$29,F6258*J6258&gt;1),"Yes","No")</f>
        <v>No</v>
      </c>
    </row>
    <row r="6259" customFormat="false" ht="15" hidden="false" customHeight="false" outlineLevel="0" collapsed="false">
      <c r="A6259" s="6" t="s">
        <v>153</v>
      </c>
      <c r="B6259" s="45" t="n">
        <v>43464</v>
      </c>
      <c r="C6259" s="6" t="s">
        <v>180</v>
      </c>
      <c r="D6259" s="6" t="s">
        <v>190</v>
      </c>
      <c r="E6259" s="6" t="s">
        <v>177</v>
      </c>
      <c r="F6259" s="34" t="n">
        <v>0.555679202079773</v>
      </c>
      <c r="G6259" s="34" t="n">
        <v>0.56191049568533</v>
      </c>
      <c r="H6259" s="34" t="n">
        <v>-0.0062312936055573</v>
      </c>
      <c r="I6259" s="34" t="n">
        <v>-0.01108947715589</v>
      </c>
      <c r="J6259" s="35" t="n">
        <v>1.77</v>
      </c>
      <c r="K6259" s="6" t="n">
        <v>1</v>
      </c>
      <c r="L6259" s="35" t="n">
        <v>0.77</v>
      </c>
      <c r="M6259" s="6" t="str">
        <f aca="false">IF(I6259&lt;=0,"Below 0%",IF(I6259&lt;=0.05,"0-5%",IF(I6259&lt;=0.1,"5-10%",IF(I6259&lt;=0.2,"10-20%",IF(I6259&lt;=0.4,"20-40%","Above 40%")))))</f>
        <v>Below 0%</v>
      </c>
      <c r="N6259" s="6" t="str">
        <f aca="false">IF(AND(H6259&gt;=Summary!$B$25,I6259&gt;=Summary!$B$26,I6259&lt;=Summary!$B$27,J6259&gt;=Summary!$B$28,J6259&lt;=Summary!$B$29,F6259*J6259&gt;1),"Yes","No")</f>
        <v>No</v>
      </c>
    </row>
    <row r="6260" customFormat="false" ht="15" hidden="false" customHeight="false" outlineLevel="0" collapsed="false">
      <c r="A6260" s="6" t="s">
        <v>153</v>
      </c>
      <c r="B6260" s="45" t="n">
        <v>43464</v>
      </c>
      <c r="C6260" s="6" t="s">
        <v>176</v>
      </c>
      <c r="D6260" s="6" t="s">
        <v>199</v>
      </c>
      <c r="E6260" s="6" t="s">
        <v>187</v>
      </c>
      <c r="F6260" s="34" t="n">
        <v>0.767683506011963</v>
      </c>
      <c r="G6260" s="34" t="n">
        <v>0.724249771703876</v>
      </c>
      <c r="H6260" s="34" t="n">
        <v>0.0434337343080865</v>
      </c>
      <c r="I6260" s="34" t="n">
        <v>0.0599706565400828</v>
      </c>
      <c r="J6260" s="35" t="n">
        <v>1.39</v>
      </c>
      <c r="K6260" s="6" t="n">
        <v>1</v>
      </c>
      <c r="L6260" s="35" t="n">
        <v>0.39</v>
      </c>
      <c r="M6260" s="6" t="str">
        <f aca="false">IF(I6260&lt;=0,"Below 0%",IF(I6260&lt;=0.05,"0-5%",IF(I6260&lt;=0.1,"5-10%",IF(I6260&lt;=0.2,"10-20%",IF(I6260&lt;=0.4,"20-40%","Above 40%")))))</f>
        <v>5-10%</v>
      </c>
      <c r="N6260" s="6" t="str">
        <f aca="false">IF(AND(H6260&gt;=Summary!$B$25,I6260&gt;=Summary!$B$26,I6260&lt;=Summary!$B$27,J6260&gt;=Summary!$B$28,J6260&lt;=Summary!$B$29,F6260*J6260&gt;1),"Yes","No")</f>
        <v>No</v>
      </c>
    </row>
    <row r="6261" customFormat="false" ht="15" hidden="false" customHeight="false" outlineLevel="0" collapsed="false">
      <c r="A6261" s="6" t="s">
        <v>153</v>
      </c>
      <c r="B6261" s="45" t="n">
        <v>43464</v>
      </c>
      <c r="C6261" s="6" t="s">
        <v>176</v>
      </c>
      <c r="D6261" s="6" t="s">
        <v>199</v>
      </c>
      <c r="E6261" s="6" t="s">
        <v>174</v>
      </c>
      <c r="F6261" s="34" t="n">
        <v>0.175152704119682</v>
      </c>
      <c r="G6261" s="34" t="n">
        <v>0.175079510029285</v>
      </c>
      <c r="H6261" s="34" t="n">
        <v>7.31940903974382E-005</v>
      </c>
      <c r="I6261" s="34" t="n">
        <v>0.000418062001573905</v>
      </c>
      <c r="J6261" s="35" t="n">
        <v>5.75</v>
      </c>
      <c r="K6261" s="6" t="n">
        <v>0</v>
      </c>
      <c r="L6261" s="35" t="n">
        <v>-1</v>
      </c>
      <c r="M6261" s="6" t="str">
        <f aca="false">IF(I6261&lt;=0,"Below 0%",IF(I6261&lt;=0.05,"0-5%",IF(I6261&lt;=0.1,"5-10%",IF(I6261&lt;=0.2,"10-20%",IF(I6261&lt;=0.4,"20-40%","Above 40%")))))</f>
        <v>0-5%</v>
      </c>
      <c r="N6261" s="6" t="str">
        <f aca="false">IF(AND(H6261&gt;=Summary!$B$25,I6261&gt;=Summary!$B$26,I6261&lt;=Summary!$B$27,J6261&gt;=Summary!$B$28,J6261&lt;=Summary!$B$29,F6261*J6261&gt;1),"Yes","No")</f>
        <v>No</v>
      </c>
    </row>
    <row r="6262" customFormat="false" ht="15" hidden="false" customHeight="false" outlineLevel="0" collapsed="false">
      <c r="A6262" s="6" t="s">
        <v>153</v>
      </c>
      <c r="B6262" s="45" t="n">
        <v>43464</v>
      </c>
      <c r="C6262" s="6" t="s">
        <v>176</v>
      </c>
      <c r="D6262" s="6" t="s">
        <v>199</v>
      </c>
      <c r="E6262" s="6" t="s">
        <v>177</v>
      </c>
      <c r="F6262" s="34" t="n">
        <v>0.057163842022419</v>
      </c>
      <c r="G6262" s="34" t="n">
        <v>0.100670718266839</v>
      </c>
      <c r="H6262" s="34" t="n">
        <v>-0.0435068762444198</v>
      </c>
      <c r="I6262" s="34" t="n">
        <v>-0.432170118515496</v>
      </c>
      <c r="J6262" s="35" t="n">
        <v>10</v>
      </c>
      <c r="K6262" s="6" t="n">
        <v>0</v>
      </c>
      <c r="L6262" s="35" t="n">
        <v>-1</v>
      </c>
      <c r="M6262" s="6" t="str">
        <f aca="false">IF(I6262&lt;=0,"Below 0%",IF(I6262&lt;=0.05,"0-5%",IF(I6262&lt;=0.1,"5-10%",IF(I6262&lt;=0.2,"10-20%",IF(I6262&lt;=0.4,"20-40%","Above 40%")))))</f>
        <v>Below 0%</v>
      </c>
      <c r="N6262" s="6" t="str">
        <f aca="false">IF(AND(H6262&gt;=Summary!$B$25,I6262&gt;=Summary!$B$26,I6262&lt;=Summary!$B$27,J6262&gt;=Summary!$B$28,J6262&lt;=Summary!$B$29,F6262*J6262&gt;1),"Yes","No")</f>
        <v>No</v>
      </c>
    </row>
    <row r="6263" customFormat="false" ht="15" hidden="false" customHeight="false" outlineLevel="0" collapsed="false">
      <c r="A6263" s="6" t="s">
        <v>153</v>
      </c>
      <c r="B6263" s="45" t="n">
        <v>43464</v>
      </c>
      <c r="C6263" s="6" t="s">
        <v>179</v>
      </c>
      <c r="D6263" s="6" t="s">
        <v>194</v>
      </c>
      <c r="E6263" s="6" t="s">
        <v>187</v>
      </c>
      <c r="F6263" s="34" t="n">
        <v>0.231493249535561</v>
      </c>
      <c r="G6263" s="34" t="n">
        <v>0.0949868073878628</v>
      </c>
      <c r="H6263" s="34" t="n">
        <v>0.136506442147698</v>
      </c>
      <c r="I6263" s="34" t="n">
        <v>1.43710948816604</v>
      </c>
      <c r="J6263" s="35" t="n">
        <v>10.5</v>
      </c>
      <c r="K6263" s="6" t="n">
        <v>0</v>
      </c>
      <c r="L6263" s="35" t="n">
        <v>-1</v>
      </c>
      <c r="M6263" s="6" t="str">
        <f aca="false">IF(I6263&lt;=0,"Below 0%",IF(I6263&lt;=0.05,"0-5%",IF(I6263&lt;=0.1,"5-10%",IF(I6263&lt;=0.2,"10-20%",IF(I6263&lt;=0.4,"20-40%","Above 40%")))))</f>
        <v>Above 40%</v>
      </c>
      <c r="N6263" s="6" t="str">
        <f aca="false">IF(AND(H6263&gt;=Summary!$B$25,I6263&gt;=Summary!$B$26,I6263&lt;=Summary!$B$27,J6263&gt;=Summary!$B$28,J6263&lt;=Summary!$B$29,F6263*J6263&gt;1),"Yes","No")</f>
        <v>No</v>
      </c>
    </row>
    <row r="6264" customFormat="false" ht="15" hidden="false" customHeight="false" outlineLevel="0" collapsed="false">
      <c r="A6264" s="6" t="s">
        <v>153</v>
      </c>
      <c r="B6264" s="45" t="n">
        <v>43464</v>
      </c>
      <c r="C6264" s="6" t="s">
        <v>179</v>
      </c>
      <c r="D6264" s="6" t="s">
        <v>194</v>
      </c>
      <c r="E6264" s="6" t="s">
        <v>174</v>
      </c>
      <c r="F6264" s="34" t="n">
        <v>0.248280614614487</v>
      </c>
      <c r="G6264" s="34" t="n">
        <v>0.16622691292876</v>
      </c>
      <c r="H6264" s="34" t="n">
        <v>0.0820537016857268</v>
      </c>
      <c r="I6264" s="34" t="n">
        <v>0.493624649823658</v>
      </c>
      <c r="J6264" s="35" t="n">
        <v>6</v>
      </c>
      <c r="K6264" s="6" t="n">
        <v>0</v>
      </c>
      <c r="L6264" s="35" t="n">
        <v>-1</v>
      </c>
      <c r="M6264" s="6" t="str">
        <f aca="false">IF(I6264&lt;=0,"Below 0%",IF(I6264&lt;=0.05,"0-5%",IF(I6264&lt;=0.1,"5-10%",IF(I6264&lt;=0.2,"10-20%",IF(I6264&lt;=0.4,"20-40%","Above 40%")))))</f>
        <v>Above 40%</v>
      </c>
      <c r="N6264" s="6" t="str">
        <f aca="false">IF(AND(H6264&gt;=Summary!$B$25,I6264&gt;=Summary!$B$26,I6264&lt;=Summary!$B$27,J6264&gt;=Summary!$B$28,J6264&lt;=Summary!$B$29,F6264*J6264&gt;1),"Yes","No")</f>
        <v>No</v>
      </c>
    </row>
    <row r="6265" customFormat="false" ht="15" hidden="false" customHeight="false" outlineLevel="0" collapsed="false">
      <c r="A6265" s="6" t="s">
        <v>153</v>
      </c>
      <c r="B6265" s="45" t="n">
        <v>43464</v>
      </c>
      <c r="C6265" s="6" t="s">
        <v>179</v>
      </c>
      <c r="D6265" s="6" t="s">
        <v>194</v>
      </c>
      <c r="E6265" s="6" t="s">
        <v>177</v>
      </c>
      <c r="F6265" s="34" t="n">
        <v>0.520226120948792</v>
      </c>
      <c r="G6265" s="34" t="n">
        <v>0.738786279683377</v>
      </c>
      <c r="H6265" s="34" t="n">
        <v>-0.218560158734586</v>
      </c>
      <c r="I6265" s="34" t="n">
        <v>-0.295836786287172</v>
      </c>
      <c r="J6265" s="35" t="n">
        <v>1.35</v>
      </c>
      <c r="K6265" s="6" t="n">
        <v>1</v>
      </c>
      <c r="L6265" s="35" t="n">
        <v>0.35</v>
      </c>
      <c r="M6265" s="6" t="str">
        <f aca="false">IF(I6265&lt;=0,"Below 0%",IF(I6265&lt;=0.05,"0-5%",IF(I6265&lt;=0.1,"5-10%",IF(I6265&lt;=0.2,"10-20%",IF(I6265&lt;=0.4,"20-40%","Above 40%")))))</f>
        <v>Below 0%</v>
      </c>
      <c r="N6265" s="6" t="str">
        <f aca="false">IF(AND(H6265&gt;=Summary!$B$25,I6265&gt;=Summary!$B$26,I6265&lt;=Summary!$B$27,J6265&gt;=Summary!$B$28,J6265&lt;=Summary!$B$29,F6265*J6265&gt;1),"Yes","No")</f>
        <v>No</v>
      </c>
    </row>
    <row r="6266" customFormat="false" ht="15" hidden="false" customHeight="false" outlineLevel="0" collapsed="false">
      <c r="A6266" s="6" t="s">
        <v>153</v>
      </c>
      <c r="B6266" s="45" t="n">
        <v>43466</v>
      </c>
      <c r="C6266" s="6" t="s">
        <v>185</v>
      </c>
      <c r="D6266" s="6" t="s">
        <v>184</v>
      </c>
      <c r="E6266" s="6" t="s">
        <v>187</v>
      </c>
      <c r="F6266" s="34" t="n">
        <v>0.698457002639771</v>
      </c>
      <c r="G6266" s="34" t="n">
        <v>0.730994152046784</v>
      </c>
      <c r="H6266" s="34" t="n">
        <v>-0.0325371494070132</v>
      </c>
      <c r="I6266" s="34" t="n">
        <v>-0.0445108203887941</v>
      </c>
      <c r="J6266" s="35" t="n">
        <v>1.38</v>
      </c>
      <c r="K6266" s="6" t="n">
        <v>1</v>
      </c>
      <c r="L6266" s="35" t="n">
        <v>0.38</v>
      </c>
      <c r="M6266" s="6" t="str">
        <f aca="false">IF(I6266&lt;=0,"Below 0%",IF(I6266&lt;=0.05,"0-5%",IF(I6266&lt;=0.1,"5-10%",IF(I6266&lt;=0.2,"10-20%",IF(I6266&lt;=0.4,"20-40%","Above 40%")))))</f>
        <v>Below 0%</v>
      </c>
      <c r="N6266" s="6" t="str">
        <f aca="false">IF(AND(H6266&gt;=Summary!$B$25,I6266&gt;=Summary!$B$26,I6266&lt;=Summary!$B$27,J6266&gt;=Summary!$B$28,J6266&lt;=Summary!$B$29,F6266*J6266&gt;1),"Yes","No")</f>
        <v>No</v>
      </c>
    </row>
    <row r="6267" customFormat="false" ht="15" hidden="false" customHeight="false" outlineLevel="0" collapsed="false">
      <c r="A6267" s="6" t="s">
        <v>153</v>
      </c>
      <c r="B6267" s="45" t="n">
        <v>43466</v>
      </c>
      <c r="C6267" s="6" t="s">
        <v>185</v>
      </c>
      <c r="D6267" s="6" t="s">
        <v>184</v>
      </c>
      <c r="E6267" s="6" t="s">
        <v>174</v>
      </c>
      <c r="F6267" s="34" t="n">
        <v>0.174813807010651</v>
      </c>
      <c r="G6267" s="34" t="n">
        <v>0.16812865497076</v>
      </c>
      <c r="H6267" s="34" t="n">
        <v>0.00668515203989042</v>
      </c>
      <c r="I6267" s="34" t="n">
        <v>0.039762121698131</v>
      </c>
      <c r="J6267" s="35" t="n">
        <v>6</v>
      </c>
      <c r="K6267" s="6" t="n">
        <v>0</v>
      </c>
      <c r="L6267" s="35" t="n">
        <v>-1</v>
      </c>
      <c r="M6267" s="6" t="str">
        <f aca="false">IF(I6267&lt;=0,"Below 0%",IF(I6267&lt;=0.05,"0-5%",IF(I6267&lt;=0.1,"5-10%",IF(I6267&lt;=0.2,"10-20%",IF(I6267&lt;=0.4,"20-40%","Above 40%")))))</f>
        <v>0-5%</v>
      </c>
      <c r="N6267" s="6" t="str">
        <f aca="false">IF(AND(H6267&gt;=Summary!$B$25,I6267&gt;=Summary!$B$26,I6267&lt;=Summary!$B$27,J6267&gt;=Summary!$B$28,J6267&lt;=Summary!$B$29,F6267*J6267&gt;1),"Yes","No")</f>
        <v>No</v>
      </c>
    </row>
    <row r="6268" customFormat="false" ht="15" hidden="false" customHeight="false" outlineLevel="0" collapsed="false">
      <c r="A6268" s="6" t="s">
        <v>153</v>
      </c>
      <c r="B6268" s="45" t="n">
        <v>43466</v>
      </c>
      <c r="C6268" s="6" t="s">
        <v>185</v>
      </c>
      <c r="D6268" s="6" t="s">
        <v>184</v>
      </c>
      <c r="E6268" s="6" t="s">
        <v>177</v>
      </c>
      <c r="F6268" s="34" t="n">
        <v>0.12672920525074</v>
      </c>
      <c r="G6268" s="34" t="n">
        <v>0.100877192982456</v>
      </c>
      <c r="H6268" s="34" t="n">
        <v>0.0258520122682839</v>
      </c>
      <c r="I6268" s="34" t="n">
        <v>0.256272121616032</v>
      </c>
      <c r="J6268" s="35" t="n">
        <v>10</v>
      </c>
      <c r="K6268" s="6" t="n">
        <v>0</v>
      </c>
      <c r="L6268" s="35" t="n">
        <v>-1</v>
      </c>
      <c r="M6268" s="6" t="str">
        <f aca="false">IF(I6268&lt;=0,"Below 0%",IF(I6268&lt;=0.05,"0-5%",IF(I6268&lt;=0.1,"5-10%",IF(I6268&lt;=0.2,"10-20%",IF(I6268&lt;=0.4,"20-40%","Above 40%")))))</f>
        <v>20-40%</v>
      </c>
      <c r="N6268" s="6" t="str">
        <f aca="false">IF(AND(H6268&gt;=Summary!$B$25,I6268&gt;=Summary!$B$26,I6268&lt;=Summary!$B$27,J6268&gt;=Summary!$B$28,J6268&lt;=Summary!$B$29,F6268*J6268&gt;1),"Yes","No")</f>
        <v>No</v>
      </c>
    </row>
    <row r="6269" customFormat="false" ht="15" hidden="false" customHeight="false" outlineLevel="0" collapsed="false">
      <c r="A6269" s="6" t="s">
        <v>153</v>
      </c>
      <c r="B6269" s="45" t="n">
        <v>43466</v>
      </c>
      <c r="C6269" s="6" t="s">
        <v>193</v>
      </c>
      <c r="D6269" s="6" t="s">
        <v>181</v>
      </c>
      <c r="E6269" s="6" t="s">
        <v>187</v>
      </c>
      <c r="F6269" s="34" t="n">
        <v>0.142718747258186</v>
      </c>
      <c r="G6269" s="34" t="n">
        <v>0.132802914823215</v>
      </c>
      <c r="H6269" s="34" t="n">
        <v>0.00991583243497188</v>
      </c>
      <c r="I6269" s="34" t="n">
        <v>0.0746657740771104</v>
      </c>
      <c r="J6269" s="35" t="n">
        <v>7.5</v>
      </c>
      <c r="K6269" s="6" t="n">
        <v>0</v>
      </c>
      <c r="L6269" s="35" t="n">
        <v>-1</v>
      </c>
      <c r="M6269" s="6" t="str">
        <f aca="false">IF(I6269&lt;=0,"Below 0%",IF(I6269&lt;=0.05,"0-5%",IF(I6269&lt;=0.1,"5-10%",IF(I6269&lt;=0.2,"10-20%",IF(I6269&lt;=0.4,"20-40%","Above 40%")))))</f>
        <v>5-10%</v>
      </c>
      <c r="N6269" s="6" t="str">
        <f aca="false">IF(AND(H6269&gt;=Summary!$B$25,I6269&gt;=Summary!$B$26,I6269&lt;=Summary!$B$27,J6269&gt;=Summary!$B$28,J6269&lt;=Summary!$B$29,F6269*J6269&gt;1),"Yes","No")</f>
        <v>No</v>
      </c>
    </row>
    <row r="6270" customFormat="false" ht="15" hidden="false" customHeight="false" outlineLevel="0" collapsed="false">
      <c r="A6270" s="6" t="s">
        <v>153</v>
      </c>
      <c r="B6270" s="45" t="n">
        <v>43466</v>
      </c>
      <c r="C6270" s="6" t="s">
        <v>193</v>
      </c>
      <c r="D6270" s="6" t="s">
        <v>181</v>
      </c>
      <c r="E6270" s="6" t="s">
        <v>174</v>
      </c>
      <c r="F6270" s="34" t="n">
        <v>0.294660031795502</v>
      </c>
      <c r="G6270" s="34" t="n">
        <v>0.211919544930661</v>
      </c>
      <c r="H6270" s="34" t="n">
        <v>0.0827404868648403</v>
      </c>
      <c r="I6270" s="34" t="n">
        <v>0.390433486877826</v>
      </c>
      <c r="J6270" s="35" t="n">
        <v>4.7</v>
      </c>
      <c r="K6270" s="6" t="n">
        <v>0</v>
      </c>
      <c r="L6270" s="35" t="n">
        <v>-1</v>
      </c>
      <c r="M6270" s="6" t="str">
        <f aca="false">IF(I6270&lt;=0,"Below 0%",IF(I6270&lt;=0.05,"0-5%",IF(I6270&lt;=0.1,"5-10%",IF(I6270&lt;=0.2,"10-20%",IF(I6270&lt;=0.4,"20-40%","Above 40%")))))</f>
        <v>20-40%</v>
      </c>
      <c r="N6270" s="6" t="str">
        <f aca="false">IF(AND(H6270&gt;=Summary!$B$25,I6270&gt;=Summary!$B$26,I6270&lt;=Summary!$B$27,J6270&gt;=Summary!$B$28,J6270&lt;=Summary!$B$29,F6270*J6270&gt;1),"Yes","No")</f>
        <v>Yes</v>
      </c>
    </row>
    <row r="6271" customFormat="false" ht="15" hidden="false" customHeight="false" outlineLevel="0" collapsed="false">
      <c r="A6271" s="6" t="s">
        <v>153</v>
      </c>
      <c r="B6271" s="45" t="n">
        <v>43466</v>
      </c>
      <c r="C6271" s="6" t="s">
        <v>193</v>
      </c>
      <c r="D6271" s="6" t="s">
        <v>181</v>
      </c>
      <c r="E6271" s="6" t="s">
        <v>177</v>
      </c>
      <c r="F6271" s="34" t="n">
        <v>0.562621235847473</v>
      </c>
      <c r="G6271" s="34" t="n">
        <v>0.655277540246124</v>
      </c>
      <c r="H6271" s="34" t="n">
        <v>-0.0926563043986509</v>
      </c>
      <c r="I6271" s="34" t="n">
        <v>-0.141400091881448</v>
      </c>
      <c r="J6271" s="35" t="n">
        <v>1.52</v>
      </c>
      <c r="K6271" s="6" t="n">
        <v>1</v>
      </c>
      <c r="L6271" s="35" t="n">
        <v>0.52</v>
      </c>
      <c r="M6271" s="6" t="str">
        <f aca="false">IF(I6271&lt;=0,"Below 0%",IF(I6271&lt;=0.05,"0-5%",IF(I6271&lt;=0.1,"5-10%",IF(I6271&lt;=0.2,"10-20%",IF(I6271&lt;=0.4,"20-40%","Above 40%")))))</f>
        <v>Below 0%</v>
      </c>
      <c r="N6271" s="6" t="str">
        <f aca="false">IF(AND(H6271&gt;=Summary!$B$25,I6271&gt;=Summary!$B$26,I6271&lt;=Summary!$B$27,J6271&gt;=Summary!$B$28,J6271&lt;=Summary!$B$29,F6271*J6271&gt;1),"Yes","No")</f>
        <v>No</v>
      </c>
    </row>
    <row r="6272" customFormat="false" ht="15" hidden="false" customHeight="false" outlineLevel="0" collapsed="false">
      <c r="A6272" s="6" t="s">
        <v>153</v>
      </c>
      <c r="B6272" s="45" t="n">
        <v>43466</v>
      </c>
      <c r="C6272" s="6" t="s">
        <v>173</v>
      </c>
      <c r="D6272" s="6" t="s">
        <v>195</v>
      </c>
      <c r="E6272" s="6" t="s">
        <v>187</v>
      </c>
      <c r="F6272" s="34" t="n">
        <v>0.492980808019638</v>
      </c>
      <c r="G6272" s="34" t="n">
        <v>0.484801846864179</v>
      </c>
      <c r="H6272" s="34" t="n">
        <v>0.00817896115545952</v>
      </c>
      <c r="I6272" s="34" t="n">
        <v>0.0168707301928883</v>
      </c>
      <c r="J6272" s="35" t="n">
        <v>2.06</v>
      </c>
      <c r="K6272" s="6" t="n">
        <v>0</v>
      </c>
      <c r="L6272" s="35" t="n">
        <v>-1</v>
      </c>
      <c r="M6272" s="6" t="str">
        <f aca="false">IF(I6272&lt;=0,"Below 0%",IF(I6272&lt;=0.05,"0-5%",IF(I6272&lt;=0.1,"5-10%",IF(I6272&lt;=0.2,"10-20%",IF(I6272&lt;=0.4,"20-40%","Above 40%")))))</f>
        <v>0-5%</v>
      </c>
      <c r="N6272" s="6" t="str">
        <f aca="false">IF(AND(H6272&gt;=Summary!$B$25,I6272&gt;=Summary!$B$26,I6272&lt;=Summary!$B$27,J6272&gt;=Summary!$B$28,J6272&lt;=Summary!$B$29,F6272*J6272&gt;1),"Yes","No")</f>
        <v>No</v>
      </c>
    </row>
    <row r="6273" customFormat="false" ht="15" hidden="false" customHeight="false" outlineLevel="0" collapsed="false">
      <c r="A6273" s="6" t="s">
        <v>153</v>
      </c>
      <c r="B6273" s="45" t="n">
        <v>43466</v>
      </c>
      <c r="C6273" s="6" t="s">
        <v>173</v>
      </c>
      <c r="D6273" s="6" t="s">
        <v>195</v>
      </c>
      <c r="E6273" s="6" t="s">
        <v>174</v>
      </c>
      <c r="F6273" s="34" t="n">
        <v>0.242668703198433</v>
      </c>
      <c r="G6273" s="34" t="n">
        <v>0.277414390150058</v>
      </c>
      <c r="H6273" s="34" t="n">
        <v>-0.0347456869516248</v>
      </c>
      <c r="I6273" s="34" t="n">
        <v>-0.125248322312445</v>
      </c>
      <c r="J6273" s="35" t="n">
        <v>3.6</v>
      </c>
      <c r="K6273" s="6" t="n">
        <v>0</v>
      </c>
      <c r="L6273" s="35" t="n">
        <v>-1</v>
      </c>
      <c r="M6273" s="6" t="str">
        <f aca="false">IF(I6273&lt;=0,"Below 0%",IF(I6273&lt;=0.05,"0-5%",IF(I6273&lt;=0.1,"5-10%",IF(I6273&lt;=0.2,"10-20%",IF(I6273&lt;=0.4,"20-40%","Above 40%")))))</f>
        <v>Below 0%</v>
      </c>
      <c r="N6273" s="6" t="str">
        <f aca="false">IF(AND(H6273&gt;=Summary!$B$25,I6273&gt;=Summary!$B$26,I6273&lt;=Summary!$B$27,J6273&gt;=Summary!$B$28,J6273&lt;=Summary!$B$29,F6273*J6273&gt;1),"Yes","No")</f>
        <v>No</v>
      </c>
    </row>
    <row r="6274" customFormat="false" ht="15" hidden="false" customHeight="false" outlineLevel="0" collapsed="false">
      <c r="A6274" s="6" t="s">
        <v>153</v>
      </c>
      <c r="B6274" s="45" t="n">
        <v>43466</v>
      </c>
      <c r="C6274" s="6" t="s">
        <v>173</v>
      </c>
      <c r="D6274" s="6" t="s">
        <v>195</v>
      </c>
      <c r="E6274" s="6" t="s">
        <v>177</v>
      </c>
      <c r="F6274" s="34" t="n">
        <v>0.26435050368309</v>
      </c>
      <c r="G6274" s="34" t="n">
        <v>0.237783762985764</v>
      </c>
      <c r="H6274" s="34" t="n">
        <v>0.0265667406973265</v>
      </c>
      <c r="I6274" s="34" t="n">
        <v>0.11172647099086</v>
      </c>
      <c r="J6274" s="35" t="n">
        <v>4.2</v>
      </c>
      <c r="K6274" s="6" t="n">
        <v>1</v>
      </c>
      <c r="L6274" s="35" t="n">
        <v>3.2</v>
      </c>
      <c r="M6274" s="6" t="str">
        <f aca="false">IF(I6274&lt;=0,"Below 0%",IF(I6274&lt;=0.05,"0-5%",IF(I6274&lt;=0.1,"5-10%",IF(I6274&lt;=0.2,"10-20%",IF(I6274&lt;=0.4,"20-40%","Above 40%")))))</f>
        <v>10-20%</v>
      </c>
      <c r="N6274" s="6" t="str">
        <f aca="false">IF(AND(H6274&gt;=Summary!$B$25,I6274&gt;=Summary!$B$26,I6274&lt;=Summary!$B$27,J6274&gt;=Summary!$B$28,J6274&lt;=Summary!$B$29,F6274*J6274&gt;1),"Yes","No")</f>
        <v>No</v>
      </c>
    </row>
    <row r="6275" customFormat="false" ht="15" hidden="false" customHeight="false" outlineLevel="0" collapsed="false">
      <c r="A6275" s="6" t="s">
        <v>153</v>
      </c>
      <c r="B6275" s="45" t="n">
        <v>43467</v>
      </c>
      <c r="C6275" s="6" t="s">
        <v>199</v>
      </c>
      <c r="D6275" s="6" t="s">
        <v>198</v>
      </c>
      <c r="E6275" s="6" t="s">
        <v>187</v>
      </c>
      <c r="F6275" s="34" t="n">
        <v>0.394478410482407</v>
      </c>
      <c r="G6275" s="34" t="n">
        <v>0.375643224699828</v>
      </c>
      <c r="H6275" s="34" t="n">
        <v>0.0188351857825782</v>
      </c>
      <c r="I6275" s="34" t="n">
        <v>0.0501411566723429</v>
      </c>
      <c r="J6275" s="35" t="n">
        <v>2.66</v>
      </c>
      <c r="K6275" s="6" t="n">
        <v>0</v>
      </c>
      <c r="L6275" s="35" t="n">
        <v>-1</v>
      </c>
      <c r="M6275" s="6" t="str">
        <f aca="false">IF(I6275&lt;=0,"Below 0%",IF(I6275&lt;=0.05,"0-5%",IF(I6275&lt;=0.1,"5-10%",IF(I6275&lt;=0.2,"10-20%",IF(I6275&lt;=0.4,"20-40%","Above 40%")))))</f>
        <v>5-10%</v>
      </c>
      <c r="N6275" s="6" t="str">
        <f aca="false">IF(AND(H6275&gt;=Summary!$B$25,I6275&gt;=Summary!$B$26,I6275&lt;=Summary!$B$27,J6275&gt;=Summary!$B$28,J6275&lt;=Summary!$B$29,F6275*J6275&gt;1),"Yes","No")</f>
        <v>No</v>
      </c>
    </row>
    <row r="6276" customFormat="false" ht="15" hidden="false" customHeight="false" outlineLevel="0" collapsed="false">
      <c r="A6276" s="6" t="s">
        <v>153</v>
      </c>
      <c r="B6276" s="45" t="n">
        <v>43467</v>
      </c>
      <c r="C6276" s="6" t="s">
        <v>199</v>
      </c>
      <c r="D6276" s="6" t="s">
        <v>198</v>
      </c>
      <c r="E6276" s="6" t="s">
        <v>174</v>
      </c>
      <c r="F6276" s="34" t="n">
        <v>0.291118979454041</v>
      </c>
      <c r="G6276" s="34" t="n">
        <v>0.273756432246998</v>
      </c>
      <c r="H6276" s="34" t="n">
        <v>0.0173625472070423</v>
      </c>
      <c r="I6276" s="34" t="n">
        <v>0.0634233397349977</v>
      </c>
      <c r="J6276" s="35" t="n">
        <v>3.65</v>
      </c>
      <c r="K6276" s="6" t="n">
        <v>1</v>
      </c>
      <c r="L6276" s="35" t="n">
        <v>2.65</v>
      </c>
      <c r="M6276" s="6" t="str">
        <f aca="false">IF(I6276&lt;=0,"Below 0%",IF(I6276&lt;=0.05,"0-5%",IF(I6276&lt;=0.1,"5-10%",IF(I6276&lt;=0.2,"10-20%",IF(I6276&lt;=0.4,"20-40%","Above 40%")))))</f>
        <v>5-10%</v>
      </c>
      <c r="N6276" s="6" t="str">
        <f aca="false">IF(AND(H6276&gt;=Summary!$B$25,I6276&gt;=Summary!$B$26,I6276&lt;=Summary!$B$27,J6276&gt;=Summary!$B$28,J6276&lt;=Summary!$B$29,F6276*J6276&gt;1),"Yes","No")</f>
        <v>No</v>
      </c>
    </row>
    <row r="6277" customFormat="false" ht="15" hidden="false" customHeight="false" outlineLevel="0" collapsed="false">
      <c r="A6277" s="6" t="s">
        <v>153</v>
      </c>
      <c r="B6277" s="45" t="n">
        <v>43467</v>
      </c>
      <c r="C6277" s="6" t="s">
        <v>199</v>
      </c>
      <c r="D6277" s="6" t="s">
        <v>198</v>
      </c>
      <c r="E6277" s="6" t="s">
        <v>177</v>
      </c>
      <c r="F6277" s="34" t="n">
        <v>0.314402610063553</v>
      </c>
      <c r="G6277" s="34" t="n">
        <v>0.350600343053173</v>
      </c>
      <c r="H6277" s="34" t="n">
        <v>-0.0361977329896204</v>
      </c>
      <c r="I6277" s="34" t="n">
        <v>-0.103245001628907</v>
      </c>
      <c r="J6277" s="35" t="n">
        <v>2.85</v>
      </c>
      <c r="K6277" s="6" t="n">
        <v>0</v>
      </c>
      <c r="L6277" s="35" t="n">
        <v>-1</v>
      </c>
      <c r="M6277" s="6" t="str">
        <f aca="false">IF(I6277&lt;=0,"Below 0%",IF(I6277&lt;=0.05,"0-5%",IF(I6277&lt;=0.1,"5-10%",IF(I6277&lt;=0.2,"10-20%",IF(I6277&lt;=0.4,"20-40%","Above 40%")))))</f>
        <v>Below 0%</v>
      </c>
      <c r="N6277" s="6" t="str">
        <f aca="false">IF(AND(H6277&gt;=Summary!$B$25,I6277&gt;=Summary!$B$26,I6277&lt;=Summary!$B$27,J6277&gt;=Summary!$B$28,J6277&lt;=Summary!$B$29,F6277*J6277&gt;1),"Yes","No")</f>
        <v>No</v>
      </c>
    </row>
    <row r="6278" customFormat="false" ht="15" hidden="false" customHeight="false" outlineLevel="0" collapsed="false">
      <c r="A6278" s="6" t="s">
        <v>153</v>
      </c>
      <c r="B6278" s="45" t="n">
        <v>43467</v>
      </c>
      <c r="C6278" s="6" t="s">
        <v>190</v>
      </c>
      <c r="D6278" s="6" t="s">
        <v>179</v>
      </c>
      <c r="E6278" s="6" t="s">
        <v>187</v>
      </c>
      <c r="F6278" s="34" t="n">
        <v>0.799358606338501</v>
      </c>
      <c r="G6278" s="34" t="n">
        <v>0.767380848272847</v>
      </c>
      <c r="H6278" s="34" t="n">
        <v>0.0319777580656545</v>
      </c>
      <c r="I6278" s="34" t="n">
        <v>0.0416713006815681</v>
      </c>
      <c r="J6278" s="35" t="n">
        <v>1.33</v>
      </c>
      <c r="K6278" s="6" t="n">
        <v>0</v>
      </c>
      <c r="L6278" s="35" t="n">
        <v>-1</v>
      </c>
      <c r="M6278" s="6" t="str">
        <f aca="false">IF(I6278&lt;=0,"Below 0%",IF(I6278&lt;=0.05,"0-5%",IF(I6278&lt;=0.1,"5-10%",IF(I6278&lt;=0.2,"10-20%",IF(I6278&lt;=0.4,"20-40%","Above 40%")))))</f>
        <v>0-5%</v>
      </c>
      <c r="N6278" s="6" t="str">
        <f aca="false">IF(AND(H6278&gt;=Summary!$B$25,I6278&gt;=Summary!$B$26,I6278&lt;=Summary!$B$27,J6278&gt;=Summary!$B$28,J6278&lt;=Summary!$B$29,F6278*J6278&gt;1),"Yes","No")</f>
        <v>No</v>
      </c>
    </row>
    <row r="6279" customFormat="false" ht="15" hidden="false" customHeight="false" outlineLevel="0" collapsed="false">
      <c r="A6279" s="6" t="s">
        <v>153</v>
      </c>
      <c r="B6279" s="45" t="n">
        <v>43467</v>
      </c>
      <c r="C6279" s="6" t="s">
        <v>190</v>
      </c>
      <c r="D6279" s="6" t="s">
        <v>179</v>
      </c>
      <c r="E6279" s="6" t="s">
        <v>174</v>
      </c>
      <c r="F6279" s="34" t="n">
        <v>0.13125005364418</v>
      </c>
      <c r="G6279" s="34" t="n">
        <v>0.157017927415829</v>
      </c>
      <c r="H6279" s="34" t="n">
        <v>-0.0257678737716483</v>
      </c>
      <c r="I6279" s="34" t="n">
        <v>-0.164107845490837</v>
      </c>
      <c r="J6279" s="35" t="n">
        <v>6.5</v>
      </c>
      <c r="K6279" s="6" t="n">
        <v>1</v>
      </c>
      <c r="L6279" s="35" t="n">
        <v>5.5</v>
      </c>
      <c r="M6279" s="6" t="str">
        <f aca="false">IF(I6279&lt;=0,"Below 0%",IF(I6279&lt;=0.05,"0-5%",IF(I6279&lt;=0.1,"5-10%",IF(I6279&lt;=0.2,"10-20%",IF(I6279&lt;=0.4,"20-40%","Above 40%")))))</f>
        <v>Below 0%</v>
      </c>
      <c r="N6279" s="6" t="str">
        <f aca="false">IF(AND(H6279&gt;=Summary!$B$25,I6279&gt;=Summary!$B$26,I6279&lt;=Summary!$B$27,J6279&gt;=Summary!$B$28,J6279&lt;=Summary!$B$29,F6279*J6279&gt;1),"Yes","No")</f>
        <v>No</v>
      </c>
    </row>
    <row r="6280" customFormat="false" ht="15" hidden="false" customHeight="false" outlineLevel="0" collapsed="false">
      <c r="A6280" s="6" t="s">
        <v>153</v>
      </c>
      <c r="B6280" s="45" t="n">
        <v>43467</v>
      </c>
      <c r="C6280" s="6" t="s">
        <v>190</v>
      </c>
      <c r="D6280" s="6" t="s">
        <v>179</v>
      </c>
      <c r="E6280" s="6" t="s">
        <v>177</v>
      </c>
      <c r="F6280" s="34" t="n">
        <v>0.0693914145231247</v>
      </c>
      <c r="G6280" s="34" t="n">
        <v>0.0756012243113249</v>
      </c>
      <c r="H6280" s="34" t="n">
        <v>-0.00620980978820018</v>
      </c>
      <c r="I6280" s="34" t="n">
        <v>-0.0821390109058058</v>
      </c>
      <c r="J6280" s="35" t="n">
        <v>13.5</v>
      </c>
      <c r="K6280" s="6" t="n">
        <v>0</v>
      </c>
      <c r="L6280" s="35" t="n">
        <v>-1</v>
      </c>
      <c r="M6280" s="6" t="str">
        <f aca="false">IF(I6280&lt;=0,"Below 0%",IF(I6280&lt;=0.05,"0-5%",IF(I6280&lt;=0.1,"5-10%",IF(I6280&lt;=0.2,"10-20%",IF(I6280&lt;=0.4,"20-40%","Above 40%")))))</f>
        <v>Below 0%</v>
      </c>
      <c r="N6280" s="6" t="str">
        <f aca="false">IF(AND(H6280&gt;=Summary!$B$25,I6280&gt;=Summary!$B$26,I6280&lt;=Summary!$B$27,J6280&gt;=Summary!$B$28,J6280&lt;=Summary!$B$29,F6280*J6280&gt;1),"Yes","No")</f>
        <v>No</v>
      </c>
    </row>
    <row r="6281" customFormat="false" ht="15" hidden="false" customHeight="false" outlineLevel="0" collapsed="false">
      <c r="A6281" s="6" t="s">
        <v>153</v>
      </c>
      <c r="B6281" s="45" t="n">
        <v>43467</v>
      </c>
      <c r="C6281" s="6" t="s">
        <v>202</v>
      </c>
      <c r="D6281" s="6" t="s">
        <v>196</v>
      </c>
      <c r="E6281" s="6" t="s">
        <v>187</v>
      </c>
      <c r="F6281" s="34" t="n">
        <v>0.282951533794403</v>
      </c>
      <c r="G6281" s="34" t="n">
        <v>0.449979911611089</v>
      </c>
      <c r="H6281" s="34" t="n">
        <v>-0.167028377816686</v>
      </c>
      <c r="I6281" s="34" t="n">
        <v>-0.371190743201545</v>
      </c>
      <c r="J6281" s="35" t="n">
        <v>2.22</v>
      </c>
      <c r="K6281" s="6" t="n">
        <v>0</v>
      </c>
      <c r="L6281" s="35" t="n">
        <v>-1</v>
      </c>
      <c r="M6281" s="6" t="str">
        <f aca="false">IF(I6281&lt;=0,"Below 0%",IF(I6281&lt;=0.05,"0-5%",IF(I6281&lt;=0.1,"5-10%",IF(I6281&lt;=0.2,"10-20%",IF(I6281&lt;=0.4,"20-40%","Above 40%")))))</f>
        <v>Below 0%</v>
      </c>
      <c r="N6281" s="6" t="str">
        <f aca="false">IF(AND(H6281&gt;=Summary!$B$25,I6281&gt;=Summary!$B$26,I6281&lt;=Summary!$B$27,J6281&gt;=Summary!$B$28,J6281&lt;=Summary!$B$29,F6281*J6281&gt;1),"Yes","No")</f>
        <v>No</v>
      </c>
    </row>
    <row r="6282" customFormat="false" ht="15" hidden="false" customHeight="false" outlineLevel="0" collapsed="false">
      <c r="A6282" s="6" t="s">
        <v>153</v>
      </c>
      <c r="B6282" s="45" t="n">
        <v>43467</v>
      </c>
      <c r="C6282" s="6" t="s">
        <v>202</v>
      </c>
      <c r="D6282" s="6" t="s">
        <v>196</v>
      </c>
      <c r="E6282" s="6" t="s">
        <v>174</v>
      </c>
      <c r="F6282" s="34" t="n">
        <v>0.378516048192978</v>
      </c>
      <c r="G6282" s="34" t="n">
        <v>0.312173563680193</v>
      </c>
      <c r="H6282" s="34" t="n">
        <v>0.066342484512785</v>
      </c>
      <c r="I6282" s="34" t="n">
        <v>0.212517945884584</v>
      </c>
      <c r="J6282" s="35" t="n">
        <v>3.2</v>
      </c>
      <c r="K6282" s="6" t="n">
        <v>0</v>
      </c>
      <c r="L6282" s="35" t="n">
        <v>-1</v>
      </c>
      <c r="M6282" s="6" t="str">
        <f aca="false">IF(I6282&lt;=0,"Below 0%",IF(I6282&lt;=0.05,"0-5%",IF(I6282&lt;=0.1,"5-10%",IF(I6282&lt;=0.2,"10-20%",IF(I6282&lt;=0.4,"20-40%","Above 40%")))))</f>
        <v>20-40%</v>
      </c>
      <c r="N6282" s="6" t="str">
        <f aca="false">IF(AND(H6282&gt;=Summary!$B$25,I6282&gt;=Summary!$B$26,I6282&lt;=Summary!$B$27,J6282&gt;=Summary!$B$28,J6282&lt;=Summary!$B$29,F6282*J6282&gt;1),"Yes","No")</f>
        <v>Yes</v>
      </c>
    </row>
    <row r="6283" customFormat="false" ht="15" hidden="false" customHeight="false" outlineLevel="0" collapsed="false">
      <c r="A6283" s="6" t="s">
        <v>153</v>
      </c>
      <c r="B6283" s="45" t="n">
        <v>43467</v>
      </c>
      <c r="C6283" s="6" t="s">
        <v>202</v>
      </c>
      <c r="D6283" s="6" t="s">
        <v>196</v>
      </c>
      <c r="E6283" s="6" t="s">
        <v>177</v>
      </c>
      <c r="F6283" s="34" t="n">
        <v>0.338532418012619</v>
      </c>
      <c r="G6283" s="34" t="n">
        <v>0.237846524708718</v>
      </c>
      <c r="H6283" s="34" t="n">
        <v>0.100685893303901</v>
      </c>
      <c r="I6283" s="34" t="n">
        <v>0.423322953434812</v>
      </c>
      <c r="J6283" s="35" t="n">
        <v>4.2</v>
      </c>
      <c r="K6283" s="6" t="n">
        <v>1</v>
      </c>
      <c r="L6283" s="35" t="n">
        <v>3.2</v>
      </c>
      <c r="M6283" s="6" t="str">
        <f aca="false">IF(I6283&lt;=0,"Below 0%",IF(I6283&lt;=0.05,"0-5%",IF(I6283&lt;=0.1,"5-10%",IF(I6283&lt;=0.2,"10-20%",IF(I6283&lt;=0.4,"20-40%","Above 40%")))))</f>
        <v>Above 40%</v>
      </c>
      <c r="N6283" s="6" t="str">
        <f aca="false">IF(AND(H6283&gt;=Summary!$B$25,I6283&gt;=Summary!$B$26,I6283&lt;=Summary!$B$27,J6283&gt;=Summary!$B$28,J6283&lt;=Summary!$B$29,F6283*J6283&gt;1),"Yes","No")</f>
        <v>No</v>
      </c>
    </row>
    <row r="6284" customFormat="false" ht="15" hidden="false" customHeight="false" outlineLevel="0" collapsed="false">
      <c r="A6284" s="6" t="s">
        <v>153</v>
      </c>
      <c r="B6284" s="45" t="n">
        <v>43467</v>
      </c>
      <c r="C6284" s="6" t="s">
        <v>188</v>
      </c>
      <c r="D6284" s="6" t="s">
        <v>176</v>
      </c>
      <c r="E6284" s="6" t="s">
        <v>187</v>
      </c>
      <c r="F6284" s="34" t="n">
        <v>0.201683700084686</v>
      </c>
      <c r="G6284" s="34" t="n">
        <v>0.15927423859853</v>
      </c>
      <c r="H6284" s="34" t="n">
        <v>0.0424094614861566</v>
      </c>
      <c r="I6284" s="34" t="n">
        <v>0.266266923385236</v>
      </c>
      <c r="J6284" s="35" t="n">
        <v>6.25</v>
      </c>
      <c r="K6284" s="6" t="n">
        <v>0</v>
      </c>
      <c r="L6284" s="35" t="n">
        <v>-1</v>
      </c>
      <c r="M6284" s="6" t="str">
        <f aca="false">IF(I6284&lt;=0,"Below 0%",IF(I6284&lt;=0.05,"0-5%",IF(I6284&lt;=0.1,"5-10%",IF(I6284&lt;=0.2,"10-20%",IF(I6284&lt;=0.4,"20-40%","Above 40%")))))</f>
        <v>20-40%</v>
      </c>
      <c r="N6284" s="6" t="str">
        <f aca="false">IF(AND(H6284&gt;=Summary!$B$25,I6284&gt;=Summary!$B$26,I6284&lt;=Summary!$B$27,J6284&gt;=Summary!$B$28,J6284&lt;=Summary!$B$29,F6284*J6284&gt;1),"Yes","No")</f>
        <v>No</v>
      </c>
    </row>
    <row r="6285" customFormat="false" ht="15" hidden="false" customHeight="false" outlineLevel="0" collapsed="false">
      <c r="A6285" s="6" t="s">
        <v>153</v>
      </c>
      <c r="B6285" s="45" t="n">
        <v>43467</v>
      </c>
      <c r="C6285" s="6" t="s">
        <v>188</v>
      </c>
      <c r="D6285" s="6" t="s">
        <v>176</v>
      </c>
      <c r="E6285" s="6" t="s">
        <v>174</v>
      </c>
      <c r="F6285" s="34" t="n">
        <v>0.177541002631187</v>
      </c>
      <c r="G6285" s="34" t="n">
        <v>0.226241816191093</v>
      </c>
      <c r="H6285" s="34" t="n">
        <v>-0.0487008135599059</v>
      </c>
      <c r="I6285" s="34" t="n">
        <v>-0.215260000913231</v>
      </c>
      <c r="J6285" s="35" t="n">
        <v>4.4</v>
      </c>
      <c r="K6285" s="6" t="n">
        <v>0</v>
      </c>
      <c r="L6285" s="35" t="n">
        <v>-1</v>
      </c>
      <c r="M6285" s="6" t="str">
        <f aca="false">IF(I6285&lt;=0,"Below 0%",IF(I6285&lt;=0.05,"0-5%",IF(I6285&lt;=0.1,"5-10%",IF(I6285&lt;=0.2,"10-20%",IF(I6285&lt;=0.4,"20-40%","Above 40%")))))</f>
        <v>Below 0%</v>
      </c>
      <c r="N6285" s="6" t="str">
        <f aca="false">IF(AND(H6285&gt;=Summary!$B$25,I6285&gt;=Summary!$B$26,I6285&lt;=Summary!$B$27,J6285&gt;=Summary!$B$28,J6285&lt;=Summary!$B$29,F6285*J6285&gt;1),"Yes","No")</f>
        <v>No</v>
      </c>
    </row>
    <row r="6286" customFormat="false" ht="15" hidden="false" customHeight="false" outlineLevel="0" collapsed="false">
      <c r="A6286" s="6" t="s">
        <v>153</v>
      </c>
      <c r="B6286" s="45" t="n">
        <v>43467</v>
      </c>
      <c r="C6286" s="6" t="s">
        <v>188</v>
      </c>
      <c r="D6286" s="6" t="s">
        <v>176</v>
      </c>
      <c r="E6286" s="6" t="s">
        <v>177</v>
      </c>
      <c r="F6286" s="34" t="n">
        <v>0.620775282382965</v>
      </c>
      <c r="G6286" s="34" t="n">
        <v>0.614483945210377</v>
      </c>
      <c r="H6286" s="34" t="n">
        <v>0.00629133717258823</v>
      </c>
      <c r="I6286" s="34" t="n">
        <v>0.0102384077267215</v>
      </c>
      <c r="J6286" s="35" t="n">
        <v>1.62</v>
      </c>
      <c r="K6286" s="6" t="n">
        <v>1</v>
      </c>
      <c r="L6286" s="35" t="n">
        <v>0.62</v>
      </c>
      <c r="M6286" s="6" t="str">
        <f aca="false">IF(I6286&lt;=0,"Below 0%",IF(I6286&lt;=0.05,"0-5%",IF(I6286&lt;=0.1,"5-10%",IF(I6286&lt;=0.2,"10-20%",IF(I6286&lt;=0.4,"20-40%","Above 40%")))))</f>
        <v>0-5%</v>
      </c>
      <c r="N6286" s="6" t="str">
        <f aca="false">IF(AND(H6286&gt;=Summary!$B$25,I6286&gt;=Summary!$B$26,I6286&lt;=Summary!$B$27,J6286&gt;=Summary!$B$28,J6286&lt;=Summary!$B$29,F6286*J6286&gt;1),"Yes","No")</f>
        <v>No</v>
      </c>
    </row>
    <row r="6287" customFormat="false" ht="15" hidden="false" customHeight="false" outlineLevel="0" collapsed="false">
      <c r="A6287" s="6" t="s">
        <v>153</v>
      </c>
      <c r="B6287" s="45" t="n">
        <v>43467</v>
      </c>
      <c r="C6287" s="6" t="s">
        <v>189</v>
      </c>
      <c r="D6287" s="6" t="s">
        <v>201</v>
      </c>
      <c r="E6287" s="6" t="s">
        <v>187</v>
      </c>
      <c r="F6287" s="34" t="n">
        <v>0.51246976852417</v>
      </c>
      <c r="G6287" s="34" t="n">
        <v>0.495142884089409</v>
      </c>
      <c r="H6287" s="34" t="n">
        <v>0.0173268844347613</v>
      </c>
      <c r="I6287" s="34" t="n">
        <v>0.0349937058403378</v>
      </c>
      <c r="J6287" s="35" t="n">
        <v>2.02</v>
      </c>
      <c r="K6287" s="6" t="n">
        <v>0</v>
      </c>
      <c r="L6287" s="35" t="n">
        <v>-1</v>
      </c>
      <c r="M6287" s="6" t="str">
        <f aca="false">IF(I6287&lt;=0,"Below 0%",IF(I6287&lt;=0.05,"0-5%",IF(I6287&lt;=0.1,"5-10%",IF(I6287&lt;=0.2,"10-20%",IF(I6287&lt;=0.4,"20-40%","Above 40%")))))</f>
        <v>0-5%</v>
      </c>
      <c r="N6287" s="6" t="str">
        <f aca="false">IF(AND(H6287&gt;=Summary!$B$25,I6287&gt;=Summary!$B$26,I6287&lt;=Summary!$B$27,J6287&gt;=Summary!$B$28,J6287&lt;=Summary!$B$29,F6287*J6287&gt;1),"Yes","No")</f>
        <v>No</v>
      </c>
    </row>
    <row r="6288" customFormat="false" ht="15" hidden="false" customHeight="false" outlineLevel="0" collapsed="false">
      <c r="A6288" s="6" t="s">
        <v>153</v>
      </c>
      <c r="B6288" s="45" t="n">
        <v>43467</v>
      </c>
      <c r="C6288" s="6" t="s">
        <v>189</v>
      </c>
      <c r="D6288" s="6" t="s">
        <v>201</v>
      </c>
      <c r="E6288" s="6" t="s">
        <v>174</v>
      </c>
      <c r="F6288" s="34" t="n">
        <v>0.295955002307892</v>
      </c>
      <c r="G6288" s="34" t="n">
        <v>0.266716966896162</v>
      </c>
      <c r="H6288" s="34" t="n">
        <v>0.0292380354117304</v>
      </c>
      <c r="I6288" s="34" t="n">
        <v>0.109621955258337</v>
      </c>
      <c r="J6288" s="35" t="n">
        <v>3.75</v>
      </c>
      <c r="K6288" s="6" t="n">
        <v>1</v>
      </c>
      <c r="L6288" s="35" t="n">
        <v>2.75</v>
      </c>
      <c r="M6288" s="6" t="str">
        <f aca="false">IF(I6288&lt;=0,"Below 0%",IF(I6288&lt;=0.05,"0-5%",IF(I6288&lt;=0.1,"5-10%",IF(I6288&lt;=0.2,"10-20%",IF(I6288&lt;=0.4,"20-40%","Above 40%")))))</f>
        <v>10-20%</v>
      </c>
      <c r="N6288" s="6" t="str">
        <f aca="false">IF(AND(H6288&gt;=Summary!$B$25,I6288&gt;=Summary!$B$26,I6288&lt;=Summary!$B$27,J6288&gt;=Summary!$B$28,J6288&lt;=Summary!$B$29,F6288*J6288&gt;1),"Yes","No")</f>
        <v>No</v>
      </c>
    </row>
    <row r="6289" customFormat="false" ht="15" hidden="false" customHeight="false" outlineLevel="0" collapsed="false">
      <c r="A6289" s="6" t="s">
        <v>153</v>
      </c>
      <c r="B6289" s="45" t="n">
        <v>43467</v>
      </c>
      <c r="C6289" s="6" t="s">
        <v>189</v>
      </c>
      <c r="D6289" s="6" t="s">
        <v>201</v>
      </c>
      <c r="E6289" s="6" t="s">
        <v>177</v>
      </c>
      <c r="F6289" s="34" t="n">
        <v>0.191575229167938</v>
      </c>
      <c r="G6289" s="34" t="n">
        <v>0.23814014901443</v>
      </c>
      <c r="H6289" s="34" t="n">
        <v>-0.0465649198464916</v>
      </c>
      <c r="I6289" s="34" t="n">
        <v>-0.195535780250436</v>
      </c>
      <c r="J6289" s="35" t="n">
        <v>4.2</v>
      </c>
      <c r="K6289" s="6" t="n">
        <v>0</v>
      </c>
      <c r="L6289" s="35" t="n">
        <v>-1</v>
      </c>
      <c r="M6289" s="6" t="str">
        <f aca="false">IF(I6289&lt;=0,"Below 0%",IF(I6289&lt;=0.05,"0-5%",IF(I6289&lt;=0.1,"5-10%",IF(I6289&lt;=0.2,"10-20%",IF(I6289&lt;=0.4,"20-40%","Above 40%")))))</f>
        <v>Below 0%</v>
      </c>
      <c r="N6289" s="6" t="str">
        <f aca="false">IF(AND(H6289&gt;=Summary!$B$25,I6289&gt;=Summary!$B$26,I6289&lt;=Summary!$B$27,J6289&gt;=Summary!$B$28,J6289&lt;=Summary!$B$29,F6289*J6289&gt;1),"Yes","No")</f>
        <v>No</v>
      </c>
    </row>
    <row r="6290" customFormat="false" ht="15" hidden="false" customHeight="false" outlineLevel="0" collapsed="false">
      <c r="A6290" s="6" t="s">
        <v>153</v>
      </c>
      <c r="B6290" s="45" t="n">
        <v>43467</v>
      </c>
      <c r="C6290" s="6" t="s">
        <v>203</v>
      </c>
      <c r="D6290" s="6" t="s">
        <v>180</v>
      </c>
      <c r="E6290" s="6" t="s">
        <v>187</v>
      </c>
      <c r="F6290" s="34" t="n">
        <v>0.542664527893066</v>
      </c>
      <c r="G6290" s="34" t="n">
        <v>0.486373689656154</v>
      </c>
      <c r="H6290" s="34" t="n">
        <v>0.0562908382369121</v>
      </c>
      <c r="I6290" s="34" t="n">
        <v>0.115735779780167</v>
      </c>
      <c r="J6290" s="35" t="n">
        <v>2.06</v>
      </c>
      <c r="K6290" s="6" t="n">
        <v>0</v>
      </c>
      <c r="L6290" s="35" t="n">
        <v>-1</v>
      </c>
      <c r="M6290" s="6" t="str">
        <f aca="false">IF(I6290&lt;=0,"Below 0%",IF(I6290&lt;=0.05,"0-5%",IF(I6290&lt;=0.1,"5-10%",IF(I6290&lt;=0.2,"10-20%",IF(I6290&lt;=0.4,"20-40%","Above 40%")))))</f>
        <v>10-20%</v>
      </c>
      <c r="N6290" s="6" t="str">
        <f aca="false">IF(AND(H6290&gt;=Summary!$B$25,I6290&gt;=Summary!$B$26,I6290&lt;=Summary!$B$27,J6290&gt;=Summary!$B$28,J6290&lt;=Summary!$B$29,F6290*J6290&gt;1),"Yes","No")</f>
        <v>Yes</v>
      </c>
    </row>
    <row r="6291" customFormat="false" ht="15" hidden="false" customHeight="false" outlineLevel="0" collapsed="false">
      <c r="A6291" s="6" t="s">
        <v>153</v>
      </c>
      <c r="B6291" s="45" t="n">
        <v>43467</v>
      </c>
      <c r="C6291" s="6" t="s">
        <v>203</v>
      </c>
      <c r="D6291" s="6" t="s">
        <v>180</v>
      </c>
      <c r="E6291" s="6" t="s">
        <v>174</v>
      </c>
      <c r="F6291" s="34" t="n">
        <v>0.247993037104607</v>
      </c>
      <c r="G6291" s="34" t="n">
        <v>0.282233746673712</v>
      </c>
      <c r="H6291" s="34" t="n">
        <v>-0.0342407095691055</v>
      </c>
      <c r="I6291" s="34" t="n">
        <v>-0.121320394788547</v>
      </c>
      <c r="J6291" s="35" t="n">
        <v>3.55</v>
      </c>
      <c r="K6291" s="6" t="n">
        <v>0</v>
      </c>
      <c r="L6291" s="35" t="n">
        <v>-1</v>
      </c>
      <c r="M6291" s="6" t="str">
        <f aca="false">IF(I6291&lt;=0,"Below 0%",IF(I6291&lt;=0.05,"0-5%",IF(I6291&lt;=0.1,"5-10%",IF(I6291&lt;=0.2,"10-20%",IF(I6291&lt;=0.4,"20-40%","Above 40%")))))</f>
        <v>Below 0%</v>
      </c>
      <c r="N6291" s="6" t="str">
        <f aca="false">IF(AND(H6291&gt;=Summary!$B$25,I6291&gt;=Summary!$B$26,I6291&lt;=Summary!$B$27,J6291&gt;=Summary!$B$28,J6291&lt;=Summary!$B$29,F6291*J6291&gt;1),"Yes","No")</f>
        <v>No</v>
      </c>
    </row>
    <row r="6292" customFormat="false" ht="15" hidden="false" customHeight="false" outlineLevel="0" collapsed="false">
      <c r="A6292" s="6" t="s">
        <v>153</v>
      </c>
      <c r="B6292" s="45" t="n">
        <v>43467</v>
      </c>
      <c r="C6292" s="6" t="s">
        <v>203</v>
      </c>
      <c r="D6292" s="6" t="s">
        <v>180</v>
      </c>
      <c r="E6292" s="6" t="s">
        <v>177</v>
      </c>
      <c r="F6292" s="34" t="n">
        <v>0.209342390298843</v>
      </c>
      <c r="G6292" s="34" t="n">
        <v>0.231392563670134</v>
      </c>
      <c r="H6292" s="34" t="n">
        <v>-0.0220501733712901</v>
      </c>
      <c r="I6292" s="34" t="n">
        <v>-0.0952933535181545</v>
      </c>
      <c r="J6292" s="35" t="n">
        <v>4.33</v>
      </c>
      <c r="K6292" s="6" t="n">
        <v>1</v>
      </c>
      <c r="L6292" s="35" t="n">
        <v>3.33</v>
      </c>
      <c r="M6292" s="6" t="str">
        <f aca="false">IF(I6292&lt;=0,"Below 0%",IF(I6292&lt;=0.05,"0-5%",IF(I6292&lt;=0.1,"5-10%",IF(I6292&lt;=0.2,"10-20%",IF(I6292&lt;=0.4,"20-40%","Above 40%")))))</f>
        <v>Below 0%</v>
      </c>
      <c r="N6292" s="6" t="str">
        <f aca="false">IF(AND(H6292&gt;=Summary!$B$25,I6292&gt;=Summary!$B$26,I6292&lt;=Summary!$B$27,J6292&gt;=Summary!$B$28,J6292&lt;=Summary!$B$29,F6292*J6292&gt;1),"Yes","No")</f>
        <v>No</v>
      </c>
    </row>
    <row r="6293" customFormat="false" ht="15" hidden="false" customHeight="false" outlineLevel="0" collapsed="false">
      <c r="A6293" s="6" t="s">
        <v>153</v>
      </c>
      <c r="B6293" s="45" t="n">
        <v>43468</v>
      </c>
      <c r="C6293" s="6" t="s">
        <v>194</v>
      </c>
      <c r="D6293" s="6" t="s">
        <v>183</v>
      </c>
      <c r="E6293" s="6" t="s">
        <v>187</v>
      </c>
      <c r="F6293" s="34" t="n">
        <v>0.356356948614121</v>
      </c>
      <c r="G6293" s="34" t="n">
        <v>0.47788182111721</v>
      </c>
      <c r="H6293" s="34" t="n">
        <v>-0.12152487250309</v>
      </c>
      <c r="I6293" s="34" t="n">
        <v>-0.254299006852749</v>
      </c>
      <c r="J6293" s="35" t="n">
        <v>2.1</v>
      </c>
      <c r="K6293" s="6" t="n">
        <v>1</v>
      </c>
      <c r="L6293" s="35" t="n">
        <v>1.1</v>
      </c>
      <c r="M6293" s="6" t="str">
        <f aca="false">IF(I6293&lt;=0,"Below 0%",IF(I6293&lt;=0.05,"0-5%",IF(I6293&lt;=0.1,"5-10%",IF(I6293&lt;=0.2,"10-20%",IF(I6293&lt;=0.4,"20-40%","Above 40%")))))</f>
        <v>Below 0%</v>
      </c>
      <c r="N6293" s="6" t="str">
        <f aca="false">IF(AND(H6293&gt;=Summary!$B$25,I6293&gt;=Summary!$B$26,I6293&lt;=Summary!$B$27,J6293&gt;=Summary!$B$28,J6293&lt;=Summary!$B$29,F6293*J6293&gt;1),"Yes","No")</f>
        <v>No</v>
      </c>
    </row>
    <row r="6294" customFormat="false" ht="15" hidden="false" customHeight="false" outlineLevel="0" collapsed="false">
      <c r="A6294" s="6" t="s">
        <v>153</v>
      </c>
      <c r="B6294" s="45" t="n">
        <v>43468</v>
      </c>
      <c r="C6294" s="6" t="s">
        <v>194</v>
      </c>
      <c r="D6294" s="6" t="s">
        <v>183</v>
      </c>
      <c r="E6294" s="6" t="s">
        <v>174</v>
      </c>
      <c r="F6294" s="34" t="n">
        <v>0.270771831274033</v>
      </c>
      <c r="G6294" s="34" t="n">
        <v>0.250887956086535</v>
      </c>
      <c r="H6294" s="34" t="n">
        <v>0.0198838751874972</v>
      </c>
      <c r="I6294" s="34" t="n">
        <v>0.0792540044474632</v>
      </c>
      <c r="J6294" s="35" t="n">
        <v>4</v>
      </c>
      <c r="K6294" s="6" t="n">
        <v>0</v>
      </c>
      <c r="L6294" s="35" t="n">
        <v>-1</v>
      </c>
      <c r="M6294" s="6" t="str">
        <f aca="false">IF(I6294&lt;=0,"Below 0%",IF(I6294&lt;=0.05,"0-5%",IF(I6294&lt;=0.1,"5-10%",IF(I6294&lt;=0.2,"10-20%",IF(I6294&lt;=0.4,"20-40%","Above 40%")))))</f>
        <v>5-10%</v>
      </c>
      <c r="N6294" s="6" t="str">
        <f aca="false">IF(AND(H6294&gt;=Summary!$B$25,I6294&gt;=Summary!$B$26,I6294&lt;=Summary!$B$27,J6294&gt;=Summary!$B$28,J6294&lt;=Summary!$B$29,F6294*J6294&gt;1),"Yes","No")</f>
        <v>No</v>
      </c>
    </row>
    <row r="6295" customFormat="false" ht="15" hidden="false" customHeight="false" outlineLevel="0" collapsed="false">
      <c r="A6295" s="6" t="s">
        <v>153</v>
      </c>
      <c r="B6295" s="45" t="n">
        <v>43468</v>
      </c>
      <c r="C6295" s="6" t="s">
        <v>194</v>
      </c>
      <c r="D6295" s="6" t="s">
        <v>183</v>
      </c>
      <c r="E6295" s="6" t="s">
        <v>177</v>
      </c>
      <c r="F6295" s="34" t="n">
        <v>0.372871160507202</v>
      </c>
      <c r="G6295" s="34" t="n">
        <v>0.271230222796254</v>
      </c>
      <c r="H6295" s="34" t="n">
        <v>0.101640937710948</v>
      </c>
      <c r="I6295" s="34" t="n">
        <v>0.374740457250959</v>
      </c>
      <c r="J6295" s="35" t="n">
        <v>3.7</v>
      </c>
      <c r="K6295" s="6" t="n">
        <v>0</v>
      </c>
      <c r="L6295" s="35" t="n">
        <v>-1</v>
      </c>
      <c r="M6295" s="6" t="str">
        <f aca="false">IF(I6295&lt;=0,"Below 0%",IF(I6295&lt;=0.05,"0-5%",IF(I6295&lt;=0.1,"5-10%",IF(I6295&lt;=0.2,"10-20%",IF(I6295&lt;=0.4,"20-40%","Above 40%")))))</f>
        <v>20-40%</v>
      </c>
      <c r="N6295" s="6" t="str">
        <f aca="false">IF(AND(H6295&gt;=Summary!$B$25,I6295&gt;=Summary!$B$26,I6295&lt;=Summary!$B$27,J6295&gt;=Summary!$B$28,J6295&lt;=Summary!$B$29,F6295*J6295&gt;1),"Yes","No")</f>
        <v>Yes</v>
      </c>
    </row>
    <row r="6296" customFormat="false" ht="15" hidden="false" customHeight="false" outlineLevel="0" collapsed="false">
      <c r="A6296" s="6" t="s">
        <v>153</v>
      </c>
      <c r="B6296" s="45" t="n">
        <v>43477</v>
      </c>
      <c r="C6296" s="6" t="s">
        <v>201</v>
      </c>
      <c r="D6296" s="6" t="s">
        <v>183</v>
      </c>
      <c r="E6296" s="6" t="s">
        <v>187</v>
      </c>
      <c r="F6296" s="34" t="n">
        <v>0.123529992997646</v>
      </c>
      <c r="G6296" s="34" t="n">
        <v>0.09106239460371</v>
      </c>
      <c r="H6296" s="34" t="n">
        <v>0.0324675983939364</v>
      </c>
      <c r="I6296" s="34" t="n">
        <v>0.35654233051119</v>
      </c>
      <c r="J6296" s="35" t="n">
        <v>11</v>
      </c>
      <c r="K6296" s="6" t="n">
        <v>0</v>
      </c>
      <c r="L6296" s="35" t="n">
        <v>-1</v>
      </c>
      <c r="M6296" s="6" t="str">
        <f aca="false">IF(I6296&lt;=0,"Below 0%",IF(I6296&lt;=0.05,"0-5%",IF(I6296&lt;=0.1,"5-10%",IF(I6296&lt;=0.2,"10-20%",IF(I6296&lt;=0.4,"20-40%","Above 40%")))))</f>
        <v>20-40%</v>
      </c>
      <c r="N6296" s="6" t="str">
        <f aca="false">IF(AND(H6296&gt;=Summary!$B$25,I6296&gt;=Summary!$B$26,I6296&lt;=Summary!$B$27,J6296&gt;=Summary!$B$28,J6296&lt;=Summary!$B$29,F6296*J6296&gt;1),"Yes","No")</f>
        <v>No</v>
      </c>
    </row>
    <row r="6297" customFormat="false" ht="15" hidden="false" customHeight="false" outlineLevel="0" collapsed="false">
      <c r="A6297" s="6" t="s">
        <v>153</v>
      </c>
      <c r="B6297" s="45" t="n">
        <v>43477</v>
      </c>
      <c r="C6297" s="6" t="s">
        <v>201</v>
      </c>
      <c r="D6297" s="6" t="s">
        <v>183</v>
      </c>
      <c r="E6297" s="6" t="s">
        <v>174</v>
      </c>
      <c r="F6297" s="34" t="n">
        <v>0.240253180265427</v>
      </c>
      <c r="G6297" s="34" t="n">
        <v>0.166947723440135</v>
      </c>
      <c r="H6297" s="34" t="n">
        <v>0.0733054568252917</v>
      </c>
      <c r="I6297" s="34" t="n">
        <v>0.439092281791899</v>
      </c>
      <c r="J6297" s="35" t="n">
        <v>6</v>
      </c>
      <c r="K6297" s="6" t="n">
        <v>0</v>
      </c>
      <c r="L6297" s="35" t="n">
        <v>-1</v>
      </c>
      <c r="M6297" s="6" t="str">
        <f aca="false">IF(I6297&lt;=0,"Below 0%",IF(I6297&lt;=0.05,"0-5%",IF(I6297&lt;=0.1,"5-10%",IF(I6297&lt;=0.2,"10-20%",IF(I6297&lt;=0.4,"20-40%","Above 40%")))))</f>
        <v>Above 40%</v>
      </c>
      <c r="N6297" s="6" t="str">
        <f aca="false">IF(AND(H6297&gt;=Summary!$B$25,I6297&gt;=Summary!$B$26,I6297&lt;=Summary!$B$27,J6297&gt;=Summary!$B$28,J6297&lt;=Summary!$B$29,F6297*J6297&gt;1),"Yes","No")</f>
        <v>No</v>
      </c>
    </row>
    <row r="6298" customFormat="false" ht="15" hidden="false" customHeight="false" outlineLevel="0" collapsed="false">
      <c r="A6298" s="6" t="s">
        <v>153</v>
      </c>
      <c r="B6298" s="45" t="n">
        <v>43477</v>
      </c>
      <c r="C6298" s="6" t="s">
        <v>201</v>
      </c>
      <c r="D6298" s="6" t="s">
        <v>183</v>
      </c>
      <c r="E6298" s="6" t="s">
        <v>177</v>
      </c>
      <c r="F6298" s="34" t="n">
        <v>0.636216819286346</v>
      </c>
      <c r="G6298" s="34" t="n">
        <v>0.741989881956155</v>
      </c>
      <c r="H6298" s="34" t="n">
        <v>-0.105773062669809</v>
      </c>
      <c r="I6298" s="34" t="n">
        <v>-0.142553241279992</v>
      </c>
      <c r="J6298" s="35" t="n">
        <v>1.35</v>
      </c>
      <c r="K6298" s="6" t="n">
        <v>1</v>
      </c>
      <c r="L6298" s="35" t="n">
        <v>0.35</v>
      </c>
      <c r="M6298" s="6" t="str">
        <f aca="false">IF(I6298&lt;=0,"Below 0%",IF(I6298&lt;=0.05,"0-5%",IF(I6298&lt;=0.1,"5-10%",IF(I6298&lt;=0.2,"10-20%",IF(I6298&lt;=0.4,"20-40%","Above 40%")))))</f>
        <v>Below 0%</v>
      </c>
      <c r="N6298" s="6" t="str">
        <f aca="false">IF(AND(H6298&gt;=Summary!$B$25,I6298&gt;=Summary!$B$26,I6298&lt;=Summary!$B$27,J6298&gt;=Summary!$B$28,J6298&lt;=Summary!$B$29,F6298*J6298&gt;1),"Yes","No")</f>
        <v>No</v>
      </c>
    </row>
    <row r="6299" customFormat="false" ht="15" hidden="false" customHeight="false" outlineLevel="0" collapsed="false">
      <c r="A6299" s="6" t="s">
        <v>153</v>
      </c>
      <c r="B6299" s="45" t="n">
        <v>43477</v>
      </c>
      <c r="C6299" s="6" t="s">
        <v>196</v>
      </c>
      <c r="D6299" s="6" t="s">
        <v>184</v>
      </c>
      <c r="E6299" s="6" t="s">
        <v>187</v>
      </c>
      <c r="F6299" s="34" t="n">
        <v>0.373670756816864</v>
      </c>
      <c r="G6299" s="34" t="n">
        <v>0.402266590876794</v>
      </c>
      <c r="H6299" s="34" t="n">
        <v>-0.0285958340599301</v>
      </c>
      <c r="I6299" s="34" t="n">
        <v>-0.071086773568746</v>
      </c>
      <c r="J6299" s="35" t="n">
        <v>2.5</v>
      </c>
      <c r="K6299" s="6" t="n">
        <v>1</v>
      </c>
      <c r="L6299" s="35" t="n">
        <v>1.5</v>
      </c>
      <c r="M6299" s="6" t="str">
        <f aca="false">IF(I6299&lt;=0,"Below 0%",IF(I6299&lt;=0.05,"0-5%",IF(I6299&lt;=0.1,"5-10%",IF(I6299&lt;=0.2,"10-20%",IF(I6299&lt;=0.4,"20-40%","Above 40%")))))</f>
        <v>Below 0%</v>
      </c>
      <c r="N6299" s="6" t="str">
        <f aca="false">IF(AND(H6299&gt;=Summary!$B$25,I6299&gt;=Summary!$B$26,I6299&lt;=Summary!$B$27,J6299&gt;=Summary!$B$28,J6299&lt;=Summary!$B$29,F6299*J6299&gt;1),"Yes","No")</f>
        <v>No</v>
      </c>
    </row>
    <row r="6300" customFormat="false" ht="15" hidden="false" customHeight="false" outlineLevel="0" collapsed="false">
      <c r="A6300" s="6" t="s">
        <v>153</v>
      </c>
      <c r="B6300" s="45" t="n">
        <v>43477</v>
      </c>
      <c r="C6300" s="6" t="s">
        <v>196</v>
      </c>
      <c r="D6300" s="6" t="s">
        <v>184</v>
      </c>
      <c r="E6300" s="6" t="s">
        <v>174</v>
      </c>
      <c r="F6300" s="34" t="n">
        <v>0.360425800085068</v>
      </c>
      <c r="G6300" s="34" t="n">
        <v>0.300198948415518</v>
      </c>
      <c r="H6300" s="34" t="n">
        <v>0.0602268516695498</v>
      </c>
      <c r="I6300" s="34" t="n">
        <v>0.200623126721241</v>
      </c>
      <c r="J6300" s="35" t="n">
        <v>3.35</v>
      </c>
      <c r="K6300" s="6" t="n">
        <v>0</v>
      </c>
      <c r="L6300" s="35" t="n">
        <v>-1</v>
      </c>
      <c r="M6300" s="6" t="str">
        <f aca="false">IF(I6300&lt;=0,"Below 0%",IF(I6300&lt;=0.05,"0-5%",IF(I6300&lt;=0.1,"5-10%",IF(I6300&lt;=0.2,"10-20%",IF(I6300&lt;=0.4,"20-40%","Above 40%")))))</f>
        <v>20-40%</v>
      </c>
      <c r="N6300" s="6" t="str">
        <f aca="false">IF(AND(H6300&gt;=Summary!$B$25,I6300&gt;=Summary!$B$26,I6300&lt;=Summary!$B$27,J6300&gt;=Summary!$B$28,J6300&lt;=Summary!$B$29,F6300*J6300&gt;1),"Yes","No")</f>
        <v>Yes</v>
      </c>
    </row>
    <row r="6301" customFormat="false" ht="15" hidden="false" customHeight="false" outlineLevel="0" collapsed="false">
      <c r="A6301" s="6" t="s">
        <v>153</v>
      </c>
      <c r="B6301" s="45" t="n">
        <v>43477</v>
      </c>
      <c r="C6301" s="6" t="s">
        <v>196</v>
      </c>
      <c r="D6301" s="6" t="s">
        <v>184</v>
      </c>
      <c r="E6301" s="6" t="s">
        <v>177</v>
      </c>
      <c r="F6301" s="34" t="n">
        <v>0.265903472900391</v>
      </c>
      <c r="G6301" s="34" t="n">
        <v>0.297534460707688</v>
      </c>
      <c r="H6301" s="34" t="n">
        <v>-0.0316309878072973</v>
      </c>
      <c r="I6301" s="34" t="n">
        <v>-0.106310333707439</v>
      </c>
      <c r="J6301" s="35" t="n">
        <v>3.38</v>
      </c>
      <c r="K6301" s="6" t="n">
        <v>0</v>
      </c>
      <c r="L6301" s="35" t="n">
        <v>-1</v>
      </c>
      <c r="M6301" s="6" t="str">
        <f aca="false">IF(I6301&lt;=0,"Below 0%",IF(I6301&lt;=0.05,"0-5%",IF(I6301&lt;=0.1,"5-10%",IF(I6301&lt;=0.2,"10-20%",IF(I6301&lt;=0.4,"20-40%","Above 40%")))))</f>
        <v>Below 0%</v>
      </c>
      <c r="N6301" s="6" t="str">
        <f aca="false">IF(AND(H6301&gt;=Summary!$B$25,I6301&gt;=Summary!$B$26,I6301&lt;=Summary!$B$27,J6301&gt;=Summary!$B$28,J6301&lt;=Summary!$B$29,F6301*J6301&gt;1),"Yes","No")</f>
        <v>No</v>
      </c>
    </row>
    <row r="6302" customFormat="false" ht="15" hidden="false" customHeight="false" outlineLevel="0" collapsed="false">
      <c r="A6302" s="6" t="s">
        <v>153</v>
      </c>
      <c r="B6302" s="45" t="n">
        <v>43477</v>
      </c>
      <c r="C6302" s="6" t="s">
        <v>193</v>
      </c>
      <c r="D6302" s="6" t="s">
        <v>202</v>
      </c>
      <c r="E6302" s="6" t="s">
        <v>187</v>
      </c>
      <c r="F6302" s="34" t="n">
        <v>0.420273900032044</v>
      </c>
      <c r="G6302" s="34" t="n">
        <v>0.428722188022162</v>
      </c>
      <c r="H6302" s="34" t="n">
        <v>-0.00844828799011821</v>
      </c>
      <c r="I6302" s="34" t="n">
        <v>-0.0197057400483353</v>
      </c>
      <c r="J6302" s="35" t="n">
        <v>2.32</v>
      </c>
      <c r="K6302" s="6" t="n">
        <v>0</v>
      </c>
      <c r="L6302" s="35" t="n">
        <v>-1</v>
      </c>
      <c r="M6302" s="6" t="str">
        <f aca="false">IF(I6302&lt;=0,"Below 0%",IF(I6302&lt;=0.05,"0-5%",IF(I6302&lt;=0.1,"5-10%",IF(I6302&lt;=0.2,"10-20%",IF(I6302&lt;=0.4,"20-40%","Above 40%")))))</f>
        <v>Below 0%</v>
      </c>
      <c r="N6302" s="6" t="str">
        <f aca="false">IF(AND(H6302&gt;=Summary!$B$25,I6302&gt;=Summary!$B$26,I6302&lt;=Summary!$B$27,J6302&gt;=Summary!$B$28,J6302&lt;=Summary!$B$29,F6302*J6302&gt;1),"Yes","No")</f>
        <v>No</v>
      </c>
    </row>
    <row r="6303" customFormat="false" ht="15" hidden="false" customHeight="false" outlineLevel="0" collapsed="false">
      <c r="A6303" s="6" t="s">
        <v>153</v>
      </c>
      <c r="B6303" s="45" t="n">
        <v>43477</v>
      </c>
      <c r="C6303" s="6" t="s">
        <v>193</v>
      </c>
      <c r="D6303" s="6" t="s">
        <v>202</v>
      </c>
      <c r="E6303" s="6" t="s">
        <v>174</v>
      </c>
      <c r="F6303" s="34" t="n">
        <v>0.337358236312866</v>
      </c>
      <c r="G6303" s="34" t="n">
        <v>0.306041684988128</v>
      </c>
      <c r="H6303" s="34" t="n">
        <v>0.0313165513247385</v>
      </c>
      <c r="I6303" s="34" t="n">
        <v>0.102327731354483</v>
      </c>
      <c r="J6303" s="35" t="n">
        <v>3.25</v>
      </c>
      <c r="K6303" s="6" t="n">
        <v>1</v>
      </c>
      <c r="L6303" s="35" t="n">
        <v>2.25</v>
      </c>
      <c r="M6303" s="6" t="str">
        <f aca="false">IF(I6303&lt;=0,"Below 0%",IF(I6303&lt;=0.05,"0-5%",IF(I6303&lt;=0.1,"5-10%",IF(I6303&lt;=0.2,"10-20%",IF(I6303&lt;=0.4,"20-40%","Above 40%")))))</f>
        <v>10-20%</v>
      </c>
      <c r="N6303" s="6" t="str">
        <f aca="false">IF(AND(H6303&gt;=Summary!$B$25,I6303&gt;=Summary!$B$26,I6303&lt;=Summary!$B$27,J6303&gt;=Summary!$B$28,J6303&lt;=Summary!$B$29,F6303*J6303&gt;1),"Yes","No")</f>
        <v>Yes</v>
      </c>
    </row>
    <row r="6304" customFormat="false" ht="15" hidden="false" customHeight="false" outlineLevel="0" collapsed="false">
      <c r="A6304" s="6" t="s">
        <v>153</v>
      </c>
      <c r="B6304" s="45" t="n">
        <v>43477</v>
      </c>
      <c r="C6304" s="6" t="s">
        <v>193</v>
      </c>
      <c r="D6304" s="6" t="s">
        <v>202</v>
      </c>
      <c r="E6304" s="6" t="s">
        <v>177</v>
      </c>
      <c r="F6304" s="34" t="n">
        <v>0.242367908358574</v>
      </c>
      <c r="G6304" s="34" t="n">
        <v>0.265236126989711</v>
      </c>
      <c r="H6304" s="34" t="n">
        <v>-0.0228682186311368</v>
      </c>
      <c r="I6304" s="34" t="n">
        <v>-0.0862183402037984</v>
      </c>
      <c r="J6304" s="35" t="n">
        <v>3.75</v>
      </c>
      <c r="K6304" s="6" t="n">
        <v>0</v>
      </c>
      <c r="L6304" s="35" t="n">
        <v>-1</v>
      </c>
      <c r="M6304" s="6" t="str">
        <f aca="false">IF(I6304&lt;=0,"Below 0%",IF(I6304&lt;=0.05,"0-5%",IF(I6304&lt;=0.1,"5-10%",IF(I6304&lt;=0.2,"10-20%",IF(I6304&lt;=0.4,"20-40%","Above 40%")))))</f>
        <v>Below 0%</v>
      </c>
      <c r="N6304" s="6" t="str">
        <f aca="false">IF(AND(H6304&gt;=Summary!$B$25,I6304&gt;=Summary!$B$26,I6304&lt;=Summary!$B$27,J6304&gt;=Summary!$B$28,J6304&lt;=Summary!$B$29,F6304*J6304&gt;1),"Yes","No")</f>
        <v>No</v>
      </c>
    </row>
    <row r="6305" customFormat="false" ht="15" hidden="false" customHeight="false" outlineLevel="0" collapsed="false">
      <c r="A6305" s="6" t="s">
        <v>153</v>
      </c>
      <c r="B6305" s="45" t="n">
        <v>43477</v>
      </c>
      <c r="C6305" s="6" t="s">
        <v>190</v>
      </c>
      <c r="D6305" s="6" t="s">
        <v>188</v>
      </c>
      <c r="E6305" s="6" t="s">
        <v>187</v>
      </c>
      <c r="F6305" s="34" t="n">
        <v>0.823264479637146</v>
      </c>
      <c r="G6305" s="34" t="n">
        <v>0.797373358348968</v>
      </c>
      <c r="H6305" s="34" t="n">
        <v>0.0258911212881778</v>
      </c>
      <c r="I6305" s="34" t="n">
        <v>0.0324705121096443</v>
      </c>
      <c r="J6305" s="35" t="n">
        <v>1.26</v>
      </c>
      <c r="K6305" s="6" t="n">
        <v>1</v>
      </c>
      <c r="L6305" s="35" t="n">
        <v>0.26</v>
      </c>
      <c r="M6305" s="6" t="str">
        <f aca="false">IF(I6305&lt;=0,"Below 0%",IF(I6305&lt;=0.05,"0-5%",IF(I6305&lt;=0.1,"5-10%",IF(I6305&lt;=0.2,"10-20%",IF(I6305&lt;=0.4,"20-40%","Above 40%")))))</f>
        <v>0-5%</v>
      </c>
      <c r="N6305" s="6" t="str">
        <f aca="false">IF(AND(H6305&gt;=Summary!$B$25,I6305&gt;=Summary!$B$26,I6305&lt;=Summary!$B$27,J6305&gt;=Summary!$B$28,J6305&lt;=Summary!$B$29,F6305*J6305&gt;1),"Yes","No")</f>
        <v>No</v>
      </c>
    </row>
    <row r="6306" customFormat="false" ht="15" hidden="false" customHeight="false" outlineLevel="0" collapsed="false">
      <c r="A6306" s="6" t="s">
        <v>153</v>
      </c>
      <c r="B6306" s="45" t="n">
        <v>43477</v>
      </c>
      <c r="C6306" s="6" t="s">
        <v>190</v>
      </c>
      <c r="D6306" s="6" t="s">
        <v>188</v>
      </c>
      <c r="E6306" s="6" t="s">
        <v>174</v>
      </c>
      <c r="F6306" s="34" t="n">
        <v>0.113308906555176</v>
      </c>
      <c r="G6306" s="34" t="n">
        <v>0.143527204502814</v>
      </c>
      <c r="H6306" s="34" t="n">
        <v>-0.0302182979476385</v>
      </c>
      <c r="I6306" s="34" t="n">
        <v>-0.210540559556749</v>
      </c>
      <c r="J6306" s="35" t="n">
        <v>7</v>
      </c>
      <c r="K6306" s="6" t="n">
        <v>0</v>
      </c>
      <c r="L6306" s="35" t="n">
        <v>-1</v>
      </c>
      <c r="M6306" s="6" t="str">
        <f aca="false">IF(I6306&lt;=0,"Below 0%",IF(I6306&lt;=0.05,"0-5%",IF(I6306&lt;=0.1,"5-10%",IF(I6306&lt;=0.2,"10-20%",IF(I6306&lt;=0.4,"20-40%","Above 40%")))))</f>
        <v>Below 0%</v>
      </c>
      <c r="N6306" s="6" t="str">
        <f aca="false">IF(AND(H6306&gt;=Summary!$B$25,I6306&gt;=Summary!$B$26,I6306&lt;=Summary!$B$27,J6306&gt;=Summary!$B$28,J6306&lt;=Summary!$B$29,F6306*J6306&gt;1),"Yes","No")</f>
        <v>No</v>
      </c>
    </row>
    <row r="6307" customFormat="false" ht="15" hidden="false" customHeight="false" outlineLevel="0" collapsed="false">
      <c r="A6307" s="6" t="s">
        <v>153</v>
      </c>
      <c r="B6307" s="45" t="n">
        <v>43477</v>
      </c>
      <c r="C6307" s="6" t="s">
        <v>190</v>
      </c>
      <c r="D6307" s="6" t="s">
        <v>188</v>
      </c>
      <c r="E6307" s="6" t="s">
        <v>177</v>
      </c>
      <c r="F6307" s="34" t="n">
        <v>0.0634266063570976</v>
      </c>
      <c r="G6307" s="34" t="n">
        <v>0.0590994371482176</v>
      </c>
      <c r="H6307" s="34" t="n">
        <v>0.00432716920887998</v>
      </c>
      <c r="I6307" s="34" t="n">
        <v>0.0732184504232707</v>
      </c>
      <c r="J6307" s="35" t="n">
        <v>17</v>
      </c>
      <c r="K6307" s="6" t="n">
        <v>0</v>
      </c>
      <c r="L6307" s="35" t="n">
        <v>-1</v>
      </c>
      <c r="M6307" s="6" t="str">
        <f aca="false">IF(I6307&lt;=0,"Below 0%",IF(I6307&lt;=0.05,"0-5%",IF(I6307&lt;=0.1,"5-10%",IF(I6307&lt;=0.2,"10-20%",IF(I6307&lt;=0.4,"20-40%","Above 40%")))))</f>
        <v>5-10%</v>
      </c>
      <c r="N6307" s="6" t="str">
        <f aca="false">IF(AND(H6307&gt;=Summary!$B$25,I6307&gt;=Summary!$B$26,I6307&lt;=Summary!$B$27,J6307&gt;=Summary!$B$28,J6307&lt;=Summary!$B$29,F6307*J6307&gt;1),"Yes","No")</f>
        <v>No</v>
      </c>
    </row>
    <row r="6308" customFormat="false" ht="15" hidden="false" customHeight="false" outlineLevel="0" collapsed="false">
      <c r="A6308" s="6" t="s">
        <v>153</v>
      </c>
      <c r="B6308" s="45" t="n">
        <v>43477</v>
      </c>
      <c r="C6308" s="6" t="s">
        <v>180</v>
      </c>
      <c r="D6308" s="6" t="s">
        <v>198</v>
      </c>
      <c r="E6308" s="6" t="s">
        <v>187</v>
      </c>
      <c r="F6308" s="34" t="n">
        <v>0.489716589450836</v>
      </c>
      <c r="G6308" s="34" t="n">
        <v>0.431609674728941</v>
      </c>
      <c r="H6308" s="34" t="n">
        <v>0.0581069147218954</v>
      </c>
      <c r="I6308" s="34" t="n">
        <v>0.134628387925706</v>
      </c>
      <c r="J6308" s="35" t="n">
        <v>2.32</v>
      </c>
      <c r="K6308" s="6" t="n">
        <v>0</v>
      </c>
      <c r="L6308" s="35" t="n">
        <v>-1</v>
      </c>
      <c r="M6308" s="6" t="str">
        <f aca="false">IF(I6308&lt;=0,"Below 0%",IF(I6308&lt;=0.05,"0-5%",IF(I6308&lt;=0.1,"5-10%",IF(I6308&lt;=0.2,"10-20%",IF(I6308&lt;=0.4,"20-40%","Above 40%")))))</f>
        <v>10-20%</v>
      </c>
      <c r="N6308" s="6" t="str">
        <f aca="false">IF(AND(H6308&gt;=Summary!$B$25,I6308&gt;=Summary!$B$26,I6308&lt;=Summary!$B$27,J6308&gt;=Summary!$B$28,J6308&lt;=Summary!$B$29,F6308*J6308&gt;1),"Yes","No")</f>
        <v>Yes</v>
      </c>
    </row>
    <row r="6309" customFormat="false" ht="15" hidden="false" customHeight="false" outlineLevel="0" collapsed="false">
      <c r="A6309" s="6" t="s">
        <v>153</v>
      </c>
      <c r="B6309" s="45" t="n">
        <v>43477</v>
      </c>
      <c r="C6309" s="6" t="s">
        <v>180</v>
      </c>
      <c r="D6309" s="6" t="s">
        <v>198</v>
      </c>
      <c r="E6309" s="6" t="s">
        <v>174</v>
      </c>
      <c r="F6309" s="34" t="n">
        <v>0.280994206666946</v>
      </c>
      <c r="G6309" s="34" t="n">
        <v>0.29024186822352</v>
      </c>
      <c r="H6309" s="34" t="n">
        <v>-0.0092476615565732</v>
      </c>
      <c r="I6309" s="34" t="n">
        <v>-0.0318619143860094</v>
      </c>
      <c r="J6309" s="35" t="n">
        <v>3.45</v>
      </c>
      <c r="K6309" s="6" t="n">
        <v>0</v>
      </c>
      <c r="L6309" s="35" t="n">
        <v>-1</v>
      </c>
      <c r="M6309" s="6" t="str">
        <f aca="false">IF(I6309&lt;=0,"Below 0%",IF(I6309&lt;=0.05,"0-5%",IF(I6309&lt;=0.1,"5-10%",IF(I6309&lt;=0.2,"10-20%",IF(I6309&lt;=0.4,"20-40%","Above 40%")))))</f>
        <v>Below 0%</v>
      </c>
      <c r="N6309" s="6" t="str">
        <f aca="false">IF(AND(H6309&gt;=Summary!$B$25,I6309&gt;=Summary!$B$26,I6309&lt;=Summary!$B$27,J6309&gt;=Summary!$B$28,J6309&lt;=Summary!$B$29,F6309*J6309&gt;1),"Yes","No")</f>
        <v>No</v>
      </c>
    </row>
    <row r="6310" customFormat="false" ht="15" hidden="false" customHeight="false" outlineLevel="0" collapsed="false">
      <c r="A6310" s="6" t="s">
        <v>153</v>
      </c>
      <c r="B6310" s="45" t="n">
        <v>43477</v>
      </c>
      <c r="C6310" s="6" t="s">
        <v>180</v>
      </c>
      <c r="D6310" s="6" t="s">
        <v>198</v>
      </c>
      <c r="E6310" s="6" t="s">
        <v>177</v>
      </c>
      <c r="F6310" s="34" t="n">
        <v>0.229289188981056</v>
      </c>
      <c r="G6310" s="34" t="n">
        <v>0.27814845704754</v>
      </c>
      <c r="H6310" s="34" t="n">
        <v>-0.0488592680664834</v>
      </c>
      <c r="I6310" s="34" t="n">
        <v>-0.175658957756263</v>
      </c>
      <c r="J6310" s="35" t="n">
        <v>3.6</v>
      </c>
      <c r="K6310" s="6" t="n">
        <v>1</v>
      </c>
      <c r="L6310" s="35" t="n">
        <v>2.6</v>
      </c>
      <c r="M6310" s="6" t="str">
        <f aca="false">IF(I6310&lt;=0,"Below 0%",IF(I6310&lt;=0.05,"0-5%",IF(I6310&lt;=0.1,"5-10%",IF(I6310&lt;=0.2,"10-20%",IF(I6310&lt;=0.4,"20-40%","Above 40%")))))</f>
        <v>Below 0%</v>
      </c>
      <c r="N6310" s="6" t="str">
        <f aca="false">IF(AND(H6310&gt;=Summary!$B$25,I6310&gt;=Summary!$B$26,I6310&lt;=Summary!$B$27,J6310&gt;=Summary!$B$28,J6310&lt;=Summary!$B$29,F6310*J6310&gt;1),"Yes","No")</f>
        <v>No</v>
      </c>
    </row>
    <row r="6311" customFormat="false" ht="15" hidden="false" customHeight="false" outlineLevel="0" collapsed="false">
      <c r="A6311" s="6" t="s">
        <v>153</v>
      </c>
      <c r="B6311" s="45" t="n">
        <v>43477</v>
      </c>
      <c r="C6311" s="6" t="s">
        <v>195</v>
      </c>
      <c r="D6311" s="6" t="s">
        <v>179</v>
      </c>
      <c r="E6311" s="6" t="s">
        <v>187</v>
      </c>
      <c r="F6311" s="34" t="n">
        <v>0.491868525743485</v>
      </c>
      <c r="G6311" s="34" t="n">
        <v>0.497512437810945</v>
      </c>
      <c r="H6311" s="34" t="n">
        <v>-0.00564391206746079</v>
      </c>
      <c r="I6311" s="34" t="n">
        <v>-0.0113442632555962</v>
      </c>
      <c r="J6311" s="35" t="n">
        <v>2.02</v>
      </c>
      <c r="K6311" s="6" t="n">
        <v>0</v>
      </c>
      <c r="L6311" s="35" t="n">
        <v>-1</v>
      </c>
      <c r="M6311" s="6" t="str">
        <f aca="false">IF(I6311&lt;=0,"Below 0%",IF(I6311&lt;=0.05,"0-5%",IF(I6311&lt;=0.1,"5-10%",IF(I6311&lt;=0.2,"10-20%",IF(I6311&lt;=0.4,"20-40%","Above 40%")))))</f>
        <v>Below 0%</v>
      </c>
      <c r="N6311" s="6" t="str">
        <f aca="false">IF(AND(H6311&gt;=Summary!$B$25,I6311&gt;=Summary!$B$26,I6311&lt;=Summary!$B$27,J6311&gt;=Summary!$B$28,J6311&lt;=Summary!$B$29,F6311*J6311&gt;1),"Yes","No")</f>
        <v>No</v>
      </c>
    </row>
    <row r="6312" customFormat="false" ht="15" hidden="false" customHeight="false" outlineLevel="0" collapsed="false">
      <c r="A6312" s="6" t="s">
        <v>153</v>
      </c>
      <c r="B6312" s="45" t="n">
        <v>43477</v>
      </c>
      <c r="C6312" s="6" t="s">
        <v>195</v>
      </c>
      <c r="D6312" s="6" t="s">
        <v>179</v>
      </c>
      <c r="E6312" s="6" t="s">
        <v>174</v>
      </c>
      <c r="F6312" s="34" t="n">
        <v>0.234024479985237</v>
      </c>
      <c r="G6312" s="34" t="n">
        <v>0.279159756771697</v>
      </c>
      <c r="H6312" s="34" t="n">
        <v>-0.04513527678646</v>
      </c>
      <c r="I6312" s="34" t="n">
        <v>-0.161682605359814</v>
      </c>
      <c r="J6312" s="35" t="n">
        <v>3.6</v>
      </c>
      <c r="K6312" s="6" t="n">
        <v>0</v>
      </c>
      <c r="L6312" s="35" t="n">
        <v>-1</v>
      </c>
      <c r="M6312" s="6" t="str">
        <f aca="false">IF(I6312&lt;=0,"Below 0%",IF(I6312&lt;=0.05,"0-5%",IF(I6312&lt;=0.1,"5-10%",IF(I6312&lt;=0.2,"10-20%",IF(I6312&lt;=0.4,"20-40%","Above 40%")))))</f>
        <v>Below 0%</v>
      </c>
      <c r="N6312" s="6" t="str">
        <f aca="false">IF(AND(H6312&gt;=Summary!$B$25,I6312&gt;=Summary!$B$26,I6312&lt;=Summary!$B$27,J6312&gt;=Summary!$B$28,J6312&lt;=Summary!$B$29,F6312*J6312&gt;1),"Yes","No")</f>
        <v>No</v>
      </c>
    </row>
    <row r="6313" customFormat="false" ht="15" hidden="false" customHeight="false" outlineLevel="0" collapsed="false">
      <c r="A6313" s="6" t="s">
        <v>153</v>
      </c>
      <c r="B6313" s="45" t="n">
        <v>43477</v>
      </c>
      <c r="C6313" s="6" t="s">
        <v>195</v>
      </c>
      <c r="D6313" s="6" t="s">
        <v>179</v>
      </c>
      <c r="E6313" s="6" t="s">
        <v>177</v>
      </c>
      <c r="F6313" s="34" t="n">
        <v>0.274106949567795</v>
      </c>
      <c r="G6313" s="34" t="n">
        <v>0.223327805417358</v>
      </c>
      <c r="H6313" s="34" t="n">
        <v>0.0507791441504372</v>
      </c>
      <c r="I6313" s="34" t="n">
        <v>0.227374930119161</v>
      </c>
      <c r="J6313" s="35" t="n">
        <v>4.5</v>
      </c>
      <c r="K6313" s="6" t="n">
        <v>1</v>
      </c>
      <c r="L6313" s="35" t="n">
        <v>3.5</v>
      </c>
      <c r="M6313" s="6" t="str">
        <f aca="false">IF(I6313&lt;=0,"Below 0%",IF(I6313&lt;=0.05,"0-5%",IF(I6313&lt;=0.1,"5-10%",IF(I6313&lt;=0.2,"10-20%",IF(I6313&lt;=0.4,"20-40%","Above 40%")))))</f>
        <v>20-40%</v>
      </c>
      <c r="N6313" s="6" t="str">
        <f aca="false">IF(AND(H6313&gt;=Summary!$B$25,I6313&gt;=Summary!$B$26,I6313&lt;=Summary!$B$27,J6313&gt;=Summary!$B$28,J6313&lt;=Summary!$B$29,F6313*J6313&gt;1),"Yes","No")</f>
        <v>Yes</v>
      </c>
    </row>
    <row r="6314" customFormat="false" ht="15" hidden="false" customHeight="false" outlineLevel="0" collapsed="false">
      <c r="A6314" s="6" t="s">
        <v>153</v>
      </c>
      <c r="B6314" s="45" t="n">
        <v>43477</v>
      </c>
      <c r="C6314" s="6" t="s">
        <v>189</v>
      </c>
      <c r="D6314" s="6" t="s">
        <v>185</v>
      </c>
      <c r="E6314" s="6" t="s">
        <v>187</v>
      </c>
      <c r="F6314" s="34" t="n">
        <v>0.287846624851227</v>
      </c>
      <c r="G6314" s="34" t="n">
        <v>0.277303193586542</v>
      </c>
      <c r="H6314" s="34" t="n">
        <v>0.0105434312646845</v>
      </c>
      <c r="I6314" s="34" t="n">
        <v>0.0380213120819832</v>
      </c>
      <c r="J6314" s="35" t="n">
        <v>3.6</v>
      </c>
      <c r="K6314" s="6" t="n">
        <v>1</v>
      </c>
      <c r="L6314" s="35" t="n">
        <v>2.6</v>
      </c>
      <c r="M6314" s="6" t="str">
        <f aca="false">IF(I6314&lt;=0,"Below 0%",IF(I6314&lt;=0.05,"0-5%",IF(I6314&lt;=0.1,"5-10%",IF(I6314&lt;=0.2,"10-20%",IF(I6314&lt;=0.4,"20-40%","Above 40%")))))</f>
        <v>0-5%</v>
      </c>
      <c r="N6314" s="6" t="str">
        <f aca="false">IF(AND(H6314&gt;=Summary!$B$25,I6314&gt;=Summary!$B$26,I6314&lt;=Summary!$B$27,J6314&gt;=Summary!$B$28,J6314&lt;=Summary!$B$29,F6314*J6314&gt;1),"Yes","No")</f>
        <v>No</v>
      </c>
    </row>
    <row r="6315" customFormat="false" ht="15" hidden="false" customHeight="false" outlineLevel="0" collapsed="false">
      <c r="A6315" s="6" t="s">
        <v>153</v>
      </c>
      <c r="B6315" s="45" t="n">
        <v>43477</v>
      </c>
      <c r="C6315" s="6" t="s">
        <v>189</v>
      </c>
      <c r="D6315" s="6" t="s">
        <v>185</v>
      </c>
      <c r="E6315" s="6" t="s">
        <v>174</v>
      </c>
      <c r="F6315" s="34" t="n">
        <v>0.314989060163498</v>
      </c>
      <c r="G6315" s="34" t="n">
        <v>0.249572874227888</v>
      </c>
      <c r="H6315" s="34" t="n">
        <v>0.0654161859356099</v>
      </c>
      <c r="I6315" s="34" t="n">
        <v>0.262112563867328</v>
      </c>
      <c r="J6315" s="35" t="n">
        <v>4</v>
      </c>
      <c r="K6315" s="6" t="n">
        <v>0</v>
      </c>
      <c r="L6315" s="35" t="n">
        <v>-1</v>
      </c>
      <c r="M6315" s="6" t="str">
        <f aca="false">IF(I6315&lt;=0,"Below 0%",IF(I6315&lt;=0.05,"0-5%",IF(I6315&lt;=0.1,"5-10%",IF(I6315&lt;=0.2,"10-20%",IF(I6315&lt;=0.4,"20-40%","Above 40%")))))</f>
        <v>20-40%</v>
      </c>
      <c r="N6315" s="6" t="str">
        <f aca="false">IF(AND(H6315&gt;=Summary!$B$25,I6315&gt;=Summary!$B$26,I6315&lt;=Summary!$B$27,J6315&gt;=Summary!$B$28,J6315&lt;=Summary!$B$29,F6315*J6315&gt;1),"Yes","No")</f>
        <v>Yes</v>
      </c>
    </row>
    <row r="6316" customFormat="false" ht="15" hidden="false" customHeight="false" outlineLevel="0" collapsed="false">
      <c r="A6316" s="6" t="s">
        <v>153</v>
      </c>
      <c r="B6316" s="45" t="n">
        <v>43477</v>
      </c>
      <c r="C6316" s="6" t="s">
        <v>189</v>
      </c>
      <c r="D6316" s="6" t="s">
        <v>185</v>
      </c>
      <c r="E6316" s="6" t="s">
        <v>177</v>
      </c>
      <c r="F6316" s="34" t="n">
        <v>0.397164255380631</v>
      </c>
      <c r="G6316" s="34" t="n">
        <v>0.47312393218557</v>
      </c>
      <c r="H6316" s="34" t="n">
        <v>-0.0759596768049393</v>
      </c>
      <c r="I6316" s="34" t="n">
        <v>-0.160549216891329</v>
      </c>
      <c r="J6316" s="35" t="n">
        <v>2.11</v>
      </c>
      <c r="K6316" s="6" t="n">
        <v>0</v>
      </c>
      <c r="L6316" s="35" t="n">
        <v>-1</v>
      </c>
      <c r="M6316" s="6" t="str">
        <f aca="false">IF(I6316&lt;=0,"Below 0%",IF(I6316&lt;=0.05,"0-5%",IF(I6316&lt;=0.1,"5-10%",IF(I6316&lt;=0.2,"10-20%",IF(I6316&lt;=0.4,"20-40%","Above 40%")))))</f>
        <v>Below 0%</v>
      </c>
      <c r="N6316" s="6" t="str">
        <f aca="false">IF(AND(H6316&gt;=Summary!$B$25,I6316&gt;=Summary!$B$26,I6316&lt;=Summary!$B$27,J6316&gt;=Summary!$B$28,J6316&lt;=Summary!$B$29,F6316*J6316&gt;1),"Yes","No")</f>
        <v>No</v>
      </c>
    </row>
    <row r="6317" customFormat="false" ht="15" hidden="false" customHeight="false" outlineLevel="0" collapsed="false">
      <c r="A6317" s="6" t="s">
        <v>153</v>
      </c>
      <c r="B6317" s="45" t="n">
        <v>43478</v>
      </c>
      <c r="C6317" s="6" t="s">
        <v>173</v>
      </c>
      <c r="D6317" s="6" t="s">
        <v>199</v>
      </c>
      <c r="E6317" s="6" t="s">
        <v>187</v>
      </c>
      <c r="F6317" s="34" t="n">
        <v>0.569144070148468</v>
      </c>
      <c r="G6317" s="34" t="n">
        <v>0.550797576939376</v>
      </c>
      <c r="H6317" s="34" t="n">
        <v>0.0183464932090917</v>
      </c>
      <c r="I6317" s="34" t="n">
        <v>0.0333089577318728</v>
      </c>
      <c r="J6317" s="35" t="n">
        <v>1.81</v>
      </c>
      <c r="K6317" s="6" t="n">
        <v>1</v>
      </c>
      <c r="L6317" s="35" t="n">
        <v>0.81</v>
      </c>
      <c r="M6317" s="6" t="str">
        <f aca="false">IF(I6317&lt;=0,"Below 0%",IF(I6317&lt;=0.05,"0-5%",IF(I6317&lt;=0.1,"5-10%",IF(I6317&lt;=0.2,"10-20%",IF(I6317&lt;=0.4,"20-40%","Above 40%")))))</f>
        <v>0-5%</v>
      </c>
      <c r="N6317" s="6" t="str">
        <f aca="false">IF(AND(H6317&gt;=Summary!$B$25,I6317&gt;=Summary!$B$26,I6317&lt;=Summary!$B$27,J6317&gt;=Summary!$B$28,J6317&lt;=Summary!$B$29,F6317*J6317&gt;1),"Yes","No")</f>
        <v>No</v>
      </c>
    </row>
    <row r="6318" customFormat="false" ht="15" hidden="false" customHeight="false" outlineLevel="0" collapsed="false">
      <c r="A6318" s="6" t="s">
        <v>153</v>
      </c>
      <c r="B6318" s="45" t="n">
        <v>43478</v>
      </c>
      <c r="C6318" s="6" t="s">
        <v>173</v>
      </c>
      <c r="D6318" s="6" t="s">
        <v>199</v>
      </c>
      <c r="E6318" s="6" t="s">
        <v>174</v>
      </c>
      <c r="F6318" s="34" t="n">
        <v>0.224952667951584</v>
      </c>
      <c r="G6318" s="34" t="n">
        <v>0.246158917101302</v>
      </c>
      <c r="H6318" s="34" t="n">
        <v>-0.0212062491497177</v>
      </c>
      <c r="I6318" s="34" t="n">
        <v>-0.0861486124469368</v>
      </c>
      <c r="J6318" s="35" t="n">
        <v>4.05</v>
      </c>
      <c r="K6318" s="6" t="n">
        <v>0</v>
      </c>
      <c r="L6318" s="35" t="n">
        <v>-1</v>
      </c>
      <c r="M6318" s="6" t="str">
        <f aca="false">IF(I6318&lt;=0,"Below 0%",IF(I6318&lt;=0.05,"0-5%",IF(I6318&lt;=0.1,"5-10%",IF(I6318&lt;=0.2,"10-20%",IF(I6318&lt;=0.4,"20-40%","Above 40%")))))</f>
        <v>Below 0%</v>
      </c>
      <c r="N6318" s="6" t="str">
        <f aca="false">IF(AND(H6318&gt;=Summary!$B$25,I6318&gt;=Summary!$B$26,I6318&lt;=Summary!$B$27,J6318&gt;=Summary!$B$28,J6318&lt;=Summary!$B$29,F6318*J6318&gt;1),"Yes","No")</f>
        <v>No</v>
      </c>
    </row>
    <row r="6319" customFormat="false" ht="15" hidden="false" customHeight="false" outlineLevel="0" collapsed="false">
      <c r="A6319" s="6" t="s">
        <v>153</v>
      </c>
      <c r="B6319" s="45" t="n">
        <v>43478</v>
      </c>
      <c r="C6319" s="6" t="s">
        <v>173</v>
      </c>
      <c r="D6319" s="6" t="s">
        <v>199</v>
      </c>
      <c r="E6319" s="6" t="s">
        <v>177</v>
      </c>
      <c r="F6319" s="34" t="n">
        <v>0.205903261899948</v>
      </c>
      <c r="G6319" s="34" t="n">
        <v>0.203043505959322</v>
      </c>
      <c r="H6319" s="34" t="n">
        <v>0.0028597559406261</v>
      </c>
      <c r="I6319" s="34" t="n">
        <v>0.014084449178094</v>
      </c>
      <c r="J6319" s="35" t="n">
        <v>4.91</v>
      </c>
      <c r="K6319" s="6" t="n">
        <v>0</v>
      </c>
      <c r="L6319" s="35" t="n">
        <v>-1</v>
      </c>
      <c r="M6319" s="6" t="str">
        <f aca="false">IF(I6319&lt;=0,"Below 0%",IF(I6319&lt;=0.05,"0-5%",IF(I6319&lt;=0.1,"5-10%",IF(I6319&lt;=0.2,"10-20%",IF(I6319&lt;=0.4,"20-40%","Above 40%")))))</f>
        <v>0-5%</v>
      </c>
      <c r="N6319" s="6" t="str">
        <f aca="false">IF(AND(H6319&gt;=Summary!$B$25,I6319&gt;=Summary!$B$26,I6319&lt;=Summary!$B$27,J6319&gt;=Summary!$B$28,J6319&lt;=Summary!$B$29,F6319*J6319&gt;1),"Yes","No")</f>
        <v>No</v>
      </c>
    </row>
    <row r="6320" customFormat="false" ht="15" hidden="false" customHeight="false" outlineLevel="0" collapsed="false">
      <c r="A6320" s="6" t="s">
        <v>153</v>
      </c>
      <c r="B6320" s="45" t="n">
        <v>43478</v>
      </c>
      <c r="C6320" s="6" t="s">
        <v>181</v>
      </c>
      <c r="D6320" s="6" t="s">
        <v>176</v>
      </c>
      <c r="E6320" s="6" t="s">
        <v>187</v>
      </c>
      <c r="F6320" s="34" t="n">
        <v>0.59366774559021</v>
      </c>
      <c r="G6320" s="34" t="n">
        <v>0.470758587402462</v>
      </c>
      <c r="H6320" s="34" t="n">
        <v>0.122909158187748</v>
      </c>
      <c r="I6320" s="34" t="n">
        <v>0.26108744795487</v>
      </c>
      <c r="J6320" s="35" t="n">
        <v>2.15</v>
      </c>
      <c r="K6320" s="6" t="n">
        <v>0</v>
      </c>
      <c r="L6320" s="35" t="n">
        <v>-1</v>
      </c>
      <c r="M6320" s="6" t="str">
        <f aca="false">IF(I6320&lt;=0,"Below 0%",IF(I6320&lt;=0.05,"0-5%",IF(I6320&lt;=0.1,"5-10%",IF(I6320&lt;=0.2,"10-20%",IF(I6320&lt;=0.4,"20-40%","Above 40%")))))</f>
        <v>20-40%</v>
      </c>
      <c r="N6320" s="6" t="str">
        <f aca="false">IF(AND(H6320&gt;=Summary!$B$25,I6320&gt;=Summary!$B$26,I6320&lt;=Summary!$B$27,J6320&gt;=Summary!$B$28,J6320&lt;=Summary!$B$29,F6320*J6320&gt;1),"Yes","No")</f>
        <v>Yes</v>
      </c>
    </row>
    <row r="6321" customFormat="false" ht="15" hidden="false" customHeight="false" outlineLevel="0" collapsed="false">
      <c r="A6321" s="6" t="s">
        <v>153</v>
      </c>
      <c r="B6321" s="45" t="n">
        <v>43478</v>
      </c>
      <c r="C6321" s="6" t="s">
        <v>181</v>
      </c>
      <c r="D6321" s="6" t="s">
        <v>176</v>
      </c>
      <c r="E6321" s="6" t="s">
        <v>174</v>
      </c>
      <c r="F6321" s="34" t="n">
        <v>0.269193023443222</v>
      </c>
      <c r="G6321" s="34" t="n">
        <v>0.266350253398761</v>
      </c>
      <c r="H6321" s="34" t="n">
        <v>0.00284277004446087</v>
      </c>
      <c r="I6321" s="34" t="n">
        <v>0.0106730517736917</v>
      </c>
      <c r="J6321" s="35" t="n">
        <v>3.8</v>
      </c>
      <c r="K6321" s="6" t="n">
        <v>0</v>
      </c>
      <c r="L6321" s="35" t="n">
        <v>-1</v>
      </c>
      <c r="M6321" s="6" t="str">
        <f aca="false">IF(I6321&lt;=0,"Below 0%",IF(I6321&lt;=0.05,"0-5%",IF(I6321&lt;=0.1,"5-10%",IF(I6321&lt;=0.2,"10-20%",IF(I6321&lt;=0.4,"20-40%","Above 40%")))))</f>
        <v>0-5%</v>
      </c>
      <c r="N6321" s="6" t="str">
        <f aca="false">IF(AND(H6321&gt;=Summary!$B$25,I6321&gt;=Summary!$B$26,I6321&lt;=Summary!$B$27,J6321&gt;=Summary!$B$28,J6321&lt;=Summary!$B$29,F6321*J6321&gt;1),"Yes","No")</f>
        <v>No</v>
      </c>
    </row>
    <row r="6322" customFormat="false" ht="15" hidden="false" customHeight="false" outlineLevel="0" collapsed="false">
      <c r="A6322" s="6" t="s">
        <v>153</v>
      </c>
      <c r="B6322" s="45" t="n">
        <v>43478</v>
      </c>
      <c r="C6322" s="6" t="s">
        <v>181</v>
      </c>
      <c r="D6322" s="6" t="s">
        <v>176</v>
      </c>
      <c r="E6322" s="6" t="s">
        <v>177</v>
      </c>
      <c r="F6322" s="34" t="n">
        <v>0.137139230966568</v>
      </c>
      <c r="G6322" s="34" t="n">
        <v>0.262891159198777</v>
      </c>
      <c r="H6322" s="34" t="n">
        <v>-0.125751928232209</v>
      </c>
      <c r="I6322" s="34" t="n">
        <v>-0.478342172538125</v>
      </c>
      <c r="J6322" s="35" t="n">
        <v>3.85</v>
      </c>
      <c r="K6322" s="6" t="n">
        <v>1</v>
      </c>
      <c r="L6322" s="35" t="n">
        <v>2.85</v>
      </c>
      <c r="M6322" s="6" t="str">
        <f aca="false">IF(I6322&lt;=0,"Below 0%",IF(I6322&lt;=0.05,"0-5%",IF(I6322&lt;=0.1,"5-10%",IF(I6322&lt;=0.2,"10-20%",IF(I6322&lt;=0.4,"20-40%","Above 40%")))))</f>
        <v>Below 0%</v>
      </c>
      <c r="N6322" s="6" t="str">
        <f aca="false">IF(AND(H6322&gt;=Summary!$B$25,I6322&gt;=Summary!$B$26,I6322&lt;=Summary!$B$27,J6322&gt;=Summary!$B$28,J6322&lt;=Summary!$B$29,F6322*J6322&gt;1),"Yes","No")</f>
        <v>No</v>
      </c>
    </row>
    <row r="6323" customFormat="false" ht="15" hidden="false" customHeight="false" outlineLevel="0" collapsed="false">
      <c r="A6323" s="6" t="s">
        <v>153</v>
      </c>
      <c r="B6323" s="45" t="n">
        <v>43479</v>
      </c>
      <c r="C6323" s="6" t="s">
        <v>194</v>
      </c>
      <c r="D6323" s="6" t="s">
        <v>203</v>
      </c>
      <c r="E6323" s="6" t="s">
        <v>187</v>
      </c>
      <c r="F6323" s="34" t="n">
        <v>0.788021445274353</v>
      </c>
      <c r="G6323" s="34" t="n">
        <v>0.825554416446339</v>
      </c>
      <c r="H6323" s="34" t="n">
        <v>-0.037532971171986</v>
      </c>
      <c r="I6323" s="34" t="n">
        <v>-0.0454639578255174</v>
      </c>
      <c r="J6323" s="35" t="n">
        <v>1.22</v>
      </c>
      <c r="K6323" s="6" t="n">
        <v>1</v>
      </c>
      <c r="L6323" s="35" t="n">
        <v>0.22</v>
      </c>
      <c r="M6323" s="6" t="str">
        <f aca="false">IF(I6323&lt;=0,"Below 0%",IF(I6323&lt;=0.05,"0-5%",IF(I6323&lt;=0.1,"5-10%",IF(I6323&lt;=0.2,"10-20%",IF(I6323&lt;=0.4,"20-40%","Above 40%")))))</f>
        <v>Below 0%</v>
      </c>
      <c r="N6323" s="6" t="str">
        <f aca="false">IF(AND(H6323&gt;=Summary!$B$25,I6323&gt;=Summary!$B$26,I6323&lt;=Summary!$B$27,J6323&gt;=Summary!$B$28,J6323&lt;=Summary!$B$29,F6323*J6323&gt;1),"Yes","No")</f>
        <v>No</v>
      </c>
    </row>
    <row r="6324" customFormat="false" ht="15" hidden="false" customHeight="false" outlineLevel="0" collapsed="false">
      <c r="A6324" s="6" t="s">
        <v>153</v>
      </c>
      <c r="B6324" s="45" t="n">
        <v>43479</v>
      </c>
      <c r="C6324" s="6" t="s">
        <v>194</v>
      </c>
      <c r="D6324" s="6" t="s">
        <v>203</v>
      </c>
      <c r="E6324" s="6" t="s">
        <v>174</v>
      </c>
      <c r="F6324" s="34" t="n">
        <v>0.167336612939835</v>
      </c>
      <c r="G6324" s="34" t="n">
        <v>0.118491339772298</v>
      </c>
      <c r="H6324" s="34" t="n">
        <v>0.0488452731675366</v>
      </c>
      <c r="I6324" s="34" t="n">
        <v>0.412226524414369</v>
      </c>
      <c r="J6324" s="35" t="n">
        <v>8.5</v>
      </c>
      <c r="K6324" s="6" t="n">
        <v>0</v>
      </c>
      <c r="L6324" s="35" t="n">
        <v>-1</v>
      </c>
      <c r="M6324" s="6" t="str">
        <f aca="false">IF(I6324&lt;=0,"Below 0%",IF(I6324&lt;=0.05,"0-5%",IF(I6324&lt;=0.1,"5-10%",IF(I6324&lt;=0.2,"10-20%",IF(I6324&lt;=0.4,"20-40%","Above 40%")))))</f>
        <v>Above 40%</v>
      </c>
      <c r="N6324" s="6" t="str">
        <f aca="false">IF(AND(H6324&gt;=Summary!$B$25,I6324&gt;=Summary!$B$26,I6324&lt;=Summary!$B$27,J6324&gt;=Summary!$B$28,J6324&lt;=Summary!$B$29,F6324*J6324&gt;1),"Yes","No")</f>
        <v>No</v>
      </c>
    </row>
    <row r="6325" customFormat="false" ht="15" hidden="false" customHeight="false" outlineLevel="0" collapsed="false">
      <c r="A6325" s="6" t="s">
        <v>153</v>
      </c>
      <c r="B6325" s="45" t="n">
        <v>43479</v>
      </c>
      <c r="C6325" s="6" t="s">
        <v>194</v>
      </c>
      <c r="D6325" s="6" t="s">
        <v>203</v>
      </c>
      <c r="E6325" s="6" t="s">
        <v>177</v>
      </c>
      <c r="F6325" s="34" t="n">
        <v>0.0446419604122639</v>
      </c>
      <c r="G6325" s="34" t="n">
        <v>0.055954243781363</v>
      </c>
      <c r="H6325" s="34" t="n">
        <v>-0.0113122833690991</v>
      </c>
      <c r="I6325" s="34" t="n">
        <v>-0.202170248485548</v>
      </c>
      <c r="J6325" s="35" t="n">
        <v>18</v>
      </c>
      <c r="K6325" s="6" t="n">
        <v>0</v>
      </c>
      <c r="L6325" s="35" t="n">
        <v>-1</v>
      </c>
      <c r="M6325" s="6" t="str">
        <f aca="false">IF(I6325&lt;=0,"Below 0%",IF(I6325&lt;=0.05,"0-5%",IF(I6325&lt;=0.1,"5-10%",IF(I6325&lt;=0.2,"10-20%",IF(I6325&lt;=0.4,"20-40%","Above 40%")))))</f>
        <v>Below 0%</v>
      </c>
      <c r="N6325" s="6" t="str">
        <f aca="false">IF(AND(H6325&gt;=Summary!$B$25,I6325&gt;=Summary!$B$26,I6325&lt;=Summary!$B$27,J6325&gt;=Summary!$B$28,J6325&lt;=Summary!$B$29,F6325*J6325&gt;1),"Yes","No")</f>
        <v>No</v>
      </c>
    </row>
    <row r="6326" customFormat="false" ht="15" hidden="false" customHeight="false" outlineLevel="0" collapsed="false">
      <c r="A6326" s="6" t="s">
        <v>153</v>
      </c>
      <c r="B6326" s="45" t="n">
        <v>43484</v>
      </c>
      <c r="C6326" s="6" t="s">
        <v>185</v>
      </c>
      <c r="D6326" s="6" t="s">
        <v>190</v>
      </c>
      <c r="E6326" s="6" t="s">
        <v>187</v>
      </c>
      <c r="F6326" s="34" t="n">
        <v>0.343239933252335</v>
      </c>
      <c r="G6326" s="34" t="n">
        <v>0.317908405897809</v>
      </c>
      <c r="H6326" s="34" t="n">
        <v>0.0253315273545257</v>
      </c>
      <c r="I6326" s="34" t="n">
        <v>0.0796818419537746</v>
      </c>
      <c r="J6326" s="35" t="n">
        <v>3.11</v>
      </c>
      <c r="K6326" s="6" t="n">
        <v>1</v>
      </c>
      <c r="L6326" s="35" t="n">
        <v>2.11</v>
      </c>
      <c r="M6326" s="6" t="str">
        <f aca="false">IF(I6326&lt;=0,"Below 0%",IF(I6326&lt;=0.05,"0-5%",IF(I6326&lt;=0.1,"5-10%",IF(I6326&lt;=0.2,"10-20%",IF(I6326&lt;=0.4,"20-40%","Above 40%")))))</f>
        <v>5-10%</v>
      </c>
      <c r="N6326" s="6" t="str">
        <f aca="false">IF(AND(H6326&gt;=Summary!$B$25,I6326&gt;=Summary!$B$26,I6326&lt;=Summary!$B$27,J6326&gt;=Summary!$B$28,J6326&lt;=Summary!$B$29,F6326*J6326&gt;1),"Yes","No")</f>
        <v>No</v>
      </c>
    </row>
    <row r="6327" customFormat="false" ht="15" hidden="false" customHeight="false" outlineLevel="0" collapsed="false">
      <c r="A6327" s="6" t="s">
        <v>153</v>
      </c>
      <c r="B6327" s="45" t="n">
        <v>43484</v>
      </c>
      <c r="C6327" s="6" t="s">
        <v>185</v>
      </c>
      <c r="D6327" s="6" t="s">
        <v>190</v>
      </c>
      <c r="E6327" s="6" t="s">
        <v>174</v>
      </c>
      <c r="F6327" s="34" t="n">
        <v>0.421620547771454</v>
      </c>
      <c r="G6327" s="34" t="n">
        <v>0.270135284792947</v>
      </c>
      <c r="H6327" s="34" t="n">
        <v>0.151485262978507</v>
      </c>
      <c r="I6327" s="34" t="n">
        <v>0.560775550275179</v>
      </c>
      <c r="J6327" s="35" t="n">
        <v>3.66</v>
      </c>
      <c r="K6327" s="6" t="n">
        <v>0</v>
      </c>
      <c r="L6327" s="35" t="n">
        <v>-1</v>
      </c>
      <c r="M6327" s="6" t="str">
        <f aca="false">IF(I6327&lt;=0,"Below 0%",IF(I6327&lt;=0.05,"0-5%",IF(I6327&lt;=0.1,"5-10%",IF(I6327&lt;=0.2,"10-20%",IF(I6327&lt;=0.4,"20-40%","Above 40%")))))</f>
        <v>Above 40%</v>
      </c>
      <c r="N6327" s="6" t="str">
        <f aca="false">IF(AND(H6327&gt;=Summary!$B$25,I6327&gt;=Summary!$B$26,I6327&lt;=Summary!$B$27,J6327&gt;=Summary!$B$28,J6327&lt;=Summary!$B$29,F6327*J6327&gt;1),"Yes","No")</f>
        <v>No</v>
      </c>
    </row>
    <row r="6328" customFormat="false" ht="15" hidden="false" customHeight="false" outlineLevel="0" collapsed="false">
      <c r="A6328" s="6" t="s">
        <v>153</v>
      </c>
      <c r="B6328" s="45" t="n">
        <v>43484</v>
      </c>
      <c r="C6328" s="6" t="s">
        <v>185</v>
      </c>
      <c r="D6328" s="6" t="s">
        <v>190</v>
      </c>
      <c r="E6328" s="6" t="s">
        <v>177</v>
      </c>
      <c r="F6328" s="34" t="n">
        <v>0.235139533877373</v>
      </c>
      <c r="G6328" s="34" t="n">
        <v>0.411956309309244</v>
      </c>
      <c r="H6328" s="34" t="n">
        <v>-0.176816775431871</v>
      </c>
      <c r="I6328" s="34" t="n">
        <v>-0.429212446650841</v>
      </c>
      <c r="J6328" s="35" t="n">
        <v>2.4</v>
      </c>
      <c r="K6328" s="6" t="n">
        <v>0</v>
      </c>
      <c r="L6328" s="35" t="n">
        <v>-1</v>
      </c>
      <c r="M6328" s="6" t="str">
        <f aca="false">IF(I6328&lt;=0,"Below 0%",IF(I6328&lt;=0.05,"0-5%",IF(I6328&lt;=0.1,"5-10%",IF(I6328&lt;=0.2,"10-20%",IF(I6328&lt;=0.4,"20-40%","Above 40%")))))</f>
        <v>Below 0%</v>
      </c>
      <c r="N6328" s="6" t="str">
        <f aca="false">IF(AND(H6328&gt;=Summary!$B$25,I6328&gt;=Summary!$B$26,I6328&lt;=Summary!$B$27,J6328&gt;=Summary!$B$28,J6328&lt;=Summary!$B$29,F6328*J6328&gt;1),"Yes","No")</f>
        <v>No</v>
      </c>
    </row>
    <row r="6329" customFormat="false" ht="15" hidden="false" customHeight="false" outlineLevel="0" collapsed="false">
      <c r="A6329" s="6" t="s">
        <v>153</v>
      </c>
      <c r="B6329" s="45" t="n">
        <v>43484</v>
      </c>
      <c r="C6329" s="6" t="s">
        <v>199</v>
      </c>
      <c r="D6329" s="6" t="s">
        <v>189</v>
      </c>
      <c r="E6329" s="6" t="s">
        <v>187</v>
      </c>
      <c r="F6329" s="34" t="n">
        <v>0.46838042140007</v>
      </c>
      <c r="G6329" s="34" t="n">
        <v>0.413036451786676</v>
      </c>
      <c r="H6329" s="34" t="n">
        <v>0.0553439696133939</v>
      </c>
      <c r="I6329" s="34" t="n">
        <v>0.133992942690632</v>
      </c>
      <c r="J6329" s="35" t="n">
        <v>2.4</v>
      </c>
      <c r="K6329" s="6" t="n">
        <v>1</v>
      </c>
      <c r="L6329" s="35" t="n">
        <v>1.4</v>
      </c>
      <c r="M6329" s="6" t="str">
        <f aca="false">IF(I6329&lt;=0,"Below 0%",IF(I6329&lt;=0.05,"0-5%",IF(I6329&lt;=0.1,"5-10%",IF(I6329&lt;=0.2,"10-20%",IF(I6329&lt;=0.4,"20-40%","Above 40%")))))</f>
        <v>10-20%</v>
      </c>
      <c r="N6329" s="6" t="str">
        <f aca="false">IF(AND(H6329&gt;=Summary!$B$25,I6329&gt;=Summary!$B$26,I6329&lt;=Summary!$B$27,J6329&gt;=Summary!$B$28,J6329&lt;=Summary!$B$29,F6329*J6329&gt;1),"Yes","No")</f>
        <v>Yes</v>
      </c>
    </row>
    <row r="6330" customFormat="false" ht="15" hidden="false" customHeight="false" outlineLevel="0" collapsed="false">
      <c r="A6330" s="6" t="s">
        <v>153</v>
      </c>
      <c r="B6330" s="45" t="n">
        <v>43484</v>
      </c>
      <c r="C6330" s="6" t="s">
        <v>199</v>
      </c>
      <c r="D6330" s="6" t="s">
        <v>189</v>
      </c>
      <c r="E6330" s="6" t="s">
        <v>174</v>
      </c>
      <c r="F6330" s="34" t="n">
        <v>0.288856744766235</v>
      </c>
      <c r="G6330" s="34" t="n">
        <v>0.267193391991381</v>
      </c>
      <c r="H6330" s="34" t="n">
        <v>0.0216633527748545</v>
      </c>
      <c r="I6330" s="34" t="n">
        <v>0.0810774271526646</v>
      </c>
      <c r="J6330" s="35" t="n">
        <v>3.71</v>
      </c>
      <c r="K6330" s="6" t="n">
        <v>0</v>
      </c>
      <c r="L6330" s="35" t="n">
        <v>-1</v>
      </c>
      <c r="M6330" s="6" t="str">
        <f aca="false">IF(I6330&lt;=0,"Below 0%",IF(I6330&lt;=0.05,"0-5%",IF(I6330&lt;=0.1,"5-10%",IF(I6330&lt;=0.2,"10-20%",IF(I6330&lt;=0.4,"20-40%","Above 40%")))))</f>
        <v>5-10%</v>
      </c>
      <c r="N6330" s="6" t="str">
        <f aca="false">IF(AND(H6330&gt;=Summary!$B$25,I6330&gt;=Summary!$B$26,I6330&lt;=Summary!$B$27,J6330&gt;=Summary!$B$28,J6330&lt;=Summary!$B$29,F6330*J6330&gt;1),"Yes","No")</f>
        <v>No</v>
      </c>
    </row>
    <row r="6331" customFormat="false" ht="15" hidden="false" customHeight="false" outlineLevel="0" collapsed="false">
      <c r="A6331" s="6" t="s">
        <v>153</v>
      </c>
      <c r="B6331" s="45" t="n">
        <v>43484</v>
      </c>
      <c r="C6331" s="6" t="s">
        <v>199</v>
      </c>
      <c r="D6331" s="6" t="s">
        <v>189</v>
      </c>
      <c r="E6331" s="6" t="s">
        <v>177</v>
      </c>
      <c r="F6331" s="34" t="n">
        <v>0.242762848734856</v>
      </c>
      <c r="G6331" s="34" t="n">
        <v>0.319770156221943</v>
      </c>
      <c r="H6331" s="34" t="n">
        <v>-0.0770073074870872</v>
      </c>
      <c r="I6331" s="34" t="n">
        <v>-0.240820808285933</v>
      </c>
      <c r="J6331" s="35" t="n">
        <v>3.1</v>
      </c>
      <c r="K6331" s="6" t="n">
        <v>0</v>
      </c>
      <c r="L6331" s="35" t="n">
        <v>-1</v>
      </c>
      <c r="M6331" s="6" t="str">
        <f aca="false">IF(I6331&lt;=0,"Below 0%",IF(I6331&lt;=0.05,"0-5%",IF(I6331&lt;=0.1,"5-10%",IF(I6331&lt;=0.2,"10-20%",IF(I6331&lt;=0.4,"20-40%","Above 40%")))))</f>
        <v>Below 0%</v>
      </c>
      <c r="N6331" s="6" t="str">
        <f aca="false">IF(AND(H6331&gt;=Summary!$B$25,I6331&gt;=Summary!$B$26,I6331&lt;=Summary!$B$27,J6331&gt;=Summary!$B$28,J6331&lt;=Summary!$B$29,F6331*J6331&gt;1),"Yes","No")</f>
        <v>No</v>
      </c>
    </row>
    <row r="6332" customFormat="false" ht="15" hidden="false" customHeight="false" outlineLevel="0" collapsed="false">
      <c r="A6332" s="6" t="s">
        <v>153</v>
      </c>
      <c r="B6332" s="45" t="n">
        <v>43484</v>
      </c>
      <c r="C6332" s="6" t="s">
        <v>183</v>
      </c>
      <c r="D6332" s="6" t="s">
        <v>180</v>
      </c>
      <c r="E6332" s="6" t="s">
        <v>187</v>
      </c>
      <c r="F6332" s="34" t="n">
        <v>0.815035760402679</v>
      </c>
      <c r="G6332" s="34" t="n">
        <v>0.816195184740953</v>
      </c>
      <c r="H6332" s="34" t="n">
        <v>-0.00115942433827376</v>
      </c>
      <c r="I6332" s="34" t="n">
        <v>-0.00142052337473875</v>
      </c>
      <c r="J6332" s="35" t="n">
        <v>1.22</v>
      </c>
      <c r="K6332" s="6" t="n">
        <v>1</v>
      </c>
      <c r="L6332" s="35" t="n">
        <v>0.22</v>
      </c>
      <c r="M6332" s="6" t="str">
        <f aca="false">IF(I6332&lt;=0,"Below 0%",IF(I6332&lt;=0.05,"0-5%",IF(I6332&lt;=0.1,"5-10%",IF(I6332&lt;=0.2,"10-20%",IF(I6332&lt;=0.4,"20-40%","Above 40%")))))</f>
        <v>Below 0%</v>
      </c>
      <c r="N6332" s="6" t="str">
        <f aca="false">IF(AND(H6332&gt;=Summary!$B$25,I6332&gt;=Summary!$B$26,I6332&lt;=Summary!$B$27,J6332&gt;=Summary!$B$28,J6332&lt;=Summary!$B$29,F6332*J6332&gt;1),"Yes","No")</f>
        <v>No</v>
      </c>
    </row>
    <row r="6333" customFormat="false" ht="15" hidden="false" customHeight="false" outlineLevel="0" collapsed="false">
      <c r="A6333" s="6" t="s">
        <v>153</v>
      </c>
      <c r="B6333" s="45" t="n">
        <v>43484</v>
      </c>
      <c r="C6333" s="6" t="s">
        <v>183</v>
      </c>
      <c r="D6333" s="6" t="s">
        <v>180</v>
      </c>
      <c r="E6333" s="6" t="s">
        <v>174</v>
      </c>
      <c r="F6333" s="34" t="n">
        <v>0.136295184493065</v>
      </c>
      <c r="G6333" s="34" t="n">
        <v>0.128484919404382</v>
      </c>
      <c r="H6333" s="34" t="n">
        <v>0.00781026508868257</v>
      </c>
      <c r="I6333" s="34" t="n">
        <v>0.0607874069960011</v>
      </c>
      <c r="J6333" s="35" t="n">
        <v>7.75</v>
      </c>
      <c r="K6333" s="6" t="n">
        <v>0</v>
      </c>
      <c r="L6333" s="35" t="n">
        <v>-1</v>
      </c>
      <c r="M6333" s="6" t="str">
        <f aca="false">IF(I6333&lt;=0,"Below 0%",IF(I6333&lt;=0.05,"0-5%",IF(I6333&lt;=0.1,"5-10%",IF(I6333&lt;=0.2,"10-20%",IF(I6333&lt;=0.4,"20-40%","Above 40%")))))</f>
        <v>5-10%</v>
      </c>
      <c r="N6333" s="6" t="str">
        <f aca="false">IF(AND(H6333&gt;=Summary!$B$25,I6333&gt;=Summary!$B$26,I6333&lt;=Summary!$B$27,J6333&gt;=Summary!$B$28,J6333&lt;=Summary!$B$29,F6333*J6333&gt;1),"Yes","No")</f>
        <v>No</v>
      </c>
    </row>
    <row r="6334" customFormat="false" ht="15" hidden="false" customHeight="false" outlineLevel="0" collapsed="false">
      <c r="A6334" s="6" t="s">
        <v>153</v>
      </c>
      <c r="B6334" s="45" t="n">
        <v>43484</v>
      </c>
      <c r="C6334" s="6" t="s">
        <v>183</v>
      </c>
      <c r="D6334" s="6" t="s">
        <v>180</v>
      </c>
      <c r="E6334" s="6" t="s">
        <v>177</v>
      </c>
      <c r="F6334" s="34" t="n">
        <v>0.0486690737307072</v>
      </c>
      <c r="G6334" s="34" t="n">
        <v>0.0553198958546646</v>
      </c>
      <c r="H6334" s="34" t="n">
        <v>-0.00665082212395743</v>
      </c>
      <c r="I6334" s="34" t="n">
        <v>-0.120224776659565</v>
      </c>
      <c r="J6334" s="35" t="n">
        <v>18</v>
      </c>
      <c r="K6334" s="6" t="n">
        <v>0</v>
      </c>
      <c r="L6334" s="35" t="n">
        <v>-1</v>
      </c>
      <c r="M6334" s="6" t="str">
        <f aca="false">IF(I6334&lt;=0,"Below 0%",IF(I6334&lt;=0.05,"0-5%",IF(I6334&lt;=0.1,"5-10%",IF(I6334&lt;=0.2,"10-20%",IF(I6334&lt;=0.4,"20-40%","Above 40%")))))</f>
        <v>Below 0%</v>
      </c>
      <c r="N6334" s="6" t="str">
        <f aca="false">IF(AND(H6334&gt;=Summary!$B$25,I6334&gt;=Summary!$B$26,I6334&lt;=Summary!$B$27,J6334&gt;=Summary!$B$28,J6334&lt;=Summary!$B$29,F6334*J6334&gt;1),"Yes","No")</f>
        <v>No</v>
      </c>
    </row>
    <row r="6335" customFormat="false" ht="15" hidden="false" customHeight="false" outlineLevel="0" collapsed="false">
      <c r="A6335" s="6" t="s">
        <v>153</v>
      </c>
      <c r="B6335" s="45" t="n">
        <v>43484</v>
      </c>
      <c r="C6335" s="6" t="s">
        <v>176</v>
      </c>
      <c r="D6335" s="6" t="s">
        <v>201</v>
      </c>
      <c r="E6335" s="6" t="s">
        <v>187</v>
      </c>
      <c r="F6335" s="34" t="n">
        <v>0.794488072395325</v>
      </c>
      <c r="G6335" s="34" t="n">
        <v>0.75046904315197</v>
      </c>
      <c r="H6335" s="34" t="n">
        <v>0.0440190292433548</v>
      </c>
      <c r="I6335" s="34" t="n">
        <v>0.0586553564667702</v>
      </c>
      <c r="J6335" s="35" t="n">
        <v>1.33</v>
      </c>
      <c r="K6335" s="6" t="n">
        <v>1</v>
      </c>
      <c r="L6335" s="35" t="n">
        <v>0.33</v>
      </c>
      <c r="M6335" s="6" t="str">
        <f aca="false">IF(I6335&lt;=0,"Below 0%",IF(I6335&lt;=0.05,"0-5%",IF(I6335&lt;=0.1,"5-10%",IF(I6335&lt;=0.2,"10-20%",IF(I6335&lt;=0.4,"20-40%","Above 40%")))))</f>
        <v>5-10%</v>
      </c>
      <c r="N6335" s="6" t="str">
        <f aca="false">IF(AND(H6335&gt;=Summary!$B$25,I6335&gt;=Summary!$B$26,I6335&lt;=Summary!$B$27,J6335&gt;=Summary!$B$28,J6335&lt;=Summary!$B$29,F6335*J6335&gt;1),"Yes","No")</f>
        <v>No</v>
      </c>
    </row>
    <row r="6336" customFormat="false" ht="15" hidden="false" customHeight="false" outlineLevel="0" collapsed="false">
      <c r="A6336" s="6" t="s">
        <v>153</v>
      </c>
      <c r="B6336" s="45" t="n">
        <v>43484</v>
      </c>
      <c r="C6336" s="6" t="s">
        <v>176</v>
      </c>
      <c r="D6336" s="6" t="s">
        <v>201</v>
      </c>
      <c r="E6336" s="6" t="s">
        <v>174</v>
      </c>
      <c r="F6336" s="34" t="n">
        <v>0.0966534167528153</v>
      </c>
      <c r="G6336" s="34" t="n">
        <v>0.16635397123202</v>
      </c>
      <c r="H6336" s="34" t="n">
        <v>-0.0697005544792048</v>
      </c>
      <c r="I6336" s="34" t="n">
        <v>-0.418989423354317</v>
      </c>
      <c r="J6336" s="35" t="n">
        <v>6</v>
      </c>
      <c r="K6336" s="6" t="n">
        <v>0</v>
      </c>
      <c r="L6336" s="35" t="n">
        <v>-1</v>
      </c>
      <c r="M6336" s="6" t="str">
        <f aca="false">IF(I6336&lt;=0,"Below 0%",IF(I6336&lt;=0.05,"0-5%",IF(I6336&lt;=0.1,"5-10%",IF(I6336&lt;=0.2,"10-20%",IF(I6336&lt;=0.4,"20-40%","Above 40%")))))</f>
        <v>Below 0%</v>
      </c>
      <c r="N6336" s="6" t="str">
        <f aca="false">IF(AND(H6336&gt;=Summary!$B$25,I6336&gt;=Summary!$B$26,I6336&lt;=Summary!$B$27,J6336&gt;=Summary!$B$28,J6336&lt;=Summary!$B$29,F6336*J6336&gt;1),"Yes","No")</f>
        <v>No</v>
      </c>
    </row>
    <row r="6337" customFormat="false" ht="15" hidden="false" customHeight="false" outlineLevel="0" collapsed="false">
      <c r="A6337" s="6" t="s">
        <v>153</v>
      </c>
      <c r="B6337" s="45" t="n">
        <v>43484</v>
      </c>
      <c r="C6337" s="6" t="s">
        <v>176</v>
      </c>
      <c r="D6337" s="6" t="s">
        <v>201</v>
      </c>
      <c r="E6337" s="6" t="s">
        <v>177</v>
      </c>
      <c r="F6337" s="34" t="n">
        <v>0.10885851085186</v>
      </c>
      <c r="G6337" s="34" t="n">
        <v>0.08317698561601</v>
      </c>
      <c r="H6337" s="34" t="n">
        <v>0.02568152523585</v>
      </c>
      <c r="I6337" s="34" t="n">
        <v>0.308757585354317</v>
      </c>
      <c r="J6337" s="35" t="n">
        <v>12</v>
      </c>
      <c r="K6337" s="6" t="n">
        <v>0</v>
      </c>
      <c r="L6337" s="35" t="n">
        <v>-1</v>
      </c>
      <c r="M6337" s="6" t="str">
        <f aca="false">IF(I6337&lt;=0,"Below 0%",IF(I6337&lt;=0.05,"0-5%",IF(I6337&lt;=0.1,"5-10%",IF(I6337&lt;=0.2,"10-20%",IF(I6337&lt;=0.4,"20-40%","Above 40%")))))</f>
        <v>20-40%</v>
      </c>
      <c r="N6337" s="6" t="str">
        <f aca="false">IF(AND(H6337&gt;=Summary!$B$25,I6337&gt;=Summary!$B$26,I6337&lt;=Summary!$B$27,J6337&gt;=Summary!$B$28,J6337&lt;=Summary!$B$29,F6337*J6337&gt;1),"Yes","No")</f>
        <v>No</v>
      </c>
    </row>
    <row r="6338" customFormat="false" ht="15" hidden="false" customHeight="false" outlineLevel="0" collapsed="false">
      <c r="A6338" s="6" t="s">
        <v>153</v>
      </c>
      <c r="B6338" s="45" t="n">
        <v>43484</v>
      </c>
      <c r="C6338" s="6" t="s">
        <v>188</v>
      </c>
      <c r="D6338" s="6" t="s">
        <v>193</v>
      </c>
      <c r="E6338" s="6" t="s">
        <v>187</v>
      </c>
      <c r="F6338" s="34" t="n">
        <v>0.448476821184158</v>
      </c>
      <c r="G6338" s="34" t="n">
        <v>0.496402877697842</v>
      </c>
      <c r="H6338" s="34" t="n">
        <v>-0.0479260565136834</v>
      </c>
      <c r="I6338" s="34" t="n">
        <v>-0.0965466935565505</v>
      </c>
      <c r="J6338" s="35" t="n">
        <v>2</v>
      </c>
      <c r="K6338" s="6" t="n">
        <v>1</v>
      </c>
      <c r="L6338" s="35" t="n">
        <v>1</v>
      </c>
      <c r="M6338" s="6" t="str">
        <f aca="false">IF(I6338&lt;=0,"Below 0%",IF(I6338&lt;=0.05,"0-5%",IF(I6338&lt;=0.1,"5-10%",IF(I6338&lt;=0.2,"10-20%",IF(I6338&lt;=0.4,"20-40%","Above 40%")))))</f>
        <v>Below 0%</v>
      </c>
      <c r="N6338" s="6" t="str">
        <f aca="false">IF(AND(H6338&gt;=Summary!$B$25,I6338&gt;=Summary!$B$26,I6338&lt;=Summary!$B$27,J6338&gt;=Summary!$B$28,J6338&lt;=Summary!$B$29,F6338*J6338&gt;1),"Yes","No")</f>
        <v>No</v>
      </c>
    </row>
    <row r="6339" customFormat="false" ht="15" hidden="false" customHeight="false" outlineLevel="0" collapsed="false">
      <c r="A6339" s="6" t="s">
        <v>153</v>
      </c>
      <c r="B6339" s="45" t="n">
        <v>43484</v>
      </c>
      <c r="C6339" s="6" t="s">
        <v>188</v>
      </c>
      <c r="D6339" s="6" t="s">
        <v>193</v>
      </c>
      <c r="E6339" s="6" t="s">
        <v>174</v>
      </c>
      <c r="F6339" s="34" t="n">
        <v>0.288983345031738</v>
      </c>
      <c r="G6339" s="34" t="n">
        <v>0.287769784172662</v>
      </c>
      <c r="H6339" s="34" t="n">
        <v>0.00121356085907642</v>
      </c>
      <c r="I6339" s="34" t="n">
        <v>0.00421712398529062</v>
      </c>
      <c r="J6339" s="35" t="n">
        <v>3.45</v>
      </c>
      <c r="K6339" s="6" t="n">
        <v>0</v>
      </c>
      <c r="L6339" s="35" t="n">
        <v>-1</v>
      </c>
      <c r="M6339" s="6" t="str">
        <f aca="false">IF(I6339&lt;=0,"Below 0%",IF(I6339&lt;=0.05,"0-5%",IF(I6339&lt;=0.1,"5-10%",IF(I6339&lt;=0.2,"10-20%",IF(I6339&lt;=0.4,"20-40%","Above 40%")))))</f>
        <v>0-5%</v>
      </c>
      <c r="N6339" s="6" t="str">
        <f aca="false">IF(AND(H6339&gt;=Summary!$B$25,I6339&gt;=Summary!$B$26,I6339&lt;=Summary!$B$27,J6339&gt;=Summary!$B$28,J6339&lt;=Summary!$B$29,F6339*J6339&gt;1),"Yes","No")</f>
        <v>No</v>
      </c>
    </row>
    <row r="6340" customFormat="false" ht="15" hidden="false" customHeight="false" outlineLevel="0" collapsed="false">
      <c r="A6340" s="6" t="s">
        <v>153</v>
      </c>
      <c r="B6340" s="45" t="n">
        <v>43484</v>
      </c>
      <c r="C6340" s="6" t="s">
        <v>188</v>
      </c>
      <c r="D6340" s="6" t="s">
        <v>193</v>
      </c>
      <c r="E6340" s="6" t="s">
        <v>177</v>
      </c>
      <c r="F6340" s="34" t="n">
        <v>0.262539893388748</v>
      </c>
      <c r="G6340" s="34" t="n">
        <v>0.215827338129496</v>
      </c>
      <c r="H6340" s="34" t="n">
        <v>0.0467125552592518</v>
      </c>
      <c r="I6340" s="34" t="n">
        <v>0.216434839367866</v>
      </c>
      <c r="J6340" s="35" t="n">
        <v>4.6</v>
      </c>
      <c r="K6340" s="6" t="n">
        <v>0</v>
      </c>
      <c r="L6340" s="35" t="n">
        <v>-1</v>
      </c>
      <c r="M6340" s="6" t="str">
        <f aca="false">IF(I6340&lt;=0,"Below 0%",IF(I6340&lt;=0.05,"0-5%",IF(I6340&lt;=0.1,"5-10%",IF(I6340&lt;=0.2,"10-20%",IF(I6340&lt;=0.4,"20-40%","Above 40%")))))</f>
        <v>20-40%</v>
      </c>
      <c r="N6340" s="6" t="str">
        <f aca="false">IF(AND(H6340&gt;=Summary!$B$25,I6340&gt;=Summary!$B$26,I6340&lt;=Summary!$B$27,J6340&gt;=Summary!$B$28,J6340&lt;=Summary!$B$29,F6340*J6340&gt;1),"Yes","No")</f>
        <v>Yes</v>
      </c>
    </row>
    <row r="6341" customFormat="false" ht="15" hidden="false" customHeight="false" outlineLevel="0" collapsed="false">
      <c r="A6341" s="6" t="s">
        <v>153</v>
      </c>
      <c r="B6341" s="45" t="n">
        <v>43484</v>
      </c>
      <c r="C6341" s="6" t="s">
        <v>179</v>
      </c>
      <c r="D6341" s="6" t="s">
        <v>173</v>
      </c>
      <c r="E6341" s="6" t="s">
        <v>187</v>
      </c>
      <c r="F6341" s="34" t="n">
        <v>0.333952069282532</v>
      </c>
      <c r="G6341" s="34" t="n">
        <v>0.354465662436247</v>
      </c>
      <c r="H6341" s="34" t="n">
        <v>-0.0205135931537154</v>
      </c>
      <c r="I6341" s="34" t="n">
        <v>-0.0578718768208046</v>
      </c>
      <c r="J6341" s="35" t="n">
        <v>2.8</v>
      </c>
      <c r="K6341" s="6" t="n">
        <v>1</v>
      </c>
      <c r="L6341" s="35" t="n">
        <v>1.8</v>
      </c>
      <c r="M6341" s="6" t="str">
        <f aca="false">IF(I6341&lt;=0,"Below 0%",IF(I6341&lt;=0.05,"0-5%",IF(I6341&lt;=0.1,"5-10%",IF(I6341&lt;=0.2,"10-20%",IF(I6341&lt;=0.4,"20-40%","Above 40%")))))</f>
        <v>Below 0%</v>
      </c>
      <c r="N6341" s="6" t="str">
        <f aca="false">IF(AND(H6341&gt;=Summary!$B$25,I6341&gt;=Summary!$B$26,I6341&lt;=Summary!$B$27,J6341&gt;=Summary!$B$28,J6341&lt;=Summary!$B$29,F6341*J6341&gt;1),"Yes","No")</f>
        <v>No</v>
      </c>
    </row>
    <row r="6342" customFormat="false" ht="15" hidden="false" customHeight="false" outlineLevel="0" collapsed="false">
      <c r="A6342" s="6" t="s">
        <v>153</v>
      </c>
      <c r="B6342" s="45" t="n">
        <v>43484</v>
      </c>
      <c r="C6342" s="6" t="s">
        <v>179</v>
      </c>
      <c r="D6342" s="6" t="s">
        <v>173</v>
      </c>
      <c r="E6342" s="6" t="s">
        <v>174</v>
      </c>
      <c r="F6342" s="34" t="n">
        <v>0.390736639499664</v>
      </c>
      <c r="G6342" s="34" t="n">
        <v>0.288518562448108</v>
      </c>
      <c r="H6342" s="34" t="n">
        <v>0.102218077051556</v>
      </c>
      <c r="I6342" s="34" t="n">
        <v>0.354285964078795</v>
      </c>
      <c r="J6342" s="35" t="n">
        <v>3.44</v>
      </c>
      <c r="K6342" s="6" t="n">
        <v>0</v>
      </c>
      <c r="L6342" s="35" t="n">
        <v>-1</v>
      </c>
      <c r="M6342" s="6" t="str">
        <f aca="false">IF(I6342&lt;=0,"Below 0%",IF(I6342&lt;=0.05,"0-5%",IF(I6342&lt;=0.1,"5-10%",IF(I6342&lt;=0.2,"10-20%",IF(I6342&lt;=0.4,"20-40%","Above 40%")))))</f>
        <v>20-40%</v>
      </c>
      <c r="N6342" s="6" t="str">
        <f aca="false">IF(AND(H6342&gt;=Summary!$B$25,I6342&gt;=Summary!$B$26,I6342&lt;=Summary!$B$27,J6342&gt;=Summary!$B$28,J6342&lt;=Summary!$B$29,F6342*J6342&gt;1),"Yes","No")</f>
        <v>Yes</v>
      </c>
    </row>
    <row r="6343" customFormat="false" ht="15" hidden="false" customHeight="false" outlineLevel="0" collapsed="false">
      <c r="A6343" s="6" t="s">
        <v>153</v>
      </c>
      <c r="B6343" s="45" t="n">
        <v>43484</v>
      </c>
      <c r="C6343" s="6" t="s">
        <v>179</v>
      </c>
      <c r="D6343" s="6" t="s">
        <v>173</v>
      </c>
      <c r="E6343" s="6" t="s">
        <v>177</v>
      </c>
      <c r="F6343" s="34" t="n">
        <v>0.275311291217804</v>
      </c>
      <c r="G6343" s="34" t="n">
        <v>0.357015775115645</v>
      </c>
      <c r="H6343" s="34" t="n">
        <v>-0.0817044838978407</v>
      </c>
      <c r="I6343" s="34" t="n">
        <v>-0.228853987954384</v>
      </c>
      <c r="J6343" s="35" t="n">
        <v>2.78</v>
      </c>
      <c r="K6343" s="6" t="n">
        <v>0</v>
      </c>
      <c r="L6343" s="35" t="n">
        <v>-1</v>
      </c>
      <c r="M6343" s="6" t="str">
        <f aca="false">IF(I6343&lt;=0,"Below 0%",IF(I6343&lt;=0.05,"0-5%",IF(I6343&lt;=0.1,"5-10%",IF(I6343&lt;=0.2,"10-20%",IF(I6343&lt;=0.4,"20-40%","Above 40%")))))</f>
        <v>Below 0%</v>
      </c>
      <c r="N6343" s="6" t="str">
        <f aca="false">IF(AND(H6343&gt;=Summary!$B$25,I6343&gt;=Summary!$B$26,I6343&lt;=Summary!$B$27,J6343&gt;=Summary!$B$28,J6343&lt;=Summary!$B$29,F6343*J6343&gt;1),"Yes","No")</f>
        <v>No</v>
      </c>
    </row>
    <row r="6344" customFormat="false" ht="15" hidden="false" customHeight="false" outlineLevel="0" collapsed="false">
      <c r="A6344" s="6" t="s">
        <v>153</v>
      </c>
      <c r="B6344" s="45" t="n">
        <v>43484</v>
      </c>
      <c r="C6344" s="6" t="s">
        <v>198</v>
      </c>
      <c r="D6344" s="6" t="s">
        <v>196</v>
      </c>
      <c r="E6344" s="6" t="s">
        <v>187</v>
      </c>
      <c r="F6344" s="34" t="n">
        <v>0.409709483385086</v>
      </c>
      <c r="G6344" s="34" t="n">
        <v>0.590677262483691</v>
      </c>
      <c r="H6344" s="34" t="n">
        <v>-0.180967779098605</v>
      </c>
      <c r="I6344" s="34" t="n">
        <v>-0.306373362566333</v>
      </c>
      <c r="J6344" s="35" t="n">
        <v>1.7</v>
      </c>
      <c r="K6344" s="6" t="n">
        <v>0</v>
      </c>
      <c r="L6344" s="35" t="n">
        <v>-1</v>
      </c>
      <c r="M6344" s="6" t="str">
        <f aca="false">IF(I6344&lt;=0,"Below 0%",IF(I6344&lt;=0.05,"0-5%",IF(I6344&lt;=0.1,"5-10%",IF(I6344&lt;=0.2,"10-20%",IF(I6344&lt;=0.4,"20-40%","Above 40%")))))</f>
        <v>Below 0%</v>
      </c>
      <c r="N6344" s="6" t="str">
        <f aca="false">IF(AND(H6344&gt;=Summary!$B$25,I6344&gt;=Summary!$B$26,I6344&lt;=Summary!$B$27,J6344&gt;=Summary!$B$28,J6344&lt;=Summary!$B$29,F6344*J6344&gt;1),"Yes","No")</f>
        <v>No</v>
      </c>
    </row>
    <row r="6345" customFormat="false" ht="15" hidden="false" customHeight="false" outlineLevel="0" collapsed="false">
      <c r="A6345" s="6" t="s">
        <v>153</v>
      </c>
      <c r="B6345" s="45" t="n">
        <v>43484</v>
      </c>
      <c r="C6345" s="6" t="s">
        <v>198</v>
      </c>
      <c r="D6345" s="6" t="s">
        <v>196</v>
      </c>
      <c r="E6345" s="6" t="s">
        <v>174</v>
      </c>
      <c r="F6345" s="34" t="n">
        <v>0.346885204315186</v>
      </c>
      <c r="G6345" s="34" t="n">
        <v>0.241964179812596</v>
      </c>
      <c r="H6345" s="34" t="n">
        <v>0.104921024502589</v>
      </c>
      <c r="I6345" s="34" t="n">
        <v>0.433622136069279</v>
      </c>
      <c r="J6345" s="35" t="n">
        <v>4.15</v>
      </c>
      <c r="K6345" s="6" t="n">
        <v>1</v>
      </c>
      <c r="L6345" s="35" t="n">
        <v>3.15</v>
      </c>
      <c r="M6345" s="6" t="str">
        <f aca="false">IF(I6345&lt;=0,"Below 0%",IF(I6345&lt;=0.05,"0-5%",IF(I6345&lt;=0.1,"5-10%",IF(I6345&lt;=0.2,"10-20%",IF(I6345&lt;=0.4,"20-40%","Above 40%")))))</f>
        <v>Above 40%</v>
      </c>
      <c r="N6345" s="6" t="str">
        <f aca="false">IF(AND(H6345&gt;=Summary!$B$25,I6345&gt;=Summary!$B$26,I6345&lt;=Summary!$B$27,J6345&gt;=Summary!$B$28,J6345&lt;=Summary!$B$29,F6345*J6345&gt;1),"Yes","No")</f>
        <v>No</v>
      </c>
    </row>
    <row r="6346" customFormat="false" ht="15" hidden="false" customHeight="false" outlineLevel="0" collapsed="false">
      <c r="A6346" s="6" t="s">
        <v>153</v>
      </c>
      <c r="B6346" s="45" t="n">
        <v>43484</v>
      </c>
      <c r="C6346" s="6" t="s">
        <v>198</v>
      </c>
      <c r="D6346" s="6" t="s">
        <v>196</v>
      </c>
      <c r="E6346" s="6" t="s">
        <v>177</v>
      </c>
      <c r="F6346" s="34" t="n">
        <v>0.243405267596245</v>
      </c>
      <c r="G6346" s="34" t="n">
        <v>0.167358557703713</v>
      </c>
      <c r="H6346" s="34" t="n">
        <v>0.0760467098925323</v>
      </c>
      <c r="I6346" s="34" t="n">
        <v>0.454393912901446</v>
      </c>
      <c r="J6346" s="35" t="n">
        <v>6</v>
      </c>
      <c r="K6346" s="6" t="n">
        <v>0</v>
      </c>
      <c r="L6346" s="35" t="n">
        <v>-1</v>
      </c>
      <c r="M6346" s="6" t="str">
        <f aca="false">IF(I6346&lt;=0,"Below 0%",IF(I6346&lt;=0.05,"0-5%",IF(I6346&lt;=0.1,"5-10%",IF(I6346&lt;=0.2,"10-20%",IF(I6346&lt;=0.4,"20-40%","Above 40%")))))</f>
        <v>Above 40%</v>
      </c>
      <c r="N6346" s="6" t="str">
        <f aca="false">IF(AND(H6346&gt;=Summary!$B$25,I6346&gt;=Summary!$B$26,I6346&lt;=Summary!$B$27,J6346&gt;=Summary!$B$28,J6346&lt;=Summary!$B$29,F6346*J6346&gt;1),"Yes","No")</f>
        <v>No</v>
      </c>
    </row>
    <row r="6347" customFormat="false" ht="15" hidden="false" customHeight="false" outlineLevel="0" collapsed="false">
      <c r="A6347" s="6" t="s">
        <v>153</v>
      </c>
      <c r="B6347" s="45" t="n">
        <v>43484</v>
      </c>
      <c r="C6347" s="6" t="s">
        <v>203</v>
      </c>
      <c r="D6347" s="6" t="s">
        <v>195</v>
      </c>
      <c r="E6347" s="6" t="s">
        <v>187</v>
      </c>
      <c r="F6347" s="34" t="n">
        <v>0.332986384630203</v>
      </c>
      <c r="G6347" s="34" t="n">
        <v>0.410951388126852</v>
      </c>
      <c r="H6347" s="34" t="n">
        <v>-0.0779650034966485</v>
      </c>
      <c r="I6347" s="34" t="n">
        <v>-0.189718311579428</v>
      </c>
      <c r="J6347" s="35" t="n">
        <v>2.4</v>
      </c>
      <c r="K6347" s="6" t="n">
        <v>1</v>
      </c>
      <c r="L6347" s="35" t="n">
        <v>1.4</v>
      </c>
      <c r="M6347" s="6" t="str">
        <f aca="false">IF(I6347&lt;=0,"Below 0%",IF(I6347&lt;=0.05,"0-5%",IF(I6347&lt;=0.1,"5-10%",IF(I6347&lt;=0.2,"10-20%",IF(I6347&lt;=0.4,"20-40%","Above 40%")))))</f>
        <v>Below 0%</v>
      </c>
      <c r="N6347" s="6" t="str">
        <f aca="false">IF(AND(H6347&gt;=Summary!$B$25,I6347&gt;=Summary!$B$26,I6347&lt;=Summary!$B$27,J6347&gt;=Summary!$B$28,J6347&lt;=Summary!$B$29,F6347*J6347&gt;1),"Yes","No")</f>
        <v>No</v>
      </c>
    </row>
    <row r="6348" customFormat="false" ht="15" hidden="false" customHeight="false" outlineLevel="0" collapsed="false">
      <c r="A6348" s="6" t="s">
        <v>153</v>
      </c>
      <c r="B6348" s="45" t="n">
        <v>43484</v>
      </c>
      <c r="C6348" s="6" t="s">
        <v>203</v>
      </c>
      <c r="D6348" s="6" t="s">
        <v>195</v>
      </c>
      <c r="E6348" s="6" t="s">
        <v>174</v>
      </c>
      <c r="F6348" s="34" t="n">
        <v>0.330776274204254</v>
      </c>
      <c r="G6348" s="34" t="n">
        <v>0.30725337430045</v>
      </c>
      <c r="H6348" s="34" t="n">
        <v>0.0235228999038042</v>
      </c>
      <c r="I6348" s="34" t="n">
        <v>0.0765586381512029</v>
      </c>
      <c r="J6348" s="35" t="n">
        <v>3.21</v>
      </c>
      <c r="K6348" s="6" t="n">
        <v>0</v>
      </c>
      <c r="L6348" s="35" t="n">
        <v>-1</v>
      </c>
      <c r="M6348" s="6" t="str">
        <f aca="false">IF(I6348&lt;=0,"Below 0%",IF(I6348&lt;=0.05,"0-5%",IF(I6348&lt;=0.1,"5-10%",IF(I6348&lt;=0.2,"10-20%",IF(I6348&lt;=0.4,"20-40%","Above 40%")))))</f>
        <v>5-10%</v>
      </c>
      <c r="N6348" s="6" t="str">
        <f aca="false">IF(AND(H6348&gt;=Summary!$B$25,I6348&gt;=Summary!$B$26,I6348&lt;=Summary!$B$27,J6348&gt;=Summary!$B$28,J6348&lt;=Summary!$B$29,F6348*J6348&gt;1),"Yes","No")</f>
        <v>No</v>
      </c>
    </row>
    <row r="6349" customFormat="false" ht="15" hidden="false" customHeight="false" outlineLevel="0" collapsed="false">
      <c r="A6349" s="6" t="s">
        <v>153</v>
      </c>
      <c r="B6349" s="45" t="n">
        <v>43484</v>
      </c>
      <c r="C6349" s="6" t="s">
        <v>203</v>
      </c>
      <c r="D6349" s="6" t="s">
        <v>195</v>
      </c>
      <c r="E6349" s="6" t="s">
        <v>177</v>
      </c>
      <c r="F6349" s="34" t="n">
        <v>0.33623731136322</v>
      </c>
      <c r="G6349" s="34" t="n">
        <v>0.281795237572698</v>
      </c>
      <c r="H6349" s="34" t="n">
        <v>0.0544420737905219</v>
      </c>
      <c r="I6349" s="34" t="n">
        <v>0.19319728132906</v>
      </c>
      <c r="J6349" s="35" t="n">
        <v>3.5</v>
      </c>
      <c r="K6349" s="6" t="n">
        <v>0</v>
      </c>
      <c r="L6349" s="35" t="n">
        <v>-1</v>
      </c>
      <c r="M6349" s="6" t="str">
        <f aca="false">IF(I6349&lt;=0,"Below 0%",IF(I6349&lt;=0.05,"0-5%",IF(I6349&lt;=0.1,"5-10%",IF(I6349&lt;=0.2,"10-20%",IF(I6349&lt;=0.4,"20-40%","Above 40%")))))</f>
        <v>10-20%</v>
      </c>
      <c r="N6349" s="6" t="str">
        <f aca="false">IF(AND(H6349&gt;=Summary!$B$25,I6349&gt;=Summary!$B$26,I6349&lt;=Summary!$B$27,J6349&gt;=Summary!$B$28,J6349&lt;=Summary!$B$29,F6349*J6349&gt;1),"Yes","No")</f>
        <v>Yes</v>
      </c>
    </row>
    <row r="6350" customFormat="false" ht="15" hidden="false" customHeight="false" outlineLevel="0" collapsed="false">
      <c r="A6350" s="6" t="s">
        <v>153</v>
      </c>
      <c r="B6350" s="45" t="n">
        <v>43485</v>
      </c>
      <c r="C6350" s="6" t="s">
        <v>184</v>
      </c>
      <c r="D6350" s="6" t="s">
        <v>181</v>
      </c>
      <c r="E6350" s="6" t="s">
        <v>187</v>
      </c>
      <c r="F6350" s="34" t="n">
        <v>0.0721074119210243</v>
      </c>
      <c r="G6350" s="34" t="n">
        <v>0.180027301196435</v>
      </c>
      <c r="H6350" s="34" t="n">
        <v>-0.107919889275411</v>
      </c>
      <c r="I6350" s="34" t="n">
        <v>-0.599464017725039</v>
      </c>
      <c r="J6350" s="35" t="n">
        <v>5.5</v>
      </c>
      <c r="K6350" s="6" t="n">
        <v>0</v>
      </c>
      <c r="L6350" s="35" t="n">
        <v>-1</v>
      </c>
      <c r="M6350" s="6" t="str">
        <f aca="false">IF(I6350&lt;=0,"Below 0%",IF(I6350&lt;=0.05,"0-5%",IF(I6350&lt;=0.1,"5-10%",IF(I6350&lt;=0.2,"10-20%",IF(I6350&lt;=0.4,"20-40%","Above 40%")))))</f>
        <v>Below 0%</v>
      </c>
      <c r="N6350" s="6" t="str">
        <f aca="false">IF(AND(H6350&gt;=Summary!$B$25,I6350&gt;=Summary!$B$26,I6350&lt;=Summary!$B$27,J6350&gt;=Summary!$B$28,J6350&lt;=Summary!$B$29,F6350*J6350&gt;1),"Yes","No")</f>
        <v>No</v>
      </c>
    </row>
    <row r="6351" customFormat="false" ht="15" hidden="false" customHeight="false" outlineLevel="0" collapsed="false">
      <c r="A6351" s="6" t="s">
        <v>153</v>
      </c>
      <c r="B6351" s="45" t="n">
        <v>43485</v>
      </c>
      <c r="C6351" s="6" t="s">
        <v>184</v>
      </c>
      <c r="D6351" s="6" t="s">
        <v>181</v>
      </c>
      <c r="E6351" s="6" t="s">
        <v>174</v>
      </c>
      <c r="F6351" s="34" t="n">
        <v>0.124303780496121</v>
      </c>
      <c r="G6351" s="34" t="n">
        <v>0.26056583067905</v>
      </c>
      <c r="H6351" s="34" t="n">
        <v>-0.13626205018293</v>
      </c>
      <c r="I6351" s="34" t="n">
        <v>-0.52294673414324</v>
      </c>
      <c r="J6351" s="35" t="n">
        <v>3.8</v>
      </c>
      <c r="K6351" s="6" t="n">
        <v>0</v>
      </c>
      <c r="L6351" s="35" t="n">
        <v>-1</v>
      </c>
      <c r="M6351" s="6" t="str">
        <f aca="false">IF(I6351&lt;=0,"Below 0%",IF(I6351&lt;=0.05,"0-5%",IF(I6351&lt;=0.1,"5-10%",IF(I6351&lt;=0.2,"10-20%",IF(I6351&lt;=0.4,"20-40%","Above 40%")))))</f>
        <v>Below 0%</v>
      </c>
      <c r="N6351" s="6" t="str">
        <f aca="false">IF(AND(H6351&gt;=Summary!$B$25,I6351&gt;=Summary!$B$26,I6351&lt;=Summary!$B$27,J6351&gt;=Summary!$B$28,J6351&lt;=Summary!$B$29,F6351*J6351&gt;1),"Yes","No")</f>
        <v>No</v>
      </c>
    </row>
    <row r="6352" customFormat="false" ht="15" hidden="false" customHeight="false" outlineLevel="0" collapsed="false">
      <c r="A6352" s="6" t="s">
        <v>153</v>
      </c>
      <c r="B6352" s="45" t="n">
        <v>43485</v>
      </c>
      <c r="C6352" s="6" t="s">
        <v>184</v>
      </c>
      <c r="D6352" s="6" t="s">
        <v>181</v>
      </c>
      <c r="E6352" s="6" t="s">
        <v>177</v>
      </c>
      <c r="F6352" s="34" t="n">
        <v>0.803588807582855</v>
      </c>
      <c r="G6352" s="34" t="n">
        <v>0.559406868124515</v>
      </c>
      <c r="H6352" s="34" t="n">
        <v>0.24418193945834</v>
      </c>
      <c r="I6352" s="34" t="n">
        <v>0.436501504311151</v>
      </c>
      <c r="J6352" s="35" t="n">
        <v>1.77</v>
      </c>
      <c r="K6352" s="6" t="n">
        <v>1</v>
      </c>
      <c r="L6352" s="35" t="n">
        <v>0.77</v>
      </c>
      <c r="M6352" s="6" t="str">
        <f aca="false">IF(I6352&lt;=0,"Below 0%",IF(I6352&lt;=0.05,"0-5%",IF(I6352&lt;=0.1,"5-10%",IF(I6352&lt;=0.2,"10-20%",IF(I6352&lt;=0.4,"20-40%","Above 40%")))))</f>
        <v>Above 40%</v>
      </c>
      <c r="N6352" s="6" t="str">
        <f aca="false">IF(AND(H6352&gt;=Summary!$B$25,I6352&gt;=Summary!$B$26,I6352&lt;=Summary!$B$27,J6352&gt;=Summary!$B$28,J6352&lt;=Summary!$B$29,F6352*J6352&gt;1),"Yes","No")</f>
        <v>No</v>
      </c>
    </row>
    <row r="6353" customFormat="false" ht="15" hidden="false" customHeight="false" outlineLevel="0" collapsed="false">
      <c r="A6353" s="6" t="s">
        <v>153</v>
      </c>
      <c r="B6353" s="45" t="n">
        <v>43485</v>
      </c>
      <c r="C6353" s="6" t="s">
        <v>202</v>
      </c>
      <c r="D6353" s="6" t="s">
        <v>194</v>
      </c>
      <c r="E6353" s="6" t="s">
        <v>187</v>
      </c>
      <c r="F6353" s="34" t="n">
        <v>0.126430064439774</v>
      </c>
      <c r="G6353" s="34" t="n">
        <v>0.0363255756680212</v>
      </c>
      <c r="H6353" s="34" t="n">
        <v>0.0901044887717524</v>
      </c>
      <c r="I6353" s="34" t="n">
        <v>2.4804696722556</v>
      </c>
      <c r="J6353" s="35" t="n">
        <v>28</v>
      </c>
      <c r="K6353" s="6" t="n">
        <v>0</v>
      </c>
      <c r="L6353" s="35" t="n">
        <v>-1</v>
      </c>
      <c r="M6353" s="6" t="str">
        <f aca="false">IF(I6353&lt;=0,"Below 0%",IF(I6353&lt;=0.05,"0-5%",IF(I6353&lt;=0.1,"5-10%",IF(I6353&lt;=0.2,"10-20%",IF(I6353&lt;=0.4,"20-40%","Above 40%")))))</f>
        <v>Above 40%</v>
      </c>
      <c r="N6353" s="6" t="str">
        <f aca="false">IF(AND(H6353&gt;=Summary!$B$25,I6353&gt;=Summary!$B$26,I6353&lt;=Summary!$B$27,J6353&gt;=Summary!$B$28,J6353&lt;=Summary!$B$29,F6353*J6353&gt;1),"Yes","No")</f>
        <v>No</v>
      </c>
    </row>
    <row r="6354" customFormat="false" ht="15" hidden="false" customHeight="false" outlineLevel="0" collapsed="false">
      <c r="A6354" s="6" t="s">
        <v>153</v>
      </c>
      <c r="B6354" s="45" t="n">
        <v>43485</v>
      </c>
      <c r="C6354" s="6" t="s">
        <v>202</v>
      </c>
      <c r="D6354" s="6" t="s">
        <v>194</v>
      </c>
      <c r="E6354" s="6" t="s">
        <v>174</v>
      </c>
      <c r="F6354" s="34" t="n">
        <v>0.174035787582398</v>
      </c>
      <c r="G6354" s="34" t="n">
        <v>0.101711611870459</v>
      </c>
      <c r="H6354" s="34" t="n">
        <v>0.0723241757119382</v>
      </c>
      <c r="I6354" s="34" t="n">
        <v>0.711070981787712</v>
      </c>
      <c r="J6354" s="35" t="n">
        <v>10</v>
      </c>
      <c r="K6354" s="6" t="n">
        <v>0</v>
      </c>
      <c r="L6354" s="35" t="n">
        <v>-1</v>
      </c>
      <c r="M6354" s="6" t="str">
        <f aca="false">IF(I6354&lt;=0,"Below 0%",IF(I6354&lt;=0.05,"0-5%",IF(I6354&lt;=0.1,"5-10%",IF(I6354&lt;=0.2,"10-20%",IF(I6354&lt;=0.4,"20-40%","Above 40%")))))</f>
        <v>Above 40%</v>
      </c>
      <c r="N6354" s="6" t="str">
        <f aca="false">IF(AND(H6354&gt;=Summary!$B$25,I6354&gt;=Summary!$B$26,I6354&lt;=Summary!$B$27,J6354&gt;=Summary!$B$28,J6354&lt;=Summary!$B$29,F6354*J6354&gt;1),"Yes","No")</f>
        <v>No</v>
      </c>
    </row>
    <row r="6355" customFormat="false" ht="15" hidden="false" customHeight="false" outlineLevel="0" collapsed="false">
      <c r="A6355" s="6" t="s">
        <v>153</v>
      </c>
      <c r="B6355" s="45" t="n">
        <v>43485</v>
      </c>
      <c r="C6355" s="6" t="s">
        <v>202</v>
      </c>
      <c r="D6355" s="6" t="s">
        <v>194</v>
      </c>
      <c r="E6355" s="6" t="s">
        <v>177</v>
      </c>
      <c r="F6355" s="34" t="n">
        <v>0.699534177780151</v>
      </c>
      <c r="G6355" s="34" t="n">
        <v>0.86196281246152</v>
      </c>
      <c r="H6355" s="34" t="n">
        <v>-0.162428634681368</v>
      </c>
      <c r="I6355" s="34" t="n">
        <v>-0.188440420321056</v>
      </c>
      <c r="J6355" s="35" t="n">
        <v>1.18</v>
      </c>
      <c r="K6355" s="6" t="n">
        <v>1</v>
      </c>
      <c r="L6355" s="35" t="n">
        <v>0.18</v>
      </c>
      <c r="M6355" s="6" t="str">
        <f aca="false">IF(I6355&lt;=0,"Below 0%",IF(I6355&lt;=0.05,"0-5%",IF(I6355&lt;=0.1,"5-10%",IF(I6355&lt;=0.2,"10-20%",IF(I6355&lt;=0.4,"20-40%","Above 40%")))))</f>
        <v>Below 0%</v>
      </c>
      <c r="N6355" s="6" t="str">
        <f aca="false">IF(AND(H6355&gt;=Summary!$B$25,I6355&gt;=Summary!$B$26,I6355&lt;=Summary!$B$27,J6355&gt;=Summary!$B$28,J6355&lt;=Summary!$B$29,F6355*J6355&gt;1),"Yes","No")</f>
        <v>No</v>
      </c>
    </row>
    <row r="6356" customFormat="false" ht="15" hidden="false" customHeight="false" outlineLevel="0" collapsed="false">
      <c r="A6356" s="6" t="s">
        <v>153</v>
      </c>
      <c r="B6356" s="45" t="n">
        <v>43494</v>
      </c>
      <c r="C6356" s="6" t="s">
        <v>185</v>
      </c>
      <c r="D6356" s="6" t="s">
        <v>193</v>
      </c>
      <c r="E6356" s="6" t="s">
        <v>187</v>
      </c>
      <c r="F6356" s="34" t="n">
        <v>0.832929849624634</v>
      </c>
      <c r="G6356" s="34" t="n">
        <v>0.799543819633301</v>
      </c>
      <c r="H6356" s="34" t="n">
        <v>0.0333860299913327</v>
      </c>
      <c r="I6356" s="34" t="n">
        <v>0.0417563480218566</v>
      </c>
      <c r="J6356" s="35" t="n">
        <v>1.25</v>
      </c>
      <c r="K6356" s="6" t="n">
        <v>1</v>
      </c>
      <c r="L6356" s="35" t="n">
        <v>0.25</v>
      </c>
      <c r="M6356" s="6" t="str">
        <f aca="false">IF(I6356&lt;=0,"Below 0%",IF(I6356&lt;=0.05,"0-5%",IF(I6356&lt;=0.1,"5-10%",IF(I6356&lt;=0.2,"10-20%",IF(I6356&lt;=0.4,"20-40%","Above 40%")))))</f>
        <v>0-5%</v>
      </c>
      <c r="N6356" s="6" t="str">
        <f aca="false">IF(AND(H6356&gt;=Summary!$B$25,I6356&gt;=Summary!$B$26,I6356&lt;=Summary!$B$27,J6356&gt;=Summary!$B$28,J6356&lt;=Summary!$B$29,F6356*J6356&gt;1),"Yes","No")</f>
        <v>No</v>
      </c>
    </row>
    <row r="6357" customFormat="false" ht="15" hidden="false" customHeight="false" outlineLevel="0" collapsed="false">
      <c r="A6357" s="6" t="s">
        <v>153</v>
      </c>
      <c r="B6357" s="45" t="n">
        <v>43494</v>
      </c>
      <c r="C6357" s="6" t="s">
        <v>185</v>
      </c>
      <c r="D6357" s="6" t="s">
        <v>193</v>
      </c>
      <c r="E6357" s="6" t="s">
        <v>174</v>
      </c>
      <c r="F6357" s="34" t="n">
        <v>0.0981279611587524</v>
      </c>
      <c r="G6357" s="34" t="n">
        <v>0.135976840073691</v>
      </c>
      <c r="H6357" s="34" t="n">
        <v>-0.0378488789149382</v>
      </c>
      <c r="I6357" s="34" t="n">
        <v>-0.278347981129923</v>
      </c>
      <c r="J6357" s="35" t="n">
        <v>7.35</v>
      </c>
      <c r="K6357" s="6" t="n">
        <v>0</v>
      </c>
      <c r="L6357" s="35" t="n">
        <v>-1</v>
      </c>
      <c r="M6357" s="6" t="str">
        <f aca="false">IF(I6357&lt;=0,"Below 0%",IF(I6357&lt;=0.05,"0-5%",IF(I6357&lt;=0.1,"5-10%",IF(I6357&lt;=0.2,"10-20%",IF(I6357&lt;=0.4,"20-40%","Above 40%")))))</f>
        <v>Below 0%</v>
      </c>
      <c r="N6357" s="6" t="str">
        <f aca="false">IF(AND(H6357&gt;=Summary!$B$25,I6357&gt;=Summary!$B$26,I6357&lt;=Summary!$B$27,J6357&gt;=Summary!$B$28,J6357&lt;=Summary!$B$29,F6357*J6357&gt;1),"Yes","No")</f>
        <v>No</v>
      </c>
    </row>
    <row r="6358" customFormat="false" ht="15" hidden="false" customHeight="false" outlineLevel="0" collapsed="false">
      <c r="A6358" s="6" t="s">
        <v>153</v>
      </c>
      <c r="B6358" s="45" t="n">
        <v>43494</v>
      </c>
      <c r="C6358" s="6" t="s">
        <v>185</v>
      </c>
      <c r="D6358" s="6" t="s">
        <v>193</v>
      </c>
      <c r="E6358" s="6" t="s">
        <v>177</v>
      </c>
      <c r="F6358" s="34" t="n">
        <v>0.0689422190189362</v>
      </c>
      <c r="G6358" s="34" t="n">
        <v>0.0644793402930081</v>
      </c>
      <c r="H6358" s="34" t="n">
        <v>0.00446287872592802</v>
      </c>
      <c r="I6358" s="34" t="n">
        <v>0.0692140878868754</v>
      </c>
      <c r="J6358" s="35" t="n">
        <v>15.5</v>
      </c>
      <c r="K6358" s="6" t="n">
        <v>0</v>
      </c>
      <c r="L6358" s="35" t="n">
        <v>-1</v>
      </c>
      <c r="M6358" s="6" t="str">
        <f aca="false">IF(I6358&lt;=0,"Below 0%",IF(I6358&lt;=0.05,"0-5%",IF(I6358&lt;=0.1,"5-10%",IF(I6358&lt;=0.2,"10-20%",IF(I6358&lt;=0.4,"20-40%","Above 40%")))))</f>
        <v>5-10%</v>
      </c>
      <c r="N6358" s="6" t="str">
        <f aca="false">IF(AND(H6358&gt;=Summary!$B$25,I6358&gt;=Summary!$B$26,I6358&lt;=Summary!$B$27,J6358&gt;=Summary!$B$28,J6358&lt;=Summary!$B$29,F6358*J6358&gt;1),"Yes","No")</f>
        <v>No</v>
      </c>
    </row>
    <row r="6359" customFormat="false" ht="15" hidden="false" customHeight="false" outlineLevel="0" collapsed="false">
      <c r="A6359" s="6" t="s">
        <v>153</v>
      </c>
      <c r="B6359" s="45" t="n">
        <v>43494</v>
      </c>
      <c r="C6359" s="6" t="s">
        <v>184</v>
      </c>
      <c r="D6359" s="6" t="s">
        <v>201</v>
      </c>
      <c r="E6359" s="6" t="s">
        <v>187</v>
      </c>
      <c r="F6359" s="34" t="n">
        <v>0.43094477057457</v>
      </c>
      <c r="G6359" s="34" t="n">
        <v>0.408444727349883</v>
      </c>
      <c r="H6359" s="34" t="n">
        <v>0.0225000432246864</v>
      </c>
      <c r="I6359" s="34" t="n">
        <v>0.0550871188145179</v>
      </c>
      <c r="J6359" s="35" t="n">
        <v>2.46</v>
      </c>
      <c r="K6359" s="6" t="n">
        <v>1</v>
      </c>
      <c r="L6359" s="35" t="n">
        <v>1.46</v>
      </c>
      <c r="M6359" s="6" t="str">
        <f aca="false">IF(I6359&lt;=0,"Below 0%",IF(I6359&lt;=0.05,"0-5%",IF(I6359&lt;=0.1,"5-10%",IF(I6359&lt;=0.2,"10-20%",IF(I6359&lt;=0.4,"20-40%","Above 40%")))))</f>
        <v>5-10%</v>
      </c>
      <c r="N6359" s="6" t="str">
        <f aca="false">IF(AND(H6359&gt;=Summary!$B$25,I6359&gt;=Summary!$B$26,I6359&lt;=Summary!$B$27,J6359&gt;=Summary!$B$28,J6359&lt;=Summary!$B$29,F6359*J6359&gt;1),"Yes","No")</f>
        <v>No</v>
      </c>
    </row>
    <row r="6360" customFormat="false" ht="15" hidden="false" customHeight="false" outlineLevel="0" collapsed="false">
      <c r="A6360" s="6" t="s">
        <v>153</v>
      </c>
      <c r="B6360" s="45" t="n">
        <v>43494</v>
      </c>
      <c r="C6360" s="6" t="s">
        <v>184</v>
      </c>
      <c r="D6360" s="6" t="s">
        <v>201</v>
      </c>
      <c r="E6360" s="6" t="s">
        <v>174</v>
      </c>
      <c r="F6360" s="34" t="n">
        <v>0.298629283905029</v>
      </c>
      <c r="G6360" s="34" t="n">
        <v>0.304476978569913</v>
      </c>
      <c r="H6360" s="34" t="n">
        <v>-0.00584769466488372</v>
      </c>
      <c r="I6360" s="34" t="n">
        <v>-0.0192057038018098</v>
      </c>
      <c r="J6360" s="35" t="n">
        <v>3.3</v>
      </c>
      <c r="K6360" s="6" t="n">
        <v>0</v>
      </c>
      <c r="L6360" s="35" t="n">
        <v>-1</v>
      </c>
      <c r="M6360" s="6" t="str">
        <f aca="false">IF(I6360&lt;=0,"Below 0%",IF(I6360&lt;=0.05,"0-5%",IF(I6360&lt;=0.1,"5-10%",IF(I6360&lt;=0.2,"10-20%",IF(I6360&lt;=0.4,"20-40%","Above 40%")))))</f>
        <v>Below 0%</v>
      </c>
      <c r="N6360" s="6" t="str">
        <f aca="false">IF(AND(H6360&gt;=Summary!$B$25,I6360&gt;=Summary!$B$26,I6360&lt;=Summary!$B$27,J6360&gt;=Summary!$B$28,J6360&lt;=Summary!$B$29,F6360*J6360&gt;1),"Yes","No")</f>
        <v>No</v>
      </c>
    </row>
    <row r="6361" customFormat="false" ht="15" hidden="false" customHeight="false" outlineLevel="0" collapsed="false">
      <c r="A6361" s="6" t="s">
        <v>153</v>
      </c>
      <c r="B6361" s="45" t="n">
        <v>43494</v>
      </c>
      <c r="C6361" s="6" t="s">
        <v>184</v>
      </c>
      <c r="D6361" s="6" t="s">
        <v>201</v>
      </c>
      <c r="E6361" s="6" t="s">
        <v>177</v>
      </c>
      <c r="F6361" s="34" t="n">
        <v>0.270425945520401</v>
      </c>
      <c r="G6361" s="34" t="n">
        <v>0.287078294080204</v>
      </c>
      <c r="H6361" s="34" t="n">
        <v>-0.0166523485598027</v>
      </c>
      <c r="I6361" s="34" t="n">
        <v>-0.0580062962027717</v>
      </c>
      <c r="J6361" s="35" t="n">
        <v>3.5</v>
      </c>
      <c r="K6361" s="6" t="n">
        <v>0</v>
      </c>
      <c r="L6361" s="35" t="n">
        <v>-1</v>
      </c>
      <c r="M6361" s="6" t="str">
        <f aca="false">IF(I6361&lt;=0,"Below 0%",IF(I6361&lt;=0.05,"0-5%",IF(I6361&lt;=0.1,"5-10%",IF(I6361&lt;=0.2,"10-20%",IF(I6361&lt;=0.4,"20-40%","Above 40%")))))</f>
        <v>Below 0%</v>
      </c>
      <c r="N6361" s="6" t="str">
        <f aca="false">IF(AND(H6361&gt;=Summary!$B$25,I6361&gt;=Summary!$B$26,I6361&lt;=Summary!$B$27,J6361&gt;=Summary!$B$28,J6361&lt;=Summary!$B$29,F6361*J6361&gt;1),"Yes","No")</f>
        <v>No</v>
      </c>
    </row>
    <row r="6362" customFormat="false" ht="15" hidden="false" customHeight="false" outlineLevel="0" collapsed="false">
      <c r="A6362" s="6" t="s">
        <v>153</v>
      </c>
      <c r="B6362" s="45" t="n">
        <v>43494</v>
      </c>
      <c r="C6362" s="6" t="s">
        <v>202</v>
      </c>
      <c r="D6362" s="6" t="s">
        <v>173</v>
      </c>
      <c r="E6362" s="6" t="s">
        <v>187</v>
      </c>
      <c r="F6362" s="34" t="n">
        <v>0.274555325508118</v>
      </c>
      <c r="G6362" s="34" t="n">
        <v>0.242194929215274</v>
      </c>
      <c r="H6362" s="34" t="n">
        <v>0.0323603962928437</v>
      </c>
      <c r="I6362" s="34" t="n">
        <v>0.133613021534734</v>
      </c>
      <c r="J6362" s="35" t="n">
        <v>4.1</v>
      </c>
      <c r="K6362" s="6" t="n">
        <v>0</v>
      </c>
      <c r="L6362" s="35" t="n">
        <v>-1</v>
      </c>
      <c r="M6362" s="6" t="str">
        <f aca="false">IF(I6362&lt;=0,"Below 0%",IF(I6362&lt;=0.05,"0-5%",IF(I6362&lt;=0.1,"5-10%",IF(I6362&lt;=0.2,"10-20%",IF(I6362&lt;=0.4,"20-40%","Above 40%")))))</f>
        <v>10-20%</v>
      </c>
      <c r="N6362" s="6" t="str">
        <f aca="false">IF(AND(H6362&gt;=Summary!$B$25,I6362&gt;=Summary!$B$26,I6362&lt;=Summary!$B$27,J6362&gt;=Summary!$B$28,J6362&lt;=Summary!$B$29,F6362*J6362&gt;1),"Yes","No")</f>
        <v>Yes</v>
      </c>
    </row>
    <row r="6363" customFormat="false" ht="15" hidden="false" customHeight="false" outlineLevel="0" collapsed="false">
      <c r="A6363" s="6" t="s">
        <v>153</v>
      </c>
      <c r="B6363" s="45" t="n">
        <v>43494</v>
      </c>
      <c r="C6363" s="6" t="s">
        <v>202</v>
      </c>
      <c r="D6363" s="6" t="s">
        <v>173</v>
      </c>
      <c r="E6363" s="6" t="s">
        <v>174</v>
      </c>
      <c r="F6363" s="34" t="n">
        <v>0.251749515533447</v>
      </c>
      <c r="G6363" s="34" t="n">
        <v>0.293786748456397</v>
      </c>
      <c r="H6363" s="34" t="n">
        <v>-0.0420372329229501</v>
      </c>
      <c r="I6363" s="34" t="n">
        <v>-0.143087573363402</v>
      </c>
      <c r="J6363" s="35" t="n">
        <v>3.38</v>
      </c>
      <c r="K6363" s="6" t="n">
        <v>0</v>
      </c>
      <c r="L6363" s="35" t="n">
        <v>-1</v>
      </c>
      <c r="M6363" s="6" t="str">
        <f aca="false">IF(I6363&lt;=0,"Below 0%",IF(I6363&lt;=0.05,"0-5%",IF(I6363&lt;=0.1,"5-10%",IF(I6363&lt;=0.2,"10-20%",IF(I6363&lt;=0.4,"20-40%","Above 40%")))))</f>
        <v>Below 0%</v>
      </c>
      <c r="N6363" s="6" t="str">
        <f aca="false">IF(AND(H6363&gt;=Summary!$B$25,I6363&gt;=Summary!$B$26,I6363&lt;=Summary!$B$27,J6363&gt;=Summary!$B$28,J6363&lt;=Summary!$B$29,F6363*J6363&gt;1),"Yes","No")</f>
        <v>No</v>
      </c>
    </row>
    <row r="6364" customFormat="false" ht="15" hidden="false" customHeight="false" outlineLevel="0" collapsed="false">
      <c r="A6364" s="6" t="s">
        <v>153</v>
      </c>
      <c r="B6364" s="45" t="n">
        <v>43494</v>
      </c>
      <c r="C6364" s="6" t="s">
        <v>202</v>
      </c>
      <c r="D6364" s="6" t="s">
        <v>173</v>
      </c>
      <c r="E6364" s="6" t="s">
        <v>177</v>
      </c>
      <c r="F6364" s="34" t="n">
        <v>0.473695158958435</v>
      </c>
      <c r="G6364" s="34" t="n">
        <v>0.464018322328329</v>
      </c>
      <c r="H6364" s="34" t="n">
        <v>0.00967683663010643</v>
      </c>
      <c r="I6364" s="34" t="n">
        <v>0.0208544278630001</v>
      </c>
      <c r="J6364" s="35" t="n">
        <v>2.14</v>
      </c>
      <c r="K6364" s="6" t="n">
        <v>1</v>
      </c>
      <c r="L6364" s="35" t="n">
        <v>1.14</v>
      </c>
      <c r="M6364" s="6" t="str">
        <f aca="false">IF(I6364&lt;=0,"Below 0%",IF(I6364&lt;=0.05,"0-5%",IF(I6364&lt;=0.1,"5-10%",IF(I6364&lt;=0.2,"10-20%",IF(I6364&lt;=0.4,"20-40%","Above 40%")))))</f>
        <v>0-5%</v>
      </c>
      <c r="N6364" s="6" t="str">
        <f aca="false">IF(AND(H6364&gt;=Summary!$B$25,I6364&gt;=Summary!$B$26,I6364&lt;=Summary!$B$27,J6364&gt;=Summary!$B$28,J6364&lt;=Summary!$B$29,F6364*J6364&gt;1),"Yes","No")</f>
        <v>No</v>
      </c>
    </row>
    <row r="6365" customFormat="false" ht="15" hidden="false" customHeight="false" outlineLevel="0" collapsed="false">
      <c r="A6365" s="6" t="s">
        <v>153</v>
      </c>
      <c r="B6365" s="45" t="n">
        <v>43494</v>
      </c>
      <c r="C6365" s="6" t="s">
        <v>176</v>
      </c>
      <c r="D6365" s="6" t="s">
        <v>196</v>
      </c>
      <c r="E6365" s="6" t="s">
        <v>187</v>
      </c>
      <c r="F6365" s="34" t="n">
        <v>0.756374657154083</v>
      </c>
      <c r="G6365" s="34" t="n">
        <v>0.770074594120228</v>
      </c>
      <c r="H6365" s="34" t="n">
        <v>-0.0136999369661449</v>
      </c>
      <c r="I6365" s="34" t="n">
        <v>-0.0177904024762645</v>
      </c>
      <c r="J6365" s="35" t="n">
        <v>1.31</v>
      </c>
      <c r="K6365" s="6" t="n">
        <v>0</v>
      </c>
      <c r="L6365" s="35" t="n">
        <v>-1</v>
      </c>
      <c r="M6365" s="6" t="str">
        <f aca="false">IF(I6365&lt;=0,"Below 0%",IF(I6365&lt;=0.05,"0-5%",IF(I6365&lt;=0.1,"5-10%",IF(I6365&lt;=0.2,"10-20%",IF(I6365&lt;=0.4,"20-40%","Above 40%")))))</f>
        <v>Below 0%</v>
      </c>
      <c r="N6365" s="6" t="str">
        <f aca="false">IF(AND(H6365&gt;=Summary!$B$25,I6365&gt;=Summary!$B$26,I6365&lt;=Summary!$B$27,J6365&gt;=Summary!$B$28,J6365&lt;=Summary!$B$29,F6365*J6365&gt;1),"Yes","No")</f>
        <v>No</v>
      </c>
    </row>
    <row r="6366" customFormat="false" ht="15" hidden="false" customHeight="false" outlineLevel="0" collapsed="false">
      <c r="A6366" s="6" t="s">
        <v>153</v>
      </c>
      <c r="B6366" s="45" t="n">
        <v>43494</v>
      </c>
      <c r="C6366" s="6" t="s">
        <v>176</v>
      </c>
      <c r="D6366" s="6" t="s">
        <v>196</v>
      </c>
      <c r="E6366" s="6" t="s">
        <v>174</v>
      </c>
      <c r="F6366" s="34" t="n">
        <v>0.122562527656555</v>
      </c>
      <c r="G6366" s="34" t="n">
        <v>0.155199648968846</v>
      </c>
      <c r="H6366" s="34" t="n">
        <v>-0.0326371213122908</v>
      </c>
      <c r="I6366" s="34" t="n">
        <v>-0.210291205741337</v>
      </c>
      <c r="J6366" s="35" t="n">
        <v>6.5</v>
      </c>
      <c r="K6366" s="6" t="n">
        <v>1</v>
      </c>
      <c r="L6366" s="35" t="n">
        <v>5.5</v>
      </c>
      <c r="M6366" s="6" t="str">
        <f aca="false">IF(I6366&lt;=0,"Below 0%",IF(I6366&lt;=0.05,"0-5%",IF(I6366&lt;=0.1,"5-10%",IF(I6366&lt;=0.2,"10-20%",IF(I6366&lt;=0.4,"20-40%","Above 40%")))))</f>
        <v>Below 0%</v>
      </c>
      <c r="N6366" s="6" t="str">
        <f aca="false">IF(AND(H6366&gt;=Summary!$B$25,I6366&gt;=Summary!$B$26,I6366&lt;=Summary!$B$27,J6366&gt;=Summary!$B$28,J6366&lt;=Summary!$B$29,F6366*J6366&gt;1),"Yes","No")</f>
        <v>No</v>
      </c>
    </row>
    <row r="6367" customFormat="false" ht="15" hidden="false" customHeight="false" outlineLevel="0" collapsed="false">
      <c r="A6367" s="6" t="s">
        <v>153</v>
      </c>
      <c r="B6367" s="45" t="n">
        <v>43494</v>
      </c>
      <c r="C6367" s="6" t="s">
        <v>176</v>
      </c>
      <c r="D6367" s="6" t="s">
        <v>196</v>
      </c>
      <c r="E6367" s="6" t="s">
        <v>177</v>
      </c>
      <c r="F6367" s="34" t="n">
        <v>0.121062763035297</v>
      </c>
      <c r="G6367" s="34" t="n">
        <v>0.0747257569109258</v>
      </c>
      <c r="H6367" s="34" t="n">
        <v>0.0463370061243716</v>
      </c>
      <c r="I6367" s="34" t="n">
        <v>0.620094168863434</v>
      </c>
      <c r="J6367" s="35" t="n">
        <v>13.5</v>
      </c>
      <c r="K6367" s="6" t="n">
        <v>0</v>
      </c>
      <c r="L6367" s="35" t="n">
        <v>-1</v>
      </c>
      <c r="M6367" s="6" t="str">
        <f aca="false">IF(I6367&lt;=0,"Below 0%",IF(I6367&lt;=0.05,"0-5%",IF(I6367&lt;=0.1,"5-10%",IF(I6367&lt;=0.2,"10-20%",IF(I6367&lt;=0.4,"20-40%","Above 40%")))))</f>
        <v>Above 40%</v>
      </c>
      <c r="N6367" s="6" t="str">
        <f aca="false">IF(AND(H6367&gt;=Summary!$B$25,I6367&gt;=Summary!$B$26,I6367&lt;=Summary!$B$27,J6367&gt;=Summary!$B$28,J6367&lt;=Summary!$B$29,F6367*J6367&gt;1),"Yes","No")</f>
        <v>No</v>
      </c>
    </row>
    <row r="6368" customFormat="false" ht="15" hidden="false" customHeight="false" outlineLevel="0" collapsed="false">
      <c r="A6368" s="6" t="s">
        <v>153</v>
      </c>
      <c r="B6368" s="45" t="n">
        <v>43494</v>
      </c>
      <c r="C6368" s="6" t="s">
        <v>188</v>
      </c>
      <c r="D6368" s="6" t="s">
        <v>194</v>
      </c>
      <c r="E6368" s="6" t="s">
        <v>187</v>
      </c>
      <c r="F6368" s="34" t="n">
        <v>0.173571690917015</v>
      </c>
      <c r="G6368" s="34" t="n">
        <v>0.0524985135866217</v>
      </c>
      <c r="H6368" s="34" t="n">
        <v>0.121073177330393</v>
      </c>
      <c r="I6368" s="34" t="n">
        <v>2.30622105387088</v>
      </c>
      <c r="J6368" s="35" t="n">
        <v>19</v>
      </c>
      <c r="K6368" s="6" t="n">
        <v>1</v>
      </c>
      <c r="L6368" s="35" t="n">
        <v>18</v>
      </c>
      <c r="M6368" s="6" t="str">
        <f aca="false">IF(I6368&lt;=0,"Below 0%",IF(I6368&lt;=0.05,"0-5%",IF(I6368&lt;=0.1,"5-10%",IF(I6368&lt;=0.2,"10-20%",IF(I6368&lt;=0.4,"20-40%","Above 40%")))))</f>
        <v>Above 40%</v>
      </c>
      <c r="N6368" s="6" t="str">
        <f aca="false">IF(AND(H6368&gt;=Summary!$B$25,I6368&gt;=Summary!$B$26,I6368&lt;=Summary!$B$27,J6368&gt;=Summary!$B$28,J6368&lt;=Summary!$B$29,F6368*J6368&gt;1),"Yes","No")</f>
        <v>No</v>
      </c>
    </row>
    <row r="6369" customFormat="false" ht="15" hidden="false" customHeight="false" outlineLevel="0" collapsed="false">
      <c r="A6369" s="6" t="s">
        <v>153</v>
      </c>
      <c r="B6369" s="45" t="n">
        <v>43494</v>
      </c>
      <c r="C6369" s="6" t="s">
        <v>188</v>
      </c>
      <c r="D6369" s="6" t="s">
        <v>194</v>
      </c>
      <c r="E6369" s="6" t="s">
        <v>174</v>
      </c>
      <c r="F6369" s="34" t="n">
        <v>0.179217681288719</v>
      </c>
      <c r="G6369" s="34" t="n">
        <v>0.123144661499483</v>
      </c>
      <c r="H6369" s="34" t="n">
        <v>0.0560730197892361</v>
      </c>
      <c r="I6369" s="34" t="n">
        <v>0.455342676706058</v>
      </c>
      <c r="J6369" s="35" t="n">
        <v>8.1</v>
      </c>
      <c r="K6369" s="6" t="n">
        <v>0</v>
      </c>
      <c r="L6369" s="35" t="n">
        <v>-1</v>
      </c>
      <c r="M6369" s="6" t="str">
        <f aca="false">IF(I6369&lt;=0,"Below 0%",IF(I6369&lt;=0.05,"0-5%",IF(I6369&lt;=0.1,"5-10%",IF(I6369&lt;=0.2,"10-20%",IF(I6369&lt;=0.4,"20-40%","Above 40%")))))</f>
        <v>Above 40%</v>
      </c>
      <c r="N6369" s="6" t="str">
        <f aca="false">IF(AND(H6369&gt;=Summary!$B$25,I6369&gt;=Summary!$B$26,I6369&lt;=Summary!$B$27,J6369&gt;=Summary!$B$28,J6369&lt;=Summary!$B$29,F6369*J6369&gt;1),"Yes","No")</f>
        <v>No</v>
      </c>
    </row>
    <row r="6370" customFormat="false" ht="15" hidden="false" customHeight="false" outlineLevel="0" collapsed="false">
      <c r="A6370" s="6" t="s">
        <v>153</v>
      </c>
      <c r="B6370" s="45" t="n">
        <v>43494</v>
      </c>
      <c r="C6370" s="6" t="s">
        <v>188</v>
      </c>
      <c r="D6370" s="6" t="s">
        <v>194</v>
      </c>
      <c r="E6370" s="6" t="s">
        <v>177</v>
      </c>
      <c r="F6370" s="34" t="n">
        <v>0.647210597991943</v>
      </c>
      <c r="G6370" s="34" t="n">
        <v>0.824356824913895</v>
      </c>
      <c r="H6370" s="34" t="n">
        <v>-0.177146226921952</v>
      </c>
      <c r="I6370" s="34" t="n">
        <v>-0.214890229046693</v>
      </c>
      <c r="J6370" s="35" t="n">
        <v>1.21</v>
      </c>
      <c r="K6370" s="6" t="n">
        <v>0</v>
      </c>
      <c r="L6370" s="35" t="n">
        <v>-1</v>
      </c>
      <c r="M6370" s="6" t="str">
        <f aca="false">IF(I6370&lt;=0,"Below 0%",IF(I6370&lt;=0.05,"0-5%",IF(I6370&lt;=0.1,"5-10%",IF(I6370&lt;=0.2,"10-20%",IF(I6370&lt;=0.4,"20-40%","Above 40%")))))</f>
        <v>Below 0%</v>
      </c>
      <c r="N6370" s="6" t="str">
        <f aca="false">IF(AND(H6370&gt;=Summary!$B$25,I6370&gt;=Summary!$B$26,I6370&lt;=Summary!$B$27,J6370&gt;=Summary!$B$28,J6370&lt;=Summary!$B$29,F6370*J6370&gt;1),"Yes","No")</f>
        <v>No</v>
      </c>
    </row>
    <row r="6371" customFormat="false" ht="15" hidden="false" customHeight="false" outlineLevel="0" collapsed="false">
      <c r="A6371" s="6" t="s">
        <v>153</v>
      </c>
      <c r="B6371" s="45" t="n">
        <v>43494</v>
      </c>
      <c r="C6371" s="6" t="s">
        <v>203</v>
      </c>
      <c r="D6371" s="6" t="s">
        <v>189</v>
      </c>
      <c r="E6371" s="6" t="s">
        <v>187</v>
      </c>
      <c r="F6371" s="34" t="n">
        <v>0.388570100069046</v>
      </c>
      <c r="G6371" s="34" t="n">
        <v>0.467043994861914</v>
      </c>
      <c r="H6371" s="34" t="n">
        <v>-0.078473894792868</v>
      </c>
      <c r="I6371" s="34" t="n">
        <v>-0.168022489650187</v>
      </c>
      <c r="J6371" s="35" t="n">
        <v>2.13</v>
      </c>
      <c r="K6371" s="6" t="n">
        <v>1</v>
      </c>
      <c r="L6371" s="35" t="n">
        <v>1.13</v>
      </c>
      <c r="M6371" s="6" t="str">
        <f aca="false">IF(I6371&lt;=0,"Below 0%",IF(I6371&lt;=0.05,"0-5%",IF(I6371&lt;=0.1,"5-10%",IF(I6371&lt;=0.2,"10-20%",IF(I6371&lt;=0.4,"20-40%","Above 40%")))))</f>
        <v>Below 0%</v>
      </c>
      <c r="N6371" s="6" t="str">
        <f aca="false">IF(AND(H6371&gt;=Summary!$B$25,I6371&gt;=Summary!$B$26,I6371&lt;=Summary!$B$27,J6371&gt;=Summary!$B$28,J6371&lt;=Summary!$B$29,F6371*J6371&gt;1),"Yes","No")</f>
        <v>No</v>
      </c>
    </row>
    <row r="6372" customFormat="false" ht="15" hidden="false" customHeight="false" outlineLevel="0" collapsed="false">
      <c r="A6372" s="6" t="s">
        <v>153</v>
      </c>
      <c r="B6372" s="45" t="n">
        <v>43494</v>
      </c>
      <c r="C6372" s="6" t="s">
        <v>203</v>
      </c>
      <c r="D6372" s="6" t="s">
        <v>189</v>
      </c>
      <c r="E6372" s="6" t="s">
        <v>174</v>
      </c>
      <c r="F6372" s="34" t="n">
        <v>0.384488135576248</v>
      </c>
      <c r="G6372" s="34" t="n">
        <v>0.277878131021195</v>
      </c>
      <c r="H6372" s="34" t="n">
        <v>0.106610004555054</v>
      </c>
      <c r="I6372" s="34" t="n">
        <v>0.383657411841891</v>
      </c>
      <c r="J6372" s="35" t="n">
        <v>3.58</v>
      </c>
      <c r="K6372" s="6" t="n">
        <v>0</v>
      </c>
      <c r="L6372" s="35" t="n">
        <v>-1</v>
      </c>
      <c r="M6372" s="6" t="str">
        <f aca="false">IF(I6372&lt;=0,"Below 0%",IF(I6372&lt;=0.05,"0-5%",IF(I6372&lt;=0.1,"5-10%",IF(I6372&lt;=0.2,"10-20%",IF(I6372&lt;=0.4,"20-40%","Above 40%")))))</f>
        <v>20-40%</v>
      </c>
      <c r="N6372" s="6" t="str">
        <f aca="false">IF(AND(H6372&gt;=Summary!$B$25,I6372&gt;=Summary!$B$26,I6372&lt;=Summary!$B$27,J6372&gt;=Summary!$B$28,J6372&lt;=Summary!$B$29,F6372*J6372&gt;1),"Yes","No")</f>
        <v>Yes</v>
      </c>
    </row>
    <row r="6373" customFormat="false" ht="15" hidden="false" customHeight="false" outlineLevel="0" collapsed="false">
      <c r="A6373" s="6" t="s">
        <v>153</v>
      </c>
      <c r="B6373" s="45" t="n">
        <v>43494</v>
      </c>
      <c r="C6373" s="6" t="s">
        <v>203</v>
      </c>
      <c r="D6373" s="6" t="s">
        <v>189</v>
      </c>
      <c r="E6373" s="6" t="s">
        <v>177</v>
      </c>
      <c r="F6373" s="34" t="n">
        <v>0.226941719651222</v>
      </c>
      <c r="G6373" s="34" t="n">
        <v>0.255077874116892</v>
      </c>
      <c r="H6373" s="34" t="n">
        <v>-0.0281361544656693</v>
      </c>
      <c r="I6373" s="34" t="n">
        <v>-0.110304175001771</v>
      </c>
      <c r="J6373" s="35" t="n">
        <v>3.9</v>
      </c>
      <c r="K6373" s="6" t="n">
        <v>0</v>
      </c>
      <c r="L6373" s="35" t="n">
        <v>-1</v>
      </c>
      <c r="M6373" s="6" t="str">
        <f aca="false">IF(I6373&lt;=0,"Below 0%",IF(I6373&lt;=0.05,"0-5%",IF(I6373&lt;=0.1,"5-10%",IF(I6373&lt;=0.2,"10-20%",IF(I6373&lt;=0.4,"20-40%","Above 40%")))))</f>
        <v>Below 0%</v>
      </c>
      <c r="N6373" s="6" t="str">
        <f aca="false">IF(AND(H6373&gt;=Summary!$B$25,I6373&gt;=Summary!$B$26,I6373&lt;=Summary!$B$27,J6373&gt;=Summary!$B$28,J6373&lt;=Summary!$B$29,F6373*J6373&gt;1),"Yes","No")</f>
        <v>No</v>
      </c>
    </row>
    <row r="6374" customFormat="false" ht="15" hidden="false" customHeight="false" outlineLevel="0" collapsed="false">
      <c r="A6374" s="6" t="s">
        <v>153</v>
      </c>
      <c r="B6374" s="45" t="n">
        <v>43495</v>
      </c>
      <c r="C6374" s="6" t="s">
        <v>199</v>
      </c>
      <c r="D6374" s="6" t="s">
        <v>190</v>
      </c>
      <c r="E6374" s="6" t="s">
        <v>187</v>
      </c>
      <c r="F6374" s="34" t="n">
        <v>0.356149703264237</v>
      </c>
      <c r="G6374" s="34" t="n">
        <v>0.173461956327081</v>
      </c>
      <c r="H6374" s="34" t="n">
        <v>0.182687746937155</v>
      </c>
      <c r="I6374" s="34" t="n">
        <v>1.05318624789794</v>
      </c>
      <c r="J6374" s="35" t="n">
        <v>5.75</v>
      </c>
      <c r="K6374" s="6" t="n">
        <v>1</v>
      </c>
      <c r="L6374" s="35" t="n">
        <v>4.75</v>
      </c>
      <c r="M6374" s="6" t="str">
        <f aca="false">IF(I6374&lt;=0,"Below 0%",IF(I6374&lt;=0.05,"0-5%",IF(I6374&lt;=0.1,"5-10%",IF(I6374&lt;=0.2,"10-20%",IF(I6374&lt;=0.4,"20-40%","Above 40%")))))</f>
        <v>Above 40%</v>
      </c>
      <c r="N6374" s="6" t="str">
        <f aca="false">IF(AND(H6374&gt;=Summary!$B$25,I6374&gt;=Summary!$B$26,I6374&lt;=Summary!$B$27,J6374&gt;=Summary!$B$28,J6374&lt;=Summary!$B$29,F6374*J6374&gt;1),"Yes","No")</f>
        <v>No</v>
      </c>
    </row>
    <row r="6375" customFormat="false" ht="15" hidden="false" customHeight="false" outlineLevel="0" collapsed="false">
      <c r="A6375" s="6" t="s">
        <v>153</v>
      </c>
      <c r="B6375" s="45" t="n">
        <v>43495</v>
      </c>
      <c r="C6375" s="6" t="s">
        <v>199</v>
      </c>
      <c r="D6375" s="6" t="s">
        <v>190</v>
      </c>
      <c r="E6375" s="6" t="s">
        <v>174</v>
      </c>
      <c r="F6375" s="34" t="n">
        <v>0.289015620946884</v>
      </c>
      <c r="G6375" s="34" t="n">
        <v>0.229288792846142</v>
      </c>
      <c r="H6375" s="34" t="n">
        <v>0.0597268281007423</v>
      </c>
      <c r="I6375" s="34" t="n">
        <v>0.26048734157199</v>
      </c>
      <c r="J6375" s="35" t="n">
        <v>4.35</v>
      </c>
      <c r="K6375" s="6" t="n">
        <v>0</v>
      </c>
      <c r="L6375" s="35" t="n">
        <v>-1</v>
      </c>
      <c r="M6375" s="6" t="str">
        <f aca="false">IF(I6375&lt;=0,"Below 0%",IF(I6375&lt;=0.05,"0-5%",IF(I6375&lt;=0.1,"5-10%",IF(I6375&lt;=0.2,"10-20%",IF(I6375&lt;=0.4,"20-40%","Above 40%")))))</f>
        <v>20-40%</v>
      </c>
      <c r="N6375" s="6" t="str">
        <f aca="false">IF(AND(H6375&gt;=Summary!$B$25,I6375&gt;=Summary!$B$26,I6375&lt;=Summary!$B$27,J6375&gt;=Summary!$B$28,J6375&lt;=Summary!$B$29,F6375*J6375&gt;1),"Yes","No")</f>
        <v>Yes</v>
      </c>
    </row>
    <row r="6376" customFormat="false" ht="15" hidden="false" customHeight="false" outlineLevel="0" collapsed="false">
      <c r="A6376" s="6" t="s">
        <v>153</v>
      </c>
      <c r="B6376" s="45" t="n">
        <v>43495</v>
      </c>
      <c r="C6376" s="6" t="s">
        <v>199</v>
      </c>
      <c r="D6376" s="6" t="s">
        <v>190</v>
      </c>
      <c r="E6376" s="6" t="s">
        <v>177</v>
      </c>
      <c r="F6376" s="34" t="n">
        <v>0.354834705591202</v>
      </c>
      <c r="G6376" s="34" t="n">
        <v>0.597249250826777</v>
      </c>
      <c r="H6376" s="34" t="n">
        <v>-0.242414545235575</v>
      </c>
      <c r="I6376" s="34" t="n">
        <v>-0.405885055360051</v>
      </c>
      <c r="J6376" s="35" t="n">
        <v>1.67</v>
      </c>
      <c r="K6376" s="6" t="n">
        <v>0</v>
      </c>
      <c r="L6376" s="35" t="n">
        <v>-1</v>
      </c>
      <c r="M6376" s="6" t="str">
        <f aca="false">IF(I6376&lt;=0,"Below 0%",IF(I6376&lt;=0.05,"0-5%",IF(I6376&lt;=0.1,"5-10%",IF(I6376&lt;=0.2,"10-20%",IF(I6376&lt;=0.4,"20-40%","Above 40%")))))</f>
        <v>Below 0%</v>
      </c>
      <c r="N6376" s="6" t="str">
        <f aca="false">IF(AND(H6376&gt;=Summary!$B$25,I6376&gt;=Summary!$B$26,I6376&lt;=Summary!$B$27,J6376&gt;=Summary!$B$28,J6376&lt;=Summary!$B$29,F6376*J6376&gt;1),"Yes","No")</f>
        <v>No</v>
      </c>
    </row>
    <row r="6377" customFormat="false" ht="15" hidden="false" customHeight="false" outlineLevel="0" collapsed="false">
      <c r="A6377" s="6" t="s">
        <v>153</v>
      </c>
      <c r="B6377" s="45" t="n">
        <v>43495</v>
      </c>
      <c r="C6377" s="6" t="s">
        <v>183</v>
      </c>
      <c r="D6377" s="6" t="s">
        <v>195</v>
      </c>
      <c r="E6377" s="6" t="s">
        <v>187</v>
      </c>
      <c r="F6377" s="34" t="n">
        <v>0.85868376493454</v>
      </c>
      <c r="G6377" s="34" t="n">
        <v>0.792729221562235</v>
      </c>
      <c r="H6377" s="34" t="n">
        <v>0.0659545433723049</v>
      </c>
      <c r="I6377" s="34" t="n">
        <v>0.0831993341210862</v>
      </c>
      <c r="J6377" s="35" t="n">
        <v>1.26</v>
      </c>
      <c r="K6377" s="6" t="n">
        <v>0</v>
      </c>
      <c r="L6377" s="35" t="n">
        <v>-1</v>
      </c>
      <c r="M6377" s="6" t="str">
        <f aca="false">IF(I6377&lt;=0,"Below 0%",IF(I6377&lt;=0.05,"0-5%",IF(I6377&lt;=0.1,"5-10%",IF(I6377&lt;=0.2,"10-20%",IF(I6377&lt;=0.4,"20-40%","Above 40%")))))</f>
        <v>5-10%</v>
      </c>
      <c r="N6377" s="6" t="str">
        <f aca="false">IF(AND(H6377&gt;=Summary!$B$25,I6377&gt;=Summary!$B$26,I6377&lt;=Summary!$B$27,J6377&gt;=Summary!$B$28,J6377&lt;=Summary!$B$29,F6377*J6377&gt;1),"Yes","No")</f>
        <v>No</v>
      </c>
    </row>
    <row r="6378" customFormat="false" ht="15" hidden="false" customHeight="false" outlineLevel="0" collapsed="false">
      <c r="A6378" s="6" t="s">
        <v>153</v>
      </c>
      <c r="B6378" s="45" t="n">
        <v>43495</v>
      </c>
      <c r="C6378" s="6" t="s">
        <v>183</v>
      </c>
      <c r="D6378" s="6" t="s">
        <v>195</v>
      </c>
      <c r="E6378" s="6" t="s">
        <v>174</v>
      </c>
      <c r="F6378" s="34" t="n">
        <v>0.109945870935917</v>
      </c>
      <c r="G6378" s="34" t="n">
        <v>0.140681523826538</v>
      </c>
      <c r="H6378" s="34" t="n">
        <v>-0.0307356528906206</v>
      </c>
      <c r="I6378" s="34" t="n">
        <v>-0.21847682662663</v>
      </c>
      <c r="J6378" s="35" t="n">
        <v>7.1</v>
      </c>
      <c r="K6378" s="6" t="n">
        <v>1</v>
      </c>
      <c r="L6378" s="35" t="n">
        <v>6.1</v>
      </c>
      <c r="M6378" s="6" t="str">
        <f aca="false">IF(I6378&lt;=0,"Below 0%",IF(I6378&lt;=0.05,"0-5%",IF(I6378&lt;=0.1,"5-10%",IF(I6378&lt;=0.2,"10-20%",IF(I6378&lt;=0.4,"20-40%","Above 40%")))))</f>
        <v>Below 0%</v>
      </c>
      <c r="N6378" s="6" t="str">
        <f aca="false">IF(AND(H6378&gt;=Summary!$B$25,I6378&gt;=Summary!$B$26,I6378&lt;=Summary!$B$27,J6378&gt;=Summary!$B$28,J6378&lt;=Summary!$B$29,F6378*J6378&gt;1),"Yes","No")</f>
        <v>No</v>
      </c>
    </row>
    <row r="6379" customFormat="false" ht="15" hidden="false" customHeight="false" outlineLevel="0" collapsed="false">
      <c r="A6379" s="6" t="s">
        <v>153</v>
      </c>
      <c r="B6379" s="45" t="n">
        <v>43495</v>
      </c>
      <c r="C6379" s="6" t="s">
        <v>183</v>
      </c>
      <c r="D6379" s="6" t="s">
        <v>195</v>
      </c>
      <c r="E6379" s="6" t="s">
        <v>177</v>
      </c>
      <c r="F6379" s="34" t="n">
        <v>0.0313703864812851</v>
      </c>
      <c r="G6379" s="34" t="n">
        <v>0.0665892546112277</v>
      </c>
      <c r="H6379" s="34" t="n">
        <v>-0.0352188681299426</v>
      </c>
      <c r="I6379" s="34" t="n">
        <v>-0.528897167201573</v>
      </c>
      <c r="J6379" s="35" t="n">
        <v>15</v>
      </c>
      <c r="K6379" s="6" t="n">
        <v>0</v>
      </c>
      <c r="L6379" s="35" t="n">
        <v>-1</v>
      </c>
      <c r="M6379" s="6" t="str">
        <f aca="false">IF(I6379&lt;=0,"Below 0%",IF(I6379&lt;=0.05,"0-5%",IF(I6379&lt;=0.1,"5-10%",IF(I6379&lt;=0.2,"10-20%",IF(I6379&lt;=0.4,"20-40%","Above 40%")))))</f>
        <v>Below 0%</v>
      </c>
      <c r="N6379" s="6" t="str">
        <f aca="false">IF(AND(H6379&gt;=Summary!$B$25,I6379&gt;=Summary!$B$26,I6379&lt;=Summary!$B$27,J6379&gt;=Summary!$B$28,J6379&lt;=Summary!$B$29,F6379*J6379&gt;1),"Yes","No")</f>
        <v>No</v>
      </c>
    </row>
    <row r="6380" customFormat="false" ht="15" hidden="false" customHeight="false" outlineLevel="0" collapsed="false">
      <c r="A6380" s="6" t="s">
        <v>153</v>
      </c>
      <c r="B6380" s="45" t="n">
        <v>43495</v>
      </c>
      <c r="C6380" s="6" t="s">
        <v>179</v>
      </c>
      <c r="D6380" s="6" t="s">
        <v>180</v>
      </c>
      <c r="E6380" s="6" t="s">
        <v>187</v>
      </c>
      <c r="F6380" s="34" t="n">
        <v>0.420823901891708</v>
      </c>
      <c r="G6380" s="34" t="n">
        <v>0.405635232897576</v>
      </c>
      <c r="H6380" s="34" t="n">
        <v>0.0151886689941326</v>
      </c>
      <c r="I6380" s="34" t="n">
        <v>0.0374441561341585</v>
      </c>
      <c r="J6380" s="35" t="n">
        <v>2.45</v>
      </c>
      <c r="K6380" s="6" t="n">
        <v>0</v>
      </c>
      <c r="L6380" s="35" t="n">
        <v>-1</v>
      </c>
      <c r="M6380" s="6" t="str">
        <f aca="false">IF(I6380&lt;=0,"Below 0%",IF(I6380&lt;=0.05,"0-5%",IF(I6380&lt;=0.1,"5-10%",IF(I6380&lt;=0.2,"10-20%",IF(I6380&lt;=0.4,"20-40%","Above 40%")))))</f>
        <v>0-5%</v>
      </c>
      <c r="N6380" s="6" t="str">
        <f aca="false">IF(AND(H6380&gt;=Summary!$B$25,I6380&gt;=Summary!$B$26,I6380&lt;=Summary!$B$27,J6380&gt;=Summary!$B$28,J6380&lt;=Summary!$B$29,F6380*J6380&gt;1),"Yes","No")</f>
        <v>No</v>
      </c>
    </row>
    <row r="6381" customFormat="false" ht="15" hidden="false" customHeight="false" outlineLevel="0" collapsed="false">
      <c r="A6381" s="6" t="s">
        <v>153</v>
      </c>
      <c r="B6381" s="45" t="n">
        <v>43495</v>
      </c>
      <c r="C6381" s="6" t="s">
        <v>179</v>
      </c>
      <c r="D6381" s="6" t="s">
        <v>180</v>
      </c>
      <c r="E6381" s="6" t="s">
        <v>174</v>
      </c>
      <c r="F6381" s="34" t="n">
        <v>0.312026053667069</v>
      </c>
      <c r="G6381" s="34" t="n">
        <v>0.292295976646783</v>
      </c>
      <c r="H6381" s="34" t="n">
        <v>0.0197300770202859</v>
      </c>
      <c r="I6381" s="34" t="n">
        <v>0.0675003373177736</v>
      </c>
      <c r="J6381" s="35" t="n">
        <v>3.4</v>
      </c>
      <c r="K6381" s="6" t="n">
        <v>1</v>
      </c>
      <c r="L6381" s="35" t="n">
        <v>2.4</v>
      </c>
      <c r="M6381" s="6" t="str">
        <f aca="false">IF(I6381&lt;=0,"Below 0%",IF(I6381&lt;=0.05,"0-5%",IF(I6381&lt;=0.1,"5-10%",IF(I6381&lt;=0.2,"10-20%",IF(I6381&lt;=0.4,"20-40%","Above 40%")))))</f>
        <v>5-10%</v>
      </c>
      <c r="N6381" s="6" t="str">
        <f aca="false">IF(AND(H6381&gt;=Summary!$B$25,I6381&gt;=Summary!$B$26,I6381&lt;=Summary!$B$27,J6381&gt;=Summary!$B$28,J6381&lt;=Summary!$B$29,F6381*J6381&gt;1),"Yes","No")</f>
        <v>No</v>
      </c>
    </row>
    <row r="6382" customFormat="false" ht="15" hidden="false" customHeight="false" outlineLevel="0" collapsed="false">
      <c r="A6382" s="6" t="s">
        <v>153</v>
      </c>
      <c r="B6382" s="45" t="n">
        <v>43495</v>
      </c>
      <c r="C6382" s="6" t="s">
        <v>179</v>
      </c>
      <c r="D6382" s="6" t="s">
        <v>180</v>
      </c>
      <c r="E6382" s="6" t="s">
        <v>177</v>
      </c>
      <c r="F6382" s="34" t="n">
        <v>0.267149955034256</v>
      </c>
      <c r="G6382" s="34" t="n">
        <v>0.302068790455642</v>
      </c>
      <c r="H6382" s="34" t="n">
        <v>-0.0349188354213856</v>
      </c>
      <c r="I6382" s="34" t="n">
        <v>-0.115598951380293</v>
      </c>
      <c r="J6382" s="35" t="n">
        <v>3.29</v>
      </c>
      <c r="K6382" s="6" t="n">
        <v>0</v>
      </c>
      <c r="L6382" s="35" t="n">
        <v>-1</v>
      </c>
      <c r="M6382" s="6" t="str">
        <f aca="false">IF(I6382&lt;=0,"Below 0%",IF(I6382&lt;=0.05,"0-5%",IF(I6382&lt;=0.1,"5-10%",IF(I6382&lt;=0.2,"10-20%",IF(I6382&lt;=0.4,"20-40%","Above 40%")))))</f>
        <v>Below 0%</v>
      </c>
      <c r="N6382" s="6" t="str">
        <f aca="false">IF(AND(H6382&gt;=Summary!$B$25,I6382&gt;=Summary!$B$26,I6382&lt;=Summary!$B$27,J6382&gt;=Summary!$B$28,J6382&lt;=Summary!$B$29,F6382*J6382&gt;1),"Yes","No")</f>
        <v>No</v>
      </c>
    </row>
    <row r="6383" customFormat="false" ht="15" hidden="false" customHeight="false" outlineLevel="0" collapsed="false">
      <c r="A6383" s="6" t="s">
        <v>153</v>
      </c>
      <c r="B6383" s="45" t="n">
        <v>43495</v>
      </c>
      <c r="C6383" s="6" t="s">
        <v>181</v>
      </c>
      <c r="D6383" s="6" t="s">
        <v>198</v>
      </c>
      <c r="E6383" s="6" t="s">
        <v>187</v>
      </c>
      <c r="F6383" s="34" t="n">
        <v>0.852748811244965</v>
      </c>
      <c r="G6383" s="34" t="n">
        <v>0.59296327827101</v>
      </c>
      <c r="H6383" s="34" t="n">
        <v>0.259785532973955</v>
      </c>
      <c r="I6383" s="34" t="n">
        <v>0.438114032510495</v>
      </c>
      <c r="J6383" s="35" t="n">
        <v>1.68</v>
      </c>
      <c r="K6383" s="6" t="n">
        <v>1</v>
      </c>
      <c r="L6383" s="35" t="n">
        <v>0.68</v>
      </c>
      <c r="M6383" s="6" t="str">
        <f aca="false">IF(I6383&lt;=0,"Below 0%",IF(I6383&lt;=0.05,"0-5%",IF(I6383&lt;=0.1,"5-10%",IF(I6383&lt;=0.2,"10-20%",IF(I6383&lt;=0.4,"20-40%","Above 40%")))))</f>
        <v>Above 40%</v>
      </c>
      <c r="N6383" s="6" t="str">
        <f aca="false">IF(AND(H6383&gt;=Summary!$B$25,I6383&gt;=Summary!$B$26,I6383&lt;=Summary!$B$27,J6383&gt;=Summary!$B$28,J6383&lt;=Summary!$B$29,F6383*J6383&gt;1),"Yes","No")</f>
        <v>No</v>
      </c>
    </row>
    <row r="6384" customFormat="false" ht="15" hidden="false" customHeight="false" outlineLevel="0" collapsed="false">
      <c r="A6384" s="6" t="s">
        <v>153</v>
      </c>
      <c r="B6384" s="45" t="n">
        <v>43495</v>
      </c>
      <c r="C6384" s="6" t="s">
        <v>181</v>
      </c>
      <c r="D6384" s="6" t="s">
        <v>198</v>
      </c>
      <c r="E6384" s="6" t="s">
        <v>174</v>
      </c>
      <c r="F6384" s="34" t="n">
        <v>0.118603184819222</v>
      </c>
      <c r="G6384" s="34" t="n">
        <v>0.242379150242165</v>
      </c>
      <c r="H6384" s="34" t="n">
        <v>-0.123775965422943</v>
      </c>
      <c r="I6384" s="34" t="n">
        <v>-0.510670844828347</v>
      </c>
      <c r="J6384" s="35" t="n">
        <v>4.11</v>
      </c>
      <c r="K6384" s="6" t="n">
        <v>0</v>
      </c>
      <c r="L6384" s="35" t="n">
        <v>-1</v>
      </c>
      <c r="M6384" s="6" t="str">
        <f aca="false">IF(I6384&lt;=0,"Below 0%",IF(I6384&lt;=0.05,"0-5%",IF(I6384&lt;=0.1,"5-10%",IF(I6384&lt;=0.2,"10-20%",IF(I6384&lt;=0.4,"20-40%","Above 40%")))))</f>
        <v>Below 0%</v>
      </c>
      <c r="N6384" s="6" t="str">
        <f aca="false">IF(AND(H6384&gt;=Summary!$B$25,I6384&gt;=Summary!$B$26,I6384&lt;=Summary!$B$27,J6384&gt;=Summary!$B$28,J6384&lt;=Summary!$B$29,F6384*J6384&gt;1),"Yes","No")</f>
        <v>No</v>
      </c>
    </row>
    <row r="6385" customFormat="false" ht="15" hidden="false" customHeight="false" outlineLevel="0" collapsed="false">
      <c r="A6385" s="6" t="s">
        <v>153</v>
      </c>
      <c r="B6385" s="45" t="n">
        <v>43495</v>
      </c>
      <c r="C6385" s="6" t="s">
        <v>181</v>
      </c>
      <c r="D6385" s="6" t="s">
        <v>198</v>
      </c>
      <c r="E6385" s="6" t="s">
        <v>177</v>
      </c>
      <c r="F6385" s="34" t="n">
        <v>0.0286479406058788</v>
      </c>
      <c r="G6385" s="34" t="n">
        <v>0.164657571486826</v>
      </c>
      <c r="H6385" s="34" t="n">
        <v>-0.136009630880947</v>
      </c>
      <c r="I6385" s="34" t="n">
        <v>-0.826015042325758</v>
      </c>
      <c r="J6385" s="35" t="n">
        <v>6.05</v>
      </c>
      <c r="K6385" s="6" t="n">
        <v>0</v>
      </c>
      <c r="L6385" s="35" t="n">
        <v>-1</v>
      </c>
      <c r="M6385" s="6" t="str">
        <f aca="false">IF(I6385&lt;=0,"Below 0%",IF(I6385&lt;=0.05,"0-5%",IF(I6385&lt;=0.1,"5-10%",IF(I6385&lt;=0.2,"10-20%",IF(I6385&lt;=0.4,"20-40%","Above 40%")))))</f>
        <v>Below 0%</v>
      </c>
      <c r="N6385" s="6" t="str">
        <f aca="false">IF(AND(H6385&gt;=Summary!$B$25,I6385&gt;=Summary!$B$26,I6385&lt;=Summary!$B$27,J6385&gt;=Summary!$B$28,J6385&lt;=Summary!$B$29,F6385*J6385&gt;1),"Yes","No")</f>
        <v>No</v>
      </c>
    </row>
    <row r="6386" customFormat="false" ht="15" hidden="false" customHeight="false" outlineLevel="0" collapsed="false">
      <c r="A6386" s="6" t="s">
        <v>153</v>
      </c>
      <c r="B6386" s="45" t="n">
        <v>43498</v>
      </c>
      <c r="C6386" s="6" t="s">
        <v>201</v>
      </c>
      <c r="D6386" s="6" t="s">
        <v>198</v>
      </c>
      <c r="E6386" s="6" t="s">
        <v>187</v>
      </c>
      <c r="F6386" s="34" t="n">
        <v>0.566498875617981</v>
      </c>
      <c r="G6386" s="34" t="n">
        <v>0.374329466357309</v>
      </c>
      <c r="H6386" s="34" t="n">
        <v>0.192169409260672</v>
      </c>
      <c r="I6386" s="34" t="n">
        <v>0.513369709124745</v>
      </c>
      <c r="J6386" s="35" t="n">
        <v>2.65</v>
      </c>
      <c r="K6386" s="6" t="n">
        <v>0</v>
      </c>
      <c r="L6386" s="35" t="n">
        <v>-1</v>
      </c>
      <c r="M6386" s="6" t="str">
        <f aca="false">IF(I6386&lt;=0,"Below 0%",IF(I6386&lt;=0.05,"0-5%",IF(I6386&lt;=0.1,"5-10%",IF(I6386&lt;=0.2,"10-20%",IF(I6386&lt;=0.4,"20-40%","Above 40%")))))</f>
        <v>Above 40%</v>
      </c>
      <c r="N6386" s="6" t="str">
        <f aca="false">IF(AND(H6386&gt;=Summary!$B$25,I6386&gt;=Summary!$B$26,I6386&lt;=Summary!$B$27,J6386&gt;=Summary!$B$28,J6386&lt;=Summary!$B$29,F6386*J6386&gt;1),"Yes","No")</f>
        <v>No</v>
      </c>
    </row>
    <row r="6387" customFormat="false" ht="15" hidden="false" customHeight="false" outlineLevel="0" collapsed="false">
      <c r="A6387" s="6" t="s">
        <v>153</v>
      </c>
      <c r="B6387" s="45" t="n">
        <v>43498</v>
      </c>
      <c r="C6387" s="6" t="s">
        <v>201</v>
      </c>
      <c r="D6387" s="6" t="s">
        <v>198</v>
      </c>
      <c r="E6387" s="6" t="s">
        <v>174</v>
      </c>
      <c r="F6387" s="34" t="n">
        <v>0.247142121195793</v>
      </c>
      <c r="G6387" s="34" t="n">
        <v>0.296111368909513</v>
      </c>
      <c r="H6387" s="34" t="n">
        <v>-0.0489692477137196</v>
      </c>
      <c r="I6387" s="34" t="n">
        <v>-0.165374426162894</v>
      </c>
      <c r="J6387" s="35" t="n">
        <v>3.35</v>
      </c>
      <c r="K6387" s="6" t="n">
        <v>1</v>
      </c>
      <c r="L6387" s="35" t="n">
        <v>2.35</v>
      </c>
      <c r="M6387" s="6" t="str">
        <f aca="false">IF(I6387&lt;=0,"Below 0%",IF(I6387&lt;=0.05,"0-5%",IF(I6387&lt;=0.1,"5-10%",IF(I6387&lt;=0.2,"10-20%",IF(I6387&lt;=0.4,"20-40%","Above 40%")))))</f>
        <v>Below 0%</v>
      </c>
      <c r="N6387" s="6" t="str">
        <f aca="false">IF(AND(H6387&gt;=Summary!$B$25,I6387&gt;=Summary!$B$26,I6387&lt;=Summary!$B$27,J6387&gt;=Summary!$B$28,J6387&lt;=Summary!$B$29,F6387*J6387&gt;1),"Yes","No")</f>
        <v>No</v>
      </c>
    </row>
    <row r="6388" customFormat="false" ht="15" hidden="false" customHeight="false" outlineLevel="0" collapsed="false">
      <c r="A6388" s="6" t="s">
        <v>153</v>
      </c>
      <c r="B6388" s="45" t="n">
        <v>43498</v>
      </c>
      <c r="C6388" s="6" t="s">
        <v>201</v>
      </c>
      <c r="D6388" s="6" t="s">
        <v>198</v>
      </c>
      <c r="E6388" s="6" t="s">
        <v>177</v>
      </c>
      <c r="F6388" s="34" t="n">
        <v>0.186358958482742</v>
      </c>
      <c r="G6388" s="34" t="n">
        <v>0.329559164733179</v>
      </c>
      <c r="H6388" s="34" t="n">
        <v>-0.143200206250436</v>
      </c>
      <c r="I6388" s="34" t="n">
        <v>-0.434520479399733</v>
      </c>
      <c r="J6388" s="35" t="n">
        <v>3.01</v>
      </c>
      <c r="K6388" s="6" t="n">
        <v>0</v>
      </c>
      <c r="L6388" s="35" t="n">
        <v>-1</v>
      </c>
      <c r="M6388" s="6" t="str">
        <f aca="false">IF(I6388&lt;=0,"Below 0%",IF(I6388&lt;=0.05,"0-5%",IF(I6388&lt;=0.1,"5-10%",IF(I6388&lt;=0.2,"10-20%",IF(I6388&lt;=0.4,"20-40%","Above 40%")))))</f>
        <v>Below 0%</v>
      </c>
      <c r="N6388" s="6" t="str">
        <f aca="false">IF(AND(H6388&gt;=Summary!$B$25,I6388&gt;=Summary!$B$26,I6388&lt;=Summary!$B$27,J6388&gt;=Summary!$B$28,J6388&lt;=Summary!$B$29,F6388*J6388&gt;1),"Yes","No")</f>
        <v>No</v>
      </c>
    </row>
    <row r="6389" customFormat="false" ht="15" hidden="false" customHeight="false" outlineLevel="0" collapsed="false">
      <c r="A6389" s="6" t="s">
        <v>153</v>
      </c>
      <c r="B6389" s="45" t="n">
        <v>43498</v>
      </c>
      <c r="C6389" s="6" t="s">
        <v>196</v>
      </c>
      <c r="D6389" s="6" t="s">
        <v>179</v>
      </c>
      <c r="E6389" s="6" t="s">
        <v>187</v>
      </c>
      <c r="F6389" s="34" t="n">
        <v>0.452565670013428</v>
      </c>
      <c r="G6389" s="34" t="n">
        <v>0.383211678832117</v>
      </c>
      <c r="H6389" s="34" t="n">
        <v>0.069353991181311</v>
      </c>
      <c r="I6389" s="34" t="n">
        <v>0.180980891273135</v>
      </c>
      <c r="J6389" s="35" t="n">
        <v>2.6</v>
      </c>
      <c r="K6389" s="6" t="n">
        <v>0</v>
      </c>
      <c r="L6389" s="35" t="n">
        <v>-1</v>
      </c>
      <c r="M6389" s="6" t="str">
        <f aca="false">IF(I6389&lt;=0,"Below 0%",IF(I6389&lt;=0.05,"0-5%",IF(I6389&lt;=0.1,"5-10%",IF(I6389&lt;=0.2,"10-20%",IF(I6389&lt;=0.4,"20-40%","Above 40%")))))</f>
        <v>10-20%</v>
      </c>
      <c r="N6389" s="6" t="str">
        <f aca="false">IF(AND(H6389&gt;=Summary!$B$25,I6389&gt;=Summary!$B$26,I6389&lt;=Summary!$B$27,J6389&gt;=Summary!$B$28,J6389&lt;=Summary!$B$29,F6389*J6389&gt;1),"Yes","No")</f>
        <v>Yes</v>
      </c>
    </row>
    <row r="6390" customFormat="false" ht="15" hidden="false" customHeight="false" outlineLevel="0" collapsed="false">
      <c r="A6390" s="6" t="s">
        <v>153</v>
      </c>
      <c r="B6390" s="45" t="n">
        <v>43498</v>
      </c>
      <c r="C6390" s="6" t="s">
        <v>196</v>
      </c>
      <c r="D6390" s="6" t="s">
        <v>179</v>
      </c>
      <c r="E6390" s="6" t="s">
        <v>174</v>
      </c>
      <c r="F6390" s="34" t="n">
        <v>0.328410804271698</v>
      </c>
      <c r="G6390" s="34" t="n">
        <v>0.284671532846715</v>
      </c>
      <c r="H6390" s="34" t="n">
        <v>0.0437392714249827</v>
      </c>
      <c r="I6390" s="34" t="n">
        <v>0.153648209877503</v>
      </c>
      <c r="J6390" s="35" t="n">
        <v>3.5</v>
      </c>
      <c r="K6390" s="6" t="n">
        <v>1</v>
      </c>
      <c r="L6390" s="35" t="n">
        <v>2.5</v>
      </c>
      <c r="M6390" s="6" t="str">
        <f aca="false">IF(I6390&lt;=0,"Below 0%",IF(I6390&lt;=0.05,"0-5%",IF(I6390&lt;=0.1,"5-10%",IF(I6390&lt;=0.2,"10-20%",IF(I6390&lt;=0.4,"20-40%","Above 40%")))))</f>
        <v>10-20%</v>
      </c>
      <c r="N6390" s="6" t="str">
        <f aca="false">IF(AND(H6390&gt;=Summary!$B$25,I6390&gt;=Summary!$B$26,I6390&lt;=Summary!$B$27,J6390&gt;=Summary!$B$28,J6390&lt;=Summary!$B$29,F6390*J6390&gt;1),"Yes","No")</f>
        <v>Yes</v>
      </c>
    </row>
    <row r="6391" customFormat="false" ht="15" hidden="false" customHeight="false" outlineLevel="0" collapsed="false">
      <c r="A6391" s="6" t="s">
        <v>153</v>
      </c>
      <c r="B6391" s="45" t="n">
        <v>43498</v>
      </c>
      <c r="C6391" s="6" t="s">
        <v>196</v>
      </c>
      <c r="D6391" s="6" t="s">
        <v>179</v>
      </c>
      <c r="E6391" s="6" t="s">
        <v>177</v>
      </c>
      <c r="F6391" s="34" t="n">
        <v>0.219023540616036</v>
      </c>
      <c r="G6391" s="34" t="n">
        <v>0.332116788321168</v>
      </c>
      <c r="H6391" s="34" t="n">
        <v>-0.113093247705132</v>
      </c>
      <c r="I6391" s="34" t="n">
        <v>-0.340522526057212</v>
      </c>
      <c r="J6391" s="35" t="n">
        <v>3</v>
      </c>
      <c r="K6391" s="6" t="n">
        <v>0</v>
      </c>
      <c r="L6391" s="35" t="n">
        <v>-1</v>
      </c>
      <c r="M6391" s="6" t="str">
        <f aca="false">IF(I6391&lt;=0,"Below 0%",IF(I6391&lt;=0.05,"0-5%",IF(I6391&lt;=0.1,"5-10%",IF(I6391&lt;=0.2,"10-20%",IF(I6391&lt;=0.4,"20-40%","Above 40%")))))</f>
        <v>Below 0%</v>
      </c>
      <c r="N6391" s="6" t="str">
        <f aca="false">IF(AND(H6391&gt;=Summary!$B$25,I6391&gt;=Summary!$B$26,I6391&lt;=Summary!$B$27,J6391&gt;=Summary!$B$28,J6391&lt;=Summary!$B$29,F6391*J6391&gt;1),"Yes","No")</f>
        <v>No</v>
      </c>
    </row>
    <row r="6392" customFormat="false" ht="15" hidden="false" customHeight="false" outlineLevel="0" collapsed="false">
      <c r="A6392" s="6" t="s">
        <v>153</v>
      </c>
      <c r="B6392" s="45" t="n">
        <v>43498</v>
      </c>
      <c r="C6392" s="6" t="s">
        <v>193</v>
      </c>
      <c r="D6392" s="6" t="s">
        <v>199</v>
      </c>
      <c r="E6392" s="6" t="s">
        <v>187</v>
      </c>
      <c r="F6392" s="34" t="n">
        <v>0.461631715297699</v>
      </c>
      <c r="G6392" s="34" t="n">
        <v>0.301797243561421</v>
      </c>
      <c r="H6392" s="34" t="n">
        <v>0.159834471736278</v>
      </c>
      <c r="I6392" s="34" t="n">
        <v>0.529608785852773</v>
      </c>
      <c r="J6392" s="35" t="n">
        <v>3.31</v>
      </c>
      <c r="K6392" s="6" t="n">
        <v>1</v>
      </c>
      <c r="L6392" s="35" t="n">
        <v>2.31</v>
      </c>
      <c r="M6392" s="6" t="str">
        <f aca="false">IF(I6392&lt;=0,"Below 0%",IF(I6392&lt;=0.05,"0-5%",IF(I6392&lt;=0.1,"5-10%",IF(I6392&lt;=0.2,"10-20%",IF(I6392&lt;=0.4,"20-40%","Above 40%")))))</f>
        <v>Above 40%</v>
      </c>
      <c r="N6392" s="6" t="str">
        <f aca="false">IF(AND(H6392&gt;=Summary!$B$25,I6392&gt;=Summary!$B$26,I6392&lt;=Summary!$B$27,J6392&gt;=Summary!$B$28,J6392&lt;=Summary!$B$29,F6392*J6392&gt;1),"Yes","No")</f>
        <v>No</v>
      </c>
    </row>
    <row r="6393" customFormat="false" ht="15" hidden="false" customHeight="false" outlineLevel="0" collapsed="false">
      <c r="A6393" s="6" t="s">
        <v>153</v>
      </c>
      <c r="B6393" s="45" t="n">
        <v>43498</v>
      </c>
      <c r="C6393" s="6" t="s">
        <v>193</v>
      </c>
      <c r="D6393" s="6" t="s">
        <v>199</v>
      </c>
      <c r="E6393" s="6" t="s">
        <v>174</v>
      </c>
      <c r="F6393" s="34" t="n">
        <v>0.113008297979832</v>
      </c>
      <c r="G6393" s="34" t="n">
        <v>0.28541396462523</v>
      </c>
      <c r="H6393" s="34" t="n">
        <v>-0.172405666645398</v>
      </c>
      <c r="I6393" s="34" t="n">
        <v>-0.6040547696108</v>
      </c>
      <c r="J6393" s="35" t="n">
        <v>3.5</v>
      </c>
      <c r="K6393" s="6" t="n">
        <v>0</v>
      </c>
      <c r="L6393" s="35" t="n">
        <v>-1</v>
      </c>
      <c r="M6393" s="6" t="str">
        <f aca="false">IF(I6393&lt;=0,"Below 0%",IF(I6393&lt;=0.05,"0-5%",IF(I6393&lt;=0.1,"5-10%",IF(I6393&lt;=0.2,"10-20%",IF(I6393&lt;=0.4,"20-40%","Above 40%")))))</f>
        <v>Below 0%</v>
      </c>
      <c r="N6393" s="6" t="str">
        <f aca="false">IF(AND(H6393&gt;=Summary!$B$25,I6393&gt;=Summary!$B$26,I6393&lt;=Summary!$B$27,J6393&gt;=Summary!$B$28,J6393&lt;=Summary!$B$29,F6393*J6393&gt;1),"Yes","No")</f>
        <v>No</v>
      </c>
    </row>
    <row r="6394" customFormat="false" ht="15" hidden="false" customHeight="false" outlineLevel="0" collapsed="false">
      <c r="A6394" s="6" t="s">
        <v>153</v>
      </c>
      <c r="B6394" s="45" t="n">
        <v>43498</v>
      </c>
      <c r="C6394" s="6" t="s">
        <v>193</v>
      </c>
      <c r="D6394" s="6" t="s">
        <v>199</v>
      </c>
      <c r="E6394" s="6" t="s">
        <v>177</v>
      </c>
      <c r="F6394" s="34" t="n">
        <v>0.425359964370728</v>
      </c>
      <c r="G6394" s="34" t="n">
        <v>0.412788791813349</v>
      </c>
      <c r="H6394" s="34" t="n">
        <v>0.0125711725573786</v>
      </c>
      <c r="I6394" s="34" t="n">
        <v>0.0304542487749109</v>
      </c>
      <c r="J6394" s="35" t="n">
        <v>2.42</v>
      </c>
      <c r="K6394" s="6" t="n">
        <v>0</v>
      </c>
      <c r="L6394" s="35" t="n">
        <v>-1</v>
      </c>
      <c r="M6394" s="6" t="str">
        <f aca="false">IF(I6394&lt;=0,"Below 0%",IF(I6394&lt;=0.05,"0-5%",IF(I6394&lt;=0.1,"5-10%",IF(I6394&lt;=0.2,"10-20%",IF(I6394&lt;=0.4,"20-40%","Above 40%")))))</f>
        <v>0-5%</v>
      </c>
      <c r="N6394" s="6" t="str">
        <f aca="false">IF(AND(H6394&gt;=Summary!$B$25,I6394&gt;=Summary!$B$26,I6394&lt;=Summary!$B$27,J6394&gt;=Summary!$B$28,J6394&lt;=Summary!$B$29,F6394*J6394&gt;1),"Yes","No")</f>
        <v>No</v>
      </c>
    </row>
    <row r="6395" customFormat="false" ht="15" hidden="false" customHeight="false" outlineLevel="0" collapsed="false">
      <c r="A6395" s="6" t="s">
        <v>153</v>
      </c>
      <c r="B6395" s="45" t="n">
        <v>43498</v>
      </c>
      <c r="C6395" s="6" t="s">
        <v>190</v>
      </c>
      <c r="D6395" s="6" t="s">
        <v>202</v>
      </c>
      <c r="E6395" s="6" t="s">
        <v>187</v>
      </c>
      <c r="F6395" s="34" t="n">
        <v>0.794096529483795</v>
      </c>
      <c r="G6395" s="34" t="n">
        <v>0.813843913304206</v>
      </c>
      <c r="H6395" s="34" t="n">
        <v>-0.0197473838204111</v>
      </c>
      <c r="I6395" s="34" t="n">
        <v>-0.0242643380353325</v>
      </c>
      <c r="J6395" s="35" t="n">
        <v>1.23</v>
      </c>
      <c r="K6395" s="6" t="n">
        <v>1</v>
      </c>
      <c r="L6395" s="35" t="n">
        <v>0.23</v>
      </c>
      <c r="M6395" s="6" t="str">
        <f aca="false">IF(I6395&lt;=0,"Below 0%",IF(I6395&lt;=0.05,"0-5%",IF(I6395&lt;=0.1,"5-10%",IF(I6395&lt;=0.2,"10-20%",IF(I6395&lt;=0.4,"20-40%","Above 40%")))))</f>
        <v>Below 0%</v>
      </c>
      <c r="N6395" s="6" t="str">
        <f aca="false">IF(AND(H6395&gt;=Summary!$B$25,I6395&gt;=Summary!$B$26,I6395&lt;=Summary!$B$27,J6395&gt;=Summary!$B$28,J6395&lt;=Summary!$B$29,F6395*J6395&gt;1),"Yes","No")</f>
        <v>No</v>
      </c>
    </row>
    <row r="6396" customFormat="false" ht="15" hidden="false" customHeight="false" outlineLevel="0" collapsed="false">
      <c r="A6396" s="6" t="s">
        <v>153</v>
      </c>
      <c r="B6396" s="45" t="n">
        <v>43498</v>
      </c>
      <c r="C6396" s="6" t="s">
        <v>190</v>
      </c>
      <c r="D6396" s="6" t="s">
        <v>202</v>
      </c>
      <c r="E6396" s="6" t="s">
        <v>174</v>
      </c>
      <c r="F6396" s="34" t="n">
        <v>0.168583780527115</v>
      </c>
      <c r="G6396" s="34" t="n">
        <v>0.13347040178189</v>
      </c>
      <c r="H6396" s="34" t="n">
        <v>0.0351133787452251</v>
      </c>
      <c r="I6396" s="34" t="n">
        <v>0.263079890945451</v>
      </c>
      <c r="J6396" s="35" t="n">
        <v>7.5</v>
      </c>
      <c r="K6396" s="6" t="n">
        <v>0</v>
      </c>
      <c r="L6396" s="35" t="n">
        <v>-1</v>
      </c>
      <c r="M6396" s="6" t="str">
        <f aca="false">IF(I6396&lt;=0,"Below 0%",IF(I6396&lt;=0.05,"0-5%",IF(I6396&lt;=0.1,"5-10%",IF(I6396&lt;=0.2,"10-20%",IF(I6396&lt;=0.4,"20-40%","Above 40%")))))</f>
        <v>20-40%</v>
      </c>
      <c r="N6396" s="6" t="str">
        <f aca="false">IF(AND(H6396&gt;=Summary!$B$25,I6396&gt;=Summary!$B$26,I6396&lt;=Summary!$B$27,J6396&gt;=Summary!$B$28,J6396&lt;=Summary!$B$29,F6396*J6396&gt;1),"Yes","No")</f>
        <v>No</v>
      </c>
    </row>
    <row r="6397" customFormat="false" ht="15" hidden="false" customHeight="false" outlineLevel="0" collapsed="false">
      <c r="A6397" s="6" t="s">
        <v>153</v>
      </c>
      <c r="B6397" s="45" t="n">
        <v>43498</v>
      </c>
      <c r="C6397" s="6" t="s">
        <v>190</v>
      </c>
      <c r="D6397" s="6" t="s">
        <v>202</v>
      </c>
      <c r="E6397" s="6" t="s">
        <v>177</v>
      </c>
      <c r="F6397" s="34" t="n">
        <v>0.0373196713626385</v>
      </c>
      <c r="G6397" s="34" t="n">
        <v>0.0526856849139039</v>
      </c>
      <c r="H6397" s="34" t="n">
        <v>-0.0153660135512654</v>
      </c>
      <c r="I6397" s="34" t="n">
        <v>-0.291654432819384</v>
      </c>
      <c r="J6397" s="35" t="n">
        <v>19</v>
      </c>
      <c r="K6397" s="6" t="n">
        <v>0</v>
      </c>
      <c r="L6397" s="35" t="n">
        <v>-1</v>
      </c>
      <c r="M6397" s="6" t="str">
        <f aca="false">IF(I6397&lt;=0,"Below 0%",IF(I6397&lt;=0.05,"0-5%",IF(I6397&lt;=0.1,"5-10%",IF(I6397&lt;=0.2,"10-20%",IF(I6397&lt;=0.4,"20-40%","Above 40%")))))</f>
        <v>Below 0%</v>
      </c>
      <c r="N6397" s="6" t="str">
        <f aca="false">IF(AND(H6397&gt;=Summary!$B$25,I6397&gt;=Summary!$B$26,I6397&lt;=Summary!$B$27,J6397&gt;=Summary!$B$28,J6397&lt;=Summary!$B$29,F6397*J6397&gt;1),"Yes","No")</f>
        <v>No</v>
      </c>
    </row>
    <row r="6398" customFormat="false" ht="15" hidden="false" customHeight="false" outlineLevel="0" collapsed="false">
      <c r="A6398" s="6" t="s">
        <v>153</v>
      </c>
      <c r="B6398" s="45" t="n">
        <v>43498</v>
      </c>
      <c r="C6398" s="6" t="s">
        <v>180</v>
      </c>
      <c r="D6398" s="6" t="s">
        <v>184</v>
      </c>
      <c r="E6398" s="6" t="s">
        <v>187</v>
      </c>
      <c r="F6398" s="34" t="n">
        <v>0.474673897027969</v>
      </c>
      <c r="G6398" s="34" t="n">
        <v>0.471945464079706</v>
      </c>
      <c r="H6398" s="34" t="n">
        <v>0.00272843294826308</v>
      </c>
      <c r="I6398" s="34" t="n">
        <v>0.00578124625815302</v>
      </c>
      <c r="J6398" s="35" t="n">
        <v>2.12</v>
      </c>
      <c r="K6398" s="6" t="n">
        <v>1</v>
      </c>
      <c r="L6398" s="35" t="n">
        <v>1.12</v>
      </c>
      <c r="M6398" s="6" t="str">
        <f aca="false">IF(I6398&lt;=0,"Below 0%",IF(I6398&lt;=0.05,"0-5%",IF(I6398&lt;=0.1,"5-10%",IF(I6398&lt;=0.2,"10-20%",IF(I6398&lt;=0.4,"20-40%","Above 40%")))))</f>
        <v>0-5%</v>
      </c>
      <c r="N6398" s="6" t="str">
        <f aca="false">IF(AND(H6398&gt;=Summary!$B$25,I6398&gt;=Summary!$B$26,I6398&lt;=Summary!$B$27,J6398&gt;=Summary!$B$28,J6398&lt;=Summary!$B$29,F6398*J6398&gt;1),"Yes","No")</f>
        <v>No</v>
      </c>
    </row>
    <row r="6399" customFormat="false" ht="15" hidden="false" customHeight="false" outlineLevel="0" collapsed="false">
      <c r="A6399" s="6" t="s">
        <v>153</v>
      </c>
      <c r="B6399" s="45" t="n">
        <v>43498</v>
      </c>
      <c r="C6399" s="6" t="s">
        <v>180</v>
      </c>
      <c r="D6399" s="6" t="s">
        <v>184</v>
      </c>
      <c r="E6399" s="6" t="s">
        <v>174</v>
      </c>
      <c r="F6399" s="34" t="n">
        <v>0.330992817878723</v>
      </c>
      <c r="G6399" s="34" t="n">
        <v>0.277923439958049</v>
      </c>
      <c r="H6399" s="34" t="n">
        <v>0.0530693779206738</v>
      </c>
      <c r="I6399" s="34" t="n">
        <v>0.190949629612689</v>
      </c>
      <c r="J6399" s="35" t="n">
        <v>3.6</v>
      </c>
      <c r="K6399" s="6" t="n">
        <v>0</v>
      </c>
      <c r="L6399" s="35" t="n">
        <v>-1</v>
      </c>
      <c r="M6399" s="6" t="str">
        <f aca="false">IF(I6399&lt;=0,"Below 0%",IF(I6399&lt;=0.05,"0-5%",IF(I6399&lt;=0.1,"5-10%",IF(I6399&lt;=0.2,"10-20%",IF(I6399&lt;=0.4,"20-40%","Above 40%")))))</f>
        <v>10-20%</v>
      </c>
      <c r="N6399" s="6" t="str">
        <f aca="false">IF(AND(H6399&gt;=Summary!$B$25,I6399&gt;=Summary!$B$26,I6399&lt;=Summary!$B$27,J6399&gt;=Summary!$B$28,J6399&lt;=Summary!$B$29,F6399*J6399&gt;1),"Yes","No")</f>
        <v>Yes</v>
      </c>
    </row>
    <row r="6400" customFormat="false" ht="15" hidden="false" customHeight="false" outlineLevel="0" collapsed="false">
      <c r="A6400" s="6" t="s">
        <v>153</v>
      </c>
      <c r="B6400" s="45" t="n">
        <v>43498</v>
      </c>
      <c r="C6400" s="6" t="s">
        <v>180</v>
      </c>
      <c r="D6400" s="6" t="s">
        <v>184</v>
      </c>
      <c r="E6400" s="6" t="s">
        <v>177</v>
      </c>
      <c r="F6400" s="34" t="n">
        <v>0.194333299994469</v>
      </c>
      <c r="G6400" s="34" t="n">
        <v>0.250131095962244</v>
      </c>
      <c r="H6400" s="34" t="n">
        <v>-0.0557977959677757</v>
      </c>
      <c r="I6400" s="34" t="n">
        <v>-0.22307420735964</v>
      </c>
      <c r="J6400" s="35" t="n">
        <v>4</v>
      </c>
      <c r="K6400" s="6" t="n">
        <v>0</v>
      </c>
      <c r="L6400" s="35" t="n">
        <v>-1</v>
      </c>
      <c r="M6400" s="6" t="str">
        <f aca="false">IF(I6400&lt;=0,"Below 0%",IF(I6400&lt;=0.05,"0-5%",IF(I6400&lt;=0.1,"5-10%",IF(I6400&lt;=0.2,"10-20%",IF(I6400&lt;=0.4,"20-40%","Above 40%")))))</f>
        <v>Below 0%</v>
      </c>
      <c r="N6400" s="6" t="str">
        <f aca="false">IF(AND(H6400&gt;=Summary!$B$25,I6400&gt;=Summary!$B$26,I6400&lt;=Summary!$B$27,J6400&gt;=Summary!$B$28,J6400&lt;=Summary!$B$29,F6400*J6400&gt;1),"Yes","No")</f>
        <v>No</v>
      </c>
    </row>
    <row r="6401" customFormat="false" ht="15" hidden="false" customHeight="false" outlineLevel="0" collapsed="false">
      <c r="A6401" s="6" t="s">
        <v>153</v>
      </c>
      <c r="B6401" s="45" t="n">
        <v>43498</v>
      </c>
      <c r="C6401" s="6" t="s">
        <v>173</v>
      </c>
      <c r="D6401" s="6" t="s">
        <v>203</v>
      </c>
      <c r="E6401" s="6" t="s">
        <v>187</v>
      </c>
      <c r="F6401" s="34" t="n">
        <v>0.461248159408569</v>
      </c>
      <c r="G6401" s="34" t="n">
        <v>0.406006875339244</v>
      </c>
      <c r="H6401" s="34" t="n">
        <v>0.0552412840693257</v>
      </c>
      <c r="I6401" s="34" t="n">
        <v>0.136059971947934</v>
      </c>
      <c r="J6401" s="35" t="n">
        <v>2.45</v>
      </c>
      <c r="K6401" s="6" t="n">
        <v>0</v>
      </c>
      <c r="L6401" s="35" t="n">
        <v>-1</v>
      </c>
      <c r="M6401" s="6" t="str">
        <f aca="false">IF(I6401&lt;=0,"Below 0%",IF(I6401&lt;=0.05,"0-5%",IF(I6401&lt;=0.1,"5-10%",IF(I6401&lt;=0.2,"10-20%",IF(I6401&lt;=0.4,"20-40%","Above 40%")))))</f>
        <v>10-20%</v>
      </c>
      <c r="N6401" s="6" t="str">
        <f aca="false">IF(AND(H6401&gt;=Summary!$B$25,I6401&gt;=Summary!$B$26,I6401&lt;=Summary!$B$27,J6401&gt;=Summary!$B$28,J6401&lt;=Summary!$B$29,F6401*J6401&gt;1),"Yes","No")</f>
        <v>Yes</v>
      </c>
    </row>
    <row r="6402" customFormat="false" ht="15" hidden="false" customHeight="false" outlineLevel="0" collapsed="false">
      <c r="A6402" s="6" t="s">
        <v>153</v>
      </c>
      <c r="B6402" s="45" t="n">
        <v>43498</v>
      </c>
      <c r="C6402" s="6" t="s">
        <v>173</v>
      </c>
      <c r="D6402" s="6" t="s">
        <v>203</v>
      </c>
      <c r="E6402" s="6" t="s">
        <v>174</v>
      </c>
      <c r="F6402" s="34" t="n">
        <v>0.283159911632538</v>
      </c>
      <c r="G6402" s="34" t="n">
        <v>0.292563777817984</v>
      </c>
      <c r="H6402" s="34" t="n">
        <v>-0.00940386618544659</v>
      </c>
      <c r="I6402" s="34" t="n">
        <v>-0.032142961290639</v>
      </c>
      <c r="J6402" s="35" t="n">
        <v>3.4</v>
      </c>
      <c r="K6402" s="6" t="n">
        <v>0</v>
      </c>
      <c r="L6402" s="35" t="n">
        <v>-1</v>
      </c>
      <c r="M6402" s="6" t="str">
        <f aca="false">IF(I6402&lt;=0,"Below 0%",IF(I6402&lt;=0.05,"0-5%",IF(I6402&lt;=0.1,"5-10%",IF(I6402&lt;=0.2,"10-20%",IF(I6402&lt;=0.4,"20-40%","Above 40%")))))</f>
        <v>Below 0%</v>
      </c>
      <c r="N6402" s="6" t="str">
        <f aca="false">IF(AND(H6402&gt;=Summary!$B$25,I6402&gt;=Summary!$B$26,I6402&lt;=Summary!$B$27,J6402&gt;=Summary!$B$28,J6402&lt;=Summary!$B$29,F6402*J6402&gt;1),"Yes","No")</f>
        <v>No</v>
      </c>
    </row>
    <row r="6403" customFormat="false" ht="15" hidden="false" customHeight="false" outlineLevel="0" collapsed="false">
      <c r="A6403" s="6" t="s">
        <v>153</v>
      </c>
      <c r="B6403" s="45" t="n">
        <v>43498</v>
      </c>
      <c r="C6403" s="6" t="s">
        <v>173</v>
      </c>
      <c r="D6403" s="6" t="s">
        <v>203</v>
      </c>
      <c r="E6403" s="6" t="s">
        <v>177</v>
      </c>
      <c r="F6403" s="34" t="n">
        <v>0.25559189915657</v>
      </c>
      <c r="G6403" s="34" t="n">
        <v>0.301429346842772</v>
      </c>
      <c r="H6403" s="34" t="n">
        <v>-0.0458374476862014</v>
      </c>
      <c r="I6403" s="34" t="n">
        <v>-0.152066970805303</v>
      </c>
      <c r="J6403" s="35" t="n">
        <v>3.3</v>
      </c>
      <c r="K6403" s="6" t="n">
        <v>1</v>
      </c>
      <c r="L6403" s="35" t="n">
        <v>2.3</v>
      </c>
      <c r="M6403" s="6" t="str">
        <f aca="false">IF(I6403&lt;=0,"Below 0%",IF(I6403&lt;=0.05,"0-5%",IF(I6403&lt;=0.1,"5-10%",IF(I6403&lt;=0.2,"10-20%",IF(I6403&lt;=0.4,"20-40%","Above 40%")))))</f>
        <v>Below 0%</v>
      </c>
      <c r="N6403" s="6" t="str">
        <f aca="false">IF(AND(H6403&gt;=Summary!$B$25,I6403&gt;=Summary!$B$26,I6403&lt;=Summary!$B$27,J6403&gt;=Summary!$B$28,J6403&lt;=Summary!$B$29,F6403*J6403&gt;1),"Yes","No")</f>
        <v>No</v>
      </c>
    </row>
    <row r="6404" customFormat="false" ht="15" hidden="false" customHeight="false" outlineLevel="0" collapsed="false">
      <c r="A6404" s="6" t="s">
        <v>153</v>
      </c>
      <c r="B6404" s="45" t="n">
        <v>43498</v>
      </c>
      <c r="C6404" s="6" t="s">
        <v>181</v>
      </c>
      <c r="D6404" s="6" t="s">
        <v>188</v>
      </c>
      <c r="E6404" s="6" t="s">
        <v>187</v>
      </c>
      <c r="F6404" s="34" t="n">
        <v>0.779890179634094</v>
      </c>
      <c r="G6404" s="34" t="n">
        <v>0.684468861169901</v>
      </c>
      <c r="H6404" s="34" t="n">
        <v>0.0954213184641929</v>
      </c>
      <c r="I6404" s="34" t="n">
        <v>0.139409290732522</v>
      </c>
      <c r="J6404" s="35" t="n">
        <v>1.47</v>
      </c>
      <c r="K6404" s="6" t="n">
        <v>1</v>
      </c>
      <c r="L6404" s="35" t="n">
        <v>0.47</v>
      </c>
      <c r="M6404" s="6" t="str">
        <f aca="false">IF(I6404&lt;=0,"Below 0%",IF(I6404&lt;=0.05,"0-5%",IF(I6404&lt;=0.1,"5-10%",IF(I6404&lt;=0.2,"10-20%",IF(I6404&lt;=0.4,"20-40%","Above 40%")))))</f>
        <v>10-20%</v>
      </c>
      <c r="N6404" s="6" t="str">
        <f aca="false">IF(AND(H6404&gt;=Summary!$B$25,I6404&gt;=Summary!$B$26,I6404&lt;=Summary!$B$27,J6404&gt;=Summary!$B$28,J6404&lt;=Summary!$B$29,F6404*J6404&gt;1),"Yes","No")</f>
        <v>No</v>
      </c>
    </row>
    <row r="6405" customFormat="false" ht="15" hidden="false" customHeight="false" outlineLevel="0" collapsed="false">
      <c r="A6405" s="6" t="s">
        <v>153</v>
      </c>
      <c r="B6405" s="45" t="n">
        <v>43498</v>
      </c>
      <c r="C6405" s="6" t="s">
        <v>181</v>
      </c>
      <c r="D6405" s="6" t="s">
        <v>188</v>
      </c>
      <c r="E6405" s="6" t="s">
        <v>174</v>
      </c>
      <c r="F6405" s="34" t="n">
        <v>0.151549145579338</v>
      </c>
      <c r="G6405" s="34" t="n">
        <v>0.209618588733282</v>
      </c>
      <c r="H6405" s="34" t="n">
        <v>-0.0580694431539442</v>
      </c>
      <c r="I6405" s="34" t="n">
        <v>-0.277024301636872</v>
      </c>
      <c r="J6405" s="35" t="n">
        <v>4.8</v>
      </c>
      <c r="K6405" s="6" t="n">
        <v>0</v>
      </c>
      <c r="L6405" s="35" t="n">
        <v>-1</v>
      </c>
      <c r="M6405" s="6" t="str">
        <f aca="false">IF(I6405&lt;=0,"Below 0%",IF(I6405&lt;=0.05,"0-5%",IF(I6405&lt;=0.1,"5-10%",IF(I6405&lt;=0.2,"10-20%",IF(I6405&lt;=0.4,"20-40%","Above 40%")))))</f>
        <v>Below 0%</v>
      </c>
      <c r="N6405" s="6" t="str">
        <f aca="false">IF(AND(H6405&gt;=Summary!$B$25,I6405&gt;=Summary!$B$26,I6405&lt;=Summary!$B$27,J6405&gt;=Summary!$B$28,J6405&lt;=Summary!$B$29,F6405*J6405&gt;1),"Yes","No")</f>
        <v>No</v>
      </c>
    </row>
    <row r="6406" customFormat="false" ht="15" hidden="false" customHeight="false" outlineLevel="0" collapsed="false">
      <c r="A6406" s="6" t="s">
        <v>153</v>
      </c>
      <c r="B6406" s="45" t="n">
        <v>43498</v>
      </c>
      <c r="C6406" s="6" t="s">
        <v>181</v>
      </c>
      <c r="D6406" s="6" t="s">
        <v>188</v>
      </c>
      <c r="E6406" s="6" t="s">
        <v>177</v>
      </c>
      <c r="F6406" s="34" t="n">
        <v>0.0685606300830841</v>
      </c>
      <c r="G6406" s="34" t="n">
        <v>0.105912550096816</v>
      </c>
      <c r="H6406" s="34" t="n">
        <v>-0.0373519200137322</v>
      </c>
      <c r="I6406" s="34" t="n">
        <v>-0.35266755431333</v>
      </c>
      <c r="J6406" s="35" t="n">
        <v>9.5</v>
      </c>
      <c r="K6406" s="6" t="n">
        <v>0</v>
      </c>
      <c r="L6406" s="35" t="n">
        <v>-1</v>
      </c>
      <c r="M6406" s="6" t="str">
        <f aca="false">IF(I6406&lt;=0,"Below 0%",IF(I6406&lt;=0.05,"0-5%",IF(I6406&lt;=0.1,"5-10%",IF(I6406&lt;=0.2,"10-20%",IF(I6406&lt;=0.4,"20-40%","Above 40%")))))</f>
        <v>Below 0%</v>
      </c>
      <c r="N6406" s="6" t="str">
        <f aca="false">IF(AND(H6406&gt;=Summary!$B$25,I6406&gt;=Summary!$B$26,I6406&lt;=Summary!$B$27,J6406&gt;=Summary!$B$28,J6406&lt;=Summary!$B$29,F6406*J6406&gt;1),"Yes","No")</f>
        <v>No</v>
      </c>
    </row>
    <row r="6407" customFormat="false" ht="15" hidden="false" customHeight="false" outlineLevel="0" collapsed="false">
      <c r="A6407" s="6" t="s">
        <v>153</v>
      </c>
      <c r="B6407" s="45" t="n">
        <v>43499</v>
      </c>
      <c r="C6407" s="6" t="s">
        <v>195</v>
      </c>
      <c r="D6407" s="6" t="s">
        <v>176</v>
      </c>
      <c r="E6407" s="6" t="s">
        <v>187</v>
      </c>
      <c r="F6407" s="34" t="n">
        <v>0.288847655057907</v>
      </c>
      <c r="G6407" s="34" t="n">
        <v>0.259241710972956</v>
      </c>
      <c r="H6407" s="34" t="n">
        <v>0.0296059440849511</v>
      </c>
      <c r="I6407" s="34" t="n">
        <v>0.114202085666838</v>
      </c>
      <c r="J6407" s="35" t="n">
        <v>3.84</v>
      </c>
      <c r="K6407" s="6" t="n">
        <v>0</v>
      </c>
      <c r="L6407" s="35" t="n">
        <v>-1</v>
      </c>
      <c r="M6407" s="6" t="str">
        <f aca="false">IF(I6407&lt;=0,"Below 0%",IF(I6407&lt;=0.05,"0-5%",IF(I6407&lt;=0.1,"5-10%",IF(I6407&lt;=0.2,"10-20%",IF(I6407&lt;=0.4,"20-40%","Above 40%")))))</f>
        <v>10-20%</v>
      </c>
      <c r="N6407" s="6" t="str">
        <f aca="false">IF(AND(H6407&gt;=Summary!$B$25,I6407&gt;=Summary!$B$26,I6407&lt;=Summary!$B$27,J6407&gt;=Summary!$B$28,J6407&lt;=Summary!$B$29,F6407*J6407&gt;1),"Yes","No")</f>
        <v>No</v>
      </c>
    </row>
    <row r="6408" customFormat="false" ht="15" hidden="false" customHeight="false" outlineLevel="0" collapsed="false">
      <c r="A6408" s="6" t="s">
        <v>153</v>
      </c>
      <c r="B6408" s="45" t="n">
        <v>43499</v>
      </c>
      <c r="C6408" s="6" t="s">
        <v>195</v>
      </c>
      <c r="D6408" s="6" t="s">
        <v>176</v>
      </c>
      <c r="E6408" s="6" t="s">
        <v>174</v>
      </c>
      <c r="F6408" s="34" t="n">
        <v>0.282917469739914</v>
      </c>
      <c r="G6408" s="34" t="n">
        <v>0.282007980208541</v>
      </c>
      <c r="H6408" s="34" t="n">
        <v>0.000909489531372598</v>
      </c>
      <c r="I6408" s="34" t="n">
        <v>0.00322504891776476</v>
      </c>
      <c r="J6408" s="35" t="n">
        <v>3.53</v>
      </c>
      <c r="K6408" s="6" t="n">
        <v>0</v>
      </c>
      <c r="L6408" s="35" t="n">
        <v>-1</v>
      </c>
      <c r="M6408" s="6" t="str">
        <f aca="false">IF(I6408&lt;=0,"Below 0%",IF(I6408&lt;=0.05,"0-5%",IF(I6408&lt;=0.1,"5-10%",IF(I6408&lt;=0.2,"10-20%",IF(I6408&lt;=0.4,"20-40%","Above 40%")))))</f>
        <v>0-5%</v>
      </c>
      <c r="N6408" s="6" t="str">
        <f aca="false">IF(AND(H6408&gt;=Summary!$B$25,I6408&gt;=Summary!$B$26,I6408&lt;=Summary!$B$27,J6408&gt;=Summary!$B$28,J6408&lt;=Summary!$B$29,F6408*J6408&gt;1),"Yes","No")</f>
        <v>No</v>
      </c>
    </row>
    <row r="6409" customFormat="false" ht="15" hidden="false" customHeight="false" outlineLevel="0" collapsed="false">
      <c r="A6409" s="6" t="s">
        <v>153</v>
      </c>
      <c r="B6409" s="45" t="n">
        <v>43499</v>
      </c>
      <c r="C6409" s="6" t="s">
        <v>195</v>
      </c>
      <c r="D6409" s="6" t="s">
        <v>176</v>
      </c>
      <c r="E6409" s="6" t="s">
        <v>177</v>
      </c>
      <c r="F6409" s="34" t="n">
        <v>0.428234875202179</v>
      </c>
      <c r="G6409" s="34" t="n">
        <v>0.458750308818503</v>
      </c>
      <c r="H6409" s="34" t="n">
        <v>-0.0305154336163238</v>
      </c>
      <c r="I6409" s="34" t="n">
        <v>-0.0665186116057672</v>
      </c>
      <c r="J6409" s="35" t="n">
        <v>2.17</v>
      </c>
      <c r="K6409" s="6" t="n">
        <v>1</v>
      </c>
      <c r="L6409" s="35" t="n">
        <v>1.17</v>
      </c>
      <c r="M6409" s="6" t="str">
        <f aca="false">IF(I6409&lt;=0,"Below 0%",IF(I6409&lt;=0.05,"0-5%",IF(I6409&lt;=0.1,"5-10%",IF(I6409&lt;=0.2,"10-20%",IF(I6409&lt;=0.4,"20-40%","Above 40%")))))</f>
        <v>Below 0%</v>
      </c>
      <c r="N6409" s="6" t="str">
        <f aca="false">IF(AND(H6409&gt;=Summary!$B$25,I6409&gt;=Summary!$B$26,I6409&lt;=Summary!$B$27,J6409&gt;=Summary!$B$28,J6409&lt;=Summary!$B$29,F6409*J6409&gt;1),"Yes","No")</f>
        <v>No</v>
      </c>
    </row>
    <row r="6410" customFormat="false" ht="15" hidden="false" customHeight="false" outlineLevel="0" collapsed="false">
      <c r="A6410" s="6" t="s">
        <v>153</v>
      </c>
      <c r="B6410" s="45" t="n">
        <v>43499</v>
      </c>
      <c r="C6410" s="6" t="s">
        <v>194</v>
      </c>
      <c r="D6410" s="6" t="s">
        <v>185</v>
      </c>
      <c r="E6410" s="6" t="s">
        <v>187</v>
      </c>
      <c r="F6410" s="34" t="n">
        <v>0.664279520511627</v>
      </c>
      <c r="G6410" s="34" t="n">
        <v>0.747454680903899</v>
      </c>
      <c r="H6410" s="34" t="n">
        <v>-0.0831751603922716</v>
      </c>
      <c r="I6410" s="34" t="n">
        <v>-0.111277864086272</v>
      </c>
      <c r="J6410" s="35" t="n">
        <v>1.35</v>
      </c>
      <c r="K6410" s="6" t="n">
        <v>1</v>
      </c>
      <c r="L6410" s="35" t="n">
        <v>0.35</v>
      </c>
      <c r="M6410" s="6" t="str">
        <f aca="false">IF(I6410&lt;=0,"Below 0%",IF(I6410&lt;=0.05,"0-5%",IF(I6410&lt;=0.1,"5-10%",IF(I6410&lt;=0.2,"10-20%",IF(I6410&lt;=0.4,"20-40%","Above 40%")))))</f>
        <v>Below 0%</v>
      </c>
      <c r="N6410" s="6" t="str">
        <f aca="false">IF(AND(H6410&gt;=Summary!$B$25,I6410&gt;=Summary!$B$26,I6410&lt;=Summary!$B$27,J6410&gt;=Summary!$B$28,J6410&lt;=Summary!$B$29,F6410*J6410&gt;1),"Yes","No")</f>
        <v>No</v>
      </c>
    </row>
    <row r="6411" customFormat="false" ht="15" hidden="false" customHeight="false" outlineLevel="0" collapsed="false">
      <c r="A6411" s="6" t="s">
        <v>153</v>
      </c>
      <c r="B6411" s="45" t="n">
        <v>43499</v>
      </c>
      <c r="C6411" s="6" t="s">
        <v>194</v>
      </c>
      <c r="D6411" s="6" t="s">
        <v>185</v>
      </c>
      <c r="E6411" s="6" t="s">
        <v>174</v>
      </c>
      <c r="F6411" s="34" t="n">
        <v>0.199192106723785</v>
      </c>
      <c r="G6411" s="34" t="n">
        <v>0.156444002979886</v>
      </c>
      <c r="H6411" s="34" t="n">
        <v>0.0427481037438996</v>
      </c>
      <c r="I6411" s="34" t="n">
        <v>0.273248593296323</v>
      </c>
      <c r="J6411" s="35" t="n">
        <v>6.45</v>
      </c>
      <c r="K6411" s="6" t="n">
        <v>0</v>
      </c>
      <c r="L6411" s="35" t="n">
        <v>-1</v>
      </c>
      <c r="M6411" s="6" t="str">
        <f aca="false">IF(I6411&lt;=0,"Below 0%",IF(I6411&lt;=0.05,"0-5%",IF(I6411&lt;=0.1,"5-10%",IF(I6411&lt;=0.2,"10-20%",IF(I6411&lt;=0.4,"20-40%","Above 40%")))))</f>
        <v>20-40%</v>
      </c>
      <c r="N6411" s="6" t="str">
        <f aca="false">IF(AND(H6411&gt;=Summary!$B$25,I6411&gt;=Summary!$B$26,I6411&lt;=Summary!$B$27,J6411&gt;=Summary!$B$28,J6411&lt;=Summary!$B$29,F6411*J6411&gt;1),"Yes","No")</f>
        <v>No</v>
      </c>
    </row>
    <row r="6412" customFormat="false" ht="15" hidden="false" customHeight="false" outlineLevel="0" collapsed="false">
      <c r="A6412" s="6" t="s">
        <v>153</v>
      </c>
      <c r="B6412" s="45" t="n">
        <v>43499</v>
      </c>
      <c r="C6412" s="6" t="s">
        <v>194</v>
      </c>
      <c r="D6412" s="6" t="s">
        <v>185</v>
      </c>
      <c r="E6412" s="6" t="s">
        <v>177</v>
      </c>
      <c r="F6412" s="34" t="n">
        <v>0.13652840256691</v>
      </c>
      <c r="G6412" s="34" t="n">
        <v>0.0961013161162155</v>
      </c>
      <c r="H6412" s="34" t="n">
        <v>0.0404270864506943</v>
      </c>
      <c r="I6412" s="34" t="n">
        <v>0.420671517149731</v>
      </c>
      <c r="J6412" s="35" t="n">
        <v>10.5</v>
      </c>
      <c r="K6412" s="6" t="n">
        <v>0</v>
      </c>
      <c r="L6412" s="35" t="n">
        <v>-1</v>
      </c>
      <c r="M6412" s="6" t="str">
        <f aca="false">IF(I6412&lt;=0,"Below 0%",IF(I6412&lt;=0.05,"0-5%",IF(I6412&lt;=0.1,"5-10%",IF(I6412&lt;=0.2,"10-20%",IF(I6412&lt;=0.4,"20-40%","Above 40%")))))</f>
        <v>Above 40%</v>
      </c>
      <c r="N6412" s="6" t="str">
        <f aca="false">IF(AND(H6412&gt;=Summary!$B$25,I6412&gt;=Summary!$B$26,I6412&lt;=Summary!$B$27,J6412&gt;=Summary!$B$28,J6412&lt;=Summary!$B$29,F6412*J6412&gt;1),"Yes","No")</f>
        <v>No</v>
      </c>
    </row>
    <row r="6413" customFormat="false" ht="15" hidden="false" customHeight="false" outlineLevel="0" collapsed="false">
      <c r="A6413" s="6" t="s">
        <v>153</v>
      </c>
      <c r="B6413" s="45" t="n">
        <v>43500</v>
      </c>
      <c r="C6413" s="6" t="s">
        <v>189</v>
      </c>
      <c r="D6413" s="6" t="s">
        <v>183</v>
      </c>
      <c r="E6413" s="6" t="s">
        <v>187</v>
      </c>
      <c r="F6413" s="34" t="n">
        <v>0.173685014247894</v>
      </c>
      <c r="G6413" s="34" t="n">
        <v>0.109101471998432</v>
      </c>
      <c r="H6413" s="34" t="n">
        <v>0.0645835422494622</v>
      </c>
      <c r="I6413" s="34" t="n">
        <v>0.591958486594849</v>
      </c>
      <c r="J6413" s="35" t="n">
        <v>9.25</v>
      </c>
      <c r="K6413" s="6" t="n">
        <v>0</v>
      </c>
      <c r="L6413" s="35" t="n">
        <v>-1</v>
      </c>
      <c r="M6413" s="6" t="str">
        <f aca="false">IF(I6413&lt;=0,"Below 0%",IF(I6413&lt;=0.05,"0-5%",IF(I6413&lt;=0.1,"5-10%",IF(I6413&lt;=0.2,"10-20%",IF(I6413&lt;=0.4,"20-40%","Above 40%")))))</f>
        <v>Above 40%</v>
      </c>
      <c r="N6413" s="6" t="str">
        <f aca="false">IF(AND(H6413&gt;=Summary!$B$25,I6413&gt;=Summary!$B$26,I6413&lt;=Summary!$B$27,J6413&gt;=Summary!$B$28,J6413&lt;=Summary!$B$29,F6413*J6413&gt;1),"Yes","No")</f>
        <v>No</v>
      </c>
    </row>
    <row r="6414" customFormat="false" ht="15" hidden="false" customHeight="false" outlineLevel="0" collapsed="false">
      <c r="A6414" s="6" t="s">
        <v>153</v>
      </c>
      <c r="B6414" s="45" t="n">
        <v>43500</v>
      </c>
      <c r="C6414" s="6" t="s">
        <v>189</v>
      </c>
      <c r="D6414" s="6" t="s">
        <v>183</v>
      </c>
      <c r="E6414" s="6" t="s">
        <v>174</v>
      </c>
      <c r="F6414" s="34" t="n">
        <v>0.19597053527832</v>
      </c>
      <c r="G6414" s="34" t="n">
        <v>0.185172223116605</v>
      </c>
      <c r="H6414" s="34" t="n">
        <v>0.0107983121617154</v>
      </c>
      <c r="I6414" s="34" t="n">
        <v>0.058314967439342</v>
      </c>
      <c r="J6414" s="35" t="n">
        <v>5.45</v>
      </c>
      <c r="K6414" s="6" t="n">
        <v>1</v>
      </c>
      <c r="L6414" s="35" t="n">
        <v>4.45</v>
      </c>
      <c r="M6414" s="6" t="str">
        <f aca="false">IF(I6414&lt;=0,"Below 0%",IF(I6414&lt;=0.05,"0-5%",IF(I6414&lt;=0.1,"5-10%",IF(I6414&lt;=0.2,"10-20%",IF(I6414&lt;=0.4,"20-40%","Above 40%")))))</f>
        <v>5-10%</v>
      </c>
      <c r="N6414" s="6" t="str">
        <f aca="false">IF(AND(H6414&gt;=Summary!$B$25,I6414&gt;=Summary!$B$26,I6414&lt;=Summary!$B$27,J6414&gt;=Summary!$B$28,J6414&lt;=Summary!$B$29,F6414*J6414&gt;1),"Yes","No")</f>
        <v>No</v>
      </c>
    </row>
    <row r="6415" customFormat="false" ht="15" hidden="false" customHeight="false" outlineLevel="0" collapsed="false">
      <c r="A6415" s="6" t="s">
        <v>153</v>
      </c>
      <c r="B6415" s="45" t="n">
        <v>43500</v>
      </c>
      <c r="C6415" s="6" t="s">
        <v>189</v>
      </c>
      <c r="D6415" s="6" t="s">
        <v>183</v>
      </c>
      <c r="E6415" s="6" t="s">
        <v>177</v>
      </c>
      <c r="F6415" s="34" t="n">
        <v>0.630344450473785</v>
      </c>
      <c r="G6415" s="34" t="n">
        <v>0.705726304884963</v>
      </c>
      <c r="H6415" s="34" t="n">
        <v>-0.0753818544111775</v>
      </c>
      <c r="I6415" s="34" t="n">
        <v>-0.106814573708522</v>
      </c>
      <c r="J6415" s="35" t="n">
        <v>1.43</v>
      </c>
      <c r="K6415" s="6" t="n">
        <v>0</v>
      </c>
      <c r="L6415" s="35" t="n">
        <v>-1</v>
      </c>
      <c r="M6415" s="6" t="str">
        <f aca="false">IF(I6415&lt;=0,"Below 0%",IF(I6415&lt;=0.05,"0-5%",IF(I6415&lt;=0.1,"5-10%",IF(I6415&lt;=0.2,"10-20%",IF(I6415&lt;=0.4,"20-40%","Above 40%")))))</f>
        <v>Below 0%</v>
      </c>
      <c r="N6415" s="6" t="str">
        <f aca="false">IF(AND(H6415&gt;=Summary!$B$25,I6415&gt;=Summary!$B$26,I6415&lt;=Summary!$B$27,J6415&gt;=Summary!$B$28,J6415&lt;=Summary!$B$29,F6415*J6415&gt;1),"Yes","No")</f>
        <v>No</v>
      </c>
    </row>
    <row r="6416" customFormat="false" ht="15" hidden="false" customHeight="false" outlineLevel="0" collapsed="false">
      <c r="A6416" s="6" t="s">
        <v>153</v>
      </c>
      <c r="B6416" s="45" t="n">
        <v>43502</v>
      </c>
      <c r="C6416" s="6" t="s">
        <v>173</v>
      </c>
      <c r="D6416" s="6" t="s">
        <v>194</v>
      </c>
      <c r="E6416" s="6" t="s">
        <v>187</v>
      </c>
      <c r="F6416" s="34" t="n">
        <v>0.137828052043915</v>
      </c>
      <c r="G6416" s="34" t="n">
        <v>0.0916745891620264</v>
      </c>
      <c r="H6416" s="34" t="n">
        <v>0.0461534628818884</v>
      </c>
      <c r="I6416" s="34" t="n">
        <v>0.503448810665696</v>
      </c>
      <c r="J6416" s="35" t="n">
        <v>11</v>
      </c>
      <c r="K6416" s="6" t="n">
        <v>0</v>
      </c>
      <c r="L6416" s="35" t="n">
        <v>-1</v>
      </c>
      <c r="M6416" s="6" t="str">
        <f aca="false">IF(I6416&lt;=0,"Below 0%",IF(I6416&lt;=0.05,"0-5%",IF(I6416&lt;=0.1,"5-10%",IF(I6416&lt;=0.2,"10-20%",IF(I6416&lt;=0.4,"20-40%","Above 40%")))))</f>
        <v>Above 40%</v>
      </c>
      <c r="N6416" s="6" t="str">
        <f aca="false">IF(AND(H6416&gt;=Summary!$B$25,I6416&gt;=Summary!$B$26,I6416&lt;=Summary!$B$27,J6416&gt;=Summary!$B$28,J6416&lt;=Summary!$B$29,F6416*J6416&gt;1),"Yes","No")</f>
        <v>No</v>
      </c>
    </row>
    <row r="6417" customFormat="false" ht="15" hidden="false" customHeight="false" outlineLevel="0" collapsed="false">
      <c r="A6417" s="6" t="s">
        <v>153</v>
      </c>
      <c r="B6417" s="45" t="n">
        <v>43502</v>
      </c>
      <c r="C6417" s="6" t="s">
        <v>173</v>
      </c>
      <c r="D6417" s="6" t="s">
        <v>194</v>
      </c>
      <c r="E6417" s="6" t="s">
        <v>174</v>
      </c>
      <c r="F6417" s="34" t="n">
        <v>0.208685755729675</v>
      </c>
      <c r="G6417" s="34" t="n">
        <v>0.161347276925166</v>
      </c>
      <c r="H6417" s="34" t="n">
        <v>0.0473384788045089</v>
      </c>
      <c r="I6417" s="34" t="n">
        <v>0.293394965856565</v>
      </c>
      <c r="J6417" s="35" t="n">
        <v>6.25</v>
      </c>
      <c r="K6417" s="6" t="n">
        <v>0</v>
      </c>
      <c r="L6417" s="35" t="n">
        <v>-1</v>
      </c>
      <c r="M6417" s="6" t="str">
        <f aca="false">IF(I6417&lt;=0,"Below 0%",IF(I6417&lt;=0.05,"0-5%",IF(I6417&lt;=0.1,"5-10%",IF(I6417&lt;=0.2,"10-20%",IF(I6417&lt;=0.4,"20-40%","Above 40%")))))</f>
        <v>20-40%</v>
      </c>
      <c r="N6417" s="6" t="str">
        <f aca="false">IF(AND(H6417&gt;=Summary!$B$25,I6417&gt;=Summary!$B$26,I6417&lt;=Summary!$B$27,J6417&gt;=Summary!$B$28,J6417&lt;=Summary!$B$29,F6417*J6417&gt;1),"Yes","No")</f>
        <v>No</v>
      </c>
    </row>
    <row r="6418" customFormat="false" ht="15" hidden="false" customHeight="false" outlineLevel="0" collapsed="false">
      <c r="A6418" s="6" t="s">
        <v>153</v>
      </c>
      <c r="B6418" s="45" t="n">
        <v>43502</v>
      </c>
      <c r="C6418" s="6" t="s">
        <v>173</v>
      </c>
      <c r="D6418" s="6" t="s">
        <v>194</v>
      </c>
      <c r="E6418" s="6" t="s">
        <v>177</v>
      </c>
      <c r="F6418" s="34" t="n">
        <v>0.65348619222641</v>
      </c>
      <c r="G6418" s="34" t="n">
        <v>0.746978133912807</v>
      </c>
      <c r="H6418" s="34" t="n">
        <v>-0.0934919416863973</v>
      </c>
      <c r="I6418" s="34" t="n">
        <v>-0.125160212115808</v>
      </c>
      <c r="J6418" s="35" t="n">
        <v>1.35</v>
      </c>
      <c r="K6418" s="6" t="n">
        <v>1</v>
      </c>
      <c r="L6418" s="35" t="n">
        <v>0.35</v>
      </c>
      <c r="M6418" s="6" t="str">
        <f aca="false">IF(I6418&lt;=0,"Below 0%",IF(I6418&lt;=0.05,"0-5%",IF(I6418&lt;=0.1,"5-10%",IF(I6418&lt;=0.2,"10-20%",IF(I6418&lt;=0.4,"20-40%","Above 40%")))))</f>
        <v>Below 0%</v>
      </c>
      <c r="N6418" s="6" t="str">
        <f aca="false">IF(AND(H6418&gt;=Summary!$B$25,I6418&gt;=Summary!$B$26,I6418&lt;=Summary!$B$27,J6418&gt;=Summary!$B$28,J6418&lt;=Summary!$B$29,F6418*J6418&gt;1),"Yes","No")</f>
        <v>No</v>
      </c>
    </row>
    <row r="6419" customFormat="false" ht="15" hidden="false" customHeight="false" outlineLevel="0" collapsed="false">
      <c r="A6419" s="6" t="s">
        <v>153</v>
      </c>
      <c r="B6419" s="45" t="n">
        <v>43505</v>
      </c>
      <c r="C6419" s="6" t="s">
        <v>201</v>
      </c>
      <c r="D6419" s="6" t="s">
        <v>196</v>
      </c>
      <c r="E6419" s="6" t="s">
        <v>187</v>
      </c>
      <c r="F6419" s="34" t="n">
        <v>0.534400403499603</v>
      </c>
      <c r="G6419" s="34" t="n">
        <v>0.476003649340894</v>
      </c>
      <c r="H6419" s="34" t="n">
        <v>0.058396754158709</v>
      </c>
      <c r="I6419" s="34" t="n">
        <v>0.122681316077238</v>
      </c>
      <c r="J6419" s="35" t="n">
        <v>2.1</v>
      </c>
      <c r="K6419" s="6" t="n">
        <v>0</v>
      </c>
      <c r="L6419" s="35" t="n">
        <v>-1</v>
      </c>
      <c r="M6419" s="6" t="str">
        <f aca="false">IF(I6419&lt;=0,"Below 0%",IF(I6419&lt;=0.05,"0-5%",IF(I6419&lt;=0.1,"5-10%",IF(I6419&lt;=0.2,"10-20%",IF(I6419&lt;=0.4,"20-40%","Above 40%")))))</f>
        <v>10-20%</v>
      </c>
      <c r="N6419" s="6" t="str">
        <f aca="false">IF(AND(H6419&gt;=Summary!$B$25,I6419&gt;=Summary!$B$26,I6419&lt;=Summary!$B$27,J6419&gt;=Summary!$B$28,J6419&lt;=Summary!$B$29,F6419*J6419&gt;1),"Yes","No")</f>
        <v>Yes</v>
      </c>
    </row>
    <row r="6420" customFormat="false" ht="15" hidden="false" customHeight="false" outlineLevel="0" collapsed="false">
      <c r="A6420" s="6" t="s">
        <v>153</v>
      </c>
      <c r="B6420" s="45" t="n">
        <v>43505</v>
      </c>
      <c r="C6420" s="6" t="s">
        <v>201</v>
      </c>
      <c r="D6420" s="6" t="s">
        <v>196</v>
      </c>
      <c r="E6420" s="6" t="s">
        <v>174</v>
      </c>
      <c r="F6420" s="34" t="n">
        <v>0.239459931850433</v>
      </c>
      <c r="G6420" s="34" t="n">
        <v>0.293140077306709</v>
      </c>
      <c r="H6420" s="34" t="n">
        <v>-0.0536801454562757</v>
      </c>
      <c r="I6420" s="34" t="n">
        <v>-0.183121141092253</v>
      </c>
      <c r="J6420" s="35" t="n">
        <v>3.41</v>
      </c>
      <c r="K6420" s="6" t="n">
        <v>0</v>
      </c>
      <c r="L6420" s="35" t="n">
        <v>-1</v>
      </c>
      <c r="M6420" s="6" t="str">
        <f aca="false">IF(I6420&lt;=0,"Below 0%",IF(I6420&lt;=0.05,"0-5%",IF(I6420&lt;=0.1,"5-10%",IF(I6420&lt;=0.2,"10-20%",IF(I6420&lt;=0.4,"20-40%","Above 40%")))))</f>
        <v>Below 0%</v>
      </c>
      <c r="N6420" s="6" t="str">
        <f aca="false">IF(AND(H6420&gt;=Summary!$B$25,I6420&gt;=Summary!$B$26,I6420&lt;=Summary!$B$27,J6420&gt;=Summary!$B$28,J6420&lt;=Summary!$B$29,F6420*J6420&gt;1),"Yes","No")</f>
        <v>No</v>
      </c>
    </row>
    <row r="6421" customFormat="false" ht="15" hidden="false" customHeight="false" outlineLevel="0" collapsed="false">
      <c r="A6421" s="6" t="s">
        <v>153</v>
      </c>
      <c r="B6421" s="45" t="n">
        <v>43505</v>
      </c>
      <c r="C6421" s="6" t="s">
        <v>201</v>
      </c>
      <c r="D6421" s="6" t="s">
        <v>196</v>
      </c>
      <c r="E6421" s="6" t="s">
        <v>177</v>
      </c>
      <c r="F6421" s="34" t="n">
        <v>0.226139694452286</v>
      </c>
      <c r="G6421" s="34" t="n">
        <v>0.230856273352397</v>
      </c>
      <c r="H6421" s="34" t="n">
        <v>-0.00471657890011099</v>
      </c>
      <c r="I6421" s="34" t="n">
        <v>-0.0204308023846128</v>
      </c>
      <c r="J6421" s="35" t="n">
        <v>4.33</v>
      </c>
      <c r="K6421" s="6" t="n">
        <v>1</v>
      </c>
      <c r="L6421" s="35" t="n">
        <v>3.33</v>
      </c>
      <c r="M6421" s="6" t="str">
        <f aca="false">IF(I6421&lt;=0,"Below 0%",IF(I6421&lt;=0.05,"0-5%",IF(I6421&lt;=0.1,"5-10%",IF(I6421&lt;=0.2,"10-20%",IF(I6421&lt;=0.4,"20-40%","Above 40%")))))</f>
        <v>Below 0%</v>
      </c>
      <c r="N6421" s="6" t="str">
        <f aca="false">IF(AND(H6421&gt;=Summary!$B$25,I6421&gt;=Summary!$B$26,I6421&lt;=Summary!$B$27,J6421&gt;=Summary!$B$28,J6421&lt;=Summary!$B$29,F6421*J6421&gt;1),"Yes","No")</f>
        <v>No</v>
      </c>
    </row>
    <row r="6422" customFormat="false" ht="15" hidden="false" customHeight="false" outlineLevel="0" collapsed="false">
      <c r="A6422" s="6" t="s">
        <v>153</v>
      </c>
      <c r="B6422" s="45" t="n">
        <v>43505</v>
      </c>
      <c r="C6422" s="6" t="s">
        <v>180</v>
      </c>
      <c r="D6422" s="6" t="s">
        <v>189</v>
      </c>
      <c r="E6422" s="6" t="s">
        <v>187</v>
      </c>
      <c r="F6422" s="34" t="n">
        <v>0.484892696142197</v>
      </c>
      <c r="G6422" s="34" t="n">
        <v>0.455261176148422</v>
      </c>
      <c r="H6422" s="34" t="n">
        <v>0.0296315199937747</v>
      </c>
      <c r="I6422" s="34" t="n">
        <v>0.0650868590299347</v>
      </c>
      <c r="J6422" s="35" t="n">
        <v>2.18</v>
      </c>
      <c r="K6422" s="6" t="n">
        <v>0</v>
      </c>
      <c r="L6422" s="35" t="n">
        <v>-1</v>
      </c>
      <c r="M6422" s="6" t="str">
        <f aca="false">IF(I6422&lt;=0,"Below 0%",IF(I6422&lt;=0.05,"0-5%",IF(I6422&lt;=0.1,"5-10%",IF(I6422&lt;=0.2,"10-20%",IF(I6422&lt;=0.4,"20-40%","Above 40%")))))</f>
        <v>5-10%</v>
      </c>
      <c r="N6422" s="6" t="str">
        <f aca="false">IF(AND(H6422&gt;=Summary!$B$25,I6422&gt;=Summary!$B$26,I6422&lt;=Summary!$B$27,J6422&gt;=Summary!$B$28,J6422&lt;=Summary!$B$29,F6422*J6422&gt;1),"Yes","No")</f>
        <v>No</v>
      </c>
    </row>
    <row r="6423" customFormat="false" ht="15" hidden="false" customHeight="false" outlineLevel="0" collapsed="false">
      <c r="A6423" s="6" t="s">
        <v>153</v>
      </c>
      <c r="B6423" s="45" t="n">
        <v>43505</v>
      </c>
      <c r="C6423" s="6" t="s">
        <v>180</v>
      </c>
      <c r="D6423" s="6" t="s">
        <v>189</v>
      </c>
      <c r="E6423" s="6" t="s">
        <v>174</v>
      </c>
      <c r="F6423" s="34" t="n">
        <v>0.262347310781479</v>
      </c>
      <c r="G6423" s="34" t="n">
        <v>0.283562675429589</v>
      </c>
      <c r="H6423" s="34" t="n">
        <v>-0.0212153646481097</v>
      </c>
      <c r="I6423" s="34" t="n">
        <v>-0.0748171973478846</v>
      </c>
      <c r="J6423" s="35" t="n">
        <v>3.5</v>
      </c>
      <c r="K6423" s="6" t="n">
        <v>1</v>
      </c>
      <c r="L6423" s="35" t="n">
        <v>2.5</v>
      </c>
      <c r="M6423" s="6" t="str">
        <f aca="false">IF(I6423&lt;=0,"Below 0%",IF(I6423&lt;=0.05,"0-5%",IF(I6423&lt;=0.1,"5-10%",IF(I6423&lt;=0.2,"10-20%",IF(I6423&lt;=0.4,"20-40%","Above 40%")))))</f>
        <v>Below 0%</v>
      </c>
      <c r="N6423" s="6" t="str">
        <f aca="false">IF(AND(H6423&gt;=Summary!$B$25,I6423&gt;=Summary!$B$26,I6423&lt;=Summary!$B$27,J6423&gt;=Summary!$B$28,J6423&lt;=Summary!$B$29,F6423*J6423&gt;1),"Yes","No")</f>
        <v>No</v>
      </c>
    </row>
    <row r="6424" customFormat="false" ht="15" hidden="false" customHeight="false" outlineLevel="0" collapsed="false">
      <c r="A6424" s="6" t="s">
        <v>153</v>
      </c>
      <c r="B6424" s="45" t="n">
        <v>43505</v>
      </c>
      <c r="C6424" s="6" t="s">
        <v>180</v>
      </c>
      <c r="D6424" s="6" t="s">
        <v>189</v>
      </c>
      <c r="E6424" s="6" t="s">
        <v>177</v>
      </c>
      <c r="F6424" s="34" t="n">
        <v>0.252760022878647</v>
      </c>
      <c r="G6424" s="34" t="n">
        <v>0.261176148421989</v>
      </c>
      <c r="H6424" s="34" t="n">
        <v>-0.00841612554334259</v>
      </c>
      <c r="I6424" s="34" t="n">
        <v>-0.0322239438562531</v>
      </c>
      <c r="J6424" s="35" t="n">
        <v>3.8</v>
      </c>
      <c r="K6424" s="6" t="n">
        <v>0</v>
      </c>
      <c r="L6424" s="35" t="n">
        <v>-1</v>
      </c>
      <c r="M6424" s="6" t="str">
        <f aca="false">IF(I6424&lt;=0,"Below 0%",IF(I6424&lt;=0.05,"0-5%",IF(I6424&lt;=0.1,"5-10%",IF(I6424&lt;=0.2,"10-20%",IF(I6424&lt;=0.4,"20-40%","Above 40%")))))</f>
        <v>Below 0%</v>
      </c>
      <c r="N6424" s="6" t="str">
        <f aca="false">IF(AND(H6424&gt;=Summary!$B$25,I6424&gt;=Summary!$B$26,I6424&lt;=Summary!$B$27,J6424&gt;=Summary!$B$28,J6424&lt;=Summary!$B$29,F6424*J6424&gt;1),"Yes","No")</f>
        <v>No</v>
      </c>
    </row>
    <row r="6425" customFormat="false" ht="15" hidden="false" customHeight="false" outlineLevel="0" collapsed="false">
      <c r="A6425" s="6" t="s">
        <v>153</v>
      </c>
      <c r="B6425" s="45" t="n">
        <v>43505</v>
      </c>
      <c r="C6425" s="6" t="s">
        <v>184</v>
      </c>
      <c r="D6425" s="6" t="s">
        <v>176</v>
      </c>
      <c r="E6425" s="6" t="s">
        <v>187</v>
      </c>
      <c r="F6425" s="34" t="n">
        <v>0.126420542597771</v>
      </c>
      <c r="G6425" s="34" t="n">
        <v>0.174431507682909</v>
      </c>
      <c r="H6425" s="34" t="n">
        <v>-0.0480109650851383</v>
      </c>
      <c r="I6425" s="34" t="n">
        <v>-0.275242504768205</v>
      </c>
      <c r="J6425" s="35" t="n">
        <v>5.69</v>
      </c>
      <c r="K6425" s="6" t="n">
        <v>0</v>
      </c>
      <c r="L6425" s="35" t="n">
        <v>-1</v>
      </c>
      <c r="M6425" s="6" t="str">
        <f aca="false">IF(I6425&lt;=0,"Below 0%",IF(I6425&lt;=0.05,"0-5%",IF(I6425&lt;=0.1,"5-10%",IF(I6425&lt;=0.2,"10-20%",IF(I6425&lt;=0.4,"20-40%","Above 40%")))))</f>
        <v>Below 0%</v>
      </c>
      <c r="N6425" s="6" t="str">
        <f aca="false">IF(AND(H6425&gt;=Summary!$B$25,I6425&gt;=Summary!$B$26,I6425&lt;=Summary!$B$27,J6425&gt;=Summary!$B$28,J6425&lt;=Summary!$B$29,F6425*J6425&gt;1),"Yes","No")</f>
        <v>No</v>
      </c>
    </row>
    <row r="6426" customFormat="false" ht="15" hidden="false" customHeight="false" outlineLevel="0" collapsed="false">
      <c r="A6426" s="6" t="s">
        <v>153</v>
      </c>
      <c r="B6426" s="45" t="n">
        <v>43505</v>
      </c>
      <c r="C6426" s="6" t="s">
        <v>184</v>
      </c>
      <c r="D6426" s="6" t="s">
        <v>176</v>
      </c>
      <c r="E6426" s="6" t="s">
        <v>174</v>
      </c>
      <c r="F6426" s="34" t="n">
        <v>0.182415023446083</v>
      </c>
      <c r="G6426" s="34" t="n">
        <v>0.224044080974211</v>
      </c>
      <c r="H6426" s="34" t="n">
        <v>-0.0416290575281275</v>
      </c>
      <c r="I6426" s="34" t="n">
        <v>-0.185807441763745</v>
      </c>
      <c r="J6426" s="35" t="n">
        <v>4.43</v>
      </c>
      <c r="K6426" s="6" t="n">
        <v>0</v>
      </c>
      <c r="L6426" s="35" t="n">
        <v>-1</v>
      </c>
      <c r="M6426" s="6" t="str">
        <f aca="false">IF(I6426&lt;=0,"Below 0%",IF(I6426&lt;=0.05,"0-5%",IF(I6426&lt;=0.1,"5-10%",IF(I6426&lt;=0.2,"10-20%",IF(I6426&lt;=0.4,"20-40%","Above 40%")))))</f>
        <v>Below 0%</v>
      </c>
      <c r="N6426" s="6" t="str">
        <f aca="false">IF(AND(H6426&gt;=Summary!$B$25,I6426&gt;=Summary!$B$26,I6426&lt;=Summary!$B$27,J6426&gt;=Summary!$B$28,J6426&lt;=Summary!$B$29,F6426*J6426&gt;1),"Yes","No")</f>
        <v>No</v>
      </c>
    </row>
    <row r="6427" customFormat="false" ht="15" hidden="false" customHeight="false" outlineLevel="0" collapsed="false">
      <c r="A6427" s="6" t="s">
        <v>153</v>
      </c>
      <c r="B6427" s="45" t="n">
        <v>43505</v>
      </c>
      <c r="C6427" s="6" t="s">
        <v>184</v>
      </c>
      <c r="D6427" s="6" t="s">
        <v>176</v>
      </c>
      <c r="E6427" s="6" t="s">
        <v>177</v>
      </c>
      <c r="F6427" s="34" t="n">
        <v>0.691164493560791</v>
      </c>
      <c r="G6427" s="34" t="n">
        <v>0.60152441134288</v>
      </c>
      <c r="H6427" s="34" t="n">
        <v>0.0896400822179108</v>
      </c>
      <c r="I6427" s="34" t="n">
        <v>0.149021520203632</v>
      </c>
      <c r="J6427" s="35" t="n">
        <v>1.65</v>
      </c>
      <c r="K6427" s="6" t="n">
        <v>1</v>
      </c>
      <c r="L6427" s="35" t="n">
        <v>0.65</v>
      </c>
      <c r="M6427" s="6" t="str">
        <f aca="false">IF(I6427&lt;=0,"Below 0%",IF(I6427&lt;=0.05,"0-5%",IF(I6427&lt;=0.1,"5-10%",IF(I6427&lt;=0.2,"10-20%",IF(I6427&lt;=0.4,"20-40%","Above 40%")))))</f>
        <v>10-20%</v>
      </c>
      <c r="N6427" s="6" t="str">
        <f aca="false">IF(AND(H6427&gt;=Summary!$B$25,I6427&gt;=Summary!$B$26,I6427&lt;=Summary!$B$27,J6427&gt;=Summary!$B$28,J6427&lt;=Summary!$B$29,F6427*J6427&gt;1),"Yes","No")</f>
        <v>No</v>
      </c>
    </row>
    <row r="6428" customFormat="false" ht="15" hidden="false" customHeight="false" outlineLevel="0" collapsed="false">
      <c r="A6428" s="6" t="s">
        <v>153</v>
      </c>
      <c r="B6428" s="45" t="n">
        <v>43505</v>
      </c>
      <c r="C6428" s="6" t="s">
        <v>202</v>
      </c>
      <c r="D6428" s="6" t="s">
        <v>185</v>
      </c>
      <c r="E6428" s="6" t="s">
        <v>187</v>
      </c>
      <c r="F6428" s="34" t="n">
        <v>0.153922468423843</v>
      </c>
      <c r="G6428" s="34" t="n">
        <v>0.167277390985709</v>
      </c>
      <c r="H6428" s="34" t="n">
        <v>-0.0133549225618657</v>
      </c>
      <c r="I6428" s="34" t="n">
        <v>-0.0798369850412517</v>
      </c>
      <c r="J6428" s="35" t="n">
        <v>6</v>
      </c>
      <c r="K6428" s="6" t="n">
        <v>0</v>
      </c>
      <c r="L6428" s="35" t="n">
        <v>-1</v>
      </c>
      <c r="M6428" s="6" t="str">
        <f aca="false">IF(I6428&lt;=0,"Below 0%",IF(I6428&lt;=0.05,"0-5%",IF(I6428&lt;=0.1,"5-10%",IF(I6428&lt;=0.2,"10-20%",IF(I6428&lt;=0.4,"20-40%","Above 40%")))))</f>
        <v>Below 0%</v>
      </c>
      <c r="N6428" s="6" t="str">
        <f aca="false">IF(AND(H6428&gt;=Summary!$B$25,I6428&gt;=Summary!$B$26,I6428&lt;=Summary!$B$27,J6428&gt;=Summary!$B$28,J6428&lt;=Summary!$B$29,F6428*J6428&gt;1),"Yes","No")</f>
        <v>No</v>
      </c>
    </row>
    <row r="6429" customFormat="false" ht="15" hidden="false" customHeight="false" outlineLevel="0" collapsed="false">
      <c r="A6429" s="6" t="s">
        <v>153</v>
      </c>
      <c r="B6429" s="45" t="n">
        <v>43505</v>
      </c>
      <c r="C6429" s="6" t="s">
        <v>202</v>
      </c>
      <c r="D6429" s="6" t="s">
        <v>185</v>
      </c>
      <c r="E6429" s="6" t="s">
        <v>174</v>
      </c>
      <c r="F6429" s="34" t="n">
        <v>0.110174290835857</v>
      </c>
      <c r="G6429" s="34" t="n">
        <v>0.228105533162331</v>
      </c>
      <c r="H6429" s="34" t="n">
        <v>-0.117931242326473</v>
      </c>
      <c r="I6429" s="34" t="n">
        <v>-0.517002988448105</v>
      </c>
      <c r="J6429" s="35" t="n">
        <v>4.4</v>
      </c>
      <c r="K6429" s="6" t="n">
        <v>0</v>
      </c>
      <c r="L6429" s="35" t="n">
        <v>-1</v>
      </c>
      <c r="M6429" s="6" t="str">
        <f aca="false">IF(I6429&lt;=0,"Below 0%",IF(I6429&lt;=0.05,"0-5%",IF(I6429&lt;=0.1,"5-10%",IF(I6429&lt;=0.2,"10-20%",IF(I6429&lt;=0.4,"20-40%","Above 40%")))))</f>
        <v>Below 0%</v>
      </c>
      <c r="N6429" s="6" t="str">
        <f aca="false">IF(AND(H6429&gt;=Summary!$B$25,I6429&gt;=Summary!$B$26,I6429&lt;=Summary!$B$27,J6429&gt;=Summary!$B$28,J6429&lt;=Summary!$B$29,F6429*J6429&gt;1),"Yes","No")</f>
        <v>No</v>
      </c>
    </row>
    <row r="6430" customFormat="false" ht="15" hidden="false" customHeight="false" outlineLevel="0" collapsed="false">
      <c r="A6430" s="6" t="s">
        <v>153</v>
      </c>
      <c r="B6430" s="45" t="n">
        <v>43505</v>
      </c>
      <c r="C6430" s="6" t="s">
        <v>202</v>
      </c>
      <c r="D6430" s="6" t="s">
        <v>185</v>
      </c>
      <c r="E6430" s="6" t="s">
        <v>177</v>
      </c>
      <c r="F6430" s="34" t="n">
        <v>0.735903203487396</v>
      </c>
      <c r="G6430" s="34" t="n">
        <v>0.604617075851961</v>
      </c>
      <c r="H6430" s="34" t="n">
        <v>0.131286127635436</v>
      </c>
      <c r="I6430" s="34" t="n">
        <v>0.217139298374003</v>
      </c>
      <c r="J6430" s="35" t="n">
        <v>1.66</v>
      </c>
      <c r="K6430" s="6" t="n">
        <v>1</v>
      </c>
      <c r="L6430" s="35" t="n">
        <v>0.66</v>
      </c>
      <c r="M6430" s="6" t="str">
        <f aca="false">IF(I6430&lt;=0,"Below 0%",IF(I6430&lt;=0.05,"0-5%",IF(I6430&lt;=0.1,"5-10%",IF(I6430&lt;=0.2,"10-20%",IF(I6430&lt;=0.4,"20-40%","Above 40%")))))</f>
        <v>20-40%</v>
      </c>
      <c r="N6430" s="6" t="str">
        <f aca="false">IF(AND(H6430&gt;=Summary!$B$25,I6430&gt;=Summary!$B$26,I6430&lt;=Summary!$B$27,J6430&gt;=Summary!$B$28,J6430&lt;=Summary!$B$29,F6430*J6430&gt;1),"Yes","No")</f>
        <v>No</v>
      </c>
    </row>
    <row r="6431" customFormat="false" ht="15" hidden="false" customHeight="false" outlineLevel="0" collapsed="false">
      <c r="A6431" s="6" t="s">
        <v>153</v>
      </c>
      <c r="B6431" s="45" t="n">
        <v>43505</v>
      </c>
      <c r="C6431" s="6" t="s">
        <v>183</v>
      </c>
      <c r="D6431" s="6" t="s">
        <v>199</v>
      </c>
      <c r="E6431" s="6" t="s">
        <v>187</v>
      </c>
      <c r="F6431" s="34" t="n">
        <v>0.851568162441254</v>
      </c>
      <c r="G6431" s="34" t="n">
        <v>0.812871815889812</v>
      </c>
      <c r="H6431" s="34" t="n">
        <v>0.0386963465514416</v>
      </c>
      <c r="I6431" s="34" t="n">
        <v>0.0476044879340325</v>
      </c>
      <c r="J6431" s="35" t="n">
        <v>1.22</v>
      </c>
      <c r="K6431" s="6" t="n">
        <v>1</v>
      </c>
      <c r="L6431" s="35" t="n">
        <v>0.22</v>
      </c>
      <c r="M6431" s="6" t="str">
        <f aca="false">IF(I6431&lt;=0,"Below 0%",IF(I6431&lt;=0.05,"0-5%",IF(I6431&lt;=0.1,"5-10%",IF(I6431&lt;=0.2,"10-20%",IF(I6431&lt;=0.4,"20-40%","Above 40%")))))</f>
        <v>0-5%</v>
      </c>
      <c r="N6431" s="6" t="str">
        <f aca="false">IF(AND(H6431&gt;=Summary!$B$25,I6431&gt;=Summary!$B$26,I6431&lt;=Summary!$B$27,J6431&gt;=Summary!$B$28,J6431&lt;=Summary!$B$29,F6431*J6431&gt;1),"Yes","No")</f>
        <v>No</v>
      </c>
    </row>
    <row r="6432" customFormat="false" ht="15" hidden="false" customHeight="false" outlineLevel="0" collapsed="false">
      <c r="A6432" s="6" t="s">
        <v>153</v>
      </c>
      <c r="B6432" s="45" t="n">
        <v>43505</v>
      </c>
      <c r="C6432" s="6" t="s">
        <v>183</v>
      </c>
      <c r="D6432" s="6" t="s">
        <v>199</v>
      </c>
      <c r="E6432" s="6" t="s">
        <v>174</v>
      </c>
      <c r="F6432" s="34" t="n">
        <v>0.0985851213335991</v>
      </c>
      <c r="G6432" s="34" t="n">
        <v>0.128792677322801</v>
      </c>
      <c r="H6432" s="34" t="n">
        <v>-0.0302075559892023</v>
      </c>
      <c r="I6432" s="34" t="n">
        <v>-0.234544048754349</v>
      </c>
      <c r="J6432" s="35" t="n">
        <v>7.7</v>
      </c>
      <c r="K6432" s="6" t="n">
        <v>0</v>
      </c>
      <c r="L6432" s="35" t="n">
        <v>-1</v>
      </c>
      <c r="M6432" s="6" t="str">
        <f aca="false">IF(I6432&lt;=0,"Below 0%",IF(I6432&lt;=0.05,"0-5%",IF(I6432&lt;=0.1,"5-10%",IF(I6432&lt;=0.2,"10-20%",IF(I6432&lt;=0.4,"20-40%","Above 40%")))))</f>
        <v>Below 0%</v>
      </c>
      <c r="N6432" s="6" t="str">
        <f aca="false">IF(AND(H6432&gt;=Summary!$B$25,I6432&gt;=Summary!$B$26,I6432&lt;=Summary!$B$27,J6432&gt;=Summary!$B$28,J6432&lt;=Summary!$B$29,F6432*J6432&gt;1),"Yes","No")</f>
        <v>No</v>
      </c>
    </row>
    <row r="6433" customFormat="false" ht="15" hidden="false" customHeight="false" outlineLevel="0" collapsed="false">
      <c r="A6433" s="6" t="s">
        <v>153</v>
      </c>
      <c r="B6433" s="45" t="n">
        <v>43505</v>
      </c>
      <c r="C6433" s="6" t="s">
        <v>183</v>
      </c>
      <c r="D6433" s="6" t="s">
        <v>199</v>
      </c>
      <c r="E6433" s="6" t="s">
        <v>177</v>
      </c>
      <c r="F6433" s="34" t="n">
        <v>0.0498467050492764</v>
      </c>
      <c r="G6433" s="34" t="n">
        <v>0.0583355067873865</v>
      </c>
      <c r="H6433" s="34" t="n">
        <v>-0.00848880173811016</v>
      </c>
      <c r="I6433" s="34" t="n">
        <v>-0.14551689366562</v>
      </c>
      <c r="J6433" s="35" t="n">
        <v>17</v>
      </c>
      <c r="K6433" s="6" t="n">
        <v>0</v>
      </c>
      <c r="L6433" s="35" t="n">
        <v>-1</v>
      </c>
      <c r="M6433" s="6" t="str">
        <f aca="false">IF(I6433&lt;=0,"Below 0%",IF(I6433&lt;=0.05,"0-5%",IF(I6433&lt;=0.1,"5-10%",IF(I6433&lt;=0.2,"10-20%",IF(I6433&lt;=0.4,"20-40%","Above 40%")))))</f>
        <v>Below 0%</v>
      </c>
      <c r="N6433" s="6" t="str">
        <f aca="false">IF(AND(H6433&gt;=Summary!$B$25,I6433&gt;=Summary!$B$26,I6433&lt;=Summary!$B$27,J6433&gt;=Summary!$B$28,J6433&lt;=Summary!$B$29,F6433*J6433&gt;1),"Yes","No")</f>
        <v>No</v>
      </c>
    </row>
    <row r="6434" customFormat="false" ht="15" hidden="false" customHeight="false" outlineLevel="0" collapsed="false">
      <c r="A6434" s="6" t="s">
        <v>153</v>
      </c>
      <c r="B6434" s="45" t="n">
        <v>43505</v>
      </c>
      <c r="C6434" s="6" t="s">
        <v>179</v>
      </c>
      <c r="D6434" s="6" t="s">
        <v>193</v>
      </c>
      <c r="E6434" s="6" t="s">
        <v>187</v>
      </c>
      <c r="F6434" s="34" t="n">
        <v>0.497097223997116</v>
      </c>
      <c r="G6434" s="34" t="n">
        <v>0.551821719136894</v>
      </c>
      <c r="H6434" s="34" t="n">
        <v>-0.0547244951397782</v>
      </c>
      <c r="I6434" s="34" t="n">
        <v>-0.0991706075385596</v>
      </c>
      <c r="J6434" s="35" t="n">
        <v>1.81</v>
      </c>
      <c r="K6434" s="6" t="n">
        <v>0</v>
      </c>
      <c r="L6434" s="35" t="n">
        <v>-1</v>
      </c>
      <c r="M6434" s="6" t="str">
        <f aca="false">IF(I6434&lt;=0,"Below 0%",IF(I6434&lt;=0.05,"0-5%",IF(I6434&lt;=0.1,"5-10%",IF(I6434&lt;=0.2,"10-20%",IF(I6434&lt;=0.4,"20-40%","Above 40%")))))</f>
        <v>Below 0%</v>
      </c>
      <c r="N6434" s="6" t="str">
        <f aca="false">IF(AND(H6434&gt;=Summary!$B$25,I6434&gt;=Summary!$B$26,I6434&lt;=Summary!$B$27,J6434&gt;=Summary!$B$28,J6434&lt;=Summary!$B$29,F6434*J6434&gt;1),"Yes","No")</f>
        <v>No</v>
      </c>
    </row>
    <row r="6435" customFormat="false" ht="15" hidden="false" customHeight="false" outlineLevel="0" collapsed="false">
      <c r="A6435" s="6" t="s">
        <v>153</v>
      </c>
      <c r="B6435" s="45" t="n">
        <v>43505</v>
      </c>
      <c r="C6435" s="6" t="s">
        <v>179</v>
      </c>
      <c r="D6435" s="6" t="s">
        <v>193</v>
      </c>
      <c r="E6435" s="6" t="s">
        <v>174</v>
      </c>
      <c r="F6435" s="34" t="n">
        <v>0.280645668506622</v>
      </c>
      <c r="G6435" s="34" t="n">
        <v>0.256101874778918</v>
      </c>
      <c r="H6435" s="34" t="n">
        <v>0.0245437937277047</v>
      </c>
      <c r="I6435" s="34" t="n">
        <v>0.0958360564478193</v>
      </c>
      <c r="J6435" s="35" t="n">
        <v>3.9</v>
      </c>
      <c r="K6435" s="6" t="n">
        <v>0</v>
      </c>
      <c r="L6435" s="35" t="n">
        <v>-1</v>
      </c>
      <c r="M6435" s="6" t="str">
        <f aca="false">IF(I6435&lt;=0,"Below 0%",IF(I6435&lt;=0.05,"0-5%",IF(I6435&lt;=0.1,"5-10%",IF(I6435&lt;=0.2,"10-20%",IF(I6435&lt;=0.4,"20-40%","Above 40%")))))</f>
        <v>5-10%</v>
      </c>
      <c r="N6435" s="6" t="str">
        <f aca="false">IF(AND(H6435&gt;=Summary!$B$25,I6435&gt;=Summary!$B$26,I6435&lt;=Summary!$B$27,J6435&gt;=Summary!$B$28,J6435&lt;=Summary!$B$29,F6435*J6435&gt;1),"Yes","No")</f>
        <v>No</v>
      </c>
    </row>
    <row r="6436" customFormat="false" ht="15" hidden="false" customHeight="false" outlineLevel="0" collapsed="false">
      <c r="A6436" s="6" t="s">
        <v>153</v>
      </c>
      <c r="B6436" s="45" t="n">
        <v>43505</v>
      </c>
      <c r="C6436" s="6" t="s">
        <v>179</v>
      </c>
      <c r="D6436" s="6" t="s">
        <v>193</v>
      </c>
      <c r="E6436" s="6" t="s">
        <v>177</v>
      </c>
      <c r="F6436" s="34" t="n">
        <v>0.222257122397423</v>
      </c>
      <c r="G6436" s="34" t="n">
        <v>0.192076406084188</v>
      </c>
      <c r="H6436" s="34" t="n">
        <v>0.0301807163132346</v>
      </c>
      <c r="I6436" s="34" t="n">
        <v>0.157128701689713</v>
      </c>
      <c r="J6436" s="35" t="n">
        <v>5.2</v>
      </c>
      <c r="K6436" s="6" t="n">
        <v>1</v>
      </c>
      <c r="L6436" s="35" t="n">
        <v>4.2</v>
      </c>
      <c r="M6436" s="6" t="str">
        <f aca="false">IF(I6436&lt;=0,"Below 0%",IF(I6436&lt;=0.05,"0-5%",IF(I6436&lt;=0.1,"5-10%",IF(I6436&lt;=0.2,"10-20%",IF(I6436&lt;=0.4,"20-40%","Above 40%")))))</f>
        <v>10-20%</v>
      </c>
      <c r="N6436" s="6" t="str">
        <f aca="false">IF(AND(H6436&gt;=Summary!$B$25,I6436&gt;=Summary!$B$26,I6436&lt;=Summary!$B$27,J6436&gt;=Summary!$B$28,J6436&lt;=Summary!$B$29,F6436*J6436&gt;1),"Yes","No")</f>
        <v>No</v>
      </c>
    </row>
    <row r="6437" customFormat="false" ht="15" hidden="false" customHeight="false" outlineLevel="0" collapsed="false">
      <c r="A6437" s="6" t="s">
        <v>153</v>
      </c>
      <c r="B6437" s="45" t="n">
        <v>43505</v>
      </c>
      <c r="C6437" s="6" t="s">
        <v>198</v>
      </c>
      <c r="D6437" s="6" t="s">
        <v>173</v>
      </c>
      <c r="E6437" s="6" t="s">
        <v>187</v>
      </c>
      <c r="F6437" s="34" t="n">
        <v>0.452080428600311</v>
      </c>
      <c r="G6437" s="34" t="n">
        <v>0.407523510971787</v>
      </c>
      <c r="H6437" s="34" t="n">
        <v>0.0445569176285244</v>
      </c>
      <c r="I6437" s="34" t="n">
        <v>0.109335820949995</v>
      </c>
      <c r="J6437" s="35" t="n">
        <v>2.45</v>
      </c>
      <c r="K6437" s="6" t="n">
        <v>1</v>
      </c>
      <c r="L6437" s="35" t="n">
        <v>1.45</v>
      </c>
      <c r="M6437" s="6" t="str">
        <f aca="false">IF(I6437&lt;=0,"Below 0%",IF(I6437&lt;=0.05,"0-5%",IF(I6437&lt;=0.1,"5-10%",IF(I6437&lt;=0.2,"10-20%",IF(I6437&lt;=0.4,"20-40%","Above 40%")))))</f>
        <v>10-20%</v>
      </c>
      <c r="N6437" s="6" t="str">
        <f aca="false">IF(AND(H6437&gt;=Summary!$B$25,I6437&gt;=Summary!$B$26,I6437&lt;=Summary!$B$27,J6437&gt;=Summary!$B$28,J6437&lt;=Summary!$B$29,F6437*J6437&gt;1),"Yes","No")</f>
        <v>Yes</v>
      </c>
    </row>
    <row r="6438" customFormat="false" ht="15" hidden="false" customHeight="false" outlineLevel="0" collapsed="false">
      <c r="A6438" s="6" t="s">
        <v>153</v>
      </c>
      <c r="B6438" s="45" t="n">
        <v>43505</v>
      </c>
      <c r="C6438" s="6" t="s">
        <v>198</v>
      </c>
      <c r="D6438" s="6" t="s">
        <v>173</v>
      </c>
      <c r="E6438" s="6" t="s">
        <v>174</v>
      </c>
      <c r="F6438" s="34" t="n">
        <v>0.192966297268868</v>
      </c>
      <c r="G6438" s="34" t="n">
        <v>0.285266457680251</v>
      </c>
      <c r="H6438" s="34" t="n">
        <v>-0.0923001604113833</v>
      </c>
      <c r="I6438" s="34" t="n">
        <v>-0.323557705178366</v>
      </c>
      <c r="J6438" s="35" t="n">
        <v>3.5</v>
      </c>
      <c r="K6438" s="6" t="n">
        <v>0</v>
      </c>
      <c r="L6438" s="35" t="n">
        <v>-1</v>
      </c>
      <c r="M6438" s="6" t="str">
        <f aca="false">IF(I6438&lt;=0,"Below 0%",IF(I6438&lt;=0.05,"0-5%",IF(I6438&lt;=0.1,"5-10%",IF(I6438&lt;=0.2,"10-20%",IF(I6438&lt;=0.4,"20-40%","Above 40%")))))</f>
        <v>Below 0%</v>
      </c>
      <c r="N6438" s="6" t="str">
        <f aca="false">IF(AND(H6438&gt;=Summary!$B$25,I6438&gt;=Summary!$B$26,I6438&lt;=Summary!$B$27,J6438&gt;=Summary!$B$28,J6438&lt;=Summary!$B$29,F6438*J6438&gt;1),"Yes","No")</f>
        <v>No</v>
      </c>
    </row>
    <row r="6439" customFormat="false" ht="15" hidden="false" customHeight="false" outlineLevel="0" collapsed="false">
      <c r="A6439" s="6" t="s">
        <v>153</v>
      </c>
      <c r="B6439" s="45" t="n">
        <v>43505</v>
      </c>
      <c r="C6439" s="6" t="s">
        <v>198</v>
      </c>
      <c r="D6439" s="6" t="s">
        <v>173</v>
      </c>
      <c r="E6439" s="6" t="s">
        <v>177</v>
      </c>
      <c r="F6439" s="34" t="n">
        <v>0.354953289031982</v>
      </c>
      <c r="G6439" s="34" t="n">
        <v>0.307210031347962</v>
      </c>
      <c r="H6439" s="34" t="n">
        <v>0.04774325768402</v>
      </c>
      <c r="I6439" s="34" t="n">
        <v>0.155409175522473</v>
      </c>
      <c r="J6439" s="35" t="n">
        <v>3.25</v>
      </c>
      <c r="K6439" s="6" t="n">
        <v>0</v>
      </c>
      <c r="L6439" s="35" t="n">
        <v>-1</v>
      </c>
      <c r="M6439" s="6" t="str">
        <f aca="false">IF(I6439&lt;=0,"Below 0%",IF(I6439&lt;=0.05,"0-5%",IF(I6439&lt;=0.1,"5-10%",IF(I6439&lt;=0.2,"10-20%",IF(I6439&lt;=0.4,"20-40%","Above 40%")))))</f>
        <v>10-20%</v>
      </c>
      <c r="N6439" s="6" t="str">
        <f aca="false">IF(AND(H6439&gt;=Summary!$B$25,I6439&gt;=Summary!$B$26,I6439&lt;=Summary!$B$27,J6439&gt;=Summary!$B$28,J6439&lt;=Summary!$B$29,F6439*J6439&gt;1),"Yes","No")</f>
        <v>Yes</v>
      </c>
    </row>
    <row r="6440" customFormat="false" ht="15" hidden="false" customHeight="false" outlineLevel="0" collapsed="false">
      <c r="A6440" s="6" t="s">
        <v>153</v>
      </c>
      <c r="B6440" s="45" t="n">
        <v>43506</v>
      </c>
      <c r="C6440" s="6" t="s">
        <v>194</v>
      </c>
      <c r="D6440" s="6" t="s">
        <v>190</v>
      </c>
      <c r="E6440" s="6" t="s">
        <v>187</v>
      </c>
      <c r="F6440" s="34" t="n">
        <v>0.699549436569214</v>
      </c>
      <c r="G6440" s="34" t="n">
        <v>0.646627154859856</v>
      </c>
      <c r="H6440" s="34" t="n">
        <v>0.0529222817093583</v>
      </c>
      <c r="I6440" s="34" t="n">
        <v>0.0818435806656284</v>
      </c>
      <c r="J6440" s="35" t="n">
        <v>1.55</v>
      </c>
      <c r="K6440" s="6" t="n">
        <v>1</v>
      </c>
      <c r="L6440" s="35" t="n">
        <v>0.55</v>
      </c>
      <c r="M6440" s="6" t="str">
        <f aca="false">IF(I6440&lt;=0,"Below 0%",IF(I6440&lt;=0.05,"0-5%",IF(I6440&lt;=0.1,"5-10%",IF(I6440&lt;=0.2,"10-20%",IF(I6440&lt;=0.4,"20-40%","Above 40%")))))</f>
        <v>5-10%</v>
      </c>
      <c r="N6440" s="6" t="str">
        <f aca="false">IF(AND(H6440&gt;=Summary!$B$25,I6440&gt;=Summary!$B$26,I6440&lt;=Summary!$B$27,J6440&gt;=Summary!$B$28,J6440&lt;=Summary!$B$29,F6440*J6440&gt;1),"Yes","No")</f>
        <v>No</v>
      </c>
    </row>
    <row r="6441" customFormat="false" ht="15" hidden="false" customHeight="false" outlineLevel="0" collapsed="false">
      <c r="A6441" s="6" t="s">
        <v>153</v>
      </c>
      <c r="B6441" s="45" t="n">
        <v>43506</v>
      </c>
      <c r="C6441" s="6" t="s">
        <v>194</v>
      </c>
      <c r="D6441" s="6" t="s">
        <v>190</v>
      </c>
      <c r="E6441" s="6" t="s">
        <v>174</v>
      </c>
      <c r="F6441" s="34" t="n">
        <v>0.19072413444519</v>
      </c>
      <c r="G6441" s="34" t="n">
        <v>0.211004650533216</v>
      </c>
      <c r="H6441" s="34" t="n">
        <v>-0.0202805160880256</v>
      </c>
      <c r="I6441" s="34" t="n">
        <v>-0.0961140715940432</v>
      </c>
      <c r="J6441" s="35" t="n">
        <v>4.75</v>
      </c>
      <c r="K6441" s="6" t="n">
        <v>0</v>
      </c>
      <c r="L6441" s="35" t="n">
        <v>-1</v>
      </c>
      <c r="M6441" s="6" t="str">
        <f aca="false">IF(I6441&lt;=0,"Below 0%",IF(I6441&lt;=0.05,"0-5%",IF(I6441&lt;=0.1,"5-10%",IF(I6441&lt;=0.2,"10-20%",IF(I6441&lt;=0.4,"20-40%","Above 40%")))))</f>
        <v>Below 0%</v>
      </c>
      <c r="N6441" s="6" t="str">
        <f aca="false">IF(AND(H6441&gt;=Summary!$B$25,I6441&gt;=Summary!$B$26,I6441&lt;=Summary!$B$27,J6441&gt;=Summary!$B$28,J6441&lt;=Summary!$B$29,F6441*J6441&gt;1),"Yes","No")</f>
        <v>No</v>
      </c>
    </row>
    <row r="6442" customFormat="false" ht="15" hidden="false" customHeight="false" outlineLevel="0" collapsed="false">
      <c r="A6442" s="6" t="s">
        <v>153</v>
      </c>
      <c r="B6442" s="45" t="n">
        <v>43506</v>
      </c>
      <c r="C6442" s="6" t="s">
        <v>194</v>
      </c>
      <c r="D6442" s="6" t="s">
        <v>190</v>
      </c>
      <c r="E6442" s="6" t="s">
        <v>177</v>
      </c>
      <c r="F6442" s="34" t="n">
        <v>0.109726421535015</v>
      </c>
      <c r="G6442" s="34" t="n">
        <v>0.142368194606928</v>
      </c>
      <c r="H6442" s="34" t="n">
        <v>-0.0326417730719133</v>
      </c>
      <c r="I6442" s="34" t="n">
        <v>-0.229277144112389</v>
      </c>
      <c r="J6442" s="35" t="n">
        <v>7.04</v>
      </c>
      <c r="K6442" s="6" t="n">
        <v>0</v>
      </c>
      <c r="L6442" s="35" t="n">
        <v>-1</v>
      </c>
      <c r="M6442" s="6" t="str">
        <f aca="false">IF(I6442&lt;=0,"Below 0%",IF(I6442&lt;=0.05,"0-5%",IF(I6442&lt;=0.1,"5-10%",IF(I6442&lt;=0.2,"10-20%",IF(I6442&lt;=0.4,"20-40%","Above 40%")))))</f>
        <v>Below 0%</v>
      </c>
      <c r="N6442" s="6" t="str">
        <f aca="false">IF(AND(H6442&gt;=Summary!$B$25,I6442&gt;=Summary!$B$26,I6442&lt;=Summary!$B$27,J6442&gt;=Summary!$B$28,J6442&lt;=Summary!$B$29,F6442*J6442&gt;1),"Yes","No")</f>
        <v>No</v>
      </c>
    </row>
    <row r="6443" customFormat="false" ht="15" hidden="false" customHeight="false" outlineLevel="0" collapsed="false">
      <c r="A6443" s="6" t="s">
        <v>153</v>
      </c>
      <c r="B6443" s="45" t="n">
        <v>43506</v>
      </c>
      <c r="C6443" s="6" t="s">
        <v>181</v>
      </c>
      <c r="D6443" s="6" t="s">
        <v>195</v>
      </c>
      <c r="E6443" s="6" t="s">
        <v>187</v>
      </c>
      <c r="F6443" s="34" t="n">
        <v>0.758396089076996</v>
      </c>
      <c r="G6443" s="34" t="n">
        <v>0.57798458042647</v>
      </c>
      <c r="H6443" s="34" t="n">
        <v>0.180411508650526</v>
      </c>
      <c r="I6443" s="34" t="n">
        <v>0.312138964879319</v>
      </c>
      <c r="J6443" s="35" t="n">
        <v>1.73</v>
      </c>
      <c r="K6443" s="6" t="n">
        <v>1</v>
      </c>
      <c r="L6443" s="35" t="n">
        <v>0.73</v>
      </c>
      <c r="M6443" s="6" t="str">
        <f aca="false">IF(I6443&lt;=0,"Below 0%",IF(I6443&lt;=0.05,"0-5%",IF(I6443&lt;=0.1,"5-10%",IF(I6443&lt;=0.2,"10-20%",IF(I6443&lt;=0.4,"20-40%","Above 40%")))))</f>
        <v>20-40%</v>
      </c>
      <c r="N6443" s="6" t="str">
        <f aca="false">IF(AND(H6443&gt;=Summary!$B$25,I6443&gt;=Summary!$B$26,I6443&lt;=Summary!$B$27,J6443&gt;=Summary!$B$28,J6443&lt;=Summary!$B$29,F6443*J6443&gt;1),"Yes","No")</f>
        <v>No</v>
      </c>
    </row>
    <row r="6444" customFormat="false" ht="15" hidden="false" customHeight="false" outlineLevel="0" collapsed="false">
      <c r="A6444" s="6" t="s">
        <v>153</v>
      </c>
      <c r="B6444" s="45" t="n">
        <v>43506</v>
      </c>
      <c r="C6444" s="6" t="s">
        <v>181</v>
      </c>
      <c r="D6444" s="6" t="s">
        <v>195</v>
      </c>
      <c r="E6444" s="6" t="s">
        <v>174</v>
      </c>
      <c r="F6444" s="34" t="n">
        <v>0.175466030836105</v>
      </c>
      <c r="G6444" s="34" t="n">
        <v>0.248117450158261</v>
      </c>
      <c r="H6444" s="34" t="n">
        <v>-0.0726514193221561</v>
      </c>
      <c r="I6444" s="34" t="n">
        <v>-0.292810599479462</v>
      </c>
      <c r="J6444" s="35" t="n">
        <v>4.03</v>
      </c>
      <c r="K6444" s="6" t="n">
        <v>0</v>
      </c>
      <c r="L6444" s="35" t="n">
        <v>-1</v>
      </c>
      <c r="M6444" s="6" t="str">
        <f aca="false">IF(I6444&lt;=0,"Below 0%",IF(I6444&lt;=0.05,"0-5%",IF(I6444&lt;=0.1,"5-10%",IF(I6444&lt;=0.2,"10-20%",IF(I6444&lt;=0.4,"20-40%","Above 40%")))))</f>
        <v>Below 0%</v>
      </c>
      <c r="N6444" s="6" t="str">
        <f aca="false">IF(AND(H6444&gt;=Summary!$B$25,I6444&gt;=Summary!$B$26,I6444&lt;=Summary!$B$27,J6444&gt;=Summary!$B$28,J6444&lt;=Summary!$B$29,F6444*J6444&gt;1),"Yes","No")</f>
        <v>No</v>
      </c>
    </row>
    <row r="6445" customFormat="false" ht="15" hidden="false" customHeight="false" outlineLevel="0" collapsed="false">
      <c r="A6445" s="6" t="s">
        <v>153</v>
      </c>
      <c r="B6445" s="45" t="n">
        <v>43506</v>
      </c>
      <c r="C6445" s="6" t="s">
        <v>181</v>
      </c>
      <c r="D6445" s="6" t="s">
        <v>195</v>
      </c>
      <c r="E6445" s="6" t="s">
        <v>177</v>
      </c>
      <c r="F6445" s="34" t="n">
        <v>0.066137820482254</v>
      </c>
      <c r="G6445" s="34" t="n">
        <v>0.173897969415268</v>
      </c>
      <c r="H6445" s="34" t="n">
        <v>-0.107760148933014</v>
      </c>
      <c r="I6445" s="34" t="n">
        <v>-0.619674567192232</v>
      </c>
      <c r="J6445" s="35" t="n">
        <v>5.75</v>
      </c>
      <c r="K6445" s="6" t="n">
        <v>0</v>
      </c>
      <c r="L6445" s="35" t="n">
        <v>-1</v>
      </c>
      <c r="M6445" s="6" t="str">
        <f aca="false">IF(I6445&lt;=0,"Below 0%",IF(I6445&lt;=0.05,"0-5%",IF(I6445&lt;=0.1,"5-10%",IF(I6445&lt;=0.2,"10-20%",IF(I6445&lt;=0.4,"20-40%","Above 40%")))))</f>
        <v>Below 0%</v>
      </c>
      <c r="N6445" s="6" t="str">
        <f aca="false">IF(AND(H6445&gt;=Summary!$B$25,I6445&gt;=Summary!$B$26,I6445&lt;=Summary!$B$27,J6445&gt;=Summary!$B$28,J6445&lt;=Summary!$B$29,F6445*J6445&gt;1),"Yes","No")</f>
        <v>No</v>
      </c>
    </row>
    <row r="6446" customFormat="false" ht="15" hidden="false" customHeight="false" outlineLevel="0" collapsed="false">
      <c r="A6446" s="6" t="s">
        <v>153</v>
      </c>
      <c r="B6446" s="45" t="n">
        <v>43507</v>
      </c>
      <c r="C6446" s="6" t="s">
        <v>203</v>
      </c>
      <c r="D6446" s="6" t="s">
        <v>188</v>
      </c>
      <c r="E6446" s="6" t="s">
        <v>187</v>
      </c>
      <c r="F6446" s="34" t="n">
        <v>0.624341070652008</v>
      </c>
      <c r="G6446" s="34" t="n">
        <v>0.574312303613758</v>
      </c>
      <c r="H6446" s="34" t="n">
        <v>0.0500287670382505</v>
      </c>
      <c r="I6446" s="34" t="n">
        <v>0.0871107352627716</v>
      </c>
      <c r="J6446" s="35" t="n">
        <v>1.73</v>
      </c>
      <c r="K6446" s="6" t="n">
        <v>0</v>
      </c>
      <c r="L6446" s="35" t="n">
        <v>-1</v>
      </c>
      <c r="M6446" s="6" t="str">
        <f aca="false">IF(I6446&lt;=0,"Below 0%",IF(I6446&lt;=0.05,"0-5%",IF(I6446&lt;=0.1,"5-10%",IF(I6446&lt;=0.2,"10-20%",IF(I6446&lt;=0.4,"20-40%","Above 40%")))))</f>
        <v>5-10%</v>
      </c>
      <c r="N6446" s="6" t="str">
        <f aca="false">IF(AND(H6446&gt;=Summary!$B$25,I6446&gt;=Summary!$B$26,I6446&lt;=Summary!$B$27,J6446&gt;=Summary!$B$28,J6446&lt;=Summary!$B$29,F6446*J6446&gt;1),"Yes","No")</f>
        <v>No</v>
      </c>
    </row>
    <row r="6447" customFormat="false" ht="15" hidden="false" customHeight="false" outlineLevel="0" collapsed="false">
      <c r="A6447" s="6" t="s">
        <v>153</v>
      </c>
      <c r="B6447" s="45" t="n">
        <v>43507</v>
      </c>
      <c r="C6447" s="6" t="s">
        <v>203</v>
      </c>
      <c r="D6447" s="6" t="s">
        <v>188</v>
      </c>
      <c r="E6447" s="6" t="s">
        <v>174</v>
      </c>
      <c r="F6447" s="34" t="n">
        <v>0.218288958072662</v>
      </c>
      <c r="G6447" s="34" t="n">
        <v>0.260094315510943</v>
      </c>
      <c r="H6447" s="34" t="n">
        <v>-0.0418053574382802</v>
      </c>
      <c r="I6447" s="34" t="n">
        <v>-0.160731530622481</v>
      </c>
      <c r="J6447" s="35" t="n">
        <v>3.82</v>
      </c>
      <c r="K6447" s="6" t="n">
        <v>1</v>
      </c>
      <c r="L6447" s="35" t="n">
        <v>2.82</v>
      </c>
      <c r="M6447" s="6" t="str">
        <f aca="false">IF(I6447&lt;=0,"Below 0%",IF(I6447&lt;=0.05,"0-5%",IF(I6447&lt;=0.1,"5-10%",IF(I6447&lt;=0.2,"10-20%",IF(I6447&lt;=0.4,"20-40%","Above 40%")))))</f>
        <v>Below 0%</v>
      </c>
      <c r="N6447" s="6" t="str">
        <f aca="false">IF(AND(H6447&gt;=Summary!$B$25,I6447&gt;=Summary!$B$26,I6447&lt;=Summary!$B$27,J6447&gt;=Summary!$B$28,J6447&lt;=Summary!$B$29,F6447*J6447&gt;1),"Yes","No")</f>
        <v>No</v>
      </c>
    </row>
    <row r="6448" customFormat="false" ht="15" hidden="false" customHeight="false" outlineLevel="0" collapsed="false">
      <c r="A6448" s="6" t="s">
        <v>153</v>
      </c>
      <c r="B6448" s="45" t="n">
        <v>43507</v>
      </c>
      <c r="C6448" s="6" t="s">
        <v>203</v>
      </c>
      <c r="D6448" s="6" t="s">
        <v>188</v>
      </c>
      <c r="E6448" s="6" t="s">
        <v>177</v>
      </c>
      <c r="F6448" s="34" t="n">
        <v>0.157369941473007</v>
      </c>
      <c r="G6448" s="34" t="n">
        <v>0.1655933808753</v>
      </c>
      <c r="H6448" s="34" t="n">
        <v>-0.00822343940229287</v>
      </c>
      <c r="I6448" s="34" t="n">
        <v>-0.0496604354523417</v>
      </c>
      <c r="J6448" s="35" t="n">
        <v>6</v>
      </c>
      <c r="K6448" s="6" t="n">
        <v>0</v>
      </c>
      <c r="L6448" s="35" t="n">
        <v>-1</v>
      </c>
      <c r="M6448" s="6" t="str">
        <f aca="false">IF(I6448&lt;=0,"Below 0%",IF(I6448&lt;=0.05,"0-5%",IF(I6448&lt;=0.1,"5-10%",IF(I6448&lt;=0.2,"10-20%",IF(I6448&lt;=0.4,"20-40%","Above 40%")))))</f>
        <v>Below 0%</v>
      </c>
      <c r="N6448" s="6" t="str">
        <f aca="false">IF(AND(H6448&gt;=Summary!$B$25,I6448&gt;=Summary!$B$26,I6448&lt;=Summary!$B$27,J6448&gt;=Summary!$B$28,J6448&lt;=Summary!$B$29,F6448*J6448&gt;1),"Yes","No")</f>
        <v>No</v>
      </c>
    </row>
    <row r="6449" customFormat="false" ht="15" hidden="false" customHeight="false" outlineLevel="0" collapsed="false">
      <c r="A6449" s="6" t="s">
        <v>153</v>
      </c>
      <c r="B6449" s="45" t="n">
        <v>43518</v>
      </c>
      <c r="C6449" s="6" t="s">
        <v>193</v>
      </c>
      <c r="D6449" s="6" t="s">
        <v>198</v>
      </c>
      <c r="E6449" s="6" t="s">
        <v>187</v>
      </c>
      <c r="F6449" s="34" t="n">
        <v>0.60049045085907</v>
      </c>
      <c r="G6449" s="34" t="n">
        <v>0.305184546890708</v>
      </c>
      <c r="H6449" s="34" t="n">
        <v>0.295305903968362</v>
      </c>
      <c r="I6449" s="34" t="n">
        <v>0.967630592626684</v>
      </c>
      <c r="J6449" s="35" t="n">
        <v>3.28</v>
      </c>
      <c r="K6449" s="6" t="n">
        <v>0</v>
      </c>
      <c r="L6449" s="35" t="n">
        <v>-1</v>
      </c>
      <c r="M6449" s="6" t="str">
        <f aca="false">IF(I6449&lt;=0,"Below 0%",IF(I6449&lt;=0.05,"0-5%",IF(I6449&lt;=0.1,"5-10%",IF(I6449&lt;=0.2,"10-20%",IF(I6449&lt;=0.4,"20-40%","Above 40%")))))</f>
        <v>Above 40%</v>
      </c>
      <c r="N6449" s="6" t="str">
        <f aca="false">IF(AND(H6449&gt;=Summary!$B$25,I6449&gt;=Summary!$B$26,I6449&lt;=Summary!$B$27,J6449&gt;=Summary!$B$28,J6449&lt;=Summary!$B$29,F6449*J6449&gt;1),"Yes","No")</f>
        <v>No</v>
      </c>
    </row>
    <row r="6450" customFormat="false" ht="15" hidden="false" customHeight="false" outlineLevel="0" collapsed="false">
      <c r="A6450" s="6" t="s">
        <v>153</v>
      </c>
      <c r="B6450" s="45" t="n">
        <v>43518</v>
      </c>
      <c r="C6450" s="6" t="s">
        <v>193</v>
      </c>
      <c r="D6450" s="6" t="s">
        <v>198</v>
      </c>
      <c r="E6450" s="6" t="s">
        <v>174</v>
      </c>
      <c r="F6450" s="34" t="n">
        <v>0.217393919825554</v>
      </c>
      <c r="G6450" s="34" t="n">
        <v>0.294413327588683</v>
      </c>
      <c r="H6450" s="34" t="n">
        <v>-0.0770194077631292</v>
      </c>
      <c r="I6450" s="34" t="n">
        <v>-0.26160299329496</v>
      </c>
      <c r="J6450" s="35" t="n">
        <v>3.4</v>
      </c>
      <c r="K6450" s="6" t="n">
        <v>0</v>
      </c>
      <c r="L6450" s="35" t="n">
        <v>-1</v>
      </c>
      <c r="M6450" s="6" t="str">
        <f aca="false">IF(I6450&lt;=0,"Below 0%",IF(I6450&lt;=0.05,"0-5%",IF(I6450&lt;=0.1,"5-10%",IF(I6450&lt;=0.2,"10-20%",IF(I6450&lt;=0.4,"20-40%","Above 40%")))))</f>
        <v>Below 0%</v>
      </c>
      <c r="N6450" s="6" t="str">
        <f aca="false">IF(AND(H6450&gt;=Summary!$B$25,I6450&gt;=Summary!$B$26,I6450&lt;=Summary!$B$27,J6450&gt;=Summary!$B$28,J6450&lt;=Summary!$B$29,F6450*J6450&gt;1),"Yes","No")</f>
        <v>No</v>
      </c>
    </row>
    <row r="6451" customFormat="false" ht="15" hidden="false" customHeight="false" outlineLevel="0" collapsed="false">
      <c r="A6451" s="6" t="s">
        <v>153</v>
      </c>
      <c r="B6451" s="45" t="n">
        <v>43518</v>
      </c>
      <c r="C6451" s="6" t="s">
        <v>193</v>
      </c>
      <c r="D6451" s="6" t="s">
        <v>198</v>
      </c>
      <c r="E6451" s="6" t="s">
        <v>177</v>
      </c>
      <c r="F6451" s="34" t="n">
        <v>0.182115584611893</v>
      </c>
      <c r="G6451" s="34" t="n">
        <v>0.400402125520609</v>
      </c>
      <c r="H6451" s="34" t="n">
        <v>-0.218286540908716</v>
      </c>
      <c r="I6451" s="34" t="n">
        <v>-0.545168287068648</v>
      </c>
      <c r="J6451" s="35" t="n">
        <v>2.5</v>
      </c>
      <c r="K6451" s="6" t="n">
        <v>1</v>
      </c>
      <c r="L6451" s="35" t="n">
        <v>1.5</v>
      </c>
      <c r="M6451" s="6" t="str">
        <f aca="false">IF(I6451&lt;=0,"Below 0%",IF(I6451&lt;=0.05,"0-5%",IF(I6451&lt;=0.1,"5-10%",IF(I6451&lt;=0.2,"10-20%",IF(I6451&lt;=0.4,"20-40%","Above 40%")))))</f>
        <v>Below 0%</v>
      </c>
      <c r="N6451" s="6" t="str">
        <f aca="false">IF(AND(H6451&gt;=Summary!$B$25,I6451&gt;=Summary!$B$26,I6451&lt;=Summary!$B$27,J6451&gt;=Summary!$B$28,J6451&lt;=Summary!$B$29,F6451*J6451&gt;1),"Yes","No")</f>
        <v>No</v>
      </c>
    </row>
    <row r="6452" customFormat="false" ht="15" hidden="false" customHeight="false" outlineLevel="0" collapsed="false">
      <c r="A6452" s="6" t="s">
        <v>153</v>
      </c>
      <c r="B6452" s="45" t="n">
        <v>43518</v>
      </c>
      <c r="C6452" s="6" t="s">
        <v>189</v>
      </c>
      <c r="D6452" s="6" t="s">
        <v>184</v>
      </c>
      <c r="E6452" s="6" t="s">
        <v>187</v>
      </c>
      <c r="F6452" s="34" t="n">
        <v>0.642472982406616</v>
      </c>
      <c r="G6452" s="34" t="n">
        <v>0.504663660510223</v>
      </c>
      <c r="H6452" s="34" t="n">
        <v>0.137809321896393</v>
      </c>
      <c r="I6452" s="34" t="n">
        <v>0.273071617157981</v>
      </c>
      <c r="J6452" s="35" t="n">
        <v>1.98</v>
      </c>
      <c r="K6452" s="6" t="n">
        <v>1</v>
      </c>
      <c r="L6452" s="35" t="n">
        <v>0.98</v>
      </c>
      <c r="M6452" s="6" t="str">
        <f aca="false">IF(I6452&lt;=0,"Below 0%",IF(I6452&lt;=0.05,"0-5%",IF(I6452&lt;=0.1,"5-10%",IF(I6452&lt;=0.2,"10-20%",IF(I6452&lt;=0.4,"20-40%","Above 40%")))))</f>
        <v>20-40%</v>
      </c>
      <c r="N6452" s="6" t="str">
        <f aca="false">IF(AND(H6452&gt;=Summary!$B$25,I6452&gt;=Summary!$B$26,I6452&lt;=Summary!$B$27,J6452&gt;=Summary!$B$28,J6452&lt;=Summary!$B$29,F6452*J6452&gt;1),"Yes","No")</f>
        <v>Yes</v>
      </c>
    </row>
    <row r="6453" customFormat="false" ht="15" hidden="false" customHeight="false" outlineLevel="0" collapsed="false">
      <c r="A6453" s="6" t="s">
        <v>153</v>
      </c>
      <c r="B6453" s="45" t="n">
        <v>43518</v>
      </c>
      <c r="C6453" s="6" t="s">
        <v>189</v>
      </c>
      <c r="D6453" s="6" t="s">
        <v>184</v>
      </c>
      <c r="E6453" s="6" t="s">
        <v>174</v>
      </c>
      <c r="F6453" s="34" t="n">
        <v>0.281537592411041</v>
      </c>
      <c r="G6453" s="34" t="n">
        <v>0.262956328371116</v>
      </c>
      <c r="H6453" s="34" t="n">
        <v>0.0185812640399251</v>
      </c>
      <c r="I6453" s="34" t="n">
        <v>0.0706629277759803</v>
      </c>
      <c r="J6453" s="35" t="n">
        <v>3.8</v>
      </c>
      <c r="K6453" s="6" t="n">
        <v>0</v>
      </c>
      <c r="L6453" s="35" t="n">
        <v>-1</v>
      </c>
      <c r="M6453" s="6" t="str">
        <f aca="false">IF(I6453&lt;=0,"Below 0%",IF(I6453&lt;=0.05,"0-5%",IF(I6453&lt;=0.1,"5-10%",IF(I6453&lt;=0.2,"10-20%",IF(I6453&lt;=0.4,"20-40%","Above 40%")))))</f>
        <v>5-10%</v>
      </c>
      <c r="N6453" s="6" t="str">
        <f aca="false">IF(AND(H6453&gt;=Summary!$B$25,I6453&gt;=Summary!$B$26,I6453&lt;=Summary!$B$27,J6453&gt;=Summary!$B$28,J6453&lt;=Summary!$B$29,F6453*J6453&gt;1),"Yes","No")</f>
        <v>No</v>
      </c>
    </row>
    <row r="6454" customFormat="false" ht="15" hidden="false" customHeight="false" outlineLevel="0" collapsed="false">
      <c r="A6454" s="6" t="s">
        <v>153</v>
      </c>
      <c r="B6454" s="45" t="n">
        <v>43518</v>
      </c>
      <c r="C6454" s="6" t="s">
        <v>189</v>
      </c>
      <c r="D6454" s="6" t="s">
        <v>184</v>
      </c>
      <c r="E6454" s="6" t="s">
        <v>177</v>
      </c>
      <c r="F6454" s="34" t="n">
        <v>0.0759894624352455</v>
      </c>
      <c r="G6454" s="34" t="n">
        <v>0.232380011118661</v>
      </c>
      <c r="H6454" s="34" t="n">
        <v>-0.156390548683415</v>
      </c>
      <c r="I6454" s="34" t="n">
        <v>-0.672994841211008</v>
      </c>
      <c r="J6454" s="35" t="n">
        <v>4.3</v>
      </c>
      <c r="K6454" s="6" t="n">
        <v>0</v>
      </c>
      <c r="L6454" s="35" t="n">
        <v>-1</v>
      </c>
      <c r="M6454" s="6" t="str">
        <f aca="false">IF(I6454&lt;=0,"Below 0%",IF(I6454&lt;=0.05,"0-5%",IF(I6454&lt;=0.1,"5-10%",IF(I6454&lt;=0.2,"10-20%",IF(I6454&lt;=0.4,"20-40%","Above 40%")))))</f>
        <v>Below 0%</v>
      </c>
      <c r="N6454" s="6" t="str">
        <f aca="false">IF(AND(H6454&gt;=Summary!$B$25,I6454&gt;=Summary!$B$26,I6454&lt;=Summary!$B$27,J6454&gt;=Summary!$B$28,J6454&lt;=Summary!$B$29,F6454*J6454&gt;1),"Yes","No")</f>
        <v>No</v>
      </c>
    </row>
    <row r="6455" customFormat="false" ht="15" hidden="false" customHeight="false" outlineLevel="0" collapsed="false">
      <c r="A6455" s="6" t="s">
        <v>153</v>
      </c>
      <c r="B6455" s="45" t="n">
        <v>43519</v>
      </c>
      <c r="C6455" s="6" t="s">
        <v>199</v>
      </c>
      <c r="D6455" s="6" t="s">
        <v>203</v>
      </c>
      <c r="E6455" s="6" t="s">
        <v>187</v>
      </c>
      <c r="F6455" s="34" t="n">
        <v>0.422142922878265</v>
      </c>
      <c r="G6455" s="34" t="n">
        <v>0.342569269521411</v>
      </c>
      <c r="H6455" s="34" t="n">
        <v>0.0795736533568548</v>
      </c>
      <c r="I6455" s="34" t="n">
        <v>0.232284855754936</v>
      </c>
      <c r="J6455" s="35" t="n">
        <v>2.9</v>
      </c>
      <c r="K6455" s="6" t="n">
        <v>0</v>
      </c>
      <c r="L6455" s="35" t="n">
        <v>-1</v>
      </c>
      <c r="M6455" s="6" t="str">
        <f aca="false">IF(I6455&lt;=0,"Below 0%",IF(I6455&lt;=0.05,"0-5%",IF(I6455&lt;=0.1,"5-10%",IF(I6455&lt;=0.2,"10-20%",IF(I6455&lt;=0.4,"20-40%","Above 40%")))))</f>
        <v>20-40%</v>
      </c>
      <c r="N6455" s="6" t="str">
        <f aca="false">IF(AND(H6455&gt;=Summary!$B$25,I6455&gt;=Summary!$B$26,I6455&lt;=Summary!$B$27,J6455&gt;=Summary!$B$28,J6455&lt;=Summary!$B$29,F6455*J6455&gt;1),"Yes","No")</f>
        <v>Yes</v>
      </c>
    </row>
    <row r="6456" customFormat="false" ht="15" hidden="false" customHeight="false" outlineLevel="0" collapsed="false">
      <c r="A6456" s="6" t="s">
        <v>153</v>
      </c>
      <c r="B6456" s="45" t="n">
        <v>43519</v>
      </c>
      <c r="C6456" s="6" t="s">
        <v>199</v>
      </c>
      <c r="D6456" s="6" t="s">
        <v>203</v>
      </c>
      <c r="E6456" s="6" t="s">
        <v>174</v>
      </c>
      <c r="F6456" s="34" t="n">
        <v>0.282972007989883</v>
      </c>
      <c r="G6456" s="34" t="n">
        <v>0.292191435768262</v>
      </c>
      <c r="H6456" s="34" t="n">
        <v>-0.00921942777837853</v>
      </c>
      <c r="I6456" s="34" t="n">
        <v>-0.0315526967932438</v>
      </c>
      <c r="J6456" s="35" t="n">
        <v>3.4</v>
      </c>
      <c r="K6456" s="6" t="n">
        <v>1</v>
      </c>
      <c r="L6456" s="35" t="n">
        <v>2.4</v>
      </c>
      <c r="M6456" s="6" t="str">
        <f aca="false">IF(I6456&lt;=0,"Below 0%",IF(I6456&lt;=0.05,"0-5%",IF(I6456&lt;=0.1,"5-10%",IF(I6456&lt;=0.2,"10-20%",IF(I6456&lt;=0.4,"20-40%","Above 40%")))))</f>
        <v>Below 0%</v>
      </c>
      <c r="N6456" s="6" t="str">
        <f aca="false">IF(AND(H6456&gt;=Summary!$B$25,I6456&gt;=Summary!$B$26,I6456&lt;=Summary!$B$27,J6456&gt;=Summary!$B$28,J6456&lt;=Summary!$B$29,F6456*J6456&gt;1),"Yes","No")</f>
        <v>No</v>
      </c>
    </row>
    <row r="6457" customFormat="false" ht="15" hidden="false" customHeight="false" outlineLevel="0" collapsed="false">
      <c r="A6457" s="6" t="s">
        <v>153</v>
      </c>
      <c r="B6457" s="45" t="n">
        <v>43519</v>
      </c>
      <c r="C6457" s="6" t="s">
        <v>199</v>
      </c>
      <c r="D6457" s="6" t="s">
        <v>203</v>
      </c>
      <c r="E6457" s="6" t="s">
        <v>177</v>
      </c>
      <c r="F6457" s="34" t="n">
        <v>0.294885069131851</v>
      </c>
      <c r="G6457" s="34" t="n">
        <v>0.365239294710327</v>
      </c>
      <c r="H6457" s="34" t="n">
        <v>-0.0703542255784762</v>
      </c>
      <c r="I6457" s="34" t="n">
        <v>-0.192625017618311</v>
      </c>
      <c r="J6457" s="35" t="n">
        <v>2.72</v>
      </c>
      <c r="K6457" s="6" t="n">
        <v>0</v>
      </c>
      <c r="L6457" s="35" t="n">
        <v>-1</v>
      </c>
      <c r="M6457" s="6" t="str">
        <f aca="false">IF(I6457&lt;=0,"Below 0%",IF(I6457&lt;=0.05,"0-5%",IF(I6457&lt;=0.1,"5-10%",IF(I6457&lt;=0.2,"10-20%",IF(I6457&lt;=0.4,"20-40%","Above 40%")))))</f>
        <v>Below 0%</v>
      </c>
      <c r="N6457" s="6" t="str">
        <f aca="false">IF(AND(H6457&gt;=Summary!$B$25,I6457&gt;=Summary!$B$26,I6457&lt;=Summary!$B$27,J6457&gt;=Summary!$B$28,J6457&lt;=Summary!$B$29,F6457*J6457&gt;1),"Yes","No")</f>
        <v>No</v>
      </c>
    </row>
    <row r="6458" customFormat="false" ht="15" hidden="false" customHeight="false" outlineLevel="0" collapsed="false">
      <c r="A6458" s="6" t="s">
        <v>153</v>
      </c>
      <c r="B6458" s="45" t="n">
        <v>43519</v>
      </c>
      <c r="C6458" s="6" t="s">
        <v>196</v>
      </c>
      <c r="D6458" s="6" t="s">
        <v>181</v>
      </c>
      <c r="E6458" s="6" t="s">
        <v>187</v>
      </c>
      <c r="F6458" s="34" t="n">
        <v>0.134872630238533</v>
      </c>
      <c r="G6458" s="34" t="n">
        <v>0.17404318364707</v>
      </c>
      <c r="H6458" s="34" t="n">
        <v>-0.0391705534085373</v>
      </c>
      <c r="I6458" s="34" t="n">
        <v>-0.225062266661178</v>
      </c>
      <c r="J6458" s="35" t="n">
        <v>5.75</v>
      </c>
      <c r="K6458" s="6" t="n">
        <v>1</v>
      </c>
      <c r="L6458" s="35" t="n">
        <v>4.75</v>
      </c>
      <c r="M6458" s="6" t="str">
        <f aca="false">IF(I6458&lt;=0,"Below 0%",IF(I6458&lt;=0.05,"0-5%",IF(I6458&lt;=0.1,"5-10%",IF(I6458&lt;=0.2,"10-20%",IF(I6458&lt;=0.4,"20-40%","Above 40%")))))</f>
        <v>Below 0%</v>
      </c>
      <c r="N6458" s="6" t="str">
        <f aca="false">IF(AND(H6458&gt;=Summary!$B$25,I6458&gt;=Summary!$B$26,I6458&lt;=Summary!$B$27,J6458&gt;=Summary!$B$28,J6458&lt;=Summary!$B$29,F6458*J6458&gt;1),"Yes","No")</f>
        <v>No</v>
      </c>
    </row>
    <row r="6459" customFormat="false" ht="15" hidden="false" customHeight="false" outlineLevel="0" collapsed="false">
      <c r="A6459" s="6" t="s">
        <v>153</v>
      </c>
      <c r="B6459" s="45" t="n">
        <v>43519</v>
      </c>
      <c r="C6459" s="6" t="s">
        <v>196</v>
      </c>
      <c r="D6459" s="6" t="s">
        <v>181</v>
      </c>
      <c r="E6459" s="6" t="s">
        <v>174</v>
      </c>
      <c r="F6459" s="34" t="n">
        <v>0.152142137289047</v>
      </c>
      <c r="G6459" s="34" t="n">
        <v>0.250814111772094</v>
      </c>
      <c r="H6459" s="34" t="n">
        <v>-0.0986719744830466</v>
      </c>
      <c r="I6459" s="34" t="n">
        <v>-0.393406789537849</v>
      </c>
      <c r="J6459" s="35" t="n">
        <v>3.99</v>
      </c>
      <c r="K6459" s="6" t="n">
        <v>0</v>
      </c>
      <c r="L6459" s="35" t="n">
        <v>-1</v>
      </c>
      <c r="M6459" s="6" t="str">
        <f aca="false">IF(I6459&lt;=0,"Below 0%",IF(I6459&lt;=0.05,"0-5%",IF(I6459&lt;=0.1,"5-10%",IF(I6459&lt;=0.2,"10-20%",IF(I6459&lt;=0.4,"20-40%","Above 40%")))))</f>
        <v>Below 0%</v>
      </c>
      <c r="N6459" s="6" t="str">
        <f aca="false">IF(AND(H6459&gt;=Summary!$B$25,I6459&gt;=Summary!$B$26,I6459&lt;=Summary!$B$27,J6459&gt;=Summary!$B$28,J6459&lt;=Summary!$B$29,F6459*J6459&gt;1),"Yes","No")</f>
        <v>No</v>
      </c>
    </row>
    <row r="6460" customFormat="false" ht="15" hidden="false" customHeight="false" outlineLevel="0" collapsed="false">
      <c r="A6460" s="6" t="s">
        <v>153</v>
      </c>
      <c r="B6460" s="45" t="n">
        <v>43519</v>
      </c>
      <c r="C6460" s="6" t="s">
        <v>196</v>
      </c>
      <c r="D6460" s="6" t="s">
        <v>181</v>
      </c>
      <c r="E6460" s="6" t="s">
        <v>177</v>
      </c>
      <c r="F6460" s="34" t="n">
        <v>0.712985277175903</v>
      </c>
      <c r="G6460" s="34" t="n">
        <v>0.575142704580836</v>
      </c>
      <c r="H6460" s="34" t="n">
        <v>0.137842572595068</v>
      </c>
      <c r="I6460" s="34" t="n">
        <v>0.239666732268694</v>
      </c>
      <c r="J6460" s="35" t="n">
        <v>1.74</v>
      </c>
      <c r="K6460" s="6" t="n">
        <v>0</v>
      </c>
      <c r="L6460" s="35" t="n">
        <v>-1</v>
      </c>
      <c r="M6460" s="6" t="str">
        <f aca="false">IF(I6460&lt;=0,"Below 0%",IF(I6460&lt;=0.05,"0-5%",IF(I6460&lt;=0.1,"5-10%",IF(I6460&lt;=0.2,"10-20%",IF(I6460&lt;=0.4,"20-40%","Above 40%")))))</f>
        <v>20-40%</v>
      </c>
      <c r="N6460" s="6" t="str">
        <f aca="false">IF(AND(H6460&gt;=Summary!$B$25,I6460&gt;=Summary!$B$26,I6460&lt;=Summary!$B$27,J6460&gt;=Summary!$B$28,J6460&lt;=Summary!$B$29,F6460*J6460&gt;1),"Yes","No")</f>
        <v>No</v>
      </c>
    </row>
    <row r="6461" customFormat="false" ht="15" hidden="false" customHeight="false" outlineLevel="0" collapsed="false">
      <c r="A6461" s="6" t="s">
        <v>153</v>
      </c>
      <c r="B6461" s="45" t="n">
        <v>43519</v>
      </c>
      <c r="C6461" s="6" t="s">
        <v>195</v>
      </c>
      <c r="D6461" s="6" t="s">
        <v>180</v>
      </c>
      <c r="E6461" s="6" t="s">
        <v>187</v>
      </c>
      <c r="F6461" s="34" t="n">
        <v>0.540918111801148</v>
      </c>
      <c r="G6461" s="34" t="n">
        <v>0.440553318157941</v>
      </c>
      <c r="H6461" s="34" t="n">
        <v>0.100364793643207</v>
      </c>
      <c r="I6461" s="34" t="n">
        <v>0.227815316572477</v>
      </c>
      <c r="J6461" s="35" t="n">
        <v>2.25</v>
      </c>
      <c r="K6461" s="6" t="n">
        <v>0</v>
      </c>
      <c r="L6461" s="35" t="n">
        <v>-1</v>
      </c>
      <c r="M6461" s="6" t="str">
        <f aca="false">IF(I6461&lt;=0,"Below 0%",IF(I6461&lt;=0.05,"0-5%",IF(I6461&lt;=0.1,"5-10%",IF(I6461&lt;=0.2,"10-20%",IF(I6461&lt;=0.4,"20-40%","Above 40%")))))</f>
        <v>20-40%</v>
      </c>
      <c r="N6461" s="6" t="str">
        <f aca="false">IF(AND(H6461&gt;=Summary!$B$25,I6461&gt;=Summary!$B$26,I6461&lt;=Summary!$B$27,J6461&gt;=Summary!$B$28,J6461&lt;=Summary!$B$29,F6461*J6461&gt;1),"Yes","No")</f>
        <v>Yes</v>
      </c>
    </row>
    <row r="6462" customFormat="false" ht="15" hidden="false" customHeight="false" outlineLevel="0" collapsed="false">
      <c r="A6462" s="6" t="s">
        <v>153</v>
      </c>
      <c r="B6462" s="45" t="n">
        <v>43519</v>
      </c>
      <c r="C6462" s="6" t="s">
        <v>195</v>
      </c>
      <c r="D6462" s="6" t="s">
        <v>180</v>
      </c>
      <c r="E6462" s="6" t="s">
        <v>174</v>
      </c>
      <c r="F6462" s="34" t="n">
        <v>0.279194712638855</v>
      </c>
      <c r="G6462" s="34" t="n">
        <v>0.291542637016284</v>
      </c>
      <c r="H6462" s="34" t="n">
        <v>-0.0123479243774294</v>
      </c>
      <c r="I6462" s="34" t="n">
        <v>-0.0423537514231228</v>
      </c>
      <c r="J6462" s="35" t="n">
        <v>3.4</v>
      </c>
      <c r="K6462" s="6" t="n">
        <v>0</v>
      </c>
      <c r="L6462" s="35" t="n">
        <v>-1</v>
      </c>
      <c r="M6462" s="6" t="str">
        <f aca="false">IF(I6462&lt;=0,"Below 0%",IF(I6462&lt;=0.05,"0-5%",IF(I6462&lt;=0.1,"5-10%",IF(I6462&lt;=0.2,"10-20%",IF(I6462&lt;=0.4,"20-40%","Above 40%")))))</f>
        <v>Below 0%</v>
      </c>
      <c r="N6462" s="6" t="str">
        <f aca="false">IF(AND(H6462&gt;=Summary!$B$25,I6462&gt;=Summary!$B$26,I6462&lt;=Summary!$B$27,J6462&gt;=Summary!$B$28,J6462&lt;=Summary!$B$29,F6462*J6462&gt;1),"Yes","No")</f>
        <v>No</v>
      </c>
    </row>
    <row r="6463" customFormat="false" ht="15" hidden="false" customHeight="false" outlineLevel="0" collapsed="false">
      <c r="A6463" s="6" t="s">
        <v>153</v>
      </c>
      <c r="B6463" s="45" t="n">
        <v>43519</v>
      </c>
      <c r="C6463" s="6" t="s">
        <v>195</v>
      </c>
      <c r="D6463" s="6" t="s">
        <v>180</v>
      </c>
      <c r="E6463" s="6" t="s">
        <v>177</v>
      </c>
      <c r="F6463" s="34" t="n">
        <v>0.17988720536232</v>
      </c>
      <c r="G6463" s="34" t="n">
        <v>0.267904044825775</v>
      </c>
      <c r="H6463" s="34" t="n">
        <v>-0.0880168394634548</v>
      </c>
      <c r="I6463" s="34" t="n">
        <v>-0.32853867331751</v>
      </c>
      <c r="J6463" s="35" t="n">
        <v>3.7</v>
      </c>
      <c r="K6463" s="6" t="n">
        <v>1</v>
      </c>
      <c r="L6463" s="35" t="n">
        <v>2.7</v>
      </c>
      <c r="M6463" s="6" t="str">
        <f aca="false">IF(I6463&lt;=0,"Below 0%",IF(I6463&lt;=0.05,"0-5%",IF(I6463&lt;=0.1,"5-10%",IF(I6463&lt;=0.2,"10-20%",IF(I6463&lt;=0.4,"20-40%","Above 40%")))))</f>
        <v>Below 0%</v>
      </c>
      <c r="N6463" s="6" t="str">
        <f aca="false">IF(AND(H6463&gt;=Summary!$B$25,I6463&gt;=Summary!$B$26,I6463&lt;=Summary!$B$27,J6463&gt;=Summary!$B$28,J6463&lt;=Summary!$B$29,F6463*J6463&gt;1),"Yes","No")</f>
        <v>No</v>
      </c>
    </row>
    <row r="6464" customFormat="false" ht="15" hidden="false" customHeight="false" outlineLevel="0" collapsed="false">
      <c r="A6464" s="6" t="s">
        <v>153</v>
      </c>
      <c r="B6464" s="45" t="n">
        <v>43519</v>
      </c>
      <c r="C6464" s="6" t="s">
        <v>188</v>
      </c>
      <c r="D6464" s="6" t="s">
        <v>202</v>
      </c>
      <c r="E6464" s="6" t="s">
        <v>187</v>
      </c>
      <c r="F6464" s="34" t="n">
        <v>0.613719999790192</v>
      </c>
      <c r="G6464" s="34" t="n">
        <v>0.533536585365854</v>
      </c>
      <c r="H6464" s="34" t="n">
        <v>0.080183414424338</v>
      </c>
      <c r="I6464" s="34" t="n">
        <v>0.150286628178188</v>
      </c>
      <c r="J6464" s="35" t="n">
        <v>1.87</v>
      </c>
      <c r="K6464" s="6" t="n">
        <v>1</v>
      </c>
      <c r="L6464" s="35" t="n">
        <v>0.87</v>
      </c>
      <c r="M6464" s="6" t="str">
        <f aca="false">IF(I6464&lt;=0,"Below 0%",IF(I6464&lt;=0.05,"0-5%",IF(I6464&lt;=0.1,"5-10%",IF(I6464&lt;=0.2,"10-20%",IF(I6464&lt;=0.4,"20-40%","Above 40%")))))</f>
        <v>10-20%</v>
      </c>
      <c r="N6464" s="6" t="str">
        <f aca="false">IF(AND(H6464&gt;=Summary!$B$25,I6464&gt;=Summary!$B$26,I6464&lt;=Summary!$B$27,J6464&gt;=Summary!$B$28,J6464&lt;=Summary!$B$29,F6464*J6464&gt;1),"Yes","No")</f>
        <v>Yes</v>
      </c>
    </row>
    <row r="6465" customFormat="false" ht="15" hidden="false" customHeight="false" outlineLevel="0" collapsed="false">
      <c r="A6465" s="6" t="s">
        <v>153</v>
      </c>
      <c r="B6465" s="45" t="n">
        <v>43519</v>
      </c>
      <c r="C6465" s="6" t="s">
        <v>188</v>
      </c>
      <c r="D6465" s="6" t="s">
        <v>202</v>
      </c>
      <c r="E6465" s="6" t="s">
        <v>174</v>
      </c>
      <c r="F6465" s="34" t="n">
        <v>0.241870686411858</v>
      </c>
      <c r="G6465" s="34" t="n">
        <v>0.285060975609756</v>
      </c>
      <c r="H6465" s="34" t="n">
        <v>-0.0431902891978985</v>
      </c>
      <c r="I6465" s="34" t="n">
        <v>-0.151512458362682</v>
      </c>
      <c r="J6465" s="35" t="n">
        <v>3.5</v>
      </c>
      <c r="K6465" s="6" t="n">
        <v>0</v>
      </c>
      <c r="L6465" s="35" t="n">
        <v>-1</v>
      </c>
      <c r="M6465" s="6" t="str">
        <f aca="false">IF(I6465&lt;=0,"Below 0%",IF(I6465&lt;=0.05,"0-5%",IF(I6465&lt;=0.1,"5-10%",IF(I6465&lt;=0.2,"10-20%",IF(I6465&lt;=0.4,"20-40%","Above 40%")))))</f>
        <v>Below 0%</v>
      </c>
      <c r="N6465" s="6" t="str">
        <f aca="false">IF(AND(H6465&gt;=Summary!$B$25,I6465&gt;=Summary!$B$26,I6465&lt;=Summary!$B$27,J6465&gt;=Summary!$B$28,J6465&lt;=Summary!$B$29,F6465*J6465&gt;1),"Yes","No")</f>
        <v>No</v>
      </c>
    </row>
    <row r="6466" customFormat="false" ht="15" hidden="false" customHeight="false" outlineLevel="0" collapsed="false">
      <c r="A6466" s="6" t="s">
        <v>153</v>
      </c>
      <c r="B6466" s="45" t="n">
        <v>43519</v>
      </c>
      <c r="C6466" s="6" t="s">
        <v>188</v>
      </c>
      <c r="D6466" s="6" t="s">
        <v>202</v>
      </c>
      <c r="E6466" s="6" t="s">
        <v>177</v>
      </c>
      <c r="F6466" s="34" t="n">
        <v>0.144409283995628</v>
      </c>
      <c r="G6466" s="34" t="n">
        <v>0.18140243902439</v>
      </c>
      <c r="H6466" s="34" t="n">
        <v>-0.0369931550287619</v>
      </c>
      <c r="I6466" s="34" t="n">
        <v>-0.203928652931662</v>
      </c>
      <c r="J6466" s="35" t="n">
        <v>5.5</v>
      </c>
      <c r="K6466" s="6" t="n">
        <v>0</v>
      </c>
      <c r="L6466" s="35" t="n">
        <v>-1</v>
      </c>
      <c r="M6466" s="6" t="str">
        <f aca="false">IF(I6466&lt;=0,"Below 0%",IF(I6466&lt;=0.05,"0-5%",IF(I6466&lt;=0.1,"5-10%",IF(I6466&lt;=0.2,"10-20%",IF(I6466&lt;=0.4,"20-40%","Above 40%")))))</f>
        <v>Below 0%</v>
      </c>
      <c r="N6466" s="6" t="str">
        <f aca="false">IF(AND(H6466&gt;=Summary!$B$25,I6466&gt;=Summary!$B$26,I6466&lt;=Summary!$B$27,J6466&gt;=Summary!$B$28,J6466&lt;=Summary!$B$29,F6466*J6466&gt;1),"Yes","No")</f>
        <v>No</v>
      </c>
    </row>
    <row r="6467" customFormat="false" ht="15" hidden="false" customHeight="false" outlineLevel="0" collapsed="false">
      <c r="A6467" s="6" t="s">
        <v>153</v>
      </c>
      <c r="B6467" s="45" t="n">
        <v>43520</v>
      </c>
      <c r="C6467" s="6" t="s">
        <v>185</v>
      </c>
      <c r="D6467" s="6" t="s">
        <v>179</v>
      </c>
      <c r="E6467" s="6" t="s">
        <v>187</v>
      </c>
      <c r="F6467" s="34" t="n">
        <v>0.761535704135895</v>
      </c>
      <c r="G6467" s="34" t="n">
        <v>0.647580095432856</v>
      </c>
      <c r="H6467" s="34" t="n">
        <v>0.113955608703039</v>
      </c>
      <c r="I6467" s="34" t="n">
        <v>0.175971450491955</v>
      </c>
      <c r="J6467" s="35" t="n">
        <v>1.54</v>
      </c>
      <c r="K6467" s="6" t="n">
        <v>1</v>
      </c>
      <c r="L6467" s="35" t="n">
        <v>0.54</v>
      </c>
      <c r="M6467" s="6" t="str">
        <f aca="false">IF(I6467&lt;=0,"Below 0%",IF(I6467&lt;=0.05,"0-5%",IF(I6467&lt;=0.1,"5-10%",IF(I6467&lt;=0.2,"10-20%",IF(I6467&lt;=0.4,"20-40%","Above 40%")))))</f>
        <v>10-20%</v>
      </c>
      <c r="N6467" s="6" t="str">
        <f aca="false">IF(AND(H6467&gt;=Summary!$B$25,I6467&gt;=Summary!$B$26,I6467&lt;=Summary!$B$27,J6467&gt;=Summary!$B$28,J6467&lt;=Summary!$B$29,F6467*J6467&gt;1),"Yes","No")</f>
        <v>No</v>
      </c>
    </row>
    <row r="6468" customFormat="false" ht="15" hidden="false" customHeight="false" outlineLevel="0" collapsed="false">
      <c r="A6468" s="6" t="s">
        <v>153</v>
      </c>
      <c r="B6468" s="45" t="n">
        <v>43520</v>
      </c>
      <c r="C6468" s="6" t="s">
        <v>185</v>
      </c>
      <c r="D6468" s="6" t="s">
        <v>179</v>
      </c>
      <c r="E6468" s="6" t="s">
        <v>174</v>
      </c>
      <c r="F6468" s="34" t="n">
        <v>0.13131482899189</v>
      </c>
      <c r="G6468" s="34" t="n">
        <v>0.209952283571916</v>
      </c>
      <c r="H6468" s="34" t="n">
        <v>-0.0786374545800255</v>
      </c>
      <c r="I6468" s="34" t="n">
        <v>-0.374549174899018</v>
      </c>
      <c r="J6468" s="35" t="n">
        <v>4.75</v>
      </c>
      <c r="K6468" s="6" t="n">
        <v>0</v>
      </c>
      <c r="L6468" s="35" t="n">
        <v>-1</v>
      </c>
      <c r="M6468" s="6" t="str">
        <f aca="false">IF(I6468&lt;=0,"Below 0%",IF(I6468&lt;=0.05,"0-5%",IF(I6468&lt;=0.1,"5-10%",IF(I6468&lt;=0.2,"10-20%",IF(I6468&lt;=0.4,"20-40%","Above 40%")))))</f>
        <v>Below 0%</v>
      </c>
      <c r="N6468" s="6" t="str">
        <f aca="false">IF(AND(H6468&gt;=Summary!$B$25,I6468&gt;=Summary!$B$26,I6468&lt;=Summary!$B$27,J6468&gt;=Summary!$B$28,J6468&lt;=Summary!$B$29,F6468*J6468&gt;1),"Yes","No")</f>
        <v>No</v>
      </c>
    </row>
    <row r="6469" customFormat="false" ht="15" hidden="false" customHeight="false" outlineLevel="0" collapsed="false">
      <c r="A6469" s="6" t="s">
        <v>153</v>
      </c>
      <c r="B6469" s="45" t="n">
        <v>43520</v>
      </c>
      <c r="C6469" s="6" t="s">
        <v>185</v>
      </c>
      <c r="D6469" s="6" t="s">
        <v>179</v>
      </c>
      <c r="E6469" s="6" t="s">
        <v>177</v>
      </c>
      <c r="F6469" s="34" t="n">
        <v>0.107149466872215</v>
      </c>
      <c r="G6469" s="34" t="n">
        <v>0.142467620995228</v>
      </c>
      <c r="H6469" s="34" t="n">
        <v>-0.0353181541230131</v>
      </c>
      <c r="I6469" s="34" t="n">
        <v>-0.247903024394546</v>
      </c>
      <c r="J6469" s="35" t="n">
        <v>7</v>
      </c>
      <c r="K6469" s="6" t="n">
        <v>0</v>
      </c>
      <c r="L6469" s="35" t="n">
        <v>-1</v>
      </c>
      <c r="M6469" s="6" t="str">
        <f aca="false">IF(I6469&lt;=0,"Below 0%",IF(I6469&lt;=0.05,"0-5%",IF(I6469&lt;=0.1,"5-10%",IF(I6469&lt;=0.2,"10-20%",IF(I6469&lt;=0.4,"20-40%","Above 40%")))))</f>
        <v>Below 0%</v>
      </c>
      <c r="N6469" s="6" t="str">
        <f aca="false">IF(AND(H6469&gt;=Summary!$B$25,I6469&gt;=Summary!$B$26,I6469&lt;=Summary!$B$27,J6469&gt;=Summary!$B$28,J6469&lt;=Summary!$B$29,F6469*J6469&gt;1),"Yes","No")</f>
        <v>No</v>
      </c>
    </row>
    <row r="6470" customFormat="false" ht="15" hidden="false" customHeight="false" outlineLevel="0" collapsed="false">
      <c r="A6470" s="6" t="s">
        <v>153</v>
      </c>
      <c r="B6470" s="45" t="n">
        <v>43520</v>
      </c>
      <c r="C6470" s="6" t="s">
        <v>176</v>
      </c>
      <c r="D6470" s="6" t="s">
        <v>183</v>
      </c>
      <c r="E6470" s="6" t="s">
        <v>187</v>
      </c>
      <c r="F6470" s="34" t="n">
        <v>0.393340796232224</v>
      </c>
      <c r="G6470" s="34" t="n">
        <v>0.311053984575836</v>
      </c>
      <c r="H6470" s="34" t="n">
        <v>0.082286811656388</v>
      </c>
      <c r="I6470" s="34" t="n">
        <v>0.264541898630867</v>
      </c>
      <c r="J6470" s="35" t="n">
        <v>3.2</v>
      </c>
      <c r="K6470" s="6" t="n">
        <v>0</v>
      </c>
      <c r="L6470" s="35" t="n">
        <v>-1</v>
      </c>
      <c r="M6470" s="6" t="str">
        <f aca="false">IF(I6470&lt;=0,"Below 0%",IF(I6470&lt;=0.05,"0-5%",IF(I6470&lt;=0.1,"5-10%",IF(I6470&lt;=0.2,"10-20%",IF(I6470&lt;=0.4,"20-40%","Above 40%")))))</f>
        <v>20-40%</v>
      </c>
      <c r="N6470" s="6" t="str">
        <f aca="false">IF(AND(H6470&gt;=Summary!$B$25,I6470&gt;=Summary!$B$26,I6470&lt;=Summary!$B$27,J6470&gt;=Summary!$B$28,J6470&lt;=Summary!$B$29,F6470*J6470&gt;1),"Yes","No")</f>
        <v>Yes</v>
      </c>
    </row>
    <row r="6471" customFormat="false" ht="15" hidden="false" customHeight="false" outlineLevel="0" collapsed="false">
      <c r="A6471" s="6" t="s">
        <v>153</v>
      </c>
      <c r="B6471" s="45" t="n">
        <v>43520</v>
      </c>
      <c r="C6471" s="6" t="s">
        <v>176</v>
      </c>
      <c r="D6471" s="6" t="s">
        <v>183</v>
      </c>
      <c r="E6471" s="6" t="s">
        <v>174</v>
      </c>
      <c r="F6471" s="34" t="n">
        <v>0.212400123476982</v>
      </c>
      <c r="G6471" s="34" t="n">
        <v>0.274207369323051</v>
      </c>
      <c r="H6471" s="34" t="n">
        <v>-0.0618072458460685</v>
      </c>
      <c r="I6471" s="34" t="n">
        <v>-0.225403299694881</v>
      </c>
      <c r="J6471" s="35" t="n">
        <v>3.63</v>
      </c>
      <c r="K6471" s="6" t="n">
        <v>1</v>
      </c>
      <c r="L6471" s="35" t="n">
        <v>2.63</v>
      </c>
      <c r="M6471" s="6" t="str">
        <f aca="false">IF(I6471&lt;=0,"Below 0%",IF(I6471&lt;=0.05,"0-5%",IF(I6471&lt;=0.1,"5-10%",IF(I6471&lt;=0.2,"10-20%",IF(I6471&lt;=0.4,"20-40%","Above 40%")))))</f>
        <v>Below 0%</v>
      </c>
      <c r="N6471" s="6" t="str">
        <f aca="false">IF(AND(H6471&gt;=Summary!$B$25,I6471&gt;=Summary!$B$26,I6471&lt;=Summary!$B$27,J6471&gt;=Summary!$B$28,J6471&lt;=Summary!$B$29,F6471*J6471&gt;1),"Yes","No")</f>
        <v>No</v>
      </c>
    </row>
    <row r="6472" customFormat="false" ht="15" hidden="false" customHeight="false" outlineLevel="0" collapsed="false">
      <c r="A6472" s="6" t="s">
        <v>153</v>
      </c>
      <c r="B6472" s="45" t="n">
        <v>43520</v>
      </c>
      <c r="C6472" s="6" t="s">
        <v>176</v>
      </c>
      <c r="D6472" s="6" t="s">
        <v>183</v>
      </c>
      <c r="E6472" s="6" t="s">
        <v>177</v>
      </c>
      <c r="F6472" s="34" t="n">
        <v>0.394259035587311</v>
      </c>
      <c r="G6472" s="34" t="n">
        <v>0.414738646101114</v>
      </c>
      <c r="H6472" s="34" t="n">
        <v>-0.0204796105138032</v>
      </c>
      <c r="I6472" s="34" t="n">
        <v>-0.0493795567553891</v>
      </c>
      <c r="J6472" s="35" t="n">
        <v>2.4</v>
      </c>
      <c r="K6472" s="6" t="n">
        <v>0</v>
      </c>
      <c r="L6472" s="35" t="n">
        <v>-1</v>
      </c>
      <c r="M6472" s="6" t="str">
        <f aca="false">IF(I6472&lt;=0,"Below 0%",IF(I6472&lt;=0.05,"0-5%",IF(I6472&lt;=0.1,"5-10%",IF(I6472&lt;=0.2,"10-20%",IF(I6472&lt;=0.4,"20-40%","Above 40%")))))</f>
        <v>Below 0%</v>
      </c>
      <c r="N6472" s="6" t="str">
        <f aca="false">IF(AND(H6472&gt;=Summary!$B$25,I6472&gt;=Summary!$B$26,I6472&lt;=Summary!$B$27,J6472&gt;=Summary!$B$28,J6472&lt;=Summary!$B$29,F6472*J6472&gt;1),"Yes","No")</f>
        <v>No</v>
      </c>
    </row>
    <row r="6473" customFormat="false" ht="15" hidden="false" customHeight="false" outlineLevel="0" collapsed="false">
      <c r="A6473" s="6" t="s">
        <v>153</v>
      </c>
      <c r="B6473" s="45" t="n">
        <v>43522</v>
      </c>
      <c r="C6473" s="6" t="s">
        <v>193</v>
      </c>
      <c r="D6473" s="6" t="s">
        <v>173</v>
      </c>
      <c r="E6473" s="6" t="s">
        <v>187</v>
      </c>
      <c r="F6473" s="34" t="n">
        <v>0.360139727592468</v>
      </c>
      <c r="G6473" s="34" t="n">
        <v>0.25620253164557</v>
      </c>
      <c r="H6473" s="34" t="n">
        <v>0.103937195946899</v>
      </c>
      <c r="I6473" s="34" t="n">
        <v>0.405683719357954</v>
      </c>
      <c r="J6473" s="35" t="n">
        <v>3.9</v>
      </c>
      <c r="K6473" s="6" t="n">
        <v>0</v>
      </c>
      <c r="L6473" s="35" t="n">
        <v>-1</v>
      </c>
      <c r="M6473" s="6" t="str">
        <f aca="false">IF(I6473&lt;=0,"Below 0%",IF(I6473&lt;=0.05,"0-5%",IF(I6473&lt;=0.1,"5-10%",IF(I6473&lt;=0.2,"10-20%",IF(I6473&lt;=0.4,"20-40%","Above 40%")))))</f>
        <v>Above 40%</v>
      </c>
      <c r="N6473" s="6" t="str">
        <f aca="false">IF(AND(H6473&gt;=Summary!$B$25,I6473&gt;=Summary!$B$26,I6473&lt;=Summary!$B$27,J6473&gt;=Summary!$B$28,J6473&lt;=Summary!$B$29,F6473*J6473&gt;1),"Yes","No")</f>
        <v>No</v>
      </c>
    </row>
    <row r="6474" customFormat="false" ht="15" hidden="false" customHeight="false" outlineLevel="0" collapsed="false">
      <c r="A6474" s="6" t="s">
        <v>153</v>
      </c>
      <c r="B6474" s="45" t="n">
        <v>43522</v>
      </c>
      <c r="C6474" s="6" t="s">
        <v>193</v>
      </c>
      <c r="D6474" s="6" t="s">
        <v>173</v>
      </c>
      <c r="E6474" s="6" t="s">
        <v>174</v>
      </c>
      <c r="F6474" s="34" t="n">
        <v>0.332712858915329</v>
      </c>
      <c r="G6474" s="34" t="n">
        <v>0.289620253164557</v>
      </c>
      <c r="H6474" s="34" t="n">
        <v>0.043092605750772</v>
      </c>
      <c r="I6474" s="34" t="n">
        <v>0.148790028597508</v>
      </c>
      <c r="J6474" s="35" t="n">
        <v>3.45</v>
      </c>
      <c r="K6474" s="6" t="n">
        <v>0</v>
      </c>
      <c r="L6474" s="35" t="n">
        <v>-1</v>
      </c>
      <c r="M6474" s="6" t="str">
        <f aca="false">IF(I6474&lt;=0,"Below 0%",IF(I6474&lt;=0.05,"0-5%",IF(I6474&lt;=0.1,"5-10%",IF(I6474&lt;=0.2,"10-20%",IF(I6474&lt;=0.4,"20-40%","Above 40%")))))</f>
        <v>10-20%</v>
      </c>
      <c r="N6474" s="6" t="str">
        <f aca="false">IF(AND(H6474&gt;=Summary!$B$25,I6474&gt;=Summary!$B$26,I6474&lt;=Summary!$B$27,J6474&gt;=Summary!$B$28,J6474&lt;=Summary!$B$29,F6474*J6474&gt;1),"Yes","No")</f>
        <v>Yes</v>
      </c>
    </row>
    <row r="6475" customFormat="false" ht="15" hidden="false" customHeight="false" outlineLevel="0" collapsed="false">
      <c r="A6475" s="6" t="s">
        <v>153</v>
      </c>
      <c r="B6475" s="45" t="n">
        <v>43522</v>
      </c>
      <c r="C6475" s="6" t="s">
        <v>193</v>
      </c>
      <c r="D6475" s="6" t="s">
        <v>173</v>
      </c>
      <c r="E6475" s="6" t="s">
        <v>177</v>
      </c>
      <c r="F6475" s="34" t="n">
        <v>0.307147353887558</v>
      </c>
      <c r="G6475" s="34" t="n">
        <v>0.454177215189873</v>
      </c>
      <c r="H6475" s="34" t="n">
        <v>-0.147029861302315</v>
      </c>
      <c r="I6475" s="34" t="n">
        <v>-0.323727955487261</v>
      </c>
      <c r="J6475" s="35" t="n">
        <v>2.2</v>
      </c>
      <c r="K6475" s="6" t="n">
        <v>1</v>
      </c>
      <c r="L6475" s="35" t="n">
        <v>1.2</v>
      </c>
      <c r="M6475" s="6" t="str">
        <f aca="false">IF(I6475&lt;=0,"Below 0%",IF(I6475&lt;=0.05,"0-5%",IF(I6475&lt;=0.1,"5-10%",IF(I6475&lt;=0.2,"10-20%",IF(I6475&lt;=0.4,"20-40%","Above 40%")))))</f>
        <v>Below 0%</v>
      </c>
      <c r="N6475" s="6" t="str">
        <f aca="false">IF(AND(H6475&gt;=Summary!$B$25,I6475&gt;=Summary!$B$26,I6475&lt;=Summary!$B$27,J6475&gt;=Summary!$B$28,J6475&lt;=Summary!$B$29,F6475*J6475&gt;1),"Yes","No")</f>
        <v>No</v>
      </c>
    </row>
    <row r="6476" customFormat="false" ht="15" hidden="false" customHeight="false" outlineLevel="0" collapsed="false">
      <c r="A6476" s="6" t="s">
        <v>153</v>
      </c>
      <c r="B6476" s="45" t="n">
        <v>43522</v>
      </c>
      <c r="C6476" s="6" t="s">
        <v>202</v>
      </c>
      <c r="D6476" s="6" t="s">
        <v>203</v>
      </c>
      <c r="E6476" s="6" t="s">
        <v>187</v>
      </c>
      <c r="F6476" s="34" t="n">
        <v>0.256432116031647</v>
      </c>
      <c r="G6476" s="34" t="n">
        <v>0.190235189044358</v>
      </c>
      <c r="H6476" s="34" t="n">
        <v>0.0661969269872883</v>
      </c>
      <c r="I6476" s="34" t="n">
        <v>0.347974143584196</v>
      </c>
      <c r="J6476" s="35" t="n">
        <v>5.25</v>
      </c>
      <c r="K6476" s="6" t="n">
        <v>1</v>
      </c>
      <c r="L6476" s="35" t="n">
        <v>4.25</v>
      </c>
      <c r="M6476" s="6" t="str">
        <f aca="false">IF(I6476&lt;=0,"Below 0%",IF(I6476&lt;=0.05,"0-5%",IF(I6476&lt;=0.1,"5-10%",IF(I6476&lt;=0.2,"10-20%",IF(I6476&lt;=0.4,"20-40%","Above 40%")))))</f>
        <v>20-40%</v>
      </c>
      <c r="N6476" s="6" t="str">
        <f aca="false">IF(AND(H6476&gt;=Summary!$B$25,I6476&gt;=Summary!$B$26,I6476&lt;=Summary!$B$27,J6476&gt;=Summary!$B$28,J6476&lt;=Summary!$B$29,F6476*J6476&gt;1),"Yes","No")</f>
        <v>No</v>
      </c>
    </row>
    <row r="6477" customFormat="false" ht="15" hidden="false" customHeight="false" outlineLevel="0" collapsed="false">
      <c r="A6477" s="6" t="s">
        <v>153</v>
      </c>
      <c r="B6477" s="45" t="n">
        <v>43522</v>
      </c>
      <c r="C6477" s="6" t="s">
        <v>202</v>
      </c>
      <c r="D6477" s="6" t="s">
        <v>203</v>
      </c>
      <c r="E6477" s="6" t="s">
        <v>174</v>
      </c>
      <c r="F6477" s="34" t="n">
        <v>0.228781282901764</v>
      </c>
      <c r="G6477" s="34" t="n">
        <v>0.281333730276868</v>
      </c>
      <c r="H6477" s="34" t="n">
        <v>-0.0525524473751042</v>
      </c>
      <c r="I6477" s="34" t="n">
        <v>-0.186797535167169</v>
      </c>
      <c r="J6477" s="35" t="n">
        <v>3.55</v>
      </c>
      <c r="K6477" s="6" t="n">
        <v>0</v>
      </c>
      <c r="L6477" s="35" t="n">
        <v>-1</v>
      </c>
      <c r="M6477" s="6" t="str">
        <f aca="false">IF(I6477&lt;=0,"Below 0%",IF(I6477&lt;=0.05,"0-5%",IF(I6477&lt;=0.1,"5-10%",IF(I6477&lt;=0.2,"10-20%",IF(I6477&lt;=0.4,"20-40%","Above 40%")))))</f>
        <v>Below 0%</v>
      </c>
      <c r="N6477" s="6" t="str">
        <f aca="false">IF(AND(H6477&gt;=Summary!$B$25,I6477&gt;=Summary!$B$26,I6477&lt;=Summary!$B$27,J6477&gt;=Summary!$B$28,J6477&lt;=Summary!$B$29,F6477*J6477&gt;1),"Yes","No")</f>
        <v>No</v>
      </c>
    </row>
    <row r="6478" customFormat="false" ht="15" hidden="false" customHeight="false" outlineLevel="0" collapsed="false">
      <c r="A6478" s="6" t="s">
        <v>153</v>
      </c>
      <c r="B6478" s="45" t="n">
        <v>43522</v>
      </c>
      <c r="C6478" s="6" t="s">
        <v>202</v>
      </c>
      <c r="D6478" s="6" t="s">
        <v>203</v>
      </c>
      <c r="E6478" s="6" t="s">
        <v>177</v>
      </c>
      <c r="F6478" s="34" t="n">
        <v>0.514786601066589</v>
      </c>
      <c r="G6478" s="34" t="n">
        <v>0.528431080678774</v>
      </c>
      <c r="H6478" s="34" t="n">
        <v>-0.0136444796121842</v>
      </c>
      <c r="I6478" s="34" t="n">
        <v>-0.0258207363477897</v>
      </c>
      <c r="J6478" s="35" t="n">
        <v>1.89</v>
      </c>
      <c r="K6478" s="6" t="n">
        <v>0</v>
      </c>
      <c r="L6478" s="35" t="n">
        <v>-1</v>
      </c>
      <c r="M6478" s="6" t="str">
        <f aca="false">IF(I6478&lt;=0,"Below 0%",IF(I6478&lt;=0.05,"0-5%",IF(I6478&lt;=0.1,"5-10%",IF(I6478&lt;=0.2,"10-20%",IF(I6478&lt;=0.4,"20-40%","Above 40%")))))</f>
        <v>Below 0%</v>
      </c>
      <c r="N6478" s="6" t="str">
        <f aca="false">IF(AND(H6478&gt;=Summary!$B$25,I6478&gt;=Summary!$B$26,I6478&lt;=Summary!$B$27,J6478&gt;=Summary!$B$28,J6478&lt;=Summary!$B$29,F6478*J6478&gt;1),"Yes","No")</f>
        <v>No</v>
      </c>
    </row>
    <row r="6479" customFormat="false" ht="15" hidden="false" customHeight="false" outlineLevel="0" collapsed="false">
      <c r="A6479" s="6" t="s">
        <v>153</v>
      </c>
      <c r="B6479" s="45" t="n">
        <v>43522</v>
      </c>
      <c r="C6479" s="6" t="s">
        <v>195</v>
      </c>
      <c r="D6479" s="6" t="s">
        <v>201</v>
      </c>
      <c r="E6479" s="6" t="s">
        <v>187</v>
      </c>
      <c r="F6479" s="34" t="n">
        <v>0.58130294084549</v>
      </c>
      <c r="G6479" s="34" t="n">
        <v>0.50188679245283</v>
      </c>
      <c r="H6479" s="34" t="n">
        <v>0.0794161483926593</v>
      </c>
      <c r="I6479" s="34" t="n">
        <v>0.158235182887629</v>
      </c>
      <c r="J6479" s="35" t="n">
        <v>2</v>
      </c>
      <c r="K6479" s="6" t="n">
        <v>1</v>
      </c>
      <c r="L6479" s="35" t="n">
        <v>1</v>
      </c>
      <c r="M6479" s="6" t="str">
        <f aca="false">IF(I6479&lt;=0,"Below 0%",IF(I6479&lt;=0.05,"0-5%",IF(I6479&lt;=0.1,"5-10%",IF(I6479&lt;=0.2,"10-20%",IF(I6479&lt;=0.4,"20-40%","Above 40%")))))</f>
        <v>10-20%</v>
      </c>
      <c r="N6479" s="6" t="str">
        <f aca="false">IF(AND(H6479&gt;=Summary!$B$25,I6479&gt;=Summary!$B$26,I6479&lt;=Summary!$B$27,J6479&gt;=Summary!$B$28,J6479&lt;=Summary!$B$29,F6479*J6479&gt;1),"Yes","No")</f>
        <v>Yes</v>
      </c>
    </row>
    <row r="6480" customFormat="false" ht="15" hidden="false" customHeight="false" outlineLevel="0" collapsed="false">
      <c r="A6480" s="6" t="s">
        <v>153</v>
      </c>
      <c r="B6480" s="45" t="n">
        <v>43522</v>
      </c>
      <c r="C6480" s="6" t="s">
        <v>195</v>
      </c>
      <c r="D6480" s="6" t="s">
        <v>201</v>
      </c>
      <c r="E6480" s="6" t="s">
        <v>174</v>
      </c>
      <c r="F6480" s="34" t="n">
        <v>0.264086306095123</v>
      </c>
      <c r="G6480" s="34" t="n">
        <v>0.286792452830189</v>
      </c>
      <c r="H6480" s="34" t="n">
        <v>-0.0227061467350654</v>
      </c>
      <c r="I6480" s="34" t="n">
        <v>-0.0791727484841096</v>
      </c>
      <c r="J6480" s="35" t="n">
        <v>3.5</v>
      </c>
      <c r="K6480" s="6" t="n">
        <v>0</v>
      </c>
      <c r="L6480" s="35" t="n">
        <v>-1</v>
      </c>
      <c r="M6480" s="6" t="str">
        <f aca="false">IF(I6480&lt;=0,"Below 0%",IF(I6480&lt;=0.05,"0-5%",IF(I6480&lt;=0.1,"5-10%",IF(I6480&lt;=0.2,"10-20%",IF(I6480&lt;=0.4,"20-40%","Above 40%")))))</f>
        <v>Below 0%</v>
      </c>
      <c r="N6480" s="6" t="str">
        <f aca="false">IF(AND(H6480&gt;=Summary!$B$25,I6480&gt;=Summary!$B$26,I6480&lt;=Summary!$B$27,J6480&gt;=Summary!$B$28,J6480&lt;=Summary!$B$29,F6480*J6480&gt;1),"Yes","No")</f>
        <v>No</v>
      </c>
    </row>
    <row r="6481" customFormat="false" ht="15" hidden="false" customHeight="false" outlineLevel="0" collapsed="false">
      <c r="A6481" s="6" t="s">
        <v>153</v>
      </c>
      <c r="B6481" s="45" t="n">
        <v>43522</v>
      </c>
      <c r="C6481" s="6" t="s">
        <v>195</v>
      </c>
      <c r="D6481" s="6" t="s">
        <v>201</v>
      </c>
      <c r="E6481" s="6" t="s">
        <v>177</v>
      </c>
      <c r="F6481" s="34" t="n">
        <v>0.154610738158226</v>
      </c>
      <c r="G6481" s="34" t="n">
        <v>0.211320754716981</v>
      </c>
      <c r="H6481" s="34" t="n">
        <v>-0.0567100165587551</v>
      </c>
      <c r="I6481" s="34" t="n">
        <v>-0.268359899786966</v>
      </c>
      <c r="J6481" s="35" t="n">
        <v>4.75</v>
      </c>
      <c r="K6481" s="6" t="n">
        <v>0</v>
      </c>
      <c r="L6481" s="35" t="n">
        <v>-1</v>
      </c>
      <c r="M6481" s="6" t="str">
        <f aca="false">IF(I6481&lt;=0,"Below 0%",IF(I6481&lt;=0.05,"0-5%",IF(I6481&lt;=0.1,"5-10%",IF(I6481&lt;=0.2,"10-20%",IF(I6481&lt;=0.4,"20-40%","Above 40%")))))</f>
        <v>Below 0%</v>
      </c>
      <c r="N6481" s="6" t="str">
        <f aca="false">IF(AND(H6481&gt;=Summary!$B$25,I6481&gt;=Summary!$B$26,I6481&lt;=Summary!$B$27,J6481&gt;=Summary!$B$28,J6481&lt;=Summary!$B$29,F6481*J6481&gt;1),"Yes","No")</f>
        <v>No</v>
      </c>
    </row>
    <row r="6482" customFormat="false" ht="15" hidden="false" customHeight="false" outlineLevel="0" collapsed="false">
      <c r="A6482" s="6" t="s">
        <v>153</v>
      </c>
      <c r="B6482" s="45" t="n">
        <v>43522</v>
      </c>
      <c r="C6482" s="6" t="s">
        <v>188</v>
      </c>
      <c r="D6482" s="6" t="s">
        <v>196</v>
      </c>
      <c r="E6482" s="6" t="s">
        <v>187</v>
      </c>
      <c r="F6482" s="34" t="n">
        <v>0.573787212371826</v>
      </c>
      <c r="G6482" s="34" t="n">
        <v>0.45316198850186</v>
      </c>
      <c r="H6482" s="34" t="n">
        <v>0.120625223869966</v>
      </c>
      <c r="I6482" s="34" t="n">
        <v>0.266185661927978</v>
      </c>
      <c r="J6482" s="35" t="n">
        <v>2.2</v>
      </c>
      <c r="K6482" s="6" t="n">
        <v>1</v>
      </c>
      <c r="L6482" s="35" t="n">
        <v>1.2</v>
      </c>
      <c r="M6482" s="6" t="str">
        <f aca="false">IF(I6482&lt;=0,"Below 0%",IF(I6482&lt;=0.05,"0-5%",IF(I6482&lt;=0.1,"5-10%",IF(I6482&lt;=0.2,"10-20%",IF(I6482&lt;=0.4,"20-40%","Above 40%")))))</f>
        <v>20-40%</v>
      </c>
      <c r="N6482" s="6" t="str">
        <f aca="false">IF(AND(H6482&gt;=Summary!$B$25,I6482&gt;=Summary!$B$26,I6482&lt;=Summary!$B$27,J6482&gt;=Summary!$B$28,J6482&lt;=Summary!$B$29,F6482*J6482&gt;1),"Yes","No")</f>
        <v>Yes</v>
      </c>
    </row>
    <row r="6483" customFormat="false" ht="15" hidden="false" customHeight="false" outlineLevel="0" collapsed="false">
      <c r="A6483" s="6" t="s">
        <v>153</v>
      </c>
      <c r="B6483" s="45" t="n">
        <v>43522</v>
      </c>
      <c r="C6483" s="6" t="s">
        <v>188</v>
      </c>
      <c r="D6483" s="6" t="s">
        <v>196</v>
      </c>
      <c r="E6483" s="6" t="s">
        <v>174</v>
      </c>
      <c r="F6483" s="34" t="n">
        <v>0.267676264047623</v>
      </c>
      <c r="G6483" s="34" t="n">
        <v>0.297598917822117</v>
      </c>
      <c r="H6483" s="34" t="n">
        <v>-0.0299226537744943</v>
      </c>
      <c r="I6483" s="34" t="n">
        <v>-0.100546917285432</v>
      </c>
      <c r="J6483" s="35" t="n">
        <v>3.35</v>
      </c>
      <c r="K6483" s="6" t="n">
        <v>0</v>
      </c>
      <c r="L6483" s="35" t="n">
        <v>-1</v>
      </c>
      <c r="M6483" s="6" t="str">
        <f aca="false">IF(I6483&lt;=0,"Below 0%",IF(I6483&lt;=0.05,"0-5%",IF(I6483&lt;=0.1,"5-10%",IF(I6483&lt;=0.2,"10-20%",IF(I6483&lt;=0.4,"20-40%","Above 40%")))))</f>
        <v>Below 0%</v>
      </c>
      <c r="N6483" s="6" t="str">
        <f aca="false">IF(AND(H6483&gt;=Summary!$B$25,I6483&gt;=Summary!$B$26,I6483&lt;=Summary!$B$27,J6483&gt;=Summary!$B$28,J6483&lt;=Summary!$B$29,F6483*J6483&gt;1),"Yes","No")</f>
        <v>No</v>
      </c>
    </row>
    <row r="6484" customFormat="false" ht="15" hidden="false" customHeight="false" outlineLevel="0" collapsed="false">
      <c r="A6484" s="6" t="s">
        <v>153</v>
      </c>
      <c r="B6484" s="45" t="n">
        <v>43522</v>
      </c>
      <c r="C6484" s="6" t="s">
        <v>188</v>
      </c>
      <c r="D6484" s="6" t="s">
        <v>196</v>
      </c>
      <c r="E6484" s="6" t="s">
        <v>177</v>
      </c>
      <c r="F6484" s="34" t="n">
        <v>0.15853650867939</v>
      </c>
      <c r="G6484" s="34" t="n">
        <v>0.249239093676023</v>
      </c>
      <c r="H6484" s="34" t="n">
        <v>-0.090702584996633</v>
      </c>
      <c r="I6484" s="34" t="n">
        <v>-0.363917969925433</v>
      </c>
      <c r="J6484" s="35" t="n">
        <v>4</v>
      </c>
      <c r="K6484" s="6" t="n">
        <v>0</v>
      </c>
      <c r="L6484" s="35" t="n">
        <v>-1</v>
      </c>
      <c r="M6484" s="6" t="str">
        <f aca="false">IF(I6484&lt;=0,"Below 0%",IF(I6484&lt;=0.05,"0-5%",IF(I6484&lt;=0.1,"5-10%",IF(I6484&lt;=0.2,"10-20%",IF(I6484&lt;=0.4,"20-40%","Above 40%")))))</f>
        <v>Below 0%</v>
      </c>
      <c r="N6484" s="6" t="str">
        <f aca="false">IF(AND(H6484&gt;=Summary!$B$25,I6484&gt;=Summary!$B$26,I6484&lt;=Summary!$B$27,J6484&gt;=Summary!$B$28,J6484&lt;=Summary!$B$29,F6484*J6484&gt;1),"Yes","No")</f>
        <v>No</v>
      </c>
    </row>
    <row r="6485" customFormat="false" ht="15" hidden="false" customHeight="false" outlineLevel="0" collapsed="false">
      <c r="A6485" s="6" t="s">
        <v>153</v>
      </c>
      <c r="B6485" s="45" t="n">
        <v>43523</v>
      </c>
      <c r="C6485" s="6" t="s">
        <v>185</v>
      </c>
      <c r="D6485" s="6" t="s">
        <v>199</v>
      </c>
      <c r="E6485" s="6" t="s">
        <v>187</v>
      </c>
      <c r="F6485" s="34" t="n">
        <v>0.737577259540558</v>
      </c>
      <c r="G6485" s="34" t="n">
        <v>0.680749236735704</v>
      </c>
      <c r="H6485" s="34" t="n">
        <v>0.0568280228048536</v>
      </c>
      <c r="I6485" s="34" t="n">
        <v>0.0834786434390327</v>
      </c>
      <c r="J6485" s="35" t="n">
        <v>1.46</v>
      </c>
      <c r="K6485" s="6" t="n">
        <v>1</v>
      </c>
      <c r="L6485" s="35" t="n">
        <v>0.46</v>
      </c>
      <c r="M6485" s="6" t="str">
        <f aca="false">IF(I6485&lt;=0,"Below 0%",IF(I6485&lt;=0.05,"0-5%",IF(I6485&lt;=0.1,"5-10%",IF(I6485&lt;=0.2,"10-20%",IF(I6485&lt;=0.4,"20-40%","Above 40%")))))</f>
        <v>5-10%</v>
      </c>
      <c r="N6485" s="6" t="str">
        <f aca="false">IF(AND(H6485&gt;=Summary!$B$25,I6485&gt;=Summary!$B$26,I6485&lt;=Summary!$B$27,J6485&gt;=Summary!$B$28,J6485&lt;=Summary!$B$29,F6485*J6485&gt;1),"Yes","No")</f>
        <v>No</v>
      </c>
    </row>
    <row r="6486" customFormat="false" ht="15" hidden="false" customHeight="false" outlineLevel="0" collapsed="false">
      <c r="A6486" s="6" t="s">
        <v>153</v>
      </c>
      <c r="B6486" s="45" t="n">
        <v>43523</v>
      </c>
      <c r="C6486" s="6" t="s">
        <v>185</v>
      </c>
      <c r="D6486" s="6" t="s">
        <v>199</v>
      </c>
      <c r="E6486" s="6" t="s">
        <v>174</v>
      </c>
      <c r="F6486" s="34" t="n">
        <v>0.162786647677422</v>
      </c>
      <c r="G6486" s="34" t="n">
        <v>0.198778777126826</v>
      </c>
      <c r="H6486" s="34" t="n">
        <v>-0.0359921294494041</v>
      </c>
      <c r="I6486" s="34" t="n">
        <v>-0.181066258529402</v>
      </c>
      <c r="J6486" s="35" t="n">
        <v>5</v>
      </c>
      <c r="K6486" s="6" t="n">
        <v>0</v>
      </c>
      <c r="L6486" s="35" t="n">
        <v>-1</v>
      </c>
      <c r="M6486" s="6" t="str">
        <f aca="false">IF(I6486&lt;=0,"Below 0%",IF(I6486&lt;=0.05,"0-5%",IF(I6486&lt;=0.1,"5-10%",IF(I6486&lt;=0.2,"10-20%",IF(I6486&lt;=0.4,"20-40%","Above 40%")))))</f>
        <v>Below 0%</v>
      </c>
      <c r="N6486" s="6" t="str">
        <f aca="false">IF(AND(H6486&gt;=Summary!$B$25,I6486&gt;=Summary!$B$26,I6486&lt;=Summary!$B$27,J6486&gt;=Summary!$B$28,J6486&lt;=Summary!$B$29,F6486*J6486&gt;1),"Yes","No")</f>
        <v>No</v>
      </c>
    </row>
    <row r="6487" customFormat="false" ht="15" hidden="false" customHeight="false" outlineLevel="0" collapsed="false">
      <c r="A6487" s="6" t="s">
        <v>153</v>
      </c>
      <c r="B6487" s="45" t="n">
        <v>43523</v>
      </c>
      <c r="C6487" s="6" t="s">
        <v>185</v>
      </c>
      <c r="D6487" s="6" t="s">
        <v>199</v>
      </c>
      <c r="E6487" s="6" t="s">
        <v>177</v>
      </c>
      <c r="F6487" s="34" t="n">
        <v>0.0996360331773758</v>
      </c>
      <c r="G6487" s="34" t="n">
        <v>0.12047198613747</v>
      </c>
      <c r="H6487" s="34" t="n">
        <v>-0.0208359529600943</v>
      </c>
      <c r="I6487" s="34" t="n">
        <v>-0.17295268076944</v>
      </c>
      <c r="J6487" s="35" t="n">
        <v>8.25</v>
      </c>
      <c r="K6487" s="6" t="n">
        <v>0</v>
      </c>
      <c r="L6487" s="35" t="n">
        <v>-1</v>
      </c>
      <c r="M6487" s="6" t="str">
        <f aca="false">IF(I6487&lt;=0,"Below 0%",IF(I6487&lt;=0.05,"0-5%",IF(I6487&lt;=0.1,"5-10%",IF(I6487&lt;=0.2,"10-20%",IF(I6487&lt;=0.4,"20-40%","Above 40%")))))</f>
        <v>Below 0%</v>
      </c>
      <c r="N6487" s="6" t="str">
        <f aca="false">IF(AND(H6487&gt;=Summary!$B$25,I6487&gt;=Summary!$B$26,I6487&lt;=Summary!$B$27,J6487&gt;=Summary!$B$28,J6487&lt;=Summary!$B$29,F6487*J6487&gt;1),"Yes","No")</f>
        <v>No</v>
      </c>
    </row>
    <row r="6488" customFormat="false" ht="15" hidden="false" customHeight="false" outlineLevel="0" collapsed="false">
      <c r="A6488" s="6" t="s">
        <v>153</v>
      </c>
      <c r="B6488" s="45" t="n">
        <v>43523</v>
      </c>
      <c r="C6488" s="6" t="s">
        <v>190</v>
      </c>
      <c r="D6488" s="6" t="s">
        <v>181</v>
      </c>
      <c r="E6488" s="6" t="s">
        <v>187</v>
      </c>
      <c r="F6488" s="34" t="n">
        <v>0.391927152872086</v>
      </c>
      <c r="G6488" s="34" t="n">
        <v>0.418081637242775</v>
      </c>
      <c r="H6488" s="34" t="n">
        <v>-0.0261544843706896</v>
      </c>
      <c r="I6488" s="34" t="n">
        <v>-0.0625583188565204</v>
      </c>
      <c r="J6488" s="35" t="n">
        <v>2.4</v>
      </c>
      <c r="K6488" s="6" t="n">
        <v>1</v>
      </c>
      <c r="L6488" s="35" t="n">
        <v>1.4</v>
      </c>
      <c r="M6488" s="6" t="str">
        <f aca="false">IF(I6488&lt;=0,"Below 0%",IF(I6488&lt;=0.05,"0-5%",IF(I6488&lt;=0.1,"5-10%",IF(I6488&lt;=0.2,"10-20%",IF(I6488&lt;=0.4,"20-40%","Above 40%")))))</f>
        <v>Below 0%</v>
      </c>
      <c r="N6488" s="6" t="str">
        <f aca="false">IF(AND(H6488&gt;=Summary!$B$25,I6488&gt;=Summary!$B$26,I6488&lt;=Summary!$B$27,J6488&gt;=Summary!$B$28,J6488&lt;=Summary!$B$29,F6488*J6488&gt;1),"Yes","No")</f>
        <v>No</v>
      </c>
    </row>
    <row r="6489" customFormat="false" ht="15" hidden="false" customHeight="false" outlineLevel="0" collapsed="false">
      <c r="A6489" s="6" t="s">
        <v>153</v>
      </c>
      <c r="B6489" s="45" t="n">
        <v>43523</v>
      </c>
      <c r="C6489" s="6" t="s">
        <v>190</v>
      </c>
      <c r="D6489" s="6" t="s">
        <v>181</v>
      </c>
      <c r="E6489" s="6" t="s">
        <v>174</v>
      </c>
      <c r="F6489" s="34" t="n">
        <v>0.276879966259003</v>
      </c>
      <c r="G6489" s="34" t="n">
        <v>0.285055661756438</v>
      </c>
      <c r="H6489" s="34" t="n">
        <v>-0.00817569549743497</v>
      </c>
      <c r="I6489" s="34" t="n">
        <v>-0.0286810493328162</v>
      </c>
      <c r="J6489" s="35" t="n">
        <v>3.52</v>
      </c>
      <c r="K6489" s="6" t="n">
        <v>0</v>
      </c>
      <c r="L6489" s="35" t="n">
        <v>-1</v>
      </c>
      <c r="M6489" s="6" t="str">
        <f aca="false">IF(I6489&lt;=0,"Below 0%",IF(I6489&lt;=0.05,"0-5%",IF(I6489&lt;=0.1,"5-10%",IF(I6489&lt;=0.2,"10-20%",IF(I6489&lt;=0.4,"20-40%","Above 40%")))))</f>
        <v>Below 0%</v>
      </c>
      <c r="N6489" s="6" t="str">
        <f aca="false">IF(AND(H6489&gt;=Summary!$B$25,I6489&gt;=Summary!$B$26,I6489&lt;=Summary!$B$27,J6489&gt;=Summary!$B$28,J6489&lt;=Summary!$B$29,F6489*J6489&gt;1),"Yes","No")</f>
        <v>No</v>
      </c>
    </row>
    <row r="6490" customFormat="false" ht="15" hidden="false" customHeight="false" outlineLevel="0" collapsed="false">
      <c r="A6490" s="6" t="s">
        <v>153</v>
      </c>
      <c r="B6490" s="45" t="n">
        <v>43523</v>
      </c>
      <c r="C6490" s="6" t="s">
        <v>190</v>
      </c>
      <c r="D6490" s="6" t="s">
        <v>181</v>
      </c>
      <c r="E6490" s="6" t="s">
        <v>177</v>
      </c>
      <c r="F6490" s="34" t="n">
        <v>0.331192940473557</v>
      </c>
      <c r="G6490" s="34" t="n">
        <v>0.296862701000787</v>
      </c>
      <c r="H6490" s="34" t="n">
        <v>0.0343302394727694</v>
      </c>
      <c r="I6490" s="34" t="n">
        <v>0.115643492284598</v>
      </c>
      <c r="J6490" s="35" t="n">
        <v>3.38</v>
      </c>
      <c r="K6490" s="6" t="n">
        <v>0</v>
      </c>
      <c r="L6490" s="35" t="n">
        <v>-1</v>
      </c>
      <c r="M6490" s="6" t="str">
        <f aca="false">IF(I6490&lt;=0,"Below 0%",IF(I6490&lt;=0.05,"0-5%",IF(I6490&lt;=0.1,"5-10%",IF(I6490&lt;=0.2,"10-20%",IF(I6490&lt;=0.4,"20-40%","Above 40%")))))</f>
        <v>10-20%</v>
      </c>
      <c r="N6490" s="6" t="str">
        <f aca="false">IF(AND(H6490&gt;=Summary!$B$25,I6490&gt;=Summary!$B$26,I6490&lt;=Summary!$B$27,J6490&gt;=Summary!$B$28,J6490&lt;=Summary!$B$29,F6490*J6490&gt;1),"Yes","No")</f>
        <v>Yes</v>
      </c>
    </row>
    <row r="6491" customFormat="false" ht="15" hidden="false" customHeight="false" outlineLevel="0" collapsed="false">
      <c r="A6491" s="6" t="s">
        <v>153</v>
      </c>
      <c r="B6491" s="45" t="n">
        <v>43523</v>
      </c>
      <c r="C6491" s="6" t="s">
        <v>180</v>
      </c>
      <c r="D6491" s="6" t="s">
        <v>176</v>
      </c>
      <c r="E6491" s="6" t="s">
        <v>187</v>
      </c>
      <c r="F6491" s="34" t="n">
        <v>0.201223745942116</v>
      </c>
      <c r="G6491" s="34" t="n">
        <v>0.301399354144241</v>
      </c>
      <c r="H6491" s="34" t="n">
        <v>-0.100175608202125</v>
      </c>
      <c r="I6491" s="34" t="n">
        <v>-0.33236835721348</v>
      </c>
      <c r="J6491" s="35" t="n">
        <v>3.3</v>
      </c>
      <c r="K6491" s="6" t="n">
        <v>0</v>
      </c>
      <c r="L6491" s="35" t="n">
        <v>-1</v>
      </c>
      <c r="M6491" s="6" t="str">
        <f aca="false">IF(I6491&lt;=0,"Below 0%",IF(I6491&lt;=0.05,"0-5%",IF(I6491&lt;=0.1,"5-10%",IF(I6491&lt;=0.2,"10-20%",IF(I6491&lt;=0.4,"20-40%","Above 40%")))))</f>
        <v>Below 0%</v>
      </c>
      <c r="N6491" s="6" t="str">
        <f aca="false">IF(AND(H6491&gt;=Summary!$B$25,I6491&gt;=Summary!$B$26,I6491&lt;=Summary!$B$27,J6491&gt;=Summary!$B$28,J6491&lt;=Summary!$B$29,F6491*J6491&gt;1),"Yes","No")</f>
        <v>No</v>
      </c>
    </row>
    <row r="6492" customFormat="false" ht="15" hidden="false" customHeight="false" outlineLevel="0" collapsed="false">
      <c r="A6492" s="6" t="s">
        <v>153</v>
      </c>
      <c r="B6492" s="45" t="n">
        <v>43523</v>
      </c>
      <c r="C6492" s="6" t="s">
        <v>180</v>
      </c>
      <c r="D6492" s="6" t="s">
        <v>176</v>
      </c>
      <c r="E6492" s="6" t="s">
        <v>174</v>
      </c>
      <c r="F6492" s="34" t="n">
        <v>0.227540120482445</v>
      </c>
      <c r="G6492" s="34" t="n">
        <v>0.284176533907427</v>
      </c>
      <c r="H6492" s="34" t="n">
        <v>-0.0566364134249826</v>
      </c>
      <c r="I6492" s="34" t="n">
        <v>-0.199300106332609</v>
      </c>
      <c r="J6492" s="35" t="n">
        <v>3.5</v>
      </c>
      <c r="K6492" s="6" t="n">
        <v>0</v>
      </c>
      <c r="L6492" s="35" t="n">
        <v>-1</v>
      </c>
      <c r="M6492" s="6" t="str">
        <f aca="false">IF(I6492&lt;=0,"Below 0%",IF(I6492&lt;=0.05,"0-5%",IF(I6492&lt;=0.1,"5-10%",IF(I6492&lt;=0.2,"10-20%",IF(I6492&lt;=0.4,"20-40%","Above 40%")))))</f>
        <v>Below 0%</v>
      </c>
      <c r="N6492" s="6" t="str">
        <f aca="false">IF(AND(H6492&gt;=Summary!$B$25,I6492&gt;=Summary!$B$26,I6492&lt;=Summary!$B$27,J6492&gt;=Summary!$B$28,J6492&lt;=Summary!$B$29,F6492*J6492&gt;1),"Yes","No")</f>
        <v>No</v>
      </c>
    </row>
    <row r="6493" customFormat="false" ht="15" hidden="false" customHeight="false" outlineLevel="0" collapsed="false">
      <c r="A6493" s="6" t="s">
        <v>153</v>
      </c>
      <c r="B6493" s="45" t="n">
        <v>43523</v>
      </c>
      <c r="C6493" s="6" t="s">
        <v>180</v>
      </c>
      <c r="D6493" s="6" t="s">
        <v>176</v>
      </c>
      <c r="E6493" s="6" t="s">
        <v>177</v>
      </c>
      <c r="F6493" s="34" t="n">
        <v>0.57123613357544</v>
      </c>
      <c r="G6493" s="34" t="n">
        <v>0.414424111948332</v>
      </c>
      <c r="H6493" s="34" t="n">
        <v>0.156812021627108</v>
      </c>
      <c r="I6493" s="34" t="n">
        <v>0.37838537166645</v>
      </c>
      <c r="J6493" s="35" t="n">
        <v>2.4</v>
      </c>
      <c r="K6493" s="6" t="n">
        <v>1</v>
      </c>
      <c r="L6493" s="35" t="n">
        <v>1.4</v>
      </c>
      <c r="M6493" s="6" t="str">
        <f aca="false">IF(I6493&lt;=0,"Below 0%",IF(I6493&lt;=0.05,"0-5%",IF(I6493&lt;=0.1,"5-10%",IF(I6493&lt;=0.2,"10-20%",IF(I6493&lt;=0.4,"20-40%","Above 40%")))))</f>
        <v>20-40%</v>
      </c>
      <c r="N6493" s="6" t="str">
        <f aca="false">IF(AND(H6493&gt;=Summary!$B$25,I6493&gt;=Summary!$B$26,I6493&lt;=Summary!$B$27,J6493&gt;=Summary!$B$28,J6493&lt;=Summary!$B$29,F6493*J6493&gt;1),"Yes","No")</f>
        <v>Yes</v>
      </c>
    </row>
    <row r="6494" customFormat="false" ht="15" hidden="false" customHeight="false" outlineLevel="0" collapsed="false">
      <c r="A6494" s="6" t="s">
        <v>153</v>
      </c>
      <c r="B6494" s="45" t="n">
        <v>43523</v>
      </c>
      <c r="C6494" s="6" t="s">
        <v>183</v>
      </c>
      <c r="D6494" s="6" t="s">
        <v>198</v>
      </c>
      <c r="E6494" s="6" t="s">
        <v>187</v>
      </c>
      <c r="F6494" s="34" t="n">
        <v>0.859883069992065</v>
      </c>
      <c r="G6494" s="34" t="n">
        <v>0.761766360397525</v>
      </c>
      <c r="H6494" s="34" t="n">
        <v>0.0981167095945406</v>
      </c>
      <c r="I6494" s="34" t="n">
        <v>0.128801578404353</v>
      </c>
      <c r="J6494" s="35" t="n">
        <v>1.32</v>
      </c>
      <c r="K6494" s="6" t="n">
        <v>1</v>
      </c>
      <c r="L6494" s="35" t="n">
        <v>0.32</v>
      </c>
      <c r="M6494" s="6" t="str">
        <f aca="false">IF(I6494&lt;=0,"Below 0%",IF(I6494&lt;=0.05,"0-5%",IF(I6494&lt;=0.1,"5-10%",IF(I6494&lt;=0.2,"10-20%",IF(I6494&lt;=0.4,"20-40%","Above 40%")))))</f>
        <v>10-20%</v>
      </c>
      <c r="N6494" s="6" t="str">
        <f aca="false">IF(AND(H6494&gt;=Summary!$B$25,I6494&gt;=Summary!$B$26,I6494&lt;=Summary!$B$27,J6494&gt;=Summary!$B$28,J6494&lt;=Summary!$B$29,F6494*J6494&gt;1),"Yes","No")</f>
        <v>No</v>
      </c>
    </row>
    <row r="6495" customFormat="false" ht="15" hidden="false" customHeight="false" outlineLevel="0" collapsed="false">
      <c r="A6495" s="6" t="s">
        <v>153</v>
      </c>
      <c r="B6495" s="45" t="n">
        <v>43523</v>
      </c>
      <c r="C6495" s="6" t="s">
        <v>183</v>
      </c>
      <c r="D6495" s="6" t="s">
        <v>198</v>
      </c>
      <c r="E6495" s="6" t="s">
        <v>174</v>
      </c>
      <c r="F6495" s="34" t="n">
        <v>0.0863080993294716</v>
      </c>
      <c r="G6495" s="34" t="n">
        <v>0.160885055315957</v>
      </c>
      <c r="H6495" s="34" t="n">
        <v>-0.0745769559864857</v>
      </c>
      <c r="I6495" s="34" t="n">
        <v>-0.463541848806443</v>
      </c>
      <c r="J6495" s="35" t="n">
        <v>6.25</v>
      </c>
      <c r="K6495" s="6" t="n">
        <v>0</v>
      </c>
      <c r="L6495" s="35" t="n">
        <v>-1</v>
      </c>
      <c r="M6495" s="6" t="str">
        <f aca="false">IF(I6495&lt;=0,"Below 0%",IF(I6495&lt;=0.05,"0-5%",IF(I6495&lt;=0.1,"5-10%",IF(I6495&lt;=0.2,"10-20%",IF(I6495&lt;=0.4,"20-40%","Above 40%")))))</f>
        <v>Below 0%</v>
      </c>
      <c r="N6495" s="6" t="str">
        <f aca="false">IF(AND(H6495&gt;=Summary!$B$25,I6495&gt;=Summary!$B$26,I6495&lt;=Summary!$B$27,J6495&gt;=Summary!$B$28,J6495&lt;=Summary!$B$29,F6495*J6495&gt;1),"Yes","No")</f>
        <v>No</v>
      </c>
    </row>
    <row r="6496" customFormat="false" ht="15" hidden="false" customHeight="false" outlineLevel="0" collapsed="false">
      <c r="A6496" s="6" t="s">
        <v>153</v>
      </c>
      <c r="B6496" s="45" t="n">
        <v>43523</v>
      </c>
      <c r="C6496" s="6" t="s">
        <v>183</v>
      </c>
      <c r="D6496" s="6" t="s">
        <v>198</v>
      </c>
      <c r="E6496" s="6" t="s">
        <v>177</v>
      </c>
      <c r="F6496" s="34" t="n">
        <v>0.0538088977336884</v>
      </c>
      <c r="G6496" s="34" t="n">
        <v>0.0773485842865179</v>
      </c>
      <c r="H6496" s="34" t="n">
        <v>-0.0235396865528296</v>
      </c>
      <c r="I6496" s="34" t="n">
        <v>-0.30433248093634</v>
      </c>
      <c r="J6496" s="35" t="n">
        <v>13</v>
      </c>
      <c r="K6496" s="6" t="n">
        <v>0</v>
      </c>
      <c r="L6496" s="35" t="n">
        <v>-1</v>
      </c>
      <c r="M6496" s="6" t="str">
        <f aca="false">IF(I6496&lt;=0,"Below 0%",IF(I6496&lt;=0.05,"0-5%",IF(I6496&lt;=0.1,"5-10%",IF(I6496&lt;=0.2,"10-20%",IF(I6496&lt;=0.4,"20-40%","Above 40%")))))</f>
        <v>Below 0%</v>
      </c>
      <c r="N6496" s="6" t="str">
        <f aca="false">IF(AND(H6496&gt;=Summary!$B$25,I6496&gt;=Summary!$B$26,I6496&lt;=Summary!$B$27,J6496&gt;=Summary!$B$28,J6496&lt;=Summary!$B$29,F6496*J6496&gt;1),"Yes","No")</f>
        <v>No</v>
      </c>
    </row>
    <row r="6497" customFormat="false" ht="15" hidden="false" customHeight="false" outlineLevel="0" collapsed="false">
      <c r="A6497" s="6" t="s">
        <v>153</v>
      </c>
      <c r="B6497" s="45" t="n">
        <v>43523</v>
      </c>
      <c r="C6497" s="6" t="s">
        <v>194</v>
      </c>
      <c r="D6497" s="6" t="s">
        <v>189</v>
      </c>
      <c r="E6497" s="6" t="s">
        <v>187</v>
      </c>
      <c r="F6497" s="34" t="n">
        <v>0.690783202648163</v>
      </c>
      <c r="G6497" s="34" t="n">
        <v>0.844767226945574</v>
      </c>
      <c r="H6497" s="34" t="n">
        <v>-0.153984024297411</v>
      </c>
      <c r="I6497" s="34" t="n">
        <v>-0.182279827372295</v>
      </c>
      <c r="J6497" s="35" t="n">
        <v>1.18</v>
      </c>
      <c r="K6497" s="6" t="n">
        <v>1</v>
      </c>
      <c r="L6497" s="35" t="n">
        <v>0.18</v>
      </c>
      <c r="M6497" s="6" t="str">
        <f aca="false">IF(I6497&lt;=0,"Below 0%",IF(I6497&lt;=0.05,"0-5%",IF(I6497&lt;=0.1,"5-10%",IF(I6497&lt;=0.2,"10-20%",IF(I6497&lt;=0.4,"20-40%","Above 40%")))))</f>
        <v>Below 0%</v>
      </c>
      <c r="N6497" s="6" t="str">
        <f aca="false">IF(AND(H6497&gt;=Summary!$B$25,I6497&gt;=Summary!$B$26,I6497&lt;=Summary!$B$27,J6497&gt;=Summary!$B$28,J6497&lt;=Summary!$B$29,F6497*J6497&gt;1),"Yes","No")</f>
        <v>No</v>
      </c>
    </row>
    <row r="6498" customFormat="false" ht="15" hidden="false" customHeight="false" outlineLevel="0" collapsed="false">
      <c r="A6498" s="6" t="s">
        <v>153</v>
      </c>
      <c r="B6498" s="45" t="n">
        <v>43523</v>
      </c>
      <c r="C6498" s="6" t="s">
        <v>194</v>
      </c>
      <c r="D6498" s="6" t="s">
        <v>189</v>
      </c>
      <c r="E6498" s="6" t="s">
        <v>174</v>
      </c>
      <c r="F6498" s="34" t="n">
        <v>0.276511996984482</v>
      </c>
      <c r="G6498" s="34" t="n">
        <v>0.107764900302246</v>
      </c>
      <c r="H6498" s="34" t="n">
        <v>0.168747096682236</v>
      </c>
      <c r="I6498" s="34" t="n">
        <v>1.56588180575451</v>
      </c>
      <c r="J6498" s="35" t="n">
        <v>9.25</v>
      </c>
      <c r="K6498" s="6" t="n">
        <v>0</v>
      </c>
      <c r="L6498" s="35" t="n">
        <v>-1</v>
      </c>
      <c r="M6498" s="6" t="str">
        <f aca="false">IF(I6498&lt;=0,"Below 0%",IF(I6498&lt;=0.05,"0-5%",IF(I6498&lt;=0.1,"5-10%",IF(I6498&lt;=0.2,"10-20%",IF(I6498&lt;=0.4,"20-40%","Above 40%")))))</f>
        <v>Above 40%</v>
      </c>
      <c r="N6498" s="6" t="str">
        <f aca="false">IF(AND(H6498&gt;=Summary!$B$25,I6498&gt;=Summary!$B$26,I6498&lt;=Summary!$B$27,J6498&gt;=Summary!$B$28,J6498&lt;=Summary!$B$29,F6498*J6498&gt;1),"Yes","No")</f>
        <v>No</v>
      </c>
    </row>
    <row r="6499" customFormat="false" ht="15" hidden="false" customHeight="false" outlineLevel="0" collapsed="false">
      <c r="A6499" s="6" t="s">
        <v>153</v>
      </c>
      <c r="B6499" s="45" t="n">
        <v>43523</v>
      </c>
      <c r="C6499" s="6" t="s">
        <v>194</v>
      </c>
      <c r="D6499" s="6" t="s">
        <v>189</v>
      </c>
      <c r="E6499" s="6" t="s">
        <v>177</v>
      </c>
      <c r="F6499" s="34" t="n">
        <v>0.0327047593891621</v>
      </c>
      <c r="G6499" s="34" t="n">
        <v>0.0474678727521799</v>
      </c>
      <c r="H6499" s="34" t="n">
        <v>-0.0147631133630178</v>
      </c>
      <c r="I6499" s="34" t="n">
        <v>-0.311012744137346</v>
      </c>
      <c r="J6499" s="35" t="n">
        <v>21</v>
      </c>
      <c r="K6499" s="6" t="n">
        <v>0</v>
      </c>
      <c r="L6499" s="35" t="n">
        <v>-1</v>
      </c>
      <c r="M6499" s="6" t="str">
        <f aca="false">IF(I6499&lt;=0,"Below 0%",IF(I6499&lt;=0.05,"0-5%",IF(I6499&lt;=0.1,"5-10%",IF(I6499&lt;=0.2,"10-20%",IF(I6499&lt;=0.4,"20-40%","Above 40%")))))</f>
        <v>Below 0%</v>
      </c>
      <c r="N6499" s="6" t="str">
        <f aca="false">IF(AND(H6499&gt;=Summary!$B$25,I6499&gt;=Summary!$B$26,I6499&lt;=Summary!$B$27,J6499&gt;=Summary!$B$28,J6499&lt;=Summary!$B$29,F6499*J6499&gt;1),"Yes","No")</f>
        <v>No</v>
      </c>
    </row>
    <row r="6500" customFormat="false" ht="15" hidden="false" customHeight="false" outlineLevel="0" collapsed="false">
      <c r="A6500" s="6" t="s">
        <v>153</v>
      </c>
      <c r="B6500" s="45" t="n">
        <v>43523</v>
      </c>
      <c r="C6500" s="6" t="s">
        <v>179</v>
      </c>
      <c r="D6500" s="6" t="s">
        <v>184</v>
      </c>
      <c r="E6500" s="6" t="s">
        <v>187</v>
      </c>
      <c r="F6500" s="34" t="n">
        <v>0.584661841392517</v>
      </c>
      <c r="G6500" s="34" t="n">
        <v>0.505009771380712</v>
      </c>
      <c r="H6500" s="34" t="n">
        <v>0.0796520700118054</v>
      </c>
      <c r="I6500" s="34" t="n">
        <v>0.157723819469937</v>
      </c>
      <c r="J6500" s="35" t="n">
        <v>1.97</v>
      </c>
      <c r="K6500" s="6" t="n">
        <v>1</v>
      </c>
      <c r="L6500" s="35" t="n">
        <v>0.97</v>
      </c>
      <c r="M6500" s="6" t="str">
        <f aca="false">IF(I6500&lt;=0,"Below 0%",IF(I6500&lt;=0.05,"0-5%",IF(I6500&lt;=0.1,"5-10%",IF(I6500&lt;=0.2,"10-20%",IF(I6500&lt;=0.4,"20-40%","Above 40%")))))</f>
        <v>10-20%</v>
      </c>
      <c r="N6500" s="6" t="str">
        <f aca="false">IF(AND(H6500&gt;=Summary!$B$25,I6500&gt;=Summary!$B$26,I6500&lt;=Summary!$B$27,J6500&gt;=Summary!$B$28,J6500&lt;=Summary!$B$29,F6500*J6500&gt;1),"Yes","No")</f>
        <v>Yes</v>
      </c>
    </row>
    <row r="6501" customFormat="false" ht="15" hidden="false" customHeight="false" outlineLevel="0" collapsed="false">
      <c r="A6501" s="6" t="s">
        <v>153</v>
      </c>
      <c r="B6501" s="45" t="n">
        <v>43523</v>
      </c>
      <c r="C6501" s="6" t="s">
        <v>179</v>
      </c>
      <c r="D6501" s="6" t="s">
        <v>184</v>
      </c>
      <c r="E6501" s="6" t="s">
        <v>174</v>
      </c>
      <c r="F6501" s="34" t="n">
        <v>0.226184993982315</v>
      </c>
      <c r="G6501" s="34" t="n">
        <v>0.268883580978379</v>
      </c>
      <c r="H6501" s="34" t="n">
        <v>-0.0426985869960638</v>
      </c>
      <c r="I6501" s="34" t="n">
        <v>-0.158799532647913</v>
      </c>
      <c r="J6501" s="35" t="n">
        <v>3.7</v>
      </c>
      <c r="K6501" s="6" t="n">
        <v>0</v>
      </c>
      <c r="L6501" s="35" t="n">
        <v>-1</v>
      </c>
      <c r="M6501" s="6" t="str">
        <f aca="false">IF(I6501&lt;=0,"Below 0%",IF(I6501&lt;=0.05,"0-5%",IF(I6501&lt;=0.1,"5-10%",IF(I6501&lt;=0.2,"10-20%",IF(I6501&lt;=0.4,"20-40%","Above 40%")))))</f>
        <v>Below 0%</v>
      </c>
      <c r="N6501" s="6" t="str">
        <f aca="false">IF(AND(H6501&gt;=Summary!$B$25,I6501&gt;=Summary!$B$26,I6501&lt;=Summary!$B$27,J6501&gt;=Summary!$B$28,J6501&lt;=Summary!$B$29,F6501*J6501&gt;1),"Yes","No")</f>
        <v>No</v>
      </c>
    </row>
    <row r="6502" customFormat="false" ht="15" hidden="false" customHeight="false" outlineLevel="0" collapsed="false">
      <c r="A6502" s="6" t="s">
        <v>153</v>
      </c>
      <c r="B6502" s="45" t="n">
        <v>43523</v>
      </c>
      <c r="C6502" s="6" t="s">
        <v>179</v>
      </c>
      <c r="D6502" s="6" t="s">
        <v>184</v>
      </c>
      <c r="E6502" s="6" t="s">
        <v>177</v>
      </c>
      <c r="F6502" s="34" t="n">
        <v>0.189153179526329</v>
      </c>
      <c r="G6502" s="34" t="n">
        <v>0.22610664764091</v>
      </c>
      <c r="H6502" s="34" t="n">
        <v>-0.0369534681145805</v>
      </c>
      <c r="I6502" s="34" t="n">
        <v>-0.163433797723931</v>
      </c>
      <c r="J6502" s="35" t="n">
        <v>4.4</v>
      </c>
      <c r="K6502" s="6" t="n">
        <v>0</v>
      </c>
      <c r="L6502" s="35" t="n">
        <v>-1</v>
      </c>
      <c r="M6502" s="6" t="str">
        <f aca="false">IF(I6502&lt;=0,"Below 0%",IF(I6502&lt;=0.05,"0-5%",IF(I6502&lt;=0.1,"5-10%",IF(I6502&lt;=0.2,"10-20%",IF(I6502&lt;=0.4,"20-40%","Above 40%")))))</f>
        <v>Below 0%</v>
      </c>
      <c r="N6502" s="6" t="str">
        <f aca="false">IF(AND(H6502&gt;=Summary!$B$25,I6502&gt;=Summary!$B$26,I6502&lt;=Summary!$B$27,J6502&gt;=Summary!$B$28,J6502&lt;=Summary!$B$29,F6502*J6502&gt;1),"Yes","No")</f>
        <v>No</v>
      </c>
    </row>
    <row r="6503" customFormat="false" ht="15" hidden="false" customHeight="false" outlineLevel="0" collapsed="false">
      <c r="A6503" s="6" t="s">
        <v>153</v>
      </c>
      <c r="B6503" s="45" t="n">
        <v>43526</v>
      </c>
      <c r="C6503" s="6" t="s">
        <v>199</v>
      </c>
      <c r="D6503" s="6" t="s">
        <v>194</v>
      </c>
      <c r="E6503" s="6" t="s">
        <v>187</v>
      </c>
      <c r="F6503" s="34" t="n">
        <v>0.141717374324799</v>
      </c>
      <c r="G6503" s="34" t="n">
        <v>0.0666666666666667</v>
      </c>
      <c r="H6503" s="34" t="n">
        <v>0.0750507076581319</v>
      </c>
      <c r="I6503" s="34" t="n">
        <v>1.12576061487198</v>
      </c>
      <c r="J6503" s="35" t="n">
        <v>15</v>
      </c>
      <c r="K6503" s="6" t="n">
        <v>0</v>
      </c>
      <c r="L6503" s="35" t="n">
        <v>-1</v>
      </c>
      <c r="M6503" s="6" t="str">
        <f aca="false">IF(I6503&lt;=0,"Below 0%",IF(I6503&lt;=0.05,"0-5%",IF(I6503&lt;=0.1,"5-10%",IF(I6503&lt;=0.2,"10-20%",IF(I6503&lt;=0.4,"20-40%","Above 40%")))))</f>
        <v>Above 40%</v>
      </c>
      <c r="N6503" s="6" t="str">
        <f aca="false">IF(AND(H6503&gt;=Summary!$B$25,I6503&gt;=Summary!$B$26,I6503&lt;=Summary!$B$27,J6503&gt;=Summary!$B$28,J6503&lt;=Summary!$B$29,F6503*J6503&gt;1),"Yes","No")</f>
        <v>No</v>
      </c>
    </row>
    <row r="6504" customFormat="false" ht="15" hidden="false" customHeight="false" outlineLevel="0" collapsed="false">
      <c r="A6504" s="6" t="s">
        <v>153</v>
      </c>
      <c r="B6504" s="45" t="n">
        <v>43526</v>
      </c>
      <c r="C6504" s="6" t="s">
        <v>199</v>
      </c>
      <c r="D6504" s="6" t="s">
        <v>194</v>
      </c>
      <c r="E6504" s="6" t="s">
        <v>174</v>
      </c>
      <c r="F6504" s="34" t="n">
        <v>0.142413854598999</v>
      </c>
      <c r="G6504" s="34" t="n">
        <v>0.133333333333333</v>
      </c>
      <c r="H6504" s="34" t="n">
        <v>0.00908052126566569</v>
      </c>
      <c r="I6504" s="34" t="n">
        <v>0.0681039094924927</v>
      </c>
      <c r="J6504" s="35" t="n">
        <v>7.5</v>
      </c>
      <c r="K6504" s="6" t="n">
        <v>0</v>
      </c>
      <c r="L6504" s="35" t="n">
        <v>-1</v>
      </c>
      <c r="M6504" s="6" t="str">
        <f aca="false">IF(I6504&lt;=0,"Below 0%",IF(I6504&lt;=0.05,"0-5%",IF(I6504&lt;=0.1,"5-10%",IF(I6504&lt;=0.2,"10-20%",IF(I6504&lt;=0.4,"20-40%","Above 40%")))))</f>
        <v>5-10%</v>
      </c>
      <c r="N6504" s="6" t="str">
        <f aca="false">IF(AND(H6504&gt;=Summary!$B$25,I6504&gt;=Summary!$B$26,I6504&lt;=Summary!$B$27,J6504&gt;=Summary!$B$28,J6504&lt;=Summary!$B$29,F6504*J6504&gt;1),"Yes","No")</f>
        <v>No</v>
      </c>
    </row>
    <row r="6505" customFormat="false" ht="15" hidden="false" customHeight="false" outlineLevel="0" collapsed="false">
      <c r="A6505" s="6" t="s">
        <v>153</v>
      </c>
      <c r="B6505" s="45" t="n">
        <v>43526</v>
      </c>
      <c r="C6505" s="6" t="s">
        <v>199</v>
      </c>
      <c r="D6505" s="6" t="s">
        <v>194</v>
      </c>
      <c r="E6505" s="6" t="s">
        <v>177</v>
      </c>
      <c r="F6505" s="34" t="n">
        <v>0.715868830680847</v>
      </c>
      <c r="G6505" s="34" t="n">
        <v>0.8</v>
      </c>
      <c r="H6505" s="34" t="n">
        <v>-0.0841311693191529</v>
      </c>
      <c r="I6505" s="34" t="n">
        <v>-0.105163961648941</v>
      </c>
      <c r="J6505" s="35" t="n">
        <v>1.25</v>
      </c>
      <c r="K6505" s="6" t="n">
        <v>1</v>
      </c>
      <c r="L6505" s="35" t="n">
        <v>0.25</v>
      </c>
      <c r="M6505" s="6" t="str">
        <f aca="false">IF(I6505&lt;=0,"Below 0%",IF(I6505&lt;=0.05,"0-5%",IF(I6505&lt;=0.1,"5-10%",IF(I6505&lt;=0.2,"10-20%",IF(I6505&lt;=0.4,"20-40%","Above 40%")))))</f>
        <v>Below 0%</v>
      </c>
      <c r="N6505" s="6" t="str">
        <f aca="false">IF(AND(H6505&gt;=Summary!$B$25,I6505&gt;=Summary!$B$26,I6505&lt;=Summary!$B$27,J6505&gt;=Summary!$B$28,J6505&lt;=Summary!$B$29,F6505*J6505&gt;1),"Yes","No")</f>
        <v>No</v>
      </c>
    </row>
    <row r="6506" customFormat="false" ht="15" hidden="false" customHeight="false" outlineLevel="0" collapsed="false">
      <c r="A6506" s="6" t="s">
        <v>153</v>
      </c>
      <c r="B6506" s="45" t="n">
        <v>43526</v>
      </c>
      <c r="C6506" s="6" t="s">
        <v>201</v>
      </c>
      <c r="D6506" s="6" t="s">
        <v>202</v>
      </c>
      <c r="E6506" s="6" t="s">
        <v>187</v>
      </c>
      <c r="F6506" s="34" t="n">
        <v>0.700804591178894</v>
      </c>
      <c r="G6506" s="34" t="n">
        <v>0.537313432835821</v>
      </c>
      <c r="H6506" s="34" t="n">
        <v>0.163491158343073</v>
      </c>
      <c r="I6506" s="34" t="n">
        <v>0.304275211360719</v>
      </c>
      <c r="J6506" s="35" t="n">
        <v>1.86</v>
      </c>
      <c r="K6506" s="6" t="n">
        <v>1</v>
      </c>
      <c r="L6506" s="35" t="n">
        <v>0.86</v>
      </c>
      <c r="M6506" s="6" t="str">
        <f aca="false">IF(I6506&lt;=0,"Below 0%",IF(I6506&lt;=0.05,"0-5%",IF(I6506&lt;=0.1,"5-10%",IF(I6506&lt;=0.2,"10-20%",IF(I6506&lt;=0.4,"20-40%","Above 40%")))))</f>
        <v>20-40%</v>
      </c>
      <c r="N6506" s="6" t="str">
        <f aca="false">IF(AND(H6506&gt;=Summary!$B$25,I6506&gt;=Summary!$B$26,I6506&lt;=Summary!$B$27,J6506&gt;=Summary!$B$28,J6506&lt;=Summary!$B$29,F6506*J6506&gt;1),"Yes","No")</f>
        <v>Yes</v>
      </c>
    </row>
    <row r="6507" customFormat="false" ht="15" hidden="false" customHeight="false" outlineLevel="0" collapsed="false">
      <c r="A6507" s="6" t="s">
        <v>153</v>
      </c>
      <c r="B6507" s="45" t="n">
        <v>43526</v>
      </c>
      <c r="C6507" s="6" t="s">
        <v>201</v>
      </c>
      <c r="D6507" s="6" t="s">
        <v>202</v>
      </c>
      <c r="E6507" s="6" t="s">
        <v>174</v>
      </c>
      <c r="F6507" s="34" t="n">
        <v>0.215662747621536</v>
      </c>
      <c r="G6507" s="34" t="n">
        <v>0.277611940298507</v>
      </c>
      <c r="H6507" s="34" t="n">
        <v>-0.0619491926769712</v>
      </c>
      <c r="I6507" s="34" t="n">
        <v>-0.223150317707369</v>
      </c>
      <c r="J6507" s="35" t="n">
        <v>3.6</v>
      </c>
      <c r="K6507" s="6" t="n">
        <v>0</v>
      </c>
      <c r="L6507" s="35" t="n">
        <v>-1</v>
      </c>
      <c r="M6507" s="6" t="str">
        <f aca="false">IF(I6507&lt;=0,"Below 0%",IF(I6507&lt;=0.05,"0-5%",IF(I6507&lt;=0.1,"5-10%",IF(I6507&lt;=0.2,"10-20%",IF(I6507&lt;=0.4,"20-40%","Above 40%")))))</f>
        <v>Below 0%</v>
      </c>
      <c r="N6507" s="6" t="str">
        <f aca="false">IF(AND(H6507&gt;=Summary!$B$25,I6507&gt;=Summary!$B$26,I6507&lt;=Summary!$B$27,J6507&gt;=Summary!$B$28,J6507&lt;=Summary!$B$29,F6507*J6507&gt;1),"Yes","No")</f>
        <v>No</v>
      </c>
    </row>
    <row r="6508" customFormat="false" ht="15" hidden="false" customHeight="false" outlineLevel="0" collapsed="false">
      <c r="A6508" s="6" t="s">
        <v>153</v>
      </c>
      <c r="B6508" s="45" t="n">
        <v>43526</v>
      </c>
      <c r="C6508" s="6" t="s">
        <v>201</v>
      </c>
      <c r="D6508" s="6" t="s">
        <v>202</v>
      </c>
      <c r="E6508" s="6" t="s">
        <v>177</v>
      </c>
      <c r="F6508" s="34" t="n">
        <v>0.0835326313972473</v>
      </c>
      <c r="G6508" s="34" t="n">
        <v>0.185074626865672</v>
      </c>
      <c r="H6508" s="34" t="n">
        <v>-0.101541995468424</v>
      </c>
      <c r="I6508" s="34" t="n">
        <v>-0.548654330353583</v>
      </c>
      <c r="J6508" s="35" t="n">
        <v>5.4</v>
      </c>
      <c r="K6508" s="6" t="n">
        <v>0</v>
      </c>
      <c r="L6508" s="35" t="n">
        <v>-1</v>
      </c>
      <c r="M6508" s="6" t="str">
        <f aca="false">IF(I6508&lt;=0,"Below 0%",IF(I6508&lt;=0.05,"0-5%",IF(I6508&lt;=0.1,"5-10%",IF(I6508&lt;=0.2,"10-20%",IF(I6508&lt;=0.4,"20-40%","Above 40%")))))</f>
        <v>Below 0%</v>
      </c>
      <c r="N6508" s="6" t="str">
        <f aca="false">IF(AND(H6508&gt;=Summary!$B$25,I6508&gt;=Summary!$B$26,I6508&lt;=Summary!$B$27,J6508&gt;=Summary!$B$28,J6508&lt;=Summary!$B$29,F6508*J6508&gt;1),"Yes","No")</f>
        <v>No</v>
      </c>
    </row>
    <row r="6509" customFormat="false" ht="15" hidden="false" customHeight="false" outlineLevel="0" collapsed="false">
      <c r="A6509" s="6" t="s">
        <v>153</v>
      </c>
      <c r="B6509" s="45" t="n">
        <v>43526</v>
      </c>
      <c r="C6509" s="6" t="s">
        <v>196</v>
      </c>
      <c r="D6509" s="6" t="s">
        <v>180</v>
      </c>
      <c r="E6509" s="6" t="s">
        <v>187</v>
      </c>
      <c r="F6509" s="34" t="n">
        <v>0.467528790235519</v>
      </c>
      <c r="G6509" s="34" t="n">
        <v>0.344606233712696</v>
      </c>
      <c r="H6509" s="34" t="n">
        <v>0.122922556522824</v>
      </c>
      <c r="I6509" s="34" t="n">
        <v>0.356704390395058</v>
      </c>
      <c r="J6509" s="35" t="n">
        <v>2.9</v>
      </c>
      <c r="K6509" s="6" t="n">
        <v>0</v>
      </c>
      <c r="L6509" s="35" t="n">
        <v>-1</v>
      </c>
      <c r="M6509" s="6" t="str">
        <f aca="false">IF(I6509&lt;=0,"Below 0%",IF(I6509&lt;=0.05,"0-5%",IF(I6509&lt;=0.1,"5-10%",IF(I6509&lt;=0.2,"10-20%",IF(I6509&lt;=0.4,"20-40%","Above 40%")))))</f>
        <v>20-40%</v>
      </c>
      <c r="N6509" s="6" t="str">
        <f aca="false">IF(AND(H6509&gt;=Summary!$B$25,I6509&gt;=Summary!$B$26,I6509&lt;=Summary!$B$27,J6509&gt;=Summary!$B$28,J6509&lt;=Summary!$B$29,F6509*J6509&gt;1),"Yes","No")</f>
        <v>Yes</v>
      </c>
    </row>
    <row r="6510" customFormat="false" ht="15" hidden="false" customHeight="false" outlineLevel="0" collapsed="false">
      <c r="A6510" s="6" t="s">
        <v>153</v>
      </c>
      <c r="B6510" s="45" t="n">
        <v>43526</v>
      </c>
      <c r="C6510" s="6" t="s">
        <v>196</v>
      </c>
      <c r="D6510" s="6" t="s">
        <v>180</v>
      </c>
      <c r="E6510" s="6" t="s">
        <v>174</v>
      </c>
      <c r="F6510" s="34" t="n">
        <v>0.29316109418869</v>
      </c>
      <c r="G6510" s="34" t="n">
        <v>0.301011469206873</v>
      </c>
      <c r="H6510" s="34" t="n">
        <v>-0.00785037501818253</v>
      </c>
      <c r="I6510" s="34" t="n">
        <v>-0.0260799863834667</v>
      </c>
      <c r="J6510" s="35" t="n">
        <v>3.32</v>
      </c>
      <c r="K6510" s="6" t="n">
        <v>0</v>
      </c>
      <c r="L6510" s="35" t="n">
        <v>-1</v>
      </c>
      <c r="M6510" s="6" t="str">
        <f aca="false">IF(I6510&lt;=0,"Below 0%",IF(I6510&lt;=0.05,"0-5%",IF(I6510&lt;=0.1,"5-10%",IF(I6510&lt;=0.2,"10-20%",IF(I6510&lt;=0.4,"20-40%","Above 40%")))))</f>
        <v>Below 0%</v>
      </c>
      <c r="N6510" s="6" t="str">
        <f aca="false">IF(AND(H6510&gt;=Summary!$B$25,I6510&gt;=Summary!$B$26,I6510&lt;=Summary!$B$27,J6510&gt;=Summary!$B$28,J6510&lt;=Summary!$B$29,F6510*J6510&gt;1),"Yes","No")</f>
        <v>No</v>
      </c>
    </row>
    <row r="6511" customFormat="false" ht="15" hidden="false" customHeight="false" outlineLevel="0" collapsed="false">
      <c r="A6511" s="6" t="s">
        <v>153</v>
      </c>
      <c r="B6511" s="45" t="n">
        <v>43526</v>
      </c>
      <c r="C6511" s="6" t="s">
        <v>196</v>
      </c>
      <c r="D6511" s="6" t="s">
        <v>180</v>
      </c>
      <c r="E6511" s="6" t="s">
        <v>177</v>
      </c>
      <c r="F6511" s="34" t="n">
        <v>0.239310145378113</v>
      </c>
      <c r="G6511" s="34" t="n">
        <v>0.354382297080432</v>
      </c>
      <c r="H6511" s="34" t="n">
        <v>-0.115072151702319</v>
      </c>
      <c r="I6511" s="34" t="n">
        <v>-0.324711907593403</v>
      </c>
      <c r="J6511" s="35" t="n">
        <v>2.82</v>
      </c>
      <c r="K6511" s="6" t="n">
        <v>1</v>
      </c>
      <c r="L6511" s="35" t="n">
        <v>1.82</v>
      </c>
      <c r="M6511" s="6" t="str">
        <f aca="false">IF(I6511&lt;=0,"Below 0%",IF(I6511&lt;=0.05,"0-5%",IF(I6511&lt;=0.1,"5-10%",IF(I6511&lt;=0.2,"10-20%",IF(I6511&lt;=0.4,"20-40%","Above 40%")))))</f>
        <v>Below 0%</v>
      </c>
      <c r="N6511" s="6" t="str">
        <f aca="false">IF(AND(H6511&gt;=Summary!$B$25,I6511&gt;=Summary!$B$26,I6511&lt;=Summary!$B$27,J6511&gt;=Summary!$B$28,J6511&lt;=Summary!$B$29,F6511*J6511&gt;1),"Yes","No")</f>
        <v>No</v>
      </c>
    </row>
    <row r="6512" customFormat="false" ht="15" hidden="false" customHeight="false" outlineLevel="0" collapsed="false">
      <c r="A6512" s="6" t="s">
        <v>153</v>
      </c>
      <c r="B6512" s="45" t="n">
        <v>43526</v>
      </c>
      <c r="C6512" s="6" t="s">
        <v>176</v>
      </c>
      <c r="D6512" s="6" t="s">
        <v>179</v>
      </c>
      <c r="E6512" s="6" t="s">
        <v>187</v>
      </c>
      <c r="F6512" s="34" t="n">
        <v>0.785301566123962</v>
      </c>
      <c r="G6512" s="34" t="n">
        <v>0.670124481327801</v>
      </c>
      <c r="H6512" s="34" t="n">
        <v>0.115177084796162</v>
      </c>
      <c r="I6512" s="34" t="n">
        <v>0.171874163689628</v>
      </c>
      <c r="J6512" s="35" t="n">
        <v>1.5</v>
      </c>
      <c r="K6512" s="6" t="n">
        <v>1</v>
      </c>
      <c r="L6512" s="35" t="n">
        <v>0.5</v>
      </c>
      <c r="M6512" s="6" t="str">
        <f aca="false">IF(I6512&lt;=0,"Below 0%",IF(I6512&lt;=0.05,"0-5%",IF(I6512&lt;=0.1,"5-10%",IF(I6512&lt;=0.2,"10-20%",IF(I6512&lt;=0.4,"20-40%","Above 40%")))))</f>
        <v>10-20%</v>
      </c>
      <c r="N6512" s="6" t="str">
        <f aca="false">IF(AND(H6512&gt;=Summary!$B$25,I6512&gt;=Summary!$B$26,I6512&lt;=Summary!$B$27,J6512&gt;=Summary!$B$28,J6512&lt;=Summary!$B$29,F6512*J6512&gt;1),"Yes","No")</f>
        <v>No</v>
      </c>
    </row>
    <row r="6513" customFormat="false" ht="15" hidden="false" customHeight="false" outlineLevel="0" collapsed="false">
      <c r="A6513" s="6" t="s">
        <v>153</v>
      </c>
      <c r="B6513" s="45" t="n">
        <v>43526</v>
      </c>
      <c r="C6513" s="6" t="s">
        <v>176</v>
      </c>
      <c r="D6513" s="6" t="s">
        <v>179</v>
      </c>
      <c r="E6513" s="6" t="s">
        <v>174</v>
      </c>
      <c r="F6513" s="34" t="n">
        <v>0.157627061009407</v>
      </c>
      <c r="G6513" s="34" t="n">
        <v>0.211618257261411</v>
      </c>
      <c r="H6513" s="34" t="n">
        <v>-0.0539911962520037</v>
      </c>
      <c r="I6513" s="34" t="n">
        <v>-0.25513486856339</v>
      </c>
      <c r="J6513" s="35" t="n">
        <v>4.75</v>
      </c>
      <c r="K6513" s="6" t="n">
        <v>0</v>
      </c>
      <c r="L6513" s="35" t="n">
        <v>-1</v>
      </c>
      <c r="M6513" s="6" t="str">
        <f aca="false">IF(I6513&lt;=0,"Below 0%",IF(I6513&lt;=0.05,"0-5%",IF(I6513&lt;=0.1,"5-10%",IF(I6513&lt;=0.2,"10-20%",IF(I6513&lt;=0.4,"20-40%","Above 40%")))))</f>
        <v>Below 0%</v>
      </c>
      <c r="N6513" s="6" t="str">
        <f aca="false">IF(AND(H6513&gt;=Summary!$B$25,I6513&gt;=Summary!$B$26,I6513&lt;=Summary!$B$27,J6513&gt;=Summary!$B$28,J6513&lt;=Summary!$B$29,F6513*J6513&gt;1),"Yes","No")</f>
        <v>No</v>
      </c>
    </row>
    <row r="6514" customFormat="false" ht="15" hidden="false" customHeight="false" outlineLevel="0" collapsed="false">
      <c r="A6514" s="6" t="s">
        <v>153</v>
      </c>
      <c r="B6514" s="45" t="n">
        <v>43526</v>
      </c>
      <c r="C6514" s="6" t="s">
        <v>176</v>
      </c>
      <c r="D6514" s="6" t="s">
        <v>179</v>
      </c>
      <c r="E6514" s="6" t="s">
        <v>177</v>
      </c>
      <c r="F6514" s="34" t="n">
        <v>0.0570713207125664</v>
      </c>
      <c r="G6514" s="34" t="n">
        <v>0.118257261410788</v>
      </c>
      <c r="H6514" s="34" t="n">
        <v>-0.061185940698222</v>
      </c>
      <c r="I6514" s="34" t="n">
        <v>-0.517396902044614</v>
      </c>
      <c r="J6514" s="35" t="n">
        <v>8.5</v>
      </c>
      <c r="K6514" s="6" t="n">
        <v>0</v>
      </c>
      <c r="L6514" s="35" t="n">
        <v>-1</v>
      </c>
      <c r="M6514" s="6" t="str">
        <f aca="false">IF(I6514&lt;=0,"Below 0%",IF(I6514&lt;=0.05,"0-5%",IF(I6514&lt;=0.1,"5-10%",IF(I6514&lt;=0.2,"10-20%",IF(I6514&lt;=0.4,"20-40%","Above 40%")))))</f>
        <v>Below 0%</v>
      </c>
      <c r="N6514" s="6" t="str">
        <f aca="false">IF(AND(H6514&gt;=Summary!$B$25,I6514&gt;=Summary!$B$26,I6514&lt;=Summary!$B$27,J6514&gt;=Summary!$B$28,J6514&lt;=Summary!$B$29,F6514*J6514&gt;1),"Yes","No")</f>
        <v>No</v>
      </c>
    </row>
    <row r="6515" customFormat="false" ht="15" hidden="false" customHeight="false" outlineLevel="0" collapsed="false">
      <c r="A6515" s="6" t="s">
        <v>153</v>
      </c>
      <c r="B6515" s="45" t="n">
        <v>43526</v>
      </c>
      <c r="C6515" s="6" t="s">
        <v>181</v>
      </c>
      <c r="D6515" s="6" t="s">
        <v>185</v>
      </c>
      <c r="E6515" s="6" t="s">
        <v>187</v>
      </c>
      <c r="F6515" s="34" t="n">
        <v>0.629419326782227</v>
      </c>
      <c r="G6515" s="34" t="n">
        <v>0.472636815920398</v>
      </c>
      <c r="H6515" s="34" t="n">
        <v>0.156782510861829</v>
      </c>
      <c r="I6515" s="34" t="n">
        <v>0.331718786139237</v>
      </c>
      <c r="J6515" s="35" t="n">
        <v>2.12</v>
      </c>
      <c r="K6515" s="6" t="n">
        <v>0</v>
      </c>
      <c r="L6515" s="35" t="n">
        <v>-1</v>
      </c>
      <c r="M6515" s="6" t="str">
        <f aca="false">IF(I6515&lt;=0,"Below 0%",IF(I6515&lt;=0.05,"0-5%",IF(I6515&lt;=0.1,"5-10%",IF(I6515&lt;=0.2,"10-20%",IF(I6515&lt;=0.4,"20-40%","Above 40%")))))</f>
        <v>20-40%</v>
      </c>
      <c r="N6515" s="6" t="str">
        <f aca="false">IF(AND(H6515&gt;=Summary!$B$25,I6515&gt;=Summary!$B$26,I6515&lt;=Summary!$B$27,J6515&gt;=Summary!$B$28,J6515&lt;=Summary!$B$29,F6515*J6515&gt;1),"Yes","No")</f>
        <v>Yes</v>
      </c>
    </row>
    <row r="6516" customFormat="false" ht="15" hidden="false" customHeight="false" outlineLevel="0" collapsed="false">
      <c r="A6516" s="6" t="s">
        <v>153</v>
      </c>
      <c r="B6516" s="45" t="n">
        <v>43526</v>
      </c>
      <c r="C6516" s="6" t="s">
        <v>181</v>
      </c>
      <c r="D6516" s="6" t="s">
        <v>185</v>
      </c>
      <c r="E6516" s="6" t="s">
        <v>174</v>
      </c>
      <c r="F6516" s="34" t="n">
        <v>0.183618366718292</v>
      </c>
      <c r="G6516" s="34" t="n">
        <v>0.263681592039801</v>
      </c>
      <c r="H6516" s="34" t="n">
        <v>-0.0800632253215087</v>
      </c>
      <c r="I6516" s="34" t="n">
        <v>-0.30363600546459</v>
      </c>
      <c r="J6516" s="35" t="n">
        <v>3.8</v>
      </c>
      <c r="K6516" s="6" t="n">
        <v>1</v>
      </c>
      <c r="L6516" s="35" t="n">
        <v>2.8</v>
      </c>
      <c r="M6516" s="6" t="str">
        <f aca="false">IF(I6516&lt;=0,"Below 0%",IF(I6516&lt;=0.05,"0-5%",IF(I6516&lt;=0.1,"5-10%",IF(I6516&lt;=0.2,"10-20%",IF(I6516&lt;=0.4,"20-40%","Above 40%")))))</f>
        <v>Below 0%</v>
      </c>
      <c r="N6516" s="6" t="str">
        <f aca="false">IF(AND(H6516&gt;=Summary!$B$25,I6516&gt;=Summary!$B$26,I6516&lt;=Summary!$B$27,J6516&gt;=Summary!$B$28,J6516&lt;=Summary!$B$29,F6516*J6516&gt;1),"Yes","No")</f>
        <v>No</v>
      </c>
    </row>
    <row r="6517" customFormat="false" ht="15" hidden="false" customHeight="false" outlineLevel="0" collapsed="false">
      <c r="A6517" s="6" t="s">
        <v>153</v>
      </c>
      <c r="B6517" s="45" t="n">
        <v>43526</v>
      </c>
      <c r="C6517" s="6" t="s">
        <v>181</v>
      </c>
      <c r="D6517" s="6" t="s">
        <v>185</v>
      </c>
      <c r="E6517" s="6" t="s">
        <v>177</v>
      </c>
      <c r="F6517" s="34" t="n">
        <v>0.186962336301804</v>
      </c>
      <c r="G6517" s="34" t="n">
        <v>0.263681592039801</v>
      </c>
      <c r="H6517" s="34" t="n">
        <v>-0.0767192557379974</v>
      </c>
      <c r="I6517" s="34" t="n">
        <v>-0.290954158553537</v>
      </c>
      <c r="J6517" s="35" t="n">
        <v>3.8</v>
      </c>
      <c r="K6517" s="6" t="n">
        <v>0</v>
      </c>
      <c r="L6517" s="35" t="n">
        <v>-1</v>
      </c>
      <c r="M6517" s="6" t="str">
        <f aca="false">IF(I6517&lt;=0,"Below 0%",IF(I6517&lt;=0.05,"0-5%",IF(I6517&lt;=0.1,"5-10%",IF(I6517&lt;=0.2,"10-20%",IF(I6517&lt;=0.4,"20-40%","Above 40%")))))</f>
        <v>Below 0%</v>
      </c>
      <c r="N6517" s="6" t="str">
        <f aca="false">IF(AND(H6517&gt;=Summary!$B$25,I6517&gt;=Summary!$B$26,I6517&lt;=Summary!$B$27,J6517&gt;=Summary!$B$28,J6517&lt;=Summary!$B$29,F6517*J6517&gt;1),"Yes","No")</f>
        <v>No</v>
      </c>
    </row>
    <row r="6518" customFormat="false" ht="15" hidden="false" customHeight="false" outlineLevel="0" collapsed="false">
      <c r="A6518" s="6" t="s">
        <v>153</v>
      </c>
      <c r="B6518" s="45" t="n">
        <v>43526</v>
      </c>
      <c r="C6518" s="6" t="s">
        <v>189</v>
      </c>
      <c r="D6518" s="6" t="s">
        <v>188</v>
      </c>
      <c r="E6518" s="6" t="s">
        <v>187</v>
      </c>
      <c r="F6518" s="34" t="n">
        <v>0.383510947227478</v>
      </c>
      <c r="G6518" s="34" t="n">
        <v>0.46120418509917</v>
      </c>
      <c r="H6518" s="34" t="n">
        <v>-0.077693237871692</v>
      </c>
      <c r="I6518" s="34" t="n">
        <v>-0.168457356593557</v>
      </c>
      <c r="J6518" s="35" t="n">
        <v>2.15</v>
      </c>
      <c r="K6518" s="6" t="n">
        <v>1</v>
      </c>
      <c r="L6518" s="35" t="n">
        <v>1.15</v>
      </c>
      <c r="M6518" s="6" t="str">
        <f aca="false">IF(I6518&lt;=0,"Below 0%",IF(I6518&lt;=0.05,"0-5%",IF(I6518&lt;=0.1,"5-10%",IF(I6518&lt;=0.2,"10-20%",IF(I6518&lt;=0.4,"20-40%","Above 40%")))))</f>
        <v>Below 0%</v>
      </c>
      <c r="N6518" s="6" t="str">
        <f aca="false">IF(AND(H6518&gt;=Summary!$B$25,I6518&gt;=Summary!$B$26,I6518&lt;=Summary!$B$27,J6518&gt;=Summary!$B$28,J6518&lt;=Summary!$B$29,F6518*J6518&gt;1),"Yes","No")</f>
        <v>No</v>
      </c>
    </row>
    <row r="6519" customFormat="false" ht="15" hidden="false" customHeight="false" outlineLevel="0" collapsed="false">
      <c r="A6519" s="6" t="s">
        <v>153</v>
      </c>
      <c r="B6519" s="45" t="n">
        <v>43526</v>
      </c>
      <c r="C6519" s="6" t="s">
        <v>189</v>
      </c>
      <c r="D6519" s="6" t="s">
        <v>188</v>
      </c>
      <c r="E6519" s="6" t="s">
        <v>174</v>
      </c>
      <c r="F6519" s="34" t="n">
        <v>0.263103604316711</v>
      </c>
      <c r="G6519" s="34" t="n">
        <v>0.278536235382926</v>
      </c>
      <c r="H6519" s="34" t="n">
        <v>-0.0154326310662143</v>
      </c>
      <c r="I6519" s="34" t="n">
        <v>-0.0554061881571633</v>
      </c>
      <c r="J6519" s="35" t="n">
        <v>3.56</v>
      </c>
      <c r="K6519" s="6" t="n">
        <v>0</v>
      </c>
      <c r="L6519" s="35" t="n">
        <v>-1</v>
      </c>
      <c r="M6519" s="6" t="str">
        <f aca="false">IF(I6519&lt;=0,"Below 0%",IF(I6519&lt;=0.05,"0-5%",IF(I6519&lt;=0.1,"5-10%",IF(I6519&lt;=0.2,"10-20%",IF(I6519&lt;=0.4,"20-40%","Above 40%")))))</f>
        <v>Below 0%</v>
      </c>
      <c r="N6519" s="6" t="str">
        <f aca="false">IF(AND(H6519&gt;=Summary!$B$25,I6519&gt;=Summary!$B$26,I6519&lt;=Summary!$B$27,J6519&gt;=Summary!$B$28,J6519&lt;=Summary!$B$29,F6519*J6519&gt;1),"Yes","No")</f>
        <v>No</v>
      </c>
    </row>
    <row r="6520" customFormat="false" ht="15" hidden="false" customHeight="false" outlineLevel="0" collapsed="false">
      <c r="A6520" s="6" t="s">
        <v>153</v>
      </c>
      <c r="B6520" s="45" t="n">
        <v>43526</v>
      </c>
      <c r="C6520" s="6" t="s">
        <v>189</v>
      </c>
      <c r="D6520" s="6" t="s">
        <v>188</v>
      </c>
      <c r="E6520" s="6" t="s">
        <v>177</v>
      </c>
      <c r="F6520" s="34" t="n">
        <v>0.353385418653488</v>
      </c>
      <c r="G6520" s="34" t="n">
        <v>0.260259579517904</v>
      </c>
      <c r="H6520" s="34" t="n">
        <v>0.0931258391355839</v>
      </c>
      <c r="I6520" s="34" t="n">
        <v>0.357819063982532</v>
      </c>
      <c r="J6520" s="35" t="n">
        <v>3.81</v>
      </c>
      <c r="K6520" s="6" t="n">
        <v>0</v>
      </c>
      <c r="L6520" s="35" t="n">
        <v>-1</v>
      </c>
      <c r="M6520" s="6" t="str">
        <f aca="false">IF(I6520&lt;=0,"Below 0%",IF(I6520&lt;=0.05,"0-5%",IF(I6520&lt;=0.1,"5-10%",IF(I6520&lt;=0.2,"10-20%",IF(I6520&lt;=0.4,"20-40%","Above 40%")))))</f>
        <v>20-40%</v>
      </c>
      <c r="N6520" s="6" t="str">
        <f aca="false">IF(AND(H6520&gt;=Summary!$B$25,I6520&gt;=Summary!$B$26,I6520&lt;=Summary!$B$27,J6520&gt;=Summary!$B$28,J6520&lt;=Summary!$B$29,F6520*J6520&gt;1),"Yes","No")</f>
        <v>Yes</v>
      </c>
    </row>
    <row r="6521" customFormat="false" ht="15" hidden="false" customHeight="false" outlineLevel="0" collapsed="false">
      <c r="A6521" s="6" t="s">
        <v>153</v>
      </c>
      <c r="B6521" s="45" t="n">
        <v>43526</v>
      </c>
      <c r="C6521" s="6" t="s">
        <v>203</v>
      </c>
      <c r="D6521" s="6" t="s">
        <v>193</v>
      </c>
      <c r="E6521" s="6" t="s">
        <v>187</v>
      </c>
      <c r="F6521" s="34" t="n">
        <v>0.630502164363861</v>
      </c>
      <c r="G6521" s="34" t="n">
        <v>0.645810819547969</v>
      </c>
      <c r="H6521" s="34" t="n">
        <v>-0.0153086551841083</v>
      </c>
      <c r="I6521" s="34" t="n">
        <v>-0.0237045504979669</v>
      </c>
      <c r="J6521" s="35" t="n">
        <v>1.55</v>
      </c>
      <c r="K6521" s="6" t="n">
        <v>1</v>
      </c>
      <c r="L6521" s="35" t="n">
        <v>0.55</v>
      </c>
      <c r="M6521" s="6" t="str">
        <f aca="false">IF(I6521&lt;=0,"Below 0%",IF(I6521&lt;=0.05,"0-5%",IF(I6521&lt;=0.1,"5-10%",IF(I6521&lt;=0.2,"10-20%",IF(I6521&lt;=0.4,"20-40%","Above 40%")))))</f>
        <v>Below 0%</v>
      </c>
      <c r="N6521" s="6" t="str">
        <f aca="false">IF(AND(H6521&gt;=Summary!$B$25,I6521&gt;=Summary!$B$26,I6521&lt;=Summary!$B$27,J6521&gt;=Summary!$B$28,J6521&lt;=Summary!$B$29,F6521*J6521&gt;1),"Yes","No")</f>
        <v>No</v>
      </c>
    </row>
    <row r="6522" customFormat="false" ht="15" hidden="false" customHeight="false" outlineLevel="0" collapsed="false">
      <c r="A6522" s="6" t="s">
        <v>153</v>
      </c>
      <c r="B6522" s="45" t="n">
        <v>43526</v>
      </c>
      <c r="C6522" s="6" t="s">
        <v>203</v>
      </c>
      <c r="D6522" s="6" t="s">
        <v>193</v>
      </c>
      <c r="E6522" s="6" t="s">
        <v>174</v>
      </c>
      <c r="F6522" s="34" t="n">
        <v>0.228858068585396</v>
      </c>
      <c r="G6522" s="34" t="n">
        <v>0.229063334164612</v>
      </c>
      <c r="H6522" s="34" t="n">
        <v>-0.000205265579215741</v>
      </c>
      <c r="I6522" s="34" t="n">
        <v>-0.000896108405844753</v>
      </c>
      <c r="J6522" s="35" t="n">
        <v>4.37</v>
      </c>
      <c r="K6522" s="6" t="n">
        <v>0</v>
      </c>
      <c r="L6522" s="35" t="n">
        <v>-1</v>
      </c>
      <c r="M6522" s="6" t="str">
        <f aca="false">IF(I6522&lt;=0,"Below 0%",IF(I6522&lt;=0.05,"0-5%",IF(I6522&lt;=0.1,"5-10%",IF(I6522&lt;=0.2,"10-20%",IF(I6522&lt;=0.4,"20-40%","Above 40%")))))</f>
        <v>Below 0%</v>
      </c>
      <c r="N6522" s="6" t="str">
        <f aca="false">IF(AND(H6522&gt;=Summary!$B$25,I6522&gt;=Summary!$B$26,I6522&lt;=Summary!$B$27,J6522&gt;=Summary!$B$28,J6522&lt;=Summary!$B$29,F6522*J6522&gt;1),"Yes","No")</f>
        <v>No</v>
      </c>
    </row>
    <row r="6523" customFormat="false" ht="15" hidden="false" customHeight="false" outlineLevel="0" collapsed="false">
      <c r="A6523" s="6" t="s">
        <v>153</v>
      </c>
      <c r="B6523" s="45" t="n">
        <v>43526</v>
      </c>
      <c r="C6523" s="6" t="s">
        <v>203</v>
      </c>
      <c r="D6523" s="6" t="s">
        <v>193</v>
      </c>
      <c r="E6523" s="6" t="s">
        <v>177</v>
      </c>
      <c r="F6523" s="34" t="n">
        <v>0.140639781951904</v>
      </c>
      <c r="G6523" s="34" t="n">
        <v>0.125125846287419</v>
      </c>
      <c r="H6523" s="34" t="n">
        <v>0.0155139356644852</v>
      </c>
      <c r="I6523" s="34" t="n">
        <v>0.123986659229853</v>
      </c>
      <c r="J6523" s="35" t="n">
        <v>8</v>
      </c>
      <c r="K6523" s="6" t="n">
        <v>0</v>
      </c>
      <c r="L6523" s="35" t="n">
        <v>-1</v>
      </c>
      <c r="M6523" s="6" t="str">
        <f aca="false">IF(I6523&lt;=0,"Below 0%",IF(I6523&lt;=0.05,"0-5%",IF(I6523&lt;=0.1,"5-10%",IF(I6523&lt;=0.2,"10-20%",IF(I6523&lt;=0.4,"20-40%","Above 40%")))))</f>
        <v>10-20%</v>
      </c>
      <c r="N6523" s="6" t="str">
        <f aca="false">IF(AND(H6523&gt;=Summary!$B$25,I6523&gt;=Summary!$B$26,I6523&lt;=Summary!$B$27,J6523&gt;=Summary!$B$28,J6523&lt;=Summary!$B$29,F6523*J6523&gt;1),"Yes","No")</f>
        <v>No</v>
      </c>
    </row>
    <row r="6524" customFormat="false" ht="15" hidden="false" customHeight="false" outlineLevel="0" collapsed="false">
      <c r="A6524" s="6" t="s">
        <v>153</v>
      </c>
      <c r="B6524" s="45" t="n">
        <v>43527</v>
      </c>
      <c r="C6524" s="6" t="s">
        <v>173</v>
      </c>
      <c r="D6524" s="6" t="s">
        <v>183</v>
      </c>
      <c r="E6524" s="6" t="s">
        <v>187</v>
      </c>
      <c r="F6524" s="34" t="n">
        <v>0.165292233228684</v>
      </c>
      <c r="G6524" s="34" t="n">
        <v>0.166074726523654</v>
      </c>
      <c r="H6524" s="34" t="n">
        <v>-0.000782493294970432</v>
      </c>
      <c r="I6524" s="34" t="n">
        <v>-0.00471169401479632</v>
      </c>
      <c r="J6524" s="35" t="n">
        <v>6</v>
      </c>
      <c r="K6524" s="6" t="n">
        <v>0</v>
      </c>
      <c r="L6524" s="35" t="n">
        <v>-1</v>
      </c>
      <c r="M6524" s="6" t="str">
        <f aca="false">IF(I6524&lt;=0,"Below 0%",IF(I6524&lt;=0.05,"0-5%",IF(I6524&lt;=0.1,"5-10%",IF(I6524&lt;=0.2,"10-20%",IF(I6524&lt;=0.4,"20-40%","Above 40%")))))</f>
        <v>Below 0%</v>
      </c>
      <c r="N6524" s="6" t="str">
        <f aca="false">IF(AND(H6524&gt;=Summary!$B$25,I6524&gt;=Summary!$B$26,I6524&lt;=Summary!$B$27,J6524&gt;=Summary!$B$28,J6524&lt;=Summary!$B$29,F6524*J6524&gt;1),"Yes","No")</f>
        <v>No</v>
      </c>
    </row>
    <row r="6525" customFormat="false" ht="15" hidden="false" customHeight="false" outlineLevel="0" collapsed="false">
      <c r="A6525" s="6" t="s">
        <v>153</v>
      </c>
      <c r="B6525" s="45" t="n">
        <v>43527</v>
      </c>
      <c r="C6525" s="6" t="s">
        <v>173</v>
      </c>
      <c r="D6525" s="6" t="s">
        <v>183</v>
      </c>
      <c r="E6525" s="6" t="s">
        <v>174</v>
      </c>
      <c r="F6525" s="34" t="n">
        <v>0.17208406329155</v>
      </c>
      <c r="G6525" s="34" t="n">
        <v>0.237249609319506</v>
      </c>
      <c r="H6525" s="34" t="n">
        <v>-0.0651655460279559</v>
      </c>
      <c r="I6525" s="34" t="n">
        <v>-0.274670825443582</v>
      </c>
      <c r="J6525" s="35" t="n">
        <v>4.2</v>
      </c>
      <c r="K6525" s="6" t="n">
        <v>1</v>
      </c>
      <c r="L6525" s="35" t="n">
        <v>3.2</v>
      </c>
      <c r="M6525" s="6" t="str">
        <f aca="false">IF(I6525&lt;=0,"Below 0%",IF(I6525&lt;=0.05,"0-5%",IF(I6525&lt;=0.1,"5-10%",IF(I6525&lt;=0.2,"10-20%",IF(I6525&lt;=0.4,"20-40%","Above 40%")))))</f>
        <v>Below 0%</v>
      </c>
      <c r="N6525" s="6" t="str">
        <f aca="false">IF(AND(H6525&gt;=Summary!$B$25,I6525&gt;=Summary!$B$26,I6525&lt;=Summary!$B$27,J6525&gt;=Summary!$B$28,J6525&lt;=Summary!$B$29,F6525*J6525&gt;1),"Yes","No")</f>
        <v>No</v>
      </c>
    </row>
    <row r="6526" customFormat="false" ht="15" hidden="false" customHeight="false" outlineLevel="0" collapsed="false">
      <c r="A6526" s="6" t="s">
        <v>153</v>
      </c>
      <c r="B6526" s="45" t="n">
        <v>43527</v>
      </c>
      <c r="C6526" s="6" t="s">
        <v>173</v>
      </c>
      <c r="D6526" s="6" t="s">
        <v>183</v>
      </c>
      <c r="E6526" s="6" t="s">
        <v>177</v>
      </c>
      <c r="F6526" s="34" t="n">
        <v>0.662623703479767</v>
      </c>
      <c r="G6526" s="34" t="n">
        <v>0.59667566415684</v>
      </c>
      <c r="H6526" s="34" t="n">
        <v>0.0659480393229265</v>
      </c>
      <c r="I6526" s="34" t="n">
        <v>0.1105257735224</v>
      </c>
      <c r="J6526" s="35" t="n">
        <v>1.67</v>
      </c>
      <c r="K6526" s="6" t="n">
        <v>0</v>
      </c>
      <c r="L6526" s="35" t="n">
        <v>-1</v>
      </c>
      <c r="M6526" s="6" t="str">
        <f aca="false">IF(I6526&lt;=0,"Below 0%",IF(I6526&lt;=0.05,"0-5%",IF(I6526&lt;=0.1,"5-10%",IF(I6526&lt;=0.2,"10-20%",IF(I6526&lt;=0.4,"20-40%","Above 40%")))))</f>
        <v>10-20%</v>
      </c>
      <c r="N6526" s="6" t="str">
        <f aca="false">IF(AND(H6526&gt;=Summary!$B$25,I6526&gt;=Summary!$B$26,I6526&lt;=Summary!$B$27,J6526&gt;=Summary!$B$28,J6526&lt;=Summary!$B$29,F6526*J6526&gt;1),"Yes","No")</f>
        <v>No</v>
      </c>
    </row>
    <row r="6527" customFormat="false" ht="15" hidden="false" customHeight="false" outlineLevel="0" collapsed="false">
      <c r="A6527" s="6" t="s">
        <v>153</v>
      </c>
      <c r="B6527" s="45" t="n">
        <v>43527</v>
      </c>
      <c r="C6527" s="6" t="s">
        <v>184</v>
      </c>
      <c r="D6527" s="6" t="s">
        <v>190</v>
      </c>
      <c r="E6527" s="6" t="s">
        <v>187</v>
      </c>
      <c r="F6527" s="34" t="n">
        <v>0.17675793170929</v>
      </c>
      <c r="G6527" s="34" t="n">
        <v>0.142615602390689</v>
      </c>
      <c r="H6527" s="34" t="n">
        <v>0.0341423293186006</v>
      </c>
      <c r="I6527" s="34" t="n">
        <v>0.239401080570899</v>
      </c>
      <c r="J6527" s="35" t="n">
        <v>7</v>
      </c>
      <c r="K6527" s="6" t="n">
        <v>0</v>
      </c>
      <c r="L6527" s="35" t="n">
        <v>-1</v>
      </c>
      <c r="M6527" s="6" t="str">
        <f aca="false">IF(I6527&lt;=0,"Below 0%",IF(I6527&lt;=0.05,"0-5%",IF(I6527&lt;=0.1,"5-10%",IF(I6527&lt;=0.2,"10-20%",IF(I6527&lt;=0.4,"20-40%","Above 40%")))))</f>
        <v>20-40%</v>
      </c>
      <c r="N6527" s="6" t="str">
        <f aca="false">IF(AND(H6527&gt;=Summary!$B$25,I6527&gt;=Summary!$B$26,I6527&lt;=Summary!$B$27,J6527&gt;=Summary!$B$28,J6527&lt;=Summary!$B$29,F6527*J6527&gt;1),"Yes","No")</f>
        <v>No</v>
      </c>
    </row>
    <row r="6528" customFormat="false" ht="15" hidden="false" customHeight="false" outlineLevel="0" collapsed="false">
      <c r="A6528" s="6" t="s">
        <v>153</v>
      </c>
      <c r="B6528" s="45" t="n">
        <v>43527</v>
      </c>
      <c r="C6528" s="6" t="s">
        <v>184</v>
      </c>
      <c r="D6528" s="6" t="s">
        <v>190</v>
      </c>
      <c r="E6528" s="6" t="s">
        <v>174</v>
      </c>
      <c r="F6528" s="34" t="n">
        <v>0.181349411606789</v>
      </c>
      <c r="G6528" s="34" t="n">
        <v>0.213313935199748</v>
      </c>
      <c r="H6528" s="34" t="n">
        <v>-0.0319645235929597</v>
      </c>
      <c r="I6528" s="34" t="n">
        <v>-0.149847329772563</v>
      </c>
      <c r="J6528" s="35" t="n">
        <v>4.68</v>
      </c>
      <c r="K6528" s="6" t="n">
        <v>0</v>
      </c>
      <c r="L6528" s="35" t="n">
        <v>-1</v>
      </c>
      <c r="M6528" s="6" t="str">
        <f aca="false">IF(I6528&lt;=0,"Below 0%",IF(I6528&lt;=0.05,"0-5%",IF(I6528&lt;=0.1,"5-10%",IF(I6528&lt;=0.2,"10-20%",IF(I6528&lt;=0.4,"20-40%","Above 40%")))))</f>
        <v>Below 0%</v>
      </c>
      <c r="N6528" s="6" t="str">
        <f aca="false">IF(AND(H6528&gt;=Summary!$B$25,I6528&gt;=Summary!$B$26,I6528&lt;=Summary!$B$27,J6528&gt;=Summary!$B$28,J6528&lt;=Summary!$B$29,F6528*J6528&gt;1),"Yes","No")</f>
        <v>No</v>
      </c>
    </row>
    <row r="6529" customFormat="false" ht="15" hidden="false" customHeight="false" outlineLevel="0" collapsed="false">
      <c r="A6529" s="6" t="s">
        <v>153</v>
      </c>
      <c r="B6529" s="45" t="n">
        <v>43527</v>
      </c>
      <c r="C6529" s="6" t="s">
        <v>184</v>
      </c>
      <c r="D6529" s="6" t="s">
        <v>190</v>
      </c>
      <c r="E6529" s="6" t="s">
        <v>177</v>
      </c>
      <c r="F6529" s="34" t="n">
        <v>0.641892671585083</v>
      </c>
      <c r="G6529" s="34" t="n">
        <v>0.644070462409563</v>
      </c>
      <c r="H6529" s="34" t="n">
        <v>-0.00217779082447978</v>
      </c>
      <c r="I6529" s="34" t="n">
        <v>-0.00338129281124355</v>
      </c>
      <c r="J6529" s="35" t="n">
        <v>1.55</v>
      </c>
      <c r="K6529" s="6" t="n">
        <v>1</v>
      </c>
      <c r="L6529" s="35" t="n">
        <v>0.55</v>
      </c>
      <c r="M6529" s="6" t="str">
        <f aca="false">IF(I6529&lt;=0,"Below 0%",IF(I6529&lt;=0.05,"0-5%",IF(I6529&lt;=0.1,"5-10%",IF(I6529&lt;=0.2,"10-20%",IF(I6529&lt;=0.4,"20-40%","Above 40%")))))</f>
        <v>Below 0%</v>
      </c>
      <c r="N6529" s="6" t="str">
        <f aca="false">IF(AND(H6529&gt;=Summary!$B$25,I6529&gt;=Summary!$B$26,I6529&lt;=Summary!$B$27,J6529&gt;=Summary!$B$28,J6529&lt;=Summary!$B$29,F6529*J6529&gt;1),"Yes","No")</f>
        <v>No</v>
      </c>
    </row>
    <row r="6530" customFormat="false" ht="15" hidden="false" customHeight="false" outlineLevel="0" collapsed="false">
      <c r="A6530" s="6" t="s">
        <v>153</v>
      </c>
      <c r="B6530" s="45" t="n">
        <v>43527</v>
      </c>
      <c r="C6530" s="6" t="s">
        <v>198</v>
      </c>
      <c r="D6530" s="6" t="s">
        <v>195</v>
      </c>
      <c r="E6530" s="6" t="s">
        <v>187</v>
      </c>
      <c r="F6530" s="34" t="n">
        <v>0.384162783622742</v>
      </c>
      <c r="G6530" s="34" t="n">
        <v>0.386952860444699</v>
      </c>
      <c r="H6530" s="34" t="n">
        <v>-0.00279007682195753</v>
      </c>
      <c r="I6530" s="34" t="n">
        <v>-0.00721037911116895</v>
      </c>
      <c r="J6530" s="35" t="n">
        <v>2.6</v>
      </c>
      <c r="K6530" s="6" t="n">
        <v>1</v>
      </c>
      <c r="L6530" s="35" t="n">
        <v>1.6</v>
      </c>
      <c r="M6530" s="6" t="str">
        <f aca="false">IF(I6530&lt;=0,"Below 0%",IF(I6530&lt;=0.05,"0-5%",IF(I6530&lt;=0.1,"5-10%",IF(I6530&lt;=0.2,"10-20%",IF(I6530&lt;=0.4,"20-40%","Above 40%")))))</f>
        <v>Below 0%</v>
      </c>
      <c r="N6530" s="6" t="str">
        <f aca="false">IF(AND(H6530&gt;=Summary!$B$25,I6530&gt;=Summary!$B$26,I6530&lt;=Summary!$B$27,J6530&gt;=Summary!$B$28,J6530&lt;=Summary!$B$29,F6530*J6530&gt;1),"Yes","No")</f>
        <v>No</v>
      </c>
    </row>
    <row r="6531" customFormat="false" ht="15" hidden="false" customHeight="false" outlineLevel="0" collapsed="false">
      <c r="A6531" s="6" t="s">
        <v>153</v>
      </c>
      <c r="B6531" s="45" t="n">
        <v>43527</v>
      </c>
      <c r="C6531" s="6" t="s">
        <v>198</v>
      </c>
      <c r="D6531" s="6" t="s">
        <v>195</v>
      </c>
      <c r="E6531" s="6" t="s">
        <v>174</v>
      </c>
      <c r="F6531" s="34" t="n">
        <v>0.276488214731216</v>
      </c>
      <c r="G6531" s="34" t="n">
        <v>0.291616648451078</v>
      </c>
      <c r="H6531" s="34" t="n">
        <v>-0.0151284337198613</v>
      </c>
      <c r="I6531" s="34" t="n">
        <v>-0.0518778121901338</v>
      </c>
      <c r="J6531" s="35" t="n">
        <v>3.45</v>
      </c>
      <c r="K6531" s="6" t="n">
        <v>0</v>
      </c>
      <c r="L6531" s="35" t="n">
        <v>-1</v>
      </c>
      <c r="M6531" s="6" t="str">
        <f aca="false">IF(I6531&lt;=0,"Below 0%",IF(I6531&lt;=0.05,"0-5%",IF(I6531&lt;=0.1,"5-10%",IF(I6531&lt;=0.2,"10-20%",IF(I6531&lt;=0.4,"20-40%","Above 40%")))))</f>
        <v>Below 0%</v>
      </c>
      <c r="N6531" s="6" t="str">
        <f aca="false">IF(AND(H6531&gt;=Summary!$B$25,I6531&gt;=Summary!$B$26,I6531&lt;=Summary!$B$27,J6531&gt;=Summary!$B$28,J6531&lt;=Summary!$B$29,F6531*J6531&gt;1),"Yes","No")</f>
        <v>No</v>
      </c>
    </row>
    <row r="6532" customFormat="false" ht="15" hidden="false" customHeight="false" outlineLevel="0" collapsed="false">
      <c r="A6532" s="6" t="s">
        <v>153</v>
      </c>
      <c r="B6532" s="45" t="n">
        <v>43527</v>
      </c>
      <c r="C6532" s="6" t="s">
        <v>198</v>
      </c>
      <c r="D6532" s="6" t="s">
        <v>195</v>
      </c>
      <c r="E6532" s="6" t="s">
        <v>177</v>
      </c>
      <c r="F6532" s="34" t="n">
        <v>0.339348942041397</v>
      </c>
      <c r="G6532" s="34" t="n">
        <v>0.321430491104223</v>
      </c>
      <c r="H6532" s="34" t="n">
        <v>0.0179184509371741</v>
      </c>
      <c r="I6532" s="34" t="n">
        <v>0.0557459588715996</v>
      </c>
      <c r="J6532" s="35" t="n">
        <v>3.13</v>
      </c>
      <c r="K6532" s="6" t="n">
        <v>0</v>
      </c>
      <c r="L6532" s="35" t="n">
        <v>-1</v>
      </c>
      <c r="M6532" s="6" t="str">
        <f aca="false">IF(I6532&lt;=0,"Below 0%",IF(I6532&lt;=0.05,"0-5%",IF(I6532&lt;=0.1,"5-10%",IF(I6532&lt;=0.2,"10-20%",IF(I6532&lt;=0.4,"20-40%","Above 40%")))))</f>
        <v>5-10%</v>
      </c>
      <c r="N6532" s="6" t="str">
        <f aca="false">IF(AND(H6532&gt;=Summary!$B$25,I6532&gt;=Summary!$B$26,I6532&lt;=Summary!$B$27,J6532&gt;=Summary!$B$28,J6532&lt;=Summary!$B$29,F6532*J6532&gt;1),"Yes","No")</f>
        <v>No</v>
      </c>
    </row>
    <row r="6533" customFormat="false" ht="15" hidden="false" customHeight="false" outlineLevel="0" collapsed="false">
      <c r="A6533" s="6" t="s">
        <v>153</v>
      </c>
      <c r="B6533" s="45" t="n">
        <v>43533</v>
      </c>
      <c r="C6533" s="6" t="s">
        <v>193</v>
      </c>
      <c r="D6533" s="6" t="s">
        <v>189</v>
      </c>
      <c r="E6533" s="6" t="s">
        <v>187</v>
      </c>
      <c r="F6533" s="34" t="n">
        <v>0.308136492967606</v>
      </c>
      <c r="G6533" s="34" t="n">
        <v>0.275481135455327</v>
      </c>
      <c r="H6533" s="34" t="n">
        <v>0.0326553575122791</v>
      </c>
      <c r="I6533" s="34" t="n">
        <v>0.118539360084693</v>
      </c>
      <c r="J6533" s="35" t="n">
        <v>3.61</v>
      </c>
      <c r="K6533" s="6" t="n">
        <v>1</v>
      </c>
      <c r="L6533" s="35" t="n">
        <v>2.61</v>
      </c>
      <c r="M6533" s="6" t="str">
        <f aca="false">IF(I6533&lt;=0,"Below 0%",IF(I6533&lt;=0.05,"0-5%",IF(I6533&lt;=0.1,"5-10%",IF(I6533&lt;=0.2,"10-20%",IF(I6533&lt;=0.4,"20-40%","Above 40%")))))</f>
        <v>10-20%</v>
      </c>
      <c r="N6533" s="6" t="str">
        <f aca="false">IF(AND(H6533&gt;=Summary!$B$25,I6533&gt;=Summary!$B$26,I6533&lt;=Summary!$B$27,J6533&gt;=Summary!$B$28,J6533&lt;=Summary!$B$29,F6533*J6533&gt;1),"Yes","No")</f>
        <v>Yes</v>
      </c>
    </row>
    <row r="6534" customFormat="false" ht="15" hidden="false" customHeight="false" outlineLevel="0" collapsed="false">
      <c r="A6534" s="6" t="s">
        <v>153</v>
      </c>
      <c r="B6534" s="45" t="n">
        <v>43533</v>
      </c>
      <c r="C6534" s="6" t="s">
        <v>193</v>
      </c>
      <c r="D6534" s="6" t="s">
        <v>189</v>
      </c>
      <c r="E6534" s="6" t="s">
        <v>174</v>
      </c>
      <c r="F6534" s="34" t="n">
        <v>0.328821033239365</v>
      </c>
      <c r="G6534" s="34" t="n">
        <v>0.282524687214127</v>
      </c>
      <c r="H6534" s="34" t="n">
        <v>0.0462963460252372</v>
      </c>
      <c r="I6534" s="34" t="n">
        <v>0.163866550855249</v>
      </c>
      <c r="J6534" s="35" t="n">
        <v>3.52</v>
      </c>
      <c r="K6534" s="6" t="n">
        <v>0</v>
      </c>
      <c r="L6534" s="35" t="n">
        <v>-1</v>
      </c>
      <c r="M6534" s="6" t="str">
        <f aca="false">IF(I6534&lt;=0,"Below 0%",IF(I6534&lt;=0.05,"0-5%",IF(I6534&lt;=0.1,"5-10%",IF(I6534&lt;=0.2,"10-20%",IF(I6534&lt;=0.4,"20-40%","Above 40%")))))</f>
        <v>10-20%</v>
      </c>
      <c r="N6534" s="6" t="str">
        <f aca="false">IF(AND(H6534&gt;=Summary!$B$25,I6534&gt;=Summary!$B$26,I6534&lt;=Summary!$B$27,J6534&gt;=Summary!$B$28,J6534&lt;=Summary!$B$29,F6534*J6534&gt;1),"Yes","No")</f>
        <v>Yes</v>
      </c>
    </row>
    <row r="6535" customFormat="false" ht="15" hidden="false" customHeight="false" outlineLevel="0" collapsed="false">
      <c r="A6535" s="6" t="s">
        <v>153</v>
      </c>
      <c r="B6535" s="45" t="n">
        <v>43533</v>
      </c>
      <c r="C6535" s="6" t="s">
        <v>193</v>
      </c>
      <c r="D6535" s="6" t="s">
        <v>189</v>
      </c>
      <c r="E6535" s="6" t="s">
        <v>177</v>
      </c>
      <c r="F6535" s="34" t="n">
        <v>0.363042443990707</v>
      </c>
      <c r="G6535" s="34" t="n">
        <v>0.441994177330546</v>
      </c>
      <c r="H6535" s="34" t="n">
        <v>-0.0789517333398386</v>
      </c>
      <c r="I6535" s="34" t="n">
        <v>-0.178626184210555</v>
      </c>
      <c r="J6535" s="35" t="n">
        <v>2.25</v>
      </c>
      <c r="K6535" s="6" t="n">
        <v>0</v>
      </c>
      <c r="L6535" s="35" t="n">
        <v>-1</v>
      </c>
      <c r="M6535" s="6" t="str">
        <f aca="false">IF(I6535&lt;=0,"Below 0%",IF(I6535&lt;=0.05,"0-5%",IF(I6535&lt;=0.1,"5-10%",IF(I6535&lt;=0.2,"10-20%",IF(I6535&lt;=0.4,"20-40%","Above 40%")))))</f>
        <v>Below 0%</v>
      </c>
      <c r="N6535" s="6" t="str">
        <f aca="false">IF(AND(H6535&gt;=Summary!$B$25,I6535&gt;=Summary!$B$26,I6535&lt;=Summary!$B$27,J6535&gt;=Summary!$B$28,J6535&lt;=Summary!$B$29,F6535*J6535&gt;1),"Yes","No")</f>
        <v>No</v>
      </c>
    </row>
    <row r="6536" customFormat="false" ht="15" hidden="false" customHeight="false" outlineLevel="0" collapsed="false">
      <c r="A6536" s="6" t="s">
        <v>153</v>
      </c>
      <c r="B6536" s="45" t="n">
        <v>43533</v>
      </c>
      <c r="C6536" s="6" t="s">
        <v>180</v>
      </c>
      <c r="D6536" s="6" t="s">
        <v>201</v>
      </c>
      <c r="E6536" s="6" t="s">
        <v>187</v>
      </c>
      <c r="F6536" s="34" t="n">
        <v>0.518381893634796</v>
      </c>
      <c r="G6536" s="34" t="n">
        <v>0.525486074619023</v>
      </c>
      <c r="H6536" s="34" t="n">
        <v>-0.00710418098422649</v>
      </c>
      <c r="I6536" s="34" t="n">
        <v>-0.013519256412983</v>
      </c>
      <c r="J6536" s="35" t="n">
        <v>1.89</v>
      </c>
      <c r="K6536" s="6" t="n">
        <v>0</v>
      </c>
      <c r="L6536" s="35" t="n">
        <v>-1</v>
      </c>
      <c r="M6536" s="6" t="str">
        <f aca="false">IF(I6536&lt;=0,"Below 0%",IF(I6536&lt;=0.05,"0-5%",IF(I6536&lt;=0.1,"5-10%",IF(I6536&lt;=0.2,"10-20%",IF(I6536&lt;=0.4,"20-40%","Above 40%")))))</f>
        <v>Below 0%</v>
      </c>
      <c r="N6536" s="6" t="str">
        <f aca="false">IF(AND(H6536&gt;=Summary!$B$25,I6536&gt;=Summary!$B$26,I6536&lt;=Summary!$B$27,J6536&gt;=Summary!$B$28,J6536&lt;=Summary!$B$29,F6536*J6536&gt;1),"Yes","No")</f>
        <v>No</v>
      </c>
    </row>
    <row r="6537" customFormat="false" ht="15" hidden="false" customHeight="false" outlineLevel="0" collapsed="false">
      <c r="A6537" s="6" t="s">
        <v>153</v>
      </c>
      <c r="B6537" s="45" t="n">
        <v>43533</v>
      </c>
      <c r="C6537" s="6" t="s">
        <v>180</v>
      </c>
      <c r="D6537" s="6" t="s">
        <v>201</v>
      </c>
      <c r="E6537" s="6" t="s">
        <v>174</v>
      </c>
      <c r="F6537" s="34" t="n">
        <v>0.190670922398567</v>
      </c>
      <c r="G6537" s="34" t="n">
        <v>0.275880189174987</v>
      </c>
      <c r="H6537" s="34" t="n">
        <v>-0.0852092667764197</v>
      </c>
      <c r="I6537" s="34" t="n">
        <v>-0.30886330414386</v>
      </c>
      <c r="J6537" s="35" t="n">
        <v>3.6</v>
      </c>
      <c r="K6537" s="6" t="n">
        <v>0</v>
      </c>
      <c r="L6537" s="35" t="n">
        <v>-1</v>
      </c>
      <c r="M6537" s="6" t="str">
        <f aca="false">IF(I6537&lt;=0,"Below 0%",IF(I6537&lt;=0.05,"0-5%",IF(I6537&lt;=0.1,"5-10%",IF(I6537&lt;=0.2,"10-20%",IF(I6537&lt;=0.4,"20-40%","Above 40%")))))</f>
        <v>Below 0%</v>
      </c>
      <c r="N6537" s="6" t="str">
        <f aca="false">IF(AND(H6537&gt;=Summary!$B$25,I6537&gt;=Summary!$B$26,I6537&lt;=Summary!$B$27,J6537&gt;=Summary!$B$28,J6537&lt;=Summary!$B$29,F6537*J6537&gt;1),"Yes","No")</f>
        <v>No</v>
      </c>
    </row>
    <row r="6538" customFormat="false" ht="15" hidden="false" customHeight="false" outlineLevel="0" collapsed="false">
      <c r="A6538" s="6" t="s">
        <v>153</v>
      </c>
      <c r="B6538" s="45" t="n">
        <v>43533</v>
      </c>
      <c r="C6538" s="6" t="s">
        <v>180</v>
      </c>
      <c r="D6538" s="6" t="s">
        <v>201</v>
      </c>
      <c r="E6538" s="6" t="s">
        <v>177</v>
      </c>
      <c r="F6538" s="34" t="n">
        <v>0.290947169065476</v>
      </c>
      <c r="G6538" s="34" t="n">
        <v>0.198633736205991</v>
      </c>
      <c r="H6538" s="34" t="n">
        <v>0.0923134328594849</v>
      </c>
      <c r="I6538" s="34" t="n">
        <v>0.464741964898412</v>
      </c>
      <c r="J6538" s="35" t="n">
        <v>5</v>
      </c>
      <c r="K6538" s="6" t="n">
        <v>1</v>
      </c>
      <c r="L6538" s="35" t="n">
        <v>4</v>
      </c>
      <c r="M6538" s="6" t="str">
        <f aca="false">IF(I6538&lt;=0,"Below 0%",IF(I6538&lt;=0.05,"0-5%",IF(I6538&lt;=0.1,"5-10%",IF(I6538&lt;=0.2,"10-20%",IF(I6538&lt;=0.4,"20-40%","Above 40%")))))</f>
        <v>Above 40%</v>
      </c>
      <c r="N6538" s="6" t="str">
        <f aca="false">IF(AND(H6538&gt;=Summary!$B$25,I6538&gt;=Summary!$B$26,I6538&lt;=Summary!$B$27,J6538&gt;=Summary!$B$28,J6538&lt;=Summary!$B$29,F6538*J6538&gt;1),"Yes","No")</f>
        <v>No</v>
      </c>
    </row>
    <row r="6539" customFormat="false" ht="15" hidden="false" customHeight="false" outlineLevel="0" collapsed="false">
      <c r="A6539" s="6" t="s">
        <v>153</v>
      </c>
      <c r="B6539" s="45" t="n">
        <v>43533</v>
      </c>
      <c r="C6539" s="6" t="s">
        <v>202</v>
      </c>
      <c r="D6539" s="6" t="s">
        <v>199</v>
      </c>
      <c r="E6539" s="6" t="s">
        <v>187</v>
      </c>
      <c r="F6539" s="34" t="n">
        <v>0.381543964147568</v>
      </c>
      <c r="G6539" s="34" t="n">
        <v>0.278991596638656</v>
      </c>
      <c r="H6539" s="34" t="n">
        <v>0.102552367508912</v>
      </c>
      <c r="I6539" s="34" t="n">
        <v>0.367582281131342</v>
      </c>
      <c r="J6539" s="35" t="n">
        <v>3.6</v>
      </c>
      <c r="K6539" s="6" t="n">
        <v>0</v>
      </c>
      <c r="L6539" s="35" t="n">
        <v>-1</v>
      </c>
      <c r="M6539" s="6" t="str">
        <f aca="false">IF(I6539&lt;=0,"Below 0%",IF(I6539&lt;=0.05,"0-5%",IF(I6539&lt;=0.1,"5-10%",IF(I6539&lt;=0.2,"10-20%",IF(I6539&lt;=0.4,"20-40%","Above 40%")))))</f>
        <v>20-40%</v>
      </c>
      <c r="N6539" s="6" t="str">
        <f aca="false">IF(AND(H6539&gt;=Summary!$B$25,I6539&gt;=Summary!$B$26,I6539&lt;=Summary!$B$27,J6539&gt;=Summary!$B$28,J6539&lt;=Summary!$B$29,F6539*J6539&gt;1),"Yes","No")</f>
        <v>Yes</v>
      </c>
    </row>
    <row r="6540" customFormat="false" ht="15" hidden="false" customHeight="false" outlineLevel="0" collapsed="false">
      <c r="A6540" s="6" t="s">
        <v>153</v>
      </c>
      <c r="B6540" s="45" t="n">
        <v>43533</v>
      </c>
      <c r="C6540" s="6" t="s">
        <v>202</v>
      </c>
      <c r="D6540" s="6" t="s">
        <v>199</v>
      </c>
      <c r="E6540" s="6" t="s">
        <v>174</v>
      </c>
      <c r="F6540" s="34" t="n">
        <v>0.294566810131073</v>
      </c>
      <c r="G6540" s="34" t="n">
        <v>0.302521008403361</v>
      </c>
      <c r="H6540" s="34" t="n">
        <v>-0.00795419827228838</v>
      </c>
      <c r="I6540" s="34" t="n">
        <v>-0.0262930442889533</v>
      </c>
      <c r="J6540" s="35" t="n">
        <v>3.32</v>
      </c>
      <c r="K6540" s="6" t="n">
        <v>0</v>
      </c>
      <c r="L6540" s="35" t="n">
        <v>-1</v>
      </c>
      <c r="M6540" s="6" t="str">
        <f aca="false">IF(I6540&lt;=0,"Below 0%",IF(I6540&lt;=0.05,"0-5%",IF(I6540&lt;=0.1,"5-10%",IF(I6540&lt;=0.2,"10-20%",IF(I6540&lt;=0.4,"20-40%","Above 40%")))))</f>
        <v>Below 0%</v>
      </c>
      <c r="N6540" s="6" t="str">
        <f aca="false">IF(AND(H6540&gt;=Summary!$B$25,I6540&gt;=Summary!$B$26,I6540&lt;=Summary!$B$27,J6540&gt;=Summary!$B$28,J6540&lt;=Summary!$B$29,F6540*J6540&gt;1),"Yes","No")</f>
        <v>No</v>
      </c>
    </row>
    <row r="6541" customFormat="false" ht="15" hidden="false" customHeight="false" outlineLevel="0" collapsed="false">
      <c r="A6541" s="6" t="s">
        <v>153</v>
      </c>
      <c r="B6541" s="45" t="n">
        <v>43533</v>
      </c>
      <c r="C6541" s="6" t="s">
        <v>202</v>
      </c>
      <c r="D6541" s="6" t="s">
        <v>199</v>
      </c>
      <c r="E6541" s="6" t="s">
        <v>177</v>
      </c>
      <c r="F6541" s="34" t="n">
        <v>0.323889255523682</v>
      </c>
      <c r="G6541" s="34" t="n">
        <v>0.418487394957983</v>
      </c>
      <c r="H6541" s="34" t="n">
        <v>-0.0945981394343016</v>
      </c>
      <c r="I6541" s="34" t="n">
        <v>-0.226047762905259</v>
      </c>
      <c r="J6541" s="35" t="n">
        <v>2.4</v>
      </c>
      <c r="K6541" s="6" t="n">
        <v>1</v>
      </c>
      <c r="L6541" s="35" t="n">
        <v>1.4</v>
      </c>
      <c r="M6541" s="6" t="str">
        <f aca="false">IF(I6541&lt;=0,"Below 0%",IF(I6541&lt;=0.05,"0-5%",IF(I6541&lt;=0.1,"5-10%",IF(I6541&lt;=0.2,"10-20%",IF(I6541&lt;=0.4,"20-40%","Above 40%")))))</f>
        <v>Below 0%</v>
      </c>
      <c r="N6541" s="6" t="str">
        <f aca="false">IF(AND(H6541&gt;=Summary!$B$25,I6541&gt;=Summary!$B$26,I6541&lt;=Summary!$B$27,J6541&gt;=Summary!$B$28,J6541&lt;=Summary!$B$29,F6541*J6541&gt;1),"Yes","No")</f>
        <v>No</v>
      </c>
    </row>
    <row r="6542" customFormat="false" ht="15" hidden="false" customHeight="false" outlineLevel="0" collapsed="false">
      <c r="A6542" s="6" t="s">
        <v>153</v>
      </c>
      <c r="B6542" s="45" t="n">
        <v>43533</v>
      </c>
      <c r="C6542" s="6" t="s">
        <v>195</v>
      </c>
      <c r="D6542" s="6" t="s">
        <v>184</v>
      </c>
      <c r="E6542" s="6" t="s">
        <v>187</v>
      </c>
      <c r="F6542" s="34" t="n">
        <v>0.599577248096466</v>
      </c>
      <c r="G6542" s="34" t="n">
        <v>0.613496932515337</v>
      </c>
      <c r="H6542" s="34" t="n">
        <v>-0.0139196844188713</v>
      </c>
      <c r="I6542" s="34" t="n">
        <v>-0.0226890856027602</v>
      </c>
      <c r="J6542" s="35" t="n">
        <v>1.62</v>
      </c>
      <c r="K6542" s="6" t="n">
        <v>1</v>
      </c>
      <c r="L6542" s="35" t="n">
        <v>0.62</v>
      </c>
      <c r="M6542" s="6" t="str">
        <f aca="false">IF(I6542&lt;=0,"Below 0%",IF(I6542&lt;=0.05,"0-5%",IF(I6542&lt;=0.1,"5-10%",IF(I6542&lt;=0.2,"10-20%",IF(I6542&lt;=0.4,"20-40%","Above 40%")))))</f>
        <v>Below 0%</v>
      </c>
      <c r="N6542" s="6" t="str">
        <f aca="false">IF(AND(H6542&gt;=Summary!$B$25,I6542&gt;=Summary!$B$26,I6542&lt;=Summary!$B$27,J6542&gt;=Summary!$B$28,J6542&lt;=Summary!$B$29,F6542*J6542&gt;1),"Yes","No")</f>
        <v>No</v>
      </c>
    </row>
    <row r="6543" customFormat="false" ht="15" hidden="false" customHeight="false" outlineLevel="0" collapsed="false">
      <c r="A6543" s="6" t="s">
        <v>153</v>
      </c>
      <c r="B6543" s="45" t="n">
        <v>43533</v>
      </c>
      <c r="C6543" s="6" t="s">
        <v>195</v>
      </c>
      <c r="D6543" s="6" t="s">
        <v>184</v>
      </c>
      <c r="E6543" s="6" t="s">
        <v>174</v>
      </c>
      <c r="F6543" s="34" t="n">
        <v>0.283328771591187</v>
      </c>
      <c r="G6543" s="34" t="n">
        <v>0.220858895705521</v>
      </c>
      <c r="H6543" s="34" t="n">
        <v>0.0624698758856651</v>
      </c>
      <c r="I6543" s="34" t="n">
        <v>0.28284971581565</v>
      </c>
      <c r="J6543" s="35" t="n">
        <v>4.5</v>
      </c>
      <c r="K6543" s="6" t="n">
        <v>0</v>
      </c>
      <c r="L6543" s="35" t="n">
        <v>-1</v>
      </c>
      <c r="M6543" s="6" t="str">
        <f aca="false">IF(I6543&lt;=0,"Below 0%",IF(I6543&lt;=0.05,"0-5%",IF(I6543&lt;=0.1,"5-10%",IF(I6543&lt;=0.2,"10-20%",IF(I6543&lt;=0.4,"20-40%","Above 40%")))))</f>
        <v>20-40%</v>
      </c>
      <c r="N6543" s="6" t="str">
        <f aca="false">IF(AND(H6543&gt;=Summary!$B$25,I6543&gt;=Summary!$B$26,I6543&lt;=Summary!$B$27,J6543&gt;=Summary!$B$28,J6543&lt;=Summary!$B$29,F6543*J6543&gt;1),"Yes","No")</f>
        <v>Yes</v>
      </c>
    </row>
    <row r="6544" customFormat="false" ht="15" hidden="false" customHeight="false" outlineLevel="0" collapsed="false">
      <c r="A6544" s="6" t="s">
        <v>153</v>
      </c>
      <c r="B6544" s="45" t="n">
        <v>43533</v>
      </c>
      <c r="C6544" s="6" t="s">
        <v>195</v>
      </c>
      <c r="D6544" s="6" t="s">
        <v>184</v>
      </c>
      <c r="E6544" s="6" t="s">
        <v>177</v>
      </c>
      <c r="F6544" s="34" t="n">
        <v>0.117093935608864</v>
      </c>
      <c r="G6544" s="34" t="n">
        <v>0.165644171779141</v>
      </c>
      <c r="H6544" s="34" t="n">
        <v>-0.0485502361702773</v>
      </c>
      <c r="I6544" s="34" t="n">
        <v>-0.293099573916859</v>
      </c>
      <c r="J6544" s="35" t="n">
        <v>6</v>
      </c>
      <c r="K6544" s="6" t="n">
        <v>0</v>
      </c>
      <c r="L6544" s="35" t="n">
        <v>-1</v>
      </c>
      <c r="M6544" s="6" t="str">
        <f aca="false">IF(I6544&lt;=0,"Below 0%",IF(I6544&lt;=0.05,"0-5%",IF(I6544&lt;=0.1,"5-10%",IF(I6544&lt;=0.2,"10-20%",IF(I6544&lt;=0.4,"20-40%","Above 40%")))))</f>
        <v>Below 0%</v>
      </c>
      <c r="N6544" s="6" t="str">
        <f aca="false">IF(AND(H6544&gt;=Summary!$B$25,I6544&gt;=Summary!$B$26,I6544&lt;=Summary!$B$27,J6544&gt;=Summary!$B$28,J6544&lt;=Summary!$B$29,F6544*J6544&gt;1),"Yes","No")</f>
        <v>No</v>
      </c>
    </row>
    <row r="6545" customFormat="false" ht="15" hidden="false" customHeight="false" outlineLevel="0" collapsed="false">
      <c r="A6545" s="6" t="s">
        <v>153</v>
      </c>
      <c r="B6545" s="45" t="n">
        <v>43533</v>
      </c>
      <c r="C6545" s="6" t="s">
        <v>194</v>
      </c>
      <c r="D6545" s="6" t="s">
        <v>198</v>
      </c>
      <c r="E6545" s="6" t="s">
        <v>187</v>
      </c>
      <c r="F6545" s="34" t="n">
        <v>0.655001819133759</v>
      </c>
      <c r="G6545" s="34" t="n">
        <v>0.848268384463295</v>
      </c>
      <c r="H6545" s="34" t="n">
        <v>-0.193266565329536</v>
      </c>
      <c r="I6545" s="34" t="n">
        <v>-0.227836577278331</v>
      </c>
      <c r="J6545" s="35" t="n">
        <v>1.17</v>
      </c>
      <c r="K6545" s="6" t="n">
        <v>1</v>
      </c>
      <c r="L6545" s="35" t="n">
        <v>0.17</v>
      </c>
      <c r="M6545" s="6" t="str">
        <f aca="false">IF(I6545&lt;=0,"Below 0%",IF(I6545&lt;=0.05,"0-5%",IF(I6545&lt;=0.1,"5-10%",IF(I6545&lt;=0.2,"10-20%",IF(I6545&lt;=0.4,"20-40%","Above 40%")))))</f>
        <v>Below 0%</v>
      </c>
      <c r="N6545" s="6" t="str">
        <f aca="false">IF(AND(H6545&gt;=Summary!$B$25,I6545&gt;=Summary!$B$26,I6545&lt;=Summary!$B$27,J6545&gt;=Summary!$B$28,J6545&lt;=Summary!$B$29,F6545*J6545&gt;1),"Yes","No")</f>
        <v>No</v>
      </c>
    </row>
    <row r="6546" customFormat="false" ht="15" hidden="false" customHeight="false" outlineLevel="0" collapsed="false">
      <c r="A6546" s="6" t="s">
        <v>153</v>
      </c>
      <c r="B6546" s="45" t="n">
        <v>43533</v>
      </c>
      <c r="C6546" s="6" t="s">
        <v>194</v>
      </c>
      <c r="D6546" s="6" t="s">
        <v>198</v>
      </c>
      <c r="E6546" s="6" t="s">
        <v>174</v>
      </c>
      <c r="F6546" s="34" t="n">
        <v>0.294128447771072</v>
      </c>
      <c r="G6546" s="34" t="n">
        <v>0.104470948402322</v>
      </c>
      <c r="H6546" s="34" t="n">
        <v>0.189657499368751</v>
      </c>
      <c r="I6546" s="34" t="n">
        <v>1.81540899426291</v>
      </c>
      <c r="J6546" s="35" t="n">
        <v>9.5</v>
      </c>
      <c r="K6546" s="6" t="n">
        <v>0</v>
      </c>
      <c r="L6546" s="35" t="n">
        <v>-1</v>
      </c>
      <c r="M6546" s="6" t="str">
        <f aca="false">IF(I6546&lt;=0,"Below 0%",IF(I6546&lt;=0.05,"0-5%",IF(I6546&lt;=0.1,"5-10%",IF(I6546&lt;=0.2,"10-20%",IF(I6546&lt;=0.4,"20-40%","Above 40%")))))</f>
        <v>Above 40%</v>
      </c>
      <c r="N6546" s="6" t="str">
        <f aca="false">IF(AND(H6546&gt;=Summary!$B$25,I6546&gt;=Summary!$B$26,I6546&lt;=Summary!$B$27,J6546&gt;=Summary!$B$28,J6546&lt;=Summary!$B$29,F6546*J6546&gt;1),"Yes","No")</f>
        <v>No</v>
      </c>
    </row>
    <row r="6547" customFormat="false" ht="15" hidden="false" customHeight="false" outlineLevel="0" collapsed="false">
      <c r="A6547" s="6" t="s">
        <v>153</v>
      </c>
      <c r="B6547" s="45" t="n">
        <v>43533</v>
      </c>
      <c r="C6547" s="6" t="s">
        <v>194</v>
      </c>
      <c r="D6547" s="6" t="s">
        <v>198</v>
      </c>
      <c r="E6547" s="6" t="s">
        <v>177</v>
      </c>
      <c r="F6547" s="34" t="n">
        <v>0.0508697330951691</v>
      </c>
      <c r="G6547" s="34" t="n">
        <v>0.0472606671343836</v>
      </c>
      <c r="H6547" s="34" t="n">
        <v>0.0036090659607855</v>
      </c>
      <c r="I6547" s="34" t="n">
        <v>0.0763651082309795</v>
      </c>
      <c r="J6547" s="35" t="n">
        <v>21</v>
      </c>
      <c r="K6547" s="6" t="n">
        <v>0</v>
      </c>
      <c r="L6547" s="35" t="n">
        <v>-1</v>
      </c>
      <c r="M6547" s="6" t="str">
        <f aca="false">IF(I6547&lt;=0,"Below 0%",IF(I6547&lt;=0.05,"0-5%",IF(I6547&lt;=0.1,"5-10%",IF(I6547&lt;=0.2,"10-20%",IF(I6547&lt;=0.4,"20-40%","Above 40%")))))</f>
        <v>5-10%</v>
      </c>
      <c r="N6547" s="6" t="str">
        <f aca="false">IF(AND(H6547&gt;=Summary!$B$25,I6547&gt;=Summary!$B$26,I6547&lt;=Summary!$B$27,J6547&gt;=Summary!$B$28,J6547&lt;=Summary!$B$29,F6547*J6547&gt;1),"Yes","No")</f>
        <v>No</v>
      </c>
    </row>
    <row r="6548" customFormat="false" ht="15" hidden="false" customHeight="false" outlineLevel="0" collapsed="false">
      <c r="A6548" s="6" t="s">
        <v>153</v>
      </c>
      <c r="B6548" s="45" t="n">
        <v>43533</v>
      </c>
      <c r="C6548" s="6" t="s">
        <v>188</v>
      </c>
      <c r="D6548" s="6" t="s">
        <v>173</v>
      </c>
      <c r="E6548" s="6" t="s">
        <v>187</v>
      </c>
      <c r="F6548" s="34" t="n">
        <v>0.470705419778824</v>
      </c>
      <c r="G6548" s="34" t="n">
        <v>0.345222787499301</v>
      </c>
      <c r="H6548" s="34" t="n">
        <v>0.125482632279523</v>
      </c>
      <c r="I6548" s="34" t="n">
        <v>0.363483051592522</v>
      </c>
      <c r="J6548" s="35" t="n">
        <v>2.88</v>
      </c>
      <c r="K6548" s="6" t="n">
        <v>1</v>
      </c>
      <c r="L6548" s="35" t="n">
        <v>1.88</v>
      </c>
      <c r="M6548" s="6" t="str">
        <f aca="false">IF(I6548&lt;=0,"Below 0%",IF(I6548&lt;=0.05,"0-5%",IF(I6548&lt;=0.1,"5-10%",IF(I6548&lt;=0.2,"10-20%",IF(I6548&lt;=0.4,"20-40%","Above 40%")))))</f>
        <v>20-40%</v>
      </c>
      <c r="N6548" s="6" t="str">
        <f aca="false">IF(AND(H6548&gt;=Summary!$B$25,I6548&gt;=Summary!$B$26,I6548&lt;=Summary!$B$27,J6548&gt;=Summary!$B$28,J6548&lt;=Summary!$B$29,F6548*J6548&gt;1),"Yes","No")</f>
        <v>Yes</v>
      </c>
    </row>
    <row r="6549" customFormat="false" ht="15" hidden="false" customHeight="false" outlineLevel="0" collapsed="false">
      <c r="A6549" s="6" t="s">
        <v>153</v>
      </c>
      <c r="B6549" s="45" t="n">
        <v>43533</v>
      </c>
      <c r="C6549" s="6" t="s">
        <v>188</v>
      </c>
      <c r="D6549" s="6" t="s">
        <v>173</v>
      </c>
      <c r="E6549" s="6" t="s">
        <v>174</v>
      </c>
      <c r="F6549" s="34" t="n">
        <v>0.301030486822128</v>
      </c>
      <c r="G6549" s="34" t="n">
        <v>0.305920500922458</v>
      </c>
      <c r="H6549" s="34" t="n">
        <v>-0.00489001410032935</v>
      </c>
      <c r="I6549" s="34" t="n">
        <v>-0.0159845910476226</v>
      </c>
      <c r="J6549" s="35" t="n">
        <v>3.25</v>
      </c>
      <c r="K6549" s="6" t="n">
        <v>0</v>
      </c>
      <c r="L6549" s="35" t="n">
        <v>-1</v>
      </c>
      <c r="M6549" s="6" t="str">
        <f aca="false">IF(I6549&lt;=0,"Below 0%",IF(I6549&lt;=0.05,"0-5%",IF(I6549&lt;=0.1,"5-10%",IF(I6549&lt;=0.2,"10-20%",IF(I6549&lt;=0.4,"20-40%","Above 40%")))))</f>
        <v>Below 0%</v>
      </c>
      <c r="N6549" s="6" t="str">
        <f aca="false">IF(AND(H6549&gt;=Summary!$B$25,I6549&gt;=Summary!$B$26,I6549&lt;=Summary!$B$27,J6549&gt;=Summary!$B$28,J6549&lt;=Summary!$B$29,F6549*J6549&gt;1),"Yes","No")</f>
        <v>No</v>
      </c>
    </row>
    <row r="6550" customFormat="false" ht="15" hidden="false" customHeight="false" outlineLevel="0" collapsed="false">
      <c r="A6550" s="6" t="s">
        <v>153</v>
      </c>
      <c r="B6550" s="45" t="n">
        <v>43533</v>
      </c>
      <c r="C6550" s="6" t="s">
        <v>188</v>
      </c>
      <c r="D6550" s="6" t="s">
        <v>173</v>
      </c>
      <c r="E6550" s="6" t="s">
        <v>177</v>
      </c>
      <c r="F6550" s="34" t="n">
        <v>0.228264048695564</v>
      </c>
      <c r="G6550" s="34" t="n">
        <v>0.348856711578241</v>
      </c>
      <c r="H6550" s="34" t="n">
        <v>-0.120592662882677</v>
      </c>
      <c r="I6550" s="34" t="n">
        <v>-0.345679641183084</v>
      </c>
      <c r="J6550" s="35" t="n">
        <v>2.85</v>
      </c>
      <c r="K6550" s="6" t="n">
        <v>0</v>
      </c>
      <c r="L6550" s="35" t="n">
        <v>-1</v>
      </c>
      <c r="M6550" s="6" t="str">
        <f aca="false">IF(I6550&lt;=0,"Below 0%",IF(I6550&lt;=0.05,"0-5%",IF(I6550&lt;=0.1,"5-10%",IF(I6550&lt;=0.2,"10-20%",IF(I6550&lt;=0.4,"20-40%","Above 40%")))))</f>
        <v>Below 0%</v>
      </c>
      <c r="N6550" s="6" t="str">
        <f aca="false">IF(AND(H6550&gt;=Summary!$B$25,I6550&gt;=Summary!$B$26,I6550&lt;=Summary!$B$27,J6550&gt;=Summary!$B$28,J6550&lt;=Summary!$B$29,F6550*J6550&gt;1),"Yes","No")</f>
        <v>No</v>
      </c>
    </row>
    <row r="6551" customFormat="false" ht="15" hidden="false" customHeight="false" outlineLevel="0" collapsed="false">
      <c r="A6551" s="6" t="s">
        <v>153</v>
      </c>
      <c r="B6551" s="45" t="n">
        <v>43533</v>
      </c>
      <c r="C6551" s="6" t="s">
        <v>179</v>
      </c>
      <c r="D6551" s="6" t="s">
        <v>181</v>
      </c>
      <c r="E6551" s="6" t="s">
        <v>187</v>
      </c>
      <c r="F6551" s="34" t="n">
        <v>0.241224229335785</v>
      </c>
      <c r="G6551" s="34" t="n">
        <v>0.21195652173913</v>
      </c>
      <c r="H6551" s="34" t="n">
        <v>0.0292677075966545</v>
      </c>
      <c r="I6551" s="34" t="n">
        <v>0.138083543532934</v>
      </c>
      <c r="J6551" s="35" t="n">
        <v>4.75</v>
      </c>
      <c r="K6551" s="6" t="n">
        <v>1</v>
      </c>
      <c r="L6551" s="35" t="n">
        <v>3.75</v>
      </c>
      <c r="M6551" s="6" t="str">
        <f aca="false">IF(I6551&lt;=0,"Below 0%",IF(I6551&lt;=0.05,"0-5%",IF(I6551&lt;=0.1,"5-10%",IF(I6551&lt;=0.2,"10-20%",IF(I6551&lt;=0.4,"20-40%","Above 40%")))))</f>
        <v>10-20%</v>
      </c>
      <c r="N6551" s="6" t="str">
        <f aca="false">IF(AND(H6551&gt;=Summary!$B$25,I6551&gt;=Summary!$B$26,I6551&lt;=Summary!$B$27,J6551&gt;=Summary!$B$28,J6551&lt;=Summary!$B$29,F6551*J6551&gt;1),"Yes","No")</f>
        <v>No</v>
      </c>
    </row>
    <row r="6552" customFormat="false" ht="15" hidden="false" customHeight="false" outlineLevel="0" collapsed="false">
      <c r="A6552" s="6" t="s">
        <v>153</v>
      </c>
      <c r="B6552" s="45" t="n">
        <v>43533</v>
      </c>
      <c r="C6552" s="6" t="s">
        <v>179</v>
      </c>
      <c r="D6552" s="6" t="s">
        <v>181</v>
      </c>
      <c r="E6552" s="6" t="s">
        <v>174</v>
      </c>
      <c r="F6552" s="34" t="n">
        <v>0.163759052753449</v>
      </c>
      <c r="G6552" s="34" t="n">
        <v>0.258152173913044</v>
      </c>
      <c r="H6552" s="34" t="n">
        <v>-0.094393121159595</v>
      </c>
      <c r="I6552" s="34" t="n">
        <v>-0.365649143018221</v>
      </c>
      <c r="J6552" s="35" t="n">
        <v>3.9</v>
      </c>
      <c r="K6552" s="6" t="n">
        <v>0</v>
      </c>
      <c r="L6552" s="35" t="n">
        <v>-1</v>
      </c>
      <c r="M6552" s="6" t="str">
        <f aca="false">IF(I6552&lt;=0,"Below 0%",IF(I6552&lt;=0.05,"0-5%",IF(I6552&lt;=0.1,"5-10%",IF(I6552&lt;=0.2,"10-20%",IF(I6552&lt;=0.4,"20-40%","Above 40%")))))</f>
        <v>Below 0%</v>
      </c>
      <c r="N6552" s="6" t="str">
        <f aca="false">IF(AND(H6552&gt;=Summary!$B$25,I6552&gt;=Summary!$B$26,I6552&lt;=Summary!$B$27,J6552&gt;=Summary!$B$28,J6552&lt;=Summary!$B$29,F6552*J6552&gt;1),"Yes","No")</f>
        <v>No</v>
      </c>
    </row>
    <row r="6553" customFormat="false" ht="15" hidden="false" customHeight="false" outlineLevel="0" collapsed="false">
      <c r="A6553" s="6" t="s">
        <v>153</v>
      </c>
      <c r="B6553" s="45" t="n">
        <v>43533</v>
      </c>
      <c r="C6553" s="6" t="s">
        <v>179</v>
      </c>
      <c r="D6553" s="6" t="s">
        <v>181</v>
      </c>
      <c r="E6553" s="6" t="s">
        <v>177</v>
      </c>
      <c r="F6553" s="34" t="n">
        <v>0.595016777515411</v>
      </c>
      <c r="G6553" s="34" t="n">
        <v>0.529891304347826</v>
      </c>
      <c r="H6553" s="34" t="n">
        <v>0.0651254731675853</v>
      </c>
      <c r="I6553" s="34" t="n">
        <v>0.122903457054725</v>
      </c>
      <c r="J6553" s="35" t="n">
        <v>1.9</v>
      </c>
      <c r="K6553" s="6" t="n">
        <v>0</v>
      </c>
      <c r="L6553" s="35" t="n">
        <v>-1</v>
      </c>
      <c r="M6553" s="6" t="str">
        <f aca="false">IF(I6553&lt;=0,"Below 0%",IF(I6553&lt;=0.05,"0-5%",IF(I6553&lt;=0.1,"5-10%",IF(I6553&lt;=0.2,"10-20%",IF(I6553&lt;=0.4,"20-40%","Above 40%")))))</f>
        <v>10-20%</v>
      </c>
      <c r="N6553" s="6" t="str">
        <f aca="false">IF(AND(H6553&gt;=Summary!$B$25,I6553&gt;=Summary!$B$26,I6553&lt;=Summary!$B$27,J6553&gt;=Summary!$B$28,J6553&lt;=Summary!$B$29,F6553*J6553&gt;1),"Yes","No")</f>
        <v>Yes</v>
      </c>
    </row>
    <row r="6554" customFormat="false" ht="15" hidden="false" customHeight="false" outlineLevel="0" collapsed="false">
      <c r="A6554" s="6" t="s">
        <v>153</v>
      </c>
      <c r="B6554" s="45" t="n">
        <v>43534</v>
      </c>
      <c r="C6554" s="6" t="s">
        <v>185</v>
      </c>
      <c r="D6554" s="6" t="s">
        <v>176</v>
      </c>
      <c r="E6554" s="6" t="s">
        <v>187</v>
      </c>
      <c r="F6554" s="34" t="n">
        <v>0.427260458469391</v>
      </c>
      <c r="G6554" s="34" t="n">
        <v>0.403314917127072</v>
      </c>
      <c r="H6554" s="34" t="n">
        <v>0.023945541342319</v>
      </c>
      <c r="I6554" s="34" t="n">
        <v>0.0593718216843799</v>
      </c>
      <c r="J6554" s="35" t="n">
        <v>2.48</v>
      </c>
      <c r="K6554" s="6" t="n">
        <v>1</v>
      </c>
      <c r="L6554" s="35" t="n">
        <v>1.48</v>
      </c>
      <c r="M6554" s="6" t="str">
        <f aca="false">IF(I6554&lt;=0,"Below 0%",IF(I6554&lt;=0.05,"0-5%",IF(I6554&lt;=0.1,"5-10%",IF(I6554&lt;=0.2,"10-20%",IF(I6554&lt;=0.4,"20-40%","Above 40%")))))</f>
        <v>5-10%</v>
      </c>
      <c r="N6554" s="6" t="str">
        <f aca="false">IF(AND(H6554&gt;=Summary!$B$25,I6554&gt;=Summary!$B$26,I6554&lt;=Summary!$B$27,J6554&gt;=Summary!$B$28,J6554&lt;=Summary!$B$29,F6554*J6554&gt;1),"Yes","No")</f>
        <v>No</v>
      </c>
    </row>
    <row r="6555" customFormat="false" ht="15" hidden="false" customHeight="false" outlineLevel="0" collapsed="false">
      <c r="A6555" s="6" t="s">
        <v>153</v>
      </c>
      <c r="B6555" s="45" t="n">
        <v>43534</v>
      </c>
      <c r="C6555" s="6" t="s">
        <v>185</v>
      </c>
      <c r="D6555" s="6" t="s">
        <v>176</v>
      </c>
      <c r="E6555" s="6" t="s">
        <v>174</v>
      </c>
      <c r="F6555" s="34" t="n">
        <v>0.200790226459503</v>
      </c>
      <c r="G6555" s="34" t="n">
        <v>0.274033149171271</v>
      </c>
      <c r="H6555" s="34" t="n">
        <v>-0.0732429227117675</v>
      </c>
      <c r="I6555" s="34" t="n">
        <v>-0.267277601024797</v>
      </c>
      <c r="J6555" s="35" t="n">
        <v>3.65</v>
      </c>
      <c r="K6555" s="6" t="n">
        <v>0</v>
      </c>
      <c r="L6555" s="35" t="n">
        <v>-1</v>
      </c>
      <c r="M6555" s="6" t="str">
        <f aca="false">IF(I6555&lt;=0,"Below 0%",IF(I6555&lt;=0.05,"0-5%",IF(I6555&lt;=0.1,"5-10%",IF(I6555&lt;=0.2,"10-20%",IF(I6555&lt;=0.4,"20-40%","Above 40%")))))</f>
        <v>Below 0%</v>
      </c>
      <c r="N6555" s="6" t="str">
        <f aca="false">IF(AND(H6555&gt;=Summary!$B$25,I6555&gt;=Summary!$B$26,I6555&lt;=Summary!$B$27,J6555&gt;=Summary!$B$28,J6555&lt;=Summary!$B$29,F6555*J6555&gt;1),"Yes","No")</f>
        <v>No</v>
      </c>
    </row>
    <row r="6556" customFormat="false" ht="15" hidden="false" customHeight="false" outlineLevel="0" collapsed="false">
      <c r="A6556" s="6" t="s">
        <v>153</v>
      </c>
      <c r="B6556" s="45" t="n">
        <v>43534</v>
      </c>
      <c r="C6556" s="6" t="s">
        <v>185</v>
      </c>
      <c r="D6556" s="6" t="s">
        <v>176</v>
      </c>
      <c r="E6556" s="6" t="s">
        <v>177</v>
      </c>
      <c r="F6556" s="34" t="n">
        <v>0.371949344873428</v>
      </c>
      <c r="G6556" s="34" t="n">
        <v>0.322651933701658</v>
      </c>
      <c r="H6556" s="34" t="n">
        <v>0.0492974111717709</v>
      </c>
      <c r="I6556" s="34" t="n">
        <v>0.152788209282372</v>
      </c>
      <c r="J6556" s="35" t="n">
        <v>3.1</v>
      </c>
      <c r="K6556" s="6" t="n">
        <v>0</v>
      </c>
      <c r="L6556" s="35" t="n">
        <v>-1</v>
      </c>
      <c r="M6556" s="6" t="str">
        <f aca="false">IF(I6556&lt;=0,"Below 0%",IF(I6556&lt;=0.05,"0-5%",IF(I6556&lt;=0.1,"5-10%",IF(I6556&lt;=0.2,"10-20%",IF(I6556&lt;=0.4,"20-40%","Above 40%")))))</f>
        <v>10-20%</v>
      </c>
      <c r="N6556" s="6" t="str">
        <f aca="false">IF(AND(H6556&gt;=Summary!$B$25,I6556&gt;=Summary!$B$26,I6556&lt;=Summary!$B$27,J6556&gt;=Summary!$B$28,J6556&lt;=Summary!$B$29,F6556*J6556&gt;1),"Yes","No")</f>
        <v>Yes</v>
      </c>
    </row>
    <row r="6557" customFormat="false" ht="15" hidden="false" customHeight="false" outlineLevel="0" collapsed="false">
      <c r="A6557" s="6" t="s">
        <v>153</v>
      </c>
      <c r="B6557" s="45" t="n">
        <v>43534</v>
      </c>
      <c r="C6557" s="6" t="s">
        <v>190</v>
      </c>
      <c r="D6557" s="6" t="s">
        <v>203</v>
      </c>
      <c r="E6557" s="6" t="s">
        <v>187</v>
      </c>
      <c r="F6557" s="34" t="n">
        <v>0.762559533119202</v>
      </c>
      <c r="G6557" s="34" t="n">
        <v>0.630573248407643</v>
      </c>
      <c r="H6557" s="34" t="n">
        <v>0.131986284711558</v>
      </c>
      <c r="I6557" s="34" t="n">
        <v>0.209311582825401</v>
      </c>
      <c r="J6557" s="35" t="n">
        <v>1.6</v>
      </c>
      <c r="K6557" s="6" t="n">
        <v>0</v>
      </c>
      <c r="L6557" s="35" t="n">
        <v>-1</v>
      </c>
      <c r="M6557" s="6" t="str">
        <f aca="false">IF(I6557&lt;=0,"Below 0%",IF(I6557&lt;=0.05,"0-5%",IF(I6557&lt;=0.1,"5-10%",IF(I6557&lt;=0.2,"10-20%",IF(I6557&lt;=0.4,"20-40%","Above 40%")))))</f>
        <v>20-40%</v>
      </c>
      <c r="N6557" s="6" t="str">
        <f aca="false">IF(AND(H6557&gt;=Summary!$B$25,I6557&gt;=Summary!$B$26,I6557&lt;=Summary!$B$27,J6557&gt;=Summary!$B$28,J6557&lt;=Summary!$B$29,F6557*J6557&gt;1),"Yes","No")</f>
        <v>No</v>
      </c>
    </row>
    <row r="6558" customFormat="false" ht="15" hidden="false" customHeight="false" outlineLevel="0" collapsed="false">
      <c r="A6558" s="6" t="s">
        <v>153</v>
      </c>
      <c r="B6558" s="45" t="n">
        <v>43534</v>
      </c>
      <c r="C6558" s="6" t="s">
        <v>190</v>
      </c>
      <c r="D6558" s="6" t="s">
        <v>203</v>
      </c>
      <c r="E6558" s="6" t="s">
        <v>174</v>
      </c>
      <c r="F6558" s="34" t="n">
        <v>0.144868537783623</v>
      </c>
      <c r="G6558" s="34" t="n">
        <v>0.229299363057325</v>
      </c>
      <c r="H6558" s="34" t="n">
        <v>-0.0844308252737021</v>
      </c>
      <c r="I6558" s="34" t="n">
        <v>-0.368212210221423</v>
      </c>
      <c r="J6558" s="35" t="n">
        <v>4.4</v>
      </c>
      <c r="K6558" s="6" t="n">
        <v>1</v>
      </c>
      <c r="L6558" s="35" t="n">
        <v>3.4</v>
      </c>
      <c r="M6558" s="6" t="str">
        <f aca="false">IF(I6558&lt;=0,"Below 0%",IF(I6558&lt;=0.05,"0-5%",IF(I6558&lt;=0.1,"5-10%",IF(I6558&lt;=0.2,"10-20%",IF(I6558&lt;=0.4,"20-40%","Above 40%")))))</f>
        <v>Below 0%</v>
      </c>
      <c r="N6558" s="6" t="str">
        <f aca="false">IF(AND(H6558&gt;=Summary!$B$25,I6558&gt;=Summary!$B$26,I6558&lt;=Summary!$B$27,J6558&gt;=Summary!$B$28,J6558&lt;=Summary!$B$29,F6558*J6558&gt;1),"Yes","No")</f>
        <v>No</v>
      </c>
    </row>
    <row r="6559" customFormat="false" ht="15" hidden="false" customHeight="false" outlineLevel="0" collapsed="false">
      <c r="A6559" s="6" t="s">
        <v>153</v>
      </c>
      <c r="B6559" s="45" t="n">
        <v>43534</v>
      </c>
      <c r="C6559" s="6" t="s">
        <v>190</v>
      </c>
      <c r="D6559" s="6" t="s">
        <v>203</v>
      </c>
      <c r="E6559" s="6" t="s">
        <v>177</v>
      </c>
      <c r="F6559" s="34" t="n">
        <v>0.0925719365477562</v>
      </c>
      <c r="G6559" s="34" t="n">
        <v>0.140127388535032</v>
      </c>
      <c r="H6559" s="34" t="n">
        <v>-0.0475554519872757</v>
      </c>
      <c r="I6559" s="34" t="n">
        <v>-0.339372998272831</v>
      </c>
      <c r="J6559" s="35" t="n">
        <v>7.2</v>
      </c>
      <c r="K6559" s="6" t="n">
        <v>0</v>
      </c>
      <c r="L6559" s="35" t="n">
        <v>-1</v>
      </c>
      <c r="M6559" s="6" t="str">
        <f aca="false">IF(I6559&lt;=0,"Below 0%",IF(I6559&lt;=0.05,"0-5%",IF(I6559&lt;=0.1,"5-10%",IF(I6559&lt;=0.2,"10-20%",IF(I6559&lt;=0.4,"20-40%","Above 40%")))))</f>
        <v>Below 0%</v>
      </c>
      <c r="N6559" s="6" t="str">
        <f aca="false">IF(AND(H6559&gt;=Summary!$B$25,I6559&gt;=Summary!$B$26,I6559&lt;=Summary!$B$27,J6559&gt;=Summary!$B$28,J6559&lt;=Summary!$B$29,F6559*J6559&gt;1),"Yes","No")</f>
        <v>No</v>
      </c>
    </row>
    <row r="6560" customFormat="false" ht="15" hidden="false" customHeight="false" outlineLevel="0" collapsed="false">
      <c r="A6560" s="6" t="s">
        <v>153</v>
      </c>
      <c r="B6560" s="45" t="n">
        <v>43534</v>
      </c>
      <c r="C6560" s="6" t="s">
        <v>183</v>
      </c>
      <c r="D6560" s="6" t="s">
        <v>196</v>
      </c>
      <c r="E6560" s="6" t="s">
        <v>187</v>
      </c>
      <c r="F6560" s="34" t="n">
        <v>0.841551661491394</v>
      </c>
      <c r="G6560" s="34" t="n">
        <v>0.836314847942755</v>
      </c>
      <c r="H6560" s="34" t="n">
        <v>0.00523681354863914</v>
      </c>
      <c r="I6560" s="34" t="n">
        <v>0.00626177277794504</v>
      </c>
      <c r="J6560" s="35" t="n">
        <v>1.2</v>
      </c>
      <c r="K6560" s="6" t="n">
        <v>1</v>
      </c>
      <c r="L6560" s="35" t="n">
        <v>0.2</v>
      </c>
      <c r="M6560" s="6" t="str">
        <f aca="false">IF(I6560&lt;=0,"Below 0%",IF(I6560&lt;=0.05,"0-5%",IF(I6560&lt;=0.1,"5-10%",IF(I6560&lt;=0.2,"10-20%",IF(I6560&lt;=0.4,"20-40%","Above 40%")))))</f>
        <v>0-5%</v>
      </c>
      <c r="N6560" s="6" t="str">
        <f aca="false">IF(AND(H6560&gt;=Summary!$B$25,I6560&gt;=Summary!$B$26,I6560&lt;=Summary!$B$27,J6560&gt;=Summary!$B$28,J6560&lt;=Summary!$B$29,F6560*J6560&gt;1),"Yes","No")</f>
        <v>No</v>
      </c>
    </row>
    <row r="6561" customFormat="false" ht="15" hidden="false" customHeight="false" outlineLevel="0" collapsed="false">
      <c r="A6561" s="6" t="s">
        <v>153</v>
      </c>
      <c r="B6561" s="45" t="n">
        <v>43534</v>
      </c>
      <c r="C6561" s="6" t="s">
        <v>183</v>
      </c>
      <c r="D6561" s="6" t="s">
        <v>196</v>
      </c>
      <c r="E6561" s="6" t="s">
        <v>174</v>
      </c>
      <c r="F6561" s="34" t="n">
        <v>0.109379455447197</v>
      </c>
      <c r="G6561" s="34" t="n">
        <v>0.118067978533095</v>
      </c>
      <c r="H6561" s="34" t="n">
        <v>-0.00868852308589785</v>
      </c>
      <c r="I6561" s="34" t="n">
        <v>-0.0735891576517712</v>
      </c>
      <c r="J6561" s="35" t="n">
        <v>8.5</v>
      </c>
      <c r="K6561" s="6" t="n">
        <v>0</v>
      </c>
      <c r="L6561" s="35" t="n">
        <v>-1</v>
      </c>
      <c r="M6561" s="6" t="str">
        <f aca="false">IF(I6561&lt;=0,"Below 0%",IF(I6561&lt;=0.05,"0-5%",IF(I6561&lt;=0.1,"5-10%",IF(I6561&lt;=0.2,"10-20%",IF(I6561&lt;=0.4,"20-40%","Above 40%")))))</f>
        <v>Below 0%</v>
      </c>
      <c r="N6561" s="6" t="str">
        <f aca="false">IF(AND(H6561&gt;=Summary!$B$25,I6561&gt;=Summary!$B$26,I6561&lt;=Summary!$B$27,J6561&gt;=Summary!$B$28,J6561&lt;=Summary!$B$29,F6561*J6561&gt;1),"Yes","No")</f>
        <v>No</v>
      </c>
    </row>
    <row r="6562" customFormat="false" ht="15" hidden="false" customHeight="false" outlineLevel="0" collapsed="false">
      <c r="A6562" s="6" t="s">
        <v>153</v>
      </c>
      <c r="B6562" s="45" t="n">
        <v>43534</v>
      </c>
      <c r="C6562" s="6" t="s">
        <v>183</v>
      </c>
      <c r="D6562" s="6" t="s">
        <v>196</v>
      </c>
      <c r="E6562" s="6" t="s">
        <v>177</v>
      </c>
      <c r="F6562" s="34" t="n">
        <v>0.0490688867866993</v>
      </c>
      <c r="G6562" s="34" t="n">
        <v>0.0456171735241503</v>
      </c>
      <c r="H6562" s="34" t="n">
        <v>0.00345171326254903</v>
      </c>
      <c r="I6562" s="34" t="n">
        <v>0.0756669691672511</v>
      </c>
      <c r="J6562" s="35" t="n">
        <v>22</v>
      </c>
      <c r="K6562" s="6" t="n">
        <v>0</v>
      </c>
      <c r="L6562" s="35" t="n">
        <v>-1</v>
      </c>
      <c r="M6562" s="6" t="str">
        <f aca="false">IF(I6562&lt;=0,"Below 0%",IF(I6562&lt;=0.05,"0-5%",IF(I6562&lt;=0.1,"5-10%",IF(I6562&lt;=0.2,"10-20%",IF(I6562&lt;=0.4,"20-40%","Above 40%")))))</f>
        <v>5-10%</v>
      </c>
      <c r="N6562" s="6" t="str">
        <f aca="false">IF(AND(H6562&gt;=Summary!$B$25,I6562&gt;=Summary!$B$26,I6562&lt;=Summary!$B$27,J6562&gt;=Summary!$B$28,J6562&lt;=Summary!$B$29,F6562*J6562&gt;1),"Yes","No")</f>
        <v>No</v>
      </c>
    </row>
    <row r="6563" customFormat="false" ht="15" hidden="false" customHeight="false" outlineLevel="0" collapsed="false">
      <c r="A6563" s="6" t="s">
        <v>153</v>
      </c>
      <c r="B6563" s="45" t="n">
        <v>43540</v>
      </c>
      <c r="C6563" s="6" t="s">
        <v>199</v>
      </c>
      <c r="D6563" s="6" t="s">
        <v>188</v>
      </c>
      <c r="E6563" s="6" t="s">
        <v>187</v>
      </c>
      <c r="F6563" s="34" t="n">
        <v>0.476125955581665</v>
      </c>
      <c r="G6563" s="34" t="n">
        <v>0.463477435966933</v>
      </c>
      <c r="H6563" s="34" t="n">
        <v>0.0126485196147319</v>
      </c>
      <c r="I6563" s="34" t="n">
        <v>0.027290475507926</v>
      </c>
      <c r="J6563" s="35" t="n">
        <v>2.14</v>
      </c>
      <c r="K6563" s="6" t="n">
        <v>0</v>
      </c>
      <c r="L6563" s="35" t="n">
        <v>-1</v>
      </c>
      <c r="M6563" s="6" t="str">
        <f aca="false">IF(I6563&lt;=0,"Below 0%",IF(I6563&lt;=0.05,"0-5%",IF(I6563&lt;=0.1,"5-10%",IF(I6563&lt;=0.2,"10-20%",IF(I6563&lt;=0.4,"20-40%","Above 40%")))))</f>
        <v>0-5%</v>
      </c>
      <c r="N6563" s="6" t="str">
        <f aca="false">IF(AND(H6563&gt;=Summary!$B$25,I6563&gt;=Summary!$B$26,I6563&lt;=Summary!$B$27,J6563&gt;=Summary!$B$28,J6563&lt;=Summary!$B$29,F6563*J6563&gt;1),"Yes","No")</f>
        <v>No</v>
      </c>
    </row>
    <row r="6564" customFormat="false" ht="15" hidden="false" customHeight="false" outlineLevel="0" collapsed="false">
      <c r="A6564" s="6" t="s">
        <v>153</v>
      </c>
      <c r="B6564" s="45" t="n">
        <v>43540</v>
      </c>
      <c r="C6564" s="6" t="s">
        <v>199</v>
      </c>
      <c r="D6564" s="6" t="s">
        <v>188</v>
      </c>
      <c r="E6564" s="6" t="s">
        <v>174</v>
      </c>
      <c r="F6564" s="34" t="n">
        <v>0.244126081466675</v>
      </c>
      <c r="G6564" s="34" t="n">
        <v>0.275511586935899</v>
      </c>
      <c r="H6564" s="34" t="n">
        <v>-0.0313855054692244</v>
      </c>
      <c r="I6564" s="34" t="n">
        <v>-0.113917188813284</v>
      </c>
      <c r="J6564" s="35" t="n">
        <v>3.6</v>
      </c>
      <c r="K6564" s="6" t="n">
        <v>1</v>
      </c>
      <c r="L6564" s="35" t="n">
        <v>2.6</v>
      </c>
      <c r="M6564" s="6" t="str">
        <f aca="false">IF(I6564&lt;=0,"Below 0%",IF(I6564&lt;=0.05,"0-5%",IF(I6564&lt;=0.1,"5-10%",IF(I6564&lt;=0.2,"10-20%",IF(I6564&lt;=0.4,"20-40%","Above 40%")))))</f>
        <v>Below 0%</v>
      </c>
      <c r="N6564" s="6" t="str">
        <f aca="false">IF(AND(H6564&gt;=Summary!$B$25,I6564&gt;=Summary!$B$26,I6564&lt;=Summary!$B$27,J6564&gt;=Summary!$B$28,J6564&lt;=Summary!$B$29,F6564*J6564&gt;1),"Yes","No")</f>
        <v>No</v>
      </c>
    </row>
    <row r="6565" customFormat="false" ht="15" hidden="false" customHeight="false" outlineLevel="0" collapsed="false">
      <c r="A6565" s="6" t="s">
        <v>153</v>
      </c>
      <c r="B6565" s="45" t="n">
        <v>43540</v>
      </c>
      <c r="C6565" s="6" t="s">
        <v>199</v>
      </c>
      <c r="D6565" s="6" t="s">
        <v>188</v>
      </c>
      <c r="E6565" s="6" t="s">
        <v>177</v>
      </c>
      <c r="F6565" s="34" t="n">
        <v>0.279747903347015</v>
      </c>
      <c r="G6565" s="34" t="n">
        <v>0.261010977097168</v>
      </c>
      <c r="H6565" s="34" t="n">
        <v>0.0187369262498478</v>
      </c>
      <c r="I6565" s="34" t="n">
        <v>0.0717859702999102</v>
      </c>
      <c r="J6565" s="35" t="n">
        <v>3.8</v>
      </c>
      <c r="K6565" s="6" t="n">
        <v>0</v>
      </c>
      <c r="L6565" s="35" t="n">
        <v>-1</v>
      </c>
      <c r="M6565" s="6" t="str">
        <f aca="false">IF(I6565&lt;=0,"Below 0%",IF(I6565&lt;=0.05,"0-5%",IF(I6565&lt;=0.1,"5-10%",IF(I6565&lt;=0.2,"10-20%",IF(I6565&lt;=0.4,"20-40%","Above 40%")))))</f>
        <v>5-10%</v>
      </c>
      <c r="N6565" s="6" t="str">
        <f aca="false">IF(AND(H6565&gt;=Summary!$B$25,I6565&gt;=Summary!$B$26,I6565&lt;=Summary!$B$27,J6565&gt;=Summary!$B$28,J6565&lt;=Summary!$B$29,F6565*J6565&gt;1),"Yes","No")</f>
        <v>No</v>
      </c>
    </row>
    <row r="6566" customFormat="false" ht="15" hidden="false" customHeight="false" outlineLevel="0" collapsed="false">
      <c r="A6566" s="6" t="s">
        <v>153</v>
      </c>
      <c r="B6566" s="45" t="n">
        <v>43540</v>
      </c>
      <c r="C6566" s="6" t="s">
        <v>196</v>
      </c>
      <c r="D6566" s="6" t="s">
        <v>195</v>
      </c>
      <c r="E6566" s="6" t="s">
        <v>187</v>
      </c>
      <c r="F6566" s="34" t="n">
        <v>0.455689460039139</v>
      </c>
      <c r="G6566" s="34" t="n">
        <v>0.312228178416102</v>
      </c>
      <c r="H6566" s="34" t="n">
        <v>0.143461281623037</v>
      </c>
      <c r="I6566" s="34" t="n">
        <v>0.459475766571741</v>
      </c>
      <c r="J6566" s="35" t="n">
        <v>3.2</v>
      </c>
      <c r="K6566" s="6" t="n">
        <v>0</v>
      </c>
      <c r="L6566" s="35" t="n">
        <v>-1</v>
      </c>
      <c r="M6566" s="6" t="str">
        <f aca="false">IF(I6566&lt;=0,"Below 0%",IF(I6566&lt;=0.05,"0-5%",IF(I6566&lt;=0.1,"5-10%",IF(I6566&lt;=0.2,"10-20%",IF(I6566&lt;=0.4,"20-40%","Above 40%")))))</f>
        <v>Above 40%</v>
      </c>
      <c r="N6566" s="6" t="str">
        <f aca="false">IF(AND(H6566&gt;=Summary!$B$25,I6566&gt;=Summary!$B$26,I6566&lt;=Summary!$B$27,J6566&gt;=Summary!$B$28,J6566&lt;=Summary!$B$29,F6566*J6566&gt;1),"Yes","No")</f>
        <v>No</v>
      </c>
    </row>
    <row r="6567" customFormat="false" ht="15" hidden="false" customHeight="false" outlineLevel="0" collapsed="false">
      <c r="A6567" s="6" t="s">
        <v>153</v>
      </c>
      <c r="B6567" s="45" t="n">
        <v>43540</v>
      </c>
      <c r="C6567" s="6" t="s">
        <v>196</v>
      </c>
      <c r="D6567" s="6" t="s">
        <v>195</v>
      </c>
      <c r="E6567" s="6" t="s">
        <v>174</v>
      </c>
      <c r="F6567" s="34" t="n">
        <v>0.26518589258194</v>
      </c>
      <c r="G6567" s="34" t="n">
        <v>0.291291595023769</v>
      </c>
      <c r="H6567" s="34" t="n">
        <v>-0.0261057024418289</v>
      </c>
      <c r="I6567" s="34" t="n">
        <v>-0.0896205139035979</v>
      </c>
      <c r="J6567" s="35" t="n">
        <v>3.43</v>
      </c>
      <c r="K6567" s="6" t="n">
        <v>0</v>
      </c>
      <c r="L6567" s="35" t="n">
        <v>-1</v>
      </c>
      <c r="M6567" s="6" t="str">
        <f aca="false">IF(I6567&lt;=0,"Below 0%",IF(I6567&lt;=0.05,"0-5%",IF(I6567&lt;=0.1,"5-10%",IF(I6567&lt;=0.2,"10-20%",IF(I6567&lt;=0.4,"20-40%","Above 40%")))))</f>
        <v>Below 0%</v>
      </c>
      <c r="N6567" s="6" t="str">
        <f aca="false">IF(AND(H6567&gt;=Summary!$B$25,I6567&gt;=Summary!$B$26,I6567&lt;=Summary!$B$27,J6567&gt;=Summary!$B$28,J6567&lt;=Summary!$B$29,F6567*J6567&gt;1),"Yes","No")</f>
        <v>No</v>
      </c>
    </row>
    <row r="6568" customFormat="false" ht="15" hidden="false" customHeight="false" outlineLevel="0" collapsed="false">
      <c r="A6568" s="6" t="s">
        <v>153</v>
      </c>
      <c r="B6568" s="45" t="n">
        <v>43540</v>
      </c>
      <c r="C6568" s="6" t="s">
        <v>196</v>
      </c>
      <c r="D6568" s="6" t="s">
        <v>195</v>
      </c>
      <c r="E6568" s="6" t="s">
        <v>177</v>
      </c>
      <c r="F6568" s="34" t="n">
        <v>0.279124677181244</v>
      </c>
      <c r="G6568" s="34" t="n">
        <v>0.396480226560129</v>
      </c>
      <c r="H6568" s="34" t="n">
        <v>-0.117355549378886</v>
      </c>
      <c r="I6568" s="34" t="n">
        <v>-0.295993448140062</v>
      </c>
      <c r="J6568" s="35" t="n">
        <v>2.52</v>
      </c>
      <c r="K6568" s="6" t="n">
        <v>1</v>
      </c>
      <c r="L6568" s="35" t="n">
        <v>1.52</v>
      </c>
      <c r="M6568" s="6" t="str">
        <f aca="false">IF(I6568&lt;=0,"Below 0%",IF(I6568&lt;=0.05,"0-5%",IF(I6568&lt;=0.1,"5-10%",IF(I6568&lt;=0.2,"10-20%",IF(I6568&lt;=0.4,"20-40%","Above 40%")))))</f>
        <v>Below 0%</v>
      </c>
      <c r="N6568" s="6" t="str">
        <f aca="false">IF(AND(H6568&gt;=Summary!$B$25,I6568&gt;=Summary!$B$26,I6568&lt;=Summary!$B$27,J6568&gt;=Summary!$B$28,J6568&lt;=Summary!$B$29,F6568*J6568&gt;1),"Yes","No")</f>
        <v>No</v>
      </c>
    </row>
    <row r="6569" customFormat="false" ht="15" hidden="false" customHeight="false" outlineLevel="0" collapsed="false">
      <c r="A6569" s="6" t="s">
        <v>153</v>
      </c>
      <c r="B6569" s="45" t="n">
        <v>43540</v>
      </c>
      <c r="C6569" s="6" t="s">
        <v>189</v>
      </c>
      <c r="D6569" s="6" t="s">
        <v>202</v>
      </c>
      <c r="E6569" s="6" t="s">
        <v>187</v>
      </c>
      <c r="F6569" s="34" t="n">
        <v>0.785629332065582</v>
      </c>
      <c r="G6569" s="34" t="n">
        <v>0.627832041083476</v>
      </c>
      <c r="H6569" s="34" t="n">
        <v>0.157797290982106</v>
      </c>
      <c r="I6569" s="34" t="n">
        <v>0.251336791779198</v>
      </c>
      <c r="J6569" s="35" t="n">
        <v>1.6</v>
      </c>
      <c r="K6569" s="6" t="n">
        <v>1</v>
      </c>
      <c r="L6569" s="35" t="n">
        <v>0.6</v>
      </c>
      <c r="M6569" s="6" t="str">
        <f aca="false">IF(I6569&lt;=0,"Below 0%",IF(I6569&lt;=0.05,"0-5%",IF(I6569&lt;=0.1,"5-10%",IF(I6569&lt;=0.2,"10-20%",IF(I6569&lt;=0.4,"20-40%","Above 40%")))))</f>
        <v>20-40%</v>
      </c>
      <c r="N6569" s="6" t="str">
        <f aca="false">IF(AND(H6569&gt;=Summary!$B$25,I6569&gt;=Summary!$B$26,I6569&lt;=Summary!$B$27,J6569&gt;=Summary!$B$28,J6569&lt;=Summary!$B$29,F6569*J6569&gt;1),"Yes","No")</f>
        <v>No</v>
      </c>
    </row>
    <row r="6570" customFormat="false" ht="15" hidden="false" customHeight="false" outlineLevel="0" collapsed="false">
      <c r="A6570" s="6" t="s">
        <v>153</v>
      </c>
      <c r="B6570" s="45" t="n">
        <v>43540</v>
      </c>
      <c r="C6570" s="6" t="s">
        <v>189</v>
      </c>
      <c r="D6570" s="6" t="s">
        <v>202</v>
      </c>
      <c r="E6570" s="6" t="s">
        <v>174</v>
      </c>
      <c r="F6570" s="34" t="n">
        <v>0.145142078399658</v>
      </c>
      <c r="G6570" s="34" t="n">
        <v>0.233611922263619</v>
      </c>
      <c r="H6570" s="34" t="n">
        <v>-0.0884698438639608</v>
      </c>
      <c r="I6570" s="34" t="n">
        <v>-0.378704318712498</v>
      </c>
      <c r="J6570" s="35" t="n">
        <v>4.3</v>
      </c>
      <c r="K6570" s="6" t="n">
        <v>0</v>
      </c>
      <c r="L6570" s="35" t="n">
        <v>-1</v>
      </c>
      <c r="M6570" s="6" t="str">
        <f aca="false">IF(I6570&lt;=0,"Below 0%",IF(I6570&lt;=0.05,"0-5%",IF(I6570&lt;=0.1,"5-10%",IF(I6570&lt;=0.2,"10-20%",IF(I6570&lt;=0.4,"20-40%","Above 40%")))))</f>
        <v>Below 0%</v>
      </c>
      <c r="N6570" s="6" t="str">
        <f aca="false">IF(AND(H6570&gt;=Summary!$B$25,I6570&gt;=Summary!$B$26,I6570&lt;=Summary!$B$27,J6570&gt;=Summary!$B$28,J6570&lt;=Summary!$B$29,F6570*J6570&gt;1),"Yes","No")</f>
        <v>No</v>
      </c>
    </row>
    <row r="6571" customFormat="false" ht="15" hidden="false" customHeight="false" outlineLevel="0" collapsed="false">
      <c r="A6571" s="6" t="s">
        <v>153</v>
      </c>
      <c r="B6571" s="45" t="n">
        <v>43540</v>
      </c>
      <c r="C6571" s="6" t="s">
        <v>189</v>
      </c>
      <c r="D6571" s="6" t="s">
        <v>202</v>
      </c>
      <c r="E6571" s="6" t="s">
        <v>177</v>
      </c>
      <c r="F6571" s="34" t="n">
        <v>0.0692285671830177</v>
      </c>
      <c r="G6571" s="34" t="n">
        <v>0.138556036652905</v>
      </c>
      <c r="H6571" s="34" t="n">
        <v>-0.0693274694698873</v>
      </c>
      <c r="I6571" s="34" t="n">
        <v>-0.500356903565008</v>
      </c>
      <c r="J6571" s="35" t="n">
        <v>7.25</v>
      </c>
      <c r="K6571" s="6" t="n">
        <v>0</v>
      </c>
      <c r="L6571" s="35" t="n">
        <v>-1</v>
      </c>
      <c r="M6571" s="6" t="str">
        <f aca="false">IF(I6571&lt;=0,"Below 0%",IF(I6571&lt;=0.05,"0-5%",IF(I6571&lt;=0.1,"5-10%",IF(I6571&lt;=0.2,"10-20%",IF(I6571&lt;=0.4,"20-40%","Above 40%")))))</f>
        <v>Below 0%</v>
      </c>
      <c r="N6571" s="6" t="str">
        <f aca="false">IF(AND(H6571&gt;=Summary!$B$25,I6571&gt;=Summary!$B$26,I6571&lt;=Summary!$B$27,J6571&gt;=Summary!$B$28,J6571&lt;=Summary!$B$29,F6571*J6571&gt;1),"Yes","No")</f>
        <v>No</v>
      </c>
    </row>
    <row r="6572" customFormat="false" ht="15" hidden="false" customHeight="false" outlineLevel="0" collapsed="false">
      <c r="A6572" s="6" t="s">
        <v>153</v>
      </c>
      <c r="B6572" s="45" t="n">
        <v>43541</v>
      </c>
      <c r="C6572" s="6" t="s">
        <v>173</v>
      </c>
      <c r="D6572" s="6" t="s">
        <v>190</v>
      </c>
      <c r="E6572" s="6" t="s">
        <v>187</v>
      </c>
      <c r="F6572" s="34" t="n">
        <v>0.285472005605698</v>
      </c>
      <c r="G6572" s="34" t="n">
        <v>0.229468599033816</v>
      </c>
      <c r="H6572" s="34" t="n">
        <v>0.0560034065718812</v>
      </c>
      <c r="I6572" s="34" t="n">
        <v>0.24405695074483</v>
      </c>
      <c r="J6572" s="35" t="n">
        <v>4.4</v>
      </c>
      <c r="K6572" s="6" t="n">
        <v>1</v>
      </c>
      <c r="L6572" s="35" t="n">
        <v>3.4</v>
      </c>
      <c r="M6572" s="6" t="str">
        <f aca="false">IF(I6572&lt;=0,"Below 0%",IF(I6572&lt;=0.05,"0-5%",IF(I6572&lt;=0.1,"5-10%",IF(I6572&lt;=0.2,"10-20%",IF(I6572&lt;=0.4,"20-40%","Above 40%")))))</f>
        <v>20-40%</v>
      </c>
      <c r="N6572" s="6" t="str">
        <f aca="false">IF(AND(H6572&gt;=Summary!$B$25,I6572&gt;=Summary!$B$26,I6572&lt;=Summary!$B$27,J6572&gt;=Summary!$B$28,J6572&lt;=Summary!$B$29,F6572*J6572&gt;1),"Yes","No")</f>
        <v>Yes</v>
      </c>
    </row>
    <row r="6573" customFormat="false" ht="15" hidden="false" customHeight="false" outlineLevel="0" collapsed="false">
      <c r="A6573" s="6" t="s">
        <v>153</v>
      </c>
      <c r="B6573" s="45" t="n">
        <v>43541</v>
      </c>
      <c r="C6573" s="6" t="s">
        <v>173</v>
      </c>
      <c r="D6573" s="6" t="s">
        <v>190</v>
      </c>
      <c r="E6573" s="6" t="s">
        <v>174</v>
      </c>
      <c r="F6573" s="34" t="n">
        <v>0.215774804353714</v>
      </c>
      <c r="G6573" s="34" t="n">
        <v>0.265700483091788</v>
      </c>
      <c r="H6573" s="34" t="n">
        <v>-0.0499256787380735</v>
      </c>
      <c r="I6573" s="34" t="n">
        <v>-0.18790209997784</v>
      </c>
      <c r="J6573" s="35" t="n">
        <v>3.8</v>
      </c>
      <c r="K6573" s="6" t="n">
        <v>0</v>
      </c>
      <c r="L6573" s="35" t="n">
        <v>-1</v>
      </c>
      <c r="M6573" s="6" t="str">
        <f aca="false">IF(I6573&lt;=0,"Below 0%",IF(I6573&lt;=0.05,"0-5%",IF(I6573&lt;=0.1,"5-10%",IF(I6573&lt;=0.2,"10-20%",IF(I6573&lt;=0.4,"20-40%","Above 40%")))))</f>
        <v>Below 0%</v>
      </c>
      <c r="N6573" s="6" t="str">
        <f aca="false">IF(AND(H6573&gt;=Summary!$B$25,I6573&gt;=Summary!$B$26,I6573&lt;=Summary!$B$27,J6573&gt;=Summary!$B$28,J6573&lt;=Summary!$B$29,F6573*J6573&gt;1),"Yes","No")</f>
        <v>No</v>
      </c>
    </row>
    <row r="6574" customFormat="false" ht="15" hidden="false" customHeight="false" outlineLevel="0" collapsed="false">
      <c r="A6574" s="6" t="s">
        <v>153</v>
      </c>
      <c r="B6574" s="45" t="n">
        <v>43541</v>
      </c>
      <c r="C6574" s="6" t="s">
        <v>173</v>
      </c>
      <c r="D6574" s="6" t="s">
        <v>190</v>
      </c>
      <c r="E6574" s="6" t="s">
        <v>177</v>
      </c>
      <c r="F6574" s="34" t="n">
        <v>0.498753160238266</v>
      </c>
      <c r="G6574" s="34" t="n">
        <v>0.504830917874396</v>
      </c>
      <c r="H6574" s="34" t="n">
        <v>-0.00607775763613017</v>
      </c>
      <c r="I6574" s="34" t="n">
        <v>-0.0120391945519516</v>
      </c>
      <c r="J6574" s="35" t="n">
        <v>2</v>
      </c>
      <c r="K6574" s="6" t="n">
        <v>0</v>
      </c>
      <c r="L6574" s="35" t="n">
        <v>-1</v>
      </c>
      <c r="M6574" s="6" t="str">
        <f aca="false">IF(I6574&lt;=0,"Below 0%",IF(I6574&lt;=0.05,"0-5%",IF(I6574&lt;=0.1,"5-10%",IF(I6574&lt;=0.2,"10-20%",IF(I6574&lt;=0.4,"20-40%","Above 40%")))))</f>
        <v>Below 0%</v>
      </c>
      <c r="N6574" s="6" t="str">
        <f aca="false">IF(AND(H6574&gt;=Summary!$B$25,I6574&gt;=Summary!$B$26,I6574&lt;=Summary!$B$27,J6574&gt;=Summary!$B$28,J6574&lt;=Summary!$B$29,F6574*J6574&gt;1),"Yes","No")</f>
        <v>No</v>
      </c>
    </row>
    <row r="6575" customFormat="false" ht="15" hidden="false" customHeight="false" outlineLevel="0" collapsed="false">
      <c r="A6575" s="6" t="s">
        <v>153</v>
      </c>
      <c r="B6575" s="45" t="n">
        <v>43541</v>
      </c>
      <c r="C6575" s="6" t="s">
        <v>184</v>
      </c>
      <c r="D6575" s="6" t="s">
        <v>183</v>
      </c>
      <c r="E6575" s="6" t="s">
        <v>187</v>
      </c>
      <c r="F6575" s="34" t="n">
        <v>0.0752643644809723</v>
      </c>
      <c r="G6575" s="34" t="n">
        <v>0.0672874737158306</v>
      </c>
      <c r="H6575" s="34" t="n">
        <v>0.0079768907651417</v>
      </c>
      <c r="I6575" s="34" t="n">
        <v>0.118549416773021</v>
      </c>
      <c r="J6575" s="35" t="n">
        <v>15</v>
      </c>
      <c r="K6575" s="6" t="n">
        <v>0</v>
      </c>
      <c r="L6575" s="35" t="n">
        <v>-1</v>
      </c>
      <c r="M6575" s="6" t="str">
        <f aca="false">IF(I6575&lt;=0,"Below 0%",IF(I6575&lt;=0.05,"0-5%",IF(I6575&lt;=0.1,"5-10%",IF(I6575&lt;=0.2,"10-20%",IF(I6575&lt;=0.4,"20-40%","Above 40%")))))</f>
        <v>10-20%</v>
      </c>
      <c r="N6575" s="6" t="str">
        <f aca="false">IF(AND(H6575&gt;=Summary!$B$25,I6575&gt;=Summary!$B$26,I6575&lt;=Summary!$B$27,J6575&gt;=Summary!$B$28,J6575&lt;=Summary!$B$29,F6575*J6575&gt;1),"Yes","No")</f>
        <v>No</v>
      </c>
    </row>
    <row r="6576" customFormat="false" ht="15" hidden="false" customHeight="false" outlineLevel="0" collapsed="false">
      <c r="A6576" s="6" t="s">
        <v>153</v>
      </c>
      <c r="B6576" s="45" t="n">
        <v>43541</v>
      </c>
      <c r="C6576" s="6" t="s">
        <v>184</v>
      </c>
      <c r="D6576" s="6" t="s">
        <v>183</v>
      </c>
      <c r="E6576" s="6" t="s">
        <v>174</v>
      </c>
      <c r="F6576" s="34" t="n">
        <v>0.116344675421715</v>
      </c>
      <c r="G6576" s="34" t="n">
        <v>0.14418744367678</v>
      </c>
      <c r="H6576" s="34" t="n">
        <v>-0.027842768255065</v>
      </c>
      <c r="I6576" s="34" t="n">
        <v>-0.193101199002316</v>
      </c>
      <c r="J6576" s="35" t="n">
        <v>7</v>
      </c>
      <c r="K6576" s="6" t="n">
        <v>0</v>
      </c>
      <c r="L6576" s="35" t="n">
        <v>-1</v>
      </c>
      <c r="M6576" s="6" t="str">
        <f aca="false">IF(I6576&lt;=0,"Below 0%",IF(I6576&lt;=0.05,"0-5%",IF(I6576&lt;=0.1,"5-10%",IF(I6576&lt;=0.2,"10-20%",IF(I6576&lt;=0.4,"20-40%","Above 40%")))))</f>
        <v>Below 0%</v>
      </c>
      <c r="N6576" s="6" t="str">
        <f aca="false">IF(AND(H6576&gt;=Summary!$B$25,I6576&gt;=Summary!$B$26,I6576&lt;=Summary!$B$27,J6576&gt;=Summary!$B$28,J6576&lt;=Summary!$B$29,F6576*J6576&gt;1),"Yes","No")</f>
        <v>No</v>
      </c>
    </row>
    <row r="6577" customFormat="false" ht="15" hidden="false" customHeight="false" outlineLevel="0" collapsed="false">
      <c r="A6577" s="6" t="s">
        <v>153</v>
      </c>
      <c r="B6577" s="45" t="n">
        <v>43541</v>
      </c>
      <c r="C6577" s="6" t="s">
        <v>184</v>
      </c>
      <c r="D6577" s="6" t="s">
        <v>183</v>
      </c>
      <c r="E6577" s="6" t="s">
        <v>177</v>
      </c>
      <c r="F6577" s="34" t="n">
        <v>0.808390915393829</v>
      </c>
      <c r="G6577" s="34" t="n">
        <v>0.78852508260739</v>
      </c>
      <c r="H6577" s="34" t="n">
        <v>0.0198658327864397</v>
      </c>
      <c r="I6577" s="34" t="n">
        <v>0.0251936599413554</v>
      </c>
      <c r="J6577" s="35" t="n">
        <v>1.28</v>
      </c>
      <c r="K6577" s="6" t="n">
        <v>1</v>
      </c>
      <c r="L6577" s="35" t="n">
        <v>0.28</v>
      </c>
      <c r="M6577" s="6" t="str">
        <f aca="false">IF(I6577&lt;=0,"Below 0%",IF(I6577&lt;=0.05,"0-5%",IF(I6577&lt;=0.1,"5-10%",IF(I6577&lt;=0.2,"10-20%",IF(I6577&lt;=0.4,"20-40%","Above 40%")))))</f>
        <v>0-5%</v>
      </c>
      <c r="N6577" s="6" t="str">
        <f aca="false">IF(AND(H6577&gt;=Summary!$B$25,I6577&gt;=Summary!$B$26,I6577&lt;=Summary!$B$27,J6577&gt;=Summary!$B$28,J6577&lt;=Summary!$B$29,F6577*J6577&gt;1),"Yes","No")</f>
        <v>No</v>
      </c>
    </row>
    <row r="6578" customFormat="false" ht="15" hidden="false" customHeight="false" outlineLevel="0" collapsed="false">
      <c r="A6578" s="6" t="s">
        <v>153</v>
      </c>
      <c r="B6578" s="45" t="n">
        <v>43554</v>
      </c>
      <c r="C6578" s="6" t="s">
        <v>201</v>
      </c>
      <c r="D6578" s="6" t="s">
        <v>179</v>
      </c>
      <c r="E6578" s="6" t="s">
        <v>187</v>
      </c>
      <c r="F6578" s="34" t="n">
        <v>0.530404508113861</v>
      </c>
      <c r="G6578" s="34" t="n">
        <v>0.3746167425439</v>
      </c>
      <c r="H6578" s="34" t="n">
        <v>0.155787765569961</v>
      </c>
      <c r="I6578" s="34" t="n">
        <v>0.415859057745409</v>
      </c>
      <c r="J6578" s="35" t="n">
        <v>2.65</v>
      </c>
      <c r="K6578" s="6" t="n">
        <v>0</v>
      </c>
      <c r="L6578" s="35" t="n">
        <v>-1</v>
      </c>
      <c r="M6578" s="6" t="str">
        <f aca="false">IF(I6578&lt;=0,"Below 0%",IF(I6578&lt;=0.05,"0-5%",IF(I6578&lt;=0.1,"5-10%",IF(I6578&lt;=0.2,"10-20%",IF(I6578&lt;=0.4,"20-40%","Above 40%")))))</f>
        <v>Above 40%</v>
      </c>
      <c r="N6578" s="6" t="str">
        <f aca="false">IF(AND(H6578&gt;=Summary!$B$25,I6578&gt;=Summary!$B$26,I6578&lt;=Summary!$B$27,J6578&gt;=Summary!$B$28,J6578&lt;=Summary!$B$29,F6578*J6578&gt;1),"Yes","No")</f>
        <v>No</v>
      </c>
    </row>
    <row r="6579" customFormat="false" ht="15" hidden="false" customHeight="false" outlineLevel="0" collapsed="false">
      <c r="A6579" s="6" t="s">
        <v>153</v>
      </c>
      <c r="B6579" s="45" t="n">
        <v>43554</v>
      </c>
      <c r="C6579" s="6" t="s">
        <v>201</v>
      </c>
      <c r="D6579" s="6" t="s">
        <v>179</v>
      </c>
      <c r="E6579" s="6" t="s">
        <v>174</v>
      </c>
      <c r="F6579" s="34" t="n">
        <v>0.213305026292801</v>
      </c>
      <c r="G6579" s="34" t="n">
        <v>0.310229489919168</v>
      </c>
      <c r="H6579" s="34" t="n">
        <v>-0.0969244636263666</v>
      </c>
      <c r="I6579" s="34" t="n">
        <v>-0.312428272539857</v>
      </c>
      <c r="J6579" s="35" t="n">
        <v>3.2</v>
      </c>
      <c r="K6579" s="6" t="n">
        <v>0</v>
      </c>
      <c r="L6579" s="35" t="n">
        <v>-1</v>
      </c>
      <c r="M6579" s="6" t="str">
        <f aca="false">IF(I6579&lt;=0,"Below 0%",IF(I6579&lt;=0.05,"0-5%",IF(I6579&lt;=0.1,"5-10%",IF(I6579&lt;=0.2,"10-20%",IF(I6579&lt;=0.4,"20-40%","Above 40%")))))</f>
        <v>Below 0%</v>
      </c>
      <c r="N6579" s="6" t="str">
        <f aca="false">IF(AND(H6579&gt;=Summary!$B$25,I6579&gt;=Summary!$B$26,I6579&lt;=Summary!$B$27,J6579&gt;=Summary!$B$28,J6579&lt;=Summary!$B$29,F6579*J6579&gt;1),"Yes","No")</f>
        <v>No</v>
      </c>
    </row>
    <row r="6580" customFormat="false" ht="15" hidden="false" customHeight="false" outlineLevel="0" collapsed="false">
      <c r="A6580" s="6" t="s">
        <v>153</v>
      </c>
      <c r="B6580" s="45" t="n">
        <v>43554</v>
      </c>
      <c r="C6580" s="6" t="s">
        <v>201</v>
      </c>
      <c r="D6580" s="6" t="s">
        <v>179</v>
      </c>
      <c r="E6580" s="6" t="s">
        <v>177</v>
      </c>
      <c r="F6580" s="34" t="n">
        <v>0.25629049539566</v>
      </c>
      <c r="G6580" s="34" t="n">
        <v>0.315153767536932</v>
      </c>
      <c r="H6580" s="34" t="n">
        <v>-0.0588632721412716</v>
      </c>
      <c r="I6580" s="34" t="n">
        <v>-0.186776355559112</v>
      </c>
      <c r="J6580" s="35" t="n">
        <v>3.15</v>
      </c>
      <c r="K6580" s="6" t="n">
        <v>1</v>
      </c>
      <c r="L6580" s="35" t="n">
        <v>2.15</v>
      </c>
      <c r="M6580" s="6" t="str">
        <f aca="false">IF(I6580&lt;=0,"Below 0%",IF(I6580&lt;=0.05,"0-5%",IF(I6580&lt;=0.1,"5-10%",IF(I6580&lt;=0.2,"10-20%",IF(I6580&lt;=0.4,"20-40%","Above 40%")))))</f>
        <v>Below 0%</v>
      </c>
      <c r="N6580" s="6" t="str">
        <f aca="false">IF(AND(H6580&gt;=Summary!$B$25,I6580&gt;=Summary!$B$26,I6580&lt;=Summary!$B$27,J6580&gt;=Summary!$B$28,J6580&lt;=Summary!$B$29,F6580*J6580&gt;1),"Yes","No")</f>
        <v>No</v>
      </c>
    </row>
    <row r="6581" customFormat="false" ht="15" hidden="false" customHeight="false" outlineLevel="0" collapsed="false">
      <c r="A6581" s="6" t="s">
        <v>153</v>
      </c>
      <c r="B6581" s="45" t="n">
        <v>43554</v>
      </c>
      <c r="C6581" s="6" t="s">
        <v>196</v>
      </c>
      <c r="D6581" s="6" t="s">
        <v>203</v>
      </c>
      <c r="E6581" s="6" t="s">
        <v>187</v>
      </c>
      <c r="F6581" s="34" t="n">
        <v>0.421893894672394</v>
      </c>
      <c r="G6581" s="34" t="n">
        <v>0.307278216273233</v>
      </c>
      <c r="H6581" s="34" t="n">
        <v>0.114615678399161</v>
      </c>
      <c r="I6581" s="34" t="n">
        <v>0.37300294107814</v>
      </c>
      <c r="J6581" s="35" t="n">
        <v>3.25</v>
      </c>
      <c r="K6581" s="6" t="n">
        <v>1</v>
      </c>
      <c r="L6581" s="35" t="n">
        <v>2.25</v>
      </c>
      <c r="M6581" s="6" t="str">
        <f aca="false">IF(I6581&lt;=0,"Below 0%",IF(I6581&lt;=0.05,"0-5%",IF(I6581&lt;=0.1,"5-10%",IF(I6581&lt;=0.2,"10-20%",IF(I6581&lt;=0.4,"20-40%","Above 40%")))))</f>
        <v>20-40%</v>
      </c>
      <c r="N6581" s="6" t="str">
        <f aca="false">IF(AND(H6581&gt;=Summary!$B$25,I6581&gt;=Summary!$B$26,I6581&lt;=Summary!$B$27,J6581&gt;=Summary!$B$28,J6581&lt;=Summary!$B$29,F6581*J6581&gt;1),"Yes","No")</f>
        <v>Yes</v>
      </c>
    </row>
    <row r="6582" customFormat="false" ht="15" hidden="false" customHeight="false" outlineLevel="0" collapsed="false">
      <c r="A6582" s="6" t="s">
        <v>153</v>
      </c>
      <c r="B6582" s="45" t="n">
        <v>43554</v>
      </c>
      <c r="C6582" s="6" t="s">
        <v>196</v>
      </c>
      <c r="D6582" s="6" t="s">
        <v>203</v>
      </c>
      <c r="E6582" s="6" t="s">
        <v>174</v>
      </c>
      <c r="F6582" s="34" t="n">
        <v>0.116280518472195</v>
      </c>
      <c r="G6582" s="34" t="n">
        <v>0.302622485723639</v>
      </c>
      <c r="H6582" s="34" t="n">
        <v>-0.186341967251444</v>
      </c>
      <c r="I6582" s="34" t="n">
        <v>-0.615757176159129</v>
      </c>
      <c r="J6582" s="35" t="n">
        <v>3.3</v>
      </c>
      <c r="K6582" s="6" t="n">
        <v>0</v>
      </c>
      <c r="L6582" s="35" t="n">
        <v>-1</v>
      </c>
      <c r="M6582" s="6" t="str">
        <f aca="false">IF(I6582&lt;=0,"Below 0%",IF(I6582&lt;=0.05,"0-5%",IF(I6582&lt;=0.1,"5-10%",IF(I6582&lt;=0.2,"10-20%",IF(I6582&lt;=0.4,"20-40%","Above 40%")))))</f>
        <v>Below 0%</v>
      </c>
      <c r="N6582" s="6" t="str">
        <f aca="false">IF(AND(H6582&gt;=Summary!$B$25,I6582&gt;=Summary!$B$26,I6582&lt;=Summary!$B$27,J6582&gt;=Summary!$B$28,J6582&lt;=Summary!$B$29,F6582*J6582&gt;1),"Yes","No")</f>
        <v>No</v>
      </c>
    </row>
    <row r="6583" customFormat="false" ht="15" hidden="false" customHeight="false" outlineLevel="0" collapsed="false">
      <c r="A6583" s="6" t="s">
        <v>153</v>
      </c>
      <c r="B6583" s="45" t="n">
        <v>43554</v>
      </c>
      <c r="C6583" s="6" t="s">
        <v>196</v>
      </c>
      <c r="D6583" s="6" t="s">
        <v>203</v>
      </c>
      <c r="E6583" s="6" t="s">
        <v>177</v>
      </c>
      <c r="F6583" s="34" t="n">
        <v>0.461825609207153</v>
      </c>
      <c r="G6583" s="34" t="n">
        <v>0.390099298003128</v>
      </c>
      <c r="H6583" s="34" t="n">
        <v>0.0717263112040252</v>
      </c>
      <c r="I6583" s="34" t="n">
        <v>0.183866804096249</v>
      </c>
      <c r="J6583" s="35" t="n">
        <v>2.56</v>
      </c>
      <c r="K6583" s="6" t="n">
        <v>0</v>
      </c>
      <c r="L6583" s="35" t="n">
        <v>-1</v>
      </c>
      <c r="M6583" s="6" t="str">
        <f aca="false">IF(I6583&lt;=0,"Below 0%",IF(I6583&lt;=0.05,"0-5%",IF(I6583&lt;=0.1,"5-10%",IF(I6583&lt;=0.2,"10-20%",IF(I6583&lt;=0.4,"20-40%","Above 40%")))))</f>
        <v>10-20%</v>
      </c>
      <c r="N6583" s="6" t="str">
        <f aca="false">IF(AND(H6583&gt;=Summary!$B$25,I6583&gt;=Summary!$B$26,I6583&lt;=Summary!$B$27,J6583&gt;=Summary!$B$28,J6583&lt;=Summary!$B$29,F6583*J6583&gt;1),"Yes","No")</f>
        <v>Yes</v>
      </c>
    </row>
    <row r="6584" customFormat="false" ht="15" hidden="false" customHeight="false" outlineLevel="0" collapsed="false">
      <c r="A6584" s="6" t="s">
        <v>153</v>
      </c>
      <c r="B6584" s="45" t="n">
        <v>43554</v>
      </c>
      <c r="C6584" s="6" t="s">
        <v>180</v>
      </c>
      <c r="D6584" s="6" t="s">
        <v>202</v>
      </c>
      <c r="E6584" s="6" t="s">
        <v>187</v>
      </c>
      <c r="F6584" s="34" t="n">
        <v>0.799722969532013</v>
      </c>
      <c r="G6584" s="34" t="n">
        <v>0.666666666666667</v>
      </c>
      <c r="H6584" s="34" t="n">
        <v>0.133056302865346</v>
      </c>
      <c r="I6584" s="34" t="n">
        <v>0.199584454298019</v>
      </c>
      <c r="J6584" s="35" t="n">
        <v>1.5</v>
      </c>
      <c r="K6584" s="6" t="n">
        <v>1</v>
      </c>
      <c r="L6584" s="35" t="n">
        <v>0.5</v>
      </c>
      <c r="M6584" s="6" t="str">
        <f aca="false">IF(I6584&lt;=0,"Below 0%",IF(I6584&lt;=0.05,"0-5%",IF(I6584&lt;=0.1,"5-10%",IF(I6584&lt;=0.2,"10-20%",IF(I6584&lt;=0.4,"20-40%","Above 40%")))))</f>
        <v>10-20%</v>
      </c>
      <c r="N6584" s="6" t="str">
        <f aca="false">IF(AND(H6584&gt;=Summary!$B$25,I6584&gt;=Summary!$B$26,I6584&lt;=Summary!$B$27,J6584&gt;=Summary!$B$28,J6584&lt;=Summary!$B$29,F6584*J6584&gt;1),"Yes","No")</f>
        <v>No</v>
      </c>
    </row>
    <row r="6585" customFormat="false" ht="15" hidden="false" customHeight="false" outlineLevel="0" collapsed="false">
      <c r="A6585" s="6" t="s">
        <v>153</v>
      </c>
      <c r="B6585" s="45" t="n">
        <v>43554</v>
      </c>
      <c r="C6585" s="6" t="s">
        <v>180</v>
      </c>
      <c r="D6585" s="6" t="s">
        <v>202</v>
      </c>
      <c r="E6585" s="6" t="s">
        <v>174</v>
      </c>
      <c r="F6585" s="34" t="n">
        <v>0.12944670021534</v>
      </c>
      <c r="G6585" s="34" t="n">
        <v>0.222222222222222</v>
      </c>
      <c r="H6585" s="34" t="n">
        <v>-0.0927755220068826</v>
      </c>
      <c r="I6585" s="34" t="n">
        <v>-0.417489849030972</v>
      </c>
      <c r="J6585" s="35" t="n">
        <v>4.5</v>
      </c>
      <c r="K6585" s="6" t="n">
        <v>0</v>
      </c>
      <c r="L6585" s="35" t="n">
        <v>-1</v>
      </c>
      <c r="M6585" s="6" t="str">
        <f aca="false">IF(I6585&lt;=0,"Below 0%",IF(I6585&lt;=0.05,"0-5%",IF(I6585&lt;=0.1,"5-10%",IF(I6585&lt;=0.2,"10-20%",IF(I6585&lt;=0.4,"20-40%","Above 40%")))))</f>
        <v>Below 0%</v>
      </c>
      <c r="N6585" s="6" t="str">
        <f aca="false">IF(AND(H6585&gt;=Summary!$B$25,I6585&gt;=Summary!$B$26,I6585&lt;=Summary!$B$27,J6585&gt;=Summary!$B$28,J6585&lt;=Summary!$B$29,F6585*J6585&gt;1),"Yes","No")</f>
        <v>No</v>
      </c>
    </row>
    <row r="6586" customFormat="false" ht="15" hidden="false" customHeight="false" outlineLevel="0" collapsed="false">
      <c r="A6586" s="6" t="s">
        <v>153</v>
      </c>
      <c r="B6586" s="45" t="n">
        <v>43554</v>
      </c>
      <c r="C6586" s="6" t="s">
        <v>180</v>
      </c>
      <c r="D6586" s="6" t="s">
        <v>202</v>
      </c>
      <c r="E6586" s="6" t="s">
        <v>177</v>
      </c>
      <c r="F6586" s="34" t="n">
        <v>0.0708302780985832</v>
      </c>
      <c r="G6586" s="34" t="n">
        <v>0.111111111111111</v>
      </c>
      <c r="H6586" s="34" t="n">
        <v>-0.0402808330125279</v>
      </c>
      <c r="I6586" s="34" t="n">
        <v>-0.362527497112751</v>
      </c>
      <c r="J6586" s="35" t="n">
        <v>9</v>
      </c>
      <c r="K6586" s="6" t="n">
        <v>0</v>
      </c>
      <c r="L6586" s="35" t="n">
        <v>-1</v>
      </c>
      <c r="M6586" s="6" t="str">
        <f aca="false">IF(I6586&lt;=0,"Below 0%",IF(I6586&lt;=0.05,"0-5%",IF(I6586&lt;=0.1,"5-10%",IF(I6586&lt;=0.2,"10-20%",IF(I6586&lt;=0.4,"20-40%","Above 40%")))))</f>
        <v>Below 0%</v>
      </c>
      <c r="N6586" s="6" t="str">
        <f aca="false">IF(AND(H6586&gt;=Summary!$B$25,I6586&gt;=Summary!$B$26,I6586&lt;=Summary!$B$27,J6586&gt;=Summary!$B$28,J6586&lt;=Summary!$B$29,F6586*J6586&gt;1),"Yes","No")</f>
        <v>No</v>
      </c>
    </row>
    <row r="6587" customFormat="false" ht="15" hidden="false" customHeight="false" outlineLevel="0" collapsed="false">
      <c r="A6587" s="6" t="s">
        <v>153</v>
      </c>
      <c r="B6587" s="45" t="n">
        <v>43554</v>
      </c>
      <c r="C6587" s="6" t="s">
        <v>184</v>
      </c>
      <c r="D6587" s="6" t="s">
        <v>194</v>
      </c>
      <c r="E6587" s="6" t="s">
        <v>187</v>
      </c>
      <c r="F6587" s="34" t="n">
        <v>0.0734418109059334</v>
      </c>
      <c r="G6587" s="34" t="n">
        <v>0.0436328819586924</v>
      </c>
      <c r="H6587" s="34" t="n">
        <v>0.029808928947241</v>
      </c>
      <c r="I6587" s="34" t="n">
        <v>0.683175797909965</v>
      </c>
      <c r="J6587" s="35" t="n">
        <v>23</v>
      </c>
      <c r="K6587" s="6" t="n">
        <v>0</v>
      </c>
      <c r="L6587" s="35" t="n">
        <v>-1</v>
      </c>
      <c r="M6587" s="6" t="str">
        <f aca="false">IF(I6587&lt;=0,"Below 0%",IF(I6587&lt;=0.05,"0-5%",IF(I6587&lt;=0.1,"5-10%",IF(I6587&lt;=0.2,"10-20%",IF(I6587&lt;=0.4,"20-40%","Above 40%")))))</f>
        <v>Above 40%</v>
      </c>
      <c r="N6587" s="6" t="str">
        <f aca="false">IF(AND(H6587&gt;=Summary!$B$25,I6587&gt;=Summary!$B$26,I6587&lt;=Summary!$B$27,J6587&gt;=Summary!$B$28,J6587&lt;=Summary!$B$29,F6587*J6587&gt;1),"Yes","No")</f>
        <v>No</v>
      </c>
    </row>
    <row r="6588" customFormat="false" ht="15" hidden="false" customHeight="false" outlineLevel="0" collapsed="false">
      <c r="A6588" s="6" t="s">
        <v>153</v>
      </c>
      <c r="B6588" s="45" t="n">
        <v>43554</v>
      </c>
      <c r="C6588" s="6" t="s">
        <v>184</v>
      </c>
      <c r="D6588" s="6" t="s">
        <v>194</v>
      </c>
      <c r="E6588" s="6" t="s">
        <v>174</v>
      </c>
      <c r="F6588" s="34" t="n">
        <v>0.0894038453698158</v>
      </c>
      <c r="G6588" s="34" t="n">
        <v>0.0912323895499932</v>
      </c>
      <c r="H6588" s="34" t="n">
        <v>-0.00182854418017733</v>
      </c>
      <c r="I6588" s="34" t="n">
        <v>-0.0200427083977158</v>
      </c>
      <c r="J6588" s="35" t="n">
        <v>11</v>
      </c>
      <c r="K6588" s="6" t="n">
        <v>0</v>
      </c>
      <c r="L6588" s="35" t="n">
        <v>-1</v>
      </c>
      <c r="M6588" s="6" t="str">
        <f aca="false">IF(I6588&lt;=0,"Below 0%",IF(I6588&lt;=0.05,"0-5%",IF(I6588&lt;=0.1,"5-10%",IF(I6588&lt;=0.2,"10-20%",IF(I6588&lt;=0.4,"20-40%","Above 40%")))))</f>
        <v>Below 0%</v>
      </c>
      <c r="N6588" s="6" t="str">
        <f aca="false">IF(AND(H6588&gt;=Summary!$B$25,I6588&gt;=Summary!$B$26,I6588&lt;=Summary!$B$27,J6588&gt;=Summary!$B$28,J6588&lt;=Summary!$B$29,F6588*J6588&gt;1),"Yes","No")</f>
        <v>No</v>
      </c>
    </row>
    <row r="6589" customFormat="false" ht="15" hidden="false" customHeight="false" outlineLevel="0" collapsed="false">
      <c r="A6589" s="6" t="s">
        <v>153</v>
      </c>
      <c r="B6589" s="45" t="n">
        <v>43554</v>
      </c>
      <c r="C6589" s="6" t="s">
        <v>184</v>
      </c>
      <c r="D6589" s="6" t="s">
        <v>194</v>
      </c>
      <c r="E6589" s="6" t="s">
        <v>177</v>
      </c>
      <c r="F6589" s="34" t="n">
        <v>0.83715432882309</v>
      </c>
      <c r="G6589" s="34" t="n">
        <v>0.865134728491315</v>
      </c>
      <c r="H6589" s="34" t="n">
        <v>-0.0279803996682249</v>
      </c>
      <c r="I6589" s="34" t="n">
        <v>-0.0323422453714454</v>
      </c>
      <c r="J6589" s="35" t="n">
        <v>1.16</v>
      </c>
      <c r="K6589" s="6" t="n">
        <v>1</v>
      </c>
      <c r="L6589" s="35" t="n">
        <v>0.16</v>
      </c>
      <c r="M6589" s="6" t="str">
        <f aca="false">IF(I6589&lt;=0,"Below 0%",IF(I6589&lt;=0.05,"0-5%",IF(I6589&lt;=0.1,"5-10%",IF(I6589&lt;=0.2,"10-20%",IF(I6589&lt;=0.4,"20-40%","Above 40%")))))</f>
        <v>Below 0%</v>
      </c>
      <c r="N6589" s="6" t="str">
        <f aca="false">IF(AND(H6589&gt;=Summary!$B$25,I6589&gt;=Summary!$B$26,I6589&lt;=Summary!$B$27,J6589&gt;=Summary!$B$28,J6589&lt;=Summary!$B$29,F6589*J6589&gt;1),"Yes","No")</f>
        <v>No</v>
      </c>
    </row>
    <row r="6590" customFormat="false" ht="15" hidden="false" customHeight="false" outlineLevel="0" collapsed="false">
      <c r="A6590" s="6" t="s">
        <v>153</v>
      </c>
      <c r="B6590" s="45" t="n">
        <v>43554</v>
      </c>
      <c r="C6590" s="6" t="s">
        <v>195</v>
      </c>
      <c r="D6590" s="6" t="s">
        <v>199</v>
      </c>
      <c r="E6590" s="6" t="s">
        <v>187</v>
      </c>
      <c r="F6590" s="34" t="n">
        <v>0.56334263086319</v>
      </c>
      <c r="G6590" s="34" t="n">
        <v>0.52964881980426</v>
      </c>
      <c r="H6590" s="34" t="n">
        <v>0.0336938110589294</v>
      </c>
      <c r="I6590" s="34" t="n">
        <v>0.0636153802275656</v>
      </c>
      <c r="J6590" s="35" t="n">
        <v>1.9</v>
      </c>
      <c r="K6590" s="6" t="n">
        <v>1</v>
      </c>
      <c r="L6590" s="35" t="n">
        <v>0.9</v>
      </c>
      <c r="M6590" s="6" t="str">
        <f aca="false">IF(I6590&lt;=0,"Below 0%",IF(I6590&lt;=0.05,"0-5%",IF(I6590&lt;=0.1,"5-10%",IF(I6590&lt;=0.2,"10-20%",IF(I6590&lt;=0.4,"20-40%","Above 40%")))))</f>
        <v>5-10%</v>
      </c>
      <c r="N6590" s="6" t="str">
        <f aca="false">IF(AND(H6590&gt;=Summary!$B$25,I6590&gt;=Summary!$B$26,I6590&lt;=Summary!$B$27,J6590&gt;=Summary!$B$28,J6590&lt;=Summary!$B$29,F6590*J6590&gt;1),"Yes","No")</f>
        <v>No</v>
      </c>
    </row>
    <row r="6591" customFormat="false" ht="15" hidden="false" customHeight="false" outlineLevel="0" collapsed="false">
      <c r="A6591" s="6" t="s">
        <v>153</v>
      </c>
      <c r="B6591" s="45" t="n">
        <v>43554</v>
      </c>
      <c r="C6591" s="6" t="s">
        <v>195</v>
      </c>
      <c r="D6591" s="6" t="s">
        <v>199</v>
      </c>
      <c r="E6591" s="6" t="s">
        <v>174</v>
      </c>
      <c r="F6591" s="34" t="n">
        <v>0.215802446007729</v>
      </c>
      <c r="G6591" s="34" t="n">
        <v>0.251583189407024</v>
      </c>
      <c r="H6591" s="34" t="n">
        <v>-0.0357807433992951</v>
      </c>
      <c r="I6591" s="34" t="n">
        <v>-0.142222314152347</v>
      </c>
      <c r="J6591" s="35" t="n">
        <v>4</v>
      </c>
      <c r="K6591" s="6" t="n">
        <v>0</v>
      </c>
      <c r="L6591" s="35" t="n">
        <v>-1</v>
      </c>
      <c r="M6591" s="6" t="str">
        <f aca="false">IF(I6591&lt;=0,"Below 0%",IF(I6591&lt;=0.05,"0-5%",IF(I6591&lt;=0.1,"5-10%",IF(I6591&lt;=0.2,"10-20%",IF(I6591&lt;=0.4,"20-40%","Above 40%")))))</f>
        <v>Below 0%</v>
      </c>
      <c r="N6591" s="6" t="str">
        <f aca="false">IF(AND(H6591&gt;=Summary!$B$25,I6591&gt;=Summary!$B$26,I6591&lt;=Summary!$B$27,J6591&gt;=Summary!$B$28,J6591&lt;=Summary!$B$29,F6591*J6591&gt;1),"Yes","No")</f>
        <v>No</v>
      </c>
    </row>
    <row r="6592" customFormat="false" ht="15" hidden="false" customHeight="false" outlineLevel="0" collapsed="false">
      <c r="A6592" s="6" t="s">
        <v>153</v>
      </c>
      <c r="B6592" s="45" t="n">
        <v>43554</v>
      </c>
      <c r="C6592" s="6" t="s">
        <v>195</v>
      </c>
      <c r="D6592" s="6" t="s">
        <v>199</v>
      </c>
      <c r="E6592" s="6" t="s">
        <v>177</v>
      </c>
      <c r="F6592" s="34" t="n">
        <v>0.220854908227921</v>
      </c>
      <c r="G6592" s="34" t="n">
        <v>0.218767990788716</v>
      </c>
      <c r="H6592" s="34" t="n">
        <v>0.00208691743920431</v>
      </c>
      <c r="I6592" s="34" t="n">
        <v>0.00953940945236287</v>
      </c>
      <c r="J6592" s="35" t="n">
        <v>4.6</v>
      </c>
      <c r="K6592" s="6" t="n">
        <v>0</v>
      </c>
      <c r="L6592" s="35" t="n">
        <v>-1</v>
      </c>
      <c r="M6592" s="6" t="str">
        <f aca="false">IF(I6592&lt;=0,"Below 0%",IF(I6592&lt;=0.05,"0-5%",IF(I6592&lt;=0.1,"5-10%",IF(I6592&lt;=0.2,"10-20%",IF(I6592&lt;=0.4,"20-40%","Above 40%")))))</f>
        <v>0-5%</v>
      </c>
      <c r="N6592" s="6" t="str">
        <f aca="false">IF(AND(H6592&gt;=Summary!$B$25,I6592&gt;=Summary!$B$26,I6592&lt;=Summary!$B$27,J6592&gt;=Summary!$B$28,J6592&lt;=Summary!$B$29,F6592*J6592&gt;1),"Yes","No")</f>
        <v>No</v>
      </c>
    </row>
    <row r="6593" customFormat="false" ht="15" hidden="false" customHeight="false" outlineLevel="0" collapsed="false">
      <c r="A6593" s="6" t="s">
        <v>153</v>
      </c>
      <c r="B6593" s="45" t="n">
        <v>43554</v>
      </c>
      <c r="C6593" s="6" t="s">
        <v>176</v>
      </c>
      <c r="D6593" s="6" t="s">
        <v>198</v>
      </c>
      <c r="E6593" s="6" t="s">
        <v>187</v>
      </c>
      <c r="F6593" s="34" t="n">
        <v>0.807590961456299</v>
      </c>
      <c r="G6593" s="34" t="n">
        <v>0.679476306066544</v>
      </c>
      <c r="H6593" s="34" t="n">
        <v>0.128114655389755</v>
      </c>
      <c r="I6593" s="34" t="n">
        <v>0.188549113848288</v>
      </c>
      <c r="J6593" s="35" t="n">
        <v>1.47</v>
      </c>
      <c r="K6593" s="6" t="n">
        <v>1</v>
      </c>
      <c r="L6593" s="35" t="n">
        <v>0.47</v>
      </c>
      <c r="M6593" s="6" t="str">
        <f aca="false">IF(I6593&lt;=0,"Below 0%",IF(I6593&lt;=0.05,"0-5%",IF(I6593&lt;=0.1,"5-10%",IF(I6593&lt;=0.2,"10-20%",IF(I6593&lt;=0.4,"20-40%","Above 40%")))))</f>
        <v>10-20%</v>
      </c>
      <c r="N6593" s="6" t="str">
        <f aca="false">IF(AND(H6593&gt;=Summary!$B$25,I6593&gt;=Summary!$B$26,I6593&lt;=Summary!$B$27,J6593&gt;=Summary!$B$28,J6593&lt;=Summary!$B$29,F6593*J6593&gt;1),"Yes","No")</f>
        <v>No</v>
      </c>
    </row>
    <row r="6594" customFormat="false" ht="15" hidden="false" customHeight="false" outlineLevel="0" collapsed="false">
      <c r="A6594" s="6" t="s">
        <v>153</v>
      </c>
      <c r="B6594" s="45" t="n">
        <v>43554</v>
      </c>
      <c r="C6594" s="6" t="s">
        <v>176</v>
      </c>
      <c r="D6594" s="6" t="s">
        <v>198</v>
      </c>
      <c r="E6594" s="6" t="s">
        <v>174</v>
      </c>
      <c r="F6594" s="34" t="n">
        <v>0.139682188630104</v>
      </c>
      <c r="G6594" s="34" t="n">
        <v>0.203014262178419</v>
      </c>
      <c r="H6594" s="34" t="n">
        <v>-0.0633320735483145</v>
      </c>
      <c r="I6594" s="34" t="n">
        <v>-0.311958740576833</v>
      </c>
      <c r="J6594" s="35" t="n">
        <v>4.92</v>
      </c>
      <c r="K6594" s="6" t="n">
        <v>0</v>
      </c>
      <c r="L6594" s="35" t="n">
        <v>-1</v>
      </c>
      <c r="M6594" s="6" t="str">
        <f aca="false">IF(I6594&lt;=0,"Below 0%",IF(I6594&lt;=0.05,"0-5%",IF(I6594&lt;=0.1,"5-10%",IF(I6594&lt;=0.2,"10-20%",IF(I6594&lt;=0.4,"20-40%","Above 40%")))))</f>
        <v>Below 0%</v>
      </c>
      <c r="N6594" s="6" t="str">
        <f aca="false">IF(AND(H6594&gt;=Summary!$B$25,I6594&gt;=Summary!$B$26,I6594&lt;=Summary!$B$27,J6594&gt;=Summary!$B$28,J6594&lt;=Summary!$B$29,F6594*J6594&gt;1),"Yes","No")</f>
        <v>No</v>
      </c>
    </row>
    <row r="6595" customFormat="false" ht="15" hidden="false" customHeight="false" outlineLevel="0" collapsed="false">
      <c r="A6595" s="6" t="s">
        <v>153</v>
      </c>
      <c r="B6595" s="45" t="n">
        <v>43554</v>
      </c>
      <c r="C6595" s="6" t="s">
        <v>176</v>
      </c>
      <c r="D6595" s="6" t="s">
        <v>198</v>
      </c>
      <c r="E6595" s="6" t="s">
        <v>177</v>
      </c>
      <c r="F6595" s="34" t="n">
        <v>0.0527268461883068</v>
      </c>
      <c r="G6595" s="34" t="n">
        <v>0.117509431755038</v>
      </c>
      <c r="H6595" s="34" t="n">
        <v>-0.0647825855667308</v>
      </c>
      <c r="I6595" s="34" t="n">
        <v>-0.551296901016233</v>
      </c>
      <c r="J6595" s="35" t="n">
        <v>8.5</v>
      </c>
      <c r="K6595" s="6" t="n">
        <v>0</v>
      </c>
      <c r="L6595" s="35" t="n">
        <v>-1</v>
      </c>
      <c r="M6595" s="6" t="str">
        <f aca="false">IF(I6595&lt;=0,"Below 0%",IF(I6595&lt;=0.05,"0-5%",IF(I6595&lt;=0.1,"5-10%",IF(I6595&lt;=0.2,"10-20%",IF(I6595&lt;=0.4,"20-40%","Above 40%")))))</f>
        <v>Below 0%</v>
      </c>
      <c r="N6595" s="6" t="str">
        <f aca="false">IF(AND(H6595&gt;=Summary!$B$25,I6595&gt;=Summary!$B$26,I6595&lt;=Summary!$B$27,J6595&gt;=Summary!$B$28,J6595&lt;=Summary!$B$29,F6595*J6595&gt;1),"Yes","No")</f>
        <v>No</v>
      </c>
    </row>
    <row r="6596" customFormat="false" ht="15" hidden="false" customHeight="false" outlineLevel="0" collapsed="false">
      <c r="A6596" s="6" t="s">
        <v>153</v>
      </c>
      <c r="B6596" s="45" t="n">
        <v>43554</v>
      </c>
      <c r="C6596" s="6" t="s">
        <v>189</v>
      </c>
      <c r="D6596" s="6" t="s">
        <v>173</v>
      </c>
      <c r="E6596" s="6" t="s">
        <v>187</v>
      </c>
      <c r="F6596" s="34" t="n">
        <v>0.409483104944229</v>
      </c>
      <c r="G6596" s="34" t="n">
        <v>0.376151484135108</v>
      </c>
      <c r="H6596" s="34" t="n">
        <v>0.0333316208091216</v>
      </c>
      <c r="I6596" s="34" t="n">
        <v>0.0886122272939096</v>
      </c>
      <c r="J6596" s="35" t="n">
        <v>2.65</v>
      </c>
      <c r="K6596" s="6" t="n">
        <v>0</v>
      </c>
      <c r="L6596" s="35" t="n">
        <v>-1</v>
      </c>
      <c r="M6596" s="6" t="str">
        <f aca="false">IF(I6596&lt;=0,"Below 0%",IF(I6596&lt;=0.05,"0-5%",IF(I6596&lt;=0.1,"5-10%",IF(I6596&lt;=0.2,"10-20%",IF(I6596&lt;=0.4,"20-40%","Above 40%")))))</f>
        <v>5-10%</v>
      </c>
      <c r="N6596" s="6" t="str">
        <f aca="false">IF(AND(H6596&gt;=Summary!$B$25,I6596&gt;=Summary!$B$26,I6596&lt;=Summary!$B$27,J6596&gt;=Summary!$B$28,J6596&lt;=Summary!$B$29,F6596*J6596&gt;1),"Yes","No")</f>
        <v>No</v>
      </c>
    </row>
    <row r="6597" customFormat="false" ht="15" hidden="false" customHeight="false" outlineLevel="0" collapsed="false">
      <c r="A6597" s="6" t="s">
        <v>153</v>
      </c>
      <c r="B6597" s="45" t="n">
        <v>43554</v>
      </c>
      <c r="C6597" s="6" t="s">
        <v>189</v>
      </c>
      <c r="D6597" s="6" t="s">
        <v>173</v>
      </c>
      <c r="E6597" s="6" t="s">
        <v>174</v>
      </c>
      <c r="F6597" s="34" t="n">
        <v>0.303311198949814</v>
      </c>
      <c r="G6597" s="34" t="n">
        <v>0.284800409416581</v>
      </c>
      <c r="H6597" s="34" t="n">
        <v>0.0185107895332325</v>
      </c>
      <c r="I6597" s="34" t="n">
        <v>0.0649956563305234</v>
      </c>
      <c r="J6597" s="35" t="n">
        <v>3.5</v>
      </c>
      <c r="K6597" s="6" t="n">
        <v>0</v>
      </c>
      <c r="L6597" s="35" t="n">
        <v>-1</v>
      </c>
      <c r="M6597" s="6" t="str">
        <f aca="false">IF(I6597&lt;=0,"Below 0%",IF(I6597&lt;=0.05,"0-5%",IF(I6597&lt;=0.1,"5-10%",IF(I6597&lt;=0.2,"10-20%",IF(I6597&lt;=0.4,"20-40%","Above 40%")))))</f>
        <v>5-10%</v>
      </c>
      <c r="N6597" s="6" t="str">
        <f aca="false">IF(AND(H6597&gt;=Summary!$B$25,I6597&gt;=Summary!$B$26,I6597&lt;=Summary!$B$27,J6597&gt;=Summary!$B$28,J6597&lt;=Summary!$B$29,F6597*J6597&gt;1),"Yes","No")</f>
        <v>No</v>
      </c>
    </row>
    <row r="6598" customFormat="false" ht="15" hidden="false" customHeight="false" outlineLevel="0" collapsed="false">
      <c r="A6598" s="6" t="s">
        <v>153</v>
      </c>
      <c r="B6598" s="45" t="n">
        <v>43554</v>
      </c>
      <c r="C6598" s="6" t="s">
        <v>189</v>
      </c>
      <c r="D6598" s="6" t="s">
        <v>173</v>
      </c>
      <c r="E6598" s="6" t="s">
        <v>177</v>
      </c>
      <c r="F6598" s="34" t="n">
        <v>0.287205696105957</v>
      </c>
      <c r="G6598" s="34" t="n">
        <v>0.339048106448311</v>
      </c>
      <c r="H6598" s="34" t="n">
        <v>-0.0518424103423542</v>
      </c>
      <c r="I6598" s="34" t="n">
        <v>-0.152905765749374</v>
      </c>
      <c r="J6598" s="35" t="n">
        <v>2.94</v>
      </c>
      <c r="K6598" s="6" t="n">
        <v>1</v>
      </c>
      <c r="L6598" s="35" t="n">
        <v>1.94</v>
      </c>
      <c r="M6598" s="6" t="str">
        <f aca="false">IF(I6598&lt;=0,"Below 0%",IF(I6598&lt;=0.05,"0-5%",IF(I6598&lt;=0.1,"5-10%",IF(I6598&lt;=0.2,"10-20%",IF(I6598&lt;=0.4,"20-40%","Above 40%")))))</f>
        <v>Below 0%</v>
      </c>
      <c r="N6598" s="6" t="str">
        <f aca="false">IF(AND(H6598&gt;=Summary!$B$25,I6598&gt;=Summary!$B$26,I6598&lt;=Summary!$B$27,J6598&gt;=Summary!$B$28,J6598&lt;=Summary!$B$29,F6598*J6598&gt;1),"Yes","No")</f>
        <v>No</v>
      </c>
    </row>
    <row r="6599" customFormat="false" ht="15" hidden="false" customHeight="false" outlineLevel="0" collapsed="false">
      <c r="A6599" s="6" t="s">
        <v>153</v>
      </c>
      <c r="B6599" s="45" t="n">
        <v>43555</v>
      </c>
      <c r="C6599" s="6" t="s">
        <v>193</v>
      </c>
      <c r="D6599" s="6" t="s">
        <v>190</v>
      </c>
      <c r="E6599" s="6" t="s">
        <v>187</v>
      </c>
      <c r="F6599" s="34" t="n">
        <v>0.207370862364769</v>
      </c>
      <c r="G6599" s="34" t="n">
        <v>0.109857525131988</v>
      </c>
      <c r="H6599" s="34" t="n">
        <v>0.0975133372327808</v>
      </c>
      <c r="I6599" s="34" t="n">
        <v>0.887634571374365</v>
      </c>
      <c r="J6599" s="35" t="n">
        <v>9.05</v>
      </c>
      <c r="K6599" s="6" t="n">
        <v>0</v>
      </c>
      <c r="L6599" s="35" t="n">
        <v>-1</v>
      </c>
      <c r="M6599" s="6" t="str">
        <f aca="false">IF(I6599&lt;=0,"Below 0%",IF(I6599&lt;=0.05,"0-5%",IF(I6599&lt;=0.1,"5-10%",IF(I6599&lt;=0.2,"10-20%",IF(I6599&lt;=0.4,"20-40%","Above 40%")))))</f>
        <v>Above 40%</v>
      </c>
      <c r="N6599" s="6" t="str">
        <f aca="false">IF(AND(H6599&gt;=Summary!$B$25,I6599&gt;=Summary!$B$26,I6599&lt;=Summary!$B$27,J6599&gt;=Summary!$B$28,J6599&lt;=Summary!$B$29,F6599*J6599&gt;1),"Yes","No")</f>
        <v>No</v>
      </c>
    </row>
    <row r="6600" customFormat="false" ht="15" hidden="false" customHeight="false" outlineLevel="0" collapsed="false">
      <c r="A6600" s="6" t="s">
        <v>153</v>
      </c>
      <c r="B6600" s="45" t="n">
        <v>43555</v>
      </c>
      <c r="C6600" s="6" t="s">
        <v>193</v>
      </c>
      <c r="D6600" s="6" t="s">
        <v>190</v>
      </c>
      <c r="E6600" s="6" t="s">
        <v>174</v>
      </c>
      <c r="F6600" s="34" t="n">
        <v>0.27184396982193</v>
      </c>
      <c r="G6600" s="34" t="n">
        <v>0.213808731708493</v>
      </c>
      <c r="H6600" s="34" t="n">
        <v>0.0580352381134369</v>
      </c>
      <c r="I6600" s="34" t="n">
        <v>0.271435304113595</v>
      </c>
      <c r="J6600" s="35" t="n">
        <v>4.65</v>
      </c>
      <c r="K6600" s="6" t="n">
        <v>0</v>
      </c>
      <c r="L6600" s="35" t="n">
        <v>-1</v>
      </c>
      <c r="M6600" s="6" t="str">
        <f aca="false">IF(I6600&lt;=0,"Below 0%",IF(I6600&lt;=0.05,"0-5%",IF(I6600&lt;=0.1,"5-10%",IF(I6600&lt;=0.2,"10-20%",IF(I6600&lt;=0.4,"20-40%","Above 40%")))))</f>
        <v>20-40%</v>
      </c>
      <c r="N6600" s="6" t="str">
        <f aca="false">IF(AND(H6600&gt;=Summary!$B$25,I6600&gt;=Summary!$B$26,I6600&lt;=Summary!$B$27,J6600&gt;=Summary!$B$28,J6600&lt;=Summary!$B$29,F6600*J6600&gt;1),"Yes","No")</f>
        <v>Yes</v>
      </c>
    </row>
    <row r="6601" customFormat="false" ht="15" hidden="false" customHeight="false" outlineLevel="0" collapsed="false">
      <c r="A6601" s="6" t="s">
        <v>153</v>
      </c>
      <c r="B6601" s="45" t="n">
        <v>43555</v>
      </c>
      <c r="C6601" s="6" t="s">
        <v>193</v>
      </c>
      <c r="D6601" s="6" t="s">
        <v>190</v>
      </c>
      <c r="E6601" s="6" t="s">
        <v>177</v>
      </c>
      <c r="F6601" s="34" t="n">
        <v>0.52078515291214</v>
      </c>
      <c r="G6601" s="34" t="n">
        <v>0.676333743159519</v>
      </c>
      <c r="H6601" s="34" t="n">
        <v>-0.155548590247379</v>
      </c>
      <c r="I6601" s="34" t="n">
        <v>-0.229987919160632</v>
      </c>
      <c r="J6601" s="35" t="n">
        <v>1.47</v>
      </c>
      <c r="K6601" s="6" t="n">
        <v>1</v>
      </c>
      <c r="L6601" s="35" t="n">
        <v>0.47</v>
      </c>
      <c r="M6601" s="6" t="str">
        <f aca="false">IF(I6601&lt;=0,"Below 0%",IF(I6601&lt;=0.05,"0-5%",IF(I6601&lt;=0.1,"5-10%",IF(I6601&lt;=0.2,"10-20%",IF(I6601&lt;=0.4,"20-40%","Above 40%")))))</f>
        <v>Below 0%</v>
      </c>
      <c r="N6601" s="6" t="str">
        <f aca="false">IF(AND(H6601&gt;=Summary!$B$25,I6601&gt;=Summary!$B$26,I6601&lt;=Summary!$B$27,J6601&gt;=Summary!$B$28,J6601&lt;=Summary!$B$29,F6601*J6601&gt;1),"Yes","No")</f>
        <v>No</v>
      </c>
    </row>
    <row r="6602" customFormat="false" ht="15" hidden="false" customHeight="false" outlineLevel="0" collapsed="false">
      <c r="A6602" s="6" t="s">
        <v>153</v>
      </c>
      <c r="B6602" s="45" t="n">
        <v>43555</v>
      </c>
      <c r="C6602" s="6" t="s">
        <v>183</v>
      </c>
      <c r="D6602" s="6" t="s">
        <v>181</v>
      </c>
      <c r="E6602" s="6" t="s">
        <v>187</v>
      </c>
      <c r="F6602" s="34" t="n">
        <v>0.702750384807587</v>
      </c>
      <c r="G6602" s="34" t="n">
        <v>0.603841997001708</v>
      </c>
      <c r="H6602" s="34" t="n">
        <v>0.0989083878058784</v>
      </c>
      <c r="I6602" s="34" t="n">
        <v>0.163798457704158</v>
      </c>
      <c r="J6602" s="35" t="n">
        <v>1.65</v>
      </c>
      <c r="K6602" s="6" t="n">
        <v>1</v>
      </c>
      <c r="L6602" s="35" t="n">
        <v>0.65</v>
      </c>
      <c r="M6602" s="6" t="str">
        <f aca="false">IF(I6602&lt;=0,"Below 0%",IF(I6602&lt;=0.05,"0-5%",IF(I6602&lt;=0.1,"5-10%",IF(I6602&lt;=0.2,"10-20%",IF(I6602&lt;=0.4,"20-40%","Above 40%")))))</f>
        <v>10-20%</v>
      </c>
      <c r="N6602" s="6" t="str">
        <f aca="false">IF(AND(H6602&gt;=Summary!$B$25,I6602&gt;=Summary!$B$26,I6602&lt;=Summary!$B$27,J6602&gt;=Summary!$B$28,J6602&lt;=Summary!$B$29,F6602*J6602&gt;1),"Yes","No")</f>
        <v>No</v>
      </c>
    </row>
    <row r="6603" customFormat="false" ht="15" hidden="false" customHeight="false" outlineLevel="0" collapsed="false">
      <c r="A6603" s="6" t="s">
        <v>153</v>
      </c>
      <c r="B6603" s="45" t="n">
        <v>43555</v>
      </c>
      <c r="C6603" s="6" t="s">
        <v>183</v>
      </c>
      <c r="D6603" s="6" t="s">
        <v>181</v>
      </c>
      <c r="E6603" s="6" t="s">
        <v>174</v>
      </c>
      <c r="F6603" s="34" t="n">
        <v>0.161601185798645</v>
      </c>
      <c r="G6603" s="34" t="n">
        <v>0.230101453822822</v>
      </c>
      <c r="H6603" s="34" t="n">
        <v>-0.0685002680241768</v>
      </c>
      <c r="I6603" s="34" t="n">
        <v>-0.297695937535979</v>
      </c>
      <c r="J6603" s="35" t="n">
        <v>4.33</v>
      </c>
      <c r="K6603" s="6" t="n">
        <v>0</v>
      </c>
      <c r="L6603" s="35" t="n">
        <v>-1</v>
      </c>
      <c r="M6603" s="6" t="str">
        <f aca="false">IF(I6603&lt;=0,"Below 0%",IF(I6603&lt;=0.05,"0-5%",IF(I6603&lt;=0.1,"5-10%",IF(I6603&lt;=0.2,"10-20%",IF(I6603&lt;=0.4,"20-40%","Above 40%")))))</f>
        <v>Below 0%</v>
      </c>
      <c r="N6603" s="6" t="str">
        <f aca="false">IF(AND(H6603&gt;=Summary!$B$25,I6603&gt;=Summary!$B$26,I6603&lt;=Summary!$B$27,J6603&gt;=Summary!$B$28,J6603&lt;=Summary!$B$29,F6603*J6603&gt;1),"Yes","No")</f>
        <v>No</v>
      </c>
    </row>
    <row r="6604" customFormat="false" ht="15" hidden="false" customHeight="false" outlineLevel="0" collapsed="false">
      <c r="A6604" s="6" t="s">
        <v>153</v>
      </c>
      <c r="B6604" s="45" t="n">
        <v>43555</v>
      </c>
      <c r="C6604" s="6" t="s">
        <v>183</v>
      </c>
      <c r="D6604" s="6" t="s">
        <v>181</v>
      </c>
      <c r="E6604" s="6" t="s">
        <v>177</v>
      </c>
      <c r="F6604" s="34" t="n">
        <v>0.135648429393768</v>
      </c>
      <c r="G6604" s="34" t="n">
        <v>0.16605654917547</v>
      </c>
      <c r="H6604" s="34" t="n">
        <v>-0.0304081197817015</v>
      </c>
      <c r="I6604" s="34" t="n">
        <v>-0.183119063552077</v>
      </c>
      <c r="J6604" s="35" t="n">
        <v>6</v>
      </c>
      <c r="K6604" s="6" t="n">
        <v>0</v>
      </c>
      <c r="L6604" s="35" t="n">
        <v>-1</v>
      </c>
      <c r="M6604" s="6" t="str">
        <f aca="false">IF(I6604&lt;=0,"Below 0%",IF(I6604&lt;=0.05,"0-5%",IF(I6604&lt;=0.1,"5-10%",IF(I6604&lt;=0.2,"10-20%",IF(I6604&lt;=0.4,"20-40%","Above 40%")))))</f>
        <v>Below 0%</v>
      </c>
      <c r="N6604" s="6" t="str">
        <f aca="false">IF(AND(H6604&gt;=Summary!$B$25,I6604&gt;=Summary!$B$26,I6604&lt;=Summary!$B$27,J6604&gt;=Summary!$B$28,J6604&lt;=Summary!$B$29,F6604*J6604&gt;1),"Yes","No")</f>
        <v>No</v>
      </c>
    </row>
    <row r="6605" customFormat="false" ht="15" hidden="false" customHeight="false" outlineLevel="0" collapsed="false">
      <c r="A6605" s="6" t="s">
        <v>153</v>
      </c>
      <c r="B6605" s="45" t="n">
        <v>43556</v>
      </c>
      <c r="C6605" s="6" t="s">
        <v>185</v>
      </c>
      <c r="D6605" s="6" t="s">
        <v>188</v>
      </c>
      <c r="E6605" s="6" t="s">
        <v>187</v>
      </c>
      <c r="F6605" s="34" t="n">
        <v>0.700339913368225</v>
      </c>
      <c r="G6605" s="34" t="n">
        <v>0.705518033797607</v>
      </c>
      <c r="H6605" s="34" t="n">
        <v>-0.00517812042938171</v>
      </c>
      <c r="I6605" s="34" t="n">
        <v>-0.00733945864077967</v>
      </c>
      <c r="J6605" s="35" t="n">
        <v>1.42</v>
      </c>
      <c r="K6605" s="6" t="n">
        <v>1</v>
      </c>
      <c r="L6605" s="35" t="n">
        <v>0.42</v>
      </c>
      <c r="M6605" s="6" t="str">
        <f aca="false">IF(I6605&lt;=0,"Below 0%",IF(I6605&lt;=0.05,"0-5%",IF(I6605&lt;=0.1,"5-10%",IF(I6605&lt;=0.2,"10-20%",IF(I6605&lt;=0.4,"20-40%","Above 40%")))))</f>
        <v>Below 0%</v>
      </c>
      <c r="N6605" s="6" t="str">
        <f aca="false">IF(AND(H6605&gt;=Summary!$B$25,I6605&gt;=Summary!$B$26,I6605&lt;=Summary!$B$27,J6605&gt;=Summary!$B$28,J6605&lt;=Summary!$B$29,F6605*J6605&gt;1),"Yes","No")</f>
        <v>No</v>
      </c>
    </row>
    <row r="6606" customFormat="false" ht="15" hidden="false" customHeight="false" outlineLevel="0" collapsed="false">
      <c r="A6606" s="6" t="s">
        <v>153</v>
      </c>
      <c r="B6606" s="45" t="n">
        <v>43556</v>
      </c>
      <c r="C6606" s="6" t="s">
        <v>185</v>
      </c>
      <c r="D6606" s="6" t="s">
        <v>188</v>
      </c>
      <c r="E6606" s="6" t="s">
        <v>174</v>
      </c>
      <c r="F6606" s="34" t="n">
        <v>0.156715095043182</v>
      </c>
      <c r="G6606" s="34" t="n">
        <v>0.189025586413698</v>
      </c>
      <c r="H6606" s="34" t="n">
        <v>-0.032310491370516</v>
      </c>
      <c r="I6606" s="34" t="n">
        <v>-0.170931840411286</v>
      </c>
      <c r="J6606" s="35" t="n">
        <v>5.3</v>
      </c>
      <c r="K6606" s="6" t="n">
        <v>0</v>
      </c>
      <c r="L6606" s="35" t="n">
        <v>-1</v>
      </c>
      <c r="M6606" s="6" t="str">
        <f aca="false">IF(I6606&lt;=0,"Below 0%",IF(I6606&lt;=0.05,"0-5%",IF(I6606&lt;=0.1,"5-10%",IF(I6606&lt;=0.2,"10-20%",IF(I6606&lt;=0.4,"20-40%","Above 40%")))))</f>
        <v>Below 0%</v>
      </c>
      <c r="N6606" s="6" t="str">
        <f aca="false">IF(AND(H6606&gt;=Summary!$B$25,I6606&gt;=Summary!$B$26,I6606&lt;=Summary!$B$27,J6606&gt;=Summary!$B$28,J6606&lt;=Summary!$B$29,F6606*J6606&gt;1),"Yes","No")</f>
        <v>No</v>
      </c>
    </row>
    <row r="6607" customFormat="false" ht="15" hidden="false" customHeight="false" outlineLevel="0" collapsed="false">
      <c r="A6607" s="6" t="s">
        <v>153</v>
      </c>
      <c r="B6607" s="45" t="n">
        <v>43556</v>
      </c>
      <c r="C6607" s="6" t="s">
        <v>185</v>
      </c>
      <c r="D6607" s="6" t="s">
        <v>188</v>
      </c>
      <c r="E6607" s="6" t="s">
        <v>177</v>
      </c>
      <c r="F6607" s="34" t="n">
        <v>0.142944946885109</v>
      </c>
      <c r="G6607" s="34" t="n">
        <v>0.105456379788695</v>
      </c>
      <c r="H6607" s="34" t="n">
        <v>0.0374885670964141</v>
      </c>
      <c r="I6607" s="34" t="n">
        <v>0.355488849242982</v>
      </c>
      <c r="J6607" s="35" t="n">
        <v>9.5</v>
      </c>
      <c r="K6607" s="6" t="n">
        <v>0</v>
      </c>
      <c r="L6607" s="35" t="n">
        <v>-1</v>
      </c>
      <c r="M6607" s="6" t="str">
        <f aca="false">IF(I6607&lt;=0,"Below 0%",IF(I6607&lt;=0.05,"0-5%",IF(I6607&lt;=0.1,"5-10%",IF(I6607&lt;=0.2,"10-20%",IF(I6607&lt;=0.4,"20-40%","Above 40%")))))</f>
        <v>20-40%</v>
      </c>
      <c r="N6607" s="6" t="str">
        <f aca="false">IF(AND(H6607&gt;=Summary!$B$25,I6607&gt;=Summary!$B$26,I6607&lt;=Summary!$B$27,J6607&gt;=Summary!$B$28,J6607&lt;=Summary!$B$29,F6607*J6607&gt;1),"Yes","No")</f>
        <v>No</v>
      </c>
    </row>
    <row r="6608" customFormat="false" ht="15" hidden="false" customHeight="false" outlineLevel="0" collapsed="false">
      <c r="A6608" s="6" t="s">
        <v>153</v>
      </c>
      <c r="B6608" s="45" t="n">
        <v>43557</v>
      </c>
      <c r="C6608" s="6" t="s">
        <v>198</v>
      </c>
      <c r="D6608" s="6" t="s">
        <v>184</v>
      </c>
      <c r="E6608" s="6" t="s">
        <v>187</v>
      </c>
      <c r="F6608" s="34" t="n">
        <v>0.693867921829224</v>
      </c>
      <c r="G6608" s="34" t="n">
        <v>0.560523154944615</v>
      </c>
      <c r="H6608" s="34" t="n">
        <v>0.133344766884609</v>
      </c>
      <c r="I6608" s="34" t="n">
        <v>0.237893413872946</v>
      </c>
      <c r="J6608" s="35" t="n">
        <v>1.78</v>
      </c>
      <c r="K6608" s="6" t="n">
        <v>1</v>
      </c>
      <c r="L6608" s="35" t="n">
        <v>0.78</v>
      </c>
      <c r="M6608" s="6" t="str">
        <f aca="false">IF(I6608&lt;=0,"Below 0%",IF(I6608&lt;=0.05,"0-5%",IF(I6608&lt;=0.1,"5-10%",IF(I6608&lt;=0.2,"10-20%",IF(I6608&lt;=0.4,"20-40%","Above 40%")))))</f>
        <v>20-40%</v>
      </c>
      <c r="N6608" s="6" t="str">
        <f aca="false">IF(AND(H6608&gt;=Summary!$B$25,I6608&gt;=Summary!$B$26,I6608&lt;=Summary!$B$27,J6608&gt;=Summary!$B$28,J6608&lt;=Summary!$B$29,F6608*J6608&gt;1),"Yes","No")</f>
        <v>No</v>
      </c>
    </row>
    <row r="6609" customFormat="false" ht="15" hidden="false" customHeight="false" outlineLevel="0" collapsed="false">
      <c r="A6609" s="6" t="s">
        <v>153</v>
      </c>
      <c r="B6609" s="45" t="n">
        <v>43557</v>
      </c>
      <c r="C6609" s="6" t="s">
        <v>198</v>
      </c>
      <c r="D6609" s="6" t="s">
        <v>184</v>
      </c>
      <c r="E6609" s="6" t="s">
        <v>174</v>
      </c>
      <c r="F6609" s="34" t="n">
        <v>0.228268921375275</v>
      </c>
      <c r="G6609" s="34" t="n">
        <v>0.249432803950354</v>
      </c>
      <c r="H6609" s="34" t="n">
        <v>-0.021163882575079</v>
      </c>
      <c r="I6609" s="34" t="n">
        <v>-0.0848480321749957</v>
      </c>
      <c r="J6609" s="35" t="n">
        <v>4</v>
      </c>
      <c r="K6609" s="6" t="n">
        <v>0</v>
      </c>
      <c r="L6609" s="35" t="n">
        <v>-1</v>
      </c>
      <c r="M6609" s="6" t="str">
        <f aca="false">IF(I6609&lt;=0,"Below 0%",IF(I6609&lt;=0.05,"0-5%",IF(I6609&lt;=0.1,"5-10%",IF(I6609&lt;=0.2,"10-20%",IF(I6609&lt;=0.4,"20-40%","Above 40%")))))</f>
        <v>Below 0%</v>
      </c>
      <c r="N6609" s="6" t="str">
        <f aca="false">IF(AND(H6609&gt;=Summary!$B$25,I6609&gt;=Summary!$B$26,I6609&lt;=Summary!$B$27,J6609&gt;=Summary!$B$28,J6609&lt;=Summary!$B$29,F6609*J6609&gt;1),"Yes","No")</f>
        <v>No</v>
      </c>
    </row>
    <row r="6610" customFormat="false" ht="15" hidden="false" customHeight="false" outlineLevel="0" collapsed="false">
      <c r="A6610" s="6" t="s">
        <v>153</v>
      </c>
      <c r="B6610" s="45" t="n">
        <v>43557</v>
      </c>
      <c r="C6610" s="6" t="s">
        <v>198</v>
      </c>
      <c r="D6610" s="6" t="s">
        <v>184</v>
      </c>
      <c r="E6610" s="6" t="s">
        <v>177</v>
      </c>
      <c r="F6610" s="34" t="n">
        <v>0.0778631195425987</v>
      </c>
      <c r="G6610" s="34" t="n">
        <v>0.190044041105031</v>
      </c>
      <c r="H6610" s="34" t="n">
        <v>-0.112180921562433</v>
      </c>
      <c r="I6610" s="34" t="n">
        <v>-0.59028907673266</v>
      </c>
      <c r="J6610" s="35" t="n">
        <v>5.25</v>
      </c>
      <c r="K6610" s="6" t="n">
        <v>0</v>
      </c>
      <c r="L6610" s="35" t="n">
        <v>-1</v>
      </c>
      <c r="M6610" s="6" t="str">
        <f aca="false">IF(I6610&lt;=0,"Below 0%",IF(I6610&lt;=0.05,"0-5%",IF(I6610&lt;=0.1,"5-10%",IF(I6610&lt;=0.2,"10-20%",IF(I6610&lt;=0.4,"20-40%","Above 40%")))))</f>
        <v>Below 0%</v>
      </c>
      <c r="N6610" s="6" t="str">
        <f aca="false">IF(AND(H6610&gt;=Summary!$B$25,I6610&gt;=Summary!$B$26,I6610&lt;=Summary!$B$27,J6610&gt;=Summary!$B$28,J6610&lt;=Summary!$B$29,F6610*J6610&gt;1),"Yes","No")</f>
        <v>No</v>
      </c>
    </row>
    <row r="6611" customFormat="false" ht="15" hidden="false" customHeight="false" outlineLevel="0" collapsed="false">
      <c r="A6611" s="6" t="s">
        <v>153</v>
      </c>
      <c r="B6611" s="45" t="n">
        <v>43557</v>
      </c>
      <c r="C6611" s="6" t="s">
        <v>203</v>
      </c>
      <c r="D6611" s="6" t="s">
        <v>176</v>
      </c>
      <c r="E6611" s="6" t="s">
        <v>187</v>
      </c>
      <c r="F6611" s="34" t="n">
        <v>0.304170995950699</v>
      </c>
      <c r="G6611" s="34" t="n">
        <v>0.240371845949535</v>
      </c>
      <c r="H6611" s="34" t="n">
        <v>0.0637991500011637</v>
      </c>
      <c r="I6611" s="34" t="n">
        <v>0.26541856326451</v>
      </c>
      <c r="J6611" s="35" t="n">
        <v>4.2</v>
      </c>
      <c r="K6611" s="6" t="n">
        <v>1</v>
      </c>
      <c r="L6611" s="35" t="n">
        <v>3.2</v>
      </c>
      <c r="M6611" s="6" t="str">
        <f aca="false">IF(I6611&lt;=0,"Below 0%",IF(I6611&lt;=0.05,"0-5%",IF(I6611&lt;=0.1,"5-10%",IF(I6611&lt;=0.2,"10-20%",IF(I6611&lt;=0.4,"20-40%","Above 40%")))))</f>
        <v>20-40%</v>
      </c>
      <c r="N6611" s="6" t="str">
        <f aca="false">IF(AND(H6611&gt;=Summary!$B$25,I6611&gt;=Summary!$B$26,I6611&lt;=Summary!$B$27,J6611&gt;=Summary!$B$28,J6611&lt;=Summary!$B$29,F6611*J6611&gt;1),"Yes","No")</f>
        <v>Yes</v>
      </c>
    </row>
    <row r="6612" customFormat="false" ht="15" hidden="false" customHeight="false" outlineLevel="0" collapsed="false">
      <c r="A6612" s="6" t="s">
        <v>153</v>
      </c>
      <c r="B6612" s="45" t="n">
        <v>43557</v>
      </c>
      <c r="C6612" s="6" t="s">
        <v>203</v>
      </c>
      <c r="D6612" s="6" t="s">
        <v>176</v>
      </c>
      <c r="E6612" s="6" t="s">
        <v>174</v>
      </c>
      <c r="F6612" s="34" t="n">
        <v>0.103686861693859</v>
      </c>
      <c r="G6612" s="34" t="n">
        <v>0.278884462151395</v>
      </c>
      <c r="H6612" s="34" t="n">
        <v>-0.175197600457535</v>
      </c>
      <c r="I6612" s="34" t="n">
        <v>-0.628208538783448</v>
      </c>
      <c r="J6612" s="35" t="n">
        <v>3.62</v>
      </c>
      <c r="K6612" s="6" t="n">
        <v>0</v>
      </c>
      <c r="L6612" s="35" t="n">
        <v>-1</v>
      </c>
      <c r="M6612" s="6" t="str">
        <f aca="false">IF(I6612&lt;=0,"Below 0%",IF(I6612&lt;=0.05,"0-5%",IF(I6612&lt;=0.1,"5-10%",IF(I6612&lt;=0.2,"10-20%",IF(I6612&lt;=0.4,"20-40%","Above 40%")))))</f>
        <v>Below 0%</v>
      </c>
      <c r="N6612" s="6" t="str">
        <f aca="false">IF(AND(H6612&gt;=Summary!$B$25,I6612&gt;=Summary!$B$26,I6612&lt;=Summary!$B$27,J6612&gt;=Summary!$B$28,J6612&lt;=Summary!$B$29,F6612*J6612&gt;1),"Yes","No")</f>
        <v>No</v>
      </c>
    </row>
    <row r="6613" customFormat="false" ht="15" hidden="false" customHeight="false" outlineLevel="0" collapsed="false">
      <c r="A6613" s="6" t="s">
        <v>153</v>
      </c>
      <c r="B6613" s="45" t="n">
        <v>43557</v>
      </c>
      <c r="C6613" s="6" t="s">
        <v>203</v>
      </c>
      <c r="D6613" s="6" t="s">
        <v>176</v>
      </c>
      <c r="E6613" s="6" t="s">
        <v>177</v>
      </c>
      <c r="F6613" s="34" t="n">
        <v>0.592142164707184</v>
      </c>
      <c r="G6613" s="34" t="n">
        <v>0.48074369189907</v>
      </c>
      <c r="H6613" s="34" t="n">
        <v>0.111398472808114</v>
      </c>
      <c r="I6613" s="34" t="n">
        <v>0.231721132664391</v>
      </c>
      <c r="J6613" s="35" t="n">
        <v>2.1</v>
      </c>
      <c r="K6613" s="6" t="n">
        <v>0</v>
      </c>
      <c r="L6613" s="35" t="n">
        <v>-1</v>
      </c>
      <c r="M6613" s="6" t="str">
        <f aca="false">IF(I6613&lt;=0,"Below 0%",IF(I6613&lt;=0.05,"0-5%",IF(I6613&lt;=0.1,"5-10%",IF(I6613&lt;=0.2,"10-20%",IF(I6613&lt;=0.4,"20-40%","Above 40%")))))</f>
        <v>20-40%</v>
      </c>
      <c r="N6613" s="6" t="str">
        <f aca="false">IF(AND(H6613&gt;=Summary!$B$25,I6613&gt;=Summary!$B$26,I6613&lt;=Summary!$B$27,J6613&gt;=Summary!$B$28,J6613&lt;=Summary!$B$29,F6613*J6613&gt;1),"Yes","No")</f>
        <v>Yes</v>
      </c>
    </row>
    <row r="6614" customFormat="false" ht="15" hidden="false" customHeight="false" outlineLevel="0" collapsed="false">
      <c r="A6614" s="6" t="s">
        <v>153</v>
      </c>
      <c r="B6614" s="45" t="n">
        <v>43558</v>
      </c>
      <c r="C6614" s="6" t="s">
        <v>190</v>
      </c>
      <c r="D6614" s="6" t="s">
        <v>201</v>
      </c>
      <c r="E6614" s="6" t="s">
        <v>187</v>
      </c>
      <c r="F6614" s="34" t="n">
        <v>0.661669909954071</v>
      </c>
      <c r="G6614" s="34" t="n">
        <v>0.780221482227213</v>
      </c>
      <c r="H6614" s="34" t="n">
        <v>-0.118551572273142</v>
      </c>
      <c r="I6614" s="34" t="n">
        <v>-0.151946049902043</v>
      </c>
      <c r="J6614" s="35" t="n">
        <v>1.29</v>
      </c>
      <c r="K6614" s="6" t="n">
        <v>1</v>
      </c>
      <c r="L6614" s="35" t="n">
        <v>0.29</v>
      </c>
      <c r="M6614" s="6" t="str">
        <f aca="false">IF(I6614&lt;=0,"Below 0%",IF(I6614&lt;=0.05,"0-5%",IF(I6614&lt;=0.1,"5-10%",IF(I6614&lt;=0.2,"10-20%",IF(I6614&lt;=0.4,"20-40%","Above 40%")))))</f>
        <v>Below 0%</v>
      </c>
      <c r="N6614" s="6" t="str">
        <f aca="false">IF(AND(H6614&gt;=Summary!$B$25,I6614&gt;=Summary!$B$26,I6614&lt;=Summary!$B$27,J6614&gt;=Summary!$B$28,J6614&lt;=Summary!$B$29,F6614*J6614&gt;1),"Yes","No")</f>
        <v>No</v>
      </c>
    </row>
    <row r="6615" customFormat="false" ht="15" hidden="false" customHeight="false" outlineLevel="0" collapsed="false">
      <c r="A6615" s="6" t="s">
        <v>153</v>
      </c>
      <c r="B6615" s="45" t="n">
        <v>43558</v>
      </c>
      <c r="C6615" s="6" t="s">
        <v>190</v>
      </c>
      <c r="D6615" s="6" t="s">
        <v>201</v>
      </c>
      <c r="E6615" s="6" t="s">
        <v>174</v>
      </c>
      <c r="F6615" s="34" t="n">
        <v>0.233835205435753</v>
      </c>
      <c r="G6615" s="34" t="n">
        <v>0.154843955703555</v>
      </c>
      <c r="H6615" s="34" t="n">
        <v>0.0789912497321983</v>
      </c>
      <c r="I6615" s="34" t="n">
        <v>0.510134537530321</v>
      </c>
      <c r="J6615" s="35" t="n">
        <v>6.5</v>
      </c>
      <c r="K6615" s="6" t="n">
        <v>0</v>
      </c>
      <c r="L6615" s="35" t="n">
        <v>-1</v>
      </c>
      <c r="M6615" s="6" t="str">
        <f aca="false">IF(I6615&lt;=0,"Below 0%",IF(I6615&lt;=0.05,"0-5%",IF(I6615&lt;=0.1,"5-10%",IF(I6615&lt;=0.2,"10-20%",IF(I6615&lt;=0.4,"20-40%","Above 40%")))))</f>
        <v>Above 40%</v>
      </c>
      <c r="N6615" s="6" t="str">
        <f aca="false">IF(AND(H6615&gt;=Summary!$B$25,I6615&gt;=Summary!$B$26,I6615&lt;=Summary!$B$27,J6615&gt;=Summary!$B$28,J6615&lt;=Summary!$B$29,F6615*J6615&gt;1),"Yes","No")</f>
        <v>No</v>
      </c>
    </row>
    <row r="6616" customFormat="false" ht="15" hidden="false" customHeight="false" outlineLevel="0" collapsed="false">
      <c r="A6616" s="6" t="s">
        <v>153</v>
      </c>
      <c r="B6616" s="45" t="n">
        <v>43558</v>
      </c>
      <c r="C6616" s="6" t="s">
        <v>190</v>
      </c>
      <c r="D6616" s="6" t="s">
        <v>201</v>
      </c>
      <c r="E6616" s="6" t="s">
        <v>177</v>
      </c>
      <c r="F6616" s="34" t="n">
        <v>0.104494869709015</v>
      </c>
      <c r="G6616" s="34" t="n">
        <v>0.0649345620692326</v>
      </c>
      <c r="H6616" s="34" t="n">
        <v>0.0395603076397823</v>
      </c>
      <c r="I6616" s="34" t="n">
        <v>0.609233455638055</v>
      </c>
      <c r="J6616" s="35" t="n">
        <v>15.5</v>
      </c>
      <c r="K6616" s="6" t="n">
        <v>0</v>
      </c>
      <c r="L6616" s="35" t="n">
        <v>-1</v>
      </c>
      <c r="M6616" s="6" t="str">
        <f aca="false">IF(I6616&lt;=0,"Below 0%",IF(I6616&lt;=0.05,"0-5%",IF(I6616&lt;=0.1,"5-10%",IF(I6616&lt;=0.2,"10-20%",IF(I6616&lt;=0.4,"20-40%","Above 40%")))))</f>
        <v>Above 40%</v>
      </c>
      <c r="N6616" s="6" t="str">
        <f aca="false">IF(AND(H6616&gt;=Summary!$B$25,I6616&gt;=Summary!$B$26,I6616&lt;=Summary!$B$27,J6616&gt;=Summary!$B$28,J6616&lt;=Summary!$B$29,F6616*J6616&gt;1),"Yes","No")</f>
        <v>No</v>
      </c>
    </row>
    <row r="6617" customFormat="false" ht="15" hidden="false" customHeight="false" outlineLevel="0" collapsed="false">
      <c r="A6617" s="6" t="s">
        <v>153</v>
      </c>
      <c r="B6617" s="45" t="n">
        <v>43558</v>
      </c>
      <c r="C6617" s="6" t="s">
        <v>194</v>
      </c>
      <c r="D6617" s="6" t="s">
        <v>193</v>
      </c>
      <c r="E6617" s="6" t="s">
        <v>187</v>
      </c>
      <c r="F6617" s="34" t="n">
        <v>0.645878911018372</v>
      </c>
      <c r="G6617" s="34" t="n">
        <v>0.925404361470991</v>
      </c>
      <c r="H6617" s="34" t="n">
        <v>-0.279525450452619</v>
      </c>
      <c r="I6617" s="34" t="n">
        <v>-0.302057632415191</v>
      </c>
      <c r="J6617" s="35" t="n">
        <v>1.08</v>
      </c>
      <c r="K6617" s="6" t="n">
        <v>1</v>
      </c>
      <c r="L6617" s="35" t="n">
        <v>0.0800000000000001</v>
      </c>
      <c r="M6617" s="6" t="str">
        <f aca="false">IF(I6617&lt;=0,"Below 0%",IF(I6617&lt;=0.05,"0-5%",IF(I6617&lt;=0.1,"5-10%",IF(I6617&lt;=0.2,"10-20%",IF(I6617&lt;=0.4,"20-40%","Above 40%")))))</f>
        <v>Below 0%</v>
      </c>
      <c r="N6617" s="6" t="str">
        <f aca="false">IF(AND(H6617&gt;=Summary!$B$25,I6617&gt;=Summary!$B$26,I6617&lt;=Summary!$B$27,J6617&gt;=Summary!$B$28,J6617&lt;=Summary!$B$29,F6617*J6617&gt;1),"Yes","No")</f>
        <v>No</v>
      </c>
    </row>
    <row r="6618" customFormat="false" ht="15" hidden="false" customHeight="false" outlineLevel="0" collapsed="false">
      <c r="A6618" s="6" t="s">
        <v>153</v>
      </c>
      <c r="B6618" s="45" t="n">
        <v>43558</v>
      </c>
      <c r="C6618" s="6" t="s">
        <v>194</v>
      </c>
      <c r="D6618" s="6" t="s">
        <v>193</v>
      </c>
      <c r="E6618" s="6" t="s">
        <v>174</v>
      </c>
      <c r="F6618" s="34" t="n">
        <v>0.247866913676262</v>
      </c>
      <c r="G6618" s="34" t="n">
        <v>0.0579383600225316</v>
      </c>
      <c r="H6618" s="34" t="n">
        <v>0.18992855365373</v>
      </c>
      <c r="I6618" s="34" t="n">
        <v>3.27811407813181</v>
      </c>
      <c r="J6618" s="35" t="n">
        <v>17.25</v>
      </c>
      <c r="K6618" s="6" t="n">
        <v>0</v>
      </c>
      <c r="L6618" s="35" t="n">
        <v>-1</v>
      </c>
      <c r="M6618" s="6" t="str">
        <f aca="false">IF(I6618&lt;=0,"Below 0%",IF(I6618&lt;=0.05,"0-5%",IF(I6618&lt;=0.1,"5-10%",IF(I6618&lt;=0.2,"10-20%",IF(I6618&lt;=0.4,"20-40%","Above 40%")))))</f>
        <v>Above 40%</v>
      </c>
      <c r="N6618" s="6" t="str">
        <f aca="false">IF(AND(H6618&gt;=Summary!$B$25,I6618&gt;=Summary!$B$26,I6618&lt;=Summary!$B$27,J6618&gt;=Summary!$B$28,J6618&lt;=Summary!$B$29,F6618*J6618&gt;1),"Yes","No")</f>
        <v>No</v>
      </c>
    </row>
    <row r="6619" customFormat="false" ht="15" hidden="false" customHeight="false" outlineLevel="0" collapsed="false">
      <c r="A6619" s="6" t="s">
        <v>153</v>
      </c>
      <c r="B6619" s="45" t="n">
        <v>43558</v>
      </c>
      <c r="C6619" s="6" t="s">
        <v>194</v>
      </c>
      <c r="D6619" s="6" t="s">
        <v>193</v>
      </c>
      <c r="E6619" s="6" t="s">
        <v>177</v>
      </c>
      <c r="F6619" s="34" t="n">
        <v>0.106254152953625</v>
      </c>
      <c r="G6619" s="34" t="n">
        <v>0.0166572785064778</v>
      </c>
      <c r="H6619" s="34" t="n">
        <v>0.0895968744471469</v>
      </c>
      <c r="I6619" s="34" t="n">
        <v>5.37884231282461</v>
      </c>
      <c r="J6619" s="35" t="n">
        <v>60</v>
      </c>
      <c r="K6619" s="6" t="n">
        <v>0</v>
      </c>
      <c r="L6619" s="35" t="n">
        <v>-1</v>
      </c>
      <c r="M6619" s="6" t="str">
        <f aca="false">IF(I6619&lt;=0,"Below 0%",IF(I6619&lt;=0.05,"0-5%",IF(I6619&lt;=0.1,"5-10%",IF(I6619&lt;=0.2,"10-20%",IF(I6619&lt;=0.4,"20-40%","Above 40%")))))</f>
        <v>Above 40%</v>
      </c>
      <c r="N6619" s="6" t="str">
        <f aca="false">IF(AND(H6619&gt;=Summary!$B$25,I6619&gt;=Summary!$B$26,I6619&lt;=Summary!$B$27,J6619&gt;=Summary!$B$28,J6619&lt;=Summary!$B$29,F6619*J6619&gt;1),"Yes","No")</f>
        <v>No</v>
      </c>
    </row>
    <row r="6620" customFormat="false" ht="15" hidden="false" customHeight="false" outlineLevel="0" collapsed="false">
      <c r="A6620" s="6" t="s">
        <v>153</v>
      </c>
      <c r="B6620" s="45" t="n">
        <v>43558</v>
      </c>
      <c r="C6620" s="6" t="s">
        <v>181</v>
      </c>
      <c r="D6620" s="6" t="s">
        <v>180</v>
      </c>
      <c r="E6620" s="6" t="s">
        <v>187</v>
      </c>
      <c r="F6620" s="34" t="n">
        <v>0.822460770606995</v>
      </c>
      <c r="G6620" s="34" t="n">
        <v>0.669546436285097</v>
      </c>
      <c r="H6620" s="34" t="n">
        <v>0.152914334321897</v>
      </c>
      <c r="I6620" s="34" t="n">
        <v>0.228384957390447</v>
      </c>
      <c r="J6620" s="35" t="n">
        <v>1.5</v>
      </c>
      <c r="K6620" s="6" t="n">
        <v>1</v>
      </c>
      <c r="L6620" s="35" t="n">
        <v>0.5</v>
      </c>
      <c r="M6620" s="6" t="str">
        <f aca="false">IF(I6620&lt;=0,"Below 0%",IF(I6620&lt;=0.05,"0-5%",IF(I6620&lt;=0.1,"5-10%",IF(I6620&lt;=0.2,"10-20%",IF(I6620&lt;=0.4,"20-40%","Above 40%")))))</f>
        <v>20-40%</v>
      </c>
      <c r="N6620" s="6" t="str">
        <f aca="false">IF(AND(H6620&gt;=Summary!$B$25,I6620&gt;=Summary!$B$26,I6620&lt;=Summary!$B$27,J6620&gt;=Summary!$B$28,J6620&lt;=Summary!$B$29,F6620*J6620&gt;1),"Yes","No")</f>
        <v>No</v>
      </c>
    </row>
    <row r="6621" customFormat="false" ht="15" hidden="false" customHeight="false" outlineLevel="0" collapsed="false">
      <c r="A6621" s="6" t="s">
        <v>153</v>
      </c>
      <c r="B6621" s="45" t="n">
        <v>43558</v>
      </c>
      <c r="C6621" s="6" t="s">
        <v>181</v>
      </c>
      <c r="D6621" s="6" t="s">
        <v>180</v>
      </c>
      <c r="E6621" s="6" t="s">
        <v>174</v>
      </c>
      <c r="F6621" s="34" t="n">
        <v>0.132646337151527</v>
      </c>
      <c r="G6621" s="34" t="n">
        <v>0.200863930885529</v>
      </c>
      <c r="H6621" s="34" t="n">
        <v>-0.0682175937340018</v>
      </c>
      <c r="I6621" s="34" t="n">
        <v>-0.339620923643471</v>
      </c>
      <c r="J6621" s="35" t="n">
        <v>5</v>
      </c>
      <c r="K6621" s="6" t="n">
        <v>0</v>
      </c>
      <c r="L6621" s="35" t="n">
        <v>-1</v>
      </c>
      <c r="M6621" s="6" t="str">
        <f aca="false">IF(I6621&lt;=0,"Below 0%",IF(I6621&lt;=0.05,"0-5%",IF(I6621&lt;=0.1,"5-10%",IF(I6621&lt;=0.2,"10-20%",IF(I6621&lt;=0.4,"20-40%","Above 40%")))))</f>
        <v>Below 0%</v>
      </c>
      <c r="N6621" s="6" t="str">
        <f aca="false">IF(AND(H6621&gt;=Summary!$B$25,I6621&gt;=Summary!$B$26,I6621&lt;=Summary!$B$27,J6621&gt;=Summary!$B$28,J6621&lt;=Summary!$B$29,F6621*J6621&gt;1),"Yes","No")</f>
        <v>No</v>
      </c>
    </row>
    <row r="6622" customFormat="false" ht="15" hidden="false" customHeight="false" outlineLevel="0" collapsed="false">
      <c r="A6622" s="6" t="s">
        <v>153</v>
      </c>
      <c r="B6622" s="45" t="n">
        <v>43558</v>
      </c>
      <c r="C6622" s="6" t="s">
        <v>181</v>
      </c>
      <c r="D6622" s="6" t="s">
        <v>180</v>
      </c>
      <c r="E6622" s="6" t="s">
        <v>177</v>
      </c>
      <c r="F6622" s="34" t="n">
        <v>0.0448928438127041</v>
      </c>
      <c r="G6622" s="34" t="n">
        <v>0.129589632829374</v>
      </c>
      <c r="H6622" s="34" t="n">
        <v>-0.0846967890166696</v>
      </c>
      <c r="I6622" s="34" t="n">
        <v>-0.653576888578634</v>
      </c>
      <c r="J6622" s="35" t="n">
        <v>7.75</v>
      </c>
      <c r="K6622" s="6" t="n">
        <v>0</v>
      </c>
      <c r="L6622" s="35" t="n">
        <v>-1</v>
      </c>
      <c r="M6622" s="6" t="str">
        <f aca="false">IF(I6622&lt;=0,"Below 0%",IF(I6622&lt;=0.05,"0-5%",IF(I6622&lt;=0.1,"5-10%",IF(I6622&lt;=0.2,"10-20%",IF(I6622&lt;=0.4,"20-40%","Above 40%")))))</f>
        <v>Below 0%</v>
      </c>
      <c r="N6622" s="6" t="str">
        <f aca="false">IF(AND(H6622&gt;=Summary!$B$25,I6622&gt;=Summary!$B$26,I6622&lt;=Summary!$B$27,J6622&gt;=Summary!$B$28,J6622&lt;=Summary!$B$29,F6622*J6622&gt;1),"Yes","No")</f>
        <v>No</v>
      </c>
    </row>
    <row r="6623" customFormat="false" ht="15" hidden="false" customHeight="false" outlineLevel="0" collapsed="false">
      <c r="A6623" s="6" t="s">
        <v>153</v>
      </c>
      <c r="B6623" s="45" t="n">
        <v>43560</v>
      </c>
      <c r="C6623" s="6" t="s">
        <v>179</v>
      </c>
      <c r="D6623" s="6" t="s">
        <v>183</v>
      </c>
      <c r="E6623" s="6" t="s">
        <v>187</v>
      </c>
      <c r="F6623" s="34" t="n">
        <v>0.237393021583557</v>
      </c>
      <c r="G6623" s="34" t="n">
        <v>0.101836844948676</v>
      </c>
      <c r="H6623" s="34" t="n">
        <v>0.135556176634881</v>
      </c>
      <c r="I6623" s="34" t="n">
        <v>1.33111131539079</v>
      </c>
      <c r="J6623" s="35" t="n">
        <v>10</v>
      </c>
      <c r="K6623" s="6" t="n">
        <v>0</v>
      </c>
      <c r="L6623" s="35" t="n">
        <v>-1</v>
      </c>
      <c r="M6623" s="6" t="str">
        <f aca="false">IF(I6623&lt;=0,"Below 0%",IF(I6623&lt;=0.05,"0-5%",IF(I6623&lt;=0.1,"5-10%",IF(I6623&lt;=0.2,"10-20%",IF(I6623&lt;=0.4,"20-40%","Above 40%")))))</f>
        <v>Above 40%</v>
      </c>
      <c r="N6623" s="6" t="str">
        <f aca="false">IF(AND(H6623&gt;=Summary!$B$25,I6623&gt;=Summary!$B$26,I6623&lt;=Summary!$B$27,J6623&gt;=Summary!$B$28,J6623&lt;=Summary!$B$29,F6623*J6623&gt;1),"Yes","No")</f>
        <v>No</v>
      </c>
    </row>
    <row r="6624" customFormat="false" ht="15" hidden="false" customHeight="false" outlineLevel="0" collapsed="false">
      <c r="A6624" s="6" t="s">
        <v>153</v>
      </c>
      <c r="B6624" s="45" t="n">
        <v>43560</v>
      </c>
      <c r="C6624" s="6" t="s">
        <v>179</v>
      </c>
      <c r="D6624" s="6" t="s">
        <v>183</v>
      </c>
      <c r="E6624" s="6" t="s">
        <v>174</v>
      </c>
      <c r="F6624" s="34" t="n">
        <v>0.17732846736908</v>
      </c>
      <c r="G6624" s="34" t="n">
        <v>0.195840086439762</v>
      </c>
      <c r="H6624" s="34" t="n">
        <v>-0.0185116190706827</v>
      </c>
      <c r="I6624" s="34" t="n">
        <v>-0.0945241569650583</v>
      </c>
      <c r="J6624" s="35" t="n">
        <v>5.2</v>
      </c>
      <c r="K6624" s="6" t="n">
        <v>0</v>
      </c>
      <c r="L6624" s="35" t="n">
        <v>-1</v>
      </c>
      <c r="M6624" s="6" t="str">
        <f aca="false">IF(I6624&lt;=0,"Below 0%",IF(I6624&lt;=0.05,"0-5%",IF(I6624&lt;=0.1,"5-10%",IF(I6624&lt;=0.2,"10-20%",IF(I6624&lt;=0.4,"20-40%","Above 40%")))))</f>
        <v>Below 0%</v>
      </c>
      <c r="N6624" s="6" t="str">
        <f aca="false">IF(AND(H6624&gt;=Summary!$B$25,I6624&gt;=Summary!$B$26,I6624&lt;=Summary!$B$27,J6624&gt;=Summary!$B$28,J6624&lt;=Summary!$B$29,F6624*J6624&gt;1),"Yes","No")</f>
        <v>No</v>
      </c>
    </row>
    <row r="6625" customFormat="false" ht="15" hidden="false" customHeight="false" outlineLevel="0" collapsed="false">
      <c r="A6625" s="6" t="s">
        <v>153</v>
      </c>
      <c r="B6625" s="45" t="n">
        <v>43560</v>
      </c>
      <c r="C6625" s="6" t="s">
        <v>179</v>
      </c>
      <c r="D6625" s="6" t="s">
        <v>183</v>
      </c>
      <c r="E6625" s="6" t="s">
        <v>177</v>
      </c>
      <c r="F6625" s="34" t="n">
        <v>0.585278451442719</v>
      </c>
      <c r="G6625" s="34" t="n">
        <v>0.702323068611561</v>
      </c>
      <c r="H6625" s="34" t="n">
        <v>-0.117044617168843</v>
      </c>
      <c r="I6625" s="34" t="n">
        <v>-0.166653527984252</v>
      </c>
      <c r="J6625" s="35" t="n">
        <v>1.45</v>
      </c>
      <c r="K6625" s="6" t="n">
        <v>1</v>
      </c>
      <c r="L6625" s="35" t="n">
        <v>0.45</v>
      </c>
      <c r="M6625" s="6" t="str">
        <f aca="false">IF(I6625&lt;=0,"Below 0%",IF(I6625&lt;=0.05,"0-5%",IF(I6625&lt;=0.1,"5-10%",IF(I6625&lt;=0.2,"10-20%",IF(I6625&lt;=0.4,"20-40%","Above 40%")))))</f>
        <v>Below 0%</v>
      </c>
      <c r="N6625" s="6" t="str">
        <f aca="false">IF(AND(H6625&gt;=Summary!$B$25,I6625&gt;=Summary!$B$26,I6625&lt;=Summary!$B$27,J6625&gt;=Summary!$B$28,J6625&lt;=Summary!$B$29,F6625*J6625&gt;1),"Yes","No")</f>
        <v>No</v>
      </c>
    </row>
    <row r="6626" customFormat="false" ht="15" hidden="false" customHeight="false" outlineLevel="0" collapsed="false">
      <c r="A6626" s="6" t="s">
        <v>153</v>
      </c>
      <c r="B6626" s="45" t="n">
        <v>43561</v>
      </c>
      <c r="C6626" s="6" t="s">
        <v>199</v>
      </c>
      <c r="D6626" s="6" t="s">
        <v>196</v>
      </c>
      <c r="E6626" s="6" t="s">
        <v>187</v>
      </c>
      <c r="F6626" s="34" t="n">
        <v>0.571975469589233</v>
      </c>
      <c r="G6626" s="34" t="n">
        <v>0.463613731434281</v>
      </c>
      <c r="H6626" s="34" t="n">
        <v>0.108361738154952</v>
      </c>
      <c r="I6626" s="34" t="n">
        <v>0.233732805583031</v>
      </c>
      <c r="J6626" s="35" t="n">
        <v>2.14</v>
      </c>
      <c r="K6626" s="6" t="n">
        <v>0</v>
      </c>
      <c r="L6626" s="35" t="n">
        <v>-1</v>
      </c>
      <c r="M6626" s="6" t="str">
        <f aca="false">IF(I6626&lt;=0,"Below 0%",IF(I6626&lt;=0.05,"0-5%",IF(I6626&lt;=0.1,"5-10%",IF(I6626&lt;=0.2,"10-20%",IF(I6626&lt;=0.4,"20-40%","Above 40%")))))</f>
        <v>20-40%</v>
      </c>
      <c r="N6626" s="6" t="str">
        <f aca="false">IF(AND(H6626&gt;=Summary!$B$25,I6626&gt;=Summary!$B$26,I6626&lt;=Summary!$B$27,J6626&gt;=Summary!$B$28,J6626&lt;=Summary!$B$29,F6626*J6626&gt;1),"Yes","No")</f>
        <v>Yes</v>
      </c>
    </row>
    <row r="6627" customFormat="false" ht="15" hidden="false" customHeight="false" outlineLevel="0" collapsed="false">
      <c r="A6627" s="6" t="s">
        <v>153</v>
      </c>
      <c r="B6627" s="45" t="n">
        <v>43561</v>
      </c>
      <c r="C6627" s="6" t="s">
        <v>199</v>
      </c>
      <c r="D6627" s="6" t="s">
        <v>196</v>
      </c>
      <c r="E6627" s="6" t="s">
        <v>174</v>
      </c>
      <c r="F6627" s="34" t="n">
        <v>0.231788381934166</v>
      </c>
      <c r="G6627" s="34" t="n">
        <v>0.271817365827222</v>
      </c>
      <c r="H6627" s="34" t="n">
        <v>-0.0400289838930564</v>
      </c>
      <c r="I6627" s="34" t="n">
        <v>-0.147264262425751</v>
      </c>
      <c r="J6627" s="35" t="n">
        <v>3.65</v>
      </c>
      <c r="K6627" s="6" t="n">
        <v>0</v>
      </c>
      <c r="L6627" s="35" t="n">
        <v>-1</v>
      </c>
      <c r="M6627" s="6" t="str">
        <f aca="false">IF(I6627&lt;=0,"Below 0%",IF(I6627&lt;=0.05,"0-5%",IF(I6627&lt;=0.1,"5-10%",IF(I6627&lt;=0.2,"10-20%",IF(I6627&lt;=0.4,"20-40%","Above 40%")))))</f>
        <v>Below 0%</v>
      </c>
      <c r="N6627" s="6" t="str">
        <f aca="false">IF(AND(H6627&gt;=Summary!$B$25,I6627&gt;=Summary!$B$26,I6627&lt;=Summary!$B$27,J6627&gt;=Summary!$B$28,J6627&lt;=Summary!$B$29,F6627*J6627&gt;1),"Yes","No")</f>
        <v>No</v>
      </c>
    </row>
    <row r="6628" customFormat="false" ht="15" hidden="false" customHeight="false" outlineLevel="0" collapsed="false">
      <c r="A6628" s="6" t="s">
        <v>153</v>
      </c>
      <c r="B6628" s="45" t="n">
        <v>43561</v>
      </c>
      <c r="C6628" s="6" t="s">
        <v>199</v>
      </c>
      <c r="D6628" s="6" t="s">
        <v>196</v>
      </c>
      <c r="E6628" s="6" t="s">
        <v>177</v>
      </c>
      <c r="F6628" s="34" t="n">
        <v>0.196236103773117</v>
      </c>
      <c r="G6628" s="34" t="n">
        <v>0.264568902738497</v>
      </c>
      <c r="H6628" s="34" t="n">
        <v>-0.0683327989653794</v>
      </c>
      <c r="I6628" s="34" t="n">
        <v>-0.258279783671025</v>
      </c>
      <c r="J6628" s="35" t="n">
        <v>3.75</v>
      </c>
      <c r="K6628" s="6" t="n">
        <v>1</v>
      </c>
      <c r="L6628" s="35" t="n">
        <v>2.75</v>
      </c>
      <c r="M6628" s="6" t="str">
        <f aca="false">IF(I6628&lt;=0,"Below 0%",IF(I6628&lt;=0.05,"0-5%",IF(I6628&lt;=0.1,"5-10%",IF(I6628&lt;=0.2,"10-20%",IF(I6628&lt;=0.4,"20-40%","Above 40%")))))</f>
        <v>Below 0%</v>
      </c>
      <c r="N6628" s="6" t="str">
        <f aca="false">IF(AND(H6628&gt;=Summary!$B$25,I6628&gt;=Summary!$B$26,I6628&lt;=Summary!$B$27,J6628&gt;=Summary!$B$28,J6628&lt;=Summary!$B$29,F6628*J6628&gt;1),"Yes","No")</f>
        <v>No</v>
      </c>
    </row>
    <row r="6629" customFormat="false" ht="15" hidden="false" customHeight="false" outlineLevel="0" collapsed="false">
      <c r="A6629" s="6" t="s">
        <v>153</v>
      </c>
      <c r="B6629" s="45" t="n">
        <v>43561</v>
      </c>
      <c r="C6629" s="6" t="s">
        <v>202</v>
      </c>
      <c r="D6629" s="6" t="s">
        <v>195</v>
      </c>
      <c r="E6629" s="6" t="s">
        <v>187</v>
      </c>
      <c r="F6629" s="34" t="n">
        <v>0.301900058984757</v>
      </c>
      <c r="G6629" s="34" t="n">
        <v>0.182403709905964</v>
      </c>
      <c r="H6629" s="34" t="n">
        <v>0.119496349078792</v>
      </c>
      <c r="I6629" s="34" t="n">
        <v>0.655120168007531</v>
      </c>
      <c r="J6629" s="35" t="n">
        <v>5.5</v>
      </c>
      <c r="K6629" s="6" t="n">
        <v>0</v>
      </c>
      <c r="L6629" s="35" t="n">
        <v>-1</v>
      </c>
      <c r="M6629" s="6" t="str">
        <f aca="false">IF(I6629&lt;=0,"Below 0%",IF(I6629&lt;=0.05,"0-5%",IF(I6629&lt;=0.1,"5-10%",IF(I6629&lt;=0.2,"10-20%",IF(I6629&lt;=0.4,"20-40%","Above 40%")))))</f>
        <v>Above 40%</v>
      </c>
      <c r="N6629" s="6" t="str">
        <f aca="false">IF(AND(H6629&gt;=Summary!$B$25,I6629&gt;=Summary!$B$26,I6629&lt;=Summary!$B$27,J6629&gt;=Summary!$B$28,J6629&lt;=Summary!$B$29,F6629*J6629&gt;1),"Yes","No")</f>
        <v>No</v>
      </c>
    </row>
    <row r="6630" customFormat="false" ht="15" hidden="false" customHeight="false" outlineLevel="0" collapsed="false">
      <c r="A6630" s="6" t="s">
        <v>153</v>
      </c>
      <c r="B6630" s="45" t="n">
        <v>43561</v>
      </c>
      <c r="C6630" s="6" t="s">
        <v>202</v>
      </c>
      <c r="D6630" s="6" t="s">
        <v>195</v>
      </c>
      <c r="E6630" s="6" t="s">
        <v>174</v>
      </c>
      <c r="F6630" s="34" t="n">
        <v>0.266688376665115</v>
      </c>
      <c r="G6630" s="34" t="n">
        <v>0.250805101120701</v>
      </c>
      <c r="H6630" s="34" t="n">
        <v>0.0158832755444146</v>
      </c>
      <c r="I6630" s="34" t="n">
        <v>0.0633291566776018</v>
      </c>
      <c r="J6630" s="35" t="n">
        <v>4</v>
      </c>
      <c r="K6630" s="6" t="n">
        <v>0</v>
      </c>
      <c r="L6630" s="35" t="n">
        <v>-1</v>
      </c>
      <c r="M6630" s="6" t="str">
        <f aca="false">IF(I6630&lt;=0,"Below 0%",IF(I6630&lt;=0.05,"0-5%",IF(I6630&lt;=0.1,"5-10%",IF(I6630&lt;=0.2,"10-20%",IF(I6630&lt;=0.4,"20-40%","Above 40%")))))</f>
        <v>5-10%</v>
      </c>
      <c r="N6630" s="6" t="str">
        <f aca="false">IF(AND(H6630&gt;=Summary!$B$25,I6630&gt;=Summary!$B$26,I6630&lt;=Summary!$B$27,J6630&gt;=Summary!$B$28,J6630&lt;=Summary!$B$29,F6630*J6630&gt;1),"Yes","No")</f>
        <v>No</v>
      </c>
    </row>
    <row r="6631" customFormat="false" ht="15" hidden="false" customHeight="false" outlineLevel="0" collapsed="false">
      <c r="A6631" s="6" t="s">
        <v>153</v>
      </c>
      <c r="B6631" s="45" t="n">
        <v>43561</v>
      </c>
      <c r="C6631" s="6" t="s">
        <v>202</v>
      </c>
      <c r="D6631" s="6" t="s">
        <v>195</v>
      </c>
      <c r="E6631" s="6" t="s">
        <v>177</v>
      </c>
      <c r="F6631" s="34" t="n">
        <v>0.431411564350128</v>
      </c>
      <c r="G6631" s="34" t="n">
        <v>0.566791188973335</v>
      </c>
      <c r="H6631" s="34" t="n">
        <v>-0.135379624623207</v>
      </c>
      <c r="I6631" s="34" t="n">
        <v>-0.238852733170444</v>
      </c>
      <c r="J6631" s="35" t="n">
        <v>1.77</v>
      </c>
      <c r="K6631" s="6" t="n">
        <v>1</v>
      </c>
      <c r="L6631" s="35" t="n">
        <v>0.77</v>
      </c>
      <c r="M6631" s="6" t="str">
        <f aca="false">IF(I6631&lt;=0,"Below 0%",IF(I6631&lt;=0.05,"0-5%",IF(I6631&lt;=0.1,"5-10%",IF(I6631&lt;=0.2,"10-20%",IF(I6631&lt;=0.4,"20-40%","Above 40%")))))</f>
        <v>Below 0%</v>
      </c>
      <c r="N6631" s="6" t="str">
        <f aca="false">IF(AND(H6631&gt;=Summary!$B$25,I6631&gt;=Summary!$B$26,I6631&lt;=Summary!$B$27,J6631&gt;=Summary!$B$28,J6631&lt;=Summary!$B$29,F6631*J6631&gt;1),"Yes","No")</f>
        <v>No</v>
      </c>
    </row>
    <row r="6632" customFormat="false" ht="15" hidden="false" customHeight="false" outlineLevel="0" collapsed="false">
      <c r="A6632" s="6" t="s">
        <v>153</v>
      </c>
      <c r="B6632" s="45" t="n">
        <v>43561</v>
      </c>
      <c r="C6632" s="6" t="s">
        <v>188</v>
      </c>
      <c r="D6632" s="6" t="s">
        <v>180</v>
      </c>
      <c r="E6632" s="6" t="s">
        <v>187</v>
      </c>
      <c r="F6632" s="34" t="n">
        <v>0.56039035320282</v>
      </c>
      <c r="G6632" s="34" t="n">
        <v>0.379817331254177</v>
      </c>
      <c r="H6632" s="34" t="n">
        <v>0.180573021948643</v>
      </c>
      <c r="I6632" s="34" t="n">
        <v>0.475420701189125</v>
      </c>
      <c r="J6632" s="35" t="n">
        <v>2.61</v>
      </c>
      <c r="K6632" s="6" t="n">
        <v>0</v>
      </c>
      <c r="L6632" s="35" t="n">
        <v>-1</v>
      </c>
      <c r="M6632" s="6" t="str">
        <f aca="false">IF(I6632&lt;=0,"Below 0%",IF(I6632&lt;=0.05,"0-5%",IF(I6632&lt;=0.1,"5-10%",IF(I6632&lt;=0.2,"10-20%",IF(I6632&lt;=0.4,"20-40%","Above 40%")))))</f>
        <v>Above 40%</v>
      </c>
      <c r="N6632" s="6" t="str">
        <f aca="false">IF(AND(H6632&gt;=Summary!$B$25,I6632&gt;=Summary!$B$26,I6632&lt;=Summary!$B$27,J6632&gt;=Summary!$B$28,J6632&lt;=Summary!$B$29,F6632*J6632&gt;1),"Yes","No")</f>
        <v>No</v>
      </c>
    </row>
    <row r="6633" customFormat="false" ht="15" hidden="false" customHeight="false" outlineLevel="0" collapsed="false">
      <c r="A6633" s="6" t="s">
        <v>153</v>
      </c>
      <c r="B6633" s="45" t="n">
        <v>43561</v>
      </c>
      <c r="C6633" s="6" t="s">
        <v>188</v>
      </c>
      <c r="D6633" s="6" t="s">
        <v>180</v>
      </c>
      <c r="E6633" s="6" t="s">
        <v>174</v>
      </c>
      <c r="F6633" s="34" t="n">
        <v>0.218979731202126</v>
      </c>
      <c r="G6633" s="34" t="n">
        <v>0.300400980173758</v>
      </c>
      <c r="H6633" s="34" t="n">
        <v>-0.0814212489716326</v>
      </c>
      <c r="I6633" s="34" t="n">
        <v>-0.271041888493629</v>
      </c>
      <c r="J6633" s="35" t="n">
        <v>3.3</v>
      </c>
      <c r="K6633" s="6" t="n">
        <v>0</v>
      </c>
      <c r="L6633" s="35" t="n">
        <v>-1</v>
      </c>
      <c r="M6633" s="6" t="str">
        <f aca="false">IF(I6633&lt;=0,"Below 0%",IF(I6633&lt;=0.05,"0-5%",IF(I6633&lt;=0.1,"5-10%",IF(I6633&lt;=0.2,"10-20%",IF(I6633&lt;=0.4,"20-40%","Above 40%")))))</f>
        <v>Below 0%</v>
      </c>
      <c r="N6633" s="6" t="str">
        <f aca="false">IF(AND(H6633&gt;=Summary!$B$25,I6633&gt;=Summary!$B$26,I6633&lt;=Summary!$B$27,J6633&gt;=Summary!$B$28,J6633&lt;=Summary!$B$29,F6633*J6633&gt;1),"Yes","No")</f>
        <v>No</v>
      </c>
    </row>
    <row r="6634" customFormat="false" ht="15" hidden="false" customHeight="false" outlineLevel="0" collapsed="false">
      <c r="A6634" s="6" t="s">
        <v>153</v>
      </c>
      <c r="B6634" s="45" t="n">
        <v>43561</v>
      </c>
      <c r="C6634" s="6" t="s">
        <v>188</v>
      </c>
      <c r="D6634" s="6" t="s">
        <v>180</v>
      </c>
      <c r="E6634" s="6" t="s">
        <v>177</v>
      </c>
      <c r="F6634" s="34" t="n">
        <v>0.220629945397377</v>
      </c>
      <c r="G6634" s="34" t="n">
        <v>0.319781688572065</v>
      </c>
      <c r="H6634" s="34" t="n">
        <v>-0.099151743174688</v>
      </c>
      <c r="I6634" s="34" t="n">
        <v>-0.310060728046795</v>
      </c>
      <c r="J6634" s="35" t="n">
        <v>3.1</v>
      </c>
      <c r="K6634" s="6" t="n">
        <v>1</v>
      </c>
      <c r="L6634" s="35" t="n">
        <v>2.1</v>
      </c>
      <c r="M6634" s="6" t="str">
        <f aca="false">IF(I6634&lt;=0,"Below 0%",IF(I6634&lt;=0.05,"0-5%",IF(I6634&lt;=0.1,"5-10%",IF(I6634&lt;=0.2,"10-20%",IF(I6634&lt;=0.4,"20-40%","Above 40%")))))</f>
        <v>Below 0%</v>
      </c>
      <c r="N6634" s="6" t="str">
        <f aca="false">IF(AND(H6634&gt;=Summary!$B$25,I6634&gt;=Summary!$B$26,I6634&lt;=Summary!$B$27,J6634&gt;=Summary!$B$28,J6634&lt;=Summary!$B$29,F6634*J6634&gt;1),"Yes","No")</f>
        <v>No</v>
      </c>
    </row>
    <row r="6635" customFormat="false" ht="15" hidden="false" customHeight="false" outlineLevel="0" collapsed="false">
      <c r="A6635" s="6" t="s">
        <v>153</v>
      </c>
      <c r="B6635" s="45" t="n">
        <v>43562</v>
      </c>
      <c r="C6635" s="6" t="s">
        <v>173</v>
      </c>
      <c r="D6635" s="6" t="s">
        <v>185</v>
      </c>
      <c r="E6635" s="6" t="s">
        <v>187</v>
      </c>
      <c r="F6635" s="34" t="n">
        <v>0.360610544681549</v>
      </c>
      <c r="G6635" s="34" t="n">
        <v>0.318303782816857</v>
      </c>
      <c r="H6635" s="34" t="n">
        <v>0.0423067618646921</v>
      </c>
      <c r="I6635" s="34" t="n">
        <v>0.132913160787141</v>
      </c>
      <c r="J6635" s="35" t="n">
        <v>3.15</v>
      </c>
      <c r="K6635" s="6" t="n">
        <v>1</v>
      </c>
      <c r="L6635" s="35" t="n">
        <v>2.15</v>
      </c>
      <c r="M6635" s="6" t="str">
        <f aca="false">IF(I6635&lt;=0,"Below 0%",IF(I6635&lt;=0.05,"0-5%",IF(I6635&lt;=0.1,"5-10%",IF(I6635&lt;=0.2,"10-20%",IF(I6635&lt;=0.4,"20-40%","Above 40%")))))</f>
        <v>10-20%</v>
      </c>
      <c r="N6635" s="6" t="str">
        <f aca="false">IF(AND(H6635&gt;=Summary!$B$25,I6635&gt;=Summary!$B$26,I6635&lt;=Summary!$B$27,J6635&gt;=Summary!$B$28,J6635&lt;=Summary!$B$29,F6635*J6635&gt;1),"Yes","No")</f>
        <v>Yes</v>
      </c>
    </row>
    <row r="6636" customFormat="false" ht="15" hidden="false" customHeight="false" outlineLevel="0" collapsed="false">
      <c r="A6636" s="6" t="s">
        <v>153</v>
      </c>
      <c r="B6636" s="45" t="n">
        <v>43562</v>
      </c>
      <c r="C6636" s="6" t="s">
        <v>173</v>
      </c>
      <c r="D6636" s="6" t="s">
        <v>185</v>
      </c>
      <c r="E6636" s="6" t="s">
        <v>174</v>
      </c>
      <c r="F6636" s="34" t="n">
        <v>0.227082163095474</v>
      </c>
      <c r="G6636" s="34" t="n">
        <v>0.26737517756616</v>
      </c>
      <c r="H6636" s="34" t="n">
        <v>-0.0402930144706856</v>
      </c>
      <c r="I6636" s="34" t="n">
        <v>-0.150698411264133</v>
      </c>
      <c r="J6636" s="35" t="n">
        <v>3.75</v>
      </c>
      <c r="K6636" s="6" t="n">
        <v>0</v>
      </c>
      <c r="L6636" s="35" t="n">
        <v>-1</v>
      </c>
      <c r="M6636" s="6" t="str">
        <f aca="false">IF(I6636&lt;=0,"Below 0%",IF(I6636&lt;=0.05,"0-5%",IF(I6636&lt;=0.1,"5-10%",IF(I6636&lt;=0.2,"10-20%",IF(I6636&lt;=0.4,"20-40%","Above 40%")))))</f>
        <v>Below 0%</v>
      </c>
      <c r="N6636" s="6" t="str">
        <f aca="false">IF(AND(H6636&gt;=Summary!$B$25,I6636&gt;=Summary!$B$26,I6636&lt;=Summary!$B$27,J6636&gt;=Summary!$B$28,J6636&lt;=Summary!$B$29,F6636*J6636&gt;1),"Yes","No")</f>
        <v>No</v>
      </c>
    </row>
    <row r="6637" customFormat="false" ht="15" hidden="false" customHeight="false" outlineLevel="0" collapsed="false">
      <c r="A6637" s="6" t="s">
        <v>153</v>
      </c>
      <c r="B6637" s="45" t="n">
        <v>43562</v>
      </c>
      <c r="C6637" s="6" t="s">
        <v>173</v>
      </c>
      <c r="D6637" s="6" t="s">
        <v>185</v>
      </c>
      <c r="E6637" s="6" t="s">
        <v>177</v>
      </c>
      <c r="F6637" s="34" t="n">
        <v>0.412307351827622</v>
      </c>
      <c r="G6637" s="34" t="n">
        <v>0.414321039616983</v>
      </c>
      <c r="H6637" s="34" t="n">
        <v>-0.00201368778936178</v>
      </c>
      <c r="I6637" s="34" t="n">
        <v>-0.00486021127776504</v>
      </c>
      <c r="J6637" s="35" t="n">
        <v>2.42</v>
      </c>
      <c r="K6637" s="6" t="n">
        <v>0</v>
      </c>
      <c r="L6637" s="35" t="n">
        <v>-1</v>
      </c>
      <c r="M6637" s="6" t="str">
        <f aca="false">IF(I6637&lt;=0,"Below 0%",IF(I6637&lt;=0.05,"0-5%",IF(I6637&lt;=0.1,"5-10%",IF(I6637&lt;=0.2,"10-20%",IF(I6637&lt;=0.4,"20-40%","Above 40%")))))</f>
        <v>Below 0%</v>
      </c>
      <c r="N6637" s="6" t="str">
        <f aca="false">IF(AND(H6637&gt;=Summary!$B$25,I6637&gt;=Summary!$B$26,I6637&lt;=Summary!$B$27,J6637&gt;=Summary!$B$28,J6637&lt;=Summary!$B$29,F6637*J6637&gt;1),"Yes","No")</f>
        <v>No</v>
      </c>
    </row>
    <row r="6638" customFormat="false" ht="15" hidden="false" customHeight="false" outlineLevel="0" collapsed="false">
      <c r="A6638" s="6" t="s">
        <v>153</v>
      </c>
      <c r="B6638" s="45" t="n">
        <v>43563</v>
      </c>
      <c r="C6638" s="6" t="s">
        <v>190</v>
      </c>
      <c r="D6638" s="6" t="s">
        <v>189</v>
      </c>
      <c r="E6638" s="6" t="s">
        <v>187</v>
      </c>
      <c r="F6638" s="34" t="n">
        <v>0.786105930805206</v>
      </c>
      <c r="G6638" s="34" t="n">
        <v>0.734966592427617</v>
      </c>
      <c r="H6638" s="34" t="n">
        <v>0.0511393383775893</v>
      </c>
      <c r="I6638" s="34" t="n">
        <v>0.0695804937319322</v>
      </c>
      <c r="J6638" s="35" t="n">
        <v>1.4</v>
      </c>
      <c r="K6638" s="6" t="n">
        <v>1</v>
      </c>
      <c r="L6638" s="35" t="n">
        <v>0.4</v>
      </c>
      <c r="M6638" s="6" t="str">
        <f aca="false">IF(I6638&lt;=0,"Below 0%",IF(I6638&lt;=0.05,"0-5%",IF(I6638&lt;=0.1,"5-10%",IF(I6638&lt;=0.2,"10-20%",IF(I6638&lt;=0.4,"20-40%","Above 40%")))))</f>
        <v>5-10%</v>
      </c>
      <c r="N6638" s="6" t="str">
        <f aca="false">IF(AND(H6638&gt;=Summary!$B$25,I6638&gt;=Summary!$B$26,I6638&lt;=Summary!$B$27,J6638&gt;=Summary!$B$28,J6638&lt;=Summary!$B$29,F6638*J6638&gt;1),"Yes","No")</f>
        <v>No</v>
      </c>
    </row>
    <row r="6639" customFormat="false" ht="15" hidden="false" customHeight="false" outlineLevel="0" collapsed="false">
      <c r="A6639" s="6" t="s">
        <v>153</v>
      </c>
      <c r="B6639" s="45" t="n">
        <v>43563</v>
      </c>
      <c r="C6639" s="6" t="s">
        <v>190</v>
      </c>
      <c r="D6639" s="6" t="s">
        <v>189</v>
      </c>
      <c r="E6639" s="6" t="s">
        <v>174</v>
      </c>
      <c r="F6639" s="34" t="n">
        <v>0.138042479753494</v>
      </c>
      <c r="G6639" s="34" t="n">
        <v>0.171492204899777</v>
      </c>
      <c r="H6639" s="34" t="n">
        <v>-0.033449725146283</v>
      </c>
      <c r="I6639" s="34" t="n">
        <v>-0.19505099468417</v>
      </c>
      <c r="J6639" s="35" t="n">
        <v>6</v>
      </c>
      <c r="K6639" s="6" t="n">
        <v>0</v>
      </c>
      <c r="L6639" s="35" t="n">
        <v>-1</v>
      </c>
      <c r="M6639" s="6" t="str">
        <f aca="false">IF(I6639&lt;=0,"Below 0%",IF(I6639&lt;=0.05,"0-5%",IF(I6639&lt;=0.1,"5-10%",IF(I6639&lt;=0.2,"10-20%",IF(I6639&lt;=0.4,"20-40%","Above 40%")))))</f>
        <v>Below 0%</v>
      </c>
      <c r="N6639" s="6" t="str">
        <f aca="false">IF(AND(H6639&gt;=Summary!$B$25,I6639&gt;=Summary!$B$26,I6639&lt;=Summary!$B$27,J6639&gt;=Summary!$B$28,J6639&lt;=Summary!$B$29,F6639*J6639&gt;1),"Yes","No")</f>
        <v>No</v>
      </c>
    </row>
    <row r="6640" customFormat="false" ht="15" hidden="false" customHeight="false" outlineLevel="0" collapsed="false">
      <c r="A6640" s="6" t="s">
        <v>153</v>
      </c>
      <c r="B6640" s="45" t="n">
        <v>43563</v>
      </c>
      <c r="C6640" s="6" t="s">
        <v>190</v>
      </c>
      <c r="D6640" s="6" t="s">
        <v>189</v>
      </c>
      <c r="E6640" s="6" t="s">
        <v>177</v>
      </c>
      <c r="F6640" s="34" t="n">
        <v>0.0758515372872353</v>
      </c>
      <c r="G6640" s="34" t="n">
        <v>0.0935412026726058</v>
      </c>
      <c r="H6640" s="34" t="n">
        <v>-0.0176896653853705</v>
      </c>
      <c r="I6640" s="34" t="n">
        <v>-0.189110946619795</v>
      </c>
      <c r="J6640" s="35" t="n">
        <v>11</v>
      </c>
      <c r="K6640" s="6" t="n">
        <v>0</v>
      </c>
      <c r="L6640" s="35" t="n">
        <v>-1</v>
      </c>
      <c r="M6640" s="6" t="str">
        <f aca="false">IF(I6640&lt;=0,"Below 0%",IF(I6640&lt;=0.05,"0-5%",IF(I6640&lt;=0.1,"5-10%",IF(I6640&lt;=0.2,"10-20%",IF(I6640&lt;=0.4,"20-40%","Above 40%")))))</f>
        <v>Below 0%</v>
      </c>
      <c r="N6640" s="6" t="str">
        <f aca="false">IF(AND(H6640&gt;=Summary!$B$25,I6640&gt;=Summary!$B$26,I6640&lt;=Summary!$B$27,J6640&gt;=Summary!$B$28,J6640&lt;=Summary!$B$29,F6640*J6640&gt;1),"Yes","No")</f>
        <v>No</v>
      </c>
    </row>
    <row r="6641" customFormat="false" ht="15" hidden="false" customHeight="false" outlineLevel="0" collapsed="false">
      <c r="A6641" s="6" t="s">
        <v>153</v>
      </c>
      <c r="B6641" s="45" t="n">
        <v>43567</v>
      </c>
      <c r="C6641" s="6" t="s">
        <v>195</v>
      </c>
      <c r="D6641" s="6" t="s">
        <v>188</v>
      </c>
      <c r="E6641" s="6" t="s">
        <v>187</v>
      </c>
      <c r="F6641" s="34" t="n">
        <v>0.599218487739563</v>
      </c>
      <c r="G6641" s="34" t="n">
        <v>0.594320039891921</v>
      </c>
      <c r="H6641" s="34" t="n">
        <v>0.00489844784764226</v>
      </c>
      <c r="I6641" s="34" t="n">
        <v>0.00824210445357543</v>
      </c>
      <c r="J6641" s="35" t="n">
        <v>1.69</v>
      </c>
      <c r="K6641" s="6" t="n">
        <v>0</v>
      </c>
      <c r="L6641" s="35" t="n">
        <v>-1</v>
      </c>
      <c r="M6641" s="6" t="str">
        <f aca="false">IF(I6641&lt;=0,"Below 0%",IF(I6641&lt;=0.05,"0-5%",IF(I6641&lt;=0.1,"5-10%",IF(I6641&lt;=0.2,"10-20%",IF(I6641&lt;=0.4,"20-40%","Above 40%")))))</f>
        <v>0-5%</v>
      </c>
      <c r="N6641" s="6" t="str">
        <f aca="false">IF(AND(H6641&gt;=Summary!$B$25,I6641&gt;=Summary!$B$26,I6641&lt;=Summary!$B$27,J6641&gt;=Summary!$B$28,J6641&lt;=Summary!$B$29,F6641*J6641&gt;1),"Yes","No")</f>
        <v>No</v>
      </c>
    </row>
    <row r="6642" customFormat="false" ht="15" hidden="false" customHeight="false" outlineLevel="0" collapsed="false">
      <c r="A6642" s="6" t="s">
        <v>153</v>
      </c>
      <c r="B6642" s="45" t="n">
        <v>43567</v>
      </c>
      <c r="C6642" s="6" t="s">
        <v>195</v>
      </c>
      <c r="D6642" s="6" t="s">
        <v>188</v>
      </c>
      <c r="E6642" s="6" t="s">
        <v>174</v>
      </c>
      <c r="F6642" s="34" t="n">
        <v>0.144221618771553</v>
      </c>
      <c r="G6642" s="34" t="n">
        <v>0.244975821321304</v>
      </c>
      <c r="H6642" s="34" t="n">
        <v>-0.100754202549751</v>
      </c>
      <c r="I6642" s="34" t="n">
        <v>-0.411282231880363</v>
      </c>
      <c r="J6642" s="35" t="n">
        <v>4.1</v>
      </c>
      <c r="K6642" s="6" t="n">
        <v>0</v>
      </c>
      <c r="L6642" s="35" t="n">
        <v>-1</v>
      </c>
      <c r="M6642" s="6" t="str">
        <f aca="false">IF(I6642&lt;=0,"Below 0%",IF(I6642&lt;=0.05,"0-5%",IF(I6642&lt;=0.1,"5-10%",IF(I6642&lt;=0.2,"10-20%",IF(I6642&lt;=0.4,"20-40%","Above 40%")))))</f>
        <v>Below 0%</v>
      </c>
      <c r="N6642" s="6" t="str">
        <f aca="false">IF(AND(H6642&gt;=Summary!$B$25,I6642&gt;=Summary!$B$26,I6642&lt;=Summary!$B$27,J6642&gt;=Summary!$B$28,J6642&lt;=Summary!$B$29,F6642*J6642&gt;1),"Yes","No")</f>
        <v>No</v>
      </c>
    </row>
    <row r="6643" customFormat="false" ht="15" hidden="false" customHeight="false" outlineLevel="0" collapsed="false">
      <c r="A6643" s="6" t="s">
        <v>153</v>
      </c>
      <c r="B6643" s="45" t="n">
        <v>43567</v>
      </c>
      <c r="C6643" s="6" t="s">
        <v>195</v>
      </c>
      <c r="D6643" s="6" t="s">
        <v>188</v>
      </c>
      <c r="E6643" s="6" t="s">
        <v>177</v>
      </c>
      <c r="F6643" s="34" t="n">
        <v>0.256559908390045</v>
      </c>
      <c r="G6643" s="34" t="n">
        <v>0.160704138786775</v>
      </c>
      <c r="H6643" s="34" t="n">
        <v>0.0958557696032698</v>
      </c>
      <c r="I6643" s="34" t="n">
        <v>0.596473558969459</v>
      </c>
      <c r="J6643" s="35" t="n">
        <v>6.25</v>
      </c>
      <c r="K6643" s="6" t="n">
        <v>1</v>
      </c>
      <c r="L6643" s="35" t="n">
        <v>5.25</v>
      </c>
      <c r="M6643" s="6" t="str">
        <f aca="false">IF(I6643&lt;=0,"Below 0%",IF(I6643&lt;=0.05,"0-5%",IF(I6643&lt;=0.1,"5-10%",IF(I6643&lt;=0.2,"10-20%",IF(I6643&lt;=0.4,"20-40%","Above 40%")))))</f>
        <v>Above 40%</v>
      </c>
      <c r="N6643" s="6" t="str">
        <f aca="false">IF(AND(H6643&gt;=Summary!$B$25,I6643&gt;=Summary!$B$26,I6643&lt;=Summary!$B$27,J6643&gt;=Summary!$B$28,J6643&lt;=Summary!$B$29,F6643*J6643&gt;1),"Yes","No")</f>
        <v>No</v>
      </c>
    </row>
    <row r="6644" customFormat="false" ht="15" hidden="false" customHeight="false" outlineLevel="0" collapsed="false">
      <c r="A6644" s="6" t="s">
        <v>153</v>
      </c>
      <c r="B6644" s="45" t="n">
        <v>43568</v>
      </c>
      <c r="C6644" s="6" t="s">
        <v>201</v>
      </c>
      <c r="D6644" s="6" t="s">
        <v>199</v>
      </c>
      <c r="E6644" s="6" t="s">
        <v>187</v>
      </c>
      <c r="F6644" s="34" t="n">
        <v>0.389376550912857</v>
      </c>
      <c r="G6644" s="34" t="n">
        <v>0.427153899216442</v>
      </c>
      <c r="H6644" s="34" t="n">
        <v>-0.0377773483035853</v>
      </c>
      <c r="I6644" s="34" t="n">
        <v>-0.0884396662956439</v>
      </c>
      <c r="J6644" s="35" t="n">
        <v>2.33</v>
      </c>
      <c r="K6644" s="6" t="n">
        <v>0</v>
      </c>
      <c r="L6644" s="35" t="n">
        <v>-1</v>
      </c>
      <c r="M6644" s="6" t="str">
        <f aca="false">IF(I6644&lt;=0,"Below 0%",IF(I6644&lt;=0.05,"0-5%",IF(I6644&lt;=0.1,"5-10%",IF(I6644&lt;=0.2,"10-20%",IF(I6644&lt;=0.4,"20-40%","Above 40%")))))</f>
        <v>Below 0%</v>
      </c>
      <c r="N6644" s="6" t="str">
        <f aca="false">IF(AND(H6644&gt;=Summary!$B$25,I6644&gt;=Summary!$B$26,I6644&lt;=Summary!$B$27,J6644&gt;=Summary!$B$28,J6644&lt;=Summary!$B$29,F6644*J6644&gt;1),"Yes","No")</f>
        <v>No</v>
      </c>
    </row>
    <row r="6645" customFormat="false" ht="15" hidden="false" customHeight="false" outlineLevel="0" collapsed="false">
      <c r="A6645" s="6" t="s">
        <v>153</v>
      </c>
      <c r="B6645" s="45" t="n">
        <v>43568</v>
      </c>
      <c r="C6645" s="6" t="s">
        <v>201</v>
      </c>
      <c r="D6645" s="6" t="s">
        <v>199</v>
      </c>
      <c r="E6645" s="6" t="s">
        <v>174</v>
      </c>
      <c r="F6645" s="34" t="n">
        <v>0.356171518564224</v>
      </c>
      <c r="G6645" s="34" t="n">
        <v>0.288483647876612</v>
      </c>
      <c r="H6645" s="34" t="n">
        <v>0.0676878706876125</v>
      </c>
      <c r="I6645" s="34" t="n">
        <v>0.234633301352885</v>
      </c>
      <c r="J6645" s="35" t="n">
        <v>3.45</v>
      </c>
      <c r="K6645" s="6" t="n">
        <v>0</v>
      </c>
      <c r="L6645" s="35" t="n">
        <v>-1</v>
      </c>
      <c r="M6645" s="6" t="str">
        <f aca="false">IF(I6645&lt;=0,"Below 0%",IF(I6645&lt;=0.05,"0-5%",IF(I6645&lt;=0.1,"5-10%",IF(I6645&lt;=0.2,"10-20%",IF(I6645&lt;=0.4,"20-40%","Above 40%")))))</f>
        <v>20-40%</v>
      </c>
      <c r="N6645" s="6" t="str">
        <f aca="false">IF(AND(H6645&gt;=Summary!$B$25,I6645&gt;=Summary!$B$26,I6645&lt;=Summary!$B$27,J6645&gt;=Summary!$B$28,J6645&lt;=Summary!$B$29,F6645*J6645&gt;1),"Yes","No")</f>
        <v>Yes</v>
      </c>
    </row>
    <row r="6646" customFormat="false" ht="15" hidden="false" customHeight="false" outlineLevel="0" collapsed="false">
      <c r="A6646" s="6" t="s">
        <v>153</v>
      </c>
      <c r="B6646" s="45" t="n">
        <v>43568</v>
      </c>
      <c r="C6646" s="6" t="s">
        <v>201</v>
      </c>
      <c r="D6646" s="6" t="s">
        <v>199</v>
      </c>
      <c r="E6646" s="6" t="s">
        <v>177</v>
      </c>
      <c r="F6646" s="34" t="n">
        <v>0.254451870918274</v>
      </c>
      <c r="G6646" s="34" t="n">
        <v>0.284362452906946</v>
      </c>
      <c r="H6646" s="34" t="n">
        <v>-0.0299105819886719</v>
      </c>
      <c r="I6646" s="34" t="n">
        <v>-0.105184709454099</v>
      </c>
      <c r="J6646" s="35" t="n">
        <v>3.5</v>
      </c>
      <c r="K6646" s="6" t="n">
        <v>1</v>
      </c>
      <c r="L6646" s="35" t="n">
        <v>2.5</v>
      </c>
      <c r="M6646" s="6" t="str">
        <f aca="false">IF(I6646&lt;=0,"Below 0%",IF(I6646&lt;=0.05,"0-5%",IF(I6646&lt;=0.1,"5-10%",IF(I6646&lt;=0.2,"10-20%",IF(I6646&lt;=0.4,"20-40%","Above 40%")))))</f>
        <v>Below 0%</v>
      </c>
      <c r="N6646" s="6" t="str">
        <f aca="false">IF(AND(H6646&gt;=Summary!$B$25,I6646&gt;=Summary!$B$26,I6646&lt;=Summary!$B$27,J6646&gt;=Summary!$B$28,J6646&lt;=Summary!$B$29,F6646*J6646&gt;1),"Yes","No")</f>
        <v>No</v>
      </c>
    </row>
    <row r="6647" customFormat="false" ht="15" hidden="false" customHeight="false" outlineLevel="0" collapsed="false">
      <c r="A6647" s="6" t="s">
        <v>153</v>
      </c>
      <c r="B6647" s="45" t="n">
        <v>43568</v>
      </c>
      <c r="C6647" s="6" t="s">
        <v>196</v>
      </c>
      <c r="D6647" s="6" t="s">
        <v>193</v>
      </c>
      <c r="E6647" s="6" t="s">
        <v>187</v>
      </c>
      <c r="F6647" s="34" t="n">
        <v>0.591303765773773</v>
      </c>
      <c r="G6647" s="34" t="n">
        <v>0.514426302840528</v>
      </c>
      <c r="H6647" s="34" t="n">
        <v>0.0768774629332454</v>
      </c>
      <c r="I6647" s="34" t="n">
        <v>0.149443102945452</v>
      </c>
      <c r="J6647" s="35" t="n">
        <v>1.95</v>
      </c>
      <c r="K6647" s="6" t="n">
        <v>1</v>
      </c>
      <c r="L6647" s="35" t="n">
        <v>0.95</v>
      </c>
      <c r="M6647" s="6" t="str">
        <f aca="false">IF(I6647&lt;=0,"Below 0%",IF(I6647&lt;=0.05,"0-5%",IF(I6647&lt;=0.1,"5-10%",IF(I6647&lt;=0.2,"10-20%",IF(I6647&lt;=0.4,"20-40%","Above 40%")))))</f>
        <v>10-20%</v>
      </c>
      <c r="N6647" s="6" t="str">
        <f aca="false">IF(AND(H6647&gt;=Summary!$B$25,I6647&gt;=Summary!$B$26,I6647&lt;=Summary!$B$27,J6647&gt;=Summary!$B$28,J6647&lt;=Summary!$B$29,F6647*J6647&gt;1),"Yes","No")</f>
        <v>Yes</v>
      </c>
    </row>
    <row r="6648" customFormat="false" ht="15" hidden="false" customHeight="false" outlineLevel="0" collapsed="false">
      <c r="A6648" s="6" t="s">
        <v>153</v>
      </c>
      <c r="B6648" s="45" t="n">
        <v>43568</v>
      </c>
      <c r="C6648" s="6" t="s">
        <v>196</v>
      </c>
      <c r="D6648" s="6" t="s">
        <v>193</v>
      </c>
      <c r="E6648" s="6" t="s">
        <v>174</v>
      </c>
      <c r="F6648" s="34" t="n">
        <v>0.126582488417625</v>
      </c>
      <c r="G6648" s="34" t="n">
        <v>0.267501677477074</v>
      </c>
      <c r="H6648" s="34" t="n">
        <v>-0.140919189059449</v>
      </c>
      <c r="I6648" s="34" t="n">
        <v>-0.526797403248158</v>
      </c>
      <c r="J6648" s="35" t="n">
        <v>3.75</v>
      </c>
      <c r="K6648" s="6" t="n">
        <v>0</v>
      </c>
      <c r="L6648" s="35" t="n">
        <v>-1</v>
      </c>
      <c r="M6648" s="6" t="str">
        <f aca="false">IF(I6648&lt;=0,"Below 0%",IF(I6648&lt;=0.05,"0-5%",IF(I6648&lt;=0.1,"5-10%",IF(I6648&lt;=0.2,"10-20%",IF(I6648&lt;=0.4,"20-40%","Above 40%")))))</f>
        <v>Below 0%</v>
      </c>
      <c r="N6648" s="6" t="str">
        <f aca="false">IF(AND(H6648&gt;=Summary!$B$25,I6648&gt;=Summary!$B$26,I6648&lt;=Summary!$B$27,J6648&gt;=Summary!$B$28,J6648&lt;=Summary!$B$29,F6648*J6648&gt;1),"Yes","No")</f>
        <v>No</v>
      </c>
    </row>
    <row r="6649" customFormat="false" ht="15" hidden="false" customHeight="false" outlineLevel="0" collapsed="false">
      <c r="A6649" s="6" t="s">
        <v>153</v>
      </c>
      <c r="B6649" s="45" t="n">
        <v>43568</v>
      </c>
      <c r="C6649" s="6" t="s">
        <v>196</v>
      </c>
      <c r="D6649" s="6" t="s">
        <v>193</v>
      </c>
      <c r="E6649" s="6" t="s">
        <v>177</v>
      </c>
      <c r="F6649" s="34" t="n">
        <v>0.282113790512085</v>
      </c>
      <c r="G6649" s="34" t="n">
        <v>0.218072019682398</v>
      </c>
      <c r="H6649" s="34" t="n">
        <v>0.0640417708296873</v>
      </c>
      <c r="I6649" s="34" t="n">
        <v>0.293672571671315</v>
      </c>
      <c r="J6649" s="35" t="n">
        <v>4.6</v>
      </c>
      <c r="K6649" s="6" t="n">
        <v>0</v>
      </c>
      <c r="L6649" s="35" t="n">
        <v>-1</v>
      </c>
      <c r="M6649" s="6" t="str">
        <f aca="false">IF(I6649&lt;=0,"Below 0%",IF(I6649&lt;=0.05,"0-5%",IF(I6649&lt;=0.1,"5-10%",IF(I6649&lt;=0.2,"10-20%",IF(I6649&lt;=0.4,"20-40%","Above 40%")))))</f>
        <v>20-40%</v>
      </c>
      <c r="N6649" s="6" t="str">
        <f aca="false">IF(AND(H6649&gt;=Summary!$B$25,I6649&gt;=Summary!$B$26,I6649&lt;=Summary!$B$27,J6649&gt;=Summary!$B$28,J6649&lt;=Summary!$B$29,F6649*J6649&gt;1),"Yes","No")</f>
        <v>Yes</v>
      </c>
    </row>
    <row r="6650" customFormat="false" ht="15" hidden="false" customHeight="false" outlineLevel="0" collapsed="false">
      <c r="A6650" s="6" t="s">
        <v>153</v>
      </c>
      <c r="B6650" s="45" t="n">
        <v>43568</v>
      </c>
      <c r="C6650" s="6" t="s">
        <v>184</v>
      </c>
      <c r="D6650" s="6" t="s">
        <v>173</v>
      </c>
      <c r="E6650" s="6" t="s">
        <v>187</v>
      </c>
      <c r="F6650" s="34" t="n">
        <v>0.124687865376473</v>
      </c>
      <c r="G6650" s="34" t="n">
        <v>0.200108459869848</v>
      </c>
      <c r="H6650" s="34" t="n">
        <v>-0.0754205944933757</v>
      </c>
      <c r="I6650" s="34" t="n">
        <v>-0.376898580611883</v>
      </c>
      <c r="J6650" s="35" t="n">
        <v>5</v>
      </c>
      <c r="K6650" s="6" t="n">
        <v>1</v>
      </c>
      <c r="L6650" s="35" t="n">
        <v>4</v>
      </c>
      <c r="M6650" s="6" t="str">
        <f aca="false">IF(I6650&lt;=0,"Below 0%",IF(I6650&lt;=0.05,"0-5%",IF(I6650&lt;=0.1,"5-10%",IF(I6650&lt;=0.2,"10-20%",IF(I6650&lt;=0.4,"20-40%","Above 40%")))))</f>
        <v>Below 0%</v>
      </c>
      <c r="N6650" s="6" t="str">
        <f aca="false">IF(AND(H6650&gt;=Summary!$B$25,I6650&gt;=Summary!$B$26,I6650&lt;=Summary!$B$27,J6650&gt;=Summary!$B$28,J6650&lt;=Summary!$B$29,F6650*J6650&gt;1),"Yes","No")</f>
        <v>No</v>
      </c>
    </row>
    <row r="6651" customFormat="false" ht="15" hidden="false" customHeight="false" outlineLevel="0" collapsed="false">
      <c r="A6651" s="6" t="s">
        <v>153</v>
      </c>
      <c r="B6651" s="45" t="n">
        <v>43568</v>
      </c>
      <c r="C6651" s="6" t="s">
        <v>184</v>
      </c>
      <c r="D6651" s="6" t="s">
        <v>173</v>
      </c>
      <c r="E6651" s="6" t="s">
        <v>174</v>
      </c>
      <c r="F6651" s="34" t="n">
        <v>0.213393747806549</v>
      </c>
      <c r="G6651" s="34" t="n">
        <v>0.244034707158351</v>
      </c>
      <c r="H6651" s="34" t="n">
        <v>-0.0306409593518023</v>
      </c>
      <c r="I6651" s="34" t="n">
        <v>-0.125559842321608</v>
      </c>
      <c r="J6651" s="35" t="n">
        <v>4.1</v>
      </c>
      <c r="K6651" s="6" t="n">
        <v>0</v>
      </c>
      <c r="L6651" s="35" t="n">
        <v>-1</v>
      </c>
      <c r="M6651" s="6" t="str">
        <f aca="false">IF(I6651&lt;=0,"Below 0%",IF(I6651&lt;=0.05,"0-5%",IF(I6651&lt;=0.1,"5-10%",IF(I6651&lt;=0.2,"10-20%",IF(I6651&lt;=0.4,"20-40%","Above 40%")))))</f>
        <v>Below 0%</v>
      </c>
      <c r="N6651" s="6" t="str">
        <f aca="false">IF(AND(H6651&gt;=Summary!$B$25,I6651&gt;=Summary!$B$26,I6651&lt;=Summary!$B$27,J6651&gt;=Summary!$B$28,J6651&lt;=Summary!$B$29,F6651*J6651&gt;1),"Yes","No")</f>
        <v>No</v>
      </c>
    </row>
    <row r="6652" customFormat="false" ht="15" hidden="false" customHeight="false" outlineLevel="0" collapsed="false">
      <c r="A6652" s="6" t="s">
        <v>153</v>
      </c>
      <c r="B6652" s="45" t="n">
        <v>43568</v>
      </c>
      <c r="C6652" s="6" t="s">
        <v>184</v>
      </c>
      <c r="D6652" s="6" t="s">
        <v>173</v>
      </c>
      <c r="E6652" s="6" t="s">
        <v>177</v>
      </c>
      <c r="F6652" s="34" t="n">
        <v>0.661918342113495</v>
      </c>
      <c r="G6652" s="34" t="n">
        <v>0.5558568329718</v>
      </c>
      <c r="H6652" s="34" t="n">
        <v>0.106061509141694</v>
      </c>
      <c r="I6652" s="34" t="n">
        <v>0.190807241811985</v>
      </c>
      <c r="J6652" s="35" t="n">
        <v>1.8</v>
      </c>
      <c r="K6652" s="6" t="n">
        <v>0</v>
      </c>
      <c r="L6652" s="35" t="n">
        <v>-1</v>
      </c>
      <c r="M6652" s="6" t="str">
        <f aca="false">IF(I6652&lt;=0,"Below 0%",IF(I6652&lt;=0.05,"0-5%",IF(I6652&lt;=0.1,"5-10%",IF(I6652&lt;=0.2,"10-20%",IF(I6652&lt;=0.4,"20-40%","Above 40%")))))</f>
        <v>10-20%</v>
      </c>
      <c r="N6652" s="6" t="str">
        <f aca="false">IF(AND(H6652&gt;=Summary!$B$25,I6652&gt;=Summary!$B$26,I6652&lt;=Summary!$B$27,J6652&gt;=Summary!$B$28,J6652&lt;=Summary!$B$29,F6652*J6652&gt;1),"Yes","No")</f>
        <v>Yes</v>
      </c>
    </row>
    <row r="6653" customFormat="false" ht="15" hidden="false" customHeight="false" outlineLevel="0" collapsed="false">
      <c r="A6653" s="6" t="s">
        <v>153</v>
      </c>
      <c r="B6653" s="45" t="n">
        <v>43568</v>
      </c>
      <c r="C6653" s="6" t="s">
        <v>176</v>
      </c>
      <c r="D6653" s="6" t="s">
        <v>189</v>
      </c>
      <c r="E6653" s="6" t="s">
        <v>187</v>
      </c>
      <c r="F6653" s="34" t="n">
        <v>0.789255559444428</v>
      </c>
      <c r="G6653" s="34" t="n">
        <v>0.701408699232421</v>
      </c>
      <c r="H6653" s="34" t="n">
        <v>0.0878468602120067</v>
      </c>
      <c r="I6653" s="34" t="n">
        <v>0.125243471186116</v>
      </c>
      <c r="J6653" s="35" t="n">
        <v>1.42</v>
      </c>
      <c r="K6653" s="6" t="n">
        <v>1</v>
      </c>
      <c r="L6653" s="35" t="n">
        <v>0.42</v>
      </c>
      <c r="M6653" s="6" t="str">
        <f aca="false">IF(I6653&lt;=0,"Below 0%",IF(I6653&lt;=0.05,"0-5%",IF(I6653&lt;=0.1,"5-10%",IF(I6653&lt;=0.2,"10-20%",IF(I6653&lt;=0.4,"20-40%","Above 40%")))))</f>
        <v>10-20%</v>
      </c>
      <c r="N6653" s="6" t="str">
        <f aca="false">IF(AND(H6653&gt;=Summary!$B$25,I6653&gt;=Summary!$B$26,I6653&lt;=Summary!$B$27,J6653&gt;=Summary!$B$28,J6653&lt;=Summary!$B$29,F6653*J6653&gt;1),"Yes","No")</f>
        <v>No</v>
      </c>
    </row>
    <row r="6654" customFormat="false" ht="15" hidden="false" customHeight="false" outlineLevel="0" collapsed="false">
      <c r="A6654" s="6" t="s">
        <v>153</v>
      </c>
      <c r="B6654" s="45" t="n">
        <v>43568</v>
      </c>
      <c r="C6654" s="6" t="s">
        <v>176</v>
      </c>
      <c r="D6654" s="6" t="s">
        <v>189</v>
      </c>
      <c r="E6654" s="6" t="s">
        <v>174</v>
      </c>
      <c r="F6654" s="34" t="n">
        <v>0.155311912298203</v>
      </c>
      <c r="G6654" s="34" t="n">
        <v>0.187924594888686</v>
      </c>
      <c r="H6654" s="34" t="n">
        <v>-0.0326126825904838</v>
      </c>
      <c r="I6654" s="34" t="n">
        <v>-0.173541321772179</v>
      </c>
      <c r="J6654" s="35" t="n">
        <v>5.3</v>
      </c>
      <c r="K6654" s="6" t="n">
        <v>0</v>
      </c>
      <c r="L6654" s="35" t="n">
        <v>-1</v>
      </c>
      <c r="M6654" s="6" t="str">
        <f aca="false">IF(I6654&lt;=0,"Below 0%",IF(I6654&lt;=0.05,"0-5%",IF(I6654&lt;=0.1,"5-10%",IF(I6654&lt;=0.2,"10-20%",IF(I6654&lt;=0.4,"20-40%","Above 40%")))))</f>
        <v>Below 0%</v>
      </c>
      <c r="N6654" s="6" t="str">
        <f aca="false">IF(AND(H6654&gt;=Summary!$B$25,I6654&gt;=Summary!$B$26,I6654&lt;=Summary!$B$27,J6654&gt;=Summary!$B$28,J6654&lt;=Summary!$B$29,F6654*J6654&gt;1),"Yes","No")</f>
        <v>No</v>
      </c>
    </row>
    <row r="6655" customFormat="false" ht="15" hidden="false" customHeight="false" outlineLevel="0" collapsed="false">
      <c r="A6655" s="6" t="s">
        <v>153</v>
      </c>
      <c r="B6655" s="45" t="n">
        <v>43568</v>
      </c>
      <c r="C6655" s="6" t="s">
        <v>176</v>
      </c>
      <c r="D6655" s="6" t="s">
        <v>189</v>
      </c>
      <c r="E6655" s="6" t="s">
        <v>177</v>
      </c>
      <c r="F6655" s="34" t="n">
        <v>0.0554325692355633</v>
      </c>
      <c r="G6655" s="34" t="n">
        <v>0.110666705878893</v>
      </c>
      <c r="H6655" s="34" t="n">
        <v>-0.0552341366433298</v>
      </c>
      <c r="I6655" s="34" t="n">
        <v>-0.49910346752143</v>
      </c>
      <c r="J6655" s="35" t="n">
        <v>9</v>
      </c>
      <c r="K6655" s="6" t="n">
        <v>0</v>
      </c>
      <c r="L6655" s="35" t="n">
        <v>-1</v>
      </c>
      <c r="M6655" s="6" t="str">
        <f aca="false">IF(I6655&lt;=0,"Below 0%",IF(I6655&lt;=0.05,"0-5%",IF(I6655&lt;=0.1,"5-10%",IF(I6655&lt;=0.2,"10-20%",IF(I6655&lt;=0.4,"20-40%","Above 40%")))))</f>
        <v>Below 0%</v>
      </c>
      <c r="N6655" s="6" t="str">
        <f aca="false">IF(AND(H6655&gt;=Summary!$B$25,I6655&gt;=Summary!$B$26,I6655&lt;=Summary!$B$27,J6655&gt;=Summary!$B$28,J6655&lt;=Summary!$B$29,F6655*J6655&gt;1),"Yes","No")</f>
        <v>No</v>
      </c>
    </row>
    <row r="6656" customFormat="false" ht="15" hidden="false" customHeight="false" outlineLevel="0" collapsed="false">
      <c r="A6656" s="6" t="s">
        <v>153</v>
      </c>
      <c r="B6656" s="45" t="n">
        <v>43568</v>
      </c>
      <c r="C6656" s="6" t="s">
        <v>179</v>
      </c>
      <c r="D6656" s="6" t="s">
        <v>203</v>
      </c>
      <c r="E6656" s="6" t="s">
        <v>187</v>
      </c>
      <c r="F6656" s="34" t="n">
        <v>0.503985106945038</v>
      </c>
      <c r="G6656" s="34" t="n">
        <v>0.372035977105478</v>
      </c>
      <c r="H6656" s="34" t="n">
        <v>0.13194912983956</v>
      </c>
      <c r="I6656" s="34" t="n">
        <v>0.354667661085234</v>
      </c>
      <c r="J6656" s="35" t="n">
        <v>2.7</v>
      </c>
      <c r="K6656" s="6" t="n">
        <v>1</v>
      </c>
      <c r="L6656" s="35" t="n">
        <v>1.7</v>
      </c>
      <c r="M6656" s="6" t="str">
        <f aca="false">IF(I6656&lt;=0,"Below 0%",IF(I6656&lt;=0.05,"0-5%",IF(I6656&lt;=0.1,"5-10%",IF(I6656&lt;=0.2,"10-20%",IF(I6656&lt;=0.4,"20-40%","Above 40%")))))</f>
        <v>20-40%</v>
      </c>
      <c r="N6656" s="6" t="str">
        <f aca="false">IF(AND(H6656&gt;=Summary!$B$25,I6656&gt;=Summary!$B$26,I6656&lt;=Summary!$B$27,J6656&gt;=Summary!$B$28,J6656&lt;=Summary!$B$29,F6656*J6656&gt;1),"Yes","No")</f>
        <v>Yes</v>
      </c>
    </row>
    <row r="6657" customFormat="false" ht="15" hidden="false" customHeight="false" outlineLevel="0" collapsed="false">
      <c r="A6657" s="6" t="s">
        <v>153</v>
      </c>
      <c r="B6657" s="45" t="n">
        <v>43568</v>
      </c>
      <c r="C6657" s="6" t="s">
        <v>179</v>
      </c>
      <c r="D6657" s="6" t="s">
        <v>203</v>
      </c>
      <c r="E6657" s="6" t="s">
        <v>174</v>
      </c>
      <c r="F6657" s="34" t="n">
        <v>0.132295250892639</v>
      </c>
      <c r="G6657" s="34" t="n">
        <v>0.309076042518397</v>
      </c>
      <c r="H6657" s="34" t="n">
        <v>-0.176780791625758</v>
      </c>
      <c r="I6657" s="34" t="n">
        <v>-0.571965365498154</v>
      </c>
      <c r="J6657" s="35" t="n">
        <v>3.25</v>
      </c>
      <c r="K6657" s="6" t="n">
        <v>0</v>
      </c>
      <c r="L6657" s="35" t="n">
        <v>-1</v>
      </c>
      <c r="M6657" s="6" t="str">
        <f aca="false">IF(I6657&lt;=0,"Below 0%",IF(I6657&lt;=0.05,"0-5%",IF(I6657&lt;=0.1,"5-10%",IF(I6657&lt;=0.2,"10-20%",IF(I6657&lt;=0.4,"20-40%","Above 40%")))))</f>
        <v>Below 0%</v>
      </c>
      <c r="N6657" s="6" t="str">
        <f aca="false">IF(AND(H6657&gt;=Summary!$B$25,I6657&gt;=Summary!$B$26,I6657&lt;=Summary!$B$27,J6657&gt;=Summary!$B$28,J6657&lt;=Summary!$B$29,F6657*J6657&gt;1),"Yes","No")</f>
        <v>No</v>
      </c>
    </row>
    <row r="6658" customFormat="false" ht="15" hidden="false" customHeight="false" outlineLevel="0" collapsed="false">
      <c r="A6658" s="6" t="s">
        <v>153</v>
      </c>
      <c r="B6658" s="45" t="n">
        <v>43568</v>
      </c>
      <c r="C6658" s="6" t="s">
        <v>179</v>
      </c>
      <c r="D6658" s="6" t="s">
        <v>203</v>
      </c>
      <c r="E6658" s="6" t="s">
        <v>177</v>
      </c>
      <c r="F6658" s="34" t="n">
        <v>0.363719642162323</v>
      </c>
      <c r="G6658" s="34" t="n">
        <v>0.318887980376124</v>
      </c>
      <c r="H6658" s="34" t="n">
        <v>0.0448316617861987</v>
      </c>
      <c r="I6658" s="34" t="n">
        <v>0.140587493242362</v>
      </c>
      <c r="J6658" s="35" t="n">
        <v>3.15</v>
      </c>
      <c r="K6658" s="6" t="n">
        <v>0</v>
      </c>
      <c r="L6658" s="35" t="n">
        <v>-1</v>
      </c>
      <c r="M6658" s="6" t="str">
        <f aca="false">IF(I6658&lt;=0,"Below 0%",IF(I6658&lt;=0.05,"0-5%",IF(I6658&lt;=0.1,"5-10%",IF(I6658&lt;=0.2,"10-20%",IF(I6658&lt;=0.4,"20-40%","Above 40%")))))</f>
        <v>10-20%</v>
      </c>
      <c r="N6658" s="6" t="str">
        <f aca="false">IF(AND(H6658&gt;=Summary!$B$25,I6658&gt;=Summary!$B$26,I6658&lt;=Summary!$B$27,J6658&gt;=Summary!$B$28,J6658&lt;=Summary!$B$29,F6658*J6658&gt;1),"Yes","No")</f>
        <v>Yes</v>
      </c>
    </row>
    <row r="6659" customFormat="false" ht="15" hidden="false" customHeight="false" outlineLevel="0" collapsed="false">
      <c r="A6659" s="6" t="s">
        <v>153</v>
      </c>
      <c r="B6659" s="45" t="n">
        <v>43568</v>
      </c>
      <c r="C6659" s="6" t="s">
        <v>181</v>
      </c>
      <c r="D6659" s="6" t="s">
        <v>202</v>
      </c>
      <c r="E6659" s="6" t="s">
        <v>187</v>
      </c>
      <c r="F6659" s="34" t="n">
        <v>0.772501885890961</v>
      </c>
      <c r="G6659" s="34" t="n">
        <v>0.8052448900887</v>
      </c>
      <c r="H6659" s="34" t="n">
        <v>-0.0327430041977397</v>
      </c>
      <c r="I6659" s="34" t="n">
        <v>-0.0406621694850282</v>
      </c>
      <c r="J6659" s="35" t="n">
        <v>1.25</v>
      </c>
      <c r="K6659" s="6" t="n">
        <v>1</v>
      </c>
      <c r="L6659" s="35" t="n">
        <v>0.25</v>
      </c>
      <c r="M6659" s="6" t="str">
        <f aca="false">IF(I6659&lt;=0,"Below 0%",IF(I6659&lt;=0.05,"0-5%",IF(I6659&lt;=0.1,"5-10%",IF(I6659&lt;=0.2,"10-20%",IF(I6659&lt;=0.4,"20-40%","Above 40%")))))</f>
        <v>Below 0%</v>
      </c>
      <c r="N6659" s="6" t="str">
        <f aca="false">IF(AND(H6659&gt;=Summary!$B$25,I6659&gt;=Summary!$B$26,I6659&lt;=Summary!$B$27,J6659&gt;=Summary!$B$28,J6659&lt;=Summary!$B$29,F6659*J6659&gt;1),"Yes","No")</f>
        <v>No</v>
      </c>
    </row>
    <row r="6660" customFormat="false" ht="15" hidden="false" customHeight="false" outlineLevel="0" collapsed="false">
      <c r="A6660" s="6" t="s">
        <v>153</v>
      </c>
      <c r="B6660" s="45" t="n">
        <v>43568</v>
      </c>
      <c r="C6660" s="6" t="s">
        <v>181</v>
      </c>
      <c r="D6660" s="6" t="s">
        <v>202</v>
      </c>
      <c r="E6660" s="6" t="s">
        <v>174</v>
      </c>
      <c r="F6660" s="34" t="n">
        <v>0.20253512263298</v>
      </c>
      <c r="G6660" s="34" t="n">
        <v>0.138835325877362</v>
      </c>
      <c r="H6660" s="34" t="n">
        <v>0.0636997967556182</v>
      </c>
      <c r="I6660" s="34" t="n">
        <v>0.458815480520328</v>
      </c>
      <c r="J6660" s="35" t="n">
        <v>7.25</v>
      </c>
      <c r="K6660" s="6" t="n">
        <v>0</v>
      </c>
      <c r="L6660" s="35" t="n">
        <v>-1</v>
      </c>
      <c r="M6660" s="6" t="str">
        <f aca="false">IF(I6660&lt;=0,"Below 0%",IF(I6660&lt;=0.05,"0-5%",IF(I6660&lt;=0.1,"5-10%",IF(I6660&lt;=0.2,"10-20%",IF(I6660&lt;=0.4,"20-40%","Above 40%")))))</f>
        <v>Above 40%</v>
      </c>
      <c r="N6660" s="6" t="str">
        <f aca="false">IF(AND(H6660&gt;=Summary!$B$25,I6660&gt;=Summary!$B$26,I6660&lt;=Summary!$B$27,J6660&gt;=Summary!$B$28,J6660&lt;=Summary!$B$29,F6660*J6660&gt;1),"Yes","No")</f>
        <v>No</v>
      </c>
    </row>
    <row r="6661" customFormat="false" ht="15" hidden="false" customHeight="false" outlineLevel="0" collapsed="false">
      <c r="A6661" s="6" t="s">
        <v>153</v>
      </c>
      <c r="B6661" s="45" t="n">
        <v>43568</v>
      </c>
      <c r="C6661" s="6" t="s">
        <v>181</v>
      </c>
      <c r="D6661" s="6" t="s">
        <v>202</v>
      </c>
      <c r="E6661" s="6" t="s">
        <v>177</v>
      </c>
      <c r="F6661" s="34" t="n">
        <v>0.0249629560858011</v>
      </c>
      <c r="G6661" s="34" t="n">
        <v>0.0559197840339375</v>
      </c>
      <c r="H6661" s="34" t="n">
        <v>-0.0309568279481364</v>
      </c>
      <c r="I6661" s="34" t="n">
        <v>-0.553593481858743</v>
      </c>
      <c r="J6661" s="35" t="n">
        <v>18</v>
      </c>
      <c r="K6661" s="6" t="n">
        <v>0</v>
      </c>
      <c r="L6661" s="35" t="n">
        <v>-1</v>
      </c>
      <c r="M6661" s="6" t="str">
        <f aca="false">IF(I6661&lt;=0,"Below 0%",IF(I6661&lt;=0.05,"0-5%",IF(I6661&lt;=0.1,"5-10%",IF(I6661&lt;=0.2,"10-20%",IF(I6661&lt;=0.4,"20-40%","Above 40%")))))</f>
        <v>Below 0%</v>
      </c>
      <c r="N6661" s="6" t="str">
        <f aca="false">IF(AND(H6661&gt;=Summary!$B$25,I6661&gt;=Summary!$B$26,I6661&lt;=Summary!$B$27,J6661&gt;=Summary!$B$28,J6661&lt;=Summary!$B$29,F6661*J6661&gt;1),"Yes","No")</f>
        <v>No</v>
      </c>
    </row>
    <row r="6662" customFormat="false" ht="15" hidden="false" customHeight="false" outlineLevel="0" collapsed="false">
      <c r="A6662" s="6" t="s">
        <v>153</v>
      </c>
      <c r="B6662" s="45" t="n">
        <v>43569</v>
      </c>
      <c r="C6662" s="6" t="s">
        <v>180</v>
      </c>
      <c r="D6662" s="6" t="s">
        <v>194</v>
      </c>
      <c r="E6662" s="6" t="s">
        <v>187</v>
      </c>
      <c r="F6662" s="34" t="n">
        <v>0.122465044260025</v>
      </c>
      <c r="G6662" s="34" t="n">
        <v>0.0874493927125506</v>
      </c>
      <c r="H6662" s="34" t="n">
        <v>0.0350156515474744</v>
      </c>
      <c r="I6662" s="34" t="n">
        <v>0.400410459825286</v>
      </c>
      <c r="J6662" s="35" t="n">
        <v>11.5</v>
      </c>
      <c r="K6662" s="6" t="n">
        <v>0</v>
      </c>
      <c r="L6662" s="35" t="n">
        <v>-1</v>
      </c>
      <c r="M6662" s="6" t="str">
        <f aca="false">IF(I6662&lt;=0,"Below 0%",IF(I6662&lt;=0.05,"0-5%",IF(I6662&lt;=0.1,"5-10%",IF(I6662&lt;=0.2,"10-20%",IF(I6662&lt;=0.4,"20-40%","Above 40%")))))</f>
        <v>Above 40%</v>
      </c>
      <c r="N6662" s="6" t="str">
        <f aca="false">IF(AND(H6662&gt;=Summary!$B$25,I6662&gt;=Summary!$B$26,I6662&lt;=Summary!$B$27,J6662&gt;=Summary!$B$28,J6662&lt;=Summary!$B$29,F6662*J6662&gt;1),"Yes","No")</f>
        <v>No</v>
      </c>
    </row>
    <row r="6663" customFormat="false" ht="15" hidden="false" customHeight="false" outlineLevel="0" collapsed="false">
      <c r="A6663" s="6" t="s">
        <v>153</v>
      </c>
      <c r="B6663" s="45" t="n">
        <v>43569</v>
      </c>
      <c r="C6663" s="6" t="s">
        <v>180</v>
      </c>
      <c r="D6663" s="6" t="s">
        <v>194</v>
      </c>
      <c r="E6663" s="6" t="s">
        <v>174</v>
      </c>
      <c r="F6663" s="34" t="n">
        <v>0.164524629712105</v>
      </c>
      <c r="G6663" s="34" t="n">
        <v>0.167611336032389</v>
      </c>
      <c r="H6663" s="34" t="n">
        <v>-0.00308670632028385</v>
      </c>
      <c r="I6663" s="34" t="n">
        <v>-0.0184158565485534</v>
      </c>
      <c r="J6663" s="35" t="n">
        <v>6</v>
      </c>
      <c r="K6663" s="6" t="n">
        <v>0</v>
      </c>
      <c r="L6663" s="35" t="n">
        <v>-1</v>
      </c>
      <c r="M6663" s="6" t="str">
        <f aca="false">IF(I6663&lt;=0,"Below 0%",IF(I6663&lt;=0.05,"0-5%",IF(I6663&lt;=0.1,"5-10%",IF(I6663&lt;=0.2,"10-20%",IF(I6663&lt;=0.4,"20-40%","Above 40%")))))</f>
        <v>Below 0%</v>
      </c>
      <c r="N6663" s="6" t="str">
        <f aca="false">IF(AND(H6663&gt;=Summary!$B$25,I6663&gt;=Summary!$B$26,I6663&lt;=Summary!$B$27,J6663&gt;=Summary!$B$28,J6663&lt;=Summary!$B$29,F6663*J6663&gt;1),"Yes","No")</f>
        <v>No</v>
      </c>
    </row>
    <row r="6664" customFormat="false" ht="15" hidden="false" customHeight="false" outlineLevel="0" collapsed="false">
      <c r="A6664" s="6" t="s">
        <v>153</v>
      </c>
      <c r="B6664" s="45" t="n">
        <v>43569</v>
      </c>
      <c r="C6664" s="6" t="s">
        <v>180</v>
      </c>
      <c r="D6664" s="6" t="s">
        <v>194</v>
      </c>
      <c r="E6664" s="6" t="s">
        <v>177</v>
      </c>
      <c r="F6664" s="34" t="n">
        <v>0.713010311126709</v>
      </c>
      <c r="G6664" s="34" t="n">
        <v>0.744939271255061</v>
      </c>
      <c r="H6664" s="34" t="n">
        <v>-0.0319289601283517</v>
      </c>
      <c r="I6664" s="34" t="n">
        <v>-0.0428611584331677</v>
      </c>
      <c r="J6664" s="35" t="n">
        <v>1.35</v>
      </c>
      <c r="K6664" s="6" t="n">
        <v>1</v>
      </c>
      <c r="L6664" s="35" t="n">
        <v>0.35</v>
      </c>
      <c r="M6664" s="6" t="str">
        <f aca="false">IF(I6664&lt;=0,"Below 0%",IF(I6664&lt;=0.05,"0-5%",IF(I6664&lt;=0.1,"5-10%",IF(I6664&lt;=0.2,"10-20%",IF(I6664&lt;=0.4,"20-40%","Above 40%")))))</f>
        <v>Below 0%</v>
      </c>
      <c r="N6664" s="6" t="str">
        <f aca="false">IF(AND(H6664&gt;=Summary!$B$25,I6664&gt;=Summary!$B$26,I6664&lt;=Summary!$B$27,J6664&gt;=Summary!$B$28,J6664&lt;=Summary!$B$29,F6664*J6664&gt;1),"Yes","No")</f>
        <v>No</v>
      </c>
    </row>
    <row r="6665" customFormat="false" ht="15" hidden="false" customHeight="false" outlineLevel="0" collapsed="false">
      <c r="A6665" s="6" t="s">
        <v>153</v>
      </c>
      <c r="B6665" s="45" t="n">
        <v>43569</v>
      </c>
      <c r="C6665" s="6" t="s">
        <v>183</v>
      </c>
      <c r="D6665" s="6" t="s">
        <v>190</v>
      </c>
      <c r="E6665" s="6" t="s">
        <v>187</v>
      </c>
      <c r="F6665" s="34" t="n">
        <v>0.453161180019379</v>
      </c>
      <c r="G6665" s="34" t="n">
        <v>0.583681877770148</v>
      </c>
      <c r="H6665" s="34" t="n">
        <v>-0.130520697750769</v>
      </c>
      <c r="I6665" s="34" t="n">
        <v>-0.223616155857708</v>
      </c>
      <c r="J6665" s="35" t="n">
        <v>1.71</v>
      </c>
      <c r="K6665" s="6" t="n">
        <v>1</v>
      </c>
      <c r="L6665" s="35" t="n">
        <v>0.71</v>
      </c>
      <c r="M6665" s="6" t="str">
        <f aca="false">IF(I6665&lt;=0,"Below 0%",IF(I6665&lt;=0.05,"0-5%",IF(I6665&lt;=0.1,"5-10%",IF(I6665&lt;=0.2,"10-20%",IF(I6665&lt;=0.4,"20-40%","Above 40%")))))</f>
        <v>Below 0%</v>
      </c>
      <c r="N6665" s="6" t="str">
        <f aca="false">IF(AND(H6665&gt;=Summary!$B$25,I6665&gt;=Summary!$B$26,I6665&lt;=Summary!$B$27,J6665&gt;=Summary!$B$28,J6665&lt;=Summary!$B$29,F6665*J6665&gt;1),"Yes","No")</f>
        <v>No</v>
      </c>
    </row>
    <row r="6666" customFormat="false" ht="15" hidden="false" customHeight="false" outlineLevel="0" collapsed="false">
      <c r="A6666" s="6" t="s">
        <v>153</v>
      </c>
      <c r="B6666" s="45" t="n">
        <v>43569</v>
      </c>
      <c r="C6666" s="6" t="s">
        <v>183</v>
      </c>
      <c r="D6666" s="6" t="s">
        <v>190</v>
      </c>
      <c r="E6666" s="6" t="s">
        <v>174</v>
      </c>
      <c r="F6666" s="34" t="n">
        <v>0.289113312959671</v>
      </c>
      <c r="G6666" s="34" t="n">
        <v>0.234846120232224</v>
      </c>
      <c r="H6666" s="34" t="n">
        <v>0.0542671927274468</v>
      </c>
      <c r="I6666" s="34" t="n">
        <v>0.231075534370274</v>
      </c>
      <c r="J6666" s="35" t="n">
        <v>4.25</v>
      </c>
      <c r="K6666" s="6" t="n">
        <v>0</v>
      </c>
      <c r="L6666" s="35" t="n">
        <v>-1</v>
      </c>
      <c r="M6666" s="6" t="str">
        <f aca="false">IF(I6666&lt;=0,"Below 0%",IF(I6666&lt;=0.05,"0-5%",IF(I6666&lt;=0.1,"5-10%",IF(I6666&lt;=0.2,"10-20%",IF(I6666&lt;=0.4,"20-40%","Above 40%")))))</f>
        <v>20-40%</v>
      </c>
      <c r="N6666" s="6" t="str">
        <f aca="false">IF(AND(H6666&gt;=Summary!$B$25,I6666&gt;=Summary!$B$26,I6666&lt;=Summary!$B$27,J6666&gt;=Summary!$B$28,J6666&lt;=Summary!$B$29,F6666*J6666&gt;1),"Yes","No")</f>
        <v>Yes</v>
      </c>
    </row>
    <row r="6667" customFormat="false" ht="15" hidden="false" customHeight="false" outlineLevel="0" collapsed="false">
      <c r="A6667" s="6" t="s">
        <v>153</v>
      </c>
      <c r="B6667" s="45" t="n">
        <v>43569</v>
      </c>
      <c r="C6667" s="6" t="s">
        <v>183</v>
      </c>
      <c r="D6667" s="6" t="s">
        <v>190</v>
      </c>
      <c r="E6667" s="6" t="s">
        <v>177</v>
      </c>
      <c r="F6667" s="34" t="n">
        <v>0.257725477218628</v>
      </c>
      <c r="G6667" s="34" t="n">
        <v>0.181472001997628</v>
      </c>
      <c r="H6667" s="34" t="n">
        <v>0.0762534752210001</v>
      </c>
      <c r="I6667" s="34" t="n">
        <v>0.420194158777159</v>
      </c>
      <c r="J6667" s="35" t="n">
        <v>5.5</v>
      </c>
      <c r="K6667" s="6" t="n">
        <v>0</v>
      </c>
      <c r="L6667" s="35" t="n">
        <v>-1</v>
      </c>
      <c r="M6667" s="6" t="str">
        <f aca="false">IF(I6667&lt;=0,"Below 0%",IF(I6667&lt;=0.05,"0-5%",IF(I6667&lt;=0.1,"5-10%",IF(I6667&lt;=0.2,"10-20%",IF(I6667&lt;=0.4,"20-40%","Above 40%")))))</f>
        <v>Above 40%</v>
      </c>
      <c r="N6667" s="6" t="str">
        <f aca="false">IF(AND(H6667&gt;=Summary!$B$25,I6667&gt;=Summary!$B$26,I6667&lt;=Summary!$B$27,J6667&gt;=Summary!$B$28,J6667&lt;=Summary!$B$29,F6667*J6667&gt;1),"Yes","No")</f>
        <v>No</v>
      </c>
    </row>
    <row r="6668" customFormat="false" ht="15" hidden="false" customHeight="false" outlineLevel="0" collapsed="false">
      <c r="A6668" s="6" t="s">
        <v>153</v>
      </c>
      <c r="B6668" s="45" t="n">
        <v>43570</v>
      </c>
      <c r="C6668" s="6" t="s">
        <v>198</v>
      </c>
      <c r="D6668" s="6" t="s">
        <v>185</v>
      </c>
      <c r="E6668" s="6" t="s">
        <v>187</v>
      </c>
      <c r="F6668" s="34" t="n">
        <v>0.291725039482117</v>
      </c>
      <c r="G6668" s="34" t="n">
        <v>0.305084745762712</v>
      </c>
      <c r="H6668" s="34" t="n">
        <v>-0.0133597062805952</v>
      </c>
      <c r="I6668" s="34" t="n">
        <v>-0.0437901483641731</v>
      </c>
      <c r="J6668" s="35" t="n">
        <v>3.25</v>
      </c>
      <c r="K6668" s="6" t="n">
        <v>0</v>
      </c>
      <c r="L6668" s="35" t="n">
        <v>-1</v>
      </c>
      <c r="M6668" s="6" t="str">
        <f aca="false">IF(I6668&lt;=0,"Below 0%",IF(I6668&lt;=0.05,"0-5%",IF(I6668&lt;=0.1,"5-10%",IF(I6668&lt;=0.2,"10-20%",IF(I6668&lt;=0.4,"20-40%","Above 40%")))))</f>
        <v>Below 0%</v>
      </c>
      <c r="N6668" s="6" t="str">
        <f aca="false">IF(AND(H6668&gt;=Summary!$B$25,I6668&gt;=Summary!$B$26,I6668&lt;=Summary!$B$27,J6668&gt;=Summary!$B$28,J6668&lt;=Summary!$B$29,F6668*J6668&gt;1),"Yes","No")</f>
        <v>No</v>
      </c>
    </row>
    <row r="6669" customFormat="false" ht="15" hidden="false" customHeight="false" outlineLevel="0" collapsed="false">
      <c r="A6669" s="6" t="s">
        <v>153</v>
      </c>
      <c r="B6669" s="45" t="n">
        <v>43570</v>
      </c>
      <c r="C6669" s="6" t="s">
        <v>198</v>
      </c>
      <c r="D6669" s="6" t="s">
        <v>185</v>
      </c>
      <c r="E6669" s="6" t="s">
        <v>174</v>
      </c>
      <c r="F6669" s="34" t="n">
        <v>0.305078119039536</v>
      </c>
      <c r="G6669" s="34" t="n">
        <v>0.254237288135593</v>
      </c>
      <c r="H6669" s="34" t="n">
        <v>0.0508408309039423</v>
      </c>
      <c r="I6669" s="34" t="n">
        <v>0.199973934888839</v>
      </c>
      <c r="J6669" s="35" t="n">
        <v>3.9</v>
      </c>
      <c r="K6669" s="6" t="n">
        <v>0</v>
      </c>
      <c r="L6669" s="35" t="n">
        <v>-1</v>
      </c>
      <c r="M6669" s="6" t="str">
        <f aca="false">IF(I6669&lt;=0,"Below 0%",IF(I6669&lt;=0.05,"0-5%",IF(I6669&lt;=0.1,"5-10%",IF(I6669&lt;=0.2,"10-20%",IF(I6669&lt;=0.4,"20-40%","Above 40%")))))</f>
        <v>10-20%</v>
      </c>
      <c r="N6669" s="6" t="str">
        <f aca="false">IF(AND(H6669&gt;=Summary!$B$25,I6669&gt;=Summary!$B$26,I6669&lt;=Summary!$B$27,J6669&gt;=Summary!$B$28,J6669&lt;=Summary!$B$29,F6669*J6669&gt;1),"Yes","No")</f>
        <v>Yes</v>
      </c>
    </row>
    <row r="6670" customFormat="false" ht="15" hidden="false" customHeight="false" outlineLevel="0" collapsed="false">
      <c r="A6670" s="6" t="s">
        <v>153</v>
      </c>
      <c r="B6670" s="45" t="n">
        <v>43570</v>
      </c>
      <c r="C6670" s="6" t="s">
        <v>198</v>
      </c>
      <c r="D6670" s="6" t="s">
        <v>185</v>
      </c>
      <c r="E6670" s="6" t="s">
        <v>177</v>
      </c>
      <c r="F6670" s="34" t="n">
        <v>0.403196811676025</v>
      </c>
      <c r="G6670" s="34" t="n">
        <v>0.440677966101695</v>
      </c>
      <c r="H6670" s="34" t="n">
        <v>-0.0374811544256695</v>
      </c>
      <c r="I6670" s="34" t="n">
        <v>-0.0850533888890193</v>
      </c>
      <c r="J6670" s="35" t="n">
        <v>2.25</v>
      </c>
      <c r="K6670" s="6" t="n">
        <v>1</v>
      </c>
      <c r="L6670" s="35" t="n">
        <v>1.25</v>
      </c>
      <c r="M6670" s="6" t="str">
        <f aca="false">IF(I6670&lt;=0,"Below 0%",IF(I6670&lt;=0.05,"0-5%",IF(I6670&lt;=0.1,"5-10%",IF(I6670&lt;=0.2,"10-20%",IF(I6670&lt;=0.4,"20-40%","Above 40%")))))</f>
        <v>Below 0%</v>
      </c>
      <c r="N6670" s="6" t="str">
        <f aca="false">IF(AND(H6670&gt;=Summary!$B$25,I6670&gt;=Summary!$B$26,I6670&lt;=Summary!$B$27,J6670&gt;=Summary!$B$28,J6670&lt;=Summary!$B$29,F6670*J6670&gt;1),"Yes","No")</f>
        <v>No</v>
      </c>
    </row>
    <row r="6671" customFormat="false" ht="15" hidden="false" customHeight="false" outlineLevel="0" collapsed="false">
      <c r="A6671" s="6" t="s">
        <v>153</v>
      </c>
      <c r="B6671" s="45" t="n">
        <v>43571</v>
      </c>
      <c r="C6671" s="6" t="s">
        <v>201</v>
      </c>
      <c r="D6671" s="6" t="s">
        <v>193</v>
      </c>
      <c r="E6671" s="6" t="s">
        <v>187</v>
      </c>
      <c r="F6671" s="34" t="n">
        <v>0.548522353172302</v>
      </c>
      <c r="G6671" s="34" t="n">
        <v>0.48891354258155</v>
      </c>
      <c r="H6671" s="34" t="n">
        <v>0.0596088105907525</v>
      </c>
      <c r="I6671" s="34" t="n">
        <v>0.121920964340663</v>
      </c>
      <c r="J6671" s="35" t="n">
        <v>2.05</v>
      </c>
      <c r="K6671" s="6" t="n">
        <v>0</v>
      </c>
      <c r="L6671" s="35" t="n">
        <v>-1</v>
      </c>
      <c r="M6671" s="6" t="str">
        <f aca="false">IF(I6671&lt;=0,"Below 0%",IF(I6671&lt;=0.05,"0-5%",IF(I6671&lt;=0.1,"5-10%",IF(I6671&lt;=0.2,"10-20%",IF(I6671&lt;=0.4,"20-40%","Above 40%")))))</f>
        <v>10-20%</v>
      </c>
      <c r="N6671" s="6" t="str">
        <f aca="false">IF(AND(H6671&gt;=Summary!$B$25,I6671&gt;=Summary!$B$26,I6671&lt;=Summary!$B$27,J6671&gt;=Summary!$B$28,J6671&lt;=Summary!$B$29,F6671*J6671&gt;1),"Yes","No")</f>
        <v>Yes</v>
      </c>
    </row>
    <row r="6672" customFormat="false" ht="15" hidden="false" customHeight="false" outlineLevel="0" collapsed="false">
      <c r="A6672" s="6" t="s">
        <v>153</v>
      </c>
      <c r="B6672" s="45" t="n">
        <v>43571</v>
      </c>
      <c r="C6672" s="6" t="s">
        <v>201</v>
      </c>
      <c r="D6672" s="6" t="s">
        <v>193</v>
      </c>
      <c r="E6672" s="6" t="s">
        <v>174</v>
      </c>
      <c r="F6672" s="34" t="n">
        <v>0.179020449519157</v>
      </c>
      <c r="G6672" s="34" t="n">
        <v>0.300081665356939</v>
      </c>
      <c r="H6672" s="34" t="n">
        <v>-0.121061215837782</v>
      </c>
      <c r="I6672" s="34" t="n">
        <v>-0.403427565938701</v>
      </c>
      <c r="J6672" s="35" t="n">
        <v>3.34</v>
      </c>
      <c r="K6672" s="6" t="n">
        <v>0</v>
      </c>
      <c r="L6672" s="35" t="n">
        <v>-1</v>
      </c>
      <c r="M6672" s="6" t="str">
        <f aca="false">IF(I6672&lt;=0,"Below 0%",IF(I6672&lt;=0.05,"0-5%",IF(I6672&lt;=0.1,"5-10%",IF(I6672&lt;=0.2,"10-20%",IF(I6672&lt;=0.4,"20-40%","Above 40%")))))</f>
        <v>Below 0%</v>
      </c>
      <c r="N6672" s="6" t="str">
        <f aca="false">IF(AND(H6672&gt;=Summary!$B$25,I6672&gt;=Summary!$B$26,I6672&lt;=Summary!$B$27,J6672&gt;=Summary!$B$28,J6672&lt;=Summary!$B$29,F6672*J6672&gt;1),"Yes","No")</f>
        <v>No</v>
      </c>
    </row>
    <row r="6673" customFormat="false" ht="15" hidden="false" customHeight="false" outlineLevel="0" collapsed="false">
      <c r="A6673" s="6" t="s">
        <v>153</v>
      </c>
      <c r="B6673" s="45" t="n">
        <v>43571</v>
      </c>
      <c r="C6673" s="6" t="s">
        <v>201</v>
      </c>
      <c r="D6673" s="6" t="s">
        <v>193</v>
      </c>
      <c r="E6673" s="6" t="s">
        <v>177</v>
      </c>
      <c r="F6673" s="34" t="n">
        <v>0.272457182407379</v>
      </c>
      <c r="G6673" s="34" t="n">
        <v>0.211004792061511</v>
      </c>
      <c r="H6673" s="34" t="n">
        <v>0.0614523903458682</v>
      </c>
      <c r="I6673" s="34" t="n">
        <v>0.291236941803454</v>
      </c>
      <c r="J6673" s="35" t="n">
        <v>4.75</v>
      </c>
      <c r="K6673" s="6" t="n">
        <v>1</v>
      </c>
      <c r="L6673" s="35" t="n">
        <v>3.75</v>
      </c>
      <c r="M6673" s="6" t="str">
        <f aca="false">IF(I6673&lt;=0,"Below 0%",IF(I6673&lt;=0.05,"0-5%",IF(I6673&lt;=0.1,"5-10%",IF(I6673&lt;=0.2,"10-20%",IF(I6673&lt;=0.4,"20-40%","Above 40%")))))</f>
        <v>20-40%</v>
      </c>
      <c r="N6673" s="6" t="str">
        <f aca="false">IF(AND(H6673&gt;=Summary!$B$25,I6673&gt;=Summary!$B$26,I6673&lt;=Summary!$B$27,J6673&gt;=Summary!$B$28,J6673&lt;=Summary!$B$29,F6673*J6673&gt;1),"Yes","No")</f>
        <v>Yes</v>
      </c>
    </row>
    <row r="6674" customFormat="false" ht="15" hidden="false" customHeight="false" outlineLevel="0" collapsed="false">
      <c r="A6674" s="6" t="s">
        <v>153</v>
      </c>
      <c r="B6674" s="45" t="n">
        <v>43575</v>
      </c>
      <c r="C6674" s="6" t="s">
        <v>199</v>
      </c>
      <c r="D6674" s="6" t="s">
        <v>184</v>
      </c>
      <c r="E6674" s="6" t="s">
        <v>187</v>
      </c>
      <c r="F6674" s="34" t="n">
        <v>0.596861362457275</v>
      </c>
      <c r="G6674" s="34" t="n">
        <v>0.584736109353247</v>
      </c>
      <c r="H6674" s="34" t="n">
        <v>0.0121252531040289</v>
      </c>
      <c r="I6674" s="34" t="n">
        <v>0.0207362824188164</v>
      </c>
      <c r="J6674" s="35" t="n">
        <v>1.7</v>
      </c>
      <c r="K6674" s="6" t="n">
        <v>0</v>
      </c>
      <c r="L6674" s="35" t="n">
        <v>-1</v>
      </c>
      <c r="M6674" s="6" t="str">
        <f aca="false">IF(I6674&lt;=0,"Below 0%",IF(I6674&lt;=0.05,"0-5%",IF(I6674&lt;=0.1,"5-10%",IF(I6674&lt;=0.2,"10-20%",IF(I6674&lt;=0.4,"20-40%","Above 40%")))))</f>
        <v>0-5%</v>
      </c>
      <c r="N6674" s="6" t="str">
        <f aca="false">IF(AND(H6674&gt;=Summary!$B$25,I6674&gt;=Summary!$B$26,I6674&lt;=Summary!$B$27,J6674&gt;=Summary!$B$28,J6674&lt;=Summary!$B$29,F6674*J6674&gt;1),"Yes","No")</f>
        <v>No</v>
      </c>
    </row>
    <row r="6675" customFormat="false" ht="15" hidden="false" customHeight="false" outlineLevel="0" collapsed="false">
      <c r="A6675" s="6" t="s">
        <v>153</v>
      </c>
      <c r="B6675" s="45" t="n">
        <v>43575</v>
      </c>
      <c r="C6675" s="6" t="s">
        <v>199</v>
      </c>
      <c r="D6675" s="6" t="s">
        <v>184</v>
      </c>
      <c r="E6675" s="6" t="s">
        <v>174</v>
      </c>
      <c r="F6675" s="34" t="n">
        <v>0.24426743388176</v>
      </c>
      <c r="G6675" s="34" t="n">
        <v>0.225920769522845</v>
      </c>
      <c r="H6675" s="34" t="n">
        <v>0.0183466643589144</v>
      </c>
      <c r="I6675" s="34" t="n">
        <v>0.0812084006161249</v>
      </c>
      <c r="J6675" s="35" t="n">
        <v>4.4</v>
      </c>
      <c r="K6675" s="6" t="n">
        <v>0</v>
      </c>
      <c r="L6675" s="35" t="n">
        <v>-1</v>
      </c>
      <c r="M6675" s="6" t="str">
        <f aca="false">IF(I6675&lt;=0,"Below 0%",IF(I6675&lt;=0.05,"0-5%",IF(I6675&lt;=0.1,"5-10%",IF(I6675&lt;=0.2,"10-20%",IF(I6675&lt;=0.4,"20-40%","Above 40%")))))</f>
        <v>5-10%</v>
      </c>
      <c r="N6675" s="6" t="str">
        <f aca="false">IF(AND(H6675&gt;=Summary!$B$25,I6675&gt;=Summary!$B$26,I6675&lt;=Summary!$B$27,J6675&gt;=Summary!$B$28,J6675&lt;=Summary!$B$29,F6675*J6675&gt;1),"Yes","No")</f>
        <v>No</v>
      </c>
    </row>
    <row r="6676" customFormat="false" ht="15" hidden="false" customHeight="false" outlineLevel="0" collapsed="false">
      <c r="A6676" s="6" t="s">
        <v>153</v>
      </c>
      <c r="B6676" s="45" t="n">
        <v>43575</v>
      </c>
      <c r="C6676" s="6" t="s">
        <v>199</v>
      </c>
      <c r="D6676" s="6" t="s">
        <v>184</v>
      </c>
      <c r="E6676" s="6" t="s">
        <v>177</v>
      </c>
      <c r="F6676" s="34" t="n">
        <v>0.158871233463287</v>
      </c>
      <c r="G6676" s="34" t="n">
        <v>0.189343121123908</v>
      </c>
      <c r="H6676" s="34" t="n">
        <v>-0.030471887660621</v>
      </c>
      <c r="I6676" s="34" t="n">
        <v>-0.160934748934871</v>
      </c>
      <c r="J6676" s="35" t="n">
        <v>5.25</v>
      </c>
      <c r="K6676" s="6" t="n">
        <v>1</v>
      </c>
      <c r="L6676" s="35" t="n">
        <v>4.25</v>
      </c>
      <c r="M6676" s="6" t="str">
        <f aca="false">IF(I6676&lt;=0,"Below 0%",IF(I6676&lt;=0.05,"0-5%",IF(I6676&lt;=0.1,"5-10%",IF(I6676&lt;=0.2,"10-20%",IF(I6676&lt;=0.4,"20-40%","Above 40%")))))</f>
        <v>Below 0%</v>
      </c>
      <c r="N6676" s="6" t="str">
        <f aca="false">IF(AND(H6676&gt;=Summary!$B$25,I6676&gt;=Summary!$B$26,I6676&lt;=Summary!$B$27,J6676&gt;=Summary!$B$28,J6676&lt;=Summary!$B$29,F6676*J6676&gt;1),"Yes","No")</f>
        <v>No</v>
      </c>
    </row>
    <row r="6677" customFormat="false" ht="15" hidden="false" customHeight="false" outlineLevel="0" collapsed="false">
      <c r="A6677" s="6" t="s">
        <v>153</v>
      </c>
      <c r="B6677" s="45" t="n">
        <v>43575</v>
      </c>
      <c r="C6677" s="6" t="s">
        <v>202</v>
      </c>
      <c r="D6677" s="6" t="s">
        <v>198</v>
      </c>
      <c r="E6677" s="6" t="s">
        <v>187</v>
      </c>
      <c r="F6677" s="34" t="n">
        <v>0.126972690224648</v>
      </c>
      <c r="G6677" s="34" t="n">
        <v>0.216762240846934</v>
      </c>
      <c r="H6677" s="34" t="n">
        <v>-0.0897895506222867</v>
      </c>
      <c r="I6677" s="34" t="n">
        <v>-0.414230588646162</v>
      </c>
      <c r="J6677" s="35" t="n">
        <v>4.6</v>
      </c>
      <c r="K6677" s="6" t="n">
        <v>0</v>
      </c>
      <c r="L6677" s="35" t="n">
        <v>-1</v>
      </c>
      <c r="M6677" s="6" t="str">
        <f aca="false">IF(I6677&lt;=0,"Below 0%",IF(I6677&lt;=0.05,"0-5%",IF(I6677&lt;=0.1,"5-10%",IF(I6677&lt;=0.2,"10-20%",IF(I6677&lt;=0.4,"20-40%","Above 40%")))))</f>
        <v>Below 0%</v>
      </c>
      <c r="N6677" s="6" t="str">
        <f aca="false">IF(AND(H6677&gt;=Summary!$B$25,I6677&gt;=Summary!$B$26,I6677&lt;=Summary!$B$27,J6677&gt;=Summary!$B$28,J6677&lt;=Summary!$B$29,F6677*J6677&gt;1),"Yes","No")</f>
        <v>No</v>
      </c>
    </row>
    <row r="6678" customFormat="false" ht="15" hidden="false" customHeight="false" outlineLevel="0" collapsed="false">
      <c r="A6678" s="6" t="s">
        <v>153</v>
      </c>
      <c r="B6678" s="45" t="n">
        <v>43575</v>
      </c>
      <c r="C6678" s="6" t="s">
        <v>202</v>
      </c>
      <c r="D6678" s="6" t="s">
        <v>198</v>
      </c>
      <c r="E6678" s="6" t="s">
        <v>174</v>
      </c>
      <c r="F6678" s="34" t="n">
        <v>0.246186003088951</v>
      </c>
      <c r="G6678" s="34" t="n">
        <v>0.255668284075871</v>
      </c>
      <c r="H6678" s="34" t="n">
        <v>-0.00948228098692006</v>
      </c>
      <c r="I6678" s="34" t="n">
        <v>-0.0370882177317939</v>
      </c>
      <c r="J6678" s="35" t="n">
        <v>3.9</v>
      </c>
      <c r="K6678" s="6" t="n">
        <v>0</v>
      </c>
      <c r="L6678" s="35" t="n">
        <v>-1</v>
      </c>
      <c r="M6678" s="6" t="str">
        <f aca="false">IF(I6678&lt;=0,"Below 0%",IF(I6678&lt;=0.05,"0-5%",IF(I6678&lt;=0.1,"5-10%",IF(I6678&lt;=0.2,"10-20%",IF(I6678&lt;=0.4,"20-40%","Above 40%")))))</f>
        <v>Below 0%</v>
      </c>
      <c r="N6678" s="6" t="str">
        <f aca="false">IF(AND(H6678&gt;=Summary!$B$25,I6678&gt;=Summary!$B$26,I6678&lt;=Summary!$B$27,J6678&gt;=Summary!$B$28,J6678&lt;=Summary!$B$29,F6678*J6678&gt;1),"Yes","No")</f>
        <v>No</v>
      </c>
    </row>
    <row r="6679" customFormat="false" ht="15" hidden="false" customHeight="false" outlineLevel="0" collapsed="false">
      <c r="A6679" s="6" t="s">
        <v>153</v>
      </c>
      <c r="B6679" s="45" t="n">
        <v>43575</v>
      </c>
      <c r="C6679" s="6" t="s">
        <v>202</v>
      </c>
      <c r="D6679" s="6" t="s">
        <v>198</v>
      </c>
      <c r="E6679" s="6" t="s">
        <v>177</v>
      </c>
      <c r="F6679" s="34" t="n">
        <v>0.626841306686401</v>
      </c>
      <c r="G6679" s="34" t="n">
        <v>0.527569475077194</v>
      </c>
      <c r="H6679" s="34" t="n">
        <v>0.0992718316092069</v>
      </c>
      <c r="I6679" s="34" t="n">
        <v>0.188168262757585</v>
      </c>
      <c r="J6679" s="35" t="n">
        <v>1.89</v>
      </c>
      <c r="K6679" s="6" t="n">
        <v>1</v>
      </c>
      <c r="L6679" s="35" t="n">
        <v>0.89</v>
      </c>
      <c r="M6679" s="6" t="str">
        <f aca="false">IF(I6679&lt;=0,"Below 0%",IF(I6679&lt;=0.05,"0-5%",IF(I6679&lt;=0.1,"5-10%",IF(I6679&lt;=0.2,"10-20%",IF(I6679&lt;=0.4,"20-40%","Above 40%")))))</f>
        <v>10-20%</v>
      </c>
      <c r="N6679" s="6" t="str">
        <f aca="false">IF(AND(H6679&gt;=Summary!$B$25,I6679&gt;=Summary!$B$26,I6679&lt;=Summary!$B$27,J6679&gt;=Summary!$B$28,J6679&lt;=Summary!$B$29,F6679*J6679&gt;1),"Yes","No")</f>
        <v>Yes</v>
      </c>
    </row>
    <row r="6680" customFormat="false" ht="15" hidden="false" customHeight="false" outlineLevel="0" collapsed="false">
      <c r="A6680" s="6" t="s">
        <v>153</v>
      </c>
      <c r="B6680" s="45" t="n">
        <v>43575</v>
      </c>
      <c r="C6680" s="6" t="s">
        <v>194</v>
      </c>
      <c r="D6680" s="6" t="s">
        <v>181</v>
      </c>
      <c r="E6680" s="6" t="s">
        <v>187</v>
      </c>
      <c r="F6680" s="34" t="n">
        <v>0.601323187351227</v>
      </c>
      <c r="G6680" s="34" t="n">
        <v>0.763358778625954</v>
      </c>
      <c r="H6680" s="34" t="n">
        <v>-0.162035591274727</v>
      </c>
      <c r="I6680" s="34" t="n">
        <v>-0.212266624569893</v>
      </c>
      <c r="J6680" s="35" t="n">
        <v>1.32</v>
      </c>
      <c r="K6680" s="6" t="n">
        <v>1</v>
      </c>
      <c r="L6680" s="35" t="n">
        <v>0.32</v>
      </c>
      <c r="M6680" s="6" t="str">
        <f aca="false">IF(I6680&lt;=0,"Below 0%",IF(I6680&lt;=0.05,"0-5%",IF(I6680&lt;=0.1,"5-10%",IF(I6680&lt;=0.2,"10-20%",IF(I6680&lt;=0.4,"20-40%","Above 40%")))))</f>
        <v>Below 0%</v>
      </c>
      <c r="N6680" s="6" t="str">
        <f aca="false">IF(AND(H6680&gt;=Summary!$B$25,I6680&gt;=Summary!$B$26,I6680&lt;=Summary!$B$27,J6680&gt;=Summary!$B$28,J6680&lt;=Summary!$B$29,F6680*J6680&gt;1),"Yes","No")</f>
        <v>No</v>
      </c>
    </row>
    <row r="6681" customFormat="false" ht="15" hidden="false" customHeight="false" outlineLevel="0" collapsed="false">
      <c r="A6681" s="6" t="s">
        <v>153</v>
      </c>
      <c r="B6681" s="45" t="n">
        <v>43575</v>
      </c>
      <c r="C6681" s="6" t="s">
        <v>194</v>
      </c>
      <c r="D6681" s="6" t="s">
        <v>181</v>
      </c>
      <c r="E6681" s="6" t="s">
        <v>174</v>
      </c>
      <c r="F6681" s="34" t="n">
        <v>0.216950818896294</v>
      </c>
      <c r="G6681" s="34" t="n">
        <v>0.152671755725191</v>
      </c>
      <c r="H6681" s="34" t="n">
        <v>0.0642790631711028</v>
      </c>
      <c r="I6681" s="34" t="n">
        <v>0.421027863770723</v>
      </c>
      <c r="J6681" s="35" t="n">
        <v>6.6</v>
      </c>
      <c r="K6681" s="6" t="n">
        <v>0</v>
      </c>
      <c r="L6681" s="35" t="n">
        <v>-1</v>
      </c>
      <c r="M6681" s="6" t="str">
        <f aca="false">IF(I6681&lt;=0,"Below 0%",IF(I6681&lt;=0.05,"0-5%",IF(I6681&lt;=0.1,"5-10%",IF(I6681&lt;=0.2,"10-20%",IF(I6681&lt;=0.4,"20-40%","Above 40%")))))</f>
        <v>Above 40%</v>
      </c>
      <c r="N6681" s="6" t="str">
        <f aca="false">IF(AND(H6681&gt;=Summary!$B$25,I6681&gt;=Summary!$B$26,I6681&lt;=Summary!$B$27,J6681&gt;=Summary!$B$28,J6681&lt;=Summary!$B$29,F6681*J6681&gt;1),"Yes","No")</f>
        <v>No</v>
      </c>
    </row>
    <row r="6682" customFormat="false" ht="15" hidden="false" customHeight="false" outlineLevel="0" collapsed="false">
      <c r="A6682" s="6" t="s">
        <v>153</v>
      </c>
      <c r="B6682" s="45" t="n">
        <v>43575</v>
      </c>
      <c r="C6682" s="6" t="s">
        <v>194</v>
      </c>
      <c r="D6682" s="6" t="s">
        <v>181</v>
      </c>
      <c r="E6682" s="6" t="s">
        <v>177</v>
      </c>
      <c r="F6682" s="34" t="n">
        <v>0.181725949048996</v>
      </c>
      <c r="G6682" s="34" t="n">
        <v>0.083969465648855</v>
      </c>
      <c r="H6682" s="34" t="n">
        <v>0.097756483400141</v>
      </c>
      <c r="I6682" s="34" t="n">
        <v>1.16419084776532</v>
      </c>
      <c r="J6682" s="35" t="n">
        <v>12</v>
      </c>
      <c r="K6682" s="6" t="n">
        <v>0</v>
      </c>
      <c r="L6682" s="35" t="n">
        <v>-1</v>
      </c>
      <c r="M6682" s="6" t="str">
        <f aca="false">IF(I6682&lt;=0,"Below 0%",IF(I6682&lt;=0.05,"0-5%",IF(I6682&lt;=0.1,"5-10%",IF(I6682&lt;=0.2,"10-20%",IF(I6682&lt;=0.4,"20-40%","Above 40%")))))</f>
        <v>Above 40%</v>
      </c>
      <c r="N6682" s="6" t="str">
        <f aca="false">IF(AND(H6682&gt;=Summary!$B$25,I6682&gt;=Summary!$B$26,I6682&lt;=Summary!$B$27,J6682&gt;=Summary!$B$28,J6682&lt;=Summary!$B$29,F6682*J6682&gt;1),"Yes","No")</f>
        <v>No</v>
      </c>
    </row>
    <row r="6683" customFormat="false" ht="15" hidden="false" customHeight="false" outlineLevel="0" collapsed="false">
      <c r="A6683" s="6" t="s">
        <v>153</v>
      </c>
      <c r="B6683" s="45" t="n">
        <v>43575</v>
      </c>
      <c r="C6683" s="6" t="s">
        <v>188</v>
      </c>
      <c r="D6683" s="6" t="s">
        <v>179</v>
      </c>
      <c r="E6683" s="6" t="s">
        <v>187</v>
      </c>
      <c r="F6683" s="34" t="n">
        <v>0.377343416213989</v>
      </c>
      <c r="G6683" s="34" t="n">
        <v>0.385891557005962</v>
      </c>
      <c r="H6683" s="34" t="n">
        <v>-0.00854814079197308</v>
      </c>
      <c r="I6683" s="34" t="n">
        <v>-0.0221516657640711</v>
      </c>
      <c r="J6683" s="35" t="n">
        <v>2.59</v>
      </c>
      <c r="K6683" s="6" t="n">
        <v>1</v>
      </c>
      <c r="L6683" s="35" t="n">
        <v>1.59</v>
      </c>
      <c r="M6683" s="6" t="str">
        <f aca="false">IF(I6683&lt;=0,"Below 0%",IF(I6683&lt;=0.05,"0-5%",IF(I6683&lt;=0.1,"5-10%",IF(I6683&lt;=0.2,"10-20%",IF(I6683&lt;=0.4,"20-40%","Above 40%")))))</f>
        <v>Below 0%</v>
      </c>
      <c r="N6683" s="6" t="str">
        <f aca="false">IF(AND(H6683&gt;=Summary!$B$25,I6683&gt;=Summary!$B$26,I6683&lt;=Summary!$B$27,J6683&gt;=Summary!$B$28,J6683&lt;=Summary!$B$29,F6683*J6683&gt;1),"Yes","No")</f>
        <v>No</v>
      </c>
    </row>
    <row r="6684" customFormat="false" ht="15" hidden="false" customHeight="false" outlineLevel="0" collapsed="false">
      <c r="A6684" s="6" t="s">
        <v>153</v>
      </c>
      <c r="B6684" s="45" t="n">
        <v>43575</v>
      </c>
      <c r="C6684" s="6" t="s">
        <v>188</v>
      </c>
      <c r="D6684" s="6" t="s">
        <v>179</v>
      </c>
      <c r="E6684" s="6" t="s">
        <v>174</v>
      </c>
      <c r="F6684" s="34" t="n">
        <v>0.401948064565659</v>
      </c>
      <c r="G6684" s="34" t="n">
        <v>0.307525886967829</v>
      </c>
      <c r="H6684" s="34" t="n">
        <v>0.0944221775978301</v>
      </c>
      <c r="I6684" s="34" t="n">
        <v>0.307038144101697</v>
      </c>
      <c r="J6684" s="35" t="n">
        <v>3.25</v>
      </c>
      <c r="K6684" s="6" t="n">
        <v>0</v>
      </c>
      <c r="L6684" s="35" t="n">
        <v>-1</v>
      </c>
      <c r="M6684" s="6" t="str">
        <f aca="false">IF(I6684&lt;=0,"Below 0%",IF(I6684&lt;=0.05,"0-5%",IF(I6684&lt;=0.1,"5-10%",IF(I6684&lt;=0.2,"10-20%",IF(I6684&lt;=0.4,"20-40%","Above 40%")))))</f>
        <v>20-40%</v>
      </c>
      <c r="N6684" s="6" t="str">
        <f aca="false">IF(AND(H6684&gt;=Summary!$B$25,I6684&gt;=Summary!$B$26,I6684&lt;=Summary!$B$27,J6684&gt;=Summary!$B$28,J6684&lt;=Summary!$B$29,F6684*J6684&gt;1),"Yes","No")</f>
        <v>Yes</v>
      </c>
    </row>
    <row r="6685" customFormat="false" ht="15" hidden="false" customHeight="false" outlineLevel="0" collapsed="false">
      <c r="A6685" s="6" t="s">
        <v>153</v>
      </c>
      <c r="B6685" s="45" t="n">
        <v>43575</v>
      </c>
      <c r="C6685" s="6" t="s">
        <v>188</v>
      </c>
      <c r="D6685" s="6" t="s">
        <v>179</v>
      </c>
      <c r="E6685" s="6" t="s">
        <v>177</v>
      </c>
      <c r="F6685" s="34" t="n">
        <v>0.220708459615707</v>
      </c>
      <c r="G6685" s="34" t="n">
        <v>0.306582556026209</v>
      </c>
      <c r="H6685" s="34" t="n">
        <v>-0.0858740964105019</v>
      </c>
      <c r="I6685" s="34" t="n">
        <v>-0.280101051813139</v>
      </c>
      <c r="J6685" s="35" t="n">
        <v>3.26</v>
      </c>
      <c r="K6685" s="6" t="n">
        <v>0</v>
      </c>
      <c r="L6685" s="35" t="n">
        <v>-1</v>
      </c>
      <c r="M6685" s="6" t="str">
        <f aca="false">IF(I6685&lt;=0,"Below 0%",IF(I6685&lt;=0.05,"0-5%",IF(I6685&lt;=0.1,"5-10%",IF(I6685&lt;=0.2,"10-20%",IF(I6685&lt;=0.4,"20-40%","Above 40%")))))</f>
        <v>Below 0%</v>
      </c>
      <c r="N6685" s="6" t="str">
        <f aca="false">IF(AND(H6685&gt;=Summary!$B$25,I6685&gt;=Summary!$B$26,I6685&lt;=Summary!$B$27,J6685&gt;=Summary!$B$28,J6685&lt;=Summary!$B$29,F6685*J6685&gt;1),"Yes","No")</f>
        <v>No</v>
      </c>
    </row>
    <row r="6686" customFormat="false" ht="15" hidden="false" customHeight="false" outlineLevel="0" collapsed="false">
      <c r="A6686" s="6" t="s">
        <v>153</v>
      </c>
      <c r="B6686" s="45" t="n">
        <v>43575</v>
      </c>
      <c r="C6686" s="6" t="s">
        <v>189</v>
      </c>
      <c r="D6686" s="6" t="s">
        <v>195</v>
      </c>
      <c r="E6686" s="6" t="s">
        <v>187</v>
      </c>
      <c r="F6686" s="34" t="n">
        <v>0.420859962701798</v>
      </c>
      <c r="G6686" s="34" t="n">
        <v>0.302610548748002</v>
      </c>
      <c r="H6686" s="34" t="n">
        <v>0.118249413953795</v>
      </c>
      <c r="I6686" s="34" t="n">
        <v>0.390764348576187</v>
      </c>
      <c r="J6686" s="35" t="n">
        <v>3.3</v>
      </c>
      <c r="K6686" s="6" t="n">
        <v>0</v>
      </c>
      <c r="L6686" s="35" t="n">
        <v>-1</v>
      </c>
      <c r="M6686" s="6" t="str">
        <f aca="false">IF(I6686&lt;=0,"Below 0%",IF(I6686&lt;=0.05,"0-5%",IF(I6686&lt;=0.1,"5-10%",IF(I6686&lt;=0.2,"10-20%",IF(I6686&lt;=0.4,"20-40%","Above 40%")))))</f>
        <v>20-40%</v>
      </c>
      <c r="N6686" s="6" t="str">
        <f aca="false">IF(AND(H6686&gt;=Summary!$B$25,I6686&gt;=Summary!$B$26,I6686&lt;=Summary!$B$27,J6686&gt;=Summary!$B$28,J6686&lt;=Summary!$B$29,F6686*J6686&gt;1),"Yes","No")</f>
        <v>Yes</v>
      </c>
    </row>
    <row r="6687" customFormat="false" ht="15" hidden="false" customHeight="false" outlineLevel="0" collapsed="false">
      <c r="A6687" s="6" t="s">
        <v>153</v>
      </c>
      <c r="B6687" s="45" t="n">
        <v>43575</v>
      </c>
      <c r="C6687" s="6" t="s">
        <v>189</v>
      </c>
      <c r="D6687" s="6" t="s">
        <v>195</v>
      </c>
      <c r="E6687" s="6" t="s">
        <v>174</v>
      </c>
      <c r="F6687" s="34" t="n">
        <v>0.227729633450508</v>
      </c>
      <c r="G6687" s="34" t="n">
        <v>0.281299946723495</v>
      </c>
      <c r="H6687" s="34" t="n">
        <v>-0.0535703132729868</v>
      </c>
      <c r="I6687" s="34" t="n">
        <v>-0.190438405328402</v>
      </c>
      <c r="J6687" s="35" t="n">
        <v>3.55</v>
      </c>
      <c r="K6687" s="6" t="n">
        <v>1</v>
      </c>
      <c r="L6687" s="35" t="n">
        <v>2.55</v>
      </c>
      <c r="M6687" s="6" t="str">
        <f aca="false">IF(I6687&lt;=0,"Below 0%",IF(I6687&lt;=0.05,"0-5%",IF(I6687&lt;=0.1,"5-10%",IF(I6687&lt;=0.2,"10-20%",IF(I6687&lt;=0.4,"20-40%","Above 40%")))))</f>
        <v>Below 0%</v>
      </c>
      <c r="N6687" s="6" t="str">
        <f aca="false">IF(AND(H6687&gt;=Summary!$B$25,I6687&gt;=Summary!$B$26,I6687&lt;=Summary!$B$27,J6687&gt;=Summary!$B$28,J6687&lt;=Summary!$B$29,F6687*J6687&gt;1),"Yes","No")</f>
        <v>No</v>
      </c>
    </row>
    <row r="6688" customFormat="false" ht="15" hidden="false" customHeight="false" outlineLevel="0" collapsed="false">
      <c r="A6688" s="6" t="s">
        <v>153</v>
      </c>
      <c r="B6688" s="45" t="n">
        <v>43575</v>
      </c>
      <c r="C6688" s="6" t="s">
        <v>189</v>
      </c>
      <c r="D6688" s="6" t="s">
        <v>195</v>
      </c>
      <c r="E6688" s="6" t="s">
        <v>177</v>
      </c>
      <c r="F6688" s="34" t="n">
        <v>0.351410388946533</v>
      </c>
      <c r="G6688" s="34" t="n">
        <v>0.416089504528503</v>
      </c>
      <c r="H6688" s="34" t="n">
        <v>-0.0646791155819697</v>
      </c>
      <c r="I6688" s="34" t="n">
        <v>-0.155445198396104</v>
      </c>
      <c r="J6688" s="35" t="n">
        <v>2.4</v>
      </c>
      <c r="K6688" s="6" t="n">
        <v>0</v>
      </c>
      <c r="L6688" s="35" t="n">
        <v>-1</v>
      </c>
      <c r="M6688" s="6" t="str">
        <f aca="false">IF(I6688&lt;=0,"Below 0%",IF(I6688&lt;=0.05,"0-5%",IF(I6688&lt;=0.1,"5-10%",IF(I6688&lt;=0.2,"10-20%",IF(I6688&lt;=0.4,"20-40%","Above 40%")))))</f>
        <v>Below 0%</v>
      </c>
      <c r="N6688" s="6" t="str">
        <f aca="false">IF(AND(H6688&gt;=Summary!$B$25,I6688&gt;=Summary!$B$26,I6688&lt;=Summary!$B$27,J6688&gt;=Summary!$B$28,J6688&lt;=Summary!$B$29,F6688*J6688&gt;1),"Yes","No")</f>
        <v>No</v>
      </c>
    </row>
    <row r="6689" customFormat="false" ht="15" hidden="false" customHeight="false" outlineLevel="0" collapsed="false">
      <c r="A6689" s="6" t="s">
        <v>153</v>
      </c>
      <c r="B6689" s="45" t="n">
        <v>43575</v>
      </c>
      <c r="C6689" s="6" t="s">
        <v>203</v>
      </c>
      <c r="D6689" s="6" t="s">
        <v>201</v>
      </c>
      <c r="E6689" s="6" t="s">
        <v>187</v>
      </c>
      <c r="F6689" s="34" t="n">
        <v>0.63665109872818</v>
      </c>
      <c r="G6689" s="34" t="n">
        <v>0.555555555555556</v>
      </c>
      <c r="H6689" s="34" t="n">
        <v>0.0810955431726244</v>
      </c>
      <c r="I6689" s="34" t="n">
        <v>0.145971977710724</v>
      </c>
      <c r="J6689" s="35" t="n">
        <v>1.8</v>
      </c>
      <c r="K6689" s="6" t="n">
        <v>0</v>
      </c>
      <c r="L6689" s="35" t="n">
        <v>-1</v>
      </c>
      <c r="M6689" s="6" t="str">
        <f aca="false">IF(I6689&lt;=0,"Below 0%",IF(I6689&lt;=0.05,"0-5%",IF(I6689&lt;=0.1,"5-10%",IF(I6689&lt;=0.2,"10-20%",IF(I6689&lt;=0.4,"20-40%","Above 40%")))))</f>
        <v>10-20%</v>
      </c>
      <c r="N6689" s="6" t="str">
        <f aca="false">IF(AND(H6689&gt;=Summary!$B$25,I6689&gt;=Summary!$B$26,I6689&lt;=Summary!$B$27,J6689&gt;=Summary!$B$28,J6689&lt;=Summary!$B$29,F6689*J6689&gt;1),"Yes","No")</f>
        <v>Yes</v>
      </c>
    </row>
    <row r="6690" customFormat="false" ht="15" hidden="false" customHeight="false" outlineLevel="0" collapsed="false">
      <c r="A6690" s="6" t="s">
        <v>153</v>
      </c>
      <c r="B6690" s="45" t="n">
        <v>43575</v>
      </c>
      <c r="C6690" s="6" t="s">
        <v>203</v>
      </c>
      <c r="D6690" s="6" t="s">
        <v>201</v>
      </c>
      <c r="E6690" s="6" t="s">
        <v>174</v>
      </c>
      <c r="F6690" s="34" t="n">
        <v>0.179206371307373</v>
      </c>
      <c r="G6690" s="34" t="n">
        <v>0.277777777777778</v>
      </c>
      <c r="H6690" s="34" t="n">
        <v>-0.0985714064704047</v>
      </c>
      <c r="I6690" s="34" t="n">
        <v>-0.354857063293457</v>
      </c>
      <c r="J6690" s="35" t="n">
        <v>3.6</v>
      </c>
      <c r="K6690" s="6" t="n">
        <v>1</v>
      </c>
      <c r="L6690" s="35" t="n">
        <v>2.6</v>
      </c>
      <c r="M6690" s="6" t="str">
        <f aca="false">IF(I6690&lt;=0,"Below 0%",IF(I6690&lt;=0.05,"0-5%",IF(I6690&lt;=0.1,"5-10%",IF(I6690&lt;=0.2,"10-20%",IF(I6690&lt;=0.4,"20-40%","Above 40%")))))</f>
        <v>Below 0%</v>
      </c>
      <c r="N6690" s="6" t="str">
        <f aca="false">IF(AND(H6690&gt;=Summary!$B$25,I6690&gt;=Summary!$B$26,I6690&lt;=Summary!$B$27,J6690&gt;=Summary!$B$28,J6690&lt;=Summary!$B$29,F6690*J6690&gt;1),"Yes","No")</f>
        <v>No</v>
      </c>
    </row>
    <row r="6691" customFormat="false" ht="15" hidden="false" customHeight="false" outlineLevel="0" collapsed="false">
      <c r="A6691" s="6" t="s">
        <v>153</v>
      </c>
      <c r="B6691" s="45" t="n">
        <v>43575</v>
      </c>
      <c r="C6691" s="6" t="s">
        <v>203</v>
      </c>
      <c r="D6691" s="6" t="s">
        <v>201</v>
      </c>
      <c r="E6691" s="6" t="s">
        <v>177</v>
      </c>
      <c r="F6691" s="34" t="n">
        <v>0.184142544865608</v>
      </c>
      <c r="G6691" s="34" t="n">
        <v>0.166666666666667</v>
      </c>
      <c r="H6691" s="34" t="n">
        <v>0.0174758781989416</v>
      </c>
      <c r="I6691" s="34" t="n">
        <v>0.104855269193649</v>
      </c>
      <c r="J6691" s="35" t="n">
        <v>6</v>
      </c>
      <c r="K6691" s="6" t="n">
        <v>0</v>
      </c>
      <c r="L6691" s="35" t="n">
        <v>-1</v>
      </c>
      <c r="M6691" s="6" t="str">
        <f aca="false">IF(I6691&lt;=0,"Below 0%",IF(I6691&lt;=0.05,"0-5%",IF(I6691&lt;=0.1,"5-10%",IF(I6691&lt;=0.2,"10-20%",IF(I6691&lt;=0.4,"20-40%","Above 40%")))))</f>
        <v>10-20%</v>
      </c>
      <c r="N6691" s="6" t="str">
        <f aca="false">IF(AND(H6691&gt;=Summary!$B$25,I6691&gt;=Summary!$B$26,I6691&lt;=Summary!$B$27,J6691&gt;=Summary!$B$28,J6691&lt;=Summary!$B$29,F6691*J6691&gt;1),"Yes","No")</f>
        <v>No</v>
      </c>
    </row>
    <row r="6692" customFormat="false" ht="15" hidden="false" customHeight="false" outlineLevel="0" collapsed="false">
      <c r="A6692" s="6" t="s">
        <v>153</v>
      </c>
      <c r="B6692" s="45" t="n">
        <v>43576</v>
      </c>
      <c r="C6692" s="6" t="s">
        <v>185</v>
      </c>
      <c r="D6692" s="6" t="s">
        <v>180</v>
      </c>
      <c r="E6692" s="6" t="s">
        <v>187</v>
      </c>
      <c r="F6692" s="34" t="n">
        <v>0.801273703575134</v>
      </c>
      <c r="G6692" s="34" t="n">
        <v>0.647789773884702</v>
      </c>
      <c r="H6692" s="34" t="n">
        <v>0.153483929690433</v>
      </c>
      <c r="I6692" s="34" t="n">
        <v>0.236934783286269</v>
      </c>
      <c r="J6692" s="35" t="n">
        <v>1.56</v>
      </c>
      <c r="K6692" s="6" t="n">
        <v>0</v>
      </c>
      <c r="L6692" s="35" t="n">
        <v>-1</v>
      </c>
      <c r="M6692" s="6" t="str">
        <f aca="false">IF(I6692&lt;=0,"Below 0%",IF(I6692&lt;=0.05,"0-5%",IF(I6692&lt;=0.1,"5-10%",IF(I6692&lt;=0.2,"10-20%",IF(I6692&lt;=0.4,"20-40%","Above 40%")))))</f>
        <v>20-40%</v>
      </c>
      <c r="N6692" s="6" t="str">
        <f aca="false">IF(AND(H6692&gt;=Summary!$B$25,I6692&gt;=Summary!$B$26,I6692&lt;=Summary!$B$27,J6692&gt;=Summary!$B$28,J6692&lt;=Summary!$B$29,F6692*J6692&gt;1),"Yes","No")</f>
        <v>No</v>
      </c>
    </row>
    <row r="6693" customFormat="false" ht="15" hidden="false" customHeight="false" outlineLevel="0" collapsed="false">
      <c r="A6693" s="6" t="s">
        <v>153</v>
      </c>
      <c r="B6693" s="45" t="n">
        <v>43576</v>
      </c>
      <c r="C6693" s="6" t="s">
        <v>185</v>
      </c>
      <c r="D6693" s="6" t="s">
        <v>180</v>
      </c>
      <c r="E6693" s="6" t="s">
        <v>174</v>
      </c>
      <c r="F6693" s="34" t="n">
        <v>0.12344390898943</v>
      </c>
      <c r="G6693" s="34" t="n">
        <v>0.211855775106946</v>
      </c>
      <c r="H6693" s="34" t="n">
        <v>-0.088411866117517</v>
      </c>
      <c r="I6693" s="34" t="n">
        <v>-0.417321010356626</v>
      </c>
      <c r="J6693" s="35" t="n">
        <v>4.77</v>
      </c>
      <c r="K6693" s="6" t="n">
        <v>0</v>
      </c>
      <c r="L6693" s="35" t="n">
        <v>-1</v>
      </c>
      <c r="M6693" s="6" t="str">
        <f aca="false">IF(I6693&lt;=0,"Below 0%",IF(I6693&lt;=0.05,"0-5%",IF(I6693&lt;=0.1,"5-10%",IF(I6693&lt;=0.2,"10-20%",IF(I6693&lt;=0.4,"20-40%","Above 40%")))))</f>
        <v>Below 0%</v>
      </c>
      <c r="N6693" s="6" t="str">
        <f aca="false">IF(AND(H6693&gt;=Summary!$B$25,I6693&gt;=Summary!$B$26,I6693&lt;=Summary!$B$27,J6693&gt;=Summary!$B$28,J6693&lt;=Summary!$B$29,F6693*J6693&gt;1),"Yes","No")</f>
        <v>No</v>
      </c>
    </row>
    <row r="6694" customFormat="false" ht="15" hidden="false" customHeight="false" outlineLevel="0" collapsed="false">
      <c r="A6694" s="6" t="s">
        <v>153</v>
      </c>
      <c r="B6694" s="45" t="n">
        <v>43576</v>
      </c>
      <c r="C6694" s="6" t="s">
        <v>185</v>
      </c>
      <c r="D6694" s="6" t="s">
        <v>180</v>
      </c>
      <c r="E6694" s="6" t="s">
        <v>177</v>
      </c>
      <c r="F6694" s="34" t="n">
        <v>0.0752824246883392</v>
      </c>
      <c r="G6694" s="34" t="n">
        <v>0.140354451008352</v>
      </c>
      <c r="H6694" s="34" t="n">
        <v>-0.0650720263200128</v>
      </c>
      <c r="I6694" s="34" t="n">
        <v>-0.463626382010076</v>
      </c>
      <c r="J6694" s="35" t="n">
        <v>7.2</v>
      </c>
      <c r="K6694" s="6" t="n">
        <v>1</v>
      </c>
      <c r="L6694" s="35" t="n">
        <v>6.2</v>
      </c>
      <c r="M6694" s="6" t="str">
        <f aca="false">IF(I6694&lt;=0,"Below 0%",IF(I6694&lt;=0.05,"0-5%",IF(I6694&lt;=0.1,"5-10%",IF(I6694&lt;=0.2,"10-20%",IF(I6694&lt;=0.4,"20-40%","Above 40%")))))</f>
        <v>Below 0%</v>
      </c>
      <c r="N6694" s="6" t="str">
        <f aca="false">IF(AND(H6694&gt;=Summary!$B$25,I6694&gt;=Summary!$B$26,I6694&lt;=Summary!$B$27,J6694&gt;=Summary!$B$28,J6694&lt;=Summary!$B$29,F6694*J6694&gt;1),"Yes","No")</f>
        <v>No</v>
      </c>
    </row>
    <row r="6695" customFormat="false" ht="15" hidden="false" customHeight="false" outlineLevel="0" collapsed="false">
      <c r="A6695" s="6" t="s">
        <v>153</v>
      </c>
      <c r="B6695" s="45" t="n">
        <v>43576</v>
      </c>
      <c r="C6695" s="6" t="s">
        <v>193</v>
      </c>
      <c r="D6695" s="6" t="s">
        <v>183</v>
      </c>
      <c r="E6695" s="6" t="s">
        <v>187</v>
      </c>
      <c r="F6695" s="34" t="n">
        <v>0.137374401092529</v>
      </c>
      <c r="G6695" s="34" t="n">
        <v>0.0554503651609413</v>
      </c>
      <c r="H6695" s="34" t="n">
        <v>0.081924035931588</v>
      </c>
      <c r="I6695" s="34" t="n">
        <v>1.47743005287357</v>
      </c>
      <c r="J6695" s="35" t="n">
        <v>18</v>
      </c>
      <c r="K6695" s="6" t="n">
        <v>0</v>
      </c>
      <c r="L6695" s="35" t="n">
        <v>-1</v>
      </c>
      <c r="M6695" s="6" t="str">
        <f aca="false">IF(I6695&lt;=0,"Below 0%",IF(I6695&lt;=0.05,"0-5%",IF(I6695&lt;=0.1,"5-10%",IF(I6695&lt;=0.2,"10-20%",IF(I6695&lt;=0.4,"20-40%","Above 40%")))))</f>
        <v>Above 40%</v>
      </c>
      <c r="N6695" s="6" t="str">
        <f aca="false">IF(AND(H6695&gt;=Summary!$B$25,I6695&gt;=Summary!$B$26,I6695&lt;=Summary!$B$27,J6695&gt;=Summary!$B$28,J6695&lt;=Summary!$B$29,F6695*J6695&gt;1),"Yes","No")</f>
        <v>No</v>
      </c>
    </row>
    <row r="6696" customFormat="false" ht="15" hidden="false" customHeight="false" outlineLevel="0" collapsed="false">
      <c r="A6696" s="6" t="s">
        <v>153</v>
      </c>
      <c r="B6696" s="45" t="n">
        <v>43576</v>
      </c>
      <c r="C6696" s="6" t="s">
        <v>193</v>
      </c>
      <c r="D6696" s="6" t="s">
        <v>183</v>
      </c>
      <c r="E6696" s="6" t="s">
        <v>174</v>
      </c>
      <c r="F6696" s="34" t="n">
        <v>0.152022927999497</v>
      </c>
      <c r="G6696" s="34" t="n">
        <v>0.133080876386259</v>
      </c>
      <c r="H6696" s="34" t="n">
        <v>0.0189420516132373</v>
      </c>
      <c r="I6696" s="34" t="n">
        <v>0.142334887833615</v>
      </c>
      <c r="J6696" s="35" t="n">
        <v>7.5</v>
      </c>
      <c r="K6696" s="6" t="n">
        <v>0</v>
      </c>
      <c r="L6696" s="35" t="n">
        <v>-1</v>
      </c>
      <c r="M6696" s="6" t="str">
        <f aca="false">IF(I6696&lt;=0,"Below 0%",IF(I6696&lt;=0.05,"0-5%",IF(I6696&lt;=0.1,"5-10%",IF(I6696&lt;=0.2,"10-20%",IF(I6696&lt;=0.4,"20-40%","Above 40%")))))</f>
        <v>10-20%</v>
      </c>
      <c r="N6696" s="6" t="str">
        <f aca="false">IF(AND(H6696&gt;=Summary!$B$25,I6696&gt;=Summary!$B$26,I6696&lt;=Summary!$B$27,J6696&gt;=Summary!$B$28,J6696&lt;=Summary!$B$29,F6696*J6696&gt;1),"Yes","No")</f>
        <v>No</v>
      </c>
    </row>
    <row r="6697" customFormat="false" ht="15" hidden="false" customHeight="false" outlineLevel="0" collapsed="false">
      <c r="A6697" s="6" t="s">
        <v>153</v>
      </c>
      <c r="B6697" s="45" t="n">
        <v>43576</v>
      </c>
      <c r="C6697" s="6" t="s">
        <v>193</v>
      </c>
      <c r="D6697" s="6" t="s">
        <v>183</v>
      </c>
      <c r="E6697" s="6" t="s">
        <v>177</v>
      </c>
      <c r="F6697" s="34" t="n">
        <v>0.710602641105652</v>
      </c>
      <c r="G6697" s="34" t="n">
        <v>0.8114687584528</v>
      </c>
      <c r="H6697" s="34" t="n">
        <v>-0.100866117347148</v>
      </c>
      <c r="I6697" s="34" t="n">
        <v>-0.124300678610802</v>
      </c>
      <c r="J6697" s="35" t="n">
        <v>1.23</v>
      </c>
      <c r="K6697" s="6" t="n">
        <v>1</v>
      </c>
      <c r="L6697" s="35" t="n">
        <v>0.23</v>
      </c>
      <c r="M6697" s="6" t="str">
        <f aca="false">IF(I6697&lt;=0,"Below 0%",IF(I6697&lt;=0.05,"0-5%",IF(I6697&lt;=0.1,"5-10%",IF(I6697&lt;=0.2,"10-20%",IF(I6697&lt;=0.4,"20-40%","Above 40%")))))</f>
        <v>Below 0%</v>
      </c>
      <c r="N6697" s="6" t="str">
        <f aca="false">IF(AND(H6697&gt;=Summary!$B$25,I6697&gt;=Summary!$B$26,I6697&lt;=Summary!$B$27,J6697&gt;=Summary!$B$28,J6697&lt;=Summary!$B$29,F6697*J6697&gt;1),"Yes","No")</f>
        <v>No</v>
      </c>
    </row>
    <row r="6698" customFormat="false" ht="15" hidden="false" customHeight="false" outlineLevel="0" collapsed="false">
      <c r="A6698" s="6" t="s">
        <v>153</v>
      </c>
      <c r="B6698" s="45" t="n">
        <v>43576</v>
      </c>
      <c r="C6698" s="6" t="s">
        <v>173</v>
      </c>
      <c r="D6698" s="6" t="s">
        <v>176</v>
      </c>
      <c r="E6698" s="6" t="s">
        <v>187</v>
      </c>
      <c r="F6698" s="34" t="n">
        <v>0.300161987543106</v>
      </c>
      <c r="G6698" s="34" t="n">
        <v>0.301121195942339</v>
      </c>
      <c r="H6698" s="34" t="n">
        <v>-0.000959208399232414</v>
      </c>
      <c r="I6698" s="34" t="n">
        <v>-0.00318545626198996</v>
      </c>
      <c r="J6698" s="35" t="n">
        <v>3.3</v>
      </c>
      <c r="K6698" s="6" t="n">
        <v>1</v>
      </c>
      <c r="L6698" s="35" t="n">
        <v>2.3</v>
      </c>
      <c r="M6698" s="6" t="str">
        <f aca="false">IF(I6698&lt;=0,"Below 0%",IF(I6698&lt;=0.05,"0-5%",IF(I6698&lt;=0.1,"5-10%",IF(I6698&lt;=0.2,"10-20%",IF(I6698&lt;=0.4,"20-40%","Above 40%")))))</f>
        <v>Below 0%</v>
      </c>
      <c r="N6698" s="6" t="str">
        <f aca="false">IF(AND(H6698&gt;=Summary!$B$25,I6698&gt;=Summary!$B$26,I6698&lt;=Summary!$B$27,J6698&gt;=Summary!$B$28,J6698&lt;=Summary!$B$29,F6698*J6698&gt;1),"Yes","No")</f>
        <v>No</v>
      </c>
    </row>
    <row r="6699" customFormat="false" ht="15" hidden="false" customHeight="false" outlineLevel="0" collapsed="false">
      <c r="A6699" s="6" t="s">
        <v>153</v>
      </c>
      <c r="B6699" s="45" t="n">
        <v>43576</v>
      </c>
      <c r="C6699" s="6" t="s">
        <v>173</v>
      </c>
      <c r="D6699" s="6" t="s">
        <v>176</v>
      </c>
      <c r="E6699" s="6" t="s">
        <v>174</v>
      </c>
      <c r="F6699" s="34" t="n">
        <v>0.281399935483933</v>
      </c>
      <c r="G6699" s="34" t="n">
        <v>0.276027762947144</v>
      </c>
      <c r="H6699" s="34" t="n">
        <v>0.00537217253678884</v>
      </c>
      <c r="I6699" s="34" t="n">
        <v>0.019462435515291</v>
      </c>
      <c r="J6699" s="35" t="n">
        <v>3.6</v>
      </c>
      <c r="K6699" s="6" t="n">
        <v>0</v>
      </c>
      <c r="L6699" s="35" t="n">
        <v>-1</v>
      </c>
      <c r="M6699" s="6" t="str">
        <f aca="false">IF(I6699&lt;=0,"Below 0%",IF(I6699&lt;=0.05,"0-5%",IF(I6699&lt;=0.1,"5-10%",IF(I6699&lt;=0.2,"10-20%",IF(I6699&lt;=0.4,"20-40%","Above 40%")))))</f>
        <v>0-5%</v>
      </c>
      <c r="N6699" s="6" t="str">
        <f aca="false">IF(AND(H6699&gt;=Summary!$B$25,I6699&gt;=Summary!$B$26,I6699&lt;=Summary!$B$27,J6699&gt;=Summary!$B$28,J6699&lt;=Summary!$B$29,F6699*J6699&gt;1),"Yes","No")</f>
        <v>No</v>
      </c>
    </row>
    <row r="6700" customFormat="false" ht="15" hidden="false" customHeight="false" outlineLevel="0" collapsed="false">
      <c r="A6700" s="6" t="s">
        <v>153</v>
      </c>
      <c r="B6700" s="45" t="n">
        <v>43576</v>
      </c>
      <c r="C6700" s="6" t="s">
        <v>173</v>
      </c>
      <c r="D6700" s="6" t="s">
        <v>176</v>
      </c>
      <c r="E6700" s="6" t="s">
        <v>177</v>
      </c>
      <c r="F6700" s="34" t="n">
        <v>0.418438076972961</v>
      </c>
      <c r="G6700" s="34" t="n">
        <v>0.422851041110518</v>
      </c>
      <c r="H6700" s="34" t="n">
        <v>-0.00441296413755643</v>
      </c>
      <c r="I6700" s="34" t="n">
        <v>-0.0104362144313677</v>
      </c>
      <c r="J6700" s="35" t="n">
        <v>2.35</v>
      </c>
      <c r="K6700" s="6" t="n">
        <v>0</v>
      </c>
      <c r="L6700" s="35" t="n">
        <v>-1</v>
      </c>
      <c r="M6700" s="6" t="str">
        <f aca="false">IF(I6700&lt;=0,"Below 0%",IF(I6700&lt;=0.05,"0-5%",IF(I6700&lt;=0.1,"5-10%",IF(I6700&lt;=0.2,"10-20%",IF(I6700&lt;=0.4,"20-40%","Above 40%")))))</f>
        <v>Below 0%</v>
      </c>
      <c r="N6700" s="6" t="str">
        <f aca="false">IF(AND(H6700&gt;=Summary!$B$25,I6700&gt;=Summary!$B$26,I6700&lt;=Summary!$B$27,J6700&gt;=Summary!$B$28,J6700&lt;=Summary!$B$29,F6700*J6700&gt;1),"Yes","No")</f>
        <v>No</v>
      </c>
    </row>
    <row r="6701" customFormat="false" ht="15" hidden="false" customHeight="false" outlineLevel="0" collapsed="false">
      <c r="A6701" s="6" t="s">
        <v>153</v>
      </c>
      <c r="B6701" s="45" t="n">
        <v>43577</v>
      </c>
      <c r="C6701" s="6" t="s">
        <v>190</v>
      </c>
      <c r="D6701" s="6" t="s">
        <v>196</v>
      </c>
      <c r="E6701" s="6" t="s">
        <v>187</v>
      </c>
      <c r="F6701" s="34" t="n">
        <v>0.734706819057465</v>
      </c>
      <c r="G6701" s="34" t="n">
        <v>0.780363223609535</v>
      </c>
      <c r="H6701" s="34" t="n">
        <v>-0.04565640455207</v>
      </c>
      <c r="I6701" s="34" t="n">
        <v>-0.0585066071423617</v>
      </c>
      <c r="J6701" s="35" t="n">
        <v>1.29</v>
      </c>
      <c r="K6701" s="6" t="n">
        <v>0</v>
      </c>
      <c r="L6701" s="35" t="n">
        <v>-1</v>
      </c>
      <c r="M6701" s="6" t="str">
        <f aca="false">IF(I6701&lt;=0,"Below 0%",IF(I6701&lt;=0.05,"0-5%",IF(I6701&lt;=0.1,"5-10%",IF(I6701&lt;=0.2,"10-20%",IF(I6701&lt;=0.4,"20-40%","Above 40%")))))</f>
        <v>Below 0%</v>
      </c>
      <c r="N6701" s="6" t="str">
        <f aca="false">IF(AND(H6701&gt;=Summary!$B$25,I6701&gt;=Summary!$B$26,I6701&lt;=Summary!$B$27,J6701&gt;=Summary!$B$28,J6701&lt;=Summary!$B$29,F6701*J6701&gt;1),"Yes","No")</f>
        <v>No</v>
      </c>
    </row>
    <row r="6702" customFormat="false" ht="15" hidden="false" customHeight="false" outlineLevel="0" collapsed="false">
      <c r="A6702" s="6" t="s">
        <v>153</v>
      </c>
      <c r="B6702" s="45" t="n">
        <v>43577</v>
      </c>
      <c r="C6702" s="6" t="s">
        <v>190</v>
      </c>
      <c r="D6702" s="6" t="s">
        <v>196</v>
      </c>
      <c r="E6702" s="6" t="s">
        <v>174</v>
      </c>
      <c r="F6702" s="34" t="n">
        <v>0.16466099023819</v>
      </c>
      <c r="G6702" s="34" t="n">
        <v>0.152525539160045</v>
      </c>
      <c r="H6702" s="34" t="n">
        <v>0.0121354510781443</v>
      </c>
      <c r="I6702" s="34" t="n">
        <v>0.079563403905824</v>
      </c>
      <c r="J6702" s="35" t="n">
        <v>6.6</v>
      </c>
      <c r="K6702" s="6" t="n">
        <v>1</v>
      </c>
      <c r="L6702" s="35" t="n">
        <v>5.6</v>
      </c>
      <c r="M6702" s="6" t="str">
        <f aca="false">IF(I6702&lt;=0,"Below 0%",IF(I6702&lt;=0.05,"0-5%",IF(I6702&lt;=0.1,"5-10%",IF(I6702&lt;=0.2,"10-20%",IF(I6702&lt;=0.4,"20-40%","Above 40%")))))</f>
        <v>5-10%</v>
      </c>
      <c r="N6702" s="6" t="str">
        <f aca="false">IF(AND(H6702&gt;=Summary!$B$25,I6702&gt;=Summary!$B$26,I6702&lt;=Summary!$B$27,J6702&gt;=Summary!$B$28,J6702&lt;=Summary!$B$29,F6702*J6702&gt;1),"Yes","No")</f>
        <v>No</v>
      </c>
    </row>
    <row r="6703" customFormat="false" ht="15" hidden="false" customHeight="false" outlineLevel="0" collapsed="false">
      <c r="A6703" s="6" t="s">
        <v>153</v>
      </c>
      <c r="B6703" s="45" t="n">
        <v>43577</v>
      </c>
      <c r="C6703" s="6" t="s">
        <v>190</v>
      </c>
      <c r="D6703" s="6" t="s">
        <v>196</v>
      </c>
      <c r="E6703" s="6" t="s">
        <v>177</v>
      </c>
      <c r="F6703" s="34" t="n">
        <v>0.100632160902023</v>
      </c>
      <c r="G6703" s="34" t="n">
        <v>0.06711123723042</v>
      </c>
      <c r="H6703" s="34" t="n">
        <v>0.0335209236716033</v>
      </c>
      <c r="I6703" s="34" t="n">
        <v>0.499483023335011</v>
      </c>
      <c r="J6703" s="35" t="n">
        <v>15</v>
      </c>
      <c r="K6703" s="6" t="n">
        <v>0</v>
      </c>
      <c r="L6703" s="35" t="n">
        <v>-1</v>
      </c>
      <c r="M6703" s="6" t="str">
        <f aca="false">IF(I6703&lt;=0,"Below 0%",IF(I6703&lt;=0.05,"0-5%",IF(I6703&lt;=0.1,"5-10%",IF(I6703&lt;=0.2,"10-20%",IF(I6703&lt;=0.4,"20-40%","Above 40%")))))</f>
        <v>Above 40%</v>
      </c>
      <c r="N6703" s="6" t="str">
        <f aca="false">IF(AND(H6703&gt;=Summary!$B$25,I6703&gt;=Summary!$B$26,I6703&lt;=Summary!$B$27,J6703&gt;=Summary!$B$28,J6703&lt;=Summary!$B$29,F6703*J6703&gt;1),"Yes","No")</f>
        <v>No</v>
      </c>
    </row>
    <row r="6704" customFormat="false" ht="15" hidden="false" customHeight="false" outlineLevel="0" collapsed="false">
      <c r="A6704" s="6" t="s">
        <v>153</v>
      </c>
      <c r="B6704" s="45" t="n">
        <v>43578</v>
      </c>
      <c r="C6704" s="6" t="s">
        <v>181</v>
      </c>
      <c r="D6704" s="6" t="s">
        <v>201</v>
      </c>
      <c r="E6704" s="6" t="s">
        <v>187</v>
      </c>
      <c r="F6704" s="34" t="n">
        <v>0.815828442573547</v>
      </c>
      <c r="G6704" s="34" t="n">
        <v>0.758700313376217</v>
      </c>
      <c r="H6704" s="34" t="n">
        <v>0.0571281291973309</v>
      </c>
      <c r="I6704" s="34" t="n">
        <v>0.0752973581137864</v>
      </c>
      <c r="J6704" s="35" t="n">
        <v>1.33</v>
      </c>
      <c r="K6704" s="6" t="n">
        <v>1</v>
      </c>
      <c r="L6704" s="35" t="n">
        <v>0.33</v>
      </c>
      <c r="M6704" s="6" t="str">
        <f aca="false">IF(I6704&lt;=0,"Below 0%",IF(I6704&lt;=0.05,"0-5%",IF(I6704&lt;=0.1,"5-10%",IF(I6704&lt;=0.2,"10-20%",IF(I6704&lt;=0.4,"20-40%","Above 40%")))))</f>
        <v>5-10%</v>
      </c>
      <c r="N6704" s="6" t="str">
        <f aca="false">IF(AND(H6704&gt;=Summary!$B$25,I6704&gt;=Summary!$B$26,I6704&lt;=Summary!$B$27,J6704&gt;=Summary!$B$28,J6704&lt;=Summary!$B$29,F6704*J6704&gt;1),"Yes","No")</f>
        <v>No</v>
      </c>
    </row>
    <row r="6705" customFormat="false" ht="15" hidden="false" customHeight="false" outlineLevel="0" collapsed="false">
      <c r="A6705" s="6" t="s">
        <v>153</v>
      </c>
      <c r="B6705" s="45" t="n">
        <v>43578</v>
      </c>
      <c r="C6705" s="6" t="s">
        <v>181</v>
      </c>
      <c r="D6705" s="6" t="s">
        <v>201</v>
      </c>
      <c r="E6705" s="6" t="s">
        <v>174</v>
      </c>
      <c r="F6705" s="34" t="n">
        <v>0.138838842511177</v>
      </c>
      <c r="G6705" s="34" t="n">
        <v>0.168178569465061</v>
      </c>
      <c r="H6705" s="34" t="n">
        <v>-0.0293397269538842</v>
      </c>
      <c r="I6705" s="34" t="n">
        <v>-0.174455800445963</v>
      </c>
      <c r="J6705" s="35" t="n">
        <v>6</v>
      </c>
      <c r="K6705" s="6" t="n">
        <v>0</v>
      </c>
      <c r="L6705" s="35" t="n">
        <v>-1</v>
      </c>
      <c r="M6705" s="6" t="str">
        <f aca="false">IF(I6705&lt;=0,"Below 0%",IF(I6705&lt;=0.05,"0-5%",IF(I6705&lt;=0.1,"5-10%",IF(I6705&lt;=0.2,"10-20%",IF(I6705&lt;=0.4,"20-40%","Above 40%")))))</f>
        <v>Below 0%</v>
      </c>
      <c r="N6705" s="6" t="str">
        <f aca="false">IF(AND(H6705&gt;=Summary!$B$25,I6705&gt;=Summary!$B$26,I6705&lt;=Summary!$B$27,J6705&gt;=Summary!$B$28,J6705&lt;=Summary!$B$29,F6705*J6705&gt;1),"Yes","No")</f>
        <v>No</v>
      </c>
    </row>
    <row r="6706" customFormat="false" ht="15" hidden="false" customHeight="false" outlineLevel="0" collapsed="false">
      <c r="A6706" s="6" t="s">
        <v>153</v>
      </c>
      <c r="B6706" s="45" t="n">
        <v>43578</v>
      </c>
      <c r="C6706" s="6" t="s">
        <v>181</v>
      </c>
      <c r="D6706" s="6" t="s">
        <v>201</v>
      </c>
      <c r="E6706" s="6" t="s">
        <v>177</v>
      </c>
      <c r="F6706" s="34" t="n">
        <v>0.0453327894210815</v>
      </c>
      <c r="G6706" s="34" t="n">
        <v>0.0731211171587223</v>
      </c>
      <c r="H6706" s="34" t="n">
        <v>-0.0277883277376408</v>
      </c>
      <c r="I6706" s="34" t="n">
        <v>-0.380031498661615</v>
      </c>
      <c r="J6706" s="35" t="n">
        <v>13.8</v>
      </c>
      <c r="K6706" s="6" t="n">
        <v>0</v>
      </c>
      <c r="L6706" s="35" t="n">
        <v>-1</v>
      </c>
      <c r="M6706" s="6" t="str">
        <f aca="false">IF(I6706&lt;=0,"Below 0%",IF(I6706&lt;=0.05,"0-5%",IF(I6706&lt;=0.1,"5-10%",IF(I6706&lt;=0.2,"10-20%",IF(I6706&lt;=0.4,"20-40%","Above 40%")))))</f>
        <v>Below 0%</v>
      </c>
      <c r="N6706" s="6" t="str">
        <f aca="false">IF(AND(H6706&gt;=Summary!$B$25,I6706&gt;=Summary!$B$26,I6706&lt;=Summary!$B$27,J6706&gt;=Summary!$B$28,J6706&lt;=Summary!$B$29,F6706*J6706&gt;1),"Yes","No")</f>
        <v>No</v>
      </c>
    </row>
    <row r="6707" customFormat="false" ht="15" hidden="false" customHeight="false" outlineLevel="0" collapsed="false">
      <c r="A6707" s="6" t="s">
        <v>153</v>
      </c>
      <c r="B6707" s="45" t="n">
        <v>43578</v>
      </c>
      <c r="C6707" s="6" t="s">
        <v>198</v>
      </c>
      <c r="D6707" s="6" t="s">
        <v>179</v>
      </c>
      <c r="E6707" s="6" t="s">
        <v>187</v>
      </c>
      <c r="F6707" s="34" t="n">
        <v>0.587767243385315</v>
      </c>
      <c r="G6707" s="34" t="n">
        <v>0.429547976092481</v>
      </c>
      <c r="H6707" s="34" t="n">
        <v>0.158219267292834</v>
      </c>
      <c r="I6707" s="34" t="n">
        <v>0.368338989120904</v>
      </c>
      <c r="J6707" s="35" t="n">
        <v>2.3</v>
      </c>
      <c r="K6707" s="6" t="n">
        <v>0</v>
      </c>
      <c r="L6707" s="35" t="n">
        <v>-1</v>
      </c>
      <c r="M6707" s="6" t="str">
        <f aca="false">IF(I6707&lt;=0,"Below 0%",IF(I6707&lt;=0.05,"0-5%",IF(I6707&lt;=0.1,"5-10%",IF(I6707&lt;=0.2,"10-20%",IF(I6707&lt;=0.4,"20-40%","Above 40%")))))</f>
        <v>20-40%</v>
      </c>
      <c r="N6707" s="6" t="str">
        <f aca="false">IF(AND(H6707&gt;=Summary!$B$25,I6707&gt;=Summary!$B$26,I6707&lt;=Summary!$B$27,J6707&gt;=Summary!$B$28,J6707&lt;=Summary!$B$29,F6707*J6707&gt;1),"Yes","No")</f>
        <v>Yes</v>
      </c>
    </row>
    <row r="6708" customFormat="false" ht="15" hidden="false" customHeight="false" outlineLevel="0" collapsed="false">
      <c r="A6708" s="6" t="s">
        <v>153</v>
      </c>
      <c r="B6708" s="45" t="n">
        <v>43578</v>
      </c>
      <c r="C6708" s="6" t="s">
        <v>198</v>
      </c>
      <c r="D6708" s="6" t="s">
        <v>179</v>
      </c>
      <c r="E6708" s="6" t="s">
        <v>174</v>
      </c>
      <c r="F6708" s="34" t="n">
        <v>0.240676566958427</v>
      </c>
      <c r="G6708" s="34" t="n">
        <v>0.279875451844959</v>
      </c>
      <c r="H6708" s="34" t="n">
        <v>-0.0391988848865316</v>
      </c>
      <c r="I6708" s="34" t="n">
        <v>-0.140058317469895</v>
      </c>
      <c r="J6708" s="35" t="n">
        <v>3.53</v>
      </c>
      <c r="K6708" s="6" t="n">
        <v>1</v>
      </c>
      <c r="L6708" s="35" t="n">
        <v>2.53</v>
      </c>
      <c r="M6708" s="6" t="str">
        <f aca="false">IF(I6708&lt;=0,"Below 0%",IF(I6708&lt;=0.05,"0-5%",IF(I6708&lt;=0.1,"5-10%",IF(I6708&lt;=0.2,"10-20%",IF(I6708&lt;=0.4,"20-40%","Above 40%")))))</f>
        <v>Below 0%</v>
      </c>
      <c r="N6708" s="6" t="str">
        <f aca="false">IF(AND(H6708&gt;=Summary!$B$25,I6708&gt;=Summary!$B$26,I6708&lt;=Summary!$B$27,J6708&gt;=Summary!$B$28,J6708&lt;=Summary!$B$29,F6708*J6708&gt;1),"Yes","No")</f>
        <v>No</v>
      </c>
    </row>
    <row r="6709" customFormat="false" ht="15" hidden="false" customHeight="false" outlineLevel="0" collapsed="false">
      <c r="A6709" s="6" t="s">
        <v>153</v>
      </c>
      <c r="B6709" s="45" t="n">
        <v>43578</v>
      </c>
      <c r="C6709" s="6" t="s">
        <v>198</v>
      </c>
      <c r="D6709" s="6" t="s">
        <v>179</v>
      </c>
      <c r="E6709" s="6" t="s">
        <v>177</v>
      </c>
      <c r="F6709" s="34" t="n">
        <v>0.171556189656258</v>
      </c>
      <c r="G6709" s="34" t="n">
        <v>0.29057657206256</v>
      </c>
      <c r="H6709" s="34" t="n">
        <v>-0.119020382406303</v>
      </c>
      <c r="I6709" s="34" t="n">
        <v>-0.409600751917047</v>
      </c>
      <c r="J6709" s="35" t="n">
        <v>3.4</v>
      </c>
      <c r="K6709" s="6" t="n">
        <v>0</v>
      </c>
      <c r="L6709" s="35" t="n">
        <v>-1</v>
      </c>
      <c r="M6709" s="6" t="str">
        <f aca="false">IF(I6709&lt;=0,"Below 0%",IF(I6709&lt;=0.05,"0-5%",IF(I6709&lt;=0.1,"5-10%",IF(I6709&lt;=0.2,"10-20%",IF(I6709&lt;=0.4,"20-40%","Above 40%")))))</f>
        <v>Below 0%</v>
      </c>
      <c r="N6709" s="6" t="str">
        <f aca="false">IF(AND(H6709&gt;=Summary!$B$25,I6709&gt;=Summary!$B$26,I6709&lt;=Summary!$B$27,J6709&gt;=Summary!$B$28,J6709&lt;=Summary!$B$29,F6709*J6709&gt;1),"Yes","No")</f>
        <v>No</v>
      </c>
    </row>
    <row r="6710" customFormat="false" ht="15" hidden="false" customHeight="false" outlineLevel="0" collapsed="false">
      <c r="A6710" s="6" t="s">
        <v>153</v>
      </c>
      <c r="B6710" s="45" t="n">
        <v>43579</v>
      </c>
      <c r="C6710" s="6" t="s">
        <v>176</v>
      </c>
      <c r="D6710" s="6" t="s">
        <v>194</v>
      </c>
      <c r="E6710" s="6" t="s">
        <v>187</v>
      </c>
      <c r="F6710" s="34" t="n">
        <v>0.327182114124298</v>
      </c>
      <c r="G6710" s="34" t="n">
        <v>0.133597883597884</v>
      </c>
      <c r="H6710" s="34" t="n">
        <v>0.193584230526415</v>
      </c>
      <c r="I6710" s="34" t="n">
        <v>1.44900671562346</v>
      </c>
      <c r="J6710" s="35" t="n">
        <v>7.5</v>
      </c>
      <c r="K6710" s="6" t="n">
        <v>0</v>
      </c>
      <c r="L6710" s="35" t="n">
        <v>-1</v>
      </c>
      <c r="M6710" s="6" t="str">
        <f aca="false">IF(I6710&lt;=0,"Below 0%",IF(I6710&lt;=0.05,"0-5%",IF(I6710&lt;=0.1,"5-10%",IF(I6710&lt;=0.2,"10-20%",IF(I6710&lt;=0.4,"20-40%","Above 40%")))))</f>
        <v>Above 40%</v>
      </c>
      <c r="N6710" s="6" t="str">
        <f aca="false">IF(AND(H6710&gt;=Summary!$B$25,I6710&gt;=Summary!$B$26,I6710&lt;=Summary!$B$27,J6710&gt;=Summary!$B$28,J6710&lt;=Summary!$B$29,F6710*J6710&gt;1),"Yes","No")</f>
        <v>No</v>
      </c>
    </row>
    <row r="6711" customFormat="false" ht="15" hidden="false" customHeight="false" outlineLevel="0" collapsed="false">
      <c r="A6711" s="6" t="s">
        <v>153</v>
      </c>
      <c r="B6711" s="45" t="n">
        <v>43579</v>
      </c>
      <c r="C6711" s="6" t="s">
        <v>176</v>
      </c>
      <c r="D6711" s="6" t="s">
        <v>194</v>
      </c>
      <c r="E6711" s="6" t="s">
        <v>174</v>
      </c>
      <c r="F6711" s="34" t="n">
        <v>0.283458888530731</v>
      </c>
      <c r="G6711" s="34" t="n">
        <v>0.198412698412698</v>
      </c>
      <c r="H6711" s="34" t="n">
        <v>0.0850461901180328</v>
      </c>
      <c r="I6711" s="34" t="n">
        <v>0.428632798194885</v>
      </c>
      <c r="J6711" s="35" t="n">
        <v>5.05</v>
      </c>
      <c r="K6711" s="6" t="n">
        <v>0</v>
      </c>
      <c r="L6711" s="35" t="n">
        <v>-1</v>
      </c>
      <c r="M6711" s="6" t="str">
        <f aca="false">IF(I6711&lt;=0,"Below 0%",IF(I6711&lt;=0.05,"0-5%",IF(I6711&lt;=0.1,"5-10%",IF(I6711&lt;=0.2,"10-20%",IF(I6711&lt;=0.4,"20-40%","Above 40%")))))</f>
        <v>Above 40%</v>
      </c>
      <c r="N6711" s="6" t="str">
        <f aca="false">IF(AND(H6711&gt;=Summary!$B$25,I6711&gt;=Summary!$B$26,I6711&lt;=Summary!$B$27,J6711&gt;=Summary!$B$28,J6711&lt;=Summary!$B$29,F6711*J6711&gt;1),"Yes","No")</f>
        <v>No</v>
      </c>
    </row>
    <row r="6712" customFormat="false" ht="15" hidden="false" customHeight="false" outlineLevel="0" collapsed="false">
      <c r="A6712" s="6" t="s">
        <v>153</v>
      </c>
      <c r="B6712" s="45" t="n">
        <v>43579</v>
      </c>
      <c r="C6712" s="6" t="s">
        <v>176</v>
      </c>
      <c r="D6712" s="6" t="s">
        <v>194</v>
      </c>
      <c r="E6712" s="6" t="s">
        <v>177</v>
      </c>
      <c r="F6712" s="34" t="n">
        <v>0.389358967542648</v>
      </c>
      <c r="G6712" s="34" t="n">
        <v>0.667989417989418</v>
      </c>
      <c r="H6712" s="34" t="n">
        <v>-0.27863045044677</v>
      </c>
      <c r="I6712" s="34" t="n">
        <v>-0.417118060470808</v>
      </c>
      <c r="J6712" s="35" t="n">
        <v>1.5</v>
      </c>
      <c r="K6712" s="6" t="n">
        <v>1</v>
      </c>
      <c r="L6712" s="35" t="n">
        <v>0.5</v>
      </c>
      <c r="M6712" s="6" t="str">
        <f aca="false">IF(I6712&lt;=0,"Below 0%",IF(I6712&lt;=0.05,"0-5%",IF(I6712&lt;=0.1,"5-10%",IF(I6712&lt;=0.2,"10-20%",IF(I6712&lt;=0.4,"20-40%","Above 40%")))))</f>
        <v>Below 0%</v>
      </c>
      <c r="N6712" s="6" t="str">
        <f aca="false">IF(AND(H6712&gt;=Summary!$B$25,I6712&gt;=Summary!$B$26,I6712&lt;=Summary!$B$27,J6712&gt;=Summary!$B$28,J6712&lt;=Summary!$B$29,F6712*J6712&gt;1),"Yes","No")</f>
        <v>No</v>
      </c>
    </row>
    <row r="6713" customFormat="false" ht="15" hidden="false" customHeight="false" outlineLevel="0" collapsed="false">
      <c r="A6713" s="6" t="s">
        <v>153</v>
      </c>
      <c r="B6713" s="45" t="n">
        <v>43579</v>
      </c>
      <c r="C6713" s="6" t="s">
        <v>203</v>
      </c>
      <c r="D6713" s="6" t="s">
        <v>185</v>
      </c>
      <c r="E6713" s="6" t="s">
        <v>187</v>
      </c>
      <c r="F6713" s="34" t="n">
        <v>0.294024586677551</v>
      </c>
      <c r="G6713" s="34" t="n">
        <v>0.330637750413527</v>
      </c>
      <c r="H6713" s="34" t="n">
        <v>-0.0366131637359757</v>
      </c>
      <c r="I6713" s="34" t="n">
        <v>-0.110734977146995</v>
      </c>
      <c r="J6713" s="35" t="n">
        <v>3</v>
      </c>
      <c r="K6713" s="6" t="n">
        <v>1</v>
      </c>
      <c r="L6713" s="35" t="n">
        <v>2</v>
      </c>
      <c r="M6713" s="6" t="str">
        <f aca="false">IF(I6713&lt;=0,"Below 0%",IF(I6713&lt;=0.05,"0-5%",IF(I6713&lt;=0.1,"5-10%",IF(I6713&lt;=0.2,"10-20%",IF(I6713&lt;=0.4,"20-40%","Above 40%")))))</f>
        <v>Below 0%</v>
      </c>
      <c r="N6713" s="6" t="str">
        <f aca="false">IF(AND(H6713&gt;=Summary!$B$25,I6713&gt;=Summary!$B$26,I6713&lt;=Summary!$B$27,J6713&gt;=Summary!$B$28,J6713&lt;=Summary!$B$29,F6713*J6713&gt;1),"Yes","No")</f>
        <v>No</v>
      </c>
    </row>
    <row r="6714" customFormat="false" ht="15" hidden="false" customHeight="false" outlineLevel="0" collapsed="false">
      <c r="A6714" s="6" t="s">
        <v>153</v>
      </c>
      <c r="B6714" s="45" t="n">
        <v>43579</v>
      </c>
      <c r="C6714" s="6" t="s">
        <v>203</v>
      </c>
      <c r="D6714" s="6" t="s">
        <v>185</v>
      </c>
      <c r="E6714" s="6" t="s">
        <v>174</v>
      </c>
      <c r="F6714" s="34" t="n">
        <v>0.119054213166237</v>
      </c>
      <c r="G6714" s="34" t="n">
        <v>0.283403786068737</v>
      </c>
      <c r="H6714" s="34" t="n">
        <v>-0.164349572902501</v>
      </c>
      <c r="I6714" s="34" t="n">
        <v>-0.579913116836903</v>
      </c>
      <c r="J6714" s="35" t="n">
        <v>3.5</v>
      </c>
      <c r="K6714" s="6" t="n">
        <v>0</v>
      </c>
      <c r="L6714" s="35" t="n">
        <v>-1</v>
      </c>
      <c r="M6714" s="6" t="str">
        <f aca="false">IF(I6714&lt;=0,"Below 0%",IF(I6714&lt;=0.05,"0-5%",IF(I6714&lt;=0.1,"5-10%",IF(I6714&lt;=0.2,"10-20%",IF(I6714&lt;=0.4,"20-40%","Above 40%")))))</f>
        <v>Below 0%</v>
      </c>
      <c r="N6714" s="6" t="str">
        <f aca="false">IF(AND(H6714&gt;=Summary!$B$25,I6714&gt;=Summary!$B$26,I6714&lt;=Summary!$B$27,J6714&gt;=Summary!$B$28,J6714&lt;=Summary!$B$29,F6714*J6714&gt;1),"Yes","No")</f>
        <v>No</v>
      </c>
    </row>
    <row r="6715" customFormat="false" ht="15" hidden="false" customHeight="false" outlineLevel="0" collapsed="false">
      <c r="A6715" s="6" t="s">
        <v>153</v>
      </c>
      <c r="B6715" s="45" t="n">
        <v>43579</v>
      </c>
      <c r="C6715" s="6" t="s">
        <v>203</v>
      </c>
      <c r="D6715" s="6" t="s">
        <v>185</v>
      </c>
      <c r="E6715" s="6" t="s">
        <v>177</v>
      </c>
      <c r="F6715" s="34" t="n">
        <v>0.586921215057373</v>
      </c>
      <c r="G6715" s="34" t="n">
        <v>0.385958463517736</v>
      </c>
      <c r="H6715" s="34" t="n">
        <v>0.200962751539637</v>
      </c>
      <c r="I6715" s="34" t="n">
        <v>0.520684919584365</v>
      </c>
      <c r="J6715" s="35" t="n">
        <v>2.57</v>
      </c>
      <c r="K6715" s="6" t="n">
        <v>0</v>
      </c>
      <c r="L6715" s="35" t="n">
        <v>-1</v>
      </c>
      <c r="M6715" s="6" t="str">
        <f aca="false">IF(I6715&lt;=0,"Below 0%",IF(I6715&lt;=0.05,"0-5%",IF(I6715&lt;=0.1,"5-10%",IF(I6715&lt;=0.2,"10-20%",IF(I6715&lt;=0.4,"20-40%","Above 40%")))))</f>
        <v>Above 40%</v>
      </c>
      <c r="N6715" s="6" t="str">
        <f aca="false">IF(AND(H6715&gt;=Summary!$B$25,I6715&gt;=Summary!$B$26,I6715&lt;=Summary!$B$27,J6715&gt;=Summary!$B$28,J6715&lt;=Summary!$B$29,F6715*J6715&gt;1),"Yes","No")</f>
        <v>No</v>
      </c>
    </row>
    <row r="6716" customFormat="false" ht="15" hidden="false" customHeight="false" outlineLevel="0" collapsed="false">
      <c r="A6716" s="6" t="s">
        <v>153</v>
      </c>
      <c r="B6716" s="45" t="n">
        <v>43581</v>
      </c>
      <c r="C6716" s="6" t="s">
        <v>183</v>
      </c>
      <c r="D6716" s="6" t="s">
        <v>202</v>
      </c>
      <c r="E6716" s="6" t="s">
        <v>187</v>
      </c>
      <c r="F6716" s="34" t="n">
        <v>0.832584798336029</v>
      </c>
      <c r="G6716" s="34" t="n">
        <v>0.921242774566474</v>
      </c>
      <c r="H6716" s="34" t="n">
        <v>-0.0886579762304449</v>
      </c>
      <c r="I6716" s="34" t="n">
        <v>-0.0962373640023025</v>
      </c>
      <c r="J6716" s="35" t="n">
        <v>1.09</v>
      </c>
      <c r="K6716" s="6" t="n">
        <v>1</v>
      </c>
      <c r="L6716" s="35" t="n">
        <v>0.0900000000000001</v>
      </c>
      <c r="M6716" s="6" t="str">
        <f aca="false">IF(I6716&lt;=0,"Below 0%",IF(I6716&lt;=0.05,"0-5%",IF(I6716&lt;=0.1,"5-10%",IF(I6716&lt;=0.2,"10-20%",IF(I6716&lt;=0.4,"20-40%","Above 40%")))))</f>
        <v>Below 0%</v>
      </c>
      <c r="N6716" s="6" t="str">
        <f aca="false">IF(AND(H6716&gt;=Summary!$B$25,I6716&gt;=Summary!$B$26,I6716&lt;=Summary!$B$27,J6716&gt;=Summary!$B$28,J6716&lt;=Summary!$B$29,F6716*J6716&gt;1),"Yes","No")</f>
        <v>No</v>
      </c>
    </row>
    <row r="6717" customFormat="false" ht="15" hidden="false" customHeight="false" outlineLevel="0" collapsed="false">
      <c r="A6717" s="6" t="s">
        <v>153</v>
      </c>
      <c r="B6717" s="45" t="n">
        <v>43581</v>
      </c>
      <c r="C6717" s="6" t="s">
        <v>183</v>
      </c>
      <c r="D6717" s="6" t="s">
        <v>202</v>
      </c>
      <c r="E6717" s="6" t="s">
        <v>174</v>
      </c>
      <c r="F6717" s="34" t="n">
        <v>0.130149438977242</v>
      </c>
      <c r="G6717" s="34" t="n">
        <v>0.0590679190751445</v>
      </c>
      <c r="H6717" s="34" t="n">
        <v>0.071081519902097</v>
      </c>
      <c r="I6717" s="34" t="n">
        <v>1.20338622072786</v>
      </c>
      <c r="J6717" s="35" t="n">
        <v>17</v>
      </c>
      <c r="K6717" s="6" t="n">
        <v>0</v>
      </c>
      <c r="L6717" s="35" t="n">
        <v>-1</v>
      </c>
      <c r="M6717" s="6" t="str">
        <f aca="false">IF(I6717&lt;=0,"Below 0%",IF(I6717&lt;=0.05,"0-5%",IF(I6717&lt;=0.1,"5-10%",IF(I6717&lt;=0.2,"10-20%",IF(I6717&lt;=0.4,"20-40%","Above 40%")))))</f>
        <v>Above 40%</v>
      </c>
      <c r="N6717" s="6" t="str">
        <f aca="false">IF(AND(H6717&gt;=Summary!$B$25,I6717&gt;=Summary!$B$26,I6717&lt;=Summary!$B$27,J6717&gt;=Summary!$B$28,J6717&lt;=Summary!$B$29,F6717*J6717&gt;1),"Yes","No")</f>
        <v>No</v>
      </c>
    </row>
    <row r="6718" customFormat="false" ht="15" hidden="false" customHeight="false" outlineLevel="0" collapsed="false">
      <c r="A6718" s="6" t="s">
        <v>153</v>
      </c>
      <c r="B6718" s="45" t="n">
        <v>43581</v>
      </c>
      <c r="C6718" s="6" t="s">
        <v>183</v>
      </c>
      <c r="D6718" s="6" t="s">
        <v>202</v>
      </c>
      <c r="E6718" s="6" t="s">
        <v>177</v>
      </c>
      <c r="F6718" s="34" t="n">
        <v>0.0372657962143421</v>
      </c>
      <c r="G6718" s="34" t="n">
        <v>0.0196893063583815</v>
      </c>
      <c r="H6718" s="34" t="n">
        <v>0.0175764898559606</v>
      </c>
      <c r="I6718" s="34" t="n">
        <v>0.892692182042183</v>
      </c>
      <c r="J6718" s="35" t="n">
        <v>51</v>
      </c>
      <c r="K6718" s="6" t="n">
        <v>0</v>
      </c>
      <c r="L6718" s="35" t="n">
        <v>-1</v>
      </c>
      <c r="M6718" s="6" t="str">
        <f aca="false">IF(I6718&lt;=0,"Below 0%",IF(I6718&lt;=0.05,"0-5%",IF(I6718&lt;=0.1,"5-10%",IF(I6718&lt;=0.2,"10-20%",IF(I6718&lt;=0.4,"20-40%","Above 40%")))))</f>
        <v>Above 40%</v>
      </c>
      <c r="N6718" s="6" t="str">
        <f aca="false">IF(AND(H6718&gt;=Summary!$B$25,I6718&gt;=Summary!$B$26,I6718&lt;=Summary!$B$27,J6718&gt;=Summary!$B$28,J6718&lt;=Summary!$B$29,F6718*J6718&gt;1),"Yes","No")</f>
        <v>No</v>
      </c>
    </row>
    <row r="6719" customFormat="false" ht="15" hidden="false" customHeight="false" outlineLevel="0" collapsed="false">
      <c r="A6719" s="6" t="s">
        <v>153</v>
      </c>
      <c r="B6719" s="45" t="n">
        <v>43582</v>
      </c>
      <c r="C6719" s="6" t="s">
        <v>201</v>
      </c>
      <c r="D6719" s="6" t="s">
        <v>188</v>
      </c>
      <c r="E6719" s="6" t="s">
        <v>187</v>
      </c>
      <c r="F6719" s="34" t="n">
        <v>0.408754765987396</v>
      </c>
      <c r="G6719" s="34" t="n">
        <v>0.415778251599147</v>
      </c>
      <c r="H6719" s="34" t="n">
        <v>-0.00702348561175092</v>
      </c>
      <c r="I6719" s="34" t="n">
        <v>-0.0168923833431343</v>
      </c>
      <c r="J6719" s="35" t="n">
        <v>2.4</v>
      </c>
      <c r="K6719" s="6" t="n">
        <v>0</v>
      </c>
      <c r="L6719" s="35" t="n">
        <v>-1</v>
      </c>
      <c r="M6719" s="6" t="str">
        <f aca="false">IF(I6719&lt;=0,"Below 0%",IF(I6719&lt;=0.05,"0-5%",IF(I6719&lt;=0.1,"5-10%",IF(I6719&lt;=0.2,"10-20%",IF(I6719&lt;=0.4,"20-40%","Above 40%")))))</f>
        <v>Below 0%</v>
      </c>
      <c r="N6719" s="6" t="str">
        <f aca="false">IF(AND(H6719&gt;=Summary!$B$25,I6719&gt;=Summary!$B$26,I6719&lt;=Summary!$B$27,J6719&gt;=Summary!$B$28,J6719&lt;=Summary!$B$29,F6719*J6719&gt;1),"Yes","No")</f>
        <v>No</v>
      </c>
    </row>
    <row r="6720" customFormat="false" ht="15" hidden="false" customHeight="false" outlineLevel="0" collapsed="false">
      <c r="A6720" s="6" t="s">
        <v>153</v>
      </c>
      <c r="B6720" s="45" t="n">
        <v>43582</v>
      </c>
      <c r="C6720" s="6" t="s">
        <v>201</v>
      </c>
      <c r="D6720" s="6" t="s">
        <v>188</v>
      </c>
      <c r="E6720" s="6" t="s">
        <v>174</v>
      </c>
      <c r="F6720" s="34" t="n">
        <v>0.120419733226299</v>
      </c>
      <c r="G6720" s="34" t="n">
        <v>0.307036247334755</v>
      </c>
      <c r="H6720" s="34" t="n">
        <v>-0.186616514108456</v>
      </c>
      <c r="I6720" s="34" t="n">
        <v>-0.607799618867122</v>
      </c>
      <c r="J6720" s="35" t="n">
        <v>3.25</v>
      </c>
      <c r="K6720" s="6" t="n">
        <v>1</v>
      </c>
      <c r="L6720" s="35" t="n">
        <v>2.25</v>
      </c>
      <c r="M6720" s="6" t="str">
        <f aca="false">IF(I6720&lt;=0,"Below 0%",IF(I6720&lt;=0.05,"0-5%",IF(I6720&lt;=0.1,"5-10%",IF(I6720&lt;=0.2,"10-20%",IF(I6720&lt;=0.4,"20-40%","Above 40%")))))</f>
        <v>Below 0%</v>
      </c>
      <c r="N6720" s="6" t="str">
        <f aca="false">IF(AND(H6720&gt;=Summary!$B$25,I6720&gt;=Summary!$B$26,I6720&lt;=Summary!$B$27,J6720&gt;=Summary!$B$28,J6720&lt;=Summary!$B$29,F6720*J6720&gt;1),"Yes","No")</f>
        <v>No</v>
      </c>
    </row>
    <row r="6721" customFormat="false" ht="15" hidden="false" customHeight="false" outlineLevel="0" collapsed="false">
      <c r="A6721" s="6" t="s">
        <v>153</v>
      </c>
      <c r="B6721" s="45" t="n">
        <v>43582</v>
      </c>
      <c r="C6721" s="6" t="s">
        <v>201</v>
      </c>
      <c r="D6721" s="6" t="s">
        <v>188</v>
      </c>
      <c r="E6721" s="6" t="s">
        <v>177</v>
      </c>
      <c r="F6721" s="34" t="n">
        <v>0.470825523138046</v>
      </c>
      <c r="G6721" s="34" t="n">
        <v>0.277185501066098</v>
      </c>
      <c r="H6721" s="34" t="n">
        <v>0.193640022071948</v>
      </c>
      <c r="I6721" s="34" t="n">
        <v>0.698593618090336</v>
      </c>
      <c r="J6721" s="35" t="n">
        <v>3.6</v>
      </c>
      <c r="K6721" s="6" t="n">
        <v>0</v>
      </c>
      <c r="L6721" s="35" t="n">
        <v>-1</v>
      </c>
      <c r="M6721" s="6" t="str">
        <f aca="false">IF(I6721&lt;=0,"Below 0%",IF(I6721&lt;=0.05,"0-5%",IF(I6721&lt;=0.1,"5-10%",IF(I6721&lt;=0.2,"10-20%",IF(I6721&lt;=0.4,"20-40%","Above 40%")))))</f>
        <v>Above 40%</v>
      </c>
      <c r="N6721" s="6" t="str">
        <f aca="false">IF(AND(H6721&gt;=Summary!$B$25,I6721&gt;=Summary!$B$26,I6721&lt;=Summary!$B$27,J6721&gt;=Summary!$B$28,J6721&lt;=Summary!$B$29,F6721*J6721&gt;1),"Yes","No")</f>
        <v>No</v>
      </c>
    </row>
    <row r="6722" customFormat="false" ht="15" hidden="false" customHeight="false" outlineLevel="0" collapsed="false">
      <c r="A6722" s="6" t="s">
        <v>153</v>
      </c>
      <c r="B6722" s="45" t="n">
        <v>43582</v>
      </c>
      <c r="C6722" s="6" t="s">
        <v>180</v>
      </c>
      <c r="D6722" s="6" t="s">
        <v>173</v>
      </c>
      <c r="E6722" s="6" t="s">
        <v>187</v>
      </c>
      <c r="F6722" s="34" t="n">
        <v>0.349143654108048</v>
      </c>
      <c r="G6722" s="34" t="n">
        <v>0.367432637349819</v>
      </c>
      <c r="H6722" s="34" t="n">
        <v>-0.0182889832417717</v>
      </c>
      <c r="I6722" s="34" t="n">
        <v>-0.0497750645497488</v>
      </c>
      <c r="J6722" s="35" t="n">
        <v>2.72</v>
      </c>
      <c r="K6722" s="6" t="n">
        <v>0</v>
      </c>
      <c r="L6722" s="35" t="n">
        <v>-1</v>
      </c>
      <c r="M6722" s="6" t="str">
        <f aca="false">IF(I6722&lt;=0,"Below 0%",IF(I6722&lt;=0.05,"0-5%",IF(I6722&lt;=0.1,"5-10%",IF(I6722&lt;=0.2,"10-20%",IF(I6722&lt;=0.4,"20-40%","Above 40%")))))</f>
        <v>Below 0%</v>
      </c>
      <c r="N6722" s="6" t="str">
        <f aca="false">IF(AND(H6722&gt;=Summary!$B$25,I6722&gt;=Summary!$B$26,I6722&lt;=Summary!$B$27,J6722&gt;=Summary!$B$28,J6722&lt;=Summary!$B$29,F6722*J6722&gt;1),"Yes","No")</f>
        <v>No</v>
      </c>
    </row>
    <row r="6723" customFormat="false" ht="15" hidden="false" customHeight="false" outlineLevel="0" collapsed="false">
      <c r="A6723" s="6" t="s">
        <v>153</v>
      </c>
      <c r="B6723" s="45" t="n">
        <v>43582</v>
      </c>
      <c r="C6723" s="6" t="s">
        <v>180</v>
      </c>
      <c r="D6723" s="6" t="s">
        <v>173</v>
      </c>
      <c r="E6723" s="6" t="s">
        <v>174</v>
      </c>
      <c r="F6723" s="34" t="n">
        <v>0.340478986501694</v>
      </c>
      <c r="G6723" s="34" t="n">
        <v>0.285547649597574</v>
      </c>
      <c r="H6723" s="34" t="n">
        <v>0.0549313369041199</v>
      </c>
      <c r="I6723" s="34" t="n">
        <v>0.192371875522476</v>
      </c>
      <c r="J6723" s="35" t="n">
        <v>3.5</v>
      </c>
      <c r="K6723" s="6" t="n">
        <v>1</v>
      </c>
      <c r="L6723" s="35" t="n">
        <v>2.5</v>
      </c>
      <c r="M6723" s="6" t="str">
        <f aca="false">IF(I6723&lt;=0,"Below 0%",IF(I6723&lt;=0.05,"0-5%",IF(I6723&lt;=0.1,"5-10%",IF(I6723&lt;=0.2,"10-20%",IF(I6723&lt;=0.4,"20-40%","Above 40%")))))</f>
        <v>10-20%</v>
      </c>
      <c r="N6723" s="6" t="str">
        <f aca="false">IF(AND(H6723&gt;=Summary!$B$25,I6723&gt;=Summary!$B$26,I6723&lt;=Summary!$B$27,J6723&gt;=Summary!$B$28,J6723&lt;=Summary!$B$29,F6723*J6723&gt;1),"Yes","No")</f>
        <v>Yes</v>
      </c>
    </row>
    <row r="6724" customFormat="false" ht="15" hidden="false" customHeight="false" outlineLevel="0" collapsed="false">
      <c r="A6724" s="6" t="s">
        <v>153</v>
      </c>
      <c r="B6724" s="45" t="n">
        <v>43582</v>
      </c>
      <c r="C6724" s="6" t="s">
        <v>180</v>
      </c>
      <c r="D6724" s="6" t="s">
        <v>173</v>
      </c>
      <c r="E6724" s="6" t="s">
        <v>177</v>
      </c>
      <c r="F6724" s="34" t="n">
        <v>0.310377329587936</v>
      </c>
      <c r="G6724" s="34" t="n">
        <v>0.347019713052607</v>
      </c>
      <c r="H6724" s="34" t="n">
        <v>-0.0366423834646706</v>
      </c>
      <c r="I6724" s="34" t="n">
        <v>-0.105591648216007</v>
      </c>
      <c r="J6724" s="35" t="n">
        <v>2.88</v>
      </c>
      <c r="K6724" s="6" t="n">
        <v>0</v>
      </c>
      <c r="L6724" s="35" t="n">
        <v>-1</v>
      </c>
      <c r="M6724" s="6" t="str">
        <f aca="false">IF(I6724&lt;=0,"Below 0%",IF(I6724&lt;=0.05,"0-5%",IF(I6724&lt;=0.1,"5-10%",IF(I6724&lt;=0.2,"10-20%",IF(I6724&lt;=0.4,"20-40%","Above 40%")))))</f>
        <v>Below 0%</v>
      </c>
      <c r="N6724" s="6" t="str">
        <f aca="false">IF(AND(H6724&gt;=Summary!$B$25,I6724&gt;=Summary!$B$26,I6724&lt;=Summary!$B$27,J6724&gt;=Summary!$B$28,J6724&lt;=Summary!$B$29,F6724*J6724&gt;1),"Yes","No")</f>
        <v>No</v>
      </c>
    </row>
    <row r="6725" customFormat="false" ht="15" hidden="false" customHeight="false" outlineLevel="0" collapsed="false">
      <c r="A6725" s="6" t="s">
        <v>153</v>
      </c>
      <c r="B6725" s="45" t="n">
        <v>43582</v>
      </c>
      <c r="C6725" s="6" t="s">
        <v>184</v>
      </c>
      <c r="D6725" s="6" t="s">
        <v>193</v>
      </c>
      <c r="E6725" s="6" t="s">
        <v>187</v>
      </c>
      <c r="F6725" s="34" t="n">
        <v>0.449983030557632</v>
      </c>
      <c r="G6725" s="34" t="n">
        <v>0.408046690674283</v>
      </c>
      <c r="H6725" s="34" t="n">
        <v>0.0419363398833496</v>
      </c>
      <c r="I6725" s="34" t="n">
        <v>0.1027733855997</v>
      </c>
      <c r="J6725" s="35" t="n">
        <v>2.45</v>
      </c>
      <c r="K6725" s="6" t="n">
        <v>1</v>
      </c>
      <c r="L6725" s="35" t="n">
        <v>1.45</v>
      </c>
      <c r="M6725" s="6" t="str">
        <f aca="false">IF(I6725&lt;=0,"Below 0%",IF(I6725&lt;=0.05,"0-5%",IF(I6725&lt;=0.1,"5-10%",IF(I6725&lt;=0.2,"10-20%",IF(I6725&lt;=0.4,"20-40%","Above 40%")))))</f>
        <v>10-20%</v>
      </c>
      <c r="N6725" s="6" t="str">
        <f aca="false">IF(AND(H6725&gt;=Summary!$B$25,I6725&gt;=Summary!$B$26,I6725&lt;=Summary!$B$27,J6725&gt;=Summary!$B$28,J6725&lt;=Summary!$B$29,F6725*J6725&gt;1),"Yes","No")</f>
        <v>Yes</v>
      </c>
    </row>
    <row r="6726" customFormat="false" ht="15" hidden="false" customHeight="false" outlineLevel="0" collapsed="false">
      <c r="A6726" s="6" t="s">
        <v>153</v>
      </c>
      <c r="B6726" s="45" t="n">
        <v>43582</v>
      </c>
      <c r="C6726" s="6" t="s">
        <v>184</v>
      </c>
      <c r="D6726" s="6" t="s">
        <v>193</v>
      </c>
      <c r="E6726" s="6" t="s">
        <v>174</v>
      </c>
      <c r="F6726" s="34" t="n">
        <v>0.264939904212952</v>
      </c>
      <c r="G6726" s="34" t="n">
        <v>0.2694647957283</v>
      </c>
      <c r="H6726" s="34" t="n">
        <v>-0.00452489151534835</v>
      </c>
      <c r="I6726" s="34" t="n">
        <v>-0.016792143489908</v>
      </c>
      <c r="J6726" s="35" t="n">
        <v>3.71</v>
      </c>
      <c r="K6726" s="6" t="n">
        <v>0</v>
      </c>
      <c r="L6726" s="35" t="n">
        <v>-1</v>
      </c>
      <c r="M6726" s="6" t="str">
        <f aca="false">IF(I6726&lt;=0,"Below 0%",IF(I6726&lt;=0.05,"0-5%",IF(I6726&lt;=0.1,"5-10%",IF(I6726&lt;=0.2,"10-20%",IF(I6726&lt;=0.4,"20-40%","Above 40%")))))</f>
        <v>Below 0%</v>
      </c>
      <c r="N6726" s="6" t="str">
        <f aca="false">IF(AND(H6726&gt;=Summary!$B$25,I6726&gt;=Summary!$B$26,I6726&lt;=Summary!$B$27,J6726&gt;=Summary!$B$28,J6726&lt;=Summary!$B$29,F6726*J6726&gt;1),"Yes","No")</f>
        <v>No</v>
      </c>
    </row>
    <row r="6727" customFormat="false" ht="15" hidden="false" customHeight="false" outlineLevel="0" collapsed="false">
      <c r="A6727" s="6" t="s">
        <v>153</v>
      </c>
      <c r="B6727" s="45" t="n">
        <v>43582</v>
      </c>
      <c r="C6727" s="6" t="s">
        <v>184</v>
      </c>
      <c r="D6727" s="6" t="s">
        <v>193</v>
      </c>
      <c r="E6727" s="6" t="s">
        <v>177</v>
      </c>
      <c r="F6727" s="34" t="n">
        <v>0.285077035427094</v>
      </c>
      <c r="G6727" s="34" t="n">
        <v>0.322488513597417</v>
      </c>
      <c r="H6727" s="34" t="n">
        <v>-0.0374114781703236</v>
      </c>
      <c r="I6727" s="34" t="n">
        <v>-0.116008715327538</v>
      </c>
      <c r="J6727" s="35" t="n">
        <v>3.1</v>
      </c>
      <c r="K6727" s="6" t="n">
        <v>0</v>
      </c>
      <c r="L6727" s="35" t="n">
        <v>-1</v>
      </c>
      <c r="M6727" s="6" t="str">
        <f aca="false">IF(I6727&lt;=0,"Below 0%",IF(I6727&lt;=0.05,"0-5%",IF(I6727&lt;=0.1,"5-10%",IF(I6727&lt;=0.2,"10-20%",IF(I6727&lt;=0.4,"20-40%","Above 40%")))))</f>
        <v>Below 0%</v>
      </c>
      <c r="N6727" s="6" t="str">
        <f aca="false">IF(AND(H6727&gt;=Summary!$B$25,I6727&gt;=Summary!$B$26,I6727&lt;=Summary!$B$27,J6727&gt;=Summary!$B$28,J6727&lt;=Summary!$B$29,F6727*J6727&gt;1),"Yes","No")</f>
        <v>No</v>
      </c>
    </row>
    <row r="6728" customFormat="false" ht="15" hidden="false" customHeight="false" outlineLevel="0" collapsed="false">
      <c r="A6728" s="6" t="s">
        <v>153</v>
      </c>
      <c r="B6728" s="45" t="n">
        <v>43582</v>
      </c>
      <c r="C6728" s="6" t="s">
        <v>179</v>
      </c>
      <c r="D6728" s="6" t="s">
        <v>199</v>
      </c>
      <c r="E6728" s="6" t="s">
        <v>187</v>
      </c>
      <c r="F6728" s="34" t="n">
        <v>0.432648956775665</v>
      </c>
      <c r="G6728" s="34" t="n">
        <v>0.511904761904762</v>
      </c>
      <c r="H6728" s="34" t="n">
        <v>-0.0792558051290966</v>
      </c>
      <c r="I6728" s="34" t="n">
        <v>-0.154825293740561</v>
      </c>
      <c r="J6728" s="35" t="n">
        <v>1.95</v>
      </c>
      <c r="K6728" s="6" t="n">
        <v>0</v>
      </c>
      <c r="L6728" s="35" t="n">
        <v>-1</v>
      </c>
      <c r="M6728" s="6" t="str">
        <f aca="false">IF(I6728&lt;=0,"Below 0%",IF(I6728&lt;=0.05,"0-5%",IF(I6728&lt;=0.1,"5-10%",IF(I6728&lt;=0.2,"10-20%",IF(I6728&lt;=0.4,"20-40%","Above 40%")))))</f>
        <v>Below 0%</v>
      </c>
      <c r="N6728" s="6" t="str">
        <f aca="false">IF(AND(H6728&gt;=Summary!$B$25,I6728&gt;=Summary!$B$26,I6728&lt;=Summary!$B$27,J6728&gt;=Summary!$B$28,J6728&lt;=Summary!$B$29,F6728*J6728&gt;1),"Yes","No")</f>
        <v>No</v>
      </c>
    </row>
    <row r="6729" customFormat="false" ht="15" hidden="false" customHeight="false" outlineLevel="0" collapsed="false">
      <c r="A6729" s="6" t="s">
        <v>153</v>
      </c>
      <c r="B6729" s="45" t="n">
        <v>43582</v>
      </c>
      <c r="C6729" s="6" t="s">
        <v>179</v>
      </c>
      <c r="D6729" s="6" t="s">
        <v>199</v>
      </c>
      <c r="E6729" s="6" t="s">
        <v>174</v>
      </c>
      <c r="F6729" s="34" t="n">
        <v>0.236940622329712</v>
      </c>
      <c r="G6729" s="34" t="n">
        <v>0.255952380952381</v>
      </c>
      <c r="H6729" s="34" t="n">
        <v>-0.019011758622669</v>
      </c>
      <c r="I6729" s="34" t="n">
        <v>-0.0742784988048464</v>
      </c>
      <c r="J6729" s="35" t="n">
        <v>3.9</v>
      </c>
      <c r="K6729" s="6" t="n">
        <v>1</v>
      </c>
      <c r="L6729" s="35" t="n">
        <v>2.9</v>
      </c>
      <c r="M6729" s="6" t="str">
        <f aca="false">IF(I6729&lt;=0,"Below 0%",IF(I6729&lt;=0.05,"0-5%",IF(I6729&lt;=0.1,"5-10%",IF(I6729&lt;=0.2,"10-20%",IF(I6729&lt;=0.4,"20-40%","Above 40%")))))</f>
        <v>Below 0%</v>
      </c>
      <c r="N6729" s="6" t="str">
        <f aca="false">IF(AND(H6729&gt;=Summary!$B$25,I6729&gt;=Summary!$B$26,I6729&lt;=Summary!$B$27,J6729&gt;=Summary!$B$28,J6729&lt;=Summary!$B$29,F6729*J6729&gt;1),"Yes","No")</f>
        <v>No</v>
      </c>
    </row>
    <row r="6730" customFormat="false" ht="15" hidden="false" customHeight="false" outlineLevel="0" collapsed="false">
      <c r="A6730" s="6" t="s">
        <v>153</v>
      </c>
      <c r="B6730" s="45" t="n">
        <v>43582</v>
      </c>
      <c r="C6730" s="6" t="s">
        <v>179</v>
      </c>
      <c r="D6730" s="6" t="s">
        <v>199</v>
      </c>
      <c r="E6730" s="6" t="s">
        <v>177</v>
      </c>
      <c r="F6730" s="34" t="n">
        <v>0.3304103910923</v>
      </c>
      <c r="G6730" s="34" t="n">
        <v>0.232142857142857</v>
      </c>
      <c r="H6730" s="34" t="n">
        <v>0.0982675339494433</v>
      </c>
      <c r="I6730" s="34" t="n">
        <v>0.42330630008991</v>
      </c>
      <c r="J6730" s="35" t="n">
        <v>4.3</v>
      </c>
      <c r="K6730" s="6" t="n">
        <v>0</v>
      </c>
      <c r="L6730" s="35" t="n">
        <v>-1</v>
      </c>
      <c r="M6730" s="6" t="str">
        <f aca="false">IF(I6730&lt;=0,"Below 0%",IF(I6730&lt;=0.05,"0-5%",IF(I6730&lt;=0.1,"5-10%",IF(I6730&lt;=0.2,"10-20%",IF(I6730&lt;=0.4,"20-40%","Above 40%")))))</f>
        <v>Above 40%</v>
      </c>
      <c r="N6730" s="6" t="str">
        <f aca="false">IF(AND(H6730&gt;=Summary!$B$25,I6730&gt;=Summary!$B$26,I6730&lt;=Summary!$B$27,J6730&gt;=Summary!$B$28,J6730&lt;=Summary!$B$29,F6730*J6730&gt;1),"Yes","No")</f>
        <v>No</v>
      </c>
    </row>
    <row r="6731" customFormat="false" ht="15" hidden="false" customHeight="false" outlineLevel="0" collapsed="false">
      <c r="A6731" s="6" t="s">
        <v>153</v>
      </c>
      <c r="B6731" s="45" t="n">
        <v>43582</v>
      </c>
      <c r="C6731" s="6" t="s">
        <v>181</v>
      </c>
      <c r="D6731" s="6" t="s">
        <v>189</v>
      </c>
      <c r="E6731" s="6" t="s">
        <v>187</v>
      </c>
      <c r="F6731" s="34" t="n">
        <v>0.777983486652374</v>
      </c>
      <c r="G6731" s="34" t="n">
        <v>0.689876979979095</v>
      </c>
      <c r="H6731" s="34" t="n">
        <v>0.0881065066732797</v>
      </c>
      <c r="I6731" s="34" t="n">
        <v>0.127713359381769</v>
      </c>
      <c r="J6731" s="35" t="n">
        <v>1.45</v>
      </c>
      <c r="K6731" s="6" t="n">
        <v>0</v>
      </c>
      <c r="L6731" s="35" t="n">
        <v>-1</v>
      </c>
      <c r="M6731" s="6" t="str">
        <f aca="false">IF(I6731&lt;=0,"Below 0%",IF(I6731&lt;=0.05,"0-5%",IF(I6731&lt;=0.1,"5-10%",IF(I6731&lt;=0.2,"10-20%",IF(I6731&lt;=0.4,"20-40%","Above 40%")))))</f>
        <v>10-20%</v>
      </c>
      <c r="N6731" s="6" t="str">
        <f aca="false">IF(AND(H6731&gt;=Summary!$B$25,I6731&gt;=Summary!$B$26,I6731&lt;=Summary!$B$27,J6731&gt;=Summary!$B$28,J6731&lt;=Summary!$B$29,F6731*J6731&gt;1),"Yes","No")</f>
        <v>No</v>
      </c>
    </row>
    <row r="6732" customFormat="false" ht="15" hidden="false" customHeight="false" outlineLevel="0" collapsed="false">
      <c r="A6732" s="6" t="s">
        <v>153</v>
      </c>
      <c r="B6732" s="45" t="n">
        <v>43582</v>
      </c>
      <c r="C6732" s="6" t="s">
        <v>181</v>
      </c>
      <c r="D6732" s="6" t="s">
        <v>189</v>
      </c>
      <c r="E6732" s="6" t="s">
        <v>174</v>
      </c>
      <c r="F6732" s="34" t="n">
        <v>0.143502667546272</v>
      </c>
      <c r="G6732" s="34" t="n">
        <v>0.181876658358125</v>
      </c>
      <c r="H6732" s="34" t="n">
        <v>-0.0383739908118527</v>
      </c>
      <c r="I6732" s="34" t="n">
        <v>-0.210989090949165</v>
      </c>
      <c r="J6732" s="35" t="n">
        <v>5.5</v>
      </c>
      <c r="K6732" s="6" t="n">
        <v>0</v>
      </c>
      <c r="L6732" s="35" t="n">
        <v>-1</v>
      </c>
      <c r="M6732" s="6" t="str">
        <f aca="false">IF(I6732&lt;=0,"Below 0%",IF(I6732&lt;=0.05,"0-5%",IF(I6732&lt;=0.1,"5-10%",IF(I6732&lt;=0.2,"10-20%",IF(I6732&lt;=0.4,"20-40%","Above 40%")))))</f>
        <v>Below 0%</v>
      </c>
      <c r="N6732" s="6" t="str">
        <f aca="false">IF(AND(H6732&gt;=Summary!$B$25,I6732&gt;=Summary!$B$26,I6732&lt;=Summary!$B$27,J6732&gt;=Summary!$B$28,J6732&lt;=Summary!$B$29,F6732*J6732&gt;1),"Yes","No")</f>
        <v>No</v>
      </c>
    </row>
    <row r="6733" customFormat="false" ht="15" hidden="false" customHeight="false" outlineLevel="0" collapsed="false">
      <c r="A6733" s="6" t="s">
        <v>153</v>
      </c>
      <c r="B6733" s="45" t="n">
        <v>43582</v>
      </c>
      <c r="C6733" s="6" t="s">
        <v>181</v>
      </c>
      <c r="D6733" s="6" t="s">
        <v>189</v>
      </c>
      <c r="E6733" s="6" t="s">
        <v>177</v>
      </c>
      <c r="F6733" s="34" t="n">
        <v>0.0785137861967087</v>
      </c>
      <c r="G6733" s="34" t="n">
        <v>0.12824636166278</v>
      </c>
      <c r="H6733" s="34" t="n">
        <v>-0.0497325754660717</v>
      </c>
      <c r="I6733" s="34" t="n">
        <v>-0.387789367442968</v>
      </c>
      <c r="J6733" s="35" t="n">
        <v>7.8</v>
      </c>
      <c r="K6733" s="6" t="n">
        <v>1</v>
      </c>
      <c r="L6733" s="35" t="n">
        <v>6.8</v>
      </c>
      <c r="M6733" s="6" t="str">
        <f aca="false">IF(I6733&lt;=0,"Below 0%",IF(I6733&lt;=0.05,"0-5%",IF(I6733&lt;=0.1,"5-10%",IF(I6733&lt;=0.2,"10-20%",IF(I6733&lt;=0.4,"20-40%","Above 40%")))))</f>
        <v>Below 0%</v>
      </c>
      <c r="N6733" s="6" t="str">
        <f aca="false">IF(AND(H6733&gt;=Summary!$B$25,I6733&gt;=Summary!$B$26,I6733&lt;=Summary!$B$27,J6733&gt;=Summary!$B$28,J6733&lt;=Summary!$B$29,F6733*J6733&gt;1),"Yes","No")</f>
        <v>No</v>
      </c>
    </row>
    <row r="6734" customFormat="false" ht="15" hidden="false" customHeight="false" outlineLevel="0" collapsed="false">
      <c r="A6734" s="6" t="s">
        <v>153</v>
      </c>
      <c r="B6734" s="45" t="n">
        <v>43582</v>
      </c>
      <c r="C6734" s="6" t="s">
        <v>198</v>
      </c>
      <c r="D6734" s="6" t="s">
        <v>203</v>
      </c>
      <c r="E6734" s="6" t="s">
        <v>187</v>
      </c>
      <c r="F6734" s="34" t="n">
        <v>0.51965057849884</v>
      </c>
      <c r="G6734" s="34" t="n">
        <v>0.369553226696084</v>
      </c>
      <c r="H6734" s="34" t="n">
        <v>0.150097351802757</v>
      </c>
      <c r="I6734" s="34" t="n">
        <v>0.406158953460295</v>
      </c>
      <c r="J6734" s="35" t="n">
        <v>2.7</v>
      </c>
      <c r="K6734" s="6" t="n">
        <v>0</v>
      </c>
      <c r="L6734" s="35" t="n">
        <v>-1</v>
      </c>
      <c r="M6734" s="6" t="str">
        <f aca="false">IF(I6734&lt;=0,"Below 0%",IF(I6734&lt;=0.05,"0-5%",IF(I6734&lt;=0.1,"5-10%",IF(I6734&lt;=0.2,"10-20%",IF(I6734&lt;=0.4,"20-40%","Above 40%")))))</f>
        <v>Above 40%</v>
      </c>
      <c r="N6734" s="6" t="str">
        <f aca="false">IF(AND(H6734&gt;=Summary!$B$25,I6734&gt;=Summary!$B$26,I6734&lt;=Summary!$B$27,J6734&gt;=Summary!$B$28,J6734&lt;=Summary!$B$29,F6734*J6734&gt;1),"Yes","No")</f>
        <v>No</v>
      </c>
    </row>
    <row r="6735" customFormat="false" ht="15" hidden="false" customHeight="false" outlineLevel="0" collapsed="false">
      <c r="A6735" s="6" t="s">
        <v>153</v>
      </c>
      <c r="B6735" s="45" t="n">
        <v>43582</v>
      </c>
      <c r="C6735" s="6" t="s">
        <v>198</v>
      </c>
      <c r="D6735" s="6" t="s">
        <v>203</v>
      </c>
      <c r="E6735" s="6" t="s">
        <v>174</v>
      </c>
      <c r="F6735" s="34" t="n">
        <v>0.269119769334793</v>
      </c>
      <c r="G6735" s="34" t="n">
        <v>0.297848869277441</v>
      </c>
      <c r="H6735" s="34" t="n">
        <v>-0.0287290999426476</v>
      </c>
      <c r="I6735" s="34" t="n">
        <v>-0.0964552929555929</v>
      </c>
      <c r="J6735" s="35" t="n">
        <v>3.35</v>
      </c>
      <c r="K6735" s="6" t="n">
        <v>0</v>
      </c>
      <c r="L6735" s="35" t="n">
        <v>-1</v>
      </c>
      <c r="M6735" s="6" t="str">
        <f aca="false">IF(I6735&lt;=0,"Below 0%",IF(I6735&lt;=0.05,"0-5%",IF(I6735&lt;=0.1,"5-10%",IF(I6735&lt;=0.2,"10-20%",IF(I6735&lt;=0.4,"20-40%","Above 40%")))))</f>
        <v>Below 0%</v>
      </c>
      <c r="N6735" s="6" t="str">
        <f aca="false">IF(AND(H6735&gt;=Summary!$B$25,I6735&gt;=Summary!$B$26,I6735&lt;=Summary!$B$27,J6735&gt;=Summary!$B$28,J6735&lt;=Summary!$B$29,F6735*J6735&gt;1),"Yes","No")</f>
        <v>No</v>
      </c>
    </row>
    <row r="6736" customFormat="false" ht="15" hidden="false" customHeight="false" outlineLevel="0" collapsed="false">
      <c r="A6736" s="6" t="s">
        <v>153</v>
      </c>
      <c r="B6736" s="45" t="n">
        <v>43582</v>
      </c>
      <c r="C6736" s="6" t="s">
        <v>198</v>
      </c>
      <c r="D6736" s="6" t="s">
        <v>203</v>
      </c>
      <c r="E6736" s="6" t="s">
        <v>177</v>
      </c>
      <c r="F6736" s="34" t="n">
        <v>0.211229637265205</v>
      </c>
      <c r="G6736" s="34" t="n">
        <v>0.332597904026475</v>
      </c>
      <c r="H6736" s="34" t="n">
        <v>-0.12136826676127</v>
      </c>
      <c r="I6736" s="34" t="n">
        <v>-0.364909896580734</v>
      </c>
      <c r="J6736" s="35" t="n">
        <v>3</v>
      </c>
      <c r="K6736" s="6" t="n">
        <v>1</v>
      </c>
      <c r="L6736" s="35" t="n">
        <v>2</v>
      </c>
      <c r="M6736" s="6" t="str">
        <f aca="false">IF(I6736&lt;=0,"Below 0%",IF(I6736&lt;=0.05,"0-5%",IF(I6736&lt;=0.1,"5-10%",IF(I6736&lt;=0.2,"10-20%",IF(I6736&lt;=0.4,"20-40%","Above 40%")))))</f>
        <v>Below 0%</v>
      </c>
      <c r="N6736" s="6" t="str">
        <f aca="false">IF(AND(H6736&gt;=Summary!$B$25,I6736&gt;=Summary!$B$26,I6736&lt;=Summary!$B$27,J6736&gt;=Summary!$B$28,J6736&lt;=Summary!$B$29,F6736*J6736&gt;1),"Yes","No")</f>
        <v>No</v>
      </c>
    </row>
    <row r="6737" customFormat="false" ht="15" hidden="false" customHeight="false" outlineLevel="0" collapsed="false">
      <c r="A6737" s="6" t="s">
        <v>153</v>
      </c>
      <c r="B6737" s="45" t="n">
        <v>43583</v>
      </c>
      <c r="C6737" s="6" t="s">
        <v>196</v>
      </c>
      <c r="D6737" s="6" t="s">
        <v>194</v>
      </c>
      <c r="E6737" s="6" t="s">
        <v>187</v>
      </c>
      <c r="F6737" s="34" t="n">
        <v>0.121933631598949</v>
      </c>
      <c r="G6737" s="34" t="n">
        <v>0.0400453505037756</v>
      </c>
      <c r="H6737" s="34" t="n">
        <v>0.0818882810951738</v>
      </c>
      <c r="I6737" s="34" t="n">
        <v>2.04488860916458</v>
      </c>
      <c r="J6737" s="35" t="n">
        <v>25</v>
      </c>
      <c r="K6737" s="6" t="n">
        <v>0</v>
      </c>
      <c r="L6737" s="35" t="n">
        <v>-1</v>
      </c>
      <c r="M6737" s="6" t="str">
        <f aca="false">IF(I6737&lt;=0,"Below 0%",IF(I6737&lt;=0.05,"0-5%",IF(I6737&lt;=0.1,"5-10%",IF(I6737&lt;=0.2,"10-20%",IF(I6737&lt;=0.4,"20-40%","Above 40%")))))</f>
        <v>Above 40%</v>
      </c>
      <c r="N6737" s="6" t="str">
        <f aca="false">IF(AND(H6737&gt;=Summary!$B$25,I6737&gt;=Summary!$B$26,I6737&lt;=Summary!$B$27,J6737&gt;=Summary!$B$28,J6737&lt;=Summary!$B$29,F6737*J6737&gt;1),"Yes","No")</f>
        <v>No</v>
      </c>
    </row>
    <row r="6738" customFormat="false" ht="15" hidden="false" customHeight="false" outlineLevel="0" collapsed="false">
      <c r="A6738" s="6" t="s">
        <v>153</v>
      </c>
      <c r="B6738" s="45" t="n">
        <v>43583</v>
      </c>
      <c r="C6738" s="6" t="s">
        <v>196</v>
      </c>
      <c r="D6738" s="6" t="s">
        <v>194</v>
      </c>
      <c r="E6738" s="6" t="s">
        <v>174</v>
      </c>
      <c r="F6738" s="34" t="n">
        <v>0.13914766907692</v>
      </c>
      <c r="G6738" s="34" t="n">
        <v>0.104284766936916</v>
      </c>
      <c r="H6738" s="34" t="n">
        <v>0.0348629021400038</v>
      </c>
      <c r="I6738" s="34" t="n">
        <v>0.334304838223335</v>
      </c>
      <c r="J6738" s="35" t="n">
        <v>9.6</v>
      </c>
      <c r="K6738" s="6" t="n">
        <v>0</v>
      </c>
      <c r="L6738" s="35" t="n">
        <v>-1</v>
      </c>
      <c r="M6738" s="6" t="str">
        <f aca="false">IF(I6738&lt;=0,"Below 0%",IF(I6738&lt;=0.05,"0-5%",IF(I6738&lt;=0.1,"5-10%",IF(I6738&lt;=0.2,"10-20%",IF(I6738&lt;=0.4,"20-40%","Above 40%")))))</f>
        <v>20-40%</v>
      </c>
      <c r="N6738" s="6" t="str">
        <f aca="false">IF(AND(H6738&gt;=Summary!$B$25,I6738&gt;=Summary!$B$26,I6738&lt;=Summary!$B$27,J6738&gt;=Summary!$B$28,J6738&lt;=Summary!$B$29,F6738*J6738&gt;1),"Yes","No")</f>
        <v>No</v>
      </c>
    </row>
    <row r="6739" customFormat="false" ht="15" hidden="false" customHeight="false" outlineLevel="0" collapsed="false">
      <c r="A6739" s="6" t="s">
        <v>153</v>
      </c>
      <c r="B6739" s="45" t="n">
        <v>43583</v>
      </c>
      <c r="C6739" s="6" t="s">
        <v>196</v>
      </c>
      <c r="D6739" s="6" t="s">
        <v>194</v>
      </c>
      <c r="E6739" s="6" t="s">
        <v>177</v>
      </c>
      <c r="F6739" s="34" t="n">
        <v>0.738918721675873</v>
      </c>
      <c r="G6739" s="34" t="n">
        <v>0.855669882559309</v>
      </c>
      <c r="H6739" s="34" t="n">
        <v>-0.116751160883436</v>
      </c>
      <c r="I6739" s="34" t="n">
        <v>-0.136444162945449</v>
      </c>
      <c r="J6739" s="35" t="n">
        <v>1.17</v>
      </c>
      <c r="K6739" s="6" t="n">
        <v>1</v>
      </c>
      <c r="L6739" s="35" t="n">
        <v>0.17</v>
      </c>
      <c r="M6739" s="6" t="str">
        <f aca="false">IF(I6739&lt;=0,"Below 0%",IF(I6739&lt;=0.05,"0-5%",IF(I6739&lt;=0.1,"5-10%",IF(I6739&lt;=0.2,"10-20%",IF(I6739&lt;=0.4,"20-40%","Above 40%")))))</f>
        <v>Below 0%</v>
      </c>
      <c r="N6739" s="6" t="str">
        <f aca="false">IF(AND(H6739&gt;=Summary!$B$25,I6739&gt;=Summary!$B$26,I6739&lt;=Summary!$B$27,J6739&gt;=Summary!$B$28,J6739&lt;=Summary!$B$29,F6739*J6739&gt;1),"Yes","No")</f>
        <v>No</v>
      </c>
    </row>
    <row r="6740" customFormat="false" ht="15" hidden="false" customHeight="false" outlineLevel="0" collapsed="false">
      <c r="A6740" s="6" t="s">
        <v>153</v>
      </c>
      <c r="B6740" s="45" t="n">
        <v>43583</v>
      </c>
      <c r="C6740" s="6" t="s">
        <v>195</v>
      </c>
      <c r="D6740" s="6" t="s">
        <v>185</v>
      </c>
      <c r="E6740" s="6" t="s">
        <v>187</v>
      </c>
      <c r="F6740" s="34" t="n">
        <v>0.361621648073196</v>
      </c>
      <c r="G6740" s="34" t="n">
        <v>0.361378886256353</v>
      </c>
      <c r="H6740" s="34" t="n">
        <v>0.000242761816843629</v>
      </c>
      <c r="I6740" s="34" t="n">
        <v>0.000671765357844967</v>
      </c>
      <c r="J6740" s="35" t="n">
        <v>2.75</v>
      </c>
      <c r="K6740" s="6" t="n">
        <v>1</v>
      </c>
      <c r="L6740" s="35" t="n">
        <v>1.75</v>
      </c>
      <c r="M6740" s="6" t="str">
        <f aca="false">IF(I6740&lt;=0,"Below 0%",IF(I6740&lt;=0.05,"0-5%",IF(I6740&lt;=0.1,"5-10%",IF(I6740&lt;=0.2,"10-20%",IF(I6740&lt;=0.4,"20-40%","Above 40%")))))</f>
        <v>0-5%</v>
      </c>
      <c r="N6740" s="6" t="str">
        <f aca="false">IF(AND(H6740&gt;=Summary!$B$25,I6740&gt;=Summary!$B$26,I6740&lt;=Summary!$B$27,J6740&gt;=Summary!$B$28,J6740&lt;=Summary!$B$29,F6740*J6740&gt;1),"Yes","No")</f>
        <v>No</v>
      </c>
    </row>
    <row r="6741" customFormat="false" ht="15" hidden="false" customHeight="false" outlineLevel="0" collapsed="false">
      <c r="A6741" s="6" t="s">
        <v>153</v>
      </c>
      <c r="B6741" s="45" t="n">
        <v>43583</v>
      </c>
      <c r="C6741" s="6" t="s">
        <v>195</v>
      </c>
      <c r="D6741" s="6" t="s">
        <v>185</v>
      </c>
      <c r="E6741" s="6" t="s">
        <v>174</v>
      </c>
      <c r="F6741" s="34" t="n">
        <v>0.214730992913246</v>
      </c>
      <c r="G6741" s="34" t="n">
        <v>0.263605288383281</v>
      </c>
      <c r="H6741" s="34" t="n">
        <v>-0.0488742954700351</v>
      </c>
      <c r="I6741" s="34" t="n">
        <v>-0.185407112921695</v>
      </c>
      <c r="J6741" s="35" t="n">
        <v>3.77</v>
      </c>
      <c r="K6741" s="6" t="n">
        <v>0</v>
      </c>
      <c r="L6741" s="35" t="n">
        <v>-1</v>
      </c>
      <c r="M6741" s="6" t="str">
        <f aca="false">IF(I6741&lt;=0,"Below 0%",IF(I6741&lt;=0.05,"0-5%",IF(I6741&lt;=0.1,"5-10%",IF(I6741&lt;=0.2,"10-20%",IF(I6741&lt;=0.4,"20-40%","Above 40%")))))</f>
        <v>Below 0%</v>
      </c>
      <c r="N6741" s="6" t="str">
        <f aca="false">IF(AND(H6741&gt;=Summary!$B$25,I6741&gt;=Summary!$B$26,I6741&lt;=Summary!$B$27,J6741&gt;=Summary!$B$28,J6741&lt;=Summary!$B$29,F6741*J6741&gt;1),"Yes","No")</f>
        <v>No</v>
      </c>
    </row>
    <row r="6742" customFormat="false" ht="15" hidden="false" customHeight="false" outlineLevel="0" collapsed="false">
      <c r="A6742" s="6" t="s">
        <v>153</v>
      </c>
      <c r="B6742" s="45" t="n">
        <v>43583</v>
      </c>
      <c r="C6742" s="6" t="s">
        <v>195</v>
      </c>
      <c r="D6742" s="6" t="s">
        <v>185</v>
      </c>
      <c r="E6742" s="6" t="s">
        <v>177</v>
      </c>
      <c r="F6742" s="34" t="n">
        <v>0.423647314310074</v>
      </c>
      <c r="G6742" s="34" t="n">
        <v>0.375015825360366</v>
      </c>
      <c r="H6742" s="34" t="n">
        <v>0.0486314889497078</v>
      </c>
      <c r="I6742" s="34" t="n">
        <v>0.129678497975322</v>
      </c>
      <c r="J6742" s="35" t="n">
        <v>2.65</v>
      </c>
      <c r="K6742" s="6" t="n">
        <v>0</v>
      </c>
      <c r="L6742" s="35" t="n">
        <v>-1</v>
      </c>
      <c r="M6742" s="6" t="str">
        <f aca="false">IF(I6742&lt;=0,"Below 0%",IF(I6742&lt;=0.05,"0-5%",IF(I6742&lt;=0.1,"5-10%",IF(I6742&lt;=0.2,"10-20%",IF(I6742&lt;=0.4,"20-40%","Above 40%")))))</f>
        <v>10-20%</v>
      </c>
      <c r="N6742" s="6" t="str">
        <f aca="false">IF(AND(H6742&gt;=Summary!$B$25,I6742&gt;=Summary!$B$26,I6742&lt;=Summary!$B$27,J6742&gt;=Summary!$B$28,J6742&lt;=Summary!$B$29,F6742*J6742&gt;1),"Yes","No")</f>
        <v>Yes</v>
      </c>
    </row>
    <row r="6743" customFormat="false" ht="15" hidden="false" customHeight="false" outlineLevel="0" collapsed="false">
      <c r="A6743" s="6" t="s">
        <v>153</v>
      </c>
      <c r="B6743" s="45" t="n">
        <v>43583</v>
      </c>
      <c r="C6743" s="6" t="s">
        <v>176</v>
      </c>
      <c r="D6743" s="6" t="s">
        <v>190</v>
      </c>
      <c r="E6743" s="6" t="s">
        <v>187</v>
      </c>
      <c r="F6743" s="34" t="n">
        <v>0.447657346725464</v>
      </c>
      <c r="G6743" s="34" t="n">
        <v>0.361290322580645</v>
      </c>
      <c r="H6743" s="34" t="n">
        <v>0.0863670241448187</v>
      </c>
      <c r="I6743" s="34" t="n">
        <v>0.239051584686552</v>
      </c>
      <c r="J6743" s="35" t="n">
        <v>2.75</v>
      </c>
      <c r="K6743" s="6" t="n">
        <v>0</v>
      </c>
      <c r="L6743" s="35" t="n">
        <v>-1</v>
      </c>
      <c r="M6743" s="6" t="str">
        <f aca="false">IF(I6743&lt;=0,"Below 0%",IF(I6743&lt;=0.05,"0-5%",IF(I6743&lt;=0.1,"5-10%",IF(I6743&lt;=0.2,"10-20%",IF(I6743&lt;=0.4,"20-40%","Above 40%")))))</f>
        <v>20-40%</v>
      </c>
      <c r="N6743" s="6" t="str">
        <f aca="false">IF(AND(H6743&gt;=Summary!$B$25,I6743&gt;=Summary!$B$26,I6743&lt;=Summary!$B$27,J6743&gt;=Summary!$B$28,J6743&lt;=Summary!$B$29,F6743*J6743&gt;1),"Yes","No")</f>
        <v>Yes</v>
      </c>
    </row>
    <row r="6744" customFormat="false" ht="15" hidden="false" customHeight="false" outlineLevel="0" collapsed="false">
      <c r="A6744" s="6" t="s">
        <v>153</v>
      </c>
      <c r="B6744" s="45" t="n">
        <v>43583</v>
      </c>
      <c r="C6744" s="6" t="s">
        <v>176</v>
      </c>
      <c r="D6744" s="6" t="s">
        <v>190</v>
      </c>
      <c r="E6744" s="6" t="s">
        <v>174</v>
      </c>
      <c r="F6744" s="34" t="n">
        <v>0.239300280809403</v>
      </c>
      <c r="G6744" s="34" t="n">
        <v>0.283870967741935</v>
      </c>
      <c r="H6744" s="34" t="n">
        <v>-0.044570686932533</v>
      </c>
      <c r="I6744" s="34" t="n">
        <v>-0.157010374421423</v>
      </c>
      <c r="J6744" s="35" t="n">
        <v>3.5</v>
      </c>
      <c r="K6744" s="6" t="n">
        <v>1</v>
      </c>
      <c r="L6744" s="35" t="n">
        <v>2.5</v>
      </c>
      <c r="M6744" s="6" t="str">
        <f aca="false">IF(I6744&lt;=0,"Below 0%",IF(I6744&lt;=0.05,"0-5%",IF(I6744&lt;=0.1,"5-10%",IF(I6744&lt;=0.2,"10-20%",IF(I6744&lt;=0.4,"20-40%","Above 40%")))))</f>
        <v>Below 0%</v>
      </c>
      <c r="N6744" s="6" t="str">
        <f aca="false">IF(AND(H6744&gt;=Summary!$B$25,I6744&gt;=Summary!$B$26,I6744&lt;=Summary!$B$27,J6744&gt;=Summary!$B$28,J6744&lt;=Summary!$B$29,F6744*J6744&gt;1),"Yes","No")</f>
        <v>No</v>
      </c>
    </row>
    <row r="6745" customFormat="false" ht="15" hidden="false" customHeight="false" outlineLevel="0" collapsed="false">
      <c r="A6745" s="6" t="s">
        <v>153</v>
      </c>
      <c r="B6745" s="45" t="n">
        <v>43583</v>
      </c>
      <c r="C6745" s="6" t="s">
        <v>176</v>
      </c>
      <c r="D6745" s="6" t="s">
        <v>190</v>
      </c>
      <c r="E6745" s="6" t="s">
        <v>177</v>
      </c>
      <c r="F6745" s="34" t="n">
        <v>0.313042312860489</v>
      </c>
      <c r="G6745" s="34" t="n">
        <v>0.354838709677419</v>
      </c>
      <c r="H6745" s="34" t="n">
        <v>-0.0417963968169304</v>
      </c>
      <c r="I6745" s="34" t="n">
        <v>-0.117789845574986</v>
      </c>
      <c r="J6745" s="35" t="n">
        <v>2.8</v>
      </c>
      <c r="K6745" s="6" t="n">
        <v>0</v>
      </c>
      <c r="L6745" s="35" t="n">
        <v>-1</v>
      </c>
      <c r="M6745" s="6" t="str">
        <f aca="false">IF(I6745&lt;=0,"Below 0%",IF(I6745&lt;=0.05,"0-5%",IF(I6745&lt;=0.1,"5-10%",IF(I6745&lt;=0.2,"10-20%",IF(I6745&lt;=0.4,"20-40%","Above 40%")))))</f>
        <v>Below 0%</v>
      </c>
      <c r="N6745" s="6" t="str">
        <f aca="false">IF(AND(H6745&gt;=Summary!$B$25,I6745&gt;=Summary!$B$26,I6745&lt;=Summary!$B$27,J6745&gt;=Summary!$B$28,J6745&lt;=Summary!$B$29,F6745*J6745&gt;1),"Yes","No")</f>
        <v>No</v>
      </c>
    </row>
    <row r="6746" customFormat="false" ht="15" hidden="false" customHeight="false" outlineLevel="0" collapsed="false">
      <c r="A6746" s="6" t="s">
        <v>153</v>
      </c>
      <c r="B6746" s="45" t="n">
        <v>43588</v>
      </c>
      <c r="C6746" s="6" t="s">
        <v>173</v>
      </c>
      <c r="D6746" s="6" t="s">
        <v>196</v>
      </c>
      <c r="E6746" s="6" t="s">
        <v>187</v>
      </c>
      <c r="F6746" s="34" t="n">
        <v>0.645411312580109</v>
      </c>
      <c r="G6746" s="34" t="n">
        <v>0.590554899645809</v>
      </c>
      <c r="H6746" s="34" t="n">
        <v>0.0548564129343</v>
      </c>
      <c r="I6746" s="34" t="n">
        <v>0.0928896076676371</v>
      </c>
      <c r="J6746" s="35" t="n">
        <v>1.7</v>
      </c>
      <c r="K6746" s="6" t="n">
        <v>1</v>
      </c>
      <c r="L6746" s="35" t="n">
        <v>0.7</v>
      </c>
      <c r="M6746" s="6" t="str">
        <f aca="false">IF(I6746&lt;=0,"Below 0%",IF(I6746&lt;=0.05,"0-5%",IF(I6746&lt;=0.1,"5-10%",IF(I6746&lt;=0.2,"10-20%",IF(I6746&lt;=0.4,"20-40%","Above 40%")))))</f>
        <v>5-10%</v>
      </c>
      <c r="N6746" s="6" t="str">
        <f aca="false">IF(AND(H6746&gt;=Summary!$B$25,I6746&gt;=Summary!$B$26,I6746&lt;=Summary!$B$27,J6746&gt;=Summary!$B$28,J6746&lt;=Summary!$B$29,F6746*J6746&gt;1),"Yes","No")</f>
        <v>No</v>
      </c>
    </row>
    <row r="6747" customFormat="false" ht="15" hidden="false" customHeight="false" outlineLevel="0" collapsed="false">
      <c r="A6747" s="6" t="s">
        <v>153</v>
      </c>
      <c r="B6747" s="45" t="n">
        <v>43588</v>
      </c>
      <c r="C6747" s="6" t="s">
        <v>173</v>
      </c>
      <c r="D6747" s="6" t="s">
        <v>196</v>
      </c>
      <c r="E6747" s="6" t="s">
        <v>174</v>
      </c>
      <c r="F6747" s="34" t="n">
        <v>0.162818714976311</v>
      </c>
      <c r="G6747" s="34" t="n">
        <v>0.244864226682409</v>
      </c>
      <c r="H6747" s="34" t="n">
        <v>-0.0820455117060978</v>
      </c>
      <c r="I6747" s="34" t="n">
        <v>-0.335065325048529</v>
      </c>
      <c r="J6747" s="35" t="n">
        <v>4.1</v>
      </c>
      <c r="K6747" s="6" t="n">
        <v>0</v>
      </c>
      <c r="L6747" s="35" t="n">
        <v>-1</v>
      </c>
      <c r="M6747" s="6" t="str">
        <f aca="false">IF(I6747&lt;=0,"Below 0%",IF(I6747&lt;=0.05,"0-5%",IF(I6747&lt;=0.1,"5-10%",IF(I6747&lt;=0.2,"10-20%",IF(I6747&lt;=0.4,"20-40%","Above 40%")))))</f>
        <v>Below 0%</v>
      </c>
      <c r="N6747" s="6" t="str">
        <f aca="false">IF(AND(H6747&gt;=Summary!$B$25,I6747&gt;=Summary!$B$26,I6747&lt;=Summary!$B$27,J6747&gt;=Summary!$B$28,J6747&lt;=Summary!$B$29,F6747*J6747&gt;1),"Yes","No")</f>
        <v>No</v>
      </c>
    </row>
    <row r="6748" customFormat="false" ht="15" hidden="false" customHeight="false" outlineLevel="0" collapsed="false">
      <c r="A6748" s="6" t="s">
        <v>153</v>
      </c>
      <c r="B6748" s="45" t="n">
        <v>43588</v>
      </c>
      <c r="C6748" s="6" t="s">
        <v>173</v>
      </c>
      <c r="D6748" s="6" t="s">
        <v>196</v>
      </c>
      <c r="E6748" s="6" t="s">
        <v>177</v>
      </c>
      <c r="F6748" s="34" t="n">
        <v>0.191769927740097</v>
      </c>
      <c r="G6748" s="34" t="n">
        <v>0.164580873671783</v>
      </c>
      <c r="H6748" s="34" t="n">
        <v>0.0271890540683143</v>
      </c>
      <c r="I6748" s="34" t="n">
        <v>0.165201784762283</v>
      </c>
      <c r="J6748" s="35" t="n">
        <v>6.1</v>
      </c>
      <c r="K6748" s="6" t="n">
        <v>0</v>
      </c>
      <c r="L6748" s="35" t="n">
        <v>-1</v>
      </c>
      <c r="M6748" s="6" t="str">
        <f aca="false">IF(I6748&lt;=0,"Below 0%",IF(I6748&lt;=0.05,"0-5%",IF(I6748&lt;=0.1,"5-10%",IF(I6748&lt;=0.2,"10-20%",IF(I6748&lt;=0.4,"20-40%","Above 40%")))))</f>
        <v>10-20%</v>
      </c>
      <c r="N6748" s="6" t="str">
        <f aca="false">IF(AND(H6748&gt;=Summary!$B$25,I6748&gt;=Summary!$B$26,I6748&lt;=Summary!$B$27,J6748&gt;=Summary!$B$28,J6748&lt;=Summary!$B$29,F6748*J6748&gt;1),"Yes","No")</f>
        <v>No</v>
      </c>
    </row>
    <row r="6749" customFormat="false" ht="15" hidden="false" customHeight="false" outlineLevel="0" collapsed="false">
      <c r="A6749" s="6" t="s">
        <v>153</v>
      </c>
      <c r="B6749" s="45" t="n">
        <v>43589</v>
      </c>
      <c r="C6749" s="6" t="s">
        <v>199</v>
      </c>
      <c r="D6749" s="6" t="s">
        <v>181</v>
      </c>
      <c r="E6749" s="6" t="s">
        <v>187</v>
      </c>
      <c r="F6749" s="34" t="n">
        <v>0.183263957500458</v>
      </c>
      <c r="G6749" s="34" t="n">
        <v>0.23725082548612</v>
      </c>
      <c r="H6749" s="34" t="n">
        <v>-0.0539868679856618</v>
      </c>
      <c r="I6749" s="34" t="n">
        <v>-0.227551865731318</v>
      </c>
      <c r="J6749" s="35" t="n">
        <v>4.2</v>
      </c>
      <c r="K6749" s="6" t="n">
        <v>1</v>
      </c>
      <c r="L6749" s="35" t="n">
        <v>3.2</v>
      </c>
      <c r="M6749" s="6" t="str">
        <f aca="false">IF(I6749&lt;=0,"Below 0%",IF(I6749&lt;=0.05,"0-5%",IF(I6749&lt;=0.1,"5-10%",IF(I6749&lt;=0.2,"10-20%",IF(I6749&lt;=0.4,"20-40%","Above 40%")))))</f>
        <v>Below 0%</v>
      </c>
      <c r="N6749" s="6" t="str">
        <f aca="false">IF(AND(H6749&gt;=Summary!$B$25,I6749&gt;=Summary!$B$26,I6749&lt;=Summary!$B$27,J6749&gt;=Summary!$B$28,J6749&lt;=Summary!$B$29,F6749*J6749&gt;1),"Yes","No")</f>
        <v>No</v>
      </c>
    </row>
    <row r="6750" customFormat="false" ht="15" hidden="false" customHeight="false" outlineLevel="0" collapsed="false">
      <c r="A6750" s="6" t="s">
        <v>153</v>
      </c>
      <c r="B6750" s="45" t="n">
        <v>43589</v>
      </c>
      <c r="C6750" s="6" t="s">
        <v>199</v>
      </c>
      <c r="D6750" s="6" t="s">
        <v>181</v>
      </c>
      <c r="E6750" s="6" t="s">
        <v>174</v>
      </c>
      <c r="F6750" s="34" t="n">
        <v>0.191992983222008</v>
      </c>
      <c r="G6750" s="34" t="n">
        <v>0.249113366760426</v>
      </c>
      <c r="H6750" s="34" t="n">
        <v>-0.0571203835384178</v>
      </c>
      <c r="I6750" s="34" t="n">
        <v>-0.229294735490252</v>
      </c>
      <c r="J6750" s="35" t="n">
        <v>4</v>
      </c>
      <c r="K6750" s="6" t="n">
        <v>0</v>
      </c>
      <c r="L6750" s="35" t="n">
        <v>-1</v>
      </c>
      <c r="M6750" s="6" t="str">
        <f aca="false">IF(I6750&lt;=0,"Below 0%",IF(I6750&lt;=0.05,"0-5%",IF(I6750&lt;=0.1,"5-10%",IF(I6750&lt;=0.2,"10-20%",IF(I6750&lt;=0.4,"20-40%","Above 40%")))))</f>
        <v>Below 0%</v>
      </c>
      <c r="N6750" s="6" t="str">
        <f aca="false">IF(AND(H6750&gt;=Summary!$B$25,I6750&gt;=Summary!$B$26,I6750&lt;=Summary!$B$27,J6750&gt;=Summary!$B$28,J6750&lt;=Summary!$B$29,F6750*J6750&gt;1),"Yes","No")</f>
        <v>No</v>
      </c>
    </row>
    <row r="6751" customFormat="false" ht="15" hidden="false" customHeight="false" outlineLevel="0" collapsed="false">
      <c r="A6751" s="6" t="s">
        <v>153</v>
      </c>
      <c r="B6751" s="45" t="n">
        <v>43589</v>
      </c>
      <c r="C6751" s="6" t="s">
        <v>199</v>
      </c>
      <c r="D6751" s="6" t="s">
        <v>181</v>
      </c>
      <c r="E6751" s="6" t="s">
        <v>177</v>
      </c>
      <c r="F6751" s="34" t="n">
        <v>0.624743103981018</v>
      </c>
      <c r="G6751" s="34" t="n">
        <v>0.513635807753455</v>
      </c>
      <c r="H6751" s="34" t="n">
        <v>0.111107296227563</v>
      </c>
      <c r="I6751" s="34" t="n">
        <v>0.216315324107806</v>
      </c>
      <c r="J6751" s="35" t="n">
        <v>1.94</v>
      </c>
      <c r="K6751" s="6" t="n">
        <v>0</v>
      </c>
      <c r="L6751" s="35" t="n">
        <v>-1</v>
      </c>
      <c r="M6751" s="6" t="str">
        <f aca="false">IF(I6751&lt;=0,"Below 0%",IF(I6751&lt;=0.05,"0-5%",IF(I6751&lt;=0.1,"5-10%",IF(I6751&lt;=0.2,"10-20%",IF(I6751&lt;=0.4,"20-40%","Above 40%")))))</f>
        <v>20-40%</v>
      </c>
      <c r="N6751" s="6" t="str">
        <f aca="false">IF(AND(H6751&gt;=Summary!$B$25,I6751&gt;=Summary!$B$26,I6751&lt;=Summary!$B$27,J6751&gt;=Summary!$B$28,J6751&lt;=Summary!$B$29,F6751*J6751&gt;1),"Yes","No")</f>
        <v>Yes</v>
      </c>
    </row>
    <row r="6752" customFormat="false" ht="15" hidden="false" customHeight="false" outlineLevel="0" collapsed="false">
      <c r="A6752" s="6" t="s">
        <v>153</v>
      </c>
      <c r="B6752" s="45" t="n">
        <v>43589</v>
      </c>
      <c r="C6752" s="6" t="s">
        <v>193</v>
      </c>
      <c r="D6752" s="6" t="s">
        <v>180</v>
      </c>
      <c r="E6752" s="6" t="s">
        <v>187</v>
      </c>
      <c r="F6752" s="34" t="n">
        <v>0.412983149290085</v>
      </c>
      <c r="G6752" s="34" t="n">
        <v>0.373607463092111</v>
      </c>
      <c r="H6752" s="34" t="n">
        <v>0.0393756861979736</v>
      </c>
      <c r="I6752" s="34" t="n">
        <v>0.105393200318019</v>
      </c>
      <c r="J6752" s="35" t="n">
        <v>2.66</v>
      </c>
      <c r="K6752" s="6" t="n">
        <v>0</v>
      </c>
      <c r="L6752" s="35" t="n">
        <v>-1</v>
      </c>
      <c r="M6752" s="6" t="str">
        <f aca="false">IF(I6752&lt;=0,"Below 0%",IF(I6752&lt;=0.05,"0-5%",IF(I6752&lt;=0.1,"5-10%",IF(I6752&lt;=0.2,"10-20%",IF(I6752&lt;=0.4,"20-40%","Above 40%")))))</f>
        <v>10-20%</v>
      </c>
      <c r="N6752" s="6" t="str">
        <f aca="false">IF(AND(H6752&gt;=Summary!$B$25,I6752&gt;=Summary!$B$26,I6752&lt;=Summary!$B$27,J6752&gt;=Summary!$B$28,J6752&lt;=Summary!$B$29,F6752*J6752&gt;1),"Yes","No")</f>
        <v>Yes</v>
      </c>
    </row>
    <row r="6753" customFormat="false" ht="15" hidden="false" customHeight="false" outlineLevel="0" collapsed="false">
      <c r="A6753" s="6" t="s">
        <v>153</v>
      </c>
      <c r="B6753" s="45" t="n">
        <v>43589</v>
      </c>
      <c r="C6753" s="6" t="s">
        <v>193</v>
      </c>
      <c r="D6753" s="6" t="s">
        <v>180</v>
      </c>
      <c r="E6753" s="6" t="s">
        <v>174</v>
      </c>
      <c r="F6753" s="34" t="n">
        <v>0.249565035104752</v>
      </c>
      <c r="G6753" s="34" t="n">
        <v>0.265012227153338</v>
      </c>
      <c r="H6753" s="34" t="n">
        <v>-0.015447192048586</v>
      </c>
      <c r="I6753" s="34" t="n">
        <v>-0.058288601301585</v>
      </c>
      <c r="J6753" s="35" t="n">
        <v>3.75</v>
      </c>
      <c r="K6753" s="6" t="n">
        <v>0</v>
      </c>
      <c r="L6753" s="35" t="n">
        <v>-1</v>
      </c>
      <c r="M6753" s="6" t="str">
        <f aca="false">IF(I6753&lt;=0,"Below 0%",IF(I6753&lt;=0.05,"0-5%",IF(I6753&lt;=0.1,"5-10%",IF(I6753&lt;=0.2,"10-20%",IF(I6753&lt;=0.4,"20-40%","Above 40%")))))</f>
        <v>Below 0%</v>
      </c>
      <c r="N6753" s="6" t="str">
        <f aca="false">IF(AND(H6753&gt;=Summary!$B$25,I6753&gt;=Summary!$B$26,I6753&lt;=Summary!$B$27,J6753&gt;=Summary!$B$28,J6753&lt;=Summary!$B$29,F6753*J6753&gt;1),"Yes","No")</f>
        <v>No</v>
      </c>
    </row>
    <row r="6754" customFormat="false" ht="15" hidden="false" customHeight="false" outlineLevel="0" collapsed="false">
      <c r="A6754" s="6" t="s">
        <v>153</v>
      </c>
      <c r="B6754" s="45" t="n">
        <v>43589</v>
      </c>
      <c r="C6754" s="6" t="s">
        <v>193</v>
      </c>
      <c r="D6754" s="6" t="s">
        <v>180</v>
      </c>
      <c r="E6754" s="6" t="s">
        <v>177</v>
      </c>
      <c r="F6754" s="34" t="n">
        <v>0.337451756000519</v>
      </c>
      <c r="G6754" s="34" t="n">
        <v>0.361380309754551</v>
      </c>
      <c r="H6754" s="34" t="n">
        <v>-0.0239285537540325</v>
      </c>
      <c r="I6754" s="34" t="n">
        <v>-0.0662143263153565</v>
      </c>
      <c r="J6754" s="35" t="n">
        <v>2.75</v>
      </c>
      <c r="K6754" s="6" t="n">
        <v>1</v>
      </c>
      <c r="L6754" s="35" t="n">
        <v>1.75</v>
      </c>
      <c r="M6754" s="6" t="str">
        <f aca="false">IF(I6754&lt;=0,"Below 0%",IF(I6754&lt;=0.05,"0-5%",IF(I6754&lt;=0.1,"5-10%",IF(I6754&lt;=0.2,"10-20%",IF(I6754&lt;=0.4,"20-40%","Above 40%")))))</f>
        <v>Below 0%</v>
      </c>
      <c r="N6754" s="6" t="str">
        <f aca="false">IF(AND(H6754&gt;=Summary!$B$25,I6754&gt;=Summary!$B$26,I6754&lt;=Summary!$B$27,J6754&gt;=Summary!$B$28,J6754&lt;=Summary!$B$29,F6754*J6754&gt;1),"Yes","No")</f>
        <v>No</v>
      </c>
    </row>
    <row r="6755" customFormat="false" ht="15" hidden="false" customHeight="false" outlineLevel="0" collapsed="false">
      <c r="A6755" s="6" t="s">
        <v>153</v>
      </c>
      <c r="B6755" s="45" t="n">
        <v>43589</v>
      </c>
      <c r="C6755" s="6" t="s">
        <v>188</v>
      </c>
      <c r="D6755" s="6" t="s">
        <v>183</v>
      </c>
      <c r="E6755" s="6" t="s">
        <v>187</v>
      </c>
      <c r="F6755" s="34" t="n">
        <v>0.200702533125877</v>
      </c>
      <c r="G6755" s="34" t="n">
        <v>0.0902097859063748</v>
      </c>
      <c r="H6755" s="34" t="n">
        <v>0.110492747219503</v>
      </c>
      <c r="I6755" s="34" t="n">
        <v>1.22484214001105</v>
      </c>
      <c r="J6755" s="35" t="n">
        <v>11</v>
      </c>
      <c r="K6755" s="6" t="n">
        <v>0</v>
      </c>
      <c r="L6755" s="35" t="n">
        <v>-1</v>
      </c>
      <c r="M6755" s="6" t="str">
        <f aca="false">IF(I6755&lt;=0,"Below 0%",IF(I6755&lt;=0.05,"0-5%",IF(I6755&lt;=0.1,"5-10%",IF(I6755&lt;=0.2,"10-20%",IF(I6755&lt;=0.4,"20-40%","Above 40%")))))</f>
        <v>Above 40%</v>
      </c>
      <c r="N6755" s="6" t="str">
        <f aca="false">IF(AND(H6755&gt;=Summary!$B$25,I6755&gt;=Summary!$B$26,I6755&lt;=Summary!$B$27,J6755&gt;=Summary!$B$28,J6755&lt;=Summary!$B$29,F6755*J6755&gt;1),"Yes","No")</f>
        <v>No</v>
      </c>
    </row>
    <row r="6756" customFormat="false" ht="15" hidden="false" customHeight="false" outlineLevel="0" collapsed="false">
      <c r="A6756" s="6" t="s">
        <v>153</v>
      </c>
      <c r="B6756" s="45" t="n">
        <v>43589</v>
      </c>
      <c r="C6756" s="6" t="s">
        <v>188</v>
      </c>
      <c r="D6756" s="6" t="s">
        <v>183</v>
      </c>
      <c r="E6756" s="6" t="s">
        <v>174</v>
      </c>
      <c r="F6756" s="34" t="n">
        <v>0.163933902978897</v>
      </c>
      <c r="G6756" s="34" t="n">
        <v>0.185478064480397</v>
      </c>
      <c r="H6756" s="34" t="n">
        <v>-0.0215441615014997</v>
      </c>
      <c r="I6756" s="34" t="n">
        <v>-0.116154767744931</v>
      </c>
      <c r="J6756" s="35" t="n">
        <v>5.35</v>
      </c>
      <c r="K6756" s="6" t="n">
        <v>0</v>
      </c>
      <c r="L6756" s="35" t="n">
        <v>-1</v>
      </c>
      <c r="M6756" s="6" t="str">
        <f aca="false">IF(I6756&lt;=0,"Below 0%",IF(I6756&lt;=0.05,"0-5%",IF(I6756&lt;=0.1,"5-10%",IF(I6756&lt;=0.2,"10-20%",IF(I6756&lt;=0.4,"20-40%","Above 40%")))))</f>
        <v>Below 0%</v>
      </c>
      <c r="N6756" s="6" t="str">
        <f aca="false">IF(AND(H6756&gt;=Summary!$B$25,I6756&gt;=Summary!$B$26,I6756&lt;=Summary!$B$27,J6756&gt;=Summary!$B$28,J6756&lt;=Summary!$B$29,F6756*J6756&gt;1),"Yes","No")</f>
        <v>No</v>
      </c>
    </row>
    <row r="6757" customFormat="false" ht="15" hidden="false" customHeight="false" outlineLevel="0" collapsed="false">
      <c r="A6757" s="6" t="s">
        <v>153</v>
      </c>
      <c r="B6757" s="45" t="n">
        <v>43589</v>
      </c>
      <c r="C6757" s="6" t="s">
        <v>188</v>
      </c>
      <c r="D6757" s="6" t="s">
        <v>183</v>
      </c>
      <c r="E6757" s="6" t="s">
        <v>177</v>
      </c>
      <c r="F6757" s="34" t="n">
        <v>0.635363519191742</v>
      </c>
      <c r="G6757" s="34" t="n">
        <v>0.724312149613228</v>
      </c>
      <c r="H6757" s="34" t="n">
        <v>-0.0889486304214865</v>
      </c>
      <c r="I6757" s="34" t="n">
        <v>-0.122804277781318</v>
      </c>
      <c r="J6757" s="35" t="n">
        <v>1.37</v>
      </c>
      <c r="K6757" s="6" t="n">
        <v>1</v>
      </c>
      <c r="L6757" s="35" t="n">
        <v>0.37</v>
      </c>
      <c r="M6757" s="6" t="str">
        <f aca="false">IF(I6757&lt;=0,"Below 0%",IF(I6757&lt;=0.05,"0-5%",IF(I6757&lt;=0.1,"5-10%",IF(I6757&lt;=0.2,"10-20%",IF(I6757&lt;=0.4,"20-40%","Above 40%")))))</f>
        <v>Below 0%</v>
      </c>
      <c r="N6757" s="6" t="str">
        <f aca="false">IF(AND(H6757&gt;=Summary!$B$25,I6757&gt;=Summary!$B$26,I6757&lt;=Summary!$B$27,J6757&gt;=Summary!$B$28,J6757&lt;=Summary!$B$29,F6757*J6757&gt;1),"Yes","No")</f>
        <v>No</v>
      </c>
    </row>
    <row r="6758" customFormat="false" ht="15" hidden="false" customHeight="false" outlineLevel="0" collapsed="false">
      <c r="A6758" s="6" t="s">
        <v>153</v>
      </c>
      <c r="B6758" s="45" t="n">
        <v>43589</v>
      </c>
      <c r="C6758" s="6" t="s">
        <v>189</v>
      </c>
      <c r="D6758" s="6" t="s">
        <v>179</v>
      </c>
      <c r="E6758" s="6" t="s">
        <v>187</v>
      </c>
      <c r="F6758" s="34" t="n">
        <v>0.46055269241333</v>
      </c>
      <c r="G6758" s="34" t="n">
        <v>0.421461065025422</v>
      </c>
      <c r="H6758" s="34" t="n">
        <v>0.0390916273879086</v>
      </c>
      <c r="I6758" s="34" t="n">
        <v>0.0927526422530884</v>
      </c>
      <c r="J6758" s="35" t="n">
        <v>2.35</v>
      </c>
      <c r="K6758" s="6" t="n">
        <v>1</v>
      </c>
      <c r="L6758" s="35" t="n">
        <v>1.35</v>
      </c>
      <c r="M6758" s="6" t="str">
        <f aca="false">IF(I6758&lt;=0,"Below 0%",IF(I6758&lt;=0.05,"0-5%",IF(I6758&lt;=0.1,"5-10%",IF(I6758&lt;=0.2,"10-20%",IF(I6758&lt;=0.4,"20-40%","Above 40%")))))</f>
        <v>5-10%</v>
      </c>
      <c r="N6758" s="6" t="str">
        <f aca="false">IF(AND(H6758&gt;=Summary!$B$25,I6758&gt;=Summary!$B$26,I6758&lt;=Summary!$B$27,J6758&gt;=Summary!$B$28,J6758&lt;=Summary!$B$29,F6758*J6758&gt;1),"Yes","No")</f>
        <v>No</v>
      </c>
    </row>
    <row r="6759" customFormat="false" ht="15" hidden="false" customHeight="false" outlineLevel="0" collapsed="false">
      <c r="A6759" s="6" t="s">
        <v>153</v>
      </c>
      <c r="B6759" s="45" t="n">
        <v>43589</v>
      </c>
      <c r="C6759" s="6" t="s">
        <v>189</v>
      </c>
      <c r="D6759" s="6" t="s">
        <v>179</v>
      </c>
      <c r="E6759" s="6" t="s">
        <v>174</v>
      </c>
      <c r="F6759" s="34" t="n">
        <v>0.26192632317543</v>
      </c>
      <c r="G6759" s="34" t="n">
        <v>0.264115600749264</v>
      </c>
      <c r="H6759" s="34" t="n">
        <v>-0.00218927757383386</v>
      </c>
      <c r="I6759" s="34" t="n">
        <v>-0.00828908844317844</v>
      </c>
      <c r="J6759" s="35" t="n">
        <v>3.75</v>
      </c>
      <c r="K6759" s="6" t="n">
        <v>0</v>
      </c>
      <c r="L6759" s="35" t="n">
        <v>-1</v>
      </c>
      <c r="M6759" s="6" t="str">
        <f aca="false">IF(I6759&lt;=0,"Below 0%",IF(I6759&lt;=0.05,"0-5%",IF(I6759&lt;=0.1,"5-10%",IF(I6759&lt;=0.2,"10-20%",IF(I6759&lt;=0.4,"20-40%","Above 40%")))))</f>
        <v>Below 0%</v>
      </c>
      <c r="N6759" s="6" t="str">
        <f aca="false">IF(AND(H6759&gt;=Summary!$B$25,I6759&gt;=Summary!$B$26,I6759&lt;=Summary!$B$27,J6759&gt;=Summary!$B$28,J6759&lt;=Summary!$B$29,F6759*J6759&gt;1),"Yes","No")</f>
        <v>No</v>
      </c>
    </row>
    <row r="6760" customFormat="false" ht="15" hidden="false" customHeight="false" outlineLevel="0" collapsed="false">
      <c r="A6760" s="6" t="s">
        <v>153</v>
      </c>
      <c r="B6760" s="45" t="n">
        <v>43589</v>
      </c>
      <c r="C6760" s="6" t="s">
        <v>189</v>
      </c>
      <c r="D6760" s="6" t="s">
        <v>179</v>
      </c>
      <c r="E6760" s="6" t="s">
        <v>177</v>
      </c>
      <c r="F6760" s="34" t="n">
        <v>0.277520954608917</v>
      </c>
      <c r="G6760" s="34" t="n">
        <v>0.314423334225314</v>
      </c>
      <c r="H6760" s="34" t="n">
        <v>-0.0369023796163972</v>
      </c>
      <c r="I6760" s="34" t="n">
        <v>-0.117365270320405</v>
      </c>
      <c r="J6760" s="35" t="n">
        <v>3.15</v>
      </c>
      <c r="K6760" s="6" t="n">
        <v>0</v>
      </c>
      <c r="L6760" s="35" t="n">
        <v>-1</v>
      </c>
      <c r="M6760" s="6" t="str">
        <f aca="false">IF(I6760&lt;=0,"Below 0%",IF(I6760&lt;=0.05,"0-5%",IF(I6760&lt;=0.1,"5-10%",IF(I6760&lt;=0.2,"10-20%",IF(I6760&lt;=0.4,"20-40%","Above 40%")))))</f>
        <v>Below 0%</v>
      </c>
      <c r="N6760" s="6" t="str">
        <f aca="false">IF(AND(H6760&gt;=Summary!$B$25,I6760&gt;=Summary!$B$26,I6760&lt;=Summary!$B$27,J6760&gt;=Summary!$B$28,J6760&lt;=Summary!$B$29,F6760*J6760&gt;1),"Yes","No")</f>
        <v>No</v>
      </c>
    </row>
    <row r="6761" customFormat="false" ht="15" hidden="false" customHeight="false" outlineLevel="0" collapsed="false">
      <c r="A6761" s="6" t="s">
        <v>153</v>
      </c>
      <c r="B6761" s="45" t="n">
        <v>43589</v>
      </c>
      <c r="C6761" s="6" t="s">
        <v>203</v>
      </c>
      <c r="D6761" s="6" t="s">
        <v>184</v>
      </c>
      <c r="E6761" s="6" t="s">
        <v>187</v>
      </c>
      <c r="F6761" s="34" t="n">
        <v>0.669571042060852</v>
      </c>
      <c r="G6761" s="34" t="n">
        <v>0.636840101894416</v>
      </c>
      <c r="H6761" s="34" t="n">
        <v>0.0327309401664357</v>
      </c>
      <c r="I6761" s="34" t="n">
        <v>0.0513958528507714</v>
      </c>
      <c r="J6761" s="35" t="n">
        <v>1.57</v>
      </c>
      <c r="K6761" s="6" t="n">
        <v>1</v>
      </c>
      <c r="L6761" s="35" t="n">
        <v>0.57</v>
      </c>
      <c r="M6761" s="6" t="str">
        <f aca="false">IF(I6761&lt;=0,"Below 0%",IF(I6761&lt;=0.05,"0-5%",IF(I6761&lt;=0.1,"5-10%",IF(I6761&lt;=0.2,"10-20%",IF(I6761&lt;=0.4,"20-40%","Above 40%")))))</f>
        <v>5-10%</v>
      </c>
      <c r="N6761" s="6" t="str">
        <f aca="false">IF(AND(H6761&gt;=Summary!$B$25,I6761&gt;=Summary!$B$26,I6761&lt;=Summary!$B$27,J6761&gt;=Summary!$B$28,J6761&lt;=Summary!$B$29,F6761*J6761&gt;1),"Yes","No")</f>
        <v>No</v>
      </c>
    </row>
    <row r="6762" customFormat="false" ht="15" hidden="false" customHeight="false" outlineLevel="0" collapsed="false">
      <c r="A6762" s="6" t="s">
        <v>153</v>
      </c>
      <c r="B6762" s="45" t="n">
        <v>43589</v>
      </c>
      <c r="C6762" s="6" t="s">
        <v>203</v>
      </c>
      <c r="D6762" s="6" t="s">
        <v>184</v>
      </c>
      <c r="E6762" s="6" t="s">
        <v>174</v>
      </c>
      <c r="F6762" s="34" t="n">
        <v>0.189531207084656</v>
      </c>
      <c r="G6762" s="34" t="n">
        <v>0.229848036775686</v>
      </c>
      <c r="H6762" s="34" t="n">
        <v>-0.0403168296910302</v>
      </c>
      <c r="I6762" s="34" t="n">
        <v>-0.175406456616274</v>
      </c>
      <c r="J6762" s="35" t="n">
        <v>4.35</v>
      </c>
      <c r="K6762" s="6" t="n">
        <v>0</v>
      </c>
      <c r="L6762" s="35" t="n">
        <v>-1</v>
      </c>
      <c r="M6762" s="6" t="str">
        <f aca="false">IF(I6762&lt;=0,"Below 0%",IF(I6762&lt;=0.05,"0-5%",IF(I6762&lt;=0.1,"5-10%",IF(I6762&lt;=0.2,"10-20%",IF(I6762&lt;=0.4,"20-40%","Above 40%")))))</f>
        <v>Below 0%</v>
      </c>
      <c r="N6762" s="6" t="str">
        <f aca="false">IF(AND(H6762&gt;=Summary!$B$25,I6762&gt;=Summary!$B$26,I6762&lt;=Summary!$B$27,J6762&gt;=Summary!$B$28,J6762&lt;=Summary!$B$29,F6762*J6762&gt;1),"Yes","No")</f>
        <v>No</v>
      </c>
    </row>
    <row r="6763" customFormat="false" ht="15" hidden="false" customHeight="false" outlineLevel="0" collapsed="false">
      <c r="A6763" s="6" t="s">
        <v>153</v>
      </c>
      <c r="B6763" s="45" t="n">
        <v>43589</v>
      </c>
      <c r="C6763" s="6" t="s">
        <v>203</v>
      </c>
      <c r="D6763" s="6" t="s">
        <v>184</v>
      </c>
      <c r="E6763" s="6" t="s">
        <v>177</v>
      </c>
      <c r="F6763" s="34" t="n">
        <v>0.14089772105217</v>
      </c>
      <c r="G6763" s="34" t="n">
        <v>0.133311861329898</v>
      </c>
      <c r="H6763" s="34" t="n">
        <v>0.00758585972227199</v>
      </c>
      <c r="I6763" s="34" t="n">
        <v>0.0569031115955976</v>
      </c>
      <c r="J6763" s="35" t="n">
        <v>7.5</v>
      </c>
      <c r="K6763" s="6" t="n">
        <v>0</v>
      </c>
      <c r="L6763" s="35" t="n">
        <v>-1</v>
      </c>
      <c r="M6763" s="6" t="str">
        <f aca="false">IF(I6763&lt;=0,"Below 0%",IF(I6763&lt;=0.05,"0-5%",IF(I6763&lt;=0.1,"5-10%",IF(I6763&lt;=0.2,"10-20%",IF(I6763&lt;=0.4,"20-40%","Above 40%")))))</f>
        <v>5-10%</v>
      </c>
      <c r="N6763" s="6" t="str">
        <f aca="false">IF(AND(H6763&gt;=Summary!$B$25,I6763&gt;=Summary!$B$26,I6763&lt;=Summary!$B$27,J6763&gt;=Summary!$B$28,J6763&lt;=Summary!$B$29,F6763*J6763&gt;1),"Yes","No")</f>
        <v>No</v>
      </c>
    </row>
    <row r="6764" customFormat="false" ht="15" hidden="false" customHeight="false" outlineLevel="0" collapsed="false">
      <c r="A6764" s="6" t="s">
        <v>153</v>
      </c>
      <c r="B6764" s="45" t="n">
        <v>43590</v>
      </c>
      <c r="C6764" s="6" t="s">
        <v>185</v>
      </c>
      <c r="D6764" s="6" t="s">
        <v>201</v>
      </c>
      <c r="E6764" s="6" t="s">
        <v>187</v>
      </c>
      <c r="F6764" s="34" t="n">
        <v>0.836625397205353</v>
      </c>
      <c r="G6764" s="34" t="n">
        <v>0.692676351654935</v>
      </c>
      <c r="H6764" s="34" t="n">
        <v>0.143949045550418</v>
      </c>
      <c r="I6764" s="34" t="n">
        <v>0.207815735597868</v>
      </c>
      <c r="J6764" s="35" t="n">
        <v>1.44</v>
      </c>
      <c r="K6764" s="6" t="n">
        <v>0</v>
      </c>
      <c r="L6764" s="35" t="n">
        <v>-1</v>
      </c>
      <c r="M6764" s="6" t="str">
        <f aca="false">IF(I6764&lt;=0,"Below 0%",IF(I6764&lt;=0.05,"0-5%",IF(I6764&lt;=0.1,"5-10%",IF(I6764&lt;=0.2,"10-20%",IF(I6764&lt;=0.4,"20-40%","Above 40%")))))</f>
        <v>20-40%</v>
      </c>
      <c r="N6764" s="6" t="str">
        <f aca="false">IF(AND(H6764&gt;=Summary!$B$25,I6764&gt;=Summary!$B$26,I6764&lt;=Summary!$B$27,J6764&gt;=Summary!$B$28,J6764&lt;=Summary!$B$29,F6764*J6764&gt;1),"Yes","No")</f>
        <v>No</v>
      </c>
    </row>
    <row r="6765" customFormat="false" ht="15" hidden="false" customHeight="false" outlineLevel="0" collapsed="false">
      <c r="A6765" s="6" t="s">
        <v>153</v>
      </c>
      <c r="B6765" s="45" t="n">
        <v>43590</v>
      </c>
      <c r="C6765" s="6" t="s">
        <v>185</v>
      </c>
      <c r="D6765" s="6" t="s">
        <v>201</v>
      </c>
      <c r="E6765" s="6" t="s">
        <v>174</v>
      </c>
      <c r="F6765" s="34" t="n">
        <v>0.0733963847160339</v>
      </c>
      <c r="G6765" s="34" t="n">
        <v>0.199490789276621</v>
      </c>
      <c r="H6765" s="34" t="n">
        <v>-0.126094404560587</v>
      </c>
      <c r="I6765" s="34" t="n">
        <v>-0.632081335774055</v>
      </c>
      <c r="J6765" s="35" t="n">
        <v>5</v>
      </c>
      <c r="K6765" s="6" t="n">
        <v>1</v>
      </c>
      <c r="L6765" s="35" t="n">
        <v>4</v>
      </c>
      <c r="M6765" s="6" t="str">
        <f aca="false">IF(I6765&lt;=0,"Below 0%",IF(I6765&lt;=0.05,"0-5%",IF(I6765&lt;=0.1,"5-10%",IF(I6765&lt;=0.2,"10-20%",IF(I6765&lt;=0.4,"20-40%","Above 40%")))))</f>
        <v>Below 0%</v>
      </c>
      <c r="N6765" s="6" t="str">
        <f aca="false">IF(AND(H6765&gt;=Summary!$B$25,I6765&gt;=Summary!$B$26,I6765&lt;=Summary!$B$27,J6765&gt;=Summary!$B$28,J6765&lt;=Summary!$B$29,F6765*J6765&gt;1),"Yes","No")</f>
        <v>No</v>
      </c>
    </row>
    <row r="6766" customFormat="false" ht="15" hidden="false" customHeight="false" outlineLevel="0" collapsed="false">
      <c r="A6766" s="6" t="s">
        <v>153</v>
      </c>
      <c r="B6766" s="45" t="n">
        <v>43590</v>
      </c>
      <c r="C6766" s="6" t="s">
        <v>185</v>
      </c>
      <c r="D6766" s="6" t="s">
        <v>201</v>
      </c>
      <c r="E6766" s="6" t="s">
        <v>177</v>
      </c>
      <c r="F6766" s="34" t="n">
        <v>0.0899782031774521</v>
      </c>
      <c r="G6766" s="34" t="n">
        <v>0.107832859068444</v>
      </c>
      <c r="H6766" s="34" t="n">
        <v>-0.0178546558909918</v>
      </c>
      <c r="I6766" s="34" t="n">
        <v>-0.165577135255767</v>
      </c>
      <c r="J6766" s="35" t="n">
        <v>9.25</v>
      </c>
      <c r="K6766" s="6" t="n">
        <v>0</v>
      </c>
      <c r="L6766" s="35" t="n">
        <v>-1</v>
      </c>
      <c r="M6766" s="6" t="str">
        <f aca="false">IF(I6766&lt;=0,"Below 0%",IF(I6766&lt;=0.05,"0-5%",IF(I6766&lt;=0.1,"5-10%",IF(I6766&lt;=0.2,"10-20%",IF(I6766&lt;=0.4,"20-40%","Above 40%")))))</f>
        <v>Below 0%</v>
      </c>
      <c r="N6766" s="6" t="str">
        <f aca="false">IF(AND(H6766&gt;=Summary!$B$25,I6766&gt;=Summary!$B$26,I6766&lt;=Summary!$B$27,J6766&gt;=Summary!$B$28,J6766&lt;=Summary!$B$29,F6766*J6766&gt;1),"Yes","No")</f>
        <v>No</v>
      </c>
    </row>
    <row r="6767" customFormat="false" ht="15" hidden="false" customHeight="false" outlineLevel="0" collapsed="false">
      <c r="A6767" s="6" t="s">
        <v>153</v>
      </c>
      <c r="B6767" s="45" t="n">
        <v>43590</v>
      </c>
      <c r="C6767" s="6" t="s">
        <v>190</v>
      </c>
      <c r="D6767" s="6" t="s">
        <v>198</v>
      </c>
      <c r="E6767" s="6" t="s">
        <v>187</v>
      </c>
      <c r="F6767" s="34" t="n">
        <v>0.735072255134583</v>
      </c>
      <c r="G6767" s="34" t="n">
        <v>0.701408699232421</v>
      </c>
      <c r="H6767" s="34" t="n">
        <v>0.0336635559021618</v>
      </c>
      <c r="I6767" s="34" t="n">
        <v>0.0479942092805537</v>
      </c>
      <c r="J6767" s="35" t="n">
        <v>1.42</v>
      </c>
      <c r="K6767" s="6" t="n">
        <v>1</v>
      </c>
      <c r="L6767" s="35" t="n">
        <v>0.42</v>
      </c>
      <c r="M6767" s="6" t="str">
        <f aca="false">IF(I6767&lt;=0,"Below 0%",IF(I6767&lt;=0.05,"0-5%",IF(I6767&lt;=0.1,"5-10%",IF(I6767&lt;=0.2,"10-20%",IF(I6767&lt;=0.4,"20-40%","Above 40%")))))</f>
        <v>0-5%</v>
      </c>
      <c r="N6767" s="6" t="str">
        <f aca="false">IF(AND(H6767&gt;=Summary!$B$25,I6767&gt;=Summary!$B$26,I6767&lt;=Summary!$B$27,J6767&gt;=Summary!$B$28,J6767&lt;=Summary!$B$29,F6767*J6767&gt;1),"Yes","No")</f>
        <v>No</v>
      </c>
    </row>
    <row r="6768" customFormat="false" ht="15" hidden="false" customHeight="false" outlineLevel="0" collapsed="false">
      <c r="A6768" s="6" t="s">
        <v>153</v>
      </c>
      <c r="B6768" s="45" t="n">
        <v>43590</v>
      </c>
      <c r="C6768" s="6" t="s">
        <v>190</v>
      </c>
      <c r="D6768" s="6" t="s">
        <v>198</v>
      </c>
      <c r="E6768" s="6" t="s">
        <v>174</v>
      </c>
      <c r="F6768" s="34" t="n">
        <v>0.151091247797012</v>
      </c>
      <c r="G6768" s="34" t="n">
        <v>0.187924594888686</v>
      </c>
      <c r="H6768" s="34" t="n">
        <v>-0.036833347091674</v>
      </c>
      <c r="I6768" s="34" t="n">
        <v>-0.196000673107698</v>
      </c>
      <c r="J6768" s="35" t="n">
        <v>5.3</v>
      </c>
      <c r="K6768" s="6" t="n">
        <v>0</v>
      </c>
      <c r="L6768" s="35" t="n">
        <v>-1</v>
      </c>
      <c r="M6768" s="6" t="str">
        <f aca="false">IF(I6768&lt;=0,"Below 0%",IF(I6768&lt;=0.05,"0-5%",IF(I6768&lt;=0.1,"5-10%",IF(I6768&lt;=0.2,"10-20%",IF(I6768&lt;=0.4,"20-40%","Above 40%")))))</f>
        <v>Below 0%</v>
      </c>
      <c r="N6768" s="6" t="str">
        <f aca="false">IF(AND(H6768&gt;=Summary!$B$25,I6768&gt;=Summary!$B$26,I6768&lt;=Summary!$B$27,J6768&gt;=Summary!$B$28,J6768&lt;=Summary!$B$29,F6768*J6768&gt;1),"Yes","No")</f>
        <v>No</v>
      </c>
    </row>
    <row r="6769" customFormat="false" ht="15" hidden="false" customHeight="false" outlineLevel="0" collapsed="false">
      <c r="A6769" s="6" t="s">
        <v>153</v>
      </c>
      <c r="B6769" s="45" t="n">
        <v>43590</v>
      </c>
      <c r="C6769" s="6" t="s">
        <v>190</v>
      </c>
      <c r="D6769" s="6" t="s">
        <v>198</v>
      </c>
      <c r="E6769" s="6" t="s">
        <v>177</v>
      </c>
      <c r="F6769" s="34" t="n">
        <v>0.113836482167244</v>
      </c>
      <c r="G6769" s="34" t="n">
        <v>0.110666705878893</v>
      </c>
      <c r="H6769" s="34" t="n">
        <v>0.00316977628835093</v>
      </c>
      <c r="I6769" s="34" t="n">
        <v>0.0286425466736107</v>
      </c>
      <c r="J6769" s="35" t="n">
        <v>9</v>
      </c>
      <c r="K6769" s="6" t="n">
        <v>0</v>
      </c>
      <c r="L6769" s="35" t="n">
        <v>-1</v>
      </c>
      <c r="M6769" s="6" t="str">
        <f aca="false">IF(I6769&lt;=0,"Below 0%",IF(I6769&lt;=0.05,"0-5%",IF(I6769&lt;=0.1,"5-10%",IF(I6769&lt;=0.2,"10-20%",IF(I6769&lt;=0.4,"20-40%","Above 40%")))))</f>
        <v>0-5%</v>
      </c>
      <c r="N6769" s="6" t="str">
        <f aca="false">IF(AND(H6769&gt;=Summary!$B$25,I6769&gt;=Summary!$B$26,I6769&lt;=Summary!$B$27,J6769&gt;=Summary!$B$28,J6769&lt;=Summary!$B$29,F6769*J6769&gt;1),"Yes","No")</f>
        <v>No</v>
      </c>
    </row>
    <row r="6770" customFormat="false" ht="15" hidden="false" customHeight="false" outlineLevel="0" collapsed="false">
      <c r="A6770" s="6" t="s">
        <v>153</v>
      </c>
      <c r="B6770" s="45" t="n">
        <v>43590</v>
      </c>
      <c r="C6770" s="6" t="s">
        <v>202</v>
      </c>
      <c r="D6770" s="6" t="s">
        <v>176</v>
      </c>
      <c r="E6770" s="6" t="s">
        <v>187</v>
      </c>
      <c r="F6770" s="34" t="n">
        <v>0.0841787233948708</v>
      </c>
      <c r="G6770" s="34" t="n">
        <v>0.0841121495327103</v>
      </c>
      <c r="H6770" s="34" t="n">
        <v>6.65738621604822E-005</v>
      </c>
      <c r="I6770" s="34" t="n">
        <v>0.000791489250130173</v>
      </c>
      <c r="J6770" s="35" t="n">
        <v>12</v>
      </c>
      <c r="K6770" s="6" t="n">
        <v>0</v>
      </c>
      <c r="L6770" s="35" t="n">
        <v>-1</v>
      </c>
      <c r="M6770" s="6" t="str">
        <f aca="false">IF(I6770&lt;=0,"Below 0%",IF(I6770&lt;=0.05,"0-5%",IF(I6770&lt;=0.1,"5-10%",IF(I6770&lt;=0.2,"10-20%",IF(I6770&lt;=0.4,"20-40%","Above 40%")))))</f>
        <v>0-5%</v>
      </c>
      <c r="N6770" s="6" t="str">
        <f aca="false">IF(AND(H6770&gt;=Summary!$B$25,I6770&gt;=Summary!$B$26,I6770&lt;=Summary!$B$27,J6770&gt;=Summary!$B$28,J6770&lt;=Summary!$B$29,F6770*J6770&gt;1),"Yes","No")</f>
        <v>No</v>
      </c>
    </row>
    <row r="6771" customFormat="false" ht="15" hidden="false" customHeight="false" outlineLevel="0" collapsed="false">
      <c r="A6771" s="6" t="s">
        <v>153</v>
      </c>
      <c r="B6771" s="45" t="n">
        <v>43590</v>
      </c>
      <c r="C6771" s="6" t="s">
        <v>202</v>
      </c>
      <c r="D6771" s="6" t="s">
        <v>176</v>
      </c>
      <c r="E6771" s="6" t="s">
        <v>174</v>
      </c>
      <c r="F6771" s="34" t="n">
        <v>0.151479974389076</v>
      </c>
      <c r="G6771" s="34" t="n">
        <v>0.168224299065421</v>
      </c>
      <c r="H6771" s="34" t="n">
        <v>-0.0167443246763443</v>
      </c>
      <c r="I6771" s="34" t="n">
        <v>-0.099535707798269</v>
      </c>
      <c r="J6771" s="35" t="n">
        <v>6</v>
      </c>
      <c r="K6771" s="6" t="n">
        <v>1</v>
      </c>
      <c r="L6771" s="35" t="n">
        <v>5</v>
      </c>
      <c r="M6771" s="6" t="str">
        <f aca="false">IF(I6771&lt;=0,"Below 0%",IF(I6771&lt;=0.05,"0-5%",IF(I6771&lt;=0.1,"5-10%",IF(I6771&lt;=0.2,"10-20%",IF(I6771&lt;=0.4,"20-40%","Above 40%")))))</f>
        <v>Below 0%</v>
      </c>
      <c r="N6771" s="6" t="str">
        <f aca="false">IF(AND(H6771&gt;=Summary!$B$25,I6771&gt;=Summary!$B$26,I6771&lt;=Summary!$B$27,J6771&gt;=Summary!$B$28,J6771&lt;=Summary!$B$29,F6771*J6771&gt;1),"Yes","No")</f>
        <v>No</v>
      </c>
    </row>
    <row r="6772" customFormat="false" ht="15" hidden="false" customHeight="false" outlineLevel="0" collapsed="false">
      <c r="A6772" s="6" t="s">
        <v>153</v>
      </c>
      <c r="B6772" s="45" t="n">
        <v>43590</v>
      </c>
      <c r="C6772" s="6" t="s">
        <v>202</v>
      </c>
      <c r="D6772" s="6" t="s">
        <v>176</v>
      </c>
      <c r="E6772" s="6" t="s">
        <v>177</v>
      </c>
      <c r="F6772" s="34" t="n">
        <v>0.764341354370117</v>
      </c>
      <c r="G6772" s="34" t="n">
        <v>0.747663551401869</v>
      </c>
      <c r="H6772" s="34" t="n">
        <v>0.0166778029682481</v>
      </c>
      <c r="I6772" s="34" t="n">
        <v>0.0223065614700317</v>
      </c>
      <c r="J6772" s="35" t="n">
        <v>1.35</v>
      </c>
      <c r="K6772" s="6" t="n">
        <v>0</v>
      </c>
      <c r="L6772" s="35" t="n">
        <v>-1</v>
      </c>
      <c r="M6772" s="6" t="str">
        <f aca="false">IF(I6772&lt;=0,"Below 0%",IF(I6772&lt;=0.05,"0-5%",IF(I6772&lt;=0.1,"5-10%",IF(I6772&lt;=0.2,"10-20%",IF(I6772&lt;=0.4,"20-40%","Above 40%")))))</f>
        <v>0-5%</v>
      </c>
      <c r="N6772" s="6" t="str">
        <f aca="false">IF(AND(H6772&gt;=Summary!$B$25,I6772&gt;=Summary!$B$26,I6772&lt;=Summary!$B$27,J6772&gt;=Summary!$B$28,J6772&lt;=Summary!$B$29,F6772*J6772&gt;1),"Yes","No")</f>
        <v>No</v>
      </c>
    </row>
    <row r="6773" customFormat="false" ht="15" hidden="false" customHeight="false" outlineLevel="0" collapsed="false">
      <c r="A6773" s="6" t="s">
        <v>153</v>
      </c>
      <c r="B6773" s="45" t="n">
        <v>43591</v>
      </c>
      <c r="C6773" s="6" t="s">
        <v>194</v>
      </c>
      <c r="D6773" s="6" t="s">
        <v>195</v>
      </c>
      <c r="E6773" s="6" t="s">
        <v>187</v>
      </c>
      <c r="F6773" s="34" t="n">
        <v>0.719316840171814</v>
      </c>
      <c r="G6773" s="34" t="n">
        <v>0.845158133534985</v>
      </c>
      <c r="H6773" s="34" t="n">
        <v>-0.125841293363171</v>
      </c>
      <c r="I6773" s="34" t="n">
        <v>-0.148896742952497</v>
      </c>
      <c r="J6773" s="35" t="n">
        <v>1.18</v>
      </c>
      <c r="K6773" s="6" t="n">
        <v>1</v>
      </c>
      <c r="L6773" s="35" t="n">
        <v>0.18</v>
      </c>
      <c r="M6773" s="6" t="str">
        <f aca="false">IF(I6773&lt;=0,"Below 0%",IF(I6773&lt;=0.05,"0-5%",IF(I6773&lt;=0.1,"5-10%",IF(I6773&lt;=0.2,"10-20%",IF(I6773&lt;=0.4,"20-40%","Above 40%")))))</f>
        <v>Below 0%</v>
      </c>
      <c r="N6773" s="6" t="str">
        <f aca="false">IF(AND(H6773&gt;=Summary!$B$25,I6773&gt;=Summary!$B$26,I6773&lt;=Summary!$B$27,J6773&gt;=Summary!$B$28,J6773&lt;=Summary!$B$29,F6773*J6773&gt;1),"Yes","No")</f>
        <v>No</v>
      </c>
    </row>
    <row r="6774" customFormat="false" ht="15" hidden="false" customHeight="false" outlineLevel="0" collapsed="false">
      <c r="A6774" s="6" t="s">
        <v>153</v>
      </c>
      <c r="B6774" s="45" t="n">
        <v>43591</v>
      </c>
      <c r="C6774" s="6" t="s">
        <v>194</v>
      </c>
      <c r="D6774" s="6" t="s">
        <v>195</v>
      </c>
      <c r="E6774" s="6" t="s">
        <v>174</v>
      </c>
      <c r="F6774" s="34" t="n">
        <v>0.148189961910248</v>
      </c>
      <c r="G6774" s="34" t="n">
        <v>0.104977536586451</v>
      </c>
      <c r="H6774" s="34" t="n">
        <v>0.043212425323797</v>
      </c>
      <c r="I6774" s="34" t="n">
        <v>0.411634971908594</v>
      </c>
      <c r="J6774" s="35" t="n">
        <v>9.5</v>
      </c>
      <c r="K6774" s="6" t="n">
        <v>0</v>
      </c>
      <c r="L6774" s="35" t="n">
        <v>-1</v>
      </c>
      <c r="M6774" s="6" t="str">
        <f aca="false">IF(I6774&lt;=0,"Below 0%",IF(I6774&lt;=0.05,"0-5%",IF(I6774&lt;=0.1,"5-10%",IF(I6774&lt;=0.2,"10-20%",IF(I6774&lt;=0.4,"20-40%","Above 40%")))))</f>
        <v>Above 40%</v>
      </c>
      <c r="N6774" s="6" t="str">
        <f aca="false">IF(AND(H6774&gt;=Summary!$B$25,I6774&gt;=Summary!$B$26,I6774&lt;=Summary!$B$27,J6774&gt;=Summary!$B$28,J6774&lt;=Summary!$B$29,F6774*J6774&gt;1),"Yes","No")</f>
        <v>No</v>
      </c>
    </row>
    <row r="6775" customFormat="false" ht="15" hidden="false" customHeight="false" outlineLevel="0" collapsed="false">
      <c r="A6775" s="6" t="s">
        <v>153</v>
      </c>
      <c r="B6775" s="45" t="n">
        <v>43591</v>
      </c>
      <c r="C6775" s="6" t="s">
        <v>194</v>
      </c>
      <c r="D6775" s="6" t="s">
        <v>195</v>
      </c>
      <c r="E6775" s="6" t="s">
        <v>177</v>
      </c>
      <c r="F6775" s="34" t="n">
        <v>0.132493197917938</v>
      </c>
      <c r="G6775" s="34" t="n">
        <v>0.0498643298785641</v>
      </c>
      <c r="H6775" s="34" t="n">
        <v>0.0826288680393741</v>
      </c>
      <c r="I6775" s="34" t="n">
        <v>1.65707366850417</v>
      </c>
      <c r="J6775" s="35" t="n">
        <v>20</v>
      </c>
      <c r="K6775" s="6" t="n">
        <v>0</v>
      </c>
      <c r="L6775" s="35" t="n">
        <v>-1</v>
      </c>
      <c r="M6775" s="6" t="str">
        <f aca="false">IF(I6775&lt;=0,"Below 0%",IF(I6775&lt;=0.05,"0-5%",IF(I6775&lt;=0.1,"5-10%",IF(I6775&lt;=0.2,"10-20%",IF(I6775&lt;=0.4,"20-40%","Above 40%")))))</f>
        <v>Above 40%</v>
      </c>
      <c r="N6775" s="6" t="str">
        <f aca="false">IF(AND(H6775&gt;=Summary!$B$25,I6775&gt;=Summary!$B$26,I6775&lt;=Summary!$B$27,J6775&gt;=Summary!$B$28,J6775&lt;=Summary!$B$29,F6775*J6775&gt;1),"Yes","No")</f>
        <v>No</v>
      </c>
    </row>
    <row r="6776" customFormat="false" ht="15" hidden="false" customHeight="false" outlineLevel="0" collapsed="false">
      <c r="A6776" s="6" t="s">
        <v>153</v>
      </c>
      <c r="B6776" s="45" t="n">
        <v>43597</v>
      </c>
      <c r="C6776" s="6" t="s">
        <v>201</v>
      </c>
      <c r="D6776" s="6" t="s">
        <v>194</v>
      </c>
      <c r="E6776" s="6" t="s">
        <v>187</v>
      </c>
      <c r="F6776" s="34" t="n">
        <v>0.15070453286171</v>
      </c>
      <c r="G6776" s="34" t="n">
        <v>0.0471773548696626</v>
      </c>
      <c r="H6776" s="34" t="n">
        <v>0.103527177992047</v>
      </c>
      <c r="I6776" s="34" t="n">
        <v>2.19442523384498</v>
      </c>
      <c r="J6776" s="35" t="n">
        <v>21</v>
      </c>
      <c r="K6776" s="6" t="n">
        <v>0</v>
      </c>
      <c r="L6776" s="35" t="n">
        <v>-1</v>
      </c>
      <c r="M6776" s="6" t="str">
        <f aca="false">IF(I6776&lt;=0,"Below 0%",IF(I6776&lt;=0.05,"0-5%",IF(I6776&lt;=0.1,"5-10%",IF(I6776&lt;=0.2,"10-20%",IF(I6776&lt;=0.4,"20-40%","Above 40%")))))</f>
        <v>Above 40%</v>
      </c>
      <c r="N6776" s="6" t="str">
        <f aca="false">IF(AND(H6776&gt;=Summary!$B$25,I6776&gt;=Summary!$B$26,I6776&lt;=Summary!$B$27,J6776&gt;=Summary!$B$28,J6776&lt;=Summary!$B$29,F6776*J6776&gt;1),"Yes","No")</f>
        <v>No</v>
      </c>
    </row>
    <row r="6777" customFormat="false" ht="15" hidden="false" customHeight="false" outlineLevel="0" collapsed="false">
      <c r="A6777" s="6" t="s">
        <v>153</v>
      </c>
      <c r="B6777" s="45" t="n">
        <v>43597</v>
      </c>
      <c r="C6777" s="6" t="s">
        <v>201</v>
      </c>
      <c r="D6777" s="6" t="s">
        <v>194</v>
      </c>
      <c r="E6777" s="6" t="s">
        <v>174</v>
      </c>
      <c r="F6777" s="34" t="n">
        <v>0.125542849302292</v>
      </c>
      <c r="G6777" s="34" t="n">
        <v>0.11322565168719</v>
      </c>
      <c r="H6777" s="34" t="n">
        <v>0.0123171976151017</v>
      </c>
      <c r="I6777" s="34" t="n">
        <v>0.108784515094959</v>
      </c>
      <c r="J6777" s="35" t="n">
        <v>8.75</v>
      </c>
      <c r="K6777" s="6" t="n">
        <v>0</v>
      </c>
      <c r="L6777" s="35" t="n">
        <v>-1</v>
      </c>
      <c r="M6777" s="6" t="str">
        <f aca="false">IF(I6777&lt;=0,"Below 0%",IF(I6777&lt;=0.05,"0-5%",IF(I6777&lt;=0.1,"5-10%",IF(I6777&lt;=0.2,"10-20%",IF(I6777&lt;=0.4,"20-40%","Above 40%")))))</f>
        <v>10-20%</v>
      </c>
      <c r="N6777" s="6" t="str">
        <f aca="false">IF(AND(H6777&gt;=Summary!$B$25,I6777&gt;=Summary!$B$26,I6777&lt;=Summary!$B$27,J6777&gt;=Summary!$B$28,J6777&lt;=Summary!$B$29,F6777*J6777&gt;1),"Yes","No")</f>
        <v>No</v>
      </c>
    </row>
    <row r="6778" customFormat="false" ht="15" hidden="false" customHeight="false" outlineLevel="0" collapsed="false">
      <c r="A6778" s="6" t="s">
        <v>153</v>
      </c>
      <c r="B6778" s="45" t="n">
        <v>43597</v>
      </c>
      <c r="C6778" s="6" t="s">
        <v>201</v>
      </c>
      <c r="D6778" s="6" t="s">
        <v>194</v>
      </c>
      <c r="E6778" s="6" t="s">
        <v>177</v>
      </c>
      <c r="F6778" s="34" t="n">
        <v>0.723752617835999</v>
      </c>
      <c r="G6778" s="34" t="n">
        <v>0.839596993443147</v>
      </c>
      <c r="H6778" s="34" t="n">
        <v>-0.115844375607149</v>
      </c>
      <c r="I6778" s="34" t="n">
        <v>-0.137976167746953</v>
      </c>
      <c r="J6778" s="35" t="n">
        <v>1.18</v>
      </c>
      <c r="K6778" s="6" t="n">
        <v>1</v>
      </c>
      <c r="L6778" s="35" t="n">
        <v>0.18</v>
      </c>
      <c r="M6778" s="6" t="str">
        <f aca="false">IF(I6778&lt;=0,"Below 0%",IF(I6778&lt;=0.05,"0-5%",IF(I6778&lt;=0.1,"5-10%",IF(I6778&lt;=0.2,"10-20%",IF(I6778&lt;=0.4,"20-40%","Above 40%")))))</f>
        <v>Below 0%</v>
      </c>
      <c r="N6778" s="6" t="str">
        <f aca="false">IF(AND(H6778&gt;=Summary!$B$25,I6778&gt;=Summary!$B$26,I6778&lt;=Summary!$B$27,J6778&gt;=Summary!$B$28,J6778&lt;=Summary!$B$29,F6778*J6778&gt;1),"Yes","No")</f>
        <v>No</v>
      </c>
    </row>
    <row r="6779" customFormat="false" ht="15" hidden="false" customHeight="false" outlineLevel="0" collapsed="false">
      <c r="A6779" s="6" t="s">
        <v>153</v>
      </c>
      <c r="B6779" s="45" t="n">
        <v>43597</v>
      </c>
      <c r="C6779" s="6" t="s">
        <v>196</v>
      </c>
      <c r="D6779" s="6" t="s">
        <v>185</v>
      </c>
      <c r="E6779" s="6" t="s">
        <v>187</v>
      </c>
      <c r="F6779" s="34" t="n">
        <v>0.311117440462112</v>
      </c>
      <c r="G6779" s="34" t="n">
        <v>0.304791029561672</v>
      </c>
      <c r="H6779" s="34" t="n">
        <v>0.00632641090044067</v>
      </c>
      <c r="I6779" s="34" t="n">
        <v>0.0207565521516131</v>
      </c>
      <c r="J6779" s="35" t="n">
        <v>3.3</v>
      </c>
      <c r="K6779" s="6" t="n">
        <v>0</v>
      </c>
      <c r="L6779" s="35" t="n">
        <v>-1</v>
      </c>
      <c r="M6779" s="6" t="str">
        <f aca="false">IF(I6779&lt;=0,"Below 0%",IF(I6779&lt;=0.05,"0-5%",IF(I6779&lt;=0.1,"5-10%",IF(I6779&lt;=0.2,"10-20%",IF(I6779&lt;=0.4,"20-40%","Above 40%")))))</f>
        <v>0-5%</v>
      </c>
      <c r="N6779" s="6" t="str">
        <f aca="false">IF(AND(H6779&gt;=Summary!$B$25,I6779&gt;=Summary!$B$26,I6779&lt;=Summary!$B$27,J6779&gt;=Summary!$B$28,J6779&lt;=Summary!$B$29,F6779*J6779&gt;1),"Yes","No")</f>
        <v>No</v>
      </c>
    </row>
    <row r="6780" customFormat="false" ht="15" hidden="false" customHeight="false" outlineLevel="0" collapsed="false">
      <c r="A6780" s="6" t="s">
        <v>153</v>
      </c>
      <c r="B6780" s="45" t="n">
        <v>43597</v>
      </c>
      <c r="C6780" s="6" t="s">
        <v>196</v>
      </c>
      <c r="D6780" s="6" t="s">
        <v>185</v>
      </c>
      <c r="E6780" s="6" t="s">
        <v>174</v>
      </c>
      <c r="F6780" s="34" t="n">
        <v>0.227302998304367</v>
      </c>
      <c r="G6780" s="34" t="n">
        <v>0.257900101936799</v>
      </c>
      <c r="H6780" s="34" t="n">
        <v>-0.0305971036324321</v>
      </c>
      <c r="I6780" s="34" t="n">
        <v>-0.118639362305992</v>
      </c>
      <c r="J6780" s="35" t="n">
        <v>3.9</v>
      </c>
      <c r="K6780" s="6" t="n">
        <v>0</v>
      </c>
      <c r="L6780" s="35" t="n">
        <v>-1</v>
      </c>
      <c r="M6780" s="6" t="str">
        <f aca="false">IF(I6780&lt;=0,"Below 0%",IF(I6780&lt;=0.05,"0-5%",IF(I6780&lt;=0.1,"5-10%",IF(I6780&lt;=0.2,"10-20%",IF(I6780&lt;=0.4,"20-40%","Above 40%")))))</f>
        <v>Below 0%</v>
      </c>
      <c r="N6780" s="6" t="str">
        <f aca="false">IF(AND(H6780&gt;=Summary!$B$25,I6780&gt;=Summary!$B$26,I6780&lt;=Summary!$B$27,J6780&gt;=Summary!$B$28,J6780&lt;=Summary!$B$29,F6780*J6780&gt;1),"Yes","No")</f>
        <v>No</v>
      </c>
    </row>
    <row r="6781" customFormat="false" ht="15" hidden="false" customHeight="false" outlineLevel="0" collapsed="false">
      <c r="A6781" s="6" t="s">
        <v>153</v>
      </c>
      <c r="B6781" s="45" t="n">
        <v>43597</v>
      </c>
      <c r="C6781" s="6" t="s">
        <v>196</v>
      </c>
      <c r="D6781" s="6" t="s">
        <v>185</v>
      </c>
      <c r="E6781" s="6" t="s">
        <v>177</v>
      </c>
      <c r="F6781" s="34" t="n">
        <v>0.461579591035843</v>
      </c>
      <c r="G6781" s="34" t="n">
        <v>0.437308868501529</v>
      </c>
      <c r="H6781" s="34" t="n">
        <v>0.0242707225343138</v>
      </c>
      <c r="I6781" s="34" t="n">
        <v>0.055500183697347</v>
      </c>
      <c r="J6781" s="35" t="n">
        <v>2.3</v>
      </c>
      <c r="K6781" s="6" t="n">
        <v>1</v>
      </c>
      <c r="L6781" s="35" t="n">
        <v>1.3</v>
      </c>
      <c r="M6781" s="6" t="str">
        <f aca="false">IF(I6781&lt;=0,"Below 0%",IF(I6781&lt;=0.05,"0-5%",IF(I6781&lt;=0.1,"5-10%",IF(I6781&lt;=0.2,"10-20%",IF(I6781&lt;=0.4,"20-40%","Above 40%")))))</f>
        <v>5-10%</v>
      </c>
      <c r="N6781" s="6" t="str">
        <f aca="false">IF(AND(H6781&gt;=Summary!$B$25,I6781&gt;=Summary!$B$26,I6781&lt;=Summary!$B$27,J6781&gt;=Summary!$B$28,J6781&lt;=Summary!$B$29,F6781*J6781&gt;1),"Yes","No")</f>
        <v>No</v>
      </c>
    </row>
    <row r="6782" customFormat="false" ht="15" hidden="false" customHeight="false" outlineLevel="0" collapsed="false">
      <c r="A6782" s="6" t="s">
        <v>153</v>
      </c>
      <c r="B6782" s="45" t="n">
        <v>43597</v>
      </c>
      <c r="C6782" s="6" t="s">
        <v>180</v>
      </c>
      <c r="D6782" s="6" t="s">
        <v>199</v>
      </c>
      <c r="E6782" s="6" t="s">
        <v>187</v>
      </c>
      <c r="F6782" s="34" t="n">
        <v>0.514085292816162</v>
      </c>
      <c r="G6782" s="34" t="n">
        <v>0.520666404620083</v>
      </c>
      <c r="H6782" s="34" t="n">
        <v>-0.00658111180392074</v>
      </c>
      <c r="I6782" s="34" t="n">
        <v>-0.0126397857544176</v>
      </c>
      <c r="J6782" s="35" t="n">
        <v>1.91</v>
      </c>
      <c r="K6782" s="6" t="n">
        <v>1</v>
      </c>
      <c r="L6782" s="35" t="n">
        <v>0.91</v>
      </c>
      <c r="M6782" s="6" t="str">
        <f aca="false">IF(I6782&lt;=0,"Below 0%",IF(I6782&lt;=0.05,"0-5%",IF(I6782&lt;=0.1,"5-10%",IF(I6782&lt;=0.2,"10-20%",IF(I6782&lt;=0.4,"20-40%","Above 40%")))))</f>
        <v>Below 0%</v>
      </c>
      <c r="N6782" s="6" t="str">
        <f aca="false">IF(AND(H6782&gt;=Summary!$B$25,I6782&gt;=Summary!$B$26,I6782&lt;=Summary!$B$27,J6782&gt;=Summary!$B$28,J6782&lt;=Summary!$B$29,F6782*J6782&gt;1),"Yes","No")</f>
        <v>No</v>
      </c>
    </row>
    <row r="6783" customFormat="false" ht="15" hidden="false" customHeight="false" outlineLevel="0" collapsed="false">
      <c r="A6783" s="6" t="s">
        <v>153</v>
      </c>
      <c r="B6783" s="45" t="n">
        <v>43597</v>
      </c>
      <c r="C6783" s="6" t="s">
        <v>180</v>
      </c>
      <c r="D6783" s="6" t="s">
        <v>199</v>
      </c>
      <c r="E6783" s="6" t="s">
        <v>174</v>
      </c>
      <c r="F6783" s="34" t="n">
        <v>0.202784702181816</v>
      </c>
      <c r="G6783" s="34" t="n">
        <v>0.236779245910562</v>
      </c>
      <c r="H6783" s="34" t="n">
        <v>-0.0339945437287454</v>
      </c>
      <c r="I6783" s="34" t="n">
        <v>-0.143570622492759</v>
      </c>
      <c r="J6783" s="35" t="n">
        <v>4.2</v>
      </c>
      <c r="K6783" s="6" t="n">
        <v>0</v>
      </c>
      <c r="L6783" s="35" t="n">
        <v>-1</v>
      </c>
      <c r="M6783" s="6" t="str">
        <f aca="false">IF(I6783&lt;=0,"Below 0%",IF(I6783&lt;=0.05,"0-5%",IF(I6783&lt;=0.1,"5-10%",IF(I6783&lt;=0.2,"10-20%",IF(I6783&lt;=0.4,"20-40%","Above 40%")))))</f>
        <v>Below 0%</v>
      </c>
      <c r="N6783" s="6" t="str">
        <f aca="false">IF(AND(H6783&gt;=Summary!$B$25,I6783&gt;=Summary!$B$26,I6783&lt;=Summary!$B$27,J6783&gt;=Summary!$B$28,J6783&lt;=Summary!$B$29,F6783*J6783&gt;1),"Yes","No")</f>
        <v>No</v>
      </c>
    </row>
    <row r="6784" customFormat="false" ht="15" hidden="false" customHeight="false" outlineLevel="0" collapsed="false">
      <c r="A6784" s="6" t="s">
        <v>153</v>
      </c>
      <c r="B6784" s="45" t="n">
        <v>43597</v>
      </c>
      <c r="C6784" s="6" t="s">
        <v>180</v>
      </c>
      <c r="D6784" s="6" t="s">
        <v>199</v>
      </c>
      <c r="E6784" s="6" t="s">
        <v>177</v>
      </c>
      <c r="F6784" s="34" t="n">
        <v>0.283130049705505</v>
      </c>
      <c r="G6784" s="34" t="n">
        <v>0.242554349469356</v>
      </c>
      <c r="H6784" s="34" t="n">
        <v>0.0405757002361497</v>
      </c>
      <c r="I6784" s="34" t="n">
        <v>0.167284983035425</v>
      </c>
      <c r="J6784" s="35" t="n">
        <v>4.1</v>
      </c>
      <c r="K6784" s="6" t="n">
        <v>0</v>
      </c>
      <c r="L6784" s="35" t="n">
        <v>-1</v>
      </c>
      <c r="M6784" s="6" t="str">
        <f aca="false">IF(I6784&lt;=0,"Below 0%",IF(I6784&lt;=0.05,"0-5%",IF(I6784&lt;=0.1,"5-10%",IF(I6784&lt;=0.2,"10-20%",IF(I6784&lt;=0.4,"20-40%","Above 40%")))))</f>
        <v>10-20%</v>
      </c>
      <c r="N6784" s="6" t="str">
        <f aca="false">IF(AND(H6784&gt;=Summary!$B$25,I6784&gt;=Summary!$B$26,I6784&lt;=Summary!$B$27,J6784&gt;=Summary!$B$28,J6784&lt;=Summary!$B$29,F6784*J6784&gt;1),"Yes","No")</f>
        <v>Yes</v>
      </c>
    </row>
    <row r="6785" customFormat="false" ht="15" hidden="false" customHeight="false" outlineLevel="0" collapsed="false">
      <c r="A6785" s="6" t="s">
        <v>153</v>
      </c>
      <c r="B6785" s="45" t="n">
        <v>43597</v>
      </c>
      <c r="C6785" s="6" t="s">
        <v>184</v>
      </c>
      <c r="D6785" s="6" t="s">
        <v>188</v>
      </c>
      <c r="E6785" s="6" t="s">
        <v>187</v>
      </c>
      <c r="F6785" s="34" t="n">
        <v>0.230423703789711</v>
      </c>
      <c r="G6785" s="34" t="n">
        <v>0.386053212247205</v>
      </c>
      <c r="H6785" s="34" t="n">
        <v>-0.155629508457494</v>
      </c>
      <c r="I6785" s="34" t="n">
        <v>-0.403129681402155</v>
      </c>
      <c r="J6785" s="35" t="n">
        <v>2.57</v>
      </c>
      <c r="K6785" s="6" t="n">
        <v>0</v>
      </c>
      <c r="L6785" s="35" t="n">
        <v>-1</v>
      </c>
      <c r="M6785" s="6" t="str">
        <f aca="false">IF(I6785&lt;=0,"Below 0%",IF(I6785&lt;=0.05,"0-5%",IF(I6785&lt;=0.1,"5-10%",IF(I6785&lt;=0.2,"10-20%",IF(I6785&lt;=0.4,"20-40%","Above 40%")))))</f>
        <v>Below 0%</v>
      </c>
      <c r="N6785" s="6" t="str">
        <f aca="false">IF(AND(H6785&gt;=Summary!$B$25,I6785&gt;=Summary!$B$26,I6785&lt;=Summary!$B$27,J6785&gt;=Summary!$B$28,J6785&lt;=Summary!$B$29,F6785*J6785&gt;1),"Yes","No")</f>
        <v>No</v>
      </c>
    </row>
    <row r="6786" customFormat="false" ht="15" hidden="false" customHeight="false" outlineLevel="0" collapsed="false">
      <c r="A6786" s="6" t="s">
        <v>153</v>
      </c>
      <c r="B6786" s="45" t="n">
        <v>43597</v>
      </c>
      <c r="C6786" s="6" t="s">
        <v>184</v>
      </c>
      <c r="D6786" s="6" t="s">
        <v>188</v>
      </c>
      <c r="E6786" s="6" t="s">
        <v>174</v>
      </c>
      <c r="F6786" s="34" t="n">
        <v>0.254223674535751</v>
      </c>
      <c r="G6786" s="34" t="n">
        <v>0.271823768623375</v>
      </c>
      <c r="H6786" s="34" t="n">
        <v>-0.0176000940876234</v>
      </c>
      <c r="I6786" s="34" t="n">
        <v>-0.0647481792219913</v>
      </c>
      <c r="J6786" s="35" t="n">
        <v>3.65</v>
      </c>
      <c r="K6786" s="6" t="n">
        <v>0</v>
      </c>
      <c r="L6786" s="35" t="n">
        <v>-1</v>
      </c>
      <c r="M6786" s="6" t="str">
        <f aca="false">IF(I6786&lt;=0,"Below 0%",IF(I6786&lt;=0.05,"0-5%",IF(I6786&lt;=0.1,"5-10%",IF(I6786&lt;=0.2,"10-20%",IF(I6786&lt;=0.4,"20-40%","Above 40%")))))</f>
        <v>Below 0%</v>
      </c>
      <c r="N6786" s="6" t="str">
        <f aca="false">IF(AND(H6786&gt;=Summary!$B$25,I6786&gt;=Summary!$B$26,I6786&lt;=Summary!$B$27,J6786&gt;=Summary!$B$28,J6786&lt;=Summary!$B$29,F6786*J6786&gt;1),"Yes","No")</f>
        <v>No</v>
      </c>
    </row>
    <row r="6787" customFormat="false" ht="15" hidden="false" customHeight="false" outlineLevel="0" collapsed="false">
      <c r="A6787" s="6" t="s">
        <v>153</v>
      </c>
      <c r="B6787" s="45" t="n">
        <v>43597</v>
      </c>
      <c r="C6787" s="6" t="s">
        <v>184</v>
      </c>
      <c r="D6787" s="6" t="s">
        <v>188</v>
      </c>
      <c r="E6787" s="6" t="s">
        <v>177</v>
      </c>
      <c r="F6787" s="34" t="n">
        <v>0.515352606773377</v>
      </c>
      <c r="G6787" s="34" t="n">
        <v>0.34212301912942</v>
      </c>
      <c r="H6787" s="34" t="n">
        <v>0.173229587643957</v>
      </c>
      <c r="I6787" s="34" t="n">
        <v>0.506337130090701</v>
      </c>
      <c r="J6787" s="35" t="n">
        <v>2.9</v>
      </c>
      <c r="K6787" s="6" t="n">
        <v>1</v>
      </c>
      <c r="L6787" s="35" t="n">
        <v>1.9</v>
      </c>
      <c r="M6787" s="6" t="str">
        <f aca="false">IF(I6787&lt;=0,"Below 0%",IF(I6787&lt;=0.05,"0-5%",IF(I6787&lt;=0.1,"5-10%",IF(I6787&lt;=0.2,"10-20%",IF(I6787&lt;=0.4,"20-40%","Above 40%")))))</f>
        <v>Above 40%</v>
      </c>
      <c r="N6787" s="6" t="str">
        <f aca="false">IF(AND(H6787&gt;=Summary!$B$25,I6787&gt;=Summary!$B$26,I6787&lt;=Summary!$B$27,J6787&gt;=Summary!$B$28,J6787&lt;=Summary!$B$29,F6787*J6787&gt;1),"Yes","No")</f>
        <v>No</v>
      </c>
    </row>
    <row r="6788" customFormat="false" ht="15" hidden="false" customHeight="false" outlineLevel="0" collapsed="false">
      <c r="A6788" s="6" t="s">
        <v>153</v>
      </c>
      <c r="B6788" s="45" t="n">
        <v>43597</v>
      </c>
      <c r="C6788" s="6" t="s">
        <v>195</v>
      </c>
      <c r="D6788" s="6" t="s">
        <v>190</v>
      </c>
      <c r="E6788" s="6" t="s">
        <v>187</v>
      </c>
      <c r="F6788" s="34" t="n">
        <v>0.337200939655304</v>
      </c>
      <c r="G6788" s="34" t="n">
        <v>0.407064685470238</v>
      </c>
      <c r="H6788" s="34" t="n">
        <v>-0.0698637458149336</v>
      </c>
      <c r="I6788" s="34" t="n">
        <v>-0.171628117860992</v>
      </c>
      <c r="J6788" s="35" t="n">
        <v>2.45</v>
      </c>
      <c r="K6788" s="6" t="n">
        <v>0</v>
      </c>
      <c r="L6788" s="35" t="n">
        <v>-1</v>
      </c>
      <c r="M6788" s="6" t="str">
        <f aca="false">IF(I6788&lt;=0,"Below 0%",IF(I6788&lt;=0.05,"0-5%",IF(I6788&lt;=0.1,"5-10%",IF(I6788&lt;=0.2,"10-20%",IF(I6788&lt;=0.4,"20-40%","Above 40%")))))</f>
        <v>Below 0%</v>
      </c>
      <c r="N6788" s="6" t="str">
        <f aca="false">IF(AND(H6788&gt;=Summary!$B$25,I6788&gt;=Summary!$B$26,I6788&lt;=Summary!$B$27,J6788&gt;=Summary!$B$28,J6788&lt;=Summary!$B$29,F6788*J6788&gt;1),"Yes","No")</f>
        <v>No</v>
      </c>
    </row>
    <row r="6789" customFormat="false" ht="15" hidden="false" customHeight="false" outlineLevel="0" collapsed="false">
      <c r="A6789" s="6" t="s">
        <v>153</v>
      </c>
      <c r="B6789" s="45" t="n">
        <v>43597</v>
      </c>
      <c r="C6789" s="6" t="s">
        <v>195</v>
      </c>
      <c r="D6789" s="6" t="s">
        <v>190</v>
      </c>
      <c r="E6789" s="6" t="s">
        <v>174</v>
      </c>
      <c r="F6789" s="34" t="n">
        <v>0.259289860725403</v>
      </c>
      <c r="G6789" s="34" t="n">
        <v>0.265948927840555</v>
      </c>
      <c r="H6789" s="34" t="n">
        <v>-0.00665906711515241</v>
      </c>
      <c r="I6789" s="34" t="n">
        <v>-0.0250388943817992</v>
      </c>
      <c r="J6789" s="35" t="n">
        <v>3.75</v>
      </c>
      <c r="K6789" s="6" t="n">
        <v>1</v>
      </c>
      <c r="L6789" s="35" t="n">
        <v>2.75</v>
      </c>
      <c r="M6789" s="6" t="str">
        <f aca="false">IF(I6789&lt;=0,"Below 0%",IF(I6789&lt;=0.05,"0-5%",IF(I6789&lt;=0.1,"5-10%",IF(I6789&lt;=0.2,"10-20%",IF(I6789&lt;=0.4,"20-40%","Above 40%")))))</f>
        <v>Below 0%</v>
      </c>
      <c r="N6789" s="6" t="str">
        <f aca="false">IF(AND(H6789&gt;=Summary!$B$25,I6789&gt;=Summary!$B$26,I6789&lt;=Summary!$B$27,J6789&gt;=Summary!$B$28,J6789&lt;=Summary!$B$29,F6789*J6789&gt;1),"Yes","No")</f>
        <v>No</v>
      </c>
    </row>
    <row r="6790" customFormat="false" ht="15" hidden="false" customHeight="false" outlineLevel="0" collapsed="false">
      <c r="A6790" s="6" t="s">
        <v>153</v>
      </c>
      <c r="B6790" s="45" t="n">
        <v>43597</v>
      </c>
      <c r="C6790" s="6" t="s">
        <v>195</v>
      </c>
      <c r="D6790" s="6" t="s">
        <v>190</v>
      </c>
      <c r="E6790" s="6" t="s">
        <v>177</v>
      </c>
      <c r="F6790" s="34" t="n">
        <v>0.403509229421616</v>
      </c>
      <c r="G6790" s="34" t="n">
        <v>0.326986386689207</v>
      </c>
      <c r="H6790" s="34" t="n">
        <v>0.0765228427324083</v>
      </c>
      <c r="I6790" s="34" t="n">
        <v>0.234024552236609</v>
      </c>
      <c r="J6790" s="35" t="n">
        <v>3.05</v>
      </c>
      <c r="K6790" s="6" t="n">
        <v>0</v>
      </c>
      <c r="L6790" s="35" t="n">
        <v>-1</v>
      </c>
      <c r="M6790" s="6" t="str">
        <f aca="false">IF(I6790&lt;=0,"Below 0%",IF(I6790&lt;=0.05,"0-5%",IF(I6790&lt;=0.1,"5-10%",IF(I6790&lt;=0.2,"10-20%",IF(I6790&lt;=0.4,"20-40%","Above 40%")))))</f>
        <v>20-40%</v>
      </c>
      <c r="N6790" s="6" t="str">
        <f aca="false">IF(AND(H6790&gt;=Summary!$B$25,I6790&gt;=Summary!$B$26,I6790&lt;=Summary!$B$27,J6790&gt;=Summary!$B$28,J6790&lt;=Summary!$B$29,F6790*J6790&gt;1),"Yes","No")</f>
        <v>Yes</v>
      </c>
    </row>
    <row r="6791" customFormat="false" ht="15" hidden="false" customHeight="false" outlineLevel="0" collapsed="false">
      <c r="A6791" s="6" t="s">
        <v>153</v>
      </c>
      <c r="B6791" s="45" t="n">
        <v>43597</v>
      </c>
      <c r="C6791" s="6" t="s">
        <v>183</v>
      </c>
      <c r="D6791" s="6" t="s">
        <v>203</v>
      </c>
      <c r="E6791" s="6" t="s">
        <v>187</v>
      </c>
      <c r="F6791" s="34" t="n">
        <v>0.710332572460175</v>
      </c>
      <c r="G6791" s="34" t="n">
        <v>0.747764833378488</v>
      </c>
      <c r="H6791" s="34" t="n">
        <v>-0.0374322609183136</v>
      </c>
      <c r="I6791" s="34" t="n">
        <v>-0.0500588677715564</v>
      </c>
      <c r="J6791" s="35" t="n">
        <v>1.33</v>
      </c>
      <c r="K6791" s="6" t="n">
        <v>1</v>
      </c>
      <c r="L6791" s="35" t="n">
        <v>0.33</v>
      </c>
      <c r="M6791" s="6" t="str">
        <f aca="false">IF(I6791&lt;=0,"Below 0%",IF(I6791&lt;=0.05,"0-5%",IF(I6791&lt;=0.1,"5-10%",IF(I6791&lt;=0.2,"10-20%",IF(I6791&lt;=0.4,"20-40%","Above 40%")))))</f>
        <v>Below 0%</v>
      </c>
      <c r="N6791" s="6" t="str">
        <f aca="false">IF(AND(H6791&gt;=Summary!$B$25,I6791&gt;=Summary!$B$26,I6791&lt;=Summary!$B$27,J6791&gt;=Summary!$B$28,J6791&lt;=Summary!$B$29,F6791*J6791&gt;1),"Yes","No")</f>
        <v>No</v>
      </c>
    </row>
    <row r="6792" customFormat="false" ht="15" hidden="false" customHeight="false" outlineLevel="0" collapsed="false">
      <c r="A6792" s="6" t="s">
        <v>153</v>
      </c>
      <c r="B6792" s="45" t="n">
        <v>43597</v>
      </c>
      <c r="C6792" s="6" t="s">
        <v>183</v>
      </c>
      <c r="D6792" s="6" t="s">
        <v>203</v>
      </c>
      <c r="E6792" s="6" t="s">
        <v>174</v>
      </c>
      <c r="F6792" s="34" t="n">
        <v>0.15294873714447</v>
      </c>
      <c r="G6792" s="34" t="n">
        <v>0.165754538065565</v>
      </c>
      <c r="H6792" s="34" t="n">
        <v>-0.0128058009210947</v>
      </c>
      <c r="I6792" s="34" t="n">
        <v>-0.0772576188292914</v>
      </c>
      <c r="J6792" s="35" t="n">
        <v>6</v>
      </c>
      <c r="K6792" s="6" t="n">
        <v>0</v>
      </c>
      <c r="L6792" s="35" t="n">
        <v>-1</v>
      </c>
      <c r="M6792" s="6" t="str">
        <f aca="false">IF(I6792&lt;=0,"Below 0%",IF(I6792&lt;=0.05,"0-5%",IF(I6792&lt;=0.1,"5-10%",IF(I6792&lt;=0.2,"10-20%",IF(I6792&lt;=0.4,"20-40%","Above 40%")))))</f>
        <v>Below 0%</v>
      </c>
      <c r="N6792" s="6" t="str">
        <f aca="false">IF(AND(H6792&gt;=Summary!$B$25,I6792&gt;=Summary!$B$26,I6792&lt;=Summary!$B$27,J6792&gt;=Summary!$B$28,J6792&lt;=Summary!$B$29,F6792*J6792&gt;1),"Yes","No")</f>
        <v>No</v>
      </c>
    </row>
    <row r="6793" customFormat="false" ht="15" hidden="false" customHeight="false" outlineLevel="0" collapsed="false">
      <c r="A6793" s="6" t="s">
        <v>153</v>
      </c>
      <c r="B6793" s="45" t="n">
        <v>43597</v>
      </c>
      <c r="C6793" s="6" t="s">
        <v>183</v>
      </c>
      <c r="D6793" s="6" t="s">
        <v>203</v>
      </c>
      <c r="E6793" s="6" t="s">
        <v>177</v>
      </c>
      <c r="F6793" s="34" t="n">
        <v>0.136718660593033</v>
      </c>
      <c r="G6793" s="34" t="n">
        <v>0.0864806285559469</v>
      </c>
      <c r="H6793" s="34" t="n">
        <v>0.0502380320370859</v>
      </c>
      <c r="I6793" s="34" t="n">
        <v>0.580916592258409</v>
      </c>
      <c r="J6793" s="35" t="n">
        <v>11.5</v>
      </c>
      <c r="K6793" s="6" t="n">
        <v>0</v>
      </c>
      <c r="L6793" s="35" t="n">
        <v>-1</v>
      </c>
      <c r="M6793" s="6" t="str">
        <f aca="false">IF(I6793&lt;=0,"Below 0%",IF(I6793&lt;=0.05,"0-5%",IF(I6793&lt;=0.1,"5-10%",IF(I6793&lt;=0.2,"10-20%",IF(I6793&lt;=0.4,"20-40%","Above 40%")))))</f>
        <v>Above 40%</v>
      </c>
      <c r="N6793" s="6" t="str">
        <f aca="false">IF(AND(H6793&gt;=Summary!$B$25,I6793&gt;=Summary!$B$26,I6793&lt;=Summary!$B$27,J6793&gt;=Summary!$B$28,J6793&lt;=Summary!$B$29,F6793*J6793&gt;1),"Yes","No")</f>
        <v>No</v>
      </c>
    </row>
    <row r="6794" customFormat="false" ht="15" hidden="false" customHeight="false" outlineLevel="0" collapsed="false">
      <c r="A6794" s="6" t="s">
        <v>153</v>
      </c>
      <c r="B6794" s="45" t="n">
        <v>43597</v>
      </c>
      <c r="C6794" s="6" t="s">
        <v>176</v>
      </c>
      <c r="D6794" s="6" t="s">
        <v>193</v>
      </c>
      <c r="E6794" s="6" t="s">
        <v>187</v>
      </c>
      <c r="F6794" s="34" t="n">
        <v>0.687817215919495</v>
      </c>
      <c r="G6794" s="34" t="n">
        <v>0.761518935411913</v>
      </c>
      <c r="H6794" s="34" t="n">
        <v>-0.073701719492418</v>
      </c>
      <c r="I6794" s="34" t="n">
        <v>-0.0967825172364913</v>
      </c>
      <c r="J6794" s="35" t="n">
        <v>1.31</v>
      </c>
      <c r="K6794" s="6" t="n">
        <v>0</v>
      </c>
      <c r="L6794" s="35" t="n">
        <v>-1</v>
      </c>
      <c r="M6794" s="6" t="str">
        <f aca="false">IF(I6794&lt;=0,"Below 0%",IF(I6794&lt;=0.05,"0-5%",IF(I6794&lt;=0.1,"5-10%",IF(I6794&lt;=0.2,"10-20%",IF(I6794&lt;=0.4,"20-40%","Above 40%")))))</f>
        <v>Below 0%</v>
      </c>
      <c r="N6794" s="6" t="str">
        <f aca="false">IF(AND(H6794&gt;=Summary!$B$25,I6794&gt;=Summary!$B$26,I6794&lt;=Summary!$B$27,J6794&gt;=Summary!$B$28,J6794&lt;=Summary!$B$29,F6794*J6794&gt;1),"Yes","No")</f>
        <v>No</v>
      </c>
    </row>
    <row r="6795" customFormat="false" ht="15" hidden="false" customHeight="false" outlineLevel="0" collapsed="false">
      <c r="A6795" s="6" t="s">
        <v>153</v>
      </c>
      <c r="B6795" s="45" t="n">
        <v>43597</v>
      </c>
      <c r="C6795" s="6" t="s">
        <v>176</v>
      </c>
      <c r="D6795" s="6" t="s">
        <v>193</v>
      </c>
      <c r="E6795" s="6" t="s">
        <v>174</v>
      </c>
      <c r="F6795" s="34" t="n">
        <v>0.169999942183495</v>
      </c>
      <c r="G6795" s="34" t="n">
        <v>0.147791082279942</v>
      </c>
      <c r="H6795" s="34" t="n">
        <v>0.022208859903553</v>
      </c>
      <c r="I6795" s="34" t="n">
        <v>0.150271989087174</v>
      </c>
      <c r="J6795" s="35" t="n">
        <v>6.75</v>
      </c>
      <c r="K6795" s="6" t="n">
        <v>0</v>
      </c>
      <c r="L6795" s="35" t="n">
        <v>-1</v>
      </c>
      <c r="M6795" s="6" t="str">
        <f aca="false">IF(I6795&lt;=0,"Below 0%",IF(I6795&lt;=0.05,"0-5%",IF(I6795&lt;=0.1,"5-10%",IF(I6795&lt;=0.2,"10-20%",IF(I6795&lt;=0.4,"20-40%","Above 40%")))))</f>
        <v>10-20%</v>
      </c>
      <c r="N6795" s="6" t="str">
        <f aca="false">IF(AND(H6795&gt;=Summary!$B$25,I6795&gt;=Summary!$B$26,I6795&lt;=Summary!$B$27,J6795&gt;=Summary!$B$28,J6795&lt;=Summary!$B$29,F6795*J6795&gt;1),"Yes","No")</f>
        <v>No</v>
      </c>
    </row>
    <row r="6796" customFormat="false" ht="15" hidden="false" customHeight="false" outlineLevel="0" collapsed="false">
      <c r="A6796" s="6" t="s">
        <v>153</v>
      </c>
      <c r="B6796" s="45" t="n">
        <v>43597</v>
      </c>
      <c r="C6796" s="6" t="s">
        <v>176</v>
      </c>
      <c r="D6796" s="6" t="s">
        <v>193</v>
      </c>
      <c r="E6796" s="6" t="s">
        <v>177</v>
      </c>
      <c r="F6796" s="34" t="n">
        <v>0.142182856798172</v>
      </c>
      <c r="G6796" s="34" t="n">
        <v>0.090689982308146</v>
      </c>
      <c r="H6796" s="34" t="n">
        <v>0.051492874490026</v>
      </c>
      <c r="I6796" s="34" t="n">
        <v>0.567790104038876</v>
      </c>
      <c r="J6796" s="35" t="n">
        <v>11</v>
      </c>
      <c r="K6796" s="6" t="n">
        <v>1</v>
      </c>
      <c r="L6796" s="35" t="n">
        <v>10</v>
      </c>
      <c r="M6796" s="6" t="str">
        <f aca="false">IF(I6796&lt;=0,"Below 0%",IF(I6796&lt;=0.05,"0-5%",IF(I6796&lt;=0.1,"5-10%",IF(I6796&lt;=0.2,"10-20%",IF(I6796&lt;=0.4,"20-40%","Above 40%")))))</f>
        <v>Above 40%</v>
      </c>
      <c r="N6796" s="6" t="str">
        <f aca="false">IF(AND(H6796&gt;=Summary!$B$25,I6796&gt;=Summary!$B$26,I6796&lt;=Summary!$B$27,J6796&gt;=Summary!$B$28,J6796&lt;=Summary!$B$29,F6796*J6796&gt;1),"Yes","No")</f>
        <v>No</v>
      </c>
    </row>
    <row r="6797" customFormat="false" ht="15" hidden="false" customHeight="false" outlineLevel="0" collapsed="false">
      <c r="A6797" s="6" t="s">
        <v>153</v>
      </c>
      <c r="B6797" s="45" t="n">
        <v>43597</v>
      </c>
      <c r="C6797" s="6" t="s">
        <v>179</v>
      </c>
      <c r="D6797" s="6" t="s">
        <v>202</v>
      </c>
      <c r="E6797" s="6" t="s">
        <v>187</v>
      </c>
      <c r="F6797" s="34" t="n">
        <v>0.805203974246979</v>
      </c>
      <c r="G6797" s="34" t="n">
        <v>0.69095718173803</v>
      </c>
      <c r="H6797" s="34" t="n">
        <v>0.114246792508948</v>
      </c>
      <c r="I6797" s="34" t="n">
        <v>0.165345690772867</v>
      </c>
      <c r="J6797" s="35" t="n">
        <v>1.45</v>
      </c>
      <c r="K6797" s="6" t="n">
        <v>0</v>
      </c>
      <c r="L6797" s="35" t="n">
        <v>-1</v>
      </c>
      <c r="M6797" s="6" t="str">
        <f aca="false">IF(I6797&lt;=0,"Below 0%",IF(I6797&lt;=0.05,"0-5%",IF(I6797&lt;=0.1,"5-10%",IF(I6797&lt;=0.2,"10-20%",IF(I6797&lt;=0.4,"20-40%","Above 40%")))))</f>
        <v>10-20%</v>
      </c>
      <c r="N6797" s="6" t="str">
        <f aca="false">IF(AND(H6797&gt;=Summary!$B$25,I6797&gt;=Summary!$B$26,I6797&lt;=Summary!$B$27,J6797&gt;=Summary!$B$28,J6797&lt;=Summary!$B$29,F6797*J6797&gt;1),"Yes","No")</f>
        <v>No</v>
      </c>
    </row>
    <row r="6798" customFormat="false" ht="15" hidden="false" customHeight="false" outlineLevel="0" collapsed="false">
      <c r="A6798" s="6" t="s">
        <v>153</v>
      </c>
      <c r="B6798" s="45" t="n">
        <v>43597</v>
      </c>
      <c r="C6798" s="6" t="s">
        <v>179</v>
      </c>
      <c r="D6798" s="6" t="s">
        <v>202</v>
      </c>
      <c r="E6798" s="6" t="s">
        <v>174</v>
      </c>
      <c r="F6798" s="34" t="n">
        <v>0.128441631793976</v>
      </c>
      <c r="G6798" s="34" t="n">
        <v>0.194541342431096</v>
      </c>
      <c r="H6798" s="34" t="n">
        <v>-0.0660997106371201</v>
      </c>
      <c r="I6798" s="34" t="n">
        <v>-0.339772049535084</v>
      </c>
      <c r="J6798" s="35" t="n">
        <v>5.15</v>
      </c>
      <c r="K6798" s="6" t="n">
        <v>1</v>
      </c>
      <c r="L6798" s="35" t="n">
        <v>4.15</v>
      </c>
      <c r="M6798" s="6" t="str">
        <f aca="false">IF(I6798&lt;=0,"Below 0%",IF(I6798&lt;=0.05,"0-5%",IF(I6798&lt;=0.1,"5-10%",IF(I6798&lt;=0.2,"10-20%",IF(I6798&lt;=0.4,"20-40%","Above 40%")))))</f>
        <v>Below 0%</v>
      </c>
      <c r="N6798" s="6" t="str">
        <f aca="false">IF(AND(H6798&gt;=Summary!$B$25,I6798&gt;=Summary!$B$26,I6798&lt;=Summary!$B$27,J6798&gt;=Summary!$B$28,J6798&lt;=Summary!$B$29,F6798*J6798&gt;1),"Yes","No")</f>
        <v>No</v>
      </c>
    </row>
    <row r="6799" customFormat="false" ht="15" hidden="false" customHeight="false" outlineLevel="0" collapsed="false">
      <c r="A6799" s="6" t="s">
        <v>153</v>
      </c>
      <c r="B6799" s="45" t="n">
        <v>43597</v>
      </c>
      <c r="C6799" s="6" t="s">
        <v>179</v>
      </c>
      <c r="D6799" s="6" t="s">
        <v>202</v>
      </c>
      <c r="E6799" s="6" t="s">
        <v>177</v>
      </c>
      <c r="F6799" s="34" t="n">
        <v>0.06635432690382</v>
      </c>
      <c r="G6799" s="34" t="n">
        <v>0.114501475830874</v>
      </c>
      <c r="H6799" s="34" t="n">
        <v>-0.0481471489270536</v>
      </c>
      <c r="I6799" s="34" t="n">
        <v>-0.420493697375309</v>
      </c>
      <c r="J6799" s="35" t="n">
        <v>8.75</v>
      </c>
      <c r="K6799" s="6" t="n">
        <v>0</v>
      </c>
      <c r="L6799" s="35" t="n">
        <v>-1</v>
      </c>
      <c r="M6799" s="6" t="str">
        <f aca="false">IF(I6799&lt;=0,"Below 0%",IF(I6799&lt;=0.05,"0-5%",IF(I6799&lt;=0.1,"5-10%",IF(I6799&lt;=0.2,"10-20%",IF(I6799&lt;=0.4,"20-40%","Above 40%")))))</f>
        <v>Below 0%</v>
      </c>
      <c r="N6799" s="6" t="str">
        <f aca="false">IF(AND(H6799&gt;=Summary!$B$25,I6799&gt;=Summary!$B$26,I6799&lt;=Summary!$B$27,J6799&gt;=Summary!$B$28,J6799&lt;=Summary!$B$29,F6799*J6799&gt;1),"Yes","No")</f>
        <v>No</v>
      </c>
    </row>
    <row r="6800" customFormat="false" ht="15" hidden="false" customHeight="false" outlineLevel="0" collapsed="false">
      <c r="A6800" s="6" t="s">
        <v>153</v>
      </c>
      <c r="B6800" s="45" t="n">
        <v>43597</v>
      </c>
      <c r="C6800" s="6" t="s">
        <v>181</v>
      </c>
      <c r="D6800" s="6" t="s">
        <v>173</v>
      </c>
      <c r="E6800" s="6" t="s">
        <v>187</v>
      </c>
      <c r="F6800" s="34" t="n">
        <v>0.645570456981659</v>
      </c>
      <c r="G6800" s="34" t="n">
        <v>0.460078534031414</v>
      </c>
      <c r="H6800" s="34" t="n">
        <v>0.185491922950245</v>
      </c>
      <c r="I6800" s="34" t="n">
        <v>0.403174478332823</v>
      </c>
      <c r="J6800" s="35" t="n">
        <v>2.2</v>
      </c>
      <c r="K6800" s="6" t="n">
        <v>0</v>
      </c>
      <c r="L6800" s="35" t="n">
        <v>-1</v>
      </c>
      <c r="M6800" s="6" t="str">
        <f aca="false">IF(I6800&lt;=0,"Below 0%",IF(I6800&lt;=0.05,"0-5%",IF(I6800&lt;=0.1,"5-10%",IF(I6800&lt;=0.2,"10-20%",IF(I6800&lt;=0.4,"20-40%","Above 40%")))))</f>
        <v>Above 40%</v>
      </c>
      <c r="N6800" s="6" t="str">
        <f aca="false">IF(AND(H6800&gt;=Summary!$B$25,I6800&gt;=Summary!$B$26,I6800&lt;=Summary!$B$27,J6800&gt;=Summary!$B$28,J6800&lt;=Summary!$B$29,F6800*J6800&gt;1),"Yes","No")</f>
        <v>No</v>
      </c>
    </row>
    <row r="6801" customFormat="false" ht="15" hidden="false" customHeight="false" outlineLevel="0" collapsed="false">
      <c r="A6801" s="6" t="s">
        <v>153</v>
      </c>
      <c r="B6801" s="45" t="n">
        <v>43597</v>
      </c>
      <c r="C6801" s="6" t="s">
        <v>181</v>
      </c>
      <c r="D6801" s="6" t="s">
        <v>173</v>
      </c>
      <c r="E6801" s="6" t="s">
        <v>174</v>
      </c>
      <c r="F6801" s="34" t="n">
        <v>0.215258955955505</v>
      </c>
      <c r="G6801" s="34" t="n">
        <v>0.273560209424084</v>
      </c>
      <c r="H6801" s="34" t="n">
        <v>-0.0583012534685784</v>
      </c>
      <c r="I6801" s="34" t="n">
        <v>-0.213120371531071</v>
      </c>
      <c r="J6801" s="35" t="n">
        <v>3.7</v>
      </c>
      <c r="K6801" s="6" t="n">
        <v>1</v>
      </c>
      <c r="L6801" s="35" t="n">
        <v>2.7</v>
      </c>
      <c r="M6801" s="6" t="str">
        <f aca="false">IF(I6801&lt;=0,"Below 0%",IF(I6801&lt;=0.05,"0-5%",IF(I6801&lt;=0.1,"5-10%",IF(I6801&lt;=0.2,"10-20%",IF(I6801&lt;=0.4,"20-40%","Above 40%")))))</f>
        <v>Below 0%</v>
      </c>
      <c r="N6801" s="6" t="str">
        <f aca="false">IF(AND(H6801&gt;=Summary!$B$25,I6801&gt;=Summary!$B$26,I6801&lt;=Summary!$B$27,J6801&gt;=Summary!$B$28,J6801&lt;=Summary!$B$29,F6801*J6801&gt;1),"Yes","No")</f>
        <v>No</v>
      </c>
    </row>
    <row r="6802" customFormat="false" ht="15" hidden="false" customHeight="false" outlineLevel="0" collapsed="false">
      <c r="A6802" s="6" t="s">
        <v>153</v>
      </c>
      <c r="B6802" s="45" t="n">
        <v>43597</v>
      </c>
      <c r="C6802" s="6" t="s">
        <v>181</v>
      </c>
      <c r="D6802" s="6" t="s">
        <v>173</v>
      </c>
      <c r="E6802" s="6" t="s">
        <v>177</v>
      </c>
      <c r="F6802" s="34" t="n">
        <v>0.139170661568642</v>
      </c>
      <c r="G6802" s="34" t="n">
        <v>0.266361256544503</v>
      </c>
      <c r="H6802" s="34" t="n">
        <v>-0.127190594975861</v>
      </c>
      <c r="I6802" s="34" t="n">
        <v>-0.477511619467114</v>
      </c>
      <c r="J6802" s="35" t="n">
        <v>3.8</v>
      </c>
      <c r="K6802" s="6" t="n">
        <v>0</v>
      </c>
      <c r="L6802" s="35" t="n">
        <v>-1</v>
      </c>
      <c r="M6802" s="6" t="str">
        <f aca="false">IF(I6802&lt;=0,"Below 0%",IF(I6802&lt;=0.05,"0-5%",IF(I6802&lt;=0.1,"5-10%",IF(I6802&lt;=0.2,"10-20%",IF(I6802&lt;=0.4,"20-40%","Above 40%")))))</f>
        <v>Below 0%</v>
      </c>
      <c r="N6802" s="6" t="str">
        <f aca="false">IF(AND(H6802&gt;=Summary!$B$25,I6802&gt;=Summary!$B$26,I6802&lt;=Summary!$B$27,J6802&gt;=Summary!$B$28,J6802&lt;=Summary!$B$29,F6802*J6802&gt;1),"Yes","No")</f>
        <v>No</v>
      </c>
    </row>
    <row r="6803" customFormat="false" ht="15" hidden="false" customHeight="false" outlineLevel="0" collapsed="false">
      <c r="A6803" s="6" t="s">
        <v>153</v>
      </c>
      <c r="B6803" s="45" t="n">
        <v>43597</v>
      </c>
      <c r="C6803" s="6" t="s">
        <v>198</v>
      </c>
      <c r="D6803" s="6" t="s">
        <v>189</v>
      </c>
      <c r="E6803" s="6" t="s">
        <v>187</v>
      </c>
      <c r="F6803" s="34" t="n">
        <v>0.376224458217621</v>
      </c>
      <c r="G6803" s="34" t="n">
        <v>0.439585211902615</v>
      </c>
      <c r="H6803" s="34" t="n">
        <v>-0.0633607536849941</v>
      </c>
      <c r="I6803" s="34" t="n">
        <v>-0.144137591459812</v>
      </c>
      <c r="J6803" s="35" t="n">
        <v>2.26</v>
      </c>
      <c r="K6803" s="6" t="n">
        <v>0</v>
      </c>
      <c r="L6803" s="35" t="n">
        <v>-1</v>
      </c>
      <c r="M6803" s="6" t="str">
        <f aca="false">IF(I6803&lt;=0,"Below 0%",IF(I6803&lt;=0.05,"0-5%",IF(I6803&lt;=0.1,"5-10%",IF(I6803&lt;=0.2,"10-20%",IF(I6803&lt;=0.4,"20-40%","Above 40%")))))</f>
        <v>Below 0%</v>
      </c>
      <c r="N6803" s="6" t="str">
        <f aca="false">IF(AND(H6803&gt;=Summary!$B$25,I6803&gt;=Summary!$B$26,I6803&lt;=Summary!$B$27,J6803&gt;=Summary!$B$28,J6803&lt;=Summary!$B$29,F6803*J6803&gt;1),"Yes","No")</f>
        <v>No</v>
      </c>
    </row>
    <row r="6804" customFormat="false" ht="15" hidden="false" customHeight="false" outlineLevel="0" collapsed="false">
      <c r="A6804" s="6" t="s">
        <v>153</v>
      </c>
      <c r="B6804" s="45" t="n">
        <v>43597</v>
      </c>
      <c r="C6804" s="6" t="s">
        <v>198</v>
      </c>
      <c r="D6804" s="6" t="s">
        <v>189</v>
      </c>
      <c r="E6804" s="6" t="s">
        <v>174</v>
      </c>
      <c r="F6804" s="34" t="n">
        <v>0.255947381258011</v>
      </c>
      <c r="G6804" s="34" t="n">
        <v>0.254733994589721</v>
      </c>
      <c r="H6804" s="34" t="n">
        <v>0.00121338666829035</v>
      </c>
      <c r="I6804" s="34" t="n">
        <v>0.00476334801817346</v>
      </c>
      <c r="J6804" s="35" t="n">
        <v>3.9</v>
      </c>
      <c r="K6804" s="6" t="n">
        <v>0</v>
      </c>
      <c r="L6804" s="35" t="n">
        <v>-1</v>
      </c>
      <c r="M6804" s="6" t="str">
        <f aca="false">IF(I6804&lt;=0,"Below 0%",IF(I6804&lt;=0.05,"0-5%",IF(I6804&lt;=0.1,"5-10%",IF(I6804&lt;=0.2,"10-20%",IF(I6804&lt;=0.4,"20-40%","Above 40%")))))</f>
        <v>0-5%</v>
      </c>
      <c r="N6804" s="6" t="str">
        <f aca="false">IF(AND(H6804&gt;=Summary!$B$25,I6804&gt;=Summary!$B$26,I6804&lt;=Summary!$B$27,J6804&gt;=Summary!$B$28,J6804&lt;=Summary!$B$29,F6804*J6804&gt;1),"Yes","No")</f>
        <v>No</v>
      </c>
    </row>
    <row r="6805" customFormat="false" ht="15" hidden="false" customHeight="false" outlineLevel="0" collapsed="false">
      <c r="A6805" s="6" t="s">
        <v>153</v>
      </c>
      <c r="B6805" s="45" t="n">
        <v>43597</v>
      </c>
      <c r="C6805" s="6" t="s">
        <v>198</v>
      </c>
      <c r="D6805" s="6" t="s">
        <v>189</v>
      </c>
      <c r="E6805" s="6" t="s">
        <v>177</v>
      </c>
      <c r="F6805" s="34" t="n">
        <v>0.367828160524368</v>
      </c>
      <c r="G6805" s="34" t="n">
        <v>0.305680793507665</v>
      </c>
      <c r="H6805" s="34" t="n">
        <v>0.0621473670167037</v>
      </c>
      <c r="I6805" s="34" t="n">
        <v>0.203308053160839</v>
      </c>
      <c r="J6805" s="35" t="n">
        <v>3.25</v>
      </c>
      <c r="K6805" s="6" t="n">
        <v>1</v>
      </c>
      <c r="L6805" s="35" t="n">
        <v>2.25</v>
      </c>
      <c r="M6805" s="6" t="str">
        <f aca="false">IF(I6805&lt;=0,"Below 0%",IF(I6805&lt;=0.05,"0-5%",IF(I6805&lt;=0.1,"5-10%",IF(I6805&lt;=0.2,"10-20%",IF(I6805&lt;=0.4,"20-40%","Above 40%")))))</f>
        <v>20-40%</v>
      </c>
      <c r="N6805" s="6" t="str">
        <f aca="false">IF(AND(H6805&gt;=Summary!$B$25,I6805&gt;=Summary!$B$26,I6805&lt;=Summary!$B$27,J6805&gt;=Summary!$B$28,J6805&lt;=Summary!$B$29,F6805*J6805&gt;1),"Yes","No")</f>
        <v>Yes</v>
      </c>
    </row>
    <row r="6806" customFormat="false" ht="15" hidden="false" customHeight="false" outlineLevel="0" collapsed="false">
      <c r="A6806" s="6" t="s">
        <v>154</v>
      </c>
      <c r="B6806" s="45" t="n">
        <v>43686</v>
      </c>
      <c r="C6806" s="6" t="s">
        <v>183</v>
      </c>
      <c r="D6806" s="6" t="s">
        <v>172</v>
      </c>
      <c r="E6806" s="6" t="s">
        <v>187</v>
      </c>
      <c r="F6806" s="34" t="n">
        <v>0.873921275138855</v>
      </c>
      <c r="G6806" s="34" t="n">
        <v>0.857313254808409</v>
      </c>
      <c r="H6806" s="34" t="n">
        <v>0.0166080203304458</v>
      </c>
      <c r="I6806" s="34" t="n">
        <v>0.0193721725837044</v>
      </c>
      <c r="J6806" s="35" t="n">
        <v>1.16</v>
      </c>
      <c r="K6806" s="6" t="n">
        <v>1</v>
      </c>
      <c r="L6806" s="35" t="n">
        <v>0.16</v>
      </c>
      <c r="M6806" s="6" t="str">
        <f aca="false">IF(I6806&lt;=0,"Below 0%",IF(I6806&lt;=0.05,"0-5%",IF(I6806&lt;=0.1,"5-10%",IF(I6806&lt;=0.2,"10-20%",IF(I6806&lt;=0.4,"20-40%","Above 40%")))))</f>
        <v>0-5%</v>
      </c>
      <c r="N6806" s="6" t="str">
        <f aca="false">IF(AND(H6806&gt;=Summary!$B$25,I6806&gt;=Summary!$B$26,I6806&lt;=Summary!$B$27,J6806&gt;=Summary!$B$28,J6806&lt;=Summary!$B$29,F6806*J6806&gt;1),"Yes","No")</f>
        <v>No</v>
      </c>
    </row>
    <row r="6807" customFormat="false" ht="15" hidden="false" customHeight="false" outlineLevel="0" collapsed="false">
      <c r="A6807" s="6" t="s">
        <v>154</v>
      </c>
      <c r="B6807" s="45" t="n">
        <v>43686</v>
      </c>
      <c r="C6807" s="6" t="s">
        <v>183</v>
      </c>
      <c r="D6807" s="6" t="s">
        <v>172</v>
      </c>
      <c r="E6807" s="6" t="s">
        <v>174</v>
      </c>
      <c r="F6807" s="34" t="n">
        <v>0.0774598643183708</v>
      </c>
      <c r="G6807" s="34" t="n">
        <v>0.0994483375577755</v>
      </c>
      <c r="H6807" s="34" t="n">
        <v>-0.0219884732394046</v>
      </c>
      <c r="I6807" s="34" t="n">
        <v>-0.221104482783639</v>
      </c>
      <c r="J6807" s="35" t="n">
        <v>10</v>
      </c>
      <c r="K6807" s="6" t="n">
        <v>0</v>
      </c>
      <c r="L6807" s="35" t="n">
        <v>-1</v>
      </c>
      <c r="M6807" s="6" t="str">
        <f aca="false">IF(I6807&lt;=0,"Below 0%",IF(I6807&lt;=0.05,"0-5%",IF(I6807&lt;=0.1,"5-10%",IF(I6807&lt;=0.2,"10-20%",IF(I6807&lt;=0.4,"20-40%","Above 40%")))))</f>
        <v>Below 0%</v>
      </c>
      <c r="N6807" s="6" t="str">
        <f aca="false">IF(AND(H6807&gt;=Summary!$B$25,I6807&gt;=Summary!$B$26,I6807&lt;=Summary!$B$27,J6807&gt;=Summary!$B$28,J6807&lt;=Summary!$B$29,F6807*J6807&gt;1),"Yes","No")</f>
        <v>No</v>
      </c>
    </row>
    <row r="6808" customFormat="false" ht="15" hidden="false" customHeight="false" outlineLevel="0" collapsed="false">
      <c r="A6808" s="6" t="s">
        <v>154</v>
      </c>
      <c r="B6808" s="45" t="n">
        <v>43686</v>
      </c>
      <c r="C6808" s="6" t="s">
        <v>183</v>
      </c>
      <c r="D6808" s="6" t="s">
        <v>172</v>
      </c>
      <c r="E6808" s="6" t="s">
        <v>177</v>
      </c>
      <c r="F6808" s="34" t="n">
        <v>0.0486187934875488</v>
      </c>
      <c r="G6808" s="34" t="n">
        <v>0.0432384076338154</v>
      </c>
      <c r="H6808" s="34" t="n">
        <v>0.00538038585373341</v>
      </c>
      <c r="I6808" s="34" t="n">
        <v>0.124435337658586</v>
      </c>
      <c r="J6808" s="35" t="n">
        <v>23</v>
      </c>
      <c r="K6808" s="6" t="n">
        <v>0</v>
      </c>
      <c r="L6808" s="35" t="n">
        <v>-1</v>
      </c>
      <c r="M6808" s="6" t="str">
        <f aca="false">IF(I6808&lt;=0,"Below 0%",IF(I6808&lt;=0.05,"0-5%",IF(I6808&lt;=0.1,"5-10%",IF(I6808&lt;=0.2,"10-20%",IF(I6808&lt;=0.4,"20-40%","Above 40%")))))</f>
        <v>10-20%</v>
      </c>
      <c r="N6808" s="6" t="str">
        <f aca="false">IF(AND(H6808&gt;=Summary!$B$25,I6808&gt;=Summary!$B$26,I6808&lt;=Summary!$B$27,J6808&gt;=Summary!$B$28,J6808&lt;=Summary!$B$29,F6808*J6808&gt;1),"Yes","No")</f>
        <v>No</v>
      </c>
    </row>
    <row r="6809" customFormat="false" ht="15" hidden="false" customHeight="false" outlineLevel="0" collapsed="false">
      <c r="A6809" s="6" t="s">
        <v>154</v>
      </c>
      <c r="B6809" s="45" t="n">
        <v>43687</v>
      </c>
      <c r="C6809" s="6" t="s">
        <v>199</v>
      </c>
      <c r="D6809" s="6" t="s">
        <v>204</v>
      </c>
      <c r="E6809" s="6" t="s">
        <v>187</v>
      </c>
      <c r="F6809" s="34" t="n">
        <v>0.308011323213577</v>
      </c>
      <c r="G6809" s="34" t="n">
        <v>0.480911755986693</v>
      </c>
      <c r="H6809" s="34" t="n">
        <v>-0.172900432773115</v>
      </c>
      <c r="I6809" s="34" t="n">
        <v>-0.359526317709521</v>
      </c>
      <c r="J6809" s="35" t="n">
        <v>2.06</v>
      </c>
      <c r="K6809" s="6" t="n">
        <v>0</v>
      </c>
      <c r="L6809" s="35" t="n">
        <v>-1</v>
      </c>
      <c r="M6809" s="6" t="str">
        <f aca="false">IF(I6809&lt;=0,"Below 0%",IF(I6809&lt;=0.05,"0-5%",IF(I6809&lt;=0.1,"5-10%",IF(I6809&lt;=0.2,"10-20%",IF(I6809&lt;=0.4,"20-40%","Above 40%")))))</f>
        <v>Below 0%</v>
      </c>
      <c r="N6809" s="6" t="str">
        <f aca="false">IF(AND(H6809&gt;=Summary!$B$25,I6809&gt;=Summary!$B$26,I6809&lt;=Summary!$B$27,J6809&gt;=Summary!$B$28,J6809&lt;=Summary!$B$29,F6809*J6809&gt;1),"Yes","No")</f>
        <v>No</v>
      </c>
    </row>
    <row r="6810" customFormat="false" ht="15" hidden="false" customHeight="false" outlineLevel="0" collapsed="false">
      <c r="A6810" s="6" t="s">
        <v>154</v>
      </c>
      <c r="B6810" s="45" t="n">
        <v>43687</v>
      </c>
      <c r="C6810" s="6" t="s">
        <v>199</v>
      </c>
      <c r="D6810" s="6" t="s">
        <v>204</v>
      </c>
      <c r="E6810" s="6" t="s">
        <v>174</v>
      </c>
      <c r="F6810" s="34" t="n">
        <v>0.394527107477188</v>
      </c>
      <c r="G6810" s="34" t="n">
        <v>0.271418689680161</v>
      </c>
      <c r="H6810" s="34" t="n">
        <v>0.123108417797027</v>
      </c>
      <c r="I6810" s="34" t="n">
        <v>0.453573841735431</v>
      </c>
      <c r="J6810" s="35" t="n">
        <v>3.65</v>
      </c>
      <c r="K6810" s="6" t="n">
        <v>1</v>
      </c>
      <c r="L6810" s="35" t="n">
        <v>2.65</v>
      </c>
      <c r="M6810" s="6" t="str">
        <f aca="false">IF(I6810&lt;=0,"Below 0%",IF(I6810&lt;=0.05,"0-5%",IF(I6810&lt;=0.1,"5-10%",IF(I6810&lt;=0.2,"10-20%",IF(I6810&lt;=0.4,"20-40%","Above 40%")))))</f>
        <v>Above 40%</v>
      </c>
      <c r="N6810" s="6" t="str">
        <f aca="false">IF(AND(H6810&gt;=Summary!$B$25,I6810&gt;=Summary!$B$26,I6810&lt;=Summary!$B$27,J6810&gt;=Summary!$B$28,J6810&lt;=Summary!$B$29,F6810*J6810&gt;1),"Yes","No")</f>
        <v>No</v>
      </c>
    </row>
    <row r="6811" customFormat="false" ht="15" hidden="false" customHeight="false" outlineLevel="0" collapsed="false">
      <c r="A6811" s="6" t="s">
        <v>154</v>
      </c>
      <c r="B6811" s="45" t="n">
        <v>43687</v>
      </c>
      <c r="C6811" s="6" t="s">
        <v>199</v>
      </c>
      <c r="D6811" s="6" t="s">
        <v>204</v>
      </c>
      <c r="E6811" s="6" t="s">
        <v>177</v>
      </c>
      <c r="F6811" s="34" t="n">
        <v>0.297461569309235</v>
      </c>
      <c r="G6811" s="34" t="n">
        <v>0.247669554333147</v>
      </c>
      <c r="H6811" s="34" t="n">
        <v>0.0497920149760879</v>
      </c>
      <c r="I6811" s="34" t="n">
        <v>0.201042130956118</v>
      </c>
      <c r="J6811" s="35" t="n">
        <v>4</v>
      </c>
      <c r="K6811" s="6" t="n">
        <v>0</v>
      </c>
      <c r="L6811" s="35" t="n">
        <v>-1</v>
      </c>
      <c r="M6811" s="6" t="str">
        <f aca="false">IF(I6811&lt;=0,"Below 0%",IF(I6811&lt;=0.05,"0-5%",IF(I6811&lt;=0.1,"5-10%",IF(I6811&lt;=0.2,"10-20%",IF(I6811&lt;=0.4,"20-40%","Above 40%")))))</f>
        <v>20-40%</v>
      </c>
      <c r="N6811" s="6" t="str">
        <f aca="false">IF(AND(H6811&gt;=Summary!$B$25,I6811&gt;=Summary!$B$26,I6811&lt;=Summary!$B$27,J6811&gt;=Summary!$B$28,J6811&lt;=Summary!$B$29,F6811*J6811&gt;1),"Yes","No")</f>
        <v>Yes</v>
      </c>
    </row>
    <row r="6812" customFormat="false" ht="15" hidden="false" customHeight="false" outlineLevel="0" collapsed="false">
      <c r="A6812" s="6" t="s">
        <v>154</v>
      </c>
      <c r="B6812" s="45" t="n">
        <v>43687</v>
      </c>
      <c r="C6812" s="6" t="s">
        <v>196</v>
      </c>
      <c r="D6812" s="6" t="s">
        <v>179</v>
      </c>
      <c r="E6812" s="6" t="s">
        <v>187</v>
      </c>
      <c r="F6812" s="34" t="n">
        <v>0.311300158500671</v>
      </c>
      <c r="G6812" s="34" t="n">
        <v>0.354195823769804</v>
      </c>
      <c r="H6812" s="34" t="n">
        <v>-0.0428956652691321</v>
      </c>
      <c r="I6812" s="34" t="n">
        <v>-0.121107202260551</v>
      </c>
      <c r="J6812" s="35" t="n">
        <v>2.8</v>
      </c>
      <c r="K6812" s="6" t="n">
        <v>1</v>
      </c>
      <c r="L6812" s="35" t="n">
        <v>1.8</v>
      </c>
      <c r="M6812" s="6" t="str">
        <f aca="false">IF(I6812&lt;=0,"Below 0%",IF(I6812&lt;=0.05,"0-5%",IF(I6812&lt;=0.1,"5-10%",IF(I6812&lt;=0.2,"10-20%",IF(I6812&lt;=0.4,"20-40%","Above 40%")))))</f>
        <v>Below 0%</v>
      </c>
      <c r="N6812" s="6" t="str">
        <f aca="false">IF(AND(H6812&gt;=Summary!$B$25,I6812&gt;=Summary!$B$26,I6812&lt;=Summary!$B$27,J6812&gt;=Summary!$B$28,J6812&lt;=Summary!$B$29,F6812*J6812&gt;1),"Yes","No")</f>
        <v>No</v>
      </c>
    </row>
    <row r="6813" customFormat="false" ht="15" hidden="false" customHeight="false" outlineLevel="0" collapsed="false">
      <c r="A6813" s="6" t="s">
        <v>154</v>
      </c>
      <c r="B6813" s="45" t="n">
        <v>43687</v>
      </c>
      <c r="C6813" s="6" t="s">
        <v>196</v>
      </c>
      <c r="D6813" s="6" t="s">
        <v>179</v>
      </c>
      <c r="E6813" s="6" t="s">
        <v>174</v>
      </c>
      <c r="F6813" s="34" t="n">
        <v>0.364944607019424</v>
      </c>
      <c r="G6813" s="34" t="n">
        <v>0.297822314280916</v>
      </c>
      <c r="H6813" s="34" t="n">
        <v>0.0671222927385086</v>
      </c>
      <c r="I6813" s="34" t="n">
        <v>0.225376976539094</v>
      </c>
      <c r="J6813" s="35" t="n">
        <v>3.33</v>
      </c>
      <c r="K6813" s="6" t="n">
        <v>0</v>
      </c>
      <c r="L6813" s="35" t="n">
        <v>-1</v>
      </c>
      <c r="M6813" s="6" t="str">
        <f aca="false">IF(I6813&lt;=0,"Below 0%",IF(I6813&lt;=0.05,"0-5%",IF(I6813&lt;=0.1,"5-10%",IF(I6813&lt;=0.2,"10-20%",IF(I6813&lt;=0.4,"20-40%","Above 40%")))))</f>
        <v>20-40%</v>
      </c>
      <c r="N6813" s="6" t="str">
        <f aca="false">IF(AND(H6813&gt;=Summary!$B$25,I6813&gt;=Summary!$B$26,I6813&lt;=Summary!$B$27,J6813&gt;=Summary!$B$28,J6813&lt;=Summary!$B$29,F6813*J6813&gt;1),"Yes","No")</f>
        <v>Yes</v>
      </c>
    </row>
    <row r="6814" customFormat="false" ht="15" hidden="false" customHeight="false" outlineLevel="0" collapsed="false">
      <c r="A6814" s="6" t="s">
        <v>154</v>
      </c>
      <c r="B6814" s="45" t="n">
        <v>43687</v>
      </c>
      <c r="C6814" s="6" t="s">
        <v>196</v>
      </c>
      <c r="D6814" s="6" t="s">
        <v>179</v>
      </c>
      <c r="E6814" s="6" t="s">
        <v>177</v>
      </c>
      <c r="F6814" s="34" t="n">
        <v>0.323755264282227</v>
      </c>
      <c r="G6814" s="34" t="n">
        <v>0.347981861949281</v>
      </c>
      <c r="H6814" s="34" t="n">
        <v>-0.0242265976670541</v>
      </c>
      <c r="I6814" s="34" t="n">
        <v>-0.0696202886304034</v>
      </c>
      <c r="J6814" s="35" t="n">
        <v>2.85</v>
      </c>
      <c r="K6814" s="6" t="n">
        <v>0</v>
      </c>
      <c r="L6814" s="35" t="n">
        <v>-1</v>
      </c>
      <c r="M6814" s="6" t="str">
        <f aca="false">IF(I6814&lt;=0,"Below 0%",IF(I6814&lt;=0.05,"0-5%",IF(I6814&lt;=0.1,"5-10%",IF(I6814&lt;=0.2,"10-20%",IF(I6814&lt;=0.4,"20-40%","Above 40%")))))</f>
        <v>Below 0%</v>
      </c>
      <c r="N6814" s="6" t="str">
        <f aca="false">IF(AND(H6814&gt;=Summary!$B$25,I6814&gt;=Summary!$B$26,I6814&lt;=Summary!$B$27,J6814&gt;=Summary!$B$28,J6814&lt;=Summary!$B$29,F6814*J6814&gt;1),"Yes","No")</f>
        <v>No</v>
      </c>
    </row>
    <row r="6815" customFormat="false" ht="15" hidden="false" customHeight="false" outlineLevel="0" collapsed="false">
      <c r="A6815" s="6" t="s">
        <v>154</v>
      </c>
      <c r="B6815" s="45" t="n">
        <v>43687</v>
      </c>
      <c r="C6815" s="6" t="s">
        <v>180</v>
      </c>
      <c r="D6815" s="6" t="s">
        <v>173</v>
      </c>
      <c r="E6815" s="6" t="s">
        <v>187</v>
      </c>
      <c r="F6815" s="34" t="n">
        <v>0.295671045780182</v>
      </c>
      <c r="G6815" s="34" t="n">
        <v>0.310759052924791</v>
      </c>
      <c r="H6815" s="34" t="n">
        <v>-0.0150880071446092</v>
      </c>
      <c r="I6815" s="34" t="n">
        <v>-0.0485521081448936</v>
      </c>
      <c r="J6815" s="35" t="n">
        <v>3.21</v>
      </c>
      <c r="K6815" s="6" t="n">
        <v>0</v>
      </c>
      <c r="L6815" s="35" t="n">
        <v>-1</v>
      </c>
      <c r="M6815" s="6" t="str">
        <f aca="false">IF(I6815&lt;=0,"Below 0%",IF(I6815&lt;=0.05,"0-5%",IF(I6815&lt;=0.1,"5-10%",IF(I6815&lt;=0.2,"10-20%",IF(I6815&lt;=0.4,"20-40%","Above 40%")))))</f>
        <v>Below 0%</v>
      </c>
      <c r="N6815" s="6" t="str">
        <f aca="false">IF(AND(H6815&gt;=Summary!$B$25,I6815&gt;=Summary!$B$26,I6815&lt;=Summary!$B$27,J6815&gt;=Summary!$B$28,J6815&lt;=Summary!$B$29,F6815*J6815&gt;1),"Yes","No")</f>
        <v>No</v>
      </c>
    </row>
    <row r="6816" customFormat="false" ht="15" hidden="false" customHeight="false" outlineLevel="0" collapsed="false">
      <c r="A6816" s="6" t="s">
        <v>154</v>
      </c>
      <c r="B6816" s="45" t="n">
        <v>43687</v>
      </c>
      <c r="C6816" s="6" t="s">
        <v>180</v>
      </c>
      <c r="D6816" s="6" t="s">
        <v>173</v>
      </c>
      <c r="E6816" s="6" t="s">
        <v>174</v>
      </c>
      <c r="F6816" s="34" t="n">
        <v>0.424429029226303</v>
      </c>
      <c r="G6816" s="34" t="n">
        <v>0.293393105849582</v>
      </c>
      <c r="H6816" s="34" t="n">
        <v>0.131035923376721</v>
      </c>
      <c r="I6816" s="34" t="n">
        <v>0.446622366934214</v>
      </c>
      <c r="J6816" s="35" t="n">
        <v>3.4</v>
      </c>
      <c r="K6816" s="6" t="n">
        <v>1</v>
      </c>
      <c r="L6816" s="35" t="n">
        <v>2.4</v>
      </c>
      <c r="M6816" s="6" t="str">
        <f aca="false">IF(I6816&lt;=0,"Below 0%",IF(I6816&lt;=0.05,"0-5%",IF(I6816&lt;=0.1,"5-10%",IF(I6816&lt;=0.2,"10-20%",IF(I6816&lt;=0.4,"20-40%","Above 40%")))))</f>
        <v>Above 40%</v>
      </c>
      <c r="N6816" s="6" t="str">
        <f aca="false">IF(AND(H6816&gt;=Summary!$B$25,I6816&gt;=Summary!$B$26,I6816&lt;=Summary!$B$27,J6816&gt;=Summary!$B$28,J6816&lt;=Summary!$B$29,F6816*J6816&gt;1),"Yes","No")</f>
        <v>No</v>
      </c>
    </row>
    <row r="6817" customFormat="false" ht="15" hidden="false" customHeight="false" outlineLevel="0" collapsed="false">
      <c r="A6817" s="6" t="s">
        <v>154</v>
      </c>
      <c r="B6817" s="45" t="n">
        <v>43687</v>
      </c>
      <c r="C6817" s="6" t="s">
        <v>180</v>
      </c>
      <c r="D6817" s="6" t="s">
        <v>173</v>
      </c>
      <c r="E6817" s="6" t="s">
        <v>177</v>
      </c>
      <c r="F6817" s="34" t="n">
        <v>0.279899954795837</v>
      </c>
      <c r="G6817" s="34" t="n">
        <v>0.395847841225627</v>
      </c>
      <c r="H6817" s="34" t="n">
        <v>-0.115947886429789</v>
      </c>
      <c r="I6817" s="34" t="n">
        <v>-0.292910240638905</v>
      </c>
      <c r="J6817" s="35" t="n">
        <v>2.52</v>
      </c>
      <c r="K6817" s="6" t="n">
        <v>0</v>
      </c>
      <c r="L6817" s="35" t="n">
        <v>-1</v>
      </c>
      <c r="M6817" s="6" t="str">
        <f aca="false">IF(I6817&lt;=0,"Below 0%",IF(I6817&lt;=0.05,"0-5%",IF(I6817&lt;=0.1,"5-10%",IF(I6817&lt;=0.2,"10-20%",IF(I6817&lt;=0.4,"20-40%","Above 40%")))))</f>
        <v>Below 0%</v>
      </c>
      <c r="N6817" s="6" t="str">
        <f aca="false">IF(AND(H6817&gt;=Summary!$B$25,I6817&gt;=Summary!$B$26,I6817&lt;=Summary!$B$27,J6817&gt;=Summary!$B$28,J6817&lt;=Summary!$B$29,F6817*J6817&gt;1),"Yes","No")</f>
        <v>No</v>
      </c>
    </row>
    <row r="6818" customFormat="false" ht="15" hidden="false" customHeight="false" outlineLevel="0" collapsed="false">
      <c r="A6818" s="6" t="s">
        <v>154</v>
      </c>
      <c r="B6818" s="45" t="n">
        <v>43687</v>
      </c>
      <c r="C6818" s="6" t="s">
        <v>181</v>
      </c>
      <c r="D6818" s="6" t="s">
        <v>182</v>
      </c>
      <c r="E6818" s="6" t="s">
        <v>187</v>
      </c>
      <c r="F6818" s="34" t="n">
        <v>0.733318150043488</v>
      </c>
      <c r="G6818" s="34" t="n">
        <v>0.749421402593586</v>
      </c>
      <c r="H6818" s="34" t="n">
        <v>-0.0161032525500983</v>
      </c>
      <c r="I6818" s="34" t="n">
        <v>-0.0214875802777561</v>
      </c>
      <c r="J6818" s="35" t="n">
        <v>1.33</v>
      </c>
      <c r="K6818" s="6" t="n">
        <v>1</v>
      </c>
      <c r="L6818" s="35" t="n">
        <v>0.33</v>
      </c>
      <c r="M6818" s="6" t="str">
        <f aca="false">IF(I6818&lt;=0,"Below 0%",IF(I6818&lt;=0.05,"0-5%",IF(I6818&lt;=0.1,"5-10%",IF(I6818&lt;=0.2,"10-20%",IF(I6818&lt;=0.4,"20-40%","Above 40%")))))</f>
        <v>Below 0%</v>
      </c>
      <c r="N6818" s="6" t="str">
        <f aca="false">IF(AND(H6818&gt;=Summary!$B$25,I6818&gt;=Summary!$B$26,I6818&lt;=Summary!$B$27,J6818&gt;=Summary!$B$28,J6818&lt;=Summary!$B$29,F6818*J6818&gt;1),"Yes","No")</f>
        <v>No</v>
      </c>
    </row>
    <row r="6819" customFormat="false" ht="15" hidden="false" customHeight="false" outlineLevel="0" collapsed="false">
      <c r="A6819" s="6" t="s">
        <v>154</v>
      </c>
      <c r="B6819" s="45" t="n">
        <v>43687</v>
      </c>
      <c r="C6819" s="6" t="s">
        <v>181</v>
      </c>
      <c r="D6819" s="6" t="s">
        <v>182</v>
      </c>
      <c r="E6819" s="6" t="s">
        <v>174</v>
      </c>
      <c r="F6819" s="34" t="n">
        <v>0.19244185090065</v>
      </c>
      <c r="G6819" s="34" t="n">
        <v>0.167517725285625</v>
      </c>
      <c r="H6819" s="34" t="n">
        <v>0.024924125615025</v>
      </c>
      <c r="I6819" s="34" t="n">
        <v>0.148785005124253</v>
      </c>
      <c r="J6819" s="35" t="n">
        <v>5.95</v>
      </c>
      <c r="K6819" s="6" t="n">
        <v>0</v>
      </c>
      <c r="L6819" s="35" t="n">
        <v>-1</v>
      </c>
      <c r="M6819" s="6" t="str">
        <f aca="false">IF(I6819&lt;=0,"Below 0%",IF(I6819&lt;=0.05,"0-5%",IF(I6819&lt;=0.1,"5-10%",IF(I6819&lt;=0.2,"10-20%",IF(I6819&lt;=0.4,"20-40%","Above 40%")))))</f>
        <v>10-20%</v>
      </c>
      <c r="N6819" s="6" t="str">
        <f aca="false">IF(AND(H6819&gt;=Summary!$B$25,I6819&gt;=Summary!$B$26,I6819&lt;=Summary!$B$27,J6819&gt;=Summary!$B$28,J6819&lt;=Summary!$B$29,F6819*J6819&gt;1),"Yes","No")</f>
        <v>No</v>
      </c>
    </row>
    <row r="6820" customFormat="false" ht="15" hidden="false" customHeight="false" outlineLevel="0" collapsed="false">
      <c r="A6820" s="6" t="s">
        <v>154</v>
      </c>
      <c r="B6820" s="45" t="n">
        <v>43687</v>
      </c>
      <c r="C6820" s="6" t="s">
        <v>181</v>
      </c>
      <c r="D6820" s="6" t="s">
        <v>182</v>
      </c>
      <c r="E6820" s="6" t="s">
        <v>177</v>
      </c>
      <c r="F6820" s="34" t="n">
        <v>0.0742399990558624</v>
      </c>
      <c r="G6820" s="34" t="n">
        <v>0.0830608721207891</v>
      </c>
      <c r="H6820" s="34" t="n">
        <v>-0.00882087306492667</v>
      </c>
      <c r="I6820" s="34" t="n">
        <v>-0.106197693808213</v>
      </c>
      <c r="J6820" s="35" t="n">
        <v>12</v>
      </c>
      <c r="K6820" s="6" t="n">
        <v>0</v>
      </c>
      <c r="L6820" s="35" t="n">
        <v>-1</v>
      </c>
      <c r="M6820" s="6" t="str">
        <f aca="false">IF(I6820&lt;=0,"Below 0%",IF(I6820&lt;=0.05,"0-5%",IF(I6820&lt;=0.1,"5-10%",IF(I6820&lt;=0.2,"10-20%",IF(I6820&lt;=0.4,"20-40%","Above 40%")))))</f>
        <v>Below 0%</v>
      </c>
      <c r="N6820" s="6" t="str">
        <f aca="false">IF(AND(H6820&gt;=Summary!$B$25,I6820&gt;=Summary!$B$26,I6820&lt;=Summary!$B$27,J6820&gt;=Summary!$B$28,J6820&lt;=Summary!$B$29,F6820*J6820&gt;1),"Yes","No")</f>
        <v>No</v>
      </c>
    </row>
    <row r="6821" customFormat="false" ht="15" hidden="false" customHeight="false" outlineLevel="0" collapsed="false">
      <c r="A6821" s="6" t="s">
        <v>154</v>
      </c>
      <c r="B6821" s="45" t="n">
        <v>43687</v>
      </c>
      <c r="C6821" s="6" t="s">
        <v>198</v>
      </c>
      <c r="D6821" s="6" t="s">
        <v>201</v>
      </c>
      <c r="E6821" s="6" t="s">
        <v>187</v>
      </c>
      <c r="F6821" s="34" t="n">
        <v>0.549036920070648</v>
      </c>
      <c r="G6821" s="34" t="n">
        <v>0.498452012383901</v>
      </c>
      <c r="H6821" s="34" t="n">
        <v>0.0505849076867472</v>
      </c>
      <c r="I6821" s="34" t="n">
        <v>0.101484007346704</v>
      </c>
      <c r="J6821" s="35" t="n">
        <v>2</v>
      </c>
      <c r="K6821" s="6" t="n">
        <v>0</v>
      </c>
      <c r="L6821" s="35" t="n">
        <v>-1</v>
      </c>
      <c r="M6821" s="6" t="str">
        <f aca="false">IF(I6821&lt;=0,"Below 0%",IF(I6821&lt;=0.05,"0-5%",IF(I6821&lt;=0.1,"5-10%",IF(I6821&lt;=0.2,"10-20%",IF(I6821&lt;=0.4,"20-40%","Above 40%")))))</f>
        <v>10-20%</v>
      </c>
      <c r="N6821" s="6" t="str">
        <f aca="false">IF(AND(H6821&gt;=Summary!$B$25,I6821&gt;=Summary!$B$26,I6821&lt;=Summary!$B$27,J6821&gt;=Summary!$B$28,J6821&lt;=Summary!$B$29,F6821*J6821&gt;1),"Yes","No")</f>
        <v>Yes</v>
      </c>
    </row>
    <row r="6822" customFormat="false" ht="15" hidden="false" customHeight="false" outlineLevel="0" collapsed="false">
      <c r="A6822" s="6" t="s">
        <v>154</v>
      </c>
      <c r="B6822" s="45" t="n">
        <v>43687</v>
      </c>
      <c r="C6822" s="6" t="s">
        <v>198</v>
      </c>
      <c r="D6822" s="6" t="s">
        <v>201</v>
      </c>
      <c r="E6822" s="6" t="s">
        <v>174</v>
      </c>
      <c r="F6822" s="34" t="n">
        <v>0.266680181026459</v>
      </c>
      <c r="G6822" s="34" t="n">
        <v>0.284829721362229</v>
      </c>
      <c r="H6822" s="34" t="n">
        <v>-0.0181495403357704</v>
      </c>
      <c r="I6822" s="34" t="n">
        <v>-0.0637206687875417</v>
      </c>
      <c r="J6822" s="35" t="n">
        <v>3.5</v>
      </c>
      <c r="K6822" s="6" t="n">
        <v>0</v>
      </c>
      <c r="L6822" s="35" t="n">
        <v>-1</v>
      </c>
      <c r="M6822" s="6" t="str">
        <f aca="false">IF(I6822&lt;=0,"Below 0%",IF(I6822&lt;=0.05,"0-5%",IF(I6822&lt;=0.1,"5-10%",IF(I6822&lt;=0.2,"10-20%",IF(I6822&lt;=0.4,"20-40%","Above 40%")))))</f>
        <v>Below 0%</v>
      </c>
      <c r="N6822" s="6" t="str">
        <f aca="false">IF(AND(H6822&gt;=Summary!$B$25,I6822&gt;=Summary!$B$26,I6822&lt;=Summary!$B$27,J6822&gt;=Summary!$B$28,J6822&lt;=Summary!$B$29,F6822*J6822&gt;1),"Yes","No")</f>
        <v>No</v>
      </c>
    </row>
    <row r="6823" customFormat="false" ht="15" hidden="false" customHeight="false" outlineLevel="0" collapsed="false">
      <c r="A6823" s="6" t="s">
        <v>154</v>
      </c>
      <c r="B6823" s="45" t="n">
        <v>43687</v>
      </c>
      <c r="C6823" s="6" t="s">
        <v>198</v>
      </c>
      <c r="D6823" s="6" t="s">
        <v>201</v>
      </c>
      <c r="E6823" s="6" t="s">
        <v>177</v>
      </c>
      <c r="F6823" s="34" t="n">
        <v>0.184282898902893</v>
      </c>
      <c r="G6823" s="34" t="n">
        <v>0.21671826625387</v>
      </c>
      <c r="H6823" s="34" t="n">
        <v>-0.0324353673509769</v>
      </c>
      <c r="I6823" s="34" t="n">
        <v>-0.149666052205222</v>
      </c>
      <c r="J6823" s="35" t="n">
        <v>4.6</v>
      </c>
      <c r="K6823" s="6" t="n">
        <v>1</v>
      </c>
      <c r="L6823" s="35" t="n">
        <v>3.6</v>
      </c>
      <c r="M6823" s="6" t="str">
        <f aca="false">IF(I6823&lt;=0,"Below 0%",IF(I6823&lt;=0.05,"0-5%",IF(I6823&lt;=0.1,"5-10%",IF(I6823&lt;=0.2,"10-20%",IF(I6823&lt;=0.4,"20-40%","Above 40%")))))</f>
        <v>Below 0%</v>
      </c>
      <c r="N6823" s="6" t="str">
        <f aca="false">IF(AND(H6823&gt;=Summary!$B$25,I6823&gt;=Summary!$B$26,I6823&lt;=Summary!$B$27,J6823&gt;=Summary!$B$28,J6823&lt;=Summary!$B$29,F6823*J6823&gt;1),"Yes","No")</f>
        <v>No</v>
      </c>
    </row>
    <row r="6824" customFormat="false" ht="15" hidden="false" customHeight="false" outlineLevel="0" collapsed="false">
      <c r="A6824" s="6" t="s">
        <v>154</v>
      </c>
      <c r="B6824" s="45" t="n">
        <v>43687</v>
      </c>
      <c r="C6824" s="6" t="s">
        <v>189</v>
      </c>
      <c r="D6824" s="6" t="s">
        <v>194</v>
      </c>
      <c r="E6824" s="6" t="s">
        <v>187</v>
      </c>
      <c r="F6824" s="34" t="n">
        <v>0.123399257659912</v>
      </c>
      <c r="G6824" s="34" t="n">
        <v>0.0769026958998477</v>
      </c>
      <c r="H6824" s="34" t="n">
        <v>0.0464965617600645</v>
      </c>
      <c r="I6824" s="34" t="n">
        <v>0.604615497753396</v>
      </c>
      <c r="J6824" s="35" t="n">
        <v>13</v>
      </c>
      <c r="K6824" s="6" t="n">
        <v>0</v>
      </c>
      <c r="L6824" s="35" t="n">
        <v>-1</v>
      </c>
      <c r="M6824" s="6" t="str">
        <f aca="false">IF(I6824&lt;=0,"Below 0%",IF(I6824&lt;=0.05,"0-5%",IF(I6824&lt;=0.1,"5-10%",IF(I6824&lt;=0.2,"10-20%",IF(I6824&lt;=0.4,"20-40%","Above 40%")))))</f>
        <v>Above 40%</v>
      </c>
      <c r="N6824" s="6" t="str">
        <f aca="false">IF(AND(H6824&gt;=Summary!$B$25,I6824&gt;=Summary!$B$26,I6824&lt;=Summary!$B$27,J6824&gt;=Summary!$B$28,J6824&lt;=Summary!$B$29,F6824*J6824&gt;1),"Yes","No")</f>
        <v>No</v>
      </c>
    </row>
    <row r="6825" customFormat="false" ht="15" hidden="false" customHeight="false" outlineLevel="0" collapsed="false">
      <c r="A6825" s="6" t="s">
        <v>154</v>
      </c>
      <c r="B6825" s="45" t="n">
        <v>43687</v>
      </c>
      <c r="C6825" s="6" t="s">
        <v>189</v>
      </c>
      <c r="D6825" s="6" t="s">
        <v>194</v>
      </c>
      <c r="E6825" s="6" t="s">
        <v>174</v>
      </c>
      <c r="F6825" s="34" t="n">
        <v>0.201823860406876</v>
      </c>
      <c r="G6825" s="34" t="n">
        <v>0.148108895807114</v>
      </c>
      <c r="H6825" s="34" t="n">
        <v>0.0537149645997616</v>
      </c>
      <c r="I6825" s="34" t="n">
        <v>0.36267210221941</v>
      </c>
      <c r="J6825" s="35" t="n">
        <v>6.75</v>
      </c>
      <c r="K6825" s="6" t="n">
        <v>0</v>
      </c>
      <c r="L6825" s="35" t="n">
        <v>-1</v>
      </c>
      <c r="M6825" s="6" t="str">
        <f aca="false">IF(I6825&lt;=0,"Below 0%",IF(I6825&lt;=0.05,"0-5%",IF(I6825&lt;=0.1,"5-10%",IF(I6825&lt;=0.2,"10-20%",IF(I6825&lt;=0.4,"20-40%","Above 40%")))))</f>
        <v>20-40%</v>
      </c>
      <c r="N6825" s="6" t="str">
        <f aca="false">IF(AND(H6825&gt;=Summary!$B$25,I6825&gt;=Summary!$B$26,I6825&lt;=Summary!$B$27,J6825&gt;=Summary!$B$28,J6825&lt;=Summary!$B$29,F6825*J6825&gt;1),"Yes","No")</f>
        <v>No</v>
      </c>
    </row>
    <row r="6826" customFormat="false" ht="15" hidden="false" customHeight="false" outlineLevel="0" collapsed="false">
      <c r="A6826" s="6" t="s">
        <v>154</v>
      </c>
      <c r="B6826" s="45" t="n">
        <v>43687</v>
      </c>
      <c r="C6826" s="6" t="s">
        <v>189</v>
      </c>
      <c r="D6826" s="6" t="s">
        <v>194</v>
      </c>
      <c r="E6826" s="6" t="s">
        <v>177</v>
      </c>
      <c r="F6826" s="34" t="n">
        <v>0.67477685213089</v>
      </c>
      <c r="G6826" s="34" t="n">
        <v>0.774988408293038</v>
      </c>
      <c r="H6826" s="34" t="n">
        <v>-0.100211556162148</v>
      </c>
      <c r="I6826" s="34" t="n">
        <v>-0.129307167810253</v>
      </c>
      <c r="J6826" s="35" t="n">
        <v>1.29</v>
      </c>
      <c r="K6826" s="6" t="n">
        <v>1</v>
      </c>
      <c r="L6826" s="35" t="n">
        <v>0.29</v>
      </c>
      <c r="M6826" s="6" t="str">
        <f aca="false">IF(I6826&lt;=0,"Below 0%",IF(I6826&lt;=0.05,"0-5%",IF(I6826&lt;=0.1,"5-10%",IF(I6826&lt;=0.2,"10-20%",IF(I6826&lt;=0.4,"20-40%","Above 40%")))))</f>
        <v>Below 0%</v>
      </c>
      <c r="N6826" s="6" t="str">
        <f aca="false">IF(AND(H6826&gt;=Summary!$B$25,I6826&gt;=Summary!$B$26,I6826&lt;=Summary!$B$27,J6826&gt;=Summary!$B$28,J6826&lt;=Summary!$B$29,F6826*J6826&gt;1),"Yes","No")</f>
        <v>No</v>
      </c>
    </row>
    <row r="6827" customFormat="false" ht="15" hidden="false" customHeight="false" outlineLevel="0" collapsed="false">
      <c r="A6827" s="6" t="s">
        <v>154</v>
      </c>
      <c r="B6827" s="45" t="n">
        <v>43688</v>
      </c>
      <c r="C6827" s="6" t="s">
        <v>195</v>
      </c>
      <c r="D6827" s="6" t="s">
        <v>203</v>
      </c>
      <c r="E6827" s="6" t="s">
        <v>187</v>
      </c>
      <c r="F6827" s="34" t="n">
        <v>0.402373045682907</v>
      </c>
      <c r="G6827" s="34" t="n">
        <v>0.434178938945122</v>
      </c>
      <c r="H6827" s="34" t="n">
        <v>-0.0318058932622152</v>
      </c>
      <c r="I6827" s="34" t="n">
        <v>-0.0732552650745578</v>
      </c>
      <c r="J6827" s="35" t="n">
        <v>2.29</v>
      </c>
      <c r="K6827" s="6" t="n">
        <v>0</v>
      </c>
      <c r="L6827" s="35" t="n">
        <v>-1</v>
      </c>
      <c r="M6827" s="6" t="str">
        <f aca="false">IF(I6827&lt;=0,"Below 0%",IF(I6827&lt;=0.05,"0-5%",IF(I6827&lt;=0.1,"5-10%",IF(I6827&lt;=0.2,"10-20%",IF(I6827&lt;=0.4,"20-40%","Above 40%")))))</f>
        <v>Below 0%</v>
      </c>
      <c r="N6827" s="6" t="str">
        <f aca="false">IF(AND(H6827&gt;=Summary!$B$25,I6827&gt;=Summary!$B$26,I6827&lt;=Summary!$B$27,J6827&gt;=Summary!$B$28,J6827&lt;=Summary!$B$29,F6827*J6827&gt;1),"Yes","No")</f>
        <v>No</v>
      </c>
    </row>
    <row r="6828" customFormat="false" ht="15" hidden="false" customHeight="false" outlineLevel="0" collapsed="false">
      <c r="A6828" s="6" t="s">
        <v>154</v>
      </c>
      <c r="B6828" s="45" t="n">
        <v>43688</v>
      </c>
      <c r="C6828" s="6" t="s">
        <v>195</v>
      </c>
      <c r="D6828" s="6" t="s">
        <v>203</v>
      </c>
      <c r="E6828" s="6" t="s">
        <v>174</v>
      </c>
      <c r="F6828" s="34" t="n">
        <v>0.301524370908737</v>
      </c>
      <c r="G6828" s="34" t="n">
        <v>0.294162653900689</v>
      </c>
      <c r="H6828" s="34" t="n">
        <v>0.00736171700804783</v>
      </c>
      <c r="I6828" s="34" t="n">
        <v>0.0250260082659344</v>
      </c>
      <c r="J6828" s="35" t="n">
        <v>3.38</v>
      </c>
      <c r="K6828" s="6" t="n">
        <v>1</v>
      </c>
      <c r="L6828" s="35" t="n">
        <v>2.38</v>
      </c>
      <c r="M6828" s="6" t="str">
        <f aca="false">IF(I6828&lt;=0,"Below 0%",IF(I6828&lt;=0.05,"0-5%",IF(I6828&lt;=0.1,"5-10%",IF(I6828&lt;=0.2,"10-20%",IF(I6828&lt;=0.4,"20-40%","Above 40%")))))</f>
        <v>0-5%</v>
      </c>
      <c r="N6828" s="6" t="str">
        <f aca="false">IF(AND(H6828&gt;=Summary!$B$25,I6828&gt;=Summary!$B$26,I6828&lt;=Summary!$B$27,J6828&gt;=Summary!$B$28,J6828&lt;=Summary!$B$29,F6828*J6828&gt;1),"Yes","No")</f>
        <v>No</v>
      </c>
    </row>
    <row r="6829" customFormat="false" ht="15" hidden="false" customHeight="false" outlineLevel="0" collapsed="false">
      <c r="A6829" s="6" t="s">
        <v>154</v>
      </c>
      <c r="B6829" s="45" t="n">
        <v>43688</v>
      </c>
      <c r="C6829" s="6" t="s">
        <v>195</v>
      </c>
      <c r="D6829" s="6" t="s">
        <v>203</v>
      </c>
      <c r="E6829" s="6" t="s">
        <v>177</v>
      </c>
      <c r="F6829" s="34" t="n">
        <v>0.296102583408356</v>
      </c>
      <c r="G6829" s="34" t="n">
        <v>0.271658407154189</v>
      </c>
      <c r="H6829" s="34" t="n">
        <v>0.0244441762541672</v>
      </c>
      <c r="I6829" s="34" t="n">
        <v>0.0899812986104021</v>
      </c>
      <c r="J6829" s="35" t="n">
        <v>3.66</v>
      </c>
      <c r="K6829" s="6" t="n">
        <v>0</v>
      </c>
      <c r="L6829" s="35" t="n">
        <v>-1</v>
      </c>
      <c r="M6829" s="6" t="str">
        <f aca="false">IF(I6829&lt;=0,"Below 0%",IF(I6829&lt;=0.05,"0-5%",IF(I6829&lt;=0.1,"5-10%",IF(I6829&lt;=0.2,"10-20%",IF(I6829&lt;=0.4,"20-40%","Above 40%")))))</f>
        <v>5-10%</v>
      </c>
      <c r="N6829" s="6" t="str">
        <f aca="false">IF(AND(H6829&gt;=Summary!$B$25,I6829&gt;=Summary!$B$26,I6829&lt;=Summary!$B$27,J6829&gt;=Summary!$B$28,J6829&lt;=Summary!$B$29,F6829*J6829&gt;1),"Yes","No")</f>
        <v>No</v>
      </c>
    </row>
    <row r="6830" customFormat="false" ht="15" hidden="false" customHeight="false" outlineLevel="0" collapsed="false">
      <c r="A6830" s="6" t="s">
        <v>154</v>
      </c>
      <c r="B6830" s="45" t="n">
        <v>43688</v>
      </c>
      <c r="C6830" s="6" t="s">
        <v>176</v>
      </c>
      <c r="D6830" s="6" t="s">
        <v>190</v>
      </c>
      <c r="E6830" s="6" t="s">
        <v>187</v>
      </c>
      <c r="F6830" s="34" t="n">
        <v>0.400020360946655</v>
      </c>
      <c r="G6830" s="34" t="n">
        <v>0.436143717357265</v>
      </c>
      <c r="H6830" s="34" t="n">
        <v>-0.03612335641061</v>
      </c>
      <c r="I6830" s="34" t="n">
        <v>-0.0828244337199054</v>
      </c>
      <c r="J6830" s="35" t="n">
        <v>2.28</v>
      </c>
      <c r="K6830" s="6" t="n">
        <v>1</v>
      </c>
      <c r="L6830" s="35" t="n">
        <v>1.28</v>
      </c>
      <c r="M6830" s="6" t="str">
        <f aca="false">IF(I6830&lt;=0,"Below 0%",IF(I6830&lt;=0.05,"0-5%",IF(I6830&lt;=0.1,"5-10%",IF(I6830&lt;=0.2,"10-20%",IF(I6830&lt;=0.4,"20-40%","Above 40%")))))</f>
        <v>Below 0%</v>
      </c>
      <c r="N6830" s="6" t="str">
        <f aca="false">IF(AND(H6830&gt;=Summary!$B$25,I6830&gt;=Summary!$B$26,I6830&lt;=Summary!$B$27,J6830&gt;=Summary!$B$28,J6830&lt;=Summary!$B$29,F6830*J6830&gt;1),"Yes","No")</f>
        <v>No</v>
      </c>
    </row>
    <row r="6831" customFormat="false" ht="15" hidden="false" customHeight="false" outlineLevel="0" collapsed="false">
      <c r="A6831" s="6" t="s">
        <v>154</v>
      </c>
      <c r="B6831" s="45" t="n">
        <v>43688</v>
      </c>
      <c r="C6831" s="6" t="s">
        <v>176</v>
      </c>
      <c r="D6831" s="6" t="s">
        <v>190</v>
      </c>
      <c r="E6831" s="6" t="s">
        <v>174</v>
      </c>
      <c r="F6831" s="34" t="n">
        <v>0.299564033746719</v>
      </c>
      <c r="G6831" s="34" t="n">
        <v>0.28991477421999</v>
      </c>
      <c r="H6831" s="34" t="n">
        <v>0.00964925952672968</v>
      </c>
      <c r="I6831" s="34" t="n">
        <v>0.0332830900139216</v>
      </c>
      <c r="J6831" s="35" t="n">
        <v>3.43</v>
      </c>
      <c r="K6831" s="6" t="n">
        <v>0</v>
      </c>
      <c r="L6831" s="35" t="n">
        <v>-1</v>
      </c>
      <c r="M6831" s="6" t="str">
        <f aca="false">IF(I6831&lt;=0,"Below 0%",IF(I6831&lt;=0.05,"0-5%",IF(I6831&lt;=0.1,"5-10%",IF(I6831&lt;=0.2,"10-20%",IF(I6831&lt;=0.4,"20-40%","Above 40%")))))</f>
        <v>0-5%</v>
      </c>
      <c r="N6831" s="6" t="str">
        <f aca="false">IF(AND(H6831&gt;=Summary!$B$25,I6831&gt;=Summary!$B$26,I6831&lt;=Summary!$B$27,J6831&gt;=Summary!$B$28,J6831&lt;=Summary!$B$29,F6831*J6831&gt;1),"Yes","No")</f>
        <v>No</v>
      </c>
    </row>
    <row r="6832" customFormat="false" ht="15" hidden="false" customHeight="false" outlineLevel="0" collapsed="false">
      <c r="A6832" s="6" t="s">
        <v>154</v>
      </c>
      <c r="B6832" s="45" t="n">
        <v>43688</v>
      </c>
      <c r="C6832" s="6" t="s">
        <v>176</v>
      </c>
      <c r="D6832" s="6" t="s">
        <v>190</v>
      </c>
      <c r="E6832" s="6" t="s">
        <v>177</v>
      </c>
      <c r="F6832" s="34" t="n">
        <v>0.300415545701981</v>
      </c>
      <c r="G6832" s="34" t="n">
        <v>0.273941508422745</v>
      </c>
      <c r="H6832" s="34" t="n">
        <v>0.0264740372792355</v>
      </c>
      <c r="I6832" s="34" t="n">
        <v>0.0966412042908842</v>
      </c>
      <c r="J6832" s="35" t="n">
        <v>3.63</v>
      </c>
      <c r="K6832" s="6" t="n">
        <v>0</v>
      </c>
      <c r="L6832" s="35" t="n">
        <v>-1</v>
      </c>
      <c r="M6832" s="6" t="str">
        <f aca="false">IF(I6832&lt;=0,"Below 0%",IF(I6832&lt;=0.05,"0-5%",IF(I6832&lt;=0.1,"5-10%",IF(I6832&lt;=0.2,"10-20%",IF(I6832&lt;=0.4,"20-40%","Above 40%")))))</f>
        <v>5-10%</v>
      </c>
      <c r="N6832" s="6" t="str">
        <f aca="false">IF(AND(H6832&gt;=Summary!$B$25,I6832&gt;=Summary!$B$26,I6832&lt;=Summary!$B$27,J6832&gt;=Summary!$B$28,J6832&lt;=Summary!$B$29,F6832*J6832&gt;1),"Yes","No")</f>
        <v>No</v>
      </c>
    </row>
    <row r="6833" customFormat="false" ht="15" hidden="false" customHeight="false" outlineLevel="0" collapsed="false">
      <c r="A6833" s="6" t="s">
        <v>154</v>
      </c>
      <c r="B6833" s="45" t="n">
        <v>43688</v>
      </c>
      <c r="C6833" s="6" t="s">
        <v>188</v>
      </c>
      <c r="D6833" s="6" t="s">
        <v>185</v>
      </c>
      <c r="E6833" s="6" t="s">
        <v>187</v>
      </c>
      <c r="F6833" s="34" t="n">
        <v>0.254818856716156</v>
      </c>
      <c r="G6833" s="34" t="n">
        <v>0.210823420984419</v>
      </c>
      <c r="H6833" s="34" t="n">
        <v>0.0439954357317373</v>
      </c>
      <c r="I6833" s="34" t="n">
        <v>0.208683814759788</v>
      </c>
      <c r="J6833" s="35" t="n">
        <v>4.7</v>
      </c>
      <c r="K6833" s="6" t="n">
        <v>0</v>
      </c>
      <c r="L6833" s="35" t="n">
        <v>-1</v>
      </c>
      <c r="M6833" s="6" t="str">
        <f aca="false">IF(I6833&lt;=0,"Below 0%",IF(I6833&lt;=0.05,"0-5%",IF(I6833&lt;=0.1,"5-10%",IF(I6833&lt;=0.2,"10-20%",IF(I6833&lt;=0.4,"20-40%","Above 40%")))))</f>
        <v>20-40%</v>
      </c>
      <c r="N6833" s="6" t="str">
        <f aca="false">IF(AND(H6833&gt;=Summary!$B$25,I6833&gt;=Summary!$B$26,I6833&lt;=Summary!$B$27,J6833&gt;=Summary!$B$28,J6833&lt;=Summary!$B$29,F6833*J6833&gt;1),"Yes","No")</f>
        <v>Yes</v>
      </c>
    </row>
    <row r="6834" customFormat="false" ht="15" hidden="false" customHeight="false" outlineLevel="0" collapsed="false">
      <c r="A6834" s="6" t="s">
        <v>154</v>
      </c>
      <c r="B6834" s="45" t="n">
        <v>43688</v>
      </c>
      <c r="C6834" s="6" t="s">
        <v>188</v>
      </c>
      <c r="D6834" s="6" t="s">
        <v>185</v>
      </c>
      <c r="E6834" s="6" t="s">
        <v>174</v>
      </c>
      <c r="F6834" s="34" t="n">
        <v>0.196959167718887</v>
      </c>
      <c r="G6834" s="34" t="n">
        <v>0.247717519656692</v>
      </c>
      <c r="H6834" s="34" t="n">
        <v>-0.0507583519378047</v>
      </c>
      <c r="I6834" s="34" t="n">
        <v>-0.204904166682074</v>
      </c>
      <c r="J6834" s="35" t="n">
        <v>4</v>
      </c>
      <c r="K6834" s="6" t="n">
        <v>0</v>
      </c>
      <c r="L6834" s="35" t="n">
        <v>-1</v>
      </c>
      <c r="M6834" s="6" t="str">
        <f aca="false">IF(I6834&lt;=0,"Below 0%",IF(I6834&lt;=0.05,"0-5%",IF(I6834&lt;=0.1,"5-10%",IF(I6834&lt;=0.2,"10-20%",IF(I6834&lt;=0.4,"20-40%","Above 40%")))))</f>
        <v>Below 0%</v>
      </c>
      <c r="N6834" s="6" t="str">
        <f aca="false">IF(AND(H6834&gt;=Summary!$B$25,I6834&gt;=Summary!$B$26,I6834&lt;=Summary!$B$27,J6834&gt;=Summary!$B$28,J6834&lt;=Summary!$B$29,F6834*J6834&gt;1),"Yes","No")</f>
        <v>No</v>
      </c>
    </row>
    <row r="6835" customFormat="false" ht="15" hidden="false" customHeight="false" outlineLevel="0" collapsed="false">
      <c r="A6835" s="6" t="s">
        <v>154</v>
      </c>
      <c r="B6835" s="45" t="n">
        <v>43688</v>
      </c>
      <c r="C6835" s="6" t="s">
        <v>188</v>
      </c>
      <c r="D6835" s="6" t="s">
        <v>185</v>
      </c>
      <c r="E6835" s="6" t="s">
        <v>177</v>
      </c>
      <c r="F6835" s="34" t="n">
        <v>0.548221945762634</v>
      </c>
      <c r="G6835" s="34" t="n">
        <v>0.54145905935889</v>
      </c>
      <c r="H6835" s="34" t="n">
        <v>0.00676288640374478</v>
      </c>
      <c r="I6835" s="34" t="n">
        <v>0.012490115894916</v>
      </c>
      <c r="J6835" s="35" t="n">
        <v>1.83</v>
      </c>
      <c r="K6835" s="6" t="n">
        <v>1</v>
      </c>
      <c r="L6835" s="35" t="n">
        <v>0.83</v>
      </c>
      <c r="M6835" s="6" t="str">
        <f aca="false">IF(I6835&lt;=0,"Below 0%",IF(I6835&lt;=0.05,"0-5%",IF(I6835&lt;=0.1,"5-10%",IF(I6835&lt;=0.2,"10-20%",IF(I6835&lt;=0.4,"20-40%","Above 40%")))))</f>
        <v>0-5%</v>
      </c>
      <c r="N6835" s="6" t="str">
        <f aca="false">IF(AND(H6835&gt;=Summary!$B$25,I6835&gt;=Summary!$B$26,I6835&lt;=Summary!$B$27,J6835&gt;=Summary!$B$28,J6835&lt;=Summary!$B$29,F6835*J6835&gt;1),"Yes","No")</f>
        <v>No</v>
      </c>
    </row>
    <row r="6836" customFormat="false" ht="15" hidden="false" customHeight="false" outlineLevel="0" collapsed="false">
      <c r="A6836" s="6" t="s">
        <v>154</v>
      </c>
      <c r="B6836" s="45" t="n">
        <v>43694</v>
      </c>
      <c r="C6836" s="6" t="s">
        <v>185</v>
      </c>
      <c r="D6836" s="6" t="s">
        <v>196</v>
      </c>
      <c r="E6836" s="6" t="s">
        <v>187</v>
      </c>
      <c r="F6836" s="34" t="n">
        <v>0.580394506454468</v>
      </c>
      <c r="G6836" s="34" t="n">
        <v>0.735208648145996</v>
      </c>
      <c r="H6836" s="34" t="n">
        <v>-0.154814141691528</v>
      </c>
      <c r="I6836" s="34" t="n">
        <v>-0.210571709244619</v>
      </c>
      <c r="J6836" s="35" t="n">
        <v>1.36</v>
      </c>
      <c r="K6836" s="6" t="n">
        <v>1</v>
      </c>
      <c r="L6836" s="35" t="n">
        <v>0.36</v>
      </c>
      <c r="M6836" s="6" t="str">
        <f aca="false">IF(I6836&lt;=0,"Below 0%",IF(I6836&lt;=0.05,"0-5%",IF(I6836&lt;=0.1,"5-10%",IF(I6836&lt;=0.2,"10-20%",IF(I6836&lt;=0.4,"20-40%","Above 40%")))))</f>
        <v>Below 0%</v>
      </c>
      <c r="N6836" s="6" t="str">
        <f aca="false">IF(AND(H6836&gt;=Summary!$B$25,I6836&gt;=Summary!$B$26,I6836&lt;=Summary!$B$27,J6836&gt;=Summary!$B$28,J6836&lt;=Summary!$B$29,F6836*J6836&gt;1),"Yes","No")</f>
        <v>No</v>
      </c>
    </row>
    <row r="6837" customFormat="false" ht="15" hidden="false" customHeight="false" outlineLevel="0" collapsed="false">
      <c r="A6837" s="6" t="s">
        <v>154</v>
      </c>
      <c r="B6837" s="45" t="n">
        <v>43694</v>
      </c>
      <c r="C6837" s="6" t="s">
        <v>185</v>
      </c>
      <c r="D6837" s="6" t="s">
        <v>196</v>
      </c>
      <c r="E6837" s="6" t="s">
        <v>174</v>
      </c>
      <c r="F6837" s="34" t="n">
        <v>0.270927339792252</v>
      </c>
      <c r="G6837" s="34" t="n">
        <v>0.173892828083227</v>
      </c>
      <c r="H6837" s="34" t="n">
        <v>0.0970345117090248</v>
      </c>
      <c r="I6837" s="34" t="n">
        <v>0.558013304968409</v>
      </c>
      <c r="J6837" s="35" t="n">
        <v>5.75</v>
      </c>
      <c r="K6837" s="6" t="n">
        <v>0</v>
      </c>
      <c r="L6837" s="35" t="n">
        <v>-1</v>
      </c>
      <c r="M6837" s="6" t="str">
        <f aca="false">IF(I6837&lt;=0,"Below 0%",IF(I6837&lt;=0.05,"0-5%",IF(I6837&lt;=0.1,"5-10%",IF(I6837&lt;=0.2,"10-20%",IF(I6837&lt;=0.4,"20-40%","Above 40%")))))</f>
        <v>Above 40%</v>
      </c>
      <c r="N6837" s="6" t="str">
        <f aca="false">IF(AND(H6837&gt;=Summary!$B$25,I6837&gt;=Summary!$B$26,I6837&lt;=Summary!$B$27,J6837&gt;=Summary!$B$28,J6837&lt;=Summary!$B$29,F6837*J6837&gt;1),"Yes","No")</f>
        <v>No</v>
      </c>
    </row>
    <row r="6838" customFormat="false" ht="15" hidden="false" customHeight="false" outlineLevel="0" collapsed="false">
      <c r="A6838" s="6" t="s">
        <v>154</v>
      </c>
      <c r="B6838" s="45" t="n">
        <v>43694</v>
      </c>
      <c r="C6838" s="6" t="s">
        <v>185</v>
      </c>
      <c r="D6838" s="6" t="s">
        <v>196</v>
      </c>
      <c r="E6838" s="6" t="s">
        <v>177</v>
      </c>
      <c r="F6838" s="34" t="n">
        <v>0.148678109049797</v>
      </c>
      <c r="G6838" s="34" t="n">
        <v>0.0908985237707777</v>
      </c>
      <c r="H6838" s="34" t="n">
        <v>0.0577795852790194</v>
      </c>
      <c r="I6838" s="34" t="n">
        <v>0.63564932500691</v>
      </c>
      <c r="J6838" s="35" t="n">
        <v>11</v>
      </c>
      <c r="K6838" s="6" t="n">
        <v>0</v>
      </c>
      <c r="L6838" s="35" t="n">
        <v>-1</v>
      </c>
      <c r="M6838" s="6" t="str">
        <f aca="false">IF(I6838&lt;=0,"Below 0%",IF(I6838&lt;=0.05,"0-5%",IF(I6838&lt;=0.1,"5-10%",IF(I6838&lt;=0.2,"10-20%",IF(I6838&lt;=0.4,"20-40%","Above 40%")))))</f>
        <v>Above 40%</v>
      </c>
      <c r="N6838" s="6" t="str">
        <f aca="false">IF(AND(H6838&gt;=Summary!$B$25,I6838&gt;=Summary!$B$26,I6838&lt;=Summary!$B$27,J6838&gt;=Summary!$B$28,J6838&lt;=Summary!$B$29,F6838*J6838&gt;1),"Yes","No")</f>
        <v>No</v>
      </c>
    </row>
    <row r="6839" customFormat="false" ht="15" hidden="false" customHeight="false" outlineLevel="0" collapsed="false">
      <c r="A6839" s="6" t="s">
        <v>154</v>
      </c>
      <c r="B6839" s="45" t="n">
        <v>43694</v>
      </c>
      <c r="C6839" s="6" t="s">
        <v>182</v>
      </c>
      <c r="D6839" s="6" t="s">
        <v>199</v>
      </c>
      <c r="E6839" s="6" t="s">
        <v>187</v>
      </c>
      <c r="F6839" s="34" t="n">
        <v>0.335321098566055</v>
      </c>
      <c r="G6839" s="34" t="n">
        <v>0.413037928002043</v>
      </c>
      <c r="H6839" s="34" t="n">
        <v>-0.0777168294359873</v>
      </c>
      <c r="I6839" s="34" t="n">
        <v>-0.188159062805494</v>
      </c>
      <c r="J6839" s="35" t="n">
        <v>2.42</v>
      </c>
      <c r="K6839" s="6" t="n">
        <v>0</v>
      </c>
      <c r="L6839" s="35" t="n">
        <v>-1</v>
      </c>
      <c r="M6839" s="6" t="str">
        <f aca="false">IF(I6839&lt;=0,"Below 0%",IF(I6839&lt;=0.05,"0-5%",IF(I6839&lt;=0.1,"5-10%",IF(I6839&lt;=0.2,"10-20%",IF(I6839&lt;=0.4,"20-40%","Above 40%")))))</f>
        <v>Below 0%</v>
      </c>
      <c r="N6839" s="6" t="str">
        <f aca="false">IF(AND(H6839&gt;=Summary!$B$25,I6839&gt;=Summary!$B$26,I6839&lt;=Summary!$B$27,J6839&gt;=Summary!$B$28,J6839&lt;=Summary!$B$29,F6839*J6839&gt;1),"Yes","No")</f>
        <v>No</v>
      </c>
    </row>
    <row r="6840" customFormat="false" ht="15" hidden="false" customHeight="false" outlineLevel="0" collapsed="false">
      <c r="A6840" s="6" t="s">
        <v>154</v>
      </c>
      <c r="B6840" s="45" t="n">
        <v>43694</v>
      </c>
      <c r="C6840" s="6" t="s">
        <v>182</v>
      </c>
      <c r="D6840" s="6" t="s">
        <v>199</v>
      </c>
      <c r="E6840" s="6" t="s">
        <v>174</v>
      </c>
      <c r="F6840" s="34" t="n">
        <v>0.314309149980545</v>
      </c>
      <c r="G6840" s="34" t="n">
        <v>0.274602138946413</v>
      </c>
      <c r="H6840" s="34" t="n">
        <v>0.0397070110341322</v>
      </c>
      <c r="I6840" s="34" t="n">
        <v>0.144598331194648</v>
      </c>
      <c r="J6840" s="35" t="n">
        <v>3.64</v>
      </c>
      <c r="K6840" s="6" t="n">
        <v>0</v>
      </c>
      <c r="L6840" s="35" t="n">
        <v>-1</v>
      </c>
      <c r="M6840" s="6" t="str">
        <f aca="false">IF(I6840&lt;=0,"Below 0%",IF(I6840&lt;=0.05,"0-5%",IF(I6840&lt;=0.1,"5-10%",IF(I6840&lt;=0.2,"10-20%",IF(I6840&lt;=0.4,"20-40%","Above 40%")))))</f>
        <v>10-20%</v>
      </c>
      <c r="N6840" s="6" t="str">
        <f aca="false">IF(AND(H6840&gt;=Summary!$B$25,I6840&gt;=Summary!$B$26,I6840&lt;=Summary!$B$27,J6840&gt;=Summary!$B$28,J6840&lt;=Summary!$B$29,F6840*J6840&gt;1),"Yes","No")</f>
        <v>Yes</v>
      </c>
    </row>
    <row r="6841" customFormat="false" ht="15" hidden="false" customHeight="false" outlineLevel="0" collapsed="false">
      <c r="A6841" s="6" t="s">
        <v>154</v>
      </c>
      <c r="B6841" s="45" t="n">
        <v>43694</v>
      </c>
      <c r="C6841" s="6" t="s">
        <v>182</v>
      </c>
      <c r="D6841" s="6" t="s">
        <v>199</v>
      </c>
      <c r="E6841" s="6" t="s">
        <v>177</v>
      </c>
      <c r="F6841" s="34" t="n">
        <v>0.3503697514534</v>
      </c>
      <c r="G6841" s="34" t="n">
        <v>0.312359933051545</v>
      </c>
      <c r="H6841" s="34" t="n">
        <v>0.038009818401855</v>
      </c>
      <c r="I6841" s="34" t="n">
        <v>0.121685960265534</v>
      </c>
      <c r="J6841" s="35" t="n">
        <v>3.2</v>
      </c>
      <c r="K6841" s="6" t="n">
        <v>1</v>
      </c>
      <c r="L6841" s="35" t="n">
        <v>2.2</v>
      </c>
      <c r="M6841" s="6" t="str">
        <f aca="false">IF(I6841&lt;=0,"Below 0%",IF(I6841&lt;=0.05,"0-5%",IF(I6841&lt;=0.1,"5-10%",IF(I6841&lt;=0.2,"10-20%",IF(I6841&lt;=0.4,"20-40%","Above 40%")))))</f>
        <v>10-20%</v>
      </c>
      <c r="N6841" s="6" t="str">
        <f aca="false">IF(AND(H6841&gt;=Summary!$B$25,I6841&gt;=Summary!$B$26,I6841&lt;=Summary!$B$27,J6841&gt;=Summary!$B$28,J6841&lt;=Summary!$B$29,F6841*J6841&gt;1),"Yes","No")</f>
        <v>Yes</v>
      </c>
    </row>
    <row r="6842" customFormat="false" ht="15" hidden="false" customHeight="false" outlineLevel="0" collapsed="false">
      <c r="A6842" s="6" t="s">
        <v>154</v>
      </c>
      <c r="B6842" s="45" t="n">
        <v>43694</v>
      </c>
      <c r="C6842" s="6" t="s">
        <v>201</v>
      </c>
      <c r="D6842" s="6" t="s">
        <v>189</v>
      </c>
      <c r="E6842" s="6" t="s">
        <v>187</v>
      </c>
      <c r="F6842" s="34" t="n">
        <v>0.347472906112671</v>
      </c>
      <c r="G6842" s="34" t="n">
        <v>0.37619623803762</v>
      </c>
      <c r="H6842" s="34" t="n">
        <v>-0.0287233319249488</v>
      </c>
      <c r="I6842" s="34" t="n">
        <v>-0.076351991382956</v>
      </c>
      <c r="J6842" s="35" t="n">
        <v>2.65</v>
      </c>
      <c r="K6842" s="6" t="n">
        <v>0</v>
      </c>
      <c r="L6842" s="35" t="n">
        <v>-1</v>
      </c>
      <c r="M6842" s="6" t="str">
        <f aca="false">IF(I6842&lt;=0,"Below 0%",IF(I6842&lt;=0.05,"0-5%",IF(I6842&lt;=0.1,"5-10%",IF(I6842&lt;=0.2,"10-20%",IF(I6842&lt;=0.4,"20-40%","Above 40%")))))</f>
        <v>Below 0%</v>
      </c>
      <c r="N6842" s="6" t="str">
        <f aca="false">IF(AND(H6842&gt;=Summary!$B$25,I6842&gt;=Summary!$B$26,I6842&lt;=Summary!$B$27,J6842&gt;=Summary!$B$28,J6842&lt;=Summary!$B$29,F6842*J6842&gt;1),"Yes","No")</f>
        <v>No</v>
      </c>
    </row>
    <row r="6843" customFormat="false" ht="15" hidden="false" customHeight="false" outlineLevel="0" collapsed="false">
      <c r="A6843" s="6" t="s">
        <v>154</v>
      </c>
      <c r="B6843" s="45" t="n">
        <v>43694</v>
      </c>
      <c r="C6843" s="6" t="s">
        <v>201</v>
      </c>
      <c r="D6843" s="6" t="s">
        <v>189</v>
      </c>
      <c r="E6843" s="6" t="s">
        <v>174</v>
      </c>
      <c r="F6843" s="34" t="n">
        <v>0.311628133058548</v>
      </c>
      <c r="G6843" s="34" t="n">
        <v>0.29149708502915</v>
      </c>
      <c r="H6843" s="34" t="n">
        <v>0.0201310480293983</v>
      </c>
      <c r="I6843" s="34" t="n">
        <v>0.0690608896736829</v>
      </c>
      <c r="J6843" s="35" t="n">
        <v>3.42</v>
      </c>
      <c r="K6843" s="6" t="n">
        <v>1</v>
      </c>
      <c r="L6843" s="35" t="n">
        <v>2.42</v>
      </c>
      <c r="M6843" s="6" t="str">
        <f aca="false">IF(I6843&lt;=0,"Below 0%",IF(I6843&lt;=0.05,"0-5%",IF(I6843&lt;=0.1,"5-10%",IF(I6843&lt;=0.2,"10-20%",IF(I6843&lt;=0.4,"20-40%","Above 40%")))))</f>
        <v>5-10%</v>
      </c>
      <c r="N6843" s="6" t="str">
        <f aca="false">IF(AND(H6843&gt;=Summary!$B$25,I6843&gt;=Summary!$B$26,I6843&lt;=Summary!$B$27,J6843&gt;=Summary!$B$28,J6843&lt;=Summary!$B$29,F6843*J6843&gt;1),"Yes","No")</f>
        <v>No</v>
      </c>
    </row>
    <row r="6844" customFormat="false" ht="15" hidden="false" customHeight="false" outlineLevel="0" collapsed="false">
      <c r="A6844" s="6" t="s">
        <v>154</v>
      </c>
      <c r="B6844" s="45" t="n">
        <v>43694</v>
      </c>
      <c r="C6844" s="6" t="s">
        <v>201</v>
      </c>
      <c r="D6844" s="6" t="s">
        <v>189</v>
      </c>
      <c r="E6844" s="6" t="s">
        <v>177</v>
      </c>
      <c r="F6844" s="34" t="n">
        <v>0.340898960828781</v>
      </c>
      <c r="G6844" s="34" t="n">
        <v>0.332306676933231</v>
      </c>
      <c r="H6844" s="34" t="n">
        <v>0.00859228389555045</v>
      </c>
      <c r="I6844" s="34" t="n">
        <v>0.0258564888760176</v>
      </c>
      <c r="J6844" s="35" t="n">
        <v>3</v>
      </c>
      <c r="K6844" s="6" t="n">
        <v>0</v>
      </c>
      <c r="L6844" s="35" t="n">
        <v>-1</v>
      </c>
      <c r="M6844" s="6" t="str">
        <f aca="false">IF(I6844&lt;=0,"Below 0%",IF(I6844&lt;=0.05,"0-5%",IF(I6844&lt;=0.1,"5-10%",IF(I6844&lt;=0.2,"10-20%",IF(I6844&lt;=0.4,"20-40%","Above 40%")))))</f>
        <v>0-5%</v>
      </c>
      <c r="N6844" s="6" t="str">
        <f aca="false">IF(AND(H6844&gt;=Summary!$B$25,I6844&gt;=Summary!$B$26,I6844&lt;=Summary!$B$27,J6844&gt;=Summary!$B$28,J6844&lt;=Summary!$B$29,F6844*J6844&gt;1),"Yes","No")</f>
        <v>No</v>
      </c>
    </row>
    <row r="6845" customFormat="false" ht="15" hidden="false" customHeight="false" outlineLevel="0" collapsed="false">
      <c r="A6845" s="6" t="s">
        <v>154</v>
      </c>
      <c r="B6845" s="45" t="n">
        <v>43694</v>
      </c>
      <c r="C6845" s="6" t="s">
        <v>173</v>
      </c>
      <c r="D6845" s="6" t="s">
        <v>198</v>
      </c>
      <c r="E6845" s="6" t="s">
        <v>187</v>
      </c>
      <c r="F6845" s="34" t="n">
        <v>0.71460485458374</v>
      </c>
      <c r="G6845" s="34" t="n">
        <v>0.558472553699284</v>
      </c>
      <c r="H6845" s="34" t="n">
        <v>0.156132300884456</v>
      </c>
      <c r="I6845" s="34" t="n">
        <v>0.279570231070885</v>
      </c>
      <c r="J6845" s="35" t="n">
        <v>1.8</v>
      </c>
      <c r="K6845" s="6" t="n">
        <v>1</v>
      </c>
      <c r="L6845" s="35" t="n">
        <v>0.8</v>
      </c>
      <c r="M6845" s="6" t="str">
        <f aca="false">IF(I6845&lt;=0,"Below 0%",IF(I6845&lt;=0.05,"0-5%",IF(I6845&lt;=0.1,"5-10%",IF(I6845&lt;=0.2,"10-20%",IF(I6845&lt;=0.4,"20-40%","Above 40%")))))</f>
        <v>20-40%</v>
      </c>
      <c r="N6845" s="6" t="str">
        <f aca="false">IF(AND(H6845&gt;=Summary!$B$25,I6845&gt;=Summary!$B$26,I6845&lt;=Summary!$B$27,J6845&gt;=Summary!$B$28,J6845&lt;=Summary!$B$29,F6845*J6845&gt;1),"Yes","No")</f>
        <v>Yes</v>
      </c>
    </row>
    <row r="6846" customFormat="false" ht="15" hidden="false" customHeight="false" outlineLevel="0" collapsed="false">
      <c r="A6846" s="6" t="s">
        <v>154</v>
      </c>
      <c r="B6846" s="45" t="n">
        <v>43694</v>
      </c>
      <c r="C6846" s="6" t="s">
        <v>173</v>
      </c>
      <c r="D6846" s="6" t="s">
        <v>198</v>
      </c>
      <c r="E6846" s="6" t="s">
        <v>174</v>
      </c>
      <c r="F6846" s="34" t="n">
        <v>0.137217551469803</v>
      </c>
      <c r="G6846" s="34" t="n">
        <v>0.248210023866349</v>
      </c>
      <c r="H6846" s="34" t="n">
        <v>-0.110992472396546</v>
      </c>
      <c r="I6846" s="34" t="n">
        <v>-0.447171595520698</v>
      </c>
      <c r="J6846" s="35" t="n">
        <v>4.05</v>
      </c>
      <c r="K6846" s="6" t="n">
        <v>0</v>
      </c>
      <c r="L6846" s="35" t="n">
        <v>-1</v>
      </c>
      <c r="M6846" s="6" t="str">
        <f aca="false">IF(I6846&lt;=0,"Below 0%",IF(I6846&lt;=0.05,"0-5%",IF(I6846&lt;=0.1,"5-10%",IF(I6846&lt;=0.2,"10-20%",IF(I6846&lt;=0.4,"20-40%","Above 40%")))))</f>
        <v>Below 0%</v>
      </c>
      <c r="N6846" s="6" t="str">
        <f aca="false">IF(AND(H6846&gt;=Summary!$B$25,I6846&gt;=Summary!$B$26,I6846&lt;=Summary!$B$27,J6846&gt;=Summary!$B$28,J6846&lt;=Summary!$B$29,F6846*J6846&gt;1),"Yes","No")</f>
        <v>No</v>
      </c>
    </row>
    <row r="6847" customFormat="false" ht="15" hidden="false" customHeight="false" outlineLevel="0" collapsed="false">
      <c r="A6847" s="6" t="s">
        <v>154</v>
      </c>
      <c r="B6847" s="45" t="n">
        <v>43694</v>
      </c>
      <c r="C6847" s="6" t="s">
        <v>173</v>
      </c>
      <c r="D6847" s="6" t="s">
        <v>198</v>
      </c>
      <c r="E6847" s="6" t="s">
        <v>177</v>
      </c>
      <c r="F6847" s="34" t="n">
        <v>0.148177593946457</v>
      </c>
      <c r="G6847" s="34" t="n">
        <v>0.193317422434368</v>
      </c>
      <c r="H6847" s="34" t="n">
        <v>-0.0451398284879106</v>
      </c>
      <c r="I6847" s="34" t="n">
        <v>-0.23350108810413</v>
      </c>
      <c r="J6847" s="35" t="n">
        <v>5.2</v>
      </c>
      <c r="K6847" s="6" t="n">
        <v>0</v>
      </c>
      <c r="L6847" s="35" t="n">
        <v>-1</v>
      </c>
      <c r="M6847" s="6" t="str">
        <f aca="false">IF(I6847&lt;=0,"Below 0%",IF(I6847&lt;=0.05,"0-5%",IF(I6847&lt;=0.1,"5-10%",IF(I6847&lt;=0.2,"10-20%",IF(I6847&lt;=0.4,"20-40%","Above 40%")))))</f>
        <v>Below 0%</v>
      </c>
      <c r="N6847" s="6" t="str">
        <f aca="false">IF(AND(H6847&gt;=Summary!$B$25,I6847&gt;=Summary!$B$26,I6847&lt;=Summary!$B$27,J6847&gt;=Summary!$B$28,J6847&lt;=Summary!$B$29,F6847*J6847&gt;1),"Yes","No")</f>
        <v>No</v>
      </c>
    </row>
    <row r="6848" customFormat="false" ht="15" hidden="false" customHeight="false" outlineLevel="0" collapsed="false">
      <c r="A6848" s="6" t="s">
        <v>154</v>
      </c>
      <c r="B6848" s="45" t="n">
        <v>43694</v>
      </c>
      <c r="C6848" s="6" t="s">
        <v>194</v>
      </c>
      <c r="D6848" s="6" t="s">
        <v>181</v>
      </c>
      <c r="E6848" s="6" t="s">
        <v>187</v>
      </c>
      <c r="F6848" s="34" t="n">
        <v>0.782307624816895</v>
      </c>
      <c r="G6848" s="34" t="n">
        <v>0.709169054441261</v>
      </c>
      <c r="H6848" s="34" t="n">
        <v>0.0731385703756338</v>
      </c>
      <c r="I6848" s="34" t="n">
        <v>0.103132771964025</v>
      </c>
      <c r="J6848" s="35" t="n">
        <v>1.4</v>
      </c>
      <c r="K6848" s="6" t="n">
        <v>0</v>
      </c>
      <c r="L6848" s="35" t="n">
        <v>-1</v>
      </c>
      <c r="M6848" s="6" t="str">
        <f aca="false">IF(I6848&lt;=0,"Below 0%",IF(I6848&lt;=0.05,"0-5%",IF(I6848&lt;=0.1,"5-10%",IF(I6848&lt;=0.2,"10-20%",IF(I6848&lt;=0.4,"20-40%","Above 40%")))))</f>
        <v>10-20%</v>
      </c>
      <c r="N6848" s="6" t="str">
        <f aca="false">IF(AND(H6848&gt;=Summary!$B$25,I6848&gt;=Summary!$B$26,I6848&lt;=Summary!$B$27,J6848&gt;=Summary!$B$28,J6848&lt;=Summary!$B$29,F6848*J6848&gt;1),"Yes","No")</f>
        <v>No</v>
      </c>
    </row>
    <row r="6849" customFormat="false" ht="15" hidden="false" customHeight="false" outlineLevel="0" collapsed="false">
      <c r="A6849" s="6" t="s">
        <v>154</v>
      </c>
      <c r="B6849" s="45" t="n">
        <v>43694</v>
      </c>
      <c r="C6849" s="6" t="s">
        <v>194</v>
      </c>
      <c r="D6849" s="6" t="s">
        <v>181</v>
      </c>
      <c r="E6849" s="6" t="s">
        <v>174</v>
      </c>
      <c r="F6849" s="34" t="n">
        <v>0.152564331889153</v>
      </c>
      <c r="G6849" s="34" t="n">
        <v>0.180515759312321</v>
      </c>
      <c r="H6849" s="34" t="n">
        <v>-0.0279514274231684</v>
      </c>
      <c r="I6849" s="34" t="n">
        <v>-0.15484203445533</v>
      </c>
      <c r="J6849" s="35" t="n">
        <v>5.5</v>
      </c>
      <c r="K6849" s="6" t="n">
        <v>1</v>
      </c>
      <c r="L6849" s="35" t="n">
        <v>4.5</v>
      </c>
      <c r="M6849" s="6" t="str">
        <f aca="false">IF(I6849&lt;=0,"Below 0%",IF(I6849&lt;=0.05,"0-5%",IF(I6849&lt;=0.1,"5-10%",IF(I6849&lt;=0.2,"10-20%",IF(I6849&lt;=0.4,"20-40%","Above 40%")))))</f>
        <v>Below 0%</v>
      </c>
      <c r="N6849" s="6" t="str">
        <f aca="false">IF(AND(H6849&gt;=Summary!$B$25,I6849&gt;=Summary!$B$26,I6849&lt;=Summary!$B$27,J6849&gt;=Summary!$B$28,J6849&lt;=Summary!$B$29,F6849*J6849&gt;1),"Yes","No")</f>
        <v>No</v>
      </c>
    </row>
    <row r="6850" customFormat="false" ht="15" hidden="false" customHeight="false" outlineLevel="0" collapsed="false">
      <c r="A6850" s="6" t="s">
        <v>154</v>
      </c>
      <c r="B6850" s="45" t="n">
        <v>43694</v>
      </c>
      <c r="C6850" s="6" t="s">
        <v>194</v>
      </c>
      <c r="D6850" s="6" t="s">
        <v>181</v>
      </c>
      <c r="E6850" s="6" t="s">
        <v>177</v>
      </c>
      <c r="F6850" s="34" t="n">
        <v>0.0651280507445335</v>
      </c>
      <c r="G6850" s="34" t="n">
        <v>0.110315186246418</v>
      </c>
      <c r="H6850" s="34" t="n">
        <v>-0.0451871355018848</v>
      </c>
      <c r="I6850" s="34" t="n">
        <v>-0.409618449095008</v>
      </c>
      <c r="J6850" s="35" t="n">
        <v>9</v>
      </c>
      <c r="K6850" s="6" t="n">
        <v>0</v>
      </c>
      <c r="L6850" s="35" t="n">
        <v>-1</v>
      </c>
      <c r="M6850" s="6" t="str">
        <f aca="false">IF(I6850&lt;=0,"Below 0%",IF(I6850&lt;=0.05,"0-5%",IF(I6850&lt;=0.1,"5-10%",IF(I6850&lt;=0.2,"10-20%",IF(I6850&lt;=0.4,"20-40%","Above 40%")))))</f>
        <v>Below 0%</v>
      </c>
      <c r="N6850" s="6" t="str">
        <f aca="false">IF(AND(H6850&gt;=Summary!$B$25,I6850&gt;=Summary!$B$26,I6850&lt;=Summary!$B$27,J6850&gt;=Summary!$B$28,J6850&lt;=Summary!$B$29,F6850*J6850&gt;1),"Yes","No")</f>
        <v>No</v>
      </c>
    </row>
    <row r="6851" customFormat="false" ht="15" hidden="false" customHeight="false" outlineLevel="0" collapsed="false">
      <c r="A6851" s="6" t="s">
        <v>154</v>
      </c>
      <c r="B6851" s="45" t="n">
        <v>43694</v>
      </c>
      <c r="C6851" s="6" t="s">
        <v>172</v>
      </c>
      <c r="D6851" s="6" t="s">
        <v>188</v>
      </c>
      <c r="E6851" s="6" t="s">
        <v>187</v>
      </c>
      <c r="F6851" s="34" t="n">
        <v>0.33869132399559</v>
      </c>
      <c r="G6851" s="34" t="n">
        <v>0.432098765432099</v>
      </c>
      <c r="H6851" s="34" t="n">
        <v>-0.0934074414365086</v>
      </c>
      <c r="I6851" s="34" t="n">
        <v>-0.216171507324491</v>
      </c>
      <c r="J6851" s="35" t="n">
        <v>2.3</v>
      </c>
      <c r="K6851" s="6" t="n">
        <v>1</v>
      </c>
      <c r="L6851" s="35" t="n">
        <v>1.3</v>
      </c>
      <c r="M6851" s="6" t="str">
        <f aca="false">IF(I6851&lt;=0,"Below 0%",IF(I6851&lt;=0.05,"0-5%",IF(I6851&lt;=0.1,"5-10%",IF(I6851&lt;=0.2,"10-20%",IF(I6851&lt;=0.4,"20-40%","Above 40%")))))</f>
        <v>Below 0%</v>
      </c>
      <c r="N6851" s="6" t="str">
        <f aca="false">IF(AND(H6851&gt;=Summary!$B$25,I6851&gt;=Summary!$B$26,I6851&lt;=Summary!$B$27,J6851&gt;=Summary!$B$28,J6851&lt;=Summary!$B$29,F6851*J6851&gt;1),"Yes","No")</f>
        <v>No</v>
      </c>
    </row>
    <row r="6852" customFormat="false" ht="15" hidden="false" customHeight="false" outlineLevel="0" collapsed="false">
      <c r="A6852" s="6" t="s">
        <v>154</v>
      </c>
      <c r="B6852" s="45" t="n">
        <v>43694</v>
      </c>
      <c r="C6852" s="6" t="s">
        <v>172</v>
      </c>
      <c r="D6852" s="6" t="s">
        <v>188</v>
      </c>
      <c r="E6852" s="6" t="s">
        <v>174</v>
      </c>
      <c r="F6852" s="34" t="n">
        <v>0.317651689052582</v>
      </c>
      <c r="G6852" s="34" t="n">
        <v>0.283950617283951</v>
      </c>
      <c r="H6852" s="34" t="n">
        <v>0.0337010717686311</v>
      </c>
      <c r="I6852" s="34" t="n">
        <v>0.118686383185179</v>
      </c>
      <c r="J6852" s="35" t="n">
        <v>3.5</v>
      </c>
      <c r="K6852" s="6" t="n">
        <v>0</v>
      </c>
      <c r="L6852" s="35" t="n">
        <v>-1</v>
      </c>
      <c r="M6852" s="6" t="str">
        <f aca="false">IF(I6852&lt;=0,"Below 0%",IF(I6852&lt;=0.05,"0-5%",IF(I6852&lt;=0.1,"5-10%",IF(I6852&lt;=0.2,"10-20%",IF(I6852&lt;=0.4,"20-40%","Above 40%")))))</f>
        <v>10-20%</v>
      </c>
      <c r="N6852" s="6" t="str">
        <f aca="false">IF(AND(H6852&gt;=Summary!$B$25,I6852&gt;=Summary!$B$26,I6852&lt;=Summary!$B$27,J6852&gt;=Summary!$B$28,J6852&lt;=Summary!$B$29,F6852*J6852&gt;1),"Yes","No")</f>
        <v>Yes</v>
      </c>
    </row>
    <row r="6853" customFormat="false" ht="15" hidden="false" customHeight="false" outlineLevel="0" collapsed="false">
      <c r="A6853" s="6" t="s">
        <v>154</v>
      </c>
      <c r="B6853" s="45" t="n">
        <v>43694</v>
      </c>
      <c r="C6853" s="6" t="s">
        <v>172</v>
      </c>
      <c r="D6853" s="6" t="s">
        <v>188</v>
      </c>
      <c r="E6853" s="6" t="s">
        <v>177</v>
      </c>
      <c r="F6853" s="34" t="n">
        <v>0.343656986951828</v>
      </c>
      <c r="G6853" s="34" t="n">
        <v>0.283950617283951</v>
      </c>
      <c r="H6853" s="34" t="n">
        <v>0.0597063696678774</v>
      </c>
      <c r="I6853" s="34" t="n">
        <v>0.210270258395568</v>
      </c>
      <c r="J6853" s="35" t="n">
        <v>3.5</v>
      </c>
      <c r="K6853" s="6" t="n">
        <v>0</v>
      </c>
      <c r="L6853" s="35" t="n">
        <v>-1</v>
      </c>
      <c r="M6853" s="6" t="str">
        <f aca="false">IF(I6853&lt;=0,"Below 0%",IF(I6853&lt;=0.05,"0-5%",IF(I6853&lt;=0.1,"5-10%",IF(I6853&lt;=0.2,"10-20%",IF(I6853&lt;=0.4,"20-40%","Above 40%")))))</f>
        <v>20-40%</v>
      </c>
      <c r="N6853" s="6" t="str">
        <f aca="false">IF(AND(H6853&gt;=Summary!$B$25,I6853&gt;=Summary!$B$26,I6853&lt;=Summary!$B$27,J6853&gt;=Summary!$B$28,J6853&lt;=Summary!$B$29,F6853*J6853&gt;1),"Yes","No")</f>
        <v>Yes</v>
      </c>
    </row>
    <row r="6854" customFormat="false" ht="15" hidden="false" customHeight="false" outlineLevel="0" collapsed="false">
      <c r="A6854" s="6" t="s">
        <v>154</v>
      </c>
      <c r="B6854" s="45" t="n">
        <v>43694</v>
      </c>
      <c r="C6854" s="6" t="s">
        <v>179</v>
      </c>
      <c r="D6854" s="6" t="s">
        <v>183</v>
      </c>
      <c r="E6854" s="6" t="s">
        <v>187</v>
      </c>
      <c r="F6854" s="34" t="n">
        <v>0.156441196799278</v>
      </c>
      <c r="G6854" s="34" t="n">
        <v>0.133961653296881</v>
      </c>
      <c r="H6854" s="34" t="n">
        <v>0.0224795435023971</v>
      </c>
      <c r="I6854" s="34" t="n">
        <v>0.167805808223184</v>
      </c>
      <c r="J6854" s="35" t="n">
        <v>7.5</v>
      </c>
      <c r="K6854" s="6" t="n">
        <v>0</v>
      </c>
      <c r="L6854" s="35" t="n">
        <v>-1</v>
      </c>
      <c r="M6854" s="6" t="str">
        <f aca="false">IF(I6854&lt;=0,"Below 0%",IF(I6854&lt;=0.05,"0-5%",IF(I6854&lt;=0.1,"5-10%",IF(I6854&lt;=0.2,"10-20%",IF(I6854&lt;=0.4,"20-40%","Above 40%")))))</f>
        <v>10-20%</v>
      </c>
      <c r="N6854" s="6" t="str">
        <f aca="false">IF(AND(H6854&gt;=Summary!$B$25,I6854&gt;=Summary!$B$26,I6854&lt;=Summary!$B$27,J6854&gt;=Summary!$B$28,J6854&lt;=Summary!$B$29,F6854*J6854&gt;1),"Yes","No")</f>
        <v>No</v>
      </c>
    </row>
    <row r="6855" customFormat="false" ht="15" hidden="false" customHeight="false" outlineLevel="0" collapsed="false">
      <c r="A6855" s="6" t="s">
        <v>154</v>
      </c>
      <c r="B6855" s="45" t="n">
        <v>43694</v>
      </c>
      <c r="C6855" s="6" t="s">
        <v>179</v>
      </c>
      <c r="D6855" s="6" t="s">
        <v>183</v>
      </c>
      <c r="E6855" s="6" t="s">
        <v>174</v>
      </c>
      <c r="F6855" s="34" t="n">
        <v>0.172288790345192</v>
      </c>
      <c r="G6855" s="34" t="n">
        <v>0.205043346882981</v>
      </c>
      <c r="H6855" s="34" t="n">
        <v>-0.0327545565377894</v>
      </c>
      <c r="I6855" s="34" t="n">
        <v>-0.159744546876142</v>
      </c>
      <c r="J6855" s="35" t="n">
        <v>4.9</v>
      </c>
      <c r="K6855" s="6" t="n">
        <v>0</v>
      </c>
      <c r="L6855" s="35" t="n">
        <v>-1</v>
      </c>
      <c r="M6855" s="6" t="str">
        <f aca="false">IF(I6855&lt;=0,"Below 0%",IF(I6855&lt;=0.05,"0-5%",IF(I6855&lt;=0.1,"5-10%",IF(I6855&lt;=0.2,"10-20%",IF(I6855&lt;=0.4,"20-40%","Above 40%")))))</f>
        <v>Below 0%</v>
      </c>
      <c r="N6855" s="6" t="str">
        <f aca="false">IF(AND(H6855&gt;=Summary!$B$25,I6855&gt;=Summary!$B$26,I6855&lt;=Summary!$B$27,J6855&gt;=Summary!$B$28,J6855&lt;=Summary!$B$29,F6855*J6855&gt;1),"Yes","No")</f>
        <v>No</v>
      </c>
    </row>
    <row r="6856" customFormat="false" ht="15" hidden="false" customHeight="false" outlineLevel="0" collapsed="false">
      <c r="A6856" s="6" t="s">
        <v>154</v>
      </c>
      <c r="B6856" s="45" t="n">
        <v>43694</v>
      </c>
      <c r="C6856" s="6" t="s">
        <v>179</v>
      </c>
      <c r="D6856" s="6" t="s">
        <v>183</v>
      </c>
      <c r="E6856" s="6" t="s">
        <v>177</v>
      </c>
      <c r="F6856" s="34" t="n">
        <v>0.67127001285553</v>
      </c>
      <c r="G6856" s="34" t="n">
        <v>0.660994999820137</v>
      </c>
      <c r="H6856" s="34" t="n">
        <v>0.0102750130353924</v>
      </c>
      <c r="I6856" s="34" t="n">
        <v>0.0155447666596393</v>
      </c>
      <c r="J6856" s="35" t="n">
        <v>1.52</v>
      </c>
      <c r="K6856" s="6" t="n">
        <v>1</v>
      </c>
      <c r="L6856" s="35" t="n">
        <v>0.52</v>
      </c>
      <c r="M6856" s="6" t="str">
        <f aca="false">IF(I6856&lt;=0,"Below 0%",IF(I6856&lt;=0.05,"0-5%",IF(I6856&lt;=0.1,"5-10%",IF(I6856&lt;=0.2,"10-20%",IF(I6856&lt;=0.4,"20-40%","Above 40%")))))</f>
        <v>0-5%</v>
      </c>
      <c r="N6856" s="6" t="str">
        <f aca="false">IF(AND(H6856&gt;=Summary!$B$25,I6856&gt;=Summary!$B$26,I6856&lt;=Summary!$B$27,J6856&gt;=Summary!$B$28,J6856&lt;=Summary!$B$29,F6856*J6856&gt;1),"Yes","No")</f>
        <v>No</v>
      </c>
    </row>
    <row r="6857" customFormat="false" ht="15" hidden="false" customHeight="false" outlineLevel="0" collapsed="false">
      <c r="A6857" s="6" t="s">
        <v>154</v>
      </c>
      <c r="B6857" s="45" t="n">
        <v>43695</v>
      </c>
      <c r="C6857" s="6" t="s">
        <v>190</v>
      </c>
      <c r="D6857" s="6" t="s">
        <v>195</v>
      </c>
      <c r="E6857" s="6" t="s">
        <v>187</v>
      </c>
      <c r="F6857" s="34" t="n">
        <v>0.548725128173828</v>
      </c>
      <c r="G6857" s="34" t="n">
        <v>0.563907297856362</v>
      </c>
      <c r="H6857" s="34" t="n">
        <v>-0.0151821696825335</v>
      </c>
      <c r="I6857" s="34" t="n">
        <v>-0.0269231658115563</v>
      </c>
      <c r="J6857" s="35" t="n">
        <v>1.77</v>
      </c>
      <c r="K6857" s="6" t="n">
        <v>0</v>
      </c>
      <c r="L6857" s="35" t="n">
        <v>-1</v>
      </c>
      <c r="M6857" s="6" t="str">
        <f aca="false">IF(I6857&lt;=0,"Below 0%",IF(I6857&lt;=0.05,"0-5%",IF(I6857&lt;=0.1,"5-10%",IF(I6857&lt;=0.2,"10-20%",IF(I6857&lt;=0.4,"20-40%","Above 40%")))))</f>
        <v>Below 0%</v>
      </c>
      <c r="N6857" s="6" t="str">
        <f aca="false">IF(AND(H6857&gt;=Summary!$B$25,I6857&gt;=Summary!$B$26,I6857&lt;=Summary!$B$27,J6857&gt;=Summary!$B$28,J6857&lt;=Summary!$B$29,F6857*J6857&gt;1),"Yes","No")</f>
        <v>No</v>
      </c>
    </row>
    <row r="6858" customFormat="false" ht="15" hidden="false" customHeight="false" outlineLevel="0" collapsed="false">
      <c r="A6858" s="6" t="s">
        <v>154</v>
      </c>
      <c r="B6858" s="45" t="n">
        <v>43695</v>
      </c>
      <c r="C6858" s="6" t="s">
        <v>190</v>
      </c>
      <c r="D6858" s="6" t="s">
        <v>195</v>
      </c>
      <c r="E6858" s="6" t="s">
        <v>174</v>
      </c>
      <c r="F6858" s="34" t="n">
        <v>0.241884008049965</v>
      </c>
      <c r="G6858" s="34" t="n">
        <v>0.24952897930144</v>
      </c>
      <c r="H6858" s="34" t="n">
        <v>-0.00764497125147512</v>
      </c>
      <c r="I6858" s="34" t="n">
        <v>-0.0306376087974924</v>
      </c>
      <c r="J6858" s="35" t="n">
        <v>4</v>
      </c>
      <c r="K6858" s="6" t="n">
        <v>1</v>
      </c>
      <c r="L6858" s="35" t="n">
        <v>3</v>
      </c>
      <c r="M6858" s="6" t="str">
        <f aca="false">IF(I6858&lt;=0,"Below 0%",IF(I6858&lt;=0.05,"0-5%",IF(I6858&lt;=0.1,"5-10%",IF(I6858&lt;=0.2,"10-20%",IF(I6858&lt;=0.4,"20-40%","Above 40%")))))</f>
        <v>Below 0%</v>
      </c>
      <c r="N6858" s="6" t="str">
        <f aca="false">IF(AND(H6858&gt;=Summary!$B$25,I6858&gt;=Summary!$B$26,I6858&lt;=Summary!$B$27,J6858&gt;=Summary!$B$28,J6858&lt;=Summary!$B$29,F6858*J6858&gt;1),"Yes","No")</f>
        <v>No</v>
      </c>
    </row>
    <row r="6859" customFormat="false" ht="15" hidden="false" customHeight="false" outlineLevel="0" collapsed="false">
      <c r="A6859" s="6" t="s">
        <v>154</v>
      </c>
      <c r="B6859" s="45" t="n">
        <v>43695</v>
      </c>
      <c r="C6859" s="6" t="s">
        <v>190</v>
      </c>
      <c r="D6859" s="6" t="s">
        <v>195</v>
      </c>
      <c r="E6859" s="6" t="s">
        <v>177</v>
      </c>
      <c r="F6859" s="34" t="n">
        <v>0.209390863776207</v>
      </c>
      <c r="G6859" s="34" t="n">
        <v>0.186563722842198</v>
      </c>
      <c r="H6859" s="34" t="n">
        <v>0.0228271409340088</v>
      </c>
      <c r="I6859" s="34" t="n">
        <v>0.122355732327001</v>
      </c>
      <c r="J6859" s="35" t="n">
        <v>5.35</v>
      </c>
      <c r="K6859" s="6" t="n">
        <v>0</v>
      </c>
      <c r="L6859" s="35" t="n">
        <v>-1</v>
      </c>
      <c r="M6859" s="6" t="str">
        <f aca="false">IF(I6859&lt;=0,"Below 0%",IF(I6859&lt;=0.05,"0-5%",IF(I6859&lt;=0.1,"5-10%",IF(I6859&lt;=0.2,"10-20%",IF(I6859&lt;=0.4,"20-40%","Above 40%")))))</f>
        <v>10-20%</v>
      </c>
      <c r="N6859" s="6" t="str">
        <f aca="false">IF(AND(H6859&gt;=Summary!$B$25,I6859&gt;=Summary!$B$26,I6859&lt;=Summary!$B$27,J6859&gt;=Summary!$B$28,J6859&lt;=Summary!$B$29,F6859*J6859&gt;1),"Yes","No")</f>
        <v>No</v>
      </c>
    </row>
    <row r="6860" customFormat="false" ht="15" hidden="false" customHeight="false" outlineLevel="0" collapsed="false">
      <c r="A6860" s="6" t="s">
        <v>154</v>
      </c>
      <c r="B6860" s="45" t="n">
        <v>43695</v>
      </c>
      <c r="C6860" s="6" t="s">
        <v>204</v>
      </c>
      <c r="D6860" s="6" t="s">
        <v>180</v>
      </c>
      <c r="E6860" s="6" t="s">
        <v>187</v>
      </c>
      <c r="F6860" s="34" t="n">
        <v>0.388988882303238</v>
      </c>
      <c r="G6860" s="34" t="n">
        <v>0.377945591847876</v>
      </c>
      <c r="H6860" s="34" t="n">
        <v>0.0110432904553624</v>
      </c>
      <c r="I6860" s="34" t="n">
        <v>0.029219259844701</v>
      </c>
      <c r="J6860" s="35" t="n">
        <v>2.65</v>
      </c>
      <c r="K6860" s="6" t="n">
        <v>1</v>
      </c>
      <c r="L6860" s="35" t="n">
        <v>1.65</v>
      </c>
      <c r="M6860" s="6" t="str">
        <f aca="false">IF(I6860&lt;=0,"Below 0%",IF(I6860&lt;=0.05,"0-5%",IF(I6860&lt;=0.1,"5-10%",IF(I6860&lt;=0.2,"10-20%",IF(I6860&lt;=0.4,"20-40%","Above 40%")))))</f>
        <v>0-5%</v>
      </c>
      <c r="N6860" s="6" t="str">
        <f aca="false">IF(AND(H6860&gt;=Summary!$B$25,I6860&gt;=Summary!$B$26,I6860&lt;=Summary!$B$27,J6860&gt;=Summary!$B$28,J6860&lt;=Summary!$B$29,F6860*J6860&gt;1),"Yes","No")</f>
        <v>No</v>
      </c>
    </row>
    <row r="6861" customFormat="false" ht="15" hidden="false" customHeight="false" outlineLevel="0" collapsed="false">
      <c r="A6861" s="6" t="s">
        <v>154</v>
      </c>
      <c r="B6861" s="45" t="n">
        <v>43695</v>
      </c>
      <c r="C6861" s="6" t="s">
        <v>204</v>
      </c>
      <c r="D6861" s="6" t="s">
        <v>180</v>
      </c>
      <c r="E6861" s="6" t="s">
        <v>174</v>
      </c>
      <c r="F6861" s="34" t="n">
        <v>0.331773370504379</v>
      </c>
      <c r="G6861" s="34" t="n">
        <v>0.298971886088618</v>
      </c>
      <c r="H6861" s="34" t="n">
        <v>0.0328014844157614</v>
      </c>
      <c r="I6861" s="34" t="n">
        <v>0.109714277301775</v>
      </c>
      <c r="J6861" s="35" t="n">
        <v>3.35</v>
      </c>
      <c r="K6861" s="6" t="n">
        <v>0</v>
      </c>
      <c r="L6861" s="35" t="n">
        <v>-1</v>
      </c>
      <c r="M6861" s="6" t="str">
        <f aca="false">IF(I6861&lt;=0,"Below 0%",IF(I6861&lt;=0.05,"0-5%",IF(I6861&lt;=0.1,"5-10%",IF(I6861&lt;=0.2,"10-20%",IF(I6861&lt;=0.4,"20-40%","Above 40%")))))</f>
        <v>10-20%</v>
      </c>
      <c r="N6861" s="6" t="str">
        <f aca="false">IF(AND(H6861&gt;=Summary!$B$25,I6861&gt;=Summary!$B$26,I6861&lt;=Summary!$B$27,J6861&gt;=Summary!$B$28,J6861&lt;=Summary!$B$29,F6861*J6861&gt;1),"Yes","No")</f>
        <v>Yes</v>
      </c>
    </row>
    <row r="6862" customFormat="false" ht="15" hidden="false" customHeight="false" outlineLevel="0" collapsed="false">
      <c r="A6862" s="6" t="s">
        <v>154</v>
      </c>
      <c r="B6862" s="45" t="n">
        <v>43695</v>
      </c>
      <c r="C6862" s="6" t="s">
        <v>204</v>
      </c>
      <c r="D6862" s="6" t="s">
        <v>180</v>
      </c>
      <c r="E6862" s="6" t="s">
        <v>177</v>
      </c>
      <c r="F6862" s="34" t="n">
        <v>0.279237747192383</v>
      </c>
      <c r="G6862" s="34" t="n">
        <v>0.323082522063507</v>
      </c>
      <c r="H6862" s="34" t="n">
        <v>-0.0438447748711237</v>
      </c>
      <c r="I6862" s="34" t="n">
        <v>-0.135707665617719</v>
      </c>
      <c r="J6862" s="35" t="n">
        <v>3.1</v>
      </c>
      <c r="K6862" s="6" t="n">
        <v>0</v>
      </c>
      <c r="L6862" s="35" t="n">
        <v>-1</v>
      </c>
      <c r="M6862" s="6" t="str">
        <f aca="false">IF(I6862&lt;=0,"Below 0%",IF(I6862&lt;=0.05,"0-5%",IF(I6862&lt;=0.1,"5-10%",IF(I6862&lt;=0.2,"10-20%",IF(I6862&lt;=0.4,"20-40%","Above 40%")))))</f>
        <v>Below 0%</v>
      </c>
      <c r="N6862" s="6" t="str">
        <f aca="false">IF(AND(H6862&gt;=Summary!$B$25,I6862&gt;=Summary!$B$26,I6862&lt;=Summary!$B$27,J6862&gt;=Summary!$B$28,J6862&lt;=Summary!$B$29,F6862*J6862&gt;1),"Yes","No")</f>
        <v>No</v>
      </c>
    </row>
    <row r="6863" customFormat="false" ht="15" hidden="false" customHeight="false" outlineLevel="0" collapsed="false">
      <c r="A6863" s="6" t="s">
        <v>154</v>
      </c>
      <c r="B6863" s="45" t="n">
        <v>43696</v>
      </c>
      <c r="C6863" s="6" t="s">
        <v>203</v>
      </c>
      <c r="D6863" s="6" t="s">
        <v>176</v>
      </c>
      <c r="E6863" s="6" t="s">
        <v>187</v>
      </c>
      <c r="F6863" s="34" t="n">
        <v>0.200999334454536</v>
      </c>
      <c r="G6863" s="34" t="n">
        <v>0.289518978168312</v>
      </c>
      <c r="H6863" s="34" t="n">
        <v>-0.0885196437137759</v>
      </c>
      <c r="I6863" s="34" t="n">
        <v>-0.305747292539541</v>
      </c>
      <c r="J6863" s="35" t="n">
        <v>3.41</v>
      </c>
      <c r="K6863" s="6" t="n">
        <v>0</v>
      </c>
      <c r="L6863" s="35" t="n">
        <v>-1</v>
      </c>
      <c r="M6863" s="6" t="str">
        <f aca="false">IF(I6863&lt;=0,"Below 0%",IF(I6863&lt;=0.05,"0-5%",IF(I6863&lt;=0.1,"5-10%",IF(I6863&lt;=0.2,"10-20%",IF(I6863&lt;=0.4,"20-40%","Above 40%")))))</f>
        <v>Below 0%</v>
      </c>
      <c r="N6863" s="6" t="str">
        <f aca="false">IF(AND(H6863&gt;=Summary!$B$25,I6863&gt;=Summary!$B$26,I6863&lt;=Summary!$B$27,J6863&gt;=Summary!$B$28,J6863&lt;=Summary!$B$29,F6863*J6863&gt;1),"Yes","No")</f>
        <v>No</v>
      </c>
    </row>
    <row r="6864" customFormat="false" ht="15" hidden="false" customHeight="false" outlineLevel="0" collapsed="false">
      <c r="A6864" s="6" t="s">
        <v>154</v>
      </c>
      <c r="B6864" s="45" t="n">
        <v>43696</v>
      </c>
      <c r="C6864" s="6" t="s">
        <v>203</v>
      </c>
      <c r="D6864" s="6" t="s">
        <v>176</v>
      </c>
      <c r="E6864" s="6" t="s">
        <v>174</v>
      </c>
      <c r="F6864" s="34" t="n">
        <v>0.156200513243675</v>
      </c>
      <c r="G6864" s="34" t="n">
        <v>0.29037050457469</v>
      </c>
      <c r="H6864" s="34" t="n">
        <v>-0.134169991331015</v>
      </c>
      <c r="I6864" s="34" t="n">
        <v>-0.462064807606873</v>
      </c>
      <c r="J6864" s="35" t="n">
        <v>3.4</v>
      </c>
      <c r="K6864" s="6" t="n">
        <v>1</v>
      </c>
      <c r="L6864" s="35" t="n">
        <v>2.4</v>
      </c>
      <c r="M6864" s="6" t="str">
        <f aca="false">IF(I6864&lt;=0,"Below 0%",IF(I6864&lt;=0.05,"0-5%",IF(I6864&lt;=0.1,"5-10%",IF(I6864&lt;=0.2,"10-20%",IF(I6864&lt;=0.4,"20-40%","Above 40%")))))</f>
        <v>Below 0%</v>
      </c>
      <c r="N6864" s="6" t="str">
        <f aca="false">IF(AND(H6864&gt;=Summary!$B$25,I6864&gt;=Summary!$B$26,I6864&lt;=Summary!$B$27,J6864&gt;=Summary!$B$28,J6864&lt;=Summary!$B$29,F6864*J6864&gt;1),"Yes","No")</f>
        <v>No</v>
      </c>
    </row>
    <row r="6865" customFormat="false" ht="15" hidden="false" customHeight="false" outlineLevel="0" collapsed="false">
      <c r="A6865" s="6" t="s">
        <v>154</v>
      </c>
      <c r="B6865" s="45" t="n">
        <v>43696</v>
      </c>
      <c r="C6865" s="6" t="s">
        <v>203</v>
      </c>
      <c r="D6865" s="6" t="s">
        <v>176</v>
      </c>
      <c r="E6865" s="6" t="s">
        <v>177</v>
      </c>
      <c r="F6865" s="34" t="n">
        <v>0.642800152301788</v>
      </c>
      <c r="G6865" s="34" t="n">
        <v>0.420110517256998</v>
      </c>
      <c r="H6865" s="34" t="n">
        <v>0.22268963504479</v>
      </c>
      <c r="I6865" s="34" t="n">
        <v>0.530073935065431</v>
      </c>
      <c r="J6865" s="35" t="n">
        <v>2.35</v>
      </c>
      <c r="K6865" s="6" t="n">
        <v>0</v>
      </c>
      <c r="L6865" s="35" t="n">
        <v>-1</v>
      </c>
      <c r="M6865" s="6" t="str">
        <f aca="false">IF(I6865&lt;=0,"Below 0%",IF(I6865&lt;=0.05,"0-5%",IF(I6865&lt;=0.1,"5-10%",IF(I6865&lt;=0.2,"10-20%",IF(I6865&lt;=0.4,"20-40%","Above 40%")))))</f>
        <v>Above 40%</v>
      </c>
      <c r="N6865" s="6" t="str">
        <f aca="false">IF(AND(H6865&gt;=Summary!$B$25,I6865&gt;=Summary!$B$26,I6865&lt;=Summary!$B$27,J6865&gt;=Summary!$B$28,J6865&lt;=Summary!$B$29,F6865*J6865&gt;1),"Yes","No")</f>
        <v>No</v>
      </c>
    </row>
    <row r="6866" customFormat="false" ht="15" hidden="false" customHeight="false" outlineLevel="0" collapsed="false">
      <c r="A6866" s="6" t="s">
        <v>154</v>
      </c>
      <c r="B6866" s="45" t="n">
        <v>43700</v>
      </c>
      <c r="C6866" s="6" t="s">
        <v>182</v>
      </c>
      <c r="D6866" s="6" t="s">
        <v>173</v>
      </c>
      <c r="E6866" s="6" t="s">
        <v>187</v>
      </c>
      <c r="F6866" s="34" t="n">
        <v>0.268909841775894</v>
      </c>
      <c r="G6866" s="34" t="n">
        <v>0.306412152736399</v>
      </c>
      <c r="H6866" s="34" t="n">
        <v>-0.0375023109605045</v>
      </c>
      <c r="I6866" s="34" t="n">
        <v>-0.12239172182171</v>
      </c>
      <c r="J6866" s="35" t="n">
        <v>3.26</v>
      </c>
      <c r="K6866" s="6" t="n">
        <v>1</v>
      </c>
      <c r="L6866" s="35" t="n">
        <v>2.26</v>
      </c>
      <c r="M6866" s="6" t="str">
        <f aca="false">IF(I6866&lt;=0,"Below 0%",IF(I6866&lt;=0.05,"0-5%",IF(I6866&lt;=0.1,"5-10%",IF(I6866&lt;=0.2,"10-20%",IF(I6866&lt;=0.4,"20-40%","Above 40%")))))</f>
        <v>Below 0%</v>
      </c>
      <c r="N6866" s="6" t="str">
        <f aca="false">IF(AND(H6866&gt;=Summary!$B$25,I6866&gt;=Summary!$B$26,I6866&lt;=Summary!$B$27,J6866&gt;=Summary!$B$28,J6866&lt;=Summary!$B$29,F6866*J6866&gt;1),"Yes","No")</f>
        <v>No</v>
      </c>
    </row>
    <row r="6867" customFormat="false" ht="15" hidden="false" customHeight="false" outlineLevel="0" collapsed="false">
      <c r="A6867" s="6" t="s">
        <v>154</v>
      </c>
      <c r="B6867" s="45" t="n">
        <v>43700</v>
      </c>
      <c r="C6867" s="6" t="s">
        <v>182</v>
      </c>
      <c r="D6867" s="6" t="s">
        <v>173</v>
      </c>
      <c r="E6867" s="6" t="s">
        <v>174</v>
      </c>
      <c r="F6867" s="34" t="n">
        <v>0.270594120025635</v>
      </c>
      <c r="G6867" s="34" t="n">
        <v>0.268522477935661</v>
      </c>
      <c r="H6867" s="34" t="n">
        <v>0.00207164208997362</v>
      </c>
      <c r="I6867" s="34" t="n">
        <v>0.00771496712640207</v>
      </c>
      <c r="J6867" s="35" t="n">
        <v>3.72</v>
      </c>
      <c r="K6867" s="6" t="n">
        <v>0</v>
      </c>
      <c r="L6867" s="35" t="n">
        <v>-1</v>
      </c>
      <c r="M6867" s="6" t="str">
        <f aca="false">IF(I6867&lt;=0,"Below 0%",IF(I6867&lt;=0.05,"0-5%",IF(I6867&lt;=0.1,"5-10%",IF(I6867&lt;=0.2,"10-20%",IF(I6867&lt;=0.4,"20-40%","Above 40%")))))</f>
        <v>0-5%</v>
      </c>
      <c r="N6867" s="6" t="str">
        <f aca="false">IF(AND(H6867&gt;=Summary!$B$25,I6867&gt;=Summary!$B$26,I6867&lt;=Summary!$B$27,J6867&gt;=Summary!$B$28,J6867&lt;=Summary!$B$29,F6867*J6867&gt;1),"Yes","No")</f>
        <v>No</v>
      </c>
    </row>
    <row r="6868" customFormat="false" ht="15" hidden="false" customHeight="false" outlineLevel="0" collapsed="false">
      <c r="A6868" s="6" t="s">
        <v>154</v>
      </c>
      <c r="B6868" s="45" t="n">
        <v>43700</v>
      </c>
      <c r="C6868" s="6" t="s">
        <v>182</v>
      </c>
      <c r="D6868" s="6" t="s">
        <v>173</v>
      </c>
      <c r="E6868" s="6" t="s">
        <v>177</v>
      </c>
      <c r="F6868" s="34" t="n">
        <v>0.460496068000794</v>
      </c>
      <c r="G6868" s="34" t="n">
        <v>0.42506536932794</v>
      </c>
      <c r="H6868" s="34" t="n">
        <v>0.0354306986728532</v>
      </c>
      <c r="I6868" s="34" t="n">
        <v>0.0833535291968663</v>
      </c>
      <c r="J6868" s="35" t="n">
        <v>2.35</v>
      </c>
      <c r="K6868" s="6" t="n">
        <v>0</v>
      </c>
      <c r="L6868" s="35" t="n">
        <v>-1</v>
      </c>
      <c r="M6868" s="6" t="str">
        <f aca="false">IF(I6868&lt;=0,"Below 0%",IF(I6868&lt;=0.05,"0-5%",IF(I6868&lt;=0.1,"5-10%",IF(I6868&lt;=0.2,"10-20%",IF(I6868&lt;=0.4,"20-40%","Above 40%")))))</f>
        <v>5-10%</v>
      </c>
      <c r="N6868" s="6" t="str">
        <f aca="false">IF(AND(H6868&gt;=Summary!$B$25,I6868&gt;=Summary!$B$26,I6868&lt;=Summary!$B$27,J6868&gt;=Summary!$B$28,J6868&lt;=Summary!$B$29,F6868*J6868&gt;1),"Yes","No")</f>
        <v>No</v>
      </c>
    </row>
    <row r="6869" customFormat="false" ht="15" hidden="false" customHeight="false" outlineLevel="0" collapsed="false">
      <c r="A6869" s="6" t="s">
        <v>154</v>
      </c>
      <c r="B6869" s="45" t="n">
        <v>43701</v>
      </c>
      <c r="C6869" s="6" t="s">
        <v>201</v>
      </c>
      <c r="D6869" s="6" t="s">
        <v>179</v>
      </c>
      <c r="E6869" s="6" t="s">
        <v>187</v>
      </c>
      <c r="F6869" s="34" t="n">
        <v>0.388808071613312</v>
      </c>
      <c r="G6869" s="34" t="n">
        <v>0.392638036809816</v>
      </c>
      <c r="H6869" s="34" t="n">
        <v>-0.00382996519650425</v>
      </c>
      <c r="I6869" s="34" t="n">
        <v>-0.0097544426098467</v>
      </c>
      <c r="J6869" s="35" t="n">
        <v>2.55</v>
      </c>
      <c r="K6869" s="6" t="n">
        <v>0</v>
      </c>
      <c r="L6869" s="35" t="n">
        <v>-1</v>
      </c>
      <c r="M6869" s="6" t="str">
        <f aca="false">IF(I6869&lt;=0,"Below 0%",IF(I6869&lt;=0.05,"0-5%",IF(I6869&lt;=0.1,"5-10%",IF(I6869&lt;=0.2,"10-20%",IF(I6869&lt;=0.4,"20-40%","Above 40%")))))</f>
        <v>Below 0%</v>
      </c>
      <c r="N6869" s="6" t="str">
        <f aca="false">IF(AND(H6869&gt;=Summary!$B$25,I6869&gt;=Summary!$B$26,I6869&lt;=Summary!$B$27,J6869&gt;=Summary!$B$28,J6869&lt;=Summary!$B$29,F6869*J6869&gt;1),"Yes","No")</f>
        <v>No</v>
      </c>
    </row>
    <row r="6870" customFormat="false" ht="15" hidden="false" customHeight="false" outlineLevel="0" collapsed="false">
      <c r="A6870" s="6" t="s">
        <v>154</v>
      </c>
      <c r="B6870" s="45" t="n">
        <v>43701</v>
      </c>
      <c r="C6870" s="6" t="s">
        <v>201</v>
      </c>
      <c r="D6870" s="6" t="s">
        <v>179</v>
      </c>
      <c r="E6870" s="6" t="s">
        <v>174</v>
      </c>
      <c r="F6870" s="34" t="n">
        <v>0.346757054328919</v>
      </c>
      <c r="G6870" s="34" t="n">
        <v>0.294478527607362</v>
      </c>
      <c r="H6870" s="34" t="n">
        <v>0.0522785267215565</v>
      </c>
      <c r="I6870" s="34" t="n">
        <v>0.177529163658619</v>
      </c>
      <c r="J6870" s="35" t="n">
        <v>3.4</v>
      </c>
      <c r="K6870" s="6" t="n">
        <v>0</v>
      </c>
      <c r="L6870" s="35" t="n">
        <v>-1</v>
      </c>
      <c r="M6870" s="6" t="str">
        <f aca="false">IF(I6870&lt;=0,"Below 0%",IF(I6870&lt;=0.05,"0-5%",IF(I6870&lt;=0.1,"5-10%",IF(I6870&lt;=0.2,"10-20%",IF(I6870&lt;=0.4,"20-40%","Above 40%")))))</f>
        <v>10-20%</v>
      </c>
      <c r="N6870" s="6" t="str">
        <f aca="false">IF(AND(H6870&gt;=Summary!$B$25,I6870&gt;=Summary!$B$26,I6870&lt;=Summary!$B$27,J6870&gt;=Summary!$B$28,J6870&lt;=Summary!$B$29,F6870*J6870&gt;1),"Yes","No")</f>
        <v>Yes</v>
      </c>
    </row>
    <row r="6871" customFormat="false" ht="15" hidden="false" customHeight="false" outlineLevel="0" collapsed="false">
      <c r="A6871" s="6" t="s">
        <v>154</v>
      </c>
      <c r="B6871" s="45" t="n">
        <v>43701</v>
      </c>
      <c r="C6871" s="6" t="s">
        <v>201</v>
      </c>
      <c r="D6871" s="6" t="s">
        <v>179</v>
      </c>
      <c r="E6871" s="6" t="s">
        <v>177</v>
      </c>
      <c r="F6871" s="34" t="n">
        <v>0.264434903860092</v>
      </c>
      <c r="G6871" s="34" t="n">
        <v>0.312883435582822</v>
      </c>
      <c r="H6871" s="34" t="n">
        <v>-0.04844853172273</v>
      </c>
      <c r="I6871" s="34" t="n">
        <v>-0.154845307270686</v>
      </c>
      <c r="J6871" s="35" t="n">
        <v>3.2</v>
      </c>
      <c r="K6871" s="6" t="n">
        <v>1</v>
      </c>
      <c r="L6871" s="35" t="n">
        <v>2.2</v>
      </c>
      <c r="M6871" s="6" t="str">
        <f aca="false">IF(I6871&lt;=0,"Below 0%",IF(I6871&lt;=0.05,"0-5%",IF(I6871&lt;=0.1,"5-10%",IF(I6871&lt;=0.2,"10-20%",IF(I6871&lt;=0.4,"20-40%","Above 40%")))))</f>
        <v>Below 0%</v>
      </c>
      <c r="N6871" s="6" t="str">
        <f aca="false">IF(AND(H6871&gt;=Summary!$B$25,I6871&gt;=Summary!$B$26,I6871&lt;=Summary!$B$27,J6871&gt;=Summary!$B$28,J6871&lt;=Summary!$B$29,F6871*J6871&gt;1),"Yes","No")</f>
        <v>No</v>
      </c>
    </row>
    <row r="6872" customFormat="false" ht="15" hidden="false" customHeight="false" outlineLevel="0" collapsed="false">
      <c r="A6872" s="6" t="s">
        <v>154</v>
      </c>
      <c r="B6872" s="45" t="n">
        <v>43701</v>
      </c>
      <c r="C6872" s="6" t="s">
        <v>183</v>
      </c>
      <c r="D6872" s="6" t="s">
        <v>185</v>
      </c>
      <c r="E6872" s="6" t="s">
        <v>187</v>
      </c>
      <c r="F6872" s="34" t="n">
        <v>0.555862128734589</v>
      </c>
      <c r="G6872" s="34" t="n">
        <v>0.648767342050105</v>
      </c>
      <c r="H6872" s="34" t="n">
        <v>-0.0929052133155162</v>
      </c>
      <c r="I6872" s="34" t="n">
        <v>-0.143202666493563</v>
      </c>
      <c r="J6872" s="35" t="n">
        <v>1.53</v>
      </c>
      <c r="K6872" s="6" t="n">
        <v>1</v>
      </c>
      <c r="L6872" s="35" t="n">
        <v>0.53</v>
      </c>
      <c r="M6872" s="6" t="str">
        <f aca="false">IF(I6872&lt;=0,"Below 0%",IF(I6872&lt;=0.05,"0-5%",IF(I6872&lt;=0.1,"5-10%",IF(I6872&lt;=0.2,"10-20%",IF(I6872&lt;=0.4,"20-40%","Above 40%")))))</f>
        <v>Below 0%</v>
      </c>
      <c r="N6872" s="6" t="str">
        <f aca="false">IF(AND(H6872&gt;=Summary!$B$25,I6872&gt;=Summary!$B$26,I6872&lt;=Summary!$B$27,J6872&gt;=Summary!$B$28,J6872&lt;=Summary!$B$29,F6872*J6872&gt;1),"Yes","No")</f>
        <v>No</v>
      </c>
    </row>
    <row r="6873" customFormat="false" ht="15" hidden="false" customHeight="false" outlineLevel="0" collapsed="false">
      <c r="A6873" s="6" t="s">
        <v>154</v>
      </c>
      <c r="B6873" s="45" t="n">
        <v>43701</v>
      </c>
      <c r="C6873" s="6" t="s">
        <v>183</v>
      </c>
      <c r="D6873" s="6" t="s">
        <v>185</v>
      </c>
      <c r="E6873" s="6" t="s">
        <v>174</v>
      </c>
      <c r="F6873" s="34" t="n">
        <v>0.253680467605591</v>
      </c>
      <c r="G6873" s="34" t="n">
        <v>0.198522806667332</v>
      </c>
      <c r="H6873" s="34" t="n">
        <v>0.0551576609382588</v>
      </c>
      <c r="I6873" s="34" t="n">
        <v>0.277840424806644</v>
      </c>
      <c r="J6873" s="35" t="n">
        <v>5</v>
      </c>
      <c r="K6873" s="6" t="n">
        <v>0</v>
      </c>
      <c r="L6873" s="35" t="n">
        <v>-1</v>
      </c>
      <c r="M6873" s="6" t="str">
        <f aca="false">IF(I6873&lt;=0,"Below 0%",IF(I6873&lt;=0.05,"0-5%",IF(I6873&lt;=0.1,"5-10%",IF(I6873&lt;=0.2,"10-20%",IF(I6873&lt;=0.4,"20-40%","Above 40%")))))</f>
        <v>20-40%</v>
      </c>
      <c r="N6873" s="6" t="str">
        <f aca="false">IF(AND(H6873&gt;=Summary!$B$25,I6873&gt;=Summary!$B$26,I6873&lt;=Summary!$B$27,J6873&gt;=Summary!$B$28,J6873&lt;=Summary!$B$29,F6873*J6873&gt;1),"Yes","No")</f>
        <v>Yes</v>
      </c>
    </row>
    <row r="6874" customFormat="false" ht="15" hidden="false" customHeight="false" outlineLevel="0" collapsed="false">
      <c r="A6874" s="6" t="s">
        <v>154</v>
      </c>
      <c r="B6874" s="45" t="n">
        <v>43701</v>
      </c>
      <c r="C6874" s="6" t="s">
        <v>183</v>
      </c>
      <c r="D6874" s="6" t="s">
        <v>185</v>
      </c>
      <c r="E6874" s="6" t="s">
        <v>177</v>
      </c>
      <c r="F6874" s="34" t="n">
        <v>0.190457388758659</v>
      </c>
      <c r="G6874" s="34" t="n">
        <v>0.152709851282563</v>
      </c>
      <c r="H6874" s="34" t="n">
        <v>0.0377475374760962</v>
      </c>
      <c r="I6874" s="34" t="n">
        <v>0.247184691485626</v>
      </c>
      <c r="J6874" s="35" t="n">
        <v>6.5</v>
      </c>
      <c r="K6874" s="6" t="n">
        <v>0</v>
      </c>
      <c r="L6874" s="35" t="n">
        <v>-1</v>
      </c>
      <c r="M6874" s="6" t="str">
        <f aca="false">IF(I6874&lt;=0,"Below 0%",IF(I6874&lt;=0.05,"0-5%",IF(I6874&lt;=0.1,"5-10%",IF(I6874&lt;=0.2,"10-20%",IF(I6874&lt;=0.4,"20-40%","Above 40%")))))</f>
        <v>20-40%</v>
      </c>
      <c r="N6874" s="6" t="str">
        <f aca="false">IF(AND(H6874&gt;=Summary!$B$25,I6874&gt;=Summary!$B$26,I6874&lt;=Summary!$B$27,J6874&gt;=Summary!$B$28,J6874&lt;=Summary!$B$29,F6874*J6874&gt;1),"Yes","No")</f>
        <v>No</v>
      </c>
    </row>
    <row r="6875" customFormat="false" ht="15" hidden="false" customHeight="false" outlineLevel="0" collapsed="false">
      <c r="A6875" s="6" t="s">
        <v>154</v>
      </c>
      <c r="B6875" s="45" t="n">
        <v>43701</v>
      </c>
      <c r="C6875" s="6" t="s">
        <v>176</v>
      </c>
      <c r="D6875" s="6" t="s">
        <v>180</v>
      </c>
      <c r="E6875" s="6" t="s">
        <v>187</v>
      </c>
      <c r="F6875" s="34" t="n">
        <v>0.51218581199646</v>
      </c>
      <c r="G6875" s="34" t="n">
        <v>0.718614609412937</v>
      </c>
      <c r="H6875" s="34" t="n">
        <v>-0.206428797416477</v>
      </c>
      <c r="I6875" s="34" t="n">
        <v>-0.287259394274097</v>
      </c>
      <c r="J6875" s="35" t="n">
        <v>1.39</v>
      </c>
      <c r="K6875" s="6" t="n">
        <v>0</v>
      </c>
      <c r="L6875" s="35" t="n">
        <v>-1</v>
      </c>
      <c r="M6875" s="6" t="str">
        <f aca="false">IF(I6875&lt;=0,"Below 0%",IF(I6875&lt;=0.05,"0-5%",IF(I6875&lt;=0.1,"5-10%",IF(I6875&lt;=0.2,"10-20%",IF(I6875&lt;=0.4,"20-40%","Above 40%")))))</f>
        <v>Below 0%</v>
      </c>
      <c r="N6875" s="6" t="str">
        <f aca="false">IF(AND(H6875&gt;=Summary!$B$25,I6875&gt;=Summary!$B$26,I6875&lt;=Summary!$B$27,J6875&gt;=Summary!$B$28,J6875&lt;=Summary!$B$29,F6875*J6875&gt;1),"Yes","No")</f>
        <v>No</v>
      </c>
    </row>
    <row r="6876" customFormat="false" ht="15" hidden="false" customHeight="false" outlineLevel="0" collapsed="false">
      <c r="A6876" s="6" t="s">
        <v>154</v>
      </c>
      <c r="B6876" s="45" t="n">
        <v>43701</v>
      </c>
      <c r="C6876" s="6" t="s">
        <v>176</v>
      </c>
      <c r="D6876" s="6" t="s">
        <v>180</v>
      </c>
      <c r="E6876" s="6" t="s">
        <v>174</v>
      </c>
      <c r="F6876" s="34" t="n">
        <v>0.333653420209885</v>
      </c>
      <c r="G6876" s="34" t="n">
        <v>0.188466850393204</v>
      </c>
      <c r="H6876" s="34" t="n">
        <v>0.14518656981668</v>
      </c>
      <c r="I6876" s="34" t="n">
        <v>0.770356004325287</v>
      </c>
      <c r="J6876" s="35" t="n">
        <v>5.3</v>
      </c>
      <c r="K6876" s="6" t="n">
        <v>0</v>
      </c>
      <c r="L6876" s="35" t="n">
        <v>-1</v>
      </c>
      <c r="M6876" s="6" t="str">
        <f aca="false">IF(I6876&lt;=0,"Below 0%",IF(I6876&lt;=0.05,"0-5%",IF(I6876&lt;=0.1,"5-10%",IF(I6876&lt;=0.2,"10-20%",IF(I6876&lt;=0.4,"20-40%","Above 40%")))))</f>
        <v>Above 40%</v>
      </c>
      <c r="N6876" s="6" t="str">
        <f aca="false">IF(AND(H6876&gt;=Summary!$B$25,I6876&gt;=Summary!$B$26,I6876&lt;=Summary!$B$27,J6876&gt;=Summary!$B$28,J6876&lt;=Summary!$B$29,F6876*J6876&gt;1),"Yes","No")</f>
        <v>No</v>
      </c>
    </row>
    <row r="6877" customFormat="false" ht="15" hidden="false" customHeight="false" outlineLevel="0" collapsed="false">
      <c r="A6877" s="6" t="s">
        <v>154</v>
      </c>
      <c r="B6877" s="45" t="n">
        <v>43701</v>
      </c>
      <c r="C6877" s="6" t="s">
        <v>176</v>
      </c>
      <c r="D6877" s="6" t="s">
        <v>180</v>
      </c>
      <c r="E6877" s="6" t="s">
        <v>177</v>
      </c>
      <c r="F6877" s="34" t="n">
        <v>0.154160767793655</v>
      </c>
      <c r="G6877" s="34" t="n">
        <v>0.0929185401938588</v>
      </c>
      <c r="H6877" s="34" t="n">
        <v>0.0612422275997966</v>
      </c>
      <c r="I6877" s="34" t="n">
        <v>0.659095886267962</v>
      </c>
      <c r="J6877" s="35" t="n">
        <v>10.75</v>
      </c>
      <c r="K6877" s="6" t="n">
        <v>1</v>
      </c>
      <c r="L6877" s="35" t="n">
        <v>9.75</v>
      </c>
      <c r="M6877" s="6" t="str">
        <f aca="false">IF(I6877&lt;=0,"Below 0%",IF(I6877&lt;=0.05,"0-5%",IF(I6877&lt;=0.1,"5-10%",IF(I6877&lt;=0.2,"10-20%",IF(I6877&lt;=0.4,"20-40%","Above 40%")))))</f>
        <v>Above 40%</v>
      </c>
      <c r="N6877" s="6" t="str">
        <f aca="false">IF(AND(H6877&gt;=Summary!$B$25,I6877&gt;=Summary!$B$26,I6877&lt;=Summary!$B$27,J6877&gt;=Summary!$B$28,J6877&lt;=Summary!$B$29,F6877*J6877&gt;1),"Yes","No")</f>
        <v>No</v>
      </c>
    </row>
    <row r="6878" customFormat="false" ht="15" hidden="false" customHeight="false" outlineLevel="0" collapsed="false">
      <c r="A6878" s="6" t="s">
        <v>154</v>
      </c>
      <c r="B6878" s="45" t="n">
        <v>43701</v>
      </c>
      <c r="C6878" s="6" t="s">
        <v>172</v>
      </c>
      <c r="D6878" s="6" t="s">
        <v>190</v>
      </c>
      <c r="E6878" s="6" t="s">
        <v>187</v>
      </c>
      <c r="F6878" s="34" t="n">
        <v>0.16828291118145</v>
      </c>
      <c r="G6878" s="34" t="n">
        <v>0.225528863391897</v>
      </c>
      <c r="H6878" s="34" t="n">
        <v>-0.0572459522104469</v>
      </c>
      <c r="I6878" s="34" t="n">
        <v>-0.253829826255861</v>
      </c>
      <c r="J6878" s="35" t="n">
        <v>4.4</v>
      </c>
      <c r="K6878" s="6" t="n">
        <v>0</v>
      </c>
      <c r="L6878" s="35" t="n">
        <v>-1</v>
      </c>
      <c r="M6878" s="6" t="str">
        <f aca="false">IF(I6878&lt;=0,"Below 0%",IF(I6878&lt;=0.05,"0-5%",IF(I6878&lt;=0.1,"5-10%",IF(I6878&lt;=0.2,"10-20%",IF(I6878&lt;=0.4,"20-40%","Above 40%")))))</f>
        <v>Below 0%</v>
      </c>
      <c r="N6878" s="6" t="str">
        <f aca="false">IF(AND(H6878&gt;=Summary!$B$25,I6878&gt;=Summary!$B$26,I6878&lt;=Summary!$B$27,J6878&gt;=Summary!$B$28,J6878&lt;=Summary!$B$29,F6878*J6878&gt;1),"Yes","No")</f>
        <v>No</v>
      </c>
    </row>
    <row r="6879" customFormat="false" ht="15" hidden="false" customHeight="false" outlineLevel="0" collapsed="false">
      <c r="A6879" s="6" t="s">
        <v>154</v>
      </c>
      <c r="B6879" s="45" t="n">
        <v>43701</v>
      </c>
      <c r="C6879" s="6" t="s">
        <v>172</v>
      </c>
      <c r="D6879" s="6" t="s">
        <v>190</v>
      </c>
      <c r="E6879" s="6" t="s">
        <v>174</v>
      </c>
      <c r="F6879" s="34" t="n">
        <v>0.306922286748886</v>
      </c>
      <c r="G6879" s="34" t="n">
        <v>0.243814987450699</v>
      </c>
      <c r="H6879" s="34" t="n">
        <v>0.0631072992981869</v>
      </c>
      <c r="I6879" s="34" t="n">
        <v>0.258832731974475</v>
      </c>
      <c r="J6879" s="35" t="n">
        <v>4.07</v>
      </c>
      <c r="K6879" s="6" t="n">
        <v>0</v>
      </c>
      <c r="L6879" s="35" t="n">
        <v>-1</v>
      </c>
      <c r="M6879" s="6" t="str">
        <f aca="false">IF(I6879&lt;=0,"Below 0%",IF(I6879&lt;=0.05,"0-5%",IF(I6879&lt;=0.1,"5-10%",IF(I6879&lt;=0.2,"10-20%",IF(I6879&lt;=0.4,"20-40%","Above 40%")))))</f>
        <v>20-40%</v>
      </c>
      <c r="N6879" s="6" t="str">
        <f aca="false">IF(AND(H6879&gt;=Summary!$B$25,I6879&gt;=Summary!$B$26,I6879&lt;=Summary!$B$27,J6879&gt;=Summary!$B$28,J6879&lt;=Summary!$B$29,F6879*J6879&gt;1),"Yes","No")</f>
        <v>Yes</v>
      </c>
    </row>
    <row r="6880" customFormat="false" ht="15" hidden="false" customHeight="false" outlineLevel="0" collapsed="false">
      <c r="A6880" s="6" t="s">
        <v>154</v>
      </c>
      <c r="B6880" s="45" t="n">
        <v>43701</v>
      </c>
      <c r="C6880" s="6" t="s">
        <v>172</v>
      </c>
      <c r="D6880" s="6" t="s">
        <v>190</v>
      </c>
      <c r="E6880" s="6" t="s">
        <v>177</v>
      </c>
      <c r="F6880" s="34" t="n">
        <v>0.524794816970825</v>
      </c>
      <c r="G6880" s="34" t="n">
        <v>0.530656149157404</v>
      </c>
      <c r="H6880" s="34" t="n">
        <v>-0.00586133218657892</v>
      </c>
      <c r="I6880" s="34" t="n">
        <v>-0.0110454428840329</v>
      </c>
      <c r="J6880" s="35" t="n">
        <v>1.87</v>
      </c>
      <c r="K6880" s="6" t="n">
        <v>1</v>
      </c>
      <c r="L6880" s="35" t="n">
        <v>0.87</v>
      </c>
      <c r="M6880" s="6" t="str">
        <f aca="false">IF(I6880&lt;=0,"Below 0%",IF(I6880&lt;=0.05,"0-5%",IF(I6880&lt;=0.1,"5-10%",IF(I6880&lt;=0.2,"10-20%",IF(I6880&lt;=0.4,"20-40%","Above 40%")))))</f>
        <v>Below 0%</v>
      </c>
      <c r="N6880" s="6" t="str">
        <f aca="false">IF(AND(H6880&gt;=Summary!$B$25,I6880&gt;=Summary!$B$26,I6880&lt;=Summary!$B$27,J6880&gt;=Summary!$B$28,J6880&lt;=Summary!$B$29,F6880*J6880&gt;1),"Yes","No")</f>
        <v>No</v>
      </c>
    </row>
    <row r="6881" customFormat="false" ht="15" hidden="false" customHeight="false" outlineLevel="0" collapsed="false">
      <c r="A6881" s="6" t="s">
        <v>154</v>
      </c>
      <c r="B6881" s="45" t="n">
        <v>43701</v>
      </c>
      <c r="C6881" s="6" t="s">
        <v>204</v>
      </c>
      <c r="D6881" s="6" t="s">
        <v>195</v>
      </c>
      <c r="E6881" s="6" t="s">
        <v>187</v>
      </c>
      <c r="F6881" s="34" t="n">
        <v>0.306481450796127</v>
      </c>
      <c r="G6881" s="34" t="n">
        <v>0.275514848105587</v>
      </c>
      <c r="H6881" s="34" t="n">
        <v>0.0309666026905408</v>
      </c>
      <c r="I6881" s="34" t="n">
        <v>0.112395404107852</v>
      </c>
      <c r="J6881" s="35" t="n">
        <v>3.6</v>
      </c>
      <c r="K6881" s="6" t="n">
        <v>0</v>
      </c>
      <c r="L6881" s="35" t="n">
        <v>-1</v>
      </c>
      <c r="M6881" s="6" t="str">
        <f aca="false">IF(I6881&lt;=0,"Below 0%",IF(I6881&lt;=0.05,"0-5%",IF(I6881&lt;=0.1,"5-10%",IF(I6881&lt;=0.2,"10-20%",IF(I6881&lt;=0.4,"20-40%","Above 40%")))))</f>
        <v>10-20%</v>
      </c>
      <c r="N6881" s="6" t="str">
        <f aca="false">IF(AND(H6881&gt;=Summary!$B$25,I6881&gt;=Summary!$B$26,I6881&lt;=Summary!$B$27,J6881&gt;=Summary!$B$28,J6881&lt;=Summary!$B$29,F6881*J6881&gt;1),"Yes","No")</f>
        <v>Yes</v>
      </c>
    </row>
    <row r="6882" customFormat="false" ht="15" hidden="false" customHeight="false" outlineLevel="0" collapsed="false">
      <c r="A6882" s="6" t="s">
        <v>154</v>
      </c>
      <c r="B6882" s="45" t="n">
        <v>43701</v>
      </c>
      <c r="C6882" s="6" t="s">
        <v>204</v>
      </c>
      <c r="D6882" s="6" t="s">
        <v>195</v>
      </c>
      <c r="E6882" s="6" t="s">
        <v>174</v>
      </c>
      <c r="F6882" s="34" t="n">
        <v>0.358742594718933</v>
      </c>
      <c r="G6882" s="34" t="n">
        <v>0.296962111730572</v>
      </c>
      <c r="H6882" s="34" t="n">
        <v>0.0617804829883608</v>
      </c>
      <c r="I6882" s="34" t="n">
        <v>0.208041634093756</v>
      </c>
      <c r="J6882" s="35" t="n">
        <v>3.34</v>
      </c>
      <c r="K6882" s="6" t="n">
        <v>0</v>
      </c>
      <c r="L6882" s="35" t="n">
        <v>-1</v>
      </c>
      <c r="M6882" s="6" t="str">
        <f aca="false">IF(I6882&lt;=0,"Below 0%",IF(I6882&lt;=0.05,"0-5%",IF(I6882&lt;=0.1,"5-10%",IF(I6882&lt;=0.2,"10-20%",IF(I6882&lt;=0.4,"20-40%","Above 40%")))))</f>
        <v>20-40%</v>
      </c>
      <c r="N6882" s="6" t="str">
        <f aca="false">IF(AND(H6882&gt;=Summary!$B$25,I6882&gt;=Summary!$B$26,I6882&lt;=Summary!$B$27,J6882&gt;=Summary!$B$28,J6882&lt;=Summary!$B$29,F6882*J6882&gt;1),"Yes","No")</f>
        <v>Yes</v>
      </c>
    </row>
    <row r="6883" customFormat="false" ht="15" hidden="false" customHeight="false" outlineLevel="0" collapsed="false">
      <c r="A6883" s="6" t="s">
        <v>154</v>
      </c>
      <c r="B6883" s="45" t="n">
        <v>43701</v>
      </c>
      <c r="C6883" s="6" t="s">
        <v>204</v>
      </c>
      <c r="D6883" s="6" t="s">
        <v>195</v>
      </c>
      <c r="E6883" s="6" t="s">
        <v>177</v>
      </c>
      <c r="F6883" s="34" t="n">
        <v>0.334775984287262</v>
      </c>
      <c r="G6883" s="34" t="n">
        <v>0.427523040163841</v>
      </c>
      <c r="H6883" s="34" t="n">
        <v>-0.0927470558765792</v>
      </c>
      <c r="I6883" s="34" t="n">
        <v>-0.216940485455557</v>
      </c>
      <c r="J6883" s="35" t="n">
        <v>2.32</v>
      </c>
      <c r="K6883" s="6" t="n">
        <v>1</v>
      </c>
      <c r="L6883" s="35" t="n">
        <v>1.32</v>
      </c>
      <c r="M6883" s="6" t="str">
        <f aca="false">IF(I6883&lt;=0,"Below 0%",IF(I6883&lt;=0.05,"0-5%",IF(I6883&lt;=0.1,"5-10%",IF(I6883&lt;=0.2,"10-20%",IF(I6883&lt;=0.4,"20-40%","Above 40%")))))</f>
        <v>Below 0%</v>
      </c>
      <c r="N6883" s="6" t="str">
        <f aca="false">IF(AND(H6883&gt;=Summary!$B$25,I6883&gt;=Summary!$B$26,I6883&lt;=Summary!$B$27,J6883&gt;=Summary!$B$28,J6883&lt;=Summary!$B$29,F6883*J6883&gt;1),"Yes","No")</f>
        <v>No</v>
      </c>
    </row>
    <row r="6884" customFormat="false" ht="15" hidden="false" customHeight="false" outlineLevel="0" collapsed="false">
      <c r="A6884" s="6" t="s">
        <v>154</v>
      </c>
      <c r="B6884" s="45" t="n">
        <v>43701</v>
      </c>
      <c r="C6884" s="6" t="s">
        <v>198</v>
      </c>
      <c r="D6884" s="6" t="s">
        <v>189</v>
      </c>
      <c r="E6884" s="6" t="s">
        <v>187</v>
      </c>
      <c r="F6884" s="34" t="n">
        <v>0.378728240728378</v>
      </c>
      <c r="G6884" s="34" t="n">
        <v>0.453416149068323</v>
      </c>
      <c r="H6884" s="34" t="n">
        <v>-0.0746879083399447</v>
      </c>
      <c r="I6884" s="34" t="n">
        <v>-0.1647226471607</v>
      </c>
      <c r="J6884" s="35" t="n">
        <v>2.2</v>
      </c>
      <c r="K6884" s="6" t="n">
        <v>0</v>
      </c>
      <c r="L6884" s="35" t="n">
        <v>-1</v>
      </c>
      <c r="M6884" s="6" t="str">
        <f aca="false">IF(I6884&lt;=0,"Below 0%",IF(I6884&lt;=0.05,"0-5%",IF(I6884&lt;=0.1,"5-10%",IF(I6884&lt;=0.2,"10-20%",IF(I6884&lt;=0.4,"20-40%","Above 40%")))))</f>
        <v>Below 0%</v>
      </c>
      <c r="N6884" s="6" t="str">
        <f aca="false">IF(AND(H6884&gt;=Summary!$B$25,I6884&gt;=Summary!$B$26,I6884&lt;=Summary!$B$27,J6884&gt;=Summary!$B$28,J6884&lt;=Summary!$B$29,F6884*J6884&gt;1),"Yes","No")</f>
        <v>No</v>
      </c>
    </row>
    <row r="6885" customFormat="false" ht="15" hidden="false" customHeight="false" outlineLevel="0" collapsed="false">
      <c r="A6885" s="6" t="s">
        <v>154</v>
      </c>
      <c r="B6885" s="45" t="n">
        <v>43701</v>
      </c>
      <c r="C6885" s="6" t="s">
        <v>198</v>
      </c>
      <c r="D6885" s="6" t="s">
        <v>189</v>
      </c>
      <c r="E6885" s="6" t="s">
        <v>174</v>
      </c>
      <c r="F6885" s="34" t="n">
        <v>0.280387461185455</v>
      </c>
      <c r="G6885" s="34" t="n">
        <v>0.273291925465839</v>
      </c>
      <c r="H6885" s="34" t="n">
        <v>0.00709553571961685</v>
      </c>
      <c r="I6885" s="34" t="n">
        <v>0.0259632102467799</v>
      </c>
      <c r="J6885" s="35" t="n">
        <v>3.65</v>
      </c>
      <c r="K6885" s="6" t="n">
        <v>0</v>
      </c>
      <c r="L6885" s="35" t="n">
        <v>-1</v>
      </c>
      <c r="M6885" s="6" t="str">
        <f aca="false">IF(I6885&lt;=0,"Below 0%",IF(I6885&lt;=0.05,"0-5%",IF(I6885&lt;=0.1,"5-10%",IF(I6885&lt;=0.2,"10-20%",IF(I6885&lt;=0.4,"20-40%","Above 40%")))))</f>
        <v>0-5%</v>
      </c>
      <c r="N6885" s="6" t="str">
        <f aca="false">IF(AND(H6885&gt;=Summary!$B$25,I6885&gt;=Summary!$B$26,I6885&lt;=Summary!$B$27,J6885&gt;=Summary!$B$28,J6885&lt;=Summary!$B$29,F6885*J6885&gt;1),"Yes","No")</f>
        <v>No</v>
      </c>
    </row>
    <row r="6886" customFormat="false" ht="15" hidden="false" customHeight="false" outlineLevel="0" collapsed="false">
      <c r="A6886" s="6" t="s">
        <v>154</v>
      </c>
      <c r="B6886" s="45" t="n">
        <v>43701</v>
      </c>
      <c r="C6886" s="6" t="s">
        <v>198</v>
      </c>
      <c r="D6886" s="6" t="s">
        <v>189</v>
      </c>
      <c r="E6886" s="6" t="s">
        <v>177</v>
      </c>
      <c r="F6886" s="34" t="n">
        <v>0.340884327888489</v>
      </c>
      <c r="G6886" s="34" t="n">
        <v>0.273291925465839</v>
      </c>
      <c r="H6886" s="34" t="n">
        <v>0.0675924024226503</v>
      </c>
      <c r="I6886" s="34" t="n">
        <v>0.247326745228334</v>
      </c>
      <c r="J6886" s="35" t="n">
        <v>3.65</v>
      </c>
      <c r="K6886" s="6" t="n">
        <v>1</v>
      </c>
      <c r="L6886" s="35" t="n">
        <v>2.65</v>
      </c>
      <c r="M6886" s="6" t="str">
        <f aca="false">IF(I6886&lt;=0,"Below 0%",IF(I6886&lt;=0.05,"0-5%",IF(I6886&lt;=0.1,"5-10%",IF(I6886&lt;=0.2,"10-20%",IF(I6886&lt;=0.4,"20-40%","Above 40%")))))</f>
        <v>20-40%</v>
      </c>
      <c r="N6886" s="6" t="str">
        <f aca="false">IF(AND(H6886&gt;=Summary!$B$25,I6886&gt;=Summary!$B$26,I6886&lt;=Summary!$B$27,J6886&gt;=Summary!$B$28,J6886&lt;=Summary!$B$29,F6886*J6886&gt;1),"Yes","No")</f>
        <v>Yes</v>
      </c>
    </row>
    <row r="6887" customFormat="false" ht="15" hidden="false" customHeight="false" outlineLevel="0" collapsed="false">
      <c r="A6887" s="6" t="s">
        <v>154</v>
      </c>
      <c r="B6887" s="45" t="n">
        <v>43702</v>
      </c>
      <c r="C6887" s="6" t="s">
        <v>199</v>
      </c>
      <c r="D6887" s="6" t="s">
        <v>194</v>
      </c>
      <c r="E6887" s="6" t="s">
        <v>187</v>
      </c>
      <c r="F6887" s="34" t="n">
        <v>0.0921093821525574</v>
      </c>
      <c r="G6887" s="34" t="n">
        <v>0.0586186186186186</v>
      </c>
      <c r="H6887" s="34" t="n">
        <v>0.0334907635339388</v>
      </c>
      <c r="I6887" s="34" t="n">
        <v>0.571333209877131</v>
      </c>
      <c r="J6887" s="35" t="n">
        <v>17</v>
      </c>
      <c r="K6887" s="6" t="n">
        <v>0</v>
      </c>
      <c r="L6887" s="35" t="n">
        <v>-1</v>
      </c>
      <c r="M6887" s="6" t="str">
        <f aca="false">IF(I6887&lt;=0,"Below 0%",IF(I6887&lt;=0.05,"0-5%",IF(I6887&lt;=0.1,"5-10%",IF(I6887&lt;=0.2,"10-20%",IF(I6887&lt;=0.4,"20-40%","Above 40%")))))</f>
        <v>Above 40%</v>
      </c>
      <c r="N6887" s="6" t="str">
        <f aca="false">IF(AND(H6887&gt;=Summary!$B$25,I6887&gt;=Summary!$B$26,I6887&lt;=Summary!$B$27,J6887&gt;=Summary!$B$28,J6887&lt;=Summary!$B$29,F6887*J6887&gt;1),"Yes","No")</f>
        <v>No</v>
      </c>
    </row>
    <row r="6888" customFormat="false" ht="15" hidden="false" customHeight="false" outlineLevel="0" collapsed="false">
      <c r="A6888" s="6" t="s">
        <v>154</v>
      </c>
      <c r="B6888" s="45" t="n">
        <v>43702</v>
      </c>
      <c r="C6888" s="6" t="s">
        <v>199</v>
      </c>
      <c r="D6888" s="6" t="s">
        <v>194</v>
      </c>
      <c r="E6888" s="6" t="s">
        <v>174</v>
      </c>
      <c r="F6888" s="34" t="n">
        <v>0.203129857778549</v>
      </c>
      <c r="G6888" s="34" t="n">
        <v>0.124564564564565</v>
      </c>
      <c r="H6888" s="34" t="n">
        <v>0.0785652932139846</v>
      </c>
      <c r="I6888" s="34" t="n">
        <v>0.630719446486424</v>
      </c>
      <c r="J6888" s="35" t="n">
        <v>8</v>
      </c>
      <c r="K6888" s="6" t="n">
        <v>0</v>
      </c>
      <c r="L6888" s="35" t="n">
        <v>-1</v>
      </c>
      <c r="M6888" s="6" t="str">
        <f aca="false">IF(I6888&lt;=0,"Below 0%",IF(I6888&lt;=0.05,"0-5%",IF(I6888&lt;=0.1,"5-10%",IF(I6888&lt;=0.2,"10-20%",IF(I6888&lt;=0.4,"20-40%","Above 40%")))))</f>
        <v>Above 40%</v>
      </c>
      <c r="N6888" s="6" t="str">
        <f aca="false">IF(AND(H6888&gt;=Summary!$B$25,I6888&gt;=Summary!$B$26,I6888&lt;=Summary!$B$27,J6888&gt;=Summary!$B$28,J6888&lt;=Summary!$B$29,F6888*J6888&gt;1),"Yes","No")</f>
        <v>No</v>
      </c>
    </row>
    <row r="6889" customFormat="false" ht="15" hidden="false" customHeight="false" outlineLevel="0" collapsed="false">
      <c r="A6889" s="6" t="s">
        <v>154</v>
      </c>
      <c r="B6889" s="45" t="n">
        <v>43702</v>
      </c>
      <c r="C6889" s="6" t="s">
        <v>199</v>
      </c>
      <c r="D6889" s="6" t="s">
        <v>194</v>
      </c>
      <c r="E6889" s="6" t="s">
        <v>177</v>
      </c>
      <c r="F6889" s="34" t="n">
        <v>0.704760730266571</v>
      </c>
      <c r="G6889" s="34" t="n">
        <v>0.816816816816817</v>
      </c>
      <c r="H6889" s="34" t="n">
        <v>-0.112056086550246</v>
      </c>
      <c r="I6889" s="34" t="n">
        <v>-0.137186311842764</v>
      </c>
      <c r="J6889" s="35" t="n">
        <v>1.22</v>
      </c>
      <c r="K6889" s="6" t="n">
        <v>1</v>
      </c>
      <c r="L6889" s="35" t="n">
        <v>0.22</v>
      </c>
      <c r="M6889" s="6" t="str">
        <f aca="false">IF(I6889&lt;=0,"Below 0%",IF(I6889&lt;=0.05,"0-5%",IF(I6889&lt;=0.1,"5-10%",IF(I6889&lt;=0.2,"10-20%",IF(I6889&lt;=0.4,"20-40%","Above 40%")))))</f>
        <v>Below 0%</v>
      </c>
      <c r="N6889" s="6" t="str">
        <f aca="false">IF(AND(H6889&gt;=Summary!$B$25,I6889&gt;=Summary!$B$26,I6889&lt;=Summary!$B$27,J6889&gt;=Summary!$B$28,J6889&lt;=Summary!$B$29,F6889*J6889&gt;1),"Yes","No")</f>
        <v>No</v>
      </c>
    </row>
    <row r="6890" customFormat="false" ht="15" hidden="false" customHeight="false" outlineLevel="0" collapsed="false">
      <c r="A6890" s="6" t="s">
        <v>154</v>
      </c>
      <c r="B6890" s="45" t="n">
        <v>43702</v>
      </c>
      <c r="C6890" s="6" t="s">
        <v>181</v>
      </c>
      <c r="D6890" s="6" t="s">
        <v>188</v>
      </c>
      <c r="E6890" s="6" t="s">
        <v>187</v>
      </c>
      <c r="F6890" s="34" t="n">
        <v>0.595407247543335</v>
      </c>
      <c r="G6890" s="34" t="n">
        <v>0.781944932872717</v>
      </c>
      <c r="H6890" s="34" t="n">
        <v>-0.186537685329382</v>
      </c>
      <c r="I6890" s="34" t="n">
        <v>-0.238556038267398</v>
      </c>
      <c r="J6890" s="35" t="n">
        <v>1.27</v>
      </c>
      <c r="K6890" s="6" t="n">
        <v>0</v>
      </c>
      <c r="L6890" s="35" t="n">
        <v>-1</v>
      </c>
      <c r="M6890" s="6" t="str">
        <f aca="false">IF(I6890&lt;=0,"Below 0%",IF(I6890&lt;=0.05,"0-5%",IF(I6890&lt;=0.1,"5-10%",IF(I6890&lt;=0.2,"10-20%",IF(I6890&lt;=0.4,"20-40%","Above 40%")))))</f>
        <v>Below 0%</v>
      </c>
      <c r="N6890" s="6" t="str">
        <f aca="false">IF(AND(H6890&gt;=Summary!$B$25,I6890&gt;=Summary!$B$26,I6890&lt;=Summary!$B$27,J6890&gt;=Summary!$B$28,J6890&lt;=Summary!$B$29,F6890*J6890&gt;1),"Yes","No")</f>
        <v>No</v>
      </c>
    </row>
    <row r="6891" customFormat="false" ht="15" hidden="false" customHeight="false" outlineLevel="0" collapsed="false">
      <c r="A6891" s="6" t="s">
        <v>154</v>
      </c>
      <c r="B6891" s="45" t="n">
        <v>43702</v>
      </c>
      <c r="C6891" s="6" t="s">
        <v>181</v>
      </c>
      <c r="D6891" s="6" t="s">
        <v>188</v>
      </c>
      <c r="E6891" s="6" t="s">
        <v>174</v>
      </c>
      <c r="F6891" s="34" t="n">
        <v>0.248607873916626</v>
      </c>
      <c r="G6891" s="34" t="n">
        <v>0.14712149107383</v>
      </c>
      <c r="H6891" s="34" t="n">
        <v>0.101486382842796</v>
      </c>
      <c r="I6891" s="34" t="n">
        <v>0.689813446710295</v>
      </c>
      <c r="J6891" s="35" t="n">
        <v>6.75</v>
      </c>
      <c r="K6891" s="6" t="n">
        <v>0</v>
      </c>
      <c r="L6891" s="35" t="n">
        <v>-1</v>
      </c>
      <c r="M6891" s="6" t="str">
        <f aca="false">IF(I6891&lt;=0,"Below 0%",IF(I6891&lt;=0.05,"0-5%",IF(I6891&lt;=0.1,"5-10%",IF(I6891&lt;=0.2,"10-20%",IF(I6891&lt;=0.4,"20-40%","Above 40%")))))</f>
        <v>Above 40%</v>
      </c>
      <c r="N6891" s="6" t="str">
        <f aca="false">IF(AND(H6891&gt;=Summary!$B$25,I6891&gt;=Summary!$B$26,I6891&lt;=Summary!$B$27,J6891&gt;=Summary!$B$28,J6891&lt;=Summary!$B$29,F6891*J6891&gt;1),"Yes","No")</f>
        <v>No</v>
      </c>
    </row>
    <row r="6892" customFormat="false" ht="15" hidden="false" customHeight="false" outlineLevel="0" collapsed="false">
      <c r="A6892" s="6" t="s">
        <v>154</v>
      </c>
      <c r="B6892" s="45" t="n">
        <v>43702</v>
      </c>
      <c r="C6892" s="6" t="s">
        <v>181</v>
      </c>
      <c r="D6892" s="6" t="s">
        <v>188</v>
      </c>
      <c r="E6892" s="6" t="s">
        <v>177</v>
      </c>
      <c r="F6892" s="34" t="n">
        <v>0.155984908342362</v>
      </c>
      <c r="G6892" s="34" t="n">
        <v>0.0709335760534536</v>
      </c>
      <c r="H6892" s="34" t="n">
        <v>0.0850513322889079</v>
      </c>
      <c r="I6892" s="34" t="n">
        <v>1.19902783732228</v>
      </c>
      <c r="J6892" s="35" t="n">
        <v>14</v>
      </c>
      <c r="K6892" s="6" t="n">
        <v>1</v>
      </c>
      <c r="L6892" s="35" t="n">
        <v>13</v>
      </c>
      <c r="M6892" s="6" t="str">
        <f aca="false">IF(I6892&lt;=0,"Below 0%",IF(I6892&lt;=0.05,"0-5%",IF(I6892&lt;=0.1,"5-10%",IF(I6892&lt;=0.2,"10-20%",IF(I6892&lt;=0.4,"20-40%","Above 40%")))))</f>
        <v>Above 40%</v>
      </c>
      <c r="N6892" s="6" t="str">
        <f aca="false">IF(AND(H6892&gt;=Summary!$B$25,I6892&gt;=Summary!$B$26,I6892&lt;=Summary!$B$27,J6892&gt;=Summary!$B$28,J6892&lt;=Summary!$B$29,F6892*J6892&gt;1),"Yes","No")</f>
        <v>No</v>
      </c>
    </row>
    <row r="6893" customFormat="false" ht="15" hidden="false" customHeight="false" outlineLevel="0" collapsed="false">
      <c r="A6893" s="6" t="s">
        <v>154</v>
      </c>
      <c r="B6893" s="45" t="n">
        <v>43702</v>
      </c>
      <c r="C6893" s="6" t="s">
        <v>203</v>
      </c>
      <c r="D6893" s="6" t="s">
        <v>196</v>
      </c>
      <c r="E6893" s="6" t="s">
        <v>187</v>
      </c>
      <c r="F6893" s="34" t="n">
        <v>0.50148743391037</v>
      </c>
      <c r="G6893" s="34" t="n">
        <v>0.523366936658703</v>
      </c>
      <c r="H6893" s="34" t="n">
        <v>-0.021879502748333</v>
      </c>
      <c r="I6893" s="34" t="n">
        <v>-0.0418052827104761</v>
      </c>
      <c r="J6893" s="35" t="n">
        <v>1.9</v>
      </c>
      <c r="K6893" s="6" t="n">
        <v>0</v>
      </c>
      <c r="L6893" s="35" t="n">
        <v>-1</v>
      </c>
      <c r="M6893" s="6" t="str">
        <f aca="false">IF(I6893&lt;=0,"Below 0%",IF(I6893&lt;=0.05,"0-5%",IF(I6893&lt;=0.1,"5-10%",IF(I6893&lt;=0.2,"10-20%",IF(I6893&lt;=0.4,"20-40%","Above 40%")))))</f>
        <v>Below 0%</v>
      </c>
      <c r="N6893" s="6" t="str">
        <f aca="false">IF(AND(H6893&gt;=Summary!$B$25,I6893&gt;=Summary!$B$26,I6893&lt;=Summary!$B$27,J6893&gt;=Summary!$B$28,J6893&lt;=Summary!$B$29,F6893*J6893&gt;1),"Yes","No")</f>
        <v>No</v>
      </c>
    </row>
    <row r="6894" customFormat="false" ht="15" hidden="false" customHeight="false" outlineLevel="0" collapsed="false">
      <c r="A6894" s="6" t="s">
        <v>154</v>
      </c>
      <c r="B6894" s="45" t="n">
        <v>43702</v>
      </c>
      <c r="C6894" s="6" t="s">
        <v>203</v>
      </c>
      <c r="D6894" s="6" t="s">
        <v>196</v>
      </c>
      <c r="E6894" s="6" t="s">
        <v>174</v>
      </c>
      <c r="F6894" s="34" t="n">
        <v>0.164938643574715</v>
      </c>
      <c r="G6894" s="34" t="n">
        <v>0.280111881591982</v>
      </c>
      <c r="H6894" s="34" t="n">
        <v>-0.115173238017267</v>
      </c>
      <c r="I6894" s="34" t="n">
        <v>-0.411168699316481</v>
      </c>
      <c r="J6894" s="35" t="n">
        <v>3.55</v>
      </c>
      <c r="K6894" s="6" t="n">
        <v>1</v>
      </c>
      <c r="L6894" s="35" t="n">
        <v>2.55</v>
      </c>
      <c r="M6894" s="6" t="str">
        <f aca="false">IF(I6894&lt;=0,"Below 0%",IF(I6894&lt;=0.05,"0-5%",IF(I6894&lt;=0.1,"5-10%",IF(I6894&lt;=0.2,"10-20%",IF(I6894&lt;=0.4,"20-40%","Above 40%")))))</f>
        <v>Below 0%</v>
      </c>
      <c r="N6894" s="6" t="str">
        <f aca="false">IF(AND(H6894&gt;=Summary!$B$25,I6894&gt;=Summary!$B$26,I6894&lt;=Summary!$B$27,J6894&gt;=Summary!$B$28,J6894&lt;=Summary!$B$29,F6894*J6894&gt;1),"Yes","No")</f>
        <v>No</v>
      </c>
    </row>
    <row r="6895" customFormat="false" ht="15" hidden="false" customHeight="false" outlineLevel="0" collapsed="false">
      <c r="A6895" s="6" t="s">
        <v>154</v>
      </c>
      <c r="B6895" s="45" t="n">
        <v>43702</v>
      </c>
      <c r="C6895" s="6" t="s">
        <v>203</v>
      </c>
      <c r="D6895" s="6" t="s">
        <v>196</v>
      </c>
      <c r="E6895" s="6" t="s">
        <v>177</v>
      </c>
      <c r="F6895" s="34" t="n">
        <v>0.333573967218399</v>
      </c>
      <c r="G6895" s="34" t="n">
        <v>0.196521181749315</v>
      </c>
      <c r="H6895" s="34" t="n">
        <v>0.137052785469084</v>
      </c>
      <c r="I6895" s="34" t="n">
        <v>0.697394470403246</v>
      </c>
      <c r="J6895" s="35" t="n">
        <v>5.06</v>
      </c>
      <c r="K6895" s="6" t="n">
        <v>0</v>
      </c>
      <c r="L6895" s="35" t="n">
        <v>-1</v>
      </c>
      <c r="M6895" s="6" t="str">
        <f aca="false">IF(I6895&lt;=0,"Below 0%",IF(I6895&lt;=0.05,"0-5%",IF(I6895&lt;=0.1,"5-10%",IF(I6895&lt;=0.2,"10-20%",IF(I6895&lt;=0.4,"20-40%","Above 40%")))))</f>
        <v>Above 40%</v>
      </c>
      <c r="N6895" s="6" t="str">
        <f aca="false">IF(AND(H6895&gt;=Summary!$B$25,I6895&gt;=Summary!$B$26,I6895&lt;=Summary!$B$27,J6895&gt;=Summary!$B$28,J6895&lt;=Summary!$B$29,F6895*J6895&gt;1),"Yes","No")</f>
        <v>No</v>
      </c>
    </row>
    <row r="6896" customFormat="false" ht="15" hidden="false" customHeight="false" outlineLevel="0" collapsed="false">
      <c r="A6896" s="6" t="s">
        <v>154</v>
      </c>
      <c r="B6896" s="45" t="n">
        <v>43708</v>
      </c>
      <c r="C6896" s="6" t="s">
        <v>196</v>
      </c>
      <c r="D6896" s="6" t="s">
        <v>183</v>
      </c>
      <c r="E6896" s="6" t="s">
        <v>187</v>
      </c>
      <c r="F6896" s="34" t="n">
        <v>0.148214444518089</v>
      </c>
      <c r="G6896" s="34" t="n">
        <v>0.0912490213720656</v>
      </c>
      <c r="H6896" s="34" t="n">
        <v>0.0569654231460237</v>
      </c>
      <c r="I6896" s="34" t="n">
        <v>0.624285305085615</v>
      </c>
      <c r="J6896" s="35" t="n">
        <v>11</v>
      </c>
      <c r="K6896" s="6" t="n">
        <v>0</v>
      </c>
      <c r="L6896" s="35" t="n">
        <v>-1</v>
      </c>
      <c r="M6896" s="6" t="str">
        <f aca="false">IF(I6896&lt;=0,"Below 0%",IF(I6896&lt;=0.05,"0-5%",IF(I6896&lt;=0.1,"5-10%",IF(I6896&lt;=0.2,"10-20%",IF(I6896&lt;=0.4,"20-40%","Above 40%")))))</f>
        <v>Above 40%</v>
      </c>
      <c r="N6896" s="6" t="str">
        <f aca="false">IF(AND(H6896&gt;=Summary!$B$25,I6896&gt;=Summary!$B$26,I6896&lt;=Summary!$B$27,J6896&gt;=Summary!$B$28,J6896&lt;=Summary!$B$29,F6896*J6896&gt;1),"Yes","No")</f>
        <v>No</v>
      </c>
    </row>
    <row r="6897" customFormat="false" ht="15" hidden="false" customHeight="false" outlineLevel="0" collapsed="false">
      <c r="A6897" s="6" t="s">
        <v>154</v>
      </c>
      <c r="B6897" s="45" t="n">
        <v>43708</v>
      </c>
      <c r="C6897" s="6" t="s">
        <v>196</v>
      </c>
      <c r="D6897" s="6" t="s">
        <v>183</v>
      </c>
      <c r="E6897" s="6" t="s">
        <v>174</v>
      </c>
      <c r="F6897" s="34" t="n">
        <v>0.227053835988045</v>
      </c>
      <c r="G6897" s="34" t="n">
        <v>0.176094602647846</v>
      </c>
      <c r="H6897" s="34" t="n">
        <v>0.0509592333401989</v>
      </c>
      <c r="I6897" s="34" t="n">
        <v>0.289385549437351</v>
      </c>
      <c r="J6897" s="35" t="n">
        <v>5.7</v>
      </c>
      <c r="K6897" s="6" t="n">
        <v>0</v>
      </c>
      <c r="L6897" s="35" t="n">
        <v>-1</v>
      </c>
      <c r="M6897" s="6" t="str">
        <f aca="false">IF(I6897&lt;=0,"Below 0%",IF(I6897&lt;=0.05,"0-5%",IF(I6897&lt;=0.1,"5-10%",IF(I6897&lt;=0.2,"10-20%",IF(I6897&lt;=0.4,"20-40%","Above 40%")))))</f>
        <v>20-40%</v>
      </c>
      <c r="N6897" s="6" t="str">
        <f aca="false">IF(AND(H6897&gt;=Summary!$B$25,I6897&gt;=Summary!$B$26,I6897&lt;=Summary!$B$27,J6897&gt;=Summary!$B$28,J6897&lt;=Summary!$B$29,F6897*J6897&gt;1),"Yes","No")</f>
        <v>No</v>
      </c>
    </row>
    <row r="6898" customFormat="false" ht="15" hidden="false" customHeight="false" outlineLevel="0" collapsed="false">
      <c r="A6898" s="6" t="s">
        <v>154</v>
      </c>
      <c r="B6898" s="45" t="n">
        <v>43708</v>
      </c>
      <c r="C6898" s="6" t="s">
        <v>196</v>
      </c>
      <c r="D6898" s="6" t="s">
        <v>183</v>
      </c>
      <c r="E6898" s="6" t="s">
        <v>177</v>
      </c>
      <c r="F6898" s="34" t="n">
        <v>0.624731719493866</v>
      </c>
      <c r="G6898" s="34" t="n">
        <v>0.732656375980089</v>
      </c>
      <c r="H6898" s="34" t="n">
        <v>-0.107924656486223</v>
      </c>
      <c r="I6898" s="34" t="n">
        <v>-0.147305967742176</v>
      </c>
      <c r="J6898" s="35" t="n">
        <v>1.37</v>
      </c>
      <c r="K6898" s="6" t="n">
        <v>1</v>
      </c>
      <c r="L6898" s="35" t="n">
        <v>0.37</v>
      </c>
      <c r="M6898" s="6" t="str">
        <f aca="false">IF(I6898&lt;=0,"Below 0%",IF(I6898&lt;=0.05,"0-5%",IF(I6898&lt;=0.1,"5-10%",IF(I6898&lt;=0.2,"10-20%",IF(I6898&lt;=0.4,"20-40%","Above 40%")))))</f>
        <v>Below 0%</v>
      </c>
      <c r="N6898" s="6" t="str">
        <f aca="false">IF(AND(H6898&gt;=Summary!$B$25,I6898&gt;=Summary!$B$26,I6898&lt;=Summary!$B$27,J6898&gt;=Summary!$B$28,J6898&lt;=Summary!$B$29,F6898*J6898&gt;1),"Yes","No")</f>
        <v>No</v>
      </c>
    </row>
    <row r="6899" customFormat="false" ht="15" hidden="false" customHeight="false" outlineLevel="0" collapsed="false">
      <c r="A6899" s="6" t="s">
        <v>154</v>
      </c>
      <c r="B6899" s="45" t="n">
        <v>43708</v>
      </c>
      <c r="C6899" s="6" t="s">
        <v>190</v>
      </c>
      <c r="D6899" s="6" t="s">
        <v>204</v>
      </c>
      <c r="E6899" s="6" t="s">
        <v>187</v>
      </c>
      <c r="F6899" s="34" t="n">
        <v>0.643212795257568</v>
      </c>
      <c r="G6899" s="34" t="n">
        <v>0.717162817043238</v>
      </c>
      <c r="H6899" s="34" t="n">
        <v>-0.0739500217856691</v>
      </c>
      <c r="I6899" s="34" t="n">
        <v>-0.103114690316147</v>
      </c>
      <c r="J6899" s="35" t="n">
        <v>1.4</v>
      </c>
      <c r="K6899" s="6" t="n">
        <v>0</v>
      </c>
      <c r="L6899" s="35" t="n">
        <v>-1</v>
      </c>
      <c r="M6899" s="6" t="str">
        <f aca="false">IF(I6899&lt;=0,"Below 0%",IF(I6899&lt;=0.05,"0-5%",IF(I6899&lt;=0.1,"5-10%",IF(I6899&lt;=0.2,"10-20%",IF(I6899&lt;=0.4,"20-40%","Above 40%")))))</f>
        <v>Below 0%</v>
      </c>
      <c r="N6899" s="6" t="str">
        <f aca="false">IF(AND(H6899&gt;=Summary!$B$25,I6899&gt;=Summary!$B$26,I6899&lt;=Summary!$B$27,J6899&gt;=Summary!$B$28,J6899&lt;=Summary!$B$29,F6899*J6899&gt;1),"Yes","No")</f>
        <v>No</v>
      </c>
    </row>
    <row r="6900" customFormat="false" ht="15" hidden="false" customHeight="false" outlineLevel="0" collapsed="false">
      <c r="A6900" s="6" t="s">
        <v>154</v>
      </c>
      <c r="B6900" s="45" t="n">
        <v>43708</v>
      </c>
      <c r="C6900" s="6" t="s">
        <v>190</v>
      </c>
      <c r="D6900" s="6" t="s">
        <v>204</v>
      </c>
      <c r="E6900" s="6" t="s">
        <v>174</v>
      </c>
      <c r="F6900" s="34" t="n">
        <v>0.214468270540237</v>
      </c>
      <c r="G6900" s="34" t="n">
        <v>0.189439234690667</v>
      </c>
      <c r="H6900" s="34" t="n">
        <v>0.0250290358495709</v>
      </c>
      <c r="I6900" s="34" t="n">
        <v>0.132121711167386</v>
      </c>
      <c r="J6900" s="35" t="n">
        <v>5.3</v>
      </c>
      <c r="K6900" s="6" t="n">
        <v>1</v>
      </c>
      <c r="L6900" s="35" t="n">
        <v>4.3</v>
      </c>
      <c r="M6900" s="6" t="str">
        <f aca="false">IF(I6900&lt;=0,"Below 0%",IF(I6900&lt;=0.05,"0-5%",IF(I6900&lt;=0.1,"5-10%",IF(I6900&lt;=0.2,"10-20%",IF(I6900&lt;=0.4,"20-40%","Above 40%")))))</f>
        <v>10-20%</v>
      </c>
      <c r="N6900" s="6" t="str">
        <f aca="false">IF(AND(H6900&gt;=Summary!$B$25,I6900&gt;=Summary!$B$26,I6900&lt;=Summary!$B$27,J6900&gt;=Summary!$B$28,J6900&lt;=Summary!$B$29,F6900*J6900&gt;1),"Yes","No")</f>
        <v>No</v>
      </c>
    </row>
    <row r="6901" customFormat="false" ht="15" hidden="false" customHeight="false" outlineLevel="0" collapsed="false">
      <c r="A6901" s="6" t="s">
        <v>154</v>
      </c>
      <c r="B6901" s="45" t="n">
        <v>43708</v>
      </c>
      <c r="C6901" s="6" t="s">
        <v>190</v>
      </c>
      <c r="D6901" s="6" t="s">
        <v>204</v>
      </c>
      <c r="E6901" s="6" t="s">
        <v>177</v>
      </c>
      <c r="F6901" s="34" t="n">
        <v>0.142318949103355</v>
      </c>
      <c r="G6901" s="34" t="n">
        <v>0.093397948266096</v>
      </c>
      <c r="H6901" s="34" t="n">
        <v>0.0489210008372594</v>
      </c>
      <c r="I6901" s="34" t="n">
        <v>0.523790958425346</v>
      </c>
      <c r="J6901" s="35" t="n">
        <v>10.75</v>
      </c>
      <c r="K6901" s="6" t="n">
        <v>0</v>
      </c>
      <c r="L6901" s="35" t="n">
        <v>-1</v>
      </c>
      <c r="M6901" s="6" t="str">
        <f aca="false">IF(I6901&lt;=0,"Below 0%",IF(I6901&lt;=0.05,"0-5%",IF(I6901&lt;=0.1,"5-10%",IF(I6901&lt;=0.2,"10-20%",IF(I6901&lt;=0.4,"20-40%","Above 40%")))))</f>
        <v>Above 40%</v>
      </c>
      <c r="N6901" s="6" t="str">
        <f aca="false">IF(AND(H6901&gt;=Summary!$B$25,I6901&gt;=Summary!$B$26,I6901&lt;=Summary!$B$27,J6901&gt;=Summary!$B$28,J6901&lt;=Summary!$B$29,F6901*J6901&gt;1),"Yes","No")</f>
        <v>No</v>
      </c>
    </row>
    <row r="6902" customFormat="false" ht="15" hidden="false" customHeight="false" outlineLevel="0" collapsed="false">
      <c r="A6902" s="6" t="s">
        <v>154</v>
      </c>
      <c r="B6902" s="45" t="n">
        <v>43708</v>
      </c>
      <c r="C6902" s="6" t="s">
        <v>180</v>
      </c>
      <c r="D6902" s="6" t="s">
        <v>182</v>
      </c>
      <c r="E6902" s="6" t="s">
        <v>187</v>
      </c>
      <c r="F6902" s="34" t="n">
        <v>0.463849723339081</v>
      </c>
      <c r="G6902" s="34" t="n">
        <v>0.437325768374634</v>
      </c>
      <c r="H6902" s="34" t="n">
        <v>0.0265239549644468</v>
      </c>
      <c r="I6902" s="34" t="n">
        <v>0.0606503363911664</v>
      </c>
      <c r="J6902" s="35" t="n">
        <v>2.27</v>
      </c>
      <c r="K6902" s="6" t="n">
        <v>1</v>
      </c>
      <c r="L6902" s="35" t="n">
        <v>1.27</v>
      </c>
      <c r="M6902" s="6" t="str">
        <f aca="false">IF(I6902&lt;=0,"Below 0%",IF(I6902&lt;=0.05,"0-5%",IF(I6902&lt;=0.1,"5-10%",IF(I6902&lt;=0.2,"10-20%",IF(I6902&lt;=0.4,"20-40%","Above 40%")))))</f>
        <v>5-10%</v>
      </c>
      <c r="N6902" s="6" t="str">
        <f aca="false">IF(AND(H6902&gt;=Summary!$B$25,I6902&gt;=Summary!$B$26,I6902&lt;=Summary!$B$27,J6902&gt;=Summary!$B$28,J6902&lt;=Summary!$B$29,F6902*J6902&gt;1),"Yes","No")</f>
        <v>No</v>
      </c>
    </row>
    <row r="6903" customFormat="false" ht="15" hidden="false" customHeight="false" outlineLevel="0" collapsed="false">
      <c r="A6903" s="6" t="s">
        <v>154</v>
      </c>
      <c r="B6903" s="45" t="n">
        <v>43708</v>
      </c>
      <c r="C6903" s="6" t="s">
        <v>180</v>
      </c>
      <c r="D6903" s="6" t="s">
        <v>182</v>
      </c>
      <c r="E6903" s="6" t="s">
        <v>174</v>
      </c>
      <c r="F6903" s="34" t="n">
        <v>0.227119043469429</v>
      </c>
      <c r="G6903" s="34" t="n">
        <v>0.286916038789139</v>
      </c>
      <c r="H6903" s="34" t="n">
        <v>-0.0597969953197095</v>
      </c>
      <c r="I6903" s="34" t="n">
        <v>-0.208412870789896</v>
      </c>
      <c r="J6903" s="35" t="n">
        <v>3.46</v>
      </c>
      <c r="K6903" s="6" t="n">
        <v>0</v>
      </c>
      <c r="L6903" s="35" t="n">
        <v>-1</v>
      </c>
      <c r="M6903" s="6" t="str">
        <f aca="false">IF(I6903&lt;=0,"Below 0%",IF(I6903&lt;=0.05,"0-5%",IF(I6903&lt;=0.1,"5-10%",IF(I6903&lt;=0.2,"10-20%",IF(I6903&lt;=0.4,"20-40%","Above 40%")))))</f>
        <v>Below 0%</v>
      </c>
      <c r="N6903" s="6" t="str">
        <f aca="false">IF(AND(H6903&gt;=Summary!$B$25,I6903&gt;=Summary!$B$26,I6903&lt;=Summary!$B$27,J6903&gt;=Summary!$B$28,J6903&lt;=Summary!$B$29,F6903*J6903&gt;1),"Yes","No")</f>
        <v>No</v>
      </c>
    </row>
    <row r="6904" customFormat="false" ht="15" hidden="false" customHeight="false" outlineLevel="0" collapsed="false">
      <c r="A6904" s="6" t="s">
        <v>154</v>
      </c>
      <c r="B6904" s="45" t="n">
        <v>43708</v>
      </c>
      <c r="C6904" s="6" t="s">
        <v>180</v>
      </c>
      <c r="D6904" s="6" t="s">
        <v>182</v>
      </c>
      <c r="E6904" s="6" t="s">
        <v>177</v>
      </c>
      <c r="F6904" s="34" t="n">
        <v>0.309031277894974</v>
      </c>
      <c r="G6904" s="34" t="n">
        <v>0.275758192836228</v>
      </c>
      <c r="H6904" s="34" t="n">
        <v>0.0332730850587462</v>
      </c>
      <c r="I6904" s="34" t="n">
        <v>0.12066036811645</v>
      </c>
      <c r="J6904" s="35" t="n">
        <v>3.6</v>
      </c>
      <c r="K6904" s="6" t="n">
        <v>0</v>
      </c>
      <c r="L6904" s="35" t="n">
        <v>-1</v>
      </c>
      <c r="M6904" s="6" t="str">
        <f aca="false">IF(I6904&lt;=0,"Below 0%",IF(I6904&lt;=0.05,"0-5%",IF(I6904&lt;=0.1,"5-10%",IF(I6904&lt;=0.2,"10-20%",IF(I6904&lt;=0.4,"20-40%","Above 40%")))))</f>
        <v>10-20%</v>
      </c>
      <c r="N6904" s="6" t="str">
        <f aca="false">IF(AND(H6904&gt;=Summary!$B$25,I6904&gt;=Summary!$B$26,I6904&lt;=Summary!$B$27,J6904&gt;=Summary!$B$28,J6904&lt;=Summary!$B$29,F6904*J6904&gt;1),"Yes","No")</f>
        <v>Yes</v>
      </c>
    </row>
    <row r="6905" customFormat="false" ht="15" hidden="false" customHeight="false" outlineLevel="0" collapsed="false">
      <c r="A6905" s="6" t="s">
        <v>154</v>
      </c>
      <c r="B6905" s="45" t="n">
        <v>43708</v>
      </c>
      <c r="C6905" s="6" t="s">
        <v>195</v>
      </c>
      <c r="D6905" s="6" t="s">
        <v>199</v>
      </c>
      <c r="E6905" s="6" t="s">
        <v>187</v>
      </c>
      <c r="F6905" s="34" t="n">
        <v>0.409695416688919</v>
      </c>
      <c r="G6905" s="34" t="n">
        <v>0.560660163734541</v>
      </c>
      <c r="H6905" s="34" t="n">
        <v>-0.150964747045622</v>
      </c>
      <c r="I6905" s="34" t="n">
        <v>-0.269262481643158</v>
      </c>
      <c r="J6905" s="35" t="n">
        <v>1.77</v>
      </c>
      <c r="K6905" s="6" t="n">
        <v>1</v>
      </c>
      <c r="L6905" s="35" t="n">
        <v>0.77</v>
      </c>
      <c r="M6905" s="6" t="str">
        <f aca="false">IF(I6905&lt;=0,"Below 0%",IF(I6905&lt;=0.05,"0-5%",IF(I6905&lt;=0.1,"5-10%",IF(I6905&lt;=0.2,"10-20%",IF(I6905&lt;=0.4,"20-40%","Above 40%")))))</f>
        <v>Below 0%</v>
      </c>
      <c r="N6905" s="6" t="str">
        <f aca="false">IF(AND(H6905&gt;=Summary!$B$25,I6905&gt;=Summary!$B$26,I6905&lt;=Summary!$B$27,J6905&gt;=Summary!$B$28,J6905&lt;=Summary!$B$29,F6905*J6905&gt;1),"Yes","No")</f>
        <v>No</v>
      </c>
    </row>
    <row r="6906" customFormat="false" ht="15" hidden="false" customHeight="false" outlineLevel="0" collapsed="false">
      <c r="A6906" s="6" t="s">
        <v>154</v>
      </c>
      <c r="B6906" s="45" t="n">
        <v>43708</v>
      </c>
      <c r="C6906" s="6" t="s">
        <v>195</v>
      </c>
      <c r="D6906" s="6" t="s">
        <v>199</v>
      </c>
      <c r="E6906" s="6" t="s">
        <v>174</v>
      </c>
      <c r="F6906" s="34" t="n">
        <v>0.238868728280067</v>
      </c>
      <c r="G6906" s="34" t="n">
        <v>0.240866138303432</v>
      </c>
      <c r="H6906" s="34" t="n">
        <v>-0.00199741002336404</v>
      </c>
      <c r="I6906" s="34" t="n">
        <v>-0.0082926144680735</v>
      </c>
      <c r="J6906" s="35" t="n">
        <v>4.12</v>
      </c>
      <c r="K6906" s="6" t="n">
        <v>0</v>
      </c>
      <c r="L6906" s="35" t="n">
        <v>-1</v>
      </c>
      <c r="M6906" s="6" t="str">
        <f aca="false">IF(I6906&lt;=0,"Below 0%",IF(I6906&lt;=0.05,"0-5%",IF(I6906&lt;=0.1,"5-10%",IF(I6906&lt;=0.2,"10-20%",IF(I6906&lt;=0.4,"20-40%","Above 40%")))))</f>
        <v>Below 0%</v>
      </c>
      <c r="N6906" s="6" t="str">
        <f aca="false">IF(AND(H6906&gt;=Summary!$B$25,I6906&gt;=Summary!$B$26,I6906&lt;=Summary!$B$27,J6906&gt;=Summary!$B$28,J6906&lt;=Summary!$B$29,F6906*J6906&gt;1),"Yes","No")</f>
        <v>No</v>
      </c>
    </row>
    <row r="6907" customFormat="false" ht="15" hidden="false" customHeight="false" outlineLevel="0" collapsed="false">
      <c r="A6907" s="6" t="s">
        <v>154</v>
      </c>
      <c r="B6907" s="45" t="n">
        <v>43708</v>
      </c>
      <c r="C6907" s="6" t="s">
        <v>195</v>
      </c>
      <c r="D6907" s="6" t="s">
        <v>199</v>
      </c>
      <c r="E6907" s="6" t="s">
        <v>177</v>
      </c>
      <c r="F6907" s="34" t="n">
        <v>0.351435869932175</v>
      </c>
      <c r="G6907" s="34" t="n">
        <v>0.198473697962028</v>
      </c>
      <c r="H6907" s="34" t="n">
        <v>0.152962171970147</v>
      </c>
      <c r="I6907" s="34" t="n">
        <v>0.770692406806529</v>
      </c>
      <c r="J6907" s="35" t="n">
        <v>5</v>
      </c>
      <c r="K6907" s="6" t="n">
        <v>0</v>
      </c>
      <c r="L6907" s="35" t="n">
        <v>-1</v>
      </c>
      <c r="M6907" s="6" t="str">
        <f aca="false">IF(I6907&lt;=0,"Below 0%",IF(I6907&lt;=0.05,"0-5%",IF(I6907&lt;=0.1,"5-10%",IF(I6907&lt;=0.2,"10-20%",IF(I6907&lt;=0.4,"20-40%","Above 40%")))))</f>
        <v>Above 40%</v>
      </c>
      <c r="N6907" s="6" t="str">
        <f aca="false">IF(AND(H6907&gt;=Summary!$B$25,I6907&gt;=Summary!$B$26,I6907&lt;=Summary!$B$27,J6907&gt;=Summary!$B$28,J6907&lt;=Summary!$B$29,F6907*J6907&gt;1),"Yes","No")</f>
        <v>No</v>
      </c>
    </row>
    <row r="6908" customFormat="false" ht="15" hidden="false" customHeight="false" outlineLevel="0" collapsed="false">
      <c r="A6908" s="6" t="s">
        <v>154</v>
      </c>
      <c r="B6908" s="45" t="n">
        <v>43708</v>
      </c>
      <c r="C6908" s="6" t="s">
        <v>194</v>
      </c>
      <c r="D6908" s="6" t="s">
        <v>201</v>
      </c>
      <c r="E6908" s="6" t="s">
        <v>187</v>
      </c>
      <c r="F6908" s="34" t="n">
        <v>0.886403799057007</v>
      </c>
      <c r="G6908" s="34" t="n">
        <v>0.896775811791197</v>
      </c>
      <c r="H6908" s="34" t="n">
        <v>-0.0103720127341898</v>
      </c>
      <c r="I6908" s="34" t="n">
        <v>-0.0115658926097404</v>
      </c>
      <c r="J6908" s="35" t="n">
        <v>1.1</v>
      </c>
      <c r="K6908" s="6" t="n">
        <v>1</v>
      </c>
      <c r="L6908" s="35" t="n">
        <v>0.1</v>
      </c>
      <c r="M6908" s="6" t="str">
        <f aca="false">IF(I6908&lt;=0,"Below 0%",IF(I6908&lt;=0.05,"0-5%",IF(I6908&lt;=0.1,"5-10%",IF(I6908&lt;=0.2,"10-20%",IF(I6908&lt;=0.4,"20-40%","Above 40%")))))</f>
        <v>Below 0%</v>
      </c>
      <c r="N6908" s="6" t="str">
        <f aca="false">IF(AND(H6908&gt;=Summary!$B$25,I6908&gt;=Summary!$B$26,I6908&lt;=Summary!$B$27,J6908&gt;=Summary!$B$28,J6908&lt;=Summary!$B$29,F6908*J6908&gt;1),"Yes","No")</f>
        <v>No</v>
      </c>
    </row>
    <row r="6909" customFormat="false" ht="15" hidden="false" customHeight="false" outlineLevel="0" collapsed="false">
      <c r="A6909" s="6" t="s">
        <v>154</v>
      </c>
      <c r="B6909" s="45" t="n">
        <v>43708</v>
      </c>
      <c r="C6909" s="6" t="s">
        <v>194</v>
      </c>
      <c r="D6909" s="6" t="s">
        <v>201</v>
      </c>
      <c r="E6909" s="6" t="s">
        <v>174</v>
      </c>
      <c r="F6909" s="34" t="n">
        <v>0.0715684592723846</v>
      </c>
      <c r="G6909" s="34" t="n">
        <v>0.0758227050707391</v>
      </c>
      <c r="H6909" s="34" t="n">
        <v>-0.0042542457983545</v>
      </c>
      <c r="I6909" s="34" t="n">
        <v>-0.0561078082664748</v>
      </c>
      <c r="J6909" s="35" t="n">
        <v>13.01</v>
      </c>
      <c r="K6909" s="6" t="n">
        <v>0</v>
      </c>
      <c r="L6909" s="35" t="n">
        <v>-1</v>
      </c>
      <c r="M6909" s="6" t="str">
        <f aca="false">IF(I6909&lt;=0,"Below 0%",IF(I6909&lt;=0.05,"0-5%",IF(I6909&lt;=0.1,"5-10%",IF(I6909&lt;=0.2,"10-20%",IF(I6909&lt;=0.4,"20-40%","Above 40%")))))</f>
        <v>Below 0%</v>
      </c>
      <c r="N6909" s="6" t="str">
        <f aca="false">IF(AND(H6909&gt;=Summary!$B$25,I6909&gt;=Summary!$B$26,I6909&lt;=Summary!$B$27,J6909&gt;=Summary!$B$28,J6909&lt;=Summary!$B$29,F6909*J6909&gt;1),"Yes","No")</f>
        <v>No</v>
      </c>
    </row>
    <row r="6910" customFormat="false" ht="15" hidden="false" customHeight="false" outlineLevel="0" collapsed="false">
      <c r="A6910" s="6" t="s">
        <v>154</v>
      </c>
      <c r="B6910" s="45" t="n">
        <v>43708</v>
      </c>
      <c r="C6910" s="6" t="s">
        <v>194</v>
      </c>
      <c r="D6910" s="6" t="s">
        <v>201</v>
      </c>
      <c r="E6910" s="6" t="s">
        <v>177</v>
      </c>
      <c r="F6910" s="34" t="n">
        <v>0.0420277528464794</v>
      </c>
      <c r="G6910" s="34" t="n">
        <v>0.0274014831380643</v>
      </c>
      <c r="H6910" s="34" t="n">
        <v>0.0146262697084151</v>
      </c>
      <c r="I6910" s="34" t="n">
        <v>0.533776570951272</v>
      </c>
      <c r="J6910" s="35" t="n">
        <v>36</v>
      </c>
      <c r="K6910" s="6" t="n">
        <v>0</v>
      </c>
      <c r="L6910" s="35" t="n">
        <v>-1</v>
      </c>
      <c r="M6910" s="6" t="str">
        <f aca="false">IF(I6910&lt;=0,"Below 0%",IF(I6910&lt;=0.05,"0-5%",IF(I6910&lt;=0.1,"5-10%",IF(I6910&lt;=0.2,"10-20%",IF(I6910&lt;=0.4,"20-40%","Above 40%")))))</f>
        <v>Above 40%</v>
      </c>
      <c r="N6910" s="6" t="str">
        <f aca="false">IF(AND(H6910&gt;=Summary!$B$25,I6910&gt;=Summary!$B$26,I6910&lt;=Summary!$B$27,J6910&gt;=Summary!$B$28,J6910&lt;=Summary!$B$29,F6910*J6910&gt;1),"Yes","No")</f>
        <v>No</v>
      </c>
    </row>
    <row r="6911" customFormat="false" ht="15" hidden="false" customHeight="false" outlineLevel="0" collapsed="false">
      <c r="A6911" s="6" t="s">
        <v>154</v>
      </c>
      <c r="B6911" s="45" t="n">
        <v>43708</v>
      </c>
      <c r="C6911" s="6" t="s">
        <v>188</v>
      </c>
      <c r="D6911" s="6" t="s">
        <v>198</v>
      </c>
      <c r="E6911" s="6" t="s">
        <v>187</v>
      </c>
      <c r="F6911" s="34" t="n">
        <v>0.463928729295731</v>
      </c>
      <c r="G6911" s="34" t="n">
        <v>0.36599347385131</v>
      </c>
      <c r="H6911" s="34" t="n">
        <v>0.0979352554444209</v>
      </c>
      <c r="I6911" s="34" t="n">
        <v>0.267587436502238</v>
      </c>
      <c r="J6911" s="35" t="n">
        <v>2.73</v>
      </c>
      <c r="K6911" s="6" t="n">
        <v>0</v>
      </c>
      <c r="L6911" s="35" t="n">
        <v>-1</v>
      </c>
      <c r="M6911" s="6" t="str">
        <f aca="false">IF(I6911&lt;=0,"Below 0%",IF(I6911&lt;=0.05,"0-5%",IF(I6911&lt;=0.1,"5-10%",IF(I6911&lt;=0.2,"10-20%",IF(I6911&lt;=0.4,"20-40%","Above 40%")))))</f>
        <v>20-40%</v>
      </c>
      <c r="N6911" s="6" t="str">
        <f aca="false">IF(AND(H6911&gt;=Summary!$B$25,I6911&gt;=Summary!$B$26,I6911&lt;=Summary!$B$27,J6911&gt;=Summary!$B$28,J6911&lt;=Summary!$B$29,F6911*J6911&gt;1),"Yes","No")</f>
        <v>Yes</v>
      </c>
    </row>
    <row r="6912" customFormat="false" ht="15" hidden="false" customHeight="false" outlineLevel="0" collapsed="false">
      <c r="A6912" s="6" t="s">
        <v>154</v>
      </c>
      <c r="B6912" s="45" t="n">
        <v>43708</v>
      </c>
      <c r="C6912" s="6" t="s">
        <v>188</v>
      </c>
      <c r="D6912" s="6" t="s">
        <v>198</v>
      </c>
      <c r="E6912" s="6" t="s">
        <v>174</v>
      </c>
      <c r="F6912" s="34" t="n">
        <v>0.309646993875504</v>
      </c>
      <c r="G6912" s="34" t="n">
        <v>0.300952464943999</v>
      </c>
      <c r="H6912" s="34" t="n">
        <v>0.00869452893150491</v>
      </c>
      <c r="I6912" s="34" t="n">
        <v>0.0288900406020027</v>
      </c>
      <c r="J6912" s="35" t="n">
        <v>3.32</v>
      </c>
      <c r="K6912" s="6" t="n">
        <v>1</v>
      </c>
      <c r="L6912" s="35" t="n">
        <v>2.32</v>
      </c>
      <c r="M6912" s="6" t="str">
        <f aca="false">IF(I6912&lt;=0,"Below 0%",IF(I6912&lt;=0.05,"0-5%",IF(I6912&lt;=0.1,"5-10%",IF(I6912&lt;=0.2,"10-20%",IF(I6912&lt;=0.4,"20-40%","Above 40%")))))</f>
        <v>0-5%</v>
      </c>
      <c r="N6912" s="6" t="str">
        <f aca="false">IF(AND(H6912&gt;=Summary!$B$25,I6912&gt;=Summary!$B$26,I6912&lt;=Summary!$B$27,J6912&gt;=Summary!$B$28,J6912&lt;=Summary!$B$29,F6912*J6912&gt;1),"Yes","No")</f>
        <v>No</v>
      </c>
    </row>
    <row r="6913" customFormat="false" ht="15" hidden="false" customHeight="false" outlineLevel="0" collapsed="false">
      <c r="A6913" s="6" t="s">
        <v>154</v>
      </c>
      <c r="B6913" s="45" t="n">
        <v>43708</v>
      </c>
      <c r="C6913" s="6" t="s">
        <v>188</v>
      </c>
      <c r="D6913" s="6" t="s">
        <v>198</v>
      </c>
      <c r="E6913" s="6" t="s">
        <v>177</v>
      </c>
      <c r="F6913" s="34" t="n">
        <v>0.226424232125282</v>
      </c>
      <c r="G6913" s="34" t="n">
        <v>0.333054061204692</v>
      </c>
      <c r="H6913" s="34" t="n">
        <v>-0.10662982907941</v>
      </c>
      <c r="I6913" s="34" t="n">
        <v>-0.320157720622646</v>
      </c>
      <c r="J6913" s="35" t="n">
        <v>3</v>
      </c>
      <c r="K6913" s="6" t="n">
        <v>0</v>
      </c>
      <c r="L6913" s="35" t="n">
        <v>-1</v>
      </c>
      <c r="M6913" s="6" t="str">
        <f aca="false">IF(I6913&lt;=0,"Below 0%",IF(I6913&lt;=0.05,"0-5%",IF(I6913&lt;=0.1,"5-10%",IF(I6913&lt;=0.2,"10-20%",IF(I6913&lt;=0.4,"20-40%","Above 40%")))))</f>
        <v>Below 0%</v>
      </c>
      <c r="N6913" s="6" t="str">
        <f aca="false">IF(AND(H6913&gt;=Summary!$B$25,I6913&gt;=Summary!$B$26,I6913&lt;=Summary!$B$27,J6913&gt;=Summary!$B$28,J6913&lt;=Summary!$B$29,F6913*J6913&gt;1),"Yes","No")</f>
        <v>No</v>
      </c>
    </row>
    <row r="6914" customFormat="false" ht="15" hidden="false" customHeight="false" outlineLevel="0" collapsed="false">
      <c r="A6914" s="6" t="s">
        <v>154</v>
      </c>
      <c r="B6914" s="45" t="n">
        <v>43708</v>
      </c>
      <c r="C6914" s="6" t="s">
        <v>179</v>
      </c>
      <c r="D6914" s="6" t="s">
        <v>176</v>
      </c>
      <c r="E6914" s="6" t="s">
        <v>187</v>
      </c>
      <c r="F6914" s="34" t="n">
        <v>0.190031319856644</v>
      </c>
      <c r="G6914" s="34" t="n">
        <v>0.254152654641802</v>
      </c>
      <c r="H6914" s="34" t="n">
        <v>-0.064121334785158</v>
      </c>
      <c r="I6914" s="34" t="n">
        <v>-0.252294570267344</v>
      </c>
      <c r="J6914" s="35" t="n">
        <v>3.9</v>
      </c>
      <c r="K6914" s="6" t="n">
        <v>0</v>
      </c>
      <c r="L6914" s="35" t="n">
        <v>-1</v>
      </c>
      <c r="M6914" s="6" t="str">
        <f aca="false">IF(I6914&lt;=0,"Below 0%",IF(I6914&lt;=0.05,"0-5%",IF(I6914&lt;=0.1,"5-10%",IF(I6914&lt;=0.2,"10-20%",IF(I6914&lt;=0.4,"20-40%","Above 40%")))))</f>
        <v>Below 0%</v>
      </c>
      <c r="N6914" s="6" t="str">
        <f aca="false">IF(AND(H6914&gt;=Summary!$B$25,I6914&gt;=Summary!$B$26,I6914&lt;=Summary!$B$27,J6914&gt;=Summary!$B$28,J6914&lt;=Summary!$B$29,F6914*J6914&gt;1),"Yes","No")</f>
        <v>No</v>
      </c>
    </row>
    <row r="6915" customFormat="false" ht="15" hidden="false" customHeight="false" outlineLevel="0" collapsed="false">
      <c r="A6915" s="6" t="s">
        <v>154</v>
      </c>
      <c r="B6915" s="45" t="n">
        <v>43708</v>
      </c>
      <c r="C6915" s="6" t="s">
        <v>179</v>
      </c>
      <c r="D6915" s="6" t="s">
        <v>176</v>
      </c>
      <c r="E6915" s="6" t="s">
        <v>174</v>
      </c>
      <c r="F6915" s="34" t="n">
        <v>0.284181296825409</v>
      </c>
      <c r="G6915" s="34" t="n">
        <v>0.284826250891674</v>
      </c>
      <c r="H6915" s="34" t="n">
        <v>-0.000644954066265302</v>
      </c>
      <c r="I6915" s="34" t="n">
        <v>-0.00226437719222228</v>
      </c>
      <c r="J6915" s="35" t="n">
        <v>3.48</v>
      </c>
      <c r="K6915" s="6" t="n">
        <v>1</v>
      </c>
      <c r="L6915" s="35" t="n">
        <v>2.48</v>
      </c>
      <c r="M6915" s="6" t="str">
        <f aca="false">IF(I6915&lt;=0,"Below 0%",IF(I6915&lt;=0.05,"0-5%",IF(I6915&lt;=0.1,"5-10%",IF(I6915&lt;=0.2,"10-20%",IF(I6915&lt;=0.4,"20-40%","Above 40%")))))</f>
        <v>Below 0%</v>
      </c>
      <c r="N6915" s="6" t="str">
        <f aca="false">IF(AND(H6915&gt;=Summary!$B$25,I6915&gt;=Summary!$B$26,I6915&lt;=Summary!$B$27,J6915&gt;=Summary!$B$28,J6915&lt;=Summary!$B$29,F6915*J6915&gt;1),"Yes","No")</f>
        <v>No</v>
      </c>
    </row>
    <row r="6916" customFormat="false" ht="15" hidden="false" customHeight="false" outlineLevel="0" collapsed="false">
      <c r="A6916" s="6" t="s">
        <v>154</v>
      </c>
      <c r="B6916" s="45" t="n">
        <v>43708</v>
      </c>
      <c r="C6916" s="6" t="s">
        <v>179</v>
      </c>
      <c r="D6916" s="6" t="s">
        <v>176</v>
      </c>
      <c r="E6916" s="6" t="s">
        <v>177</v>
      </c>
      <c r="F6916" s="34" t="n">
        <v>0.525787353515625</v>
      </c>
      <c r="G6916" s="34" t="n">
        <v>0.461021094466524</v>
      </c>
      <c r="H6916" s="34" t="n">
        <v>0.0647662590491011</v>
      </c>
      <c r="I6916" s="34" t="n">
        <v>0.140484372247752</v>
      </c>
      <c r="J6916" s="35" t="n">
        <v>2.15</v>
      </c>
      <c r="K6916" s="6" t="n">
        <v>0</v>
      </c>
      <c r="L6916" s="35" t="n">
        <v>-1</v>
      </c>
      <c r="M6916" s="6" t="str">
        <f aca="false">IF(I6916&lt;=0,"Below 0%",IF(I6916&lt;=0.05,"0-5%",IF(I6916&lt;=0.1,"5-10%",IF(I6916&lt;=0.2,"10-20%",IF(I6916&lt;=0.4,"20-40%","Above 40%")))))</f>
        <v>10-20%</v>
      </c>
      <c r="N6916" s="6" t="str">
        <f aca="false">IF(AND(H6916&gt;=Summary!$B$25,I6916&gt;=Summary!$B$26,I6916&lt;=Summary!$B$27,J6916&gt;=Summary!$B$28,J6916&lt;=Summary!$B$29,F6916*J6916&gt;1),"Yes","No")</f>
        <v>Yes</v>
      </c>
    </row>
    <row r="6917" customFormat="false" ht="15" hidden="false" customHeight="false" outlineLevel="0" collapsed="false">
      <c r="A6917" s="6" t="s">
        <v>154</v>
      </c>
      <c r="B6917" s="45" t="n">
        <v>43708</v>
      </c>
      <c r="C6917" s="6" t="s">
        <v>189</v>
      </c>
      <c r="D6917" s="6" t="s">
        <v>172</v>
      </c>
      <c r="E6917" s="6" t="s">
        <v>187</v>
      </c>
      <c r="F6917" s="34" t="n">
        <v>0.430110037326813</v>
      </c>
      <c r="G6917" s="34" t="n">
        <v>0.511624018429983</v>
      </c>
      <c r="H6917" s="34" t="n">
        <v>-0.0815139811031707</v>
      </c>
      <c r="I6917" s="34" t="n">
        <v>-0.159323992163839</v>
      </c>
      <c r="J6917" s="35" t="n">
        <v>1.94</v>
      </c>
      <c r="K6917" s="6" t="n">
        <v>1</v>
      </c>
      <c r="L6917" s="35" t="n">
        <v>0.94</v>
      </c>
      <c r="M6917" s="6" t="str">
        <f aca="false">IF(I6917&lt;=0,"Below 0%",IF(I6917&lt;=0.05,"0-5%",IF(I6917&lt;=0.1,"5-10%",IF(I6917&lt;=0.2,"10-20%",IF(I6917&lt;=0.4,"20-40%","Above 40%")))))</f>
        <v>Below 0%</v>
      </c>
      <c r="N6917" s="6" t="str">
        <f aca="false">IF(AND(H6917&gt;=Summary!$B$25,I6917&gt;=Summary!$B$26,I6917&lt;=Summary!$B$27,J6917&gt;=Summary!$B$28,J6917&lt;=Summary!$B$29,F6917*J6917&gt;1),"Yes","No")</f>
        <v>No</v>
      </c>
    </row>
    <row r="6918" customFormat="false" ht="15" hidden="false" customHeight="false" outlineLevel="0" collapsed="false">
      <c r="A6918" s="6" t="s">
        <v>154</v>
      </c>
      <c r="B6918" s="45" t="n">
        <v>43708</v>
      </c>
      <c r="C6918" s="6" t="s">
        <v>189</v>
      </c>
      <c r="D6918" s="6" t="s">
        <v>172</v>
      </c>
      <c r="E6918" s="6" t="s">
        <v>174</v>
      </c>
      <c r="F6918" s="34" t="n">
        <v>0.244058191776276</v>
      </c>
      <c r="G6918" s="34" t="n">
        <v>0.246290470410464</v>
      </c>
      <c r="H6918" s="34" t="n">
        <v>-0.00223227863418782</v>
      </c>
      <c r="I6918" s="34" t="n">
        <v>-0.00906360132597717</v>
      </c>
      <c r="J6918" s="35" t="n">
        <v>4.03</v>
      </c>
      <c r="K6918" s="6" t="n">
        <v>0</v>
      </c>
      <c r="L6918" s="35" t="n">
        <v>-1</v>
      </c>
      <c r="M6918" s="6" t="str">
        <f aca="false">IF(I6918&lt;=0,"Below 0%",IF(I6918&lt;=0.05,"0-5%",IF(I6918&lt;=0.1,"5-10%",IF(I6918&lt;=0.2,"10-20%",IF(I6918&lt;=0.4,"20-40%","Above 40%")))))</f>
        <v>Below 0%</v>
      </c>
      <c r="N6918" s="6" t="str">
        <f aca="false">IF(AND(H6918&gt;=Summary!$B$25,I6918&gt;=Summary!$B$26,I6918&lt;=Summary!$B$27,J6918&gt;=Summary!$B$28,J6918&lt;=Summary!$B$29,F6918*J6918&gt;1),"Yes","No")</f>
        <v>No</v>
      </c>
    </row>
    <row r="6919" customFormat="false" ht="15" hidden="false" customHeight="false" outlineLevel="0" collapsed="false">
      <c r="A6919" s="6" t="s">
        <v>154</v>
      </c>
      <c r="B6919" s="45" t="n">
        <v>43708</v>
      </c>
      <c r="C6919" s="6" t="s">
        <v>189</v>
      </c>
      <c r="D6919" s="6" t="s">
        <v>172</v>
      </c>
      <c r="E6919" s="6" t="s">
        <v>177</v>
      </c>
      <c r="F6919" s="34" t="n">
        <v>0.325831830501556</v>
      </c>
      <c r="G6919" s="34" t="n">
        <v>0.242085511159553</v>
      </c>
      <c r="H6919" s="34" t="n">
        <v>0.0837463193420033</v>
      </c>
      <c r="I6919" s="34" t="n">
        <v>0.345936933362393</v>
      </c>
      <c r="J6919" s="35" t="n">
        <v>4.1</v>
      </c>
      <c r="K6919" s="6" t="n">
        <v>0</v>
      </c>
      <c r="L6919" s="35" t="n">
        <v>-1</v>
      </c>
      <c r="M6919" s="6" t="str">
        <f aca="false">IF(I6919&lt;=0,"Below 0%",IF(I6919&lt;=0.05,"0-5%",IF(I6919&lt;=0.1,"5-10%",IF(I6919&lt;=0.2,"10-20%",IF(I6919&lt;=0.4,"20-40%","Above 40%")))))</f>
        <v>20-40%</v>
      </c>
      <c r="N6919" s="6" t="str">
        <f aca="false">IF(AND(H6919&gt;=Summary!$B$25,I6919&gt;=Summary!$B$26,I6919&lt;=Summary!$B$27,J6919&gt;=Summary!$B$28,J6919&lt;=Summary!$B$29,F6919*J6919&gt;1),"Yes","No")</f>
        <v>Yes</v>
      </c>
    </row>
    <row r="6920" customFormat="false" ht="15" hidden="false" customHeight="false" outlineLevel="0" collapsed="false">
      <c r="A6920" s="6" t="s">
        <v>154</v>
      </c>
      <c r="B6920" s="45" t="n">
        <v>43709</v>
      </c>
      <c r="C6920" s="6" t="s">
        <v>185</v>
      </c>
      <c r="D6920" s="6" t="s">
        <v>181</v>
      </c>
      <c r="E6920" s="6" t="s">
        <v>187</v>
      </c>
      <c r="F6920" s="34" t="n">
        <v>0.472154676914215</v>
      </c>
      <c r="G6920" s="34" t="n">
        <v>0.406834825061025</v>
      </c>
      <c r="H6920" s="34" t="n">
        <v>0.0653198518531899</v>
      </c>
      <c r="I6920" s="34" t="n">
        <v>0.160556195855141</v>
      </c>
      <c r="J6920" s="35" t="n">
        <v>2.43</v>
      </c>
      <c r="K6920" s="6" t="n">
        <v>0</v>
      </c>
      <c r="L6920" s="35" t="n">
        <v>-1</v>
      </c>
      <c r="M6920" s="6" t="str">
        <f aca="false">IF(I6920&lt;=0,"Below 0%",IF(I6920&lt;=0.05,"0-5%",IF(I6920&lt;=0.1,"5-10%",IF(I6920&lt;=0.2,"10-20%",IF(I6920&lt;=0.4,"20-40%","Above 40%")))))</f>
        <v>10-20%</v>
      </c>
      <c r="N6920" s="6" t="str">
        <f aca="false">IF(AND(H6920&gt;=Summary!$B$25,I6920&gt;=Summary!$B$26,I6920&lt;=Summary!$B$27,J6920&gt;=Summary!$B$28,J6920&lt;=Summary!$B$29,F6920*J6920&gt;1),"Yes","No")</f>
        <v>Yes</v>
      </c>
    </row>
    <row r="6921" customFormat="false" ht="15" hidden="false" customHeight="false" outlineLevel="0" collapsed="false">
      <c r="A6921" s="6" t="s">
        <v>154</v>
      </c>
      <c r="B6921" s="45" t="n">
        <v>43709</v>
      </c>
      <c r="C6921" s="6" t="s">
        <v>185</v>
      </c>
      <c r="D6921" s="6" t="s">
        <v>181</v>
      </c>
      <c r="E6921" s="6" t="s">
        <v>174</v>
      </c>
      <c r="F6921" s="34" t="n">
        <v>0.262623637914658</v>
      </c>
      <c r="G6921" s="34" t="n">
        <v>0.263628966639544</v>
      </c>
      <c r="H6921" s="34" t="n">
        <v>-0.00100532872488673</v>
      </c>
      <c r="I6921" s="34" t="n">
        <v>-0.00381342284841291</v>
      </c>
      <c r="J6921" s="35" t="n">
        <v>3.75</v>
      </c>
      <c r="K6921" s="6" t="n">
        <v>1</v>
      </c>
      <c r="L6921" s="35" t="n">
        <v>2.75</v>
      </c>
      <c r="M6921" s="6" t="str">
        <f aca="false">IF(I6921&lt;=0,"Below 0%",IF(I6921&lt;=0.05,"0-5%",IF(I6921&lt;=0.1,"5-10%",IF(I6921&lt;=0.2,"10-20%",IF(I6921&lt;=0.4,"20-40%","Above 40%")))))</f>
        <v>Below 0%</v>
      </c>
      <c r="N6921" s="6" t="str">
        <f aca="false">IF(AND(H6921&gt;=Summary!$B$25,I6921&gt;=Summary!$B$26,I6921&lt;=Summary!$B$27,J6921&gt;=Summary!$B$28,J6921&lt;=Summary!$B$29,F6921*J6921&gt;1),"Yes","No")</f>
        <v>No</v>
      </c>
    </row>
    <row r="6922" customFormat="false" ht="15" hidden="false" customHeight="false" outlineLevel="0" collapsed="false">
      <c r="A6922" s="6" t="s">
        <v>154</v>
      </c>
      <c r="B6922" s="45" t="n">
        <v>43709</v>
      </c>
      <c r="C6922" s="6" t="s">
        <v>185</v>
      </c>
      <c r="D6922" s="6" t="s">
        <v>181</v>
      </c>
      <c r="E6922" s="6" t="s">
        <v>177</v>
      </c>
      <c r="F6922" s="34" t="n">
        <v>0.265221625566483</v>
      </c>
      <c r="G6922" s="34" t="n">
        <v>0.32953620829943</v>
      </c>
      <c r="H6922" s="34" t="n">
        <v>-0.0643145827329479</v>
      </c>
      <c r="I6922" s="34" t="n">
        <v>-0.195166968342699</v>
      </c>
      <c r="J6922" s="35" t="n">
        <v>3</v>
      </c>
      <c r="K6922" s="6" t="n">
        <v>0</v>
      </c>
      <c r="L6922" s="35" t="n">
        <v>-1</v>
      </c>
      <c r="M6922" s="6" t="str">
        <f aca="false">IF(I6922&lt;=0,"Below 0%",IF(I6922&lt;=0.05,"0-5%",IF(I6922&lt;=0.1,"5-10%",IF(I6922&lt;=0.2,"10-20%",IF(I6922&lt;=0.4,"20-40%","Above 40%")))))</f>
        <v>Below 0%</v>
      </c>
      <c r="N6922" s="6" t="str">
        <f aca="false">IF(AND(H6922&gt;=Summary!$B$25,I6922&gt;=Summary!$B$26,I6922&lt;=Summary!$B$27,J6922&gt;=Summary!$B$28,J6922&lt;=Summary!$B$29,F6922*J6922&gt;1),"Yes","No")</f>
        <v>No</v>
      </c>
    </row>
    <row r="6923" customFormat="false" ht="15" hidden="false" customHeight="false" outlineLevel="0" collapsed="false">
      <c r="A6923" s="6" t="s">
        <v>154</v>
      </c>
      <c r="B6923" s="45" t="n">
        <v>43709</v>
      </c>
      <c r="C6923" s="6" t="s">
        <v>173</v>
      </c>
      <c r="D6923" s="6" t="s">
        <v>203</v>
      </c>
      <c r="E6923" s="6" t="s">
        <v>187</v>
      </c>
      <c r="F6923" s="34" t="n">
        <v>0.378408908843994</v>
      </c>
      <c r="G6923" s="34" t="n">
        <v>0.448518074353264</v>
      </c>
      <c r="H6923" s="34" t="n">
        <v>-0.0701091655092695</v>
      </c>
      <c r="I6923" s="34" t="n">
        <v>-0.156312910266465</v>
      </c>
      <c r="J6923" s="35" t="n">
        <v>2.22</v>
      </c>
      <c r="K6923" s="6" t="n">
        <v>1</v>
      </c>
      <c r="L6923" s="35" t="n">
        <v>1.22</v>
      </c>
      <c r="M6923" s="6" t="str">
        <f aca="false">IF(I6923&lt;=0,"Below 0%",IF(I6923&lt;=0.05,"0-5%",IF(I6923&lt;=0.1,"5-10%",IF(I6923&lt;=0.2,"10-20%",IF(I6923&lt;=0.4,"20-40%","Above 40%")))))</f>
        <v>Below 0%</v>
      </c>
      <c r="N6923" s="6" t="str">
        <f aca="false">IF(AND(H6923&gt;=Summary!$B$25,I6923&gt;=Summary!$B$26,I6923&lt;=Summary!$B$27,J6923&gt;=Summary!$B$28,J6923&lt;=Summary!$B$29,F6923*J6923&gt;1),"Yes","No")</f>
        <v>No</v>
      </c>
    </row>
    <row r="6924" customFormat="false" ht="15" hidden="false" customHeight="false" outlineLevel="0" collapsed="false">
      <c r="A6924" s="6" t="s">
        <v>154</v>
      </c>
      <c r="B6924" s="45" t="n">
        <v>43709</v>
      </c>
      <c r="C6924" s="6" t="s">
        <v>173</v>
      </c>
      <c r="D6924" s="6" t="s">
        <v>203</v>
      </c>
      <c r="E6924" s="6" t="s">
        <v>174</v>
      </c>
      <c r="F6924" s="34" t="n">
        <v>0.262291699647903</v>
      </c>
      <c r="G6924" s="34" t="n">
        <v>0.292855919136543</v>
      </c>
      <c r="H6924" s="34" t="n">
        <v>-0.0305642194886393</v>
      </c>
      <c r="I6924" s="34" t="n">
        <v>-0.104366063621848</v>
      </c>
      <c r="J6924" s="35" t="n">
        <v>3.4</v>
      </c>
      <c r="K6924" s="6" t="n">
        <v>0</v>
      </c>
      <c r="L6924" s="35" t="n">
        <v>-1</v>
      </c>
      <c r="M6924" s="6" t="str">
        <f aca="false">IF(I6924&lt;=0,"Below 0%",IF(I6924&lt;=0.05,"0-5%",IF(I6924&lt;=0.1,"5-10%",IF(I6924&lt;=0.2,"10-20%",IF(I6924&lt;=0.4,"20-40%","Above 40%")))))</f>
        <v>Below 0%</v>
      </c>
      <c r="N6924" s="6" t="str">
        <f aca="false">IF(AND(H6924&gt;=Summary!$B$25,I6924&gt;=Summary!$B$26,I6924&lt;=Summary!$B$27,J6924&gt;=Summary!$B$28,J6924&lt;=Summary!$B$29,F6924*J6924&gt;1),"Yes","No")</f>
        <v>No</v>
      </c>
    </row>
    <row r="6925" customFormat="false" ht="15" hidden="false" customHeight="false" outlineLevel="0" collapsed="false">
      <c r="A6925" s="6" t="s">
        <v>154</v>
      </c>
      <c r="B6925" s="45" t="n">
        <v>43709</v>
      </c>
      <c r="C6925" s="6" t="s">
        <v>173</v>
      </c>
      <c r="D6925" s="6" t="s">
        <v>203</v>
      </c>
      <c r="E6925" s="6" t="s">
        <v>177</v>
      </c>
      <c r="F6925" s="34" t="n">
        <v>0.35929936170578</v>
      </c>
      <c r="G6925" s="34" t="n">
        <v>0.258626006510194</v>
      </c>
      <c r="H6925" s="34" t="n">
        <v>0.100673355195587</v>
      </c>
      <c r="I6925" s="34" t="n">
        <v>0.389262304104821</v>
      </c>
      <c r="J6925" s="35" t="n">
        <v>3.85</v>
      </c>
      <c r="K6925" s="6" t="n">
        <v>0</v>
      </c>
      <c r="L6925" s="35" t="n">
        <v>-1</v>
      </c>
      <c r="M6925" s="6" t="str">
        <f aca="false">IF(I6925&lt;=0,"Below 0%",IF(I6925&lt;=0.05,"0-5%",IF(I6925&lt;=0.1,"5-10%",IF(I6925&lt;=0.2,"10-20%",IF(I6925&lt;=0.4,"20-40%","Above 40%")))))</f>
        <v>20-40%</v>
      </c>
      <c r="N6925" s="6" t="str">
        <f aca="false">IF(AND(H6925&gt;=Summary!$B$25,I6925&gt;=Summary!$B$26,I6925&lt;=Summary!$B$27,J6925&gt;=Summary!$B$28,J6925&lt;=Summary!$B$29,F6925*J6925&gt;1),"Yes","No")</f>
        <v>Yes</v>
      </c>
    </row>
    <row r="6926" customFormat="false" ht="15" hidden="false" customHeight="false" outlineLevel="0" collapsed="false">
      <c r="A6926" s="6" t="s">
        <v>154</v>
      </c>
      <c r="B6926" s="45" t="n">
        <v>43722</v>
      </c>
      <c r="C6926" s="6" t="s">
        <v>201</v>
      </c>
      <c r="D6926" s="6" t="s">
        <v>196</v>
      </c>
      <c r="E6926" s="6" t="s">
        <v>187</v>
      </c>
      <c r="F6926" s="34" t="n">
        <v>0.375052630901337</v>
      </c>
      <c r="G6926" s="34" t="n">
        <v>0.45</v>
      </c>
      <c r="H6926" s="34" t="n">
        <v>-0.0749473690986634</v>
      </c>
      <c r="I6926" s="34" t="n">
        <v>-0.166549709108141</v>
      </c>
      <c r="J6926" s="35" t="n">
        <v>2.2</v>
      </c>
      <c r="K6926" s="6" t="n">
        <v>0</v>
      </c>
      <c r="L6926" s="35" t="n">
        <v>-1</v>
      </c>
      <c r="M6926" s="6" t="str">
        <f aca="false">IF(I6926&lt;=0,"Below 0%",IF(I6926&lt;=0.05,"0-5%",IF(I6926&lt;=0.1,"5-10%",IF(I6926&lt;=0.2,"10-20%",IF(I6926&lt;=0.4,"20-40%","Above 40%")))))</f>
        <v>Below 0%</v>
      </c>
      <c r="N6926" s="6" t="str">
        <f aca="false">IF(AND(H6926&gt;=Summary!$B$25,I6926&gt;=Summary!$B$26,I6926&lt;=Summary!$B$27,J6926&gt;=Summary!$B$28,J6926&lt;=Summary!$B$29,F6926*J6926&gt;1),"Yes","No")</f>
        <v>No</v>
      </c>
    </row>
    <row r="6927" customFormat="false" ht="15" hidden="false" customHeight="false" outlineLevel="0" collapsed="false">
      <c r="A6927" s="6" t="s">
        <v>154</v>
      </c>
      <c r="B6927" s="45" t="n">
        <v>43722</v>
      </c>
      <c r="C6927" s="6" t="s">
        <v>201</v>
      </c>
      <c r="D6927" s="6" t="s">
        <v>196</v>
      </c>
      <c r="E6927" s="6" t="s">
        <v>174</v>
      </c>
      <c r="F6927" s="34" t="n">
        <v>0.34847953915596</v>
      </c>
      <c r="G6927" s="34" t="n">
        <v>0.289473684210526</v>
      </c>
      <c r="H6927" s="34" t="n">
        <v>0.0590058549454338</v>
      </c>
      <c r="I6927" s="34" t="n">
        <v>0.203838407993317</v>
      </c>
      <c r="J6927" s="35" t="n">
        <v>3.42</v>
      </c>
      <c r="K6927" s="6" t="n">
        <v>1</v>
      </c>
      <c r="L6927" s="35" t="n">
        <v>2.42</v>
      </c>
      <c r="M6927" s="6" t="str">
        <f aca="false">IF(I6927&lt;=0,"Below 0%",IF(I6927&lt;=0.05,"0-5%",IF(I6927&lt;=0.1,"5-10%",IF(I6927&lt;=0.2,"10-20%",IF(I6927&lt;=0.4,"20-40%","Above 40%")))))</f>
        <v>20-40%</v>
      </c>
      <c r="N6927" s="6" t="str">
        <f aca="false">IF(AND(H6927&gt;=Summary!$B$25,I6927&gt;=Summary!$B$26,I6927&lt;=Summary!$B$27,J6927&gt;=Summary!$B$28,J6927&lt;=Summary!$B$29,F6927*J6927&gt;1),"Yes","No")</f>
        <v>Yes</v>
      </c>
    </row>
    <row r="6928" customFormat="false" ht="15" hidden="false" customHeight="false" outlineLevel="0" collapsed="false">
      <c r="A6928" s="6" t="s">
        <v>154</v>
      </c>
      <c r="B6928" s="45" t="n">
        <v>43722</v>
      </c>
      <c r="C6928" s="6" t="s">
        <v>201</v>
      </c>
      <c r="D6928" s="6" t="s">
        <v>196</v>
      </c>
      <c r="E6928" s="6" t="s">
        <v>177</v>
      </c>
      <c r="F6928" s="34" t="n">
        <v>0.276467800140381</v>
      </c>
      <c r="G6928" s="34" t="n">
        <v>0.260526315789474</v>
      </c>
      <c r="H6928" s="34" t="n">
        <v>0.0159414843509071</v>
      </c>
      <c r="I6928" s="34" t="n">
        <v>0.0611895358923709</v>
      </c>
      <c r="J6928" s="35" t="n">
        <v>3.8</v>
      </c>
      <c r="K6928" s="6" t="n">
        <v>0</v>
      </c>
      <c r="L6928" s="35" t="n">
        <v>-1</v>
      </c>
      <c r="M6928" s="6" t="str">
        <f aca="false">IF(I6928&lt;=0,"Below 0%",IF(I6928&lt;=0.05,"0-5%",IF(I6928&lt;=0.1,"5-10%",IF(I6928&lt;=0.2,"10-20%",IF(I6928&lt;=0.4,"20-40%","Above 40%")))))</f>
        <v>5-10%</v>
      </c>
      <c r="N6928" s="6" t="str">
        <f aca="false">IF(AND(H6928&gt;=Summary!$B$25,I6928&gt;=Summary!$B$26,I6928&lt;=Summary!$B$27,J6928&gt;=Summary!$B$28,J6928&lt;=Summary!$B$29,F6928*J6928&gt;1),"Yes","No")</f>
        <v>No</v>
      </c>
    </row>
    <row r="6929" customFormat="false" ht="15" hidden="false" customHeight="false" outlineLevel="0" collapsed="false">
      <c r="A6929" s="6" t="s">
        <v>154</v>
      </c>
      <c r="B6929" s="45" t="n">
        <v>43722</v>
      </c>
      <c r="C6929" s="6" t="s">
        <v>183</v>
      </c>
      <c r="D6929" s="6" t="s">
        <v>188</v>
      </c>
      <c r="E6929" s="6" t="s">
        <v>187</v>
      </c>
      <c r="F6929" s="34" t="n">
        <v>0.82328200340271</v>
      </c>
      <c r="G6929" s="34" t="n">
        <v>0.84726656387009</v>
      </c>
      <c r="H6929" s="34" t="n">
        <v>-0.0239845604673799</v>
      </c>
      <c r="I6929" s="34" t="n">
        <v>-0.0283081635581425</v>
      </c>
      <c r="J6929" s="35" t="n">
        <v>1.18</v>
      </c>
      <c r="K6929" s="6" t="n">
        <v>1</v>
      </c>
      <c r="L6929" s="35" t="n">
        <v>0.18</v>
      </c>
      <c r="M6929" s="6" t="str">
        <f aca="false">IF(I6929&lt;=0,"Below 0%",IF(I6929&lt;=0.05,"0-5%",IF(I6929&lt;=0.1,"5-10%",IF(I6929&lt;=0.2,"10-20%",IF(I6929&lt;=0.4,"20-40%","Above 40%")))))</f>
        <v>Below 0%</v>
      </c>
      <c r="N6929" s="6" t="str">
        <f aca="false">IF(AND(H6929&gt;=Summary!$B$25,I6929&gt;=Summary!$B$26,I6929&lt;=Summary!$B$27,J6929&gt;=Summary!$B$28,J6929&lt;=Summary!$B$29,F6929*J6929&gt;1),"Yes","No")</f>
        <v>No</v>
      </c>
    </row>
    <row r="6930" customFormat="false" ht="15" hidden="false" customHeight="false" outlineLevel="0" collapsed="false">
      <c r="A6930" s="6" t="s">
        <v>154</v>
      </c>
      <c r="B6930" s="45" t="n">
        <v>43722</v>
      </c>
      <c r="C6930" s="6" t="s">
        <v>183</v>
      </c>
      <c r="D6930" s="6" t="s">
        <v>188</v>
      </c>
      <c r="E6930" s="6" t="s">
        <v>174</v>
      </c>
      <c r="F6930" s="34" t="n">
        <v>0.104870334267616</v>
      </c>
      <c r="G6930" s="34" t="n">
        <v>0.109264977635706</v>
      </c>
      <c r="H6930" s="34" t="n">
        <v>-0.00439464336808929</v>
      </c>
      <c r="I6930" s="34" t="n">
        <v>-0.0402200546156815</v>
      </c>
      <c r="J6930" s="35" t="n">
        <v>9.15</v>
      </c>
      <c r="K6930" s="6" t="n">
        <v>0</v>
      </c>
      <c r="L6930" s="35" t="n">
        <v>-1</v>
      </c>
      <c r="M6930" s="6" t="str">
        <f aca="false">IF(I6930&lt;=0,"Below 0%",IF(I6930&lt;=0.05,"0-5%",IF(I6930&lt;=0.1,"5-10%",IF(I6930&lt;=0.2,"10-20%",IF(I6930&lt;=0.4,"20-40%","Above 40%")))))</f>
        <v>Below 0%</v>
      </c>
      <c r="N6930" s="6" t="str">
        <f aca="false">IF(AND(H6930&gt;=Summary!$B$25,I6930&gt;=Summary!$B$26,I6930&lt;=Summary!$B$27,J6930&gt;=Summary!$B$28,J6930&lt;=Summary!$B$29,F6930*J6930&gt;1),"Yes","No")</f>
        <v>No</v>
      </c>
    </row>
    <row r="6931" customFormat="false" ht="15" hidden="false" customHeight="false" outlineLevel="0" collapsed="false">
      <c r="A6931" s="6" t="s">
        <v>154</v>
      </c>
      <c r="B6931" s="45" t="n">
        <v>43722</v>
      </c>
      <c r="C6931" s="6" t="s">
        <v>183</v>
      </c>
      <c r="D6931" s="6" t="s">
        <v>188</v>
      </c>
      <c r="E6931" s="6" t="s">
        <v>177</v>
      </c>
      <c r="F6931" s="34" t="n">
        <v>0.071847639977932</v>
      </c>
      <c r="G6931" s="34" t="n">
        <v>0.0434684584942046</v>
      </c>
      <c r="H6931" s="34" t="n">
        <v>0.0283791814837274</v>
      </c>
      <c r="I6931" s="34" t="n">
        <v>0.652868366323849</v>
      </c>
      <c r="J6931" s="35" t="n">
        <v>23</v>
      </c>
      <c r="K6931" s="6" t="n">
        <v>0</v>
      </c>
      <c r="L6931" s="35" t="n">
        <v>-1</v>
      </c>
      <c r="M6931" s="6" t="str">
        <f aca="false">IF(I6931&lt;=0,"Below 0%",IF(I6931&lt;=0.05,"0-5%",IF(I6931&lt;=0.1,"5-10%",IF(I6931&lt;=0.2,"10-20%",IF(I6931&lt;=0.4,"20-40%","Above 40%")))))</f>
        <v>Above 40%</v>
      </c>
      <c r="N6931" s="6" t="str">
        <f aca="false">IF(AND(H6931&gt;=Summary!$B$25,I6931&gt;=Summary!$B$26,I6931&lt;=Summary!$B$27,J6931&gt;=Summary!$B$28,J6931&lt;=Summary!$B$29,F6931*J6931&gt;1),"Yes","No")</f>
        <v>No</v>
      </c>
    </row>
    <row r="6932" customFormat="false" ht="15" hidden="false" customHeight="false" outlineLevel="0" collapsed="false">
      <c r="A6932" s="6" t="s">
        <v>154</v>
      </c>
      <c r="B6932" s="45" t="n">
        <v>43722</v>
      </c>
      <c r="C6932" s="6" t="s">
        <v>176</v>
      </c>
      <c r="D6932" s="6" t="s">
        <v>195</v>
      </c>
      <c r="E6932" s="6" t="s">
        <v>187</v>
      </c>
      <c r="F6932" s="34" t="n">
        <v>0.577004611492157</v>
      </c>
      <c r="G6932" s="34" t="n">
        <v>0.507418397626113</v>
      </c>
      <c r="H6932" s="34" t="n">
        <v>0.0695862138660442</v>
      </c>
      <c r="I6932" s="34" t="n">
        <v>0.137137743116122</v>
      </c>
      <c r="J6932" s="35" t="n">
        <v>2</v>
      </c>
      <c r="K6932" s="6" t="n">
        <v>1</v>
      </c>
      <c r="L6932" s="35" t="n">
        <v>1</v>
      </c>
      <c r="M6932" s="6" t="str">
        <f aca="false">IF(I6932&lt;=0,"Below 0%",IF(I6932&lt;=0.05,"0-5%",IF(I6932&lt;=0.1,"5-10%",IF(I6932&lt;=0.2,"10-20%",IF(I6932&lt;=0.4,"20-40%","Above 40%")))))</f>
        <v>10-20%</v>
      </c>
      <c r="N6932" s="6" t="str">
        <f aca="false">IF(AND(H6932&gt;=Summary!$B$25,I6932&gt;=Summary!$B$26,I6932&lt;=Summary!$B$27,J6932&gt;=Summary!$B$28,J6932&lt;=Summary!$B$29,F6932*J6932&gt;1),"Yes","No")</f>
        <v>Yes</v>
      </c>
    </row>
    <row r="6933" customFormat="false" ht="15" hidden="false" customHeight="false" outlineLevel="0" collapsed="false">
      <c r="A6933" s="6" t="s">
        <v>154</v>
      </c>
      <c r="B6933" s="45" t="n">
        <v>43722</v>
      </c>
      <c r="C6933" s="6" t="s">
        <v>176</v>
      </c>
      <c r="D6933" s="6" t="s">
        <v>195</v>
      </c>
      <c r="E6933" s="6" t="s">
        <v>174</v>
      </c>
      <c r="F6933" s="34" t="n">
        <v>0.290866196155548</v>
      </c>
      <c r="G6933" s="34" t="n">
        <v>0.267062314540059</v>
      </c>
      <c r="H6933" s="34" t="n">
        <v>0.0238038816154888</v>
      </c>
      <c r="I6933" s="34" t="n">
        <v>0.0891323122713303</v>
      </c>
      <c r="J6933" s="35" t="n">
        <v>3.8</v>
      </c>
      <c r="K6933" s="6" t="n">
        <v>0</v>
      </c>
      <c r="L6933" s="35" t="n">
        <v>-1</v>
      </c>
      <c r="M6933" s="6" t="str">
        <f aca="false">IF(I6933&lt;=0,"Below 0%",IF(I6933&lt;=0.05,"0-5%",IF(I6933&lt;=0.1,"5-10%",IF(I6933&lt;=0.2,"10-20%",IF(I6933&lt;=0.4,"20-40%","Above 40%")))))</f>
        <v>5-10%</v>
      </c>
      <c r="N6933" s="6" t="str">
        <f aca="false">IF(AND(H6933&gt;=Summary!$B$25,I6933&gt;=Summary!$B$26,I6933&lt;=Summary!$B$27,J6933&gt;=Summary!$B$28,J6933&lt;=Summary!$B$29,F6933*J6933&gt;1),"Yes","No")</f>
        <v>No</v>
      </c>
    </row>
    <row r="6934" customFormat="false" ht="15" hidden="false" customHeight="false" outlineLevel="0" collapsed="false">
      <c r="A6934" s="6" t="s">
        <v>154</v>
      </c>
      <c r="B6934" s="45" t="n">
        <v>43722</v>
      </c>
      <c r="C6934" s="6" t="s">
        <v>176</v>
      </c>
      <c r="D6934" s="6" t="s">
        <v>195</v>
      </c>
      <c r="E6934" s="6" t="s">
        <v>177</v>
      </c>
      <c r="F6934" s="34" t="n">
        <v>0.132129192352295</v>
      </c>
      <c r="G6934" s="34" t="n">
        <v>0.225519287833828</v>
      </c>
      <c r="H6934" s="34" t="n">
        <v>-0.093390095481533</v>
      </c>
      <c r="I6934" s="34" t="n">
        <v>-0.41411134443785</v>
      </c>
      <c r="J6934" s="35" t="n">
        <v>4.5</v>
      </c>
      <c r="K6934" s="6" t="n">
        <v>0</v>
      </c>
      <c r="L6934" s="35" t="n">
        <v>-1</v>
      </c>
      <c r="M6934" s="6" t="str">
        <f aca="false">IF(I6934&lt;=0,"Below 0%",IF(I6934&lt;=0.05,"0-5%",IF(I6934&lt;=0.1,"5-10%",IF(I6934&lt;=0.2,"10-20%",IF(I6934&lt;=0.4,"20-40%","Above 40%")))))</f>
        <v>Below 0%</v>
      </c>
      <c r="N6934" s="6" t="str">
        <f aca="false">IF(AND(H6934&gt;=Summary!$B$25,I6934&gt;=Summary!$B$26,I6934&lt;=Summary!$B$27,J6934&gt;=Summary!$B$28,J6934&lt;=Summary!$B$29,F6934*J6934&gt;1),"Yes","No")</f>
        <v>No</v>
      </c>
    </row>
    <row r="6935" customFormat="false" ht="15" hidden="false" customHeight="false" outlineLevel="0" collapsed="false">
      <c r="A6935" s="6" t="s">
        <v>154</v>
      </c>
      <c r="B6935" s="45" t="n">
        <v>43722</v>
      </c>
      <c r="C6935" s="6" t="s">
        <v>172</v>
      </c>
      <c r="D6935" s="6" t="s">
        <v>194</v>
      </c>
      <c r="E6935" s="6" t="s">
        <v>187</v>
      </c>
      <c r="F6935" s="34" t="n">
        <v>0.131930813193321</v>
      </c>
      <c r="G6935" s="34" t="n">
        <v>0.0477815278742708</v>
      </c>
      <c r="H6935" s="34" t="n">
        <v>0.0841492853190504</v>
      </c>
      <c r="I6935" s="34" t="n">
        <v>1.76112587986879</v>
      </c>
      <c r="J6935" s="35" t="n">
        <v>21</v>
      </c>
      <c r="K6935" s="6" t="n">
        <v>1</v>
      </c>
      <c r="L6935" s="35" t="n">
        <v>20</v>
      </c>
      <c r="M6935" s="6" t="str">
        <f aca="false">IF(I6935&lt;=0,"Below 0%",IF(I6935&lt;=0.05,"0-5%",IF(I6935&lt;=0.1,"5-10%",IF(I6935&lt;=0.2,"10-20%",IF(I6935&lt;=0.4,"20-40%","Above 40%")))))</f>
        <v>Above 40%</v>
      </c>
      <c r="N6935" s="6" t="str">
        <f aca="false">IF(AND(H6935&gt;=Summary!$B$25,I6935&gt;=Summary!$B$26,I6935&lt;=Summary!$B$27,J6935&gt;=Summary!$B$28,J6935&lt;=Summary!$B$29,F6935*J6935&gt;1),"Yes","No")</f>
        <v>No</v>
      </c>
    </row>
    <row r="6936" customFormat="false" ht="15" hidden="false" customHeight="false" outlineLevel="0" collapsed="false">
      <c r="A6936" s="6" t="s">
        <v>154</v>
      </c>
      <c r="B6936" s="45" t="n">
        <v>43722</v>
      </c>
      <c r="C6936" s="6" t="s">
        <v>172</v>
      </c>
      <c r="D6936" s="6" t="s">
        <v>194</v>
      </c>
      <c r="E6936" s="6" t="s">
        <v>174</v>
      </c>
      <c r="F6936" s="34" t="n">
        <v>0.145390957593918</v>
      </c>
      <c r="G6936" s="34" t="n">
        <v>0.101869247244638</v>
      </c>
      <c r="H6936" s="34" t="n">
        <v>0.0435217103492796</v>
      </c>
      <c r="I6936" s="34" t="n">
        <v>0.427231097965831</v>
      </c>
      <c r="J6936" s="35" t="n">
        <v>9.85</v>
      </c>
      <c r="K6936" s="6" t="n">
        <v>0</v>
      </c>
      <c r="L6936" s="35" t="n">
        <v>-1</v>
      </c>
      <c r="M6936" s="6" t="str">
        <f aca="false">IF(I6936&lt;=0,"Below 0%",IF(I6936&lt;=0.05,"0-5%",IF(I6936&lt;=0.1,"5-10%",IF(I6936&lt;=0.2,"10-20%",IF(I6936&lt;=0.4,"20-40%","Above 40%")))))</f>
        <v>Above 40%</v>
      </c>
      <c r="N6936" s="6" t="str">
        <f aca="false">IF(AND(H6936&gt;=Summary!$B$25,I6936&gt;=Summary!$B$26,I6936&lt;=Summary!$B$27,J6936&gt;=Summary!$B$28,J6936&lt;=Summary!$B$29,F6936*J6936&gt;1),"Yes","No")</f>
        <v>No</v>
      </c>
    </row>
    <row r="6937" customFormat="false" ht="15" hidden="false" customHeight="false" outlineLevel="0" collapsed="false">
      <c r="A6937" s="6" t="s">
        <v>154</v>
      </c>
      <c r="B6937" s="45" t="n">
        <v>43722</v>
      </c>
      <c r="C6937" s="6" t="s">
        <v>172</v>
      </c>
      <c r="D6937" s="6" t="s">
        <v>194</v>
      </c>
      <c r="E6937" s="6" t="s">
        <v>177</v>
      </c>
      <c r="F6937" s="34" t="n">
        <v>0.722678244113922</v>
      </c>
      <c r="G6937" s="34" t="n">
        <v>0.850349224881091</v>
      </c>
      <c r="H6937" s="34" t="n">
        <v>-0.127670980767169</v>
      </c>
      <c r="I6937" s="34" t="n">
        <v>-0.150139468622461</v>
      </c>
      <c r="J6937" s="35" t="n">
        <v>1.18</v>
      </c>
      <c r="K6937" s="6" t="n">
        <v>0</v>
      </c>
      <c r="L6937" s="35" t="n">
        <v>-1</v>
      </c>
      <c r="M6937" s="6" t="str">
        <f aca="false">IF(I6937&lt;=0,"Below 0%",IF(I6937&lt;=0.05,"0-5%",IF(I6937&lt;=0.1,"5-10%",IF(I6937&lt;=0.2,"10-20%",IF(I6937&lt;=0.4,"20-40%","Above 40%")))))</f>
        <v>Below 0%</v>
      </c>
      <c r="N6937" s="6" t="str">
        <f aca="false">IF(AND(H6937&gt;=Summary!$B$25,I6937&gt;=Summary!$B$26,I6937&lt;=Summary!$B$27,J6937&gt;=Summary!$B$28,J6937&lt;=Summary!$B$29,F6937*J6937&gt;1),"Yes","No")</f>
        <v>No</v>
      </c>
    </row>
    <row r="6938" customFormat="false" ht="15" hidden="false" customHeight="false" outlineLevel="0" collapsed="false">
      <c r="A6938" s="6" t="s">
        <v>154</v>
      </c>
      <c r="B6938" s="45" t="n">
        <v>43722</v>
      </c>
      <c r="C6938" s="6" t="s">
        <v>204</v>
      </c>
      <c r="D6938" s="6" t="s">
        <v>179</v>
      </c>
      <c r="E6938" s="6" t="s">
        <v>187</v>
      </c>
      <c r="F6938" s="34" t="n">
        <v>0.572519481182098</v>
      </c>
      <c r="G6938" s="34" t="n">
        <v>0.388996405861211</v>
      </c>
      <c r="H6938" s="34" t="n">
        <v>0.183523075320888</v>
      </c>
      <c r="I6938" s="34" t="n">
        <v>0.471786043664286</v>
      </c>
      <c r="J6938" s="35" t="n">
        <v>2.55</v>
      </c>
      <c r="K6938" s="6" t="n">
        <v>0</v>
      </c>
      <c r="L6938" s="35" t="n">
        <v>-1</v>
      </c>
      <c r="M6938" s="6" t="str">
        <f aca="false">IF(I6938&lt;=0,"Below 0%",IF(I6938&lt;=0.05,"0-5%",IF(I6938&lt;=0.1,"5-10%",IF(I6938&lt;=0.2,"10-20%",IF(I6938&lt;=0.4,"20-40%","Above 40%")))))</f>
        <v>Above 40%</v>
      </c>
      <c r="N6938" s="6" t="str">
        <f aca="false">IF(AND(H6938&gt;=Summary!$B$25,I6938&gt;=Summary!$B$26,I6938&lt;=Summary!$B$27,J6938&gt;=Summary!$B$28,J6938&lt;=Summary!$B$29,F6938*J6938&gt;1),"Yes","No")</f>
        <v>No</v>
      </c>
    </row>
    <row r="6939" customFormat="false" ht="15" hidden="false" customHeight="false" outlineLevel="0" collapsed="false">
      <c r="A6939" s="6" t="s">
        <v>154</v>
      </c>
      <c r="B6939" s="45" t="n">
        <v>43722</v>
      </c>
      <c r="C6939" s="6" t="s">
        <v>204</v>
      </c>
      <c r="D6939" s="6" t="s">
        <v>179</v>
      </c>
      <c r="E6939" s="6" t="s">
        <v>174</v>
      </c>
      <c r="F6939" s="34" t="n">
        <v>0.216233119368553</v>
      </c>
      <c r="G6939" s="34" t="n">
        <v>0.296101741774952</v>
      </c>
      <c r="H6939" s="34" t="n">
        <v>-0.0798686224063984</v>
      </c>
      <c r="I6939" s="34" t="n">
        <v>-0.269733713579779</v>
      </c>
      <c r="J6939" s="35" t="n">
        <v>3.35</v>
      </c>
      <c r="K6939" s="6" t="n">
        <v>0</v>
      </c>
      <c r="L6939" s="35" t="n">
        <v>-1</v>
      </c>
      <c r="M6939" s="6" t="str">
        <f aca="false">IF(I6939&lt;=0,"Below 0%",IF(I6939&lt;=0.05,"0-5%",IF(I6939&lt;=0.1,"5-10%",IF(I6939&lt;=0.2,"10-20%",IF(I6939&lt;=0.4,"20-40%","Above 40%")))))</f>
        <v>Below 0%</v>
      </c>
      <c r="N6939" s="6" t="str">
        <f aca="false">IF(AND(H6939&gt;=Summary!$B$25,I6939&gt;=Summary!$B$26,I6939&lt;=Summary!$B$27,J6939&gt;=Summary!$B$28,J6939&lt;=Summary!$B$29,F6939*J6939&gt;1),"Yes","No")</f>
        <v>No</v>
      </c>
    </row>
    <row r="6940" customFormat="false" ht="15" hidden="false" customHeight="false" outlineLevel="0" collapsed="false">
      <c r="A6940" s="6" t="s">
        <v>154</v>
      </c>
      <c r="B6940" s="45" t="n">
        <v>43722</v>
      </c>
      <c r="C6940" s="6" t="s">
        <v>204</v>
      </c>
      <c r="D6940" s="6" t="s">
        <v>179</v>
      </c>
      <c r="E6940" s="6" t="s">
        <v>177</v>
      </c>
      <c r="F6940" s="34" t="n">
        <v>0.211247429251671</v>
      </c>
      <c r="G6940" s="34" t="n">
        <v>0.314901852363837</v>
      </c>
      <c r="H6940" s="34" t="n">
        <v>-0.103654423112167</v>
      </c>
      <c r="I6940" s="34" t="n">
        <v>-0.329164221595001</v>
      </c>
      <c r="J6940" s="35" t="n">
        <v>3.15</v>
      </c>
      <c r="K6940" s="6" t="n">
        <v>1</v>
      </c>
      <c r="L6940" s="35" t="n">
        <v>2.15</v>
      </c>
      <c r="M6940" s="6" t="str">
        <f aca="false">IF(I6940&lt;=0,"Below 0%",IF(I6940&lt;=0.05,"0-5%",IF(I6940&lt;=0.1,"5-10%",IF(I6940&lt;=0.2,"10-20%",IF(I6940&lt;=0.4,"20-40%","Above 40%")))))</f>
        <v>Below 0%</v>
      </c>
      <c r="N6940" s="6" t="str">
        <f aca="false">IF(AND(H6940&gt;=Summary!$B$25,I6940&gt;=Summary!$B$26,I6940&lt;=Summary!$B$27,J6940&gt;=Summary!$B$28,J6940&lt;=Summary!$B$29,F6940*J6940&gt;1),"Yes","No")</f>
        <v>No</v>
      </c>
    </row>
    <row r="6941" customFormat="false" ht="15" hidden="false" customHeight="false" outlineLevel="0" collapsed="false">
      <c r="A6941" s="6" t="s">
        <v>154</v>
      </c>
      <c r="B6941" s="45" t="n">
        <v>43722</v>
      </c>
      <c r="C6941" s="6" t="s">
        <v>181</v>
      </c>
      <c r="D6941" s="6" t="s">
        <v>180</v>
      </c>
      <c r="E6941" s="6" t="s">
        <v>187</v>
      </c>
      <c r="F6941" s="34" t="n">
        <v>0.602007746696472</v>
      </c>
      <c r="G6941" s="34" t="n">
        <v>0.695748205411375</v>
      </c>
      <c r="H6941" s="34" t="n">
        <v>-0.0937404587149028</v>
      </c>
      <c r="I6941" s="34" t="n">
        <v>-0.134733310105309</v>
      </c>
      <c r="J6941" s="35" t="n">
        <v>1.45</v>
      </c>
      <c r="K6941" s="6" t="n">
        <v>1</v>
      </c>
      <c r="L6941" s="35" t="n">
        <v>0.45</v>
      </c>
      <c r="M6941" s="6" t="str">
        <f aca="false">IF(I6941&lt;=0,"Below 0%",IF(I6941&lt;=0.05,"0-5%",IF(I6941&lt;=0.1,"5-10%",IF(I6941&lt;=0.2,"10-20%",IF(I6941&lt;=0.4,"20-40%","Above 40%")))))</f>
        <v>Below 0%</v>
      </c>
      <c r="N6941" s="6" t="str">
        <f aca="false">IF(AND(H6941&gt;=Summary!$B$25,I6941&gt;=Summary!$B$26,I6941&lt;=Summary!$B$27,J6941&gt;=Summary!$B$28,J6941&lt;=Summary!$B$29,F6941*J6941&gt;1),"Yes","No")</f>
        <v>No</v>
      </c>
    </row>
    <row r="6942" customFormat="false" ht="15" hidden="false" customHeight="false" outlineLevel="0" collapsed="false">
      <c r="A6942" s="6" t="s">
        <v>154</v>
      </c>
      <c r="B6942" s="45" t="n">
        <v>43722</v>
      </c>
      <c r="C6942" s="6" t="s">
        <v>181</v>
      </c>
      <c r="D6942" s="6" t="s">
        <v>180</v>
      </c>
      <c r="E6942" s="6" t="s">
        <v>174</v>
      </c>
      <c r="F6942" s="34" t="n">
        <v>0.312320351600647</v>
      </c>
      <c r="G6942" s="34" t="n">
        <v>0.192159028161237</v>
      </c>
      <c r="H6942" s="34" t="n">
        <v>0.12016132343941</v>
      </c>
      <c r="I6942" s="34" t="n">
        <v>0.625322289507965</v>
      </c>
      <c r="J6942" s="35" t="n">
        <v>5.25</v>
      </c>
      <c r="K6942" s="6" t="n">
        <v>0</v>
      </c>
      <c r="L6942" s="35" t="n">
        <v>-1</v>
      </c>
      <c r="M6942" s="6" t="str">
        <f aca="false">IF(I6942&lt;=0,"Below 0%",IF(I6942&lt;=0.05,"0-5%",IF(I6942&lt;=0.1,"5-10%",IF(I6942&lt;=0.2,"10-20%",IF(I6942&lt;=0.4,"20-40%","Above 40%")))))</f>
        <v>Above 40%</v>
      </c>
      <c r="N6942" s="6" t="str">
        <f aca="false">IF(AND(H6942&gt;=Summary!$B$25,I6942&gt;=Summary!$B$26,I6942&lt;=Summary!$B$27,J6942&gt;=Summary!$B$28,J6942&lt;=Summary!$B$29,F6942*J6942&gt;1),"Yes","No")</f>
        <v>No</v>
      </c>
    </row>
    <row r="6943" customFormat="false" ht="15" hidden="false" customHeight="false" outlineLevel="0" collapsed="false">
      <c r="A6943" s="6" t="s">
        <v>154</v>
      </c>
      <c r="B6943" s="45" t="n">
        <v>43722</v>
      </c>
      <c r="C6943" s="6" t="s">
        <v>181</v>
      </c>
      <c r="D6943" s="6" t="s">
        <v>180</v>
      </c>
      <c r="E6943" s="6" t="s">
        <v>177</v>
      </c>
      <c r="F6943" s="34" t="n">
        <v>0.0856719389557838</v>
      </c>
      <c r="G6943" s="34" t="n">
        <v>0.112092766427388</v>
      </c>
      <c r="H6943" s="34" t="n">
        <v>-0.0264208274716043</v>
      </c>
      <c r="I6943" s="34" t="n">
        <v>-0.235705017492982</v>
      </c>
      <c r="J6943" s="35" t="n">
        <v>9</v>
      </c>
      <c r="K6943" s="6" t="n">
        <v>0</v>
      </c>
      <c r="L6943" s="35" t="n">
        <v>-1</v>
      </c>
      <c r="M6943" s="6" t="str">
        <f aca="false">IF(I6943&lt;=0,"Below 0%",IF(I6943&lt;=0.05,"0-5%",IF(I6943&lt;=0.1,"5-10%",IF(I6943&lt;=0.2,"10-20%",IF(I6943&lt;=0.4,"20-40%","Above 40%")))))</f>
        <v>Below 0%</v>
      </c>
      <c r="N6943" s="6" t="str">
        <f aca="false">IF(AND(H6943&gt;=Summary!$B$25,I6943&gt;=Summary!$B$26,I6943&lt;=Summary!$B$27,J6943&gt;=Summary!$B$28,J6943&lt;=Summary!$B$29,F6943*J6943&gt;1),"Yes","No")</f>
        <v>No</v>
      </c>
    </row>
    <row r="6944" customFormat="false" ht="15" hidden="false" customHeight="false" outlineLevel="0" collapsed="false">
      <c r="A6944" s="6" t="s">
        <v>154</v>
      </c>
      <c r="B6944" s="45" t="n">
        <v>43722</v>
      </c>
      <c r="C6944" s="6" t="s">
        <v>203</v>
      </c>
      <c r="D6944" s="6" t="s">
        <v>190</v>
      </c>
      <c r="E6944" s="6" t="s">
        <v>187</v>
      </c>
      <c r="F6944" s="34" t="n">
        <v>0.229432791471481</v>
      </c>
      <c r="G6944" s="34" t="n">
        <v>0.325117298150572</v>
      </c>
      <c r="H6944" s="34" t="n">
        <v>-0.0956845066790906</v>
      </c>
      <c r="I6944" s="34" t="n">
        <v>-0.294307645958525</v>
      </c>
      <c r="J6944" s="35" t="n">
        <v>3.07</v>
      </c>
      <c r="K6944" s="6" t="n">
        <v>0</v>
      </c>
      <c r="L6944" s="35" t="n">
        <v>-1</v>
      </c>
      <c r="M6944" s="6" t="str">
        <f aca="false">IF(I6944&lt;=0,"Below 0%",IF(I6944&lt;=0.05,"0-5%",IF(I6944&lt;=0.1,"5-10%",IF(I6944&lt;=0.2,"10-20%",IF(I6944&lt;=0.4,"20-40%","Above 40%")))))</f>
        <v>Below 0%</v>
      </c>
      <c r="N6944" s="6" t="str">
        <f aca="false">IF(AND(H6944&gt;=Summary!$B$25,I6944&gt;=Summary!$B$26,I6944&lt;=Summary!$B$27,J6944&gt;=Summary!$B$28,J6944&lt;=Summary!$B$29,F6944*J6944&gt;1),"Yes","No")</f>
        <v>No</v>
      </c>
    </row>
    <row r="6945" customFormat="false" ht="15" hidden="false" customHeight="false" outlineLevel="0" collapsed="false">
      <c r="A6945" s="6" t="s">
        <v>154</v>
      </c>
      <c r="B6945" s="45" t="n">
        <v>43722</v>
      </c>
      <c r="C6945" s="6" t="s">
        <v>203</v>
      </c>
      <c r="D6945" s="6" t="s">
        <v>190</v>
      </c>
      <c r="E6945" s="6" t="s">
        <v>174</v>
      </c>
      <c r="F6945" s="34" t="n">
        <v>0.208523482084274</v>
      </c>
      <c r="G6945" s="34" t="n">
        <v>0.290994199802407</v>
      </c>
      <c r="H6945" s="34" t="n">
        <v>-0.0824707177181325</v>
      </c>
      <c r="I6945" s="34" t="n">
        <v>-0.283410177158625</v>
      </c>
      <c r="J6945" s="35" t="n">
        <v>3.43</v>
      </c>
      <c r="K6945" s="6" t="n">
        <v>0</v>
      </c>
      <c r="L6945" s="35" t="n">
        <v>-1</v>
      </c>
      <c r="M6945" s="6" t="str">
        <f aca="false">IF(I6945&lt;=0,"Below 0%",IF(I6945&lt;=0.05,"0-5%",IF(I6945&lt;=0.1,"5-10%",IF(I6945&lt;=0.2,"10-20%",IF(I6945&lt;=0.4,"20-40%","Above 40%")))))</f>
        <v>Below 0%</v>
      </c>
      <c r="N6945" s="6" t="str">
        <f aca="false">IF(AND(H6945&gt;=Summary!$B$25,I6945&gt;=Summary!$B$26,I6945&lt;=Summary!$B$27,J6945&gt;=Summary!$B$28,J6945&lt;=Summary!$B$29,F6945*J6945&gt;1),"Yes","No")</f>
        <v>No</v>
      </c>
    </row>
    <row r="6946" customFormat="false" ht="15" hidden="false" customHeight="false" outlineLevel="0" collapsed="false">
      <c r="A6946" s="6" t="s">
        <v>154</v>
      </c>
      <c r="B6946" s="45" t="n">
        <v>43722</v>
      </c>
      <c r="C6946" s="6" t="s">
        <v>203</v>
      </c>
      <c r="D6946" s="6" t="s">
        <v>190</v>
      </c>
      <c r="E6946" s="6" t="s">
        <v>177</v>
      </c>
      <c r="F6946" s="34" t="n">
        <v>0.562043726444244</v>
      </c>
      <c r="G6946" s="34" t="n">
        <v>0.383888502047021</v>
      </c>
      <c r="H6946" s="34" t="n">
        <v>0.178155224397223</v>
      </c>
      <c r="I6946" s="34" t="n">
        <v>0.464080646977547</v>
      </c>
      <c r="J6946" s="35" t="n">
        <v>2.6</v>
      </c>
      <c r="K6946" s="6" t="n">
        <v>1</v>
      </c>
      <c r="L6946" s="35" t="n">
        <v>1.6</v>
      </c>
      <c r="M6946" s="6" t="str">
        <f aca="false">IF(I6946&lt;=0,"Below 0%",IF(I6946&lt;=0.05,"0-5%",IF(I6946&lt;=0.1,"5-10%",IF(I6946&lt;=0.2,"10-20%",IF(I6946&lt;=0.4,"20-40%","Above 40%")))))</f>
        <v>Above 40%</v>
      </c>
      <c r="N6946" s="6" t="str">
        <f aca="false">IF(AND(H6946&gt;=Summary!$B$25,I6946&gt;=Summary!$B$26,I6946&lt;=Summary!$B$27,J6946&gt;=Summary!$B$28,J6946&lt;=Summary!$B$29,F6946*J6946&gt;1),"Yes","No")</f>
        <v>No</v>
      </c>
    </row>
    <row r="6947" customFormat="false" ht="15" hidden="false" customHeight="false" outlineLevel="0" collapsed="false">
      <c r="A6947" s="6" t="s">
        <v>154</v>
      </c>
      <c r="B6947" s="45" t="n">
        <v>43723</v>
      </c>
      <c r="C6947" s="6" t="s">
        <v>199</v>
      </c>
      <c r="D6947" s="6" t="s">
        <v>173</v>
      </c>
      <c r="E6947" s="6" t="s">
        <v>187</v>
      </c>
      <c r="F6947" s="34" t="n">
        <v>0.263197809457779</v>
      </c>
      <c r="G6947" s="34" t="n">
        <v>0.321208830980818</v>
      </c>
      <c r="H6947" s="34" t="n">
        <v>-0.0580110215230389</v>
      </c>
      <c r="I6947" s="34" t="n">
        <v>-0.18060219996412</v>
      </c>
      <c r="J6947" s="35" t="n">
        <v>3.1</v>
      </c>
      <c r="K6947" s="6" t="n">
        <v>1</v>
      </c>
      <c r="L6947" s="35" t="n">
        <v>2.1</v>
      </c>
      <c r="M6947" s="6" t="str">
        <f aca="false">IF(I6947&lt;=0,"Below 0%",IF(I6947&lt;=0.05,"0-5%",IF(I6947&lt;=0.1,"5-10%",IF(I6947&lt;=0.2,"10-20%",IF(I6947&lt;=0.4,"20-40%","Above 40%")))))</f>
        <v>Below 0%</v>
      </c>
      <c r="N6947" s="6" t="str">
        <f aca="false">IF(AND(H6947&gt;=Summary!$B$25,I6947&gt;=Summary!$B$26,I6947&lt;=Summary!$B$27,J6947&gt;=Summary!$B$28,J6947&lt;=Summary!$B$29,F6947*J6947&gt;1),"Yes","No")</f>
        <v>No</v>
      </c>
    </row>
    <row r="6948" customFormat="false" ht="15" hidden="false" customHeight="false" outlineLevel="0" collapsed="false">
      <c r="A6948" s="6" t="s">
        <v>154</v>
      </c>
      <c r="B6948" s="45" t="n">
        <v>43723</v>
      </c>
      <c r="C6948" s="6" t="s">
        <v>199</v>
      </c>
      <c r="D6948" s="6" t="s">
        <v>173</v>
      </c>
      <c r="E6948" s="6" t="s">
        <v>174</v>
      </c>
      <c r="F6948" s="34" t="n">
        <v>0.293033063411713</v>
      </c>
      <c r="G6948" s="34" t="n">
        <v>0.280492218602968</v>
      </c>
      <c r="H6948" s="34" t="n">
        <v>0.0125408448087449</v>
      </c>
      <c r="I6948" s="34" t="n">
        <v>0.0447101344600802</v>
      </c>
      <c r="J6948" s="35" t="n">
        <v>3.55</v>
      </c>
      <c r="K6948" s="6" t="n">
        <v>0</v>
      </c>
      <c r="L6948" s="35" t="n">
        <v>-1</v>
      </c>
      <c r="M6948" s="6" t="str">
        <f aca="false">IF(I6948&lt;=0,"Below 0%",IF(I6948&lt;=0.05,"0-5%",IF(I6948&lt;=0.1,"5-10%",IF(I6948&lt;=0.2,"10-20%",IF(I6948&lt;=0.4,"20-40%","Above 40%")))))</f>
        <v>0-5%</v>
      </c>
      <c r="N6948" s="6" t="str">
        <f aca="false">IF(AND(H6948&gt;=Summary!$B$25,I6948&gt;=Summary!$B$26,I6948&lt;=Summary!$B$27,J6948&gt;=Summary!$B$28,J6948&lt;=Summary!$B$29,F6948*J6948&gt;1),"Yes","No")</f>
        <v>No</v>
      </c>
    </row>
    <row r="6949" customFormat="false" ht="15" hidden="false" customHeight="false" outlineLevel="0" collapsed="false">
      <c r="A6949" s="6" t="s">
        <v>154</v>
      </c>
      <c r="B6949" s="45" t="n">
        <v>43723</v>
      </c>
      <c r="C6949" s="6" t="s">
        <v>199</v>
      </c>
      <c r="D6949" s="6" t="s">
        <v>173</v>
      </c>
      <c r="E6949" s="6" t="s">
        <v>177</v>
      </c>
      <c r="F6949" s="34" t="n">
        <v>0.443769097328186</v>
      </c>
      <c r="G6949" s="34" t="n">
        <v>0.398298950416214</v>
      </c>
      <c r="H6949" s="34" t="n">
        <v>0.0454701469119718</v>
      </c>
      <c r="I6949" s="34" t="n">
        <v>0.114160850447777</v>
      </c>
      <c r="J6949" s="35" t="n">
        <v>2.5</v>
      </c>
      <c r="K6949" s="6" t="n">
        <v>0</v>
      </c>
      <c r="L6949" s="35" t="n">
        <v>-1</v>
      </c>
      <c r="M6949" s="6" t="str">
        <f aca="false">IF(I6949&lt;=0,"Below 0%",IF(I6949&lt;=0.05,"0-5%",IF(I6949&lt;=0.1,"5-10%",IF(I6949&lt;=0.2,"10-20%",IF(I6949&lt;=0.4,"20-40%","Above 40%")))))</f>
        <v>10-20%</v>
      </c>
      <c r="N6949" s="6" t="str">
        <f aca="false">IF(AND(H6949&gt;=Summary!$B$25,I6949&gt;=Summary!$B$26,I6949&lt;=Summary!$B$27,J6949&gt;=Summary!$B$28,J6949&lt;=Summary!$B$29,F6949*J6949&gt;1),"Yes","No")</f>
        <v>Yes</v>
      </c>
    </row>
    <row r="6950" customFormat="false" ht="15" hidden="false" customHeight="false" outlineLevel="0" collapsed="false">
      <c r="A6950" s="6" t="s">
        <v>154</v>
      </c>
      <c r="B6950" s="45" t="n">
        <v>43723</v>
      </c>
      <c r="C6950" s="6" t="s">
        <v>198</v>
      </c>
      <c r="D6950" s="6" t="s">
        <v>185</v>
      </c>
      <c r="E6950" s="6" t="s">
        <v>187</v>
      </c>
      <c r="F6950" s="34" t="n">
        <v>0.274117648601532</v>
      </c>
      <c r="G6950" s="34" t="n">
        <v>0.258064516129032</v>
      </c>
      <c r="H6950" s="34" t="n">
        <v>0.0160531324724997</v>
      </c>
      <c r="I6950" s="34" t="n">
        <v>0.0622058883309362</v>
      </c>
      <c r="J6950" s="35" t="n">
        <v>3.9</v>
      </c>
      <c r="K6950" s="6" t="n">
        <v>0</v>
      </c>
      <c r="L6950" s="35" t="n">
        <v>-1</v>
      </c>
      <c r="M6950" s="6" t="str">
        <f aca="false">IF(I6950&lt;=0,"Below 0%",IF(I6950&lt;=0.05,"0-5%",IF(I6950&lt;=0.1,"5-10%",IF(I6950&lt;=0.2,"10-20%",IF(I6950&lt;=0.4,"20-40%","Above 40%")))))</f>
        <v>5-10%</v>
      </c>
      <c r="N6950" s="6" t="str">
        <f aca="false">IF(AND(H6950&gt;=Summary!$B$25,I6950&gt;=Summary!$B$26,I6950&lt;=Summary!$B$27,J6950&gt;=Summary!$B$28,J6950&lt;=Summary!$B$29,F6950*J6950&gt;1),"Yes","No")</f>
        <v>No</v>
      </c>
    </row>
    <row r="6951" customFormat="false" ht="15" hidden="false" customHeight="false" outlineLevel="0" collapsed="false">
      <c r="A6951" s="6" t="s">
        <v>154</v>
      </c>
      <c r="B6951" s="45" t="n">
        <v>43723</v>
      </c>
      <c r="C6951" s="6" t="s">
        <v>198</v>
      </c>
      <c r="D6951" s="6" t="s">
        <v>185</v>
      </c>
      <c r="E6951" s="6" t="s">
        <v>174</v>
      </c>
      <c r="F6951" s="34" t="n">
        <v>0.24670435488224</v>
      </c>
      <c r="G6951" s="34" t="n">
        <v>0.258064516129032</v>
      </c>
      <c r="H6951" s="34" t="n">
        <v>-0.011360161246792</v>
      </c>
      <c r="I6951" s="34" t="n">
        <v>-0.0440206248313191</v>
      </c>
      <c r="J6951" s="35" t="n">
        <v>3.9</v>
      </c>
      <c r="K6951" s="6" t="n">
        <v>1</v>
      </c>
      <c r="L6951" s="35" t="n">
        <v>2.9</v>
      </c>
      <c r="M6951" s="6" t="str">
        <f aca="false">IF(I6951&lt;=0,"Below 0%",IF(I6951&lt;=0.05,"0-5%",IF(I6951&lt;=0.1,"5-10%",IF(I6951&lt;=0.2,"10-20%",IF(I6951&lt;=0.4,"20-40%","Above 40%")))))</f>
        <v>Below 0%</v>
      </c>
      <c r="N6951" s="6" t="str">
        <f aca="false">IF(AND(H6951&gt;=Summary!$B$25,I6951&gt;=Summary!$B$26,I6951&lt;=Summary!$B$27,J6951&gt;=Summary!$B$28,J6951&lt;=Summary!$B$29,F6951*J6951&gt;1),"Yes","No")</f>
        <v>No</v>
      </c>
    </row>
    <row r="6952" customFormat="false" ht="15" hidden="false" customHeight="false" outlineLevel="0" collapsed="false">
      <c r="A6952" s="6" t="s">
        <v>154</v>
      </c>
      <c r="B6952" s="45" t="n">
        <v>43723</v>
      </c>
      <c r="C6952" s="6" t="s">
        <v>198</v>
      </c>
      <c r="D6952" s="6" t="s">
        <v>185</v>
      </c>
      <c r="E6952" s="6" t="s">
        <v>177</v>
      </c>
      <c r="F6952" s="34" t="n">
        <v>0.479178011417389</v>
      </c>
      <c r="G6952" s="34" t="n">
        <v>0.483870967741935</v>
      </c>
      <c r="H6952" s="34" t="n">
        <v>-0.00469295632454653</v>
      </c>
      <c r="I6952" s="34" t="n">
        <v>-0.0096987764040628</v>
      </c>
      <c r="J6952" s="35" t="n">
        <v>2.08</v>
      </c>
      <c r="K6952" s="6" t="n">
        <v>0</v>
      </c>
      <c r="L6952" s="35" t="n">
        <v>-1</v>
      </c>
      <c r="M6952" s="6" t="str">
        <f aca="false">IF(I6952&lt;=0,"Below 0%",IF(I6952&lt;=0.05,"0-5%",IF(I6952&lt;=0.1,"5-10%",IF(I6952&lt;=0.2,"10-20%",IF(I6952&lt;=0.4,"20-40%","Above 40%")))))</f>
        <v>Below 0%</v>
      </c>
      <c r="N6952" s="6" t="str">
        <f aca="false">IF(AND(H6952&gt;=Summary!$B$25,I6952&gt;=Summary!$B$26,I6952&lt;=Summary!$B$27,J6952&gt;=Summary!$B$28,J6952&lt;=Summary!$B$29,F6952*J6952&gt;1),"Yes","No")</f>
        <v>No</v>
      </c>
    </row>
    <row r="6953" customFormat="false" ht="15" hidden="false" customHeight="false" outlineLevel="0" collapsed="false">
      <c r="A6953" s="6" t="s">
        <v>154</v>
      </c>
      <c r="B6953" s="45" t="n">
        <v>43724</v>
      </c>
      <c r="C6953" s="6" t="s">
        <v>182</v>
      </c>
      <c r="D6953" s="6" t="s">
        <v>189</v>
      </c>
      <c r="E6953" s="6" t="s">
        <v>187</v>
      </c>
      <c r="F6953" s="34" t="n">
        <v>0.269734025001526</v>
      </c>
      <c r="G6953" s="34" t="n">
        <v>0.365537848605578</v>
      </c>
      <c r="H6953" s="34" t="n">
        <v>-0.0958038236040518</v>
      </c>
      <c r="I6953" s="34" t="n">
        <v>-0.262090024246507</v>
      </c>
      <c r="J6953" s="35" t="n">
        <v>2.7</v>
      </c>
      <c r="K6953" s="6" t="n">
        <v>0</v>
      </c>
      <c r="L6953" s="35" t="n">
        <v>-1</v>
      </c>
      <c r="M6953" s="6" t="str">
        <f aca="false">IF(I6953&lt;=0,"Below 0%",IF(I6953&lt;=0.05,"0-5%",IF(I6953&lt;=0.1,"5-10%",IF(I6953&lt;=0.2,"10-20%",IF(I6953&lt;=0.4,"20-40%","Above 40%")))))</f>
        <v>Below 0%</v>
      </c>
      <c r="N6953" s="6" t="str">
        <f aca="false">IF(AND(H6953&gt;=Summary!$B$25,I6953&gt;=Summary!$B$26,I6953&lt;=Summary!$B$27,J6953&gt;=Summary!$B$28,J6953&lt;=Summary!$B$29,F6953*J6953&gt;1),"Yes","No")</f>
        <v>No</v>
      </c>
    </row>
    <row r="6954" customFormat="false" ht="15" hidden="false" customHeight="false" outlineLevel="0" collapsed="false">
      <c r="A6954" s="6" t="s">
        <v>154</v>
      </c>
      <c r="B6954" s="45" t="n">
        <v>43724</v>
      </c>
      <c r="C6954" s="6" t="s">
        <v>182</v>
      </c>
      <c r="D6954" s="6" t="s">
        <v>189</v>
      </c>
      <c r="E6954" s="6" t="s">
        <v>174</v>
      </c>
      <c r="F6954" s="34" t="n">
        <v>0.322631180286408</v>
      </c>
      <c r="G6954" s="34" t="n">
        <v>0.268924302788845</v>
      </c>
      <c r="H6954" s="34" t="n">
        <v>0.0537068774975628</v>
      </c>
      <c r="I6954" s="34" t="n">
        <v>0.199710018546493</v>
      </c>
      <c r="J6954" s="35" t="n">
        <v>3.67</v>
      </c>
      <c r="K6954" s="6" t="n">
        <v>1</v>
      </c>
      <c r="L6954" s="35" t="n">
        <v>2.67</v>
      </c>
      <c r="M6954" s="6" t="str">
        <f aca="false">IF(I6954&lt;=0,"Below 0%",IF(I6954&lt;=0.05,"0-5%",IF(I6954&lt;=0.1,"5-10%",IF(I6954&lt;=0.2,"10-20%",IF(I6954&lt;=0.4,"20-40%","Above 40%")))))</f>
        <v>10-20%</v>
      </c>
      <c r="N6954" s="6" t="str">
        <f aca="false">IF(AND(H6954&gt;=Summary!$B$25,I6954&gt;=Summary!$B$26,I6954&lt;=Summary!$B$27,J6954&gt;=Summary!$B$28,J6954&lt;=Summary!$B$29,F6954*J6954&gt;1),"Yes","No")</f>
        <v>Yes</v>
      </c>
    </row>
    <row r="6955" customFormat="false" ht="15" hidden="false" customHeight="false" outlineLevel="0" collapsed="false">
      <c r="A6955" s="6" t="s">
        <v>154</v>
      </c>
      <c r="B6955" s="45" t="n">
        <v>43724</v>
      </c>
      <c r="C6955" s="6" t="s">
        <v>182</v>
      </c>
      <c r="D6955" s="6" t="s">
        <v>189</v>
      </c>
      <c r="E6955" s="6" t="s">
        <v>177</v>
      </c>
      <c r="F6955" s="34" t="n">
        <v>0.407634764909744</v>
      </c>
      <c r="G6955" s="34" t="n">
        <v>0.365537848605578</v>
      </c>
      <c r="H6955" s="34" t="n">
        <v>0.0420969163041666</v>
      </c>
      <c r="I6955" s="34" t="n">
        <v>0.11516431599287</v>
      </c>
      <c r="J6955" s="35" t="n">
        <v>2.7</v>
      </c>
      <c r="K6955" s="6" t="n">
        <v>0</v>
      </c>
      <c r="L6955" s="35" t="n">
        <v>-1</v>
      </c>
      <c r="M6955" s="6" t="str">
        <f aca="false">IF(I6955&lt;=0,"Below 0%",IF(I6955&lt;=0.05,"0-5%",IF(I6955&lt;=0.1,"5-10%",IF(I6955&lt;=0.2,"10-20%",IF(I6955&lt;=0.4,"20-40%","Above 40%")))))</f>
        <v>10-20%</v>
      </c>
      <c r="N6955" s="6" t="str">
        <f aca="false">IF(AND(H6955&gt;=Summary!$B$25,I6955&gt;=Summary!$B$26,I6955&lt;=Summary!$B$27,J6955&gt;=Summary!$B$28,J6955&lt;=Summary!$B$29,F6955*J6955&gt;1),"Yes","No")</f>
        <v>Yes</v>
      </c>
    </row>
    <row r="6956" customFormat="false" ht="15" hidden="false" customHeight="false" outlineLevel="0" collapsed="false">
      <c r="A6956" s="6" t="s">
        <v>154</v>
      </c>
      <c r="B6956" s="45" t="n">
        <v>43728</v>
      </c>
      <c r="C6956" s="6" t="s">
        <v>179</v>
      </c>
      <c r="D6956" s="6" t="s">
        <v>199</v>
      </c>
      <c r="E6956" s="6" t="s">
        <v>187</v>
      </c>
      <c r="F6956" s="34" t="n">
        <v>0.337728887796402</v>
      </c>
      <c r="G6956" s="34" t="n">
        <v>0.460199004975124</v>
      </c>
      <c r="H6956" s="34" t="n">
        <v>-0.122470117178722</v>
      </c>
      <c r="I6956" s="34" t="n">
        <v>-0.266124254626197</v>
      </c>
      <c r="J6956" s="35" t="n">
        <v>2.17</v>
      </c>
      <c r="K6956" s="6" t="n">
        <v>0</v>
      </c>
      <c r="L6956" s="35" t="n">
        <v>-1</v>
      </c>
      <c r="M6956" s="6" t="str">
        <f aca="false">IF(I6956&lt;=0,"Below 0%",IF(I6956&lt;=0.05,"0-5%",IF(I6956&lt;=0.1,"5-10%",IF(I6956&lt;=0.2,"10-20%",IF(I6956&lt;=0.4,"20-40%","Above 40%")))))</f>
        <v>Below 0%</v>
      </c>
      <c r="N6956" s="6" t="str">
        <f aca="false">IF(AND(H6956&gt;=Summary!$B$25,I6956&gt;=Summary!$B$26,I6956&lt;=Summary!$B$27,J6956&gt;=Summary!$B$28,J6956&lt;=Summary!$B$29,F6956*J6956&gt;1),"Yes","No")</f>
        <v>No</v>
      </c>
    </row>
    <row r="6957" customFormat="false" ht="15" hidden="false" customHeight="false" outlineLevel="0" collapsed="false">
      <c r="A6957" s="6" t="s">
        <v>154</v>
      </c>
      <c r="B6957" s="45" t="n">
        <v>43728</v>
      </c>
      <c r="C6957" s="6" t="s">
        <v>179</v>
      </c>
      <c r="D6957" s="6" t="s">
        <v>199</v>
      </c>
      <c r="E6957" s="6" t="s">
        <v>174</v>
      </c>
      <c r="F6957" s="34" t="n">
        <v>0.332027196884155</v>
      </c>
      <c r="G6957" s="34" t="n">
        <v>0.269900497512438</v>
      </c>
      <c r="H6957" s="34" t="n">
        <v>0.0621266993717175</v>
      </c>
      <c r="I6957" s="34" t="n">
        <v>0.23018371564452</v>
      </c>
      <c r="J6957" s="35" t="n">
        <v>3.7</v>
      </c>
      <c r="K6957" s="6" t="n">
        <v>0</v>
      </c>
      <c r="L6957" s="35" t="n">
        <v>-1</v>
      </c>
      <c r="M6957" s="6" t="str">
        <f aca="false">IF(I6957&lt;=0,"Below 0%",IF(I6957&lt;=0.05,"0-5%",IF(I6957&lt;=0.1,"5-10%",IF(I6957&lt;=0.2,"10-20%",IF(I6957&lt;=0.4,"20-40%","Above 40%")))))</f>
        <v>20-40%</v>
      </c>
      <c r="N6957" s="6" t="str">
        <f aca="false">IF(AND(H6957&gt;=Summary!$B$25,I6957&gt;=Summary!$B$26,I6957&lt;=Summary!$B$27,J6957&gt;=Summary!$B$28,J6957&lt;=Summary!$B$29,F6957*J6957&gt;1),"Yes","No")</f>
        <v>Yes</v>
      </c>
    </row>
    <row r="6958" customFormat="false" ht="15" hidden="false" customHeight="false" outlineLevel="0" collapsed="false">
      <c r="A6958" s="6" t="s">
        <v>154</v>
      </c>
      <c r="B6958" s="45" t="n">
        <v>43728</v>
      </c>
      <c r="C6958" s="6" t="s">
        <v>179</v>
      </c>
      <c r="D6958" s="6" t="s">
        <v>199</v>
      </c>
      <c r="E6958" s="6" t="s">
        <v>177</v>
      </c>
      <c r="F6958" s="34" t="n">
        <v>0.330243915319443</v>
      </c>
      <c r="G6958" s="34" t="n">
        <v>0.269900497512438</v>
      </c>
      <c r="H6958" s="34" t="n">
        <v>0.060343417807005</v>
      </c>
      <c r="I6958" s="34" t="n">
        <v>0.223576534178949</v>
      </c>
      <c r="J6958" s="35" t="n">
        <v>3.7</v>
      </c>
      <c r="K6958" s="6" t="n">
        <v>1</v>
      </c>
      <c r="L6958" s="35" t="n">
        <v>2.7</v>
      </c>
      <c r="M6958" s="6" t="str">
        <f aca="false">IF(I6958&lt;=0,"Below 0%",IF(I6958&lt;=0.05,"0-5%",IF(I6958&lt;=0.1,"5-10%",IF(I6958&lt;=0.2,"10-20%",IF(I6958&lt;=0.4,"20-40%","Above 40%")))))</f>
        <v>20-40%</v>
      </c>
      <c r="N6958" s="6" t="str">
        <f aca="false">IF(AND(H6958&gt;=Summary!$B$25,I6958&gt;=Summary!$B$26,I6958&lt;=Summary!$B$27,J6958&gt;=Summary!$B$28,J6958&lt;=Summary!$B$29,F6958*J6958&gt;1),"Yes","No")</f>
        <v>Yes</v>
      </c>
    </row>
    <row r="6959" customFormat="false" ht="15" hidden="false" customHeight="false" outlineLevel="0" collapsed="false">
      <c r="A6959" s="6" t="s">
        <v>154</v>
      </c>
      <c r="B6959" s="45" t="n">
        <v>43729</v>
      </c>
      <c r="C6959" s="6" t="s">
        <v>196</v>
      </c>
      <c r="D6959" s="6" t="s">
        <v>172</v>
      </c>
      <c r="E6959" s="6" t="s">
        <v>187</v>
      </c>
      <c r="F6959" s="34" t="n">
        <v>0.364250421524048</v>
      </c>
      <c r="G6959" s="34" t="n">
        <v>0.484234602189185</v>
      </c>
      <c r="H6959" s="34" t="n">
        <v>-0.119984180665137</v>
      </c>
      <c r="I6959" s="34" t="n">
        <v>-0.24778109644106</v>
      </c>
      <c r="J6959" s="35" t="n">
        <v>2.05</v>
      </c>
      <c r="K6959" s="6" t="n">
        <v>1</v>
      </c>
      <c r="L6959" s="35" t="n">
        <v>1.05</v>
      </c>
      <c r="M6959" s="6" t="str">
        <f aca="false">IF(I6959&lt;=0,"Below 0%",IF(I6959&lt;=0.05,"0-5%",IF(I6959&lt;=0.1,"5-10%",IF(I6959&lt;=0.2,"10-20%",IF(I6959&lt;=0.4,"20-40%","Above 40%")))))</f>
        <v>Below 0%</v>
      </c>
      <c r="N6959" s="6" t="str">
        <f aca="false">IF(AND(H6959&gt;=Summary!$B$25,I6959&gt;=Summary!$B$26,I6959&lt;=Summary!$B$27,J6959&gt;=Summary!$B$28,J6959&lt;=Summary!$B$29,F6959*J6959&gt;1),"Yes","No")</f>
        <v>No</v>
      </c>
    </row>
    <row r="6960" customFormat="false" ht="15" hidden="false" customHeight="false" outlineLevel="0" collapsed="false">
      <c r="A6960" s="6" t="s">
        <v>154</v>
      </c>
      <c r="B6960" s="45" t="n">
        <v>43729</v>
      </c>
      <c r="C6960" s="6" t="s">
        <v>196</v>
      </c>
      <c r="D6960" s="6" t="s">
        <v>172</v>
      </c>
      <c r="E6960" s="6" t="s">
        <v>174</v>
      </c>
      <c r="F6960" s="34" t="n">
        <v>0.351831257343292</v>
      </c>
      <c r="G6960" s="34" t="n">
        <v>0.254533572945597</v>
      </c>
      <c r="H6960" s="34" t="n">
        <v>0.0972976843976951</v>
      </c>
      <c r="I6960" s="34" t="n">
        <v>0.382258745955258</v>
      </c>
      <c r="J6960" s="35" t="n">
        <v>3.9</v>
      </c>
      <c r="K6960" s="6" t="n">
        <v>0</v>
      </c>
      <c r="L6960" s="35" t="n">
        <v>-1</v>
      </c>
      <c r="M6960" s="6" t="str">
        <f aca="false">IF(I6960&lt;=0,"Below 0%",IF(I6960&lt;=0.05,"0-5%",IF(I6960&lt;=0.1,"5-10%",IF(I6960&lt;=0.2,"10-20%",IF(I6960&lt;=0.4,"20-40%","Above 40%")))))</f>
        <v>20-40%</v>
      </c>
      <c r="N6960" s="6" t="str">
        <f aca="false">IF(AND(H6960&gt;=Summary!$B$25,I6960&gt;=Summary!$B$26,I6960&lt;=Summary!$B$27,J6960&gt;=Summary!$B$28,J6960&lt;=Summary!$B$29,F6960*J6960&gt;1),"Yes","No")</f>
        <v>Yes</v>
      </c>
    </row>
    <row r="6961" customFormat="false" ht="15" hidden="false" customHeight="false" outlineLevel="0" collapsed="false">
      <c r="A6961" s="6" t="s">
        <v>154</v>
      </c>
      <c r="B6961" s="45" t="n">
        <v>43729</v>
      </c>
      <c r="C6961" s="6" t="s">
        <v>196</v>
      </c>
      <c r="D6961" s="6" t="s">
        <v>172</v>
      </c>
      <c r="E6961" s="6" t="s">
        <v>177</v>
      </c>
      <c r="F6961" s="34" t="n">
        <v>0.283918350934982</v>
      </c>
      <c r="G6961" s="34" t="n">
        <v>0.261231824865218</v>
      </c>
      <c r="H6961" s="34" t="n">
        <v>0.0226865260697642</v>
      </c>
      <c r="I6961" s="34" t="n">
        <v>0.0868444190575528</v>
      </c>
      <c r="J6961" s="35" t="n">
        <v>3.8</v>
      </c>
      <c r="K6961" s="6" t="n">
        <v>0</v>
      </c>
      <c r="L6961" s="35" t="n">
        <v>-1</v>
      </c>
      <c r="M6961" s="6" t="str">
        <f aca="false">IF(I6961&lt;=0,"Below 0%",IF(I6961&lt;=0.05,"0-5%",IF(I6961&lt;=0.1,"5-10%",IF(I6961&lt;=0.2,"10-20%",IF(I6961&lt;=0.4,"20-40%","Above 40%")))))</f>
        <v>5-10%</v>
      </c>
      <c r="N6961" s="6" t="str">
        <f aca="false">IF(AND(H6961&gt;=Summary!$B$25,I6961&gt;=Summary!$B$26,I6961&lt;=Summary!$B$27,J6961&gt;=Summary!$B$28,J6961&lt;=Summary!$B$29,F6961*J6961&gt;1),"Yes","No")</f>
        <v>No</v>
      </c>
    </row>
    <row r="6962" customFormat="false" ht="15" hidden="false" customHeight="false" outlineLevel="0" collapsed="false">
      <c r="A6962" s="6" t="s">
        <v>154</v>
      </c>
      <c r="B6962" s="45" t="n">
        <v>43729</v>
      </c>
      <c r="C6962" s="6" t="s">
        <v>173</v>
      </c>
      <c r="D6962" s="6" t="s">
        <v>204</v>
      </c>
      <c r="E6962" s="6" t="s">
        <v>187</v>
      </c>
      <c r="F6962" s="34" t="n">
        <v>0.51469749212265</v>
      </c>
      <c r="G6962" s="34" t="n">
        <v>0.583941605839416</v>
      </c>
      <c r="H6962" s="34" t="n">
        <v>-0.0692441137167659</v>
      </c>
      <c r="I6962" s="34" t="n">
        <v>-0.118580544739962</v>
      </c>
      <c r="J6962" s="35" t="n">
        <v>1.71</v>
      </c>
      <c r="K6962" s="6" t="n">
        <v>0</v>
      </c>
      <c r="L6962" s="35" t="n">
        <v>-1</v>
      </c>
      <c r="M6962" s="6" t="str">
        <f aca="false">IF(I6962&lt;=0,"Below 0%",IF(I6962&lt;=0.05,"0-5%",IF(I6962&lt;=0.1,"5-10%",IF(I6962&lt;=0.2,"10-20%",IF(I6962&lt;=0.4,"20-40%","Above 40%")))))</f>
        <v>Below 0%</v>
      </c>
      <c r="N6962" s="6" t="str">
        <f aca="false">IF(AND(H6962&gt;=Summary!$B$25,I6962&gt;=Summary!$B$26,I6962&lt;=Summary!$B$27,J6962&gt;=Summary!$B$28,J6962&lt;=Summary!$B$29,F6962*J6962&gt;1),"Yes","No")</f>
        <v>No</v>
      </c>
    </row>
    <row r="6963" customFormat="false" ht="15" hidden="false" customHeight="false" outlineLevel="0" collapsed="false">
      <c r="A6963" s="6" t="s">
        <v>154</v>
      </c>
      <c r="B6963" s="45" t="n">
        <v>43729</v>
      </c>
      <c r="C6963" s="6" t="s">
        <v>173</v>
      </c>
      <c r="D6963" s="6" t="s">
        <v>204</v>
      </c>
      <c r="E6963" s="6" t="s">
        <v>174</v>
      </c>
      <c r="F6963" s="34" t="n">
        <v>0.231511011719704</v>
      </c>
      <c r="G6963" s="34" t="n">
        <v>0.24963503649635</v>
      </c>
      <c r="H6963" s="34" t="n">
        <v>-0.0181240247766467</v>
      </c>
      <c r="I6963" s="34" t="n">
        <v>-0.072602087555573</v>
      </c>
      <c r="J6963" s="35" t="n">
        <v>4</v>
      </c>
      <c r="K6963" s="6" t="n">
        <v>0</v>
      </c>
      <c r="L6963" s="35" t="n">
        <v>-1</v>
      </c>
      <c r="M6963" s="6" t="str">
        <f aca="false">IF(I6963&lt;=0,"Below 0%",IF(I6963&lt;=0.05,"0-5%",IF(I6963&lt;=0.1,"5-10%",IF(I6963&lt;=0.2,"10-20%",IF(I6963&lt;=0.4,"20-40%","Above 40%")))))</f>
        <v>Below 0%</v>
      </c>
      <c r="N6963" s="6" t="str">
        <f aca="false">IF(AND(H6963&gt;=Summary!$B$25,I6963&gt;=Summary!$B$26,I6963&lt;=Summary!$B$27,J6963&gt;=Summary!$B$28,J6963&lt;=Summary!$B$29,F6963*J6963&gt;1),"Yes","No")</f>
        <v>No</v>
      </c>
    </row>
    <row r="6964" customFormat="false" ht="15" hidden="false" customHeight="false" outlineLevel="0" collapsed="false">
      <c r="A6964" s="6" t="s">
        <v>154</v>
      </c>
      <c r="B6964" s="45" t="n">
        <v>43729</v>
      </c>
      <c r="C6964" s="6" t="s">
        <v>173</v>
      </c>
      <c r="D6964" s="6" t="s">
        <v>204</v>
      </c>
      <c r="E6964" s="6" t="s">
        <v>177</v>
      </c>
      <c r="F6964" s="34" t="n">
        <v>0.253791481256485</v>
      </c>
      <c r="G6964" s="34" t="n">
        <v>0.166423357664234</v>
      </c>
      <c r="H6964" s="34" t="n">
        <v>0.0873681235922514</v>
      </c>
      <c r="I6964" s="34" t="n">
        <v>0.524975128602564</v>
      </c>
      <c r="J6964" s="35" t="n">
        <v>6</v>
      </c>
      <c r="K6964" s="6" t="n">
        <v>1</v>
      </c>
      <c r="L6964" s="35" t="n">
        <v>5</v>
      </c>
      <c r="M6964" s="6" t="str">
        <f aca="false">IF(I6964&lt;=0,"Below 0%",IF(I6964&lt;=0.05,"0-5%",IF(I6964&lt;=0.1,"5-10%",IF(I6964&lt;=0.2,"10-20%",IF(I6964&lt;=0.4,"20-40%","Above 40%")))))</f>
        <v>Above 40%</v>
      </c>
      <c r="N6964" s="6" t="str">
        <f aca="false">IF(AND(H6964&gt;=Summary!$B$25,I6964&gt;=Summary!$B$26,I6964&lt;=Summary!$B$27,J6964&gt;=Summary!$B$28,J6964&lt;=Summary!$B$29,F6964*J6964&gt;1),"Yes","No")</f>
        <v>No</v>
      </c>
    </row>
    <row r="6965" customFormat="false" ht="15" hidden="false" customHeight="false" outlineLevel="0" collapsed="false">
      <c r="A6965" s="6" t="s">
        <v>154</v>
      </c>
      <c r="B6965" s="45" t="n">
        <v>43729</v>
      </c>
      <c r="C6965" s="6" t="s">
        <v>195</v>
      </c>
      <c r="D6965" s="6" t="s">
        <v>181</v>
      </c>
      <c r="E6965" s="6" t="s">
        <v>187</v>
      </c>
      <c r="F6965" s="34" t="n">
        <v>0.21205697953701</v>
      </c>
      <c r="G6965" s="34" t="n">
        <v>0.335986824046116</v>
      </c>
      <c r="H6965" s="34" t="n">
        <v>-0.123929844509106</v>
      </c>
      <c r="I6965" s="34" t="n">
        <v>-0.368853287211333</v>
      </c>
      <c r="J6965" s="35" t="n">
        <v>2.95</v>
      </c>
      <c r="K6965" s="6" t="n">
        <v>1</v>
      </c>
      <c r="L6965" s="35" t="n">
        <v>1.95</v>
      </c>
      <c r="M6965" s="6" t="str">
        <f aca="false">IF(I6965&lt;=0,"Below 0%",IF(I6965&lt;=0.05,"0-5%",IF(I6965&lt;=0.1,"5-10%",IF(I6965&lt;=0.2,"10-20%",IF(I6965&lt;=0.4,"20-40%","Above 40%")))))</f>
        <v>Below 0%</v>
      </c>
      <c r="N6965" s="6" t="str">
        <f aca="false">IF(AND(H6965&gt;=Summary!$B$25,I6965&gt;=Summary!$B$26,I6965&lt;=Summary!$B$27,J6965&gt;=Summary!$B$28,J6965&lt;=Summary!$B$29,F6965*J6965&gt;1),"Yes","No")</f>
        <v>No</v>
      </c>
    </row>
    <row r="6966" customFormat="false" ht="15" hidden="false" customHeight="false" outlineLevel="0" collapsed="false">
      <c r="A6966" s="6" t="s">
        <v>154</v>
      </c>
      <c r="B6966" s="45" t="n">
        <v>43729</v>
      </c>
      <c r="C6966" s="6" t="s">
        <v>195</v>
      </c>
      <c r="D6966" s="6" t="s">
        <v>181</v>
      </c>
      <c r="E6966" s="6" t="s">
        <v>174</v>
      </c>
      <c r="F6966" s="34" t="n">
        <v>0.245657280087471</v>
      </c>
      <c r="G6966" s="34" t="n">
        <v>0.275322536371123</v>
      </c>
      <c r="H6966" s="34" t="n">
        <v>-0.0296652562836517</v>
      </c>
      <c r="I6966" s="34" t="n">
        <v>-0.107747286781</v>
      </c>
      <c r="J6966" s="35" t="n">
        <v>3.6</v>
      </c>
      <c r="K6966" s="6" t="n">
        <v>0</v>
      </c>
      <c r="L6966" s="35" t="n">
        <v>-1</v>
      </c>
      <c r="M6966" s="6" t="str">
        <f aca="false">IF(I6966&lt;=0,"Below 0%",IF(I6966&lt;=0.05,"0-5%",IF(I6966&lt;=0.1,"5-10%",IF(I6966&lt;=0.2,"10-20%",IF(I6966&lt;=0.4,"20-40%","Above 40%")))))</f>
        <v>Below 0%</v>
      </c>
      <c r="N6966" s="6" t="str">
        <f aca="false">IF(AND(H6966&gt;=Summary!$B$25,I6966&gt;=Summary!$B$26,I6966&lt;=Summary!$B$27,J6966&gt;=Summary!$B$28,J6966&lt;=Summary!$B$29,F6966*J6966&gt;1),"Yes","No")</f>
        <v>No</v>
      </c>
    </row>
    <row r="6967" customFormat="false" ht="15" hidden="false" customHeight="false" outlineLevel="0" collapsed="false">
      <c r="A6967" s="6" t="s">
        <v>154</v>
      </c>
      <c r="B6967" s="45" t="n">
        <v>43729</v>
      </c>
      <c r="C6967" s="6" t="s">
        <v>195</v>
      </c>
      <c r="D6967" s="6" t="s">
        <v>181</v>
      </c>
      <c r="E6967" s="6" t="s">
        <v>177</v>
      </c>
      <c r="F6967" s="34" t="n">
        <v>0.542285740375519</v>
      </c>
      <c r="G6967" s="34" t="n">
        <v>0.388690639582762</v>
      </c>
      <c r="H6967" s="34" t="n">
        <v>0.153595100792757</v>
      </c>
      <c r="I6967" s="34" t="n">
        <v>0.395160276968937</v>
      </c>
      <c r="J6967" s="35" t="n">
        <v>2.55</v>
      </c>
      <c r="K6967" s="6" t="n">
        <v>0</v>
      </c>
      <c r="L6967" s="35" t="n">
        <v>-1</v>
      </c>
      <c r="M6967" s="6" t="str">
        <f aca="false">IF(I6967&lt;=0,"Below 0%",IF(I6967&lt;=0.05,"0-5%",IF(I6967&lt;=0.1,"5-10%",IF(I6967&lt;=0.2,"10-20%",IF(I6967&lt;=0.4,"20-40%","Above 40%")))))</f>
        <v>20-40%</v>
      </c>
      <c r="N6967" s="6" t="str">
        <f aca="false">IF(AND(H6967&gt;=Summary!$B$25,I6967&gt;=Summary!$B$26,I6967&lt;=Summary!$B$27,J6967&gt;=Summary!$B$28,J6967&lt;=Summary!$B$29,F6967*J6967&gt;1),"Yes","No")</f>
        <v>Yes</v>
      </c>
    </row>
    <row r="6968" customFormat="false" ht="15" hidden="false" customHeight="false" outlineLevel="0" collapsed="false">
      <c r="A6968" s="6" t="s">
        <v>154</v>
      </c>
      <c r="B6968" s="45" t="n">
        <v>43729</v>
      </c>
      <c r="C6968" s="6" t="s">
        <v>194</v>
      </c>
      <c r="D6968" s="6" t="s">
        <v>198</v>
      </c>
      <c r="E6968" s="6" t="s">
        <v>187</v>
      </c>
      <c r="F6968" s="34" t="n">
        <v>0.806012630462647</v>
      </c>
      <c r="G6968" s="34" t="n">
        <v>0.881280514183301</v>
      </c>
      <c r="H6968" s="34" t="n">
        <v>-0.075267883720655</v>
      </c>
      <c r="I6968" s="34" t="n">
        <v>-0.0854074071868105</v>
      </c>
      <c r="J6968" s="35" t="n">
        <v>1.13</v>
      </c>
      <c r="K6968" s="6" t="n">
        <v>1</v>
      </c>
      <c r="L6968" s="35" t="n">
        <v>0.13</v>
      </c>
      <c r="M6968" s="6" t="str">
        <f aca="false">IF(I6968&lt;=0,"Below 0%",IF(I6968&lt;=0.05,"0-5%",IF(I6968&lt;=0.1,"5-10%",IF(I6968&lt;=0.2,"10-20%",IF(I6968&lt;=0.4,"20-40%","Above 40%")))))</f>
        <v>Below 0%</v>
      </c>
      <c r="N6968" s="6" t="str">
        <f aca="false">IF(AND(H6968&gt;=Summary!$B$25,I6968&gt;=Summary!$B$26,I6968&lt;=Summary!$B$27,J6968&gt;=Summary!$B$28,J6968&lt;=Summary!$B$29,F6968*J6968&gt;1),"Yes","No")</f>
        <v>No</v>
      </c>
    </row>
    <row r="6969" customFormat="false" ht="15" hidden="false" customHeight="false" outlineLevel="0" collapsed="false">
      <c r="A6969" s="6" t="s">
        <v>154</v>
      </c>
      <c r="B6969" s="45" t="n">
        <v>43729</v>
      </c>
      <c r="C6969" s="6" t="s">
        <v>194</v>
      </c>
      <c r="D6969" s="6" t="s">
        <v>198</v>
      </c>
      <c r="E6969" s="6" t="s">
        <v>174</v>
      </c>
      <c r="F6969" s="34" t="n">
        <v>0.156308636069298</v>
      </c>
      <c r="G6969" s="34" t="n">
        <v>0.0865953896545331</v>
      </c>
      <c r="H6969" s="34" t="n">
        <v>0.0697132464147647</v>
      </c>
      <c r="I6969" s="34" t="n">
        <v>0.805045703851918</v>
      </c>
      <c r="J6969" s="35" t="n">
        <v>11.5</v>
      </c>
      <c r="K6969" s="6" t="n">
        <v>0</v>
      </c>
      <c r="L6969" s="35" t="n">
        <v>-1</v>
      </c>
      <c r="M6969" s="6" t="str">
        <f aca="false">IF(I6969&lt;=0,"Below 0%",IF(I6969&lt;=0.05,"0-5%",IF(I6969&lt;=0.1,"5-10%",IF(I6969&lt;=0.2,"10-20%",IF(I6969&lt;=0.4,"20-40%","Above 40%")))))</f>
        <v>Above 40%</v>
      </c>
      <c r="N6969" s="6" t="str">
        <f aca="false">IF(AND(H6969&gt;=Summary!$B$25,I6969&gt;=Summary!$B$26,I6969&lt;=Summary!$B$27,J6969&gt;=Summary!$B$28,J6969&lt;=Summary!$B$29,F6969*J6969&gt;1),"Yes","No")</f>
        <v>No</v>
      </c>
    </row>
    <row r="6970" customFormat="false" ht="15" hidden="false" customHeight="false" outlineLevel="0" collapsed="false">
      <c r="A6970" s="6" t="s">
        <v>154</v>
      </c>
      <c r="B6970" s="45" t="n">
        <v>43729</v>
      </c>
      <c r="C6970" s="6" t="s">
        <v>194</v>
      </c>
      <c r="D6970" s="6" t="s">
        <v>198</v>
      </c>
      <c r="E6970" s="6" t="s">
        <v>177</v>
      </c>
      <c r="F6970" s="34" t="n">
        <v>0.0376787260174751</v>
      </c>
      <c r="G6970" s="34" t="n">
        <v>0.0321240961621655</v>
      </c>
      <c r="H6970" s="34" t="n">
        <v>0.00555462985530963</v>
      </c>
      <c r="I6970" s="34" t="n">
        <v>0.172911630797932</v>
      </c>
      <c r="J6970" s="35" t="n">
        <v>31</v>
      </c>
      <c r="K6970" s="6" t="n">
        <v>0</v>
      </c>
      <c r="L6970" s="35" t="n">
        <v>-1</v>
      </c>
      <c r="M6970" s="6" t="str">
        <f aca="false">IF(I6970&lt;=0,"Below 0%",IF(I6970&lt;=0.05,"0-5%",IF(I6970&lt;=0.1,"5-10%",IF(I6970&lt;=0.2,"10-20%",IF(I6970&lt;=0.4,"20-40%","Above 40%")))))</f>
        <v>10-20%</v>
      </c>
      <c r="N6970" s="6" t="str">
        <f aca="false">IF(AND(H6970&gt;=Summary!$B$25,I6970&gt;=Summary!$B$26,I6970&lt;=Summary!$B$27,J6970&gt;=Summary!$B$28,J6970&lt;=Summary!$B$29,F6970*J6970&gt;1),"Yes","No")</f>
        <v>No</v>
      </c>
    </row>
    <row r="6971" customFormat="false" ht="15" hidden="false" customHeight="false" outlineLevel="0" collapsed="false">
      <c r="A6971" s="6" t="s">
        <v>154</v>
      </c>
      <c r="B6971" s="45" t="n">
        <v>43729</v>
      </c>
      <c r="C6971" s="6" t="s">
        <v>188</v>
      </c>
      <c r="D6971" s="6" t="s">
        <v>201</v>
      </c>
      <c r="E6971" s="6" t="s">
        <v>187</v>
      </c>
      <c r="F6971" s="34" t="n">
        <v>0.46253103017807</v>
      </c>
      <c r="G6971" s="34" t="n">
        <v>0.388452997779423</v>
      </c>
      <c r="H6971" s="34" t="n">
        <v>0.0740780323986474</v>
      </c>
      <c r="I6971" s="34" t="n">
        <v>0.190700117703073</v>
      </c>
      <c r="J6971" s="35" t="n">
        <v>2.55</v>
      </c>
      <c r="K6971" s="6" t="n">
        <v>0</v>
      </c>
      <c r="L6971" s="35" t="n">
        <v>-1</v>
      </c>
      <c r="M6971" s="6" t="str">
        <f aca="false">IF(I6971&lt;=0,"Below 0%",IF(I6971&lt;=0.05,"0-5%",IF(I6971&lt;=0.1,"5-10%",IF(I6971&lt;=0.2,"10-20%",IF(I6971&lt;=0.4,"20-40%","Above 40%")))))</f>
        <v>10-20%</v>
      </c>
      <c r="N6971" s="6" t="str">
        <f aca="false">IF(AND(H6971&gt;=Summary!$B$25,I6971&gt;=Summary!$B$26,I6971&lt;=Summary!$B$27,J6971&gt;=Summary!$B$28,J6971&lt;=Summary!$B$29,F6971*J6971&gt;1),"Yes","No")</f>
        <v>Yes</v>
      </c>
    </row>
    <row r="6972" customFormat="false" ht="15" hidden="false" customHeight="false" outlineLevel="0" collapsed="false">
      <c r="A6972" s="6" t="s">
        <v>154</v>
      </c>
      <c r="B6972" s="45" t="n">
        <v>43729</v>
      </c>
      <c r="C6972" s="6" t="s">
        <v>188</v>
      </c>
      <c r="D6972" s="6" t="s">
        <v>201</v>
      </c>
      <c r="E6972" s="6" t="s">
        <v>174</v>
      </c>
      <c r="F6972" s="34" t="n">
        <v>0.303260058164597</v>
      </c>
      <c r="G6972" s="34" t="n">
        <v>0.3019985196151</v>
      </c>
      <c r="H6972" s="34" t="n">
        <v>0.00126153854949662</v>
      </c>
      <c r="I6972" s="34" t="n">
        <v>0.00417730044208309</v>
      </c>
      <c r="J6972" s="35" t="n">
        <v>3.28</v>
      </c>
      <c r="K6972" s="6" t="n">
        <v>1</v>
      </c>
      <c r="L6972" s="35" t="n">
        <v>2.28</v>
      </c>
      <c r="M6972" s="6" t="str">
        <f aca="false">IF(I6972&lt;=0,"Below 0%",IF(I6972&lt;=0.05,"0-5%",IF(I6972&lt;=0.1,"5-10%",IF(I6972&lt;=0.2,"10-20%",IF(I6972&lt;=0.4,"20-40%","Above 40%")))))</f>
        <v>0-5%</v>
      </c>
      <c r="N6972" s="6" t="str">
        <f aca="false">IF(AND(H6972&gt;=Summary!$B$25,I6972&gt;=Summary!$B$26,I6972&lt;=Summary!$B$27,J6972&gt;=Summary!$B$28,J6972&lt;=Summary!$B$29,F6972*J6972&gt;1),"Yes","No")</f>
        <v>No</v>
      </c>
    </row>
    <row r="6973" customFormat="false" ht="15" hidden="false" customHeight="false" outlineLevel="0" collapsed="false">
      <c r="A6973" s="6" t="s">
        <v>154</v>
      </c>
      <c r="B6973" s="45" t="n">
        <v>43729</v>
      </c>
      <c r="C6973" s="6" t="s">
        <v>188</v>
      </c>
      <c r="D6973" s="6" t="s">
        <v>201</v>
      </c>
      <c r="E6973" s="6" t="s">
        <v>177</v>
      </c>
      <c r="F6973" s="34" t="n">
        <v>0.234208941459656</v>
      </c>
      <c r="G6973" s="34" t="n">
        <v>0.309548482605477</v>
      </c>
      <c r="H6973" s="34" t="n">
        <v>-0.0753395411458216</v>
      </c>
      <c r="I6973" s="34" t="n">
        <v>-0.243385270416081</v>
      </c>
      <c r="J6973" s="35" t="n">
        <v>3.2</v>
      </c>
      <c r="K6973" s="6" t="n">
        <v>0</v>
      </c>
      <c r="L6973" s="35" t="n">
        <v>-1</v>
      </c>
      <c r="M6973" s="6" t="str">
        <f aca="false">IF(I6973&lt;=0,"Below 0%",IF(I6973&lt;=0.05,"0-5%",IF(I6973&lt;=0.1,"5-10%",IF(I6973&lt;=0.2,"10-20%",IF(I6973&lt;=0.4,"20-40%","Above 40%")))))</f>
        <v>Below 0%</v>
      </c>
      <c r="N6973" s="6" t="str">
        <f aca="false">IF(AND(H6973&gt;=Summary!$B$25,I6973&gt;=Summary!$B$26,I6973&lt;=Summary!$B$27,J6973&gt;=Summary!$B$28,J6973&lt;=Summary!$B$29,F6973*J6973&gt;1),"Yes","No")</f>
        <v>No</v>
      </c>
    </row>
    <row r="6974" customFormat="false" ht="15" hidden="false" customHeight="false" outlineLevel="0" collapsed="false">
      <c r="A6974" s="6" t="s">
        <v>154</v>
      </c>
      <c r="B6974" s="45" t="n">
        <v>43730</v>
      </c>
      <c r="C6974" s="6" t="s">
        <v>185</v>
      </c>
      <c r="D6974" s="6" t="s">
        <v>182</v>
      </c>
      <c r="E6974" s="6" t="s">
        <v>187</v>
      </c>
      <c r="F6974" s="34" t="n">
        <v>0.576770722866058</v>
      </c>
      <c r="G6974" s="34" t="n">
        <v>0.683580130440133</v>
      </c>
      <c r="H6974" s="34" t="n">
        <v>-0.106809407574075</v>
      </c>
      <c r="I6974" s="34" t="n">
        <v>-0.156250017836686</v>
      </c>
      <c r="J6974" s="35" t="n">
        <v>1.45</v>
      </c>
      <c r="K6974" s="6" t="n">
        <v>1</v>
      </c>
      <c r="L6974" s="35" t="n">
        <v>0.45</v>
      </c>
      <c r="M6974" s="6" t="str">
        <f aca="false">IF(I6974&lt;=0,"Below 0%",IF(I6974&lt;=0.05,"0-5%",IF(I6974&lt;=0.1,"5-10%",IF(I6974&lt;=0.2,"10-20%",IF(I6974&lt;=0.4,"20-40%","Above 40%")))))</f>
        <v>Below 0%</v>
      </c>
      <c r="N6974" s="6" t="str">
        <f aca="false">IF(AND(H6974&gt;=Summary!$B$25,I6974&gt;=Summary!$B$26,I6974&lt;=Summary!$B$27,J6974&gt;=Summary!$B$28,J6974&lt;=Summary!$B$29,F6974*J6974&gt;1),"Yes","No")</f>
        <v>No</v>
      </c>
    </row>
    <row r="6975" customFormat="false" ht="15" hidden="false" customHeight="false" outlineLevel="0" collapsed="false">
      <c r="A6975" s="6" t="s">
        <v>154</v>
      </c>
      <c r="B6975" s="45" t="n">
        <v>43730</v>
      </c>
      <c r="C6975" s="6" t="s">
        <v>185</v>
      </c>
      <c r="D6975" s="6" t="s">
        <v>182</v>
      </c>
      <c r="E6975" s="6" t="s">
        <v>174</v>
      </c>
      <c r="F6975" s="34" t="n">
        <v>0.24544532597065</v>
      </c>
      <c r="G6975" s="34" t="n">
        <v>0.196275482997662</v>
      </c>
      <c r="H6975" s="34" t="n">
        <v>0.0491698429729878</v>
      </c>
      <c r="I6975" s="34" t="n">
        <v>0.250514441345553</v>
      </c>
      <c r="J6975" s="35" t="n">
        <v>5.05</v>
      </c>
      <c r="K6975" s="6" t="n">
        <v>0</v>
      </c>
      <c r="L6975" s="35" t="n">
        <v>-1</v>
      </c>
      <c r="M6975" s="6" t="str">
        <f aca="false">IF(I6975&lt;=0,"Below 0%",IF(I6975&lt;=0.05,"0-5%",IF(I6975&lt;=0.1,"5-10%",IF(I6975&lt;=0.2,"10-20%",IF(I6975&lt;=0.4,"20-40%","Above 40%")))))</f>
        <v>20-40%</v>
      </c>
      <c r="N6975" s="6" t="str">
        <f aca="false">IF(AND(H6975&gt;=Summary!$B$25,I6975&gt;=Summary!$B$26,I6975&lt;=Summary!$B$27,J6975&gt;=Summary!$B$28,J6975&lt;=Summary!$B$29,F6975*J6975&gt;1),"Yes","No")</f>
        <v>No</v>
      </c>
    </row>
    <row r="6976" customFormat="false" ht="15" hidden="false" customHeight="false" outlineLevel="0" collapsed="false">
      <c r="A6976" s="6" t="s">
        <v>154</v>
      </c>
      <c r="B6976" s="45" t="n">
        <v>43730</v>
      </c>
      <c r="C6976" s="6" t="s">
        <v>185</v>
      </c>
      <c r="D6976" s="6" t="s">
        <v>182</v>
      </c>
      <c r="E6976" s="6" t="s">
        <v>177</v>
      </c>
      <c r="F6976" s="34" t="n">
        <v>0.177783951163292</v>
      </c>
      <c r="G6976" s="34" t="n">
        <v>0.120144386562205</v>
      </c>
      <c r="H6976" s="34" t="n">
        <v>0.0576395646010868</v>
      </c>
      <c r="I6976" s="34" t="n">
        <v>0.479752456609728</v>
      </c>
      <c r="J6976" s="35" t="n">
        <v>8.25</v>
      </c>
      <c r="K6976" s="6" t="n">
        <v>0</v>
      </c>
      <c r="L6976" s="35" t="n">
        <v>-1</v>
      </c>
      <c r="M6976" s="6" t="str">
        <f aca="false">IF(I6976&lt;=0,"Below 0%",IF(I6976&lt;=0.05,"0-5%",IF(I6976&lt;=0.1,"5-10%",IF(I6976&lt;=0.2,"10-20%",IF(I6976&lt;=0.4,"20-40%","Above 40%")))))</f>
        <v>Above 40%</v>
      </c>
      <c r="N6976" s="6" t="str">
        <f aca="false">IF(AND(H6976&gt;=Summary!$B$25,I6976&gt;=Summary!$B$26,I6976&lt;=Summary!$B$27,J6976&gt;=Summary!$B$28,J6976&lt;=Summary!$B$29,F6976*J6976&gt;1),"Yes","No")</f>
        <v>No</v>
      </c>
    </row>
    <row r="6977" customFormat="false" ht="15" hidden="false" customHeight="false" outlineLevel="0" collapsed="false">
      <c r="A6977" s="6" t="s">
        <v>154</v>
      </c>
      <c r="B6977" s="45" t="n">
        <v>43730</v>
      </c>
      <c r="C6977" s="6" t="s">
        <v>190</v>
      </c>
      <c r="D6977" s="6" t="s">
        <v>183</v>
      </c>
      <c r="E6977" s="6" t="s">
        <v>187</v>
      </c>
      <c r="F6977" s="34" t="n">
        <v>0.179823592305183</v>
      </c>
      <c r="G6977" s="34" t="n">
        <v>0.265616485857235</v>
      </c>
      <c r="H6977" s="34" t="n">
        <v>-0.0857928935520514</v>
      </c>
      <c r="I6977" s="34" t="n">
        <v>-0.322995364068494</v>
      </c>
      <c r="J6977" s="35" t="n">
        <v>3.75</v>
      </c>
      <c r="K6977" s="6" t="n">
        <v>0</v>
      </c>
      <c r="L6977" s="35" t="n">
        <v>-1</v>
      </c>
      <c r="M6977" s="6" t="str">
        <f aca="false">IF(I6977&lt;=0,"Below 0%",IF(I6977&lt;=0.05,"0-5%",IF(I6977&lt;=0.1,"5-10%",IF(I6977&lt;=0.2,"10-20%",IF(I6977&lt;=0.4,"20-40%","Above 40%")))))</f>
        <v>Below 0%</v>
      </c>
      <c r="N6977" s="6" t="str">
        <f aca="false">IF(AND(H6977&gt;=Summary!$B$25,I6977&gt;=Summary!$B$26,I6977&lt;=Summary!$B$27,J6977&gt;=Summary!$B$28,J6977&lt;=Summary!$B$29,F6977*J6977&gt;1),"Yes","No")</f>
        <v>No</v>
      </c>
    </row>
    <row r="6978" customFormat="false" ht="15" hidden="false" customHeight="false" outlineLevel="0" collapsed="false">
      <c r="A6978" s="6" t="s">
        <v>154</v>
      </c>
      <c r="B6978" s="45" t="n">
        <v>43730</v>
      </c>
      <c r="C6978" s="6" t="s">
        <v>190</v>
      </c>
      <c r="D6978" s="6" t="s">
        <v>183</v>
      </c>
      <c r="E6978" s="6" t="s">
        <v>174</v>
      </c>
      <c r="F6978" s="34" t="n">
        <v>0.278933882713318</v>
      </c>
      <c r="G6978" s="34" t="n">
        <v>0.260068360826274</v>
      </c>
      <c r="H6978" s="34" t="n">
        <v>0.0188655218870436</v>
      </c>
      <c r="I6978" s="34" t="n">
        <v>0.0725406267302378</v>
      </c>
      <c r="J6978" s="35" t="n">
        <v>3.83</v>
      </c>
      <c r="K6978" s="6" t="n">
        <v>0</v>
      </c>
      <c r="L6978" s="35" t="n">
        <v>-1</v>
      </c>
      <c r="M6978" s="6" t="str">
        <f aca="false">IF(I6978&lt;=0,"Below 0%",IF(I6978&lt;=0.05,"0-5%",IF(I6978&lt;=0.1,"5-10%",IF(I6978&lt;=0.2,"10-20%",IF(I6978&lt;=0.4,"20-40%","Above 40%")))))</f>
        <v>5-10%</v>
      </c>
      <c r="N6978" s="6" t="str">
        <f aca="false">IF(AND(H6978&gt;=Summary!$B$25,I6978&gt;=Summary!$B$26,I6978&lt;=Summary!$B$27,J6978&gt;=Summary!$B$28,J6978&lt;=Summary!$B$29,F6978*J6978&gt;1),"Yes","No")</f>
        <v>No</v>
      </c>
    </row>
    <row r="6979" customFormat="false" ht="15" hidden="false" customHeight="false" outlineLevel="0" collapsed="false">
      <c r="A6979" s="6" t="s">
        <v>154</v>
      </c>
      <c r="B6979" s="45" t="n">
        <v>43730</v>
      </c>
      <c r="C6979" s="6" t="s">
        <v>190</v>
      </c>
      <c r="D6979" s="6" t="s">
        <v>183</v>
      </c>
      <c r="E6979" s="6" t="s">
        <v>177</v>
      </c>
      <c r="F6979" s="34" t="n">
        <v>0.541242480278015</v>
      </c>
      <c r="G6979" s="34" t="n">
        <v>0.474315153316491</v>
      </c>
      <c r="H6979" s="34" t="n">
        <v>0.0669273269615244</v>
      </c>
      <c r="I6979" s="34" t="n">
        <v>0.141103075652459</v>
      </c>
      <c r="J6979" s="35" t="n">
        <v>2.1</v>
      </c>
      <c r="K6979" s="6" t="n">
        <v>1</v>
      </c>
      <c r="L6979" s="35" t="n">
        <v>1.1</v>
      </c>
      <c r="M6979" s="6" t="str">
        <f aca="false">IF(I6979&lt;=0,"Below 0%",IF(I6979&lt;=0.05,"0-5%",IF(I6979&lt;=0.1,"5-10%",IF(I6979&lt;=0.2,"10-20%",IF(I6979&lt;=0.4,"20-40%","Above 40%")))))</f>
        <v>10-20%</v>
      </c>
      <c r="N6979" s="6" t="str">
        <f aca="false">IF(AND(H6979&gt;=Summary!$B$25,I6979&gt;=Summary!$B$26,I6979&lt;=Summary!$B$27,J6979&gt;=Summary!$B$28,J6979&lt;=Summary!$B$29,F6979*J6979&gt;1),"Yes","No")</f>
        <v>Yes</v>
      </c>
    </row>
    <row r="6980" customFormat="false" ht="15" hidden="false" customHeight="false" outlineLevel="0" collapsed="false">
      <c r="A6980" s="6" t="s">
        <v>154</v>
      </c>
      <c r="B6980" s="45" t="n">
        <v>43730</v>
      </c>
      <c r="C6980" s="6" t="s">
        <v>180</v>
      </c>
      <c r="D6980" s="6" t="s">
        <v>203</v>
      </c>
      <c r="E6980" s="6" t="s">
        <v>187</v>
      </c>
      <c r="F6980" s="34" t="n">
        <v>0.436075538396835</v>
      </c>
      <c r="G6980" s="34" t="n">
        <v>0.364464692482916</v>
      </c>
      <c r="H6980" s="34" t="n">
        <v>0.0716108459139196</v>
      </c>
      <c r="I6980" s="34" t="n">
        <v>0.196482258476317</v>
      </c>
      <c r="J6980" s="35" t="n">
        <v>2.7</v>
      </c>
      <c r="K6980" s="6" t="n">
        <v>0</v>
      </c>
      <c r="L6980" s="35" t="n">
        <v>-1</v>
      </c>
      <c r="M6980" s="6" t="str">
        <f aca="false">IF(I6980&lt;=0,"Below 0%",IF(I6980&lt;=0.05,"0-5%",IF(I6980&lt;=0.1,"5-10%",IF(I6980&lt;=0.2,"10-20%",IF(I6980&lt;=0.4,"20-40%","Above 40%")))))</f>
        <v>10-20%</v>
      </c>
      <c r="N6980" s="6" t="str">
        <f aca="false">IF(AND(H6980&gt;=Summary!$B$25,I6980&gt;=Summary!$B$26,I6980&lt;=Summary!$B$27,J6980&gt;=Summary!$B$28,J6980&lt;=Summary!$B$29,F6980*J6980&gt;1),"Yes","No")</f>
        <v>Yes</v>
      </c>
    </row>
    <row r="6981" customFormat="false" ht="15" hidden="false" customHeight="false" outlineLevel="0" collapsed="false">
      <c r="A6981" s="6" t="s">
        <v>154</v>
      </c>
      <c r="B6981" s="45" t="n">
        <v>43730</v>
      </c>
      <c r="C6981" s="6" t="s">
        <v>180</v>
      </c>
      <c r="D6981" s="6" t="s">
        <v>203</v>
      </c>
      <c r="E6981" s="6" t="s">
        <v>174</v>
      </c>
      <c r="F6981" s="34" t="n">
        <v>0.263268321752548</v>
      </c>
      <c r="G6981" s="34" t="n">
        <v>0.30751708428246</v>
      </c>
      <c r="H6981" s="34" t="n">
        <v>-0.0442487625299119</v>
      </c>
      <c r="I6981" s="34" t="n">
        <v>-0.143890420375047</v>
      </c>
      <c r="J6981" s="35" t="n">
        <v>3.2</v>
      </c>
      <c r="K6981" s="6" t="n">
        <v>1</v>
      </c>
      <c r="L6981" s="35" t="n">
        <v>2.2</v>
      </c>
      <c r="M6981" s="6" t="str">
        <f aca="false">IF(I6981&lt;=0,"Below 0%",IF(I6981&lt;=0.05,"0-5%",IF(I6981&lt;=0.1,"5-10%",IF(I6981&lt;=0.2,"10-20%",IF(I6981&lt;=0.4,"20-40%","Above 40%")))))</f>
        <v>Below 0%</v>
      </c>
      <c r="N6981" s="6" t="str">
        <f aca="false">IF(AND(H6981&gt;=Summary!$B$25,I6981&gt;=Summary!$B$26,I6981&lt;=Summary!$B$27,J6981&gt;=Summary!$B$28,J6981&lt;=Summary!$B$29,F6981*J6981&gt;1),"Yes","No")</f>
        <v>No</v>
      </c>
    </row>
    <row r="6982" customFormat="false" ht="15" hidden="false" customHeight="false" outlineLevel="0" collapsed="false">
      <c r="A6982" s="6" t="s">
        <v>154</v>
      </c>
      <c r="B6982" s="45" t="n">
        <v>43730</v>
      </c>
      <c r="C6982" s="6" t="s">
        <v>180</v>
      </c>
      <c r="D6982" s="6" t="s">
        <v>203</v>
      </c>
      <c r="E6982" s="6" t="s">
        <v>177</v>
      </c>
      <c r="F6982" s="34" t="n">
        <v>0.300656110048294</v>
      </c>
      <c r="G6982" s="34" t="n">
        <v>0.328018223234624</v>
      </c>
      <c r="H6982" s="34" t="n">
        <v>-0.02736211318633</v>
      </c>
      <c r="I6982" s="34" t="n">
        <v>-0.0834164422833256</v>
      </c>
      <c r="J6982" s="35" t="n">
        <v>3</v>
      </c>
      <c r="K6982" s="6" t="n">
        <v>0</v>
      </c>
      <c r="L6982" s="35" t="n">
        <v>-1</v>
      </c>
      <c r="M6982" s="6" t="str">
        <f aca="false">IF(I6982&lt;=0,"Below 0%",IF(I6982&lt;=0.05,"0-5%",IF(I6982&lt;=0.1,"5-10%",IF(I6982&lt;=0.2,"10-20%",IF(I6982&lt;=0.4,"20-40%","Above 40%")))))</f>
        <v>Below 0%</v>
      </c>
      <c r="N6982" s="6" t="str">
        <f aca="false">IF(AND(H6982&gt;=Summary!$B$25,I6982&gt;=Summary!$B$26,I6982&lt;=Summary!$B$27,J6982&gt;=Summary!$B$28,J6982&lt;=Summary!$B$29,F6982*J6982&gt;1),"Yes","No")</f>
        <v>No</v>
      </c>
    </row>
    <row r="6983" customFormat="false" ht="15" hidden="false" customHeight="false" outlineLevel="0" collapsed="false">
      <c r="A6983" s="6" t="s">
        <v>154</v>
      </c>
      <c r="B6983" s="45" t="n">
        <v>43730</v>
      </c>
      <c r="C6983" s="6" t="s">
        <v>189</v>
      </c>
      <c r="D6983" s="6" t="s">
        <v>176</v>
      </c>
      <c r="E6983" s="6" t="s">
        <v>187</v>
      </c>
      <c r="F6983" s="34" t="n">
        <v>0.167005479335785</v>
      </c>
      <c r="G6983" s="34" t="n">
        <v>0.290648902047866</v>
      </c>
      <c r="H6983" s="34" t="n">
        <v>-0.123643422712081</v>
      </c>
      <c r="I6983" s="34" t="n">
        <v>-0.425404747242839</v>
      </c>
      <c r="J6983" s="35" t="n">
        <v>3.45</v>
      </c>
      <c r="K6983" s="6" t="n">
        <v>1</v>
      </c>
      <c r="L6983" s="35" t="n">
        <v>2.45</v>
      </c>
      <c r="M6983" s="6" t="str">
        <f aca="false">IF(I6983&lt;=0,"Below 0%",IF(I6983&lt;=0.05,"0-5%",IF(I6983&lt;=0.1,"5-10%",IF(I6983&lt;=0.2,"10-20%",IF(I6983&lt;=0.4,"20-40%","Above 40%")))))</f>
        <v>Below 0%</v>
      </c>
      <c r="N6983" s="6" t="str">
        <f aca="false">IF(AND(H6983&gt;=Summary!$B$25,I6983&gt;=Summary!$B$26,I6983&lt;=Summary!$B$27,J6983&gt;=Summary!$B$28,J6983&lt;=Summary!$B$29,F6983*J6983&gt;1),"Yes","No")</f>
        <v>No</v>
      </c>
    </row>
    <row r="6984" customFormat="false" ht="15" hidden="false" customHeight="false" outlineLevel="0" collapsed="false">
      <c r="A6984" s="6" t="s">
        <v>154</v>
      </c>
      <c r="B6984" s="45" t="n">
        <v>43730</v>
      </c>
      <c r="C6984" s="6" t="s">
        <v>189</v>
      </c>
      <c r="D6984" s="6" t="s">
        <v>176</v>
      </c>
      <c r="E6984" s="6" t="s">
        <v>174</v>
      </c>
      <c r="F6984" s="34" t="n">
        <v>0.283014804124832</v>
      </c>
      <c r="G6984" s="34" t="n">
        <v>0.269553417221811</v>
      </c>
      <c r="H6984" s="34" t="n">
        <v>0.0134613869030212</v>
      </c>
      <c r="I6984" s="34" t="n">
        <v>0.0499395891239769</v>
      </c>
      <c r="J6984" s="35" t="n">
        <v>3.72</v>
      </c>
      <c r="K6984" s="6" t="n">
        <v>0</v>
      </c>
      <c r="L6984" s="35" t="n">
        <v>-1</v>
      </c>
      <c r="M6984" s="6" t="str">
        <f aca="false">IF(I6984&lt;=0,"Below 0%",IF(I6984&lt;=0.05,"0-5%",IF(I6984&lt;=0.1,"5-10%",IF(I6984&lt;=0.2,"10-20%",IF(I6984&lt;=0.4,"20-40%","Above 40%")))))</f>
        <v>0-5%</v>
      </c>
      <c r="N6984" s="6" t="str">
        <f aca="false">IF(AND(H6984&gt;=Summary!$B$25,I6984&gt;=Summary!$B$26,I6984&lt;=Summary!$B$27,J6984&gt;=Summary!$B$28,J6984&lt;=Summary!$B$29,F6984*J6984&gt;1),"Yes","No")</f>
        <v>No</v>
      </c>
    </row>
    <row r="6985" customFormat="false" ht="15" hidden="false" customHeight="false" outlineLevel="0" collapsed="false">
      <c r="A6985" s="6" t="s">
        <v>154</v>
      </c>
      <c r="B6985" s="45" t="n">
        <v>43730</v>
      </c>
      <c r="C6985" s="6" t="s">
        <v>189</v>
      </c>
      <c r="D6985" s="6" t="s">
        <v>176</v>
      </c>
      <c r="E6985" s="6" t="s">
        <v>177</v>
      </c>
      <c r="F6985" s="34" t="n">
        <v>0.549979746341705</v>
      </c>
      <c r="G6985" s="34" t="n">
        <v>0.439797680730323</v>
      </c>
      <c r="H6985" s="34" t="n">
        <v>0.110182065611382</v>
      </c>
      <c r="I6985" s="34" t="n">
        <v>0.250528982845964</v>
      </c>
      <c r="J6985" s="35" t="n">
        <v>2.28</v>
      </c>
      <c r="K6985" s="6" t="n">
        <v>0</v>
      </c>
      <c r="L6985" s="35" t="n">
        <v>-1</v>
      </c>
      <c r="M6985" s="6" t="str">
        <f aca="false">IF(I6985&lt;=0,"Below 0%",IF(I6985&lt;=0.05,"0-5%",IF(I6985&lt;=0.1,"5-10%",IF(I6985&lt;=0.2,"10-20%",IF(I6985&lt;=0.4,"20-40%","Above 40%")))))</f>
        <v>20-40%</v>
      </c>
      <c r="N6985" s="6" t="str">
        <f aca="false">IF(AND(H6985&gt;=Summary!$B$25,I6985&gt;=Summary!$B$26,I6985&lt;=Summary!$B$27,J6985&gt;=Summary!$B$28,J6985&lt;=Summary!$B$29,F6985*J6985&gt;1),"Yes","No")</f>
        <v>Yes</v>
      </c>
    </row>
    <row r="6986" customFormat="false" ht="15" hidden="false" customHeight="false" outlineLevel="0" collapsed="false">
      <c r="A6986" s="6" t="s">
        <v>154</v>
      </c>
      <c r="B6986" s="45" t="n">
        <v>43736</v>
      </c>
      <c r="C6986" s="6" t="s">
        <v>182</v>
      </c>
      <c r="D6986" s="6" t="s">
        <v>196</v>
      </c>
      <c r="E6986" s="6" t="s">
        <v>187</v>
      </c>
      <c r="F6986" s="34" t="n">
        <v>0.589092135429382</v>
      </c>
      <c r="G6986" s="34" t="n">
        <v>0.403796963453861</v>
      </c>
      <c r="H6986" s="34" t="n">
        <v>0.185295171975522</v>
      </c>
      <c r="I6986" s="34" t="n">
        <v>0.4588820341555</v>
      </c>
      <c r="J6986" s="35" t="n">
        <v>2.45</v>
      </c>
      <c r="K6986" s="6" t="n">
        <v>0</v>
      </c>
      <c r="L6986" s="35" t="n">
        <v>-1</v>
      </c>
      <c r="M6986" s="6" t="str">
        <f aca="false">IF(I6986&lt;=0,"Below 0%",IF(I6986&lt;=0.05,"0-5%",IF(I6986&lt;=0.1,"5-10%",IF(I6986&lt;=0.2,"10-20%",IF(I6986&lt;=0.4,"20-40%","Above 40%")))))</f>
        <v>Above 40%</v>
      </c>
      <c r="N6986" s="6" t="str">
        <f aca="false">IF(AND(H6986&gt;=Summary!$B$25,I6986&gt;=Summary!$B$26,I6986&lt;=Summary!$B$27,J6986&gt;=Summary!$B$28,J6986&lt;=Summary!$B$29,F6986*J6986&gt;1),"Yes","No")</f>
        <v>No</v>
      </c>
    </row>
    <row r="6987" customFormat="false" ht="15" hidden="false" customHeight="false" outlineLevel="0" collapsed="false">
      <c r="A6987" s="6" t="s">
        <v>154</v>
      </c>
      <c r="B6987" s="45" t="n">
        <v>43736</v>
      </c>
      <c r="C6987" s="6" t="s">
        <v>182</v>
      </c>
      <c r="D6987" s="6" t="s">
        <v>196</v>
      </c>
      <c r="E6987" s="6" t="s">
        <v>174</v>
      </c>
      <c r="F6987" s="34" t="n">
        <v>0.242572411894798</v>
      </c>
      <c r="G6987" s="34" t="n">
        <v>0.285101602438605</v>
      </c>
      <c r="H6987" s="34" t="n">
        <v>-0.0425291905438067</v>
      </c>
      <c r="I6987" s="34" t="n">
        <v>-0.149172050174517</v>
      </c>
      <c r="J6987" s="35" t="n">
        <v>3.47</v>
      </c>
      <c r="K6987" s="6" t="n">
        <v>1</v>
      </c>
      <c r="L6987" s="35" t="n">
        <v>2.47</v>
      </c>
      <c r="M6987" s="6" t="str">
        <f aca="false">IF(I6987&lt;=0,"Below 0%",IF(I6987&lt;=0.05,"0-5%",IF(I6987&lt;=0.1,"5-10%",IF(I6987&lt;=0.2,"10-20%",IF(I6987&lt;=0.4,"20-40%","Above 40%")))))</f>
        <v>Below 0%</v>
      </c>
      <c r="N6987" s="6" t="str">
        <f aca="false">IF(AND(H6987&gt;=Summary!$B$25,I6987&gt;=Summary!$B$26,I6987&lt;=Summary!$B$27,J6987&gt;=Summary!$B$28,J6987&lt;=Summary!$B$29,F6987*J6987&gt;1),"Yes","No")</f>
        <v>No</v>
      </c>
    </row>
    <row r="6988" customFormat="false" ht="15" hidden="false" customHeight="false" outlineLevel="0" collapsed="false">
      <c r="A6988" s="6" t="s">
        <v>154</v>
      </c>
      <c r="B6988" s="45" t="n">
        <v>43736</v>
      </c>
      <c r="C6988" s="6" t="s">
        <v>182</v>
      </c>
      <c r="D6988" s="6" t="s">
        <v>196</v>
      </c>
      <c r="E6988" s="6" t="s">
        <v>177</v>
      </c>
      <c r="F6988" s="34" t="n">
        <v>0.168335497379303</v>
      </c>
      <c r="G6988" s="34" t="n">
        <v>0.311101434107534</v>
      </c>
      <c r="H6988" s="34" t="n">
        <v>-0.142765936728231</v>
      </c>
      <c r="I6988" s="34" t="n">
        <v>-0.458904784986891</v>
      </c>
      <c r="J6988" s="35" t="n">
        <v>3.18</v>
      </c>
      <c r="K6988" s="6" t="n">
        <v>0</v>
      </c>
      <c r="L6988" s="35" t="n">
        <v>-1</v>
      </c>
      <c r="M6988" s="6" t="str">
        <f aca="false">IF(I6988&lt;=0,"Below 0%",IF(I6988&lt;=0.05,"0-5%",IF(I6988&lt;=0.1,"5-10%",IF(I6988&lt;=0.2,"10-20%",IF(I6988&lt;=0.4,"20-40%","Above 40%")))))</f>
        <v>Below 0%</v>
      </c>
      <c r="N6988" s="6" t="str">
        <f aca="false">IF(AND(H6988&gt;=Summary!$B$25,I6988&gt;=Summary!$B$26,I6988&lt;=Summary!$B$27,J6988&gt;=Summary!$B$28,J6988&lt;=Summary!$B$29,F6988*J6988&gt;1),"Yes","No")</f>
        <v>No</v>
      </c>
    </row>
    <row r="6989" customFormat="false" ht="15" hidden="false" customHeight="false" outlineLevel="0" collapsed="false">
      <c r="A6989" s="6" t="s">
        <v>154</v>
      </c>
      <c r="B6989" s="45" t="n">
        <v>43736</v>
      </c>
      <c r="C6989" s="6" t="s">
        <v>199</v>
      </c>
      <c r="D6989" s="6" t="s">
        <v>189</v>
      </c>
      <c r="E6989" s="6" t="s">
        <v>187</v>
      </c>
      <c r="F6989" s="34" t="n">
        <v>0.295948922634125</v>
      </c>
      <c r="G6989" s="34" t="n">
        <v>0.385133168388881</v>
      </c>
      <c r="H6989" s="34" t="n">
        <v>-0.089184245754756</v>
      </c>
      <c r="I6989" s="34" t="n">
        <v>-0.231567294314947</v>
      </c>
      <c r="J6989" s="35" t="n">
        <v>2.58</v>
      </c>
      <c r="K6989" s="6" t="n">
        <v>0</v>
      </c>
      <c r="L6989" s="35" t="n">
        <v>-1</v>
      </c>
      <c r="M6989" s="6" t="str">
        <f aca="false">IF(I6989&lt;=0,"Below 0%",IF(I6989&lt;=0.05,"0-5%",IF(I6989&lt;=0.1,"5-10%",IF(I6989&lt;=0.2,"10-20%",IF(I6989&lt;=0.4,"20-40%","Above 40%")))))</f>
        <v>Below 0%</v>
      </c>
      <c r="N6989" s="6" t="str">
        <f aca="false">IF(AND(H6989&gt;=Summary!$B$25,I6989&gt;=Summary!$B$26,I6989&lt;=Summary!$B$27,J6989&gt;=Summary!$B$28,J6989&lt;=Summary!$B$29,F6989*J6989&gt;1),"Yes","No")</f>
        <v>No</v>
      </c>
    </row>
    <row r="6990" customFormat="false" ht="15" hidden="false" customHeight="false" outlineLevel="0" collapsed="false">
      <c r="A6990" s="6" t="s">
        <v>154</v>
      </c>
      <c r="B6990" s="45" t="n">
        <v>43736</v>
      </c>
      <c r="C6990" s="6" t="s">
        <v>199</v>
      </c>
      <c r="D6990" s="6" t="s">
        <v>189</v>
      </c>
      <c r="E6990" s="6" t="s">
        <v>174</v>
      </c>
      <c r="F6990" s="34" t="n">
        <v>0.371408730745316</v>
      </c>
      <c r="G6990" s="34" t="n">
        <v>0.272231116285839</v>
      </c>
      <c r="H6990" s="34" t="n">
        <v>0.0991776144594765</v>
      </c>
      <c r="I6990" s="34" t="n">
        <v>0.364314027773891</v>
      </c>
      <c r="J6990" s="35" t="n">
        <v>3.65</v>
      </c>
      <c r="K6990" s="6" t="n">
        <v>1</v>
      </c>
      <c r="L6990" s="35" t="n">
        <v>2.65</v>
      </c>
      <c r="M6990" s="6" t="str">
        <f aca="false">IF(I6990&lt;=0,"Below 0%",IF(I6990&lt;=0.05,"0-5%",IF(I6990&lt;=0.1,"5-10%",IF(I6990&lt;=0.2,"10-20%",IF(I6990&lt;=0.4,"20-40%","Above 40%")))))</f>
        <v>20-40%</v>
      </c>
      <c r="N6990" s="6" t="str">
        <f aca="false">IF(AND(H6990&gt;=Summary!$B$25,I6990&gt;=Summary!$B$26,I6990&lt;=Summary!$B$27,J6990&gt;=Summary!$B$28,J6990&lt;=Summary!$B$29,F6990*J6990&gt;1),"Yes","No")</f>
        <v>Yes</v>
      </c>
    </row>
    <row r="6991" customFormat="false" ht="15" hidden="false" customHeight="false" outlineLevel="0" collapsed="false">
      <c r="A6991" s="6" t="s">
        <v>154</v>
      </c>
      <c r="B6991" s="45" t="n">
        <v>43736</v>
      </c>
      <c r="C6991" s="6" t="s">
        <v>199</v>
      </c>
      <c r="D6991" s="6" t="s">
        <v>189</v>
      </c>
      <c r="E6991" s="6" t="s">
        <v>177</v>
      </c>
      <c r="F6991" s="34" t="n">
        <v>0.33264234662056</v>
      </c>
      <c r="G6991" s="34" t="n">
        <v>0.34263571532528</v>
      </c>
      <c r="H6991" s="34" t="n">
        <v>-0.00999336870472051</v>
      </c>
      <c r="I6991" s="34" t="n">
        <v>-0.0291661617798172</v>
      </c>
      <c r="J6991" s="35" t="n">
        <v>2.9</v>
      </c>
      <c r="K6991" s="6" t="n">
        <v>0</v>
      </c>
      <c r="L6991" s="35" t="n">
        <v>-1</v>
      </c>
      <c r="M6991" s="6" t="str">
        <f aca="false">IF(I6991&lt;=0,"Below 0%",IF(I6991&lt;=0.05,"0-5%",IF(I6991&lt;=0.1,"5-10%",IF(I6991&lt;=0.2,"10-20%",IF(I6991&lt;=0.4,"20-40%","Above 40%")))))</f>
        <v>Below 0%</v>
      </c>
      <c r="N6991" s="6" t="str">
        <f aca="false">IF(AND(H6991&gt;=Summary!$B$25,I6991&gt;=Summary!$B$26,I6991&lt;=Summary!$B$27,J6991&gt;=Summary!$B$28,J6991&lt;=Summary!$B$29,F6991*J6991&gt;1),"Yes","No")</f>
        <v>No</v>
      </c>
    </row>
    <row r="6992" customFormat="false" ht="15" hidden="false" customHeight="false" outlineLevel="0" collapsed="false">
      <c r="A6992" s="6" t="s">
        <v>154</v>
      </c>
      <c r="B6992" s="45" t="n">
        <v>43736</v>
      </c>
      <c r="C6992" s="6" t="s">
        <v>190</v>
      </c>
      <c r="D6992" s="6" t="s">
        <v>201</v>
      </c>
      <c r="E6992" s="6" t="s">
        <v>187</v>
      </c>
      <c r="F6992" s="34" t="n">
        <v>0.713469982147217</v>
      </c>
      <c r="G6992" s="34" t="n">
        <v>0.676045135954665</v>
      </c>
      <c r="H6992" s="34" t="n">
        <v>0.0374248461925516</v>
      </c>
      <c r="I6992" s="34" t="n">
        <v>0.0553585022687912</v>
      </c>
      <c r="J6992" s="35" t="n">
        <v>1.47</v>
      </c>
      <c r="K6992" s="6" t="n">
        <v>1</v>
      </c>
      <c r="L6992" s="35" t="n">
        <v>0.47</v>
      </c>
      <c r="M6992" s="6" t="str">
        <f aca="false">IF(I6992&lt;=0,"Below 0%",IF(I6992&lt;=0.05,"0-5%",IF(I6992&lt;=0.1,"5-10%",IF(I6992&lt;=0.2,"10-20%",IF(I6992&lt;=0.4,"20-40%","Above 40%")))))</f>
        <v>5-10%</v>
      </c>
      <c r="N6992" s="6" t="str">
        <f aca="false">IF(AND(H6992&gt;=Summary!$B$25,I6992&gt;=Summary!$B$26,I6992&lt;=Summary!$B$27,J6992&gt;=Summary!$B$28,J6992&lt;=Summary!$B$29,F6992*J6992&gt;1),"Yes","No")</f>
        <v>No</v>
      </c>
    </row>
    <row r="6993" customFormat="false" ht="15" hidden="false" customHeight="false" outlineLevel="0" collapsed="false">
      <c r="A6993" s="6" t="s">
        <v>154</v>
      </c>
      <c r="B6993" s="45" t="n">
        <v>43736</v>
      </c>
      <c r="C6993" s="6" t="s">
        <v>190</v>
      </c>
      <c r="D6993" s="6" t="s">
        <v>201</v>
      </c>
      <c r="E6993" s="6" t="s">
        <v>174</v>
      </c>
      <c r="F6993" s="34" t="n">
        <v>0.176920533180237</v>
      </c>
      <c r="G6993" s="34" t="n">
        <v>0.207038822886116</v>
      </c>
      <c r="H6993" s="34" t="n">
        <v>-0.0301182897058794</v>
      </c>
      <c r="I6993" s="34" t="n">
        <v>-0.1454717008435</v>
      </c>
      <c r="J6993" s="35" t="n">
        <v>4.8</v>
      </c>
      <c r="K6993" s="6" t="n">
        <v>0</v>
      </c>
      <c r="L6993" s="35" t="n">
        <v>-1</v>
      </c>
      <c r="M6993" s="6" t="str">
        <f aca="false">IF(I6993&lt;=0,"Below 0%",IF(I6993&lt;=0.05,"0-5%",IF(I6993&lt;=0.1,"5-10%",IF(I6993&lt;=0.2,"10-20%",IF(I6993&lt;=0.4,"20-40%","Above 40%")))))</f>
        <v>Below 0%</v>
      </c>
      <c r="N6993" s="6" t="str">
        <f aca="false">IF(AND(H6993&gt;=Summary!$B$25,I6993&gt;=Summary!$B$26,I6993&lt;=Summary!$B$27,J6993&gt;=Summary!$B$28,J6993&lt;=Summary!$B$29,F6993*J6993&gt;1),"Yes","No")</f>
        <v>No</v>
      </c>
    </row>
    <row r="6994" customFormat="false" ht="15" hidden="false" customHeight="false" outlineLevel="0" collapsed="false">
      <c r="A6994" s="6" t="s">
        <v>154</v>
      </c>
      <c r="B6994" s="45" t="n">
        <v>43736</v>
      </c>
      <c r="C6994" s="6" t="s">
        <v>190</v>
      </c>
      <c r="D6994" s="6" t="s">
        <v>201</v>
      </c>
      <c r="E6994" s="6" t="s">
        <v>177</v>
      </c>
      <c r="F6994" s="34" t="n">
        <v>0.109609484672546</v>
      </c>
      <c r="G6994" s="34" t="n">
        <v>0.116916041159219</v>
      </c>
      <c r="H6994" s="34" t="n">
        <v>-0.00730655648667218</v>
      </c>
      <c r="I6994" s="34" t="n">
        <v>-0.0624940462765239</v>
      </c>
      <c r="J6994" s="35" t="n">
        <v>8.5</v>
      </c>
      <c r="K6994" s="6" t="n">
        <v>0</v>
      </c>
      <c r="L6994" s="35" t="n">
        <v>-1</v>
      </c>
      <c r="M6994" s="6" t="str">
        <f aca="false">IF(I6994&lt;=0,"Below 0%",IF(I6994&lt;=0.05,"0-5%",IF(I6994&lt;=0.1,"5-10%",IF(I6994&lt;=0.2,"10-20%",IF(I6994&lt;=0.4,"20-40%","Above 40%")))))</f>
        <v>Below 0%</v>
      </c>
      <c r="N6994" s="6" t="str">
        <f aca="false">IF(AND(H6994&gt;=Summary!$B$25,I6994&gt;=Summary!$B$26,I6994&lt;=Summary!$B$27,J6994&gt;=Summary!$B$28,J6994&lt;=Summary!$B$29,F6994*J6994&gt;1),"Yes","No")</f>
        <v>No</v>
      </c>
    </row>
    <row r="6995" customFormat="false" ht="15" hidden="false" customHeight="false" outlineLevel="0" collapsed="false">
      <c r="A6995" s="6" t="s">
        <v>154</v>
      </c>
      <c r="B6995" s="45" t="n">
        <v>43736</v>
      </c>
      <c r="C6995" s="6" t="s">
        <v>180</v>
      </c>
      <c r="D6995" s="6" t="s">
        <v>172</v>
      </c>
      <c r="E6995" s="6" t="s">
        <v>187</v>
      </c>
      <c r="F6995" s="34" t="n">
        <v>0.468253701925278</v>
      </c>
      <c r="G6995" s="34" t="n">
        <v>0.495176848874598</v>
      </c>
      <c r="H6995" s="34" t="n">
        <v>-0.0269231469493203</v>
      </c>
      <c r="I6995" s="34" t="n">
        <v>-0.0543707707872637</v>
      </c>
      <c r="J6995" s="35" t="n">
        <v>2</v>
      </c>
      <c r="K6995" s="6" t="n">
        <v>1</v>
      </c>
      <c r="L6995" s="35" t="n">
        <v>1</v>
      </c>
      <c r="M6995" s="6" t="str">
        <f aca="false">IF(I6995&lt;=0,"Below 0%",IF(I6995&lt;=0.05,"0-5%",IF(I6995&lt;=0.1,"5-10%",IF(I6995&lt;=0.2,"10-20%",IF(I6995&lt;=0.4,"20-40%","Above 40%")))))</f>
        <v>Below 0%</v>
      </c>
      <c r="N6995" s="6" t="str">
        <f aca="false">IF(AND(H6995&gt;=Summary!$B$25,I6995&gt;=Summary!$B$26,I6995&lt;=Summary!$B$27,J6995&gt;=Summary!$B$28,J6995&lt;=Summary!$B$29,F6995*J6995&gt;1),"Yes","No")</f>
        <v>No</v>
      </c>
    </row>
    <row r="6996" customFormat="false" ht="15" hidden="false" customHeight="false" outlineLevel="0" collapsed="false">
      <c r="A6996" s="6" t="s">
        <v>154</v>
      </c>
      <c r="B6996" s="45" t="n">
        <v>43736</v>
      </c>
      <c r="C6996" s="6" t="s">
        <v>180</v>
      </c>
      <c r="D6996" s="6" t="s">
        <v>172</v>
      </c>
      <c r="E6996" s="6" t="s">
        <v>174</v>
      </c>
      <c r="F6996" s="34" t="n">
        <v>0.257550716400147</v>
      </c>
      <c r="G6996" s="34" t="n">
        <v>0.257234726688103</v>
      </c>
      <c r="H6996" s="34" t="n">
        <v>0.000315989712043663</v>
      </c>
      <c r="I6996" s="34" t="n">
        <v>0.00122841000556972</v>
      </c>
      <c r="J6996" s="35" t="n">
        <v>3.85</v>
      </c>
      <c r="K6996" s="6" t="n">
        <v>0</v>
      </c>
      <c r="L6996" s="35" t="n">
        <v>-1</v>
      </c>
      <c r="M6996" s="6" t="str">
        <f aca="false">IF(I6996&lt;=0,"Below 0%",IF(I6996&lt;=0.05,"0-5%",IF(I6996&lt;=0.1,"5-10%",IF(I6996&lt;=0.2,"10-20%",IF(I6996&lt;=0.4,"20-40%","Above 40%")))))</f>
        <v>0-5%</v>
      </c>
      <c r="N6996" s="6" t="str">
        <f aca="false">IF(AND(H6996&gt;=Summary!$B$25,I6996&gt;=Summary!$B$26,I6996&lt;=Summary!$B$27,J6996&gt;=Summary!$B$28,J6996&lt;=Summary!$B$29,F6996*J6996&gt;1),"Yes","No")</f>
        <v>No</v>
      </c>
    </row>
    <row r="6997" customFormat="false" ht="15" hidden="false" customHeight="false" outlineLevel="0" collapsed="false">
      <c r="A6997" s="6" t="s">
        <v>154</v>
      </c>
      <c r="B6997" s="45" t="n">
        <v>43736</v>
      </c>
      <c r="C6997" s="6" t="s">
        <v>180</v>
      </c>
      <c r="D6997" s="6" t="s">
        <v>172</v>
      </c>
      <c r="E6997" s="6" t="s">
        <v>177</v>
      </c>
      <c r="F6997" s="34" t="n">
        <v>0.274195551872253</v>
      </c>
      <c r="G6997" s="34" t="n">
        <v>0.247588424437299</v>
      </c>
      <c r="H6997" s="34" t="n">
        <v>0.0266071274349544</v>
      </c>
      <c r="I6997" s="34" t="n">
        <v>0.107465151068452</v>
      </c>
      <c r="J6997" s="35" t="n">
        <v>4</v>
      </c>
      <c r="K6997" s="6" t="n">
        <v>0</v>
      </c>
      <c r="L6997" s="35" t="n">
        <v>-1</v>
      </c>
      <c r="M6997" s="6" t="str">
        <f aca="false">IF(I6997&lt;=0,"Below 0%",IF(I6997&lt;=0.05,"0-5%",IF(I6997&lt;=0.1,"5-10%",IF(I6997&lt;=0.2,"10-20%",IF(I6997&lt;=0.4,"20-40%","Above 40%")))))</f>
        <v>10-20%</v>
      </c>
      <c r="N6997" s="6" t="str">
        <f aca="false">IF(AND(H6997&gt;=Summary!$B$25,I6997&gt;=Summary!$B$26,I6997&lt;=Summary!$B$27,J6997&gt;=Summary!$B$28,J6997&lt;=Summary!$B$29,F6997*J6997&gt;1),"Yes","No")</f>
        <v>No</v>
      </c>
    </row>
    <row r="6998" customFormat="false" ht="15" hidden="false" customHeight="false" outlineLevel="0" collapsed="false">
      <c r="A6998" s="6" t="s">
        <v>154</v>
      </c>
      <c r="B6998" s="45" t="n">
        <v>43736</v>
      </c>
      <c r="C6998" s="6" t="s">
        <v>173</v>
      </c>
      <c r="D6998" s="6" t="s">
        <v>194</v>
      </c>
      <c r="E6998" s="6" t="s">
        <v>187</v>
      </c>
      <c r="F6998" s="34" t="n">
        <v>0.149101659655571</v>
      </c>
      <c r="G6998" s="34" t="n">
        <v>0.0908846333891128</v>
      </c>
      <c r="H6998" s="34" t="n">
        <v>0.0582170262664582</v>
      </c>
      <c r="I6998" s="34" t="n">
        <v>0.640559620427892</v>
      </c>
      <c r="J6998" s="35" t="n">
        <v>11</v>
      </c>
      <c r="K6998" s="6" t="n">
        <v>0</v>
      </c>
      <c r="L6998" s="35" t="n">
        <v>-1</v>
      </c>
      <c r="M6998" s="6" t="str">
        <f aca="false">IF(I6998&lt;=0,"Below 0%",IF(I6998&lt;=0.05,"0-5%",IF(I6998&lt;=0.1,"5-10%",IF(I6998&lt;=0.2,"10-20%",IF(I6998&lt;=0.4,"20-40%","Above 40%")))))</f>
        <v>Above 40%</v>
      </c>
      <c r="N6998" s="6" t="str">
        <f aca="false">IF(AND(H6998&gt;=Summary!$B$25,I6998&gt;=Summary!$B$26,I6998&lt;=Summary!$B$27,J6998&gt;=Summary!$B$28,J6998&lt;=Summary!$B$29,F6998*J6998&gt;1),"Yes","No")</f>
        <v>No</v>
      </c>
    </row>
    <row r="6999" customFormat="false" ht="15" hidden="false" customHeight="false" outlineLevel="0" collapsed="false">
      <c r="A6999" s="6" t="s">
        <v>154</v>
      </c>
      <c r="B6999" s="45" t="n">
        <v>43736</v>
      </c>
      <c r="C6999" s="6" t="s">
        <v>173</v>
      </c>
      <c r="D6999" s="6" t="s">
        <v>194</v>
      </c>
      <c r="E6999" s="6" t="s">
        <v>174</v>
      </c>
      <c r="F6999" s="34" t="n">
        <v>0.169247671961784</v>
      </c>
      <c r="G6999" s="34" t="n">
        <v>0.157437947603188</v>
      </c>
      <c r="H6999" s="34" t="n">
        <v>0.0118097243585969</v>
      </c>
      <c r="I6999" s="34" t="n">
        <v>0.0750119303407242</v>
      </c>
      <c r="J6999" s="35" t="n">
        <v>6.35</v>
      </c>
      <c r="K6999" s="6" t="n">
        <v>0</v>
      </c>
      <c r="L6999" s="35" t="n">
        <v>-1</v>
      </c>
      <c r="M6999" s="6" t="str">
        <f aca="false">IF(I6999&lt;=0,"Below 0%",IF(I6999&lt;=0.05,"0-5%",IF(I6999&lt;=0.1,"5-10%",IF(I6999&lt;=0.2,"10-20%",IF(I6999&lt;=0.4,"20-40%","Above 40%")))))</f>
        <v>5-10%</v>
      </c>
      <c r="N6999" s="6" t="str">
        <f aca="false">IF(AND(H6999&gt;=Summary!$B$25,I6999&gt;=Summary!$B$26,I6999&lt;=Summary!$B$27,J6999&gt;=Summary!$B$28,J6999&lt;=Summary!$B$29,F6999*J6999&gt;1),"Yes","No")</f>
        <v>No</v>
      </c>
    </row>
    <row r="7000" customFormat="false" ht="15" hidden="false" customHeight="false" outlineLevel="0" collapsed="false">
      <c r="A7000" s="6" t="s">
        <v>154</v>
      </c>
      <c r="B7000" s="45" t="n">
        <v>43736</v>
      </c>
      <c r="C7000" s="6" t="s">
        <v>173</v>
      </c>
      <c r="D7000" s="6" t="s">
        <v>194</v>
      </c>
      <c r="E7000" s="6" t="s">
        <v>177</v>
      </c>
      <c r="F7000" s="34" t="n">
        <v>0.681650698184967</v>
      </c>
      <c r="G7000" s="34" t="n">
        <v>0.7516774190077</v>
      </c>
      <c r="H7000" s="34" t="n">
        <v>-0.0700267208227327</v>
      </c>
      <c r="I7000" s="34" t="n">
        <v>-0.0931606019443499</v>
      </c>
      <c r="J7000" s="35" t="n">
        <v>1.33</v>
      </c>
      <c r="K7000" s="6" t="n">
        <v>1</v>
      </c>
      <c r="L7000" s="35" t="n">
        <v>0.33</v>
      </c>
      <c r="M7000" s="6" t="str">
        <f aca="false">IF(I7000&lt;=0,"Below 0%",IF(I7000&lt;=0.05,"0-5%",IF(I7000&lt;=0.1,"5-10%",IF(I7000&lt;=0.2,"10-20%",IF(I7000&lt;=0.4,"20-40%","Above 40%")))))</f>
        <v>Below 0%</v>
      </c>
      <c r="N7000" s="6" t="str">
        <f aca="false">IF(AND(H7000&gt;=Summary!$B$25,I7000&gt;=Summary!$B$26,I7000&lt;=Summary!$B$27,J7000&gt;=Summary!$B$28,J7000&lt;=Summary!$B$29,F7000*J7000&gt;1),"Yes","No")</f>
        <v>No</v>
      </c>
    </row>
    <row r="7001" customFormat="false" ht="15" hidden="false" customHeight="false" outlineLevel="0" collapsed="false">
      <c r="A7001" s="6" t="s">
        <v>154</v>
      </c>
      <c r="B7001" s="45" t="n">
        <v>43736</v>
      </c>
      <c r="C7001" s="6" t="s">
        <v>204</v>
      </c>
      <c r="D7001" s="6" t="s">
        <v>183</v>
      </c>
      <c r="E7001" s="6" t="s">
        <v>187</v>
      </c>
      <c r="F7001" s="34" t="n">
        <v>0.154146954417229</v>
      </c>
      <c r="G7001" s="34" t="n">
        <v>0.0995411505715726</v>
      </c>
      <c r="H7001" s="34" t="n">
        <v>0.0546058038456561</v>
      </c>
      <c r="I7001" s="34" t="n">
        <v>0.548575172500073</v>
      </c>
      <c r="J7001" s="35" t="n">
        <v>10</v>
      </c>
      <c r="K7001" s="6" t="n">
        <v>0</v>
      </c>
      <c r="L7001" s="35" t="n">
        <v>-1</v>
      </c>
      <c r="M7001" s="6" t="str">
        <f aca="false">IF(I7001&lt;=0,"Below 0%",IF(I7001&lt;=0.05,"0-5%",IF(I7001&lt;=0.1,"5-10%",IF(I7001&lt;=0.2,"10-20%",IF(I7001&lt;=0.4,"20-40%","Above 40%")))))</f>
        <v>Above 40%</v>
      </c>
      <c r="N7001" s="6" t="str">
        <f aca="false">IF(AND(H7001&gt;=Summary!$B$25,I7001&gt;=Summary!$B$26,I7001&lt;=Summary!$B$27,J7001&gt;=Summary!$B$28,J7001&lt;=Summary!$B$29,F7001*J7001&gt;1),"Yes","No")</f>
        <v>No</v>
      </c>
    </row>
    <row r="7002" customFormat="false" ht="15" hidden="false" customHeight="false" outlineLevel="0" collapsed="false">
      <c r="A7002" s="6" t="s">
        <v>154</v>
      </c>
      <c r="B7002" s="45" t="n">
        <v>43736</v>
      </c>
      <c r="C7002" s="6" t="s">
        <v>204</v>
      </c>
      <c r="D7002" s="6" t="s">
        <v>183</v>
      </c>
      <c r="E7002" s="6" t="s">
        <v>174</v>
      </c>
      <c r="F7002" s="34" t="n">
        <v>0.0981986597180367</v>
      </c>
      <c r="G7002" s="34" t="n">
        <v>0.184335464021431</v>
      </c>
      <c r="H7002" s="34" t="n">
        <v>-0.086136804303394</v>
      </c>
      <c r="I7002" s="34" t="n">
        <v>-0.467282868007319</v>
      </c>
      <c r="J7002" s="35" t="n">
        <v>5.4</v>
      </c>
      <c r="K7002" s="6" t="n">
        <v>0</v>
      </c>
      <c r="L7002" s="35" t="n">
        <v>-1</v>
      </c>
      <c r="M7002" s="6" t="str">
        <f aca="false">IF(I7002&lt;=0,"Below 0%",IF(I7002&lt;=0.05,"0-5%",IF(I7002&lt;=0.1,"5-10%",IF(I7002&lt;=0.2,"10-20%",IF(I7002&lt;=0.4,"20-40%","Above 40%")))))</f>
        <v>Below 0%</v>
      </c>
      <c r="N7002" s="6" t="str">
        <f aca="false">IF(AND(H7002&gt;=Summary!$B$25,I7002&gt;=Summary!$B$26,I7002&lt;=Summary!$B$27,J7002&gt;=Summary!$B$28,J7002&lt;=Summary!$B$29,F7002*J7002&gt;1),"Yes","No")</f>
        <v>No</v>
      </c>
    </row>
    <row r="7003" customFormat="false" ht="15" hidden="false" customHeight="false" outlineLevel="0" collapsed="false">
      <c r="A7003" s="6" t="s">
        <v>154</v>
      </c>
      <c r="B7003" s="45" t="n">
        <v>43736</v>
      </c>
      <c r="C7003" s="6" t="s">
        <v>204</v>
      </c>
      <c r="D7003" s="6" t="s">
        <v>183</v>
      </c>
      <c r="E7003" s="6" t="s">
        <v>177</v>
      </c>
      <c r="F7003" s="34" t="n">
        <v>0.747654378414154</v>
      </c>
      <c r="G7003" s="34" t="n">
        <v>0.716123385406997</v>
      </c>
      <c r="H7003" s="34" t="n">
        <v>0.0315309930071572</v>
      </c>
      <c r="I7003" s="34" t="n">
        <v>0.0440301121981055</v>
      </c>
      <c r="J7003" s="35" t="n">
        <v>1.39</v>
      </c>
      <c r="K7003" s="6" t="n">
        <v>1</v>
      </c>
      <c r="L7003" s="35" t="n">
        <v>0.39</v>
      </c>
      <c r="M7003" s="6" t="str">
        <f aca="false">IF(I7003&lt;=0,"Below 0%",IF(I7003&lt;=0.05,"0-5%",IF(I7003&lt;=0.1,"5-10%",IF(I7003&lt;=0.2,"10-20%",IF(I7003&lt;=0.4,"20-40%","Above 40%")))))</f>
        <v>0-5%</v>
      </c>
      <c r="N7003" s="6" t="str">
        <f aca="false">IF(AND(H7003&gt;=Summary!$B$25,I7003&gt;=Summary!$B$26,I7003&lt;=Summary!$B$27,J7003&gt;=Summary!$B$28,J7003&lt;=Summary!$B$29,F7003*J7003&gt;1),"Yes","No")</f>
        <v>No</v>
      </c>
    </row>
    <row r="7004" customFormat="false" ht="15" hidden="false" customHeight="false" outlineLevel="0" collapsed="false">
      <c r="A7004" s="6" t="s">
        <v>154</v>
      </c>
      <c r="B7004" s="45" t="n">
        <v>43736</v>
      </c>
      <c r="C7004" s="6" t="s">
        <v>181</v>
      </c>
      <c r="D7004" s="6" t="s">
        <v>179</v>
      </c>
      <c r="E7004" s="6" t="s">
        <v>187</v>
      </c>
      <c r="F7004" s="34" t="n">
        <v>0.706725001335144</v>
      </c>
      <c r="G7004" s="34" t="n">
        <v>0.669986110210531</v>
      </c>
      <c r="H7004" s="34" t="n">
        <v>0.036738891124613</v>
      </c>
      <c r="I7004" s="34" t="n">
        <v>0.054835302649884</v>
      </c>
      <c r="J7004" s="35" t="n">
        <v>1.49</v>
      </c>
      <c r="K7004" s="6" t="n">
        <v>1</v>
      </c>
      <c r="L7004" s="35" t="n">
        <v>0.49</v>
      </c>
      <c r="M7004" s="6" t="str">
        <f aca="false">IF(I7004&lt;=0,"Below 0%",IF(I7004&lt;=0.05,"0-5%",IF(I7004&lt;=0.1,"5-10%",IF(I7004&lt;=0.2,"10-20%",IF(I7004&lt;=0.4,"20-40%","Above 40%")))))</f>
        <v>5-10%</v>
      </c>
      <c r="N7004" s="6" t="str">
        <f aca="false">IF(AND(H7004&gt;=Summary!$B$25,I7004&gt;=Summary!$B$26,I7004&lt;=Summary!$B$27,J7004&gt;=Summary!$B$28,J7004&lt;=Summary!$B$29,F7004*J7004&gt;1),"Yes","No")</f>
        <v>No</v>
      </c>
    </row>
    <row r="7005" customFormat="false" ht="15" hidden="false" customHeight="false" outlineLevel="0" collapsed="false">
      <c r="A7005" s="6" t="s">
        <v>154</v>
      </c>
      <c r="B7005" s="45" t="n">
        <v>43736</v>
      </c>
      <c r="C7005" s="6" t="s">
        <v>181</v>
      </c>
      <c r="D7005" s="6" t="s">
        <v>179</v>
      </c>
      <c r="E7005" s="6" t="s">
        <v>174</v>
      </c>
      <c r="F7005" s="34" t="n">
        <v>0.19447560608387</v>
      </c>
      <c r="G7005" s="34" t="n">
        <v>0.207974855044519</v>
      </c>
      <c r="H7005" s="34" t="n">
        <v>-0.0134992489606491</v>
      </c>
      <c r="I7005" s="34" t="n">
        <v>-0.0649080820744383</v>
      </c>
      <c r="J7005" s="35" t="n">
        <v>4.8</v>
      </c>
      <c r="K7005" s="6" t="n">
        <v>0</v>
      </c>
      <c r="L7005" s="35" t="n">
        <v>-1</v>
      </c>
      <c r="M7005" s="6" t="str">
        <f aca="false">IF(I7005&lt;=0,"Below 0%",IF(I7005&lt;=0.05,"0-5%",IF(I7005&lt;=0.1,"5-10%",IF(I7005&lt;=0.2,"10-20%",IF(I7005&lt;=0.4,"20-40%","Above 40%")))))</f>
        <v>Below 0%</v>
      </c>
      <c r="N7005" s="6" t="str">
        <f aca="false">IF(AND(H7005&gt;=Summary!$B$25,I7005&gt;=Summary!$B$26,I7005&lt;=Summary!$B$27,J7005&gt;=Summary!$B$28,J7005&lt;=Summary!$B$29,F7005*J7005&gt;1),"Yes","No")</f>
        <v>No</v>
      </c>
    </row>
    <row r="7006" customFormat="false" ht="15" hidden="false" customHeight="false" outlineLevel="0" collapsed="false">
      <c r="A7006" s="6" t="s">
        <v>154</v>
      </c>
      <c r="B7006" s="45" t="n">
        <v>43736</v>
      </c>
      <c r="C7006" s="6" t="s">
        <v>181</v>
      </c>
      <c r="D7006" s="6" t="s">
        <v>179</v>
      </c>
      <c r="E7006" s="6" t="s">
        <v>177</v>
      </c>
      <c r="F7006" s="34" t="n">
        <v>0.0987994074821472</v>
      </c>
      <c r="G7006" s="34" t="n">
        <v>0.12203903474495</v>
      </c>
      <c r="H7006" s="34" t="n">
        <v>-0.0232396272628028</v>
      </c>
      <c r="I7006" s="34" t="n">
        <v>-0.190427819356089</v>
      </c>
      <c r="J7006" s="35" t="n">
        <v>8.18</v>
      </c>
      <c r="K7006" s="6" t="n">
        <v>0</v>
      </c>
      <c r="L7006" s="35" t="n">
        <v>-1</v>
      </c>
      <c r="M7006" s="6" t="str">
        <f aca="false">IF(I7006&lt;=0,"Below 0%",IF(I7006&lt;=0.05,"0-5%",IF(I7006&lt;=0.1,"5-10%",IF(I7006&lt;=0.2,"10-20%",IF(I7006&lt;=0.4,"20-40%","Above 40%")))))</f>
        <v>Below 0%</v>
      </c>
      <c r="N7006" s="6" t="str">
        <f aca="false">IF(AND(H7006&gt;=Summary!$B$25,I7006&gt;=Summary!$B$26,I7006&lt;=Summary!$B$27,J7006&gt;=Summary!$B$28,J7006&lt;=Summary!$B$29,F7006*J7006&gt;1),"Yes","No")</f>
        <v>No</v>
      </c>
    </row>
    <row r="7007" customFormat="false" ht="15" hidden="false" customHeight="false" outlineLevel="0" collapsed="false">
      <c r="A7007" s="6" t="s">
        <v>154</v>
      </c>
      <c r="B7007" s="45" t="n">
        <v>43736</v>
      </c>
      <c r="C7007" s="6" t="s">
        <v>203</v>
      </c>
      <c r="D7007" s="6" t="s">
        <v>198</v>
      </c>
      <c r="E7007" s="6" t="s">
        <v>187</v>
      </c>
      <c r="F7007" s="34" t="n">
        <v>0.606420338153839</v>
      </c>
      <c r="G7007" s="34" t="n">
        <v>0.51110104213865</v>
      </c>
      <c r="H7007" s="34" t="n">
        <v>0.0953192960151894</v>
      </c>
      <c r="I7007" s="34" t="n">
        <v>0.186497948852414</v>
      </c>
      <c r="J7007" s="35" t="n">
        <v>1.95</v>
      </c>
      <c r="K7007" s="6" t="n">
        <v>1</v>
      </c>
      <c r="L7007" s="35" t="n">
        <v>0.95</v>
      </c>
      <c r="M7007" s="6" t="str">
        <f aca="false">IF(I7007&lt;=0,"Below 0%",IF(I7007&lt;=0.05,"0-5%",IF(I7007&lt;=0.1,"5-10%",IF(I7007&lt;=0.2,"10-20%",IF(I7007&lt;=0.4,"20-40%","Above 40%")))))</f>
        <v>10-20%</v>
      </c>
      <c r="N7007" s="6" t="str">
        <f aca="false">IF(AND(H7007&gt;=Summary!$B$25,I7007&gt;=Summary!$B$26,I7007&lt;=Summary!$B$27,J7007&gt;=Summary!$B$28,J7007&lt;=Summary!$B$29,F7007*J7007&gt;1),"Yes","No")</f>
        <v>Yes</v>
      </c>
    </row>
    <row r="7008" customFormat="false" ht="15" hidden="false" customHeight="false" outlineLevel="0" collapsed="false">
      <c r="A7008" s="6" t="s">
        <v>154</v>
      </c>
      <c r="B7008" s="45" t="n">
        <v>43736</v>
      </c>
      <c r="C7008" s="6" t="s">
        <v>203</v>
      </c>
      <c r="D7008" s="6" t="s">
        <v>198</v>
      </c>
      <c r="E7008" s="6" t="s">
        <v>174</v>
      </c>
      <c r="F7008" s="34" t="n">
        <v>0.187016323208809</v>
      </c>
      <c r="G7008" s="34" t="n">
        <v>0.276846397825102</v>
      </c>
      <c r="H7008" s="34" t="n">
        <v>-0.089830074616293</v>
      </c>
      <c r="I7008" s="34" t="n">
        <v>-0.324476226969163</v>
      </c>
      <c r="J7008" s="35" t="n">
        <v>3.6</v>
      </c>
      <c r="K7008" s="6" t="n">
        <v>0</v>
      </c>
      <c r="L7008" s="35" t="n">
        <v>-1</v>
      </c>
      <c r="M7008" s="6" t="str">
        <f aca="false">IF(I7008&lt;=0,"Below 0%",IF(I7008&lt;=0.05,"0-5%",IF(I7008&lt;=0.1,"5-10%",IF(I7008&lt;=0.2,"10-20%",IF(I7008&lt;=0.4,"20-40%","Above 40%")))))</f>
        <v>Below 0%</v>
      </c>
      <c r="N7008" s="6" t="str">
        <f aca="false">IF(AND(H7008&gt;=Summary!$B$25,I7008&gt;=Summary!$B$26,I7008&lt;=Summary!$B$27,J7008&gt;=Summary!$B$28,J7008&lt;=Summary!$B$29,F7008*J7008&gt;1),"Yes","No")</f>
        <v>No</v>
      </c>
    </row>
    <row r="7009" customFormat="false" ht="15" hidden="false" customHeight="false" outlineLevel="0" collapsed="false">
      <c r="A7009" s="6" t="s">
        <v>154</v>
      </c>
      <c r="B7009" s="45" t="n">
        <v>43736</v>
      </c>
      <c r="C7009" s="6" t="s">
        <v>203</v>
      </c>
      <c r="D7009" s="6" t="s">
        <v>198</v>
      </c>
      <c r="E7009" s="6" t="s">
        <v>177</v>
      </c>
      <c r="F7009" s="34" t="n">
        <v>0.206563338637352</v>
      </c>
      <c r="G7009" s="34" t="n">
        <v>0.212052560036248</v>
      </c>
      <c r="H7009" s="34" t="n">
        <v>-0.00548922139889627</v>
      </c>
      <c r="I7009" s="34" t="n">
        <v>-0.0258861359559062</v>
      </c>
      <c r="J7009" s="35" t="n">
        <v>4.7</v>
      </c>
      <c r="K7009" s="6" t="n">
        <v>0</v>
      </c>
      <c r="L7009" s="35" t="n">
        <v>-1</v>
      </c>
      <c r="M7009" s="6" t="str">
        <f aca="false">IF(I7009&lt;=0,"Below 0%",IF(I7009&lt;=0.05,"0-5%",IF(I7009&lt;=0.1,"5-10%",IF(I7009&lt;=0.2,"10-20%",IF(I7009&lt;=0.4,"20-40%","Above 40%")))))</f>
        <v>Below 0%</v>
      </c>
      <c r="N7009" s="6" t="str">
        <f aca="false">IF(AND(H7009&gt;=Summary!$B$25,I7009&gt;=Summary!$B$26,I7009&lt;=Summary!$B$27,J7009&gt;=Summary!$B$28,J7009&lt;=Summary!$B$29,F7009*J7009&gt;1),"Yes","No")</f>
        <v>No</v>
      </c>
    </row>
    <row r="7010" customFormat="false" ht="15" hidden="false" customHeight="false" outlineLevel="0" collapsed="false">
      <c r="A7010" s="6" t="s">
        <v>154</v>
      </c>
      <c r="B7010" s="45" t="n">
        <v>43737</v>
      </c>
      <c r="C7010" s="6" t="s">
        <v>195</v>
      </c>
      <c r="D7010" s="6" t="s">
        <v>188</v>
      </c>
      <c r="E7010" s="6" t="s">
        <v>187</v>
      </c>
      <c r="F7010" s="34" t="n">
        <v>0.480550348758698</v>
      </c>
      <c r="G7010" s="34" t="n">
        <v>0.634594483097843</v>
      </c>
      <c r="H7010" s="34" t="n">
        <v>-0.154044134339145</v>
      </c>
      <c r="I7010" s="34" t="n">
        <v>-0.242744206642267</v>
      </c>
      <c r="J7010" s="35" t="n">
        <v>1.56</v>
      </c>
      <c r="K7010" s="6" t="n">
        <v>1</v>
      </c>
      <c r="L7010" s="35" t="n">
        <v>0.56</v>
      </c>
      <c r="M7010" s="6" t="str">
        <f aca="false">IF(I7010&lt;=0,"Below 0%",IF(I7010&lt;=0.05,"0-5%",IF(I7010&lt;=0.1,"5-10%",IF(I7010&lt;=0.2,"10-20%",IF(I7010&lt;=0.4,"20-40%","Above 40%")))))</f>
        <v>Below 0%</v>
      </c>
      <c r="N7010" s="6" t="str">
        <f aca="false">IF(AND(H7010&gt;=Summary!$B$25,I7010&gt;=Summary!$B$26,I7010&lt;=Summary!$B$27,J7010&gt;=Summary!$B$28,J7010&lt;=Summary!$B$29,F7010*J7010&gt;1),"Yes","No")</f>
        <v>No</v>
      </c>
    </row>
    <row r="7011" customFormat="false" ht="15" hidden="false" customHeight="false" outlineLevel="0" collapsed="false">
      <c r="A7011" s="6" t="s">
        <v>154</v>
      </c>
      <c r="B7011" s="45" t="n">
        <v>43737</v>
      </c>
      <c r="C7011" s="6" t="s">
        <v>195</v>
      </c>
      <c r="D7011" s="6" t="s">
        <v>188</v>
      </c>
      <c r="E7011" s="6" t="s">
        <v>174</v>
      </c>
      <c r="F7011" s="34" t="n">
        <v>0.253910422325134</v>
      </c>
      <c r="G7011" s="34" t="n">
        <v>0.235146649318916</v>
      </c>
      <c r="H7011" s="34" t="n">
        <v>0.0187637730062186</v>
      </c>
      <c r="I7011" s="34" t="n">
        <v>0.079796046682215</v>
      </c>
      <c r="J7011" s="35" t="n">
        <v>4.21</v>
      </c>
      <c r="K7011" s="6" t="n">
        <v>0</v>
      </c>
      <c r="L7011" s="35" t="n">
        <v>-1</v>
      </c>
      <c r="M7011" s="6" t="str">
        <f aca="false">IF(I7011&lt;=0,"Below 0%",IF(I7011&lt;=0.05,"0-5%",IF(I7011&lt;=0.1,"5-10%",IF(I7011&lt;=0.2,"10-20%",IF(I7011&lt;=0.4,"20-40%","Above 40%")))))</f>
        <v>5-10%</v>
      </c>
      <c r="N7011" s="6" t="str">
        <f aca="false">IF(AND(H7011&gt;=Summary!$B$25,I7011&gt;=Summary!$B$26,I7011&lt;=Summary!$B$27,J7011&gt;=Summary!$B$28,J7011&lt;=Summary!$B$29,F7011*J7011&gt;1),"Yes","No")</f>
        <v>No</v>
      </c>
    </row>
    <row r="7012" customFormat="false" ht="15" hidden="false" customHeight="false" outlineLevel="0" collapsed="false">
      <c r="A7012" s="6" t="s">
        <v>154</v>
      </c>
      <c r="B7012" s="45" t="n">
        <v>43737</v>
      </c>
      <c r="C7012" s="6" t="s">
        <v>195</v>
      </c>
      <c r="D7012" s="6" t="s">
        <v>188</v>
      </c>
      <c r="E7012" s="6" t="s">
        <v>177</v>
      </c>
      <c r="F7012" s="34" t="n">
        <v>0.265539169311523</v>
      </c>
      <c r="G7012" s="34" t="n">
        <v>0.130258867583241</v>
      </c>
      <c r="H7012" s="34" t="n">
        <v>0.135280301728282</v>
      </c>
      <c r="I7012" s="34" t="n">
        <v>1.03854965299642</v>
      </c>
      <c r="J7012" s="35" t="n">
        <v>7.6</v>
      </c>
      <c r="K7012" s="6" t="n">
        <v>0</v>
      </c>
      <c r="L7012" s="35" t="n">
        <v>-1</v>
      </c>
      <c r="M7012" s="6" t="str">
        <f aca="false">IF(I7012&lt;=0,"Below 0%",IF(I7012&lt;=0.05,"0-5%",IF(I7012&lt;=0.1,"5-10%",IF(I7012&lt;=0.2,"10-20%",IF(I7012&lt;=0.4,"20-40%","Above 40%")))))</f>
        <v>Above 40%</v>
      </c>
      <c r="N7012" s="6" t="str">
        <f aca="false">IF(AND(H7012&gt;=Summary!$B$25,I7012&gt;=Summary!$B$26,I7012&lt;=Summary!$B$27,J7012&gt;=Summary!$B$28,J7012&lt;=Summary!$B$29,F7012*J7012&gt;1),"Yes","No")</f>
        <v>No</v>
      </c>
    </row>
    <row r="7013" customFormat="false" ht="15" hidden="false" customHeight="false" outlineLevel="0" collapsed="false">
      <c r="A7013" s="6" t="s">
        <v>154</v>
      </c>
      <c r="B7013" s="45" t="n">
        <v>43738</v>
      </c>
      <c r="C7013" s="6" t="s">
        <v>176</v>
      </c>
      <c r="D7013" s="6" t="s">
        <v>185</v>
      </c>
      <c r="E7013" s="6" t="s">
        <v>187</v>
      </c>
      <c r="F7013" s="34" t="n">
        <v>0.502080500125885</v>
      </c>
      <c r="G7013" s="34" t="n">
        <v>0.410309940581339</v>
      </c>
      <c r="H7013" s="34" t="n">
        <v>0.0917705595445457</v>
      </c>
      <c r="I7013" s="34" t="n">
        <v>0.223661555492715</v>
      </c>
      <c r="J7013" s="35" t="n">
        <v>2.43</v>
      </c>
      <c r="K7013" s="6" t="n">
        <v>0</v>
      </c>
      <c r="L7013" s="35" t="n">
        <v>-1</v>
      </c>
      <c r="M7013" s="6" t="str">
        <f aca="false">IF(I7013&lt;=0,"Below 0%",IF(I7013&lt;=0.05,"0-5%",IF(I7013&lt;=0.1,"5-10%",IF(I7013&lt;=0.2,"10-20%",IF(I7013&lt;=0.4,"20-40%","Above 40%")))))</f>
        <v>20-40%</v>
      </c>
      <c r="N7013" s="6" t="str">
        <f aca="false">IF(AND(H7013&gt;=Summary!$B$25,I7013&gt;=Summary!$B$26,I7013&lt;=Summary!$B$27,J7013&gt;=Summary!$B$28,J7013&lt;=Summary!$B$29,F7013*J7013&gt;1),"Yes","No")</f>
        <v>Yes</v>
      </c>
    </row>
    <row r="7014" customFormat="false" ht="15" hidden="false" customHeight="false" outlineLevel="0" collapsed="false">
      <c r="A7014" s="6" t="s">
        <v>154</v>
      </c>
      <c r="B7014" s="45" t="n">
        <v>43738</v>
      </c>
      <c r="C7014" s="6" t="s">
        <v>176</v>
      </c>
      <c r="D7014" s="6" t="s">
        <v>185</v>
      </c>
      <c r="E7014" s="6" t="s">
        <v>174</v>
      </c>
      <c r="F7014" s="34" t="n">
        <v>0.299423754215241</v>
      </c>
      <c r="G7014" s="34" t="n">
        <v>0.273165248113056</v>
      </c>
      <c r="H7014" s="34" t="n">
        <v>0.0262585061021844</v>
      </c>
      <c r="I7014" s="34" t="n">
        <v>0.0961268180472088</v>
      </c>
      <c r="J7014" s="35" t="n">
        <v>3.65</v>
      </c>
      <c r="K7014" s="6" t="n">
        <v>1</v>
      </c>
      <c r="L7014" s="35" t="n">
        <v>2.65</v>
      </c>
      <c r="M7014" s="6" t="str">
        <f aca="false">IF(I7014&lt;=0,"Below 0%",IF(I7014&lt;=0.05,"0-5%",IF(I7014&lt;=0.1,"5-10%",IF(I7014&lt;=0.2,"10-20%",IF(I7014&lt;=0.4,"20-40%","Above 40%")))))</f>
        <v>5-10%</v>
      </c>
      <c r="N7014" s="6" t="str">
        <f aca="false">IF(AND(H7014&gt;=Summary!$B$25,I7014&gt;=Summary!$B$26,I7014&lt;=Summary!$B$27,J7014&gt;=Summary!$B$28,J7014&lt;=Summary!$B$29,F7014*J7014&gt;1),"Yes","No")</f>
        <v>No</v>
      </c>
    </row>
    <row r="7015" customFormat="false" ht="15" hidden="false" customHeight="false" outlineLevel="0" collapsed="false">
      <c r="A7015" s="6" t="s">
        <v>154</v>
      </c>
      <c r="B7015" s="45" t="n">
        <v>43738</v>
      </c>
      <c r="C7015" s="6" t="s">
        <v>176</v>
      </c>
      <c r="D7015" s="6" t="s">
        <v>185</v>
      </c>
      <c r="E7015" s="6" t="s">
        <v>177</v>
      </c>
      <c r="F7015" s="34" t="n">
        <v>0.198495790362358</v>
      </c>
      <c r="G7015" s="34" t="n">
        <v>0.316524811305605</v>
      </c>
      <c r="H7015" s="34" t="n">
        <v>-0.118029020943247</v>
      </c>
      <c r="I7015" s="34" t="n">
        <v>-0.37289026555738</v>
      </c>
      <c r="J7015" s="35" t="n">
        <v>3.15</v>
      </c>
      <c r="K7015" s="6" t="n">
        <v>0</v>
      </c>
      <c r="L7015" s="35" t="n">
        <v>-1</v>
      </c>
      <c r="M7015" s="6" t="str">
        <f aca="false">IF(I7015&lt;=0,"Below 0%",IF(I7015&lt;=0.05,"0-5%",IF(I7015&lt;=0.1,"5-10%",IF(I7015&lt;=0.2,"10-20%",IF(I7015&lt;=0.4,"20-40%","Above 40%")))))</f>
        <v>Below 0%</v>
      </c>
      <c r="N7015" s="6" t="str">
        <f aca="false">IF(AND(H7015&gt;=Summary!$B$25,I7015&gt;=Summary!$B$26,I7015&lt;=Summary!$B$27,J7015&gt;=Summary!$B$28,J7015&lt;=Summary!$B$29,F7015*J7015&gt;1),"Yes","No")</f>
        <v>No</v>
      </c>
    </row>
    <row r="7016" customFormat="false" ht="15" hidden="false" customHeight="false" outlineLevel="0" collapsed="false">
      <c r="A7016" s="6" t="s">
        <v>154</v>
      </c>
      <c r="B7016" s="45" t="n">
        <v>43743</v>
      </c>
      <c r="C7016" s="6" t="s">
        <v>201</v>
      </c>
      <c r="D7016" s="6" t="s">
        <v>181</v>
      </c>
      <c r="E7016" s="6" t="s">
        <v>187</v>
      </c>
      <c r="F7016" s="34" t="n">
        <v>0.180113941431046</v>
      </c>
      <c r="G7016" s="34" t="n">
        <v>0.242539702868853</v>
      </c>
      <c r="H7016" s="34" t="n">
        <v>-0.062425761437807</v>
      </c>
      <c r="I7016" s="34" t="n">
        <v>-0.257383680689846</v>
      </c>
      <c r="J7016" s="35" t="n">
        <v>4.1</v>
      </c>
      <c r="K7016" s="6" t="n">
        <v>1</v>
      </c>
      <c r="L7016" s="35" t="n">
        <v>3.1</v>
      </c>
      <c r="M7016" s="6" t="str">
        <f aca="false">IF(I7016&lt;=0,"Below 0%",IF(I7016&lt;=0.05,"0-5%",IF(I7016&lt;=0.1,"5-10%",IF(I7016&lt;=0.2,"10-20%",IF(I7016&lt;=0.4,"20-40%","Above 40%")))))</f>
        <v>Below 0%</v>
      </c>
      <c r="N7016" s="6" t="str">
        <f aca="false">IF(AND(H7016&gt;=Summary!$B$25,I7016&gt;=Summary!$B$26,I7016&lt;=Summary!$B$27,J7016&gt;=Summary!$B$28,J7016&lt;=Summary!$B$29,F7016*J7016&gt;1),"Yes","No")</f>
        <v>No</v>
      </c>
    </row>
    <row r="7017" customFormat="false" ht="15" hidden="false" customHeight="false" outlineLevel="0" collapsed="false">
      <c r="A7017" s="6" t="s">
        <v>154</v>
      </c>
      <c r="B7017" s="45" t="n">
        <v>43743</v>
      </c>
      <c r="C7017" s="6" t="s">
        <v>201</v>
      </c>
      <c r="D7017" s="6" t="s">
        <v>181</v>
      </c>
      <c r="E7017" s="6" t="s">
        <v>174</v>
      </c>
      <c r="F7017" s="34" t="n">
        <v>0.171705350279808</v>
      </c>
      <c r="G7017" s="34" t="n">
        <v>0.265176741803279</v>
      </c>
      <c r="H7017" s="34" t="n">
        <v>-0.0934713915234707</v>
      </c>
      <c r="I7017" s="34" t="n">
        <v>-0.352487140794619</v>
      </c>
      <c r="J7017" s="35" t="n">
        <v>3.75</v>
      </c>
      <c r="K7017" s="6" t="n">
        <v>0</v>
      </c>
      <c r="L7017" s="35" t="n">
        <v>-1</v>
      </c>
      <c r="M7017" s="6" t="str">
        <f aca="false">IF(I7017&lt;=0,"Below 0%",IF(I7017&lt;=0.05,"0-5%",IF(I7017&lt;=0.1,"5-10%",IF(I7017&lt;=0.2,"10-20%",IF(I7017&lt;=0.4,"20-40%","Above 40%")))))</f>
        <v>Below 0%</v>
      </c>
      <c r="N7017" s="6" t="str">
        <f aca="false">IF(AND(H7017&gt;=Summary!$B$25,I7017&gt;=Summary!$B$26,I7017&lt;=Summary!$B$27,J7017&gt;=Summary!$B$28,J7017&lt;=Summary!$B$29,F7017*J7017&gt;1),"Yes","No")</f>
        <v>No</v>
      </c>
    </row>
    <row r="7018" customFormat="false" ht="15" hidden="false" customHeight="false" outlineLevel="0" collapsed="false">
      <c r="A7018" s="6" t="s">
        <v>154</v>
      </c>
      <c r="B7018" s="45" t="n">
        <v>43743</v>
      </c>
      <c r="C7018" s="6" t="s">
        <v>201</v>
      </c>
      <c r="D7018" s="6" t="s">
        <v>181</v>
      </c>
      <c r="E7018" s="6" t="s">
        <v>177</v>
      </c>
      <c r="F7018" s="34" t="n">
        <v>0.648180663585663</v>
      </c>
      <c r="G7018" s="34" t="n">
        <v>0.492283555327869</v>
      </c>
      <c r="H7018" s="34" t="n">
        <v>0.155897108257794</v>
      </c>
      <c r="I7018" s="34" t="n">
        <v>0.316681527486662</v>
      </c>
      <c r="J7018" s="35" t="n">
        <v>2.02</v>
      </c>
      <c r="K7018" s="6" t="n">
        <v>0</v>
      </c>
      <c r="L7018" s="35" t="n">
        <v>-1</v>
      </c>
      <c r="M7018" s="6" t="str">
        <f aca="false">IF(I7018&lt;=0,"Below 0%",IF(I7018&lt;=0.05,"0-5%",IF(I7018&lt;=0.1,"5-10%",IF(I7018&lt;=0.2,"10-20%",IF(I7018&lt;=0.4,"20-40%","Above 40%")))))</f>
        <v>20-40%</v>
      </c>
      <c r="N7018" s="6" t="str">
        <f aca="false">IF(AND(H7018&gt;=Summary!$B$25,I7018&gt;=Summary!$B$26,I7018&lt;=Summary!$B$27,J7018&gt;=Summary!$B$28,J7018&lt;=Summary!$B$29,F7018*J7018&gt;1),"Yes","No")</f>
        <v>Yes</v>
      </c>
    </row>
    <row r="7019" customFormat="false" ht="15" hidden="false" customHeight="false" outlineLevel="0" collapsed="false">
      <c r="A7019" s="6" t="s">
        <v>154</v>
      </c>
      <c r="B7019" s="45" t="n">
        <v>43743</v>
      </c>
      <c r="C7019" s="6" t="s">
        <v>196</v>
      </c>
      <c r="D7019" s="6" t="s">
        <v>173</v>
      </c>
      <c r="E7019" s="6" t="s">
        <v>187</v>
      </c>
      <c r="F7019" s="34" t="n">
        <v>0.38518825173378</v>
      </c>
      <c r="G7019" s="34" t="n">
        <v>0.327226425810234</v>
      </c>
      <c r="H7019" s="34" t="n">
        <v>0.0579618259235459</v>
      </c>
      <c r="I7019" s="34" t="n">
        <v>0.177130639067516</v>
      </c>
      <c r="J7019" s="35" t="n">
        <v>3.05</v>
      </c>
      <c r="K7019" s="6" t="n">
        <v>1</v>
      </c>
      <c r="L7019" s="35" t="n">
        <v>2.05</v>
      </c>
      <c r="M7019" s="6" t="str">
        <f aca="false">IF(I7019&lt;=0,"Below 0%",IF(I7019&lt;=0.05,"0-5%",IF(I7019&lt;=0.1,"5-10%",IF(I7019&lt;=0.2,"10-20%",IF(I7019&lt;=0.4,"20-40%","Above 40%")))))</f>
        <v>10-20%</v>
      </c>
      <c r="N7019" s="6" t="str">
        <f aca="false">IF(AND(H7019&gt;=Summary!$B$25,I7019&gt;=Summary!$B$26,I7019&lt;=Summary!$B$27,J7019&gt;=Summary!$B$28,J7019&lt;=Summary!$B$29,F7019*J7019&gt;1),"Yes","No")</f>
        <v>Yes</v>
      </c>
    </row>
    <row r="7020" customFormat="false" ht="15" hidden="false" customHeight="false" outlineLevel="0" collapsed="false">
      <c r="A7020" s="6" t="s">
        <v>154</v>
      </c>
      <c r="B7020" s="45" t="n">
        <v>43743</v>
      </c>
      <c r="C7020" s="6" t="s">
        <v>196</v>
      </c>
      <c r="D7020" s="6" t="s">
        <v>173</v>
      </c>
      <c r="E7020" s="6" t="s">
        <v>174</v>
      </c>
      <c r="F7020" s="34" t="n">
        <v>0.27805557847023</v>
      </c>
      <c r="G7020" s="34" t="n">
        <v>0.296154480332704</v>
      </c>
      <c r="H7020" s="34" t="n">
        <v>-0.0180989018624742</v>
      </c>
      <c r="I7020" s="34" t="n">
        <v>-0.061113044253599</v>
      </c>
      <c r="J7020" s="35" t="n">
        <v>3.37</v>
      </c>
      <c r="K7020" s="6" t="n">
        <v>0</v>
      </c>
      <c r="L7020" s="35" t="n">
        <v>-1</v>
      </c>
      <c r="M7020" s="6" t="str">
        <f aca="false">IF(I7020&lt;=0,"Below 0%",IF(I7020&lt;=0.05,"0-5%",IF(I7020&lt;=0.1,"5-10%",IF(I7020&lt;=0.2,"10-20%",IF(I7020&lt;=0.4,"20-40%","Above 40%")))))</f>
        <v>Below 0%</v>
      </c>
      <c r="N7020" s="6" t="str">
        <f aca="false">IF(AND(H7020&gt;=Summary!$B$25,I7020&gt;=Summary!$B$26,I7020&lt;=Summary!$B$27,J7020&gt;=Summary!$B$28,J7020&lt;=Summary!$B$29,F7020*J7020&gt;1),"Yes","No")</f>
        <v>No</v>
      </c>
    </row>
    <row r="7021" customFormat="false" ht="15" hidden="false" customHeight="false" outlineLevel="0" collapsed="false">
      <c r="A7021" s="6" t="s">
        <v>154</v>
      </c>
      <c r="B7021" s="45" t="n">
        <v>43743</v>
      </c>
      <c r="C7021" s="6" t="s">
        <v>196</v>
      </c>
      <c r="D7021" s="6" t="s">
        <v>173</v>
      </c>
      <c r="E7021" s="6" t="s">
        <v>177</v>
      </c>
      <c r="F7021" s="34" t="n">
        <v>0.336756199598312</v>
      </c>
      <c r="G7021" s="34" t="n">
        <v>0.376619093857062</v>
      </c>
      <c r="H7021" s="34" t="n">
        <v>-0.0398628942587493</v>
      </c>
      <c r="I7021" s="34" t="n">
        <v>-0.105844060773718</v>
      </c>
      <c r="J7021" s="35" t="n">
        <v>2.65</v>
      </c>
      <c r="K7021" s="6" t="n">
        <v>0</v>
      </c>
      <c r="L7021" s="35" t="n">
        <v>-1</v>
      </c>
      <c r="M7021" s="6" t="str">
        <f aca="false">IF(I7021&lt;=0,"Below 0%",IF(I7021&lt;=0.05,"0-5%",IF(I7021&lt;=0.1,"5-10%",IF(I7021&lt;=0.2,"10-20%",IF(I7021&lt;=0.4,"20-40%","Above 40%")))))</f>
        <v>Below 0%</v>
      </c>
      <c r="N7021" s="6" t="str">
        <f aca="false">IF(AND(H7021&gt;=Summary!$B$25,I7021&gt;=Summary!$B$26,I7021&lt;=Summary!$B$27,J7021&gt;=Summary!$B$28,J7021&lt;=Summary!$B$29,F7021*J7021&gt;1),"Yes","No")</f>
        <v>No</v>
      </c>
    </row>
    <row r="7022" customFormat="false" ht="15" hidden="false" customHeight="false" outlineLevel="0" collapsed="false">
      <c r="A7022" s="6" t="s">
        <v>154</v>
      </c>
      <c r="B7022" s="45" t="n">
        <v>43743</v>
      </c>
      <c r="C7022" s="6" t="s">
        <v>183</v>
      </c>
      <c r="D7022" s="6" t="s">
        <v>195</v>
      </c>
      <c r="E7022" s="6" t="s">
        <v>187</v>
      </c>
      <c r="F7022" s="34" t="n">
        <v>0.740515530109406</v>
      </c>
      <c r="G7022" s="34" t="n">
        <v>0.664856685063201</v>
      </c>
      <c r="H7022" s="34" t="n">
        <v>0.0756588450462046</v>
      </c>
      <c r="I7022" s="34" t="n">
        <v>0.113797223891962</v>
      </c>
      <c r="J7022" s="35" t="n">
        <v>1.5</v>
      </c>
      <c r="K7022" s="6" t="n">
        <v>1</v>
      </c>
      <c r="L7022" s="35" t="n">
        <v>0.5</v>
      </c>
      <c r="M7022" s="6" t="str">
        <f aca="false">IF(I7022&lt;=0,"Below 0%",IF(I7022&lt;=0.05,"0-5%",IF(I7022&lt;=0.1,"5-10%",IF(I7022&lt;=0.2,"10-20%",IF(I7022&lt;=0.4,"20-40%","Above 40%")))))</f>
        <v>10-20%</v>
      </c>
      <c r="N7022" s="6" t="str">
        <f aca="false">IF(AND(H7022&gt;=Summary!$B$25,I7022&gt;=Summary!$B$26,I7022&lt;=Summary!$B$27,J7022&gt;=Summary!$B$28,J7022&lt;=Summary!$B$29,F7022*J7022&gt;1),"Yes","No")</f>
        <v>No</v>
      </c>
    </row>
    <row r="7023" customFormat="false" ht="15" hidden="false" customHeight="false" outlineLevel="0" collapsed="false">
      <c r="A7023" s="6" t="s">
        <v>154</v>
      </c>
      <c r="B7023" s="45" t="n">
        <v>43743</v>
      </c>
      <c r="C7023" s="6" t="s">
        <v>183</v>
      </c>
      <c r="D7023" s="6" t="s">
        <v>195</v>
      </c>
      <c r="E7023" s="6" t="s">
        <v>174</v>
      </c>
      <c r="F7023" s="34" t="n">
        <v>0.11738409101963</v>
      </c>
      <c r="G7023" s="34" t="n">
        <v>0.205625778885526</v>
      </c>
      <c r="H7023" s="34" t="n">
        <v>-0.0882416878658957</v>
      </c>
      <c r="I7023" s="34" t="n">
        <v>-0.429137282028343</v>
      </c>
      <c r="J7023" s="35" t="n">
        <v>4.85</v>
      </c>
      <c r="K7023" s="6" t="n">
        <v>0</v>
      </c>
      <c r="L7023" s="35" t="n">
        <v>-1</v>
      </c>
      <c r="M7023" s="6" t="str">
        <f aca="false">IF(I7023&lt;=0,"Below 0%",IF(I7023&lt;=0.05,"0-5%",IF(I7023&lt;=0.1,"5-10%",IF(I7023&lt;=0.2,"10-20%",IF(I7023&lt;=0.4,"20-40%","Above 40%")))))</f>
        <v>Below 0%</v>
      </c>
      <c r="N7023" s="6" t="str">
        <f aca="false">IF(AND(H7023&gt;=Summary!$B$25,I7023&gt;=Summary!$B$26,I7023&lt;=Summary!$B$27,J7023&gt;=Summary!$B$28,J7023&lt;=Summary!$B$29,F7023*J7023&gt;1),"Yes","No")</f>
        <v>No</v>
      </c>
    </row>
    <row r="7024" customFormat="false" ht="15" hidden="false" customHeight="false" outlineLevel="0" collapsed="false">
      <c r="A7024" s="6" t="s">
        <v>154</v>
      </c>
      <c r="B7024" s="45" t="n">
        <v>43743</v>
      </c>
      <c r="C7024" s="6" t="s">
        <v>183</v>
      </c>
      <c r="D7024" s="6" t="s">
        <v>195</v>
      </c>
      <c r="E7024" s="6" t="s">
        <v>177</v>
      </c>
      <c r="F7024" s="34" t="n">
        <v>0.142100378870964</v>
      </c>
      <c r="G7024" s="34" t="n">
        <v>0.129517536051273</v>
      </c>
      <c r="H7024" s="34" t="n">
        <v>0.0125828428196912</v>
      </c>
      <c r="I7024" s="34" t="n">
        <v>0.0971516537707289</v>
      </c>
      <c r="J7024" s="35" t="n">
        <v>7.7</v>
      </c>
      <c r="K7024" s="6" t="n">
        <v>0</v>
      </c>
      <c r="L7024" s="35" t="n">
        <v>-1</v>
      </c>
      <c r="M7024" s="6" t="str">
        <f aca="false">IF(I7024&lt;=0,"Below 0%",IF(I7024&lt;=0.05,"0-5%",IF(I7024&lt;=0.1,"5-10%",IF(I7024&lt;=0.2,"10-20%",IF(I7024&lt;=0.4,"20-40%","Above 40%")))))</f>
        <v>5-10%</v>
      </c>
      <c r="N7024" s="6" t="str">
        <f aca="false">IF(AND(H7024&gt;=Summary!$B$25,I7024&gt;=Summary!$B$26,I7024&lt;=Summary!$B$27,J7024&gt;=Summary!$B$28,J7024&lt;=Summary!$B$29,F7024*J7024&gt;1),"Yes","No")</f>
        <v>No</v>
      </c>
    </row>
    <row r="7025" customFormat="false" ht="15" hidden="false" customHeight="false" outlineLevel="0" collapsed="false">
      <c r="A7025" s="6" t="s">
        <v>154</v>
      </c>
      <c r="B7025" s="45" t="n">
        <v>43743</v>
      </c>
      <c r="C7025" s="6" t="s">
        <v>172</v>
      </c>
      <c r="D7025" s="6" t="s">
        <v>182</v>
      </c>
      <c r="E7025" s="6" t="s">
        <v>187</v>
      </c>
      <c r="F7025" s="34" t="n">
        <v>0.509399950504303</v>
      </c>
      <c r="G7025" s="34" t="n">
        <v>0.397752808988764</v>
      </c>
      <c r="H7025" s="34" t="n">
        <v>0.111647141515539</v>
      </c>
      <c r="I7025" s="34" t="n">
        <v>0.280694790815903</v>
      </c>
      <c r="J7025" s="35" t="n">
        <v>2.5</v>
      </c>
      <c r="K7025" s="6" t="n">
        <v>0</v>
      </c>
      <c r="L7025" s="35" t="n">
        <v>-1</v>
      </c>
      <c r="M7025" s="6" t="str">
        <f aca="false">IF(I7025&lt;=0,"Below 0%",IF(I7025&lt;=0.05,"0-5%",IF(I7025&lt;=0.1,"5-10%",IF(I7025&lt;=0.2,"10-20%",IF(I7025&lt;=0.4,"20-40%","Above 40%")))))</f>
        <v>20-40%</v>
      </c>
      <c r="N7025" s="6" t="str">
        <f aca="false">IF(AND(H7025&gt;=Summary!$B$25,I7025&gt;=Summary!$B$26,I7025&lt;=Summary!$B$27,J7025&gt;=Summary!$B$28,J7025&lt;=Summary!$B$29,F7025*J7025&gt;1),"Yes","No")</f>
        <v>Yes</v>
      </c>
    </row>
    <row r="7026" customFormat="false" ht="15" hidden="false" customHeight="false" outlineLevel="0" collapsed="false">
      <c r="A7026" s="6" t="s">
        <v>154</v>
      </c>
      <c r="B7026" s="45" t="n">
        <v>43743</v>
      </c>
      <c r="C7026" s="6" t="s">
        <v>172</v>
      </c>
      <c r="D7026" s="6" t="s">
        <v>182</v>
      </c>
      <c r="E7026" s="6" t="s">
        <v>174</v>
      </c>
      <c r="F7026" s="34" t="n">
        <v>0.235625863075256</v>
      </c>
      <c r="G7026" s="34" t="n">
        <v>0.265168539325843</v>
      </c>
      <c r="H7026" s="34" t="n">
        <v>-0.0295426762505863</v>
      </c>
      <c r="I7026" s="34" t="n">
        <v>-0.11141094009755</v>
      </c>
      <c r="J7026" s="35" t="n">
        <v>3.75</v>
      </c>
      <c r="K7026" s="6" t="n">
        <v>0</v>
      </c>
      <c r="L7026" s="35" t="n">
        <v>-1</v>
      </c>
      <c r="M7026" s="6" t="str">
        <f aca="false">IF(I7026&lt;=0,"Below 0%",IF(I7026&lt;=0.05,"0-5%",IF(I7026&lt;=0.1,"5-10%",IF(I7026&lt;=0.2,"10-20%",IF(I7026&lt;=0.4,"20-40%","Above 40%")))))</f>
        <v>Below 0%</v>
      </c>
      <c r="N7026" s="6" t="str">
        <f aca="false">IF(AND(H7026&gt;=Summary!$B$25,I7026&gt;=Summary!$B$26,I7026&lt;=Summary!$B$27,J7026&gt;=Summary!$B$28,J7026&lt;=Summary!$B$29,F7026*J7026&gt;1),"Yes","No")</f>
        <v>No</v>
      </c>
    </row>
    <row r="7027" customFormat="false" ht="15" hidden="false" customHeight="false" outlineLevel="0" collapsed="false">
      <c r="A7027" s="6" t="s">
        <v>154</v>
      </c>
      <c r="B7027" s="45" t="n">
        <v>43743</v>
      </c>
      <c r="C7027" s="6" t="s">
        <v>172</v>
      </c>
      <c r="D7027" s="6" t="s">
        <v>182</v>
      </c>
      <c r="E7027" s="6" t="s">
        <v>177</v>
      </c>
      <c r="F7027" s="34" t="n">
        <v>0.254974186420441</v>
      </c>
      <c r="G7027" s="34" t="n">
        <v>0.337078651685393</v>
      </c>
      <c r="H7027" s="34" t="n">
        <v>-0.0821044652649526</v>
      </c>
      <c r="I7027" s="34" t="n">
        <v>-0.243576580286026</v>
      </c>
      <c r="J7027" s="35" t="n">
        <v>2.95</v>
      </c>
      <c r="K7027" s="6" t="n">
        <v>1</v>
      </c>
      <c r="L7027" s="35" t="n">
        <v>1.95</v>
      </c>
      <c r="M7027" s="6" t="str">
        <f aca="false">IF(I7027&lt;=0,"Below 0%",IF(I7027&lt;=0.05,"0-5%",IF(I7027&lt;=0.1,"5-10%",IF(I7027&lt;=0.2,"10-20%",IF(I7027&lt;=0.4,"20-40%","Above 40%")))))</f>
        <v>Below 0%</v>
      </c>
      <c r="N7027" s="6" t="str">
        <f aca="false">IF(AND(H7027&gt;=Summary!$B$25,I7027&gt;=Summary!$B$26,I7027&lt;=Summary!$B$27,J7027&gt;=Summary!$B$28,J7027&lt;=Summary!$B$29,F7027*J7027&gt;1),"Yes","No")</f>
        <v>No</v>
      </c>
    </row>
    <row r="7028" customFormat="false" ht="15" hidden="false" customHeight="false" outlineLevel="0" collapsed="false">
      <c r="A7028" s="6" t="s">
        <v>154</v>
      </c>
      <c r="B7028" s="45" t="n">
        <v>43743</v>
      </c>
      <c r="C7028" s="6" t="s">
        <v>198</v>
      </c>
      <c r="D7028" s="6" t="s">
        <v>204</v>
      </c>
      <c r="E7028" s="6" t="s">
        <v>187</v>
      </c>
      <c r="F7028" s="34" t="n">
        <v>0.351364582777023</v>
      </c>
      <c r="G7028" s="34" t="n">
        <v>0.445859872611465</v>
      </c>
      <c r="H7028" s="34" t="n">
        <v>-0.0944952898344416</v>
      </c>
      <c r="I7028" s="34" t="n">
        <v>-0.211939435771533</v>
      </c>
      <c r="J7028" s="35" t="n">
        <v>2.25</v>
      </c>
      <c r="K7028" s="6" t="n">
        <v>0</v>
      </c>
      <c r="L7028" s="35" t="n">
        <v>-1</v>
      </c>
      <c r="M7028" s="6" t="str">
        <f aca="false">IF(I7028&lt;=0,"Below 0%",IF(I7028&lt;=0.05,"0-5%",IF(I7028&lt;=0.1,"5-10%",IF(I7028&lt;=0.2,"10-20%",IF(I7028&lt;=0.4,"20-40%","Above 40%")))))</f>
        <v>Below 0%</v>
      </c>
      <c r="N7028" s="6" t="str">
        <f aca="false">IF(AND(H7028&gt;=Summary!$B$25,I7028&gt;=Summary!$B$26,I7028&lt;=Summary!$B$27,J7028&gt;=Summary!$B$28,J7028&lt;=Summary!$B$29,F7028*J7028&gt;1),"Yes","No")</f>
        <v>No</v>
      </c>
    </row>
    <row r="7029" customFormat="false" ht="15" hidden="false" customHeight="false" outlineLevel="0" collapsed="false">
      <c r="A7029" s="6" t="s">
        <v>154</v>
      </c>
      <c r="B7029" s="45" t="n">
        <v>43743</v>
      </c>
      <c r="C7029" s="6" t="s">
        <v>198</v>
      </c>
      <c r="D7029" s="6" t="s">
        <v>204</v>
      </c>
      <c r="E7029" s="6" t="s">
        <v>174</v>
      </c>
      <c r="F7029" s="34" t="n">
        <v>0.259528487920761</v>
      </c>
      <c r="G7029" s="34" t="n">
        <v>0.286624203821656</v>
      </c>
      <c r="H7029" s="34" t="n">
        <v>-0.0270957159008949</v>
      </c>
      <c r="I7029" s="34" t="n">
        <v>-0.0945339421431224</v>
      </c>
      <c r="J7029" s="35" t="n">
        <v>3.5</v>
      </c>
      <c r="K7029" s="6" t="n">
        <v>1</v>
      </c>
      <c r="L7029" s="35" t="n">
        <v>2.5</v>
      </c>
      <c r="M7029" s="6" t="str">
        <f aca="false">IF(I7029&lt;=0,"Below 0%",IF(I7029&lt;=0.05,"0-5%",IF(I7029&lt;=0.1,"5-10%",IF(I7029&lt;=0.2,"10-20%",IF(I7029&lt;=0.4,"20-40%","Above 40%")))))</f>
        <v>Below 0%</v>
      </c>
      <c r="N7029" s="6" t="str">
        <f aca="false">IF(AND(H7029&gt;=Summary!$B$25,I7029&gt;=Summary!$B$26,I7029&lt;=Summary!$B$27,J7029&gt;=Summary!$B$28,J7029&lt;=Summary!$B$29,F7029*J7029&gt;1),"Yes","No")</f>
        <v>No</v>
      </c>
    </row>
    <row r="7030" customFormat="false" ht="15" hidden="false" customHeight="false" outlineLevel="0" collapsed="false">
      <c r="A7030" s="6" t="s">
        <v>154</v>
      </c>
      <c r="B7030" s="45" t="n">
        <v>43743</v>
      </c>
      <c r="C7030" s="6" t="s">
        <v>198</v>
      </c>
      <c r="D7030" s="6" t="s">
        <v>204</v>
      </c>
      <c r="E7030" s="6" t="s">
        <v>177</v>
      </c>
      <c r="F7030" s="34" t="n">
        <v>0.389106899499893</v>
      </c>
      <c r="G7030" s="34" t="n">
        <v>0.267515923566879</v>
      </c>
      <c r="H7030" s="34" t="n">
        <v>0.121590975933014</v>
      </c>
      <c r="I7030" s="34" t="n">
        <v>0.454518648130553</v>
      </c>
      <c r="J7030" s="35" t="n">
        <v>3.75</v>
      </c>
      <c r="K7030" s="6" t="n">
        <v>0</v>
      </c>
      <c r="L7030" s="35" t="n">
        <v>-1</v>
      </c>
      <c r="M7030" s="6" t="str">
        <f aca="false">IF(I7030&lt;=0,"Below 0%",IF(I7030&lt;=0.05,"0-5%",IF(I7030&lt;=0.1,"5-10%",IF(I7030&lt;=0.2,"10-20%",IF(I7030&lt;=0.4,"20-40%","Above 40%")))))</f>
        <v>Above 40%</v>
      </c>
      <c r="N7030" s="6" t="str">
        <f aca="false">IF(AND(H7030&gt;=Summary!$B$25,I7030&gt;=Summary!$B$26,I7030&lt;=Summary!$B$27,J7030&gt;=Summary!$B$28,J7030&lt;=Summary!$B$29,F7030*J7030&gt;1),"Yes","No")</f>
        <v>No</v>
      </c>
    </row>
    <row r="7031" customFormat="false" ht="15" hidden="false" customHeight="false" outlineLevel="0" collapsed="false">
      <c r="A7031" s="6" t="s">
        <v>154</v>
      </c>
      <c r="B7031" s="45" t="n">
        <v>43743</v>
      </c>
      <c r="C7031" s="6" t="s">
        <v>189</v>
      </c>
      <c r="D7031" s="6" t="s">
        <v>180</v>
      </c>
      <c r="E7031" s="6" t="s">
        <v>187</v>
      </c>
      <c r="F7031" s="34" t="n">
        <v>0.388297736644745</v>
      </c>
      <c r="G7031" s="34" t="n">
        <v>0.483897335295079</v>
      </c>
      <c r="H7031" s="34" t="n">
        <v>-0.0955995986503345</v>
      </c>
      <c r="I7031" s="34" t="n">
        <v>-0.197561738156789</v>
      </c>
      <c r="J7031" s="35" t="n">
        <v>2.05</v>
      </c>
      <c r="K7031" s="6" t="n">
        <v>0</v>
      </c>
      <c r="L7031" s="35" t="n">
        <v>-1</v>
      </c>
      <c r="M7031" s="6" t="str">
        <f aca="false">IF(I7031&lt;=0,"Below 0%",IF(I7031&lt;=0.05,"0-5%",IF(I7031&lt;=0.1,"5-10%",IF(I7031&lt;=0.2,"10-20%",IF(I7031&lt;=0.4,"20-40%","Above 40%")))))</f>
        <v>Below 0%</v>
      </c>
      <c r="N7031" s="6" t="str">
        <f aca="false">IF(AND(H7031&gt;=Summary!$B$25,I7031&gt;=Summary!$B$26,I7031&lt;=Summary!$B$27,J7031&gt;=Summary!$B$28,J7031&lt;=Summary!$B$29,F7031*J7031&gt;1),"Yes","No")</f>
        <v>No</v>
      </c>
    </row>
    <row r="7032" customFormat="false" ht="15" hidden="false" customHeight="false" outlineLevel="0" collapsed="false">
      <c r="A7032" s="6" t="s">
        <v>154</v>
      </c>
      <c r="B7032" s="45" t="n">
        <v>43743</v>
      </c>
      <c r="C7032" s="6" t="s">
        <v>189</v>
      </c>
      <c r="D7032" s="6" t="s">
        <v>180</v>
      </c>
      <c r="E7032" s="6" t="s">
        <v>174</v>
      </c>
      <c r="F7032" s="34" t="n">
        <v>0.356132954359055</v>
      </c>
      <c r="G7032" s="34" t="n">
        <v>0.268105280366193</v>
      </c>
      <c r="H7032" s="34" t="n">
        <v>0.088027673992862</v>
      </c>
      <c r="I7032" s="34" t="n">
        <v>0.328332488911181</v>
      </c>
      <c r="J7032" s="35" t="n">
        <v>3.7</v>
      </c>
      <c r="K7032" s="6" t="n">
        <v>0</v>
      </c>
      <c r="L7032" s="35" t="n">
        <v>-1</v>
      </c>
      <c r="M7032" s="6" t="str">
        <f aca="false">IF(I7032&lt;=0,"Below 0%",IF(I7032&lt;=0.05,"0-5%",IF(I7032&lt;=0.1,"5-10%",IF(I7032&lt;=0.2,"10-20%",IF(I7032&lt;=0.4,"20-40%","Above 40%")))))</f>
        <v>20-40%</v>
      </c>
      <c r="N7032" s="6" t="str">
        <f aca="false">IF(AND(H7032&gt;=Summary!$B$25,I7032&gt;=Summary!$B$26,I7032&lt;=Summary!$B$27,J7032&gt;=Summary!$B$28,J7032&lt;=Summary!$B$29,F7032*J7032&gt;1),"Yes","No")</f>
        <v>Yes</v>
      </c>
    </row>
    <row r="7033" customFormat="false" ht="15" hidden="false" customHeight="false" outlineLevel="0" collapsed="false">
      <c r="A7033" s="6" t="s">
        <v>154</v>
      </c>
      <c r="B7033" s="45" t="n">
        <v>43743</v>
      </c>
      <c r="C7033" s="6" t="s">
        <v>189</v>
      </c>
      <c r="D7033" s="6" t="s">
        <v>180</v>
      </c>
      <c r="E7033" s="6" t="s">
        <v>177</v>
      </c>
      <c r="F7033" s="34" t="n">
        <v>0.255569308996201</v>
      </c>
      <c r="G7033" s="34" t="n">
        <v>0.247997384338728</v>
      </c>
      <c r="H7033" s="34" t="n">
        <v>0.00757192465747239</v>
      </c>
      <c r="I7033" s="34" t="n">
        <v>0.0305322762885687</v>
      </c>
      <c r="J7033" s="35" t="n">
        <v>4</v>
      </c>
      <c r="K7033" s="6" t="n">
        <v>1</v>
      </c>
      <c r="L7033" s="35" t="n">
        <v>3</v>
      </c>
      <c r="M7033" s="6" t="str">
        <f aca="false">IF(I7033&lt;=0,"Below 0%",IF(I7033&lt;=0.05,"0-5%",IF(I7033&lt;=0.1,"5-10%",IF(I7033&lt;=0.2,"10-20%",IF(I7033&lt;=0.4,"20-40%","Above 40%")))))</f>
        <v>0-5%</v>
      </c>
      <c r="N7033" s="6" t="str">
        <f aca="false">IF(AND(H7033&gt;=Summary!$B$25,I7033&gt;=Summary!$B$26,I7033&lt;=Summary!$B$27,J7033&gt;=Summary!$B$28,J7033&lt;=Summary!$B$29,F7033*J7033&gt;1),"Yes","No")</f>
        <v>No</v>
      </c>
    </row>
    <row r="7034" customFormat="false" ht="15" hidden="false" customHeight="false" outlineLevel="0" collapsed="false">
      <c r="A7034" s="6" t="s">
        <v>154</v>
      </c>
      <c r="B7034" s="45" t="n">
        <v>43744</v>
      </c>
      <c r="C7034" s="6" t="s">
        <v>185</v>
      </c>
      <c r="D7034" s="6" t="s">
        <v>199</v>
      </c>
      <c r="E7034" s="6" t="s">
        <v>187</v>
      </c>
      <c r="F7034" s="34" t="n">
        <v>0.693885564804077</v>
      </c>
      <c r="G7034" s="34" t="n">
        <v>0.668094218415418</v>
      </c>
      <c r="H7034" s="34" t="n">
        <v>0.0257913463886597</v>
      </c>
      <c r="I7034" s="34" t="n">
        <v>0.0386043550112309</v>
      </c>
      <c r="J7034" s="35" t="n">
        <v>1.5</v>
      </c>
      <c r="K7034" s="6" t="n">
        <v>1</v>
      </c>
      <c r="L7034" s="35" t="n">
        <v>0.5</v>
      </c>
      <c r="M7034" s="6" t="str">
        <f aca="false">IF(I7034&lt;=0,"Below 0%",IF(I7034&lt;=0.05,"0-5%",IF(I7034&lt;=0.1,"5-10%",IF(I7034&lt;=0.2,"10-20%",IF(I7034&lt;=0.4,"20-40%","Above 40%")))))</f>
        <v>0-5%</v>
      </c>
      <c r="N7034" s="6" t="str">
        <f aca="false">IF(AND(H7034&gt;=Summary!$B$25,I7034&gt;=Summary!$B$26,I7034&lt;=Summary!$B$27,J7034&gt;=Summary!$B$28,J7034&lt;=Summary!$B$29,F7034*J7034&gt;1),"Yes","No")</f>
        <v>No</v>
      </c>
    </row>
    <row r="7035" customFormat="false" ht="15" hidden="false" customHeight="false" outlineLevel="0" collapsed="false">
      <c r="A7035" s="6" t="s">
        <v>154</v>
      </c>
      <c r="B7035" s="45" t="n">
        <v>43744</v>
      </c>
      <c r="C7035" s="6" t="s">
        <v>185</v>
      </c>
      <c r="D7035" s="6" t="s">
        <v>199</v>
      </c>
      <c r="E7035" s="6" t="s">
        <v>174</v>
      </c>
      <c r="F7035" s="34" t="n">
        <v>0.227319240570068</v>
      </c>
      <c r="G7035" s="34" t="n">
        <v>0.19271948608137</v>
      </c>
      <c r="H7035" s="34" t="n">
        <v>0.0345997544886979</v>
      </c>
      <c r="I7035" s="34" t="n">
        <v>0.179534281624688</v>
      </c>
      <c r="J7035" s="35" t="n">
        <v>5.2</v>
      </c>
      <c r="K7035" s="6" t="n">
        <v>0</v>
      </c>
      <c r="L7035" s="35" t="n">
        <v>-1</v>
      </c>
      <c r="M7035" s="6" t="str">
        <f aca="false">IF(I7035&lt;=0,"Below 0%",IF(I7035&lt;=0.05,"0-5%",IF(I7035&lt;=0.1,"5-10%",IF(I7035&lt;=0.2,"10-20%",IF(I7035&lt;=0.4,"20-40%","Above 40%")))))</f>
        <v>10-20%</v>
      </c>
      <c r="N7035" s="6" t="str">
        <f aca="false">IF(AND(H7035&gt;=Summary!$B$25,I7035&gt;=Summary!$B$26,I7035&lt;=Summary!$B$27,J7035&gt;=Summary!$B$28,J7035&lt;=Summary!$B$29,F7035*J7035&gt;1),"Yes","No")</f>
        <v>No</v>
      </c>
    </row>
    <row r="7036" customFormat="false" ht="15" hidden="false" customHeight="false" outlineLevel="0" collapsed="false">
      <c r="A7036" s="6" t="s">
        <v>154</v>
      </c>
      <c r="B7036" s="45" t="n">
        <v>43744</v>
      </c>
      <c r="C7036" s="6" t="s">
        <v>185</v>
      </c>
      <c r="D7036" s="6" t="s">
        <v>199</v>
      </c>
      <c r="E7036" s="6" t="s">
        <v>177</v>
      </c>
      <c r="F7036" s="34" t="n">
        <v>0.0787951871752739</v>
      </c>
      <c r="G7036" s="34" t="n">
        <v>0.139186295503212</v>
      </c>
      <c r="H7036" s="34" t="n">
        <v>-0.0603911083279381</v>
      </c>
      <c r="I7036" s="34" t="n">
        <v>-0.433886885986878</v>
      </c>
      <c r="J7036" s="35" t="n">
        <v>7.2</v>
      </c>
      <c r="K7036" s="6" t="n">
        <v>0</v>
      </c>
      <c r="L7036" s="35" t="n">
        <v>-1</v>
      </c>
      <c r="M7036" s="6" t="str">
        <f aca="false">IF(I7036&lt;=0,"Below 0%",IF(I7036&lt;=0.05,"0-5%",IF(I7036&lt;=0.1,"5-10%",IF(I7036&lt;=0.2,"10-20%",IF(I7036&lt;=0.4,"20-40%","Above 40%")))))</f>
        <v>Below 0%</v>
      </c>
      <c r="N7036" s="6" t="str">
        <f aca="false">IF(AND(H7036&gt;=Summary!$B$25,I7036&gt;=Summary!$B$26,I7036&lt;=Summary!$B$27,J7036&gt;=Summary!$B$28,J7036&lt;=Summary!$B$29,F7036*J7036&gt;1),"Yes","No")</f>
        <v>No</v>
      </c>
    </row>
    <row r="7037" customFormat="false" ht="15" hidden="false" customHeight="false" outlineLevel="0" collapsed="false">
      <c r="A7037" s="6" t="s">
        <v>154</v>
      </c>
      <c r="B7037" s="45" t="n">
        <v>43744</v>
      </c>
      <c r="C7037" s="6" t="s">
        <v>194</v>
      </c>
      <c r="D7037" s="6" t="s">
        <v>203</v>
      </c>
      <c r="E7037" s="6" t="s">
        <v>187</v>
      </c>
      <c r="F7037" s="34" t="n">
        <v>0.90249502658844</v>
      </c>
      <c r="G7037" s="34" t="n">
        <v>0.870105655686762</v>
      </c>
      <c r="H7037" s="34" t="n">
        <v>0.0323893709016779</v>
      </c>
      <c r="I7037" s="34" t="n">
        <v>0.0372246412719999</v>
      </c>
      <c r="J7037" s="35" t="n">
        <v>1.14</v>
      </c>
      <c r="K7037" s="6" t="n">
        <v>0</v>
      </c>
      <c r="L7037" s="35" t="n">
        <v>-1</v>
      </c>
      <c r="M7037" s="6" t="str">
        <f aca="false">IF(I7037&lt;=0,"Below 0%",IF(I7037&lt;=0.05,"0-5%",IF(I7037&lt;=0.1,"5-10%",IF(I7037&lt;=0.2,"10-20%",IF(I7037&lt;=0.4,"20-40%","Above 40%")))))</f>
        <v>0-5%</v>
      </c>
      <c r="N7037" s="6" t="str">
        <f aca="false">IF(AND(H7037&gt;=Summary!$B$25,I7037&gt;=Summary!$B$26,I7037&lt;=Summary!$B$27,J7037&gt;=Summary!$B$28,J7037&lt;=Summary!$B$29,F7037*J7037&gt;1),"Yes","No")</f>
        <v>No</v>
      </c>
    </row>
    <row r="7038" customFormat="false" ht="15" hidden="false" customHeight="false" outlineLevel="0" collapsed="false">
      <c r="A7038" s="6" t="s">
        <v>154</v>
      </c>
      <c r="B7038" s="45" t="n">
        <v>43744</v>
      </c>
      <c r="C7038" s="6" t="s">
        <v>194</v>
      </c>
      <c r="D7038" s="6" t="s">
        <v>203</v>
      </c>
      <c r="E7038" s="6" t="s">
        <v>174</v>
      </c>
      <c r="F7038" s="34" t="n">
        <v>0.0673207119107246</v>
      </c>
      <c r="G7038" s="34" t="n">
        <v>0.0944686140459913</v>
      </c>
      <c r="H7038" s="34" t="n">
        <v>-0.0271479021352667</v>
      </c>
      <c r="I7038" s="34" t="n">
        <v>-0.287374832471342</v>
      </c>
      <c r="J7038" s="35" t="n">
        <v>10.5</v>
      </c>
      <c r="K7038" s="6" t="n">
        <v>0</v>
      </c>
      <c r="L7038" s="35" t="n">
        <v>-1</v>
      </c>
      <c r="M7038" s="6" t="str">
        <f aca="false">IF(I7038&lt;=0,"Below 0%",IF(I7038&lt;=0.05,"0-5%",IF(I7038&lt;=0.1,"5-10%",IF(I7038&lt;=0.2,"10-20%",IF(I7038&lt;=0.4,"20-40%","Above 40%")))))</f>
        <v>Below 0%</v>
      </c>
      <c r="N7038" s="6" t="str">
        <f aca="false">IF(AND(H7038&gt;=Summary!$B$25,I7038&gt;=Summary!$B$26,I7038&lt;=Summary!$B$27,J7038&gt;=Summary!$B$28,J7038&lt;=Summary!$B$29,F7038*J7038&gt;1),"Yes","No")</f>
        <v>No</v>
      </c>
    </row>
    <row r="7039" customFormat="false" ht="15" hidden="false" customHeight="false" outlineLevel="0" collapsed="false">
      <c r="A7039" s="6" t="s">
        <v>154</v>
      </c>
      <c r="B7039" s="45" t="n">
        <v>43744</v>
      </c>
      <c r="C7039" s="6" t="s">
        <v>194</v>
      </c>
      <c r="D7039" s="6" t="s">
        <v>203</v>
      </c>
      <c r="E7039" s="6" t="s">
        <v>177</v>
      </c>
      <c r="F7039" s="34" t="n">
        <v>0.0301843229681253</v>
      </c>
      <c r="G7039" s="34" t="n">
        <v>0.0354257302672467</v>
      </c>
      <c r="H7039" s="34" t="n">
        <v>-0.00524140729912139</v>
      </c>
      <c r="I7039" s="34" t="n">
        <v>-0.147954813057655</v>
      </c>
      <c r="J7039" s="35" t="n">
        <v>28</v>
      </c>
      <c r="K7039" s="6" t="n">
        <v>1</v>
      </c>
      <c r="L7039" s="35" t="n">
        <v>27</v>
      </c>
      <c r="M7039" s="6" t="str">
        <f aca="false">IF(I7039&lt;=0,"Below 0%",IF(I7039&lt;=0.05,"0-5%",IF(I7039&lt;=0.1,"5-10%",IF(I7039&lt;=0.2,"10-20%",IF(I7039&lt;=0.4,"20-40%","Above 40%")))))</f>
        <v>Below 0%</v>
      </c>
      <c r="N7039" s="6" t="str">
        <f aca="false">IF(AND(H7039&gt;=Summary!$B$25,I7039&gt;=Summary!$B$26,I7039&lt;=Summary!$B$27,J7039&gt;=Summary!$B$28,J7039&lt;=Summary!$B$29,F7039*J7039&gt;1),"Yes","No")</f>
        <v>No</v>
      </c>
    </row>
    <row r="7040" customFormat="false" ht="15" hidden="false" customHeight="false" outlineLevel="0" collapsed="false">
      <c r="A7040" s="6" t="s">
        <v>154</v>
      </c>
      <c r="B7040" s="45" t="n">
        <v>43744</v>
      </c>
      <c r="C7040" s="6" t="s">
        <v>188</v>
      </c>
      <c r="D7040" s="6" t="s">
        <v>176</v>
      </c>
      <c r="E7040" s="6" t="s">
        <v>187</v>
      </c>
      <c r="F7040" s="34" t="n">
        <v>0.219854608178139</v>
      </c>
      <c r="G7040" s="34" t="n">
        <v>0.214834354876251</v>
      </c>
      <c r="H7040" s="34" t="n">
        <v>0.00502025330188766</v>
      </c>
      <c r="I7040" s="34" t="n">
        <v>0.0233680190711556</v>
      </c>
      <c r="J7040" s="35" t="n">
        <v>4.6</v>
      </c>
      <c r="K7040" s="6" t="n">
        <v>1</v>
      </c>
      <c r="L7040" s="35" t="n">
        <v>3.6</v>
      </c>
      <c r="M7040" s="6" t="str">
        <f aca="false">IF(I7040&lt;=0,"Below 0%",IF(I7040&lt;=0.05,"0-5%",IF(I7040&lt;=0.1,"5-10%",IF(I7040&lt;=0.2,"10-20%",IF(I7040&lt;=0.4,"20-40%","Above 40%")))))</f>
        <v>0-5%</v>
      </c>
      <c r="N7040" s="6" t="str">
        <f aca="false">IF(AND(H7040&gt;=Summary!$B$25,I7040&gt;=Summary!$B$26,I7040&lt;=Summary!$B$27,J7040&gt;=Summary!$B$28,J7040&lt;=Summary!$B$29,F7040*J7040&gt;1),"Yes","No")</f>
        <v>No</v>
      </c>
    </row>
    <row r="7041" customFormat="false" ht="15" hidden="false" customHeight="false" outlineLevel="0" collapsed="false">
      <c r="A7041" s="6" t="s">
        <v>154</v>
      </c>
      <c r="B7041" s="45" t="n">
        <v>43744</v>
      </c>
      <c r="C7041" s="6" t="s">
        <v>188</v>
      </c>
      <c r="D7041" s="6" t="s">
        <v>176</v>
      </c>
      <c r="E7041" s="6" t="s">
        <v>174</v>
      </c>
      <c r="F7041" s="34" t="n">
        <v>0.261197000741959</v>
      </c>
      <c r="G7041" s="34" t="n">
        <v>0.278376910543875</v>
      </c>
      <c r="H7041" s="34" t="n">
        <v>-0.017179909801916</v>
      </c>
      <c r="I7041" s="34" t="n">
        <v>-0.0617145645030365</v>
      </c>
      <c r="J7041" s="35" t="n">
        <v>3.55</v>
      </c>
      <c r="K7041" s="6" t="n">
        <v>0</v>
      </c>
      <c r="L7041" s="35" t="n">
        <v>-1</v>
      </c>
      <c r="M7041" s="6" t="str">
        <f aca="false">IF(I7041&lt;=0,"Below 0%",IF(I7041&lt;=0.05,"0-5%",IF(I7041&lt;=0.1,"5-10%",IF(I7041&lt;=0.2,"10-20%",IF(I7041&lt;=0.4,"20-40%","Above 40%")))))</f>
        <v>Below 0%</v>
      </c>
      <c r="N7041" s="6" t="str">
        <f aca="false">IF(AND(H7041&gt;=Summary!$B$25,I7041&gt;=Summary!$B$26,I7041&lt;=Summary!$B$27,J7041&gt;=Summary!$B$28,J7041&lt;=Summary!$B$29,F7041*J7041&gt;1),"Yes","No")</f>
        <v>No</v>
      </c>
    </row>
    <row r="7042" customFormat="false" ht="15" hidden="false" customHeight="false" outlineLevel="0" collapsed="false">
      <c r="A7042" s="6" t="s">
        <v>154</v>
      </c>
      <c r="B7042" s="45" t="n">
        <v>43744</v>
      </c>
      <c r="C7042" s="6" t="s">
        <v>188</v>
      </c>
      <c r="D7042" s="6" t="s">
        <v>176</v>
      </c>
      <c r="E7042" s="6" t="s">
        <v>177</v>
      </c>
      <c r="F7042" s="34" t="n">
        <v>0.518948316574097</v>
      </c>
      <c r="G7042" s="34" t="n">
        <v>0.506788734579874</v>
      </c>
      <c r="H7042" s="34" t="n">
        <v>0.0121595819942224</v>
      </c>
      <c r="I7042" s="34" t="n">
        <v>0.0239933944157276</v>
      </c>
      <c r="J7042" s="35" t="n">
        <v>1.95</v>
      </c>
      <c r="K7042" s="6" t="n">
        <v>0</v>
      </c>
      <c r="L7042" s="35" t="n">
        <v>-1</v>
      </c>
      <c r="M7042" s="6" t="str">
        <f aca="false">IF(I7042&lt;=0,"Below 0%",IF(I7042&lt;=0.05,"0-5%",IF(I7042&lt;=0.1,"5-10%",IF(I7042&lt;=0.2,"10-20%",IF(I7042&lt;=0.4,"20-40%","Above 40%")))))</f>
        <v>0-5%</v>
      </c>
      <c r="N7042" s="6" t="str">
        <f aca="false">IF(AND(H7042&gt;=Summary!$B$25,I7042&gt;=Summary!$B$26,I7042&lt;=Summary!$B$27,J7042&gt;=Summary!$B$28,J7042&lt;=Summary!$B$29,F7042*J7042&gt;1),"Yes","No")</f>
        <v>No</v>
      </c>
    </row>
    <row r="7043" customFormat="false" ht="15" hidden="false" customHeight="false" outlineLevel="0" collapsed="false">
      <c r="A7043" s="6" t="s">
        <v>154</v>
      </c>
      <c r="B7043" s="45" t="n">
        <v>43744</v>
      </c>
      <c r="C7043" s="6" t="s">
        <v>179</v>
      </c>
      <c r="D7043" s="6" t="s">
        <v>190</v>
      </c>
      <c r="E7043" s="6" t="s">
        <v>187</v>
      </c>
      <c r="F7043" s="34" t="n">
        <v>0.191404581069946</v>
      </c>
      <c r="G7043" s="34" t="n">
        <v>0.232397122128902</v>
      </c>
      <c r="H7043" s="34" t="n">
        <v>-0.0409925410589558</v>
      </c>
      <c r="I7043" s="34" t="n">
        <v>-0.176390054590344</v>
      </c>
      <c r="J7043" s="35" t="n">
        <v>4.3</v>
      </c>
      <c r="K7043" s="6" t="n">
        <v>0</v>
      </c>
      <c r="L7043" s="35" t="n">
        <v>-1</v>
      </c>
      <c r="M7043" s="6" t="str">
        <f aca="false">IF(I7043&lt;=0,"Below 0%",IF(I7043&lt;=0.05,"0-5%",IF(I7043&lt;=0.1,"5-10%",IF(I7043&lt;=0.2,"10-20%",IF(I7043&lt;=0.4,"20-40%","Above 40%")))))</f>
        <v>Below 0%</v>
      </c>
      <c r="N7043" s="6" t="str">
        <f aca="false">IF(AND(H7043&gt;=Summary!$B$25,I7043&gt;=Summary!$B$26,I7043&lt;=Summary!$B$27,J7043&gt;=Summary!$B$28,J7043&lt;=Summary!$B$29,F7043*J7043&gt;1),"Yes","No")</f>
        <v>No</v>
      </c>
    </row>
    <row r="7044" customFormat="false" ht="15" hidden="false" customHeight="false" outlineLevel="0" collapsed="false">
      <c r="A7044" s="6" t="s">
        <v>154</v>
      </c>
      <c r="B7044" s="45" t="n">
        <v>43744</v>
      </c>
      <c r="C7044" s="6" t="s">
        <v>179</v>
      </c>
      <c r="D7044" s="6" t="s">
        <v>190</v>
      </c>
      <c r="E7044" s="6" t="s">
        <v>174</v>
      </c>
      <c r="F7044" s="34" t="n">
        <v>0.305876582860947</v>
      </c>
      <c r="G7044" s="34" t="n">
        <v>0.24982690628857</v>
      </c>
      <c r="H7044" s="34" t="n">
        <v>0.0560496765723769</v>
      </c>
      <c r="I7044" s="34" t="n">
        <v>0.224354043385683</v>
      </c>
      <c r="J7044" s="35" t="n">
        <v>4</v>
      </c>
      <c r="K7044" s="6" t="n">
        <v>0</v>
      </c>
      <c r="L7044" s="35" t="n">
        <v>-1</v>
      </c>
      <c r="M7044" s="6" t="str">
        <f aca="false">IF(I7044&lt;=0,"Below 0%",IF(I7044&lt;=0.05,"0-5%",IF(I7044&lt;=0.1,"5-10%",IF(I7044&lt;=0.2,"10-20%",IF(I7044&lt;=0.4,"20-40%","Above 40%")))))</f>
        <v>20-40%</v>
      </c>
      <c r="N7044" s="6" t="str">
        <f aca="false">IF(AND(H7044&gt;=Summary!$B$25,I7044&gt;=Summary!$B$26,I7044&lt;=Summary!$B$27,J7044&gt;=Summary!$B$28,J7044&lt;=Summary!$B$29,F7044*J7044&gt;1),"Yes","No")</f>
        <v>Yes</v>
      </c>
    </row>
    <row r="7045" customFormat="false" ht="15" hidden="false" customHeight="false" outlineLevel="0" collapsed="false">
      <c r="A7045" s="6" t="s">
        <v>154</v>
      </c>
      <c r="B7045" s="45" t="n">
        <v>43744</v>
      </c>
      <c r="C7045" s="6" t="s">
        <v>179</v>
      </c>
      <c r="D7045" s="6" t="s">
        <v>190</v>
      </c>
      <c r="E7045" s="6" t="s">
        <v>177</v>
      </c>
      <c r="F7045" s="34" t="n">
        <v>0.502718865871429</v>
      </c>
      <c r="G7045" s="34" t="n">
        <v>0.517775971582528</v>
      </c>
      <c r="H7045" s="34" t="n">
        <v>-0.0150571057110986</v>
      </c>
      <c r="I7045" s="34" t="n">
        <v>-0.0290803485242434</v>
      </c>
      <c r="J7045" s="35" t="n">
        <v>1.93</v>
      </c>
      <c r="K7045" s="6" t="n">
        <v>1</v>
      </c>
      <c r="L7045" s="35" t="n">
        <v>0.93</v>
      </c>
      <c r="M7045" s="6" t="str">
        <f aca="false">IF(I7045&lt;=0,"Below 0%",IF(I7045&lt;=0.05,"0-5%",IF(I7045&lt;=0.1,"5-10%",IF(I7045&lt;=0.2,"10-20%",IF(I7045&lt;=0.4,"20-40%","Above 40%")))))</f>
        <v>Below 0%</v>
      </c>
      <c r="N7045" s="6" t="str">
        <f aca="false">IF(AND(H7045&gt;=Summary!$B$25,I7045&gt;=Summary!$B$26,I7045&lt;=Summary!$B$27,J7045&gt;=Summary!$B$28,J7045&lt;=Summary!$B$29,F7045*J7045&gt;1),"Yes","No")</f>
        <v>No</v>
      </c>
    </row>
    <row r="7046" customFormat="false" ht="15" hidden="false" customHeight="false" outlineLevel="0" collapsed="false">
      <c r="A7046" s="6" t="s">
        <v>154</v>
      </c>
      <c r="B7046" s="45" t="n">
        <v>43757</v>
      </c>
      <c r="C7046" s="6" t="s">
        <v>182</v>
      </c>
      <c r="D7046" s="6" t="s">
        <v>201</v>
      </c>
      <c r="E7046" s="6" t="s">
        <v>187</v>
      </c>
      <c r="F7046" s="34" t="n">
        <v>0.47537299990654</v>
      </c>
      <c r="G7046" s="34" t="n">
        <v>0.405199746353836</v>
      </c>
      <c r="H7046" s="34" t="n">
        <v>0.0701732535527035</v>
      </c>
      <c r="I7046" s="34" t="n">
        <v>0.173181879268566</v>
      </c>
      <c r="J7046" s="35" t="n">
        <v>2.45</v>
      </c>
      <c r="K7046" s="6" t="n">
        <v>1</v>
      </c>
      <c r="L7046" s="35" t="n">
        <v>1.45</v>
      </c>
      <c r="M7046" s="6" t="str">
        <f aca="false">IF(I7046&lt;=0,"Below 0%",IF(I7046&lt;=0.05,"0-5%",IF(I7046&lt;=0.1,"5-10%",IF(I7046&lt;=0.2,"10-20%",IF(I7046&lt;=0.4,"20-40%","Above 40%")))))</f>
        <v>10-20%</v>
      </c>
      <c r="N7046" s="6" t="str">
        <f aca="false">IF(AND(H7046&gt;=Summary!$B$25,I7046&gt;=Summary!$B$26,I7046&lt;=Summary!$B$27,J7046&gt;=Summary!$B$28,J7046&lt;=Summary!$B$29,F7046*J7046&gt;1),"Yes","No")</f>
        <v>Yes</v>
      </c>
    </row>
    <row r="7047" customFormat="false" ht="15" hidden="false" customHeight="false" outlineLevel="0" collapsed="false">
      <c r="A7047" s="6" t="s">
        <v>154</v>
      </c>
      <c r="B7047" s="45" t="n">
        <v>43757</v>
      </c>
      <c r="C7047" s="6" t="s">
        <v>182</v>
      </c>
      <c r="D7047" s="6" t="s">
        <v>201</v>
      </c>
      <c r="E7047" s="6" t="s">
        <v>174</v>
      </c>
      <c r="F7047" s="34" t="n">
        <v>0.415139764547348</v>
      </c>
      <c r="G7047" s="34" t="n">
        <v>0.279644895370958</v>
      </c>
      <c r="H7047" s="34" t="n">
        <v>0.135494869176391</v>
      </c>
      <c r="I7047" s="34" t="n">
        <v>0.484524736261151</v>
      </c>
      <c r="J7047" s="35" t="n">
        <v>3.55</v>
      </c>
      <c r="K7047" s="6" t="n">
        <v>0</v>
      </c>
      <c r="L7047" s="35" t="n">
        <v>-1</v>
      </c>
      <c r="M7047" s="6" t="str">
        <f aca="false">IF(I7047&lt;=0,"Below 0%",IF(I7047&lt;=0.05,"0-5%",IF(I7047&lt;=0.1,"5-10%",IF(I7047&lt;=0.2,"10-20%",IF(I7047&lt;=0.4,"20-40%","Above 40%")))))</f>
        <v>Above 40%</v>
      </c>
      <c r="N7047" s="6" t="str">
        <f aca="false">IF(AND(H7047&gt;=Summary!$B$25,I7047&gt;=Summary!$B$26,I7047&lt;=Summary!$B$27,J7047&gt;=Summary!$B$28,J7047&lt;=Summary!$B$29,F7047*J7047&gt;1),"Yes","No")</f>
        <v>No</v>
      </c>
    </row>
    <row r="7048" customFormat="false" ht="15" hidden="false" customHeight="false" outlineLevel="0" collapsed="false">
      <c r="A7048" s="6" t="s">
        <v>154</v>
      </c>
      <c r="B7048" s="45" t="n">
        <v>43757</v>
      </c>
      <c r="C7048" s="6" t="s">
        <v>182</v>
      </c>
      <c r="D7048" s="6" t="s">
        <v>201</v>
      </c>
      <c r="E7048" s="6" t="s">
        <v>177</v>
      </c>
      <c r="F7048" s="34" t="n">
        <v>0.109487257897854</v>
      </c>
      <c r="G7048" s="34" t="n">
        <v>0.315155358275206</v>
      </c>
      <c r="H7048" s="34" t="n">
        <v>-0.205668100377352</v>
      </c>
      <c r="I7048" s="34" t="n">
        <v>-0.652592745060532</v>
      </c>
      <c r="J7048" s="35" t="n">
        <v>3.15</v>
      </c>
      <c r="K7048" s="6" t="n">
        <v>0</v>
      </c>
      <c r="L7048" s="35" t="n">
        <v>-1</v>
      </c>
      <c r="M7048" s="6" t="str">
        <f aca="false">IF(I7048&lt;=0,"Below 0%",IF(I7048&lt;=0.05,"0-5%",IF(I7048&lt;=0.1,"5-10%",IF(I7048&lt;=0.2,"10-20%",IF(I7048&lt;=0.4,"20-40%","Above 40%")))))</f>
        <v>Below 0%</v>
      </c>
      <c r="N7048" s="6" t="str">
        <f aca="false">IF(AND(H7048&gt;=Summary!$B$25,I7048&gt;=Summary!$B$26,I7048&lt;=Summary!$B$27,J7048&gt;=Summary!$B$28,J7048&lt;=Summary!$B$29,F7048*J7048&gt;1),"Yes","No")</f>
        <v>No</v>
      </c>
    </row>
    <row r="7049" customFormat="false" ht="15" hidden="false" customHeight="false" outlineLevel="0" collapsed="false">
      <c r="A7049" s="6" t="s">
        <v>154</v>
      </c>
      <c r="B7049" s="45" t="n">
        <v>43757</v>
      </c>
      <c r="C7049" s="6" t="s">
        <v>199</v>
      </c>
      <c r="D7049" s="6" t="s">
        <v>172</v>
      </c>
      <c r="E7049" s="6" t="s">
        <v>187</v>
      </c>
      <c r="F7049" s="34" t="n">
        <v>0.596702098846436</v>
      </c>
      <c r="G7049" s="34" t="n">
        <v>0.561006016586265</v>
      </c>
      <c r="H7049" s="34" t="n">
        <v>0.0356960822601706</v>
      </c>
      <c r="I7049" s="34" t="n">
        <v>0.0636286977408587</v>
      </c>
      <c r="J7049" s="35" t="n">
        <v>1.78</v>
      </c>
      <c r="K7049" s="6" t="n">
        <v>0</v>
      </c>
      <c r="L7049" s="35" t="n">
        <v>-1</v>
      </c>
      <c r="M7049" s="6" t="str">
        <f aca="false">IF(I7049&lt;=0,"Below 0%",IF(I7049&lt;=0.05,"0-5%",IF(I7049&lt;=0.1,"5-10%",IF(I7049&lt;=0.2,"10-20%",IF(I7049&lt;=0.4,"20-40%","Above 40%")))))</f>
        <v>5-10%</v>
      </c>
      <c r="N7049" s="6" t="str">
        <f aca="false">IF(AND(H7049&gt;=Summary!$B$25,I7049&gt;=Summary!$B$26,I7049&lt;=Summary!$B$27,J7049&gt;=Summary!$B$28,J7049&lt;=Summary!$B$29,F7049*J7049&gt;1),"Yes","No")</f>
        <v>No</v>
      </c>
    </row>
    <row r="7050" customFormat="false" ht="15" hidden="false" customHeight="false" outlineLevel="0" collapsed="false">
      <c r="A7050" s="6" t="s">
        <v>154</v>
      </c>
      <c r="B7050" s="45" t="n">
        <v>43757</v>
      </c>
      <c r="C7050" s="6" t="s">
        <v>199</v>
      </c>
      <c r="D7050" s="6" t="s">
        <v>172</v>
      </c>
      <c r="E7050" s="6" t="s">
        <v>174</v>
      </c>
      <c r="F7050" s="34" t="n">
        <v>0.246019765734673</v>
      </c>
      <c r="G7050" s="34" t="n">
        <v>0.217084936852946</v>
      </c>
      <c r="H7050" s="34" t="n">
        <v>0.0289348288817266</v>
      </c>
      <c r="I7050" s="34" t="n">
        <v>0.133288054441691</v>
      </c>
      <c r="J7050" s="35" t="n">
        <v>4.6</v>
      </c>
      <c r="K7050" s="6" t="n">
        <v>1</v>
      </c>
      <c r="L7050" s="35" t="n">
        <v>3.6</v>
      </c>
      <c r="M7050" s="6" t="str">
        <f aca="false">IF(I7050&lt;=0,"Below 0%",IF(I7050&lt;=0.05,"0-5%",IF(I7050&lt;=0.1,"5-10%",IF(I7050&lt;=0.2,"10-20%",IF(I7050&lt;=0.4,"20-40%","Above 40%")))))</f>
        <v>10-20%</v>
      </c>
      <c r="N7050" s="6" t="str">
        <f aca="false">IF(AND(H7050&gt;=Summary!$B$25,I7050&gt;=Summary!$B$26,I7050&lt;=Summary!$B$27,J7050&gt;=Summary!$B$28,J7050&lt;=Summary!$B$29,F7050*J7050&gt;1),"Yes","No")</f>
        <v>No</v>
      </c>
    </row>
    <row r="7051" customFormat="false" ht="15" hidden="false" customHeight="false" outlineLevel="0" collapsed="false">
      <c r="A7051" s="6" t="s">
        <v>154</v>
      </c>
      <c r="B7051" s="45" t="n">
        <v>43757</v>
      </c>
      <c r="C7051" s="6" t="s">
        <v>199</v>
      </c>
      <c r="D7051" s="6" t="s">
        <v>172</v>
      </c>
      <c r="E7051" s="6" t="s">
        <v>177</v>
      </c>
      <c r="F7051" s="34" t="n">
        <v>0.157278150320053</v>
      </c>
      <c r="G7051" s="34" t="n">
        <v>0.221909046560789</v>
      </c>
      <c r="H7051" s="34" t="n">
        <v>-0.0646308962407361</v>
      </c>
      <c r="I7051" s="34" t="n">
        <v>-0.291249488213322</v>
      </c>
      <c r="J7051" s="35" t="n">
        <v>4.5</v>
      </c>
      <c r="K7051" s="6" t="n">
        <v>0</v>
      </c>
      <c r="L7051" s="35" t="n">
        <v>-1</v>
      </c>
      <c r="M7051" s="6" t="str">
        <f aca="false">IF(I7051&lt;=0,"Below 0%",IF(I7051&lt;=0.05,"0-5%",IF(I7051&lt;=0.1,"5-10%",IF(I7051&lt;=0.2,"10-20%",IF(I7051&lt;=0.4,"20-40%","Above 40%")))))</f>
        <v>Below 0%</v>
      </c>
      <c r="N7051" s="6" t="str">
        <f aca="false">IF(AND(H7051&gt;=Summary!$B$25,I7051&gt;=Summary!$B$26,I7051&lt;=Summary!$B$27,J7051&gt;=Summary!$B$28,J7051&lt;=Summary!$B$29,F7051*J7051&gt;1),"Yes","No")</f>
        <v>No</v>
      </c>
    </row>
    <row r="7052" customFormat="false" ht="15" hidden="false" customHeight="false" outlineLevel="0" collapsed="false">
      <c r="A7052" s="6" t="s">
        <v>154</v>
      </c>
      <c r="B7052" s="45" t="n">
        <v>43757</v>
      </c>
      <c r="C7052" s="6" t="s">
        <v>190</v>
      </c>
      <c r="D7052" s="6" t="s">
        <v>188</v>
      </c>
      <c r="E7052" s="6" t="s">
        <v>187</v>
      </c>
      <c r="F7052" s="34" t="n">
        <v>0.693257927894592</v>
      </c>
      <c r="G7052" s="34" t="n">
        <v>0.746945751482286</v>
      </c>
      <c r="H7052" s="34" t="n">
        <v>-0.0536878235876941</v>
      </c>
      <c r="I7052" s="34" t="n">
        <v>-0.0718764695845081</v>
      </c>
      <c r="J7052" s="35" t="n">
        <v>1.34</v>
      </c>
      <c r="K7052" s="6" t="n">
        <v>1</v>
      </c>
      <c r="L7052" s="35" t="n">
        <v>0.34</v>
      </c>
      <c r="M7052" s="6" t="str">
        <f aca="false">IF(I7052&lt;=0,"Below 0%",IF(I7052&lt;=0.05,"0-5%",IF(I7052&lt;=0.1,"5-10%",IF(I7052&lt;=0.2,"10-20%",IF(I7052&lt;=0.4,"20-40%","Above 40%")))))</f>
        <v>Below 0%</v>
      </c>
      <c r="N7052" s="6" t="str">
        <f aca="false">IF(AND(H7052&gt;=Summary!$B$25,I7052&gt;=Summary!$B$26,I7052&lt;=Summary!$B$27,J7052&gt;=Summary!$B$28,J7052&lt;=Summary!$B$29,F7052*J7052&gt;1),"Yes","No")</f>
        <v>No</v>
      </c>
    </row>
    <row r="7053" customFormat="false" ht="15" hidden="false" customHeight="false" outlineLevel="0" collapsed="false">
      <c r="A7053" s="6" t="s">
        <v>154</v>
      </c>
      <c r="B7053" s="45" t="n">
        <v>43757</v>
      </c>
      <c r="C7053" s="6" t="s">
        <v>190</v>
      </c>
      <c r="D7053" s="6" t="s">
        <v>188</v>
      </c>
      <c r="E7053" s="6" t="s">
        <v>174</v>
      </c>
      <c r="F7053" s="34" t="n">
        <v>0.231542140245438</v>
      </c>
      <c r="G7053" s="34" t="n">
        <v>0.169645306268858</v>
      </c>
      <c r="H7053" s="34" t="n">
        <v>0.0618968339765794</v>
      </c>
      <c r="I7053" s="34" t="n">
        <v>0.3648602801806</v>
      </c>
      <c r="J7053" s="35" t="n">
        <v>5.9</v>
      </c>
      <c r="K7053" s="6" t="n">
        <v>0</v>
      </c>
      <c r="L7053" s="35" t="n">
        <v>-1</v>
      </c>
      <c r="M7053" s="6" t="str">
        <f aca="false">IF(I7053&lt;=0,"Below 0%",IF(I7053&lt;=0.05,"0-5%",IF(I7053&lt;=0.1,"5-10%",IF(I7053&lt;=0.2,"10-20%",IF(I7053&lt;=0.4,"20-40%","Above 40%")))))</f>
        <v>20-40%</v>
      </c>
      <c r="N7053" s="6" t="str">
        <f aca="false">IF(AND(H7053&gt;=Summary!$B$25,I7053&gt;=Summary!$B$26,I7053&lt;=Summary!$B$27,J7053&gt;=Summary!$B$28,J7053&lt;=Summary!$B$29,F7053*J7053&gt;1),"Yes","No")</f>
        <v>No</v>
      </c>
    </row>
    <row r="7054" customFormat="false" ht="15" hidden="false" customHeight="false" outlineLevel="0" collapsed="false">
      <c r="A7054" s="6" t="s">
        <v>154</v>
      </c>
      <c r="B7054" s="45" t="n">
        <v>43757</v>
      </c>
      <c r="C7054" s="6" t="s">
        <v>190</v>
      </c>
      <c r="D7054" s="6" t="s">
        <v>188</v>
      </c>
      <c r="E7054" s="6" t="s">
        <v>177</v>
      </c>
      <c r="F7054" s="34" t="n">
        <v>0.0751999691128731</v>
      </c>
      <c r="G7054" s="34" t="n">
        <v>0.0834089422488553</v>
      </c>
      <c r="H7054" s="34" t="n">
        <v>-0.00820897313598223</v>
      </c>
      <c r="I7054" s="34" t="n">
        <v>-0.0984183819462702</v>
      </c>
      <c r="J7054" s="35" t="n">
        <v>12</v>
      </c>
      <c r="K7054" s="6" t="n">
        <v>0</v>
      </c>
      <c r="L7054" s="35" t="n">
        <v>-1</v>
      </c>
      <c r="M7054" s="6" t="str">
        <f aca="false">IF(I7054&lt;=0,"Below 0%",IF(I7054&lt;=0.05,"0-5%",IF(I7054&lt;=0.1,"5-10%",IF(I7054&lt;=0.2,"10-20%",IF(I7054&lt;=0.4,"20-40%","Above 40%")))))</f>
        <v>Below 0%</v>
      </c>
      <c r="N7054" s="6" t="str">
        <f aca="false">IF(AND(H7054&gt;=Summary!$B$25,I7054&gt;=Summary!$B$26,I7054&lt;=Summary!$B$27,J7054&gt;=Summary!$B$28,J7054&lt;=Summary!$B$29,F7054*J7054&gt;1),"Yes","No")</f>
        <v>No</v>
      </c>
    </row>
    <row r="7055" customFormat="false" ht="15" hidden="false" customHeight="false" outlineLevel="0" collapsed="false">
      <c r="A7055" s="6" t="s">
        <v>154</v>
      </c>
      <c r="B7055" s="45" t="n">
        <v>43757</v>
      </c>
      <c r="C7055" s="6" t="s">
        <v>180</v>
      </c>
      <c r="D7055" s="6" t="s">
        <v>194</v>
      </c>
      <c r="E7055" s="6" t="s">
        <v>187</v>
      </c>
      <c r="F7055" s="34" t="n">
        <v>0.214083671569824</v>
      </c>
      <c r="G7055" s="34" t="n">
        <v>0.0762019957665558</v>
      </c>
      <c r="H7055" s="34" t="n">
        <v>0.137881675803268</v>
      </c>
      <c r="I7055" s="34" t="n">
        <v>1.80942342016432</v>
      </c>
      <c r="J7055" s="35" t="n">
        <v>13</v>
      </c>
      <c r="K7055" s="6" t="n">
        <v>0</v>
      </c>
      <c r="L7055" s="35" t="n">
        <v>-1</v>
      </c>
      <c r="M7055" s="6" t="str">
        <f aca="false">IF(I7055&lt;=0,"Below 0%",IF(I7055&lt;=0.05,"0-5%",IF(I7055&lt;=0.1,"5-10%",IF(I7055&lt;=0.2,"10-20%",IF(I7055&lt;=0.4,"20-40%","Above 40%")))))</f>
        <v>Above 40%</v>
      </c>
      <c r="N7055" s="6" t="str">
        <f aca="false">IF(AND(H7055&gt;=Summary!$B$25,I7055&gt;=Summary!$B$26,I7055&lt;=Summary!$B$27,J7055&gt;=Summary!$B$28,J7055&lt;=Summary!$B$29,F7055*J7055&gt;1),"Yes","No")</f>
        <v>No</v>
      </c>
    </row>
    <row r="7056" customFormat="false" ht="15" hidden="false" customHeight="false" outlineLevel="0" collapsed="false">
      <c r="A7056" s="6" t="s">
        <v>154</v>
      </c>
      <c r="B7056" s="45" t="n">
        <v>43757</v>
      </c>
      <c r="C7056" s="6" t="s">
        <v>180</v>
      </c>
      <c r="D7056" s="6" t="s">
        <v>194</v>
      </c>
      <c r="E7056" s="6" t="s">
        <v>174</v>
      </c>
      <c r="F7056" s="34" t="n">
        <v>0.273280292749405</v>
      </c>
      <c r="G7056" s="34" t="n">
        <v>0.137586936800726</v>
      </c>
      <c r="H7056" s="34" t="n">
        <v>0.135693355948679</v>
      </c>
      <c r="I7056" s="34" t="n">
        <v>0.986237204664356</v>
      </c>
      <c r="J7056" s="35" t="n">
        <v>7.2</v>
      </c>
      <c r="K7056" s="6" t="n">
        <v>0</v>
      </c>
      <c r="L7056" s="35" t="n">
        <v>-1</v>
      </c>
      <c r="M7056" s="6" t="str">
        <f aca="false">IF(I7056&lt;=0,"Below 0%",IF(I7056&lt;=0.05,"0-5%",IF(I7056&lt;=0.1,"5-10%",IF(I7056&lt;=0.2,"10-20%",IF(I7056&lt;=0.4,"20-40%","Above 40%")))))</f>
        <v>Above 40%</v>
      </c>
      <c r="N7056" s="6" t="str">
        <f aca="false">IF(AND(H7056&gt;=Summary!$B$25,I7056&gt;=Summary!$B$26,I7056&lt;=Summary!$B$27,J7056&gt;=Summary!$B$28,J7056&lt;=Summary!$B$29,F7056*J7056&gt;1),"Yes","No")</f>
        <v>No</v>
      </c>
    </row>
    <row r="7057" customFormat="false" ht="15" hidden="false" customHeight="false" outlineLevel="0" collapsed="false">
      <c r="A7057" s="6" t="s">
        <v>154</v>
      </c>
      <c r="B7057" s="45" t="n">
        <v>43757</v>
      </c>
      <c r="C7057" s="6" t="s">
        <v>180</v>
      </c>
      <c r="D7057" s="6" t="s">
        <v>194</v>
      </c>
      <c r="E7057" s="6" t="s">
        <v>177</v>
      </c>
      <c r="F7057" s="34" t="n">
        <v>0.512636005878449</v>
      </c>
      <c r="G7057" s="34" t="n">
        <v>0.786211067432719</v>
      </c>
      <c r="H7057" s="34" t="n">
        <v>-0.27357506155427</v>
      </c>
      <c r="I7057" s="34" t="n">
        <v>-0.347966434061527</v>
      </c>
      <c r="J7057" s="35" t="n">
        <v>1.26</v>
      </c>
      <c r="K7057" s="6" t="n">
        <v>1</v>
      </c>
      <c r="L7057" s="35" t="n">
        <v>0.26</v>
      </c>
      <c r="M7057" s="6" t="str">
        <f aca="false">IF(I7057&lt;=0,"Below 0%",IF(I7057&lt;=0.05,"0-5%",IF(I7057&lt;=0.1,"5-10%",IF(I7057&lt;=0.2,"10-20%",IF(I7057&lt;=0.4,"20-40%","Above 40%")))))</f>
        <v>Below 0%</v>
      </c>
      <c r="N7057" s="6" t="str">
        <f aca="false">IF(AND(H7057&gt;=Summary!$B$25,I7057&gt;=Summary!$B$26,I7057&lt;=Summary!$B$27,J7057&gt;=Summary!$B$28,J7057&lt;=Summary!$B$29,F7057*J7057&gt;1),"Yes","No")</f>
        <v>No</v>
      </c>
    </row>
    <row r="7058" customFormat="false" ht="15" hidden="false" customHeight="false" outlineLevel="0" collapsed="false">
      <c r="A7058" s="6" t="s">
        <v>154</v>
      </c>
      <c r="B7058" s="45" t="n">
        <v>43757</v>
      </c>
      <c r="C7058" s="6" t="s">
        <v>173</v>
      </c>
      <c r="D7058" s="6" t="s">
        <v>189</v>
      </c>
      <c r="E7058" s="6" t="s">
        <v>187</v>
      </c>
      <c r="F7058" s="34" t="n">
        <v>0.408979088068008</v>
      </c>
      <c r="G7058" s="34" t="n">
        <v>0.494327904176437</v>
      </c>
      <c r="H7058" s="34" t="n">
        <v>-0.0853488161084287</v>
      </c>
      <c r="I7058" s="34" t="n">
        <v>-0.172656278124987</v>
      </c>
      <c r="J7058" s="35" t="n">
        <v>2.02</v>
      </c>
      <c r="K7058" s="6" t="n">
        <v>1</v>
      </c>
      <c r="L7058" s="35" t="n">
        <v>1.02</v>
      </c>
      <c r="M7058" s="6" t="str">
        <f aca="false">IF(I7058&lt;=0,"Below 0%",IF(I7058&lt;=0.05,"0-5%",IF(I7058&lt;=0.1,"5-10%",IF(I7058&lt;=0.2,"10-20%",IF(I7058&lt;=0.4,"20-40%","Above 40%")))))</f>
        <v>Below 0%</v>
      </c>
      <c r="N7058" s="6" t="str">
        <f aca="false">IF(AND(H7058&gt;=Summary!$B$25,I7058&gt;=Summary!$B$26,I7058&lt;=Summary!$B$27,J7058&gt;=Summary!$B$28,J7058&lt;=Summary!$B$29,F7058*J7058&gt;1),"Yes","No")</f>
        <v>No</v>
      </c>
    </row>
    <row r="7059" customFormat="false" ht="15" hidden="false" customHeight="false" outlineLevel="0" collapsed="false">
      <c r="A7059" s="6" t="s">
        <v>154</v>
      </c>
      <c r="B7059" s="45" t="n">
        <v>43757</v>
      </c>
      <c r="C7059" s="6" t="s">
        <v>173</v>
      </c>
      <c r="D7059" s="6" t="s">
        <v>189</v>
      </c>
      <c r="E7059" s="6" t="s">
        <v>174</v>
      </c>
      <c r="F7059" s="34" t="n">
        <v>0.284509539604187</v>
      </c>
      <c r="G7059" s="34" t="n">
        <v>0.256036504214462</v>
      </c>
      <c r="H7059" s="34" t="n">
        <v>0.0284730353897247</v>
      </c>
      <c r="I7059" s="34" t="n">
        <v>0.111206936983779</v>
      </c>
      <c r="J7059" s="35" t="n">
        <v>3.9</v>
      </c>
      <c r="K7059" s="6" t="n">
        <v>0</v>
      </c>
      <c r="L7059" s="35" t="n">
        <v>-1</v>
      </c>
      <c r="M7059" s="6" t="str">
        <f aca="false">IF(I7059&lt;=0,"Below 0%",IF(I7059&lt;=0.05,"0-5%",IF(I7059&lt;=0.1,"5-10%",IF(I7059&lt;=0.2,"10-20%",IF(I7059&lt;=0.4,"20-40%","Above 40%")))))</f>
        <v>10-20%</v>
      </c>
      <c r="N7059" s="6" t="str">
        <f aca="false">IF(AND(H7059&gt;=Summary!$B$25,I7059&gt;=Summary!$B$26,I7059&lt;=Summary!$B$27,J7059&gt;=Summary!$B$28,J7059&lt;=Summary!$B$29,F7059*J7059&gt;1),"Yes","No")</f>
        <v>No</v>
      </c>
    </row>
    <row r="7060" customFormat="false" ht="15" hidden="false" customHeight="false" outlineLevel="0" collapsed="false">
      <c r="A7060" s="6" t="s">
        <v>154</v>
      </c>
      <c r="B7060" s="45" t="n">
        <v>43757</v>
      </c>
      <c r="C7060" s="6" t="s">
        <v>173</v>
      </c>
      <c r="D7060" s="6" t="s">
        <v>189</v>
      </c>
      <c r="E7060" s="6" t="s">
        <v>177</v>
      </c>
      <c r="F7060" s="34" t="n">
        <v>0.30651131272316</v>
      </c>
      <c r="G7060" s="34" t="n">
        <v>0.249635591609101</v>
      </c>
      <c r="H7060" s="34" t="n">
        <v>0.0568757211140591</v>
      </c>
      <c r="I7060" s="34" t="n">
        <v>0.227834984376425</v>
      </c>
      <c r="J7060" s="35" t="n">
        <v>4</v>
      </c>
      <c r="K7060" s="6" t="n">
        <v>0</v>
      </c>
      <c r="L7060" s="35" t="n">
        <v>-1</v>
      </c>
      <c r="M7060" s="6" t="str">
        <f aca="false">IF(I7060&lt;=0,"Below 0%",IF(I7060&lt;=0.05,"0-5%",IF(I7060&lt;=0.1,"5-10%",IF(I7060&lt;=0.2,"10-20%",IF(I7060&lt;=0.4,"20-40%","Above 40%")))))</f>
        <v>20-40%</v>
      </c>
      <c r="N7060" s="6" t="str">
        <f aca="false">IF(AND(H7060&gt;=Summary!$B$25,I7060&gt;=Summary!$B$26,I7060&lt;=Summary!$B$27,J7060&gt;=Summary!$B$28,J7060&lt;=Summary!$B$29,F7060*J7060&gt;1),"Yes","No")</f>
        <v>Yes</v>
      </c>
    </row>
    <row r="7061" customFormat="false" ht="15" hidden="false" customHeight="false" outlineLevel="0" collapsed="false">
      <c r="A7061" s="6" t="s">
        <v>154</v>
      </c>
      <c r="B7061" s="45" t="n">
        <v>43757</v>
      </c>
      <c r="C7061" s="6" t="s">
        <v>195</v>
      </c>
      <c r="D7061" s="6" t="s">
        <v>196</v>
      </c>
      <c r="E7061" s="6" t="s">
        <v>187</v>
      </c>
      <c r="F7061" s="34" t="n">
        <v>0.429210841655731</v>
      </c>
      <c r="G7061" s="34" t="n">
        <v>0.619202913896065</v>
      </c>
      <c r="H7061" s="34" t="n">
        <v>-0.189992072240334</v>
      </c>
      <c r="I7061" s="34" t="n">
        <v>-0.306833298062006</v>
      </c>
      <c r="J7061" s="35" t="n">
        <v>1.62</v>
      </c>
      <c r="K7061" s="6" t="n">
        <v>1</v>
      </c>
      <c r="L7061" s="35" t="n">
        <v>0.62</v>
      </c>
      <c r="M7061" s="6" t="str">
        <f aca="false">IF(I7061&lt;=0,"Below 0%",IF(I7061&lt;=0.05,"0-5%",IF(I7061&lt;=0.1,"5-10%",IF(I7061&lt;=0.2,"10-20%",IF(I7061&lt;=0.4,"20-40%","Above 40%")))))</f>
        <v>Below 0%</v>
      </c>
      <c r="N7061" s="6" t="str">
        <f aca="false">IF(AND(H7061&gt;=Summary!$B$25,I7061&gt;=Summary!$B$26,I7061&lt;=Summary!$B$27,J7061&gt;=Summary!$B$28,J7061&lt;=Summary!$B$29,F7061*J7061&gt;1),"Yes","No")</f>
        <v>No</v>
      </c>
    </row>
    <row r="7062" customFormat="false" ht="15" hidden="false" customHeight="false" outlineLevel="0" collapsed="false">
      <c r="A7062" s="6" t="s">
        <v>154</v>
      </c>
      <c r="B7062" s="45" t="n">
        <v>43757</v>
      </c>
      <c r="C7062" s="6" t="s">
        <v>195</v>
      </c>
      <c r="D7062" s="6" t="s">
        <v>196</v>
      </c>
      <c r="E7062" s="6" t="s">
        <v>174</v>
      </c>
      <c r="F7062" s="34" t="n">
        <v>0.348779380321503</v>
      </c>
      <c r="G7062" s="34" t="n">
        <v>0.233281097793401</v>
      </c>
      <c r="H7062" s="34" t="n">
        <v>0.115498282528101</v>
      </c>
      <c r="I7062" s="34" t="n">
        <v>0.495103476537945</v>
      </c>
      <c r="J7062" s="35" t="n">
        <v>4.3</v>
      </c>
      <c r="K7062" s="6" t="n">
        <v>0</v>
      </c>
      <c r="L7062" s="35" t="n">
        <v>-1</v>
      </c>
      <c r="M7062" s="6" t="str">
        <f aca="false">IF(I7062&lt;=0,"Below 0%",IF(I7062&lt;=0.05,"0-5%",IF(I7062&lt;=0.1,"5-10%",IF(I7062&lt;=0.2,"10-20%",IF(I7062&lt;=0.4,"20-40%","Above 40%")))))</f>
        <v>Above 40%</v>
      </c>
      <c r="N7062" s="6" t="str">
        <f aca="false">IF(AND(H7062&gt;=Summary!$B$25,I7062&gt;=Summary!$B$26,I7062&lt;=Summary!$B$27,J7062&gt;=Summary!$B$28,J7062&lt;=Summary!$B$29,F7062*J7062&gt;1),"Yes","No")</f>
        <v>No</v>
      </c>
    </row>
    <row r="7063" customFormat="false" ht="15" hidden="false" customHeight="false" outlineLevel="0" collapsed="false">
      <c r="A7063" s="6" t="s">
        <v>154</v>
      </c>
      <c r="B7063" s="45" t="n">
        <v>43757</v>
      </c>
      <c r="C7063" s="6" t="s">
        <v>195</v>
      </c>
      <c r="D7063" s="6" t="s">
        <v>196</v>
      </c>
      <c r="E7063" s="6" t="s">
        <v>177</v>
      </c>
      <c r="F7063" s="34" t="n">
        <v>0.222009763121605</v>
      </c>
      <c r="G7063" s="34" t="n">
        <v>0.147515988310533</v>
      </c>
      <c r="H7063" s="34" t="n">
        <v>0.0744937748110717</v>
      </c>
      <c r="I7063" s="34" t="n">
        <v>0.504987802774681</v>
      </c>
      <c r="J7063" s="35" t="n">
        <v>6.8</v>
      </c>
      <c r="K7063" s="6" t="n">
        <v>0</v>
      </c>
      <c r="L7063" s="35" t="n">
        <v>-1</v>
      </c>
      <c r="M7063" s="6" t="str">
        <f aca="false">IF(I7063&lt;=0,"Below 0%",IF(I7063&lt;=0.05,"0-5%",IF(I7063&lt;=0.1,"5-10%",IF(I7063&lt;=0.2,"10-20%",IF(I7063&lt;=0.4,"20-40%","Above 40%")))))</f>
        <v>Above 40%</v>
      </c>
      <c r="N7063" s="6" t="str">
        <f aca="false">IF(AND(H7063&gt;=Summary!$B$25,I7063&gt;=Summary!$B$26,I7063&lt;=Summary!$B$27,J7063&gt;=Summary!$B$28,J7063&lt;=Summary!$B$29,F7063*J7063&gt;1),"Yes","No")</f>
        <v>No</v>
      </c>
    </row>
    <row r="7064" customFormat="false" ht="15" hidden="false" customHeight="false" outlineLevel="0" collapsed="false">
      <c r="A7064" s="6" t="s">
        <v>154</v>
      </c>
      <c r="B7064" s="45" t="n">
        <v>43757</v>
      </c>
      <c r="C7064" s="6" t="s">
        <v>181</v>
      </c>
      <c r="D7064" s="6" t="s">
        <v>198</v>
      </c>
      <c r="E7064" s="6" t="s">
        <v>187</v>
      </c>
      <c r="F7064" s="34" t="n">
        <v>0.799346387386322</v>
      </c>
      <c r="G7064" s="34" t="n">
        <v>0.682331298603562</v>
      </c>
      <c r="H7064" s="34" t="n">
        <v>0.11701508878276</v>
      </c>
      <c r="I7064" s="34" t="n">
        <v>0.171493069455027</v>
      </c>
      <c r="J7064" s="35" t="n">
        <v>1.45</v>
      </c>
      <c r="K7064" s="6" t="n">
        <v>0</v>
      </c>
      <c r="L7064" s="35" t="n">
        <v>-1</v>
      </c>
      <c r="M7064" s="6" t="str">
        <f aca="false">IF(I7064&lt;=0,"Below 0%",IF(I7064&lt;=0.05,"0-5%",IF(I7064&lt;=0.1,"5-10%",IF(I7064&lt;=0.2,"10-20%",IF(I7064&lt;=0.4,"20-40%","Above 40%")))))</f>
        <v>10-20%</v>
      </c>
      <c r="N7064" s="6" t="str">
        <f aca="false">IF(AND(H7064&gt;=Summary!$B$25,I7064&gt;=Summary!$B$26,I7064&lt;=Summary!$B$27,J7064&gt;=Summary!$B$28,J7064&lt;=Summary!$B$29,F7064*J7064&gt;1),"Yes","No")</f>
        <v>No</v>
      </c>
    </row>
    <row r="7065" customFormat="false" ht="15" hidden="false" customHeight="false" outlineLevel="0" collapsed="false">
      <c r="A7065" s="6" t="s">
        <v>154</v>
      </c>
      <c r="B7065" s="45" t="n">
        <v>43757</v>
      </c>
      <c r="C7065" s="6" t="s">
        <v>181</v>
      </c>
      <c r="D7065" s="6" t="s">
        <v>198</v>
      </c>
      <c r="E7065" s="6" t="s">
        <v>174</v>
      </c>
      <c r="F7065" s="34" t="n">
        <v>0.159983769059181</v>
      </c>
      <c r="G7065" s="34" t="n">
        <v>0.193996153524542</v>
      </c>
      <c r="H7065" s="34" t="n">
        <v>-0.034012384465361</v>
      </c>
      <c r="I7065" s="34" t="n">
        <v>-0.175325045612609</v>
      </c>
      <c r="J7065" s="35" t="n">
        <v>5.1</v>
      </c>
      <c r="K7065" s="6" t="n">
        <v>1</v>
      </c>
      <c r="L7065" s="35" t="n">
        <v>4.1</v>
      </c>
      <c r="M7065" s="6" t="str">
        <f aca="false">IF(I7065&lt;=0,"Below 0%",IF(I7065&lt;=0.05,"0-5%",IF(I7065&lt;=0.1,"5-10%",IF(I7065&lt;=0.2,"10-20%",IF(I7065&lt;=0.4,"20-40%","Above 40%")))))</f>
        <v>Below 0%</v>
      </c>
      <c r="N7065" s="6" t="str">
        <f aca="false">IF(AND(H7065&gt;=Summary!$B$25,I7065&gt;=Summary!$B$26,I7065&lt;=Summary!$B$27,J7065&gt;=Summary!$B$28,J7065&lt;=Summary!$B$29,F7065*J7065&gt;1),"Yes","No")</f>
        <v>No</v>
      </c>
    </row>
    <row r="7066" customFormat="false" ht="15" hidden="false" customHeight="false" outlineLevel="0" collapsed="false">
      <c r="A7066" s="6" t="s">
        <v>154</v>
      </c>
      <c r="B7066" s="45" t="n">
        <v>43757</v>
      </c>
      <c r="C7066" s="6" t="s">
        <v>181</v>
      </c>
      <c r="D7066" s="6" t="s">
        <v>198</v>
      </c>
      <c r="E7066" s="6" t="s">
        <v>177</v>
      </c>
      <c r="F7066" s="34" t="n">
        <v>0.0406698361039162</v>
      </c>
      <c r="G7066" s="34" t="n">
        <v>0.123672547871896</v>
      </c>
      <c r="H7066" s="34" t="n">
        <v>-0.0830027117679795</v>
      </c>
      <c r="I7066" s="34" t="n">
        <v>-0.671149039914311</v>
      </c>
      <c r="J7066" s="35" t="n">
        <v>8</v>
      </c>
      <c r="K7066" s="6" t="n">
        <v>0</v>
      </c>
      <c r="L7066" s="35" t="n">
        <v>-1</v>
      </c>
      <c r="M7066" s="6" t="str">
        <f aca="false">IF(I7066&lt;=0,"Below 0%",IF(I7066&lt;=0.05,"0-5%",IF(I7066&lt;=0.1,"5-10%",IF(I7066&lt;=0.2,"10-20%",IF(I7066&lt;=0.4,"20-40%","Above 40%")))))</f>
        <v>Below 0%</v>
      </c>
      <c r="N7066" s="6" t="str">
        <f aca="false">IF(AND(H7066&gt;=Summary!$B$25,I7066&gt;=Summary!$B$26,I7066&lt;=Summary!$B$27,J7066&gt;=Summary!$B$28,J7066&lt;=Summary!$B$29,F7066*J7066&gt;1),"Yes","No")</f>
        <v>No</v>
      </c>
    </row>
    <row r="7067" customFormat="false" ht="15" hidden="false" customHeight="false" outlineLevel="0" collapsed="false">
      <c r="A7067" s="6" t="s">
        <v>154</v>
      </c>
      <c r="B7067" s="45" t="n">
        <v>43757</v>
      </c>
      <c r="C7067" s="6" t="s">
        <v>203</v>
      </c>
      <c r="D7067" s="6" t="s">
        <v>179</v>
      </c>
      <c r="E7067" s="6" t="s">
        <v>187</v>
      </c>
      <c r="F7067" s="34" t="n">
        <v>0.476361930370331</v>
      </c>
      <c r="G7067" s="34" t="n">
        <v>0.524475524475525</v>
      </c>
      <c r="H7067" s="34" t="n">
        <v>-0.0481135941051937</v>
      </c>
      <c r="I7067" s="34" t="n">
        <v>-0.0917365860939026</v>
      </c>
      <c r="J7067" s="35" t="n">
        <v>1.9</v>
      </c>
      <c r="K7067" s="6" t="n">
        <v>0</v>
      </c>
      <c r="L7067" s="35" t="n">
        <v>-1</v>
      </c>
      <c r="M7067" s="6" t="str">
        <f aca="false">IF(I7067&lt;=0,"Below 0%",IF(I7067&lt;=0.05,"0-5%",IF(I7067&lt;=0.1,"5-10%",IF(I7067&lt;=0.2,"10-20%",IF(I7067&lt;=0.4,"20-40%","Above 40%")))))</f>
        <v>Below 0%</v>
      </c>
      <c r="N7067" s="6" t="str">
        <f aca="false">IF(AND(H7067&gt;=Summary!$B$25,I7067&gt;=Summary!$B$26,I7067&lt;=Summary!$B$27,J7067&gt;=Summary!$B$28,J7067&lt;=Summary!$B$29,F7067*J7067&gt;1),"Yes","No")</f>
        <v>No</v>
      </c>
    </row>
    <row r="7068" customFormat="false" ht="15" hidden="false" customHeight="false" outlineLevel="0" collapsed="false">
      <c r="A7068" s="6" t="s">
        <v>154</v>
      </c>
      <c r="B7068" s="45" t="n">
        <v>43757</v>
      </c>
      <c r="C7068" s="6" t="s">
        <v>203</v>
      </c>
      <c r="D7068" s="6" t="s">
        <v>179</v>
      </c>
      <c r="E7068" s="6" t="s">
        <v>174</v>
      </c>
      <c r="F7068" s="34" t="n">
        <v>0.263648062944412</v>
      </c>
      <c r="G7068" s="34" t="n">
        <v>0.265734265734266</v>
      </c>
      <c r="H7068" s="34" t="n">
        <v>-0.0020862027898535</v>
      </c>
      <c r="I7068" s="34" t="n">
        <v>-0.00785071049865926</v>
      </c>
      <c r="J7068" s="35" t="n">
        <v>3.75</v>
      </c>
      <c r="K7068" s="6" t="n">
        <v>1</v>
      </c>
      <c r="L7068" s="35" t="n">
        <v>2.75</v>
      </c>
      <c r="M7068" s="6" t="str">
        <f aca="false">IF(I7068&lt;=0,"Below 0%",IF(I7068&lt;=0.05,"0-5%",IF(I7068&lt;=0.1,"5-10%",IF(I7068&lt;=0.2,"10-20%",IF(I7068&lt;=0.4,"20-40%","Above 40%")))))</f>
        <v>Below 0%</v>
      </c>
      <c r="N7068" s="6" t="str">
        <f aca="false">IF(AND(H7068&gt;=Summary!$B$25,I7068&gt;=Summary!$B$26,I7068&lt;=Summary!$B$27,J7068&gt;=Summary!$B$28,J7068&lt;=Summary!$B$29,F7068*J7068&gt;1),"Yes","No")</f>
        <v>No</v>
      </c>
    </row>
    <row r="7069" customFormat="false" ht="15" hidden="false" customHeight="false" outlineLevel="0" collapsed="false">
      <c r="A7069" s="6" t="s">
        <v>154</v>
      </c>
      <c r="B7069" s="45" t="n">
        <v>43757</v>
      </c>
      <c r="C7069" s="6" t="s">
        <v>203</v>
      </c>
      <c r="D7069" s="6" t="s">
        <v>179</v>
      </c>
      <c r="E7069" s="6" t="s">
        <v>177</v>
      </c>
      <c r="F7069" s="34" t="n">
        <v>0.259990006685257</v>
      </c>
      <c r="G7069" s="34" t="n">
        <v>0.20979020979021</v>
      </c>
      <c r="H7069" s="34" t="n">
        <v>0.0501997968950472</v>
      </c>
      <c r="I7069" s="34" t="n">
        <v>0.239285698533058</v>
      </c>
      <c r="J7069" s="35" t="n">
        <v>4.75</v>
      </c>
      <c r="K7069" s="6" t="n">
        <v>0</v>
      </c>
      <c r="L7069" s="35" t="n">
        <v>-1</v>
      </c>
      <c r="M7069" s="6" t="str">
        <f aca="false">IF(I7069&lt;=0,"Below 0%",IF(I7069&lt;=0.05,"0-5%",IF(I7069&lt;=0.1,"5-10%",IF(I7069&lt;=0.2,"10-20%",IF(I7069&lt;=0.4,"20-40%","Above 40%")))))</f>
        <v>20-40%</v>
      </c>
      <c r="N7069" s="6" t="str">
        <f aca="false">IF(AND(H7069&gt;=Summary!$B$25,I7069&gt;=Summary!$B$26,I7069&lt;=Summary!$B$27,J7069&gt;=Summary!$B$28,J7069&lt;=Summary!$B$29,F7069*J7069&gt;1),"Yes","No")</f>
        <v>Yes</v>
      </c>
    </row>
    <row r="7070" customFormat="false" ht="15" hidden="false" customHeight="false" outlineLevel="0" collapsed="false">
      <c r="A7070" s="6" t="s">
        <v>154</v>
      </c>
      <c r="B7070" s="45" t="n">
        <v>43758</v>
      </c>
      <c r="C7070" s="6" t="s">
        <v>176</v>
      </c>
      <c r="D7070" s="6" t="s">
        <v>183</v>
      </c>
      <c r="E7070" s="6" t="s">
        <v>187</v>
      </c>
      <c r="F7070" s="34" t="n">
        <v>0.155504807829857</v>
      </c>
      <c r="G7070" s="34" t="n">
        <v>0.181739440566567</v>
      </c>
      <c r="H7070" s="34" t="n">
        <v>-0.0262346327367096</v>
      </c>
      <c r="I7070" s="34" t="n">
        <v>-0.144352995997589</v>
      </c>
      <c r="J7070" s="35" t="n">
        <v>5.5</v>
      </c>
      <c r="K7070" s="6" t="n">
        <v>0</v>
      </c>
      <c r="L7070" s="35" t="n">
        <v>-1</v>
      </c>
      <c r="M7070" s="6" t="str">
        <f aca="false">IF(I7070&lt;=0,"Below 0%",IF(I7070&lt;=0.05,"0-5%",IF(I7070&lt;=0.1,"5-10%",IF(I7070&lt;=0.2,"10-20%",IF(I7070&lt;=0.4,"20-40%","Above 40%")))))</f>
        <v>Below 0%</v>
      </c>
      <c r="N7070" s="6" t="str">
        <f aca="false">IF(AND(H7070&gt;=Summary!$B$25,I7070&gt;=Summary!$B$26,I7070&lt;=Summary!$B$27,J7070&gt;=Summary!$B$28,J7070&lt;=Summary!$B$29,F7070*J7070&gt;1),"Yes","No")</f>
        <v>No</v>
      </c>
    </row>
    <row r="7071" customFormat="false" ht="15" hidden="false" customHeight="false" outlineLevel="0" collapsed="false">
      <c r="A7071" s="6" t="s">
        <v>154</v>
      </c>
      <c r="B7071" s="45" t="n">
        <v>43758</v>
      </c>
      <c r="C7071" s="6" t="s">
        <v>176</v>
      </c>
      <c r="D7071" s="6" t="s">
        <v>183</v>
      </c>
      <c r="E7071" s="6" t="s">
        <v>174</v>
      </c>
      <c r="F7071" s="34" t="n">
        <v>0.248661294579506</v>
      </c>
      <c r="G7071" s="34" t="n">
        <v>0.243796810516126</v>
      </c>
      <c r="H7071" s="34" t="n">
        <v>0.00486448406338016</v>
      </c>
      <c r="I7071" s="34" t="n">
        <v>0.0199530258541196</v>
      </c>
      <c r="J7071" s="35" t="n">
        <v>4.1</v>
      </c>
      <c r="K7071" s="6" t="n">
        <v>1</v>
      </c>
      <c r="L7071" s="35" t="n">
        <v>3.1</v>
      </c>
      <c r="M7071" s="6" t="str">
        <f aca="false">IF(I7071&lt;=0,"Below 0%",IF(I7071&lt;=0.05,"0-5%",IF(I7071&lt;=0.1,"5-10%",IF(I7071&lt;=0.2,"10-20%",IF(I7071&lt;=0.4,"20-40%","Above 40%")))))</f>
        <v>0-5%</v>
      </c>
      <c r="N7071" s="6" t="str">
        <f aca="false">IF(AND(H7071&gt;=Summary!$B$25,I7071&gt;=Summary!$B$26,I7071&lt;=Summary!$B$27,J7071&gt;=Summary!$B$28,J7071&lt;=Summary!$B$29,F7071*J7071&gt;1),"Yes","No")</f>
        <v>No</v>
      </c>
    </row>
    <row r="7072" customFormat="false" ht="15" hidden="false" customHeight="false" outlineLevel="0" collapsed="false">
      <c r="A7072" s="6" t="s">
        <v>154</v>
      </c>
      <c r="B7072" s="45" t="n">
        <v>43758</v>
      </c>
      <c r="C7072" s="6" t="s">
        <v>176</v>
      </c>
      <c r="D7072" s="6" t="s">
        <v>183</v>
      </c>
      <c r="E7072" s="6" t="s">
        <v>177</v>
      </c>
      <c r="F7072" s="34" t="n">
        <v>0.595833897590637</v>
      </c>
      <c r="G7072" s="34" t="n">
        <v>0.574463748917308</v>
      </c>
      <c r="H7072" s="34" t="n">
        <v>0.0213701486733294</v>
      </c>
      <c r="I7072" s="34" t="n">
        <v>0.0372001692249611</v>
      </c>
      <c r="J7072" s="35" t="n">
        <v>1.74</v>
      </c>
      <c r="K7072" s="6" t="n">
        <v>0</v>
      </c>
      <c r="L7072" s="35" t="n">
        <v>-1</v>
      </c>
      <c r="M7072" s="6" t="str">
        <f aca="false">IF(I7072&lt;=0,"Below 0%",IF(I7072&lt;=0.05,"0-5%",IF(I7072&lt;=0.1,"5-10%",IF(I7072&lt;=0.2,"10-20%",IF(I7072&lt;=0.4,"20-40%","Above 40%")))))</f>
        <v>0-5%</v>
      </c>
      <c r="N7072" s="6" t="str">
        <f aca="false">IF(AND(H7072&gt;=Summary!$B$25,I7072&gt;=Summary!$B$26,I7072&lt;=Summary!$B$27,J7072&gt;=Summary!$B$28,J7072&lt;=Summary!$B$29,F7072*J7072&gt;1),"Yes","No")</f>
        <v>No</v>
      </c>
    </row>
    <row r="7073" customFormat="false" ht="15" hidden="false" customHeight="false" outlineLevel="0" collapsed="false">
      <c r="A7073" s="6" t="s">
        <v>154</v>
      </c>
      <c r="B7073" s="45" t="n">
        <v>43759</v>
      </c>
      <c r="C7073" s="6" t="s">
        <v>204</v>
      </c>
      <c r="D7073" s="6" t="s">
        <v>185</v>
      </c>
      <c r="E7073" s="6" t="s">
        <v>187</v>
      </c>
      <c r="F7073" s="34" t="n">
        <v>0.281095623970032</v>
      </c>
      <c r="G7073" s="34" t="n">
        <v>0.247805039197998</v>
      </c>
      <c r="H7073" s="34" t="n">
        <v>0.0332905847720342</v>
      </c>
      <c r="I7073" s="34" t="n">
        <v>0.134341839374117</v>
      </c>
      <c r="J7073" s="35" t="n">
        <v>4</v>
      </c>
      <c r="K7073" s="6" t="n">
        <v>1</v>
      </c>
      <c r="L7073" s="35" t="n">
        <v>3</v>
      </c>
      <c r="M7073" s="6" t="str">
        <f aca="false">IF(I7073&lt;=0,"Below 0%",IF(I7073&lt;=0.05,"0-5%",IF(I7073&lt;=0.1,"5-10%",IF(I7073&lt;=0.2,"10-20%",IF(I7073&lt;=0.4,"20-40%","Above 40%")))))</f>
        <v>10-20%</v>
      </c>
      <c r="N7073" s="6" t="str">
        <f aca="false">IF(AND(H7073&gt;=Summary!$B$25,I7073&gt;=Summary!$B$26,I7073&lt;=Summary!$B$27,J7073&gt;=Summary!$B$28,J7073&lt;=Summary!$B$29,F7073*J7073&gt;1),"Yes","No")</f>
        <v>Yes</v>
      </c>
    </row>
    <row r="7074" customFormat="false" ht="15" hidden="false" customHeight="false" outlineLevel="0" collapsed="false">
      <c r="A7074" s="6" t="s">
        <v>154</v>
      </c>
      <c r="B7074" s="45" t="n">
        <v>43759</v>
      </c>
      <c r="C7074" s="6" t="s">
        <v>204</v>
      </c>
      <c r="D7074" s="6" t="s">
        <v>185</v>
      </c>
      <c r="E7074" s="6" t="s">
        <v>174</v>
      </c>
      <c r="F7074" s="34" t="n">
        <v>0.17031392455101</v>
      </c>
      <c r="G7074" s="34" t="n">
        <v>0.251578719997967</v>
      </c>
      <c r="H7074" s="34" t="n">
        <v>-0.0812647954469569</v>
      </c>
      <c r="I7074" s="34" t="n">
        <v>-0.323019353336457</v>
      </c>
      <c r="J7074" s="35" t="n">
        <v>3.94</v>
      </c>
      <c r="K7074" s="6" t="n">
        <v>0</v>
      </c>
      <c r="L7074" s="35" t="n">
        <v>-1</v>
      </c>
      <c r="M7074" s="6" t="str">
        <f aca="false">IF(I7074&lt;=0,"Below 0%",IF(I7074&lt;=0.05,"0-5%",IF(I7074&lt;=0.1,"5-10%",IF(I7074&lt;=0.2,"10-20%",IF(I7074&lt;=0.4,"20-40%","Above 40%")))))</f>
        <v>Below 0%</v>
      </c>
      <c r="N7074" s="6" t="str">
        <f aca="false">IF(AND(H7074&gt;=Summary!$B$25,I7074&gt;=Summary!$B$26,I7074&lt;=Summary!$B$27,J7074&gt;=Summary!$B$28,J7074&lt;=Summary!$B$29,F7074*J7074&gt;1),"Yes","No")</f>
        <v>No</v>
      </c>
    </row>
    <row r="7075" customFormat="false" ht="15" hidden="false" customHeight="false" outlineLevel="0" collapsed="false">
      <c r="A7075" s="6" t="s">
        <v>154</v>
      </c>
      <c r="B7075" s="45" t="n">
        <v>43759</v>
      </c>
      <c r="C7075" s="6" t="s">
        <v>204</v>
      </c>
      <c r="D7075" s="6" t="s">
        <v>185</v>
      </c>
      <c r="E7075" s="6" t="s">
        <v>177</v>
      </c>
      <c r="F7075" s="34" t="n">
        <v>0.548590421676636</v>
      </c>
      <c r="G7075" s="34" t="n">
        <v>0.500616240804035</v>
      </c>
      <c r="H7075" s="34" t="n">
        <v>0.0479741808726003</v>
      </c>
      <c r="I7075" s="34" t="n">
        <v>0.0958302527212249</v>
      </c>
      <c r="J7075" s="35" t="n">
        <v>1.98</v>
      </c>
      <c r="K7075" s="6" t="n">
        <v>0</v>
      </c>
      <c r="L7075" s="35" t="n">
        <v>-1</v>
      </c>
      <c r="M7075" s="6" t="str">
        <f aca="false">IF(I7075&lt;=0,"Below 0%",IF(I7075&lt;=0.05,"0-5%",IF(I7075&lt;=0.1,"5-10%",IF(I7075&lt;=0.2,"10-20%",IF(I7075&lt;=0.4,"20-40%","Above 40%")))))</f>
        <v>5-10%</v>
      </c>
      <c r="N7075" s="6" t="str">
        <f aca="false">IF(AND(H7075&gt;=Summary!$B$25,I7075&gt;=Summary!$B$26,I7075&lt;=Summary!$B$27,J7075&gt;=Summary!$B$28,J7075&lt;=Summary!$B$29,F7075*J7075&gt;1),"Yes","No")</f>
        <v>No</v>
      </c>
    </row>
    <row r="7076" customFormat="false" ht="15" hidden="false" customHeight="false" outlineLevel="0" collapsed="false">
      <c r="A7076" s="6" t="s">
        <v>154</v>
      </c>
      <c r="B7076" s="45" t="n">
        <v>43763</v>
      </c>
      <c r="C7076" s="6" t="s">
        <v>179</v>
      </c>
      <c r="D7076" s="6" t="s">
        <v>195</v>
      </c>
      <c r="E7076" s="6" t="s">
        <v>187</v>
      </c>
      <c r="F7076" s="34" t="n">
        <v>0.363140314817429</v>
      </c>
      <c r="G7076" s="34" t="n">
        <v>0.303970223325062</v>
      </c>
      <c r="H7076" s="34" t="n">
        <v>0.0591700914923665</v>
      </c>
      <c r="I7076" s="34" t="n">
        <v>0.19465752548101</v>
      </c>
      <c r="J7076" s="35" t="n">
        <v>3.3</v>
      </c>
      <c r="K7076" s="6" t="n">
        <v>0</v>
      </c>
      <c r="L7076" s="35" t="n">
        <v>-1</v>
      </c>
      <c r="M7076" s="6" t="str">
        <f aca="false">IF(I7076&lt;=0,"Below 0%",IF(I7076&lt;=0.05,"0-5%",IF(I7076&lt;=0.1,"5-10%",IF(I7076&lt;=0.2,"10-20%",IF(I7076&lt;=0.4,"20-40%","Above 40%")))))</f>
        <v>10-20%</v>
      </c>
      <c r="N7076" s="6" t="str">
        <f aca="false">IF(AND(H7076&gt;=Summary!$B$25,I7076&gt;=Summary!$B$26,I7076&lt;=Summary!$B$27,J7076&gt;=Summary!$B$28,J7076&lt;=Summary!$B$29,F7076*J7076&gt;1),"Yes","No")</f>
        <v>Yes</v>
      </c>
    </row>
    <row r="7077" customFormat="false" ht="15" hidden="false" customHeight="false" outlineLevel="0" collapsed="false">
      <c r="A7077" s="6" t="s">
        <v>154</v>
      </c>
      <c r="B7077" s="45" t="n">
        <v>43763</v>
      </c>
      <c r="C7077" s="6" t="s">
        <v>179</v>
      </c>
      <c r="D7077" s="6" t="s">
        <v>195</v>
      </c>
      <c r="E7077" s="6" t="s">
        <v>174</v>
      </c>
      <c r="F7077" s="34" t="n">
        <v>0.308143615722656</v>
      </c>
      <c r="G7077" s="34" t="n">
        <v>0.286600496277916</v>
      </c>
      <c r="H7077" s="34" t="n">
        <v>0.0215431194447406</v>
      </c>
      <c r="I7077" s="34" t="n">
        <v>0.0751677674132509</v>
      </c>
      <c r="J7077" s="35" t="n">
        <v>3.5</v>
      </c>
      <c r="K7077" s="6" t="n">
        <v>0</v>
      </c>
      <c r="L7077" s="35" t="n">
        <v>-1</v>
      </c>
      <c r="M7077" s="6" t="str">
        <f aca="false">IF(I7077&lt;=0,"Below 0%",IF(I7077&lt;=0.05,"0-5%",IF(I7077&lt;=0.1,"5-10%",IF(I7077&lt;=0.2,"10-20%",IF(I7077&lt;=0.4,"20-40%","Above 40%")))))</f>
        <v>5-10%</v>
      </c>
      <c r="N7077" s="6" t="str">
        <f aca="false">IF(AND(H7077&gt;=Summary!$B$25,I7077&gt;=Summary!$B$26,I7077&lt;=Summary!$B$27,J7077&gt;=Summary!$B$28,J7077&lt;=Summary!$B$29,F7077*J7077&gt;1),"Yes","No")</f>
        <v>No</v>
      </c>
    </row>
    <row r="7078" customFormat="false" ht="15" hidden="false" customHeight="false" outlineLevel="0" collapsed="false">
      <c r="A7078" s="6" t="s">
        <v>154</v>
      </c>
      <c r="B7078" s="45" t="n">
        <v>43763</v>
      </c>
      <c r="C7078" s="6" t="s">
        <v>179</v>
      </c>
      <c r="D7078" s="6" t="s">
        <v>195</v>
      </c>
      <c r="E7078" s="6" t="s">
        <v>177</v>
      </c>
      <c r="F7078" s="34" t="n">
        <v>0.328716069459915</v>
      </c>
      <c r="G7078" s="34" t="n">
        <v>0.409429280397022</v>
      </c>
      <c r="H7078" s="34" t="n">
        <v>-0.0807132109371072</v>
      </c>
      <c r="I7078" s="34" t="n">
        <v>-0.197135903076692</v>
      </c>
      <c r="J7078" s="35" t="n">
        <v>2.45</v>
      </c>
      <c r="K7078" s="6" t="n">
        <v>1</v>
      </c>
      <c r="L7078" s="35" t="n">
        <v>1.45</v>
      </c>
      <c r="M7078" s="6" t="str">
        <f aca="false">IF(I7078&lt;=0,"Below 0%",IF(I7078&lt;=0.05,"0-5%",IF(I7078&lt;=0.1,"5-10%",IF(I7078&lt;=0.2,"10-20%",IF(I7078&lt;=0.4,"20-40%","Above 40%")))))</f>
        <v>Below 0%</v>
      </c>
      <c r="N7078" s="6" t="str">
        <f aca="false">IF(AND(H7078&gt;=Summary!$B$25,I7078&gt;=Summary!$B$26,I7078&lt;=Summary!$B$27,J7078&gt;=Summary!$B$28,J7078&lt;=Summary!$B$29,F7078*J7078&gt;1),"Yes","No")</f>
        <v>No</v>
      </c>
    </row>
    <row r="7079" customFormat="false" ht="15" hidden="false" customHeight="false" outlineLevel="0" collapsed="false">
      <c r="A7079" s="6" t="s">
        <v>154</v>
      </c>
      <c r="B7079" s="45" t="n">
        <v>43764</v>
      </c>
      <c r="C7079" s="6" t="s">
        <v>201</v>
      </c>
      <c r="D7079" s="6" t="s">
        <v>173</v>
      </c>
      <c r="E7079" s="6" t="s">
        <v>187</v>
      </c>
      <c r="F7079" s="34" t="n">
        <v>0.262977123260498</v>
      </c>
      <c r="G7079" s="34" t="n">
        <v>0.337176163421406</v>
      </c>
      <c r="H7079" s="34" t="n">
        <v>-0.0741990401609078</v>
      </c>
      <c r="I7079" s="34" t="n">
        <v>-0.220060159081214</v>
      </c>
      <c r="J7079" s="35" t="n">
        <v>2.95</v>
      </c>
      <c r="K7079" s="6" t="n">
        <v>1</v>
      </c>
      <c r="L7079" s="35" t="n">
        <v>1.95</v>
      </c>
      <c r="M7079" s="6" t="str">
        <f aca="false">IF(I7079&lt;=0,"Below 0%",IF(I7079&lt;=0.05,"0-5%",IF(I7079&lt;=0.1,"5-10%",IF(I7079&lt;=0.2,"10-20%",IF(I7079&lt;=0.4,"20-40%","Above 40%")))))</f>
        <v>Below 0%</v>
      </c>
      <c r="N7079" s="6" t="str">
        <f aca="false">IF(AND(H7079&gt;=Summary!$B$25,I7079&gt;=Summary!$B$26,I7079&lt;=Summary!$B$27,J7079&gt;=Summary!$B$28,J7079&lt;=Summary!$B$29,F7079*J7079&gt;1),"Yes","No")</f>
        <v>No</v>
      </c>
    </row>
    <row r="7080" customFormat="false" ht="15" hidden="false" customHeight="false" outlineLevel="0" collapsed="false">
      <c r="A7080" s="6" t="s">
        <v>154</v>
      </c>
      <c r="B7080" s="45" t="n">
        <v>43764</v>
      </c>
      <c r="C7080" s="6" t="s">
        <v>201</v>
      </c>
      <c r="D7080" s="6" t="s">
        <v>173</v>
      </c>
      <c r="E7080" s="6" t="s">
        <v>174</v>
      </c>
      <c r="F7080" s="34" t="n">
        <v>0.313821524381638</v>
      </c>
      <c r="G7080" s="34" t="n">
        <v>0.287476786732124</v>
      </c>
      <c r="H7080" s="34" t="n">
        <v>0.0263447376495141</v>
      </c>
      <c r="I7080" s="34" t="n">
        <v>0.0916412693664295</v>
      </c>
      <c r="J7080" s="35" t="n">
        <v>3.46</v>
      </c>
      <c r="K7080" s="6" t="n">
        <v>0</v>
      </c>
      <c r="L7080" s="35" t="n">
        <v>-1</v>
      </c>
      <c r="M7080" s="6" t="str">
        <f aca="false">IF(I7080&lt;=0,"Below 0%",IF(I7080&lt;=0.05,"0-5%",IF(I7080&lt;=0.1,"5-10%",IF(I7080&lt;=0.2,"10-20%",IF(I7080&lt;=0.4,"20-40%","Above 40%")))))</f>
        <v>5-10%</v>
      </c>
      <c r="N7080" s="6" t="str">
        <f aca="false">IF(AND(H7080&gt;=Summary!$B$25,I7080&gt;=Summary!$B$26,I7080&lt;=Summary!$B$27,J7080&gt;=Summary!$B$28,J7080&lt;=Summary!$B$29,F7080*J7080&gt;1),"Yes","No")</f>
        <v>No</v>
      </c>
    </row>
    <row r="7081" customFormat="false" ht="15" hidden="false" customHeight="false" outlineLevel="0" collapsed="false">
      <c r="A7081" s="6" t="s">
        <v>154</v>
      </c>
      <c r="B7081" s="45" t="n">
        <v>43764</v>
      </c>
      <c r="C7081" s="6" t="s">
        <v>201</v>
      </c>
      <c r="D7081" s="6" t="s">
        <v>173</v>
      </c>
      <c r="E7081" s="6" t="s">
        <v>177</v>
      </c>
      <c r="F7081" s="34" t="n">
        <v>0.423201322555542</v>
      </c>
      <c r="G7081" s="34" t="n">
        <v>0.375347049846471</v>
      </c>
      <c r="H7081" s="34" t="n">
        <v>0.0478542727090713</v>
      </c>
      <c r="I7081" s="34" t="n">
        <v>0.127493403048313</v>
      </c>
      <c r="J7081" s="35" t="n">
        <v>2.65</v>
      </c>
      <c r="K7081" s="6" t="n">
        <v>0</v>
      </c>
      <c r="L7081" s="35" t="n">
        <v>-1</v>
      </c>
      <c r="M7081" s="6" t="str">
        <f aca="false">IF(I7081&lt;=0,"Below 0%",IF(I7081&lt;=0.05,"0-5%",IF(I7081&lt;=0.1,"5-10%",IF(I7081&lt;=0.2,"10-20%",IF(I7081&lt;=0.4,"20-40%","Above 40%")))))</f>
        <v>10-20%</v>
      </c>
      <c r="N7081" s="6" t="str">
        <f aca="false">IF(AND(H7081&gt;=Summary!$B$25,I7081&gt;=Summary!$B$26,I7081&lt;=Summary!$B$27,J7081&gt;=Summary!$B$28,J7081&lt;=Summary!$B$29,F7081*J7081&gt;1),"Yes","No")</f>
        <v>Yes</v>
      </c>
    </row>
    <row r="7082" customFormat="false" ht="15" hidden="false" customHeight="false" outlineLevel="0" collapsed="false">
      <c r="A7082" s="6" t="s">
        <v>154</v>
      </c>
      <c r="B7082" s="45" t="n">
        <v>43764</v>
      </c>
      <c r="C7082" s="6" t="s">
        <v>196</v>
      </c>
      <c r="D7082" s="6" t="s">
        <v>190</v>
      </c>
      <c r="E7082" s="6" t="s">
        <v>187</v>
      </c>
      <c r="F7082" s="34" t="n">
        <v>0.162495166063309</v>
      </c>
      <c r="G7082" s="34" t="n">
        <v>0.208503679476697</v>
      </c>
      <c r="H7082" s="34" t="n">
        <v>-0.0460085134133879</v>
      </c>
      <c r="I7082" s="34" t="n">
        <v>-0.220660438841465</v>
      </c>
      <c r="J7082" s="35" t="n">
        <v>4.8</v>
      </c>
      <c r="K7082" s="6" t="n">
        <v>0</v>
      </c>
      <c r="L7082" s="35" t="n">
        <v>-1</v>
      </c>
      <c r="M7082" s="6" t="str">
        <f aca="false">IF(I7082&lt;=0,"Below 0%",IF(I7082&lt;=0.05,"0-5%",IF(I7082&lt;=0.1,"5-10%",IF(I7082&lt;=0.2,"10-20%",IF(I7082&lt;=0.4,"20-40%","Above 40%")))))</f>
        <v>Below 0%</v>
      </c>
      <c r="N7082" s="6" t="str">
        <f aca="false">IF(AND(H7082&gt;=Summary!$B$25,I7082&gt;=Summary!$B$26,I7082&lt;=Summary!$B$27,J7082&gt;=Summary!$B$28,J7082&lt;=Summary!$B$29,F7082*J7082&gt;1),"Yes","No")</f>
        <v>No</v>
      </c>
    </row>
    <row r="7083" customFormat="false" ht="15" hidden="false" customHeight="false" outlineLevel="0" collapsed="false">
      <c r="A7083" s="6" t="s">
        <v>154</v>
      </c>
      <c r="B7083" s="45" t="n">
        <v>43764</v>
      </c>
      <c r="C7083" s="6" t="s">
        <v>196</v>
      </c>
      <c r="D7083" s="6" t="s">
        <v>190</v>
      </c>
      <c r="E7083" s="6" t="s">
        <v>174</v>
      </c>
      <c r="F7083" s="34" t="n">
        <v>0.182839721441269</v>
      </c>
      <c r="G7083" s="34" t="n">
        <v>0.235486508585446</v>
      </c>
      <c r="H7083" s="34" t="n">
        <v>-0.0526467871441767</v>
      </c>
      <c r="I7083" s="34" t="n">
        <v>-0.2235660440185</v>
      </c>
      <c r="J7083" s="35" t="n">
        <v>4.25</v>
      </c>
      <c r="K7083" s="6" t="n">
        <v>0</v>
      </c>
      <c r="L7083" s="35" t="n">
        <v>-1</v>
      </c>
      <c r="M7083" s="6" t="str">
        <f aca="false">IF(I7083&lt;=0,"Below 0%",IF(I7083&lt;=0.05,"0-5%",IF(I7083&lt;=0.1,"5-10%",IF(I7083&lt;=0.2,"10-20%",IF(I7083&lt;=0.4,"20-40%","Above 40%")))))</f>
        <v>Below 0%</v>
      </c>
      <c r="N7083" s="6" t="str">
        <f aca="false">IF(AND(H7083&gt;=Summary!$B$25,I7083&gt;=Summary!$B$26,I7083&lt;=Summary!$B$27,J7083&gt;=Summary!$B$28,J7083&lt;=Summary!$B$29,F7083*J7083&gt;1),"Yes","No")</f>
        <v>No</v>
      </c>
    </row>
    <row r="7084" customFormat="false" ht="15" hidden="false" customHeight="false" outlineLevel="0" collapsed="false">
      <c r="A7084" s="6" t="s">
        <v>154</v>
      </c>
      <c r="B7084" s="45" t="n">
        <v>43764</v>
      </c>
      <c r="C7084" s="6" t="s">
        <v>196</v>
      </c>
      <c r="D7084" s="6" t="s">
        <v>190</v>
      </c>
      <c r="E7084" s="6" t="s">
        <v>177</v>
      </c>
      <c r="F7084" s="34" t="n">
        <v>0.654665112495422</v>
      </c>
      <c r="G7084" s="34" t="n">
        <v>0.556009811937858</v>
      </c>
      <c r="H7084" s="34" t="n">
        <v>0.0986553005575647</v>
      </c>
      <c r="I7084" s="34" t="n">
        <v>0.177434459679267</v>
      </c>
      <c r="J7084" s="35" t="n">
        <v>1.8</v>
      </c>
      <c r="K7084" s="6" t="n">
        <v>1</v>
      </c>
      <c r="L7084" s="35" t="n">
        <v>0.8</v>
      </c>
      <c r="M7084" s="6" t="str">
        <f aca="false">IF(I7084&lt;=0,"Below 0%",IF(I7084&lt;=0.05,"0-5%",IF(I7084&lt;=0.1,"5-10%",IF(I7084&lt;=0.2,"10-20%",IF(I7084&lt;=0.4,"20-40%","Above 40%")))))</f>
        <v>10-20%</v>
      </c>
      <c r="N7084" s="6" t="str">
        <f aca="false">IF(AND(H7084&gt;=Summary!$B$25,I7084&gt;=Summary!$B$26,I7084&lt;=Summary!$B$27,J7084&gt;=Summary!$B$28,J7084&lt;=Summary!$B$29,F7084*J7084&gt;1),"Yes","No")</f>
        <v>Yes</v>
      </c>
    </row>
    <row r="7085" customFormat="false" ht="15" hidden="false" customHeight="false" outlineLevel="0" collapsed="false">
      <c r="A7085" s="6" t="s">
        <v>154</v>
      </c>
      <c r="B7085" s="45" t="n">
        <v>43764</v>
      </c>
      <c r="C7085" s="6" t="s">
        <v>194</v>
      </c>
      <c r="D7085" s="6" t="s">
        <v>182</v>
      </c>
      <c r="E7085" s="6" t="s">
        <v>187</v>
      </c>
      <c r="F7085" s="34" t="n">
        <v>0.860539317131043</v>
      </c>
      <c r="G7085" s="34" t="n">
        <v>0.896468734746742</v>
      </c>
      <c r="H7085" s="34" t="n">
        <v>-0.035929417615699</v>
      </c>
      <c r="I7085" s="34" t="n">
        <v>-0.0400788295487509</v>
      </c>
      <c r="J7085" s="35" t="n">
        <v>1.11</v>
      </c>
      <c r="K7085" s="6" t="n">
        <v>1</v>
      </c>
      <c r="L7085" s="35" t="n">
        <v>0.11</v>
      </c>
      <c r="M7085" s="6" t="str">
        <f aca="false">IF(I7085&lt;=0,"Below 0%",IF(I7085&lt;=0.05,"0-5%",IF(I7085&lt;=0.1,"5-10%",IF(I7085&lt;=0.2,"10-20%",IF(I7085&lt;=0.4,"20-40%","Above 40%")))))</f>
        <v>Below 0%</v>
      </c>
      <c r="N7085" s="6" t="str">
        <f aca="false">IF(AND(H7085&gt;=Summary!$B$25,I7085&gt;=Summary!$B$26,I7085&lt;=Summary!$B$27,J7085&gt;=Summary!$B$28,J7085&lt;=Summary!$B$29,F7085*J7085&gt;1),"Yes","No")</f>
        <v>No</v>
      </c>
    </row>
    <row r="7086" customFormat="false" ht="15" hidden="false" customHeight="false" outlineLevel="0" collapsed="false">
      <c r="A7086" s="6" t="s">
        <v>154</v>
      </c>
      <c r="B7086" s="45" t="n">
        <v>43764</v>
      </c>
      <c r="C7086" s="6" t="s">
        <v>194</v>
      </c>
      <c r="D7086" s="6" t="s">
        <v>182</v>
      </c>
      <c r="E7086" s="6" t="s">
        <v>174</v>
      </c>
      <c r="F7086" s="34" t="n">
        <v>0.0857212990522385</v>
      </c>
      <c r="G7086" s="34" t="n">
        <v>0.0751003996655761</v>
      </c>
      <c r="H7086" s="34" t="n">
        <v>0.0106208993866624</v>
      </c>
      <c r="I7086" s="34" t="n">
        <v>0.141422674632326</v>
      </c>
      <c r="J7086" s="35" t="n">
        <v>13.25</v>
      </c>
      <c r="K7086" s="6" t="n">
        <v>0</v>
      </c>
      <c r="L7086" s="35" t="n">
        <v>-1</v>
      </c>
      <c r="M7086" s="6" t="str">
        <f aca="false">IF(I7086&lt;=0,"Below 0%",IF(I7086&lt;=0.05,"0-5%",IF(I7086&lt;=0.1,"5-10%",IF(I7086&lt;=0.2,"10-20%",IF(I7086&lt;=0.4,"20-40%","Above 40%")))))</f>
        <v>10-20%</v>
      </c>
      <c r="N7086" s="6" t="str">
        <f aca="false">IF(AND(H7086&gt;=Summary!$B$25,I7086&gt;=Summary!$B$26,I7086&lt;=Summary!$B$27,J7086&gt;=Summary!$B$28,J7086&lt;=Summary!$B$29,F7086*J7086&gt;1),"Yes","No")</f>
        <v>No</v>
      </c>
    </row>
    <row r="7087" customFormat="false" ht="15" hidden="false" customHeight="false" outlineLevel="0" collapsed="false">
      <c r="A7087" s="6" t="s">
        <v>154</v>
      </c>
      <c r="B7087" s="45" t="n">
        <v>43764</v>
      </c>
      <c r="C7087" s="6" t="s">
        <v>194</v>
      </c>
      <c r="D7087" s="6" t="s">
        <v>182</v>
      </c>
      <c r="E7087" s="6" t="s">
        <v>177</v>
      </c>
      <c r="F7087" s="34" t="n">
        <v>0.053739320486784</v>
      </c>
      <c r="G7087" s="34" t="n">
        <v>0.0284308655876824</v>
      </c>
      <c r="H7087" s="34" t="n">
        <v>0.0253084548991016</v>
      </c>
      <c r="I7087" s="34" t="n">
        <v>0.890175320939453</v>
      </c>
      <c r="J7087" s="35" t="n">
        <v>35</v>
      </c>
      <c r="K7087" s="6" t="n">
        <v>0</v>
      </c>
      <c r="L7087" s="35" t="n">
        <v>-1</v>
      </c>
      <c r="M7087" s="6" t="str">
        <f aca="false">IF(I7087&lt;=0,"Below 0%",IF(I7087&lt;=0.05,"0-5%",IF(I7087&lt;=0.1,"5-10%",IF(I7087&lt;=0.2,"10-20%",IF(I7087&lt;=0.4,"20-40%","Above 40%")))))</f>
        <v>Above 40%</v>
      </c>
      <c r="N7087" s="6" t="str">
        <f aca="false">IF(AND(H7087&gt;=Summary!$B$25,I7087&gt;=Summary!$B$26,I7087&lt;=Summary!$B$27,J7087&gt;=Summary!$B$28,J7087&lt;=Summary!$B$29,F7087*J7087&gt;1),"Yes","No")</f>
        <v>No</v>
      </c>
    </row>
    <row r="7088" customFormat="false" ht="15" hidden="false" customHeight="false" outlineLevel="0" collapsed="false">
      <c r="A7088" s="6" t="s">
        <v>154</v>
      </c>
      <c r="B7088" s="45" t="n">
        <v>43764</v>
      </c>
      <c r="C7088" s="6" t="s">
        <v>198</v>
      </c>
      <c r="D7088" s="6" t="s">
        <v>199</v>
      </c>
      <c r="E7088" s="6" t="s">
        <v>187</v>
      </c>
      <c r="F7088" s="34" t="n">
        <v>0.420085072517395</v>
      </c>
      <c r="G7088" s="34" t="n">
        <v>0.440958412438852</v>
      </c>
      <c r="H7088" s="34" t="n">
        <v>-0.020873339921457</v>
      </c>
      <c r="I7088" s="34" t="n">
        <v>-0.0473363005050993</v>
      </c>
      <c r="J7088" s="35" t="n">
        <v>2.26</v>
      </c>
      <c r="K7088" s="6" t="n">
        <v>0</v>
      </c>
      <c r="L7088" s="35" t="n">
        <v>-1</v>
      </c>
      <c r="M7088" s="6" t="str">
        <f aca="false">IF(I7088&lt;=0,"Below 0%",IF(I7088&lt;=0.05,"0-5%",IF(I7088&lt;=0.1,"5-10%",IF(I7088&lt;=0.2,"10-20%",IF(I7088&lt;=0.4,"20-40%","Above 40%")))))</f>
        <v>Below 0%</v>
      </c>
      <c r="N7088" s="6" t="str">
        <f aca="false">IF(AND(H7088&gt;=Summary!$B$25,I7088&gt;=Summary!$B$26,I7088&lt;=Summary!$B$27,J7088&gt;=Summary!$B$28,J7088&lt;=Summary!$B$29,F7088*J7088&gt;1),"Yes","No")</f>
        <v>No</v>
      </c>
    </row>
    <row r="7089" customFormat="false" ht="15" hidden="false" customHeight="false" outlineLevel="0" collapsed="false">
      <c r="A7089" s="6" t="s">
        <v>154</v>
      </c>
      <c r="B7089" s="45" t="n">
        <v>43764</v>
      </c>
      <c r="C7089" s="6" t="s">
        <v>198</v>
      </c>
      <c r="D7089" s="6" t="s">
        <v>199</v>
      </c>
      <c r="E7089" s="6" t="s">
        <v>174</v>
      </c>
      <c r="F7089" s="34" t="n">
        <v>0.306613773107529</v>
      </c>
      <c r="G7089" s="34" t="n">
        <v>0.269342165435623</v>
      </c>
      <c r="H7089" s="34" t="n">
        <v>0.0372716076719056</v>
      </c>
      <c r="I7089" s="34" t="n">
        <v>0.138380144124943</v>
      </c>
      <c r="J7089" s="35" t="n">
        <v>3.7</v>
      </c>
      <c r="K7089" s="6" t="n">
        <v>1</v>
      </c>
      <c r="L7089" s="35" t="n">
        <v>2.7</v>
      </c>
      <c r="M7089" s="6" t="str">
        <f aca="false">IF(I7089&lt;=0,"Below 0%",IF(I7089&lt;=0.05,"0-5%",IF(I7089&lt;=0.1,"5-10%",IF(I7089&lt;=0.2,"10-20%",IF(I7089&lt;=0.4,"20-40%","Above 40%")))))</f>
        <v>10-20%</v>
      </c>
      <c r="N7089" s="6" t="str">
        <f aca="false">IF(AND(H7089&gt;=Summary!$B$25,I7089&gt;=Summary!$B$26,I7089&lt;=Summary!$B$27,J7089&gt;=Summary!$B$28,J7089&lt;=Summary!$B$29,F7089*J7089&gt;1),"Yes","No")</f>
        <v>Yes</v>
      </c>
    </row>
    <row r="7090" customFormat="false" ht="15" hidden="false" customHeight="false" outlineLevel="0" collapsed="false">
      <c r="A7090" s="6" t="s">
        <v>154</v>
      </c>
      <c r="B7090" s="45" t="n">
        <v>43764</v>
      </c>
      <c r="C7090" s="6" t="s">
        <v>198</v>
      </c>
      <c r="D7090" s="6" t="s">
        <v>199</v>
      </c>
      <c r="E7090" s="6" t="s">
        <v>177</v>
      </c>
      <c r="F7090" s="34" t="n">
        <v>0.273301124572754</v>
      </c>
      <c r="G7090" s="34" t="n">
        <v>0.289699422125525</v>
      </c>
      <c r="H7090" s="34" t="n">
        <v>-0.016398297552771</v>
      </c>
      <c r="I7090" s="34" t="n">
        <v>-0.0566045228273383</v>
      </c>
      <c r="J7090" s="35" t="n">
        <v>3.44</v>
      </c>
      <c r="K7090" s="6" t="n">
        <v>0</v>
      </c>
      <c r="L7090" s="35" t="n">
        <v>-1</v>
      </c>
      <c r="M7090" s="6" t="str">
        <f aca="false">IF(I7090&lt;=0,"Below 0%",IF(I7090&lt;=0.05,"0-5%",IF(I7090&lt;=0.1,"5-10%",IF(I7090&lt;=0.2,"10-20%",IF(I7090&lt;=0.4,"20-40%","Above 40%")))))</f>
        <v>Below 0%</v>
      </c>
      <c r="N7090" s="6" t="str">
        <f aca="false">IF(AND(H7090&gt;=Summary!$B$25,I7090&gt;=Summary!$B$26,I7090&lt;=Summary!$B$27,J7090&gt;=Summary!$B$28,J7090&lt;=Summary!$B$29,F7090*J7090&gt;1),"Yes","No")</f>
        <v>No</v>
      </c>
    </row>
    <row r="7091" customFormat="false" ht="15" hidden="false" customHeight="false" outlineLevel="0" collapsed="false">
      <c r="A7091" s="6" t="s">
        <v>154</v>
      </c>
      <c r="B7091" s="45" t="n">
        <v>43764</v>
      </c>
      <c r="C7091" s="6" t="s">
        <v>189</v>
      </c>
      <c r="D7091" s="6" t="s">
        <v>204</v>
      </c>
      <c r="E7091" s="6" t="s">
        <v>187</v>
      </c>
      <c r="F7091" s="34" t="n">
        <v>0.464264512062073</v>
      </c>
      <c r="G7091" s="34" t="n">
        <v>0.455633850995416</v>
      </c>
      <c r="H7091" s="34" t="n">
        <v>0.00863066106665644</v>
      </c>
      <c r="I7091" s="34" t="n">
        <v>0.0189420980197173</v>
      </c>
      <c r="J7091" s="35" t="n">
        <v>2.18</v>
      </c>
      <c r="K7091" s="6" t="n">
        <v>0</v>
      </c>
      <c r="L7091" s="35" t="n">
        <v>-1</v>
      </c>
      <c r="M7091" s="6" t="str">
        <f aca="false">IF(I7091&lt;=0,"Below 0%",IF(I7091&lt;=0.05,"0-5%",IF(I7091&lt;=0.1,"5-10%",IF(I7091&lt;=0.2,"10-20%",IF(I7091&lt;=0.4,"20-40%","Above 40%")))))</f>
        <v>0-5%</v>
      </c>
      <c r="N7091" s="6" t="str">
        <f aca="false">IF(AND(H7091&gt;=Summary!$B$25,I7091&gt;=Summary!$B$26,I7091&lt;=Summary!$B$27,J7091&gt;=Summary!$B$28,J7091&lt;=Summary!$B$29,F7091*J7091&gt;1),"Yes","No")</f>
        <v>No</v>
      </c>
    </row>
    <row r="7092" customFormat="false" ht="15" hidden="false" customHeight="false" outlineLevel="0" collapsed="false">
      <c r="A7092" s="6" t="s">
        <v>154</v>
      </c>
      <c r="B7092" s="45" t="n">
        <v>43764</v>
      </c>
      <c r="C7092" s="6" t="s">
        <v>189</v>
      </c>
      <c r="D7092" s="6" t="s">
        <v>204</v>
      </c>
      <c r="E7092" s="6" t="s">
        <v>174</v>
      </c>
      <c r="F7092" s="34" t="n">
        <v>0.256310105323792</v>
      </c>
      <c r="G7092" s="34" t="n">
        <v>0.275911609769447</v>
      </c>
      <c r="H7092" s="34" t="n">
        <v>-0.0196015044456551</v>
      </c>
      <c r="I7092" s="34" t="n">
        <v>-0.0710426953836202</v>
      </c>
      <c r="J7092" s="35" t="n">
        <v>3.6</v>
      </c>
      <c r="K7092" s="6" t="n">
        <v>1</v>
      </c>
      <c r="L7092" s="35" t="n">
        <v>2.6</v>
      </c>
      <c r="M7092" s="6" t="str">
        <f aca="false">IF(I7092&lt;=0,"Below 0%",IF(I7092&lt;=0.05,"0-5%",IF(I7092&lt;=0.1,"5-10%",IF(I7092&lt;=0.2,"10-20%",IF(I7092&lt;=0.4,"20-40%","Above 40%")))))</f>
        <v>Below 0%</v>
      </c>
      <c r="N7092" s="6" t="str">
        <f aca="false">IF(AND(H7092&gt;=Summary!$B$25,I7092&gt;=Summary!$B$26,I7092&lt;=Summary!$B$27,J7092&gt;=Summary!$B$28,J7092&lt;=Summary!$B$29,F7092*J7092&gt;1),"Yes","No")</f>
        <v>No</v>
      </c>
    </row>
    <row r="7093" customFormat="false" ht="15" hidden="false" customHeight="false" outlineLevel="0" collapsed="false">
      <c r="A7093" s="6" t="s">
        <v>154</v>
      </c>
      <c r="B7093" s="45" t="n">
        <v>43764</v>
      </c>
      <c r="C7093" s="6" t="s">
        <v>189</v>
      </c>
      <c r="D7093" s="6" t="s">
        <v>204</v>
      </c>
      <c r="E7093" s="6" t="s">
        <v>177</v>
      </c>
      <c r="F7093" s="34" t="n">
        <v>0.279425323009491</v>
      </c>
      <c r="G7093" s="34" t="n">
        <v>0.268454539235137</v>
      </c>
      <c r="H7093" s="34" t="n">
        <v>0.0109707837743538</v>
      </c>
      <c r="I7093" s="34" t="n">
        <v>0.0408664491411137</v>
      </c>
      <c r="J7093" s="35" t="n">
        <v>3.7</v>
      </c>
      <c r="K7093" s="6" t="n">
        <v>0</v>
      </c>
      <c r="L7093" s="35" t="n">
        <v>-1</v>
      </c>
      <c r="M7093" s="6" t="str">
        <f aca="false">IF(I7093&lt;=0,"Below 0%",IF(I7093&lt;=0.05,"0-5%",IF(I7093&lt;=0.1,"5-10%",IF(I7093&lt;=0.2,"10-20%",IF(I7093&lt;=0.4,"20-40%","Above 40%")))))</f>
        <v>0-5%</v>
      </c>
      <c r="N7093" s="6" t="str">
        <f aca="false">IF(AND(H7093&gt;=Summary!$B$25,I7093&gt;=Summary!$B$26,I7093&lt;=Summary!$B$27,J7093&gt;=Summary!$B$28,J7093&lt;=Summary!$B$29,F7093*J7093&gt;1),"Yes","No")</f>
        <v>No</v>
      </c>
    </row>
    <row r="7094" customFormat="false" ht="15" hidden="false" customHeight="false" outlineLevel="0" collapsed="false">
      <c r="A7094" s="6" t="s">
        <v>154</v>
      </c>
      <c r="B7094" s="45" t="n">
        <v>43765</v>
      </c>
      <c r="C7094" s="6" t="s">
        <v>185</v>
      </c>
      <c r="D7094" s="6" t="s">
        <v>180</v>
      </c>
      <c r="E7094" s="6" t="s">
        <v>187</v>
      </c>
      <c r="F7094" s="34" t="n">
        <v>0.578110098838806</v>
      </c>
      <c r="G7094" s="34" t="n">
        <v>0.648999459167117</v>
      </c>
      <c r="H7094" s="34" t="n">
        <v>-0.0708893603283112</v>
      </c>
      <c r="I7094" s="34" t="n">
        <v>-0.10922868937254</v>
      </c>
      <c r="J7094" s="35" t="n">
        <v>1.54</v>
      </c>
      <c r="K7094" s="6" t="n">
        <v>0</v>
      </c>
      <c r="L7094" s="35" t="n">
        <v>-1</v>
      </c>
      <c r="M7094" s="6" t="str">
        <f aca="false">IF(I7094&lt;=0,"Below 0%",IF(I7094&lt;=0.05,"0-5%",IF(I7094&lt;=0.1,"5-10%",IF(I7094&lt;=0.2,"10-20%",IF(I7094&lt;=0.4,"20-40%","Above 40%")))))</f>
        <v>Below 0%</v>
      </c>
      <c r="N7094" s="6" t="str">
        <f aca="false">IF(AND(H7094&gt;=Summary!$B$25,I7094&gt;=Summary!$B$26,I7094&lt;=Summary!$B$27,J7094&gt;=Summary!$B$28,J7094&lt;=Summary!$B$29,F7094*J7094&gt;1),"Yes","No")</f>
        <v>No</v>
      </c>
    </row>
    <row r="7095" customFormat="false" ht="15" hidden="false" customHeight="false" outlineLevel="0" collapsed="false">
      <c r="A7095" s="6" t="s">
        <v>154</v>
      </c>
      <c r="B7095" s="45" t="n">
        <v>43765</v>
      </c>
      <c r="C7095" s="6" t="s">
        <v>185</v>
      </c>
      <c r="D7095" s="6" t="s">
        <v>180</v>
      </c>
      <c r="E7095" s="6" t="s">
        <v>174</v>
      </c>
      <c r="F7095" s="34" t="n">
        <v>0.272278159856796</v>
      </c>
      <c r="G7095" s="34" t="n">
        <v>0.208220659816117</v>
      </c>
      <c r="H7095" s="34" t="n">
        <v>0.0640575000406795</v>
      </c>
      <c r="I7095" s="34" t="n">
        <v>0.30764238331225</v>
      </c>
      <c r="J7095" s="35" t="n">
        <v>4.8</v>
      </c>
      <c r="K7095" s="6" t="n">
        <v>1</v>
      </c>
      <c r="L7095" s="35" t="n">
        <v>3.8</v>
      </c>
      <c r="M7095" s="6" t="str">
        <f aca="false">IF(I7095&lt;=0,"Below 0%",IF(I7095&lt;=0.05,"0-5%",IF(I7095&lt;=0.1,"5-10%",IF(I7095&lt;=0.2,"10-20%",IF(I7095&lt;=0.4,"20-40%","Above 40%")))))</f>
        <v>20-40%</v>
      </c>
      <c r="N7095" s="6" t="str">
        <f aca="false">IF(AND(H7095&gt;=Summary!$B$25,I7095&gt;=Summary!$B$26,I7095&lt;=Summary!$B$27,J7095&gt;=Summary!$B$28,J7095&lt;=Summary!$B$29,F7095*J7095&gt;1),"Yes","No")</f>
        <v>Yes</v>
      </c>
    </row>
    <row r="7096" customFormat="false" ht="15" hidden="false" customHeight="false" outlineLevel="0" collapsed="false">
      <c r="A7096" s="6" t="s">
        <v>154</v>
      </c>
      <c r="B7096" s="45" t="n">
        <v>43765</v>
      </c>
      <c r="C7096" s="6" t="s">
        <v>185</v>
      </c>
      <c r="D7096" s="6" t="s">
        <v>180</v>
      </c>
      <c r="E7096" s="6" t="s">
        <v>177</v>
      </c>
      <c r="F7096" s="34" t="n">
        <v>0.149611711502075</v>
      </c>
      <c r="G7096" s="34" t="n">
        <v>0.142779881016766</v>
      </c>
      <c r="H7096" s="34" t="n">
        <v>0.00683183048530939</v>
      </c>
      <c r="I7096" s="34" t="n">
        <v>0.0478486915429435</v>
      </c>
      <c r="J7096" s="35" t="n">
        <v>7</v>
      </c>
      <c r="K7096" s="6" t="n">
        <v>0</v>
      </c>
      <c r="L7096" s="35" t="n">
        <v>-1</v>
      </c>
      <c r="M7096" s="6" t="str">
        <f aca="false">IF(I7096&lt;=0,"Below 0%",IF(I7096&lt;=0.05,"0-5%",IF(I7096&lt;=0.1,"5-10%",IF(I7096&lt;=0.2,"10-20%",IF(I7096&lt;=0.4,"20-40%","Above 40%")))))</f>
        <v>0-5%</v>
      </c>
      <c r="N7096" s="6" t="str">
        <f aca="false">IF(AND(H7096&gt;=Summary!$B$25,I7096&gt;=Summary!$B$26,I7096&lt;=Summary!$B$27,J7096&gt;=Summary!$B$28,J7096&lt;=Summary!$B$29,F7096*J7096&gt;1),"Yes","No")</f>
        <v>No</v>
      </c>
    </row>
    <row r="7097" customFormat="false" ht="15" hidden="false" customHeight="false" outlineLevel="0" collapsed="false">
      <c r="A7097" s="6" t="s">
        <v>154</v>
      </c>
      <c r="B7097" s="45" t="n">
        <v>43765</v>
      </c>
      <c r="C7097" s="6" t="s">
        <v>183</v>
      </c>
      <c r="D7097" s="6" t="s">
        <v>181</v>
      </c>
      <c r="E7097" s="6" t="s">
        <v>187</v>
      </c>
      <c r="F7097" s="34" t="n">
        <v>0.838976919651032</v>
      </c>
      <c r="G7097" s="34" t="n">
        <v>0.633242895004243</v>
      </c>
      <c r="H7097" s="34" t="n">
        <v>0.205734024646789</v>
      </c>
      <c r="I7097" s="34" t="n">
        <v>0.324889590187049</v>
      </c>
      <c r="J7097" s="35" t="n">
        <v>1.57</v>
      </c>
      <c r="K7097" s="6" t="n">
        <v>1</v>
      </c>
      <c r="L7097" s="35" t="n">
        <v>0.57</v>
      </c>
      <c r="M7097" s="6" t="str">
        <f aca="false">IF(I7097&lt;=0,"Below 0%",IF(I7097&lt;=0.05,"0-5%",IF(I7097&lt;=0.1,"5-10%",IF(I7097&lt;=0.2,"10-20%",IF(I7097&lt;=0.4,"20-40%","Above 40%")))))</f>
        <v>20-40%</v>
      </c>
      <c r="N7097" s="6" t="str">
        <f aca="false">IF(AND(H7097&gt;=Summary!$B$25,I7097&gt;=Summary!$B$26,I7097&lt;=Summary!$B$27,J7097&gt;=Summary!$B$28,J7097&lt;=Summary!$B$29,F7097*J7097&gt;1),"Yes","No")</f>
        <v>No</v>
      </c>
    </row>
    <row r="7098" customFormat="false" ht="15" hidden="false" customHeight="false" outlineLevel="0" collapsed="false">
      <c r="A7098" s="6" t="s">
        <v>154</v>
      </c>
      <c r="B7098" s="45" t="n">
        <v>43765</v>
      </c>
      <c r="C7098" s="6" t="s">
        <v>183</v>
      </c>
      <c r="D7098" s="6" t="s">
        <v>181</v>
      </c>
      <c r="E7098" s="6" t="s">
        <v>174</v>
      </c>
      <c r="F7098" s="34" t="n">
        <v>0.078900545835495</v>
      </c>
      <c r="G7098" s="34" t="n">
        <v>0.213804590356271</v>
      </c>
      <c r="H7098" s="34" t="n">
        <v>-0.134904044520776</v>
      </c>
      <c r="I7098" s="34" t="n">
        <v>-0.630968887506017</v>
      </c>
      <c r="J7098" s="35" t="n">
        <v>4.65</v>
      </c>
      <c r="K7098" s="6" t="n">
        <v>0</v>
      </c>
      <c r="L7098" s="35" t="n">
        <v>-1</v>
      </c>
      <c r="M7098" s="6" t="str">
        <f aca="false">IF(I7098&lt;=0,"Below 0%",IF(I7098&lt;=0.05,"0-5%",IF(I7098&lt;=0.1,"5-10%",IF(I7098&lt;=0.2,"10-20%",IF(I7098&lt;=0.4,"20-40%","Above 40%")))))</f>
        <v>Below 0%</v>
      </c>
      <c r="N7098" s="6" t="str">
        <f aca="false">IF(AND(H7098&gt;=Summary!$B$25,I7098&gt;=Summary!$B$26,I7098&lt;=Summary!$B$27,J7098&gt;=Summary!$B$28,J7098&lt;=Summary!$B$29,F7098*J7098&gt;1),"Yes","No")</f>
        <v>No</v>
      </c>
    </row>
    <row r="7099" customFormat="false" ht="15" hidden="false" customHeight="false" outlineLevel="0" collapsed="false">
      <c r="A7099" s="6" t="s">
        <v>154</v>
      </c>
      <c r="B7099" s="45" t="n">
        <v>43765</v>
      </c>
      <c r="C7099" s="6" t="s">
        <v>183</v>
      </c>
      <c r="D7099" s="6" t="s">
        <v>181</v>
      </c>
      <c r="E7099" s="6" t="s">
        <v>177</v>
      </c>
      <c r="F7099" s="34" t="n">
        <v>0.0821225494146347</v>
      </c>
      <c r="G7099" s="34" t="n">
        <v>0.152952514639486</v>
      </c>
      <c r="H7099" s="34" t="n">
        <v>-0.0708299652248516</v>
      </c>
      <c r="I7099" s="34" t="n">
        <v>-0.463084672990176</v>
      </c>
      <c r="J7099" s="35" t="n">
        <v>6.5</v>
      </c>
      <c r="K7099" s="6" t="n">
        <v>0</v>
      </c>
      <c r="L7099" s="35" t="n">
        <v>-1</v>
      </c>
      <c r="M7099" s="6" t="str">
        <f aca="false">IF(I7099&lt;=0,"Below 0%",IF(I7099&lt;=0.05,"0-5%",IF(I7099&lt;=0.1,"5-10%",IF(I7099&lt;=0.2,"10-20%",IF(I7099&lt;=0.4,"20-40%","Above 40%")))))</f>
        <v>Below 0%</v>
      </c>
      <c r="N7099" s="6" t="str">
        <f aca="false">IF(AND(H7099&gt;=Summary!$B$25,I7099&gt;=Summary!$B$26,I7099&lt;=Summary!$B$27,J7099&gt;=Summary!$B$28,J7099&lt;=Summary!$B$29,F7099*J7099&gt;1),"Yes","No")</f>
        <v>No</v>
      </c>
    </row>
    <row r="7100" customFormat="false" ht="15" hidden="false" customHeight="false" outlineLevel="0" collapsed="false">
      <c r="A7100" s="6" t="s">
        <v>154</v>
      </c>
      <c r="B7100" s="45" t="n">
        <v>43765</v>
      </c>
      <c r="C7100" s="6" t="s">
        <v>188</v>
      </c>
      <c r="D7100" s="6" t="s">
        <v>203</v>
      </c>
      <c r="E7100" s="6" t="s">
        <v>187</v>
      </c>
      <c r="F7100" s="34" t="n">
        <v>0.47492840886116</v>
      </c>
      <c r="G7100" s="34" t="n">
        <v>0.320831786112143</v>
      </c>
      <c r="H7100" s="34" t="n">
        <v>0.154096622749018</v>
      </c>
      <c r="I7100" s="34" t="n">
        <v>0.480303478082297</v>
      </c>
      <c r="J7100" s="35" t="n">
        <v>3.1</v>
      </c>
      <c r="K7100" s="6" t="n">
        <v>0</v>
      </c>
      <c r="L7100" s="35" t="n">
        <v>-1</v>
      </c>
      <c r="M7100" s="6" t="str">
        <f aca="false">IF(I7100&lt;=0,"Below 0%",IF(I7100&lt;=0.05,"0-5%",IF(I7100&lt;=0.1,"5-10%",IF(I7100&lt;=0.2,"10-20%",IF(I7100&lt;=0.4,"20-40%","Above 40%")))))</f>
        <v>Above 40%</v>
      </c>
      <c r="N7100" s="6" t="str">
        <f aca="false">IF(AND(H7100&gt;=Summary!$B$25,I7100&gt;=Summary!$B$26,I7100&lt;=Summary!$B$27,J7100&gt;=Summary!$B$28,J7100&lt;=Summary!$B$29,F7100*J7100&gt;1),"Yes","No")</f>
        <v>No</v>
      </c>
    </row>
    <row r="7101" customFormat="false" ht="15" hidden="false" customHeight="false" outlineLevel="0" collapsed="false">
      <c r="A7101" s="6" t="s">
        <v>154</v>
      </c>
      <c r="B7101" s="45" t="n">
        <v>43765</v>
      </c>
      <c r="C7101" s="6" t="s">
        <v>188</v>
      </c>
      <c r="D7101" s="6" t="s">
        <v>203</v>
      </c>
      <c r="E7101" s="6" t="s">
        <v>174</v>
      </c>
      <c r="F7101" s="34" t="n">
        <v>0.165612071752548</v>
      </c>
      <c r="G7101" s="34" t="n">
        <v>0.310805792796138</v>
      </c>
      <c r="H7101" s="34" t="n">
        <v>-0.14519372104359</v>
      </c>
      <c r="I7101" s="34" t="n">
        <v>-0.467152557670714</v>
      </c>
      <c r="J7101" s="35" t="n">
        <v>3.2</v>
      </c>
      <c r="K7101" s="6" t="n">
        <v>1</v>
      </c>
      <c r="L7101" s="35" t="n">
        <v>2.2</v>
      </c>
      <c r="M7101" s="6" t="str">
        <f aca="false">IF(I7101&lt;=0,"Below 0%",IF(I7101&lt;=0.05,"0-5%",IF(I7101&lt;=0.1,"5-10%",IF(I7101&lt;=0.2,"10-20%",IF(I7101&lt;=0.4,"20-40%","Above 40%")))))</f>
        <v>Below 0%</v>
      </c>
      <c r="N7101" s="6" t="str">
        <f aca="false">IF(AND(H7101&gt;=Summary!$B$25,I7101&gt;=Summary!$B$26,I7101&lt;=Summary!$B$27,J7101&gt;=Summary!$B$28,J7101&lt;=Summary!$B$29,F7101*J7101&gt;1),"Yes","No")</f>
        <v>No</v>
      </c>
    </row>
    <row r="7102" customFormat="false" ht="15" hidden="false" customHeight="false" outlineLevel="0" collapsed="false">
      <c r="A7102" s="6" t="s">
        <v>154</v>
      </c>
      <c r="B7102" s="45" t="n">
        <v>43765</v>
      </c>
      <c r="C7102" s="6" t="s">
        <v>188</v>
      </c>
      <c r="D7102" s="6" t="s">
        <v>203</v>
      </c>
      <c r="E7102" s="6" t="s">
        <v>177</v>
      </c>
      <c r="F7102" s="34" t="n">
        <v>0.359459549188614</v>
      </c>
      <c r="G7102" s="34" t="n">
        <v>0.368362421091719</v>
      </c>
      <c r="H7102" s="34" t="n">
        <v>-0.00890287190310535</v>
      </c>
      <c r="I7102" s="34" t="n">
        <v>-0.0241687843095391</v>
      </c>
      <c r="J7102" s="35" t="n">
        <v>2.7</v>
      </c>
      <c r="K7102" s="6" t="n">
        <v>0</v>
      </c>
      <c r="L7102" s="35" t="n">
        <v>-1</v>
      </c>
      <c r="M7102" s="6" t="str">
        <f aca="false">IF(I7102&lt;=0,"Below 0%",IF(I7102&lt;=0.05,"0-5%",IF(I7102&lt;=0.1,"5-10%",IF(I7102&lt;=0.2,"10-20%",IF(I7102&lt;=0.4,"20-40%","Above 40%")))))</f>
        <v>Below 0%</v>
      </c>
      <c r="N7102" s="6" t="str">
        <f aca="false">IF(AND(H7102&gt;=Summary!$B$25,I7102&gt;=Summary!$B$26,I7102&lt;=Summary!$B$27,J7102&gt;=Summary!$B$28,J7102&lt;=Summary!$B$29,F7102*J7102&gt;1),"Yes","No")</f>
        <v>No</v>
      </c>
    </row>
    <row r="7103" customFormat="false" ht="15" hidden="false" customHeight="false" outlineLevel="0" collapsed="false">
      <c r="A7103" s="6" t="s">
        <v>154</v>
      </c>
      <c r="B7103" s="45" t="n">
        <v>43765</v>
      </c>
      <c r="C7103" s="6" t="s">
        <v>172</v>
      </c>
      <c r="D7103" s="6" t="s">
        <v>176</v>
      </c>
      <c r="E7103" s="6" t="s">
        <v>187</v>
      </c>
      <c r="F7103" s="34" t="n">
        <v>0.237026289105415</v>
      </c>
      <c r="G7103" s="34" t="n">
        <v>0.216413802836779</v>
      </c>
      <c r="H7103" s="34" t="n">
        <v>0.020612486268636</v>
      </c>
      <c r="I7103" s="34" t="n">
        <v>0.0952457098320207</v>
      </c>
      <c r="J7103" s="35" t="n">
        <v>4.65</v>
      </c>
      <c r="K7103" s="6" t="n">
        <v>0</v>
      </c>
      <c r="L7103" s="35" t="n">
        <v>-1</v>
      </c>
      <c r="M7103" s="6" t="str">
        <f aca="false">IF(I7103&lt;=0,"Below 0%",IF(I7103&lt;=0.05,"0-5%",IF(I7103&lt;=0.1,"5-10%",IF(I7103&lt;=0.2,"10-20%",IF(I7103&lt;=0.4,"20-40%","Above 40%")))))</f>
        <v>5-10%</v>
      </c>
      <c r="N7103" s="6" t="str">
        <f aca="false">IF(AND(H7103&gt;=Summary!$B$25,I7103&gt;=Summary!$B$26,I7103&lt;=Summary!$B$27,J7103&gt;=Summary!$B$28,J7103&lt;=Summary!$B$29,F7103*J7103&gt;1),"Yes","No")</f>
        <v>No</v>
      </c>
    </row>
    <row r="7104" customFormat="false" ht="15" hidden="false" customHeight="false" outlineLevel="0" collapsed="false">
      <c r="A7104" s="6" t="s">
        <v>154</v>
      </c>
      <c r="B7104" s="45" t="n">
        <v>43765</v>
      </c>
      <c r="C7104" s="6" t="s">
        <v>172</v>
      </c>
      <c r="D7104" s="6" t="s">
        <v>176</v>
      </c>
      <c r="E7104" s="6" t="s">
        <v>174</v>
      </c>
      <c r="F7104" s="34" t="n">
        <v>0.135414272546768</v>
      </c>
      <c r="G7104" s="34" t="n">
        <v>0.245444922729518</v>
      </c>
      <c r="H7104" s="34" t="n">
        <v>-0.11003065018275</v>
      </c>
      <c r="I7104" s="34" t="n">
        <v>-0.448290593910571</v>
      </c>
      <c r="J7104" s="35" t="n">
        <v>4.1</v>
      </c>
      <c r="K7104" s="6" t="n">
        <v>0</v>
      </c>
      <c r="L7104" s="35" t="n">
        <v>-1</v>
      </c>
      <c r="M7104" s="6" t="str">
        <f aca="false">IF(I7104&lt;=0,"Below 0%",IF(I7104&lt;=0.05,"0-5%",IF(I7104&lt;=0.1,"5-10%",IF(I7104&lt;=0.2,"10-20%",IF(I7104&lt;=0.4,"20-40%","Above 40%")))))</f>
        <v>Below 0%</v>
      </c>
      <c r="N7104" s="6" t="str">
        <f aca="false">IF(AND(H7104&gt;=Summary!$B$25,I7104&gt;=Summary!$B$26,I7104&lt;=Summary!$B$27,J7104&gt;=Summary!$B$28,J7104&lt;=Summary!$B$29,F7104*J7104&gt;1),"Yes","No")</f>
        <v>No</v>
      </c>
    </row>
    <row r="7105" customFormat="false" ht="15" hidden="false" customHeight="false" outlineLevel="0" collapsed="false">
      <c r="A7105" s="6" t="s">
        <v>154</v>
      </c>
      <c r="B7105" s="45" t="n">
        <v>43765</v>
      </c>
      <c r="C7105" s="6" t="s">
        <v>172</v>
      </c>
      <c r="D7105" s="6" t="s">
        <v>176</v>
      </c>
      <c r="E7105" s="6" t="s">
        <v>177</v>
      </c>
      <c r="F7105" s="34" t="n">
        <v>0.6275594830513</v>
      </c>
      <c r="G7105" s="34" t="n">
        <v>0.538141274433703</v>
      </c>
      <c r="H7105" s="34" t="n">
        <v>0.0894182086175974</v>
      </c>
      <c r="I7105" s="34" t="n">
        <v>0.166161216144764</v>
      </c>
      <c r="J7105" s="35" t="n">
        <v>1.87</v>
      </c>
      <c r="K7105" s="6" t="n">
        <v>1</v>
      </c>
      <c r="L7105" s="35" t="n">
        <v>0.87</v>
      </c>
      <c r="M7105" s="6" t="str">
        <f aca="false">IF(I7105&lt;=0,"Below 0%",IF(I7105&lt;=0.05,"0-5%",IF(I7105&lt;=0.1,"5-10%",IF(I7105&lt;=0.2,"10-20%",IF(I7105&lt;=0.4,"20-40%","Above 40%")))))</f>
        <v>10-20%</v>
      </c>
      <c r="N7105" s="6" t="str">
        <f aca="false">IF(AND(H7105&gt;=Summary!$B$25,I7105&gt;=Summary!$B$26,I7105&lt;=Summary!$B$27,J7105&gt;=Summary!$B$28,J7105&lt;=Summary!$B$29,F7105*J7105&gt;1),"Yes","No")</f>
        <v>Yes</v>
      </c>
    </row>
    <row r="7106" customFormat="false" ht="15" hidden="false" customHeight="false" outlineLevel="0" collapsed="false">
      <c r="A7106" s="6" t="s">
        <v>154</v>
      </c>
      <c r="B7106" s="45" t="n">
        <v>43771</v>
      </c>
      <c r="C7106" s="6" t="s">
        <v>185</v>
      </c>
      <c r="D7106" s="6" t="s">
        <v>203</v>
      </c>
      <c r="E7106" s="6" t="s">
        <v>187</v>
      </c>
      <c r="F7106" s="34" t="n">
        <v>0.47643655538559</v>
      </c>
      <c r="G7106" s="34" t="n">
        <v>0.545012712281047</v>
      </c>
      <c r="H7106" s="34" t="n">
        <v>-0.0685761568954572</v>
      </c>
      <c r="I7106" s="34" t="n">
        <v>-0.125824875916095</v>
      </c>
      <c r="J7106" s="35" t="n">
        <v>1.83</v>
      </c>
      <c r="K7106" s="6" t="n">
        <v>0</v>
      </c>
      <c r="L7106" s="35" t="n">
        <v>-1</v>
      </c>
      <c r="M7106" s="6" t="str">
        <f aca="false">IF(I7106&lt;=0,"Below 0%",IF(I7106&lt;=0.05,"0-5%",IF(I7106&lt;=0.1,"5-10%",IF(I7106&lt;=0.2,"10-20%",IF(I7106&lt;=0.4,"20-40%","Above 40%")))))</f>
        <v>Below 0%</v>
      </c>
      <c r="N7106" s="6" t="str">
        <f aca="false">IF(AND(H7106&gt;=Summary!$B$25,I7106&gt;=Summary!$B$26,I7106&lt;=Summary!$B$27,J7106&gt;=Summary!$B$28,J7106&lt;=Summary!$B$29,F7106*J7106&gt;1),"Yes","No")</f>
        <v>No</v>
      </c>
    </row>
    <row r="7107" customFormat="false" ht="15" hidden="false" customHeight="false" outlineLevel="0" collapsed="false">
      <c r="A7107" s="6" t="s">
        <v>154</v>
      </c>
      <c r="B7107" s="45" t="n">
        <v>43771</v>
      </c>
      <c r="C7107" s="6" t="s">
        <v>185</v>
      </c>
      <c r="D7107" s="6" t="s">
        <v>203</v>
      </c>
      <c r="E7107" s="6" t="s">
        <v>174</v>
      </c>
      <c r="F7107" s="34" t="n">
        <v>0.339055269956589</v>
      </c>
      <c r="G7107" s="34" t="n">
        <v>0.249343315868579</v>
      </c>
      <c r="H7107" s="34" t="n">
        <v>0.0897119540880098</v>
      </c>
      <c r="I7107" s="34" t="n">
        <v>0.359792897497578</v>
      </c>
      <c r="J7107" s="35" t="n">
        <v>4</v>
      </c>
      <c r="K7107" s="6" t="n">
        <v>1</v>
      </c>
      <c r="L7107" s="35" t="n">
        <v>3</v>
      </c>
      <c r="M7107" s="6" t="str">
        <f aca="false">IF(I7107&lt;=0,"Below 0%",IF(I7107&lt;=0.05,"0-5%",IF(I7107&lt;=0.1,"5-10%",IF(I7107&lt;=0.2,"10-20%",IF(I7107&lt;=0.4,"20-40%","Above 40%")))))</f>
        <v>20-40%</v>
      </c>
      <c r="N7107" s="6" t="str">
        <f aca="false">IF(AND(H7107&gt;=Summary!$B$25,I7107&gt;=Summary!$B$26,I7107&lt;=Summary!$B$27,J7107&gt;=Summary!$B$28,J7107&lt;=Summary!$B$29,F7107*J7107&gt;1),"Yes","No")</f>
        <v>Yes</v>
      </c>
    </row>
    <row r="7108" customFormat="false" ht="15" hidden="false" customHeight="false" outlineLevel="0" collapsed="false">
      <c r="A7108" s="6" t="s">
        <v>154</v>
      </c>
      <c r="B7108" s="45" t="n">
        <v>43771</v>
      </c>
      <c r="C7108" s="6" t="s">
        <v>185</v>
      </c>
      <c r="D7108" s="6" t="s">
        <v>203</v>
      </c>
      <c r="E7108" s="6" t="s">
        <v>177</v>
      </c>
      <c r="F7108" s="34" t="n">
        <v>0.184508204460144</v>
      </c>
      <c r="G7108" s="34" t="n">
        <v>0.205643971850374</v>
      </c>
      <c r="H7108" s="34" t="n">
        <v>-0.0211357673902304</v>
      </c>
      <c r="I7108" s="34" t="n">
        <v>-0.102778443734829</v>
      </c>
      <c r="J7108" s="35" t="n">
        <v>4.85</v>
      </c>
      <c r="K7108" s="6" t="n">
        <v>0</v>
      </c>
      <c r="L7108" s="35" t="n">
        <v>-1</v>
      </c>
      <c r="M7108" s="6" t="str">
        <f aca="false">IF(I7108&lt;=0,"Below 0%",IF(I7108&lt;=0.05,"0-5%",IF(I7108&lt;=0.1,"5-10%",IF(I7108&lt;=0.2,"10-20%",IF(I7108&lt;=0.4,"20-40%","Above 40%")))))</f>
        <v>Below 0%</v>
      </c>
      <c r="N7108" s="6" t="str">
        <f aca="false">IF(AND(H7108&gt;=Summary!$B$25,I7108&gt;=Summary!$B$26,I7108&lt;=Summary!$B$27,J7108&gt;=Summary!$B$28,J7108&lt;=Summary!$B$29,F7108*J7108&gt;1),"Yes","No")</f>
        <v>No</v>
      </c>
    </row>
    <row r="7109" customFormat="false" ht="15" hidden="false" customHeight="false" outlineLevel="0" collapsed="false">
      <c r="A7109" s="6" t="s">
        <v>154</v>
      </c>
      <c r="B7109" s="45" t="n">
        <v>43771</v>
      </c>
      <c r="C7109" s="6" t="s">
        <v>182</v>
      </c>
      <c r="D7109" s="6" t="s">
        <v>183</v>
      </c>
      <c r="E7109" s="6" t="s">
        <v>187</v>
      </c>
      <c r="F7109" s="34" t="n">
        <v>0.129299595952034</v>
      </c>
      <c r="G7109" s="34" t="n">
        <v>0.107787852609669</v>
      </c>
      <c r="H7109" s="34" t="n">
        <v>0.0215117433423653</v>
      </c>
      <c r="I7109" s="34" t="n">
        <v>0.199574839107943</v>
      </c>
      <c r="J7109" s="35" t="n">
        <v>9.25</v>
      </c>
      <c r="K7109" s="6" t="n">
        <v>0</v>
      </c>
      <c r="L7109" s="35" t="n">
        <v>-1</v>
      </c>
      <c r="M7109" s="6" t="str">
        <f aca="false">IF(I7109&lt;=0,"Below 0%",IF(I7109&lt;=0.05,"0-5%",IF(I7109&lt;=0.1,"5-10%",IF(I7109&lt;=0.2,"10-20%",IF(I7109&lt;=0.4,"20-40%","Above 40%")))))</f>
        <v>10-20%</v>
      </c>
      <c r="N7109" s="6" t="str">
        <f aca="false">IF(AND(H7109&gt;=Summary!$B$25,I7109&gt;=Summary!$B$26,I7109&lt;=Summary!$B$27,J7109&gt;=Summary!$B$28,J7109&lt;=Summary!$B$29,F7109*J7109&gt;1),"Yes","No")</f>
        <v>No</v>
      </c>
    </row>
    <row r="7110" customFormat="false" ht="15" hidden="false" customHeight="false" outlineLevel="0" collapsed="false">
      <c r="A7110" s="6" t="s">
        <v>154</v>
      </c>
      <c r="B7110" s="45" t="n">
        <v>43771</v>
      </c>
      <c r="C7110" s="6" t="s">
        <v>182</v>
      </c>
      <c r="D7110" s="6" t="s">
        <v>183</v>
      </c>
      <c r="E7110" s="6" t="s">
        <v>174</v>
      </c>
      <c r="F7110" s="34" t="n">
        <v>0.145259588956833</v>
      </c>
      <c r="G7110" s="34" t="n">
        <v>0.174918883620954</v>
      </c>
      <c r="H7110" s="34" t="n">
        <v>-0.0296592946641206</v>
      </c>
      <c r="I7110" s="34" t="n">
        <v>-0.169560278742642</v>
      </c>
      <c r="J7110" s="35" t="n">
        <v>5.7</v>
      </c>
      <c r="K7110" s="6" t="n">
        <v>0</v>
      </c>
      <c r="L7110" s="35" t="n">
        <v>-1</v>
      </c>
      <c r="M7110" s="6" t="str">
        <f aca="false">IF(I7110&lt;=0,"Below 0%",IF(I7110&lt;=0.05,"0-5%",IF(I7110&lt;=0.1,"5-10%",IF(I7110&lt;=0.2,"10-20%",IF(I7110&lt;=0.4,"20-40%","Above 40%")))))</f>
        <v>Below 0%</v>
      </c>
      <c r="N7110" s="6" t="str">
        <f aca="false">IF(AND(H7110&gt;=Summary!$B$25,I7110&gt;=Summary!$B$26,I7110&lt;=Summary!$B$27,J7110&gt;=Summary!$B$28,J7110&lt;=Summary!$B$29,F7110*J7110&gt;1),"Yes","No")</f>
        <v>No</v>
      </c>
    </row>
    <row r="7111" customFormat="false" ht="15" hidden="false" customHeight="false" outlineLevel="0" collapsed="false">
      <c r="A7111" s="6" t="s">
        <v>154</v>
      </c>
      <c r="B7111" s="45" t="n">
        <v>43771</v>
      </c>
      <c r="C7111" s="6" t="s">
        <v>182</v>
      </c>
      <c r="D7111" s="6" t="s">
        <v>183</v>
      </c>
      <c r="E7111" s="6" t="s">
        <v>177</v>
      </c>
      <c r="F7111" s="34" t="n">
        <v>0.725440800189972</v>
      </c>
      <c r="G7111" s="34" t="n">
        <v>0.717293263769378</v>
      </c>
      <c r="H7111" s="34" t="n">
        <v>0.00814753642059407</v>
      </c>
      <c r="I7111" s="34" t="n">
        <v>0.0113587242932949</v>
      </c>
      <c r="J7111" s="35" t="n">
        <v>1.39</v>
      </c>
      <c r="K7111" s="6" t="n">
        <v>1</v>
      </c>
      <c r="L7111" s="35" t="n">
        <v>0.39</v>
      </c>
      <c r="M7111" s="6" t="str">
        <f aca="false">IF(I7111&lt;=0,"Below 0%",IF(I7111&lt;=0.05,"0-5%",IF(I7111&lt;=0.1,"5-10%",IF(I7111&lt;=0.2,"10-20%",IF(I7111&lt;=0.4,"20-40%","Above 40%")))))</f>
        <v>0-5%</v>
      </c>
      <c r="N7111" s="6" t="str">
        <f aca="false">IF(AND(H7111&gt;=Summary!$B$25,I7111&gt;=Summary!$B$26,I7111&lt;=Summary!$B$27,J7111&gt;=Summary!$B$28,J7111&lt;=Summary!$B$29,F7111*J7111&gt;1),"Yes","No")</f>
        <v>No</v>
      </c>
    </row>
    <row r="7112" customFormat="false" ht="15" hidden="false" customHeight="false" outlineLevel="0" collapsed="false">
      <c r="A7112" s="6" t="s">
        <v>154</v>
      </c>
      <c r="B7112" s="45" t="n">
        <v>43771</v>
      </c>
      <c r="C7112" s="6" t="s">
        <v>199</v>
      </c>
      <c r="D7112" s="6" t="s">
        <v>176</v>
      </c>
      <c r="E7112" s="6" t="s">
        <v>187</v>
      </c>
      <c r="F7112" s="34" t="n">
        <v>0.255969434976578</v>
      </c>
      <c r="G7112" s="34" t="n">
        <v>0.289699422125525</v>
      </c>
      <c r="H7112" s="34" t="n">
        <v>-0.0337299871489472</v>
      </c>
      <c r="I7112" s="34" t="n">
        <v>-0.116430978361884</v>
      </c>
      <c r="J7112" s="35" t="n">
        <v>3.44</v>
      </c>
      <c r="K7112" s="6" t="n">
        <v>1</v>
      </c>
      <c r="L7112" s="35" t="n">
        <v>2.44</v>
      </c>
      <c r="M7112" s="6" t="str">
        <f aca="false">IF(I7112&lt;=0,"Below 0%",IF(I7112&lt;=0.05,"0-5%",IF(I7112&lt;=0.1,"5-10%",IF(I7112&lt;=0.2,"10-20%",IF(I7112&lt;=0.4,"20-40%","Above 40%")))))</f>
        <v>Below 0%</v>
      </c>
      <c r="N7112" s="6" t="str">
        <f aca="false">IF(AND(H7112&gt;=Summary!$B$25,I7112&gt;=Summary!$B$26,I7112&lt;=Summary!$B$27,J7112&gt;=Summary!$B$28,J7112&lt;=Summary!$B$29,F7112*J7112&gt;1),"Yes","No")</f>
        <v>No</v>
      </c>
    </row>
    <row r="7113" customFormat="false" ht="15" hidden="false" customHeight="false" outlineLevel="0" collapsed="false">
      <c r="A7113" s="6" t="s">
        <v>154</v>
      </c>
      <c r="B7113" s="45" t="n">
        <v>43771</v>
      </c>
      <c r="C7113" s="6" t="s">
        <v>199</v>
      </c>
      <c r="D7113" s="6" t="s">
        <v>176</v>
      </c>
      <c r="E7113" s="6" t="s">
        <v>174</v>
      </c>
      <c r="F7113" s="34" t="n">
        <v>0.310092449188232</v>
      </c>
      <c r="G7113" s="34" t="n">
        <v>0.269342165435623</v>
      </c>
      <c r="H7113" s="34" t="n">
        <v>0.0407502837526094</v>
      </c>
      <c r="I7113" s="34" t="n">
        <v>0.151295597132746</v>
      </c>
      <c r="J7113" s="35" t="n">
        <v>3.7</v>
      </c>
      <c r="K7113" s="6" t="n">
        <v>0</v>
      </c>
      <c r="L7113" s="35" t="n">
        <v>-1</v>
      </c>
      <c r="M7113" s="6" t="str">
        <f aca="false">IF(I7113&lt;=0,"Below 0%",IF(I7113&lt;=0.05,"0-5%",IF(I7113&lt;=0.1,"5-10%",IF(I7113&lt;=0.2,"10-20%",IF(I7113&lt;=0.4,"20-40%","Above 40%")))))</f>
        <v>10-20%</v>
      </c>
      <c r="N7113" s="6" t="str">
        <f aca="false">IF(AND(H7113&gt;=Summary!$B$25,I7113&gt;=Summary!$B$26,I7113&lt;=Summary!$B$27,J7113&gt;=Summary!$B$28,J7113&lt;=Summary!$B$29,F7113*J7113&gt;1),"Yes","No")</f>
        <v>Yes</v>
      </c>
    </row>
    <row r="7114" customFormat="false" ht="15" hidden="false" customHeight="false" outlineLevel="0" collapsed="false">
      <c r="A7114" s="6" t="s">
        <v>154</v>
      </c>
      <c r="B7114" s="45" t="n">
        <v>43771</v>
      </c>
      <c r="C7114" s="6" t="s">
        <v>199</v>
      </c>
      <c r="D7114" s="6" t="s">
        <v>176</v>
      </c>
      <c r="E7114" s="6" t="s">
        <v>177</v>
      </c>
      <c r="F7114" s="34" t="n">
        <v>0.433938086032867</v>
      </c>
      <c r="G7114" s="34" t="n">
        <v>0.440958412438852</v>
      </c>
      <c r="H7114" s="34" t="n">
        <v>-0.0070203264059846</v>
      </c>
      <c r="I7114" s="34" t="n">
        <v>-0.0159206088555077</v>
      </c>
      <c r="J7114" s="35" t="n">
        <v>2.26</v>
      </c>
      <c r="K7114" s="6" t="n">
        <v>0</v>
      </c>
      <c r="L7114" s="35" t="n">
        <v>-1</v>
      </c>
      <c r="M7114" s="6" t="str">
        <f aca="false">IF(I7114&lt;=0,"Below 0%",IF(I7114&lt;=0.05,"0-5%",IF(I7114&lt;=0.1,"5-10%",IF(I7114&lt;=0.2,"10-20%",IF(I7114&lt;=0.4,"20-40%","Above 40%")))))</f>
        <v>Below 0%</v>
      </c>
      <c r="N7114" s="6" t="str">
        <f aca="false">IF(AND(H7114&gt;=Summary!$B$25,I7114&gt;=Summary!$B$26,I7114&lt;=Summary!$B$27,J7114&gt;=Summary!$B$28,J7114&lt;=Summary!$B$29,F7114*J7114&gt;1),"Yes","No")</f>
        <v>No</v>
      </c>
    </row>
    <row r="7115" customFormat="false" ht="15" hidden="false" customHeight="false" outlineLevel="0" collapsed="false">
      <c r="A7115" s="6" t="s">
        <v>154</v>
      </c>
      <c r="B7115" s="45" t="n">
        <v>43771</v>
      </c>
      <c r="C7115" s="6" t="s">
        <v>201</v>
      </c>
      <c r="D7115" s="6" t="s">
        <v>172</v>
      </c>
      <c r="E7115" s="6" t="s">
        <v>187</v>
      </c>
      <c r="F7115" s="34" t="n">
        <v>0.405246675014496</v>
      </c>
      <c r="G7115" s="34" t="n">
        <v>0.572171651495449</v>
      </c>
      <c r="H7115" s="34" t="n">
        <v>-0.166924976480953</v>
      </c>
      <c r="I7115" s="34" t="n">
        <v>-0.29173933389512</v>
      </c>
      <c r="J7115" s="35" t="n">
        <v>1.75</v>
      </c>
      <c r="K7115" s="6" t="n">
        <v>1</v>
      </c>
      <c r="L7115" s="35" t="n">
        <v>0.75</v>
      </c>
      <c r="M7115" s="6" t="str">
        <f aca="false">IF(I7115&lt;=0,"Below 0%",IF(I7115&lt;=0.05,"0-5%",IF(I7115&lt;=0.1,"5-10%",IF(I7115&lt;=0.2,"10-20%",IF(I7115&lt;=0.4,"20-40%","Above 40%")))))</f>
        <v>Below 0%</v>
      </c>
      <c r="N7115" s="6" t="str">
        <f aca="false">IF(AND(H7115&gt;=Summary!$B$25,I7115&gt;=Summary!$B$26,I7115&lt;=Summary!$B$27,J7115&gt;=Summary!$B$28,J7115&lt;=Summary!$B$29,F7115*J7115&gt;1),"Yes","No")</f>
        <v>No</v>
      </c>
    </row>
    <row r="7116" customFormat="false" ht="15" hidden="false" customHeight="false" outlineLevel="0" collapsed="false">
      <c r="A7116" s="6" t="s">
        <v>154</v>
      </c>
      <c r="B7116" s="45" t="n">
        <v>43771</v>
      </c>
      <c r="C7116" s="6" t="s">
        <v>201</v>
      </c>
      <c r="D7116" s="6" t="s">
        <v>172</v>
      </c>
      <c r="E7116" s="6" t="s">
        <v>174</v>
      </c>
      <c r="F7116" s="34" t="n">
        <v>0.351558893918991</v>
      </c>
      <c r="G7116" s="34" t="n">
        <v>0.227568270481144</v>
      </c>
      <c r="H7116" s="34" t="n">
        <v>0.123990623437847</v>
      </c>
      <c r="I7116" s="34" t="n">
        <v>0.544850225278309</v>
      </c>
      <c r="J7116" s="35" t="n">
        <v>4.4</v>
      </c>
      <c r="K7116" s="6" t="n">
        <v>0</v>
      </c>
      <c r="L7116" s="35" t="n">
        <v>-1</v>
      </c>
      <c r="M7116" s="6" t="str">
        <f aca="false">IF(I7116&lt;=0,"Below 0%",IF(I7116&lt;=0.05,"0-5%",IF(I7116&lt;=0.1,"5-10%",IF(I7116&lt;=0.2,"10-20%",IF(I7116&lt;=0.4,"20-40%","Above 40%")))))</f>
        <v>Above 40%</v>
      </c>
      <c r="N7116" s="6" t="str">
        <f aca="false">IF(AND(H7116&gt;=Summary!$B$25,I7116&gt;=Summary!$B$26,I7116&lt;=Summary!$B$27,J7116&gt;=Summary!$B$28,J7116&lt;=Summary!$B$29,F7116*J7116&gt;1),"Yes","No")</f>
        <v>No</v>
      </c>
    </row>
    <row r="7117" customFormat="false" ht="15" hidden="false" customHeight="false" outlineLevel="0" collapsed="false">
      <c r="A7117" s="6" t="s">
        <v>154</v>
      </c>
      <c r="B7117" s="45" t="n">
        <v>43771</v>
      </c>
      <c r="C7117" s="6" t="s">
        <v>201</v>
      </c>
      <c r="D7117" s="6" t="s">
        <v>172</v>
      </c>
      <c r="E7117" s="6" t="s">
        <v>177</v>
      </c>
      <c r="F7117" s="34" t="n">
        <v>0.243194445967674</v>
      </c>
      <c r="G7117" s="34" t="n">
        <v>0.200260078023407</v>
      </c>
      <c r="H7117" s="34" t="n">
        <v>0.0429343679442672</v>
      </c>
      <c r="I7117" s="34" t="n">
        <v>0.214393045124296</v>
      </c>
      <c r="J7117" s="35" t="n">
        <v>5</v>
      </c>
      <c r="K7117" s="6" t="n">
        <v>0</v>
      </c>
      <c r="L7117" s="35" t="n">
        <v>-1</v>
      </c>
      <c r="M7117" s="6" t="str">
        <f aca="false">IF(I7117&lt;=0,"Below 0%",IF(I7117&lt;=0.05,"0-5%",IF(I7117&lt;=0.1,"5-10%",IF(I7117&lt;=0.2,"10-20%",IF(I7117&lt;=0.4,"20-40%","Above 40%")))))</f>
        <v>20-40%</v>
      </c>
      <c r="N7117" s="6" t="str">
        <f aca="false">IF(AND(H7117&gt;=Summary!$B$25,I7117&gt;=Summary!$B$26,I7117&lt;=Summary!$B$27,J7117&gt;=Summary!$B$28,J7117&lt;=Summary!$B$29,F7117*J7117&gt;1),"Yes","No")</f>
        <v>Yes</v>
      </c>
    </row>
    <row r="7118" customFormat="false" ht="15" hidden="false" customHeight="false" outlineLevel="0" collapsed="false">
      <c r="A7118" s="6" t="s">
        <v>154</v>
      </c>
      <c r="B7118" s="45" t="n">
        <v>43771</v>
      </c>
      <c r="C7118" s="6" t="s">
        <v>194</v>
      </c>
      <c r="D7118" s="6" t="s">
        <v>179</v>
      </c>
      <c r="E7118" s="6" t="s">
        <v>187</v>
      </c>
      <c r="F7118" s="34" t="n">
        <v>0.868691861629486</v>
      </c>
      <c r="G7118" s="34" t="n">
        <v>0.901473139032077</v>
      </c>
      <c r="H7118" s="34" t="n">
        <v>-0.0327812774025907</v>
      </c>
      <c r="I7118" s="34" t="n">
        <v>-0.0363641199978386</v>
      </c>
      <c r="J7118" s="35" t="n">
        <v>1.11</v>
      </c>
      <c r="K7118" s="6" t="n">
        <v>1</v>
      </c>
      <c r="L7118" s="35" t="n">
        <v>0.11</v>
      </c>
      <c r="M7118" s="6" t="str">
        <f aca="false">IF(I7118&lt;=0,"Below 0%",IF(I7118&lt;=0.05,"0-5%",IF(I7118&lt;=0.1,"5-10%",IF(I7118&lt;=0.2,"10-20%",IF(I7118&lt;=0.4,"20-40%","Above 40%")))))</f>
        <v>Below 0%</v>
      </c>
      <c r="N7118" s="6" t="str">
        <f aca="false">IF(AND(H7118&gt;=Summary!$B$25,I7118&gt;=Summary!$B$26,I7118&lt;=Summary!$B$27,J7118&gt;=Summary!$B$28,J7118&lt;=Summary!$B$29,F7118*J7118&gt;1),"Yes","No")</f>
        <v>No</v>
      </c>
    </row>
    <row r="7119" customFormat="false" ht="15" hidden="false" customHeight="false" outlineLevel="0" collapsed="false">
      <c r="A7119" s="6" t="s">
        <v>154</v>
      </c>
      <c r="B7119" s="45" t="n">
        <v>43771</v>
      </c>
      <c r="C7119" s="6" t="s">
        <v>194</v>
      </c>
      <c r="D7119" s="6" t="s">
        <v>179</v>
      </c>
      <c r="E7119" s="6" t="s">
        <v>174</v>
      </c>
      <c r="F7119" s="34" t="n">
        <v>0.104643352329731</v>
      </c>
      <c r="G7119" s="34" t="n">
        <v>0.0741211247648596</v>
      </c>
      <c r="H7119" s="34" t="n">
        <v>0.0305222275648713</v>
      </c>
      <c r="I7119" s="34" t="n">
        <v>0.411788510518418</v>
      </c>
      <c r="J7119" s="35" t="n">
        <v>13.5</v>
      </c>
      <c r="K7119" s="6" t="n">
        <v>0</v>
      </c>
      <c r="L7119" s="35" t="n">
        <v>-1</v>
      </c>
      <c r="M7119" s="6" t="str">
        <f aca="false">IF(I7119&lt;=0,"Below 0%",IF(I7119&lt;=0.05,"0-5%",IF(I7119&lt;=0.1,"5-10%",IF(I7119&lt;=0.2,"10-20%",IF(I7119&lt;=0.4,"20-40%","Above 40%")))))</f>
        <v>Above 40%</v>
      </c>
      <c r="N7119" s="6" t="str">
        <f aca="false">IF(AND(H7119&gt;=Summary!$B$25,I7119&gt;=Summary!$B$26,I7119&lt;=Summary!$B$27,J7119&gt;=Summary!$B$28,J7119&lt;=Summary!$B$29,F7119*J7119&gt;1),"Yes","No")</f>
        <v>No</v>
      </c>
    </row>
    <row r="7120" customFormat="false" ht="15" hidden="false" customHeight="false" outlineLevel="0" collapsed="false">
      <c r="A7120" s="6" t="s">
        <v>154</v>
      </c>
      <c r="B7120" s="45" t="n">
        <v>43771</v>
      </c>
      <c r="C7120" s="6" t="s">
        <v>194</v>
      </c>
      <c r="D7120" s="6" t="s">
        <v>179</v>
      </c>
      <c r="E7120" s="6" t="s">
        <v>177</v>
      </c>
      <c r="F7120" s="34" t="n">
        <v>0.0266647655516863</v>
      </c>
      <c r="G7120" s="34" t="n">
        <v>0.0244057362030636</v>
      </c>
      <c r="H7120" s="34" t="n">
        <v>0.00225902934862274</v>
      </c>
      <c r="I7120" s="34" t="n">
        <v>0.0925614097369116</v>
      </c>
      <c r="J7120" s="35" t="n">
        <v>41</v>
      </c>
      <c r="K7120" s="6" t="n">
        <v>0</v>
      </c>
      <c r="L7120" s="35" t="n">
        <v>-1</v>
      </c>
      <c r="M7120" s="6" t="str">
        <f aca="false">IF(I7120&lt;=0,"Below 0%",IF(I7120&lt;=0.05,"0-5%",IF(I7120&lt;=0.1,"5-10%",IF(I7120&lt;=0.2,"10-20%",IF(I7120&lt;=0.4,"20-40%","Above 40%")))))</f>
        <v>5-10%</v>
      </c>
      <c r="N7120" s="6" t="str">
        <f aca="false">IF(AND(H7120&gt;=Summary!$B$25,I7120&gt;=Summary!$B$26,I7120&lt;=Summary!$B$27,J7120&gt;=Summary!$B$28,J7120&lt;=Summary!$B$29,F7120*J7120&gt;1),"Yes","No")</f>
        <v>No</v>
      </c>
    </row>
    <row r="7121" customFormat="false" ht="15" hidden="false" customHeight="false" outlineLevel="0" collapsed="false">
      <c r="A7121" s="6" t="s">
        <v>154</v>
      </c>
      <c r="B7121" s="45" t="n">
        <v>43771</v>
      </c>
      <c r="C7121" s="6" t="s">
        <v>204</v>
      </c>
      <c r="D7121" s="6" t="s">
        <v>196</v>
      </c>
      <c r="E7121" s="6" t="s">
        <v>187</v>
      </c>
      <c r="F7121" s="34" t="n">
        <v>0.468335866928101</v>
      </c>
      <c r="G7121" s="34" t="n">
        <v>0.424661038628805</v>
      </c>
      <c r="H7121" s="34" t="n">
        <v>0.0436748282992953</v>
      </c>
      <c r="I7121" s="34" t="n">
        <v>0.102846327603582</v>
      </c>
      <c r="J7121" s="35" t="n">
        <v>2.34</v>
      </c>
      <c r="K7121" s="6" t="n">
        <v>1</v>
      </c>
      <c r="L7121" s="35" t="n">
        <v>1.34</v>
      </c>
      <c r="M7121" s="6" t="str">
        <f aca="false">IF(I7121&lt;=0,"Below 0%",IF(I7121&lt;=0.05,"0-5%",IF(I7121&lt;=0.1,"5-10%",IF(I7121&lt;=0.2,"10-20%",IF(I7121&lt;=0.4,"20-40%","Above 40%")))))</f>
        <v>10-20%</v>
      </c>
      <c r="N7121" s="6" t="str">
        <f aca="false">IF(AND(H7121&gt;=Summary!$B$25,I7121&gt;=Summary!$B$26,I7121&lt;=Summary!$B$27,J7121&gt;=Summary!$B$28,J7121&lt;=Summary!$B$29,F7121*J7121&gt;1),"Yes","No")</f>
        <v>Yes</v>
      </c>
    </row>
    <row r="7122" customFormat="false" ht="15" hidden="false" customHeight="false" outlineLevel="0" collapsed="false">
      <c r="A7122" s="6" t="s">
        <v>154</v>
      </c>
      <c r="B7122" s="45" t="n">
        <v>43771</v>
      </c>
      <c r="C7122" s="6" t="s">
        <v>204</v>
      </c>
      <c r="D7122" s="6" t="s">
        <v>196</v>
      </c>
      <c r="E7122" s="6" t="s">
        <v>174</v>
      </c>
      <c r="F7122" s="34" t="n">
        <v>0.157749176025391</v>
      </c>
      <c r="G7122" s="34" t="n">
        <v>0.299309286262471</v>
      </c>
      <c r="H7122" s="34" t="n">
        <v>-0.141560110237081</v>
      </c>
      <c r="I7122" s="34" t="n">
        <v>-0.472955958048503</v>
      </c>
      <c r="J7122" s="35" t="n">
        <v>3.32</v>
      </c>
      <c r="K7122" s="6" t="n">
        <v>0</v>
      </c>
      <c r="L7122" s="35" t="n">
        <v>-1</v>
      </c>
      <c r="M7122" s="6" t="str">
        <f aca="false">IF(I7122&lt;=0,"Below 0%",IF(I7122&lt;=0.05,"0-5%",IF(I7122&lt;=0.1,"5-10%",IF(I7122&lt;=0.2,"10-20%",IF(I7122&lt;=0.4,"20-40%","Above 40%")))))</f>
        <v>Below 0%</v>
      </c>
      <c r="N7122" s="6" t="str">
        <f aca="false">IF(AND(H7122&gt;=Summary!$B$25,I7122&gt;=Summary!$B$26,I7122&lt;=Summary!$B$27,J7122&gt;=Summary!$B$28,J7122&lt;=Summary!$B$29,F7122*J7122&gt;1),"Yes","No")</f>
        <v>No</v>
      </c>
    </row>
    <row r="7123" customFormat="false" ht="15" hidden="false" customHeight="false" outlineLevel="0" collapsed="false">
      <c r="A7123" s="6" t="s">
        <v>154</v>
      </c>
      <c r="B7123" s="45" t="n">
        <v>43771</v>
      </c>
      <c r="C7123" s="6" t="s">
        <v>204</v>
      </c>
      <c r="D7123" s="6" t="s">
        <v>196</v>
      </c>
      <c r="E7123" s="6" t="s">
        <v>177</v>
      </c>
      <c r="F7123" s="34" t="n">
        <v>0.373914927244186</v>
      </c>
      <c r="G7123" s="34" t="n">
        <v>0.276029675108723</v>
      </c>
      <c r="H7123" s="34" t="n">
        <v>0.097885252135463</v>
      </c>
      <c r="I7123" s="34" t="n">
        <v>0.354618582574166</v>
      </c>
      <c r="J7123" s="35" t="n">
        <v>3.6</v>
      </c>
      <c r="K7123" s="6" t="n">
        <v>0</v>
      </c>
      <c r="L7123" s="35" t="n">
        <v>-1</v>
      </c>
      <c r="M7123" s="6" t="str">
        <f aca="false">IF(I7123&lt;=0,"Below 0%",IF(I7123&lt;=0.05,"0-5%",IF(I7123&lt;=0.1,"5-10%",IF(I7123&lt;=0.2,"10-20%",IF(I7123&lt;=0.4,"20-40%","Above 40%")))))</f>
        <v>20-40%</v>
      </c>
      <c r="N7123" s="6" t="str">
        <f aca="false">IF(AND(H7123&gt;=Summary!$B$25,I7123&gt;=Summary!$B$26,I7123&lt;=Summary!$B$27,J7123&gt;=Summary!$B$28,J7123&lt;=Summary!$B$29,F7123*J7123&gt;1),"Yes","No")</f>
        <v>Yes</v>
      </c>
    </row>
    <row r="7124" customFormat="false" ht="15" hidden="false" customHeight="false" outlineLevel="0" collapsed="false">
      <c r="A7124" s="6" t="s">
        <v>154</v>
      </c>
      <c r="B7124" s="45" t="n">
        <v>43771</v>
      </c>
      <c r="C7124" s="6" t="s">
        <v>198</v>
      </c>
      <c r="D7124" s="6" t="s">
        <v>190</v>
      </c>
      <c r="E7124" s="6" t="s">
        <v>187</v>
      </c>
      <c r="F7124" s="34" t="n">
        <v>0.175641462206841</v>
      </c>
      <c r="G7124" s="34" t="n">
        <v>0.190298507462687</v>
      </c>
      <c r="H7124" s="34" t="n">
        <v>-0.0146570452558461</v>
      </c>
      <c r="I7124" s="34" t="n">
        <v>-0.0770213358542499</v>
      </c>
      <c r="J7124" s="35" t="n">
        <v>5.25</v>
      </c>
      <c r="K7124" s="6" t="n">
        <v>0</v>
      </c>
      <c r="L7124" s="35" t="n">
        <v>-1</v>
      </c>
      <c r="M7124" s="6" t="str">
        <f aca="false">IF(I7124&lt;=0,"Below 0%",IF(I7124&lt;=0.05,"0-5%",IF(I7124&lt;=0.1,"5-10%",IF(I7124&lt;=0.2,"10-20%",IF(I7124&lt;=0.4,"20-40%","Above 40%")))))</f>
        <v>Below 0%</v>
      </c>
      <c r="N7124" s="6" t="str">
        <f aca="false">IF(AND(H7124&gt;=Summary!$B$25,I7124&gt;=Summary!$B$26,I7124&lt;=Summary!$B$27,J7124&gt;=Summary!$B$28,J7124&lt;=Summary!$B$29,F7124*J7124&gt;1),"Yes","No")</f>
        <v>No</v>
      </c>
    </row>
    <row r="7125" customFormat="false" ht="15" hidden="false" customHeight="false" outlineLevel="0" collapsed="false">
      <c r="A7125" s="6" t="s">
        <v>154</v>
      </c>
      <c r="B7125" s="45" t="n">
        <v>43771</v>
      </c>
      <c r="C7125" s="6" t="s">
        <v>198</v>
      </c>
      <c r="D7125" s="6" t="s">
        <v>190</v>
      </c>
      <c r="E7125" s="6" t="s">
        <v>174</v>
      </c>
      <c r="F7125" s="34" t="n">
        <v>0.14555187523365</v>
      </c>
      <c r="G7125" s="34" t="n">
        <v>0.222014925373134</v>
      </c>
      <c r="H7125" s="34" t="n">
        <v>-0.0764630501394841</v>
      </c>
      <c r="I7125" s="34" t="n">
        <v>-0.344404998947592</v>
      </c>
      <c r="J7125" s="35" t="n">
        <v>4.5</v>
      </c>
      <c r="K7125" s="6" t="n">
        <v>0</v>
      </c>
      <c r="L7125" s="35" t="n">
        <v>-1</v>
      </c>
      <c r="M7125" s="6" t="str">
        <f aca="false">IF(I7125&lt;=0,"Below 0%",IF(I7125&lt;=0.05,"0-5%",IF(I7125&lt;=0.1,"5-10%",IF(I7125&lt;=0.2,"10-20%",IF(I7125&lt;=0.4,"20-40%","Above 40%")))))</f>
        <v>Below 0%</v>
      </c>
      <c r="N7125" s="6" t="str">
        <f aca="false">IF(AND(H7125&gt;=Summary!$B$25,I7125&gt;=Summary!$B$26,I7125&lt;=Summary!$B$27,J7125&gt;=Summary!$B$28,J7125&lt;=Summary!$B$29,F7125*J7125&gt;1),"Yes","No")</f>
        <v>No</v>
      </c>
    </row>
    <row r="7126" customFormat="false" ht="15" hidden="false" customHeight="false" outlineLevel="0" collapsed="false">
      <c r="A7126" s="6" t="s">
        <v>154</v>
      </c>
      <c r="B7126" s="45" t="n">
        <v>43771</v>
      </c>
      <c r="C7126" s="6" t="s">
        <v>198</v>
      </c>
      <c r="D7126" s="6" t="s">
        <v>190</v>
      </c>
      <c r="E7126" s="6" t="s">
        <v>177</v>
      </c>
      <c r="F7126" s="34" t="n">
        <v>0.678806602954865</v>
      </c>
      <c r="G7126" s="34" t="n">
        <v>0.587686567164179</v>
      </c>
      <c r="H7126" s="34" t="n">
        <v>0.0911200357906854</v>
      </c>
      <c r="I7126" s="34" t="n">
        <v>0.155048695821611</v>
      </c>
      <c r="J7126" s="35" t="n">
        <v>1.7</v>
      </c>
      <c r="K7126" s="6" t="n">
        <v>1</v>
      </c>
      <c r="L7126" s="35" t="n">
        <v>0.7</v>
      </c>
      <c r="M7126" s="6" t="str">
        <f aca="false">IF(I7126&lt;=0,"Below 0%",IF(I7126&lt;=0.05,"0-5%",IF(I7126&lt;=0.1,"5-10%",IF(I7126&lt;=0.2,"10-20%",IF(I7126&lt;=0.4,"20-40%","Above 40%")))))</f>
        <v>10-20%</v>
      </c>
      <c r="N7126" s="6" t="str">
        <f aca="false">IF(AND(H7126&gt;=Summary!$B$25,I7126&gt;=Summary!$B$26,I7126&lt;=Summary!$B$27,J7126&gt;=Summary!$B$28,J7126&lt;=Summary!$B$29,F7126*J7126&gt;1),"Yes","No")</f>
        <v>No</v>
      </c>
    </row>
    <row r="7127" customFormat="false" ht="15" hidden="false" customHeight="false" outlineLevel="0" collapsed="false">
      <c r="A7127" s="6" t="s">
        <v>154</v>
      </c>
      <c r="B7127" s="45" t="n">
        <v>43771</v>
      </c>
      <c r="C7127" s="6" t="s">
        <v>189</v>
      </c>
      <c r="D7127" s="6" t="s">
        <v>188</v>
      </c>
      <c r="E7127" s="6" t="s">
        <v>187</v>
      </c>
      <c r="F7127" s="34" t="n">
        <v>0.562960863113403</v>
      </c>
      <c r="G7127" s="34" t="n">
        <v>0.539609726636085</v>
      </c>
      <c r="H7127" s="34" t="n">
        <v>0.0233511364773181</v>
      </c>
      <c r="I7127" s="34" t="n">
        <v>0.0432741207666669</v>
      </c>
      <c r="J7127" s="35" t="n">
        <v>1.84</v>
      </c>
      <c r="K7127" s="6" t="n">
        <v>0</v>
      </c>
      <c r="L7127" s="35" t="n">
        <v>-1</v>
      </c>
      <c r="M7127" s="6" t="str">
        <f aca="false">IF(I7127&lt;=0,"Below 0%",IF(I7127&lt;=0.05,"0-5%",IF(I7127&lt;=0.1,"5-10%",IF(I7127&lt;=0.2,"10-20%",IF(I7127&lt;=0.4,"20-40%","Above 40%")))))</f>
        <v>0-5%</v>
      </c>
      <c r="N7127" s="6" t="str">
        <f aca="false">IF(AND(H7127&gt;=Summary!$B$25,I7127&gt;=Summary!$B$26,I7127&lt;=Summary!$B$27,J7127&gt;=Summary!$B$28,J7127&lt;=Summary!$B$29,F7127*J7127&gt;1),"Yes","No")</f>
        <v>No</v>
      </c>
    </row>
    <row r="7128" customFormat="false" ht="15" hidden="false" customHeight="false" outlineLevel="0" collapsed="false">
      <c r="A7128" s="6" t="s">
        <v>154</v>
      </c>
      <c r="B7128" s="45" t="n">
        <v>43771</v>
      </c>
      <c r="C7128" s="6" t="s">
        <v>189</v>
      </c>
      <c r="D7128" s="6" t="s">
        <v>188</v>
      </c>
      <c r="E7128" s="6" t="s">
        <v>174</v>
      </c>
      <c r="F7128" s="34" t="n">
        <v>0.223725229501724</v>
      </c>
      <c r="G7128" s="34" t="n">
        <v>0.251362505572252</v>
      </c>
      <c r="H7128" s="34" t="n">
        <v>-0.0276372760705281</v>
      </c>
      <c r="I7128" s="34" t="n">
        <v>-0.10994987501262</v>
      </c>
      <c r="J7128" s="35" t="n">
        <v>3.95</v>
      </c>
      <c r="K7128" s="6" t="n">
        <v>0</v>
      </c>
      <c r="L7128" s="35" t="n">
        <v>-1</v>
      </c>
      <c r="M7128" s="6" t="str">
        <f aca="false">IF(I7128&lt;=0,"Below 0%",IF(I7128&lt;=0.05,"0-5%",IF(I7128&lt;=0.1,"5-10%",IF(I7128&lt;=0.2,"10-20%",IF(I7128&lt;=0.4,"20-40%","Above 40%")))))</f>
        <v>Below 0%</v>
      </c>
      <c r="N7128" s="6" t="str">
        <f aca="false">IF(AND(H7128&gt;=Summary!$B$25,I7128&gt;=Summary!$B$26,I7128&lt;=Summary!$B$27,J7128&gt;=Summary!$B$28,J7128&lt;=Summary!$B$29,F7128*J7128&gt;1),"Yes","No")</f>
        <v>No</v>
      </c>
    </row>
    <row r="7129" customFormat="false" ht="15" hidden="false" customHeight="false" outlineLevel="0" collapsed="false">
      <c r="A7129" s="6" t="s">
        <v>154</v>
      </c>
      <c r="B7129" s="45" t="n">
        <v>43771</v>
      </c>
      <c r="C7129" s="6" t="s">
        <v>189</v>
      </c>
      <c r="D7129" s="6" t="s">
        <v>188</v>
      </c>
      <c r="E7129" s="6" t="s">
        <v>177</v>
      </c>
      <c r="F7129" s="34" t="n">
        <v>0.213313892483711</v>
      </c>
      <c r="G7129" s="34" t="n">
        <v>0.209027767791663</v>
      </c>
      <c r="H7129" s="34" t="n">
        <v>0.00428612469204878</v>
      </c>
      <c r="I7129" s="34" t="n">
        <v>0.0205050493402426</v>
      </c>
      <c r="J7129" s="35" t="n">
        <v>4.75</v>
      </c>
      <c r="K7129" s="6" t="n">
        <v>1</v>
      </c>
      <c r="L7129" s="35" t="n">
        <v>3.75</v>
      </c>
      <c r="M7129" s="6" t="str">
        <f aca="false">IF(I7129&lt;=0,"Below 0%",IF(I7129&lt;=0.05,"0-5%",IF(I7129&lt;=0.1,"5-10%",IF(I7129&lt;=0.2,"10-20%",IF(I7129&lt;=0.4,"20-40%","Above 40%")))))</f>
        <v>0-5%</v>
      </c>
      <c r="N7129" s="6" t="str">
        <f aca="false">IF(AND(H7129&gt;=Summary!$B$25,I7129&gt;=Summary!$B$26,I7129&lt;=Summary!$B$27,J7129&gt;=Summary!$B$28,J7129&lt;=Summary!$B$29,F7129*J7129&gt;1),"Yes","No")</f>
        <v>No</v>
      </c>
    </row>
    <row r="7130" customFormat="false" ht="15" hidden="false" customHeight="false" outlineLevel="0" collapsed="false">
      <c r="A7130" s="6" t="s">
        <v>154</v>
      </c>
      <c r="B7130" s="45" t="n">
        <v>43772</v>
      </c>
      <c r="C7130" s="6" t="s">
        <v>180</v>
      </c>
      <c r="D7130" s="6" t="s">
        <v>195</v>
      </c>
      <c r="E7130" s="6" t="s">
        <v>187</v>
      </c>
      <c r="F7130" s="34" t="n">
        <v>0.282820910215378</v>
      </c>
      <c r="G7130" s="34" t="n">
        <v>0.272845387613686</v>
      </c>
      <c r="H7130" s="34" t="n">
        <v>0.00997552260169221</v>
      </c>
      <c r="I7130" s="34" t="n">
        <v>0.0365610820433449</v>
      </c>
      <c r="J7130" s="35" t="n">
        <v>3.65</v>
      </c>
      <c r="K7130" s="6" t="n">
        <v>0</v>
      </c>
      <c r="L7130" s="35" t="n">
        <v>-1</v>
      </c>
      <c r="M7130" s="6" t="str">
        <f aca="false">IF(I7130&lt;=0,"Below 0%",IF(I7130&lt;=0.05,"0-5%",IF(I7130&lt;=0.1,"5-10%",IF(I7130&lt;=0.2,"10-20%",IF(I7130&lt;=0.4,"20-40%","Above 40%")))))</f>
        <v>0-5%</v>
      </c>
      <c r="N7130" s="6" t="str">
        <f aca="false">IF(AND(H7130&gt;=Summary!$B$25,I7130&gt;=Summary!$B$26,I7130&lt;=Summary!$B$27,J7130&gt;=Summary!$B$28,J7130&lt;=Summary!$B$29,F7130*J7130&gt;1),"Yes","No")</f>
        <v>No</v>
      </c>
    </row>
    <row r="7131" customFormat="false" ht="15" hidden="false" customHeight="false" outlineLevel="0" collapsed="false">
      <c r="A7131" s="6" t="s">
        <v>154</v>
      </c>
      <c r="B7131" s="45" t="n">
        <v>43772</v>
      </c>
      <c r="C7131" s="6" t="s">
        <v>180</v>
      </c>
      <c r="D7131" s="6" t="s">
        <v>195</v>
      </c>
      <c r="E7131" s="6" t="s">
        <v>174</v>
      </c>
      <c r="F7131" s="34" t="n">
        <v>0.256707012653351</v>
      </c>
      <c r="G7131" s="34" t="n">
        <v>0.284538761368558</v>
      </c>
      <c r="H7131" s="34" t="n">
        <v>-0.027831748715207</v>
      </c>
      <c r="I7131" s="34" t="n">
        <v>-0.0978135582700349</v>
      </c>
      <c r="J7131" s="35" t="n">
        <v>3.5</v>
      </c>
      <c r="K7131" s="6" t="n">
        <v>0</v>
      </c>
      <c r="L7131" s="35" t="n">
        <v>-1</v>
      </c>
      <c r="M7131" s="6" t="str">
        <f aca="false">IF(I7131&lt;=0,"Below 0%",IF(I7131&lt;=0.05,"0-5%",IF(I7131&lt;=0.1,"5-10%",IF(I7131&lt;=0.2,"10-20%",IF(I7131&lt;=0.4,"20-40%","Above 40%")))))</f>
        <v>Below 0%</v>
      </c>
      <c r="N7131" s="6" t="str">
        <f aca="false">IF(AND(H7131&gt;=Summary!$B$25,I7131&gt;=Summary!$B$26,I7131&lt;=Summary!$B$27,J7131&gt;=Summary!$B$28,J7131&lt;=Summary!$B$29,F7131*J7131&gt;1),"Yes","No")</f>
        <v>No</v>
      </c>
    </row>
    <row r="7132" customFormat="false" ht="15" hidden="false" customHeight="false" outlineLevel="0" collapsed="false">
      <c r="A7132" s="6" t="s">
        <v>154</v>
      </c>
      <c r="B7132" s="45" t="n">
        <v>43772</v>
      </c>
      <c r="C7132" s="6" t="s">
        <v>180</v>
      </c>
      <c r="D7132" s="6" t="s">
        <v>195</v>
      </c>
      <c r="E7132" s="6" t="s">
        <v>177</v>
      </c>
      <c r="F7132" s="34" t="n">
        <v>0.460472106933594</v>
      </c>
      <c r="G7132" s="34" t="n">
        <v>0.442615851017757</v>
      </c>
      <c r="H7132" s="34" t="n">
        <v>0.0178562559158371</v>
      </c>
      <c r="I7132" s="34" t="n">
        <v>0.0403425586200272</v>
      </c>
      <c r="J7132" s="35" t="n">
        <v>2.25</v>
      </c>
      <c r="K7132" s="6" t="n">
        <v>1</v>
      </c>
      <c r="L7132" s="35" t="n">
        <v>1.25</v>
      </c>
      <c r="M7132" s="6" t="str">
        <f aca="false">IF(I7132&lt;=0,"Below 0%",IF(I7132&lt;=0.05,"0-5%",IF(I7132&lt;=0.1,"5-10%",IF(I7132&lt;=0.2,"10-20%",IF(I7132&lt;=0.4,"20-40%","Above 40%")))))</f>
        <v>0-5%</v>
      </c>
      <c r="N7132" s="6" t="str">
        <f aca="false">IF(AND(H7132&gt;=Summary!$B$25,I7132&gt;=Summary!$B$26,I7132&lt;=Summary!$B$27,J7132&gt;=Summary!$B$28,J7132&lt;=Summary!$B$29,F7132*J7132&gt;1),"Yes","No")</f>
        <v>No</v>
      </c>
    </row>
    <row r="7133" customFormat="false" ht="15" hidden="false" customHeight="false" outlineLevel="0" collapsed="false">
      <c r="A7133" s="6" t="s">
        <v>154</v>
      </c>
      <c r="B7133" s="45" t="n">
        <v>43772</v>
      </c>
      <c r="C7133" s="6" t="s">
        <v>173</v>
      </c>
      <c r="D7133" s="6" t="s">
        <v>181</v>
      </c>
      <c r="E7133" s="6" t="s">
        <v>187</v>
      </c>
      <c r="F7133" s="34" t="n">
        <v>0.360145598649979</v>
      </c>
      <c r="G7133" s="34" t="n">
        <v>0.352662514255637</v>
      </c>
      <c r="H7133" s="34" t="n">
        <v>0.00748308439434214</v>
      </c>
      <c r="I7133" s="34" t="n">
        <v>0.0212188256246533</v>
      </c>
      <c r="J7133" s="35" t="n">
        <v>2.82</v>
      </c>
      <c r="K7133" s="6" t="n">
        <v>0</v>
      </c>
      <c r="L7133" s="35" t="n">
        <v>-1</v>
      </c>
      <c r="M7133" s="6" t="str">
        <f aca="false">IF(I7133&lt;=0,"Below 0%",IF(I7133&lt;=0.05,"0-5%",IF(I7133&lt;=0.1,"5-10%",IF(I7133&lt;=0.2,"10-20%",IF(I7133&lt;=0.4,"20-40%","Above 40%")))))</f>
        <v>0-5%</v>
      </c>
      <c r="N7133" s="6" t="str">
        <f aca="false">IF(AND(H7133&gt;=Summary!$B$25,I7133&gt;=Summary!$B$26,I7133&lt;=Summary!$B$27,J7133&gt;=Summary!$B$28,J7133&lt;=Summary!$B$29,F7133*J7133&gt;1),"Yes","No")</f>
        <v>No</v>
      </c>
    </row>
    <row r="7134" customFormat="false" ht="15" hidden="false" customHeight="false" outlineLevel="0" collapsed="false">
      <c r="A7134" s="6" t="s">
        <v>154</v>
      </c>
      <c r="B7134" s="45" t="n">
        <v>43772</v>
      </c>
      <c r="C7134" s="6" t="s">
        <v>173</v>
      </c>
      <c r="D7134" s="6" t="s">
        <v>181</v>
      </c>
      <c r="E7134" s="6" t="s">
        <v>174</v>
      </c>
      <c r="F7134" s="34" t="n">
        <v>0.346868425607681</v>
      </c>
      <c r="G7134" s="34" t="n">
        <v>0.276252302833582</v>
      </c>
      <c r="H7134" s="34" t="n">
        <v>0.0706161227740993</v>
      </c>
      <c r="I7134" s="34" t="n">
        <v>0.255621842966643</v>
      </c>
      <c r="J7134" s="35" t="n">
        <v>3.6</v>
      </c>
      <c r="K7134" s="6" t="n">
        <v>1</v>
      </c>
      <c r="L7134" s="35" t="n">
        <v>2.6</v>
      </c>
      <c r="M7134" s="6" t="str">
        <f aca="false">IF(I7134&lt;=0,"Below 0%",IF(I7134&lt;=0.05,"0-5%",IF(I7134&lt;=0.1,"5-10%",IF(I7134&lt;=0.2,"10-20%",IF(I7134&lt;=0.4,"20-40%","Above 40%")))))</f>
        <v>20-40%</v>
      </c>
      <c r="N7134" s="6" t="str">
        <f aca="false">IF(AND(H7134&gt;=Summary!$B$25,I7134&gt;=Summary!$B$26,I7134&lt;=Summary!$B$27,J7134&gt;=Summary!$B$28,J7134&lt;=Summary!$B$29,F7134*J7134&gt;1),"Yes","No")</f>
        <v>Yes</v>
      </c>
    </row>
    <row r="7135" customFormat="false" ht="15" hidden="false" customHeight="false" outlineLevel="0" collapsed="false">
      <c r="A7135" s="6" t="s">
        <v>154</v>
      </c>
      <c r="B7135" s="45" t="n">
        <v>43772</v>
      </c>
      <c r="C7135" s="6" t="s">
        <v>173</v>
      </c>
      <c r="D7135" s="6" t="s">
        <v>181</v>
      </c>
      <c r="E7135" s="6" t="s">
        <v>177</v>
      </c>
      <c r="F7135" s="34" t="n">
        <v>0.292986035346985</v>
      </c>
      <c r="G7135" s="34" t="n">
        <v>0.371085182910782</v>
      </c>
      <c r="H7135" s="34" t="n">
        <v>-0.0780991475637968</v>
      </c>
      <c r="I7135" s="34" t="n">
        <v>-0.210461509002298</v>
      </c>
      <c r="J7135" s="35" t="n">
        <v>2.68</v>
      </c>
      <c r="K7135" s="6" t="n">
        <v>0</v>
      </c>
      <c r="L7135" s="35" t="n">
        <v>-1</v>
      </c>
      <c r="M7135" s="6" t="str">
        <f aca="false">IF(I7135&lt;=0,"Below 0%",IF(I7135&lt;=0.05,"0-5%",IF(I7135&lt;=0.1,"5-10%",IF(I7135&lt;=0.2,"10-20%",IF(I7135&lt;=0.4,"20-40%","Above 40%")))))</f>
        <v>Below 0%</v>
      </c>
      <c r="N7135" s="6" t="str">
        <f aca="false">IF(AND(H7135&gt;=Summary!$B$25,I7135&gt;=Summary!$B$26,I7135&lt;=Summary!$B$27,J7135&gt;=Summary!$B$28,J7135&lt;=Summary!$B$29,F7135*J7135&gt;1),"Yes","No")</f>
        <v>No</v>
      </c>
    </row>
    <row r="7136" customFormat="false" ht="15" hidden="false" customHeight="false" outlineLevel="0" collapsed="false">
      <c r="A7136" s="6" t="s">
        <v>154</v>
      </c>
      <c r="B7136" s="45" t="n">
        <v>43777</v>
      </c>
      <c r="C7136" s="6" t="s">
        <v>172</v>
      </c>
      <c r="D7136" s="6" t="s">
        <v>198</v>
      </c>
      <c r="E7136" s="6" t="s">
        <v>187</v>
      </c>
      <c r="F7136" s="34" t="n">
        <v>0.537438035011292</v>
      </c>
      <c r="G7136" s="34" t="n">
        <v>0.361735074966752</v>
      </c>
      <c r="H7136" s="34" t="n">
        <v>0.175702960044539</v>
      </c>
      <c r="I7136" s="34" t="n">
        <v>0.485722762882997</v>
      </c>
      <c r="J7136" s="35" t="n">
        <v>2.75</v>
      </c>
      <c r="K7136" s="6" t="n">
        <v>0</v>
      </c>
      <c r="L7136" s="35" t="n">
        <v>-1</v>
      </c>
      <c r="M7136" s="6" t="str">
        <f aca="false">IF(I7136&lt;=0,"Below 0%",IF(I7136&lt;=0.05,"0-5%",IF(I7136&lt;=0.1,"5-10%",IF(I7136&lt;=0.2,"10-20%",IF(I7136&lt;=0.4,"20-40%","Above 40%")))))</f>
        <v>Above 40%</v>
      </c>
      <c r="N7136" s="6" t="str">
        <f aca="false">IF(AND(H7136&gt;=Summary!$B$25,I7136&gt;=Summary!$B$26,I7136&lt;=Summary!$B$27,J7136&gt;=Summary!$B$28,J7136&lt;=Summary!$B$29,F7136*J7136&gt;1),"Yes","No")</f>
        <v>No</v>
      </c>
    </row>
    <row r="7137" customFormat="false" ht="15" hidden="false" customHeight="false" outlineLevel="0" collapsed="false">
      <c r="A7137" s="6" t="s">
        <v>154</v>
      </c>
      <c r="B7137" s="45" t="n">
        <v>43777</v>
      </c>
      <c r="C7137" s="6" t="s">
        <v>172</v>
      </c>
      <c r="D7137" s="6" t="s">
        <v>198</v>
      </c>
      <c r="E7137" s="6" t="s">
        <v>174</v>
      </c>
      <c r="F7137" s="34" t="n">
        <v>0.236755415797234</v>
      </c>
      <c r="G7137" s="34" t="n">
        <v>0.27254012497495</v>
      </c>
      <c r="H7137" s="34" t="n">
        <v>-0.0357847091777168</v>
      </c>
      <c r="I7137" s="34" t="n">
        <v>-0.131300699964843</v>
      </c>
      <c r="J7137" s="35" t="n">
        <v>3.65</v>
      </c>
      <c r="K7137" s="6" t="n">
        <v>0</v>
      </c>
      <c r="L7137" s="35" t="n">
        <v>-1</v>
      </c>
      <c r="M7137" s="6" t="str">
        <f aca="false">IF(I7137&lt;=0,"Below 0%",IF(I7137&lt;=0.05,"0-5%",IF(I7137&lt;=0.1,"5-10%",IF(I7137&lt;=0.2,"10-20%",IF(I7137&lt;=0.4,"20-40%","Above 40%")))))</f>
        <v>Below 0%</v>
      </c>
      <c r="N7137" s="6" t="str">
        <f aca="false">IF(AND(H7137&gt;=Summary!$B$25,I7137&gt;=Summary!$B$26,I7137&lt;=Summary!$B$27,J7137&gt;=Summary!$B$28,J7137&lt;=Summary!$B$29,F7137*J7137&gt;1),"Yes","No")</f>
        <v>No</v>
      </c>
    </row>
    <row r="7138" customFormat="false" ht="15" hidden="false" customHeight="false" outlineLevel="0" collapsed="false">
      <c r="A7138" s="6" t="s">
        <v>154</v>
      </c>
      <c r="B7138" s="45" t="n">
        <v>43777</v>
      </c>
      <c r="C7138" s="6" t="s">
        <v>172</v>
      </c>
      <c r="D7138" s="6" t="s">
        <v>198</v>
      </c>
      <c r="E7138" s="6" t="s">
        <v>177</v>
      </c>
      <c r="F7138" s="34" t="n">
        <v>0.225806549191475</v>
      </c>
      <c r="G7138" s="34" t="n">
        <v>0.365724800058297</v>
      </c>
      <c r="H7138" s="34" t="n">
        <v>-0.139918250866823</v>
      </c>
      <c r="I7138" s="34" t="n">
        <v>-0.382577968036401</v>
      </c>
      <c r="J7138" s="35" t="n">
        <v>2.72</v>
      </c>
      <c r="K7138" s="6" t="n">
        <v>1</v>
      </c>
      <c r="L7138" s="35" t="n">
        <v>1.72</v>
      </c>
      <c r="M7138" s="6" t="str">
        <f aca="false">IF(I7138&lt;=0,"Below 0%",IF(I7138&lt;=0.05,"0-5%",IF(I7138&lt;=0.1,"5-10%",IF(I7138&lt;=0.2,"10-20%",IF(I7138&lt;=0.4,"20-40%","Above 40%")))))</f>
        <v>Below 0%</v>
      </c>
      <c r="N7138" s="6" t="str">
        <f aca="false">IF(AND(H7138&gt;=Summary!$B$25,I7138&gt;=Summary!$B$26,I7138&lt;=Summary!$B$27,J7138&gt;=Summary!$B$28,J7138&lt;=Summary!$B$29,F7138*J7138&gt;1),"Yes","No")</f>
        <v>No</v>
      </c>
    </row>
    <row r="7139" customFormat="false" ht="15" hidden="false" customHeight="false" outlineLevel="0" collapsed="false">
      <c r="A7139" s="6" t="s">
        <v>154</v>
      </c>
      <c r="B7139" s="45" t="n">
        <v>43778</v>
      </c>
      <c r="C7139" s="6" t="s">
        <v>196</v>
      </c>
      <c r="D7139" s="6" t="s">
        <v>189</v>
      </c>
      <c r="E7139" s="6" t="s">
        <v>187</v>
      </c>
      <c r="F7139" s="34" t="n">
        <v>0.478753507137299</v>
      </c>
      <c r="G7139" s="34" t="n">
        <v>0.429050956990334</v>
      </c>
      <c r="H7139" s="34" t="n">
        <v>0.0497025501469644</v>
      </c>
      <c r="I7139" s="34" t="n">
        <v>0.115843000317755</v>
      </c>
      <c r="J7139" s="35" t="n">
        <v>2.33</v>
      </c>
      <c r="K7139" s="6" t="n">
        <v>1</v>
      </c>
      <c r="L7139" s="35" t="n">
        <v>1.33</v>
      </c>
      <c r="M7139" s="6" t="str">
        <f aca="false">IF(I7139&lt;=0,"Below 0%",IF(I7139&lt;=0.05,"0-5%",IF(I7139&lt;=0.1,"5-10%",IF(I7139&lt;=0.2,"10-20%",IF(I7139&lt;=0.4,"20-40%","Above 40%")))))</f>
        <v>10-20%</v>
      </c>
      <c r="N7139" s="6" t="str">
        <f aca="false">IF(AND(H7139&gt;=Summary!$B$25,I7139&gt;=Summary!$B$26,I7139&lt;=Summary!$B$27,J7139&gt;=Summary!$B$28,J7139&lt;=Summary!$B$29,F7139*J7139&gt;1),"Yes","No")</f>
        <v>Yes</v>
      </c>
    </row>
    <row r="7140" customFormat="false" ht="15" hidden="false" customHeight="false" outlineLevel="0" collapsed="false">
      <c r="A7140" s="6" t="s">
        <v>154</v>
      </c>
      <c r="B7140" s="45" t="n">
        <v>43778</v>
      </c>
      <c r="C7140" s="6" t="s">
        <v>196</v>
      </c>
      <c r="D7140" s="6" t="s">
        <v>189</v>
      </c>
      <c r="E7140" s="6" t="s">
        <v>174</v>
      </c>
      <c r="F7140" s="34" t="n">
        <v>0.222709715366364</v>
      </c>
      <c r="G7140" s="34" t="n">
        <v>0.268013064286187</v>
      </c>
      <c r="H7140" s="34" t="n">
        <v>-0.0453033489198238</v>
      </c>
      <c r="I7140" s="34" t="n">
        <v>-0.169034106753275</v>
      </c>
      <c r="J7140" s="35" t="n">
        <v>3.73</v>
      </c>
      <c r="K7140" s="6" t="n">
        <v>0</v>
      </c>
      <c r="L7140" s="35" t="n">
        <v>-1</v>
      </c>
      <c r="M7140" s="6" t="str">
        <f aca="false">IF(I7140&lt;=0,"Below 0%",IF(I7140&lt;=0.05,"0-5%",IF(I7140&lt;=0.1,"5-10%",IF(I7140&lt;=0.2,"10-20%",IF(I7140&lt;=0.4,"20-40%","Above 40%")))))</f>
        <v>Below 0%</v>
      </c>
      <c r="N7140" s="6" t="str">
        <f aca="false">IF(AND(H7140&gt;=Summary!$B$25,I7140&gt;=Summary!$B$26,I7140&lt;=Summary!$B$27,J7140&gt;=Summary!$B$28,J7140&lt;=Summary!$B$29,F7140*J7140&gt;1),"Yes","No")</f>
        <v>No</v>
      </c>
    </row>
    <row r="7141" customFormat="false" ht="15" hidden="false" customHeight="false" outlineLevel="0" collapsed="false">
      <c r="A7141" s="6" t="s">
        <v>154</v>
      </c>
      <c r="B7141" s="45" t="n">
        <v>43778</v>
      </c>
      <c r="C7141" s="6" t="s">
        <v>196</v>
      </c>
      <c r="D7141" s="6" t="s">
        <v>189</v>
      </c>
      <c r="E7141" s="6" t="s">
        <v>177</v>
      </c>
      <c r="F7141" s="34" t="n">
        <v>0.298536717891693</v>
      </c>
      <c r="G7141" s="34" t="n">
        <v>0.302935978723478</v>
      </c>
      <c r="H7141" s="34" t="n">
        <v>-0.00439926083178527</v>
      </c>
      <c r="I7141" s="34" t="n">
        <v>-0.0145220810361417</v>
      </c>
      <c r="J7141" s="35" t="n">
        <v>3.3</v>
      </c>
      <c r="K7141" s="6" t="n">
        <v>0</v>
      </c>
      <c r="L7141" s="35" t="n">
        <v>-1</v>
      </c>
      <c r="M7141" s="6" t="str">
        <f aca="false">IF(I7141&lt;=0,"Below 0%",IF(I7141&lt;=0.05,"0-5%",IF(I7141&lt;=0.1,"5-10%",IF(I7141&lt;=0.2,"10-20%",IF(I7141&lt;=0.4,"20-40%","Above 40%")))))</f>
        <v>Below 0%</v>
      </c>
      <c r="N7141" s="6" t="str">
        <f aca="false">IF(AND(H7141&gt;=Summary!$B$25,I7141&gt;=Summary!$B$26,I7141&lt;=Summary!$B$27,J7141&gt;=Summary!$B$28,J7141&lt;=Summary!$B$29,F7141*J7141&gt;1),"Yes","No")</f>
        <v>No</v>
      </c>
    </row>
    <row r="7142" customFormat="false" ht="15" hidden="false" customHeight="false" outlineLevel="0" collapsed="false">
      <c r="A7142" s="6" t="s">
        <v>154</v>
      </c>
      <c r="B7142" s="45" t="n">
        <v>43778</v>
      </c>
      <c r="C7142" s="6" t="s">
        <v>190</v>
      </c>
      <c r="D7142" s="6" t="s">
        <v>180</v>
      </c>
      <c r="E7142" s="6" t="s">
        <v>187</v>
      </c>
      <c r="F7142" s="34" t="n">
        <v>0.699617862701416</v>
      </c>
      <c r="G7142" s="34" t="n">
        <v>0.725530718136372</v>
      </c>
      <c r="H7142" s="34" t="n">
        <v>-0.025912855434956</v>
      </c>
      <c r="I7142" s="34" t="n">
        <v>-0.0357157247614779</v>
      </c>
      <c r="J7142" s="35" t="n">
        <v>1.37</v>
      </c>
      <c r="K7142" s="6" t="n">
        <v>1</v>
      </c>
      <c r="L7142" s="35" t="n">
        <v>0.37</v>
      </c>
      <c r="M7142" s="6" t="str">
        <f aca="false">IF(I7142&lt;=0,"Below 0%",IF(I7142&lt;=0.05,"0-5%",IF(I7142&lt;=0.1,"5-10%",IF(I7142&lt;=0.2,"10-20%",IF(I7142&lt;=0.4,"20-40%","Above 40%")))))</f>
        <v>Below 0%</v>
      </c>
      <c r="N7142" s="6" t="str">
        <f aca="false">IF(AND(H7142&gt;=Summary!$B$25,I7142&gt;=Summary!$B$26,I7142&lt;=Summary!$B$27,J7142&gt;=Summary!$B$28,J7142&lt;=Summary!$B$29,F7142*J7142&gt;1),"Yes","No")</f>
        <v>No</v>
      </c>
    </row>
    <row r="7143" customFormat="false" ht="15" hidden="false" customHeight="false" outlineLevel="0" collapsed="false">
      <c r="A7143" s="6" t="s">
        <v>154</v>
      </c>
      <c r="B7143" s="45" t="n">
        <v>43778</v>
      </c>
      <c r="C7143" s="6" t="s">
        <v>190</v>
      </c>
      <c r="D7143" s="6" t="s">
        <v>180</v>
      </c>
      <c r="E7143" s="6" t="s">
        <v>174</v>
      </c>
      <c r="F7143" s="34" t="n">
        <v>0.235005795955658</v>
      </c>
      <c r="G7143" s="34" t="n">
        <v>0.177495907829791</v>
      </c>
      <c r="H7143" s="34" t="n">
        <v>0.0575098881258669</v>
      </c>
      <c r="I7143" s="34" t="n">
        <v>0.324006839532412</v>
      </c>
      <c r="J7143" s="35" t="n">
        <v>5.6</v>
      </c>
      <c r="K7143" s="6" t="n">
        <v>0</v>
      </c>
      <c r="L7143" s="35" t="n">
        <v>-1</v>
      </c>
      <c r="M7143" s="6" t="str">
        <f aca="false">IF(I7143&lt;=0,"Below 0%",IF(I7143&lt;=0.05,"0-5%",IF(I7143&lt;=0.1,"5-10%",IF(I7143&lt;=0.2,"10-20%",IF(I7143&lt;=0.4,"20-40%","Above 40%")))))</f>
        <v>20-40%</v>
      </c>
      <c r="N7143" s="6" t="str">
        <f aca="false">IF(AND(H7143&gt;=Summary!$B$25,I7143&gt;=Summary!$B$26,I7143&lt;=Summary!$B$27,J7143&gt;=Summary!$B$28,J7143&lt;=Summary!$B$29,F7143*J7143&gt;1),"Yes","No")</f>
        <v>No</v>
      </c>
    </row>
    <row r="7144" customFormat="false" ht="15" hidden="false" customHeight="false" outlineLevel="0" collapsed="false">
      <c r="A7144" s="6" t="s">
        <v>154</v>
      </c>
      <c r="B7144" s="45" t="n">
        <v>43778</v>
      </c>
      <c r="C7144" s="6" t="s">
        <v>190</v>
      </c>
      <c r="D7144" s="6" t="s">
        <v>180</v>
      </c>
      <c r="E7144" s="6" t="s">
        <v>177</v>
      </c>
      <c r="F7144" s="34" t="n">
        <v>0.065376304090023</v>
      </c>
      <c r="G7144" s="34" t="n">
        <v>0.0969733740338371</v>
      </c>
      <c r="H7144" s="34" t="n">
        <v>-0.031597069943814</v>
      </c>
      <c r="I7144" s="34" t="n">
        <v>-0.325832428319848</v>
      </c>
      <c r="J7144" s="35" t="n">
        <v>10.25</v>
      </c>
      <c r="K7144" s="6" t="n">
        <v>0</v>
      </c>
      <c r="L7144" s="35" t="n">
        <v>-1</v>
      </c>
      <c r="M7144" s="6" t="str">
        <f aca="false">IF(I7144&lt;=0,"Below 0%",IF(I7144&lt;=0.05,"0-5%",IF(I7144&lt;=0.1,"5-10%",IF(I7144&lt;=0.2,"10-20%",IF(I7144&lt;=0.4,"20-40%","Above 40%")))))</f>
        <v>Below 0%</v>
      </c>
      <c r="N7144" s="6" t="str">
        <f aca="false">IF(AND(H7144&gt;=Summary!$B$25,I7144&gt;=Summary!$B$26,I7144&lt;=Summary!$B$27,J7144&gt;=Summary!$B$28,J7144&lt;=Summary!$B$29,F7144*J7144&gt;1),"Yes","No")</f>
        <v>No</v>
      </c>
    </row>
    <row r="7145" customFormat="false" ht="15" hidden="false" customHeight="false" outlineLevel="0" collapsed="false">
      <c r="A7145" s="6" t="s">
        <v>154</v>
      </c>
      <c r="B7145" s="45" t="n">
        <v>43778</v>
      </c>
      <c r="C7145" s="6" t="s">
        <v>195</v>
      </c>
      <c r="D7145" s="6" t="s">
        <v>185</v>
      </c>
      <c r="E7145" s="6" t="s">
        <v>187</v>
      </c>
      <c r="F7145" s="34" t="n">
        <v>0.570901334285736</v>
      </c>
      <c r="G7145" s="34" t="n">
        <v>0.483096108144022</v>
      </c>
      <c r="H7145" s="34" t="n">
        <v>0.0878052261417144</v>
      </c>
      <c r="I7145" s="34" t="n">
        <v>0.181755192520694</v>
      </c>
      <c r="J7145" s="35" t="n">
        <v>2.08</v>
      </c>
      <c r="K7145" s="6" t="n">
        <v>1</v>
      </c>
      <c r="L7145" s="35" t="n">
        <v>1.08</v>
      </c>
      <c r="M7145" s="6" t="str">
        <f aca="false">IF(I7145&lt;=0,"Below 0%",IF(I7145&lt;=0.05,"0-5%",IF(I7145&lt;=0.1,"5-10%",IF(I7145&lt;=0.2,"10-20%",IF(I7145&lt;=0.4,"20-40%","Above 40%")))))</f>
        <v>10-20%</v>
      </c>
      <c r="N7145" s="6" t="str">
        <f aca="false">IF(AND(H7145&gt;=Summary!$B$25,I7145&gt;=Summary!$B$26,I7145&lt;=Summary!$B$27,J7145&gt;=Summary!$B$28,J7145&lt;=Summary!$B$29,F7145*J7145&gt;1),"Yes","No")</f>
        <v>Yes</v>
      </c>
    </row>
    <row r="7146" customFormat="false" ht="15" hidden="false" customHeight="false" outlineLevel="0" collapsed="false">
      <c r="A7146" s="6" t="s">
        <v>154</v>
      </c>
      <c r="B7146" s="45" t="n">
        <v>43778</v>
      </c>
      <c r="C7146" s="6" t="s">
        <v>195</v>
      </c>
      <c r="D7146" s="6" t="s">
        <v>185</v>
      </c>
      <c r="E7146" s="6" t="s">
        <v>174</v>
      </c>
      <c r="F7146" s="34" t="n">
        <v>0.278511613607407</v>
      </c>
      <c r="G7146" s="34" t="n">
        <v>0.252472337924514</v>
      </c>
      <c r="H7146" s="34" t="n">
        <v>0.0260392756828928</v>
      </c>
      <c r="I7146" s="34" t="n">
        <v>0.10313714324885</v>
      </c>
      <c r="J7146" s="35" t="n">
        <v>3.98</v>
      </c>
      <c r="K7146" s="6" t="n">
        <v>0</v>
      </c>
      <c r="L7146" s="35" t="n">
        <v>-1</v>
      </c>
      <c r="M7146" s="6" t="str">
        <f aca="false">IF(I7146&lt;=0,"Below 0%",IF(I7146&lt;=0.05,"0-5%",IF(I7146&lt;=0.1,"5-10%",IF(I7146&lt;=0.2,"10-20%",IF(I7146&lt;=0.4,"20-40%","Above 40%")))))</f>
        <v>10-20%</v>
      </c>
      <c r="N7146" s="6" t="str">
        <f aca="false">IF(AND(H7146&gt;=Summary!$B$25,I7146&gt;=Summary!$B$26,I7146&lt;=Summary!$B$27,J7146&gt;=Summary!$B$28,J7146&lt;=Summary!$B$29,F7146*J7146&gt;1),"Yes","No")</f>
        <v>No</v>
      </c>
    </row>
    <row r="7147" customFormat="false" ht="15" hidden="false" customHeight="false" outlineLevel="0" collapsed="false">
      <c r="A7147" s="6" t="s">
        <v>154</v>
      </c>
      <c r="B7147" s="45" t="n">
        <v>43778</v>
      </c>
      <c r="C7147" s="6" t="s">
        <v>195</v>
      </c>
      <c r="D7147" s="6" t="s">
        <v>185</v>
      </c>
      <c r="E7147" s="6" t="s">
        <v>177</v>
      </c>
      <c r="F7147" s="34" t="n">
        <v>0.150587067008019</v>
      </c>
      <c r="G7147" s="34" t="n">
        <v>0.264431553931465</v>
      </c>
      <c r="H7147" s="34" t="n">
        <v>-0.113844486923446</v>
      </c>
      <c r="I7147" s="34" t="n">
        <v>-0.430525348548049</v>
      </c>
      <c r="J7147" s="35" t="n">
        <v>3.8</v>
      </c>
      <c r="K7147" s="6" t="n">
        <v>0</v>
      </c>
      <c r="L7147" s="35" t="n">
        <v>-1</v>
      </c>
      <c r="M7147" s="6" t="str">
        <f aca="false">IF(I7147&lt;=0,"Below 0%",IF(I7147&lt;=0.05,"0-5%",IF(I7147&lt;=0.1,"5-10%",IF(I7147&lt;=0.2,"10-20%",IF(I7147&lt;=0.4,"20-40%","Above 40%")))))</f>
        <v>Below 0%</v>
      </c>
      <c r="N7147" s="6" t="str">
        <f aca="false">IF(AND(H7147&gt;=Summary!$B$25,I7147&gt;=Summary!$B$26,I7147&lt;=Summary!$B$27,J7147&gt;=Summary!$B$28,J7147&lt;=Summary!$B$29,F7147*J7147&gt;1),"Yes","No")</f>
        <v>No</v>
      </c>
    </row>
    <row r="7148" customFormat="false" ht="15" hidden="false" customHeight="false" outlineLevel="0" collapsed="false">
      <c r="A7148" s="6" t="s">
        <v>154</v>
      </c>
      <c r="B7148" s="45" t="n">
        <v>43778</v>
      </c>
      <c r="C7148" s="6" t="s">
        <v>188</v>
      </c>
      <c r="D7148" s="6" t="s">
        <v>199</v>
      </c>
      <c r="E7148" s="6" t="s">
        <v>187</v>
      </c>
      <c r="F7148" s="34" t="n">
        <v>0.422352522611618</v>
      </c>
      <c r="G7148" s="34" t="n">
        <v>0.370483332735297</v>
      </c>
      <c r="H7148" s="34" t="n">
        <v>0.0518691898763207</v>
      </c>
      <c r="I7148" s="34" t="n">
        <v>0.140004111638081</v>
      </c>
      <c r="J7148" s="35" t="n">
        <v>2.72</v>
      </c>
      <c r="K7148" s="6" t="n">
        <v>1</v>
      </c>
      <c r="L7148" s="35" t="n">
        <v>1.72</v>
      </c>
      <c r="M7148" s="6" t="str">
        <f aca="false">IF(I7148&lt;=0,"Below 0%",IF(I7148&lt;=0.05,"0-5%",IF(I7148&lt;=0.1,"5-10%",IF(I7148&lt;=0.2,"10-20%",IF(I7148&lt;=0.4,"20-40%","Above 40%")))))</f>
        <v>10-20%</v>
      </c>
      <c r="N7148" s="6" t="str">
        <f aca="false">IF(AND(H7148&gt;=Summary!$B$25,I7148&gt;=Summary!$B$26,I7148&lt;=Summary!$B$27,J7148&gt;=Summary!$B$28,J7148&lt;=Summary!$B$29,F7148*J7148&gt;1),"Yes","No")</f>
        <v>Yes</v>
      </c>
    </row>
    <row r="7149" customFormat="false" ht="15" hidden="false" customHeight="false" outlineLevel="0" collapsed="false">
      <c r="A7149" s="6" t="s">
        <v>154</v>
      </c>
      <c r="B7149" s="45" t="n">
        <v>43778</v>
      </c>
      <c r="C7149" s="6" t="s">
        <v>188</v>
      </c>
      <c r="D7149" s="6" t="s">
        <v>199</v>
      </c>
      <c r="E7149" s="6" t="s">
        <v>174</v>
      </c>
      <c r="F7149" s="34" t="n">
        <v>0.290280371904373</v>
      </c>
      <c r="G7149" s="34" t="n">
        <v>0.287918475725717</v>
      </c>
      <c r="H7149" s="34" t="n">
        <v>0.0023618961786564</v>
      </c>
      <c r="I7149" s="34" t="n">
        <v>0.00820335052380039</v>
      </c>
      <c r="J7149" s="35" t="n">
        <v>3.5</v>
      </c>
      <c r="K7149" s="6" t="n">
        <v>0</v>
      </c>
      <c r="L7149" s="35" t="n">
        <v>-1</v>
      </c>
      <c r="M7149" s="6" t="str">
        <f aca="false">IF(I7149&lt;=0,"Below 0%",IF(I7149&lt;=0.05,"0-5%",IF(I7149&lt;=0.1,"5-10%",IF(I7149&lt;=0.2,"10-20%",IF(I7149&lt;=0.4,"20-40%","Above 40%")))))</f>
        <v>0-5%</v>
      </c>
      <c r="N7149" s="6" t="str">
        <f aca="false">IF(AND(H7149&gt;=Summary!$B$25,I7149&gt;=Summary!$B$26,I7149&lt;=Summary!$B$27,J7149&gt;=Summary!$B$28,J7149&lt;=Summary!$B$29,F7149*J7149&gt;1),"Yes","No")</f>
        <v>No</v>
      </c>
    </row>
    <row r="7150" customFormat="false" ht="15" hidden="false" customHeight="false" outlineLevel="0" collapsed="false">
      <c r="A7150" s="6" t="s">
        <v>154</v>
      </c>
      <c r="B7150" s="45" t="n">
        <v>43778</v>
      </c>
      <c r="C7150" s="6" t="s">
        <v>188</v>
      </c>
      <c r="D7150" s="6" t="s">
        <v>199</v>
      </c>
      <c r="E7150" s="6" t="s">
        <v>177</v>
      </c>
      <c r="F7150" s="34" t="n">
        <v>0.287367075681686</v>
      </c>
      <c r="G7150" s="34" t="n">
        <v>0.341598191538986</v>
      </c>
      <c r="H7150" s="34" t="n">
        <v>-0.0542311158572996</v>
      </c>
      <c r="I7150" s="34" t="n">
        <v>-0.158757034435618</v>
      </c>
      <c r="J7150" s="35" t="n">
        <v>2.95</v>
      </c>
      <c r="K7150" s="6" t="n">
        <v>0</v>
      </c>
      <c r="L7150" s="35" t="n">
        <v>-1</v>
      </c>
      <c r="M7150" s="6" t="str">
        <f aca="false">IF(I7150&lt;=0,"Below 0%",IF(I7150&lt;=0.05,"0-5%",IF(I7150&lt;=0.1,"5-10%",IF(I7150&lt;=0.2,"10-20%",IF(I7150&lt;=0.4,"20-40%","Above 40%")))))</f>
        <v>Below 0%</v>
      </c>
      <c r="N7150" s="6" t="str">
        <f aca="false">IF(AND(H7150&gt;=Summary!$B$25,I7150&gt;=Summary!$B$26,I7150&lt;=Summary!$B$27,J7150&gt;=Summary!$B$28,J7150&lt;=Summary!$B$29,F7150*J7150&gt;1),"Yes","No")</f>
        <v>No</v>
      </c>
    </row>
    <row r="7151" customFormat="false" ht="15" hidden="false" customHeight="false" outlineLevel="0" collapsed="false">
      <c r="A7151" s="6" t="s">
        <v>154</v>
      </c>
      <c r="B7151" s="45" t="n">
        <v>43778</v>
      </c>
      <c r="C7151" s="6" t="s">
        <v>179</v>
      </c>
      <c r="D7151" s="6" t="s">
        <v>173</v>
      </c>
      <c r="E7151" s="6" t="s">
        <v>187</v>
      </c>
      <c r="F7151" s="34" t="n">
        <v>0.308374375104904</v>
      </c>
      <c r="G7151" s="34" t="n">
        <v>0.323997225137409</v>
      </c>
      <c r="H7151" s="34" t="n">
        <v>-0.0156228500325049</v>
      </c>
      <c r="I7151" s="34" t="n">
        <v>-0.0482190859069215</v>
      </c>
      <c r="J7151" s="35" t="n">
        <v>3.11</v>
      </c>
      <c r="K7151" s="6" t="n">
        <v>0</v>
      </c>
      <c r="L7151" s="35" t="n">
        <v>-1</v>
      </c>
      <c r="M7151" s="6" t="str">
        <f aca="false">IF(I7151&lt;=0,"Below 0%",IF(I7151&lt;=0.05,"0-5%",IF(I7151&lt;=0.1,"5-10%",IF(I7151&lt;=0.2,"10-20%",IF(I7151&lt;=0.4,"20-40%","Above 40%")))))</f>
        <v>Below 0%</v>
      </c>
      <c r="N7151" s="6" t="str">
        <f aca="false">IF(AND(H7151&gt;=Summary!$B$25,I7151&gt;=Summary!$B$26,I7151&lt;=Summary!$B$27,J7151&gt;=Summary!$B$28,J7151&lt;=Summary!$B$29,F7151*J7151&gt;1),"Yes","No")</f>
        <v>No</v>
      </c>
    </row>
    <row r="7152" customFormat="false" ht="15" hidden="false" customHeight="false" outlineLevel="0" collapsed="false">
      <c r="A7152" s="6" t="s">
        <v>154</v>
      </c>
      <c r="B7152" s="45" t="n">
        <v>43778</v>
      </c>
      <c r="C7152" s="6" t="s">
        <v>179</v>
      </c>
      <c r="D7152" s="6" t="s">
        <v>173</v>
      </c>
      <c r="E7152" s="6" t="s">
        <v>174</v>
      </c>
      <c r="F7152" s="34" t="n">
        <v>0.290454715490341</v>
      </c>
      <c r="G7152" s="34" t="n">
        <v>0.28544798022021</v>
      </c>
      <c r="H7152" s="34" t="n">
        <v>0.00500673527013096</v>
      </c>
      <c r="I7152" s="34" t="n">
        <v>0.0175399218669141</v>
      </c>
      <c r="J7152" s="35" t="n">
        <v>3.53</v>
      </c>
      <c r="K7152" s="6" t="n">
        <v>0</v>
      </c>
      <c r="L7152" s="35" t="n">
        <v>-1</v>
      </c>
      <c r="M7152" s="6" t="str">
        <f aca="false">IF(I7152&lt;=0,"Below 0%",IF(I7152&lt;=0.05,"0-5%",IF(I7152&lt;=0.1,"5-10%",IF(I7152&lt;=0.2,"10-20%",IF(I7152&lt;=0.4,"20-40%","Above 40%")))))</f>
        <v>0-5%</v>
      </c>
      <c r="N7152" s="6" t="str">
        <f aca="false">IF(AND(H7152&gt;=Summary!$B$25,I7152&gt;=Summary!$B$26,I7152&lt;=Summary!$B$27,J7152&gt;=Summary!$B$28,J7152&lt;=Summary!$B$29,F7152*J7152&gt;1),"Yes","No")</f>
        <v>No</v>
      </c>
    </row>
    <row r="7153" customFormat="false" ht="15" hidden="false" customHeight="false" outlineLevel="0" collapsed="false">
      <c r="A7153" s="6" t="s">
        <v>154</v>
      </c>
      <c r="B7153" s="45" t="n">
        <v>43778</v>
      </c>
      <c r="C7153" s="6" t="s">
        <v>179</v>
      </c>
      <c r="D7153" s="6" t="s">
        <v>173</v>
      </c>
      <c r="E7153" s="6" t="s">
        <v>177</v>
      </c>
      <c r="F7153" s="34" t="n">
        <v>0.401170939207077</v>
      </c>
      <c r="G7153" s="34" t="n">
        <v>0.390554794642381</v>
      </c>
      <c r="H7153" s="34" t="n">
        <v>0.0106161445646964</v>
      </c>
      <c r="I7153" s="34" t="n">
        <v>0.0271822154287398</v>
      </c>
      <c r="J7153" s="35" t="n">
        <v>2.58</v>
      </c>
      <c r="K7153" s="6" t="n">
        <v>1</v>
      </c>
      <c r="L7153" s="35" t="n">
        <v>1.58</v>
      </c>
      <c r="M7153" s="6" t="str">
        <f aca="false">IF(I7153&lt;=0,"Below 0%",IF(I7153&lt;=0.05,"0-5%",IF(I7153&lt;=0.1,"5-10%",IF(I7153&lt;=0.2,"10-20%",IF(I7153&lt;=0.4,"20-40%","Above 40%")))))</f>
        <v>0-5%</v>
      </c>
      <c r="N7153" s="6" t="str">
        <f aca="false">IF(AND(H7153&gt;=Summary!$B$25,I7153&gt;=Summary!$B$26,I7153&lt;=Summary!$B$27,J7153&gt;=Summary!$B$28,J7153&lt;=Summary!$B$29,F7153*J7153&gt;1),"Yes","No")</f>
        <v>No</v>
      </c>
    </row>
    <row r="7154" customFormat="false" ht="15" hidden="false" customHeight="false" outlineLevel="0" collapsed="false">
      <c r="A7154" s="6" t="s">
        <v>154</v>
      </c>
      <c r="B7154" s="45" t="n">
        <v>43778</v>
      </c>
      <c r="C7154" s="6" t="s">
        <v>181</v>
      </c>
      <c r="D7154" s="6" t="s">
        <v>204</v>
      </c>
      <c r="E7154" s="6" t="s">
        <v>187</v>
      </c>
      <c r="F7154" s="34" t="n">
        <v>0.420621544122696</v>
      </c>
      <c r="G7154" s="34" t="n">
        <v>0.614875586322342</v>
      </c>
      <c r="H7154" s="34" t="n">
        <v>-0.194254042199646</v>
      </c>
      <c r="I7154" s="34" t="n">
        <v>-0.315924142250479</v>
      </c>
      <c r="J7154" s="35" t="n">
        <v>1.63</v>
      </c>
      <c r="K7154" s="6" t="n">
        <v>0</v>
      </c>
      <c r="L7154" s="35" t="n">
        <v>-1</v>
      </c>
      <c r="M7154" s="6" t="str">
        <f aca="false">IF(I7154&lt;=0,"Below 0%",IF(I7154&lt;=0.05,"0-5%",IF(I7154&lt;=0.1,"5-10%",IF(I7154&lt;=0.2,"10-20%",IF(I7154&lt;=0.4,"20-40%","Above 40%")))))</f>
        <v>Below 0%</v>
      </c>
      <c r="N7154" s="6" t="str">
        <f aca="false">IF(AND(H7154&gt;=Summary!$B$25,I7154&gt;=Summary!$B$26,I7154&lt;=Summary!$B$27,J7154&gt;=Summary!$B$28,J7154&lt;=Summary!$B$29,F7154*J7154&gt;1),"Yes","No")</f>
        <v>No</v>
      </c>
    </row>
    <row r="7155" customFormat="false" ht="15" hidden="false" customHeight="false" outlineLevel="0" collapsed="false">
      <c r="A7155" s="6" t="s">
        <v>154</v>
      </c>
      <c r="B7155" s="45" t="n">
        <v>43778</v>
      </c>
      <c r="C7155" s="6" t="s">
        <v>181</v>
      </c>
      <c r="D7155" s="6" t="s">
        <v>204</v>
      </c>
      <c r="E7155" s="6" t="s">
        <v>174</v>
      </c>
      <c r="F7155" s="34" t="n">
        <v>0.3702312707901</v>
      </c>
      <c r="G7155" s="34" t="n">
        <v>0.230932535876824</v>
      </c>
      <c r="H7155" s="34" t="n">
        <v>0.139298734913276</v>
      </c>
      <c r="I7155" s="34" t="n">
        <v>0.603200992811058</v>
      </c>
      <c r="J7155" s="35" t="n">
        <v>4.34</v>
      </c>
      <c r="K7155" s="6" t="n">
        <v>1</v>
      </c>
      <c r="L7155" s="35" t="n">
        <v>3.34</v>
      </c>
      <c r="M7155" s="6" t="str">
        <f aca="false">IF(I7155&lt;=0,"Below 0%",IF(I7155&lt;=0.05,"0-5%",IF(I7155&lt;=0.1,"5-10%",IF(I7155&lt;=0.2,"10-20%",IF(I7155&lt;=0.4,"20-40%","Above 40%")))))</f>
        <v>Above 40%</v>
      </c>
      <c r="N7155" s="6" t="str">
        <f aca="false">IF(AND(H7155&gt;=Summary!$B$25,I7155&gt;=Summary!$B$26,I7155&lt;=Summary!$B$27,J7155&gt;=Summary!$B$28,J7155&lt;=Summary!$B$29,F7155*J7155&gt;1),"Yes","No")</f>
        <v>No</v>
      </c>
    </row>
    <row r="7156" customFormat="false" ht="15" hidden="false" customHeight="false" outlineLevel="0" collapsed="false">
      <c r="A7156" s="6" t="s">
        <v>154</v>
      </c>
      <c r="B7156" s="45" t="n">
        <v>43778</v>
      </c>
      <c r="C7156" s="6" t="s">
        <v>181</v>
      </c>
      <c r="D7156" s="6" t="s">
        <v>204</v>
      </c>
      <c r="E7156" s="6" t="s">
        <v>177</v>
      </c>
      <c r="F7156" s="34" t="n">
        <v>0.209147214889526</v>
      </c>
      <c r="G7156" s="34" t="n">
        <v>0.154191877800834</v>
      </c>
      <c r="H7156" s="34" t="n">
        <v>0.0549553370886929</v>
      </c>
      <c r="I7156" s="34" t="n">
        <v>0.356408767261253</v>
      </c>
      <c r="J7156" s="35" t="n">
        <v>6.5</v>
      </c>
      <c r="K7156" s="6" t="n">
        <v>0</v>
      </c>
      <c r="L7156" s="35" t="n">
        <v>-1</v>
      </c>
      <c r="M7156" s="6" t="str">
        <f aca="false">IF(I7156&lt;=0,"Below 0%",IF(I7156&lt;=0.05,"0-5%",IF(I7156&lt;=0.1,"5-10%",IF(I7156&lt;=0.2,"10-20%",IF(I7156&lt;=0.4,"20-40%","Above 40%")))))</f>
        <v>20-40%</v>
      </c>
      <c r="N7156" s="6" t="str">
        <f aca="false">IF(AND(H7156&gt;=Summary!$B$25,I7156&gt;=Summary!$B$26,I7156&lt;=Summary!$B$27,J7156&gt;=Summary!$B$28,J7156&lt;=Summary!$B$29,F7156*J7156&gt;1),"Yes","No")</f>
        <v>No</v>
      </c>
    </row>
    <row r="7157" customFormat="false" ht="15" hidden="false" customHeight="false" outlineLevel="0" collapsed="false">
      <c r="A7157" s="6" t="s">
        <v>154</v>
      </c>
      <c r="B7157" s="45" t="n">
        <v>43779</v>
      </c>
      <c r="C7157" s="6" t="s">
        <v>183</v>
      </c>
      <c r="D7157" s="6" t="s">
        <v>194</v>
      </c>
      <c r="E7157" s="6" t="s">
        <v>187</v>
      </c>
      <c r="F7157" s="34" t="n">
        <v>0.503759562969208</v>
      </c>
      <c r="G7157" s="34" t="n">
        <v>0.371578272027374</v>
      </c>
      <c r="H7157" s="34" t="n">
        <v>0.132181290941834</v>
      </c>
      <c r="I7157" s="34" t="n">
        <v>0.355729333205189</v>
      </c>
      <c r="J7157" s="35" t="n">
        <v>2.7</v>
      </c>
      <c r="K7157" s="6" t="n">
        <v>1</v>
      </c>
      <c r="L7157" s="35" t="n">
        <v>1.7</v>
      </c>
      <c r="M7157" s="6" t="str">
        <f aca="false">IF(I7157&lt;=0,"Below 0%",IF(I7157&lt;=0.05,"0-5%",IF(I7157&lt;=0.1,"5-10%",IF(I7157&lt;=0.2,"10-20%",IF(I7157&lt;=0.4,"20-40%","Above 40%")))))</f>
        <v>20-40%</v>
      </c>
      <c r="N7157" s="6" t="str">
        <f aca="false">IF(AND(H7157&gt;=Summary!$B$25,I7157&gt;=Summary!$B$26,I7157&lt;=Summary!$B$27,J7157&gt;=Summary!$B$28,J7157&lt;=Summary!$B$29,F7157*J7157&gt;1),"Yes","No")</f>
        <v>Yes</v>
      </c>
    </row>
    <row r="7158" customFormat="false" ht="15" hidden="false" customHeight="false" outlineLevel="0" collapsed="false">
      <c r="A7158" s="6" t="s">
        <v>154</v>
      </c>
      <c r="B7158" s="45" t="n">
        <v>43779</v>
      </c>
      <c r="C7158" s="6" t="s">
        <v>183</v>
      </c>
      <c r="D7158" s="6" t="s">
        <v>194</v>
      </c>
      <c r="E7158" s="6" t="s">
        <v>174</v>
      </c>
      <c r="F7158" s="34" t="n">
        <v>0.300582557916641</v>
      </c>
      <c r="G7158" s="34" t="n">
        <v>0.267536355859709</v>
      </c>
      <c r="H7158" s="34" t="n">
        <v>0.0330462020569321</v>
      </c>
      <c r="I7158" s="34" t="n">
        <v>0.123520416321514</v>
      </c>
      <c r="J7158" s="35" t="n">
        <v>3.75</v>
      </c>
      <c r="K7158" s="6" t="n">
        <v>0</v>
      </c>
      <c r="L7158" s="35" t="n">
        <v>-1</v>
      </c>
      <c r="M7158" s="6" t="str">
        <f aca="false">IF(I7158&lt;=0,"Below 0%",IF(I7158&lt;=0.05,"0-5%",IF(I7158&lt;=0.1,"5-10%",IF(I7158&lt;=0.2,"10-20%",IF(I7158&lt;=0.4,"20-40%","Above 40%")))))</f>
        <v>10-20%</v>
      </c>
      <c r="N7158" s="6" t="str">
        <f aca="false">IF(AND(H7158&gt;=Summary!$B$25,I7158&gt;=Summary!$B$26,I7158&lt;=Summary!$B$27,J7158&gt;=Summary!$B$28,J7158&lt;=Summary!$B$29,F7158*J7158&gt;1),"Yes","No")</f>
        <v>Yes</v>
      </c>
    </row>
    <row r="7159" customFormat="false" ht="15" hidden="false" customHeight="false" outlineLevel="0" collapsed="false">
      <c r="A7159" s="6" t="s">
        <v>154</v>
      </c>
      <c r="B7159" s="45" t="n">
        <v>43779</v>
      </c>
      <c r="C7159" s="6" t="s">
        <v>183</v>
      </c>
      <c r="D7159" s="6" t="s">
        <v>194</v>
      </c>
      <c r="E7159" s="6" t="s">
        <v>177</v>
      </c>
      <c r="F7159" s="34" t="n">
        <v>0.195657849311829</v>
      </c>
      <c r="G7159" s="34" t="n">
        <v>0.360885372112917</v>
      </c>
      <c r="H7159" s="34" t="n">
        <v>-0.165227522801088</v>
      </c>
      <c r="I7159" s="34" t="n">
        <v>-0.457839346143935</v>
      </c>
      <c r="J7159" s="35" t="n">
        <v>2.78</v>
      </c>
      <c r="K7159" s="6" t="n">
        <v>0</v>
      </c>
      <c r="L7159" s="35" t="n">
        <v>-1</v>
      </c>
      <c r="M7159" s="6" t="str">
        <f aca="false">IF(I7159&lt;=0,"Below 0%",IF(I7159&lt;=0.05,"0-5%",IF(I7159&lt;=0.1,"5-10%",IF(I7159&lt;=0.2,"10-20%",IF(I7159&lt;=0.4,"20-40%","Above 40%")))))</f>
        <v>Below 0%</v>
      </c>
      <c r="N7159" s="6" t="str">
        <f aca="false">IF(AND(H7159&gt;=Summary!$B$25,I7159&gt;=Summary!$B$26,I7159&lt;=Summary!$B$27,J7159&gt;=Summary!$B$28,J7159&lt;=Summary!$B$29,F7159*J7159&gt;1),"Yes","No")</f>
        <v>No</v>
      </c>
    </row>
    <row r="7160" customFormat="false" ht="15" hidden="false" customHeight="false" outlineLevel="0" collapsed="false">
      <c r="A7160" s="6" t="s">
        <v>154</v>
      </c>
      <c r="B7160" s="45" t="n">
        <v>43779</v>
      </c>
      <c r="C7160" s="6" t="s">
        <v>176</v>
      </c>
      <c r="D7160" s="6" t="s">
        <v>201</v>
      </c>
      <c r="E7160" s="6" t="s">
        <v>187</v>
      </c>
      <c r="F7160" s="34" t="n">
        <v>0.609658122062683</v>
      </c>
      <c r="G7160" s="34" t="n">
        <v>0.582327423613731</v>
      </c>
      <c r="H7160" s="34" t="n">
        <v>0.0273306984489524</v>
      </c>
      <c r="I7160" s="34" t="n">
        <v>0.0469335589235127</v>
      </c>
      <c r="J7160" s="35" t="n">
        <v>1.72</v>
      </c>
      <c r="K7160" s="6" t="n">
        <v>1</v>
      </c>
      <c r="L7160" s="35" t="n">
        <v>0.72</v>
      </c>
      <c r="M7160" s="6" t="str">
        <f aca="false">IF(I7160&lt;=0,"Below 0%",IF(I7160&lt;=0.05,"0-5%",IF(I7160&lt;=0.1,"5-10%",IF(I7160&lt;=0.2,"10-20%",IF(I7160&lt;=0.4,"20-40%","Above 40%")))))</f>
        <v>0-5%</v>
      </c>
      <c r="N7160" s="6" t="str">
        <f aca="false">IF(AND(H7160&gt;=Summary!$B$25,I7160&gt;=Summary!$B$26,I7160&lt;=Summary!$B$27,J7160&gt;=Summary!$B$28,J7160&lt;=Summary!$B$29,F7160*J7160&gt;1),"Yes","No")</f>
        <v>No</v>
      </c>
    </row>
    <row r="7161" customFormat="false" ht="15" hidden="false" customHeight="false" outlineLevel="0" collapsed="false">
      <c r="A7161" s="6" t="s">
        <v>154</v>
      </c>
      <c r="B7161" s="45" t="n">
        <v>43779</v>
      </c>
      <c r="C7161" s="6" t="s">
        <v>176</v>
      </c>
      <c r="D7161" s="6" t="s">
        <v>201</v>
      </c>
      <c r="E7161" s="6" t="s">
        <v>174</v>
      </c>
      <c r="F7161" s="34" t="n">
        <v>0.27570852637291</v>
      </c>
      <c r="G7161" s="34" t="n">
        <v>0.263579781214636</v>
      </c>
      <c r="H7161" s="34" t="n">
        <v>0.0121287451582736</v>
      </c>
      <c r="I7161" s="34" t="n">
        <v>0.0460154610584376</v>
      </c>
      <c r="J7161" s="35" t="n">
        <v>3.8</v>
      </c>
      <c r="K7161" s="6" t="n">
        <v>0</v>
      </c>
      <c r="L7161" s="35" t="n">
        <v>-1</v>
      </c>
      <c r="M7161" s="6" t="str">
        <f aca="false">IF(I7161&lt;=0,"Below 0%",IF(I7161&lt;=0.05,"0-5%",IF(I7161&lt;=0.1,"5-10%",IF(I7161&lt;=0.2,"10-20%",IF(I7161&lt;=0.4,"20-40%","Above 40%")))))</f>
        <v>0-5%</v>
      </c>
      <c r="N7161" s="6" t="str">
        <f aca="false">IF(AND(H7161&gt;=Summary!$B$25,I7161&gt;=Summary!$B$26,I7161&lt;=Summary!$B$27,J7161&gt;=Summary!$B$28,J7161&lt;=Summary!$B$29,F7161*J7161&gt;1),"Yes","No")</f>
        <v>No</v>
      </c>
    </row>
    <row r="7162" customFormat="false" ht="15" hidden="false" customHeight="false" outlineLevel="0" collapsed="false">
      <c r="A7162" s="6" t="s">
        <v>154</v>
      </c>
      <c r="B7162" s="45" t="n">
        <v>43779</v>
      </c>
      <c r="C7162" s="6" t="s">
        <v>176</v>
      </c>
      <c r="D7162" s="6" t="s">
        <v>201</v>
      </c>
      <c r="E7162" s="6" t="s">
        <v>177</v>
      </c>
      <c r="F7162" s="34" t="n">
        <v>0.11463338136673</v>
      </c>
      <c r="G7162" s="34" t="n">
        <v>0.154092795171633</v>
      </c>
      <c r="H7162" s="34" t="n">
        <v>-0.0394594138049036</v>
      </c>
      <c r="I7162" s="34" t="n">
        <v>-0.256075657274907</v>
      </c>
      <c r="J7162" s="35" t="n">
        <v>6.5</v>
      </c>
      <c r="K7162" s="6" t="n">
        <v>0</v>
      </c>
      <c r="L7162" s="35" t="n">
        <v>-1</v>
      </c>
      <c r="M7162" s="6" t="str">
        <f aca="false">IF(I7162&lt;=0,"Below 0%",IF(I7162&lt;=0.05,"0-5%",IF(I7162&lt;=0.1,"5-10%",IF(I7162&lt;=0.2,"10-20%",IF(I7162&lt;=0.4,"20-40%","Above 40%")))))</f>
        <v>Below 0%</v>
      </c>
      <c r="N7162" s="6" t="str">
        <f aca="false">IF(AND(H7162&gt;=Summary!$B$25,I7162&gt;=Summary!$B$26,I7162&lt;=Summary!$B$27,J7162&gt;=Summary!$B$28,J7162&lt;=Summary!$B$29,F7162*J7162&gt;1),"Yes","No")</f>
        <v>No</v>
      </c>
    </row>
    <row r="7163" customFormat="false" ht="15" hidden="false" customHeight="false" outlineLevel="0" collapsed="false">
      <c r="A7163" s="6" t="s">
        <v>154</v>
      </c>
      <c r="B7163" s="45" t="n">
        <v>43779</v>
      </c>
      <c r="C7163" s="6" t="s">
        <v>203</v>
      </c>
      <c r="D7163" s="6" t="s">
        <v>182</v>
      </c>
      <c r="E7163" s="6" t="s">
        <v>187</v>
      </c>
      <c r="F7163" s="34" t="n">
        <v>0.448177695274353</v>
      </c>
      <c r="G7163" s="34" t="n">
        <v>0.509880458648451</v>
      </c>
      <c r="H7163" s="34" t="n">
        <v>-0.0617027633740978</v>
      </c>
      <c r="I7163" s="34" t="n">
        <v>-0.121014175631783</v>
      </c>
      <c r="J7163" s="35" t="n">
        <v>1.96</v>
      </c>
      <c r="K7163" s="6" t="n">
        <v>1</v>
      </c>
      <c r="L7163" s="35" t="n">
        <v>0.96</v>
      </c>
      <c r="M7163" s="6" t="str">
        <f aca="false">IF(I7163&lt;=0,"Below 0%",IF(I7163&lt;=0.05,"0-5%",IF(I7163&lt;=0.1,"5-10%",IF(I7163&lt;=0.2,"10-20%",IF(I7163&lt;=0.4,"20-40%","Above 40%")))))</f>
        <v>Below 0%</v>
      </c>
      <c r="N7163" s="6" t="str">
        <f aca="false">IF(AND(H7163&gt;=Summary!$B$25,I7163&gt;=Summary!$B$26,I7163&lt;=Summary!$B$27,J7163&gt;=Summary!$B$28,J7163&lt;=Summary!$B$29,F7163*J7163&gt;1),"Yes","No")</f>
        <v>No</v>
      </c>
    </row>
    <row r="7164" customFormat="false" ht="15" hidden="false" customHeight="false" outlineLevel="0" collapsed="false">
      <c r="A7164" s="6" t="s">
        <v>154</v>
      </c>
      <c r="B7164" s="45" t="n">
        <v>43779</v>
      </c>
      <c r="C7164" s="6" t="s">
        <v>203</v>
      </c>
      <c r="D7164" s="6" t="s">
        <v>182</v>
      </c>
      <c r="E7164" s="6" t="s">
        <v>174</v>
      </c>
      <c r="F7164" s="34" t="n">
        <v>0.264992922544479</v>
      </c>
      <c r="G7164" s="34" t="n">
        <v>0.262990973408148</v>
      </c>
      <c r="H7164" s="34" t="n">
        <v>0.00200194913633106</v>
      </c>
      <c r="I7164" s="34" t="n">
        <v>0.00761223516680976</v>
      </c>
      <c r="J7164" s="35" t="n">
        <v>3.8</v>
      </c>
      <c r="K7164" s="6" t="n">
        <v>0</v>
      </c>
      <c r="L7164" s="35" t="n">
        <v>-1</v>
      </c>
      <c r="M7164" s="6" t="str">
        <f aca="false">IF(I7164&lt;=0,"Below 0%",IF(I7164&lt;=0.05,"0-5%",IF(I7164&lt;=0.1,"5-10%",IF(I7164&lt;=0.2,"10-20%",IF(I7164&lt;=0.4,"20-40%","Above 40%")))))</f>
        <v>0-5%</v>
      </c>
      <c r="N7164" s="6" t="str">
        <f aca="false">IF(AND(H7164&gt;=Summary!$B$25,I7164&gt;=Summary!$B$26,I7164&lt;=Summary!$B$27,J7164&gt;=Summary!$B$28,J7164&lt;=Summary!$B$29,F7164*J7164&gt;1),"Yes","No")</f>
        <v>No</v>
      </c>
    </row>
    <row r="7165" customFormat="false" ht="15" hidden="false" customHeight="false" outlineLevel="0" collapsed="false">
      <c r="A7165" s="6" t="s">
        <v>154</v>
      </c>
      <c r="B7165" s="45" t="n">
        <v>43779</v>
      </c>
      <c r="C7165" s="6" t="s">
        <v>203</v>
      </c>
      <c r="D7165" s="6" t="s">
        <v>182</v>
      </c>
      <c r="E7165" s="6" t="s">
        <v>177</v>
      </c>
      <c r="F7165" s="34" t="n">
        <v>0.286829322576523</v>
      </c>
      <c r="G7165" s="34" t="n">
        <v>0.227128567943401</v>
      </c>
      <c r="H7165" s="34" t="n">
        <v>0.059700754633122</v>
      </c>
      <c r="I7165" s="34" t="n">
        <v>0.262850046445937</v>
      </c>
      <c r="J7165" s="35" t="n">
        <v>4.4</v>
      </c>
      <c r="K7165" s="6" t="n">
        <v>0</v>
      </c>
      <c r="L7165" s="35" t="n">
        <v>-1</v>
      </c>
      <c r="M7165" s="6" t="str">
        <f aca="false">IF(I7165&lt;=0,"Below 0%",IF(I7165&lt;=0.05,"0-5%",IF(I7165&lt;=0.1,"5-10%",IF(I7165&lt;=0.2,"10-20%",IF(I7165&lt;=0.4,"20-40%","Above 40%")))))</f>
        <v>20-40%</v>
      </c>
      <c r="N7165" s="6" t="str">
        <f aca="false">IF(AND(H7165&gt;=Summary!$B$25,I7165&gt;=Summary!$B$26,I7165&lt;=Summary!$B$27,J7165&gt;=Summary!$B$28,J7165&lt;=Summary!$B$29,F7165*J7165&gt;1),"Yes","No")</f>
        <v>Yes</v>
      </c>
    </row>
    <row r="7166" customFormat="false" ht="15" hidden="false" customHeight="false" outlineLevel="0" collapsed="false">
      <c r="A7166" s="6" t="s">
        <v>154</v>
      </c>
      <c r="B7166" s="45" t="n">
        <v>43792</v>
      </c>
      <c r="C7166" s="6" t="s">
        <v>185</v>
      </c>
      <c r="D7166" s="6" t="s">
        <v>179</v>
      </c>
      <c r="E7166" s="6" t="s">
        <v>187</v>
      </c>
      <c r="F7166" s="34" t="n">
        <v>0.790906310081482</v>
      </c>
      <c r="G7166" s="34" t="n">
        <v>0.65740045078888</v>
      </c>
      <c r="H7166" s="34" t="n">
        <v>0.133505859292602</v>
      </c>
      <c r="I7166" s="34" t="n">
        <v>0.20308148424966</v>
      </c>
      <c r="J7166" s="35" t="n">
        <v>1.52</v>
      </c>
      <c r="K7166" s="6" t="n">
        <v>0</v>
      </c>
      <c r="L7166" s="35" t="n">
        <v>-1</v>
      </c>
      <c r="M7166" s="6" t="str">
        <f aca="false">IF(I7166&lt;=0,"Below 0%",IF(I7166&lt;=0.05,"0-5%",IF(I7166&lt;=0.1,"5-10%",IF(I7166&lt;=0.2,"10-20%",IF(I7166&lt;=0.4,"20-40%","Above 40%")))))</f>
        <v>20-40%</v>
      </c>
      <c r="N7166" s="6" t="str">
        <f aca="false">IF(AND(H7166&gt;=Summary!$B$25,I7166&gt;=Summary!$B$26,I7166&lt;=Summary!$B$27,J7166&gt;=Summary!$B$28,J7166&lt;=Summary!$B$29,F7166*J7166&gt;1),"Yes","No")</f>
        <v>No</v>
      </c>
    </row>
    <row r="7167" customFormat="false" ht="15" hidden="false" customHeight="false" outlineLevel="0" collapsed="false">
      <c r="A7167" s="6" t="s">
        <v>154</v>
      </c>
      <c r="B7167" s="45" t="n">
        <v>43792</v>
      </c>
      <c r="C7167" s="6" t="s">
        <v>185</v>
      </c>
      <c r="D7167" s="6" t="s">
        <v>179</v>
      </c>
      <c r="E7167" s="6" t="s">
        <v>174</v>
      </c>
      <c r="F7167" s="34" t="n">
        <v>0.149109184741974</v>
      </c>
      <c r="G7167" s="34" t="n">
        <v>0.19984973703982</v>
      </c>
      <c r="H7167" s="34" t="n">
        <v>-0.0507405522978458</v>
      </c>
      <c r="I7167" s="34" t="n">
        <v>-0.253893515445236</v>
      </c>
      <c r="J7167" s="35" t="n">
        <v>5</v>
      </c>
      <c r="K7167" s="6" t="n">
        <v>1</v>
      </c>
      <c r="L7167" s="35" t="n">
        <v>4</v>
      </c>
      <c r="M7167" s="6" t="str">
        <f aca="false">IF(I7167&lt;=0,"Below 0%",IF(I7167&lt;=0.05,"0-5%",IF(I7167&lt;=0.1,"5-10%",IF(I7167&lt;=0.2,"10-20%",IF(I7167&lt;=0.4,"20-40%","Above 40%")))))</f>
        <v>Below 0%</v>
      </c>
      <c r="N7167" s="6" t="str">
        <f aca="false">IF(AND(H7167&gt;=Summary!$B$25,I7167&gt;=Summary!$B$26,I7167&lt;=Summary!$B$27,J7167&gt;=Summary!$B$28,J7167&lt;=Summary!$B$29,F7167*J7167&gt;1),"Yes","No")</f>
        <v>No</v>
      </c>
    </row>
    <row r="7168" customFormat="false" ht="15" hidden="false" customHeight="false" outlineLevel="0" collapsed="false">
      <c r="A7168" s="6" t="s">
        <v>154</v>
      </c>
      <c r="B7168" s="45" t="n">
        <v>43792</v>
      </c>
      <c r="C7168" s="6" t="s">
        <v>185</v>
      </c>
      <c r="D7168" s="6" t="s">
        <v>179</v>
      </c>
      <c r="E7168" s="6" t="s">
        <v>177</v>
      </c>
      <c r="F7168" s="34" t="n">
        <v>0.0599844940006733</v>
      </c>
      <c r="G7168" s="34" t="n">
        <v>0.1427498121713</v>
      </c>
      <c r="H7168" s="34" t="n">
        <v>-0.0827653181706265</v>
      </c>
      <c r="I7168" s="34" t="n">
        <v>-0.579792834132126</v>
      </c>
      <c r="J7168" s="35" t="n">
        <v>7</v>
      </c>
      <c r="K7168" s="6" t="n">
        <v>0</v>
      </c>
      <c r="L7168" s="35" t="n">
        <v>-1</v>
      </c>
      <c r="M7168" s="6" t="str">
        <f aca="false">IF(I7168&lt;=0,"Below 0%",IF(I7168&lt;=0.05,"0-5%",IF(I7168&lt;=0.1,"5-10%",IF(I7168&lt;=0.2,"10-20%",IF(I7168&lt;=0.4,"20-40%","Above 40%")))))</f>
        <v>Below 0%</v>
      </c>
      <c r="N7168" s="6" t="str">
        <f aca="false">IF(AND(H7168&gt;=Summary!$B$25,I7168&gt;=Summary!$B$26,I7168&lt;=Summary!$B$27,J7168&gt;=Summary!$B$28,J7168&lt;=Summary!$B$29,F7168*J7168&gt;1),"Yes","No")</f>
        <v>No</v>
      </c>
    </row>
    <row r="7169" customFormat="false" ht="15" hidden="false" customHeight="false" outlineLevel="0" collapsed="false">
      <c r="A7169" s="6" t="s">
        <v>154</v>
      </c>
      <c r="B7169" s="45" t="n">
        <v>43792</v>
      </c>
      <c r="C7169" s="6" t="s">
        <v>199</v>
      </c>
      <c r="D7169" s="6" t="s">
        <v>203</v>
      </c>
      <c r="E7169" s="6" t="s">
        <v>187</v>
      </c>
      <c r="F7169" s="34" t="n">
        <v>0.424630641937256</v>
      </c>
      <c r="G7169" s="34" t="n">
        <v>0.341937161108223</v>
      </c>
      <c r="H7169" s="34" t="n">
        <v>0.0826934808290333</v>
      </c>
      <c r="I7169" s="34" t="n">
        <v>0.241838238818567</v>
      </c>
      <c r="J7169" s="35" t="n">
        <v>2.9</v>
      </c>
      <c r="K7169" s="6" t="n">
        <v>0</v>
      </c>
      <c r="L7169" s="35" t="n">
        <v>-1</v>
      </c>
      <c r="M7169" s="6" t="str">
        <f aca="false">IF(I7169&lt;=0,"Below 0%",IF(I7169&lt;=0.05,"0-5%",IF(I7169&lt;=0.1,"5-10%",IF(I7169&lt;=0.2,"10-20%",IF(I7169&lt;=0.4,"20-40%","Above 40%")))))</f>
        <v>20-40%</v>
      </c>
      <c r="N7169" s="6" t="str">
        <f aca="false">IF(AND(H7169&gt;=Summary!$B$25,I7169&gt;=Summary!$B$26,I7169&lt;=Summary!$B$27,J7169&gt;=Summary!$B$28,J7169&lt;=Summary!$B$29,F7169*J7169&gt;1),"Yes","No")</f>
        <v>Yes</v>
      </c>
    </row>
    <row r="7170" customFormat="false" ht="15" hidden="false" customHeight="false" outlineLevel="0" collapsed="false">
      <c r="A7170" s="6" t="s">
        <v>154</v>
      </c>
      <c r="B7170" s="45" t="n">
        <v>43792</v>
      </c>
      <c r="C7170" s="6" t="s">
        <v>199</v>
      </c>
      <c r="D7170" s="6" t="s">
        <v>203</v>
      </c>
      <c r="E7170" s="6" t="s">
        <v>174</v>
      </c>
      <c r="F7170" s="34" t="n">
        <v>0.27491495013237</v>
      </c>
      <c r="G7170" s="34" t="n">
        <v>0.290796999182946</v>
      </c>
      <c r="H7170" s="34" t="n">
        <v>-0.0158820490505759</v>
      </c>
      <c r="I7170" s="34" t="n">
        <v>-0.0546155878334363</v>
      </c>
      <c r="J7170" s="35" t="n">
        <v>3.41</v>
      </c>
      <c r="K7170" s="6" t="n">
        <v>0</v>
      </c>
      <c r="L7170" s="35" t="n">
        <v>-1</v>
      </c>
      <c r="M7170" s="6" t="str">
        <f aca="false">IF(I7170&lt;=0,"Below 0%",IF(I7170&lt;=0.05,"0-5%",IF(I7170&lt;=0.1,"5-10%",IF(I7170&lt;=0.2,"10-20%",IF(I7170&lt;=0.4,"20-40%","Above 40%")))))</f>
        <v>Below 0%</v>
      </c>
      <c r="N7170" s="6" t="str">
        <f aca="false">IF(AND(H7170&gt;=Summary!$B$25,I7170&gt;=Summary!$B$26,I7170&lt;=Summary!$B$27,J7170&gt;=Summary!$B$28,J7170&lt;=Summary!$B$29,F7170*J7170&gt;1),"Yes","No")</f>
        <v>No</v>
      </c>
    </row>
    <row r="7171" customFormat="false" ht="15" hidden="false" customHeight="false" outlineLevel="0" collapsed="false">
      <c r="A7171" s="6" t="s">
        <v>154</v>
      </c>
      <c r="B7171" s="45" t="n">
        <v>43792</v>
      </c>
      <c r="C7171" s="6" t="s">
        <v>199</v>
      </c>
      <c r="D7171" s="6" t="s">
        <v>203</v>
      </c>
      <c r="E7171" s="6" t="s">
        <v>177</v>
      </c>
      <c r="F7171" s="34" t="n">
        <v>0.300454407930374</v>
      </c>
      <c r="G7171" s="34" t="n">
        <v>0.367265839708832</v>
      </c>
      <c r="H7171" s="34" t="n">
        <v>-0.0668114317784575</v>
      </c>
      <c r="I7171" s="34" t="n">
        <v>-0.18191572576264</v>
      </c>
      <c r="J7171" s="35" t="n">
        <v>2.7</v>
      </c>
      <c r="K7171" s="6" t="n">
        <v>1</v>
      </c>
      <c r="L7171" s="35" t="n">
        <v>1.7</v>
      </c>
      <c r="M7171" s="6" t="str">
        <f aca="false">IF(I7171&lt;=0,"Below 0%",IF(I7171&lt;=0.05,"0-5%",IF(I7171&lt;=0.1,"5-10%",IF(I7171&lt;=0.2,"10-20%",IF(I7171&lt;=0.4,"20-40%","Above 40%")))))</f>
        <v>Below 0%</v>
      </c>
      <c r="N7171" s="6" t="str">
        <f aca="false">IF(AND(H7171&gt;=Summary!$B$25,I7171&gt;=Summary!$B$26,I7171&lt;=Summary!$B$27,J7171&gt;=Summary!$B$28,J7171&lt;=Summary!$B$29,F7171*J7171&gt;1),"Yes","No")</f>
        <v>No</v>
      </c>
    </row>
    <row r="7172" customFormat="false" ht="15" hidden="false" customHeight="false" outlineLevel="0" collapsed="false">
      <c r="A7172" s="6" t="s">
        <v>154</v>
      </c>
      <c r="B7172" s="45" t="n">
        <v>43792</v>
      </c>
      <c r="C7172" s="6" t="s">
        <v>201</v>
      </c>
      <c r="D7172" s="6" t="s">
        <v>195</v>
      </c>
      <c r="E7172" s="6" t="s">
        <v>187</v>
      </c>
      <c r="F7172" s="34" t="n">
        <v>0.171360939741135</v>
      </c>
      <c r="G7172" s="34" t="n">
        <v>0.258139534883721</v>
      </c>
      <c r="H7172" s="34" t="n">
        <v>-0.0867785951425863</v>
      </c>
      <c r="I7172" s="34" t="n">
        <v>-0.336169332534343</v>
      </c>
      <c r="J7172" s="35" t="n">
        <v>3.85</v>
      </c>
      <c r="K7172" s="6" t="n">
        <v>0</v>
      </c>
      <c r="L7172" s="35" t="n">
        <v>-1</v>
      </c>
      <c r="M7172" s="6" t="str">
        <f aca="false">IF(I7172&lt;=0,"Below 0%",IF(I7172&lt;=0.05,"0-5%",IF(I7172&lt;=0.1,"5-10%",IF(I7172&lt;=0.2,"10-20%",IF(I7172&lt;=0.4,"20-40%","Above 40%")))))</f>
        <v>Below 0%</v>
      </c>
      <c r="N7172" s="6" t="str">
        <f aca="false">IF(AND(H7172&gt;=Summary!$B$25,I7172&gt;=Summary!$B$26,I7172&lt;=Summary!$B$27,J7172&gt;=Summary!$B$28,J7172&lt;=Summary!$B$29,F7172*J7172&gt;1),"Yes","No")</f>
        <v>No</v>
      </c>
    </row>
    <row r="7173" customFormat="false" ht="15" hidden="false" customHeight="false" outlineLevel="0" collapsed="false">
      <c r="A7173" s="6" t="s">
        <v>154</v>
      </c>
      <c r="B7173" s="45" t="n">
        <v>43792</v>
      </c>
      <c r="C7173" s="6" t="s">
        <v>201</v>
      </c>
      <c r="D7173" s="6" t="s">
        <v>195</v>
      </c>
      <c r="E7173" s="6" t="s">
        <v>174</v>
      </c>
      <c r="F7173" s="34" t="n">
        <v>0.225850537419319</v>
      </c>
      <c r="G7173" s="34" t="n">
        <v>0.268604651162791</v>
      </c>
      <c r="H7173" s="34" t="n">
        <v>-0.0427541137434715</v>
      </c>
      <c r="I7173" s="34" t="n">
        <v>-0.159171159391279</v>
      </c>
      <c r="J7173" s="35" t="n">
        <v>3.7</v>
      </c>
      <c r="K7173" s="6" t="n">
        <v>0</v>
      </c>
      <c r="L7173" s="35" t="n">
        <v>-1</v>
      </c>
      <c r="M7173" s="6" t="str">
        <f aca="false">IF(I7173&lt;=0,"Below 0%",IF(I7173&lt;=0.05,"0-5%",IF(I7173&lt;=0.1,"5-10%",IF(I7173&lt;=0.2,"10-20%",IF(I7173&lt;=0.4,"20-40%","Above 40%")))))</f>
        <v>Below 0%</v>
      </c>
      <c r="N7173" s="6" t="str">
        <f aca="false">IF(AND(H7173&gt;=Summary!$B$25,I7173&gt;=Summary!$B$26,I7173&lt;=Summary!$B$27,J7173&gt;=Summary!$B$28,J7173&lt;=Summary!$B$29,F7173*J7173&gt;1),"Yes","No")</f>
        <v>No</v>
      </c>
    </row>
    <row r="7174" customFormat="false" ht="15" hidden="false" customHeight="false" outlineLevel="0" collapsed="false">
      <c r="A7174" s="6" t="s">
        <v>154</v>
      </c>
      <c r="B7174" s="45" t="n">
        <v>43792</v>
      </c>
      <c r="C7174" s="6" t="s">
        <v>201</v>
      </c>
      <c r="D7174" s="6" t="s">
        <v>195</v>
      </c>
      <c r="E7174" s="6" t="s">
        <v>177</v>
      </c>
      <c r="F7174" s="34" t="n">
        <v>0.602788507938385</v>
      </c>
      <c r="G7174" s="34" t="n">
        <v>0.473255813953488</v>
      </c>
      <c r="H7174" s="34" t="n">
        <v>0.129532693984897</v>
      </c>
      <c r="I7174" s="34" t="n">
        <v>0.273705446749413</v>
      </c>
      <c r="J7174" s="35" t="n">
        <v>2.1</v>
      </c>
      <c r="K7174" s="6" t="n">
        <v>1</v>
      </c>
      <c r="L7174" s="35" t="n">
        <v>1.1</v>
      </c>
      <c r="M7174" s="6" t="str">
        <f aca="false">IF(I7174&lt;=0,"Below 0%",IF(I7174&lt;=0.05,"0-5%",IF(I7174&lt;=0.1,"5-10%",IF(I7174&lt;=0.2,"10-20%",IF(I7174&lt;=0.4,"20-40%","Above 40%")))))</f>
        <v>20-40%</v>
      </c>
      <c r="N7174" s="6" t="str">
        <f aca="false">IF(AND(H7174&gt;=Summary!$B$25,I7174&gt;=Summary!$B$26,I7174&lt;=Summary!$B$27,J7174&gt;=Summary!$B$28,J7174&lt;=Summary!$B$29,F7174*J7174&gt;1),"Yes","No")</f>
        <v>Yes</v>
      </c>
    </row>
    <row r="7175" customFormat="false" ht="15" hidden="false" customHeight="false" outlineLevel="0" collapsed="false">
      <c r="A7175" s="6" t="s">
        <v>154</v>
      </c>
      <c r="B7175" s="45" t="n">
        <v>43792</v>
      </c>
      <c r="C7175" s="6" t="s">
        <v>180</v>
      </c>
      <c r="D7175" s="6" t="s">
        <v>183</v>
      </c>
      <c r="E7175" s="6" t="s">
        <v>187</v>
      </c>
      <c r="F7175" s="34" t="n">
        <v>0.126977548003197</v>
      </c>
      <c r="G7175" s="34" t="n">
        <v>0.124095684230951</v>
      </c>
      <c r="H7175" s="34" t="n">
        <v>0.00288186377224624</v>
      </c>
      <c r="I7175" s="34" t="n">
        <v>0.0232229169781835</v>
      </c>
      <c r="J7175" s="35" t="n">
        <v>8</v>
      </c>
      <c r="K7175" s="6" t="n">
        <v>0</v>
      </c>
      <c r="L7175" s="35" t="n">
        <v>-1</v>
      </c>
      <c r="M7175" s="6" t="str">
        <f aca="false">IF(I7175&lt;=0,"Below 0%",IF(I7175&lt;=0.05,"0-5%",IF(I7175&lt;=0.1,"5-10%",IF(I7175&lt;=0.2,"10-20%",IF(I7175&lt;=0.4,"20-40%","Above 40%")))))</f>
        <v>0-5%</v>
      </c>
      <c r="N7175" s="6" t="str">
        <f aca="false">IF(AND(H7175&gt;=Summary!$B$25,I7175&gt;=Summary!$B$26,I7175&lt;=Summary!$B$27,J7175&gt;=Summary!$B$28,J7175&lt;=Summary!$B$29,F7175*J7175&gt;1),"Yes","No")</f>
        <v>No</v>
      </c>
    </row>
    <row r="7176" customFormat="false" ht="15" hidden="false" customHeight="false" outlineLevel="0" collapsed="false">
      <c r="A7176" s="6" t="s">
        <v>154</v>
      </c>
      <c r="B7176" s="45" t="n">
        <v>43792</v>
      </c>
      <c r="C7176" s="6" t="s">
        <v>180</v>
      </c>
      <c r="D7176" s="6" t="s">
        <v>183</v>
      </c>
      <c r="E7176" s="6" t="s">
        <v>174</v>
      </c>
      <c r="F7176" s="34" t="n">
        <v>0.186002269387245</v>
      </c>
      <c r="G7176" s="34" t="n">
        <v>0.205116833439588</v>
      </c>
      <c r="H7176" s="34" t="n">
        <v>-0.0191145640523424</v>
      </c>
      <c r="I7176" s="34" t="n">
        <v>-0.0931886658535617</v>
      </c>
      <c r="J7176" s="35" t="n">
        <v>4.84</v>
      </c>
      <c r="K7176" s="6" t="n">
        <v>0</v>
      </c>
      <c r="L7176" s="35" t="n">
        <v>-1</v>
      </c>
      <c r="M7176" s="6" t="str">
        <f aca="false">IF(I7176&lt;=0,"Below 0%",IF(I7176&lt;=0.05,"0-5%",IF(I7176&lt;=0.1,"5-10%",IF(I7176&lt;=0.2,"10-20%",IF(I7176&lt;=0.4,"20-40%","Above 40%")))))</f>
        <v>Below 0%</v>
      </c>
      <c r="N7176" s="6" t="str">
        <f aca="false">IF(AND(H7176&gt;=Summary!$B$25,I7176&gt;=Summary!$B$26,I7176&lt;=Summary!$B$27,J7176&gt;=Summary!$B$28,J7176&lt;=Summary!$B$29,F7176*J7176&gt;1),"Yes","No")</f>
        <v>No</v>
      </c>
    </row>
    <row r="7177" customFormat="false" ht="15" hidden="false" customHeight="false" outlineLevel="0" collapsed="false">
      <c r="A7177" s="6" t="s">
        <v>154</v>
      </c>
      <c r="B7177" s="45" t="n">
        <v>43792</v>
      </c>
      <c r="C7177" s="6" t="s">
        <v>180</v>
      </c>
      <c r="D7177" s="6" t="s">
        <v>183</v>
      </c>
      <c r="E7177" s="6" t="s">
        <v>177</v>
      </c>
      <c r="F7177" s="34" t="n">
        <v>0.687020182609558</v>
      </c>
      <c r="G7177" s="34" t="n">
        <v>0.670787482329462</v>
      </c>
      <c r="H7177" s="34" t="n">
        <v>0.0162327002800962</v>
      </c>
      <c r="I7177" s="34" t="n">
        <v>0.0241994680993813</v>
      </c>
      <c r="J7177" s="35" t="n">
        <v>1.48</v>
      </c>
      <c r="K7177" s="6" t="n">
        <v>1</v>
      </c>
      <c r="L7177" s="35" t="n">
        <v>0.48</v>
      </c>
      <c r="M7177" s="6" t="str">
        <f aca="false">IF(I7177&lt;=0,"Below 0%",IF(I7177&lt;=0.05,"0-5%",IF(I7177&lt;=0.1,"5-10%",IF(I7177&lt;=0.2,"10-20%",IF(I7177&lt;=0.4,"20-40%","Above 40%")))))</f>
        <v>0-5%</v>
      </c>
      <c r="N7177" s="6" t="str">
        <f aca="false">IF(AND(H7177&gt;=Summary!$B$25,I7177&gt;=Summary!$B$26,I7177&lt;=Summary!$B$27,J7177&gt;=Summary!$B$28,J7177&lt;=Summary!$B$29,F7177*J7177&gt;1),"Yes","No")</f>
        <v>No</v>
      </c>
    </row>
    <row r="7178" customFormat="false" ht="15" hidden="false" customHeight="false" outlineLevel="0" collapsed="false">
      <c r="A7178" s="6" t="s">
        <v>154</v>
      </c>
      <c r="B7178" s="45" t="n">
        <v>43792</v>
      </c>
      <c r="C7178" s="6" t="s">
        <v>173</v>
      </c>
      <c r="D7178" s="6" t="s">
        <v>172</v>
      </c>
      <c r="E7178" s="6" t="s">
        <v>187</v>
      </c>
      <c r="F7178" s="34" t="n">
        <v>0.643536746501923</v>
      </c>
      <c r="G7178" s="34" t="n">
        <v>0.695748205411375</v>
      </c>
      <c r="H7178" s="34" t="n">
        <v>-0.0522114589094523</v>
      </c>
      <c r="I7178" s="34" t="n">
        <v>-0.0750436127658875</v>
      </c>
      <c r="J7178" s="35" t="n">
        <v>1.45</v>
      </c>
      <c r="K7178" s="6" t="n">
        <v>0</v>
      </c>
      <c r="L7178" s="35" t="n">
        <v>-1</v>
      </c>
      <c r="M7178" s="6" t="str">
        <f aca="false">IF(I7178&lt;=0,"Below 0%",IF(I7178&lt;=0.05,"0-5%",IF(I7178&lt;=0.1,"5-10%",IF(I7178&lt;=0.2,"10-20%",IF(I7178&lt;=0.4,"20-40%","Above 40%")))))</f>
        <v>Below 0%</v>
      </c>
      <c r="N7178" s="6" t="str">
        <f aca="false">IF(AND(H7178&gt;=Summary!$B$25,I7178&gt;=Summary!$B$26,I7178&lt;=Summary!$B$27,J7178&gt;=Summary!$B$28,J7178&lt;=Summary!$B$29,F7178*J7178&gt;1),"Yes","No")</f>
        <v>No</v>
      </c>
    </row>
    <row r="7179" customFormat="false" ht="15" hidden="false" customHeight="false" outlineLevel="0" collapsed="false">
      <c r="A7179" s="6" t="s">
        <v>154</v>
      </c>
      <c r="B7179" s="45" t="n">
        <v>43792</v>
      </c>
      <c r="C7179" s="6" t="s">
        <v>173</v>
      </c>
      <c r="D7179" s="6" t="s">
        <v>172</v>
      </c>
      <c r="E7179" s="6" t="s">
        <v>174</v>
      </c>
      <c r="F7179" s="34" t="n">
        <v>0.225336864590645</v>
      </c>
      <c r="G7179" s="34" t="n">
        <v>0.192159028161237</v>
      </c>
      <c r="H7179" s="34" t="n">
        <v>0.033177836429408</v>
      </c>
      <c r="I7179" s="34" t="n">
        <v>0.172658223487523</v>
      </c>
      <c r="J7179" s="35" t="n">
        <v>5.25</v>
      </c>
      <c r="K7179" s="6" t="n">
        <v>0</v>
      </c>
      <c r="L7179" s="35" t="n">
        <v>-1</v>
      </c>
      <c r="M7179" s="6" t="str">
        <f aca="false">IF(I7179&lt;=0,"Below 0%",IF(I7179&lt;=0.05,"0-5%",IF(I7179&lt;=0.1,"5-10%",IF(I7179&lt;=0.2,"10-20%",IF(I7179&lt;=0.4,"20-40%","Above 40%")))))</f>
        <v>10-20%</v>
      </c>
      <c r="N7179" s="6" t="str">
        <f aca="false">IF(AND(H7179&gt;=Summary!$B$25,I7179&gt;=Summary!$B$26,I7179&lt;=Summary!$B$27,J7179&gt;=Summary!$B$28,J7179&lt;=Summary!$B$29,F7179*J7179&gt;1),"Yes","No")</f>
        <v>No</v>
      </c>
    </row>
    <row r="7180" customFormat="false" ht="15" hidden="false" customHeight="false" outlineLevel="0" collapsed="false">
      <c r="A7180" s="6" t="s">
        <v>154</v>
      </c>
      <c r="B7180" s="45" t="n">
        <v>43792</v>
      </c>
      <c r="C7180" s="6" t="s">
        <v>173</v>
      </c>
      <c r="D7180" s="6" t="s">
        <v>172</v>
      </c>
      <c r="E7180" s="6" t="s">
        <v>177</v>
      </c>
      <c r="F7180" s="34" t="n">
        <v>0.131126374006271</v>
      </c>
      <c r="G7180" s="34" t="n">
        <v>0.112092766427388</v>
      </c>
      <c r="H7180" s="34" t="n">
        <v>0.0190336075788832</v>
      </c>
      <c r="I7180" s="34" t="n">
        <v>0.169802282390924</v>
      </c>
      <c r="J7180" s="35" t="n">
        <v>9</v>
      </c>
      <c r="K7180" s="6" t="n">
        <v>1</v>
      </c>
      <c r="L7180" s="35" t="n">
        <v>8</v>
      </c>
      <c r="M7180" s="6" t="str">
        <f aca="false">IF(I7180&lt;=0,"Below 0%",IF(I7180&lt;=0.05,"0-5%",IF(I7180&lt;=0.1,"5-10%",IF(I7180&lt;=0.2,"10-20%",IF(I7180&lt;=0.4,"20-40%","Above 40%")))))</f>
        <v>10-20%</v>
      </c>
      <c r="N7180" s="6" t="str">
        <f aca="false">IF(AND(H7180&gt;=Summary!$B$25,I7180&gt;=Summary!$B$26,I7180&lt;=Summary!$B$27,J7180&gt;=Summary!$B$28,J7180&lt;=Summary!$B$29,F7180*J7180&gt;1),"Yes","No")</f>
        <v>No</v>
      </c>
    </row>
    <row r="7181" customFormat="false" ht="15" hidden="false" customHeight="false" outlineLevel="0" collapsed="false">
      <c r="A7181" s="6" t="s">
        <v>154</v>
      </c>
      <c r="B7181" s="45" t="n">
        <v>43792</v>
      </c>
      <c r="C7181" s="6" t="s">
        <v>194</v>
      </c>
      <c r="D7181" s="6" t="s">
        <v>190</v>
      </c>
      <c r="E7181" s="6" t="s">
        <v>187</v>
      </c>
      <c r="F7181" s="34" t="n">
        <v>0.581543326377869</v>
      </c>
      <c r="G7181" s="34" t="n">
        <v>0.672180343681898</v>
      </c>
      <c r="H7181" s="34" t="n">
        <v>-0.0906370173040291</v>
      </c>
      <c r="I7181" s="34" t="n">
        <v>-0.134840326938989</v>
      </c>
      <c r="J7181" s="35" t="n">
        <v>1.48</v>
      </c>
      <c r="K7181" s="6" t="n">
        <v>1</v>
      </c>
      <c r="L7181" s="35" t="n">
        <v>0.48</v>
      </c>
      <c r="M7181" s="6" t="str">
        <f aca="false">IF(I7181&lt;=0,"Below 0%",IF(I7181&lt;=0.05,"0-5%",IF(I7181&lt;=0.1,"5-10%",IF(I7181&lt;=0.2,"10-20%",IF(I7181&lt;=0.4,"20-40%","Above 40%")))))</f>
        <v>Below 0%</v>
      </c>
      <c r="N7181" s="6" t="str">
        <f aca="false">IF(AND(H7181&gt;=Summary!$B$25,I7181&gt;=Summary!$B$26,I7181&lt;=Summary!$B$27,J7181&gt;=Summary!$B$28,J7181&lt;=Summary!$B$29,F7181*J7181&gt;1),"Yes","No")</f>
        <v>No</v>
      </c>
    </row>
    <row r="7182" customFormat="false" ht="15" hidden="false" customHeight="false" outlineLevel="0" collapsed="false">
      <c r="A7182" s="6" t="s">
        <v>154</v>
      </c>
      <c r="B7182" s="45" t="n">
        <v>43792</v>
      </c>
      <c r="C7182" s="6" t="s">
        <v>194</v>
      </c>
      <c r="D7182" s="6" t="s">
        <v>190</v>
      </c>
      <c r="E7182" s="6" t="s">
        <v>174</v>
      </c>
      <c r="F7182" s="34" t="n">
        <v>0.213033854961395</v>
      </c>
      <c r="G7182" s="34" t="n">
        <v>0.187703190311172</v>
      </c>
      <c r="H7182" s="34" t="n">
        <v>0.0253306646502238</v>
      </c>
      <c r="I7182" s="34" t="n">
        <v>0.134950634606855</v>
      </c>
      <c r="J7182" s="35" t="n">
        <v>5.3</v>
      </c>
      <c r="K7182" s="6" t="n">
        <v>0</v>
      </c>
      <c r="L7182" s="35" t="n">
        <v>-1</v>
      </c>
      <c r="M7182" s="6" t="str">
        <f aca="false">IF(I7182&lt;=0,"Below 0%",IF(I7182&lt;=0.05,"0-5%",IF(I7182&lt;=0.1,"5-10%",IF(I7182&lt;=0.2,"10-20%",IF(I7182&lt;=0.4,"20-40%","Above 40%")))))</f>
        <v>10-20%</v>
      </c>
      <c r="N7182" s="6" t="str">
        <f aca="false">IF(AND(H7182&gt;=Summary!$B$25,I7182&gt;=Summary!$B$26,I7182&lt;=Summary!$B$27,J7182&gt;=Summary!$B$28,J7182&lt;=Summary!$B$29,F7182*J7182&gt;1),"Yes","No")</f>
        <v>No</v>
      </c>
    </row>
    <row r="7183" customFormat="false" ht="15" hidden="false" customHeight="false" outlineLevel="0" collapsed="false">
      <c r="A7183" s="6" t="s">
        <v>154</v>
      </c>
      <c r="B7183" s="45" t="n">
        <v>43792</v>
      </c>
      <c r="C7183" s="6" t="s">
        <v>194</v>
      </c>
      <c r="D7183" s="6" t="s">
        <v>190</v>
      </c>
      <c r="E7183" s="6" t="s">
        <v>177</v>
      </c>
      <c r="F7183" s="34" t="n">
        <v>0.205422848463059</v>
      </c>
      <c r="G7183" s="34" t="n">
        <v>0.140116466006931</v>
      </c>
      <c r="H7183" s="34" t="n">
        <v>0.0653063824561277</v>
      </c>
      <c r="I7183" s="34" t="n">
        <v>0.466086423082476</v>
      </c>
      <c r="J7183" s="35" t="n">
        <v>7.1</v>
      </c>
      <c r="K7183" s="6" t="n">
        <v>0</v>
      </c>
      <c r="L7183" s="35" t="n">
        <v>-1</v>
      </c>
      <c r="M7183" s="6" t="str">
        <f aca="false">IF(I7183&lt;=0,"Below 0%",IF(I7183&lt;=0.05,"0-5%",IF(I7183&lt;=0.1,"5-10%",IF(I7183&lt;=0.2,"10-20%",IF(I7183&lt;=0.4,"20-40%","Above 40%")))))</f>
        <v>Above 40%</v>
      </c>
      <c r="N7183" s="6" t="str">
        <f aca="false">IF(AND(H7183&gt;=Summary!$B$25,I7183&gt;=Summary!$B$26,I7183&lt;=Summary!$B$27,J7183&gt;=Summary!$B$28,J7183&lt;=Summary!$B$29,F7183*J7183&gt;1),"Yes","No")</f>
        <v>No</v>
      </c>
    </row>
    <row r="7184" customFormat="false" ht="15" hidden="false" customHeight="false" outlineLevel="0" collapsed="false">
      <c r="A7184" s="6" t="s">
        <v>154</v>
      </c>
      <c r="B7184" s="45" t="n">
        <v>43792</v>
      </c>
      <c r="C7184" s="6" t="s">
        <v>198</v>
      </c>
      <c r="D7184" s="6" t="s">
        <v>196</v>
      </c>
      <c r="E7184" s="6" t="s">
        <v>187</v>
      </c>
      <c r="F7184" s="34" t="n">
        <v>0.367780238389969</v>
      </c>
      <c r="G7184" s="34" t="n">
        <v>0.416635663034813</v>
      </c>
      <c r="H7184" s="34" t="n">
        <v>-0.0488554246448438</v>
      </c>
      <c r="I7184" s="34" t="n">
        <v>-0.117261744443518</v>
      </c>
      <c r="J7184" s="35" t="n">
        <v>2.4</v>
      </c>
      <c r="K7184" s="6" t="n">
        <v>0</v>
      </c>
      <c r="L7184" s="35" t="n">
        <v>-1</v>
      </c>
      <c r="M7184" s="6" t="str">
        <f aca="false">IF(I7184&lt;=0,"Below 0%",IF(I7184&lt;=0.05,"0-5%",IF(I7184&lt;=0.1,"5-10%",IF(I7184&lt;=0.2,"10-20%",IF(I7184&lt;=0.4,"20-40%","Above 40%")))))</f>
        <v>Below 0%</v>
      </c>
      <c r="N7184" s="6" t="str">
        <f aca="false">IF(AND(H7184&gt;=Summary!$B$25,I7184&gt;=Summary!$B$26,I7184&lt;=Summary!$B$27,J7184&gt;=Summary!$B$28,J7184&lt;=Summary!$B$29,F7184*J7184&gt;1),"Yes","No")</f>
        <v>No</v>
      </c>
    </row>
    <row r="7185" customFormat="false" ht="15" hidden="false" customHeight="false" outlineLevel="0" collapsed="false">
      <c r="A7185" s="6" t="s">
        <v>154</v>
      </c>
      <c r="B7185" s="45" t="n">
        <v>43792</v>
      </c>
      <c r="C7185" s="6" t="s">
        <v>198</v>
      </c>
      <c r="D7185" s="6" t="s">
        <v>196</v>
      </c>
      <c r="E7185" s="6" t="s">
        <v>174</v>
      </c>
      <c r="F7185" s="34" t="n">
        <v>0.326601654291153</v>
      </c>
      <c r="G7185" s="34" t="n">
        <v>0.284879085835769</v>
      </c>
      <c r="H7185" s="34" t="n">
        <v>0.0417225684553836</v>
      </c>
      <c r="I7185" s="34" t="n">
        <v>0.146457112964187</v>
      </c>
      <c r="J7185" s="35" t="n">
        <v>3.51</v>
      </c>
      <c r="K7185" s="6" t="n">
        <v>0</v>
      </c>
      <c r="L7185" s="35" t="n">
        <v>-1</v>
      </c>
      <c r="M7185" s="6" t="str">
        <f aca="false">IF(I7185&lt;=0,"Below 0%",IF(I7185&lt;=0.05,"0-5%",IF(I7185&lt;=0.1,"5-10%",IF(I7185&lt;=0.2,"10-20%",IF(I7185&lt;=0.4,"20-40%","Above 40%")))))</f>
        <v>10-20%</v>
      </c>
      <c r="N7185" s="6" t="str">
        <f aca="false">IF(AND(H7185&gt;=Summary!$B$25,I7185&gt;=Summary!$B$26,I7185&lt;=Summary!$B$27,J7185&gt;=Summary!$B$28,J7185&lt;=Summary!$B$29,F7185*J7185&gt;1),"Yes","No")</f>
        <v>Yes</v>
      </c>
    </row>
    <row r="7186" customFormat="false" ht="15" hidden="false" customHeight="false" outlineLevel="0" collapsed="false">
      <c r="A7186" s="6" t="s">
        <v>154</v>
      </c>
      <c r="B7186" s="45" t="n">
        <v>43792</v>
      </c>
      <c r="C7186" s="6" t="s">
        <v>198</v>
      </c>
      <c r="D7186" s="6" t="s">
        <v>196</v>
      </c>
      <c r="E7186" s="6" t="s">
        <v>177</v>
      </c>
      <c r="F7186" s="34" t="n">
        <v>0.305618166923523</v>
      </c>
      <c r="G7186" s="34" t="n">
        <v>0.298485251129418</v>
      </c>
      <c r="H7186" s="34" t="n">
        <v>0.00713291579410497</v>
      </c>
      <c r="I7186" s="34" t="n">
        <v>0.0238970460587757</v>
      </c>
      <c r="J7186" s="35" t="n">
        <v>3.35</v>
      </c>
      <c r="K7186" s="6" t="n">
        <v>1</v>
      </c>
      <c r="L7186" s="35" t="n">
        <v>2.35</v>
      </c>
      <c r="M7186" s="6" t="str">
        <f aca="false">IF(I7186&lt;=0,"Below 0%",IF(I7186&lt;=0.05,"0-5%",IF(I7186&lt;=0.1,"5-10%",IF(I7186&lt;=0.2,"10-20%",IF(I7186&lt;=0.4,"20-40%","Above 40%")))))</f>
        <v>0-5%</v>
      </c>
      <c r="N7186" s="6" t="str">
        <f aca="false">IF(AND(H7186&gt;=Summary!$B$25,I7186&gt;=Summary!$B$26,I7186&lt;=Summary!$B$27,J7186&gt;=Summary!$B$28,J7186&lt;=Summary!$B$29,F7186*J7186&gt;1),"Yes","No")</f>
        <v>No</v>
      </c>
    </row>
    <row r="7187" customFormat="false" ht="15" hidden="false" customHeight="false" outlineLevel="0" collapsed="false">
      <c r="A7187" s="6" t="s">
        <v>154</v>
      </c>
      <c r="B7187" s="45" t="n">
        <v>43792</v>
      </c>
      <c r="C7187" s="6" t="s">
        <v>189</v>
      </c>
      <c r="D7187" s="6" t="s">
        <v>181</v>
      </c>
      <c r="E7187" s="6" t="s">
        <v>187</v>
      </c>
      <c r="F7187" s="34" t="n">
        <v>0.235906913876534</v>
      </c>
      <c r="G7187" s="34" t="n">
        <v>0.223929202341109</v>
      </c>
      <c r="H7187" s="34" t="n">
        <v>0.0119777115354247</v>
      </c>
      <c r="I7187" s="34" t="n">
        <v>0.0534888322300151</v>
      </c>
      <c r="J7187" s="35" t="n">
        <v>4.45</v>
      </c>
      <c r="K7187" s="6" t="n">
        <v>0</v>
      </c>
      <c r="L7187" s="35" t="n">
        <v>-1</v>
      </c>
      <c r="M7187" s="6" t="str">
        <f aca="false">IF(I7187&lt;=0,"Below 0%",IF(I7187&lt;=0.05,"0-5%",IF(I7187&lt;=0.1,"5-10%",IF(I7187&lt;=0.2,"10-20%",IF(I7187&lt;=0.4,"20-40%","Above 40%")))))</f>
        <v>5-10%</v>
      </c>
      <c r="N7187" s="6" t="str">
        <f aca="false">IF(AND(H7187&gt;=Summary!$B$25,I7187&gt;=Summary!$B$26,I7187&lt;=Summary!$B$27,J7187&gt;=Summary!$B$28,J7187&lt;=Summary!$B$29,F7187*J7187&gt;1),"Yes","No")</f>
        <v>No</v>
      </c>
    </row>
    <row r="7188" customFormat="false" ht="15" hidden="false" customHeight="false" outlineLevel="0" collapsed="false">
      <c r="A7188" s="6" t="s">
        <v>154</v>
      </c>
      <c r="B7188" s="45" t="n">
        <v>43792</v>
      </c>
      <c r="C7188" s="6" t="s">
        <v>189</v>
      </c>
      <c r="D7188" s="6" t="s">
        <v>181</v>
      </c>
      <c r="E7188" s="6" t="s">
        <v>174</v>
      </c>
      <c r="F7188" s="34" t="n">
        <v>0.275092303752899</v>
      </c>
      <c r="G7188" s="34" t="n">
        <v>0.228551594132554</v>
      </c>
      <c r="H7188" s="34" t="n">
        <v>0.0465407096203455</v>
      </c>
      <c r="I7188" s="34" t="n">
        <v>0.2036332750029</v>
      </c>
      <c r="J7188" s="35" t="n">
        <v>4.36</v>
      </c>
      <c r="K7188" s="6" t="n">
        <v>0</v>
      </c>
      <c r="L7188" s="35" t="n">
        <v>-1</v>
      </c>
      <c r="M7188" s="6" t="str">
        <f aca="false">IF(I7188&lt;=0,"Below 0%",IF(I7188&lt;=0.05,"0-5%",IF(I7188&lt;=0.1,"5-10%",IF(I7188&lt;=0.2,"10-20%",IF(I7188&lt;=0.4,"20-40%","Above 40%")))))</f>
        <v>20-40%</v>
      </c>
      <c r="N7188" s="6" t="str">
        <f aca="false">IF(AND(H7188&gt;=Summary!$B$25,I7188&gt;=Summary!$B$26,I7188&lt;=Summary!$B$27,J7188&gt;=Summary!$B$28,J7188&lt;=Summary!$B$29,F7188*J7188&gt;1),"Yes","No")</f>
        <v>Yes</v>
      </c>
    </row>
    <row r="7189" customFormat="false" ht="15" hidden="false" customHeight="false" outlineLevel="0" collapsed="false">
      <c r="A7189" s="6" t="s">
        <v>154</v>
      </c>
      <c r="B7189" s="45" t="n">
        <v>43792</v>
      </c>
      <c r="C7189" s="6" t="s">
        <v>189</v>
      </c>
      <c r="D7189" s="6" t="s">
        <v>181</v>
      </c>
      <c r="E7189" s="6" t="s">
        <v>177</v>
      </c>
      <c r="F7189" s="34" t="n">
        <v>0.489000797271729</v>
      </c>
      <c r="G7189" s="34" t="n">
        <v>0.547519203526337</v>
      </c>
      <c r="H7189" s="34" t="n">
        <v>-0.0585184062546089</v>
      </c>
      <c r="I7189" s="34" t="n">
        <v>-0.106879185018017</v>
      </c>
      <c r="J7189" s="35" t="n">
        <v>1.82</v>
      </c>
      <c r="K7189" s="6" t="n">
        <v>1</v>
      </c>
      <c r="L7189" s="35" t="n">
        <v>0.82</v>
      </c>
      <c r="M7189" s="6" t="str">
        <f aca="false">IF(I7189&lt;=0,"Below 0%",IF(I7189&lt;=0.05,"0-5%",IF(I7189&lt;=0.1,"5-10%",IF(I7189&lt;=0.2,"10-20%",IF(I7189&lt;=0.4,"20-40%","Above 40%")))))</f>
        <v>Below 0%</v>
      </c>
      <c r="N7189" s="6" t="str">
        <f aca="false">IF(AND(H7189&gt;=Summary!$B$25,I7189&gt;=Summary!$B$26,I7189&lt;=Summary!$B$27,J7189&gt;=Summary!$B$28,J7189&lt;=Summary!$B$29,F7189*J7189&gt;1),"Yes","No")</f>
        <v>No</v>
      </c>
    </row>
    <row r="7190" customFormat="false" ht="15" hidden="false" customHeight="false" outlineLevel="0" collapsed="false">
      <c r="A7190" s="6" t="s">
        <v>154</v>
      </c>
      <c r="B7190" s="45" t="n">
        <v>43793</v>
      </c>
      <c r="C7190" s="6" t="s">
        <v>204</v>
      </c>
      <c r="D7190" s="6" t="s">
        <v>176</v>
      </c>
      <c r="E7190" s="6" t="s">
        <v>187</v>
      </c>
      <c r="F7190" s="34" t="n">
        <v>0.309085220098496</v>
      </c>
      <c r="G7190" s="34" t="n">
        <v>0.268968426974193</v>
      </c>
      <c r="H7190" s="34" t="n">
        <v>0.0401167931243024</v>
      </c>
      <c r="I7190" s="34" t="n">
        <v>0.149150566018485</v>
      </c>
      <c r="J7190" s="35" t="n">
        <v>3.68</v>
      </c>
      <c r="K7190" s="6" t="n">
        <v>0</v>
      </c>
      <c r="L7190" s="35" t="n">
        <v>-1</v>
      </c>
      <c r="M7190" s="6" t="str">
        <f aca="false">IF(I7190&lt;=0,"Below 0%",IF(I7190&lt;=0.05,"0-5%",IF(I7190&lt;=0.1,"5-10%",IF(I7190&lt;=0.2,"10-20%",IF(I7190&lt;=0.4,"20-40%","Above 40%")))))</f>
        <v>10-20%</v>
      </c>
      <c r="N7190" s="6" t="str">
        <f aca="false">IF(AND(H7190&gt;=Summary!$B$25,I7190&gt;=Summary!$B$26,I7190&lt;=Summary!$B$27,J7190&gt;=Summary!$B$28,J7190&lt;=Summary!$B$29,F7190*J7190&gt;1),"Yes","No")</f>
        <v>Yes</v>
      </c>
    </row>
    <row r="7191" customFormat="false" ht="15" hidden="false" customHeight="false" outlineLevel="0" collapsed="false">
      <c r="A7191" s="6" t="s">
        <v>154</v>
      </c>
      <c r="B7191" s="45" t="n">
        <v>43793</v>
      </c>
      <c r="C7191" s="6" t="s">
        <v>204</v>
      </c>
      <c r="D7191" s="6" t="s">
        <v>176</v>
      </c>
      <c r="E7191" s="6" t="s">
        <v>174</v>
      </c>
      <c r="F7191" s="34" t="n">
        <v>0.285142600536346</v>
      </c>
      <c r="G7191" s="34" t="n">
        <v>0.291118768019127</v>
      </c>
      <c r="H7191" s="34" t="n">
        <v>-0.00597616748278024</v>
      </c>
      <c r="I7191" s="34" t="n">
        <v>-0.0205282796552216</v>
      </c>
      <c r="J7191" s="35" t="n">
        <v>3.4</v>
      </c>
      <c r="K7191" s="6" t="n">
        <v>1</v>
      </c>
      <c r="L7191" s="35" t="n">
        <v>2.4</v>
      </c>
      <c r="M7191" s="6" t="str">
        <f aca="false">IF(I7191&lt;=0,"Below 0%",IF(I7191&lt;=0.05,"0-5%",IF(I7191&lt;=0.1,"5-10%",IF(I7191&lt;=0.2,"10-20%",IF(I7191&lt;=0.4,"20-40%","Above 40%")))))</f>
        <v>Below 0%</v>
      </c>
      <c r="N7191" s="6" t="str">
        <f aca="false">IF(AND(H7191&gt;=Summary!$B$25,I7191&gt;=Summary!$B$26,I7191&lt;=Summary!$B$27,J7191&gt;=Summary!$B$28,J7191&lt;=Summary!$B$29,F7191*J7191&gt;1),"Yes","No")</f>
        <v>No</v>
      </c>
    </row>
    <row r="7192" customFormat="false" ht="15" hidden="false" customHeight="false" outlineLevel="0" collapsed="false">
      <c r="A7192" s="6" t="s">
        <v>154</v>
      </c>
      <c r="B7192" s="45" t="n">
        <v>43793</v>
      </c>
      <c r="C7192" s="6" t="s">
        <v>204</v>
      </c>
      <c r="D7192" s="6" t="s">
        <v>176</v>
      </c>
      <c r="E7192" s="6" t="s">
        <v>177</v>
      </c>
      <c r="F7192" s="34" t="n">
        <v>0.405772149562836</v>
      </c>
      <c r="G7192" s="34" t="n">
        <v>0.43991280500668</v>
      </c>
      <c r="H7192" s="34" t="n">
        <v>-0.0341406554438446</v>
      </c>
      <c r="I7192" s="34" t="n">
        <v>-0.0776077783035348</v>
      </c>
      <c r="J7192" s="35" t="n">
        <v>2.25</v>
      </c>
      <c r="K7192" s="6" t="n">
        <v>0</v>
      </c>
      <c r="L7192" s="35" t="n">
        <v>-1</v>
      </c>
      <c r="M7192" s="6" t="str">
        <f aca="false">IF(I7192&lt;=0,"Below 0%",IF(I7192&lt;=0.05,"0-5%",IF(I7192&lt;=0.1,"5-10%",IF(I7192&lt;=0.2,"10-20%",IF(I7192&lt;=0.4,"20-40%","Above 40%")))))</f>
        <v>Below 0%</v>
      </c>
      <c r="N7192" s="6" t="str">
        <f aca="false">IF(AND(H7192&gt;=Summary!$B$25,I7192&gt;=Summary!$B$26,I7192&lt;=Summary!$B$27,J7192&gt;=Summary!$B$28,J7192&lt;=Summary!$B$29,F7192*J7192&gt;1),"Yes","No")</f>
        <v>No</v>
      </c>
    </row>
    <row r="7193" customFormat="false" ht="15" hidden="false" customHeight="false" outlineLevel="0" collapsed="false">
      <c r="A7193" s="6" t="s">
        <v>154</v>
      </c>
      <c r="B7193" s="45" t="n">
        <v>43794</v>
      </c>
      <c r="C7193" s="6" t="s">
        <v>182</v>
      </c>
      <c r="D7193" s="6" t="s">
        <v>188</v>
      </c>
      <c r="E7193" s="6" t="s">
        <v>187</v>
      </c>
      <c r="F7193" s="34" t="n">
        <v>0.411489516496658</v>
      </c>
      <c r="G7193" s="34" t="n">
        <v>0.455005055611729</v>
      </c>
      <c r="H7193" s="34" t="n">
        <v>-0.0435155391150707</v>
      </c>
      <c r="I7193" s="34" t="n">
        <v>-0.095637484855122</v>
      </c>
      <c r="J7193" s="35" t="n">
        <v>2.2</v>
      </c>
      <c r="K7193" s="6" t="n">
        <v>1</v>
      </c>
      <c r="L7193" s="35" t="n">
        <v>1.2</v>
      </c>
      <c r="M7193" s="6" t="str">
        <f aca="false">IF(I7193&lt;=0,"Below 0%",IF(I7193&lt;=0.05,"0-5%",IF(I7193&lt;=0.1,"5-10%",IF(I7193&lt;=0.2,"10-20%",IF(I7193&lt;=0.4,"20-40%","Above 40%")))))</f>
        <v>Below 0%</v>
      </c>
      <c r="N7193" s="6" t="str">
        <f aca="false">IF(AND(H7193&gt;=Summary!$B$25,I7193&gt;=Summary!$B$26,I7193&lt;=Summary!$B$27,J7193&gt;=Summary!$B$28,J7193&lt;=Summary!$B$29,F7193*J7193&gt;1),"Yes","No")</f>
        <v>No</v>
      </c>
    </row>
    <row r="7194" customFormat="false" ht="15" hidden="false" customHeight="false" outlineLevel="0" collapsed="false">
      <c r="A7194" s="6" t="s">
        <v>154</v>
      </c>
      <c r="B7194" s="45" t="n">
        <v>43794</v>
      </c>
      <c r="C7194" s="6" t="s">
        <v>182</v>
      </c>
      <c r="D7194" s="6" t="s">
        <v>188</v>
      </c>
      <c r="E7194" s="6" t="s">
        <v>174</v>
      </c>
      <c r="F7194" s="34" t="n">
        <v>0.316938161849976</v>
      </c>
      <c r="G7194" s="34" t="n">
        <v>0.278058645096057</v>
      </c>
      <c r="H7194" s="34" t="n">
        <v>0.0388795167539189</v>
      </c>
      <c r="I7194" s="34" t="n">
        <v>0.139824880253185</v>
      </c>
      <c r="J7194" s="35" t="n">
        <v>3.6</v>
      </c>
      <c r="K7194" s="6" t="n">
        <v>0</v>
      </c>
      <c r="L7194" s="35" t="n">
        <v>-1</v>
      </c>
      <c r="M7194" s="6" t="str">
        <f aca="false">IF(I7194&lt;=0,"Below 0%",IF(I7194&lt;=0.05,"0-5%",IF(I7194&lt;=0.1,"5-10%",IF(I7194&lt;=0.2,"10-20%",IF(I7194&lt;=0.4,"20-40%","Above 40%")))))</f>
        <v>10-20%</v>
      </c>
      <c r="N7194" s="6" t="str">
        <f aca="false">IF(AND(H7194&gt;=Summary!$B$25,I7194&gt;=Summary!$B$26,I7194&lt;=Summary!$B$27,J7194&gt;=Summary!$B$28,J7194&lt;=Summary!$B$29,F7194*J7194&gt;1),"Yes","No")</f>
        <v>Yes</v>
      </c>
    </row>
    <row r="7195" customFormat="false" ht="15" hidden="false" customHeight="false" outlineLevel="0" collapsed="false">
      <c r="A7195" s="6" t="s">
        <v>154</v>
      </c>
      <c r="B7195" s="45" t="n">
        <v>43794</v>
      </c>
      <c r="C7195" s="6" t="s">
        <v>182</v>
      </c>
      <c r="D7195" s="6" t="s">
        <v>188</v>
      </c>
      <c r="E7195" s="6" t="s">
        <v>177</v>
      </c>
      <c r="F7195" s="34" t="n">
        <v>0.271572351455689</v>
      </c>
      <c r="G7195" s="34" t="n">
        <v>0.266936299292214</v>
      </c>
      <c r="H7195" s="34" t="n">
        <v>0.00463605216347413</v>
      </c>
      <c r="I7195" s="34" t="n">
        <v>0.0173676348093785</v>
      </c>
      <c r="J7195" s="35" t="n">
        <v>3.75</v>
      </c>
      <c r="K7195" s="6" t="n">
        <v>0</v>
      </c>
      <c r="L7195" s="35" t="n">
        <v>-1</v>
      </c>
      <c r="M7195" s="6" t="str">
        <f aca="false">IF(I7195&lt;=0,"Below 0%",IF(I7195&lt;=0.05,"0-5%",IF(I7195&lt;=0.1,"5-10%",IF(I7195&lt;=0.2,"10-20%",IF(I7195&lt;=0.4,"20-40%","Above 40%")))))</f>
        <v>0-5%</v>
      </c>
      <c r="N7195" s="6" t="str">
        <f aca="false">IF(AND(H7195&gt;=Summary!$B$25,I7195&gt;=Summary!$B$26,I7195&lt;=Summary!$B$27,J7195&gt;=Summary!$B$28,J7195&lt;=Summary!$B$29,F7195*J7195&gt;1),"Yes","No")</f>
        <v>No</v>
      </c>
    </row>
    <row r="7196" customFormat="false" ht="15" hidden="false" customHeight="false" outlineLevel="0" collapsed="false">
      <c r="A7196" s="6" t="s">
        <v>154</v>
      </c>
      <c r="B7196" s="45" t="n">
        <v>43799</v>
      </c>
      <c r="C7196" s="6" t="s">
        <v>196</v>
      </c>
      <c r="D7196" s="6" t="s">
        <v>180</v>
      </c>
      <c r="E7196" s="6" t="s">
        <v>187</v>
      </c>
      <c r="F7196" s="34" t="n">
        <v>0.450792253017426</v>
      </c>
      <c r="G7196" s="34" t="n">
        <v>0.418331668331668</v>
      </c>
      <c r="H7196" s="34" t="n">
        <v>0.0324605846857572</v>
      </c>
      <c r="I7196" s="34" t="n">
        <v>0.0775953319891174</v>
      </c>
      <c r="J7196" s="35" t="n">
        <v>2.38</v>
      </c>
      <c r="K7196" s="6" t="n">
        <v>0</v>
      </c>
      <c r="L7196" s="35" t="n">
        <v>-1</v>
      </c>
      <c r="M7196" s="6" t="str">
        <f aca="false">IF(I7196&lt;=0,"Below 0%",IF(I7196&lt;=0.05,"0-5%",IF(I7196&lt;=0.1,"5-10%",IF(I7196&lt;=0.2,"10-20%",IF(I7196&lt;=0.4,"20-40%","Above 40%")))))</f>
        <v>5-10%</v>
      </c>
      <c r="N7196" s="6" t="str">
        <f aca="false">IF(AND(H7196&gt;=Summary!$B$25,I7196&gt;=Summary!$B$26,I7196&lt;=Summary!$B$27,J7196&gt;=Summary!$B$28,J7196&lt;=Summary!$B$29,F7196*J7196&gt;1),"Yes","No")</f>
        <v>No</v>
      </c>
    </row>
    <row r="7197" customFormat="false" ht="15" hidden="false" customHeight="false" outlineLevel="0" collapsed="false">
      <c r="A7197" s="6" t="s">
        <v>154</v>
      </c>
      <c r="B7197" s="45" t="n">
        <v>43799</v>
      </c>
      <c r="C7197" s="6" t="s">
        <v>196</v>
      </c>
      <c r="D7197" s="6" t="s">
        <v>180</v>
      </c>
      <c r="E7197" s="6" t="s">
        <v>174</v>
      </c>
      <c r="F7197" s="34" t="n">
        <v>0.305180370807648</v>
      </c>
      <c r="G7197" s="34" t="n">
        <v>0.297202797202797</v>
      </c>
      <c r="H7197" s="34" t="n">
        <v>0.00797757360485052</v>
      </c>
      <c r="I7197" s="34" t="n">
        <v>0.026842188835144</v>
      </c>
      <c r="J7197" s="35" t="n">
        <v>3.35</v>
      </c>
      <c r="K7197" s="6" t="n">
        <v>0</v>
      </c>
      <c r="L7197" s="35" t="n">
        <v>-1</v>
      </c>
      <c r="M7197" s="6" t="str">
        <f aca="false">IF(I7197&lt;=0,"Below 0%",IF(I7197&lt;=0.05,"0-5%",IF(I7197&lt;=0.1,"5-10%",IF(I7197&lt;=0.2,"10-20%",IF(I7197&lt;=0.4,"20-40%","Above 40%")))))</f>
        <v>0-5%</v>
      </c>
      <c r="N7197" s="6" t="str">
        <f aca="false">IF(AND(H7197&gt;=Summary!$B$25,I7197&gt;=Summary!$B$26,I7197&lt;=Summary!$B$27,J7197&gt;=Summary!$B$28,J7197&lt;=Summary!$B$29,F7197*J7197&gt;1),"Yes","No")</f>
        <v>No</v>
      </c>
    </row>
    <row r="7198" customFormat="false" ht="15" hidden="false" customHeight="false" outlineLevel="0" collapsed="false">
      <c r="A7198" s="6" t="s">
        <v>154</v>
      </c>
      <c r="B7198" s="45" t="n">
        <v>43799</v>
      </c>
      <c r="C7198" s="6" t="s">
        <v>196</v>
      </c>
      <c r="D7198" s="6" t="s">
        <v>180</v>
      </c>
      <c r="E7198" s="6" t="s">
        <v>177</v>
      </c>
      <c r="F7198" s="34" t="n">
        <v>0.244027376174927</v>
      </c>
      <c r="G7198" s="34" t="n">
        <v>0.284465534465535</v>
      </c>
      <c r="H7198" s="34" t="n">
        <v>-0.0404381582906077</v>
      </c>
      <c r="I7198" s="34" t="n">
        <v>-0.142154860224402</v>
      </c>
      <c r="J7198" s="35" t="n">
        <v>3.5</v>
      </c>
      <c r="K7198" s="6" t="n">
        <v>1</v>
      </c>
      <c r="L7198" s="35" t="n">
        <v>2.5</v>
      </c>
      <c r="M7198" s="6" t="str">
        <f aca="false">IF(I7198&lt;=0,"Below 0%",IF(I7198&lt;=0.05,"0-5%",IF(I7198&lt;=0.1,"5-10%",IF(I7198&lt;=0.2,"10-20%",IF(I7198&lt;=0.4,"20-40%","Above 40%")))))</f>
        <v>Below 0%</v>
      </c>
      <c r="N7198" s="6" t="str">
        <f aca="false">IF(AND(H7198&gt;=Summary!$B$25,I7198&gt;=Summary!$B$26,I7198&lt;=Summary!$B$27,J7198&gt;=Summary!$B$28,J7198&lt;=Summary!$B$29,F7198*J7198&gt;1),"Yes","No")</f>
        <v>No</v>
      </c>
    </row>
    <row r="7199" customFormat="false" ht="15" hidden="false" customHeight="false" outlineLevel="0" collapsed="false">
      <c r="A7199" s="6" t="s">
        <v>154</v>
      </c>
      <c r="B7199" s="45" t="n">
        <v>43799</v>
      </c>
      <c r="C7199" s="6" t="s">
        <v>190</v>
      </c>
      <c r="D7199" s="6" t="s">
        <v>189</v>
      </c>
      <c r="E7199" s="6" t="s">
        <v>187</v>
      </c>
      <c r="F7199" s="34" t="n">
        <v>0.754747033119202</v>
      </c>
      <c r="G7199" s="34" t="n">
        <v>0.748640499619888</v>
      </c>
      <c r="H7199" s="34" t="n">
        <v>0.00610653349931323</v>
      </c>
      <c r="I7199" s="34" t="n">
        <v>0.00815683028424696</v>
      </c>
      <c r="J7199" s="35" t="n">
        <v>1.33</v>
      </c>
      <c r="K7199" s="6" t="n">
        <v>0</v>
      </c>
      <c r="L7199" s="35" t="n">
        <v>-1</v>
      </c>
      <c r="M7199" s="6" t="str">
        <f aca="false">IF(I7199&lt;=0,"Below 0%",IF(I7199&lt;=0.05,"0-5%",IF(I7199&lt;=0.1,"5-10%",IF(I7199&lt;=0.2,"10-20%",IF(I7199&lt;=0.4,"20-40%","Above 40%")))))</f>
        <v>0-5%</v>
      </c>
      <c r="N7199" s="6" t="str">
        <f aca="false">IF(AND(H7199&gt;=Summary!$B$25,I7199&gt;=Summary!$B$26,I7199&lt;=Summary!$B$27,J7199&gt;=Summary!$B$28,J7199&lt;=Summary!$B$29,F7199*J7199&gt;1),"Yes","No")</f>
        <v>No</v>
      </c>
    </row>
    <row r="7200" customFormat="false" ht="15" hidden="false" customHeight="false" outlineLevel="0" collapsed="false">
      <c r="A7200" s="6" t="s">
        <v>154</v>
      </c>
      <c r="B7200" s="45" t="n">
        <v>43799</v>
      </c>
      <c r="C7200" s="6" t="s">
        <v>190</v>
      </c>
      <c r="D7200" s="6" t="s">
        <v>189</v>
      </c>
      <c r="E7200" s="6" t="s">
        <v>174</v>
      </c>
      <c r="F7200" s="34" t="n">
        <v>0.167928442358971</v>
      </c>
      <c r="G7200" s="34" t="n">
        <v>0.156801868424323</v>
      </c>
      <c r="H7200" s="34" t="n">
        <v>0.0111265739346476</v>
      </c>
      <c r="I7200" s="34" t="n">
        <v>0.0709594473998092</v>
      </c>
      <c r="J7200" s="35" t="n">
        <v>6.35</v>
      </c>
      <c r="K7200" s="6" t="n">
        <v>0</v>
      </c>
      <c r="L7200" s="35" t="n">
        <v>-1</v>
      </c>
      <c r="M7200" s="6" t="str">
        <f aca="false">IF(I7200&lt;=0,"Below 0%",IF(I7200&lt;=0.05,"0-5%",IF(I7200&lt;=0.1,"5-10%",IF(I7200&lt;=0.2,"10-20%",IF(I7200&lt;=0.4,"20-40%","Above 40%")))))</f>
        <v>5-10%</v>
      </c>
      <c r="N7200" s="6" t="str">
        <f aca="false">IF(AND(H7200&gt;=Summary!$B$25,I7200&gt;=Summary!$B$26,I7200&lt;=Summary!$B$27,J7200&gt;=Summary!$B$28,J7200&lt;=Summary!$B$29,F7200*J7200&gt;1),"Yes","No")</f>
        <v>No</v>
      </c>
    </row>
    <row r="7201" customFormat="false" ht="15" hidden="false" customHeight="false" outlineLevel="0" collapsed="false">
      <c r="A7201" s="6" t="s">
        <v>154</v>
      </c>
      <c r="B7201" s="45" t="n">
        <v>43799</v>
      </c>
      <c r="C7201" s="6" t="s">
        <v>190</v>
      </c>
      <c r="D7201" s="6" t="s">
        <v>189</v>
      </c>
      <c r="E7201" s="6" t="s">
        <v>177</v>
      </c>
      <c r="F7201" s="34" t="n">
        <v>0.0773244947195053</v>
      </c>
      <c r="G7201" s="34" t="n">
        <v>0.0945576319557884</v>
      </c>
      <c r="H7201" s="34" t="n">
        <v>-0.0172331372362831</v>
      </c>
      <c r="I7201" s="34" t="n">
        <v>-0.182250093195446</v>
      </c>
      <c r="J7201" s="35" t="n">
        <v>10.53</v>
      </c>
      <c r="K7201" s="6" t="n">
        <v>1</v>
      </c>
      <c r="L7201" s="35" t="n">
        <v>9.53</v>
      </c>
      <c r="M7201" s="6" t="str">
        <f aca="false">IF(I7201&lt;=0,"Below 0%",IF(I7201&lt;=0.05,"0-5%",IF(I7201&lt;=0.1,"5-10%",IF(I7201&lt;=0.2,"10-20%",IF(I7201&lt;=0.4,"20-40%","Above 40%")))))</f>
        <v>Below 0%</v>
      </c>
      <c r="N7201" s="6" t="str">
        <f aca="false">IF(AND(H7201&gt;=Summary!$B$25,I7201&gt;=Summary!$B$26,I7201&lt;=Summary!$B$27,J7201&gt;=Summary!$B$28,J7201&lt;=Summary!$B$29,F7201*J7201&gt;1),"Yes","No")</f>
        <v>No</v>
      </c>
    </row>
    <row r="7202" customFormat="false" ht="15" hidden="false" customHeight="false" outlineLevel="0" collapsed="false">
      <c r="A7202" s="6" t="s">
        <v>154</v>
      </c>
      <c r="B7202" s="45" t="n">
        <v>43799</v>
      </c>
      <c r="C7202" s="6" t="s">
        <v>183</v>
      </c>
      <c r="D7202" s="6" t="s">
        <v>201</v>
      </c>
      <c r="E7202" s="6" t="s">
        <v>187</v>
      </c>
      <c r="F7202" s="34" t="n">
        <v>0.834494709968567</v>
      </c>
      <c r="G7202" s="34" t="n">
        <v>0.805828057797323</v>
      </c>
      <c r="H7202" s="34" t="n">
        <v>0.0286666521712442</v>
      </c>
      <c r="I7202" s="34" t="n">
        <v>0.0355741549253108</v>
      </c>
      <c r="J7202" s="35" t="n">
        <v>1.23</v>
      </c>
      <c r="K7202" s="6" t="n">
        <v>1</v>
      </c>
      <c r="L7202" s="35" t="n">
        <v>0.23</v>
      </c>
      <c r="M7202" s="6" t="str">
        <f aca="false">IF(I7202&lt;=0,"Below 0%",IF(I7202&lt;=0.05,"0-5%",IF(I7202&lt;=0.1,"5-10%",IF(I7202&lt;=0.2,"10-20%",IF(I7202&lt;=0.4,"20-40%","Above 40%")))))</f>
        <v>0-5%</v>
      </c>
      <c r="N7202" s="6" t="str">
        <f aca="false">IF(AND(H7202&gt;=Summary!$B$25,I7202&gt;=Summary!$B$26,I7202&lt;=Summary!$B$27,J7202&gt;=Summary!$B$28,J7202&lt;=Summary!$B$29,F7202*J7202&gt;1),"Yes","No")</f>
        <v>No</v>
      </c>
    </row>
    <row r="7203" customFormat="false" ht="15" hidden="false" customHeight="false" outlineLevel="0" collapsed="false">
      <c r="A7203" s="6" t="s">
        <v>154</v>
      </c>
      <c r="B7203" s="45" t="n">
        <v>43799</v>
      </c>
      <c r="C7203" s="6" t="s">
        <v>183</v>
      </c>
      <c r="D7203" s="6" t="s">
        <v>201</v>
      </c>
      <c r="E7203" s="6" t="s">
        <v>174</v>
      </c>
      <c r="F7203" s="34" t="n">
        <v>0.131227925419807</v>
      </c>
      <c r="G7203" s="34" t="n">
        <v>0.136712898081477</v>
      </c>
      <c r="H7203" s="34" t="n">
        <v>-0.00548497266166939</v>
      </c>
      <c r="I7203" s="34" t="n">
        <v>-0.0401203744389977</v>
      </c>
      <c r="J7203" s="35" t="n">
        <v>7.25</v>
      </c>
      <c r="K7203" s="6" t="n">
        <v>0</v>
      </c>
      <c r="L7203" s="35" t="n">
        <v>-1</v>
      </c>
      <c r="M7203" s="6" t="str">
        <f aca="false">IF(I7203&lt;=0,"Below 0%",IF(I7203&lt;=0.05,"0-5%",IF(I7203&lt;=0.1,"5-10%",IF(I7203&lt;=0.2,"10-20%",IF(I7203&lt;=0.4,"20-40%","Above 40%")))))</f>
        <v>Below 0%</v>
      </c>
      <c r="N7203" s="6" t="str">
        <f aca="false">IF(AND(H7203&gt;=Summary!$B$25,I7203&gt;=Summary!$B$26,I7203&lt;=Summary!$B$27,J7203&gt;=Summary!$B$28,J7203&lt;=Summary!$B$29,F7203*J7203&gt;1),"Yes","No")</f>
        <v>No</v>
      </c>
    </row>
    <row r="7204" customFormat="false" ht="15" hidden="false" customHeight="false" outlineLevel="0" collapsed="false">
      <c r="A7204" s="6" t="s">
        <v>154</v>
      </c>
      <c r="B7204" s="45" t="n">
        <v>43799</v>
      </c>
      <c r="C7204" s="6" t="s">
        <v>183</v>
      </c>
      <c r="D7204" s="6" t="s">
        <v>201</v>
      </c>
      <c r="E7204" s="6" t="s">
        <v>177</v>
      </c>
      <c r="F7204" s="34" t="n">
        <v>0.0342773608863354</v>
      </c>
      <c r="G7204" s="34" t="n">
        <v>0.0574590441212004</v>
      </c>
      <c r="H7204" s="34" t="n">
        <v>-0.023181683234865</v>
      </c>
      <c r="I7204" s="34" t="n">
        <v>-0.403447074162374</v>
      </c>
      <c r="J7204" s="35" t="n">
        <v>17.25</v>
      </c>
      <c r="K7204" s="6" t="n">
        <v>0</v>
      </c>
      <c r="L7204" s="35" t="n">
        <v>-1</v>
      </c>
      <c r="M7204" s="6" t="str">
        <f aca="false">IF(I7204&lt;=0,"Below 0%",IF(I7204&lt;=0.05,"0-5%",IF(I7204&lt;=0.1,"5-10%",IF(I7204&lt;=0.2,"10-20%",IF(I7204&lt;=0.4,"20-40%","Above 40%")))))</f>
        <v>Below 0%</v>
      </c>
      <c r="N7204" s="6" t="str">
        <f aca="false">IF(AND(H7204&gt;=Summary!$B$25,I7204&gt;=Summary!$B$26,I7204&lt;=Summary!$B$27,J7204&gt;=Summary!$B$28,J7204&lt;=Summary!$B$29,F7204*J7204&gt;1),"Yes","No")</f>
        <v>No</v>
      </c>
    </row>
    <row r="7205" customFormat="false" ht="15" hidden="false" customHeight="false" outlineLevel="0" collapsed="false">
      <c r="A7205" s="6" t="s">
        <v>154</v>
      </c>
      <c r="B7205" s="45" t="n">
        <v>43799</v>
      </c>
      <c r="C7205" s="6" t="s">
        <v>188</v>
      </c>
      <c r="D7205" s="6" t="s">
        <v>194</v>
      </c>
      <c r="E7205" s="6" t="s">
        <v>187</v>
      </c>
      <c r="F7205" s="34" t="n">
        <v>0.231194004416466</v>
      </c>
      <c r="G7205" s="34" t="n">
        <v>0.0554179105301204</v>
      </c>
      <c r="H7205" s="34" t="n">
        <v>0.175776093886345</v>
      </c>
      <c r="I7205" s="34" t="n">
        <v>3.17182824478395</v>
      </c>
      <c r="J7205" s="35" t="n">
        <v>18</v>
      </c>
      <c r="K7205" s="6" t="n">
        <v>0</v>
      </c>
      <c r="L7205" s="35" t="n">
        <v>-1</v>
      </c>
      <c r="M7205" s="6" t="str">
        <f aca="false">IF(I7205&lt;=0,"Below 0%",IF(I7205&lt;=0.05,"0-5%",IF(I7205&lt;=0.1,"5-10%",IF(I7205&lt;=0.2,"10-20%",IF(I7205&lt;=0.4,"20-40%","Above 40%")))))</f>
        <v>Above 40%</v>
      </c>
      <c r="N7205" s="6" t="str">
        <f aca="false">IF(AND(H7205&gt;=Summary!$B$25,I7205&gt;=Summary!$B$26,I7205&lt;=Summary!$B$27,J7205&gt;=Summary!$B$28,J7205&lt;=Summary!$B$29,F7205*J7205&gt;1),"Yes","No")</f>
        <v>No</v>
      </c>
    </row>
    <row r="7206" customFormat="false" ht="15" hidden="false" customHeight="false" outlineLevel="0" collapsed="false">
      <c r="A7206" s="6" t="s">
        <v>154</v>
      </c>
      <c r="B7206" s="45" t="n">
        <v>43799</v>
      </c>
      <c r="C7206" s="6" t="s">
        <v>188</v>
      </c>
      <c r="D7206" s="6" t="s">
        <v>194</v>
      </c>
      <c r="E7206" s="6" t="s">
        <v>174</v>
      </c>
      <c r="F7206" s="34" t="n">
        <v>0.270807862281799</v>
      </c>
      <c r="G7206" s="34" t="n">
        <v>0.120183420426767</v>
      </c>
      <c r="H7206" s="34" t="n">
        <v>0.150624441855032</v>
      </c>
      <c r="I7206" s="34" t="n">
        <v>1.25328802691894</v>
      </c>
      <c r="J7206" s="35" t="n">
        <v>8.3</v>
      </c>
      <c r="K7206" s="6" t="n">
        <v>1</v>
      </c>
      <c r="L7206" s="35" t="n">
        <v>7.3</v>
      </c>
      <c r="M7206" s="6" t="str">
        <f aca="false">IF(I7206&lt;=0,"Below 0%",IF(I7206&lt;=0.05,"0-5%",IF(I7206&lt;=0.1,"5-10%",IF(I7206&lt;=0.2,"10-20%",IF(I7206&lt;=0.4,"20-40%","Above 40%")))))</f>
        <v>Above 40%</v>
      </c>
      <c r="N7206" s="6" t="str">
        <f aca="false">IF(AND(H7206&gt;=Summary!$B$25,I7206&gt;=Summary!$B$26,I7206&lt;=Summary!$B$27,J7206&gt;=Summary!$B$28,J7206&lt;=Summary!$B$29,F7206*J7206&gt;1),"Yes","No")</f>
        <v>No</v>
      </c>
    </row>
    <row r="7207" customFormat="false" ht="15" hidden="false" customHeight="false" outlineLevel="0" collapsed="false">
      <c r="A7207" s="6" t="s">
        <v>154</v>
      </c>
      <c r="B7207" s="45" t="n">
        <v>43799</v>
      </c>
      <c r="C7207" s="6" t="s">
        <v>188</v>
      </c>
      <c r="D7207" s="6" t="s">
        <v>194</v>
      </c>
      <c r="E7207" s="6" t="s">
        <v>177</v>
      </c>
      <c r="F7207" s="34" t="n">
        <v>0.497998058795929</v>
      </c>
      <c r="G7207" s="34" t="n">
        <v>0.824398669043113</v>
      </c>
      <c r="H7207" s="34" t="n">
        <v>-0.326400610247184</v>
      </c>
      <c r="I7207" s="34" t="n">
        <v>-0.395925688024266</v>
      </c>
      <c r="J7207" s="35" t="n">
        <v>1.21</v>
      </c>
      <c r="K7207" s="6" t="n">
        <v>0</v>
      </c>
      <c r="L7207" s="35" t="n">
        <v>-1</v>
      </c>
      <c r="M7207" s="6" t="str">
        <f aca="false">IF(I7207&lt;=0,"Below 0%",IF(I7207&lt;=0.05,"0-5%",IF(I7207&lt;=0.1,"5-10%",IF(I7207&lt;=0.2,"10-20%",IF(I7207&lt;=0.4,"20-40%","Above 40%")))))</f>
        <v>Below 0%</v>
      </c>
      <c r="N7207" s="6" t="str">
        <f aca="false">IF(AND(H7207&gt;=Summary!$B$25,I7207&gt;=Summary!$B$26,I7207&lt;=Summary!$B$27,J7207&gt;=Summary!$B$28,J7207&lt;=Summary!$B$29,F7207*J7207&gt;1),"Yes","No")</f>
        <v>No</v>
      </c>
    </row>
    <row r="7208" customFormat="false" ht="15" hidden="false" customHeight="false" outlineLevel="0" collapsed="false">
      <c r="A7208" s="6" t="s">
        <v>154</v>
      </c>
      <c r="B7208" s="45" t="n">
        <v>43799</v>
      </c>
      <c r="C7208" s="6" t="s">
        <v>179</v>
      </c>
      <c r="D7208" s="6" t="s">
        <v>198</v>
      </c>
      <c r="E7208" s="6" t="s">
        <v>187</v>
      </c>
      <c r="F7208" s="34" t="n">
        <v>0.479088574647903</v>
      </c>
      <c r="G7208" s="34" t="n">
        <v>0.452052914699748</v>
      </c>
      <c r="H7208" s="34" t="n">
        <v>0.0270356599481559</v>
      </c>
      <c r="I7208" s="34" t="n">
        <v>0.0598064055534582</v>
      </c>
      <c r="J7208" s="35" t="n">
        <v>2.2</v>
      </c>
      <c r="K7208" s="6" t="n">
        <v>1</v>
      </c>
      <c r="L7208" s="35" t="n">
        <v>1.2</v>
      </c>
      <c r="M7208" s="6" t="str">
        <f aca="false">IF(I7208&lt;=0,"Below 0%",IF(I7208&lt;=0.05,"0-5%",IF(I7208&lt;=0.1,"5-10%",IF(I7208&lt;=0.2,"10-20%",IF(I7208&lt;=0.4,"20-40%","Above 40%")))))</f>
        <v>5-10%</v>
      </c>
      <c r="N7208" s="6" t="str">
        <f aca="false">IF(AND(H7208&gt;=Summary!$B$25,I7208&gt;=Summary!$B$26,I7208&lt;=Summary!$B$27,J7208&gt;=Summary!$B$28,J7208&lt;=Summary!$B$29,F7208*J7208&gt;1),"Yes","No")</f>
        <v>No</v>
      </c>
    </row>
    <row r="7209" customFormat="false" ht="15" hidden="false" customHeight="false" outlineLevel="0" collapsed="false">
      <c r="A7209" s="6" t="s">
        <v>154</v>
      </c>
      <c r="B7209" s="45" t="n">
        <v>43799</v>
      </c>
      <c r="C7209" s="6" t="s">
        <v>179</v>
      </c>
      <c r="D7209" s="6" t="s">
        <v>198</v>
      </c>
      <c r="E7209" s="6" t="s">
        <v>174</v>
      </c>
      <c r="F7209" s="34" t="n">
        <v>0.265230774879456</v>
      </c>
      <c r="G7209" s="34" t="n">
        <v>0.274728290701504</v>
      </c>
      <c r="H7209" s="34" t="n">
        <v>-0.0094975158220485</v>
      </c>
      <c r="I7209" s="34" t="n">
        <v>-0.0345705780711447</v>
      </c>
      <c r="J7209" s="35" t="n">
        <v>3.62</v>
      </c>
      <c r="K7209" s="6" t="n">
        <v>0</v>
      </c>
      <c r="L7209" s="35" t="n">
        <v>-1</v>
      </c>
      <c r="M7209" s="6" t="str">
        <f aca="false">IF(I7209&lt;=0,"Below 0%",IF(I7209&lt;=0.05,"0-5%",IF(I7209&lt;=0.1,"5-10%",IF(I7209&lt;=0.2,"10-20%",IF(I7209&lt;=0.4,"20-40%","Above 40%")))))</f>
        <v>Below 0%</v>
      </c>
      <c r="N7209" s="6" t="str">
        <f aca="false">IF(AND(H7209&gt;=Summary!$B$25,I7209&gt;=Summary!$B$26,I7209&lt;=Summary!$B$27,J7209&gt;=Summary!$B$28,J7209&lt;=Summary!$B$29,F7209*J7209&gt;1),"Yes","No")</f>
        <v>No</v>
      </c>
    </row>
    <row r="7210" customFormat="false" ht="15" hidden="false" customHeight="false" outlineLevel="0" collapsed="false">
      <c r="A7210" s="6" t="s">
        <v>154</v>
      </c>
      <c r="B7210" s="45" t="n">
        <v>43799</v>
      </c>
      <c r="C7210" s="6" t="s">
        <v>179</v>
      </c>
      <c r="D7210" s="6" t="s">
        <v>198</v>
      </c>
      <c r="E7210" s="6" t="s">
        <v>177</v>
      </c>
      <c r="F7210" s="34" t="n">
        <v>0.255680680274963</v>
      </c>
      <c r="G7210" s="34" t="n">
        <v>0.273218794598749</v>
      </c>
      <c r="H7210" s="34" t="n">
        <v>-0.0175381143237851</v>
      </c>
      <c r="I7210" s="34" t="n">
        <v>-0.0641907316425349</v>
      </c>
      <c r="J7210" s="35" t="n">
        <v>3.64</v>
      </c>
      <c r="K7210" s="6" t="n">
        <v>0</v>
      </c>
      <c r="L7210" s="35" t="n">
        <v>-1</v>
      </c>
      <c r="M7210" s="6" t="str">
        <f aca="false">IF(I7210&lt;=0,"Below 0%",IF(I7210&lt;=0.05,"0-5%",IF(I7210&lt;=0.1,"5-10%",IF(I7210&lt;=0.2,"10-20%",IF(I7210&lt;=0.4,"20-40%","Above 40%")))))</f>
        <v>Below 0%</v>
      </c>
      <c r="N7210" s="6" t="str">
        <f aca="false">IF(AND(H7210&gt;=Summary!$B$25,I7210&gt;=Summary!$B$26,I7210&lt;=Summary!$B$27,J7210&gt;=Summary!$B$28,J7210&lt;=Summary!$B$29,F7210*J7210&gt;1),"Yes","No")</f>
        <v>No</v>
      </c>
    </row>
    <row r="7211" customFormat="false" ht="15" hidden="false" customHeight="false" outlineLevel="0" collapsed="false">
      <c r="A7211" s="6" t="s">
        <v>154</v>
      </c>
      <c r="B7211" s="45" t="n">
        <v>43799</v>
      </c>
      <c r="C7211" s="6" t="s">
        <v>181</v>
      </c>
      <c r="D7211" s="6" t="s">
        <v>199</v>
      </c>
      <c r="E7211" s="6" t="s">
        <v>187</v>
      </c>
      <c r="F7211" s="34" t="n">
        <v>0.651257812976837</v>
      </c>
      <c r="G7211" s="34" t="n">
        <v>0.703113250112799</v>
      </c>
      <c r="H7211" s="34" t="n">
        <v>-0.0518554371359618</v>
      </c>
      <c r="I7211" s="34" t="n">
        <v>-0.0737511874902694</v>
      </c>
      <c r="J7211" s="35" t="n">
        <v>1.41</v>
      </c>
      <c r="K7211" s="6" t="n">
        <v>1</v>
      </c>
      <c r="L7211" s="35" t="n">
        <v>0.41</v>
      </c>
      <c r="M7211" s="6" t="str">
        <f aca="false">IF(I7211&lt;=0,"Below 0%",IF(I7211&lt;=0.05,"0-5%",IF(I7211&lt;=0.1,"5-10%",IF(I7211&lt;=0.2,"10-20%",IF(I7211&lt;=0.4,"20-40%","Above 40%")))))</f>
        <v>Below 0%</v>
      </c>
      <c r="N7211" s="6" t="str">
        <f aca="false">IF(AND(H7211&gt;=Summary!$B$25,I7211&gt;=Summary!$B$26,I7211&lt;=Summary!$B$27,J7211&gt;=Summary!$B$28,J7211&lt;=Summary!$B$29,F7211*J7211&gt;1),"Yes","No")</f>
        <v>No</v>
      </c>
    </row>
    <row r="7212" customFormat="false" ht="15" hidden="false" customHeight="false" outlineLevel="0" collapsed="false">
      <c r="A7212" s="6" t="s">
        <v>154</v>
      </c>
      <c r="B7212" s="45" t="n">
        <v>43799</v>
      </c>
      <c r="C7212" s="6" t="s">
        <v>181</v>
      </c>
      <c r="D7212" s="6" t="s">
        <v>199</v>
      </c>
      <c r="E7212" s="6" t="s">
        <v>174</v>
      </c>
      <c r="F7212" s="34" t="n">
        <v>0.253902673721314</v>
      </c>
      <c r="G7212" s="34" t="n">
        <v>0.180252669574372</v>
      </c>
      <c r="H7212" s="34" t="n">
        <v>0.0736500041469414</v>
      </c>
      <c r="I7212" s="34" t="n">
        <v>0.408593139401763</v>
      </c>
      <c r="J7212" s="35" t="n">
        <v>5.5</v>
      </c>
      <c r="K7212" s="6" t="n">
        <v>0</v>
      </c>
      <c r="L7212" s="35" t="n">
        <v>-1</v>
      </c>
      <c r="M7212" s="6" t="str">
        <f aca="false">IF(I7212&lt;=0,"Below 0%",IF(I7212&lt;=0.05,"0-5%",IF(I7212&lt;=0.1,"5-10%",IF(I7212&lt;=0.2,"10-20%",IF(I7212&lt;=0.4,"20-40%","Above 40%")))))</f>
        <v>Above 40%</v>
      </c>
      <c r="N7212" s="6" t="str">
        <f aca="false">IF(AND(H7212&gt;=Summary!$B$25,I7212&gt;=Summary!$B$26,I7212&lt;=Summary!$B$27,J7212&gt;=Summary!$B$28,J7212&lt;=Summary!$B$29,F7212*J7212&gt;1),"Yes","No")</f>
        <v>No</v>
      </c>
    </row>
    <row r="7213" customFormat="false" ht="15" hidden="false" customHeight="false" outlineLevel="0" collapsed="false">
      <c r="A7213" s="6" t="s">
        <v>154</v>
      </c>
      <c r="B7213" s="45" t="n">
        <v>43799</v>
      </c>
      <c r="C7213" s="6" t="s">
        <v>181</v>
      </c>
      <c r="D7213" s="6" t="s">
        <v>199</v>
      </c>
      <c r="E7213" s="6" t="s">
        <v>177</v>
      </c>
      <c r="F7213" s="34" t="n">
        <v>0.0948395058512688</v>
      </c>
      <c r="G7213" s="34" t="n">
        <v>0.116634080312829</v>
      </c>
      <c r="H7213" s="34" t="n">
        <v>-0.0217945744615602</v>
      </c>
      <c r="I7213" s="34" t="n">
        <v>-0.186862831199115</v>
      </c>
      <c r="J7213" s="35" t="n">
        <v>8.5</v>
      </c>
      <c r="K7213" s="6" t="n">
        <v>0</v>
      </c>
      <c r="L7213" s="35" t="n">
        <v>-1</v>
      </c>
      <c r="M7213" s="6" t="str">
        <f aca="false">IF(I7213&lt;=0,"Below 0%",IF(I7213&lt;=0.05,"0-5%",IF(I7213&lt;=0.1,"5-10%",IF(I7213&lt;=0.2,"10-20%",IF(I7213&lt;=0.4,"20-40%","Above 40%")))))</f>
        <v>Below 0%</v>
      </c>
      <c r="N7213" s="6" t="str">
        <f aca="false">IF(AND(H7213&gt;=Summary!$B$25,I7213&gt;=Summary!$B$26,I7213&lt;=Summary!$B$27,J7213&gt;=Summary!$B$28,J7213&lt;=Summary!$B$29,F7213*J7213&gt;1),"Yes","No")</f>
        <v>No</v>
      </c>
    </row>
    <row r="7214" customFormat="false" ht="15" hidden="false" customHeight="false" outlineLevel="0" collapsed="false">
      <c r="A7214" s="6" t="s">
        <v>154</v>
      </c>
      <c r="B7214" s="45" t="n">
        <v>43800</v>
      </c>
      <c r="C7214" s="6" t="s">
        <v>195</v>
      </c>
      <c r="D7214" s="6" t="s">
        <v>173</v>
      </c>
      <c r="E7214" s="6" t="s">
        <v>187</v>
      </c>
      <c r="F7214" s="34" t="n">
        <v>0.614499688148499</v>
      </c>
      <c r="G7214" s="34" t="n">
        <v>0.589868147120056</v>
      </c>
      <c r="H7214" s="34" t="n">
        <v>0.024631541028443</v>
      </c>
      <c r="I7214" s="34" t="n">
        <v>0.0417577066141017</v>
      </c>
      <c r="J7214" s="35" t="n">
        <v>1.68</v>
      </c>
      <c r="K7214" s="6" t="n">
        <v>1</v>
      </c>
      <c r="L7214" s="35" t="n">
        <v>0.68</v>
      </c>
      <c r="M7214" s="6" t="str">
        <f aca="false">IF(I7214&lt;=0,"Below 0%",IF(I7214&lt;=0.05,"0-5%",IF(I7214&lt;=0.1,"5-10%",IF(I7214&lt;=0.2,"10-20%",IF(I7214&lt;=0.4,"20-40%","Above 40%")))))</f>
        <v>0-5%</v>
      </c>
      <c r="N7214" s="6" t="str">
        <f aca="false">IF(AND(H7214&gt;=Summary!$B$25,I7214&gt;=Summary!$B$26,I7214&lt;=Summary!$B$27,J7214&gt;=Summary!$B$28,J7214&lt;=Summary!$B$29,F7214*J7214&gt;1),"Yes","No")</f>
        <v>No</v>
      </c>
    </row>
    <row r="7215" customFormat="false" ht="15" hidden="false" customHeight="false" outlineLevel="0" collapsed="false">
      <c r="A7215" s="6" t="s">
        <v>154</v>
      </c>
      <c r="B7215" s="45" t="n">
        <v>43800</v>
      </c>
      <c r="C7215" s="6" t="s">
        <v>195</v>
      </c>
      <c r="D7215" s="6" t="s">
        <v>173</v>
      </c>
      <c r="E7215" s="6" t="s">
        <v>174</v>
      </c>
      <c r="F7215" s="34" t="n">
        <v>0.227090314030647</v>
      </c>
      <c r="G7215" s="34" t="n">
        <v>0.233171408743928</v>
      </c>
      <c r="H7215" s="34" t="n">
        <v>-0.00608109471328056</v>
      </c>
      <c r="I7215" s="34" t="n">
        <v>-0.0260799329816586</v>
      </c>
      <c r="J7215" s="35" t="n">
        <v>4.25</v>
      </c>
      <c r="K7215" s="6" t="n">
        <v>0</v>
      </c>
      <c r="L7215" s="35" t="n">
        <v>-1</v>
      </c>
      <c r="M7215" s="6" t="str">
        <f aca="false">IF(I7215&lt;=0,"Below 0%",IF(I7215&lt;=0.05,"0-5%",IF(I7215&lt;=0.1,"5-10%",IF(I7215&lt;=0.2,"10-20%",IF(I7215&lt;=0.4,"20-40%","Above 40%")))))</f>
        <v>Below 0%</v>
      </c>
      <c r="N7215" s="6" t="str">
        <f aca="false">IF(AND(H7215&gt;=Summary!$B$25,I7215&gt;=Summary!$B$26,I7215&lt;=Summary!$B$27,J7215&gt;=Summary!$B$28,J7215&lt;=Summary!$B$29,F7215*J7215&gt;1),"Yes","No")</f>
        <v>No</v>
      </c>
    </row>
    <row r="7216" customFormat="false" ht="15" hidden="false" customHeight="false" outlineLevel="0" collapsed="false">
      <c r="A7216" s="6" t="s">
        <v>154</v>
      </c>
      <c r="B7216" s="45" t="n">
        <v>43800</v>
      </c>
      <c r="C7216" s="6" t="s">
        <v>195</v>
      </c>
      <c r="D7216" s="6" t="s">
        <v>173</v>
      </c>
      <c r="E7216" s="6" t="s">
        <v>177</v>
      </c>
      <c r="F7216" s="34" t="n">
        <v>0.158409997820854</v>
      </c>
      <c r="G7216" s="34" t="n">
        <v>0.176960444136017</v>
      </c>
      <c r="H7216" s="34" t="n">
        <v>-0.0185504463151625</v>
      </c>
      <c r="I7216" s="34" t="n">
        <v>-0.104828208392742</v>
      </c>
      <c r="J7216" s="35" t="n">
        <v>5.6</v>
      </c>
      <c r="K7216" s="6" t="n">
        <v>0</v>
      </c>
      <c r="L7216" s="35" t="n">
        <v>-1</v>
      </c>
      <c r="M7216" s="6" t="str">
        <f aca="false">IF(I7216&lt;=0,"Below 0%",IF(I7216&lt;=0.05,"0-5%",IF(I7216&lt;=0.1,"5-10%",IF(I7216&lt;=0.2,"10-20%",IF(I7216&lt;=0.4,"20-40%","Above 40%")))))</f>
        <v>Below 0%</v>
      </c>
      <c r="N7216" s="6" t="str">
        <f aca="false">IF(AND(H7216&gt;=Summary!$B$25,I7216&gt;=Summary!$B$26,I7216&lt;=Summary!$B$27,J7216&gt;=Summary!$B$28,J7216&lt;=Summary!$B$29,F7216*J7216&gt;1),"Yes","No")</f>
        <v>No</v>
      </c>
    </row>
    <row r="7217" customFormat="false" ht="15" hidden="false" customHeight="false" outlineLevel="0" collapsed="false">
      <c r="A7217" s="6" t="s">
        <v>154</v>
      </c>
      <c r="B7217" s="45" t="n">
        <v>43800</v>
      </c>
      <c r="C7217" s="6" t="s">
        <v>176</v>
      </c>
      <c r="D7217" s="6" t="s">
        <v>182</v>
      </c>
      <c r="E7217" s="6" t="s">
        <v>187</v>
      </c>
      <c r="F7217" s="34" t="n">
        <v>0.512362778186798</v>
      </c>
      <c r="G7217" s="34" t="n">
        <v>0.656064487362191</v>
      </c>
      <c r="H7217" s="34" t="n">
        <v>-0.143701709175393</v>
      </c>
      <c r="I7217" s="34" t="n">
        <v>-0.219035951409545</v>
      </c>
      <c r="J7217" s="35" t="n">
        <v>1.55</v>
      </c>
      <c r="K7217" s="6" t="n">
        <v>0</v>
      </c>
      <c r="L7217" s="35" t="n">
        <v>-1</v>
      </c>
      <c r="M7217" s="6" t="str">
        <f aca="false">IF(I7217&lt;=0,"Below 0%",IF(I7217&lt;=0.05,"0-5%",IF(I7217&lt;=0.1,"5-10%",IF(I7217&lt;=0.2,"10-20%",IF(I7217&lt;=0.4,"20-40%","Above 40%")))))</f>
        <v>Below 0%</v>
      </c>
      <c r="N7217" s="6" t="str">
        <f aca="false">IF(AND(H7217&gt;=Summary!$B$25,I7217&gt;=Summary!$B$26,I7217&lt;=Summary!$B$27,J7217&gt;=Summary!$B$28,J7217&lt;=Summary!$B$29,F7217*J7217&gt;1),"Yes","No")</f>
        <v>No</v>
      </c>
    </row>
    <row r="7218" customFormat="false" ht="15" hidden="false" customHeight="false" outlineLevel="0" collapsed="false">
      <c r="A7218" s="6" t="s">
        <v>154</v>
      </c>
      <c r="B7218" s="45" t="n">
        <v>43800</v>
      </c>
      <c r="C7218" s="6" t="s">
        <v>176</v>
      </c>
      <c r="D7218" s="6" t="s">
        <v>182</v>
      </c>
      <c r="E7218" s="6" t="s">
        <v>174</v>
      </c>
      <c r="F7218" s="34" t="n">
        <v>0.337058156728745</v>
      </c>
      <c r="G7218" s="34" t="n">
        <v>0.216823018211385</v>
      </c>
      <c r="H7218" s="34" t="n">
        <v>0.12023513851736</v>
      </c>
      <c r="I7218" s="34" t="n">
        <v>0.554531246309559</v>
      </c>
      <c r="J7218" s="35" t="n">
        <v>4.69</v>
      </c>
      <c r="K7218" s="6" t="n">
        <v>1</v>
      </c>
      <c r="L7218" s="35" t="n">
        <v>3.69</v>
      </c>
      <c r="M7218" s="6" t="str">
        <f aca="false">IF(I7218&lt;=0,"Below 0%",IF(I7218&lt;=0.05,"0-5%",IF(I7218&lt;=0.1,"5-10%",IF(I7218&lt;=0.2,"10-20%",IF(I7218&lt;=0.4,"20-40%","Above 40%")))))</f>
        <v>Above 40%</v>
      </c>
      <c r="N7218" s="6" t="str">
        <f aca="false">IF(AND(H7218&gt;=Summary!$B$25,I7218&gt;=Summary!$B$26,I7218&lt;=Summary!$B$27,J7218&gt;=Summary!$B$28,J7218&lt;=Summary!$B$29,F7218*J7218&gt;1),"Yes","No")</f>
        <v>No</v>
      </c>
    </row>
    <row r="7219" customFormat="false" ht="15" hidden="false" customHeight="false" outlineLevel="0" collapsed="false">
      <c r="A7219" s="6" t="s">
        <v>154</v>
      </c>
      <c r="B7219" s="45" t="n">
        <v>43800</v>
      </c>
      <c r="C7219" s="6" t="s">
        <v>176</v>
      </c>
      <c r="D7219" s="6" t="s">
        <v>182</v>
      </c>
      <c r="E7219" s="6" t="s">
        <v>177</v>
      </c>
      <c r="F7219" s="34" t="n">
        <v>0.150579065084457</v>
      </c>
      <c r="G7219" s="34" t="n">
        <v>0.127112494426424</v>
      </c>
      <c r="H7219" s="34" t="n">
        <v>0.023466570658033</v>
      </c>
      <c r="I7219" s="34" t="n">
        <v>0.184612620214262</v>
      </c>
      <c r="J7219" s="35" t="n">
        <v>8</v>
      </c>
      <c r="K7219" s="6" t="n">
        <v>0</v>
      </c>
      <c r="L7219" s="35" t="n">
        <v>-1</v>
      </c>
      <c r="M7219" s="6" t="str">
        <f aca="false">IF(I7219&lt;=0,"Below 0%",IF(I7219&lt;=0.05,"0-5%",IF(I7219&lt;=0.1,"5-10%",IF(I7219&lt;=0.2,"10-20%",IF(I7219&lt;=0.4,"20-40%","Above 40%")))))</f>
        <v>10-20%</v>
      </c>
      <c r="N7219" s="6" t="str">
        <f aca="false">IF(AND(H7219&gt;=Summary!$B$25,I7219&gt;=Summary!$B$26,I7219&lt;=Summary!$B$27,J7219&gt;=Summary!$B$28,J7219&lt;=Summary!$B$29,F7219*J7219&gt;1),"Yes","No")</f>
        <v>No</v>
      </c>
    </row>
    <row r="7220" customFormat="false" ht="15" hidden="false" customHeight="false" outlineLevel="0" collapsed="false">
      <c r="A7220" s="6" t="s">
        <v>154</v>
      </c>
      <c r="B7220" s="45" t="n">
        <v>43800</v>
      </c>
      <c r="C7220" s="6" t="s">
        <v>172</v>
      </c>
      <c r="D7220" s="6" t="s">
        <v>185</v>
      </c>
      <c r="E7220" s="6" t="s">
        <v>187</v>
      </c>
      <c r="F7220" s="34" t="n">
        <v>0.360009074211121</v>
      </c>
      <c r="G7220" s="34" t="n">
        <v>0.231908370123945</v>
      </c>
      <c r="H7220" s="34" t="n">
        <v>0.128100704087175</v>
      </c>
      <c r="I7220" s="34" t="n">
        <v>0.552376371834751</v>
      </c>
      <c r="J7220" s="35" t="n">
        <v>4.33</v>
      </c>
      <c r="K7220" s="6" t="n">
        <v>0</v>
      </c>
      <c r="L7220" s="35" t="n">
        <v>-1</v>
      </c>
      <c r="M7220" s="6" t="str">
        <f aca="false">IF(I7220&lt;=0,"Below 0%",IF(I7220&lt;=0.05,"0-5%",IF(I7220&lt;=0.1,"5-10%",IF(I7220&lt;=0.2,"10-20%",IF(I7220&lt;=0.4,"20-40%","Above 40%")))))</f>
        <v>Above 40%</v>
      </c>
      <c r="N7220" s="6" t="str">
        <f aca="false">IF(AND(H7220&gt;=Summary!$B$25,I7220&gt;=Summary!$B$26,I7220&lt;=Summary!$B$27,J7220&gt;=Summary!$B$28,J7220&lt;=Summary!$B$29,F7220*J7220&gt;1),"Yes","No")</f>
        <v>No</v>
      </c>
    </row>
    <row r="7221" customFormat="false" ht="15" hidden="false" customHeight="false" outlineLevel="0" collapsed="false">
      <c r="A7221" s="6" t="s">
        <v>154</v>
      </c>
      <c r="B7221" s="45" t="n">
        <v>43800</v>
      </c>
      <c r="C7221" s="6" t="s">
        <v>172</v>
      </c>
      <c r="D7221" s="6" t="s">
        <v>185</v>
      </c>
      <c r="E7221" s="6" t="s">
        <v>174</v>
      </c>
      <c r="F7221" s="34" t="n">
        <v>0.216859355568886</v>
      </c>
      <c r="G7221" s="34" t="n">
        <v>0.228218918781064</v>
      </c>
      <c r="H7221" s="34" t="n">
        <v>-0.0113595632121784</v>
      </c>
      <c r="I7221" s="34" t="n">
        <v>-0.0497748533419175</v>
      </c>
      <c r="J7221" s="35" t="n">
        <v>4.4</v>
      </c>
      <c r="K7221" s="6" t="n">
        <v>1</v>
      </c>
      <c r="L7221" s="35" t="n">
        <v>3.4</v>
      </c>
      <c r="M7221" s="6" t="str">
        <f aca="false">IF(I7221&lt;=0,"Below 0%",IF(I7221&lt;=0.05,"0-5%",IF(I7221&lt;=0.1,"5-10%",IF(I7221&lt;=0.2,"10-20%",IF(I7221&lt;=0.4,"20-40%","Above 40%")))))</f>
        <v>Below 0%</v>
      </c>
      <c r="N7221" s="6" t="str">
        <f aca="false">IF(AND(H7221&gt;=Summary!$B$25,I7221&gt;=Summary!$B$26,I7221&lt;=Summary!$B$27,J7221&gt;=Summary!$B$28,J7221&lt;=Summary!$B$29,F7221*J7221&gt;1),"Yes","No")</f>
        <v>No</v>
      </c>
    </row>
    <row r="7222" customFormat="false" ht="15" hidden="false" customHeight="false" outlineLevel="0" collapsed="false">
      <c r="A7222" s="6" t="s">
        <v>154</v>
      </c>
      <c r="B7222" s="45" t="n">
        <v>43800</v>
      </c>
      <c r="C7222" s="6" t="s">
        <v>172</v>
      </c>
      <c r="D7222" s="6" t="s">
        <v>185</v>
      </c>
      <c r="E7222" s="6" t="s">
        <v>177</v>
      </c>
      <c r="F7222" s="34" t="n">
        <v>0.423131614923477</v>
      </c>
      <c r="G7222" s="34" t="n">
        <v>0.539872711094991</v>
      </c>
      <c r="H7222" s="34" t="n">
        <v>-0.116741096171513</v>
      </c>
      <c r="I7222" s="34" t="n">
        <v>-0.216238186839884</v>
      </c>
      <c r="J7222" s="35" t="n">
        <v>1.86</v>
      </c>
      <c r="K7222" s="6" t="n">
        <v>0</v>
      </c>
      <c r="L7222" s="35" t="n">
        <v>-1</v>
      </c>
      <c r="M7222" s="6" t="str">
        <f aca="false">IF(I7222&lt;=0,"Below 0%",IF(I7222&lt;=0.05,"0-5%",IF(I7222&lt;=0.1,"5-10%",IF(I7222&lt;=0.2,"10-20%",IF(I7222&lt;=0.4,"20-40%","Above 40%")))))</f>
        <v>Below 0%</v>
      </c>
      <c r="N7222" s="6" t="str">
        <f aca="false">IF(AND(H7222&gt;=Summary!$B$25,I7222&gt;=Summary!$B$26,I7222&lt;=Summary!$B$27,J7222&gt;=Summary!$B$28,J7222&lt;=Summary!$B$29,F7222*J7222&gt;1),"Yes","No")</f>
        <v>No</v>
      </c>
    </row>
    <row r="7223" customFormat="false" ht="15" hidden="false" customHeight="false" outlineLevel="0" collapsed="false">
      <c r="A7223" s="6" t="s">
        <v>154</v>
      </c>
      <c r="B7223" s="45" t="n">
        <v>43800</v>
      </c>
      <c r="C7223" s="6" t="s">
        <v>203</v>
      </c>
      <c r="D7223" s="6" t="s">
        <v>204</v>
      </c>
      <c r="E7223" s="6" t="s">
        <v>187</v>
      </c>
      <c r="F7223" s="34" t="n">
        <v>0.420683741569519</v>
      </c>
      <c r="G7223" s="34" t="n">
        <v>0.500459699662887</v>
      </c>
      <c r="H7223" s="34" t="n">
        <v>-0.0797759580933679</v>
      </c>
      <c r="I7223" s="34" t="n">
        <v>-0.15940535900714</v>
      </c>
      <c r="J7223" s="35" t="n">
        <v>2</v>
      </c>
      <c r="K7223" s="6" t="n">
        <v>0</v>
      </c>
      <c r="L7223" s="35" t="n">
        <v>-1</v>
      </c>
      <c r="M7223" s="6" t="str">
        <f aca="false">IF(I7223&lt;=0,"Below 0%",IF(I7223&lt;=0.05,"0-5%",IF(I7223&lt;=0.1,"5-10%",IF(I7223&lt;=0.2,"10-20%",IF(I7223&lt;=0.4,"20-40%","Above 40%")))))</f>
        <v>Below 0%</v>
      </c>
      <c r="N7223" s="6" t="str">
        <f aca="false">IF(AND(H7223&gt;=Summary!$B$25,I7223&gt;=Summary!$B$26,I7223&lt;=Summary!$B$27,J7223&gt;=Summary!$B$28,J7223&lt;=Summary!$B$29,F7223*J7223&gt;1),"Yes","No")</f>
        <v>No</v>
      </c>
    </row>
    <row r="7224" customFormat="false" ht="15" hidden="false" customHeight="false" outlineLevel="0" collapsed="false">
      <c r="A7224" s="6" t="s">
        <v>154</v>
      </c>
      <c r="B7224" s="45" t="n">
        <v>43800</v>
      </c>
      <c r="C7224" s="6" t="s">
        <v>203</v>
      </c>
      <c r="D7224" s="6" t="s">
        <v>204</v>
      </c>
      <c r="E7224" s="6" t="s">
        <v>174</v>
      </c>
      <c r="F7224" s="34" t="n">
        <v>0.310414403676987</v>
      </c>
      <c r="G7224" s="34" t="n">
        <v>0.281949126570641</v>
      </c>
      <c r="H7224" s="34" t="n">
        <v>0.0284652771063462</v>
      </c>
      <c r="I7224" s="34" t="n">
        <v>0.100958912171747</v>
      </c>
      <c r="J7224" s="35" t="n">
        <v>3.55</v>
      </c>
      <c r="K7224" s="6" t="n">
        <v>1</v>
      </c>
      <c r="L7224" s="35" t="n">
        <v>2.55</v>
      </c>
      <c r="M7224" s="6" t="str">
        <f aca="false">IF(I7224&lt;=0,"Below 0%",IF(I7224&lt;=0.05,"0-5%",IF(I7224&lt;=0.1,"5-10%",IF(I7224&lt;=0.2,"10-20%",IF(I7224&lt;=0.4,"20-40%","Above 40%")))))</f>
        <v>10-20%</v>
      </c>
      <c r="N7224" s="6" t="str">
        <f aca="false">IF(AND(H7224&gt;=Summary!$B$25,I7224&gt;=Summary!$B$26,I7224&lt;=Summary!$B$27,J7224&gt;=Summary!$B$28,J7224&lt;=Summary!$B$29,F7224*J7224&gt;1),"Yes","No")</f>
        <v>No</v>
      </c>
    </row>
    <row r="7225" customFormat="false" ht="15" hidden="false" customHeight="false" outlineLevel="0" collapsed="false">
      <c r="A7225" s="6" t="s">
        <v>154</v>
      </c>
      <c r="B7225" s="45" t="n">
        <v>43800</v>
      </c>
      <c r="C7225" s="6" t="s">
        <v>203</v>
      </c>
      <c r="D7225" s="6" t="s">
        <v>204</v>
      </c>
      <c r="E7225" s="6" t="s">
        <v>177</v>
      </c>
      <c r="F7225" s="34" t="n">
        <v>0.268901884555817</v>
      </c>
      <c r="G7225" s="34" t="n">
        <v>0.217591173766473</v>
      </c>
      <c r="H7225" s="34" t="n">
        <v>0.0513107107893441</v>
      </c>
      <c r="I7225" s="34" t="n">
        <v>0.235812463810746</v>
      </c>
      <c r="J7225" s="35" t="n">
        <v>4.6</v>
      </c>
      <c r="K7225" s="6" t="n">
        <v>0</v>
      </c>
      <c r="L7225" s="35" t="n">
        <v>-1</v>
      </c>
      <c r="M7225" s="6" t="str">
        <f aca="false">IF(I7225&lt;=0,"Below 0%",IF(I7225&lt;=0.05,"0-5%",IF(I7225&lt;=0.1,"5-10%",IF(I7225&lt;=0.2,"10-20%",IF(I7225&lt;=0.4,"20-40%","Above 40%")))))</f>
        <v>20-40%</v>
      </c>
      <c r="N7225" s="6" t="str">
        <f aca="false">IF(AND(H7225&gt;=Summary!$B$25,I7225&gt;=Summary!$B$26,I7225&lt;=Summary!$B$27,J7225&gt;=Summary!$B$28,J7225&lt;=Summary!$B$29,F7225*J7225&gt;1),"Yes","No")</f>
        <v>Yes</v>
      </c>
    </row>
    <row r="7226" customFormat="false" ht="15" hidden="false" customHeight="false" outlineLevel="0" collapsed="false">
      <c r="A7226" s="6" t="s">
        <v>154</v>
      </c>
      <c r="B7226" s="45" t="n">
        <v>43802</v>
      </c>
      <c r="C7226" s="6" t="s">
        <v>196</v>
      </c>
      <c r="D7226" s="6" t="s">
        <v>194</v>
      </c>
      <c r="E7226" s="6" t="s">
        <v>187</v>
      </c>
      <c r="F7226" s="34" t="n">
        <v>0.214982181787491</v>
      </c>
      <c r="G7226" s="34" t="n">
        <v>0.076843910806175</v>
      </c>
      <c r="H7226" s="34" t="n">
        <v>0.138138270981316</v>
      </c>
      <c r="I7226" s="34" t="n">
        <v>1.79764758888632</v>
      </c>
      <c r="J7226" s="35" t="n">
        <v>13</v>
      </c>
      <c r="K7226" s="6" t="n">
        <v>0</v>
      </c>
      <c r="L7226" s="35" t="n">
        <v>-1</v>
      </c>
      <c r="M7226" s="6" t="str">
        <f aca="false">IF(I7226&lt;=0,"Below 0%",IF(I7226&lt;=0.05,"0-5%",IF(I7226&lt;=0.1,"5-10%",IF(I7226&lt;=0.2,"10-20%",IF(I7226&lt;=0.4,"20-40%","Above 40%")))))</f>
        <v>Above 40%</v>
      </c>
      <c r="N7226" s="6" t="str">
        <f aca="false">IF(AND(H7226&gt;=Summary!$B$25,I7226&gt;=Summary!$B$26,I7226&lt;=Summary!$B$27,J7226&gt;=Summary!$B$28,J7226&lt;=Summary!$B$29,F7226*J7226&gt;1),"Yes","No")</f>
        <v>No</v>
      </c>
    </row>
    <row r="7227" customFormat="false" ht="15" hidden="false" customHeight="false" outlineLevel="0" collapsed="false">
      <c r="A7227" s="6" t="s">
        <v>154</v>
      </c>
      <c r="B7227" s="45" t="n">
        <v>43802</v>
      </c>
      <c r="C7227" s="6" t="s">
        <v>196</v>
      </c>
      <c r="D7227" s="6" t="s">
        <v>194</v>
      </c>
      <c r="E7227" s="6" t="s">
        <v>174</v>
      </c>
      <c r="F7227" s="34" t="n">
        <v>0.274486750364304</v>
      </c>
      <c r="G7227" s="34" t="n">
        <v>0.142710120068611</v>
      </c>
      <c r="H7227" s="34" t="n">
        <v>0.131776630295693</v>
      </c>
      <c r="I7227" s="34" t="n">
        <v>0.92338672430756</v>
      </c>
      <c r="J7227" s="35" t="n">
        <v>7</v>
      </c>
      <c r="K7227" s="6" t="n">
        <v>0</v>
      </c>
      <c r="L7227" s="35" t="n">
        <v>-1</v>
      </c>
      <c r="M7227" s="6" t="str">
        <f aca="false">IF(I7227&lt;=0,"Below 0%",IF(I7227&lt;=0.05,"0-5%",IF(I7227&lt;=0.1,"5-10%",IF(I7227&lt;=0.2,"10-20%",IF(I7227&lt;=0.4,"20-40%","Above 40%")))))</f>
        <v>Above 40%</v>
      </c>
      <c r="N7227" s="6" t="str">
        <f aca="false">IF(AND(H7227&gt;=Summary!$B$25,I7227&gt;=Summary!$B$26,I7227&lt;=Summary!$B$27,J7227&gt;=Summary!$B$28,J7227&lt;=Summary!$B$29,F7227*J7227&gt;1),"Yes","No")</f>
        <v>No</v>
      </c>
    </row>
    <row r="7228" customFormat="false" ht="15" hidden="false" customHeight="false" outlineLevel="0" collapsed="false">
      <c r="A7228" s="6" t="s">
        <v>154</v>
      </c>
      <c r="B7228" s="45" t="n">
        <v>43802</v>
      </c>
      <c r="C7228" s="6" t="s">
        <v>196</v>
      </c>
      <c r="D7228" s="6" t="s">
        <v>194</v>
      </c>
      <c r="E7228" s="6" t="s">
        <v>177</v>
      </c>
      <c r="F7228" s="34" t="n">
        <v>0.510531067848206</v>
      </c>
      <c r="G7228" s="34" t="n">
        <v>0.780445969125214</v>
      </c>
      <c r="H7228" s="34" t="n">
        <v>-0.269914901277009</v>
      </c>
      <c r="I7228" s="34" t="n">
        <v>-0.345847005372519</v>
      </c>
      <c r="J7228" s="35" t="n">
        <v>1.28</v>
      </c>
      <c r="K7228" s="6" t="n">
        <v>1</v>
      </c>
      <c r="L7228" s="35" t="n">
        <v>0.28</v>
      </c>
      <c r="M7228" s="6" t="str">
        <f aca="false">IF(I7228&lt;=0,"Below 0%",IF(I7228&lt;=0.05,"0-5%",IF(I7228&lt;=0.1,"5-10%",IF(I7228&lt;=0.2,"10-20%",IF(I7228&lt;=0.4,"20-40%","Above 40%")))))</f>
        <v>Below 0%</v>
      </c>
      <c r="N7228" s="6" t="str">
        <f aca="false">IF(AND(H7228&gt;=Summary!$B$25,I7228&gt;=Summary!$B$26,I7228&lt;=Summary!$B$27,J7228&gt;=Summary!$B$28,J7228&lt;=Summary!$B$29,F7228*J7228&gt;1),"Yes","No")</f>
        <v>No</v>
      </c>
    </row>
    <row r="7229" customFormat="false" ht="15" hidden="false" customHeight="false" outlineLevel="0" collapsed="false">
      <c r="A7229" s="6" t="s">
        <v>154</v>
      </c>
      <c r="B7229" s="45" t="n">
        <v>43802</v>
      </c>
      <c r="C7229" s="6" t="s">
        <v>180</v>
      </c>
      <c r="D7229" s="6" t="s">
        <v>199</v>
      </c>
      <c r="E7229" s="6" t="s">
        <v>187</v>
      </c>
      <c r="F7229" s="34" t="n">
        <v>0.481795877218247</v>
      </c>
      <c r="G7229" s="34" t="n">
        <v>0.426797123758514</v>
      </c>
      <c r="H7229" s="34" t="n">
        <v>0.0549987534597327</v>
      </c>
      <c r="I7229" s="34" t="n">
        <v>0.128863927140361</v>
      </c>
      <c r="J7229" s="35" t="n">
        <v>2.34</v>
      </c>
      <c r="K7229" s="6" t="n">
        <v>1</v>
      </c>
      <c r="L7229" s="35" t="n">
        <v>1.34</v>
      </c>
      <c r="M7229" s="6" t="str">
        <f aca="false">IF(I7229&lt;=0,"Below 0%",IF(I7229&lt;=0.05,"0-5%",IF(I7229&lt;=0.1,"5-10%",IF(I7229&lt;=0.2,"10-20%",IF(I7229&lt;=0.4,"20-40%","Above 40%")))))</f>
        <v>10-20%</v>
      </c>
      <c r="N7229" s="6" t="str">
        <f aca="false">IF(AND(H7229&gt;=Summary!$B$25,I7229&gt;=Summary!$B$26,I7229&lt;=Summary!$B$27,J7229&gt;=Summary!$B$28,J7229&lt;=Summary!$B$29,F7229*J7229&gt;1),"Yes","No")</f>
        <v>Yes</v>
      </c>
    </row>
    <row r="7230" customFormat="false" ht="15" hidden="false" customHeight="false" outlineLevel="0" collapsed="false">
      <c r="A7230" s="6" t="s">
        <v>154</v>
      </c>
      <c r="B7230" s="45" t="n">
        <v>43802</v>
      </c>
      <c r="C7230" s="6" t="s">
        <v>180</v>
      </c>
      <c r="D7230" s="6" t="s">
        <v>199</v>
      </c>
      <c r="E7230" s="6" t="s">
        <v>174</v>
      </c>
      <c r="F7230" s="34" t="n">
        <v>0.249972149729729</v>
      </c>
      <c r="G7230" s="34" t="n">
        <v>0.283723087953103</v>
      </c>
      <c r="H7230" s="34" t="n">
        <v>-0.0337509382233742</v>
      </c>
      <c r="I7230" s="34" t="n">
        <v>-0.118957320205654</v>
      </c>
      <c r="J7230" s="35" t="n">
        <v>3.52</v>
      </c>
      <c r="K7230" s="6" t="n">
        <v>0</v>
      </c>
      <c r="L7230" s="35" t="n">
        <v>-1</v>
      </c>
      <c r="M7230" s="6" t="str">
        <f aca="false">IF(I7230&lt;=0,"Below 0%",IF(I7230&lt;=0.05,"0-5%",IF(I7230&lt;=0.1,"5-10%",IF(I7230&lt;=0.2,"10-20%",IF(I7230&lt;=0.4,"20-40%","Above 40%")))))</f>
        <v>Below 0%</v>
      </c>
      <c r="N7230" s="6" t="str">
        <f aca="false">IF(AND(H7230&gt;=Summary!$B$25,I7230&gt;=Summary!$B$26,I7230&lt;=Summary!$B$27,J7230&gt;=Summary!$B$28,J7230&lt;=Summary!$B$29,F7230*J7230&gt;1),"Yes","No")</f>
        <v>No</v>
      </c>
    </row>
    <row r="7231" customFormat="false" ht="15" hidden="false" customHeight="false" outlineLevel="0" collapsed="false">
      <c r="A7231" s="6" t="s">
        <v>154</v>
      </c>
      <c r="B7231" s="45" t="n">
        <v>43802</v>
      </c>
      <c r="C7231" s="6" t="s">
        <v>180</v>
      </c>
      <c r="D7231" s="6" t="s">
        <v>199</v>
      </c>
      <c r="E7231" s="6" t="s">
        <v>177</v>
      </c>
      <c r="F7231" s="34" t="n">
        <v>0.268231898546219</v>
      </c>
      <c r="G7231" s="34" t="n">
        <v>0.289479788288383</v>
      </c>
      <c r="H7231" s="34" t="n">
        <v>-0.0212478897421644</v>
      </c>
      <c r="I7231" s="34" t="n">
        <v>-0.0734002531499609</v>
      </c>
      <c r="J7231" s="35" t="n">
        <v>3.45</v>
      </c>
      <c r="K7231" s="6" t="n">
        <v>0</v>
      </c>
      <c r="L7231" s="35" t="n">
        <v>-1</v>
      </c>
      <c r="M7231" s="6" t="str">
        <f aca="false">IF(I7231&lt;=0,"Below 0%",IF(I7231&lt;=0.05,"0-5%",IF(I7231&lt;=0.1,"5-10%",IF(I7231&lt;=0.2,"10-20%",IF(I7231&lt;=0.4,"20-40%","Above 40%")))))</f>
        <v>Below 0%</v>
      </c>
      <c r="N7231" s="6" t="str">
        <f aca="false">IF(AND(H7231&gt;=Summary!$B$25,I7231&gt;=Summary!$B$26,I7231&lt;=Summary!$B$27,J7231&gt;=Summary!$B$28,J7231&lt;=Summary!$B$29,F7231*J7231&gt;1),"Yes","No")</f>
        <v>No</v>
      </c>
    </row>
    <row r="7232" customFormat="false" ht="15" hidden="false" customHeight="false" outlineLevel="0" collapsed="false">
      <c r="A7232" s="6" t="s">
        <v>154</v>
      </c>
      <c r="B7232" s="45" t="n">
        <v>43803</v>
      </c>
      <c r="C7232" s="6" t="s">
        <v>190</v>
      </c>
      <c r="D7232" s="6" t="s">
        <v>182</v>
      </c>
      <c r="E7232" s="6" t="s">
        <v>187</v>
      </c>
      <c r="F7232" s="34" t="n">
        <v>0.695382237434387</v>
      </c>
      <c r="G7232" s="34" t="n">
        <v>0.750334826831328</v>
      </c>
      <c r="H7232" s="34" t="n">
        <v>-0.0549525893969407</v>
      </c>
      <c r="I7232" s="34" t="n">
        <v>-0.0732374233900431</v>
      </c>
      <c r="J7232" s="35" t="n">
        <v>1.33</v>
      </c>
      <c r="K7232" s="6" t="n">
        <v>1</v>
      </c>
      <c r="L7232" s="35" t="n">
        <v>0.33</v>
      </c>
      <c r="M7232" s="6" t="str">
        <f aca="false">IF(I7232&lt;=0,"Below 0%",IF(I7232&lt;=0.05,"0-5%",IF(I7232&lt;=0.1,"5-10%",IF(I7232&lt;=0.2,"10-20%",IF(I7232&lt;=0.4,"20-40%","Above 40%")))))</f>
        <v>Below 0%</v>
      </c>
      <c r="N7232" s="6" t="str">
        <f aca="false">IF(AND(H7232&gt;=Summary!$B$25,I7232&gt;=Summary!$B$26,I7232&lt;=Summary!$B$27,J7232&gt;=Summary!$B$28,J7232&lt;=Summary!$B$29,F7232*J7232&gt;1),"Yes","No")</f>
        <v>No</v>
      </c>
    </row>
    <row r="7233" customFormat="false" ht="15" hidden="false" customHeight="false" outlineLevel="0" collapsed="false">
      <c r="A7233" s="6" t="s">
        <v>154</v>
      </c>
      <c r="B7233" s="45" t="n">
        <v>43803</v>
      </c>
      <c r="C7233" s="6" t="s">
        <v>190</v>
      </c>
      <c r="D7233" s="6" t="s">
        <v>182</v>
      </c>
      <c r="E7233" s="6" t="s">
        <v>174</v>
      </c>
      <c r="F7233" s="34" t="n">
        <v>0.223054006695747</v>
      </c>
      <c r="G7233" s="34" t="n">
        <v>0.160958922529946</v>
      </c>
      <c r="H7233" s="34" t="n">
        <v>0.0620950841658012</v>
      </c>
      <c r="I7233" s="34" t="n">
        <v>0.385782180880644</v>
      </c>
      <c r="J7233" s="35" t="n">
        <v>6.2</v>
      </c>
      <c r="K7233" s="6" t="n">
        <v>0</v>
      </c>
      <c r="L7233" s="35" t="n">
        <v>-1</v>
      </c>
      <c r="M7233" s="6" t="str">
        <f aca="false">IF(I7233&lt;=0,"Below 0%",IF(I7233&lt;=0.05,"0-5%",IF(I7233&lt;=0.1,"5-10%",IF(I7233&lt;=0.2,"10-20%",IF(I7233&lt;=0.4,"20-40%","Above 40%")))))</f>
        <v>20-40%</v>
      </c>
      <c r="N7233" s="6" t="str">
        <f aca="false">IF(AND(H7233&gt;=Summary!$B$25,I7233&gt;=Summary!$B$26,I7233&lt;=Summary!$B$27,J7233&gt;=Summary!$B$28,J7233&lt;=Summary!$B$29,F7233*J7233&gt;1),"Yes","No")</f>
        <v>No</v>
      </c>
    </row>
    <row r="7234" customFormat="false" ht="15" hidden="false" customHeight="false" outlineLevel="0" collapsed="false">
      <c r="A7234" s="6" t="s">
        <v>154</v>
      </c>
      <c r="B7234" s="45" t="n">
        <v>43803</v>
      </c>
      <c r="C7234" s="6" t="s">
        <v>190</v>
      </c>
      <c r="D7234" s="6" t="s">
        <v>182</v>
      </c>
      <c r="E7234" s="6" t="s">
        <v>177</v>
      </c>
      <c r="F7234" s="34" t="n">
        <v>0.0815637409687042</v>
      </c>
      <c r="G7234" s="34" t="n">
        <v>0.0887062506387259</v>
      </c>
      <c r="H7234" s="34" t="n">
        <v>-0.00714250967002167</v>
      </c>
      <c r="I7234" s="34" t="n">
        <v>-0.0805186739219875</v>
      </c>
      <c r="J7234" s="35" t="n">
        <v>11.25</v>
      </c>
      <c r="K7234" s="6" t="n">
        <v>0</v>
      </c>
      <c r="L7234" s="35" t="n">
        <v>-1</v>
      </c>
      <c r="M7234" s="6" t="str">
        <f aca="false">IF(I7234&lt;=0,"Below 0%",IF(I7234&lt;=0.05,"0-5%",IF(I7234&lt;=0.1,"5-10%",IF(I7234&lt;=0.2,"10-20%",IF(I7234&lt;=0.4,"20-40%","Above 40%")))))</f>
        <v>Below 0%</v>
      </c>
      <c r="N7234" s="6" t="str">
        <f aca="false">IF(AND(H7234&gt;=Summary!$B$25,I7234&gt;=Summary!$B$26,I7234&lt;=Summary!$B$27,J7234&gt;=Summary!$B$28,J7234&lt;=Summary!$B$29,F7234*J7234&gt;1),"Yes","No")</f>
        <v>No</v>
      </c>
    </row>
    <row r="7235" customFormat="false" ht="15" hidden="false" customHeight="false" outlineLevel="0" collapsed="false">
      <c r="A7235" s="6" t="s">
        <v>154</v>
      </c>
      <c r="B7235" s="45" t="n">
        <v>43803</v>
      </c>
      <c r="C7235" s="6" t="s">
        <v>195</v>
      </c>
      <c r="D7235" s="6" t="s">
        <v>198</v>
      </c>
      <c r="E7235" s="6" t="s">
        <v>187</v>
      </c>
      <c r="F7235" s="34" t="n">
        <v>0.803841054439545</v>
      </c>
      <c r="G7235" s="34" t="n">
        <v>0.72289156626506</v>
      </c>
      <c r="H7235" s="34" t="n">
        <v>0.0809494881744844</v>
      </c>
      <c r="I7235" s="34" t="n">
        <v>0.111980125308037</v>
      </c>
      <c r="J7235" s="35" t="n">
        <v>1.4</v>
      </c>
      <c r="K7235" s="6" t="n">
        <v>1</v>
      </c>
      <c r="L7235" s="35" t="n">
        <v>0.4</v>
      </c>
      <c r="M7235" s="6" t="str">
        <f aca="false">IF(I7235&lt;=0,"Below 0%",IF(I7235&lt;=0.05,"0-5%",IF(I7235&lt;=0.1,"5-10%",IF(I7235&lt;=0.2,"10-20%",IF(I7235&lt;=0.4,"20-40%","Above 40%")))))</f>
        <v>10-20%</v>
      </c>
      <c r="N7235" s="6" t="str">
        <f aca="false">IF(AND(H7235&gt;=Summary!$B$25,I7235&gt;=Summary!$B$26,I7235&lt;=Summary!$B$27,J7235&gt;=Summary!$B$28,J7235&lt;=Summary!$B$29,F7235*J7235&gt;1),"Yes","No")</f>
        <v>No</v>
      </c>
    </row>
    <row r="7236" customFormat="false" ht="15" hidden="false" customHeight="false" outlineLevel="0" collapsed="false">
      <c r="A7236" s="6" t="s">
        <v>154</v>
      </c>
      <c r="B7236" s="45" t="n">
        <v>43803</v>
      </c>
      <c r="C7236" s="6" t="s">
        <v>195</v>
      </c>
      <c r="D7236" s="6" t="s">
        <v>198</v>
      </c>
      <c r="E7236" s="6" t="s">
        <v>174</v>
      </c>
      <c r="F7236" s="34" t="n">
        <v>0.14307613670826</v>
      </c>
      <c r="G7236" s="34" t="n">
        <v>0.180722891566265</v>
      </c>
      <c r="H7236" s="34" t="n">
        <v>-0.0376467548580055</v>
      </c>
      <c r="I7236" s="34" t="n">
        <v>-0.20831204354763</v>
      </c>
      <c r="J7236" s="35" t="n">
        <v>5.6</v>
      </c>
      <c r="K7236" s="6" t="n">
        <v>0</v>
      </c>
      <c r="L7236" s="35" t="n">
        <v>-1</v>
      </c>
      <c r="M7236" s="6" t="str">
        <f aca="false">IF(I7236&lt;=0,"Below 0%",IF(I7236&lt;=0.05,"0-5%",IF(I7236&lt;=0.1,"5-10%",IF(I7236&lt;=0.2,"10-20%",IF(I7236&lt;=0.4,"20-40%","Above 40%")))))</f>
        <v>Below 0%</v>
      </c>
      <c r="N7236" s="6" t="str">
        <f aca="false">IF(AND(H7236&gt;=Summary!$B$25,I7236&gt;=Summary!$B$26,I7236&lt;=Summary!$B$27,J7236&gt;=Summary!$B$28,J7236&lt;=Summary!$B$29,F7236*J7236&gt;1),"Yes","No")</f>
        <v>No</v>
      </c>
    </row>
    <row r="7237" customFormat="false" ht="15" hidden="false" customHeight="false" outlineLevel="0" collapsed="false">
      <c r="A7237" s="6" t="s">
        <v>154</v>
      </c>
      <c r="B7237" s="45" t="n">
        <v>43803</v>
      </c>
      <c r="C7237" s="6" t="s">
        <v>195</v>
      </c>
      <c r="D7237" s="6" t="s">
        <v>198</v>
      </c>
      <c r="E7237" s="6" t="s">
        <v>177</v>
      </c>
      <c r="F7237" s="34" t="n">
        <v>0.0530828386545181</v>
      </c>
      <c r="G7237" s="34" t="n">
        <v>0.0963855421686747</v>
      </c>
      <c r="H7237" s="34" t="n">
        <v>-0.0433027035141566</v>
      </c>
      <c r="I7237" s="34" t="n">
        <v>-0.449265548959374</v>
      </c>
      <c r="J7237" s="35" t="n">
        <v>10.5</v>
      </c>
      <c r="K7237" s="6" t="n">
        <v>0</v>
      </c>
      <c r="L7237" s="35" t="n">
        <v>-1</v>
      </c>
      <c r="M7237" s="6" t="str">
        <f aca="false">IF(I7237&lt;=0,"Below 0%",IF(I7237&lt;=0.05,"0-5%",IF(I7237&lt;=0.1,"5-10%",IF(I7237&lt;=0.2,"10-20%",IF(I7237&lt;=0.4,"20-40%","Above 40%")))))</f>
        <v>Below 0%</v>
      </c>
      <c r="N7237" s="6" t="str">
        <f aca="false">IF(AND(H7237&gt;=Summary!$B$25,I7237&gt;=Summary!$B$26,I7237&lt;=Summary!$B$27,J7237&gt;=Summary!$B$28,J7237&lt;=Summary!$B$29,F7237*J7237&gt;1),"Yes","No")</f>
        <v>No</v>
      </c>
    </row>
    <row r="7238" customFormat="false" ht="15" hidden="false" customHeight="false" outlineLevel="0" collapsed="false">
      <c r="A7238" s="6" t="s">
        <v>154</v>
      </c>
      <c r="B7238" s="45" t="n">
        <v>43803</v>
      </c>
      <c r="C7238" s="6" t="s">
        <v>183</v>
      </c>
      <c r="D7238" s="6" t="s">
        <v>173</v>
      </c>
      <c r="E7238" s="6" t="s">
        <v>187</v>
      </c>
      <c r="F7238" s="34" t="n">
        <v>0.884838342666626</v>
      </c>
      <c r="G7238" s="34" t="n">
        <v>0.701425849267363</v>
      </c>
      <c r="H7238" s="34" t="n">
        <v>0.183412493399263</v>
      </c>
      <c r="I7238" s="34" t="n">
        <v>0.261485221268701</v>
      </c>
      <c r="J7238" s="35" t="n">
        <v>1.42</v>
      </c>
      <c r="K7238" s="6" t="n">
        <v>1</v>
      </c>
      <c r="L7238" s="35" t="n">
        <v>0.42</v>
      </c>
      <c r="M7238" s="6" t="str">
        <f aca="false">IF(I7238&lt;=0,"Below 0%",IF(I7238&lt;=0.05,"0-5%",IF(I7238&lt;=0.1,"5-10%",IF(I7238&lt;=0.2,"10-20%",IF(I7238&lt;=0.4,"20-40%","Above 40%")))))</f>
        <v>20-40%</v>
      </c>
      <c r="N7238" s="6" t="str">
        <f aca="false">IF(AND(H7238&gt;=Summary!$B$25,I7238&gt;=Summary!$B$26,I7238&lt;=Summary!$B$27,J7238&gt;=Summary!$B$28,J7238&lt;=Summary!$B$29,F7238*J7238&gt;1),"Yes","No")</f>
        <v>No</v>
      </c>
    </row>
    <row r="7239" customFormat="false" ht="15" hidden="false" customHeight="false" outlineLevel="0" collapsed="false">
      <c r="A7239" s="6" t="s">
        <v>154</v>
      </c>
      <c r="B7239" s="45" t="n">
        <v>43803</v>
      </c>
      <c r="C7239" s="6" t="s">
        <v>183</v>
      </c>
      <c r="D7239" s="6" t="s">
        <v>173</v>
      </c>
      <c r="E7239" s="6" t="s">
        <v>174</v>
      </c>
      <c r="F7239" s="34" t="n">
        <v>0.0621059685945511</v>
      </c>
      <c r="G7239" s="34" t="n">
        <v>0.189718991611363</v>
      </c>
      <c r="H7239" s="34" t="n">
        <v>-0.127613023016812</v>
      </c>
      <c r="I7239" s="34" t="n">
        <v>-0.672642321851602</v>
      </c>
      <c r="J7239" s="35" t="n">
        <v>5.25</v>
      </c>
      <c r="K7239" s="6" t="n">
        <v>0</v>
      </c>
      <c r="L7239" s="35" t="n">
        <v>-1</v>
      </c>
      <c r="M7239" s="6" t="str">
        <f aca="false">IF(I7239&lt;=0,"Below 0%",IF(I7239&lt;=0.05,"0-5%",IF(I7239&lt;=0.1,"5-10%",IF(I7239&lt;=0.2,"10-20%",IF(I7239&lt;=0.4,"20-40%","Above 40%")))))</f>
        <v>Below 0%</v>
      </c>
      <c r="N7239" s="6" t="str">
        <f aca="false">IF(AND(H7239&gt;=Summary!$B$25,I7239&gt;=Summary!$B$26,I7239&lt;=Summary!$B$27,J7239&gt;=Summary!$B$28,J7239&lt;=Summary!$B$29,F7239*J7239&gt;1),"Yes","No")</f>
        <v>No</v>
      </c>
    </row>
    <row r="7240" customFormat="false" ht="15" hidden="false" customHeight="false" outlineLevel="0" collapsed="false">
      <c r="A7240" s="6" t="s">
        <v>154</v>
      </c>
      <c r="B7240" s="45" t="n">
        <v>43803</v>
      </c>
      <c r="C7240" s="6" t="s">
        <v>183</v>
      </c>
      <c r="D7240" s="6" t="s">
        <v>173</v>
      </c>
      <c r="E7240" s="6" t="s">
        <v>177</v>
      </c>
      <c r="F7240" s="34" t="n">
        <v>0.0530557036399841</v>
      </c>
      <c r="G7240" s="34" t="n">
        <v>0.108855159121274</v>
      </c>
      <c r="H7240" s="34" t="n">
        <v>-0.0557994554812897</v>
      </c>
      <c r="I7240" s="34" t="n">
        <v>-0.512602764368057</v>
      </c>
      <c r="J7240" s="35" t="n">
        <v>9.15</v>
      </c>
      <c r="K7240" s="6" t="n">
        <v>0</v>
      </c>
      <c r="L7240" s="35" t="n">
        <v>-1</v>
      </c>
      <c r="M7240" s="6" t="str">
        <f aca="false">IF(I7240&lt;=0,"Below 0%",IF(I7240&lt;=0.05,"0-5%",IF(I7240&lt;=0.1,"5-10%",IF(I7240&lt;=0.2,"10-20%",IF(I7240&lt;=0.4,"20-40%","Above 40%")))))</f>
        <v>Below 0%</v>
      </c>
      <c r="N7240" s="6" t="str">
        <f aca="false">IF(AND(H7240&gt;=Summary!$B$25,I7240&gt;=Summary!$B$26,I7240&lt;=Summary!$B$27,J7240&gt;=Summary!$B$28,J7240&lt;=Summary!$B$29,F7240*J7240&gt;1),"Yes","No")</f>
        <v>No</v>
      </c>
    </row>
    <row r="7241" customFormat="false" ht="15" hidden="false" customHeight="false" outlineLevel="0" collapsed="false">
      <c r="A7241" s="6" t="s">
        <v>154</v>
      </c>
      <c r="B7241" s="45" t="n">
        <v>43803</v>
      </c>
      <c r="C7241" s="6" t="s">
        <v>176</v>
      </c>
      <c r="D7241" s="6" t="s">
        <v>181</v>
      </c>
      <c r="E7241" s="6" t="s">
        <v>187</v>
      </c>
      <c r="F7241" s="34" t="n">
        <v>0.468630135059357</v>
      </c>
      <c r="G7241" s="34" t="n">
        <v>0.357734349122226</v>
      </c>
      <c r="H7241" s="34" t="n">
        <v>0.110895785937131</v>
      </c>
      <c r="I7241" s="34" t="n">
        <v>0.309994794207591</v>
      </c>
      <c r="J7241" s="35" t="n">
        <v>2.77</v>
      </c>
      <c r="K7241" s="6" t="n">
        <v>1</v>
      </c>
      <c r="L7241" s="35" t="n">
        <v>1.77</v>
      </c>
      <c r="M7241" s="6" t="str">
        <f aca="false">IF(I7241&lt;=0,"Below 0%",IF(I7241&lt;=0.05,"0-5%",IF(I7241&lt;=0.1,"5-10%",IF(I7241&lt;=0.2,"10-20%",IF(I7241&lt;=0.4,"20-40%","Above 40%")))))</f>
        <v>20-40%</v>
      </c>
      <c r="N7241" s="6" t="str">
        <f aca="false">IF(AND(H7241&gt;=Summary!$B$25,I7241&gt;=Summary!$B$26,I7241&lt;=Summary!$B$27,J7241&gt;=Summary!$B$28,J7241&lt;=Summary!$B$29,F7241*J7241&gt;1),"Yes","No")</f>
        <v>Yes</v>
      </c>
    </row>
    <row r="7242" customFormat="false" ht="15" hidden="false" customHeight="false" outlineLevel="0" collapsed="false">
      <c r="A7242" s="6" t="s">
        <v>154</v>
      </c>
      <c r="B7242" s="45" t="n">
        <v>43803</v>
      </c>
      <c r="C7242" s="6" t="s">
        <v>176</v>
      </c>
      <c r="D7242" s="6" t="s">
        <v>181</v>
      </c>
      <c r="E7242" s="6" t="s">
        <v>174</v>
      </c>
      <c r="F7242" s="34" t="n">
        <v>0.364073127508164</v>
      </c>
      <c r="G7242" s="34" t="n">
        <v>0.275256707519046</v>
      </c>
      <c r="H7242" s="34" t="n">
        <v>0.0888164199891174</v>
      </c>
      <c r="I7242" s="34" t="n">
        <v>0.322667595604266</v>
      </c>
      <c r="J7242" s="35" t="n">
        <v>3.6</v>
      </c>
      <c r="K7242" s="6" t="n">
        <v>0</v>
      </c>
      <c r="L7242" s="35" t="n">
        <v>-1</v>
      </c>
      <c r="M7242" s="6" t="str">
        <f aca="false">IF(I7242&lt;=0,"Below 0%",IF(I7242&lt;=0.05,"0-5%",IF(I7242&lt;=0.1,"5-10%",IF(I7242&lt;=0.2,"10-20%",IF(I7242&lt;=0.4,"20-40%","Above 40%")))))</f>
        <v>20-40%</v>
      </c>
      <c r="N7242" s="6" t="str">
        <f aca="false">IF(AND(H7242&gt;=Summary!$B$25,I7242&gt;=Summary!$B$26,I7242&lt;=Summary!$B$27,J7242&gt;=Summary!$B$28,J7242&lt;=Summary!$B$29,F7242*J7242&gt;1),"Yes","No")</f>
        <v>Yes</v>
      </c>
    </row>
    <row r="7243" customFormat="false" ht="15" hidden="false" customHeight="false" outlineLevel="0" collapsed="false">
      <c r="A7243" s="6" t="s">
        <v>154</v>
      </c>
      <c r="B7243" s="45" t="n">
        <v>43803</v>
      </c>
      <c r="C7243" s="6" t="s">
        <v>176</v>
      </c>
      <c r="D7243" s="6" t="s">
        <v>181</v>
      </c>
      <c r="E7243" s="6" t="s">
        <v>177</v>
      </c>
      <c r="F7243" s="34" t="n">
        <v>0.167296722531319</v>
      </c>
      <c r="G7243" s="34" t="n">
        <v>0.367008943358728</v>
      </c>
      <c r="H7243" s="34" t="n">
        <v>-0.199712220827409</v>
      </c>
      <c r="I7243" s="34" t="n">
        <v>-0.54416172804869</v>
      </c>
      <c r="J7243" s="35" t="n">
        <v>2.7</v>
      </c>
      <c r="K7243" s="6" t="n">
        <v>0</v>
      </c>
      <c r="L7243" s="35" t="n">
        <v>-1</v>
      </c>
      <c r="M7243" s="6" t="str">
        <f aca="false">IF(I7243&lt;=0,"Below 0%",IF(I7243&lt;=0.05,"0-5%",IF(I7243&lt;=0.1,"5-10%",IF(I7243&lt;=0.2,"10-20%",IF(I7243&lt;=0.4,"20-40%","Above 40%")))))</f>
        <v>Below 0%</v>
      </c>
      <c r="N7243" s="6" t="str">
        <f aca="false">IF(AND(H7243&gt;=Summary!$B$25,I7243&gt;=Summary!$B$26,I7243&lt;=Summary!$B$27,J7243&gt;=Summary!$B$28,J7243&lt;=Summary!$B$29,F7243*J7243&gt;1),"Yes","No")</f>
        <v>No</v>
      </c>
    </row>
    <row r="7244" customFormat="false" ht="15" hidden="false" customHeight="false" outlineLevel="0" collapsed="false">
      <c r="A7244" s="6" t="s">
        <v>154</v>
      </c>
      <c r="B7244" s="45" t="n">
        <v>43803</v>
      </c>
      <c r="C7244" s="6" t="s">
        <v>179</v>
      </c>
      <c r="D7244" s="6" t="s">
        <v>172</v>
      </c>
      <c r="E7244" s="6" t="s">
        <v>187</v>
      </c>
      <c r="F7244" s="34" t="n">
        <v>0.474169373512268</v>
      </c>
      <c r="G7244" s="34" t="n">
        <v>0.541138119197789</v>
      </c>
      <c r="H7244" s="34" t="n">
        <v>-0.0669687456855209</v>
      </c>
      <c r="I7244" s="34" t="n">
        <v>-0.123755365422785</v>
      </c>
      <c r="J7244" s="35" t="n">
        <v>1.85</v>
      </c>
      <c r="K7244" s="6" t="n">
        <v>1</v>
      </c>
      <c r="L7244" s="35" t="n">
        <v>0.85</v>
      </c>
      <c r="M7244" s="6" t="str">
        <f aca="false">IF(I7244&lt;=0,"Below 0%",IF(I7244&lt;=0.05,"0-5%",IF(I7244&lt;=0.1,"5-10%",IF(I7244&lt;=0.2,"10-20%",IF(I7244&lt;=0.4,"20-40%","Above 40%")))))</f>
        <v>Below 0%</v>
      </c>
      <c r="N7244" s="6" t="str">
        <f aca="false">IF(AND(H7244&gt;=Summary!$B$25,I7244&gt;=Summary!$B$26,I7244&lt;=Summary!$B$27,J7244&gt;=Summary!$B$28,J7244&lt;=Summary!$B$29,F7244*J7244&gt;1),"Yes","No")</f>
        <v>No</v>
      </c>
    </row>
    <row r="7245" customFormat="false" ht="15" hidden="false" customHeight="false" outlineLevel="0" collapsed="false">
      <c r="A7245" s="6" t="s">
        <v>154</v>
      </c>
      <c r="B7245" s="45" t="n">
        <v>43803</v>
      </c>
      <c r="C7245" s="6" t="s">
        <v>179</v>
      </c>
      <c r="D7245" s="6" t="s">
        <v>172</v>
      </c>
      <c r="E7245" s="6" t="s">
        <v>174</v>
      </c>
      <c r="F7245" s="34" t="n">
        <v>0.29832798242569</v>
      </c>
      <c r="G7245" s="34" t="n">
        <v>0.241230245907448</v>
      </c>
      <c r="H7245" s="34" t="n">
        <v>0.0570977365182416</v>
      </c>
      <c r="I7245" s="34" t="n">
        <v>0.236693936547858</v>
      </c>
      <c r="J7245" s="35" t="n">
        <v>4.15</v>
      </c>
      <c r="K7245" s="6" t="n">
        <v>0</v>
      </c>
      <c r="L7245" s="35" t="n">
        <v>-1</v>
      </c>
      <c r="M7245" s="6" t="str">
        <f aca="false">IF(I7245&lt;=0,"Below 0%",IF(I7245&lt;=0.05,"0-5%",IF(I7245&lt;=0.1,"5-10%",IF(I7245&lt;=0.2,"10-20%",IF(I7245&lt;=0.4,"20-40%","Above 40%")))))</f>
        <v>20-40%</v>
      </c>
      <c r="N7245" s="6" t="str">
        <f aca="false">IF(AND(H7245&gt;=Summary!$B$25,I7245&gt;=Summary!$B$26,I7245&lt;=Summary!$B$27,J7245&gt;=Summary!$B$28,J7245&lt;=Summary!$B$29,F7245*J7245&gt;1),"Yes","No")</f>
        <v>Yes</v>
      </c>
    </row>
    <row r="7246" customFormat="false" ht="15" hidden="false" customHeight="false" outlineLevel="0" collapsed="false">
      <c r="A7246" s="6" t="s">
        <v>154</v>
      </c>
      <c r="B7246" s="45" t="n">
        <v>43803</v>
      </c>
      <c r="C7246" s="6" t="s">
        <v>179</v>
      </c>
      <c r="D7246" s="6" t="s">
        <v>172</v>
      </c>
      <c r="E7246" s="6" t="s">
        <v>177</v>
      </c>
      <c r="F7246" s="34" t="n">
        <v>0.227502703666687</v>
      </c>
      <c r="G7246" s="34" t="n">
        <v>0.217631634894763</v>
      </c>
      <c r="H7246" s="34" t="n">
        <v>0.00987106877192401</v>
      </c>
      <c r="I7246" s="34" t="n">
        <v>0.0453567735072027</v>
      </c>
      <c r="J7246" s="35" t="n">
        <v>4.6</v>
      </c>
      <c r="K7246" s="6" t="n">
        <v>0</v>
      </c>
      <c r="L7246" s="35" t="n">
        <v>-1</v>
      </c>
      <c r="M7246" s="6" t="str">
        <f aca="false">IF(I7246&lt;=0,"Below 0%",IF(I7246&lt;=0.05,"0-5%",IF(I7246&lt;=0.1,"5-10%",IF(I7246&lt;=0.2,"10-20%",IF(I7246&lt;=0.4,"20-40%","Above 40%")))))</f>
        <v>0-5%</v>
      </c>
      <c r="N7246" s="6" t="str">
        <f aca="false">IF(AND(H7246&gt;=Summary!$B$25,I7246&gt;=Summary!$B$26,I7246&lt;=Summary!$B$27,J7246&gt;=Summary!$B$28,J7246&lt;=Summary!$B$29,F7246*J7246&gt;1),"Yes","No")</f>
        <v>No</v>
      </c>
    </row>
    <row r="7247" customFormat="false" ht="15" hidden="false" customHeight="false" outlineLevel="0" collapsed="false">
      <c r="A7247" s="6" t="s">
        <v>154</v>
      </c>
      <c r="B7247" s="45" t="n">
        <v>43803</v>
      </c>
      <c r="C7247" s="6" t="s">
        <v>203</v>
      </c>
      <c r="D7247" s="6" t="s">
        <v>189</v>
      </c>
      <c r="E7247" s="6" t="s">
        <v>187</v>
      </c>
      <c r="F7247" s="34" t="n">
        <v>0.58081865310669</v>
      </c>
      <c r="G7247" s="34" t="n">
        <v>0.545517038200923</v>
      </c>
      <c r="H7247" s="34" t="n">
        <v>0.0353016149057663</v>
      </c>
      <c r="I7247" s="34" t="n">
        <v>0.0647122132467</v>
      </c>
      <c r="J7247" s="35" t="n">
        <v>1.82</v>
      </c>
      <c r="K7247" s="6" t="n">
        <v>1</v>
      </c>
      <c r="L7247" s="35" t="n">
        <v>0.82</v>
      </c>
      <c r="M7247" s="6" t="str">
        <f aca="false">IF(I7247&lt;=0,"Below 0%",IF(I7247&lt;=0.05,"0-5%",IF(I7247&lt;=0.1,"5-10%",IF(I7247&lt;=0.2,"10-20%",IF(I7247&lt;=0.4,"20-40%","Above 40%")))))</f>
        <v>5-10%</v>
      </c>
      <c r="N7247" s="6" t="str">
        <f aca="false">IF(AND(H7247&gt;=Summary!$B$25,I7247&gt;=Summary!$B$26,I7247&lt;=Summary!$B$27,J7247&gt;=Summary!$B$28,J7247&lt;=Summary!$B$29,F7247*J7247&gt;1),"Yes","No")</f>
        <v>No</v>
      </c>
    </row>
    <row r="7248" customFormat="false" ht="15" hidden="false" customHeight="false" outlineLevel="0" collapsed="false">
      <c r="A7248" s="6" t="s">
        <v>154</v>
      </c>
      <c r="B7248" s="45" t="n">
        <v>43803</v>
      </c>
      <c r="C7248" s="6" t="s">
        <v>203</v>
      </c>
      <c r="D7248" s="6" t="s">
        <v>189</v>
      </c>
      <c r="E7248" s="6" t="s">
        <v>174</v>
      </c>
      <c r="F7248" s="34" t="n">
        <v>0.17623795568943</v>
      </c>
      <c r="G7248" s="34" t="n">
        <v>0.257880781694982</v>
      </c>
      <c r="H7248" s="34" t="n">
        <v>-0.0816428260055516</v>
      </c>
      <c r="I7248" s="34" t="n">
        <v>-0.316591354613302</v>
      </c>
      <c r="J7248" s="35" t="n">
        <v>3.85</v>
      </c>
      <c r="K7248" s="6" t="n">
        <v>0</v>
      </c>
      <c r="L7248" s="35" t="n">
        <v>-1</v>
      </c>
      <c r="M7248" s="6" t="str">
        <f aca="false">IF(I7248&lt;=0,"Below 0%",IF(I7248&lt;=0.05,"0-5%",IF(I7248&lt;=0.1,"5-10%",IF(I7248&lt;=0.2,"10-20%",IF(I7248&lt;=0.4,"20-40%","Above 40%")))))</f>
        <v>Below 0%</v>
      </c>
      <c r="N7248" s="6" t="str">
        <f aca="false">IF(AND(H7248&gt;=Summary!$B$25,I7248&gt;=Summary!$B$26,I7248&lt;=Summary!$B$27,J7248&gt;=Summary!$B$28,J7248&lt;=Summary!$B$29,F7248*J7248&gt;1),"Yes","No")</f>
        <v>No</v>
      </c>
    </row>
    <row r="7249" customFormat="false" ht="15" hidden="false" customHeight="false" outlineLevel="0" collapsed="false">
      <c r="A7249" s="6" t="s">
        <v>154</v>
      </c>
      <c r="B7249" s="45" t="n">
        <v>43803</v>
      </c>
      <c r="C7249" s="6" t="s">
        <v>203</v>
      </c>
      <c r="D7249" s="6" t="s">
        <v>189</v>
      </c>
      <c r="E7249" s="6" t="s">
        <v>177</v>
      </c>
      <c r="F7249" s="34" t="n">
        <v>0.242943406105042</v>
      </c>
      <c r="G7249" s="34" t="n">
        <v>0.196602180104095</v>
      </c>
      <c r="H7249" s="34" t="n">
        <v>0.0463412260009464</v>
      </c>
      <c r="I7249" s="34" t="n">
        <v>0.235710641542276</v>
      </c>
      <c r="J7249" s="35" t="n">
        <v>5.05</v>
      </c>
      <c r="K7249" s="6" t="n">
        <v>0</v>
      </c>
      <c r="L7249" s="35" t="n">
        <v>-1</v>
      </c>
      <c r="M7249" s="6" t="str">
        <f aca="false">IF(I7249&lt;=0,"Below 0%",IF(I7249&lt;=0.05,"0-5%",IF(I7249&lt;=0.1,"5-10%",IF(I7249&lt;=0.2,"10-20%",IF(I7249&lt;=0.4,"20-40%","Above 40%")))))</f>
        <v>20-40%</v>
      </c>
      <c r="N7249" s="6" t="str">
        <f aca="false">IF(AND(H7249&gt;=Summary!$B$25,I7249&gt;=Summary!$B$26,I7249&lt;=Summary!$B$27,J7249&gt;=Summary!$B$28,J7249&lt;=Summary!$B$29,F7249*J7249&gt;1),"Yes","No")</f>
        <v>No</v>
      </c>
    </row>
    <row r="7250" customFormat="false" ht="15" hidden="false" customHeight="false" outlineLevel="0" collapsed="false">
      <c r="A7250" s="6" t="s">
        <v>154</v>
      </c>
      <c r="B7250" s="45" t="n">
        <v>43804</v>
      </c>
      <c r="C7250" s="6" t="s">
        <v>185</v>
      </c>
      <c r="D7250" s="6" t="s">
        <v>201</v>
      </c>
      <c r="E7250" s="6" t="s">
        <v>187</v>
      </c>
      <c r="F7250" s="34" t="n">
        <v>0.653796136379242</v>
      </c>
      <c r="G7250" s="34" t="n">
        <v>0.604834396948198</v>
      </c>
      <c r="H7250" s="34" t="n">
        <v>0.0489617394310441</v>
      </c>
      <c r="I7250" s="34" t="n">
        <v>0.0809506530681612</v>
      </c>
      <c r="J7250" s="35" t="n">
        <v>1.63</v>
      </c>
      <c r="K7250" s="6" t="n">
        <v>0</v>
      </c>
      <c r="L7250" s="35" t="n">
        <v>-1</v>
      </c>
      <c r="M7250" s="6" t="str">
        <f aca="false">IF(I7250&lt;=0,"Below 0%",IF(I7250&lt;=0.05,"0-5%",IF(I7250&lt;=0.1,"5-10%",IF(I7250&lt;=0.2,"10-20%",IF(I7250&lt;=0.4,"20-40%","Above 40%")))))</f>
        <v>5-10%</v>
      </c>
      <c r="N7250" s="6" t="str">
        <f aca="false">IF(AND(H7250&gt;=Summary!$B$25,I7250&gt;=Summary!$B$26,I7250&lt;=Summary!$B$27,J7250&gt;=Summary!$B$28,J7250&lt;=Summary!$B$29,F7250*J7250&gt;1),"Yes","No")</f>
        <v>No</v>
      </c>
    </row>
    <row r="7251" customFormat="false" ht="15" hidden="false" customHeight="false" outlineLevel="0" collapsed="false">
      <c r="A7251" s="6" t="s">
        <v>154</v>
      </c>
      <c r="B7251" s="45" t="n">
        <v>43804</v>
      </c>
      <c r="C7251" s="6" t="s">
        <v>185</v>
      </c>
      <c r="D7251" s="6" t="s">
        <v>201</v>
      </c>
      <c r="E7251" s="6" t="s">
        <v>174</v>
      </c>
      <c r="F7251" s="34" t="n">
        <v>0.235568791627884</v>
      </c>
      <c r="G7251" s="34" t="n">
        <v>0.226639095867945</v>
      </c>
      <c r="H7251" s="34" t="n">
        <v>0.00892969575993852</v>
      </c>
      <c r="I7251" s="34" t="n">
        <v>0.0394005091034317</v>
      </c>
      <c r="J7251" s="35" t="n">
        <v>4.35</v>
      </c>
      <c r="K7251" s="6" t="n">
        <v>0</v>
      </c>
      <c r="L7251" s="35" t="n">
        <v>-1</v>
      </c>
      <c r="M7251" s="6" t="str">
        <f aca="false">IF(I7251&lt;=0,"Below 0%",IF(I7251&lt;=0.05,"0-5%",IF(I7251&lt;=0.1,"5-10%",IF(I7251&lt;=0.2,"10-20%",IF(I7251&lt;=0.4,"20-40%","Above 40%")))))</f>
        <v>0-5%</v>
      </c>
      <c r="N7251" s="6" t="str">
        <f aca="false">IF(AND(H7251&gt;=Summary!$B$25,I7251&gt;=Summary!$B$26,I7251&lt;=Summary!$B$27,J7251&gt;=Summary!$B$28,J7251&lt;=Summary!$B$29,F7251*J7251&gt;1),"Yes","No")</f>
        <v>No</v>
      </c>
    </row>
    <row r="7252" customFormat="false" ht="15" hidden="false" customHeight="false" outlineLevel="0" collapsed="false">
      <c r="A7252" s="6" t="s">
        <v>154</v>
      </c>
      <c r="B7252" s="45" t="n">
        <v>43804</v>
      </c>
      <c r="C7252" s="6" t="s">
        <v>185</v>
      </c>
      <c r="D7252" s="6" t="s">
        <v>201</v>
      </c>
      <c r="E7252" s="6" t="s">
        <v>177</v>
      </c>
      <c r="F7252" s="34" t="n">
        <v>0.110635079443455</v>
      </c>
      <c r="G7252" s="34" t="n">
        <v>0.168526507183857</v>
      </c>
      <c r="H7252" s="34" t="n">
        <v>-0.0578914277404021</v>
      </c>
      <c r="I7252" s="34" t="n">
        <v>-0.343515264795967</v>
      </c>
      <c r="J7252" s="35" t="n">
        <v>5.85</v>
      </c>
      <c r="K7252" s="6" t="n">
        <v>1</v>
      </c>
      <c r="L7252" s="35" t="n">
        <v>4.85</v>
      </c>
      <c r="M7252" s="6" t="str">
        <f aca="false">IF(I7252&lt;=0,"Below 0%",IF(I7252&lt;=0.05,"0-5%",IF(I7252&lt;=0.1,"5-10%",IF(I7252&lt;=0.2,"10-20%",IF(I7252&lt;=0.4,"20-40%","Above 40%")))))</f>
        <v>Below 0%</v>
      </c>
      <c r="N7252" s="6" t="str">
        <f aca="false">IF(AND(H7252&gt;=Summary!$B$25,I7252&gt;=Summary!$B$26,I7252&lt;=Summary!$B$27,J7252&gt;=Summary!$B$28,J7252&lt;=Summary!$B$29,F7252*J7252&gt;1),"Yes","No")</f>
        <v>No</v>
      </c>
    </row>
    <row r="7253" customFormat="false" ht="15" hidden="false" customHeight="false" outlineLevel="0" collapsed="false">
      <c r="A7253" s="6" t="s">
        <v>154</v>
      </c>
      <c r="B7253" s="45" t="n">
        <v>43804</v>
      </c>
      <c r="C7253" s="6" t="s">
        <v>204</v>
      </c>
      <c r="D7253" s="6" t="s">
        <v>188</v>
      </c>
      <c r="E7253" s="6" t="s">
        <v>187</v>
      </c>
      <c r="F7253" s="34" t="n">
        <v>0.514735817909241</v>
      </c>
      <c r="G7253" s="34" t="n">
        <v>0.512869257845569</v>
      </c>
      <c r="H7253" s="34" t="n">
        <v>0.00186656006367181</v>
      </c>
      <c r="I7253" s="34" t="n">
        <v>0.00363944618461387</v>
      </c>
      <c r="J7253" s="35" t="n">
        <v>1.95</v>
      </c>
      <c r="K7253" s="6" t="n">
        <v>0</v>
      </c>
      <c r="L7253" s="35" t="n">
        <v>-1</v>
      </c>
      <c r="M7253" s="6" t="str">
        <f aca="false">IF(I7253&lt;=0,"Below 0%",IF(I7253&lt;=0.05,"0-5%",IF(I7253&lt;=0.1,"5-10%",IF(I7253&lt;=0.2,"10-20%",IF(I7253&lt;=0.4,"20-40%","Above 40%")))))</f>
        <v>0-5%</v>
      </c>
      <c r="N7253" s="6" t="str">
        <f aca="false">IF(AND(H7253&gt;=Summary!$B$25,I7253&gt;=Summary!$B$26,I7253&lt;=Summary!$B$27,J7253&gt;=Summary!$B$28,J7253&lt;=Summary!$B$29,F7253*J7253&gt;1),"Yes","No")</f>
        <v>No</v>
      </c>
    </row>
    <row r="7254" customFormat="false" ht="15" hidden="false" customHeight="false" outlineLevel="0" collapsed="false">
      <c r="A7254" s="6" t="s">
        <v>154</v>
      </c>
      <c r="B7254" s="45" t="n">
        <v>43804</v>
      </c>
      <c r="C7254" s="6" t="s">
        <v>204</v>
      </c>
      <c r="D7254" s="6" t="s">
        <v>188</v>
      </c>
      <c r="E7254" s="6" t="s">
        <v>174</v>
      </c>
      <c r="F7254" s="34" t="n">
        <v>0.262085795402527</v>
      </c>
      <c r="G7254" s="34" t="n">
        <v>0.280925576628893</v>
      </c>
      <c r="H7254" s="34" t="n">
        <v>-0.0188397812263662</v>
      </c>
      <c r="I7254" s="34" t="n">
        <v>-0.0670632466165722</v>
      </c>
      <c r="J7254" s="35" t="n">
        <v>3.56</v>
      </c>
      <c r="K7254" s="6" t="n">
        <v>0</v>
      </c>
      <c r="L7254" s="35" t="n">
        <v>-1</v>
      </c>
      <c r="M7254" s="6" t="str">
        <f aca="false">IF(I7254&lt;=0,"Below 0%",IF(I7254&lt;=0.05,"0-5%",IF(I7254&lt;=0.1,"5-10%",IF(I7254&lt;=0.2,"10-20%",IF(I7254&lt;=0.4,"20-40%","Above 40%")))))</f>
        <v>Below 0%</v>
      </c>
      <c r="N7254" s="6" t="str">
        <f aca="false">IF(AND(H7254&gt;=Summary!$B$25,I7254&gt;=Summary!$B$26,I7254&lt;=Summary!$B$27,J7254&gt;=Summary!$B$28,J7254&lt;=Summary!$B$29,F7254*J7254&gt;1),"Yes","No")</f>
        <v>No</v>
      </c>
    </row>
    <row r="7255" customFormat="false" ht="15" hidden="false" customHeight="false" outlineLevel="0" collapsed="false">
      <c r="A7255" s="6" t="s">
        <v>154</v>
      </c>
      <c r="B7255" s="45" t="n">
        <v>43804</v>
      </c>
      <c r="C7255" s="6" t="s">
        <v>204</v>
      </c>
      <c r="D7255" s="6" t="s">
        <v>188</v>
      </c>
      <c r="E7255" s="6" t="s">
        <v>177</v>
      </c>
      <c r="F7255" s="34" t="n">
        <v>0.223178401589394</v>
      </c>
      <c r="G7255" s="34" t="n">
        <v>0.206205165525538</v>
      </c>
      <c r="H7255" s="34" t="n">
        <v>0.0169732360638556</v>
      </c>
      <c r="I7255" s="34" t="n">
        <v>0.0823123708884661</v>
      </c>
      <c r="J7255" s="35" t="n">
        <v>4.85</v>
      </c>
      <c r="K7255" s="6" t="n">
        <v>1</v>
      </c>
      <c r="L7255" s="35" t="n">
        <v>3.85</v>
      </c>
      <c r="M7255" s="6" t="str">
        <f aca="false">IF(I7255&lt;=0,"Below 0%",IF(I7255&lt;=0.05,"0-5%",IF(I7255&lt;=0.1,"5-10%",IF(I7255&lt;=0.2,"10-20%",IF(I7255&lt;=0.4,"20-40%","Above 40%")))))</f>
        <v>5-10%</v>
      </c>
      <c r="N7255" s="6" t="str">
        <f aca="false">IF(AND(H7255&gt;=Summary!$B$25,I7255&gt;=Summary!$B$26,I7255&lt;=Summary!$B$27,J7255&gt;=Summary!$B$28,J7255&lt;=Summary!$B$29,F7255*J7255&gt;1),"Yes","No")</f>
        <v>No</v>
      </c>
    </row>
    <row r="7256" customFormat="false" ht="15" hidden="false" customHeight="false" outlineLevel="0" collapsed="false">
      <c r="A7256" s="6" t="s">
        <v>154</v>
      </c>
      <c r="B7256" s="45" t="n">
        <v>43806</v>
      </c>
      <c r="C7256" s="6" t="s">
        <v>199</v>
      </c>
      <c r="D7256" s="6" t="s">
        <v>183</v>
      </c>
      <c r="E7256" s="6" t="s">
        <v>187</v>
      </c>
      <c r="F7256" s="34" t="n">
        <v>0.120547525584698</v>
      </c>
      <c r="G7256" s="34" t="n">
        <v>0.125760681829188</v>
      </c>
      <c r="H7256" s="34" t="n">
        <v>-0.00521315624448984</v>
      </c>
      <c r="I7256" s="34" t="n">
        <v>-0.0414529896678719</v>
      </c>
      <c r="J7256" s="35" t="n">
        <v>8</v>
      </c>
      <c r="K7256" s="6" t="n">
        <v>0</v>
      </c>
      <c r="L7256" s="35" t="n">
        <v>-1</v>
      </c>
      <c r="M7256" s="6" t="str">
        <f aca="false">IF(I7256&lt;=0,"Below 0%",IF(I7256&lt;=0.05,"0-5%",IF(I7256&lt;=0.1,"5-10%",IF(I7256&lt;=0.2,"10-20%",IF(I7256&lt;=0.4,"20-40%","Above 40%")))))</f>
        <v>Below 0%</v>
      </c>
      <c r="N7256" s="6" t="str">
        <f aca="false">IF(AND(H7256&gt;=Summary!$B$25,I7256&gt;=Summary!$B$26,I7256&lt;=Summary!$B$27,J7256&gt;=Summary!$B$28,J7256&lt;=Summary!$B$29,F7256*J7256&gt;1),"Yes","No")</f>
        <v>No</v>
      </c>
    </row>
    <row r="7257" customFormat="false" ht="15" hidden="false" customHeight="false" outlineLevel="0" collapsed="false">
      <c r="A7257" s="6" t="s">
        <v>154</v>
      </c>
      <c r="B7257" s="45" t="n">
        <v>43806</v>
      </c>
      <c r="C7257" s="6" t="s">
        <v>199</v>
      </c>
      <c r="D7257" s="6" t="s">
        <v>183</v>
      </c>
      <c r="E7257" s="6" t="s">
        <v>174</v>
      </c>
      <c r="F7257" s="34" t="n">
        <v>0.138796493411064</v>
      </c>
      <c r="G7257" s="34" t="n">
        <v>0.189827444270472</v>
      </c>
      <c r="H7257" s="34" t="n">
        <v>-0.0510309508594077</v>
      </c>
      <c r="I7257" s="34" t="n">
        <v>-0.268828098358092</v>
      </c>
      <c r="J7257" s="35" t="n">
        <v>5.3</v>
      </c>
      <c r="K7257" s="6" t="n">
        <v>0</v>
      </c>
      <c r="L7257" s="35" t="n">
        <v>-1</v>
      </c>
      <c r="M7257" s="6" t="str">
        <f aca="false">IF(I7257&lt;=0,"Below 0%",IF(I7257&lt;=0.05,"0-5%",IF(I7257&lt;=0.1,"5-10%",IF(I7257&lt;=0.2,"10-20%",IF(I7257&lt;=0.4,"20-40%","Above 40%")))))</f>
        <v>Below 0%</v>
      </c>
      <c r="N7257" s="6" t="str">
        <f aca="false">IF(AND(H7257&gt;=Summary!$B$25,I7257&gt;=Summary!$B$26,I7257&lt;=Summary!$B$27,J7257&gt;=Summary!$B$28,J7257&lt;=Summary!$B$29,F7257*J7257&gt;1),"Yes","No")</f>
        <v>No</v>
      </c>
    </row>
    <row r="7258" customFormat="false" ht="15" hidden="false" customHeight="false" outlineLevel="0" collapsed="false">
      <c r="A7258" s="6" t="s">
        <v>154</v>
      </c>
      <c r="B7258" s="45" t="n">
        <v>43806</v>
      </c>
      <c r="C7258" s="6" t="s">
        <v>199</v>
      </c>
      <c r="D7258" s="6" t="s">
        <v>183</v>
      </c>
      <c r="E7258" s="6" t="s">
        <v>177</v>
      </c>
      <c r="F7258" s="34" t="n">
        <v>0.740655958652496</v>
      </c>
      <c r="G7258" s="34" t="n">
        <v>0.684411873900341</v>
      </c>
      <c r="H7258" s="34" t="n">
        <v>0.0562440847521558</v>
      </c>
      <c r="I7258" s="34" t="n">
        <v>0.0821787097754907</v>
      </c>
      <c r="J7258" s="35" t="n">
        <v>1.47</v>
      </c>
      <c r="K7258" s="6" t="n">
        <v>1</v>
      </c>
      <c r="L7258" s="35" t="n">
        <v>0.47</v>
      </c>
      <c r="M7258" s="6" t="str">
        <f aca="false">IF(I7258&lt;=0,"Below 0%",IF(I7258&lt;=0.05,"0-5%",IF(I7258&lt;=0.1,"5-10%",IF(I7258&lt;=0.2,"10-20%",IF(I7258&lt;=0.4,"20-40%","Above 40%")))))</f>
        <v>5-10%</v>
      </c>
      <c r="N7258" s="6" t="str">
        <f aca="false">IF(AND(H7258&gt;=Summary!$B$25,I7258&gt;=Summary!$B$26,I7258&lt;=Summary!$B$27,J7258&gt;=Summary!$B$28,J7258&lt;=Summary!$B$29,F7258*J7258&gt;1),"Yes","No")</f>
        <v>No</v>
      </c>
    </row>
    <row r="7259" customFormat="false" ht="15" hidden="false" customHeight="false" outlineLevel="0" collapsed="false">
      <c r="A7259" s="6" t="s">
        <v>154</v>
      </c>
      <c r="B7259" s="45" t="n">
        <v>43806</v>
      </c>
      <c r="C7259" s="6" t="s">
        <v>173</v>
      </c>
      <c r="D7259" s="6" t="s">
        <v>190</v>
      </c>
      <c r="E7259" s="6" t="s">
        <v>187</v>
      </c>
      <c r="F7259" s="34" t="n">
        <v>0.21069797873497</v>
      </c>
      <c r="G7259" s="34" t="n">
        <v>0.271823460323237</v>
      </c>
      <c r="H7259" s="34" t="n">
        <v>-0.0611254815882669</v>
      </c>
      <c r="I7259" s="34" t="n">
        <v>-0.224871986824022</v>
      </c>
      <c r="J7259" s="35" t="n">
        <v>3.65</v>
      </c>
      <c r="K7259" s="6" t="n">
        <v>1</v>
      </c>
      <c r="L7259" s="35" t="n">
        <v>2.65</v>
      </c>
      <c r="M7259" s="6" t="str">
        <f aca="false">IF(I7259&lt;=0,"Below 0%",IF(I7259&lt;=0.05,"0-5%",IF(I7259&lt;=0.1,"5-10%",IF(I7259&lt;=0.2,"10-20%",IF(I7259&lt;=0.4,"20-40%","Above 40%")))))</f>
        <v>Below 0%</v>
      </c>
      <c r="N7259" s="6" t="str">
        <f aca="false">IF(AND(H7259&gt;=Summary!$B$25,I7259&gt;=Summary!$B$26,I7259&lt;=Summary!$B$27,J7259&gt;=Summary!$B$28,J7259&lt;=Summary!$B$29,F7259*J7259&gt;1),"Yes","No")</f>
        <v>No</v>
      </c>
    </row>
    <row r="7260" customFormat="false" ht="15" hidden="false" customHeight="false" outlineLevel="0" collapsed="false">
      <c r="A7260" s="6" t="s">
        <v>154</v>
      </c>
      <c r="B7260" s="45" t="n">
        <v>43806</v>
      </c>
      <c r="C7260" s="6" t="s">
        <v>173</v>
      </c>
      <c r="D7260" s="6" t="s">
        <v>190</v>
      </c>
      <c r="E7260" s="6" t="s">
        <v>174</v>
      </c>
      <c r="F7260" s="34" t="n">
        <v>0.186645328998566</v>
      </c>
      <c r="G7260" s="34" t="n">
        <v>0.251178640551852</v>
      </c>
      <c r="H7260" s="34" t="n">
        <v>-0.0645333115532862</v>
      </c>
      <c r="I7260" s="34" t="n">
        <v>-0.256921971595608</v>
      </c>
      <c r="J7260" s="35" t="n">
        <v>3.95</v>
      </c>
      <c r="K7260" s="6" t="n">
        <v>0</v>
      </c>
      <c r="L7260" s="35" t="n">
        <v>-1</v>
      </c>
      <c r="M7260" s="6" t="str">
        <f aca="false">IF(I7260&lt;=0,"Below 0%",IF(I7260&lt;=0.05,"0-5%",IF(I7260&lt;=0.1,"5-10%",IF(I7260&lt;=0.2,"10-20%",IF(I7260&lt;=0.4,"20-40%","Above 40%")))))</f>
        <v>Below 0%</v>
      </c>
      <c r="N7260" s="6" t="str">
        <f aca="false">IF(AND(H7260&gt;=Summary!$B$25,I7260&gt;=Summary!$B$26,I7260&lt;=Summary!$B$27,J7260&gt;=Summary!$B$28,J7260&lt;=Summary!$B$29,F7260*J7260&gt;1),"Yes","No")</f>
        <v>No</v>
      </c>
    </row>
    <row r="7261" customFormat="false" ht="15" hidden="false" customHeight="false" outlineLevel="0" collapsed="false">
      <c r="A7261" s="6" t="s">
        <v>154</v>
      </c>
      <c r="B7261" s="45" t="n">
        <v>43806</v>
      </c>
      <c r="C7261" s="6" t="s">
        <v>173</v>
      </c>
      <c r="D7261" s="6" t="s">
        <v>190</v>
      </c>
      <c r="E7261" s="6" t="s">
        <v>177</v>
      </c>
      <c r="F7261" s="34" t="n">
        <v>0.602656722068787</v>
      </c>
      <c r="G7261" s="34" t="n">
        <v>0.476997899124911</v>
      </c>
      <c r="H7261" s="34" t="n">
        <v>0.125658822943876</v>
      </c>
      <c r="I7261" s="34" t="n">
        <v>0.263436847781523</v>
      </c>
      <c r="J7261" s="35" t="n">
        <v>2.08</v>
      </c>
      <c r="K7261" s="6" t="n">
        <v>0</v>
      </c>
      <c r="L7261" s="35" t="n">
        <v>-1</v>
      </c>
      <c r="M7261" s="6" t="str">
        <f aca="false">IF(I7261&lt;=0,"Below 0%",IF(I7261&lt;=0.05,"0-5%",IF(I7261&lt;=0.1,"5-10%",IF(I7261&lt;=0.2,"10-20%",IF(I7261&lt;=0.4,"20-40%","Above 40%")))))</f>
        <v>20-40%</v>
      </c>
      <c r="N7261" s="6" t="str">
        <f aca="false">IF(AND(H7261&gt;=Summary!$B$25,I7261&gt;=Summary!$B$26,I7261&lt;=Summary!$B$27,J7261&gt;=Summary!$B$28,J7261&lt;=Summary!$B$29,F7261*J7261&gt;1),"Yes","No")</f>
        <v>Yes</v>
      </c>
    </row>
    <row r="7262" customFormat="false" ht="15" hidden="false" customHeight="false" outlineLevel="0" collapsed="false">
      <c r="A7262" s="6" t="s">
        <v>154</v>
      </c>
      <c r="B7262" s="45" t="n">
        <v>43806</v>
      </c>
      <c r="C7262" s="6" t="s">
        <v>194</v>
      </c>
      <c r="D7262" s="6" t="s">
        <v>176</v>
      </c>
      <c r="E7262" s="6" t="s">
        <v>187</v>
      </c>
      <c r="F7262" s="34" t="n">
        <v>0.757688045501709</v>
      </c>
      <c r="G7262" s="34" t="n">
        <v>0.743015044519496</v>
      </c>
      <c r="H7262" s="34" t="n">
        <v>0.0146730009822126</v>
      </c>
      <c r="I7262" s="34" t="n">
        <v>0.0197479190905232</v>
      </c>
      <c r="J7262" s="35" t="n">
        <v>1.35</v>
      </c>
      <c r="K7262" s="6" t="n">
        <v>0</v>
      </c>
      <c r="L7262" s="35" t="n">
        <v>-1</v>
      </c>
      <c r="M7262" s="6" t="str">
        <f aca="false">IF(I7262&lt;=0,"Below 0%",IF(I7262&lt;=0.05,"0-5%",IF(I7262&lt;=0.1,"5-10%",IF(I7262&lt;=0.2,"10-20%",IF(I7262&lt;=0.4,"20-40%","Above 40%")))))</f>
        <v>0-5%</v>
      </c>
      <c r="N7262" s="6" t="str">
        <f aca="false">IF(AND(H7262&gt;=Summary!$B$25,I7262&gt;=Summary!$B$26,I7262&lt;=Summary!$B$27,J7262&gt;=Summary!$B$28,J7262&lt;=Summary!$B$29,F7262*J7262&gt;1),"Yes","No")</f>
        <v>No</v>
      </c>
    </row>
    <row r="7263" customFormat="false" ht="15" hidden="false" customHeight="false" outlineLevel="0" collapsed="false">
      <c r="A7263" s="6" t="s">
        <v>154</v>
      </c>
      <c r="B7263" s="45" t="n">
        <v>43806</v>
      </c>
      <c r="C7263" s="6" t="s">
        <v>194</v>
      </c>
      <c r="D7263" s="6" t="s">
        <v>176</v>
      </c>
      <c r="E7263" s="6" t="s">
        <v>174</v>
      </c>
      <c r="F7263" s="34" t="n">
        <v>0.136584773659706</v>
      </c>
      <c r="G7263" s="34" t="n">
        <v>0.165796745471293</v>
      </c>
      <c r="H7263" s="34" t="n">
        <v>-0.0292119718115865</v>
      </c>
      <c r="I7263" s="34" t="n">
        <v>-0.176191467019143</v>
      </c>
      <c r="J7263" s="35" t="n">
        <v>6.05</v>
      </c>
      <c r="K7263" s="6" t="n">
        <v>0</v>
      </c>
      <c r="L7263" s="35" t="n">
        <v>-1</v>
      </c>
      <c r="M7263" s="6" t="str">
        <f aca="false">IF(I7263&lt;=0,"Below 0%",IF(I7263&lt;=0.05,"0-5%",IF(I7263&lt;=0.1,"5-10%",IF(I7263&lt;=0.2,"10-20%",IF(I7263&lt;=0.4,"20-40%","Above 40%")))))</f>
        <v>Below 0%</v>
      </c>
      <c r="N7263" s="6" t="str">
        <f aca="false">IF(AND(H7263&gt;=Summary!$B$25,I7263&gt;=Summary!$B$26,I7263&lt;=Summary!$B$27,J7263&gt;=Summary!$B$28,J7263&lt;=Summary!$B$29,F7263*J7263&gt;1),"Yes","No")</f>
        <v>No</v>
      </c>
    </row>
    <row r="7264" customFormat="false" ht="15" hidden="false" customHeight="false" outlineLevel="0" collapsed="false">
      <c r="A7264" s="6" t="s">
        <v>154</v>
      </c>
      <c r="B7264" s="45" t="n">
        <v>43806</v>
      </c>
      <c r="C7264" s="6" t="s">
        <v>194</v>
      </c>
      <c r="D7264" s="6" t="s">
        <v>176</v>
      </c>
      <c r="E7264" s="6" t="s">
        <v>177</v>
      </c>
      <c r="F7264" s="34" t="n">
        <v>0.105727232992649</v>
      </c>
      <c r="G7264" s="34" t="n">
        <v>0.0911882100092109</v>
      </c>
      <c r="H7264" s="34" t="n">
        <v>0.0145390229834382</v>
      </c>
      <c r="I7264" s="34" t="n">
        <v>0.159439723424438</v>
      </c>
      <c r="J7264" s="35" t="n">
        <v>11</v>
      </c>
      <c r="K7264" s="6" t="n">
        <v>1</v>
      </c>
      <c r="L7264" s="35" t="n">
        <v>10</v>
      </c>
      <c r="M7264" s="6" t="str">
        <f aca="false">IF(I7264&lt;=0,"Below 0%",IF(I7264&lt;=0.05,"0-5%",IF(I7264&lt;=0.1,"5-10%",IF(I7264&lt;=0.2,"10-20%",IF(I7264&lt;=0.4,"20-40%","Above 40%")))))</f>
        <v>10-20%</v>
      </c>
      <c r="N7264" s="6" t="str">
        <f aca="false">IF(AND(H7264&gt;=Summary!$B$25,I7264&gt;=Summary!$B$26,I7264&lt;=Summary!$B$27,J7264&gt;=Summary!$B$28,J7264&lt;=Summary!$B$29,F7264*J7264&gt;1),"Yes","No")</f>
        <v>No</v>
      </c>
    </row>
    <row r="7265" customFormat="false" ht="15" hidden="false" customHeight="false" outlineLevel="0" collapsed="false">
      <c r="A7265" s="6" t="s">
        <v>154</v>
      </c>
      <c r="B7265" s="45" t="n">
        <v>43806</v>
      </c>
      <c r="C7265" s="6" t="s">
        <v>181</v>
      </c>
      <c r="D7265" s="6" t="s">
        <v>196</v>
      </c>
      <c r="E7265" s="6" t="s">
        <v>187</v>
      </c>
      <c r="F7265" s="34" t="n">
        <v>0.674410283565521</v>
      </c>
      <c r="G7265" s="34" t="n">
        <v>0.689968913488513</v>
      </c>
      <c r="H7265" s="34" t="n">
        <v>-0.015558629922992</v>
      </c>
      <c r="I7265" s="34" t="n">
        <v>-0.0225497549510265</v>
      </c>
      <c r="J7265" s="35" t="n">
        <v>1.45</v>
      </c>
      <c r="K7265" s="6" t="n">
        <v>1</v>
      </c>
      <c r="L7265" s="35" t="n">
        <v>0.45</v>
      </c>
      <c r="M7265" s="6" t="str">
        <f aca="false">IF(I7265&lt;=0,"Below 0%",IF(I7265&lt;=0.05,"0-5%",IF(I7265&lt;=0.1,"5-10%",IF(I7265&lt;=0.2,"10-20%",IF(I7265&lt;=0.4,"20-40%","Above 40%")))))</f>
        <v>Below 0%</v>
      </c>
      <c r="N7265" s="6" t="str">
        <f aca="false">IF(AND(H7265&gt;=Summary!$B$25,I7265&gt;=Summary!$B$26,I7265&lt;=Summary!$B$27,J7265&gt;=Summary!$B$28,J7265&lt;=Summary!$B$29,F7265*J7265&gt;1),"Yes","No")</f>
        <v>No</v>
      </c>
    </row>
    <row r="7266" customFormat="false" ht="15" hidden="false" customHeight="false" outlineLevel="0" collapsed="false">
      <c r="A7266" s="6" t="s">
        <v>154</v>
      </c>
      <c r="B7266" s="45" t="n">
        <v>43806</v>
      </c>
      <c r="C7266" s="6" t="s">
        <v>181</v>
      </c>
      <c r="D7266" s="6" t="s">
        <v>196</v>
      </c>
      <c r="E7266" s="6" t="s">
        <v>174</v>
      </c>
      <c r="F7266" s="34" t="n">
        <v>0.236667677760124</v>
      </c>
      <c r="G7266" s="34" t="n">
        <v>0.200090984911669</v>
      </c>
      <c r="H7266" s="34" t="n">
        <v>0.0365766928484554</v>
      </c>
      <c r="I7266" s="34" t="n">
        <v>0.182800303894762</v>
      </c>
      <c r="J7266" s="35" t="n">
        <v>5</v>
      </c>
      <c r="K7266" s="6" t="n">
        <v>0</v>
      </c>
      <c r="L7266" s="35" t="n">
        <v>-1</v>
      </c>
      <c r="M7266" s="6" t="str">
        <f aca="false">IF(I7266&lt;=0,"Below 0%",IF(I7266&lt;=0.05,"0-5%",IF(I7266&lt;=0.1,"5-10%",IF(I7266&lt;=0.2,"10-20%",IF(I7266&lt;=0.4,"20-40%","Above 40%")))))</f>
        <v>10-20%</v>
      </c>
      <c r="N7266" s="6" t="str">
        <f aca="false">IF(AND(H7266&gt;=Summary!$B$25,I7266&gt;=Summary!$B$26,I7266&lt;=Summary!$B$27,J7266&gt;=Summary!$B$28,J7266&lt;=Summary!$B$29,F7266*J7266&gt;1),"Yes","No")</f>
        <v>Yes</v>
      </c>
    </row>
    <row r="7267" customFormat="false" ht="15" hidden="false" customHeight="false" outlineLevel="0" collapsed="false">
      <c r="A7267" s="6" t="s">
        <v>154</v>
      </c>
      <c r="B7267" s="45" t="n">
        <v>43806</v>
      </c>
      <c r="C7267" s="6" t="s">
        <v>181</v>
      </c>
      <c r="D7267" s="6" t="s">
        <v>196</v>
      </c>
      <c r="E7267" s="6" t="s">
        <v>177</v>
      </c>
      <c r="F7267" s="34" t="n">
        <v>0.088921993970871</v>
      </c>
      <c r="G7267" s="34" t="n">
        <v>0.109940101599818</v>
      </c>
      <c r="H7267" s="34" t="n">
        <v>-0.0210181076289471</v>
      </c>
      <c r="I7267" s="34" t="n">
        <v>-0.191177807943574</v>
      </c>
      <c r="J7267" s="35" t="n">
        <v>9.1</v>
      </c>
      <c r="K7267" s="6" t="n">
        <v>0</v>
      </c>
      <c r="L7267" s="35" t="n">
        <v>-1</v>
      </c>
      <c r="M7267" s="6" t="str">
        <f aca="false">IF(I7267&lt;=0,"Below 0%",IF(I7267&lt;=0.05,"0-5%",IF(I7267&lt;=0.1,"5-10%",IF(I7267&lt;=0.2,"10-20%",IF(I7267&lt;=0.4,"20-40%","Above 40%")))))</f>
        <v>Below 0%</v>
      </c>
      <c r="N7267" s="6" t="str">
        <f aca="false">IF(AND(H7267&gt;=Summary!$B$25,I7267&gt;=Summary!$B$26,I7267&lt;=Summary!$B$27,J7267&gt;=Summary!$B$28,J7267&lt;=Summary!$B$29,F7267*J7267&gt;1),"Yes","No")</f>
        <v>No</v>
      </c>
    </row>
    <row r="7268" customFormat="false" ht="15" hidden="false" customHeight="false" outlineLevel="0" collapsed="false">
      <c r="A7268" s="6" t="s">
        <v>154</v>
      </c>
      <c r="B7268" s="45" t="n">
        <v>43806</v>
      </c>
      <c r="C7268" s="6" t="s">
        <v>198</v>
      </c>
      <c r="D7268" s="6" t="s">
        <v>180</v>
      </c>
      <c r="E7268" s="6" t="s">
        <v>187</v>
      </c>
      <c r="F7268" s="34" t="n">
        <v>0.37985560297966</v>
      </c>
      <c r="G7268" s="34" t="n">
        <v>0.399834437086093</v>
      </c>
      <c r="H7268" s="34" t="n">
        <v>-0.0199788341064327</v>
      </c>
      <c r="I7268" s="34" t="n">
        <v>-0.0499677672889662</v>
      </c>
      <c r="J7268" s="35" t="n">
        <v>2.5</v>
      </c>
      <c r="K7268" s="6" t="n">
        <v>0</v>
      </c>
      <c r="L7268" s="35" t="n">
        <v>-1</v>
      </c>
      <c r="M7268" s="6" t="str">
        <f aca="false">IF(I7268&lt;=0,"Below 0%",IF(I7268&lt;=0.05,"0-5%",IF(I7268&lt;=0.1,"5-10%",IF(I7268&lt;=0.2,"10-20%",IF(I7268&lt;=0.4,"20-40%","Above 40%")))))</f>
        <v>Below 0%</v>
      </c>
      <c r="N7268" s="6" t="str">
        <f aca="false">IF(AND(H7268&gt;=Summary!$B$25,I7268&gt;=Summary!$B$26,I7268&lt;=Summary!$B$27,J7268&gt;=Summary!$B$28,J7268&lt;=Summary!$B$29,F7268*J7268&gt;1),"Yes","No")</f>
        <v>No</v>
      </c>
    </row>
    <row r="7269" customFormat="false" ht="15" hidden="false" customHeight="false" outlineLevel="0" collapsed="false">
      <c r="A7269" s="6" t="s">
        <v>154</v>
      </c>
      <c r="B7269" s="45" t="n">
        <v>43806</v>
      </c>
      <c r="C7269" s="6" t="s">
        <v>198</v>
      </c>
      <c r="D7269" s="6" t="s">
        <v>180</v>
      </c>
      <c r="E7269" s="6" t="s">
        <v>174</v>
      </c>
      <c r="F7269" s="34" t="n">
        <v>0.254223436117172</v>
      </c>
      <c r="G7269" s="34" t="n">
        <v>0.289735099337748</v>
      </c>
      <c r="H7269" s="34" t="n">
        <v>-0.0355116632205761</v>
      </c>
      <c r="I7269" s="34" t="n">
        <v>-0.122565969058445</v>
      </c>
      <c r="J7269" s="35" t="n">
        <v>3.45</v>
      </c>
      <c r="K7269" s="6" t="n">
        <v>1</v>
      </c>
      <c r="L7269" s="35" t="n">
        <v>2.45</v>
      </c>
      <c r="M7269" s="6" t="str">
        <f aca="false">IF(I7269&lt;=0,"Below 0%",IF(I7269&lt;=0.05,"0-5%",IF(I7269&lt;=0.1,"5-10%",IF(I7269&lt;=0.2,"10-20%",IF(I7269&lt;=0.4,"20-40%","Above 40%")))))</f>
        <v>Below 0%</v>
      </c>
      <c r="N7269" s="6" t="str">
        <f aca="false">IF(AND(H7269&gt;=Summary!$B$25,I7269&gt;=Summary!$B$26,I7269&lt;=Summary!$B$27,J7269&gt;=Summary!$B$28,J7269&lt;=Summary!$B$29,F7269*J7269&gt;1),"Yes","No")</f>
        <v>No</v>
      </c>
    </row>
    <row r="7270" customFormat="false" ht="15" hidden="false" customHeight="false" outlineLevel="0" collapsed="false">
      <c r="A7270" s="6" t="s">
        <v>154</v>
      </c>
      <c r="B7270" s="45" t="n">
        <v>43806</v>
      </c>
      <c r="C7270" s="6" t="s">
        <v>198</v>
      </c>
      <c r="D7270" s="6" t="s">
        <v>180</v>
      </c>
      <c r="E7270" s="6" t="s">
        <v>177</v>
      </c>
      <c r="F7270" s="34" t="n">
        <v>0.365921020507813</v>
      </c>
      <c r="G7270" s="34" t="n">
        <v>0.310430463576159</v>
      </c>
      <c r="H7270" s="34" t="n">
        <v>0.0554905569316536</v>
      </c>
      <c r="I7270" s="34" t="n">
        <v>0.178753580729167</v>
      </c>
      <c r="J7270" s="35" t="n">
        <v>3.22</v>
      </c>
      <c r="K7270" s="6" t="n">
        <v>0</v>
      </c>
      <c r="L7270" s="35" t="n">
        <v>-1</v>
      </c>
      <c r="M7270" s="6" t="str">
        <f aca="false">IF(I7270&lt;=0,"Below 0%",IF(I7270&lt;=0.05,"0-5%",IF(I7270&lt;=0.1,"5-10%",IF(I7270&lt;=0.2,"10-20%",IF(I7270&lt;=0.4,"20-40%","Above 40%")))))</f>
        <v>10-20%</v>
      </c>
      <c r="N7270" s="6" t="str">
        <f aca="false">IF(AND(H7270&gt;=Summary!$B$25,I7270&gt;=Summary!$B$26,I7270&lt;=Summary!$B$27,J7270&gt;=Summary!$B$28,J7270&lt;=Summary!$B$29,F7270*J7270&gt;1),"Yes","No")</f>
        <v>Yes</v>
      </c>
    </row>
    <row r="7271" customFormat="false" ht="15" hidden="false" customHeight="false" outlineLevel="0" collapsed="false">
      <c r="A7271" s="6" t="s">
        <v>154</v>
      </c>
      <c r="B7271" s="45" t="n">
        <v>43807</v>
      </c>
      <c r="C7271" s="6" t="s">
        <v>182</v>
      </c>
      <c r="D7271" s="6" t="s">
        <v>195</v>
      </c>
      <c r="E7271" s="6" t="s">
        <v>187</v>
      </c>
      <c r="F7271" s="34" t="n">
        <v>0.184427574276924</v>
      </c>
      <c r="G7271" s="34" t="n">
        <v>0.223510029481473</v>
      </c>
      <c r="H7271" s="34" t="n">
        <v>-0.0390824552045488</v>
      </c>
      <c r="I7271" s="34" t="n">
        <v>-0.174857724708002</v>
      </c>
      <c r="J7271" s="35" t="n">
        <v>4.5</v>
      </c>
      <c r="K7271" s="6" t="n">
        <v>0</v>
      </c>
      <c r="L7271" s="35" t="n">
        <v>-1</v>
      </c>
      <c r="M7271" s="6" t="str">
        <f aca="false">IF(I7271&lt;=0,"Below 0%",IF(I7271&lt;=0.05,"0-5%",IF(I7271&lt;=0.1,"5-10%",IF(I7271&lt;=0.2,"10-20%",IF(I7271&lt;=0.4,"20-40%","Above 40%")))))</f>
        <v>Below 0%</v>
      </c>
      <c r="N7271" s="6" t="str">
        <f aca="false">IF(AND(H7271&gt;=Summary!$B$25,I7271&gt;=Summary!$B$26,I7271&lt;=Summary!$B$27,J7271&gt;=Summary!$B$28,J7271&lt;=Summary!$B$29,F7271*J7271&gt;1),"Yes","No")</f>
        <v>No</v>
      </c>
    </row>
    <row r="7272" customFormat="false" ht="15" hidden="false" customHeight="false" outlineLevel="0" collapsed="false">
      <c r="A7272" s="6" t="s">
        <v>154</v>
      </c>
      <c r="B7272" s="45" t="n">
        <v>43807</v>
      </c>
      <c r="C7272" s="6" t="s">
        <v>182</v>
      </c>
      <c r="D7272" s="6" t="s">
        <v>195</v>
      </c>
      <c r="E7272" s="6" t="s">
        <v>174</v>
      </c>
      <c r="F7272" s="34" t="n">
        <v>0.265140533447266</v>
      </c>
      <c r="G7272" s="34" t="n">
        <v>0.247124111220302</v>
      </c>
      <c r="H7272" s="34" t="n">
        <v>0.0180164222269639</v>
      </c>
      <c r="I7272" s="34" t="n">
        <v>0.072904348094561</v>
      </c>
      <c r="J7272" s="35" t="n">
        <v>4.07</v>
      </c>
      <c r="K7272" s="6" t="n">
        <v>0</v>
      </c>
      <c r="L7272" s="35" t="n">
        <v>-1</v>
      </c>
      <c r="M7272" s="6" t="str">
        <f aca="false">IF(I7272&lt;=0,"Below 0%",IF(I7272&lt;=0.05,"0-5%",IF(I7272&lt;=0.1,"5-10%",IF(I7272&lt;=0.2,"10-20%",IF(I7272&lt;=0.4,"20-40%","Above 40%")))))</f>
        <v>5-10%</v>
      </c>
      <c r="N7272" s="6" t="str">
        <f aca="false">IF(AND(H7272&gt;=Summary!$B$25,I7272&gt;=Summary!$B$26,I7272&lt;=Summary!$B$27,J7272&gt;=Summary!$B$28,J7272&lt;=Summary!$B$29,F7272*J7272&gt;1),"Yes","No")</f>
        <v>No</v>
      </c>
    </row>
    <row r="7273" customFormat="false" ht="15" hidden="false" customHeight="false" outlineLevel="0" collapsed="false">
      <c r="A7273" s="6" t="s">
        <v>154</v>
      </c>
      <c r="B7273" s="45" t="n">
        <v>43807</v>
      </c>
      <c r="C7273" s="6" t="s">
        <v>182</v>
      </c>
      <c r="D7273" s="6" t="s">
        <v>195</v>
      </c>
      <c r="E7273" s="6" t="s">
        <v>177</v>
      </c>
      <c r="F7273" s="34" t="n">
        <v>0.550431907176971</v>
      </c>
      <c r="G7273" s="34" t="n">
        <v>0.529365859298225</v>
      </c>
      <c r="H7273" s="34" t="n">
        <v>0.0210660478787461</v>
      </c>
      <c r="I7273" s="34" t="n">
        <v>0.0397948743930581</v>
      </c>
      <c r="J7273" s="35" t="n">
        <v>1.9</v>
      </c>
      <c r="K7273" s="6" t="n">
        <v>1</v>
      </c>
      <c r="L7273" s="35" t="n">
        <v>0.9</v>
      </c>
      <c r="M7273" s="6" t="str">
        <f aca="false">IF(I7273&lt;=0,"Below 0%",IF(I7273&lt;=0.05,"0-5%",IF(I7273&lt;=0.1,"5-10%",IF(I7273&lt;=0.2,"10-20%",IF(I7273&lt;=0.4,"20-40%","Above 40%")))))</f>
        <v>0-5%</v>
      </c>
      <c r="N7273" s="6" t="str">
        <f aca="false">IF(AND(H7273&gt;=Summary!$B$25,I7273&gt;=Summary!$B$26,I7273&lt;=Summary!$B$27,J7273&gt;=Summary!$B$28,J7273&lt;=Summary!$B$29,F7273*J7273&gt;1),"Yes","No")</f>
        <v>No</v>
      </c>
    </row>
    <row r="7274" customFormat="false" ht="15" hidden="false" customHeight="false" outlineLevel="0" collapsed="false">
      <c r="A7274" s="6" t="s">
        <v>154</v>
      </c>
      <c r="B7274" s="45" t="n">
        <v>43807</v>
      </c>
      <c r="C7274" s="6" t="s">
        <v>201</v>
      </c>
      <c r="D7274" s="6" t="s">
        <v>203</v>
      </c>
      <c r="E7274" s="6" t="s">
        <v>187</v>
      </c>
      <c r="F7274" s="34" t="n">
        <v>0.337568253278732</v>
      </c>
      <c r="G7274" s="34" t="n">
        <v>0.355784395584006</v>
      </c>
      <c r="H7274" s="34" t="n">
        <v>-0.0182161423052736</v>
      </c>
      <c r="I7274" s="34" t="n">
        <v>-0.0511999473034014</v>
      </c>
      <c r="J7274" s="35" t="n">
        <v>2.8</v>
      </c>
      <c r="K7274" s="6" t="n">
        <v>0</v>
      </c>
      <c r="L7274" s="35" t="n">
        <v>-1</v>
      </c>
      <c r="M7274" s="6" t="str">
        <f aca="false">IF(I7274&lt;=0,"Below 0%",IF(I7274&lt;=0.05,"0-5%",IF(I7274&lt;=0.1,"5-10%",IF(I7274&lt;=0.2,"10-20%",IF(I7274&lt;=0.4,"20-40%","Above 40%")))))</f>
        <v>Below 0%</v>
      </c>
      <c r="N7274" s="6" t="str">
        <f aca="false">IF(AND(H7274&gt;=Summary!$B$25,I7274&gt;=Summary!$B$26,I7274&lt;=Summary!$B$27,J7274&gt;=Summary!$B$28,J7274&lt;=Summary!$B$29,F7274*J7274&gt;1),"Yes","No")</f>
        <v>No</v>
      </c>
    </row>
    <row r="7275" customFormat="false" ht="15" hidden="false" customHeight="false" outlineLevel="0" collapsed="false">
      <c r="A7275" s="6" t="s">
        <v>154</v>
      </c>
      <c r="B7275" s="45" t="n">
        <v>43807</v>
      </c>
      <c r="C7275" s="6" t="s">
        <v>201</v>
      </c>
      <c r="D7275" s="6" t="s">
        <v>203</v>
      </c>
      <c r="E7275" s="6" t="s">
        <v>174</v>
      </c>
      <c r="F7275" s="34" t="n">
        <v>0.276059746742249</v>
      </c>
      <c r="G7275" s="34" t="n">
        <v>0.306521940810836</v>
      </c>
      <c r="H7275" s="34" t="n">
        <v>-0.0304621940685874</v>
      </c>
      <c r="I7275" s="34" t="n">
        <v>-0.0993801422110482</v>
      </c>
      <c r="J7275" s="35" t="n">
        <v>3.25</v>
      </c>
      <c r="K7275" s="6" t="n">
        <v>1</v>
      </c>
      <c r="L7275" s="35" t="n">
        <v>2.25</v>
      </c>
      <c r="M7275" s="6" t="str">
        <f aca="false">IF(I7275&lt;=0,"Below 0%",IF(I7275&lt;=0.05,"0-5%",IF(I7275&lt;=0.1,"5-10%",IF(I7275&lt;=0.2,"10-20%",IF(I7275&lt;=0.4,"20-40%","Above 40%")))))</f>
        <v>Below 0%</v>
      </c>
      <c r="N7275" s="6" t="str">
        <f aca="false">IF(AND(H7275&gt;=Summary!$B$25,I7275&gt;=Summary!$B$26,I7275&lt;=Summary!$B$27,J7275&gt;=Summary!$B$28,J7275&lt;=Summary!$B$29,F7275*J7275&gt;1),"Yes","No")</f>
        <v>No</v>
      </c>
    </row>
    <row r="7276" customFormat="false" ht="15" hidden="false" customHeight="false" outlineLevel="0" collapsed="false">
      <c r="A7276" s="6" t="s">
        <v>154</v>
      </c>
      <c r="B7276" s="45" t="n">
        <v>43807</v>
      </c>
      <c r="C7276" s="6" t="s">
        <v>201</v>
      </c>
      <c r="D7276" s="6" t="s">
        <v>203</v>
      </c>
      <c r="E7276" s="6" t="s">
        <v>177</v>
      </c>
      <c r="F7276" s="34" t="n">
        <v>0.386371940374374</v>
      </c>
      <c r="G7276" s="34" t="n">
        <v>0.337693663605158</v>
      </c>
      <c r="H7276" s="34" t="n">
        <v>0.0486782767692163</v>
      </c>
      <c r="I7276" s="34" t="n">
        <v>0.14414921574049</v>
      </c>
      <c r="J7276" s="35" t="n">
        <v>2.95</v>
      </c>
      <c r="K7276" s="6" t="n">
        <v>0</v>
      </c>
      <c r="L7276" s="35" t="n">
        <v>-1</v>
      </c>
      <c r="M7276" s="6" t="str">
        <f aca="false">IF(I7276&lt;=0,"Below 0%",IF(I7276&lt;=0.05,"0-5%",IF(I7276&lt;=0.1,"5-10%",IF(I7276&lt;=0.2,"10-20%",IF(I7276&lt;=0.4,"20-40%","Above 40%")))))</f>
        <v>10-20%</v>
      </c>
      <c r="N7276" s="6" t="str">
        <f aca="false">IF(AND(H7276&gt;=Summary!$B$25,I7276&gt;=Summary!$B$26,I7276&lt;=Summary!$B$27,J7276&gt;=Summary!$B$28,J7276&lt;=Summary!$B$29,F7276*J7276&gt;1),"Yes","No")</f>
        <v>Yes</v>
      </c>
    </row>
    <row r="7277" customFormat="false" ht="15" hidden="false" customHeight="false" outlineLevel="0" collapsed="false">
      <c r="A7277" s="6" t="s">
        <v>154</v>
      </c>
      <c r="B7277" s="45" t="n">
        <v>43807</v>
      </c>
      <c r="C7277" s="6" t="s">
        <v>188</v>
      </c>
      <c r="D7277" s="6" t="s">
        <v>179</v>
      </c>
      <c r="E7277" s="6" t="s">
        <v>187</v>
      </c>
      <c r="F7277" s="34" t="n">
        <v>0.50612223148346</v>
      </c>
      <c r="G7277" s="34" t="n">
        <v>0.372547600086875</v>
      </c>
      <c r="H7277" s="34" t="n">
        <v>0.133574631396585</v>
      </c>
      <c r="I7277" s="34" t="n">
        <v>0.358543797800433</v>
      </c>
      <c r="J7277" s="35" t="n">
        <v>2.7</v>
      </c>
      <c r="K7277" s="6" t="n">
        <v>1</v>
      </c>
      <c r="L7277" s="35" t="n">
        <v>1.7</v>
      </c>
      <c r="M7277" s="6" t="str">
        <f aca="false">IF(I7277&lt;=0,"Below 0%",IF(I7277&lt;=0.05,"0-5%",IF(I7277&lt;=0.1,"5-10%",IF(I7277&lt;=0.2,"10-20%",IF(I7277&lt;=0.4,"20-40%","Above 40%")))))</f>
        <v>20-40%</v>
      </c>
      <c r="N7277" s="6" t="str">
        <f aca="false">IF(AND(H7277&gt;=Summary!$B$25,I7277&gt;=Summary!$B$26,I7277&lt;=Summary!$B$27,J7277&gt;=Summary!$B$28,J7277&lt;=Summary!$B$29,F7277*J7277&gt;1),"Yes","No")</f>
        <v>Yes</v>
      </c>
    </row>
    <row r="7278" customFormat="false" ht="15" hidden="false" customHeight="false" outlineLevel="0" collapsed="false">
      <c r="A7278" s="6" t="s">
        <v>154</v>
      </c>
      <c r="B7278" s="45" t="n">
        <v>43807</v>
      </c>
      <c r="C7278" s="6" t="s">
        <v>188</v>
      </c>
      <c r="D7278" s="6" t="s">
        <v>179</v>
      </c>
      <c r="E7278" s="6" t="s">
        <v>174</v>
      </c>
      <c r="F7278" s="34" t="n">
        <v>0.303007513284683</v>
      </c>
      <c r="G7278" s="34" t="n">
        <v>0.302975457901976</v>
      </c>
      <c r="H7278" s="34" t="n">
        <v>3.2055382706786E-005</v>
      </c>
      <c r="I7278" s="34" t="n">
        <v>0.000105801911906456</v>
      </c>
      <c r="J7278" s="35" t="n">
        <v>3.32</v>
      </c>
      <c r="K7278" s="6" t="n">
        <v>0</v>
      </c>
      <c r="L7278" s="35" t="n">
        <v>-1</v>
      </c>
      <c r="M7278" s="6" t="str">
        <f aca="false">IF(I7278&lt;=0,"Below 0%",IF(I7278&lt;=0.05,"0-5%",IF(I7278&lt;=0.1,"5-10%",IF(I7278&lt;=0.2,"10-20%",IF(I7278&lt;=0.4,"20-40%","Above 40%")))))</f>
        <v>0-5%</v>
      </c>
      <c r="N7278" s="6" t="str">
        <f aca="false">IF(AND(H7278&gt;=Summary!$B$25,I7278&gt;=Summary!$B$26,I7278&lt;=Summary!$B$27,J7278&gt;=Summary!$B$28,J7278&lt;=Summary!$B$29,F7278*J7278&gt;1),"Yes","No")</f>
        <v>No</v>
      </c>
    </row>
    <row r="7279" customFormat="false" ht="15" hidden="false" customHeight="false" outlineLevel="0" collapsed="false">
      <c r="A7279" s="6" t="s">
        <v>154</v>
      </c>
      <c r="B7279" s="45" t="n">
        <v>43807</v>
      </c>
      <c r="C7279" s="6" t="s">
        <v>188</v>
      </c>
      <c r="D7279" s="6" t="s">
        <v>179</v>
      </c>
      <c r="E7279" s="6" t="s">
        <v>177</v>
      </c>
      <c r="F7279" s="34" t="n">
        <v>0.190870195627213</v>
      </c>
      <c r="G7279" s="34" t="n">
        <v>0.324476942011149</v>
      </c>
      <c r="H7279" s="34" t="n">
        <v>-0.133606746383936</v>
      </c>
      <c r="I7279" s="34" t="n">
        <v>-0.411760372110958</v>
      </c>
      <c r="J7279" s="35" t="n">
        <v>3.1</v>
      </c>
      <c r="K7279" s="6" t="n">
        <v>0</v>
      </c>
      <c r="L7279" s="35" t="n">
        <v>-1</v>
      </c>
      <c r="M7279" s="6" t="str">
        <f aca="false">IF(I7279&lt;=0,"Below 0%",IF(I7279&lt;=0.05,"0-5%",IF(I7279&lt;=0.1,"5-10%",IF(I7279&lt;=0.2,"10-20%",IF(I7279&lt;=0.4,"20-40%","Above 40%")))))</f>
        <v>Below 0%</v>
      </c>
      <c r="N7279" s="6" t="str">
        <f aca="false">IF(AND(H7279&gt;=Summary!$B$25,I7279&gt;=Summary!$B$26,I7279&lt;=Summary!$B$27,J7279&gt;=Summary!$B$28,J7279&lt;=Summary!$B$29,F7279*J7279&gt;1),"Yes","No")</f>
        <v>No</v>
      </c>
    </row>
    <row r="7280" customFormat="false" ht="15" hidden="false" customHeight="false" outlineLevel="0" collapsed="false">
      <c r="A7280" s="6" t="s">
        <v>154</v>
      </c>
      <c r="B7280" s="45" t="n">
        <v>43807</v>
      </c>
      <c r="C7280" s="6" t="s">
        <v>172</v>
      </c>
      <c r="D7280" s="6" t="s">
        <v>204</v>
      </c>
      <c r="E7280" s="6" t="s">
        <v>187</v>
      </c>
      <c r="F7280" s="34" t="n">
        <v>0.331942766904831</v>
      </c>
      <c r="G7280" s="34" t="n">
        <v>0.3133795703993</v>
      </c>
      <c r="H7280" s="34" t="n">
        <v>0.0185631965055312</v>
      </c>
      <c r="I7280" s="34" t="n">
        <v>0.0592355030734086</v>
      </c>
      <c r="J7280" s="35" t="n">
        <v>3.3</v>
      </c>
      <c r="K7280" s="6" t="n">
        <v>0</v>
      </c>
      <c r="L7280" s="35" t="n">
        <v>-1</v>
      </c>
      <c r="M7280" s="6" t="str">
        <f aca="false">IF(I7280&lt;=0,"Below 0%",IF(I7280&lt;=0.05,"0-5%",IF(I7280&lt;=0.1,"5-10%",IF(I7280&lt;=0.2,"10-20%",IF(I7280&lt;=0.4,"20-40%","Above 40%")))))</f>
        <v>5-10%</v>
      </c>
      <c r="N7280" s="6" t="str">
        <f aca="false">IF(AND(H7280&gt;=Summary!$B$25,I7280&gt;=Summary!$B$26,I7280&lt;=Summary!$B$27,J7280&gt;=Summary!$B$28,J7280&lt;=Summary!$B$29,F7280*J7280&gt;1),"Yes","No")</f>
        <v>No</v>
      </c>
    </row>
    <row r="7281" customFormat="false" ht="15" hidden="false" customHeight="false" outlineLevel="0" collapsed="false">
      <c r="A7281" s="6" t="s">
        <v>154</v>
      </c>
      <c r="B7281" s="45" t="n">
        <v>43807</v>
      </c>
      <c r="C7281" s="6" t="s">
        <v>172</v>
      </c>
      <c r="D7281" s="6" t="s">
        <v>204</v>
      </c>
      <c r="E7281" s="6" t="s">
        <v>174</v>
      </c>
      <c r="F7281" s="34" t="n">
        <v>0.330707311630249</v>
      </c>
      <c r="G7281" s="34" t="n">
        <v>0.288869436401589</v>
      </c>
      <c r="H7281" s="34" t="n">
        <v>0.0418378752286599</v>
      </c>
      <c r="I7281" s="34" t="n">
        <v>0.144833166671522</v>
      </c>
      <c r="J7281" s="35" t="n">
        <v>3.58</v>
      </c>
      <c r="K7281" s="6" t="n">
        <v>0</v>
      </c>
      <c r="L7281" s="35" t="n">
        <v>-1</v>
      </c>
      <c r="M7281" s="6" t="str">
        <f aca="false">IF(I7281&lt;=0,"Below 0%",IF(I7281&lt;=0.05,"0-5%",IF(I7281&lt;=0.1,"5-10%",IF(I7281&lt;=0.2,"10-20%",IF(I7281&lt;=0.4,"20-40%","Above 40%")))))</f>
        <v>10-20%</v>
      </c>
      <c r="N7281" s="6" t="str">
        <f aca="false">IF(AND(H7281&gt;=Summary!$B$25,I7281&gt;=Summary!$B$26,I7281&lt;=Summary!$B$27,J7281&gt;=Summary!$B$28,J7281&lt;=Summary!$B$29,F7281*J7281&gt;1),"Yes","No")</f>
        <v>Yes</v>
      </c>
    </row>
    <row r="7282" customFormat="false" ht="15" hidden="false" customHeight="false" outlineLevel="0" collapsed="false">
      <c r="A7282" s="6" t="s">
        <v>154</v>
      </c>
      <c r="B7282" s="45" t="n">
        <v>43807</v>
      </c>
      <c r="C7282" s="6" t="s">
        <v>172</v>
      </c>
      <c r="D7282" s="6" t="s">
        <v>204</v>
      </c>
      <c r="E7282" s="6" t="s">
        <v>177</v>
      </c>
      <c r="F7282" s="34" t="n">
        <v>0.337349951267242</v>
      </c>
      <c r="G7282" s="34" t="n">
        <v>0.397750993199111</v>
      </c>
      <c r="H7282" s="34" t="n">
        <v>-0.0604010419318687</v>
      </c>
      <c r="I7282" s="34" t="n">
        <v>-0.151856420133771</v>
      </c>
      <c r="J7282" s="35" t="n">
        <v>2.6</v>
      </c>
      <c r="K7282" s="6" t="n">
        <v>1</v>
      </c>
      <c r="L7282" s="35" t="n">
        <v>1.6</v>
      </c>
      <c r="M7282" s="6" t="str">
        <f aca="false">IF(I7282&lt;=0,"Below 0%",IF(I7282&lt;=0.05,"0-5%",IF(I7282&lt;=0.1,"5-10%",IF(I7282&lt;=0.2,"10-20%",IF(I7282&lt;=0.4,"20-40%","Above 40%")))))</f>
        <v>Below 0%</v>
      </c>
      <c r="N7282" s="6" t="str">
        <f aca="false">IF(AND(H7282&gt;=Summary!$B$25,I7282&gt;=Summary!$B$26,I7282&lt;=Summary!$B$27,J7282&gt;=Summary!$B$28,J7282&lt;=Summary!$B$29,F7282*J7282&gt;1),"Yes","No")</f>
        <v>No</v>
      </c>
    </row>
    <row r="7283" customFormat="false" ht="15" hidden="false" customHeight="false" outlineLevel="0" collapsed="false">
      <c r="A7283" s="6" t="s">
        <v>154</v>
      </c>
      <c r="B7283" s="45" t="n">
        <v>43808</v>
      </c>
      <c r="C7283" s="6" t="s">
        <v>189</v>
      </c>
      <c r="D7283" s="6" t="s">
        <v>185</v>
      </c>
      <c r="E7283" s="6" t="s">
        <v>187</v>
      </c>
      <c r="F7283" s="34" t="n">
        <v>0.212798789143562</v>
      </c>
      <c r="G7283" s="34" t="n">
        <v>0.279499177943594</v>
      </c>
      <c r="H7283" s="34" t="n">
        <v>-0.066700388800032</v>
      </c>
      <c r="I7283" s="34" t="n">
        <v>-0.238642522281381</v>
      </c>
      <c r="J7283" s="35" t="n">
        <v>3.6</v>
      </c>
      <c r="K7283" s="6" t="n">
        <v>0</v>
      </c>
      <c r="L7283" s="35" t="n">
        <v>-1</v>
      </c>
      <c r="M7283" s="6" t="str">
        <f aca="false">IF(I7283&lt;=0,"Below 0%",IF(I7283&lt;=0.05,"0-5%",IF(I7283&lt;=0.1,"5-10%",IF(I7283&lt;=0.2,"10-20%",IF(I7283&lt;=0.4,"20-40%","Above 40%")))))</f>
        <v>Below 0%</v>
      </c>
      <c r="N7283" s="6" t="str">
        <f aca="false">IF(AND(H7283&gt;=Summary!$B$25,I7283&gt;=Summary!$B$26,I7283&lt;=Summary!$B$27,J7283&gt;=Summary!$B$28,J7283&lt;=Summary!$B$29,F7283*J7283&gt;1),"Yes","No")</f>
        <v>No</v>
      </c>
    </row>
    <row r="7284" customFormat="false" ht="15" hidden="false" customHeight="false" outlineLevel="0" collapsed="false">
      <c r="A7284" s="6" t="s">
        <v>154</v>
      </c>
      <c r="B7284" s="45" t="n">
        <v>43808</v>
      </c>
      <c r="C7284" s="6" t="s">
        <v>189</v>
      </c>
      <c r="D7284" s="6" t="s">
        <v>185</v>
      </c>
      <c r="E7284" s="6" t="s">
        <v>174</v>
      </c>
      <c r="F7284" s="34" t="n">
        <v>0.352593451738358</v>
      </c>
      <c r="G7284" s="34" t="n">
        <v>0.236752244846339</v>
      </c>
      <c r="H7284" s="34" t="n">
        <v>0.115841206892019</v>
      </c>
      <c r="I7284" s="34" t="n">
        <v>0.489292960948287</v>
      </c>
      <c r="J7284" s="35" t="n">
        <v>4.25</v>
      </c>
      <c r="K7284" s="6" t="n">
        <v>0</v>
      </c>
      <c r="L7284" s="35" t="n">
        <v>-1</v>
      </c>
      <c r="M7284" s="6" t="str">
        <f aca="false">IF(I7284&lt;=0,"Below 0%",IF(I7284&lt;=0.05,"0-5%",IF(I7284&lt;=0.1,"5-10%",IF(I7284&lt;=0.2,"10-20%",IF(I7284&lt;=0.4,"20-40%","Above 40%")))))</f>
        <v>Above 40%</v>
      </c>
      <c r="N7284" s="6" t="str">
        <f aca="false">IF(AND(H7284&gt;=Summary!$B$25,I7284&gt;=Summary!$B$26,I7284&lt;=Summary!$B$27,J7284&gt;=Summary!$B$28,J7284&lt;=Summary!$B$29,F7284*J7284&gt;1),"Yes","No")</f>
        <v>No</v>
      </c>
    </row>
    <row r="7285" customFormat="false" ht="15" hidden="false" customHeight="false" outlineLevel="0" collapsed="false">
      <c r="A7285" s="6" t="s">
        <v>154</v>
      </c>
      <c r="B7285" s="45" t="n">
        <v>43808</v>
      </c>
      <c r="C7285" s="6" t="s">
        <v>189</v>
      </c>
      <c r="D7285" s="6" t="s">
        <v>185</v>
      </c>
      <c r="E7285" s="6" t="s">
        <v>177</v>
      </c>
      <c r="F7285" s="34" t="n">
        <v>0.434607714414597</v>
      </c>
      <c r="G7285" s="34" t="n">
        <v>0.483748577210067</v>
      </c>
      <c r="H7285" s="34" t="n">
        <v>-0.0491408627954704</v>
      </c>
      <c r="I7285" s="34" t="n">
        <v>-0.101583477679421</v>
      </c>
      <c r="J7285" s="35" t="n">
        <v>2.08</v>
      </c>
      <c r="K7285" s="6" t="n">
        <v>1</v>
      </c>
      <c r="L7285" s="35" t="n">
        <v>1.08</v>
      </c>
      <c r="M7285" s="6" t="str">
        <f aca="false">IF(I7285&lt;=0,"Below 0%",IF(I7285&lt;=0.05,"0-5%",IF(I7285&lt;=0.1,"5-10%",IF(I7285&lt;=0.2,"10-20%",IF(I7285&lt;=0.4,"20-40%","Above 40%")))))</f>
        <v>Below 0%</v>
      </c>
      <c r="N7285" s="6" t="str">
        <f aca="false">IF(AND(H7285&gt;=Summary!$B$25,I7285&gt;=Summary!$B$26,I7285&lt;=Summary!$B$27,J7285&gt;=Summary!$B$28,J7285&lt;=Summary!$B$29,F7285*J7285&gt;1),"Yes","No")</f>
        <v>No</v>
      </c>
    </row>
    <row r="7286" customFormat="false" ht="15" hidden="false" customHeight="false" outlineLevel="0" collapsed="false">
      <c r="A7286" s="6" t="s">
        <v>154</v>
      </c>
      <c r="B7286" s="45" t="n">
        <v>43813</v>
      </c>
      <c r="C7286" s="6" t="s">
        <v>196</v>
      </c>
      <c r="D7286" s="6" t="s">
        <v>188</v>
      </c>
      <c r="E7286" s="6" t="s">
        <v>187</v>
      </c>
      <c r="F7286" s="34" t="n">
        <v>0.318802088499069</v>
      </c>
      <c r="G7286" s="34" t="n">
        <v>0.493150511335555</v>
      </c>
      <c r="H7286" s="34" t="n">
        <v>-0.174348422836486</v>
      </c>
      <c r="I7286" s="34" t="n">
        <v>-0.353539981869458</v>
      </c>
      <c r="J7286" s="35" t="n">
        <v>2.02</v>
      </c>
      <c r="K7286" s="6" t="n">
        <v>1</v>
      </c>
      <c r="L7286" s="35" t="n">
        <v>1.02</v>
      </c>
      <c r="M7286" s="6" t="str">
        <f aca="false">IF(I7286&lt;=0,"Below 0%",IF(I7286&lt;=0.05,"0-5%",IF(I7286&lt;=0.1,"5-10%",IF(I7286&lt;=0.2,"10-20%",IF(I7286&lt;=0.4,"20-40%","Above 40%")))))</f>
        <v>Below 0%</v>
      </c>
      <c r="N7286" s="6" t="str">
        <f aca="false">IF(AND(H7286&gt;=Summary!$B$25,I7286&gt;=Summary!$B$26,I7286&lt;=Summary!$B$27,J7286&gt;=Summary!$B$28,J7286&lt;=Summary!$B$29,F7286*J7286&gt;1),"Yes","No")</f>
        <v>No</v>
      </c>
    </row>
    <row r="7287" customFormat="false" ht="15" hidden="false" customHeight="false" outlineLevel="0" collapsed="false">
      <c r="A7287" s="6" t="s">
        <v>154</v>
      </c>
      <c r="B7287" s="45" t="n">
        <v>43813</v>
      </c>
      <c r="C7287" s="6" t="s">
        <v>196</v>
      </c>
      <c r="D7287" s="6" t="s">
        <v>188</v>
      </c>
      <c r="E7287" s="6" t="s">
        <v>174</v>
      </c>
      <c r="F7287" s="34" t="n">
        <v>0.325609713792801</v>
      </c>
      <c r="G7287" s="34" t="n">
        <v>0.275183434502161</v>
      </c>
      <c r="H7287" s="34" t="n">
        <v>0.0504262792906402</v>
      </c>
      <c r="I7287" s="34" t="n">
        <v>0.183246056877905</v>
      </c>
      <c r="J7287" s="35" t="n">
        <v>3.62</v>
      </c>
      <c r="K7287" s="6" t="n">
        <v>0</v>
      </c>
      <c r="L7287" s="35" t="n">
        <v>-1</v>
      </c>
      <c r="M7287" s="6" t="str">
        <f aca="false">IF(I7287&lt;=0,"Below 0%",IF(I7287&lt;=0.05,"0-5%",IF(I7287&lt;=0.1,"5-10%",IF(I7287&lt;=0.2,"10-20%",IF(I7287&lt;=0.4,"20-40%","Above 40%")))))</f>
        <v>10-20%</v>
      </c>
      <c r="N7287" s="6" t="str">
        <f aca="false">IF(AND(H7287&gt;=Summary!$B$25,I7287&gt;=Summary!$B$26,I7287&lt;=Summary!$B$27,J7287&gt;=Summary!$B$28,J7287&lt;=Summary!$B$29,F7287*J7287&gt;1),"Yes","No")</f>
        <v>Yes</v>
      </c>
    </row>
    <row r="7288" customFormat="false" ht="15" hidden="false" customHeight="false" outlineLevel="0" collapsed="false">
      <c r="A7288" s="6" t="s">
        <v>154</v>
      </c>
      <c r="B7288" s="45" t="n">
        <v>43813</v>
      </c>
      <c r="C7288" s="6" t="s">
        <v>196</v>
      </c>
      <c r="D7288" s="6" t="s">
        <v>188</v>
      </c>
      <c r="E7288" s="6" t="s">
        <v>177</v>
      </c>
      <c r="F7288" s="34" t="n">
        <v>0.35558819770813</v>
      </c>
      <c r="G7288" s="34" t="n">
        <v>0.231666054162284</v>
      </c>
      <c r="H7288" s="34" t="n">
        <v>0.123922143545846</v>
      </c>
      <c r="I7288" s="34" t="n">
        <v>0.534917141805494</v>
      </c>
      <c r="J7288" s="35" t="n">
        <v>4.3</v>
      </c>
      <c r="K7288" s="6" t="n">
        <v>0</v>
      </c>
      <c r="L7288" s="35" t="n">
        <v>-1</v>
      </c>
      <c r="M7288" s="6" t="str">
        <f aca="false">IF(I7288&lt;=0,"Below 0%",IF(I7288&lt;=0.05,"0-5%",IF(I7288&lt;=0.1,"5-10%",IF(I7288&lt;=0.2,"10-20%",IF(I7288&lt;=0.4,"20-40%","Above 40%")))))</f>
        <v>Above 40%</v>
      </c>
      <c r="N7288" s="6" t="str">
        <f aca="false">IF(AND(H7288&gt;=Summary!$B$25,I7288&gt;=Summary!$B$26,I7288&lt;=Summary!$B$27,J7288&gt;=Summary!$B$28,J7288&lt;=Summary!$B$29,F7288*J7288&gt;1),"Yes","No")</f>
        <v>No</v>
      </c>
    </row>
    <row r="7289" customFormat="false" ht="15" hidden="false" customHeight="false" outlineLevel="0" collapsed="false">
      <c r="A7289" s="6" t="s">
        <v>154</v>
      </c>
      <c r="B7289" s="45" t="n">
        <v>43813</v>
      </c>
      <c r="C7289" s="6" t="s">
        <v>190</v>
      </c>
      <c r="D7289" s="6" t="s">
        <v>199</v>
      </c>
      <c r="E7289" s="6" t="s">
        <v>187</v>
      </c>
      <c r="F7289" s="34" t="n">
        <v>0.731251060962677</v>
      </c>
      <c r="G7289" s="34" t="n">
        <v>0.780445969125214</v>
      </c>
      <c r="H7289" s="34" t="n">
        <v>-0.0491949081625374</v>
      </c>
      <c r="I7289" s="34" t="n">
        <v>-0.063034354854416</v>
      </c>
      <c r="J7289" s="35" t="n">
        <v>1.28</v>
      </c>
      <c r="K7289" s="6" t="n">
        <v>0</v>
      </c>
      <c r="L7289" s="35" t="n">
        <v>-1</v>
      </c>
      <c r="M7289" s="6" t="str">
        <f aca="false">IF(I7289&lt;=0,"Below 0%",IF(I7289&lt;=0.05,"0-5%",IF(I7289&lt;=0.1,"5-10%",IF(I7289&lt;=0.2,"10-20%",IF(I7289&lt;=0.4,"20-40%","Above 40%")))))</f>
        <v>Below 0%</v>
      </c>
      <c r="N7289" s="6" t="str">
        <f aca="false">IF(AND(H7289&gt;=Summary!$B$25,I7289&gt;=Summary!$B$26,I7289&lt;=Summary!$B$27,J7289&gt;=Summary!$B$28,J7289&lt;=Summary!$B$29,F7289*J7289&gt;1),"Yes","No")</f>
        <v>No</v>
      </c>
    </row>
    <row r="7290" customFormat="false" ht="15" hidden="false" customHeight="false" outlineLevel="0" collapsed="false">
      <c r="A7290" s="6" t="s">
        <v>154</v>
      </c>
      <c r="B7290" s="45" t="n">
        <v>43813</v>
      </c>
      <c r="C7290" s="6" t="s">
        <v>190</v>
      </c>
      <c r="D7290" s="6" t="s">
        <v>199</v>
      </c>
      <c r="E7290" s="6" t="s">
        <v>174</v>
      </c>
      <c r="F7290" s="34" t="n">
        <v>0.193189144134522</v>
      </c>
      <c r="G7290" s="34" t="n">
        <v>0.142710120068611</v>
      </c>
      <c r="H7290" s="34" t="n">
        <v>0.0504790240659109</v>
      </c>
      <c r="I7290" s="34" t="n">
        <v>0.353717199884928</v>
      </c>
      <c r="J7290" s="35" t="n">
        <v>7</v>
      </c>
      <c r="K7290" s="6" t="n">
        <v>0</v>
      </c>
      <c r="L7290" s="35" t="n">
        <v>-1</v>
      </c>
      <c r="M7290" s="6" t="str">
        <f aca="false">IF(I7290&lt;=0,"Below 0%",IF(I7290&lt;=0.05,"0-5%",IF(I7290&lt;=0.1,"5-10%",IF(I7290&lt;=0.2,"10-20%",IF(I7290&lt;=0.4,"20-40%","Above 40%")))))</f>
        <v>20-40%</v>
      </c>
      <c r="N7290" s="6" t="str">
        <f aca="false">IF(AND(H7290&gt;=Summary!$B$25,I7290&gt;=Summary!$B$26,I7290&lt;=Summary!$B$27,J7290&gt;=Summary!$B$28,J7290&lt;=Summary!$B$29,F7290*J7290&gt;1),"Yes","No")</f>
        <v>No</v>
      </c>
    </row>
    <row r="7291" customFormat="false" ht="15" hidden="false" customHeight="false" outlineLevel="0" collapsed="false">
      <c r="A7291" s="6" t="s">
        <v>154</v>
      </c>
      <c r="B7291" s="45" t="n">
        <v>43813</v>
      </c>
      <c r="C7291" s="6" t="s">
        <v>190</v>
      </c>
      <c r="D7291" s="6" t="s">
        <v>199</v>
      </c>
      <c r="E7291" s="6" t="s">
        <v>177</v>
      </c>
      <c r="F7291" s="34" t="n">
        <v>0.0755598098039627</v>
      </c>
      <c r="G7291" s="34" t="n">
        <v>0.076843910806175</v>
      </c>
      <c r="H7291" s="34" t="n">
        <v>-0.00128410100221224</v>
      </c>
      <c r="I7291" s="34" t="n">
        <v>-0.0167105108100387</v>
      </c>
      <c r="J7291" s="35" t="n">
        <v>13</v>
      </c>
      <c r="K7291" s="6" t="n">
        <v>1</v>
      </c>
      <c r="L7291" s="35" t="n">
        <v>12</v>
      </c>
      <c r="M7291" s="6" t="str">
        <f aca="false">IF(I7291&lt;=0,"Below 0%",IF(I7291&lt;=0.05,"0-5%",IF(I7291&lt;=0.1,"5-10%",IF(I7291&lt;=0.2,"10-20%",IF(I7291&lt;=0.4,"20-40%","Above 40%")))))</f>
        <v>Below 0%</v>
      </c>
      <c r="N7291" s="6" t="str">
        <f aca="false">IF(AND(H7291&gt;=Summary!$B$25,I7291&gt;=Summary!$B$26,I7291&lt;=Summary!$B$27,J7291&gt;=Summary!$B$28,J7291&lt;=Summary!$B$29,F7291*J7291&gt;1),"Yes","No")</f>
        <v>No</v>
      </c>
    </row>
    <row r="7292" customFormat="false" ht="15" hidden="false" customHeight="false" outlineLevel="0" collapsed="false">
      <c r="A7292" s="6" t="s">
        <v>154</v>
      </c>
      <c r="B7292" s="45" t="n">
        <v>43813</v>
      </c>
      <c r="C7292" s="6" t="s">
        <v>195</v>
      </c>
      <c r="D7292" s="6" t="s">
        <v>172</v>
      </c>
      <c r="E7292" s="6" t="s">
        <v>187</v>
      </c>
      <c r="F7292" s="34" t="n">
        <v>0.728287577629089</v>
      </c>
      <c r="G7292" s="34" t="n">
        <v>0.797829036635007</v>
      </c>
      <c r="H7292" s="34" t="n">
        <v>-0.0695414590059175</v>
      </c>
      <c r="I7292" s="34" t="n">
        <v>-0.0871633593322468</v>
      </c>
      <c r="J7292" s="35" t="n">
        <v>1.25</v>
      </c>
      <c r="K7292" s="6" t="n">
        <v>0</v>
      </c>
      <c r="L7292" s="35" t="n">
        <v>-1</v>
      </c>
      <c r="M7292" s="6" t="str">
        <f aca="false">IF(I7292&lt;=0,"Below 0%",IF(I7292&lt;=0.05,"0-5%",IF(I7292&lt;=0.1,"5-10%",IF(I7292&lt;=0.2,"10-20%",IF(I7292&lt;=0.4,"20-40%","Above 40%")))))</f>
        <v>Below 0%</v>
      </c>
      <c r="N7292" s="6" t="str">
        <f aca="false">IF(AND(H7292&gt;=Summary!$B$25,I7292&gt;=Summary!$B$26,I7292&lt;=Summary!$B$27,J7292&gt;=Summary!$B$28,J7292&lt;=Summary!$B$29,F7292*J7292&gt;1),"Yes","No")</f>
        <v>No</v>
      </c>
    </row>
    <row r="7293" customFormat="false" ht="15" hidden="false" customHeight="false" outlineLevel="0" collapsed="false">
      <c r="A7293" s="6" t="s">
        <v>154</v>
      </c>
      <c r="B7293" s="45" t="n">
        <v>43813</v>
      </c>
      <c r="C7293" s="6" t="s">
        <v>195</v>
      </c>
      <c r="D7293" s="6" t="s">
        <v>172</v>
      </c>
      <c r="E7293" s="6" t="s">
        <v>174</v>
      </c>
      <c r="F7293" s="34" t="n">
        <v>0.127559885382652</v>
      </c>
      <c r="G7293" s="34" t="n">
        <v>0.135685210312076</v>
      </c>
      <c r="H7293" s="34" t="n">
        <v>-0.00812532492942372</v>
      </c>
      <c r="I7293" s="34" t="n">
        <v>-0.0598836447298529</v>
      </c>
      <c r="J7293" s="35" t="n">
        <v>7.35</v>
      </c>
      <c r="K7293" s="6" t="n">
        <v>1</v>
      </c>
      <c r="L7293" s="35" t="n">
        <v>6.35</v>
      </c>
      <c r="M7293" s="6" t="str">
        <f aca="false">IF(I7293&lt;=0,"Below 0%",IF(I7293&lt;=0.05,"0-5%",IF(I7293&lt;=0.1,"5-10%",IF(I7293&lt;=0.2,"10-20%",IF(I7293&lt;=0.4,"20-40%","Above 40%")))))</f>
        <v>Below 0%</v>
      </c>
      <c r="N7293" s="6" t="str">
        <f aca="false">IF(AND(H7293&gt;=Summary!$B$25,I7293&gt;=Summary!$B$26,I7293&lt;=Summary!$B$27,J7293&gt;=Summary!$B$28,J7293&lt;=Summary!$B$29,F7293*J7293&gt;1),"Yes","No")</f>
        <v>No</v>
      </c>
    </row>
    <row r="7294" customFormat="false" ht="15" hidden="false" customHeight="false" outlineLevel="0" collapsed="false">
      <c r="A7294" s="6" t="s">
        <v>154</v>
      </c>
      <c r="B7294" s="45" t="n">
        <v>43813</v>
      </c>
      <c r="C7294" s="6" t="s">
        <v>195</v>
      </c>
      <c r="D7294" s="6" t="s">
        <v>172</v>
      </c>
      <c r="E7294" s="6" t="s">
        <v>177</v>
      </c>
      <c r="F7294" s="34" t="n">
        <v>0.144152507185936</v>
      </c>
      <c r="G7294" s="34" t="n">
        <v>0.0664857530529172</v>
      </c>
      <c r="H7294" s="34" t="n">
        <v>0.0776667541330187</v>
      </c>
      <c r="I7294" s="34" t="n">
        <v>1.16817138359255</v>
      </c>
      <c r="J7294" s="35" t="n">
        <v>15</v>
      </c>
      <c r="K7294" s="6" t="n">
        <v>0</v>
      </c>
      <c r="L7294" s="35" t="n">
        <v>-1</v>
      </c>
      <c r="M7294" s="6" t="str">
        <f aca="false">IF(I7294&lt;=0,"Below 0%",IF(I7294&lt;=0.05,"0-5%",IF(I7294&lt;=0.1,"5-10%",IF(I7294&lt;=0.2,"10-20%",IF(I7294&lt;=0.4,"20-40%","Above 40%")))))</f>
        <v>Above 40%</v>
      </c>
      <c r="N7294" s="6" t="str">
        <f aca="false">IF(AND(H7294&gt;=Summary!$B$25,I7294&gt;=Summary!$B$26,I7294&lt;=Summary!$B$27,J7294&gt;=Summary!$B$28,J7294&lt;=Summary!$B$29,F7294*J7294&gt;1),"Yes","No")</f>
        <v>No</v>
      </c>
    </row>
    <row r="7295" customFormat="false" ht="15" hidden="false" customHeight="false" outlineLevel="0" collapsed="false">
      <c r="A7295" s="6" t="s">
        <v>154</v>
      </c>
      <c r="B7295" s="45" t="n">
        <v>43813</v>
      </c>
      <c r="C7295" s="6" t="s">
        <v>183</v>
      </c>
      <c r="D7295" s="6" t="s">
        <v>198</v>
      </c>
      <c r="E7295" s="6" t="s">
        <v>187</v>
      </c>
      <c r="F7295" s="34" t="n">
        <v>0.822463572025299</v>
      </c>
      <c r="G7295" s="34" t="n">
        <v>0.830920671685003</v>
      </c>
      <c r="H7295" s="34" t="n">
        <v>-0.00845709965970376</v>
      </c>
      <c r="I7295" s="34" t="n">
        <v>-0.0101779868378455</v>
      </c>
      <c r="J7295" s="35" t="n">
        <v>1.2</v>
      </c>
      <c r="K7295" s="6" t="n">
        <v>1</v>
      </c>
      <c r="L7295" s="35" t="n">
        <v>0.2</v>
      </c>
      <c r="M7295" s="6" t="str">
        <f aca="false">IF(I7295&lt;=0,"Below 0%",IF(I7295&lt;=0.05,"0-5%",IF(I7295&lt;=0.1,"5-10%",IF(I7295&lt;=0.2,"10-20%",IF(I7295&lt;=0.4,"20-40%","Above 40%")))))</f>
        <v>Below 0%</v>
      </c>
      <c r="N7295" s="6" t="str">
        <f aca="false">IF(AND(H7295&gt;=Summary!$B$25,I7295&gt;=Summary!$B$26,I7295&lt;=Summary!$B$27,J7295&gt;=Summary!$B$28,J7295&lt;=Summary!$B$29,F7295*J7295&gt;1),"Yes","No")</f>
        <v>No</v>
      </c>
    </row>
    <row r="7296" customFormat="false" ht="15" hidden="false" customHeight="false" outlineLevel="0" collapsed="false">
      <c r="A7296" s="6" t="s">
        <v>154</v>
      </c>
      <c r="B7296" s="45" t="n">
        <v>43813</v>
      </c>
      <c r="C7296" s="6" t="s">
        <v>183</v>
      </c>
      <c r="D7296" s="6" t="s">
        <v>198</v>
      </c>
      <c r="E7296" s="6" t="s">
        <v>174</v>
      </c>
      <c r="F7296" s="34" t="n">
        <v>0.0966776385903359</v>
      </c>
      <c r="G7296" s="34" t="n">
        <v>0.121598147075854</v>
      </c>
      <c r="H7296" s="34" t="n">
        <v>-0.0249205084855182</v>
      </c>
      <c r="I7296" s="34" t="n">
        <v>-0.204941515021381</v>
      </c>
      <c r="J7296" s="35" t="n">
        <v>8.2</v>
      </c>
      <c r="K7296" s="6" t="n">
        <v>0</v>
      </c>
      <c r="L7296" s="35" t="n">
        <v>-1</v>
      </c>
      <c r="M7296" s="6" t="str">
        <f aca="false">IF(I7296&lt;=0,"Below 0%",IF(I7296&lt;=0.05,"0-5%",IF(I7296&lt;=0.1,"5-10%",IF(I7296&lt;=0.2,"10-20%",IF(I7296&lt;=0.4,"20-40%","Above 40%")))))</f>
        <v>Below 0%</v>
      </c>
      <c r="N7296" s="6" t="str">
        <f aca="false">IF(AND(H7296&gt;=Summary!$B$25,I7296&gt;=Summary!$B$26,I7296&lt;=Summary!$B$27,J7296&gt;=Summary!$B$28,J7296&lt;=Summary!$B$29,F7296*J7296&gt;1),"Yes","No")</f>
        <v>No</v>
      </c>
    </row>
    <row r="7297" customFormat="false" ht="15" hidden="false" customHeight="false" outlineLevel="0" collapsed="false">
      <c r="A7297" s="6" t="s">
        <v>154</v>
      </c>
      <c r="B7297" s="45" t="n">
        <v>43813</v>
      </c>
      <c r="C7297" s="6" t="s">
        <v>183</v>
      </c>
      <c r="D7297" s="6" t="s">
        <v>198</v>
      </c>
      <c r="E7297" s="6" t="s">
        <v>177</v>
      </c>
      <c r="F7297" s="34" t="n">
        <v>0.0808587372303009</v>
      </c>
      <c r="G7297" s="34" t="n">
        <v>0.047481181239143</v>
      </c>
      <c r="H7297" s="34" t="n">
        <v>0.0333775559911579</v>
      </c>
      <c r="I7297" s="34" t="n">
        <v>0.702963892643045</v>
      </c>
      <c r="J7297" s="35" t="n">
        <v>21</v>
      </c>
      <c r="K7297" s="6" t="n">
        <v>0</v>
      </c>
      <c r="L7297" s="35" t="n">
        <v>-1</v>
      </c>
      <c r="M7297" s="6" t="str">
        <f aca="false">IF(I7297&lt;=0,"Below 0%",IF(I7297&lt;=0.05,"0-5%",IF(I7297&lt;=0.1,"5-10%",IF(I7297&lt;=0.2,"10-20%",IF(I7297&lt;=0.4,"20-40%","Above 40%")))))</f>
        <v>Above 40%</v>
      </c>
      <c r="N7297" s="6" t="str">
        <f aca="false">IF(AND(H7297&gt;=Summary!$B$25,I7297&gt;=Summary!$B$26,I7297&lt;=Summary!$B$27,J7297&gt;=Summary!$B$28,J7297&lt;=Summary!$B$29,F7297*J7297&gt;1),"Yes","No")</f>
        <v>No</v>
      </c>
    </row>
    <row r="7298" customFormat="false" ht="15" hidden="false" customHeight="false" outlineLevel="0" collapsed="false">
      <c r="A7298" s="6" t="s">
        <v>154</v>
      </c>
      <c r="B7298" s="45" t="n">
        <v>43813</v>
      </c>
      <c r="C7298" s="6" t="s">
        <v>204</v>
      </c>
      <c r="D7298" s="6" t="s">
        <v>182</v>
      </c>
      <c r="E7298" s="6" t="s">
        <v>187</v>
      </c>
      <c r="F7298" s="34" t="n">
        <v>0.601627945899963</v>
      </c>
      <c r="G7298" s="34" t="n">
        <v>0.515849486887115</v>
      </c>
      <c r="H7298" s="34" t="n">
        <v>0.0857784590128483</v>
      </c>
      <c r="I7298" s="34" t="n">
        <v>0.166285827927206</v>
      </c>
      <c r="J7298" s="35" t="n">
        <v>1.93</v>
      </c>
      <c r="K7298" s="6" t="n">
        <v>1</v>
      </c>
      <c r="L7298" s="35" t="n">
        <v>0.93</v>
      </c>
      <c r="M7298" s="6" t="str">
        <f aca="false">IF(I7298&lt;=0,"Below 0%",IF(I7298&lt;=0.05,"0-5%",IF(I7298&lt;=0.1,"5-10%",IF(I7298&lt;=0.2,"10-20%",IF(I7298&lt;=0.4,"20-40%","Above 40%")))))</f>
        <v>10-20%</v>
      </c>
      <c r="N7298" s="6" t="str">
        <f aca="false">IF(AND(H7298&gt;=Summary!$B$25,I7298&gt;=Summary!$B$26,I7298&lt;=Summary!$B$27,J7298&gt;=Summary!$B$28,J7298&lt;=Summary!$B$29,F7298*J7298&gt;1),"Yes","No")</f>
        <v>Yes</v>
      </c>
    </row>
    <row r="7299" customFormat="false" ht="15" hidden="false" customHeight="false" outlineLevel="0" collapsed="false">
      <c r="A7299" s="6" t="s">
        <v>154</v>
      </c>
      <c r="B7299" s="45" t="n">
        <v>43813</v>
      </c>
      <c r="C7299" s="6" t="s">
        <v>204</v>
      </c>
      <c r="D7299" s="6" t="s">
        <v>182</v>
      </c>
      <c r="E7299" s="6" t="s">
        <v>174</v>
      </c>
      <c r="F7299" s="34" t="n">
        <v>0.220612809062004</v>
      </c>
      <c r="G7299" s="34" t="n">
        <v>0.255279361459521</v>
      </c>
      <c r="H7299" s="34" t="n">
        <v>-0.034666552397517</v>
      </c>
      <c r="I7299" s="34" t="n">
        <v>-0.13579849228436</v>
      </c>
      <c r="J7299" s="35" t="n">
        <v>3.9</v>
      </c>
      <c r="K7299" s="6" t="n">
        <v>0</v>
      </c>
      <c r="L7299" s="35" t="n">
        <v>-1</v>
      </c>
      <c r="M7299" s="6" t="str">
        <f aca="false">IF(I7299&lt;=0,"Below 0%",IF(I7299&lt;=0.05,"0-5%",IF(I7299&lt;=0.1,"5-10%",IF(I7299&lt;=0.2,"10-20%",IF(I7299&lt;=0.4,"20-40%","Above 40%")))))</f>
        <v>Below 0%</v>
      </c>
      <c r="N7299" s="6" t="str">
        <f aca="false">IF(AND(H7299&gt;=Summary!$B$25,I7299&gt;=Summary!$B$26,I7299&lt;=Summary!$B$27,J7299&gt;=Summary!$B$28,J7299&lt;=Summary!$B$29,F7299*J7299&gt;1),"Yes","No")</f>
        <v>No</v>
      </c>
    </row>
    <row r="7300" customFormat="false" ht="15" hidden="false" customHeight="false" outlineLevel="0" collapsed="false">
      <c r="A7300" s="6" t="s">
        <v>154</v>
      </c>
      <c r="B7300" s="45" t="n">
        <v>43813</v>
      </c>
      <c r="C7300" s="6" t="s">
        <v>204</v>
      </c>
      <c r="D7300" s="6" t="s">
        <v>182</v>
      </c>
      <c r="E7300" s="6" t="s">
        <v>177</v>
      </c>
      <c r="F7300" s="34" t="n">
        <v>0.17775921523571</v>
      </c>
      <c r="G7300" s="34" t="n">
        <v>0.228871151653364</v>
      </c>
      <c r="H7300" s="34" t="n">
        <v>-0.0511119364176536</v>
      </c>
      <c r="I7300" s="34" t="n">
        <v>-0.223321882414718</v>
      </c>
      <c r="J7300" s="35" t="n">
        <v>4.35</v>
      </c>
      <c r="K7300" s="6" t="n">
        <v>0</v>
      </c>
      <c r="L7300" s="35" t="n">
        <v>-1</v>
      </c>
      <c r="M7300" s="6" t="str">
        <f aca="false">IF(I7300&lt;=0,"Below 0%",IF(I7300&lt;=0.05,"0-5%",IF(I7300&lt;=0.1,"5-10%",IF(I7300&lt;=0.2,"10-20%",IF(I7300&lt;=0.4,"20-40%","Above 40%")))))</f>
        <v>Below 0%</v>
      </c>
      <c r="N7300" s="6" t="str">
        <f aca="false">IF(AND(H7300&gt;=Summary!$B$25,I7300&gt;=Summary!$B$26,I7300&lt;=Summary!$B$27,J7300&gt;=Summary!$B$28,J7300&lt;=Summary!$B$29,F7300*J7300&gt;1),"Yes","No")</f>
        <v>No</v>
      </c>
    </row>
    <row r="7301" customFormat="false" ht="15" hidden="false" customHeight="false" outlineLevel="0" collapsed="false">
      <c r="A7301" s="6" t="s">
        <v>154</v>
      </c>
      <c r="B7301" s="45" t="n">
        <v>43813</v>
      </c>
      <c r="C7301" s="6" t="s">
        <v>179</v>
      </c>
      <c r="D7301" s="6" t="s">
        <v>189</v>
      </c>
      <c r="E7301" s="6" t="s">
        <v>187</v>
      </c>
      <c r="F7301" s="34" t="n">
        <v>0.438285440206528</v>
      </c>
      <c r="G7301" s="34" t="n">
        <v>0.500935290574173</v>
      </c>
      <c r="H7301" s="34" t="n">
        <v>-0.0626498503676457</v>
      </c>
      <c r="I7301" s="34" t="n">
        <v>-0.125065755091513</v>
      </c>
      <c r="J7301" s="35" t="n">
        <v>1.98</v>
      </c>
      <c r="K7301" s="6" t="n">
        <v>0</v>
      </c>
      <c r="L7301" s="35" t="n">
        <v>-1</v>
      </c>
      <c r="M7301" s="6" t="str">
        <f aca="false">IF(I7301&lt;=0,"Below 0%",IF(I7301&lt;=0.05,"0-5%",IF(I7301&lt;=0.1,"5-10%",IF(I7301&lt;=0.2,"10-20%",IF(I7301&lt;=0.4,"20-40%","Above 40%")))))</f>
        <v>Below 0%</v>
      </c>
      <c r="N7301" s="6" t="str">
        <f aca="false">IF(AND(H7301&gt;=Summary!$B$25,I7301&gt;=Summary!$B$26,I7301&lt;=Summary!$B$27,J7301&gt;=Summary!$B$28,J7301&lt;=Summary!$B$29,F7301*J7301&gt;1),"Yes","No")</f>
        <v>No</v>
      </c>
    </row>
    <row r="7302" customFormat="false" ht="15" hidden="false" customHeight="false" outlineLevel="0" collapsed="false">
      <c r="A7302" s="6" t="s">
        <v>154</v>
      </c>
      <c r="B7302" s="45" t="n">
        <v>43813</v>
      </c>
      <c r="C7302" s="6" t="s">
        <v>179</v>
      </c>
      <c r="D7302" s="6" t="s">
        <v>189</v>
      </c>
      <c r="E7302" s="6" t="s">
        <v>174</v>
      </c>
      <c r="F7302" s="34" t="n">
        <v>0.297585308551788</v>
      </c>
      <c r="G7302" s="34" t="n">
        <v>0.247962968834216</v>
      </c>
      <c r="H7302" s="34" t="n">
        <v>0.0496223397175725</v>
      </c>
      <c r="I7302" s="34" t="n">
        <v>0.200119961262237</v>
      </c>
      <c r="J7302" s="35" t="n">
        <v>4</v>
      </c>
      <c r="K7302" s="6" t="n">
        <v>0</v>
      </c>
      <c r="L7302" s="35" t="n">
        <v>-1</v>
      </c>
      <c r="M7302" s="6" t="str">
        <f aca="false">IF(I7302&lt;=0,"Below 0%",IF(I7302&lt;=0.05,"0-5%",IF(I7302&lt;=0.1,"5-10%",IF(I7302&lt;=0.2,"10-20%",IF(I7302&lt;=0.4,"20-40%","Above 40%")))))</f>
        <v>20-40%</v>
      </c>
      <c r="N7302" s="6" t="str">
        <f aca="false">IF(AND(H7302&gt;=Summary!$B$25,I7302&gt;=Summary!$B$26,I7302&lt;=Summary!$B$27,J7302&gt;=Summary!$B$28,J7302&lt;=Summary!$B$29,F7302*J7302&gt;1),"Yes","No")</f>
        <v>Yes</v>
      </c>
    </row>
    <row r="7303" customFormat="false" ht="15" hidden="false" customHeight="false" outlineLevel="0" collapsed="false">
      <c r="A7303" s="6" t="s">
        <v>154</v>
      </c>
      <c r="B7303" s="45" t="n">
        <v>43813</v>
      </c>
      <c r="C7303" s="6" t="s">
        <v>179</v>
      </c>
      <c r="D7303" s="6" t="s">
        <v>189</v>
      </c>
      <c r="E7303" s="6" t="s">
        <v>177</v>
      </c>
      <c r="F7303" s="34" t="n">
        <v>0.264129281044006</v>
      </c>
      <c r="G7303" s="34" t="n">
        <v>0.251101740591611</v>
      </c>
      <c r="H7303" s="34" t="n">
        <v>0.0130275404523955</v>
      </c>
      <c r="I7303" s="34" t="n">
        <v>0.0518815218950763</v>
      </c>
      <c r="J7303" s="35" t="n">
        <v>3.95</v>
      </c>
      <c r="K7303" s="6" t="n">
        <v>1</v>
      </c>
      <c r="L7303" s="35" t="n">
        <v>2.95</v>
      </c>
      <c r="M7303" s="6" t="str">
        <f aca="false">IF(I7303&lt;=0,"Below 0%",IF(I7303&lt;=0.05,"0-5%",IF(I7303&lt;=0.1,"5-10%",IF(I7303&lt;=0.2,"10-20%",IF(I7303&lt;=0.4,"20-40%","Above 40%")))))</f>
        <v>5-10%</v>
      </c>
      <c r="N7303" s="6" t="str">
        <f aca="false">IF(AND(H7303&gt;=Summary!$B$25,I7303&gt;=Summary!$B$26,I7303&lt;=Summary!$B$27,J7303&gt;=Summary!$B$28,J7303&lt;=Summary!$B$29,F7303*J7303&gt;1),"Yes","No")</f>
        <v>No</v>
      </c>
    </row>
    <row r="7304" customFormat="false" ht="15" hidden="false" customHeight="false" outlineLevel="0" collapsed="false">
      <c r="A7304" s="6" t="s">
        <v>154</v>
      </c>
      <c r="B7304" s="45" t="n">
        <v>43814</v>
      </c>
      <c r="C7304" s="6" t="s">
        <v>185</v>
      </c>
      <c r="D7304" s="6" t="s">
        <v>194</v>
      </c>
      <c r="E7304" s="6" t="s">
        <v>187</v>
      </c>
      <c r="F7304" s="34" t="n">
        <v>0.170224234461784</v>
      </c>
      <c r="G7304" s="34" t="n">
        <v>0.153780690953864</v>
      </c>
      <c r="H7304" s="34" t="n">
        <v>0.0164435435079204</v>
      </c>
      <c r="I7304" s="34" t="n">
        <v>0.106928531832736</v>
      </c>
      <c r="J7304" s="35" t="n">
        <v>6.5</v>
      </c>
      <c r="K7304" s="6" t="n">
        <v>0</v>
      </c>
      <c r="L7304" s="35" t="n">
        <v>-1</v>
      </c>
      <c r="M7304" s="6" t="str">
        <f aca="false">IF(I7304&lt;=0,"Below 0%",IF(I7304&lt;=0.05,"0-5%",IF(I7304&lt;=0.1,"5-10%",IF(I7304&lt;=0.2,"10-20%",IF(I7304&lt;=0.4,"20-40%","Above 40%")))))</f>
        <v>10-20%</v>
      </c>
      <c r="N7304" s="6" t="str">
        <f aca="false">IF(AND(H7304&gt;=Summary!$B$25,I7304&gt;=Summary!$B$26,I7304&lt;=Summary!$B$27,J7304&gt;=Summary!$B$28,J7304&lt;=Summary!$B$29,F7304*J7304&gt;1),"Yes","No")</f>
        <v>No</v>
      </c>
    </row>
    <row r="7305" customFormat="false" ht="15" hidden="false" customHeight="false" outlineLevel="0" collapsed="false">
      <c r="A7305" s="6" t="s">
        <v>154</v>
      </c>
      <c r="B7305" s="45" t="n">
        <v>43814</v>
      </c>
      <c r="C7305" s="6" t="s">
        <v>185</v>
      </c>
      <c r="D7305" s="6" t="s">
        <v>194</v>
      </c>
      <c r="E7305" s="6" t="s">
        <v>174</v>
      </c>
      <c r="F7305" s="34" t="n">
        <v>0.219809874892235</v>
      </c>
      <c r="G7305" s="34" t="n">
        <v>0.175363945824582</v>
      </c>
      <c r="H7305" s="34" t="n">
        <v>0.0444459290676531</v>
      </c>
      <c r="I7305" s="34" t="n">
        <v>0.253449640738084</v>
      </c>
      <c r="J7305" s="35" t="n">
        <v>5.7</v>
      </c>
      <c r="K7305" s="6" t="n">
        <v>0</v>
      </c>
      <c r="L7305" s="35" t="n">
        <v>-1</v>
      </c>
      <c r="M7305" s="6" t="str">
        <f aca="false">IF(I7305&lt;=0,"Below 0%",IF(I7305&lt;=0.05,"0-5%",IF(I7305&lt;=0.1,"5-10%",IF(I7305&lt;=0.2,"10-20%",IF(I7305&lt;=0.4,"20-40%","Above 40%")))))</f>
        <v>20-40%</v>
      </c>
      <c r="N7305" s="6" t="str">
        <f aca="false">IF(AND(H7305&gt;=Summary!$B$25,I7305&gt;=Summary!$B$26,I7305&lt;=Summary!$B$27,J7305&gt;=Summary!$B$28,J7305&lt;=Summary!$B$29,F7305*J7305&gt;1),"Yes","No")</f>
        <v>No</v>
      </c>
    </row>
    <row r="7306" customFormat="false" ht="15" hidden="false" customHeight="false" outlineLevel="0" collapsed="false">
      <c r="A7306" s="6" t="s">
        <v>154</v>
      </c>
      <c r="B7306" s="45" t="n">
        <v>43814</v>
      </c>
      <c r="C7306" s="6" t="s">
        <v>185</v>
      </c>
      <c r="D7306" s="6" t="s">
        <v>194</v>
      </c>
      <c r="E7306" s="6" t="s">
        <v>177</v>
      </c>
      <c r="F7306" s="34" t="n">
        <v>0.609965860843658</v>
      </c>
      <c r="G7306" s="34" t="n">
        <v>0.670855363221554</v>
      </c>
      <c r="H7306" s="34" t="n">
        <v>-0.0608895023778959</v>
      </c>
      <c r="I7306" s="34" t="n">
        <v>-0.0907639794150185</v>
      </c>
      <c r="J7306" s="35" t="n">
        <v>1.49</v>
      </c>
      <c r="K7306" s="6" t="n">
        <v>1</v>
      </c>
      <c r="L7306" s="35" t="n">
        <v>0.49</v>
      </c>
      <c r="M7306" s="6" t="str">
        <f aca="false">IF(I7306&lt;=0,"Below 0%",IF(I7306&lt;=0.05,"0-5%",IF(I7306&lt;=0.1,"5-10%",IF(I7306&lt;=0.2,"10-20%",IF(I7306&lt;=0.4,"20-40%","Above 40%")))))</f>
        <v>Below 0%</v>
      </c>
      <c r="N7306" s="6" t="str">
        <f aca="false">IF(AND(H7306&gt;=Summary!$B$25,I7306&gt;=Summary!$B$26,I7306&lt;=Summary!$B$27,J7306&gt;=Summary!$B$28,J7306&lt;=Summary!$B$29,F7306*J7306&gt;1),"Yes","No")</f>
        <v>No</v>
      </c>
    </row>
    <row r="7307" customFormat="false" ht="15" hidden="false" customHeight="false" outlineLevel="0" collapsed="false">
      <c r="A7307" s="6" t="s">
        <v>154</v>
      </c>
      <c r="B7307" s="45" t="n">
        <v>43814</v>
      </c>
      <c r="C7307" s="6" t="s">
        <v>176</v>
      </c>
      <c r="D7307" s="6" t="s">
        <v>173</v>
      </c>
      <c r="E7307" s="6" t="s">
        <v>187</v>
      </c>
      <c r="F7307" s="34" t="n">
        <v>0.558101058006287</v>
      </c>
      <c r="G7307" s="34" t="n">
        <v>0.545891360602642</v>
      </c>
      <c r="H7307" s="34" t="n">
        <v>0.012209697403645</v>
      </c>
      <c r="I7307" s="34" t="n">
        <v>0.0223665334988374</v>
      </c>
      <c r="J7307" s="35" t="n">
        <v>1.82</v>
      </c>
      <c r="K7307" s="6" t="n">
        <v>0</v>
      </c>
      <c r="L7307" s="35" t="n">
        <v>-1</v>
      </c>
      <c r="M7307" s="6" t="str">
        <f aca="false">IF(I7307&lt;=0,"Below 0%",IF(I7307&lt;=0.05,"0-5%",IF(I7307&lt;=0.1,"5-10%",IF(I7307&lt;=0.2,"10-20%",IF(I7307&lt;=0.4,"20-40%","Above 40%")))))</f>
        <v>0-5%</v>
      </c>
      <c r="N7307" s="6" t="str">
        <f aca="false">IF(AND(H7307&gt;=Summary!$B$25,I7307&gt;=Summary!$B$26,I7307&lt;=Summary!$B$27,J7307&gt;=Summary!$B$28,J7307&lt;=Summary!$B$29,F7307*J7307&gt;1),"Yes","No")</f>
        <v>No</v>
      </c>
    </row>
    <row r="7308" customFormat="false" ht="15" hidden="false" customHeight="false" outlineLevel="0" collapsed="false">
      <c r="A7308" s="6" t="s">
        <v>154</v>
      </c>
      <c r="B7308" s="45" t="n">
        <v>43814</v>
      </c>
      <c r="C7308" s="6" t="s">
        <v>176</v>
      </c>
      <c r="D7308" s="6" t="s">
        <v>173</v>
      </c>
      <c r="E7308" s="6" t="s">
        <v>174</v>
      </c>
      <c r="F7308" s="34" t="n">
        <v>0.308710277080536</v>
      </c>
      <c r="G7308" s="34" t="n">
        <v>0.255404184137997</v>
      </c>
      <c r="H7308" s="34" t="n">
        <v>0.053306092942539</v>
      </c>
      <c r="I7308" s="34" t="n">
        <v>0.208712684650998</v>
      </c>
      <c r="J7308" s="35" t="n">
        <v>3.89</v>
      </c>
      <c r="K7308" s="6" t="n">
        <v>1</v>
      </c>
      <c r="L7308" s="35" t="n">
        <v>2.89</v>
      </c>
      <c r="M7308" s="6" t="str">
        <f aca="false">IF(I7308&lt;=0,"Below 0%",IF(I7308&lt;=0.05,"0-5%",IF(I7308&lt;=0.1,"5-10%",IF(I7308&lt;=0.2,"10-20%",IF(I7308&lt;=0.4,"20-40%","Above 40%")))))</f>
        <v>20-40%</v>
      </c>
      <c r="N7308" s="6" t="str">
        <f aca="false">IF(AND(H7308&gt;=Summary!$B$25,I7308&gt;=Summary!$B$26,I7308&lt;=Summary!$B$27,J7308&gt;=Summary!$B$28,J7308&lt;=Summary!$B$29,F7308*J7308&gt;1),"Yes","No")</f>
        <v>Yes</v>
      </c>
    </row>
    <row r="7309" customFormat="false" ht="15" hidden="false" customHeight="false" outlineLevel="0" collapsed="false">
      <c r="A7309" s="6" t="s">
        <v>154</v>
      </c>
      <c r="B7309" s="45" t="n">
        <v>43814</v>
      </c>
      <c r="C7309" s="6" t="s">
        <v>176</v>
      </c>
      <c r="D7309" s="6" t="s">
        <v>173</v>
      </c>
      <c r="E7309" s="6" t="s">
        <v>177</v>
      </c>
      <c r="F7309" s="34" t="n">
        <v>0.133188620209694</v>
      </c>
      <c r="G7309" s="34" t="n">
        <v>0.198704455259362</v>
      </c>
      <c r="H7309" s="34" t="n">
        <v>-0.0655158350496677</v>
      </c>
      <c r="I7309" s="34" t="n">
        <v>-0.32971497777517</v>
      </c>
      <c r="J7309" s="35" t="n">
        <v>5</v>
      </c>
      <c r="K7309" s="6" t="n">
        <v>0</v>
      </c>
      <c r="L7309" s="35" t="n">
        <v>-1</v>
      </c>
      <c r="M7309" s="6" t="str">
        <f aca="false">IF(I7309&lt;=0,"Below 0%",IF(I7309&lt;=0.05,"0-5%",IF(I7309&lt;=0.1,"5-10%",IF(I7309&lt;=0.2,"10-20%",IF(I7309&lt;=0.4,"20-40%","Above 40%")))))</f>
        <v>Below 0%</v>
      </c>
      <c r="N7309" s="6" t="str">
        <f aca="false">IF(AND(H7309&gt;=Summary!$B$25,I7309&gt;=Summary!$B$26,I7309&lt;=Summary!$B$27,J7309&gt;=Summary!$B$28,J7309&lt;=Summary!$B$29,F7309*J7309&gt;1),"Yes","No")</f>
        <v>No</v>
      </c>
    </row>
    <row r="7310" customFormat="false" ht="15" hidden="false" customHeight="false" outlineLevel="0" collapsed="false">
      <c r="A7310" s="6" t="s">
        <v>154</v>
      </c>
      <c r="B7310" s="45" t="n">
        <v>43814</v>
      </c>
      <c r="C7310" s="6" t="s">
        <v>203</v>
      </c>
      <c r="D7310" s="6" t="s">
        <v>181</v>
      </c>
      <c r="E7310" s="6" t="s">
        <v>187</v>
      </c>
      <c r="F7310" s="34" t="n">
        <v>0.302696853876114</v>
      </c>
      <c r="G7310" s="34" t="n">
        <v>0.297966012151096</v>
      </c>
      <c r="H7310" s="34" t="n">
        <v>0.0047308417250177</v>
      </c>
      <c r="I7310" s="34" t="n">
        <v>0.01587711863801</v>
      </c>
      <c r="J7310" s="35" t="n">
        <v>3.35</v>
      </c>
      <c r="K7310" s="6" t="n">
        <v>0</v>
      </c>
      <c r="L7310" s="35" t="n">
        <v>-1</v>
      </c>
      <c r="M7310" s="6" t="str">
        <f aca="false">IF(I7310&lt;=0,"Below 0%",IF(I7310&lt;=0.05,"0-5%",IF(I7310&lt;=0.1,"5-10%",IF(I7310&lt;=0.2,"10-20%",IF(I7310&lt;=0.4,"20-40%","Above 40%")))))</f>
        <v>0-5%</v>
      </c>
      <c r="N7310" s="6" t="str">
        <f aca="false">IF(AND(H7310&gt;=Summary!$B$25,I7310&gt;=Summary!$B$26,I7310&lt;=Summary!$B$27,J7310&gt;=Summary!$B$28,J7310&lt;=Summary!$B$29,F7310*J7310&gt;1),"Yes","No")</f>
        <v>No</v>
      </c>
    </row>
    <row r="7311" customFormat="false" ht="15" hidden="false" customHeight="false" outlineLevel="0" collapsed="false">
      <c r="A7311" s="6" t="s">
        <v>154</v>
      </c>
      <c r="B7311" s="45" t="n">
        <v>43814</v>
      </c>
      <c r="C7311" s="6" t="s">
        <v>203</v>
      </c>
      <c r="D7311" s="6" t="s">
        <v>181</v>
      </c>
      <c r="E7311" s="6" t="s">
        <v>174</v>
      </c>
      <c r="F7311" s="34" t="n">
        <v>0.370298445224762</v>
      </c>
      <c r="G7311" s="34" t="n">
        <v>0.277273927973937</v>
      </c>
      <c r="H7311" s="34" t="n">
        <v>0.0930245172508252</v>
      </c>
      <c r="I7311" s="34" t="n">
        <v>0.33549680610277</v>
      </c>
      <c r="J7311" s="35" t="n">
        <v>3.6</v>
      </c>
      <c r="K7311" s="6" t="n">
        <v>0</v>
      </c>
      <c r="L7311" s="35" t="n">
        <v>-1</v>
      </c>
      <c r="M7311" s="6" t="str">
        <f aca="false">IF(I7311&lt;=0,"Below 0%",IF(I7311&lt;=0.05,"0-5%",IF(I7311&lt;=0.1,"5-10%",IF(I7311&lt;=0.2,"10-20%",IF(I7311&lt;=0.4,"20-40%","Above 40%")))))</f>
        <v>20-40%</v>
      </c>
      <c r="N7311" s="6" t="str">
        <f aca="false">IF(AND(H7311&gt;=Summary!$B$25,I7311&gt;=Summary!$B$26,I7311&lt;=Summary!$B$27,J7311&gt;=Summary!$B$28,J7311&lt;=Summary!$B$29,F7311*J7311&gt;1),"Yes","No")</f>
        <v>Yes</v>
      </c>
    </row>
    <row r="7312" customFormat="false" ht="15" hidden="false" customHeight="false" outlineLevel="0" collapsed="false">
      <c r="A7312" s="6" t="s">
        <v>154</v>
      </c>
      <c r="B7312" s="45" t="n">
        <v>43814</v>
      </c>
      <c r="C7312" s="6" t="s">
        <v>203</v>
      </c>
      <c r="D7312" s="6" t="s">
        <v>181</v>
      </c>
      <c r="E7312" s="6" t="s">
        <v>177</v>
      </c>
      <c r="F7312" s="34" t="n">
        <v>0.327004671096802</v>
      </c>
      <c r="G7312" s="34" t="n">
        <v>0.424760059874967</v>
      </c>
      <c r="H7312" s="34" t="n">
        <v>-0.0977553887781652</v>
      </c>
      <c r="I7312" s="34" t="n">
        <v>-0.230142609940635</v>
      </c>
      <c r="J7312" s="35" t="n">
        <v>2.35</v>
      </c>
      <c r="K7312" s="6" t="n">
        <v>1</v>
      </c>
      <c r="L7312" s="35" t="n">
        <v>1.35</v>
      </c>
      <c r="M7312" s="6" t="str">
        <f aca="false">IF(I7312&lt;=0,"Below 0%",IF(I7312&lt;=0.05,"0-5%",IF(I7312&lt;=0.1,"5-10%",IF(I7312&lt;=0.2,"10-20%",IF(I7312&lt;=0.4,"20-40%","Above 40%")))))</f>
        <v>Below 0%</v>
      </c>
      <c r="N7312" s="6" t="str">
        <f aca="false">IF(AND(H7312&gt;=Summary!$B$25,I7312&gt;=Summary!$B$26,I7312&lt;=Summary!$B$27,J7312&gt;=Summary!$B$28,J7312&lt;=Summary!$B$29,F7312*J7312&gt;1),"Yes","No")</f>
        <v>No</v>
      </c>
    </row>
    <row r="7313" customFormat="false" ht="15" hidden="false" customHeight="false" outlineLevel="0" collapsed="false">
      <c r="A7313" s="6" t="s">
        <v>154</v>
      </c>
      <c r="B7313" s="45" t="n">
        <v>43815</v>
      </c>
      <c r="C7313" s="6" t="s">
        <v>180</v>
      </c>
      <c r="D7313" s="6" t="s">
        <v>201</v>
      </c>
      <c r="E7313" s="6" t="s">
        <v>187</v>
      </c>
      <c r="F7313" s="34" t="n">
        <v>0.540607869625092</v>
      </c>
      <c r="G7313" s="34" t="n">
        <v>0.373587860258753</v>
      </c>
      <c r="H7313" s="34" t="n">
        <v>0.167020009366339</v>
      </c>
      <c r="I7313" s="34" t="n">
        <v>0.447070226668122</v>
      </c>
      <c r="J7313" s="35" t="n">
        <v>2.65</v>
      </c>
      <c r="K7313" s="6" t="n">
        <v>0</v>
      </c>
      <c r="L7313" s="35" t="n">
        <v>-1</v>
      </c>
      <c r="M7313" s="6" t="str">
        <f aca="false">IF(I7313&lt;=0,"Below 0%",IF(I7313&lt;=0.05,"0-5%",IF(I7313&lt;=0.1,"5-10%",IF(I7313&lt;=0.2,"10-20%",IF(I7313&lt;=0.4,"20-40%","Above 40%")))))</f>
        <v>Above 40%</v>
      </c>
      <c r="N7313" s="6" t="str">
        <f aca="false">IF(AND(H7313&gt;=Summary!$B$25,I7313&gt;=Summary!$B$26,I7313&lt;=Summary!$B$27,J7313&gt;=Summary!$B$28,J7313&lt;=Summary!$B$29,F7313*J7313&gt;1),"Yes","No")</f>
        <v>No</v>
      </c>
    </row>
    <row r="7314" customFormat="false" ht="15" hidden="false" customHeight="false" outlineLevel="0" collapsed="false">
      <c r="A7314" s="6" t="s">
        <v>154</v>
      </c>
      <c r="B7314" s="45" t="n">
        <v>43815</v>
      </c>
      <c r="C7314" s="6" t="s">
        <v>180</v>
      </c>
      <c r="D7314" s="6" t="s">
        <v>201</v>
      </c>
      <c r="E7314" s="6" t="s">
        <v>174</v>
      </c>
      <c r="F7314" s="34" t="n">
        <v>0.17065817117691</v>
      </c>
      <c r="G7314" s="34" t="n">
        <v>0.296409529846016</v>
      </c>
      <c r="H7314" s="34" t="n">
        <v>-0.125751358669106</v>
      </c>
      <c r="I7314" s="34" t="n">
        <v>-0.424248703253344</v>
      </c>
      <c r="J7314" s="35" t="n">
        <v>3.34</v>
      </c>
      <c r="K7314" s="6" t="n">
        <v>1</v>
      </c>
      <c r="L7314" s="35" t="n">
        <v>2.34</v>
      </c>
      <c r="M7314" s="6" t="str">
        <f aca="false">IF(I7314&lt;=0,"Below 0%",IF(I7314&lt;=0.05,"0-5%",IF(I7314&lt;=0.1,"5-10%",IF(I7314&lt;=0.2,"10-20%",IF(I7314&lt;=0.4,"20-40%","Above 40%")))))</f>
        <v>Below 0%</v>
      </c>
      <c r="N7314" s="6" t="str">
        <f aca="false">IF(AND(H7314&gt;=Summary!$B$25,I7314&gt;=Summary!$B$26,I7314&lt;=Summary!$B$27,J7314&gt;=Summary!$B$28,J7314&lt;=Summary!$B$29,F7314*J7314&gt;1),"Yes","No")</f>
        <v>No</v>
      </c>
    </row>
    <row r="7315" customFormat="false" ht="15" hidden="false" customHeight="false" outlineLevel="0" collapsed="false">
      <c r="A7315" s="6" t="s">
        <v>154</v>
      </c>
      <c r="B7315" s="45" t="n">
        <v>43815</v>
      </c>
      <c r="C7315" s="6" t="s">
        <v>180</v>
      </c>
      <c r="D7315" s="6" t="s">
        <v>201</v>
      </c>
      <c r="E7315" s="6" t="s">
        <v>177</v>
      </c>
      <c r="F7315" s="34" t="n">
        <v>0.288733959197998</v>
      </c>
      <c r="G7315" s="34" t="n">
        <v>0.330002609895231</v>
      </c>
      <c r="H7315" s="34" t="n">
        <v>-0.0412686506972333</v>
      </c>
      <c r="I7315" s="34" t="n">
        <v>-0.125055528228505</v>
      </c>
      <c r="J7315" s="35" t="n">
        <v>3</v>
      </c>
      <c r="K7315" s="6" t="n">
        <v>0</v>
      </c>
      <c r="L7315" s="35" t="n">
        <v>-1</v>
      </c>
      <c r="M7315" s="6" t="str">
        <f aca="false">IF(I7315&lt;=0,"Below 0%",IF(I7315&lt;=0.05,"0-5%",IF(I7315&lt;=0.1,"5-10%",IF(I7315&lt;=0.2,"10-20%",IF(I7315&lt;=0.4,"20-40%","Above 40%")))))</f>
        <v>Below 0%</v>
      </c>
      <c r="N7315" s="6" t="str">
        <f aca="false">IF(AND(H7315&gt;=Summary!$B$25,I7315&gt;=Summary!$B$26,I7315&lt;=Summary!$B$27,J7315&gt;=Summary!$B$28,J7315&lt;=Summary!$B$29,F7315*J7315&gt;1),"Yes","No")</f>
        <v>No</v>
      </c>
    </row>
    <row r="7316" customFormat="false" ht="15" hidden="false" customHeight="false" outlineLevel="0" collapsed="false">
      <c r="A7316" s="6" t="s">
        <v>154</v>
      </c>
      <c r="B7316" s="45" t="n">
        <v>43820</v>
      </c>
      <c r="C7316" s="6" t="s">
        <v>182</v>
      </c>
      <c r="D7316" s="6" t="s">
        <v>179</v>
      </c>
      <c r="E7316" s="6" t="s">
        <v>187</v>
      </c>
      <c r="F7316" s="34" t="n">
        <v>0.467327177524567</v>
      </c>
      <c r="G7316" s="34" t="n">
        <v>0.399714998218739</v>
      </c>
      <c r="H7316" s="34" t="n">
        <v>0.0676121793058278</v>
      </c>
      <c r="I7316" s="34" t="n">
        <v>0.169150969083296</v>
      </c>
      <c r="J7316" s="35" t="n">
        <v>2.5</v>
      </c>
      <c r="K7316" s="6" t="n">
        <v>0</v>
      </c>
      <c r="L7316" s="35" t="n">
        <v>-1</v>
      </c>
      <c r="M7316" s="6" t="str">
        <f aca="false">IF(I7316&lt;=0,"Below 0%",IF(I7316&lt;=0.05,"0-5%",IF(I7316&lt;=0.1,"5-10%",IF(I7316&lt;=0.2,"10-20%",IF(I7316&lt;=0.4,"20-40%","Above 40%")))))</f>
        <v>10-20%</v>
      </c>
      <c r="N7316" s="6" t="str">
        <f aca="false">IF(AND(H7316&gt;=Summary!$B$25,I7316&gt;=Summary!$B$26,I7316&lt;=Summary!$B$27,J7316&gt;=Summary!$B$28,J7316&lt;=Summary!$B$29,F7316*J7316&gt;1),"Yes","No")</f>
        <v>Yes</v>
      </c>
    </row>
    <row r="7317" customFormat="false" ht="15" hidden="false" customHeight="false" outlineLevel="0" collapsed="false">
      <c r="A7317" s="6" t="s">
        <v>154</v>
      </c>
      <c r="B7317" s="45" t="n">
        <v>43820</v>
      </c>
      <c r="C7317" s="6" t="s">
        <v>182</v>
      </c>
      <c r="D7317" s="6" t="s">
        <v>179</v>
      </c>
      <c r="E7317" s="6" t="s">
        <v>174</v>
      </c>
      <c r="F7317" s="34" t="n">
        <v>0.253764718770981</v>
      </c>
      <c r="G7317" s="34" t="n">
        <v>0.267189169932312</v>
      </c>
      <c r="H7317" s="34" t="n">
        <v>-0.0134244511613312</v>
      </c>
      <c r="I7317" s="34" t="n">
        <v>-0.0502432458798088</v>
      </c>
      <c r="J7317" s="35" t="n">
        <v>3.74</v>
      </c>
      <c r="K7317" s="6" t="n">
        <v>0</v>
      </c>
      <c r="L7317" s="35" t="n">
        <v>-1</v>
      </c>
      <c r="M7317" s="6" t="str">
        <f aca="false">IF(I7317&lt;=0,"Below 0%",IF(I7317&lt;=0.05,"0-5%",IF(I7317&lt;=0.1,"5-10%",IF(I7317&lt;=0.2,"10-20%",IF(I7317&lt;=0.4,"20-40%","Above 40%")))))</f>
        <v>Below 0%</v>
      </c>
      <c r="N7317" s="6" t="str">
        <f aca="false">IF(AND(H7317&gt;=Summary!$B$25,I7317&gt;=Summary!$B$26,I7317&lt;=Summary!$B$27,J7317&gt;=Summary!$B$28,J7317&lt;=Summary!$B$29,F7317*J7317&gt;1),"Yes","No")</f>
        <v>No</v>
      </c>
    </row>
    <row r="7318" customFormat="false" ht="15" hidden="false" customHeight="false" outlineLevel="0" collapsed="false">
      <c r="A7318" s="6" t="s">
        <v>154</v>
      </c>
      <c r="B7318" s="45" t="n">
        <v>43820</v>
      </c>
      <c r="C7318" s="6" t="s">
        <v>182</v>
      </c>
      <c r="D7318" s="6" t="s">
        <v>179</v>
      </c>
      <c r="E7318" s="6" t="s">
        <v>177</v>
      </c>
      <c r="F7318" s="34" t="n">
        <v>0.27890807390213</v>
      </c>
      <c r="G7318" s="34" t="n">
        <v>0.333095831848949</v>
      </c>
      <c r="H7318" s="34" t="n">
        <v>-0.0541877579468189</v>
      </c>
      <c r="I7318" s="34" t="n">
        <v>-0.162679183483124</v>
      </c>
      <c r="J7318" s="35" t="n">
        <v>3</v>
      </c>
      <c r="K7318" s="6" t="n">
        <v>1</v>
      </c>
      <c r="L7318" s="35" t="n">
        <v>2</v>
      </c>
      <c r="M7318" s="6" t="str">
        <f aca="false">IF(I7318&lt;=0,"Below 0%",IF(I7318&lt;=0.05,"0-5%",IF(I7318&lt;=0.1,"5-10%",IF(I7318&lt;=0.2,"10-20%",IF(I7318&lt;=0.4,"20-40%","Above 40%")))))</f>
        <v>Below 0%</v>
      </c>
      <c r="N7318" s="6" t="str">
        <f aca="false">IF(AND(H7318&gt;=Summary!$B$25,I7318&gt;=Summary!$B$26,I7318&lt;=Summary!$B$27,J7318&gt;=Summary!$B$28,J7318&lt;=Summary!$B$29,F7318*J7318&gt;1),"Yes","No")</f>
        <v>No</v>
      </c>
    </row>
    <row r="7319" customFormat="false" ht="15" hidden="false" customHeight="false" outlineLevel="0" collapsed="false">
      <c r="A7319" s="6" t="s">
        <v>154</v>
      </c>
      <c r="B7319" s="45" t="n">
        <v>43820</v>
      </c>
      <c r="C7319" s="6" t="s">
        <v>199</v>
      </c>
      <c r="D7319" s="6" t="s">
        <v>196</v>
      </c>
      <c r="E7319" s="6" t="s">
        <v>187</v>
      </c>
      <c r="F7319" s="34" t="n">
        <v>0.40796309709549</v>
      </c>
      <c r="G7319" s="34" t="n">
        <v>0.389918728883207</v>
      </c>
      <c r="H7319" s="34" t="n">
        <v>0.0180443682122825</v>
      </c>
      <c r="I7319" s="34" t="n">
        <v>0.0462772544011021</v>
      </c>
      <c r="J7319" s="35" t="n">
        <v>2.55</v>
      </c>
      <c r="K7319" s="6" t="n">
        <v>0</v>
      </c>
      <c r="L7319" s="35" t="n">
        <v>-1</v>
      </c>
      <c r="M7319" s="6" t="str">
        <f aca="false">IF(I7319&lt;=0,"Below 0%",IF(I7319&lt;=0.05,"0-5%",IF(I7319&lt;=0.1,"5-10%",IF(I7319&lt;=0.2,"10-20%",IF(I7319&lt;=0.4,"20-40%","Above 40%")))))</f>
        <v>0-5%</v>
      </c>
      <c r="N7319" s="6" t="str">
        <f aca="false">IF(AND(H7319&gt;=Summary!$B$25,I7319&gt;=Summary!$B$26,I7319&lt;=Summary!$B$27,J7319&gt;=Summary!$B$28,J7319&lt;=Summary!$B$29,F7319*J7319&gt;1),"Yes","No")</f>
        <v>No</v>
      </c>
    </row>
    <row r="7320" customFormat="false" ht="15" hidden="false" customHeight="false" outlineLevel="0" collapsed="false">
      <c r="A7320" s="6" t="s">
        <v>154</v>
      </c>
      <c r="B7320" s="45" t="n">
        <v>43820</v>
      </c>
      <c r="C7320" s="6" t="s">
        <v>199</v>
      </c>
      <c r="D7320" s="6" t="s">
        <v>196</v>
      </c>
      <c r="E7320" s="6" t="s">
        <v>174</v>
      </c>
      <c r="F7320" s="34" t="n">
        <v>0.252757698297501</v>
      </c>
      <c r="G7320" s="34" t="n">
        <v>0.284083645329194</v>
      </c>
      <c r="H7320" s="34" t="n">
        <v>-0.031325947031693</v>
      </c>
      <c r="I7320" s="34" t="n">
        <v>-0.110270152987486</v>
      </c>
      <c r="J7320" s="35" t="n">
        <v>3.5</v>
      </c>
      <c r="K7320" s="6" t="n">
        <v>0</v>
      </c>
      <c r="L7320" s="35" t="n">
        <v>-1</v>
      </c>
      <c r="M7320" s="6" t="str">
        <f aca="false">IF(I7320&lt;=0,"Below 0%",IF(I7320&lt;=0.05,"0-5%",IF(I7320&lt;=0.1,"5-10%",IF(I7320&lt;=0.2,"10-20%",IF(I7320&lt;=0.4,"20-40%","Above 40%")))))</f>
        <v>Below 0%</v>
      </c>
      <c r="N7320" s="6" t="str">
        <f aca="false">IF(AND(H7320&gt;=Summary!$B$25,I7320&gt;=Summary!$B$26,I7320&lt;=Summary!$B$27,J7320&gt;=Summary!$B$28,J7320&lt;=Summary!$B$29,F7320*J7320&gt;1),"Yes","No")</f>
        <v>No</v>
      </c>
    </row>
    <row r="7321" customFormat="false" ht="15" hidden="false" customHeight="false" outlineLevel="0" collapsed="false">
      <c r="A7321" s="6" t="s">
        <v>154</v>
      </c>
      <c r="B7321" s="45" t="n">
        <v>43820</v>
      </c>
      <c r="C7321" s="6" t="s">
        <v>199</v>
      </c>
      <c r="D7321" s="6" t="s">
        <v>196</v>
      </c>
      <c r="E7321" s="6" t="s">
        <v>177</v>
      </c>
      <c r="F7321" s="34" t="n">
        <v>0.33927920460701</v>
      </c>
      <c r="G7321" s="34" t="n">
        <v>0.325997625787599</v>
      </c>
      <c r="H7321" s="34" t="n">
        <v>0.0132815788194106</v>
      </c>
      <c r="I7321" s="34" t="n">
        <v>0.0407413360367972</v>
      </c>
      <c r="J7321" s="35" t="n">
        <v>3.05</v>
      </c>
      <c r="K7321" s="6" t="n">
        <v>1</v>
      </c>
      <c r="L7321" s="35" t="n">
        <v>2.05</v>
      </c>
      <c r="M7321" s="6" t="str">
        <f aca="false">IF(I7321&lt;=0,"Below 0%",IF(I7321&lt;=0.05,"0-5%",IF(I7321&lt;=0.1,"5-10%",IF(I7321&lt;=0.2,"10-20%",IF(I7321&lt;=0.4,"20-40%","Above 40%")))))</f>
        <v>0-5%</v>
      </c>
      <c r="N7321" s="6" t="str">
        <f aca="false">IF(AND(H7321&gt;=Summary!$B$25,I7321&gt;=Summary!$B$26,I7321&lt;=Summary!$B$27,J7321&gt;=Summary!$B$28,J7321&lt;=Summary!$B$29,F7321*J7321&gt;1),"Yes","No")</f>
        <v>No</v>
      </c>
    </row>
    <row r="7322" customFormat="false" ht="15" hidden="false" customHeight="false" outlineLevel="0" collapsed="false">
      <c r="A7322" s="6" t="s">
        <v>154</v>
      </c>
      <c r="B7322" s="45" t="n">
        <v>43820</v>
      </c>
      <c r="C7322" s="6" t="s">
        <v>201</v>
      </c>
      <c r="D7322" s="6" t="s">
        <v>204</v>
      </c>
      <c r="E7322" s="6" t="s">
        <v>187</v>
      </c>
      <c r="F7322" s="34" t="n">
        <v>0.369514971971512</v>
      </c>
      <c r="G7322" s="34" t="n">
        <v>0.431115439462975</v>
      </c>
      <c r="H7322" s="34" t="n">
        <v>-0.0616004674914634</v>
      </c>
      <c r="I7322" s="34" t="n">
        <v>-0.142886247748856</v>
      </c>
      <c r="J7322" s="35" t="n">
        <v>2.32</v>
      </c>
      <c r="K7322" s="6" t="n">
        <v>0</v>
      </c>
      <c r="L7322" s="35" t="n">
        <v>-1</v>
      </c>
      <c r="M7322" s="6" t="str">
        <f aca="false">IF(I7322&lt;=0,"Below 0%",IF(I7322&lt;=0.05,"0-5%",IF(I7322&lt;=0.1,"5-10%",IF(I7322&lt;=0.2,"10-20%",IF(I7322&lt;=0.4,"20-40%","Above 40%")))))</f>
        <v>Below 0%</v>
      </c>
      <c r="N7322" s="6" t="str">
        <f aca="false">IF(AND(H7322&gt;=Summary!$B$25,I7322&gt;=Summary!$B$26,I7322&lt;=Summary!$B$27,J7322&gt;=Summary!$B$28,J7322&lt;=Summary!$B$29,F7322*J7322&gt;1),"Yes","No")</f>
        <v>No</v>
      </c>
    </row>
    <row r="7323" customFormat="false" ht="15" hidden="false" customHeight="false" outlineLevel="0" collapsed="false">
      <c r="A7323" s="6" t="s">
        <v>154</v>
      </c>
      <c r="B7323" s="45" t="n">
        <v>43820</v>
      </c>
      <c r="C7323" s="6" t="s">
        <v>201</v>
      </c>
      <c r="D7323" s="6" t="s">
        <v>204</v>
      </c>
      <c r="E7323" s="6" t="s">
        <v>174</v>
      </c>
      <c r="F7323" s="34" t="n">
        <v>0.328078299760819</v>
      </c>
      <c r="G7323" s="34" t="n">
        <v>0.298563528225105</v>
      </c>
      <c r="H7323" s="34" t="n">
        <v>0.0295147715357133</v>
      </c>
      <c r="I7323" s="34" t="n">
        <v>0.0988559175702812</v>
      </c>
      <c r="J7323" s="35" t="n">
        <v>3.35</v>
      </c>
      <c r="K7323" s="6" t="n">
        <v>0</v>
      </c>
      <c r="L7323" s="35" t="n">
        <v>-1</v>
      </c>
      <c r="M7323" s="6" t="str">
        <f aca="false">IF(I7323&lt;=0,"Below 0%",IF(I7323&lt;=0.05,"0-5%",IF(I7323&lt;=0.1,"5-10%",IF(I7323&lt;=0.2,"10-20%",IF(I7323&lt;=0.4,"20-40%","Above 40%")))))</f>
        <v>5-10%</v>
      </c>
      <c r="N7323" s="6" t="str">
        <f aca="false">IF(AND(H7323&gt;=Summary!$B$25,I7323&gt;=Summary!$B$26,I7323&lt;=Summary!$B$27,J7323&gt;=Summary!$B$28,J7323&lt;=Summary!$B$29,F7323*J7323&gt;1),"Yes","No")</f>
        <v>No</v>
      </c>
    </row>
    <row r="7324" customFormat="false" ht="15" hidden="false" customHeight="false" outlineLevel="0" collapsed="false">
      <c r="A7324" s="6" t="s">
        <v>154</v>
      </c>
      <c r="B7324" s="45" t="n">
        <v>43820</v>
      </c>
      <c r="C7324" s="6" t="s">
        <v>201</v>
      </c>
      <c r="D7324" s="6" t="s">
        <v>204</v>
      </c>
      <c r="E7324" s="6" t="s">
        <v>177</v>
      </c>
      <c r="F7324" s="34" t="n">
        <v>0.302406698465347</v>
      </c>
      <c r="G7324" s="34" t="n">
        <v>0.27032103231192</v>
      </c>
      <c r="H7324" s="34" t="n">
        <v>0.0320856661534277</v>
      </c>
      <c r="I7324" s="34" t="n">
        <v>0.118694671587391</v>
      </c>
      <c r="J7324" s="35" t="n">
        <v>3.7</v>
      </c>
      <c r="K7324" s="6" t="n">
        <v>1</v>
      </c>
      <c r="L7324" s="35" t="n">
        <v>2.7</v>
      </c>
      <c r="M7324" s="6" t="str">
        <f aca="false">IF(I7324&lt;=0,"Below 0%",IF(I7324&lt;=0.05,"0-5%",IF(I7324&lt;=0.1,"5-10%",IF(I7324&lt;=0.2,"10-20%",IF(I7324&lt;=0.4,"20-40%","Above 40%")))))</f>
        <v>10-20%</v>
      </c>
      <c r="N7324" s="6" t="str">
        <f aca="false">IF(AND(H7324&gt;=Summary!$B$25,I7324&gt;=Summary!$B$26,I7324&lt;=Summary!$B$27,J7324&gt;=Summary!$B$28,J7324&lt;=Summary!$B$29,F7324*J7324&gt;1),"Yes","No")</f>
        <v>Yes</v>
      </c>
    </row>
    <row r="7325" customFormat="false" ht="15" hidden="false" customHeight="false" outlineLevel="0" collapsed="false">
      <c r="A7325" s="6" t="s">
        <v>154</v>
      </c>
      <c r="B7325" s="45" t="n">
        <v>43820</v>
      </c>
      <c r="C7325" s="6" t="s">
        <v>173</v>
      </c>
      <c r="D7325" s="6" t="s">
        <v>185</v>
      </c>
      <c r="E7325" s="6" t="s">
        <v>187</v>
      </c>
      <c r="F7325" s="34" t="n">
        <v>0.444830119609833</v>
      </c>
      <c r="G7325" s="34" t="n">
        <v>0.413469735720375</v>
      </c>
      <c r="H7325" s="34" t="n">
        <v>0.0313603838894576</v>
      </c>
      <c r="I7325" s="34" t="n">
        <v>0.0758468666027501</v>
      </c>
      <c r="J7325" s="35" t="n">
        <v>2.4</v>
      </c>
      <c r="K7325" s="6" t="n">
        <v>0</v>
      </c>
      <c r="L7325" s="35" t="n">
        <v>-1</v>
      </c>
      <c r="M7325" s="6" t="str">
        <f aca="false">IF(I7325&lt;=0,"Below 0%",IF(I7325&lt;=0.05,"0-5%",IF(I7325&lt;=0.1,"5-10%",IF(I7325&lt;=0.2,"10-20%",IF(I7325&lt;=0.4,"20-40%","Above 40%")))))</f>
        <v>5-10%</v>
      </c>
      <c r="N7325" s="6" t="str">
        <f aca="false">IF(AND(H7325&gt;=Summary!$B$25,I7325&gt;=Summary!$B$26,I7325&lt;=Summary!$B$27,J7325&gt;=Summary!$B$28,J7325&lt;=Summary!$B$29,F7325*J7325&gt;1),"Yes","No")</f>
        <v>No</v>
      </c>
    </row>
    <row r="7326" customFormat="false" ht="15" hidden="false" customHeight="false" outlineLevel="0" collapsed="false">
      <c r="A7326" s="6" t="s">
        <v>154</v>
      </c>
      <c r="B7326" s="45" t="n">
        <v>43820</v>
      </c>
      <c r="C7326" s="6" t="s">
        <v>173</v>
      </c>
      <c r="D7326" s="6" t="s">
        <v>185</v>
      </c>
      <c r="E7326" s="6" t="s">
        <v>174</v>
      </c>
      <c r="F7326" s="34" t="n">
        <v>0.257747173309326</v>
      </c>
      <c r="G7326" s="34" t="n">
        <v>0.255754475703325</v>
      </c>
      <c r="H7326" s="34" t="n">
        <v>0.00199269760600135</v>
      </c>
      <c r="I7326" s="34" t="n">
        <v>0.00779144763946538</v>
      </c>
      <c r="J7326" s="35" t="n">
        <v>3.88</v>
      </c>
      <c r="K7326" s="6" t="n">
        <v>1</v>
      </c>
      <c r="L7326" s="35" t="n">
        <v>2.88</v>
      </c>
      <c r="M7326" s="6" t="str">
        <f aca="false">IF(I7326&lt;=0,"Below 0%",IF(I7326&lt;=0.05,"0-5%",IF(I7326&lt;=0.1,"5-10%",IF(I7326&lt;=0.2,"10-20%",IF(I7326&lt;=0.4,"20-40%","Above 40%")))))</f>
        <v>0-5%</v>
      </c>
      <c r="N7326" s="6" t="str">
        <f aca="false">IF(AND(H7326&gt;=Summary!$B$25,I7326&gt;=Summary!$B$26,I7326&lt;=Summary!$B$27,J7326&gt;=Summary!$B$28,J7326&lt;=Summary!$B$29,F7326*J7326&gt;1),"Yes","No")</f>
        <v>No</v>
      </c>
    </row>
    <row r="7327" customFormat="false" ht="15" hidden="false" customHeight="false" outlineLevel="0" collapsed="false">
      <c r="A7327" s="6" t="s">
        <v>154</v>
      </c>
      <c r="B7327" s="45" t="n">
        <v>43820</v>
      </c>
      <c r="C7327" s="6" t="s">
        <v>173</v>
      </c>
      <c r="D7327" s="6" t="s">
        <v>185</v>
      </c>
      <c r="E7327" s="6" t="s">
        <v>177</v>
      </c>
      <c r="F7327" s="34" t="n">
        <v>0.297422707080841</v>
      </c>
      <c r="G7327" s="34" t="n">
        <v>0.3307757885763</v>
      </c>
      <c r="H7327" s="34" t="n">
        <v>-0.033353081495459</v>
      </c>
      <c r="I7327" s="34" t="n">
        <v>-0.100832898438591</v>
      </c>
      <c r="J7327" s="35" t="n">
        <v>3</v>
      </c>
      <c r="K7327" s="6" t="n">
        <v>0</v>
      </c>
      <c r="L7327" s="35" t="n">
        <v>-1</v>
      </c>
      <c r="M7327" s="6" t="str">
        <f aca="false">IF(I7327&lt;=0,"Below 0%",IF(I7327&lt;=0.05,"0-5%",IF(I7327&lt;=0.1,"5-10%",IF(I7327&lt;=0.2,"10-20%",IF(I7327&lt;=0.4,"20-40%","Above 40%")))))</f>
        <v>Below 0%</v>
      </c>
      <c r="N7327" s="6" t="str">
        <f aca="false">IF(AND(H7327&gt;=Summary!$B$25,I7327&gt;=Summary!$B$26,I7327&lt;=Summary!$B$27,J7327&gt;=Summary!$B$28,J7327&lt;=Summary!$B$29,F7327*J7327&gt;1),"Yes","No")</f>
        <v>No</v>
      </c>
    </row>
    <row r="7328" customFormat="false" ht="15" hidden="false" customHeight="false" outlineLevel="0" collapsed="false">
      <c r="A7328" s="6" t="s">
        <v>154</v>
      </c>
      <c r="B7328" s="45" t="n">
        <v>43820</v>
      </c>
      <c r="C7328" s="6" t="s">
        <v>194</v>
      </c>
      <c r="D7328" s="6" t="s">
        <v>195</v>
      </c>
      <c r="E7328" s="6" t="s">
        <v>187</v>
      </c>
      <c r="F7328" s="34" t="n">
        <v>0.660821259021759</v>
      </c>
      <c r="G7328" s="34" t="n">
        <v>0.708678909952607</v>
      </c>
      <c r="H7328" s="34" t="n">
        <v>-0.0478576509308475</v>
      </c>
      <c r="I7328" s="34" t="n">
        <v>-0.0675307960470392</v>
      </c>
      <c r="J7328" s="35" t="n">
        <v>1.4</v>
      </c>
      <c r="K7328" s="6" t="n">
        <v>1</v>
      </c>
      <c r="L7328" s="35" t="n">
        <v>0.4</v>
      </c>
      <c r="M7328" s="6" t="str">
        <f aca="false">IF(I7328&lt;=0,"Below 0%",IF(I7328&lt;=0.05,"0-5%",IF(I7328&lt;=0.1,"5-10%",IF(I7328&lt;=0.2,"10-20%",IF(I7328&lt;=0.4,"20-40%","Above 40%")))))</f>
        <v>Below 0%</v>
      </c>
      <c r="N7328" s="6" t="str">
        <f aca="false">IF(AND(H7328&gt;=Summary!$B$25,I7328&gt;=Summary!$B$26,I7328&lt;=Summary!$B$27,J7328&gt;=Summary!$B$28,J7328&lt;=Summary!$B$29,F7328*J7328&gt;1),"Yes","No")</f>
        <v>No</v>
      </c>
    </row>
    <row r="7329" customFormat="false" ht="15" hidden="false" customHeight="false" outlineLevel="0" collapsed="false">
      <c r="A7329" s="6" t="s">
        <v>154</v>
      </c>
      <c r="B7329" s="45" t="n">
        <v>43820</v>
      </c>
      <c r="C7329" s="6" t="s">
        <v>194</v>
      </c>
      <c r="D7329" s="6" t="s">
        <v>195</v>
      </c>
      <c r="E7329" s="6" t="s">
        <v>174</v>
      </c>
      <c r="F7329" s="34" t="n">
        <v>0.185742050409317</v>
      </c>
      <c r="G7329" s="34" t="n">
        <v>0.171060426540284</v>
      </c>
      <c r="H7329" s="34" t="n">
        <v>0.0146816238690327</v>
      </c>
      <c r="I7329" s="34" t="n">
        <v>0.0858271206612196</v>
      </c>
      <c r="J7329" s="35" t="n">
        <v>5.8</v>
      </c>
      <c r="K7329" s="6" t="n">
        <v>0</v>
      </c>
      <c r="L7329" s="35" t="n">
        <v>-1</v>
      </c>
      <c r="M7329" s="6" t="str">
        <f aca="false">IF(I7329&lt;=0,"Below 0%",IF(I7329&lt;=0.05,"0-5%",IF(I7329&lt;=0.1,"5-10%",IF(I7329&lt;=0.2,"10-20%",IF(I7329&lt;=0.4,"20-40%","Above 40%")))))</f>
        <v>5-10%</v>
      </c>
      <c r="N7329" s="6" t="str">
        <f aca="false">IF(AND(H7329&gt;=Summary!$B$25,I7329&gt;=Summary!$B$26,I7329&lt;=Summary!$B$27,J7329&gt;=Summary!$B$28,J7329&lt;=Summary!$B$29,F7329*J7329&gt;1),"Yes","No")</f>
        <v>No</v>
      </c>
    </row>
    <row r="7330" customFormat="false" ht="15" hidden="false" customHeight="false" outlineLevel="0" collapsed="false">
      <c r="A7330" s="6" t="s">
        <v>154</v>
      </c>
      <c r="B7330" s="45" t="n">
        <v>43820</v>
      </c>
      <c r="C7330" s="6" t="s">
        <v>194</v>
      </c>
      <c r="D7330" s="6" t="s">
        <v>195</v>
      </c>
      <c r="E7330" s="6" t="s">
        <v>177</v>
      </c>
      <c r="F7330" s="34" t="n">
        <v>0.153436705470085</v>
      </c>
      <c r="G7330" s="34" t="n">
        <v>0.120260663507109</v>
      </c>
      <c r="H7330" s="34" t="n">
        <v>0.0331760419629762</v>
      </c>
      <c r="I7330" s="34" t="n">
        <v>0.275867777504945</v>
      </c>
      <c r="J7330" s="35" t="n">
        <v>8.25</v>
      </c>
      <c r="K7330" s="6" t="n">
        <v>0</v>
      </c>
      <c r="L7330" s="35" t="n">
        <v>-1</v>
      </c>
      <c r="M7330" s="6" t="str">
        <f aca="false">IF(I7330&lt;=0,"Below 0%",IF(I7330&lt;=0.05,"0-5%",IF(I7330&lt;=0.1,"5-10%",IF(I7330&lt;=0.2,"10-20%",IF(I7330&lt;=0.4,"20-40%","Above 40%")))))</f>
        <v>20-40%</v>
      </c>
      <c r="N7330" s="6" t="str">
        <f aca="false">IF(AND(H7330&gt;=Summary!$B$25,I7330&gt;=Summary!$B$26,I7330&lt;=Summary!$B$27,J7330&gt;=Summary!$B$28,J7330&lt;=Summary!$B$29,F7330*J7330&gt;1),"Yes","No")</f>
        <v>No</v>
      </c>
    </row>
    <row r="7331" customFormat="false" ht="15" hidden="false" customHeight="false" outlineLevel="0" collapsed="false">
      <c r="A7331" s="6" t="s">
        <v>154</v>
      </c>
      <c r="B7331" s="45" t="n">
        <v>43820</v>
      </c>
      <c r="C7331" s="6" t="s">
        <v>188</v>
      </c>
      <c r="D7331" s="6" t="s">
        <v>180</v>
      </c>
      <c r="E7331" s="6" t="s">
        <v>187</v>
      </c>
      <c r="F7331" s="34" t="n">
        <v>0.505813777446747</v>
      </c>
      <c r="G7331" s="34" t="n">
        <v>0.397169302435243</v>
      </c>
      <c r="H7331" s="34" t="n">
        <v>0.108644475011504</v>
      </c>
      <c r="I7331" s="34" t="n">
        <v>0.273547009664016</v>
      </c>
      <c r="J7331" s="35" t="n">
        <v>2.53</v>
      </c>
      <c r="K7331" s="6" t="n">
        <v>1</v>
      </c>
      <c r="L7331" s="35" t="n">
        <v>1.53</v>
      </c>
      <c r="M7331" s="6" t="str">
        <f aca="false">IF(I7331&lt;=0,"Below 0%",IF(I7331&lt;=0.05,"0-5%",IF(I7331&lt;=0.1,"5-10%",IF(I7331&lt;=0.2,"10-20%",IF(I7331&lt;=0.4,"20-40%","Above 40%")))))</f>
        <v>20-40%</v>
      </c>
      <c r="N7331" s="6" t="str">
        <f aca="false">IF(AND(H7331&gt;=Summary!$B$25,I7331&gt;=Summary!$B$26,I7331&lt;=Summary!$B$27,J7331&gt;=Summary!$B$28,J7331&lt;=Summary!$B$29,F7331*J7331&gt;1),"Yes","No")</f>
        <v>Yes</v>
      </c>
    </row>
    <row r="7332" customFormat="false" ht="15" hidden="false" customHeight="false" outlineLevel="0" collapsed="false">
      <c r="A7332" s="6" t="s">
        <v>154</v>
      </c>
      <c r="B7332" s="45" t="n">
        <v>43820</v>
      </c>
      <c r="C7332" s="6" t="s">
        <v>188</v>
      </c>
      <c r="D7332" s="6" t="s">
        <v>180</v>
      </c>
      <c r="E7332" s="6" t="s">
        <v>174</v>
      </c>
      <c r="F7332" s="34" t="n">
        <v>0.261019557714462</v>
      </c>
      <c r="G7332" s="34" t="n">
        <v>0.30729001075265</v>
      </c>
      <c r="H7332" s="34" t="n">
        <v>-0.0462704530381874</v>
      </c>
      <c r="I7332" s="34" t="n">
        <v>-0.150575845029445</v>
      </c>
      <c r="J7332" s="35" t="n">
        <v>3.27</v>
      </c>
      <c r="K7332" s="6" t="n">
        <v>0</v>
      </c>
      <c r="L7332" s="35" t="n">
        <v>-1</v>
      </c>
      <c r="M7332" s="6" t="str">
        <f aca="false">IF(I7332&lt;=0,"Below 0%",IF(I7332&lt;=0.05,"0-5%",IF(I7332&lt;=0.1,"5-10%",IF(I7332&lt;=0.2,"10-20%",IF(I7332&lt;=0.4,"20-40%","Above 40%")))))</f>
        <v>Below 0%</v>
      </c>
      <c r="N7332" s="6" t="str">
        <f aca="false">IF(AND(H7332&gt;=Summary!$B$25,I7332&gt;=Summary!$B$26,I7332&lt;=Summary!$B$27,J7332&gt;=Summary!$B$28,J7332&lt;=Summary!$B$29,F7332*J7332&gt;1),"Yes","No")</f>
        <v>No</v>
      </c>
    </row>
    <row r="7333" customFormat="false" ht="15" hidden="false" customHeight="false" outlineLevel="0" collapsed="false">
      <c r="A7333" s="6" t="s">
        <v>154</v>
      </c>
      <c r="B7333" s="45" t="n">
        <v>43820</v>
      </c>
      <c r="C7333" s="6" t="s">
        <v>188</v>
      </c>
      <c r="D7333" s="6" t="s">
        <v>180</v>
      </c>
      <c r="E7333" s="6" t="s">
        <v>177</v>
      </c>
      <c r="F7333" s="34" t="n">
        <v>0.233166679739952</v>
      </c>
      <c r="G7333" s="34" t="n">
        <v>0.295540686812107</v>
      </c>
      <c r="H7333" s="34" t="n">
        <v>-0.0623740070721552</v>
      </c>
      <c r="I7333" s="34" t="n">
        <v>-0.211050491033778</v>
      </c>
      <c r="J7333" s="35" t="n">
        <v>3.4</v>
      </c>
      <c r="K7333" s="6" t="n">
        <v>0</v>
      </c>
      <c r="L7333" s="35" t="n">
        <v>-1</v>
      </c>
      <c r="M7333" s="6" t="str">
        <f aca="false">IF(I7333&lt;=0,"Below 0%",IF(I7333&lt;=0.05,"0-5%",IF(I7333&lt;=0.1,"5-10%",IF(I7333&lt;=0.2,"10-20%",IF(I7333&lt;=0.4,"20-40%","Above 40%")))))</f>
        <v>Below 0%</v>
      </c>
      <c r="N7333" s="6" t="str">
        <f aca="false">IF(AND(H7333&gt;=Summary!$B$25,I7333&gt;=Summary!$B$26,I7333&lt;=Summary!$B$27,J7333&gt;=Summary!$B$28,J7333&lt;=Summary!$B$29,F7333*J7333&gt;1),"Yes","No")</f>
        <v>No</v>
      </c>
    </row>
    <row r="7334" customFormat="false" ht="15" hidden="false" customHeight="false" outlineLevel="0" collapsed="false">
      <c r="A7334" s="6" t="s">
        <v>154</v>
      </c>
      <c r="B7334" s="45" t="n">
        <v>43820</v>
      </c>
      <c r="C7334" s="6" t="s">
        <v>172</v>
      </c>
      <c r="D7334" s="6" t="s">
        <v>203</v>
      </c>
      <c r="E7334" s="6" t="s">
        <v>187</v>
      </c>
      <c r="F7334" s="34" t="n">
        <v>0.291048169136047</v>
      </c>
      <c r="G7334" s="34" t="n">
        <v>0.255025125628141</v>
      </c>
      <c r="H7334" s="34" t="n">
        <v>0.0360230435079067</v>
      </c>
      <c r="I7334" s="34" t="n">
        <v>0.141252919370905</v>
      </c>
      <c r="J7334" s="35" t="n">
        <v>3.9</v>
      </c>
      <c r="K7334" s="6" t="n">
        <v>0</v>
      </c>
      <c r="L7334" s="35" t="n">
        <v>-1</v>
      </c>
      <c r="M7334" s="6" t="str">
        <f aca="false">IF(I7334&lt;=0,"Below 0%",IF(I7334&lt;=0.05,"0-5%",IF(I7334&lt;=0.1,"5-10%",IF(I7334&lt;=0.2,"10-20%",IF(I7334&lt;=0.4,"20-40%","Above 40%")))))</f>
        <v>10-20%</v>
      </c>
      <c r="N7334" s="6" t="str">
        <f aca="false">IF(AND(H7334&gt;=Summary!$B$25,I7334&gt;=Summary!$B$26,I7334&lt;=Summary!$B$27,J7334&gt;=Summary!$B$28,J7334&lt;=Summary!$B$29,F7334*J7334&gt;1),"Yes","No")</f>
        <v>Yes</v>
      </c>
    </row>
    <row r="7335" customFormat="false" ht="15" hidden="false" customHeight="false" outlineLevel="0" collapsed="false">
      <c r="A7335" s="6" t="s">
        <v>154</v>
      </c>
      <c r="B7335" s="45" t="n">
        <v>43820</v>
      </c>
      <c r="C7335" s="6" t="s">
        <v>172</v>
      </c>
      <c r="D7335" s="6" t="s">
        <v>203</v>
      </c>
      <c r="E7335" s="6" t="s">
        <v>174</v>
      </c>
      <c r="F7335" s="34" t="n">
        <v>0.354735851287842</v>
      </c>
      <c r="G7335" s="34" t="n">
        <v>0.255025125628141</v>
      </c>
      <c r="H7335" s="34" t="n">
        <v>0.0997107256597011</v>
      </c>
      <c r="I7335" s="34" t="n">
        <v>0.390983929187794</v>
      </c>
      <c r="J7335" s="35" t="n">
        <v>3.9</v>
      </c>
      <c r="K7335" s="6" t="n">
        <v>0</v>
      </c>
      <c r="L7335" s="35" t="n">
        <v>-1</v>
      </c>
      <c r="M7335" s="6" t="str">
        <f aca="false">IF(I7335&lt;=0,"Below 0%",IF(I7335&lt;=0.05,"0-5%",IF(I7335&lt;=0.1,"5-10%",IF(I7335&lt;=0.2,"10-20%",IF(I7335&lt;=0.4,"20-40%","Above 40%")))))</f>
        <v>20-40%</v>
      </c>
      <c r="N7335" s="6" t="str">
        <f aca="false">IF(AND(H7335&gt;=Summary!$B$25,I7335&gt;=Summary!$B$26,I7335&lt;=Summary!$B$27,J7335&gt;=Summary!$B$28,J7335&lt;=Summary!$B$29,F7335*J7335&gt;1),"Yes","No")</f>
        <v>Yes</v>
      </c>
    </row>
    <row r="7336" customFormat="false" ht="15" hidden="false" customHeight="false" outlineLevel="0" collapsed="false">
      <c r="A7336" s="6" t="s">
        <v>154</v>
      </c>
      <c r="B7336" s="45" t="n">
        <v>43820</v>
      </c>
      <c r="C7336" s="6" t="s">
        <v>172</v>
      </c>
      <c r="D7336" s="6" t="s">
        <v>203</v>
      </c>
      <c r="E7336" s="6" t="s">
        <v>177</v>
      </c>
      <c r="F7336" s="34" t="n">
        <v>0.354216009378433</v>
      </c>
      <c r="G7336" s="34" t="n">
        <v>0.489949748743719</v>
      </c>
      <c r="H7336" s="34" t="n">
        <v>-0.135733739365285</v>
      </c>
      <c r="I7336" s="34" t="n">
        <v>-0.277036042396839</v>
      </c>
      <c r="J7336" s="35" t="n">
        <v>2.03</v>
      </c>
      <c r="K7336" s="6" t="n">
        <v>1</v>
      </c>
      <c r="L7336" s="35" t="n">
        <v>1.03</v>
      </c>
      <c r="M7336" s="6" t="str">
        <f aca="false">IF(I7336&lt;=0,"Below 0%",IF(I7336&lt;=0.05,"0-5%",IF(I7336&lt;=0.1,"5-10%",IF(I7336&lt;=0.2,"10-20%",IF(I7336&lt;=0.4,"20-40%","Above 40%")))))</f>
        <v>Below 0%</v>
      </c>
      <c r="N7336" s="6" t="str">
        <f aca="false">IF(AND(H7336&gt;=Summary!$B$25,I7336&gt;=Summary!$B$26,I7336&lt;=Summary!$B$27,J7336&gt;=Summary!$B$28,J7336&lt;=Summary!$B$29,F7336*J7336&gt;1),"Yes","No")</f>
        <v>No</v>
      </c>
    </row>
    <row r="7337" customFormat="false" ht="15" hidden="false" customHeight="false" outlineLevel="0" collapsed="false">
      <c r="A7337" s="6" t="s">
        <v>154</v>
      </c>
      <c r="B7337" s="45" t="n">
        <v>43821</v>
      </c>
      <c r="C7337" s="6" t="s">
        <v>181</v>
      </c>
      <c r="D7337" s="6" t="s">
        <v>190</v>
      </c>
      <c r="E7337" s="6" t="s">
        <v>187</v>
      </c>
      <c r="F7337" s="34" t="n">
        <v>0.555907487869263</v>
      </c>
      <c r="G7337" s="34" t="n">
        <v>0.408210470557076</v>
      </c>
      <c r="H7337" s="34" t="n">
        <v>0.147697017312187</v>
      </c>
      <c r="I7337" s="34" t="n">
        <v>0.361815847375565</v>
      </c>
      <c r="J7337" s="35" t="n">
        <v>2.45</v>
      </c>
      <c r="K7337" s="6" t="n">
        <v>0</v>
      </c>
      <c r="L7337" s="35" t="n">
        <v>-1</v>
      </c>
      <c r="M7337" s="6" t="str">
        <f aca="false">IF(I7337&lt;=0,"Below 0%",IF(I7337&lt;=0.05,"0-5%",IF(I7337&lt;=0.1,"5-10%",IF(I7337&lt;=0.2,"10-20%",IF(I7337&lt;=0.4,"20-40%","Above 40%")))))</f>
        <v>20-40%</v>
      </c>
      <c r="N7337" s="6" t="str">
        <f aca="false">IF(AND(H7337&gt;=Summary!$B$25,I7337&gt;=Summary!$B$26,I7337&lt;=Summary!$B$27,J7337&gt;=Summary!$B$28,J7337&lt;=Summary!$B$29,F7337*J7337&gt;1),"Yes","No")</f>
        <v>Yes</v>
      </c>
    </row>
    <row r="7338" customFormat="false" ht="15" hidden="false" customHeight="false" outlineLevel="0" collapsed="false">
      <c r="A7338" s="6" t="s">
        <v>154</v>
      </c>
      <c r="B7338" s="45" t="n">
        <v>43821</v>
      </c>
      <c r="C7338" s="6" t="s">
        <v>181</v>
      </c>
      <c r="D7338" s="6" t="s">
        <v>190</v>
      </c>
      <c r="E7338" s="6" t="s">
        <v>174</v>
      </c>
      <c r="F7338" s="34" t="n">
        <v>0.210015833377838</v>
      </c>
      <c r="G7338" s="34" t="n">
        <v>0.26388275801183</v>
      </c>
      <c r="H7338" s="34" t="n">
        <v>-0.053866924633992</v>
      </c>
      <c r="I7338" s="34" t="n">
        <v>-0.204132035908072</v>
      </c>
      <c r="J7338" s="35" t="n">
        <v>3.79</v>
      </c>
      <c r="K7338" s="6" t="n">
        <v>0</v>
      </c>
      <c r="L7338" s="35" t="n">
        <v>-1</v>
      </c>
      <c r="M7338" s="6" t="str">
        <f aca="false">IF(I7338&lt;=0,"Below 0%",IF(I7338&lt;=0.05,"0-5%",IF(I7338&lt;=0.1,"5-10%",IF(I7338&lt;=0.2,"10-20%",IF(I7338&lt;=0.4,"20-40%","Above 40%")))))</f>
        <v>Below 0%</v>
      </c>
      <c r="N7338" s="6" t="str">
        <f aca="false">IF(AND(H7338&gt;=Summary!$B$25,I7338&gt;=Summary!$B$26,I7338&lt;=Summary!$B$27,J7338&gt;=Summary!$B$28,J7338&lt;=Summary!$B$29,F7338*J7338&gt;1),"Yes","No")</f>
        <v>No</v>
      </c>
    </row>
    <row r="7339" customFormat="false" ht="15" hidden="false" customHeight="false" outlineLevel="0" collapsed="false">
      <c r="A7339" s="6" t="s">
        <v>154</v>
      </c>
      <c r="B7339" s="45" t="n">
        <v>43821</v>
      </c>
      <c r="C7339" s="6" t="s">
        <v>181</v>
      </c>
      <c r="D7339" s="6" t="s">
        <v>190</v>
      </c>
      <c r="E7339" s="6" t="s">
        <v>177</v>
      </c>
      <c r="F7339" s="34" t="n">
        <v>0.234076723456383</v>
      </c>
      <c r="G7339" s="34" t="n">
        <v>0.327906771431094</v>
      </c>
      <c r="H7339" s="34" t="n">
        <v>-0.0938300479747111</v>
      </c>
      <c r="I7339" s="34" t="n">
        <v>-0.286148552423012</v>
      </c>
      <c r="J7339" s="35" t="n">
        <v>3.05</v>
      </c>
      <c r="K7339" s="6" t="n">
        <v>1</v>
      </c>
      <c r="L7339" s="35" t="n">
        <v>2.05</v>
      </c>
      <c r="M7339" s="6" t="str">
        <f aca="false">IF(I7339&lt;=0,"Below 0%",IF(I7339&lt;=0.05,"0-5%",IF(I7339&lt;=0.1,"5-10%",IF(I7339&lt;=0.2,"10-20%",IF(I7339&lt;=0.4,"20-40%","Above 40%")))))</f>
        <v>Below 0%</v>
      </c>
      <c r="N7339" s="6" t="str">
        <f aca="false">IF(AND(H7339&gt;=Summary!$B$25,I7339&gt;=Summary!$B$26,I7339&lt;=Summary!$B$27,J7339&gt;=Summary!$B$28,J7339&lt;=Summary!$B$29,F7339*J7339&gt;1),"Yes","No")</f>
        <v>No</v>
      </c>
    </row>
    <row r="7340" customFormat="false" ht="15" hidden="false" customHeight="false" outlineLevel="0" collapsed="false">
      <c r="A7340" s="6" t="s">
        <v>154</v>
      </c>
      <c r="B7340" s="45" t="n">
        <v>43821</v>
      </c>
      <c r="C7340" s="6" t="s">
        <v>198</v>
      </c>
      <c r="D7340" s="6" t="s">
        <v>176</v>
      </c>
      <c r="E7340" s="6" t="s">
        <v>187</v>
      </c>
      <c r="F7340" s="34" t="n">
        <v>0.291179448366165</v>
      </c>
      <c r="G7340" s="34" t="n">
        <v>0.218855947486114</v>
      </c>
      <c r="H7340" s="34" t="n">
        <v>0.072323500880051</v>
      </c>
      <c r="I7340" s="34" t="n">
        <v>0.33046166535931</v>
      </c>
      <c r="J7340" s="35" t="n">
        <v>4.55</v>
      </c>
      <c r="K7340" s="6" t="n">
        <v>1</v>
      </c>
      <c r="L7340" s="35" t="n">
        <v>3.55</v>
      </c>
      <c r="M7340" s="6" t="str">
        <f aca="false">IF(I7340&lt;=0,"Below 0%",IF(I7340&lt;=0.05,"0-5%",IF(I7340&lt;=0.1,"5-10%",IF(I7340&lt;=0.2,"10-20%",IF(I7340&lt;=0.4,"20-40%","Above 40%")))))</f>
        <v>20-40%</v>
      </c>
      <c r="N7340" s="6" t="str">
        <f aca="false">IF(AND(H7340&gt;=Summary!$B$25,I7340&gt;=Summary!$B$26,I7340&lt;=Summary!$B$27,J7340&gt;=Summary!$B$28,J7340&lt;=Summary!$B$29,F7340*J7340&gt;1),"Yes","No")</f>
        <v>Yes</v>
      </c>
    </row>
    <row r="7341" customFormat="false" ht="15" hidden="false" customHeight="false" outlineLevel="0" collapsed="false">
      <c r="A7341" s="6" t="s">
        <v>154</v>
      </c>
      <c r="B7341" s="45" t="n">
        <v>43821</v>
      </c>
      <c r="C7341" s="6" t="s">
        <v>198</v>
      </c>
      <c r="D7341" s="6" t="s">
        <v>176</v>
      </c>
      <c r="E7341" s="6" t="s">
        <v>174</v>
      </c>
      <c r="F7341" s="34" t="n">
        <v>0.137279033660889</v>
      </c>
      <c r="G7341" s="34" t="n">
        <v>0.2428767222102</v>
      </c>
      <c r="H7341" s="34" t="n">
        <v>-0.105597688549311</v>
      </c>
      <c r="I7341" s="34" t="n">
        <v>-0.434778959417612</v>
      </c>
      <c r="J7341" s="35" t="n">
        <v>4.1</v>
      </c>
      <c r="K7341" s="6" t="n">
        <v>0</v>
      </c>
      <c r="L7341" s="35" t="n">
        <v>-1</v>
      </c>
      <c r="M7341" s="6" t="str">
        <f aca="false">IF(I7341&lt;=0,"Below 0%",IF(I7341&lt;=0.05,"0-5%",IF(I7341&lt;=0.1,"5-10%",IF(I7341&lt;=0.2,"10-20%",IF(I7341&lt;=0.4,"20-40%","Above 40%")))))</f>
        <v>Below 0%</v>
      </c>
      <c r="N7341" s="6" t="str">
        <f aca="false">IF(AND(H7341&gt;=Summary!$B$25,I7341&gt;=Summary!$B$26,I7341&lt;=Summary!$B$27,J7341&gt;=Summary!$B$28,J7341&lt;=Summary!$B$29,F7341*J7341&gt;1),"Yes","No")</f>
        <v>No</v>
      </c>
    </row>
    <row r="7342" customFormat="false" ht="15" hidden="false" customHeight="false" outlineLevel="0" collapsed="false">
      <c r="A7342" s="6" t="s">
        <v>154</v>
      </c>
      <c r="B7342" s="45" t="n">
        <v>43821</v>
      </c>
      <c r="C7342" s="6" t="s">
        <v>198</v>
      </c>
      <c r="D7342" s="6" t="s">
        <v>176</v>
      </c>
      <c r="E7342" s="6" t="s">
        <v>177</v>
      </c>
      <c r="F7342" s="34" t="n">
        <v>0.571541488170624</v>
      </c>
      <c r="G7342" s="34" t="n">
        <v>0.538267330303686</v>
      </c>
      <c r="H7342" s="34" t="n">
        <v>0.0332741578669378</v>
      </c>
      <c r="I7342" s="34" t="n">
        <v>0.0618171603470059</v>
      </c>
      <c r="J7342" s="35" t="n">
        <v>1.85</v>
      </c>
      <c r="K7342" s="6" t="n">
        <v>0</v>
      </c>
      <c r="L7342" s="35" t="n">
        <v>-1</v>
      </c>
      <c r="M7342" s="6" t="str">
        <f aca="false">IF(I7342&lt;=0,"Below 0%",IF(I7342&lt;=0.05,"0-5%",IF(I7342&lt;=0.1,"5-10%",IF(I7342&lt;=0.2,"10-20%",IF(I7342&lt;=0.4,"20-40%","Above 40%")))))</f>
        <v>5-10%</v>
      </c>
      <c r="N7342" s="6" t="str">
        <f aca="false">IF(AND(H7342&gt;=Summary!$B$25,I7342&gt;=Summary!$B$26,I7342&lt;=Summary!$B$27,J7342&gt;=Summary!$B$28,J7342&lt;=Summary!$B$29,F7342*J7342&gt;1),"Yes","No")</f>
        <v>No</v>
      </c>
    </row>
    <row r="7343" customFormat="false" ht="15" hidden="false" customHeight="false" outlineLevel="0" collapsed="false">
      <c r="A7343" s="6" t="s">
        <v>154</v>
      </c>
      <c r="B7343" s="45" t="n">
        <v>43825</v>
      </c>
      <c r="C7343" s="6" t="s">
        <v>182</v>
      </c>
      <c r="D7343" s="6" t="s">
        <v>172</v>
      </c>
      <c r="E7343" s="6" t="s">
        <v>187</v>
      </c>
      <c r="F7343" s="34" t="n">
        <v>0.412086606025696</v>
      </c>
      <c r="G7343" s="34" t="n">
        <v>0.454177215189873</v>
      </c>
      <c r="H7343" s="34" t="n">
        <v>-0.0420906091641776</v>
      </c>
      <c r="I7343" s="34" t="n">
        <v>-0.0926744181708482</v>
      </c>
      <c r="J7343" s="35" t="n">
        <v>2.2</v>
      </c>
      <c r="K7343" s="6" t="n">
        <v>1</v>
      </c>
      <c r="L7343" s="35" t="n">
        <v>1.2</v>
      </c>
      <c r="M7343" s="6" t="str">
        <f aca="false">IF(I7343&lt;=0,"Below 0%",IF(I7343&lt;=0.05,"0-5%",IF(I7343&lt;=0.1,"5-10%",IF(I7343&lt;=0.2,"10-20%",IF(I7343&lt;=0.4,"20-40%","Above 40%")))))</f>
        <v>Below 0%</v>
      </c>
      <c r="N7343" s="6" t="str">
        <f aca="false">IF(AND(H7343&gt;=Summary!$B$25,I7343&gt;=Summary!$B$26,I7343&lt;=Summary!$B$27,J7343&gt;=Summary!$B$28,J7343&lt;=Summary!$B$29,F7343*J7343&gt;1),"Yes","No")</f>
        <v>No</v>
      </c>
    </row>
    <row r="7344" customFormat="false" ht="15" hidden="false" customHeight="false" outlineLevel="0" collapsed="false">
      <c r="A7344" s="6" t="s">
        <v>154</v>
      </c>
      <c r="B7344" s="45" t="n">
        <v>43825</v>
      </c>
      <c r="C7344" s="6" t="s">
        <v>182</v>
      </c>
      <c r="D7344" s="6" t="s">
        <v>172</v>
      </c>
      <c r="E7344" s="6" t="s">
        <v>174</v>
      </c>
      <c r="F7344" s="34" t="n">
        <v>0.288741141557694</v>
      </c>
      <c r="G7344" s="34" t="n">
        <v>0.25620253164557</v>
      </c>
      <c r="H7344" s="34" t="n">
        <v>0.0325386099121238</v>
      </c>
      <c r="I7344" s="34" t="n">
        <v>0.127003467542381</v>
      </c>
      <c r="J7344" s="35" t="n">
        <v>3.9</v>
      </c>
      <c r="K7344" s="6" t="n">
        <v>0</v>
      </c>
      <c r="L7344" s="35" t="n">
        <v>-1</v>
      </c>
      <c r="M7344" s="6" t="str">
        <f aca="false">IF(I7344&lt;=0,"Below 0%",IF(I7344&lt;=0.05,"0-5%",IF(I7344&lt;=0.1,"5-10%",IF(I7344&lt;=0.2,"10-20%",IF(I7344&lt;=0.4,"20-40%","Above 40%")))))</f>
        <v>10-20%</v>
      </c>
      <c r="N7344" s="6" t="str">
        <f aca="false">IF(AND(H7344&gt;=Summary!$B$25,I7344&gt;=Summary!$B$26,I7344&lt;=Summary!$B$27,J7344&gt;=Summary!$B$28,J7344&lt;=Summary!$B$29,F7344*J7344&gt;1),"Yes","No")</f>
        <v>Yes</v>
      </c>
    </row>
    <row r="7345" customFormat="false" ht="15" hidden="false" customHeight="false" outlineLevel="0" collapsed="false">
      <c r="A7345" s="6" t="s">
        <v>154</v>
      </c>
      <c r="B7345" s="45" t="n">
        <v>43825</v>
      </c>
      <c r="C7345" s="6" t="s">
        <v>182</v>
      </c>
      <c r="D7345" s="6" t="s">
        <v>172</v>
      </c>
      <c r="E7345" s="6" t="s">
        <v>177</v>
      </c>
      <c r="F7345" s="34" t="n">
        <v>0.299172282218933</v>
      </c>
      <c r="G7345" s="34" t="n">
        <v>0.289620253164557</v>
      </c>
      <c r="H7345" s="34" t="n">
        <v>0.00955202905437613</v>
      </c>
      <c r="I7345" s="34" t="n">
        <v>0.0329812191999874</v>
      </c>
      <c r="J7345" s="35" t="n">
        <v>3.45</v>
      </c>
      <c r="K7345" s="6" t="n">
        <v>0</v>
      </c>
      <c r="L7345" s="35" t="n">
        <v>-1</v>
      </c>
      <c r="M7345" s="6" t="str">
        <f aca="false">IF(I7345&lt;=0,"Below 0%",IF(I7345&lt;=0.05,"0-5%",IF(I7345&lt;=0.1,"5-10%",IF(I7345&lt;=0.2,"10-20%",IF(I7345&lt;=0.4,"20-40%","Above 40%")))))</f>
        <v>0-5%</v>
      </c>
      <c r="N7345" s="6" t="str">
        <f aca="false">IF(AND(H7345&gt;=Summary!$B$25,I7345&gt;=Summary!$B$26,I7345&lt;=Summary!$B$27,J7345&gt;=Summary!$B$28,J7345&lt;=Summary!$B$29,F7345*J7345&gt;1),"Yes","No")</f>
        <v>No</v>
      </c>
    </row>
    <row r="7346" customFormat="false" ht="15" hidden="false" customHeight="false" outlineLevel="0" collapsed="false">
      <c r="A7346" s="6" t="s">
        <v>154</v>
      </c>
      <c r="B7346" s="45" t="n">
        <v>43825</v>
      </c>
      <c r="C7346" s="6" t="s">
        <v>199</v>
      </c>
      <c r="D7346" s="6" t="s">
        <v>185</v>
      </c>
      <c r="E7346" s="6" t="s">
        <v>187</v>
      </c>
      <c r="F7346" s="34" t="n">
        <v>0.307946026325226</v>
      </c>
      <c r="G7346" s="34" t="n">
        <v>0.272679601468275</v>
      </c>
      <c r="H7346" s="34" t="n">
        <v>0.035266424856951</v>
      </c>
      <c r="I7346" s="34" t="n">
        <v>0.129332831158088</v>
      </c>
      <c r="J7346" s="35" t="n">
        <v>3.65</v>
      </c>
      <c r="K7346" s="6" t="n">
        <v>0</v>
      </c>
      <c r="L7346" s="35" t="n">
        <v>-1</v>
      </c>
      <c r="M7346" s="6" t="str">
        <f aca="false">IF(I7346&lt;=0,"Below 0%",IF(I7346&lt;=0.05,"0-5%",IF(I7346&lt;=0.1,"5-10%",IF(I7346&lt;=0.2,"10-20%",IF(I7346&lt;=0.4,"20-40%","Above 40%")))))</f>
        <v>10-20%</v>
      </c>
      <c r="N7346" s="6" t="str">
        <f aca="false">IF(AND(H7346&gt;=Summary!$B$25,I7346&gt;=Summary!$B$26,I7346&lt;=Summary!$B$27,J7346&gt;=Summary!$B$28,J7346&lt;=Summary!$B$29,F7346*J7346&gt;1),"Yes","No")</f>
        <v>Yes</v>
      </c>
    </row>
    <row r="7347" customFormat="false" ht="15" hidden="false" customHeight="false" outlineLevel="0" collapsed="false">
      <c r="A7347" s="6" t="s">
        <v>154</v>
      </c>
      <c r="B7347" s="45" t="n">
        <v>43825</v>
      </c>
      <c r="C7347" s="6" t="s">
        <v>199</v>
      </c>
      <c r="D7347" s="6" t="s">
        <v>185</v>
      </c>
      <c r="E7347" s="6" t="s">
        <v>174</v>
      </c>
      <c r="F7347" s="34" t="n">
        <v>0.123625844717026</v>
      </c>
      <c r="G7347" s="34" t="n">
        <v>0.248820136339801</v>
      </c>
      <c r="H7347" s="34" t="n">
        <v>-0.125194291622775</v>
      </c>
      <c r="I7347" s="34" t="n">
        <v>-0.503151768439688</v>
      </c>
      <c r="J7347" s="35" t="n">
        <v>4</v>
      </c>
      <c r="K7347" s="6" t="n">
        <v>1</v>
      </c>
      <c r="L7347" s="35" t="n">
        <v>3</v>
      </c>
      <c r="M7347" s="6" t="str">
        <f aca="false">IF(I7347&lt;=0,"Below 0%",IF(I7347&lt;=0.05,"0-5%",IF(I7347&lt;=0.1,"5-10%",IF(I7347&lt;=0.2,"10-20%",IF(I7347&lt;=0.4,"20-40%","Above 40%")))))</f>
        <v>Below 0%</v>
      </c>
      <c r="N7347" s="6" t="str">
        <f aca="false">IF(AND(H7347&gt;=Summary!$B$25,I7347&gt;=Summary!$B$26,I7347&lt;=Summary!$B$27,J7347&gt;=Summary!$B$28,J7347&lt;=Summary!$B$29,F7347*J7347&gt;1),"Yes","No")</f>
        <v>No</v>
      </c>
    </row>
    <row r="7348" customFormat="false" ht="15" hidden="false" customHeight="false" outlineLevel="0" collapsed="false">
      <c r="A7348" s="6" t="s">
        <v>154</v>
      </c>
      <c r="B7348" s="45" t="n">
        <v>43825</v>
      </c>
      <c r="C7348" s="6" t="s">
        <v>199</v>
      </c>
      <c r="D7348" s="6" t="s">
        <v>185</v>
      </c>
      <c r="E7348" s="6" t="s">
        <v>177</v>
      </c>
      <c r="F7348" s="34" t="n">
        <v>0.568428099155426</v>
      </c>
      <c r="G7348" s="34" t="n">
        <v>0.478500262191925</v>
      </c>
      <c r="H7348" s="34" t="n">
        <v>0.0899278369635015</v>
      </c>
      <c r="I7348" s="34" t="n">
        <v>0.187936860371942</v>
      </c>
      <c r="J7348" s="35" t="n">
        <v>2.08</v>
      </c>
      <c r="K7348" s="6" t="n">
        <v>0</v>
      </c>
      <c r="L7348" s="35" t="n">
        <v>-1</v>
      </c>
      <c r="M7348" s="6" t="str">
        <f aca="false">IF(I7348&lt;=0,"Below 0%",IF(I7348&lt;=0.05,"0-5%",IF(I7348&lt;=0.1,"5-10%",IF(I7348&lt;=0.2,"10-20%",IF(I7348&lt;=0.4,"20-40%","Above 40%")))))</f>
        <v>10-20%</v>
      </c>
      <c r="N7348" s="6" t="str">
        <f aca="false">IF(AND(H7348&gt;=Summary!$B$25,I7348&gt;=Summary!$B$26,I7348&lt;=Summary!$B$27,J7348&gt;=Summary!$B$28,J7348&lt;=Summary!$B$29,F7348*J7348&gt;1),"Yes","No")</f>
        <v>Yes</v>
      </c>
    </row>
    <row r="7349" customFormat="false" ht="15" hidden="false" customHeight="false" outlineLevel="0" collapsed="false">
      <c r="A7349" s="6" t="s">
        <v>154</v>
      </c>
      <c r="B7349" s="45" t="n">
        <v>43825</v>
      </c>
      <c r="C7349" s="6" t="s">
        <v>190</v>
      </c>
      <c r="D7349" s="6" t="s">
        <v>179</v>
      </c>
      <c r="E7349" s="6" t="s">
        <v>187</v>
      </c>
      <c r="F7349" s="34" t="n">
        <v>0.788990914821625</v>
      </c>
      <c r="G7349" s="34" t="n">
        <v>0.718385953064326</v>
      </c>
      <c r="H7349" s="34" t="n">
        <v>0.0706049617572992</v>
      </c>
      <c r="I7349" s="34" t="n">
        <v>0.0982827705025813</v>
      </c>
      <c r="J7349" s="35" t="n">
        <v>1.39</v>
      </c>
      <c r="K7349" s="6" t="n">
        <v>0</v>
      </c>
      <c r="L7349" s="35" t="n">
        <v>-1</v>
      </c>
      <c r="M7349" s="6" t="str">
        <f aca="false">IF(I7349&lt;=0,"Below 0%",IF(I7349&lt;=0.05,"0-5%",IF(I7349&lt;=0.1,"5-10%",IF(I7349&lt;=0.2,"10-20%",IF(I7349&lt;=0.4,"20-40%","Above 40%")))))</f>
        <v>5-10%</v>
      </c>
      <c r="N7349" s="6" t="str">
        <f aca="false">IF(AND(H7349&gt;=Summary!$B$25,I7349&gt;=Summary!$B$26,I7349&lt;=Summary!$B$27,J7349&gt;=Summary!$B$28,J7349&lt;=Summary!$B$29,F7349*J7349&gt;1),"Yes","No")</f>
        <v>No</v>
      </c>
    </row>
    <row r="7350" customFormat="false" ht="15" hidden="false" customHeight="false" outlineLevel="0" collapsed="false">
      <c r="A7350" s="6" t="s">
        <v>154</v>
      </c>
      <c r="B7350" s="45" t="n">
        <v>43825</v>
      </c>
      <c r="C7350" s="6" t="s">
        <v>190</v>
      </c>
      <c r="D7350" s="6" t="s">
        <v>179</v>
      </c>
      <c r="E7350" s="6" t="s">
        <v>174</v>
      </c>
      <c r="F7350" s="34" t="n">
        <v>0.128256157040596</v>
      </c>
      <c r="G7350" s="34" t="n">
        <v>0.173661995610333</v>
      </c>
      <c r="H7350" s="34" t="n">
        <v>-0.0454058385697366</v>
      </c>
      <c r="I7350" s="34" t="n">
        <v>-0.261460997325053</v>
      </c>
      <c r="J7350" s="35" t="n">
        <v>5.75</v>
      </c>
      <c r="K7350" s="6" t="n">
        <v>0</v>
      </c>
      <c r="L7350" s="35" t="n">
        <v>-1</v>
      </c>
      <c r="M7350" s="6" t="str">
        <f aca="false">IF(I7350&lt;=0,"Below 0%",IF(I7350&lt;=0.05,"0-5%",IF(I7350&lt;=0.1,"5-10%",IF(I7350&lt;=0.2,"10-20%",IF(I7350&lt;=0.4,"20-40%","Above 40%")))))</f>
        <v>Below 0%</v>
      </c>
      <c r="N7350" s="6" t="str">
        <f aca="false">IF(AND(H7350&gt;=Summary!$B$25,I7350&gt;=Summary!$B$26,I7350&lt;=Summary!$B$27,J7350&gt;=Summary!$B$28,J7350&lt;=Summary!$B$29,F7350*J7350&gt;1),"Yes","No")</f>
        <v>No</v>
      </c>
    </row>
    <row r="7351" customFormat="false" ht="15" hidden="false" customHeight="false" outlineLevel="0" collapsed="false">
      <c r="A7351" s="6" t="s">
        <v>154</v>
      </c>
      <c r="B7351" s="45" t="n">
        <v>43825</v>
      </c>
      <c r="C7351" s="6" t="s">
        <v>190</v>
      </c>
      <c r="D7351" s="6" t="s">
        <v>179</v>
      </c>
      <c r="E7351" s="6" t="s">
        <v>177</v>
      </c>
      <c r="F7351" s="34" t="n">
        <v>0.0827529430389404</v>
      </c>
      <c r="G7351" s="34" t="n">
        <v>0.107952051325342</v>
      </c>
      <c r="H7351" s="34" t="n">
        <v>-0.0251991082864015</v>
      </c>
      <c r="I7351" s="34" t="n">
        <v>-0.2334287118867</v>
      </c>
      <c r="J7351" s="35" t="n">
        <v>9.25</v>
      </c>
      <c r="K7351" s="6" t="n">
        <v>1</v>
      </c>
      <c r="L7351" s="35" t="n">
        <v>8.25</v>
      </c>
      <c r="M7351" s="6" t="str">
        <f aca="false">IF(I7351&lt;=0,"Below 0%",IF(I7351&lt;=0.05,"0-5%",IF(I7351&lt;=0.1,"5-10%",IF(I7351&lt;=0.2,"10-20%",IF(I7351&lt;=0.4,"20-40%","Above 40%")))))</f>
        <v>Below 0%</v>
      </c>
      <c r="N7351" s="6" t="str">
        <f aca="false">IF(AND(H7351&gt;=Summary!$B$25,I7351&gt;=Summary!$B$26,I7351&lt;=Summary!$B$27,J7351&gt;=Summary!$B$28,J7351&lt;=Summary!$B$29,F7351*J7351&gt;1),"Yes","No")</f>
        <v>No</v>
      </c>
    </row>
    <row r="7352" customFormat="false" ht="15" hidden="false" customHeight="false" outlineLevel="0" collapsed="false">
      <c r="A7352" s="6" t="s">
        <v>154</v>
      </c>
      <c r="B7352" s="45" t="n">
        <v>43825</v>
      </c>
      <c r="C7352" s="6" t="s">
        <v>180</v>
      </c>
      <c r="D7352" s="6" t="s">
        <v>189</v>
      </c>
      <c r="E7352" s="6" t="s">
        <v>187</v>
      </c>
      <c r="F7352" s="34" t="n">
        <v>0.389925301074982</v>
      </c>
      <c r="G7352" s="34" t="n">
        <v>0.408882376108346</v>
      </c>
      <c r="H7352" s="34" t="n">
        <v>-0.0189570750333639</v>
      </c>
      <c r="I7352" s="34" t="n">
        <v>-0.0463631502384456</v>
      </c>
      <c r="J7352" s="35" t="n">
        <v>2.45</v>
      </c>
      <c r="K7352" s="6" t="n">
        <v>1</v>
      </c>
      <c r="L7352" s="35" t="n">
        <v>1.45</v>
      </c>
      <c r="M7352" s="6" t="str">
        <f aca="false">IF(I7352&lt;=0,"Below 0%",IF(I7352&lt;=0.05,"0-5%",IF(I7352&lt;=0.1,"5-10%",IF(I7352&lt;=0.2,"10-20%",IF(I7352&lt;=0.4,"20-40%","Above 40%")))))</f>
        <v>Below 0%</v>
      </c>
      <c r="N7352" s="6" t="str">
        <f aca="false">IF(AND(H7352&gt;=Summary!$B$25,I7352&gt;=Summary!$B$26,I7352&lt;=Summary!$B$27,J7352&gt;=Summary!$B$28,J7352&lt;=Summary!$B$29,F7352*J7352&gt;1),"Yes","No")</f>
        <v>No</v>
      </c>
    </row>
    <row r="7353" customFormat="false" ht="15" hidden="false" customHeight="false" outlineLevel="0" collapsed="false">
      <c r="A7353" s="6" t="s">
        <v>154</v>
      </c>
      <c r="B7353" s="45" t="n">
        <v>43825</v>
      </c>
      <c r="C7353" s="6" t="s">
        <v>180</v>
      </c>
      <c r="D7353" s="6" t="s">
        <v>189</v>
      </c>
      <c r="E7353" s="6" t="s">
        <v>174</v>
      </c>
      <c r="F7353" s="34" t="n">
        <v>0.379594922065735</v>
      </c>
      <c r="G7353" s="34" t="n">
        <v>0.279042290101796</v>
      </c>
      <c r="H7353" s="34" t="n">
        <v>0.100552631963939</v>
      </c>
      <c r="I7353" s="34" t="n">
        <v>0.36034907800985</v>
      </c>
      <c r="J7353" s="35" t="n">
        <v>3.59</v>
      </c>
      <c r="K7353" s="6" t="n">
        <v>0</v>
      </c>
      <c r="L7353" s="35" t="n">
        <v>-1</v>
      </c>
      <c r="M7353" s="6" t="str">
        <f aca="false">IF(I7353&lt;=0,"Below 0%",IF(I7353&lt;=0.05,"0-5%",IF(I7353&lt;=0.1,"5-10%",IF(I7353&lt;=0.2,"10-20%",IF(I7353&lt;=0.4,"20-40%","Above 40%")))))</f>
        <v>20-40%</v>
      </c>
      <c r="N7353" s="6" t="str">
        <f aca="false">IF(AND(H7353&gt;=Summary!$B$25,I7353&gt;=Summary!$B$26,I7353&lt;=Summary!$B$27,J7353&gt;=Summary!$B$28,J7353&lt;=Summary!$B$29,F7353*J7353&gt;1),"Yes","No")</f>
        <v>Yes</v>
      </c>
    </row>
    <row r="7354" customFormat="false" ht="15" hidden="false" customHeight="false" outlineLevel="0" collapsed="false">
      <c r="A7354" s="6" t="s">
        <v>154</v>
      </c>
      <c r="B7354" s="45" t="n">
        <v>43825</v>
      </c>
      <c r="C7354" s="6" t="s">
        <v>180</v>
      </c>
      <c r="D7354" s="6" t="s">
        <v>189</v>
      </c>
      <c r="E7354" s="6" t="s">
        <v>177</v>
      </c>
      <c r="F7354" s="34" t="n">
        <v>0.230479791760445</v>
      </c>
      <c r="G7354" s="34" t="n">
        <v>0.312075333789859</v>
      </c>
      <c r="H7354" s="34" t="n">
        <v>-0.0815955420294141</v>
      </c>
      <c r="I7354" s="34" t="n">
        <v>-0.261461042237827</v>
      </c>
      <c r="J7354" s="35" t="n">
        <v>3.21</v>
      </c>
      <c r="K7354" s="6" t="n">
        <v>0</v>
      </c>
      <c r="L7354" s="35" t="n">
        <v>-1</v>
      </c>
      <c r="M7354" s="6" t="str">
        <f aca="false">IF(I7354&lt;=0,"Below 0%",IF(I7354&lt;=0.05,"0-5%",IF(I7354&lt;=0.1,"5-10%",IF(I7354&lt;=0.2,"10-20%",IF(I7354&lt;=0.4,"20-40%","Above 40%")))))</f>
        <v>Below 0%</v>
      </c>
      <c r="N7354" s="6" t="str">
        <f aca="false">IF(AND(H7354&gt;=Summary!$B$25,I7354&gt;=Summary!$B$26,I7354&lt;=Summary!$B$27,J7354&gt;=Summary!$B$28,J7354&lt;=Summary!$B$29,F7354*J7354&gt;1),"Yes","No")</f>
        <v>No</v>
      </c>
    </row>
    <row r="7355" customFormat="false" ht="15" hidden="false" customHeight="false" outlineLevel="0" collapsed="false">
      <c r="A7355" s="6" t="s">
        <v>154</v>
      </c>
      <c r="B7355" s="45" t="n">
        <v>43825</v>
      </c>
      <c r="C7355" s="6" t="s">
        <v>173</v>
      </c>
      <c r="D7355" s="6" t="s">
        <v>196</v>
      </c>
      <c r="E7355" s="6" t="s">
        <v>187</v>
      </c>
      <c r="F7355" s="34" t="n">
        <v>0.463281720876694</v>
      </c>
      <c r="G7355" s="34" t="n">
        <v>0.567283680457225</v>
      </c>
      <c r="H7355" s="34" t="n">
        <v>-0.104001959580532</v>
      </c>
      <c r="I7355" s="34" t="n">
        <v>-0.183333247832384</v>
      </c>
      <c r="J7355" s="35" t="n">
        <v>1.76</v>
      </c>
      <c r="K7355" s="6" t="n">
        <v>1</v>
      </c>
      <c r="L7355" s="35" t="n">
        <v>0.76</v>
      </c>
      <c r="M7355" s="6" t="str">
        <f aca="false">IF(I7355&lt;=0,"Below 0%",IF(I7355&lt;=0.05,"0-5%",IF(I7355&lt;=0.1,"5-10%",IF(I7355&lt;=0.2,"10-20%",IF(I7355&lt;=0.4,"20-40%","Above 40%")))))</f>
        <v>Below 0%</v>
      </c>
      <c r="N7355" s="6" t="str">
        <f aca="false">IF(AND(H7355&gt;=Summary!$B$25,I7355&gt;=Summary!$B$26,I7355&lt;=Summary!$B$27,J7355&gt;=Summary!$B$28,J7355&lt;=Summary!$B$29,F7355*J7355&gt;1),"Yes","No")</f>
        <v>No</v>
      </c>
    </row>
    <row r="7356" customFormat="false" ht="15" hidden="false" customHeight="false" outlineLevel="0" collapsed="false">
      <c r="A7356" s="6" t="s">
        <v>154</v>
      </c>
      <c r="B7356" s="45" t="n">
        <v>43825</v>
      </c>
      <c r="C7356" s="6" t="s">
        <v>173</v>
      </c>
      <c r="D7356" s="6" t="s">
        <v>196</v>
      </c>
      <c r="E7356" s="6" t="s">
        <v>174</v>
      </c>
      <c r="F7356" s="34" t="n">
        <v>0.294429242610931</v>
      </c>
      <c r="G7356" s="34" t="n">
        <v>0.256004942975568</v>
      </c>
      <c r="H7356" s="34" t="n">
        <v>0.038424299635363</v>
      </c>
      <c r="I7356" s="34" t="n">
        <v>0.150092022399075</v>
      </c>
      <c r="J7356" s="35" t="n">
        <v>3.9</v>
      </c>
      <c r="K7356" s="6" t="n">
        <v>0</v>
      </c>
      <c r="L7356" s="35" t="n">
        <v>-1</v>
      </c>
      <c r="M7356" s="6" t="str">
        <f aca="false">IF(I7356&lt;=0,"Below 0%",IF(I7356&lt;=0.05,"0-5%",IF(I7356&lt;=0.1,"5-10%",IF(I7356&lt;=0.2,"10-20%",IF(I7356&lt;=0.4,"20-40%","Above 40%")))))</f>
        <v>10-20%</v>
      </c>
      <c r="N7356" s="6" t="str">
        <f aca="false">IF(AND(H7356&gt;=Summary!$B$25,I7356&gt;=Summary!$B$26,I7356&lt;=Summary!$B$27,J7356&gt;=Summary!$B$28,J7356&lt;=Summary!$B$29,F7356*J7356&gt;1),"Yes","No")</f>
        <v>Yes</v>
      </c>
    </row>
    <row r="7357" customFormat="false" ht="15" hidden="false" customHeight="false" outlineLevel="0" collapsed="false">
      <c r="A7357" s="6" t="s">
        <v>154</v>
      </c>
      <c r="B7357" s="45" t="n">
        <v>43825</v>
      </c>
      <c r="C7357" s="6" t="s">
        <v>173</v>
      </c>
      <c r="D7357" s="6" t="s">
        <v>196</v>
      </c>
      <c r="E7357" s="6" t="s">
        <v>177</v>
      </c>
      <c r="F7357" s="34" t="n">
        <v>0.242289051413536</v>
      </c>
      <c r="G7357" s="34" t="n">
        <v>0.176711376567207</v>
      </c>
      <c r="H7357" s="34" t="n">
        <v>0.0655776748463296</v>
      </c>
      <c r="I7357" s="34" t="n">
        <v>0.371100469705125</v>
      </c>
      <c r="J7357" s="35" t="n">
        <v>5.65</v>
      </c>
      <c r="K7357" s="6" t="n">
        <v>0</v>
      </c>
      <c r="L7357" s="35" t="n">
        <v>-1</v>
      </c>
      <c r="M7357" s="6" t="str">
        <f aca="false">IF(I7357&lt;=0,"Below 0%",IF(I7357&lt;=0.05,"0-5%",IF(I7357&lt;=0.1,"5-10%",IF(I7357&lt;=0.2,"10-20%",IF(I7357&lt;=0.4,"20-40%","Above 40%")))))</f>
        <v>20-40%</v>
      </c>
      <c r="N7357" s="6" t="str">
        <f aca="false">IF(AND(H7357&gt;=Summary!$B$25,I7357&gt;=Summary!$B$26,I7357&lt;=Summary!$B$27,J7357&gt;=Summary!$B$28,J7357&lt;=Summary!$B$29,F7357*J7357&gt;1),"Yes","No")</f>
        <v>No</v>
      </c>
    </row>
    <row r="7358" customFormat="false" ht="15" hidden="false" customHeight="false" outlineLevel="0" collapsed="false">
      <c r="A7358" s="6" t="s">
        <v>154</v>
      </c>
      <c r="B7358" s="45" t="n">
        <v>43825</v>
      </c>
      <c r="C7358" s="6" t="s">
        <v>195</v>
      </c>
      <c r="D7358" s="6" t="s">
        <v>183</v>
      </c>
      <c r="E7358" s="6" t="s">
        <v>187</v>
      </c>
      <c r="F7358" s="34" t="n">
        <v>0.20843380689621</v>
      </c>
      <c r="G7358" s="34" t="n">
        <v>0.285189022963532</v>
      </c>
      <c r="H7358" s="34" t="n">
        <v>-0.0767552160673227</v>
      </c>
      <c r="I7358" s="34" t="n">
        <v>-0.269138044899917</v>
      </c>
      <c r="J7358" s="35" t="n">
        <v>3.5</v>
      </c>
      <c r="K7358" s="6" t="n">
        <v>0</v>
      </c>
      <c r="L7358" s="35" t="n">
        <v>-1</v>
      </c>
      <c r="M7358" s="6" t="str">
        <f aca="false">IF(I7358&lt;=0,"Below 0%",IF(I7358&lt;=0.05,"0-5%",IF(I7358&lt;=0.1,"5-10%",IF(I7358&lt;=0.2,"10-20%",IF(I7358&lt;=0.4,"20-40%","Above 40%")))))</f>
        <v>Below 0%</v>
      </c>
      <c r="N7358" s="6" t="str">
        <f aca="false">IF(AND(H7358&gt;=Summary!$B$25,I7358&gt;=Summary!$B$26,I7358&lt;=Summary!$B$27,J7358&gt;=Summary!$B$28,J7358&lt;=Summary!$B$29,F7358*J7358&gt;1),"Yes","No")</f>
        <v>No</v>
      </c>
    </row>
    <row r="7359" customFormat="false" ht="15" hidden="false" customHeight="false" outlineLevel="0" collapsed="false">
      <c r="A7359" s="6" t="s">
        <v>154</v>
      </c>
      <c r="B7359" s="45" t="n">
        <v>43825</v>
      </c>
      <c r="C7359" s="6" t="s">
        <v>195</v>
      </c>
      <c r="D7359" s="6" t="s">
        <v>183</v>
      </c>
      <c r="E7359" s="6" t="s">
        <v>174</v>
      </c>
      <c r="F7359" s="34" t="n">
        <v>0.295369684696198</v>
      </c>
      <c r="G7359" s="34" t="n">
        <v>0.252699134271484</v>
      </c>
      <c r="H7359" s="34" t="n">
        <v>0.0426705504247131</v>
      </c>
      <c r="I7359" s="34" t="n">
        <v>0.168859108076209</v>
      </c>
      <c r="J7359" s="35" t="n">
        <v>3.95</v>
      </c>
      <c r="K7359" s="6" t="n">
        <v>0</v>
      </c>
      <c r="L7359" s="35" t="n">
        <v>-1</v>
      </c>
      <c r="M7359" s="6" t="str">
        <f aca="false">IF(I7359&lt;=0,"Below 0%",IF(I7359&lt;=0.05,"0-5%",IF(I7359&lt;=0.1,"5-10%",IF(I7359&lt;=0.2,"10-20%",IF(I7359&lt;=0.4,"20-40%","Above 40%")))))</f>
        <v>10-20%</v>
      </c>
      <c r="N7359" s="6" t="str">
        <f aca="false">IF(AND(H7359&gt;=Summary!$B$25,I7359&gt;=Summary!$B$26,I7359&lt;=Summary!$B$27,J7359&gt;=Summary!$B$28,J7359&lt;=Summary!$B$29,F7359*J7359&gt;1),"Yes","No")</f>
        <v>Yes</v>
      </c>
    </row>
    <row r="7360" customFormat="false" ht="15" hidden="false" customHeight="false" outlineLevel="0" collapsed="false">
      <c r="A7360" s="6" t="s">
        <v>154</v>
      </c>
      <c r="B7360" s="45" t="n">
        <v>43825</v>
      </c>
      <c r="C7360" s="6" t="s">
        <v>195</v>
      </c>
      <c r="D7360" s="6" t="s">
        <v>183</v>
      </c>
      <c r="E7360" s="6" t="s">
        <v>177</v>
      </c>
      <c r="F7360" s="34" t="n">
        <v>0.496196508407593</v>
      </c>
      <c r="G7360" s="34" t="n">
        <v>0.462111842764983</v>
      </c>
      <c r="H7360" s="34" t="n">
        <v>0.0340846656426097</v>
      </c>
      <c r="I7360" s="34" t="n">
        <v>0.0737584768195265</v>
      </c>
      <c r="J7360" s="35" t="n">
        <v>2.16</v>
      </c>
      <c r="K7360" s="6" t="n">
        <v>1</v>
      </c>
      <c r="L7360" s="35" t="n">
        <v>1.16</v>
      </c>
      <c r="M7360" s="6" t="str">
        <f aca="false">IF(I7360&lt;=0,"Below 0%",IF(I7360&lt;=0.05,"0-5%",IF(I7360&lt;=0.1,"5-10%",IF(I7360&lt;=0.2,"10-20%",IF(I7360&lt;=0.4,"20-40%","Above 40%")))))</f>
        <v>5-10%</v>
      </c>
      <c r="N7360" s="6" t="str">
        <f aca="false">IF(AND(H7360&gt;=Summary!$B$25,I7360&gt;=Summary!$B$26,I7360&lt;=Summary!$B$27,J7360&gt;=Summary!$B$28,J7360&lt;=Summary!$B$29,F7360*J7360&gt;1),"Yes","No")</f>
        <v>No</v>
      </c>
    </row>
    <row r="7361" customFormat="false" ht="15" hidden="false" customHeight="false" outlineLevel="0" collapsed="false">
      <c r="A7361" s="6" t="s">
        <v>154</v>
      </c>
      <c r="B7361" s="45" t="n">
        <v>43825</v>
      </c>
      <c r="C7361" s="6" t="s">
        <v>176</v>
      </c>
      <c r="D7361" s="6" t="s">
        <v>188</v>
      </c>
      <c r="E7361" s="6" t="s">
        <v>187</v>
      </c>
      <c r="F7361" s="34" t="n">
        <v>0.591384708881378</v>
      </c>
      <c r="G7361" s="34" t="n">
        <v>0.718531582729114</v>
      </c>
      <c r="H7361" s="34" t="n">
        <v>-0.127146873847735</v>
      </c>
      <c r="I7361" s="34" t="n">
        <v>-0.176953771975907</v>
      </c>
      <c r="J7361" s="35" t="n">
        <v>1.39</v>
      </c>
      <c r="K7361" s="6" t="n">
        <v>1</v>
      </c>
      <c r="L7361" s="35" t="n">
        <v>0.39</v>
      </c>
      <c r="M7361" s="6" t="str">
        <f aca="false">IF(I7361&lt;=0,"Below 0%",IF(I7361&lt;=0.05,"0-5%",IF(I7361&lt;=0.1,"5-10%",IF(I7361&lt;=0.2,"10-20%",IF(I7361&lt;=0.4,"20-40%","Above 40%")))))</f>
        <v>Below 0%</v>
      </c>
      <c r="N7361" s="6" t="str">
        <f aca="false">IF(AND(H7361&gt;=Summary!$B$25,I7361&gt;=Summary!$B$26,I7361&lt;=Summary!$B$27,J7361&gt;=Summary!$B$28,J7361&lt;=Summary!$B$29,F7361*J7361&gt;1),"Yes","No")</f>
        <v>No</v>
      </c>
    </row>
    <row r="7362" customFormat="false" ht="15" hidden="false" customHeight="false" outlineLevel="0" collapsed="false">
      <c r="A7362" s="6" t="s">
        <v>154</v>
      </c>
      <c r="B7362" s="45" t="n">
        <v>43825</v>
      </c>
      <c r="C7362" s="6" t="s">
        <v>176</v>
      </c>
      <c r="D7362" s="6" t="s">
        <v>188</v>
      </c>
      <c r="E7362" s="6" t="s">
        <v>174</v>
      </c>
      <c r="F7362" s="34" t="n">
        <v>0.31225523352623</v>
      </c>
      <c r="G7362" s="34" t="n">
        <v>0.18159252727154</v>
      </c>
      <c r="H7362" s="34" t="n">
        <v>0.13066270625469</v>
      </c>
      <c r="I7362" s="34" t="n">
        <v>0.719537902896782</v>
      </c>
      <c r="J7362" s="35" t="n">
        <v>5.5</v>
      </c>
      <c r="K7362" s="6" t="n">
        <v>0</v>
      </c>
      <c r="L7362" s="35" t="n">
        <v>-1</v>
      </c>
      <c r="M7362" s="6" t="str">
        <f aca="false">IF(I7362&lt;=0,"Below 0%",IF(I7362&lt;=0.05,"0-5%",IF(I7362&lt;=0.1,"5-10%",IF(I7362&lt;=0.2,"10-20%",IF(I7362&lt;=0.4,"20-40%","Above 40%")))))</f>
        <v>Above 40%</v>
      </c>
      <c r="N7362" s="6" t="str">
        <f aca="false">IF(AND(H7362&gt;=Summary!$B$25,I7362&gt;=Summary!$B$26,I7362&lt;=Summary!$B$27,J7362&gt;=Summary!$B$28,J7362&lt;=Summary!$B$29,F7362*J7362&gt;1),"Yes","No")</f>
        <v>No</v>
      </c>
    </row>
    <row r="7363" customFormat="false" ht="15" hidden="false" customHeight="false" outlineLevel="0" collapsed="false">
      <c r="A7363" s="6" t="s">
        <v>154</v>
      </c>
      <c r="B7363" s="45" t="n">
        <v>43825</v>
      </c>
      <c r="C7363" s="6" t="s">
        <v>176</v>
      </c>
      <c r="D7363" s="6" t="s">
        <v>188</v>
      </c>
      <c r="E7363" s="6" t="s">
        <v>177</v>
      </c>
      <c r="F7363" s="34" t="n">
        <v>0.0963599979877472</v>
      </c>
      <c r="G7363" s="34" t="n">
        <v>0.0998758899993468</v>
      </c>
      <c r="H7363" s="34" t="n">
        <v>-0.00351589201159959</v>
      </c>
      <c r="I7363" s="34" t="n">
        <v>-0.0352026100755907</v>
      </c>
      <c r="J7363" s="35" t="n">
        <v>10</v>
      </c>
      <c r="K7363" s="6" t="n">
        <v>0</v>
      </c>
      <c r="L7363" s="35" t="n">
        <v>-1</v>
      </c>
      <c r="M7363" s="6" t="str">
        <f aca="false">IF(I7363&lt;=0,"Below 0%",IF(I7363&lt;=0.05,"0-5%",IF(I7363&lt;=0.1,"5-10%",IF(I7363&lt;=0.2,"10-20%",IF(I7363&lt;=0.4,"20-40%","Above 40%")))))</f>
        <v>Below 0%</v>
      </c>
      <c r="N7363" s="6" t="str">
        <f aca="false">IF(AND(H7363&gt;=Summary!$B$25,I7363&gt;=Summary!$B$26,I7363&lt;=Summary!$B$27,J7363&gt;=Summary!$B$28,J7363&lt;=Summary!$B$29,F7363*J7363&gt;1),"Yes","No")</f>
        <v>No</v>
      </c>
    </row>
    <row r="7364" customFormat="false" ht="15" hidden="false" customHeight="false" outlineLevel="0" collapsed="false">
      <c r="A7364" s="6" t="s">
        <v>154</v>
      </c>
      <c r="B7364" s="45" t="n">
        <v>43825</v>
      </c>
      <c r="C7364" s="6" t="s">
        <v>204</v>
      </c>
      <c r="D7364" s="6" t="s">
        <v>198</v>
      </c>
      <c r="E7364" s="6" t="s">
        <v>187</v>
      </c>
      <c r="F7364" s="34" t="n">
        <v>0.657106578350067</v>
      </c>
      <c r="G7364" s="34" t="n">
        <v>0.513773796192609</v>
      </c>
      <c r="H7364" s="34" t="n">
        <v>0.143332782157458</v>
      </c>
      <c r="I7364" s="34" t="n">
        <v>0.278980327956866</v>
      </c>
      <c r="J7364" s="35" t="n">
        <v>1.95</v>
      </c>
      <c r="K7364" s="6" t="n">
        <v>0</v>
      </c>
      <c r="L7364" s="35" t="n">
        <v>-1</v>
      </c>
      <c r="M7364" s="6" t="str">
        <f aca="false">IF(I7364&lt;=0,"Below 0%",IF(I7364&lt;=0.05,"0-5%",IF(I7364&lt;=0.1,"5-10%",IF(I7364&lt;=0.2,"10-20%",IF(I7364&lt;=0.4,"20-40%","Above 40%")))))</f>
        <v>20-40%</v>
      </c>
      <c r="N7364" s="6" t="str">
        <f aca="false">IF(AND(H7364&gt;=Summary!$B$25,I7364&gt;=Summary!$B$26,I7364&lt;=Summary!$B$27,J7364&gt;=Summary!$B$28,J7364&lt;=Summary!$B$29,F7364*J7364&gt;1),"Yes","No")</f>
        <v>Yes</v>
      </c>
    </row>
    <row r="7365" customFormat="false" ht="15" hidden="false" customHeight="false" outlineLevel="0" collapsed="false">
      <c r="A7365" s="6" t="s">
        <v>154</v>
      </c>
      <c r="B7365" s="45" t="n">
        <v>43825</v>
      </c>
      <c r="C7365" s="6" t="s">
        <v>204</v>
      </c>
      <c r="D7365" s="6" t="s">
        <v>198</v>
      </c>
      <c r="E7365" s="6" t="s">
        <v>174</v>
      </c>
      <c r="F7365" s="34" t="n">
        <v>0.165705099701881</v>
      </c>
      <c r="G7365" s="34" t="n">
        <v>0.270772676371781</v>
      </c>
      <c r="H7365" s="34" t="n">
        <v>-0.105067576669899</v>
      </c>
      <c r="I7365" s="34" t="n">
        <v>-0.388028726080314</v>
      </c>
      <c r="J7365" s="35" t="n">
        <v>3.7</v>
      </c>
      <c r="K7365" s="6" t="n">
        <v>1</v>
      </c>
      <c r="L7365" s="35" t="n">
        <v>2.7</v>
      </c>
      <c r="M7365" s="6" t="str">
        <f aca="false">IF(I7365&lt;=0,"Below 0%",IF(I7365&lt;=0.05,"0-5%",IF(I7365&lt;=0.1,"5-10%",IF(I7365&lt;=0.2,"10-20%",IF(I7365&lt;=0.4,"20-40%","Above 40%")))))</f>
        <v>Below 0%</v>
      </c>
      <c r="N7365" s="6" t="str">
        <f aca="false">IF(AND(H7365&gt;=Summary!$B$25,I7365&gt;=Summary!$B$26,I7365&lt;=Summary!$B$27,J7365&gt;=Summary!$B$28,J7365&lt;=Summary!$B$29,F7365*J7365&gt;1),"Yes","No")</f>
        <v>No</v>
      </c>
    </row>
    <row r="7366" customFormat="false" ht="15" hidden="false" customHeight="false" outlineLevel="0" collapsed="false">
      <c r="A7366" s="6" t="s">
        <v>154</v>
      </c>
      <c r="B7366" s="45" t="n">
        <v>43825</v>
      </c>
      <c r="C7366" s="6" t="s">
        <v>204</v>
      </c>
      <c r="D7366" s="6" t="s">
        <v>198</v>
      </c>
      <c r="E7366" s="6" t="s">
        <v>177</v>
      </c>
      <c r="F7366" s="34" t="n">
        <v>0.177188321948052</v>
      </c>
      <c r="G7366" s="34" t="n">
        <v>0.21545352743561</v>
      </c>
      <c r="H7366" s="34" t="n">
        <v>-0.0382652054875588</v>
      </c>
      <c r="I7366" s="34" t="n">
        <v>-0.177603058733836</v>
      </c>
      <c r="J7366" s="35" t="n">
        <v>4.65</v>
      </c>
      <c r="K7366" s="6" t="n">
        <v>0</v>
      </c>
      <c r="L7366" s="35" t="n">
        <v>-1</v>
      </c>
      <c r="M7366" s="6" t="str">
        <f aca="false">IF(I7366&lt;=0,"Below 0%",IF(I7366&lt;=0.05,"0-5%",IF(I7366&lt;=0.1,"5-10%",IF(I7366&lt;=0.2,"10-20%",IF(I7366&lt;=0.4,"20-40%","Above 40%")))))</f>
        <v>Below 0%</v>
      </c>
      <c r="N7366" s="6" t="str">
        <f aca="false">IF(AND(H7366&gt;=Summary!$B$25,I7366&gt;=Summary!$B$26,I7366&lt;=Summary!$B$27,J7366&gt;=Summary!$B$28,J7366&lt;=Summary!$B$29,F7366*J7366&gt;1),"Yes","No")</f>
        <v>No</v>
      </c>
    </row>
    <row r="7367" customFormat="false" ht="15" hidden="false" customHeight="false" outlineLevel="0" collapsed="false">
      <c r="A7367" s="6" t="s">
        <v>154</v>
      </c>
      <c r="B7367" s="45" t="n">
        <v>43825</v>
      </c>
      <c r="C7367" s="6" t="s">
        <v>181</v>
      </c>
      <c r="D7367" s="6" t="s">
        <v>201</v>
      </c>
      <c r="E7367" s="6" t="s">
        <v>187</v>
      </c>
      <c r="F7367" s="34" t="n">
        <v>0.644777595996857</v>
      </c>
      <c r="G7367" s="34" t="n">
        <v>0.62271102849458</v>
      </c>
      <c r="H7367" s="34" t="n">
        <v>0.0220665675022771</v>
      </c>
      <c r="I7367" s="34" t="n">
        <v>0.0354362882501433</v>
      </c>
      <c r="J7367" s="35" t="n">
        <v>1.59</v>
      </c>
      <c r="K7367" s="6" t="n">
        <v>1</v>
      </c>
      <c r="L7367" s="35" t="n">
        <v>0.59</v>
      </c>
      <c r="M7367" s="6" t="str">
        <f aca="false">IF(I7367&lt;=0,"Below 0%",IF(I7367&lt;=0.05,"0-5%",IF(I7367&lt;=0.1,"5-10%",IF(I7367&lt;=0.2,"10-20%",IF(I7367&lt;=0.4,"20-40%","Above 40%")))))</f>
        <v>0-5%</v>
      </c>
      <c r="N7367" s="6" t="str">
        <f aca="false">IF(AND(H7367&gt;=Summary!$B$25,I7367&gt;=Summary!$B$26,I7367&lt;=Summary!$B$27,J7367&gt;=Summary!$B$28,J7367&lt;=Summary!$B$29,F7367*J7367&gt;1),"Yes","No")</f>
        <v>No</v>
      </c>
    </row>
    <row r="7368" customFormat="false" ht="15" hidden="false" customHeight="false" outlineLevel="0" collapsed="false">
      <c r="A7368" s="6" t="s">
        <v>154</v>
      </c>
      <c r="B7368" s="45" t="n">
        <v>43825</v>
      </c>
      <c r="C7368" s="6" t="s">
        <v>181</v>
      </c>
      <c r="D7368" s="6" t="s">
        <v>201</v>
      </c>
      <c r="E7368" s="6" t="s">
        <v>174</v>
      </c>
      <c r="F7368" s="34" t="n">
        <v>0.222474366426468</v>
      </c>
      <c r="G7368" s="34" t="n">
        <v>0.215241420718779</v>
      </c>
      <c r="H7368" s="34" t="n">
        <v>0.00723294570768926</v>
      </c>
      <c r="I7368" s="34" t="n">
        <v>0.0336038745866643</v>
      </c>
      <c r="J7368" s="35" t="n">
        <v>4.6</v>
      </c>
      <c r="K7368" s="6" t="n">
        <v>0</v>
      </c>
      <c r="L7368" s="35" t="n">
        <v>-1</v>
      </c>
      <c r="M7368" s="6" t="str">
        <f aca="false">IF(I7368&lt;=0,"Below 0%",IF(I7368&lt;=0.05,"0-5%",IF(I7368&lt;=0.1,"5-10%",IF(I7368&lt;=0.2,"10-20%",IF(I7368&lt;=0.4,"20-40%","Above 40%")))))</f>
        <v>0-5%</v>
      </c>
      <c r="N7368" s="6" t="str">
        <f aca="false">IF(AND(H7368&gt;=Summary!$B$25,I7368&gt;=Summary!$B$26,I7368&lt;=Summary!$B$27,J7368&gt;=Summary!$B$28,J7368&lt;=Summary!$B$29,F7368*J7368&gt;1),"Yes","No")</f>
        <v>No</v>
      </c>
    </row>
    <row r="7369" customFormat="false" ht="15" hidden="false" customHeight="false" outlineLevel="0" collapsed="false">
      <c r="A7369" s="6" t="s">
        <v>154</v>
      </c>
      <c r="B7369" s="45" t="n">
        <v>43825</v>
      </c>
      <c r="C7369" s="6" t="s">
        <v>181</v>
      </c>
      <c r="D7369" s="6" t="s">
        <v>201</v>
      </c>
      <c r="E7369" s="6" t="s">
        <v>177</v>
      </c>
      <c r="F7369" s="34" t="n">
        <v>0.132748022675514</v>
      </c>
      <c r="G7369" s="34" t="n">
        <v>0.162047550786642</v>
      </c>
      <c r="H7369" s="34" t="n">
        <v>-0.0292995281111276</v>
      </c>
      <c r="I7369" s="34" t="n">
        <v>-0.180808213199745</v>
      </c>
      <c r="J7369" s="35" t="n">
        <v>6.11</v>
      </c>
      <c r="K7369" s="6" t="n">
        <v>0</v>
      </c>
      <c r="L7369" s="35" t="n">
        <v>-1</v>
      </c>
      <c r="M7369" s="6" t="str">
        <f aca="false">IF(I7369&lt;=0,"Below 0%",IF(I7369&lt;=0.05,"0-5%",IF(I7369&lt;=0.1,"5-10%",IF(I7369&lt;=0.2,"10-20%",IF(I7369&lt;=0.4,"20-40%","Above 40%")))))</f>
        <v>Below 0%</v>
      </c>
      <c r="N7369" s="6" t="str">
        <f aca="false">IF(AND(H7369&gt;=Summary!$B$25,I7369&gt;=Summary!$B$26,I7369&lt;=Summary!$B$27,J7369&gt;=Summary!$B$28,J7369&lt;=Summary!$B$29,F7369*J7369&gt;1),"Yes","No")</f>
        <v>No</v>
      </c>
    </row>
    <row r="7370" customFormat="false" ht="15" hidden="false" customHeight="false" outlineLevel="0" collapsed="false">
      <c r="A7370" s="6" t="s">
        <v>154</v>
      </c>
      <c r="B7370" s="45" t="n">
        <v>43826</v>
      </c>
      <c r="C7370" s="6" t="s">
        <v>203</v>
      </c>
      <c r="D7370" s="6" t="s">
        <v>194</v>
      </c>
      <c r="E7370" s="6" t="s">
        <v>187</v>
      </c>
      <c r="F7370" s="34" t="n">
        <v>0.145658403635025</v>
      </c>
      <c r="G7370" s="34" t="n">
        <v>0.11604696430564</v>
      </c>
      <c r="H7370" s="34" t="n">
        <v>0.0296114393293851</v>
      </c>
      <c r="I7370" s="34" t="n">
        <v>0.2551677202981</v>
      </c>
      <c r="J7370" s="35" t="n">
        <v>8.59</v>
      </c>
      <c r="K7370" s="6" t="n">
        <v>1</v>
      </c>
      <c r="L7370" s="35" t="n">
        <v>7.59</v>
      </c>
      <c r="M7370" s="6" t="str">
        <f aca="false">IF(I7370&lt;=0,"Below 0%",IF(I7370&lt;=0.05,"0-5%",IF(I7370&lt;=0.1,"5-10%",IF(I7370&lt;=0.2,"10-20%",IF(I7370&lt;=0.4,"20-40%","Above 40%")))))</f>
        <v>20-40%</v>
      </c>
      <c r="N7370" s="6" t="str">
        <f aca="false">IF(AND(H7370&gt;=Summary!$B$25,I7370&gt;=Summary!$B$26,I7370&lt;=Summary!$B$27,J7370&gt;=Summary!$B$28,J7370&lt;=Summary!$B$29,F7370*J7370&gt;1),"Yes","No")</f>
        <v>No</v>
      </c>
    </row>
    <row r="7371" customFormat="false" ht="15" hidden="false" customHeight="false" outlineLevel="0" collapsed="false">
      <c r="A7371" s="6" t="s">
        <v>154</v>
      </c>
      <c r="B7371" s="45" t="n">
        <v>43826</v>
      </c>
      <c r="C7371" s="6" t="s">
        <v>203</v>
      </c>
      <c r="D7371" s="6" t="s">
        <v>194</v>
      </c>
      <c r="E7371" s="6" t="s">
        <v>174</v>
      </c>
      <c r="F7371" s="34" t="n">
        <v>0.24165403842926</v>
      </c>
      <c r="G7371" s="34" t="n">
        <v>0.191700658343355</v>
      </c>
      <c r="H7371" s="34" t="n">
        <v>0.0499533800859051</v>
      </c>
      <c r="I7371" s="34" t="n">
        <v>0.260580117551988</v>
      </c>
      <c r="J7371" s="35" t="n">
        <v>5.2</v>
      </c>
      <c r="K7371" s="6" t="n">
        <v>0</v>
      </c>
      <c r="L7371" s="35" t="n">
        <v>-1</v>
      </c>
      <c r="M7371" s="6" t="str">
        <f aca="false">IF(I7371&lt;=0,"Below 0%",IF(I7371&lt;=0.05,"0-5%",IF(I7371&lt;=0.1,"5-10%",IF(I7371&lt;=0.2,"10-20%",IF(I7371&lt;=0.4,"20-40%","Above 40%")))))</f>
        <v>20-40%</v>
      </c>
      <c r="N7371" s="6" t="str">
        <f aca="false">IF(AND(H7371&gt;=Summary!$B$25,I7371&gt;=Summary!$B$26,I7371&lt;=Summary!$B$27,J7371&gt;=Summary!$B$28,J7371&lt;=Summary!$B$29,F7371*J7371&gt;1),"Yes","No")</f>
        <v>No</v>
      </c>
    </row>
    <row r="7372" customFormat="false" ht="15" hidden="false" customHeight="false" outlineLevel="0" collapsed="false">
      <c r="A7372" s="6" t="s">
        <v>154</v>
      </c>
      <c r="B7372" s="45" t="n">
        <v>43826</v>
      </c>
      <c r="C7372" s="6" t="s">
        <v>203</v>
      </c>
      <c r="D7372" s="6" t="s">
        <v>194</v>
      </c>
      <c r="E7372" s="6" t="s">
        <v>177</v>
      </c>
      <c r="F7372" s="34" t="n">
        <v>0.612687528133392</v>
      </c>
      <c r="G7372" s="34" t="n">
        <v>0.692252377351005</v>
      </c>
      <c r="H7372" s="34" t="n">
        <v>-0.0795648492176125</v>
      </c>
      <c r="I7372" s="34" t="n">
        <v>-0.114936187755798</v>
      </c>
      <c r="J7372" s="35" t="n">
        <v>1.44</v>
      </c>
      <c r="K7372" s="6" t="n">
        <v>0</v>
      </c>
      <c r="L7372" s="35" t="n">
        <v>-1</v>
      </c>
      <c r="M7372" s="6" t="str">
        <f aca="false">IF(I7372&lt;=0,"Below 0%",IF(I7372&lt;=0.05,"0-5%",IF(I7372&lt;=0.1,"5-10%",IF(I7372&lt;=0.2,"10-20%",IF(I7372&lt;=0.4,"20-40%","Above 40%")))))</f>
        <v>Below 0%</v>
      </c>
      <c r="N7372" s="6" t="str">
        <f aca="false">IF(AND(H7372&gt;=Summary!$B$25,I7372&gt;=Summary!$B$26,I7372&lt;=Summary!$B$27,J7372&gt;=Summary!$B$28,J7372&lt;=Summary!$B$29,F7372*J7372&gt;1),"Yes","No")</f>
        <v>No</v>
      </c>
    </row>
    <row r="7373" customFormat="false" ht="15" hidden="false" customHeight="false" outlineLevel="0" collapsed="false">
      <c r="A7373" s="6" t="s">
        <v>154</v>
      </c>
      <c r="B7373" s="45" t="n">
        <v>43827</v>
      </c>
      <c r="C7373" s="6" t="s">
        <v>201</v>
      </c>
      <c r="D7373" s="6" t="s">
        <v>199</v>
      </c>
      <c r="E7373" s="6" t="s">
        <v>187</v>
      </c>
      <c r="F7373" s="34" t="n">
        <v>0.575830042362213</v>
      </c>
      <c r="G7373" s="34" t="n">
        <v>0.538625088589653</v>
      </c>
      <c r="H7373" s="34" t="n">
        <v>0.0372049537725604</v>
      </c>
      <c r="I7373" s="34" t="n">
        <v>0.0690739339119508</v>
      </c>
      <c r="J7373" s="35" t="n">
        <v>1.86</v>
      </c>
      <c r="K7373" s="6" t="n">
        <v>1</v>
      </c>
      <c r="L7373" s="35" t="n">
        <v>0.86</v>
      </c>
      <c r="M7373" s="6" t="str">
        <f aca="false">IF(I7373&lt;=0,"Below 0%",IF(I7373&lt;=0.05,"0-5%",IF(I7373&lt;=0.1,"5-10%",IF(I7373&lt;=0.2,"10-20%",IF(I7373&lt;=0.4,"20-40%","Above 40%")))))</f>
        <v>5-10%</v>
      </c>
      <c r="N7373" s="6" t="str">
        <f aca="false">IF(AND(H7373&gt;=Summary!$B$25,I7373&gt;=Summary!$B$26,I7373&lt;=Summary!$B$27,J7373&gt;=Summary!$B$28,J7373&lt;=Summary!$B$29,F7373*J7373&gt;1),"Yes","No")</f>
        <v>No</v>
      </c>
    </row>
    <row r="7374" customFormat="false" ht="15" hidden="false" customHeight="false" outlineLevel="0" collapsed="false">
      <c r="A7374" s="6" t="s">
        <v>154</v>
      </c>
      <c r="B7374" s="45" t="n">
        <v>43827</v>
      </c>
      <c r="C7374" s="6" t="s">
        <v>201</v>
      </c>
      <c r="D7374" s="6" t="s">
        <v>199</v>
      </c>
      <c r="E7374" s="6" t="s">
        <v>174</v>
      </c>
      <c r="F7374" s="34" t="n">
        <v>0.270238339900971</v>
      </c>
      <c r="G7374" s="34" t="n">
        <v>0.250460666194189</v>
      </c>
      <c r="H7374" s="34" t="n">
        <v>0.0197776737067819</v>
      </c>
      <c r="I7374" s="34" t="n">
        <v>0.0789651884557705</v>
      </c>
      <c r="J7374" s="35" t="n">
        <v>4</v>
      </c>
      <c r="K7374" s="6" t="n">
        <v>0</v>
      </c>
      <c r="L7374" s="35" t="n">
        <v>-1</v>
      </c>
      <c r="M7374" s="6" t="str">
        <f aca="false">IF(I7374&lt;=0,"Below 0%",IF(I7374&lt;=0.05,"0-5%",IF(I7374&lt;=0.1,"5-10%",IF(I7374&lt;=0.2,"10-20%",IF(I7374&lt;=0.4,"20-40%","Above 40%")))))</f>
        <v>5-10%</v>
      </c>
      <c r="N7374" s="6" t="str">
        <f aca="false">IF(AND(H7374&gt;=Summary!$B$25,I7374&gt;=Summary!$B$26,I7374&lt;=Summary!$B$27,J7374&gt;=Summary!$B$28,J7374&lt;=Summary!$B$29,F7374*J7374&gt;1),"Yes","No")</f>
        <v>No</v>
      </c>
    </row>
    <row r="7375" customFormat="false" ht="15" hidden="false" customHeight="false" outlineLevel="0" collapsed="false">
      <c r="A7375" s="6" t="s">
        <v>154</v>
      </c>
      <c r="B7375" s="45" t="n">
        <v>43827</v>
      </c>
      <c r="C7375" s="6" t="s">
        <v>201</v>
      </c>
      <c r="D7375" s="6" t="s">
        <v>199</v>
      </c>
      <c r="E7375" s="6" t="s">
        <v>177</v>
      </c>
      <c r="F7375" s="34" t="n">
        <v>0.153931587934494</v>
      </c>
      <c r="G7375" s="34" t="n">
        <v>0.210914245216159</v>
      </c>
      <c r="H7375" s="34" t="n">
        <v>-0.0569826572816647</v>
      </c>
      <c r="I7375" s="34" t="n">
        <v>-0.270169789732624</v>
      </c>
      <c r="J7375" s="35" t="n">
        <v>4.75</v>
      </c>
      <c r="K7375" s="6" t="n">
        <v>0</v>
      </c>
      <c r="L7375" s="35" t="n">
        <v>-1</v>
      </c>
      <c r="M7375" s="6" t="str">
        <f aca="false">IF(I7375&lt;=0,"Below 0%",IF(I7375&lt;=0.05,"0-5%",IF(I7375&lt;=0.1,"5-10%",IF(I7375&lt;=0.2,"10-20%",IF(I7375&lt;=0.4,"20-40%","Above 40%")))))</f>
        <v>Below 0%</v>
      </c>
      <c r="N7375" s="6" t="str">
        <f aca="false">IF(AND(H7375&gt;=Summary!$B$25,I7375&gt;=Summary!$B$26,I7375&lt;=Summary!$B$27,J7375&gt;=Summary!$B$28,J7375&lt;=Summary!$B$29,F7375*J7375&gt;1),"Yes","No")</f>
        <v>No</v>
      </c>
    </row>
    <row r="7376" customFormat="false" ht="15" hidden="false" customHeight="false" outlineLevel="0" collapsed="false">
      <c r="A7376" s="6" t="s">
        <v>154</v>
      </c>
      <c r="B7376" s="45" t="n">
        <v>43827</v>
      </c>
      <c r="C7376" s="6" t="s">
        <v>196</v>
      </c>
      <c r="D7376" s="6" t="s">
        <v>176</v>
      </c>
      <c r="E7376" s="6" t="s">
        <v>187</v>
      </c>
      <c r="F7376" s="34" t="n">
        <v>0.249083533883095</v>
      </c>
      <c r="G7376" s="34" t="n">
        <v>0.217241022762522</v>
      </c>
      <c r="H7376" s="34" t="n">
        <v>0.0318425111205724</v>
      </c>
      <c r="I7376" s="34" t="n">
        <v>0.146576879061102</v>
      </c>
      <c r="J7376" s="35" t="n">
        <v>4.6</v>
      </c>
      <c r="K7376" s="6" t="n">
        <v>0</v>
      </c>
      <c r="L7376" s="35" t="n">
        <v>-1</v>
      </c>
      <c r="M7376" s="6" t="str">
        <f aca="false">IF(I7376&lt;=0,"Below 0%",IF(I7376&lt;=0.05,"0-5%",IF(I7376&lt;=0.1,"5-10%",IF(I7376&lt;=0.2,"10-20%",IF(I7376&lt;=0.4,"20-40%","Above 40%")))))</f>
        <v>10-20%</v>
      </c>
      <c r="N7376" s="6" t="str">
        <f aca="false">IF(AND(H7376&gt;=Summary!$B$25,I7376&gt;=Summary!$B$26,I7376&lt;=Summary!$B$27,J7376&gt;=Summary!$B$28,J7376&lt;=Summary!$B$29,F7376*J7376&gt;1),"Yes","No")</f>
        <v>Yes</v>
      </c>
    </row>
    <row r="7377" customFormat="false" ht="15" hidden="false" customHeight="false" outlineLevel="0" collapsed="false">
      <c r="A7377" s="6" t="s">
        <v>154</v>
      </c>
      <c r="B7377" s="45" t="n">
        <v>43827</v>
      </c>
      <c r="C7377" s="6" t="s">
        <v>196</v>
      </c>
      <c r="D7377" s="6" t="s">
        <v>176</v>
      </c>
      <c r="E7377" s="6" t="s">
        <v>174</v>
      </c>
      <c r="F7377" s="34" t="n">
        <v>0.123473197221756</v>
      </c>
      <c r="G7377" s="34" t="n">
        <v>0.259560702521455</v>
      </c>
      <c r="H7377" s="34" t="n">
        <v>-0.136087505299699</v>
      </c>
      <c r="I7377" s="34" t="n">
        <v>-0.524299341070131</v>
      </c>
      <c r="J7377" s="35" t="n">
        <v>3.85</v>
      </c>
      <c r="K7377" s="6" t="n">
        <v>0</v>
      </c>
      <c r="L7377" s="35" t="n">
        <v>-1</v>
      </c>
      <c r="M7377" s="6" t="str">
        <f aca="false">IF(I7377&lt;=0,"Below 0%",IF(I7377&lt;=0.05,"0-5%",IF(I7377&lt;=0.1,"5-10%",IF(I7377&lt;=0.2,"10-20%",IF(I7377&lt;=0.4,"20-40%","Above 40%")))))</f>
        <v>Below 0%</v>
      </c>
      <c r="N7377" s="6" t="str">
        <f aca="false">IF(AND(H7377&gt;=Summary!$B$25,I7377&gt;=Summary!$B$26,I7377&lt;=Summary!$B$27,J7377&gt;=Summary!$B$28,J7377&lt;=Summary!$B$29,F7377*J7377&gt;1),"Yes","No")</f>
        <v>No</v>
      </c>
    </row>
    <row r="7378" customFormat="false" ht="15" hidden="false" customHeight="false" outlineLevel="0" collapsed="false">
      <c r="A7378" s="6" t="s">
        <v>154</v>
      </c>
      <c r="B7378" s="45" t="n">
        <v>43827</v>
      </c>
      <c r="C7378" s="6" t="s">
        <v>196</v>
      </c>
      <c r="D7378" s="6" t="s">
        <v>176</v>
      </c>
      <c r="E7378" s="6" t="s">
        <v>177</v>
      </c>
      <c r="F7378" s="34" t="n">
        <v>0.627443253993988</v>
      </c>
      <c r="G7378" s="34" t="n">
        <v>0.523198274716022</v>
      </c>
      <c r="H7378" s="34" t="n">
        <v>0.104244979277966</v>
      </c>
      <c r="I7378" s="34" t="n">
        <v>0.199245647999407</v>
      </c>
      <c r="J7378" s="35" t="n">
        <v>1.91</v>
      </c>
      <c r="K7378" s="6" t="n">
        <v>1</v>
      </c>
      <c r="L7378" s="35" t="n">
        <v>0.91</v>
      </c>
      <c r="M7378" s="6" t="str">
        <f aca="false">IF(I7378&lt;=0,"Below 0%",IF(I7378&lt;=0.05,"0-5%",IF(I7378&lt;=0.1,"5-10%",IF(I7378&lt;=0.2,"10-20%",IF(I7378&lt;=0.4,"20-40%","Above 40%")))))</f>
        <v>10-20%</v>
      </c>
      <c r="N7378" s="6" t="str">
        <f aca="false">IF(AND(H7378&gt;=Summary!$B$25,I7378&gt;=Summary!$B$26,I7378&lt;=Summary!$B$27,J7378&gt;=Summary!$B$28,J7378&lt;=Summary!$B$29,F7378*J7378&gt;1),"Yes","No")</f>
        <v>Yes</v>
      </c>
    </row>
    <row r="7379" customFormat="false" ht="15" hidden="false" customHeight="false" outlineLevel="0" collapsed="false">
      <c r="A7379" s="6" t="s">
        <v>154</v>
      </c>
      <c r="B7379" s="45" t="n">
        <v>43827</v>
      </c>
      <c r="C7379" s="6" t="s">
        <v>188</v>
      </c>
      <c r="D7379" s="6" t="s">
        <v>173</v>
      </c>
      <c r="E7379" s="6" t="s">
        <v>187</v>
      </c>
      <c r="F7379" s="34" t="n">
        <v>0.294907748699188</v>
      </c>
      <c r="G7379" s="34" t="n">
        <v>0.267453977075373</v>
      </c>
      <c r="H7379" s="34" t="n">
        <v>0.0274537716238149</v>
      </c>
      <c r="I7379" s="34" t="n">
        <v>0.102648582473978</v>
      </c>
      <c r="J7379" s="35" t="n">
        <v>3.7</v>
      </c>
      <c r="K7379" s="6" t="n">
        <v>0</v>
      </c>
      <c r="L7379" s="35" t="n">
        <v>-1</v>
      </c>
      <c r="M7379" s="6" t="str">
        <f aca="false">IF(I7379&lt;=0,"Below 0%",IF(I7379&lt;=0.05,"0-5%",IF(I7379&lt;=0.1,"5-10%",IF(I7379&lt;=0.2,"10-20%",IF(I7379&lt;=0.4,"20-40%","Above 40%")))))</f>
        <v>10-20%</v>
      </c>
      <c r="N7379" s="6" t="str">
        <f aca="false">IF(AND(H7379&gt;=Summary!$B$25,I7379&gt;=Summary!$B$26,I7379&lt;=Summary!$B$27,J7379&gt;=Summary!$B$28,J7379&lt;=Summary!$B$29,F7379*J7379&gt;1),"Yes","No")</f>
        <v>No</v>
      </c>
    </row>
    <row r="7380" customFormat="false" ht="15" hidden="false" customHeight="false" outlineLevel="0" collapsed="false">
      <c r="A7380" s="6" t="s">
        <v>154</v>
      </c>
      <c r="B7380" s="45" t="n">
        <v>43827</v>
      </c>
      <c r="C7380" s="6" t="s">
        <v>188</v>
      </c>
      <c r="D7380" s="6" t="s">
        <v>173</v>
      </c>
      <c r="E7380" s="6" t="s">
        <v>174</v>
      </c>
      <c r="F7380" s="34" t="n">
        <v>0.416927486658096</v>
      </c>
      <c r="G7380" s="34" t="n">
        <v>0.282737061479681</v>
      </c>
      <c r="H7380" s="34" t="n">
        <v>0.134190425178416</v>
      </c>
      <c r="I7380" s="34" t="n">
        <v>0.474612081189999</v>
      </c>
      <c r="J7380" s="35" t="n">
        <v>3.5</v>
      </c>
      <c r="K7380" s="6" t="n">
        <v>0</v>
      </c>
      <c r="L7380" s="35" t="n">
        <v>-1</v>
      </c>
      <c r="M7380" s="6" t="str">
        <f aca="false">IF(I7380&lt;=0,"Below 0%",IF(I7380&lt;=0.05,"0-5%",IF(I7380&lt;=0.1,"5-10%",IF(I7380&lt;=0.2,"10-20%",IF(I7380&lt;=0.4,"20-40%","Above 40%")))))</f>
        <v>Above 40%</v>
      </c>
      <c r="N7380" s="6" t="str">
        <f aca="false">IF(AND(H7380&gt;=Summary!$B$25,I7380&gt;=Summary!$B$26,I7380&lt;=Summary!$B$27,J7380&gt;=Summary!$B$28,J7380&lt;=Summary!$B$29,F7380*J7380&gt;1),"Yes","No")</f>
        <v>No</v>
      </c>
    </row>
    <row r="7381" customFormat="false" ht="15" hidden="false" customHeight="false" outlineLevel="0" collapsed="false">
      <c r="A7381" s="6" t="s">
        <v>154</v>
      </c>
      <c r="B7381" s="45" t="n">
        <v>43827</v>
      </c>
      <c r="C7381" s="6" t="s">
        <v>188</v>
      </c>
      <c r="D7381" s="6" t="s">
        <v>173</v>
      </c>
      <c r="E7381" s="6" t="s">
        <v>177</v>
      </c>
      <c r="F7381" s="34" t="n">
        <v>0.288164705038071</v>
      </c>
      <c r="G7381" s="34" t="n">
        <v>0.449808961444946</v>
      </c>
      <c r="H7381" s="34" t="n">
        <v>-0.161644256406876</v>
      </c>
      <c r="I7381" s="34" t="n">
        <v>-0.359362018683702</v>
      </c>
      <c r="J7381" s="35" t="n">
        <v>2.2</v>
      </c>
      <c r="K7381" s="6" t="n">
        <v>1</v>
      </c>
      <c r="L7381" s="35" t="n">
        <v>1.2</v>
      </c>
      <c r="M7381" s="6" t="str">
        <f aca="false">IF(I7381&lt;=0,"Below 0%",IF(I7381&lt;=0.05,"0-5%",IF(I7381&lt;=0.1,"5-10%",IF(I7381&lt;=0.2,"10-20%",IF(I7381&lt;=0.4,"20-40%","Above 40%")))))</f>
        <v>Below 0%</v>
      </c>
      <c r="N7381" s="6" t="str">
        <f aca="false">IF(AND(H7381&gt;=Summary!$B$25,I7381&gt;=Summary!$B$26,I7381&lt;=Summary!$B$27,J7381&gt;=Summary!$B$28,J7381&lt;=Summary!$B$29,F7381*J7381&gt;1),"Yes","No")</f>
        <v>No</v>
      </c>
    </row>
    <row r="7382" customFormat="false" ht="15" hidden="false" customHeight="false" outlineLevel="0" collapsed="false">
      <c r="A7382" s="6" t="s">
        <v>154</v>
      </c>
      <c r="B7382" s="45" t="n">
        <v>43827</v>
      </c>
      <c r="C7382" s="6" t="s">
        <v>172</v>
      </c>
      <c r="D7382" s="6" t="s">
        <v>181</v>
      </c>
      <c r="E7382" s="6" t="s">
        <v>187</v>
      </c>
      <c r="F7382" s="34" t="n">
        <v>0.243453800678253</v>
      </c>
      <c r="G7382" s="34" t="n">
        <v>0.186967533962699</v>
      </c>
      <c r="H7382" s="34" t="n">
        <v>0.0564862667155546</v>
      </c>
      <c r="I7382" s="34" t="n">
        <v>0.302118049686765</v>
      </c>
      <c r="J7382" s="35" t="n">
        <v>5.35</v>
      </c>
      <c r="K7382" s="6" t="n">
        <v>0</v>
      </c>
      <c r="L7382" s="35" t="n">
        <v>-1</v>
      </c>
      <c r="M7382" s="6" t="str">
        <f aca="false">IF(I7382&lt;=0,"Below 0%",IF(I7382&lt;=0.05,"0-5%",IF(I7382&lt;=0.1,"5-10%",IF(I7382&lt;=0.2,"10-20%",IF(I7382&lt;=0.4,"20-40%","Above 40%")))))</f>
        <v>20-40%</v>
      </c>
      <c r="N7382" s="6" t="str">
        <f aca="false">IF(AND(H7382&gt;=Summary!$B$25,I7382&gt;=Summary!$B$26,I7382&lt;=Summary!$B$27,J7382&gt;=Summary!$B$28,J7382&lt;=Summary!$B$29,F7382*J7382&gt;1),"Yes","No")</f>
        <v>No</v>
      </c>
    </row>
    <row r="7383" customFormat="false" ht="15" hidden="false" customHeight="false" outlineLevel="0" collapsed="false">
      <c r="A7383" s="6" t="s">
        <v>154</v>
      </c>
      <c r="B7383" s="45" t="n">
        <v>43827</v>
      </c>
      <c r="C7383" s="6" t="s">
        <v>172</v>
      </c>
      <c r="D7383" s="6" t="s">
        <v>181</v>
      </c>
      <c r="E7383" s="6" t="s">
        <v>174</v>
      </c>
      <c r="F7383" s="34" t="n">
        <v>0.316521793603897</v>
      </c>
      <c r="G7383" s="34" t="n">
        <v>0.238161025404866</v>
      </c>
      <c r="H7383" s="34" t="n">
        <v>0.078360768199031</v>
      </c>
      <c r="I7383" s="34" t="n">
        <v>0.329024314813141</v>
      </c>
      <c r="J7383" s="35" t="n">
        <v>4.2</v>
      </c>
      <c r="K7383" s="6" t="n">
        <v>1</v>
      </c>
      <c r="L7383" s="35" t="n">
        <v>3.2</v>
      </c>
      <c r="M7383" s="6" t="str">
        <f aca="false">IF(I7383&lt;=0,"Below 0%",IF(I7383&lt;=0.05,"0-5%",IF(I7383&lt;=0.1,"5-10%",IF(I7383&lt;=0.2,"10-20%",IF(I7383&lt;=0.4,"20-40%","Above 40%")))))</f>
        <v>20-40%</v>
      </c>
      <c r="N7383" s="6" t="str">
        <f aca="false">IF(AND(H7383&gt;=Summary!$B$25,I7383&gt;=Summary!$B$26,I7383&lt;=Summary!$B$27,J7383&gt;=Summary!$B$28,J7383&lt;=Summary!$B$29,F7383*J7383&gt;1),"Yes","No")</f>
        <v>Yes</v>
      </c>
    </row>
    <row r="7384" customFormat="false" ht="15" hidden="false" customHeight="false" outlineLevel="0" collapsed="false">
      <c r="A7384" s="6" t="s">
        <v>154</v>
      </c>
      <c r="B7384" s="45" t="n">
        <v>43827</v>
      </c>
      <c r="C7384" s="6" t="s">
        <v>172</v>
      </c>
      <c r="D7384" s="6" t="s">
        <v>181</v>
      </c>
      <c r="E7384" s="6" t="s">
        <v>177</v>
      </c>
      <c r="F7384" s="34" t="n">
        <v>0.440024435520172</v>
      </c>
      <c r="G7384" s="34" t="n">
        <v>0.574871440632435</v>
      </c>
      <c r="H7384" s="34" t="n">
        <v>-0.134847005112263</v>
      </c>
      <c r="I7384" s="34" t="n">
        <v>-0.234568975915578</v>
      </c>
      <c r="J7384" s="35" t="n">
        <v>1.74</v>
      </c>
      <c r="K7384" s="6" t="n">
        <v>0</v>
      </c>
      <c r="L7384" s="35" t="n">
        <v>-1</v>
      </c>
      <c r="M7384" s="6" t="str">
        <f aca="false">IF(I7384&lt;=0,"Below 0%",IF(I7384&lt;=0.05,"0-5%",IF(I7384&lt;=0.1,"5-10%",IF(I7384&lt;=0.2,"10-20%",IF(I7384&lt;=0.4,"20-40%","Above 40%")))))</f>
        <v>Below 0%</v>
      </c>
      <c r="N7384" s="6" t="str">
        <f aca="false">IF(AND(H7384&gt;=Summary!$B$25,I7384&gt;=Summary!$B$26,I7384&lt;=Summary!$B$27,J7384&gt;=Summary!$B$28,J7384&lt;=Summary!$B$29,F7384*J7384&gt;1),"Yes","No")</f>
        <v>No</v>
      </c>
    </row>
    <row r="7385" customFormat="false" ht="15" hidden="false" customHeight="false" outlineLevel="0" collapsed="false">
      <c r="A7385" s="6" t="s">
        <v>154</v>
      </c>
      <c r="B7385" s="45" t="n">
        <v>43827</v>
      </c>
      <c r="C7385" s="6" t="s">
        <v>179</v>
      </c>
      <c r="D7385" s="6" t="s">
        <v>180</v>
      </c>
      <c r="E7385" s="6" t="s">
        <v>187</v>
      </c>
      <c r="F7385" s="34" t="n">
        <v>0.450837641954422</v>
      </c>
      <c r="G7385" s="34" t="n">
        <v>0.486129458388375</v>
      </c>
      <c r="H7385" s="34" t="n">
        <v>-0.0352918164339532</v>
      </c>
      <c r="I7385" s="34" t="n">
        <v>-0.072597568044844</v>
      </c>
      <c r="J7385" s="35" t="n">
        <v>2.05</v>
      </c>
      <c r="K7385" s="6" t="n">
        <v>0</v>
      </c>
      <c r="L7385" s="35" t="n">
        <v>-1</v>
      </c>
      <c r="M7385" s="6" t="str">
        <f aca="false">IF(I7385&lt;=0,"Below 0%",IF(I7385&lt;=0.05,"0-5%",IF(I7385&lt;=0.1,"5-10%",IF(I7385&lt;=0.2,"10-20%",IF(I7385&lt;=0.4,"20-40%","Above 40%")))))</f>
        <v>Below 0%</v>
      </c>
      <c r="N7385" s="6" t="str">
        <f aca="false">IF(AND(H7385&gt;=Summary!$B$25,I7385&gt;=Summary!$B$26,I7385&lt;=Summary!$B$27,J7385&gt;=Summary!$B$28,J7385&lt;=Summary!$B$29,F7385*J7385&gt;1),"Yes","No")</f>
        <v>No</v>
      </c>
    </row>
    <row r="7386" customFormat="false" ht="15" hidden="false" customHeight="false" outlineLevel="0" collapsed="false">
      <c r="A7386" s="6" t="s">
        <v>154</v>
      </c>
      <c r="B7386" s="45" t="n">
        <v>43827</v>
      </c>
      <c r="C7386" s="6" t="s">
        <v>179</v>
      </c>
      <c r="D7386" s="6" t="s">
        <v>180</v>
      </c>
      <c r="E7386" s="6" t="s">
        <v>174</v>
      </c>
      <c r="F7386" s="34" t="n">
        <v>0.236265867948532</v>
      </c>
      <c r="G7386" s="34" t="n">
        <v>0.270805812417437</v>
      </c>
      <c r="H7386" s="34" t="n">
        <v>-0.0345399444689051</v>
      </c>
      <c r="I7386" s="34" t="n">
        <v>-0.127545063233957</v>
      </c>
      <c r="J7386" s="35" t="n">
        <v>3.68</v>
      </c>
      <c r="K7386" s="6" t="n">
        <v>1</v>
      </c>
      <c r="L7386" s="35" t="n">
        <v>2.68</v>
      </c>
      <c r="M7386" s="6" t="str">
        <f aca="false">IF(I7386&lt;=0,"Below 0%",IF(I7386&lt;=0.05,"0-5%",IF(I7386&lt;=0.1,"5-10%",IF(I7386&lt;=0.2,"10-20%",IF(I7386&lt;=0.4,"20-40%","Above 40%")))))</f>
        <v>Below 0%</v>
      </c>
      <c r="N7386" s="6" t="str">
        <f aca="false">IF(AND(H7386&gt;=Summary!$B$25,I7386&gt;=Summary!$B$26,I7386&lt;=Summary!$B$27,J7386&gt;=Summary!$B$28,J7386&lt;=Summary!$B$29,F7386*J7386&gt;1),"Yes","No")</f>
        <v>No</v>
      </c>
    </row>
    <row r="7387" customFormat="false" ht="15" hidden="false" customHeight="false" outlineLevel="0" collapsed="false">
      <c r="A7387" s="6" t="s">
        <v>154</v>
      </c>
      <c r="B7387" s="45" t="n">
        <v>43827</v>
      </c>
      <c r="C7387" s="6" t="s">
        <v>179</v>
      </c>
      <c r="D7387" s="6" t="s">
        <v>180</v>
      </c>
      <c r="E7387" s="6" t="s">
        <v>177</v>
      </c>
      <c r="F7387" s="34" t="n">
        <v>0.312896430492401</v>
      </c>
      <c r="G7387" s="34" t="n">
        <v>0.243064729194188</v>
      </c>
      <c r="H7387" s="34" t="n">
        <v>0.0698317012982135</v>
      </c>
      <c r="I7387" s="34" t="n">
        <v>0.287296727623629</v>
      </c>
      <c r="J7387" s="35" t="n">
        <v>4.1</v>
      </c>
      <c r="K7387" s="6" t="n">
        <v>0</v>
      </c>
      <c r="L7387" s="35" t="n">
        <v>-1</v>
      </c>
      <c r="M7387" s="6" t="str">
        <f aca="false">IF(I7387&lt;=0,"Below 0%",IF(I7387&lt;=0.05,"0-5%",IF(I7387&lt;=0.1,"5-10%",IF(I7387&lt;=0.2,"10-20%",IF(I7387&lt;=0.4,"20-40%","Above 40%")))))</f>
        <v>20-40%</v>
      </c>
      <c r="N7387" s="6" t="str">
        <f aca="false">IF(AND(H7387&gt;=Summary!$B$25,I7387&gt;=Summary!$B$26,I7387&lt;=Summary!$B$27,J7387&gt;=Summary!$B$28,J7387&lt;=Summary!$B$29,F7387*J7387&gt;1),"Yes","No")</f>
        <v>Yes</v>
      </c>
    </row>
    <row r="7388" customFormat="false" ht="15" hidden="false" customHeight="false" outlineLevel="0" collapsed="false">
      <c r="A7388" s="6" t="s">
        <v>154</v>
      </c>
      <c r="B7388" s="45" t="n">
        <v>43827</v>
      </c>
      <c r="C7388" s="6" t="s">
        <v>198</v>
      </c>
      <c r="D7388" s="6" t="s">
        <v>182</v>
      </c>
      <c r="E7388" s="6" t="s">
        <v>187</v>
      </c>
      <c r="F7388" s="34" t="n">
        <v>0.414421319961548</v>
      </c>
      <c r="G7388" s="34" t="n">
        <v>0.488680730731535</v>
      </c>
      <c r="H7388" s="34" t="n">
        <v>-0.074259410769987</v>
      </c>
      <c r="I7388" s="34" t="n">
        <v>-0.151958950087563</v>
      </c>
      <c r="J7388" s="35" t="n">
        <v>2.04</v>
      </c>
      <c r="K7388" s="6" t="n">
        <v>1</v>
      </c>
      <c r="L7388" s="35" t="n">
        <v>1.04</v>
      </c>
      <c r="M7388" s="6" t="str">
        <f aca="false">IF(I7388&lt;=0,"Below 0%",IF(I7388&lt;=0.05,"0-5%",IF(I7388&lt;=0.1,"5-10%",IF(I7388&lt;=0.2,"10-20%",IF(I7388&lt;=0.4,"20-40%","Above 40%")))))</f>
        <v>Below 0%</v>
      </c>
      <c r="N7388" s="6" t="str">
        <f aca="false">IF(AND(H7388&gt;=Summary!$B$25,I7388&gt;=Summary!$B$26,I7388&lt;=Summary!$B$27,J7388&gt;=Summary!$B$28,J7388&lt;=Summary!$B$29,F7388*J7388&gt;1),"Yes","No")</f>
        <v>No</v>
      </c>
    </row>
    <row r="7389" customFormat="false" ht="15" hidden="false" customHeight="false" outlineLevel="0" collapsed="false">
      <c r="A7389" s="6" t="s">
        <v>154</v>
      </c>
      <c r="B7389" s="45" t="n">
        <v>43827</v>
      </c>
      <c r="C7389" s="6" t="s">
        <v>198</v>
      </c>
      <c r="D7389" s="6" t="s">
        <v>182</v>
      </c>
      <c r="E7389" s="6" t="s">
        <v>174</v>
      </c>
      <c r="F7389" s="34" t="n">
        <v>0.351716786623001</v>
      </c>
      <c r="G7389" s="34" t="n">
        <v>0.252381947010717</v>
      </c>
      <c r="H7389" s="34" t="n">
        <v>0.0993348396122843</v>
      </c>
      <c r="I7389" s="34" t="n">
        <v>0.393589322805511</v>
      </c>
      <c r="J7389" s="35" t="n">
        <v>3.95</v>
      </c>
      <c r="K7389" s="6" t="n">
        <v>0</v>
      </c>
      <c r="L7389" s="35" t="n">
        <v>-1</v>
      </c>
      <c r="M7389" s="6" t="str">
        <f aca="false">IF(I7389&lt;=0,"Below 0%",IF(I7389&lt;=0.05,"0-5%",IF(I7389&lt;=0.1,"5-10%",IF(I7389&lt;=0.2,"10-20%",IF(I7389&lt;=0.4,"20-40%","Above 40%")))))</f>
        <v>20-40%</v>
      </c>
      <c r="N7389" s="6" t="str">
        <f aca="false">IF(AND(H7389&gt;=Summary!$B$25,I7389&gt;=Summary!$B$26,I7389&lt;=Summary!$B$27,J7389&gt;=Summary!$B$28,J7389&lt;=Summary!$B$29,F7389*J7389&gt;1),"Yes","No")</f>
        <v>Yes</v>
      </c>
    </row>
    <row r="7390" customFormat="false" ht="15" hidden="false" customHeight="false" outlineLevel="0" collapsed="false">
      <c r="A7390" s="6" t="s">
        <v>154</v>
      </c>
      <c r="B7390" s="45" t="n">
        <v>43827</v>
      </c>
      <c r="C7390" s="6" t="s">
        <v>198</v>
      </c>
      <c r="D7390" s="6" t="s">
        <v>182</v>
      </c>
      <c r="E7390" s="6" t="s">
        <v>177</v>
      </c>
      <c r="F7390" s="34" t="n">
        <v>0.23386187851429</v>
      </c>
      <c r="G7390" s="34" t="n">
        <v>0.258937322257748</v>
      </c>
      <c r="H7390" s="34" t="n">
        <v>-0.0250754437434585</v>
      </c>
      <c r="I7390" s="34" t="n">
        <v>-0.096839820250007</v>
      </c>
      <c r="J7390" s="35" t="n">
        <v>3.85</v>
      </c>
      <c r="K7390" s="6" t="n">
        <v>0</v>
      </c>
      <c r="L7390" s="35" t="n">
        <v>-1</v>
      </c>
      <c r="M7390" s="6" t="str">
        <f aca="false">IF(I7390&lt;=0,"Below 0%",IF(I7390&lt;=0.05,"0-5%",IF(I7390&lt;=0.1,"5-10%",IF(I7390&lt;=0.2,"10-20%",IF(I7390&lt;=0.4,"20-40%","Above 40%")))))</f>
        <v>Below 0%</v>
      </c>
      <c r="N7390" s="6" t="str">
        <f aca="false">IF(AND(H7390&gt;=Summary!$B$25,I7390&gt;=Summary!$B$26,I7390&lt;=Summary!$B$27,J7390&gt;=Summary!$B$28,J7390&lt;=Summary!$B$29,F7390*J7390&gt;1),"Yes","No")</f>
        <v>No</v>
      </c>
    </row>
    <row r="7391" customFormat="false" ht="15" hidden="false" customHeight="false" outlineLevel="0" collapsed="false">
      <c r="A7391" s="6" t="s">
        <v>154</v>
      </c>
      <c r="B7391" s="45" t="n">
        <v>43827</v>
      </c>
      <c r="C7391" s="6" t="s">
        <v>189</v>
      </c>
      <c r="D7391" s="6" t="s">
        <v>195</v>
      </c>
      <c r="E7391" s="6" t="s">
        <v>187</v>
      </c>
      <c r="F7391" s="34" t="n">
        <v>0.293964922428131</v>
      </c>
      <c r="G7391" s="34" t="n">
        <v>0.234490090363733</v>
      </c>
      <c r="H7391" s="34" t="n">
        <v>0.0594748320643981</v>
      </c>
      <c r="I7391" s="34" t="n">
        <v>0.253634735575149</v>
      </c>
      <c r="J7391" s="35" t="n">
        <v>4.25</v>
      </c>
      <c r="K7391" s="6" t="n">
        <v>0</v>
      </c>
      <c r="L7391" s="35" t="n">
        <v>-1</v>
      </c>
      <c r="M7391" s="6" t="str">
        <f aca="false">IF(I7391&lt;=0,"Below 0%",IF(I7391&lt;=0.05,"0-5%",IF(I7391&lt;=0.1,"5-10%",IF(I7391&lt;=0.2,"10-20%",IF(I7391&lt;=0.4,"20-40%","Above 40%")))))</f>
        <v>20-40%</v>
      </c>
      <c r="N7391" s="6" t="str">
        <f aca="false">IF(AND(H7391&gt;=Summary!$B$25,I7391&gt;=Summary!$B$26,I7391&lt;=Summary!$B$27,J7391&gt;=Summary!$B$28,J7391&lt;=Summary!$B$29,F7391*J7391&gt;1),"Yes","No")</f>
        <v>Yes</v>
      </c>
    </row>
    <row r="7392" customFormat="false" ht="15" hidden="false" customHeight="false" outlineLevel="0" collapsed="false">
      <c r="A7392" s="6" t="s">
        <v>154</v>
      </c>
      <c r="B7392" s="45" t="n">
        <v>43827</v>
      </c>
      <c r="C7392" s="6" t="s">
        <v>189</v>
      </c>
      <c r="D7392" s="6" t="s">
        <v>195</v>
      </c>
      <c r="E7392" s="6" t="s">
        <v>174</v>
      </c>
      <c r="F7392" s="34" t="n">
        <v>0.272796779870987</v>
      </c>
      <c r="G7392" s="34" t="n">
        <v>0.249145721011466</v>
      </c>
      <c r="H7392" s="34" t="n">
        <v>0.0236510588595207</v>
      </c>
      <c r="I7392" s="34" t="n">
        <v>0.0949286175315536</v>
      </c>
      <c r="J7392" s="35" t="n">
        <v>4</v>
      </c>
      <c r="K7392" s="6" t="n">
        <v>0</v>
      </c>
      <c r="L7392" s="35" t="n">
        <v>-1</v>
      </c>
      <c r="M7392" s="6" t="str">
        <f aca="false">IF(I7392&lt;=0,"Below 0%",IF(I7392&lt;=0.05,"0-5%",IF(I7392&lt;=0.1,"5-10%",IF(I7392&lt;=0.2,"10-20%",IF(I7392&lt;=0.4,"20-40%","Above 40%")))))</f>
        <v>5-10%</v>
      </c>
      <c r="N7392" s="6" t="str">
        <f aca="false">IF(AND(H7392&gt;=Summary!$B$25,I7392&gt;=Summary!$B$26,I7392&lt;=Summary!$B$27,J7392&gt;=Summary!$B$28,J7392&lt;=Summary!$B$29,F7392*J7392&gt;1),"Yes","No")</f>
        <v>No</v>
      </c>
    </row>
    <row r="7393" customFormat="false" ht="15" hidden="false" customHeight="false" outlineLevel="0" collapsed="false">
      <c r="A7393" s="6" t="s">
        <v>154</v>
      </c>
      <c r="B7393" s="45" t="n">
        <v>43827</v>
      </c>
      <c r="C7393" s="6" t="s">
        <v>189</v>
      </c>
      <c r="D7393" s="6" t="s">
        <v>195</v>
      </c>
      <c r="E7393" s="6" t="s">
        <v>177</v>
      </c>
      <c r="F7393" s="34" t="n">
        <v>0.43323826789856</v>
      </c>
      <c r="G7393" s="34" t="n">
        <v>0.516364188624801</v>
      </c>
      <c r="H7393" s="34" t="n">
        <v>-0.0831259207262411</v>
      </c>
      <c r="I7393" s="34" t="n">
        <v>-0.160983125006451</v>
      </c>
      <c r="J7393" s="35" t="n">
        <v>1.93</v>
      </c>
      <c r="K7393" s="6" t="n">
        <v>1</v>
      </c>
      <c r="L7393" s="35" t="n">
        <v>0.93</v>
      </c>
      <c r="M7393" s="6" t="str">
        <f aca="false">IF(I7393&lt;=0,"Below 0%",IF(I7393&lt;=0.05,"0-5%",IF(I7393&lt;=0.1,"5-10%",IF(I7393&lt;=0.2,"10-20%",IF(I7393&lt;=0.4,"20-40%","Above 40%")))))</f>
        <v>Below 0%</v>
      </c>
      <c r="N7393" s="6" t="str">
        <f aca="false">IF(AND(H7393&gt;=Summary!$B$25,I7393&gt;=Summary!$B$26,I7393&lt;=Summary!$B$27,J7393&gt;=Summary!$B$28,J7393&lt;=Summary!$B$29,F7393*J7393&gt;1),"Yes","No")</f>
        <v>No</v>
      </c>
    </row>
    <row r="7394" customFormat="false" ht="15" hidden="false" customHeight="false" outlineLevel="0" collapsed="false">
      <c r="A7394" s="6" t="s">
        <v>154</v>
      </c>
      <c r="B7394" s="45" t="n">
        <v>43828</v>
      </c>
      <c r="C7394" s="6" t="s">
        <v>185</v>
      </c>
      <c r="D7394" s="6" t="s">
        <v>190</v>
      </c>
      <c r="E7394" s="6" t="s">
        <v>187</v>
      </c>
      <c r="F7394" s="34" t="n">
        <v>0.338651090860367</v>
      </c>
      <c r="G7394" s="34" t="n">
        <v>0.333145453904957</v>
      </c>
      <c r="H7394" s="34" t="n">
        <v>0.00550563695541034</v>
      </c>
      <c r="I7394" s="34" t="n">
        <v>0.0165262256797329</v>
      </c>
      <c r="J7394" s="35" t="n">
        <v>3</v>
      </c>
      <c r="K7394" s="6" t="n">
        <v>0</v>
      </c>
      <c r="L7394" s="35" t="n">
        <v>-1</v>
      </c>
      <c r="M7394" s="6" t="str">
        <f aca="false">IF(I7394&lt;=0,"Below 0%",IF(I7394&lt;=0.05,"0-5%",IF(I7394&lt;=0.1,"5-10%",IF(I7394&lt;=0.2,"10-20%",IF(I7394&lt;=0.4,"20-40%","Above 40%")))))</f>
        <v>0-5%</v>
      </c>
      <c r="N7394" s="6" t="str">
        <f aca="false">IF(AND(H7394&gt;=Summary!$B$25,I7394&gt;=Summary!$B$26,I7394&lt;=Summary!$B$27,J7394&gt;=Summary!$B$28,J7394&lt;=Summary!$B$29,F7394*J7394&gt;1),"Yes","No")</f>
        <v>No</v>
      </c>
    </row>
    <row r="7395" customFormat="false" ht="15" hidden="false" customHeight="false" outlineLevel="0" collapsed="false">
      <c r="A7395" s="6" t="s">
        <v>154</v>
      </c>
      <c r="B7395" s="45" t="n">
        <v>43828</v>
      </c>
      <c r="C7395" s="6" t="s">
        <v>185</v>
      </c>
      <c r="D7395" s="6" t="s">
        <v>190</v>
      </c>
      <c r="E7395" s="6" t="s">
        <v>174</v>
      </c>
      <c r="F7395" s="34" t="n">
        <v>0.305307537317276</v>
      </c>
      <c r="G7395" s="34" t="n">
        <v>0.258921337231832</v>
      </c>
      <c r="H7395" s="34" t="n">
        <v>0.0463862000854445</v>
      </c>
      <c r="I7395" s="34" t="n">
        <v>0.179151709091906</v>
      </c>
      <c r="J7395" s="35" t="n">
        <v>3.86</v>
      </c>
      <c r="K7395" s="6" t="n">
        <v>0</v>
      </c>
      <c r="L7395" s="35" t="n">
        <v>-1</v>
      </c>
      <c r="M7395" s="6" t="str">
        <f aca="false">IF(I7395&lt;=0,"Below 0%",IF(I7395&lt;=0.05,"0-5%",IF(I7395&lt;=0.1,"5-10%",IF(I7395&lt;=0.2,"10-20%",IF(I7395&lt;=0.4,"20-40%","Above 40%")))))</f>
        <v>10-20%</v>
      </c>
      <c r="N7395" s="6" t="str">
        <f aca="false">IF(AND(H7395&gt;=Summary!$B$25,I7395&gt;=Summary!$B$26,I7395&lt;=Summary!$B$27,J7395&gt;=Summary!$B$28,J7395&lt;=Summary!$B$29,F7395*J7395&gt;1),"Yes","No")</f>
        <v>Yes</v>
      </c>
    </row>
    <row r="7396" customFormat="false" ht="15" hidden="false" customHeight="false" outlineLevel="0" collapsed="false">
      <c r="A7396" s="6" t="s">
        <v>154</v>
      </c>
      <c r="B7396" s="45" t="n">
        <v>43828</v>
      </c>
      <c r="C7396" s="6" t="s">
        <v>185</v>
      </c>
      <c r="D7396" s="6" t="s">
        <v>190</v>
      </c>
      <c r="E7396" s="6" t="s">
        <v>177</v>
      </c>
      <c r="F7396" s="34" t="n">
        <v>0.356041371822357</v>
      </c>
      <c r="G7396" s="34" t="n">
        <v>0.407933208863212</v>
      </c>
      <c r="H7396" s="34" t="n">
        <v>-0.0518918370408548</v>
      </c>
      <c r="I7396" s="34" t="n">
        <v>-0.127206699315954</v>
      </c>
      <c r="J7396" s="35" t="n">
        <v>2.45</v>
      </c>
      <c r="K7396" s="6" t="n">
        <v>1</v>
      </c>
      <c r="L7396" s="35" t="n">
        <v>1.45</v>
      </c>
      <c r="M7396" s="6" t="str">
        <f aca="false">IF(I7396&lt;=0,"Below 0%",IF(I7396&lt;=0.05,"0-5%",IF(I7396&lt;=0.1,"5-10%",IF(I7396&lt;=0.2,"10-20%",IF(I7396&lt;=0.4,"20-40%","Above 40%")))))</f>
        <v>Below 0%</v>
      </c>
      <c r="N7396" s="6" t="str">
        <f aca="false">IF(AND(H7396&gt;=Summary!$B$25,I7396&gt;=Summary!$B$26,I7396&lt;=Summary!$B$27,J7396&gt;=Summary!$B$28,J7396&lt;=Summary!$B$29,F7396*J7396&gt;1),"Yes","No")</f>
        <v>No</v>
      </c>
    </row>
    <row r="7397" customFormat="false" ht="15" hidden="false" customHeight="false" outlineLevel="0" collapsed="false">
      <c r="A7397" s="6" t="s">
        <v>154</v>
      </c>
      <c r="B7397" s="45" t="n">
        <v>43828</v>
      </c>
      <c r="C7397" s="6" t="s">
        <v>183</v>
      </c>
      <c r="D7397" s="6" t="s">
        <v>203</v>
      </c>
      <c r="E7397" s="6" t="s">
        <v>187</v>
      </c>
      <c r="F7397" s="34" t="n">
        <v>0.789585292339325</v>
      </c>
      <c r="G7397" s="34" t="n">
        <v>0.7596286900369</v>
      </c>
      <c r="H7397" s="34" t="n">
        <v>0.0299566023024246</v>
      </c>
      <c r="I7397" s="34" t="n">
        <v>0.0394358489816511</v>
      </c>
      <c r="J7397" s="35" t="n">
        <v>1.32</v>
      </c>
      <c r="K7397" s="6" t="n">
        <v>1</v>
      </c>
      <c r="L7397" s="35" t="n">
        <v>0.32</v>
      </c>
      <c r="M7397" s="6" t="str">
        <f aca="false">IF(I7397&lt;=0,"Below 0%",IF(I7397&lt;=0.05,"0-5%",IF(I7397&lt;=0.1,"5-10%",IF(I7397&lt;=0.2,"10-20%",IF(I7397&lt;=0.4,"20-40%","Above 40%")))))</f>
        <v>0-5%</v>
      </c>
      <c r="N7397" s="6" t="str">
        <f aca="false">IF(AND(H7397&gt;=Summary!$B$25,I7397&gt;=Summary!$B$26,I7397&lt;=Summary!$B$27,J7397&gt;=Summary!$B$28,J7397&lt;=Summary!$B$29,F7397*J7397&gt;1),"Yes","No")</f>
        <v>No</v>
      </c>
    </row>
    <row r="7398" customFormat="false" ht="15" hidden="false" customHeight="false" outlineLevel="0" collapsed="false">
      <c r="A7398" s="6" t="s">
        <v>154</v>
      </c>
      <c r="B7398" s="45" t="n">
        <v>43828</v>
      </c>
      <c r="C7398" s="6" t="s">
        <v>183</v>
      </c>
      <c r="D7398" s="6" t="s">
        <v>203</v>
      </c>
      <c r="E7398" s="6" t="s">
        <v>174</v>
      </c>
      <c r="F7398" s="34" t="n">
        <v>0.147330477833748</v>
      </c>
      <c r="G7398" s="34" t="n">
        <v>0.161727398523985</v>
      </c>
      <c r="H7398" s="34" t="n">
        <v>-0.0143969206902374</v>
      </c>
      <c r="I7398" s="34" t="n">
        <v>-0.0890196764532895</v>
      </c>
      <c r="J7398" s="35" t="n">
        <v>6.2</v>
      </c>
      <c r="K7398" s="6" t="n">
        <v>0</v>
      </c>
      <c r="L7398" s="35" t="n">
        <v>-1</v>
      </c>
      <c r="M7398" s="6" t="str">
        <f aca="false">IF(I7398&lt;=0,"Below 0%",IF(I7398&lt;=0.05,"0-5%",IF(I7398&lt;=0.1,"5-10%",IF(I7398&lt;=0.2,"10-20%",IF(I7398&lt;=0.4,"20-40%","Above 40%")))))</f>
        <v>Below 0%</v>
      </c>
      <c r="N7398" s="6" t="str">
        <f aca="false">IF(AND(H7398&gt;=Summary!$B$25,I7398&gt;=Summary!$B$26,I7398&lt;=Summary!$B$27,J7398&gt;=Summary!$B$28,J7398&lt;=Summary!$B$29,F7398*J7398&gt;1),"Yes","No")</f>
        <v>No</v>
      </c>
    </row>
    <row r="7399" customFormat="false" ht="15" hidden="false" customHeight="false" outlineLevel="0" collapsed="false">
      <c r="A7399" s="6" t="s">
        <v>154</v>
      </c>
      <c r="B7399" s="45" t="n">
        <v>43828</v>
      </c>
      <c r="C7399" s="6" t="s">
        <v>183</v>
      </c>
      <c r="D7399" s="6" t="s">
        <v>203</v>
      </c>
      <c r="E7399" s="6" t="s">
        <v>177</v>
      </c>
      <c r="F7399" s="34" t="n">
        <v>0.0630842298269272</v>
      </c>
      <c r="G7399" s="34" t="n">
        <v>0.0786439114391144</v>
      </c>
      <c r="H7399" s="34" t="n">
        <v>-0.0155596816121872</v>
      </c>
      <c r="I7399" s="34" t="n">
        <v>-0.197849793168457</v>
      </c>
      <c r="J7399" s="35" t="n">
        <v>12.75</v>
      </c>
      <c r="K7399" s="6" t="n">
        <v>0</v>
      </c>
      <c r="L7399" s="35" t="n">
        <v>-1</v>
      </c>
      <c r="M7399" s="6" t="str">
        <f aca="false">IF(I7399&lt;=0,"Below 0%",IF(I7399&lt;=0.05,"0-5%",IF(I7399&lt;=0.1,"5-10%",IF(I7399&lt;=0.2,"10-20%",IF(I7399&lt;=0.4,"20-40%","Above 40%")))))</f>
        <v>Below 0%</v>
      </c>
      <c r="N7399" s="6" t="str">
        <f aca="false">IF(AND(H7399&gt;=Summary!$B$25,I7399&gt;=Summary!$B$26,I7399&lt;=Summary!$B$27,J7399&gt;=Summary!$B$28,J7399&lt;=Summary!$B$29,F7399*J7399&gt;1),"Yes","No")</f>
        <v>No</v>
      </c>
    </row>
    <row r="7400" customFormat="false" ht="15" hidden="false" customHeight="false" outlineLevel="0" collapsed="false">
      <c r="A7400" s="6" t="s">
        <v>154</v>
      </c>
      <c r="B7400" s="45" t="n">
        <v>43828</v>
      </c>
      <c r="C7400" s="6" t="s">
        <v>194</v>
      </c>
      <c r="D7400" s="6" t="s">
        <v>204</v>
      </c>
      <c r="E7400" s="6" t="s">
        <v>187</v>
      </c>
      <c r="F7400" s="34" t="n">
        <v>0.850350022315979</v>
      </c>
      <c r="G7400" s="34" t="n">
        <v>0.824272873572242</v>
      </c>
      <c r="H7400" s="34" t="n">
        <v>0.0260771487437373</v>
      </c>
      <c r="I7400" s="34" t="n">
        <v>0.0316365485021046</v>
      </c>
      <c r="J7400" s="35" t="n">
        <v>1.21</v>
      </c>
      <c r="K7400" s="6" t="n">
        <v>1</v>
      </c>
      <c r="L7400" s="35" t="n">
        <v>0.21</v>
      </c>
      <c r="M7400" s="6" t="str">
        <f aca="false">IF(I7400&lt;=0,"Below 0%",IF(I7400&lt;=0.05,"0-5%",IF(I7400&lt;=0.1,"5-10%",IF(I7400&lt;=0.2,"10-20%",IF(I7400&lt;=0.4,"20-40%","Above 40%")))))</f>
        <v>0-5%</v>
      </c>
      <c r="N7400" s="6" t="str">
        <f aca="false">IF(AND(H7400&gt;=Summary!$B$25,I7400&gt;=Summary!$B$26,I7400&lt;=Summary!$B$27,J7400&gt;=Summary!$B$28,J7400&lt;=Summary!$B$29,F7400*J7400&gt;1),"Yes","No")</f>
        <v>No</v>
      </c>
    </row>
    <row r="7401" customFormat="false" ht="15" hidden="false" customHeight="false" outlineLevel="0" collapsed="false">
      <c r="A7401" s="6" t="s">
        <v>154</v>
      </c>
      <c r="B7401" s="45" t="n">
        <v>43828</v>
      </c>
      <c r="C7401" s="6" t="s">
        <v>194</v>
      </c>
      <c r="D7401" s="6" t="s">
        <v>204</v>
      </c>
      <c r="E7401" s="6" t="s">
        <v>174</v>
      </c>
      <c r="F7401" s="34" t="n">
        <v>0.103976435959339</v>
      </c>
      <c r="G7401" s="34" t="n">
        <v>0.118734544883621</v>
      </c>
      <c r="H7401" s="34" t="n">
        <v>-0.0147581089242814</v>
      </c>
      <c r="I7401" s="34" t="n">
        <v>-0.12429498878146</v>
      </c>
      <c r="J7401" s="35" t="n">
        <v>8.4</v>
      </c>
      <c r="K7401" s="6" t="n">
        <v>0</v>
      </c>
      <c r="L7401" s="35" t="n">
        <v>-1</v>
      </c>
      <c r="M7401" s="6" t="str">
        <f aca="false">IF(I7401&lt;=0,"Below 0%",IF(I7401&lt;=0.05,"0-5%",IF(I7401&lt;=0.1,"5-10%",IF(I7401&lt;=0.2,"10-20%",IF(I7401&lt;=0.4,"20-40%","Above 40%")))))</f>
        <v>Below 0%</v>
      </c>
      <c r="N7401" s="6" t="str">
        <f aca="false">IF(AND(H7401&gt;=Summary!$B$25,I7401&gt;=Summary!$B$26,I7401&lt;=Summary!$B$27,J7401&gt;=Summary!$B$28,J7401&lt;=Summary!$B$29,F7401*J7401&gt;1),"Yes","No")</f>
        <v>No</v>
      </c>
    </row>
    <row r="7402" customFormat="false" ht="15" hidden="false" customHeight="false" outlineLevel="0" collapsed="false">
      <c r="A7402" s="6" t="s">
        <v>154</v>
      </c>
      <c r="B7402" s="45" t="n">
        <v>43828</v>
      </c>
      <c r="C7402" s="6" t="s">
        <v>194</v>
      </c>
      <c r="D7402" s="6" t="s">
        <v>204</v>
      </c>
      <c r="E7402" s="6" t="s">
        <v>177</v>
      </c>
      <c r="F7402" s="34" t="n">
        <v>0.0456735379993916</v>
      </c>
      <c r="G7402" s="34" t="n">
        <v>0.0569925815441379</v>
      </c>
      <c r="H7402" s="34" t="n">
        <v>-0.0113190435447463</v>
      </c>
      <c r="I7402" s="34" t="n">
        <v>-0.198605559496902</v>
      </c>
      <c r="J7402" s="35" t="n">
        <v>17.5</v>
      </c>
      <c r="K7402" s="6" t="n">
        <v>0</v>
      </c>
      <c r="L7402" s="35" t="n">
        <v>-1</v>
      </c>
      <c r="M7402" s="6" t="str">
        <f aca="false">IF(I7402&lt;=0,"Below 0%",IF(I7402&lt;=0.05,"0-5%",IF(I7402&lt;=0.1,"5-10%",IF(I7402&lt;=0.2,"10-20%",IF(I7402&lt;=0.4,"20-40%","Above 40%")))))</f>
        <v>Below 0%</v>
      </c>
      <c r="N7402" s="6" t="str">
        <f aca="false">IF(AND(H7402&gt;=Summary!$B$25,I7402&gt;=Summary!$B$26,I7402&lt;=Summary!$B$27,J7402&gt;=Summary!$B$28,J7402&lt;=Summary!$B$29,F7402*J7402&gt;1),"Yes","No")</f>
        <v>No</v>
      </c>
    </row>
    <row r="7403" customFormat="false" ht="15" hidden="false" customHeight="false" outlineLevel="0" collapsed="false">
      <c r="A7403" s="6" t="s">
        <v>154</v>
      </c>
      <c r="B7403" s="45" t="n">
        <v>43831</v>
      </c>
      <c r="C7403" s="6" t="s">
        <v>185</v>
      </c>
      <c r="D7403" s="6" t="s">
        <v>176</v>
      </c>
      <c r="E7403" s="6" t="s">
        <v>187</v>
      </c>
      <c r="F7403" s="34" t="n">
        <v>0.350567638874054</v>
      </c>
      <c r="G7403" s="34" t="n">
        <v>0.373294524285974</v>
      </c>
      <c r="H7403" s="34" t="n">
        <v>-0.0227268854119203</v>
      </c>
      <c r="I7403" s="34" t="n">
        <v>-0.0608819147706265</v>
      </c>
      <c r="J7403" s="35" t="n">
        <v>2.65</v>
      </c>
      <c r="K7403" s="6" t="n">
        <v>1</v>
      </c>
      <c r="L7403" s="35" t="n">
        <v>1.65</v>
      </c>
      <c r="M7403" s="6" t="str">
        <f aca="false">IF(I7403&lt;=0,"Below 0%",IF(I7403&lt;=0.05,"0-5%",IF(I7403&lt;=0.1,"5-10%",IF(I7403&lt;=0.2,"10-20%",IF(I7403&lt;=0.4,"20-40%","Above 40%")))))</f>
        <v>Below 0%</v>
      </c>
      <c r="N7403" s="6" t="str">
        <f aca="false">IF(AND(H7403&gt;=Summary!$B$25,I7403&gt;=Summary!$B$26,I7403&lt;=Summary!$B$27,J7403&gt;=Summary!$B$28,J7403&lt;=Summary!$B$29,F7403*J7403&gt;1),"Yes","No")</f>
        <v>No</v>
      </c>
    </row>
    <row r="7404" customFormat="false" ht="15" hidden="false" customHeight="false" outlineLevel="0" collapsed="false">
      <c r="A7404" s="6" t="s">
        <v>154</v>
      </c>
      <c r="B7404" s="45" t="n">
        <v>43831</v>
      </c>
      <c r="C7404" s="6" t="s">
        <v>185</v>
      </c>
      <c r="D7404" s="6" t="s">
        <v>176</v>
      </c>
      <c r="E7404" s="6" t="s">
        <v>174</v>
      </c>
      <c r="F7404" s="34" t="n">
        <v>0.274629265069962</v>
      </c>
      <c r="G7404" s="34" t="n">
        <v>0.260323812988903</v>
      </c>
      <c r="H7404" s="34" t="n">
        <v>0.0143054520810585</v>
      </c>
      <c r="I7404" s="34" t="n">
        <v>0.0549525297621094</v>
      </c>
      <c r="J7404" s="35" t="n">
        <v>3.8</v>
      </c>
      <c r="K7404" s="6" t="n">
        <v>0</v>
      </c>
      <c r="L7404" s="35" t="n">
        <v>-1</v>
      </c>
      <c r="M7404" s="6" t="str">
        <f aca="false">IF(I7404&lt;=0,"Below 0%",IF(I7404&lt;=0.05,"0-5%",IF(I7404&lt;=0.1,"5-10%",IF(I7404&lt;=0.2,"10-20%",IF(I7404&lt;=0.4,"20-40%","Above 40%")))))</f>
        <v>5-10%</v>
      </c>
      <c r="N7404" s="6" t="str">
        <f aca="false">IF(AND(H7404&gt;=Summary!$B$25,I7404&gt;=Summary!$B$26,I7404&lt;=Summary!$B$27,J7404&gt;=Summary!$B$28,J7404&lt;=Summary!$B$29,F7404*J7404&gt;1),"Yes","No")</f>
        <v>No</v>
      </c>
    </row>
    <row r="7405" customFormat="false" ht="15" hidden="false" customHeight="false" outlineLevel="0" collapsed="false">
      <c r="A7405" s="6" t="s">
        <v>154</v>
      </c>
      <c r="B7405" s="45" t="n">
        <v>43831</v>
      </c>
      <c r="C7405" s="6" t="s">
        <v>185</v>
      </c>
      <c r="D7405" s="6" t="s">
        <v>176</v>
      </c>
      <c r="E7405" s="6" t="s">
        <v>177</v>
      </c>
      <c r="F7405" s="34" t="n">
        <v>0.374803125858307</v>
      </c>
      <c r="G7405" s="34" t="n">
        <v>0.366381662725123</v>
      </c>
      <c r="H7405" s="34" t="n">
        <v>0.00842146313318409</v>
      </c>
      <c r="I7405" s="34" t="n">
        <v>0.0229854929707611</v>
      </c>
      <c r="J7405" s="35" t="n">
        <v>2.7</v>
      </c>
      <c r="K7405" s="6" t="n">
        <v>0</v>
      </c>
      <c r="L7405" s="35" t="n">
        <v>-1</v>
      </c>
      <c r="M7405" s="6" t="str">
        <f aca="false">IF(I7405&lt;=0,"Below 0%",IF(I7405&lt;=0.05,"0-5%",IF(I7405&lt;=0.1,"5-10%",IF(I7405&lt;=0.2,"10-20%",IF(I7405&lt;=0.4,"20-40%","Above 40%")))))</f>
        <v>0-5%</v>
      </c>
      <c r="N7405" s="6" t="str">
        <f aca="false">IF(AND(H7405&gt;=Summary!$B$25,I7405&gt;=Summary!$B$26,I7405&lt;=Summary!$B$27,J7405&gt;=Summary!$B$28,J7405&lt;=Summary!$B$29,F7405*J7405&gt;1),"Yes","No")</f>
        <v>No</v>
      </c>
    </row>
    <row r="7406" customFormat="false" ht="15" hidden="false" customHeight="false" outlineLevel="0" collapsed="false">
      <c r="A7406" s="6" t="s">
        <v>154</v>
      </c>
      <c r="B7406" s="45" t="n">
        <v>43831</v>
      </c>
      <c r="C7406" s="6" t="s">
        <v>201</v>
      </c>
      <c r="D7406" s="6" t="s">
        <v>190</v>
      </c>
      <c r="E7406" s="6" t="s">
        <v>187</v>
      </c>
      <c r="F7406" s="34" t="n">
        <v>0.400555729866028</v>
      </c>
      <c r="G7406" s="34" t="n">
        <v>0.25758021783927</v>
      </c>
      <c r="H7406" s="34" t="n">
        <v>0.142975512026758</v>
      </c>
      <c r="I7406" s="34" t="n">
        <v>0.555071787834167</v>
      </c>
      <c r="J7406" s="35" t="n">
        <v>3.88</v>
      </c>
      <c r="K7406" s="6" t="n">
        <v>0</v>
      </c>
      <c r="L7406" s="35" t="n">
        <v>-1</v>
      </c>
      <c r="M7406" s="6" t="str">
        <f aca="false">IF(I7406&lt;=0,"Below 0%",IF(I7406&lt;=0.05,"0-5%",IF(I7406&lt;=0.1,"5-10%",IF(I7406&lt;=0.2,"10-20%",IF(I7406&lt;=0.4,"20-40%","Above 40%")))))</f>
        <v>Above 40%</v>
      </c>
      <c r="N7406" s="6" t="str">
        <f aca="false">IF(AND(H7406&gt;=Summary!$B$25,I7406&gt;=Summary!$B$26,I7406&lt;=Summary!$B$27,J7406&gt;=Summary!$B$28,J7406&lt;=Summary!$B$29,F7406*J7406&gt;1),"Yes","No")</f>
        <v>No</v>
      </c>
    </row>
    <row r="7407" customFormat="false" ht="15" hidden="false" customHeight="false" outlineLevel="0" collapsed="false">
      <c r="A7407" s="6" t="s">
        <v>154</v>
      </c>
      <c r="B7407" s="45" t="n">
        <v>43831</v>
      </c>
      <c r="C7407" s="6" t="s">
        <v>201</v>
      </c>
      <c r="D7407" s="6" t="s">
        <v>190</v>
      </c>
      <c r="E7407" s="6" t="s">
        <v>174</v>
      </c>
      <c r="F7407" s="34" t="n">
        <v>0.259699881076813</v>
      </c>
      <c r="G7407" s="34" t="n">
        <v>0.266509665391031</v>
      </c>
      <c r="H7407" s="34" t="n">
        <v>-0.00680978431421858</v>
      </c>
      <c r="I7407" s="34" t="n">
        <v>-0.0255517348844631</v>
      </c>
      <c r="J7407" s="35" t="n">
        <v>3.75</v>
      </c>
      <c r="K7407" s="6" t="n">
        <v>1</v>
      </c>
      <c r="L7407" s="35" t="n">
        <v>2.75</v>
      </c>
      <c r="M7407" s="6" t="str">
        <f aca="false">IF(I7407&lt;=0,"Below 0%",IF(I7407&lt;=0.05,"0-5%",IF(I7407&lt;=0.1,"5-10%",IF(I7407&lt;=0.2,"10-20%",IF(I7407&lt;=0.4,"20-40%","Above 40%")))))</f>
        <v>Below 0%</v>
      </c>
      <c r="N7407" s="6" t="str">
        <f aca="false">IF(AND(H7407&gt;=Summary!$B$25,I7407&gt;=Summary!$B$26,I7407&lt;=Summary!$B$27,J7407&gt;=Summary!$B$28,J7407&lt;=Summary!$B$29,F7407*J7407&gt;1),"Yes","No")</f>
        <v>No</v>
      </c>
    </row>
    <row r="7408" customFormat="false" ht="15" hidden="false" customHeight="false" outlineLevel="0" collapsed="false">
      <c r="A7408" s="6" t="s">
        <v>154</v>
      </c>
      <c r="B7408" s="45" t="n">
        <v>43831</v>
      </c>
      <c r="C7408" s="6" t="s">
        <v>201</v>
      </c>
      <c r="D7408" s="6" t="s">
        <v>190</v>
      </c>
      <c r="E7408" s="6" t="s">
        <v>177</v>
      </c>
      <c r="F7408" s="34" t="n">
        <v>0.339744448661804</v>
      </c>
      <c r="G7408" s="34" t="n">
        <v>0.475910116769699</v>
      </c>
      <c r="H7408" s="34" t="n">
        <v>-0.136165668107895</v>
      </c>
      <c r="I7408" s="34" t="n">
        <v>-0.286116355399496</v>
      </c>
      <c r="J7408" s="35" t="n">
        <v>2.1</v>
      </c>
      <c r="K7408" s="6" t="n">
        <v>0</v>
      </c>
      <c r="L7408" s="35" t="n">
        <v>-1</v>
      </c>
      <c r="M7408" s="6" t="str">
        <f aca="false">IF(I7408&lt;=0,"Below 0%",IF(I7408&lt;=0.05,"0-5%",IF(I7408&lt;=0.1,"5-10%",IF(I7408&lt;=0.2,"10-20%",IF(I7408&lt;=0.4,"20-40%","Above 40%")))))</f>
        <v>Below 0%</v>
      </c>
      <c r="N7408" s="6" t="str">
        <f aca="false">IF(AND(H7408&gt;=Summary!$B$25,I7408&gt;=Summary!$B$26,I7408&lt;=Summary!$B$27,J7408&gt;=Summary!$B$28,J7408&lt;=Summary!$B$29,F7408*J7408&gt;1),"Yes","No")</f>
        <v>No</v>
      </c>
    </row>
    <row r="7409" customFormat="false" ht="15" hidden="false" customHeight="false" outlineLevel="0" collapsed="false">
      <c r="A7409" s="6" t="s">
        <v>154</v>
      </c>
      <c r="B7409" s="45" t="n">
        <v>43831</v>
      </c>
      <c r="C7409" s="6" t="s">
        <v>196</v>
      </c>
      <c r="D7409" s="6" t="s">
        <v>182</v>
      </c>
      <c r="E7409" s="6" t="s">
        <v>187</v>
      </c>
      <c r="F7409" s="34" t="n">
        <v>0.622131705284119</v>
      </c>
      <c r="G7409" s="34" t="n">
        <v>0.53628679685223</v>
      </c>
      <c r="H7409" s="34" t="n">
        <v>0.085844908431889</v>
      </c>
      <c r="I7409" s="34" t="n">
        <v>0.16007276132055</v>
      </c>
      <c r="J7409" s="35" t="n">
        <v>1.85</v>
      </c>
      <c r="K7409" s="6" t="n">
        <v>0</v>
      </c>
      <c r="L7409" s="35" t="n">
        <v>-1</v>
      </c>
      <c r="M7409" s="6" t="str">
        <f aca="false">IF(I7409&lt;=0,"Below 0%",IF(I7409&lt;=0.05,"0-5%",IF(I7409&lt;=0.1,"5-10%",IF(I7409&lt;=0.2,"10-20%",IF(I7409&lt;=0.4,"20-40%","Above 40%")))))</f>
        <v>10-20%</v>
      </c>
      <c r="N7409" s="6" t="str">
        <f aca="false">IF(AND(H7409&gt;=Summary!$B$25,I7409&gt;=Summary!$B$26,I7409&lt;=Summary!$B$27,J7409&gt;=Summary!$B$28,J7409&lt;=Summary!$B$29,F7409*J7409&gt;1),"Yes","No")</f>
        <v>Yes</v>
      </c>
    </row>
    <row r="7410" customFormat="false" ht="15" hidden="false" customHeight="false" outlineLevel="0" collapsed="false">
      <c r="A7410" s="6" t="s">
        <v>154</v>
      </c>
      <c r="B7410" s="45" t="n">
        <v>43831</v>
      </c>
      <c r="C7410" s="6" t="s">
        <v>196</v>
      </c>
      <c r="D7410" s="6" t="s">
        <v>182</v>
      </c>
      <c r="E7410" s="6" t="s">
        <v>174</v>
      </c>
      <c r="F7410" s="34" t="n">
        <v>0.165031671524048</v>
      </c>
      <c r="G7410" s="34" t="n">
        <v>0.248032643544156</v>
      </c>
      <c r="H7410" s="34" t="n">
        <v>-0.0830009720201084</v>
      </c>
      <c r="I7410" s="34" t="n">
        <v>-0.334637291423022</v>
      </c>
      <c r="J7410" s="35" t="n">
        <v>4</v>
      </c>
      <c r="K7410" s="6" t="n">
        <v>0</v>
      </c>
      <c r="L7410" s="35" t="n">
        <v>-1</v>
      </c>
      <c r="M7410" s="6" t="str">
        <f aca="false">IF(I7410&lt;=0,"Below 0%",IF(I7410&lt;=0.05,"0-5%",IF(I7410&lt;=0.1,"5-10%",IF(I7410&lt;=0.2,"10-20%",IF(I7410&lt;=0.4,"20-40%","Above 40%")))))</f>
        <v>Below 0%</v>
      </c>
      <c r="N7410" s="6" t="str">
        <f aca="false">IF(AND(H7410&gt;=Summary!$B$25,I7410&gt;=Summary!$B$26,I7410&lt;=Summary!$B$27,J7410&gt;=Summary!$B$28,J7410&lt;=Summary!$B$29,F7410*J7410&gt;1),"Yes","No")</f>
        <v>No</v>
      </c>
    </row>
    <row r="7411" customFormat="false" ht="15" hidden="false" customHeight="false" outlineLevel="0" collapsed="false">
      <c r="A7411" s="6" t="s">
        <v>154</v>
      </c>
      <c r="B7411" s="45" t="n">
        <v>43831</v>
      </c>
      <c r="C7411" s="6" t="s">
        <v>196</v>
      </c>
      <c r="D7411" s="6" t="s">
        <v>182</v>
      </c>
      <c r="E7411" s="6" t="s">
        <v>177</v>
      </c>
      <c r="F7411" s="34" t="n">
        <v>0.212836608290672</v>
      </c>
      <c r="G7411" s="34" t="n">
        <v>0.215680559603614</v>
      </c>
      <c r="H7411" s="34" t="n">
        <v>-0.00284395131294185</v>
      </c>
      <c r="I7411" s="34" t="n">
        <v>-0.0131859418306803</v>
      </c>
      <c r="J7411" s="35" t="n">
        <v>4.6</v>
      </c>
      <c r="K7411" s="6" t="n">
        <v>1</v>
      </c>
      <c r="L7411" s="35" t="n">
        <v>3.6</v>
      </c>
      <c r="M7411" s="6" t="str">
        <f aca="false">IF(I7411&lt;=0,"Below 0%",IF(I7411&lt;=0.05,"0-5%",IF(I7411&lt;=0.1,"5-10%",IF(I7411&lt;=0.2,"10-20%",IF(I7411&lt;=0.4,"20-40%","Above 40%")))))</f>
        <v>Below 0%</v>
      </c>
      <c r="N7411" s="6" t="str">
        <f aca="false">IF(AND(H7411&gt;=Summary!$B$25,I7411&gt;=Summary!$B$26,I7411&lt;=Summary!$B$27,J7411&gt;=Summary!$B$28,J7411&lt;=Summary!$B$29,F7411*J7411&gt;1),"Yes","No")</f>
        <v>No</v>
      </c>
    </row>
    <row r="7412" customFormat="false" ht="15" hidden="false" customHeight="false" outlineLevel="0" collapsed="false">
      <c r="A7412" s="6" t="s">
        <v>154</v>
      </c>
      <c r="B7412" s="45" t="n">
        <v>43831</v>
      </c>
      <c r="C7412" s="6" t="s">
        <v>194</v>
      </c>
      <c r="D7412" s="6" t="s">
        <v>173</v>
      </c>
      <c r="E7412" s="6" t="s">
        <v>187</v>
      </c>
      <c r="F7412" s="34" t="n">
        <v>0.870431780815125</v>
      </c>
      <c r="G7412" s="34" t="n">
        <v>0.76662908680947</v>
      </c>
      <c r="H7412" s="34" t="n">
        <v>0.103802694005655</v>
      </c>
      <c r="I7412" s="34" t="n">
        <v>0.135401455269141</v>
      </c>
      <c r="J7412" s="35" t="n">
        <v>1.3</v>
      </c>
      <c r="K7412" s="6" t="n">
        <v>1</v>
      </c>
      <c r="L7412" s="35" t="n">
        <v>0.3</v>
      </c>
      <c r="M7412" s="6" t="str">
        <f aca="false">IF(I7412&lt;=0,"Below 0%",IF(I7412&lt;=0.05,"0-5%",IF(I7412&lt;=0.1,"5-10%",IF(I7412&lt;=0.2,"10-20%",IF(I7412&lt;=0.4,"20-40%","Above 40%")))))</f>
        <v>10-20%</v>
      </c>
      <c r="N7412" s="6" t="str">
        <f aca="false">IF(AND(H7412&gt;=Summary!$B$25,I7412&gt;=Summary!$B$26,I7412&lt;=Summary!$B$27,J7412&gt;=Summary!$B$28,J7412&lt;=Summary!$B$29,F7412*J7412&gt;1),"Yes","No")</f>
        <v>No</v>
      </c>
    </row>
    <row r="7413" customFormat="false" ht="15" hidden="false" customHeight="false" outlineLevel="0" collapsed="false">
      <c r="A7413" s="6" t="s">
        <v>154</v>
      </c>
      <c r="B7413" s="45" t="n">
        <v>43831</v>
      </c>
      <c r="C7413" s="6" t="s">
        <v>194</v>
      </c>
      <c r="D7413" s="6" t="s">
        <v>173</v>
      </c>
      <c r="E7413" s="6" t="s">
        <v>174</v>
      </c>
      <c r="F7413" s="34" t="n">
        <v>0.0719917863607407</v>
      </c>
      <c r="G7413" s="34" t="n">
        <v>0.150319428786171</v>
      </c>
      <c r="H7413" s="34" t="n">
        <v>-0.0783276424254299</v>
      </c>
      <c r="I7413" s="34" t="n">
        <v>-0.521074641235173</v>
      </c>
      <c r="J7413" s="35" t="n">
        <v>6.63</v>
      </c>
      <c r="K7413" s="6" t="n">
        <v>0</v>
      </c>
      <c r="L7413" s="35" t="n">
        <v>-1</v>
      </c>
      <c r="M7413" s="6" t="str">
        <f aca="false">IF(I7413&lt;=0,"Below 0%",IF(I7413&lt;=0.05,"0-5%",IF(I7413&lt;=0.1,"5-10%",IF(I7413&lt;=0.2,"10-20%",IF(I7413&lt;=0.4,"20-40%","Above 40%")))))</f>
        <v>Below 0%</v>
      </c>
      <c r="N7413" s="6" t="str">
        <f aca="false">IF(AND(H7413&gt;=Summary!$B$25,I7413&gt;=Summary!$B$26,I7413&lt;=Summary!$B$27,J7413&gt;=Summary!$B$28,J7413&lt;=Summary!$B$29,F7413*J7413&gt;1),"Yes","No")</f>
        <v>No</v>
      </c>
    </row>
    <row r="7414" customFormat="false" ht="15" hidden="false" customHeight="false" outlineLevel="0" collapsed="false">
      <c r="A7414" s="6" t="s">
        <v>154</v>
      </c>
      <c r="B7414" s="45" t="n">
        <v>43831</v>
      </c>
      <c r="C7414" s="6" t="s">
        <v>194</v>
      </c>
      <c r="D7414" s="6" t="s">
        <v>173</v>
      </c>
      <c r="E7414" s="6" t="s">
        <v>177</v>
      </c>
      <c r="F7414" s="34" t="n">
        <v>0.0575764589011669</v>
      </c>
      <c r="G7414" s="34" t="n">
        <v>0.0830514844043593</v>
      </c>
      <c r="H7414" s="34" t="n">
        <v>-0.0254750255031924</v>
      </c>
      <c r="I7414" s="34" t="n">
        <v>-0.306737750515814</v>
      </c>
      <c r="J7414" s="35" t="n">
        <v>12</v>
      </c>
      <c r="K7414" s="6" t="n">
        <v>0</v>
      </c>
      <c r="L7414" s="35" t="n">
        <v>-1</v>
      </c>
      <c r="M7414" s="6" t="str">
        <f aca="false">IF(I7414&lt;=0,"Below 0%",IF(I7414&lt;=0.05,"0-5%",IF(I7414&lt;=0.1,"5-10%",IF(I7414&lt;=0.2,"10-20%",IF(I7414&lt;=0.4,"20-40%","Above 40%")))))</f>
        <v>Below 0%</v>
      </c>
      <c r="N7414" s="6" t="str">
        <f aca="false">IF(AND(H7414&gt;=Summary!$B$25,I7414&gt;=Summary!$B$26,I7414&lt;=Summary!$B$27,J7414&gt;=Summary!$B$28,J7414&lt;=Summary!$B$29,F7414*J7414&gt;1),"Yes","No")</f>
        <v>No</v>
      </c>
    </row>
    <row r="7415" customFormat="false" ht="15" hidden="false" customHeight="false" outlineLevel="0" collapsed="false">
      <c r="A7415" s="6" t="s">
        <v>154</v>
      </c>
      <c r="B7415" s="45" t="n">
        <v>43831</v>
      </c>
      <c r="C7415" s="6" t="s">
        <v>188</v>
      </c>
      <c r="D7415" s="6" t="s">
        <v>195</v>
      </c>
      <c r="E7415" s="6" t="s">
        <v>187</v>
      </c>
      <c r="F7415" s="34" t="n">
        <v>0.226808354258537</v>
      </c>
      <c r="G7415" s="34" t="n">
        <v>0.17048853439681</v>
      </c>
      <c r="H7415" s="34" t="n">
        <v>0.0563198198617277</v>
      </c>
      <c r="I7415" s="34" t="n">
        <v>0.330343738721128</v>
      </c>
      <c r="J7415" s="35" t="n">
        <v>5.85</v>
      </c>
      <c r="K7415" s="6" t="n">
        <v>0</v>
      </c>
      <c r="L7415" s="35" t="n">
        <v>-1</v>
      </c>
      <c r="M7415" s="6" t="str">
        <f aca="false">IF(I7415&lt;=0,"Below 0%",IF(I7415&lt;=0.05,"0-5%",IF(I7415&lt;=0.1,"5-10%",IF(I7415&lt;=0.2,"10-20%",IF(I7415&lt;=0.4,"20-40%","Above 40%")))))</f>
        <v>20-40%</v>
      </c>
      <c r="N7415" s="6" t="str">
        <f aca="false">IF(AND(H7415&gt;=Summary!$B$25,I7415&gt;=Summary!$B$26,I7415&lt;=Summary!$B$27,J7415&gt;=Summary!$B$28,J7415&lt;=Summary!$B$29,F7415*J7415&gt;1),"Yes","No")</f>
        <v>No</v>
      </c>
    </row>
    <row r="7416" customFormat="false" ht="15" hidden="false" customHeight="false" outlineLevel="0" collapsed="false">
      <c r="A7416" s="6" t="s">
        <v>154</v>
      </c>
      <c r="B7416" s="45" t="n">
        <v>43831</v>
      </c>
      <c r="C7416" s="6" t="s">
        <v>188</v>
      </c>
      <c r="D7416" s="6" t="s">
        <v>195</v>
      </c>
      <c r="E7416" s="6" t="s">
        <v>174</v>
      </c>
      <c r="F7416" s="34" t="n">
        <v>0.298923462629318</v>
      </c>
      <c r="G7416" s="34" t="n">
        <v>0.246261216350947</v>
      </c>
      <c r="H7416" s="34" t="n">
        <v>0.0526622462783711</v>
      </c>
      <c r="I7416" s="34" t="n">
        <v>0.213847097235653</v>
      </c>
      <c r="J7416" s="35" t="n">
        <v>4.05</v>
      </c>
      <c r="K7416" s="6" t="n">
        <v>0</v>
      </c>
      <c r="L7416" s="35" t="n">
        <v>-1</v>
      </c>
      <c r="M7416" s="6" t="str">
        <f aca="false">IF(I7416&lt;=0,"Below 0%",IF(I7416&lt;=0.05,"0-5%",IF(I7416&lt;=0.1,"5-10%",IF(I7416&lt;=0.2,"10-20%",IF(I7416&lt;=0.4,"20-40%","Above 40%")))))</f>
        <v>20-40%</v>
      </c>
      <c r="N7416" s="6" t="str">
        <f aca="false">IF(AND(H7416&gt;=Summary!$B$25,I7416&gt;=Summary!$B$26,I7416&lt;=Summary!$B$27,J7416&gt;=Summary!$B$28,J7416&lt;=Summary!$B$29,F7416*J7416&gt;1),"Yes","No")</f>
        <v>Yes</v>
      </c>
    </row>
    <row r="7417" customFormat="false" ht="15" hidden="false" customHeight="false" outlineLevel="0" collapsed="false">
      <c r="A7417" s="6" t="s">
        <v>154</v>
      </c>
      <c r="B7417" s="45" t="n">
        <v>43831</v>
      </c>
      <c r="C7417" s="6" t="s">
        <v>188</v>
      </c>
      <c r="D7417" s="6" t="s">
        <v>195</v>
      </c>
      <c r="E7417" s="6" t="s">
        <v>177</v>
      </c>
      <c r="F7417" s="34" t="n">
        <v>0.474268138408661</v>
      </c>
      <c r="G7417" s="34" t="n">
        <v>0.583250249252243</v>
      </c>
      <c r="H7417" s="34" t="n">
        <v>-0.108982110843582</v>
      </c>
      <c r="I7417" s="34" t="n">
        <v>-0.186853089189937</v>
      </c>
      <c r="J7417" s="35" t="n">
        <v>1.71</v>
      </c>
      <c r="K7417" s="6" t="n">
        <v>1</v>
      </c>
      <c r="L7417" s="35" t="n">
        <v>0.71</v>
      </c>
      <c r="M7417" s="6" t="str">
        <f aca="false">IF(I7417&lt;=0,"Below 0%",IF(I7417&lt;=0.05,"0-5%",IF(I7417&lt;=0.1,"5-10%",IF(I7417&lt;=0.2,"10-20%",IF(I7417&lt;=0.4,"20-40%","Above 40%")))))</f>
        <v>Below 0%</v>
      </c>
      <c r="N7417" s="6" t="str">
        <f aca="false">IF(AND(H7417&gt;=Summary!$B$25,I7417&gt;=Summary!$B$26,I7417&lt;=Summary!$B$27,J7417&gt;=Summary!$B$28,J7417&lt;=Summary!$B$29,F7417*J7417&gt;1),"Yes","No")</f>
        <v>No</v>
      </c>
    </row>
    <row r="7418" customFormat="false" ht="15" hidden="false" customHeight="false" outlineLevel="0" collapsed="false">
      <c r="A7418" s="6" t="s">
        <v>154</v>
      </c>
      <c r="B7418" s="45" t="n">
        <v>43831</v>
      </c>
      <c r="C7418" s="6" t="s">
        <v>172</v>
      </c>
      <c r="D7418" s="6" t="s">
        <v>180</v>
      </c>
      <c r="E7418" s="6" t="s">
        <v>187</v>
      </c>
      <c r="F7418" s="34" t="n">
        <v>0.436240583658218</v>
      </c>
      <c r="G7418" s="34" t="n">
        <v>0.380073637049195</v>
      </c>
      <c r="H7418" s="34" t="n">
        <v>0.0561669466090236</v>
      </c>
      <c r="I7418" s="34" t="n">
        <v>0.147779117344447</v>
      </c>
      <c r="J7418" s="35" t="n">
        <v>2.6</v>
      </c>
      <c r="K7418" s="6" t="n">
        <v>0</v>
      </c>
      <c r="L7418" s="35" t="n">
        <v>-1</v>
      </c>
      <c r="M7418" s="6" t="str">
        <f aca="false">IF(I7418&lt;=0,"Below 0%",IF(I7418&lt;=0.05,"0-5%",IF(I7418&lt;=0.1,"5-10%",IF(I7418&lt;=0.2,"10-20%",IF(I7418&lt;=0.4,"20-40%","Above 40%")))))</f>
        <v>10-20%</v>
      </c>
      <c r="N7418" s="6" t="str">
        <f aca="false">IF(AND(H7418&gt;=Summary!$B$25,I7418&gt;=Summary!$B$26,I7418&lt;=Summary!$B$27,J7418&gt;=Summary!$B$28,J7418&lt;=Summary!$B$29,F7418*J7418&gt;1),"Yes","No")</f>
        <v>Yes</v>
      </c>
    </row>
    <row r="7419" customFormat="false" ht="15" hidden="false" customHeight="false" outlineLevel="0" collapsed="false">
      <c r="A7419" s="6" t="s">
        <v>154</v>
      </c>
      <c r="B7419" s="45" t="n">
        <v>43831</v>
      </c>
      <c r="C7419" s="6" t="s">
        <v>172</v>
      </c>
      <c r="D7419" s="6" t="s">
        <v>180</v>
      </c>
      <c r="E7419" s="6" t="s">
        <v>174</v>
      </c>
      <c r="F7419" s="34" t="n">
        <v>0.27132311463356</v>
      </c>
      <c r="G7419" s="34" t="n">
        <v>0.276804329503615</v>
      </c>
      <c r="H7419" s="34" t="n">
        <v>-0.00548121487005515</v>
      </c>
      <c r="I7419" s="34" t="n">
        <v>-0.0198017671178932</v>
      </c>
      <c r="J7419" s="35" t="n">
        <v>3.57</v>
      </c>
      <c r="K7419" s="6" t="n">
        <v>1</v>
      </c>
      <c r="L7419" s="35" t="n">
        <v>2.57</v>
      </c>
      <c r="M7419" s="6" t="str">
        <f aca="false">IF(I7419&lt;=0,"Below 0%",IF(I7419&lt;=0.05,"0-5%",IF(I7419&lt;=0.1,"5-10%",IF(I7419&lt;=0.2,"10-20%",IF(I7419&lt;=0.4,"20-40%","Above 40%")))))</f>
        <v>Below 0%</v>
      </c>
      <c r="N7419" s="6" t="str">
        <f aca="false">IF(AND(H7419&gt;=Summary!$B$25,I7419&gt;=Summary!$B$26,I7419&lt;=Summary!$B$27,J7419&gt;=Summary!$B$28,J7419&lt;=Summary!$B$29,F7419*J7419&gt;1),"Yes","No")</f>
        <v>No</v>
      </c>
    </row>
    <row r="7420" customFormat="false" ht="15" hidden="false" customHeight="false" outlineLevel="0" collapsed="false">
      <c r="A7420" s="6" t="s">
        <v>154</v>
      </c>
      <c r="B7420" s="45" t="n">
        <v>43831</v>
      </c>
      <c r="C7420" s="6" t="s">
        <v>172</v>
      </c>
      <c r="D7420" s="6" t="s">
        <v>180</v>
      </c>
      <c r="E7420" s="6" t="s">
        <v>177</v>
      </c>
      <c r="F7420" s="34" t="n">
        <v>0.292436361312866</v>
      </c>
      <c r="G7420" s="34" t="n">
        <v>0.34312203344719</v>
      </c>
      <c r="H7420" s="34" t="n">
        <v>-0.0506856721343236</v>
      </c>
      <c r="I7420" s="34" t="n">
        <v>-0.147719082989536</v>
      </c>
      <c r="J7420" s="35" t="n">
        <v>2.88</v>
      </c>
      <c r="K7420" s="6" t="n">
        <v>0</v>
      </c>
      <c r="L7420" s="35" t="n">
        <v>-1</v>
      </c>
      <c r="M7420" s="6" t="str">
        <f aca="false">IF(I7420&lt;=0,"Below 0%",IF(I7420&lt;=0.05,"0-5%",IF(I7420&lt;=0.1,"5-10%",IF(I7420&lt;=0.2,"10-20%",IF(I7420&lt;=0.4,"20-40%","Above 40%")))))</f>
        <v>Below 0%</v>
      </c>
      <c r="N7420" s="6" t="str">
        <f aca="false">IF(AND(H7420&gt;=Summary!$B$25,I7420&gt;=Summary!$B$26,I7420&lt;=Summary!$B$27,J7420&gt;=Summary!$B$28,J7420&lt;=Summary!$B$29,F7420*J7420&gt;1),"Yes","No")</f>
        <v>No</v>
      </c>
    </row>
    <row r="7421" customFormat="false" ht="15" hidden="false" customHeight="false" outlineLevel="0" collapsed="false">
      <c r="A7421" s="6" t="s">
        <v>154</v>
      </c>
      <c r="B7421" s="45" t="n">
        <v>43831</v>
      </c>
      <c r="C7421" s="6" t="s">
        <v>179</v>
      </c>
      <c r="D7421" s="6" t="s">
        <v>181</v>
      </c>
      <c r="E7421" s="6" t="s">
        <v>187</v>
      </c>
      <c r="F7421" s="34" t="n">
        <v>0.274533778429031</v>
      </c>
      <c r="G7421" s="34" t="n">
        <v>0.288630344868629</v>
      </c>
      <c r="H7421" s="34" t="n">
        <v>-0.0140965664395972</v>
      </c>
      <c r="I7421" s="34" t="n">
        <v>-0.0488395163232518</v>
      </c>
      <c r="J7421" s="35" t="n">
        <v>3.51</v>
      </c>
      <c r="K7421" s="6" t="n">
        <v>1</v>
      </c>
      <c r="L7421" s="35" t="n">
        <v>2.51</v>
      </c>
      <c r="M7421" s="6" t="str">
        <f aca="false">IF(I7421&lt;=0,"Below 0%",IF(I7421&lt;=0.05,"0-5%",IF(I7421&lt;=0.1,"5-10%",IF(I7421&lt;=0.2,"10-20%",IF(I7421&lt;=0.4,"20-40%","Above 40%")))))</f>
        <v>Below 0%</v>
      </c>
      <c r="N7421" s="6" t="str">
        <f aca="false">IF(AND(H7421&gt;=Summary!$B$25,I7421&gt;=Summary!$B$26,I7421&lt;=Summary!$B$27,J7421&gt;=Summary!$B$28,J7421&lt;=Summary!$B$29,F7421*J7421&gt;1),"Yes","No")</f>
        <v>No</v>
      </c>
    </row>
    <row r="7422" customFormat="false" ht="15" hidden="false" customHeight="false" outlineLevel="0" collapsed="false">
      <c r="A7422" s="6" t="s">
        <v>154</v>
      </c>
      <c r="B7422" s="45" t="n">
        <v>43831</v>
      </c>
      <c r="C7422" s="6" t="s">
        <v>179</v>
      </c>
      <c r="D7422" s="6" t="s">
        <v>181</v>
      </c>
      <c r="E7422" s="6" t="s">
        <v>174</v>
      </c>
      <c r="F7422" s="34" t="n">
        <v>0.243258401751518</v>
      </c>
      <c r="G7422" s="34" t="n">
        <v>0.261106317136311</v>
      </c>
      <c r="H7422" s="34" t="n">
        <v>-0.0178479153847927</v>
      </c>
      <c r="I7422" s="34" t="n">
        <v>-0.068354973485667</v>
      </c>
      <c r="J7422" s="35" t="n">
        <v>3.88</v>
      </c>
      <c r="K7422" s="6" t="n">
        <v>0</v>
      </c>
      <c r="L7422" s="35" t="n">
        <v>-1</v>
      </c>
      <c r="M7422" s="6" t="str">
        <f aca="false">IF(I7422&lt;=0,"Below 0%",IF(I7422&lt;=0.05,"0-5%",IF(I7422&lt;=0.1,"5-10%",IF(I7422&lt;=0.2,"10-20%",IF(I7422&lt;=0.4,"20-40%","Above 40%")))))</f>
        <v>Below 0%</v>
      </c>
      <c r="N7422" s="6" t="str">
        <f aca="false">IF(AND(H7422&gt;=Summary!$B$25,I7422&gt;=Summary!$B$26,I7422&lt;=Summary!$B$27,J7422&gt;=Summary!$B$28,J7422&lt;=Summary!$B$29,F7422*J7422&gt;1),"Yes","No")</f>
        <v>No</v>
      </c>
    </row>
    <row r="7423" customFormat="false" ht="15" hidden="false" customHeight="false" outlineLevel="0" collapsed="false">
      <c r="A7423" s="6" t="s">
        <v>154</v>
      </c>
      <c r="B7423" s="45" t="n">
        <v>43831</v>
      </c>
      <c r="C7423" s="6" t="s">
        <v>179</v>
      </c>
      <c r="D7423" s="6" t="s">
        <v>181</v>
      </c>
      <c r="E7423" s="6" t="s">
        <v>177</v>
      </c>
      <c r="F7423" s="34" t="n">
        <v>0.482207894325256</v>
      </c>
      <c r="G7423" s="34" t="n">
        <v>0.450263337995061</v>
      </c>
      <c r="H7423" s="34" t="n">
        <v>0.0319445563301958</v>
      </c>
      <c r="I7423" s="34" t="n">
        <v>0.0709463854473229</v>
      </c>
      <c r="J7423" s="35" t="n">
        <v>2.25</v>
      </c>
      <c r="K7423" s="6" t="n">
        <v>0</v>
      </c>
      <c r="L7423" s="35" t="n">
        <v>-1</v>
      </c>
      <c r="M7423" s="6" t="str">
        <f aca="false">IF(I7423&lt;=0,"Below 0%",IF(I7423&lt;=0.05,"0-5%",IF(I7423&lt;=0.1,"5-10%",IF(I7423&lt;=0.2,"10-20%",IF(I7423&lt;=0.4,"20-40%","Above 40%")))))</f>
        <v>5-10%</v>
      </c>
      <c r="N7423" s="6" t="str">
        <f aca="false">IF(AND(H7423&gt;=Summary!$B$25,I7423&gt;=Summary!$B$26,I7423&lt;=Summary!$B$27,J7423&gt;=Summary!$B$28,J7423&lt;=Summary!$B$29,F7423*J7423&gt;1),"Yes","No")</f>
        <v>No</v>
      </c>
    </row>
    <row r="7424" customFormat="false" ht="15" hidden="false" customHeight="false" outlineLevel="0" collapsed="false">
      <c r="A7424" s="6" t="s">
        <v>154</v>
      </c>
      <c r="B7424" s="45" t="n">
        <v>43831</v>
      </c>
      <c r="C7424" s="6" t="s">
        <v>198</v>
      </c>
      <c r="D7424" s="6" t="s">
        <v>203</v>
      </c>
      <c r="E7424" s="6" t="s">
        <v>187</v>
      </c>
      <c r="F7424" s="34" t="n">
        <v>0.285882562398911</v>
      </c>
      <c r="G7424" s="34" t="n">
        <v>0.301691432184635</v>
      </c>
      <c r="H7424" s="34" t="n">
        <v>-0.0158088697857243</v>
      </c>
      <c r="I7424" s="34" t="n">
        <v>-0.0524007913358617</v>
      </c>
      <c r="J7424" s="35" t="n">
        <v>3.3</v>
      </c>
      <c r="K7424" s="6" t="n">
        <v>1</v>
      </c>
      <c r="L7424" s="35" t="n">
        <v>2.3</v>
      </c>
      <c r="M7424" s="6" t="str">
        <f aca="false">IF(I7424&lt;=0,"Below 0%",IF(I7424&lt;=0.05,"0-5%",IF(I7424&lt;=0.1,"5-10%",IF(I7424&lt;=0.2,"10-20%",IF(I7424&lt;=0.4,"20-40%","Above 40%")))))</f>
        <v>Below 0%</v>
      </c>
      <c r="N7424" s="6" t="str">
        <f aca="false">IF(AND(H7424&gt;=Summary!$B$25,I7424&gt;=Summary!$B$26,I7424&lt;=Summary!$B$27,J7424&gt;=Summary!$B$28,J7424&lt;=Summary!$B$29,F7424*J7424&gt;1),"Yes","No")</f>
        <v>No</v>
      </c>
    </row>
    <row r="7425" customFormat="false" ht="15" hidden="false" customHeight="false" outlineLevel="0" collapsed="false">
      <c r="A7425" s="6" t="s">
        <v>154</v>
      </c>
      <c r="B7425" s="45" t="n">
        <v>43831</v>
      </c>
      <c r="C7425" s="6" t="s">
        <v>198</v>
      </c>
      <c r="D7425" s="6" t="s">
        <v>203</v>
      </c>
      <c r="E7425" s="6" t="s">
        <v>174</v>
      </c>
      <c r="F7425" s="34" t="n">
        <v>0.253130733966827</v>
      </c>
      <c r="G7425" s="34" t="n">
        <v>0.286911160290863</v>
      </c>
      <c r="H7425" s="34" t="n">
        <v>-0.0337804263240357</v>
      </c>
      <c r="I7425" s="34" t="n">
        <v>-0.117738279297989</v>
      </c>
      <c r="J7425" s="35" t="n">
        <v>3.47</v>
      </c>
      <c r="K7425" s="6" t="n">
        <v>0</v>
      </c>
      <c r="L7425" s="35" t="n">
        <v>-1</v>
      </c>
      <c r="M7425" s="6" t="str">
        <f aca="false">IF(I7425&lt;=0,"Below 0%",IF(I7425&lt;=0.05,"0-5%",IF(I7425&lt;=0.1,"5-10%",IF(I7425&lt;=0.2,"10-20%",IF(I7425&lt;=0.4,"20-40%","Above 40%")))))</f>
        <v>Below 0%</v>
      </c>
      <c r="N7425" s="6" t="str">
        <f aca="false">IF(AND(H7425&gt;=Summary!$B$25,I7425&gt;=Summary!$B$26,I7425&lt;=Summary!$B$27,J7425&gt;=Summary!$B$28,J7425&lt;=Summary!$B$29,F7425*J7425&gt;1),"Yes","No")</f>
        <v>No</v>
      </c>
    </row>
    <row r="7426" customFormat="false" ht="15" hidden="false" customHeight="false" outlineLevel="0" collapsed="false">
      <c r="A7426" s="6" t="s">
        <v>154</v>
      </c>
      <c r="B7426" s="45" t="n">
        <v>43831</v>
      </c>
      <c r="C7426" s="6" t="s">
        <v>198</v>
      </c>
      <c r="D7426" s="6" t="s">
        <v>203</v>
      </c>
      <c r="E7426" s="6" t="s">
        <v>177</v>
      </c>
      <c r="F7426" s="34" t="n">
        <v>0.460986733436585</v>
      </c>
      <c r="G7426" s="34" t="n">
        <v>0.411397407524502</v>
      </c>
      <c r="H7426" s="34" t="n">
        <v>0.0495893259120824</v>
      </c>
      <c r="I7426" s="34" t="n">
        <v>0.120538741871214</v>
      </c>
      <c r="J7426" s="35" t="n">
        <v>2.42</v>
      </c>
      <c r="K7426" s="6" t="n">
        <v>0</v>
      </c>
      <c r="L7426" s="35" t="n">
        <v>-1</v>
      </c>
      <c r="M7426" s="6" t="str">
        <f aca="false">IF(I7426&lt;=0,"Below 0%",IF(I7426&lt;=0.05,"0-5%",IF(I7426&lt;=0.1,"5-10%",IF(I7426&lt;=0.2,"10-20%",IF(I7426&lt;=0.4,"20-40%","Above 40%")))))</f>
        <v>10-20%</v>
      </c>
      <c r="N7426" s="6" t="str">
        <f aca="false">IF(AND(H7426&gt;=Summary!$B$25,I7426&gt;=Summary!$B$26,I7426&lt;=Summary!$B$27,J7426&gt;=Summary!$B$28,J7426&lt;=Summary!$B$29,F7426*J7426&gt;1),"Yes","No")</f>
        <v>Yes</v>
      </c>
    </row>
    <row r="7427" customFormat="false" ht="15" hidden="false" customHeight="false" outlineLevel="0" collapsed="false">
      <c r="A7427" s="6" t="s">
        <v>154</v>
      </c>
      <c r="B7427" s="45" t="n">
        <v>43831</v>
      </c>
      <c r="C7427" s="6" t="s">
        <v>189</v>
      </c>
      <c r="D7427" s="6" t="s">
        <v>199</v>
      </c>
      <c r="E7427" s="6" t="s">
        <v>187</v>
      </c>
      <c r="F7427" s="34" t="n">
        <v>0.50933039188385</v>
      </c>
      <c r="G7427" s="34" t="n">
        <v>0.494327904176437</v>
      </c>
      <c r="H7427" s="34" t="n">
        <v>0.015002487707413</v>
      </c>
      <c r="I7427" s="34" t="n">
        <v>0.0303492632737525</v>
      </c>
      <c r="J7427" s="35" t="n">
        <v>2.02</v>
      </c>
      <c r="K7427" s="6" t="n">
        <v>1</v>
      </c>
      <c r="L7427" s="35" t="n">
        <v>1.02</v>
      </c>
      <c r="M7427" s="6" t="str">
        <f aca="false">IF(I7427&lt;=0,"Below 0%",IF(I7427&lt;=0.05,"0-5%",IF(I7427&lt;=0.1,"5-10%",IF(I7427&lt;=0.2,"10-20%",IF(I7427&lt;=0.4,"20-40%","Above 40%")))))</f>
        <v>0-5%</v>
      </c>
      <c r="N7427" s="6" t="str">
        <f aca="false">IF(AND(H7427&gt;=Summary!$B$25,I7427&gt;=Summary!$B$26,I7427&lt;=Summary!$B$27,J7427&gt;=Summary!$B$28,J7427&lt;=Summary!$B$29,F7427*J7427&gt;1),"Yes","No")</f>
        <v>No</v>
      </c>
    </row>
    <row r="7428" customFormat="false" ht="15" hidden="false" customHeight="false" outlineLevel="0" collapsed="false">
      <c r="A7428" s="6" t="s">
        <v>154</v>
      </c>
      <c r="B7428" s="45" t="n">
        <v>43831</v>
      </c>
      <c r="C7428" s="6" t="s">
        <v>189</v>
      </c>
      <c r="D7428" s="6" t="s">
        <v>199</v>
      </c>
      <c r="E7428" s="6" t="s">
        <v>174</v>
      </c>
      <c r="F7428" s="34" t="n">
        <v>0.279150277376175</v>
      </c>
      <c r="G7428" s="34" t="n">
        <v>0.249635591609101</v>
      </c>
      <c r="H7428" s="34" t="n">
        <v>0.0295146857670742</v>
      </c>
      <c r="I7428" s="34" t="n">
        <v>0.118231080659727</v>
      </c>
      <c r="J7428" s="35" t="n">
        <v>4</v>
      </c>
      <c r="K7428" s="6" t="n">
        <v>0</v>
      </c>
      <c r="L7428" s="35" t="n">
        <v>-1</v>
      </c>
      <c r="M7428" s="6" t="str">
        <f aca="false">IF(I7428&lt;=0,"Below 0%",IF(I7428&lt;=0.05,"0-5%",IF(I7428&lt;=0.1,"5-10%",IF(I7428&lt;=0.2,"10-20%",IF(I7428&lt;=0.4,"20-40%","Above 40%")))))</f>
        <v>10-20%</v>
      </c>
      <c r="N7428" s="6" t="str">
        <f aca="false">IF(AND(H7428&gt;=Summary!$B$25,I7428&gt;=Summary!$B$26,I7428&lt;=Summary!$B$27,J7428&gt;=Summary!$B$28,J7428&lt;=Summary!$B$29,F7428*J7428&gt;1),"Yes","No")</f>
        <v>No</v>
      </c>
    </row>
    <row r="7429" customFormat="false" ht="15" hidden="false" customHeight="false" outlineLevel="0" collapsed="false">
      <c r="A7429" s="6" t="s">
        <v>154</v>
      </c>
      <c r="B7429" s="45" t="n">
        <v>43831</v>
      </c>
      <c r="C7429" s="6" t="s">
        <v>189</v>
      </c>
      <c r="D7429" s="6" t="s">
        <v>199</v>
      </c>
      <c r="E7429" s="6" t="s">
        <v>177</v>
      </c>
      <c r="F7429" s="34" t="n">
        <v>0.211519315838814</v>
      </c>
      <c r="G7429" s="34" t="n">
        <v>0.256036504214462</v>
      </c>
      <c r="H7429" s="34" t="n">
        <v>-0.0445171883756485</v>
      </c>
      <c r="I7429" s="34" t="n">
        <v>-0.173870474103801</v>
      </c>
      <c r="J7429" s="35" t="n">
        <v>3.9</v>
      </c>
      <c r="K7429" s="6" t="n">
        <v>0</v>
      </c>
      <c r="L7429" s="35" t="n">
        <v>-1</v>
      </c>
      <c r="M7429" s="6" t="str">
        <f aca="false">IF(I7429&lt;=0,"Below 0%",IF(I7429&lt;=0.05,"0-5%",IF(I7429&lt;=0.1,"5-10%",IF(I7429&lt;=0.2,"10-20%",IF(I7429&lt;=0.4,"20-40%","Above 40%")))))</f>
        <v>Below 0%</v>
      </c>
      <c r="N7429" s="6" t="str">
        <f aca="false">IF(AND(H7429&gt;=Summary!$B$25,I7429&gt;=Summary!$B$26,I7429&lt;=Summary!$B$27,J7429&gt;=Summary!$B$28,J7429&lt;=Summary!$B$29,F7429*J7429&gt;1),"Yes","No")</f>
        <v>No</v>
      </c>
    </row>
    <row r="7430" customFormat="false" ht="15" hidden="false" customHeight="false" outlineLevel="0" collapsed="false">
      <c r="A7430" s="6" t="s">
        <v>154</v>
      </c>
      <c r="B7430" s="45" t="n">
        <v>43832</v>
      </c>
      <c r="C7430" s="6" t="s">
        <v>183</v>
      </c>
      <c r="D7430" s="6" t="s">
        <v>204</v>
      </c>
      <c r="E7430" s="6" t="s">
        <v>187</v>
      </c>
      <c r="F7430" s="34" t="n">
        <v>0.817452669143677</v>
      </c>
      <c r="G7430" s="34" t="n">
        <v>0.78993169271077</v>
      </c>
      <c r="H7430" s="34" t="n">
        <v>0.0275209764329066</v>
      </c>
      <c r="I7430" s="34" t="n">
        <v>0.034839691440236</v>
      </c>
      <c r="J7430" s="35" t="n">
        <v>1.25</v>
      </c>
      <c r="K7430" s="6" t="n">
        <v>1</v>
      </c>
      <c r="L7430" s="35" t="n">
        <v>0.25</v>
      </c>
      <c r="M7430" s="6" t="str">
        <f aca="false">IF(I7430&lt;=0,"Below 0%",IF(I7430&lt;=0.05,"0-5%",IF(I7430&lt;=0.1,"5-10%",IF(I7430&lt;=0.2,"10-20%",IF(I7430&lt;=0.4,"20-40%","Above 40%")))))</f>
        <v>0-5%</v>
      </c>
      <c r="N7430" s="6" t="str">
        <f aca="false">IF(AND(H7430&gt;=Summary!$B$25,I7430&gt;=Summary!$B$26,I7430&lt;=Summary!$B$27,J7430&gt;=Summary!$B$28,J7430&lt;=Summary!$B$29,F7430*J7430&gt;1),"Yes","No")</f>
        <v>No</v>
      </c>
    </row>
    <row r="7431" customFormat="false" ht="15" hidden="false" customHeight="false" outlineLevel="0" collapsed="false">
      <c r="A7431" s="6" t="s">
        <v>154</v>
      </c>
      <c r="B7431" s="45" t="n">
        <v>43832</v>
      </c>
      <c r="C7431" s="6" t="s">
        <v>183</v>
      </c>
      <c r="D7431" s="6" t="s">
        <v>204</v>
      </c>
      <c r="E7431" s="6" t="s">
        <v>174</v>
      </c>
      <c r="F7431" s="34" t="n">
        <v>0.0860195159912109</v>
      </c>
      <c r="G7431" s="34" t="n">
        <v>0.147375315804248</v>
      </c>
      <c r="H7431" s="34" t="n">
        <v>-0.0613557998130372</v>
      </c>
      <c r="I7431" s="34" t="n">
        <v>-0.416323449271066</v>
      </c>
      <c r="J7431" s="35" t="n">
        <v>6.7</v>
      </c>
      <c r="K7431" s="6" t="n">
        <v>0</v>
      </c>
      <c r="L7431" s="35" t="n">
        <v>-1</v>
      </c>
      <c r="M7431" s="6" t="str">
        <f aca="false">IF(I7431&lt;=0,"Below 0%",IF(I7431&lt;=0.05,"0-5%",IF(I7431&lt;=0.1,"5-10%",IF(I7431&lt;=0.2,"10-20%",IF(I7431&lt;=0.4,"20-40%","Above 40%")))))</f>
        <v>Below 0%</v>
      </c>
      <c r="N7431" s="6" t="str">
        <f aca="false">IF(AND(H7431&gt;=Summary!$B$25,I7431&gt;=Summary!$B$26,I7431&lt;=Summary!$B$27,J7431&gt;=Summary!$B$28,J7431&lt;=Summary!$B$29,F7431*J7431&gt;1),"Yes","No")</f>
        <v>No</v>
      </c>
    </row>
    <row r="7432" customFormat="false" ht="15" hidden="false" customHeight="false" outlineLevel="0" collapsed="false">
      <c r="A7432" s="6" t="s">
        <v>154</v>
      </c>
      <c r="B7432" s="45" t="n">
        <v>43832</v>
      </c>
      <c r="C7432" s="6" t="s">
        <v>183</v>
      </c>
      <c r="D7432" s="6" t="s">
        <v>204</v>
      </c>
      <c r="E7432" s="6" t="s">
        <v>177</v>
      </c>
      <c r="F7432" s="34" t="n">
        <v>0.0965278372168541</v>
      </c>
      <c r="G7432" s="34" t="n">
        <v>0.0626929914849818</v>
      </c>
      <c r="H7432" s="34" t="n">
        <v>0.0338348457318723</v>
      </c>
      <c r="I7432" s="34" t="n">
        <v>0.539691039308238</v>
      </c>
      <c r="J7432" s="35" t="n">
        <v>15.75</v>
      </c>
      <c r="K7432" s="6" t="n">
        <v>0</v>
      </c>
      <c r="L7432" s="35" t="n">
        <v>-1</v>
      </c>
      <c r="M7432" s="6" t="str">
        <f aca="false">IF(I7432&lt;=0,"Below 0%",IF(I7432&lt;=0.05,"0-5%",IF(I7432&lt;=0.1,"5-10%",IF(I7432&lt;=0.2,"10-20%",IF(I7432&lt;=0.4,"20-40%","Above 40%")))))</f>
        <v>Above 40%</v>
      </c>
      <c r="N7432" s="6" t="str">
        <f aca="false">IF(AND(H7432&gt;=Summary!$B$25,I7432&gt;=Summary!$B$26,I7432&lt;=Summary!$B$27,J7432&gt;=Summary!$B$28,J7432&lt;=Summary!$B$29,F7432*J7432&gt;1),"Yes","No")</f>
        <v>No</v>
      </c>
    </row>
    <row r="7433" customFormat="false" ht="15" hidden="false" customHeight="false" outlineLevel="0" collapsed="false">
      <c r="A7433" s="6" t="s">
        <v>154</v>
      </c>
      <c r="B7433" s="45" t="n">
        <v>43840</v>
      </c>
      <c r="C7433" s="6" t="s">
        <v>204</v>
      </c>
      <c r="D7433" s="6" t="s">
        <v>189</v>
      </c>
      <c r="E7433" s="6" t="s">
        <v>187</v>
      </c>
      <c r="F7433" s="34" t="n">
        <v>0.510110557079315</v>
      </c>
      <c r="G7433" s="34" t="n">
        <v>0.479305633689625</v>
      </c>
      <c r="H7433" s="34" t="n">
        <v>0.0308049233896905</v>
      </c>
      <c r="I7433" s="34" t="n">
        <v>0.0642698963343258</v>
      </c>
      <c r="J7433" s="35" t="n">
        <v>2.09</v>
      </c>
      <c r="K7433" s="6" t="n">
        <v>1</v>
      </c>
      <c r="L7433" s="35" t="n">
        <v>1.09</v>
      </c>
      <c r="M7433" s="6" t="str">
        <f aca="false">IF(I7433&lt;=0,"Below 0%",IF(I7433&lt;=0.05,"0-5%",IF(I7433&lt;=0.1,"5-10%",IF(I7433&lt;=0.2,"10-20%",IF(I7433&lt;=0.4,"20-40%","Above 40%")))))</f>
        <v>5-10%</v>
      </c>
      <c r="N7433" s="6" t="str">
        <f aca="false">IF(AND(H7433&gt;=Summary!$B$25,I7433&gt;=Summary!$B$26,I7433&lt;=Summary!$B$27,J7433&gt;=Summary!$B$28,J7433&lt;=Summary!$B$29,F7433*J7433&gt;1),"Yes","No")</f>
        <v>No</v>
      </c>
    </row>
    <row r="7434" customFormat="false" ht="15" hidden="false" customHeight="false" outlineLevel="0" collapsed="false">
      <c r="A7434" s="6" t="s">
        <v>154</v>
      </c>
      <c r="B7434" s="45" t="n">
        <v>43840</v>
      </c>
      <c r="C7434" s="6" t="s">
        <v>204</v>
      </c>
      <c r="D7434" s="6" t="s">
        <v>189</v>
      </c>
      <c r="E7434" s="6" t="s">
        <v>174</v>
      </c>
      <c r="F7434" s="34" t="n">
        <v>0.248134434223175</v>
      </c>
      <c r="G7434" s="34" t="n">
        <v>0.2821827533553</v>
      </c>
      <c r="H7434" s="34" t="n">
        <v>-0.0340483191321251</v>
      </c>
      <c r="I7434" s="34" t="n">
        <v>-0.120660524880677</v>
      </c>
      <c r="J7434" s="35" t="n">
        <v>3.55</v>
      </c>
      <c r="K7434" s="6" t="n">
        <v>0</v>
      </c>
      <c r="L7434" s="35" t="n">
        <v>-1</v>
      </c>
      <c r="M7434" s="6" t="str">
        <f aca="false">IF(I7434&lt;=0,"Below 0%",IF(I7434&lt;=0.05,"0-5%",IF(I7434&lt;=0.1,"5-10%",IF(I7434&lt;=0.2,"10-20%",IF(I7434&lt;=0.4,"20-40%","Above 40%")))))</f>
        <v>Below 0%</v>
      </c>
      <c r="N7434" s="6" t="str">
        <f aca="false">IF(AND(H7434&gt;=Summary!$B$25,I7434&gt;=Summary!$B$26,I7434&lt;=Summary!$B$27,J7434&gt;=Summary!$B$28,J7434&lt;=Summary!$B$29,F7434*J7434&gt;1),"Yes","No")</f>
        <v>No</v>
      </c>
    </row>
    <row r="7435" customFormat="false" ht="15" hidden="false" customHeight="false" outlineLevel="0" collapsed="false">
      <c r="A7435" s="6" t="s">
        <v>154</v>
      </c>
      <c r="B7435" s="45" t="n">
        <v>43840</v>
      </c>
      <c r="C7435" s="6" t="s">
        <v>204</v>
      </c>
      <c r="D7435" s="6" t="s">
        <v>189</v>
      </c>
      <c r="E7435" s="6" t="s">
        <v>177</v>
      </c>
      <c r="F7435" s="34" t="n">
        <v>0.241754993796349</v>
      </c>
      <c r="G7435" s="34" t="n">
        <v>0.238511612955075</v>
      </c>
      <c r="H7435" s="34" t="n">
        <v>0.00324338084127346</v>
      </c>
      <c r="I7435" s="34" t="n">
        <v>0.0135984189662259</v>
      </c>
      <c r="J7435" s="35" t="n">
        <v>4.2</v>
      </c>
      <c r="K7435" s="6" t="n">
        <v>0</v>
      </c>
      <c r="L7435" s="35" t="n">
        <v>-1</v>
      </c>
      <c r="M7435" s="6" t="str">
        <f aca="false">IF(I7435&lt;=0,"Below 0%",IF(I7435&lt;=0.05,"0-5%",IF(I7435&lt;=0.1,"5-10%",IF(I7435&lt;=0.2,"10-20%",IF(I7435&lt;=0.4,"20-40%","Above 40%")))))</f>
        <v>0-5%</v>
      </c>
      <c r="N7435" s="6" t="str">
        <f aca="false">IF(AND(H7435&gt;=Summary!$B$25,I7435&gt;=Summary!$B$26,I7435&lt;=Summary!$B$27,J7435&gt;=Summary!$B$28,J7435&lt;=Summary!$B$29,F7435*J7435&gt;1),"Yes","No")</f>
        <v>No</v>
      </c>
    </row>
    <row r="7436" customFormat="false" ht="15" hidden="false" customHeight="false" outlineLevel="0" collapsed="false">
      <c r="A7436" s="6" t="s">
        <v>154</v>
      </c>
      <c r="B7436" s="45" t="n">
        <v>43841</v>
      </c>
      <c r="C7436" s="6" t="s">
        <v>190</v>
      </c>
      <c r="D7436" s="6" t="s">
        <v>196</v>
      </c>
      <c r="E7436" s="6" t="s">
        <v>187</v>
      </c>
      <c r="F7436" s="34" t="n">
        <v>0.714895784854889</v>
      </c>
      <c r="G7436" s="34" t="n">
        <v>0.755301636486879</v>
      </c>
      <c r="H7436" s="34" t="n">
        <v>-0.0404058516319901</v>
      </c>
      <c r="I7436" s="34" t="n">
        <v>-0.0534963115132772</v>
      </c>
      <c r="J7436" s="35" t="n">
        <v>1.33</v>
      </c>
      <c r="K7436" s="6" t="n">
        <v>1</v>
      </c>
      <c r="L7436" s="35" t="n">
        <v>0.33</v>
      </c>
      <c r="M7436" s="6" t="str">
        <f aca="false">IF(I7436&lt;=0,"Below 0%",IF(I7436&lt;=0.05,"0-5%",IF(I7436&lt;=0.1,"5-10%",IF(I7436&lt;=0.2,"10-20%",IF(I7436&lt;=0.4,"20-40%","Above 40%")))))</f>
        <v>Below 0%</v>
      </c>
      <c r="N7436" s="6" t="str">
        <f aca="false">IF(AND(H7436&gt;=Summary!$B$25,I7436&gt;=Summary!$B$26,I7436&lt;=Summary!$B$27,J7436&gt;=Summary!$B$28,J7436&lt;=Summary!$B$29,F7436*J7436&gt;1),"Yes","No")</f>
        <v>No</v>
      </c>
    </row>
    <row r="7437" customFormat="false" ht="15" hidden="false" customHeight="false" outlineLevel="0" collapsed="false">
      <c r="A7437" s="6" t="s">
        <v>154</v>
      </c>
      <c r="B7437" s="45" t="n">
        <v>43841</v>
      </c>
      <c r="C7437" s="6" t="s">
        <v>190</v>
      </c>
      <c r="D7437" s="6" t="s">
        <v>196</v>
      </c>
      <c r="E7437" s="6" t="s">
        <v>174</v>
      </c>
      <c r="F7437" s="34" t="n">
        <v>0.165340751409531</v>
      </c>
      <c r="G7437" s="34" t="n">
        <v>0.167425196087925</v>
      </c>
      <c r="H7437" s="34" t="n">
        <v>-0.00208444467839422</v>
      </c>
      <c r="I7437" s="34" t="n">
        <v>-0.0124500058957646</v>
      </c>
      <c r="J7437" s="35" t="n">
        <v>6</v>
      </c>
      <c r="K7437" s="6" t="n">
        <v>0</v>
      </c>
      <c r="L7437" s="35" t="n">
        <v>-1</v>
      </c>
      <c r="M7437" s="6" t="str">
        <f aca="false">IF(I7437&lt;=0,"Below 0%",IF(I7437&lt;=0.05,"0-5%",IF(I7437&lt;=0.1,"5-10%",IF(I7437&lt;=0.2,"10-20%",IF(I7437&lt;=0.4,"20-40%","Above 40%")))))</f>
        <v>Below 0%</v>
      </c>
      <c r="N7437" s="6" t="str">
        <f aca="false">IF(AND(H7437&gt;=Summary!$B$25,I7437&gt;=Summary!$B$26,I7437&lt;=Summary!$B$27,J7437&gt;=Summary!$B$28,J7437&lt;=Summary!$B$29,F7437*J7437&gt;1),"Yes","No")</f>
        <v>No</v>
      </c>
    </row>
    <row r="7438" customFormat="false" ht="15" hidden="false" customHeight="false" outlineLevel="0" collapsed="false">
      <c r="A7438" s="6" t="s">
        <v>154</v>
      </c>
      <c r="B7438" s="45" t="n">
        <v>43841</v>
      </c>
      <c r="C7438" s="6" t="s">
        <v>190</v>
      </c>
      <c r="D7438" s="6" t="s">
        <v>196</v>
      </c>
      <c r="E7438" s="6" t="s">
        <v>177</v>
      </c>
      <c r="F7438" s="34" t="n">
        <v>0.119763426482678</v>
      </c>
      <c r="G7438" s="34" t="n">
        <v>0.0772731674251961</v>
      </c>
      <c r="H7438" s="34" t="n">
        <v>0.0424902590574814</v>
      </c>
      <c r="I7438" s="34" t="n">
        <v>0.549870808629837</v>
      </c>
      <c r="J7438" s="35" t="n">
        <v>13</v>
      </c>
      <c r="K7438" s="6" t="n">
        <v>0</v>
      </c>
      <c r="L7438" s="35" t="n">
        <v>-1</v>
      </c>
      <c r="M7438" s="6" t="str">
        <f aca="false">IF(I7438&lt;=0,"Below 0%",IF(I7438&lt;=0.05,"0-5%",IF(I7438&lt;=0.1,"5-10%",IF(I7438&lt;=0.2,"10-20%",IF(I7438&lt;=0.4,"20-40%","Above 40%")))))</f>
        <v>Above 40%</v>
      </c>
      <c r="N7438" s="6" t="str">
        <f aca="false">IF(AND(H7438&gt;=Summary!$B$25,I7438&gt;=Summary!$B$26,I7438&lt;=Summary!$B$27,J7438&gt;=Summary!$B$28,J7438&lt;=Summary!$B$29,F7438*J7438&gt;1),"Yes","No")</f>
        <v>No</v>
      </c>
    </row>
    <row r="7439" customFormat="false" ht="15" hidden="false" customHeight="false" outlineLevel="0" collapsed="false">
      <c r="A7439" s="6" t="s">
        <v>154</v>
      </c>
      <c r="B7439" s="45" t="n">
        <v>43841</v>
      </c>
      <c r="C7439" s="6" t="s">
        <v>180</v>
      </c>
      <c r="D7439" s="6" t="s">
        <v>185</v>
      </c>
      <c r="E7439" s="6" t="s">
        <v>187</v>
      </c>
      <c r="F7439" s="34" t="n">
        <v>0.415324866771698</v>
      </c>
      <c r="G7439" s="34" t="n">
        <v>0.225862568860539</v>
      </c>
      <c r="H7439" s="34" t="n">
        <v>0.189462297911159</v>
      </c>
      <c r="I7439" s="34" t="n">
        <v>0.838838851727325</v>
      </c>
      <c r="J7439" s="35" t="n">
        <v>4.45</v>
      </c>
      <c r="K7439" s="6" t="n">
        <v>0</v>
      </c>
      <c r="L7439" s="35" t="n">
        <v>-1</v>
      </c>
      <c r="M7439" s="6" t="str">
        <f aca="false">IF(I7439&lt;=0,"Below 0%",IF(I7439&lt;=0.05,"0-5%",IF(I7439&lt;=0.1,"5-10%",IF(I7439&lt;=0.2,"10-20%",IF(I7439&lt;=0.4,"20-40%","Above 40%")))))</f>
        <v>Above 40%</v>
      </c>
      <c r="N7439" s="6" t="str">
        <f aca="false">IF(AND(H7439&gt;=Summary!$B$25,I7439&gt;=Summary!$B$26,I7439&lt;=Summary!$B$27,J7439&gt;=Summary!$B$28,J7439&lt;=Summary!$B$29,F7439*J7439&gt;1),"Yes","No")</f>
        <v>No</v>
      </c>
    </row>
    <row r="7440" customFormat="false" ht="15" hidden="false" customHeight="false" outlineLevel="0" collapsed="false">
      <c r="A7440" s="6" t="s">
        <v>154</v>
      </c>
      <c r="B7440" s="45" t="n">
        <v>43841</v>
      </c>
      <c r="C7440" s="6" t="s">
        <v>180</v>
      </c>
      <c r="D7440" s="6" t="s">
        <v>185</v>
      </c>
      <c r="E7440" s="6" t="s">
        <v>174</v>
      </c>
      <c r="F7440" s="34" t="n">
        <v>0.315274983644486</v>
      </c>
      <c r="G7440" s="34" t="n">
        <v>0.245143519860829</v>
      </c>
      <c r="H7440" s="34" t="n">
        <v>0.0701314637836562</v>
      </c>
      <c r="I7440" s="34" t="n">
        <v>0.286083286327416</v>
      </c>
      <c r="J7440" s="35" t="n">
        <v>4.1</v>
      </c>
      <c r="K7440" s="6" t="n">
        <v>1</v>
      </c>
      <c r="L7440" s="35" t="n">
        <v>3.1</v>
      </c>
      <c r="M7440" s="6" t="str">
        <f aca="false">IF(I7440&lt;=0,"Below 0%",IF(I7440&lt;=0.05,"0-5%",IF(I7440&lt;=0.1,"5-10%",IF(I7440&lt;=0.2,"10-20%",IF(I7440&lt;=0.4,"20-40%","Above 40%")))))</f>
        <v>20-40%</v>
      </c>
      <c r="N7440" s="6" t="str">
        <f aca="false">IF(AND(H7440&gt;=Summary!$B$25,I7440&gt;=Summary!$B$26,I7440&lt;=Summary!$B$27,J7440&gt;=Summary!$B$28,J7440&lt;=Summary!$B$29,F7440*J7440&gt;1),"Yes","No")</f>
        <v>Yes</v>
      </c>
    </row>
    <row r="7441" customFormat="false" ht="15" hidden="false" customHeight="false" outlineLevel="0" collapsed="false">
      <c r="A7441" s="6" t="s">
        <v>154</v>
      </c>
      <c r="B7441" s="45" t="n">
        <v>43841</v>
      </c>
      <c r="C7441" s="6" t="s">
        <v>180</v>
      </c>
      <c r="D7441" s="6" t="s">
        <v>185</v>
      </c>
      <c r="E7441" s="6" t="s">
        <v>177</v>
      </c>
      <c r="F7441" s="34" t="n">
        <v>0.269400119781494</v>
      </c>
      <c r="G7441" s="34" t="n">
        <v>0.528993911278632</v>
      </c>
      <c r="H7441" s="34" t="n">
        <v>-0.259593791497137</v>
      </c>
      <c r="I7441" s="34" t="n">
        <v>-0.4907311520272</v>
      </c>
      <c r="J7441" s="35" t="n">
        <v>1.9</v>
      </c>
      <c r="K7441" s="6" t="n">
        <v>0</v>
      </c>
      <c r="L7441" s="35" t="n">
        <v>-1</v>
      </c>
      <c r="M7441" s="6" t="str">
        <f aca="false">IF(I7441&lt;=0,"Below 0%",IF(I7441&lt;=0.05,"0-5%",IF(I7441&lt;=0.1,"5-10%",IF(I7441&lt;=0.2,"10-20%",IF(I7441&lt;=0.4,"20-40%","Above 40%")))))</f>
        <v>Below 0%</v>
      </c>
      <c r="N7441" s="6" t="str">
        <f aca="false">IF(AND(H7441&gt;=Summary!$B$25,I7441&gt;=Summary!$B$26,I7441&lt;=Summary!$B$27,J7441&gt;=Summary!$B$28,J7441&lt;=Summary!$B$29,F7441*J7441&gt;1),"Yes","No")</f>
        <v>No</v>
      </c>
    </row>
    <row r="7442" customFormat="false" ht="15" hidden="false" customHeight="false" outlineLevel="0" collapsed="false">
      <c r="A7442" s="6" t="s">
        <v>154</v>
      </c>
      <c r="B7442" s="45" t="n">
        <v>43841</v>
      </c>
      <c r="C7442" s="6" t="s">
        <v>173</v>
      </c>
      <c r="D7442" s="6" t="s">
        <v>201</v>
      </c>
      <c r="E7442" s="6" t="s">
        <v>187</v>
      </c>
      <c r="F7442" s="34" t="n">
        <v>0.486437171697617</v>
      </c>
      <c r="G7442" s="34" t="n">
        <v>0.512003120245571</v>
      </c>
      <c r="H7442" s="34" t="n">
        <v>-0.0255659485479539</v>
      </c>
      <c r="I7442" s="34" t="n">
        <v>-0.0499331889534028</v>
      </c>
      <c r="J7442" s="35" t="n">
        <v>1.97</v>
      </c>
      <c r="K7442" s="6" t="n">
        <v>1</v>
      </c>
      <c r="L7442" s="35" t="n">
        <v>0.97</v>
      </c>
      <c r="M7442" s="6" t="str">
        <f aca="false">IF(I7442&lt;=0,"Below 0%",IF(I7442&lt;=0.05,"0-5%",IF(I7442&lt;=0.1,"5-10%",IF(I7442&lt;=0.2,"10-20%",IF(I7442&lt;=0.4,"20-40%","Above 40%")))))</f>
        <v>Below 0%</v>
      </c>
      <c r="N7442" s="6" t="str">
        <f aca="false">IF(AND(H7442&gt;=Summary!$B$25,I7442&gt;=Summary!$B$26,I7442&lt;=Summary!$B$27,J7442&gt;=Summary!$B$28,J7442&lt;=Summary!$B$29,F7442*J7442&gt;1),"Yes","No")</f>
        <v>No</v>
      </c>
    </row>
    <row r="7443" customFormat="false" ht="15" hidden="false" customHeight="false" outlineLevel="0" collapsed="false">
      <c r="A7443" s="6" t="s">
        <v>154</v>
      </c>
      <c r="B7443" s="45" t="n">
        <v>43841</v>
      </c>
      <c r="C7443" s="6" t="s">
        <v>173</v>
      </c>
      <c r="D7443" s="6" t="s">
        <v>201</v>
      </c>
      <c r="E7443" s="6" t="s">
        <v>174</v>
      </c>
      <c r="F7443" s="34" t="n">
        <v>0.264861524105072</v>
      </c>
      <c r="G7443" s="34" t="n">
        <v>0.263354085348244</v>
      </c>
      <c r="H7443" s="34" t="n">
        <v>0.00150743875682824</v>
      </c>
      <c r="I7443" s="34" t="n">
        <v>0.0057239998947991</v>
      </c>
      <c r="J7443" s="35" t="n">
        <v>3.83</v>
      </c>
      <c r="K7443" s="6" t="n">
        <v>0</v>
      </c>
      <c r="L7443" s="35" t="n">
        <v>-1</v>
      </c>
      <c r="M7443" s="6" t="str">
        <f aca="false">IF(I7443&lt;=0,"Below 0%",IF(I7443&lt;=0.05,"0-5%",IF(I7443&lt;=0.1,"5-10%",IF(I7443&lt;=0.2,"10-20%",IF(I7443&lt;=0.4,"20-40%","Above 40%")))))</f>
        <v>0-5%</v>
      </c>
      <c r="N7443" s="6" t="str">
        <f aca="false">IF(AND(H7443&gt;=Summary!$B$25,I7443&gt;=Summary!$B$26,I7443&lt;=Summary!$B$27,J7443&gt;=Summary!$B$28,J7443&lt;=Summary!$B$29,F7443*J7443&gt;1),"Yes","No")</f>
        <v>No</v>
      </c>
    </row>
    <row r="7444" customFormat="false" ht="15" hidden="false" customHeight="false" outlineLevel="0" collapsed="false">
      <c r="A7444" s="6" t="s">
        <v>154</v>
      </c>
      <c r="B7444" s="45" t="n">
        <v>43841</v>
      </c>
      <c r="C7444" s="6" t="s">
        <v>173</v>
      </c>
      <c r="D7444" s="6" t="s">
        <v>201</v>
      </c>
      <c r="E7444" s="6" t="s">
        <v>177</v>
      </c>
      <c r="F7444" s="34" t="n">
        <v>0.248701304197311</v>
      </c>
      <c r="G7444" s="34" t="n">
        <v>0.224642794406186</v>
      </c>
      <c r="H7444" s="34" t="n">
        <v>0.0240585097911257</v>
      </c>
      <c r="I7444" s="34" t="n">
        <v>0.107096734861767</v>
      </c>
      <c r="J7444" s="35" t="n">
        <v>4.49</v>
      </c>
      <c r="K7444" s="6" t="n">
        <v>0</v>
      </c>
      <c r="L7444" s="35" t="n">
        <v>-1</v>
      </c>
      <c r="M7444" s="6" t="str">
        <f aca="false">IF(I7444&lt;=0,"Below 0%",IF(I7444&lt;=0.05,"0-5%",IF(I7444&lt;=0.1,"5-10%",IF(I7444&lt;=0.2,"10-20%",IF(I7444&lt;=0.4,"20-40%","Above 40%")))))</f>
        <v>10-20%</v>
      </c>
      <c r="N7444" s="6" t="str">
        <f aca="false">IF(AND(H7444&gt;=Summary!$B$25,I7444&gt;=Summary!$B$26,I7444&lt;=Summary!$B$27,J7444&gt;=Summary!$B$28,J7444&lt;=Summary!$B$29,F7444*J7444&gt;1),"Yes","No")</f>
        <v>No</v>
      </c>
    </row>
    <row r="7445" customFormat="false" ht="15" hidden="false" customHeight="false" outlineLevel="0" collapsed="false">
      <c r="A7445" s="6" t="s">
        <v>154</v>
      </c>
      <c r="B7445" s="45" t="n">
        <v>43841</v>
      </c>
      <c r="C7445" s="6" t="s">
        <v>195</v>
      </c>
      <c r="D7445" s="6" t="s">
        <v>179</v>
      </c>
      <c r="E7445" s="6" t="s">
        <v>187</v>
      </c>
      <c r="F7445" s="34" t="n">
        <v>0.732545852661133</v>
      </c>
      <c r="G7445" s="34" t="n">
        <v>0.592788451286863</v>
      </c>
      <c r="H7445" s="34" t="n">
        <v>0.13975740137427</v>
      </c>
      <c r="I7445" s="34" t="n">
        <v>0.235762692526948</v>
      </c>
      <c r="J7445" s="35" t="n">
        <v>1.69</v>
      </c>
      <c r="K7445" s="6" t="n">
        <v>0</v>
      </c>
      <c r="L7445" s="35" t="n">
        <v>-1</v>
      </c>
      <c r="M7445" s="6" t="str">
        <f aca="false">IF(I7445&lt;=0,"Below 0%",IF(I7445&lt;=0.05,"0-5%",IF(I7445&lt;=0.1,"5-10%",IF(I7445&lt;=0.2,"10-20%",IF(I7445&lt;=0.4,"20-40%","Above 40%")))))</f>
        <v>20-40%</v>
      </c>
      <c r="N7445" s="6" t="str">
        <f aca="false">IF(AND(H7445&gt;=Summary!$B$25,I7445&gt;=Summary!$B$26,I7445&lt;=Summary!$B$27,J7445&gt;=Summary!$B$28,J7445&lt;=Summary!$B$29,F7445*J7445&gt;1),"Yes","No")</f>
        <v>No</v>
      </c>
    </row>
    <row r="7446" customFormat="false" ht="15" hidden="false" customHeight="false" outlineLevel="0" collapsed="false">
      <c r="A7446" s="6" t="s">
        <v>154</v>
      </c>
      <c r="B7446" s="45" t="n">
        <v>43841</v>
      </c>
      <c r="C7446" s="6" t="s">
        <v>195</v>
      </c>
      <c r="D7446" s="6" t="s">
        <v>179</v>
      </c>
      <c r="E7446" s="6" t="s">
        <v>174</v>
      </c>
      <c r="F7446" s="34" t="n">
        <v>0.212506294250488</v>
      </c>
      <c r="G7446" s="34" t="n">
        <v>0.240242801600671</v>
      </c>
      <c r="H7446" s="34" t="n">
        <v>-0.0277365073501827</v>
      </c>
      <c r="I7446" s="34" t="n">
        <v>-0.115451980935046</v>
      </c>
      <c r="J7446" s="35" t="n">
        <v>4.17</v>
      </c>
      <c r="K7446" s="6" t="n">
        <v>0</v>
      </c>
      <c r="L7446" s="35" t="n">
        <v>-1</v>
      </c>
      <c r="M7446" s="6" t="str">
        <f aca="false">IF(I7446&lt;=0,"Below 0%",IF(I7446&lt;=0.05,"0-5%",IF(I7446&lt;=0.1,"5-10%",IF(I7446&lt;=0.2,"10-20%",IF(I7446&lt;=0.4,"20-40%","Above 40%")))))</f>
        <v>Below 0%</v>
      </c>
      <c r="N7446" s="6" t="str">
        <f aca="false">IF(AND(H7446&gt;=Summary!$B$25,I7446&gt;=Summary!$B$26,I7446&lt;=Summary!$B$27,J7446&gt;=Summary!$B$28,J7446&lt;=Summary!$B$29,F7446*J7446&gt;1),"Yes","No")</f>
        <v>No</v>
      </c>
    </row>
    <row r="7447" customFormat="false" ht="15" hidden="false" customHeight="false" outlineLevel="0" collapsed="false">
      <c r="A7447" s="6" t="s">
        <v>154</v>
      </c>
      <c r="B7447" s="45" t="n">
        <v>43841</v>
      </c>
      <c r="C7447" s="6" t="s">
        <v>195</v>
      </c>
      <c r="D7447" s="6" t="s">
        <v>179</v>
      </c>
      <c r="E7447" s="6" t="s">
        <v>177</v>
      </c>
      <c r="F7447" s="34" t="n">
        <v>0.0549478568136692</v>
      </c>
      <c r="G7447" s="34" t="n">
        <v>0.166968747112466</v>
      </c>
      <c r="H7447" s="34" t="n">
        <v>-0.112020890298797</v>
      </c>
      <c r="I7447" s="34" t="n">
        <v>-0.670909330255335</v>
      </c>
      <c r="J7447" s="35" t="n">
        <v>6</v>
      </c>
      <c r="K7447" s="6" t="n">
        <v>1</v>
      </c>
      <c r="L7447" s="35" t="n">
        <v>5</v>
      </c>
      <c r="M7447" s="6" t="str">
        <f aca="false">IF(I7447&lt;=0,"Below 0%",IF(I7447&lt;=0.05,"0-5%",IF(I7447&lt;=0.1,"5-10%",IF(I7447&lt;=0.2,"10-20%",IF(I7447&lt;=0.4,"20-40%","Above 40%")))))</f>
        <v>Below 0%</v>
      </c>
      <c r="N7447" s="6" t="str">
        <f aca="false">IF(AND(H7447&gt;=Summary!$B$25,I7447&gt;=Summary!$B$26,I7447&lt;=Summary!$B$27,J7447&gt;=Summary!$B$28,J7447&lt;=Summary!$B$29,F7447*J7447&gt;1),"Yes","No")</f>
        <v>No</v>
      </c>
    </row>
    <row r="7448" customFormat="false" ht="15" hidden="false" customHeight="false" outlineLevel="0" collapsed="false">
      <c r="A7448" s="6" t="s">
        <v>154</v>
      </c>
      <c r="B7448" s="45" t="n">
        <v>43841</v>
      </c>
      <c r="C7448" s="6" t="s">
        <v>176</v>
      </c>
      <c r="D7448" s="6" t="s">
        <v>172</v>
      </c>
      <c r="E7448" s="6" t="s">
        <v>187</v>
      </c>
      <c r="F7448" s="34" t="n">
        <v>0.702548921108246</v>
      </c>
      <c r="G7448" s="34" t="n">
        <v>0.717079530638853</v>
      </c>
      <c r="H7448" s="34" t="n">
        <v>-0.0145306095306068</v>
      </c>
      <c r="I7448" s="34" t="n">
        <v>-0.0202635954726826</v>
      </c>
      <c r="J7448" s="35" t="n">
        <v>1.4</v>
      </c>
      <c r="K7448" s="6" t="n">
        <v>1</v>
      </c>
      <c r="L7448" s="35" t="n">
        <v>0.4</v>
      </c>
      <c r="M7448" s="6" t="str">
        <f aca="false">IF(I7448&lt;=0,"Below 0%",IF(I7448&lt;=0.05,"0-5%",IF(I7448&lt;=0.1,"5-10%",IF(I7448&lt;=0.2,"10-20%",IF(I7448&lt;=0.4,"20-40%","Above 40%")))))</f>
        <v>Below 0%</v>
      </c>
      <c r="N7448" s="6" t="str">
        <f aca="false">IF(AND(H7448&gt;=Summary!$B$25,I7448&gt;=Summary!$B$26,I7448&lt;=Summary!$B$27,J7448&gt;=Summary!$B$28,J7448&lt;=Summary!$B$29,F7448*J7448&gt;1),"Yes","No")</f>
        <v>No</v>
      </c>
    </row>
    <row r="7449" customFormat="false" ht="15" hidden="false" customHeight="false" outlineLevel="0" collapsed="false">
      <c r="A7449" s="6" t="s">
        <v>154</v>
      </c>
      <c r="B7449" s="45" t="n">
        <v>43841</v>
      </c>
      <c r="C7449" s="6" t="s">
        <v>176</v>
      </c>
      <c r="D7449" s="6" t="s">
        <v>172</v>
      </c>
      <c r="E7449" s="6" t="s">
        <v>174</v>
      </c>
      <c r="F7449" s="34" t="n">
        <v>0.15656378865242</v>
      </c>
      <c r="G7449" s="34" t="n">
        <v>0.182529335071708</v>
      </c>
      <c r="H7449" s="34" t="n">
        <v>-0.0259655464192879</v>
      </c>
      <c r="I7449" s="34" t="n">
        <v>-0.142254100739956</v>
      </c>
      <c r="J7449" s="35" t="n">
        <v>5.5</v>
      </c>
      <c r="K7449" s="6" t="n">
        <v>0</v>
      </c>
      <c r="L7449" s="35" t="n">
        <v>-1</v>
      </c>
      <c r="M7449" s="6" t="str">
        <f aca="false">IF(I7449&lt;=0,"Below 0%",IF(I7449&lt;=0.05,"0-5%",IF(I7449&lt;=0.1,"5-10%",IF(I7449&lt;=0.2,"10-20%",IF(I7449&lt;=0.4,"20-40%","Above 40%")))))</f>
        <v>Below 0%</v>
      </c>
      <c r="N7449" s="6" t="str">
        <f aca="false">IF(AND(H7449&gt;=Summary!$B$25,I7449&gt;=Summary!$B$26,I7449&lt;=Summary!$B$27,J7449&gt;=Summary!$B$28,J7449&lt;=Summary!$B$29,F7449*J7449&gt;1),"Yes","No")</f>
        <v>No</v>
      </c>
    </row>
    <row r="7450" customFormat="false" ht="15" hidden="false" customHeight="false" outlineLevel="0" collapsed="false">
      <c r="A7450" s="6" t="s">
        <v>154</v>
      </c>
      <c r="B7450" s="45" t="n">
        <v>43841</v>
      </c>
      <c r="C7450" s="6" t="s">
        <v>176</v>
      </c>
      <c r="D7450" s="6" t="s">
        <v>172</v>
      </c>
      <c r="E7450" s="6" t="s">
        <v>177</v>
      </c>
      <c r="F7450" s="34" t="n">
        <v>0.140887320041657</v>
      </c>
      <c r="G7450" s="34" t="n">
        <v>0.100391134289439</v>
      </c>
      <c r="H7450" s="34" t="n">
        <v>0.0404961857522171</v>
      </c>
      <c r="I7450" s="34" t="n">
        <v>0.403384084051306</v>
      </c>
      <c r="J7450" s="35" t="n">
        <v>10</v>
      </c>
      <c r="K7450" s="6" t="n">
        <v>0</v>
      </c>
      <c r="L7450" s="35" t="n">
        <v>-1</v>
      </c>
      <c r="M7450" s="6" t="str">
        <f aca="false">IF(I7450&lt;=0,"Below 0%",IF(I7450&lt;=0.05,"0-5%",IF(I7450&lt;=0.1,"5-10%",IF(I7450&lt;=0.2,"10-20%",IF(I7450&lt;=0.4,"20-40%","Above 40%")))))</f>
        <v>Above 40%</v>
      </c>
      <c r="N7450" s="6" t="str">
        <f aca="false">IF(AND(H7450&gt;=Summary!$B$25,I7450&gt;=Summary!$B$26,I7450&lt;=Summary!$B$27,J7450&gt;=Summary!$B$28,J7450&lt;=Summary!$B$29,F7450*J7450&gt;1),"Yes","No")</f>
        <v>No</v>
      </c>
    </row>
    <row r="7451" customFormat="false" ht="15" hidden="false" customHeight="false" outlineLevel="0" collapsed="false">
      <c r="A7451" s="6" t="s">
        <v>154</v>
      </c>
      <c r="B7451" s="45" t="n">
        <v>43841</v>
      </c>
      <c r="C7451" s="6" t="s">
        <v>181</v>
      </c>
      <c r="D7451" s="6" t="s">
        <v>183</v>
      </c>
      <c r="E7451" s="6" t="s">
        <v>187</v>
      </c>
      <c r="F7451" s="34" t="n">
        <v>0.197705566883087</v>
      </c>
      <c r="G7451" s="34" t="n">
        <v>0.19960371258734</v>
      </c>
      <c r="H7451" s="34" t="n">
        <v>-0.00189814570425254</v>
      </c>
      <c r="I7451" s="34" t="n">
        <v>-0.00950957113797157</v>
      </c>
      <c r="J7451" s="35" t="n">
        <v>5</v>
      </c>
      <c r="K7451" s="6" t="n">
        <v>0</v>
      </c>
      <c r="L7451" s="35" t="n">
        <v>-1</v>
      </c>
      <c r="M7451" s="6" t="str">
        <f aca="false">IF(I7451&lt;=0,"Below 0%",IF(I7451&lt;=0.05,"0-5%",IF(I7451&lt;=0.1,"5-10%",IF(I7451&lt;=0.2,"10-20%",IF(I7451&lt;=0.4,"20-40%","Above 40%")))))</f>
        <v>Below 0%</v>
      </c>
      <c r="N7451" s="6" t="str">
        <f aca="false">IF(AND(H7451&gt;=Summary!$B$25,I7451&gt;=Summary!$B$26,I7451&lt;=Summary!$B$27,J7451&gt;=Summary!$B$28,J7451&lt;=Summary!$B$29,F7451*J7451&gt;1),"Yes","No")</f>
        <v>No</v>
      </c>
    </row>
    <row r="7452" customFormat="false" ht="15" hidden="false" customHeight="false" outlineLevel="0" collapsed="false">
      <c r="A7452" s="6" t="s">
        <v>154</v>
      </c>
      <c r="B7452" s="45" t="n">
        <v>43841</v>
      </c>
      <c r="C7452" s="6" t="s">
        <v>181</v>
      </c>
      <c r="D7452" s="6" t="s">
        <v>183</v>
      </c>
      <c r="E7452" s="6" t="s">
        <v>174</v>
      </c>
      <c r="F7452" s="34" t="n">
        <v>0.324692219495773</v>
      </c>
      <c r="G7452" s="34" t="n">
        <v>0.226822400667432</v>
      </c>
      <c r="H7452" s="34" t="n">
        <v>0.0978698188283419</v>
      </c>
      <c r="I7452" s="34" t="n">
        <v>0.431482157583894</v>
      </c>
      <c r="J7452" s="35" t="n">
        <v>4.4</v>
      </c>
      <c r="K7452" s="6" t="n">
        <v>0</v>
      </c>
      <c r="L7452" s="35" t="n">
        <v>-1</v>
      </c>
      <c r="M7452" s="6" t="str">
        <f aca="false">IF(I7452&lt;=0,"Below 0%",IF(I7452&lt;=0.05,"0-5%",IF(I7452&lt;=0.1,"5-10%",IF(I7452&lt;=0.2,"10-20%",IF(I7452&lt;=0.4,"20-40%","Above 40%")))))</f>
        <v>Above 40%</v>
      </c>
      <c r="N7452" s="6" t="str">
        <f aca="false">IF(AND(H7452&gt;=Summary!$B$25,I7452&gt;=Summary!$B$26,I7452&lt;=Summary!$B$27,J7452&gt;=Summary!$B$28,J7452&lt;=Summary!$B$29,F7452*J7452&gt;1),"Yes","No")</f>
        <v>No</v>
      </c>
    </row>
    <row r="7453" customFormat="false" ht="15" hidden="false" customHeight="false" outlineLevel="0" collapsed="false">
      <c r="A7453" s="6" t="s">
        <v>154</v>
      </c>
      <c r="B7453" s="45" t="n">
        <v>43841</v>
      </c>
      <c r="C7453" s="6" t="s">
        <v>181</v>
      </c>
      <c r="D7453" s="6" t="s">
        <v>183</v>
      </c>
      <c r="E7453" s="6" t="s">
        <v>177</v>
      </c>
      <c r="F7453" s="34" t="n">
        <v>0.477602273225784</v>
      </c>
      <c r="G7453" s="34" t="n">
        <v>0.573573886745229</v>
      </c>
      <c r="H7453" s="34" t="n">
        <v>-0.0959716135194446</v>
      </c>
      <c r="I7453" s="34" t="n">
        <v>-0.167322145825083</v>
      </c>
      <c r="J7453" s="35" t="n">
        <v>1.74</v>
      </c>
      <c r="K7453" s="6" t="n">
        <v>1</v>
      </c>
      <c r="L7453" s="35" t="n">
        <v>0.74</v>
      </c>
      <c r="M7453" s="6" t="str">
        <f aca="false">IF(I7453&lt;=0,"Below 0%",IF(I7453&lt;=0.05,"0-5%",IF(I7453&lt;=0.1,"5-10%",IF(I7453&lt;=0.2,"10-20%",IF(I7453&lt;=0.4,"20-40%","Above 40%")))))</f>
        <v>Below 0%</v>
      </c>
      <c r="N7453" s="6" t="str">
        <f aca="false">IF(AND(H7453&gt;=Summary!$B$25,I7453&gt;=Summary!$B$26,I7453&lt;=Summary!$B$27,J7453&gt;=Summary!$B$28,J7453&lt;=Summary!$B$29,F7453*J7453&gt;1),"Yes","No")</f>
        <v>No</v>
      </c>
    </row>
    <row r="7454" customFormat="false" ht="15" hidden="false" customHeight="false" outlineLevel="0" collapsed="false">
      <c r="A7454" s="6" t="s">
        <v>154</v>
      </c>
      <c r="B7454" s="45" t="n">
        <v>43841</v>
      </c>
      <c r="C7454" s="6" t="s">
        <v>203</v>
      </c>
      <c r="D7454" s="6" t="s">
        <v>188</v>
      </c>
      <c r="E7454" s="6" t="s">
        <v>187</v>
      </c>
      <c r="F7454" s="34" t="n">
        <v>0.601701080799103</v>
      </c>
      <c r="G7454" s="34" t="n">
        <v>0.668298653610771</v>
      </c>
      <c r="H7454" s="34" t="n">
        <v>-0.0665975728116683</v>
      </c>
      <c r="I7454" s="34" t="n">
        <v>-0.0996524120643462</v>
      </c>
      <c r="J7454" s="35" t="n">
        <v>1.5</v>
      </c>
      <c r="K7454" s="6" t="n">
        <v>0</v>
      </c>
      <c r="L7454" s="35" t="n">
        <v>-1</v>
      </c>
      <c r="M7454" s="6" t="str">
        <f aca="false">IF(I7454&lt;=0,"Below 0%",IF(I7454&lt;=0.05,"0-5%",IF(I7454&lt;=0.1,"5-10%",IF(I7454&lt;=0.2,"10-20%",IF(I7454&lt;=0.4,"20-40%","Above 40%")))))</f>
        <v>Below 0%</v>
      </c>
      <c r="N7454" s="6" t="str">
        <f aca="false">IF(AND(H7454&gt;=Summary!$B$25,I7454&gt;=Summary!$B$26,I7454&lt;=Summary!$B$27,J7454&gt;=Summary!$B$28,J7454&lt;=Summary!$B$29,F7454*J7454&gt;1),"Yes","No")</f>
        <v>No</v>
      </c>
    </row>
    <row r="7455" customFormat="false" ht="15" hidden="false" customHeight="false" outlineLevel="0" collapsed="false">
      <c r="A7455" s="6" t="s">
        <v>154</v>
      </c>
      <c r="B7455" s="45" t="n">
        <v>43841</v>
      </c>
      <c r="C7455" s="6" t="s">
        <v>203</v>
      </c>
      <c r="D7455" s="6" t="s">
        <v>188</v>
      </c>
      <c r="E7455" s="6" t="s">
        <v>174</v>
      </c>
      <c r="F7455" s="34" t="n">
        <v>0.259471446275711</v>
      </c>
      <c r="G7455" s="34" t="n">
        <v>0.2203182374541</v>
      </c>
      <c r="H7455" s="34" t="n">
        <v>0.0391532088216107</v>
      </c>
      <c r="I7455" s="34" t="n">
        <v>0.177712064484755</v>
      </c>
      <c r="J7455" s="35" t="n">
        <v>4.55</v>
      </c>
      <c r="K7455" s="6" t="n">
        <v>1</v>
      </c>
      <c r="L7455" s="35" t="n">
        <v>3.55</v>
      </c>
      <c r="M7455" s="6" t="str">
        <f aca="false">IF(I7455&lt;=0,"Below 0%",IF(I7455&lt;=0.05,"0-5%",IF(I7455&lt;=0.1,"5-10%",IF(I7455&lt;=0.2,"10-20%",IF(I7455&lt;=0.4,"20-40%","Above 40%")))))</f>
        <v>10-20%</v>
      </c>
      <c r="N7455" s="6" t="str">
        <f aca="false">IF(AND(H7455&gt;=Summary!$B$25,I7455&gt;=Summary!$B$26,I7455&lt;=Summary!$B$27,J7455&gt;=Summary!$B$28,J7455&lt;=Summary!$B$29,F7455*J7455&gt;1),"Yes","No")</f>
        <v>Yes</v>
      </c>
    </row>
    <row r="7456" customFormat="false" ht="15" hidden="false" customHeight="false" outlineLevel="0" collapsed="false">
      <c r="A7456" s="6" t="s">
        <v>154</v>
      </c>
      <c r="B7456" s="45" t="n">
        <v>43841</v>
      </c>
      <c r="C7456" s="6" t="s">
        <v>203</v>
      </c>
      <c r="D7456" s="6" t="s">
        <v>188</v>
      </c>
      <c r="E7456" s="6" t="s">
        <v>177</v>
      </c>
      <c r="F7456" s="34" t="n">
        <v>0.138827472925186</v>
      </c>
      <c r="G7456" s="34" t="n">
        <v>0.111383108935129</v>
      </c>
      <c r="H7456" s="34" t="n">
        <v>0.0274443639900577</v>
      </c>
      <c r="I7456" s="34" t="n">
        <v>0.246396103075573</v>
      </c>
      <c r="J7456" s="35" t="n">
        <v>9</v>
      </c>
      <c r="K7456" s="6" t="n">
        <v>0</v>
      </c>
      <c r="L7456" s="35" t="n">
        <v>-1</v>
      </c>
      <c r="M7456" s="6" t="str">
        <f aca="false">IF(I7456&lt;=0,"Below 0%",IF(I7456&lt;=0.05,"0-5%",IF(I7456&lt;=0.1,"5-10%",IF(I7456&lt;=0.2,"10-20%",IF(I7456&lt;=0.4,"20-40%","Above 40%")))))</f>
        <v>20-40%</v>
      </c>
      <c r="N7456" s="6" t="str">
        <f aca="false">IF(AND(H7456&gt;=Summary!$B$25,I7456&gt;=Summary!$B$26,I7456&lt;=Summary!$B$27,J7456&gt;=Summary!$B$28,J7456&lt;=Summary!$B$29,F7456*J7456&gt;1),"Yes","No")</f>
        <v>No</v>
      </c>
    </row>
    <row r="7457" customFormat="false" ht="15" hidden="false" customHeight="false" outlineLevel="0" collapsed="false">
      <c r="A7457" s="6" t="s">
        <v>154</v>
      </c>
      <c r="B7457" s="45" t="n">
        <v>43842</v>
      </c>
      <c r="C7457" s="6" t="s">
        <v>182</v>
      </c>
      <c r="D7457" s="6" t="s">
        <v>194</v>
      </c>
      <c r="E7457" s="6" t="s">
        <v>187</v>
      </c>
      <c r="F7457" s="34" t="n">
        <v>0.121230743825436</v>
      </c>
      <c r="G7457" s="34" t="n">
        <v>0.0556569343065693</v>
      </c>
      <c r="H7457" s="34" t="n">
        <v>0.0655738095188663</v>
      </c>
      <c r="I7457" s="34" t="n">
        <v>1.17817861037176</v>
      </c>
      <c r="J7457" s="35" t="n">
        <v>18</v>
      </c>
      <c r="K7457" s="6" t="n">
        <v>0</v>
      </c>
      <c r="L7457" s="35" t="n">
        <v>-1</v>
      </c>
      <c r="M7457" s="6" t="str">
        <f aca="false">IF(I7457&lt;=0,"Below 0%",IF(I7457&lt;=0.05,"0-5%",IF(I7457&lt;=0.1,"5-10%",IF(I7457&lt;=0.2,"10-20%",IF(I7457&lt;=0.4,"20-40%","Above 40%")))))</f>
        <v>Above 40%</v>
      </c>
      <c r="N7457" s="6" t="str">
        <f aca="false">IF(AND(H7457&gt;=Summary!$B$25,I7457&gt;=Summary!$B$26,I7457&lt;=Summary!$B$27,J7457&gt;=Summary!$B$28,J7457&lt;=Summary!$B$29,F7457*J7457&gt;1),"Yes","No")</f>
        <v>No</v>
      </c>
    </row>
    <row r="7458" customFormat="false" ht="15" hidden="false" customHeight="false" outlineLevel="0" collapsed="false">
      <c r="A7458" s="6" t="s">
        <v>154</v>
      </c>
      <c r="B7458" s="45" t="n">
        <v>43842</v>
      </c>
      <c r="C7458" s="6" t="s">
        <v>182</v>
      </c>
      <c r="D7458" s="6" t="s">
        <v>194</v>
      </c>
      <c r="E7458" s="6" t="s">
        <v>174</v>
      </c>
      <c r="F7458" s="34" t="n">
        <v>0.149458155035973</v>
      </c>
      <c r="G7458" s="34" t="n">
        <v>0.109489051094891</v>
      </c>
      <c r="H7458" s="34" t="n">
        <v>0.0399691039410821</v>
      </c>
      <c r="I7458" s="34" t="n">
        <v>0.36505114932855</v>
      </c>
      <c r="J7458" s="35" t="n">
        <v>9.15</v>
      </c>
      <c r="K7458" s="6" t="n">
        <v>0</v>
      </c>
      <c r="L7458" s="35" t="n">
        <v>-1</v>
      </c>
      <c r="M7458" s="6" t="str">
        <f aca="false">IF(I7458&lt;=0,"Below 0%",IF(I7458&lt;=0.05,"0-5%",IF(I7458&lt;=0.1,"5-10%",IF(I7458&lt;=0.2,"10-20%",IF(I7458&lt;=0.4,"20-40%","Above 40%")))))</f>
        <v>20-40%</v>
      </c>
      <c r="N7458" s="6" t="str">
        <f aca="false">IF(AND(H7458&gt;=Summary!$B$25,I7458&gt;=Summary!$B$26,I7458&lt;=Summary!$B$27,J7458&gt;=Summary!$B$28,J7458&lt;=Summary!$B$29,F7458*J7458&gt;1),"Yes","No")</f>
        <v>No</v>
      </c>
    </row>
    <row r="7459" customFormat="false" ht="15" hidden="false" customHeight="false" outlineLevel="0" collapsed="false">
      <c r="A7459" s="6" t="s">
        <v>154</v>
      </c>
      <c r="B7459" s="45" t="n">
        <v>43842</v>
      </c>
      <c r="C7459" s="6" t="s">
        <v>182</v>
      </c>
      <c r="D7459" s="6" t="s">
        <v>194</v>
      </c>
      <c r="E7459" s="6" t="s">
        <v>177</v>
      </c>
      <c r="F7459" s="34" t="n">
        <v>0.729311108589172</v>
      </c>
      <c r="G7459" s="34" t="n">
        <v>0.83485401459854</v>
      </c>
      <c r="H7459" s="34" t="n">
        <v>-0.105542906009368</v>
      </c>
      <c r="I7459" s="34" t="n">
        <v>-0.126420792334718</v>
      </c>
      <c r="J7459" s="35" t="n">
        <v>1.2</v>
      </c>
      <c r="K7459" s="6" t="n">
        <v>1</v>
      </c>
      <c r="L7459" s="35" t="n">
        <v>0.2</v>
      </c>
      <c r="M7459" s="6" t="str">
        <f aca="false">IF(I7459&lt;=0,"Below 0%",IF(I7459&lt;=0.05,"0-5%",IF(I7459&lt;=0.1,"5-10%",IF(I7459&lt;=0.2,"10-20%",IF(I7459&lt;=0.4,"20-40%","Above 40%")))))</f>
        <v>Below 0%</v>
      </c>
      <c r="N7459" s="6" t="str">
        <f aca="false">IF(AND(H7459&gt;=Summary!$B$25,I7459&gt;=Summary!$B$26,I7459&lt;=Summary!$B$27,J7459&gt;=Summary!$B$28,J7459&lt;=Summary!$B$29,F7459*J7459&gt;1),"Yes","No")</f>
        <v>No</v>
      </c>
    </row>
    <row r="7460" customFormat="false" ht="15" hidden="false" customHeight="false" outlineLevel="0" collapsed="false">
      <c r="A7460" s="6" t="s">
        <v>154</v>
      </c>
      <c r="B7460" s="45" t="n">
        <v>43842</v>
      </c>
      <c r="C7460" s="6" t="s">
        <v>199</v>
      </c>
      <c r="D7460" s="6" t="s">
        <v>198</v>
      </c>
      <c r="E7460" s="6" t="s">
        <v>187</v>
      </c>
      <c r="F7460" s="34" t="n">
        <v>0.429499059915543</v>
      </c>
      <c r="G7460" s="34" t="n">
        <v>0.364895168034576</v>
      </c>
      <c r="H7460" s="34" t="n">
        <v>0.0646038918809662</v>
      </c>
      <c r="I7460" s="34" t="n">
        <v>0.177047814113133</v>
      </c>
      <c r="J7460" s="35" t="n">
        <v>2.72</v>
      </c>
      <c r="K7460" s="6" t="n">
        <v>0</v>
      </c>
      <c r="L7460" s="35" t="n">
        <v>-1</v>
      </c>
      <c r="M7460" s="6" t="str">
        <f aca="false">IF(I7460&lt;=0,"Below 0%",IF(I7460&lt;=0.05,"0-5%",IF(I7460&lt;=0.1,"5-10%",IF(I7460&lt;=0.2,"10-20%",IF(I7460&lt;=0.4,"20-40%","Above 40%")))))</f>
        <v>10-20%</v>
      </c>
      <c r="N7460" s="6" t="str">
        <f aca="false">IF(AND(H7460&gt;=Summary!$B$25,I7460&gt;=Summary!$B$26,I7460&lt;=Summary!$B$27,J7460&gt;=Summary!$B$28,J7460&lt;=Summary!$B$29,F7460*J7460&gt;1),"Yes","No")</f>
        <v>Yes</v>
      </c>
    </row>
    <row r="7461" customFormat="false" ht="15" hidden="false" customHeight="false" outlineLevel="0" collapsed="false">
      <c r="A7461" s="6" t="s">
        <v>154</v>
      </c>
      <c r="B7461" s="45" t="n">
        <v>43842</v>
      </c>
      <c r="C7461" s="6" t="s">
        <v>199</v>
      </c>
      <c r="D7461" s="6" t="s">
        <v>198</v>
      </c>
      <c r="E7461" s="6" t="s">
        <v>174</v>
      </c>
      <c r="F7461" s="34" t="n">
        <v>0.326731443405151</v>
      </c>
      <c r="G7461" s="34" t="n">
        <v>0.286854004928916</v>
      </c>
      <c r="H7461" s="34" t="n">
        <v>0.0398774384762358</v>
      </c>
      <c r="I7461" s="34" t="n">
        <v>0.139016495468201</v>
      </c>
      <c r="J7461" s="35" t="n">
        <v>3.46</v>
      </c>
      <c r="K7461" s="6" t="n">
        <v>0</v>
      </c>
      <c r="L7461" s="35" t="n">
        <v>-1</v>
      </c>
      <c r="M7461" s="6" t="str">
        <f aca="false">IF(I7461&lt;=0,"Below 0%",IF(I7461&lt;=0.05,"0-5%",IF(I7461&lt;=0.1,"5-10%",IF(I7461&lt;=0.2,"10-20%",IF(I7461&lt;=0.4,"20-40%","Above 40%")))))</f>
        <v>10-20%</v>
      </c>
      <c r="N7461" s="6" t="str">
        <f aca="false">IF(AND(H7461&gt;=Summary!$B$25,I7461&gt;=Summary!$B$26,I7461&lt;=Summary!$B$27,J7461&gt;=Summary!$B$28,J7461&lt;=Summary!$B$29,F7461*J7461&gt;1),"Yes","No")</f>
        <v>Yes</v>
      </c>
    </row>
    <row r="7462" customFormat="false" ht="15" hidden="false" customHeight="false" outlineLevel="0" collapsed="false">
      <c r="A7462" s="6" t="s">
        <v>154</v>
      </c>
      <c r="B7462" s="45" t="n">
        <v>43842</v>
      </c>
      <c r="C7462" s="6" t="s">
        <v>199</v>
      </c>
      <c r="D7462" s="6" t="s">
        <v>198</v>
      </c>
      <c r="E7462" s="6" t="s">
        <v>177</v>
      </c>
      <c r="F7462" s="34" t="n">
        <v>0.24376954138279</v>
      </c>
      <c r="G7462" s="34" t="n">
        <v>0.348250827036508</v>
      </c>
      <c r="H7462" s="34" t="n">
        <v>-0.104481285653718</v>
      </c>
      <c r="I7462" s="34" t="n">
        <v>-0.300017336765048</v>
      </c>
      <c r="J7462" s="35" t="n">
        <v>2.85</v>
      </c>
      <c r="K7462" s="6" t="n">
        <v>1</v>
      </c>
      <c r="L7462" s="35" t="n">
        <v>1.85</v>
      </c>
      <c r="M7462" s="6" t="str">
        <f aca="false">IF(I7462&lt;=0,"Below 0%",IF(I7462&lt;=0.05,"0-5%",IF(I7462&lt;=0.1,"5-10%",IF(I7462&lt;=0.2,"10-20%",IF(I7462&lt;=0.4,"20-40%","Above 40%")))))</f>
        <v>Below 0%</v>
      </c>
      <c r="N7462" s="6" t="str">
        <f aca="false">IF(AND(H7462&gt;=Summary!$B$25,I7462&gt;=Summary!$B$26,I7462&lt;=Summary!$B$27,J7462&gt;=Summary!$B$28,J7462&lt;=Summary!$B$29,F7462*J7462&gt;1),"Yes","No")</f>
        <v>No</v>
      </c>
    </row>
    <row r="7463" customFormat="false" ht="15" hidden="false" customHeight="false" outlineLevel="0" collapsed="false">
      <c r="A7463" s="6" t="s">
        <v>154</v>
      </c>
      <c r="B7463" s="45" t="n">
        <v>43848</v>
      </c>
      <c r="C7463" s="6" t="s">
        <v>185</v>
      </c>
      <c r="D7463" s="6" t="s">
        <v>204</v>
      </c>
      <c r="E7463" s="6" t="s">
        <v>187</v>
      </c>
      <c r="F7463" s="34" t="n">
        <v>0.530054748058319</v>
      </c>
      <c r="G7463" s="34" t="n">
        <v>0.522191028015053</v>
      </c>
      <c r="H7463" s="34" t="n">
        <v>0.00786372004326619</v>
      </c>
      <c r="I7463" s="34" t="n">
        <v>0.0150590868501852</v>
      </c>
      <c r="J7463" s="35" t="n">
        <v>1.9</v>
      </c>
      <c r="K7463" s="6" t="n">
        <v>0</v>
      </c>
      <c r="L7463" s="35" t="n">
        <v>-1</v>
      </c>
      <c r="M7463" s="6" t="str">
        <f aca="false">IF(I7463&lt;=0,"Below 0%",IF(I7463&lt;=0.05,"0-5%",IF(I7463&lt;=0.1,"5-10%",IF(I7463&lt;=0.2,"10-20%",IF(I7463&lt;=0.4,"20-40%","Above 40%")))))</f>
        <v>0-5%</v>
      </c>
      <c r="N7463" s="6" t="str">
        <f aca="false">IF(AND(H7463&gt;=Summary!$B$25,I7463&gt;=Summary!$B$26,I7463&lt;=Summary!$B$27,J7463&gt;=Summary!$B$28,J7463&lt;=Summary!$B$29,F7463*J7463&gt;1),"Yes","No")</f>
        <v>No</v>
      </c>
    </row>
    <row r="7464" customFormat="false" ht="15" hidden="false" customHeight="false" outlineLevel="0" collapsed="false">
      <c r="A7464" s="6" t="s">
        <v>154</v>
      </c>
      <c r="B7464" s="45" t="n">
        <v>43848</v>
      </c>
      <c r="C7464" s="6" t="s">
        <v>185</v>
      </c>
      <c r="D7464" s="6" t="s">
        <v>204</v>
      </c>
      <c r="E7464" s="6" t="s">
        <v>174</v>
      </c>
      <c r="F7464" s="34" t="n">
        <v>0.22989484667778</v>
      </c>
      <c r="G7464" s="34" t="n">
        <v>0.266710471298011</v>
      </c>
      <c r="H7464" s="34" t="n">
        <v>-0.0368156246202308</v>
      </c>
      <c r="I7464" s="34" t="n">
        <v>-0.138035917529067</v>
      </c>
      <c r="J7464" s="35" t="n">
        <v>3.72</v>
      </c>
      <c r="K7464" s="6" t="n">
        <v>1</v>
      </c>
      <c r="L7464" s="35" t="n">
        <v>2.72</v>
      </c>
      <c r="M7464" s="6" t="str">
        <f aca="false">IF(I7464&lt;=0,"Below 0%",IF(I7464&lt;=0.05,"0-5%",IF(I7464&lt;=0.1,"5-10%",IF(I7464&lt;=0.2,"10-20%",IF(I7464&lt;=0.4,"20-40%","Above 40%")))))</f>
        <v>Below 0%</v>
      </c>
      <c r="N7464" s="6" t="str">
        <f aca="false">IF(AND(H7464&gt;=Summary!$B$25,I7464&gt;=Summary!$B$26,I7464&lt;=Summary!$B$27,J7464&gt;=Summary!$B$28,J7464&lt;=Summary!$B$29,F7464*J7464&gt;1),"Yes","No")</f>
        <v>No</v>
      </c>
    </row>
    <row r="7465" customFormat="false" ht="15" hidden="false" customHeight="false" outlineLevel="0" collapsed="false">
      <c r="A7465" s="6" t="s">
        <v>154</v>
      </c>
      <c r="B7465" s="45" t="n">
        <v>43848</v>
      </c>
      <c r="C7465" s="6" t="s">
        <v>185</v>
      </c>
      <c r="D7465" s="6" t="s">
        <v>204</v>
      </c>
      <c r="E7465" s="6" t="s">
        <v>177</v>
      </c>
      <c r="F7465" s="34" t="n">
        <v>0.240050405263901</v>
      </c>
      <c r="G7465" s="34" t="n">
        <v>0.211098500686936</v>
      </c>
      <c r="H7465" s="34" t="n">
        <v>0.0289519045769645</v>
      </c>
      <c r="I7465" s="34" t="n">
        <v>0.13714879301725</v>
      </c>
      <c r="J7465" s="35" t="n">
        <v>4.7</v>
      </c>
      <c r="K7465" s="6" t="n">
        <v>0</v>
      </c>
      <c r="L7465" s="35" t="n">
        <v>-1</v>
      </c>
      <c r="M7465" s="6" t="str">
        <f aca="false">IF(I7465&lt;=0,"Below 0%",IF(I7465&lt;=0.05,"0-5%",IF(I7465&lt;=0.1,"5-10%",IF(I7465&lt;=0.2,"10-20%",IF(I7465&lt;=0.4,"20-40%","Above 40%")))))</f>
        <v>10-20%</v>
      </c>
      <c r="N7465" s="6" t="str">
        <f aca="false">IF(AND(H7465&gt;=Summary!$B$25,I7465&gt;=Summary!$B$26,I7465&lt;=Summary!$B$27,J7465&gt;=Summary!$B$28,J7465&lt;=Summary!$B$29,F7465*J7465&gt;1),"Yes","No")</f>
        <v>No</v>
      </c>
    </row>
    <row r="7466" customFormat="false" ht="15" hidden="false" customHeight="false" outlineLevel="0" collapsed="false">
      <c r="A7466" s="6" t="s">
        <v>154</v>
      </c>
      <c r="B7466" s="45" t="n">
        <v>43848</v>
      </c>
      <c r="C7466" s="6" t="s">
        <v>201</v>
      </c>
      <c r="D7466" s="6" t="s">
        <v>182</v>
      </c>
      <c r="E7466" s="6" t="s">
        <v>187</v>
      </c>
      <c r="F7466" s="34" t="n">
        <v>0.503444910049439</v>
      </c>
      <c r="G7466" s="34" t="n">
        <v>0.586289837642814</v>
      </c>
      <c r="H7466" s="34" t="n">
        <v>-0.0828449275933757</v>
      </c>
      <c r="I7466" s="34" t="n">
        <v>-0.141303707269522</v>
      </c>
      <c r="J7466" s="35" t="n">
        <v>1.72</v>
      </c>
      <c r="K7466" s="6" t="n">
        <v>0</v>
      </c>
      <c r="L7466" s="35" t="n">
        <v>-1</v>
      </c>
      <c r="M7466" s="6" t="str">
        <f aca="false">IF(I7466&lt;=0,"Below 0%",IF(I7466&lt;=0.05,"0-5%",IF(I7466&lt;=0.1,"5-10%",IF(I7466&lt;=0.2,"10-20%",IF(I7466&lt;=0.4,"20-40%","Above 40%")))))</f>
        <v>Below 0%</v>
      </c>
      <c r="N7466" s="6" t="str">
        <f aca="false">IF(AND(H7466&gt;=Summary!$B$25,I7466&gt;=Summary!$B$26,I7466&lt;=Summary!$B$27,J7466&gt;=Summary!$B$28,J7466&lt;=Summary!$B$29,F7466*J7466&gt;1),"Yes","No")</f>
        <v>No</v>
      </c>
    </row>
    <row r="7467" customFormat="false" ht="15" hidden="false" customHeight="false" outlineLevel="0" collapsed="false">
      <c r="A7467" s="6" t="s">
        <v>154</v>
      </c>
      <c r="B7467" s="45" t="n">
        <v>43848</v>
      </c>
      <c r="C7467" s="6" t="s">
        <v>201</v>
      </c>
      <c r="D7467" s="6" t="s">
        <v>182</v>
      </c>
      <c r="E7467" s="6" t="s">
        <v>174</v>
      </c>
      <c r="F7467" s="34" t="n">
        <v>0.28882160782814</v>
      </c>
      <c r="G7467" s="34" t="n">
        <v>0.221630444119921</v>
      </c>
      <c r="H7467" s="34" t="n">
        <v>0.0671911637082193</v>
      </c>
      <c r="I7467" s="34" t="n">
        <v>0.303167572374954</v>
      </c>
      <c r="J7467" s="35" t="n">
        <v>4.55</v>
      </c>
      <c r="K7467" s="6" t="n">
        <v>1</v>
      </c>
      <c r="L7467" s="35" t="n">
        <v>3.55</v>
      </c>
      <c r="M7467" s="6" t="str">
        <f aca="false">IF(I7467&lt;=0,"Below 0%",IF(I7467&lt;=0.05,"0-5%",IF(I7467&lt;=0.1,"5-10%",IF(I7467&lt;=0.2,"10-20%",IF(I7467&lt;=0.4,"20-40%","Above 40%")))))</f>
        <v>20-40%</v>
      </c>
      <c r="N7467" s="6" t="str">
        <f aca="false">IF(AND(H7467&gt;=Summary!$B$25,I7467&gt;=Summary!$B$26,I7467&lt;=Summary!$B$27,J7467&gt;=Summary!$B$28,J7467&lt;=Summary!$B$29,F7467*J7467&gt;1),"Yes","No")</f>
        <v>Yes</v>
      </c>
    </row>
    <row r="7468" customFormat="false" ht="15" hidden="false" customHeight="false" outlineLevel="0" collapsed="false">
      <c r="A7468" s="6" t="s">
        <v>154</v>
      </c>
      <c r="B7468" s="45" t="n">
        <v>43848</v>
      </c>
      <c r="C7468" s="6" t="s">
        <v>201</v>
      </c>
      <c r="D7468" s="6" t="s">
        <v>182</v>
      </c>
      <c r="E7468" s="6" t="s">
        <v>177</v>
      </c>
      <c r="F7468" s="34" t="n">
        <v>0.207733482122421</v>
      </c>
      <c r="G7468" s="34" t="n">
        <v>0.192079718237265</v>
      </c>
      <c r="H7468" s="34" t="n">
        <v>0.0156537638851564</v>
      </c>
      <c r="I7468" s="34" t="n">
        <v>0.0814961830890457</v>
      </c>
      <c r="J7468" s="35" t="n">
        <v>5.25</v>
      </c>
      <c r="K7468" s="6" t="n">
        <v>0</v>
      </c>
      <c r="L7468" s="35" t="n">
        <v>-1</v>
      </c>
      <c r="M7468" s="6" t="str">
        <f aca="false">IF(I7468&lt;=0,"Below 0%",IF(I7468&lt;=0.05,"0-5%",IF(I7468&lt;=0.1,"5-10%",IF(I7468&lt;=0.2,"10-20%",IF(I7468&lt;=0.4,"20-40%","Above 40%")))))</f>
        <v>5-10%</v>
      </c>
      <c r="N7468" s="6" t="str">
        <f aca="false">IF(AND(H7468&gt;=Summary!$B$25,I7468&gt;=Summary!$B$26,I7468&lt;=Summary!$B$27,J7468&gt;=Summary!$B$28,J7468&lt;=Summary!$B$29,F7468*J7468&gt;1),"Yes","No")</f>
        <v>No</v>
      </c>
    </row>
    <row r="7469" customFormat="false" ht="15" hidden="false" customHeight="false" outlineLevel="0" collapsed="false">
      <c r="A7469" s="6" t="s">
        <v>154</v>
      </c>
      <c r="B7469" s="45" t="n">
        <v>43848</v>
      </c>
      <c r="C7469" s="6" t="s">
        <v>194</v>
      </c>
      <c r="D7469" s="6" t="s">
        <v>180</v>
      </c>
      <c r="E7469" s="6" t="s">
        <v>187</v>
      </c>
      <c r="F7469" s="34" t="n">
        <v>0.795595824718475</v>
      </c>
      <c r="G7469" s="34" t="n">
        <v>0.883522308938301</v>
      </c>
      <c r="H7469" s="34" t="n">
        <v>-0.0879264842198253</v>
      </c>
      <c r="I7469" s="34" t="n">
        <v>-0.0995181257228056</v>
      </c>
      <c r="J7469" s="35" t="n">
        <v>1.13</v>
      </c>
      <c r="K7469" s="6" t="n">
        <v>0</v>
      </c>
      <c r="L7469" s="35" t="n">
        <v>-1</v>
      </c>
      <c r="M7469" s="6" t="str">
        <f aca="false">IF(I7469&lt;=0,"Below 0%",IF(I7469&lt;=0.05,"0-5%",IF(I7469&lt;=0.1,"5-10%",IF(I7469&lt;=0.2,"10-20%",IF(I7469&lt;=0.4,"20-40%","Above 40%")))))</f>
        <v>Below 0%</v>
      </c>
      <c r="N7469" s="6" t="str">
        <f aca="false">IF(AND(H7469&gt;=Summary!$B$25,I7469&gt;=Summary!$B$26,I7469&lt;=Summary!$B$27,J7469&gt;=Summary!$B$28,J7469&lt;=Summary!$B$29,F7469*J7469&gt;1),"Yes","No")</f>
        <v>No</v>
      </c>
    </row>
    <row r="7470" customFormat="false" ht="15" hidden="false" customHeight="false" outlineLevel="0" collapsed="false">
      <c r="A7470" s="6" t="s">
        <v>154</v>
      </c>
      <c r="B7470" s="45" t="n">
        <v>43848</v>
      </c>
      <c r="C7470" s="6" t="s">
        <v>194</v>
      </c>
      <c r="D7470" s="6" t="s">
        <v>180</v>
      </c>
      <c r="E7470" s="6" t="s">
        <v>174</v>
      </c>
      <c r="F7470" s="34" t="n">
        <v>0.160919189453125</v>
      </c>
      <c r="G7470" s="34" t="n">
        <v>0.0831983507583566</v>
      </c>
      <c r="H7470" s="34" t="n">
        <v>0.0777208386947684</v>
      </c>
      <c r="I7470" s="34" t="n">
        <v>0.934163213409154</v>
      </c>
      <c r="J7470" s="35" t="n">
        <v>12</v>
      </c>
      <c r="K7470" s="6" t="n">
        <v>1</v>
      </c>
      <c r="L7470" s="35" t="n">
        <v>11</v>
      </c>
      <c r="M7470" s="6" t="str">
        <f aca="false">IF(I7470&lt;=0,"Below 0%",IF(I7470&lt;=0.05,"0-5%",IF(I7470&lt;=0.1,"5-10%",IF(I7470&lt;=0.2,"10-20%",IF(I7470&lt;=0.4,"20-40%","Above 40%")))))</f>
        <v>Above 40%</v>
      </c>
      <c r="N7470" s="6" t="str">
        <f aca="false">IF(AND(H7470&gt;=Summary!$B$25,I7470&gt;=Summary!$B$26,I7470&lt;=Summary!$B$27,J7470&gt;=Summary!$B$28,J7470&lt;=Summary!$B$29,F7470*J7470&gt;1),"Yes","No")</f>
        <v>No</v>
      </c>
    </row>
    <row r="7471" customFormat="false" ht="15" hidden="false" customHeight="false" outlineLevel="0" collapsed="false">
      <c r="A7471" s="6" t="s">
        <v>154</v>
      </c>
      <c r="B7471" s="45" t="n">
        <v>43848</v>
      </c>
      <c r="C7471" s="6" t="s">
        <v>194</v>
      </c>
      <c r="D7471" s="6" t="s">
        <v>180</v>
      </c>
      <c r="E7471" s="6" t="s">
        <v>177</v>
      </c>
      <c r="F7471" s="34" t="n">
        <v>0.0434849970042706</v>
      </c>
      <c r="G7471" s="34" t="n">
        <v>0.0332793403033427</v>
      </c>
      <c r="H7471" s="34" t="n">
        <v>0.0102056567009279</v>
      </c>
      <c r="I7471" s="34" t="n">
        <v>0.30666643653098</v>
      </c>
      <c r="J7471" s="35" t="n">
        <v>30</v>
      </c>
      <c r="K7471" s="6" t="n">
        <v>0</v>
      </c>
      <c r="L7471" s="35" t="n">
        <v>-1</v>
      </c>
      <c r="M7471" s="6" t="str">
        <f aca="false">IF(I7471&lt;=0,"Below 0%",IF(I7471&lt;=0.05,"0-5%",IF(I7471&lt;=0.1,"5-10%",IF(I7471&lt;=0.2,"10-20%",IF(I7471&lt;=0.4,"20-40%","Above 40%")))))</f>
        <v>20-40%</v>
      </c>
      <c r="N7471" s="6" t="str">
        <f aca="false">IF(AND(H7471&gt;=Summary!$B$25,I7471&gt;=Summary!$B$26,I7471&lt;=Summary!$B$27,J7471&gt;=Summary!$B$28,J7471&lt;=Summary!$B$29,F7471*J7471&gt;1),"Yes","No")</f>
        <v>No</v>
      </c>
    </row>
    <row r="7472" customFormat="false" ht="15" hidden="false" customHeight="false" outlineLevel="0" collapsed="false">
      <c r="A7472" s="6" t="s">
        <v>154</v>
      </c>
      <c r="B7472" s="45" t="n">
        <v>43848</v>
      </c>
      <c r="C7472" s="6" t="s">
        <v>188</v>
      </c>
      <c r="D7472" s="6" t="s">
        <v>190</v>
      </c>
      <c r="E7472" s="6" t="s">
        <v>187</v>
      </c>
      <c r="F7472" s="34" t="n">
        <v>0.192297697067261</v>
      </c>
      <c r="G7472" s="34" t="n">
        <v>0.155463806790528</v>
      </c>
      <c r="H7472" s="34" t="n">
        <v>0.0368338902767332</v>
      </c>
      <c r="I7472" s="34" t="n">
        <v>0.236929038579142</v>
      </c>
      <c r="J7472" s="35" t="n">
        <v>6.4</v>
      </c>
      <c r="K7472" s="6" t="n">
        <v>1</v>
      </c>
      <c r="L7472" s="35" t="n">
        <v>5.4</v>
      </c>
      <c r="M7472" s="6" t="str">
        <f aca="false">IF(I7472&lt;=0,"Below 0%",IF(I7472&lt;=0.05,"0-5%",IF(I7472&lt;=0.1,"5-10%",IF(I7472&lt;=0.2,"10-20%",IF(I7472&lt;=0.4,"20-40%","Above 40%")))))</f>
        <v>20-40%</v>
      </c>
      <c r="N7472" s="6" t="str">
        <f aca="false">IF(AND(H7472&gt;=Summary!$B$25,I7472&gt;=Summary!$B$26,I7472&lt;=Summary!$B$27,J7472&gt;=Summary!$B$28,J7472&lt;=Summary!$B$29,F7472*J7472&gt;1),"Yes","No")</f>
        <v>No</v>
      </c>
    </row>
    <row r="7473" customFormat="false" ht="15" hidden="false" customHeight="false" outlineLevel="0" collapsed="false">
      <c r="A7473" s="6" t="s">
        <v>154</v>
      </c>
      <c r="B7473" s="45" t="n">
        <v>43848</v>
      </c>
      <c r="C7473" s="6" t="s">
        <v>188</v>
      </c>
      <c r="D7473" s="6" t="s">
        <v>190</v>
      </c>
      <c r="E7473" s="6" t="s">
        <v>174</v>
      </c>
      <c r="F7473" s="34" t="n">
        <v>0.232643470168114</v>
      </c>
      <c r="G7473" s="34" t="n">
        <v>0.210798382088851</v>
      </c>
      <c r="H7473" s="34" t="n">
        <v>0.0218450880792628</v>
      </c>
      <c r="I7473" s="34" t="n">
        <v>0.103630245463911</v>
      </c>
      <c r="J7473" s="35" t="n">
        <v>4.72</v>
      </c>
      <c r="K7473" s="6" t="n">
        <v>0</v>
      </c>
      <c r="L7473" s="35" t="n">
        <v>-1</v>
      </c>
      <c r="M7473" s="6" t="str">
        <f aca="false">IF(I7473&lt;=0,"Below 0%",IF(I7473&lt;=0.05,"0-5%",IF(I7473&lt;=0.1,"5-10%",IF(I7473&lt;=0.2,"10-20%",IF(I7473&lt;=0.4,"20-40%","Above 40%")))))</f>
        <v>10-20%</v>
      </c>
      <c r="N7473" s="6" t="str">
        <f aca="false">IF(AND(H7473&gt;=Summary!$B$25,I7473&gt;=Summary!$B$26,I7473&lt;=Summary!$B$27,J7473&gt;=Summary!$B$28,J7473&lt;=Summary!$B$29,F7473*J7473&gt;1),"Yes","No")</f>
        <v>No</v>
      </c>
    </row>
    <row r="7474" customFormat="false" ht="15" hidden="false" customHeight="false" outlineLevel="0" collapsed="false">
      <c r="A7474" s="6" t="s">
        <v>154</v>
      </c>
      <c r="B7474" s="45" t="n">
        <v>43848</v>
      </c>
      <c r="C7474" s="6" t="s">
        <v>188</v>
      </c>
      <c r="D7474" s="6" t="s">
        <v>190</v>
      </c>
      <c r="E7474" s="6" t="s">
        <v>177</v>
      </c>
      <c r="F7474" s="34" t="n">
        <v>0.575058817863464</v>
      </c>
      <c r="G7474" s="34" t="n">
        <v>0.633737811120622</v>
      </c>
      <c r="H7474" s="34" t="n">
        <v>-0.0586789932571573</v>
      </c>
      <c r="I7474" s="34" t="n">
        <v>-0.0925919082426167</v>
      </c>
      <c r="J7474" s="35" t="n">
        <v>1.57</v>
      </c>
      <c r="K7474" s="6" t="n">
        <v>0</v>
      </c>
      <c r="L7474" s="35" t="n">
        <v>-1</v>
      </c>
      <c r="M7474" s="6" t="str">
        <f aca="false">IF(I7474&lt;=0,"Below 0%",IF(I7474&lt;=0.05,"0-5%",IF(I7474&lt;=0.1,"5-10%",IF(I7474&lt;=0.2,"10-20%",IF(I7474&lt;=0.4,"20-40%","Above 40%")))))</f>
        <v>Below 0%</v>
      </c>
      <c r="N7474" s="6" t="str">
        <f aca="false">IF(AND(H7474&gt;=Summary!$B$25,I7474&gt;=Summary!$B$26,I7474&lt;=Summary!$B$27,J7474&gt;=Summary!$B$28,J7474&lt;=Summary!$B$29,F7474*J7474&gt;1),"Yes","No")</f>
        <v>No</v>
      </c>
    </row>
    <row r="7475" customFormat="false" ht="15" hidden="false" customHeight="false" outlineLevel="0" collapsed="false">
      <c r="A7475" s="6" t="s">
        <v>154</v>
      </c>
      <c r="B7475" s="45" t="n">
        <v>43848</v>
      </c>
      <c r="C7475" s="6" t="s">
        <v>172</v>
      </c>
      <c r="D7475" s="6" t="s">
        <v>199</v>
      </c>
      <c r="E7475" s="6" t="s">
        <v>187</v>
      </c>
      <c r="F7475" s="34" t="n">
        <v>0.50274395942688</v>
      </c>
      <c r="G7475" s="34" t="n">
        <v>0.431296361709643</v>
      </c>
      <c r="H7475" s="34" t="n">
        <v>0.0714475977172366</v>
      </c>
      <c r="I7475" s="34" t="n">
        <v>0.16565777980139</v>
      </c>
      <c r="J7475" s="35" t="n">
        <v>2.3</v>
      </c>
      <c r="K7475" s="6" t="n">
        <v>1</v>
      </c>
      <c r="L7475" s="35" t="n">
        <v>1.3</v>
      </c>
      <c r="M7475" s="6" t="str">
        <f aca="false">IF(I7475&lt;=0,"Below 0%",IF(I7475&lt;=0.05,"0-5%",IF(I7475&lt;=0.1,"5-10%",IF(I7475&lt;=0.2,"10-20%",IF(I7475&lt;=0.4,"20-40%","Above 40%")))))</f>
        <v>10-20%</v>
      </c>
      <c r="N7475" s="6" t="str">
        <f aca="false">IF(AND(H7475&gt;=Summary!$B$25,I7475&gt;=Summary!$B$26,I7475&lt;=Summary!$B$27,J7475&gt;=Summary!$B$28,J7475&lt;=Summary!$B$29,F7475*J7475&gt;1),"Yes","No")</f>
        <v>Yes</v>
      </c>
    </row>
    <row r="7476" customFormat="false" ht="15" hidden="false" customHeight="false" outlineLevel="0" collapsed="false">
      <c r="A7476" s="6" t="s">
        <v>154</v>
      </c>
      <c r="B7476" s="45" t="n">
        <v>43848</v>
      </c>
      <c r="C7476" s="6" t="s">
        <v>172</v>
      </c>
      <c r="D7476" s="6" t="s">
        <v>199</v>
      </c>
      <c r="E7476" s="6" t="s">
        <v>174</v>
      </c>
      <c r="F7476" s="34" t="n">
        <v>0.279525220394135</v>
      </c>
      <c r="G7476" s="34" t="n">
        <v>0.268103143765454</v>
      </c>
      <c r="H7476" s="34" t="n">
        <v>0.0114220766286807</v>
      </c>
      <c r="I7476" s="34" t="n">
        <v>0.0426032924055271</v>
      </c>
      <c r="J7476" s="35" t="n">
        <v>3.7</v>
      </c>
      <c r="K7476" s="6" t="n">
        <v>0</v>
      </c>
      <c r="L7476" s="35" t="n">
        <v>-1</v>
      </c>
      <c r="M7476" s="6" t="str">
        <f aca="false">IF(I7476&lt;=0,"Below 0%",IF(I7476&lt;=0.05,"0-5%",IF(I7476&lt;=0.1,"5-10%",IF(I7476&lt;=0.2,"10-20%",IF(I7476&lt;=0.4,"20-40%","Above 40%")))))</f>
        <v>0-5%</v>
      </c>
      <c r="N7476" s="6" t="str">
        <f aca="false">IF(AND(H7476&gt;=Summary!$B$25,I7476&gt;=Summary!$B$26,I7476&lt;=Summary!$B$27,J7476&gt;=Summary!$B$28,J7476&lt;=Summary!$B$29,F7476*J7476&gt;1),"Yes","No")</f>
        <v>No</v>
      </c>
    </row>
    <row r="7477" customFormat="false" ht="15" hidden="false" customHeight="false" outlineLevel="0" collapsed="false">
      <c r="A7477" s="6" t="s">
        <v>154</v>
      </c>
      <c r="B7477" s="45" t="n">
        <v>43848</v>
      </c>
      <c r="C7477" s="6" t="s">
        <v>172</v>
      </c>
      <c r="D7477" s="6" t="s">
        <v>199</v>
      </c>
      <c r="E7477" s="6" t="s">
        <v>177</v>
      </c>
      <c r="F7477" s="34" t="n">
        <v>0.217730849981308</v>
      </c>
      <c r="G7477" s="34" t="n">
        <v>0.300600494524903</v>
      </c>
      <c r="H7477" s="34" t="n">
        <v>-0.0828696445435949</v>
      </c>
      <c r="I7477" s="34" t="n">
        <v>-0.275680333375931</v>
      </c>
      <c r="J7477" s="35" t="n">
        <v>3.3</v>
      </c>
      <c r="K7477" s="6" t="n">
        <v>0</v>
      </c>
      <c r="L7477" s="35" t="n">
        <v>-1</v>
      </c>
      <c r="M7477" s="6" t="str">
        <f aca="false">IF(I7477&lt;=0,"Below 0%",IF(I7477&lt;=0.05,"0-5%",IF(I7477&lt;=0.1,"5-10%",IF(I7477&lt;=0.2,"10-20%",IF(I7477&lt;=0.4,"20-40%","Above 40%")))))</f>
        <v>Below 0%</v>
      </c>
      <c r="N7477" s="6" t="str">
        <f aca="false">IF(AND(H7477&gt;=Summary!$B$25,I7477&gt;=Summary!$B$26,I7477&lt;=Summary!$B$27,J7477&gt;=Summary!$B$28,J7477&lt;=Summary!$B$29,F7477*J7477&gt;1),"Yes","No")</f>
        <v>No</v>
      </c>
    </row>
    <row r="7478" customFormat="false" ht="15" hidden="false" customHeight="false" outlineLevel="0" collapsed="false">
      <c r="A7478" s="6" t="s">
        <v>154</v>
      </c>
      <c r="B7478" s="45" t="n">
        <v>43848</v>
      </c>
      <c r="C7478" s="6" t="s">
        <v>179</v>
      </c>
      <c r="D7478" s="6" t="s">
        <v>203</v>
      </c>
      <c r="E7478" s="6" t="s">
        <v>187</v>
      </c>
      <c r="F7478" s="34" t="n">
        <v>0.381880730390549</v>
      </c>
      <c r="G7478" s="34" t="n">
        <v>0.404595043710715</v>
      </c>
      <c r="H7478" s="34" t="n">
        <v>-0.0227143133201658</v>
      </c>
      <c r="I7478" s="34" t="n">
        <v>-0.0561408590472169</v>
      </c>
      <c r="J7478" s="35" t="n">
        <v>2.46</v>
      </c>
      <c r="K7478" s="6" t="n">
        <v>0</v>
      </c>
      <c r="L7478" s="35" t="n">
        <v>-1</v>
      </c>
      <c r="M7478" s="6" t="str">
        <f aca="false">IF(I7478&lt;=0,"Below 0%",IF(I7478&lt;=0.05,"0-5%",IF(I7478&lt;=0.1,"5-10%",IF(I7478&lt;=0.2,"10-20%",IF(I7478&lt;=0.4,"20-40%","Above 40%")))))</f>
        <v>Below 0%</v>
      </c>
      <c r="N7478" s="6" t="str">
        <f aca="false">IF(AND(H7478&gt;=Summary!$B$25,I7478&gt;=Summary!$B$26,I7478&lt;=Summary!$B$27,J7478&gt;=Summary!$B$28,J7478&lt;=Summary!$B$29,F7478*J7478&gt;1),"Yes","No")</f>
        <v>No</v>
      </c>
    </row>
    <row r="7479" customFormat="false" ht="15" hidden="false" customHeight="false" outlineLevel="0" collapsed="false">
      <c r="A7479" s="6" t="s">
        <v>154</v>
      </c>
      <c r="B7479" s="45" t="n">
        <v>43848</v>
      </c>
      <c r="C7479" s="6" t="s">
        <v>179</v>
      </c>
      <c r="D7479" s="6" t="s">
        <v>203</v>
      </c>
      <c r="E7479" s="6" t="s">
        <v>174</v>
      </c>
      <c r="F7479" s="34" t="n">
        <v>0.219081804156303</v>
      </c>
      <c r="G7479" s="34" t="n">
        <v>0.284372516436674</v>
      </c>
      <c r="H7479" s="34" t="n">
        <v>-0.0652907122803702</v>
      </c>
      <c r="I7479" s="34" t="n">
        <v>-0.22959571866682</v>
      </c>
      <c r="J7479" s="35" t="n">
        <v>3.5</v>
      </c>
      <c r="K7479" s="6" t="n">
        <v>0</v>
      </c>
      <c r="L7479" s="35" t="n">
        <v>-1</v>
      </c>
      <c r="M7479" s="6" t="str">
        <f aca="false">IF(I7479&lt;=0,"Below 0%",IF(I7479&lt;=0.05,"0-5%",IF(I7479&lt;=0.1,"5-10%",IF(I7479&lt;=0.2,"10-20%",IF(I7479&lt;=0.4,"20-40%","Above 40%")))))</f>
        <v>Below 0%</v>
      </c>
      <c r="N7479" s="6" t="str">
        <f aca="false">IF(AND(H7479&gt;=Summary!$B$25,I7479&gt;=Summary!$B$26,I7479&lt;=Summary!$B$27,J7479&gt;=Summary!$B$28,J7479&lt;=Summary!$B$29,F7479*J7479&gt;1),"Yes","No")</f>
        <v>No</v>
      </c>
    </row>
    <row r="7480" customFormat="false" ht="15" hidden="false" customHeight="false" outlineLevel="0" collapsed="false">
      <c r="A7480" s="6" t="s">
        <v>154</v>
      </c>
      <c r="B7480" s="45" t="n">
        <v>43848</v>
      </c>
      <c r="C7480" s="6" t="s">
        <v>179</v>
      </c>
      <c r="D7480" s="6" t="s">
        <v>203</v>
      </c>
      <c r="E7480" s="6" t="s">
        <v>177</v>
      </c>
      <c r="F7480" s="34" t="n">
        <v>0.399037480354309</v>
      </c>
      <c r="G7480" s="34" t="n">
        <v>0.311032439852612</v>
      </c>
      <c r="H7480" s="34" t="n">
        <v>0.0880050405016973</v>
      </c>
      <c r="I7480" s="34" t="n">
        <v>0.282944893283158</v>
      </c>
      <c r="J7480" s="35" t="n">
        <v>3.2</v>
      </c>
      <c r="K7480" s="6" t="n">
        <v>1</v>
      </c>
      <c r="L7480" s="35" t="n">
        <v>2.2</v>
      </c>
      <c r="M7480" s="6" t="str">
        <f aca="false">IF(I7480&lt;=0,"Below 0%",IF(I7480&lt;=0.05,"0-5%",IF(I7480&lt;=0.1,"5-10%",IF(I7480&lt;=0.2,"10-20%",IF(I7480&lt;=0.4,"20-40%","Above 40%")))))</f>
        <v>20-40%</v>
      </c>
      <c r="N7480" s="6" t="str">
        <f aca="false">IF(AND(H7480&gt;=Summary!$B$25,I7480&gt;=Summary!$B$26,I7480&lt;=Summary!$B$27,J7480&gt;=Summary!$B$28,J7480&lt;=Summary!$B$29,F7480*J7480&gt;1),"Yes","No")</f>
        <v>Yes</v>
      </c>
    </row>
    <row r="7481" customFormat="false" ht="15" hidden="false" customHeight="false" outlineLevel="0" collapsed="false">
      <c r="A7481" s="6" t="s">
        <v>154</v>
      </c>
      <c r="B7481" s="45" t="n">
        <v>43848</v>
      </c>
      <c r="C7481" s="6" t="s">
        <v>198</v>
      </c>
      <c r="D7481" s="6" t="s">
        <v>181</v>
      </c>
      <c r="E7481" s="6" t="s">
        <v>187</v>
      </c>
      <c r="F7481" s="34" t="n">
        <v>0.220082640647888</v>
      </c>
      <c r="G7481" s="34" t="n">
        <v>0.301121195942339</v>
      </c>
      <c r="H7481" s="34" t="n">
        <v>-0.0810385552944503</v>
      </c>
      <c r="I7481" s="34" t="n">
        <v>-0.269122719976074</v>
      </c>
      <c r="J7481" s="35" t="n">
        <v>3.3</v>
      </c>
      <c r="K7481" s="6" t="n">
        <v>0</v>
      </c>
      <c r="L7481" s="35" t="n">
        <v>-1</v>
      </c>
      <c r="M7481" s="6" t="str">
        <f aca="false">IF(I7481&lt;=0,"Below 0%",IF(I7481&lt;=0.05,"0-5%",IF(I7481&lt;=0.1,"5-10%",IF(I7481&lt;=0.2,"10-20%",IF(I7481&lt;=0.4,"20-40%","Above 40%")))))</f>
        <v>Below 0%</v>
      </c>
      <c r="N7481" s="6" t="str">
        <f aca="false">IF(AND(H7481&gt;=Summary!$B$25,I7481&gt;=Summary!$B$26,I7481&lt;=Summary!$B$27,J7481&gt;=Summary!$B$28,J7481&lt;=Summary!$B$29,F7481*J7481&gt;1),"Yes","No")</f>
        <v>No</v>
      </c>
    </row>
    <row r="7482" customFormat="false" ht="15" hidden="false" customHeight="false" outlineLevel="0" collapsed="false">
      <c r="A7482" s="6" t="s">
        <v>154</v>
      </c>
      <c r="B7482" s="45" t="n">
        <v>43848</v>
      </c>
      <c r="C7482" s="6" t="s">
        <v>198</v>
      </c>
      <c r="D7482" s="6" t="s">
        <v>181</v>
      </c>
      <c r="E7482" s="6" t="s">
        <v>174</v>
      </c>
      <c r="F7482" s="34" t="n">
        <v>0.170784920454025</v>
      </c>
      <c r="G7482" s="34" t="n">
        <v>0.276027762947144</v>
      </c>
      <c r="H7482" s="34" t="n">
        <v>-0.105242842493118</v>
      </c>
      <c r="I7482" s="34" t="n">
        <v>-0.381276293983773</v>
      </c>
      <c r="J7482" s="35" t="n">
        <v>3.6</v>
      </c>
      <c r="K7482" s="6" t="n">
        <v>1</v>
      </c>
      <c r="L7482" s="35" t="n">
        <v>2.6</v>
      </c>
      <c r="M7482" s="6" t="str">
        <f aca="false">IF(I7482&lt;=0,"Below 0%",IF(I7482&lt;=0.05,"0-5%",IF(I7482&lt;=0.1,"5-10%",IF(I7482&lt;=0.2,"10-20%",IF(I7482&lt;=0.4,"20-40%","Above 40%")))))</f>
        <v>Below 0%</v>
      </c>
      <c r="N7482" s="6" t="str">
        <f aca="false">IF(AND(H7482&gt;=Summary!$B$25,I7482&gt;=Summary!$B$26,I7482&lt;=Summary!$B$27,J7482&gt;=Summary!$B$28,J7482&lt;=Summary!$B$29,F7482*J7482&gt;1),"Yes","No")</f>
        <v>No</v>
      </c>
    </row>
    <row r="7483" customFormat="false" ht="15" hidden="false" customHeight="false" outlineLevel="0" collapsed="false">
      <c r="A7483" s="6" t="s">
        <v>154</v>
      </c>
      <c r="B7483" s="45" t="n">
        <v>43848</v>
      </c>
      <c r="C7483" s="6" t="s">
        <v>198</v>
      </c>
      <c r="D7483" s="6" t="s">
        <v>181</v>
      </c>
      <c r="E7483" s="6" t="s">
        <v>177</v>
      </c>
      <c r="F7483" s="34" t="n">
        <v>0.609132409095764</v>
      </c>
      <c r="G7483" s="34" t="n">
        <v>0.422851041110518</v>
      </c>
      <c r="H7483" s="34" t="n">
        <v>0.186281367985246</v>
      </c>
      <c r="I7483" s="34" t="n">
        <v>0.440536618985311</v>
      </c>
      <c r="J7483" s="35" t="n">
        <v>2.35</v>
      </c>
      <c r="K7483" s="6" t="n">
        <v>0</v>
      </c>
      <c r="L7483" s="35" t="n">
        <v>-1</v>
      </c>
      <c r="M7483" s="6" t="str">
        <f aca="false">IF(I7483&lt;=0,"Below 0%",IF(I7483&lt;=0.05,"0-5%",IF(I7483&lt;=0.1,"5-10%",IF(I7483&lt;=0.2,"10-20%",IF(I7483&lt;=0.4,"20-40%","Above 40%")))))</f>
        <v>Above 40%</v>
      </c>
      <c r="N7483" s="6" t="str">
        <f aca="false">IF(AND(H7483&gt;=Summary!$B$25,I7483&gt;=Summary!$B$26,I7483&lt;=Summary!$B$27,J7483&gt;=Summary!$B$28,J7483&lt;=Summary!$B$29,F7483*J7483&gt;1),"Yes","No")</f>
        <v>No</v>
      </c>
    </row>
    <row r="7484" customFormat="false" ht="15" hidden="false" customHeight="false" outlineLevel="0" collapsed="false">
      <c r="A7484" s="6" t="s">
        <v>154</v>
      </c>
      <c r="B7484" s="45" t="n">
        <v>43848</v>
      </c>
      <c r="C7484" s="6" t="s">
        <v>189</v>
      </c>
      <c r="D7484" s="6" t="s">
        <v>173</v>
      </c>
      <c r="E7484" s="6" t="s">
        <v>187</v>
      </c>
      <c r="F7484" s="34" t="n">
        <v>0.371331483125687</v>
      </c>
      <c r="G7484" s="34" t="n">
        <v>0.326027893497555</v>
      </c>
      <c r="H7484" s="34" t="n">
        <v>0.0453035896281319</v>
      </c>
      <c r="I7484" s="34" t="n">
        <v>0.138956176853842</v>
      </c>
      <c r="J7484" s="35" t="n">
        <v>3.05</v>
      </c>
      <c r="K7484" s="6" t="n">
        <v>0</v>
      </c>
      <c r="L7484" s="35" t="n">
        <v>-1</v>
      </c>
      <c r="M7484" s="6" t="str">
        <f aca="false">IF(I7484&lt;=0,"Below 0%",IF(I7484&lt;=0.05,"0-5%",IF(I7484&lt;=0.1,"5-10%",IF(I7484&lt;=0.2,"10-20%",IF(I7484&lt;=0.4,"20-40%","Above 40%")))))</f>
        <v>10-20%</v>
      </c>
      <c r="N7484" s="6" t="str">
        <f aca="false">IF(AND(H7484&gt;=Summary!$B$25,I7484&gt;=Summary!$B$26,I7484&lt;=Summary!$B$27,J7484&gt;=Summary!$B$28,J7484&lt;=Summary!$B$29,F7484*J7484&gt;1),"Yes","No")</f>
        <v>Yes</v>
      </c>
    </row>
    <row r="7485" customFormat="false" ht="15" hidden="false" customHeight="false" outlineLevel="0" collapsed="false">
      <c r="A7485" s="6" t="s">
        <v>154</v>
      </c>
      <c r="B7485" s="45" t="n">
        <v>43848</v>
      </c>
      <c r="C7485" s="6" t="s">
        <v>189</v>
      </c>
      <c r="D7485" s="6" t="s">
        <v>173</v>
      </c>
      <c r="E7485" s="6" t="s">
        <v>174</v>
      </c>
      <c r="F7485" s="34" t="n">
        <v>0.343770235776901</v>
      </c>
      <c r="G7485" s="34" t="n">
        <v>0.276218076435428</v>
      </c>
      <c r="H7485" s="34" t="n">
        <v>0.0675521593414729</v>
      </c>
      <c r="I7485" s="34" t="n">
        <v>0.244560965065096</v>
      </c>
      <c r="J7485" s="35" t="n">
        <v>3.6</v>
      </c>
      <c r="K7485" s="6" t="n">
        <v>1</v>
      </c>
      <c r="L7485" s="35" t="n">
        <v>2.6</v>
      </c>
      <c r="M7485" s="6" t="str">
        <f aca="false">IF(I7485&lt;=0,"Below 0%",IF(I7485&lt;=0.05,"0-5%",IF(I7485&lt;=0.1,"5-10%",IF(I7485&lt;=0.2,"10-20%",IF(I7485&lt;=0.4,"20-40%","Above 40%")))))</f>
        <v>20-40%</v>
      </c>
      <c r="N7485" s="6" t="str">
        <f aca="false">IF(AND(H7485&gt;=Summary!$B$25,I7485&gt;=Summary!$B$26,I7485&lt;=Summary!$B$27,J7485&gt;=Summary!$B$28,J7485&lt;=Summary!$B$29,F7485*J7485&gt;1),"Yes","No")</f>
        <v>Yes</v>
      </c>
    </row>
    <row r="7486" customFormat="false" ht="15" hidden="false" customHeight="false" outlineLevel="0" collapsed="false">
      <c r="A7486" s="6" t="s">
        <v>154</v>
      </c>
      <c r="B7486" s="45" t="n">
        <v>43848</v>
      </c>
      <c r="C7486" s="6" t="s">
        <v>189</v>
      </c>
      <c r="D7486" s="6" t="s">
        <v>173</v>
      </c>
      <c r="E7486" s="6" t="s">
        <v>177</v>
      </c>
      <c r="F7486" s="34" t="n">
        <v>0.28489825129509</v>
      </c>
      <c r="G7486" s="34" t="n">
        <v>0.397754030067017</v>
      </c>
      <c r="H7486" s="34" t="n">
        <v>-0.112855778771927</v>
      </c>
      <c r="I7486" s="34" t="n">
        <v>-0.283732584061844</v>
      </c>
      <c r="J7486" s="35" t="n">
        <v>2.5</v>
      </c>
      <c r="K7486" s="6" t="n">
        <v>0</v>
      </c>
      <c r="L7486" s="35" t="n">
        <v>-1</v>
      </c>
      <c r="M7486" s="6" t="str">
        <f aca="false">IF(I7486&lt;=0,"Below 0%",IF(I7486&lt;=0.05,"0-5%",IF(I7486&lt;=0.1,"5-10%",IF(I7486&lt;=0.2,"10-20%",IF(I7486&lt;=0.4,"20-40%","Above 40%")))))</f>
        <v>Below 0%</v>
      </c>
      <c r="N7486" s="6" t="str">
        <f aca="false">IF(AND(H7486&gt;=Summary!$B$25,I7486&gt;=Summary!$B$26,I7486&lt;=Summary!$B$27,J7486&gt;=Summary!$B$28,J7486&lt;=Summary!$B$29,F7486*J7486&gt;1),"Yes","No")</f>
        <v>No</v>
      </c>
    </row>
    <row r="7487" customFormat="false" ht="15" hidden="false" customHeight="false" outlineLevel="0" collapsed="false">
      <c r="A7487" s="6" t="s">
        <v>154</v>
      </c>
      <c r="B7487" s="45" t="n">
        <v>43849</v>
      </c>
      <c r="C7487" s="6" t="s">
        <v>196</v>
      </c>
      <c r="D7487" s="6" t="s">
        <v>195</v>
      </c>
      <c r="E7487" s="6" t="s">
        <v>187</v>
      </c>
      <c r="F7487" s="34" t="n">
        <v>0.376508891582489</v>
      </c>
      <c r="G7487" s="34" t="n">
        <v>0.228871151653364</v>
      </c>
      <c r="H7487" s="34" t="n">
        <v>0.147637739929125</v>
      </c>
      <c r="I7487" s="34" t="n">
        <v>0.645069240324048</v>
      </c>
      <c r="J7487" s="35" t="n">
        <v>4.35</v>
      </c>
      <c r="K7487" s="6" t="n">
        <v>1</v>
      </c>
      <c r="L7487" s="35" t="n">
        <v>3.35</v>
      </c>
      <c r="M7487" s="6" t="str">
        <f aca="false">IF(I7487&lt;=0,"Below 0%",IF(I7487&lt;=0.05,"0-5%",IF(I7487&lt;=0.1,"5-10%",IF(I7487&lt;=0.2,"10-20%",IF(I7487&lt;=0.4,"20-40%","Above 40%")))))</f>
        <v>Above 40%</v>
      </c>
      <c r="N7487" s="6" t="str">
        <f aca="false">IF(AND(H7487&gt;=Summary!$B$25,I7487&gt;=Summary!$B$26,I7487&lt;=Summary!$B$27,J7487&gt;=Summary!$B$28,J7487&lt;=Summary!$B$29,F7487*J7487&gt;1),"Yes","No")</f>
        <v>No</v>
      </c>
    </row>
    <row r="7488" customFormat="false" ht="15" hidden="false" customHeight="false" outlineLevel="0" collapsed="false">
      <c r="A7488" s="6" t="s">
        <v>154</v>
      </c>
      <c r="B7488" s="45" t="n">
        <v>43849</v>
      </c>
      <c r="C7488" s="6" t="s">
        <v>196</v>
      </c>
      <c r="D7488" s="6" t="s">
        <v>195</v>
      </c>
      <c r="E7488" s="6" t="s">
        <v>174</v>
      </c>
      <c r="F7488" s="34" t="n">
        <v>0.141617581248283</v>
      </c>
      <c r="G7488" s="34" t="n">
        <v>0.255279361459521</v>
      </c>
      <c r="H7488" s="34" t="n">
        <v>-0.113661780211238</v>
      </c>
      <c r="I7488" s="34" t="n">
        <v>-0.445244690214648</v>
      </c>
      <c r="J7488" s="35" t="n">
        <v>3.9</v>
      </c>
      <c r="K7488" s="6" t="n">
        <v>0</v>
      </c>
      <c r="L7488" s="35" t="n">
        <v>-1</v>
      </c>
      <c r="M7488" s="6" t="str">
        <f aca="false">IF(I7488&lt;=0,"Below 0%",IF(I7488&lt;=0.05,"0-5%",IF(I7488&lt;=0.1,"5-10%",IF(I7488&lt;=0.2,"10-20%",IF(I7488&lt;=0.4,"20-40%","Above 40%")))))</f>
        <v>Below 0%</v>
      </c>
      <c r="N7488" s="6" t="str">
        <f aca="false">IF(AND(H7488&gt;=Summary!$B$25,I7488&gt;=Summary!$B$26,I7488&lt;=Summary!$B$27,J7488&gt;=Summary!$B$28,J7488&lt;=Summary!$B$29,F7488*J7488&gt;1),"Yes","No")</f>
        <v>No</v>
      </c>
    </row>
    <row r="7489" customFormat="false" ht="15" hidden="false" customHeight="false" outlineLevel="0" collapsed="false">
      <c r="A7489" s="6" t="s">
        <v>154</v>
      </c>
      <c r="B7489" s="45" t="n">
        <v>43849</v>
      </c>
      <c r="C7489" s="6" t="s">
        <v>196</v>
      </c>
      <c r="D7489" s="6" t="s">
        <v>195</v>
      </c>
      <c r="E7489" s="6" t="s">
        <v>177</v>
      </c>
      <c r="F7489" s="34" t="n">
        <v>0.481873542070389</v>
      </c>
      <c r="G7489" s="34" t="n">
        <v>0.515849486887115</v>
      </c>
      <c r="H7489" s="34" t="n">
        <v>-0.0339759448167263</v>
      </c>
      <c r="I7489" s="34" t="n">
        <v>-0.0658640663224336</v>
      </c>
      <c r="J7489" s="35" t="n">
        <v>1.93</v>
      </c>
      <c r="K7489" s="6" t="n">
        <v>0</v>
      </c>
      <c r="L7489" s="35" t="n">
        <v>-1</v>
      </c>
      <c r="M7489" s="6" t="str">
        <f aca="false">IF(I7489&lt;=0,"Below 0%",IF(I7489&lt;=0.05,"0-5%",IF(I7489&lt;=0.1,"5-10%",IF(I7489&lt;=0.2,"10-20%",IF(I7489&lt;=0.4,"20-40%","Above 40%")))))</f>
        <v>Below 0%</v>
      </c>
      <c r="N7489" s="6" t="str">
        <f aca="false">IF(AND(H7489&gt;=Summary!$B$25,I7489&gt;=Summary!$B$26,I7489&lt;=Summary!$B$27,J7489&gt;=Summary!$B$28,J7489&lt;=Summary!$B$29,F7489*J7489&gt;1),"Yes","No")</f>
        <v>No</v>
      </c>
    </row>
    <row r="7490" customFormat="false" ht="15" hidden="false" customHeight="false" outlineLevel="0" collapsed="false">
      <c r="A7490" s="6" t="s">
        <v>154</v>
      </c>
      <c r="B7490" s="45" t="n">
        <v>43849</v>
      </c>
      <c r="C7490" s="6" t="s">
        <v>183</v>
      </c>
      <c r="D7490" s="6" t="s">
        <v>176</v>
      </c>
      <c r="E7490" s="6" t="s">
        <v>187</v>
      </c>
      <c r="F7490" s="34" t="n">
        <v>0.735780239105225</v>
      </c>
      <c r="G7490" s="34" t="n">
        <v>0.710920177383592</v>
      </c>
      <c r="H7490" s="34" t="n">
        <v>0.0248600617216326</v>
      </c>
      <c r="I7490" s="34" t="n">
        <v>0.0349688509519104</v>
      </c>
      <c r="J7490" s="35" t="n">
        <v>1.4</v>
      </c>
      <c r="K7490" s="6" t="n">
        <v>1</v>
      </c>
      <c r="L7490" s="35" t="n">
        <v>0.4</v>
      </c>
      <c r="M7490" s="6" t="str">
        <f aca="false">IF(I7490&lt;=0,"Below 0%",IF(I7490&lt;=0.05,"0-5%",IF(I7490&lt;=0.1,"5-10%",IF(I7490&lt;=0.2,"10-20%",IF(I7490&lt;=0.4,"20-40%","Above 40%")))))</f>
        <v>0-5%</v>
      </c>
      <c r="N7490" s="6" t="str">
        <f aca="false">IF(AND(H7490&gt;=Summary!$B$25,I7490&gt;=Summary!$B$26,I7490&lt;=Summary!$B$27,J7490&gt;=Summary!$B$28,J7490&lt;=Summary!$B$29,F7490*J7490&gt;1),"Yes","No")</f>
        <v>No</v>
      </c>
    </row>
    <row r="7491" customFormat="false" ht="15" hidden="false" customHeight="false" outlineLevel="0" collapsed="false">
      <c r="A7491" s="6" t="s">
        <v>154</v>
      </c>
      <c r="B7491" s="45" t="n">
        <v>43849</v>
      </c>
      <c r="C7491" s="6" t="s">
        <v>183</v>
      </c>
      <c r="D7491" s="6" t="s">
        <v>176</v>
      </c>
      <c r="E7491" s="6" t="s">
        <v>174</v>
      </c>
      <c r="F7491" s="34" t="n">
        <v>0.154624372720718</v>
      </c>
      <c r="G7491" s="34" t="n">
        <v>0.184312638580931</v>
      </c>
      <c r="H7491" s="34" t="n">
        <v>-0.0296882658602129</v>
      </c>
      <c r="I7491" s="34" t="n">
        <v>-0.16107558379496</v>
      </c>
      <c r="J7491" s="35" t="n">
        <v>5.4</v>
      </c>
      <c r="K7491" s="6" t="n">
        <v>0</v>
      </c>
      <c r="L7491" s="35" t="n">
        <v>-1</v>
      </c>
      <c r="M7491" s="6" t="str">
        <f aca="false">IF(I7491&lt;=0,"Below 0%",IF(I7491&lt;=0.05,"0-5%",IF(I7491&lt;=0.1,"5-10%",IF(I7491&lt;=0.2,"10-20%",IF(I7491&lt;=0.4,"20-40%","Above 40%")))))</f>
        <v>Below 0%</v>
      </c>
      <c r="N7491" s="6" t="str">
        <f aca="false">IF(AND(H7491&gt;=Summary!$B$25,I7491&gt;=Summary!$B$26,I7491&lt;=Summary!$B$27,J7491&gt;=Summary!$B$28,J7491&lt;=Summary!$B$29,F7491*J7491&gt;1),"Yes","No")</f>
        <v>No</v>
      </c>
    </row>
    <row r="7492" customFormat="false" ht="15" hidden="false" customHeight="false" outlineLevel="0" collapsed="false">
      <c r="A7492" s="6" t="s">
        <v>154</v>
      </c>
      <c r="B7492" s="45" t="n">
        <v>43849</v>
      </c>
      <c r="C7492" s="6" t="s">
        <v>183</v>
      </c>
      <c r="D7492" s="6" t="s">
        <v>176</v>
      </c>
      <c r="E7492" s="6" t="s">
        <v>177</v>
      </c>
      <c r="F7492" s="34" t="n">
        <v>0.109595365822315</v>
      </c>
      <c r="G7492" s="34" t="n">
        <v>0.104767184035477</v>
      </c>
      <c r="H7492" s="34" t="n">
        <v>0.0048281817868385</v>
      </c>
      <c r="I7492" s="34" t="n">
        <v>0.0460848674256966</v>
      </c>
      <c r="J7492" s="35" t="n">
        <v>9.5</v>
      </c>
      <c r="K7492" s="6" t="n">
        <v>0</v>
      </c>
      <c r="L7492" s="35" t="n">
        <v>-1</v>
      </c>
      <c r="M7492" s="6" t="str">
        <f aca="false">IF(I7492&lt;=0,"Below 0%",IF(I7492&lt;=0.05,"0-5%",IF(I7492&lt;=0.1,"5-10%",IF(I7492&lt;=0.2,"10-20%",IF(I7492&lt;=0.4,"20-40%","Above 40%")))))</f>
        <v>0-5%</v>
      </c>
      <c r="N7492" s="6" t="str">
        <f aca="false">IF(AND(H7492&gt;=Summary!$B$25,I7492&gt;=Summary!$B$26,I7492&lt;=Summary!$B$27,J7492&gt;=Summary!$B$28,J7492&lt;=Summary!$B$29,F7492*J7492&gt;1),"Yes","No")</f>
        <v>No</v>
      </c>
    </row>
    <row r="7493" customFormat="false" ht="15" hidden="false" customHeight="false" outlineLevel="0" collapsed="false">
      <c r="A7493" s="6" t="s">
        <v>154</v>
      </c>
      <c r="B7493" s="45" t="n">
        <v>43851</v>
      </c>
      <c r="C7493" s="6" t="s">
        <v>182</v>
      </c>
      <c r="D7493" s="6" t="s">
        <v>198</v>
      </c>
      <c r="E7493" s="6" t="s">
        <v>187</v>
      </c>
      <c r="F7493" s="34" t="n">
        <v>0.3356753885746</v>
      </c>
      <c r="G7493" s="34" t="n">
        <v>0.335041092966165</v>
      </c>
      <c r="H7493" s="34" t="n">
        <v>0.000634295608435198</v>
      </c>
      <c r="I7493" s="34" t="n">
        <v>0.00189318749774747</v>
      </c>
      <c r="J7493" s="35" t="n">
        <v>3</v>
      </c>
      <c r="K7493" s="6" t="n">
        <v>1</v>
      </c>
      <c r="L7493" s="35" t="n">
        <v>2</v>
      </c>
      <c r="M7493" s="6" t="str">
        <f aca="false">IF(I7493&lt;=0,"Below 0%",IF(I7493&lt;=0.05,"0-5%",IF(I7493&lt;=0.1,"5-10%",IF(I7493&lt;=0.2,"10-20%",IF(I7493&lt;=0.4,"20-40%","Above 40%")))))</f>
        <v>0-5%</v>
      </c>
      <c r="N7493" s="6" t="str">
        <f aca="false">IF(AND(H7493&gt;=Summary!$B$25,I7493&gt;=Summary!$B$26,I7493&lt;=Summary!$B$27,J7493&gt;=Summary!$B$28,J7493&lt;=Summary!$B$29,F7493*J7493&gt;1),"Yes","No")</f>
        <v>No</v>
      </c>
    </row>
    <row r="7494" customFormat="false" ht="15" hidden="false" customHeight="false" outlineLevel="0" collapsed="false">
      <c r="A7494" s="6" t="s">
        <v>154</v>
      </c>
      <c r="B7494" s="45" t="n">
        <v>43851</v>
      </c>
      <c r="C7494" s="6" t="s">
        <v>182</v>
      </c>
      <c r="D7494" s="6" t="s">
        <v>198</v>
      </c>
      <c r="E7494" s="6" t="s">
        <v>174</v>
      </c>
      <c r="F7494" s="34" t="n">
        <v>0.338608950376511</v>
      </c>
      <c r="G7494" s="34" t="n">
        <v>0.275376240794108</v>
      </c>
      <c r="H7494" s="34" t="n">
        <v>0.0632327095824024</v>
      </c>
      <c r="I7494" s="34" t="n">
        <v>0.22962296747191</v>
      </c>
      <c r="J7494" s="35" t="n">
        <v>3.65</v>
      </c>
      <c r="K7494" s="6" t="n">
        <v>0</v>
      </c>
      <c r="L7494" s="35" t="n">
        <v>-1</v>
      </c>
      <c r="M7494" s="6" t="str">
        <f aca="false">IF(I7494&lt;=0,"Below 0%",IF(I7494&lt;=0.05,"0-5%",IF(I7494&lt;=0.1,"5-10%",IF(I7494&lt;=0.2,"10-20%",IF(I7494&lt;=0.4,"20-40%","Above 40%")))))</f>
        <v>20-40%</v>
      </c>
      <c r="N7494" s="6" t="str">
        <f aca="false">IF(AND(H7494&gt;=Summary!$B$25,I7494&gt;=Summary!$B$26,I7494&lt;=Summary!$B$27,J7494&gt;=Summary!$B$28,J7494&lt;=Summary!$B$29,F7494*J7494&gt;1),"Yes","No")</f>
        <v>Yes</v>
      </c>
    </row>
    <row r="7495" customFormat="false" ht="15" hidden="false" customHeight="false" outlineLevel="0" collapsed="false">
      <c r="A7495" s="6" t="s">
        <v>154</v>
      </c>
      <c r="B7495" s="45" t="n">
        <v>43851</v>
      </c>
      <c r="C7495" s="6" t="s">
        <v>182</v>
      </c>
      <c r="D7495" s="6" t="s">
        <v>198</v>
      </c>
      <c r="E7495" s="6" t="s">
        <v>177</v>
      </c>
      <c r="F7495" s="34" t="n">
        <v>0.325715661048889</v>
      </c>
      <c r="G7495" s="34" t="n">
        <v>0.389582666239727</v>
      </c>
      <c r="H7495" s="34" t="n">
        <v>-0.0638670051908376</v>
      </c>
      <c r="I7495" s="34" t="n">
        <v>-0.163936978529577</v>
      </c>
      <c r="J7495" s="35" t="n">
        <v>2.58</v>
      </c>
      <c r="K7495" s="6" t="n">
        <v>0</v>
      </c>
      <c r="L7495" s="35" t="n">
        <v>-1</v>
      </c>
      <c r="M7495" s="6" t="str">
        <f aca="false">IF(I7495&lt;=0,"Below 0%",IF(I7495&lt;=0.05,"0-5%",IF(I7495&lt;=0.1,"5-10%",IF(I7495&lt;=0.2,"10-20%",IF(I7495&lt;=0.4,"20-40%","Above 40%")))))</f>
        <v>Below 0%</v>
      </c>
      <c r="N7495" s="6" t="str">
        <f aca="false">IF(AND(H7495&gt;=Summary!$B$25,I7495&gt;=Summary!$B$26,I7495&lt;=Summary!$B$27,J7495&gt;=Summary!$B$28,J7495&lt;=Summary!$B$29,F7495*J7495&gt;1),"Yes","No")</f>
        <v>No</v>
      </c>
    </row>
    <row r="7496" customFormat="false" ht="15" hidden="false" customHeight="false" outlineLevel="0" collapsed="false">
      <c r="A7496" s="6" t="s">
        <v>154</v>
      </c>
      <c r="B7496" s="45" t="n">
        <v>43851</v>
      </c>
      <c r="C7496" s="6" t="s">
        <v>199</v>
      </c>
      <c r="D7496" s="6" t="s">
        <v>201</v>
      </c>
      <c r="E7496" s="6" t="s">
        <v>187</v>
      </c>
      <c r="F7496" s="34" t="n">
        <v>0.420864254236221</v>
      </c>
      <c r="G7496" s="34" t="n">
        <v>0.323534715960325</v>
      </c>
      <c r="H7496" s="34" t="n">
        <v>0.0973295382758967</v>
      </c>
      <c r="I7496" s="34" t="n">
        <v>0.300831822597462</v>
      </c>
      <c r="J7496" s="35" t="n">
        <v>3.1</v>
      </c>
      <c r="K7496" s="6" t="n">
        <v>1</v>
      </c>
      <c r="L7496" s="35" t="n">
        <v>2.1</v>
      </c>
      <c r="M7496" s="6" t="str">
        <f aca="false">IF(I7496&lt;=0,"Below 0%",IF(I7496&lt;=0.05,"0-5%",IF(I7496&lt;=0.1,"5-10%",IF(I7496&lt;=0.2,"10-20%",IF(I7496&lt;=0.4,"20-40%","Above 40%")))))</f>
        <v>20-40%</v>
      </c>
      <c r="N7496" s="6" t="str">
        <f aca="false">IF(AND(H7496&gt;=Summary!$B$25,I7496&gt;=Summary!$B$26,I7496&lt;=Summary!$B$27,J7496&gt;=Summary!$B$28,J7496&lt;=Summary!$B$29,F7496*J7496&gt;1),"Yes","No")</f>
        <v>Yes</v>
      </c>
    </row>
    <row r="7497" customFormat="false" ht="15" hidden="false" customHeight="false" outlineLevel="0" collapsed="false">
      <c r="A7497" s="6" t="s">
        <v>154</v>
      </c>
      <c r="B7497" s="45" t="n">
        <v>43851</v>
      </c>
      <c r="C7497" s="6" t="s">
        <v>199</v>
      </c>
      <c r="D7497" s="6" t="s">
        <v>201</v>
      </c>
      <c r="E7497" s="6" t="s">
        <v>174</v>
      </c>
      <c r="F7497" s="34" t="n">
        <v>0.296388506889343</v>
      </c>
      <c r="G7497" s="34" t="n">
        <v>0.290712353471596</v>
      </c>
      <c r="H7497" s="34" t="n">
        <v>0.00567615341774719</v>
      </c>
      <c r="I7497" s="34" t="n">
        <v>0.019524981824695</v>
      </c>
      <c r="J7497" s="35" t="n">
        <v>3.45</v>
      </c>
      <c r="K7497" s="6" t="n">
        <v>0</v>
      </c>
      <c r="L7497" s="35" t="n">
        <v>-1</v>
      </c>
      <c r="M7497" s="6" t="str">
        <f aca="false">IF(I7497&lt;=0,"Below 0%",IF(I7497&lt;=0.05,"0-5%",IF(I7497&lt;=0.1,"5-10%",IF(I7497&lt;=0.2,"10-20%",IF(I7497&lt;=0.4,"20-40%","Above 40%")))))</f>
        <v>0-5%</v>
      </c>
      <c r="N7497" s="6" t="str">
        <f aca="false">IF(AND(H7497&gt;=Summary!$B$25,I7497&gt;=Summary!$B$26,I7497&lt;=Summary!$B$27,J7497&gt;=Summary!$B$28,J7497&lt;=Summary!$B$29,F7497*J7497&gt;1),"Yes","No")</f>
        <v>No</v>
      </c>
    </row>
    <row r="7498" customFormat="false" ht="15" hidden="false" customHeight="false" outlineLevel="0" collapsed="false">
      <c r="A7498" s="6" t="s">
        <v>154</v>
      </c>
      <c r="B7498" s="45" t="n">
        <v>43851</v>
      </c>
      <c r="C7498" s="6" t="s">
        <v>199</v>
      </c>
      <c r="D7498" s="6" t="s">
        <v>201</v>
      </c>
      <c r="E7498" s="6" t="s">
        <v>177</v>
      </c>
      <c r="F7498" s="34" t="n">
        <v>0.282747238874435</v>
      </c>
      <c r="G7498" s="34" t="n">
        <v>0.385752930568079</v>
      </c>
      <c r="H7498" s="34" t="n">
        <v>-0.103005691693644</v>
      </c>
      <c r="I7498" s="34" t="n">
        <v>-0.267025039944486</v>
      </c>
      <c r="J7498" s="35" t="n">
        <v>2.6</v>
      </c>
      <c r="K7498" s="6" t="n">
        <v>0</v>
      </c>
      <c r="L7498" s="35" t="n">
        <v>-1</v>
      </c>
      <c r="M7498" s="6" t="str">
        <f aca="false">IF(I7498&lt;=0,"Below 0%",IF(I7498&lt;=0.05,"0-5%",IF(I7498&lt;=0.1,"5-10%",IF(I7498&lt;=0.2,"10-20%",IF(I7498&lt;=0.4,"20-40%","Above 40%")))))</f>
        <v>Below 0%</v>
      </c>
      <c r="N7498" s="6" t="str">
        <f aca="false">IF(AND(H7498&gt;=Summary!$B$25,I7498&gt;=Summary!$B$26,I7498&lt;=Summary!$B$27,J7498&gt;=Summary!$B$28,J7498&lt;=Summary!$B$29,F7498*J7498&gt;1),"Yes","No")</f>
        <v>No</v>
      </c>
    </row>
    <row r="7499" customFormat="false" ht="15" hidden="false" customHeight="false" outlineLevel="0" collapsed="false">
      <c r="A7499" s="6" t="s">
        <v>154</v>
      </c>
      <c r="B7499" s="45" t="n">
        <v>43851</v>
      </c>
      <c r="C7499" s="6" t="s">
        <v>190</v>
      </c>
      <c r="D7499" s="6" t="s">
        <v>185</v>
      </c>
      <c r="E7499" s="6" t="s">
        <v>187</v>
      </c>
      <c r="F7499" s="34" t="n">
        <v>0.542704701423645</v>
      </c>
      <c r="G7499" s="34" t="n">
        <v>0.561540284984329</v>
      </c>
      <c r="H7499" s="34" t="n">
        <v>-0.0188355835606835</v>
      </c>
      <c r="I7499" s="34" t="n">
        <v>-0.0335427111185962</v>
      </c>
      <c r="J7499" s="35" t="n">
        <v>1.79</v>
      </c>
      <c r="K7499" s="6" t="n">
        <v>0</v>
      </c>
      <c r="L7499" s="35" t="n">
        <v>-1</v>
      </c>
      <c r="M7499" s="6" t="str">
        <f aca="false">IF(I7499&lt;=0,"Below 0%",IF(I7499&lt;=0.05,"0-5%",IF(I7499&lt;=0.1,"5-10%",IF(I7499&lt;=0.2,"10-20%",IF(I7499&lt;=0.4,"20-40%","Above 40%")))))</f>
        <v>Below 0%</v>
      </c>
      <c r="N7499" s="6" t="str">
        <f aca="false">IF(AND(H7499&gt;=Summary!$B$25,I7499&gt;=Summary!$B$26,I7499&lt;=Summary!$B$27,J7499&gt;=Summary!$B$28,J7499&lt;=Summary!$B$29,F7499*J7499&gt;1),"Yes","No")</f>
        <v>No</v>
      </c>
    </row>
    <row r="7500" customFormat="false" ht="15" hidden="false" customHeight="false" outlineLevel="0" collapsed="false">
      <c r="A7500" s="6" t="s">
        <v>154</v>
      </c>
      <c r="B7500" s="45" t="n">
        <v>43851</v>
      </c>
      <c r="C7500" s="6" t="s">
        <v>190</v>
      </c>
      <c r="D7500" s="6" t="s">
        <v>185</v>
      </c>
      <c r="E7500" s="6" t="s">
        <v>174</v>
      </c>
      <c r="F7500" s="34" t="n">
        <v>0.298325926065445</v>
      </c>
      <c r="G7500" s="34" t="n">
        <v>0.245160270761451</v>
      </c>
      <c r="H7500" s="34" t="n">
        <v>0.0531656553039942</v>
      </c>
      <c r="I7500" s="34" t="n">
        <v>0.216860811659513</v>
      </c>
      <c r="J7500" s="35" t="n">
        <v>4.1</v>
      </c>
      <c r="K7500" s="6" t="n">
        <v>1</v>
      </c>
      <c r="L7500" s="35" t="n">
        <v>3.1</v>
      </c>
      <c r="M7500" s="6" t="str">
        <f aca="false">IF(I7500&lt;=0,"Below 0%",IF(I7500&lt;=0.05,"0-5%",IF(I7500&lt;=0.1,"5-10%",IF(I7500&lt;=0.2,"10-20%",IF(I7500&lt;=0.4,"20-40%","Above 40%")))))</f>
        <v>20-40%</v>
      </c>
      <c r="N7500" s="6" t="str">
        <f aca="false">IF(AND(H7500&gt;=Summary!$B$25,I7500&gt;=Summary!$B$26,I7500&lt;=Summary!$B$27,J7500&gt;=Summary!$B$28,J7500&lt;=Summary!$B$29,F7500*J7500&gt;1),"Yes","No")</f>
        <v>Yes</v>
      </c>
    </row>
    <row r="7501" customFormat="false" ht="15" hidden="false" customHeight="false" outlineLevel="0" collapsed="false">
      <c r="A7501" s="6" t="s">
        <v>154</v>
      </c>
      <c r="B7501" s="45" t="n">
        <v>43851</v>
      </c>
      <c r="C7501" s="6" t="s">
        <v>190</v>
      </c>
      <c r="D7501" s="6" t="s">
        <v>185</v>
      </c>
      <c r="E7501" s="6" t="s">
        <v>177</v>
      </c>
      <c r="F7501" s="34" t="n">
        <v>0.15896937251091</v>
      </c>
      <c r="G7501" s="34" t="n">
        <v>0.193299444254221</v>
      </c>
      <c r="H7501" s="34" t="n">
        <v>-0.0343300717433107</v>
      </c>
      <c r="I7501" s="34" t="n">
        <v>-0.177600467894574</v>
      </c>
      <c r="J7501" s="35" t="n">
        <v>5.2</v>
      </c>
      <c r="K7501" s="6" t="n">
        <v>0</v>
      </c>
      <c r="L7501" s="35" t="n">
        <v>-1</v>
      </c>
      <c r="M7501" s="6" t="str">
        <f aca="false">IF(I7501&lt;=0,"Below 0%",IF(I7501&lt;=0.05,"0-5%",IF(I7501&lt;=0.1,"5-10%",IF(I7501&lt;=0.2,"10-20%",IF(I7501&lt;=0.4,"20-40%","Above 40%")))))</f>
        <v>Below 0%</v>
      </c>
      <c r="N7501" s="6" t="str">
        <f aca="false">IF(AND(H7501&gt;=Summary!$B$25,I7501&gt;=Summary!$B$26,I7501&lt;=Summary!$B$27,J7501&gt;=Summary!$B$28,J7501&lt;=Summary!$B$29,F7501*J7501&gt;1),"Yes","No")</f>
        <v>No</v>
      </c>
    </row>
    <row r="7502" customFormat="false" ht="15" hidden="false" customHeight="false" outlineLevel="0" collapsed="false">
      <c r="A7502" s="6" t="s">
        <v>154</v>
      </c>
      <c r="B7502" s="45" t="n">
        <v>43851</v>
      </c>
      <c r="C7502" s="6" t="s">
        <v>180</v>
      </c>
      <c r="D7502" s="6" t="s">
        <v>179</v>
      </c>
      <c r="E7502" s="6" t="s">
        <v>187</v>
      </c>
      <c r="F7502" s="34" t="n">
        <v>0.505569219589233</v>
      </c>
      <c r="G7502" s="34" t="n">
        <v>0.350352598921029</v>
      </c>
      <c r="H7502" s="34" t="n">
        <v>0.155216620668205</v>
      </c>
      <c r="I7502" s="34" t="n">
        <v>0.443029739600108</v>
      </c>
      <c r="J7502" s="35" t="n">
        <v>2.85</v>
      </c>
      <c r="K7502" s="6" t="n">
        <v>0</v>
      </c>
      <c r="L7502" s="35" t="n">
        <v>-1</v>
      </c>
      <c r="M7502" s="6" t="str">
        <f aca="false">IF(I7502&lt;=0,"Below 0%",IF(I7502&lt;=0.05,"0-5%",IF(I7502&lt;=0.1,"5-10%",IF(I7502&lt;=0.2,"10-20%",IF(I7502&lt;=0.4,"20-40%","Above 40%")))))</f>
        <v>Above 40%</v>
      </c>
      <c r="N7502" s="6" t="str">
        <f aca="false">IF(AND(H7502&gt;=Summary!$B$25,I7502&gt;=Summary!$B$26,I7502&lt;=Summary!$B$27,J7502&gt;=Summary!$B$28,J7502&lt;=Summary!$B$29,F7502*J7502&gt;1),"Yes","No")</f>
        <v>No</v>
      </c>
    </row>
    <row r="7503" customFormat="false" ht="15" hidden="false" customHeight="false" outlineLevel="0" collapsed="false">
      <c r="A7503" s="6" t="s">
        <v>154</v>
      </c>
      <c r="B7503" s="45" t="n">
        <v>43851</v>
      </c>
      <c r="C7503" s="6" t="s">
        <v>180</v>
      </c>
      <c r="D7503" s="6" t="s">
        <v>179</v>
      </c>
      <c r="E7503" s="6" t="s">
        <v>174</v>
      </c>
      <c r="F7503" s="34" t="n">
        <v>0.250368028879166</v>
      </c>
      <c r="G7503" s="34" t="n">
        <v>0.298061166246249</v>
      </c>
      <c r="H7503" s="34" t="n">
        <v>-0.0476931373670828</v>
      </c>
      <c r="I7503" s="34" t="n">
        <v>-0.160011241879394</v>
      </c>
      <c r="J7503" s="35" t="n">
        <v>3.35</v>
      </c>
      <c r="K7503" s="6" t="n">
        <v>0</v>
      </c>
      <c r="L7503" s="35" t="n">
        <v>-1</v>
      </c>
      <c r="M7503" s="6" t="str">
        <f aca="false">IF(I7503&lt;=0,"Below 0%",IF(I7503&lt;=0.05,"0-5%",IF(I7503&lt;=0.1,"5-10%",IF(I7503&lt;=0.2,"10-20%",IF(I7503&lt;=0.4,"20-40%","Above 40%")))))</f>
        <v>Below 0%</v>
      </c>
      <c r="N7503" s="6" t="str">
        <f aca="false">IF(AND(H7503&gt;=Summary!$B$25,I7503&gt;=Summary!$B$26,I7503&lt;=Summary!$B$27,J7503&gt;=Summary!$B$28,J7503&lt;=Summary!$B$29,F7503*J7503&gt;1),"Yes","No")</f>
        <v>No</v>
      </c>
    </row>
    <row r="7504" customFormat="false" ht="15" hidden="false" customHeight="false" outlineLevel="0" collapsed="false">
      <c r="A7504" s="6" t="s">
        <v>154</v>
      </c>
      <c r="B7504" s="45" t="n">
        <v>43851</v>
      </c>
      <c r="C7504" s="6" t="s">
        <v>180</v>
      </c>
      <c r="D7504" s="6" t="s">
        <v>179</v>
      </c>
      <c r="E7504" s="6" t="s">
        <v>177</v>
      </c>
      <c r="F7504" s="34" t="n">
        <v>0.244062766432762</v>
      </c>
      <c r="G7504" s="34" t="n">
        <v>0.351586234832723</v>
      </c>
      <c r="H7504" s="34" t="n">
        <v>-0.107523468399961</v>
      </c>
      <c r="I7504" s="34" t="n">
        <v>-0.305823885429184</v>
      </c>
      <c r="J7504" s="35" t="n">
        <v>2.84</v>
      </c>
      <c r="K7504" s="6" t="n">
        <v>1</v>
      </c>
      <c r="L7504" s="35" t="n">
        <v>1.84</v>
      </c>
      <c r="M7504" s="6" t="str">
        <f aca="false">IF(I7504&lt;=0,"Below 0%",IF(I7504&lt;=0.05,"0-5%",IF(I7504&lt;=0.1,"5-10%",IF(I7504&lt;=0.2,"10-20%",IF(I7504&lt;=0.4,"20-40%","Above 40%")))))</f>
        <v>Below 0%</v>
      </c>
      <c r="N7504" s="6" t="str">
        <f aca="false">IF(AND(H7504&gt;=Summary!$B$25,I7504&gt;=Summary!$B$26,I7504&lt;=Summary!$B$27,J7504&gt;=Summary!$B$28,J7504&lt;=Summary!$B$29,F7504*J7504&gt;1),"Yes","No")</f>
        <v>No</v>
      </c>
    </row>
    <row r="7505" customFormat="false" ht="15" hidden="false" customHeight="false" outlineLevel="0" collapsed="false">
      <c r="A7505" s="6" t="s">
        <v>154</v>
      </c>
      <c r="B7505" s="45" t="n">
        <v>43851</v>
      </c>
      <c r="C7505" s="6" t="s">
        <v>173</v>
      </c>
      <c r="D7505" s="6" t="s">
        <v>188</v>
      </c>
      <c r="E7505" s="6" t="s">
        <v>187</v>
      </c>
      <c r="F7505" s="34" t="n">
        <v>0.561714172363281</v>
      </c>
      <c r="G7505" s="34" t="n">
        <v>0.615627717564214</v>
      </c>
      <c r="H7505" s="34" t="n">
        <v>-0.0539135452009328</v>
      </c>
      <c r="I7505" s="34" t="n">
        <v>-0.0875749152657496</v>
      </c>
      <c r="J7505" s="35" t="n">
        <v>1.64</v>
      </c>
      <c r="K7505" s="6" t="n">
        <v>0</v>
      </c>
      <c r="L7505" s="35" t="n">
        <v>-1</v>
      </c>
      <c r="M7505" s="6" t="str">
        <f aca="false">IF(I7505&lt;=0,"Below 0%",IF(I7505&lt;=0.05,"0-5%",IF(I7505&lt;=0.1,"5-10%",IF(I7505&lt;=0.2,"10-20%",IF(I7505&lt;=0.4,"20-40%","Above 40%")))))</f>
        <v>Below 0%</v>
      </c>
      <c r="N7505" s="6" t="str">
        <f aca="false">IF(AND(H7505&gt;=Summary!$B$25,I7505&gt;=Summary!$B$26,I7505&lt;=Summary!$B$27,J7505&gt;=Summary!$B$28,J7505&lt;=Summary!$B$29,F7505*J7505&gt;1),"Yes","No")</f>
        <v>No</v>
      </c>
    </row>
    <row r="7506" customFormat="false" ht="15" hidden="false" customHeight="false" outlineLevel="0" collapsed="false">
      <c r="A7506" s="6" t="s">
        <v>154</v>
      </c>
      <c r="B7506" s="45" t="n">
        <v>43851</v>
      </c>
      <c r="C7506" s="6" t="s">
        <v>173</v>
      </c>
      <c r="D7506" s="6" t="s">
        <v>188</v>
      </c>
      <c r="E7506" s="6" t="s">
        <v>174</v>
      </c>
      <c r="F7506" s="34" t="n">
        <v>0.213879391551018</v>
      </c>
      <c r="G7506" s="34" t="n">
        <v>0.234797548094258</v>
      </c>
      <c r="H7506" s="34" t="n">
        <v>-0.0209181565432406</v>
      </c>
      <c r="I7506" s="34" t="n">
        <v>-0.0890901830663203</v>
      </c>
      <c r="J7506" s="35" t="n">
        <v>4.3</v>
      </c>
      <c r="K7506" s="6" t="n">
        <v>1</v>
      </c>
      <c r="L7506" s="35" t="n">
        <v>3.3</v>
      </c>
      <c r="M7506" s="6" t="str">
        <f aca="false">IF(I7506&lt;=0,"Below 0%",IF(I7506&lt;=0.05,"0-5%",IF(I7506&lt;=0.1,"5-10%",IF(I7506&lt;=0.2,"10-20%",IF(I7506&lt;=0.4,"20-40%","Above 40%")))))</f>
        <v>Below 0%</v>
      </c>
      <c r="N7506" s="6" t="str">
        <f aca="false">IF(AND(H7506&gt;=Summary!$B$25,I7506&gt;=Summary!$B$26,I7506&lt;=Summary!$B$27,J7506&gt;=Summary!$B$28,J7506&lt;=Summary!$B$29,F7506*J7506&gt;1),"Yes","No")</f>
        <v>No</v>
      </c>
    </row>
    <row r="7507" customFormat="false" ht="15" hidden="false" customHeight="false" outlineLevel="0" collapsed="false">
      <c r="A7507" s="6" t="s">
        <v>154</v>
      </c>
      <c r="B7507" s="45" t="n">
        <v>43851</v>
      </c>
      <c r="C7507" s="6" t="s">
        <v>173</v>
      </c>
      <c r="D7507" s="6" t="s">
        <v>188</v>
      </c>
      <c r="E7507" s="6" t="s">
        <v>177</v>
      </c>
      <c r="F7507" s="34" t="n">
        <v>0.224406465888023</v>
      </c>
      <c r="G7507" s="34" t="n">
        <v>0.149574734341528</v>
      </c>
      <c r="H7507" s="34" t="n">
        <v>0.0748317315464958</v>
      </c>
      <c r="I7507" s="34" t="n">
        <v>0.5002966034065</v>
      </c>
      <c r="J7507" s="35" t="n">
        <v>6.75</v>
      </c>
      <c r="K7507" s="6" t="n">
        <v>0</v>
      </c>
      <c r="L7507" s="35" t="n">
        <v>-1</v>
      </c>
      <c r="M7507" s="6" t="str">
        <f aca="false">IF(I7507&lt;=0,"Below 0%",IF(I7507&lt;=0.05,"0-5%",IF(I7507&lt;=0.1,"5-10%",IF(I7507&lt;=0.2,"10-20%",IF(I7507&lt;=0.4,"20-40%","Above 40%")))))</f>
        <v>Above 40%</v>
      </c>
      <c r="N7507" s="6" t="str">
        <f aca="false">IF(AND(H7507&gt;=Summary!$B$25,I7507&gt;=Summary!$B$26,I7507&lt;=Summary!$B$27,J7507&gt;=Summary!$B$28,J7507&lt;=Summary!$B$29,F7507*J7507&gt;1),"Yes","No")</f>
        <v>No</v>
      </c>
    </row>
    <row r="7508" customFormat="false" ht="15" hidden="false" customHeight="false" outlineLevel="0" collapsed="false">
      <c r="A7508" s="6" t="s">
        <v>154</v>
      </c>
      <c r="B7508" s="45" t="n">
        <v>43851</v>
      </c>
      <c r="C7508" s="6" t="s">
        <v>204</v>
      </c>
      <c r="D7508" s="6" t="s">
        <v>194</v>
      </c>
      <c r="E7508" s="6" t="s">
        <v>187</v>
      </c>
      <c r="F7508" s="34" t="n">
        <v>0.149066403508186</v>
      </c>
      <c r="G7508" s="34" t="n">
        <v>0.118494180647412</v>
      </c>
      <c r="H7508" s="34" t="n">
        <v>0.0305722228607745</v>
      </c>
      <c r="I7508" s="34" t="n">
        <v>0.258006112146085</v>
      </c>
      <c r="J7508" s="35" t="n">
        <v>8.5</v>
      </c>
      <c r="K7508" s="6" t="n">
        <v>0</v>
      </c>
      <c r="L7508" s="35" t="n">
        <v>-1</v>
      </c>
      <c r="M7508" s="6" t="str">
        <f aca="false">IF(I7508&lt;=0,"Below 0%",IF(I7508&lt;=0.05,"0-5%",IF(I7508&lt;=0.1,"5-10%",IF(I7508&lt;=0.2,"10-20%",IF(I7508&lt;=0.4,"20-40%","Above 40%")))))</f>
        <v>20-40%</v>
      </c>
      <c r="N7508" s="6" t="str">
        <f aca="false">IF(AND(H7508&gt;=Summary!$B$25,I7508&gt;=Summary!$B$26,I7508&lt;=Summary!$B$27,J7508&gt;=Summary!$B$28,J7508&lt;=Summary!$B$29,F7508*J7508&gt;1),"Yes","No")</f>
        <v>No</v>
      </c>
    </row>
    <row r="7509" customFormat="false" ht="15" hidden="false" customHeight="false" outlineLevel="0" collapsed="false">
      <c r="A7509" s="6" t="s">
        <v>154</v>
      </c>
      <c r="B7509" s="45" t="n">
        <v>43851</v>
      </c>
      <c r="C7509" s="6" t="s">
        <v>204</v>
      </c>
      <c r="D7509" s="6" t="s">
        <v>194</v>
      </c>
      <c r="E7509" s="6" t="s">
        <v>174</v>
      </c>
      <c r="F7509" s="34" t="n">
        <v>0.189536914229393</v>
      </c>
      <c r="G7509" s="34" t="n">
        <v>0.196335387037622</v>
      </c>
      <c r="H7509" s="34" t="n">
        <v>-0.00679847280822893</v>
      </c>
      <c r="I7509" s="34" t="n">
        <v>-0.0346268337603664</v>
      </c>
      <c r="J7509" s="35" t="n">
        <v>5.13</v>
      </c>
      <c r="K7509" s="6" t="n">
        <v>0</v>
      </c>
      <c r="L7509" s="35" t="n">
        <v>-1</v>
      </c>
      <c r="M7509" s="6" t="str">
        <f aca="false">IF(I7509&lt;=0,"Below 0%",IF(I7509&lt;=0.05,"0-5%",IF(I7509&lt;=0.1,"5-10%",IF(I7509&lt;=0.2,"10-20%",IF(I7509&lt;=0.4,"20-40%","Above 40%")))))</f>
        <v>Below 0%</v>
      </c>
      <c r="N7509" s="6" t="str">
        <f aca="false">IF(AND(H7509&gt;=Summary!$B$25,I7509&gt;=Summary!$B$26,I7509&lt;=Summary!$B$27,J7509&gt;=Summary!$B$28,J7509&lt;=Summary!$B$29,F7509*J7509&gt;1),"Yes","No")</f>
        <v>No</v>
      </c>
    </row>
    <row r="7510" customFormat="false" ht="15" hidden="false" customHeight="false" outlineLevel="0" collapsed="false">
      <c r="A7510" s="6" t="s">
        <v>154</v>
      </c>
      <c r="B7510" s="45" t="n">
        <v>43851</v>
      </c>
      <c r="C7510" s="6" t="s">
        <v>204</v>
      </c>
      <c r="D7510" s="6" t="s">
        <v>194</v>
      </c>
      <c r="E7510" s="6" t="s">
        <v>177</v>
      </c>
      <c r="F7510" s="34" t="n">
        <v>0.661396682262421</v>
      </c>
      <c r="G7510" s="34" t="n">
        <v>0.685170432314966</v>
      </c>
      <c r="H7510" s="34" t="n">
        <v>-0.0237737500525456</v>
      </c>
      <c r="I7510" s="34" t="n">
        <v>-0.0346975714819185</v>
      </c>
      <c r="J7510" s="35" t="n">
        <v>1.47</v>
      </c>
      <c r="K7510" s="6" t="n">
        <v>1</v>
      </c>
      <c r="L7510" s="35" t="n">
        <v>0.47</v>
      </c>
      <c r="M7510" s="6" t="str">
        <f aca="false">IF(I7510&lt;=0,"Below 0%",IF(I7510&lt;=0.05,"0-5%",IF(I7510&lt;=0.1,"5-10%",IF(I7510&lt;=0.2,"10-20%",IF(I7510&lt;=0.4,"20-40%","Above 40%")))))</f>
        <v>Below 0%</v>
      </c>
      <c r="N7510" s="6" t="str">
        <f aca="false">IF(AND(H7510&gt;=Summary!$B$25,I7510&gt;=Summary!$B$26,I7510&lt;=Summary!$B$27,J7510&gt;=Summary!$B$28,J7510&lt;=Summary!$B$29,F7510*J7510&gt;1),"Yes","No")</f>
        <v>No</v>
      </c>
    </row>
    <row r="7511" customFormat="false" ht="15" hidden="false" customHeight="false" outlineLevel="0" collapsed="false">
      <c r="A7511" s="6" t="s">
        <v>154</v>
      </c>
      <c r="B7511" s="45" t="n">
        <v>43852</v>
      </c>
      <c r="C7511" s="6" t="s">
        <v>195</v>
      </c>
      <c r="D7511" s="6" t="s">
        <v>189</v>
      </c>
      <c r="E7511" s="6" t="s">
        <v>187</v>
      </c>
      <c r="F7511" s="34" t="n">
        <v>0.693521738052368</v>
      </c>
      <c r="G7511" s="34" t="n">
        <v>0.624901331368731</v>
      </c>
      <c r="H7511" s="34" t="n">
        <v>0.0686204066836369</v>
      </c>
      <c r="I7511" s="34" t="n">
        <v>0.109809986375508</v>
      </c>
      <c r="J7511" s="35" t="n">
        <v>1.62</v>
      </c>
      <c r="K7511" s="6" t="n">
        <v>1</v>
      </c>
      <c r="L7511" s="35" t="n">
        <v>0.62</v>
      </c>
      <c r="M7511" s="6" t="str">
        <f aca="false">IF(I7511&lt;=0,"Below 0%",IF(I7511&lt;=0.05,"0-5%",IF(I7511&lt;=0.1,"5-10%",IF(I7511&lt;=0.2,"10-20%",IF(I7511&lt;=0.4,"20-40%","Above 40%")))))</f>
        <v>10-20%</v>
      </c>
      <c r="N7511" s="6" t="str">
        <f aca="false">IF(AND(H7511&gt;=Summary!$B$25,I7511&gt;=Summary!$B$26,I7511&lt;=Summary!$B$27,J7511&gt;=Summary!$B$28,J7511&lt;=Summary!$B$29,F7511*J7511&gt;1),"Yes","No")</f>
        <v>No</v>
      </c>
    </row>
    <row r="7512" customFormat="false" ht="15" hidden="false" customHeight="false" outlineLevel="0" collapsed="false">
      <c r="A7512" s="6" t="s">
        <v>154</v>
      </c>
      <c r="B7512" s="45" t="n">
        <v>43852</v>
      </c>
      <c r="C7512" s="6" t="s">
        <v>195</v>
      </c>
      <c r="D7512" s="6" t="s">
        <v>189</v>
      </c>
      <c r="E7512" s="6" t="s">
        <v>174</v>
      </c>
      <c r="F7512" s="34" t="n">
        <v>0.218650504946709</v>
      </c>
      <c r="G7512" s="34" t="n">
        <v>0.213124243540494</v>
      </c>
      <c r="H7512" s="34" t="n">
        <v>0.00552626140621509</v>
      </c>
      <c r="I7512" s="34" t="n">
        <v>0.0259297643215568</v>
      </c>
      <c r="J7512" s="35" t="n">
        <v>4.75</v>
      </c>
      <c r="K7512" s="6" t="n">
        <v>0</v>
      </c>
      <c r="L7512" s="35" t="n">
        <v>-1</v>
      </c>
      <c r="M7512" s="6" t="str">
        <f aca="false">IF(I7512&lt;=0,"Below 0%",IF(I7512&lt;=0.05,"0-5%",IF(I7512&lt;=0.1,"5-10%",IF(I7512&lt;=0.2,"10-20%",IF(I7512&lt;=0.4,"20-40%","Above 40%")))))</f>
        <v>0-5%</v>
      </c>
      <c r="N7512" s="6" t="str">
        <f aca="false">IF(AND(H7512&gt;=Summary!$B$25,I7512&gt;=Summary!$B$26,I7512&lt;=Summary!$B$27,J7512&gt;=Summary!$B$28,J7512&lt;=Summary!$B$29,F7512*J7512&gt;1),"Yes","No")</f>
        <v>No</v>
      </c>
    </row>
    <row r="7513" customFormat="false" ht="15" hidden="false" customHeight="false" outlineLevel="0" collapsed="false">
      <c r="A7513" s="6" t="s">
        <v>154</v>
      </c>
      <c r="B7513" s="45" t="n">
        <v>43852</v>
      </c>
      <c r="C7513" s="6" t="s">
        <v>195</v>
      </c>
      <c r="D7513" s="6" t="s">
        <v>189</v>
      </c>
      <c r="E7513" s="6" t="s">
        <v>177</v>
      </c>
      <c r="F7513" s="34" t="n">
        <v>0.0878277719020844</v>
      </c>
      <c r="G7513" s="34" t="n">
        <v>0.161974425090775</v>
      </c>
      <c r="H7513" s="34" t="n">
        <v>-0.0741466531886908</v>
      </c>
      <c r="I7513" s="34" t="n">
        <v>-0.457767657746813</v>
      </c>
      <c r="J7513" s="35" t="n">
        <v>6.25</v>
      </c>
      <c r="K7513" s="6" t="n">
        <v>0</v>
      </c>
      <c r="L7513" s="35" t="n">
        <v>-1</v>
      </c>
      <c r="M7513" s="6" t="str">
        <f aca="false">IF(I7513&lt;=0,"Below 0%",IF(I7513&lt;=0.05,"0-5%",IF(I7513&lt;=0.1,"5-10%",IF(I7513&lt;=0.2,"10-20%",IF(I7513&lt;=0.4,"20-40%","Above 40%")))))</f>
        <v>Below 0%</v>
      </c>
      <c r="N7513" s="6" t="str">
        <f aca="false">IF(AND(H7513&gt;=Summary!$B$25,I7513&gt;=Summary!$B$26,I7513&lt;=Summary!$B$27,J7513&gt;=Summary!$B$28,J7513&lt;=Summary!$B$29,F7513*J7513&gt;1),"Yes","No")</f>
        <v>No</v>
      </c>
    </row>
    <row r="7514" customFormat="false" ht="15" hidden="false" customHeight="false" outlineLevel="0" collapsed="false">
      <c r="A7514" s="6" t="s">
        <v>154</v>
      </c>
      <c r="B7514" s="45" t="n">
        <v>43852</v>
      </c>
      <c r="C7514" s="6" t="s">
        <v>176</v>
      </c>
      <c r="D7514" s="6" t="s">
        <v>196</v>
      </c>
      <c r="E7514" s="6" t="s">
        <v>187</v>
      </c>
      <c r="F7514" s="34" t="n">
        <v>0.788560569286346</v>
      </c>
      <c r="G7514" s="34" t="n">
        <v>0.69034554352662</v>
      </c>
      <c r="H7514" s="34" t="n">
        <v>0.0982150257597262</v>
      </c>
      <c r="I7514" s="34" t="n">
        <v>0.142269370289545</v>
      </c>
      <c r="J7514" s="35" t="n">
        <v>1.45</v>
      </c>
      <c r="K7514" s="6" t="n">
        <v>0</v>
      </c>
      <c r="L7514" s="35" t="n">
        <v>-1</v>
      </c>
      <c r="M7514" s="6" t="str">
        <f aca="false">IF(I7514&lt;=0,"Below 0%",IF(I7514&lt;=0.05,"0-5%",IF(I7514&lt;=0.1,"5-10%",IF(I7514&lt;=0.2,"10-20%",IF(I7514&lt;=0.4,"20-40%","Above 40%")))))</f>
        <v>10-20%</v>
      </c>
      <c r="N7514" s="6" t="str">
        <f aca="false">IF(AND(H7514&gt;=Summary!$B$25,I7514&gt;=Summary!$B$26,I7514&lt;=Summary!$B$27,J7514&gt;=Summary!$B$28,J7514&lt;=Summary!$B$29,F7514*J7514&gt;1),"Yes","No")</f>
        <v>No</v>
      </c>
    </row>
    <row r="7515" customFormat="false" ht="15" hidden="false" customHeight="false" outlineLevel="0" collapsed="false">
      <c r="A7515" s="6" t="s">
        <v>154</v>
      </c>
      <c r="B7515" s="45" t="n">
        <v>43852</v>
      </c>
      <c r="C7515" s="6" t="s">
        <v>176</v>
      </c>
      <c r="D7515" s="6" t="s">
        <v>196</v>
      </c>
      <c r="E7515" s="6" t="s">
        <v>174</v>
      </c>
      <c r="F7515" s="34" t="n">
        <v>0.149752140045166</v>
      </c>
      <c r="G7515" s="34" t="n">
        <v>0.204285926145633</v>
      </c>
      <c r="H7515" s="34" t="n">
        <v>-0.0545337861004665</v>
      </c>
      <c r="I7515" s="34" t="n">
        <v>-0.266948326443155</v>
      </c>
      <c r="J7515" s="35" t="n">
        <v>4.9</v>
      </c>
      <c r="K7515" s="6" t="n">
        <v>0</v>
      </c>
      <c r="L7515" s="35" t="n">
        <v>-1</v>
      </c>
      <c r="M7515" s="6" t="str">
        <f aca="false">IF(I7515&lt;=0,"Below 0%",IF(I7515&lt;=0.05,"0-5%",IF(I7515&lt;=0.1,"5-10%",IF(I7515&lt;=0.2,"10-20%",IF(I7515&lt;=0.4,"20-40%","Above 40%")))))</f>
        <v>Below 0%</v>
      </c>
      <c r="N7515" s="6" t="str">
        <f aca="false">IF(AND(H7515&gt;=Summary!$B$25,I7515&gt;=Summary!$B$26,I7515&lt;=Summary!$B$27,J7515&gt;=Summary!$B$28,J7515&lt;=Summary!$B$29,F7515*J7515&gt;1),"Yes","No")</f>
        <v>No</v>
      </c>
    </row>
    <row r="7516" customFormat="false" ht="15" hidden="false" customHeight="false" outlineLevel="0" collapsed="false">
      <c r="A7516" s="6" t="s">
        <v>154</v>
      </c>
      <c r="B7516" s="45" t="n">
        <v>43852</v>
      </c>
      <c r="C7516" s="6" t="s">
        <v>176</v>
      </c>
      <c r="D7516" s="6" t="s">
        <v>196</v>
      </c>
      <c r="E7516" s="6" t="s">
        <v>177</v>
      </c>
      <c r="F7516" s="34" t="n">
        <v>0.0616873390972614</v>
      </c>
      <c r="G7516" s="34" t="n">
        <v>0.105368530327747</v>
      </c>
      <c r="H7516" s="34" t="n">
        <v>-0.0436811912304859</v>
      </c>
      <c r="I7516" s="34" t="n">
        <v>-0.414556330003049</v>
      </c>
      <c r="J7516" s="35" t="n">
        <v>9.5</v>
      </c>
      <c r="K7516" s="6" t="n">
        <v>1</v>
      </c>
      <c r="L7516" s="35" t="n">
        <v>8.5</v>
      </c>
      <c r="M7516" s="6" t="str">
        <f aca="false">IF(I7516&lt;=0,"Below 0%",IF(I7516&lt;=0.05,"0-5%",IF(I7516&lt;=0.1,"5-10%",IF(I7516&lt;=0.2,"10-20%",IF(I7516&lt;=0.4,"20-40%","Above 40%")))))</f>
        <v>Below 0%</v>
      </c>
      <c r="N7516" s="6" t="str">
        <f aca="false">IF(AND(H7516&gt;=Summary!$B$25,I7516&gt;=Summary!$B$26,I7516&lt;=Summary!$B$27,J7516&gt;=Summary!$B$28,J7516&lt;=Summary!$B$29,F7516*J7516&gt;1),"Yes","No")</f>
        <v>No</v>
      </c>
    </row>
    <row r="7517" customFormat="false" ht="15" hidden="false" customHeight="false" outlineLevel="0" collapsed="false">
      <c r="A7517" s="6" t="s">
        <v>154</v>
      </c>
      <c r="B7517" s="45" t="n">
        <v>43852</v>
      </c>
      <c r="C7517" s="6" t="s">
        <v>181</v>
      </c>
      <c r="D7517" s="6" t="s">
        <v>172</v>
      </c>
      <c r="E7517" s="6" t="s">
        <v>187</v>
      </c>
      <c r="F7517" s="34" t="n">
        <v>0.787507832050324</v>
      </c>
      <c r="G7517" s="34" t="n">
        <v>0.686195340574151</v>
      </c>
      <c r="H7517" s="34" t="n">
        <v>0.101312491476172</v>
      </c>
      <c r="I7517" s="34" t="n">
        <v>0.147643805612849</v>
      </c>
      <c r="J7517" s="35" t="n">
        <v>1.45</v>
      </c>
      <c r="K7517" s="6" t="n">
        <v>1</v>
      </c>
      <c r="L7517" s="35" t="n">
        <v>0.45</v>
      </c>
      <c r="M7517" s="6" t="str">
        <f aca="false">IF(I7517&lt;=0,"Below 0%",IF(I7517&lt;=0.05,"0-5%",IF(I7517&lt;=0.1,"5-10%",IF(I7517&lt;=0.2,"10-20%",IF(I7517&lt;=0.4,"20-40%","Above 40%")))))</f>
        <v>10-20%</v>
      </c>
      <c r="N7517" s="6" t="str">
        <f aca="false">IF(AND(H7517&gt;=Summary!$B$25,I7517&gt;=Summary!$B$26,I7517&lt;=Summary!$B$27,J7517&gt;=Summary!$B$28,J7517&lt;=Summary!$B$29,F7517*J7517&gt;1),"Yes","No")</f>
        <v>No</v>
      </c>
    </row>
    <row r="7518" customFormat="false" ht="15" hidden="false" customHeight="false" outlineLevel="0" collapsed="false">
      <c r="A7518" s="6" t="s">
        <v>154</v>
      </c>
      <c r="B7518" s="45" t="n">
        <v>43852</v>
      </c>
      <c r="C7518" s="6" t="s">
        <v>181</v>
      </c>
      <c r="D7518" s="6" t="s">
        <v>172</v>
      </c>
      <c r="E7518" s="6" t="s">
        <v>174</v>
      </c>
      <c r="F7518" s="34" t="n">
        <v>0.134664610028267</v>
      </c>
      <c r="G7518" s="34" t="n">
        <v>0.193200629870392</v>
      </c>
      <c r="H7518" s="34" t="n">
        <v>-0.0585360198421251</v>
      </c>
      <c r="I7518" s="34" t="n">
        <v>-0.302980481385562</v>
      </c>
      <c r="J7518" s="35" t="n">
        <v>5.15</v>
      </c>
      <c r="K7518" s="6" t="n">
        <v>0</v>
      </c>
      <c r="L7518" s="35" t="n">
        <v>-1</v>
      </c>
      <c r="M7518" s="6" t="str">
        <f aca="false">IF(I7518&lt;=0,"Below 0%",IF(I7518&lt;=0.05,"0-5%",IF(I7518&lt;=0.1,"5-10%",IF(I7518&lt;=0.2,"10-20%",IF(I7518&lt;=0.4,"20-40%","Above 40%")))))</f>
        <v>Below 0%</v>
      </c>
      <c r="N7518" s="6" t="str">
        <f aca="false">IF(AND(H7518&gt;=Summary!$B$25,I7518&gt;=Summary!$B$26,I7518&lt;=Summary!$B$27,J7518&gt;=Summary!$B$28,J7518&lt;=Summary!$B$29,F7518*J7518&gt;1),"Yes","No")</f>
        <v>No</v>
      </c>
    </row>
    <row r="7519" customFormat="false" ht="15" hidden="false" customHeight="false" outlineLevel="0" collapsed="false">
      <c r="A7519" s="6" t="s">
        <v>154</v>
      </c>
      <c r="B7519" s="45" t="n">
        <v>43852</v>
      </c>
      <c r="C7519" s="6" t="s">
        <v>181</v>
      </c>
      <c r="D7519" s="6" t="s">
        <v>172</v>
      </c>
      <c r="E7519" s="6" t="s">
        <v>177</v>
      </c>
      <c r="F7519" s="34" t="n">
        <v>0.077827550470829</v>
      </c>
      <c r="G7519" s="34" t="n">
        <v>0.120604029555457</v>
      </c>
      <c r="H7519" s="34" t="n">
        <v>-0.0427764790846278</v>
      </c>
      <c r="I7519" s="34" t="n">
        <v>-0.354685322225972</v>
      </c>
      <c r="J7519" s="35" t="n">
        <v>8.25</v>
      </c>
      <c r="K7519" s="6" t="n">
        <v>0</v>
      </c>
      <c r="L7519" s="35" t="n">
        <v>-1</v>
      </c>
      <c r="M7519" s="6" t="str">
        <f aca="false">IF(I7519&lt;=0,"Below 0%",IF(I7519&lt;=0.05,"0-5%",IF(I7519&lt;=0.1,"5-10%",IF(I7519&lt;=0.2,"10-20%",IF(I7519&lt;=0.4,"20-40%","Above 40%")))))</f>
        <v>Below 0%</v>
      </c>
      <c r="N7519" s="6" t="str">
        <f aca="false">IF(AND(H7519&gt;=Summary!$B$25,I7519&gt;=Summary!$B$26,I7519&lt;=Summary!$B$27,J7519&gt;=Summary!$B$28,J7519&lt;=Summary!$B$29,F7519*J7519&gt;1),"Yes","No")</f>
        <v>No</v>
      </c>
    </row>
    <row r="7520" customFormat="false" ht="15" hidden="false" customHeight="false" outlineLevel="0" collapsed="false">
      <c r="A7520" s="6" t="s">
        <v>154</v>
      </c>
      <c r="B7520" s="45" t="n">
        <v>43853</v>
      </c>
      <c r="C7520" s="6" t="s">
        <v>203</v>
      </c>
      <c r="D7520" s="6" t="s">
        <v>183</v>
      </c>
      <c r="E7520" s="6" t="s">
        <v>187</v>
      </c>
      <c r="F7520" s="34" t="n">
        <v>0.170664086937904</v>
      </c>
      <c r="G7520" s="34" t="n">
        <v>0.165788613159903</v>
      </c>
      <c r="H7520" s="34" t="n">
        <v>0.00487547377800174</v>
      </c>
      <c r="I7520" s="34" t="n">
        <v>0.0294077722533293</v>
      </c>
      <c r="J7520" s="35" t="n">
        <v>6</v>
      </c>
      <c r="K7520" s="6" t="n">
        <v>0</v>
      </c>
      <c r="L7520" s="35" t="n">
        <v>-1</v>
      </c>
      <c r="M7520" s="6" t="str">
        <f aca="false">IF(I7520&lt;=0,"Below 0%",IF(I7520&lt;=0.05,"0-5%",IF(I7520&lt;=0.1,"5-10%",IF(I7520&lt;=0.2,"10-20%",IF(I7520&lt;=0.4,"20-40%","Above 40%")))))</f>
        <v>0-5%</v>
      </c>
      <c r="N7520" s="6" t="str">
        <f aca="false">IF(AND(H7520&gt;=Summary!$B$25,I7520&gt;=Summary!$B$26,I7520&lt;=Summary!$B$27,J7520&gt;=Summary!$B$28,J7520&lt;=Summary!$B$29,F7520*J7520&gt;1),"Yes","No")</f>
        <v>No</v>
      </c>
    </row>
    <row r="7521" customFormat="false" ht="15" hidden="false" customHeight="false" outlineLevel="0" collapsed="false">
      <c r="A7521" s="6" t="s">
        <v>154</v>
      </c>
      <c r="B7521" s="45" t="n">
        <v>43853</v>
      </c>
      <c r="C7521" s="6" t="s">
        <v>203</v>
      </c>
      <c r="D7521" s="6" t="s">
        <v>183</v>
      </c>
      <c r="E7521" s="6" t="s">
        <v>174</v>
      </c>
      <c r="F7521" s="34" t="n">
        <v>0.246415331959724</v>
      </c>
      <c r="G7521" s="34" t="n">
        <v>0.245612760236893</v>
      </c>
      <c r="H7521" s="34" t="n">
        <v>0.00080257172283163</v>
      </c>
      <c r="I7521" s="34" t="n">
        <v>0.00326763040347555</v>
      </c>
      <c r="J7521" s="35" t="n">
        <v>4.05</v>
      </c>
      <c r="K7521" s="6" t="n">
        <v>0</v>
      </c>
      <c r="L7521" s="35" t="n">
        <v>-1</v>
      </c>
      <c r="M7521" s="6" t="str">
        <f aca="false">IF(I7521&lt;=0,"Below 0%",IF(I7521&lt;=0.05,"0-5%",IF(I7521&lt;=0.1,"5-10%",IF(I7521&lt;=0.2,"10-20%",IF(I7521&lt;=0.4,"20-40%","Above 40%")))))</f>
        <v>0-5%</v>
      </c>
      <c r="N7521" s="6" t="str">
        <f aca="false">IF(AND(H7521&gt;=Summary!$B$25,I7521&gt;=Summary!$B$26,I7521&lt;=Summary!$B$27,J7521&gt;=Summary!$B$28,J7521&lt;=Summary!$B$29,F7521*J7521&gt;1),"Yes","No")</f>
        <v>No</v>
      </c>
    </row>
    <row r="7522" customFormat="false" ht="15" hidden="false" customHeight="false" outlineLevel="0" collapsed="false">
      <c r="A7522" s="6" t="s">
        <v>154</v>
      </c>
      <c r="B7522" s="45" t="n">
        <v>43853</v>
      </c>
      <c r="C7522" s="6" t="s">
        <v>203</v>
      </c>
      <c r="D7522" s="6" t="s">
        <v>183</v>
      </c>
      <c r="E7522" s="6" t="s">
        <v>177</v>
      </c>
      <c r="F7522" s="34" t="n">
        <v>0.582920610904694</v>
      </c>
      <c r="G7522" s="34" t="n">
        <v>0.588598626603205</v>
      </c>
      <c r="H7522" s="34" t="n">
        <v>-0.00567801569851101</v>
      </c>
      <c r="I7522" s="34" t="n">
        <v>-0.00964666827593319</v>
      </c>
      <c r="J7522" s="35" t="n">
        <v>1.69</v>
      </c>
      <c r="K7522" s="6" t="n">
        <v>1</v>
      </c>
      <c r="L7522" s="35" t="n">
        <v>0.69</v>
      </c>
      <c r="M7522" s="6" t="str">
        <f aca="false">IF(I7522&lt;=0,"Below 0%",IF(I7522&lt;=0.05,"0-5%",IF(I7522&lt;=0.1,"5-10%",IF(I7522&lt;=0.2,"10-20%",IF(I7522&lt;=0.4,"20-40%","Above 40%")))))</f>
        <v>Below 0%</v>
      </c>
      <c r="N7522" s="6" t="str">
        <f aca="false">IF(AND(H7522&gt;=Summary!$B$25,I7522&gt;=Summary!$B$26,I7522&lt;=Summary!$B$27,J7522&gt;=Summary!$B$28,J7522&lt;=Summary!$B$29,F7522*J7522&gt;1),"Yes","No")</f>
        <v>No</v>
      </c>
    </row>
    <row r="7523" customFormat="false" ht="15" hidden="false" customHeight="false" outlineLevel="0" collapsed="false">
      <c r="A7523" s="6" t="s">
        <v>154</v>
      </c>
      <c r="B7523" s="45" t="n">
        <v>43859</v>
      </c>
      <c r="C7523" s="6" t="s">
        <v>189</v>
      </c>
      <c r="D7523" s="6" t="s">
        <v>183</v>
      </c>
      <c r="E7523" s="6" t="s">
        <v>187</v>
      </c>
      <c r="F7523" s="34" t="n">
        <v>0.113573029637337</v>
      </c>
      <c r="G7523" s="34" t="n">
        <v>0.099523715022822</v>
      </c>
      <c r="H7523" s="34" t="n">
        <v>0.0140493146145147</v>
      </c>
      <c r="I7523" s="34" t="n">
        <v>0.14116549619649</v>
      </c>
      <c r="J7523" s="35" t="n">
        <v>10</v>
      </c>
      <c r="K7523" s="6" t="n">
        <v>0</v>
      </c>
      <c r="L7523" s="35" t="n">
        <v>-1</v>
      </c>
      <c r="M7523" s="6" t="str">
        <f aca="false">IF(I7523&lt;=0,"Below 0%",IF(I7523&lt;=0.05,"0-5%",IF(I7523&lt;=0.1,"5-10%",IF(I7523&lt;=0.2,"10-20%",IF(I7523&lt;=0.4,"20-40%","Above 40%")))))</f>
        <v>10-20%</v>
      </c>
      <c r="N7523" s="6" t="str">
        <f aca="false">IF(AND(H7523&gt;=Summary!$B$25,I7523&gt;=Summary!$B$26,I7523&lt;=Summary!$B$27,J7523&gt;=Summary!$B$28,J7523&lt;=Summary!$B$29,F7523*J7523&gt;1),"Yes","No")</f>
        <v>No</v>
      </c>
    </row>
    <row r="7524" customFormat="false" ht="15" hidden="false" customHeight="false" outlineLevel="0" collapsed="false">
      <c r="A7524" s="6" t="s">
        <v>154</v>
      </c>
      <c r="B7524" s="45" t="n">
        <v>43859</v>
      </c>
      <c r="C7524" s="6" t="s">
        <v>189</v>
      </c>
      <c r="D7524" s="6" t="s">
        <v>183</v>
      </c>
      <c r="E7524" s="6" t="s">
        <v>174</v>
      </c>
      <c r="F7524" s="34" t="n">
        <v>0.16403640806675</v>
      </c>
      <c r="G7524" s="34" t="n">
        <v>0.168684262750546</v>
      </c>
      <c r="H7524" s="34" t="n">
        <v>-0.00464785468379617</v>
      </c>
      <c r="I7524" s="34" t="n">
        <v>-0.0275535761784105</v>
      </c>
      <c r="J7524" s="35" t="n">
        <v>5.9</v>
      </c>
      <c r="K7524" s="6" t="n">
        <v>0</v>
      </c>
      <c r="L7524" s="35" t="n">
        <v>-1</v>
      </c>
      <c r="M7524" s="6" t="str">
        <f aca="false">IF(I7524&lt;=0,"Below 0%",IF(I7524&lt;=0.05,"0-5%",IF(I7524&lt;=0.1,"5-10%",IF(I7524&lt;=0.2,"10-20%",IF(I7524&lt;=0.4,"20-40%","Above 40%")))))</f>
        <v>Below 0%</v>
      </c>
      <c r="N7524" s="6" t="str">
        <f aca="false">IF(AND(H7524&gt;=Summary!$B$25,I7524&gt;=Summary!$B$26,I7524&lt;=Summary!$B$27,J7524&gt;=Summary!$B$28,J7524&lt;=Summary!$B$29,F7524*J7524&gt;1),"Yes","No")</f>
        <v>No</v>
      </c>
    </row>
    <row r="7525" customFormat="false" ht="15" hidden="false" customHeight="false" outlineLevel="0" collapsed="false">
      <c r="A7525" s="6" t="s">
        <v>154</v>
      </c>
      <c r="B7525" s="45" t="n">
        <v>43859</v>
      </c>
      <c r="C7525" s="6" t="s">
        <v>189</v>
      </c>
      <c r="D7525" s="6" t="s">
        <v>183</v>
      </c>
      <c r="E7525" s="6" t="s">
        <v>177</v>
      </c>
      <c r="F7525" s="34" t="n">
        <v>0.722390592098236</v>
      </c>
      <c r="G7525" s="34" t="n">
        <v>0.731792022226632</v>
      </c>
      <c r="H7525" s="34" t="n">
        <v>-0.00940143012839623</v>
      </c>
      <c r="I7525" s="34" t="n">
        <v>-0.0128471339435902</v>
      </c>
      <c r="J7525" s="35" t="n">
        <v>1.36</v>
      </c>
      <c r="K7525" s="6" t="n">
        <v>1</v>
      </c>
      <c r="L7525" s="35" t="n">
        <v>0.36</v>
      </c>
      <c r="M7525" s="6" t="str">
        <f aca="false">IF(I7525&lt;=0,"Below 0%",IF(I7525&lt;=0.05,"0-5%",IF(I7525&lt;=0.1,"5-10%",IF(I7525&lt;=0.2,"10-20%",IF(I7525&lt;=0.4,"20-40%","Above 40%")))))</f>
        <v>Below 0%</v>
      </c>
      <c r="N7525" s="6" t="str">
        <f aca="false">IF(AND(H7525&gt;=Summary!$B$25,I7525&gt;=Summary!$B$26,I7525&lt;=Summary!$B$27,J7525&gt;=Summary!$B$28,J7525&lt;=Summary!$B$29,F7525*J7525&gt;1),"Yes","No")</f>
        <v>No</v>
      </c>
    </row>
    <row r="7526" customFormat="false" ht="15" hidden="false" customHeight="false" outlineLevel="0" collapsed="false">
      <c r="A7526" s="6" t="s">
        <v>154</v>
      </c>
      <c r="B7526" s="45" t="n">
        <v>43862</v>
      </c>
      <c r="C7526" s="6" t="s">
        <v>199</v>
      </c>
      <c r="D7526" s="6" t="s">
        <v>182</v>
      </c>
      <c r="E7526" s="6" t="s">
        <v>187</v>
      </c>
      <c r="F7526" s="34" t="n">
        <v>0.410256892442703</v>
      </c>
      <c r="G7526" s="34" t="n">
        <v>0.449367088607595</v>
      </c>
      <c r="H7526" s="34" t="n">
        <v>-0.0391101961648917</v>
      </c>
      <c r="I7526" s="34" t="n">
        <v>-0.0870339576627167</v>
      </c>
      <c r="J7526" s="35" t="n">
        <v>2.22</v>
      </c>
      <c r="K7526" s="6" t="n">
        <v>1</v>
      </c>
      <c r="L7526" s="35" t="n">
        <v>1.22</v>
      </c>
      <c r="M7526" s="6" t="str">
        <f aca="false">IF(I7526&lt;=0,"Below 0%",IF(I7526&lt;=0.05,"0-5%",IF(I7526&lt;=0.1,"5-10%",IF(I7526&lt;=0.2,"10-20%",IF(I7526&lt;=0.4,"20-40%","Above 40%")))))</f>
        <v>Below 0%</v>
      </c>
      <c r="N7526" s="6" t="str">
        <f aca="false">IF(AND(H7526&gt;=Summary!$B$25,I7526&gt;=Summary!$B$26,I7526&lt;=Summary!$B$27,J7526&gt;=Summary!$B$28,J7526&lt;=Summary!$B$29,F7526*J7526&gt;1),"Yes","No")</f>
        <v>No</v>
      </c>
    </row>
    <row r="7527" customFormat="false" ht="15" hidden="false" customHeight="false" outlineLevel="0" collapsed="false">
      <c r="A7527" s="6" t="s">
        <v>154</v>
      </c>
      <c r="B7527" s="45" t="n">
        <v>43862</v>
      </c>
      <c r="C7527" s="6" t="s">
        <v>199</v>
      </c>
      <c r="D7527" s="6" t="s">
        <v>182</v>
      </c>
      <c r="E7527" s="6" t="s">
        <v>174</v>
      </c>
      <c r="F7527" s="34" t="n">
        <v>0.340979993343353</v>
      </c>
      <c r="G7527" s="34" t="n">
        <v>0.269620253164557</v>
      </c>
      <c r="H7527" s="34" t="n">
        <v>0.0713597401787963</v>
      </c>
      <c r="I7527" s="34" t="n">
        <v>0.264667580944831</v>
      </c>
      <c r="J7527" s="35" t="n">
        <v>3.7</v>
      </c>
      <c r="K7527" s="6" t="n">
        <v>0</v>
      </c>
      <c r="L7527" s="35" t="n">
        <v>-1</v>
      </c>
      <c r="M7527" s="6" t="str">
        <f aca="false">IF(I7527&lt;=0,"Below 0%",IF(I7527&lt;=0.05,"0-5%",IF(I7527&lt;=0.1,"5-10%",IF(I7527&lt;=0.2,"10-20%",IF(I7527&lt;=0.4,"20-40%","Above 40%")))))</f>
        <v>20-40%</v>
      </c>
      <c r="N7527" s="6" t="str">
        <f aca="false">IF(AND(H7527&gt;=Summary!$B$25,I7527&gt;=Summary!$B$26,I7527&lt;=Summary!$B$27,J7527&gt;=Summary!$B$28,J7527&lt;=Summary!$B$29,F7527*J7527&gt;1),"Yes","No")</f>
        <v>Yes</v>
      </c>
    </row>
    <row r="7528" customFormat="false" ht="15" hidden="false" customHeight="false" outlineLevel="0" collapsed="false">
      <c r="A7528" s="6" t="s">
        <v>154</v>
      </c>
      <c r="B7528" s="45" t="n">
        <v>43862</v>
      </c>
      <c r="C7528" s="6" t="s">
        <v>199</v>
      </c>
      <c r="D7528" s="6" t="s">
        <v>182</v>
      </c>
      <c r="E7528" s="6" t="s">
        <v>177</v>
      </c>
      <c r="F7528" s="34" t="n">
        <v>0.248763054609299</v>
      </c>
      <c r="G7528" s="34" t="n">
        <v>0.281012658227848</v>
      </c>
      <c r="H7528" s="34" t="n">
        <v>-0.0322496036185495</v>
      </c>
      <c r="I7528" s="34" t="n">
        <v>-0.11476210296691</v>
      </c>
      <c r="J7528" s="35" t="n">
        <v>3.55</v>
      </c>
      <c r="K7528" s="6" t="n">
        <v>0</v>
      </c>
      <c r="L7528" s="35" t="n">
        <v>-1</v>
      </c>
      <c r="M7528" s="6" t="str">
        <f aca="false">IF(I7528&lt;=0,"Below 0%",IF(I7528&lt;=0.05,"0-5%",IF(I7528&lt;=0.1,"5-10%",IF(I7528&lt;=0.2,"10-20%",IF(I7528&lt;=0.4,"20-40%","Above 40%")))))</f>
        <v>Below 0%</v>
      </c>
      <c r="N7528" s="6" t="str">
        <f aca="false">IF(AND(H7528&gt;=Summary!$B$25,I7528&gt;=Summary!$B$26,I7528&lt;=Summary!$B$27,J7528&gt;=Summary!$B$28,J7528&lt;=Summary!$B$29,F7528*J7528&gt;1),"Yes","No")</f>
        <v>No</v>
      </c>
    </row>
    <row r="7529" customFormat="false" ht="15" hidden="false" customHeight="false" outlineLevel="0" collapsed="false">
      <c r="A7529" s="6" t="s">
        <v>154</v>
      </c>
      <c r="B7529" s="45" t="n">
        <v>43862</v>
      </c>
      <c r="C7529" s="6" t="s">
        <v>180</v>
      </c>
      <c r="D7529" s="6" t="s">
        <v>204</v>
      </c>
      <c r="E7529" s="6" t="s">
        <v>187</v>
      </c>
      <c r="F7529" s="34" t="n">
        <v>0.491840779781342</v>
      </c>
      <c r="G7529" s="34" t="n">
        <v>0.311154598825832</v>
      </c>
      <c r="H7529" s="34" t="n">
        <v>0.18068618095551</v>
      </c>
      <c r="I7529" s="34" t="n">
        <v>0.580695839423054</v>
      </c>
      <c r="J7529" s="35" t="n">
        <v>3.2</v>
      </c>
      <c r="K7529" s="6" t="n">
        <v>0</v>
      </c>
      <c r="L7529" s="35" t="n">
        <v>-1</v>
      </c>
      <c r="M7529" s="6" t="str">
        <f aca="false">IF(I7529&lt;=0,"Below 0%",IF(I7529&lt;=0.05,"0-5%",IF(I7529&lt;=0.1,"5-10%",IF(I7529&lt;=0.2,"10-20%",IF(I7529&lt;=0.4,"20-40%","Above 40%")))))</f>
        <v>Above 40%</v>
      </c>
      <c r="N7529" s="6" t="str">
        <f aca="false">IF(AND(H7529&gt;=Summary!$B$25,I7529&gt;=Summary!$B$26,I7529&lt;=Summary!$B$27,J7529&gt;=Summary!$B$28,J7529&lt;=Summary!$B$29,F7529*J7529&gt;1),"Yes","No")</f>
        <v>No</v>
      </c>
    </row>
    <row r="7530" customFormat="false" ht="15" hidden="false" customHeight="false" outlineLevel="0" collapsed="false">
      <c r="A7530" s="6" t="s">
        <v>154</v>
      </c>
      <c r="B7530" s="45" t="n">
        <v>43862</v>
      </c>
      <c r="C7530" s="6" t="s">
        <v>180</v>
      </c>
      <c r="D7530" s="6" t="s">
        <v>204</v>
      </c>
      <c r="E7530" s="6" t="s">
        <v>174</v>
      </c>
      <c r="F7530" s="34" t="n">
        <v>0.23202820122242</v>
      </c>
      <c r="G7530" s="34" t="n">
        <v>0.313111545988258</v>
      </c>
      <c r="H7530" s="34" t="n">
        <v>-0.0810833447658386</v>
      </c>
      <c r="I7530" s="34" t="n">
        <v>-0.258959932345897</v>
      </c>
      <c r="J7530" s="35" t="n">
        <v>3.18</v>
      </c>
      <c r="K7530" s="6" t="n">
        <v>0</v>
      </c>
      <c r="L7530" s="35" t="n">
        <v>-1</v>
      </c>
      <c r="M7530" s="6" t="str">
        <f aca="false">IF(I7530&lt;=0,"Below 0%",IF(I7530&lt;=0.05,"0-5%",IF(I7530&lt;=0.1,"5-10%",IF(I7530&lt;=0.2,"10-20%",IF(I7530&lt;=0.4,"20-40%","Above 40%")))))</f>
        <v>Below 0%</v>
      </c>
      <c r="N7530" s="6" t="str">
        <f aca="false">IF(AND(H7530&gt;=Summary!$B$25,I7530&gt;=Summary!$B$26,I7530&lt;=Summary!$B$27,J7530&gt;=Summary!$B$28,J7530&lt;=Summary!$B$29,F7530*J7530&gt;1),"Yes","No")</f>
        <v>No</v>
      </c>
    </row>
    <row r="7531" customFormat="false" ht="15" hidden="false" customHeight="false" outlineLevel="0" collapsed="false">
      <c r="A7531" s="6" t="s">
        <v>154</v>
      </c>
      <c r="B7531" s="45" t="n">
        <v>43862</v>
      </c>
      <c r="C7531" s="6" t="s">
        <v>180</v>
      </c>
      <c r="D7531" s="6" t="s">
        <v>204</v>
      </c>
      <c r="E7531" s="6" t="s">
        <v>177</v>
      </c>
      <c r="F7531" s="34" t="n">
        <v>0.276131063699722</v>
      </c>
      <c r="G7531" s="34" t="n">
        <v>0.37573385518591</v>
      </c>
      <c r="H7531" s="34" t="n">
        <v>-0.0996027914861877</v>
      </c>
      <c r="I7531" s="34" t="n">
        <v>-0.265088679424177</v>
      </c>
      <c r="J7531" s="35" t="n">
        <v>2.65</v>
      </c>
      <c r="K7531" s="6" t="n">
        <v>1</v>
      </c>
      <c r="L7531" s="35" t="n">
        <v>1.65</v>
      </c>
      <c r="M7531" s="6" t="str">
        <f aca="false">IF(I7531&lt;=0,"Below 0%",IF(I7531&lt;=0.05,"0-5%",IF(I7531&lt;=0.1,"5-10%",IF(I7531&lt;=0.2,"10-20%",IF(I7531&lt;=0.4,"20-40%","Above 40%")))))</f>
        <v>Below 0%</v>
      </c>
      <c r="N7531" s="6" t="str">
        <f aca="false">IF(AND(H7531&gt;=Summary!$B$25,I7531&gt;=Summary!$B$26,I7531&lt;=Summary!$B$27,J7531&gt;=Summary!$B$28,J7531&lt;=Summary!$B$29,F7531*J7531&gt;1),"Yes","No")</f>
        <v>No</v>
      </c>
    </row>
    <row r="7532" customFormat="false" ht="15" hidden="false" customHeight="false" outlineLevel="0" collapsed="false">
      <c r="A7532" s="6" t="s">
        <v>154</v>
      </c>
      <c r="B7532" s="45" t="n">
        <v>43862</v>
      </c>
      <c r="C7532" s="6" t="s">
        <v>195</v>
      </c>
      <c r="D7532" s="6" t="s">
        <v>190</v>
      </c>
      <c r="E7532" s="6" t="s">
        <v>187</v>
      </c>
      <c r="F7532" s="34" t="n">
        <v>0.502846360206604</v>
      </c>
      <c r="G7532" s="34" t="n">
        <v>0.382362512203059</v>
      </c>
      <c r="H7532" s="34" t="n">
        <v>0.120483848003545</v>
      </c>
      <c r="I7532" s="34" t="n">
        <v>0.315103714821187</v>
      </c>
      <c r="J7532" s="35" t="n">
        <v>2.6</v>
      </c>
      <c r="K7532" s="6" t="n">
        <v>0</v>
      </c>
      <c r="L7532" s="35" t="n">
        <v>-1</v>
      </c>
      <c r="M7532" s="6" t="str">
        <f aca="false">IF(I7532&lt;=0,"Below 0%",IF(I7532&lt;=0.05,"0-5%",IF(I7532&lt;=0.1,"5-10%",IF(I7532&lt;=0.2,"10-20%",IF(I7532&lt;=0.4,"20-40%","Above 40%")))))</f>
        <v>20-40%</v>
      </c>
      <c r="N7532" s="6" t="str">
        <f aca="false">IF(AND(H7532&gt;=Summary!$B$25,I7532&gt;=Summary!$B$26,I7532&lt;=Summary!$B$27,J7532&gt;=Summary!$B$28,J7532&lt;=Summary!$B$29,F7532*J7532&gt;1),"Yes","No")</f>
        <v>Yes</v>
      </c>
    </row>
    <row r="7533" customFormat="false" ht="15" hidden="false" customHeight="false" outlineLevel="0" collapsed="false">
      <c r="A7533" s="6" t="s">
        <v>154</v>
      </c>
      <c r="B7533" s="45" t="n">
        <v>43862</v>
      </c>
      <c r="C7533" s="6" t="s">
        <v>195</v>
      </c>
      <c r="D7533" s="6" t="s">
        <v>190</v>
      </c>
      <c r="E7533" s="6" t="s">
        <v>174</v>
      </c>
      <c r="F7533" s="34" t="n">
        <v>0.325530260801315</v>
      </c>
      <c r="G7533" s="34" t="n">
        <v>0.265104675127454</v>
      </c>
      <c r="H7533" s="34" t="n">
        <v>0.0604255856738611</v>
      </c>
      <c r="I7533" s="34" t="n">
        <v>0.227931045142114</v>
      </c>
      <c r="J7533" s="35" t="n">
        <v>3.75</v>
      </c>
      <c r="K7533" s="6" t="n">
        <v>1</v>
      </c>
      <c r="L7533" s="35" t="n">
        <v>2.75</v>
      </c>
      <c r="M7533" s="6" t="str">
        <f aca="false">IF(I7533&lt;=0,"Below 0%",IF(I7533&lt;=0.05,"0-5%",IF(I7533&lt;=0.1,"5-10%",IF(I7533&lt;=0.2,"10-20%",IF(I7533&lt;=0.4,"20-40%","Above 40%")))))</f>
        <v>20-40%</v>
      </c>
      <c r="N7533" s="6" t="str">
        <f aca="false">IF(AND(H7533&gt;=Summary!$B$25,I7533&gt;=Summary!$B$26,I7533&lt;=Summary!$B$27,J7533&gt;=Summary!$B$28,J7533&lt;=Summary!$B$29,F7533*J7533&gt;1),"Yes","No")</f>
        <v>Yes</v>
      </c>
    </row>
    <row r="7534" customFormat="false" ht="15" hidden="false" customHeight="false" outlineLevel="0" collapsed="false">
      <c r="A7534" s="6" t="s">
        <v>154</v>
      </c>
      <c r="B7534" s="45" t="n">
        <v>43862</v>
      </c>
      <c r="C7534" s="6" t="s">
        <v>195</v>
      </c>
      <c r="D7534" s="6" t="s">
        <v>190</v>
      </c>
      <c r="E7534" s="6" t="s">
        <v>177</v>
      </c>
      <c r="F7534" s="34" t="n">
        <v>0.17162336409092</v>
      </c>
      <c r="G7534" s="34" t="n">
        <v>0.352532812669487</v>
      </c>
      <c r="H7534" s="34" t="n">
        <v>-0.180909448578567</v>
      </c>
      <c r="I7534" s="34" t="n">
        <v>-0.51317052506025</v>
      </c>
      <c r="J7534" s="35" t="n">
        <v>2.82</v>
      </c>
      <c r="K7534" s="6" t="n">
        <v>0</v>
      </c>
      <c r="L7534" s="35" t="n">
        <v>-1</v>
      </c>
      <c r="M7534" s="6" t="str">
        <f aca="false">IF(I7534&lt;=0,"Below 0%",IF(I7534&lt;=0.05,"0-5%",IF(I7534&lt;=0.1,"5-10%",IF(I7534&lt;=0.2,"10-20%",IF(I7534&lt;=0.4,"20-40%","Above 40%")))))</f>
        <v>Below 0%</v>
      </c>
      <c r="N7534" s="6" t="str">
        <f aca="false">IF(AND(H7534&gt;=Summary!$B$25,I7534&gt;=Summary!$B$26,I7534&lt;=Summary!$B$27,J7534&gt;=Summary!$B$28,J7534&lt;=Summary!$B$29,F7534*J7534&gt;1),"Yes","No")</f>
        <v>No</v>
      </c>
    </row>
    <row r="7535" customFormat="false" ht="15" hidden="false" customHeight="false" outlineLevel="0" collapsed="false">
      <c r="A7535" s="6" t="s">
        <v>154</v>
      </c>
      <c r="B7535" s="45" t="n">
        <v>43862</v>
      </c>
      <c r="C7535" s="6" t="s">
        <v>183</v>
      </c>
      <c r="D7535" s="6" t="s">
        <v>179</v>
      </c>
      <c r="E7535" s="6" t="s">
        <v>187</v>
      </c>
      <c r="F7535" s="34" t="n">
        <v>0.683138072490692</v>
      </c>
      <c r="G7535" s="34" t="n">
        <v>0.759190938094866</v>
      </c>
      <c r="H7535" s="34" t="n">
        <v>-0.0760528656041737</v>
      </c>
      <c r="I7535" s="34" t="n">
        <v>-0.100176203097238</v>
      </c>
      <c r="J7535" s="35" t="n">
        <v>1.31</v>
      </c>
      <c r="K7535" s="6" t="n">
        <v>1</v>
      </c>
      <c r="L7535" s="35" t="n">
        <v>0.31</v>
      </c>
      <c r="M7535" s="6" t="str">
        <f aca="false">IF(I7535&lt;=0,"Below 0%",IF(I7535&lt;=0.05,"0-5%",IF(I7535&lt;=0.1,"5-10%",IF(I7535&lt;=0.2,"10-20%",IF(I7535&lt;=0.4,"20-40%","Above 40%")))))</f>
        <v>Below 0%</v>
      </c>
      <c r="N7535" s="6" t="str">
        <f aca="false">IF(AND(H7535&gt;=Summary!$B$25,I7535&gt;=Summary!$B$26,I7535&lt;=Summary!$B$27,J7535&gt;=Summary!$B$28,J7535&lt;=Summary!$B$29,F7535*J7535&gt;1),"Yes","No")</f>
        <v>No</v>
      </c>
    </row>
    <row r="7536" customFormat="false" ht="15" hidden="false" customHeight="false" outlineLevel="0" collapsed="false">
      <c r="A7536" s="6" t="s">
        <v>154</v>
      </c>
      <c r="B7536" s="45" t="n">
        <v>43862</v>
      </c>
      <c r="C7536" s="6" t="s">
        <v>183</v>
      </c>
      <c r="D7536" s="6" t="s">
        <v>179</v>
      </c>
      <c r="E7536" s="6" t="s">
        <v>174</v>
      </c>
      <c r="F7536" s="34" t="n">
        <v>0.189751133322716</v>
      </c>
      <c r="G7536" s="34" t="n">
        <v>0.160409698210367</v>
      </c>
      <c r="H7536" s="34" t="n">
        <v>0.029341435112349</v>
      </c>
      <c r="I7536" s="34" t="n">
        <v>0.182915593257146</v>
      </c>
      <c r="J7536" s="35" t="n">
        <v>6.2</v>
      </c>
      <c r="K7536" s="6" t="n">
        <v>0</v>
      </c>
      <c r="L7536" s="35" t="n">
        <v>-1</v>
      </c>
      <c r="M7536" s="6" t="str">
        <f aca="false">IF(I7536&lt;=0,"Below 0%",IF(I7536&lt;=0.05,"0-5%",IF(I7536&lt;=0.1,"5-10%",IF(I7536&lt;=0.2,"10-20%",IF(I7536&lt;=0.4,"20-40%","Above 40%")))))</f>
        <v>10-20%</v>
      </c>
      <c r="N7536" s="6" t="str">
        <f aca="false">IF(AND(H7536&gt;=Summary!$B$25,I7536&gt;=Summary!$B$26,I7536&lt;=Summary!$B$27,J7536&gt;=Summary!$B$28,J7536&lt;=Summary!$B$29,F7536*J7536&gt;1),"Yes","No")</f>
        <v>No</v>
      </c>
    </row>
    <row r="7537" customFormat="false" ht="15" hidden="false" customHeight="false" outlineLevel="0" collapsed="false">
      <c r="A7537" s="6" t="s">
        <v>154</v>
      </c>
      <c r="B7537" s="45" t="n">
        <v>43862</v>
      </c>
      <c r="C7537" s="6" t="s">
        <v>183</v>
      </c>
      <c r="D7537" s="6" t="s">
        <v>179</v>
      </c>
      <c r="E7537" s="6" t="s">
        <v>177</v>
      </c>
      <c r="F7537" s="34" t="n">
        <v>0.127110794186592</v>
      </c>
      <c r="G7537" s="34" t="n">
        <v>0.0803993636947675</v>
      </c>
      <c r="H7537" s="34" t="n">
        <v>0.0467114304918246</v>
      </c>
      <c r="I7537" s="34" t="n">
        <v>0.580992539557432</v>
      </c>
      <c r="J7537" s="35" t="n">
        <v>12.37</v>
      </c>
      <c r="K7537" s="6" t="n">
        <v>0</v>
      </c>
      <c r="L7537" s="35" t="n">
        <v>-1</v>
      </c>
      <c r="M7537" s="6" t="str">
        <f aca="false">IF(I7537&lt;=0,"Below 0%",IF(I7537&lt;=0.05,"0-5%",IF(I7537&lt;=0.1,"5-10%",IF(I7537&lt;=0.2,"10-20%",IF(I7537&lt;=0.4,"20-40%","Above 40%")))))</f>
        <v>Above 40%</v>
      </c>
      <c r="N7537" s="6" t="str">
        <f aca="false">IF(AND(H7537&gt;=Summary!$B$25,I7537&gt;=Summary!$B$26,I7537&lt;=Summary!$B$27,J7537&gt;=Summary!$B$28,J7537&lt;=Summary!$B$29,F7537*J7537&gt;1),"Yes","No")</f>
        <v>No</v>
      </c>
    </row>
    <row r="7538" customFormat="false" ht="15" hidden="false" customHeight="false" outlineLevel="0" collapsed="false">
      <c r="A7538" s="6" t="s">
        <v>154</v>
      </c>
      <c r="B7538" s="45" t="n">
        <v>43862</v>
      </c>
      <c r="C7538" s="6" t="s">
        <v>176</v>
      </c>
      <c r="D7538" s="6" t="s">
        <v>203</v>
      </c>
      <c r="E7538" s="6" t="s">
        <v>187</v>
      </c>
      <c r="F7538" s="34" t="n">
        <v>0.562415480613709</v>
      </c>
      <c r="G7538" s="34" t="n">
        <v>0.430060892042399</v>
      </c>
      <c r="H7538" s="34" t="n">
        <v>0.13235458857131</v>
      </c>
      <c r="I7538" s="34" t="n">
        <v>0.307757787374586</v>
      </c>
      <c r="J7538" s="35" t="n">
        <v>2.33</v>
      </c>
      <c r="K7538" s="6" t="n">
        <v>0</v>
      </c>
      <c r="L7538" s="35" t="n">
        <v>-1</v>
      </c>
      <c r="M7538" s="6" t="str">
        <f aca="false">IF(I7538&lt;=0,"Below 0%",IF(I7538&lt;=0.05,"0-5%",IF(I7538&lt;=0.1,"5-10%",IF(I7538&lt;=0.2,"10-20%",IF(I7538&lt;=0.4,"20-40%","Above 40%")))))</f>
        <v>20-40%</v>
      </c>
      <c r="N7538" s="6" t="str">
        <f aca="false">IF(AND(H7538&gt;=Summary!$B$25,I7538&gt;=Summary!$B$26,I7538&lt;=Summary!$B$27,J7538&gt;=Summary!$B$28,J7538&lt;=Summary!$B$29,F7538*J7538&gt;1),"Yes","No")</f>
        <v>Yes</v>
      </c>
    </row>
    <row r="7539" customFormat="false" ht="15" hidden="false" customHeight="false" outlineLevel="0" collapsed="false">
      <c r="A7539" s="6" t="s">
        <v>154</v>
      </c>
      <c r="B7539" s="45" t="n">
        <v>43862</v>
      </c>
      <c r="C7539" s="6" t="s">
        <v>176</v>
      </c>
      <c r="D7539" s="6" t="s">
        <v>203</v>
      </c>
      <c r="E7539" s="6" t="s">
        <v>174</v>
      </c>
      <c r="F7539" s="34" t="n">
        <v>0.265852391719818</v>
      </c>
      <c r="G7539" s="34" t="n">
        <v>0.299116978644415</v>
      </c>
      <c r="H7539" s="34" t="n">
        <v>-0.0332645869245967</v>
      </c>
      <c r="I7539" s="34" t="n">
        <v>-0.11120929034303</v>
      </c>
      <c r="J7539" s="35" t="n">
        <v>3.35</v>
      </c>
      <c r="K7539" s="6" t="n">
        <v>1</v>
      </c>
      <c r="L7539" s="35" t="n">
        <v>2.35</v>
      </c>
      <c r="M7539" s="6" t="str">
        <f aca="false">IF(I7539&lt;=0,"Below 0%",IF(I7539&lt;=0.05,"0-5%",IF(I7539&lt;=0.1,"5-10%",IF(I7539&lt;=0.2,"10-20%",IF(I7539&lt;=0.4,"20-40%","Above 40%")))))</f>
        <v>Below 0%</v>
      </c>
      <c r="N7539" s="6" t="str">
        <f aca="false">IF(AND(H7539&gt;=Summary!$B$25,I7539&gt;=Summary!$B$26,I7539&lt;=Summary!$B$27,J7539&gt;=Summary!$B$28,J7539&lt;=Summary!$B$29,F7539*J7539&gt;1),"Yes","No")</f>
        <v>No</v>
      </c>
    </row>
    <row r="7540" customFormat="false" ht="15" hidden="false" customHeight="false" outlineLevel="0" collapsed="false">
      <c r="A7540" s="6" t="s">
        <v>154</v>
      </c>
      <c r="B7540" s="45" t="n">
        <v>43862</v>
      </c>
      <c r="C7540" s="6" t="s">
        <v>176</v>
      </c>
      <c r="D7540" s="6" t="s">
        <v>203</v>
      </c>
      <c r="E7540" s="6" t="s">
        <v>177</v>
      </c>
      <c r="F7540" s="34" t="n">
        <v>0.171732112765312</v>
      </c>
      <c r="G7540" s="34" t="n">
        <v>0.270822129313186</v>
      </c>
      <c r="H7540" s="34" t="n">
        <v>-0.0990900165478741</v>
      </c>
      <c r="I7540" s="34" t="n">
        <v>-0.365885966553655</v>
      </c>
      <c r="J7540" s="35" t="n">
        <v>3.7</v>
      </c>
      <c r="K7540" s="6" t="n">
        <v>0</v>
      </c>
      <c r="L7540" s="35" t="n">
        <v>-1</v>
      </c>
      <c r="M7540" s="6" t="str">
        <f aca="false">IF(I7540&lt;=0,"Below 0%",IF(I7540&lt;=0.05,"0-5%",IF(I7540&lt;=0.1,"5-10%",IF(I7540&lt;=0.2,"10-20%",IF(I7540&lt;=0.4,"20-40%","Above 40%")))))</f>
        <v>Below 0%</v>
      </c>
      <c r="N7540" s="6" t="str">
        <f aca="false">IF(AND(H7540&gt;=Summary!$B$25,I7540&gt;=Summary!$B$26,I7540&lt;=Summary!$B$27,J7540&gt;=Summary!$B$28,J7540&lt;=Summary!$B$29,F7540*J7540&gt;1),"Yes","No")</f>
        <v>No</v>
      </c>
    </row>
    <row r="7541" customFormat="false" ht="15" hidden="false" customHeight="false" outlineLevel="0" collapsed="false">
      <c r="A7541" s="6" t="s">
        <v>154</v>
      </c>
      <c r="B7541" s="45" t="n">
        <v>43862</v>
      </c>
      <c r="C7541" s="6" t="s">
        <v>188</v>
      </c>
      <c r="D7541" s="6" t="s">
        <v>172</v>
      </c>
      <c r="E7541" s="6" t="s">
        <v>187</v>
      </c>
      <c r="F7541" s="34" t="n">
        <v>0.499345451593399</v>
      </c>
      <c r="G7541" s="34" t="n">
        <v>0.428206673995532</v>
      </c>
      <c r="H7541" s="34" t="n">
        <v>0.0711387775978673</v>
      </c>
      <c r="I7541" s="34" t="n">
        <v>0.166131874905363</v>
      </c>
      <c r="J7541" s="35" t="n">
        <v>2.32</v>
      </c>
      <c r="K7541" s="6" t="n">
        <v>0</v>
      </c>
      <c r="L7541" s="35" t="n">
        <v>-1</v>
      </c>
      <c r="M7541" s="6" t="str">
        <f aca="false">IF(I7541&lt;=0,"Below 0%",IF(I7541&lt;=0.05,"0-5%",IF(I7541&lt;=0.1,"5-10%",IF(I7541&lt;=0.2,"10-20%",IF(I7541&lt;=0.4,"20-40%","Above 40%")))))</f>
        <v>10-20%</v>
      </c>
      <c r="N7541" s="6" t="str">
        <f aca="false">IF(AND(H7541&gt;=Summary!$B$25,I7541&gt;=Summary!$B$26,I7541&lt;=Summary!$B$27,J7541&gt;=Summary!$B$28,J7541&lt;=Summary!$B$29,F7541*J7541&gt;1),"Yes","No")</f>
        <v>Yes</v>
      </c>
    </row>
    <row r="7542" customFormat="false" ht="15" hidden="false" customHeight="false" outlineLevel="0" collapsed="false">
      <c r="A7542" s="6" t="s">
        <v>154</v>
      </c>
      <c r="B7542" s="45" t="n">
        <v>43862</v>
      </c>
      <c r="C7542" s="6" t="s">
        <v>188</v>
      </c>
      <c r="D7542" s="6" t="s">
        <v>172</v>
      </c>
      <c r="E7542" s="6" t="s">
        <v>174</v>
      </c>
      <c r="F7542" s="34" t="n">
        <v>0.332923352718353</v>
      </c>
      <c r="G7542" s="34" t="n">
        <v>0.283839852477038</v>
      </c>
      <c r="H7542" s="34" t="n">
        <v>0.0490835002413151</v>
      </c>
      <c r="I7542" s="34" t="n">
        <v>0.172926739543334</v>
      </c>
      <c r="J7542" s="35" t="n">
        <v>3.5</v>
      </c>
      <c r="K7542" s="6" t="n">
        <v>1</v>
      </c>
      <c r="L7542" s="35" t="n">
        <v>2.5</v>
      </c>
      <c r="M7542" s="6" t="str">
        <f aca="false">IF(I7542&lt;=0,"Below 0%",IF(I7542&lt;=0.05,"0-5%",IF(I7542&lt;=0.1,"5-10%",IF(I7542&lt;=0.2,"10-20%",IF(I7542&lt;=0.4,"20-40%","Above 40%")))))</f>
        <v>10-20%</v>
      </c>
      <c r="N7542" s="6" t="str">
        <f aca="false">IF(AND(H7542&gt;=Summary!$B$25,I7542&gt;=Summary!$B$26,I7542&lt;=Summary!$B$27,J7542&gt;=Summary!$B$28,J7542&lt;=Summary!$B$29,F7542*J7542&gt;1),"Yes","No")</f>
        <v>Yes</v>
      </c>
    </row>
    <row r="7543" customFormat="false" ht="15" hidden="false" customHeight="false" outlineLevel="0" collapsed="false">
      <c r="A7543" s="6" t="s">
        <v>154</v>
      </c>
      <c r="B7543" s="45" t="n">
        <v>43862</v>
      </c>
      <c r="C7543" s="6" t="s">
        <v>188</v>
      </c>
      <c r="D7543" s="6" t="s">
        <v>172</v>
      </c>
      <c r="E7543" s="6" t="s">
        <v>177</v>
      </c>
      <c r="F7543" s="34" t="n">
        <v>0.167731270194054</v>
      </c>
      <c r="G7543" s="34" t="n">
        <v>0.28795347352743</v>
      </c>
      <c r="H7543" s="34" t="n">
        <v>-0.120222203333376</v>
      </c>
      <c r="I7543" s="34" t="n">
        <v>-0.417505654162301</v>
      </c>
      <c r="J7543" s="35" t="n">
        <v>3.45</v>
      </c>
      <c r="K7543" s="6" t="n">
        <v>0</v>
      </c>
      <c r="L7543" s="35" t="n">
        <v>-1</v>
      </c>
      <c r="M7543" s="6" t="str">
        <f aca="false">IF(I7543&lt;=0,"Below 0%",IF(I7543&lt;=0.05,"0-5%",IF(I7543&lt;=0.1,"5-10%",IF(I7543&lt;=0.2,"10-20%",IF(I7543&lt;=0.4,"20-40%","Above 40%")))))</f>
        <v>Below 0%</v>
      </c>
      <c r="N7543" s="6" t="str">
        <f aca="false">IF(AND(H7543&gt;=Summary!$B$25,I7543&gt;=Summary!$B$26,I7543&lt;=Summary!$B$27,J7543&gt;=Summary!$B$28,J7543&lt;=Summary!$B$29,F7543*J7543&gt;1),"Yes","No")</f>
        <v>No</v>
      </c>
    </row>
    <row r="7544" customFormat="false" ht="15" hidden="false" customHeight="false" outlineLevel="0" collapsed="false">
      <c r="A7544" s="6" t="s">
        <v>154</v>
      </c>
      <c r="B7544" s="45" t="n">
        <v>43862</v>
      </c>
      <c r="C7544" s="6" t="s">
        <v>198</v>
      </c>
      <c r="D7544" s="6" t="s">
        <v>173</v>
      </c>
      <c r="E7544" s="6" t="s">
        <v>187</v>
      </c>
      <c r="F7544" s="34" t="n">
        <v>0.423273712396622</v>
      </c>
      <c r="G7544" s="34" t="n">
        <v>0.348468848996832</v>
      </c>
      <c r="H7544" s="34" t="n">
        <v>0.0748048633997896</v>
      </c>
      <c r="I7544" s="34" t="n">
        <v>0.214667289816972</v>
      </c>
      <c r="J7544" s="35" t="n">
        <v>2.85</v>
      </c>
      <c r="K7544" s="6" t="n">
        <v>0</v>
      </c>
      <c r="L7544" s="35" t="n">
        <v>-1</v>
      </c>
      <c r="M7544" s="6" t="str">
        <f aca="false">IF(I7544&lt;=0,"Below 0%",IF(I7544&lt;=0.05,"0-5%",IF(I7544&lt;=0.1,"5-10%",IF(I7544&lt;=0.2,"10-20%",IF(I7544&lt;=0.4,"20-40%","Above 40%")))))</f>
        <v>20-40%</v>
      </c>
      <c r="N7544" s="6" t="str">
        <f aca="false">IF(AND(H7544&gt;=Summary!$B$25,I7544&gt;=Summary!$B$26,I7544&lt;=Summary!$B$27,J7544&gt;=Summary!$B$28,J7544&lt;=Summary!$B$29,F7544*J7544&gt;1),"Yes","No")</f>
        <v>Yes</v>
      </c>
    </row>
    <row r="7545" customFormat="false" ht="15" hidden="false" customHeight="false" outlineLevel="0" collapsed="false">
      <c r="A7545" s="6" t="s">
        <v>154</v>
      </c>
      <c r="B7545" s="45" t="n">
        <v>43862</v>
      </c>
      <c r="C7545" s="6" t="s">
        <v>198</v>
      </c>
      <c r="D7545" s="6" t="s">
        <v>173</v>
      </c>
      <c r="E7545" s="6" t="s">
        <v>174</v>
      </c>
      <c r="F7545" s="34" t="n">
        <v>0.303924143314362</v>
      </c>
      <c r="G7545" s="34" t="n">
        <v>0.29039070749736</v>
      </c>
      <c r="H7545" s="34" t="n">
        <v>0.0135334358170015</v>
      </c>
      <c r="I7545" s="34" t="n">
        <v>0.0466042317043651</v>
      </c>
      <c r="J7545" s="35" t="n">
        <v>3.42</v>
      </c>
      <c r="K7545" s="6" t="n">
        <v>0</v>
      </c>
      <c r="L7545" s="35" t="n">
        <v>-1</v>
      </c>
      <c r="M7545" s="6" t="str">
        <f aca="false">IF(I7545&lt;=0,"Below 0%",IF(I7545&lt;=0.05,"0-5%",IF(I7545&lt;=0.1,"5-10%",IF(I7545&lt;=0.2,"10-20%",IF(I7545&lt;=0.4,"20-40%","Above 40%")))))</f>
        <v>0-5%</v>
      </c>
      <c r="N7545" s="6" t="str">
        <f aca="false">IF(AND(H7545&gt;=Summary!$B$25,I7545&gt;=Summary!$B$26,I7545&lt;=Summary!$B$27,J7545&gt;=Summary!$B$28,J7545&lt;=Summary!$B$29,F7545*J7545&gt;1),"Yes","No")</f>
        <v>No</v>
      </c>
    </row>
    <row r="7546" customFormat="false" ht="15" hidden="false" customHeight="false" outlineLevel="0" collapsed="false">
      <c r="A7546" s="6" t="s">
        <v>154</v>
      </c>
      <c r="B7546" s="45" t="n">
        <v>43862</v>
      </c>
      <c r="C7546" s="6" t="s">
        <v>198</v>
      </c>
      <c r="D7546" s="6" t="s">
        <v>173</v>
      </c>
      <c r="E7546" s="6" t="s">
        <v>177</v>
      </c>
      <c r="F7546" s="34" t="n">
        <v>0.272802174091339</v>
      </c>
      <c r="G7546" s="34" t="n">
        <v>0.361140443505808</v>
      </c>
      <c r="H7546" s="34" t="n">
        <v>-0.0883382694144687</v>
      </c>
      <c r="I7546" s="34" t="n">
        <v>-0.244609184606731</v>
      </c>
      <c r="J7546" s="35" t="n">
        <v>2.75</v>
      </c>
      <c r="K7546" s="6" t="n">
        <v>1</v>
      </c>
      <c r="L7546" s="35" t="n">
        <v>1.75</v>
      </c>
      <c r="M7546" s="6" t="str">
        <f aca="false">IF(I7546&lt;=0,"Below 0%",IF(I7546&lt;=0.05,"0-5%",IF(I7546&lt;=0.1,"5-10%",IF(I7546&lt;=0.2,"10-20%",IF(I7546&lt;=0.4,"20-40%","Above 40%")))))</f>
        <v>Below 0%</v>
      </c>
      <c r="N7546" s="6" t="str">
        <f aca="false">IF(AND(H7546&gt;=Summary!$B$25,I7546&gt;=Summary!$B$26,I7546&lt;=Summary!$B$27,J7546&gt;=Summary!$B$28,J7546&lt;=Summary!$B$29,F7546*J7546&gt;1),"Yes","No")</f>
        <v>No</v>
      </c>
    </row>
    <row r="7547" customFormat="false" ht="15" hidden="false" customHeight="false" outlineLevel="0" collapsed="false">
      <c r="A7547" s="6" t="s">
        <v>154</v>
      </c>
      <c r="B7547" s="45" t="n">
        <v>43862</v>
      </c>
      <c r="C7547" s="6" t="s">
        <v>189</v>
      </c>
      <c r="D7547" s="6" t="s">
        <v>201</v>
      </c>
      <c r="E7547" s="6" t="s">
        <v>187</v>
      </c>
      <c r="F7547" s="34" t="n">
        <v>0.572504162788391</v>
      </c>
      <c r="G7547" s="34" t="n">
        <v>0.370240165784702</v>
      </c>
      <c r="H7547" s="34" t="n">
        <v>0.202263997003689</v>
      </c>
      <c r="I7547" s="34" t="n">
        <v>0.546304846679729</v>
      </c>
      <c r="J7547" s="35" t="n">
        <v>2.68</v>
      </c>
      <c r="K7547" s="6" t="n">
        <v>0</v>
      </c>
      <c r="L7547" s="35" t="n">
        <v>-1</v>
      </c>
      <c r="M7547" s="6" t="str">
        <f aca="false">IF(I7547&lt;=0,"Below 0%",IF(I7547&lt;=0.05,"0-5%",IF(I7547&lt;=0.1,"5-10%",IF(I7547&lt;=0.2,"10-20%",IF(I7547&lt;=0.4,"20-40%","Above 40%")))))</f>
        <v>Above 40%</v>
      </c>
      <c r="N7547" s="6" t="str">
        <f aca="false">IF(AND(H7547&gt;=Summary!$B$25,I7547&gt;=Summary!$B$26,I7547&lt;=Summary!$B$27,J7547&gt;=Summary!$B$28,J7547&lt;=Summary!$B$29,F7547*J7547&gt;1),"Yes","No")</f>
        <v>No</v>
      </c>
    </row>
    <row r="7548" customFormat="false" ht="15" hidden="false" customHeight="false" outlineLevel="0" collapsed="false">
      <c r="A7548" s="6" t="s">
        <v>154</v>
      </c>
      <c r="B7548" s="45" t="n">
        <v>43862</v>
      </c>
      <c r="C7548" s="6" t="s">
        <v>189</v>
      </c>
      <c r="D7548" s="6" t="s">
        <v>201</v>
      </c>
      <c r="E7548" s="6" t="s">
        <v>174</v>
      </c>
      <c r="F7548" s="34" t="n">
        <v>0.252000272274017</v>
      </c>
      <c r="G7548" s="34" t="n">
        <v>0.28760685342116</v>
      </c>
      <c r="H7548" s="34" t="n">
        <v>-0.0356065811471424</v>
      </c>
      <c r="I7548" s="34" t="n">
        <v>-0.123802964788887</v>
      </c>
      <c r="J7548" s="35" t="n">
        <v>3.45</v>
      </c>
      <c r="K7548" s="6" t="n">
        <v>1</v>
      </c>
      <c r="L7548" s="35" t="n">
        <v>2.45</v>
      </c>
      <c r="M7548" s="6" t="str">
        <f aca="false">IF(I7548&lt;=0,"Below 0%",IF(I7548&lt;=0.05,"0-5%",IF(I7548&lt;=0.1,"5-10%",IF(I7548&lt;=0.2,"10-20%",IF(I7548&lt;=0.4,"20-40%","Above 40%")))))</f>
        <v>Below 0%</v>
      </c>
      <c r="N7548" s="6" t="str">
        <f aca="false">IF(AND(H7548&gt;=Summary!$B$25,I7548&gt;=Summary!$B$26,I7548&lt;=Summary!$B$27,J7548&gt;=Summary!$B$28,J7548&lt;=Summary!$B$29,F7548*J7548&gt;1),"Yes","No")</f>
        <v>No</v>
      </c>
    </row>
    <row r="7549" customFormat="false" ht="15" hidden="false" customHeight="false" outlineLevel="0" collapsed="false">
      <c r="A7549" s="6" t="s">
        <v>154</v>
      </c>
      <c r="B7549" s="45" t="n">
        <v>43862</v>
      </c>
      <c r="C7549" s="6" t="s">
        <v>189</v>
      </c>
      <c r="D7549" s="6" t="s">
        <v>201</v>
      </c>
      <c r="E7549" s="6" t="s">
        <v>177</v>
      </c>
      <c r="F7549" s="34" t="n">
        <v>0.17549555003643</v>
      </c>
      <c r="G7549" s="34" t="n">
        <v>0.342152980794138</v>
      </c>
      <c r="H7549" s="34" t="n">
        <v>-0.166657430757708</v>
      </c>
      <c r="I7549" s="34" t="n">
        <v>-0.487084550223399</v>
      </c>
      <c r="J7549" s="35" t="n">
        <v>2.9</v>
      </c>
      <c r="K7549" s="6" t="n">
        <v>0</v>
      </c>
      <c r="L7549" s="35" t="n">
        <v>-1</v>
      </c>
      <c r="M7549" s="6" t="str">
        <f aca="false">IF(I7549&lt;=0,"Below 0%",IF(I7549&lt;=0.05,"0-5%",IF(I7549&lt;=0.1,"5-10%",IF(I7549&lt;=0.2,"10-20%",IF(I7549&lt;=0.4,"20-40%","Above 40%")))))</f>
        <v>Below 0%</v>
      </c>
      <c r="N7549" s="6" t="str">
        <f aca="false">IF(AND(H7549&gt;=Summary!$B$25,I7549&gt;=Summary!$B$26,I7549&lt;=Summary!$B$27,J7549&gt;=Summary!$B$28,J7549&lt;=Summary!$B$29,F7549*J7549&gt;1),"Yes","No")</f>
        <v>No</v>
      </c>
    </row>
    <row r="7550" customFormat="false" ht="15" hidden="false" customHeight="false" outlineLevel="0" collapsed="false">
      <c r="A7550" s="6" t="s">
        <v>154</v>
      </c>
      <c r="B7550" s="45" t="n">
        <v>43863</v>
      </c>
      <c r="C7550" s="6" t="s">
        <v>196</v>
      </c>
      <c r="D7550" s="6" t="s">
        <v>185</v>
      </c>
      <c r="E7550" s="6" t="s">
        <v>187</v>
      </c>
      <c r="F7550" s="34" t="n">
        <v>0.250238448381424</v>
      </c>
      <c r="G7550" s="34" t="n">
        <v>0.252324911529915</v>
      </c>
      <c r="H7550" s="34" t="n">
        <v>-0.00208646314849126</v>
      </c>
      <c r="I7550" s="34" t="n">
        <v>-0.0082689542457004</v>
      </c>
      <c r="J7550" s="35" t="n">
        <v>3.95</v>
      </c>
      <c r="K7550" s="6" t="n">
        <v>0</v>
      </c>
      <c r="L7550" s="35" t="n">
        <v>-1</v>
      </c>
      <c r="M7550" s="6" t="str">
        <f aca="false">IF(I7550&lt;=0,"Below 0%",IF(I7550&lt;=0.05,"0-5%",IF(I7550&lt;=0.1,"5-10%",IF(I7550&lt;=0.2,"10-20%",IF(I7550&lt;=0.4,"20-40%","Above 40%")))))</f>
        <v>Below 0%</v>
      </c>
      <c r="N7550" s="6" t="str">
        <f aca="false">IF(AND(H7550&gt;=Summary!$B$25,I7550&gt;=Summary!$B$26,I7550&lt;=Summary!$B$27,J7550&gt;=Summary!$B$28,J7550&lt;=Summary!$B$29,F7550*J7550&gt;1),"Yes","No")</f>
        <v>No</v>
      </c>
    </row>
    <row r="7551" customFormat="false" ht="15" hidden="false" customHeight="false" outlineLevel="0" collapsed="false">
      <c r="A7551" s="6" t="s">
        <v>154</v>
      </c>
      <c r="B7551" s="45" t="n">
        <v>43863</v>
      </c>
      <c r="C7551" s="6" t="s">
        <v>196</v>
      </c>
      <c r="D7551" s="6" t="s">
        <v>185</v>
      </c>
      <c r="E7551" s="6" t="s">
        <v>174</v>
      </c>
      <c r="F7551" s="34" t="n">
        <v>0.372355043888092</v>
      </c>
      <c r="G7551" s="34" t="n">
        <v>0.273063945354292</v>
      </c>
      <c r="H7551" s="34" t="n">
        <v>0.0992910985338002</v>
      </c>
      <c r="I7551" s="34" t="n">
        <v>0.363618486523269</v>
      </c>
      <c r="J7551" s="35" t="n">
        <v>3.65</v>
      </c>
      <c r="K7551" s="6" t="n">
        <v>1</v>
      </c>
      <c r="L7551" s="35" t="n">
        <v>2.65</v>
      </c>
      <c r="M7551" s="6" t="str">
        <f aca="false">IF(I7551&lt;=0,"Below 0%",IF(I7551&lt;=0.05,"0-5%",IF(I7551&lt;=0.1,"5-10%",IF(I7551&lt;=0.2,"10-20%",IF(I7551&lt;=0.4,"20-40%","Above 40%")))))</f>
        <v>20-40%</v>
      </c>
      <c r="N7551" s="6" t="str">
        <f aca="false">IF(AND(H7551&gt;=Summary!$B$25,I7551&gt;=Summary!$B$26,I7551&lt;=Summary!$B$27,J7551&gt;=Summary!$B$28,J7551&lt;=Summary!$B$29,F7551*J7551&gt;1),"Yes","No")</f>
        <v>Yes</v>
      </c>
    </row>
    <row r="7552" customFormat="false" ht="15" hidden="false" customHeight="false" outlineLevel="0" collapsed="false">
      <c r="A7552" s="6" t="s">
        <v>154</v>
      </c>
      <c r="B7552" s="45" t="n">
        <v>43863</v>
      </c>
      <c r="C7552" s="6" t="s">
        <v>196</v>
      </c>
      <c r="D7552" s="6" t="s">
        <v>185</v>
      </c>
      <c r="E7552" s="6" t="s">
        <v>177</v>
      </c>
      <c r="F7552" s="34" t="n">
        <v>0.377406537532806</v>
      </c>
      <c r="G7552" s="34" t="n">
        <v>0.474611143115793</v>
      </c>
      <c r="H7552" s="34" t="n">
        <v>-0.0972046055829866</v>
      </c>
      <c r="I7552" s="34" t="n">
        <v>-0.20480894094657</v>
      </c>
      <c r="J7552" s="35" t="n">
        <v>2.1</v>
      </c>
      <c r="K7552" s="6" t="n">
        <v>0</v>
      </c>
      <c r="L7552" s="35" t="n">
        <v>-1</v>
      </c>
      <c r="M7552" s="6" t="str">
        <f aca="false">IF(I7552&lt;=0,"Below 0%",IF(I7552&lt;=0.05,"0-5%",IF(I7552&lt;=0.1,"5-10%",IF(I7552&lt;=0.2,"10-20%",IF(I7552&lt;=0.4,"20-40%","Above 40%")))))</f>
        <v>Below 0%</v>
      </c>
      <c r="N7552" s="6" t="str">
        <f aca="false">IF(AND(H7552&gt;=Summary!$B$25,I7552&gt;=Summary!$B$26,I7552&lt;=Summary!$B$27,J7552&gt;=Summary!$B$28,J7552&lt;=Summary!$B$29,F7552*J7552&gt;1),"Yes","No")</f>
        <v>No</v>
      </c>
    </row>
    <row r="7553" customFormat="false" ht="15" hidden="false" customHeight="false" outlineLevel="0" collapsed="false">
      <c r="A7553" s="6" t="s">
        <v>154</v>
      </c>
      <c r="B7553" s="45" t="n">
        <v>43863</v>
      </c>
      <c r="C7553" s="6" t="s">
        <v>181</v>
      </c>
      <c r="D7553" s="6" t="s">
        <v>194</v>
      </c>
      <c r="E7553" s="6" t="s">
        <v>187</v>
      </c>
      <c r="F7553" s="34" t="n">
        <v>0.197078600525856</v>
      </c>
      <c r="G7553" s="34" t="n">
        <v>0.167592290101274</v>
      </c>
      <c r="H7553" s="34" t="n">
        <v>0.0294863104245819</v>
      </c>
      <c r="I7553" s="34" t="n">
        <v>0.175940733352135</v>
      </c>
      <c r="J7553" s="35" t="n">
        <v>6</v>
      </c>
      <c r="K7553" s="6" t="n">
        <v>1</v>
      </c>
      <c r="L7553" s="35" t="n">
        <v>5</v>
      </c>
      <c r="M7553" s="6" t="str">
        <f aca="false">IF(I7553&lt;=0,"Below 0%",IF(I7553&lt;=0.05,"0-5%",IF(I7553&lt;=0.1,"5-10%",IF(I7553&lt;=0.2,"10-20%",IF(I7553&lt;=0.4,"20-40%","Above 40%")))))</f>
        <v>10-20%</v>
      </c>
      <c r="N7553" s="6" t="str">
        <f aca="false">IF(AND(H7553&gt;=Summary!$B$25,I7553&gt;=Summary!$B$26,I7553&lt;=Summary!$B$27,J7553&gt;=Summary!$B$28,J7553&lt;=Summary!$B$29,F7553*J7553&gt;1),"Yes","No")</f>
        <v>No</v>
      </c>
    </row>
    <row r="7554" customFormat="false" ht="15" hidden="false" customHeight="false" outlineLevel="0" collapsed="false">
      <c r="A7554" s="6" t="s">
        <v>154</v>
      </c>
      <c r="B7554" s="45" t="n">
        <v>43863</v>
      </c>
      <c r="C7554" s="6" t="s">
        <v>181</v>
      </c>
      <c r="D7554" s="6" t="s">
        <v>194</v>
      </c>
      <c r="E7554" s="6" t="s">
        <v>174</v>
      </c>
      <c r="F7554" s="34" t="n">
        <v>0.296116173267365</v>
      </c>
      <c r="G7554" s="34" t="n">
        <v>0.211695524338452</v>
      </c>
      <c r="H7554" s="34" t="n">
        <v>0.084420648928913</v>
      </c>
      <c r="I7554" s="34" t="n">
        <v>0.398783343165745</v>
      </c>
      <c r="J7554" s="35" t="n">
        <v>4.75</v>
      </c>
      <c r="K7554" s="6" t="n">
        <v>0</v>
      </c>
      <c r="L7554" s="35" t="n">
        <v>-1</v>
      </c>
      <c r="M7554" s="6" t="str">
        <f aca="false">IF(I7554&lt;=0,"Below 0%",IF(I7554&lt;=0.05,"0-5%",IF(I7554&lt;=0.1,"5-10%",IF(I7554&lt;=0.2,"10-20%",IF(I7554&lt;=0.4,"20-40%","Above 40%")))))</f>
        <v>20-40%</v>
      </c>
      <c r="N7554" s="6" t="str">
        <f aca="false">IF(AND(H7554&gt;=Summary!$B$25,I7554&gt;=Summary!$B$26,I7554&lt;=Summary!$B$27,J7554&gt;=Summary!$B$28,J7554&lt;=Summary!$B$29,F7554*J7554&gt;1),"Yes","No")</f>
        <v>Yes</v>
      </c>
    </row>
    <row r="7555" customFormat="false" ht="15" hidden="false" customHeight="false" outlineLevel="0" collapsed="false">
      <c r="A7555" s="6" t="s">
        <v>154</v>
      </c>
      <c r="B7555" s="45" t="n">
        <v>43863</v>
      </c>
      <c r="C7555" s="6" t="s">
        <v>181</v>
      </c>
      <c r="D7555" s="6" t="s">
        <v>194</v>
      </c>
      <c r="E7555" s="6" t="s">
        <v>177</v>
      </c>
      <c r="F7555" s="34" t="n">
        <v>0.506805241107941</v>
      </c>
      <c r="G7555" s="34" t="n">
        <v>0.620712185560274</v>
      </c>
      <c r="H7555" s="34" t="n">
        <v>-0.113906944452334</v>
      </c>
      <c r="I7555" s="34" t="n">
        <v>-0.183510082615049</v>
      </c>
      <c r="J7555" s="35" t="n">
        <v>1.62</v>
      </c>
      <c r="K7555" s="6" t="n">
        <v>0</v>
      </c>
      <c r="L7555" s="35" t="n">
        <v>-1</v>
      </c>
      <c r="M7555" s="6" t="str">
        <f aca="false">IF(I7555&lt;=0,"Below 0%",IF(I7555&lt;=0.05,"0-5%",IF(I7555&lt;=0.1,"5-10%",IF(I7555&lt;=0.2,"10-20%",IF(I7555&lt;=0.4,"20-40%","Above 40%")))))</f>
        <v>Below 0%</v>
      </c>
      <c r="N7555" s="6" t="str">
        <f aca="false">IF(AND(H7555&gt;=Summary!$B$25,I7555&gt;=Summary!$B$26,I7555&lt;=Summary!$B$27,J7555&gt;=Summary!$B$28,J7555&lt;=Summary!$B$29,F7555*J7555&gt;1),"Yes","No")</f>
        <v>No</v>
      </c>
    </row>
    <row r="7556" customFormat="false" ht="15" hidden="false" customHeight="false" outlineLevel="0" collapsed="false">
      <c r="A7556" s="6" t="s">
        <v>154</v>
      </c>
      <c r="B7556" s="45" t="n">
        <v>43869</v>
      </c>
      <c r="C7556" s="6" t="s">
        <v>201</v>
      </c>
      <c r="D7556" s="6" t="s">
        <v>198</v>
      </c>
      <c r="E7556" s="6" t="s">
        <v>187</v>
      </c>
      <c r="F7556" s="34" t="n">
        <v>0.531196415424347</v>
      </c>
      <c r="G7556" s="34" t="n">
        <v>0.448066911325425</v>
      </c>
      <c r="H7556" s="34" t="n">
        <v>0.0831295040989223</v>
      </c>
      <c r="I7556" s="34" t="n">
        <v>0.185529218957538</v>
      </c>
      <c r="J7556" s="35" t="n">
        <v>2.23</v>
      </c>
      <c r="K7556" s="6" t="n">
        <v>0</v>
      </c>
      <c r="L7556" s="35" t="n">
        <v>-1</v>
      </c>
      <c r="M7556" s="6" t="str">
        <f aca="false">IF(I7556&lt;=0,"Below 0%",IF(I7556&lt;=0.05,"0-5%",IF(I7556&lt;=0.1,"5-10%",IF(I7556&lt;=0.2,"10-20%",IF(I7556&lt;=0.4,"20-40%","Above 40%")))))</f>
        <v>10-20%</v>
      </c>
      <c r="N7556" s="6" t="str">
        <f aca="false">IF(AND(H7556&gt;=Summary!$B$25,I7556&gt;=Summary!$B$26,I7556&lt;=Summary!$B$27,J7556&gt;=Summary!$B$28,J7556&lt;=Summary!$B$29,F7556*J7556&gt;1),"Yes","No")</f>
        <v>Yes</v>
      </c>
    </row>
    <row r="7557" customFormat="false" ht="15" hidden="false" customHeight="false" outlineLevel="0" collapsed="false">
      <c r="A7557" s="6" t="s">
        <v>154</v>
      </c>
      <c r="B7557" s="45" t="n">
        <v>43869</v>
      </c>
      <c r="C7557" s="6" t="s">
        <v>201</v>
      </c>
      <c r="D7557" s="6" t="s">
        <v>198</v>
      </c>
      <c r="E7557" s="6" t="s">
        <v>174</v>
      </c>
      <c r="F7557" s="34" t="n">
        <v>0.282624959945679</v>
      </c>
      <c r="G7557" s="34" t="n">
        <v>0.285482632073056</v>
      </c>
      <c r="H7557" s="34" t="n">
        <v>-0.00285767212737753</v>
      </c>
      <c r="I7557" s="34" t="n">
        <v>-0.0100099684055254</v>
      </c>
      <c r="J7557" s="35" t="n">
        <v>3.5</v>
      </c>
      <c r="K7557" s="6" t="n">
        <v>1</v>
      </c>
      <c r="L7557" s="35" t="n">
        <v>2.5</v>
      </c>
      <c r="M7557" s="6" t="str">
        <f aca="false">IF(I7557&lt;=0,"Below 0%",IF(I7557&lt;=0.05,"0-5%",IF(I7557&lt;=0.1,"5-10%",IF(I7557&lt;=0.2,"10-20%",IF(I7557&lt;=0.4,"20-40%","Above 40%")))))</f>
        <v>Below 0%</v>
      </c>
      <c r="N7557" s="6" t="str">
        <f aca="false">IF(AND(H7557&gt;=Summary!$B$25,I7557&gt;=Summary!$B$26,I7557&lt;=Summary!$B$27,J7557&gt;=Summary!$B$28,J7557&lt;=Summary!$B$29,F7557*J7557&gt;1),"Yes","No")</f>
        <v>No</v>
      </c>
    </row>
    <row r="7558" customFormat="false" ht="15" hidden="false" customHeight="false" outlineLevel="0" collapsed="false">
      <c r="A7558" s="6" t="s">
        <v>154</v>
      </c>
      <c r="B7558" s="45" t="n">
        <v>43869</v>
      </c>
      <c r="C7558" s="6" t="s">
        <v>201</v>
      </c>
      <c r="D7558" s="6" t="s">
        <v>198</v>
      </c>
      <c r="E7558" s="6" t="s">
        <v>177</v>
      </c>
      <c r="F7558" s="34" t="n">
        <v>0.186178639531136</v>
      </c>
      <c r="G7558" s="34" t="n">
        <v>0.266450456601519</v>
      </c>
      <c r="H7558" s="34" t="n">
        <v>-0.0802718170703836</v>
      </c>
      <c r="I7558" s="34" t="n">
        <v>-0.301263574828214</v>
      </c>
      <c r="J7558" s="35" t="n">
        <v>3.75</v>
      </c>
      <c r="K7558" s="6" t="n">
        <v>0</v>
      </c>
      <c r="L7558" s="35" t="n">
        <v>-1</v>
      </c>
      <c r="M7558" s="6" t="str">
        <f aca="false">IF(I7558&lt;=0,"Below 0%",IF(I7558&lt;=0.05,"0-5%",IF(I7558&lt;=0.1,"5-10%",IF(I7558&lt;=0.2,"10-20%",IF(I7558&lt;=0.4,"20-40%","Above 40%")))))</f>
        <v>Below 0%</v>
      </c>
      <c r="N7558" s="6" t="str">
        <f aca="false">IF(AND(H7558&gt;=Summary!$B$25,I7558&gt;=Summary!$B$26,I7558&lt;=Summary!$B$27,J7558&gt;=Summary!$B$28,J7558&lt;=Summary!$B$29,F7558*J7558&gt;1),"Yes","No")</f>
        <v>No</v>
      </c>
    </row>
    <row r="7559" customFormat="false" ht="15" hidden="false" customHeight="false" outlineLevel="0" collapsed="false">
      <c r="A7559" s="6" t="s">
        <v>154</v>
      </c>
      <c r="B7559" s="45" t="n">
        <v>43869</v>
      </c>
      <c r="C7559" s="6" t="s">
        <v>173</v>
      </c>
      <c r="D7559" s="6" t="s">
        <v>180</v>
      </c>
      <c r="E7559" s="6" t="s">
        <v>187</v>
      </c>
      <c r="F7559" s="34" t="n">
        <v>0.521514534950256</v>
      </c>
      <c r="G7559" s="34" t="n">
        <v>0.596527089109712</v>
      </c>
      <c r="H7559" s="34" t="n">
        <v>-0.0750125541594561</v>
      </c>
      <c r="I7559" s="34" t="n">
        <v>-0.125748780782795</v>
      </c>
      <c r="J7559" s="35" t="n">
        <v>1.68</v>
      </c>
      <c r="K7559" s="6" t="n">
        <v>1</v>
      </c>
      <c r="L7559" s="35" t="n">
        <v>0.68</v>
      </c>
      <c r="M7559" s="6" t="str">
        <f aca="false">IF(I7559&lt;=0,"Below 0%",IF(I7559&lt;=0.05,"0-5%",IF(I7559&lt;=0.1,"5-10%",IF(I7559&lt;=0.2,"10-20%",IF(I7559&lt;=0.4,"20-40%","Above 40%")))))</f>
        <v>Below 0%</v>
      </c>
      <c r="N7559" s="6" t="str">
        <f aca="false">IF(AND(H7559&gt;=Summary!$B$25,I7559&gt;=Summary!$B$26,I7559&lt;=Summary!$B$27,J7559&gt;=Summary!$B$28,J7559&lt;=Summary!$B$29,F7559*J7559&gt;1),"Yes","No")</f>
        <v>No</v>
      </c>
    </row>
    <row r="7560" customFormat="false" ht="15" hidden="false" customHeight="false" outlineLevel="0" collapsed="false">
      <c r="A7560" s="6" t="s">
        <v>154</v>
      </c>
      <c r="B7560" s="45" t="n">
        <v>43869</v>
      </c>
      <c r="C7560" s="6" t="s">
        <v>173</v>
      </c>
      <c r="D7560" s="6" t="s">
        <v>180</v>
      </c>
      <c r="E7560" s="6" t="s">
        <v>174</v>
      </c>
      <c r="F7560" s="34" t="n">
        <v>0.222315832972527</v>
      </c>
      <c r="G7560" s="34" t="n">
        <v>0.255003946489648</v>
      </c>
      <c r="H7560" s="34" t="n">
        <v>-0.0326881135171215</v>
      </c>
      <c r="I7560" s="34" t="n">
        <v>-0.128186696586864</v>
      </c>
      <c r="J7560" s="35" t="n">
        <v>3.93</v>
      </c>
      <c r="K7560" s="6" t="n">
        <v>0</v>
      </c>
      <c r="L7560" s="35" t="n">
        <v>-1</v>
      </c>
      <c r="M7560" s="6" t="str">
        <f aca="false">IF(I7560&lt;=0,"Below 0%",IF(I7560&lt;=0.05,"0-5%",IF(I7560&lt;=0.1,"5-10%",IF(I7560&lt;=0.2,"10-20%",IF(I7560&lt;=0.4,"20-40%","Above 40%")))))</f>
        <v>Below 0%</v>
      </c>
      <c r="N7560" s="6" t="str">
        <f aca="false">IF(AND(H7560&gt;=Summary!$B$25,I7560&gt;=Summary!$B$26,I7560&lt;=Summary!$B$27,J7560&gt;=Summary!$B$28,J7560&lt;=Summary!$B$29,F7560*J7560&gt;1),"Yes","No")</f>
        <v>No</v>
      </c>
    </row>
    <row r="7561" customFormat="false" ht="15" hidden="false" customHeight="false" outlineLevel="0" collapsed="false">
      <c r="A7561" s="6" t="s">
        <v>154</v>
      </c>
      <c r="B7561" s="45" t="n">
        <v>43869</v>
      </c>
      <c r="C7561" s="6" t="s">
        <v>173</v>
      </c>
      <c r="D7561" s="6" t="s">
        <v>180</v>
      </c>
      <c r="E7561" s="6" t="s">
        <v>177</v>
      </c>
      <c r="F7561" s="34" t="n">
        <v>0.256169646978378</v>
      </c>
      <c r="G7561" s="34" t="n">
        <v>0.14846896440064</v>
      </c>
      <c r="H7561" s="34" t="n">
        <v>0.107700682577739</v>
      </c>
      <c r="I7561" s="34" t="n">
        <v>0.725408727760176</v>
      </c>
      <c r="J7561" s="35" t="n">
        <v>6.75</v>
      </c>
      <c r="K7561" s="6" t="n">
        <v>0</v>
      </c>
      <c r="L7561" s="35" t="n">
        <v>-1</v>
      </c>
      <c r="M7561" s="6" t="str">
        <f aca="false">IF(I7561&lt;=0,"Below 0%",IF(I7561&lt;=0.05,"0-5%",IF(I7561&lt;=0.1,"5-10%",IF(I7561&lt;=0.2,"10-20%",IF(I7561&lt;=0.4,"20-40%","Above 40%")))))</f>
        <v>Above 40%</v>
      </c>
      <c r="N7561" s="6" t="str">
        <f aca="false">IF(AND(H7561&gt;=Summary!$B$25,I7561&gt;=Summary!$B$26,I7561&lt;=Summary!$B$27,J7561&gt;=Summary!$B$28,J7561&lt;=Summary!$B$29,F7561*J7561&gt;1),"Yes","No")</f>
        <v>No</v>
      </c>
    </row>
    <row r="7562" customFormat="false" ht="15" hidden="false" customHeight="false" outlineLevel="0" collapsed="false">
      <c r="A7562" s="6" t="s">
        <v>154</v>
      </c>
      <c r="B7562" s="45" t="n">
        <v>43870</v>
      </c>
      <c r="C7562" s="6" t="s">
        <v>204</v>
      </c>
      <c r="D7562" s="6" t="s">
        <v>199</v>
      </c>
      <c r="E7562" s="6" t="s">
        <v>187</v>
      </c>
      <c r="F7562" s="34" t="n">
        <v>0.624345302581787</v>
      </c>
      <c r="G7562" s="34" t="n">
        <v>0.557475504471971</v>
      </c>
      <c r="H7562" s="34" t="n">
        <v>0.0668697981098162</v>
      </c>
      <c r="I7562" s="34" t="n">
        <v>0.119951096637248</v>
      </c>
      <c r="J7562" s="35" t="n">
        <v>1.79</v>
      </c>
      <c r="K7562" s="6" t="n">
        <v>1</v>
      </c>
      <c r="L7562" s="35" t="n">
        <v>0.79</v>
      </c>
      <c r="M7562" s="6" t="str">
        <f aca="false">IF(I7562&lt;=0,"Below 0%",IF(I7562&lt;=0.05,"0-5%",IF(I7562&lt;=0.1,"5-10%",IF(I7562&lt;=0.2,"10-20%",IF(I7562&lt;=0.4,"20-40%","Above 40%")))))</f>
        <v>10-20%</v>
      </c>
      <c r="N7562" s="6" t="str">
        <f aca="false">IF(AND(H7562&gt;=Summary!$B$25,I7562&gt;=Summary!$B$26,I7562&lt;=Summary!$B$27,J7562&gt;=Summary!$B$28,J7562&lt;=Summary!$B$29,F7562*J7562&gt;1),"Yes","No")</f>
        <v>No</v>
      </c>
    </row>
    <row r="7563" customFormat="false" ht="15" hidden="false" customHeight="false" outlineLevel="0" collapsed="false">
      <c r="A7563" s="6" t="s">
        <v>154</v>
      </c>
      <c r="B7563" s="45" t="n">
        <v>43870</v>
      </c>
      <c r="C7563" s="6" t="s">
        <v>204</v>
      </c>
      <c r="D7563" s="6" t="s">
        <v>199</v>
      </c>
      <c r="E7563" s="6" t="s">
        <v>174</v>
      </c>
      <c r="F7563" s="34" t="n">
        <v>0.224102318286896</v>
      </c>
      <c r="G7563" s="34" t="n">
        <v>0.273392096713652</v>
      </c>
      <c r="H7563" s="34" t="n">
        <v>-0.0492897784267558</v>
      </c>
      <c r="I7563" s="34" t="n">
        <v>-0.180289697541555</v>
      </c>
      <c r="J7563" s="35" t="n">
        <v>3.65</v>
      </c>
      <c r="K7563" s="6" t="n">
        <v>0</v>
      </c>
      <c r="L7563" s="35" t="n">
        <v>-1</v>
      </c>
      <c r="M7563" s="6" t="str">
        <f aca="false">IF(I7563&lt;=0,"Below 0%",IF(I7563&lt;=0.05,"0-5%",IF(I7563&lt;=0.1,"5-10%",IF(I7563&lt;=0.2,"10-20%",IF(I7563&lt;=0.4,"20-40%","Above 40%")))))</f>
        <v>Below 0%</v>
      </c>
      <c r="N7563" s="6" t="str">
        <f aca="false">IF(AND(H7563&gt;=Summary!$B$25,I7563&gt;=Summary!$B$26,I7563&lt;=Summary!$B$27,J7563&gt;=Summary!$B$28,J7563&lt;=Summary!$B$29,F7563*J7563&gt;1),"Yes","No")</f>
        <v>No</v>
      </c>
    </row>
    <row r="7564" customFormat="false" ht="15" hidden="false" customHeight="false" outlineLevel="0" collapsed="false">
      <c r="A7564" s="6" t="s">
        <v>154</v>
      </c>
      <c r="B7564" s="45" t="n">
        <v>43870</v>
      </c>
      <c r="C7564" s="6" t="s">
        <v>204</v>
      </c>
      <c r="D7564" s="6" t="s">
        <v>199</v>
      </c>
      <c r="E7564" s="6" t="s">
        <v>177</v>
      </c>
      <c r="F7564" s="34" t="n">
        <v>0.151552349328995</v>
      </c>
      <c r="G7564" s="34" t="n">
        <v>0.169132398814378</v>
      </c>
      <c r="H7564" s="34" t="n">
        <v>-0.0175800494853829</v>
      </c>
      <c r="I7564" s="34" t="n">
        <v>-0.103942530281717</v>
      </c>
      <c r="J7564" s="35" t="n">
        <v>5.9</v>
      </c>
      <c r="K7564" s="6" t="n">
        <v>0</v>
      </c>
      <c r="L7564" s="35" t="n">
        <v>-1</v>
      </c>
      <c r="M7564" s="6" t="str">
        <f aca="false">IF(I7564&lt;=0,"Below 0%",IF(I7564&lt;=0.05,"0-5%",IF(I7564&lt;=0.1,"5-10%",IF(I7564&lt;=0.2,"10-20%",IF(I7564&lt;=0.4,"20-40%","Above 40%")))))</f>
        <v>Below 0%</v>
      </c>
      <c r="N7564" s="6" t="str">
        <f aca="false">IF(AND(H7564&gt;=Summary!$B$25,I7564&gt;=Summary!$B$26,I7564&lt;=Summary!$B$27,J7564&gt;=Summary!$B$28,J7564&lt;=Summary!$B$29,F7564*J7564&gt;1),"Yes","No")</f>
        <v>No</v>
      </c>
    </row>
    <row r="7565" customFormat="false" ht="15" hidden="false" customHeight="false" outlineLevel="0" collapsed="false">
      <c r="A7565" s="6" t="s">
        <v>154</v>
      </c>
      <c r="B7565" s="45" t="n">
        <v>43875</v>
      </c>
      <c r="C7565" s="6" t="s">
        <v>203</v>
      </c>
      <c r="D7565" s="6" t="s">
        <v>195</v>
      </c>
      <c r="E7565" s="6" t="s">
        <v>187</v>
      </c>
      <c r="F7565" s="34" t="n">
        <v>0.335927724838257</v>
      </c>
      <c r="G7565" s="34" t="n">
        <v>0.376949375651316</v>
      </c>
      <c r="H7565" s="34" t="n">
        <v>-0.0410216508130586</v>
      </c>
      <c r="I7565" s="34" t="n">
        <v>-0.108825358158981</v>
      </c>
      <c r="J7565" s="35" t="n">
        <v>2.65</v>
      </c>
      <c r="K7565" s="6" t="n">
        <v>0</v>
      </c>
      <c r="L7565" s="35" t="n">
        <v>-1</v>
      </c>
      <c r="M7565" s="6" t="str">
        <f aca="false">IF(I7565&lt;=0,"Below 0%",IF(I7565&lt;=0.05,"0-5%",IF(I7565&lt;=0.1,"5-10%",IF(I7565&lt;=0.2,"10-20%",IF(I7565&lt;=0.4,"20-40%","Above 40%")))))</f>
        <v>Below 0%</v>
      </c>
      <c r="N7565" s="6" t="str">
        <f aca="false">IF(AND(H7565&gt;=Summary!$B$25,I7565&gt;=Summary!$B$26,I7565&lt;=Summary!$B$27,J7565&gt;=Summary!$B$28,J7565&lt;=Summary!$B$29,F7565*J7565&gt;1),"Yes","No")</f>
        <v>No</v>
      </c>
    </row>
    <row r="7566" customFormat="false" ht="15" hidden="false" customHeight="false" outlineLevel="0" collapsed="false">
      <c r="A7566" s="6" t="s">
        <v>154</v>
      </c>
      <c r="B7566" s="45" t="n">
        <v>43875</v>
      </c>
      <c r="C7566" s="6" t="s">
        <v>203</v>
      </c>
      <c r="D7566" s="6" t="s">
        <v>195</v>
      </c>
      <c r="E7566" s="6" t="s">
        <v>174</v>
      </c>
      <c r="F7566" s="34" t="n">
        <v>0.286678075790405</v>
      </c>
      <c r="G7566" s="34" t="n">
        <v>0.295537232389345</v>
      </c>
      <c r="H7566" s="34" t="n">
        <v>-0.00885915659893966</v>
      </c>
      <c r="I7566" s="34" t="n">
        <v>-0.0299764484065699</v>
      </c>
      <c r="J7566" s="35" t="n">
        <v>3.38</v>
      </c>
      <c r="K7566" s="6" t="n">
        <v>1</v>
      </c>
      <c r="L7566" s="35" t="n">
        <v>2.38</v>
      </c>
      <c r="M7566" s="6" t="str">
        <f aca="false">IF(I7566&lt;=0,"Below 0%",IF(I7566&lt;=0.05,"0-5%",IF(I7566&lt;=0.1,"5-10%",IF(I7566&lt;=0.2,"10-20%",IF(I7566&lt;=0.4,"20-40%","Above 40%")))))</f>
        <v>Below 0%</v>
      </c>
      <c r="N7566" s="6" t="str">
        <f aca="false">IF(AND(H7566&gt;=Summary!$B$25,I7566&gt;=Summary!$B$26,I7566&lt;=Summary!$B$27,J7566&gt;=Summary!$B$28,J7566&lt;=Summary!$B$29,F7566*J7566&gt;1),"Yes","No")</f>
        <v>No</v>
      </c>
    </row>
    <row r="7567" customFormat="false" ht="15" hidden="false" customHeight="false" outlineLevel="0" collapsed="false">
      <c r="A7567" s="6" t="s">
        <v>154</v>
      </c>
      <c r="B7567" s="45" t="n">
        <v>43875</v>
      </c>
      <c r="C7567" s="6" t="s">
        <v>203</v>
      </c>
      <c r="D7567" s="6" t="s">
        <v>195</v>
      </c>
      <c r="E7567" s="6" t="s">
        <v>177</v>
      </c>
      <c r="F7567" s="34" t="n">
        <v>0.377394199371338</v>
      </c>
      <c r="G7567" s="34" t="n">
        <v>0.32751339195934</v>
      </c>
      <c r="H7567" s="34" t="n">
        <v>0.0498808074119982</v>
      </c>
      <c r="I7567" s="34" t="n">
        <v>0.15230158105471</v>
      </c>
      <c r="J7567" s="35" t="n">
        <v>3.05</v>
      </c>
      <c r="K7567" s="6" t="n">
        <v>0</v>
      </c>
      <c r="L7567" s="35" t="n">
        <v>-1</v>
      </c>
      <c r="M7567" s="6" t="str">
        <f aca="false">IF(I7567&lt;=0,"Below 0%",IF(I7567&lt;=0.05,"0-5%",IF(I7567&lt;=0.1,"5-10%",IF(I7567&lt;=0.2,"10-20%",IF(I7567&lt;=0.4,"20-40%","Above 40%")))))</f>
        <v>10-20%</v>
      </c>
      <c r="N7567" s="6" t="str">
        <f aca="false">IF(AND(H7567&gt;=Summary!$B$25,I7567&gt;=Summary!$B$26,I7567&lt;=Summary!$B$27,J7567&gt;=Summary!$B$28,J7567&lt;=Summary!$B$29,F7567*J7567&gt;1),"Yes","No")</f>
        <v>Yes</v>
      </c>
    </row>
    <row r="7568" customFormat="false" ht="15" hidden="false" customHeight="false" outlineLevel="0" collapsed="false">
      <c r="A7568" s="6" t="s">
        <v>154</v>
      </c>
      <c r="B7568" s="45" t="n">
        <v>43876</v>
      </c>
      <c r="C7568" s="6" t="s">
        <v>172</v>
      </c>
      <c r="D7568" s="6" t="s">
        <v>183</v>
      </c>
      <c r="E7568" s="6" t="s">
        <v>187</v>
      </c>
      <c r="F7568" s="34" t="n">
        <v>0.116816811263561</v>
      </c>
      <c r="G7568" s="34" t="n">
        <v>0.0830888765559344</v>
      </c>
      <c r="H7568" s="34" t="n">
        <v>0.0337279347076269</v>
      </c>
      <c r="I7568" s="34" t="n">
        <v>0.405925992812307</v>
      </c>
      <c r="J7568" s="35" t="n">
        <v>12</v>
      </c>
      <c r="K7568" s="6" t="n">
        <v>0</v>
      </c>
      <c r="L7568" s="35" t="n">
        <v>-1</v>
      </c>
      <c r="M7568" s="6" t="str">
        <f aca="false">IF(I7568&lt;=0,"Below 0%",IF(I7568&lt;=0.05,"0-5%",IF(I7568&lt;=0.1,"5-10%",IF(I7568&lt;=0.2,"10-20%",IF(I7568&lt;=0.4,"20-40%","Above 40%")))))</f>
        <v>Above 40%</v>
      </c>
      <c r="N7568" s="6" t="str">
        <f aca="false">IF(AND(H7568&gt;=Summary!$B$25,I7568&gt;=Summary!$B$26,I7568&lt;=Summary!$B$27,J7568&gt;=Summary!$B$28,J7568&lt;=Summary!$B$29,F7568*J7568&gt;1),"Yes","No")</f>
        <v>No</v>
      </c>
    </row>
    <row r="7569" customFormat="false" ht="15" hidden="false" customHeight="false" outlineLevel="0" collapsed="false">
      <c r="A7569" s="6" t="s">
        <v>154</v>
      </c>
      <c r="B7569" s="45" t="n">
        <v>43876</v>
      </c>
      <c r="C7569" s="6" t="s">
        <v>172</v>
      </c>
      <c r="D7569" s="6" t="s">
        <v>183</v>
      </c>
      <c r="E7569" s="6" t="s">
        <v>174</v>
      </c>
      <c r="F7569" s="34" t="n">
        <v>0.145204469561577</v>
      </c>
      <c r="G7569" s="34" t="n">
        <v>0.155791643542377</v>
      </c>
      <c r="H7569" s="34" t="n">
        <v>-0.0105871739808001</v>
      </c>
      <c r="I7569" s="34" t="n">
        <v>-0.067957264844698</v>
      </c>
      <c r="J7569" s="35" t="n">
        <v>6.4</v>
      </c>
      <c r="K7569" s="6" t="n">
        <v>0</v>
      </c>
      <c r="L7569" s="35" t="n">
        <v>-1</v>
      </c>
      <c r="M7569" s="6" t="str">
        <f aca="false">IF(I7569&lt;=0,"Below 0%",IF(I7569&lt;=0.05,"0-5%",IF(I7569&lt;=0.1,"5-10%",IF(I7569&lt;=0.2,"10-20%",IF(I7569&lt;=0.4,"20-40%","Above 40%")))))</f>
        <v>Below 0%</v>
      </c>
      <c r="N7569" s="6" t="str">
        <f aca="false">IF(AND(H7569&gt;=Summary!$B$25,I7569&gt;=Summary!$B$26,I7569&lt;=Summary!$B$27,J7569&gt;=Summary!$B$28,J7569&lt;=Summary!$B$29,F7569*J7569&gt;1),"Yes","No")</f>
        <v>No</v>
      </c>
    </row>
    <row r="7570" customFormat="false" ht="15" hidden="false" customHeight="false" outlineLevel="0" collapsed="false">
      <c r="A7570" s="6" t="s">
        <v>154</v>
      </c>
      <c r="B7570" s="45" t="n">
        <v>43876</v>
      </c>
      <c r="C7570" s="6" t="s">
        <v>172</v>
      </c>
      <c r="D7570" s="6" t="s">
        <v>183</v>
      </c>
      <c r="E7570" s="6" t="s">
        <v>177</v>
      </c>
      <c r="F7570" s="34" t="n">
        <v>0.73797869682312</v>
      </c>
      <c r="G7570" s="34" t="n">
        <v>0.761119479901689</v>
      </c>
      <c r="H7570" s="34" t="n">
        <v>-0.0231407830785687</v>
      </c>
      <c r="I7570" s="34" t="n">
        <v>-0.030403614267707</v>
      </c>
      <c r="J7570" s="35" t="n">
        <v>1.31</v>
      </c>
      <c r="K7570" s="6" t="n">
        <v>1</v>
      </c>
      <c r="L7570" s="35" t="n">
        <v>0.31</v>
      </c>
      <c r="M7570" s="6" t="str">
        <f aca="false">IF(I7570&lt;=0,"Below 0%",IF(I7570&lt;=0.05,"0-5%",IF(I7570&lt;=0.1,"5-10%",IF(I7570&lt;=0.2,"10-20%",IF(I7570&lt;=0.4,"20-40%","Above 40%")))))</f>
        <v>Below 0%</v>
      </c>
      <c r="N7570" s="6" t="str">
        <f aca="false">IF(AND(H7570&gt;=Summary!$B$25,I7570&gt;=Summary!$B$26,I7570&lt;=Summary!$B$27,J7570&gt;=Summary!$B$28,J7570&lt;=Summary!$B$29,F7570*J7570&gt;1),"Yes","No")</f>
        <v>No</v>
      </c>
    </row>
    <row r="7571" customFormat="false" ht="15" hidden="false" customHeight="false" outlineLevel="0" collapsed="false">
      <c r="A7571" s="6" t="s">
        <v>154</v>
      </c>
      <c r="B7571" s="45" t="n">
        <v>43876</v>
      </c>
      <c r="C7571" s="6" t="s">
        <v>179</v>
      </c>
      <c r="D7571" s="6" t="s">
        <v>196</v>
      </c>
      <c r="E7571" s="6" t="s">
        <v>187</v>
      </c>
      <c r="F7571" s="34" t="n">
        <v>0.489240646362305</v>
      </c>
      <c r="G7571" s="34" t="n">
        <v>0.54251571458175</v>
      </c>
      <c r="H7571" s="34" t="n">
        <v>-0.0532750682194457</v>
      </c>
      <c r="I7571" s="34" t="n">
        <v>-0.0982000461692024</v>
      </c>
      <c r="J7571" s="35" t="n">
        <v>1.85</v>
      </c>
      <c r="K7571" s="6" t="n">
        <v>0</v>
      </c>
      <c r="L7571" s="35" t="n">
        <v>-1</v>
      </c>
      <c r="M7571" s="6" t="str">
        <f aca="false">IF(I7571&lt;=0,"Below 0%",IF(I7571&lt;=0.05,"0-5%",IF(I7571&lt;=0.1,"5-10%",IF(I7571&lt;=0.2,"10-20%",IF(I7571&lt;=0.4,"20-40%","Above 40%")))))</f>
        <v>Below 0%</v>
      </c>
      <c r="N7571" s="6" t="str">
        <f aca="false">IF(AND(H7571&gt;=Summary!$B$25,I7571&gt;=Summary!$B$26,I7571&lt;=Summary!$B$27,J7571&gt;=Summary!$B$28,J7571&lt;=Summary!$B$29,F7571*J7571&gt;1),"Yes","No")</f>
        <v>No</v>
      </c>
    </row>
    <row r="7572" customFormat="false" ht="15" hidden="false" customHeight="false" outlineLevel="0" collapsed="false">
      <c r="A7572" s="6" t="s">
        <v>154</v>
      </c>
      <c r="B7572" s="45" t="n">
        <v>43876</v>
      </c>
      <c r="C7572" s="6" t="s">
        <v>179</v>
      </c>
      <c r="D7572" s="6" t="s">
        <v>196</v>
      </c>
      <c r="E7572" s="6" t="s">
        <v>174</v>
      </c>
      <c r="F7572" s="34" t="n">
        <v>0.335720419883728</v>
      </c>
      <c r="G7572" s="34" t="n">
        <v>0.260689369344478</v>
      </c>
      <c r="H7572" s="34" t="n">
        <v>0.0750310505392506</v>
      </c>
      <c r="I7572" s="34" t="n">
        <v>0.287817837481911</v>
      </c>
      <c r="J7572" s="35" t="n">
        <v>3.85</v>
      </c>
      <c r="K7572" s="6" t="n">
        <v>0</v>
      </c>
      <c r="L7572" s="35" t="n">
        <v>-1</v>
      </c>
      <c r="M7572" s="6" t="str">
        <f aca="false">IF(I7572&lt;=0,"Below 0%",IF(I7572&lt;=0.05,"0-5%",IF(I7572&lt;=0.1,"5-10%",IF(I7572&lt;=0.2,"10-20%",IF(I7572&lt;=0.4,"20-40%","Above 40%")))))</f>
        <v>20-40%</v>
      </c>
      <c r="N7572" s="6" t="str">
        <f aca="false">IF(AND(H7572&gt;=Summary!$B$25,I7572&gt;=Summary!$B$26,I7572&lt;=Summary!$B$27,J7572&gt;=Summary!$B$28,J7572&lt;=Summary!$B$29,F7572*J7572&gt;1),"Yes","No")</f>
        <v>Yes</v>
      </c>
    </row>
    <row r="7573" customFormat="false" ht="15" hidden="false" customHeight="false" outlineLevel="0" collapsed="false">
      <c r="A7573" s="6" t="s">
        <v>154</v>
      </c>
      <c r="B7573" s="45" t="n">
        <v>43876</v>
      </c>
      <c r="C7573" s="6" t="s">
        <v>179</v>
      </c>
      <c r="D7573" s="6" t="s">
        <v>196</v>
      </c>
      <c r="E7573" s="6" t="s">
        <v>177</v>
      </c>
      <c r="F7573" s="34" t="n">
        <v>0.175038889050484</v>
      </c>
      <c r="G7573" s="34" t="n">
        <v>0.196794916073772</v>
      </c>
      <c r="H7573" s="34" t="n">
        <v>-0.0217560270232886</v>
      </c>
      <c r="I7573" s="34" t="n">
        <v>-0.110551773680642</v>
      </c>
      <c r="J7573" s="35" t="n">
        <v>5.1</v>
      </c>
      <c r="K7573" s="6" t="n">
        <v>1</v>
      </c>
      <c r="L7573" s="35" t="n">
        <v>4.1</v>
      </c>
      <c r="M7573" s="6" t="str">
        <f aca="false">IF(I7573&lt;=0,"Below 0%",IF(I7573&lt;=0.05,"0-5%",IF(I7573&lt;=0.1,"5-10%",IF(I7573&lt;=0.2,"10-20%",IF(I7573&lt;=0.4,"20-40%","Above 40%")))))</f>
        <v>Below 0%</v>
      </c>
      <c r="N7573" s="6" t="str">
        <f aca="false">IF(AND(H7573&gt;=Summary!$B$25,I7573&gt;=Summary!$B$26,I7573&lt;=Summary!$B$27,J7573&gt;=Summary!$B$28,J7573&lt;=Summary!$B$29,F7573*J7573&gt;1),"Yes","No")</f>
        <v>No</v>
      </c>
    </row>
    <row r="7574" customFormat="false" ht="15" hidden="false" customHeight="false" outlineLevel="0" collapsed="false">
      <c r="A7574" s="6" t="s">
        <v>154</v>
      </c>
      <c r="B7574" s="45" t="n">
        <v>43877</v>
      </c>
      <c r="C7574" s="6" t="s">
        <v>185</v>
      </c>
      <c r="D7574" s="6" t="s">
        <v>188</v>
      </c>
      <c r="E7574" s="6" t="s">
        <v>187</v>
      </c>
      <c r="F7574" s="34" t="n">
        <v>0.598168551921845</v>
      </c>
      <c r="G7574" s="34" t="n">
        <v>0.683442574355258</v>
      </c>
      <c r="H7574" s="34" t="n">
        <v>-0.0852740224334139</v>
      </c>
      <c r="I7574" s="34" t="n">
        <v>-0.124771305787994</v>
      </c>
      <c r="J7574" s="35" t="n">
        <v>1.47</v>
      </c>
      <c r="K7574" s="6" t="n">
        <v>1</v>
      </c>
      <c r="L7574" s="35" t="n">
        <v>0.47</v>
      </c>
      <c r="M7574" s="6" t="str">
        <f aca="false">IF(I7574&lt;=0,"Below 0%",IF(I7574&lt;=0.05,"0-5%",IF(I7574&lt;=0.1,"5-10%",IF(I7574&lt;=0.2,"10-20%",IF(I7574&lt;=0.4,"20-40%","Above 40%")))))</f>
        <v>Below 0%</v>
      </c>
      <c r="N7574" s="6" t="str">
        <f aca="false">IF(AND(H7574&gt;=Summary!$B$25,I7574&gt;=Summary!$B$26,I7574&lt;=Summary!$B$27,J7574&gt;=Summary!$B$28,J7574&lt;=Summary!$B$29,F7574*J7574&gt;1),"Yes","No")</f>
        <v>No</v>
      </c>
    </row>
    <row r="7575" customFormat="false" ht="15" hidden="false" customHeight="false" outlineLevel="0" collapsed="false">
      <c r="A7575" s="6" t="s">
        <v>154</v>
      </c>
      <c r="B7575" s="45" t="n">
        <v>43877</v>
      </c>
      <c r="C7575" s="6" t="s">
        <v>185</v>
      </c>
      <c r="D7575" s="6" t="s">
        <v>188</v>
      </c>
      <c r="E7575" s="6" t="s">
        <v>174</v>
      </c>
      <c r="F7575" s="34" t="n">
        <v>0.267020910978317</v>
      </c>
      <c r="G7575" s="34" t="n">
        <v>0.201739073153058</v>
      </c>
      <c r="H7575" s="34" t="n">
        <v>0.0652818378252591</v>
      </c>
      <c r="I7575" s="34" t="n">
        <v>0.323595408687786</v>
      </c>
      <c r="J7575" s="35" t="n">
        <v>4.98</v>
      </c>
      <c r="K7575" s="6" t="n">
        <v>0</v>
      </c>
      <c r="L7575" s="35" t="n">
        <v>-1</v>
      </c>
      <c r="M7575" s="6" t="str">
        <f aca="false">IF(I7575&lt;=0,"Below 0%",IF(I7575&lt;=0.05,"0-5%",IF(I7575&lt;=0.1,"5-10%",IF(I7575&lt;=0.2,"10-20%",IF(I7575&lt;=0.4,"20-40%","Above 40%")))))</f>
        <v>20-40%</v>
      </c>
      <c r="N7575" s="6" t="str">
        <f aca="false">IF(AND(H7575&gt;=Summary!$B$25,I7575&gt;=Summary!$B$26,I7575&lt;=Summary!$B$27,J7575&gt;=Summary!$B$28,J7575&lt;=Summary!$B$29,F7575*J7575&gt;1),"Yes","No")</f>
        <v>Yes</v>
      </c>
    </row>
    <row r="7576" customFormat="false" ht="15" hidden="false" customHeight="false" outlineLevel="0" collapsed="false">
      <c r="A7576" s="6" t="s">
        <v>154</v>
      </c>
      <c r="B7576" s="45" t="n">
        <v>43877</v>
      </c>
      <c r="C7576" s="6" t="s">
        <v>185</v>
      </c>
      <c r="D7576" s="6" t="s">
        <v>188</v>
      </c>
      <c r="E7576" s="6" t="s">
        <v>177</v>
      </c>
      <c r="F7576" s="34" t="n">
        <v>0.134810522198677</v>
      </c>
      <c r="G7576" s="34" t="n">
        <v>0.114818352491683</v>
      </c>
      <c r="H7576" s="34" t="n">
        <v>0.0199921697069937</v>
      </c>
      <c r="I7576" s="34" t="n">
        <v>0.174119984071725</v>
      </c>
      <c r="J7576" s="35" t="n">
        <v>8.75</v>
      </c>
      <c r="K7576" s="6" t="n">
        <v>0</v>
      </c>
      <c r="L7576" s="35" t="n">
        <v>-1</v>
      </c>
      <c r="M7576" s="6" t="str">
        <f aca="false">IF(I7576&lt;=0,"Below 0%",IF(I7576&lt;=0.05,"0-5%",IF(I7576&lt;=0.1,"5-10%",IF(I7576&lt;=0.2,"10-20%",IF(I7576&lt;=0.4,"20-40%","Above 40%")))))</f>
        <v>10-20%</v>
      </c>
      <c r="N7576" s="6" t="str">
        <f aca="false">IF(AND(H7576&gt;=Summary!$B$25,I7576&gt;=Summary!$B$26,I7576&lt;=Summary!$B$27,J7576&gt;=Summary!$B$28,J7576&lt;=Summary!$B$29,F7576*J7576&gt;1),"Yes","No")</f>
        <v>No</v>
      </c>
    </row>
    <row r="7577" customFormat="false" ht="15" hidden="false" customHeight="false" outlineLevel="0" collapsed="false">
      <c r="A7577" s="6" t="s">
        <v>154</v>
      </c>
      <c r="B7577" s="45" t="n">
        <v>43877</v>
      </c>
      <c r="C7577" s="6" t="s">
        <v>182</v>
      </c>
      <c r="D7577" s="6" t="s">
        <v>181</v>
      </c>
      <c r="E7577" s="6" t="s">
        <v>187</v>
      </c>
      <c r="F7577" s="34" t="n">
        <v>0.186408549547195</v>
      </c>
      <c r="G7577" s="34" t="n">
        <v>0.234234234234234</v>
      </c>
      <c r="H7577" s="34" t="n">
        <v>-0.0478256846870388</v>
      </c>
      <c r="I7577" s="34" t="n">
        <v>-0.204178884625435</v>
      </c>
      <c r="J7577" s="35" t="n">
        <v>4.25</v>
      </c>
      <c r="K7577" s="6" t="n">
        <v>0</v>
      </c>
      <c r="L7577" s="35" t="n">
        <v>-1</v>
      </c>
      <c r="M7577" s="6" t="str">
        <f aca="false">IF(I7577&lt;=0,"Below 0%",IF(I7577&lt;=0.05,"0-5%",IF(I7577&lt;=0.1,"5-10%",IF(I7577&lt;=0.2,"10-20%",IF(I7577&lt;=0.4,"20-40%","Above 40%")))))</f>
        <v>Below 0%</v>
      </c>
      <c r="N7577" s="6" t="str">
        <f aca="false">IF(AND(H7577&gt;=Summary!$B$25,I7577&gt;=Summary!$B$26,I7577&lt;=Summary!$B$27,J7577&gt;=Summary!$B$28,J7577&lt;=Summary!$B$29,F7577*J7577&gt;1),"Yes","No")</f>
        <v>No</v>
      </c>
    </row>
    <row r="7578" customFormat="false" ht="15" hidden="false" customHeight="false" outlineLevel="0" collapsed="false">
      <c r="A7578" s="6" t="s">
        <v>154</v>
      </c>
      <c r="B7578" s="45" t="n">
        <v>43877</v>
      </c>
      <c r="C7578" s="6" t="s">
        <v>182</v>
      </c>
      <c r="D7578" s="6" t="s">
        <v>181</v>
      </c>
      <c r="E7578" s="6" t="s">
        <v>174</v>
      </c>
      <c r="F7578" s="34" t="n">
        <v>0.301213264465332</v>
      </c>
      <c r="G7578" s="34" t="n">
        <v>0.255255255255255</v>
      </c>
      <c r="H7578" s="34" t="n">
        <v>0.0459580092100768</v>
      </c>
      <c r="I7578" s="34" t="n">
        <v>0.180047259611242</v>
      </c>
      <c r="J7578" s="35" t="n">
        <v>3.9</v>
      </c>
      <c r="K7578" s="6" t="n">
        <v>0</v>
      </c>
      <c r="L7578" s="35" t="n">
        <v>-1</v>
      </c>
      <c r="M7578" s="6" t="str">
        <f aca="false">IF(I7578&lt;=0,"Below 0%",IF(I7578&lt;=0.05,"0-5%",IF(I7578&lt;=0.1,"5-10%",IF(I7578&lt;=0.2,"10-20%",IF(I7578&lt;=0.4,"20-40%","Above 40%")))))</f>
        <v>10-20%</v>
      </c>
      <c r="N7578" s="6" t="str">
        <f aca="false">IF(AND(H7578&gt;=Summary!$B$25,I7578&gt;=Summary!$B$26,I7578&lt;=Summary!$B$27,J7578&gt;=Summary!$B$28,J7578&lt;=Summary!$B$29,F7578*J7578&gt;1),"Yes","No")</f>
        <v>Yes</v>
      </c>
    </row>
    <row r="7579" customFormat="false" ht="15" hidden="false" customHeight="false" outlineLevel="0" collapsed="false">
      <c r="A7579" s="6" t="s">
        <v>154</v>
      </c>
      <c r="B7579" s="45" t="n">
        <v>43877</v>
      </c>
      <c r="C7579" s="6" t="s">
        <v>182</v>
      </c>
      <c r="D7579" s="6" t="s">
        <v>181</v>
      </c>
      <c r="E7579" s="6" t="s">
        <v>177</v>
      </c>
      <c r="F7579" s="34" t="n">
        <v>0.51237815618515</v>
      </c>
      <c r="G7579" s="34" t="n">
        <v>0.510510510510511</v>
      </c>
      <c r="H7579" s="34" t="n">
        <v>0.0018676456746396</v>
      </c>
      <c r="I7579" s="34" t="n">
        <v>0.0036583882920882</v>
      </c>
      <c r="J7579" s="35" t="n">
        <v>1.95</v>
      </c>
      <c r="K7579" s="6" t="n">
        <v>1</v>
      </c>
      <c r="L7579" s="35" t="n">
        <v>0.95</v>
      </c>
      <c r="M7579" s="6" t="str">
        <f aca="false">IF(I7579&lt;=0,"Below 0%",IF(I7579&lt;=0.05,"0-5%",IF(I7579&lt;=0.1,"5-10%",IF(I7579&lt;=0.2,"10-20%",IF(I7579&lt;=0.4,"20-40%","Above 40%")))))</f>
        <v>0-5%</v>
      </c>
      <c r="N7579" s="6" t="str">
        <f aca="false">IF(AND(H7579&gt;=Summary!$B$25,I7579&gt;=Summary!$B$26,I7579&lt;=Summary!$B$27,J7579&gt;=Summary!$B$28,J7579&lt;=Summary!$B$29,F7579*J7579&gt;1),"Yes","No")</f>
        <v>No</v>
      </c>
    </row>
    <row r="7580" customFormat="false" ht="15" hidden="false" customHeight="false" outlineLevel="0" collapsed="false">
      <c r="A7580" s="6" t="s">
        <v>154</v>
      </c>
      <c r="B7580" s="45" t="n">
        <v>43878</v>
      </c>
      <c r="C7580" s="6" t="s">
        <v>190</v>
      </c>
      <c r="D7580" s="6" t="s">
        <v>176</v>
      </c>
      <c r="E7580" s="6" t="s">
        <v>187</v>
      </c>
      <c r="F7580" s="34" t="n">
        <v>0.503262758255005</v>
      </c>
      <c r="G7580" s="34" t="n">
        <v>0.518817523447703</v>
      </c>
      <c r="H7580" s="34" t="n">
        <v>-0.0155547651926978</v>
      </c>
      <c r="I7580" s="34" t="n">
        <v>-0.0299811870064288</v>
      </c>
      <c r="J7580" s="35" t="n">
        <v>1.93</v>
      </c>
      <c r="K7580" s="6" t="n">
        <v>0</v>
      </c>
      <c r="L7580" s="35" t="n">
        <v>-1</v>
      </c>
      <c r="M7580" s="6" t="str">
        <f aca="false">IF(I7580&lt;=0,"Below 0%",IF(I7580&lt;=0.05,"0-5%",IF(I7580&lt;=0.1,"5-10%",IF(I7580&lt;=0.2,"10-20%",IF(I7580&lt;=0.4,"20-40%","Above 40%")))))</f>
        <v>Below 0%</v>
      </c>
      <c r="N7580" s="6" t="str">
        <f aca="false">IF(AND(H7580&gt;=Summary!$B$25,I7580&gt;=Summary!$B$26,I7580&lt;=Summary!$B$27,J7580&gt;=Summary!$B$28,J7580&lt;=Summary!$B$29,F7580*J7580&gt;1),"Yes","No")</f>
        <v>No</v>
      </c>
    </row>
    <row r="7581" customFormat="false" ht="15" hidden="false" customHeight="false" outlineLevel="0" collapsed="false">
      <c r="A7581" s="6" t="s">
        <v>154</v>
      </c>
      <c r="B7581" s="45" t="n">
        <v>43878</v>
      </c>
      <c r="C7581" s="6" t="s">
        <v>190</v>
      </c>
      <c r="D7581" s="6" t="s">
        <v>176</v>
      </c>
      <c r="E7581" s="6" t="s">
        <v>174</v>
      </c>
      <c r="F7581" s="34" t="n">
        <v>0.257721066474915</v>
      </c>
      <c r="G7581" s="34" t="n">
        <v>0.263504689540544</v>
      </c>
      <c r="H7581" s="34" t="n">
        <v>-0.00578362306562918</v>
      </c>
      <c r="I7581" s="34" t="n">
        <v>-0.0219488430195065</v>
      </c>
      <c r="J7581" s="35" t="n">
        <v>3.8</v>
      </c>
      <c r="K7581" s="6" t="n">
        <v>0</v>
      </c>
      <c r="L7581" s="35" t="n">
        <v>-1</v>
      </c>
      <c r="M7581" s="6" t="str">
        <f aca="false">IF(I7581&lt;=0,"Below 0%",IF(I7581&lt;=0.05,"0-5%",IF(I7581&lt;=0.1,"5-10%",IF(I7581&lt;=0.2,"10-20%",IF(I7581&lt;=0.4,"20-40%","Above 40%")))))</f>
        <v>Below 0%</v>
      </c>
      <c r="N7581" s="6" t="str">
        <f aca="false">IF(AND(H7581&gt;=Summary!$B$25,I7581&gt;=Summary!$B$26,I7581&lt;=Summary!$B$27,J7581&gt;=Summary!$B$28,J7581&lt;=Summary!$B$29,F7581*J7581&gt;1),"Yes","No")</f>
        <v>No</v>
      </c>
    </row>
    <row r="7582" customFormat="false" ht="15" hidden="false" customHeight="false" outlineLevel="0" collapsed="false">
      <c r="A7582" s="6" t="s">
        <v>154</v>
      </c>
      <c r="B7582" s="45" t="n">
        <v>43878</v>
      </c>
      <c r="C7582" s="6" t="s">
        <v>190</v>
      </c>
      <c r="D7582" s="6" t="s">
        <v>176</v>
      </c>
      <c r="E7582" s="6" t="s">
        <v>177</v>
      </c>
      <c r="F7582" s="34" t="n">
        <v>0.239016190171242</v>
      </c>
      <c r="G7582" s="34" t="n">
        <v>0.217677787011754</v>
      </c>
      <c r="H7582" s="34" t="n">
        <v>0.0213384031594882</v>
      </c>
      <c r="I7582" s="34" t="n">
        <v>0.0980274719456611</v>
      </c>
      <c r="J7582" s="35" t="n">
        <v>4.6</v>
      </c>
      <c r="K7582" s="6" t="n">
        <v>1</v>
      </c>
      <c r="L7582" s="35" t="n">
        <v>3.6</v>
      </c>
      <c r="M7582" s="6" t="str">
        <f aca="false">IF(I7582&lt;=0,"Below 0%",IF(I7582&lt;=0.05,"0-5%",IF(I7582&lt;=0.1,"5-10%",IF(I7582&lt;=0.2,"10-20%",IF(I7582&lt;=0.4,"20-40%","Above 40%")))))</f>
        <v>5-10%</v>
      </c>
      <c r="N7582" s="6" t="str">
        <f aca="false">IF(AND(H7582&gt;=Summary!$B$25,I7582&gt;=Summary!$B$26,I7582&lt;=Summary!$B$27,J7582&gt;=Summary!$B$28,J7582&lt;=Summary!$B$29,F7582*J7582&gt;1),"Yes","No")</f>
        <v>No</v>
      </c>
    </row>
    <row r="7583" customFormat="false" ht="15" hidden="false" customHeight="false" outlineLevel="0" collapsed="false">
      <c r="A7583" s="6" t="s">
        <v>154</v>
      </c>
      <c r="B7583" s="45" t="n">
        <v>43880</v>
      </c>
      <c r="C7583" s="6" t="s">
        <v>194</v>
      </c>
      <c r="D7583" s="6" t="s">
        <v>189</v>
      </c>
      <c r="E7583" s="6" t="s">
        <v>187</v>
      </c>
      <c r="F7583" s="34" t="n">
        <v>0.880979657173157</v>
      </c>
      <c r="G7583" s="34" t="n">
        <v>0.862422997946612</v>
      </c>
      <c r="H7583" s="34" t="n">
        <v>0.0185566592265449</v>
      </c>
      <c r="I7583" s="34" t="n">
        <v>0.0215168881983985</v>
      </c>
      <c r="J7583" s="35" t="n">
        <v>1.15</v>
      </c>
      <c r="K7583" s="6" t="n">
        <v>1</v>
      </c>
      <c r="L7583" s="35" t="n">
        <v>0.15</v>
      </c>
      <c r="M7583" s="6" t="str">
        <f aca="false">IF(I7583&lt;=0,"Below 0%",IF(I7583&lt;=0.05,"0-5%",IF(I7583&lt;=0.1,"5-10%",IF(I7583&lt;=0.2,"10-20%",IF(I7583&lt;=0.4,"20-40%","Above 40%")))))</f>
        <v>0-5%</v>
      </c>
      <c r="N7583" s="6" t="str">
        <f aca="false">IF(AND(H7583&gt;=Summary!$B$25,I7583&gt;=Summary!$B$26,I7583&lt;=Summary!$B$27,J7583&gt;=Summary!$B$28,J7583&lt;=Summary!$B$29,F7583*J7583&gt;1),"Yes","No")</f>
        <v>No</v>
      </c>
    </row>
    <row r="7584" customFormat="false" ht="15" hidden="false" customHeight="false" outlineLevel="0" collapsed="false">
      <c r="A7584" s="6" t="s">
        <v>154</v>
      </c>
      <c r="B7584" s="45" t="n">
        <v>43880</v>
      </c>
      <c r="C7584" s="6" t="s">
        <v>194</v>
      </c>
      <c r="D7584" s="6" t="s">
        <v>189</v>
      </c>
      <c r="E7584" s="6" t="s">
        <v>174</v>
      </c>
      <c r="F7584" s="34" t="n">
        <v>0.0948307067155838</v>
      </c>
      <c r="G7584" s="34" t="n">
        <v>0.0944558521560575</v>
      </c>
      <c r="H7584" s="34" t="n">
        <v>0.000374854559526322</v>
      </c>
      <c r="I7584" s="34" t="n">
        <v>0.0039685689236808</v>
      </c>
      <c r="J7584" s="35" t="n">
        <v>10.5</v>
      </c>
      <c r="K7584" s="6" t="n">
        <v>0</v>
      </c>
      <c r="L7584" s="35" t="n">
        <v>-1</v>
      </c>
      <c r="M7584" s="6" t="str">
        <f aca="false">IF(I7584&lt;=0,"Below 0%",IF(I7584&lt;=0.05,"0-5%",IF(I7584&lt;=0.1,"5-10%",IF(I7584&lt;=0.2,"10-20%",IF(I7584&lt;=0.4,"20-40%","Above 40%")))))</f>
        <v>0-5%</v>
      </c>
      <c r="N7584" s="6" t="str">
        <f aca="false">IF(AND(H7584&gt;=Summary!$B$25,I7584&gt;=Summary!$B$26,I7584&lt;=Summary!$B$27,J7584&gt;=Summary!$B$28,J7584&lt;=Summary!$B$29,F7584*J7584&gt;1),"Yes","No")</f>
        <v>No</v>
      </c>
    </row>
    <row r="7585" customFormat="false" ht="15" hidden="false" customHeight="false" outlineLevel="0" collapsed="false">
      <c r="A7585" s="6" t="s">
        <v>154</v>
      </c>
      <c r="B7585" s="45" t="n">
        <v>43880</v>
      </c>
      <c r="C7585" s="6" t="s">
        <v>194</v>
      </c>
      <c r="D7585" s="6" t="s">
        <v>189</v>
      </c>
      <c r="E7585" s="6" t="s">
        <v>177</v>
      </c>
      <c r="F7585" s="34" t="n">
        <v>0.0241896659135819</v>
      </c>
      <c r="G7585" s="34" t="n">
        <v>0.0431211498973306</v>
      </c>
      <c r="H7585" s="34" t="n">
        <v>-0.0189314839837487</v>
      </c>
      <c r="I7585" s="34" t="n">
        <v>-0.439030128575507</v>
      </c>
      <c r="J7585" s="35" t="n">
        <v>23</v>
      </c>
      <c r="K7585" s="6" t="n">
        <v>0</v>
      </c>
      <c r="L7585" s="35" t="n">
        <v>-1</v>
      </c>
      <c r="M7585" s="6" t="str">
        <f aca="false">IF(I7585&lt;=0,"Below 0%",IF(I7585&lt;=0.05,"0-5%",IF(I7585&lt;=0.1,"5-10%",IF(I7585&lt;=0.2,"10-20%",IF(I7585&lt;=0.4,"20-40%","Above 40%")))))</f>
        <v>Below 0%</v>
      </c>
      <c r="N7585" s="6" t="str">
        <f aca="false">IF(AND(H7585&gt;=Summary!$B$25,I7585&gt;=Summary!$B$26,I7585&lt;=Summary!$B$27,J7585&gt;=Summary!$B$28,J7585&lt;=Summary!$B$29,F7585*J7585&gt;1),"Yes","No")</f>
        <v>No</v>
      </c>
    </row>
    <row r="7586" customFormat="false" ht="15" hidden="false" customHeight="false" outlineLevel="0" collapsed="false">
      <c r="A7586" s="6" t="s">
        <v>154</v>
      </c>
      <c r="B7586" s="45" t="n">
        <v>43883</v>
      </c>
      <c r="C7586" s="6" t="s">
        <v>196</v>
      </c>
      <c r="D7586" s="6" t="s">
        <v>199</v>
      </c>
      <c r="E7586" s="6" t="s">
        <v>187</v>
      </c>
      <c r="F7586" s="34" t="n">
        <v>0.503699421882629</v>
      </c>
      <c r="G7586" s="34" t="n">
        <v>0.443681318681319</v>
      </c>
      <c r="H7586" s="34" t="n">
        <v>0.0600181032013107</v>
      </c>
      <c r="I7586" s="34" t="n">
        <v>0.135273000404193</v>
      </c>
      <c r="J7586" s="35" t="n">
        <v>2.25</v>
      </c>
      <c r="K7586" s="6" t="n">
        <v>1</v>
      </c>
      <c r="L7586" s="35" t="n">
        <v>1.25</v>
      </c>
      <c r="M7586" s="6" t="str">
        <f aca="false">IF(I7586&lt;=0,"Below 0%",IF(I7586&lt;=0.05,"0-5%",IF(I7586&lt;=0.1,"5-10%",IF(I7586&lt;=0.2,"10-20%",IF(I7586&lt;=0.4,"20-40%","Above 40%")))))</f>
        <v>10-20%</v>
      </c>
      <c r="N7586" s="6" t="str">
        <f aca="false">IF(AND(H7586&gt;=Summary!$B$25,I7586&gt;=Summary!$B$26,I7586&lt;=Summary!$B$27,J7586&gt;=Summary!$B$28,J7586&lt;=Summary!$B$29,F7586*J7586&gt;1),"Yes","No")</f>
        <v>Yes</v>
      </c>
    </row>
    <row r="7587" customFormat="false" ht="15" hidden="false" customHeight="false" outlineLevel="0" collapsed="false">
      <c r="A7587" s="6" t="s">
        <v>154</v>
      </c>
      <c r="B7587" s="45" t="n">
        <v>43883</v>
      </c>
      <c r="C7587" s="6" t="s">
        <v>196</v>
      </c>
      <c r="D7587" s="6" t="s">
        <v>199</v>
      </c>
      <c r="E7587" s="6" t="s">
        <v>174</v>
      </c>
      <c r="F7587" s="34" t="n">
        <v>0.335512012243271</v>
      </c>
      <c r="G7587" s="34" t="n">
        <v>0.293612637362637</v>
      </c>
      <c r="H7587" s="34" t="n">
        <v>0.0418993748806335</v>
      </c>
      <c r="I7587" s="34" t="n">
        <v>0.142702900178251</v>
      </c>
      <c r="J7587" s="35" t="n">
        <v>3.4</v>
      </c>
      <c r="K7587" s="6" t="n">
        <v>0</v>
      </c>
      <c r="L7587" s="35" t="n">
        <v>-1</v>
      </c>
      <c r="M7587" s="6" t="str">
        <f aca="false">IF(I7587&lt;=0,"Below 0%",IF(I7587&lt;=0.05,"0-5%",IF(I7587&lt;=0.1,"5-10%",IF(I7587&lt;=0.2,"10-20%",IF(I7587&lt;=0.4,"20-40%","Above 40%")))))</f>
        <v>10-20%</v>
      </c>
      <c r="N7587" s="6" t="str">
        <f aca="false">IF(AND(H7587&gt;=Summary!$B$25,I7587&gt;=Summary!$B$26,I7587&lt;=Summary!$B$27,J7587&gt;=Summary!$B$28,J7587&lt;=Summary!$B$29,F7587*J7587&gt;1),"Yes","No")</f>
        <v>Yes</v>
      </c>
    </row>
    <row r="7588" customFormat="false" ht="15" hidden="false" customHeight="false" outlineLevel="0" collapsed="false">
      <c r="A7588" s="6" t="s">
        <v>154</v>
      </c>
      <c r="B7588" s="45" t="n">
        <v>43883</v>
      </c>
      <c r="C7588" s="6" t="s">
        <v>196</v>
      </c>
      <c r="D7588" s="6" t="s">
        <v>199</v>
      </c>
      <c r="E7588" s="6" t="s">
        <v>177</v>
      </c>
      <c r="F7588" s="34" t="n">
        <v>0.160788521170616</v>
      </c>
      <c r="G7588" s="34" t="n">
        <v>0.262706043956044</v>
      </c>
      <c r="H7588" s="34" t="n">
        <v>-0.101917522785428</v>
      </c>
      <c r="I7588" s="34" t="n">
        <v>-0.387952714184531</v>
      </c>
      <c r="J7588" s="35" t="n">
        <v>3.8</v>
      </c>
      <c r="K7588" s="6" t="n">
        <v>0</v>
      </c>
      <c r="L7588" s="35" t="n">
        <v>-1</v>
      </c>
      <c r="M7588" s="6" t="str">
        <f aca="false">IF(I7588&lt;=0,"Below 0%",IF(I7588&lt;=0.05,"0-5%",IF(I7588&lt;=0.1,"5-10%",IF(I7588&lt;=0.2,"10-20%",IF(I7588&lt;=0.4,"20-40%","Above 40%")))))</f>
        <v>Below 0%</v>
      </c>
      <c r="N7588" s="6" t="str">
        <f aca="false">IF(AND(H7588&gt;=Summary!$B$25,I7588&gt;=Summary!$B$26,I7588&lt;=Summary!$B$27,J7588&gt;=Summary!$B$28,J7588&lt;=Summary!$B$29,F7588*J7588&gt;1),"Yes","No")</f>
        <v>No</v>
      </c>
    </row>
    <row r="7589" customFormat="false" ht="15" hidden="false" customHeight="false" outlineLevel="0" collapsed="false">
      <c r="A7589" s="6" t="s">
        <v>154</v>
      </c>
      <c r="B7589" s="45" t="n">
        <v>43883</v>
      </c>
      <c r="C7589" s="6" t="s">
        <v>190</v>
      </c>
      <c r="D7589" s="6" t="s">
        <v>181</v>
      </c>
      <c r="E7589" s="6" t="s">
        <v>187</v>
      </c>
      <c r="F7589" s="34" t="n">
        <v>0.479368537664414</v>
      </c>
      <c r="G7589" s="34" t="n">
        <v>0.559119701153159</v>
      </c>
      <c r="H7589" s="34" t="n">
        <v>-0.0797511634887456</v>
      </c>
      <c r="I7589" s="34" t="n">
        <v>-0.142637011939058</v>
      </c>
      <c r="J7589" s="35" t="n">
        <v>1.78</v>
      </c>
      <c r="K7589" s="6" t="n">
        <v>1</v>
      </c>
      <c r="L7589" s="35" t="n">
        <v>0.78</v>
      </c>
      <c r="M7589" s="6" t="str">
        <f aca="false">IF(I7589&lt;=0,"Below 0%",IF(I7589&lt;=0.05,"0-5%",IF(I7589&lt;=0.1,"5-10%",IF(I7589&lt;=0.2,"10-20%",IF(I7589&lt;=0.4,"20-40%","Above 40%")))))</f>
        <v>Below 0%</v>
      </c>
      <c r="N7589" s="6" t="str">
        <f aca="false">IF(AND(H7589&gt;=Summary!$B$25,I7589&gt;=Summary!$B$26,I7589&lt;=Summary!$B$27,J7589&gt;=Summary!$B$28,J7589&lt;=Summary!$B$29,F7589*J7589&gt;1),"Yes","No")</f>
        <v>No</v>
      </c>
    </row>
    <row r="7590" customFormat="false" ht="15" hidden="false" customHeight="false" outlineLevel="0" collapsed="false">
      <c r="A7590" s="6" t="s">
        <v>154</v>
      </c>
      <c r="B7590" s="45" t="n">
        <v>43883</v>
      </c>
      <c r="C7590" s="6" t="s">
        <v>190</v>
      </c>
      <c r="D7590" s="6" t="s">
        <v>181</v>
      </c>
      <c r="E7590" s="6" t="s">
        <v>174</v>
      </c>
      <c r="F7590" s="34" t="n">
        <v>0.27606788277626</v>
      </c>
      <c r="G7590" s="34" t="n">
        <v>0.245736560012993</v>
      </c>
      <c r="H7590" s="34" t="n">
        <v>0.030331322763267</v>
      </c>
      <c r="I7590" s="34" t="n">
        <v>0.123430240749131</v>
      </c>
      <c r="J7590" s="35" t="n">
        <v>4.05</v>
      </c>
      <c r="K7590" s="6" t="n">
        <v>0</v>
      </c>
      <c r="L7590" s="35" t="n">
        <v>-1</v>
      </c>
      <c r="M7590" s="6" t="str">
        <f aca="false">IF(I7590&lt;=0,"Below 0%",IF(I7590&lt;=0.05,"0-5%",IF(I7590&lt;=0.1,"5-10%",IF(I7590&lt;=0.2,"10-20%",IF(I7590&lt;=0.4,"20-40%","Above 40%")))))</f>
        <v>10-20%</v>
      </c>
      <c r="N7590" s="6" t="str">
        <f aca="false">IF(AND(H7590&gt;=Summary!$B$25,I7590&gt;=Summary!$B$26,I7590&lt;=Summary!$B$27,J7590&gt;=Summary!$B$28,J7590&lt;=Summary!$B$29,F7590*J7590&gt;1),"Yes","No")</f>
        <v>Yes</v>
      </c>
    </row>
    <row r="7591" customFormat="false" ht="15" hidden="false" customHeight="false" outlineLevel="0" collapsed="false">
      <c r="A7591" s="6" t="s">
        <v>154</v>
      </c>
      <c r="B7591" s="45" t="n">
        <v>43883</v>
      </c>
      <c r="C7591" s="6" t="s">
        <v>190</v>
      </c>
      <c r="D7591" s="6" t="s">
        <v>181</v>
      </c>
      <c r="E7591" s="6" t="s">
        <v>177</v>
      </c>
      <c r="F7591" s="34" t="n">
        <v>0.244563549757004</v>
      </c>
      <c r="G7591" s="34" t="n">
        <v>0.195143738833848</v>
      </c>
      <c r="H7591" s="34" t="n">
        <v>0.0494198109231561</v>
      </c>
      <c r="I7591" s="34" t="n">
        <v>0.253248252895441</v>
      </c>
      <c r="J7591" s="35" t="n">
        <v>5.1</v>
      </c>
      <c r="K7591" s="6" t="n">
        <v>0</v>
      </c>
      <c r="L7591" s="35" t="n">
        <v>-1</v>
      </c>
      <c r="M7591" s="6" t="str">
        <f aca="false">IF(I7591&lt;=0,"Below 0%",IF(I7591&lt;=0.05,"0-5%",IF(I7591&lt;=0.1,"5-10%",IF(I7591&lt;=0.2,"10-20%",IF(I7591&lt;=0.4,"20-40%","Above 40%")))))</f>
        <v>20-40%</v>
      </c>
      <c r="N7591" s="6" t="str">
        <f aca="false">IF(AND(H7591&gt;=Summary!$B$25,I7591&gt;=Summary!$B$26,I7591&lt;=Summary!$B$27,J7591&gt;=Summary!$B$28,J7591&lt;=Summary!$B$29,F7591*J7591&gt;1),"Yes","No")</f>
        <v>No</v>
      </c>
    </row>
    <row r="7592" customFormat="false" ht="15" hidden="false" customHeight="false" outlineLevel="0" collapsed="false">
      <c r="A7592" s="6" t="s">
        <v>154</v>
      </c>
      <c r="B7592" s="45" t="n">
        <v>43883</v>
      </c>
      <c r="C7592" s="6" t="s">
        <v>180</v>
      </c>
      <c r="D7592" s="6" t="s">
        <v>188</v>
      </c>
      <c r="E7592" s="6" t="s">
        <v>187</v>
      </c>
      <c r="F7592" s="34" t="n">
        <v>0.52720433473587</v>
      </c>
      <c r="G7592" s="34" t="n">
        <v>0.495713753261275</v>
      </c>
      <c r="H7592" s="34" t="n">
        <v>0.0314905814745957</v>
      </c>
      <c r="I7592" s="34" t="n">
        <v>0.0635257369145414</v>
      </c>
      <c r="J7592" s="35" t="n">
        <v>2.05</v>
      </c>
      <c r="K7592" s="6" t="n">
        <v>1</v>
      </c>
      <c r="L7592" s="35" t="n">
        <v>1.05</v>
      </c>
      <c r="M7592" s="6" t="str">
        <f aca="false">IF(I7592&lt;=0,"Below 0%",IF(I7592&lt;=0.05,"0-5%",IF(I7592&lt;=0.1,"5-10%",IF(I7592&lt;=0.2,"10-20%",IF(I7592&lt;=0.4,"20-40%","Above 40%")))))</f>
        <v>5-10%</v>
      </c>
      <c r="N7592" s="6" t="str">
        <f aca="false">IF(AND(H7592&gt;=Summary!$B$25,I7592&gt;=Summary!$B$26,I7592&lt;=Summary!$B$27,J7592&gt;=Summary!$B$28,J7592&lt;=Summary!$B$29,F7592*J7592&gt;1),"Yes","No")</f>
        <v>No</v>
      </c>
    </row>
    <row r="7593" customFormat="false" ht="15" hidden="false" customHeight="false" outlineLevel="0" collapsed="false">
      <c r="A7593" s="6" t="s">
        <v>154</v>
      </c>
      <c r="B7593" s="45" t="n">
        <v>43883</v>
      </c>
      <c r="C7593" s="6" t="s">
        <v>180</v>
      </c>
      <c r="D7593" s="6" t="s">
        <v>188</v>
      </c>
      <c r="E7593" s="6" t="s">
        <v>174</v>
      </c>
      <c r="F7593" s="34" t="n">
        <v>0.202405169606209</v>
      </c>
      <c r="G7593" s="34" t="n">
        <v>0.290346626910175</v>
      </c>
      <c r="H7593" s="34" t="n">
        <v>-0.0879414573039664</v>
      </c>
      <c r="I7593" s="34" t="n">
        <v>-0.302884377338308</v>
      </c>
      <c r="J7593" s="35" t="n">
        <v>3.5</v>
      </c>
      <c r="K7593" s="6" t="n">
        <v>0</v>
      </c>
      <c r="L7593" s="35" t="n">
        <v>-1</v>
      </c>
      <c r="M7593" s="6" t="str">
        <f aca="false">IF(I7593&lt;=0,"Below 0%",IF(I7593&lt;=0.05,"0-5%",IF(I7593&lt;=0.1,"5-10%",IF(I7593&lt;=0.2,"10-20%",IF(I7593&lt;=0.4,"20-40%","Above 40%")))))</f>
        <v>Below 0%</v>
      </c>
      <c r="N7593" s="6" t="str">
        <f aca="false">IF(AND(H7593&gt;=Summary!$B$25,I7593&gt;=Summary!$B$26,I7593&lt;=Summary!$B$27,J7593&gt;=Summary!$B$28,J7593&lt;=Summary!$B$29,F7593*J7593&gt;1),"Yes","No")</f>
        <v>No</v>
      </c>
    </row>
    <row r="7594" customFormat="false" ht="15" hidden="false" customHeight="false" outlineLevel="0" collapsed="false">
      <c r="A7594" s="6" t="s">
        <v>154</v>
      </c>
      <c r="B7594" s="45" t="n">
        <v>43883</v>
      </c>
      <c r="C7594" s="6" t="s">
        <v>180</v>
      </c>
      <c r="D7594" s="6" t="s">
        <v>188</v>
      </c>
      <c r="E7594" s="6" t="s">
        <v>177</v>
      </c>
      <c r="F7594" s="34" t="n">
        <v>0.27039048075676</v>
      </c>
      <c r="G7594" s="34" t="n">
        <v>0.21393961982855</v>
      </c>
      <c r="H7594" s="34" t="n">
        <v>0.0564508609282095</v>
      </c>
      <c r="I7594" s="34" t="n">
        <v>0.263863518937955</v>
      </c>
      <c r="J7594" s="35" t="n">
        <v>4.75</v>
      </c>
      <c r="K7594" s="6" t="n">
        <v>0</v>
      </c>
      <c r="L7594" s="35" t="n">
        <v>-1</v>
      </c>
      <c r="M7594" s="6" t="str">
        <f aca="false">IF(I7594&lt;=0,"Below 0%",IF(I7594&lt;=0.05,"0-5%",IF(I7594&lt;=0.1,"5-10%",IF(I7594&lt;=0.2,"10-20%",IF(I7594&lt;=0.4,"20-40%","Above 40%")))))</f>
        <v>20-40%</v>
      </c>
      <c r="N7594" s="6" t="str">
        <f aca="false">IF(AND(H7594&gt;=Summary!$B$25,I7594&gt;=Summary!$B$26,I7594&lt;=Summary!$B$27,J7594&gt;=Summary!$B$28,J7594&lt;=Summary!$B$29,F7594*J7594&gt;1),"Yes","No")</f>
        <v>Yes</v>
      </c>
    </row>
    <row r="7595" customFormat="false" ht="15" hidden="false" customHeight="false" outlineLevel="0" collapsed="false">
      <c r="A7595" s="6" t="s">
        <v>154</v>
      </c>
      <c r="B7595" s="45" t="n">
        <v>43883</v>
      </c>
      <c r="C7595" s="6" t="s">
        <v>195</v>
      </c>
      <c r="D7595" s="6" t="s">
        <v>194</v>
      </c>
      <c r="E7595" s="6" t="s">
        <v>187</v>
      </c>
      <c r="F7595" s="34" t="n">
        <v>0.364854365587235</v>
      </c>
      <c r="G7595" s="34" t="n">
        <v>0.213895788229356</v>
      </c>
      <c r="H7595" s="34" t="n">
        <v>0.150958577357878</v>
      </c>
      <c r="I7595" s="34" t="n">
        <v>0.705757596292679</v>
      </c>
      <c r="J7595" s="35" t="n">
        <v>4.75</v>
      </c>
      <c r="K7595" s="6" t="n">
        <v>0</v>
      </c>
      <c r="L7595" s="35" t="n">
        <v>-1</v>
      </c>
      <c r="M7595" s="6" t="str">
        <f aca="false">IF(I7595&lt;=0,"Below 0%",IF(I7595&lt;=0.05,"0-5%",IF(I7595&lt;=0.1,"5-10%",IF(I7595&lt;=0.2,"10-20%",IF(I7595&lt;=0.4,"20-40%","Above 40%")))))</f>
        <v>Above 40%</v>
      </c>
      <c r="N7595" s="6" t="str">
        <f aca="false">IF(AND(H7595&gt;=Summary!$B$25,I7595&gt;=Summary!$B$26,I7595&lt;=Summary!$B$27,J7595&gt;=Summary!$B$28,J7595&lt;=Summary!$B$29,F7595*J7595&gt;1),"Yes","No")</f>
        <v>No</v>
      </c>
    </row>
    <row r="7596" customFormat="false" ht="15" hidden="false" customHeight="false" outlineLevel="0" collapsed="false">
      <c r="A7596" s="6" t="s">
        <v>154</v>
      </c>
      <c r="B7596" s="45" t="n">
        <v>43883</v>
      </c>
      <c r="C7596" s="6" t="s">
        <v>195</v>
      </c>
      <c r="D7596" s="6" t="s">
        <v>194</v>
      </c>
      <c r="E7596" s="6" t="s">
        <v>174</v>
      </c>
      <c r="F7596" s="34" t="n">
        <v>0.29551774263382</v>
      </c>
      <c r="G7596" s="34" t="n">
        <v>0.230910225929419</v>
      </c>
      <c r="H7596" s="34" t="n">
        <v>0.0646075167044009</v>
      </c>
      <c r="I7596" s="34" t="n">
        <v>0.279794956868429</v>
      </c>
      <c r="J7596" s="35" t="n">
        <v>4.4</v>
      </c>
      <c r="K7596" s="6" t="n">
        <v>0</v>
      </c>
      <c r="L7596" s="35" t="n">
        <v>-1</v>
      </c>
      <c r="M7596" s="6" t="str">
        <f aca="false">IF(I7596&lt;=0,"Below 0%",IF(I7596&lt;=0.05,"0-5%",IF(I7596&lt;=0.1,"5-10%",IF(I7596&lt;=0.2,"10-20%",IF(I7596&lt;=0.4,"20-40%","Above 40%")))))</f>
        <v>20-40%</v>
      </c>
      <c r="N7596" s="6" t="str">
        <f aca="false">IF(AND(H7596&gt;=Summary!$B$25,I7596&gt;=Summary!$B$26,I7596&lt;=Summary!$B$27,J7596&gt;=Summary!$B$28,J7596&lt;=Summary!$B$29,F7596*J7596&gt;1),"Yes","No")</f>
        <v>Yes</v>
      </c>
    </row>
    <row r="7597" customFormat="false" ht="15" hidden="false" customHeight="false" outlineLevel="0" collapsed="false">
      <c r="A7597" s="6" t="s">
        <v>154</v>
      </c>
      <c r="B7597" s="45" t="n">
        <v>43883</v>
      </c>
      <c r="C7597" s="6" t="s">
        <v>195</v>
      </c>
      <c r="D7597" s="6" t="s">
        <v>194</v>
      </c>
      <c r="E7597" s="6" t="s">
        <v>177</v>
      </c>
      <c r="F7597" s="34" t="n">
        <v>0.339627891778946</v>
      </c>
      <c r="G7597" s="34" t="n">
        <v>0.555193985841225</v>
      </c>
      <c r="H7597" s="34" t="n">
        <v>-0.215566094062279</v>
      </c>
      <c r="I7597" s="34" t="n">
        <v>-0.388271666408013</v>
      </c>
      <c r="J7597" s="35" t="n">
        <v>1.83</v>
      </c>
      <c r="K7597" s="6" t="n">
        <v>1</v>
      </c>
      <c r="L7597" s="35" t="n">
        <v>0.83</v>
      </c>
      <c r="M7597" s="6" t="str">
        <f aca="false">IF(I7597&lt;=0,"Below 0%",IF(I7597&lt;=0.05,"0-5%",IF(I7597&lt;=0.1,"5-10%",IF(I7597&lt;=0.2,"10-20%",IF(I7597&lt;=0.4,"20-40%","Above 40%")))))</f>
        <v>Below 0%</v>
      </c>
      <c r="N7597" s="6" t="str">
        <f aca="false">IF(AND(H7597&gt;=Summary!$B$25,I7597&gt;=Summary!$B$26,I7597&lt;=Summary!$B$27,J7597&gt;=Summary!$B$28,J7597&lt;=Summary!$B$29,F7597*J7597&gt;1),"Yes","No")</f>
        <v>No</v>
      </c>
    </row>
    <row r="7598" customFormat="false" ht="15" hidden="false" customHeight="false" outlineLevel="0" collapsed="false">
      <c r="A7598" s="6" t="s">
        <v>154</v>
      </c>
      <c r="B7598" s="45" t="n">
        <v>43883</v>
      </c>
      <c r="C7598" s="6" t="s">
        <v>204</v>
      </c>
      <c r="D7598" s="6" t="s">
        <v>201</v>
      </c>
      <c r="E7598" s="6" t="s">
        <v>187</v>
      </c>
      <c r="F7598" s="34" t="n">
        <v>0.542873442173004</v>
      </c>
      <c r="G7598" s="34" t="n">
        <v>0.490722842536308</v>
      </c>
      <c r="H7598" s="34" t="n">
        <v>0.0521505996366967</v>
      </c>
      <c r="I7598" s="34" t="n">
        <v>0.106273022399275</v>
      </c>
      <c r="J7598" s="35" t="n">
        <v>2.02</v>
      </c>
      <c r="K7598" s="6" t="n">
        <v>0</v>
      </c>
      <c r="L7598" s="35" t="n">
        <v>-1</v>
      </c>
      <c r="M7598" s="6" t="str">
        <f aca="false">IF(I7598&lt;=0,"Below 0%",IF(I7598&lt;=0.05,"0-5%",IF(I7598&lt;=0.1,"5-10%",IF(I7598&lt;=0.2,"10-20%",IF(I7598&lt;=0.4,"20-40%","Above 40%")))))</f>
        <v>10-20%</v>
      </c>
      <c r="N7598" s="6" t="str">
        <f aca="false">IF(AND(H7598&gt;=Summary!$B$25,I7598&gt;=Summary!$B$26,I7598&lt;=Summary!$B$27,J7598&gt;=Summary!$B$28,J7598&lt;=Summary!$B$29,F7598*J7598&gt;1),"Yes","No")</f>
        <v>Yes</v>
      </c>
    </row>
    <row r="7599" customFormat="false" ht="15" hidden="false" customHeight="false" outlineLevel="0" collapsed="false">
      <c r="A7599" s="6" t="s">
        <v>154</v>
      </c>
      <c r="B7599" s="45" t="n">
        <v>43883</v>
      </c>
      <c r="C7599" s="6" t="s">
        <v>204</v>
      </c>
      <c r="D7599" s="6" t="s">
        <v>201</v>
      </c>
      <c r="E7599" s="6" t="s">
        <v>174</v>
      </c>
      <c r="F7599" s="34" t="n">
        <v>0.220396295189858</v>
      </c>
      <c r="G7599" s="34" t="n">
        <v>0.288997125925172</v>
      </c>
      <c r="H7599" s="34" t="n">
        <v>-0.0686008307353148</v>
      </c>
      <c r="I7599" s="34" t="n">
        <v>-0.237375477405533</v>
      </c>
      <c r="J7599" s="35" t="n">
        <v>3.43</v>
      </c>
      <c r="K7599" s="6" t="n">
        <v>1</v>
      </c>
      <c r="L7599" s="35" t="n">
        <v>2.43</v>
      </c>
      <c r="M7599" s="6" t="str">
        <f aca="false">IF(I7599&lt;=0,"Below 0%",IF(I7599&lt;=0.05,"0-5%",IF(I7599&lt;=0.1,"5-10%",IF(I7599&lt;=0.2,"10-20%",IF(I7599&lt;=0.4,"20-40%","Above 40%")))))</f>
        <v>Below 0%</v>
      </c>
      <c r="N7599" s="6" t="str">
        <f aca="false">IF(AND(H7599&gt;=Summary!$B$25,I7599&gt;=Summary!$B$26,I7599&lt;=Summary!$B$27,J7599&gt;=Summary!$B$28,J7599&lt;=Summary!$B$29,F7599*J7599&gt;1),"Yes","No")</f>
        <v>No</v>
      </c>
    </row>
    <row r="7600" customFormat="false" ht="15" hidden="false" customHeight="false" outlineLevel="0" collapsed="false">
      <c r="A7600" s="6" t="s">
        <v>154</v>
      </c>
      <c r="B7600" s="45" t="n">
        <v>43883</v>
      </c>
      <c r="C7600" s="6" t="s">
        <v>204</v>
      </c>
      <c r="D7600" s="6" t="s">
        <v>201</v>
      </c>
      <c r="E7600" s="6" t="s">
        <v>177</v>
      </c>
      <c r="F7600" s="34" t="n">
        <v>0.236730247735977</v>
      </c>
      <c r="G7600" s="34" t="n">
        <v>0.22028003153852</v>
      </c>
      <c r="H7600" s="34" t="n">
        <v>0.0164502161974569</v>
      </c>
      <c r="I7600" s="34" t="n">
        <v>0.0746786537234552</v>
      </c>
      <c r="J7600" s="35" t="n">
        <v>4.5</v>
      </c>
      <c r="K7600" s="6" t="n">
        <v>0</v>
      </c>
      <c r="L7600" s="35" t="n">
        <v>-1</v>
      </c>
      <c r="M7600" s="6" t="str">
        <f aca="false">IF(I7600&lt;=0,"Below 0%",IF(I7600&lt;=0.05,"0-5%",IF(I7600&lt;=0.1,"5-10%",IF(I7600&lt;=0.2,"10-20%",IF(I7600&lt;=0.4,"20-40%","Above 40%")))))</f>
        <v>5-10%</v>
      </c>
      <c r="N7600" s="6" t="str">
        <f aca="false">IF(AND(H7600&gt;=Summary!$B$25,I7600&gt;=Summary!$B$26,I7600&lt;=Summary!$B$27,J7600&gt;=Summary!$B$28,J7600&lt;=Summary!$B$29,F7600*J7600&gt;1),"Yes","No")</f>
        <v>No</v>
      </c>
    </row>
    <row r="7601" customFormat="false" ht="15" hidden="false" customHeight="false" outlineLevel="0" collapsed="false">
      <c r="A7601" s="6" t="s">
        <v>154</v>
      </c>
      <c r="B7601" s="45" t="n">
        <v>43883</v>
      </c>
      <c r="C7601" s="6" t="s">
        <v>179</v>
      </c>
      <c r="D7601" s="6" t="s">
        <v>182</v>
      </c>
      <c r="E7601" s="6" t="s">
        <v>187</v>
      </c>
      <c r="F7601" s="34" t="n">
        <v>0.564622461795807</v>
      </c>
      <c r="G7601" s="34" t="n">
        <v>0.589812332439678</v>
      </c>
      <c r="H7601" s="34" t="n">
        <v>-0.0251898706438715</v>
      </c>
      <c r="I7601" s="34" t="n">
        <v>-0.0427082806825638</v>
      </c>
      <c r="J7601" s="35" t="n">
        <v>1.7</v>
      </c>
      <c r="K7601" s="6" t="n">
        <v>1</v>
      </c>
      <c r="L7601" s="35" t="n">
        <v>0.7</v>
      </c>
      <c r="M7601" s="6" t="str">
        <f aca="false">IF(I7601&lt;=0,"Below 0%",IF(I7601&lt;=0.05,"0-5%",IF(I7601&lt;=0.1,"5-10%",IF(I7601&lt;=0.2,"10-20%",IF(I7601&lt;=0.4,"20-40%","Above 40%")))))</f>
        <v>Below 0%</v>
      </c>
      <c r="N7601" s="6" t="str">
        <f aca="false">IF(AND(H7601&gt;=Summary!$B$25,I7601&gt;=Summary!$B$26,I7601&lt;=Summary!$B$27,J7601&gt;=Summary!$B$28,J7601&lt;=Summary!$B$29,F7601*J7601&gt;1),"Yes","No")</f>
        <v>No</v>
      </c>
    </row>
    <row r="7602" customFormat="false" ht="15" hidden="false" customHeight="false" outlineLevel="0" collapsed="false">
      <c r="A7602" s="6" t="s">
        <v>154</v>
      </c>
      <c r="B7602" s="45" t="n">
        <v>43883</v>
      </c>
      <c r="C7602" s="6" t="s">
        <v>179</v>
      </c>
      <c r="D7602" s="6" t="s">
        <v>182</v>
      </c>
      <c r="E7602" s="6" t="s">
        <v>174</v>
      </c>
      <c r="F7602" s="34" t="n">
        <v>0.271223396062851</v>
      </c>
      <c r="G7602" s="34" t="n">
        <v>0.227882037533512</v>
      </c>
      <c r="H7602" s="34" t="n">
        <v>0.0433413585293389</v>
      </c>
      <c r="I7602" s="34" t="n">
        <v>0.190192079193452</v>
      </c>
      <c r="J7602" s="35" t="n">
        <v>4.4</v>
      </c>
      <c r="K7602" s="6" t="n">
        <v>0</v>
      </c>
      <c r="L7602" s="35" t="n">
        <v>-1</v>
      </c>
      <c r="M7602" s="6" t="str">
        <f aca="false">IF(I7602&lt;=0,"Below 0%",IF(I7602&lt;=0.05,"0-5%",IF(I7602&lt;=0.1,"5-10%",IF(I7602&lt;=0.2,"10-20%",IF(I7602&lt;=0.4,"20-40%","Above 40%")))))</f>
        <v>10-20%</v>
      </c>
      <c r="N7602" s="6" t="str">
        <f aca="false">IF(AND(H7602&gt;=Summary!$B$25,I7602&gt;=Summary!$B$26,I7602&lt;=Summary!$B$27,J7602&gt;=Summary!$B$28,J7602&lt;=Summary!$B$29,F7602*J7602&gt;1),"Yes","No")</f>
        <v>Yes</v>
      </c>
    </row>
    <row r="7603" customFormat="false" ht="15" hidden="false" customHeight="false" outlineLevel="0" collapsed="false">
      <c r="A7603" s="6" t="s">
        <v>154</v>
      </c>
      <c r="B7603" s="45" t="n">
        <v>43883</v>
      </c>
      <c r="C7603" s="6" t="s">
        <v>179</v>
      </c>
      <c r="D7603" s="6" t="s">
        <v>182</v>
      </c>
      <c r="E7603" s="6" t="s">
        <v>177</v>
      </c>
      <c r="F7603" s="34" t="n">
        <v>0.164154201745987</v>
      </c>
      <c r="G7603" s="34" t="n">
        <v>0.18230563002681</v>
      </c>
      <c r="H7603" s="34" t="n">
        <v>-0.0181514282808227</v>
      </c>
      <c r="I7603" s="34" t="n">
        <v>-0.0995659227756893</v>
      </c>
      <c r="J7603" s="35" t="n">
        <v>5.5</v>
      </c>
      <c r="K7603" s="6" t="n">
        <v>0</v>
      </c>
      <c r="L7603" s="35" t="n">
        <v>-1</v>
      </c>
      <c r="M7603" s="6" t="str">
        <f aca="false">IF(I7603&lt;=0,"Below 0%",IF(I7603&lt;=0.05,"0-5%",IF(I7603&lt;=0.1,"5-10%",IF(I7603&lt;=0.2,"10-20%",IF(I7603&lt;=0.4,"20-40%","Above 40%")))))</f>
        <v>Below 0%</v>
      </c>
      <c r="N7603" s="6" t="str">
        <f aca="false">IF(AND(H7603&gt;=Summary!$B$25,I7603&gt;=Summary!$B$26,I7603&lt;=Summary!$B$27,J7603&gt;=Summary!$B$28,J7603&lt;=Summary!$B$29,F7603*J7603&gt;1),"Yes","No")</f>
        <v>No</v>
      </c>
    </row>
    <row r="7604" customFormat="false" ht="15" hidden="false" customHeight="false" outlineLevel="0" collapsed="false">
      <c r="A7604" s="6" t="s">
        <v>154</v>
      </c>
      <c r="B7604" s="45" t="n">
        <v>43884</v>
      </c>
      <c r="C7604" s="6" t="s">
        <v>185</v>
      </c>
      <c r="D7604" s="6" t="s">
        <v>173</v>
      </c>
      <c r="E7604" s="6" t="s">
        <v>187</v>
      </c>
      <c r="F7604" s="34" t="n">
        <v>0.4509536921978</v>
      </c>
      <c r="G7604" s="34" t="n">
        <v>0.475220463101439</v>
      </c>
      <c r="H7604" s="34" t="n">
        <v>-0.0242667709036391</v>
      </c>
      <c r="I7604" s="34" t="n">
        <v>-0.051064238154364</v>
      </c>
      <c r="J7604" s="35" t="n">
        <v>2.12</v>
      </c>
      <c r="K7604" s="6" t="n">
        <v>1</v>
      </c>
      <c r="L7604" s="35" t="n">
        <v>1.12</v>
      </c>
      <c r="M7604" s="6" t="str">
        <f aca="false">IF(I7604&lt;=0,"Below 0%",IF(I7604&lt;=0.05,"0-5%",IF(I7604&lt;=0.1,"5-10%",IF(I7604&lt;=0.2,"10-20%",IF(I7604&lt;=0.4,"20-40%","Above 40%")))))</f>
        <v>Below 0%</v>
      </c>
      <c r="N7604" s="6" t="str">
        <f aca="false">IF(AND(H7604&gt;=Summary!$B$25,I7604&gt;=Summary!$B$26,I7604&lt;=Summary!$B$27,J7604&gt;=Summary!$B$28,J7604&lt;=Summary!$B$29,F7604*J7604&gt;1),"Yes","No")</f>
        <v>No</v>
      </c>
    </row>
    <row r="7605" customFormat="false" ht="15" hidden="false" customHeight="false" outlineLevel="0" collapsed="false">
      <c r="A7605" s="6" t="s">
        <v>154</v>
      </c>
      <c r="B7605" s="45" t="n">
        <v>43884</v>
      </c>
      <c r="C7605" s="6" t="s">
        <v>185</v>
      </c>
      <c r="D7605" s="6" t="s">
        <v>173</v>
      </c>
      <c r="E7605" s="6" t="s">
        <v>174</v>
      </c>
      <c r="F7605" s="34" t="n">
        <v>0.283974289894104</v>
      </c>
      <c r="G7605" s="34" t="n">
        <v>0.265122995203961</v>
      </c>
      <c r="H7605" s="34" t="n">
        <v>0.0188512946901434</v>
      </c>
      <c r="I7605" s="34" t="n">
        <v>0.0711039594118985</v>
      </c>
      <c r="J7605" s="35" t="n">
        <v>3.8</v>
      </c>
      <c r="K7605" s="6" t="n">
        <v>0</v>
      </c>
      <c r="L7605" s="35" t="n">
        <v>-1</v>
      </c>
      <c r="M7605" s="6" t="str">
        <f aca="false">IF(I7605&lt;=0,"Below 0%",IF(I7605&lt;=0.05,"0-5%",IF(I7605&lt;=0.1,"5-10%",IF(I7605&lt;=0.2,"10-20%",IF(I7605&lt;=0.4,"20-40%","Above 40%")))))</f>
        <v>5-10%</v>
      </c>
      <c r="N7605" s="6" t="str">
        <f aca="false">IF(AND(H7605&gt;=Summary!$B$25,I7605&gt;=Summary!$B$26,I7605&lt;=Summary!$B$27,J7605&gt;=Summary!$B$28,J7605&lt;=Summary!$B$29,F7605*J7605&gt;1),"Yes","No")</f>
        <v>No</v>
      </c>
    </row>
    <row r="7606" customFormat="false" ht="15" hidden="false" customHeight="false" outlineLevel="0" collapsed="false">
      <c r="A7606" s="6" t="s">
        <v>154</v>
      </c>
      <c r="B7606" s="45" t="n">
        <v>43884</v>
      </c>
      <c r="C7606" s="6" t="s">
        <v>185</v>
      </c>
      <c r="D7606" s="6" t="s">
        <v>173</v>
      </c>
      <c r="E7606" s="6" t="s">
        <v>177</v>
      </c>
      <c r="F7606" s="34" t="n">
        <v>0.265071958303452</v>
      </c>
      <c r="G7606" s="34" t="n">
        <v>0.259656541694601</v>
      </c>
      <c r="H7606" s="34" t="n">
        <v>0.00541541660885092</v>
      </c>
      <c r="I7606" s="34" t="n">
        <v>0.0208560761593304</v>
      </c>
      <c r="J7606" s="35" t="n">
        <v>3.88</v>
      </c>
      <c r="K7606" s="6" t="n">
        <v>0</v>
      </c>
      <c r="L7606" s="35" t="n">
        <v>-1</v>
      </c>
      <c r="M7606" s="6" t="str">
        <f aca="false">IF(I7606&lt;=0,"Below 0%",IF(I7606&lt;=0.05,"0-5%",IF(I7606&lt;=0.1,"5-10%",IF(I7606&lt;=0.2,"10-20%",IF(I7606&lt;=0.4,"20-40%","Above 40%")))))</f>
        <v>0-5%</v>
      </c>
      <c r="N7606" s="6" t="str">
        <f aca="false">IF(AND(H7606&gt;=Summary!$B$25,I7606&gt;=Summary!$B$26,I7606&lt;=Summary!$B$27,J7606&gt;=Summary!$B$28,J7606&lt;=Summary!$B$29,F7606*J7606&gt;1),"Yes","No")</f>
        <v>No</v>
      </c>
    </row>
    <row r="7607" customFormat="false" ht="15" hidden="false" customHeight="false" outlineLevel="0" collapsed="false">
      <c r="A7607" s="6" t="s">
        <v>154</v>
      </c>
      <c r="B7607" s="45" t="n">
        <v>43884</v>
      </c>
      <c r="C7607" s="6" t="s">
        <v>176</v>
      </c>
      <c r="D7607" s="6" t="s">
        <v>198</v>
      </c>
      <c r="E7607" s="6" t="s">
        <v>187</v>
      </c>
      <c r="F7607" s="34" t="n">
        <v>0.620857119560242</v>
      </c>
      <c r="G7607" s="34" t="n">
        <v>0.607273940607274</v>
      </c>
      <c r="H7607" s="34" t="n">
        <v>0.0135831789529678</v>
      </c>
      <c r="I7607" s="34" t="n">
        <v>0.0223674655615629</v>
      </c>
      <c r="J7607" s="35" t="n">
        <v>1.65</v>
      </c>
      <c r="K7607" s="6" t="n">
        <v>1</v>
      </c>
      <c r="L7607" s="35" t="n">
        <v>0.65</v>
      </c>
      <c r="M7607" s="6" t="str">
        <f aca="false">IF(I7607&lt;=0,"Below 0%",IF(I7607&lt;=0.05,"0-5%",IF(I7607&lt;=0.1,"5-10%",IF(I7607&lt;=0.2,"10-20%",IF(I7607&lt;=0.4,"20-40%","Above 40%")))))</f>
        <v>0-5%</v>
      </c>
      <c r="N7607" s="6" t="str">
        <f aca="false">IF(AND(H7607&gt;=Summary!$B$25,I7607&gt;=Summary!$B$26,I7607&lt;=Summary!$B$27,J7607&gt;=Summary!$B$28,J7607&lt;=Summary!$B$29,F7607*J7607&gt;1),"Yes","No")</f>
        <v>No</v>
      </c>
    </row>
    <row r="7608" customFormat="false" ht="15" hidden="false" customHeight="false" outlineLevel="0" collapsed="false">
      <c r="A7608" s="6" t="s">
        <v>154</v>
      </c>
      <c r="B7608" s="45" t="n">
        <v>43884</v>
      </c>
      <c r="C7608" s="6" t="s">
        <v>176</v>
      </c>
      <c r="D7608" s="6" t="s">
        <v>198</v>
      </c>
      <c r="E7608" s="6" t="s">
        <v>174</v>
      </c>
      <c r="F7608" s="34" t="n">
        <v>0.209864571690559</v>
      </c>
      <c r="G7608" s="34" t="n">
        <v>0.238571905238572</v>
      </c>
      <c r="H7608" s="34" t="n">
        <v>-0.0287073335480125</v>
      </c>
      <c r="I7608" s="34" t="n">
        <v>-0.12032990020055</v>
      </c>
      <c r="J7608" s="35" t="n">
        <v>4.2</v>
      </c>
      <c r="K7608" s="6" t="n">
        <v>0</v>
      </c>
      <c r="L7608" s="35" t="n">
        <v>-1</v>
      </c>
      <c r="M7608" s="6" t="str">
        <f aca="false">IF(I7608&lt;=0,"Below 0%",IF(I7608&lt;=0.05,"0-5%",IF(I7608&lt;=0.1,"5-10%",IF(I7608&lt;=0.2,"10-20%",IF(I7608&lt;=0.4,"20-40%","Above 40%")))))</f>
        <v>Below 0%</v>
      </c>
      <c r="N7608" s="6" t="str">
        <f aca="false">IF(AND(H7608&gt;=Summary!$B$25,I7608&gt;=Summary!$B$26,I7608&lt;=Summary!$B$27,J7608&gt;=Summary!$B$28,J7608&lt;=Summary!$B$29,F7608*J7608&gt;1),"Yes","No")</f>
        <v>No</v>
      </c>
    </row>
    <row r="7609" customFormat="false" ht="15" hidden="false" customHeight="false" outlineLevel="0" collapsed="false">
      <c r="A7609" s="6" t="s">
        <v>154</v>
      </c>
      <c r="B7609" s="45" t="n">
        <v>43884</v>
      </c>
      <c r="C7609" s="6" t="s">
        <v>176</v>
      </c>
      <c r="D7609" s="6" t="s">
        <v>198</v>
      </c>
      <c r="E7609" s="6" t="s">
        <v>177</v>
      </c>
      <c r="F7609" s="34" t="n">
        <v>0.16927832365036</v>
      </c>
      <c r="G7609" s="34" t="n">
        <v>0.154154154154154</v>
      </c>
      <c r="H7609" s="34" t="n">
        <v>0.015124169496206</v>
      </c>
      <c r="I7609" s="34" t="n">
        <v>0.0981106839396737</v>
      </c>
      <c r="J7609" s="35" t="n">
        <v>6.5</v>
      </c>
      <c r="K7609" s="6" t="n">
        <v>0</v>
      </c>
      <c r="L7609" s="35" t="n">
        <v>-1</v>
      </c>
      <c r="M7609" s="6" t="str">
        <f aca="false">IF(I7609&lt;=0,"Below 0%",IF(I7609&lt;=0.05,"0-5%",IF(I7609&lt;=0.1,"5-10%",IF(I7609&lt;=0.2,"10-20%",IF(I7609&lt;=0.4,"20-40%","Above 40%")))))</f>
        <v>5-10%</v>
      </c>
      <c r="N7609" s="6" t="str">
        <f aca="false">IF(AND(H7609&gt;=Summary!$B$25,I7609&gt;=Summary!$B$26,I7609&lt;=Summary!$B$27,J7609&gt;=Summary!$B$28,J7609&lt;=Summary!$B$29,F7609*J7609&gt;1),"Yes","No")</f>
        <v>No</v>
      </c>
    </row>
    <row r="7610" customFormat="false" ht="15" hidden="false" customHeight="false" outlineLevel="0" collapsed="false">
      <c r="A7610" s="6" t="s">
        <v>154</v>
      </c>
      <c r="B7610" s="45" t="n">
        <v>43884</v>
      </c>
      <c r="C7610" s="6" t="s">
        <v>203</v>
      </c>
      <c r="D7610" s="6" t="s">
        <v>172</v>
      </c>
      <c r="E7610" s="6" t="s">
        <v>187</v>
      </c>
      <c r="F7610" s="34" t="n">
        <v>0.6843621134758</v>
      </c>
      <c r="G7610" s="34" t="n">
        <v>0.636300731068925</v>
      </c>
      <c r="H7610" s="34" t="n">
        <v>0.0480613824068745</v>
      </c>
      <c r="I7610" s="34" t="n">
        <v>0.0755324959726762</v>
      </c>
      <c r="J7610" s="35" t="n">
        <v>1.57</v>
      </c>
      <c r="K7610" s="6" t="n">
        <v>1</v>
      </c>
      <c r="L7610" s="35" t="n">
        <v>0.57</v>
      </c>
      <c r="M7610" s="6" t="str">
        <f aca="false">IF(I7610&lt;=0,"Below 0%",IF(I7610&lt;=0.05,"0-5%",IF(I7610&lt;=0.1,"5-10%",IF(I7610&lt;=0.2,"10-20%",IF(I7610&lt;=0.4,"20-40%","Above 40%")))))</f>
        <v>5-10%</v>
      </c>
      <c r="N7610" s="6" t="str">
        <f aca="false">IF(AND(H7610&gt;=Summary!$B$25,I7610&gt;=Summary!$B$26,I7610&lt;=Summary!$B$27,J7610&gt;=Summary!$B$28,J7610&lt;=Summary!$B$29,F7610*J7610&gt;1),"Yes","No")</f>
        <v>No</v>
      </c>
    </row>
    <row r="7611" customFormat="false" ht="15" hidden="false" customHeight="false" outlineLevel="0" collapsed="false">
      <c r="A7611" s="6" t="s">
        <v>154</v>
      </c>
      <c r="B7611" s="45" t="n">
        <v>43884</v>
      </c>
      <c r="C7611" s="6" t="s">
        <v>203</v>
      </c>
      <c r="D7611" s="6" t="s">
        <v>172</v>
      </c>
      <c r="E7611" s="6" t="s">
        <v>174</v>
      </c>
      <c r="F7611" s="34" t="n">
        <v>0.200408637523651</v>
      </c>
      <c r="G7611" s="34" t="n">
        <v>0.221998255061825</v>
      </c>
      <c r="H7611" s="34" t="n">
        <v>-0.0215896175381738</v>
      </c>
      <c r="I7611" s="34" t="n">
        <v>-0.0972512938543652</v>
      </c>
      <c r="J7611" s="35" t="n">
        <v>4.5</v>
      </c>
      <c r="K7611" s="6" t="n">
        <v>0</v>
      </c>
      <c r="L7611" s="35" t="n">
        <v>-1</v>
      </c>
      <c r="M7611" s="6" t="str">
        <f aca="false">IF(I7611&lt;=0,"Below 0%",IF(I7611&lt;=0.05,"0-5%",IF(I7611&lt;=0.1,"5-10%",IF(I7611&lt;=0.2,"10-20%",IF(I7611&lt;=0.4,"20-40%","Above 40%")))))</f>
        <v>Below 0%</v>
      </c>
      <c r="N7611" s="6" t="str">
        <f aca="false">IF(AND(H7611&gt;=Summary!$B$25,I7611&gt;=Summary!$B$26,I7611&lt;=Summary!$B$27,J7611&gt;=Summary!$B$28,J7611&lt;=Summary!$B$29,F7611*J7611&gt;1),"Yes","No")</f>
        <v>No</v>
      </c>
    </row>
    <row r="7612" customFormat="false" ht="15" hidden="false" customHeight="false" outlineLevel="0" collapsed="false">
      <c r="A7612" s="6" t="s">
        <v>154</v>
      </c>
      <c r="B7612" s="45" t="n">
        <v>43884</v>
      </c>
      <c r="C7612" s="6" t="s">
        <v>203</v>
      </c>
      <c r="D7612" s="6" t="s">
        <v>172</v>
      </c>
      <c r="E7612" s="6" t="s">
        <v>177</v>
      </c>
      <c r="F7612" s="34" t="n">
        <v>0.11522925645113</v>
      </c>
      <c r="G7612" s="34" t="n">
        <v>0.14170101386925</v>
      </c>
      <c r="H7612" s="34" t="n">
        <v>-0.0264717574181201</v>
      </c>
      <c r="I7612" s="34" t="n">
        <v>-0.186814170874924</v>
      </c>
      <c r="J7612" s="35" t="n">
        <v>7.05</v>
      </c>
      <c r="K7612" s="6" t="n">
        <v>0</v>
      </c>
      <c r="L7612" s="35" t="n">
        <v>-1</v>
      </c>
      <c r="M7612" s="6" t="str">
        <f aca="false">IF(I7612&lt;=0,"Below 0%",IF(I7612&lt;=0.05,"0-5%",IF(I7612&lt;=0.1,"5-10%",IF(I7612&lt;=0.2,"10-20%",IF(I7612&lt;=0.4,"20-40%","Above 40%")))))</f>
        <v>Below 0%</v>
      </c>
      <c r="N7612" s="6" t="str">
        <f aca="false">IF(AND(H7612&gt;=Summary!$B$25,I7612&gt;=Summary!$B$26,I7612&lt;=Summary!$B$27,J7612&gt;=Summary!$B$28,J7612&lt;=Summary!$B$29,F7612*J7612&gt;1),"Yes","No")</f>
        <v>No</v>
      </c>
    </row>
    <row r="7613" customFormat="false" ht="15" hidden="false" customHeight="false" outlineLevel="0" collapsed="false">
      <c r="A7613" s="6" t="s">
        <v>154</v>
      </c>
      <c r="B7613" s="45" t="n">
        <v>43885</v>
      </c>
      <c r="C7613" s="6" t="s">
        <v>183</v>
      </c>
      <c r="D7613" s="6" t="s">
        <v>189</v>
      </c>
      <c r="E7613" s="6" t="s">
        <v>187</v>
      </c>
      <c r="F7613" s="34" t="n">
        <v>0.88388854265213</v>
      </c>
      <c r="G7613" s="34" t="n">
        <v>0.834822899711407</v>
      </c>
      <c r="H7613" s="34" t="n">
        <v>0.0490656429407231</v>
      </c>
      <c r="I7613" s="34" t="n">
        <v>0.0587737147096525</v>
      </c>
      <c r="J7613" s="35" t="n">
        <v>1.19</v>
      </c>
      <c r="K7613" s="6" t="n">
        <v>1</v>
      </c>
      <c r="L7613" s="35" t="n">
        <v>0.19</v>
      </c>
      <c r="M7613" s="6" t="str">
        <f aca="false">IF(I7613&lt;=0,"Below 0%",IF(I7613&lt;=0.05,"0-5%",IF(I7613&lt;=0.1,"5-10%",IF(I7613&lt;=0.2,"10-20%",IF(I7613&lt;=0.4,"20-40%","Above 40%")))))</f>
        <v>5-10%</v>
      </c>
      <c r="N7613" s="6" t="str">
        <f aca="false">IF(AND(H7613&gt;=Summary!$B$25,I7613&gt;=Summary!$B$26,I7613&lt;=Summary!$B$27,J7613&gt;=Summary!$B$28,J7613&lt;=Summary!$B$29,F7613*J7613&gt;1),"Yes","No")</f>
        <v>No</v>
      </c>
    </row>
    <row r="7614" customFormat="false" ht="15" hidden="false" customHeight="false" outlineLevel="0" collapsed="false">
      <c r="A7614" s="6" t="s">
        <v>154</v>
      </c>
      <c r="B7614" s="45" t="n">
        <v>43885</v>
      </c>
      <c r="C7614" s="6" t="s">
        <v>183</v>
      </c>
      <c r="D7614" s="6" t="s">
        <v>189</v>
      </c>
      <c r="E7614" s="6" t="s">
        <v>174</v>
      </c>
      <c r="F7614" s="34" t="n">
        <v>0.0815118700265884</v>
      </c>
      <c r="G7614" s="34" t="n">
        <v>0.112890823938247</v>
      </c>
      <c r="H7614" s="34" t="n">
        <v>-0.0313789539116586</v>
      </c>
      <c r="I7614" s="34" t="n">
        <v>-0.277958409877701</v>
      </c>
      <c r="J7614" s="35" t="n">
        <v>8.8</v>
      </c>
      <c r="K7614" s="6" t="n">
        <v>0</v>
      </c>
      <c r="L7614" s="35" t="n">
        <v>-1</v>
      </c>
      <c r="M7614" s="6" t="str">
        <f aca="false">IF(I7614&lt;=0,"Below 0%",IF(I7614&lt;=0.05,"0-5%",IF(I7614&lt;=0.1,"5-10%",IF(I7614&lt;=0.2,"10-20%",IF(I7614&lt;=0.4,"20-40%","Above 40%")))))</f>
        <v>Below 0%</v>
      </c>
      <c r="N7614" s="6" t="str">
        <f aca="false">IF(AND(H7614&gt;=Summary!$B$25,I7614&gt;=Summary!$B$26,I7614&lt;=Summary!$B$27,J7614&gt;=Summary!$B$28,J7614&lt;=Summary!$B$29,F7614*J7614&gt;1),"Yes","No")</f>
        <v>No</v>
      </c>
    </row>
    <row r="7615" customFormat="false" ht="15" hidden="false" customHeight="false" outlineLevel="0" collapsed="false">
      <c r="A7615" s="6" t="s">
        <v>154</v>
      </c>
      <c r="B7615" s="45" t="n">
        <v>43885</v>
      </c>
      <c r="C7615" s="6" t="s">
        <v>183</v>
      </c>
      <c r="D7615" s="6" t="s">
        <v>189</v>
      </c>
      <c r="E7615" s="6" t="s">
        <v>177</v>
      </c>
      <c r="F7615" s="34" t="n">
        <v>0.0345996282994747</v>
      </c>
      <c r="G7615" s="34" t="n">
        <v>0.052286276350346</v>
      </c>
      <c r="H7615" s="34" t="n">
        <v>-0.0176866480508713</v>
      </c>
      <c r="I7615" s="34" t="n">
        <v>-0.338265588705558</v>
      </c>
      <c r="J7615" s="35" t="n">
        <v>19</v>
      </c>
      <c r="K7615" s="6" t="n">
        <v>0</v>
      </c>
      <c r="L7615" s="35" t="n">
        <v>-1</v>
      </c>
      <c r="M7615" s="6" t="str">
        <f aca="false">IF(I7615&lt;=0,"Below 0%",IF(I7615&lt;=0.05,"0-5%",IF(I7615&lt;=0.1,"5-10%",IF(I7615&lt;=0.2,"10-20%",IF(I7615&lt;=0.4,"20-40%","Above 40%")))))</f>
        <v>Below 0%</v>
      </c>
      <c r="N7615" s="6" t="str">
        <f aca="false">IF(AND(H7615&gt;=Summary!$B$25,I7615&gt;=Summary!$B$26,I7615&lt;=Summary!$B$27,J7615&gt;=Summary!$B$28,J7615&lt;=Summary!$B$29,F7615*J7615&gt;1),"Yes","No")</f>
        <v>No</v>
      </c>
    </row>
    <row r="7616" customFormat="false" ht="15" hidden="false" customHeight="false" outlineLevel="0" collapsed="false">
      <c r="A7616" s="6" t="s">
        <v>154</v>
      </c>
      <c r="B7616" s="45" t="n">
        <v>43889</v>
      </c>
      <c r="C7616" s="6" t="s">
        <v>172</v>
      </c>
      <c r="D7616" s="6" t="s">
        <v>195</v>
      </c>
      <c r="E7616" s="6" t="s">
        <v>187</v>
      </c>
      <c r="F7616" s="34" t="n">
        <v>0.148120328783989</v>
      </c>
      <c r="G7616" s="34" t="n">
        <v>0.196420045200378</v>
      </c>
      <c r="H7616" s="34" t="n">
        <v>-0.0482997164163888</v>
      </c>
      <c r="I7616" s="34" t="n">
        <v>-0.245900138996078</v>
      </c>
      <c r="J7616" s="35" t="n">
        <v>5.1</v>
      </c>
      <c r="K7616" s="6" t="n">
        <v>1</v>
      </c>
      <c r="L7616" s="35" t="n">
        <v>4.1</v>
      </c>
      <c r="M7616" s="6" t="str">
        <f aca="false">IF(I7616&lt;=0,"Below 0%",IF(I7616&lt;=0.05,"0-5%",IF(I7616&lt;=0.1,"5-10%",IF(I7616&lt;=0.2,"10-20%",IF(I7616&lt;=0.4,"20-40%","Above 40%")))))</f>
        <v>Below 0%</v>
      </c>
      <c r="N7616" s="6" t="str">
        <f aca="false">IF(AND(H7616&gt;=Summary!$B$25,I7616&gt;=Summary!$B$26,I7616&lt;=Summary!$B$27,J7616&gt;=Summary!$B$28,J7616&lt;=Summary!$B$29,F7616*J7616&gt;1),"Yes","No")</f>
        <v>No</v>
      </c>
    </row>
    <row r="7617" customFormat="false" ht="15" hidden="false" customHeight="false" outlineLevel="0" collapsed="false">
      <c r="A7617" s="6" t="s">
        <v>154</v>
      </c>
      <c r="B7617" s="45" t="n">
        <v>43889</v>
      </c>
      <c r="C7617" s="6" t="s">
        <v>172</v>
      </c>
      <c r="D7617" s="6" t="s">
        <v>195</v>
      </c>
      <c r="E7617" s="6" t="s">
        <v>174</v>
      </c>
      <c r="F7617" s="34" t="n">
        <v>0.193309828639031</v>
      </c>
      <c r="G7617" s="34" t="n">
        <v>0.24080342079854</v>
      </c>
      <c r="H7617" s="34" t="n">
        <v>-0.0474935921595095</v>
      </c>
      <c r="I7617" s="34" t="n">
        <v>-0.19722972373903</v>
      </c>
      <c r="J7617" s="35" t="n">
        <v>4.16</v>
      </c>
      <c r="K7617" s="6" t="n">
        <v>0</v>
      </c>
      <c r="L7617" s="35" t="n">
        <v>-1</v>
      </c>
      <c r="M7617" s="6" t="str">
        <f aca="false">IF(I7617&lt;=0,"Below 0%",IF(I7617&lt;=0.05,"0-5%",IF(I7617&lt;=0.1,"5-10%",IF(I7617&lt;=0.2,"10-20%",IF(I7617&lt;=0.4,"20-40%","Above 40%")))))</f>
        <v>Below 0%</v>
      </c>
      <c r="N7617" s="6" t="str">
        <f aca="false">IF(AND(H7617&gt;=Summary!$B$25,I7617&gt;=Summary!$B$26,I7617&lt;=Summary!$B$27,J7617&gt;=Summary!$B$28,J7617&lt;=Summary!$B$29,F7617*J7617&gt;1),"Yes","No")</f>
        <v>No</v>
      </c>
    </row>
    <row r="7618" customFormat="false" ht="15" hidden="false" customHeight="false" outlineLevel="0" collapsed="false">
      <c r="A7618" s="6" t="s">
        <v>154</v>
      </c>
      <c r="B7618" s="45" t="n">
        <v>43889</v>
      </c>
      <c r="C7618" s="6" t="s">
        <v>172</v>
      </c>
      <c r="D7618" s="6" t="s">
        <v>195</v>
      </c>
      <c r="E7618" s="6" t="s">
        <v>177</v>
      </c>
      <c r="F7618" s="34" t="n">
        <v>0.658569872379303</v>
      </c>
      <c r="G7618" s="34" t="n">
        <v>0.562776534001082</v>
      </c>
      <c r="H7618" s="34" t="n">
        <v>0.0957933383782207</v>
      </c>
      <c r="I7618" s="34" t="n">
        <v>0.170215587521346</v>
      </c>
      <c r="J7618" s="35" t="n">
        <v>1.78</v>
      </c>
      <c r="K7618" s="6" t="n">
        <v>0</v>
      </c>
      <c r="L7618" s="35" t="n">
        <v>-1</v>
      </c>
      <c r="M7618" s="6" t="str">
        <f aca="false">IF(I7618&lt;=0,"Below 0%",IF(I7618&lt;=0.05,"0-5%",IF(I7618&lt;=0.1,"5-10%",IF(I7618&lt;=0.2,"10-20%",IF(I7618&lt;=0.4,"20-40%","Above 40%")))))</f>
        <v>10-20%</v>
      </c>
      <c r="N7618" s="6" t="str">
        <f aca="false">IF(AND(H7618&gt;=Summary!$B$25,I7618&gt;=Summary!$B$26,I7618&lt;=Summary!$B$27,J7618&gt;=Summary!$B$28,J7618&lt;=Summary!$B$29,F7618*J7618&gt;1),"Yes","No")</f>
        <v>No</v>
      </c>
    </row>
    <row r="7619" customFormat="false" ht="15" hidden="false" customHeight="false" outlineLevel="0" collapsed="false">
      <c r="A7619" s="6" t="s">
        <v>154</v>
      </c>
      <c r="B7619" s="45" t="n">
        <v>43890</v>
      </c>
      <c r="C7619" s="6" t="s">
        <v>199</v>
      </c>
      <c r="D7619" s="6" t="s">
        <v>190</v>
      </c>
      <c r="E7619" s="6" t="s">
        <v>187</v>
      </c>
      <c r="F7619" s="34" t="n">
        <v>0.257930189371109</v>
      </c>
      <c r="G7619" s="34" t="n">
        <v>0.198171098544098</v>
      </c>
      <c r="H7619" s="34" t="n">
        <v>0.0597590908270108</v>
      </c>
      <c r="I7619" s="34" t="n">
        <v>0.301553007810132</v>
      </c>
      <c r="J7619" s="35" t="n">
        <v>5.1</v>
      </c>
      <c r="K7619" s="6" t="n">
        <v>0</v>
      </c>
      <c r="L7619" s="35" t="n">
        <v>-1</v>
      </c>
      <c r="M7619" s="6" t="str">
        <f aca="false">IF(I7619&lt;=0,"Below 0%",IF(I7619&lt;=0.05,"0-5%",IF(I7619&lt;=0.1,"5-10%",IF(I7619&lt;=0.2,"10-20%",IF(I7619&lt;=0.4,"20-40%","Above 40%")))))</f>
        <v>20-40%</v>
      </c>
      <c r="N7619" s="6" t="str">
        <f aca="false">IF(AND(H7619&gt;=Summary!$B$25,I7619&gt;=Summary!$B$26,I7619&lt;=Summary!$B$27,J7619&gt;=Summary!$B$28,J7619&lt;=Summary!$B$29,F7619*J7619&gt;1),"Yes","No")</f>
        <v>No</v>
      </c>
    </row>
    <row r="7620" customFormat="false" ht="15" hidden="false" customHeight="false" outlineLevel="0" collapsed="false">
      <c r="A7620" s="6" t="s">
        <v>154</v>
      </c>
      <c r="B7620" s="45" t="n">
        <v>43890</v>
      </c>
      <c r="C7620" s="6" t="s">
        <v>199</v>
      </c>
      <c r="D7620" s="6" t="s">
        <v>190</v>
      </c>
      <c r="E7620" s="6" t="s">
        <v>174</v>
      </c>
      <c r="F7620" s="34" t="n">
        <v>0.254090994596481</v>
      </c>
      <c r="G7620" s="34" t="n">
        <v>0.249548790759235</v>
      </c>
      <c r="H7620" s="34" t="n">
        <v>0.00454220383724657</v>
      </c>
      <c r="I7620" s="34" t="n">
        <v>0.018201666389275</v>
      </c>
      <c r="J7620" s="35" t="n">
        <v>4.05</v>
      </c>
      <c r="K7620" s="6" t="n">
        <v>1</v>
      </c>
      <c r="L7620" s="35" t="n">
        <v>3.05</v>
      </c>
      <c r="M7620" s="6" t="str">
        <f aca="false">IF(I7620&lt;=0,"Below 0%",IF(I7620&lt;=0.05,"0-5%",IF(I7620&lt;=0.1,"5-10%",IF(I7620&lt;=0.2,"10-20%",IF(I7620&lt;=0.4,"20-40%","Above 40%")))))</f>
        <v>0-5%</v>
      </c>
      <c r="N7620" s="6" t="str">
        <f aca="false">IF(AND(H7620&gt;=Summary!$B$25,I7620&gt;=Summary!$B$26,I7620&lt;=Summary!$B$27,J7620&gt;=Summary!$B$28,J7620&lt;=Summary!$B$29,F7620*J7620&gt;1),"Yes","No")</f>
        <v>No</v>
      </c>
    </row>
    <row r="7621" customFormat="false" ht="15" hidden="false" customHeight="false" outlineLevel="0" collapsed="false">
      <c r="A7621" s="6" t="s">
        <v>154</v>
      </c>
      <c r="B7621" s="45" t="n">
        <v>43890</v>
      </c>
      <c r="C7621" s="6" t="s">
        <v>199</v>
      </c>
      <c r="D7621" s="6" t="s">
        <v>190</v>
      </c>
      <c r="E7621" s="6" t="s">
        <v>177</v>
      </c>
      <c r="F7621" s="34" t="n">
        <v>0.487978845834732</v>
      </c>
      <c r="G7621" s="34" t="n">
        <v>0.552280110696667</v>
      </c>
      <c r="H7621" s="34" t="n">
        <v>-0.064301264861935</v>
      </c>
      <c r="I7621" s="34" t="n">
        <v>-0.116428717269617</v>
      </c>
      <c r="J7621" s="35" t="n">
        <v>1.83</v>
      </c>
      <c r="K7621" s="6" t="n">
        <v>0</v>
      </c>
      <c r="L7621" s="35" t="n">
        <v>-1</v>
      </c>
      <c r="M7621" s="6" t="str">
        <f aca="false">IF(I7621&lt;=0,"Below 0%",IF(I7621&lt;=0.05,"0-5%",IF(I7621&lt;=0.1,"5-10%",IF(I7621&lt;=0.2,"10-20%",IF(I7621&lt;=0.4,"20-40%","Above 40%")))))</f>
        <v>Below 0%</v>
      </c>
      <c r="N7621" s="6" t="str">
        <f aca="false">IF(AND(H7621&gt;=Summary!$B$25,I7621&gt;=Summary!$B$26,I7621&lt;=Summary!$B$27,J7621&gt;=Summary!$B$28,J7621&lt;=Summary!$B$29,F7621*J7621&gt;1),"Yes","No")</f>
        <v>No</v>
      </c>
    </row>
    <row r="7622" customFormat="false" ht="15" hidden="false" customHeight="false" outlineLevel="0" collapsed="false">
      <c r="A7622" s="6" t="s">
        <v>154</v>
      </c>
      <c r="B7622" s="45" t="n">
        <v>43890</v>
      </c>
      <c r="C7622" s="6" t="s">
        <v>201</v>
      </c>
      <c r="D7622" s="6" t="s">
        <v>180</v>
      </c>
      <c r="E7622" s="6" t="s">
        <v>187</v>
      </c>
      <c r="F7622" s="34" t="n">
        <v>0.471850156784058</v>
      </c>
      <c r="G7622" s="34" t="n">
        <v>0.462580720519281</v>
      </c>
      <c r="H7622" s="34" t="n">
        <v>0.00926943626477644</v>
      </c>
      <c r="I7622" s="34" t="n">
        <v>0.0200385270150707</v>
      </c>
      <c r="J7622" s="35" t="n">
        <v>2.15</v>
      </c>
      <c r="K7622" s="6" t="n">
        <v>0</v>
      </c>
      <c r="L7622" s="35" t="n">
        <v>-1</v>
      </c>
      <c r="M7622" s="6" t="str">
        <f aca="false">IF(I7622&lt;=0,"Below 0%",IF(I7622&lt;=0.05,"0-5%",IF(I7622&lt;=0.1,"5-10%",IF(I7622&lt;=0.2,"10-20%",IF(I7622&lt;=0.4,"20-40%","Above 40%")))))</f>
        <v>0-5%</v>
      </c>
      <c r="N7622" s="6" t="str">
        <f aca="false">IF(AND(H7622&gt;=Summary!$B$25,I7622&gt;=Summary!$B$26,I7622&lt;=Summary!$B$27,J7622&gt;=Summary!$B$28,J7622&lt;=Summary!$B$29,F7622*J7622&gt;1),"Yes","No")</f>
        <v>No</v>
      </c>
    </row>
    <row r="7623" customFormat="false" ht="15" hidden="false" customHeight="false" outlineLevel="0" collapsed="false">
      <c r="A7623" s="6" t="s">
        <v>154</v>
      </c>
      <c r="B7623" s="45" t="n">
        <v>43890</v>
      </c>
      <c r="C7623" s="6" t="s">
        <v>201</v>
      </c>
      <c r="D7623" s="6" t="s">
        <v>180</v>
      </c>
      <c r="E7623" s="6" t="s">
        <v>174</v>
      </c>
      <c r="F7623" s="34" t="n">
        <v>0.230713427066803</v>
      </c>
      <c r="G7623" s="34" t="n">
        <v>0.297769026681573</v>
      </c>
      <c r="H7623" s="34" t="n">
        <v>-0.0670555996147703</v>
      </c>
      <c r="I7623" s="34" t="n">
        <v>-0.225193333108073</v>
      </c>
      <c r="J7623" s="35" t="n">
        <v>3.34</v>
      </c>
      <c r="K7623" s="6" t="n">
        <v>0</v>
      </c>
      <c r="L7623" s="35" t="n">
        <v>-1</v>
      </c>
      <c r="M7623" s="6" t="str">
        <f aca="false">IF(I7623&lt;=0,"Below 0%",IF(I7623&lt;=0.05,"0-5%",IF(I7623&lt;=0.1,"5-10%",IF(I7623&lt;=0.2,"10-20%",IF(I7623&lt;=0.4,"20-40%","Above 40%")))))</f>
        <v>Below 0%</v>
      </c>
      <c r="N7623" s="6" t="str">
        <f aca="false">IF(AND(H7623&gt;=Summary!$B$25,I7623&gt;=Summary!$B$26,I7623&lt;=Summary!$B$27,J7623&gt;=Summary!$B$28,J7623&lt;=Summary!$B$29,F7623*J7623&gt;1),"Yes","No")</f>
        <v>No</v>
      </c>
    </row>
    <row r="7624" customFormat="false" ht="15" hidden="false" customHeight="false" outlineLevel="0" collapsed="false">
      <c r="A7624" s="6" t="s">
        <v>154</v>
      </c>
      <c r="B7624" s="45" t="n">
        <v>43890</v>
      </c>
      <c r="C7624" s="6" t="s">
        <v>201</v>
      </c>
      <c r="D7624" s="6" t="s">
        <v>180</v>
      </c>
      <c r="E7624" s="6" t="s">
        <v>177</v>
      </c>
      <c r="F7624" s="34" t="n">
        <v>0.297436445951462</v>
      </c>
      <c r="G7624" s="34" t="n">
        <v>0.239650252799146</v>
      </c>
      <c r="H7624" s="34" t="n">
        <v>0.0577861931523162</v>
      </c>
      <c r="I7624" s="34" t="n">
        <v>0.241127194640381</v>
      </c>
      <c r="J7624" s="35" t="n">
        <v>4.15</v>
      </c>
      <c r="K7624" s="6" t="n">
        <v>1</v>
      </c>
      <c r="L7624" s="35" t="n">
        <v>3.15</v>
      </c>
      <c r="M7624" s="6" t="str">
        <f aca="false">IF(I7624&lt;=0,"Below 0%",IF(I7624&lt;=0.05,"0-5%",IF(I7624&lt;=0.1,"5-10%",IF(I7624&lt;=0.2,"10-20%",IF(I7624&lt;=0.4,"20-40%","Above 40%")))))</f>
        <v>20-40%</v>
      </c>
      <c r="N7624" s="6" t="str">
        <f aca="false">IF(AND(H7624&gt;=Summary!$B$25,I7624&gt;=Summary!$B$26,I7624&lt;=Summary!$B$27,J7624&gt;=Summary!$B$28,J7624&lt;=Summary!$B$29,F7624*J7624&gt;1),"Yes","No")</f>
        <v>Yes</v>
      </c>
    </row>
    <row r="7625" customFormat="false" ht="15" hidden="false" customHeight="false" outlineLevel="0" collapsed="false">
      <c r="A7625" s="6" t="s">
        <v>154</v>
      </c>
      <c r="B7625" s="45" t="n">
        <v>43890</v>
      </c>
      <c r="C7625" s="6" t="s">
        <v>188</v>
      </c>
      <c r="D7625" s="6" t="s">
        <v>196</v>
      </c>
      <c r="E7625" s="6" t="s">
        <v>187</v>
      </c>
      <c r="F7625" s="34" t="n">
        <v>0.548077344894409</v>
      </c>
      <c r="G7625" s="34" t="n">
        <v>0.357458075904678</v>
      </c>
      <c r="H7625" s="34" t="n">
        <v>0.190619268989731</v>
      </c>
      <c r="I7625" s="34" t="n">
        <v>0.533263288309545</v>
      </c>
      <c r="J7625" s="35" t="n">
        <v>2.8</v>
      </c>
      <c r="K7625" s="6" t="n">
        <v>0</v>
      </c>
      <c r="L7625" s="35" t="n">
        <v>-1</v>
      </c>
      <c r="M7625" s="6" t="str">
        <f aca="false">IF(I7625&lt;=0,"Below 0%",IF(I7625&lt;=0.05,"0-5%",IF(I7625&lt;=0.1,"5-10%",IF(I7625&lt;=0.2,"10-20%",IF(I7625&lt;=0.4,"20-40%","Above 40%")))))</f>
        <v>Above 40%</v>
      </c>
      <c r="N7625" s="6" t="str">
        <f aca="false">IF(AND(H7625&gt;=Summary!$B$25,I7625&gt;=Summary!$B$26,I7625&lt;=Summary!$B$27,J7625&gt;=Summary!$B$28,J7625&lt;=Summary!$B$29,F7625*J7625&gt;1),"Yes","No")</f>
        <v>No</v>
      </c>
    </row>
    <row r="7626" customFormat="false" ht="15" hidden="false" customHeight="false" outlineLevel="0" collapsed="false">
      <c r="A7626" s="6" t="s">
        <v>154</v>
      </c>
      <c r="B7626" s="45" t="n">
        <v>43890</v>
      </c>
      <c r="C7626" s="6" t="s">
        <v>188</v>
      </c>
      <c r="D7626" s="6" t="s">
        <v>196</v>
      </c>
      <c r="E7626" s="6" t="s">
        <v>174</v>
      </c>
      <c r="F7626" s="34" t="n">
        <v>0.134172067046166</v>
      </c>
      <c r="G7626" s="34" t="n">
        <v>0.30891438658429</v>
      </c>
      <c r="H7626" s="34" t="n">
        <v>-0.174742319538124</v>
      </c>
      <c r="I7626" s="34" t="n">
        <v>-0.565665851533413</v>
      </c>
      <c r="J7626" s="35" t="n">
        <v>3.24</v>
      </c>
      <c r="K7626" s="6" t="n">
        <v>1</v>
      </c>
      <c r="L7626" s="35" t="n">
        <v>2.24</v>
      </c>
      <c r="M7626" s="6" t="str">
        <f aca="false">IF(I7626&lt;=0,"Below 0%",IF(I7626&lt;=0.05,"0-5%",IF(I7626&lt;=0.1,"5-10%",IF(I7626&lt;=0.2,"10-20%",IF(I7626&lt;=0.4,"20-40%","Above 40%")))))</f>
        <v>Below 0%</v>
      </c>
      <c r="N7626" s="6" t="str">
        <f aca="false">IF(AND(H7626&gt;=Summary!$B$25,I7626&gt;=Summary!$B$26,I7626&lt;=Summary!$B$27,J7626&gt;=Summary!$B$28,J7626&lt;=Summary!$B$29,F7626*J7626&gt;1),"Yes","No")</f>
        <v>No</v>
      </c>
    </row>
    <row r="7627" customFormat="false" ht="15" hidden="false" customHeight="false" outlineLevel="0" collapsed="false">
      <c r="A7627" s="6" t="s">
        <v>154</v>
      </c>
      <c r="B7627" s="45" t="n">
        <v>43890</v>
      </c>
      <c r="C7627" s="6" t="s">
        <v>188</v>
      </c>
      <c r="D7627" s="6" t="s">
        <v>196</v>
      </c>
      <c r="E7627" s="6" t="s">
        <v>177</v>
      </c>
      <c r="F7627" s="34" t="n">
        <v>0.317750602960587</v>
      </c>
      <c r="G7627" s="34" t="n">
        <v>0.333627537511033</v>
      </c>
      <c r="H7627" s="34" t="n">
        <v>-0.0158769345504461</v>
      </c>
      <c r="I7627" s="34" t="n">
        <v>-0.0475888011789826</v>
      </c>
      <c r="J7627" s="35" t="n">
        <v>3</v>
      </c>
      <c r="K7627" s="6" t="n">
        <v>0</v>
      </c>
      <c r="L7627" s="35" t="n">
        <v>-1</v>
      </c>
      <c r="M7627" s="6" t="str">
        <f aca="false">IF(I7627&lt;=0,"Below 0%",IF(I7627&lt;=0.05,"0-5%",IF(I7627&lt;=0.1,"5-10%",IF(I7627&lt;=0.2,"10-20%",IF(I7627&lt;=0.4,"20-40%","Above 40%")))))</f>
        <v>Below 0%</v>
      </c>
      <c r="N7627" s="6" t="str">
        <f aca="false">IF(AND(H7627&gt;=Summary!$B$25,I7627&gt;=Summary!$B$26,I7627&lt;=Summary!$B$27,J7627&gt;=Summary!$B$28,J7627&lt;=Summary!$B$29,F7627*J7627&gt;1),"Yes","No")</f>
        <v>No</v>
      </c>
    </row>
    <row r="7628" customFormat="false" ht="15" hidden="false" customHeight="false" outlineLevel="0" collapsed="false">
      <c r="A7628" s="6" t="s">
        <v>154</v>
      </c>
      <c r="B7628" s="45" t="n">
        <v>43890</v>
      </c>
      <c r="C7628" s="6" t="s">
        <v>198</v>
      </c>
      <c r="D7628" s="6" t="s">
        <v>183</v>
      </c>
      <c r="E7628" s="6" t="s">
        <v>187</v>
      </c>
      <c r="F7628" s="34" t="n">
        <v>0.131243094801903</v>
      </c>
      <c r="G7628" s="34" t="n">
        <v>0.1142835065487</v>
      </c>
      <c r="H7628" s="34" t="n">
        <v>0.0169595882532029</v>
      </c>
      <c r="I7628" s="34" t="n">
        <v>0.148399263947819</v>
      </c>
      <c r="J7628" s="35" t="n">
        <v>8.75</v>
      </c>
      <c r="K7628" s="6" t="n">
        <v>1</v>
      </c>
      <c r="L7628" s="35" t="n">
        <v>7.75</v>
      </c>
      <c r="M7628" s="6" t="str">
        <f aca="false">IF(I7628&lt;=0,"Below 0%",IF(I7628&lt;=0.05,"0-5%",IF(I7628&lt;=0.1,"5-10%",IF(I7628&lt;=0.2,"10-20%",IF(I7628&lt;=0.4,"20-40%","Above 40%")))))</f>
        <v>10-20%</v>
      </c>
      <c r="N7628" s="6" t="str">
        <f aca="false">IF(AND(H7628&gt;=Summary!$B$25,I7628&gt;=Summary!$B$26,I7628&lt;=Summary!$B$27,J7628&gt;=Summary!$B$28,J7628&lt;=Summary!$B$29,F7628*J7628&gt;1),"Yes","No")</f>
        <v>No</v>
      </c>
    </row>
    <row r="7629" customFormat="false" ht="15" hidden="false" customHeight="false" outlineLevel="0" collapsed="false">
      <c r="A7629" s="6" t="s">
        <v>154</v>
      </c>
      <c r="B7629" s="45" t="n">
        <v>43890</v>
      </c>
      <c r="C7629" s="6" t="s">
        <v>198</v>
      </c>
      <c r="D7629" s="6" t="s">
        <v>183</v>
      </c>
      <c r="E7629" s="6" t="s">
        <v>174</v>
      </c>
      <c r="F7629" s="34" t="n">
        <v>0.0428604036569595</v>
      </c>
      <c r="G7629" s="34" t="n">
        <v>0.196074643588456</v>
      </c>
      <c r="H7629" s="34" t="n">
        <v>-0.153214239931496</v>
      </c>
      <c r="I7629" s="34" t="n">
        <v>-0.781407718649639</v>
      </c>
      <c r="J7629" s="35" t="n">
        <v>5.1</v>
      </c>
      <c r="K7629" s="6" t="n">
        <v>0</v>
      </c>
      <c r="L7629" s="35" t="n">
        <v>-1</v>
      </c>
      <c r="M7629" s="6" t="str">
        <f aca="false">IF(I7629&lt;=0,"Below 0%",IF(I7629&lt;=0.05,"0-5%",IF(I7629&lt;=0.1,"5-10%",IF(I7629&lt;=0.2,"10-20%",IF(I7629&lt;=0.4,"20-40%","Above 40%")))))</f>
        <v>Below 0%</v>
      </c>
      <c r="N7629" s="6" t="str">
        <f aca="false">IF(AND(H7629&gt;=Summary!$B$25,I7629&gt;=Summary!$B$26,I7629&lt;=Summary!$B$27,J7629&gt;=Summary!$B$28,J7629&lt;=Summary!$B$29,F7629*J7629&gt;1),"Yes","No")</f>
        <v>No</v>
      </c>
    </row>
    <row r="7630" customFormat="false" ht="15" hidden="false" customHeight="false" outlineLevel="0" collapsed="false">
      <c r="A7630" s="6" t="s">
        <v>154</v>
      </c>
      <c r="B7630" s="45" t="n">
        <v>43890</v>
      </c>
      <c r="C7630" s="6" t="s">
        <v>198</v>
      </c>
      <c r="D7630" s="6" t="s">
        <v>183</v>
      </c>
      <c r="E7630" s="6" t="s">
        <v>177</v>
      </c>
      <c r="F7630" s="34" t="n">
        <v>0.825896561145783</v>
      </c>
      <c r="G7630" s="34" t="n">
        <v>0.689641849862844</v>
      </c>
      <c r="H7630" s="34" t="n">
        <v>0.136254711282938</v>
      </c>
      <c r="I7630" s="34" t="n">
        <v>0.19757314801884</v>
      </c>
      <c r="J7630" s="35" t="n">
        <v>1.45</v>
      </c>
      <c r="K7630" s="6" t="n">
        <v>0</v>
      </c>
      <c r="L7630" s="35" t="n">
        <v>-1</v>
      </c>
      <c r="M7630" s="6" t="str">
        <f aca="false">IF(I7630&lt;=0,"Below 0%",IF(I7630&lt;=0.05,"0-5%",IF(I7630&lt;=0.1,"5-10%",IF(I7630&lt;=0.2,"10-20%",IF(I7630&lt;=0.4,"20-40%","Above 40%")))))</f>
        <v>10-20%</v>
      </c>
      <c r="N7630" s="6" t="str">
        <f aca="false">IF(AND(H7630&gt;=Summary!$B$25,I7630&gt;=Summary!$B$26,I7630&lt;=Summary!$B$27,J7630&gt;=Summary!$B$28,J7630&lt;=Summary!$B$29,F7630*J7630&gt;1),"Yes","No")</f>
        <v>No</v>
      </c>
    </row>
    <row r="7631" customFormat="false" ht="15" hidden="false" customHeight="false" outlineLevel="0" collapsed="false">
      <c r="A7631" s="6" t="s">
        <v>154</v>
      </c>
      <c r="B7631" s="45" t="n">
        <v>43890</v>
      </c>
      <c r="C7631" s="6" t="s">
        <v>189</v>
      </c>
      <c r="D7631" s="6" t="s">
        <v>179</v>
      </c>
      <c r="E7631" s="6" t="s">
        <v>187</v>
      </c>
      <c r="F7631" s="34" t="n">
        <v>0.457356244325638</v>
      </c>
      <c r="G7631" s="34" t="n">
        <v>0.353640634174985</v>
      </c>
      <c r="H7631" s="34" t="n">
        <v>0.103715610150652</v>
      </c>
      <c r="I7631" s="34" t="n">
        <v>0.293279674697486</v>
      </c>
      <c r="J7631" s="35" t="n">
        <v>2.8</v>
      </c>
      <c r="K7631" s="6" t="n">
        <v>1</v>
      </c>
      <c r="L7631" s="35" t="n">
        <v>1.8</v>
      </c>
      <c r="M7631" s="6" t="str">
        <f aca="false">IF(I7631&lt;=0,"Below 0%",IF(I7631&lt;=0.05,"0-5%",IF(I7631&lt;=0.1,"5-10%",IF(I7631&lt;=0.2,"10-20%",IF(I7631&lt;=0.4,"20-40%","Above 40%")))))</f>
        <v>20-40%</v>
      </c>
      <c r="N7631" s="6" t="str">
        <f aca="false">IF(AND(H7631&gt;=Summary!$B$25,I7631&gt;=Summary!$B$26,I7631&lt;=Summary!$B$27,J7631&gt;=Summary!$B$28,J7631&lt;=Summary!$B$29,F7631*J7631&gt;1),"Yes","No")</f>
        <v>Yes</v>
      </c>
    </row>
    <row r="7632" customFormat="false" ht="15" hidden="false" customHeight="false" outlineLevel="0" collapsed="false">
      <c r="A7632" s="6" t="s">
        <v>154</v>
      </c>
      <c r="B7632" s="45" t="n">
        <v>43890</v>
      </c>
      <c r="C7632" s="6" t="s">
        <v>189</v>
      </c>
      <c r="D7632" s="6" t="s">
        <v>179</v>
      </c>
      <c r="E7632" s="6" t="s">
        <v>174</v>
      </c>
      <c r="F7632" s="34" t="n">
        <v>0.250291287899017</v>
      </c>
      <c r="G7632" s="34" t="n">
        <v>0.271285965942455</v>
      </c>
      <c r="H7632" s="34" t="n">
        <v>-0.0209946780434372</v>
      </c>
      <c r="I7632" s="34" t="n">
        <v>-0.0773894733938821</v>
      </c>
      <c r="J7632" s="35" t="n">
        <v>3.65</v>
      </c>
      <c r="K7632" s="6" t="n">
        <v>0</v>
      </c>
      <c r="L7632" s="35" t="n">
        <v>-1</v>
      </c>
      <c r="M7632" s="6" t="str">
        <f aca="false">IF(I7632&lt;=0,"Below 0%",IF(I7632&lt;=0.05,"0-5%",IF(I7632&lt;=0.1,"5-10%",IF(I7632&lt;=0.2,"10-20%",IF(I7632&lt;=0.4,"20-40%","Above 40%")))))</f>
        <v>Below 0%</v>
      </c>
      <c r="N7632" s="6" t="str">
        <f aca="false">IF(AND(H7632&gt;=Summary!$B$25,I7632&gt;=Summary!$B$26,I7632&lt;=Summary!$B$27,J7632&gt;=Summary!$B$28,J7632&lt;=Summary!$B$29,F7632*J7632&gt;1),"Yes","No")</f>
        <v>No</v>
      </c>
    </row>
    <row r="7633" customFormat="false" ht="15" hidden="false" customHeight="false" outlineLevel="0" collapsed="false">
      <c r="A7633" s="6" t="s">
        <v>154</v>
      </c>
      <c r="B7633" s="45" t="n">
        <v>43890</v>
      </c>
      <c r="C7633" s="6" t="s">
        <v>189</v>
      </c>
      <c r="D7633" s="6" t="s">
        <v>179</v>
      </c>
      <c r="E7633" s="6" t="s">
        <v>177</v>
      </c>
      <c r="F7633" s="34" t="n">
        <v>0.292352497577667</v>
      </c>
      <c r="G7633" s="34" t="n">
        <v>0.37507339988256</v>
      </c>
      <c r="H7633" s="34" t="n">
        <v>-0.082720902304893</v>
      </c>
      <c r="I7633" s="34" t="n">
        <v>-0.220545904697038</v>
      </c>
      <c r="J7633" s="35" t="n">
        <v>2.64</v>
      </c>
      <c r="K7633" s="6" t="n">
        <v>0</v>
      </c>
      <c r="L7633" s="35" t="n">
        <v>-1</v>
      </c>
      <c r="M7633" s="6" t="str">
        <f aca="false">IF(I7633&lt;=0,"Below 0%",IF(I7633&lt;=0.05,"0-5%",IF(I7633&lt;=0.1,"5-10%",IF(I7633&lt;=0.2,"10-20%",IF(I7633&lt;=0.4,"20-40%","Above 40%")))))</f>
        <v>Below 0%</v>
      </c>
      <c r="N7633" s="6" t="str">
        <f aca="false">IF(AND(H7633&gt;=Summary!$B$25,I7633&gt;=Summary!$B$26,I7633&lt;=Summary!$B$27,J7633&gt;=Summary!$B$28,J7633&lt;=Summary!$B$29,F7633*J7633&gt;1),"Yes","No")</f>
        <v>No</v>
      </c>
    </row>
    <row r="7634" customFormat="false" ht="15" hidden="false" customHeight="false" outlineLevel="0" collapsed="false">
      <c r="A7634" s="6" t="s">
        <v>154</v>
      </c>
      <c r="B7634" s="45" t="n">
        <v>43891</v>
      </c>
      <c r="C7634" s="6" t="s">
        <v>173</v>
      </c>
      <c r="D7634" s="6" t="s">
        <v>176</v>
      </c>
      <c r="E7634" s="6" t="s">
        <v>187</v>
      </c>
      <c r="F7634" s="34" t="n">
        <v>0.361076295375824</v>
      </c>
      <c r="G7634" s="34" t="n">
        <v>0.368943829185623</v>
      </c>
      <c r="H7634" s="34" t="n">
        <v>-0.00786753380979888</v>
      </c>
      <c r="I7634" s="34" t="n">
        <v>-0.0213244759430319</v>
      </c>
      <c r="J7634" s="35" t="n">
        <v>2.72</v>
      </c>
      <c r="K7634" s="6" t="n">
        <v>0</v>
      </c>
      <c r="L7634" s="35" t="n">
        <v>-1</v>
      </c>
      <c r="M7634" s="6" t="str">
        <f aca="false">IF(I7634&lt;=0,"Below 0%",IF(I7634&lt;=0.05,"0-5%",IF(I7634&lt;=0.1,"5-10%",IF(I7634&lt;=0.2,"10-20%",IF(I7634&lt;=0.4,"20-40%","Above 40%")))))</f>
        <v>Below 0%</v>
      </c>
      <c r="N7634" s="6" t="str">
        <f aca="false">IF(AND(H7634&gt;=Summary!$B$25,I7634&gt;=Summary!$B$26,I7634&lt;=Summary!$B$27,J7634&gt;=Summary!$B$28,J7634&lt;=Summary!$B$29,F7634*J7634&gt;1),"Yes","No")</f>
        <v>No</v>
      </c>
    </row>
    <row r="7635" customFormat="false" ht="15" hidden="false" customHeight="false" outlineLevel="0" collapsed="false">
      <c r="A7635" s="6" t="s">
        <v>154</v>
      </c>
      <c r="B7635" s="45" t="n">
        <v>43891</v>
      </c>
      <c r="C7635" s="6" t="s">
        <v>173</v>
      </c>
      <c r="D7635" s="6" t="s">
        <v>176</v>
      </c>
      <c r="E7635" s="6" t="s">
        <v>174</v>
      </c>
      <c r="F7635" s="34" t="n">
        <v>0.339046537876129</v>
      </c>
      <c r="G7635" s="34" t="n">
        <v>0.290877453734752</v>
      </c>
      <c r="H7635" s="34" t="n">
        <v>0.0481690841413772</v>
      </c>
      <c r="I7635" s="34" t="n">
        <v>0.165599236114402</v>
      </c>
      <c r="J7635" s="35" t="n">
        <v>3.45</v>
      </c>
      <c r="K7635" s="6" t="n">
        <v>1</v>
      </c>
      <c r="L7635" s="35" t="n">
        <v>2.45</v>
      </c>
      <c r="M7635" s="6" t="str">
        <f aca="false">IF(I7635&lt;=0,"Below 0%",IF(I7635&lt;=0.05,"0-5%",IF(I7635&lt;=0.1,"5-10%",IF(I7635&lt;=0.2,"10-20%",IF(I7635&lt;=0.4,"20-40%","Above 40%")))))</f>
        <v>10-20%</v>
      </c>
      <c r="N7635" s="6" t="str">
        <f aca="false">IF(AND(H7635&gt;=Summary!$B$25,I7635&gt;=Summary!$B$26,I7635&lt;=Summary!$B$27,J7635&gt;=Summary!$B$28,J7635&lt;=Summary!$B$29,F7635*J7635&gt;1),"Yes","No")</f>
        <v>Yes</v>
      </c>
    </row>
    <row r="7636" customFormat="false" ht="15" hidden="false" customHeight="false" outlineLevel="0" collapsed="false">
      <c r="A7636" s="6" t="s">
        <v>154</v>
      </c>
      <c r="B7636" s="45" t="n">
        <v>43891</v>
      </c>
      <c r="C7636" s="6" t="s">
        <v>173</v>
      </c>
      <c r="D7636" s="6" t="s">
        <v>176</v>
      </c>
      <c r="E7636" s="6" t="s">
        <v>177</v>
      </c>
      <c r="F7636" s="34" t="n">
        <v>0.299877136945725</v>
      </c>
      <c r="G7636" s="34" t="n">
        <v>0.340178717079625</v>
      </c>
      <c r="H7636" s="34" t="n">
        <v>-0.0403015801339007</v>
      </c>
      <c r="I7636" s="34" t="n">
        <v>-0.118471785889143</v>
      </c>
      <c r="J7636" s="35" t="n">
        <v>2.95</v>
      </c>
      <c r="K7636" s="6" t="n">
        <v>0</v>
      </c>
      <c r="L7636" s="35" t="n">
        <v>-1</v>
      </c>
      <c r="M7636" s="6" t="str">
        <f aca="false">IF(I7636&lt;=0,"Below 0%",IF(I7636&lt;=0.05,"0-5%",IF(I7636&lt;=0.1,"5-10%",IF(I7636&lt;=0.2,"10-20%",IF(I7636&lt;=0.4,"20-40%","Above 40%")))))</f>
        <v>Below 0%</v>
      </c>
      <c r="N7636" s="6" t="str">
        <f aca="false">IF(AND(H7636&gt;=Summary!$B$25,I7636&gt;=Summary!$B$26,I7636&lt;=Summary!$B$27,J7636&gt;=Summary!$B$28,J7636&lt;=Summary!$B$29,F7636*J7636&gt;1),"Yes","No")</f>
        <v>No</v>
      </c>
    </row>
    <row r="7637" customFormat="false" ht="15" hidden="false" customHeight="false" outlineLevel="0" collapsed="false">
      <c r="A7637" s="6" t="s">
        <v>154</v>
      </c>
      <c r="B7637" s="45" t="n">
        <v>43891</v>
      </c>
      <c r="C7637" s="6" t="s">
        <v>181</v>
      </c>
      <c r="D7637" s="6" t="s">
        <v>203</v>
      </c>
      <c r="E7637" s="6" t="s">
        <v>187</v>
      </c>
      <c r="F7637" s="34" t="n">
        <v>0.60192745923996</v>
      </c>
      <c r="G7637" s="34" t="n">
        <v>0.389541618401456</v>
      </c>
      <c r="H7637" s="34" t="n">
        <v>0.212385840838504</v>
      </c>
      <c r="I7637" s="34" t="n">
        <v>0.545219896426116</v>
      </c>
      <c r="J7637" s="35" t="n">
        <v>2.55</v>
      </c>
      <c r="K7637" s="6" t="n">
        <v>0</v>
      </c>
      <c r="L7637" s="35" t="n">
        <v>-1</v>
      </c>
      <c r="M7637" s="6" t="str">
        <f aca="false">IF(I7637&lt;=0,"Below 0%",IF(I7637&lt;=0.05,"0-5%",IF(I7637&lt;=0.1,"5-10%",IF(I7637&lt;=0.2,"10-20%",IF(I7637&lt;=0.4,"20-40%","Above 40%")))))</f>
        <v>Above 40%</v>
      </c>
      <c r="N7637" s="6" t="str">
        <f aca="false">IF(AND(H7637&gt;=Summary!$B$25,I7637&gt;=Summary!$B$26,I7637&lt;=Summary!$B$27,J7637&gt;=Summary!$B$28,J7637&lt;=Summary!$B$29,F7637*J7637&gt;1),"Yes","No")</f>
        <v>No</v>
      </c>
    </row>
    <row r="7638" customFormat="false" ht="15" hidden="false" customHeight="false" outlineLevel="0" collapsed="false">
      <c r="A7638" s="6" t="s">
        <v>154</v>
      </c>
      <c r="B7638" s="45" t="n">
        <v>43891</v>
      </c>
      <c r="C7638" s="6" t="s">
        <v>181</v>
      </c>
      <c r="D7638" s="6" t="s">
        <v>203</v>
      </c>
      <c r="E7638" s="6" t="s">
        <v>174</v>
      </c>
      <c r="F7638" s="34" t="n">
        <v>0.241543129086494</v>
      </c>
      <c r="G7638" s="34" t="n">
        <v>0.301009432401125</v>
      </c>
      <c r="H7638" s="34" t="n">
        <v>-0.0594663033146308</v>
      </c>
      <c r="I7638" s="34" t="n">
        <v>-0.197556278686264</v>
      </c>
      <c r="J7638" s="35" t="n">
        <v>3.3</v>
      </c>
      <c r="K7638" s="6" t="n">
        <v>0</v>
      </c>
      <c r="L7638" s="35" t="n">
        <v>-1</v>
      </c>
      <c r="M7638" s="6" t="str">
        <f aca="false">IF(I7638&lt;=0,"Below 0%",IF(I7638&lt;=0.05,"0-5%",IF(I7638&lt;=0.1,"5-10%",IF(I7638&lt;=0.2,"10-20%",IF(I7638&lt;=0.4,"20-40%","Above 40%")))))</f>
        <v>Below 0%</v>
      </c>
      <c r="N7638" s="6" t="str">
        <f aca="false">IF(AND(H7638&gt;=Summary!$B$25,I7638&gt;=Summary!$B$26,I7638&lt;=Summary!$B$27,J7638&gt;=Summary!$B$28,J7638&lt;=Summary!$B$29,F7638*J7638&gt;1),"Yes","No")</f>
        <v>No</v>
      </c>
    </row>
    <row r="7639" customFormat="false" ht="15" hidden="false" customHeight="false" outlineLevel="0" collapsed="false">
      <c r="A7639" s="6" t="s">
        <v>154</v>
      </c>
      <c r="B7639" s="45" t="n">
        <v>43891</v>
      </c>
      <c r="C7639" s="6" t="s">
        <v>181</v>
      </c>
      <c r="D7639" s="6" t="s">
        <v>203</v>
      </c>
      <c r="E7639" s="6" t="s">
        <v>177</v>
      </c>
      <c r="F7639" s="34" t="n">
        <v>0.156529411673546</v>
      </c>
      <c r="G7639" s="34" t="n">
        <v>0.309448949197418</v>
      </c>
      <c r="H7639" s="34" t="n">
        <v>-0.152919537523873</v>
      </c>
      <c r="I7639" s="34" t="n">
        <v>-0.494167254148001</v>
      </c>
      <c r="J7639" s="35" t="n">
        <v>3.21</v>
      </c>
      <c r="K7639" s="6" t="n">
        <v>1</v>
      </c>
      <c r="L7639" s="35" t="n">
        <v>2.21</v>
      </c>
      <c r="M7639" s="6" t="str">
        <f aca="false">IF(I7639&lt;=0,"Below 0%",IF(I7639&lt;=0.05,"0-5%",IF(I7639&lt;=0.1,"5-10%",IF(I7639&lt;=0.2,"10-20%",IF(I7639&lt;=0.4,"20-40%","Above 40%")))))</f>
        <v>Below 0%</v>
      </c>
      <c r="N7639" s="6" t="str">
        <f aca="false">IF(AND(H7639&gt;=Summary!$B$25,I7639&gt;=Summary!$B$26,I7639&lt;=Summary!$B$27,J7639&gt;=Summary!$B$28,J7639&lt;=Summary!$B$29,F7639*J7639&gt;1),"Yes","No")</f>
        <v>No</v>
      </c>
    </row>
    <row r="7640" customFormat="false" ht="15" hidden="false" customHeight="false" outlineLevel="0" collapsed="false">
      <c r="A7640" s="6" t="s">
        <v>154</v>
      </c>
      <c r="B7640" s="45" t="n">
        <v>43897</v>
      </c>
      <c r="C7640" s="6" t="s">
        <v>185</v>
      </c>
      <c r="D7640" s="6" t="s">
        <v>189</v>
      </c>
      <c r="E7640" s="6" t="s">
        <v>187</v>
      </c>
      <c r="F7640" s="34" t="n">
        <v>0.622783720493317</v>
      </c>
      <c r="G7640" s="34" t="n">
        <v>0.616952789699571</v>
      </c>
      <c r="H7640" s="34" t="n">
        <v>0.00583093079374586</v>
      </c>
      <c r="I7640" s="34" t="n">
        <v>0.00945117826047159</v>
      </c>
      <c r="J7640" s="35" t="n">
        <v>1.62</v>
      </c>
      <c r="K7640" s="6" t="n">
        <v>1</v>
      </c>
      <c r="L7640" s="35" t="n">
        <v>0.62</v>
      </c>
      <c r="M7640" s="6" t="str">
        <f aca="false">IF(I7640&lt;=0,"Below 0%",IF(I7640&lt;=0.05,"0-5%",IF(I7640&lt;=0.1,"5-10%",IF(I7640&lt;=0.2,"10-20%",IF(I7640&lt;=0.4,"20-40%","Above 40%")))))</f>
        <v>0-5%</v>
      </c>
      <c r="N7640" s="6" t="str">
        <f aca="false">IF(AND(H7640&gt;=Summary!$B$25,I7640&gt;=Summary!$B$26,I7640&lt;=Summary!$B$27,J7640&gt;=Summary!$B$28,J7640&lt;=Summary!$B$29,F7640*J7640&gt;1),"Yes","No")</f>
        <v>No</v>
      </c>
    </row>
    <row r="7641" customFormat="false" ht="15" hidden="false" customHeight="false" outlineLevel="0" collapsed="false">
      <c r="A7641" s="6" t="s">
        <v>154</v>
      </c>
      <c r="B7641" s="45" t="n">
        <v>43897</v>
      </c>
      <c r="C7641" s="6" t="s">
        <v>185</v>
      </c>
      <c r="D7641" s="6" t="s">
        <v>189</v>
      </c>
      <c r="E7641" s="6" t="s">
        <v>174</v>
      </c>
      <c r="F7641" s="34" t="n">
        <v>0.224783167243004</v>
      </c>
      <c r="G7641" s="34" t="n">
        <v>0.222103004291846</v>
      </c>
      <c r="H7641" s="34" t="n">
        <v>0.00268016295115836</v>
      </c>
      <c r="I7641" s="34" t="n">
        <v>0.0120672071037662</v>
      </c>
      <c r="J7641" s="35" t="n">
        <v>4.5</v>
      </c>
      <c r="K7641" s="6" t="n">
        <v>0</v>
      </c>
      <c r="L7641" s="35" t="n">
        <v>-1</v>
      </c>
      <c r="M7641" s="6" t="str">
        <f aca="false">IF(I7641&lt;=0,"Below 0%",IF(I7641&lt;=0.05,"0-5%",IF(I7641&lt;=0.1,"5-10%",IF(I7641&lt;=0.2,"10-20%",IF(I7641&lt;=0.4,"20-40%","Above 40%")))))</f>
        <v>0-5%</v>
      </c>
      <c r="N7641" s="6" t="str">
        <f aca="false">IF(AND(H7641&gt;=Summary!$B$25,I7641&gt;=Summary!$B$26,I7641&lt;=Summary!$B$27,J7641&gt;=Summary!$B$28,J7641&lt;=Summary!$B$29,F7641*J7641&gt;1),"Yes","No")</f>
        <v>No</v>
      </c>
    </row>
    <row r="7642" customFormat="false" ht="15" hidden="false" customHeight="false" outlineLevel="0" collapsed="false">
      <c r="A7642" s="6" t="s">
        <v>154</v>
      </c>
      <c r="B7642" s="45" t="n">
        <v>43897</v>
      </c>
      <c r="C7642" s="6" t="s">
        <v>185</v>
      </c>
      <c r="D7642" s="6" t="s">
        <v>189</v>
      </c>
      <c r="E7642" s="6" t="s">
        <v>177</v>
      </c>
      <c r="F7642" s="34" t="n">
        <v>0.15243311226368</v>
      </c>
      <c r="G7642" s="34" t="n">
        <v>0.160944206008584</v>
      </c>
      <c r="H7642" s="34" t="n">
        <v>-0.00851109374490419</v>
      </c>
      <c r="I7642" s="34" t="n">
        <v>-0.0528822624683381</v>
      </c>
      <c r="J7642" s="35" t="n">
        <v>6.21</v>
      </c>
      <c r="K7642" s="6" t="n">
        <v>0</v>
      </c>
      <c r="L7642" s="35" t="n">
        <v>-1</v>
      </c>
      <c r="M7642" s="6" t="str">
        <f aca="false">IF(I7642&lt;=0,"Below 0%",IF(I7642&lt;=0.05,"0-5%",IF(I7642&lt;=0.1,"5-10%",IF(I7642&lt;=0.2,"10-20%",IF(I7642&lt;=0.4,"20-40%","Above 40%")))))</f>
        <v>Below 0%</v>
      </c>
      <c r="N7642" s="6" t="str">
        <f aca="false">IF(AND(H7642&gt;=Summary!$B$25,I7642&gt;=Summary!$B$26,I7642&lt;=Summary!$B$27,J7642&gt;=Summary!$B$28,J7642&lt;=Summary!$B$29,F7642*J7642&gt;1),"Yes","No")</f>
        <v>No</v>
      </c>
    </row>
    <row r="7643" customFormat="false" ht="15" hidden="false" customHeight="false" outlineLevel="0" collapsed="false">
      <c r="A7643" s="6" t="s">
        <v>154</v>
      </c>
      <c r="B7643" s="45" t="n">
        <v>43897</v>
      </c>
      <c r="C7643" s="6" t="s">
        <v>196</v>
      </c>
      <c r="D7643" s="6" t="s">
        <v>181</v>
      </c>
      <c r="E7643" s="6" t="s">
        <v>187</v>
      </c>
      <c r="F7643" s="34" t="n">
        <v>0.335737258195877</v>
      </c>
      <c r="G7643" s="34" t="n">
        <v>0.355058509850393</v>
      </c>
      <c r="H7643" s="34" t="n">
        <v>-0.0193212516545155</v>
      </c>
      <c r="I7643" s="34" t="n">
        <v>-0.0544170921650539</v>
      </c>
      <c r="J7643" s="35" t="n">
        <v>2.8</v>
      </c>
      <c r="K7643" s="6" t="n">
        <v>0</v>
      </c>
      <c r="L7643" s="35" t="n">
        <v>-1</v>
      </c>
      <c r="M7643" s="6" t="str">
        <f aca="false">IF(I7643&lt;=0,"Below 0%",IF(I7643&lt;=0.05,"0-5%",IF(I7643&lt;=0.1,"5-10%",IF(I7643&lt;=0.2,"10-20%",IF(I7643&lt;=0.4,"20-40%","Above 40%")))))</f>
        <v>Below 0%</v>
      </c>
      <c r="N7643" s="6" t="str">
        <f aca="false">IF(AND(H7643&gt;=Summary!$B$25,I7643&gt;=Summary!$B$26,I7643&lt;=Summary!$B$27,J7643&gt;=Summary!$B$28,J7643&lt;=Summary!$B$29,F7643*J7643&gt;1),"Yes","No")</f>
        <v>No</v>
      </c>
    </row>
    <row r="7644" customFormat="false" ht="15" hidden="false" customHeight="false" outlineLevel="0" collapsed="false">
      <c r="A7644" s="6" t="s">
        <v>154</v>
      </c>
      <c r="B7644" s="45" t="n">
        <v>43897</v>
      </c>
      <c r="C7644" s="6" t="s">
        <v>196</v>
      </c>
      <c r="D7644" s="6" t="s">
        <v>181</v>
      </c>
      <c r="E7644" s="6" t="s">
        <v>174</v>
      </c>
      <c r="F7644" s="34" t="n">
        <v>0.217769846320152</v>
      </c>
      <c r="G7644" s="34" t="n">
        <v>0.292401125759147</v>
      </c>
      <c r="H7644" s="34" t="n">
        <v>-0.0746312794389945</v>
      </c>
      <c r="I7644" s="34" t="n">
        <v>-0.255235951110766</v>
      </c>
      <c r="J7644" s="35" t="n">
        <v>3.4</v>
      </c>
      <c r="K7644" s="6" t="n">
        <v>1</v>
      </c>
      <c r="L7644" s="35" t="n">
        <v>2.4</v>
      </c>
      <c r="M7644" s="6" t="str">
        <f aca="false">IF(I7644&lt;=0,"Below 0%",IF(I7644&lt;=0.05,"0-5%",IF(I7644&lt;=0.1,"5-10%",IF(I7644&lt;=0.2,"10-20%",IF(I7644&lt;=0.4,"20-40%","Above 40%")))))</f>
        <v>Below 0%</v>
      </c>
      <c r="N7644" s="6" t="str">
        <f aca="false">IF(AND(H7644&gt;=Summary!$B$25,I7644&gt;=Summary!$B$26,I7644&lt;=Summary!$B$27,J7644&gt;=Summary!$B$28,J7644&lt;=Summary!$B$29,F7644*J7644&gt;1),"Yes","No")</f>
        <v>No</v>
      </c>
    </row>
    <row r="7645" customFormat="false" ht="15" hidden="false" customHeight="false" outlineLevel="0" collapsed="false">
      <c r="A7645" s="6" t="s">
        <v>154</v>
      </c>
      <c r="B7645" s="45" t="n">
        <v>43897</v>
      </c>
      <c r="C7645" s="6" t="s">
        <v>196</v>
      </c>
      <c r="D7645" s="6" t="s">
        <v>181</v>
      </c>
      <c r="E7645" s="6" t="s">
        <v>177</v>
      </c>
      <c r="F7645" s="34" t="n">
        <v>0.446492880582809</v>
      </c>
      <c r="G7645" s="34" t="n">
        <v>0.352540364390461</v>
      </c>
      <c r="H7645" s="34" t="n">
        <v>0.0939525161923487</v>
      </c>
      <c r="I7645" s="34" t="n">
        <v>0.266501444039725</v>
      </c>
      <c r="J7645" s="35" t="n">
        <v>2.82</v>
      </c>
      <c r="K7645" s="6" t="n">
        <v>0</v>
      </c>
      <c r="L7645" s="35" t="n">
        <v>-1</v>
      </c>
      <c r="M7645" s="6" t="str">
        <f aca="false">IF(I7645&lt;=0,"Below 0%",IF(I7645&lt;=0.05,"0-5%",IF(I7645&lt;=0.1,"5-10%",IF(I7645&lt;=0.2,"10-20%",IF(I7645&lt;=0.4,"20-40%","Above 40%")))))</f>
        <v>20-40%</v>
      </c>
      <c r="N7645" s="6" t="str">
        <f aca="false">IF(AND(H7645&gt;=Summary!$B$25,I7645&gt;=Summary!$B$26,I7645&lt;=Summary!$B$27,J7645&gt;=Summary!$B$28,J7645&lt;=Summary!$B$29,F7645*J7645&gt;1),"Yes","No")</f>
        <v>Yes</v>
      </c>
    </row>
    <row r="7646" customFormat="false" ht="15" hidden="false" customHeight="false" outlineLevel="0" collapsed="false">
      <c r="A7646" s="6" t="s">
        <v>154</v>
      </c>
      <c r="B7646" s="45" t="n">
        <v>43897</v>
      </c>
      <c r="C7646" s="6" t="s">
        <v>180</v>
      </c>
      <c r="D7646" s="6" t="s">
        <v>198</v>
      </c>
      <c r="E7646" s="6" t="s">
        <v>187</v>
      </c>
      <c r="F7646" s="34" t="n">
        <v>0.517488181591034</v>
      </c>
      <c r="G7646" s="34" t="n">
        <v>0.374851632047478</v>
      </c>
      <c r="H7646" s="34" t="n">
        <v>0.142636549543556</v>
      </c>
      <c r="I7646" s="34" t="n">
        <v>0.380514681940855</v>
      </c>
      <c r="J7646" s="35" t="n">
        <v>2.65</v>
      </c>
      <c r="K7646" s="6" t="n">
        <v>1</v>
      </c>
      <c r="L7646" s="35" t="n">
        <v>1.65</v>
      </c>
      <c r="M7646" s="6" t="str">
        <f aca="false">IF(I7646&lt;=0,"Below 0%",IF(I7646&lt;=0.05,"0-5%",IF(I7646&lt;=0.1,"5-10%",IF(I7646&lt;=0.2,"10-20%",IF(I7646&lt;=0.4,"20-40%","Above 40%")))))</f>
        <v>20-40%</v>
      </c>
      <c r="N7646" s="6" t="str">
        <f aca="false">IF(AND(H7646&gt;=Summary!$B$25,I7646&gt;=Summary!$B$26,I7646&lt;=Summary!$B$27,J7646&gt;=Summary!$B$28,J7646&lt;=Summary!$B$29,F7646*J7646&gt;1),"Yes","No")</f>
        <v>Yes</v>
      </c>
    </row>
    <row r="7647" customFormat="false" ht="15" hidden="false" customHeight="false" outlineLevel="0" collapsed="false">
      <c r="A7647" s="6" t="s">
        <v>154</v>
      </c>
      <c r="B7647" s="45" t="n">
        <v>43897</v>
      </c>
      <c r="C7647" s="6" t="s">
        <v>180</v>
      </c>
      <c r="D7647" s="6" t="s">
        <v>198</v>
      </c>
      <c r="E7647" s="6" t="s">
        <v>174</v>
      </c>
      <c r="F7647" s="34" t="n">
        <v>0.245142474770546</v>
      </c>
      <c r="G7647" s="34" t="n">
        <v>0.304710682492582</v>
      </c>
      <c r="H7647" s="34" t="n">
        <v>-0.0595682077220356</v>
      </c>
      <c r="I7647" s="34" t="n">
        <v>-0.195491038367143</v>
      </c>
      <c r="J7647" s="35" t="n">
        <v>3.26</v>
      </c>
      <c r="K7647" s="6" t="n">
        <v>0</v>
      </c>
      <c r="L7647" s="35" t="n">
        <v>-1</v>
      </c>
      <c r="M7647" s="6" t="str">
        <f aca="false">IF(I7647&lt;=0,"Below 0%",IF(I7647&lt;=0.05,"0-5%",IF(I7647&lt;=0.1,"5-10%",IF(I7647&lt;=0.2,"10-20%",IF(I7647&lt;=0.4,"20-40%","Above 40%")))))</f>
        <v>Below 0%</v>
      </c>
      <c r="N7647" s="6" t="str">
        <f aca="false">IF(AND(H7647&gt;=Summary!$B$25,I7647&gt;=Summary!$B$26,I7647&lt;=Summary!$B$27,J7647&gt;=Summary!$B$28,J7647&lt;=Summary!$B$29,F7647*J7647&gt;1),"Yes","No")</f>
        <v>No</v>
      </c>
    </row>
    <row r="7648" customFormat="false" ht="15" hidden="false" customHeight="false" outlineLevel="0" collapsed="false">
      <c r="A7648" s="6" t="s">
        <v>154</v>
      </c>
      <c r="B7648" s="45" t="n">
        <v>43897</v>
      </c>
      <c r="C7648" s="6" t="s">
        <v>180</v>
      </c>
      <c r="D7648" s="6" t="s">
        <v>198</v>
      </c>
      <c r="E7648" s="6" t="s">
        <v>177</v>
      </c>
      <c r="F7648" s="34" t="n">
        <v>0.237369328737259</v>
      </c>
      <c r="G7648" s="34" t="n">
        <v>0.320437685459941</v>
      </c>
      <c r="H7648" s="34" t="n">
        <v>-0.0830683567226817</v>
      </c>
      <c r="I7648" s="34" t="n">
        <v>-0.259234042972971</v>
      </c>
      <c r="J7648" s="35" t="n">
        <v>3.1</v>
      </c>
      <c r="K7648" s="6" t="n">
        <v>0</v>
      </c>
      <c r="L7648" s="35" t="n">
        <v>-1</v>
      </c>
      <c r="M7648" s="6" t="str">
        <f aca="false">IF(I7648&lt;=0,"Below 0%",IF(I7648&lt;=0.05,"0-5%",IF(I7648&lt;=0.1,"5-10%",IF(I7648&lt;=0.2,"10-20%",IF(I7648&lt;=0.4,"20-40%","Above 40%")))))</f>
        <v>Below 0%</v>
      </c>
      <c r="N7648" s="6" t="str">
        <f aca="false">IF(AND(H7648&gt;=Summary!$B$25,I7648&gt;=Summary!$B$26,I7648&lt;=Summary!$B$27,J7648&gt;=Summary!$B$28,J7648&lt;=Summary!$B$29,F7648*J7648&gt;1),"Yes","No")</f>
        <v>No</v>
      </c>
    </row>
    <row r="7649" customFormat="false" ht="15" hidden="false" customHeight="false" outlineLevel="0" collapsed="false">
      <c r="A7649" s="6" t="s">
        <v>154</v>
      </c>
      <c r="B7649" s="45" t="n">
        <v>43897</v>
      </c>
      <c r="C7649" s="6" t="s">
        <v>183</v>
      </c>
      <c r="D7649" s="6" t="s">
        <v>199</v>
      </c>
      <c r="E7649" s="6" t="s">
        <v>187</v>
      </c>
      <c r="F7649" s="34" t="n">
        <v>0.826890587806702</v>
      </c>
      <c r="G7649" s="34" t="n">
        <v>0.774374206717873</v>
      </c>
      <c r="H7649" s="34" t="n">
        <v>0.0525163810888288</v>
      </c>
      <c r="I7649" s="34" t="n">
        <v>0.0678178335916115</v>
      </c>
      <c r="J7649" s="35" t="n">
        <v>1.29</v>
      </c>
      <c r="K7649" s="6" t="n">
        <v>1</v>
      </c>
      <c r="L7649" s="35" t="n">
        <v>0.29</v>
      </c>
      <c r="M7649" s="6" t="str">
        <f aca="false">IF(I7649&lt;=0,"Below 0%",IF(I7649&lt;=0.05,"0-5%",IF(I7649&lt;=0.1,"5-10%",IF(I7649&lt;=0.2,"10-20%",IF(I7649&lt;=0.4,"20-40%","Above 40%")))))</f>
        <v>5-10%</v>
      </c>
      <c r="N7649" s="6" t="str">
        <f aca="false">IF(AND(H7649&gt;=Summary!$B$25,I7649&gt;=Summary!$B$26,I7649&lt;=Summary!$B$27,J7649&gt;=Summary!$B$28,J7649&lt;=Summary!$B$29,F7649*J7649&gt;1),"Yes","No")</f>
        <v>No</v>
      </c>
    </row>
    <row r="7650" customFormat="false" ht="15" hidden="false" customHeight="false" outlineLevel="0" collapsed="false">
      <c r="A7650" s="6" t="s">
        <v>154</v>
      </c>
      <c r="B7650" s="45" t="n">
        <v>43897</v>
      </c>
      <c r="C7650" s="6" t="s">
        <v>183</v>
      </c>
      <c r="D7650" s="6" t="s">
        <v>199</v>
      </c>
      <c r="E7650" s="6" t="s">
        <v>174</v>
      </c>
      <c r="F7650" s="34" t="n">
        <v>0.0977709144353867</v>
      </c>
      <c r="G7650" s="34" t="n">
        <v>0.151354958585766</v>
      </c>
      <c r="H7650" s="34" t="n">
        <v>-0.0535840441503794</v>
      </c>
      <c r="I7650" s="34" t="n">
        <v>-0.354028996810275</v>
      </c>
      <c r="J7650" s="35" t="n">
        <v>6.6</v>
      </c>
      <c r="K7650" s="6" t="n">
        <v>0</v>
      </c>
      <c r="L7650" s="35" t="n">
        <v>-1</v>
      </c>
      <c r="M7650" s="6" t="str">
        <f aca="false">IF(I7650&lt;=0,"Below 0%",IF(I7650&lt;=0.05,"0-5%",IF(I7650&lt;=0.1,"5-10%",IF(I7650&lt;=0.2,"10-20%",IF(I7650&lt;=0.4,"20-40%","Above 40%")))))</f>
        <v>Below 0%</v>
      </c>
      <c r="N7650" s="6" t="str">
        <f aca="false">IF(AND(H7650&gt;=Summary!$B$25,I7650&gt;=Summary!$B$26,I7650&lt;=Summary!$B$27,J7650&gt;=Summary!$B$28,J7650&lt;=Summary!$B$29,F7650*J7650&gt;1),"Yes","No")</f>
        <v>No</v>
      </c>
    </row>
    <row r="7651" customFormat="false" ht="15" hidden="false" customHeight="false" outlineLevel="0" collapsed="false">
      <c r="A7651" s="6" t="s">
        <v>154</v>
      </c>
      <c r="B7651" s="45" t="n">
        <v>43897</v>
      </c>
      <c r="C7651" s="6" t="s">
        <v>183</v>
      </c>
      <c r="D7651" s="6" t="s">
        <v>199</v>
      </c>
      <c r="E7651" s="6" t="s">
        <v>177</v>
      </c>
      <c r="F7651" s="34" t="n">
        <v>0.0753384754061699</v>
      </c>
      <c r="G7651" s="34" t="n">
        <v>0.0742708346963611</v>
      </c>
      <c r="H7651" s="34" t="n">
        <v>0.00106764070980885</v>
      </c>
      <c r="I7651" s="34" t="n">
        <v>0.0143749658149615</v>
      </c>
      <c r="J7651" s="35" t="n">
        <v>13.45</v>
      </c>
      <c r="K7651" s="6" t="n">
        <v>0</v>
      </c>
      <c r="L7651" s="35" t="n">
        <v>-1</v>
      </c>
      <c r="M7651" s="6" t="str">
        <f aca="false">IF(I7651&lt;=0,"Below 0%",IF(I7651&lt;=0.05,"0-5%",IF(I7651&lt;=0.1,"5-10%",IF(I7651&lt;=0.2,"10-20%",IF(I7651&lt;=0.4,"20-40%","Above 40%")))))</f>
        <v>0-5%</v>
      </c>
      <c r="N7651" s="6" t="str">
        <f aca="false">IF(AND(H7651&gt;=Summary!$B$25,I7651&gt;=Summary!$B$26,I7651&lt;=Summary!$B$27,J7651&gt;=Summary!$B$28,J7651&lt;=Summary!$B$29,F7651*J7651&gt;1),"Yes","No")</f>
        <v>No</v>
      </c>
    </row>
    <row r="7652" customFormat="false" ht="15" hidden="false" customHeight="false" outlineLevel="0" collapsed="false">
      <c r="A7652" s="6" t="s">
        <v>154</v>
      </c>
      <c r="B7652" s="45" t="n">
        <v>43897</v>
      </c>
      <c r="C7652" s="6" t="s">
        <v>204</v>
      </c>
      <c r="D7652" s="6" t="s">
        <v>172</v>
      </c>
      <c r="E7652" s="6" t="s">
        <v>187</v>
      </c>
      <c r="F7652" s="34" t="n">
        <v>0.497114479541779</v>
      </c>
      <c r="G7652" s="34" t="n">
        <v>0.582448778079487</v>
      </c>
      <c r="H7652" s="34" t="n">
        <v>-0.085334298537708</v>
      </c>
      <c r="I7652" s="34" t="n">
        <v>-0.146509533111361</v>
      </c>
      <c r="J7652" s="35" t="n">
        <v>1.7</v>
      </c>
      <c r="K7652" s="6" t="n">
        <v>1</v>
      </c>
      <c r="L7652" s="35" t="n">
        <v>0.7</v>
      </c>
      <c r="M7652" s="6" t="str">
        <f aca="false">IF(I7652&lt;=0,"Below 0%",IF(I7652&lt;=0.05,"0-5%",IF(I7652&lt;=0.1,"5-10%",IF(I7652&lt;=0.2,"10-20%",IF(I7652&lt;=0.4,"20-40%","Above 40%")))))</f>
        <v>Below 0%</v>
      </c>
      <c r="N7652" s="6" t="str">
        <f aca="false">IF(AND(H7652&gt;=Summary!$B$25,I7652&gt;=Summary!$B$26,I7652&lt;=Summary!$B$27,J7652&gt;=Summary!$B$28,J7652&lt;=Summary!$B$29,F7652*J7652&gt;1),"Yes","No")</f>
        <v>No</v>
      </c>
    </row>
    <row r="7653" customFormat="false" ht="15" hidden="false" customHeight="false" outlineLevel="0" collapsed="false">
      <c r="A7653" s="6" t="s">
        <v>154</v>
      </c>
      <c r="B7653" s="45" t="n">
        <v>43897</v>
      </c>
      <c r="C7653" s="6" t="s">
        <v>204</v>
      </c>
      <c r="D7653" s="6" t="s">
        <v>172</v>
      </c>
      <c r="E7653" s="6" t="s">
        <v>174</v>
      </c>
      <c r="F7653" s="34" t="n">
        <v>0.208778247237206</v>
      </c>
      <c r="G7653" s="34" t="n">
        <v>0.253887928906443</v>
      </c>
      <c r="H7653" s="34" t="n">
        <v>-0.0451096816692374</v>
      </c>
      <c r="I7653" s="34" t="n">
        <v>-0.177675566788605</v>
      </c>
      <c r="J7653" s="35" t="n">
        <v>3.9</v>
      </c>
      <c r="K7653" s="6" t="n">
        <v>0</v>
      </c>
      <c r="L7653" s="35" t="n">
        <v>-1</v>
      </c>
      <c r="M7653" s="6" t="str">
        <f aca="false">IF(I7653&lt;=0,"Below 0%",IF(I7653&lt;=0.05,"0-5%",IF(I7653&lt;=0.1,"5-10%",IF(I7653&lt;=0.2,"10-20%",IF(I7653&lt;=0.4,"20-40%","Above 40%")))))</f>
        <v>Below 0%</v>
      </c>
      <c r="N7653" s="6" t="str">
        <f aca="false">IF(AND(H7653&gt;=Summary!$B$25,I7653&gt;=Summary!$B$26,I7653&lt;=Summary!$B$27,J7653&gt;=Summary!$B$28,J7653&lt;=Summary!$B$29,F7653*J7653&gt;1),"Yes","No")</f>
        <v>No</v>
      </c>
    </row>
    <row r="7654" customFormat="false" ht="15" hidden="false" customHeight="false" outlineLevel="0" collapsed="false">
      <c r="A7654" s="6" t="s">
        <v>154</v>
      </c>
      <c r="B7654" s="45" t="n">
        <v>43897</v>
      </c>
      <c r="C7654" s="6" t="s">
        <v>204</v>
      </c>
      <c r="D7654" s="6" t="s">
        <v>172</v>
      </c>
      <c r="E7654" s="6" t="s">
        <v>177</v>
      </c>
      <c r="F7654" s="34" t="n">
        <v>0.294107288122177</v>
      </c>
      <c r="G7654" s="34" t="n">
        <v>0.163663293014071</v>
      </c>
      <c r="H7654" s="34" t="n">
        <v>0.130443995108107</v>
      </c>
      <c r="I7654" s="34" t="n">
        <v>0.797026582478039</v>
      </c>
      <c r="J7654" s="35" t="n">
        <v>6.05</v>
      </c>
      <c r="K7654" s="6" t="n">
        <v>0</v>
      </c>
      <c r="L7654" s="35" t="n">
        <v>-1</v>
      </c>
      <c r="M7654" s="6" t="str">
        <f aca="false">IF(I7654&lt;=0,"Below 0%",IF(I7654&lt;=0.05,"0-5%",IF(I7654&lt;=0.1,"5-10%",IF(I7654&lt;=0.2,"10-20%",IF(I7654&lt;=0.4,"20-40%","Above 40%")))))</f>
        <v>Above 40%</v>
      </c>
      <c r="N7654" s="6" t="str">
        <f aca="false">IF(AND(H7654&gt;=Summary!$B$25,I7654&gt;=Summary!$B$26,I7654&lt;=Summary!$B$27,J7654&gt;=Summary!$B$28,J7654&lt;=Summary!$B$29,F7654*J7654&gt;1),"Yes","No")</f>
        <v>No</v>
      </c>
    </row>
    <row r="7655" customFormat="false" ht="15" hidden="false" customHeight="false" outlineLevel="0" collapsed="false">
      <c r="A7655" s="6" t="s">
        <v>154</v>
      </c>
      <c r="B7655" s="45" t="n">
        <v>43897</v>
      </c>
      <c r="C7655" s="6" t="s">
        <v>179</v>
      </c>
      <c r="D7655" s="6" t="s">
        <v>188</v>
      </c>
      <c r="E7655" s="6" t="s">
        <v>187</v>
      </c>
      <c r="F7655" s="34" t="n">
        <v>0.487824529409409</v>
      </c>
      <c r="G7655" s="34" t="n">
        <v>0.578710243409216</v>
      </c>
      <c r="H7655" s="34" t="n">
        <v>-0.0908857139998074</v>
      </c>
      <c r="I7655" s="34" t="n">
        <v>-0.15704873904494</v>
      </c>
      <c r="J7655" s="35" t="n">
        <v>1.74</v>
      </c>
      <c r="K7655" s="6" t="n">
        <v>0</v>
      </c>
      <c r="L7655" s="35" t="n">
        <v>-1</v>
      </c>
      <c r="M7655" s="6" t="str">
        <f aca="false">IF(I7655&lt;=0,"Below 0%",IF(I7655&lt;=0.05,"0-5%",IF(I7655&lt;=0.1,"5-10%",IF(I7655&lt;=0.2,"10-20%",IF(I7655&lt;=0.4,"20-40%","Above 40%")))))</f>
        <v>Below 0%</v>
      </c>
      <c r="N7655" s="6" t="str">
        <f aca="false">IF(AND(H7655&gt;=Summary!$B$25,I7655&gt;=Summary!$B$26,I7655&lt;=Summary!$B$27,J7655&gt;=Summary!$B$28,J7655&lt;=Summary!$B$29,F7655*J7655&gt;1),"Yes","No")</f>
        <v>No</v>
      </c>
    </row>
    <row r="7656" customFormat="false" ht="15" hidden="false" customHeight="false" outlineLevel="0" collapsed="false">
      <c r="A7656" s="6" t="s">
        <v>154</v>
      </c>
      <c r="B7656" s="45" t="n">
        <v>43897</v>
      </c>
      <c r="C7656" s="6" t="s">
        <v>179</v>
      </c>
      <c r="D7656" s="6" t="s">
        <v>188</v>
      </c>
      <c r="E7656" s="6" t="s">
        <v>174</v>
      </c>
      <c r="F7656" s="34" t="n">
        <v>0.250052124261856</v>
      </c>
      <c r="G7656" s="34" t="n">
        <v>0.241476216674349</v>
      </c>
      <c r="H7656" s="34" t="n">
        <v>0.00857590758750695</v>
      </c>
      <c r="I7656" s="34" t="n">
        <v>0.0355145020309486</v>
      </c>
      <c r="J7656" s="35" t="n">
        <v>4.17</v>
      </c>
      <c r="K7656" s="6" t="n">
        <v>0</v>
      </c>
      <c r="L7656" s="35" t="n">
        <v>-1</v>
      </c>
      <c r="M7656" s="6" t="str">
        <f aca="false">IF(I7656&lt;=0,"Below 0%",IF(I7656&lt;=0.05,"0-5%",IF(I7656&lt;=0.1,"5-10%",IF(I7656&lt;=0.2,"10-20%",IF(I7656&lt;=0.4,"20-40%","Above 40%")))))</f>
        <v>0-5%</v>
      </c>
      <c r="N7656" s="6" t="str">
        <f aca="false">IF(AND(H7656&gt;=Summary!$B$25,I7656&gt;=Summary!$B$26,I7656&lt;=Summary!$B$27,J7656&gt;=Summary!$B$28,J7656&lt;=Summary!$B$29,F7656*J7656&gt;1),"Yes","No")</f>
        <v>No</v>
      </c>
    </row>
    <row r="7657" customFormat="false" ht="15" hidden="false" customHeight="false" outlineLevel="0" collapsed="false">
      <c r="A7657" s="6" t="s">
        <v>154</v>
      </c>
      <c r="B7657" s="45" t="n">
        <v>43897</v>
      </c>
      <c r="C7657" s="6" t="s">
        <v>179</v>
      </c>
      <c r="D7657" s="6" t="s">
        <v>188</v>
      </c>
      <c r="E7657" s="6" t="s">
        <v>177</v>
      </c>
      <c r="F7657" s="34" t="n">
        <v>0.262123316526413</v>
      </c>
      <c r="G7657" s="34" t="n">
        <v>0.179813539916435</v>
      </c>
      <c r="H7657" s="34" t="n">
        <v>0.082309776609978</v>
      </c>
      <c r="I7657" s="34" t="n">
        <v>0.457750715815005</v>
      </c>
      <c r="J7657" s="35" t="n">
        <v>5.6</v>
      </c>
      <c r="K7657" s="6" t="n">
        <v>1</v>
      </c>
      <c r="L7657" s="35" t="n">
        <v>4.6</v>
      </c>
      <c r="M7657" s="6" t="str">
        <f aca="false">IF(I7657&lt;=0,"Below 0%",IF(I7657&lt;=0.05,"0-5%",IF(I7657&lt;=0.1,"5-10%",IF(I7657&lt;=0.2,"10-20%",IF(I7657&lt;=0.4,"20-40%","Above 40%")))))</f>
        <v>Above 40%</v>
      </c>
      <c r="N7657" s="6" t="str">
        <f aca="false">IF(AND(H7657&gt;=Summary!$B$25,I7657&gt;=Summary!$B$26,I7657&lt;=Summary!$B$27,J7657&gt;=Summary!$B$28,J7657&lt;=Summary!$B$29,F7657*J7657&gt;1),"Yes","No")</f>
        <v>No</v>
      </c>
    </row>
    <row r="7658" customFormat="false" ht="15" hidden="false" customHeight="false" outlineLevel="0" collapsed="false">
      <c r="A7658" s="6" t="s">
        <v>154</v>
      </c>
      <c r="B7658" s="45" t="n">
        <v>43897</v>
      </c>
      <c r="C7658" s="6" t="s">
        <v>203</v>
      </c>
      <c r="D7658" s="6" t="s">
        <v>201</v>
      </c>
      <c r="E7658" s="6" t="s">
        <v>187</v>
      </c>
      <c r="F7658" s="34" t="n">
        <v>0.569819092750549</v>
      </c>
      <c r="G7658" s="34" t="n">
        <v>0.590677262483691</v>
      </c>
      <c r="H7658" s="34" t="n">
        <v>-0.0208581697331418</v>
      </c>
      <c r="I7658" s="34" t="n">
        <v>-0.0353122949839596</v>
      </c>
      <c r="J7658" s="35" t="n">
        <v>1.7</v>
      </c>
      <c r="K7658" s="6" t="n">
        <v>0</v>
      </c>
      <c r="L7658" s="35" t="n">
        <v>-1</v>
      </c>
      <c r="M7658" s="6" t="str">
        <f aca="false">IF(I7658&lt;=0,"Below 0%",IF(I7658&lt;=0.05,"0-5%",IF(I7658&lt;=0.1,"5-10%",IF(I7658&lt;=0.2,"10-20%",IF(I7658&lt;=0.4,"20-40%","Above 40%")))))</f>
        <v>Below 0%</v>
      </c>
      <c r="N7658" s="6" t="str">
        <f aca="false">IF(AND(H7658&gt;=Summary!$B$25,I7658&gt;=Summary!$B$26,I7658&lt;=Summary!$B$27,J7658&gt;=Summary!$B$28,J7658&lt;=Summary!$B$29,F7658*J7658&gt;1),"Yes","No")</f>
        <v>No</v>
      </c>
    </row>
    <row r="7659" customFormat="false" ht="15" hidden="false" customHeight="false" outlineLevel="0" collapsed="false">
      <c r="A7659" s="6" t="s">
        <v>154</v>
      </c>
      <c r="B7659" s="45" t="n">
        <v>43897</v>
      </c>
      <c r="C7659" s="6" t="s">
        <v>203</v>
      </c>
      <c r="D7659" s="6" t="s">
        <v>201</v>
      </c>
      <c r="E7659" s="6" t="s">
        <v>174</v>
      </c>
      <c r="F7659" s="34" t="n">
        <v>0.193389117717743</v>
      </c>
      <c r="G7659" s="34" t="n">
        <v>0.241964179812596</v>
      </c>
      <c r="H7659" s="34" t="n">
        <v>-0.0485750620948534</v>
      </c>
      <c r="I7659" s="34" t="n">
        <v>-0.200753112020446</v>
      </c>
      <c r="J7659" s="35" t="n">
        <v>4.15</v>
      </c>
      <c r="K7659" s="6" t="n">
        <v>1</v>
      </c>
      <c r="L7659" s="35" t="n">
        <v>3.15</v>
      </c>
      <c r="M7659" s="6" t="str">
        <f aca="false">IF(I7659&lt;=0,"Below 0%",IF(I7659&lt;=0.05,"0-5%",IF(I7659&lt;=0.1,"5-10%",IF(I7659&lt;=0.2,"10-20%",IF(I7659&lt;=0.4,"20-40%","Above 40%")))))</f>
        <v>Below 0%</v>
      </c>
      <c r="N7659" s="6" t="str">
        <f aca="false">IF(AND(H7659&gt;=Summary!$B$25,I7659&gt;=Summary!$B$26,I7659&lt;=Summary!$B$27,J7659&gt;=Summary!$B$28,J7659&lt;=Summary!$B$29,F7659*J7659&gt;1),"Yes","No")</f>
        <v>No</v>
      </c>
    </row>
    <row r="7660" customFormat="false" ht="15" hidden="false" customHeight="false" outlineLevel="0" collapsed="false">
      <c r="A7660" s="6" t="s">
        <v>154</v>
      </c>
      <c r="B7660" s="45" t="n">
        <v>43897</v>
      </c>
      <c r="C7660" s="6" t="s">
        <v>203</v>
      </c>
      <c r="D7660" s="6" t="s">
        <v>201</v>
      </c>
      <c r="E7660" s="6" t="s">
        <v>177</v>
      </c>
      <c r="F7660" s="34" t="n">
        <v>0.236791804432869</v>
      </c>
      <c r="G7660" s="34" t="n">
        <v>0.167358557703713</v>
      </c>
      <c r="H7660" s="34" t="n">
        <v>0.0694332467291565</v>
      </c>
      <c r="I7660" s="34" t="n">
        <v>0.414877181554584</v>
      </c>
      <c r="J7660" s="35" t="n">
        <v>6</v>
      </c>
      <c r="K7660" s="6" t="n">
        <v>0</v>
      </c>
      <c r="L7660" s="35" t="n">
        <v>-1</v>
      </c>
      <c r="M7660" s="6" t="str">
        <f aca="false">IF(I7660&lt;=0,"Below 0%",IF(I7660&lt;=0.05,"0-5%",IF(I7660&lt;=0.1,"5-10%",IF(I7660&lt;=0.2,"10-20%",IF(I7660&lt;=0.4,"20-40%","Above 40%")))))</f>
        <v>Above 40%</v>
      </c>
      <c r="N7660" s="6" t="str">
        <f aca="false">IF(AND(H7660&gt;=Summary!$B$25,I7660&gt;=Summary!$B$26,I7660&lt;=Summary!$B$27,J7660&gt;=Summary!$B$28,J7660&lt;=Summary!$B$29,F7660*J7660&gt;1),"Yes","No")</f>
        <v>No</v>
      </c>
    </row>
    <row r="7661" customFormat="false" ht="15" hidden="false" customHeight="false" outlineLevel="0" collapsed="false">
      <c r="A7661" s="6" t="s">
        <v>154</v>
      </c>
      <c r="B7661" s="45" t="n">
        <v>43898</v>
      </c>
      <c r="C7661" s="6" t="s">
        <v>190</v>
      </c>
      <c r="D7661" s="6" t="s">
        <v>173</v>
      </c>
      <c r="E7661" s="6" t="s">
        <v>187</v>
      </c>
      <c r="F7661" s="34" t="n">
        <v>0.560802698135376</v>
      </c>
      <c r="G7661" s="34" t="n">
        <v>0.51795173631548</v>
      </c>
      <c r="H7661" s="34" t="n">
        <v>0.0428509618198962</v>
      </c>
      <c r="I7661" s="34" t="n">
        <v>0.0827315728772768</v>
      </c>
      <c r="J7661" s="35" t="n">
        <v>1.95</v>
      </c>
      <c r="K7661" s="6" t="n">
        <v>1</v>
      </c>
      <c r="L7661" s="35" t="n">
        <v>0.95</v>
      </c>
      <c r="M7661" s="6" t="str">
        <f aca="false">IF(I7661&lt;=0,"Below 0%",IF(I7661&lt;=0.05,"0-5%",IF(I7661&lt;=0.1,"5-10%",IF(I7661&lt;=0.2,"10-20%",IF(I7661&lt;=0.4,"20-40%","Above 40%")))))</f>
        <v>5-10%</v>
      </c>
      <c r="N7661" s="6" t="str">
        <f aca="false">IF(AND(H7661&gt;=Summary!$B$25,I7661&gt;=Summary!$B$26,I7661&lt;=Summary!$B$27,J7661&gt;=Summary!$B$28,J7661&lt;=Summary!$B$29,F7661*J7661&gt;1),"Yes","No")</f>
        <v>No</v>
      </c>
    </row>
    <row r="7662" customFormat="false" ht="15" hidden="false" customHeight="false" outlineLevel="0" collapsed="false">
      <c r="A7662" s="6" t="s">
        <v>154</v>
      </c>
      <c r="B7662" s="45" t="n">
        <v>43898</v>
      </c>
      <c r="C7662" s="6" t="s">
        <v>190</v>
      </c>
      <c r="D7662" s="6" t="s">
        <v>173</v>
      </c>
      <c r="E7662" s="6" t="s">
        <v>174</v>
      </c>
      <c r="F7662" s="34" t="n">
        <v>0.235313519835472</v>
      </c>
      <c r="G7662" s="34" t="n">
        <v>0.252501471453796</v>
      </c>
      <c r="H7662" s="34" t="n">
        <v>-0.0171879516183242</v>
      </c>
      <c r="I7662" s="34" t="n">
        <v>-0.0680706988334099</v>
      </c>
      <c r="J7662" s="35" t="n">
        <v>4</v>
      </c>
      <c r="K7662" s="6" t="n">
        <v>0</v>
      </c>
      <c r="L7662" s="35" t="n">
        <v>-1</v>
      </c>
      <c r="M7662" s="6" t="str">
        <f aca="false">IF(I7662&lt;=0,"Below 0%",IF(I7662&lt;=0.05,"0-5%",IF(I7662&lt;=0.1,"5-10%",IF(I7662&lt;=0.2,"10-20%",IF(I7662&lt;=0.4,"20-40%","Above 40%")))))</f>
        <v>Below 0%</v>
      </c>
      <c r="N7662" s="6" t="str">
        <f aca="false">IF(AND(H7662&gt;=Summary!$B$25,I7662&gt;=Summary!$B$26,I7662&lt;=Summary!$B$27,J7662&gt;=Summary!$B$28,J7662&lt;=Summary!$B$29,F7662*J7662&gt;1),"Yes","No")</f>
        <v>No</v>
      </c>
    </row>
    <row r="7663" customFormat="false" ht="15" hidden="false" customHeight="false" outlineLevel="0" collapsed="false">
      <c r="A7663" s="6" t="s">
        <v>154</v>
      </c>
      <c r="B7663" s="45" t="n">
        <v>43898</v>
      </c>
      <c r="C7663" s="6" t="s">
        <v>190</v>
      </c>
      <c r="D7663" s="6" t="s">
        <v>173</v>
      </c>
      <c r="E7663" s="6" t="s">
        <v>177</v>
      </c>
      <c r="F7663" s="34" t="n">
        <v>0.20388375222683</v>
      </c>
      <c r="G7663" s="34" t="n">
        <v>0.229546792230724</v>
      </c>
      <c r="H7663" s="34" t="n">
        <v>-0.0256630400038944</v>
      </c>
      <c r="I7663" s="34" t="n">
        <v>-0.111798730683632</v>
      </c>
      <c r="J7663" s="35" t="n">
        <v>4.4</v>
      </c>
      <c r="K7663" s="6" t="n">
        <v>0</v>
      </c>
      <c r="L7663" s="35" t="n">
        <v>-1</v>
      </c>
      <c r="M7663" s="6" t="str">
        <f aca="false">IF(I7663&lt;=0,"Below 0%",IF(I7663&lt;=0.05,"0-5%",IF(I7663&lt;=0.1,"5-10%",IF(I7663&lt;=0.2,"10-20%",IF(I7663&lt;=0.4,"20-40%","Above 40%")))))</f>
        <v>Below 0%</v>
      </c>
      <c r="N7663" s="6" t="str">
        <f aca="false">IF(AND(H7663&gt;=Summary!$B$25,I7663&gt;=Summary!$B$26,I7663&lt;=Summary!$B$27,J7663&gt;=Summary!$B$28,J7663&lt;=Summary!$B$29,F7663*J7663&gt;1),"Yes","No")</f>
        <v>No</v>
      </c>
    </row>
    <row r="7664" customFormat="false" ht="15" hidden="false" customHeight="false" outlineLevel="0" collapsed="false">
      <c r="A7664" s="6" t="s">
        <v>154</v>
      </c>
      <c r="B7664" s="45" t="n">
        <v>43898</v>
      </c>
      <c r="C7664" s="6" t="s">
        <v>176</v>
      </c>
      <c r="D7664" s="6" t="s">
        <v>194</v>
      </c>
      <c r="E7664" s="6" t="s">
        <v>187</v>
      </c>
      <c r="F7664" s="34" t="n">
        <v>0.401530027389526</v>
      </c>
      <c r="G7664" s="34" t="n">
        <v>0.183233532934132</v>
      </c>
      <c r="H7664" s="34" t="n">
        <v>0.218296494455395</v>
      </c>
      <c r="I7664" s="34" t="n">
        <v>1.1913566854265</v>
      </c>
      <c r="J7664" s="35" t="n">
        <v>5.5</v>
      </c>
      <c r="K7664" s="6" t="n">
        <v>1</v>
      </c>
      <c r="L7664" s="35" t="n">
        <v>4.5</v>
      </c>
      <c r="M7664" s="6" t="str">
        <f aca="false">IF(I7664&lt;=0,"Below 0%",IF(I7664&lt;=0.05,"0-5%",IF(I7664&lt;=0.1,"5-10%",IF(I7664&lt;=0.2,"10-20%",IF(I7664&lt;=0.4,"20-40%","Above 40%")))))</f>
        <v>Above 40%</v>
      </c>
      <c r="N7664" s="6" t="str">
        <f aca="false">IF(AND(H7664&gt;=Summary!$B$25,I7664&gt;=Summary!$B$26,I7664&lt;=Summary!$B$27,J7664&gt;=Summary!$B$28,J7664&lt;=Summary!$B$29,F7664*J7664&gt;1),"Yes","No")</f>
        <v>No</v>
      </c>
    </row>
    <row r="7665" customFormat="false" ht="15" hidden="false" customHeight="false" outlineLevel="0" collapsed="false">
      <c r="A7665" s="6" t="s">
        <v>154</v>
      </c>
      <c r="B7665" s="45" t="n">
        <v>43898</v>
      </c>
      <c r="C7665" s="6" t="s">
        <v>176</v>
      </c>
      <c r="D7665" s="6" t="s">
        <v>194</v>
      </c>
      <c r="E7665" s="6" t="s">
        <v>174</v>
      </c>
      <c r="F7665" s="34" t="n">
        <v>0.24446427822113</v>
      </c>
      <c r="G7665" s="34" t="n">
        <v>0.223952095808383</v>
      </c>
      <c r="H7665" s="34" t="n">
        <v>0.0205121824127472</v>
      </c>
      <c r="I7665" s="34" t="n">
        <v>0.0915918305595929</v>
      </c>
      <c r="J7665" s="35" t="n">
        <v>4.5</v>
      </c>
      <c r="K7665" s="6" t="n">
        <v>0</v>
      </c>
      <c r="L7665" s="35" t="n">
        <v>-1</v>
      </c>
      <c r="M7665" s="6" t="str">
        <f aca="false">IF(I7665&lt;=0,"Below 0%",IF(I7665&lt;=0.05,"0-5%",IF(I7665&lt;=0.1,"5-10%",IF(I7665&lt;=0.2,"10-20%",IF(I7665&lt;=0.4,"20-40%","Above 40%")))))</f>
        <v>5-10%</v>
      </c>
      <c r="N7665" s="6" t="str">
        <f aca="false">IF(AND(H7665&gt;=Summary!$B$25,I7665&gt;=Summary!$B$26,I7665&lt;=Summary!$B$27,J7665&gt;=Summary!$B$28,J7665&lt;=Summary!$B$29,F7665*J7665&gt;1),"Yes","No")</f>
        <v>No</v>
      </c>
    </row>
    <row r="7666" customFormat="false" ht="15" hidden="false" customHeight="false" outlineLevel="0" collapsed="false">
      <c r="A7666" s="6" t="s">
        <v>154</v>
      </c>
      <c r="B7666" s="45" t="n">
        <v>43898</v>
      </c>
      <c r="C7666" s="6" t="s">
        <v>176</v>
      </c>
      <c r="D7666" s="6" t="s">
        <v>194</v>
      </c>
      <c r="E7666" s="6" t="s">
        <v>177</v>
      </c>
      <c r="F7666" s="34" t="n">
        <v>0.354005694389343</v>
      </c>
      <c r="G7666" s="34" t="n">
        <v>0.592814371257485</v>
      </c>
      <c r="H7666" s="34" t="n">
        <v>-0.238808676868142</v>
      </c>
      <c r="I7666" s="34" t="n">
        <v>-0.402838879161411</v>
      </c>
      <c r="J7666" s="35" t="n">
        <v>1.7</v>
      </c>
      <c r="K7666" s="6" t="n">
        <v>0</v>
      </c>
      <c r="L7666" s="35" t="n">
        <v>-1</v>
      </c>
      <c r="M7666" s="6" t="str">
        <f aca="false">IF(I7666&lt;=0,"Below 0%",IF(I7666&lt;=0.05,"0-5%",IF(I7666&lt;=0.1,"5-10%",IF(I7666&lt;=0.2,"10-20%",IF(I7666&lt;=0.4,"20-40%","Above 40%")))))</f>
        <v>Below 0%</v>
      </c>
      <c r="N7666" s="6" t="str">
        <f aca="false">IF(AND(H7666&gt;=Summary!$B$25,I7666&gt;=Summary!$B$26,I7666&lt;=Summary!$B$27,J7666&gt;=Summary!$B$28,J7666&lt;=Summary!$B$29,F7666*J7666&gt;1),"Yes","No")</f>
        <v>No</v>
      </c>
    </row>
    <row r="7667" customFormat="false" ht="15" hidden="false" customHeight="false" outlineLevel="0" collapsed="false">
      <c r="A7667" s="6" t="s">
        <v>154</v>
      </c>
      <c r="B7667" s="45" t="n">
        <v>43899</v>
      </c>
      <c r="C7667" s="6" t="s">
        <v>195</v>
      </c>
      <c r="D7667" s="6" t="s">
        <v>182</v>
      </c>
      <c r="E7667" s="6" t="s">
        <v>187</v>
      </c>
      <c r="F7667" s="34" t="n">
        <v>0.816535949707031</v>
      </c>
      <c r="G7667" s="34" t="n">
        <v>0.703858185610011</v>
      </c>
      <c r="H7667" s="34" t="n">
        <v>0.112677764097021</v>
      </c>
      <c r="I7667" s="34" t="n">
        <v>0.160085890028212</v>
      </c>
      <c r="J7667" s="35" t="n">
        <v>1.42</v>
      </c>
      <c r="K7667" s="6" t="n">
        <v>1</v>
      </c>
      <c r="L7667" s="35" t="n">
        <v>0.42</v>
      </c>
      <c r="M7667" s="6" t="str">
        <f aca="false">IF(I7667&lt;=0,"Below 0%",IF(I7667&lt;=0.05,"0-5%",IF(I7667&lt;=0.1,"5-10%",IF(I7667&lt;=0.2,"10-20%",IF(I7667&lt;=0.4,"20-40%","Above 40%")))))</f>
        <v>10-20%</v>
      </c>
      <c r="N7667" s="6" t="str">
        <f aca="false">IF(AND(H7667&gt;=Summary!$B$25,I7667&gt;=Summary!$B$26,I7667&lt;=Summary!$B$27,J7667&gt;=Summary!$B$28,J7667&lt;=Summary!$B$29,F7667*J7667&gt;1),"Yes","No")</f>
        <v>No</v>
      </c>
    </row>
    <row r="7668" customFormat="false" ht="15" hidden="false" customHeight="false" outlineLevel="0" collapsed="false">
      <c r="A7668" s="6" t="s">
        <v>154</v>
      </c>
      <c r="B7668" s="45" t="n">
        <v>43899</v>
      </c>
      <c r="C7668" s="6" t="s">
        <v>195</v>
      </c>
      <c r="D7668" s="6" t="s">
        <v>182</v>
      </c>
      <c r="E7668" s="6" t="s">
        <v>174</v>
      </c>
      <c r="F7668" s="34" t="n">
        <v>0.130760058760643</v>
      </c>
      <c r="G7668" s="34" t="n">
        <v>0.185088633993744</v>
      </c>
      <c r="H7668" s="34" t="n">
        <v>-0.0543285752331005</v>
      </c>
      <c r="I7668" s="34" t="n">
        <v>-0.293527344498836</v>
      </c>
      <c r="J7668" s="35" t="n">
        <v>5.4</v>
      </c>
      <c r="K7668" s="6" t="n">
        <v>0</v>
      </c>
      <c r="L7668" s="35" t="n">
        <v>-1</v>
      </c>
      <c r="M7668" s="6" t="str">
        <f aca="false">IF(I7668&lt;=0,"Below 0%",IF(I7668&lt;=0.05,"0-5%",IF(I7668&lt;=0.1,"5-10%",IF(I7668&lt;=0.2,"10-20%",IF(I7668&lt;=0.4,"20-40%","Above 40%")))))</f>
        <v>Below 0%</v>
      </c>
      <c r="N7668" s="6" t="str">
        <f aca="false">IF(AND(H7668&gt;=Summary!$B$25,I7668&gt;=Summary!$B$26,I7668&lt;=Summary!$B$27,J7668&gt;=Summary!$B$28,J7668&lt;=Summary!$B$29,F7668*J7668&gt;1),"Yes","No")</f>
        <v>No</v>
      </c>
    </row>
    <row r="7669" customFormat="false" ht="15" hidden="false" customHeight="false" outlineLevel="0" collapsed="false">
      <c r="A7669" s="6" t="s">
        <v>154</v>
      </c>
      <c r="B7669" s="45" t="n">
        <v>43899</v>
      </c>
      <c r="C7669" s="6" t="s">
        <v>195</v>
      </c>
      <c r="D7669" s="6" t="s">
        <v>182</v>
      </c>
      <c r="E7669" s="6" t="s">
        <v>177</v>
      </c>
      <c r="F7669" s="34" t="n">
        <v>0.0527039878070355</v>
      </c>
      <c r="G7669" s="34" t="n">
        <v>0.111053180396246</v>
      </c>
      <c r="H7669" s="34" t="n">
        <v>-0.0583491925892107</v>
      </c>
      <c r="I7669" s="34" t="n">
        <v>-0.525416673174207</v>
      </c>
      <c r="J7669" s="35" t="n">
        <v>9</v>
      </c>
      <c r="K7669" s="6" t="n">
        <v>0</v>
      </c>
      <c r="L7669" s="35" t="n">
        <v>-1</v>
      </c>
      <c r="M7669" s="6" t="str">
        <f aca="false">IF(I7669&lt;=0,"Below 0%",IF(I7669&lt;=0.05,"0-5%",IF(I7669&lt;=0.1,"5-10%",IF(I7669&lt;=0.2,"10-20%",IF(I7669&lt;=0.4,"20-40%","Above 40%")))))</f>
        <v>Below 0%</v>
      </c>
      <c r="N7669" s="6" t="str">
        <f aca="false">IF(AND(H7669&gt;=Summary!$B$25,I7669&gt;=Summary!$B$26,I7669&lt;=Summary!$B$27,J7669&gt;=Summary!$B$28,J7669&lt;=Summary!$B$29,F7669*J7669&gt;1),"Yes","No")</f>
        <v>No</v>
      </c>
    </row>
    <row r="7670" customFormat="false" ht="15" hidden="false" customHeight="false" outlineLevel="0" collapsed="false">
      <c r="A7670" s="6" t="s">
        <v>154</v>
      </c>
      <c r="B7670" s="45" t="n">
        <v>43999</v>
      </c>
      <c r="C7670" s="6" t="s">
        <v>182</v>
      </c>
      <c r="D7670" s="6" t="s">
        <v>204</v>
      </c>
      <c r="E7670" s="6" t="s">
        <v>187</v>
      </c>
      <c r="F7670" s="34" t="n">
        <v>0.466553151607513</v>
      </c>
      <c r="G7670" s="34" t="n">
        <v>0.288620063216037</v>
      </c>
      <c r="H7670" s="34" t="n">
        <v>0.177933088391476</v>
      </c>
      <c r="I7670" s="34" t="n">
        <v>0.616495909566378</v>
      </c>
      <c r="J7670" s="35" t="n">
        <v>3.48</v>
      </c>
      <c r="K7670" s="6" t="n">
        <v>0</v>
      </c>
      <c r="L7670" s="35" t="n">
        <v>-1</v>
      </c>
      <c r="M7670" s="6" t="str">
        <f aca="false">IF(I7670&lt;=0,"Below 0%",IF(I7670&lt;=0.05,"0-5%",IF(I7670&lt;=0.1,"5-10%",IF(I7670&lt;=0.2,"10-20%",IF(I7670&lt;=0.4,"20-40%","Above 40%")))))</f>
        <v>Above 40%</v>
      </c>
      <c r="N7670" s="6" t="str">
        <f aca="false">IF(AND(H7670&gt;=Summary!$B$25,I7670&gt;=Summary!$B$26,I7670&lt;=Summary!$B$27,J7670&gt;=Summary!$B$28,J7670&lt;=Summary!$B$29,F7670*J7670&gt;1),"Yes","No")</f>
        <v>No</v>
      </c>
    </row>
    <row r="7671" customFormat="false" ht="15" hidden="false" customHeight="false" outlineLevel="0" collapsed="false">
      <c r="A7671" s="6" t="s">
        <v>154</v>
      </c>
      <c r="B7671" s="45" t="n">
        <v>43999</v>
      </c>
      <c r="C7671" s="6" t="s">
        <v>182</v>
      </c>
      <c r="D7671" s="6" t="s">
        <v>204</v>
      </c>
      <c r="E7671" s="6" t="s">
        <v>174</v>
      </c>
      <c r="F7671" s="34" t="n">
        <v>0.187568053603172</v>
      </c>
      <c r="G7671" s="34" t="n">
        <v>0.291129802896177</v>
      </c>
      <c r="H7671" s="34" t="n">
        <v>-0.103561749293004</v>
      </c>
      <c r="I7671" s="34" t="n">
        <v>-0.355723626584313</v>
      </c>
      <c r="J7671" s="35" t="n">
        <v>3.45</v>
      </c>
      <c r="K7671" s="6" t="n">
        <v>1</v>
      </c>
      <c r="L7671" s="35" t="n">
        <v>2.45</v>
      </c>
      <c r="M7671" s="6" t="str">
        <f aca="false">IF(I7671&lt;=0,"Below 0%",IF(I7671&lt;=0.05,"0-5%",IF(I7671&lt;=0.1,"5-10%",IF(I7671&lt;=0.2,"10-20%",IF(I7671&lt;=0.4,"20-40%","Above 40%")))))</f>
        <v>Below 0%</v>
      </c>
      <c r="N7671" s="6" t="str">
        <f aca="false">IF(AND(H7671&gt;=Summary!$B$25,I7671&gt;=Summary!$B$26,I7671&lt;=Summary!$B$27,J7671&gt;=Summary!$B$28,J7671&lt;=Summary!$B$29,F7671*J7671&gt;1),"Yes","No")</f>
        <v>No</v>
      </c>
    </row>
    <row r="7672" customFormat="false" ht="15" hidden="false" customHeight="false" outlineLevel="0" collapsed="false">
      <c r="A7672" s="6" t="s">
        <v>154</v>
      </c>
      <c r="B7672" s="45" t="n">
        <v>43999</v>
      </c>
      <c r="C7672" s="6" t="s">
        <v>182</v>
      </c>
      <c r="D7672" s="6" t="s">
        <v>204</v>
      </c>
      <c r="E7672" s="6" t="s">
        <v>177</v>
      </c>
      <c r="F7672" s="34" t="n">
        <v>0.345878809690476</v>
      </c>
      <c r="G7672" s="34" t="n">
        <v>0.420250133887786</v>
      </c>
      <c r="H7672" s="34" t="n">
        <v>-0.0743713241973109</v>
      </c>
      <c r="I7672" s="34" t="n">
        <v>-0.17696918620654</v>
      </c>
      <c r="J7672" s="35" t="n">
        <v>2.39</v>
      </c>
      <c r="K7672" s="6" t="n">
        <v>0</v>
      </c>
      <c r="L7672" s="35" t="n">
        <v>-1</v>
      </c>
      <c r="M7672" s="6" t="str">
        <f aca="false">IF(I7672&lt;=0,"Below 0%",IF(I7672&lt;=0.05,"0-5%",IF(I7672&lt;=0.1,"5-10%",IF(I7672&lt;=0.2,"10-20%",IF(I7672&lt;=0.4,"20-40%","Above 40%")))))</f>
        <v>Below 0%</v>
      </c>
      <c r="N7672" s="6" t="str">
        <f aca="false">IF(AND(H7672&gt;=Summary!$B$25,I7672&gt;=Summary!$B$26,I7672&lt;=Summary!$B$27,J7672&gt;=Summary!$B$28,J7672&lt;=Summary!$B$29,F7672*J7672&gt;1),"Yes","No")</f>
        <v>No</v>
      </c>
    </row>
    <row r="7673" customFormat="false" ht="15" hidden="false" customHeight="false" outlineLevel="0" collapsed="false">
      <c r="A7673" s="6" t="s">
        <v>154</v>
      </c>
      <c r="B7673" s="45" t="n">
        <v>43999</v>
      </c>
      <c r="C7673" s="6" t="s">
        <v>194</v>
      </c>
      <c r="D7673" s="6" t="s">
        <v>185</v>
      </c>
      <c r="E7673" s="6" t="s">
        <v>187</v>
      </c>
      <c r="F7673" s="34" t="n">
        <v>0.84977924823761</v>
      </c>
      <c r="G7673" s="34" t="n">
        <v>0.721001059322034</v>
      </c>
      <c r="H7673" s="34" t="n">
        <v>0.128778188915576</v>
      </c>
      <c r="I7673" s="34" t="n">
        <v>0.178610263120373</v>
      </c>
      <c r="J7673" s="35" t="n">
        <v>1.4</v>
      </c>
      <c r="K7673" s="6" t="n">
        <v>1</v>
      </c>
      <c r="L7673" s="35" t="n">
        <v>0.4</v>
      </c>
      <c r="M7673" s="6" t="str">
        <f aca="false">IF(I7673&lt;=0,"Below 0%",IF(I7673&lt;=0.05,"0-5%",IF(I7673&lt;=0.1,"5-10%",IF(I7673&lt;=0.2,"10-20%",IF(I7673&lt;=0.4,"20-40%","Above 40%")))))</f>
        <v>10-20%</v>
      </c>
      <c r="N7673" s="6" t="str">
        <f aca="false">IF(AND(H7673&gt;=Summary!$B$25,I7673&gt;=Summary!$B$26,I7673&lt;=Summary!$B$27,J7673&gt;=Summary!$B$28,J7673&lt;=Summary!$B$29,F7673*J7673&gt;1),"Yes","No")</f>
        <v>No</v>
      </c>
    </row>
    <row r="7674" customFormat="false" ht="15" hidden="false" customHeight="false" outlineLevel="0" collapsed="false">
      <c r="A7674" s="6" t="s">
        <v>154</v>
      </c>
      <c r="B7674" s="45" t="n">
        <v>43999</v>
      </c>
      <c r="C7674" s="6" t="s">
        <v>194</v>
      </c>
      <c r="D7674" s="6" t="s">
        <v>185</v>
      </c>
      <c r="E7674" s="6" t="s">
        <v>174</v>
      </c>
      <c r="F7674" s="34" t="n">
        <v>0.0887180417776108</v>
      </c>
      <c r="G7674" s="34" t="n">
        <v>0.166843220338983</v>
      </c>
      <c r="H7674" s="34" t="n">
        <v>-0.0781251785613723</v>
      </c>
      <c r="I7674" s="34" t="n">
        <v>-0.468255038488479</v>
      </c>
      <c r="J7674" s="35" t="n">
        <v>6.05</v>
      </c>
      <c r="K7674" s="6" t="n">
        <v>0</v>
      </c>
      <c r="L7674" s="35" t="n">
        <v>-1</v>
      </c>
      <c r="M7674" s="6" t="str">
        <f aca="false">IF(I7674&lt;=0,"Below 0%",IF(I7674&lt;=0.05,"0-5%",IF(I7674&lt;=0.1,"5-10%",IF(I7674&lt;=0.2,"10-20%",IF(I7674&lt;=0.4,"20-40%","Above 40%")))))</f>
        <v>Below 0%</v>
      </c>
      <c r="N7674" s="6" t="str">
        <f aca="false">IF(AND(H7674&gt;=Summary!$B$25,I7674&gt;=Summary!$B$26,I7674&lt;=Summary!$B$27,J7674&gt;=Summary!$B$28,J7674&lt;=Summary!$B$29,F7674*J7674&gt;1),"Yes","No")</f>
        <v>No</v>
      </c>
    </row>
    <row r="7675" customFormat="false" ht="15" hidden="false" customHeight="false" outlineLevel="0" collapsed="false">
      <c r="A7675" s="6" t="s">
        <v>154</v>
      </c>
      <c r="B7675" s="45" t="n">
        <v>43999</v>
      </c>
      <c r="C7675" s="6" t="s">
        <v>194</v>
      </c>
      <c r="D7675" s="6" t="s">
        <v>185</v>
      </c>
      <c r="E7675" s="6" t="s">
        <v>177</v>
      </c>
      <c r="F7675" s="34" t="n">
        <v>0.0615027062594891</v>
      </c>
      <c r="G7675" s="34" t="n">
        <v>0.112155720338983</v>
      </c>
      <c r="H7675" s="34" t="n">
        <v>-0.050653014079494</v>
      </c>
      <c r="I7675" s="34" t="n">
        <v>-0.451631124354591</v>
      </c>
      <c r="J7675" s="35" t="n">
        <v>9</v>
      </c>
      <c r="K7675" s="6" t="n">
        <v>0</v>
      </c>
      <c r="L7675" s="35" t="n">
        <v>-1</v>
      </c>
      <c r="M7675" s="6" t="str">
        <f aca="false">IF(I7675&lt;=0,"Below 0%",IF(I7675&lt;=0.05,"0-5%",IF(I7675&lt;=0.1,"5-10%",IF(I7675&lt;=0.2,"10-20%",IF(I7675&lt;=0.4,"20-40%","Above 40%")))))</f>
        <v>Below 0%</v>
      </c>
      <c r="N7675" s="6" t="str">
        <f aca="false">IF(AND(H7675&gt;=Summary!$B$25,I7675&gt;=Summary!$B$26,I7675&lt;=Summary!$B$27,J7675&gt;=Summary!$B$28,J7675&lt;=Summary!$B$29,F7675*J7675&gt;1),"Yes","No")</f>
        <v>No</v>
      </c>
    </row>
    <row r="7676" customFormat="false" ht="15" hidden="false" customHeight="false" outlineLevel="0" collapsed="false">
      <c r="A7676" s="6" t="s">
        <v>154</v>
      </c>
      <c r="B7676" s="45" t="n">
        <v>44001</v>
      </c>
      <c r="C7676" s="6" t="s">
        <v>172</v>
      </c>
      <c r="D7676" s="6" t="s">
        <v>179</v>
      </c>
      <c r="E7676" s="6" t="s">
        <v>187</v>
      </c>
      <c r="F7676" s="34" t="n">
        <v>0.478425472974777</v>
      </c>
      <c r="G7676" s="34" t="n">
        <v>0.323746808224701</v>
      </c>
      <c r="H7676" s="34" t="n">
        <v>0.154678664750076</v>
      </c>
      <c r="I7676" s="34" t="n">
        <v>0.477776647739858</v>
      </c>
      <c r="J7676" s="35" t="n">
        <v>3.2</v>
      </c>
      <c r="K7676" s="6" t="n">
        <v>0</v>
      </c>
      <c r="L7676" s="35" t="n">
        <v>-1</v>
      </c>
      <c r="M7676" s="6" t="str">
        <f aca="false">IF(I7676&lt;=0,"Below 0%",IF(I7676&lt;=0.05,"0-5%",IF(I7676&lt;=0.1,"5-10%",IF(I7676&lt;=0.2,"10-20%",IF(I7676&lt;=0.4,"20-40%","Above 40%")))))</f>
        <v>Above 40%</v>
      </c>
      <c r="N7676" s="6" t="str">
        <f aca="false">IF(AND(H7676&gt;=Summary!$B$25,I7676&gt;=Summary!$B$26,I7676&lt;=Summary!$B$27,J7676&gt;=Summary!$B$28,J7676&lt;=Summary!$B$29,F7676*J7676&gt;1),"Yes","No")</f>
        <v>No</v>
      </c>
    </row>
    <row r="7677" customFormat="false" ht="15" hidden="false" customHeight="false" outlineLevel="0" collapsed="false">
      <c r="A7677" s="6" t="s">
        <v>154</v>
      </c>
      <c r="B7677" s="45" t="n">
        <v>44001</v>
      </c>
      <c r="C7677" s="6" t="s">
        <v>172</v>
      </c>
      <c r="D7677" s="6" t="s">
        <v>179</v>
      </c>
      <c r="E7677" s="6" t="s">
        <v>174</v>
      </c>
      <c r="F7677" s="34" t="n">
        <v>0.263509273529053</v>
      </c>
      <c r="G7677" s="34" t="n">
        <v>0.283832818169601</v>
      </c>
      <c r="H7677" s="34" t="n">
        <v>-0.0203235446405481</v>
      </c>
      <c r="I7677" s="34" t="n">
        <v>-0.0716039278742039</v>
      </c>
      <c r="J7677" s="35" t="n">
        <v>3.65</v>
      </c>
      <c r="K7677" s="6" t="n">
        <v>0</v>
      </c>
      <c r="L7677" s="35" t="n">
        <v>-1</v>
      </c>
      <c r="M7677" s="6" t="str">
        <f aca="false">IF(I7677&lt;=0,"Below 0%",IF(I7677&lt;=0.05,"0-5%",IF(I7677&lt;=0.1,"5-10%",IF(I7677&lt;=0.2,"10-20%",IF(I7677&lt;=0.4,"20-40%","Above 40%")))))</f>
        <v>Below 0%</v>
      </c>
      <c r="N7677" s="6" t="str">
        <f aca="false">IF(AND(H7677&gt;=Summary!$B$25,I7677&gt;=Summary!$B$26,I7677&lt;=Summary!$B$27,J7677&gt;=Summary!$B$28,J7677&lt;=Summary!$B$29,F7677*J7677&gt;1),"Yes","No")</f>
        <v>No</v>
      </c>
    </row>
    <row r="7678" customFormat="false" ht="15" hidden="false" customHeight="false" outlineLevel="0" collapsed="false">
      <c r="A7678" s="6" t="s">
        <v>154</v>
      </c>
      <c r="B7678" s="45" t="n">
        <v>44001</v>
      </c>
      <c r="C7678" s="6" t="s">
        <v>172</v>
      </c>
      <c r="D7678" s="6" t="s">
        <v>179</v>
      </c>
      <c r="E7678" s="6" t="s">
        <v>177</v>
      </c>
      <c r="F7678" s="34" t="n">
        <v>0.258065283298492</v>
      </c>
      <c r="G7678" s="34" t="n">
        <v>0.392420373605698</v>
      </c>
      <c r="H7678" s="34" t="n">
        <v>-0.134355090307206</v>
      </c>
      <c r="I7678" s="34" t="n">
        <v>-0.342375420197232</v>
      </c>
      <c r="J7678" s="35" t="n">
        <v>2.64</v>
      </c>
      <c r="K7678" s="6" t="n">
        <v>1</v>
      </c>
      <c r="L7678" s="35" t="n">
        <v>1.64</v>
      </c>
      <c r="M7678" s="6" t="str">
        <f aca="false">IF(I7678&lt;=0,"Below 0%",IF(I7678&lt;=0.05,"0-5%",IF(I7678&lt;=0.1,"5-10%",IF(I7678&lt;=0.2,"10-20%",IF(I7678&lt;=0.4,"20-40%","Above 40%")))))</f>
        <v>Below 0%</v>
      </c>
      <c r="N7678" s="6" t="str">
        <f aca="false">IF(AND(H7678&gt;=Summary!$B$25,I7678&gt;=Summary!$B$26,I7678&lt;=Summary!$B$27,J7678&gt;=Summary!$B$28,J7678&lt;=Summary!$B$29,F7678*J7678&gt;1),"Yes","No")</f>
        <v>No</v>
      </c>
    </row>
    <row r="7679" customFormat="false" ht="15" hidden="false" customHeight="false" outlineLevel="0" collapsed="false">
      <c r="A7679" s="6" t="s">
        <v>154</v>
      </c>
      <c r="B7679" s="45" t="n">
        <v>44001</v>
      </c>
      <c r="C7679" s="6" t="s">
        <v>181</v>
      </c>
      <c r="D7679" s="6" t="s">
        <v>176</v>
      </c>
      <c r="E7679" s="6" t="s">
        <v>187</v>
      </c>
      <c r="F7679" s="34" t="n">
        <v>0.33484810590744</v>
      </c>
      <c r="G7679" s="34" t="n">
        <v>0.314326190897822</v>
      </c>
      <c r="H7679" s="34" t="n">
        <v>0.0205219150096183</v>
      </c>
      <c r="I7679" s="34" t="n">
        <v>0.0652885938362335</v>
      </c>
      <c r="J7679" s="35" t="n">
        <v>3.2</v>
      </c>
      <c r="K7679" s="6" t="n">
        <v>0</v>
      </c>
      <c r="L7679" s="35" t="n">
        <v>-1</v>
      </c>
      <c r="M7679" s="6" t="str">
        <f aca="false">IF(I7679&lt;=0,"Below 0%",IF(I7679&lt;=0.05,"0-5%",IF(I7679&lt;=0.1,"5-10%",IF(I7679&lt;=0.2,"10-20%",IF(I7679&lt;=0.4,"20-40%","Above 40%")))))</f>
        <v>5-10%</v>
      </c>
      <c r="N7679" s="6" t="str">
        <f aca="false">IF(AND(H7679&gt;=Summary!$B$25,I7679&gt;=Summary!$B$26,I7679&lt;=Summary!$B$27,J7679&gt;=Summary!$B$28,J7679&lt;=Summary!$B$29,F7679*J7679&gt;1),"Yes","No")</f>
        <v>No</v>
      </c>
    </row>
    <row r="7680" customFormat="false" ht="15" hidden="false" customHeight="false" outlineLevel="0" collapsed="false">
      <c r="A7680" s="6" t="s">
        <v>154</v>
      </c>
      <c r="B7680" s="45" t="n">
        <v>44001</v>
      </c>
      <c r="C7680" s="6" t="s">
        <v>181</v>
      </c>
      <c r="D7680" s="6" t="s">
        <v>176</v>
      </c>
      <c r="E7680" s="6" t="s">
        <v>174</v>
      </c>
      <c r="F7680" s="34" t="n">
        <v>0.395551204681397</v>
      </c>
      <c r="G7680" s="34" t="n">
        <v>0.283336284752966</v>
      </c>
      <c r="H7680" s="34" t="n">
        <v>0.11221491992843</v>
      </c>
      <c r="I7680" s="34" t="n">
        <v>0.396048533022404</v>
      </c>
      <c r="J7680" s="35" t="n">
        <v>3.55</v>
      </c>
      <c r="K7680" s="6" t="n">
        <v>1</v>
      </c>
      <c r="L7680" s="35" t="n">
        <v>2.55</v>
      </c>
      <c r="M7680" s="6" t="str">
        <f aca="false">IF(I7680&lt;=0,"Below 0%",IF(I7680&lt;=0.05,"0-5%",IF(I7680&lt;=0.1,"5-10%",IF(I7680&lt;=0.2,"10-20%",IF(I7680&lt;=0.4,"20-40%","Above 40%")))))</f>
        <v>20-40%</v>
      </c>
      <c r="N7680" s="6" t="str">
        <f aca="false">IF(AND(H7680&gt;=Summary!$B$25,I7680&gt;=Summary!$B$26,I7680&lt;=Summary!$B$27,J7680&gt;=Summary!$B$28,J7680&lt;=Summary!$B$29,F7680*J7680&gt;1),"Yes","No")</f>
        <v>Yes</v>
      </c>
    </row>
    <row r="7681" customFormat="false" ht="15" hidden="false" customHeight="false" outlineLevel="0" collapsed="false">
      <c r="A7681" s="6" t="s">
        <v>154</v>
      </c>
      <c r="B7681" s="45" t="n">
        <v>44001</v>
      </c>
      <c r="C7681" s="6" t="s">
        <v>181</v>
      </c>
      <c r="D7681" s="6" t="s">
        <v>176</v>
      </c>
      <c r="E7681" s="6" t="s">
        <v>177</v>
      </c>
      <c r="F7681" s="34" t="n">
        <v>0.269600689411163</v>
      </c>
      <c r="G7681" s="34" t="n">
        <v>0.402337524349212</v>
      </c>
      <c r="H7681" s="34" t="n">
        <v>-0.132736834938049</v>
      </c>
      <c r="I7681" s="34" t="n">
        <v>-0.329914131555969</v>
      </c>
      <c r="J7681" s="35" t="n">
        <v>2.5</v>
      </c>
      <c r="K7681" s="6" t="n">
        <v>0</v>
      </c>
      <c r="L7681" s="35" t="n">
        <v>-1</v>
      </c>
      <c r="M7681" s="6" t="str">
        <f aca="false">IF(I7681&lt;=0,"Below 0%",IF(I7681&lt;=0.05,"0-5%",IF(I7681&lt;=0.1,"5-10%",IF(I7681&lt;=0.2,"10-20%",IF(I7681&lt;=0.4,"20-40%","Above 40%")))))</f>
        <v>Below 0%</v>
      </c>
      <c r="N7681" s="6" t="str">
        <f aca="false">IF(AND(H7681&gt;=Summary!$B$25,I7681&gt;=Summary!$B$26,I7681&lt;=Summary!$B$27,J7681&gt;=Summary!$B$28,J7681&lt;=Summary!$B$29,F7681*J7681&gt;1),"Yes","No")</f>
        <v>No</v>
      </c>
    </row>
    <row r="7682" customFormat="false" ht="15" hidden="false" customHeight="false" outlineLevel="0" collapsed="false">
      <c r="A7682" s="6" t="s">
        <v>154</v>
      </c>
      <c r="B7682" s="45" t="n">
        <v>44002</v>
      </c>
      <c r="C7682" s="6" t="s">
        <v>199</v>
      </c>
      <c r="D7682" s="6" t="s">
        <v>180</v>
      </c>
      <c r="E7682" s="6" t="s">
        <v>187</v>
      </c>
      <c r="F7682" s="34" t="n">
        <v>0.422578692436218</v>
      </c>
      <c r="G7682" s="34" t="n">
        <v>0.387337057728119</v>
      </c>
      <c r="H7682" s="34" t="n">
        <v>0.0352416347080991</v>
      </c>
      <c r="I7682" s="34" t="n">
        <v>0.0909844126838906</v>
      </c>
      <c r="J7682" s="35" t="n">
        <v>2.6</v>
      </c>
      <c r="K7682" s="6" t="n">
        <v>0</v>
      </c>
      <c r="L7682" s="35" t="n">
        <v>-1</v>
      </c>
      <c r="M7682" s="6" t="str">
        <f aca="false">IF(I7682&lt;=0,"Below 0%",IF(I7682&lt;=0.05,"0-5%",IF(I7682&lt;=0.1,"5-10%",IF(I7682&lt;=0.2,"10-20%",IF(I7682&lt;=0.4,"20-40%","Above 40%")))))</f>
        <v>5-10%</v>
      </c>
      <c r="N7682" s="6" t="str">
        <f aca="false">IF(AND(H7682&gt;=Summary!$B$25,I7682&gt;=Summary!$B$26,I7682&lt;=Summary!$B$27,J7682&gt;=Summary!$B$28,J7682&lt;=Summary!$B$29,F7682*J7682&gt;1),"Yes","No")</f>
        <v>No</v>
      </c>
    </row>
    <row r="7683" customFormat="false" ht="15" hidden="false" customHeight="false" outlineLevel="0" collapsed="false">
      <c r="A7683" s="6" t="s">
        <v>154</v>
      </c>
      <c r="B7683" s="45" t="n">
        <v>44002</v>
      </c>
      <c r="C7683" s="6" t="s">
        <v>199</v>
      </c>
      <c r="D7683" s="6" t="s">
        <v>180</v>
      </c>
      <c r="E7683" s="6" t="s">
        <v>174</v>
      </c>
      <c r="F7683" s="34" t="n">
        <v>0.310259878635407</v>
      </c>
      <c r="G7683" s="34" t="n">
        <v>0.297951582867784</v>
      </c>
      <c r="H7683" s="34" t="n">
        <v>0.0123082957676225</v>
      </c>
      <c r="I7683" s="34" t="n">
        <v>0.041309717670083</v>
      </c>
      <c r="J7683" s="35" t="n">
        <v>3.38</v>
      </c>
      <c r="K7683" s="6" t="n">
        <v>0</v>
      </c>
      <c r="L7683" s="35" t="n">
        <v>-1</v>
      </c>
      <c r="M7683" s="6" t="str">
        <f aca="false">IF(I7683&lt;=0,"Below 0%",IF(I7683&lt;=0.05,"0-5%",IF(I7683&lt;=0.1,"5-10%",IF(I7683&lt;=0.2,"10-20%",IF(I7683&lt;=0.4,"20-40%","Above 40%")))))</f>
        <v>0-5%</v>
      </c>
      <c r="N7683" s="6" t="str">
        <f aca="false">IF(AND(H7683&gt;=Summary!$B$25,I7683&gt;=Summary!$B$26,I7683&lt;=Summary!$B$27,J7683&gt;=Summary!$B$28,J7683&lt;=Summary!$B$29,F7683*J7683&gt;1),"Yes","No")</f>
        <v>No</v>
      </c>
    </row>
    <row r="7684" customFormat="false" ht="15" hidden="false" customHeight="false" outlineLevel="0" collapsed="false">
      <c r="A7684" s="6" t="s">
        <v>154</v>
      </c>
      <c r="B7684" s="45" t="n">
        <v>44002</v>
      </c>
      <c r="C7684" s="6" t="s">
        <v>199</v>
      </c>
      <c r="D7684" s="6" t="s">
        <v>180</v>
      </c>
      <c r="E7684" s="6" t="s">
        <v>177</v>
      </c>
      <c r="F7684" s="34" t="n">
        <v>0.267161428928375</v>
      </c>
      <c r="G7684" s="34" t="n">
        <v>0.314711359404097</v>
      </c>
      <c r="H7684" s="34" t="n">
        <v>-0.0475499304757216</v>
      </c>
      <c r="I7684" s="34" t="n">
        <v>-0.151090607487944</v>
      </c>
      <c r="J7684" s="35" t="n">
        <v>3.2</v>
      </c>
      <c r="K7684" s="6" t="n">
        <v>1</v>
      </c>
      <c r="L7684" s="35" t="n">
        <v>2.2</v>
      </c>
      <c r="M7684" s="6" t="str">
        <f aca="false">IF(I7684&lt;=0,"Below 0%",IF(I7684&lt;=0.05,"0-5%",IF(I7684&lt;=0.1,"5-10%",IF(I7684&lt;=0.2,"10-20%",IF(I7684&lt;=0.4,"20-40%","Above 40%")))))</f>
        <v>Below 0%</v>
      </c>
      <c r="N7684" s="6" t="str">
        <f aca="false">IF(AND(H7684&gt;=Summary!$B$25,I7684&gt;=Summary!$B$26,I7684&lt;=Summary!$B$27,J7684&gt;=Summary!$B$28,J7684&lt;=Summary!$B$29,F7684*J7684&gt;1),"Yes","No")</f>
        <v>No</v>
      </c>
    </row>
    <row r="7685" customFormat="false" ht="15" hidden="false" customHeight="false" outlineLevel="0" collapsed="false">
      <c r="A7685" s="6" t="s">
        <v>154</v>
      </c>
      <c r="B7685" s="45" t="n">
        <v>44002</v>
      </c>
      <c r="C7685" s="6" t="s">
        <v>201</v>
      </c>
      <c r="D7685" s="6" t="s">
        <v>185</v>
      </c>
      <c r="E7685" s="6" t="s">
        <v>187</v>
      </c>
      <c r="F7685" s="34" t="n">
        <v>0.504387497901917</v>
      </c>
      <c r="G7685" s="34" t="n">
        <v>0.301648620708417</v>
      </c>
      <c r="H7685" s="34" t="n">
        <v>0.202738877193499</v>
      </c>
      <c r="I7685" s="34" t="n">
        <v>0.672102782095838</v>
      </c>
      <c r="J7685" s="35" t="n">
        <v>3.4</v>
      </c>
      <c r="K7685" s="6" t="n">
        <v>1</v>
      </c>
      <c r="L7685" s="35" t="n">
        <v>2.4</v>
      </c>
      <c r="M7685" s="6" t="str">
        <f aca="false">IF(I7685&lt;=0,"Below 0%",IF(I7685&lt;=0.05,"0-5%",IF(I7685&lt;=0.1,"5-10%",IF(I7685&lt;=0.2,"10-20%",IF(I7685&lt;=0.4,"20-40%","Above 40%")))))</f>
        <v>Above 40%</v>
      </c>
      <c r="N7685" s="6" t="str">
        <f aca="false">IF(AND(H7685&gt;=Summary!$B$25,I7685&gt;=Summary!$B$26,I7685&lt;=Summary!$B$27,J7685&gt;=Summary!$B$28,J7685&lt;=Summary!$B$29,F7685*J7685&gt;1),"Yes","No")</f>
        <v>No</v>
      </c>
    </row>
    <row r="7686" customFormat="false" ht="15" hidden="false" customHeight="false" outlineLevel="0" collapsed="false">
      <c r="A7686" s="6" t="s">
        <v>154</v>
      </c>
      <c r="B7686" s="45" t="n">
        <v>44002</v>
      </c>
      <c r="C7686" s="6" t="s">
        <v>201</v>
      </c>
      <c r="D7686" s="6" t="s">
        <v>185</v>
      </c>
      <c r="E7686" s="6" t="s">
        <v>174</v>
      </c>
      <c r="F7686" s="34" t="n">
        <v>0.233571127057076</v>
      </c>
      <c r="G7686" s="34" t="n">
        <v>0.291365145002449</v>
      </c>
      <c r="H7686" s="34" t="n">
        <v>-0.057794017945373</v>
      </c>
      <c r="I7686" s="34" t="n">
        <v>-0.198355976810086</v>
      </c>
      <c r="J7686" s="35" t="n">
        <v>3.52</v>
      </c>
      <c r="K7686" s="6" t="n">
        <v>0</v>
      </c>
      <c r="L7686" s="35" t="n">
        <v>-1</v>
      </c>
      <c r="M7686" s="6" t="str">
        <f aca="false">IF(I7686&lt;=0,"Below 0%",IF(I7686&lt;=0.05,"0-5%",IF(I7686&lt;=0.1,"5-10%",IF(I7686&lt;=0.2,"10-20%",IF(I7686&lt;=0.4,"20-40%","Above 40%")))))</f>
        <v>Below 0%</v>
      </c>
      <c r="N7686" s="6" t="str">
        <f aca="false">IF(AND(H7686&gt;=Summary!$B$25,I7686&gt;=Summary!$B$26,I7686&lt;=Summary!$B$27,J7686&gt;=Summary!$B$28,J7686&lt;=Summary!$B$29,F7686*J7686&gt;1),"Yes","No")</f>
        <v>No</v>
      </c>
    </row>
    <row r="7687" customFormat="false" ht="15" hidden="false" customHeight="false" outlineLevel="0" collapsed="false">
      <c r="A7687" s="6" t="s">
        <v>154</v>
      </c>
      <c r="B7687" s="45" t="n">
        <v>44002</v>
      </c>
      <c r="C7687" s="6" t="s">
        <v>201</v>
      </c>
      <c r="D7687" s="6" t="s">
        <v>185</v>
      </c>
      <c r="E7687" s="6" t="s">
        <v>177</v>
      </c>
      <c r="F7687" s="34" t="n">
        <v>0.262041389942169</v>
      </c>
      <c r="G7687" s="34" t="n">
        <v>0.406986234289134</v>
      </c>
      <c r="H7687" s="34" t="n">
        <v>-0.144944844346965</v>
      </c>
      <c r="I7687" s="34" t="n">
        <v>-0.356141884258405</v>
      </c>
      <c r="J7687" s="35" t="n">
        <v>2.52</v>
      </c>
      <c r="K7687" s="6" t="n">
        <v>0</v>
      </c>
      <c r="L7687" s="35" t="n">
        <v>-1</v>
      </c>
      <c r="M7687" s="6" t="str">
        <f aca="false">IF(I7687&lt;=0,"Below 0%",IF(I7687&lt;=0.05,"0-5%",IF(I7687&lt;=0.1,"5-10%",IF(I7687&lt;=0.2,"10-20%",IF(I7687&lt;=0.4,"20-40%","Above 40%")))))</f>
        <v>Below 0%</v>
      </c>
      <c r="N7687" s="6" t="str">
        <f aca="false">IF(AND(H7687&gt;=Summary!$B$25,I7687&gt;=Summary!$B$26,I7687&lt;=Summary!$B$27,J7687&gt;=Summary!$B$28,J7687&lt;=Summary!$B$29,F7687*J7687&gt;1),"Yes","No")</f>
        <v>No</v>
      </c>
    </row>
    <row r="7688" customFormat="false" ht="15" hidden="false" customHeight="false" outlineLevel="0" collapsed="false">
      <c r="A7688" s="6" t="s">
        <v>154</v>
      </c>
      <c r="B7688" s="45" t="n">
        <v>44002</v>
      </c>
      <c r="C7688" s="6" t="s">
        <v>198</v>
      </c>
      <c r="D7688" s="6" t="s">
        <v>195</v>
      </c>
      <c r="E7688" s="6" t="s">
        <v>187</v>
      </c>
      <c r="F7688" s="34" t="n">
        <v>0.368155181407929</v>
      </c>
      <c r="G7688" s="34" t="n">
        <v>0.267263618660853</v>
      </c>
      <c r="H7688" s="34" t="n">
        <v>0.100891562747076</v>
      </c>
      <c r="I7688" s="34" t="n">
        <v>0.377498303931533</v>
      </c>
      <c r="J7688" s="35" t="n">
        <v>3.75</v>
      </c>
      <c r="K7688" s="6" t="n">
        <v>0</v>
      </c>
      <c r="L7688" s="35" t="n">
        <v>-1</v>
      </c>
      <c r="M7688" s="6" t="str">
        <f aca="false">IF(I7688&lt;=0,"Below 0%",IF(I7688&lt;=0.05,"0-5%",IF(I7688&lt;=0.1,"5-10%",IF(I7688&lt;=0.2,"10-20%",IF(I7688&lt;=0.4,"20-40%","Above 40%")))))</f>
        <v>20-40%</v>
      </c>
      <c r="N7688" s="6" t="str">
        <f aca="false">IF(AND(H7688&gt;=Summary!$B$25,I7688&gt;=Summary!$B$26,I7688&lt;=Summary!$B$27,J7688&gt;=Summary!$B$28,J7688&lt;=Summary!$B$29,F7688*J7688&gt;1),"Yes","No")</f>
        <v>Yes</v>
      </c>
    </row>
    <row r="7689" customFormat="false" ht="15" hidden="false" customHeight="false" outlineLevel="0" collapsed="false">
      <c r="A7689" s="6" t="s">
        <v>154</v>
      </c>
      <c r="B7689" s="45" t="n">
        <v>44002</v>
      </c>
      <c r="C7689" s="6" t="s">
        <v>198</v>
      </c>
      <c r="D7689" s="6" t="s">
        <v>195</v>
      </c>
      <c r="E7689" s="6" t="s">
        <v>174</v>
      </c>
      <c r="F7689" s="34" t="n">
        <v>0.206127285957336</v>
      </c>
      <c r="G7689" s="34" t="n">
        <v>0.270875289183296</v>
      </c>
      <c r="H7689" s="34" t="n">
        <v>-0.06474800322596</v>
      </c>
      <c r="I7689" s="34" t="n">
        <v>-0.239032520910928</v>
      </c>
      <c r="J7689" s="35" t="n">
        <v>3.7</v>
      </c>
      <c r="K7689" s="6" t="n">
        <v>1</v>
      </c>
      <c r="L7689" s="35" t="n">
        <v>2.7</v>
      </c>
      <c r="M7689" s="6" t="str">
        <f aca="false">IF(I7689&lt;=0,"Below 0%",IF(I7689&lt;=0.05,"0-5%",IF(I7689&lt;=0.1,"5-10%",IF(I7689&lt;=0.2,"10-20%",IF(I7689&lt;=0.4,"20-40%","Above 40%")))))</f>
        <v>Below 0%</v>
      </c>
      <c r="N7689" s="6" t="str">
        <f aca="false">IF(AND(H7689&gt;=Summary!$B$25,I7689&gt;=Summary!$B$26,I7689&lt;=Summary!$B$27,J7689&gt;=Summary!$B$28,J7689&lt;=Summary!$B$29,F7689*J7689&gt;1),"Yes","No")</f>
        <v>No</v>
      </c>
    </row>
    <row r="7690" customFormat="false" ht="15" hidden="false" customHeight="false" outlineLevel="0" collapsed="false">
      <c r="A7690" s="6" t="s">
        <v>154</v>
      </c>
      <c r="B7690" s="45" t="n">
        <v>44002</v>
      </c>
      <c r="C7690" s="6" t="s">
        <v>198</v>
      </c>
      <c r="D7690" s="6" t="s">
        <v>195</v>
      </c>
      <c r="E7690" s="6" t="s">
        <v>177</v>
      </c>
      <c r="F7690" s="34" t="n">
        <v>0.42571747303009</v>
      </c>
      <c r="G7690" s="34" t="n">
        <v>0.461861092155851</v>
      </c>
      <c r="H7690" s="34" t="n">
        <v>-0.0361436191257608</v>
      </c>
      <c r="I7690" s="34" t="n">
        <v>-0.0782564709165075</v>
      </c>
      <c r="J7690" s="35" t="n">
        <v>2.17</v>
      </c>
      <c r="K7690" s="6" t="n">
        <v>0</v>
      </c>
      <c r="L7690" s="35" t="n">
        <v>-1</v>
      </c>
      <c r="M7690" s="6" t="str">
        <f aca="false">IF(I7690&lt;=0,"Below 0%",IF(I7690&lt;=0.05,"0-5%",IF(I7690&lt;=0.1,"5-10%",IF(I7690&lt;=0.2,"10-20%",IF(I7690&lt;=0.4,"20-40%","Above 40%")))))</f>
        <v>Below 0%</v>
      </c>
      <c r="N7690" s="6" t="str">
        <f aca="false">IF(AND(H7690&gt;=Summary!$B$25,I7690&gt;=Summary!$B$26,I7690&lt;=Summary!$B$27,J7690&gt;=Summary!$B$28,J7690&lt;=Summary!$B$29,F7690*J7690&gt;1),"Yes","No")</f>
        <v>No</v>
      </c>
    </row>
    <row r="7691" customFormat="false" ht="15" hidden="false" customHeight="false" outlineLevel="0" collapsed="false">
      <c r="A7691" s="6" t="s">
        <v>154</v>
      </c>
      <c r="B7691" s="45" t="n">
        <v>44002</v>
      </c>
      <c r="C7691" s="6" t="s">
        <v>189</v>
      </c>
      <c r="D7691" s="6" t="s">
        <v>203</v>
      </c>
      <c r="E7691" s="6" t="s">
        <v>187</v>
      </c>
      <c r="F7691" s="34" t="n">
        <v>0.477478742599487</v>
      </c>
      <c r="G7691" s="34" t="n">
        <v>0.266344915028937</v>
      </c>
      <c r="H7691" s="34" t="n">
        <v>0.21113382757055</v>
      </c>
      <c r="I7691" s="34" t="n">
        <v>0.792708310378711</v>
      </c>
      <c r="J7691" s="35" t="n">
        <v>3.75</v>
      </c>
      <c r="K7691" s="6" t="n">
        <v>0</v>
      </c>
      <c r="L7691" s="35" t="n">
        <v>-1</v>
      </c>
      <c r="M7691" s="6" t="str">
        <f aca="false">IF(I7691&lt;=0,"Below 0%",IF(I7691&lt;=0.05,"0-5%",IF(I7691&lt;=0.1,"5-10%",IF(I7691&lt;=0.2,"10-20%",IF(I7691&lt;=0.4,"20-40%","Above 40%")))))</f>
        <v>Above 40%</v>
      </c>
      <c r="N7691" s="6" t="str">
        <f aca="false">IF(AND(H7691&gt;=Summary!$B$25,I7691&gt;=Summary!$B$26,I7691&lt;=Summary!$B$27,J7691&gt;=Summary!$B$28,J7691&lt;=Summary!$B$29,F7691*J7691&gt;1),"Yes","No")</f>
        <v>No</v>
      </c>
    </row>
    <row r="7692" customFormat="false" ht="15" hidden="false" customHeight="false" outlineLevel="0" collapsed="false">
      <c r="A7692" s="6" t="s">
        <v>154</v>
      </c>
      <c r="B7692" s="45" t="n">
        <v>44002</v>
      </c>
      <c r="C7692" s="6" t="s">
        <v>189</v>
      </c>
      <c r="D7692" s="6" t="s">
        <v>203</v>
      </c>
      <c r="E7692" s="6" t="s">
        <v>174</v>
      </c>
      <c r="F7692" s="34" t="n">
        <v>0.269089460372925</v>
      </c>
      <c r="G7692" s="34" t="n">
        <v>0.283748133908669</v>
      </c>
      <c r="H7692" s="34" t="n">
        <v>-0.0146586735357441</v>
      </c>
      <c r="I7692" s="34" t="n">
        <v>-0.0516608632233767</v>
      </c>
      <c r="J7692" s="35" t="n">
        <v>3.52</v>
      </c>
      <c r="K7692" s="6" t="n">
        <v>0</v>
      </c>
      <c r="L7692" s="35" t="n">
        <v>-1</v>
      </c>
      <c r="M7692" s="6" t="str">
        <f aca="false">IF(I7692&lt;=0,"Below 0%",IF(I7692&lt;=0.05,"0-5%",IF(I7692&lt;=0.1,"5-10%",IF(I7692&lt;=0.2,"10-20%",IF(I7692&lt;=0.4,"20-40%","Above 40%")))))</f>
        <v>Below 0%</v>
      </c>
      <c r="N7692" s="6" t="str">
        <f aca="false">IF(AND(H7692&gt;=Summary!$B$25,I7692&gt;=Summary!$B$26,I7692&lt;=Summary!$B$27,J7692&gt;=Summary!$B$28,J7692&lt;=Summary!$B$29,F7692*J7692&gt;1),"Yes","No")</f>
        <v>No</v>
      </c>
    </row>
    <row r="7693" customFormat="false" ht="15" hidden="false" customHeight="false" outlineLevel="0" collapsed="false">
      <c r="A7693" s="6" t="s">
        <v>154</v>
      </c>
      <c r="B7693" s="45" t="n">
        <v>44002</v>
      </c>
      <c r="C7693" s="6" t="s">
        <v>189</v>
      </c>
      <c r="D7693" s="6" t="s">
        <v>203</v>
      </c>
      <c r="E7693" s="6" t="s">
        <v>177</v>
      </c>
      <c r="F7693" s="34" t="n">
        <v>0.253431797027588</v>
      </c>
      <c r="G7693" s="34" t="n">
        <v>0.449906951062394</v>
      </c>
      <c r="H7693" s="34" t="n">
        <v>-0.196475154034806</v>
      </c>
      <c r="I7693" s="34" t="n">
        <v>-0.436701752597635</v>
      </c>
      <c r="J7693" s="35" t="n">
        <v>2.22</v>
      </c>
      <c r="K7693" s="6" t="n">
        <v>1</v>
      </c>
      <c r="L7693" s="35" t="n">
        <v>1.22</v>
      </c>
      <c r="M7693" s="6" t="str">
        <f aca="false">IF(I7693&lt;=0,"Below 0%",IF(I7693&lt;=0.05,"0-5%",IF(I7693&lt;=0.1,"5-10%",IF(I7693&lt;=0.2,"10-20%",IF(I7693&lt;=0.4,"20-40%","Above 40%")))))</f>
        <v>Below 0%</v>
      </c>
      <c r="N7693" s="6" t="str">
        <f aca="false">IF(AND(H7693&gt;=Summary!$B$25,I7693&gt;=Summary!$B$26,I7693&lt;=Summary!$B$27,J7693&gt;=Summary!$B$28,J7693&lt;=Summary!$B$29,F7693*J7693&gt;1),"Yes","No")</f>
        <v>No</v>
      </c>
    </row>
    <row r="7694" customFormat="false" ht="15" hidden="false" customHeight="false" outlineLevel="0" collapsed="false">
      <c r="A7694" s="6" t="s">
        <v>154</v>
      </c>
      <c r="B7694" s="45" t="n">
        <v>44003</v>
      </c>
      <c r="C7694" s="6" t="s">
        <v>182</v>
      </c>
      <c r="D7694" s="6" t="s">
        <v>190</v>
      </c>
      <c r="E7694" s="6" t="s">
        <v>187</v>
      </c>
      <c r="F7694" s="34" t="n">
        <v>0.217575684189796</v>
      </c>
      <c r="G7694" s="34" t="n">
        <v>0.154639382487738</v>
      </c>
      <c r="H7694" s="34" t="n">
        <v>0.0629363017020582</v>
      </c>
      <c r="I7694" s="34" t="n">
        <v>0.406987538941114</v>
      </c>
      <c r="J7694" s="35" t="n">
        <v>6.5</v>
      </c>
      <c r="K7694" s="6" t="n">
        <v>0</v>
      </c>
      <c r="L7694" s="35" t="n">
        <v>-1</v>
      </c>
      <c r="M7694" s="6" t="str">
        <f aca="false">IF(I7694&lt;=0,"Below 0%",IF(I7694&lt;=0.05,"0-5%",IF(I7694&lt;=0.1,"5-10%",IF(I7694&lt;=0.2,"10-20%",IF(I7694&lt;=0.4,"20-40%","Above 40%")))))</f>
        <v>Above 40%</v>
      </c>
      <c r="N7694" s="6" t="str">
        <f aca="false">IF(AND(H7694&gt;=Summary!$B$25,I7694&gt;=Summary!$B$26,I7694&lt;=Summary!$B$27,J7694&gt;=Summary!$B$28,J7694&lt;=Summary!$B$29,F7694*J7694&gt;1),"Yes","No")</f>
        <v>No</v>
      </c>
    </row>
    <row r="7695" customFormat="false" ht="15" hidden="false" customHeight="false" outlineLevel="0" collapsed="false">
      <c r="A7695" s="6" t="s">
        <v>154</v>
      </c>
      <c r="B7695" s="45" t="n">
        <v>44003</v>
      </c>
      <c r="C7695" s="6" t="s">
        <v>182</v>
      </c>
      <c r="D7695" s="6" t="s">
        <v>190</v>
      </c>
      <c r="E7695" s="6" t="s">
        <v>174</v>
      </c>
      <c r="F7695" s="34" t="n">
        <v>0.143224820494652</v>
      </c>
      <c r="G7695" s="34" t="n">
        <v>0.205133874728632</v>
      </c>
      <c r="H7695" s="34" t="n">
        <v>-0.0619090542339805</v>
      </c>
      <c r="I7695" s="34" t="n">
        <v>-0.301798297896331</v>
      </c>
      <c r="J7695" s="35" t="n">
        <v>4.9</v>
      </c>
      <c r="K7695" s="6" t="n">
        <v>0</v>
      </c>
      <c r="L7695" s="35" t="n">
        <v>-1</v>
      </c>
      <c r="M7695" s="6" t="str">
        <f aca="false">IF(I7695&lt;=0,"Below 0%",IF(I7695&lt;=0.05,"0-5%",IF(I7695&lt;=0.1,"5-10%",IF(I7695&lt;=0.2,"10-20%",IF(I7695&lt;=0.4,"20-40%","Above 40%")))))</f>
        <v>Below 0%</v>
      </c>
      <c r="N7695" s="6" t="str">
        <f aca="false">IF(AND(H7695&gt;=Summary!$B$25,I7695&gt;=Summary!$B$26,I7695&lt;=Summary!$B$27,J7695&gt;=Summary!$B$28,J7695&lt;=Summary!$B$29,F7695*J7695&gt;1),"Yes","No")</f>
        <v>No</v>
      </c>
    </row>
    <row r="7696" customFormat="false" ht="15" hidden="false" customHeight="false" outlineLevel="0" collapsed="false">
      <c r="A7696" s="6" t="s">
        <v>154</v>
      </c>
      <c r="B7696" s="45" t="n">
        <v>44003</v>
      </c>
      <c r="C7696" s="6" t="s">
        <v>182</v>
      </c>
      <c r="D7696" s="6" t="s">
        <v>190</v>
      </c>
      <c r="E7696" s="6" t="s">
        <v>177</v>
      </c>
      <c r="F7696" s="34" t="n">
        <v>0.639199495315552</v>
      </c>
      <c r="G7696" s="34" t="n">
        <v>0.64022674278363</v>
      </c>
      <c r="H7696" s="34" t="n">
        <v>-0.0010272474680777</v>
      </c>
      <c r="I7696" s="34" t="n">
        <v>-0.00160450571560222</v>
      </c>
      <c r="J7696" s="35" t="n">
        <v>1.57</v>
      </c>
      <c r="K7696" s="6" t="n">
        <v>1</v>
      </c>
      <c r="L7696" s="35" t="n">
        <v>0.57</v>
      </c>
      <c r="M7696" s="6" t="str">
        <f aca="false">IF(I7696&lt;=0,"Below 0%",IF(I7696&lt;=0.05,"0-5%",IF(I7696&lt;=0.1,"5-10%",IF(I7696&lt;=0.2,"10-20%",IF(I7696&lt;=0.4,"20-40%","Above 40%")))))</f>
        <v>Below 0%</v>
      </c>
      <c r="N7696" s="6" t="str">
        <f aca="false">IF(AND(H7696&gt;=Summary!$B$25,I7696&gt;=Summary!$B$26,I7696&lt;=Summary!$B$27,J7696&gt;=Summary!$B$28,J7696&lt;=Summary!$B$29,F7696*J7696&gt;1),"Yes","No")</f>
        <v>No</v>
      </c>
    </row>
    <row r="7697" customFormat="false" ht="15" hidden="false" customHeight="false" outlineLevel="0" collapsed="false">
      <c r="A7697" s="6" t="s">
        <v>154</v>
      </c>
      <c r="B7697" s="45" t="n">
        <v>44003</v>
      </c>
      <c r="C7697" s="6" t="s">
        <v>173</v>
      </c>
      <c r="D7697" s="6" t="s">
        <v>183</v>
      </c>
      <c r="E7697" s="6" t="s">
        <v>187</v>
      </c>
      <c r="F7697" s="34" t="n">
        <v>0.133802965283394</v>
      </c>
      <c r="G7697" s="34" t="n">
        <v>0.1649069884364</v>
      </c>
      <c r="H7697" s="34" t="n">
        <v>-0.0311040231530063</v>
      </c>
      <c r="I7697" s="34" t="n">
        <v>-0.188615555034542</v>
      </c>
      <c r="J7697" s="35" t="n">
        <v>6.05</v>
      </c>
      <c r="K7697" s="6" t="n">
        <v>0</v>
      </c>
      <c r="L7697" s="35" t="n">
        <v>-1</v>
      </c>
      <c r="M7697" s="6" t="str">
        <f aca="false">IF(I7697&lt;=0,"Below 0%",IF(I7697&lt;=0.05,"0-5%",IF(I7697&lt;=0.1,"5-10%",IF(I7697&lt;=0.2,"10-20%",IF(I7697&lt;=0.4,"20-40%","Above 40%")))))</f>
        <v>Below 0%</v>
      </c>
      <c r="N7697" s="6" t="str">
        <f aca="false">IF(AND(H7697&gt;=Summary!$B$25,I7697&gt;=Summary!$B$26,I7697&lt;=Summary!$B$27,J7697&gt;=Summary!$B$28,J7697&lt;=Summary!$B$29,F7697*J7697&gt;1),"Yes","No")</f>
        <v>No</v>
      </c>
    </row>
    <row r="7698" customFormat="false" ht="15" hidden="false" customHeight="false" outlineLevel="0" collapsed="false">
      <c r="A7698" s="6" t="s">
        <v>154</v>
      </c>
      <c r="B7698" s="45" t="n">
        <v>44003</v>
      </c>
      <c r="C7698" s="6" t="s">
        <v>173</v>
      </c>
      <c r="D7698" s="6" t="s">
        <v>183</v>
      </c>
      <c r="E7698" s="6" t="s">
        <v>174</v>
      </c>
      <c r="F7698" s="34" t="n">
        <v>0.168628498911858</v>
      </c>
      <c r="G7698" s="34" t="n">
        <v>0.22674710910005</v>
      </c>
      <c r="H7698" s="34" t="n">
        <v>-0.0581186101881927</v>
      </c>
      <c r="I7698" s="34" t="n">
        <v>-0.256314668878748</v>
      </c>
      <c r="J7698" s="35" t="n">
        <v>4.4</v>
      </c>
      <c r="K7698" s="6" t="n">
        <v>1</v>
      </c>
      <c r="L7698" s="35" t="n">
        <v>3.4</v>
      </c>
      <c r="M7698" s="6" t="str">
        <f aca="false">IF(I7698&lt;=0,"Below 0%",IF(I7698&lt;=0.05,"0-5%",IF(I7698&lt;=0.1,"5-10%",IF(I7698&lt;=0.2,"10-20%",IF(I7698&lt;=0.4,"20-40%","Above 40%")))))</f>
        <v>Below 0%</v>
      </c>
      <c r="N7698" s="6" t="str">
        <f aca="false">IF(AND(H7698&gt;=Summary!$B$25,I7698&gt;=Summary!$B$26,I7698&lt;=Summary!$B$27,J7698&gt;=Summary!$B$28,J7698&lt;=Summary!$B$29,F7698*J7698&gt;1),"Yes","No")</f>
        <v>No</v>
      </c>
    </row>
    <row r="7699" customFormat="false" ht="15" hidden="false" customHeight="false" outlineLevel="0" collapsed="false">
      <c r="A7699" s="6" t="s">
        <v>154</v>
      </c>
      <c r="B7699" s="45" t="n">
        <v>44003</v>
      </c>
      <c r="C7699" s="6" t="s">
        <v>173</v>
      </c>
      <c r="D7699" s="6" t="s">
        <v>183</v>
      </c>
      <c r="E7699" s="6" t="s">
        <v>177</v>
      </c>
      <c r="F7699" s="34" t="n">
        <v>0.697568595409393</v>
      </c>
      <c r="G7699" s="34" t="n">
        <v>0.60834590246355</v>
      </c>
      <c r="H7699" s="34" t="n">
        <v>0.0892226929458438</v>
      </c>
      <c r="I7699" s="34" t="n">
        <v>0.146664410139904</v>
      </c>
      <c r="J7699" s="35" t="n">
        <v>1.64</v>
      </c>
      <c r="K7699" s="6" t="n">
        <v>0</v>
      </c>
      <c r="L7699" s="35" t="n">
        <v>-1</v>
      </c>
      <c r="M7699" s="6" t="str">
        <f aca="false">IF(I7699&lt;=0,"Below 0%",IF(I7699&lt;=0.05,"0-5%",IF(I7699&lt;=0.1,"5-10%",IF(I7699&lt;=0.2,"10-20%",IF(I7699&lt;=0.4,"20-40%","Above 40%")))))</f>
        <v>10-20%</v>
      </c>
      <c r="N7699" s="6" t="str">
        <f aca="false">IF(AND(H7699&gt;=Summary!$B$25,I7699&gt;=Summary!$B$26,I7699&lt;=Summary!$B$27,J7699&gt;=Summary!$B$28,J7699&lt;=Summary!$B$29,F7699*J7699&gt;1),"Yes","No")</f>
        <v>No</v>
      </c>
    </row>
    <row r="7700" customFormat="false" ht="15" hidden="false" customHeight="false" outlineLevel="0" collapsed="false">
      <c r="A7700" s="6" t="s">
        <v>154</v>
      </c>
      <c r="B7700" s="45" t="n">
        <v>44003</v>
      </c>
      <c r="C7700" s="6" t="s">
        <v>188</v>
      </c>
      <c r="D7700" s="6" t="s">
        <v>204</v>
      </c>
      <c r="E7700" s="6" t="s">
        <v>187</v>
      </c>
      <c r="F7700" s="34" t="n">
        <v>0.459383547306061</v>
      </c>
      <c r="G7700" s="34" t="n">
        <v>0.292870394911211</v>
      </c>
      <c r="H7700" s="34" t="n">
        <v>0.16651315239485</v>
      </c>
      <c r="I7700" s="34" t="n">
        <v>0.568555768312912</v>
      </c>
      <c r="J7700" s="35" t="n">
        <v>3.45</v>
      </c>
      <c r="K7700" s="6" t="n">
        <v>1</v>
      </c>
      <c r="L7700" s="35" t="n">
        <v>2.45</v>
      </c>
      <c r="M7700" s="6" t="str">
        <f aca="false">IF(I7700&lt;=0,"Below 0%",IF(I7700&lt;=0.05,"0-5%",IF(I7700&lt;=0.1,"5-10%",IF(I7700&lt;=0.2,"10-20%",IF(I7700&lt;=0.4,"20-40%","Above 40%")))))</f>
        <v>Above 40%</v>
      </c>
      <c r="N7700" s="6" t="str">
        <f aca="false">IF(AND(H7700&gt;=Summary!$B$25,I7700&gt;=Summary!$B$26,I7700&lt;=Summary!$B$27,J7700&gt;=Summary!$B$28,J7700&lt;=Summary!$B$29,F7700*J7700&gt;1),"Yes","No")</f>
        <v>No</v>
      </c>
    </row>
    <row r="7701" customFormat="false" ht="15" hidden="false" customHeight="false" outlineLevel="0" collapsed="false">
      <c r="A7701" s="6" t="s">
        <v>154</v>
      </c>
      <c r="B7701" s="45" t="n">
        <v>44003</v>
      </c>
      <c r="C7701" s="6" t="s">
        <v>188</v>
      </c>
      <c r="D7701" s="6" t="s">
        <v>204</v>
      </c>
      <c r="E7701" s="6" t="s">
        <v>174</v>
      </c>
      <c r="F7701" s="34" t="n">
        <v>0.225914061069489</v>
      </c>
      <c r="G7701" s="34" t="n">
        <v>0.310893188444209</v>
      </c>
      <c r="H7701" s="34" t="n">
        <v>-0.0849791273747203</v>
      </c>
      <c r="I7701" s="34" t="n">
        <v>-0.2733386594926</v>
      </c>
      <c r="J7701" s="35" t="n">
        <v>3.25</v>
      </c>
      <c r="K7701" s="6" t="n">
        <v>0</v>
      </c>
      <c r="L7701" s="35" t="n">
        <v>-1</v>
      </c>
      <c r="M7701" s="6" t="str">
        <f aca="false">IF(I7701&lt;=0,"Below 0%",IF(I7701&lt;=0.05,"0-5%",IF(I7701&lt;=0.1,"5-10%",IF(I7701&lt;=0.2,"10-20%",IF(I7701&lt;=0.4,"20-40%","Above 40%")))))</f>
        <v>Below 0%</v>
      </c>
      <c r="N7701" s="6" t="str">
        <f aca="false">IF(AND(H7701&gt;=Summary!$B$25,I7701&gt;=Summary!$B$26,I7701&lt;=Summary!$B$27,J7701&gt;=Summary!$B$28,J7701&lt;=Summary!$B$29,F7701*J7701&gt;1),"Yes","No")</f>
        <v>No</v>
      </c>
    </row>
    <row r="7702" customFormat="false" ht="15" hidden="false" customHeight="false" outlineLevel="0" collapsed="false">
      <c r="A7702" s="6" t="s">
        <v>154</v>
      </c>
      <c r="B7702" s="45" t="n">
        <v>44003</v>
      </c>
      <c r="C7702" s="6" t="s">
        <v>188</v>
      </c>
      <c r="D7702" s="6" t="s">
        <v>204</v>
      </c>
      <c r="E7702" s="6" t="s">
        <v>177</v>
      </c>
      <c r="F7702" s="34" t="n">
        <v>0.314702451229096</v>
      </c>
      <c r="G7702" s="34" t="n">
        <v>0.39623641664458</v>
      </c>
      <c r="H7702" s="34" t="n">
        <v>-0.0815339654154845</v>
      </c>
      <c r="I7702" s="34" t="n">
        <v>-0.20577100435627</v>
      </c>
      <c r="J7702" s="35" t="n">
        <v>2.55</v>
      </c>
      <c r="K7702" s="6" t="n">
        <v>0</v>
      </c>
      <c r="L7702" s="35" t="n">
        <v>-1</v>
      </c>
      <c r="M7702" s="6" t="str">
        <f aca="false">IF(I7702&lt;=0,"Below 0%",IF(I7702&lt;=0.05,"0-5%",IF(I7702&lt;=0.1,"5-10%",IF(I7702&lt;=0.2,"10-20%",IF(I7702&lt;=0.4,"20-40%","Above 40%")))))</f>
        <v>Below 0%</v>
      </c>
      <c r="N7702" s="6" t="str">
        <f aca="false">IF(AND(H7702&gt;=Summary!$B$25,I7702&gt;=Summary!$B$26,I7702&lt;=Summary!$B$27,J7702&gt;=Summary!$B$28,J7702&lt;=Summary!$B$29,F7702*J7702&gt;1),"Yes","No")</f>
        <v>No</v>
      </c>
    </row>
    <row r="7703" customFormat="false" ht="15" hidden="false" customHeight="false" outlineLevel="0" collapsed="false">
      <c r="A7703" s="6" t="s">
        <v>154</v>
      </c>
      <c r="B7703" s="45" t="n">
        <v>44004</v>
      </c>
      <c r="C7703" s="6" t="s">
        <v>194</v>
      </c>
      <c r="D7703" s="6" t="s">
        <v>196</v>
      </c>
      <c r="E7703" s="6" t="s">
        <v>187</v>
      </c>
      <c r="F7703" s="34" t="n">
        <v>0.85318386554718</v>
      </c>
      <c r="G7703" s="34" t="n">
        <v>0.861611876988335</v>
      </c>
      <c r="H7703" s="34" t="n">
        <v>-0.0084280114411549</v>
      </c>
      <c r="I7703" s="34" t="n">
        <v>-0.00978167974031885</v>
      </c>
      <c r="J7703" s="35" t="n">
        <v>1.16</v>
      </c>
      <c r="K7703" s="6" t="n">
        <v>1</v>
      </c>
      <c r="L7703" s="35" t="n">
        <v>0.16</v>
      </c>
      <c r="M7703" s="6" t="str">
        <f aca="false">IF(I7703&lt;=0,"Below 0%",IF(I7703&lt;=0.05,"0-5%",IF(I7703&lt;=0.1,"5-10%",IF(I7703&lt;=0.2,"10-20%",IF(I7703&lt;=0.4,"20-40%","Above 40%")))))</f>
        <v>Below 0%</v>
      </c>
      <c r="N7703" s="6" t="str">
        <f aca="false">IF(AND(H7703&gt;=Summary!$B$25,I7703&gt;=Summary!$B$26,I7703&lt;=Summary!$B$27,J7703&gt;=Summary!$B$28,J7703&lt;=Summary!$B$29,F7703*J7703&gt;1),"Yes","No")</f>
        <v>No</v>
      </c>
    </row>
    <row r="7704" customFormat="false" ht="15" hidden="false" customHeight="false" outlineLevel="0" collapsed="false">
      <c r="A7704" s="6" t="s">
        <v>154</v>
      </c>
      <c r="B7704" s="45" t="n">
        <v>44004</v>
      </c>
      <c r="C7704" s="6" t="s">
        <v>194</v>
      </c>
      <c r="D7704" s="6" t="s">
        <v>196</v>
      </c>
      <c r="E7704" s="6" t="s">
        <v>174</v>
      </c>
      <c r="F7704" s="34" t="n">
        <v>0.0952733457088471</v>
      </c>
      <c r="G7704" s="34" t="n">
        <v>0.0999469777306469</v>
      </c>
      <c r="H7704" s="34" t="n">
        <v>-0.00467363202179982</v>
      </c>
      <c r="I7704" s="34" t="n">
        <v>-0.0467611140218274</v>
      </c>
      <c r="J7704" s="35" t="n">
        <v>10</v>
      </c>
      <c r="K7704" s="6" t="n">
        <v>0</v>
      </c>
      <c r="L7704" s="35" t="n">
        <v>-1</v>
      </c>
      <c r="M7704" s="6" t="str">
        <f aca="false">IF(I7704&lt;=0,"Below 0%",IF(I7704&lt;=0.05,"0-5%",IF(I7704&lt;=0.1,"5-10%",IF(I7704&lt;=0.2,"10-20%",IF(I7704&lt;=0.4,"20-40%","Above 40%")))))</f>
        <v>Below 0%</v>
      </c>
      <c r="N7704" s="6" t="str">
        <f aca="false">IF(AND(H7704&gt;=Summary!$B$25,I7704&gt;=Summary!$B$26,I7704&lt;=Summary!$B$27,J7704&gt;=Summary!$B$28,J7704&lt;=Summary!$B$29,F7704*J7704&gt;1),"Yes","No")</f>
        <v>No</v>
      </c>
    </row>
    <row r="7705" customFormat="false" ht="15" hidden="false" customHeight="false" outlineLevel="0" collapsed="false">
      <c r="A7705" s="6" t="s">
        <v>154</v>
      </c>
      <c r="B7705" s="45" t="n">
        <v>44004</v>
      </c>
      <c r="C7705" s="6" t="s">
        <v>194</v>
      </c>
      <c r="D7705" s="6" t="s">
        <v>196</v>
      </c>
      <c r="E7705" s="6" t="s">
        <v>177</v>
      </c>
      <c r="F7705" s="34" t="n">
        <v>0.0515427850186825</v>
      </c>
      <c r="G7705" s="34" t="n">
        <v>0.038441145281018</v>
      </c>
      <c r="H7705" s="34" t="n">
        <v>0.0131016397376645</v>
      </c>
      <c r="I7705" s="34" t="n">
        <v>0.34082334545152</v>
      </c>
      <c r="J7705" s="35" t="n">
        <v>26</v>
      </c>
      <c r="K7705" s="6" t="n">
        <v>0</v>
      </c>
      <c r="L7705" s="35" t="n">
        <v>-1</v>
      </c>
      <c r="M7705" s="6" t="str">
        <f aca="false">IF(I7705&lt;=0,"Below 0%",IF(I7705&lt;=0.05,"0-5%",IF(I7705&lt;=0.1,"5-10%",IF(I7705&lt;=0.2,"10-20%",IF(I7705&lt;=0.4,"20-40%","Above 40%")))))</f>
        <v>20-40%</v>
      </c>
      <c r="N7705" s="6" t="str">
        <f aca="false">IF(AND(H7705&gt;=Summary!$B$25,I7705&gt;=Summary!$B$26,I7705&lt;=Summary!$B$27,J7705&gt;=Summary!$B$28,J7705&lt;=Summary!$B$29,F7705*J7705&gt;1),"Yes","No")</f>
        <v>No</v>
      </c>
    </row>
    <row r="7706" customFormat="false" ht="15" hidden="false" customHeight="false" outlineLevel="0" collapsed="false">
      <c r="A7706" s="6" t="s">
        <v>154</v>
      </c>
      <c r="B7706" s="45" t="n">
        <v>44005</v>
      </c>
      <c r="C7706" s="6" t="s">
        <v>195</v>
      </c>
      <c r="D7706" s="6" t="s">
        <v>201</v>
      </c>
      <c r="E7706" s="6" t="s">
        <v>187</v>
      </c>
      <c r="F7706" s="34" t="n">
        <v>0.7105752825737</v>
      </c>
      <c r="G7706" s="34" t="n">
        <v>0.595951105040104</v>
      </c>
      <c r="H7706" s="34" t="n">
        <v>0.114624177533596</v>
      </c>
      <c r="I7706" s="34" t="n">
        <v>0.192338224670098</v>
      </c>
      <c r="J7706" s="35" t="n">
        <v>1.68</v>
      </c>
      <c r="K7706" s="6" t="n">
        <v>0</v>
      </c>
      <c r="L7706" s="35" t="n">
        <v>-1</v>
      </c>
      <c r="M7706" s="6" t="str">
        <f aca="false">IF(I7706&lt;=0,"Below 0%",IF(I7706&lt;=0.05,"0-5%",IF(I7706&lt;=0.1,"5-10%",IF(I7706&lt;=0.2,"10-20%",IF(I7706&lt;=0.4,"20-40%","Above 40%")))))</f>
        <v>10-20%</v>
      </c>
      <c r="N7706" s="6" t="str">
        <f aca="false">IF(AND(H7706&gt;=Summary!$B$25,I7706&gt;=Summary!$B$26,I7706&lt;=Summary!$B$27,J7706&gt;=Summary!$B$28,J7706&lt;=Summary!$B$29,F7706*J7706&gt;1),"Yes","No")</f>
        <v>No</v>
      </c>
    </row>
    <row r="7707" customFormat="false" ht="15" hidden="false" customHeight="false" outlineLevel="0" collapsed="false">
      <c r="A7707" s="6" t="s">
        <v>154</v>
      </c>
      <c r="B7707" s="45" t="n">
        <v>44005</v>
      </c>
      <c r="C7707" s="6" t="s">
        <v>195</v>
      </c>
      <c r="D7707" s="6" t="s">
        <v>201</v>
      </c>
      <c r="E7707" s="6" t="s">
        <v>174</v>
      </c>
      <c r="F7707" s="34" t="n">
        <v>0.199317216873169</v>
      </c>
      <c r="G7707" s="34" t="n">
        <v>0.241252495534307</v>
      </c>
      <c r="H7707" s="34" t="n">
        <v>-0.0419352786611381</v>
      </c>
      <c r="I7707" s="34" t="n">
        <v>-0.173823191209953</v>
      </c>
      <c r="J7707" s="35" t="n">
        <v>4.15</v>
      </c>
      <c r="K7707" s="6" t="n">
        <v>1</v>
      </c>
      <c r="L7707" s="35" t="n">
        <v>3.15</v>
      </c>
      <c r="M7707" s="6" t="str">
        <f aca="false">IF(I7707&lt;=0,"Below 0%",IF(I7707&lt;=0.05,"0-5%",IF(I7707&lt;=0.1,"5-10%",IF(I7707&lt;=0.2,"10-20%",IF(I7707&lt;=0.4,"20-40%","Above 40%")))))</f>
        <v>Below 0%</v>
      </c>
      <c r="N7707" s="6" t="str">
        <f aca="false">IF(AND(H7707&gt;=Summary!$B$25,I7707&gt;=Summary!$B$26,I7707&lt;=Summary!$B$27,J7707&gt;=Summary!$B$28,J7707&lt;=Summary!$B$29,F7707*J7707&gt;1),"Yes","No")</f>
        <v>No</v>
      </c>
    </row>
    <row r="7708" customFormat="false" ht="15" hidden="false" customHeight="false" outlineLevel="0" collapsed="false">
      <c r="A7708" s="6" t="s">
        <v>154</v>
      </c>
      <c r="B7708" s="45" t="n">
        <v>44005</v>
      </c>
      <c r="C7708" s="6" t="s">
        <v>195</v>
      </c>
      <c r="D7708" s="6" t="s">
        <v>201</v>
      </c>
      <c r="E7708" s="6" t="s">
        <v>177</v>
      </c>
      <c r="F7708" s="34" t="n">
        <v>0.0901074931025505</v>
      </c>
      <c r="G7708" s="34" t="n">
        <v>0.162796399425589</v>
      </c>
      <c r="H7708" s="34" t="n">
        <v>-0.0726889063230388</v>
      </c>
      <c r="I7708" s="34" t="n">
        <v>-0.446501928663744</v>
      </c>
      <c r="J7708" s="35" t="n">
        <v>6.15</v>
      </c>
      <c r="K7708" s="6" t="n">
        <v>0</v>
      </c>
      <c r="L7708" s="35" t="n">
        <v>-1</v>
      </c>
      <c r="M7708" s="6" t="str">
        <f aca="false">IF(I7708&lt;=0,"Below 0%",IF(I7708&lt;=0.05,"0-5%",IF(I7708&lt;=0.1,"5-10%",IF(I7708&lt;=0.2,"10-20%",IF(I7708&lt;=0.4,"20-40%","Above 40%")))))</f>
        <v>Below 0%</v>
      </c>
      <c r="N7708" s="6" t="str">
        <f aca="false">IF(AND(H7708&gt;=Summary!$B$25,I7708&gt;=Summary!$B$26,I7708&lt;=Summary!$B$27,J7708&gt;=Summary!$B$28,J7708&lt;=Summary!$B$29,F7708*J7708&gt;1),"Yes","No")</f>
        <v>No</v>
      </c>
    </row>
    <row r="7709" customFormat="false" ht="15" hidden="false" customHeight="false" outlineLevel="0" collapsed="false">
      <c r="A7709" s="6" t="s">
        <v>154</v>
      </c>
      <c r="B7709" s="45" t="n">
        <v>44005</v>
      </c>
      <c r="C7709" s="6" t="s">
        <v>181</v>
      </c>
      <c r="D7709" s="6" t="s">
        <v>189</v>
      </c>
      <c r="E7709" s="6" t="s">
        <v>187</v>
      </c>
      <c r="F7709" s="34" t="n">
        <v>0.630355775356293</v>
      </c>
      <c r="G7709" s="34" t="n">
        <v>0.583191354416684</v>
      </c>
      <c r="H7709" s="34" t="n">
        <v>0.0471644209396084</v>
      </c>
      <c r="I7709" s="34" t="n">
        <v>0.080872976909582</v>
      </c>
      <c r="J7709" s="35" t="n">
        <v>1.71</v>
      </c>
      <c r="K7709" s="6" t="n">
        <v>1</v>
      </c>
      <c r="L7709" s="35" t="n">
        <v>0.71</v>
      </c>
      <c r="M7709" s="6" t="str">
        <f aca="false">IF(I7709&lt;=0,"Below 0%",IF(I7709&lt;=0.05,"0-5%",IF(I7709&lt;=0.1,"5-10%",IF(I7709&lt;=0.2,"10-20%",IF(I7709&lt;=0.4,"20-40%","Above 40%")))))</f>
        <v>5-10%</v>
      </c>
      <c r="N7709" s="6" t="str">
        <f aca="false">IF(AND(H7709&gt;=Summary!$B$25,I7709&gt;=Summary!$B$26,I7709&lt;=Summary!$B$27,J7709&gt;=Summary!$B$28,J7709&lt;=Summary!$B$29,F7709*J7709&gt;1),"Yes","No")</f>
        <v>No</v>
      </c>
    </row>
    <row r="7710" customFormat="false" ht="15" hidden="false" customHeight="false" outlineLevel="0" collapsed="false">
      <c r="A7710" s="6" t="s">
        <v>154</v>
      </c>
      <c r="B7710" s="45" t="n">
        <v>44005</v>
      </c>
      <c r="C7710" s="6" t="s">
        <v>181</v>
      </c>
      <c r="D7710" s="6" t="s">
        <v>189</v>
      </c>
      <c r="E7710" s="6" t="s">
        <v>174</v>
      </c>
      <c r="F7710" s="34" t="n">
        <v>0.222088202834129</v>
      </c>
      <c r="G7710" s="34" t="n">
        <v>0.240302943627116</v>
      </c>
      <c r="H7710" s="34" t="n">
        <v>-0.0182147407929864</v>
      </c>
      <c r="I7710" s="34" t="n">
        <v>-0.0757990747764232</v>
      </c>
      <c r="J7710" s="35" t="n">
        <v>4.15</v>
      </c>
      <c r="K7710" s="6" t="n">
        <v>0</v>
      </c>
      <c r="L7710" s="35" t="n">
        <v>-1</v>
      </c>
      <c r="M7710" s="6" t="str">
        <f aca="false">IF(I7710&lt;=0,"Below 0%",IF(I7710&lt;=0.05,"0-5%",IF(I7710&lt;=0.1,"5-10%",IF(I7710&lt;=0.2,"10-20%",IF(I7710&lt;=0.4,"20-40%","Above 40%")))))</f>
        <v>Below 0%</v>
      </c>
      <c r="N7710" s="6" t="str">
        <f aca="false">IF(AND(H7710&gt;=Summary!$B$25,I7710&gt;=Summary!$B$26,I7710&lt;=Summary!$B$27,J7710&gt;=Summary!$B$28,J7710&lt;=Summary!$B$29,F7710*J7710&gt;1),"Yes","No")</f>
        <v>No</v>
      </c>
    </row>
    <row r="7711" customFormat="false" ht="15" hidden="false" customHeight="false" outlineLevel="0" collapsed="false">
      <c r="A7711" s="6" t="s">
        <v>154</v>
      </c>
      <c r="B7711" s="45" t="n">
        <v>44005</v>
      </c>
      <c r="C7711" s="6" t="s">
        <v>181</v>
      </c>
      <c r="D7711" s="6" t="s">
        <v>189</v>
      </c>
      <c r="E7711" s="6" t="s">
        <v>177</v>
      </c>
      <c r="F7711" s="34" t="n">
        <v>0.147556036710739</v>
      </c>
      <c r="G7711" s="34" t="n">
        <v>0.1765057019562</v>
      </c>
      <c r="H7711" s="34" t="n">
        <v>-0.0289496652454609</v>
      </c>
      <c r="I7711" s="34" t="n">
        <v>-0.164015467628603</v>
      </c>
      <c r="J7711" s="35" t="n">
        <v>5.65</v>
      </c>
      <c r="K7711" s="6" t="n">
        <v>0</v>
      </c>
      <c r="L7711" s="35" t="n">
        <v>-1</v>
      </c>
      <c r="M7711" s="6" t="str">
        <f aca="false">IF(I7711&lt;=0,"Below 0%",IF(I7711&lt;=0.05,"0-5%",IF(I7711&lt;=0.1,"5-10%",IF(I7711&lt;=0.2,"10-20%",IF(I7711&lt;=0.4,"20-40%","Above 40%")))))</f>
        <v>Below 0%</v>
      </c>
      <c r="N7711" s="6" t="str">
        <f aca="false">IF(AND(H7711&gt;=Summary!$B$25,I7711&gt;=Summary!$B$26,I7711&lt;=Summary!$B$27,J7711&gt;=Summary!$B$28,J7711&lt;=Summary!$B$29,F7711*J7711&gt;1),"Yes","No")</f>
        <v>No</v>
      </c>
    </row>
    <row r="7712" customFormat="false" ht="15" hidden="false" customHeight="false" outlineLevel="0" collapsed="false">
      <c r="A7712" s="6" t="s">
        <v>154</v>
      </c>
      <c r="B7712" s="45" t="n">
        <v>44006</v>
      </c>
      <c r="C7712" s="6" t="s">
        <v>183</v>
      </c>
      <c r="D7712" s="6" t="s">
        <v>180</v>
      </c>
      <c r="E7712" s="6" t="s">
        <v>187</v>
      </c>
      <c r="F7712" s="34" t="n">
        <v>0.881932139396668</v>
      </c>
      <c r="G7712" s="34" t="n">
        <v>0.786467640381425</v>
      </c>
      <c r="H7712" s="34" t="n">
        <v>0.0954644990152426</v>
      </c>
      <c r="I7712" s="34" t="n">
        <v>0.121383886778792</v>
      </c>
      <c r="J7712" s="35" t="n">
        <v>1.27</v>
      </c>
      <c r="K7712" s="6" t="n">
        <v>1</v>
      </c>
      <c r="L7712" s="35" t="n">
        <v>0.27</v>
      </c>
      <c r="M7712" s="6" t="str">
        <f aca="false">IF(I7712&lt;=0,"Below 0%",IF(I7712&lt;=0.05,"0-5%",IF(I7712&lt;=0.1,"5-10%",IF(I7712&lt;=0.2,"10-20%",IF(I7712&lt;=0.4,"20-40%","Above 40%")))))</f>
        <v>10-20%</v>
      </c>
      <c r="N7712" s="6" t="str">
        <f aca="false">IF(AND(H7712&gt;=Summary!$B$25,I7712&gt;=Summary!$B$26,I7712&lt;=Summary!$B$27,J7712&gt;=Summary!$B$28,J7712&lt;=Summary!$B$29,F7712*J7712&gt;1),"Yes","No")</f>
        <v>No</v>
      </c>
    </row>
    <row r="7713" customFormat="false" ht="15" hidden="false" customHeight="false" outlineLevel="0" collapsed="false">
      <c r="A7713" s="6" t="s">
        <v>154</v>
      </c>
      <c r="B7713" s="45" t="n">
        <v>44006</v>
      </c>
      <c r="C7713" s="6" t="s">
        <v>183</v>
      </c>
      <c r="D7713" s="6" t="s">
        <v>180</v>
      </c>
      <c r="E7713" s="6" t="s">
        <v>174</v>
      </c>
      <c r="F7713" s="34" t="n">
        <v>0.0727056488394737</v>
      </c>
      <c r="G7713" s="34" t="n">
        <v>0.1511064906633</v>
      </c>
      <c r="H7713" s="34" t="n">
        <v>-0.0784008418238258</v>
      </c>
      <c r="I7713" s="34" t="n">
        <v>-0.518844964764096</v>
      </c>
      <c r="J7713" s="35" t="n">
        <v>6.61</v>
      </c>
      <c r="K7713" s="6" t="n">
        <v>0</v>
      </c>
      <c r="L7713" s="35" t="n">
        <v>-1</v>
      </c>
      <c r="M7713" s="6" t="str">
        <f aca="false">IF(I7713&lt;=0,"Below 0%",IF(I7713&lt;=0.05,"0-5%",IF(I7713&lt;=0.1,"5-10%",IF(I7713&lt;=0.2,"10-20%",IF(I7713&lt;=0.4,"20-40%","Above 40%")))))</f>
        <v>Below 0%</v>
      </c>
      <c r="N7713" s="6" t="str">
        <f aca="false">IF(AND(H7713&gt;=Summary!$B$25,I7713&gt;=Summary!$B$26,I7713&lt;=Summary!$B$27,J7713&gt;=Summary!$B$28,J7713&lt;=Summary!$B$29,F7713*J7713&gt;1),"Yes","No")</f>
        <v>No</v>
      </c>
    </row>
    <row r="7714" customFormat="false" ht="15" hidden="false" customHeight="false" outlineLevel="0" collapsed="false">
      <c r="A7714" s="6" t="s">
        <v>154</v>
      </c>
      <c r="B7714" s="45" t="n">
        <v>44006</v>
      </c>
      <c r="C7714" s="6" t="s">
        <v>183</v>
      </c>
      <c r="D7714" s="6" t="s">
        <v>180</v>
      </c>
      <c r="E7714" s="6" t="s">
        <v>177</v>
      </c>
      <c r="F7714" s="34" t="n">
        <v>0.0453622080385685</v>
      </c>
      <c r="G7714" s="34" t="n">
        <v>0.0624258689552756</v>
      </c>
      <c r="H7714" s="34" t="n">
        <v>-0.0170636609167071</v>
      </c>
      <c r="I7714" s="34" t="n">
        <v>-0.273342785647601</v>
      </c>
      <c r="J7714" s="35" t="n">
        <v>16</v>
      </c>
      <c r="K7714" s="6" t="n">
        <v>0</v>
      </c>
      <c r="L7714" s="35" t="n">
        <v>-1</v>
      </c>
      <c r="M7714" s="6" t="str">
        <f aca="false">IF(I7714&lt;=0,"Below 0%",IF(I7714&lt;=0.05,"0-5%",IF(I7714&lt;=0.1,"5-10%",IF(I7714&lt;=0.2,"10-20%",IF(I7714&lt;=0.4,"20-40%","Above 40%")))))</f>
        <v>Below 0%</v>
      </c>
      <c r="N7714" s="6" t="str">
        <f aca="false">IF(AND(H7714&gt;=Summary!$B$25,I7714&gt;=Summary!$B$26,I7714&lt;=Summary!$B$27,J7714&gt;=Summary!$B$28,J7714&lt;=Summary!$B$29,F7714*J7714&gt;1),"Yes","No")</f>
        <v>No</v>
      </c>
    </row>
    <row r="7715" customFormat="false" ht="15" hidden="false" customHeight="false" outlineLevel="0" collapsed="false">
      <c r="A7715" s="6" t="s">
        <v>154</v>
      </c>
      <c r="B7715" s="45" t="n">
        <v>44006</v>
      </c>
      <c r="C7715" s="6" t="s">
        <v>176</v>
      </c>
      <c r="D7715" s="6" t="s">
        <v>204</v>
      </c>
      <c r="E7715" s="6" t="s">
        <v>187</v>
      </c>
      <c r="F7715" s="34" t="n">
        <v>0.72993791103363</v>
      </c>
      <c r="G7715" s="34" t="n">
        <v>0.674610449129239</v>
      </c>
      <c r="H7715" s="34" t="n">
        <v>0.0553274619043912</v>
      </c>
      <c r="I7715" s="34" t="n">
        <v>0.0820139414914278</v>
      </c>
      <c r="J7715" s="35" t="n">
        <v>1.5</v>
      </c>
      <c r="K7715" s="6" t="n">
        <v>1</v>
      </c>
      <c r="L7715" s="35" t="n">
        <v>0.5</v>
      </c>
      <c r="M7715" s="6" t="str">
        <f aca="false">IF(I7715&lt;=0,"Below 0%",IF(I7715&lt;=0.05,"0-5%",IF(I7715&lt;=0.1,"5-10%",IF(I7715&lt;=0.2,"10-20%",IF(I7715&lt;=0.4,"20-40%","Above 40%")))))</f>
        <v>5-10%</v>
      </c>
      <c r="N7715" s="6" t="str">
        <f aca="false">IF(AND(H7715&gt;=Summary!$B$25,I7715&gt;=Summary!$B$26,I7715&lt;=Summary!$B$27,J7715&gt;=Summary!$B$28,J7715&lt;=Summary!$B$29,F7715*J7715&gt;1),"Yes","No")</f>
        <v>No</v>
      </c>
    </row>
    <row r="7716" customFormat="false" ht="15" hidden="false" customHeight="false" outlineLevel="0" collapsed="false">
      <c r="A7716" s="6" t="s">
        <v>154</v>
      </c>
      <c r="B7716" s="45" t="n">
        <v>44006</v>
      </c>
      <c r="C7716" s="6" t="s">
        <v>176</v>
      </c>
      <c r="D7716" s="6" t="s">
        <v>204</v>
      </c>
      <c r="E7716" s="6" t="s">
        <v>174</v>
      </c>
      <c r="F7716" s="34" t="n">
        <v>0.178503021597862</v>
      </c>
      <c r="G7716" s="34" t="n">
        <v>0.219981668194317</v>
      </c>
      <c r="H7716" s="34" t="n">
        <v>-0.0414786465964549</v>
      </c>
      <c r="I7716" s="34" t="n">
        <v>-0.188555014319718</v>
      </c>
      <c r="J7716" s="35" t="n">
        <v>4.6</v>
      </c>
      <c r="K7716" s="6" t="n">
        <v>0</v>
      </c>
      <c r="L7716" s="35" t="n">
        <v>-1</v>
      </c>
      <c r="M7716" s="6" t="str">
        <f aca="false">IF(I7716&lt;=0,"Below 0%",IF(I7716&lt;=0.05,"0-5%",IF(I7716&lt;=0.1,"5-10%",IF(I7716&lt;=0.2,"10-20%",IF(I7716&lt;=0.4,"20-40%","Above 40%")))))</f>
        <v>Below 0%</v>
      </c>
      <c r="N7716" s="6" t="str">
        <f aca="false">IF(AND(H7716&gt;=Summary!$B$25,I7716&gt;=Summary!$B$26,I7716&lt;=Summary!$B$27,J7716&gt;=Summary!$B$28,J7716&lt;=Summary!$B$29,F7716*J7716&gt;1),"Yes","No")</f>
        <v>No</v>
      </c>
    </row>
    <row r="7717" customFormat="false" ht="15" hidden="false" customHeight="false" outlineLevel="0" collapsed="false">
      <c r="A7717" s="6" t="s">
        <v>154</v>
      </c>
      <c r="B7717" s="45" t="n">
        <v>44006</v>
      </c>
      <c r="C7717" s="6" t="s">
        <v>176</v>
      </c>
      <c r="D7717" s="6" t="s">
        <v>204</v>
      </c>
      <c r="E7717" s="6" t="s">
        <v>177</v>
      </c>
      <c r="F7717" s="34" t="n">
        <v>0.0915590450167656</v>
      </c>
      <c r="G7717" s="34" t="n">
        <v>0.105407882676444</v>
      </c>
      <c r="H7717" s="34" t="n">
        <v>-0.013848837659678</v>
      </c>
      <c r="I7717" s="34" t="n">
        <v>-0.131383320753989</v>
      </c>
      <c r="J7717" s="35" t="n">
        <v>9.6</v>
      </c>
      <c r="K7717" s="6" t="n">
        <v>0</v>
      </c>
      <c r="L7717" s="35" t="n">
        <v>-1</v>
      </c>
      <c r="M7717" s="6" t="str">
        <f aca="false">IF(I7717&lt;=0,"Below 0%",IF(I7717&lt;=0.05,"0-5%",IF(I7717&lt;=0.1,"5-10%",IF(I7717&lt;=0.2,"10-20%",IF(I7717&lt;=0.4,"20-40%","Above 40%")))))</f>
        <v>Below 0%</v>
      </c>
      <c r="N7717" s="6" t="str">
        <f aca="false">IF(AND(H7717&gt;=Summary!$B$25,I7717&gt;=Summary!$B$26,I7717&lt;=Summary!$B$27,J7717&gt;=Summary!$B$28,J7717&lt;=Summary!$B$29,F7717*J7717&gt;1),"Yes","No")</f>
        <v>No</v>
      </c>
    </row>
    <row r="7718" customFormat="false" ht="15" hidden="false" customHeight="false" outlineLevel="0" collapsed="false">
      <c r="A7718" s="6" t="s">
        <v>154</v>
      </c>
      <c r="B7718" s="45" t="n">
        <v>44006</v>
      </c>
      <c r="C7718" s="6" t="s">
        <v>188</v>
      </c>
      <c r="D7718" s="6" t="s">
        <v>182</v>
      </c>
      <c r="E7718" s="6" t="s">
        <v>187</v>
      </c>
      <c r="F7718" s="34" t="n">
        <v>0.658054232597351</v>
      </c>
      <c r="G7718" s="34" t="n">
        <v>0.413164369728777</v>
      </c>
      <c r="H7718" s="34" t="n">
        <v>0.244889862868575</v>
      </c>
      <c r="I7718" s="34" t="n">
        <v>0.592717767578394</v>
      </c>
      <c r="J7718" s="35" t="n">
        <v>2.42</v>
      </c>
      <c r="K7718" s="6" t="n">
        <v>0</v>
      </c>
      <c r="L7718" s="35" t="n">
        <v>-1</v>
      </c>
      <c r="M7718" s="6" t="str">
        <f aca="false">IF(I7718&lt;=0,"Below 0%",IF(I7718&lt;=0.05,"0-5%",IF(I7718&lt;=0.1,"5-10%",IF(I7718&lt;=0.2,"10-20%",IF(I7718&lt;=0.4,"20-40%","Above 40%")))))</f>
        <v>Above 40%</v>
      </c>
      <c r="N7718" s="6" t="str">
        <f aca="false">IF(AND(H7718&gt;=Summary!$B$25,I7718&gt;=Summary!$B$26,I7718&lt;=Summary!$B$27,J7718&gt;=Summary!$B$28,J7718&lt;=Summary!$B$29,F7718*J7718&gt;1),"Yes","No")</f>
        <v>No</v>
      </c>
    </row>
    <row r="7719" customFormat="false" ht="15" hidden="false" customHeight="false" outlineLevel="0" collapsed="false">
      <c r="A7719" s="6" t="s">
        <v>154</v>
      </c>
      <c r="B7719" s="45" t="n">
        <v>44006</v>
      </c>
      <c r="C7719" s="6" t="s">
        <v>188</v>
      </c>
      <c r="D7719" s="6" t="s">
        <v>182</v>
      </c>
      <c r="E7719" s="6" t="s">
        <v>174</v>
      </c>
      <c r="F7719" s="34" t="n">
        <v>0.175055399537087</v>
      </c>
      <c r="G7719" s="34" t="n">
        <v>0.285673649926754</v>
      </c>
      <c r="H7719" s="34" t="n">
        <v>-0.110618250389668</v>
      </c>
      <c r="I7719" s="34" t="n">
        <v>-0.38721894867808</v>
      </c>
      <c r="J7719" s="35" t="n">
        <v>3.5</v>
      </c>
      <c r="K7719" s="6" t="n">
        <v>1</v>
      </c>
      <c r="L7719" s="35" t="n">
        <v>2.5</v>
      </c>
      <c r="M7719" s="6" t="str">
        <f aca="false">IF(I7719&lt;=0,"Below 0%",IF(I7719&lt;=0.05,"0-5%",IF(I7719&lt;=0.1,"5-10%",IF(I7719&lt;=0.2,"10-20%",IF(I7719&lt;=0.4,"20-40%","Above 40%")))))</f>
        <v>Below 0%</v>
      </c>
      <c r="N7719" s="6" t="str">
        <f aca="false">IF(AND(H7719&gt;=Summary!$B$25,I7719&gt;=Summary!$B$26,I7719&lt;=Summary!$B$27,J7719&gt;=Summary!$B$28,J7719&lt;=Summary!$B$29,F7719*J7719&gt;1),"Yes","No")</f>
        <v>No</v>
      </c>
    </row>
    <row r="7720" customFormat="false" ht="15" hidden="false" customHeight="false" outlineLevel="0" collapsed="false">
      <c r="A7720" s="6" t="s">
        <v>154</v>
      </c>
      <c r="B7720" s="45" t="n">
        <v>44006</v>
      </c>
      <c r="C7720" s="6" t="s">
        <v>188</v>
      </c>
      <c r="D7720" s="6" t="s">
        <v>182</v>
      </c>
      <c r="E7720" s="6" t="s">
        <v>177</v>
      </c>
      <c r="F7720" s="34" t="n">
        <v>0.16689033806324</v>
      </c>
      <c r="G7720" s="34" t="n">
        <v>0.30116198034447</v>
      </c>
      <c r="H7720" s="34" t="n">
        <v>-0.13427164228123</v>
      </c>
      <c r="I7720" s="34" t="n">
        <v>-0.445845262830486</v>
      </c>
      <c r="J7720" s="35" t="n">
        <v>3.32</v>
      </c>
      <c r="K7720" s="6" t="n">
        <v>0</v>
      </c>
      <c r="L7720" s="35" t="n">
        <v>-1</v>
      </c>
      <c r="M7720" s="6" t="str">
        <f aca="false">IF(I7720&lt;=0,"Below 0%",IF(I7720&lt;=0.05,"0-5%",IF(I7720&lt;=0.1,"5-10%",IF(I7720&lt;=0.2,"10-20%",IF(I7720&lt;=0.4,"20-40%","Above 40%")))))</f>
        <v>Below 0%</v>
      </c>
      <c r="N7720" s="6" t="str">
        <f aca="false">IF(AND(H7720&gt;=Summary!$B$25,I7720&gt;=Summary!$B$26,I7720&lt;=Summary!$B$27,J7720&gt;=Summary!$B$28,J7720&lt;=Summary!$B$29,F7720*J7720&gt;1),"Yes","No")</f>
        <v>No</v>
      </c>
    </row>
    <row r="7721" customFormat="false" ht="15" hidden="false" customHeight="false" outlineLevel="0" collapsed="false">
      <c r="A7721" s="6" t="s">
        <v>154</v>
      </c>
      <c r="B7721" s="45" t="n">
        <v>44006</v>
      </c>
      <c r="C7721" s="6" t="s">
        <v>172</v>
      </c>
      <c r="D7721" s="6" t="s">
        <v>173</v>
      </c>
      <c r="E7721" s="6" t="s">
        <v>187</v>
      </c>
      <c r="F7721" s="34" t="n">
        <v>0.341636538505554</v>
      </c>
      <c r="G7721" s="34" t="n">
        <v>0.235658914728682</v>
      </c>
      <c r="H7721" s="34" t="n">
        <v>0.105977623776872</v>
      </c>
      <c r="I7721" s="34" t="n">
        <v>0.449707679842648</v>
      </c>
      <c r="J7721" s="35" t="n">
        <v>4.25</v>
      </c>
      <c r="K7721" s="6" t="n">
        <v>0</v>
      </c>
      <c r="L7721" s="35" t="n">
        <v>-1</v>
      </c>
      <c r="M7721" s="6" t="str">
        <f aca="false">IF(I7721&lt;=0,"Below 0%",IF(I7721&lt;=0.05,"0-5%",IF(I7721&lt;=0.1,"5-10%",IF(I7721&lt;=0.2,"10-20%",IF(I7721&lt;=0.4,"20-40%","Above 40%")))))</f>
        <v>Above 40%</v>
      </c>
      <c r="N7721" s="6" t="str">
        <f aca="false">IF(AND(H7721&gt;=Summary!$B$25,I7721&gt;=Summary!$B$26,I7721&lt;=Summary!$B$27,J7721&gt;=Summary!$B$28,J7721&lt;=Summary!$B$29,F7721*J7721&gt;1),"Yes","No")</f>
        <v>No</v>
      </c>
    </row>
    <row r="7722" customFormat="false" ht="15" hidden="false" customHeight="false" outlineLevel="0" collapsed="false">
      <c r="A7722" s="6" t="s">
        <v>154</v>
      </c>
      <c r="B7722" s="45" t="n">
        <v>44006</v>
      </c>
      <c r="C7722" s="6" t="s">
        <v>172</v>
      </c>
      <c r="D7722" s="6" t="s">
        <v>173</v>
      </c>
      <c r="E7722" s="6" t="s">
        <v>174</v>
      </c>
      <c r="F7722" s="34" t="n">
        <v>0.202802702784538</v>
      </c>
      <c r="G7722" s="34" t="n">
        <v>0.263565891472868</v>
      </c>
      <c r="H7722" s="34" t="n">
        <v>-0.0607631886883299</v>
      </c>
      <c r="I7722" s="34" t="n">
        <v>-0.230542686493958</v>
      </c>
      <c r="J7722" s="35" t="n">
        <v>3.8</v>
      </c>
      <c r="K7722" s="6" t="n">
        <v>0</v>
      </c>
      <c r="L7722" s="35" t="n">
        <v>-1</v>
      </c>
      <c r="M7722" s="6" t="str">
        <f aca="false">IF(I7722&lt;=0,"Below 0%",IF(I7722&lt;=0.05,"0-5%",IF(I7722&lt;=0.1,"5-10%",IF(I7722&lt;=0.2,"10-20%",IF(I7722&lt;=0.4,"20-40%","Above 40%")))))</f>
        <v>Below 0%</v>
      </c>
      <c r="N7722" s="6" t="str">
        <f aca="false">IF(AND(H7722&gt;=Summary!$B$25,I7722&gt;=Summary!$B$26,I7722&lt;=Summary!$B$27,J7722&gt;=Summary!$B$28,J7722&lt;=Summary!$B$29,F7722*J7722&gt;1),"Yes","No")</f>
        <v>No</v>
      </c>
    </row>
    <row r="7723" customFormat="false" ht="15" hidden="false" customHeight="false" outlineLevel="0" collapsed="false">
      <c r="A7723" s="6" t="s">
        <v>154</v>
      </c>
      <c r="B7723" s="45" t="n">
        <v>44006</v>
      </c>
      <c r="C7723" s="6" t="s">
        <v>172</v>
      </c>
      <c r="D7723" s="6" t="s">
        <v>173</v>
      </c>
      <c r="E7723" s="6" t="s">
        <v>177</v>
      </c>
      <c r="F7723" s="34" t="n">
        <v>0.455560803413391</v>
      </c>
      <c r="G7723" s="34" t="n">
        <v>0.50077519379845</v>
      </c>
      <c r="H7723" s="34" t="n">
        <v>-0.0452143903850585</v>
      </c>
      <c r="I7723" s="34" t="n">
        <v>-0.0902887981373459</v>
      </c>
      <c r="J7723" s="35" t="n">
        <v>2</v>
      </c>
      <c r="K7723" s="6" t="n">
        <v>1</v>
      </c>
      <c r="L7723" s="35" t="n">
        <v>1</v>
      </c>
      <c r="M7723" s="6" t="str">
        <f aca="false">IF(I7723&lt;=0,"Below 0%",IF(I7723&lt;=0.05,"0-5%",IF(I7723&lt;=0.1,"5-10%",IF(I7723&lt;=0.2,"10-20%",IF(I7723&lt;=0.4,"20-40%","Above 40%")))))</f>
        <v>Below 0%</v>
      </c>
      <c r="N7723" s="6" t="str">
        <f aca="false">IF(AND(H7723&gt;=Summary!$B$25,I7723&gt;=Summary!$B$26,I7723&lt;=Summary!$B$27,J7723&gt;=Summary!$B$28,J7723&lt;=Summary!$B$29,F7723*J7723&gt;1),"Yes","No")</f>
        <v>No</v>
      </c>
    </row>
    <row r="7724" customFormat="false" ht="15" hidden="false" customHeight="false" outlineLevel="0" collapsed="false">
      <c r="A7724" s="6" t="s">
        <v>154</v>
      </c>
      <c r="B7724" s="45" t="n">
        <v>44006</v>
      </c>
      <c r="C7724" s="6" t="s">
        <v>203</v>
      </c>
      <c r="D7724" s="6" t="s">
        <v>199</v>
      </c>
      <c r="E7724" s="6" t="s">
        <v>187</v>
      </c>
      <c r="F7724" s="34" t="n">
        <v>0.709406614303589</v>
      </c>
      <c r="G7724" s="34" t="n">
        <v>0.614008407651615</v>
      </c>
      <c r="H7724" s="34" t="n">
        <v>0.0953982066519742</v>
      </c>
      <c r="I7724" s="34" t="n">
        <v>0.155369544558586</v>
      </c>
      <c r="J7724" s="35" t="n">
        <v>1.63</v>
      </c>
      <c r="K7724" s="6" t="n">
        <v>1</v>
      </c>
      <c r="L7724" s="35" t="n">
        <v>0.63</v>
      </c>
      <c r="M7724" s="6" t="str">
        <f aca="false">IF(I7724&lt;=0,"Below 0%",IF(I7724&lt;=0.05,"0-5%",IF(I7724&lt;=0.1,"5-10%",IF(I7724&lt;=0.2,"10-20%",IF(I7724&lt;=0.4,"20-40%","Above 40%")))))</f>
        <v>10-20%</v>
      </c>
      <c r="N7724" s="6" t="str">
        <f aca="false">IF(AND(H7724&gt;=Summary!$B$25,I7724&gt;=Summary!$B$26,I7724&lt;=Summary!$B$27,J7724&gt;=Summary!$B$28,J7724&lt;=Summary!$B$29,F7724*J7724&gt;1),"Yes","No")</f>
        <v>No</v>
      </c>
    </row>
    <row r="7725" customFormat="false" ht="15" hidden="false" customHeight="false" outlineLevel="0" collapsed="false">
      <c r="A7725" s="6" t="s">
        <v>154</v>
      </c>
      <c r="B7725" s="45" t="n">
        <v>44006</v>
      </c>
      <c r="C7725" s="6" t="s">
        <v>203</v>
      </c>
      <c r="D7725" s="6" t="s">
        <v>199</v>
      </c>
      <c r="E7725" s="6" t="s">
        <v>174</v>
      </c>
      <c r="F7725" s="34" t="n">
        <v>0.144383385777473</v>
      </c>
      <c r="G7725" s="34" t="n">
        <v>0.235490283405208</v>
      </c>
      <c r="H7725" s="34" t="n">
        <v>-0.0911068976277341</v>
      </c>
      <c r="I7725" s="34" t="n">
        <v>-0.386881769856154</v>
      </c>
      <c r="J7725" s="35" t="n">
        <v>4.25</v>
      </c>
      <c r="K7725" s="6" t="n">
        <v>0</v>
      </c>
      <c r="L7725" s="35" t="n">
        <v>-1</v>
      </c>
      <c r="M7725" s="6" t="str">
        <f aca="false">IF(I7725&lt;=0,"Below 0%",IF(I7725&lt;=0.05,"0-5%",IF(I7725&lt;=0.1,"5-10%",IF(I7725&lt;=0.2,"10-20%",IF(I7725&lt;=0.4,"20-40%","Above 40%")))))</f>
        <v>Below 0%</v>
      </c>
      <c r="N7725" s="6" t="str">
        <f aca="false">IF(AND(H7725&gt;=Summary!$B$25,I7725&gt;=Summary!$B$26,I7725&lt;=Summary!$B$27,J7725&gt;=Summary!$B$28,J7725&lt;=Summary!$B$29,F7725*J7725&gt;1),"Yes","No")</f>
        <v>No</v>
      </c>
    </row>
    <row r="7726" customFormat="false" ht="15" hidden="false" customHeight="false" outlineLevel="0" collapsed="false">
      <c r="A7726" s="6" t="s">
        <v>154</v>
      </c>
      <c r="B7726" s="45" t="n">
        <v>44006</v>
      </c>
      <c r="C7726" s="6" t="s">
        <v>203</v>
      </c>
      <c r="D7726" s="6" t="s">
        <v>199</v>
      </c>
      <c r="E7726" s="6" t="s">
        <v>177</v>
      </c>
      <c r="F7726" s="34" t="n">
        <v>0.146209985017777</v>
      </c>
      <c r="G7726" s="34" t="n">
        <v>0.150501308943178</v>
      </c>
      <c r="H7726" s="34" t="n">
        <v>-0.00429132392540124</v>
      </c>
      <c r="I7726" s="34" t="n">
        <v>-0.0285135322445697</v>
      </c>
      <c r="J7726" s="35" t="n">
        <v>6.65</v>
      </c>
      <c r="K7726" s="6" t="n">
        <v>0</v>
      </c>
      <c r="L7726" s="35" t="n">
        <v>-1</v>
      </c>
      <c r="M7726" s="6" t="str">
        <f aca="false">IF(I7726&lt;=0,"Below 0%",IF(I7726&lt;=0.05,"0-5%",IF(I7726&lt;=0.1,"5-10%",IF(I7726&lt;=0.2,"10-20%",IF(I7726&lt;=0.4,"20-40%","Above 40%")))))</f>
        <v>Below 0%</v>
      </c>
      <c r="N7726" s="6" t="str">
        <f aca="false">IF(AND(H7726&gt;=Summary!$B$25,I7726&gt;=Summary!$B$26,I7726&lt;=Summary!$B$27,J7726&gt;=Summary!$B$28,J7726&lt;=Summary!$B$29,F7726*J7726&gt;1),"Yes","No")</f>
        <v>No</v>
      </c>
    </row>
    <row r="7727" customFormat="false" ht="15" hidden="false" customHeight="false" outlineLevel="0" collapsed="false">
      <c r="A7727" s="6" t="s">
        <v>154</v>
      </c>
      <c r="B7727" s="45" t="n">
        <v>44007</v>
      </c>
      <c r="C7727" s="6" t="s">
        <v>196</v>
      </c>
      <c r="D7727" s="6" t="s">
        <v>198</v>
      </c>
      <c r="E7727" s="6" t="s">
        <v>187</v>
      </c>
      <c r="F7727" s="34" t="n">
        <v>0.538093864917755</v>
      </c>
      <c r="G7727" s="34" t="n">
        <v>0.313338612467555</v>
      </c>
      <c r="H7727" s="34" t="n">
        <v>0.2247552524502</v>
      </c>
      <c r="I7727" s="34" t="n">
        <v>0.717291912031659</v>
      </c>
      <c r="J7727" s="35" t="n">
        <v>3.18</v>
      </c>
      <c r="K7727" s="6" t="n">
        <v>1</v>
      </c>
      <c r="L7727" s="35" t="n">
        <v>2.18</v>
      </c>
      <c r="M7727" s="6" t="str">
        <f aca="false">IF(I7727&lt;=0,"Below 0%",IF(I7727&lt;=0.05,"0-5%",IF(I7727&lt;=0.1,"5-10%",IF(I7727&lt;=0.2,"10-20%",IF(I7727&lt;=0.4,"20-40%","Above 40%")))))</f>
        <v>Above 40%</v>
      </c>
      <c r="N7727" s="6" t="str">
        <f aca="false">IF(AND(H7727&gt;=Summary!$B$25,I7727&gt;=Summary!$B$26,I7727&lt;=Summary!$B$27,J7727&gt;=Summary!$B$28,J7727&lt;=Summary!$B$29,F7727*J7727&gt;1),"Yes","No")</f>
        <v>No</v>
      </c>
    </row>
    <row r="7728" customFormat="false" ht="15" hidden="false" customHeight="false" outlineLevel="0" collapsed="false">
      <c r="A7728" s="6" t="s">
        <v>154</v>
      </c>
      <c r="B7728" s="45" t="n">
        <v>44007</v>
      </c>
      <c r="C7728" s="6" t="s">
        <v>196</v>
      </c>
      <c r="D7728" s="6" t="s">
        <v>198</v>
      </c>
      <c r="E7728" s="6" t="s">
        <v>174</v>
      </c>
      <c r="F7728" s="34" t="n">
        <v>0.257792919874191</v>
      </c>
      <c r="G7728" s="34" t="n">
        <v>0.301944481105099</v>
      </c>
      <c r="H7728" s="34" t="n">
        <v>-0.0441515612309075</v>
      </c>
      <c r="I7728" s="34" t="n">
        <v>-0.146224104078059</v>
      </c>
      <c r="J7728" s="35" t="n">
        <v>3.3</v>
      </c>
      <c r="K7728" s="6" t="n">
        <v>0</v>
      </c>
      <c r="L7728" s="35" t="n">
        <v>-1</v>
      </c>
      <c r="M7728" s="6" t="str">
        <f aca="false">IF(I7728&lt;=0,"Below 0%",IF(I7728&lt;=0.05,"0-5%",IF(I7728&lt;=0.1,"5-10%",IF(I7728&lt;=0.2,"10-20%",IF(I7728&lt;=0.4,"20-40%","Above 40%")))))</f>
        <v>Below 0%</v>
      </c>
      <c r="N7728" s="6" t="str">
        <f aca="false">IF(AND(H7728&gt;=Summary!$B$25,I7728&gt;=Summary!$B$26,I7728&lt;=Summary!$B$27,J7728&gt;=Summary!$B$28,J7728&lt;=Summary!$B$29,F7728*J7728&gt;1),"Yes","No")</f>
        <v>No</v>
      </c>
    </row>
    <row r="7729" customFormat="false" ht="15" hidden="false" customHeight="false" outlineLevel="0" collapsed="false">
      <c r="A7729" s="6" t="s">
        <v>154</v>
      </c>
      <c r="B7729" s="45" t="n">
        <v>44007</v>
      </c>
      <c r="C7729" s="6" t="s">
        <v>196</v>
      </c>
      <c r="D7729" s="6" t="s">
        <v>198</v>
      </c>
      <c r="E7729" s="6" t="s">
        <v>177</v>
      </c>
      <c r="F7729" s="34" t="n">
        <v>0.204113245010376</v>
      </c>
      <c r="G7729" s="34" t="n">
        <v>0.384716906427346</v>
      </c>
      <c r="H7729" s="34" t="n">
        <v>-0.18060366141697</v>
      </c>
      <c r="I7729" s="34" t="n">
        <v>-0.469445606365825</v>
      </c>
      <c r="J7729" s="35" t="n">
        <v>2.59</v>
      </c>
      <c r="K7729" s="6" t="n">
        <v>0</v>
      </c>
      <c r="L7729" s="35" t="n">
        <v>-1</v>
      </c>
      <c r="M7729" s="6" t="str">
        <f aca="false">IF(I7729&lt;=0,"Below 0%",IF(I7729&lt;=0.05,"0-5%",IF(I7729&lt;=0.1,"5-10%",IF(I7729&lt;=0.2,"10-20%",IF(I7729&lt;=0.4,"20-40%","Above 40%")))))</f>
        <v>Below 0%</v>
      </c>
      <c r="N7729" s="6" t="str">
        <f aca="false">IF(AND(H7729&gt;=Summary!$B$25,I7729&gt;=Summary!$B$26,I7729&lt;=Summary!$B$27,J7729&gt;=Summary!$B$28,J7729&lt;=Summary!$B$29,F7729*J7729&gt;1),"Yes","No")</f>
        <v>No</v>
      </c>
    </row>
    <row r="7730" customFormat="false" ht="15" hidden="false" customHeight="false" outlineLevel="0" collapsed="false">
      <c r="A7730" s="6" t="s">
        <v>154</v>
      </c>
      <c r="B7730" s="45" t="n">
        <v>44007</v>
      </c>
      <c r="C7730" s="6" t="s">
        <v>190</v>
      </c>
      <c r="D7730" s="6" t="s">
        <v>194</v>
      </c>
      <c r="E7730" s="6" t="s">
        <v>187</v>
      </c>
      <c r="F7730" s="34" t="n">
        <v>0.376635432243347</v>
      </c>
      <c r="G7730" s="34" t="n">
        <v>0.227882037533512</v>
      </c>
      <c r="H7730" s="34" t="n">
        <v>0.148753394709835</v>
      </c>
      <c r="I7730" s="34" t="n">
        <v>0.652764896785512</v>
      </c>
      <c r="J7730" s="35" t="n">
        <v>4.4</v>
      </c>
      <c r="K7730" s="6" t="n">
        <v>1</v>
      </c>
      <c r="L7730" s="35" t="n">
        <v>3.4</v>
      </c>
      <c r="M7730" s="6" t="str">
        <f aca="false">IF(I7730&lt;=0,"Below 0%",IF(I7730&lt;=0.05,"0-5%",IF(I7730&lt;=0.1,"5-10%",IF(I7730&lt;=0.2,"10-20%",IF(I7730&lt;=0.4,"20-40%","Above 40%")))))</f>
        <v>Above 40%</v>
      </c>
      <c r="N7730" s="6" t="str">
        <f aca="false">IF(AND(H7730&gt;=Summary!$B$25,I7730&gt;=Summary!$B$26,I7730&lt;=Summary!$B$27,J7730&gt;=Summary!$B$28,J7730&lt;=Summary!$B$29,F7730*J7730&gt;1),"Yes","No")</f>
        <v>No</v>
      </c>
    </row>
    <row r="7731" customFormat="false" ht="15" hidden="false" customHeight="false" outlineLevel="0" collapsed="false">
      <c r="A7731" s="6" t="s">
        <v>154</v>
      </c>
      <c r="B7731" s="45" t="n">
        <v>44007</v>
      </c>
      <c r="C7731" s="6" t="s">
        <v>190</v>
      </c>
      <c r="D7731" s="6" t="s">
        <v>194</v>
      </c>
      <c r="E7731" s="6" t="s">
        <v>174</v>
      </c>
      <c r="F7731" s="34" t="n">
        <v>0.252702236175537</v>
      </c>
      <c r="G7731" s="34" t="n">
        <v>0.235924932975871</v>
      </c>
      <c r="H7731" s="34" t="n">
        <v>0.0167773031996658</v>
      </c>
      <c r="I7731" s="34" t="n">
        <v>0.071112887425856</v>
      </c>
      <c r="J7731" s="35" t="n">
        <v>4.25</v>
      </c>
      <c r="K7731" s="6" t="n">
        <v>0</v>
      </c>
      <c r="L7731" s="35" t="n">
        <v>-1</v>
      </c>
      <c r="M7731" s="6" t="str">
        <f aca="false">IF(I7731&lt;=0,"Below 0%",IF(I7731&lt;=0.05,"0-5%",IF(I7731&lt;=0.1,"5-10%",IF(I7731&lt;=0.2,"10-20%",IF(I7731&lt;=0.4,"20-40%","Above 40%")))))</f>
        <v>5-10%</v>
      </c>
      <c r="N7731" s="6" t="str">
        <f aca="false">IF(AND(H7731&gt;=Summary!$B$25,I7731&gt;=Summary!$B$26,I7731&lt;=Summary!$B$27,J7731&gt;=Summary!$B$28,J7731&lt;=Summary!$B$29,F7731*J7731&gt;1),"Yes","No")</f>
        <v>No</v>
      </c>
    </row>
    <row r="7732" customFormat="false" ht="15" hidden="false" customHeight="false" outlineLevel="0" collapsed="false">
      <c r="A7732" s="6" t="s">
        <v>154</v>
      </c>
      <c r="B7732" s="45" t="n">
        <v>44007</v>
      </c>
      <c r="C7732" s="6" t="s">
        <v>190</v>
      </c>
      <c r="D7732" s="6" t="s">
        <v>194</v>
      </c>
      <c r="E7732" s="6" t="s">
        <v>177</v>
      </c>
      <c r="F7732" s="34" t="n">
        <v>0.370662361383438</v>
      </c>
      <c r="G7732" s="34" t="n">
        <v>0.536193029490617</v>
      </c>
      <c r="H7732" s="34" t="n">
        <v>-0.165530668107179</v>
      </c>
      <c r="I7732" s="34" t="n">
        <v>-0.308714696019888</v>
      </c>
      <c r="J7732" s="35" t="n">
        <v>1.87</v>
      </c>
      <c r="K7732" s="6" t="n">
        <v>0</v>
      </c>
      <c r="L7732" s="35" t="n">
        <v>-1</v>
      </c>
      <c r="M7732" s="6" t="str">
        <f aca="false">IF(I7732&lt;=0,"Below 0%",IF(I7732&lt;=0.05,"0-5%",IF(I7732&lt;=0.1,"5-10%",IF(I7732&lt;=0.2,"10-20%",IF(I7732&lt;=0.4,"20-40%","Above 40%")))))</f>
        <v>Below 0%</v>
      </c>
      <c r="N7732" s="6" t="str">
        <f aca="false">IF(AND(H7732&gt;=Summary!$B$25,I7732&gt;=Summary!$B$26,I7732&lt;=Summary!$B$27,J7732&gt;=Summary!$B$28,J7732&lt;=Summary!$B$29,F7732*J7732&gt;1),"Yes","No")</f>
        <v>No</v>
      </c>
    </row>
    <row r="7733" customFormat="false" ht="15" hidden="false" customHeight="false" outlineLevel="0" collapsed="false">
      <c r="A7733" s="6" t="s">
        <v>154</v>
      </c>
      <c r="B7733" s="45" t="n">
        <v>44007</v>
      </c>
      <c r="C7733" s="6" t="s">
        <v>179</v>
      </c>
      <c r="D7733" s="6" t="s">
        <v>185</v>
      </c>
      <c r="E7733" s="6" t="s">
        <v>187</v>
      </c>
      <c r="F7733" s="34" t="n">
        <v>0.450041979551315</v>
      </c>
      <c r="G7733" s="34" t="n">
        <v>0.365554860055441</v>
      </c>
      <c r="H7733" s="34" t="n">
        <v>0.084487119495874</v>
      </c>
      <c r="I7733" s="34" t="n">
        <v>0.231120219501556</v>
      </c>
      <c r="J7733" s="35" t="n">
        <v>2.75</v>
      </c>
      <c r="K7733" s="6" t="n">
        <v>0</v>
      </c>
      <c r="L7733" s="35" t="n">
        <v>-1</v>
      </c>
      <c r="M7733" s="6" t="str">
        <f aca="false">IF(I7733&lt;=0,"Below 0%",IF(I7733&lt;=0.05,"0-5%",IF(I7733&lt;=0.1,"5-10%",IF(I7733&lt;=0.2,"10-20%",IF(I7733&lt;=0.4,"20-40%","Above 40%")))))</f>
        <v>20-40%</v>
      </c>
      <c r="N7733" s="6" t="str">
        <f aca="false">IF(AND(H7733&gt;=Summary!$B$25,I7733&gt;=Summary!$B$26,I7733&lt;=Summary!$B$27,J7733&gt;=Summary!$B$28,J7733&lt;=Summary!$B$29,F7733*J7733&gt;1),"Yes","No")</f>
        <v>Yes</v>
      </c>
    </row>
    <row r="7734" customFormat="false" ht="15" hidden="false" customHeight="false" outlineLevel="0" collapsed="false">
      <c r="A7734" s="6" t="s">
        <v>154</v>
      </c>
      <c r="B7734" s="45" t="n">
        <v>44007</v>
      </c>
      <c r="C7734" s="6" t="s">
        <v>179</v>
      </c>
      <c r="D7734" s="6" t="s">
        <v>185</v>
      </c>
      <c r="E7734" s="6" t="s">
        <v>174</v>
      </c>
      <c r="F7734" s="34" t="n">
        <v>0.285380512475967</v>
      </c>
      <c r="G7734" s="34" t="n">
        <v>0.27541804524725</v>
      </c>
      <c r="H7734" s="34" t="n">
        <v>0.00996246722871713</v>
      </c>
      <c r="I7734" s="34" t="n">
        <v>0.0361721659151766</v>
      </c>
      <c r="J7734" s="35" t="n">
        <v>3.65</v>
      </c>
      <c r="K7734" s="6" t="n">
        <v>0</v>
      </c>
      <c r="L7734" s="35" t="n">
        <v>-1</v>
      </c>
      <c r="M7734" s="6" t="str">
        <f aca="false">IF(I7734&lt;=0,"Below 0%",IF(I7734&lt;=0.05,"0-5%",IF(I7734&lt;=0.1,"5-10%",IF(I7734&lt;=0.2,"10-20%",IF(I7734&lt;=0.4,"20-40%","Above 40%")))))</f>
        <v>0-5%</v>
      </c>
      <c r="N7734" s="6" t="str">
        <f aca="false">IF(AND(H7734&gt;=Summary!$B$25,I7734&gt;=Summary!$B$26,I7734&lt;=Summary!$B$27,J7734&gt;=Summary!$B$28,J7734&lt;=Summary!$B$29,F7734*J7734&gt;1),"Yes","No")</f>
        <v>No</v>
      </c>
    </row>
    <row r="7735" customFormat="false" ht="15" hidden="false" customHeight="false" outlineLevel="0" collapsed="false">
      <c r="A7735" s="6" t="s">
        <v>154</v>
      </c>
      <c r="B7735" s="45" t="n">
        <v>44007</v>
      </c>
      <c r="C7735" s="6" t="s">
        <v>179</v>
      </c>
      <c r="D7735" s="6" t="s">
        <v>185</v>
      </c>
      <c r="E7735" s="6" t="s">
        <v>177</v>
      </c>
      <c r="F7735" s="34" t="n">
        <v>0.264577567577362</v>
      </c>
      <c r="G7735" s="34" t="n">
        <v>0.359027094697308</v>
      </c>
      <c r="H7735" s="34" t="n">
        <v>-0.0944495271199464</v>
      </c>
      <c r="I7735" s="34" t="n">
        <v>-0.263070750132593</v>
      </c>
      <c r="J7735" s="35" t="n">
        <v>2.8</v>
      </c>
      <c r="K7735" s="6" t="n">
        <v>1</v>
      </c>
      <c r="L7735" s="35" t="n">
        <v>1.8</v>
      </c>
      <c r="M7735" s="6" t="str">
        <f aca="false">IF(I7735&lt;=0,"Below 0%",IF(I7735&lt;=0.05,"0-5%",IF(I7735&lt;=0.1,"5-10%",IF(I7735&lt;=0.2,"10-20%",IF(I7735&lt;=0.4,"20-40%","Above 40%")))))</f>
        <v>Below 0%</v>
      </c>
      <c r="N7735" s="6" t="str">
        <f aca="false">IF(AND(H7735&gt;=Summary!$B$25,I7735&gt;=Summary!$B$26,I7735&lt;=Summary!$B$27,J7735&gt;=Summary!$B$28,J7735&lt;=Summary!$B$29,F7735*J7735&gt;1),"Yes","No")</f>
        <v>No</v>
      </c>
    </row>
    <row r="7736" customFormat="false" ht="15" hidden="false" customHeight="false" outlineLevel="0" collapsed="false">
      <c r="A7736" s="6" t="s">
        <v>154</v>
      </c>
      <c r="B7736" s="45" t="n">
        <v>44009</v>
      </c>
      <c r="C7736" s="6" t="s">
        <v>182</v>
      </c>
      <c r="D7736" s="6" t="s">
        <v>203</v>
      </c>
      <c r="E7736" s="6" t="s">
        <v>187</v>
      </c>
      <c r="F7736" s="34" t="n">
        <v>0.444463551044464</v>
      </c>
      <c r="G7736" s="34" t="n">
        <v>0.195954779666231</v>
      </c>
      <c r="H7736" s="34" t="n">
        <v>0.248508771378233</v>
      </c>
      <c r="I7736" s="34" t="n">
        <v>1.26819448753186</v>
      </c>
      <c r="J7736" s="35" t="n">
        <v>5.1</v>
      </c>
      <c r="K7736" s="6" t="n">
        <v>0</v>
      </c>
      <c r="L7736" s="35" t="n">
        <v>-1</v>
      </c>
      <c r="M7736" s="6" t="str">
        <f aca="false">IF(I7736&lt;=0,"Below 0%",IF(I7736&lt;=0.05,"0-5%",IF(I7736&lt;=0.1,"5-10%",IF(I7736&lt;=0.2,"10-20%",IF(I7736&lt;=0.4,"20-40%","Above 40%")))))</f>
        <v>Above 40%</v>
      </c>
      <c r="N7736" s="6" t="str">
        <f aca="false">IF(AND(H7736&gt;=Summary!$B$25,I7736&gt;=Summary!$B$26,I7736&lt;=Summary!$B$27,J7736&gt;=Summary!$B$28,J7736&lt;=Summary!$B$29,F7736*J7736&gt;1),"Yes","No")</f>
        <v>No</v>
      </c>
    </row>
    <row r="7737" customFormat="false" ht="15" hidden="false" customHeight="false" outlineLevel="0" collapsed="false">
      <c r="A7737" s="6" t="s">
        <v>154</v>
      </c>
      <c r="B7737" s="45" t="n">
        <v>44009</v>
      </c>
      <c r="C7737" s="6" t="s">
        <v>182</v>
      </c>
      <c r="D7737" s="6" t="s">
        <v>203</v>
      </c>
      <c r="E7737" s="6" t="s">
        <v>174</v>
      </c>
      <c r="F7737" s="34" t="n">
        <v>0.183655768632889</v>
      </c>
      <c r="G7737" s="34" t="n">
        <v>0.254941167422902</v>
      </c>
      <c r="H7737" s="34" t="n">
        <v>-0.0712853987900136</v>
      </c>
      <c r="I7737" s="34" t="n">
        <v>-0.279615095163363</v>
      </c>
      <c r="J7737" s="35" t="n">
        <v>3.92</v>
      </c>
      <c r="K7737" s="6" t="n">
        <v>0</v>
      </c>
      <c r="L7737" s="35" t="n">
        <v>-1</v>
      </c>
      <c r="M7737" s="6" t="str">
        <f aca="false">IF(I7737&lt;=0,"Below 0%",IF(I7737&lt;=0.05,"0-5%",IF(I7737&lt;=0.1,"5-10%",IF(I7737&lt;=0.2,"10-20%",IF(I7737&lt;=0.4,"20-40%","Above 40%")))))</f>
        <v>Below 0%</v>
      </c>
      <c r="N7737" s="6" t="str">
        <f aca="false">IF(AND(H7737&gt;=Summary!$B$25,I7737&gt;=Summary!$B$26,I7737&lt;=Summary!$B$27,J7737&gt;=Summary!$B$28,J7737&lt;=Summary!$B$29,F7737*J7737&gt;1),"Yes","No")</f>
        <v>No</v>
      </c>
    </row>
    <row r="7738" customFormat="false" ht="15" hidden="false" customHeight="false" outlineLevel="0" collapsed="false">
      <c r="A7738" s="6" t="s">
        <v>154</v>
      </c>
      <c r="B7738" s="45" t="n">
        <v>44009</v>
      </c>
      <c r="C7738" s="6" t="s">
        <v>182</v>
      </c>
      <c r="D7738" s="6" t="s">
        <v>203</v>
      </c>
      <c r="E7738" s="6" t="s">
        <v>177</v>
      </c>
      <c r="F7738" s="34" t="n">
        <v>0.371880680322647</v>
      </c>
      <c r="G7738" s="34" t="n">
        <v>0.549104052910867</v>
      </c>
      <c r="H7738" s="34" t="n">
        <v>-0.17722337258822</v>
      </c>
      <c r="I7738" s="34" t="n">
        <v>-0.322750071955829</v>
      </c>
      <c r="J7738" s="35" t="n">
        <v>1.82</v>
      </c>
      <c r="K7738" s="6" t="n">
        <v>1</v>
      </c>
      <c r="L7738" s="35" t="n">
        <v>0.82</v>
      </c>
      <c r="M7738" s="6" t="str">
        <f aca="false">IF(I7738&lt;=0,"Below 0%",IF(I7738&lt;=0.05,"0-5%",IF(I7738&lt;=0.1,"5-10%",IF(I7738&lt;=0.2,"10-20%",IF(I7738&lt;=0.4,"20-40%","Above 40%")))))</f>
        <v>Below 0%</v>
      </c>
      <c r="N7738" s="6" t="str">
        <f aca="false">IF(AND(H7738&gt;=Summary!$B$25,I7738&gt;=Summary!$B$26,I7738&lt;=Summary!$B$27,J7738&gt;=Summary!$B$28,J7738&lt;=Summary!$B$29,F7738*J7738&gt;1),"Yes","No")</f>
        <v>No</v>
      </c>
    </row>
    <row r="7739" customFormat="false" ht="15" hidden="false" customHeight="false" outlineLevel="0" collapsed="false">
      <c r="A7739" s="6" t="s">
        <v>154</v>
      </c>
      <c r="B7739" s="45" t="n">
        <v>44010</v>
      </c>
      <c r="C7739" s="6" t="s">
        <v>198</v>
      </c>
      <c r="D7739" s="6" t="s">
        <v>179</v>
      </c>
      <c r="E7739" s="6" t="s">
        <v>187</v>
      </c>
      <c r="F7739" s="34" t="n">
        <v>0.488986134529114</v>
      </c>
      <c r="G7739" s="34" t="n">
        <v>0.384771720984249</v>
      </c>
      <c r="H7739" s="34" t="n">
        <v>0.104214413544865</v>
      </c>
      <c r="I7739" s="34" t="n">
        <v>0.270847382646218</v>
      </c>
      <c r="J7739" s="35" t="n">
        <v>2.6</v>
      </c>
      <c r="K7739" s="6" t="n">
        <v>0</v>
      </c>
      <c r="L7739" s="35" t="n">
        <v>-1</v>
      </c>
      <c r="M7739" s="6" t="str">
        <f aca="false">IF(I7739&lt;=0,"Below 0%",IF(I7739&lt;=0.05,"0-5%",IF(I7739&lt;=0.1,"5-10%",IF(I7739&lt;=0.2,"10-20%",IF(I7739&lt;=0.4,"20-40%","Above 40%")))))</f>
        <v>20-40%</v>
      </c>
      <c r="N7739" s="6" t="str">
        <f aca="false">IF(AND(H7739&gt;=Summary!$B$25,I7739&gt;=Summary!$B$26,I7739&lt;=Summary!$B$27,J7739&gt;=Summary!$B$28,J7739&lt;=Summary!$B$29,F7739*J7739&gt;1),"Yes","No")</f>
        <v>Yes</v>
      </c>
    </row>
    <row r="7740" customFormat="false" ht="15" hidden="false" customHeight="false" outlineLevel="0" collapsed="false">
      <c r="A7740" s="6" t="s">
        <v>154</v>
      </c>
      <c r="B7740" s="45" t="n">
        <v>44010</v>
      </c>
      <c r="C7740" s="6" t="s">
        <v>198</v>
      </c>
      <c r="D7740" s="6" t="s">
        <v>179</v>
      </c>
      <c r="E7740" s="6" t="s">
        <v>174</v>
      </c>
      <c r="F7740" s="34" t="n">
        <v>0.254413783550263</v>
      </c>
      <c r="G7740" s="34" t="n">
        <v>0.292516513028961</v>
      </c>
      <c r="H7740" s="34" t="n">
        <v>-0.0381027294786989</v>
      </c>
      <c r="I7740" s="34" t="n">
        <v>-0.130258388096286</v>
      </c>
      <c r="J7740" s="35" t="n">
        <v>3.42</v>
      </c>
      <c r="K7740" s="6" t="n">
        <v>0</v>
      </c>
      <c r="L7740" s="35" t="n">
        <v>-1</v>
      </c>
      <c r="M7740" s="6" t="str">
        <f aca="false">IF(I7740&lt;=0,"Below 0%",IF(I7740&lt;=0.05,"0-5%",IF(I7740&lt;=0.1,"5-10%",IF(I7740&lt;=0.2,"10-20%",IF(I7740&lt;=0.4,"20-40%","Above 40%")))))</f>
        <v>Below 0%</v>
      </c>
      <c r="N7740" s="6" t="str">
        <f aca="false">IF(AND(H7740&gt;=Summary!$B$25,I7740&gt;=Summary!$B$26,I7740&lt;=Summary!$B$27,J7740&gt;=Summary!$B$28,J7740&lt;=Summary!$B$29,F7740*J7740&gt;1),"Yes","No")</f>
        <v>No</v>
      </c>
    </row>
    <row r="7741" customFormat="false" ht="15" hidden="false" customHeight="false" outlineLevel="0" collapsed="false">
      <c r="A7741" s="6" t="s">
        <v>154</v>
      </c>
      <c r="B7741" s="45" t="n">
        <v>44010</v>
      </c>
      <c r="C7741" s="6" t="s">
        <v>198</v>
      </c>
      <c r="D7741" s="6" t="s">
        <v>179</v>
      </c>
      <c r="E7741" s="6" t="s">
        <v>177</v>
      </c>
      <c r="F7741" s="34" t="n">
        <v>0.256600141525269</v>
      </c>
      <c r="G7741" s="34" t="n">
        <v>0.32271176598679</v>
      </c>
      <c r="H7741" s="34" t="n">
        <v>-0.066111624461521</v>
      </c>
      <c r="I7741" s="34" t="n">
        <v>-0.204862764328919</v>
      </c>
      <c r="J7741" s="35" t="n">
        <v>3.1</v>
      </c>
      <c r="K7741" s="6" t="n">
        <v>1</v>
      </c>
      <c r="L7741" s="35" t="n">
        <v>2.1</v>
      </c>
      <c r="M7741" s="6" t="str">
        <f aca="false">IF(I7741&lt;=0,"Below 0%",IF(I7741&lt;=0.05,"0-5%",IF(I7741&lt;=0.1,"5-10%",IF(I7741&lt;=0.2,"10-20%",IF(I7741&lt;=0.4,"20-40%","Above 40%")))))</f>
        <v>Below 0%</v>
      </c>
      <c r="N7741" s="6" t="str">
        <f aca="false">IF(AND(H7741&gt;=Summary!$B$25,I7741&gt;=Summary!$B$26,I7741&lt;=Summary!$B$27,J7741&gt;=Summary!$B$28,J7741&lt;=Summary!$B$29,F7741*J7741&gt;1),"Yes","No")</f>
        <v>No</v>
      </c>
    </row>
    <row r="7742" customFormat="false" ht="15" hidden="false" customHeight="false" outlineLevel="0" collapsed="false">
      <c r="A7742" s="6" t="s">
        <v>154</v>
      </c>
      <c r="B7742" s="45" t="n">
        <v>44011</v>
      </c>
      <c r="C7742" s="6" t="s">
        <v>180</v>
      </c>
      <c r="D7742" s="6" t="s">
        <v>196</v>
      </c>
      <c r="E7742" s="6" t="s">
        <v>187</v>
      </c>
      <c r="F7742" s="34" t="n">
        <v>0.432374894618988</v>
      </c>
      <c r="G7742" s="34" t="n">
        <v>0.414833482334556</v>
      </c>
      <c r="H7742" s="34" t="n">
        <v>0.0175414122844322</v>
      </c>
      <c r="I7742" s="34" t="n">
        <v>0.0422854302543625</v>
      </c>
      <c r="J7742" s="35" t="n">
        <v>2.42</v>
      </c>
      <c r="K7742" s="6" t="n">
        <v>0</v>
      </c>
      <c r="L7742" s="35" t="n">
        <v>-1</v>
      </c>
      <c r="M7742" s="6" t="str">
        <f aca="false">IF(I7742&lt;=0,"Below 0%",IF(I7742&lt;=0.05,"0-5%",IF(I7742&lt;=0.1,"5-10%",IF(I7742&lt;=0.2,"10-20%",IF(I7742&lt;=0.4,"20-40%","Above 40%")))))</f>
        <v>0-5%</v>
      </c>
      <c r="N7742" s="6" t="str">
        <f aca="false">IF(AND(H7742&gt;=Summary!$B$25,I7742&gt;=Summary!$B$26,I7742&lt;=Summary!$B$27,J7742&gt;=Summary!$B$28,J7742&lt;=Summary!$B$29,F7742*J7742&gt;1),"Yes","No")</f>
        <v>No</v>
      </c>
    </row>
    <row r="7743" customFormat="false" ht="15" hidden="false" customHeight="false" outlineLevel="0" collapsed="false">
      <c r="A7743" s="6" t="s">
        <v>154</v>
      </c>
      <c r="B7743" s="45" t="n">
        <v>44011</v>
      </c>
      <c r="C7743" s="6" t="s">
        <v>180</v>
      </c>
      <c r="D7743" s="6" t="s">
        <v>196</v>
      </c>
      <c r="E7743" s="6" t="s">
        <v>174</v>
      </c>
      <c r="F7743" s="34" t="n">
        <v>0.28590601682663</v>
      </c>
      <c r="G7743" s="34" t="n">
        <v>0.30237862266555</v>
      </c>
      <c r="H7743" s="34" t="n">
        <v>-0.0164726058389201</v>
      </c>
      <c r="I7743" s="34" t="n">
        <v>-0.0544767539904429</v>
      </c>
      <c r="J7743" s="35" t="n">
        <v>3.32</v>
      </c>
      <c r="K7743" s="6" t="n">
        <v>0</v>
      </c>
      <c r="L7743" s="35" t="n">
        <v>-1</v>
      </c>
      <c r="M7743" s="6" t="str">
        <f aca="false">IF(I7743&lt;=0,"Below 0%",IF(I7743&lt;=0.05,"0-5%",IF(I7743&lt;=0.1,"5-10%",IF(I7743&lt;=0.2,"10-20%",IF(I7743&lt;=0.4,"20-40%","Above 40%")))))</f>
        <v>Below 0%</v>
      </c>
      <c r="N7743" s="6" t="str">
        <f aca="false">IF(AND(H7743&gt;=Summary!$B$25,I7743&gt;=Summary!$B$26,I7743&lt;=Summary!$B$27,J7743&gt;=Summary!$B$28,J7743&lt;=Summary!$B$29,F7743*J7743&gt;1),"Yes","No")</f>
        <v>No</v>
      </c>
    </row>
    <row r="7744" customFormat="false" ht="15" hidden="false" customHeight="false" outlineLevel="0" collapsed="false">
      <c r="A7744" s="6" t="s">
        <v>154</v>
      </c>
      <c r="B7744" s="45" t="n">
        <v>44011</v>
      </c>
      <c r="C7744" s="6" t="s">
        <v>180</v>
      </c>
      <c r="D7744" s="6" t="s">
        <v>196</v>
      </c>
      <c r="E7744" s="6" t="s">
        <v>177</v>
      </c>
      <c r="F7744" s="34" t="n">
        <v>0.281719088554382</v>
      </c>
      <c r="G7744" s="34" t="n">
        <v>0.282787894999894</v>
      </c>
      <c r="H7744" s="34" t="n">
        <v>-0.00106880644551211</v>
      </c>
      <c r="I7744" s="34" t="n">
        <v>-0.00377953393483299</v>
      </c>
      <c r="J7744" s="35" t="n">
        <v>3.55</v>
      </c>
      <c r="K7744" s="6" t="n">
        <v>1</v>
      </c>
      <c r="L7744" s="35" t="n">
        <v>2.55</v>
      </c>
      <c r="M7744" s="6" t="str">
        <f aca="false">IF(I7744&lt;=0,"Below 0%",IF(I7744&lt;=0.05,"0-5%",IF(I7744&lt;=0.1,"5-10%",IF(I7744&lt;=0.2,"10-20%",IF(I7744&lt;=0.4,"20-40%","Above 40%")))))</f>
        <v>Below 0%</v>
      </c>
      <c r="N7744" s="6" t="str">
        <f aca="false">IF(AND(H7744&gt;=Summary!$B$25,I7744&gt;=Summary!$B$26,I7744&lt;=Summary!$B$27,J7744&gt;=Summary!$B$28,J7744&lt;=Summary!$B$29,F7744*J7744&gt;1),"Yes","No")</f>
        <v>No</v>
      </c>
    </row>
    <row r="7745" customFormat="false" ht="15" hidden="false" customHeight="false" outlineLevel="0" collapsed="false">
      <c r="A7745" s="6" t="s">
        <v>154</v>
      </c>
      <c r="B7745" s="45" t="n">
        <v>44012</v>
      </c>
      <c r="C7745" s="6" t="s">
        <v>201</v>
      </c>
      <c r="D7745" s="6" t="s">
        <v>176</v>
      </c>
      <c r="E7745" s="6" t="s">
        <v>187</v>
      </c>
      <c r="F7745" s="34" t="n">
        <v>0.263696014881134</v>
      </c>
      <c r="G7745" s="34" t="n">
        <v>0.143356643356643</v>
      </c>
      <c r="H7745" s="34" t="n">
        <v>0.120339371524491</v>
      </c>
      <c r="I7745" s="34" t="n">
        <v>0.839440494048886</v>
      </c>
      <c r="J7745" s="35" t="n">
        <v>7</v>
      </c>
      <c r="K7745" s="6" t="n">
        <v>0</v>
      </c>
      <c r="L7745" s="35" t="n">
        <v>-1</v>
      </c>
      <c r="M7745" s="6" t="str">
        <f aca="false">IF(I7745&lt;=0,"Below 0%",IF(I7745&lt;=0.05,"0-5%",IF(I7745&lt;=0.1,"5-10%",IF(I7745&lt;=0.2,"10-20%",IF(I7745&lt;=0.4,"20-40%","Above 40%")))))</f>
        <v>Above 40%</v>
      </c>
      <c r="N7745" s="6" t="str">
        <f aca="false">IF(AND(H7745&gt;=Summary!$B$25,I7745&gt;=Summary!$B$26,I7745&lt;=Summary!$B$27,J7745&gt;=Summary!$B$28,J7745&lt;=Summary!$B$29,F7745*J7745&gt;1),"Yes","No")</f>
        <v>No</v>
      </c>
    </row>
    <row r="7746" customFormat="false" ht="15" hidden="false" customHeight="false" outlineLevel="0" collapsed="false">
      <c r="A7746" s="6" t="s">
        <v>154</v>
      </c>
      <c r="B7746" s="45" t="n">
        <v>44012</v>
      </c>
      <c r="C7746" s="6" t="s">
        <v>201</v>
      </c>
      <c r="D7746" s="6" t="s">
        <v>176</v>
      </c>
      <c r="E7746" s="6" t="s">
        <v>174</v>
      </c>
      <c r="F7746" s="34" t="n">
        <v>0.233762785792351</v>
      </c>
      <c r="G7746" s="34" t="n">
        <v>0.244755244755245</v>
      </c>
      <c r="H7746" s="34" t="n">
        <v>-0.010992458962894</v>
      </c>
      <c r="I7746" s="34" t="n">
        <v>-0.0449120466198241</v>
      </c>
      <c r="J7746" s="35" t="n">
        <v>4.1</v>
      </c>
      <c r="K7746" s="6" t="n">
        <v>0</v>
      </c>
      <c r="L7746" s="35" t="n">
        <v>-1</v>
      </c>
      <c r="M7746" s="6" t="str">
        <f aca="false">IF(I7746&lt;=0,"Below 0%",IF(I7746&lt;=0.05,"0-5%",IF(I7746&lt;=0.1,"5-10%",IF(I7746&lt;=0.2,"10-20%",IF(I7746&lt;=0.4,"20-40%","Above 40%")))))</f>
        <v>Below 0%</v>
      </c>
      <c r="N7746" s="6" t="str">
        <f aca="false">IF(AND(H7746&gt;=Summary!$B$25,I7746&gt;=Summary!$B$26,I7746&lt;=Summary!$B$27,J7746&gt;=Summary!$B$28,J7746&lt;=Summary!$B$29,F7746*J7746&gt;1),"Yes","No")</f>
        <v>No</v>
      </c>
    </row>
    <row r="7747" customFormat="false" ht="15" hidden="false" customHeight="false" outlineLevel="0" collapsed="false">
      <c r="A7747" s="6" t="s">
        <v>154</v>
      </c>
      <c r="B7747" s="45" t="n">
        <v>44012</v>
      </c>
      <c r="C7747" s="6" t="s">
        <v>201</v>
      </c>
      <c r="D7747" s="6" t="s">
        <v>176</v>
      </c>
      <c r="E7747" s="6" t="s">
        <v>177</v>
      </c>
      <c r="F7747" s="34" t="n">
        <v>0.502541184425354</v>
      </c>
      <c r="G7747" s="34" t="n">
        <v>0.611888111888112</v>
      </c>
      <c r="H7747" s="34" t="n">
        <v>-0.109346927462758</v>
      </c>
      <c r="I7747" s="34" t="n">
        <v>-0.178704121453421</v>
      </c>
      <c r="J7747" s="35" t="n">
        <v>1.64</v>
      </c>
      <c r="K7747" s="6" t="n">
        <v>1</v>
      </c>
      <c r="L7747" s="35" t="n">
        <v>0.64</v>
      </c>
      <c r="M7747" s="6" t="str">
        <f aca="false">IF(I7747&lt;=0,"Below 0%",IF(I7747&lt;=0.05,"0-5%",IF(I7747&lt;=0.1,"5-10%",IF(I7747&lt;=0.2,"10-20%",IF(I7747&lt;=0.4,"20-40%","Above 40%")))))</f>
        <v>Below 0%</v>
      </c>
      <c r="N7747" s="6" t="str">
        <f aca="false">IF(AND(H7747&gt;=Summary!$B$25,I7747&gt;=Summary!$B$26,I7747&lt;=Summary!$B$27,J7747&gt;=Summary!$B$28,J7747&lt;=Summary!$B$29,F7747*J7747&gt;1),"Yes","No")</f>
        <v>No</v>
      </c>
    </row>
    <row r="7748" customFormat="false" ht="15" hidden="false" customHeight="false" outlineLevel="0" collapsed="false">
      <c r="A7748" s="6" t="s">
        <v>154</v>
      </c>
      <c r="B7748" s="45" t="n">
        <v>44013</v>
      </c>
      <c r="C7748" s="6" t="s">
        <v>185</v>
      </c>
      <c r="D7748" s="6" t="s">
        <v>172</v>
      </c>
      <c r="E7748" s="6" t="s">
        <v>187</v>
      </c>
      <c r="F7748" s="34" t="n">
        <v>0.734961926937103</v>
      </c>
      <c r="G7748" s="34" t="n">
        <v>0.674523233951115</v>
      </c>
      <c r="H7748" s="34" t="n">
        <v>0.0604386929859885</v>
      </c>
      <c r="I7748" s="34" t="n">
        <v>0.0896020921799243</v>
      </c>
      <c r="J7748" s="35" t="n">
        <v>1.48</v>
      </c>
      <c r="K7748" s="6" t="n">
        <v>1</v>
      </c>
      <c r="L7748" s="35" t="n">
        <v>0.48</v>
      </c>
      <c r="M7748" s="6" t="str">
        <f aca="false">IF(I7748&lt;=0,"Below 0%",IF(I7748&lt;=0.05,"0-5%",IF(I7748&lt;=0.1,"5-10%",IF(I7748&lt;=0.2,"10-20%",IF(I7748&lt;=0.4,"20-40%","Above 40%")))))</f>
        <v>5-10%</v>
      </c>
      <c r="N7748" s="6" t="str">
        <f aca="false">IF(AND(H7748&gt;=Summary!$B$25,I7748&gt;=Summary!$B$26,I7748&lt;=Summary!$B$27,J7748&gt;=Summary!$B$28,J7748&lt;=Summary!$B$29,F7748*J7748&gt;1),"Yes","No")</f>
        <v>No</v>
      </c>
    </row>
    <row r="7749" customFormat="false" ht="15" hidden="false" customHeight="false" outlineLevel="0" collapsed="false">
      <c r="A7749" s="6" t="s">
        <v>154</v>
      </c>
      <c r="B7749" s="45" t="n">
        <v>44013</v>
      </c>
      <c r="C7749" s="6" t="s">
        <v>185</v>
      </c>
      <c r="D7749" s="6" t="s">
        <v>172</v>
      </c>
      <c r="E7749" s="6" t="s">
        <v>174</v>
      </c>
      <c r="F7749" s="34" t="n">
        <v>0.170320242643356</v>
      </c>
      <c r="G7749" s="34" t="n">
        <v>0.203733548213806</v>
      </c>
      <c r="H7749" s="34" t="n">
        <v>-0.0334133055704498</v>
      </c>
      <c r="I7749" s="34" t="n">
        <v>-0.164004926353045</v>
      </c>
      <c r="J7749" s="35" t="n">
        <v>4.9</v>
      </c>
      <c r="K7749" s="6" t="n">
        <v>0</v>
      </c>
      <c r="L7749" s="35" t="n">
        <v>-1</v>
      </c>
      <c r="M7749" s="6" t="str">
        <f aca="false">IF(I7749&lt;=0,"Below 0%",IF(I7749&lt;=0.05,"0-5%",IF(I7749&lt;=0.1,"5-10%",IF(I7749&lt;=0.2,"10-20%",IF(I7749&lt;=0.4,"20-40%","Above 40%")))))</f>
        <v>Below 0%</v>
      </c>
      <c r="N7749" s="6" t="str">
        <f aca="false">IF(AND(H7749&gt;=Summary!$B$25,I7749&gt;=Summary!$B$26,I7749&lt;=Summary!$B$27,J7749&gt;=Summary!$B$28,J7749&lt;=Summary!$B$29,F7749*J7749&gt;1),"Yes","No")</f>
        <v>No</v>
      </c>
    </row>
    <row r="7750" customFormat="false" ht="15" hidden="false" customHeight="false" outlineLevel="0" collapsed="false">
      <c r="A7750" s="6" t="s">
        <v>154</v>
      </c>
      <c r="B7750" s="45" t="n">
        <v>44013</v>
      </c>
      <c r="C7750" s="6" t="s">
        <v>185</v>
      </c>
      <c r="D7750" s="6" t="s">
        <v>172</v>
      </c>
      <c r="E7750" s="6" t="s">
        <v>177</v>
      </c>
      <c r="F7750" s="34" t="n">
        <v>0.0947177931666374</v>
      </c>
      <c r="G7750" s="34" t="n">
        <v>0.121743217835079</v>
      </c>
      <c r="H7750" s="34" t="n">
        <v>-0.0270254246684419</v>
      </c>
      <c r="I7750" s="34" t="n">
        <v>-0.221987106542987</v>
      </c>
      <c r="J7750" s="35" t="n">
        <v>8.2</v>
      </c>
      <c r="K7750" s="6" t="n">
        <v>0</v>
      </c>
      <c r="L7750" s="35" t="n">
        <v>-1</v>
      </c>
      <c r="M7750" s="6" t="str">
        <f aca="false">IF(I7750&lt;=0,"Below 0%",IF(I7750&lt;=0.05,"0-5%",IF(I7750&lt;=0.1,"5-10%",IF(I7750&lt;=0.2,"10-20%",IF(I7750&lt;=0.4,"20-40%","Above 40%")))))</f>
        <v>Below 0%</v>
      </c>
      <c r="N7750" s="6" t="str">
        <f aca="false">IF(AND(H7750&gt;=Summary!$B$25,I7750&gt;=Summary!$B$26,I7750&lt;=Summary!$B$27,J7750&gt;=Summary!$B$28,J7750&lt;=Summary!$B$29,F7750*J7750&gt;1),"Yes","No")</f>
        <v>No</v>
      </c>
    </row>
    <row r="7751" customFormat="false" ht="15" hidden="false" customHeight="false" outlineLevel="0" collapsed="false">
      <c r="A7751" s="6" t="s">
        <v>154</v>
      </c>
      <c r="B7751" s="45" t="n">
        <v>44013</v>
      </c>
      <c r="C7751" s="6" t="s">
        <v>199</v>
      </c>
      <c r="D7751" s="6" t="s">
        <v>188</v>
      </c>
      <c r="E7751" s="6" t="s">
        <v>187</v>
      </c>
      <c r="F7751" s="34" t="n">
        <v>0.379864156246185</v>
      </c>
      <c r="G7751" s="34" t="n">
        <v>0.397356757893821</v>
      </c>
      <c r="H7751" s="34" t="n">
        <v>-0.0174926016476353</v>
      </c>
      <c r="I7751" s="34" t="n">
        <v>-0.0440224088306801</v>
      </c>
      <c r="J7751" s="35" t="n">
        <v>2.51</v>
      </c>
      <c r="K7751" s="6" t="n">
        <v>0</v>
      </c>
      <c r="L7751" s="35" t="n">
        <v>-1</v>
      </c>
      <c r="M7751" s="6" t="str">
        <f aca="false">IF(I7751&lt;=0,"Below 0%",IF(I7751&lt;=0.05,"0-5%",IF(I7751&lt;=0.1,"5-10%",IF(I7751&lt;=0.2,"10-20%",IF(I7751&lt;=0.4,"20-40%","Above 40%")))))</f>
        <v>Below 0%</v>
      </c>
      <c r="N7751" s="6" t="str">
        <f aca="false">IF(AND(H7751&gt;=Summary!$B$25,I7751&gt;=Summary!$B$26,I7751&lt;=Summary!$B$27,J7751&gt;=Summary!$B$28,J7751&lt;=Summary!$B$29,F7751*J7751&gt;1),"Yes","No")</f>
        <v>No</v>
      </c>
    </row>
    <row r="7752" customFormat="false" ht="15" hidden="false" customHeight="false" outlineLevel="0" collapsed="false">
      <c r="A7752" s="6" t="s">
        <v>154</v>
      </c>
      <c r="B7752" s="45" t="n">
        <v>44013</v>
      </c>
      <c r="C7752" s="6" t="s">
        <v>199</v>
      </c>
      <c r="D7752" s="6" t="s">
        <v>188</v>
      </c>
      <c r="E7752" s="6" t="s">
        <v>174</v>
      </c>
      <c r="F7752" s="34" t="n">
        <v>0.219218954443932</v>
      </c>
      <c r="G7752" s="34" t="n">
        <v>0.302231958276815</v>
      </c>
      <c r="H7752" s="34" t="n">
        <v>-0.0830130038328835</v>
      </c>
      <c r="I7752" s="34" t="n">
        <v>-0.274666531978235</v>
      </c>
      <c r="J7752" s="35" t="n">
        <v>3.3</v>
      </c>
      <c r="K7752" s="6" t="n">
        <v>0</v>
      </c>
      <c r="L7752" s="35" t="n">
        <v>-1</v>
      </c>
      <c r="M7752" s="6" t="str">
        <f aca="false">IF(I7752&lt;=0,"Below 0%",IF(I7752&lt;=0.05,"0-5%",IF(I7752&lt;=0.1,"5-10%",IF(I7752&lt;=0.2,"10-20%",IF(I7752&lt;=0.4,"20-40%","Above 40%")))))</f>
        <v>Below 0%</v>
      </c>
      <c r="N7752" s="6" t="str">
        <f aca="false">IF(AND(H7752&gt;=Summary!$B$25,I7752&gt;=Summary!$B$26,I7752&lt;=Summary!$B$27,J7752&gt;=Summary!$B$28,J7752&lt;=Summary!$B$29,F7752*J7752&gt;1),"Yes","No")</f>
        <v>No</v>
      </c>
    </row>
    <row r="7753" customFormat="false" ht="15" hidden="false" customHeight="false" outlineLevel="0" collapsed="false">
      <c r="A7753" s="6" t="s">
        <v>154</v>
      </c>
      <c r="B7753" s="45" t="n">
        <v>44013</v>
      </c>
      <c r="C7753" s="6" t="s">
        <v>199</v>
      </c>
      <c r="D7753" s="6" t="s">
        <v>188</v>
      </c>
      <c r="E7753" s="6" t="s">
        <v>177</v>
      </c>
      <c r="F7753" s="34" t="n">
        <v>0.400916904211044</v>
      </c>
      <c r="G7753" s="34" t="n">
        <v>0.300411283829364</v>
      </c>
      <c r="H7753" s="34" t="n">
        <v>0.10050562038168</v>
      </c>
      <c r="I7753" s="34" t="n">
        <v>0.334560070782054</v>
      </c>
      <c r="J7753" s="35" t="n">
        <v>3.32</v>
      </c>
      <c r="K7753" s="6" t="n">
        <v>1</v>
      </c>
      <c r="L7753" s="35" t="n">
        <v>2.32</v>
      </c>
      <c r="M7753" s="6" t="str">
        <f aca="false">IF(I7753&lt;=0,"Below 0%",IF(I7753&lt;=0.05,"0-5%",IF(I7753&lt;=0.1,"5-10%",IF(I7753&lt;=0.2,"10-20%",IF(I7753&lt;=0.4,"20-40%","Above 40%")))))</f>
        <v>20-40%</v>
      </c>
      <c r="N7753" s="6" t="str">
        <f aca="false">IF(AND(H7753&gt;=Summary!$B$25,I7753&gt;=Summary!$B$26,I7753&lt;=Summary!$B$27,J7753&gt;=Summary!$B$28,J7753&lt;=Summary!$B$29,F7753*J7753&gt;1),"Yes","No")</f>
        <v>Yes</v>
      </c>
    </row>
    <row r="7754" customFormat="false" ht="15" hidden="false" customHeight="false" outlineLevel="0" collapsed="false">
      <c r="A7754" s="6" t="s">
        <v>154</v>
      </c>
      <c r="B7754" s="45" t="n">
        <v>44013</v>
      </c>
      <c r="C7754" s="6" t="s">
        <v>173</v>
      </c>
      <c r="D7754" s="6" t="s">
        <v>195</v>
      </c>
      <c r="E7754" s="6" t="s">
        <v>187</v>
      </c>
      <c r="F7754" s="34" t="n">
        <v>0.389938205480576</v>
      </c>
      <c r="G7754" s="34" t="n">
        <v>0.379146402634506</v>
      </c>
      <c r="H7754" s="34" t="n">
        <v>0.0107918028460697</v>
      </c>
      <c r="I7754" s="34" t="n">
        <v>0.0284634188036141</v>
      </c>
      <c r="J7754" s="35" t="n">
        <v>2.64</v>
      </c>
      <c r="K7754" s="6" t="n">
        <v>1</v>
      </c>
      <c r="L7754" s="35" t="n">
        <v>1.64</v>
      </c>
      <c r="M7754" s="6" t="str">
        <f aca="false">IF(I7754&lt;=0,"Below 0%",IF(I7754&lt;=0.05,"0-5%",IF(I7754&lt;=0.1,"5-10%",IF(I7754&lt;=0.2,"10-20%",IF(I7754&lt;=0.4,"20-40%","Above 40%")))))</f>
        <v>0-5%</v>
      </c>
      <c r="N7754" s="6" t="str">
        <f aca="false">IF(AND(H7754&gt;=Summary!$B$25,I7754&gt;=Summary!$B$26,I7754&lt;=Summary!$B$27,J7754&gt;=Summary!$B$28,J7754&lt;=Summary!$B$29,F7754*J7754&gt;1),"Yes","No")</f>
        <v>No</v>
      </c>
    </row>
    <row r="7755" customFormat="false" ht="15" hidden="false" customHeight="false" outlineLevel="0" collapsed="false">
      <c r="A7755" s="6" t="s">
        <v>154</v>
      </c>
      <c r="B7755" s="45" t="n">
        <v>44013</v>
      </c>
      <c r="C7755" s="6" t="s">
        <v>173</v>
      </c>
      <c r="D7755" s="6" t="s">
        <v>195</v>
      </c>
      <c r="E7755" s="6" t="s">
        <v>174</v>
      </c>
      <c r="F7755" s="34" t="n">
        <v>0.260953724384308</v>
      </c>
      <c r="G7755" s="34" t="n">
        <v>0.292674416068741</v>
      </c>
      <c r="H7755" s="34" t="n">
        <v>-0.0317206916844335</v>
      </c>
      <c r="I7755" s="34" t="n">
        <v>-0.108382181505688</v>
      </c>
      <c r="J7755" s="35" t="n">
        <v>3.42</v>
      </c>
      <c r="K7755" s="6" t="n">
        <v>0</v>
      </c>
      <c r="L7755" s="35" t="n">
        <v>-1</v>
      </c>
      <c r="M7755" s="6" t="str">
        <f aca="false">IF(I7755&lt;=0,"Below 0%",IF(I7755&lt;=0.05,"0-5%",IF(I7755&lt;=0.1,"5-10%",IF(I7755&lt;=0.2,"10-20%",IF(I7755&lt;=0.4,"20-40%","Above 40%")))))</f>
        <v>Below 0%</v>
      </c>
      <c r="N7755" s="6" t="str">
        <f aca="false">IF(AND(H7755&gt;=Summary!$B$25,I7755&gt;=Summary!$B$26,I7755&lt;=Summary!$B$27,J7755&gt;=Summary!$B$28,J7755&lt;=Summary!$B$29,F7755*J7755&gt;1),"Yes","No")</f>
        <v>No</v>
      </c>
    </row>
    <row r="7756" customFormat="false" ht="15" hidden="false" customHeight="false" outlineLevel="0" collapsed="false">
      <c r="A7756" s="6" t="s">
        <v>154</v>
      </c>
      <c r="B7756" s="45" t="n">
        <v>44013</v>
      </c>
      <c r="C7756" s="6" t="s">
        <v>173</v>
      </c>
      <c r="D7756" s="6" t="s">
        <v>195</v>
      </c>
      <c r="E7756" s="6" t="s">
        <v>177</v>
      </c>
      <c r="F7756" s="34" t="n">
        <v>0.349108040332794</v>
      </c>
      <c r="G7756" s="34" t="n">
        <v>0.328179181296753</v>
      </c>
      <c r="H7756" s="34" t="n">
        <v>0.0209288590360415</v>
      </c>
      <c r="I7756" s="34" t="n">
        <v>0.0637726590496817</v>
      </c>
      <c r="J7756" s="35" t="n">
        <v>3.05</v>
      </c>
      <c r="K7756" s="6" t="n">
        <v>0</v>
      </c>
      <c r="L7756" s="35" t="n">
        <v>-1</v>
      </c>
      <c r="M7756" s="6" t="str">
        <f aca="false">IF(I7756&lt;=0,"Below 0%",IF(I7756&lt;=0.05,"0-5%",IF(I7756&lt;=0.1,"5-10%",IF(I7756&lt;=0.2,"10-20%",IF(I7756&lt;=0.4,"20-40%","Above 40%")))))</f>
        <v>5-10%</v>
      </c>
      <c r="N7756" s="6" t="str">
        <f aca="false">IF(AND(H7756&gt;=Summary!$B$25,I7756&gt;=Summary!$B$26,I7756&lt;=Summary!$B$27,J7756&gt;=Summary!$B$28,J7756&lt;=Summary!$B$29,F7756*J7756&gt;1),"Yes","No")</f>
        <v>No</v>
      </c>
    </row>
    <row r="7757" customFormat="false" ht="15" hidden="false" customHeight="false" outlineLevel="0" collapsed="false">
      <c r="A7757" s="6" t="s">
        <v>154</v>
      </c>
      <c r="B7757" s="45" t="n">
        <v>44013</v>
      </c>
      <c r="C7757" s="6" t="s">
        <v>189</v>
      </c>
      <c r="D7757" s="6" t="s">
        <v>190</v>
      </c>
      <c r="E7757" s="6" t="s">
        <v>187</v>
      </c>
      <c r="F7757" s="34" t="n">
        <v>0.245434582233429</v>
      </c>
      <c r="G7757" s="34" t="n">
        <v>0.16751269035533</v>
      </c>
      <c r="H7757" s="34" t="n">
        <v>0.077921891878099</v>
      </c>
      <c r="I7757" s="34" t="n">
        <v>0.465170081817742</v>
      </c>
      <c r="J7757" s="35" t="n">
        <v>6</v>
      </c>
      <c r="K7757" s="6" t="n">
        <v>1</v>
      </c>
      <c r="L7757" s="35" t="n">
        <v>5</v>
      </c>
      <c r="M7757" s="6" t="str">
        <f aca="false">IF(I7757&lt;=0,"Below 0%",IF(I7757&lt;=0.05,"0-5%",IF(I7757&lt;=0.1,"5-10%",IF(I7757&lt;=0.2,"10-20%",IF(I7757&lt;=0.4,"20-40%","Above 40%")))))</f>
        <v>Above 40%</v>
      </c>
      <c r="N7757" s="6" t="str">
        <f aca="false">IF(AND(H7757&gt;=Summary!$B$25,I7757&gt;=Summary!$B$26,I7757&lt;=Summary!$B$27,J7757&gt;=Summary!$B$28,J7757&lt;=Summary!$B$29,F7757*J7757&gt;1),"Yes","No")</f>
        <v>No</v>
      </c>
    </row>
    <row r="7758" customFormat="false" ht="15" hidden="false" customHeight="false" outlineLevel="0" collapsed="false">
      <c r="A7758" s="6" t="s">
        <v>154</v>
      </c>
      <c r="B7758" s="45" t="n">
        <v>44013</v>
      </c>
      <c r="C7758" s="6" t="s">
        <v>189</v>
      </c>
      <c r="D7758" s="6" t="s">
        <v>190</v>
      </c>
      <c r="E7758" s="6" t="s">
        <v>174</v>
      </c>
      <c r="F7758" s="34" t="n">
        <v>0.143574565649033</v>
      </c>
      <c r="G7758" s="34" t="n">
        <v>0.223350253807107</v>
      </c>
      <c r="H7758" s="34" t="n">
        <v>-0.079775688158074</v>
      </c>
      <c r="I7758" s="34" t="n">
        <v>-0.357177512889559</v>
      </c>
      <c r="J7758" s="35" t="n">
        <v>4.5</v>
      </c>
      <c r="K7758" s="6" t="n">
        <v>0</v>
      </c>
      <c r="L7758" s="35" t="n">
        <v>-1</v>
      </c>
      <c r="M7758" s="6" t="str">
        <f aca="false">IF(I7758&lt;=0,"Below 0%",IF(I7758&lt;=0.05,"0-5%",IF(I7758&lt;=0.1,"5-10%",IF(I7758&lt;=0.2,"10-20%",IF(I7758&lt;=0.4,"20-40%","Above 40%")))))</f>
        <v>Below 0%</v>
      </c>
      <c r="N7758" s="6" t="str">
        <f aca="false">IF(AND(H7758&gt;=Summary!$B$25,I7758&gt;=Summary!$B$26,I7758&lt;=Summary!$B$27,J7758&gt;=Summary!$B$28,J7758&lt;=Summary!$B$29,F7758*J7758&gt;1),"Yes","No")</f>
        <v>No</v>
      </c>
    </row>
    <row r="7759" customFormat="false" ht="15" hidden="false" customHeight="false" outlineLevel="0" collapsed="false">
      <c r="A7759" s="6" t="s">
        <v>154</v>
      </c>
      <c r="B7759" s="45" t="n">
        <v>44013</v>
      </c>
      <c r="C7759" s="6" t="s">
        <v>189</v>
      </c>
      <c r="D7759" s="6" t="s">
        <v>190</v>
      </c>
      <c r="E7759" s="6" t="s">
        <v>177</v>
      </c>
      <c r="F7759" s="34" t="n">
        <v>0.610990822315216</v>
      </c>
      <c r="G7759" s="34" t="n">
        <v>0.609137055837564</v>
      </c>
      <c r="H7759" s="34" t="n">
        <v>0.00185376647765256</v>
      </c>
      <c r="I7759" s="34" t="n">
        <v>0.00304326663414622</v>
      </c>
      <c r="J7759" s="35" t="n">
        <v>1.65</v>
      </c>
      <c r="K7759" s="6" t="n">
        <v>0</v>
      </c>
      <c r="L7759" s="35" t="n">
        <v>-1</v>
      </c>
      <c r="M7759" s="6" t="str">
        <f aca="false">IF(I7759&lt;=0,"Below 0%",IF(I7759&lt;=0.05,"0-5%",IF(I7759&lt;=0.1,"5-10%",IF(I7759&lt;=0.2,"10-20%",IF(I7759&lt;=0.4,"20-40%","Above 40%")))))</f>
        <v>0-5%</v>
      </c>
      <c r="N7759" s="6" t="str">
        <f aca="false">IF(AND(H7759&gt;=Summary!$B$25,I7759&gt;=Summary!$B$26,I7759&lt;=Summary!$B$27,J7759&gt;=Summary!$B$28,J7759&lt;=Summary!$B$29,F7759*J7759&gt;1),"Yes","No")</f>
        <v>No</v>
      </c>
    </row>
    <row r="7760" customFormat="false" ht="15" hidden="false" customHeight="false" outlineLevel="0" collapsed="false">
      <c r="A7760" s="6" t="s">
        <v>154</v>
      </c>
      <c r="B7760" s="45" t="n">
        <v>44014</v>
      </c>
      <c r="C7760" s="6" t="s">
        <v>194</v>
      </c>
      <c r="D7760" s="6" t="s">
        <v>183</v>
      </c>
      <c r="E7760" s="6" t="s">
        <v>187</v>
      </c>
      <c r="F7760" s="34" t="n">
        <v>0.508054971694946</v>
      </c>
      <c r="G7760" s="34" t="n">
        <v>0.47543771885943</v>
      </c>
      <c r="H7760" s="34" t="n">
        <v>0.0326172528355166</v>
      </c>
      <c r="I7760" s="34" t="n">
        <v>0.0686046805747029</v>
      </c>
      <c r="J7760" s="35" t="n">
        <v>2.14</v>
      </c>
      <c r="K7760" s="6" t="n">
        <v>1</v>
      </c>
      <c r="L7760" s="35" t="n">
        <v>1.14</v>
      </c>
      <c r="M7760" s="6" t="str">
        <f aca="false">IF(I7760&lt;=0,"Below 0%",IF(I7760&lt;=0.05,"0-5%",IF(I7760&lt;=0.1,"5-10%",IF(I7760&lt;=0.2,"10-20%",IF(I7760&lt;=0.4,"20-40%","Above 40%")))))</f>
        <v>5-10%</v>
      </c>
      <c r="N7760" s="6" t="str">
        <f aca="false">IF(AND(H7760&gt;=Summary!$B$25,I7760&gt;=Summary!$B$26,I7760&lt;=Summary!$B$27,J7760&gt;=Summary!$B$28,J7760&lt;=Summary!$B$29,F7760*J7760&gt;1),"Yes","No")</f>
        <v>No</v>
      </c>
    </row>
    <row r="7761" customFormat="false" ht="15" hidden="false" customHeight="false" outlineLevel="0" collapsed="false">
      <c r="A7761" s="6" t="s">
        <v>154</v>
      </c>
      <c r="B7761" s="45" t="n">
        <v>44014</v>
      </c>
      <c r="C7761" s="6" t="s">
        <v>194</v>
      </c>
      <c r="D7761" s="6" t="s">
        <v>183</v>
      </c>
      <c r="E7761" s="6" t="s">
        <v>174</v>
      </c>
      <c r="F7761" s="34" t="n">
        <v>0.256482809782028</v>
      </c>
      <c r="G7761" s="34" t="n">
        <v>0.23551775887944</v>
      </c>
      <c r="H7761" s="34" t="n">
        <v>0.0209650509025885</v>
      </c>
      <c r="I7761" s="34" t="n">
        <v>0.0890168580167257</v>
      </c>
      <c r="J7761" s="35" t="n">
        <v>4.32</v>
      </c>
      <c r="K7761" s="6" t="n">
        <v>0</v>
      </c>
      <c r="L7761" s="35" t="n">
        <v>-1</v>
      </c>
      <c r="M7761" s="6" t="str">
        <f aca="false">IF(I7761&lt;=0,"Below 0%",IF(I7761&lt;=0.05,"0-5%",IF(I7761&lt;=0.1,"5-10%",IF(I7761&lt;=0.2,"10-20%",IF(I7761&lt;=0.4,"20-40%","Above 40%")))))</f>
        <v>5-10%</v>
      </c>
      <c r="N7761" s="6" t="str">
        <f aca="false">IF(AND(H7761&gt;=Summary!$B$25,I7761&gt;=Summary!$B$26,I7761&lt;=Summary!$B$27,J7761&gt;=Summary!$B$28,J7761&lt;=Summary!$B$29,F7761*J7761&gt;1),"Yes","No")</f>
        <v>No</v>
      </c>
    </row>
    <row r="7762" customFormat="false" ht="15" hidden="false" customHeight="false" outlineLevel="0" collapsed="false">
      <c r="A7762" s="6" t="s">
        <v>154</v>
      </c>
      <c r="B7762" s="45" t="n">
        <v>44014</v>
      </c>
      <c r="C7762" s="6" t="s">
        <v>194</v>
      </c>
      <c r="D7762" s="6" t="s">
        <v>183</v>
      </c>
      <c r="E7762" s="6" t="s">
        <v>177</v>
      </c>
      <c r="F7762" s="34" t="n">
        <v>0.235462218523026</v>
      </c>
      <c r="G7762" s="34" t="n">
        <v>0.289044522261131</v>
      </c>
      <c r="H7762" s="34" t="n">
        <v>-0.0535823037381051</v>
      </c>
      <c r="I7762" s="34" t="n">
        <v>-0.185377336747096</v>
      </c>
      <c r="J7762" s="35" t="n">
        <v>3.52</v>
      </c>
      <c r="K7762" s="6" t="n">
        <v>0</v>
      </c>
      <c r="L7762" s="35" t="n">
        <v>-1</v>
      </c>
      <c r="M7762" s="6" t="str">
        <f aca="false">IF(I7762&lt;=0,"Below 0%",IF(I7762&lt;=0.05,"0-5%",IF(I7762&lt;=0.1,"5-10%",IF(I7762&lt;=0.2,"10-20%",IF(I7762&lt;=0.4,"20-40%","Above 40%")))))</f>
        <v>Below 0%</v>
      </c>
      <c r="N7762" s="6" t="str">
        <f aca="false">IF(AND(H7762&gt;=Summary!$B$25,I7762&gt;=Summary!$B$26,I7762&lt;=Summary!$B$27,J7762&gt;=Summary!$B$28,J7762&lt;=Summary!$B$29,F7762*J7762&gt;1),"Yes","No")</f>
        <v>No</v>
      </c>
    </row>
    <row r="7763" customFormat="false" ht="15" hidden="false" customHeight="false" outlineLevel="0" collapsed="false">
      <c r="A7763" s="6" t="s">
        <v>154</v>
      </c>
      <c r="B7763" s="45" t="n">
        <v>44014</v>
      </c>
      <c r="C7763" s="6" t="s">
        <v>204</v>
      </c>
      <c r="D7763" s="6" t="s">
        <v>181</v>
      </c>
      <c r="E7763" s="6" t="s">
        <v>187</v>
      </c>
      <c r="F7763" s="34" t="n">
        <v>0.314918845891953</v>
      </c>
      <c r="G7763" s="34" t="n">
        <v>0.23353589688289</v>
      </c>
      <c r="H7763" s="34" t="n">
        <v>0.081382949009063</v>
      </c>
      <c r="I7763" s="34" t="n">
        <v>0.348481540077215</v>
      </c>
      <c r="J7763" s="35" t="n">
        <v>4.3</v>
      </c>
      <c r="K7763" s="6" t="n">
        <v>1</v>
      </c>
      <c r="L7763" s="35" t="n">
        <v>3.3</v>
      </c>
      <c r="M7763" s="6" t="str">
        <f aca="false">IF(I7763&lt;=0,"Below 0%",IF(I7763&lt;=0.05,"0-5%",IF(I7763&lt;=0.1,"5-10%",IF(I7763&lt;=0.2,"10-20%",IF(I7763&lt;=0.4,"20-40%","Above 40%")))))</f>
        <v>20-40%</v>
      </c>
      <c r="N7763" s="6" t="str">
        <f aca="false">IF(AND(H7763&gt;=Summary!$B$25,I7763&gt;=Summary!$B$26,I7763&lt;=Summary!$B$27,J7763&gt;=Summary!$B$28,J7763&lt;=Summary!$B$29,F7763*J7763&gt;1),"Yes","No")</f>
        <v>Yes</v>
      </c>
    </row>
    <row r="7764" customFormat="false" ht="15" hidden="false" customHeight="false" outlineLevel="0" collapsed="false">
      <c r="A7764" s="6" t="s">
        <v>154</v>
      </c>
      <c r="B7764" s="45" t="n">
        <v>44014</v>
      </c>
      <c r="C7764" s="6" t="s">
        <v>204</v>
      </c>
      <c r="D7764" s="6" t="s">
        <v>181</v>
      </c>
      <c r="E7764" s="6" t="s">
        <v>174</v>
      </c>
      <c r="F7764" s="34" t="n">
        <v>0.129886150360107</v>
      </c>
      <c r="G7764" s="34" t="n">
        <v>0.283673547061137</v>
      </c>
      <c r="H7764" s="34" t="n">
        <v>-0.15378739670103</v>
      </c>
      <c r="I7764" s="34" t="n">
        <v>-0.54212808453333</v>
      </c>
      <c r="J7764" s="35" t="n">
        <v>3.54</v>
      </c>
      <c r="K7764" s="6" t="n">
        <v>0</v>
      </c>
      <c r="L7764" s="35" t="n">
        <v>-1</v>
      </c>
      <c r="M7764" s="6" t="str">
        <f aca="false">IF(I7764&lt;=0,"Below 0%",IF(I7764&lt;=0.05,"0-5%",IF(I7764&lt;=0.1,"5-10%",IF(I7764&lt;=0.2,"10-20%",IF(I7764&lt;=0.4,"20-40%","Above 40%")))))</f>
        <v>Below 0%</v>
      </c>
      <c r="N7764" s="6" t="str">
        <f aca="false">IF(AND(H7764&gt;=Summary!$B$25,I7764&gt;=Summary!$B$26,I7764&lt;=Summary!$B$27,J7764&gt;=Summary!$B$28,J7764&lt;=Summary!$B$29,F7764*J7764&gt;1),"Yes","No")</f>
        <v>No</v>
      </c>
    </row>
    <row r="7765" customFormat="false" ht="15" hidden="false" customHeight="false" outlineLevel="0" collapsed="false">
      <c r="A7765" s="6" t="s">
        <v>154</v>
      </c>
      <c r="B7765" s="45" t="n">
        <v>44014</v>
      </c>
      <c r="C7765" s="6" t="s">
        <v>204</v>
      </c>
      <c r="D7765" s="6" t="s">
        <v>181</v>
      </c>
      <c r="E7765" s="6" t="s">
        <v>177</v>
      </c>
      <c r="F7765" s="34" t="n">
        <v>0.555195033550263</v>
      </c>
      <c r="G7765" s="34" t="n">
        <v>0.482790556055974</v>
      </c>
      <c r="H7765" s="34" t="n">
        <v>0.0724044774942889</v>
      </c>
      <c r="I7765" s="34" t="n">
        <v>0.149970782539281</v>
      </c>
      <c r="J7765" s="35" t="n">
        <v>2.08</v>
      </c>
      <c r="K7765" s="6" t="n">
        <v>0</v>
      </c>
      <c r="L7765" s="35" t="n">
        <v>-1</v>
      </c>
      <c r="M7765" s="6" t="str">
        <f aca="false">IF(I7765&lt;=0,"Below 0%",IF(I7765&lt;=0.05,"0-5%",IF(I7765&lt;=0.1,"5-10%",IF(I7765&lt;=0.2,"10-20%",IF(I7765&lt;=0.4,"20-40%","Above 40%")))))</f>
        <v>10-20%</v>
      </c>
      <c r="N7765" s="6" t="str">
        <f aca="false">IF(AND(H7765&gt;=Summary!$B$25,I7765&gt;=Summary!$B$26,I7765&lt;=Summary!$B$27,J7765&gt;=Summary!$B$28,J7765&lt;=Summary!$B$29,F7765*J7765&gt;1),"Yes","No")</f>
        <v>Yes</v>
      </c>
    </row>
    <row r="7766" customFormat="false" ht="15" hidden="false" customHeight="false" outlineLevel="0" collapsed="false">
      <c r="A7766" s="6" t="s">
        <v>154</v>
      </c>
      <c r="B7766" s="45" t="n">
        <v>44016</v>
      </c>
      <c r="C7766" s="6" t="s">
        <v>190</v>
      </c>
      <c r="D7766" s="6" t="s">
        <v>198</v>
      </c>
      <c r="E7766" s="6" t="s">
        <v>187</v>
      </c>
      <c r="F7766" s="34" t="n">
        <v>0.723278880119324</v>
      </c>
      <c r="G7766" s="34" t="n">
        <v>0.687309583421315</v>
      </c>
      <c r="H7766" s="34" t="n">
        <v>0.0359692966980092</v>
      </c>
      <c r="I7766" s="34" t="n">
        <v>0.0523334717944131</v>
      </c>
      <c r="J7766" s="35" t="n">
        <v>1.46</v>
      </c>
      <c r="K7766" s="6" t="n">
        <v>1</v>
      </c>
      <c r="L7766" s="35" t="n">
        <v>0.46</v>
      </c>
      <c r="M7766" s="6" t="str">
        <f aca="false">IF(I7766&lt;=0,"Below 0%",IF(I7766&lt;=0.05,"0-5%",IF(I7766&lt;=0.1,"5-10%",IF(I7766&lt;=0.2,"10-20%",IF(I7766&lt;=0.4,"20-40%","Above 40%")))))</f>
        <v>5-10%</v>
      </c>
      <c r="N7766" s="6" t="str">
        <f aca="false">IF(AND(H7766&gt;=Summary!$B$25,I7766&gt;=Summary!$B$26,I7766&lt;=Summary!$B$27,J7766&gt;=Summary!$B$28,J7766&lt;=Summary!$B$29,F7766*J7766&gt;1),"Yes","No")</f>
        <v>No</v>
      </c>
    </row>
    <row r="7767" customFormat="false" ht="15" hidden="false" customHeight="false" outlineLevel="0" collapsed="false">
      <c r="A7767" s="6" t="s">
        <v>154</v>
      </c>
      <c r="B7767" s="45" t="n">
        <v>44016</v>
      </c>
      <c r="C7767" s="6" t="s">
        <v>190</v>
      </c>
      <c r="D7767" s="6" t="s">
        <v>198</v>
      </c>
      <c r="E7767" s="6" t="s">
        <v>174</v>
      </c>
      <c r="F7767" s="34" t="n">
        <v>0.204359069466591</v>
      </c>
      <c r="G7767" s="34" t="n">
        <v>0.204790202407167</v>
      </c>
      <c r="H7767" s="34" t="n">
        <v>-0.000431132940576312</v>
      </c>
      <c r="I7767" s="34" t="n">
        <v>-0.00210524202578366</v>
      </c>
      <c r="J7767" s="35" t="n">
        <v>4.9</v>
      </c>
      <c r="K7767" s="6" t="n">
        <v>0</v>
      </c>
      <c r="L7767" s="35" t="n">
        <v>-1</v>
      </c>
      <c r="M7767" s="6" t="str">
        <f aca="false">IF(I7767&lt;=0,"Below 0%",IF(I7767&lt;=0.05,"0-5%",IF(I7767&lt;=0.1,"5-10%",IF(I7767&lt;=0.2,"10-20%",IF(I7767&lt;=0.4,"20-40%","Above 40%")))))</f>
        <v>Below 0%</v>
      </c>
      <c r="N7767" s="6" t="str">
        <f aca="false">IF(AND(H7767&gt;=Summary!$B$25,I7767&gt;=Summary!$B$26,I7767&lt;=Summary!$B$27,J7767&gt;=Summary!$B$28,J7767&lt;=Summary!$B$29,F7767*J7767&gt;1),"Yes","No")</f>
        <v>No</v>
      </c>
    </row>
    <row r="7768" customFormat="false" ht="15" hidden="false" customHeight="false" outlineLevel="0" collapsed="false">
      <c r="A7768" s="6" t="s">
        <v>154</v>
      </c>
      <c r="B7768" s="45" t="n">
        <v>44016</v>
      </c>
      <c r="C7768" s="6" t="s">
        <v>190</v>
      </c>
      <c r="D7768" s="6" t="s">
        <v>198</v>
      </c>
      <c r="E7768" s="6" t="s">
        <v>177</v>
      </c>
      <c r="F7768" s="34" t="n">
        <v>0.0723620355129242</v>
      </c>
      <c r="G7768" s="34" t="n">
        <v>0.107900214171518</v>
      </c>
      <c r="H7768" s="34" t="n">
        <v>-0.035538178658594</v>
      </c>
      <c r="I7768" s="34" t="n">
        <v>-0.329361521026293</v>
      </c>
      <c r="J7768" s="35" t="n">
        <v>9.3</v>
      </c>
      <c r="K7768" s="6" t="n">
        <v>0</v>
      </c>
      <c r="L7768" s="35" t="n">
        <v>-1</v>
      </c>
      <c r="M7768" s="6" t="str">
        <f aca="false">IF(I7768&lt;=0,"Below 0%",IF(I7768&lt;=0.05,"0-5%",IF(I7768&lt;=0.1,"5-10%",IF(I7768&lt;=0.2,"10-20%",IF(I7768&lt;=0.4,"20-40%","Above 40%")))))</f>
        <v>Below 0%</v>
      </c>
      <c r="N7768" s="6" t="str">
        <f aca="false">IF(AND(H7768&gt;=Summary!$B$25,I7768&gt;=Summary!$B$26,I7768&lt;=Summary!$B$27,J7768&gt;=Summary!$B$28,J7768&lt;=Summary!$B$29,F7768*J7768&gt;1),"Yes","No")</f>
        <v>No</v>
      </c>
    </row>
    <row r="7769" customFormat="false" ht="15" hidden="false" customHeight="false" outlineLevel="0" collapsed="false">
      <c r="A7769" s="6" t="s">
        <v>154</v>
      </c>
      <c r="B7769" s="45" t="n">
        <v>44016</v>
      </c>
      <c r="C7769" s="6" t="s">
        <v>195</v>
      </c>
      <c r="D7769" s="6" t="s">
        <v>180</v>
      </c>
      <c r="E7769" s="6" t="s">
        <v>187</v>
      </c>
      <c r="F7769" s="34" t="n">
        <v>0.651635110378265</v>
      </c>
      <c r="G7769" s="34" t="n">
        <v>0.582327423613731</v>
      </c>
      <c r="H7769" s="34" t="n">
        <v>0.0693076867645347</v>
      </c>
      <c r="I7769" s="34" t="n">
        <v>0.119018414647956</v>
      </c>
      <c r="J7769" s="35" t="n">
        <v>1.72</v>
      </c>
      <c r="K7769" s="6" t="n">
        <v>1</v>
      </c>
      <c r="L7769" s="35" t="n">
        <v>0.72</v>
      </c>
      <c r="M7769" s="6" t="str">
        <f aca="false">IF(I7769&lt;=0,"Below 0%",IF(I7769&lt;=0.05,"0-5%",IF(I7769&lt;=0.1,"5-10%",IF(I7769&lt;=0.2,"10-20%",IF(I7769&lt;=0.4,"20-40%","Above 40%")))))</f>
        <v>10-20%</v>
      </c>
      <c r="N7769" s="6" t="str">
        <f aca="false">IF(AND(H7769&gt;=Summary!$B$25,I7769&gt;=Summary!$B$26,I7769&lt;=Summary!$B$27,J7769&gt;=Summary!$B$28,J7769&lt;=Summary!$B$29,F7769*J7769&gt;1),"Yes","No")</f>
        <v>No</v>
      </c>
    </row>
    <row r="7770" customFormat="false" ht="15" hidden="false" customHeight="false" outlineLevel="0" collapsed="false">
      <c r="A7770" s="6" t="s">
        <v>154</v>
      </c>
      <c r="B7770" s="45" t="n">
        <v>44016</v>
      </c>
      <c r="C7770" s="6" t="s">
        <v>195</v>
      </c>
      <c r="D7770" s="6" t="s">
        <v>180</v>
      </c>
      <c r="E7770" s="6" t="s">
        <v>174</v>
      </c>
      <c r="F7770" s="34" t="n">
        <v>0.230471760034561</v>
      </c>
      <c r="G7770" s="34" t="n">
        <v>0.263579781214636</v>
      </c>
      <c r="H7770" s="34" t="n">
        <v>-0.0331080211800748</v>
      </c>
      <c r="I7770" s="34" t="n">
        <v>-0.125609107904656</v>
      </c>
      <c r="J7770" s="35" t="n">
        <v>3.8</v>
      </c>
      <c r="K7770" s="6" t="n">
        <v>0</v>
      </c>
      <c r="L7770" s="35" t="n">
        <v>-1</v>
      </c>
      <c r="M7770" s="6" t="str">
        <f aca="false">IF(I7770&lt;=0,"Below 0%",IF(I7770&lt;=0.05,"0-5%",IF(I7770&lt;=0.1,"5-10%",IF(I7770&lt;=0.2,"10-20%",IF(I7770&lt;=0.4,"20-40%","Above 40%")))))</f>
        <v>Below 0%</v>
      </c>
      <c r="N7770" s="6" t="str">
        <f aca="false">IF(AND(H7770&gt;=Summary!$B$25,I7770&gt;=Summary!$B$26,I7770&lt;=Summary!$B$27,J7770&gt;=Summary!$B$28,J7770&lt;=Summary!$B$29,F7770*J7770&gt;1),"Yes","No")</f>
        <v>No</v>
      </c>
    </row>
    <row r="7771" customFormat="false" ht="15" hidden="false" customHeight="false" outlineLevel="0" collapsed="false">
      <c r="A7771" s="6" t="s">
        <v>154</v>
      </c>
      <c r="B7771" s="45" t="n">
        <v>44016</v>
      </c>
      <c r="C7771" s="6" t="s">
        <v>195</v>
      </c>
      <c r="D7771" s="6" t="s">
        <v>180</v>
      </c>
      <c r="E7771" s="6" t="s">
        <v>177</v>
      </c>
      <c r="F7771" s="34" t="n">
        <v>0.117893174290657</v>
      </c>
      <c r="G7771" s="34" t="n">
        <v>0.154092795171633</v>
      </c>
      <c r="H7771" s="34" t="n">
        <v>-0.0361996208809763</v>
      </c>
      <c r="I7771" s="34" t="n">
        <v>-0.234920917883643</v>
      </c>
      <c r="J7771" s="35" t="n">
        <v>6.5</v>
      </c>
      <c r="K7771" s="6" t="n">
        <v>0</v>
      </c>
      <c r="L7771" s="35" t="n">
        <v>-1</v>
      </c>
      <c r="M7771" s="6" t="str">
        <f aca="false">IF(I7771&lt;=0,"Below 0%",IF(I7771&lt;=0.05,"0-5%",IF(I7771&lt;=0.1,"5-10%",IF(I7771&lt;=0.2,"10-20%",IF(I7771&lt;=0.4,"20-40%","Above 40%")))))</f>
        <v>Below 0%</v>
      </c>
      <c r="N7771" s="6" t="str">
        <f aca="false">IF(AND(H7771&gt;=Summary!$B$25,I7771&gt;=Summary!$B$26,I7771&lt;=Summary!$B$27,J7771&gt;=Summary!$B$28,J7771&lt;=Summary!$B$29,F7771*J7771&gt;1),"Yes","No")</f>
        <v>No</v>
      </c>
    </row>
    <row r="7772" customFormat="false" ht="15" hidden="false" customHeight="false" outlineLevel="0" collapsed="false">
      <c r="A7772" s="6" t="s">
        <v>154</v>
      </c>
      <c r="B7772" s="45" t="n">
        <v>44016</v>
      </c>
      <c r="C7772" s="6" t="s">
        <v>176</v>
      </c>
      <c r="D7772" s="6" t="s">
        <v>199</v>
      </c>
      <c r="E7772" s="6" t="s">
        <v>187</v>
      </c>
      <c r="F7772" s="34" t="n">
        <v>0.763079464435577</v>
      </c>
      <c r="G7772" s="34" t="n">
        <v>0.833305444931562</v>
      </c>
      <c r="H7772" s="34" t="n">
        <v>-0.0702259804959846</v>
      </c>
      <c r="I7772" s="34" t="n">
        <v>-0.0842739969156834</v>
      </c>
      <c r="J7772" s="35" t="n">
        <v>1.19</v>
      </c>
      <c r="K7772" s="6" t="n">
        <v>1</v>
      </c>
      <c r="L7772" s="35" t="n">
        <v>0.19</v>
      </c>
      <c r="M7772" s="6" t="str">
        <f aca="false">IF(I7772&lt;=0,"Below 0%",IF(I7772&lt;=0.05,"0-5%",IF(I7772&lt;=0.1,"5-10%",IF(I7772&lt;=0.2,"10-20%",IF(I7772&lt;=0.4,"20-40%","Above 40%")))))</f>
        <v>Below 0%</v>
      </c>
      <c r="N7772" s="6" t="str">
        <f aca="false">IF(AND(H7772&gt;=Summary!$B$25,I7772&gt;=Summary!$B$26,I7772&lt;=Summary!$B$27,J7772&gt;=Summary!$B$28,J7772&lt;=Summary!$B$29,F7772*J7772&gt;1),"Yes","No")</f>
        <v>No</v>
      </c>
    </row>
    <row r="7773" customFormat="false" ht="15" hidden="false" customHeight="false" outlineLevel="0" collapsed="false">
      <c r="A7773" s="6" t="s">
        <v>154</v>
      </c>
      <c r="B7773" s="45" t="n">
        <v>44016</v>
      </c>
      <c r="C7773" s="6" t="s">
        <v>176</v>
      </c>
      <c r="D7773" s="6" t="s">
        <v>199</v>
      </c>
      <c r="E7773" s="6" t="s">
        <v>174</v>
      </c>
      <c r="F7773" s="34" t="n">
        <v>0.139580458402634</v>
      </c>
      <c r="G7773" s="34" t="n">
        <v>0.119473913188983</v>
      </c>
      <c r="H7773" s="34" t="n">
        <v>0.0201065452136507</v>
      </c>
      <c r="I7773" s="34" t="n">
        <v>0.168292346646806</v>
      </c>
      <c r="J7773" s="35" t="n">
        <v>8.3</v>
      </c>
      <c r="K7773" s="6" t="n">
        <v>0</v>
      </c>
      <c r="L7773" s="35" t="n">
        <v>-1</v>
      </c>
      <c r="M7773" s="6" t="str">
        <f aca="false">IF(I7773&lt;=0,"Below 0%",IF(I7773&lt;=0.05,"0-5%",IF(I7773&lt;=0.1,"5-10%",IF(I7773&lt;=0.2,"10-20%",IF(I7773&lt;=0.4,"20-40%","Above 40%")))))</f>
        <v>10-20%</v>
      </c>
      <c r="N7773" s="6" t="str">
        <f aca="false">IF(AND(H7773&gt;=Summary!$B$25,I7773&gt;=Summary!$B$26,I7773&lt;=Summary!$B$27,J7773&gt;=Summary!$B$28,J7773&lt;=Summary!$B$29,F7773*J7773&gt;1),"Yes","No")</f>
        <v>No</v>
      </c>
    </row>
    <row r="7774" customFormat="false" ht="15" hidden="false" customHeight="false" outlineLevel="0" collapsed="false">
      <c r="A7774" s="6" t="s">
        <v>154</v>
      </c>
      <c r="B7774" s="45" t="n">
        <v>44016</v>
      </c>
      <c r="C7774" s="6" t="s">
        <v>176</v>
      </c>
      <c r="D7774" s="6" t="s">
        <v>199</v>
      </c>
      <c r="E7774" s="6" t="s">
        <v>177</v>
      </c>
      <c r="F7774" s="34" t="n">
        <v>0.0973400920629501</v>
      </c>
      <c r="G7774" s="34" t="n">
        <v>0.0472206418794552</v>
      </c>
      <c r="H7774" s="34" t="n">
        <v>0.050119450183495</v>
      </c>
      <c r="I7774" s="34" t="n">
        <v>1.0613885832268</v>
      </c>
      <c r="J7774" s="35" t="n">
        <v>21</v>
      </c>
      <c r="K7774" s="6" t="n">
        <v>0</v>
      </c>
      <c r="L7774" s="35" t="n">
        <v>-1</v>
      </c>
      <c r="M7774" s="6" t="str">
        <f aca="false">IF(I7774&lt;=0,"Below 0%",IF(I7774&lt;=0.05,"0-5%",IF(I7774&lt;=0.1,"5-10%",IF(I7774&lt;=0.2,"10-20%",IF(I7774&lt;=0.4,"20-40%","Above 40%")))))</f>
        <v>Above 40%</v>
      </c>
      <c r="N7774" s="6" t="str">
        <f aca="false">IF(AND(H7774&gt;=Summary!$B$25,I7774&gt;=Summary!$B$26,I7774&lt;=Summary!$B$27,J7774&gt;=Summary!$B$28,J7774&lt;=Summary!$B$29,F7774*J7774&gt;1),"Yes","No")</f>
        <v>No</v>
      </c>
    </row>
    <row r="7775" customFormat="false" ht="15" hidden="false" customHeight="false" outlineLevel="0" collapsed="false">
      <c r="A7775" s="6" t="s">
        <v>154</v>
      </c>
      <c r="B7775" s="45" t="n">
        <v>44016</v>
      </c>
      <c r="C7775" s="6" t="s">
        <v>172</v>
      </c>
      <c r="D7775" s="6" t="s">
        <v>201</v>
      </c>
      <c r="E7775" s="6" t="s">
        <v>187</v>
      </c>
      <c r="F7775" s="34" t="n">
        <v>0.332184940576553</v>
      </c>
      <c r="G7775" s="34" t="n">
        <v>0.28091615324669</v>
      </c>
      <c r="H7775" s="34" t="n">
        <v>0.0512687873298636</v>
      </c>
      <c r="I7775" s="34" t="n">
        <v>0.182505657781955</v>
      </c>
      <c r="J7775" s="35" t="n">
        <v>3.56</v>
      </c>
      <c r="K7775" s="6" t="n">
        <v>0</v>
      </c>
      <c r="L7775" s="35" t="n">
        <v>-1</v>
      </c>
      <c r="M7775" s="6" t="str">
        <f aca="false">IF(I7775&lt;=0,"Below 0%",IF(I7775&lt;=0.05,"0-5%",IF(I7775&lt;=0.1,"5-10%",IF(I7775&lt;=0.2,"10-20%",IF(I7775&lt;=0.4,"20-40%","Above 40%")))))</f>
        <v>10-20%</v>
      </c>
      <c r="N7775" s="6" t="str">
        <f aca="false">IF(AND(H7775&gt;=Summary!$B$25,I7775&gt;=Summary!$B$26,I7775&lt;=Summary!$B$27,J7775&gt;=Summary!$B$28,J7775&lt;=Summary!$B$29,F7775*J7775&gt;1),"Yes","No")</f>
        <v>Yes</v>
      </c>
    </row>
    <row r="7776" customFormat="false" ht="15" hidden="false" customHeight="false" outlineLevel="0" collapsed="false">
      <c r="A7776" s="6" t="s">
        <v>154</v>
      </c>
      <c r="B7776" s="45" t="n">
        <v>44016</v>
      </c>
      <c r="C7776" s="6" t="s">
        <v>172</v>
      </c>
      <c r="D7776" s="6" t="s">
        <v>201</v>
      </c>
      <c r="E7776" s="6" t="s">
        <v>174</v>
      </c>
      <c r="F7776" s="34" t="n">
        <v>0.227388754487038</v>
      </c>
      <c r="G7776" s="34" t="n">
        <v>0.289872900161802</v>
      </c>
      <c r="H7776" s="34" t="n">
        <v>-0.0624841456747639</v>
      </c>
      <c r="I7776" s="34" t="n">
        <v>-0.215557044621579</v>
      </c>
      <c r="J7776" s="35" t="n">
        <v>3.45</v>
      </c>
      <c r="K7776" s="6" t="n">
        <v>0</v>
      </c>
      <c r="L7776" s="35" t="n">
        <v>-1</v>
      </c>
      <c r="M7776" s="6" t="str">
        <f aca="false">IF(I7776&lt;=0,"Below 0%",IF(I7776&lt;=0.05,"0-5%",IF(I7776&lt;=0.1,"5-10%",IF(I7776&lt;=0.2,"10-20%",IF(I7776&lt;=0.4,"20-40%","Above 40%")))))</f>
        <v>Below 0%</v>
      </c>
      <c r="N7776" s="6" t="str">
        <f aca="false">IF(AND(H7776&gt;=Summary!$B$25,I7776&gt;=Summary!$B$26,I7776&lt;=Summary!$B$27,J7776&gt;=Summary!$B$28,J7776&lt;=Summary!$B$29,F7776*J7776&gt;1),"Yes","No")</f>
        <v>No</v>
      </c>
    </row>
    <row r="7777" customFormat="false" ht="15" hidden="false" customHeight="false" outlineLevel="0" collapsed="false">
      <c r="A7777" s="6" t="s">
        <v>154</v>
      </c>
      <c r="B7777" s="45" t="n">
        <v>44016</v>
      </c>
      <c r="C7777" s="6" t="s">
        <v>172</v>
      </c>
      <c r="D7777" s="6" t="s">
        <v>201</v>
      </c>
      <c r="E7777" s="6" t="s">
        <v>177</v>
      </c>
      <c r="F7777" s="34" t="n">
        <v>0.44042631983757</v>
      </c>
      <c r="G7777" s="34" t="n">
        <v>0.429210946591509</v>
      </c>
      <c r="H7777" s="34" t="n">
        <v>0.0112153732460614</v>
      </c>
      <c r="I7777" s="34" t="n">
        <v>0.0261302125100165</v>
      </c>
      <c r="J7777" s="35" t="n">
        <v>2.33</v>
      </c>
      <c r="K7777" s="6" t="n">
        <v>1</v>
      </c>
      <c r="L7777" s="35" t="n">
        <v>1.33</v>
      </c>
      <c r="M7777" s="6" t="str">
        <f aca="false">IF(I7777&lt;=0,"Below 0%",IF(I7777&lt;=0.05,"0-5%",IF(I7777&lt;=0.1,"5-10%",IF(I7777&lt;=0.2,"10-20%",IF(I7777&lt;=0.4,"20-40%","Above 40%")))))</f>
        <v>0-5%</v>
      </c>
      <c r="N7777" s="6" t="str">
        <f aca="false">IF(AND(H7777&gt;=Summary!$B$25,I7777&gt;=Summary!$B$26,I7777&lt;=Summary!$B$27,J7777&gt;=Summary!$B$28,J7777&lt;=Summary!$B$29,F7777*J7777&gt;1),"Yes","No")</f>
        <v>No</v>
      </c>
    </row>
    <row r="7778" customFormat="false" ht="15" hidden="false" customHeight="false" outlineLevel="0" collapsed="false">
      <c r="A7778" s="6" t="s">
        <v>154</v>
      </c>
      <c r="B7778" s="45" t="n">
        <v>44016</v>
      </c>
      <c r="C7778" s="6" t="s">
        <v>203</v>
      </c>
      <c r="D7778" s="6" t="s">
        <v>185</v>
      </c>
      <c r="E7778" s="6" t="s">
        <v>187</v>
      </c>
      <c r="F7778" s="34" t="n">
        <v>0.343997180461884</v>
      </c>
      <c r="G7778" s="34" t="n">
        <v>0.425089345543891</v>
      </c>
      <c r="H7778" s="34" t="n">
        <v>-0.0810921650820075</v>
      </c>
      <c r="I7778" s="34" t="n">
        <v>-0.190764990776826</v>
      </c>
      <c r="J7778" s="35" t="n">
        <v>2.36</v>
      </c>
      <c r="K7778" s="6" t="n">
        <v>0</v>
      </c>
      <c r="L7778" s="35" t="n">
        <v>-1</v>
      </c>
      <c r="M7778" s="6" t="str">
        <f aca="false">IF(I7778&lt;=0,"Below 0%",IF(I7778&lt;=0.05,"0-5%",IF(I7778&lt;=0.1,"5-10%",IF(I7778&lt;=0.2,"10-20%",IF(I7778&lt;=0.4,"20-40%","Above 40%")))))</f>
        <v>Below 0%</v>
      </c>
      <c r="N7778" s="6" t="str">
        <f aca="false">IF(AND(H7778&gt;=Summary!$B$25,I7778&gt;=Summary!$B$26,I7778&lt;=Summary!$B$27,J7778&gt;=Summary!$B$28,J7778&lt;=Summary!$B$29,F7778*J7778&gt;1),"Yes","No")</f>
        <v>No</v>
      </c>
    </row>
    <row r="7779" customFormat="false" ht="15" hidden="false" customHeight="false" outlineLevel="0" collapsed="false">
      <c r="A7779" s="6" t="s">
        <v>154</v>
      </c>
      <c r="B7779" s="45" t="n">
        <v>44016</v>
      </c>
      <c r="C7779" s="6" t="s">
        <v>203</v>
      </c>
      <c r="D7779" s="6" t="s">
        <v>185</v>
      </c>
      <c r="E7779" s="6" t="s">
        <v>174</v>
      </c>
      <c r="F7779" s="34" t="n">
        <v>0.301946252584457</v>
      </c>
      <c r="G7779" s="34" t="n">
        <v>0.2882789814608</v>
      </c>
      <c r="H7779" s="34" t="n">
        <v>0.0136672711236578</v>
      </c>
      <c r="I7779" s="34" t="n">
        <v>0.0474098772459979</v>
      </c>
      <c r="J7779" s="35" t="n">
        <v>3.48</v>
      </c>
      <c r="K7779" s="6" t="n">
        <v>0</v>
      </c>
      <c r="L7779" s="35" t="n">
        <v>-1</v>
      </c>
      <c r="M7779" s="6" t="str">
        <f aca="false">IF(I7779&lt;=0,"Below 0%",IF(I7779&lt;=0.05,"0-5%",IF(I7779&lt;=0.1,"5-10%",IF(I7779&lt;=0.2,"10-20%",IF(I7779&lt;=0.4,"20-40%","Above 40%")))))</f>
        <v>0-5%</v>
      </c>
      <c r="N7779" s="6" t="str">
        <f aca="false">IF(AND(H7779&gt;=Summary!$B$25,I7779&gt;=Summary!$B$26,I7779&lt;=Summary!$B$27,J7779&gt;=Summary!$B$28,J7779&lt;=Summary!$B$29,F7779*J7779&gt;1),"Yes","No")</f>
        <v>No</v>
      </c>
    </row>
    <row r="7780" customFormat="false" ht="15" hidden="false" customHeight="false" outlineLevel="0" collapsed="false">
      <c r="A7780" s="6" t="s">
        <v>154</v>
      </c>
      <c r="B7780" s="45" t="n">
        <v>44016</v>
      </c>
      <c r="C7780" s="6" t="s">
        <v>203</v>
      </c>
      <c r="D7780" s="6" t="s">
        <v>185</v>
      </c>
      <c r="E7780" s="6" t="s">
        <v>177</v>
      </c>
      <c r="F7780" s="34" t="n">
        <v>0.354056537151337</v>
      </c>
      <c r="G7780" s="34" t="n">
        <v>0.286631672995309</v>
      </c>
      <c r="H7780" s="34" t="n">
        <v>0.0674248641560273</v>
      </c>
      <c r="I7780" s="34" t="n">
        <v>0.235231729457654</v>
      </c>
      <c r="J7780" s="35" t="n">
        <v>3.5</v>
      </c>
      <c r="K7780" s="6" t="n">
        <v>1</v>
      </c>
      <c r="L7780" s="35" t="n">
        <v>2.5</v>
      </c>
      <c r="M7780" s="6" t="str">
        <f aca="false">IF(I7780&lt;=0,"Below 0%",IF(I7780&lt;=0.05,"0-5%",IF(I7780&lt;=0.1,"5-10%",IF(I7780&lt;=0.2,"10-20%",IF(I7780&lt;=0.4,"20-40%","Above 40%")))))</f>
        <v>20-40%</v>
      </c>
      <c r="N7780" s="6" t="str">
        <f aca="false">IF(AND(H7780&gt;=Summary!$B$25,I7780&gt;=Summary!$B$26,I7780&lt;=Summary!$B$27,J7780&gt;=Summary!$B$28,J7780&lt;=Summary!$B$29,F7780*J7780&gt;1),"Yes","No")</f>
        <v>Yes</v>
      </c>
    </row>
    <row r="7781" customFormat="false" ht="15" hidden="false" customHeight="false" outlineLevel="0" collapsed="false">
      <c r="A7781" s="6" t="s">
        <v>154</v>
      </c>
      <c r="B7781" s="45" t="n">
        <v>44017</v>
      </c>
      <c r="C7781" s="6" t="s">
        <v>196</v>
      </c>
      <c r="D7781" s="6" t="s">
        <v>204</v>
      </c>
      <c r="E7781" s="6" t="s">
        <v>187</v>
      </c>
      <c r="F7781" s="34" t="n">
        <v>0.463735491037369</v>
      </c>
      <c r="G7781" s="34" t="n">
        <v>0.330018015871834</v>
      </c>
      <c r="H7781" s="34" t="n">
        <v>0.133717475165535</v>
      </c>
      <c r="I7781" s="34" t="n">
        <v>0.405182349855303</v>
      </c>
      <c r="J7781" s="35" t="n">
        <v>3.02</v>
      </c>
      <c r="K7781" s="6" t="n">
        <v>0</v>
      </c>
      <c r="L7781" s="35" t="n">
        <v>-1</v>
      </c>
      <c r="M7781" s="6" t="str">
        <f aca="false">IF(I7781&lt;=0,"Below 0%",IF(I7781&lt;=0.05,"0-5%",IF(I7781&lt;=0.1,"5-10%",IF(I7781&lt;=0.2,"10-20%",IF(I7781&lt;=0.4,"20-40%","Above 40%")))))</f>
        <v>Above 40%</v>
      </c>
      <c r="N7781" s="6" t="str">
        <f aca="false">IF(AND(H7781&gt;=Summary!$B$25,I7781&gt;=Summary!$B$26,I7781&lt;=Summary!$B$27,J7781&gt;=Summary!$B$28,J7781&lt;=Summary!$B$29,F7781*J7781&gt;1),"Yes","No")</f>
        <v>No</v>
      </c>
    </row>
    <row r="7782" customFormat="false" ht="15" hidden="false" customHeight="false" outlineLevel="0" collapsed="false">
      <c r="A7782" s="6" t="s">
        <v>154</v>
      </c>
      <c r="B7782" s="45" t="n">
        <v>44017</v>
      </c>
      <c r="C7782" s="6" t="s">
        <v>196</v>
      </c>
      <c r="D7782" s="6" t="s">
        <v>204</v>
      </c>
      <c r="E7782" s="6" t="s">
        <v>174</v>
      </c>
      <c r="F7782" s="34" t="n">
        <v>0.251753062009811</v>
      </c>
      <c r="G7782" s="34" t="n">
        <v>0.321501421913851</v>
      </c>
      <c r="H7782" s="34" t="n">
        <v>-0.06974835990404</v>
      </c>
      <c r="I7782" s="34" t="n">
        <v>-0.216945727607791</v>
      </c>
      <c r="J7782" s="35" t="n">
        <v>3.1</v>
      </c>
      <c r="K7782" s="6" t="n">
        <v>1</v>
      </c>
      <c r="L7782" s="35" t="n">
        <v>2.1</v>
      </c>
      <c r="M7782" s="6" t="str">
        <f aca="false">IF(I7782&lt;=0,"Below 0%",IF(I7782&lt;=0.05,"0-5%",IF(I7782&lt;=0.1,"5-10%",IF(I7782&lt;=0.2,"10-20%",IF(I7782&lt;=0.4,"20-40%","Above 40%")))))</f>
        <v>Below 0%</v>
      </c>
      <c r="N7782" s="6" t="str">
        <f aca="false">IF(AND(H7782&gt;=Summary!$B$25,I7782&gt;=Summary!$B$26,I7782&lt;=Summary!$B$27,J7782&gt;=Summary!$B$28,J7782&lt;=Summary!$B$29,F7782*J7782&gt;1),"Yes","No")</f>
        <v>No</v>
      </c>
    </row>
    <row r="7783" customFormat="false" ht="15" hidden="false" customHeight="false" outlineLevel="0" collapsed="false">
      <c r="A7783" s="6" t="s">
        <v>154</v>
      </c>
      <c r="B7783" s="45" t="n">
        <v>44017</v>
      </c>
      <c r="C7783" s="6" t="s">
        <v>196</v>
      </c>
      <c r="D7783" s="6" t="s">
        <v>204</v>
      </c>
      <c r="E7783" s="6" t="s">
        <v>177</v>
      </c>
      <c r="F7783" s="34" t="n">
        <v>0.284511387348175</v>
      </c>
      <c r="G7783" s="34" t="n">
        <v>0.348480562214314</v>
      </c>
      <c r="H7783" s="34" t="n">
        <v>-0.0639691748661394</v>
      </c>
      <c r="I7783" s="34" t="n">
        <v>-0.183565976993571</v>
      </c>
      <c r="J7783" s="35" t="n">
        <v>2.86</v>
      </c>
      <c r="K7783" s="6" t="n">
        <v>0</v>
      </c>
      <c r="L7783" s="35" t="n">
        <v>-1</v>
      </c>
      <c r="M7783" s="6" t="str">
        <f aca="false">IF(I7783&lt;=0,"Below 0%",IF(I7783&lt;=0.05,"0-5%",IF(I7783&lt;=0.1,"5-10%",IF(I7783&lt;=0.2,"10-20%",IF(I7783&lt;=0.4,"20-40%","Above 40%")))))</f>
        <v>Below 0%</v>
      </c>
      <c r="N7783" s="6" t="str">
        <f aca="false">IF(AND(H7783&gt;=Summary!$B$25,I7783&gt;=Summary!$B$26,I7783&lt;=Summary!$B$27,J7783&gt;=Summary!$B$28,J7783&lt;=Summary!$B$29,F7783*J7783&gt;1),"Yes","No")</f>
        <v>No</v>
      </c>
    </row>
    <row r="7784" customFormat="false" ht="15" hidden="false" customHeight="false" outlineLevel="0" collapsed="false">
      <c r="A7784" s="6" t="s">
        <v>154</v>
      </c>
      <c r="B7784" s="45" t="n">
        <v>44017</v>
      </c>
      <c r="C7784" s="6" t="s">
        <v>183</v>
      </c>
      <c r="D7784" s="6" t="s">
        <v>182</v>
      </c>
      <c r="E7784" s="6" t="s">
        <v>187</v>
      </c>
      <c r="F7784" s="34" t="n">
        <v>0.752028286457062</v>
      </c>
      <c r="G7784" s="34" t="n">
        <v>0.727423697254863</v>
      </c>
      <c r="H7784" s="34" t="n">
        <v>0.0246045892021992</v>
      </c>
      <c r="I7784" s="34" t="n">
        <v>0.0338242887811484</v>
      </c>
      <c r="J7784" s="35" t="n">
        <v>1.38</v>
      </c>
      <c r="K7784" s="6" t="n">
        <v>1</v>
      </c>
      <c r="L7784" s="35" t="n">
        <v>0.38</v>
      </c>
      <c r="M7784" s="6" t="str">
        <f aca="false">IF(I7784&lt;=0,"Below 0%",IF(I7784&lt;=0.05,"0-5%",IF(I7784&lt;=0.1,"5-10%",IF(I7784&lt;=0.2,"10-20%",IF(I7784&lt;=0.4,"20-40%","Above 40%")))))</f>
        <v>0-5%</v>
      </c>
      <c r="N7784" s="6" t="str">
        <f aca="false">IF(AND(H7784&gt;=Summary!$B$25,I7784&gt;=Summary!$B$26,I7784&lt;=Summary!$B$27,J7784&gt;=Summary!$B$28,J7784&lt;=Summary!$B$29,F7784*J7784&gt;1),"Yes","No")</f>
        <v>No</v>
      </c>
    </row>
    <row r="7785" customFormat="false" ht="15" hidden="false" customHeight="false" outlineLevel="0" collapsed="false">
      <c r="A7785" s="6" t="s">
        <v>154</v>
      </c>
      <c r="B7785" s="45" t="n">
        <v>44017</v>
      </c>
      <c r="C7785" s="6" t="s">
        <v>183</v>
      </c>
      <c r="D7785" s="6" t="s">
        <v>182</v>
      </c>
      <c r="E7785" s="6" t="s">
        <v>174</v>
      </c>
      <c r="F7785" s="34" t="n">
        <v>0.142554879188538</v>
      </c>
      <c r="G7785" s="34" t="n">
        <v>0.170143169866392</v>
      </c>
      <c r="H7785" s="34" t="n">
        <v>-0.027588290677854</v>
      </c>
      <c r="I7785" s="34" t="n">
        <v>-0.16214750612392</v>
      </c>
      <c r="J7785" s="35" t="n">
        <v>5.9</v>
      </c>
      <c r="K7785" s="6" t="n">
        <v>0</v>
      </c>
      <c r="L7785" s="35" t="n">
        <v>-1</v>
      </c>
      <c r="M7785" s="6" t="str">
        <f aca="false">IF(I7785&lt;=0,"Below 0%",IF(I7785&lt;=0.05,"0-5%",IF(I7785&lt;=0.1,"5-10%",IF(I7785&lt;=0.2,"10-20%",IF(I7785&lt;=0.4,"20-40%","Above 40%")))))</f>
        <v>Below 0%</v>
      </c>
      <c r="N7785" s="6" t="str">
        <f aca="false">IF(AND(H7785&gt;=Summary!$B$25,I7785&gt;=Summary!$B$26,I7785&lt;=Summary!$B$27,J7785&gt;=Summary!$B$28,J7785&lt;=Summary!$B$29,F7785*J7785&gt;1),"Yes","No")</f>
        <v>No</v>
      </c>
    </row>
    <row r="7786" customFormat="false" ht="15" hidden="false" customHeight="false" outlineLevel="0" collapsed="false">
      <c r="A7786" s="6" t="s">
        <v>154</v>
      </c>
      <c r="B7786" s="45" t="n">
        <v>44017</v>
      </c>
      <c r="C7786" s="6" t="s">
        <v>183</v>
      </c>
      <c r="D7786" s="6" t="s">
        <v>182</v>
      </c>
      <c r="E7786" s="6" t="s">
        <v>177</v>
      </c>
      <c r="F7786" s="34" t="n">
        <v>0.105416856706142</v>
      </c>
      <c r="G7786" s="34" t="n">
        <v>0.102433132878746</v>
      </c>
      <c r="H7786" s="34" t="n">
        <v>0.00298372382739651</v>
      </c>
      <c r="I7786" s="34" t="n">
        <v>0.0291285030882387</v>
      </c>
      <c r="J7786" s="35" t="n">
        <v>9.8</v>
      </c>
      <c r="K7786" s="6" t="n">
        <v>0</v>
      </c>
      <c r="L7786" s="35" t="n">
        <v>-1</v>
      </c>
      <c r="M7786" s="6" t="str">
        <f aca="false">IF(I7786&lt;=0,"Below 0%",IF(I7786&lt;=0.05,"0-5%",IF(I7786&lt;=0.1,"5-10%",IF(I7786&lt;=0.2,"10-20%",IF(I7786&lt;=0.4,"20-40%","Above 40%")))))</f>
        <v>0-5%</v>
      </c>
      <c r="N7786" s="6" t="str">
        <f aca="false">IF(AND(H7786&gt;=Summary!$B$25,I7786&gt;=Summary!$B$26,I7786&lt;=Summary!$B$27,J7786&gt;=Summary!$B$28,J7786&lt;=Summary!$B$29,F7786*J7786&gt;1),"Yes","No")</f>
        <v>No</v>
      </c>
    </row>
    <row r="7787" customFormat="false" ht="15" hidden="false" customHeight="false" outlineLevel="0" collapsed="false">
      <c r="A7787" s="6" t="s">
        <v>154</v>
      </c>
      <c r="B7787" s="45" t="n">
        <v>44017</v>
      </c>
      <c r="C7787" s="6" t="s">
        <v>188</v>
      </c>
      <c r="D7787" s="6" t="s">
        <v>189</v>
      </c>
      <c r="E7787" s="6" t="s">
        <v>187</v>
      </c>
      <c r="F7787" s="34" t="n">
        <v>0.636161148548126</v>
      </c>
      <c r="G7787" s="34" t="n">
        <v>0.363484437016921</v>
      </c>
      <c r="H7787" s="34" t="n">
        <v>0.272676711531205</v>
      </c>
      <c r="I7787" s="34" t="n">
        <v>0.750174378218322</v>
      </c>
      <c r="J7787" s="35" t="n">
        <v>2.77</v>
      </c>
      <c r="K7787" s="6" t="n">
        <v>0</v>
      </c>
      <c r="L7787" s="35" t="n">
        <v>-1</v>
      </c>
      <c r="M7787" s="6" t="str">
        <f aca="false">IF(I7787&lt;=0,"Below 0%",IF(I7787&lt;=0.05,"0-5%",IF(I7787&lt;=0.1,"5-10%",IF(I7787&lt;=0.2,"10-20%",IF(I7787&lt;=0.4,"20-40%","Above 40%")))))</f>
        <v>Above 40%</v>
      </c>
      <c r="N7787" s="6" t="str">
        <f aca="false">IF(AND(H7787&gt;=Summary!$B$25,I7787&gt;=Summary!$B$26,I7787&lt;=Summary!$B$27,J7787&gt;=Summary!$B$28,J7787&lt;=Summary!$B$29,F7787*J7787&gt;1),"Yes","No")</f>
        <v>No</v>
      </c>
    </row>
    <row r="7788" customFormat="false" ht="15" hidden="false" customHeight="false" outlineLevel="0" collapsed="false">
      <c r="A7788" s="6" t="s">
        <v>154</v>
      </c>
      <c r="B7788" s="45" t="n">
        <v>44017</v>
      </c>
      <c r="C7788" s="6" t="s">
        <v>188</v>
      </c>
      <c r="D7788" s="6" t="s">
        <v>189</v>
      </c>
      <c r="E7788" s="6" t="s">
        <v>174</v>
      </c>
      <c r="F7788" s="34" t="n">
        <v>0.202672019600868</v>
      </c>
      <c r="G7788" s="34" t="n">
        <v>0.2893252559014</v>
      </c>
      <c r="H7788" s="34" t="n">
        <v>-0.0866532363005314</v>
      </c>
      <c r="I7788" s="34" t="n">
        <v>-0.299501113480609</v>
      </c>
      <c r="J7788" s="35" t="n">
        <v>3.48</v>
      </c>
      <c r="K7788" s="6" t="n">
        <v>1</v>
      </c>
      <c r="L7788" s="35" t="n">
        <v>2.48</v>
      </c>
      <c r="M7788" s="6" t="str">
        <f aca="false">IF(I7788&lt;=0,"Below 0%",IF(I7788&lt;=0.05,"0-5%",IF(I7788&lt;=0.1,"5-10%",IF(I7788&lt;=0.2,"10-20%",IF(I7788&lt;=0.4,"20-40%","Above 40%")))))</f>
        <v>Below 0%</v>
      </c>
      <c r="N7788" s="6" t="str">
        <f aca="false">IF(AND(H7788&gt;=Summary!$B$25,I7788&gt;=Summary!$B$26,I7788&lt;=Summary!$B$27,J7788&gt;=Summary!$B$28,J7788&lt;=Summary!$B$29,F7788*J7788&gt;1),"Yes","No")</f>
        <v>No</v>
      </c>
    </row>
    <row r="7789" customFormat="false" ht="15" hidden="false" customHeight="false" outlineLevel="0" collapsed="false">
      <c r="A7789" s="6" t="s">
        <v>154</v>
      </c>
      <c r="B7789" s="45" t="n">
        <v>44017</v>
      </c>
      <c r="C7789" s="6" t="s">
        <v>188</v>
      </c>
      <c r="D7789" s="6" t="s">
        <v>189</v>
      </c>
      <c r="E7789" s="6" t="s">
        <v>177</v>
      </c>
      <c r="F7789" s="34" t="n">
        <v>0.161166802048683</v>
      </c>
      <c r="G7789" s="34" t="n">
        <v>0.34719030708168</v>
      </c>
      <c r="H7789" s="34" t="n">
        <v>-0.186023505032996</v>
      </c>
      <c r="I7789" s="34" t="n">
        <v>-0.535796942595038</v>
      </c>
      <c r="J7789" s="35" t="n">
        <v>2.9</v>
      </c>
      <c r="K7789" s="6" t="n">
        <v>0</v>
      </c>
      <c r="L7789" s="35" t="n">
        <v>-1</v>
      </c>
      <c r="M7789" s="6" t="str">
        <f aca="false">IF(I7789&lt;=0,"Below 0%",IF(I7789&lt;=0.05,"0-5%",IF(I7789&lt;=0.1,"5-10%",IF(I7789&lt;=0.2,"10-20%",IF(I7789&lt;=0.4,"20-40%","Above 40%")))))</f>
        <v>Below 0%</v>
      </c>
      <c r="N7789" s="6" t="str">
        <f aca="false">IF(AND(H7789&gt;=Summary!$B$25,I7789&gt;=Summary!$B$26,I7789&lt;=Summary!$B$27,J7789&gt;=Summary!$B$28,J7789&lt;=Summary!$B$29,F7789*J7789&gt;1),"Yes","No")</f>
        <v>No</v>
      </c>
    </row>
    <row r="7790" customFormat="false" ht="15" hidden="false" customHeight="false" outlineLevel="0" collapsed="false">
      <c r="A7790" s="6" t="s">
        <v>154</v>
      </c>
      <c r="B7790" s="45" t="n">
        <v>44017</v>
      </c>
      <c r="C7790" s="6" t="s">
        <v>179</v>
      </c>
      <c r="D7790" s="6" t="s">
        <v>194</v>
      </c>
      <c r="E7790" s="6" t="s">
        <v>187</v>
      </c>
      <c r="F7790" s="34" t="n">
        <v>0.180589929223061</v>
      </c>
      <c r="G7790" s="34" t="n">
        <v>0.0895233121035604</v>
      </c>
      <c r="H7790" s="34" t="n">
        <v>0.0910666171195002</v>
      </c>
      <c r="I7790" s="34" t="n">
        <v>1.01723914117649</v>
      </c>
      <c r="J7790" s="35" t="n">
        <v>11.31</v>
      </c>
      <c r="K7790" s="6" t="n">
        <v>1</v>
      </c>
      <c r="L7790" s="35" t="n">
        <v>10.31</v>
      </c>
      <c r="M7790" s="6" t="str">
        <f aca="false">IF(I7790&lt;=0,"Below 0%",IF(I7790&lt;=0.05,"0-5%",IF(I7790&lt;=0.1,"5-10%",IF(I7790&lt;=0.2,"10-20%",IF(I7790&lt;=0.4,"20-40%","Above 40%")))))</f>
        <v>Above 40%</v>
      </c>
      <c r="N7790" s="6" t="str">
        <f aca="false">IF(AND(H7790&gt;=Summary!$B$25,I7790&gt;=Summary!$B$26,I7790&lt;=Summary!$B$27,J7790&gt;=Summary!$B$28,J7790&lt;=Summary!$B$29,F7790*J7790&gt;1),"Yes","No")</f>
        <v>No</v>
      </c>
    </row>
    <row r="7791" customFormat="false" ht="15" hidden="false" customHeight="false" outlineLevel="0" collapsed="false">
      <c r="A7791" s="6" t="s">
        <v>154</v>
      </c>
      <c r="B7791" s="45" t="n">
        <v>44017</v>
      </c>
      <c r="C7791" s="6" t="s">
        <v>179</v>
      </c>
      <c r="D7791" s="6" t="s">
        <v>194</v>
      </c>
      <c r="E7791" s="6" t="s">
        <v>174</v>
      </c>
      <c r="F7791" s="34" t="n">
        <v>0.208064422011375</v>
      </c>
      <c r="G7791" s="34" t="n">
        <v>0.165985026211683</v>
      </c>
      <c r="H7791" s="34" t="n">
        <v>0.0420793957996921</v>
      </c>
      <c r="I7791" s="34" t="n">
        <v>0.253513203932188</v>
      </c>
      <c r="J7791" s="35" t="n">
        <v>6.1</v>
      </c>
      <c r="K7791" s="6" t="n">
        <v>0</v>
      </c>
      <c r="L7791" s="35" t="n">
        <v>-1</v>
      </c>
      <c r="M7791" s="6" t="str">
        <f aca="false">IF(I7791&lt;=0,"Below 0%",IF(I7791&lt;=0.05,"0-5%",IF(I7791&lt;=0.1,"5-10%",IF(I7791&lt;=0.2,"10-20%",IF(I7791&lt;=0.4,"20-40%","Above 40%")))))</f>
        <v>20-40%</v>
      </c>
      <c r="N7791" s="6" t="str">
        <f aca="false">IF(AND(H7791&gt;=Summary!$B$25,I7791&gt;=Summary!$B$26,I7791&lt;=Summary!$B$27,J7791&gt;=Summary!$B$28,J7791&lt;=Summary!$B$29,F7791*J7791&gt;1),"Yes","No")</f>
        <v>No</v>
      </c>
    </row>
    <row r="7792" customFormat="false" ht="15" hidden="false" customHeight="false" outlineLevel="0" collapsed="false">
      <c r="A7792" s="6" t="s">
        <v>154</v>
      </c>
      <c r="B7792" s="45" t="n">
        <v>44017</v>
      </c>
      <c r="C7792" s="6" t="s">
        <v>179</v>
      </c>
      <c r="D7792" s="6" t="s">
        <v>194</v>
      </c>
      <c r="E7792" s="6" t="s">
        <v>177</v>
      </c>
      <c r="F7792" s="34" t="n">
        <v>0.611345708370209</v>
      </c>
      <c r="G7792" s="34" t="n">
        <v>0.744491661684756</v>
      </c>
      <c r="H7792" s="34" t="n">
        <v>-0.133145953314548</v>
      </c>
      <c r="I7792" s="34" t="n">
        <v>-0.178841429886862</v>
      </c>
      <c r="J7792" s="35" t="n">
        <v>1.36</v>
      </c>
      <c r="K7792" s="6" t="n">
        <v>0</v>
      </c>
      <c r="L7792" s="35" t="n">
        <v>-1</v>
      </c>
      <c r="M7792" s="6" t="str">
        <f aca="false">IF(I7792&lt;=0,"Below 0%",IF(I7792&lt;=0.05,"0-5%",IF(I7792&lt;=0.1,"5-10%",IF(I7792&lt;=0.2,"10-20%",IF(I7792&lt;=0.4,"20-40%","Above 40%")))))</f>
        <v>Below 0%</v>
      </c>
      <c r="N7792" s="6" t="str">
        <f aca="false">IF(AND(H7792&gt;=Summary!$B$25,I7792&gt;=Summary!$B$26,I7792&lt;=Summary!$B$27,J7792&gt;=Summary!$B$28,J7792&lt;=Summary!$B$29,F7792*J7792&gt;1),"Yes","No")</f>
        <v>No</v>
      </c>
    </row>
    <row r="7793" customFormat="false" ht="15" hidden="false" customHeight="false" outlineLevel="0" collapsed="false">
      <c r="A7793" s="6" t="s">
        <v>154</v>
      </c>
      <c r="B7793" s="45" t="n">
        <v>44018</v>
      </c>
      <c r="C7793" s="6" t="s">
        <v>181</v>
      </c>
      <c r="D7793" s="6" t="s">
        <v>173</v>
      </c>
      <c r="E7793" s="6" t="s">
        <v>187</v>
      </c>
      <c r="F7793" s="34" t="n">
        <v>0.521241009235382</v>
      </c>
      <c r="G7793" s="34" t="n">
        <v>0.45173349168005</v>
      </c>
      <c r="H7793" s="34" t="n">
        <v>0.0695075175553324</v>
      </c>
      <c r="I7793" s="34" t="n">
        <v>0.153868417630107</v>
      </c>
      <c r="J7793" s="35" t="n">
        <v>2.22</v>
      </c>
      <c r="K7793" s="6" t="n">
        <v>1</v>
      </c>
      <c r="L7793" s="35" t="n">
        <v>1.22</v>
      </c>
      <c r="M7793" s="6" t="str">
        <f aca="false">IF(I7793&lt;=0,"Below 0%",IF(I7793&lt;=0.05,"0-5%",IF(I7793&lt;=0.1,"5-10%",IF(I7793&lt;=0.2,"10-20%",IF(I7793&lt;=0.4,"20-40%","Above 40%")))))</f>
        <v>10-20%</v>
      </c>
      <c r="N7793" s="6" t="str">
        <f aca="false">IF(AND(H7793&gt;=Summary!$B$25,I7793&gt;=Summary!$B$26,I7793&lt;=Summary!$B$27,J7793&gt;=Summary!$B$28,J7793&lt;=Summary!$B$29,F7793*J7793&gt;1),"Yes","No")</f>
        <v>Yes</v>
      </c>
    </row>
    <row r="7794" customFormat="false" ht="15" hidden="false" customHeight="false" outlineLevel="0" collapsed="false">
      <c r="A7794" s="6" t="s">
        <v>154</v>
      </c>
      <c r="B7794" s="45" t="n">
        <v>44018</v>
      </c>
      <c r="C7794" s="6" t="s">
        <v>181</v>
      </c>
      <c r="D7794" s="6" t="s">
        <v>173</v>
      </c>
      <c r="E7794" s="6" t="s">
        <v>174</v>
      </c>
      <c r="F7794" s="34" t="n">
        <v>0.329750061035156</v>
      </c>
      <c r="G7794" s="34" t="n">
        <v>0.268141270462489</v>
      </c>
      <c r="H7794" s="34" t="n">
        <v>0.0616087905726669</v>
      </c>
      <c r="I7794" s="34" t="n">
        <v>0.229762432565506</v>
      </c>
      <c r="J7794" s="35" t="n">
        <v>3.74</v>
      </c>
      <c r="K7794" s="6" t="n">
        <v>0</v>
      </c>
      <c r="L7794" s="35" t="n">
        <v>-1</v>
      </c>
      <c r="M7794" s="6" t="str">
        <f aca="false">IF(I7794&lt;=0,"Below 0%",IF(I7794&lt;=0.05,"0-5%",IF(I7794&lt;=0.1,"5-10%",IF(I7794&lt;=0.2,"10-20%",IF(I7794&lt;=0.4,"20-40%","Above 40%")))))</f>
        <v>20-40%</v>
      </c>
      <c r="N7794" s="6" t="str">
        <f aca="false">IF(AND(H7794&gt;=Summary!$B$25,I7794&gt;=Summary!$B$26,I7794&lt;=Summary!$B$27,J7794&gt;=Summary!$B$28,J7794&lt;=Summary!$B$29,F7794*J7794&gt;1),"Yes","No")</f>
        <v>Yes</v>
      </c>
    </row>
    <row r="7795" customFormat="false" ht="15" hidden="false" customHeight="false" outlineLevel="0" collapsed="false">
      <c r="A7795" s="6" t="s">
        <v>154</v>
      </c>
      <c r="B7795" s="45" t="n">
        <v>44018</v>
      </c>
      <c r="C7795" s="6" t="s">
        <v>181</v>
      </c>
      <c r="D7795" s="6" t="s">
        <v>173</v>
      </c>
      <c r="E7795" s="6" t="s">
        <v>177</v>
      </c>
      <c r="F7795" s="34" t="n">
        <v>0.149008929729462</v>
      </c>
      <c r="G7795" s="34" t="n">
        <v>0.280125237857461</v>
      </c>
      <c r="H7795" s="34" t="n">
        <v>-0.131116308127999</v>
      </c>
      <c r="I7795" s="34" t="n">
        <v>-0.468063174638754</v>
      </c>
      <c r="J7795" s="35" t="n">
        <v>3.58</v>
      </c>
      <c r="K7795" s="6" t="n">
        <v>0</v>
      </c>
      <c r="L7795" s="35" t="n">
        <v>-1</v>
      </c>
      <c r="M7795" s="6" t="str">
        <f aca="false">IF(I7795&lt;=0,"Below 0%",IF(I7795&lt;=0.05,"0-5%",IF(I7795&lt;=0.1,"5-10%",IF(I7795&lt;=0.2,"10-20%",IF(I7795&lt;=0.4,"20-40%","Above 40%")))))</f>
        <v>Below 0%</v>
      </c>
      <c r="N7795" s="6" t="str">
        <f aca="false">IF(AND(H7795&gt;=Summary!$B$25,I7795&gt;=Summary!$B$26,I7795&lt;=Summary!$B$27,J7795&gt;=Summary!$B$28,J7795&lt;=Summary!$B$29,F7795*J7795&gt;1),"Yes","No")</f>
        <v>No</v>
      </c>
    </row>
    <row r="7796" customFormat="false" ht="15" hidden="false" customHeight="false" outlineLevel="0" collapsed="false">
      <c r="A7796" s="6" t="s">
        <v>154</v>
      </c>
      <c r="B7796" s="45" t="n">
        <v>44019</v>
      </c>
      <c r="C7796" s="6" t="s">
        <v>185</v>
      </c>
      <c r="D7796" s="6" t="s">
        <v>195</v>
      </c>
      <c r="E7796" s="6" t="s">
        <v>187</v>
      </c>
      <c r="F7796" s="34" t="n">
        <v>0.444430321455002</v>
      </c>
      <c r="G7796" s="34" t="n">
        <v>0.402565225284877</v>
      </c>
      <c r="H7796" s="34" t="n">
        <v>0.0418650961701251</v>
      </c>
      <c r="I7796" s="34" t="n">
        <v>0.103995808730124</v>
      </c>
      <c r="J7796" s="35" t="n">
        <v>2.49</v>
      </c>
      <c r="K7796" s="6" t="n">
        <v>0</v>
      </c>
      <c r="L7796" s="35" t="n">
        <v>-1</v>
      </c>
      <c r="M7796" s="6" t="str">
        <f aca="false">IF(I7796&lt;=0,"Below 0%",IF(I7796&lt;=0.05,"0-5%",IF(I7796&lt;=0.1,"5-10%",IF(I7796&lt;=0.2,"10-20%",IF(I7796&lt;=0.4,"20-40%","Above 40%")))))</f>
        <v>10-20%</v>
      </c>
      <c r="N7796" s="6" t="str">
        <f aca="false">IF(AND(H7796&gt;=Summary!$B$25,I7796&gt;=Summary!$B$26,I7796&lt;=Summary!$B$27,J7796&gt;=Summary!$B$28,J7796&lt;=Summary!$B$29,F7796*J7796&gt;1),"Yes","No")</f>
        <v>Yes</v>
      </c>
    </row>
    <row r="7797" customFormat="false" ht="15" hidden="false" customHeight="false" outlineLevel="0" collapsed="false">
      <c r="A7797" s="6" t="s">
        <v>154</v>
      </c>
      <c r="B7797" s="45" t="n">
        <v>44019</v>
      </c>
      <c r="C7797" s="6" t="s">
        <v>185</v>
      </c>
      <c r="D7797" s="6" t="s">
        <v>195</v>
      </c>
      <c r="E7797" s="6" t="s">
        <v>174</v>
      </c>
      <c r="F7797" s="34" t="n">
        <v>0.372638165950775</v>
      </c>
      <c r="G7797" s="34" t="n">
        <v>0.279216549013745</v>
      </c>
      <c r="H7797" s="34" t="n">
        <v>0.0934216169370306</v>
      </c>
      <c r="I7797" s="34" t="n">
        <v>0.334584813353709</v>
      </c>
      <c r="J7797" s="35" t="n">
        <v>3.59</v>
      </c>
      <c r="K7797" s="6" t="n">
        <v>1</v>
      </c>
      <c r="L7797" s="35" t="n">
        <v>2.59</v>
      </c>
      <c r="M7797" s="6" t="str">
        <f aca="false">IF(I7797&lt;=0,"Below 0%",IF(I7797&lt;=0.05,"0-5%",IF(I7797&lt;=0.1,"5-10%",IF(I7797&lt;=0.2,"10-20%",IF(I7797&lt;=0.4,"20-40%","Above 40%")))))</f>
        <v>20-40%</v>
      </c>
      <c r="N7797" s="6" t="str">
        <f aca="false">IF(AND(H7797&gt;=Summary!$B$25,I7797&gt;=Summary!$B$26,I7797&lt;=Summary!$B$27,J7797&gt;=Summary!$B$28,J7797&lt;=Summary!$B$29,F7797*J7797&gt;1),"Yes","No")</f>
        <v>Yes</v>
      </c>
    </row>
    <row r="7798" customFormat="false" ht="15" hidden="false" customHeight="false" outlineLevel="0" collapsed="false">
      <c r="A7798" s="6" t="s">
        <v>154</v>
      </c>
      <c r="B7798" s="45" t="n">
        <v>44019</v>
      </c>
      <c r="C7798" s="6" t="s">
        <v>185</v>
      </c>
      <c r="D7798" s="6" t="s">
        <v>195</v>
      </c>
      <c r="E7798" s="6" t="s">
        <v>177</v>
      </c>
      <c r="F7798" s="34" t="n">
        <v>0.182931482791901</v>
      </c>
      <c r="G7798" s="34" t="n">
        <v>0.318218225701379</v>
      </c>
      <c r="H7798" s="34" t="n">
        <v>-0.135286742909478</v>
      </c>
      <c r="I7798" s="34" t="n">
        <v>-0.425138260422687</v>
      </c>
      <c r="J7798" s="35" t="n">
        <v>3.15</v>
      </c>
      <c r="K7798" s="6" t="n">
        <v>0</v>
      </c>
      <c r="L7798" s="35" t="n">
        <v>-1</v>
      </c>
      <c r="M7798" s="6" t="str">
        <f aca="false">IF(I7798&lt;=0,"Below 0%",IF(I7798&lt;=0.05,"0-5%",IF(I7798&lt;=0.1,"5-10%",IF(I7798&lt;=0.2,"10-20%",IF(I7798&lt;=0.4,"20-40%","Above 40%")))))</f>
        <v>Below 0%</v>
      </c>
      <c r="N7798" s="6" t="str">
        <f aca="false">IF(AND(H7798&gt;=Summary!$B$25,I7798&gt;=Summary!$B$26,I7798&lt;=Summary!$B$27,J7798&gt;=Summary!$B$28,J7798&lt;=Summary!$B$29,F7798*J7798&gt;1),"Yes","No")</f>
        <v>No</v>
      </c>
    </row>
    <row r="7799" customFormat="false" ht="15" hidden="false" customHeight="false" outlineLevel="0" collapsed="false">
      <c r="A7799" s="6" t="s">
        <v>154</v>
      </c>
      <c r="B7799" s="45" t="n">
        <v>44019</v>
      </c>
      <c r="C7799" s="6" t="s">
        <v>180</v>
      </c>
      <c r="D7799" s="6" t="s">
        <v>190</v>
      </c>
      <c r="E7799" s="6" t="s">
        <v>187</v>
      </c>
      <c r="F7799" s="34" t="n">
        <v>0.279192209243774</v>
      </c>
      <c r="G7799" s="34" t="n">
        <v>0.110319148107468</v>
      </c>
      <c r="H7799" s="34" t="n">
        <v>0.168873061136306</v>
      </c>
      <c r="I7799" s="34" t="n">
        <v>1.53076835738251</v>
      </c>
      <c r="J7799" s="35" t="n">
        <v>9.05</v>
      </c>
      <c r="K7799" s="6" t="n">
        <v>0</v>
      </c>
      <c r="L7799" s="35" t="n">
        <v>-1</v>
      </c>
      <c r="M7799" s="6" t="str">
        <f aca="false">IF(I7799&lt;=0,"Below 0%",IF(I7799&lt;=0.05,"0-5%",IF(I7799&lt;=0.1,"5-10%",IF(I7799&lt;=0.2,"10-20%",IF(I7799&lt;=0.4,"20-40%","Above 40%")))))</f>
        <v>Above 40%</v>
      </c>
      <c r="N7799" s="6" t="str">
        <f aca="false">IF(AND(H7799&gt;=Summary!$B$25,I7799&gt;=Summary!$B$26,I7799&lt;=Summary!$B$27,J7799&gt;=Summary!$B$28,J7799&lt;=Summary!$B$29,F7799*J7799&gt;1),"Yes","No")</f>
        <v>No</v>
      </c>
    </row>
    <row r="7800" customFormat="false" ht="15" hidden="false" customHeight="false" outlineLevel="0" collapsed="false">
      <c r="A7800" s="6" t="s">
        <v>154</v>
      </c>
      <c r="B7800" s="45" t="n">
        <v>44019</v>
      </c>
      <c r="C7800" s="6" t="s">
        <v>180</v>
      </c>
      <c r="D7800" s="6" t="s">
        <v>190</v>
      </c>
      <c r="E7800" s="6" t="s">
        <v>174</v>
      </c>
      <c r="F7800" s="34" t="n">
        <v>0.101803198456764</v>
      </c>
      <c r="G7800" s="34" t="n">
        <v>0.205853255746925</v>
      </c>
      <c r="H7800" s="34" t="n">
        <v>-0.104050057290161</v>
      </c>
      <c r="I7800" s="34" t="n">
        <v>-0.505457428460978</v>
      </c>
      <c r="J7800" s="35" t="n">
        <v>4.85</v>
      </c>
      <c r="K7800" s="6" t="n">
        <v>0</v>
      </c>
      <c r="L7800" s="35" t="n">
        <v>-1</v>
      </c>
      <c r="M7800" s="6" t="str">
        <f aca="false">IF(I7800&lt;=0,"Below 0%",IF(I7800&lt;=0.05,"0-5%",IF(I7800&lt;=0.1,"5-10%",IF(I7800&lt;=0.2,"10-20%",IF(I7800&lt;=0.4,"20-40%","Above 40%")))))</f>
        <v>Below 0%</v>
      </c>
      <c r="N7800" s="6" t="str">
        <f aca="false">IF(AND(H7800&gt;=Summary!$B$25,I7800&gt;=Summary!$B$26,I7800&lt;=Summary!$B$27,J7800&gt;=Summary!$B$28,J7800&lt;=Summary!$B$29,F7800*J7800&gt;1),"Yes","No")</f>
        <v>No</v>
      </c>
    </row>
    <row r="7801" customFormat="false" ht="15" hidden="false" customHeight="false" outlineLevel="0" collapsed="false">
      <c r="A7801" s="6" t="s">
        <v>154</v>
      </c>
      <c r="B7801" s="45" t="n">
        <v>44019</v>
      </c>
      <c r="C7801" s="6" t="s">
        <v>180</v>
      </c>
      <c r="D7801" s="6" t="s">
        <v>190</v>
      </c>
      <c r="E7801" s="6" t="s">
        <v>177</v>
      </c>
      <c r="F7801" s="34" t="n">
        <v>0.619004547595978</v>
      </c>
      <c r="G7801" s="34" t="n">
        <v>0.683827596145607</v>
      </c>
      <c r="H7801" s="34" t="n">
        <v>-0.0648230485496292</v>
      </c>
      <c r="I7801" s="34" t="n">
        <v>-0.0947944319811078</v>
      </c>
      <c r="J7801" s="35" t="n">
        <v>1.46</v>
      </c>
      <c r="K7801" s="6" t="n">
        <v>1</v>
      </c>
      <c r="L7801" s="35" t="n">
        <v>0.46</v>
      </c>
      <c r="M7801" s="6" t="str">
        <f aca="false">IF(I7801&lt;=0,"Below 0%",IF(I7801&lt;=0.05,"0-5%",IF(I7801&lt;=0.1,"5-10%",IF(I7801&lt;=0.2,"10-20%",IF(I7801&lt;=0.4,"20-40%","Above 40%")))))</f>
        <v>Below 0%</v>
      </c>
      <c r="N7801" s="6" t="str">
        <f aca="false">IF(AND(H7801&gt;=Summary!$B$25,I7801&gt;=Summary!$B$26,I7801&lt;=Summary!$B$27,J7801&gt;=Summary!$B$28,J7801&lt;=Summary!$B$29,F7801*J7801&gt;1),"Yes","No")</f>
        <v>No</v>
      </c>
    </row>
    <row r="7802" customFormat="false" ht="15" hidden="false" customHeight="false" outlineLevel="0" collapsed="false">
      <c r="A7802" s="6" t="s">
        <v>154</v>
      </c>
      <c r="B7802" s="45" t="n">
        <v>44019</v>
      </c>
      <c r="C7802" s="6" t="s">
        <v>198</v>
      </c>
      <c r="D7802" s="6" t="s">
        <v>172</v>
      </c>
      <c r="E7802" s="6" t="s">
        <v>187</v>
      </c>
      <c r="F7802" s="34" t="n">
        <v>0.650451481342316</v>
      </c>
      <c r="G7802" s="34" t="n">
        <v>0.560498680875278</v>
      </c>
      <c r="H7802" s="34" t="n">
        <v>0.0899528004670376</v>
      </c>
      <c r="I7802" s="34" t="n">
        <v>0.160487086832331</v>
      </c>
      <c r="J7802" s="35" t="n">
        <v>1.8</v>
      </c>
      <c r="K7802" s="6" t="n">
        <v>1</v>
      </c>
      <c r="L7802" s="35" t="n">
        <v>0.8</v>
      </c>
      <c r="M7802" s="6" t="str">
        <f aca="false">IF(I7802&lt;=0,"Below 0%",IF(I7802&lt;=0.05,"0-5%",IF(I7802&lt;=0.1,"5-10%",IF(I7802&lt;=0.2,"10-20%",IF(I7802&lt;=0.4,"20-40%","Above 40%")))))</f>
        <v>10-20%</v>
      </c>
      <c r="N7802" s="6" t="str">
        <f aca="false">IF(AND(H7802&gt;=Summary!$B$25,I7802&gt;=Summary!$B$26,I7802&lt;=Summary!$B$27,J7802&gt;=Summary!$B$28,J7802&lt;=Summary!$B$29,F7802*J7802&gt;1),"Yes","No")</f>
        <v>Yes</v>
      </c>
    </row>
    <row r="7803" customFormat="false" ht="15" hidden="false" customHeight="false" outlineLevel="0" collapsed="false">
      <c r="A7803" s="6" t="s">
        <v>154</v>
      </c>
      <c r="B7803" s="45" t="n">
        <v>44019</v>
      </c>
      <c r="C7803" s="6" t="s">
        <v>198</v>
      </c>
      <c r="D7803" s="6" t="s">
        <v>172</v>
      </c>
      <c r="E7803" s="6" t="s">
        <v>174</v>
      </c>
      <c r="F7803" s="34" t="n">
        <v>0.239019021391869</v>
      </c>
      <c r="G7803" s="34" t="n">
        <v>0.256065387201904</v>
      </c>
      <c r="H7803" s="34" t="n">
        <v>-0.0170463658100351</v>
      </c>
      <c r="I7803" s="34" t="n">
        <v>-0.0665703631260179</v>
      </c>
      <c r="J7803" s="35" t="n">
        <v>3.94</v>
      </c>
      <c r="K7803" s="6" t="n">
        <v>0</v>
      </c>
      <c r="L7803" s="35" t="n">
        <v>-1</v>
      </c>
      <c r="M7803" s="6" t="str">
        <f aca="false">IF(I7803&lt;=0,"Below 0%",IF(I7803&lt;=0.05,"0-5%",IF(I7803&lt;=0.1,"5-10%",IF(I7803&lt;=0.2,"10-20%",IF(I7803&lt;=0.4,"20-40%","Above 40%")))))</f>
        <v>Below 0%</v>
      </c>
      <c r="N7803" s="6" t="str">
        <f aca="false">IF(AND(H7803&gt;=Summary!$B$25,I7803&gt;=Summary!$B$26,I7803&lt;=Summary!$B$27,J7803&gt;=Summary!$B$28,J7803&lt;=Summary!$B$29,F7803*J7803&gt;1),"Yes","No")</f>
        <v>No</v>
      </c>
    </row>
    <row r="7804" customFormat="false" ht="15" hidden="false" customHeight="false" outlineLevel="0" collapsed="false">
      <c r="A7804" s="6" t="s">
        <v>154</v>
      </c>
      <c r="B7804" s="45" t="n">
        <v>44019</v>
      </c>
      <c r="C7804" s="6" t="s">
        <v>198</v>
      </c>
      <c r="D7804" s="6" t="s">
        <v>172</v>
      </c>
      <c r="E7804" s="6" t="s">
        <v>177</v>
      </c>
      <c r="F7804" s="34" t="n">
        <v>0.110529474914074</v>
      </c>
      <c r="G7804" s="34" t="n">
        <v>0.183435931922818</v>
      </c>
      <c r="H7804" s="34" t="n">
        <v>-0.0729064570087444</v>
      </c>
      <c r="I7804" s="34" t="n">
        <v>-0.397449159739435</v>
      </c>
      <c r="J7804" s="35" t="n">
        <v>5.5</v>
      </c>
      <c r="K7804" s="6" t="n">
        <v>0</v>
      </c>
      <c r="L7804" s="35" t="n">
        <v>-1</v>
      </c>
      <c r="M7804" s="6" t="str">
        <f aca="false">IF(I7804&lt;=0,"Below 0%",IF(I7804&lt;=0.05,"0-5%",IF(I7804&lt;=0.1,"5-10%",IF(I7804&lt;=0.2,"10-20%",IF(I7804&lt;=0.4,"20-40%","Above 40%")))))</f>
        <v>Below 0%</v>
      </c>
      <c r="N7804" s="6" t="str">
        <f aca="false">IF(AND(H7804&gt;=Summary!$B$25,I7804&gt;=Summary!$B$26,I7804&lt;=Summary!$B$27,J7804&gt;=Summary!$B$28,J7804&lt;=Summary!$B$29,F7804*J7804&gt;1),"Yes","No")</f>
        <v>No</v>
      </c>
    </row>
    <row r="7805" customFormat="false" ht="15" hidden="false" customHeight="false" outlineLevel="0" collapsed="false">
      <c r="A7805" s="6" t="s">
        <v>154</v>
      </c>
      <c r="B7805" s="45" t="n">
        <v>44020</v>
      </c>
      <c r="C7805" s="6" t="s">
        <v>201</v>
      </c>
      <c r="D7805" s="6" t="s">
        <v>183</v>
      </c>
      <c r="E7805" s="6" t="s">
        <v>187</v>
      </c>
      <c r="F7805" s="34" t="n">
        <v>0.25981479883194</v>
      </c>
      <c r="G7805" s="34" t="n">
        <v>0.154487399279959</v>
      </c>
      <c r="H7805" s="34" t="n">
        <v>0.105327399551981</v>
      </c>
      <c r="I7805" s="34" t="n">
        <v>0.681786346607523</v>
      </c>
      <c r="J7805" s="35" t="n">
        <v>6.5</v>
      </c>
      <c r="K7805" s="6" t="n">
        <v>0</v>
      </c>
      <c r="L7805" s="35" t="n">
        <v>-1</v>
      </c>
      <c r="M7805" s="6" t="str">
        <f aca="false">IF(I7805&lt;=0,"Below 0%",IF(I7805&lt;=0.05,"0-5%",IF(I7805&lt;=0.1,"5-10%",IF(I7805&lt;=0.2,"10-20%",IF(I7805&lt;=0.4,"20-40%","Above 40%")))))</f>
        <v>Above 40%</v>
      </c>
      <c r="N7805" s="6" t="str">
        <f aca="false">IF(AND(H7805&gt;=Summary!$B$25,I7805&gt;=Summary!$B$26,I7805&lt;=Summary!$B$27,J7805&gt;=Summary!$B$28,J7805&lt;=Summary!$B$29,F7805*J7805&gt;1),"Yes","No")</f>
        <v>No</v>
      </c>
    </row>
    <row r="7806" customFormat="false" ht="15" hidden="false" customHeight="false" outlineLevel="0" collapsed="false">
      <c r="A7806" s="6" t="s">
        <v>154</v>
      </c>
      <c r="B7806" s="45" t="n">
        <v>44020</v>
      </c>
      <c r="C7806" s="6" t="s">
        <v>201</v>
      </c>
      <c r="D7806" s="6" t="s">
        <v>183</v>
      </c>
      <c r="E7806" s="6" t="s">
        <v>174</v>
      </c>
      <c r="F7806" s="34" t="n">
        <v>0.0897725373506546</v>
      </c>
      <c r="G7806" s="34" t="n">
        <v>0.225655751757243</v>
      </c>
      <c r="H7806" s="34" t="n">
        <v>-0.135883214406589</v>
      </c>
      <c r="I7806" s="34" t="n">
        <v>-0.602170400481392</v>
      </c>
      <c r="J7806" s="35" t="n">
        <v>4.45</v>
      </c>
      <c r="K7806" s="6" t="n">
        <v>0</v>
      </c>
      <c r="L7806" s="35" t="n">
        <v>-1</v>
      </c>
      <c r="M7806" s="6" t="str">
        <f aca="false">IF(I7806&lt;=0,"Below 0%",IF(I7806&lt;=0.05,"0-5%",IF(I7806&lt;=0.1,"5-10%",IF(I7806&lt;=0.2,"10-20%",IF(I7806&lt;=0.4,"20-40%","Above 40%")))))</f>
        <v>Below 0%</v>
      </c>
      <c r="N7806" s="6" t="str">
        <f aca="false">IF(AND(H7806&gt;=Summary!$B$25,I7806&gt;=Summary!$B$26,I7806&lt;=Summary!$B$27,J7806&gt;=Summary!$B$28,J7806&lt;=Summary!$B$29,F7806*J7806&gt;1),"Yes","No")</f>
        <v>No</v>
      </c>
    </row>
    <row r="7807" customFormat="false" ht="15" hidden="false" customHeight="false" outlineLevel="0" collapsed="false">
      <c r="A7807" s="6" t="s">
        <v>154</v>
      </c>
      <c r="B7807" s="45" t="n">
        <v>44020</v>
      </c>
      <c r="C7807" s="6" t="s">
        <v>201</v>
      </c>
      <c r="D7807" s="6" t="s">
        <v>183</v>
      </c>
      <c r="E7807" s="6" t="s">
        <v>177</v>
      </c>
      <c r="F7807" s="34" t="n">
        <v>0.650412619113922</v>
      </c>
      <c r="G7807" s="34" t="n">
        <v>0.619856848962798</v>
      </c>
      <c r="H7807" s="34" t="n">
        <v>0.0305557701511242</v>
      </c>
      <c r="I7807" s="34" t="n">
        <v>0.0492948818783772</v>
      </c>
      <c r="J7807" s="35" t="n">
        <v>1.62</v>
      </c>
      <c r="K7807" s="6" t="n">
        <v>1</v>
      </c>
      <c r="L7807" s="35" t="n">
        <v>0.62</v>
      </c>
      <c r="M7807" s="6" t="str">
        <f aca="false">IF(I7807&lt;=0,"Below 0%",IF(I7807&lt;=0.05,"0-5%",IF(I7807&lt;=0.1,"5-10%",IF(I7807&lt;=0.2,"10-20%",IF(I7807&lt;=0.4,"20-40%","Above 40%")))))</f>
        <v>0-5%</v>
      </c>
      <c r="N7807" s="6" t="str">
        <f aca="false">IF(AND(H7807&gt;=Summary!$B$25,I7807&gt;=Summary!$B$26,I7807&lt;=Summary!$B$27,J7807&gt;=Summary!$B$28,J7807&lt;=Summary!$B$29,F7807*J7807&gt;1),"Yes","No")</f>
        <v>No</v>
      </c>
    </row>
    <row r="7808" customFormat="false" ht="15" hidden="false" customHeight="false" outlineLevel="0" collapsed="false">
      <c r="A7808" s="6" t="s">
        <v>154</v>
      </c>
      <c r="B7808" s="45" t="n">
        <v>44020</v>
      </c>
      <c r="C7808" s="6" t="s">
        <v>194</v>
      </c>
      <c r="D7808" s="6" t="s">
        <v>188</v>
      </c>
      <c r="E7808" s="6" t="s">
        <v>187</v>
      </c>
      <c r="F7808" s="34" t="n">
        <v>0.832629799842835</v>
      </c>
      <c r="G7808" s="34" t="n">
        <v>0.869205298013245</v>
      </c>
      <c r="H7808" s="34" t="n">
        <v>-0.0365754981704106</v>
      </c>
      <c r="I7808" s="34" t="n">
        <v>-0.0420792397998628</v>
      </c>
      <c r="J7808" s="35" t="n">
        <v>1.16</v>
      </c>
      <c r="K7808" s="6" t="n">
        <v>1</v>
      </c>
      <c r="L7808" s="35" t="n">
        <v>0.16</v>
      </c>
      <c r="M7808" s="6" t="str">
        <f aca="false">IF(I7808&lt;=0,"Below 0%",IF(I7808&lt;=0.05,"0-5%",IF(I7808&lt;=0.1,"5-10%",IF(I7808&lt;=0.2,"10-20%",IF(I7808&lt;=0.4,"20-40%","Above 40%")))))</f>
        <v>Below 0%</v>
      </c>
      <c r="N7808" s="6" t="str">
        <f aca="false">IF(AND(H7808&gt;=Summary!$B$25,I7808&gt;=Summary!$B$26,I7808&lt;=Summary!$B$27,J7808&gt;=Summary!$B$28,J7808&lt;=Summary!$B$29,F7808*J7808&gt;1),"Yes","No")</f>
        <v>No</v>
      </c>
    </row>
    <row r="7809" customFormat="false" ht="15" hidden="false" customHeight="false" outlineLevel="0" collapsed="false">
      <c r="A7809" s="6" t="s">
        <v>154</v>
      </c>
      <c r="B7809" s="45" t="n">
        <v>44020</v>
      </c>
      <c r="C7809" s="6" t="s">
        <v>194</v>
      </c>
      <c r="D7809" s="6" t="s">
        <v>188</v>
      </c>
      <c r="E7809" s="6" t="s">
        <v>174</v>
      </c>
      <c r="F7809" s="34" t="n">
        <v>0.118933498859406</v>
      </c>
      <c r="G7809" s="34" t="n">
        <v>0.0960264900662252</v>
      </c>
      <c r="H7809" s="34" t="n">
        <v>0.0229070087931804</v>
      </c>
      <c r="I7809" s="34" t="n">
        <v>0.238548850191051</v>
      </c>
      <c r="J7809" s="35" t="n">
        <v>10.5</v>
      </c>
      <c r="K7809" s="6" t="n">
        <v>0</v>
      </c>
      <c r="L7809" s="35" t="n">
        <v>-1</v>
      </c>
      <c r="M7809" s="6" t="str">
        <f aca="false">IF(I7809&lt;=0,"Below 0%",IF(I7809&lt;=0.05,"0-5%",IF(I7809&lt;=0.1,"5-10%",IF(I7809&lt;=0.2,"10-20%",IF(I7809&lt;=0.4,"20-40%","Above 40%")))))</f>
        <v>20-40%</v>
      </c>
      <c r="N7809" s="6" t="str">
        <f aca="false">IF(AND(H7809&gt;=Summary!$B$25,I7809&gt;=Summary!$B$26,I7809&lt;=Summary!$B$27,J7809&gt;=Summary!$B$28,J7809&lt;=Summary!$B$29,F7809*J7809&gt;1),"Yes","No")</f>
        <v>No</v>
      </c>
    </row>
    <row r="7810" customFormat="false" ht="15" hidden="false" customHeight="false" outlineLevel="0" collapsed="false">
      <c r="A7810" s="6" t="s">
        <v>154</v>
      </c>
      <c r="B7810" s="45" t="n">
        <v>44020</v>
      </c>
      <c r="C7810" s="6" t="s">
        <v>194</v>
      </c>
      <c r="D7810" s="6" t="s">
        <v>188</v>
      </c>
      <c r="E7810" s="6" t="s">
        <v>177</v>
      </c>
      <c r="F7810" s="34" t="n">
        <v>0.0484366454184055</v>
      </c>
      <c r="G7810" s="34" t="n">
        <v>0.0347682119205298</v>
      </c>
      <c r="H7810" s="34" t="n">
        <v>0.0136684334978757</v>
      </c>
      <c r="I7810" s="34" t="n">
        <v>0.393130182510331</v>
      </c>
      <c r="J7810" s="35" t="n">
        <v>29</v>
      </c>
      <c r="K7810" s="6" t="n">
        <v>0</v>
      </c>
      <c r="L7810" s="35" t="n">
        <v>-1</v>
      </c>
      <c r="M7810" s="6" t="str">
        <f aca="false">IF(I7810&lt;=0,"Below 0%",IF(I7810&lt;=0.05,"0-5%",IF(I7810&lt;=0.1,"5-10%",IF(I7810&lt;=0.2,"10-20%",IF(I7810&lt;=0.4,"20-40%","Above 40%")))))</f>
        <v>20-40%</v>
      </c>
      <c r="N7810" s="6" t="str">
        <f aca="false">IF(AND(H7810&gt;=Summary!$B$25,I7810&gt;=Summary!$B$26,I7810&lt;=Summary!$B$27,J7810&gt;=Summary!$B$28,J7810&lt;=Summary!$B$29,F7810*J7810&gt;1),"Yes","No")</f>
        <v>No</v>
      </c>
    </row>
    <row r="7811" customFormat="false" ht="15" hidden="false" customHeight="false" outlineLevel="0" collapsed="false">
      <c r="A7811" s="6" t="s">
        <v>154</v>
      </c>
      <c r="B7811" s="45" t="n">
        <v>44020</v>
      </c>
      <c r="C7811" s="6" t="s">
        <v>204</v>
      </c>
      <c r="D7811" s="6" t="s">
        <v>203</v>
      </c>
      <c r="E7811" s="6" t="s">
        <v>187</v>
      </c>
      <c r="F7811" s="34" t="n">
        <v>0.336667031049728</v>
      </c>
      <c r="G7811" s="34" t="n">
        <v>0.245104591325269</v>
      </c>
      <c r="H7811" s="34" t="n">
        <v>0.0915624397244594</v>
      </c>
      <c r="I7811" s="34" t="n">
        <v>0.373564767715634</v>
      </c>
      <c r="J7811" s="35" t="n">
        <v>4.1</v>
      </c>
      <c r="K7811" s="6" t="n">
        <v>1</v>
      </c>
      <c r="L7811" s="35" t="n">
        <v>3.1</v>
      </c>
      <c r="M7811" s="6" t="str">
        <f aca="false">IF(I7811&lt;=0,"Below 0%",IF(I7811&lt;=0.05,"0-5%",IF(I7811&lt;=0.1,"5-10%",IF(I7811&lt;=0.2,"10-20%",IF(I7811&lt;=0.4,"20-40%","Above 40%")))))</f>
        <v>20-40%</v>
      </c>
      <c r="N7811" s="6" t="str">
        <f aca="false">IF(AND(H7811&gt;=Summary!$B$25,I7811&gt;=Summary!$B$26,I7811&lt;=Summary!$B$27,J7811&gt;=Summary!$B$28,J7811&lt;=Summary!$B$29,F7811*J7811&gt;1),"Yes","No")</f>
        <v>Yes</v>
      </c>
    </row>
    <row r="7812" customFormat="false" ht="15" hidden="false" customHeight="false" outlineLevel="0" collapsed="false">
      <c r="A7812" s="6" t="s">
        <v>154</v>
      </c>
      <c r="B7812" s="45" t="n">
        <v>44020</v>
      </c>
      <c r="C7812" s="6" t="s">
        <v>204</v>
      </c>
      <c r="D7812" s="6" t="s">
        <v>203</v>
      </c>
      <c r="E7812" s="6" t="s">
        <v>174</v>
      </c>
      <c r="F7812" s="34" t="n">
        <v>0.317749291658402</v>
      </c>
      <c r="G7812" s="34" t="n">
        <v>0.30826037559313</v>
      </c>
      <c r="H7812" s="34" t="n">
        <v>0.00948891606527175</v>
      </c>
      <c r="I7812" s="34" t="n">
        <v>0.0307821465766203</v>
      </c>
      <c r="J7812" s="35" t="n">
        <v>3.26</v>
      </c>
      <c r="K7812" s="6" t="n">
        <v>0</v>
      </c>
      <c r="L7812" s="35" t="n">
        <v>-1</v>
      </c>
      <c r="M7812" s="6" t="str">
        <f aca="false">IF(I7812&lt;=0,"Below 0%",IF(I7812&lt;=0.05,"0-5%",IF(I7812&lt;=0.1,"5-10%",IF(I7812&lt;=0.2,"10-20%",IF(I7812&lt;=0.4,"20-40%","Above 40%")))))</f>
        <v>0-5%</v>
      </c>
      <c r="N7812" s="6" t="str">
        <f aca="false">IF(AND(H7812&gt;=Summary!$B$25,I7812&gt;=Summary!$B$26,I7812&lt;=Summary!$B$27,J7812&gt;=Summary!$B$28,J7812&lt;=Summary!$B$29,F7812*J7812&gt;1),"Yes","No")</f>
        <v>No</v>
      </c>
    </row>
    <row r="7813" customFormat="false" ht="15" hidden="false" customHeight="false" outlineLevel="0" collapsed="false">
      <c r="A7813" s="6" t="s">
        <v>154</v>
      </c>
      <c r="B7813" s="45" t="n">
        <v>44020</v>
      </c>
      <c r="C7813" s="6" t="s">
        <v>204</v>
      </c>
      <c r="D7813" s="6" t="s">
        <v>203</v>
      </c>
      <c r="E7813" s="6" t="s">
        <v>177</v>
      </c>
      <c r="F7813" s="34" t="n">
        <v>0.345583647489548</v>
      </c>
      <c r="G7813" s="34" t="n">
        <v>0.446635033081601</v>
      </c>
      <c r="H7813" s="34" t="n">
        <v>-0.101051385592054</v>
      </c>
      <c r="I7813" s="34" t="n">
        <v>-0.226250468743663</v>
      </c>
      <c r="J7813" s="35" t="n">
        <v>2.25</v>
      </c>
      <c r="K7813" s="6" t="n">
        <v>0</v>
      </c>
      <c r="L7813" s="35" t="n">
        <v>-1</v>
      </c>
      <c r="M7813" s="6" t="str">
        <f aca="false">IF(I7813&lt;=0,"Below 0%",IF(I7813&lt;=0.05,"0-5%",IF(I7813&lt;=0.1,"5-10%",IF(I7813&lt;=0.2,"10-20%",IF(I7813&lt;=0.4,"20-40%","Above 40%")))))</f>
        <v>Below 0%</v>
      </c>
      <c r="N7813" s="6" t="str">
        <f aca="false">IF(AND(H7813&gt;=Summary!$B$25,I7813&gt;=Summary!$B$26,I7813&lt;=Summary!$B$27,J7813&gt;=Summary!$B$28,J7813&lt;=Summary!$B$29,F7813*J7813&gt;1),"Yes","No")</f>
        <v>No</v>
      </c>
    </row>
    <row r="7814" customFormat="false" ht="15" hidden="false" customHeight="false" outlineLevel="0" collapsed="false">
      <c r="A7814" s="6" t="s">
        <v>154</v>
      </c>
      <c r="B7814" s="45" t="n">
        <v>44020</v>
      </c>
      <c r="C7814" s="6" t="s">
        <v>189</v>
      </c>
      <c r="D7814" s="6" t="s">
        <v>196</v>
      </c>
      <c r="E7814" s="6" t="s">
        <v>187</v>
      </c>
      <c r="F7814" s="34" t="n">
        <v>0.488486468791962</v>
      </c>
      <c r="G7814" s="34" t="n">
        <v>0.475770925110132</v>
      </c>
      <c r="H7814" s="34" t="n">
        <v>0.0127155436818295</v>
      </c>
      <c r="I7814" s="34" t="n">
        <v>0.0267261890349566</v>
      </c>
      <c r="J7814" s="35" t="n">
        <v>2.1</v>
      </c>
      <c r="K7814" s="6" t="n">
        <v>0</v>
      </c>
      <c r="L7814" s="35" t="n">
        <v>-1</v>
      </c>
      <c r="M7814" s="6" t="str">
        <f aca="false">IF(I7814&lt;=0,"Below 0%",IF(I7814&lt;=0.05,"0-5%",IF(I7814&lt;=0.1,"5-10%",IF(I7814&lt;=0.2,"10-20%",IF(I7814&lt;=0.4,"20-40%","Above 40%")))))</f>
        <v>0-5%</v>
      </c>
      <c r="N7814" s="6" t="str">
        <f aca="false">IF(AND(H7814&gt;=Summary!$B$25,I7814&gt;=Summary!$B$26,I7814&lt;=Summary!$B$27,J7814&gt;=Summary!$B$28,J7814&lt;=Summary!$B$29,F7814*J7814&gt;1),"Yes","No")</f>
        <v>No</v>
      </c>
    </row>
    <row r="7815" customFormat="false" ht="15" hidden="false" customHeight="false" outlineLevel="0" collapsed="false">
      <c r="A7815" s="6" t="s">
        <v>154</v>
      </c>
      <c r="B7815" s="45" t="n">
        <v>44020</v>
      </c>
      <c r="C7815" s="6" t="s">
        <v>189</v>
      </c>
      <c r="D7815" s="6" t="s">
        <v>196</v>
      </c>
      <c r="E7815" s="6" t="s">
        <v>174</v>
      </c>
      <c r="F7815" s="34" t="n">
        <v>0.252301901578903</v>
      </c>
      <c r="G7815" s="34" t="n">
        <v>0.277533039647577</v>
      </c>
      <c r="H7815" s="34" t="n">
        <v>-0.0252311380686739</v>
      </c>
      <c r="I7815" s="34" t="n">
        <v>-0.0909121958982379</v>
      </c>
      <c r="J7815" s="35" t="n">
        <v>3.6</v>
      </c>
      <c r="K7815" s="6" t="n">
        <v>0</v>
      </c>
      <c r="L7815" s="35" t="n">
        <v>-1</v>
      </c>
      <c r="M7815" s="6" t="str">
        <f aca="false">IF(I7815&lt;=0,"Below 0%",IF(I7815&lt;=0.05,"0-5%",IF(I7815&lt;=0.1,"5-10%",IF(I7815&lt;=0.2,"10-20%",IF(I7815&lt;=0.4,"20-40%","Above 40%")))))</f>
        <v>Below 0%</v>
      </c>
      <c r="N7815" s="6" t="str">
        <f aca="false">IF(AND(H7815&gt;=Summary!$B$25,I7815&gt;=Summary!$B$26,I7815&lt;=Summary!$B$27,J7815&gt;=Summary!$B$28,J7815&lt;=Summary!$B$29,F7815*J7815&gt;1),"Yes","No")</f>
        <v>No</v>
      </c>
    </row>
    <row r="7816" customFormat="false" ht="15" hidden="false" customHeight="false" outlineLevel="0" collapsed="false">
      <c r="A7816" s="6" t="s">
        <v>154</v>
      </c>
      <c r="B7816" s="45" t="n">
        <v>44020</v>
      </c>
      <c r="C7816" s="6" t="s">
        <v>189</v>
      </c>
      <c r="D7816" s="6" t="s">
        <v>196</v>
      </c>
      <c r="E7816" s="6" t="s">
        <v>177</v>
      </c>
      <c r="F7816" s="34" t="n">
        <v>0.259211629629135</v>
      </c>
      <c r="G7816" s="34" t="n">
        <v>0.246696035242291</v>
      </c>
      <c r="H7816" s="34" t="n">
        <v>0.0125155943868444</v>
      </c>
      <c r="I7816" s="34" t="n">
        <v>0.0507328558181013</v>
      </c>
      <c r="J7816" s="35" t="n">
        <v>4.05</v>
      </c>
      <c r="K7816" s="6" t="n">
        <v>1</v>
      </c>
      <c r="L7816" s="35" t="n">
        <v>3.05</v>
      </c>
      <c r="M7816" s="6" t="str">
        <f aca="false">IF(I7816&lt;=0,"Below 0%",IF(I7816&lt;=0.05,"0-5%",IF(I7816&lt;=0.1,"5-10%",IF(I7816&lt;=0.2,"10-20%",IF(I7816&lt;=0.4,"20-40%","Above 40%")))))</f>
        <v>5-10%</v>
      </c>
      <c r="N7816" s="6" t="str">
        <f aca="false">IF(AND(H7816&gt;=Summary!$B$25,I7816&gt;=Summary!$B$26,I7816&lt;=Summary!$B$27,J7816&gt;=Summary!$B$28,J7816&lt;=Summary!$B$29,F7816*J7816&gt;1),"Yes","No")</f>
        <v>No</v>
      </c>
    </row>
    <row r="7817" customFormat="false" ht="15" hidden="false" customHeight="false" outlineLevel="0" collapsed="false">
      <c r="A7817" s="6" t="s">
        <v>154</v>
      </c>
      <c r="B7817" s="45" t="n">
        <v>44021</v>
      </c>
      <c r="C7817" s="6" t="s">
        <v>182</v>
      </c>
      <c r="D7817" s="6" t="s">
        <v>176</v>
      </c>
      <c r="E7817" s="6" t="s">
        <v>187</v>
      </c>
      <c r="F7817" s="34" t="n">
        <v>0.149062588810921</v>
      </c>
      <c r="G7817" s="34" t="n">
        <v>0.094918976222929</v>
      </c>
      <c r="H7817" s="34" t="n">
        <v>0.0541436125879918</v>
      </c>
      <c r="I7817" s="34" t="n">
        <v>0.570419264329493</v>
      </c>
      <c r="J7817" s="35" t="n">
        <v>10.5</v>
      </c>
      <c r="K7817" s="6" t="n">
        <v>0</v>
      </c>
      <c r="L7817" s="35" t="n">
        <v>-1</v>
      </c>
      <c r="M7817" s="6" t="str">
        <f aca="false">IF(I7817&lt;=0,"Below 0%",IF(I7817&lt;=0.05,"0-5%",IF(I7817&lt;=0.1,"5-10%",IF(I7817&lt;=0.2,"10-20%",IF(I7817&lt;=0.4,"20-40%","Above 40%")))))</f>
        <v>Above 40%</v>
      </c>
      <c r="N7817" s="6" t="str">
        <f aca="false">IF(AND(H7817&gt;=Summary!$B$25,I7817&gt;=Summary!$B$26,I7817&lt;=Summary!$B$27,J7817&gt;=Summary!$B$28,J7817&lt;=Summary!$B$29,F7817*J7817&gt;1),"Yes","No")</f>
        <v>No</v>
      </c>
    </row>
    <row r="7818" customFormat="false" ht="15" hidden="false" customHeight="false" outlineLevel="0" collapsed="false">
      <c r="A7818" s="6" t="s">
        <v>154</v>
      </c>
      <c r="B7818" s="45" t="n">
        <v>44021</v>
      </c>
      <c r="C7818" s="6" t="s">
        <v>182</v>
      </c>
      <c r="D7818" s="6" t="s">
        <v>176</v>
      </c>
      <c r="E7818" s="6" t="s">
        <v>174</v>
      </c>
      <c r="F7818" s="34" t="n">
        <v>0.150304913520813</v>
      </c>
      <c r="G7818" s="34" t="n">
        <v>0.182871422080872</v>
      </c>
      <c r="H7818" s="34" t="n">
        <v>-0.0325665085600593</v>
      </c>
      <c r="I7818" s="34" t="n">
        <v>-0.17808418718184</v>
      </c>
      <c r="J7818" s="35" t="n">
        <v>5.45</v>
      </c>
      <c r="K7818" s="6" t="n">
        <v>0</v>
      </c>
      <c r="L7818" s="35" t="n">
        <v>-1</v>
      </c>
      <c r="M7818" s="6" t="str">
        <f aca="false">IF(I7818&lt;=0,"Below 0%",IF(I7818&lt;=0.05,"0-5%",IF(I7818&lt;=0.1,"5-10%",IF(I7818&lt;=0.2,"10-20%",IF(I7818&lt;=0.4,"20-40%","Above 40%")))))</f>
        <v>Below 0%</v>
      </c>
      <c r="N7818" s="6" t="str">
        <f aca="false">IF(AND(H7818&gt;=Summary!$B$25,I7818&gt;=Summary!$B$26,I7818&lt;=Summary!$B$27,J7818&gt;=Summary!$B$28,J7818&lt;=Summary!$B$29,F7818*J7818&gt;1),"Yes","No")</f>
        <v>No</v>
      </c>
    </row>
    <row r="7819" customFormat="false" ht="15" hidden="false" customHeight="false" outlineLevel="0" collapsed="false">
      <c r="A7819" s="6" t="s">
        <v>154</v>
      </c>
      <c r="B7819" s="45" t="n">
        <v>44021</v>
      </c>
      <c r="C7819" s="6" t="s">
        <v>182</v>
      </c>
      <c r="D7819" s="6" t="s">
        <v>176</v>
      </c>
      <c r="E7819" s="6" t="s">
        <v>177</v>
      </c>
      <c r="F7819" s="34" t="n">
        <v>0.700632452964783</v>
      </c>
      <c r="G7819" s="34" t="n">
        <v>0.722209601696199</v>
      </c>
      <c r="H7819" s="34" t="n">
        <v>-0.0215771487314161</v>
      </c>
      <c r="I7819" s="34" t="n">
        <v>-0.0298765741700741</v>
      </c>
      <c r="J7819" s="35" t="n">
        <v>1.38</v>
      </c>
      <c r="K7819" s="6" t="n">
        <v>1</v>
      </c>
      <c r="L7819" s="35" t="n">
        <v>0.38</v>
      </c>
      <c r="M7819" s="6" t="str">
        <f aca="false">IF(I7819&lt;=0,"Below 0%",IF(I7819&lt;=0.05,"0-5%",IF(I7819&lt;=0.1,"5-10%",IF(I7819&lt;=0.2,"10-20%",IF(I7819&lt;=0.4,"20-40%","Above 40%")))))</f>
        <v>Below 0%</v>
      </c>
      <c r="N7819" s="6" t="str">
        <f aca="false">IF(AND(H7819&gt;=Summary!$B$25,I7819&gt;=Summary!$B$26,I7819&lt;=Summary!$B$27,J7819&gt;=Summary!$B$28,J7819&lt;=Summary!$B$29,F7819*J7819&gt;1),"Yes","No")</f>
        <v>No</v>
      </c>
    </row>
    <row r="7820" customFormat="false" ht="15" hidden="false" customHeight="false" outlineLevel="0" collapsed="false">
      <c r="A7820" s="6" t="s">
        <v>154</v>
      </c>
      <c r="B7820" s="45" t="n">
        <v>44021</v>
      </c>
      <c r="C7820" s="6" t="s">
        <v>199</v>
      </c>
      <c r="D7820" s="6" t="s">
        <v>181</v>
      </c>
      <c r="E7820" s="6" t="s">
        <v>187</v>
      </c>
      <c r="F7820" s="34" t="n">
        <v>0.142421633005142</v>
      </c>
      <c r="G7820" s="34" t="n">
        <v>0.182941653160454</v>
      </c>
      <c r="H7820" s="34" t="n">
        <v>-0.0405200201553116</v>
      </c>
      <c r="I7820" s="34" t="n">
        <v>-0.221491494448082</v>
      </c>
      <c r="J7820" s="35" t="n">
        <v>5.45</v>
      </c>
      <c r="K7820" s="6" t="n">
        <v>0</v>
      </c>
      <c r="L7820" s="35" t="n">
        <v>-1</v>
      </c>
      <c r="M7820" s="6" t="str">
        <f aca="false">IF(I7820&lt;=0,"Below 0%",IF(I7820&lt;=0.05,"0-5%",IF(I7820&lt;=0.1,"5-10%",IF(I7820&lt;=0.2,"10-20%",IF(I7820&lt;=0.4,"20-40%","Above 40%")))))</f>
        <v>Below 0%</v>
      </c>
      <c r="N7820" s="6" t="str">
        <f aca="false">IF(AND(H7820&gt;=Summary!$B$25,I7820&gt;=Summary!$B$26,I7820&lt;=Summary!$B$27,J7820&gt;=Summary!$B$28,J7820&lt;=Summary!$B$29,F7820*J7820&gt;1),"Yes","No")</f>
        <v>No</v>
      </c>
    </row>
    <row r="7821" customFormat="false" ht="15" hidden="false" customHeight="false" outlineLevel="0" collapsed="false">
      <c r="A7821" s="6" t="s">
        <v>154</v>
      </c>
      <c r="B7821" s="45" t="n">
        <v>44021</v>
      </c>
      <c r="C7821" s="6" t="s">
        <v>199</v>
      </c>
      <c r="D7821" s="6" t="s">
        <v>181</v>
      </c>
      <c r="E7821" s="6" t="s">
        <v>174</v>
      </c>
      <c r="F7821" s="34" t="n">
        <v>0.116694003343582</v>
      </c>
      <c r="G7821" s="34" t="n">
        <v>0.237388573743922</v>
      </c>
      <c r="H7821" s="34" t="n">
        <v>-0.12069457040034</v>
      </c>
      <c r="I7821" s="34" t="n">
        <v>-0.508426199697955</v>
      </c>
      <c r="J7821" s="35" t="n">
        <v>4.2</v>
      </c>
      <c r="K7821" s="6" t="n">
        <v>1</v>
      </c>
      <c r="L7821" s="35" t="n">
        <v>3.2</v>
      </c>
      <c r="M7821" s="6" t="str">
        <f aca="false">IF(I7821&lt;=0,"Below 0%",IF(I7821&lt;=0.05,"0-5%",IF(I7821&lt;=0.1,"5-10%",IF(I7821&lt;=0.2,"10-20%",IF(I7821&lt;=0.4,"20-40%","Above 40%")))))</f>
        <v>Below 0%</v>
      </c>
      <c r="N7821" s="6" t="str">
        <f aca="false">IF(AND(H7821&gt;=Summary!$B$25,I7821&gt;=Summary!$B$26,I7821&lt;=Summary!$B$27,J7821&gt;=Summary!$B$28,J7821&lt;=Summary!$B$29,F7821*J7821&gt;1),"Yes","No")</f>
        <v>No</v>
      </c>
    </row>
    <row r="7822" customFormat="false" ht="15" hidden="false" customHeight="false" outlineLevel="0" collapsed="false">
      <c r="A7822" s="6" t="s">
        <v>154</v>
      </c>
      <c r="B7822" s="45" t="n">
        <v>44021</v>
      </c>
      <c r="C7822" s="6" t="s">
        <v>199</v>
      </c>
      <c r="D7822" s="6" t="s">
        <v>181</v>
      </c>
      <c r="E7822" s="6" t="s">
        <v>177</v>
      </c>
      <c r="F7822" s="34" t="n">
        <v>0.740884304046631</v>
      </c>
      <c r="G7822" s="34" t="n">
        <v>0.579669773095624</v>
      </c>
      <c r="H7822" s="34" t="n">
        <v>0.161214530951007</v>
      </c>
      <c r="I7822" s="34" t="n">
        <v>0.278114434171837</v>
      </c>
      <c r="J7822" s="35" t="n">
        <v>1.72</v>
      </c>
      <c r="K7822" s="6" t="n">
        <v>0</v>
      </c>
      <c r="L7822" s="35" t="n">
        <v>-1</v>
      </c>
      <c r="M7822" s="6" t="str">
        <f aca="false">IF(I7822&lt;=0,"Below 0%",IF(I7822&lt;=0.05,"0-5%",IF(I7822&lt;=0.1,"5-10%",IF(I7822&lt;=0.2,"10-20%",IF(I7822&lt;=0.4,"20-40%","Above 40%")))))</f>
        <v>20-40%</v>
      </c>
      <c r="N7822" s="6" t="str">
        <f aca="false">IF(AND(H7822&gt;=Summary!$B$25,I7822&gt;=Summary!$B$26,I7822&lt;=Summary!$B$27,J7822&gt;=Summary!$B$28,J7822&lt;=Summary!$B$29,F7822*J7822&gt;1),"Yes","No")</f>
        <v>No</v>
      </c>
    </row>
    <row r="7823" customFormat="false" ht="15" hidden="false" customHeight="false" outlineLevel="0" collapsed="false">
      <c r="A7823" s="6" t="s">
        <v>154</v>
      </c>
      <c r="B7823" s="45" t="n">
        <v>44021</v>
      </c>
      <c r="C7823" s="6" t="s">
        <v>173</v>
      </c>
      <c r="D7823" s="6" t="s">
        <v>179</v>
      </c>
      <c r="E7823" s="6" t="s">
        <v>187</v>
      </c>
      <c r="F7823" s="34" t="n">
        <v>0.436058402061462</v>
      </c>
      <c r="G7823" s="34" t="n">
        <v>0.46597542623737</v>
      </c>
      <c r="H7823" s="34" t="n">
        <v>-0.0299170241759076</v>
      </c>
      <c r="I7823" s="34" t="n">
        <v>-0.0642030083377567</v>
      </c>
      <c r="J7823" s="35" t="n">
        <v>2.15</v>
      </c>
      <c r="K7823" s="6" t="n">
        <v>0</v>
      </c>
      <c r="L7823" s="35" t="n">
        <v>-1</v>
      </c>
      <c r="M7823" s="6" t="str">
        <f aca="false">IF(I7823&lt;=0,"Below 0%",IF(I7823&lt;=0.05,"0-5%",IF(I7823&lt;=0.1,"5-10%",IF(I7823&lt;=0.2,"10-20%",IF(I7823&lt;=0.4,"20-40%","Above 40%")))))</f>
        <v>Below 0%</v>
      </c>
      <c r="N7823" s="6" t="str">
        <f aca="false">IF(AND(H7823&gt;=Summary!$B$25,I7823&gt;=Summary!$B$26,I7823&lt;=Summary!$B$27,J7823&gt;=Summary!$B$28,J7823&lt;=Summary!$B$29,F7823*J7823&gt;1),"Yes","No")</f>
        <v>No</v>
      </c>
    </row>
    <row r="7824" customFormat="false" ht="15" hidden="false" customHeight="false" outlineLevel="0" collapsed="false">
      <c r="A7824" s="6" t="s">
        <v>154</v>
      </c>
      <c r="B7824" s="45" t="n">
        <v>44021</v>
      </c>
      <c r="C7824" s="6" t="s">
        <v>173</v>
      </c>
      <c r="D7824" s="6" t="s">
        <v>179</v>
      </c>
      <c r="E7824" s="6" t="s">
        <v>174</v>
      </c>
      <c r="F7824" s="34" t="n">
        <v>0.295964539051056</v>
      </c>
      <c r="G7824" s="34" t="n">
        <v>0.274478675728862</v>
      </c>
      <c r="H7824" s="34" t="n">
        <v>0.0214858633221942</v>
      </c>
      <c r="I7824" s="34" t="n">
        <v>0.0782788071428127</v>
      </c>
      <c r="J7824" s="35" t="n">
        <v>3.65</v>
      </c>
      <c r="K7824" s="6" t="n">
        <v>1</v>
      </c>
      <c r="L7824" s="35" t="n">
        <v>2.65</v>
      </c>
      <c r="M7824" s="6" t="str">
        <f aca="false">IF(I7824&lt;=0,"Below 0%",IF(I7824&lt;=0.05,"0-5%",IF(I7824&lt;=0.1,"5-10%",IF(I7824&lt;=0.2,"10-20%",IF(I7824&lt;=0.4,"20-40%","Above 40%")))))</f>
        <v>5-10%</v>
      </c>
      <c r="N7824" s="6" t="str">
        <f aca="false">IF(AND(H7824&gt;=Summary!$B$25,I7824&gt;=Summary!$B$26,I7824&lt;=Summary!$B$27,J7824&gt;=Summary!$B$28,J7824&lt;=Summary!$B$29,F7824*J7824&gt;1),"Yes","No")</f>
        <v>No</v>
      </c>
    </row>
    <row r="7825" customFormat="false" ht="15" hidden="false" customHeight="false" outlineLevel="0" collapsed="false">
      <c r="A7825" s="6" t="s">
        <v>154</v>
      </c>
      <c r="B7825" s="45" t="n">
        <v>44021</v>
      </c>
      <c r="C7825" s="6" t="s">
        <v>173</v>
      </c>
      <c r="D7825" s="6" t="s">
        <v>179</v>
      </c>
      <c r="E7825" s="6" t="s">
        <v>177</v>
      </c>
      <c r="F7825" s="34" t="n">
        <v>0.267977029085159</v>
      </c>
      <c r="G7825" s="34" t="n">
        <v>0.259545898033768</v>
      </c>
      <c r="H7825" s="34" t="n">
        <v>0.00843113105139098</v>
      </c>
      <c r="I7825" s="34" t="n">
        <v>0.0324841622050758</v>
      </c>
      <c r="J7825" s="35" t="n">
        <v>3.86</v>
      </c>
      <c r="K7825" s="6" t="n">
        <v>0</v>
      </c>
      <c r="L7825" s="35" t="n">
        <v>-1</v>
      </c>
      <c r="M7825" s="6" t="str">
        <f aca="false">IF(I7825&lt;=0,"Below 0%",IF(I7825&lt;=0.05,"0-5%",IF(I7825&lt;=0.1,"5-10%",IF(I7825&lt;=0.2,"10-20%",IF(I7825&lt;=0.4,"20-40%","Above 40%")))))</f>
        <v>0-5%</v>
      </c>
      <c r="N7825" s="6" t="str">
        <f aca="false">IF(AND(H7825&gt;=Summary!$B$25,I7825&gt;=Summary!$B$26,I7825&lt;=Summary!$B$27,J7825&gt;=Summary!$B$28,J7825&lt;=Summary!$B$29,F7825*J7825&gt;1),"Yes","No")</f>
        <v>No</v>
      </c>
    </row>
    <row r="7826" customFormat="false" ht="15" hidden="false" customHeight="false" outlineLevel="0" collapsed="false">
      <c r="A7826" s="6" t="s">
        <v>154</v>
      </c>
      <c r="B7826" s="45" t="n">
        <v>44023</v>
      </c>
      <c r="C7826" s="6" t="s">
        <v>201</v>
      </c>
      <c r="D7826" s="6" t="s">
        <v>194</v>
      </c>
      <c r="E7826" s="6" t="s">
        <v>187</v>
      </c>
      <c r="F7826" s="34" t="n">
        <v>0.16695611178875</v>
      </c>
      <c r="G7826" s="34" t="n">
        <v>0.0842292520689922</v>
      </c>
      <c r="H7826" s="34" t="n">
        <v>0.0827268597197575</v>
      </c>
      <c r="I7826" s="34" t="n">
        <v>0.982163057223825</v>
      </c>
      <c r="J7826" s="35" t="n">
        <v>12</v>
      </c>
      <c r="K7826" s="6" t="n">
        <v>0</v>
      </c>
      <c r="L7826" s="35" t="n">
        <v>-1</v>
      </c>
      <c r="M7826" s="6" t="str">
        <f aca="false">IF(I7826&lt;=0,"Below 0%",IF(I7826&lt;=0.05,"0-5%",IF(I7826&lt;=0.1,"5-10%",IF(I7826&lt;=0.2,"10-20%",IF(I7826&lt;=0.4,"20-40%","Above 40%")))))</f>
        <v>Above 40%</v>
      </c>
      <c r="N7826" s="6" t="str">
        <f aca="false">IF(AND(H7826&gt;=Summary!$B$25,I7826&gt;=Summary!$B$26,I7826&lt;=Summary!$B$27,J7826&gt;=Summary!$B$28,J7826&lt;=Summary!$B$29,F7826*J7826&gt;1),"Yes","No")</f>
        <v>No</v>
      </c>
    </row>
    <row r="7827" customFormat="false" ht="15" hidden="false" customHeight="false" outlineLevel="0" collapsed="false">
      <c r="A7827" s="6" t="s">
        <v>154</v>
      </c>
      <c r="B7827" s="45" t="n">
        <v>44023</v>
      </c>
      <c r="C7827" s="6" t="s">
        <v>201</v>
      </c>
      <c r="D7827" s="6" t="s">
        <v>194</v>
      </c>
      <c r="E7827" s="6" t="s">
        <v>174</v>
      </c>
      <c r="F7827" s="34" t="n">
        <v>0.0825580954551697</v>
      </c>
      <c r="G7827" s="34" t="n">
        <v>0.167066285095522</v>
      </c>
      <c r="H7827" s="34" t="n">
        <v>-0.084508189640352</v>
      </c>
      <c r="I7827" s="34" t="n">
        <v>-0.505836288824126</v>
      </c>
      <c r="J7827" s="35" t="n">
        <v>6.05</v>
      </c>
      <c r="K7827" s="6" t="n">
        <v>0</v>
      </c>
      <c r="L7827" s="35" t="n">
        <v>-1</v>
      </c>
      <c r="M7827" s="6" t="str">
        <f aca="false">IF(I7827&lt;=0,"Below 0%",IF(I7827&lt;=0.05,"0-5%",IF(I7827&lt;=0.1,"5-10%",IF(I7827&lt;=0.2,"10-20%",IF(I7827&lt;=0.4,"20-40%","Above 40%")))))</f>
        <v>Below 0%</v>
      </c>
      <c r="N7827" s="6" t="str">
        <f aca="false">IF(AND(H7827&gt;=Summary!$B$25,I7827&gt;=Summary!$B$26,I7827&lt;=Summary!$B$27,J7827&gt;=Summary!$B$28,J7827&lt;=Summary!$B$29,F7827*J7827&gt;1),"Yes","No")</f>
        <v>No</v>
      </c>
    </row>
    <row r="7828" customFormat="false" ht="15" hidden="false" customHeight="false" outlineLevel="0" collapsed="false">
      <c r="A7828" s="6" t="s">
        <v>154</v>
      </c>
      <c r="B7828" s="45" t="n">
        <v>44023</v>
      </c>
      <c r="C7828" s="6" t="s">
        <v>201</v>
      </c>
      <c r="D7828" s="6" t="s">
        <v>194</v>
      </c>
      <c r="E7828" s="6" t="s">
        <v>177</v>
      </c>
      <c r="F7828" s="34" t="n">
        <v>0.750485777854919</v>
      </c>
      <c r="G7828" s="34" t="n">
        <v>0.748704462835486</v>
      </c>
      <c r="H7828" s="34" t="n">
        <v>0.00178131501943335</v>
      </c>
      <c r="I7828" s="34" t="n">
        <v>0.00237919647585261</v>
      </c>
      <c r="J7828" s="35" t="n">
        <v>1.35</v>
      </c>
      <c r="K7828" s="6" t="n">
        <v>1</v>
      </c>
      <c r="L7828" s="35" t="n">
        <v>0.35</v>
      </c>
      <c r="M7828" s="6" t="str">
        <f aca="false">IF(I7828&lt;=0,"Below 0%",IF(I7828&lt;=0.05,"0-5%",IF(I7828&lt;=0.1,"5-10%",IF(I7828&lt;=0.2,"10-20%",IF(I7828&lt;=0.4,"20-40%","Above 40%")))))</f>
        <v>0-5%</v>
      </c>
      <c r="N7828" s="6" t="str">
        <f aca="false">IF(AND(H7828&gt;=Summary!$B$25,I7828&gt;=Summary!$B$26,I7828&lt;=Summary!$B$27,J7828&gt;=Summary!$B$28,J7828&lt;=Summary!$B$29,F7828*J7828&gt;1),"Yes","No")</f>
        <v>No</v>
      </c>
    </row>
    <row r="7829" customFormat="false" ht="15" hidden="false" customHeight="false" outlineLevel="0" collapsed="false">
      <c r="A7829" s="6" t="s">
        <v>154</v>
      </c>
      <c r="B7829" s="45" t="n">
        <v>44023</v>
      </c>
      <c r="C7829" s="6" t="s">
        <v>183</v>
      </c>
      <c r="D7829" s="6" t="s">
        <v>196</v>
      </c>
      <c r="E7829" s="6" t="s">
        <v>187</v>
      </c>
      <c r="F7829" s="34" t="n">
        <v>0.854223787784576</v>
      </c>
      <c r="G7829" s="34" t="n">
        <v>0.775490580148866</v>
      </c>
      <c r="H7829" s="34" t="n">
        <v>0.0787332076357107</v>
      </c>
      <c r="I7829" s="34" t="n">
        <v>0.101526968413461</v>
      </c>
      <c r="J7829" s="35" t="n">
        <v>1.28</v>
      </c>
      <c r="K7829" s="6" t="n">
        <v>0</v>
      </c>
      <c r="L7829" s="35" t="n">
        <v>-1</v>
      </c>
      <c r="M7829" s="6" t="str">
        <f aca="false">IF(I7829&lt;=0,"Below 0%",IF(I7829&lt;=0.05,"0-5%",IF(I7829&lt;=0.1,"5-10%",IF(I7829&lt;=0.2,"10-20%",IF(I7829&lt;=0.4,"20-40%","Above 40%")))))</f>
        <v>10-20%</v>
      </c>
      <c r="N7829" s="6" t="str">
        <f aca="false">IF(AND(H7829&gt;=Summary!$B$25,I7829&gt;=Summary!$B$26,I7829&lt;=Summary!$B$27,J7829&gt;=Summary!$B$28,J7829&lt;=Summary!$B$29,F7829*J7829&gt;1),"Yes","No")</f>
        <v>No</v>
      </c>
    </row>
    <row r="7830" customFormat="false" ht="15" hidden="false" customHeight="false" outlineLevel="0" collapsed="false">
      <c r="A7830" s="6" t="s">
        <v>154</v>
      </c>
      <c r="B7830" s="45" t="n">
        <v>44023</v>
      </c>
      <c r="C7830" s="6" t="s">
        <v>183</v>
      </c>
      <c r="D7830" s="6" t="s">
        <v>196</v>
      </c>
      <c r="E7830" s="6" t="s">
        <v>174</v>
      </c>
      <c r="F7830" s="34" t="n">
        <v>0.0939444079995155</v>
      </c>
      <c r="G7830" s="34" t="n">
        <v>0.148153424267246</v>
      </c>
      <c r="H7830" s="34" t="n">
        <v>-0.0542090162677305</v>
      </c>
      <c r="I7830" s="34" t="n">
        <v>-0.365897828793655</v>
      </c>
      <c r="J7830" s="35" t="n">
        <v>6.7</v>
      </c>
      <c r="K7830" s="6" t="n">
        <v>1</v>
      </c>
      <c r="L7830" s="35" t="n">
        <v>5.7</v>
      </c>
      <c r="M7830" s="6" t="str">
        <f aca="false">IF(I7830&lt;=0,"Below 0%",IF(I7830&lt;=0.05,"0-5%",IF(I7830&lt;=0.1,"5-10%",IF(I7830&lt;=0.2,"10-20%",IF(I7830&lt;=0.4,"20-40%","Above 40%")))))</f>
        <v>Below 0%</v>
      </c>
      <c r="N7830" s="6" t="str">
        <f aca="false">IF(AND(H7830&gt;=Summary!$B$25,I7830&gt;=Summary!$B$26,I7830&lt;=Summary!$B$27,J7830&gt;=Summary!$B$28,J7830&lt;=Summary!$B$29,F7830*J7830&gt;1),"Yes","No")</f>
        <v>No</v>
      </c>
    </row>
    <row r="7831" customFormat="false" ht="15" hidden="false" customHeight="false" outlineLevel="0" collapsed="false">
      <c r="A7831" s="6" t="s">
        <v>154</v>
      </c>
      <c r="B7831" s="45" t="n">
        <v>44023</v>
      </c>
      <c r="C7831" s="6" t="s">
        <v>183</v>
      </c>
      <c r="D7831" s="6" t="s">
        <v>196</v>
      </c>
      <c r="E7831" s="6" t="s">
        <v>177</v>
      </c>
      <c r="F7831" s="34" t="n">
        <v>0.0518318377435207</v>
      </c>
      <c r="G7831" s="34" t="n">
        <v>0.0763559955838883</v>
      </c>
      <c r="H7831" s="34" t="n">
        <v>-0.0245241578403676</v>
      </c>
      <c r="I7831" s="34" t="n">
        <v>-0.321181822761046</v>
      </c>
      <c r="J7831" s="35" t="n">
        <v>13</v>
      </c>
      <c r="K7831" s="6" t="n">
        <v>0</v>
      </c>
      <c r="L7831" s="35" t="n">
        <v>-1</v>
      </c>
      <c r="M7831" s="6" t="str">
        <f aca="false">IF(I7831&lt;=0,"Below 0%",IF(I7831&lt;=0.05,"0-5%",IF(I7831&lt;=0.1,"5-10%",IF(I7831&lt;=0.2,"10-20%",IF(I7831&lt;=0.4,"20-40%","Above 40%")))))</f>
        <v>Below 0%</v>
      </c>
      <c r="N7831" s="6" t="str">
        <f aca="false">IF(AND(H7831&gt;=Summary!$B$25,I7831&gt;=Summary!$B$26,I7831&lt;=Summary!$B$27,J7831&gt;=Summary!$B$28,J7831&lt;=Summary!$B$29,F7831*J7831&gt;1),"Yes","No")</f>
        <v>No</v>
      </c>
    </row>
    <row r="7832" customFormat="false" ht="15" hidden="false" customHeight="false" outlineLevel="0" collapsed="false">
      <c r="A7832" s="6" t="s">
        <v>154</v>
      </c>
      <c r="B7832" s="45" t="n">
        <v>44023</v>
      </c>
      <c r="C7832" s="6" t="s">
        <v>172</v>
      </c>
      <c r="D7832" s="6" t="s">
        <v>189</v>
      </c>
      <c r="E7832" s="6" t="s">
        <v>187</v>
      </c>
      <c r="F7832" s="34" t="n">
        <v>0.231095790863037</v>
      </c>
      <c r="G7832" s="34" t="n">
        <v>0.255730030235053</v>
      </c>
      <c r="H7832" s="34" t="n">
        <v>-0.0246342393720161</v>
      </c>
      <c r="I7832" s="34" t="n">
        <v>-0.0963290832499164</v>
      </c>
      <c r="J7832" s="35" t="n">
        <v>3.9</v>
      </c>
      <c r="K7832" s="6" t="n">
        <v>0</v>
      </c>
      <c r="L7832" s="35" t="n">
        <v>-1</v>
      </c>
      <c r="M7832" s="6" t="str">
        <f aca="false">IF(I7832&lt;=0,"Below 0%",IF(I7832&lt;=0.05,"0-5%",IF(I7832&lt;=0.1,"5-10%",IF(I7832&lt;=0.2,"10-20%",IF(I7832&lt;=0.4,"20-40%","Above 40%")))))</f>
        <v>Below 0%</v>
      </c>
      <c r="N7832" s="6" t="str">
        <f aca="false">IF(AND(H7832&gt;=Summary!$B$25,I7832&gt;=Summary!$B$26,I7832&lt;=Summary!$B$27,J7832&gt;=Summary!$B$28,J7832&lt;=Summary!$B$29,F7832*J7832&gt;1),"Yes","No")</f>
        <v>No</v>
      </c>
    </row>
    <row r="7833" customFormat="false" ht="15" hidden="false" customHeight="false" outlineLevel="0" collapsed="false">
      <c r="A7833" s="6" t="s">
        <v>154</v>
      </c>
      <c r="B7833" s="45" t="n">
        <v>44023</v>
      </c>
      <c r="C7833" s="6" t="s">
        <v>172</v>
      </c>
      <c r="D7833" s="6" t="s">
        <v>189</v>
      </c>
      <c r="E7833" s="6" t="s">
        <v>174</v>
      </c>
      <c r="F7833" s="34" t="n">
        <v>0.168579503893852</v>
      </c>
      <c r="G7833" s="34" t="n">
        <v>0.262459767872818</v>
      </c>
      <c r="H7833" s="34" t="n">
        <v>-0.0938802639789654</v>
      </c>
      <c r="I7833" s="34" t="n">
        <v>-0.357693922919484</v>
      </c>
      <c r="J7833" s="35" t="n">
        <v>3.8</v>
      </c>
      <c r="K7833" s="6" t="n">
        <v>0</v>
      </c>
      <c r="L7833" s="35" t="n">
        <v>-1</v>
      </c>
      <c r="M7833" s="6" t="str">
        <f aca="false">IF(I7833&lt;=0,"Below 0%",IF(I7833&lt;=0.05,"0-5%",IF(I7833&lt;=0.1,"5-10%",IF(I7833&lt;=0.2,"10-20%",IF(I7833&lt;=0.4,"20-40%","Above 40%")))))</f>
        <v>Below 0%</v>
      </c>
      <c r="N7833" s="6" t="str">
        <f aca="false">IF(AND(H7833&gt;=Summary!$B$25,I7833&gt;=Summary!$B$26,I7833&lt;=Summary!$B$27,J7833&gt;=Summary!$B$28,J7833&lt;=Summary!$B$29,F7833*J7833&gt;1),"Yes","No")</f>
        <v>No</v>
      </c>
    </row>
    <row r="7834" customFormat="false" ht="15" hidden="false" customHeight="false" outlineLevel="0" collapsed="false">
      <c r="A7834" s="6" t="s">
        <v>154</v>
      </c>
      <c r="B7834" s="45" t="n">
        <v>44023</v>
      </c>
      <c r="C7834" s="6" t="s">
        <v>172</v>
      </c>
      <c r="D7834" s="6" t="s">
        <v>189</v>
      </c>
      <c r="E7834" s="6" t="s">
        <v>177</v>
      </c>
      <c r="F7834" s="34" t="n">
        <v>0.60032469034195</v>
      </c>
      <c r="G7834" s="34" t="n">
        <v>0.481810201892129</v>
      </c>
      <c r="H7834" s="34" t="n">
        <v>0.11851448844982</v>
      </c>
      <c r="I7834" s="34" t="n">
        <v>0.245977540501216</v>
      </c>
      <c r="J7834" s="35" t="n">
        <v>2.07</v>
      </c>
      <c r="K7834" s="6" t="n">
        <v>1</v>
      </c>
      <c r="L7834" s="35" t="n">
        <v>1.07</v>
      </c>
      <c r="M7834" s="6" t="str">
        <f aca="false">IF(I7834&lt;=0,"Below 0%",IF(I7834&lt;=0.05,"0-5%",IF(I7834&lt;=0.1,"5-10%",IF(I7834&lt;=0.2,"10-20%",IF(I7834&lt;=0.4,"20-40%","Above 40%")))))</f>
        <v>20-40%</v>
      </c>
      <c r="N7834" s="6" t="str">
        <f aca="false">IF(AND(H7834&gt;=Summary!$B$25,I7834&gt;=Summary!$B$26,I7834&lt;=Summary!$B$27,J7834&gt;=Summary!$B$28,J7834&lt;=Summary!$B$29,F7834*J7834&gt;1),"Yes","No")</f>
        <v>Yes</v>
      </c>
    </row>
    <row r="7835" customFormat="false" ht="15" hidden="false" customHeight="false" outlineLevel="0" collapsed="false">
      <c r="A7835" s="6" t="s">
        <v>154</v>
      </c>
      <c r="B7835" s="45" t="n">
        <v>44023</v>
      </c>
      <c r="C7835" s="6" t="s">
        <v>204</v>
      </c>
      <c r="D7835" s="6" t="s">
        <v>190</v>
      </c>
      <c r="E7835" s="6" t="s">
        <v>187</v>
      </c>
      <c r="F7835" s="34" t="n">
        <v>0.244506940245628</v>
      </c>
      <c r="G7835" s="34" t="n">
        <v>0.147934107480421</v>
      </c>
      <c r="H7835" s="34" t="n">
        <v>0.0965728327652071</v>
      </c>
      <c r="I7835" s="34" t="n">
        <v>0.652809784099236</v>
      </c>
      <c r="J7835" s="35" t="n">
        <v>6.8</v>
      </c>
      <c r="K7835" s="6" t="n">
        <v>1</v>
      </c>
      <c r="L7835" s="35" t="n">
        <v>5.8</v>
      </c>
      <c r="M7835" s="6" t="str">
        <f aca="false">IF(I7835&lt;=0,"Below 0%",IF(I7835&lt;=0.05,"0-5%",IF(I7835&lt;=0.1,"5-10%",IF(I7835&lt;=0.2,"10-20%",IF(I7835&lt;=0.4,"20-40%","Above 40%")))))</f>
        <v>Above 40%</v>
      </c>
      <c r="N7835" s="6" t="str">
        <f aca="false">IF(AND(H7835&gt;=Summary!$B$25,I7835&gt;=Summary!$B$26,I7835&lt;=Summary!$B$27,J7835&gt;=Summary!$B$28,J7835&lt;=Summary!$B$29,F7835*J7835&gt;1),"Yes","No")</f>
        <v>No</v>
      </c>
    </row>
    <row r="7836" customFormat="false" ht="15" hidden="false" customHeight="false" outlineLevel="0" collapsed="false">
      <c r="A7836" s="6" t="s">
        <v>154</v>
      </c>
      <c r="B7836" s="45" t="n">
        <v>44023</v>
      </c>
      <c r="C7836" s="6" t="s">
        <v>204</v>
      </c>
      <c r="D7836" s="6" t="s">
        <v>190</v>
      </c>
      <c r="E7836" s="6" t="s">
        <v>174</v>
      </c>
      <c r="F7836" s="34" t="n">
        <v>0.233979612588882</v>
      </c>
      <c r="G7836" s="34" t="n">
        <v>0.24239805563057</v>
      </c>
      <c r="H7836" s="34" t="n">
        <v>-0.00841844304168735</v>
      </c>
      <c r="I7836" s="34" t="n">
        <v>-0.0347298290812926</v>
      </c>
      <c r="J7836" s="35" t="n">
        <v>4.15</v>
      </c>
      <c r="K7836" s="6" t="n">
        <v>0</v>
      </c>
      <c r="L7836" s="35" t="n">
        <v>-1</v>
      </c>
      <c r="M7836" s="6" t="str">
        <f aca="false">IF(I7836&lt;=0,"Below 0%",IF(I7836&lt;=0.05,"0-5%",IF(I7836&lt;=0.1,"5-10%",IF(I7836&lt;=0.2,"10-20%",IF(I7836&lt;=0.4,"20-40%","Above 40%")))))</f>
        <v>Below 0%</v>
      </c>
      <c r="N7836" s="6" t="str">
        <f aca="false">IF(AND(H7836&gt;=Summary!$B$25,I7836&gt;=Summary!$B$26,I7836&lt;=Summary!$B$27,J7836&gt;=Summary!$B$28,J7836&lt;=Summary!$B$29,F7836*J7836&gt;1),"Yes","No")</f>
        <v>No</v>
      </c>
    </row>
    <row r="7837" customFormat="false" ht="15" hidden="false" customHeight="false" outlineLevel="0" collapsed="false">
      <c r="A7837" s="6" t="s">
        <v>154</v>
      </c>
      <c r="B7837" s="45" t="n">
        <v>44023</v>
      </c>
      <c r="C7837" s="6" t="s">
        <v>204</v>
      </c>
      <c r="D7837" s="6" t="s">
        <v>190</v>
      </c>
      <c r="E7837" s="6" t="s">
        <v>177</v>
      </c>
      <c r="F7837" s="34" t="n">
        <v>0.52151346206665</v>
      </c>
      <c r="G7837" s="34" t="n">
        <v>0.609667836889009</v>
      </c>
      <c r="H7837" s="34" t="n">
        <v>-0.0881543748223586</v>
      </c>
      <c r="I7837" s="34" t="n">
        <v>-0.144594104344079</v>
      </c>
      <c r="J7837" s="35" t="n">
        <v>1.65</v>
      </c>
      <c r="K7837" s="6" t="n">
        <v>0</v>
      </c>
      <c r="L7837" s="35" t="n">
        <v>-1</v>
      </c>
      <c r="M7837" s="6" t="str">
        <f aca="false">IF(I7837&lt;=0,"Below 0%",IF(I7837&lt;=0.05,"0-5%",IF(I7837&lt;=0.1,"5-10%",IF(I7837&lt;=0.2,"10-20%",IF(I7837&lt;=0.4,"20-40%","Above 40%")))))</f>
        <v>Below 0%</v>
      </c>
      <c r="N7837" s="6" t="str">
        <f aca="false">IF(AND(H7837&gt;=Summary!$B$25,I7837&gt;=Summary!$B$26,I7837&lt;=Summary!$B$27,J7837&gt;=Summary!$B$28,J7837&lt;=Summary!$B$29,F7837*J7837&gt;1),"Yes","No")</f>
        <v>No</v>
      </c>
    </row>
    <row r="7838" customFormat="false" ht="15" hidden="false" customHeight="false" outlineLevel="0" collapsed="false">
      <c r="A7838" s="6" t="s">
        <v>154</v>
      </c>
      <c r="B7838" s="45" t="n">
        <v>44023</v>
      </c>
      <c r="C7838" s="6" t="s">
        <v>198</v>
      </c>
      <c r="D7838" s="6" t="s">
        <v>188</v>
      </c>
      <c r="E7838" s="6" t="s">
        <v>187</v>
      </c>
      <c r="F7838" s="34" t="n">
        <v>0.367330580949783</v>
      </c>
      <c r="G7838" s="34" t="n">
        <v>0.531525764711262</v>
      </c>
      <c r="H7838" s="34" t="n">
        <v>-0.164195183761478</v>
      </c>
      <c r="I7838" s="34" t="n">
        <v>-0.308912934541702</v>
      </c>
      <c r="J7838" s="35" t="n">
        <v>1.88</v>
      </c>
      <c r="K7838" s="6" t="n">
        <v>1</v>
      </c>
      <c r="L7838" s="35" t="n">
        <v>0.88</v>
      </c>
      <c r="M7838" s="6" t="str">
        <f aca="false">IF(I7838&lt;=0,"Below 0%",IF(I7838&lt;=0.05,"0-5%",IF(I7838&lt;=0.1,"5-10%",IF(I7838&lt;=0.2,"10-20%",IF(I7838&lt;=0.4,"20-40%","Above 40%")))))</f>
        <v>Below 0%</v>
      </c>
      <c r="N7838" s="6" t="str">
        <f aca="false">IF(AND(H7838&gt;=Summary!$B$25,I7838&gt;=Summary!$B$26,I7838&lt;=Summary!$B$27,J7838&gt;=Summary!$B$28,J7838&lt;=Summary!$B$29,F7838*J7838&gt;1),"Yes","No")</f>
        <v>No</v>
      </c>
    </row>
    <row r="7839" customFormat="false" ht="15" hidden="false" customHeight="false" outlineLevel="0" collapsed="false">
      <c r="A7839" s="6" t="s">
        <v>154</v>
      </c>
      <c r="B7839" s="45" t="n">
        <v>44023</v>
      </c>
      <c r="C7839" s="6" t="s">
        <v>198</v>
      </c>
      <c r="D7839" s="6" t="s">
        <v>188</v>
      </c>
      <c r="E7839" s="6" t="s">
        <v>174</v>
      </c>
      <c r="F7839" s="34" t="n">
        <v>0.263982355594635</v>
      </c>
      <c r="G7839" s="34" t="n">
        <v>0.268620547757304</v>
      </c>
      <c r="H7839" s="34" t="n">
        <v>-0.0046381921626692</v>
      </c>
      <c r="I7839" s="34" t="n">
        <v>-0.0172667065174023</v>
      </c>
      <c r="J7839" s="35" t="n">
        <v>3.72</v>
      </c>
      <c r="K7839" s="6" t="n">
        <v>0</v>
      </c>
      <c r="L7839" s="35" t="n">
        <v>-1</v>
      </c>
      <c r="M7839" s="6" t="str">
        <f aca="false">IF(I7839&lt;=0,"Below 0%",IF(I7839&lt;=0.05,"0-5%",IF(I7839&lt;=0.1,"5-10%",IF(I7839&lt;=0.2,"10-20%",IF(I7839&lt;=0.4,"20-40%","Above 40%")))))</f>
        <v>Below 0%</v>
      </c>
      <c r="N7839" s="6" t="str">
        <f aca="false">IF(AND(H7839&gt;=Summary!$B$25,I7839&gt;=Summary!$B$26,I7839&lt;=Summary!$B$27,J7839&gt;=Summary!$B$28,J7839&lt;=Summary!$B$29,F7839*J7839&gt;1),"Yes","No")</f>
        <v>No</v>
      </c>
    </row>
    <row r="7840" customFormat="false" ht="15" hidden="false" customHeight="false" outlineLevel="0" collapsed="false">
      <c r="A7840" s="6" t="s">
        <v>154</v>
      </c>
      <c r="B7840" s="45" t="n">
        <v>44023</v>
      </c>
      <c r="C7840" s="6" t="s">
        <v>198</v>
      </c>
      <c r="D7840" s="6" t="s">
        <v>188</v>
      </c>
      <c r="E7840" s="6" t="s">
        <v>177</v>
      </c>
      <c r="F7840" s="34" t="n">
        <v>0.368687063455582</v>
      </c>
      <c r="G7840" s="34" t="n">
        <v>0.199853687531434</v>
      </c>
      <c r="H7840" s="34" t="n">
        <v>0.168833375924147</v>
      </c>
      <c r="I7840" s="34" t="n">
        <v>0.844784892435833</v>
      </c>
      <c r="J7840" s="35" t="n">
        <v>5</v>
      </c>
      <c r="K7840" s="6" t="n">
        <v>0</v>
      </c>
      <c r="L7840" s="35" t="n">
        <v>-1</v>
      </c>
      <c r="M7840" s="6" t="str">
        <f aca="false">IF(I7840&lt;=0,"Below 0%",IF(I7840&lt;=0.05,"0-5%",IF(I7840&lt;=0.1,"5-10%",IF(I7840&lt;=0.2,"10-20%",IF(I7840&lt;=0.4,"20-40%","Above 40%")))))</f>
        <v>Above 40%</v>
      </c>
      <c r="N7840" s="6" t="str">
        <f aca="false">IF(AND(H7840&gt;=Summary!$B$25,I7840&gt;=Summary!$B$26,I7840&lt;=Summary!$B$27,J7840&gt;=Summary!$B$28,J7840&lt;=Summary!$B$29,F7840*J7840&gt;1),"Yes","No")</f>
        <v>No</v>
      </c>
    </row>
    <row r="7841" customFormat="false" ht="15" hidden="false" customHeight="false" outlineLevel="0" collapsed="false">
      <c r="A7841" s="6" t="s">
        <v>154</v>
      </c>
      <c r="B7841" s="45" t="n">
        <v>44024</v>
      </c>
      <c r="C7841" s="6" t="s">
        <v>182</v>
      </c>
      <c r="D7841" s="6" t="s">
        <v>180</v>
      </c>
      <c r="E7841" s="6" t="s">
        <v>187</v>
      </c>
      <c r="F7841" s="34" t="n">
        <v>0.428820848464966</v>
      </c>
      <c r="G7841" s="34" t="n">
        <v>0.424367742961667</v>
      </c>
      <c r="H7841" s="34" t="n">
        <v>0.00445310550329886</v>
      </c>
      <c r="I7841" s="34" t="n">
        <v>0.0104935061091604</v>
      </c>
      <c r="J7841" s="35" t="n">
        <v>2.35</v>
      </c>
      <c r="K7841" s="6" t="n">
        <v>1</v>
      </c>
      <c r="L7841" s="35" t="n">
        <v>1.35</v>
      </c>
      <c r="M7841" s="6" t="str">
        <f aca="false">IF(I7841&lt;=0,"Below 0%",IF(I7841&lt;=0.05,"0-5%",IF(I7841&lt;=0.1,"5-10%",IF(I7841&lt;=0.2,"10-20%",IF(I7841&lt;=0.4,"20-40%","Above 40%")))))</f>
        <v>0-5%</v>
      </c>
      <c r="N7841" s="6" t="str">
        <f aca="false">IF(AND(H7841&gt;=Summary!$B$25,I7841&gt;=Summary!$B$26,I7841&lt;=Summary!$B$27,J7841&gt;=Summary!$B$28,J7841&lt;=Summary!$B$29,F7841*J7841&gt;1),"Yes","No")</f>
        <v>No</v>
      </c>
    </row>
    <row r="7842" customFormat="false" ht="15" hidden="false" customHeight="false" outlineLevel="0" collapsed="false">
      <c r="A7842" s="6" t="s">
        <v>154</v>
      </c>
      <c r="B7842" s="45" t="n">
        <v>44024</v>
      </c>
      <c r="C7842" s="6" t="s">
        <v>182</v>
      </c>
      <c r="D7842" s="6" t="s">
        <v>180</v>
      </c>
      <c r="E7842" s="6" t="s">
        <v>174</v>
      </c>
      <c r="F7842" s="34" t="n">
        <v>0.152694240212441</v>
      </c>
      <c r="G7842" s="34" t="n">
        <v>0.28657017125285</v>
      </c>
      <c r="H7842" s="34" t="n">
        <v>-0.133875931040409</v>
      </c>
      <c r="I7842" s="34" t="n">
        <v>-0.467166315513998</v>
      </c>
      <c r="J7842" s="35" t="n">
        <v>3.48</v>
      </c>
      <c r="K7842" s="6" t="n">
        <v>0</v>
      </c>
      <c r="L7842" s="35" t="n">
        <v>-1</v>
      </c>
      <c r="M7842" s="6" t="str">
        <f aca="false">IF(I7842&lt;=0,"Below 0%",IF(I7842&lt;=0.05,"0-5%",IF(I7842&lt;=0.1,"5-10%",IF(I7842&lt;=0.2,"10-20%",IF(I7842&lt;=0.4,"20-40%","Above 40%")))))</f>
        <v>Below 0%</v>
      </c>
      <c r="N7842" s="6" t="str">
        <f aca="false">IF(AND(H7842&gt;=Summary!$B$25,I7842&gt;=Summary!$B$26,I7842&lt;=Summary!$B$27,J7842&gt;=Summary!$B$28,J7842&lt;=Summary!$B$29,F7842*J7842&gt;1),"Yes","No")</f>
        <v>No</v>
      </c>
    </row>
    <row r="7843" customFormat="false" ht="15" hidden="false" customHeight="false" outlineLevel="0" collapsed="false">
      <c r="A7843" s="6" t="s">
        <v>154</v>
      </c>
      <c r="B7843" s="45" t="n">
        <v>44024</v>
      </c>
      <c r="C7843" s="6" t="s">
        <v>182</v>
      </c>
      <c r="D7843" s="6" t="s">
        <v>180</v>
      </c>
      <c r="E7843" s="6" t="s">
        <v>177</v>
      </c>
      <c r="F7843" s="34" t="n">
        <v>0.418484926223755</v>
      </c>
      <c r="G7843" s="34" t="n">
        <v>0.289062085785483</v>
      </c>
      <c r="H7843" s="34" t="n">
        <v>0.129422840438272</v>
      </c>
      <c r="I7843" s="34" t="n">
        <v>0.447733711208041</v>
      </c>
      <c r="J7843" s="35" t="n">
        <v>3.45</v>
      </c>
      <c r="K7843" s="6" t="n">
        <v>0</v>
      </c>
      <c r="L7843" s="35" t="n">
        <v>-1</v>
      </c>
      <c r="M7843" s="6" t="str">
        <f aca="false">IF(I7843&lt;=0,"Below 0%",IF(I7843&lt;=0.05,"0-5%",IF(I7843&lt;=0.1,"5-10%",IF(I7843&lt;=0.2,"10-20%",IF(I7843&lt;=0.4,"20-40%","Above 40%")))))</f>
        <v>Above 40%</v>
      </c>
      <c r="N7843" s="6" t="str">
        <f aca="false">IF(AND(H7843&gt;=Summary!$B$25,I7843&gt;=Summary!$B$26,I7843&lt;=Summary!$B$27,J7843&gt;=Summary!$B$28,J7843&lt;=Summary!$B$29,F7843*J7843&gt;1),"Yes","No")</f>
        <v>No</v>
      </c>
    </row>
    <row r="7844" customFormat="false" ht="15" hidden="false" customHeight="false" outlineLevel="0" collapsed="false">
      <c r="A7844" s="6" t="s">
        <v>154</v>
      </c>
      <c r="B7844" s="45" t="n">
        <v>44024</v>
      </c>
      <c r="C7844" s="6" t="s">
        <v>199</v>
      </c>
      <c r="D7844" s="6" t="s">
        <v>195</v>
      </c>
      <c r="E7844" s="6" t="s">
        <v>187</v>
      </c>
      <c r="F7844" s="34" t="n">
        <v>0.164633870124817</v>
      </c>
      <c r="G7844" s="34" t="n">
        <v>0.178571428571429</v>
      </c>
      <c r="H7844" s="34" t="n">
        <v>-0.0139375584466117</v>
      </c>
      <c r="I7844" s="34" t="n">
        <v>-0.0780503273010255</v>
      </c>
      <c r="J7844" s="35" t="n">
        <v>5.6</v>
      </c>
      <c r="K7844" s="6" t="n">
        <v>1</v>
      </c>
      <c r="L7844" s="35" t="n">
        <v>4.6</v>
      </c>
      <c r="M7844" s="6" t="str">
        <f aca="false">IF(I7844&lt;=0,"Below 0%",IF(I7844&lt;=0.05,"0-5%",IF(I7844&lt;=0.1,"5-10%",IF(I7844&lt;=0.2,"10-20%",IF(I7844&lt;=0.4,"20-40%","Above 40%")))))</f>
        <v>Below 0%</v>
      </c>
      <c r="N7844" s="6" t="str">
        <f aca="false">IF(AND(H7844&gt;=Summary!$B$25,I7844&gt;=Summary!$B$26,I7844&lt;=Summary!$B$27,J7844&gt;=Summary!$B$28,J7844&lt;=Summary!$B$29,F7844*J7844&gt;1),"Yes","No")</f>
        <v>No</v>
      </c>
    </row>
    <row r="7845" customFormat="false" ht="15" hidden="false" customHeight="false" outlineLevel="0" collapsed="false">
      <c r="A7845" s="6" t="s">
        <v>154</v>
      </c>
      <c r="B7845" s="45" t="n">
        <v>44024</v>
      </c>
      <c r="C7845" s="6" t="s">
        <v>199</v>
      </c>
      <c r="D7845" s="6" t="s">
        <v>195</v>
      </c>
      <c r="E7845" s="6" t="s">
        <v>174</v>
      </c>
      <c r="F7845" s="34" t="n">
        <v>0.11711660027504</v>
      </c>
      <c r="G7845" s="34" t="n">
        <v>0.25</v>
      </c>
      <c r="H7845" s="34" t="n">
        <v>-0.13288339972496</v>
      </c>
      <c r="I7845" s="34" t="n">
        <v>-0.531533598899841</v>
      </c>
      <c r="J7845" s="35" t="n">
        <v>4</v>
      </c>
      <c r="K7845" s="6" t="n">
        <v>0</v>
      </c>
      <c r="L7845" s="35" t="n">
        <v>-1</v>
      </c>
      <c r="M7845" s="6" t="str">
        <f aca="false">IF(I7845&lt;=0,"Below 0%",IF(I7845&lt;=0.05,"0-5%",IF(I7845&lt;=0.1,"5-10%",IF(I7845&lt;=0.2,"10-20%",IF(I7845&lt;=0.4,"20-40%","Above 40%")))))</f>
        <v>Below 0%</v>
      </c>
      <c r="N7845" s="6" t="str">
        <f aca="false">IF(AND(H7845&gt;=Summary!$B$25,I7845&gt;=Summary!$B$26,I7845&lt;=Summary!$B$27,J7845&gt;=Summary!$B$28,J7845&lt;=Summary!$B$29,F7845*J7845&gt;1),"Yes","No")</f>
        <v>No</v>
      </c>
    </row>
    <row r="7846" customFormat="false" ht="15" hidden="false" customHeight="false" outlineLevel="0" collapsed="false">
      <c r="A7846" s="6" t="s">
        <v>154</v>
      </c>
      <c r="B7846" s="45" t="n">
        <v>44024</v>
      </c>
      <c r="C7846" s="6" t="s">
        <v>199</v>
      </c>
      <c r="D7846" s="6" t="s">
        <v>195</v>
      </c>
      <c r="E7846" s="6" t="s">
        <v>177</v>
      </c>
      <c r="F7846" s="34" t="n">
        <v>0.718249559402466</v>
      </c>
      <c r="G7846" s="34" t="n">
        <v>0.571428571428571</v>
      </c>
      <c r="H7846" s="34" t="n">
        <v>0.146820987973894</v>
      </c>
      <c r="I7846" s="34" t="n">
        <v>0.256936728954315</v>
      </c>
      <c r="J7846" s="35" t="n">
        <v>1.75</v>
      </c>
      <c r="K7846" s="6" t="n">
        <v>0</v>
      </c>
      <c r="L7846" s="35" t="n">
        <v>-1</v>
      </c>
      <c r="M7846" s="6" t="str">
        <f aca="false">IF(I7846&lt;=0,"Below 0%",IF(I7846&lt;=0.05,"0-5%",IF(I7846&lt;=0.1,"5-10%",IF(I7846&lt;=0.2,"10-20%",IF(I7846&lt;=0.4,"20-40%","Above 40%")))))</f>
        <v>20-40%</v>
      </c>
      <c r="N7846" s="6" t="str">
        <f aca="false">IF(AND(H7846&gt;=Summary!$B$25,I7846&gt;=Summary!$B$26,I7846&lt;=Summary!$B$27,J7846&gt;=Summary!$B$28,J7846&lt;=Summary!$B$29,F7846*J7846&gt;1),"Yes","No")</f>
        <v>No</v>
      </c>
    </row>
    <row r="7847" customFormat="false" ht="15" hidden="false" customHeight="false" outlineLevel="0" collapsed="false">
      <c r="A7847" s="6" t="s">
        <v>154</v>
      </c>
      <c r="B7847" s="45" t="n">
        <v>44024</v>
      </c>
      <c r="C7847" s="6" t="s">
        <v>181</v>
      </c>
      <c r="D7847" s="6" t="s">
        <v>185</v>
      </c>
      <c r="E7847" s="6" t="s">
        <v>187</v>
      </c>
      <c r="F7847" s="34" t="n">
        <v>0.457044929265976</v>
      </c>
      <c r="G7847" s="34" t="n">
        <v>0.386761803367205</v>
      </c>
      <c r="H7847" s="34" t="n">
        <v>0.0702831258987713</v>
      </c>
      <c r="I7847" s="34" t="n">
        <v>0.181721993451463</v>
      </c>
      <c r="J7847" s="35" t="n">
        <v>2.75</v>
      </c>
      <c r="K7847" s="6" t="n">
        <v>1</v>
      </c>
      <c r="L7847" s="35" t="n">
        <v>1.75</v>
      </c>
      <c r="M7847" s="6" t="str">
        <f aca="false">IF(I7847&lt;=0,"Below 0%",IF(I7847&lt;=0.05,"0-5%",IF(I7847&lt;=0.1,"5-10%",IF(I7847&lt;=0.2,"10-20%",IF(I7847&lt;=0.4,"20-40%","Above 40%")))))</f>
        <v>10-20%</v>
      </c>
      <c r="N7847" s="6" t="str">
        <f aca="false">IF(AND(H7847&gt;=Summary!$B$25,I7847&gt;=Summary!$B$26,I7847&lt;=Summary!$B$27,J7847&gt;=Summary!$B$28,J7847&lt;=Summary!$B$29,F7847*J7847&gt;1),"Yes","No")</f>
        <v>Yes</v>
      </c>
    </row>
    <row r="7848" customFormat="false" ht="15" hidden="false" customHeight="false" outlineLevel="0" collapsed="false">
      <c r="A7848" s="6" t="s">
        <v>154</v>
      </c>
      <c r="B7848" s="45" t="n">
        <v>44024</v>
      </c>
      <c r="C7848" s="6" t="s">
        <v>181</v>
      </c>
      <c r="D7848" s="6" t="s">
        <v>185</v>
      </c>
      <c r="E7848" s="6" t="s">
        <v>174</v>
      </c>
      <c r="F7848" s="34" t="n">
        <v>0.236525729298592</v>
      </c>
      <c r="G7848" s="34" t="n">
        <v>0.237409589120494</v>
      </c>
      <c r="H7848" s="34" t="n">
        <v>-0.000883859821902311</v>
      </c>
      <c r="I7848" s="34" t="n">
        <v>-0.00372293227572085</v>
      </c>
      <c r="J7848" s="35" t="n">
        <v>4.48</v>
      </c>
      <c r="K7848" s="6" t="n">
        <v>0</v>
      </c>
      <c r="L7848" s="35" t="n">
        <v>-1</v>
      </c>
      <c r="M7848" s="6" t="str">
        <f aca="false">IF(I7848&lt;=0,"Below 0%",IF(I7848&lt;=0.05,"0-5%",IF(I7848&lt;=0.1,"5-10%",IF(I7848&lt;=0.2,"10-20%",IF(I7848&lt;=0.4,"20-40%","Above 40%")))))</f>
        <v>Below 0%</v>
      </c>
      <c r="N7848" s="6" t="str">
        <f aca="false">IF(AND(H7848&gt;=Summary!$B$25,I7848&gt;=Summary!$B$26,I7848&lt;=Summary!$B$27,J7848&gt;=Summary!$B$28,J7848&lt;=Summary!$B$29,F7848*J7848&gt;1),"Yes","No")</f>
        <v>No</v>
      </c>
    </row>
    <row r="7849" customFormat="false" ht="15" hidden="false" customHeight="false" outlineLevel="0" collapsed="false">
      <c r="A7849" s="6" t="s">
        <v>154</v>
      </c>
      <c r="B7849" s="45" t="n">
        <v>44024</v>
      </c>
      <c r="C7849" s="6" t="s">
        <v>181</v>
      </c>
      <c r="D7849" s="6" t="s">
        <v>185</v>
      </c>
      <c r="E7849" s="6" t="s">
        <v>177</v>
      </c>
      <c r="F7849" s="34" t="n">
        <v>0.306429415941238</v>
      </c>
      <c r="G7849" s="34" t="n">
        <v>0.375828607512301</v>
      </c>
      <c r="H7849" s="34" t="n">
        <v>-0.069399191571063</v>
      </c>
      <c r="I7849" s="34" t="n">
        <v>-0.184656490176287</v>
      </c>
      <c r="J7849" s="35" t="n">
        <v>2.83</v>
      </c>
      <c r="K7849" s="6" t="n">
        <v>0</v>
      </c>
      <c r="L7849" s="35" t="n">
        <v>-1</v>
      </c>
      <c r="M7849" s="6" t="str">
        <f aca="false">IF(I7849&lt;=0,"Below 0%",IF(I7849&lt;=0.05,"0-5%",IF(I7849&lt;=0.1,"5-10%",IF(I7849&lt;=0.2,"10-20%",IF(I7849&lt;=0.4,"20-40%","Above 40%")))))</f>
        <v>Below 0%</v>
      </c>
      <c r="N7849" s="6" t="str">
        <f aca="false">IF(AND(H7849&gt;=Summary!$B$25,I7849&gt;=Summary!$B$26,I7849&lt;=Summary!$B$27,J7849&gt;=Summary!$B$28,J7849&lt;=Summary!$B$29,F7849*J7849&gt;1),"Yes","No")</f>
        <v>No</v>
      </c>
    </row>
    <row r="7850" customFormat="false" ht="15" hidden="false" customHeight="false" outlineLevel="0" collapsed="false">
      <c r="A7850" s="6" t="s">
        <v>154</v>
      </c>
      <c r="B7850" s="45" t="n">
        <v>44024</v>
      </c>
      <c r="C7850" s="6" t="s">
        <v>203</v>
      </c>
      <c r="D7850" s="6" t="s">
        <v>173</v>
      </c>
      <c r="E7850" s="6" t="s">
        <v>187</v>
      </c>
      <c r="F7850" s="34" t="n">
        <v>0.491479188203812</v>
      </c>
      <c r="G7850" s="34" t="n">
        <v>0.463164131937586</v>
      </c>
      <c r="H7850" s="34" t="n">
        <v>0.0283150562662252</v>
      </c>
      <c r="I7850" s="34" t="n">
        <v>0.0611339573031549</v>
      </c>
      <c r="J7850" s="35" t="n">
        <v>2.16</v>
      </c>
      <c r="K7850" s="6" t="n">
        <v>1</v>
      </c>
      <c r="L7850" s="35" t="n">
        <v>1.16</v>
      </c>
      <c r="M7850" s="6" t="str">
        <f aca="false">IF(I7850&lt;=0,"Below 0%",IF(I7850&lt;=0.05,"0-5%",IF(I7850&lt;=0.1,"5-10%",IF(I7850&lt;=0.2,"10-20%",IF(I7850&lt;=0.4,"20-40%","Above 40%")))))</f>
        <v>5-10%</v>
      </c>
      <c r="N7850" s="6" t="str">
        <f aca="false">IF(AND(H7850&gt;=Summary!$B$25,I7850&gt;=Summary!$B$26,I7850&lt;=Summary!$B$27,J7850&gt;=Summary!$B$28,J7850&lt;=Summary!$B$29,F7850*J7850&gt;1),"Yes","No")</f>
        <v>No</v>
      </c>
    </row>
    <row r="7851" customFormat="false" ht="15" hidden="false" customHeight="false" outlineLevel="0" collapsed="false">
      <c r="A7851" s="6" t="s">
        <v>154</v>
      </c>
      <c r="B7851" s="45" t="n">
        <v>44024</v>
      </c>
      <c r="C7851" s="6" t="s">
        <v>203</v>
      </c>
      <c r="D7851" s="6" t="s">
        <v>173</v>
      </c>
      <c r="E7851" s="6" t="s">
        <v>174</v>
      </c>
      <c r="F7851" s="34" t="n">
        <v>0.170918792486191</v>
      </c>
      <c r="G7851" s="34" t="n">
        <v>0.298637171637369</v>
      </c>
      <c r="H7851" s="34" t="n">
        <v>-0.127718379151178</v>
      </c>
      <c r="I7851" s="34" t="n">
        <v>-0.42767073653599</v>
      </c>
      <c r="J7851" s="35" t="n">
        <v>3.35</v>
      </c>
      <c r="K7851" s="6" t="n">
        <v>0</v>
      </c>
      <c r="L7851" s="35" t="n">
        <v>-1</v>
      </c>
      <c r="M7851" s="6" t="str">
        <f aca="false">IF(I7851&lt;=0,"Below 0%",IF(I7851&lt;=0.05,"0-5%",IF(I7851&lt;=0.1,"5-10%",IF(I7851&lt;=0.2,"10-20%",IF(I7851&lt;=0.4,"20-40%","Above 40%")))))</f>
        <v>Below 0%</v>
      </c>
      <c r="N7851" s="6" t="str">
        <f aca="false">IF(AND(H7851&gt;=Summary!$B$25,I7851&gt;=Summary!$B$26,I7851&lt;=Summary!$B$27,J7851&gt;=Summary!$B$28,J7851&lt;=Summary!$B$29,F7851*J7851&gt;1),"Yes","No")</f>
        <v>No</v>
      </c>
    </row>
    <row r="7852" customFormat="false" ht="15" hidden="false" customHeight="false" outlineLevel="0" collapsed="false">
      <c r="A7852" s="6" t="s">
        <v>154</v>
      </c>
      <c r="B7852" s="45" t="n">
        <v>44024</v>
      </c>
      <c r="C7852" s="6" t="s">
        <v>203</v>
      </c>
      <c r="D7852" s="6" t="s">
        <v>173</v>
      </c>
      <c r="E7852" s="6" t="s">
        <v>177</v>
      </c>
      <c r="F7852" s="34" t="n">
        <v>0.33760204911232</v>
      </c>
      <c r="G7852" s="34" t="n">
        <v>0.238198696425045</v>
      </c>
      <c r="H7852" s="34" t="n">
        <v>0.0994033526872755</v>
      </c>
      <c r="I7852" s="34" t="n">
        <v>0.41731274847071</v>
      </c>
      <c r="J7852" s="35" t="n">
        <v>4.2</v>
      </c>
      <c r="K7852" s="6" t="n">
        <v>0</v>
      </c>
      <c r="L7852" s="35" t="n">
        <v>-1</v>
      </c>
      <c r="M7852" s="6" t="str">
        <f aca="false">IF(I7852&lt;=0,"Below 0%",IF(I7852&lt;=0.05,"0-5%",IF(I7852&lt;=0.1,"5-10%",IF(I7852&lt;=0.2,"10-20%",IF(I7852&lt;=0.4,"20-40%","Above 40%")))))</f>
        <v>Above 40%</v>
      </c>
      <c r="N7852" s="6" t="str">
        <f aca="false">IF(AND(H7852&gt;=Summary!$B$25,I7852&gt;=Summary!$B$26,I7852&lt;=Summary!$B$27,J7852&gt;=Summary!$B$28,J7852&lt;=Summary!$B$29,F7852*J7852&gt;1),"Yes","No")</f>
        <v>No</v>
      </c>
    </row>
    <row r="7853" customFormat="false" ht="15" hidden="false" customHeight="false" outlineLevel="0" collapsed="false">
      <c r="A7853" s="6" t="s">
        <v>154</v>
      </c>
      <c r="B7853" s="45" t="n">
        <v>44025</v>
      </c>
      <c r="C7853" s="6" t="s">
        <v>176</v>
      </c>
      <c r="D7853" s="6" t="s">
        <v>179</v>
      </c>
      <c r="E7853" s="6" t="s">
        <v>187</v>
      </c>
      <c r="F7853" s="34" t="n">
        <v>0.590717077255249</v>
      </c>
      <c r="G7853" s="34" t="n">
        <v>0.756461441479302</v>
      </c>
      <c r="H7853" s="34" t="n">
        <v>-0.165744364224053</v>
      </c>
      <c r="I7853" s="34" t="n">
        <v>-0.219104841483964</v>
      </c>
      <c r="J7853" s="35" t="n">
        <v>1.33</v>
      </c>
      <c r="K7853" s="6" t="n">
        <v>0</v>
      </c>
      <c r="L7853" s="35" t="n">
        <v>-1</v>
      </c>
      <c r="M7853" s="6" t="str">
        <f aca="false">IF(I7853&lt;=0,"Below 0%",IF(I7853&lt;=0.05,"0-5%",IF(I7853&lt;=0.1,"5-10%",IF(I7853&lt;=0.2,"10-20%",IF(I7853&lt;=0.4,"20-40%","Above 40%")))))</f>
        <v>Below 0%</v>
      </c>
      <c r="N7853" s="6" t="str">
        <f aca="false">IF(AND(H7853&gt;=Summary!$B$25,I7853&gt;=Summary!$B$26,I7853&lt;=Summary!$B$27,J7853&gt;=Summary!$B$28,J7853&lt;=Summary!$B$29,F7853*J7853&gt;1),"Yes","No")</f>
        <v>No</v>
      </c>
    </row>
    <row r="7854" customFormat="false" ht="15" hidden="false" customHeight="false" outlineLevel="0" collapsed="false">
      <c r="A7854" s="6" t="s">
        <v>154</v>
      </c>
      <c r="B7854" s="45" t="n">
        <v>44025</v>
      </c>
      <c r="C7854" s="6" t="s">
        <v>176</v>
      </c>
      <c r="D7854" s="6" t="s">
        <v>179</v>
      </c>
      <c r="E7854" s="6" t="s">
        <v>174</v>
      </c>
      <c r="F7854" s="34" t="n">
        <v>0.303238928318024</v>
      </c>
      <c r="G7854" s="34" t="n">
        <v>0.159697415423408</v>
      </c>
      <c r="H7854" s="34" t="n">
        <v>0.143541512894615</v>
      </c>
      <c r="I7854" s="34" t="n">
        <v>0.898834289296677</v>
      </c>
      <c r="J7854" s="35" t="n">
        <v>6.3</v>
      </c>
      <c r="K7854" s="6" t="n">
        <v>1</v>
      </c>
      <c r="L7854" s="35" t="n">
        <v>5.3</v>
      </c>
      <c r="M7854" s="6" t="str">
        <f aca="false">IF(I7854&lt;=0,"Below 0%",IF(I7854&lt;=0.05,"0-5%",IF(I7854&lt;=0.1,"5-10%",IF(I7854&lt;=0.2,"10-20%",IF(I7854&lt;=0.4,"20-40%","Above 40%")))))</f>
        <v>Above 40%</v>
      </c>
      <c r="N7854" s="6" t="str">
        <f aca="false">IF(AND(H7854&gt;=Summary!$B$25,I7854&gt;=Summary!$B$26,I7854&lt;=Summary!$B$27,J7854&gt;=Summary!$B$28,J7854&lt;=Summary!$B$29,F7854*J7854&gt;1),"Yes","No")</f>
        <v>No</v>
      </c>
    </row>
    <row r="7855" customFormat="false" ht="15" hidden="false" customHeight="false" outlineLevel="0" collapsed="false">
      <c r="A7855" s="6" t="s">
        <v>154</v>
      </c>
      <c r="B7855" s="45" t="n">
        <v>44025</v>
      </c>
      <c r="C7855" s="6" t="s">
        <v>176</v>
      </c>
      <c r="D7855" s="6" t="s">
        <v>179</v>
      </c>
      <c r="E7855" s="6" t="s">
        <v>177</v>
      </c>
      <c r="F7855" s="34" t="n">
        <v>0.106044001877308</v>
      </c>
      <c r="G7855" s="34" t="n">
        <v>0.0838411430972893</v>
      </c>
      <c r="H7855" s="34" t="n">
        <v>0.0222028587800186</v>
      </c>
      <c r="I7855" s="34" t="n">
        <v>0.264820563744632</v>
      </c>
      <c r="J7855" s="35" t="n">
        <v>12</v>
      </c>
      <c r="K7855" s="6" t="n">
        <v>0</v>
      </c>
      <c r="L7855" s="35" t="n">
        <v>-1</v>
      </c>
      <c r="M7855" s="6" t="str">
        <f aca="false">IF(I7855&lt;=0,"Below 0%",IF(I7855&lt;=0.05,"0-5%",IF(I7855&lt;=0.1,"5-10%",IF(I7855&lt;=0.2,"10-20%",IF(I7855&lt;=0.4,"20-40%","Above 40%")))))</f>
        <v>20-40%</v>
      </c>
      <c r="N7855" s="6" t="str">
        <f aca="false">IF(AND(H7855&gt;=Summary!$B$25,I7855&gt;=Summary!$B$26,I7855&lt;=Summary!$B$27,J7855&gt;=Summary!$B$28,J7855&lt;=Summary!$B$29,F7855*J7855&gt;1),"Yes","No")</f>
        <v>No</v>
      </c>
    </row>
    <row r="7856" customFormat="false" ht="15" hidden="false" customHeight="false" outlineLevel="0" collapsed="false">
      <c r="A7856" s="6" t="s">
        <v>154</v>
      </c>
      <c r="B7856" s="45" t="n">
        <v>44026</v>
      </c>
      <c r="C7856" s="6" t="s">
        <v>190</v>
      </c>
      <c r="D7856" s="6" t="s">
        <v>172</v>
      </c>
      <c r="E7856" s="6" t="s">
        <v>187</v>
      </c>
      <c r="F7856" s="34" t="n">
        <v>0.893970489501953</v>
      </c>
      <c r="G7856" s="34" t="n">
        <v>0.868344882027892</v>
      </c>
      <c r="H7856" s="34" t="n">
        <v>0.0256256074740608</v>
      </c>
      <c r="I7856" s="34" t="n">
        <v>0.0295108637183603</v>
      </c>
      <c r="J7856" s="35" t="n">
        <v>1.14</v>
      </c>
      <c r="K7856" s="6" t="n">
        <v>1</v>
      </c>
      <c r="L7856" s="35" t="n">
        <v>0.14</v>
      </c>
      <c r="M7856" s="6" t="str">
        <f aca="false">IF(I7856&lt;=0,"Below 0%",IF(I7856&lt;=0.05,"0-5%",IF(I7856&lt;=0.1,"5-10%",IF(I7856&lt;=0.2,"10-20%",IF(I7856&lt;=0.4,"20-40%","Above 40%")))))</f>
        <v>0-5%</v>
      </c>
      <c r="N7856" s="6" t="str">
        <f aca="false">IF(AND(H7856&gt;=Summary!$B$25,I7856&gt;=Summary!$B$26,I7856&lt;=Summary!$B$27,J7856&gt;=Summary!$B$28,J7856&lt;=Summary!$B$29,F7856*J7856&gt;1),"Yes","No")</f>
        <v>No</v>
      </c>
    </row>
    <row r="7857" customFormat="false" ht="15" hidden="false" customHeight="false" outlineLevel="0" collapsed="false">
      <c r="A7857" s="6" t="s">
        <v>154</v>
      </c>
      <c r="B7857" s="45" t="n">
        <v>44026</v>
      </c>
      <c r="C7857" s="6" t="s">
        <v>190</v>
      </c>
      <c r="D7857" s="6" t="s">
        <v>172</v>
      </c>
      <c r="E7857" s="6" t="s">
        <v>174</v>
      </c>
      <c r="F7857" s="34" t="n">
        <v>0.0840229168534279</v>
      </c>
      <c r="G7857" s="34" t="n">
        <v>0.0916586264362775</v>
      </c>
      <c r="H7857" s="34" t="n">
        <v>-0.00763570958284962</v>
      </c>
      <c r="I7857" s="34" t="n">
        <v>-0.0833059568938455</v>
      </c>
      <c r="J7857" s="35" t="n">
        <v>10.8</v>
      </c>
      <c r="K7857" s="6" t="n">
        <v>0</v>
      </c>
      <c r="L7857" s="35" t="n">
        <v>-1</v>
      </c>
      <c r="M7857" s="6" t="str">
        <f aca="false">IF(I7857&lt;=0,"Below 0%",IF(I7857&lt;=0.05,"0-5%",IF(I7857&lt;=0.1,"5-10%",IF(I7857&lt;=0.2,"10-20%",IF(I7857&lt;=0.4,"20-40%","Above 40%")))))</f>
        <v>Below 0%</v>
      </c>
      <c r="N7857" s="6" t="str">
        <f aca="false">IF(AND(H7857&gt;=Summary!$B$25,I7857&gt;=Summary!$B$26,I7857&lt;=Summary!$B$27,J7857&gt;=Summary!$B$28,J7857&lt;=Summary!$B$29,F7857*J7857&gt;1),"Yes","No")</f>
        <v>No</v>
      </c>
    </row>
    <row r="7858" customFormat="false" ht="15" hidden="false" customHeight="false" outlineLevel="0" collapsed="false">
      <c r="A7858" s="6" t="s">
        <v>154</v>
      </c>
      <c r="B7858" s="45" t="n">
        <v>44026</v>
      </c>
      <c r="C7858" s="6" t="s">
        <v>190</v>
      </c>
      <c r="D7858" s="6" t="s">
        <v>172</v>
      </c>
      <c r="E7858" s="6" t="s">
        <v>177</v>
      </c>
      <c r="F7858" s="34" t="n">
        <v>0.022006556391716</v>
      </c>
      <c r="G7858" s="34" t="n">
        <v>0.0399964915358302</v>
      </c>
      <c r="H7858" s="34" t="n">
        <v>-0.0179899351441142</v>
      </c>
      <c r="I7858" s="34" t="n">
        <v>-0.449787830215013</v>
      </c>
      <c r="J7858" s="35" t="n">
        <v>24.75</v>
      </c>
      <c r="K7858" s="6" t="n">
        <v>0</v>
      </c>
      <c r="L7858" s="35" t="n">
        <v>-1</v>
      </c>
      <c r="M7858" s="6" t="str">
        <f aca="false">IF(I7858&lt;=0,"Below 0%",IF(I7858&lt;=0.05,"0-5%",IF(I7858&lt;=0.1,"5-10%",IF(I7858&lt;=0.2,"10-20%",IF(I7858&lt;=0.4,"20-40%","Above 40%")))))</f>
        <v>Below 0%</v>
      </c>
      <c r="N7858" s="6" t="str">
        <f aca="false">IF(AND(H7858&gt;=Summary!$B$25,I7858&gt;=Summary!$B$26,I7858&lt;=Summary!$B$27,J7858&gt;=Summary!$B$28,J7858&lt;=Summary!$B$29,F7858*J7858&gt;1),"Yes","No")</f>
        <v>No</v>
      </c>
    </row>
    <row r="7859" customFormat="false" ht="15" hidden="false" customHeight="false" outlineLevel="0" collapsed="false">
      <c r="A7859" s="6" t="s">
        <v>154</v>
      </c>
      <c r="B7859" s="45" t="n">
        <v>44027</v>
      </c>
      <c r="C7859" s="6" t="s">
        <v>185</v>
      </c>
      <c r="D7859" s="6" t="s">
        <v>183</v>
      </c>
      <c r="E7859" s="6" t="s">
        <v>187</v>
      </c>
      <c r="F7859" s="34" t="n">
        <v>0.19415770471096</v>
      </c>
      <c r="G7859" s="34" t="n">
        <v>0.243018693745673</v>
      </c>
      <c r="H7859" s="34" t="n">
        <v>-0.0488609890347123</v>
      </c>
      <c r="I7859" s="34" t="n">
        <v>-0.201058561716437</v>
      </c>
      <c r="J7859" s="35" t="n">
        <v>4.1</v>
      </c>
      <c r="K7859" s="6" t="n">
        <v>1</v>
      </c>
      <c r="L7859" s="35" t="n">
        <v>3.1</v>
      </c>
      <c r="M7859" s="6" t="str">
        <f aca="false">IF(I7859&lt;=0,"Below 0%",IF(I7859&lt;=0.05,"0-5%",IF(I7859&lt;=0.1,"5-10%",IF(I7859&lt;=0.2,"10-20%",IF(I7859&lt;=0.4,"20-40%","Above 40%")))))</f>
        <v>Below 0%</v>
      </c>
      <c r="N7859" s="6" t="str">
        <f aca="false">IF(AND(H7859&gt;=Summary!$B$25,I7859&gt;=Summary!$B$26,I7859&lt;=Summary!$B$27,J7859&gt;=Summary!$B$28,J7859&lt;=Summary!$B$29,F7859*J7859&gt;1),"Yes","No")</f>
        <v>No</v>
      </c>
    </row>
    <row r="7860" customFormat="false" ht="15" hidden="false" customHeight="false" outlineLevel="0" collapsed="false">
      <c r="A7860" s="6" t="s">
        <v>154</v>
      </c>
      <c r="B7860" s="45" t="n">
        <v>44027</v>
      </c>
      <c r="C7860" s="6" t="s">
        <v>185</v>
      </c>
      <c r="D7860" s="6" t="s">
        <v>183</v>
      </c>
      <c r="E7860" s="6" t="s">
        <v>174</v>
      </c>
      <c r="F7860" s="34" t="n">
        <v>0.296379774808884</v>
      </c>
      <c r="G7860" s="34" t="n">
        <v>0.246018924532656</v>
      </c>
      <c r="H7860" s="34" t="n">
        <v>0.0503608502762273</v>
      </c>
      <c r="I7860" s="34" t="n">
        <v>0.204703155953933</v>
      </c>
      <c r="J7860" s="35" t="n">
        <v>4.05</v>
      </c>
      <c r="K7860" s="6" t="n">
        <v>0</v>
      </c>
      <c r="L7860" s="35" t="n">
        <v>-1</v>
      </c>
      <c r="M7860" s="6" t="str">
        <f aca="false">IF(I7860&lt;=0,"Below 0%",IF(I7860&lt;=0.05,"0-5%",IF(I7860&lt;=0.1,"5-10%",IF(I7860&lt;=0.2,"10-20%",IF(I7860&lt;=0.4,"20-40%","Above 40%")))))</f>
        <v>20-40%</v>
      </c>
      <c r="N7860" s="6" t="str">
        <f aca="false">IF(AND(H7860&gt;=Summary!$B$25,I7860&gt;=Summary!$B$26,I7860&lt;=Summary!$B$27,J7860&gt;=Summary!$B$28,J7860&lt;=Summary!$B$29,F7860*J7860&gt;1),"Yes","No")</f>
        <v>Yes</v>
      </c>
    </row>
    <row r="7861" customFormat="false" ht="15" hidden="false" customHeight="false" outlineLevel="0" collapsed="false">
      <c r="A7861" s="6" t="s">
        <v>154</v>
      </c>
      <c r="B7861" s="45" t="n">
        <v>44027</v>
      </c>
      <c r="C7861" s="6" t="s">
        <v>185</v>
      </c>
      <c r="D7861" s="6" t="s">
        <v>183</v>
      </c>
      <c r="E7861" s="6" t="s">
        <v>177</v>
      </c>
      <c r="F7861" s="34" t="n">
        <v>0.509462535381317</v>
      </c>
      <c r="G7861" s="34" t="n">
        <v>0.510962381721671</v>
      </c>
      <c r="H7861" s="34" t="n">
        <v>-0.00149984634035372</v>
      </c>
      <c r="I7861" s="34" t="n">
        <v>-0.0029353361304213</v>
      </c>
      <c r="J7861" s="35" t="n">
        <v>1.95</v>
      </c>
      <c r="K7861" s="6" t="n">
        <v>0</v>
      </c>
      <c r="L7861" s="35" t="n">
        <v>-1</v>
      </c>
      <c r="M7861" s="6" t="str">
        <f aca="false">IF(I7861&lt;=0,"Below 0%",IF(I7861&lt;=0.05,"0-5%",IF(I7861&lt;=0.1,"5-10%",IF(I7861&lt;=0.2,"10-20%",IF(I7861&lt;=0.4,"20-40%","Above 40%")))))</f>
        <v>Below 0%</v>
      </c>
      <c r="N7861" s="6" t="str">
        <f aca="false">IF(AND(H7861&gt;=Summary!$B$25,I7861&gt;=Summary!$B$26,I7861&lt;=Summary!$B$27,J7861&gt;=Summary!$B$28,J7861&lt;=Summary!$B$29,F7861*J7861&gt;1),"Yes","No")</f>
        <v>No</v>
      </c>
    </row>
    <row r="7862" customFormat="false" ht="15" hidden="false" customHeight="false" outlineLevel="0" collapsed="false">
      <c r="A7862" s="6" t="s">
        <v>154</v>
      </c>
      <c r="B7862" s="45" t="n">
        <v>44027</v>
      </c>
      <c r="C7862" s="6" t="s">
        <v>196</v>
      </c>
      <c r="D7862" s="6" t="s">
        <v>203</v>
      </c>
      <c r="E7862" s="6" t="s">
        <v>187</v>
      </c>
      <c r="F7862" s="34" t="n">
        <v>0.391157239675522</v>
      </c>
      <c r="G7862" s="34" t="n">
        <v>0.199997625224862</v>
      </c>
      <c r="H7862" s="34" t="n">
        <v>0.19115961445066</v>
      </c>
      <c r="I7862" s="34" t="n">
        <v>0.955809421415557</v>
      </c>
      <c r="J7862" s="35" t="n">
        <v>5</v>
      </c>
      <c r="K7862" s="6" t="n">
        <v>0</v>
      </c>
      <c r="L7862" s="35" t="n">
        <v>-1</v>
      </c>
      <c r="M7862" s="6" t="str">
        <f aca="false">IF(I7862&lt;=0,"Below 0%",IF(I7862&lt;=0.05,"0-5%",IF(I7862&lt;=0.1,"5-10%",IF(I7862&lt;=0.2,"10-20%",IF(I7862&lt;=0.4,"20-40%","Above 40%")))))</f>
        <v>Above 40%</v>
      </c>
      <c r="N7862" s="6" t="str">
        <f aca="false">IF(AND(H7862&gt;=Summary!$B$25,I7862&gt;=Summary!$B$26,I7862&lt;=Summary!$B$27,J7862&gt;=Summary!$B$28,J7862&lt;=Summary!$B$29,F7862*J7862&gt;1),"Yes","No")</f>
        <v>No</v>
      </c>
    </row>
    <row r="7863" customFormat="false" ht="15" hidden="false" customHeight="false" outlineLevel="0" collapsed="false">
      <c r="A7863" s="6" t="s">
        <v>154</v>
      </c>
      <c r="B7863" s="45" t="n">
        <v>44027</v>
      </c>
      <c r="C7863" s="6" t="s">
        <v>196</v>
      </c>
      <c r="D7863" s="6" t="s">
        <v>203</v>
      </c>
      <c r="E7863" s="6" t="s">
        <v>174</v>
      </c>
      <c r="F7863" s="34" t="n">
        <v>0.278946399688721</v>
      </c>
      <c r="G7863" s="34" t="n">
        <v>0.292394188925236</v>
      </c>
      <c r="H7863" s="34" t="n">
        <v>-0.0134477892365154</v>
      </c>
      <c r="I7863" s="34" t="n">
        <v>-0.0459919852919989</v>
      </c>
      <c r="J7863" s="35" t="n">
        <v>3.42</v>
      </c>
      <c r="K7863" s="6" t="n">
        <v>1</v>
      </c>
      <c r="L7863" s="35" t="n">
        <v>2.42</v>
      </c>
      <c r="M7863" s="6" t="str">
        <f aca="false">IF(I7863&lt;=0,"Below 0%",IF(I7863&lt;=0.05,"0-5%",IF(I7863&lt;=0.1,"5-10%",IF(I7863&lt;=0.2,"10-20%",IF(I7863&lt;=0.4,"20-40%","Above 40%")))))</f>
        <v>Below 0%</v>
      </c>
      <c r="N7863" s="6" t="str">
        <f aca="false">IF(AND(H7863&gt;=Summary!$B$25,I7863&gt;=Summary!$B$26,I7863&lt;=Summary!$B$27,J7863&gt;=Summary!$B$28,J7863&lt;=Summary!$B$29,F7863*J7863&gt;1),"Yes","No")</f>
        <v>No</v>
      </c>
    </row>
    <row r="7864" customFormat="false" ht="15" hidden="false" customHeight="false" outlineLevel="0" collapsed="false">
      <c r="A7864" s="6" t="s">
        <v>154</v>
      </c>
      <c r="B7864" s="45" t="n">
        <v>44027</v>
      </c>
      <c r="C7864" s="6" t="s">
        <v>196</v>
      </c>
      <c r="D7864" s="6" t="s">
        <v>203</v>
      </c>
      <c r="E7864" s="6" t="s">
        <v>177</v>
      </c>
      <c r="F7864" s="34" t="n">
        <v>0.329896330833435</v>
      </c>
      <c r="G7864" s="34" t="n">
        <v>0.507608185849902</v>
      </c>
      <c r="H7864" s="34" t="n">
        <v>-0.177711855016467</v>
      </c>
      <c r="I7864" s="34" t="n">
        <v>-0.350096511384897</v>
      </c>
      <c r="J7864" s="35" t="n">
        <v>1.97</v>
      </c>
      <c r="K7864" s="6" t="n">
        <v>0</v>
      </c>
      <c r="L7864" s="35" t="n">
        <v>-1</v>
      </c>
      <c r="M7864" s="6" t="str">
        <f aca="false">IF(I7864&lt;=0,"Below 0%",IF(I7864&lt;=0.05,"0-5%",IF(I7864&lt;=0.1,"5-10%",IF(I7864&lt;=0.2,"10-20%",IF(I7864&lt;=0.4,"20-40%","Above 40%")))))</f>
        <v>Below 0%</v>
      </c>
      <c r="N7864" s="6" t="str">
        <f aca="false">IF(AND(H7864&gt;=Summary!$B$25,I7864&gt;=Summary!$B$26,I7864&lt;=Summary!$B$27,J7864&gt;=Summary!$B$28,J7864&lt;=Summary!$B$29,F7864*J7864&gt;1),"Yes","No")</f>
        <v>No</v>
      </c>
    </row>
    <row r="7865" customFormat="false" ht="15" hidden="false" customHeight="false" outlineLevel="0" collapsed="false">
      <c r="A7865" s="6" t="s">
        <v>154</v>
      </c>
      <c r="B7865" s="45" t="n">
        <v>44027</v>
      </c>
      <c r="C7865" s="6" t="s">
        <v>194</v>
      </c>
      <c r="D7865" s="6" t="s">
        <v>199</v>
      </c>
      <c r="E7865" s="6" t="s">
        <v>187</v>
      </c>
      <c r="F7865" s="34" t="n">
        <v>0.849441587924957</v>
      </c>
      <c r="G7865" s="34" t="n">
        <v>0.848918674520608</v>
      </c>
      <c r="H7865" s="34" t="n">
        <v>0.000522913404349179</v>
      </c>
      <c r="I7865" s="34" t="n">
        <v>0.000615975852627404</v>
      </c>
      <c r="J7865" s="35" t="n">
        <v>1.18</v>
      </c>
      <c r="K7865" s="6" t="n">
        <v>1</v>
      </c>
      <c r="L7865" s="35" t="n">
        <v>0.18</v>
      </c>
      <c r="M7865" s="6" t="str">
        <f aca="false">IF(I7865&lt;=0,"Below 0%",IF(I7865&lt;=0.05,"0-5%",IF(I7865&lt;=0.1,"5-10%",IF(I7865&lt;=0.2,"10-20%",IF(I7865&lt;=0.4,"20-40%","Above 40%")))))</f>
        <v>0-5%</v>
      </c>
      <c r="N7865" s="6" t="str">
        <f aca="false">IF(AND(H7865&gt;=Summary!$B$25,I7865&gt;=Summary!$B$26,I7865&lt;=Summary!$B$27,J7865&gt;=Summary!$B$28,J7865&lt;=Summary!$B$29,F7865*J7865&gt;1),"Yes","No")</f>
        <v>No</v>
      </c>
    </row>
    <row r="7866" customFormat="false" ht="15" hidden="false" customHeight="false" outlineLevel="0" collapsed="false">
      <c r="A7866" s="6" t="s">
        <v>154</v>
      </c>
      <c r="B7866" s="45" t="n">
        <v>44027</v>
      </c>
      <c r="C7866" s="6" t="s">
        <v>194</v>
      </c>
      <c r="D7866" s="6" t="s">
        <v>199</v>
      </c>
      <c r="E7866" s="6" t="s">
        <v>174</v>
      </c>
      <c r="F7866" s="34" t="n">
        <v>0.0941119492053986</v>
      </c>
      <c r="G7866" s="34" t="n">
        <v>0.102216738360645</v>
      </c>
      <c r="H7866" s="34" t="n">
        <v>-0.00810478915524607</v>
      </c>
      <c r="I7866" s="34" t="n">
        <v>-0.0792902345078794</v>
      </c>
      <c r="J7866" s="35" t="n">
        <v>9.8</v>
      </c>
      <c r="K7866" s="6" t="n">
        <v>0</v>
      </c>
      <c r="L7866" s="35" t="n">
        <v>-1</v>
      </c>
      <c r="M7866" s="6" t="str">
        <f aca="false">IF(I7866&lt;=0,"Below 0%",IF(I7866&lt;=0.05,"0-5%",IF(I7866&lt;=0.1,"5-10%",IF(I7866&lt;=0.2,"10-20%",IF(I7866&lt;=0.4,"20-40%","Above 40%")))))</f>
        <v>Below 0%</v>
      </c>
      <c r="N7866" s="6" t="str">
        <f aca="false">IF(AND(H7866&gt;=Summary!$B$25,I7866&gt;=Summary!$B$26,I7866&lt;=Summary!$B$27,J7866&gt;=Summary!$B$28,J7866&lt;=Summary!$B$29,F7866*J7866&gt;1),"Yes","No")</f>
        <v>No</v>
      </c>
    </row>
    <row r="7867" customFormat="false" ht="15" hidden="false" customHeight="false" outlineLevel="0" collapsed="false">
      <c r="A7867" s="6" t="s">
        <v>154</v>
      </c>
      <c r="B7867" s="45" t="n">
        <v>44027</v>
      </c>
      <c r="C7867" s="6" t="s">
        <v>194</v>
      </c>
      <c r="D7867" s="6" t="s">
        <v>199</v>
      </c>
      <c r="E7867" s="6" t="s">
        <v>177</v>
      </c>
      <c r="F7867" s="34" t="n">
        <v>0.0564464405179024</v>
      </c>
      <c r="G7867" s="34" t="n">
        <v>0.0488645871187472</v>
      </c>
      <c r="H7867" s="34" t="n">
        <v>0.00758185339915518</v>
      </c>
      <c r="I7867" s="34" t="n">
        <v>0.155160492418166</v>
      </c>
      <c r="J7867" s="35" t="n">
        <v>20.5</v>
      </c>
      <c r="K7867" s="6" t="n">
        <v>0</v>
      </c>
      <c r="L7867" s="35" t="n">
        <v>-1</v>
      </c>
      <c r="M7867" s="6" t="str">
        <f aca="false">IF(I7867&lt;=0,"Below 0%",IF(I7867&lt;=0.05,"0-5%",IF(I7867&lt;=0.1,"5-10%",IF(I7867&lt;=0.2,"10-20%",IF(I7867&lt;=0.4,"20-40%","Above 40%")))))</f>
        <v>10-20%</v>
      </c>
      <c r="N7867" s="6" t="str">
        <f aca="false">IF(AND(H7867&gt;=Summary!$B$25,I7867&gt;=Summary!$B$26,I7867&lt;=Summary!$B$27,J7867&gt;=Summary!$B$28,J7867&lt;=Summary!$B$29,F7867*J7867&gt;1),"Yes","No")</f>
        <v>No</v>
      </c>
    </row>
    <row r="7868" customFormat="false" ht="15" hidden="false" customHeight="false" outlineLevel="0" collapsed="false">
      <c r="A7868" s="6" t="s">
        <v>154</v>
      </c>
      <c r="B7868" s="45" t="n">
        <v>44027</v>
      </c>
      <c r="C7868" s="6" t="s">
        <v>188</v>
      </c>
      <c r="D7868" s="6" t="s">
        <v>181</v>
      </c>
      <c r="E7868" s="6" t="s">
        <v>187</v>
      </c>
      <c r="F7868" s="34" t="n">
        <v>0.241687923669815</v>
      </c>
      <c r="G7868" s="34" t="n">
        <v>0.208306221178601</v>
      </c>
      <c r="H7868" s="34" t="n">
        <v>0.0333817024912143</v>
      </c>
      <c r="I7868" s="34" t="n">
        <v>0.16025302702118</v>
      </c>
      <c r="J7868" s="35" t="n">
        <v>4.8</v>
      </c>
      <c r="K7868" s="6" t="n">
        <v>0</v>
      </c>
      <c r="L7868" s="35" t="n">
        <v>-1</v>
      </c>
      <c r="M7868" s="6" t="str">
        <f aca="false">IF(I7868&lt;=0,"Below 0%",IF(I7868&lt;=0.05,"0-5%",IF(I7868&lt;=0.1,"5-10%",IF(I7868&lt;=0.2,"10-20%",IF(I7868&lt;=0.4,"20-40%","Above 40%")))))</f>
        <v>10-20%</v>
      </c>
      <c r="N7868" s="6" t="str">
        <f aca="false">IF(AND(H7868&gt;=Summary!$B$25,I7868&gt;=Summary!$B$26,I7868&lt;=Summary!$B$27,J7868&gt;=Summary!$B$28,J7868&lt;=Summary!$B$29,F7868*J7868&gt;1),"Yes","No")</f>
        <v>Yes</v>
      </c>
    </row>
    <row r="7869" customFormat="false" ht="15" hidden="false" customHeight="false" outlineLevel="0" collapsed="false">
      <c r="A7869" s="6" t="s">
        <v>154</v>
      </c>
      <c r="B7869" s="45" t="n">
        <v>44027</v>
      </c>
      <c r="C7869" s="6" t="s">
        <v>188</v>
      </c>
      <c r="D7869" s="6" t="s">
        <v>181</v>
      </c>
      <c r="E7869" s="6" t="s">
        <v>174</v>
      </c>
      <c r="F7869" s="34" t="n">
        <v>0.280795305967331</v>
      </c>
      <c r="G7869" s="34" t="n">
        <v>0.251223583330976</v>
      </c>
      <c r="H7869" s="34" t="n">
        <v>0.0295717226363552</v>
      </c>
      <c r="I7869" s="34" t="n">
        <v>0.117710774777843</v>
      </c>
      <c r="J7869" s="35" t="n">
        <v>3.98</v>
      </c>
      <c r="K7869" s="6" t="n">
        <v>0</v>
      </c>
      <c r="L7869" s="35" t="n">
        <v>-1</v>
      </c>
      <c r="M7869" s="6" t="str">
        <f aca="false">IF(I7869&lt;=0,"Below 0%",IF(I7869&lt;=0.05,"0-5%",IF(I7869&lt;=0.1,"5-10%",IF(I7869&lt;=0.2,"10-20%",IF(I7869&lt;=0.4,"20-40%","Above 40%")))))</f>
        <v>10-20%</v>
      </c>
      <c r="N7869" s="6" t="str">
        <f aca="false">IF(AND(H7869&gt;=Summary!$B$25,I7869&gt;=Summary!$B$26,I7869&lt;=Summary!$B$27,J7869&gt;=Summary!$B$28,J7869&lt;=Summary!$B$29,F7869*J7869&gt;1),"Yes","No")</f>
        <v>No</v>
      </c>
    </row>
    <row r="7870" customFormat="false" ht="15" hidden="false" customHeight="false" outlineLevel="0" collapsed="false">
      <c r="A7870" s="6" t="s">
        <v>154</v>
      </c>
      <c r="B7870" s="45" t="n">
        <v>44027</v>
      </c>
      <c r="C7870" s="6" t="s">
        <v>188</v>
      </c>
      <c r="D7870" s="6" t="s">
        <v>181</v>
      </c>
      <c r="E7870" s="6" t="s">
        <v>177</v>
      </c>
      <c r="F7870" s="34" t="n">
        <v>0.477516740560532</v>
      </c>
      <c r="G7870" s="34" t="n">
        <v>0.540470195490424</v>
      </c>
      <c r="H7870" s="34" t="n">
        <v>-0.0629534549298919</v>
      </c>
      <c r="I7870" s="34" t="n">
        <v>-0.11647905001083</v>
      </c>
      <c r="J7870" s="35" t="n">
        <v>1.85</v>
      </c>
      <c r="K7870" s="6" t="n">
        <v>1</v>
      </c>
      <c r="L7870" s="35" t="n">
        <v>0.85</v>
      </c>
      <c r="M7870" s="6" t="str">
        <f aca="false">IF(I7870&lt;=0,"Below 0%",IF(I7870&lt;=0.05,"0-5%",IF(I7870&lt;=0.1,"5-10%",IF(I7870&lt;=0.2,"10-20%",IF(I7870&lt;=0.4,"20-40%","Above 40%")))))</f>
        <v>Below 0%</v>
      </c>
      <c r="N7870" s="6" t="str">
        <f aca="false">IF(AND(H7870&gt;=Summary!$B$25,I7870&gt;=Summary!$B$26,I7870&lt;=Summary!$B$27,J7870&gt;=Summary!$B$28,J7870&lt;=Summary!$B$29,F7870*J7870&gt;1),"Yes","No")</f>
        <v>No</v>
      </c>
    </row>
    <row r="7871" customFormat="false" ht="15" hidden="false" customHeight="false" outlineLevel="0" collapsed="false">
      <c r="A7871" s="6" t="s">
        <v>154</v>
      </c>
      <c r="B7871" s="45" t="n">
        <v>44028</v>
      </c>
      <c r="C7871" s="6" t="s">
        <v>180</v>
      </c>
      <c r="D7871" s="6" t="s">
        <v>176</v>
      </c>
      <c r="E7871" s="6" t="s">
        <v>187</v>
      </c>
      <c r="F7871" s="34" t="n">
        <v>0.215574622154236</v>
      </c>
      <c r="G7871" s="34" t="n">
        <v>0.0915996754922929</v>
      </c>
      <c r="H7871" s="34" t="n">
        <v>0.123974946661943</v>
      </c>
      <c r="I7871" s="34" t="n">
        <v>1.35344307712503</v>
      </c>
      <c r="J7871" s="35" t="n">
        <v>10.9</v>
      </c>
      <c r="K7871" s="6" t="n">
        <v>0</v>
      </c>
      <c r="L7871" s="35" t="n">
        <v>-1</v>
      </c>
      <c r="M7871" s="6" t="str">
        <f aca="false">IF(I7871&lt;=0,"Below 0%",IF(I7871&lt;=0.05,"0-5%",IF(I7871&lt;=0.1,"5-10%",IF(I7871&lt;=0.2,"10-20%",IF(I7871&lt;=0.4,"20-40%","Above 40%")))))</f>
        <v>Above 40%</v>
      </c>
      <c r="N7871" s="6" t="str">
        <f aca="false">IF(AND(H7871&gt;=Summary!$B$25,I7871&gt;=Summary!$B$26,I7871&lt;=Summary!$B$27,J7871&gt;=Summary!$B$28,J7871&lt;=Summary!$B$29,F7871*J7871&gt;1),"Yes","No")</f>
        <v>No</v>
      </c>
    </row>
    <row r="7872" customFormat="false" ht="15" hidden="false" customHeight="false" outlineLevel="0" collapsed="false">
      <c r="A7872" s="6" t="s">
        <v>154</v>
      </c>
      <c r="B7872" s="45" t="n">
        <v>44028</v>
      </c>
      <c r="C7872" s="6" t="s">
        <v>180</v>
      </c>
      <c r="D7872" s="6" t="s">
        <v>176</v>
      </c>
      <c r="E7872" s="6" t="s">
        <v>174</v>
      </c>
      <c r="F7872" s="34" t="n">
        <v>0.179593101143837</v>
      </c>
      <c r="G7872" s="34" t="n">
        <v>0.18489564127148</v>
      </c>
      <c r="H7872" s="34" t="n">
        <v>-0.0053025401276432</v>
      </c>
      <c r="I7872" s="34" t="n">
        <v>-0.0286785566775883</v>
      </c>
      <c r="J7872" s="35" t="n">
        <v>5.4</v>
      </c>
      <c r="K7872" s="6" t="n">
        <v>0</v>
      </c>
      <c r="L7872" s="35" t="n">
        <v>-1</v>
      </c>
      <c r="M7872" s="6" t="str">
        <f aca="false">IF(I7872&lt;=0,"Below 0%",IF(I7872&lt;=0.05,"0-5%",IF(I7872&lt;=0.1,"5-10%",IF(I7872&lt;=0.2,"10-20%",IF(I7872&lt;=0.4,"20-40%","Above 40%")))))</f>
        <v>Below 0%</v>
      </c>
      <c r="N7872" s="6" t="str">
        <f aca="false">IF(AND(H7872&gt;=Summary!$B$25,I7872&gt;=Summary!$B$26,I7872&lt;=Summary!$B$27,J7872&gt;=Summary!$B$28,J7872&lt;=Summary!$B$29,F7872*J7872&gt;1),"Yes","No")</f>
        <v>No</v>
      </c>
    </row>
    <row r="7873" customFormat="false" ht="15" hidden="false" customHeight="false" outlineLevel="0" collapsed="false">
      <c r="A7873" s="6" t="s">
        <v>154</v>
      </c>
      <c r="B7873" s="45" t="n">
        <v>44028</v>
      </c>
      <c r="C7873" s="6" t="s">
        <v>180</v>
      </c>
      <c r="D7873" s="6" t="s">
        <v>176</v>
      </c>
      <c r="E7873" s="6" t="s">
        <v>177</v>
      </c>
      <c r="F7873" s="34" t="n">
        <v>0.604832291603088</v>
      </c>
      <c r="G7873" s="34" t="n">
        <v>0.723504683236227</v>
      </c>
      <c r="H7873" s="34" t="n">
        <v>-0.118672391633139</v>
      </c>
      <c r="I7873" s="34" t="n">
        <v>-0.16402435862933</v>
      </c>
      <c r="J7873" s="35" t="n">
        <v>1.38</v>
      </c>
      <c r="K7873" s="6" t="n">
        <v>1</v>
      </c>
      <c r="L7873" s="35" t="n">
        <v>0.38</v>
      </c>
      <c r="M7873" s="6" t="str">
        <f aca="false">IF(I7873&lt;=0,"Below 0%",IF(I7873&lt;=0.05,"0-5%",IF(I7873&lt;=0.1,"5-10%",IF(I7873&lt;=0.2,"10-20%",IF(I7873&lt;=0.4,"20-40%","Above 40%")))))</f>
        <v>Below 0%</v>
      </c>
      <c r="N7873" s="6" t="str">
        <f aca="false">IF(AND(H7873&gt;=Summary!$B$25,I7873&gt;=Summary!$B$26,I7873&lt;=Summary!$B$27,J7873&gt;=Summary!$B$28,J7873&lt;=Summary!$B$29,F7873*J7873&gt;1),"Yes","No")</f>
        <v>No</v>
      </c>
    </row>
    <row r="7874" customFormat="false" ht="15" hidden="false" customHeight="false" outlineLevel="0" collapsed="false">
      <c r="A7874" s="6" t="s">
        <v>154</v>
      </c>
      <c r="B7874" s="45" t="n">
        <v>44028</v>
      </c>
      <c r="C7874" s="6" t="s">
        <v>173</v>
      </c>
      <c r="D7874" s="6" t="s">
        <v>182</v>
      </c>
      <c r="E7874" s="6" t="s">
        <v>187</v>
      </c>
      <c r="F7874" s="34" t="n">
        <v>0.572687745094299</v>
      </c>
      <c r="G7874" s="34" t="n">
        <v>0.477442683290349</v>
      </c>
      <c r="H7874" s="34" t="n">
        <v>0.0952450618039508</v>
      </c>
      <c r="I7874" s="34" t="n">
        <v>0.199490043804963</v>
      </c>
      <c r="J7874" s="35" t="n">
        <v>2.1</v>
      </c>
      <c r="K7874" s="6" t="n">
        <v>0</v>
      </c>
      <c r="L7874" s="35" t="n">
        <v>-1</v>
      </c>
      <c r="M7874" s="6" t="str">
        <f aca="false">IF(I7874&lt;=0,"Below 0%",IF(I7874&lt;=0.05,"0-5%",IF(I7874&lt;=0.1,"5-10%",IF(I7874&lt;=0.2,"10-20%",IF(I7874&lt;=0.4,"20-40%","Above 40%")))))</f>
        <v>10-20%</v>
      </c>
      <c r="N7874" s="6" t="str">
        <f aca="false">IF(AND(H7874&gt;=Summary!$B$25,I7874&gt;=Summary!$B$26,I7874&lt;=Summary!$B$27,J7874&gt;=Summary!$B$28,J7874&lt;=Summary!$B$29,F7874*J7874&gt;1),"Yes","No")</f>
        <v>Yes</v>
      </c>
    </row>
    <row r="7875" customFormat="false" ht="15" hidden="false" customHeight="false" outlineLevel="0" collapsed="false">
      <c r="A7875" s="6" t="s">
        <v>154</v>
      </c>
      <c r="B7875" s="45" t="n">
        <v>44028</v>
      </c>
      <c r="C7875" s="6" t="s">
        <v>173</v>
      </c>
      <c r="D7875" s="6" t="s">
        <v>182</v>
      </c>
      <c r="E7875" s="6" t="s">
        <v>174</v>
      </c>
      <c r="F7875" s="34" t="n">
        <v>0.251979172229767</v>
      </c>
      <c r="G7875" s="34" t="n">
        <v>0.268082790082816</v>
      </c>
      <c r="H7875" s="34" t="n">
        <v>-0.0161036178530492</v>
      </c>
      <c r="I7875" s="34" t="n">
        <v>-0.0600695697328219</v>
      </c>
      <c r="J7875" s="35" t="n">
        <v>3.74</v>
      </c>
      <c r="K7875" s="6" t="n">
        <v>1</v>
      </c>
      <c r="L7875" s="35" t="n">
        <v>2.74</v>
      </c>
      <c r="M7875" s="6" t="str">
        <f aca="false">IF(I7875&lt;=0,"Below 0%",IF(I7875&lt;=0.05,"0-5%",IF(I7875&lt;=0.1,"5-10%",IF(I7875&lt;=0.2,"10-20%",IF(I7875&lt;=0.4,"20-40%","Above 40%")))))</f>
        <v>Below 0%</v>
      </c>
      <c r="N7875" s="6" t="str">
        <f aca="false">IF(AND(H7875&gt;=Summary!$B$25,I7875&gt;=Summary!$B$26,I7875&lt;=Summary!$B$27,J7875&gt;=Summary!$B$28,J7875&lt;=Summary!$B$29,F7875*J7875&gt;1),"Yes","No")</f>
        <v>No</v>
      </c>
    </row>
    <row r="7876" customFormat="false" ht="15" hidden="false" customHeight="false" outlineLevel="0" collapsed="false">
      <c r="A7876" s="6" t="s">
        <v>154</v>
      </c>
      <c r="B7876" s="45" t="n">
        <v>44028</v>
      </c>
      <c r="C7876" s="6" t="s">
        <v>173</v>
      </c>
      <c r="D7876" s="6" t="s">
        <v>182</v>
      </c>
      <c r="E7876" s="6" t="s">
        <v>177</v>
      </c>
      <c r="F7876" s="34" t="n">
        <v>0.175333082675934</v>
      </c>
      <c r="G7876" s="34" t="n">
        <v>0.254474526626836</v>
      </c>
      <c r="H7876" s="34" t="n">
        <v>-0.0791414439509017</v>
      </c>
      <c r="I7876" s="34" t="n">
        <v>-0.31099947409257</v>
      </c>
      <c r="J7876" s="35" t="n">
        <v>3.94</v>
      </c>
      <c r="K7876" s="6" t="n">
        <v>0</v>
      </c>
      <c r="L7876" s="35" t="n">
        <v>-1</v>
      </c>
      <c r="M7876" s="6" t="str">
        <f aca="false">IF(I7876&lt;=0,"Below 0%",IF(I7876&lt;=0.05,"0-5%",IF(I7876&lt;=0.1,"5-10%",IF(I7876&lt;=0.2,"10-20%",IF(I7876&lt;=0.4,"20-40%","Above 40%")))))</f>
        <v>Below 0%</v>
      </c>
      <c r="N7876" s="6" t="str">
        <f aca="false">IF(AND(H7876&gt;=Summary!$B$25,I7876&gt;=Summary!$B$26,I7876&lt;=Summary!$B$27,J7876&gt;=Summary!$B$28,J7876&lt;=Summary!$B$29,F7876*J7876&gt;1),"Yes","No")</f>
        <v>No</v>
      </c>
    </row>
    <row r="7877" customFormat="false" ht="15" hidden="false" customHeight="false" outlineLevel="0" collapsed="false">
      <c r="A7877" s="6" t="s">
        <v>154</v>
      </c>
      <c r="B7877" s="45" t="n">
        <v>44028</v>
      </c>
      <c r="C7877" s="6" t="s">
        <v>195</v>
      </c>
      <c r="D7877" s="6" t="s">
        <v>204</v>
      </c>
      <c r="E7877" s="6" t="s">
        <v>187</v>
      </c>
      <c r="F7877" s="34" t="n">
        <v>0.512349009513855</v>
      </c>
      <c r="G7877" s="34" t="n">
        <v>0.479250334672021</v>
      </c>
      <c r="H7877" s="34" t="n">
        <v>0.0330986748418335</v>
      </c>
      <c r="I7877" s="34" t="n">
        <v>0.0690634360526528</v>
      </c>
      <c r="J7877" s="35" t="n">
        <v>2.1</v>
      </c>
      <c r="K7877" s="6" t="n">
        <v>1</v>
      </c>
      <c r="L7877" s="35" t="n">
        <v>1.1</v>
      </c>
      <c r="M7877" s="6" t="str">
        <f aca="false">IF(I7877&lt;=0,"Below 0%",IF(I7877&lt;=0.05,"0-5%",IF(I7877&lt;=0.1,"5-10%",IF(I7877&lt;=0.2,"10-20%",IF(I7877&lt;=0.4,"20-40%","Above 40%")))))</f>
        <v>5-10%</v>
      </c>
      <c r="N7877" s="6" t="str">
        <f aca="false">IF(AND(H7877&gt;=Summary!$B$25,I7877&gt;=Summary!$B$26,I7877&lt;=Summary!$B$27,J7877&gt;=Summary!$B$28,J7877&lt;=Summary!$B$29,F7877*J7877&gt;1),"Yes","No")</f>
        <v>No</v>
      </c>
    </row>
    <row r="7878" customFormat="false" ht="15" hidden="false" customHeight="false" outlineLevel="0" collapsed="false">
      <c r="A7878" s="6" t="s">
        <v>154</v>
      </c>
      <c r="B7878" s="45" t="n">
        <v>44028</v>
      </c>
      <c r="C7878" s="6" t="s">
        <v>195</v>
      </c>
      <c r="D7878" s="6" t="s">
        <v>204</v>
      </c>
      <c r="E7878" s="6" t="s">
        <v>174</v>
      </c>
      <c r="F7878" s="34" t="n">
        <v>0.325742393732071</v>
      </c>
      <c r="G7878" s="34" t="n">
        <v>0.281124497991968</v>
      </c>
      <c r="H7878" s="34" t="n">
        <v>0.0446178957401031</v>
      </c>
      <c r="I7878" s="34" t="n">
        <v>0.158712229132652</v>
      </c>
      <c r="J7878" s="35" t="n">
        <v>3.58</v>
      </c>
      <c r="K7878" s="6" t="n">
        <v>0</v>
      </c>
      <c r="L7878" s="35" t="n">
        <v>-1</v>
      </c>
      <c r="M7878" s="6" t="str">
        <f aca="false">IF(I7878&lt;=0,"Below 0%",IF(I7878&lt;=0.05,"0-5%",IF(I7878&lt;=0.1,"5-10%",IF(I7878&lt;=0.2,"10-20%",IF(I7878&lt;=0.4,"20-40%","Above 40%")))))</f>
        <v>10-20%</v>
      </c>
      <c r="N7878" s="6" t="str">
        <f aca="false">IF(AND(H7878&gt;=Summary!$B$25,I7878&gt;=Summary!$B$26,I7878&lt;=Summary!$B$27,J7878&gt;=Summary!$B$28,J7878&lt;=Summary!$B$29,F7878*J7878&gt;1),"Yes","No")</f>
        <v>Yes</v>
      </c>
    </row>
    <row r="7879" customFormat="false" ht="15" hidden="false" customHeight="false" outlineLevel="0" collapsed="false">
      <c r="A7879" s="6" t="s">
        <v>154</v>
      </c>
      <c r="B7879" s="45" t="n">
        <v>44028</v>
      </c>
      <c r="C7879" s="6" t="s">
        <v>195</v>
      </c>
      <c r="D7879" s="6" t="s">
        <v>204</v>
      </c>
      <c r="E7879" s="6" t="s">
        <v>177</v>
      </c>
      <c r="F7879" s="34" t="n">
        <v>0.161908611655235</v>
      </c>
      <c r="G7879" s="34" t="n">
        <v>0.239625167336011</v>
      </c>
      <c r="H7879" s="34" t="n">
        <v>-0.0777165556807754</v>
      </c>
      <c r="I7879" s="34" t="n">
        <v>-0.324325514489046</v>
      </c>
      <c r="J7879" s="35" t="n">
        <v>4.2</v>
      </c>
      <c r="K7879" s="6" t="n">
        <v>0</v>
      </c>
      <c r="L7879" s="35" t="n">
        <v>-1</v>
      </c>
      <c r="M7879" s="6" t="str">
        <f aca="false">IF(I7879&lt;=0,"Below 0%",IF(I7879&lt;=0.05,"0-5%",IF(I7879&lt;=0.1,"5-10%",IF(I7879&lt;=0.2,"10-20%",IF(I7879&lt;=0.4,"20-40%","Above 40%")))))</f>
        <v>Below 0%</v>
      </c>
      <c r="N7879" s="6" t="str">
        <f aca="false">IF(AND(H7879&gt;=Summary!$B$25,I7879&gt;=Summary!$B$26,I7879&lt;=Summary!$B$27,J7879&gt;=Summary!$B$28,J7879&lt;=Summary!$B$29,F7879*J7879&gt;1),"Yes","No")</f>
        <v>No</v>
      </c>
    </row>
    <row r="7880" customFormat="false" ht="15" hidden="false" customHeight="false" outlineLevel="0" collapsed="false">
      <c r="A7880" s="6" t="s">
        <v>154</v>
      </c>
      <c r="B7880" s="45" t="n">
        <v>44028</v>
      </c>
      <c r="C7880" s="6" t="s">
        <v>179</v>
      </c>
      <c r="D7880" s="6" t="s">
        <v>201</v>
      </c>
      <c r="E7880" s="6" t="s">
        <v>187</v>
      </c>
      <c r="F7880" s="34" t="n">
        <v>0.591426491737366</v>
      </c>
      <c r="G7880" s="34" t="n">
        <v>0.441782806678626</v>
      </c>
      <c r="H7880" s="34" t="n">
        <v>0.14964368505874</v>
      </c>
      <c r="I7880" s="34" t="n">
        <v>0.338726819596667</v>
      </c>
      <c r="J7880" s="35" t="n">
        <v>2.26</v>
      </c>
      <c r="K7880" s="6" t="n">
        <v>0</v>
      </c>
      <c r="L7880" s="35" t="n">
        <v>-1</v>
      </c>
      <c r="M7880" s="6" t="str">
        <f aca="false">IF(I7880&lt;=0,"Below 0%",IF(I7880&lt;=0.05,"0-5%",IF(I7880&lt;=0.1,"5-10%",IF(I7880&lt;=0.2,"10-20%",IF(I7880&lt;=0.4,"20-40%","Above 40%")))))</f>
        <v>20-40%</v>
      </c>
      <c r="N7880" s="6" t="str">
        <f aca="false">IF(AND(H7880&gt;=Summary!$B$25,I7880&gt;=Summary!$B$26,I7880&lt;=Summary!$B$27,J7880&gt;=Summary!$B$28,J7880&lt;=Summary!$B$29,F7880*J7880&gt;1),"Yes","No")</f>
        <v>Yes</v>
      </c>
    </row>
    <row r="7881" customFormat="false" ht="15" hidden="false" customHeight="false" outlineLevel="0" collapsed="false">
      <c r="A7881" s="6" t="s">
        <v>154</v>
      </c>
      <c r="B7881" s="45" t="n">
        <v>44028</v>
      </c>
      <c r="C7881" s="6" t="s">
        <v>179</v>
      </c>
      <c r="D7881" s="6" t="s">
        <v>201</v>
      </c>
      <c r="E7881" s="6" t="s">
        <v>174</v>
      </c>
      <c r="F7881" s="34" t="n">
        <v>0.219527915120125</v>
      </c>
      <c r="G7881" s="34" t="n">
        <v>0.286904926176349</v>
      </c>
      <c r="H7881" s="34" t="n">
        <v>-0.067377011056224</v>
      </c>
      <c r="I7881" s="34" t="n">
        <v>-0.23484089992519</v>
      </c>
      <c r="J7881" s="35" t="n">
        <v>3.48</v>
      </c>
      <c r="K7881" s="6" t="n">
        <v>1</v>
      </c>
      <c r="L7881" s="35" t="n">
        <v>2.48</v>
      </c>
      <c r="M7881" s="6" t="str">
        <f aca="false">IF(I7881&lt;=0,"Below 0%",IF(I7881&lt;=0.05,"0-5%",IF(I7881&lt;=0.1,"5-10%",IF(I7881&lt;=0.2,"10-20%",IF(I7881&lt;=0.4,"20-40%","Above 40%")))))</f>
        <v>Below 0%</v>
      </c>
      <c r="N7881" s="6" t="str">
        <f aca="false">IF(AND(H7881&gt;=Summary!$B$25,I7881&gt;=Summary!$B$26,I7881&lt;=Summary!$B$27,J7881&gt;=Summary!$B$28,J7881&lt;=Summary!$B$29,F7881*J7881&gt;1),"Yes","No")</f>
        <v>No</v>
      </c>
    </row>
    <row r="7882" customFormat="false" ht="15" hidden="false" customHeight="false" outlineLevel="0" collapsed="false">
      <c r="A7882" s="6" t="s">
        <v>154</v>
      </c>
      <c r="B7882" s="45" t="n">
        <v>44028</v>
      </c>
      <c r="C7882" s="6" t="s">
        <v>179</v>
      </c>
      <c r="D7882" s="6" t="s">
        <v>201</v>
      </c>
      <c r="E7882" s="6" t="s">
        <v>177</v>
      </c>
      <c r="F7882" s="34" t="n">
        <v>0.189045608043671</v>
      </c>
      <c r="G7882" s="34" t="n">
        <v>0.271312267145026</v>
      </c>
      <c r="H7882" s="34" t="n">
        <v>-0.0822666591013548</v>
      </c>
      <c r="I7882" s="34" t="n">
        <v>-0.303217616980734</v>
      </c>
      <c r="J7882" s="35" t="n">
        <v>3.68</v>
      </c>
      <c r="K7882" s="6" t="n">
        <v>0</v>
      </c>
      <c r="L7882" s="35" t="n">
        <v>-1</v>
      </c>
      <c r="M7882" s="6" t="str">
        <f aca="false">IF(I7882&lt;=0,"Below 0%",IF(I7882&lt;=0.05,"0-5%",IF(I7882&lt;=0.1,"5-10%",IF(I7882&lt;=0.2,"10-20%",IF(I7882&lt;=0.4,"20-40%","Above 40%")))))</f>
        <v>Below 0%</v>
      </c>
      <c r="N7882" s="6" t="str">
        <f aca="false">IF(AND(H7882&gt;=Summary!$B$25,I7882&gt;=Summary!$B$26,I7882&lt;=Summary!$B$27,J7882&gt;=Summary!$B$28,J7882&lt;=Summary!$B$29,F7882*J7882&gt;1),"Yes","No")</f>
        <v>No</v>
      </c>
    </row>
    <row r="7883" customFormat="false" ht="15" hidden="false" customHeight="false" outlineLevel="0" collapsed="false">
      <c r="A7883" s="6" t="s">
        <v>154</v>
      </c>
      <c r="B7883" s="45" t="n">
        <v>44029</v>
      </c>
      <c r="C7883" s="6" t="s">
        <v>189</v>
      </c>
      <c r="D7883" s="6" t="s">
        <v>198</v>
      </c>
      <c r="E7883" s="6" t="s">
        <v>187</v>
      </c>
      <c r="F7883" s="34" t="n">
        <v>0.511644542217255</v>
      </c>
      <c r="G7883" s="34" t="n">
        <v>0.399928135106001</v>
      </c>
      <c r="H7883" s="34" t="n">
        <v>0.111716407111254</v>
      </c>
      <c r="I7883" s="34" t="n">
        <v>0.279341204843324</v>
      </c>
      <c r="J7883" s="35" t="n">
        <v>2.5</v>
      </c>
      <c r="K7883" s="6" t="n">
        <v>1</v>
      </c>
      <c r="L7883" s="35" t="n">
        <v>1.5</v>
      </c>
      <c r="M7883" s="6" t="str">
        <f aca="false">IF(I7883&lt;=0,"Below 0%",IF(I7883&lt;=0.05,"0-5%",IF(I7883&lt;=0.1,"5-10%",IF(I7883&lt;=0.2,"10-20%",IF(I7883&lt;=0.4,"20-40%","Above 40%")))))</f>
        <v>20-40%</v>
      </c>
      <c r="N7883" s="6" t="str">
        <f aca="false">IF(AND(H7883&gt;=Summary!$B$25,I7883&gt;=Summary!$B$26,I7883&lt;=Summary!$B$27,J7883&gt;=Summary!$B$28,J7883&lt;=Summary!$B$29,F7883*J7883&gt;1),"Yes","No")</f>
        <v>Yes</v>
      </c>
    </row>
    <row r="7884" customFormat="false" ht="15" hidden="false" customHeight="false" outlineLevel="0" collapsed="false">
      <c r="A7884" s="6" t="s">
        <v>154</v>
      </c>
      <c r="B7884" s="45" t="n">
        <v>44029</v>
      </c>
      <c r="C7884" s="6" t="s">
        <v>189</v>
      </c>
      <c r="D7884" s="6" t="s">
        <v>198</v>
      </c>
      <c r="E7884" s="6" t="s">
        <v>174</v>
      </c>
      <c r="F7884" s="34" t="n">
        <v>0.272236227989197</v>
      </c>
      <c r="G7884" s="34" t="n">
        <v>0.314408911246856</v>
      </c>
      <c r="H7884" s="34" t="n">
        <v>-0.0421726832576592</v>
      </c>
      <c r="I7884" s="34" t="n">
        <v>-0.134133231435503</v>
      </c>
      <c r="J7884" s="35" t="n">
        <v>3.18</v>
      </c>
      <c r="K7884" s="6" t="n">
        <v>0</v>
      </c>
      <c r="L7884" s="35" t="n">
        <v>-1</v>
      </c>
      <c r="M7884" s="6" t="str">
        <f aca="false">IF(I7884&lt;=0,"Below 0%",IF(I7884&lt;=0.05,"0-5%",IF(I7884&lt;=0.1,"5-10%",IF(I7884&lt;=0.2,"10-20%",IF(I7884&lt;=0.4,"20-40%","Above 40%")))))</f>
        <v>Below 0%</v>
      </c>
      <c r="N7884" s="6" t="str">
        <f aca="false">IF(AND(H7884&gt;=Summary!$B$25,I7884&gt;=Summary!$B$26,I7884&lt;=Summary!$B$27,J7884&gt;=Summary!$B$28,J7884&lt;=Summary!$B$29,F7884*J7884&gt;1),"Yes","No")</f>
        <v>No</v>
      </c>
    </row>
    <row r="7885" customFormat="false" ht="15" hidden="false" customHeight="false" outlineLevel="0" collapsed="false">
      <c r="A7885" s="6" t="s">
        <v>154</v>
      </c>
      <c r="B7885" s="45" t="n">
        <v>44029</v>
      </c>
      <c r="C7885" s="6" t="s">
        <v>189</v>
      </c>
      <c r="D7885" s="6" t="s">
        <v>198</v>
      </c>
      <c r="E7885" s="6" t="s">
        <v>177</v>
      </c>
      <c r="F7885" s="34" t="n">
        <v>0.216119259595871</v>
      </c>
      <c r="G7885" s="34" t="n">
        <v>0.285662953647143</v>
      </c>
      <c r="H7885" s="34" t="n">
        <v>-0.0695436940512724</v>
      </c>
      <c r="I7885" s="34" t="n">
        <v>-0.243446667351813</v>
      </c>
      <c r="J7885" s="35" t="n">
        <v>3.5</v>
      </c>
      <c r="K7885" s="6" t="n">
        <v>0</v>
      </c>
      <c r="L7885" s="35" t="n">
        <v>-1</v>
      </c>
      <c r="M7885" s="6" t="str">
        <f aca="false">IF(I7885&lt;=0,"Below 0%",IF(I7885&lt;=0.05,"0-5%",IF(I7885&lt;=0.1,"5-10%",IF(I7885&lt;=0.2,"10-20%",IF(I7885&lt;=0.4,"20-40%","Above 40%")))))</f>
        <v>Below 0%</v>
      </c>
      <c r="N7885" s="6" t="str">
        <f aca="false">IF(AND(H7885&gt;=Summary!$B$25,I7885&gt;=Summary!$B$26,I7885&lt;=Summary!$B$27,J7885&gt;=Summary!$B$28,J7885&lt;=Summary!$B$29,F7885*J7885&gt;1),"Yes","No")</f>
        <v>No</v>
      </c>
    </row>
    <row r="7886" customFormat="false" ht="15" hidden="false" customHeight="false" outlineLevel="0" collapsed="false">
      <c r="A7886" s="6" t="s">
        <v>154</v>
      </c>
      <c r="B7886" s="45" t="n">
        <v>44030</v>
      </c>
      <c r="C7886" s="6" t="s">
        <v>172</v>
      </c>
      <c r="D7886" s="6" t="s">
        <v>196</v>
      </c>
      <c r="E7886" s="6" t="s">
        <v>187</v>
      </c>
      <c r="F7886" s="34" t="n">
        <v>0.183046445250511</v>
      </c>
      <c r="G7886" s="34" t="n">
        <v>0.284271446431331</v>
      </c>
      <c r="H7886" s="34" t="n">
        <v>-0.10122500118082</v>
      </c>
      <c r="I7886" s="34" t="n">
        <v>-0.356085714733476</v>
      </c>
      <c r="J7886" s="35" t="n">
        <v>3.52</v>
      </c>
      <c r="K7886" s="6" t="n">
        <v>0</v>
      </c>
      <c r="L7886" s="35" t="n">
        <v>-1</v>
      </c>
      <c r="M7886" s="6" t="str">
        <f aca="false">IF(I7886&lt;=0,"Below 0%",IF(I7886&lt;=0.05,"0-5%",IF(I7886&lt;=0.1,"5-10%",IF(I7886&lt;=0.2,"10-20%",IF(I7886&lt;=0.4,"20-40%","Above 40%")))))</f>
        <v>Below 0%</v>
      </c>
      <c r="N7886" s="6" t="str">
        <f aca="false">IF(AND(H7886&gt;=Summary!$B$25,I7886&gt;=Summary!$B$26,I7886&lt;=Summary!$B$27,J7886&gt;=Summary!$B$28,J7886&lt;=Summary!$B$29,F7886*J7886&gt;1),"Yes","No")</f>
        <v>No</v>
      </c>
    </row>
    <row r="7887" customFormat="false" ht="15" hidden="false" customHeight="false" outlineLevel="0" collapsed="false">
      <c r="A7887" s="6" t="s">
        <v>154</v>
      </c>
      <c r="B7887" s="45" t="n">
        <v>44030</v>
      </c>
      <c r="C7887" s="6" t="s">
        <v>172</v>
      </c>
      <c r="D7887" s="6" t="s">
        <v>196</v>
      </c>
      <c r="E7887" s="6" t="s">
        <v>174</v>
      </c>
      <c r="F7887" s="34" t="n">
        <v>0.0862743705511093</v>
      </c>
      <c r="G7887" s="34" t="n">
        <v>0.291730463976176</v>
      </c>
      <c r="H7887" s="34" t="n">
        <v>-0.205456093425067</v>
      </c>
      <c r="I7887" s="34" t="n">
        <v>-0.704266844897779</v>
      </c>
      <c r="J7887" s="35" t="n">
        <v>3.43</v>
      </c>
      <c r="K7887" s="6" t="n">
        <v>0</v>
      </c>
      <c r="L7887" s="35" t="n">
        <v>-1</v>
      </c>
      <c r="M7887" s="6" t="str">
        <f aca="false">IF(I7887&lt;=0,"Below 0%",IF(I7887&lt;=0.05,"0-5%",IF(I7887&lt;=0.1,"5-10%",IF(I7887&lt;=0.2,"10-20%",IF(I7887&lt;=0.4,"20-40%","Above 40%")))))</f>
        <v>Below 0%</v>
      </c>
      <c r="N7887" s="6" t="str">
        <f aca="false">IF(AND(H7887&gt;=Summary!$B$25,I7887&gt;=Summary!$B$26,I7887&lt;=Summary!$B$27,J7887&gt;=Summary!$B$28,J7887&lt;=Summary!$B$29,F7887*J7887&gt;1),"Yes","No")</f>
        <v>No</v>
      </c>
    </row>
    <row r="7888" customFormat="false" ht="15" hidden="false" customHeight="false" outlineLevel="0" collapsed="false">
      <c r="A7888" s="6" t="s">
        <v>154</v>
      </c>
      <c r="B7888" s="45" t="n">
        <v>44030</v>
      </c>
      <c r="C7888" s="6" t="s">
        <v>172</v>
      </c>
      <c r="D7888" s="6" t="s">
        <v>196</v>
      </c>
      <c r="E7888" s="6" t="s">
        <v>177</v>
      </c>
      <c r="F7888" s="34" t="n">
        <v>0.730679214000702</v>
      </c>
      <c r="G7888" s="34" t="n">
        <v>0.423998089592493</v>
      </c>
      <c r="H7888" s="34" t="n">
        <v>0.306681124408209</v>
      </c>
      <c r="I7888" s="34" t="n">
        <v>0.723307797690696</v>
      </c>
      <c r="J7888" s="35" t="n">
        <v>2.36</v>
      </c>
      <c r="K7888" s="6" t="n">
        <v>1</v>
      </c>
      <c r="L7888" s="35" t="n">
        <v>1.36</v>
      </c>
      <c r="M7888" s="6" t="str">
        <f aca="false">IF(I7888&lt;=0,"Below 0%",IF(I7888&lt;=0.05,"0-5%",IF(I7888&lt;=0.1,"5-10%",IF(I7888&lt;=0.2,"10-20%",IF(I7888&lt;=0.4,"20-40%","Above 40%")))))</f>
        <v>Above 40%</v>
      </c>
      <c r="N7888" s="6" t="str">
        <f aca="false">IF(AND(H7888&gt;=Summary!$B$25,I7888&gt;=Summary!$B$26,I7888&lt;=Summary!$B$27,J7888&gt;=Summary!$B$28,J7888&lt;=Summary!$B$29,F7888*J7888&gt;1),"Yes","No")</f>
        <v>No</v>
      </c>
    </row>
    <row r="7889" customFormat="false" ht="15" hidden="false" customHeight="false" outlineLevel="0" collapsed="false">
      <c r="A7889" s="6" t="s">
        <v>154</v>
      </c>
      <c r="B7889" s="45" t="n">
        <v>44031</v>
      </c>
      <c r="C7889" s="6" t="s">
        <v>199</v>
      </c>
      <c r="D7889" s="6" t="s">
        <v>179</v>
      </c>
      <c r="E7889" s="6" t="s">
        <v>187</v>
      </c>
      <c r="F7889" s="34" t="n">
        <v>0.367016613483429</v>
      </c>
      <c r="G7889" s="34" t="n">
        <v>0.402412050452872</v>
      </c>
      <c r="H7889" s="34" t="n">
        <v>-0.035395436969443</v>
      </c>
      <c r="I7889" s="34" t="n">
        <v>-0.0879581934229087</v>
      </c>
      <c r="J7889" s="35" t="n">
        <v>2.5</v>
      </c>
      <c r="K7889" s="6" t="n">
        <v>0</v>
      </c>
      <c r="L7889" s="35" t="n">
        <v>-1</v>
      </c>
      <c r="M7889" s="6" t="str">
        <f aca="false">IF(I7889&lt;=0,"Below 0%",IF(I7889&lt;=0.05,"0-5%",IF(I7889&lt;=0.1,"5-10%",IF(I7889&lt;=0.2,"10-20%",IF(I7889&lt;=0.4,"20-40%","Above 40%")))))</f>
        <v>Below 0%</v>
      </c>
      <c r="N7889" s="6" t="str">
        <f aca="false">IF(AND(H7889&gt;=Summary!$B$25,I7889&gt;=Summary!$B$26,I7889&lt;=Summary!$B$27,J7889&gt;=Summary!$B$28,J7889&lt;=Summary!$B$29,F7889*J7889&gt;1),"Yes","No")</f>
        <v>No</v>
      </c>
    </row>
    <row r="7890" customFormat="false" ht="15" hidden="false" customHeight="false" outlineLevel="0" collapsed="false">
      <c r="A7890" s="6" t="s">
        <v>154</v>
      </c>
      <c r="B7890" s="45" t="n">
        <v>44031</v>
      </c>
      <c r="C7890" s="6" t="s">
        <v>199</v>
      </c>
      <c r="D7890" s="6" t="s">
        <v>179</v>
      </c>
      <c r="E7890" s="6" t="s">
        <v>174</v>
      </c>
      <c r="F7890" s="34" t="n">
        <v>0.27995952963829</v>
      </c>
      <c r="G7890" s="34" t="n">
        <v>0.263358671762351</v>
      </c>
      <c r="H7890" s="34" t="n">
        <v>0.0166008578759397</v>
      </c>
      <c r="I7890" s="34" t="n">
        <v>0.0630351670778471</v>
      </c>
      <c r="J7890" s="35" t="n">
        <v>3.82</v>
      </c>
      <c r="K7890" s="6" t="n">
        <v>0</v>
      </c>
      <c r="L7890" s="35" t="n">
        <v>-1</v>
      </c>
      <c r="M7890" s="6" t="str">
        <f aca="false">IF(I7890&lt;=0,"Below 0%",IF(I7890&lt;=0.05,"0-5%",IF(I7890&lt;=0.1,"5-10%",IF(I7890&lt;=0.2,"10-20%",IF(I7890&lt;=0.4,"20-40%","Above 40%")))))</f>
        <v>5-10%</v>
      </c>
      <c r="N7890" s="6" t="str">
        <f aca="false">IF(AND(H7890&gt;=Summary!$B$25,I7890&gt;=Summary!$B$26,I7890&lt;=Summary!$B$27,J7890&gt;=Summary!$B$28,J7890&lt;=Summary!$B$29,F7890*J7890&gt;1),"Yes","No")</f>
        <v>No</v>
      </c>
    </row>
    <row r="7891" customFormat="false" ht="15" hidden="false" customHeight="false" outlineLevel="0" collapsed="false">
      <c r="A7891" s="6" t="s">
        <v>154</v>
      </c>
      <c r="B7891" s="45" t="n">
        <v>44031</v>
      </c>
      <c r="C7891" s="6" t="s">
        <v>199</v>
      </c>
      <c r="D7891" s="6" t="s">
        <v>179</v>
      </c>
      <c r="E7891" s="6" t="s">
        <v>177</v>
      </c>
      <c r="F7891" s="34" t="n">
        <v>0.353023827075958</v>
      </c>
      <c r="G7891" s="34" t="n">
        <v>0.334229277784777</v>
      </c>
      <c r="H7891" s="34" t="n">
        <v>0.0187945492911809</v>
      </c>
      <c r="I7891" s="34" t="n">
        <v>0.0562325042729603</v>
      </c>
      <c r="J7891" s="35" t="n">
        <v>3.01</v>
      </c>
      <c r="K7891" s="6" t="n">
        <v>1</v>
      </c>
      <c r="L7891" s="35" t="n">
        <v>2.01</v>
      </c>
      <c r="M7891" s="6" t="str">
        <f aca="false">IF(I7891&lt;=0,"Below 0%",IF(I7891&lt;=0.05,"0-5%",IF(I7891&lt;=0.1,"5-10%",IF(I7891&lt;=0.2,"10-20%",IF(I7891&lt;=0.4,"20-40%","Above 40%")))))</f>
        <v>5-10%</v>
      </c>
      <c r="N7891" s="6" t="str">
        <f aca="false">IF(AND(H7891&gt;=Summary!$B$25,I7891&gt;=Summary!$B$26,I7891&lt;=Summary!$B$27,J7891&gt;=Summary!$B$28,J7891&lt;=Summary!$B$29,F7891*J7891&gt;1),"Yes","No")</f>
        <v>No</v>
      </c>
    </row>
    <row r="7892" customFormat="false" ht="15" hidden="false" customHeight="false" outlineLevel="0" collapsed="false">
      <c r="A7892" s="6" t="s">
        <v>154</v>
      </c>
      <c r="B7892" s="45" t="n">
        <v>44031</v>
      </c>
      <c r="C7892" s="6" t="s">
        <v>181</v>
      </c>
      <c r="D7892" s="6" t="s">
        <v>195</v>
      </c>
      <c r="E7892" s="6" t="s">
        <v>187</v>
      </c>
      <c r="F7892" s="34" t="n">
        <v>0.42072468996048</v>
      </c>
      <c r="G7892" s="34" t="n">
        <v>0.414126206162597</v>
      </c>
      <c r="H7892" s="34" t="n">
        <v>0.00659848379788314</v>
      </c>
      <c r="I7892" s="34" t="n">
        <v>0.0159335093980804</v>
      </c>
      <c r="J7892" s="35" t="n">
        <v>2.41</v>
      </c>
      <c r="K7892" s="6" t="n">
        <v>1</v>
      </c>
      <c r="L7892" s="35" t="n">
        <v>1.41</v>
      </c>
      <c r="M7892" s="6" t="str">
        <f aca="false">IF(I7892&lt;=0,"Below 0%",IF(I7892&lt;=0.05,"0-5%",IF(I7892&lt;=0.1,"5-10%",IF(I7892&lt;=0.2,"10-20%",IF(I7892&lt;=0.4,"20-40%","Above 40%")))))</f>
        <v>0-5%</v>
      </c>
      <c r="N7892" s="6" t="str">
        <f aca="false">IF(AND(H7892&gt;=Summary!$B$25,I7892&gt;=Summary!$B$26,I7892&lt;=Summary!$B$27,J7892&gt;=Summary!$B$28,J7892&lt;=Summary!$B$29,F7892*J7892&gt;1),"Yes","No")</f>
        <v>No</v>
      </c>
    </row>
    <row r="7893" customFormat="false" ht="15" hidden="false" customHeight="false" outlineLevel="0" collapsed="false">
      <c r="A7893" s="6" t="s">
        <v>154</v>
      </c>
      <c r="B7893" s="45" t="n">
        <v>44031</v>
      </c>
      <c r="C7893" s="6" t="s">
        <v>181</v>
      </c>
      <c r="D7893" s="6" t="s">
        <v>195</v>
      </c>
      <c r="E7893" s="6" t="s">
        <v>174</v>
      </c>
      <c r="F7893" s="34" t="n">
        <v>0.296248823404312</v>
      </c>
      <c r="G7893" s="34" t="n">
        <v>0.278783284036832</v>
      </c>
      <c r="H7893" s="34" t="n">
        <v>0.0174655393674804</v>
      </c>
      <c r="I7893" s="34" t="n">
        <v>0.0626491628715187</v>
      </c>
      <c r="J7893" s="35" t="n">
        <v>3.58</v>
      </c>
      <c r="K7893" s="6" t="n">
        <v>0</v>
      </c>
      <c r="L7893" s="35" t="n">
        <v>-1</v>
      </c>
      <c r="M7893" s="6" t="str">
        <f aca="false">IF(I7893&lt;=0,"Below 0%",IF(I7893&lt;=0.05,"0-5%",IF(I7893&lt;=0.1,"5-10%",IF(I7893&lt;=0.2,"10-20%",IF(I7893&lt;=0.4,"20-40%","Above 40%")))))</f>
        <v>5-10%</v>
      </c>
      <c r="N7893" s="6" t="str">
        <f aca="false">IF(AND(H7893&gt;=Summary!$B$25,I7893&gt;=Summary!$B$26,I7893&lt;=Summary!$B$27,J7893&gt;=Summary!$B$28,J7893&lt;=Summary!$B$29,F7893*J7893&gt;1),"Yes","No")</f>
        <v>No</v>
      </c>
    </row>
    <row r="7894" customFormat="false" ht="15" hidden="false" customHeight="false" outlineLevel="0" collapsed="false">
      <c r="A7894" s="6" t="s">
        <v>154</v>
      </c>
      <c r="B7894" s="45" t="n">
        <v>44031</v>
      </c>
      <c r="C7894" s="6" t="s">
        <v>181</v>
      </c>
      <c r="D7894" s="6" t="s">
        <v>195</v>
      </c>
      <c r="E7894" s="6" t="s">
        <v>177</v>
      </c>
      <c r="F7894" s="34" t="n">
        <v>0.283026486635208</v>
      </c>
      <c r="G7894" s="34" t="n">
        <v>0.307090509800572</v>
      </c>
      <c r="H7894" s="34" t="n">
        <v>-0.0240640231653636</v>
      </c>
      <c r="I7894" s="34" t="n">
        <v>-0.078361337772994</v>
      </c>
      <c r="J7894" s="35" t="n">
        <v>3.25</v>
      </c>
      <c r="K7894" s="6" t="n">
        <v>0</v>
      </c>
      <c r="L7894" s="35" t="n">
        <v>-1</v>
      </c>
      <c r="M7894" s="6" t="str">
        <f aca="false">IF(I7894&lt;=0,"Below 0%",IF(I7894&lt;=0.05,"0-5%",IF(I7894&lt;=0.1,"5-10%",IF(I7894&lt;=0.2,"10-20%",IF(I7894&lt;=0.4,"20-40%","Above 40%")))))</f>
        <v>Below 0%</v>
      </c>
      <c r="N7894" s="6" t="str">
        <f aca="false">IF(AND(H7894&gt;=Summary!$B$25,I7894&gt;=Summary!$B$26,I7894&lt;=Summary!$B$27,J7894&gt;=Summary!$B$28,J7894&lt;=Summary!$B$29,F7894*J7894&gt;1),"Yes","No")</f>
        <v>No</v>
      </c>
    </row>
    <row r="7895" customFormat="false" ht="15" hidden="false" customHeight="false" outlineLevel="0" collapsed="false">
      <c r="A7895" s="6" t="s">
        <v>154</v>
      </c>
      <c r="B7895" s="45" t="n">
        <v>44032</v>
      </c>
      <c r="C7895" s="6" t="s">
        <v>201</v>
      </c>
      <c r="D7895" s="6" t="s">
        <v>188</v>
      </c>
      <c r="E7895" s="6" t="s">
        <v>187</v>
      </c>
      <c r="F7895" s="34" t="n">
        <v>0.401418656110764</v>
      </c>
      <c r="G7895" s="34" t="n">
        <v>0.500768521364894</v>
      </c>
      <c r="H7895" s="34" t="n">
        <v>-0.0993498652541304</v>
      </c>
      <c r="I7895" s="34" t="n">
        <v>-0.198394789239832</v>
      </c>
      <c r="J7895" s="35" t="n">
        <v>2</v>
      </c>
      <c r="K7895" s="6" t="n">
        <v>0</v>
      </c>
      <c r="L7895" s="35" t="n">
        <v>-1</v>
      </c>
      <c r="M7895" s="6" t="str">
        <f aca="false">IF(I7895&lt;=0,"Below 0%",IF(I7895&lt;=0.05,"0-5%",IF(I7895&lt;=0.1,"5-10%",IF(I7895&lt;=0.2,"10-20%",IF(I7895&lt;=0.4,"20-40%","Above 40%")))))</f>
        <v>Below 0%</v>
      </c>
      <c r="N7895" s="6" t="str">
        <f aca="false">IF(AND(H7895&gt;=Summary!$B$25,I7895&gt;=Summary!$B$26,I7895&lt;=Summary!$B$27,J7895&gt;=Summary!$B$28,J7895&lt;=Summary!$B$29,F7895*J7895&gt;1),"Yes","No")</f>
        <v>No</v>
      </c>
    </row>
    <row r="7896" customFormat="false" ht="15" hidden="false" customHeight="false" outlineLevel="0" collapsed="false">
      <c r="A7896" s="6" t="s">
        <v>154</v>
      </c>
      <c r="B7896" s="45" t="n">
        <v>44032</v>
      </c>
      <c r="C7896" s="6" t="s">
        <v>201</v>
      </c>
      <c r="D7896" s="6" t="s">
        <v>188</v>
      </c>
      <c r="E7896" s="6" t="s">
        <v>174</v>
      </c>
      <c r="F7896" s="34" t="n">
        <v>0.251974731683731</v>
      </c>
      <c r="G7896" s="34" t="n">
        <v>0.27666769136182</v>
      </c>
      <c r="H7896" s="34" t="n">
        <v>-0.0246929596780888</v>
      </c>
      <c r="I7896" s="34" t="n">
        <v>-0.0892513309253586</v>
      </c>
      <c r="J7896" s="35" t="n">
        <v>3.62</v>
      </c>
      <c r="K7896" s="6" t="n">
        <v>1</v>
      </c>
      <c r="L7896" s="35" t="n">
        <v>2.62</v>
      </c>
      <c r="M7896" s="6" t="str">
        <f aca="false">IF(I7896&lt;=0,"Below 0%",IF(I7896&lt;=0.05,"0-5%",IF(I7896&lt;=0.1,"5-10%",IF(I7896&lt;=0.2,"10-20%",IF(I7896&lt;=0.4,"20-40%","Above 40%")))))</f>
        <v>Below 0%</v>
      </c>
      <c r="N7896" s="6" t="str">
        <f aca="false">IF(AND(H7896&gt;=Summary!$B$25,I7896&gt;=Summary!$B$26,I7896&lt;=Summary!$B$27,J7896&gt;=Summary!$B$28,J7896&lt;=Summary!$B$29,F7896*J7896&gt;1),"Yes","No")</f>
        <v>No</v>
      </c>
    </row>
    <row r="7897" customFormat="false" ht="15" hidden="false" customHeight="false" outlineLevel="0" collapsed="false">
      <c r="A7897" s="6" t="s">
        <v>154</v>
      </c>
      <c r="B7897" s="45" t="n">
        <v>44032</v>
      </c>
      <c r="C7897" s="6" t="s">
        <v>201</v>
      </c>
      <c r="D7897" s="6" t="s">
        <v>188</v>
      </c>
      <c r="E7897" s="6" t="s">
        <v>177</v>
      </c>
      <c r="F7897" s="34" t="n">
        <v>0.346606582403183</v>
      </c>
      <c r="G7897" s="34" t="n">
        <v>0.222563787273286</v>
      </c>
      <c r="H7897" s="34" t="n">
        <v>0.124042795129897</v>
      </c>
      <c r="I7897" s="34" t="n">
        <v>0.557335928946898</v>
      </c>
      <c r="J7897" s="35" t="n">
        <v>4.5</v>
      </c>
      <c r="K7897" s="6" t="n">
        <v>0</v>
      </c>
      <c r="L7897" s="35" t="n">
        <v>-1</v>
      </c>
      <c r="M7897" s="6" t="str">
        <f aca="false">IF(I7897&lt;=0,"Below 0%",IF(I7897&lt;=0.05,"0-5%",IF(I7897&lt;=0.1,"5-10%",IF(I7897&lt;=0.2,"10-20%",IF(I7897&lt;=0.4,"20-40%","Above 40%")))))</f>
        <v>Above 40%</v>
      </c>
      <c r="N7897" s="6" t="str">
        <f aca="false">IF(AND(H7897&gt;=Summary!$B$25,I7897&gt;=Summary!$B$26,I7897&lt;=Summary!$B$27,J7897&gt;=Summary!$B$28,J7897&lt;=Summary!$B$29,F7897*J7897&gt;1),"Yes","No")</f>
        <v>No</v>
      </c>
    </row>
    <row r="7898" customFormat="false" ht="15" hidden="false" customHeight="false" outlineLevel="0" collapsed="false">
      <c r="A7898" s="6" t="s">
        <v>154</v>
      </c>
      <c r="B7898" s="45" t="n">
        <v>44032</v>
      </c>
      <c r="C7898" s="6" t="s">
        <v>204</v>
      </c>
      <c r="D7898" s="6" t="s">
        <v>173</v>
      </c>
      <c r="E7898" s="6" t="s">
        <v>187</v>
      </c>
      <c r="F7898" s="34" t="n">
        <v>0.481555223464966</v>
      </c>
      <c r="G7898" s="34" t="n">
        <v>0.440240727009364</v>
      </c>
      <c r="H7898" s="34" t="n">
        <v>0.0413144964556023</v>
      </c>
      <c r="I7898" s="34" t="n">
        <v>0.0938452394812703</v>
      </c>
      <c r="J7898" s="35" t="n">
        <v>2.27</v>
      </c>
      <c r="K7898" s="6" t="n">
        <v>0</v>
      </c>
      <c r="L7898" s="35" t="n">
        <v>-1</v>
      </c>
      <c r="M7898" s="6" t="str">
        <f aca="false">IF(I7898&lt;=0,"Below 0%",IF(I7898&lt;=0.05,"0-5%",IF(I7898&lt;=0.1,"5-10%",IF(I7898&lt;=0.2,"10-20%",IF(I7898&lt;=0.4,"20-40%","Above 40%")))))</f>
        <v>5-10%</v>
      </c>
      <c r="N7898" s="6" t="str">
        <f aca="false">IF(AND(H7898&gt;=Summary!$B$25,I7898&gt;=Summary!$B$26,I7898&lt;=Summary!$B$27,J7898&gt;=Summary!$B$28,J7898&lt;=Summary!$B$29,F7898*J7898&gt;1),"Yes","No")</f>
        <v>No</v>
      </c>
    </row>
    <row r="7899" customFormat="false" ht="15" hidden="false" customHeight="false" outlineLevel="0" collapsed="false">
      <c r="A7899" s="6" t="s">
        <v>154</v>
      </c>
      <c r="B7899" s="45" t="n">
        <v>44032</v>
      </c>
      <c r="C7899" s="6" t="s">
        <v>204</v>
      </c>
      <c r="D7899" s="6" t="s">
        <v>173</v>
      </c>
      <c r="E7899" s="6" t="s">
        <v>174</v>
      </c>
      <c r="F7899" s="34" t="n">
        <v>0.228038534522057</v>
      </c>
      <c r="G7899" s="34" t="n">
        <v>0.289665637771378</v>
      </c>
      <c r="H7899" s="34" t="n">
        <v>-0.0616271032493218</v>
      </c>
      <c r="I7899" s="34" t="n">
        <v>-0.212752550573367</v>
      </c>
      <c r="J7899" s="35" t="n">
        <v>3.45</v>
      </c>
      <c r="K7899" s="6" t="n">
        <v>0</v>
      </c>
      <c r="L7899" s="35" t="n">
        <v>-1</v>
      </c>
      <c r="M7899" s="6" t="str">
        <f aca="false">IF(I7899&lt;=0,"Below 0%",IF(I7899&lt;=0.05,"0-5%",IF(I7899&lt;=0.1,"5-10%",IF(I7899&lt;=0.2,"10-20%",IF(I7899&lt;=0.4,"20-40%","Above 40%")))))</f>
        <v>Below 0%</v>
      </c>
      <c r="N7899" s="6" t="str">
        <f aca="false">IF(AND(H7899&gt;=Summary!$B$25,I7899&gt;=Summary!$B$26,I7899&lt;=Summary!$B$27,J7899&gt;=Summary!$B$28,J7899&lt;=Summary!$B$29,F7899*J7899&gt;1),"Yes","No")</f>
        <v>No</v>
      </c>
    </row>
    <row r="7900" customFormat="false" ht="15" hidden="false" customHeight="false" outlineLevel="0" collapsed="false">
      <c r="A7900" s="6" t="s">
        <v>154</v>
      </c>
      <c r="B7900" s="45" t="n">
        <v>44032</v>
      </c>
      <c r="C7900" s="6" t="s">
        <v>204</v>
      </c>
      <c r="D7900" s="6" t="s">
        <v>173</v>
      </c>
      <c r="E7900" s="6" t="s">
        <v>177</v>
      </c>
      <c r="F7900" s="34" t="n">
        <v>0.290406227111816</v>
      </c>
      <c r="G7900" s="34" t="n">
        <v>0.270093635219258</v>
      </c>
      <c r="H7900" s="34" t="n">
        <v>0.0203125918925583</v>
      </c>
      <c r="I7900" s="34" t="n">
        <v>0.0752057406908862</v>
      </c>
      <c r="J7900" s="35" t="n">
        <v>3.7</v>
      </c>
      <c r="K7900" s="6" t="n">
        <v>1</v>
      </c>
      <c r="L7900" s="35" t="n">
        <v>2.7</v>
      </c>
      <c r="M7900" s="6" t="str">
        <f aca="false">IF(I7900&lt;=0,"Below 0%",IF(I7900&lt;=0.05,"0-5%",IF(I7900&lt;=0.1,"5-10%",IF(I7900&lt;=0.2,"10-20%",IF(I7900&lt;=0.4,"20-40%","Above 40%")))))</f>
        <v>5-10%</v>
      </c>
      <c r="N7900" s="6" t="str">
        <f aca="false">IF(AND(H7900&gt;=Summary!$B$25,I7900&gt;=Summary!$B$26,I7900&lt;=Summary!$B$27,J7900&gt;=Summary!$B$28,J7900&lt;=Summary!$B$29,F7900*J7900&gt;1),"Yes","No")</f>
        <v>No</v>
      </c>
    </row>
    <row r="7901" customFormat="false" ht="15" hidden="false" customHeight="false" outlineLevel="0" collapsed="false">
      <c r="A7901" s="6" t="s">
        <v>154</v>
      </c>
      <c r="B7901" s="45" t="n">
        <v>44032</v>
      </c>
      <c r="C7901" s="6" t="s">
        <v>203</v>
      </c>
      <c r="D7901" s="6" t="s">
        <v>180</v>
      </c>
      <c r="E7901" s="6" t="s">
        <v>187</v>
      </c>
      <c r="F7901" s="34" t="n">
        <v>0.53446102142334</v>
      </c>
      <c r="G7901" s="34" t="n">
        <v>0.649534055337675</v>
      </c>
      <c r="H7901" s="34" t="n">
        <v>-0.115073033914335</v>
      </c>
      <c r="I7901" s="34" t="n">
        <v>-0.177162433545554</v>
      </c>
      <c r="J7901" s="35" t="n">
        <v>1.54</v>
      </c>
      <c r="K7901" s="6" t="n">
        <v>1</v>
      </c>
      <c r="L7901" s="35" t="n">
        <v>0.54</v>
      </c>
      <c r="M7901" s="6" t="str">
        <f aca="false">IF(I7901&lt;=0,"Below 0%",IF(I7901&lt;=0.05,"0-5%",IF(I7901&lt;=0.1,"5-10%",IF(I7901&lt;=0.2,"10-20%",IF(I7901&lt;=0.4,"20-40%","Above 40%")))))</f>
        <v>Below 0%</v>
      </c>
      <c r="N7901" s="6" t="str">
        <f aca="false">IF(AND(H7901&gt;=Summary!$B$25,I7901&gt;=Summary!$B$26,I7901&lt;=Summary!$B$27,J7901&gt;=Summary!$B$28,J7901&lt;=Summary!$B$29,F7901*J7901&gt;1),"Yes","No")</f>
        <v>No</v>
      </c>
    </row>
    <row r="7902" customFormat="false" ht="15" hidden="false" customHeight="false" outlineLevel="0" collapsed="false">
      <c r="A7902" s="6" t="s">
        <v>154</v>
      </c>
      <c r="B7902" s="45" t="n">
        <v>44032</v>
      </c>
      <c r="C7902" s="6" t="s">
        <v>203</v>
      </c>
      <c r="D7902" s="6" t="s">
        <v>180</v>
      </c>
      <c r="E7902" s="6" t="s">
        <v>174</v>
      </c>
      <c r="F7902" s="34" t="n">
        <v>0.259720385074616</v>
      </c>
      <c r="G7902" s="34" t="n">
        <v>0.229949987406901</v>
      </c>
      <c r="H7902" s="34" t="n">
        <v>0.0297703976677144</v>
      </c>
      <c r="I7902" s="34" t="n">
        <v>0.129464663179282</v>
      </c>
      <c r="J7902" s="35" t="n">
        <v>4.35</v>
      </c>
      <c r="K7902" s="6" t="n">
        <v>0</v>
      </c>
      <c r="L7902" s="35" t="n">
        <v>-1</v>
      </c>
      <c r="M7902" s="6" t="str">
        <f aca="false">IF(I7902&lt;=0,"Below 0%",IF(I7902&lt;=0.05,"0-5%",IF(I7902&lt;=0.1,"5-10%",IF(I7902&lt;=0.2,"10-20%",IF(I7902&lt;=0.4,"20-40%","Above 40%")))))</f>
        <v>10-20%</v>
      </c>
      <c r="N7902" s="6" t="str">
        <f aca="false">IF(AND(H7902&gt;=Summary!$B$25,I7902&gt;=Summary!$B$26,I7902&lt;=Summary!$B$27,J7902&gt;=Summary!$B$28,J7902&lt;=Summary!$B$29,F7902*J7902&gt;1),"Yes","No")</f>
        <v>No</v>
      </c>
    </row>
    <row r="7903" customFormat="false" ht="15" hidden="false" customHeight="false" outlineLevel="0" collapsed="false">
      <c r="A7903" s="6" t="s">
        <v>154</v>
      </c>
      <c r="B7903" s="45" t="n">
        <v>44032</v>
      </c>
      <c r="C7903" s="6" t="s">
        <v>203</v>
      </c>
      <c r="D7903" s="6" t="s">
        <v>180</v>
      </c>
      <c r="E7903" s="6" t="s">
        <v>177</v>
      </c>
      <c r="F7903" s="34" t="n">
        <v>0.205818593502045</v>
      </c>
      <c r="G7903" s="34" t="n">
        <v>0.120515957255424</v>
      </c>
      <c r="H7903" s="34" t="n">
        <v>0.0853026362466207</v>
      </c>
      <c r="I7903" s="34" t="n">
        <v>0.707811962741403</v>
      </c>
      <c r="J7903" s="35" t="n">
        <v>8.3</v>
      </c>
      <c r="K7903" s="6" t="n">
        <v>0</v>
      </c>
      <c r="L7903" s="35" t="n">
        <v>-1</v>
      </c>
      <c r="M7903" s="6" t="str">
        <f aca="false">IF(I7903&lt;=0,"Below 0%",IF(I7903&lt;=0.05,"0-5%",IF(I7903&lt;=0.1,"5-10%",IF(I7903&lt;=0.2,"10-20%",IF(I7903&lt;=0.4,"20-40%","Above 40%")))))</f>
        <v>Above 40%</v>
      </c>
      <c r="N7903" s="6" t="str">
        <f aca="false">IF(AND(H7903&gt;=Summary!$B$25,I7903&gt;=Summary!$B$26,I7903&lt;=Summary!$B$27,J7903&gt;=Summary!$B$28,J7903&lt;=Summary!$B$29,F7903*J7903&gt;1),"Yes","No")</f>
        <v>No</v>
      </c>
    </row>
    <row r="7904" customFormat="false" ht="15" hidden="false" customHeight="false" outlineLevel="0" collapsed="false">
      <c r="A7904" s="6" t="s">
        <v>154</v>
      </c>
      <c r="B7904" s="45" t="n">
        <v>44033</v>
      </c>
      <c r="C7904" s="6" t="s">
        <v>182</v>
      </c>
      <c r="D7904" s="6" t="s">
        <v>185</v>
      </c>
      <c r="E7904" s="6" t="s">
        <v>187</v>
      </c>
      <c r="F7904" s="34" t="n">
        <v>0.244612529873848</v>
      </c>
      <c r="G7904" s="34" t="n">
        <v>0.294141359849503</v>
      </c>
      <c r="H7904" s="34" t="n">
        <v>-0.0495288299756549</v>
      </c>
      <c r="I7904" s="34" t="n">
        <v>-0.168384446175799</v>
      </c>
      <c r="J7904" s="35" t="n">
        <v>3.4</v>
      </c>
      <c r="K7904" s="6" t="n">
        <v>1</v>
      </c>
      <c r="L7904" s="35" t="n">
        <v>2.4</v>
      </c>
      <c r="M7904" s="6" t="str">
        <f aca="false">IF(I7904&lt;=0,"Below 0%",IF(I7904&lt;=0.05,"0-5%",IF(I7904&lt;=0.1,"5-10%",IF(I7904&lt;=0.2,"10-20%",IF(I7904&lt;=0.4,"20-40%","Above 40%")))))</f>
        <v>Below 0%</v>
      </c>
      <c r="N7904" s="6" t="str">
        <f aca="false">IF(AND(H7904&gt;=Summary!$B$25,I7904&gt;=Summary!$B$26,I7904&lt;=Summary!$B$27,J7904&gt;=Summary!$B$28,J7904&lt;=Summary!$B$29,F7904*J7904&gt;1),"Yes","No")</f>
        <v>No</v>
      </c>
    </row>
    <row r="7905" customFormat="false" ht="15" hidden="false" customHeight="false" outlineLevel="0" collapsed="false">
      <c r="A7905" s="6" t="s">
        <v>154</v>
      </c>
      <c r="B7905" s="45" t="n">
        <v>44033</v>
      </c>
      <c r="C7905" s="6" t="s">
        <v>182</v>
      </c>
      <c r="D7905" s="6" t="s">
        <v>185</v>
      </c>
      <c r="E7905" s="6" t="s">
        <v>174</v>
      </c>
      <c r="F7905" s="34" t="n">
        <v>0.219640180468559</v>
      </c>
      <c r="G7905" s="34" t="n">
        <v>0.251276538564902</v>
      </c>
      <c r="H7905" s="34" t="n">
        <v>-0.0316363580963426</v>
      </c>
      <c r="I7905" s="34" t="n">
        <v>-0.125902554520311</v>
      </c>
      <c r="J7905" s="35" t="n">
        <v>3.98</v>
      </c>
      <c r="K7905" s="6" t="n">
        <v>0</v>
      </c>
      <c r="L7905" s="35" t="n">
        <v>-1</v>
      </c>
      <c r="M7905" s="6" t="str">
        <f aca="false">IF(I7905&lt;=0,"Below 0%",IF(I7905&lt;=0.05,"0-5%",IF(I7905&lt;=0.1,"5-10%",IF(I7905&lt;=0.2,"10-20%",IF(I7905&lt;=0.4,"20-40%","Above 40%")))))</f>
        <v>Below 0%</v>
      </c>
      <c r="N7905" s="6" t="str">
        <f aca="false">IF(AND(H7905&gt;=Summary!$B$25,I7905&gt;=Summary!$B$26,I7905&lt;=Summary!$B$27,J7905&gt;=Summary!$B$28,J7905&lt;=Summary!$B$29,F7905*J7905&gt;1),"Yes","No")</f>
        <v>No</v>
      </c>
    </row>
    <row r="7906" customFormat="false" ht="15" hidden="false" customHeight="false" outlineLevel="0" collapsed="false">
      <c r="A7906" s="6" t="s">
        <v>154</v>
      </c>
      <c r="B7906" s="45" t="n">
        <v>44033</v>
      </c>
      <c r="C7906" s="6" t="s">
        <v>182</v>
      </c>
      <c r="D7906" s="6" t="s">
        <v>185</v>
      </c>
      <c r="E7906" s="6" t="s">
        <v>177</v>
      </c>
      <c r="F7906" s="34" t="n">
        <v>0.535747289657593</v>
      </c>
      <c r="G7906" s="34" t="n">
        <v>0.454582101585595</v>
      </c>
      <c r="H7906" s="34" t="n">
        <v>0.0811651880719975</v>
      </c>
      <c r="I7906" s="34" t="n">
        <v>0.178549018513688</v>
      </c>
      <c r="J7906" s="35" t="n">
        <v>2.2</v>
      </c>
      <c r="K7906" s="6" t="n">
        <v>0</v>
      </c>
      <c r="L7906" s="35" t="n">
        <v>-1</v>
      </c>
      <c r="M7906" s="6" t="str">
        <f aca="false">IF(I7906&lt;=0,"Below 0%",IF(I7906&lt;=0.05,"0-5%",IF(I7906&lt;=0.1,"5-10%",IF(I7906&lt;=0.2,"10-20%",IF(I7906&lt;=0.4,"20-40%","Above 40%")))))</f>
        <v>10-20%</v>
      </c>
      <c r="N7906" s="6" t="str">
        <f aca="false">IF(AND(H7906&gt;=Summary!$B$25,I7906&gt;=Summary!$B$26,I7906&lt;=Summary!$B$27,J7906&gt;=Summary!$B$28,J7906&lt;=Summary!$B$29,F7906*J7906&gt;1),"Yes","No")</f>
        <v>Yes</v>
      </c>
    </row>
    <row r="7907" customFormat="false" ht="15" hidden="false" customHeight="false" outlineLevel="0" collapsed="false">
      <c r="A7907" s="6" t="s">
        <v>154</v>
      </c>
      <c r="B7907" s="45" t="n">
        <v>44033</v>
      </c>
      <c r="C7907" s="6" t="s">
        <v>198</v>
      </c>
      <c r="D7907" s="6" t="s">
        <v>194</v>
      </c>
      <c r="E7907" s="6" t="s">
        <v>187</v>
      </c>
      <c r="F7907" s="34" t="n">
        <v>0.138631492853165</v>
      </c>
      <c r="G7907" s="34" t="n">
        <v>0.100752760820563</v>
      </c>
      <c r="H7907" s="34" t="n">
        <v>0.0378787320326016</v>
      </c>
      <c r="I7907" s="34" t="n">
        <v>0.375957261360432</v>
      </c>
      <c r="J7907" s="35" t="n">
        <v>10</v>
      </c>
      <c r="K7907" s="6" t="n">
        <v>0</v>
      </c>
      <c r="L7907" s="35" t="n">
        <v>-1</v>
      </c>
      <c r="M7907" s="6" t="str">
        <f aca="false">IF(I7907&lt;=0,"Below 0%",IF(I7907&lt;=0.05,"0-5%",IF(I7907&lt;=0.1,"5-10%",IF(I7907&lt;=0.2,"10-20%",IF(I7907&lt;=0.4,"20-40%","Above 40%")))))</f>
        <v>20-40%</v>
      </c>
      <c r="N7907" s="6" t="str">
        <f aca="false">IF(AND(H7907&gt;=Summary!$B$25,I7907&gt;=Summary!$B$26,I7907&lt;=Summary!$B$27,J7907&gt;=Summary!$B$28,J7907&lt;=Summary!$B$29,F7907*J7907&gt;1),"Yes","No")</f>
        <v>No</v>
      </c>
    </row>
    <row r="7908" customFormat="false" ht="15" hidden="false" customHeight="false" outlineLevel="0" collapsed="false">
      <c r="A7908" s="6" t="s">
        <v>154</v>
      </c>
      <c r="B7908" s="45" t="n">
        <v>44033</v>
      </c>
      <c r="C7908" s="6" t="s">
        <v>198</v>
      </c>
      <c r="D7908" s="6" t="s">
        <v>194</v>
      </c>
      <c r="E7908" s="6" t="s">
        <v>174</v>
      </c>
      <c r="F7908" s="34" t="n">
        <v>0.116111852228642</v>
      </c>
      <c r="G7908" s="34" t="n">
        <v>0.163825627350509</v>
      </c>
      <c r="H7908" s="34" t="n">
        <v>-0.0477137751218676</v>
      </c>
      <c r="I7908" s="34" t="n">
        <v>-0.291247321273996</v>
      </c>
      <c r="J7908" s="35" t="n">
        <v>6.15</v>
      </c>
      <c r="K7908" s="6" t="n">
        <v>0</v>
      </c>
      <c r="L7908" s="35" t="n">
        <v>-1</v>
      </c>
      <c r="M7908" s="6" t="str">
        <f aca="false">IF(I7908&lt;=0,"Below 0%",IF(I7908&lt;=0.05,"0-5%",IF(I7908&lt;=0.1,"5-10%",IF(I7908&lt;=0.2,"10-20%",IF(I7908&lt;=0.4,"20-40%","Above 40%")))))</f>
        <v>Below 0%</v>
      </c>
      <c r="N7908" s="6" t="str">
        <f aca="false">IF(AND(H7908&gt;=Summary!$B$25,I7908&gt;=Summary!$B$26,I7908&lt;=Summary!$B$27,J7908&gt;=Summary!$B$28,J7908&lt;=Summary!$B$29,F7908*J7908&gt;1),"Yes","No")</f>
        <v>No</v>
      </c>
    </row>
    <row r="7909" customFormat="false" ht="15" hidden="false" customHeight="false" outlineLevel="0" collapsed="false">
      <c r="A7909" s="6" t="s">
        <v>154</v>
      </c>
      <c r="B7909" s="45" t="n">
        <v>44033</v>
      </c>
      <c r="C7909" s="6" t="s">
        <v>198</v>
      </c>
      <c r="D7909" s="6" t="s">
        <v>194</v>
      </c>
      <c r="E7909" s="6" t="s">
        <v>177</v>
      </c>
      <c r="F7909" s="34" t="n">
        <v>0.745256662368774</v>
      </c>
      <c r="G7909" s="34" t="n">
        <v>0.735421611828928</v>
      </c>
      <c r="H7909" s="34" t="n">
        <v>0.00983505053984657</v>
      </c>
      <c r="I7909" s="34" t="n">
        <v>0.0133733499011373</v>
      </c>
      <c r="J7909" s="35" t="n">
        <v>1.37</v>
      </c>
      <c r="K7909" s="6" t="n">
        <v>1</v>
      </c>
      <c r="L7909" s="35" t="n">
        <v>0.37</v>
      </c>
      <c r="M7909" s="6" t="str">
        <f aca="false">IF(I7909&lt;=0,"Below 0%",IF(I7909&lt;=0.05,"0-5%",IF(I7909&lt;=0.1,"5-10%",IF(I7909&lt;=0.2,"10-20%",IF(I7909&lt;=0.4,"20-40%","Above 40%")))))</f>
        <v>0-5%</v>
      </c>
      <c r="N7909" s="6" t="str">
        <f aca="false">IF(AND(H7909&gt;=Summary!$B$25,I7909&gt;=Summary!$B$26,I7909&lt;=Summary!$B$27,J7909&gt;=Summary!$B$28,J7909&lt;=Summary!$B$29,F7909*J7909&gt;1),"Yes","No")</f>
        <v>No</v>
      </c>
    </row>
    <row r="7910" customFormat="false" ht="15" hidden="false" customHeight="false" outlineLevel="0" collapsed="false">
      <c r="A7910" s="6" t="s">
        <v>154</v>
      </c>
      <c r="B7910" s="45" t="n">
        <v>44034</v>
      </c>
      <c r="C7910" s="6" t="s">
        <v>183</v>
      </c>
      <c r="D7910" s="6" t="s">
        <v>190</v>
      </c>
      <c r="E7910" s="6" t="s">
        <v>187</v>
      </c>
      <c r="F7910" s="34" t="n">
        <v>0.768323600292206</v>
      </c>
      <c r="G7910" s="34" t="n">
        <v>0.472831977223831</v>
      </c>
      <c r="H7910" s="34" t="n">
        <v>0.295491623068375</v>
      </c>
      <c r="I7910" s="34" t="n">
        <v>0.624940015274166</v>
      </c>
      <c r="J7910" s="35" t="n">
        <v>2.13</v>
      </c>
      <c r="K7910" s="6" t="n">
        <v>1</v>
      </c>
      <c r="L7910" s="35" t="n">
        <v>1.13</v>
      </c>
      <c r="M7910" s="6" t="str">
        <f aca="false">IF(I7910&lt;=0,"Below 0%",IF(I7910&lt;=0.05,"0-5%",IF(I7910&lt;=0.1,"5-10%",IF(I7910&lt;=0.2,"10-20%",IF(I7910&lt;=0.4,"20-40%","Above 40%")))))</f>
        <v>Above 40%</v>
      </c>
      <c r="N7910" s="6" t="str">
        <f aca="false">IF(AND(H7910&gt;=Summary!$B$25,I7910&gt;=Summary!$B$26,I7910&lt;=Summary!$B$27,J7910&gt;=Summary!$B$28,J7910&lt;=Summary!$B$29,F7910*J7910&gt;1),"Yes","No")</f>
        <v>No</v>
      </c>
    </row>
    <row r="7911" customFormat="false" ht="15" hidden="false" customHeight="false" outlineLevel="0" collapsed="false">
      <c r="A7911" s="6" t="s">
        <v>154</v>
      </c>
      <c r="B7911" s="45" t="n">
        <v>44034</v>
      </c>
      <c r="C7911" s="6" t="s">
        <v>183</v>
      </c>
      <c r="D7911" s="6" t="s">
        <v>190</v>
      </c>
      <c r="E7911" s="6" t="s">
        <v>174</v>
      </c>
      <c r="F7911" s="34" t="n">
        <v>0.124587059020996</v>
      </c>
      <c r="G7911" s="34" t="n">
        <v>0.254970154806775</v>
      </c>
      <c r="H7911" s="34" t="n">
        <v>-0.130383095785779</v>
      </c>
      <c r="I7911" s="34" t="n">
        <v>-0.51136610825917</v>
      </c>
      <c r="J7911" s="35" t="n">
        <v>3.95</v>
      </c>
      <c r="K7911" s="6" t="n">
        <v>0</v>
      </c>
      <c r="L7911" s="35" t="n">
        <v>-1</v>
      </c>
      <c r="M7911" s="6" t="str">
        <f aca="false">IF(I7911&lt;=0,"Below 0%",IF(I7911&lt;=0.05,"0-5%",IF(I7911&lt;=0.1,"5-10%",IF(I7911&lt;=0.2,"10-20%",IF(I7911&lt;=0.4,"20-40%","Above 40%")))))</f>
        <v>Below 0%</v>
      </c>
      <c r="N7911" s="6" t="str">
        <f aca="false">IF(AND(H7911&gt;=Summary!$B$25,I7911&gt;=Summary!$B$26,I7911&lt;=Summary!$B$27,J7911&gt;=Summary!$B$28,J7911&lt;=Summary!$B$29,F7911*J7911&gt;1),"Yes","No")</f>
        <v>No</v>
      </c>
    </row>
    <row r="7912" customFormat="false" ht="15" hidden="false" customHeight="false" outlineLevel="0" collapsed="false">
      <c r="A7912" s="6" t="s">
        <v>154</v>
      </c>
      <c r="B7912" s="45" t="n">
        <v>44034</v>
      </c>
      <c r="C7912" s="6" t="s">
        <v>183</v>
      </c>
      <c r="D7912" s="6" t="s">
        <v>190</v>
      </c>
      <c r="E7912" s="6" t="s">
        <v>177</v>
      </c>
      <c r="F7912" s="34" t="n">
        <v>0.107089333236218</v>
      </c>
      <c r="G7912" s="34" t="n">
        <v>0.272197867969395</v>
      </c>
      <c r="H7912" s="34" t="n">
        <v>-0.165108534733177</v>
      </c>
      <c r="I7912" s="34" t="n">
        <v>-0.60657541502765</v>
      </c>
      <c r="J7912" s="35" t="n">
        <v>3.7</v>
      </c>
      <c r="K7912" s="6" t="n">
        <v>0</v>
      </c>
      <c r="L7912" s="35" t="n">
        <v>-1</v>
      </c>
      <c r="M7912" s="6" t="str">
        <f aca="false">IF(I7912&lt;=0,"Below 0%",IF(I7912&lt;=0.05,"0-5%",IF(I7912&lt;=0.1,"5-10%",IF(I7912&lt;=0.2,"10-20%",IF(I7912&lt;=0.4,"20-40%","Above 40%")))))</f>
        <v>Below 0%</v>
      </c>
      <c r="N7912" s="6" t="str">
        <f aca="false">IF(AND(H7912&gt;=Summary!$B$25,I7912&gt;=Summary!$B$26,I7912&lt;=Summary!$B$27,J7912&gt;=Summary!$B$28,J7912&lt;=Summary!$B$29,F7912*J7912&gt;1),"Yes","No")</f>
        <v>No</v>
      </c>
    </row>
    <row r="7913" customFormat="false" ht="15" hidden="false" customHeight="false" outlineLevel="0" collapsed="false">
      <c r="A7913" s="6" t="s">
        <v>154</v>
      </c>
      <c r="B7913" s="45" t="n">
        <v>44034</v>
      </c>
      <c r="C7913" s="6" t="s">
        <v>176</v>
      </c>
      <c r="D7913" s="6" t="s">
        <v>189</v>
      </c>
      <c r="E7913" s="6" t="s">
        <v>187</v>
      </c>
      <c r="F7913" s="34" t="n">
        <v>0.647580206394196</v>
      </c>
      <c r="G7913" s="34" t="n">
        <v>0.782673513334438</v>
      </c>
      <c r="H7913" s="34" t="n">
        <v>-0.135093306940242</v>
      </c>
      <c r="I7913" s="34" t="n">
        <v>-0.172604929946718</v>
      </c>
      <c r="J7913" s="35" t="n">
        <v>1.28</v>
      </c>
      <c r="K7913" s="6" t="n">
        <v>0</v>
      </c>
      <c r="L7913" s="35" t="n">
        <v>-1</v>
      </c>
      <c r="M7913" s="6" t="str">
        <f aca="false">IF(I7913&lt;=0,"Below 0%",IF(I7913&lt;=0.05,"0-5%",IF(I7913&lt;=0.1,"5-10%",IF(I7913&lt;=0.2,"10-20%",IF(I7913&lt;=0.4,"20-40%","Above 40%")))))</f>
        <v>Below 0%</v>
      </c>
      <c r="N7913" s="6" t="str">
        <f aca="false">IF(AND(H7913&gt;=Summary!$B$25,I7913&gt;=Summary!$B$26,I7913&lt;=Summary!$B$27,J7913&gt;=Summary!$B$28,J7913&lt;=Summary!$B$29,F7913*J7913&gt;1),"Yes","No")</f>
        <v>No</v>
      </c>
    </row>
    <row r="7914" customFormat="false" ht="15" hidden="false" customHeight="false" outlineLevel="0" collapsed="false">
      <c r="A7914" s="6" t="s">
        <v>154</v>
      </c>
      <c r="B7914" s="45" t="n">
        <v>44034</v>
      </c>
      <c r="C7914" s="6" t="s">
        <v>176</v>
      </c>
      <c r="D7914" s="6" t="s">
        <v>189</v>
      </c>
      <c r="E7914" s="6" t="s">
        <v>174</v>
      </c>
      <c r="F7914" s="34" t="n">
        <v>0.219302609562874</v>
      </c>
      <c r="G7914" s="34" t="n">
        <v>0.143117442438297</v>
      </c>
      <c r="H7914" s="34" t="n">
        <v>0.0761851671245767</v>
      </c>
      <c r="I7914" s="34" t="n">
        <v>0.532326219827627</v>
      </c>
      <c r="J7914" s="35" t="n">
        <v>7</v>
      </c>
      <c r="K7914" s="6" t="n">
        <v>1</v>
      </c>
      <c r="L7914" s="35" t="n">
        <v>6</v>
      </c>
      <c r="M7914" s="6" t="str">
        <f aca="false">IF(I7914&lt;=0,"Below 0%",IF(I7914&lt;=0.05,"0-5%",IF(I7914&lt;=0.1,"5-10%",IF(I7914&lt;=0.2,"10-20%",IF(I7914&lt;=0.4,"20-40%","Above 40%")))))</f>
        <v>Above 40%</v>
      </c>
      <c r="N7914" s="6" t="str">
        <f aca="false">IF(AND(H7914&gt;=Summary!$B$25,I7914&gt;=Summary!$B$26,I7914&lt;=Summary!$B$27,J7914&gt;=Summary!$B$28,J7914&lt;=Summary!$B$29,F7914*J7914&gt;1),"Yes","No")</f>
        <v>No</v>
      </c>
    </row>
    <row r="7915" customFormat="false" ht="15" hidden="false" customHeight="false" outlineLevel="0" collapsed="false">
      <c r="A7915" s="6" t="s">
        <v>154</v>
      </c>
      <c r="B7915" s="45" t="n">
        <v>44034</v>
      </c>
      <c r="C7915" s="6" t="s">
        <v>176</v>
      </c>
      <c r="D7915" s="6" t="s">
        <v>189</v>
      </c>
      <c r="E7915" s="6" t="s">
        <v>177</v>
      </c>
      <c r="F7915" s="34" t="n">
        <v>0.133117184042931</v>
      </c>
      <c r="G7915" s="34" t="n">
        <v>0.0742090442272652</v>
      </c>
      <c r="H7915" s="34" t="n">
        <v>0.0589081398156654</v>
      </c>
      <c r="I7915" s="34" t="n">
        <v>0.793813482292795</v>
      </c>
      <c r="J7915" s="35" t="n">
        <v>13.5</v>
      </c>
      <c r="K7915" s="6" t="n">
        <v>0</v>
      </c>
      <c r="L7915" s="35" t="n">
        <v>-1</v>
      </c>
      <c r="M7915" s="6" t="str">
        <f aca="false">IF(I7915&lt;=0,"Below 0%",IF(I7915&lt;=0.05,"0-5%",IF(I7915&lt;=0.1,"5-10%",IF(I7915&lt;=0.2,"10-20%",IF(I7915&lt;=0.4,"20-40%","Above 40%")))))</f>
        <v>Above 40%</v>
      </c>
      <c r="N7915" s="6" t="str">
        <f aca="false">IF(AND(H7915&gt;=Summary!$B$25,I7915&gt;=Summary!$B$26,I7915&lt;=Summary!$B$27,J7915&gt;=Summary!$B$28,J7915&lt;=Summary!$B$29,F7915*J7915&gt;1),"Yes","No")</f>
        <v>No</v>
      </c>
    </row>
    <row r="7916" customFormat="false" ht="15" hidden="false" customHeight="false" outlineLevel="0" collapsed="false">
      <c r="A7916" s="6" t="s">
        <v>154</v>
      </c>
      <c r="B7916" s="45" t="n">
        <v>44038</v>
      </c>
      <c r="C7916" s="6" t="s">
        <v>185</v>
      </c>
      <c r="D7916" s="6" t="s">
        <v>198</v>
      </c>
      <c r="E7916" s="6" t="s">
        <v>187</v>
      </c>
      <c r="F7916" s="34" t="n">
        <v>0.810996949672699</v>
      </c>
      <c r="G7916" s="34" t="n">
        <v>0.495374971332467</v>
      </c>
      <c r="H7916" s="34" t="n">
        <v>0.315621978340232</v>
      </c>
      <c r="I7916" s="34" t="n">
        <v>0.637137515226632</v>
      </c>
      <c r="J7916" s="35" t="n">
        <v>2.05</v>
      </c>
      <c r="K7916" s="6" t="n">
        <v>1</v>
      </c>
      <c r="L7916" s="35" t="n">
        <v>1.05</v>
      </c>
      <c r="M7916" s="6" t="str">
        <f aca="false">IF(I7916&lt;=0,"Below 0%",IF(I7916&lt;=0.05,"0-5%",IF(I7916&lt;=0.1,"5-10%",IF(I7916&lt;=0.2,"10-20%",IF(I7916&lt;=0.4,"20-40%","Above 40%")))))</f>
        <v>Above 40%</v>
      </c>
      <c r="N7916" s="6" t="str">
        <f aca="false">IF(AND(H7916&gt;=Summary!$B$25,I7916&gt;=Summary!$B$26,I7916&lt;=Summary!$B$27,J7916&gt;=Summary!$B$28,J7916&lt;=Summary!$B$29,F7916*J7916&gt;1),"Yes","No")</f>
        <v>No</v>
      </c>
    </row>
    <row r="7917" customFormat="false" ht="15" hidden="false" customHeight="false" outlineLevel="0" collapsed="false">
      <c r="A7917" s="6" t="s">
        <v>154</v>
      </c>
      <c r="B7917" s="45" t="n">
        <v>44038</v>
      </c>
      <c r="C7917" s="6" t="s">
        <v>185</v>
      </c>
      <c r="D7917" s="6" t="s">
        <v>198</v>
      </c>
      <c r="E7917" s="6" t="s">
        <v>174</v>
      </c>
      <c r="F7917" s="34" t="n">
        <v>0.12160886079073</v>
      </c>
      <c r="G7917" s="34" t="n">
        <v>0.250745355859644</v>
      </c>
      <c r="H7917" s="34" t="n">
        <v>-0.129136495068914</v>
      </c>
      <c r="I7917" s="34" t="n">
        <v>-0.515010515852581</v>
      </c>
      <c r="J7917" s="35" t="n">
        <v>4.05</v>
      </c>
      <c r="K7917" s="6" t="n">
        <v>0</v>
      </c>
      <c r="L7917" s="35" t="n">
        <v>-1</v>
      </c>
      <c r="M7917" s="6" t="str">
        <f aca="false">IF(I7917&lt;=0,"Below 0%",IF(I7917&lt;=0.05,"0-5%",IF(I7917&lt;=0.1,"5-10%",IF(I7917&lt;=0.2,"10-20%",IF(I7917&lt;=0.4,"20-40%","Above 40%")))))</f>
        <v>Below 0%</v>
      </c>
      <c r="N7917" s="6" t="str">
        <f aca="false">IF(AND(H7917&gt;=Summary!$B$25,I7917&gt;=Summary!$B$26,I7917&lt;=Summary!$B$27,J7917&gt;=Summary!$B$28,J7917&lt;=Summary!$B$29,F7917*J7917&gt;1),"Yes","No")</f>
        <v>No</v>
      </c>
    </row>
    <row r="7918" customFormat="false" ht="15" hidden="false" customHeight="false" outlineLevel="0" collapsed="false">
      <c r="A7918" s="6" t="s">
        <v>154</v>
      </c>
      <c r="B7918" s="45" t="n">
        <v>44038</v>
      </c>
      <c r="C7918" s="6" t="s">
        <v>185</v>
      </c>
      <c r="D7918" s="6" t="s">
        <v>198</v>
      </c>
      <c r="E7918" s="6" t="s">
        <v>177</v>
      </c>
      <c r="F7918" s="34" t="n">
        <v>0.0673941299319267</v>
      </c>
      <c r="G7918" s="34" t="n">
        <v>0.253879672807889</v>
      </c>
      <c r="H7918" s="34" t="n">
        <v>-0.186485542875963</v>
      </c>
      <c r="I7918" s="34" t="n">
        <v>-0.734543025101014</v>
      </c>
      <c r="J7918" s="35" t="n">
        <v>4</v>
      </c>
      <c r="K7918" s="6" t="n">
        <v>0</v>
      </c>
      <c r="L7918" s="35" t="n">
        <v>-1</v>
      </c>
      <c r="M7918" s="6" t="str">
        <f aca="false">IF(I7918&lt;=0,"Below 0%",IF(I7918&lt;=0.05,"0-5%",IF(I7918&lt;=0.1,"5-10%",IF(I7918&lt;=0.2,"10-20%",IF(I7918&lt;=0.4,"20-40%","Above 40%")))))</f>
        <v>Below 0%</v>
      </c>
      <c r="N7918" s="6" t="str">
        <f aca="false">IF(AND(H7918&gt;=Summary!$B$25,I7918&gt;=Summary!$B$26,I7918&lt;=Summary!$B$27,J7918&gt;=Summary!$B$28,J7918&lt;=Summary!$B$29,F7918*J7918&gt;1),"Yes","No")</f>
        <v>No</v>
      </c>
    </row>
    <row r="7919" customFormat="false" ht="15" hidden="false" customHeight="false" outlineLevel="0" collapsed="false">
      <c r="A7919" s="6" t="s">
        <v>154</v>
      </c>
      <c r="B7919" s="45" t="n">
        <v>44038</v>
      </c>
      <c r="C7919" s="6" t="s">
        <v>196</v>
      </c>
      <c r="D7919" s="6" t="s">
        <v>201</v>
      </c>
      <c r="E7919" s="6" t="s">
        <v>187</v>
      </c>
      <c r="F7919" s="34" t="n">
        <v>0.557180762290955</v>
      </c>
      <c r="G7919" s="34" t="n">
        <v>0.419794812452372</v>
      </c>
      <c r="H7919" s="34" t="n">
        <v>0.137385949838582</v>
      </c>
      <c r="I7919" s="34" t="n">
        <v>0.327269289098634</v>
      </c>
      <c r="J7919" s="35" t="n">
        <v>2.38</v>
      </c>
      <c r="K7919" s="6" t="n">
        <v>0</v>
      </c>
      <c r="L7919" s="35" t="n">
        <v>-1</v>
      </c>
      <c r="M7919" s="6" t="str">
        <f aca="false">IF(I7919&lt;=0,"Below 0%",IF(I7919&lt;=0.05,"0-5%",IF(I7919&lt;=0.1,"5-10%",IF(I7919&lt;=0.2,"10-20%",IF(I7919&lt;=0.4,"20-40%","Above 40%")))))</f>
        <v>20-40%</v>
      </c>
      <c r="N7919" s="6" t="str">
        <f aca="false">IF(AND(H7919&gt;=Summary!$B$25,I7919&gt;=Summary!$B$26,I7919&lt;=Summary!$B$27,J7919&gt;=Summary!$B$28,J7919&lt;=Summary!$B$29,F7919*J7919&gt;1),"Yes","No")</f>
        <v>Yes</v>
      </c>
    </row>
    <row r="7920" customFormat="false" ht="15" hidden="false" customHeight="false" outlineLevel="0" collapsed="false">
      <c r="A7920" s="6" t="s">
        <v>154</v>
      </c>
      <c r="B7920" s="45" t="n">
        <v>44038</v>
      </c>
      <c r="C7920" s="6" t="s">
        <v>196</v>
      </c>
      <c r="D7920" s="6" t="s">
        <v>201</v>
      </c>
      <c r="E7920" s="6" t="s">
        <v>174</v>
      </c>
      <c r="F7920" s="34" t="n">
        <v>0.192194223403931</v>
      </c>
      <c r="G7920" s="34" t="n">
        <v>0.273729220174424</v>
      </c>
      <c r="H7920" s="34" t="n">
        <v>-0.0815349967704928</v>
      </c>
      <c r="I7920" s="34" t="n">
        <v>-0.29786734758729</v>
      </c>
      <c r="J7920" s="35" t="n">
        <v>3.65</v>
      </c>
      <c r="K7920" s="6" t="n">
        <v>0</v>
      </c>
      <c r="L7920" s="35" t="n">
        <v>-1</v>
      </c>
      <c r="M7920" s="6" t="str">
        <f aca="false">IF(I7920&lt;=0,"Below 0%",IF(I7920&lt;=0.05,"0-5%",IF(I7920&lt;=0.1,"5-10%",IF(I7920&lt;=0.2,"10-20%",IF(I7920&lt;=0.4,"20-40%","Above 40%")))))</f>
        <v>Below 0%</v>
      </c>
      <c r="N7920" s="6" t="str">
        <f aca="false">IF(AND(H7920&gt;=Summary!$B$25,I7920&gt;=Summary!$B$26,I7920&lt;=Summary!$B$27,J7920&gt;=Summary!$B$28,J7920&lt;=Summary!$B$29,F7920*J7920&gt;1),"Yes","No")</f>
        <v>No</v>
      </c>
    </row>
    <row r="7921" customFormat="false" ht="15" hidden="false" customHeight="false" outlineLevel="0" collapsed="false">
      <c r="A7921" s="6" t="s">
        <v>154</v>
      </c>
      <c r="B7921" s="45" t="n">
        <v>44038</v>
      </c>
      <c r="C7921" s="6" t="s">
        <v>196</v>
      </c>
      <c r="D7921" s="6" t="s">
        <v>201</v>
      </c>
      <c r="E7921" s="6" t="s">
        <v>177</v>
      </c>
      <c r="F7921" s="34" t="n">
        <v>0.250625014305115</v>
      </c>
      <c r="G7921" s="34" t="n">
        <v>0.306475967373204</v>
      </c>
      <c r="H7921" s="34" t="n">
        <v>-0.0558509530680895</v>
      </c>
      <c r="I7921" s="34" t="n">
        <v>-0.182235995686012</v>
      </c>
      <c r="J7921" s="35" t="n">
        <v>3.26</v>
      </c>
      <c r="K7921" s="6" t="n">
        <v>1</v>
      </c>
      <c r="L7921" s="35" t="n">
        <v>2.26</v>
      </c>
      <c r="M7921" s="6" t="str">
        <f aca="false">IF(I7921&lt;=0,"Below 0%",IF(I7921&lt;=0.05,"0-5%",IF(I7921&lt;=0.1,"5-10%",IF(I7921&lt;=0.2,"10-20%",IF(I7921&lt;=0.4,"20-40%","Above 40%")))))</f>
        <v>Below 0%</v>
      </c>
      <c r="N7921" s="6" t="str">
        <f aca="false">IF(AND(H7921&gt;=Summary!$B$25,I7921&gt;=Summary!$B$26,I7921&lt;=Summary!$B$27,J7921&gt;=Summary!$B$28,J7921&lt;=Summary!$B$29,F7921*J7921&gt;1),"Yes","No")</f>
        <v>No</v>
      </c>
    </row>
    <row r="7922" customFormat="false" ht="15" hidden="false" customHeight="false" outlineLevel="0" collapsed="false">
      <c r="A7922" s="6" t="s">
        <v>154</v>
      </c>
      <c r="B7922" s="45" t="n">
        <v>44038</v>
      </c>
      <c r="C7922" s="6" t="s">
        <v>190</v>
      </c>
      <c r="D7922" s="6" t="s">
        <v>203</v>
      </c>
      <c r="E7922" s="6" t="s">
        <v>187</v>
      </c>
      <c r="F7922" s="34" t="n">
        <v>0.5149906873703</v>
      </c>
      <c r="G7922" s="34" t="n">
        <v>0.525685991334846</v>
      </c>
      <c r="H7922" s="34" t="n">
        <v>-0.010695303964546</v>
      </c>
      <c r="I7922" s="34" t="n">
        <v>-0.0203454232010025</v>
      </c>
      <c r="J7922" s="35" t="n">
        <v>1.9</v>
      </c>
      <c r="K7922" s="6" t="n">
        <v>1</v>
      </c>
      <c r="L7922" s="35" t="n">
        <v>0.9</v>
      </c>
      <c r="M7922" s="6" t="str">
        <f aca="false">IF(I7922&lt;=0,"Below 0%",IF(I7922&lt;=0.05,"0-5%",IF(I7922&lt;=0.1,"5-10%",IF(I7922&lt;=0.2,"10-20%",IF(I7922&lt;=0.4,"20-40%","Above 40%")))))</f>
        <v>Below 0%</v>
      </c>
      <c r="N7922" s="6" t="str">
        <f aca="false">IF(AND(H7922&gt;=Summary!$B$25,I7922&gt;=Summary!$B$26,I7922&lt;=Summary!$B$27,J7922&gt;=Summary!$B$28,J7922&lt;=Summary!$B$29,F7922*J7922&gt;1),"Yes","No")</f>
        <v>No</v>
      </c>
    </row>
    <row r="7923" customFormat="false" ht="15" hidden="false" customHeight="false" outlineLevel="0" collapsed="false">
      <c r="A7923" s="6" t="s">
        <v>154</v>
      </c>
      <c r="B7923" s="45" t="n">
        <v>44038</v>
      </c>
      <c r="C7923" s="6" t="s">
        <v>190</v>
      </c>
      <c r="D7923" s="6" t="s">
        <v>203</v>
      </c>
      <c r="E7923" s="6" t="s">
        <v>174</v>
      </c>
      <c r="F7923" s="34" t="n">
        <v>0.304851084947586</v>
      </c>
      <c r="G7923" s="34" t="n">
        <v>0.254796781514339</v>
      </c>
      <c r="H7923" s="34" t="n">
        <v>0.0500543034332473</v>
      </c>
      <c r="I7923" s="34" t="n">
        <v>0.196447942300364</v>
      </c>
      <c r="J7923" s="35" t="n">
        <v>3.92</v>
      </c>
      <c r="K7923" s="6" t="n">
        <v>0</v>
      </c>
      <c r="L7923" s="35" t="n">
        <v>-1</v>
      </c>
      <c r="M7923" s="6" t="str">
        <f aca="false">IF(I7923&lt;=0,"Below 0%",IF(I7923&lt;=0.05,"0-5%",IF(I7923&lt;=0.1,"5-10%",IF(I7923&lt;=0.2,"10-20%",IF(I7923&lt;=0.4,"20-40%","Above 40%")))))</f>
        <v>10-20%</v>
      </c>
      <c r="N7923" s="6" t="str">
        <f aca="false">IF(AND(H7923&gt;=Summary!$B$25,I7923&gt;=Summary!$B$26,I7923&lt;=Summary!$B$27,J7923&gt;=Summary!$B$28,J7923&lt;=Summary!$B$29,F7923*J7923&gt;1),"Yes","No")</f>
        <v>Yes</v>
      </c>
    </row>
    <row r="7924" customFormat="false" ht="15" hidden="false" customHeight="false" outlineLevel="0" collapsed="false">
      <c r="A7924" s="6" t="s">
        <v>154</v>
      </c>
      <c r="B7924" s="45" t="n">
        <v>44038</v>
      </c>
      <c r="C7924" s="6" t="s">
        <v>190</v>
      </c>
      <c r="D7924" s="6" t="s">
        <v>203</v>
      </c>
      <c r="E7924" s="6" t="s">
        <v>177</v>
      </c>
      <c r="F7924" s="34" t="n">
        <v>0.180158242583275</v>
      </c>
      <c r="G7924" s="34" t="n">
        <v>0.219517227150815</v>
      </c>
      <c r="H7924" s="34" t="n">
        <v>-0.0393589845675401</v>
      </c>
      <c r="I7924" s="34" t="n">
        <v>-0.179297930638033</v>
      </c>
      <c r="J7924" s="35" t="n">
        <v>4.55</v>
      </c>
      <c r="K7924" s="6" t="n">
        <v>0</v>
      </c>
      <c r="L7924" s="35" t="n">
        <v>-1</v>
      </c>
      <c r="M7924" s="6" t="str">
        <f aca="false">IF(I7924&lt;=0,"Below 0%",IF(I7924&lt;=0.05,"0-5%",IF(I7924&lt;=0.1,"5-10%",IF(I7924&lt;=0.2,"10-20%",IF(I7924&lt;=0.4,"20-40%","Above 40%")))))</f>
        <v>Below 0%</v>
      </c>
      <c r="N7924" s="6" t="str">
        <f aca="false">IF(AND(H7924&gt;=Summary!$B$25,I7924&gt;=Summary!$B$26,I7924&lt;=Summary!$B$27,J7924&gt;=Summary!$B$28,J7924&lt;=Summary!$B$29,F7924*J7924&gt;1),"Yes","No")</f>
        <v>No</v>
      </c>
    </row>
    <row r="7925" customFormat="false" ht="15" hidden="false" customHeight="false" outlineLevel="0" collapsed="false">
      <c r="A7925" s="6" t="s">
        <v>154</v>
      </c>
      <c r="B7925" s="45" t="n">
        <v>44038</v>
      </c>
      <c r="C7925" s="6" t="s">
        <v>180</v>
      </c>
      <c r="D7925" s="6" t="s">
        <v>181</v>
      </c>
      <c r="E7925" s="6" t="s">
        <v>187</v>
      </c>
      <c r="F7925" s="34" t="n">
        <v>0.306862980127335</v>
      </c>
      <c r="G7925" s="34" t="n">
        <v>0.14846478652974</v>
      </c>
      <c r="H7925" s="34" t="n">
        <v>0.158398193597595</v>
      </c>
      <c r="I7925" s="34" t="n">
        <v>1.0669074957102</v>
      </c>
      <c r="J7925" s="35" t="n">
        <v>6.75</v>
      </c>
      <c r="K7925" s="6" t="n">
        <v>0</v>
      </c>
      <c r="L7925" s="35" t="n">
        <v>-1</v>
      </c>
      <c r="M7925" s="6" t="str">
        <f aca="false">IF(I7925&lt;=0,"Below 0%",IF(I7925&lt;=0.05,"0-5%",IF(I7925&lt;=0.1,"5-10%",IF(I7925&lt;=0.2,"10-20%",IF(I7925&lt;=0.4,"20-40%","Above 40%")))))</f>
        <v>Above 40%</v>
      </c>
      <c r="N7925" s="6" t="str">
        <f aca="false">IF(AND(H7925&gt;=Summary!$B$25,I7925&gt;=Summary!$B$26,I7925&lt;=Summary!$B$27,J7925&gt;=Summary!$B$28,J7925&lt;=Summary!$B$29,F7925*J7925&gt;1),"Yes","No")</f>
        <v>No</v>
      </c>
    </row>
    <row r="7926" customFormat="false" ht="15" hidden="false" customHeight="false" outlineLevel="0" collapsed="false">
      <c r="A7926" s="6" t="s">
        <v>154</v>
      </c>
      <c r="B7926" s="45" t="n">
        <v>44038</v>
      </c>
      <c r="C7926" s="6" t="s">
        <v>180</v>
      </c>
      <c r="D7926" s="6" t="s">
        <v>181</v>
      </c>
      <c r="E7926" s="6" t="s">
        <v>174</v>
      </c>
      <c r="F7926" s="34" t="n">
        <v>0.133031234145165</v>
      </c>
      <c r="G7926" s="34" t="n">
        <v>0.22519939529792</v>
      </c>
      <c r="H7926" s="34" t="n">
        <v>-0.0921681611527555</v>
      </c>
      <c r="I7926" s="34" t="n">
        <v>-0.409273573007711</v>
      </c>
      <c r="J7926" s="35" t="n">
        <v>4.45</v>
      </c>
      <c r="K7926" s="6" t="n">
        <v>1</v>
      </c>
      <c r="L7926" s="35" t="n">
        <v>3.45</v>
      </c>
      <c r="M7926" s="6" t="str">
        <f aca="false">IF(I7926&lt;=0,"Below 0%",IF(I7926&lt;=0.05,"0-5%",IF(I7926&lt;=0.1,"5-10%",IF(I7926&lt;=0.2,"10-20%",IF(I7926&lt;=0.4,"20-40%","Above 40%")))))</f>
        <v>Below 0%</v>
      </c>
      <c r="N7926" s="6" t="str">
        <f aca="false">IF(AND(H7926&gt;=Summary!$B$25,I7926&gt;=Summary!$B$26,I7926&lt;=Summary!$B$27,J7926&gt;=Summary!$B$28,J7926&lt;=Summary!$B$29,F7926*J7926&gt;1),"Yes","No")</f>
        <v>No</v>
      </c>
    </row>
    <row r="7927" customFormat="false" ht="15" hidden="false" customHeight="false" outlineLevel="0" collapsed="false">
      <c r="A7927" s="6" t="s">
        <v>154</v>
      </c>
      <c r="B7927" s="45" t="n">
        <v>44038</v>
      </c>
      <c r="C7927" s="6" t="s">
        <v>180</v>
      </c>
      <c r="D7927" s="6" t="s">
        <v>181</v>
      </c>
      <c r="E7927" s="6" t="s">
        <v>177</v>
      </c>
      <c r="F7927" s="34" t="n">
        <v>0.560105741024017</v>
      </c>
      <c r="G7927" s="34" t="n">
        <v>0.62633581817234</v>
      </c>
      <c r="H7927" s="34" t="n">
        <v>-0.0662300771483227</v>
      </c>
      <c r="I7927" s="34" t="n">
        <v>-0.105742119844884</v>
      </c>
      <c r="J7927" s="35" t="n">
        <v>1.6</v>
      </c>
      <c r="K7927" s="6" t="n">
        <v>0</v>
      </c>
      <c r="L7927" s="35" t="n">
        <v>-1</v>
      </c>
      <c r="M7927" s="6" t="str">
        <f aca="false">IF(I7927&lt;=0,"Below 0%",IF(I7927&lt;=0.05,"0-5%",IF(I7927&lt;=0.1,"5-10%",IF(I7927&lt;=0.2,"10-20%",IF(I7927&lt;=0.4,"20-40%","Above 40%")))))</f>
        <v>Below 0%</v>
      </c>
      <c r="N7927" s="6" t="str">
        <f aca="false">IF(AND(H7927&gt;=Summary!$B$25,I7927&gt;=Summary!$B$26,I7927&lt;=Summary!$B$27,J7927&gt;=Summary!$B$28,J7927&lt;=Summary!$B$29,F7927*J7927&gt;1),"Yes","No")</f>
        <v>No</v>
      </c>
    </row>
    <row r="7928" customFormat="false" ht="15" hidden="false" customHeight="false" outlineLevel="0" collapsed="false">
      <c r="A7928" s="6" t="s">
        <v>154</v>
      </c>
      <c r="B7928" s="45" t="n">
        <v>44038</v>
      </c>
      <c r="C7928" s="6" t="s">
        <v>173</v>
      </c>
      <c r="D7928" s="6" t="s">
        <v>199</v>
      </c>
      <c r="E7928" s="6" t="s">
        <v>187</v>
      </c>
      <c r="F7928" s="34" t="n">
        <v>0.614738762378693</v>
      </c>
      <c r="G7928" s="34" t="n">
        <v>0.433280214711063</v>
      </c>
      <c r="H7928" s="34" t="n">
        <v>0.18145854766763</v>
      </c>
      <c r="I7928" s="34" t="n">
        <v>0.418801831947571</v>
      </c>
      <c r="J7928" s="35" t="n">
        <v>2.33</v>
      </c>
      <c r="K7928" s="6" t="n">
        <v>0</v>
      </c>
      <c r="L7928" s="35" t="n">
        <v>-1</v>
      </c>
      <c r="M7928" s="6" t="str">
        <f aca="false">IF(I7928&lt;=0,"Below 0%",IF(I7928&lt;=0.05,"0-5%",IF(I7928&lt;=0.1,"5-10%",IF(I7928&lt;=0.2,"10-20%",IF(I7928&lt;=0.4,"20-40%","Above 40%")))))</f>
        <v>Above 40%</v>
      </c>
      <c r="N7928" s="6" t="str">
        <f aca="false">IF(AND(H7928&gt;=Summary!$B$25,I7928&gt;=Summary!$B$26,I7928&lt;=Summary!$B$27,J7928&gt;=Summary!$B$28,J7928&lt;=Summary!$B$29,F7928*J7928&gt;1),"Yes","No")</f>
        <v>No</v>
      </c>
    </row>
    <row r="7929" customFormat="false" ht="15" hidden="false" customHeight="false" outlineLevel="0" collapsed="false">
      <c r="A7929" s="6" t="s">
        <v>154</v>
      </c>
      <c r="B7929" s="45" t="n">
        <v>44038</v>
      </c>
      <c r="C7929" s="6" t="s">
        <v>173</v>
      </c>
      <c r="D7929" s="6" t="s">
        <v>199</v>
      </c>
      <c r="E7929" s="6" t="s">
        <v>174</v>
      </c>
      <c r="F7929" s="34" t="n">
        <v>0.147815689444542</v>
      </c>
      <c r="G7929" s="34" t="n">
        <v>0.246229975677263</v>
      </c>
      <c r="H7929" s="34" t="n">
        <v>-0.0984142862327205</v>
      </c>
      <c r="I7929" s="34" t="n">
        <v>-0.399684424944726</v>
      </c>
      <c r="J7929" s="35" t="n">
        <v>4.1</v>
      </c>
      <c r="K7929" s="6" t="n">
        <v>0</v>
      </c>
      <c r="L7929" s="35" t="n">
        <v>-1</v>
      </c>
      <c r="M7929" s="6" t="str">
        <f aca="false">IF(I7929&lt;=0,"Below 0%",IF(I7929&lt;=0.05,"0-5%",IF(I7929&lt;=0.1,"5-10%",IF(I7929&lt;=0.2,"10-20%",IF(I7929&lt;=0.4,"20-40%","Above 40%")))))</f>
        <v>Below 0%</v>
      </c>
      <c r="N7929" s="6" t="str">
        <f aca="false">IF(AND(H7929&gt;=Summary!$B$25,I7929&gt;=Summary!$B$26,I7929&lt;=Summary!$B$27,J7929&gt;=Summary!$B$28,J7929&lt;=Summary!$B$29,F7929*J7929&gt;1),"Yes","No")</f>
        <v>No</v>
      </c>
    </row>
    <row r="7930" customFormat="false" ht="15" hidden="false" customHeight="false" outlineLevel="0" collapsed="false">
      <c r="A7930" s="6" t="s">
        <v>154</v>
      </c>
      <c r="B7930" s="45" t="n">
        <v>44038</v>
      </c>
      <c r="C7930" s="6" t="s">
        <v>173</v>
      </c>
      <c r="D7930" s="6" t="s">
        <v>199</v>
      </c>
      <c r="E7930" s="6" t="s">
        <v>177</v>
      </c>
      <c r="F7930" s="34" t="n">
        <v>0.237445548176765</v>
      </c>
      <c r="G7930" s="34" t="n">
        <v>0.320489809611675</v>
      </c>
      <c r="H7930" s="34" t="n">
        <v>-0.0830442614349095</v>
      </c>
      <c r="I7930" s="34" t="n">
        <v>-0.259116698704183</v>
      </c>
      <c r="J7930" s="35" t="n">
        <v>3.15</v>
      </c>
      <c r="K7930" s="6" t="n">
        <v>1</v>
      </c>
      <c r="L7930" s="35" t="n">
        <v>2.15</v>
      </c>
      <c r="M7930" s="6" t="str">
        <f aca="false">IF(I7930&lt;=0,"Below 0%",IF(I7930&lt;=0.05,"0-5%",IF(I7930&lt;=0.1,"5-10%",IF(I7930&lt;=0.2,"10-20%",IF(I7930&lt;=0.4,"20-40%","Above 40%")))))</f>
        <v>Below 0%</v>
      </c>
      <c r="N7930" s="6" t="str">
        <f aca="false">IF(AND(H7930&gt;=Summary!$B$25,I7930&gt;=Summary!$B$26,I7930&lt;=Summary!$B$27,J7930&gt;=Summary!$B$28,J7930&lt;=Summary!$B$29,F7930*J7930&gt;1),"Yes","No")</f>
        <v>No</v>
      </c>
    </row>
    <row r="7931" customFormat="false" ht="15" hidden="false" customHeight="false" outlineLevel="0" collapsed="false">
      <c r="A7931" s="6" t="s">
        <v>154</v>
      </c>
      <c r="B7931" s="45" t="n">
        <v>44038</v>
      </c>
      <c r="C7931" s="6" t="s">
        <v>195</v>
      </c>
      <c r="D7931" s="6" t="s">
        <v>176</v>
      </c>
      <c r="E7931" s="6" t="s">
        <v>187</v>
      </c>
      <c r="F7931" s="34" t="n">
        <v>0.457261770963669</v>
      </c>
      <c r="G7931" s="34" t="n">
        <v>0.315469819097914</v>
      </c>
      <c r="H7931" s="34" t="n">
        <v>0.141791951865755</v>
      </c>
      <c r="I7931" s="34" t="n">
        <v>0.449462811597029</v>
      </c>
      <c r="J7931" s="35" t="n">
        <v>3.36</v>
      </c>
      <c r="K7931" s="6" t="n">
        <v>0</v>
      </c>
      <c r="L7931" s="35" t="n">
        <v>-1</v>
      </c>
      <c r="M7931" s="6" t="str">
        <f aca="false">IF(I7931&lt;=0,"Below 0%",IF(I7931&lt;=0.05,"0-5%",IF(I7931&lt;=0.1,"5-10%",IF(I7931&lt;=0.2,"10-20%",IF(I7931&lt;=0.4,"20-40%","Above 40%")))))</f>
        <v>Above 40%</v>
      </c>
      <c r="N7931" s="6" t="str">
        <f aca="false">IF(AND(H7931&gt;=Summary!$B$25,I7931&gt;=Summary!$B$26,I7931&lt;=Summary!$B$27,J7931&gt;=Summary!$B$28,J7931&lt;=Summary!$B$29,F7931*J7931&gt;1),"Yes","No")</f>
        <v>No</v>
      </c>
    </row>
    <row r="7932" customFormat="false" ht="15" hidden="false" customHeight="false" outlineLevel="0" collapsed="false">
      <c r="A7932" s="6" t="s">
        <v>154</v>
      </c>
      <c r="B7932" s="45" t="n">
        <v>44038</v>
      </c>
      <c r="C7932" s="6" t="s">
        <v>195</v>
      </c>
      <c r="D7932" s="6" t="s">
        <v>176</v>
      </c>
      <c r="E7932" s="6" t="s">
        <v>174</v>
      </c>
      <c r="F7932" s="34" t="n">
        <v>0.320623517036438</v>
      </c>
      <c r="G7932" s="34" t="n">
        <v>0.233475460830174</v>
      </c>
      <c r="H7932" s="34" t="n">
        <v>0.0871480562062636</v>
      </c>
      <c r="I7932" s="34" t="n">
        <v>0.373264307505333</v>
      </c>
      <c r="J7932" s="35" t="n">
        <v>4.54</v>
      </c>
      <c r="K7932" s="6" t="n">
        <v>0</v>
      </c>
      <c r="L7932" s="35" t="n">
        <v>-1</v>
      </c>
      <c r="M7932" s="6" t="str">
        <f aca="false">IF(I7932&lt;=0,"Below 0%",IF(I7932&lt;=0.05,"0-5%",IF(I7932&lt;=0.1,"5-10%",IF(I7932&lt;=0.2,"10-20%",IF(I7932&lt;=0.4,"20-40%","Above 40%")))))</f>
        <v>20-40%</v>
      </c>
      <c r="N7932" s="6" t="str">
        <f aca="false">IF(AND(H7932&gt;=Summary!$B$25,I7932&gt;=Summary!$B$26,I7932&lt;=Summary!$B$27,J7932&gt;=Summary!$B$28,J7932&lt;=Summary!$B$29,F7932*J7932&gt;1),"Yes","No")</f>
        <v>Yes</v>
      </c>
    </row>
    <row r="7933" customFormat="false" ht="15" hidden="false" customHeight="false" outlineLevel="0" collapsed="false">
      <c r="A7933" s="6" t="s">
        <v>154</v>
      </c>
      <c r="B7933" s="45" t="n">
        <v>44038</v>
      </c>
      <c r="C7933" s="6" t="s">
        <v>195</v>
      </c>
      <c r="D7933" s="6" t="s">
        <v>176</v>
      </c>
      <c r="E7933" s="6" t="s">
        <v>177</v>
      </c>
      <c r="F7933" s="34" t="n">
        <v>0.222114697098732</v>
      </c>
      <c r="G7933" s="34" t="n">
        <v>0.451054720071911</v>
      </c>
      <c r="H7933" s="34" t="n">
        <v>-0.228940022973179</v>
      </c>
      <c r="I7933" s="34" t="n">
        <v>-0.507565962144637</v>
      </c>
      <c r="J7933" s="35" t="n">
        <v>2.35</v>
      </c>
      <c r="K7933" s="6" t="n">
        <v>1</v>
      </c>
      <c r="L7933" s="35" t="n">
        <v>1.35</v>
      </c>
      <c r="M7933" s="6" t="str">
        <f aca="false">IF(I7933&lt;=0,"Below 0%",IF(I7933&lt;=0.05,"0-5%",IF(I7933&lt;=0.1,"5-10%",IF(I7933&lt;=0.2,"10-20%",IF(I7933&lt;=0.4,"20-40%","Above 40%")))))</f>
        <v>Below 0%</v>
      </c>
      <c r="N7933" s="6" t="str">
        <f aca="false">IF(AND(H7933&gt;=Summary!$B$25,I7933&gt;=Summary!$B$26,I7933&lt;=Summary!$B$27,J7933&gt;=Summary!$B$28,J7933&lt;=Summary!$B$29,F7933*J7933&gt;1),"Yes","No")</f>
        <v>No</v>
      </c>
    </row>
    <row r="7934" customFormat="false" ht="15" hidden="false" customHeight="false" outlineLevel="0" collapsed="false">
      <c r="A7934" s="6" t="s">
        <v>154</v>
      </c>
      <c r="B7934" s="45" t="n">
        <v>44038</v>
      </c>
      <c r="C7934" s="6" t="s">
        <v>194</v>
      </c>
      <c r="D7934" s="6" t="s">
        <v>172</v>
      </c>
      <c r="E7934" s="6" t="s">
        <v>187</v>
      </c>
      <c r="F7934" s="34" t="n">
        <v>0.807581007480621</v>
      </c>
      <c r="G7934" s="34" t="n">
        <v>0.909950882299436</v>
      </c>
      <c r="H7934" s="34" t="n">
        <v>-0.102369874818815</v>
      </c>
      <c r="I7934" s="34" t="n">
        <v>-0.112500440199725</v>
      </c>
      <c r="J7934" s="35" t="n">
        <v>1.1</v>
      </c>
      <c r="K7934" s="6" t="n">
        <v>1</v>
      </c>
      <c r="L7934" s="35" t="n">
        <v>0.1</v>
      </c>
      <c r="M7934" s="6" t="str">
        <f aca="false">IF(I7934&lt;=0,"Below 0%",IF(I7934&lt;=0.05,"0-5%",IF(I7934&lt;=0.1,"5-10%",IF(I7934&lt;=0.2,"10-20%",IF(I7934&lt;=0.4,"20-40%","Above 40%")))))</f>
        <v>Below 0%</v>
      </c>
      <c r="N7934" s="6" t="str">
        <f aca="false">IF(AND(H7934&gt;=Summary!$B$25,I7934&gt;=Summary!$B$26,I7934&lt;=Summary!$B$27,J7934&gt;=Summary!$B$28,J7934&lt;=Summary!$B$29,F7934*J7934&gt;1),"Yes","No")</f>
        <v>No</v>
      </c>
    </row>
    <row r="7935" customFormat="false" ht="15" hidden="false" customHeight="false" outlineLevel="0" collapsed="false">
      <c r="A7935" s="6" t="s">
        <v>154</v>
      </c>
      <c r="B7935" s="45" t="n">
        <v>44038</v>
      </c>
      <c r="C7935" s="6" t="s">
        <v>194</v>
      </c>
      <c r="D7935" s="6" t="s">
        <v>172</v>
      </c>
      <c r="E7935" s="6" t="s">
        <v>174</v>
      </c>
      <c r="F7935" s="34" t="n">
        <v>0.162133023142815</v>
      </c>
      <c r="G7935" s="34" t="n">
        <v>0.0656358013461888</v>
      </c>
      <c r="H7935" s="34" t="n">
        <v>0.0964972217966258</v>
      </c>
      <c r="I7935" s="34" t="n">
        <v>1.470191874213</v>
      </c>
      <c r="J7935" s="35" t="n">
        <v>15.25</v>
      </c>
      <c r="K7935" s="6" t="n">
        <v>0</v>
      </c>
      <c r="L7935" s="35" t="n">
        <v>-1</v>
      </c>
      <c r="M7935" s="6" t="str">
        <f aca="false">IF(I7935&lt;=0,"Below 0%",IF(I7935&lt;=0.05,"0-5%",IF(I7935&lt;=0.1,"5-10%",IF(I7935&lt;=0.2,"10-20%",IF(I7935&lt;=0.4,"20-40%","Above 40%")))))</f>
        <v>Above 40%</v>
      </c>
      <c r="N7935" s="6" t="str">
        <f aca="false">IF(AND(H7935&gt;=Summary!$B$25,I7935&gt;=Summary!$B$26,I7935&lt;=Summary!$B$27,J7935&gt;=Summary!$B$28,J7935&lt;=Summary!$B$29,F7935*J7935&gt;1),"Yes","No")</f>
        <v>No</v>
      </c>
    </row>
    <row r="7936" customFormat="false" ht="15" hidden="false" customHeight="false" outlineLevel="0" collapsed="false">
      <c r="A7936" s="6" t="s">
        <v>154</v>
      </c>
      <c r="B7936" s="45" t="n">
        <v>44038</v>
      </c>
      <c r="C7936" s="6" t="s">
        <v>194</v>
      </c>
      <c r="D7936" s="6" t="s">
        <v>172</v>
      </c>
      <c r="E7936" s="6" t="s">
        <v>177</v>
      </c>
      <c r="F7936" s="34" t="n">
        <v>0.0302860122174025</v>
      </c>
      <c r="G7936" s="34" t="n">
        <v>0.0244133163543751</v>
      </c>
      <c r="H7936" s="34" t="n">
        <v>0.00587269586302734</v>
      </c>
      <c r="I7936" s="34" t="n">
        <v>0.240552974359622</v>
      </c>
      <c r="J7936" s="35" t="n">
        <v>41</v>
      </c>
      <c r="K7936" s="6" t="n">
        <v>0</v>
      </c>
      <c r="L7936" s="35" t="n">
        <v>-1</v>
      </c>
      <c r="M7936" s="6" t="str">
        <f aca="false">IF(I7936&lt;=0,"Below 0%",IF(I7936&lt;=0.05,"0-5%",IF(I7936&lt;=0.1,"5-10%",IF(I7936&lt;=0.2,"10-20%",IF(I7936&lt;=0.4,"20-40%","Above 40%")))))</f>
        <v>20-40%</v>
      </c>
      <c r="N7936" s="6" t="str">
        <f aca="false">IF(AND(H7936&gt;=Summary!$B$25,I7936&gt;=Summary!$B$26,I7936&lt;=Summary!$B$27,J7936&gt;=Summary!$B$28,J7936&lt;=Summary!$B$29,F7936*J7936&gt;1),"Yes","No")</f>
        <v>No</v>
      </c>
    </row>
    <row r="7937" customFormat="false" ht="15" hidden="false" customHeight="false" outlineLevel="0" collapsed="false">
      <c r="A7937" s="6" t="s">
        <v>154</v>
      </c>
      <c r="B7937" s="45" t="n">
        <v>44038</v>
      </c>
      <c r="C7937" s="6" t="s">
        <v>188</v>
      </c>
      <c r="D7937" s="6" t="s">
        <v>183</v>
      </c>
      <c r="E7937" s="6" t="s">
        <v>187</v>
      </c>
      <c r="F7937" s="34" t="n">
        <v>0.172122299671173</v>
      </c>
      <c r="G7937" s="34" t="n">
        <v>0.12234375</v>
      </c>
      <c r="H7937" s="34" t="n">
        <v>0.0497785496711731</v>
      </c>
      <c r="I7937" s="34" t="n">
        <v>0.406874480070891</v>
      </c>
      <c r="J7937" s="35" t="n">
        <v>8.2</v>
      </c>
      <c r="K7937" s="6" t="n">
        <v>0</v>
      </c>
      <c r="L7937" s="35" t="n">
        <v>-1</v>
      </c>
      <c r="M7937" s="6" t="str">
        <f aca="false">IF(I7937&lt;=0,"Below 0%",IF(I7937&lt;=0.05,"0-5%",IF(I7937&lt;=0.1,"5-10%",IF(I7937&lt;=0.2,"10-20%",IF(I7937&lt;=0.4,"20-40%","Above 40%")))))</f>
        <v>Above 40%</v>
      </c>
      <c r="N7937" s="6" t="str">
        <f aca="false">IF(AND(H7937&gt;=Summary!$B$25,I7937&gt;=Summary!$B$26,I7937&lt;=Summary!$B$27,J7937&gt;=Summary!$B$28,J7937&lt;=Summary!$B$29,F7937*J7937&gt;1),"Yes","No")</f>
        <v>No</v>
      </c>
    </row>
    <row r="7938" customFormat="false" ht="15" hidden="false" customHeight="false" outlineLevel="0" collapsed="false">
      <c r="A7938" s="6" t="s">
        <v>154</v>
      </c>
      <c r="B7938" s="45" t="n">
        <v>44038</v>
      </c>
      <c r="C7938" s="6" t="s">
        <v>188</v>
      </c>
      <c r="D7938" s="6" t="s">
        <v>183</v>
      </c>
      <c r="E7938" s="6" t="s">
        <v>174</v>
      </c>
      <c r="F7938" s="34" t="n">
        <v>0.184486135840416</v>
      </c>
      <c r="G7938" s="34" t="n">
        <v>0.18578125</v>
      </c>
      <c r="H7938" s="34" t="n">
        <v>-0.00129511415958403</v>
      </c>
      <c r="I7938" s="34" t="n">
        <v>-0.00697117798262215</v>
      </c>
      <c r="J7938" s="35" t="n">
        <v>5.4</v>
      </c>
      <c r="K7938" s="6" t="n">
        <v>0</v>
      </c>
      <c r="L7938" s="35" t="n">
        <v>-1</v>
      </c>
      <c r="M7938" s="6" t="str">
        <f aca="false">IF(I7938&lt;=0,"Below 0%",IF(I7938&lt;=0.05,"0-5%",IF(I7938&lt;=0.1,"5-10%",IF(I7938&lt;=0.2,"10-20%",IF(I7938&lt;=0.4,"20-40%","Above 40%")))))</f>
        <v>Below 0%</v>
      </c>
      <c r="N7938" s="6" t="str">
        <f aca="false">IF(AND(H7938&gt;=Summary!$B$25,I7938&gt;=Summary!$B$26,I7938&lt;=Summary!$B$27,J7938&gt;=Summary!$B$28,J7938&lt;=Summary!$B$29,F7938*J7938&gt;1),"Yes","No")</f>
        <v>No</v>
      </c>
    </row>
    <row r="7939" customFormat="false" ht="15" hidden="false" customHeight="false" outlineLevel="0" collapsed="false">
      <c r="A7939" s="6" t="s">
        <v>154</v>
      </c>
      <c r="B7939" s="45" t="n">
        <v>44038</v>
      </c>
      <c r="C7939" s="6" t="s">
        <v>188</v>
      </c>
      <c r="D7939" s="6" t="s">
        <v>183</v>
      </c>
      <c r="E7939" s="6" t="s">
        <v>177</v>
      </c>
      <c r="F7939" s="34" t="n">
        <v>0.64339154958725</v>
      </c>
      <c r="G7939" s="34" t="n">
        <v>0.691875</v>
      </c>
      <c r="H7939" s="34" t="n">
        <v>-0.0484834504127503</v>
      </c>
      <c r="I7939" s="34" t="n">
        <v>-0.0700754477510392</v>
      </c>
      <c r="J7939" s="35" t="n">
        <v>1.45</v>
      </c>
      <c r="K7939" s="6" t="n">
        <v>1</v>
      </c>
      <c r="L7939" s="35" t="n">
        <v>0.45</v>
      </c>
      <c r="M7939" s="6" t="str">
        <f aca="false">IF(I7939&lt;=0,"Below 0%",IF(I7939&lt;=0.05,"0-5%",IF(I7939&lt;=0.1,"5-10%",IF(I7939&lt;=0.2,"10-20%",IF(I7939&lt;=0.4,"20-40%","Above 40%")))))</f>
        <v>Below 0%</v>
      </c>
      <c r="N7939" s="6" t="str">
        <f aca="false">IF(AND(H7939&gt;=Summary!$B$25,I7939&gt;=Summary!$B$26,I7939&lt;=Summary!$B$27,J7939&gt;=Summary!$B$28,J7939&lt;=Summary!$B$29,F7939*J7939&gt;1),"Yes","No")</f>
        <v>No</v>
      </c>
    </row>
    <row r="7940" customFormat="false" ht="15" hidden="false" customHeight="false" outlineLevel="0" collapsed="false">
      <c r="A7940" s="6" t="s">
        <v>154</v>
      </c>
      <c r="B7940" s="45" t="n">
        <v>44038</v>
      </c>
      <c r="C7940" s="6" t="s">
        <v>179</v>
      </c>
      <c r="D7940" s="6" t="s">
        <v>204</v>
      </c>
      <c r="E7940" s="6" t="s">
        <v>187</v>
      </c>
      <c r="F7940" s="34" t="n">
        <v>0.572603344917297</v>
      </c>
      <c r="G7940" s="34" t="n">
        <v>0.443061605476042</v>
      </c>
      <c r="H7940" s="34" t="n">
        <v>0.129541739441255</v>
      </c>
      <c r="I7940" s="34" t="n">
        <v>0.292378616969238</v>
      </c>
      <c r="J7940" s="35" t="n">
        <v>2.25</v>
      </c>
      <c r="K7940" s="6" t="n">
        <v>1</v>
      </c>
      <c r="L7940" s="35" t="n">
        <v>1.25</v>
      </c>
      <c r="M7940" s="6" t="str">
        <f aca="false">IF(I7940&lt;=0,"Below 0%",IF(I7940&lt;=0.05,"0-5%",IF(I7940&lt;=0.1,"5-10%",IF(I7940&lt;=0.2,"10-20%",IF(I7940&lt;=0.4,"20-40%","Above 40%")))))</f>
        <v>20-40%</v>
      </c>
      <c r="N7940" s="6" t="str">
        <f aca="false">IF(AND(H7940&gt;=Summary!$B$25,I7940&gt;=Summary!$B$26,I7940&lt;=Summary!$B$27,J7940&gt;=Summary!$B$28,J7940&lt;=Summary!$B$29,F7940*J7940&gt;1),"Yes","No")</f>
        <v>Yes</v>
      </c>
    </row>
    <row r="7941" customFormat="false" ht="15" hidden="false" customHeight="false" outlineLevel="0" collapsed="false">
      <c r="A7941" s="6" t="s">
        <v>154</v>
      </c>
      <c r="B7941" s="45" t="n">
        <v>44038</v>
      </c>
      <c r="C7941" s="6" t="s">
        <v>179</v>
      </c>
      <c r="D7941" s="6" t="s">
        <v>204</v>
      </c>
      <c r="E7941" s="6" t="s">
        <v>174</v>
      </c>
      <c r="F7941" s="34" t="n">
        <v>0.171514242887497</v>
      </c>
      <c r="G7941" s="34" t="n">
        <v>0.276913503422526</v>
      </c>
      <c r="H7941" s="34" t="n">
        <v>-0.10539926053503</v>
      </c>
      <c r="I7941" s="34" t="n">
        <v>-0.380621599280432</v>
      </c>
      <c r="J7941" s="35" t="n">
        <v>3.6</v>
      </c>
      <c r="K7941" s="6" t="n">
        <v>0</v>
      </c>
      <c r="L7941" s="35" t="n">
        <v>-1</v>
      </c>
      <c r="M7941" s="6" t="str">
        <f aca="false">IF(I7941&lt;=0,"Below 0%",IF(I7941&lt;=0.05,"0-5%",IF(I7941&lt;=0.1,"5-10%",IF(I7941&lt;=0.2,"10-20%",IF(I7941&lt;=0.4,"20-40%","Above 40%")))))</f>
        <v>Below 0%</v>
      </c>
      <c r="N7941" s="6" t="str">
        <f aca="false">IF(AND(H7941&gt;=Summary!$B$25,I7941&gt;=Summary!$B$26,I7941&lt;=Summary!$B$27,J7941&gt;=Summary!$B$28,J7941&lt;=Summary!$B$29,F7941*J7941&gt;1),"Yes","No")</f>
        <v>No</v>
      </c>
    </row>
    <row r="7942" customFormat="false" ht="15" hidden="false" customHeight="false" outlineLevel="0" collapsed="false">
      <c r="A7942" s="6" t="s">
        <v>154</v>
      </c>
      <c r="B7942" s="45" t="n">
        <v>44038</v>
      </c>
      <c r="C7942" s="6" t="s">
        <v>179</v>
      </c>
      <c r="D7942" s="6" t="s">
        <v>204</v>
      </c>
      <c r="E7942" s="6" t="s">
        <v>177</v>
      </c>
      <c r="F7942" s="34" t="n">
        <v>0.255882412195206</v>
      </c>
      <c r="G7942" s="34" t="n">
        <v>0.280024891101431</v>
      </c>
      <c r="H7942" s="34" t="n">
        <v>-0.0241424789062256</v>
      </c>
      <c r="I7942" s="34" t="n">
        <v>-0.0862154746717877</v>
      </c>
      <c r="J7942" s="35" t="n">
        <v>3.56</v>
      </c>
      <c r="K7942" s="6" t="n">
        <v>0</v>
      </c>
      <c r="L7942" s="35" t="n">
        <v>-1</v>
      </c>
      <c r="M7942" s="6" t="str">
        <f aca="false">IF(I7942&lt;=0,"Below 0%",IF(I7942&lt;=0.05,"0-5%",IF(I7942&lt;=0.1,"5-10%",IF(I7942&lt;=0.2,"10-20%",IF(I7942&lt;=0.4,"20-40%","Above 40%")))))</f>
        <v>Below 0%</v>
      </c>
      <c r="N7942" s="6" t="str">
        <f aca="false">IF(AND(H7942&gt;=Summary!$B$25,I7942&gt;=Summary!$B$26,I7942&lt;=Summary!$B$27,J7942&gt;=Summary!$B$28,J7942&lt;=Summary!$B$29,F7942*J7942&gt;1),"Yes","No")</f>
        <v>No</v>
      </c>
    </row>
    <row r="7943" customFormat="false" ht="15" hidden="false" customHeight="false" outlineLevel="0" collapsed="false">
      <c r="A7943" s="6" t="s">
        <v>154</v>
      </c>
      <c r="B7943" s="45" t="n">
        <v>44038</v>
      </c>
      <c r="C7943" s="6" t="s">
        <v>189</v>
      </c>
      <c r="D7943" s="6" t="s">
        <v>182</v>
      </c>
      <c r="E7943" s="6" t="s">
        <v>187</v>
      </c>
      <c r="F7943" s="34" t="n">
        <v>0.513486504554749</v>
      </c>
      <c r="G7943" s="34" t="n">
        <v>0.313123454388841</v>
      </c>
      <c r="H7943" s="34" t="n">
        <v>0.200363050165908</v>
      </c>
      <c r="I7943" s="34" t="n">
        <v>0.639885155064411</v>
      </c>
      <c r="J7943" s="35" t="n">
        <v>3.2</v>
      </c>
      <c r="K7943" s="6" t="n">
        <v>0</v>
      </c>
      <c r="L7943" s="35" t="n">
        <v>-1</v>
      </c>
      <c r="M7943" s="6" t="str">
        <f aca="false">IF(I7943&lt;=0,"Below 0%",IF(I7943&lt;=0.05,"0-5%",IF(I7943&lt;=0.1,"5-10%",IF(I7943&lt;=0.2,"10-20%",IF(I7943&lt;=0.4,"20-40%","Above 40%")))))</f>
        <v>Above 40%</v>
      </c>
      <c r="N7943" s="6" t="str">
        <f aca="false">IF(AND(H7943&gt;=Summary!$B$25,I7943&gt;=Summary!$B$26,I7943&lt;=Summary!$B$27,J7943&gt;=Summary!$B$28,J7943&lt;=Summary!$B$29,F7943*J7943&gt;1),"Yes","No")</f>
        <v>No</v>
      </c>
    </row>
    <row r="7944" customFormat="false" ht="15" hidden="false" customHeight="false" outlineLevel="0" collapsed="false">
      <c r="A7944" s="6" t="s">
        <v>154</v>
      </c>
      <c r="B7944" s="45" t="n">
        <v>44038</v>
      </c>
      <c r="C7944" s="6" t="s">
        <v>189</v>
      </c>
      <c r="D7944" s="6" t="s">
        <v>182</v>
      </c>
      <c r="E7944" s="6" t="s">
        <v>174</v>
      </c>
      <c r="F7944" s="34" t="n">
        <v>0.25933039188385</v>
      </c>
      <c r="G7944" s="34" t="n">
        <v>0.262302370168663</v>
      </c>
      <c r="H7944" s="34" t="n">
        <v>-0.00297197828481255</v>
      </c>
      <c r="I7944" s="34" t="n">
        <v>-0.0113303523826397</v>
      </c>
      <c r="J7944" s="35" t="n">
        <v>3.82</v>
      </c>
      <c r="K7944" s="6" t="n">
        <v>1</v>
      </c>
      <c r="L7944" s="35" t="n">
        <v>2.82</v>
      </c>
      <c r="M7944" s="6" t="str">
        <f aca="false">IF(I7944&lt;=0,"Below 0%",IF(I7944&lt;=0.05,"0-5%",IF(I7944&lt;=0.1,"5-10%",IF(I7944&lt;=0.2,"10-20%",IF(I7944&lt;=0.4,"20-40%","Above 40%")))))</f>
        <v>Below 0%</v>
      </c>
      <c r="N7944" s="6" t="str">
        <f aca="false">IF(AND(H7944&gt;=Summary!$B$25,I7944&gt;=Summary!$B$26,I7944&lt;=Summary!$B$27,J7944&gt;=Summary!$B$28,J7944&lt;=Summary!$B$29,F7944*J7944&gt;1),"Yes","No")</f>
        <v>No</v>
      </c>
    </row>
    <row r="7945" customFormat="false" ht="15" hidden="false" customHeight="false" outlineLevel="0" collapsed="false">
      <c r="A7945" s="6" t="s">
        <v>154</v>
      </c>
      <c r="B7945" s="45" t="n">
        <v>44038</v>
      </c>
      <c r="C7945" s="6" t="s">
        <v>189</v>
      </c>
      <c r="D7945" s="6" t="s">
        <v>182</v>
      </c>
      <c r="E7945" s="6" t="s">
        <v>177</v>
      </c>
      <c r="F7945" s="34" t="n">
        <v>0.227183133363724</v>
      </c>
      <c r="G7945" s="34" t="n">
        <v>0.424574175442496</v>
      </c>
      <c r="H7945" s="34" t="n">
        <v>-0.197391042078773</v>
      </c>
      <c r="I7945" s="34" t="n">
        <v>-0.464915328100324</v>
      </c>
      <c r="J7945" s="35" t="n">
        <v>2.36</v>
      </c>
      <c r="K7945" s="6" t="n">
        <v>0</v>
      </c>
      <c r="L7945" s="35" t="n">
        <v>-1</v>
      </c>
      <c r="M7945" s="6" t="str">
        <f aca="false">IF(I7945&lt;=0,"Below 0%",IF(I7945&lt;=0.05,"0-5%",IF(I7945&lt;=0.1,"5-10%",IF(I7945&lt;=0.2,"10-20%",IF(I7945&lt;=0.4,"20-40%","Above 40%")))))</f>
        <v>Below 0%</v>
      </c>
      <c r="N7945" s="6" t="str">
        <f aca="false">IF(AND(H7945&gt;=Summary!$B$25,I7945&gt;=Summary!$B$26,I7945&lt;=Summary!$B$27,J7945&gt;=Summary!$B$28,J7945&lt;=Summary!$B$29,F7945*J7945&gt;1),"Yes","No")</f>
        <v>No</v>
      </c>
    </row>
    <row r="7946" customFormat="false" ht="15" hidden="false" customHeight="false" outlineLevel="0" collapsed="false">
      <c r="A7946" s="6" t="s">
        <v>155</v>
      </c>
      <c r="B7946" s="45" t="n">
        <v>44086</v>
      </c>
      <c r="C7946" s="6" t="s">
        <v>180</v>
      </c>
      <c r="D7946" s="6" t="s">
        <v>179</v>
      </c>
      <c r="E7946" s="6" t="s">
        <v>187</v>
      </c>
      <c r="F7946" s="34" t="n">
        <v>0.366348534822464</v>
      </c>
      <c r="G7946" s="34" t="n">
        <v>0.299043062200957</v>
      </c>
      <c r="H7946" s="34" t="n">
        <v>0.0673054726215071</v>
      </c>
      <c r="I7946" s="34" t="n">
        <v>0.22506950044632</v>
      </c>
      <c r="J7946" s="35" t="n">
        <v>3.36</v>
      </c>
      <c r="K7946" s="6" t="n">
        <v>1</v>
      </c>
      <c r="L7946" s="35" t="n">
        <v>2.36</v>
      </c>
      <c r="M7946" s="6" t="str">
        <f aca="false">IF(I7946&lt;=0,"Below 0%",IF(I7946&lt;=0.05,"0-5%",IF(I7946&lt;=0.1,"5-10%",IF(I7946&lt;=0.2,"10-20%",IF(I7946&lt;=0.4,"20-40%","Above 40%")))))</f>
        <v>20-40%</v>
      </c>
      <c r="N7946" s="6" t="str">
        <f aca="false">IF(AND(H7946&gt;=Summary!$B$25,I7946&gt;=Summary!$B$26,I7946&lt;=Summary!$B$27,J7946&gt;=Summary!$B$28,J7946&lt;=Summary!$B$29,F7946*J7946&gt;1),"Yes","No")</f>
        <v>Yes</v>
      </c>
    </row>
    <row r="7947" customFormat="false" ht="15" hidden="false" customHeight="false" outlineLevel="0" collapsed="false">
      <c r="A7947" s="6" t="s">
        <v>155</v>
      </c>
      <c r="B7947" s="45" t="n">
        <v>44086</v>
      </c>
      <c r="C7947" s="6" t="s">
        <v>180</v>
      </c>
      <c r="D7947" s="6" t="s">
        <v>179</v>
      </c>
      <c r="E7947" s="6" t="s">
        <v>174</v>
      </c>
      <c r="F7947" s="34" t="n">
        <v>0.284681349992752</v>
      </c>
      <c r="G7947" s="34" t="n">
        <v>0.299043062200957</v>
      </c>
      <c r="H7947" s="34" t="n">
        <v>-0.0143617122082049</v>
      </c>
      <c r="I7947" s="34" t="n">
        <v>-0.0480255656242371</v>
      </c>
      <c r="J7947" s="35" t="n">
        <v>3.36</v>
      </c>
      <c r="K7947" s="6" t="n">
        <v>0</v>
      </c>
      <c r="L7947" s="35" t="n">
        <v>-1</v>
      </c>
      <c r="M7947" s="6" t="str">
        <f aca="false">IF(I7947&lt;=0,"Below 0%",IF(I7947&lt;=0.05,"0-5%",IF(I7947&lt;=0.1,"5-10%",IF(I7947&lt;=0.2,"10-20%",IF(I7947&lt;=0.4,"20-40%","Above 40%")))))</f>
        <v>Below 0%</v>
      </c>
      <c r="N7947" s="6" t="str">
        <f aca="false">IF(AND(H7947&gt;=Summary!$B$25,I7947&gt;=Summary!$B$26,I7947&lt;=Summary!$B$27,J7947&gt;=Summary!$B$28,J7947&lt;=Summary!$B$29,F7947*J7947&gt;1),"Yes","No")</f>
        <v>No</v>
      </c>
    </row>
    <row r="7948" customFormat="false" ht="15" hidden="false" customHeight="false" outlineLevel="0" collapsed="false">
      <c r="A7948" s="6" t="s">
        <v>155</v>
      </c>
      <c r="B7948" s="45" t="n">
        <v>44086</v>
      </c>
      <c r="C7948" s="6" t="s">
        <v>180</v>
      </c>
      <c r="D7948" s="6" t="s">
        <v>179</v>
      </c>
      <c r="E7948" s="6" t="s">
        <v>177</v>
      </c>
      <c r="F7948" s="34" t="n">
        <v>0.348970115184784</v>
      </c>
      <c r="G7948" s="34" t="n">
        <v>0.401913875598086</v>
      </c>
      <c r="H7948" s="34" t="n">
        <v>-0.0529437604133022</v>
      </c>
      <c r="I7948" s="34" t="n">
        <v>-0.131729118171192</v>
      </c>
      <c r="J7948" s="35" t="n">
        <v>2.5</v>
      </c>
      <c r="K7948" s="6" t="n">
        <v>0</v>
      </c>
      <c r="L7948" s="35" t="n">
        <v>-1</v>
      </c>
      <c r="M7948" s="6" t="str">
        <f aca="false">IF(I7948&lt;=0,"Below 0%",IF(I7948&lt;=0.05,"0-5%",IF(I7948&lt;=0.1,"5-10%",IF(I7948&lt;=0.2,"10-20%",IF(I7948&lt;=0.4,"20-40%","Above 40%")))))</f>
        <v>Below 0%</v>
      </c>
      <c r="N7948" s="6" t="str">
        <f aca="false">IF(AND(H7948&gt;=Summary!$B$25,I7948&gt;=Summary!$B$26,I7948&lt;=Summary!$B$27,J7948&gt;=Summary!$B$28,J7948&lt;=Summary!$B$29,F7948*J7948&gt;1),"Yes","No")</f>
        <v>No</v>
      </c>
    </row>
    <row r="7949" customFormat="false" ht="15" hidden="false" customHeight="false" outlineLevel="0" collapsed="false">
      <c r="A7949" s="6" t="s">
        <v>155</v>
      </c>
      <c r="B7949" s="45" t="n">
        <v>44086</v>
      </c>
      <c r="C7949" s="6" t="s">
        <v>184</v>
      </c>
      <c r="D7949" s="6" t="s">
        <v>185</v>
      </c>
      <c r="E7949" s="6" t="s">
        <v>187</v>
      </c>
      <c r="F7949" s="34" t="n">
        <v>0.153400138020515</v>
      </c>
      <c r="G7949" s="34" t="n">
        <v>0.153061760840999</v>
      </c>
      <c r="H7949" s="34" t="n">
        <v>0.000338377179516763</v>
      </c>
      <c r="I7949" s="34" t="n">
        <v>0.00221072315944593</v>
      </c>
      <c r="J7949" s="35" t="n">
        <v>6.55</v>
      </c>
      <c r="K7949" s="6" t="n">
        <v>0</v>
      </c>
      <c r="L7949" s="35" t="n">
        <v>-1</v>
      </c>
      <c r="M7949" s="6" t="str">
        <f aca="false">IF(I7949&lt;=0,"Below 0%",IF(I7949&lt;=0.05,"0-5%",IF(I7949&lt;=0.1,"5-10%",IF(I7949&lt;=0.2,"10-20%",IF(I7949&lt;=0.4,"20-40%","Above 40%")))))</f>
        <v>0-5%</v>
      </c>
      <c r="N7949" s="6" t="str">
        <f aca="false">IF(AND(H7949&gt;=Summary!$B$25,I7949&gt;=Summary!$B$26,I7949&lt;=Summary!$B$27,J7949&gt;=Summary!$B$28,J7949&lt;=Summary!$B$29,F7949*J7949&gt;1),"Yes","No")</f>
        <v>No</v>
      </c>
    </row>
    <row r="7950" customFormat="false" ht="15" hidden="false" customHeight="false" outlineLevel="0" collapsed="false">
      <c r="A7950" s="6" t="s">
        <v>155</v>
      </c>
      <c r="B7950" s="45" t="n">
        <v>44086</v>
      </c>
      <c r="C7950" s="6" t="s">
        <v>184</v>
      </c>
      <c r="D7950" s="6" t="s">
        <v>185</v>
      </c>
      <c r="E7950" s="6" t="s">
        <v>174</v>
      </c>
      <c r="F7950" s="34" t="n">
        <v>0.400427490472794</v>
      </c>
      <c r="G7950" s="34" t="n">
        <v>0.220341655716163</v>
      </c>
      <c r="H7950" s="34" t="n">
        <v>0.180085834756631</v>
      </c>
      <c r="I7950" s="34" t="n">
        <v>0.817302720955367</v>
      </c>
      <c r="J7950" s="35" t="n">
        <v>4.55</v>
      </c>
      <c r="K7950" s="6" t="n">
        <v>0</v>
      </c>
      <c r="L7950" s="35" t="n">
        <v>-1</v>
      </c>
      <c r="M7950" s="6" t="str">
        <f aca="false">IF(I7950&lt;=0,"Below 0%",IF(I7950&lt;=0.05,"0-5%",IF(I7950&lt;=0.1,"5-10%",IF(I7950&lt;=0.2,"10-20%",IF(I7950&lt;=0.4,"20-40%","Above 40%")))))</f>
        <v>Above 40%</v>
      </c>
      <c r="N7950" s="6" t="str">
        <f aca="false">IF(AND(H7950&gt;=Summary!$B$25,I7950&gt;=Summary!$B$26,I7950&lt;=Summary!$B$27,J7950&gt;=Summary!$B$28,J7950&lt;=Summary!$B$29,F7950*J7950&gt;1),"Yes","No")</f>
        <v>No</v>
      </c>
    </row>
    <row r="7951" customFormat="false" ht="15" hidden="false" customHeight="false" outlineLevel="0" collapsed="false">
      <c r="A7951" s="6" t="s">
        <v>155</v>
      </c>
      <c r="B7951" s="45" t="n">
        <v>44086</v>
      </c>
      <c r="C7951" s="6" t="s">
        <v>184</v>
      </c>
      <c r="D7951" s="6" t="s">
        <v>185</v>
      </c>
      <c r="E7951" s="6" t="s">
        <v>177</v>
      </c>
      <c r="F7951" s="34" t="n">
        <v>0.44617235660553</v>
      </c>
      <c r="G7951" s="34" t="n">
        <v>0.626596583442838</v>
      </c>
      <c r="H7951" s="34" t="n">
        <v>-0.180424226837309</v>
      </c>
      <c r="I7951" s="34" t="n">
        <v>-0.287943202380656</v>
      </c>
      <c r="J7951" s="35" t="n">
        <v>1.6</v>
      </c>
      <c r="K7951" s="6" t="n">
        <v>1</v>
      </c>
      <c r="L7951" s="35" t="n">
        <v>0.6</v>
      </c>
      <c r="M7951" s="6" t="str">
        <f aca="false">IF(I7951&lt;=0,"Below 0%",IF(I7951&lt;=0.05,"0-5%",IF(I7951&lt;=0.1,"5-10%",IF(I7951&lt;=0.2,"10-20%",IF(I7951&lt;=0.4,"20-40%","Above 40%")))))</f>
        <v>Below 0%</v>
      </c>
      <c r="N7951" s="6" t="str">
        <f aca="false">IF(AND(H7951&gt;=Summary!$B$25,I7951&gt;=Summary!$B$26,I7951&lt;=Summary!$B$27,J7951&gt;=Summary!$B$28,J7951&lt;=Summary!$B$29,F7951*J7951&gt;1),"Yes","No")</f>
        <v>No</v>
      </c>
    </row>
    <row r="7952" customFormat="false" ht="15" hidden="false" customHeight="false" outlineLevel="0" collapsed="false">
      <c r="A7952" s="6" t="s">
        <v>155</v>
      </c>
      <c r="B7952" s="45" t="n">
        <v>44086</v>
      </c>
      <c r="C7952" s="6" t="s">
        <v>183</v>
      </c>
      <c r="D7952" s="6" t="s">
        <v>205</v>
      </c>
      <c r="E7952" s="6" t="s">
        <v>187</v>
      </c>
      <c r="F7952" s="34" t="n">
        <v>0.7435662150383</v>
      </c>
      <c r="G7952" s="34" t="n">
        <v>0.750033543539514</v>
      </c>
      <c r="H7952" s="34" t="n">
        <v>-0.00646732850121468</v>
      </c>
      <c r="I7952" s="34" t="n">
        <v>-0.00862271901959799</v>
      </c>
      <c r="J7952" s="35" t="n">
        <v>1.35</v>
      </c>
      <c r="K7952" s="6" t="n">
        <v>1</v>
      </c>
      <c r="L7952" s="35" t="n">
        <v>0.35</v>
      </c>
      <c r="M7952" s="6" t="str">
        <f aca="false">IF(I7952&lt;=0,"Below 0%",IF(I7952&lt;=0.05,"0-5%",IF(I7952&lt;=0.1,"5-10%",IF(I7952&lt;=0.2,"10-20%",IF(I7952&lt;=0.4,"20-40%","Above 40%")))))</f>
        <v>Below 0%</v>
      </c>
      <c r="N7952" s="6" t="str">
        <f aca="false">IF(AND(H7952&gt;=Summary!$B$25,I7952&gt;=Summary!$B$26,I7952&lt;=Summary!$B$27,J7952&gt;=Summary!$B$28,J7952&lt;=Summary!$B$29,F7952*J7952&gt;1),"Yes","No")</f>
        <v>No</v>
      </c>
    </row>
    <row r="7953" customFormat="false" ht="15" hidden="false" customHeight="false" outlineLevel="0" collapsed="false">
      <c r="A7953" s="6" t="s">
        <v>155</v>
      </c>
      <c r="B7953" s="45" t="n">
        <v>44086</v>
      </c>
      <c r="C7953" s="6" t="s">
        <v>183</v>
      </c>
      <c r="D7953" s="6" t="s">
        <v>205</v>
      </c>
      <c r="E7953" s="6" t="s">
        <v>174</v>
      </c>
      <c r="F7953" s="34" t="n">
        <v>0.198265925049782</v>
      </c>
      <c r="G7953" s="34" t="n">
        <v>0.155776197504361</v>
      </c>
      <c r="H7953" s="34" t="n">
        <v>0.0424897275454211</v>
      </c>
      <c r="I7953" s="34" t="n">
        <v>0.272761360375559</v>
      </c>
      <c r="J7953" s="35" t="n">
        <v>6.5</v>
      </c>
      <c r="K7953" s="6" t="n">
        <v>0</v>
      </c>
      <c r="L7953" s="35" t="n">
        <v>-1</v>
      </c>
      <c r="M7953" s="6" t="str">
        <f aca="false">IF(I7953&lt;=0,"Below 0%",IF(I7953&lt;=0.05,"0-5%",IF(I7953&lt;=0.1,"5-10%",IF(I7953&lt;=0.2,"10-20%",IF(I7953&lt;=0.4,"20-40%","Above 40%")))))</f>
        <v>20-40%</v>
      </c>
      <c r="N7953" s="6" t="str">
        <f aca="false">IF(AND(H7953&gt;=Summary!$B$25,I7953&gt;=Summary!$B$26,I7953&lt;=Summary!$B$27,J7953&gt;=Summary!$B$28,J7953&lt;=Summary!$B$29,F7953*J7953&gt;1),"Yes","No")</f>
        <v>No</v>
      </c>
    </row>
    <row r="7954" customFormat="false" ht="15" hidden="false" customHeight="false" outlineLevel="0" collapsed="false">
      <c r="A7954" s="6" t="s">
        <v>155</v>
      </c>
      <c r="B7954" s="45" t="n">
        <v>44086</v>
      </c>
      <c r="C7954" s="6" t="s">
        <v>183</v>
      </c>
      <c r="D7954" s="6" t="s">
        <v>205</v>
      </c>
      <c r="E7954" s="6" t="s">
        <v>177</v>
      </c>
      <c r="F7954" s="34" t="n">
        <v>0.058167826384306</v>
      </c>
      <c r="G7954" s="34" t="n">
        <v>0.0941902589561251</v>
      </c>
      <c r="H7954" s="34" t="n">
        <v>-0.0360224325718191</v>
      </c>
      <c r="I7954" s="34" t="n">
        <v>-0.382443290538131</v>
      </c>
      <c r="J7954" s="35" t="n">
        <v>10.75</v>
      </c>
      <c r="K7954" s="6" t="n">
        <v>0</v>
      </c>
      <c r="L7954" s="35" t="n">
        <v>-1</v>
      </c>
      <c r="M7954" s="6" t="str">
        <f aca="false">IF(I7954&lt;=0,"Below 0%",IF(I7954&lt;=0.05,"0-5%",IF(I7954&lt;=0.1,"5-10%",IF(I7954&lt;=0.2,"10-20%",IF(I7954&lt;=0.4,"20-40%","Above 40%")))))</f>
        <v>Below 0%</v>
      </c>
      <c r="N7954" s="6" t="str">
        <f aca="false">IF(AND(H7954&gt;=Summary!$B$25,I7954&gt;=Summary!$B$26,I7954&lt;=Summary!$B$27,J7954&gt;=Summary!$B$28,J7954&lt;=Summary!$B$29,F7954*J7954&gt;1),"Yes","No")</f>
        <v>No</v>
      </c>
    </row>
    <row r="7955" customFormat="false" ht="15" hidden="false" customHeight="false" outlineLevel="0" collapsed="false">
      <c r="A7955" s="6" t="s">
        <v>155</v>
      </c>
      <c r="B7955" s="45" t="n">
        <v>44086</v>
      </c>
      <c r="C7955" s="6" t="s">
        <v>189</v>
      </c>
      <c r="D7955" s="6" t="s">
        <v>188</v>
      </c>
      <c r="E7955" s="6" t="s">
        <v>187</v>
      </c>
      <c r="F7955" s="34" t="n">
        <v>0.352419883012772</v>
      </c>
      <c r="G7955" s="34" t="n">
        <v>0.448908061472095</v>
      </c>
      <c r="H7955" s="34" t="n">
        <v>-0.0964881784593233</v>
      </c>
      <c r="I7955" s="34" t="n">
        <v>-0.214939732075454</v>
      </c>
      <c r="J7955" s="35" t="n">
        <v>2.24</v>
      </c>
      <c r="K7955" s="6" t="n">
        <v>0</v>
      </c>
      <c r="L7955" s="35" t="n">
        <v>-1</v>
      </c>
      <c r="M7955" s="6" t="str">
        <f aca="false">IF(I7955&lt;=0,"Below 0%",IF(I7955&lt;=0.05,"0-5%",IF(I7955&lt;=0.1,"5-10%",IF(I7955&lt;=0.2,"10-20%",IF(I7955&lt;=0.4,"20-40%","Above 40%")))))</f>
        <v>Below 0%</v>
      </c>
      <c r="N7955" s="6" t="str">
        <f aca="false">IF(AND(H7955&gt;=Summary!$B$25,I7955&gt;=Summary!$B$26,I7955&lt;=Summary!$B$27,J7955&gt;=Summary!$B$28,J7955&lt;=Summary!$B$29,F7955*J7955&gt;1),"Yes","No")</f>
        <v>No</v>
      </c>
    </row>
    <row r="7956" customFormat="false" ht="15" hidden="false" customHeight="false" outlineLevel="0" collapsed="false">
      <c r="A7956" s="6" t="s">
        <v>155</v>
      </c>
      <c r="B7956" s="45" t="n">
        <v>44086</v>
      </c>
      <c r="C7956" s="6" t="s">
        <v>189</v>
      </c>
      <c r="D7956" s="6" t="s">
        <v>188</v>
      </c>
      <c r="E7956" s="6" t="s">
        <v>174</v>
      </c>
      <c r="F7956" s="34" t="n">
        <v>0.334256380796433</v>
      </c>
      <c r="G7956" s="34" t="n">
        <v>0.271771366945268</v>
      </c>
      <c r="H7956" s="34" t="n">
        <v>0.0624850138511643</v>
      </c>
      <c r="I7956" s="34" t="n">
        <v>0.229917575767826</v>
      </c>
      <c r="J7956" s="35" t="n">
        <v>3.7</v>
      </c>
      <c r="K7956" s="6" t="n">
        <v>0</v>
      </c>
      <c r="L7956" s="35" t="n">
        <v>-1</v>
      </c>
      <c r="M7956" s="6" t="str">
        <f aca="false">IF(I7956&lt;=0,"Below 0%",IF(I7956&lt;=0.05,"0-5%",IF(I7956&lt;=0.1,"5-10%",IF(I7956&lt;=0.2,"10-20%",IF(I7956&lt;=0.4,"20-40%","Above 40%")))))</f>
        <v>20-40%</v>
      </c>
      <c r="N7956" s="6" t="str">
        <f aca="false">IF(AND(H7956&gt;=Summary!$B$25,I7956&gt;=Summary!$B$26,I7956&lt;=Summary!$B$27,J7956&gt;=Summary!$B$28,J7956&lt;=Summary!$B$29,F7956*J7956&gt;1),"Yes","No")</f>
        <v>Yes</v>
      </c>
    </row>
    <row r="7957" customFormat="false" ht="15" hidden="false" customHeight="false" outlineLevel="0" collapsed="false">
      <c r="A7957" s="6" t="s">
        <v>155</v>
      </c>
      <c r="B7957" s="45" t="n">
        <v>44086</v>
      </c>
      <c r="C7957" s="6" t="s">
        <v>189</v>
      </c>
      <c r="D7957" s="6" t="s">
        <v>188</v>
      </c>
      <c r="E7957" s="6" t="s">
        <v>177</v>
      </c>
      <c r="F7957" s="34" t="n">
        <v>0.313323736190796</v>
      </c>
      <c r="G7957" s="34" t="n">
        <v>0.279320571582637</v>
      </c>
      <c r="H7957" s="34" t="n">
        <v>0.0340031646081591</v>
      </c>
      <c r="I7957" s="34" t="n">
        <v>0.121735267887705</v>
      </c>
      <c r="J7957" s="35" t="n">
        <v>3.6</v>
      </c>
      <c r="K7957" s="6" t="n">
        <v>1</v>
      </c>
      <c r="L7957" s="35" t="n">
        <v>2.6</v>
      </c>
      <c r="M7957" s="6" t="str">
        <f aca="false">IF(I7957&lt;=0,"Below 0%",IF(I7957&lt;=0.05,"0-5%",IF(I7957&lt;=0.1,"5-10%",IF(I7957&lt;=0.2,"10-20%",IF(I7957&lt;=0.4,"20-40%","Above 40%")))))</f>
        <v>10-20%</v>
      </c>
      <c r="N7957" s="6" t="str">
        <f aca="false">IF(AND(H7957&gt;=Summary!$B$25,I7957&gt;=Summary!$B$26,I7957&lt;=Summary!$B$27,J7957&gt;=Summary!$B$28,J7957&lt;=Summary!$B$29,F7957*J7957&gt;1),"Yes","No")</f>
        <v>Yes</v>
      </c>
    </row>
    <row r="7958" customFormat="false" ht="15" hidden="false" customHeight="false" outlineLevel="0" collapsed="false">
      <c r="A7958" s="6" t="s">
        <v>155</v>
      </c>
      <c r="B7958" s="45" t="n">
        <v>44087</v>
      </c>
      <c r="C7958" s="6" t="s">
        <v>181</v>
      </c>
      <c r="D7958" s="6" t="s">
        <v>173</v>
      </c>
      <c r="E7958" s="6" t="s">
        <v>187</v>
      </c>
      <c r="F7958" s="34" t="n">
        <v>0.498966753482819</v>
      </c>
      <c r="G7958" s="34" t="n">
        <v>0.505550060446203</v>
      </c>
      <c r="H7958" s="34" t="n">
        <v>-0.00658330696338427</v>
      </c>
      <c r="I7958" s="34" t="n">
        <v>-0.0130220674043117</v>
      </c>
      <c r="J7958" s="35" t="n">
        <v>1.98</v>
      </c>
      <c r="K7958" s="6" t="n">
        <v>0</v>
      </c>
      <c r="L7958" s="35" t="n">
        <v>-1</v>
      </c>
      <c r="M7958" s="6" t="str">
        <f aca="false">IF(I7958&lt;=0,"Below 0%",IF(I7958&lt;=0.05,"0-5%",IF(I7958&lt;=0.1,"5-10%",IF(I7958&lt;=0.2,"10-20%",IF(I7958&lt;=0.4,"20-40%","Above 40%")))))</f>
        <v>Below 0%</v>
      </c>
      <c r="N7958" s="6" t="str">
        <f aca="false">IF(AND(H7958&gt;=Summary!$B$25,I7958&gt;=Summary!$B$26,I7958&lt;=Summary!$B$27,J7958&gt;=Summary!$B$28,J7958&lt;=Summary!$B$29,F7958*J7958&gt;1),"Yes","No")</f>
        <v>No</v>
      </c>
    </row>
    <row r="7959" customFormat="false" ht="15" hidden="false" customHeight="false" outlineLevel="0" collapsed="false">
      <c r="A7959" s="6" t="s">
        <v>155</v>
      </c>
      <c r="B7959" s="45" t="n">
        <v>44087</v>
      </c>
      <c r="C7959" s="6" t="s">
        <v>181</v>
      </c>
      <c r="D7959" s="6" t="s">
        <v>173</v>
      </c>
      <c r="E7959" s="6" t="s">
        <v>174</v>
      </c>
      <c r="F7959" s="34" t="n">
        <v>0.306131929159164</v>
      </c>
      <c r="G7959" s="34" t="n">
        <v>0.272007912957468</v>
      </c>
      <c r="H7959" s="34" t="n">
        <v>0.0341240162016966</v>
      </c>
      <c r="I7959" s="34" t="n">
        <v>0.125452292290601</v>
      </c>
      <c r="J7959" s="35" t="n">
        <v>3.68</v>
      </c>
      <c r="K7959" s="6" t="n">
        <v>0</v>
      </c>
      <c r="L7959" s="35" t="n">
        <v>-1</v>
      </c>
      <c r="M7959" s="6" t="str">
        <f aca="false">IF(I7959&lt;=0,"Below 0%",IF(I7959&lt;=0.05,"0-5%",IF(I7959&lt;=0.1,"5-10%",IF(I7959&lt;=0.2,"10-20%",IF(I7959&lt;=0.4,"20-40%","Above 40%")))))</f>
        <v>10-20%</v>
      </c>
      <c r="N7959" s="6" t="str">
        <f aca="false">IF(AND(H7959&gt;=Summary!$B$25,I7959&gt;=Summary!$B$26,I7959&lt;=Summary!$B$27,J7959&gt;=Summary!$B$28,J7959&lt;=Summary!$B$29,F7959*J7959&gt;1),"Yes","No")</f>
        <v>Yes</v>
      </c>
    </row>
    <row r="7960" customFormat="false" ht="15" hidden="false" customHeight="false" outlineLevel="0" collapsed="false">
      <c r="A7960" s="6" t="s">
        <v>155</v>
      </c>
      <c r="B7960" s="45" t="n">
        <v>44087</v>
      </c>
      <c r="C7960" s="6" t="s">
        <v>181</v>
      </c>
      <c r="D7960" s="6" t="s">
        <v>173</v>
      </c>
      <c r="E7960" s="6" t="s">
        <v>177</v>
      </c>
      <c r="F7960" s="34" t="n">
        <v>0.194901362061501</v>
      </c>
      <c r="G7960" s="34" t="n">
        <v>0.222442026596329</v>
      </c>
      <c r="H7960" s="34" t="n">
        <v>-0.0275406645348287</v>
      </c>
      <c r="I7960" s="34" t="n">
        <v>-0.123810526977474</v>
      </c>
      <c r="J7960" s="35" t="n">
        <v>4.5</v>
      </c>
      <c r="K7960" s="6" t="n">
        <v>1</v>
      </c>
      <c r="L7960" s="35" t="n">
        <v>3.5</v>
      </c>
      <c r="M7960" s="6" t="str">
        <f aca="false">IF(I7960&lt;=0,"Below 0%",IF(I7960&lt;=0.05,"0-5%",IF(I7960&lt;=0.1,"5-10%",IF(I7960&lt;=0.2,"10-20%",IF(I7960&lt;=0.4,"20-40%","Above 40%")))))</f>
        <v>Below 0%</v>
      </c>
      <c r="N7960" s="6" t="str">
        <f aca="false">IF(AND(H7960&gt;=Summary!$B$25,I7960&gt;=Summary!$B$26,I7960&lt;=Summary!$B$27,J7960&gt;=Summary!$B$28,J7960&lt;=Summary!$B$29,F7960*J7960&gt;1),"Yes","No")</f>
        <v>No</v>
      </c>
    </row>
    <row r="7961" customFormat="false" ht="15" hidden="false" customHeight="false" outlineLevel="0" collapsed="false">
      <c r="A7961" s="6" t="s">
        <v>155</v>
      </c>
      <c r="B7961" s="45" t="n">
        <v>44087</v>
      </c>
      <c r="C7961" s="6" t="s">
        <v>178</v>
      </c>
      <c r="D7961" s="6" t="s">
        <v>195</v>
      </c>
      <c r="E7961" s="6" t="s">
        <v>187</v>
      </c>
      <c r="F7961" s="34" t="n">
        <v>0.174271047115326</v>
      </c>
      <c r="G7961" s="34" t="n">
        <v>0.249506928613509</v>
      </c>
      <c r="H7961" s="34" t="n">
        <v>-0.0752358814981829</v>
      </c>
      <c r="I7961" s="34" t="n">
        <v>-0.301538245515918</v>
      </c>
      <c r="J7961" s="35" t="n">
        <v>4</v>
      </c>
      <c r="K7961" s="6" t="n">
        <v>0</v>
      </c>
      <c r="L7961" s="35" t="n">
        <v>-1</v>
      </c>
      <c r="M7961" s="6" t="str">
        <f aca="false">IF(I7961&lt;=0,"Below 0%",IF(I7961&lt;=0.05,"0-5%",IF(I7961&lt;=0.1,"5-10%",IF(I7961&lt;=0.2,"10-20%",IF(I7961&lt;=0.4,"20-40%","Above 40%")))))</f>
        <v>Below 0%</v>
      </c>
      <c r="N7961" s="6" t="str">
        <f aca="false">IF(AND(H7961&gt;=Summary!$B$25,I7961&gt;=Summary!$B$26,I7961&lt;=Summary!$B$27,J7961&gt;=Summary!$B$28,J7961&lt;=Summary!$B$29,F7961*J7961&gt;1),"Yes","No")</f>
        <v>No</v>
      </c>
    </row>
    <row r="7962" customFormat="false" ht="15" hidden="false" customHeight="false" outlineLevel="0" collapsed="false">
      <c r="A7962" s="6" t="s">
        <v>155</v>
      </c>
      <c r="B7962" s="45" t="n">
        <v>44087</v>
      </c>
      <c r="C7962" s="6" t="s">
        <v>178</v>
      </c>
      <c r="D7962" s="6" t="s">
        <v>195</v>
      </c>
      <c r="E7962" s="6" t="s">
        <v>174</v>
      </c>
      <c r="F7962" s="34" t="n">
        <v>0.258719593286514</v>
      </c>
      <c r="G7962" s="34" t="n">
        <v>0.261263799595297</v>
      </c>
      <c r="H7962" s="34" t="n">
        <v>-0.00254420630878299</v>
      </c>
      <c r="I7962" s="34" t="n">
        <v>-0.00973807436286245</v>
      </c>
      <c r="J7962" s="35" t="n">
        <v>3.82</v>
      </c>
      <c r="K7962" s="6" t="n">
        <v>0</v>
      </c>
      <c r="L7962" s="35" t="n">
        <v>-1</v>
      </c>
      <c r="M7962" s="6" t="str">
        <f aca="false">IF(I7962&lt;=0,"Below 0%",IF(I7962&lt;=0.05,"0-5%",IF(I7962&lt;=0.1,"5-10%",IF(I7962&lt;=0.2,"10-20%",IF(I7962&lt;=0.4,"20-40%","Above 40%")))))</f>
        <v>Below 0%</v>
      </c>
      <c r="N7962" s="6" t="str">
        <f aca="false">IF(AND(H7962&gt;=Summary!$B$25,I7962&gt;=Summary!$B$26,I7962&lt;=Summary!$B$27,J7962&gt;=Summary!$B$28,J7962&lt;=Summary!$B$29,F7962*J7962&gt;1),"Yes","No")</f>
        <v>No</v>
      </c>
    </row>
    <row r="7963" customFormat="false" ht="15" hidden="false" customHeight="false" outlineLevel="0" collapsed="false">
      <c r="A7963" s="6" t="s">
        <v>155</v>
      </c>
      <c r="B7963" s="45" t="n">
        <v>44087</v>
      </c>
      <c r="C7963" s="6" t="s">
        <v>178</v>
      </c>
      <c r="D7963" s="6" t="s">
        <v>195</v>
      </c>
      <c r="E7963" s="6" t="s">
        <v>177</v>
      </c>
      <c r="F7963" s="34" t="n">
        <v>0.567009329795837</v>
      </c>
      <c r="G7963" s="34" t="n">
        <v>0.489229271791194</v>
      </c>
      <c r="H7963" s="34" t="n">
        <v>0.0777800580046436</v>
      </c>
      <c r="I7963" s="34" t="n">
        <v>0.158984881914099</v>
      </c>
      <c r="J7963" s="35" t="n">
        <v>2.04</v>
      </c>
      <c r="K7963" s="6" t="n">
        <v>1</v>
      </c>
      <c r="L7963" s="35" t="n">
        <v>1.04</v>
      </c>
      <c r="M7963" s="6" t="str">
        <f aca="false">IF(I7963&lt;=0,"Below 0%",IF(I7963&lt;=0.05,"0-5%",IF(I7963&lt;=0.1,"5-10%",IF(I7963&lt;=0.2,"10-20%",IF(I7963&lt;=0.4,"20-40%","Above 40%")))))</f>
        <v>10-20%</v>
      </c>
      <c r="N7963" s="6" t="str">
        <f aca="false">IF(AND(H7963&gt;=Summary!$B$25,I7963&gt;=Summary!$B$26,I7963&lt;=Summary!$B$27,J7963&gt;=Summary!$B$28,J7963&lt;=Summary!$B$29,F7963*J7963&gt;1),"Yes","No")</f>
        <v>Yes</v>
      </c>
    </row>
    <row r="7964" customFormat="false" ht="15" hidden="false" customHeight="false" outlineLevel="0" collapsed="false">
      <c r="A7964" s="6" t="s">
        <v>155</v>
      </c>
      <c r="B7964" s="45" t="n">
        <v>44088</v>
      </c>
      <c r="C7964" s="6" t="s">
        <v>201</v>
      </c>
      <c r="D7964" s="6" t="s">
        <v>190</v>
      </c>
      <c r="E7964" s="6" t="s">
        <v>187</v>
      </c>
      <c r="F7964" s="34" t="n">
        <v>0.207921102643013</v>
      </c>
      <c r="G7964" s="34" t="n">
        <v>0.186334703570382</v>
      </c>
      <c r="H7964" s="34" t="n">
        <v>0.0215863990726312</v>
      </c>
      <c r="I7964" s="34" t="n">
        <v>0.115847443653875</v>
      </c>
      <c r="J7964" s="35" t="n">
        <v>5.36</v>
      </c>
      <c r="K7964" s="6" t="n">
        <v>0</v>
      </c>
      <c r="L7964" s="35" t="n">
        <v>-1</v>
      </c>
      <c r="M7964" s="6" t="str">
        <f aca="false">IF(I7964&lt;=0,"Below 0%",IF(I7964&lt;=0.05,"0-5%",IF(I7964&lt;=0.1,"5-10%",IF(I7964&lt;=0.2,"10-20%",IF(I7964&lt;=0.4,"20-40%","Above 40%")))))</f>
        <v>10-20%</v>
      </c>
      <c r="N7964" s="6" t="str">
        <f aca="false">IF(AND(H7964&gt;=Summary!$B$25,I7964&gt;=Summary!$B$26,I7964&lt;=Summary!$B$27,J7964&gt;=Summary!$B$28,J7964&lt;=Summary!$B$29,F7964*J7964&gt;1),"Yes","No")</f>
        <v>No</v>
      </c>
    </row>
    <row r="7965" customFormat="false" ht="15" hidden="false" customHeight="false" outlineLevel="0" collapsed="false">
      <c r="A7965" s="6" t="s">
        <v>155</v>
      </c>
      <c r="B7965" s="45" t="n">
        <v>44088</v>
      </c>
      <c r="C7965" s="6" t="s">
        <v>201</v>
      </c>
      <c r="D7965" s="6" t="s">
        <v>190</v>
      </c>
      <c r="E7965" s="6" t="s">
        <v>174</v>
      </c>
      <c r="F7965" s="34" t="n">
        <v>0.152499869465828</v>
      </c>
      <c r="G7965" s="34" t="n">
        <v>0.229598623249942</v>
      </c>
      <c r="H7965" s="34" t="n">
        <v>-0.0770987537841138</v>
      </c>
      <c r="I7965" s="34" t="n">
        <v>-0.335797979503492</v>
      </c>
      <c r="J7965" s="35" t="n">
        <v>4.35</v>
      </c>
      <c r="K7965" s="6" t="n">
        <v>0</v>
      </c>
      <c r="L7965" s="35" t="n">
        <v>-1</v>
      </c>
      <c r="M7965" s="6" t="str">
        <f aca="false">IF(I7965&lt;=0,"Below 0%",IF(I7965&lt;=0.05,"0-5%",IF(I7965&lt;=0.1,"5-10%",IF(I7965&lt;=0.2,"10-20%",IF(I7965&lt;=0.4,"20-40%","Above 40%")))))</f>
        <v>Below 0%</v>
      </c>
      <c r="N7965" s="6" t="str">
        <f aca="false">IF(AND(H7965&gt;=Summary!$B$25,I7965&gt;=Summary!$B$26,I7965&lt;=Summary!$B$27,J7965&gt;=Summary!$B$28,J7965&lt;=Summary!$B$29,F7965*J7965&gt;1),"Yes","No")</f>
        <v>No</v>
      </c>
    </row>
    <row r="7966" customFormat="false" ht="15" hidden="false" customHeight="false" outlineLevel="0" collapsed="false">
      <c r="A7966" s="6" t="s">
        <v>155</v>
      </c>
      <c r="B7966" s="45" t="n">
        <v>44088</v>
      </c>
      <c r="C7966" s="6" t="s">
        <v>201</v>
      </c>
      <c r="D7966" s="6" t="s">
        <v>190</v>
      </c>
      <c r="E7966" s="6" t="s">
        <v>177</v>
      </c>
      <c r="F7966" s="34" t="n">
        <v>0.639579057693481</v>
      </c>
      <c r="G7966" s="34" t="n">
        <v>0.584066673179676</v>
      </c>
      <c r="H7966" s="34" t="n">
        <v>0.0555123845138051</v>
      </c>
      <c r="I7966" s="34" t="n">
        <v>0.0950446020342062</v>
      </c>
      <c r="J7966" s="35" t="n">
        <v>1.71</v>
      </c>
      <c r="K7966" s="6" t="n">
        <v>1</v>
      </c>
      <c r="L7966" s="35" t="n">
        <v>0.71</v>
      </c>
      <c r="M7966" s="6" t="str">
        <f aca="false">IF(I7966&lt;=0,"Below 0%",IF(I7966&lt;=0.05,"0-5%",IF(I7966&lt;=0.1,"5-10%",IF(I7966&lt;=0.2,"10-20%",IF(I7966&lt;=0.4,"20-40%","Above 40%")))))</f>
        <v>5-10%</v>
      </c>
      <c r="N7966" s="6" t="str">
        <f aca="false">IF(AND(H7966&gt;=Summary!$B$25,I7966&gt;=Summary!$B$26,I7966&lt;=Summary!$B$27,J7966&gt;=Summary!$B$28,J7966&lt;=Summary!$B$29,F7966*J7966&gt;1),"Yes","No")</f>
        <v>No</v>
      </c>
    </row>
    <row r="7967" customFormat="false" ht="15" hidden="false" customHeight="false" outlineLevel="0" collapsed="false">
      <c r="A7967" s="6" t="s">
        <v>155</v>
      </c>
      <c r="B7967" s="45" t="n">
        <v>44088</v>
      </c>
      <c r="C7967" s="6" t="s">
        <v>204</v>
      </c>
      <c r="D7967" s="6" t="s">
        <v>203</v>
      </c>
      <c r="E7967" s="6" t="s">
        <v>187</v>
      </c>
      <c r="F7967" s="34" t="n">
        <v>0.278471052646637</v>
      </c>
      <c r="G7967" s="34" t="n">
        <v>0.290620194771912</v>
      </c>
      <c r="H7967" s="34" t="n">
        <v>-0.0121491421252749</v>
      </c>
      <c r="I7967" s="34" t="n">
        <v>-0.0418041909813252</v>
      </c>
      <c r="J7967" s="35" t="n">
        <v>3.46</v>
      </c>
      <c r="K7967" s="6" t="n">
        <v>0</v>
      </c>
      <c r="L7967" s="35" t="n">
        <v>-1</v>
      </c>
      <c r="M7967" s="6" t="str">
        <f aca="false">IF(I7967&lt;=0,"Below 0%",IF(I7967&lt;=0.05,"0-5%",IF(I7967&lt;=0.1,"5-10%",IF(I7967&lt;=0.2,"10-20%",IF(I7967&lt;=0.4,"20-40%","Above 40%")))))</f>
        <v>Below 0%</v>
      </c>
      <c r="N7967" s="6" t="str">
        <f aca="false">IF(AND(H7967&gt;=Summary!$B$25,I7967&gt;=Summary!$B$26,I7967&lt;=Summary!$B$27,J7967&gt;=Summary!$B$28,J7967&lt;=Summary!$B$29,F7967*J7967&gt;1),"Yes","No")</f>
        <v>No</v>
      </c>
    </row>
    <row r="7968" customFormat="false" ht="15" hidden="false" customHeight="false" outlineLevel="0" collapsed="false">
      <c r="A7968" s="6" t="s">
        <v>155</v>
      </c>
      <c r="B7968" s="45" t="n">
        <v>44088</v>
      </c>
      <c r="C7968" s="6" t="s">
        <v>204</v>
      </c>
      <c r="D7968" s="6" t="s">
        <v>203</v>
      </c>
      <c r="E7968" s="6" t="s">
        <v>174</v>
      </c>
      <c r="F7968" s="34" t="n">
        <v>0.299805760383606</v>
      </c>
      <c r="G7968" s="34" t="n">
        <v>0.310353664787289</v>
      </c>
      <c r="H7968" s="34" t="n">
        <v>-0.0105479044036826</v>
      </c>
      <c r="I7968" s="34" t="n">
        <v>-0.0339867241809824</v>
      </c>
      <c r="J7968" s="35" t="n">
        <v>3.24</v>
      </c>
      <c r="K7968" s="6" t="n">
        <v>0</v>
      </c>
      <c r="L7968" s="35" t="n">
        <v>-1</v>
      </c>
      <c r="M7968" s="6" t="str">
        <f aca="false">IF(I7968&lt;=0,"Below 0%",IF(I7968&lt;=0.05,"0-5%",IF(I7968&lt;=0.1,"5-10%",IF(I7968&lt;=0.2,"10-20%",IF(I7968&lt;=0.4,"20-40%","Above 40%")))))</f>
        <v>Below 0%</v>
      </c>
      <c r="N7968" s="6" t="str">
        <f aca="false">IF(AND(H7968&gt;=Summary!$B$25,I7968&gt;=Summary!$B$26,I7968&lt;=Summary!$B$27,J7968&gt;=Summary!$B$28,J7968&lt;=Summary!$B$29,F7968*J7968&gt;1),"Yes","No")</f>
        <v>No</v>
      </c>
    </row>
    <row r="7969" customFormat="false" ht="15" hidden="false" customHeight="false" outlineLevel="0" collapsed="false">
      <c r="A7969" s="6" t="s">
        <v>155</v>
      </c>
      <c r="B7969" s="45" t="n">
        <v>44088</v>
      </c>
      <c r="C7969" s="6" t="s">
        <v>204</v>
      </c>
      <c r="D7969" s="6" t="s">
        <v>203</v>
      </c>
      <c r="E7969" s="6" t="s">
        <v>177</v>
      </c>
      <c r="F7969" s="34" t="n">
        <v>0.42172321677208</v>
      </c>
      <c r="G7969" s="34" t="n">
        <v>0.3990261404408</v>
      </c>
      <c r="H7969" s="34" t="n">
        <v>0.0226970763312799</v>
      </c>
      <c r="I7969" s="34" t="n">
        <v>0.0568811765219359</v>
      </c>
      <c r="J7969" s="35" t="n">
        <v>2.52</v>
      </c>
      <c r="K7969" s="6" t="n">
        <v>1</v>
      </c>
      <c r="L7969" s="35" t="n">
        <v>1.52</v>
      </c>
      <c r="M7969" s="6" t="str">
        <f aca="false">IF(I7969&lt;=0,"Below 0%",IF(I7969&lt;=0.05,"0-5%",IF(I7969&lt;=0.1,"5-10%",IF(I7969&lt;=0.2,"10-20%",IF(I7969&lt;=0.4,"20-40%","Above 40%")))))</f>
        <v>5-10%</v>
      </c>
      <c r="N7969" s="6" t="str">
        <f aca="false">IF(AND(H7969&gt;=Summary!$B$25,I7969&gt;=Summary!$B$26,I7969&lt;=Summary!$B$27,J7969&gt;=Summary!$B$28,J7969&lt;=Summary!$B$29,F7969*J7969&gt;1),"Yes","No")</f>
        <v>No</v>
      </c>
    </row>
    <row r="7970" customFormat="false" ht="15" hidden="false" customHeight="false" outlineLevel="0" collapsed="false">
      <c r="A7970" s="6" t="s">
        <v>155</v>
      </c>
      <c r="B7970" s="45" t="n">
        <v>44093</v>
      </c>
      <c r="C7970" s="6" t="s">
        <v>185</v>
      </c>
      <c r="D7970" s="6" t="s">
        <v>189</v>
      </c>
      <c r="E7970" s="6" t="s">
        <v>187</v>
      </c>
      <c r="F7970" s="34" t="n">
        <v>0.485869735479355</v>
      </c>
      <c r="G7970" s="34" t="n">
        <v>0.636853040212063</v>
      </c>
      <c r="H7970" s="34" t="n">
        <v>-0.150983304732708</v>
      </c>
      <c r="I7970" s="34" t="n">
        <v>-0.237077151555142</v>
      </c>
      <c r="J7970" s="35" t="n">
        <v>1.57</v>
      </c>
      <c r="K7970" s="6" t="n">
        <v>1</v>
      </c>
      <c r="L7970" s="35" t="n">
        <v>0.57</v>
      </c>
      <c r="M7970" s="6" t="str">
        <f aca="false">IF(I7970&lt;=0,"Below 0%",IF(I7970&lt;=0.05,"0-5%",IF(I7970&lt;=0.1,"5-10%",IF(I7970&lt;=0.2,"10-20%",IF(I7970&lt;=0.4,"20-40%","Above 40%")))))</f>
        <v>Below 0%</v>
      </c>
      <c r="N7970" s="6" t="str">
        <f aca="false">IF(AND(H7970&gt;=Summary!$B$25,I7970&gt;=Summary!$B$26,I7970&lt;=Summary!$B$27,J7970&gt;=Summary!$B$28,J7970&lt;=Summary!$B$29,F7970*J7970&gt;1),"Yes","No")</f>
        <v>No</v>
      </c>
    </row>
    <row r="7971" customFormat="false" ht="15" hidden="false" customHeight="false" outlineLevel="0" collapsed="false">
      <c r="A7971" s="6" t="s">
        <v>155</v>
      </c>
      <c r="B7971" s="45" t="n">
        <v>44093</v>
      </c>
      <c r="C7971" s="6" t="s">
        <v>185</v>
      </c>
      <c r="D7971" s="6" t="s">
        <v>189</v>
      </c>
      <c r="E7971" s="6" t="s">
        <v>174</v>
      </c>
      <c r="F7971" s="34" t="n">
        <v>0.318089962005615</v>
      </c>
      <c r="G7971" s="34" t="n">
        <v>0.210496689080619</v>
      </c>
      <c r="H7971" s="34" t="n">
        <v>0.107593272924997</v>
      </c>
      <c r="I7971" s="34" t="n">
        <v>0.511139977521401</v>
      </c>
      <c r="J7971" s="35" t="n">
        <v>4.75</v>
      </c>
      <c r="K7971" s="6" t="n">
        <v>0</v>
      </c>
      <c r="L7971" s="35" t="n">
        <v>-1</v>
      </c>
      <c r="M7971" s="6" t="str">
        <f aca="false">IF(I7971&lt;=0,"Below 0%",IF(I7971&lt;=0.05,"0-5%",IF(I7971&lt;=0.1,"5-10%",IF(I7971&lt;=0.2,"10-20%",IF(I7971&lt;=0.4,"20-40%","Above 40%")))))</f>
        <v>Above 40%</v>
      </c>
      <c r="N7971" s="6" t="str">
        <f aca="false">IF(AND(H7971&gt;=Summary!$B$25,I7971&gt;=Summary!$B$26,I7971&lt;=Summary!$B$27,J7971&gt;=Summary!$B$28,J7971&lt;=Summary!$B$29,F7971*J7971&gt;1),"Yes","No")</f>
        <v>No</v>
      </c>
    </row>
    <row r="7972" customFormat="false" ht="15" hidden="false" customHeight="false" outlineLevel="0" collapsed="false">
      <c r="A7972" s="6" t="s">
        <v>155</v>
      </c>
      <c r="B7972" s="45" t="n">
        <v>44093</v>
      </c>
      <c r="C7972" s="6" t="s">
        <v>185</v>
      </c>
      <c r="D7972" s="6" t="s">
        <v>189</v>
      </c>
      <c r="E7972" s="6" t="s">
        <v>177</v>
      </c>
      <c r="F7972" s="34" t="n">
        <v>0.196040347218514</v>
      </c>
      <c r="G7972" s="34" t="n">
        <v>0.152650270707319</v>
      </c>
      <c r="H7972" s="34" t="n">
        <v>0.0433900765111946</v>
      </c>
      <c r="I7972" s="34" t="n">
        <v>0.284245002056942</v>
      </c>
      <c r="J7972" s="35" t="n">
        <v>6.55</v>
      </c>
      <c r="K7972" s="6" t="n">
        <v>0</v>
      </c>
      <c r="L7972" s="35" t="n">
        <v>-1</v>
      </c>
      <c r="M7972" s="6" t="str">
        <f aca="false">IF(I7972&lt;=0,"Below 0%",IF(I7972&lt;=0.05,"0-5%",IF(I7972&lt;=0.1,"5-10%",IF(I7972&lt;=0.2,"10-20%",IF(I7972&lt;=0.4,"20-40%","Above 40%")))))</f>
        <v>20-40%</v>
      </c>
      <c r="N7972" s="6" t="str">
        <f aca="false">IF(AND(H7972&gt;=Summary!$B$25,I7972&gt;=Summary!$B$26,I7972&lt;=Summary!$B$27,J7972&gt;=Summary!$B$28,J7972&lt;=Summary!$B$29,F7972*J7972&gt;1),"Yes","No")</f>
        <v>No</v>
      </c>
    </row>
    <row r="7973" customFormat="false" ht="15" hidden="false" customHeight="false" outlineLevel="0" collapsed="false">
      <c r="A7973" s="6" t="s">
        <v>155</v>
      </c>
      <c r="B7973" s="45" t="n">
        <v>44093</v>
      </c>
      <c r="C7973" s="6" t="s">
        <v>173</v>
      </c>
      <c r="D7973" s="6" t="s">
        <v>178</v>
      </c>
      <c r="E7973" s="6" t="s">
        <v>187</v>
      </c>
      <c r="F7973" s="34" t="n">
        <v>0.441919326782227</v>
      </c>
      <c r="G7973" s="34" t="n">
        <v>0.632720699005725</v>
      </c>
      <c r="H7973" s="34" t="n">
        <v>-0.190801372223498</v>
      </c>
      <c r="I7973" s="34" t="n">
        <v>-0.301557025909424</v>
      </c>
      <c r="J7973" s="35" t="n">
        <v>1.59</v>
      </c>
      <c r="K7973" s="6" t="n">
        <v>1</v>
      </c>
      <c r="L7973" s="35" t="n">
        <v>0.59</v>
      </c>
      <c r="M7973" s="6" t="str">
        <f aca="false">IF(I7973&lt;=0,"Below 0%",IF(I7973&lt;=0.05,"0-5%",IF(I7973&lt;=0.1,"5-10%",IF(I7973&lt;=0.2,"10-20%",IF(I7973&lt;=0.4,"20-40%","Above 40%")))))</f>
        <v>Below 0%</v>
      </c>
      <c r="N7973" s="6" t="str">
        <f aca="false">IF(AND(H7973&gt;=Summary!$B$25,I7973&gt;=Summary!$B$26,I7973&lt;=Summary!$B$27,J7973&gt;=Summary!$B$28,J7973&lt;=Summary!$B$29,F7973*J7973&gt;1),"Yes","No")</f>
        <v>No</v>
      </c>
    </row>
    <row r="7974" customFormat="false" ht="15" hidden="false" customHeight="false" outlineLevel="0" collapsed="false">
      <c r="A7974" s="6" t="s">
        <v>155</v>
      </c>
      <c r="B7974" s="45" t="n">
        <v>44093</v>
      </c>
      <c r="C7974" s="6" t="s">
        <v>173</v>
      </c>
      <c r="D7974" s="6" t="s">
        <v>178</v>
      </c>
      <c r="E7974" s="6" t="s">
        <v>174</v>
      </c>
      <c r="F7974" s="34" t="n">
        <v>0.254182666540146</v>
      </c>
      <c r="G7974" s="34" t="n">
        <v>0.223561313648689</v>
      </c>
      <c r="H7974" s="34" t="n">
        <v>0.0306213528914565</v>
      </c>
      <c r="I7974" s="34" t="n">
        <v>0.136970714618254</v>
      </c>
      <c r="J7974" s="35" t="n">
        <v>4.5</v>
      </c>
      <c r="K7974" s="6" t="n">
        <v>0</v>
      </c>
      <c r="L7974" s="35" t="n">
        <v>-1</v>
      </c>
      <c r="M7974" s="6" t="str">
        <f aca="false">IF(I7974&lt;=0,"Below 0%",IF(I7974&lt;=0.05,"0-5%",IF(I7974&lt;=0.1,"5-10%",IF(I7974&lt;=0.2,"10-20%",IF(I7974&lt;=0.4,"20-40%","Above 40%")))))</f>
        <v>10-20%</v>
      </c>
      <c r="N7974" s="6" t="str">
        <f aca="false">IF(AND(H7974&gt;=Summary!$B$25,I7974&gt;=Summary!$B$26,I7974&lt;=Summary!$B$27,J7974&gt;=Summary!$B$28,J7974&lt;=Summary!$B$29,F7974*J7974&gt;1),"Yes","No")</f>
        <v>Yes</v>
      </c>
    </row>
    <row r="7975" customFormat="false" ht="15" hidden="false" customHeight="false" outlineLevel="0" collapsed="false">
      <c r="A7975" s="6" t="s">
        <v>155</v>
      </c>
      <c r="B7975" s="45" t="n">
        <v>44093</v>
      </c>
      <c r="C7975" s="6" t="s">
        <v>173</v>
      </c>
      <c r="D7975" s="6" t="s">
        <v>178</v>
      </c>
      <c r="E7975" s="6" t="s">
        <v>177</v>
      </c>
      <c r="F7975" s="34" t="n">
        <v>0.303898006677628</v>
      </c>
      <c r="G7975" s="34" t="n">
        <v>0.143717987345586</v>
      </c>
      <c r="H7975" s="34" t="n">
        <v>0.160180019332042</v>
      </c>
      <c r="I7975" s="34" t="n">
        <v>1.11454399195607</v>
      </c>
      <c r="J7975" s="35" t="n">
        <v>7</v>
      </c>
      <c r="K7975" s="6" t="n">
        <v>0</v>
      </c>
      <c r="L7975" s="35" t="n">
        <v>-1</v>
      </c>
      <c r="M7975" s="6" t="str">
        <f aca="false">IF(I7975&lt;=0,"Below 0%",IF(I7975&lt;=0.05,"0-5%",IF(I7975&lt;=0.1,"5-10%",IF(I7975&lt;=0.2,"10-20%",IF(I7975&lt;=0.4,"20-40%","Above 40%")))))</f>
        <v>Above 40%</v>
      </c>
      <c r="N7975" s="6" t="str">
        <f aca="false">IF(AND(H7975&gt;=Summary!$B$25,I7975&gt;=Summary!$B$26,I7975&lt;=Summary!$B$27,J7975&gt;=Summary!$B$28,J7975&lt;=Summary!$B$29,F7975*J7975&gt;1),"Yes","No")</f>
        <v>No</v>
      </c>
    </row>
    <row r="7976" customFormat="false" ht="15" hidden="false" customHeight="false" outlineLevel="0" collapsed="false">
      <c r="A7976" s="6" t="s">
        <v>155</v>
      </c>
      <c r="B7976" s="45" t="n">
        <v>44093</v>
      </c>
      <c r="C7976" s="6" t="s">
        <v>205</v>
      </c>
      <c r="D7976" s="6" t="s">
        <v>184</v>
      </c>
      <c r="E7976" s="6" t="s">
        <v>187</v>
      </c>
      <c r="F7976" s="34" t="n">
        <v>0.618807554244995</v>
      </c>
      <c r="G7976" s="34" t="n">
        <v>0.590677262483691</v>
      </c>
      <c r="H7976" s="34" t="n">
        <v>0.028130291761304</v>
      </c>
      <c r="I7976" s="34" t="n">
        <v>0.0476237931404726</v>
      </c>
      <c r="J7976" s="35" t="n">
        <v>1.7</v>
      </c>
      <c r="K7976" s="6" t="n">
        <v>1</v>
      </c>
      <c r="L7976" s="35" t="n">
        <v>0.7</v>
      </c>
      <c r="M7976" s="6" t="str">
        <f aca="false">IF(I7976&lt;=0,"Below 0%",IF(I7976&lt;=0.05,"0-5%",IF(I7976&lt;=0.1,"5-10%",IF(I7976&lt;=0.2,"10-20%",IF(I7976&lt;=0.4,"20-40%","Above 40%")))))</f>
        <v>0-5%</v>
      </c>
      <c r="N7976" s="6" t="str">
        <f aca="false">IF(AND(H7976&gt;=Summary!$B$25,I7976&gt;=Summary!$B$26,I7976&lt;=Summary!$B$27,J7976&gt;=Summary!$B$28,J7976&lt;=Summary!$B$29,F7976*J7976&gt;1),"Yes","No")</f>
        <v>No</v>
      </c>
    </row>
    <row r="7977" customFormat="false" ht="15" hidden="false" customHeight="false" outlineLevel="0" collapsed="false">
      <c r="A7977" s="6" t="s">
        <v>155</v>
      </c>
      <c r="B7977" s="45" t="n">
        <v>44093</v>
      </c>
      <c r="C7977" s="6" t="s">
        <v>205</v>
      </c>
      <c r="D7977" s="6" t="s">
        <v>184</v>
      </c>
      <c r="E7977" s="6" t="s">
        <v>174</v>
      </c>
      <c r="F7977" s="34" t="n">
        <v>0.266158670186997</v>
      </c>
      <c r="G7977" s="34" t="n">
        <v>0.241964179812596</v>
      </c>
      <c r="H7977" s="34" t="n">
        <v>0.0241944903744001</v>
      </c>
      <c r="I7977" s="34" t="n">
        <v>0.0999920335032192</v>
      </c>
      <c r="J7977" s="35" t="n">
        <v>4.15</v>
      </c>
      <c r="K7977" s="6" t="n">
        <v>0</v>
      </c>
      <c r="L7977" s="35" t="n">
        <v>-1</v>
      </c>
      <c r="M7977" s="6" t="str">
        <f aca="false">IF(I7977&lt;=0,"Below 0%",IF(I7977&lt;=0.05,"0-5%",IF(I7977&lt;=0.1,"5-10%",IF(I7977&lt;=0.2,"10-20%",IF(I7977&lt;=0.4,"20-40%","Above 40%")))))</f>
        <v>5-10%</v>
      </c>
      <c r="N7977" s="6" t="str">
        <f aca="false">IF(AND(H7977&gt;=Summary!$B$25,I7977&gt;=Summary!$B$26,I7977&lt;=Summary!$B$27,J7977&gt;=Summary!$B$28,J7977&lt;=Summary!$B$29,F7977*J7977&gt;1),"Yes","No")</f>
        <v>No</v>
      </c>
    </row>
    <row r="7978" customFormat="false" ht="15" hidden="false" customHeight="false" outlineLevel="0" collapsed="false">
      <c r="A7978" s="6" t="s">
        <v>155</v>
      </c>
      <c r="B7978" s="45" t="n">
        <v>44093</v>
      </c>
      <c r="C7978" s="6" t="s">
        <v>205</v>
      </c>
      <c r="D7978" s="6" t="s">
        <v>184</v>
      </c>
      <c r="E7978" s="6" t="s">
        <v>177</v>
      </c>
      <c r="F7978" s="34" t="n">
        <v>0.115033715963364</v>
      </c>
      <c r="G7978" s="34" t="n">
        <v>0.167358557703713</v>
      </c>
      <c r="H7978" s="34" t="n">
        <v>-0.0523248417403489</v>
      </c>
      <c r="I7978" s="34" t="n">
        <v>-0.312651127365614</v>
      </c>
      <c r="J7978" s="35" t="n">
        <v>6</v>
      </c>
      <c r="K7978" s="6" t="n">
        <v>0</v>
      </c>
      <c r="L7978" s="35" t="n">
        <v>-1</v>
      </c>
      <c r="M7978" s="6" t="str">
        <f aca="false">IF(I7978&lt;=0,"Below 0%",IF(I7978&lt;=0.05,"0-5%",IF(I7978&lt;=0.1,"5-10%",IF(I7978&lt;=0.2,"10-20%",IF(I7978&lt;=0.4,"20-40%","Above 40%")))))</f>
        <v>Below 0%</v>
      </c>
      <c r="N7978" s="6" t="str">
        <f aca="false">IF(AND(H7978&gt;=Summary!$B$25,I7978&gt;=Summary!$B$26,I7978&lt;=Summary!$B$27,J7978&gt;=Summary!$B$28,J7978&lt;=Summary!$B$29,F7978*J7978&gt;1),"Yes","No")</f>
        <v>No</v>
      </c>
    </row>
    <row r="7979" customFormat="false" ht="15" hidden="false" customHeight="false" outlineLevel="0" collapsed="false">
      <c r="A7979" s="6" t="s">
        <v>155</v>
      </c>
      <c r="B7979" s="45" t="n">
        <v>44093</v>
      </c>
      <c r="C7979" s="6" t="s">
        <v>176</v>
      </c>
      <c r="D7979" s="6" t="s">
        <v>180</v>
      </c>
      <c r="E7979" s="6" t="s">
        <v>187</v>
      </c>
      <c r="F7979" s="34" t="n">
        <v>0.671601712703705</v>
      </c>
      <c r="G7979" s="34" t="n">
        <v>0.742618088450131</v>
      </c>
      <c r="H7979" s="34" t="n">
        <v>-0.0710163757464257</v>
      </c>
      <c r="I7979" s="34" t="n">
        <v>-0.0956297413851571</v>
      </c>
      <c r="J7979" s="35" t="n">
        <v>1.36</v>
      </c>
      <c r="K7979" s="6" t="n">
        <v>0</v>
      </c>
      <c r="L7979" s="35" t="n">
        <v>-1</v>
      </c>
      <c r="M7979" s="6" t="str">
        <f aca="false">IF(I7979&lt;=0,"Below 0%",IF(I7979&lt;=0.05,"0-5%",IF(I7979&lt;=0.1,"5-10%",IF(I7979&lt;=0.2,"10-20%",IF(I7979&lt;=0.4,"20-40%","Above 40%")))))</f>
        <v>Below 0%</v>
      </c>
      <c r="N7979" s="6" t="str">
        <f aca="false">IF(AND(H7979&gt;=Summary!$B$25,I7979&gt;=Summary!$B$26,I7979&lt;=Summary!$B$27,J7979&gt;=Summary!$B$28,J7979&lt;=Summary!$B$29,F7979*J7979&gt;1),"Yes","No")</f>
        <v>No</v>
      </c>
    </row>
    <row r="7980" customFormat="false" ht="15" hidden="false" customHeight="false" outlineLevel="0" collapsed="false">
      <c r="A7980" s="6" t="s">
        <v>155</v>
      </c>
      <c r="B7980" s="45" t="n">
        <v>44093</v>
      </c>
      <c r="C7980" s="6" t="s">
        <v>176</v>
      </c>
      <c r="D7980" s="6" t="s">
        <v>180</v>
      </c>
      <c r="E7980" s="6" t="s">
        <v>174</v>
      </c>
      <c r="F7980" s="34" t="n">
        <v>0.227109417319298</v>
      </c>
      <c r="G7980" s="34" t="n">
        <v>0.165567311523308</v>
      </c>
      <c r="H7980" s="34" t="n">
        <v>0.06154210579599</v>
      </c>
      <c r="I7980" s="34" t="n">
        <v>0.371704445942678</v>
      </c>
      <c r="J7980" s="35" t="n">
        <v>6.1</v>
      </c>
      <c r="K7980" s="6" t="n">
        <v>0</v>
      </c>
      <c r="L7980" s="35" t="n">
        <v>-1</v>
      </c>
      <c r="M7980" s="6" t="str">
        <f aca="false">IF(I7980&lt;=0,"Below 0%",IF(I7980&lt;=0.05,"0-5%",IF(I7980&lt;=0.1,"5-10%",IF(I7980&lt;=0.2,"10-20%",IF(I7980&lt;=0.4,"20-40%","Above 40%")))))</f>
        <v>20-40%</v>
      </c>
      <c r="N7980" s="6" t="str">
        <f aca="false">IF(AND(H7980&gt;=Summary!$B$25,I7980&gt;=Summary!$B$26,I7980&lt;=Summary!$B$27,J7980&gt;=Summary!$B$28,J7980&lt;=Summary!$B$29,F7980*J7980&gt;1),"Yes","No")</f>
        <v>No</v>
      </c>
    </row>
    <row r="7981" customFormat="false" ht="15" hidden="false" customHeight="false" outlineLevel="0" collapsed="false">
      <c r="A7981" s="6" t="s">
        <v>155</v>
      </c>
      <c r="B7981" s="45" t="n">
        <v>44093</v>
      </c>
      <c r="C7981" s="6" t="s">
        <v>176</v>
      </c>
      <c r="D7981" s="6" t="s">
        <v>180</v>
      </c>
      <c r="E7981" s="6" t="s">
        <v>177</v>
      </c>
      <c r="F7981" s="34" t="n">
        <v>0.1012889072299</v>
      </c>
      <c r="G7981" s="34" t="n">
        <v>0.0918146000265616</v>
      </c>
      <c r="H7981" s="34" t="n">
        <v>0.00947430720333875</v>
      </c>
      <c r="I7981" s="34" t="n">
        <v>0.103189549381012</v>
      </c>
      <c r="J7981" s="35" t="n">
        <v>11</v>
      </c>
      <c r="K7981" s="6" t="n">
        <v>1</v>
      </c>
      <c r="L7981" s="35" t="n">
        <v>10</v>
      </c>
      <c r="M7981" s="6" t="str">
        <f aca="false">IF(I7981&lt;=0,"Below 0%",IF(I7981&lt;=0.05,"0-5%",IF(I7981&lt;=0.1,"5-10%",IF(I7981&lt;=0.2,"10-20%",IF(I7981&lt;=0.4,"20-40%","Above 40%")))))</f>
        <v>10-20%</v>
      </c>
      <c r="N7981" s="6" t="str">
        <f aca="false">IF(AND(H7981&gt;=Summary!$B$25,I7981&gt;=Summary!$B$26,I7981&lt;=Summary!$B$27,J7981&gt;=Summary!$B$28,J7981&lt;=Summary!$B$29,F7981*J7981&gt;1),"Yes","No")</f>
        <v>No</v>
      </c>
    </row>
    <row r="7982" customFormat="false" ht="15" hidden="false" customHeight="false" outlineLevel="0" collapsed="false">
      <c r="A7982" s="6" t="s">
        <v>155</v>
      </c>
      <c r="B7982" s="45" t="n">
        <v>44094</v>
      </c>
      <c r="C7982" s="6" t="s">
        <v>190</v>
      </c>
      <c r="D7982" s="6" t="s">
        <v>183</v>
      </c>
      <c r="E7982" s="6" t="s">
        <v>187</v>
      </c>
      <c r="F7982" s="34" t="n">
        <v>0.255063235759735</v>
      </c>
      <c r="G7982" s="34" t="n">
        <v>0.300779320564184</v>
      </c>
      <c r="H7982" s="34" t="n">
        <v>-0.0457160848044491</v>
      </c>
      <c r="I7982" s="34" t="n">
        <v>-0.151992114081173</v>
      </c>
      <c r="J7982" s="35" t="n">
        <v>3.32</v>
      </c>
      <c r="K7982" s="6" t="n">
        <v>0</v>
      </c>
      <c r="L7982" s="35" t="n">
        <v>-1</v>
      </c>
      <c r="M7982" s="6" t="str">
        <f aca="false">IF(I7982&lt;=0,"Below 0%",IF(I7982&lt;=0.05,"0-5%",IF(I7982&lt;=0.1,"5-10%",IF(I7982&lt;=0.2,"10-20%",IF(I7982&lt;=0.4,"20-40%","Above 40%")))))</f>
        <v>Below 0%</v>
      </c>
      <c r="N7982" s="6" t="str">
        <f aca="false">IF(AND(H7982&gt;=Summary!$B$25,I7982&gt;=Summary!$B$26,I7982&lt;=Summary!$B$27,J7982&gt;=Summary!$B$28,J7982&lt;=Summary!$B$29,F7982*J7982&gt;1),"Yes","No")</f>
        <v>No</v>
      </c>
    </row>
    <row r="7983" customFormat="false" ht="15" hidden="false" customHeight="false" outlineLevel="0" collapsed="false">
      <c r="A7983" s="6" t="s">
        <v>155</v>
      </c>
      <c r="B7983" s="45" t="n">
        <v>44094</v>
      </c>
      <c r="C7983" s="6" t="s">
        <v>190</v>
      </c>
      <c r="D7983" s="6" t="s">
        <v>183</v>
      </c>
      <c r="E7983" s="6" t="s">
        <v>174</v>
      </c>
      <c r="F7983" s="34" t="n">
        <v>0.306450486183167</v>
      </c>
      <c r="G7983" s="34" t="n">
        <v>0.257367872235333</v>
      </c>
      <c r="H7983" s="34" t="n">
        <v>0.0490826139478336</v>
      </c>
      <c r="I7983" s="34" t="n">
        <v>0.190709949620104</v>
      </c>
      <c r="J7983" s="35" t="n">
        <v>3.88</v>
      </c>
      <c r="K7983" s="6" t="n">
        <v>0</v>
      </c>
      <c r="L7983" s="35" t="n">
        <v>-1</v>
      </c>
      <c r="M7983" s="6" t="str">
        <f aca="false">IF(I7983&lt;=0,"Below 0%",IF(I7983&lt;=0.05,"0-5%",IF(I7983&lt;=0.1,"5-10%",IF(I7983&lt;=0.2,"10-20%",IF(I7983&lt;=0.4,"20-40%","Above 40%")))))</f>
        <v>10-20%</v>
      </c>
      <c r="N7983" s="6" t="str">
        <f aca="false">IF(AND(H7983&gt;=Summary!$B$25,I7983&gt;=Summary!$B$26,I7983&lt;=Summary!$B$27,J7983&gt;=Summary!$B$28,J7983&lt;=Summary!$B$29,F7983*J7983&gt;1),"Yes","No")</f>
        <v>Yes</v>
      </c>
    </row>
    <row r="7984" customFormat="false" ht="15" hidden="false" customHeight="false" outlineLevel="0" collapsed="false">
      <c r="A7984" s="6" t="s">
        <v>155</v>
      </c>
      <c r="B7984" s="45" t="n">
        <v>44094</v>
      </c>
      <c r="C7984" s="6" t="s">
        <v>190</v>
      </c>
      <c r="D7984" s="6" t="s">
        <v>183</v>
      </c>
      <c r="E7984" s="6" t="s">
        <v>177</v>
      </c>
      <c r="F7984" s="34" t="n">
        <v>0.438486307859421</v>
      </c>
      <c r="G7984" s="34" t="n">
        <v>0.441852807200483</v>
      </c>
      <c r="H7984" s="34" t="n">
        <v>-0.0033664993410622</v>
      </c>
      <c r="I7984" s="34" t="n">
        <v>-0.00761905160768783</v>
      </c>
      <c r="J7984" s="35" t="n">
        <v>2.26</v>
      </c>
      <c r="K7984" s="6" t="n">
        <v>1</v>
      </c>
      <c r="L7984" s="35" t="n">
        <v>1.26</v>
      </c>
      <c r="M7984" s="6" t="str">
        <f aca="false">IF(I7984&lt;=0,"Below 0%",IF(I7984&lt;=0.05,"0-5%",IF(I7984&lt;=0.1,"5-10%",IF(I7984&lt;=0.2,"10-20%",IF(I7984&lt;=0.4,"20-40%","Above 40%")))))</f>
        <v>Below 0%</v>
      </c>
      <c r="N7984" s="6" t="str">
        <f aca="false">IF(AND(H7984&gt;=Summary!$B$25,I7984&gt;=Summary!$B$26,I7984&lt;=Summary!$B$27,J7984&gt;=Summary!$B$28,J7984&lt;=Summary!$B$29,F7984*J7984&gt;1),"Yes","No")</f>
        <v>No</v>
      </c>
    </row>
    <row r="7985" customFormat="false" ht="15" hidden="false" customHeight="false" outlineLevel="0" collapsed="false">
      <c r="A7985" s="6" t="s">
        <v>155</v>
      </c>
      <c r="B7985" s="45" t="n">
        <v>44094</v>
      </c>
      <c r="C7985" s="6" t="s">
        <v>195</v>
      </c>
      <c r="D7985" s="6" t="s">
        <v>196</v>
      </c>
      <c r="E7985" s="6" t="s">
        <v>187</v>
      </c>
      <c r="F7985" s="34" t="n">
        <v>0.521778404712677</v>
      </c>
      <c r="G7985" s="34" t="n">
        <v>0.592920144997698</v>
      </c>
      <c r="H7985" s="34" t="n">
        <v>-0.0711417402850205</v>
      </c>
      <c r="I7985" s="34" t="n">
        <v>-0.119985365458104</v>
      </c>
      <c r="J7985" s="35" t="n">
        <v>1.69</v>
      </c>
      <c r="K7985" s="6" t="n">
        <v>1</v>
      </c>
      <c r="L7985" s="35" t="n">
        <v>0.69</v>
      </c>
      <c r="M7985" s="6" t="str">
        <f aca="false">IF(I7985&lt;=0,"Below 0%",IF(I7985&lt;=0.05,"0-5%",IF(I7985&lt;=0.1,"5-10%",IF(I7985&lt;=0.2,"10-20%",IF(I7985&lt;=0.4,"20-40%","Above 40%")))))</f>
        <v>Below 0%</v>
      </c>
      <c r="N7985" s="6" t="str">
        <f aca="false">IF(AND(H7985&gt;=Summary!$B$25,I7985&gt;=Summary!$B$26,I7985&lt;=Summary!$B$27,J7985&gt;=Summary!$B$28,J7985&lt;=Summary!$B$29,F7985*J7985&gt;1),"Yes","No")</f>
        <v>No</v>
      </c>
    </row>
    <row r="7986" customFormat="false" ht="15" hidden="false" customHeight="false" outlineLevel="0" collapsed="false">
      <c r="A7986" s="6" t="s">
        <v>155</v>
      </c>
      <c r="B7986" s="45" t="n">
        <v>44094</v>
      </c>
      <c r="C7986" s="6" t="s">
        <v>195</v>
      </c>
      <c r="D7986" s="6" t="s">
        <v>196</v>
      </c>
      <c r="E7986" s="6" t="s">
        <v>174</v>
      </c>
      <c r="F7986" s="34" t="n">
        <v>0.260842770338059</v>
      </c>
      <c r="G7986" s="34" t="n">
        <v>0.241454227721954</v>
      </c>
      <c r="H7986" s="34" t="n">
        <v>0.0193885426161046</v>
      </c>
      <c r="I7986" s="34" t="n">
        <v>0.0802990396938976</v>
      </c>
      <c r="J7986" s="35" t="n">
        <v>4.15</v>
      </c>
      <c r="K7986" s="6" t="n">
        <v>0</v>
      </c>
      <c r="L7986" s="35" t="n">
        <v>-1</v>
      </c>
      <c r="M7986" s="6" t="str">
        <f aca="false">IF(I7986&lt;=0,"Below 0%",IF(I7986&lt;=0.05,"0-5%",IF(I7986&lt;=0.1,"5-10%",IF(I7986&lt;=0.2,"10-20%",IF(I7986&lt;=0.4,"20-40%","Above 40%")))))</f>
        <v>5-10%</v>
      </c>
      <c r="N7986" s="6" t="str">
        <f aca="false">IF(AND(H7986&gt;=Summary!$B$25,I7986&gt;=Summary!$B$26,I7986&lt;=Summary!$B$27,J7986&gt;=Summary!$B$28,J7986&lt;=Summary!$B$29,F7986*J7986&gt;1),"Yes","No")</f>
        <v>No</v>
      </c>
    </row>
    <row r="7987" customFormat="false" ht="15" hidden="false" customHeight="false" outlineLevel="0" collapsed="false">
      <c r="A7987" s="6" t="s">
        <v>155</v>
      </c>
      <c r="B7987" s="45" t="n">
        <v>44094</v>
      </c>
      <c r="C7987" s="6" t="s">
        <v>195</v>
      </c>
      <c r="D7987" s="6" t="s">
        <v>196</v>
      </c>
      <c r="E7987" s="6" t="s">
        <v>177</v>
      </c>
      <c r="F7987" s="34" t="n">
        <v>0.217378824949265</v>
      </c>
      <c r="G7987" s="34" t="n">
        <v>0.165625627280349</v>
      </c>
      <c r="H7987" s="34" t="n">
        <v>0.051753197668916</v>
      </c>
      <c r="I7987" s="34" t="n">
        <v>0.312470953431109</v>
      </c>
      <c r="J7987" s="35" t="n">
        <v>6.05</v>
      </c>
      <c r="K7987" s="6" t="n">
        <v>0</v>
      </c>
      <c r="L7987" s="35" t="n">
        <v>-1</v>
      </c>
      <c r="M7987" s="6" t="str">
        <f aca="false">IF(I7987&lt;=0,"Below 0%",IF(I7987&lt;=0.05,"0-5%",IF(I7987&lt;=0.1,"5-10%",IF(I7987&lt;=0.2,"10-20%",IF(I7987&lt;=0.4,"20-40%","Above 40%")))))</f>
        <v>20-40%</v>
      </c>
      <c r="N7987" s="6" t="str">
        <f aca="false">IF(AND(H7987&gt;=Summary!$B$25,I7987&gt;=Summary!$B$26,I7987&lt;=Summary!$B$27,J7987&gt;=Summary!$B$28,J7987&lt;=Summary!$B$29,F7987*J7987&gt;1),"Yes","No")</f>
        <v>No</v>
      </c>
    </row>
    <row r="7988" customFormat="false" ht="15" hidden="false" customHeight="false" outlineLevel="0" collapsed="false">
      <c r="A7988" s="6" t="s">
        <v>155</v>
      </c>
      <c r="B7988" s="45" t="n">
        <v>44094</v>
      </c>
      <c r="C7988" s="6" t="s">
        <v>188</v>
      </c>
      <c r="D7988" s="6" t="s">
        <v>201</v>
      </c>
      <c r="E7988" s="6" t="s">
        <v>187</v>
      </c>
      <c r="F7988" s="34" t="n">
        <v>0.45435705780983</v>
      </c>
      <c r="G7988" s="34" t="n">
        <v>0.355762598670885</v>
      </c>
      <c r="H7988" s="34" t="n">
        <v>0.0985944591389443</v>
      </c>
      <c r="I7988" s="34" t="n">
        <v>0.277135537876351</v>
      </c>
      <c r="J7988" s="35" t="n">
        <v>2.82</v>
      </c>
      <c r="K7988" s="6" t="n">
        <v>0</v>
      </c>
      <c r="L7988" s="35" t="n">
        <v>-1</v>
      </c>
      <c r="M7988" s="6" t="str">
        <f aca="false">IF(I7988&lt;=0,"Below 0%",IF(I7988&lt;=0.05,"0-5%",IF(I7988&lt;=0.1,"5-10%",IF(I7988&lt;=0.2,"10-20%",IF(I7988&lt;=0.4,"20-40%","Above 40%")))))</f>
        <v>20-40%</v>
      </c>
      <c r="N7988" s="6" t="str">
        <f aca="false">IF(AND(H7988&gt;=Summary!$B$25,I7988&gt;=Summary!$B$26,I7988&lt;=Summary!$B$27,J7988&gt;=Summary!$B$28,J7988&lt;=Summary!$B$29,F7988*J7988&gt;1),"Yes","No")</f>
        <v>Yes</v>
      </c>
    </row>
    <row r="7989" customFormat="false" ht="15" hidden="false" customHeight="false" outlineLevel="0" collapsed="false">
      <c r="A7989" s="6" t="s">
        <v>155</v>
      </c>
      <c r="B7989" s="45" t="n">
        <v>44094</v>
      </c>
      <c r="C7989" s="6" t="s">
        <v>188</v>
      </c>
      <c r="D7989" s="6" t="s">
        <v>201</v>
      </c>
      <c r="E7989" s="6" t="s">
        <v>174</v>
      </c>
      <c r="F7989" s="34" t="n">
        <v>0.313218176364899</v>
      </c>
      <c r="G7989" s="34" t="n">
        <v>0.299477769627432</v>
      </c>
      <c r="H7989" s="34" t="n">
        <v>0.0137404067374668</v>
      </c>
      <c r="I7989" s="34" t="n">
        <v>0.0458812243545177</v>
      </c>
      <c r="J7989" s="35" t="n">
        <v>3.35</v>
      </c>
      <c r="K7989" s="6" t="n">
        <v>0</v>
      </c>
      <c r="L7989" s="35" t="n">
        <v>-1</v>
      </c>
      <c r="M7989" s="6" t="str">
        <f aca="false">IF(I7989&lt;=0,"Below 0%",IF(I7989&lt;=0.05,"0-5%",IF(I7989&lt;=0.1,"5-10%",IF(I7989&lt;=0.2,"10-20%",IF(I7989&lt;=0.4,"20-40%","Above 40%")))))</f>
        <v>0-5%</v>
      </c>
      <c r="N7989" s="6" t="str">
        <f aca="false">IF(AND(H7989&gt;=Summary!$B$25,I7989&gt;=Summary!$B$26,I7989&lt;=Summary!$B$27,J7989&gt;=Summary!$B$28,J7989&lt;=Summary!$B$29,F7989*J7989&gt;1),"Yes","No")</f>
        <v>No</v>
      </c>
    </row>
    <row r="7990" customFormat="false" ht="15" hidden="false" customHeight="false" outlineLevel="0" collapsed="false">
      <c r="A7990" s="6" t="s">
        <v>155</v>
      </c>
      <c r="B7990" s="45" t="n">
        <v>44094</v>
      </c>
      <c r="C7990" s="6" t="s">
        <v>188</v>
      </c>
      <c r="D7990" s="6" t="s">
        <v>201</v>
      </c>
      <c r="E7990" s="6" t="s">
        <v>177</v>
      </c>
      <c r="F7990" s="34" t="n">
        <v>0.23242475092411</v>
      </c>
      <c r="G7990" s="34" t="n">
        <v>0.344759631701683</v>
      </c>
      <c r="H7990" s="34" t="n">
        <v>-0.112334880777572</v>
      </c>
      <c r="I7990" s="34" t="n">
        <v>-0.325835366000085</v>
      </c>
      <c r="J7990" s="35" t="n">
        <v>2.91</v>
      </c>
      <c r="K7990" s="6" t="n">
        <v>1</v>
      </c>
      <c r="L7990" s="35" t="n">
        <v>1.91</v>
      </c>
      <c r="M7990" s="6" t="str">
        <f aca="false">IF(I7990&lt;=0,"Below 0%",IF(I7990&lt;=0.05,"0-5%",IF(I7990&lt;=0.1,"5-10%",IF(I7990&lt;=0.2,"10-20%",IF(I7990&lt;=0.4,"20-40%","Above 40%")))))</f>
        <v>Below 0%</v>
      </c>
      <c r="N7990" s="6" t="str">
        <f aca="false">IF(AND(H7990&gt;=Summary!$B$25,I7990&gt;=Summary!$B$26,I7990&lt;=Summary!$B$27,J7990&gt;=Summary!$B$28,J7990&lt;=Summary!$B$29,F7990*J7990&gt;1),"Yes","No")</f>
        <v>No</v>
      </c>
    </row>
    <row r="7991" customFormat="false" ht="15" hidden="false" customHeight="false" outlineLevel="0" collapsed="false">
      <c r="A7991" s="6" t="s">
        <v>155</v>
      </c>
      <c r="B7991" s="45" t="n">
        <v>44094</v>
      </c>
      <c r="C7991" s="6" t="s">
        <v>179</v>
      </c>
      <c r="D7991" s="6" t="s">
        <v>181</v>
      </c>
      <c r="E7991" s="6" t="s">
        <v>187</v>
      </c>
      <c r="F7991" s="34" t="n">
        <v>0.25805938243866</v>
      </c>
      <c r="G7991" s="34" t="n">
        <v>0.306697791344945</v>
      </c>
      <c r="H7991" s="34" t="n">
        <v>-0.0486384089062856</v>
      </c>
      <c r="I7991" s="34" t="n">
        <v>-0.158587411709078</v>
      </c>
      <c r="J7991" s="35" t="n">
        <v>3.25</v>
      </c>
      <c r="K7991" s="6" t="n">
        <v>0</v>
      </c>
      <c r="L7991" s="35" t="n">
        <v>-1</v>
      </c>
      <c r="M7991" s="6" t="str">
        <f aca="false">IF(I7991&lt;=0,"Below 0%",IF(I7991&lt;=0.05,"0-5%",IF(I7991&lt;=0.1,"5-10%",IF(I7991&lt;=0.2,"10-20%",IF(I7991&lt;=0.4,"20-40%","Above 40%")))))</f>
        <v>Below 0%</v>
      </c>
      <c r="N7991" s="6" t="str">
        <f aca="false">IF(AND(H7991&gt;=Summary!$B$25,I7991&gt;=Summary!$B$26,I7991&lt;=Summary!$B$27,J7991&gt;=Summary!$B$28,J7991&lt;=Summary!$B$29,F7991*J7991&gt;1),"Yes","No")</f>
        <v>No</v>
      </c>
    </row>
    <row r="7992" customFormat="false" ht="15" hidden="false" customHeight="false" outlineLevel="0" collapsed="false">
      <c r="A7992" s="6" t="s">
        <v>155</v>
      </c>
      <c r="B7992" s="45" t="n">
        <v>44094</v>
      </c>
      <c r="C7992" s="6" t="s">
        <v>179</v>
      </c>
      <c r="D7992" s="6" t="s">
        <v>181</v>
      </c>
      <c r="E7992" s="6" t="s">
        <v>174</v>
      </c>
      <c r="F7992" s="34" t="n">
        <v>0.331747889518738</v>
      </c>
      <c r="G7992" s="34" t="n">
        <v>0.284790806248878</v>
      </c>
      <c r="H7992" s="34" t="n">
        <v>0.0469570832698601</v>
      </c>
      <c r="I7992" s="34" t="n">
        <v>0.164882721771659</v>
      </c>
      <c r="J7992" s="35" t="n">
        <v>3.5</v>
      </c>
      <c r="K7992" s="6" t="n">
        <v>0</v>
      </c>
      <c r="L7992" s="35" t="n">
        <v>-1</v>
      </c>
      <c r="M7992" s="6" t="str">
        <f aca="false">IF(I7992&lt;=0,"Below 0%",IF(I7992&lt;=0.05,"0-5%",IF(I7992&lt;=0.1,"5-10%",IF(I7992&lt;=0.2,"10-20%",IF(I7992&lt;=0.4,"20-40%","Above 40%")))))</f>
        <v>10-20%</v>
      </c>
      <c r="N7992" s="6" t="str">
        <f aca="false">IF(AND(H7992&gt;=Summary!$B$25,I7992&gt;=Summary!$B$26,I7992&lt;=Summary!$B$27,J7992&gt;=Summary!$B$28,J7992&lt;=Summary!$B$29,F7992*J7992&gt;1),"Yes","No")</f>
        <v>Yes</v>
      </c>
    </row>
    <row r="7993" customFormat="false" ht="15" hidden="false" customHeight="false" outlineLevel="0" collapsed="false">
      <c r="A7993" s="6" t="s">
        <v>155</v>
      </c>
      <c r="B7993" s="45" t="n">
        <v>44094</v>
      </c>
      <c r="C7993" s="6" t="s">
        <v>179</v>
      </c>
      <c r="D7993" s="6" t="s">
        <v>181</v>
      </c>
      <c r="E7993" s="6" t="s">
        <v>177</v>
      </c>
      <c r="F7993" s="34" t="n">
        <v>0.41019269824028</v>
      </c>
      <c r="G7993" s="34" t="n">
        <v>0.408511402406177</v>
      </c>
      <c r="H7993" s="34" t="n">
        <v>0.00168129583410304</v>
      </c>
      <c r="I7993" s="34" t="n">
        <v>0.00411566439565703</v>
      </c>
      <c r="J7993" s="35" t="n">
        <v>2.44</v>
      </c>
      <c r="K7993" s="6" t="n">
        <v>1</v>
      </c>
      <c r="L7993" s="35" t="n">
        <v>1.44</v>
      </c>
      <c r="M7993" s="6" t="str">
        <f aca="false">IF(I7993&lt;=0,"Below 0%",IF(I7993&lt;=0.05,"0-5%",IF(I7993&lt;=0.1,"5-10%",IF(I7993&lt;=0.2,"10-20%",IF(I7993&lt;=0.4,"20-40%","Above 40%")))))</f>
        <v>0-5%</v>
      </c>
      <c r="N7993" s="6" t="str">
        <f aca="false">IF(AND(H7993&gt;=Summary!$B$25,I7993&gt;=Summary!$B$26,I7993&lt;=Summary!$B$27,J7993&gt;=Summary!$B$28,J7993&lt;=Summary!$B$29,F7993*J7993&gt;1),"Yes","No")</f>
        <v>No</v>
      </c>
    </row>
    <row r="7994" customFormat="false" ht="15" hidden="false" customHeight="false" outlineLevel="0" collapsed="false">
      <c r="A7994" s="6" t="s">
        <v>155</v>
      </c>
      <c r="B7994" s="45" t="n">
        <v>44095</v>
      </c>
      <c r="C7994" s="6" t="s">
        <v>182</v>
      </c>
      <c r="D7994" s="6" t="s">
        <v>204</v>
      </c>
      <c r="E7994" s="6" t="s">
        <v>187</v>
      </c>
      <c r="F7994" s="34" t="n">
        <v>0.360887289047241</v>
      </c>
      <c r="G7994" s="34" t="n">
        <v>0.355563709751399</v>
      </c>
      <c r="H7994" s="34" t="n">
        <v>0.00532357929584226</v>
      </c>
      <c r="I7994" s="34" t="n">
        <v>0.0149722234014387</v>
      </c>
      <c r="J7994" s="35" t="n">
        <v>2.81</v>
      </c>
      <c r="K7994" s="6" t="n">
        <v>1</v>
      </c>
      <c r="L7994" s="35" t="n">
        <v>1.81</v>
      </c>
      <c r="M7994" s="6" t="str">
        <f aca="false">IF(I7994&lt;=0,"Below 0%",IF(I7994&lt;=0.05,"0-5%",IF(I7994&lt;=0.1,"5-10%",IF(I7994&lt;=0.2,"10-20%",IF(I7994&lt;=0.4,"20-40%","Above 40%")))))</f>
        <v>0-5%</v>
      </c>
      <c r="N7994" s="6" t="str">
        <f aca="false">IF(AND(H7994&gt;=Summary!$B$25,I7994&gt;=Summary!$B$26,I7994&lt;=Summary!$B$27,J7994&gt;=Summary!$B$28,J7994&lt;=Summary!$B$29,F7994*J7994&gt;1),"Yes","No")</f>
        <v>No</v>
      </c>
    </row>
    <row r="7995" customFormat="false" ht="15" hidden="false" customHeight="false" outlineLevel="0" collapsed="false">
      <c r="A7995" s="6" t="s">
        <v>155</v>
      </c>
      <c r="B7995" s="45" t="n">
        <v>44095</v>
      </c>
      <c r="C7995" s="6" t="s">
        <v>182</v>
      </c>
      <c r="D7995" s="6" t="s">
        <v>204</v>
      </c>
      <c r="E7995" s="6" t="s">
        <v>174</v>
      </c>
      <c r="F7995" s="34" t="n">
        <v>0.260806947946549</v>
      </c>
      <c r="G7995" s="34" t="n">
        <v>0.293862948353362</v>
      </c>
      <c r="H7995" s="34" t="n">
        <v>-0.0330560004068136</v>
      </c>
      <c r="I7995" s="34" t="n">
        <v>-0.112487813084434</v>
      </c>
      <c r="J7995" s="35" t="n">
        <v>3.4</v>
      </c>
      <c r="K7995" s="6" t="n">
        <v>0</v>
      </c>
      <c r="L7995" s="35" t="n">
        <v>-1</v>
      </c>
      <c r="M7995" s="6" t="str">
        <f aca="false">IF(I7995&lt;=0,"Below 0%",IF(I7995&lt;=0.05,"0-5%",IF(I7995&lt;=0.1,"5-10%",IF(I7995&lt;=0.2,"10-20%",IF(I7995&lt;=0.4,"20-40%","Above 40%")))))</f>
        <v>Below 0%</v>
      </c>
      <c r="N7995" s="6" t="str">
        <f aca="false">IF(AND(H7995&gt;=Summary!$B$25,I7995&gt;=Summary!$B$26,I7995&lt;=Summary!$B$27,J7995&gt;=Summary!$B$28,J7995&lt;=Summary!$B$29,F7995*J7995&gt;1),"Yes","No")</f>
        <v>No</v>
      </c>
    </row>
    <row r="7996" customFormat="false" ht="15" hidden="false" customHeight="false" outlineLevel="0" collapsed="false">
      <c r="A7996" s="6" t="s">
        <v>155</v>
      </c>
      <c r="B7996" s="45" t="n">
        <v>44095</v>
      </c>
      <c r="C7996" s="6" t="s">
        <v>182</v>
      </c>
      <c r="D7996" s="6" t="s">
        <v>204</v>
      </c>
      <c r="E7996" s="6" t="s">
        <v>177</v>
      </c>
      <c r="F7996" s="34" t="n">
        <v>0.37830576300621</v>
      </c>
      <c r="G7996" s="34" t="n">
        <v>0.350573341895239</v>
      </c>
      <c r="H7996" s="34" t="n">
        <v>0.0277324211109714</v>
      </c>
      <c r="I7996" s="34" t="n">
        <v>0.0791059039487909</v>
      </c>
      <c r="J7996" s="35" t="n">
        <v>2.85</v>
      </c>
      <c r="K7996" s="6" t="n">
        <v>0</v>
      </c>
      <c r="L7996" s="35" t="n">
        <v>-1</v>
      </c>
      <c r="M7996" s="6" t="str">
        <f aca="false">IF(I7996&lt;=0,"Below 0%",IF(I7996&lt;=0.05,"0-5%",IF(I7996&lt;=0.1,"5-10%",IF(I7996&lt;=0.2,"10-20%",IF(I7996&lt;=0.4,"20-40%","Above 40%")))))</f>
        <v>5-10%</v>
      </c>
      <c r="N7996" s="6" t="str">
        <f aca="false">IF(AND(H7996&gt;=Summary!$B$25,I7996&gt;=Summary!$B$26,I7996&lt;=Summary!$B$27,J7996&gt;=Summary!$B$28,J7996&lt;=Summary!$B$29,F7996*J7996&gt;1),"Yes","No")</f>
        <v>No</v>
      </c>
    </row>
    <row r="7997" customFormat="false" ht="15" hidden="false" customHeight="false" outlineLevel="0" collapsed="false">
      <c r="A7997" s="6" t="s">
        <v>155</v>
      </c>
      <c r="B7997" s="45" t="n">
        <v>44095</v>
      </c>
      <c r="C7997" s="6" t="s">
        <v>203</v>
      </c>
      <c r="D7997" s="6" t="s">
        <v>194</v>
      </c>
      <c r="E7997" s="6" t="s">
        <v>187</v>
      </c>
      <c r="F7997" s="34" t="n">
        <v>0.161859422922134</v>
      </c>
      <c r="G7997" s="34" t="n">
        <v>0.15246093379556</v>
      </c>
      <c r="H7997" s="34" t="n">
        <v>0.00939848912657471</v>
      </c>
      <c r="I7997" s="34" t="n">
        <v>0.0616452286667579</v>
      </c>
      <c r="J7997" s="35" t="n">
        <v>6.55</v>
      </c>
      <c r="K7997" s="6" t="n">
        <v>0</v>
      </c>
      <c r="L7997" s="35" t="n">
        <v>-1</v>
      </c>
      <c r="M7997" s="6" t="str">
        <f aca="false">IF(I7997&lt;=0,"Below 0%",IF(I7997&lt;=0.05,"0-5%",IF(I7997&lt;=0.1,"5-10%",IF(I7997&lt;=0.2,"10-20%",IF(I7997&lt;=0.4,"20-40%","Above 40%")))))</f>
        <v>5-10%</v>
      </c>
      <c r="N7997" s="6" t="str">
        <f aca="false">IF(AND(H7997&gt;=Summary!$B$25,I7997&gt;=Summary!$B$26,I7997&lt;=Summary!$B$27,J7997&gt;=Summary!$B$28,J7997&lt;=Summary!$B$29,F7997*J7997&gt;1),"Yes","No")</f>
        <v>No</v>
      </c>
    </row>
    <row r="7998" customFormat="false" ht="15" hidden="false" customHeight="false" outlineLevel="0" collapsed="false">
      <c r="A7998" s="6" t="s">
        <v>155</v>
      </c>
      <c r="B7998" s="45" t="n">
        <v>44095</v>
      </c>
      <c r="C7998" s="6" t="s">
        <v>203</v>
      </c>
      <c r="D7998" s="6" t="s">
        <v>194</v>
      </c>
      <c r="E7998" s="6" t="s">
        <v>174</v>
      </c>
      <c r="F7998" s="34" t="n">
        <v>0.155067205429077</v>
      </c>
      <c r="G7998" s="34" t="n">
        <v>0.219476728870531</v>
      </c>
      <c r="H7998" s="34" t="n">
        <v>-0.0644095234414538</v>
      </c>
      <c r="I7998" s="34" t="n">
        <v>-0.29346857761603</v>
      </c>
      <c r="J7998" s="35" t="n">
        <v>4.55</v>
      </c>
      <c r="K7998" s="6" t="n">
        <v>0</v>
      </c>
      <c r="L7998" s="35" t="n">
        <v>-1</v>
      </c>
      <c r="M7998" s="6" t="str">
        <f aca="false">IF(I7998&lt;=0,"Below 0%",IF(I7998&lt;=0.05,"0-5%",IF(I7998&lt;=0.1,"5-10%",IF(I7998&lt;=0.2,"10-20%",IF(I7998&lt;=0.4,"20-40%","Above 40%")))))</f>
        <v>Below 0%</v>
      </c>
      <c r="N7998" s="6" t="str">
        <f aca="false">IF(AND(H7998&gt;=Summary!$B$25,I7998&gt;=Summary!$B$26,I7998&lt;=Summary!$B$27,J7998&gt;=Summary!$B$28,J7998&lt;=Summary!$B$29,F7998*J7998&gt;1),"Yes","No")</f>
        <v>No</v>
      </c>
    </row>
    <row r="7999" customFormat="false" ht="15" hidden="false" customHeight="false" outlineLevel="0" collapsed="false">
      <c r="A7999" s="6" t="s">
        <v>155</v>
      </c>
      <c r="B7999" s="45" t="n">
        <v>44095</v>
      </c>
      <c r="C7999" s="6" t="s">
        <v>203</v>
      </c>
      <c r="D7999" s="6" t="s">
        <v>194</v>
      </c>
      <c r="E7999" s="6" t="s">
        <v>177</v>
      </c>
      <c r="F7999" s="34" t="n">
        <v>0.683073401451111</v>
      </c>
      <c r="G7999" s="34" t="n">
        <v>0.628062337333909</v>
      </c>
      <c r="H7999" s="34" t="n">
        <v>0.0550110641172015</v>
      </c>
      <c r="I7999" s="34" t="n">
        <v>0.0875885415303208</v>
      </c>
      <c r="J7999" s="35" t="n">
        <v>1.59</v>
      </c>
      <c r="K7999" s="6" t="n">
        <v>1</v>
      </c>
      <c r="L7999" s="35" t="n">
        <v>0.59</v>
      </c>
      <c r="M7999" s="6" t="str">
        <f aca="false">IF(I7999&lt;=0,"Below 0%",IF(I7999&lt;=0.05,"0-5%",IF(I7999&lt;=0.1,"5-10%",IF(I7999&lt;=0.2,"10-20%",IF(I7999&lt;=0.4,"20-40%","Above 40%")))))</f>
        <v>5-10%</v>
      </c>
      <c r="N7999" s="6" t="str">
        <f aca="false">IF(AND(H7999&gt;=Summary!$B$25,I7999&gt;=Summary!$B$26,I7999&lt;=Summary!$B$27,J7999&gt;=Summary!$B$28,J7999&lt;=Summary!$B$29,F7999*J7999&gt;1),"Yes","No")</f>
        <v>No</v>
      </c>
    </row>
    <row r="8000" customFormat="false" ht="15" hidden="false" customHeight="false" outlineLevel="0" collapsed="false">
      <c r="A8000" s="6" t="s">
        <v>155</v>
      </c>
      <c r="B8000" s="45" t="n">
        <v>44100</v>
      </c>
      <c r="C8000" s="6" t="s">
        <v>201</v>
      </c>
      <c r="D8000" s="6" t="s">
        <v>176</v>
      </c>
      <c r="E8000" s="6" t="s">
        <v>187</v>
      </c>
      <c r="F8000" s="34" t="n">
        <v>0.217433795332909</v>
      </c>
      <c r="G8000" s="34" t="n">
        <v>0.189386133962556</v>
      </c>
      <c r="H8000" s="34" t="n">
        <v>0.0280476613703524</v>
      </c>
      <c r="I8000" s="34" t="n">
        <v>0.148097755540528</v>
      </c>
      <c r="J8000" s="35" t="n">
        <v>5.3</v>
      </c>
      <c r="K8000" s="6" t="n">
        <v>0</v>
      </c>
      <c r="L8000" s="35" t="n">
        <v>-1</v>
      </c>
      <c r="M8000" s="6" t="str">
        <f aca="false">IF(I8000&lt;=0,"Below 0%",IF(I8000&lt;=0.05,"0-5%",IF(I8000&lt;=0.1,"5-10%",IF(I8000&lt;=0.2,"10-20%",IF(I8000&lt;=0.4,"20-40%","Above 40%")))))</f>
        <v>10-20%</v>
      </c>
      <c r="N8000" s="6" t="str">
        <f aca="false">IF(AND(H8000&gt;=Summary!$B$25,I8000&gt;=Summary!$B$26,I8000&lt;=Summary!$B$27,J8000&gt;=Summary!$B$28,J8000&lt;=Summary!$B$29,F8000*J8000&gt;1),"Yes","No")</f>
        <v>No</v>
      </c>
    </row>
    <row r="8001" customFormat="false" ht="15" hidden="false" customHeight="false" outlineLevel="0" collapsed="false">
      <c r="A8001" s="6" t="s">
        <v>155</v>
      </c>
      <c r="B8001" s="45" t="n">
        <v>44100</v>
      </c>
      <c r="C8001" s="6" t="s">
        <v>201</v>
      </c>
      <c r="D8001" s="6" t="s">
        <v>176</v>
      </c>
      <c r="E8001" s="6" t="s">
        <v>174</v>
      </c>
      <c r="F8001" s="34" t="n">
        <v>0.269945532083511</v>
      </c>
      <c r="G8001" s="34" t="n">
        <v>0.25605778316366</v>
      </c>
      <c r="H8001" s="34" t="n">
        <v>0.0138877489198511</v>
      </c>
      <c r="I8001" s="34" t="n">
        <v>0.0542367771378178</v>
      </c>
      <c r="J8001" s="35" t="n">
        <v>3.92</v>
      </c>
      <c r="K8001" s="6" t="n">
        <v>0</v>
      </c>
      <c r="L8001" s="35" t="n">
        <v>-1</v>
      </c>
      <c r="M8001" s="6" t="str">
        <f aca="false">IF(I8001&lt;=0,"Below 0%",IF(I8001&lt;=0.05,"0-5%",IF(I8001&lt;=0.1,"5-10%",IF(I8001&lt;=0.2,"10-20%",IF(I8001&lt;=0.4,"20-40%","Above 40%")))))</f>
        <v>5-10%</v>
      </c>
      <c r="N8001" s="6" t="str">
        <f aca="false">IF(AND(H8001&gt;=Summary!$B$25,I8001&gt;=Summary!$B$26,I8001&lt;=Summary!$B$27,J8001&gt;=Summary!$B$28,J8001&lt;=Summary!$B$29,F8001*J8001&gt;1),"Yes","No")</f>
        <v>No</v>
      </c>
    </row>
    <row r="8002" customFormat="false" ht="15" hidden="false" customHeight="false" outlineLevel="0" collapsed="false">
      <c r="A8002" s="6" t="s">
        <v>155</v>
      </c>
      <c r="B8002" s="45" t="n">
        <v>44100</v>
      </c>
      <c r="C8002" s="6" t="s">
        <v>201</v>
      </c>
      <c r="D8002" s="6" t="s">
        <v>176</v>
      </c>
      <c r="E8002" s="6" t="s">
        <v>177</v>
      </c>
      <c r="F8002" s="34" t="n">
        <v>0.512620687484741</v>
      </c>
      <c r="G8002" s="34" t="n">
        <v>0.554556082873784</v>
      </c>
      <c r="H8002" s="34" t="n">
        <v>-0.0419353953890423</v>
      </c>
      <c r="I8002" s="34" t="n">
        <v>-0.0756197554839314</v>
      </c>
      <c r="J8002" s="35" t="n">
        <v>1.81</v>
      </c>
      <c r="K8002" s="6" t="n">
        <v>1</v>
      </c>
      <c r="L8002" s="35" t="n">
        <v>0.81</v>
      </c>
      <c r="M8002" s="6" t="str">
        <f aca="false">IF(I8002&lt;=0,"Below 0%",IF(I8002&lt;=0.05,"0-5%",IF(I8002&lt;=0.1,"5-10%",IF(I8002&lt;=0.2,"10-20%",IF(I8002&lt;=0.4,"20-40%","Above 40%")))))</f>
        <v>Below 0%</v>
      </c>
      <c r="N8002" s="6" t="str">
        <f aca="false">IF(AND(H8002&gt;=Summary!$B$25,I8002&gt;=Summary!$B$26,I8002&lt;=Summary!$B$27,J8002&gt;=Summary!$B$28,J8002&lt;=Summary!$B$29,F8002*J8002&gt;1),"Yes","No")</f>
        <v>No</v>
      </c>
    </row>
    <row r="8003" customFormat="false" ht="15" hidden="false" customHeight="false" outlineLevel="0" collapsed="false">
      <c r="A8003" s="6" t="s">
        <v>155</v>
      </c>
      <c r="B8003" s="45" t="n">
        <v>44100</v>
      </c>
      <c r="C8003" s="6" t="s">
        <v>196</v>
      </c>
      <c r="D8003" s="6" t="s">
        <v>179</v>
      </c>
      <c r="E8003" s="6" t="s">
        <v>187</v>
      </c>
      <c r="F8003" s="34" t="n">
        <v>0.414999544620514</v>
      </c>
      <c r="G8003" s="34" t="n">
        <v>0.291569919990799</v>
      </c>
      <c r="H8003" s="34" t="n">
        <v>0.123429624629715</v>
      </c>
      <c r="I8003" s="34" t="n">
        <v>0.423327703466841</v>
      </c>
      <c r="J8003" s="35" t="n">
        <v>3.41</v>
      </c>
      <c r="K8003" s="6" t="n">
        <v>0</v>
      </c>
      <c r="L8003" s="35" t="n">
        <v>-1</v>
      </c>
      <c r="M8003" s="6" t="str">
        <f aca="false">IF(I8003&lt;=0,"Below 0%",IF(I8003&lt;=0.05,"0-5%",IF(I8003&lt;=0.1,"5-10%",IF(I8003&lt;=0.2,"10-20%",IF(I8003&lt;=0.4,"20-40%","Above 40%")))))</f>
        <v>Above 40%</v>
      </c>
      <c r="N8003" s="6" t="str">
        <f aca="false">IF(AND(H8003&gt;=Summary!$B$25,I8003&gt;=Summary!$B$26,I8003&lt;=Summary!$B$27,J8003&gt;=Summary!$B$28,J8003&lt;=Summary!$B$29,F8003*J8003&gt;1),"Yes","No")</f>
        <v>No</v>
      </c>
    </row>
    <row r="8004" customFormat="false" ht="15" hidden="false" customHeight="false" outlineLevel="0" collapsed="false">
      <c r="A8004" s="6" t="s">
        <v>155</v>
      </c>
      <c r="B8004" s="45" t="n">
        <v>44100</v>
      </c>
      <c r="C8004" s="6" t="s">
        <v>196</v>
      </c>
      <c r="D8004" s="6" t="s">
        <v>179</v>
      </c>
      <c r="E8004" s="6" t="s">
        <v>174</v>
      </c>
      <c r="F8004" s="34" t="n">
        <v>0.23790043592453</v>
      </c>
      <c r="G8004" s="34" t="n">
        <v>0.294157818688942</v>
      </c>
      <c r="H8004" s="34" t="n">
        <v>-0.0562573827644117</v>
      </c>
      <c r="I8004" s="34" t="n">
        <v>-0.191248979935839</v>
      </c>
      <c r="J8004" s="35" t="n">
        <v>3.38</v>
      </c>
      <c r="K8004" s="6" t="n">
        <v>0</v>
      </c>
      <c r="L8004" s="35" t="n">
        <v>-1</v>
      </c>
      <c r="M8004" s="6" t="str">
        <f aca="false">IF(I8004&lt;=0,"Below 0%",IF(I8004&lt;=0.05,"0-5%",IF(I8004&lt;=0.1,"5-10%",IF(I8004&lt;=0.2,"10-20%",IF(I8004&lt;=0.4,"20-40%","Above 40%")))))</f>
        <v>Below 0%</v>
      </c>
      <c r="N8004" s="6" t="str">
        <f aca="false">IF(AND(H8004&gt;=Summary!$B$25,I8004&gt;=Summary!$B$26,I8004&lt;=Summary!$B$27,J8004&gt;=Summary!$B$28,J8004&lt;=Summary!$B$29,F8004*J8004&gt;1),"Yes","No")</f>
        <v>No</v>
      </c>
    </row>
    <row r="8005" customFormat="false" ht="15" hidden="false" customHeight="false" outlineLevel="0" collapsed="false">
      <c r="A8005" s="6" t="s">
        <v>155</v>
      </c>
      <c r="B8005" s="45" t="n">
        <v>44100</v>
      </c>
      <c r="C8005" s="6" t="s">
        <v>196</v>
      </c>
      <c r="D8005" s="6" t="s">
        <v>179</v>
      </c>
      <c r="E8005" s="6" t="s">
        <v>177</v>
      </c>
      <c r="F8005" s="34" t="n">
        <v>0.347099989652634</v>
      </c>
      <c r="G8005" s="34" t="n">
        <v>0.41427226132026</v>
      </c>
      <c r="H8005" s="34" t="n">
        <v>-0.067172271667626</v>
      </c>
      <c r="I8005" s="34" t="n">
        <v>-0.162145231383709</v>
      </c>
      <c r="J8005" s="35" t="n">
        <v>2.4</v>
      </c>
      <c r="K8005" s="6" t="n">
        <v>1</v>
      </c>
      <c r="L8005" s="35" t="n">
        <v>1.4</v>
      </c>
      <c r="M8005" s="6" t="str">
        <f aca="false">IF(I8005&lt;=0,"Below 0%",IF(I8005&lt;=0.05,"0-5%",IF(I8005&lt;=0.1,"5-10%",IF(I8005&lt;=0.2,"10-20%",IF(I8005&lt;=0.4,"20-40%","Above 40%")))))</f>
        <v>Below 0%</v>
      </c>
      <c r="N8005" s="6" t="str">
        <f aca="false">IF(AND(H8005&gt;=Summary!$B$25,I8005&gt;=Summary!$B$26,I8005&lt;=Summary!$B$27,J8005&gt;=Summary!$B$28,J8005&lt;=Summary!$B$29,F8005*J8005&gt;1),"Yes","No")</f>
        <v>No</v>
      </c>
    </row>
    <row r="8006" customFormat="false" ht="15" hidden="false" customHeight="false" outlineLevel="0" collapsed="false">
      <c r="A8006" s="6" t="s">
        <v>155</v>
      </c>
      <c r="B8006" s="45" t="n">
        <v>44100</v>
      </c>
      <c r="C8006" s="6" t="s">
        <v>180</v>
      </c>
      <c r="D8006" s="6" t="s">
        <v>173</v>
      </c>
      <c r="E8006" s="6" t="s">
        <v>187</v>
      </c>
      <c r="F8006" s="34" t="n">
        <v>0.292521119117737</v>
      </c>
      <c r="G8006" s="34" t="n">
        <v>0.255987011229874</v>
      </c>
      <c r="H8006" s="34" t="n">
        <v>0.0365341078878627</v>
      </c>
      <c r="I8006" s="34" t="n">
        <v>0.142718600105282</v>
      </c>
      <c r="J8006" s="35" t="n">
        <v>3.9</v>
      </c>
      <c r="K8006" s="6" t="n">
        <v>0</v>
      </c>
      <c r="L8006" s="35" t="n">
        <v>-1</v>
      </c>
      <c r="M8006" s="6" t="str">
        <f aca="false">IF(I8006&lt;=0,"Below 0%",IF(I8006&lt;=0.05,"0-5%",IF(I8006&lt;=0.1,"5-10%",IF(I8006&lt;=0.2,"10-20%",IF(I8006&lt;=0.4,"20-40%","Above 40%")))))</f>
        <v>10-20%</v>
      </c>
      <c r="N8006" s="6" t="str">
        <f aca="false">IF(AND(H8006&gt;=Summary!$B$25,I8006&gt;=Summary!$B$26,I8006&lt;=Summary!$B$27,J8006&gt;=Summary!$B$28,J8006&lt;=Summary!$B$29,F8006*J8006&gt;1),"Yes","No")</f>
        <v>Yes</v>
      </c>
    </row>
    <row r="8007" customFormat="false" ht="15" hidden="false" customHeight="false" outlineLevel="0" collapsed="false">
      <c r="A8007" s="6" t="s">
        <v>155</v>
      </c>
      <c r="B8007" s="45" t="n">
        <v>44100</v>
      </c>
      <c r="C8007" s="6" t="s">
        <v>180</v>
      </c>
      <c r="D8007" s="6" t="s">
        <v>173</v>
      </c>
      <c r="E8007" s="6" t="s">
        <v>174</v>
      </c>
      <c r="F8007" s="34" t="n">
        <v>0.38446855545044</v>
      </c>
      <c r="G8007" s="34" t="n">
        <v>0.290217832498985</v>
      </c>
      <c r="H8007" s="34" t="n">
        <v>0.0942507229514542</v>
      </c>
      <c r="I8007" s="34" t="n">
        <v>0.324758551670955</v>
      </c>
      <c r="J8007" s="35" t="n">
        <v>3.44</v>
      </c>
      <c r="K8007" s="6" t="n">
        <v>0</v>
      </c>
      <c r="L8007" s="35" t="n">
        <v>-1</v>
      </c>
      <c r="M8007" s="6" t="str">
        <f aca="false">IF(I8007&lt;=0,"Below 0%",IF(I8007&lt;=0.05,"0-5%",IF(I8007&lt;=0.1,"5-10%",IF(I8007&lt;=0.2,"10-20%",IF(I8007&lt;=0.4,"20-40%","Above 40%")))))</f>
        <v>20-40%</v>
      </c>
      <c r="N8007" s="6" t="str">
        <f aca="false">IF(AND(H8007&gt;=Summary!$B$25,I8007&gt;=Summary!$B$26,I8007&lt;=Summary!$B$27,J8007&gt;=Summary!$B$28,J8007&lt;=Summary!$B$29,F8007*J8007&gt;1),"Yes","No")</f>
        <v>Yes</v>
      </c>
    </row>
    <row r="8008" customFormat="false" ht="15" hidden="false" customHeight="false" outlineLevel="0" collapsed="false">
      <c r="A8008" s="6" t="s">
        <v>155</v>
      </c>
      <c r="B8008" s="45" t="n">
        <v>44100</v>
      </c>
      <c r="C8008" s="6" t="s">
        <v>180</v>
      </c>
      <c r="D8008" s="6" t="s">
        <v>173</v>
      </c>
      <c r="E8008" s="6" t="s">
        <v>177</v>
      </c>
      <c r="F8008" s="34" t="n">
        <v>0.323010295629501</v>
      </c>
      <c r="G8008" s="34" t="n">
        <v>0.453795156271141</v>
      </c>
      <c r="H8008" s="34" t="n">
        <v>-0.130784860641639</v>
      </c>
      <c r="I8008" s="34" t="n">
        <v>-0.288202416518293</v>
      </c>
      <c r="J8008" s="35" t="n">
        <v>2.2</v>
      </c>
      <c r="K8008" s="6" t="n">
        <v>1</v>
      </c>
      <c r="L8008" s="35" t="n">
        <v>1.2</v>
      </c>
      <c r="M8008" s="6" t="str">
        <f aca="false">IF(I8008&lt;=0,"Below 0%",IF(I8008&lt;=0.05,"0-5%",IF(I8008&lt;=0.1,"5-10%",IF(I8008&lt;=0.2,"10-20%",IF(I8008&lt;=0.4,"20-40%","Above 40%")))))</f>
        <v>Below 0%</v>
      </c>
      <c r="N8008" s="6" t="str">
        <f aca="false">IF(AND(H8008&gt;=Summary!$B$25,I8008&gt;=Summary!$B$26,I8008&lt;=Summary!$B$27,J8008&gt;=Summary!$B$28,J8008&lt;=Summary!$B$29,F8008*J8008&gt;1),"Yes","No")</f>
        <v>No</v>
      </c>
    </row>
    <row r="8009" customFormat="false" ht="15" hidden="false" customHeight="false" outlineLevel="0" collapsed="false">
      <c r="A8009" s="6" t="s">
        <v>155</v>
      </c>
      <c r="B8009" s="45" t="n">
        <v>44100</v>
      </c>
      <c r="C8009" s="6" t="s">
        <v>178</v>
      </c>
      <c r="D8009" s="6" t="s">
        <v>190</v>
      </c>
      <c r="E8009" s="6" t="s">
        <v>187</v>
      </c>
      <c r="F8009" s="34" t="n">
        <v>0.195174261927605</v>
      </c>
      <c r="G8009" s="34" t="n">
        <v>0.110861412290046</v>
      </c>
      <c r="H8009" s="34" t="n">
        <v>0.0843128496375584</v>
      </c>
      <c r="I8009" s="34" t="n">
        <v>0.760524765975117</v>
      </c>
      <c r="J8009" s="35" t="n">
        <v>9</v>
      </c>
      <c r="K8009" s="6" t="n">
        <v>0</v>
      </c>
      <c r="L8009" s="35" t="n">
        <v>-1</v>
      </c>
      <c r="M8009" s="6" t="str">
        <f aca="false">IF(I8009&lt;=0,"Below 0%",IF(I8009&lt;=0.05,"0-5%",IF(I8009&lt;=0.1,"5-10%",IF(I8009&lt;=0.2,"10-20%",IF(I8009&lt;=0.4,"20-40%","Above 40%")))))</f>
        <v>Above 40%</v>
      </c>
      <c r="N8009" s="6" t="str">
        <f aca="false">IF(AND(H8009&gt;=Summary!$B$25,I8009&gt;=Summary!$B$26,I8009&lt;=Summary!$B$27,J8009&gt;=Summary!$B$28,J8009&lt;=Summary!$B$29,F8009*J8009&gt;1),"Yes","No")</f>
        <v>No</v>
      </c>
    </row>
    <row r="8010" customFormat="false" ht="15" hidden="false" customHeight="false" outlineLevel="0" collapsed="false">
      <c r="A8010" s="6" t="s">
        <v>155</v>
      </c>
      <c r="B8010" s="45" t="n">
        <v>44100</v>
      </c>
      <c r="C8010" s="6" t="s">
        <v>178</v>
      </c>
      <c r="D8010" s="6" t="s">
        <v>190</v>
      </c>
      <c r="E8010" s="6" t="s">
        <v>174</v>
      </c>
      <c r="F8010" s="34" t="n">
        <v>0.279266148805618</v>
      </c>
      <c r="G8010" s="34" t="n">
        <v>0.186495833758956</v>
      </c>
      <c r="H8010" s="34" t="n">
        <v>0.0927703150466619</v>
      </c>
      <c r="I8010" s="34" t="n">
        <v>0.497439075054977</v>
      </c>
      <c r="J8010" s="35" t="n">
        <v>5.35</v>
      </c>
      <c r="K8010" s="6" t="n">
        <v>1</v>
      </c>
      <c r="L8010" s="35" t="n">
        <v>4.35</v>
      </c>
      <c r="M8010" s="6" t="str">
        <f aca="false">IF(I8010&lt;=0,"Below 0%",IF(I8010&lt;=0.05,"0-5%",IF(I8010&lt;=0.1,"5-10%",IF(I8010&lt;=0.2,"10-20%",IF(I8010&lt;=0.4,"20-40%","Above 40%")))))</f>
        <v>Above 40%</v>
      </c>
      <c r="N8010" s="6" t="str">
        <f aca="false">IF(AND(H8010&gt;=Summary!$B$25,I8010&gt;=Summary!$B$26,I8010&lt;=Summary!$B$27,J8010&gt;=Summary!$B$28,J8010&lt;=Summary!$B$29,F8010*J8010&gt;1),"Yes","No")</f>
        <v>No</v>
      </c>
    </row>
    <row r="8011" customFormat="false" ht="15" hidden="false" customHeight="false" outlineLevel="0" collapsed="false">
      <c r="A8011" s="6" t="s">
        <v>155</v>
      </c>
      <c r="B8011" s="45" t="n">
        <v>44100</v>
      </c>
      <c r="C8011" s="6" t="s">
        <v>178</v>
      </c>
      <c r="D8011" s="6" t="s">
        <v>190</v>
      </c>
      <c r="E8011" s="6" t="s">
        <v>177</v>
      </c>
      <c r="F8011" s="34" t="n">
        <v>0.525559604167938</v>
      </c>
      <c r="G8011" s="34" t="n">
        <v>0.702642753950998</v>
      </c>
      <c r="H8011" s="34" t="n">
        <v>-0.177083149783059</v>
      </c>
      <c r="I8011" s="34" t="n">
        <v>-0.252024444552102</v>
      </c>
      <c r="J8011" s="35" t="n">
        <v>1.42</v>
      </c>
      <c r="K8011" s="6" t="n">
        <v>0</v>
      </c>
      <c r="L8011" s="35" t="n">
        <v>-1</v>
      </c>
      <c r="M8011" s="6" t="str">
        <f aca="false">IF(I8011&lt;=0,"Below 0%",IF(I8011&lt;=0.05,"0-5%",IF(I8011&lt;=0.1,"5-10%",IF(I8011&lt;=0.2,"10-20%",IF(I8011&lt;=0.4,"20-40%","Above 40%")))))</f>
        <v>Below 0%</v>
      </c>
      <c r="N8011" s="6" t="str">
        <f aca="false">IF(AND(H8011&gt;=Summary!$B$25,I8011&gt;=Summary!$B$26,I8011&lt;=Summary!$B$27,J8011&gt;=Summary!$B$28,J8011&lt;=Summary!$B$29,F8011*J8011&gt;1),"Yes","No")</f>
        <v>No</v>
      </c>
    </row>
    <row r="8012" customFormat="false" ht="15" hidden="false" customHeight="false" outlineLevel="0" collapsed="false">
      <c r="A8012" s="6" t="s">
        <v>155</v>
      </c>
      <c r="B8012" s="45" t="n">
        <v>44101</v>
      </c>
      <c r="C8012" s="6" t="s">
        <v>194</v>
      </c>
      <c r="D8012" s="6" t="s">
        <v>195</v>
      </c>
      <c r="E8012" s="6" t="s">
        <v>187</v>
      </c>
      <c r="F8012" s="34" t="n">
        <v>0.685944020748138</v>
      </c>
      <c r="G8012" s="34" t="n">
        <v>0.756054127367037</v>
      </c>
      <c r="H8012" s="34" t="n">
        <v>-0.0701101066188986</v>
      </c>
      <c r="I8012" s="34" t="n">
        <v>-0.0927315969599392</v>
      </c>
      <c r="J8012" s="35" t="n">
        <v>1.32</v>
      </c>
      <c r="K8012" s="6" t="n">
        <v>0</v>
      </c>
      <c r="L8012" s="35" t="n">
        <v>-1</v>
      </c>
      <c r="M8012" s="6" t="str">
        <f aca="false">IF(I8012&lt;=0,"Below 0%",IF(I8012&lt;=0.05,"0-5%",IF(I8012&lt;=0.1,"5-10%",IF(I8012&lt;=0.2,"10-20%",IF(I8012&lt;=0.4,"20-40%","Above 40%")))))</f>
        <v>Below 0%</v>
      </c>
      <c r="N8012" s="6" t="str">
        <f aca="false">IF(AND(H8012&gt;=Summary!$B$25,I8012&gt;=Summary!$B$26,I8012&lt;=Summary!$B$27,J8012&gt;=Summary!$B$28,J8012&lt;=Summary!$B$29,F8012*J8012&gt;1),"Yes","No")</f>
        <v>No</v>
      </c>
    </row>
    <row r="8013" customFormat="false" ht="15" hidden="false" customHeight="false" outlineLevel="0" collapsed="false">
      <c r="A8013" s="6" t="s">
        <v>155</v>
      </c>
      <c r="B8013" s="45" t="n">
        <v>44101</v>
      </c>
      <c r="C8013" s="6" t="s">
        <v>194</v>
      </c>
      <c r="D8013" s="6" t="s">
        <v>195</v>
      </c>
      <c r="E8013" s="6" t="s">
        <v>174</v>
      </c>
      <c r="F8013" s="34" t="n">
        <v>0.196734726428986</v>
      </c>
      <c r="G8013" s="34" t="n">
        <v>0.15716400757866</v>
      </c>
      <c r="H8013" s="34" t="n">
        <v>0.0395707188503259</v>
      </c>
      <c r="I8013" s="34" t="n">
        <v>0.25177977744377</v>
      </c>
      <c r="J8013" s="35" t="n">
        <v>6.35</v>
      </c>
      <c r="K8013" s="6" t="n">
        <v>0</v>
      </c>
      <c r="L8013" s="35" t="n">
        <v>-1</v>
      </c>
      <c r="M8013" s="6" t="str">
        <f aca="false">IF(I8013&lt;=0,"Below 0%",IF(I8013&lt;=0.05,"0-5%",IF(I8013&lt;=0.1,"5-10%",IF(I8013&lt;=0.2,"10-20%",IF(I8013&lt;=0.4,"20-40%","Above 40%")))))</f>
        <v>20-40%</v>
      </c>
      <c r="N8013" s="6" t="str">
        <f aca="false">IF(AND(H8013&gt;=Summary!$B$25,I8013&gt;=Summary!$B$26,I8013&lt;=Summary!$B$27,J8013&gt;=Summary!$B$28,J8013&lt;=Summary!$B$29,F8013*J8013&gt;1),"Yes","No")</f>
        <v>No</v>
      </c>
    </row>
    <row r="8014" customFormat="false" ht="15" hidden="false" customHeight="false" outlineLevel="0" collapsed="false">
      <c r="A8014" s="6" t="s">
        <v>155</v>
      </c>
      <c r="B8014" s="45" t="n">
        <v>44101</v>
      </c>
      <c r="C8014" s="6" t="s">
        <v>194</v>
      </c>
      <c r="D8014" s="6" t="s">
        <v>195</v>
      </c>
      <c r="E8014" s="6" t="s">
        <v>177</v>
      </c>
      <c r="F8014" s="34" t="n">
        <v>0.117321275174618</v>
      </c>
      <c r="G8014" s="34" t="n">
        <v>0.0867818650543034</v>
      </c>
      <c r="H8014" s="34" t="n">
        <v>0.0305394101203144</v>
      </c>
      <c r="I8014" s="34" t="n">
        <v>0.351910045966453</v>
      </c>
      <c r="J8014" s="35" t="n">
        <v>11.5</v>
      </c>
      <c r="K8014" s="6" t="n">
        <v>1</v>
      </c>
      <c r="L8014" s="35" t="n">
        <v>10.5</v>
      </c>
      <c r="M8014" s="6" t="str">
        <f aca="false">IF(I8014&lt;=0,"Below 0%",IF(I8014&lt;=0.05,"0-5%",IF(I8014&lt;=0.1,"5-10%",IF(I8014&lt;=0.2,"10-20%",IF(I8014&lt;=0.4,"20-40%","Above 40%")))))</f>
        <v>20-40%</v>
      </c>
      <c r="N8014" s="6" t="str">
        <f aca="false">IF(AND(H8014&gt;=Summary!$B$25,I8014&gt;=Summary!$B$26,I8014&lt;=Summary!$B$27,J8014&gt;=Summary!$B$28,J8014&lt;=Summary!$B$29,F8014*J8014&gt;1),"Yes","No")</f>
        <v>No</v>
      </c>
    </row>
    <row r="8015" customFormat="false" ht="15" hidden="false" customHeight="false" outlineLevel="0" collapsed="false">
      <c r="A8015" s="6" t="s">
        <v>155</v>
      </c>
      <c r="B8015" s="45" t="n">
        <v>44101</v>
      </c>
      <c r="C8015" s="6" t="s">
        <v>204</v>
      </c>
      <c r="D8015" s="6" t="s">
        <v>205</v>
      </c>
      <c r="E8015" s="6" t="s">
        <v>187</v>
      </c>
      <c r="F8015" s="34" t="n">
        <v>0.44135108590126</v>
      </c>
      <c r="G8015" s="34" t="n">
        <v>0.352402745995423</v>
      </c>
      <c r="H8015" s="34" t="n">
        <v>0.0889483399058371</v>
      </c>
      <c r="I8015" s="34" t="n">
        <v>0.252405354148382</v>
      </c>
      <c r="J8015" s="35" t="n">
        <v>2.83</v>
      </c>
      <c r="K8015" s="6" t="n">
        <v>0</v>
      </c>
      <c r="L8015" s="35" t="n">
        <v>-1</v>
      </c>
      <c r="M8015" s="6" t="str">
        <f aca="false">IF(I8015&lt;=0,"Below 0%",IF(I8015&lt;=0.05,"0-5%",IF(I8015&lt;=0.1,"5-10%",IF(I8015&lt;=0.2,"10-20%",IF(I8015&lt;=0.4,"20-40%","Above 40%")))))</f>
        <v>20-40%</v>
      </c>
      <c r="N8015" s="6" t="str">
        <f aca="false">IF(AND(H8015&gt;=Summary!$B$25,I8015&gt;=Summary!$B$26,I8015&lt;=Summary!$B$27,J8015&gt;=Summary!$B$28,J8015&lt;=Summary!$B$29,F8015*J8015&gt;1),"Yes","No")</f>
        <v>Yes</v>
      </c>
    </row>
    <row r="8016" customFormat="false" ht="15" hidden="false" customHeight="false" outlineLevel="0" collapsed="false">
      <c r="A8016" s="6" t="s">
        <v>155</v>
      </c>
      <c r="B8016" s="45" t="n">
        <v>44101</v>
      </c>
      <c r="C8016" s="6" t="s">
        <v>204</v>
      </c>
      <c r="D8016" s="6" t="s">
        <v>205</v>
      </c>
      <c r="E8016" s="6" t="s">
        <v>174</v>
      </c>
      <c r="F8016" s="34" t="n">
        <v>0.260957092046738</v>
      </c>
      <c r="G8016" s="34" t="n">
        <v>0.284942791762014</v>
      </c>
      <c r="H8016" s="34" t="n">
        <v>-0.023985699715276</v>
      </c>
      <c r="I8016" s="34" t="n">
        <v>-0.0841772468324415</v>
      </c>
      <c r="J8016" s="35" t="n">
        <v>3.5</v>
      </c>
      <c r="K8016" s="6" t="n">
        <v>0</v>
      </c>
      <c r="L8016" s="35" t="n">
        <v>-1</v>
      </c>
      <c r="M8016" s="6" t="str">
        <f aca="false">IF(I8016&lt;=0,"Below 0%",IF(I8016&lt;=0.05,"0-5%",IF(I8016&lt;=0.1,"5-10%",IF(I8016&lt;=0.2,"10-20%",IF(I8016&lt;=0.4,"20-40%","Above 40%")))))</f>
        <v>Below 0%</v>
      </c>
      <c r="N8016" s="6" t="str">
        <f aca="false">IF(AND(H8016&gt;=Summary!$B$25,I8016&gt;=Summary!$B$26,I8016&lt;=Summary!$B$27,J8016&gt;=Summary!$B$28,J8016&lt;=Summary!$B$29,F8016*J8016&gt;1),"Yes","No")</f>
        <v>No</v>
      </c>
    </row>
    <row r="8017" customFormat="false" ht="15" hidden="false" customHeight="false" outlineLevel="0" collapsed="false">
      <c r="A8017" s="6" t="s">
        <v>155</v>
      </c>
      <c r="B8017" s="45" t="n">
        <v>44101</v>
      </c>
      <c r="C8017" s="6" t="s">
        <v>204</v>
      </c>
      <c r="D8017" s="6" t="s">
        <v>205</v>
      </c>
      <c r="E8017" s="6" t="s">
        <v>177</v>
      </c>
      <c r="F8017" s="34" t="n">
        <v>0.297691851854324</v>
      </c>
      <c r="G8017" s="34" t="n">
        <v>0.362654462242563</v>
      </c>
      <c r="H8017" s="34" t="n">
        <v>-0.0649626103882386</v>
      </c>
      <c r="I8017" s="34" t="n">
        <v>-0.179130872915575</v>
      </c>
      <c r="J8017" s="35" t="n">
        <v>2.75</v>
      </c>
      <c r="K8017" s="6" t="n">
        <v>1</v>
      </c>
      <c r="L8017" s="35" t="n">
        <v>1.75</v>
      </c>
      <c r="M8017" s="6" t="str">
        <f aca="false">IF(I8017&lt;=0,"Below 0%",IF(I8017&lt;=0.05,"0-5%",IF(I8017&lt;=0.1,"5-10%",IF(I8017&lt;=0.2,"10-20%",IF(I8017&lt;=0.4,"20-40%","Above 40%")))))</f>
        <v>Below 0%</v>
      </c>
      <c r="N8017" s="6" t="str">
        <f aca="false">IF(AND(H8017&gt;=Summary!$B$25,I8017&gt;=Summary!$B$26,I8017&lt;=Summary!$B$27,J8017&gt;=Summary!$B$28,J8017&lt;=Summary!$B$29,F8017*J8017&gt;1),"Yes","No")</f>
        <v>No</v>
      </c>
    </row>
    <row r="8018" customFormat="false" ht="15" hidden="false" customHeight="false" outlineLevel="0" collapsed="false">
      <c r="A8018" s="6" t="s">
        <v>155</v>
      </c>
      <c r="B8018" s="45" t="n">
        <v>44101</v>
      </c>
      <c r="C8018" s="6" t="s">
        <v>181</v>
      </c>
      <c r="D8018" s="6" t="s">
        <v>188</v>
      </c>
      <c r="E8018" s="6" t="s">
        <v>187</v>
      </c>
      <c r="F8018" s="34" t="n">
        <v>0.704349458217621</v>
      </c>
      <c r="G8018" s="34" t="n">
        <v>0.661601235703253</v>
      </c>
      <c r="H8018" s="34" t="n">
        <v>0.0427482225143682</v>
      </c>
      <c r="I8018" s="34" t="n">
        <v>0.0646132748965149</v>
      </c>
      <c r="J8018" s="35" t="n">
        <v>1.51</v>
      </c>
      <c r="K8018" s="6" t="n">
        <v>0</v>
      </c>
      <c r="L8018" s="35" t="n">
        <v>-1</v>
      </c>
      <c r="M8018" s="6" t="str">
        <f aca="false">IF(I8018&lt;=0,"Below 0%",IF(I8018&lt;=0.05,"0-5%",IF(I8018&lt;=0.1,"5-10%",IF(I8018&lt;=0.2,"10-20%",IF(I8018&lt;=0.4,"20-40%","Above 40%")))))</f>
        <v>5-10%</v>
      </c>
      <c r="N8018" s="6" t="str">
        <f aca="false">IF(AND(H8018&gt;=Summary!$B$25,I8018&gt;=Summary!$B$26,I8018&lt;=Summary!$B$27,J8018&gt;=Summary!$B$28,J8018&lt;=Summary!$B$29,F8018*J8018&gt;1),"Yes","No")</f>
        <v>No</v>
      </c>
    </row>
    <row r="8019" customFormat="false" ht="15" hidden="false" customHeight="false" outlineLevel="0" collapsed="false">
      <c r="A8019" s="6" t="s">
        <v>155</v>
      </c>
      <c r="B8019" s="45" t="n">
        <v>44101</v>
      </c>
      <c r="C8019" s="6" t="s">
        <v>181</v>
      </c>
      <c r="D8019" s="6" t="s">
        <v>188</v>
      </c>
      <c r="E8019" s="6" t="s">
        <v>174</v>
      </c>
      <c r="F8019" s="34" t="n">
        <v>0.186439737677574</v>
      </c>
      <c r="G8019" s="34" t="n">
        <v>0.210319550718297</v>
      </c>
      <c r="H8019" s="34" t="n">
        <v>-0.023879813040723</v>
      </c>
      <c r="I8019" s="34" t="n">
        <v>-0.113540624060707</v>
      </c>
      <c r="J8019" s="35" t="n">
        <v>4.75</v>
      </c>
      <c r="K8019" s="6" t="n">
        <v>1</v>
      </c>
      <c r="L8019" s="35" t="n">
        <v>3.75</v>
      </c>
      <c r="M8019" s="6" t="str">
        <f aca="false">IF(I8019&lt;=0,"Below 0%",IF(I8019&lt;=0.05,"0-5%",IF(I8019&lt;=0.1,"5-10%",IF(I8019&lt;=0.2,"10-20%",IF(I8019&lt;=0.4,"20-40%","Above 40%")))))</f>
        <v>Below 0%</v>
      </c>
      <c r="N8019" s="6" t="str">
        <f aca="false">IF(AND(H8019&gt;=Summary!$B$25,I8019&gt;=Summary!$B$26,I8019&lt;=Summary!$B$27,J8019&gt;=Summary!$B$28,J8019&lt;=Summary!$B$29,F8019*J8019&gt;1),"Yes","No")</f>
        <v>No</v>
      </c>
    </row>
    <row r="8020" customFormat="false" ht="15" hidden="false" customHeight="false" outlineLevel="0" collapsed="false">
      <c r="A8020" s="6" t="s">
        <v>155</v>
      </c>
      <c r="B8020" s="45" t="n">
        <v>44101</v>
      </c>
      <c r="C8020" s="6" t="s">
        <v>181</v>
      </c>
      <c r="D8020" s="6" t="s">
        <v>188</v>
      </c>
      <c r="E8020" s="6" t="s">
        <v>177</v>
      </c>
      <c r="F8020" s="34" t="n">
        <v>0.10921073704958</v>
      </c>
      <c r="G8020" s="34" t="n">
        <v>0.12807921357845</v>
      </c>
      <c r="H8020" s="34" t="n">
        <v>-0.0188684765288706</v>
      </c>
      <c r="I8020" s="34" t="n">
        <v>-0.147318803744164</v>
      </c>
      <c r="J8020" s="35" t="n">
        <v>7.8</v>
      </c>
      <c r="K8020" s="6" t="n">
        <v>0</v>
      </c>
      <c r="L8020" s="35" t="n">
        <v>-1</v>
      </c>
      <c r="M8020" s="6" t="str">
        <f aca="false">IF(I8020&lt;=0,"Below 0%",IF(I8020&lt;=0.05,"0-5%",IF(I8020&lt;=0.1,"5-10%",IF(I8020&lt;=0.2,"10-20%",IF(I8020&lt;=0.4,"20-40%","Above 40%")))))</f>
        <v>Below 0%</v>
      </c>
      <c r="N8020" s="6" t="str">
        <f aca="false">IF(AND(H8020&gt;=Summary!$B$25,I8020&gt;=Summary!$B$26,I8020&lt;=Summary!$B$27,J8020&gt;=Summary!$B$28,J8020&lt;=Summary!$B$29,F8020*J8020&gt;1),"Yes","No")</f>
        <v>No</v>
      </c>
    </row>
    <row r="8021" customFormat="false" ht="15" hidden="false" customHeight="false" outlineLevel="0" collapsed="false">
      <c r="A8021" s="6" t="s">
        <v>155</v>
      </c>
      <c r="B8021" s="45" t="n">
        <v>44101</v>
      </c>
      <c r="C8021" s="6" t="s">
        <v>189</v>
      </c>
      <c r="D8021" s="6" t="s">
        <v>203</v>
      </c>
      <c r="E8021" s="6" t="s">
        <v>187</v>
      </c>
      <c r="F8021" s="34" t="n">
        <v>0.293122202157974</v>
      </c>
      <c r="G8021" s="34" t="n">
        <v>0.257262610203787</v>
      </c>
      <c r="H8021" s="34" t="n">
        <v>0.0358595919541876</v>
      </c>
      <c r="I8021" s="34" t="n">
        <v>0.139389054343272</v>
      </c>
      <c r="J8021" s="35" t="n">
        <v>3.87</v>
      </c>
      <c r="K8021" s="6" t="n">
        <v>1</v>
      </c>
      <c r="L8021" s="35" t="n">
        <v>2.87</v>
      </c>
      <c r="M8021" s="6" t="str">
        <f aca="false">IF(I8021&lt;=0,"Below 0%",IF(I8021&lt;=0.05,"0-5%",IF(I8021&lt;=0.1,"5-10%",IF(I8021&lt;=0.2,"10-20%",IF(I8021&lt;=0.4,"20-40%","Above 40%")))))</f>
        <v>10-20%</v>
      </c>
      <c r="N8021" s="6" t="str">
        <f aca="false">IF(AND(H8021&gt;=Summary!$B$25,I8021&gt;=Summary!$B$26,I8021&lt;=Summary!$B$27,J8021&gt;=Summary!$B$28,J8021&lt;=Summary!$B$29,F8021*J8021&gt;1),"Yes","No")</f>
        <v>Yes</v>
      </c>
    </row>
    <row r="8022" customFormat="false" ht="15" hidden="false" customHeight="false" outlineLevel="0" collapsed="false">
      <c r="A8022" s="6" t="s">
        <v>155</v>
      </c>
      <c r="B8022" s="45" t="n">
        <v>44101</v>
      </c>
      <c r="C8022" s="6" t="s">
        <v>189</v>
      </c>
      <c r="D8022" s="6" t="s">
        <v>203</v>
      </c>
      <c r="E8022" s="6" t="s">
        <v>174</v>
      </c>
      <c r="F8022" s="34" t="n">
        <v>0.285594910383225</v>
      </c>
      <c r="G8022" s="34" t="n">
        <v>0.279664691429397</v>
      </c>
      <c r="H8022" s="34" t="n">
        <v>0.00593021895382717</v>
      </c>
      <c r="I8022" s="34" t="n">
        <v>0.0212047467398089</v>
      </c>
      <c r="J8022" s="35" t="n">
        <v>3.56</v>
      </c>
      <c r="K8022" s="6" t="n">
        <v>0</v>
      </c>
      <c r="L8022" s="35" t="n">
        <v>-1</v>
      </c>
      <c r="M8022" s="6" t="str">
        <f aca="false">IF(I8022&lt;=0,"Below 0%",IF(I8022&lt;=0.05,"0-5%",IF(I8022&lt;=0.1,"5-10%",IF(I8022&lt;=0.2,"10-20%",IF(I8022&lt;=0.4,"20-40%","Above 40%")))))</f>
        <v>0-5%</v>
      </c>
      <c r="N8022" s="6" t="str">
        <f aca="false">IF(AND(H8022&gt;=Summary!$B$25,I8022&gt;=Summary!$B$26,I8022&lt;=Summary!$B$27,J8022&gt;=Summary!$B$28,J8022&lt;=Summary!$B$29,F8022*J8022&gt;1),"Yes","No")</f>
        <v>No</v>
      </c>
    </row>
    <row r="8023" customFormat="false" ht="15" hidden="false" customHeight="false" outlineLevel="0" collapsed="false">
      <c r="A8023" s="6" t="s">
        <v>155</v>
      </c>
      <c r="B8023" s="45" t="n">
        <v>44101</v>
      </c>
      <c r="C8023" s="6" t="s">
        <v>189</v>
      </c>
      <c r="D8023" s="6" t="s">
        <v>203</v>
      </c>
      <c r="E8023" s="6" t="s">
        <v>177</v>
      </c>
      <c r="F8023" s="34" t="n">
        <v>0.421282917261124</v>
      </c>
      <c r="G8023" s="34" t="n">
        <v>0.463072698366816</v>
      </c>
      <c r="H8023" s="34" t="n">
        <v>-0.0417897811056923</v>
      </c>
      <c r="I8023" s="34" t="n">
        <v>-0.0902445366636345</v>
      </c>
      <c r="J8023" s="35" t="n">
        <v>2.15</v>
      </c>
      <c r="K8023" s="6" t="n">
        <v>0</v>
      </c>
      <c r="L8023" s="35" t="n">
        <v>-1</v>
      </c>
      <c r="M8023" s="6" t="str">
        <f aca="false">IF(I8023&lt;=0,"Below 0%",IF(I8023&lt;=0.05,"0-5%",IF(I8023&lt;=0.1,"5-10%",IF(I8023&lt;=0.2,"10-20%",IF(I8023&lt;=0.4,"20-40%","Above 40%")))))</f>
        <v>Below 0%</v>
      </c>
      <c r="N8023" s="6" t="str">
        <f aca="false">IF(AND(H8023&gt;=Summary!$B$25,I8023&gt;=Summary!$B$26,I8023&lt;=Summary!$B$27,J8023&gt;=Summary!$B$28,J8023&lt;=Summary!$B$29,F8023*J8023&gt;1),"Yes","No")</f>
        <v>No</v>
      </c>
    </row>
    <row r="8024" customFormat="false" ht="15" hidden="false" customHeight="false" outlineLevel="0" collapsed="false">
      <c r="A8024" s="6" t="s">
        <v>155</v>
      </c>
      <c r="B8024" s="45" t="n">
        <v>44102</v>
      </c>
      <c r="C8024" s="6" t="s">
        <v>184</v>
      </c>
      <c r="D8024" s="6" t="s">
        <v>182</v>
      </c>
      <c r="E8024" s="6" t="s">
        <v>187</v>
      </c>
      <c r="F8024" s="34" t="n">
        <v>0.343465238809586</v>
      </c>
      <c r="G8024" s="34" t="n">
        <v>0.331440675472919</v>
      </c>
      <c r="H8024" s="34" t="n">
        <v>0.0120245633366663</v>
      </c>
      <c r="I8024" s="34" t="n">
        <v>0.0362796851035527</v>
      </c>
      <c r="J8024" s="35" t="n">
        <v>3</v>
      </c>
      <c r="K8024" s="6" t="n">
        <v>0</v>
      </c>
      <c r="L8024" s="35" t="n">
        <v>-1</v>
      </c>
      <c r="M8024" s="6" t="str">
        <f aca="false">IF(I8024&lt;=0,"Below 0%",IF(I8024&lt;=0.05,"0-5%",IF(I8024&lt;=0.1,"5-10%",IF(I8024&lt;=0.2,"10-20%",IF(I8024&lt;=0.4,"20-40%","Above 40%")))))</f>
        <v>0-5%</v>
      </c>
      <c r="N8024" s="6" t="str">
        <f aca="false">IF(AND(H8024&gt;=Summary!$B$25,I8024&gt;=Summary!$B$26,I8024&lt;=Summary!$B$27,J8024&gt;=Summary!$B$28,J8024&lt;=Summary!$B$29,F8024*J8024&gt;1),"Yes","No")</f>
        <v>No</v>
      </c>
    </row>
    <row r="8025" customFormat="false" ht="15" hidden="false" customHeight="false" outlineLevel="0" collapsed="false">
      <c r="A8025" s="6" t="s">
        <v>155</v>
      </c>
      <c r="B8025" s="45" t="n">
        <v>44102</v>
      </c>
      <c r="C8025" s="6" t="s">
        <v>184</v>
      </c>
      <c r="D8025" s="6" t="s">
        <v>182</v>
      </c>
      <c r="E8025" s="6" t="s">
        <v>174</v>
      </c>
      <c r="F8025" s="34" t="n">
        <v>0.430725872516632</v>
      </c>
      <c r="G8025" s="34" t="n">
        <v>0.289047100703127</v>
      </c>
      <c r="H8025" s="34" t="n">
        <v>0.141678771813505</v>
      </c>
      <c r="I8025" s="34" t="n">
        <v>0.490158079665429</v>
      </c>
      <c r="J8025" s="35" t="n">
        <v>3.44</v>
      </c>
      <c r="K8025" s="6" t="n">
        <v>0</v>
      </c>
      <c r="L8025" s="35" t="n">
        <v>-1</v>
      </c>
      <c r="M8025" s="6" t="str">
        <f aca="false">IF(I8025&lt;=0,"Below 0%",IF(I8025&lt;=0.05,"0-5%",IF(I8025&lt;=0.1,"5-10%",IF(I8025&lt;=0.2,"10-20%",IF(I8025&lt;=0.4,"20-40%","Above 40%")))))</f>
        <v>Above 40%</v>
      </c>
      <c r="N8025" s="6" t="str">
        <f aca="false">IF(AND(H8025&gt;=Summary!$B$25,I8025&gt;=Summary!$B$26,I8025&lt;=Summary!$B$27,J8025&gt;=Summary!$B$28,J8025&lt;=Summary!$B$29,F8025*J8025&gt;1),"Yes","No")</f>
        <v>No</v>
      </c>
    </row>
    <row r="8026" customFormat="false" ht="15" hidden="false" customHeight="false" outlineLevel="0" collapsed="false">
      <c r="A8026" s="6" t="s">
        <v>155</v>
      </c>
      <c r="B8026" s="45" t="n">
        <v>44102</v>
      </c>
      <c r="C8026" s="6" t="s">
        <v>184</v>
      </c>
      <c r="D8026" s="6" t="s">
        <v>182</v>
      </c>
      <c r="E8026" s="6" t="s">
        <v>177</v>
      </c>
      <c r="F8026" s="34" t="n">
        <v>0.22580885887146</v>
      </c>
      <c r="G8026" s="34" t="n">
        <v>0.379512223823953</v>
      </c>
      <c r="H8026" s="34" t="n">
        <v>-0.153703364952493</v>
      </c>
      <c r="I8026" s="34" t="n">
        <v>-0.405002409155055</v>
      </c>
      <c r="J8026" s="35" t="n">
        <v>2.62</v>
      </c>
      <c r="K8026" s="6" t="n">
        <v>1</v>
      </c>
      <c r="L8026" s="35" t="n">
        <v>1.62</v>
      </c>
      <c r="M8026" s="6" t="str">
        <f aca="false">IF(I8026&lt;=0,"Below 0%",IF(I8026&lt;=0.05,"0-5%",IF(I8026&lt;=0.1,"5-10%",IF(I8026&lt;=0.2,"10-20%",IF(I8026&lt;=0.4,"20-40%","Above 40%")))))</f>
        <v>Below 0%</v>
      </c>
      <c r="N8026" s="6" t="str">
        <f aca="false">IF(AND(H8026&gt;=Summary!$B$25,I8026&gt;=Summary!$B$26,I8026&lt;=Summary!$B$27,J8026&gt;=Summary!$B$28,J8026&lt;=Summary!$B$29,F8026*J8026&gt;1),"Yes","No")</f>
        <v>No</v>
      </c>
    </row>
    <row r="8027" customFormat="false" ht="15" hidden="false" customHeight="false" outlineLevel="0" collapsed="false">
      <c r="A8027" s="6" t="s">
        <v>155</v>
      </c>
      <c r="B8027" s="45" t="n">
        <v>44102</v>
      </c>
      <c r="C8027" s="6" t="s">
        <v>183</v>
      </c>
      <c r="D8027" s="6" t="s">
        <v>185</v>
      </c>
      <c r="E8027" s="6" t="s">
        <v>187</v>
      </c>
      <c r="F8027" s="34" t="n">
        <v>0.686766803264618</v>
      </c>
      <c r="G8027" s="34" t="n">
        <v>0.653773070193592</v>
      </c>
      <c r="H8027" s="34" t="n">
        <v>0.0329937330710258</v>
      </c>
      <c r="I8027" s="34" t="n">
        <v>0.0504666444294744</v>
      </c>
      <c r="J8027" s="35" t="n">
        <v>1.54</v>
      </c>
      <c r="K8027" s="6" t="n">
        <v>1</v>
      </c>
      <c r="L8027" s="35" t="n">
        <v>0.54</v>
      </c>
      <c r="M8027" s="6" t="str">
        <f aca="false">IF(I8027&lt;=0,"Below 0%",IF(I8027&lt;=0.05,"0-5%",IF(I8027&lt;=0.1,"5-10%",IF(I8027&lt;=0.2,"10-20%",IF(I8027&lt;=0.4,"20-40%","Above 40%")))))</f>
        <v>5-10%</v>
      </c>
      <c r="N8027" s="6" t="str">
        <f aca="false">IF(AND(H8027&gt;=Summary!$B$25,I8027&gt;=Summary!$B$26,I8027&lt;=Summary!$B$27,J8027&gt;=Summary!$B$28,J8027&lt;=Summary!$B$29,F8027*J8027&gt;1),"Yes","No")</f>
        <v>No</v>
      </c>
    </row>
    <row r="8028" customFormat="false" ht="15" hidden="false" customHeight="false" outlineLevel="0" collapsed="false">
      <c r="A8028" s="6" t="s">
        <v>155</v>
      </c>
      <c r="B8028" s="45" t="n">
        <v>44102</v>
      </c>
      <c r="C8028" s="6" t="s">
        <v>183</v>
      </c>
      <c r="D8028" s="6" t="s">
        <v>185</v>
      </c>
      <c r="E8028" s="6" t="s">
        <v>174</v>
      </c>
      <c r="F8028" s="34" t="n">
        <v>0.146226853132248</v>
      </c>
      <c r="G8028" s="34" t="n">
        <v>0.201362105619626</v>
      </c>
      <c r="H8028" s="34" t="n">
        <v>-0.0551352524873785</v>
      </c>
      <c r="I8028" s="34" t="n">
        <v>-0.27381146178283</v>
      </c>
      <c r="J8028" s="35" t="n">
        <v>5</v>
      </c>
      <c r="K8028" s="6" t="n">
        <v>0</v>
      </c>
      <c r="L8028" s="35" t="n">
        <v>-1</v>
      </c>
      <c r="M8028" s="6" t="str">
        <f aca="false">IF(I8028&lt;=0,"Below 0%",IF(I8028&lt;=0.05,"0-5%",IF(I8028&lt;=0.1,"5-10%",IF(I8028&lt;=0.2,"10-20%",IF(I8028&lt;=0.4,"20-40%","Above 40%")))))</f>
        <v>Below 0%</v>
      </c>
      <c r="N8028" s="6" t="str">
        <f aca="false">IF(AND(H8028&gt;=Summary!$B$25,I8028&gt;=Summary!$B$26,I8028&lt;=Summary!$B$27,J8028&gt;=Summary!$B$28,J8028&lt;=Summary!$B$29,F8028*J8028&gt;1),"Yes","No")</f>
        <v>No</v>
      </c>
    </row>
    <row r="8029" customFormat="false" ht="15" hidden="false" customHeight="false" outlineLevel="0" collapsed="false">
      <c r="A8029" s="6" t="s">
        <v>155</v>
      </c>
      <c r="B8029" s="45" t="n">
        <v>44102</v>
      </c>
      <c r="C8029" s="6" t="s">
        <v>183</v>
      </c>
      <c r="D8029" s="6" t="s">
        <v>185</v>
      </c>
      <c r="E8029" s="6" t="s">
        <v>177</v>
      </c>
      <c r="F8029" s="34" t="n">
        <v>0.167006328701973</v>
      </c>
      <c r="G8029" s="34" t="n">
        <v>0.144864824186782</v>
      </c>
      <c r="H8029" s="34" t="n">
        <v>0.0221415045151914</v>
      </c>
      <c r="I8029" s="34" t="n">
        <v>0.15284251811636</v>
      </c>
      <c r="J8029" s="35" t="n">
        <v>6.95</v>
      </c>
      <c r="K8029" s="6" t="n">
        <v>0</v>
      </c>
      <c r="L8029" s="35" t="n">
        <v>-1</v>
      </c>
      <c r="M8029" s="6" t="str">
        <f aca="false">IF(I8029&lt;=0,"Below 0%",IF(I8029&lt;=0.05,"0-5%",IF(I8029&lt;=0.1,"5-10%",IF(I8029&lt;=0.2,"10-20%",IF(I8029&lt;=0.4,"20-40%","Above 40%")))))</f>
        <v>10-20%</v>
      </c>
      <c r="N8029" s="6" t="str">
        <f aca="false">IF(AND(H8029&gt;=Summary!$B$25,I8029&gt;=Summary!$B$26,I8029&lt;=Summary!$B$27,J8029&gt;=Summary!$B$28,J8029&lt;=Summary!$B$29,F8029*J8029&gt;1),"Yes","No")</f>
        <v>No</v>
      </c>
    </row>
    <row r="8030" customFormat="false" ht="15" hidden="false" customHeight="false" outlineLevel="0" collapsed="false">
      <c r="A8030" s="6" t="s">
        <v>155</v>
      </c>
      <c r="B8030" s="45" t="n">
        <v>44107</v>
      </c>
      <c r="C8030" s="6" t="s">
        <v>190</v>
      </c>
      <c r="D8030" s="6" t="s">
        <v>180</v>
      </c>
      <c r="E8030" s="6" t="s">
        <v>187</v>
      </c>
      <c r="F8030" s="34" t="n">
        <v>0.627021133899689</v>
      </c>
      <c r="G8030" s="34" t="n">
        <v>0.676704449331754</v>
      </c>
      <c r="H8030" s="34" t="n">
        <v>-0.0496833154320656</v>
      </c>
      <c r="I8030" s="34" t="n">
        <v>-0.073419519379735</v>
      </c>
      <c r="J8030" s="35" t="n">
        <v>1.47</v>
      </c>
      <c r="K8030" s="6" t="n">
        <v>1</v>
      </c>
      <c r="L8030" s="35" t="n">
        <v>0.47</v>
      </c>
      <c r="M8030" s="6" t="str">
        <f aca="false">IF(I8030&lt;=0,"Below 0%",IF(I8030&lt;=0.05,"0-5%",IF(I8030&lt;=0.1,"5-10%",IF(I8030&lt;=0.2,"10-20%",IF(I8030&lt;=0.4,"20-40%","Above 40%")))))</f>
        <v>Below 0%</v>
      </c>
      <c r="N8030" s="6" t="str">
        <f aca="false">IF(AND(H8030&gt;=Summary!$B$25,I8030&gt;=Summary!$B$26,I8030&lt;=Summary!$B$27,J8030&gt;=Summary!$B$28,J8030&lt;=Summary!$B$29,F8030*J8030&gt;1),"Yes","No")</f>
        <v>No</v>
      </c>
    </row>
    <row r="8031" customFormat="false" ht="15" hidden="false" customHeight="false" outlineLevel="0" collapsed="false">
      <c r="A8031" s="6" t="s">
        <v>155</v>
      </c>
      <c r="B8031" s="45" t="n">
        <v>44107</v>
      </c>
      <c r="C8031" s="6" t="s">
        <v>190</v>
      </c>
      <c r="D8031" s="6" t="s">
        <v>180</v>
      </c>
      <c r="E8031" s="6" t="s">
        <v>174</v>
      </c>
      <c r="F8031" s="34" t="n">
        <v>0.243403598666191</v>
      </c>
      <c r="G8031" s="34" t="n">
        <v>0.198951108103536</v>
      </c>
      <c r="H8031" s="34" t="n">
        <v>0.0444524905626553</v>
      </c>
      <c r="I8031" s="34" t="n">
        <v>0.22343424465634</v>
      </c>
      <c r="J8031" s="35" t="n">
        <v>5</v>
      </c>
      <c r="K8031" s="6" t="n">
        <v>0</v>
      </c>
      <c r="L8031" s="35" t="n">
        <v>-1</v>
      </c>
      <c r="M8031" s="6" t="str">
        <f aca="false">IF(I8031&lt;=0,"Below 0%",IF(I8031&lt;=0.05,"0-5%",IF(I8031&lt;=0.1,"5-10%",IF(I8031&lt;=0.2,"10-20%",IF(I8031&lt;=0.4,"20-40%","Above 40%")))))</f>
        <v>20-40%</v>
      </c>
      <c r="N8031" s="6" t="str">
        <f aca="false">IF(AND(H8031&gt;=Summary!$B$25,I8031&gt;=Summary!$B$26,I8031&lt;=Summary!$B$27,J8031&gt;=Summary!$B$28,J8031&lt;=Summary!$B$29,F8031*J8031&gt;1),"Yes","No")</f>
        <v>Yes</v>
      </c>
    </row>
    <row r="8032" customFormat="false" ht="15" hidden="false" customHeight="false" outlineLevel="0" collapsed="false">
      <c r="A8032" s="6" t="s">
        <v>155</v>
      </c>
      <c r="B8032" s="45" t="n">
        <v>44107</v>
      </c>
      <c r="C8032" s="6" t="s">
        <v>190</v>
      </c>
      <c r="D8032" s="6" t="s">
        <v>180</v>
      </c>
      <c r="E8032" s="6" t="s">
        <v>177</v>
      </c>
      <c r="F8032" s="34" t="n">
        <v>0.12957526743412</v>
      </c>
      <c r="G8032" s="34" t="n">
        <v>0.12434444256471</v>
      </c>
      <c r="H8032" s="34" t="n">
        <v>0.00523082486941032</v>
      </c>
      <c r="I8032" s="34" t="n">
        <v>0.0420672187797067</v>
      </c>
      <c r="J8032" s="35" t="n">
        <v>8</v>
      </c>
      <c r="K8032" s="6" t="n">
        <v>0</v>
      </c>
      <c r="L8032" s="35" t="n">
        <v>-1</v>
      </c>
      <c r="M8032" s="6" t="str">
        <f aca="false">IF(I8032&lt;=0,"Below 0%",IF(I8032&lt;=0.05,"0-5%",IF(I8032&lt;=0.1,"5-10%",IF(I8032&lt;=0.2,"10-20%",IF(I8032&lt;=0.4,"20-40%","Above 40%")))))</f>
        <v>0-5%</v>
      </c>
      <c r="N8032" s="6" t="str">
        <f aca="false">IF(AND(H8032&gt;=Summary!$B$25,I8032&gt;=Summary!$B$26,I8032&lt;=Summary!$B$27,J8032&gt;=Summary!$B$28,J8032&lt;=Summary!$B$29,F8032*J8032&gt;1),"Yes","No")</f>
        <v>No</v>
      </c>
    </row>
    <row r="8033" customFormat="false" ht="15" hidden="false" customHeight="false" outlineLevel="0" collapsed="false">
      <c r="A8033" s="6" t="s">
        <v>155</v>
      </c>
      <c r="B8033" s="45" t="n">
        <v>44107</v>
      </c>
      <c r="C8033" s="6" t="s">
        <v>173</v>
      </c>
      <c r="D8033" s="6" t="s">
        <v>201</v>
      </c>
      <c r="E8033" s="6" t="s">
        <v>187</v>
      </c>
      <c r="F8033" s="34" t="n">
        <v>0.425655364990234</v>
      </c>
      <c r="G8033" s="34" t="n">
        <v>0.54793564860679</v>
      </c>
      <c r="H8033" s="34" t="n">
        <v>-0.122280283616555</v>
      </c>
      <c r="I8033" s="34" t="n">
        <v>-0.223165409893427</v>
      </c>
      <c r="J8033" s="35" t="n">
        <v>1.81</v>
      </c>
      <c r="K8033" s="6" t="n">
        <v>1</v>
      </c>
      <c r="L8033" s="35" t="n">
        <v>0.81</v>
      </c>
      <c r="M8033" s="6" t="str">
        <f aca="false">IF(I8033&lt;=0,"Below 0%",IF(I8033&lt;=0.05,"0-5%",IF(I8033&lt;=0.1,"5-10%",IF(I8033&lt;=0.2,"10-20%",IF(I8033&lt;=0.4,"20-40%","Above 40%")))))</f>
        <v>Below 0%</v>
      </c>
      <c r="N8033" s="6" t="str">
        <f aca="false">IF(AND(H8033&gt;=Summary!$B$25,I8033&gt;=Summary!$B$26,I8033&lt;=Summary!$B$27,J8033&gt;=Summary!$B$28,J8033&lt;=Summary!$B$29,F8033*J8033&gt;1),"Yes","No")</f>
        <v>No</v>
      </c>
    </row>
    <row r="8034" customFormat="false" ht="15" hidden="false" customHeight="false" outlineLevel="0" collapsed="false">
      <c r="A8034" s="6" t="s">
        <v>155</v>
      </c>
      <c r="B8034" s="45" t="n">
        <v>44107</v>
      </c>
      <c r="C8034" s="6" t="s">
        <v>173</v>
      </c>
      <c r="D8034" s="6" t="s">
        <v>201</v>
      </c>
      <c r="E8034" s="6" t="s">
        <v>174</v>
      </c>
      <c r="F8034" s="34" t="n">
        <v>0.268117159605026</v>
      </c>
      <c r="G8034" s="34" t="n">
        <v>0.257600915319036</v>
      </c>
      <c r="H8034" s="34" t="n">
        <v>0.0105162442859901</v>
      </c>
      <c r="I8034" s="34" t="n">
        <v>0.040823784624235</v>
      </c>
      <c r="J8034" s="35" t="n">
        <v>3.85</v>
      </c>
      <c r="K8034" s="6" t="n">
        <v>0</v>
      </c>
      <c r="L8034" s="35" t="n">
        <v>-1</v>
      </c>
      <c r="M8034" s="6" t="str">
        <f aca="false">IF(I8034&lt;=0,"Below 0%",IF(I8034&lt;=0.05,"0-5%",IF(I8034&lt;=0.1,"5-10%",IF(I8034&lt;=0.2,"10-20%",IF(I8034&lt;=0.4,"20-40%","Above 40%")))))</f>
        <v>0-5%</v>
      </c>
      <c r="N8034" s="6" t="str">
        <f aca="false">IF(AND(H8034&gt;=Summary!$B$25,I8034&gt;=Summary!$B$26,I8034&lt;=Summary!$B$27,J8034&gt;=Summary!$B$28,J8034&lt;=Summary!$B$29,F8034*J8034&gt;1),"Yes","No")</f>
        <v>No</v>
      </c>
    </row>
    <row r="8035" customFormat="false" ht="15" hidden="false" customHeight="false" outlineLevel="0" collapsed="false">
      <c r="A8035" s="6" t="s">
        <v>155</v>
      </c>
      <c r="B8035" s="45" t="n">
        <v>44107</v>
      </c>
      <c r="C8035" s="6" t="s">
        <v>173</v>
      </c>
      <c r="D8035" s="6" t="s">
        <v>201</v>
      </c>
      <c r="E8035" s="6" t="s">
        <v>177</v>
      </c>
      <c r="F8035" s="34" t="n">
        <v>0.306227445602417</v>
      </c>
      <c r="G8035" s="34" t="n">
        <v>0.194463436074174</v>
      </c>
      <c r="H8035" s="34" t="n">
        <v>0.111764009528243</v>
      </c>
      <c r="I8035" s="34" t="n">
        <v>0.574730200106165</v>
      </c>
      <c r="J8035" s="35" t="n">
        <v>5.1</v>
      </c>
      <c r="K8035" s="6" t="n">
        <v>0</v>
      </c>
      <c r="L8035" s="35" t="n">
        <v>-1</v>
      </c>
      <c r="M8035" s="6" t="str">
        <f aca="false">IF(I8035&lt;=0,"Below 0%",IF(I8035&lt;=0.05,"0-5%",IF(I8035&lt;=0.1,"5-10%",IF(I8035&lt;=0.2,"10-20%",IF(I8035&lt;=0.4,"20-40%","Above 40%")))))</f>
        <v>Above 40%</v>
      </c>
      <c r="N8035" s="6" t="str">
        <f aca="false">IF(AND(H8035&gt;=Summary!$B$25,I8035&gt;=Summary!$B$26,I8035&lt;=Summary!$B$27,J8035&gt;=Summary!$B$28,J8035&lt;=Summary!$B$29,F8035*J8035&gt;1),"Yes","No")</f>
        <v>No</v>
      </c>
    </row>
    <row r="8036" customFormat="false" ht="15" hidden="false" customHeight="false" outlineLevel="0" collapsed="false">
      <c r="A8036" s="6" t="s">
        <v>155</v>
      </c>
      <c r="B8036" s="45" t="n">
        <v>44107</v>
      </c>
      <c r="C8036" s="6" t="s">
        <v>205</v>
      </c>
      <c r="D8036" s="6" t="s">
        <v>194</v>
      </c>
      <c r="E8036" s="6" t="s">
        <v>187</v>
      </c>
      <c r="F8036" s="34" t="n">
        <v>0.158970072865486</v>
      </c>
      <c r="G8036" s="34" t="n">
        <v>0.119201201731908</v>
      </c>
      <c r="H8036" s="34" t="n">
        <v>0.0397688711335784</v>
      </c>
      <c r="I8036" s="34" t="n">
        <v>0.333628105721799</v>
      </c>
      <c r="J8036" s="35" t="n">
        <v>8.4</v>
      </c>
      <c r="K8036" s="6" t="n">
        <v>0</v>
      </c>
      <c r="L8036" s="35" t="n">
        <v>-1</v>
      </c>
      <c r="M8036" s="6" t="str">
        <f aca="false">IF(I8036&lt;=0,"Below 0%",IF(I8036&lt;=0.05,"0-5%",IF(I8036&lt;=0.1,"5-10%",IF(I8036&lt;=0.2,"10-20%",IF(I8036&lt;=0.4,"20-40%","Above 40%")))))</f>
        <v>20-40%</v>
      </c>
      <c r="N8036" s="6" t="str">
        <f aca="false">IF(AND(H8036&gt;=Summary!$B$25,I8036&gt;=Summary!$B$26,I8036&lt;=Summary!$B$27,J8036&gt;=Summary!$B$28,J8036&lt;=Summary!$B$29,F8036*J8036&gt;1),"Yes","No")</f>
        <v>No</v>
      </c>
    </row>
    <row r="8037" customFormat="false" ht="15" hidden="false" customHeight="false" outlineLevel="0" collapsed="false">
      <c r="A8037" s="6" t="s">
        <v>155</v>
      </c>
      <c r="B8037" s="45" t="n">
        <v>44107</v>
      </c>
      <c r="C8037" s="6" t="s">
        <v>205</v>
      </c>
      <c r="D8037" s="6" t="s">
        <v>194</v>
      </c>
      <c r="E8037" s="6" t="s">
        <v>174</v>
      </c>
      <c r="F8037" s="34" t="n">
        <v>0.230064690113068</v>
      </c>
      <c r="G8037" s="34" t="n">
        <v>0.175664928868075</v>
      </c>
      <c r="H8037" s="34" t="n">
        <v>0.0543997612449931</v>
      </c>
      <c r="I8037" s="34" t="n">
        <v>0.309679123747277</v>
      </c>
      <c r="J8037" s="35" t="n">
        <v>5.7</v>
      </c>
      <c r="K8037" s="6" t="n">
        <v>1</v>
      </c>
      <c r="L8037" s="35" t="n">
        <v>4.7</v>
      </c>
      <c r="M8037" s="6" t="str">
        <f aca="false">IF(I8037&lt;=0,"Below 0%",IF(I8037&lt;=0.05,"0-5%",IF(I8037&lt;=0.1,"5-10%",IF(I8037&lt;=0.2,"10-20%",IF(I8037&lt;=0.4,"20-40%","Above 40%")))))</f>
        <v>20-40%</v>
      </c>
      <c r="N8037" s="6" t="str">
        <f aca="false">IF(AND(H8037&gt;=Summary!$B$25,I8037&gt;=Summary!$B$26,I8037&lt;=Summary!$B$27,J8037&gt;=Summary!$B$28,J8037&lt;=Summary!$B$29,F8037*J8037&gt;1),"Yes","No")</f>
        <v>No</v>
      </c>
    </row>
    <row r="8038" customFormat="false" ht="15" hidden="false" customHeight="false" outlineLevel="0" collapsed="false">
      <c r="A8038" s="6" t="s">
        <v>155</v>
      </c>
      <c r="B8038" s="45" t="n">
        <v>44107</v>
      </c>
      <c r="C8038" s="6" t="s">
        <v>205</v>
      </c>
      <c r="D8038" s="6" t="s">
        <v>194</v>
      </c>
      <c r="E8038" s="6" t="s">
        <v>177</v>
      </c>
      <c r="F8038" s="34" t="n">
        <v>0.610965251922607</v>
      </c>
      <c r="G8038" s="34" t="n">
        <v>0.705133869400018</v>
      </c>
      <c r="H8038" s="34" t="n">
        <v>-0.0941686174774102</v>
      </c>
      <c r="I8038" s="34" t="n">
        <v>-0.133547148369906</v>
      </c>
      <c r="J8038" s="35" t="n">
        <v>1.42</v>
      </c>
      <c r="K8038" s="6" t="n">
        <v>0</v>
      </c>
      <c r="L8038" s="35" t="n">
        <v>-1</v>
      </c>
      <c r="M8038" s="6" t="str">
        <f aca="false">IF(I8038&lt;=0,"Below 0%",IF(I8038&lt;=0.05,"0-5%",IF(I8038&lt;=0.1,"5-10%",IF(I8038&lt;=0.2,"10-20%",IF(I8038&lt;=0.4,"20-40%","Above 40%")))))</f>
        <v>Below 0%</v>
      </c>
      <c r="N8038" s="6" t="str">
        <f aca="false">IF(AND(H8038&gt;=Summary!$B$25,I8038&gt;=Summary!$B$26,I8038&lt;=Summary!$B$27,J8038&gt;=Summary!$B$28,J8038&lt;=Summary!$B$29,F8038*J8038&gt;1),"Yes","No")</f>
        <v>No</v>
      </c>
    </row>
    <row r="8039" customFormat="false" ht="15" hidden="false" customHeight="false" outlineLevel="0" collapsed="false">
      <c r="A8039" s="6" t="s">
        <v>155</v>
      </c>
      <c r="B8039" s="45" t="n">
        <v>44107</v>
      </c>
      <c r="C8039" s="6" t="s">
        <v>188</v>
      </c>
      <c r="D8039" s="6" t="s">
        <v>196</v>
      </c>
      <c r="E8039" s="6" t="s">
        <v>187</v>
      </c>
      <c r="F8039" s="34" t="n">
        <v>0.291888952255249</v>
      </c>
      <c r="G8039" s="34" t="n">
        <v>0.388452997779423</v>
      </c>
      <c r="H8039" s="34" t="n">
        <v>-0.0965640455241737</v>
      </c>
      <c r="I8039" s="34" t="n">
        <v>-0.248586176644738</v>
      </c>
      <c r="J8039" s="35" t="n">
        <v>2.55</v>
      </c>
      <c r="K8039" s="6" t="n">
        <v>1</v>
      </c>
      <c r="L8039" s="35" t="n">
        <v>1.55</v>
      </c>
      <c r="M8039" s="6" t="str">
        <f aca="false">IF(I8039&lt;=0,"Below 0%",IF(I8039&lt;=0.05,"0-5%",IF(I8039&lt;=0.1,"5-10%",IF(I8039&lt;=0.2,"10-20%",IF(I8039&lt;=0.4,"20-40%","Above 40%")))))</f>
        <v>Below 0%</v>
      </c>
      <c r="N8039" s="6" t="str">
        <f aca="false">IF(AND(H8039&gt;=Summary!$B$25,I8039&gt;=Summary!$B$26,I8039&lt;=Summary!$B$27,J8039&gt;=Summary!$B$28,J8039&lt;=Summary!$B$29,F8039*J8039&gt;1),"Yes","No")</f>
        <v>No</v>
      </c>
    </row>
    <row r="8040" customFormat="false" ht="15" hidden="false" customHeight="false" outlineLevel="0" collapsed="false">
      <c r="A8040" s="6" t="s">
        <v>155</v>
      </c>
      <c r="B8040" s="45" t="n">
        <v>44107</v>
      </c>
      <c r="C8040" s="6" t="s">
        <v>188</v>
      </c>
      <c r="D8040" s="6" t="s">
        <v>196</v>
      </c>
      <c r="E8040" s="6" t="s">
        <v>174</v>
      </c>
      <c r="F8040" s="34" t="n">
        <v>0.329136341810226</v>
      </c>
      <c r="G8040" s="34" t="n">
        <v>0.3019985196151</v>
      </c>
      <c r="H8040" s="34" t="n">
        <v>0.0271378221951265</v>
      </c>
      <c r="I8040" s="34" t="n">
        <v>0.0898607788863135</v>
      </c>
      <c r="J8040" s="35" t="n">
        <v>3.28</v>
      </c>
      <c r="K8040" s="6" t="n">
        <v>0</v>
      </c>
      <c r="L8040" s="35" t="n">
        <v>-1</v>
      </c>
      <c r="M8040" s="6" t="str">
        <f aca="false">IF(I8040&lt;=0,"Below 0%",IF(I8040&lt;=0.05,"0-5%",IF(I8040&lt;=0.1,"5-10%",IF(I8040&lt;=0.2,"10-20%",IF(I8040&lt;=0.4,"20-40%","Above 40%")))))</f>
        <v>5-10%</v>
      </c>
      <c r="N8040" s="6" t="str">
        <f aca="false">IF(AND(H8040&gt;=Summary!$B$25,I8040&gt;=Summary!$B$26,I8040&lt;=Summary!$B$27,J8040&gt;=Summary!$B$28,J8040&lt;=Summary!$B$29,F8040*J8040&gt;1),"Yes","No")</f>
        <v>No</v>
      </c>
    </row>
    <row r="8041" customFormat="false" ht="15" hidden="false" customHeight="false" outlineLevel="0" collapsed="false">
      <c r="A8041" s="6" t="s">
        <v>155</v>
      </c>
      <c r="B8041" s="45" t="n">
        <v>44107</v>
      </c>
      <c r="C8041" s="6" t="s">
        <v>188</v>
      </c>
      <c r="D8041" s="6" t="s">
        <v>196</v>
      </c>
      <c r="E8041" s="6" t="s">
        <v>177</v>
      </c>
      <c r="F8041" s="34" t="n">
        <v>0.378974765539169</v>
      </c>
      <c r="G8041" s="34" t="n">
        <v>0.309548482605477</v>
      </c>
      <c r="H8041" s="34" t="n">
        <v>0.0694262829336919</v>
      </c>
      <c r="I8041" s="34" t="n">
        <v>0.224282420476848</v>
      </c>
      <c r="J8041" s="35" t="n">
        <v>3.2</v>
      </c>
      <c r="K8041" s="6" t="n">
        <v>0</v>
      </c>
      <c r="L8041" s="35" t="n">
        <v>-1</v>
      </c>
      <c r="M8041" s="6" t="str">
        <f aca="false">IF(I8041&lt;=0,"Below 0%",IF(I8041&lt;=0.05,"0-5%",IF(I8041&lt;=0.1,"5-10%",IF(I8041&lt;=0.2,"10-20%",IF(I8041&lt;=0.4,"20-40%","Above 40%")))))</f>
        <v>20-40%</v>
      </c>
      <c r="N8041" s="6" t="str">
        <f aca="false">IF(AND(H8041&gt;=Summary!$B$25,I8041&gt;=Summary!$B$26,I8041&lt;=Summary!$B$27,J8041&gt;=Summary!$B$28,J8041&lt;=Summary!$B$29,F8041*J8041&gt;1),"Yes","No")</f>
        <v>Yes</v>
      </c>
    </row>
    <row r="8042" customFormat="false" ht="15" hidden="false" customHeight="false" outlineLevel="0" collapsed="false">
      <c r="A8042" s="6" t="s">
        <v>155</v>
      </c>
      <c r="B8042" s="45" t="n">
        <v>44108</v>
      </c>
      <c r="C8042" s="6" t="s">
        <v>185</v>
      </c>
      <c r="D8042" s="6" t="s">
        <v>204</v>
      </c>
      <c r="E8042" s="6" t="s">
        <v>187</v>
      </c>
      <c r="F8042" s="34" t="n">
        <v>0.549294292926788</v>
      </c>
      <c r="G8042" s="34" t="n">
        <v>0.621453805802377</v>
      </c>
      <c r="H8042" s="34" t="n">
        <v>-0.0721595128755883</v>
      </c>
      <c r="I8042" s="34" t="n">
        <v>-0.116114041304198</v>
      </c>
      <c r="J8042" s="35" t="n">
        <v>1.6</v>
      </c>
      <c r="K8042" s="6" t="n">
        <v>1</v>
      </c>
      <c r="L8042" s="35" t="n">
        <v>0.6</v>
      </c>
      <c r="M8042" s="6" t="str">
        <f aca="false">IF(I8042&lt;=0,"Below 0%",IF(I8042&lt;=0.05,"0-5%",IF(I8042&lt;=0.1,"5-10%",IF(I8042&lt;=0.2,"10-20%",IF(I8042&lt;=0.4,"20-40%","Above 40%")))))</f>
        <v>Below 0%</v>
      </c>
      <c r="N8042" s="6" t="str">
        <f aca="false">IF(AND(H8042&gt;=Summary!$B$25,I8042&gt;=Summary!$B$26,I8042&lt;=Summary!$B$27,J8042&gt;=Summary!$B$28,J8042&lt;=Summary!$B$29,F8042*J8042&gt;1),"Yes","No")</f>
        <v>No</v>
      </c>
    </row>
    <row r="8043" customFormat="false" ht="15" hidden="false" customHeight="false" outlineLevel="0" collapsed="false">
      <c r="A8043" s="6" t="s">
        <v>155</v>
      </c>
      <c r="B8043" s="45" t="n">
        <v>44108</v>
      </c>
      <c r="C8043" s="6" t="s">
        <v>185</v>
      </c>
      <c r="D8043" s="6" t="s">
        <v>204</v>
      </c>
      <c r="E8043" s="6" t="s">
        <v>174</v>
      </c>
      <c r="F8043" s="34" t="n">
        <v>0.260611087083817</v>
      </c>
      <c r="G8043" s="34" t="n">
        <v>0.231238625414838</v>
      </c>
      <c r="H8043" s="34" t="n">
        <v>0.0293724616689787</v>
      </c>
      <c r="I8043" s="34" t="n">
        <v>0.127022298356449</v>
      </c>
      <c r="J8043" s="35" t="n">
        <v>4.3</v>
      </c>
      <c r="K8043" s="6" t="n">
        <v>0</v>
      </c>
      <c r="L8043" s="35" t="n">
        <v>-1</v>
      </c>
      <c r="M8043" s="6" t="str">
        <f aca="false">IF(I8043&lt;=0,"Below 0%",IF(I8043&lt;=0.05,"0-5%",IF(I8043&lt;=0.1,"5-10%",IF(I8043&lt;=0.2,"10-20%",IF(I8043&lt;=0.4,"20-40%","Above 40%")))))</f>
        <v>10-20%</v>
      </c>
      <c r="N8043" s="6" t="str">
        <f aca="false">IF(AND(H8043&gt;=Summary!$B$25,I8043&gt;=Summary!$B$26,I8043&lt;=Summary!$B$27,J8043&gt;=Summary!$B$28,J8043&lt;=Summary!$B$29,F8043*J8043&gt;1),"Yes","No")</f>
        <v>No</v>
      </c>
    </row>
    <row r="8044" customFormat="false" ht="15" hidden="false" customHeight="false" outlineLevel="0" collapsed="false">
      <c r="A8044" s="6" t="s">
        <v>155</v>
      </c>
      <c r="B8044" s="45" t="n">
        <v>44108</v>
      </c>
      <c r="C8044" s="6" t="s">
        <v>185</v>
      </c>
      <c r="D8044" s="6" t="s">
        <v>204</v>
      </c>
      <c r="E8044" s="6" t="s">
        <v>177</v>
      </c>
      <c r="F8044" s="34" t="n">
        <v>0.190094664692879</v>
      </c>
      <c r="G8044" s="34" t="n">
        <v>0.147307568782786</v>
      </c>
      <c r="H8044" s="34" t="n">
        <v>0.0427870959100932</v>
      </c>
      <c r="I8044" s="34" t="n">
        <v>0.290460946872224</v>
      </c>
      <c r="J8044" s="35" t="n">
        <v>6.75</v>
      </c>
      <c r="K8044" s="6" t="n">
        <v>0</v>
      </c>
      <c r="L8044" s="35" t="n">
        <v>-1</v>
      </c>
      <c r="M8044" s="6" t="str">
        <f aca="false">IF(I8044&lt;=0,"Below 0%",IF(I8044&lt;=0.05,"0-5%",IF(I8044&lt;=0.1,"5-10%",IF(I8044&lt;=0.2,"10-20%",IF(I8044&lt;=0.4,"20-40%","Above 40%")))))</f>
        <v>20-40%</v>
      </c>
      <c r="N8044" s="6" t="str">
        <f aca="false">IF(AND(H8044&gt;=Summary!$B$25,I8044&gt;=Summary!$B$26,I8044&lt;=Summary!$B$27,J8044&gt;=Summary!$B$28,J8044&lt;=Summary!$B$29,F8044*J8044&gt;1),"Yes","No")</f>
        <v>No</v>
      </c>
    </row>
    <row r="8045" customFormat="false" ht="15" hidden="false" customHeight="false" outlineLevel="0" collapsed="false">
      <c r="A8045" s="6" t="s">
        <v>155</v>
      </c>
      <c r="B8045" s="45" t="n">
        <v>44108</v>
      </c>
      <c r="C8045" s="6" t="s">
        <v>182</v>
      </c>
      <c r="D8045" s="6" t="s">
        <v>183</v>
      </c>
      <c r="E8045" s="6" t="s">
        <v>187</v>
      </c>
      <c r="F8045" s="34" t="n">
        <v>0.156060829758644</v>
      </c>
      <c r="G8045" s="34" t="n">
        <v>0.0977920334178726</v>
      </c>
      <c r="H8045" s="34" t="n">
        <v>0.0582687963407715</v>
      </c>
      <c r="I8045" s="34" t="n">
        <v>0.595843999805021</v>
      </c>
      <c r="J8045" s="35" t="n">
        <v>10.25</v>
      </c>
      <c r="K8045" s="6" t="n">
        <v>1</v>
      </c>
      <c r="L8045" s="35" t="n">
        <v>9.25</v>
      </c>
      <c r="M8045" s="6" t="str">
        <f aca="false">IF(I8045&lt;=0,"Below 0%",IF(I8045&lt;=0.05,"0-5%",IF(I8045&lt;=0.1,"5-10%",IF(I8045&lt;=0.2,"10-20%",IF(I8045&lt;=0.4,"20-40%","Above 40%")))))</f>
        <v>Above 40%</v>
      </c>
      <c r="N8045" s="6" t="str">
        <f aca="false">IF(AND(H8045&gt;=Summary!$B$25,I8045&gt;=Summary!$B$26,I8045&lt;=Summary!$B$27,J8045&gt;=Summary!$B$28,J8045&lt;=Summary!$B$29,F8045*J8045&gt;1),"Yes","No")</f>
        <v>No</v>
      </c>
    </row>
    <row r="8046" customFormat="false" ht="15" hidden="false" customHeight="false" outlineLevel="0" collapsed="false">
      <c r="A8046" s="6" t="s">
        <v>155</v>
      </c>
      <c r="B8046" s="45" t="n">
        <v>44108</v>
      </c>
      <c r="C8046" s="6" t="s">
        <v>182</v>
      </c>
      <c r="D8046" s="6" t="s">
        <v>183</v>
      </c>
      <c r="E8046" s="6" t="s">
        <v>174</v>
      </c>
      <c r="F8046" s="34" t="n">
        <v>0.12112307548523</v>
      </c>
      <c r="G8046" s="34" t="n">
        <v>0.175854095181262</v>
      </c>
      <c r="H8046" s="34" t="n">
        <v>-0.0547310196960326</v>
      </c>
      <c r="I8046" s="34" t="n">
        <v>-0.311229713698839</v>
      </c>
      <c r="J8046" s="35" t="n">
        <v>5.7</v>
      </c>
      <c r="K8046" s="6" t="n">
        <v>0</v>
      </c>
      <c r="L8046" s="35" t="n">
        <v>-1</v>
      </c>
      <c r="M8046" s="6" t="str">
        <f aca="false">IF(I8046&lt;=0,"Below 0%",IF(I8046&lt;=0.05,"0-5%",IF(I8046&lt;=0.1,"5-10%",IF(I8046&lt;=0.2,"10-20%",IF(I8046&lt;=0.4,"20-40%","Above 40%")))))</f>
        <v>Below 0%</v>
      </c>
      <c r="N8046" s="6" t="str">
        <f aca="false">IF(AND(H8046&gt;=Summary!$B$25,I8046&gt;=Summary!$B$26,I8046&lt;=Summary!$B$27,J8046&gt;=Summary!$B$28,J8046&lt;=Summary!$B$29,F8046*J8046&gt;1),"Yes","No")</f>
        <v>No</v>
      </c>
    </row>
    <row r="8047" customFormat="false" ht="15" hidden="false" customHeight="false" outlineLevel="0" collapsed="false">
      <c r="A8047" s="6" t="s">
        <v>155</v>
      </c>
      <c r="B8047" s="45" t="n">
        <v>44108</v>
      </c>
      <c r="C8047" s="6" t="s">
        <v>182</v>
      </c>
      <c r="D8047" s="6" t="s">
        <v>183</v>
      </c>
      <c r="E8047" s="6" t="s">
        <v>177</v>
      </c>
      <c r="F8047" s="34" t="n">
        <v>0.722816050052643</v>
      </c>
      <c r="G8047" s="34" t="n">
        <v>0.726353871400865</v>
      </c>
      <c r="H8047" s="34" t="n">
        <v>-0.00353782134822256</v>
      </c>
      <c r="I8047" s="34" t="n">
        <v>-0.00487065807386611</v>
      </c>
      <c r="J8047" s="35" t="n">
        <v>1.38</v>
      </c>
      <c r="K8047" s="6" t="n">
        <v>0</v>
      </c>
      <c r="L8047" s="35" t="n">
        <v>-1</v>
      </c>
      <c r="M8047" s="6" t="str">
        <f aca="false">IF(I8047&lt;=0,"Below 0%",IF(I8047&lt;=0.05,"0-5%",IF(I8047&lt;=0.1,"5-10%",IF(I8047&lt;=0.2,"10-20%",IF(I8047&lt;=0.4,"20-40%","Above 40%")))))</f>
        <v>Below 0%</v>
      </c>
      <c r="N8047" s="6" t="str">
        <f aca="false">IF(AND(H8047&gt;=Summary!$B$25,I8047&gt;=Summary!$B$26,I8047&lt;=Summary!$B$27,J8047&gt;=Summary!$B$28,J8047&lt;=Summary!$B$29,F8047*J8047&gt;1),"Yes","No")</f>
        <v>No</v>
      </c>
    </row>
    <row r="8048" customFormat="false" ht="15" hidden="false" customHeight="false" outlineLevel="0" collapsed="false">
      <c r="A8048" s="6" t="s">
        <v>155</v>
      </c>
      <c r="B8048" s="45" t="n">
        <v>44108</v>
      </c>
      <c r="C8048" s="6" t="s">
        <v>195</v>
      </c>
      <c r="D8048" s="6" t="s">
        <v>189</v>
      </c>
      <c r="E8048" s="6" t="s">
        <v>187</v>
      </c>
      <c r="F8048" s="34" t="n">
        <v>0.55921334028244</v>
      </c>
      <c r="G8048" s="34" t="n">
        <v>0.577417415881217</v>
      </c>
      <c r="H8048" s="34" t="n">
        <v>-0.0182040755987768</v>
      </c>
      <c r="I8048" s="34" t="n">
        <v>-0.0315267172379879</v>
      </c>
      <c r="J8048" s="35" t="n">
        <v>1.73</v>
      </c>
      <c r="K8048" s="6" t="n">
        <v>0</v>
      </c>
      <c r="L8048" s="35" t="n">
        <v>-1</v>
      </c>
      <c r="M8048" s="6" t="str">
        <f aca="false">IF(I8048&lt;=0,"Below 0%",IF(I8048&lt;=0.05,"0-5%",IF(I8048&lt;=0.1,"5-10%",IF(I8048&lt;=0.2,"10-20%",IF(I8048&lt;=0.4,"20-40%","Above 40%")))))</f>
        <v>Below 0%</v>
      </c>
      <c r="N8048" s="6" t="str">
        <f aca="false">IF(AND(H8048&gt;=Summary!$B$25,I8048&gt;=Summary!$B$26,I8048&lt;=Summary!$B$27,J8048&gt;=Summary!$B$28,J8048&lt;=Summary!$B$29,F8048*J8048&gt;1),"Yes","No")</f>
        <v>No</v>
      </c>
    </row>
    <row r="8049" customFormat="false" ht="15" hidden="false" customHeight="false" outlineLevel="0" collapsed="false">
      <c r="A8049" s="6" t="s">
        <v>155</v>
      </c>
      <c r="B8049" s="45" t="n">
        <v>44108</v>
      </c>
      <c r="C8049" s="6" t="s">
        <v>195</v>
      </c>
      <c r="D8049" s="6" t="s">
        <v>189</v>
      </c>
      <c r="E8049" s="6" t="s">
        <v>174</v>
      </c>
      <c r="F8049" s="34" t="n">
        <v>0.290690392255783</v>
      </c>
      <c r="G8049" s="34" t="n">
        <v>0.232309797552211</v>
      </c>
      <c r="H8049" s="34" t="n">
        <v>0.0583805947035725</v>
      </c>
      <c r="I8049" s="34" t="n">
        <v>0.25130491834057</v>
      </c>
      <c r="J8049" s="35" t="n">
        <v>4.3</v>
      </c>
      <c r="K8049" s="6" t="n">
        <v>0</v>
      </c>
      <c r="L8049" s="35" t="n">
        <v>-1</v>
      </c>
      <c r="M8049" s="6" t="str">
        <f aca="false">IF(I8049&lt;=0,"Below 0%",IF(I8049&lt;=0.05,"0-5%",IF(I8049&lt;=0.1,"5-10%",IF(I8049&lt;=0.2,"10-20%",IF(I8049&lt;=0.4,"20-40%","Above 40%")))))</f>
        <v>20-40%</v>
      </c>
      <c r="N8049" s="6" t="str">
        <f aca="false">IF(AND(H8049&gt;=Summary!$B$25,I8049&gt;=Summary!$B$26,I8049&lt;=Summary!$B$27,J8049&gt;=Summary!$B$28,J8049&lt;=Summary!$B$29,F8049*J8049&gt;1),"Yes","No")</f>
        <v>Yes</v>
      </c>
    </row>
    <row r="8050" customFormat="false" ht="15" hidden="false" customHeight="false" outlineLevel="0" collapsed="false">
      <c r="A8050" s="6" t="s">
        <v>155</v>
      </c>
      <c r="B8050" s="45" t="n">
        <v>44108</v>
      </c>
      <c r="C8050" s="6" t="s">
        <v>195</v>
      </c>
      <c r="D8050" s="6" t="s">
        <v>189</v>
      </c>
      <c r="E8050" s="6" t="s">
        <v>177</v>
      </c>
      <c r="F8050" s="34" t="n">
        <v>0.150096327066422</v>
      </c>
      <c r="G8050" s="34" t="n">
        <v>0.190272786566572</v>
      </c>
      <c r="H8050" s="34" t="n">
        <v>-0.0401764595001509</v>
      </c>
      <c r="I8050" s="34" t="n">
        <v>-0.211151895261144</v>
      </c>
      <c r="J8050" s="35" t="n">
        <v>5.25</v>
      </c>
      <c r="K8050" s="6" t="n">
        <v>1</v>
      </c>
      <c r="L8050" s="35" t="n">
        <v>4.25</v>
      </c>
      <c r="M8050" s="6" t="str">
        <f aca="false">IF(I8050&lt;=0,"Below 0%",IF(I8050&lt;=0.05,"0-5%",IF(I8050&lt;=0.1,"5-10%",IF(I8050&lt;=0.2,"10-20%",IF(I8050&lt;=0.4,"20-40%","Above 40%")))))</f>
        <v>Below 0%</v>
      </c>
      <c r="N8050" s="6" t="str">
        <f aca="false">IF(AND(H8050&gt;=Summary!$B$25,I8050&gt;=Summary!$B$26,I8050&lt;=Summary!$B$27,J8050&gt;=Summary!$B$28,J8050&lt;=Summary!$B$29,F8050*J8050&gt;1),"Yes","No")</f>
        <v>No</v>
      </c>
    </row>
    <row r="8051" customFormat="false" ht="15" hidden="false" customHeight="false" outlineLevel="0" collapsed="false">
      <c r="A8051" s="6" t="s">
        <v>155</v>
      </c>
      <c r="B8051" s="45" t="n">
        <v>44108</v>
      </c>
      <c r="C8051" s="6" t="s">
        <v>176</v>
      </c>
      <c r="D8051" s="6" t="s">
        <v>181</v>
      </c>
      <c r="E8051" s="6" t="s">
        <v>187</v>
      </c>
      <c r="F8051" s="34" t="n">
        <v>0.376488029956818</v>
      </c>
      <c r="G8051" s="34" t="n">
        <v>0.50705476894976</v>
      </c>
      <c r="H8051" s="34" t="n">
        <v>-0.130566738992943</v>
      </c>
      <c r="I8051" s="34" t="n">
        <v>-0.257500268192684</v>
      </c>
      <c r="J8051" s="35" t="n">
        <v>1.97</v>
      </c>
      <c r="K8051" s="6" t="n">
        <v>0</v>
      </c>
      <c r="L8051" s="35" t="n">
        <v>-1</v>
      </c>
      <c r="M8051" s="6" t="str">
        <f aca="false">IF(I8051&lt;=0,"Below 0%",IF(I8051&lt;=0.05,"0-5%",IF(I8051&lt;=0.1,"5-10%",IF(I8051&lt;=0.2,"10-20%",IF(I8051&lt;=0.4,"20-40%","Above 40%")))))</f>
        <v>Below 0%</v>
      </c>
      <c r="N8051" s="6" t="str">
        <f aca="false">IF(AND(H8051&gt;=Summary!$B$25,I8051&gt;=Summary!$B$26,I8051&lt;=Summary!$B$27,J8051&gt;=Summary!$B$28,J8051&lt;=Summary!$B$29,F8051*J8051&gt;1),"Yes","No")</f>
        <v>No</v>
      </c>
    </row>
    <row r="8052" customFormat="false" ht="15" hidden="false" customHeight="false" outlineLevel="0" collapsed="false">
      <c r="A8052" s="6" t="s">
        <v>155</v>
      </c>
      <c r="B8052" s="45" t="n">
        <v>44108</v>
      </c>
      <c r="C8052" s="6" t="s">
        <v>176</v>
      </c>
      <c r="D8052" s="6" t="s">
        <v>181</v>
      </c>
      <c r="E8052" s="6" t="s">
        <v>174</v>
      </c>
      <c r="F8052" s="34" t="n">
        <v>0.291892558336258</v>
      </c>
      <c r="G8052" s="34" t="n">
        <v>0.252246943139149</v>
      </c>
      <c r="H8052" s="34" t="n">
        <v>0.0396456151971094</v>
      </c>
      <c r="I8052" s="34" t="n">
        <v>0.157169853888931</v>
      </c>
      <c r="J8052" s="35" t="n">
        <v>3.96</v>
      </c>
      <c r="K8052" s="6" t="n">
        <v>0</v>
      </c>
      <c r="L8052" s="35" t="n">
        <v>-1</v>
      </c>
      <c r="M8052" s="6" t="str">
        <f aca="false">IF(I8052&lt;=0,"Below 0%",IF(I8052&lt;=0.05,"0-5%",IF(I8052&lt;=0.1,"5-10%",IF(I8052&lt;=0.2,"10-20%",IF(I8052&lt;=0.4,"20-40%","Above 40%")))))</f>
        <v>10-20%</v>
      </c>
      <c r="N8052" s="6" t="str">
        <f aca="false">IF(AND(H8052&gt;=Summary!$B$25,I8052&gt;=Summary!$B$26,I8052&lt;=Summary!$B$27,J8052&gt;=Summary!$B$28,J8052&lt;=Summary!$B$29,F8052*J8052&gt;1),"Yes","No")</f>
        <v>Yes</v>
      </c>
    </row>
    <row r="8053" customFormat="false" ht="15" hidden="false" customHeight="false" outlineLevel="0" collapsed="false">
      <c r="A8053" s="6" t="s">
        <v>155</v>
      </c>
      <c r="B8053" s="45" t="n">
        <v>44108</v>
      </c>
      <c r="C8053" s="6" t="s">
        <v>176</v>
      </c>
      <c r="D8053" s="6" t="s">
        <v>181</v>
      </c>
      <c r="E8053" s="6" t="s">
        <v>177</v>
      </c>
      <c r="F8053" s="34" t="n">
        <v>0.331619441509247</v>
      </c>
      <c r="G8053" s="34" t="n">
        <v>0.240698287911091</v>
      </c>
      <c r="H8053" s="34" t="n">
        <v>0.0909211535981558</v>
      </c>
      <c r="I8053" s="34" t="n">
        <v>0.377739095642176</v>
      </c>
      <c r="J8053" s="35" t="n">
        <v>4.15</v>
      </c>
      <c r="K8053" s="6" t="n">
        <v>1</v>
      </c>
      <c r="L8053" s="35" t="n">
        <v>3.15</v>
      </c>
      <c r="M8053" s="6" t="str">
        <f aca="false">IF(I8053&lt;=0,"Below 0%",IF(I8053&lt;=0.05,"0-5%",IF(I8053&lt;=0.1,"5-10%",IF(I8053&lt;=0.2,"10-20%",IF(I8053&lt;=0.4,"20-40%","Above 40%")))))</f>
        <v>20-40%</v>
      </c>
      <c r="N8053" s="6" t="str">
        <f aca="false">IF(AND(H8053&gt;=Summary!$B$25,I8053&gt;=Summary!$B$26,I8053&lt;=Summary!$B$27,J8053&gt;=Summary!$B$28,J8053&lt;=Summary!$B$29,F8053*J8053&gt;1),"Yes","No")</f>
        <v>Yes</v>
      </c>
    </row>
    <row r="8054" customFormat="false" ht="15" hidden="false" customHeight="false" outlineLevel="0" collapsed="false">
      <c r="A8054" s="6" t="s">
        <v>155</v>
      </c>
      <c r="B8054" s="45" t="n">
        <v>44108</v>
      </c>
      <c r="C8054" s="6" t="s">
        <v>179</v>
      </c>
      <c r="D8054" s="6" t="s">
        <v>178</v>
      </c>
      <c r="E8054" s="6" t="s">
        <v>187</v>
      </c>
      <c r="F8054" s="34" t="n">
        <v>0.598851323127747</v>
      </c>
      <c r="G8054" s="34" t="n">
        <v>0.545880435889602</v>
      </c>
      <c r="H8054" s="34" t="n">
        <v>0.0529708872381448</v>
      </c>
      <c r="I8054" s="34" t="n">
        <v>0.097037526453609</v>
      </c>
      <c r="J8054" s="35" t="n">
        <v>1.82</v>
      </c>
      <c r="K8054" s="6" t="n">
        <v>1</v>
      </c>
      <c r="L8054" s="35" t="n">
        <v>0.82</v>
      </c>
      <c r="M8054" s="6" t="str">
        <f aca="false">IF(I8054&lt;=0,"Below 0%",IF(I8054&lt;=0.05,"0-5%",IF(I8054&lt;=0.1,"5-10%",IF(I8054&lt;=0.2,"10-20%",IF(I8054&lt;=0.4,"20-40%","Above 40%")))))</f>
        <v>5-10%</v>
      </c>
      <c r="N8054" s="6" t="str">
        <f aca="false">IF(AND(H8054&gt;=Summary!$B$25,I8054&gt;=Summary!$B$26,I8054&lt;=Summary!$B$27,J8054&gt;=Summary!$B$28,J8054&lt;=Summary!$B$29,F8054*J8054&gt;1),"Yes","No")</f>
        <v>No</v>
      </c>
    </row>
    <row r="8055" customFormat="false" ht="15" hidden="false" customHeight="false" outlineLevel="0" collapsed="false">
      <c r="A8055" s="6" t="s">
        <v>155</v>
      </c>
      <c r="B8055" s="45" t="n">
        <v>44108</v>
      </c>
      <c r="C8055" s="6" t="s">
        <v>179</v>
      </c>
      <c r="D8055" s="6" t="s">
        <v>178</v>
      </c>
      <c r="E8055" s="6" t="s">
        <v>174</v>
      </c>
      <c r="F8055" s="34" t="n">
        <v>0.238880395889282</v>
      </c>
      <c r="G8055" s="34" t="n">
        <v>0.247139898835591</v>
      </c>
      <c r="H8055" s="34" t="n">
        <v>-0.00825950294630867</v>
      </c>
      <c r="I8055" s="34" t="n">
        <v>-0.0334203541606338</v>
      </c>
      <c r="J8055" s="35" t="n">
        <v>4.02</v>
      </c>
      <c r="K8055" s="6" t="n">
        <v>0</v>
      </c>
      <c r="L8055" s="35" t="n">
        <v>-1</v>
      </c>
      <c r="M8055" s="6" t="str">
        <f aca="false">IF(I8055&lt;=0,"Below 0%",IF(I8055&lt;=0.05,"0-5%",IF(I8055&lt;=0.1,"5-10%",IF(I8055&lt;=0.2,"10-20%",IF(I8055&lt;=0.4,"20-40%","Above 40%")))))</f>
        <v>Below 0%</v>
      </c>
      <c r="N8055" s="6" t="str">
        <f aca="false">IF(AND(H8055&gt;=Summary!$B$25,I8055&gt;=Summary!$B$26,I8055&lt;=Summary!$B$27,J8055&gt;=Summary!$B$28,J8055&lt;=Summary!$B$29,F8055*J8055&gt;1),"Yes","No")</f>
        <v>No</v>
      </c>
    </row>
    <row r="8056" customFormat="false" ht="15" hidden="false" customHeight="false" outlineLevel="0" collapsed="false">
      <c r="A8056" s="6" t="s">
        <v>155</v>
      </c>
      <c r="B8056" s="45" t="n">
        <v>44108</v>
      </c>
      <c r="C8056" s="6" t="s">
        <v>179</v>
      </c>
      <c r="D8056" s="6" t="s">
        <v>178</v>
      </c>
      <c r="E8056" s="6" t="s">
        <v>177</v>
      </c>
      <c r="F8056" s="34" t="n">
        <v>0.162268280982971</v>
      </c>
      <c r="G8056" s="34" t="n">
        <v>0.206979665274807</v>
      </c>
      <c r="H8056" s="34" t="n">
        <v>-0.0447113842918362</v>
      </c>
      <c r="I8056" s="34" t="n">
        <v>-0.216018246200528</v>
      </c>
      <c r="J8056" s="35" t="n">
        <v>4.8</v>
      </c>
      <c r="K8056" s="6" t="n">
        <v>0</v>
      </c>
      <c r="L8056" s="35" t="n">
        <v>-1</v>
      </c>
      <c r="M8056" s="6" t="str">
        <f aca="false">IF(I8056&lt;=0,"Below 0%",IF(I8056&lt;=0.05,"0-5%",IF(I8056&lt;=0.1,"5-10%",IF(I8056&lt;=0.2,"10-20%",IF(I8056&lt;=0.4,"20-40%","Above 40%")))))</f>
        <v>Below 0%</v>
      </c>
      <c r="N8056" s="6" t="str">
        <f aca="false">IF(AND(H8056&gt;=Summary!$B$25,I8056&gt;=Summary!$B$26,I8056&lt;=Summary!$B$27,J8056&gt;=Summary!$B$28,J8056&lt;=Summary!$B$29,F8056*J8056&gt;1),"Yes","No")</f>
        <v>No</v>
      </c>
    </row>
    <row r="8057" customFormat="false" ht="15" hidden="false" customHeight="false" outlineLevel="0" collapsed="false">
      <c r="A8057" s="6" t="s">
        <v>155</v>
      </c>
      <c r="B8057" s="45" t="n">
        <v>44108</v>
      </c>
      <c r="C8057" s="6" t="s">
        <v>203</v>
      </c>
      <c r="D8057" s="6" t="s">
        <v>184</v>
      </c>
      <c r="E8057" s="6" t="s">
        <v>187</v>
      </c>
      <c r="F8057" s="34" t="n">
        <v>0.583713114261627</v>
      </c>
      <c r="G8057" s="34" t="n">
        <v>0.63897758673626</v>
      </c>
      <c r="H8057" s="34" t="n">
        <v>-0.0552644724746331</v>
      </c>
      <c r="I8057" s="34" t="n">
        <v>-0.0864889060614948</v>
      </c>
      <c r="J8057" s="35" t="n">
        <v>1.56</v>
      </c>
      <c r="K8057" s="6" t="n">
        <v>1</v>
      </c>
      <c r="L8057" s="35" t="n">
        <v>0.56</v>
      </c>
      <c r="M8057" s="6" t="str">
        <f aca="false">IF(I8057&lt;=0,"Below 0%",IF(I8057&lt;=0.05,"0-5%",IF(I8057&lt;=0.1,"5-10%",IF(I8057&lt;=0.2,"10-20%",IF(I8057&lt;=0.4,"20-40%","Above 40%")))))</f>
        <v>Below 0%</v>
      </c>
      <c r="N8057" s="6" t="str">
        <f aca="false">IF(AND(H8057&gt;=Summary!$B$25,I8057&gt;=Summary!$B$26,I8057&lt;=Summary!$B$27,J8057&gt;=Summary!$B$28,J8057&lt;=Summary!$B$29,F8057*J8057&gt;1),"Yes","No")</f>
        <v>No</v>
      </c>
    </row>
    <row r="8058" customFormat="false" ht="15" hidden="false" customHeight="false" outlineLevel="0" collapsed="false">
      <c r="A8058" s="6" t="s">
        <v>155</v>
      </c>
      <c r="B8058" s="45" t="n">
        <v>44108</v>
      </c>
      <c r="C8058" s="6" t="s">
        <v>203</v>
      </c>
      <c r="D8058" s="6" t="s">
        <v>184</v>
      </c>
      <c r="E8058" s="6" t="s">
        <v>174</v>
      </c>
      <c r="F8058" s="34" t="n">
        <v>0.253381580114365</v>
      </c>
      <c r="G8058" s="34" t="n">
        <v>0.232898372735646</v>
      </c>
      <c r="H8058" s="34" t="n">
        <v>0.0204832073787183</v>
      </c>
      <c r="I8058" s="34" t="n">
        <v>0.0879491219200919</v>
      </c>
      <c r="J8058" s="35" t="n">
        <v>4.28</v>
      </c>
      <c r="K8058" s="6" t="n">
        <v>0</v>
      </c>
      <c r="L8058" s="35" t="n">
        <v>-1</v>
      </c>
      <c r="M8058" s="6" t="str">
        <f aca="false">IF(I8058&lt;=0,"Below 0%",IF(I8058&lt;=0.05,"0-5%",IF(I8058&lt;=0.1,"5-10%",IF(I8058&lt;=0.2,"10-20%",IF(I8058&lt;=0.4,"20-40%","Above 40%")))))</f>
        <v>5-10%</v>
      </c>
      <c r="N8058" s="6" t="str">
        <f aca="false">IF(AND(H8058&gt;=Summary!$B$25,I8058&gt;=Summary!$B$26,I8058&lt;=Summary!$B$27,J8058&gt;=Summary!$B$28,J8058&lt;=Summary!$B$29,F8058*J8058&gt;1),"Yes","No")</f>
        <v>No</v>
      </c>
    </row>
    <row r="8059" customFormat="false" ht="15" hidden="false" customHeight="false" outlineLevel="0" collapsed="false">
      <c r="A8059" s="6" t="s">
        <v>155</v>
      </c>
      <c r="B8059" s="45" t="n">
        <v>44108</v>
      </c>
      <c r="C8059" s="6" t="s">
        <v>203</v>
      </c>
      <c r="D8059" s="6" t="s">
        <v>184</v>
      </c>
      <c r="E8059" s="6" t="s">
        <v>177</v>
      </c>
      <c r="F8059" s="34" t="n">
        <v>0.162905260920525</v>
      </c>
      <c r="G8059" s="34" t="n">
        <v>0.128124040528093</v>
      </c>
      <c r="H8059" s="34" t="n">
        <v>0.0347812203924313</v>
      </c>
      <c r="I8059" s="34" t="n">
        <v>0.271465216434576</v>
      </c>
      <c r="J8059" s="35" t="n">
        <v>7.78</v>
      </c>
      <c r="K8059" s="6" t="n">
        <v>0</v>
      </c>
      <c r="L8059" s="35" t="n">
        <v>-1</v>
      </c>
      <c r="M8059" s="6" t="str">
        <f aca="false">IF(I8059&lt;=0,"Below 0%",IF(I8059&lt;=0.05,"0-5%",IF(I8059&lt;=0.1,"5-10%",IF(I8059&lt;=0.2,"10-20%",IF(I8059&lt;=0.4,"20-40%","Above 40%")))))</f>
        <v>20-40%</v>
      </c>
      <c r="N8059" s="6" t="str">
        <f aca="false">IF(AND(H8059&gt;=Summary!$B$25,I8059&gt;=Summary!$B$26,I8059&lt;=Summary!$B$27,J8059&gt;=Summary!$B$28,J8059&lt;=Summary!$B$29,F8059*J8059&gt;1),"Yes","No")</f>
        <v>No</v>
      </c>
    </row>
    <row r="8060" customFormat="false" ht="15" hidden="false" customHeight="false" outlineLevel="0" collapsed="false">
      <c r="A8060" s="6" t="s">
        <v>155</v>
      </c>
      <c r="B8060" s="45" t="n">
        <v>44121</v>
      </c>
      <c r="C8060" s="6" t="s">
        <v>190</v>
      </c>
      <c r="D8060" s="6" t="s">
        <v>179</v>
      </c>
      <c r="E8060" s="6" t="s">
        <v>187</v>
      </c>
      <c r="F8060" s="34" t="n">
        <v>0.568179666996002</v>
      </c>
      <c r="G8060" s="34" t="n">
        <v>0.636033758714886</v>
      </c>
      <c r="H8060" s="34" t="n">
        <v>-0.0678540917188834</v>
      </c>
      <c r="I8060" s="34" t="n">
        <v>-0.106683160742888</v>
      </c>
      <c r="J8060" s="35" t="n">
        <v>1.58</v>
      </c>
      <c r="K8060" s="6" t="n">
        <v>0</v>
      </c>
      <c r="L8060" s="35" t="n">
        <v>-1</v>
      </c>
      <c r="M8060" s="6" t="str">
        <f aca="false">IF(I8060&lt;=0,"Below 0%",IF(I8060&lt;=0.05,"0-5%",IF(I8060&lt;=0.1,"5-10%",IF(I8060&lt;=0.2,"10-20%",IF(I8060&lt;=0.4,"20-40%","Above 40%")))))</f>
        <v>Below 0%</v>
      </c>
      <c r="N8060" s="6" t="str">
        <f aca="false">IF(AND(H8060&gt;=Summary!$B$25,I8060&gt;=Summary!$B$26,I8060&lt;=Summary!$B$27,J8060&gt;=Summary!$B$28,J8060&lt;=Summary!$B$29,F8060*J8060&gt;1),"Yes","No")</f>
        <v>No</v>
      </c>
    </row>
    <row r="8061" customFormat="false" ht="15" hidden="false" customHeight="false" outlineLevel="0" collapsed="false">
      <c r="A8061" s="6" t="s">
        <v>155</v>
      </c>
      <c r="B8061" s="45" t="n">
        <v>44121</v>
      </c>
      <c r="C8061" s="6" t="s">
        <v>190</v>
      </c>
      <c r="D8061" s="6" t="s">
        <v>179</v>
      </c>
      <c r="E8061" s="6" t="s">
        <v>174</v>
      </c>
      <c r="F8061" s="34" t="n">
        <v>0.278922200202942</v>
      </c>
      <c r="G8061" s="34" t="n">
        <v>0.20936111224365</v>
      </c>
      <c r="H8061" s="34" t="n">
        <v>0.069561087959292</v>
      </c>
      <c r="I8061" s="34" t="n">
        <v>0.332254100170897</v>
      </c>
      <c r="J8061" s="35" t="n">
        <v>4.8</v>
      </c>
      <c r="K8061" s="6" t="n">
        <v>1</v>
      </c>
      <c r="L8061" s="35" t="n">
        <v>3.8</v>
      </c>
      <c r="M8061" s="6" t="str">
        <f aca="false">IF(I8061&lt;=0,"Below 0%",IF(I8061&lt;=0.05,"0-5%",IF(I8061&lt;=0.1,"5-10%",IF(I8061&lt;=0.2,"10-20%",IF(I8061&lt;=0.4,"20-40%","Above 40%")))))</f>
        <v>20-40%</v>
      </c>
      <c r="N8061" s="6" t="str">
        <f aca="false">IF(AND(H8061&gt;=Summary!$B$25,I8061&gt;=Summary!$B$26,I8061&lt;=Summary!$B$27,J8061&gt;=Summary!$B$28,J8061&lt;=Summary!$B$29,F8061*J8061&gt;1),"Yes","No")</f>
        <v>Yes</v>
      </c>
    </row>
    <row r="8062" customFormat="false" ht="15" hidden="false" customHeight="false" outlineLevel="0" collapsed="false">
      <c r="A8062" s="6" t="s">
        <v>155</v>
      </c>
      <c r="B8062" s="45" t="n">
        <v>44121</v>
      </c>
      <c r="C8062" s="6" t="s">
        <v>190</v>
      </c>
      <c r="D8062" s="6" t="s">
        <v>179</v>
      </c>
      <c r="E8062" s="6" t="s">
        <v>177</v>
      </c>
      <c r="F8062" s="34" t="n">
        <v>0.152898102998734</v>
      </c>
      <c r="G8062" s="34" t="n">
        <v>0.154605129041465</v>
      </c>
      <c r="H8062" s="34" t="n">
        <v>-0.00170702604273101</v>
      </c>
      <c r="I8062" s="34" t="n">
        <v>-0.0110411993011771</v>
      </c>
      <c r="J8062" s="35" t="n">
        <v>6.5</v>
      </c>
      <c r="K8062" s="6" t="n">
        <v>0</v>
      </c>
      <c r="L8062" s="35" t="n">
        <v>-1</v>
      </c>
      <c r="M8062" s="6" t="str">
        <f aca="false">IF(I8062&lt;=0,"Below 0%",IF(I8062&lt;=0.05,"0-5%",IF(I8062&lt;=0.1,"5-10%",IF(I8062&lt;=0.2,"10-20%",IF(I8062&lt;=0.4,"20-40%","Above 40%")))))</f>
        <v>Below 0%</v>
      </c>
      <c r="N8062" s="6" t="str">
        <f aca="false">IF(AND(H8062&gt;=Summary!$B$25,I8062&gt;=Summary!$B$26,I8062&lt;=Summary!$B$27,J8062&gt;=Summary!$B$28,J8062&lt;=Summary!$B$29,F8062*J8062&gt;1),"Yes","No")</f>
        <v>No</v>
      </c>
    </row>
    <row r="8063" customFormat="false" ht="15" hidden="false" customHeight="false" outlineLevel="0" collapsed="false">
      <c r="A8063" s="6" t="s">
        <v>155</v>
      </c>
      <c r="B8063" s="45" t="n">
        <v>44121</v>
      </c>
      <c r="C8063" s="6" t="s">
        <v>173</v>
      </c>
      <c r="D8063" s="6" t="s">
        <v>183</v>
      </c>
      <c r="E8063" s="6" t="s">
        <v>187</v>
      </c>
      <c r="F8063" s="34" t="n">
        <v>0.243100464344025</v>
      </c>
      <c r="G8063" s="34" t="n">
        <v>0.240469988725773</v>
      </c>
      <c r="H8063" s="34" t="n">
        <v>0.00263047561825158</v>
      </c>
      <c r="I8063" s="34" t="n">
        <v>0.0109388935899661</v>
      </c>
      <c r="J8063" s="35" t="n">
        <v>4.15</v>
      </c>
      <c r="K8063" s="6" t="n">
        <v>0</v>
      </c>
      <c r="L8063" s="35" t="n">
        <v>-1</v>
      </c>
      <c r="M8063" s="6" t="str">
        <f aca="false">IF(I8063&lt;=0,"Below 0%",IF(I8063&lt;=0.05,"0-5%",IF(I8063&lt;=0.1,"5-10%",IF(I8063&lt;=0.2,"10-20%",IF(I8063&lt;=0.4,"20-40%","Above 40%")))))</f>
        <v>0-5%</v>
      </c>
      <c r="N8063" s="6" t="str">
        <f aca="false">IF(AND(H8063&gt;=Summary!$B$25,I8063&gt;=Summary!$B$26,I8063&lt;=Summary!$B$27,J8063&gt;=Summary!$B$28,J8063&lt;=Summary!$B$29,F8063*J8063&gt;1),"Yes","No")</f>
        <v>No</v>
      </c>
    </row>
    <row r="8064" customFormat="false" ht="15" hidden="false" customHeight="false" outlineLevel="0" collapsed="false">
      <c r="A8064" s="6" t="s">
        <v>155</v>
      </c>
      <c r="B8064" s="45" t="n">
        <v>44121</v>
      </c>
      <c r="C8064" s="6" t="s">
        <v>173</v>
      </c>
      <c r="D8064" s="6" t="s">
        <v>183</v>
      </c>
      <c r="E8064" s="6" t="s">
        <v>174</v>
      </c>
      <c r="F8064" s="34" t="n">
        <v>0.280872374773026</v>
      </c>
      <c r="G8064" s="34" t="n">
        <v>0.237042862995715</v>
      </c>
      <c r="H8064" s="34" t="n">
        <v>0.0438295117773109</v>
      </c>
      <c r="I8064" s="34" t="n">
        <v>0.184901208259973</v>
      </c>
      <c r="J8064" s="35" t="n">
        <v>4.21</v>
      </c>
      <c r="K8064" s="6" t="n">
        <v>1</v>
      </c>
      <c r="L8064" s="35" t="n">
        <v>3.21</v>
      </c>
      <c r="M8064" s="6" t="str">
        <f aca="false">IF(I8064&lt;=0,"Below 0%",IF(I8064&lt;=0.05,"0-5%",IF(I8064&lt;=0.1,"5-10%",IF(I8064&lt;=0.2,"10-20%",IF(I8064&lt;=0.4,"20-40%","Above 40%")))))</f>
        <v>10-20%</v>
      </c>
      <c r="N8064" s="6" t="str">
        <f aca="false">IF(AND(H8064&gt;=Summary!$B$25,I8064&gt;=Summary!$B$26,I8064&lt;=Summary!$B$27,J8064&gt;=Summary!$B$28,J8064&lt;=Summary!$B$29,F8064*J8064&gt;1),"Yes","No")</f>
        <v>Yes</v>
      </c>
    </row>
    <row r="8065" customFormat="false" ht="15" hidden="false" customHeight="false" outlineLevel="0" collapsed="false">
      <c r="A8065" s="6" t="s">
        <v>155</v>
      </c>
      <c r="B8065" s="45" t="n">
        <v>44121</v>
      </c>
      <c r="C8065" s="6" t="s">
        <v>173</v>
      </c>
      <c r="D8065" s="6" t="s">
        <v>183</v>
      </c>
      <c r="E8065" s="6" t="s">
        <v>177</v>
      </c>
      <c r="F8065" s="34" t="n">
        <v>0.476027131080627</v>
      </c>
      <c r="G8065" s="34" t="n">
        <v>0.522487148278512</v>
      </c>
      <c r="H8065" s="34" t="n">
        <v>-0.0464600171978847</v>
      </c>
      <c r="I8065" s="34" t="n">
        <v>-0.0889208803526765</v>
      </c>
      <c r="J8065" s="35" t="n">
        <v>1.91</v>
      </c>
      <c r="K8065" s="6" t="n">
        <v>0</v>
      </c>
      <c r="L8065" s="35" t="n">
        <v>-1</v>
      </c>
      <c r="M8065" s="6" t="str">
        <f aca="false">IF(I8065&lt;=0,"Below 0%",IF(I8065&lt;=0.05,"0-5%",IF(I8065&lt;=0.1,"5-10%",IF(I8065&lt;=0.2,"10-20%",IF(I8065&lt;=0.4,"20-40%","Above 40%")))))</f>
        <v>Below 0%</v>
      </c>
      <c r="N8065" s="6" t="str">
        <f aca="false">IF(AND(H8065&gt;=Summary!$B$25,I8065&gt;=Summary!$B$26,I8065&lt;=Summary!$B$27,J8065&gt;=Summary!$B$28,J8065&lt;=Summary!$B$29,F8065*J8065&gt;1),"Yes","No")</f>
        <v>No</v>
      </c>
    </row>
    <row r="8066" customFormat="false" ht="15" hidden="false" customHeight="false" outlineLevel="0" collapsed="false">
      <c r="A8066" s="6" t="s">
        <v>155</v>
      </c>
      <c r="B8066" s="45" t="n">
        <v>44121</v>
      </c>
      <c r="C8066" s="6" t="s">
        <v>194</v>
      </c>
      <c r="D8066" s="6" t="s">
        <v>185</v>
      </c>
      <c r="E8066" s="6" t="s">
        <v>187</v>
      </c>
      <c r="F8066" s="34" t="n">
        <v>0.670262098312378</v>
      </c>
      <c r="G8066" s="34" t="n">
        <v>0.652065704330513</v>
      </c>
      <c r="H8066" s="34" t="n">
        <v>0.0181963939818653</v>
      </c>
      <c r="I8066" s="34" t="n">
        <v>0.0279057675645553</v>
      </c>
      <c r="J8066" s="35" t="n">
        <v>1.53</v>
      </c>
      <c r="K8066" s="6" t="n">
        <v>1</v>
      </c>
      <c r="L8066" s="35" t="n">
        <v>0.53</v>
      </c>
      <c r="M8066" s="6" t="str">
        <f aca="false">IF(I8066&lt;=0,"Below 0%",IF(I8066&lt;=0.05,"0-5%",IF(I8066&lt;=0.1,"5-10%",IF(I8066&lt;=0.2,"10-20%",IF(I8066&lt;=0.4,"20-40%","Above 40%")))))</f>
        <v>0-5%</v>
      </c>
      <c r="N8066" s="6" t="str">
        <f aca="false">IF(AND(H8066&gt;=Summary!$B$25,I8066&gt;=Summary!$B$26,I8066&lt;=Summary!$B$27,J8066&gt;=Summary!$B$28,J8066&lt;=Summary!$B$29,F8066*J8066&gt;1),"Yes","No")</f>
        <v>No</v>
      </c>
    </row>
    <row r="8067" customFormat="false" ht="15" hidden="false" customHeight="false" outlineLevel="0" collapsed="false">
      <c r="A8067" s="6" t="s">
        <v>155</v>
      </c>
      <c r="B8067" s="45" t="n">
        <v>44121</v>
      </c>
      <c r="C8067" s="6" t="s">
        <v>194</v>
      </c>
      <c r="D8067" s="6" t="s">
        <v>185</v>
      </c>
      <c r="E8067" s="6" t="s">
        <v>174</v>
      </c>
      <c r="F8067" s="34" t="n">
        <v>0.258109152317047</v>
      </c>
      <c r="G8067" s="34" t="n">
        <v>0.195619711299154</v>
      </c>
      <c r="H8067" s="34" t="n">
        <v>0.0624894410178933</v>
      </c>
      <c r="I8067" s="34" t="n">
        <v>0.319443478384091</v>
      </c>
      <c r="J8067" s="35" t="n">
        <v>5.1</v>
      </c>
      <c r="K8067" s="6" t="n">
        <v>0</v>
      </c>
      <c r="L8067" s="35" t="n">
        <v>-1</v>
      </c>
      <c r="M8067" s="6" t="str">
        <f aca="false">IF(I8067&lt;=0,"Below 0%",IF(I8067&lt;=0.05,"0-5%",IF(I8067&lt;=0.1,"5-10%",IF(I8067&lt;=0.2,"10-20%",IF(I8067&lt;=0.4,"20-40%","Above 40%")))))</f>
        <v>20-40%</v>
      </c>
      <c r="N8067" s="6" t="str">
        <f aca="false">IF(AND(H8067&gt;=Summary!$B$25,I8067&gt;=Summary!$B$26,I8067&lt;=Summary!$B$27,J8067&gt;=Summary!$B$28,J8067&lt;=Summary!$B$29,F8067*J8067&gt;1),"Yes","No")</f>
        <v>No</v>
      </c>
    </row>
    <row r="8068" customFormat="false" ht="15" hidden="false" customHeight="false" outlineLevel="0" collapsed="false">
      <c r="A8068" s="6" t="s">
        <v>155</v>
      </c>
      <c r="B8068" s="45" t="n">
        <v>44121</v>
      </c>
      <c r="C8068" s="6" t="s">
        <v>194</v>
      </c>
      <c r="D8068" s="6" t="s">
        <v>185</v>
      </c>
      <c r="E8068" s="6" t="s">
        <v>177</v>
      </c>
      <c r="F8068" s="34" t="n">
        <v>0.071628674864769</v>
      </c>
      <c r="G8068" s="34" t="n">
        <v>0.152314584370334</v>
      </c>
      <c r="H8068" s="34" t="n">
        <v>-0.0806859095055645</v>
      </c>
      <c r="I8068" s="34" t="n">
        <v>-0.529732000642742</v>
      </c>
      <c r="J8068" s="35" t="n">
        <v>6.55</v>
      </c>
      <c r="K8068" s="6" t="n">
        <v>0</v>
      </c>
      <c r="L8068" s="35" t="n">
        <v>-1</v>
      </c>
      <c r="M8068" s="6" t="str">
        <f aca="false">IF(I8068&lt;=0,"Below 0%",IF(I8068&lt;=0.05,"0-5%",IF(I8068&lt;=0.1,"5-10%",IF(I8068&lt;=0.2,"10-20%",IF(I8068&lt;=0.4,"20-40%","Above 40%")))))</f>
        <v>Below 0%</v>
      </c>
      <c r="N8068" s="6" t="str">
        <f aca="false">IF(AND(H8068&gt;=Summary!$B$25,I8068&gt;=Summary!$B$26,I8068&lt;=Summary!$B$27,J8068&gt;=Summary!$B$28,J8068&lt;=Summary!$B$29,F8068*J8068&gt;1),"Yes","No")</f>
        <v>No</v>
      </c>
    </row>
    <row r="8069" customFormat="false" ht="15" hidden="false" customHeight="false" outlineLevel="0" collapsed="false">
      <c r="A8069" s="6" t="s">
        <v>155</v>
      </c>
      <c r="B8069" s="45" t="n">
        <v>44121</v>
      </c>
      <c r="C8069" s="6" t="s">
        <v>188</v>
      </c>
      <c r="D8069" s="6" t="s">
        <v>176</v>
      </c>
      <c r="E8069" s="6" t="s">
        <v>187</v>
      </c>
      <c r="F8069" s="34" t="n">
        <v>0.170131951570511</v>
      </c>
      <c r="G8069" s="34" t="n">
        <v>0.199852117883173</v>
      </c>
      <c r="H8069" s="34" t="n">
        <v>-0.0297201663126623</v>
      </c>
      <c r="I8069" s="34" t="n">
        <v>-0.148710789895335</v>
      </c>
      <c r="J8069" s="35" t="n">
        <v>5</v>
      </c>
      <c r="K8069" s="6" t="n">
        <v>0</v>
      </c>
      <c r="L8069" s="35" t="n">
        <v>-1</v>
      </c>
      <c r="M8069" s="6" t="str">
        <f aca="false">IF(I8069&lt;=0,"Below 0%",IF(I8069&lt;=0.05,"0-5%",IF(I8069&lt;=0.1,"5-10%",IF(I8069&lt;=0.2,"10-20%",IF(I8069&lt;=0.4,"20-40%","Above 40%")))))</f>
        <v>Below 0%</v>
      </c>
      <c r="N8069" s="6" t="str">
        <f aca="false">IF(AND(H8069&gt;=Summary!$B$25,I8069&gt;=Summary!$B$26,I8069&lt;=Summary!$B$27,J8069&gt;=Summary!$B$28,J8069&lt;=Summary!$B$29,F8069*J8069&gt;1),"Yes","No")</f>
        <v>No</v>
      </c>
    </row>
    <row r="8070" customFormat="false" ht="15" hidden="false" customHeight="false" outlineLevel="0" collapsed="false">
      <c r="A8070" s="6" t="s">
        <v>155</v>
      </c>
      <c r="B8070" s="45" t="n">
        <v>44121</v>
      </c>
      <c r="C8070" s="6" t="s">
        <v>188</v>
      </c>
      <c r="D8070" s="6" t="s">
        <v>176</v>
      </c>
      <c r="E8070" s="6" t="s">
        <v>174</v>
      </c>
      <c r="F8070" s="34" t="n">
        <v>0.383206158876419</v>
      </c>
      <c r="G8070" s="34" t="n">
        <v>0.232386183585085</v>
      </c>
      <c r="H8070" s="34" t="n">
        <v>0.150819975291334</v>
      </c>
      <c r="I8070" s="34" t="n">
        <v>0.6490057754923</v>
      </c>
      <c r="J8070" s="35" t="n">
        <v>4.3</v>
      </c>
      <c r="K8070" s="6" t="n">
        <v>0</v>
      </c>
      <c r="L8070" s="35" t="n">
        <v>-1</v>
      </c>
      <c r="M8070" s="6" t="str">
        <f aca="false">IF(I8070&lt;=0,"Below 0%",IF(I8070&lt;=0.05,"0-5%",IF(I8070&lt;=0.1,"5-10%",IF(I8070&lt;=0.2,"10-20%",IF(I8070&lt;=0.4,"20-40%","Above 40%")))))</f>
        <v>Above 40%</v>
      </c>
      <c r="N8070" s="6" t="str">
        <f aca="false">IF(AND(H8070&gt;=Summary!$B$25,I8070&gt;=Summary!$B$26,I8070&lt;=Summary!$B$27,J8070&gt;=Summary!$B$28,J8070&lt;=Summary!$B$29,F8070*J8070&gt;1),"Yes","No")</f>
        <v>No</v>
      </c>
    </row>
    <row r="8071" customFormat="false" ht="15" hidden="false" customHeight="false" outlineLevel="0" collapsed="false">
      <c r="A8071" s="6" t="s">
        <v>155</v>
      </c>
      <c r="B8071" s="45" t="n">
        <v>44121</v>
      </c>
      <c r="C8071" s="6" t="s">
        <v>188</v>
      </c>
      <c r="D8071" s="6" t="s">
        <v>176</v>
      </c>
      <c r="E8071" s="6" t="s">
        <v>177</v>
      </c>
      <c r="F8071" s="34" t="n">
        <v>0.446661859750748</v>
      </c>
      <c r="G8071" s="34" t="n">
        <v>0.567761698531742</v>
      </c>
      <c r="H8071" s="34" t="n">
        <v>-0.121099838780994</v>
      </c>
      <c r="I8071" s="34" t="n">
        <v>-0.213293427672497</v>
      </c>
      <c r="J8071" s="35" t="n">
        <v>1.76</v>
      </c>
      <c r="K8071" s="6" t="n">
        <v>1</v>
      </c>
      <c r="L8071" s="35" t="n">
        <v>0.76</v>
      </c>
      <c r="M8071" s="6" t="str">
        <f aca="false">IF(I8071&lt;=0,"Below 0%",IF(I8071&lt;=0.05,"0-5%",IF(I8071&lt;=0.1,"5-10%",IF(I8071&lt;=0.2,"10-20%",IF(I8071&lt;=0.4,"20-40%","Above 40%")))))</f>
        <v>Below 0%</v>
      </c>
      <c r="N8071" s="6" t="str">
        <f aca="false">IF(AND(H8071&gt;=Summary!$B$25,I8071&gt;=Summary!$B$26,I8071&lt;=Summary!$B$27,J8071&gt;=Summary!$B$28,J8071&lt;=Summary!$B$29,F8071*J8071&gt;1),"Yes","No")</f>
        <v>No</v>
      </c>
    </row>
    <row r="8072" customFormat="false" ht="15" hidden="false" customHeight="false" outlineLevel="0" collapsed="false">
      <c r="A8072" s="6" t="s">
        <v>155</v>
      </c>
      <c r="B8072" s="45" t="n">
        <v>44122</v>
      </c>
      <c r="C8072" s="6" t="s">
        <v>180</v>
      </c>
      <c r="D8072" s="6" t="s">
        <v>201</v>
      </c>
      <c r="E8072" s="6" t="s">
        <v>187</v>
      </c>
      <c r="F8072" s="34" t="n">
        <v>0.4391148686409</v>
      </c>
      <c r="G8072" s="34" t="n">
        <v>0.358302776322682</v>
      </c>
      <c r="H8072" s="34" t="n">
        <v>0.0808120923182176</v>
      </c>
      <c r="I8072" s="34" t="n">
        <v>0.225541351221458</v>
      </c>
      <c r="J8072" s="35" t="n">
        <v>2.8</v>
      </c>
      <c r="K8072" s="6" t="n">
        <v>0</v>
      </c>
      <c r="L8072" s="35" t="n">
        <v>-1</v>
      </c>
      <c r="M8072" s="6" t="str">
        <f aca="false">IF(I8072&lt;=0,"Below 0%",IF(I8072&lt;=0.05,"0-5%",IF(I8072&lt;=0.1,"5-10%",IF(I8072&lt;=0.2,"10-20%",IF(I8072&lt;=0.4,"20-40%","Above 40%")))))</f>
        <v>20-40%</v>
      </c>
      <c r="N8072" s="6" t="str">
        <f aca="false">IF(AND(H8072&gt;=Summary!$B$25,I8072&gt;=Summary!$B$26,I8072&lt;=Summary!$B$27,J8072&gt;=Summary!$B$28,J8072&lt;=Summary!$B$29,F8072*J8072&gt;1),"Yes","No")</f>
        <v>Yes</v>
      </c>
    </row>
    <row r="8073" customFormat="false" ht="15" hidden="false" customHeight="false" outlineLevel="0" collapsed="false">
      <c r="A8073" s="6" t="s">
        <v>155</v>
      </c>
      <c r="B8073" s="45" t="n">
        <v>44122</v>
      </c>
      <c r="C8073" s="6" t="s">
        <v>180</v>
      </c>
      <c r="D8073" s="6" t="s">
        <v>201</v>
      </c>
      <c r="E8073" s="6" t="s">
        <v>174</v>
      </c>
      <c r="F8073" s="34" t="n">
        <v>0.257618248462677</v>
      </c>
      <c r="G8073" s="34" t="n">
        <v>0.293347302252488</v>
      </c>
      <c r="H8073" s="34" t="n">
        <v>-0.0357290537898112</v>
      </c>
      <c r="I8073" s="34" t="n">
        <v>-0.121797792294196</v>
      </c>
      <c r="J8073" s="35" t="n">
        <v>3.42</v>
      </c>
      <c r="K8073" s="6" t="n">
        <v>1</v>
      </c>
      <c r="L8073" s="35" t="n">
        <v>2.42</v>
      </c>
      <c r="M8073" s="6" t="str">
        <f aca="false">IF(I8073&lt;=0,"Below 0%",IF(I8073&lt;=0.05,"0-5%",IF(I8073&lt;=0.1,"5-10%",IF(I8073&lt;=0.2,"10-20%",IF(I8073&lt;=0.4,"20-40%","Above 40%")))))</f>
        <v>Below 0%</v>
      </c>
      <c r="N8073" s="6" t="str">
        <f aca="false">IF(AND(H8073&gt;=Summary!$B$25,I8073&gt;=Summary!$B$26,I8073&lt;=Summary!$B$27,J8073&gt;=Summary!$B$28,J8073&lt;=Summary!$B$29,F8073*J8073&gt;1),"Yes","No")</f>
        <v>No</v>
      </c>
    </row>
    <row r="8074" customFormat="false" ht="15" hidden="false" customHeight="false" outlineLevel="0" collapsed="false">
      <c r="A8074" s="6" t="s">
        <v>155</v>
      </c>
      <c r="B8074" s="45" t="n">
        <v>44122</v>
      </c>
      <c r="C8074" s="6" t="s">
        <v>180</v>
      </c>
      <c r="D8074" s="6" t="s">
        <v>201</v>
      </c>
      <c r="E8074" s="6" t="s">
        <v>177</v>
      </c>
      <c r="F8074" s="34" t="n">
        <v>0.303266912698746</v>
      </c>
      <c r="G8074" s="34" t="n">
        <v>0.34834992142483</v>
      </c>
      <c r="H8074" s="34" t="n">
        <v>-0.045083008726084</v>
      </c>
      <c r="I8074" s="34" t="n">
        <v>-0.129418742342999</v>
      </c>
      <c r="J8074" s="35" t="n">
        <v>2.88</v>
      </c>
      <c r="K8074" s="6" t="n">
        <v>0</v>
      </c>
      <c r="L8074" s="35" t="n">
        <v>-1</v>
      </c>
      <c r="M8074" s="6" t="str">
        <f aca="false">IF(I8074&lt;=0,"Below 0%",IF(I8074&lt;=0.05,"0-5%",IF(I8074&lt;=0.1,"5-10%",IF(I8074&lt;=0.2,"10-20%",IF(I8074&lt;=0.4,"20-40%","Above 40%")))))</f>
        <v>Below 0%</v>
      </c>
      <c r="N8074" s="6" t="str">
        <f aca="false">IF(AND(H8074&gt;=Summary!$B$25,I8074&gt;=Summary!$B$26,I8074&lt;=Summary!$B$27,J8074&gt;=Summary!$B$28,J8074&lt;=Summary!$B$29,F8074*J8074&gt;1),"Yes","No")</f>
        <v>No</v>
      </c>
    </row>
    <row r="8075" customFormat="false" ht="15" hidden="false" customHeight="false" outlineLevel="0" collapsed="false">
      <c r="A8075" s="6" t="s">
        <v>155</v>
      </c>
      <c r="B8075" s="45" t="n">
        <v>44122</v>
      </c>
      <c r="C8075" s="6" t="s">
        <v>195</v>
      </c>
      <c r="D8075" s="6" t="s">
        <v>182</v>
      </c>
      <c r="E8075" s="6" t="s">
        <v>187</v>
      </c>
      <c r="F8075" s="34" t="n">
        <v>0.470258057117462</v>
      </c>
      <c r="G8075" s="34" t="n">
        <v>0.511939196630641</v>
      </c>
      <c r="H8075" s="34" t="n">
        <v>-0.0416811395131792</v>
      </c>
      <c r="I8075" s="34" t="n">
        <v>-0.0814181445521385</v>
      </c>
      <c r="J8075" s="35" t="n">
        <v>1.96</v>
      </c>
      <c r="K8075" s="6" t="n">
        <v>0</v>
      </c>
      <c r="L8075" s="35" t="n">
        <v>-1</v>
      </c>
      <c r="M8075" s="6" t="str">
        <f aca="false">IF(I8075&lt;=0,"Below 0%",IF(I8075&lt;=0.05,"0-5%",IF(I8075&lt;=0.1,"5-10%",IF(I8075&lt;=0.2,"10-20%",IF(I8075&lt;=0.4,"20-40%","Above 40%")))))</f>
        <v>Below 0%</v>
      </c>
      <c r="N8075" s="6" t="str">
        <f aca="false">IF(AND(H8075&gt;=Summary!$B$25,I8075&gt;=Summary!$B$26,I8075&lt;=Summary!$B$27,J8075&gt;=Summary!$B$28,J8075&lt;=Summary!$B$29,F8075*J8075&gt;1),"Yes","No")</f>
        <v>No</v>
      </c>
    </row>
    <row r="8076" customFormat="false" ht="15" hidden="false" customHeight="false" outlineLevel="0" collapsed="false">
      <c r="A8076" s="6" t="s">
        <v>155</v>
      </c>
      <c r="B8076" s="45" t="n">
        <v>44122</v>
      </c>
      <c r="C8076" s="6" t="s">
        <v>195</v>
      </c>
      <c r="D8076" s="6" t="s">
        <v>182</v>
      </c>
      <c r="E8076" s="6" t="s">
        <v>174</v>
      </c>
      <c r="F8076" s="34" t="n">
        <v>0.314991891384125</v>
      </c>
      <c r="G8076" s="34" t="n">
        <v>0.250850206349014</v>
      </c>
      <c r="H8076" s="34" t="n">
        <v>0.0641416850351105</v>
      </c>
      <c r="I8076" s="34" t="n">
        <v>0.255697158749268</v>
      </c>
      <c r="J8076" s="35" t="n">
        <v>4</v>
      </c>
      <c r="K8076" s="6" t="n">
        <v>0</v>
      </c>
      <c r="L8076" s="35" t="n">
        <v>-1</v>
      </c>
      <c r="M8076" s="6" t="str">
        <f aca="false">IF(I8076&lt;=0,"Below 0%",IF(I8076&lt;=0.05,"0-5%",IF(I8076&lt;=0.1,"5-10%",IF(I8076&lt;=0.2,"10-20%",IF(I8076&lt;=0.4,"20-40%","Above 40%")))))</f>
        <v>20-40%</v>
      </c>
      <c r="N8076" s="6" t="str">
        <f aca="false">IF(AND(H8076&gt;=Summary!$B$25,I8076&gt;=Summary!$B$26,I8076&lt;=Summary!$B$27,J8076&gt;=Summary!$B$28,J8076&lt;=Summary!$B$29,F8076*J8076&gt;1),"Yes","No")</f>
        <v>Yes</v>
      </c>
    </row>
    <row r="8077" customFormat="false" ht="15" hidden="false" customHeight="false" outlineLevel="0" collapsed="false">
      <c r="A8077" s="6" t="s">
        <v>155</v>
      </c>
      <c r="B8077" s="45" t="n">
        <v>44122</v>
      </c>
      <c r="C8077" s="6" t="s">
        <v>195</v>
      </c>
      <c r="D8077" s="6" t="s">
        <v>182</v>
      </c>
      <c r="E8077" s="6" t="s">
        <v>177</v>
      </c>
      <c r="F8077" s="34" t="n">
        <v>0.214749991893768</v>
      </c>
      <c r="G8077" s="34" t="n">
        <v>0.237210597020344</v>
      </c>
      <c r="H8077" s="34" t="n">
        <v>-0.0224606051265761</v>
      </c>
      <c r="I8077" s="34" t="n">
        <v>-0.0946863479486533</v>
      </c>
      <c r="J8077" s="35" t="n">
        <v>4.23</v>
      </c>
      <c r="K8077" s="6" t="n">
        <v>1</v>
      </c>
      <c r="L8077" s="35" t="n">
        <v>3.23</v>
      </c>
      <c r="M8077" s="6" t="str">
        <f aca="false">IF(I8077&lt;=0,"Below 0%",IF(I8077&lt;=0.05,"0-5%",IF(I8077&lt;=0.1,"5-10%",IF(I8077&lt;=0.2,"10-20%",IF(I8077&lt;=0.4,"20-40%","Above 40%")))))</f>
        <v>Below 0%</v>
      </c>
      <c r="N8077" s="6" t="str">
        <f aca="false">IF(AND(H8077&gt;=Summary!$B$25,I8077&gt;=Summary!$B$26,I8077&lt;=Summary!$B$27,J8077&gt;=Summary!$B$28,J8077&lt;=Summary!$B$29,F8077*J8077&gt;1),"Yes","No")</f>
        <v>No</v>
      </c>
    </row>
    <row r="8078" customFormat="false" ht="15" hidden="false" customHeight="false" outlineLevel="0" collapsed="false">
      <c r="A8078" s="6" t="s">
        <v>155</v>
      </c>
      <c r="B8078" s="45" t="n">
        <v>44122</v>
      </c>
      <c r="C8078" s="6" t="s">
        <v>204</v>
      </c>
      <c r="D8078" s="6" t="s">
        <v>184</v>
      </c>
      <c r="E8078" s="6" t="s">
        <v>187</v>
      </c>
      <c r="F8078" s="34" t="n">
        <v>0.697578310966492</v>
      </c>
      <c r="G8078" s="34" t="n">
        <v>0.459062505263513</v>
      </c>
      <c r="H8078" s="34" t="n">
        <v>0.238515805702979</v>
      </c>
      <c r="I8078" s="34" t="n">
        <v>0.519571524505286</v>
      </c>
      <c r="J8078" s="35" t="n">
        <v>2.17</v>
      </c>
      <c r="K8078" s="6" t="n">
        <v>0</v>
      </c>
      <c r="L8078" s="35" t="n">
        <v>-1</v>
      </c>
      <c r="M8078" s="6" t="str">
        <f aca="false">IF(I8078&lt;=0,"Below 0%",IF(I8078&lt;=0.05,"0-5%",IF(I8078&lt;=0.1,"5-10%",IF(I8078&lt;=0.2,"10-20%",IF(I8078&lt;=0.4,"20-40%","Above 40%")))))</f>
        <v>Above 40%</v>
      </c>
      <c r="N8078" s="6" t="str">
        <f aca="false">IF(AND(H8078&gt;=Summary!$B$25,I8078&gt;=Summary!$B$26,I8078&lt;=Summary!$B$27,J8078&gt;=Summary!$B$28,J8078&lt;=Summary!$B$29,F8078*J8078&gt;1),"Yes","No")</f>
        <v>No</v>
      </c>
    </row>
    <row r="8079" customFormat="false" ht="15" hidden="false" customHeight="false" outlineLevel="0" collapsed="false">
      <c r="A8079" s="6" t="s">
        <v>155</v>
      </c>
      <c r="B8079" s="45" t="n">
        <v>44122</v>
      </c>
      <c r="C8079" s="6" t="s">
        <v>204</v>
      </c>
      <c r="D8079" s="6" t="s">
        <v>184</v>
      </c>
      <c r="E8079" s="6" t="s">
        <v>174</v>
      </c>
      <c r="F8079" s="34" t="n">
        <v>0.209294602274895</v>
      </c>
      <c r="G8079" s="34" t="n">
        <v>0.288743662730963</v>
      </c>
      <c r="H8079" s="34" t="n">
        <v>-0.0794490604560683</v>
      </c>
      <c r="I8079" s="34" t="n">
        <v>-0.275154300200503</v>
      </c>
      <c r="J8079" s="35" t="n">
        <v>3.45</v>
      </c>
      <c r="K8079" s="6" t="n">
        <v>1</v>
      </c>
      <c r="L8079" s="35" t="n">
        <v>2.45</v>
      </c>
      <c r="M8079" s="6" t="str">
        <f aca="false">IF(I8079&lt;=0,"Below 0%",IF(I8079&lt;=0.05,"0-5%",IF(I8079&lt;=0.1,"5-10%",IF(I8079&lt;=0.2,"10-20%",IF(I8079&lt;=0.4,"20-40%","Above 40%")))))</f>
        <v>Below 0%</v>
      </c>
      <c r="N8079" s="6" t="str">
        <f aca="false">IF(AND(H8079&gt;=Summary!$B$25,I8079&gt;=Summary!$B$26,I8079&lt;=Summary!$B$27,J8079&gt;=Summary!$B$28,J8079&lt;=Summary!$B$29,F8079*J8079&gt;1),"Yes","No")</f>
        <v>No</v>
      </c>
    </row>
    <row r="8080" customFormat="false" ht="15" hidden="false" customHeight="false" outlineLevel="0" collapsed="false">
      <c r="A8080" s="6" t="s">
        <v>155</v>
      </c>
      <c r="B8080" s="45" t="n">
        <v>44122</v>
      </c>
      <c r="C8080" s="6" t="s">
        <v>204</v>
      </c>
      <c r="D8080" s="6" t="s">
        <v>184</v>
      </c>
      <c r="E8080" s="6" t="s">
        <v>177</v>
      </c>
      <c r="F8080" s="34" t="n">
        <v>0.0931270644068718</v>
      </c>
      <c r="G8080" s="34" t="n">
        <v>0.252193832005525</v>
      </c>
      <c r="H8080" s="34" t="n">
        <v>-0.159066767598653</v>
      </c>
      <c r="I8080" s="34" t="n">
        <v>-0.630732188546024</v>
      </c>
      <c r="J8080" s="35" t="n">
        <v>3.95</v>
      </c>
      <c r="K8080" s="6" t="n">
        <v>0</v>
      </c>
      <c r="L8080" s="35" t="n">
        <v>-1</v>
      </c>
      <c r="M8080" s="6" t="str">
        <f aca="false">IF(I8080&lt;=0,"Below 0%",IF(I8080&lt;=0.05,"0-5%",IF(I8080&lt;=0.1,"5-10%",IF(I8080&lt;=0.2,"10-20%",IF(I8080&lt;=0.4,"20-40%","Above 40%")))))</f>
        <v>Below 0%</v>
      </c>
      <c r="N8080" s="6" t="str">
        <f aca="false">IF(AND(H8080&gt;=Summary!$B$25,I8080&gt;=Summary!$B$26,I8080&lt;=Summary!$B$27,J8080&gt;=Summary!$B$28,J8080&lt;=Summary!$B$29,F8080*J8080&gt;1),"Yes","No")</f>
        <v>No</v>
      </c>
    </row>
    <row r="8081" customFormat="false" ht="15" hidden="false" customHeight="false" outlineLevel="0" collapsed="false">
      <c r="A8081" s="6" t="s">
        <v>155</v>
      </c>
      <c r="B8081" s="45" t="n">
        <v>44122</v>
      </c>
      <c r="C8081" s="6" t="s">
        <v>181</v>
      </c>
      <c r="D8081" s="6" t="s">
        <v>189</v>
      </c>
      <c r="E8081" s="6" t="s">
        <v>187</v>
      </c>
      <c r="F8081" s="34" t="n">
        <v>0.384860992431641</v>
      </c>
      <c r="G8081" s="34" t="n">
        <v>0.597249250826777</v>
      </c>
      <c r="H8081" s="34" t="n">
        <v>-0.212388258395136</v>
      </c>
      <c r="I8081" s="34" t="n">
        <v>-0.355610757319704</v>
      </c>
      <c r="J8081" s="35" t="n">
        <v>1.67</v>
      </c>
      <c r="K8081" s="6" t="n">
        <v>0</v>
      </c>
      <c r="L8081" s="35" t="n">
        <v>-1</v>
      </c>
      <c r="M8081" s="6" t="str">
        <f aca="false">IF(I8081&lt;=0,"Below 0%",IF(I8081&lt;=0.05,"0-5%",IF(I8081&lt;=0.1,"5-10%",IF(I8081&lt;=0.2,"10-20%",IF(I8081&lt;=0.4,"20-40%","Above 40%")))))</f>
        <v>Below 0%</v>
      </c>
      <c r="N8081" s="6" t="str">
        <f aca="false">IF(AND(H8081&gt;=Summary!$B$25,I8081&gt;=Summary!$B$26,I8081&lt;=Summary!$B$27,J8081&gt;=Summary!$B$28,J8081&lt;=Summary!$B$29,F8081*J8081&gt;1),"Yes","No")</f>
        <v>No</v>
      </c>
    </row>
    <row r="8082" customFormat="false" ht="15" hidden="false" customHeight="false" outlineLevel="0" collapsed="false">
      <c r="A8082" s="6" t="s">
        <v>155</v>
      </c>
      <c r="B8082" s="45" t="n">
        <v>44122</v>
      </c>
      <c r="C8082" s="6" t="s">
        <v>181</v>
      </c>
      <c r="D8082" s="6" t="s">
        <v>189</v>
      </c>
      <c r="E8082" s="6" t="s">
        <v>174</v>
      </c>
      <c r="F8082" s="34" t="n">
        <v>0.502362370491028</v>
      </c>
      <c r="G8082" s="34" t="n">
        <v>0.229288792846142</v>
      </c>
      <c r="H8082" s="34" t="n">
        <v>0.273073577644886</v>
      </c>
      <c r="I8082" s="34" t="n">
        <v>1.19095911429097</v>
      </c>
      <c r="J8082" s="35" t="n">
        <v>4.35</v>
      </c>
      <c r="K8082" s="6" t="n">
        <v>1</v>
      </c>
      <c r="L8082" s="35" t="n">
        <v>3.35</v>
      </c>
      <c r="M8082" s="6" t="str">
        <f aca="false">IF(I8082&lt;=0,"Below 0%",IF(I8082&lt;=0.05,"0-5%",IF(I8082&lt;=0.1,"5-10%",IF(I8082&lt;=0.2,"10-20%",IF(I8082&lt;=0.4,"20-40%","Above 40%")))))</f>
        <v>Above 40%</v>
      </c>
      <c r="N8082" s="6" t="str">
        <f aca="false">IF(AND(H8082&gt;=Summary!$B$25,I8082&gt;=Summary!$B$26,I8082&lt;=Summary!$B$27,J8082&gt;=Summary!$B$28,J8082&lt;=Summary!$B$29,F8082*J8082&gt;1),"Yes","No")</f>
        <v>No</v>
      </c>
    </row>
    <row r="8083" customFormat="false" ht="15" hidden="false" customHeight="false" outlineLevel="0" collapsed="false">
      <c r="A8083" s="6" t="s">
        <v>155</v>
      </c>
      <c r="B8083" s="45" t="n">
        <v>44122</v>
      </c>
      <c r="C8083" s="6" t="s">
        <v>181</v>
      </c>
      <c r="D8083" s="6" t="s">
        <v>189</v>
      </c>
      <c r="E8083" s="6" t="s">
        <v>177</v>
      </c>
      <c r="F8083" s="34" t="n">
        <v>0.11277661472559</v>
      </c>
      <c r="G8083" s="34" t="n">
        <v>0.173461956327081</v>
      </c>
      <c r="H8083" s="34" t="n">
        <v>-0.0606853416014915</v>
      </c>
      <c r="I8083" s="34" t="n">
        <v>-0.349848133195631</v>
      </c>
      <c r="J8083" s="35" t="n">
        <v>5.75</v>
      </c>
      <c r="K8083" s="6" t="n">
        <v>0</v>
      </c>
      <c r="L8083" s="35" t="n">
        <v>-1</v>
      </c>
      <c r="M8083" s="6" t="str">
        <f aca="false">IF(I8083&lt;=0,"Below 0%",IF(I8083&lt;=0.05,"0-5%",IF(I8083&lt;=0.1,"5-10%",IF(I8083&lt;=0.2,"10-20%",IF(I8083&lt;=0.4,"20-40%","Above 40%")))))</f>
        <v>Below 0%</v>
      </c>
      <c r="N8083" s="6" t="str">
        <f aca="false">IF(AND(H8083&gt;=Summary!$B$25,I8083&gt;=Summary!$B$26,I8083&lt;=Summary!$B$27,J8083&gt;=Summary!$B$28,J8083&lt;=Summary!$B$29,F8083*J8083&gt;1),"Yes","No")</f>
        <v>No</v>
      </c>
    </row>
    <row r="8084" customFormat="false" ht="15" hidden="false" customHeight="false" outlineLevel="0" collapsed="false">
      <c r="A8084" s="6" t="s">
        <v>155</v>
      </c>
      <c r="B8084" s="45" t="n">
        <v>44123</v>
      </c>
      <c r="C8084" s="6" t="s">
        <v>205</v>
      </c>
      <c r="D8084" s="6" t="s">
        <v>203</v>
      </c>
      <c r="E8084" s="6" t="s">
        <v>187</v>
      </c>
      <c r="F8084" s="34" t="n">
        <v>0.536429703235626</v>
      </c>
      <c r="G8084" s="34" t="n">
        <v>0.387257963772642</v>
      </c>
      <c r="H8084" s="34" t="n">
        <v>0.149171739462984</v>
      </c>
      <c r="I8084" s="34" t="n">
        <v>0.38519992722619</v>
      </c>
      <c r="J8084" s="35" t="n">
        <v>2.58</v>
      </c>
      <c r="K8084" s="6" t="n">
        <v>0</v>
      </c>
      <c r="L8084" s="35" t="n">
        <v>-1</v>
      </c>
      <c r="M8084" s="6" t="str">
        <f aca="false">IF(I8084&lt;=0,"Below 0%",IF(I8084&lt;=0.05,"0-5%",IF(I8084&lt;=0.1,"5-10%",IF(I8084&lt;=0.2,"10-20%",IF(I8084&lt;=0.4,"20-40%","Above 40%")))))</f>
        <v>20-40%</v>
      </c>
      <c r="N8084" s="6" t="str">
        <f aca="false">IF(AND(H8084&gt;=Summary!$B$25,I8084&gt;=Summary!$B$26,I8084&lt;=Summary!$B$27,J8084&gt;=Summary!$B$28,J8084&lt;=Summary!$B$29,F8084*J8084&gt;1),"Yes","No")</f>
        <v>Yes</v>
      </c>
    </row>
    <row r="8085" customFormat="false" ht="15" hidden="false" customHeight="false" outlineLevel="0" collapsed="false">
      <c r="A8085" s="6" t="s">
        <v>155</v>
      </c>
      <c r="B8085" s="45" t="n">
        <v>44123</v>
      </c>
      <c r="C8085" s="6" t="s">
        <v>205</v>
      </c>
      <c r="D8085" s="6" t="s">
        <v>203</v>
      </c>
      <c r="E8085" s="6" t="s">
        <v>174</v>
      </c>
      <c r="F8085" s="34" t="n">
        <v>0.296673864126205</v>
      </c>
      <c r="G8085" s="34" t="n">
        <v>0.290443472829482</v>
      </c>
      <c r="H8085" s="34" t="n">
        <v>0.00623039129672387</v>
      </c>
      <c r="I8085" s="34" t="n">
        <v>0.0214513042280751</v>
      </c>
      <c r="J8085" s="35" t="n">
        <v>3.44</v>
      </c>
      <c r="K8085" s="6" t="n">
        <v>0</v>
      </c>
      <c r="L8085" s="35" t="n">
        <v>-1</v>
      </c>
      <c r="M8085" s="6" t="str">
        <f aca="false">IF(I8085&lt;=0,"Below 0%",IF(I8085&lt;=0.05,"0-5%",IF(I8085&lt;=0.1,"5-10%",IF(I8085&lt;=0.2,"10-20%",IF(I8085&lt;=0.4,"20-40%","Above 40%")))))</f>
        <v>0-5%</v>
      </c>
      <c r="N8085" s="6" t="str">
        <f aca="false">IF(AND(H8085&gt;=Summary!$B$25,I8085&gt;=Summary!$B$26,I8085&lt;=Summary!$B$27,J8085&gt;=Summary!$B$28,J8085&lt;=Summary!$B$29,F8085*J8085&gt;1),"Yes","No")</f>
        <v>No</v>
      </c>
    </row>
    <row r="8086" customFormat="false" ht="15" hidden="false" customHeight="false" outlineLevel="0" collapsed="false">
      <c r="A8086" s="6" t="s">
        <v>155</v>
      </c>
      <c r="B8086" s="45" t="n">
        <v>44123</v>
      </c>
      <c r="C8086" s="6" t="s">
        <v>205</v>
      </c>
      <c r="D8086" s="6" t="s">
        <v>203</v>
      </c>
      <c r="E8086" s="6" t="s">
        <v>177</v>
      </c>
      <c r="F8086" s="34" t="n">
        <v>0.166896417737007</v>
      </c>
      <c r="G8086" s="34" t="n">
        <v>0.322298563397876</v>
      </c>
      <c r="H8086" s="34" t="n">
        <v>-0.155402145660869</v>
      </c>
      <c r="I8086" s="34" t="n">
        <v>-0.482168285277232</v>
      </c>
      <c r="J8086" s="35" t="n">
        <v>3.1</v>
      </c>
      <c r="K8086" s="6" t="n">
        <v>1</v>
      </c>
      <c r="L8086" s="35" t="n">
        <v>2.1</v>
      </c>
      <c r="M8086" s="6" t="str">
        <f aca="false">IF(I8086&lt;=0,"Below 0%",IF(I8086&lt;=0.05,"0-5%",IF(I8086&lt;=0.1,"5-10%",IF(I8086&lt;=0.2,"10-20%",IF(I8086&lt;=0.4,"20-40%","Above 40%")))))</f>
        <v>Below 0%</v>
      </c>
      <c r="N8086" s="6" t="str">
        <f aca="false">IF(AND(H8086&gt;=Summary!$B$25,I8086&gt;=Summary!$B$26,I8086&lt;=Summary!$B$27,J8086&gt;=Summary!$B$28,J8086&lt;=Summary!$B$29,F8086*J8086&gt;1),"Yes","No")</f>
        <v>No</v>
      </c>
    </row>
    <row r="8087" customFormat="false" ht="15" hidden="false" customHeight="false" outlineLevel="0" collapsed="false">
      <c r="A8087" s="6" t="s">
        <v>155</v>
      </c>
      <c r="B8087" s="45" t="n">
        <v>44123</v>
      </c>
      <c r="C8087" s="6" t="s">
        <v>178</v>
      </c>
      <c r="D8087" s="6" t="s">
        <v>196</v>
      </c>
      <c r="E8087" s="6" t="s">
        <v>187</v>
      </c>
      <c r="F8087" s="34" t="n">
        <v>0.309399873018265</v>
      </c>
      <c r="G8087" s="34" t="n">
        <v>0.389195781619915</v>
      </c>
      <c r="H8087" s="34" t="n">
        <v>-0.0797959086016506</v>
      </c>
      <c r="I8087" s="34" t="n">
        <v>-0.205027681105697</v>
      </c>
      <c r="J8087" s="35" t="n">
        <v>2.58</v>
      </c>
      <c r="K8087" s="6" t="n">
        <v>0</v>
      </c>
      <c r="L8087" s="35" t="n">
        <v>-1</v>
      </c>
      <c r="M8087" s="6" t="str">
        <f aca="false">IF(I8087&lt;=0,"Below 0%",IF(I8087&lt;=0.05,"0-5%",IF(I8087&lt;=0.1,"5-10%",IF(I8087&lt;=0.2,"10-20%",IF(I8087&lt;=0.4,"20-40%","Above 40%")))))</f>
        <v>Below 0%</v>
      </c>
      <c r="N8087" s="6" t="str">
        <f aca="false">IF(AND(H8087&gt;=Summary!$B$25,I8087&gt;=Summary!$B$26,I8087&lt;=Summary!$B$27,J8087&gt;=Summary!$B$28,J8087&lt;=Summary!$B$29,F8087*J8087&gt;1),"Yes","No")</f>
        <v>No</v>
      </c>
    </row>
    <row r="8088" customFormat="false" ht="15" hidden="false" customHeight="false" outlineLevel="0" collapsed="false">
      <c r="A8088" s="6" t="s">
        <v>155</v>
      </c>
      <c r="B8088" s="45" t="n">
        <v>44123</v>
      </c>
      <c r="C8088" s="6" t="s">
        <v>178</v>
      </c>
      <c r="D8088" s="6" t="s">
        <v>196</v>
      </c>
      <c r="E8088" s="6" t="s">
        <v>174</v>
      </c>
      <c r="F8088" s="34" t="n">
        <v>0.402704387903214</v>
      </c>
      <c r="G8088" s="34" t="n">
        <v>0.286892890451252</v>
      </c>
      <c r="H8088" s="34" t="n">
        <v>0.115811497451962</v>
      </c>
      <c r="I8088" s="34" t="n">
        <v>0.403675034504349</v>
      </c>
      <c r="J8088" s="35" t="n">
        <v>3.5</v>
      </c>
      <c r="K8088" s="6" t="n">
        <v>1</v>
      </c>
      <c r="L8088" s="35" t="n">
        <v>2.5</v>
      </c>
      <c r="M8088" s="6" t="str">
        <f aca="false">IF(I8088&lt;=0,"Below 0%",IF(I8088&lt;=0.05,"0-5%",IF(I8088&lt;=0.1,"5-10%",IF(I8088&lt;=0.2,"10-20%",IF(I8088&lt;=0.4,"20-40%","Above 40%")))))</f>
        <v>Above 40%</v>
      </c>
      <c r="N8088" s="6" t="str">
        <f aca="false">IF(AND(H8088&gt;=Summary!$B$25,I8088&gt;=Summary!$B$26,I8088&lt;=Summary!$B$27,J8088&gt;=Summary!$B$28,J8088&lt;=Summary!$B$29,F8088*J8088&gt;1),"Yes","No")</f>
        <v>No</v>
      </c>
    </row>
    <row r="8089" customFormat="false" ht="15" hidden="false" customHeight="false" outlineLevel="0" collapsed="false">
      <c r="A8089" s="6" t="s">
        <v>155</v>
      </c>
      <c r="B8089" s="45" t="n">
        <v>44123</v>
      </c>
      <c r="C8089" s="6" t="s">
        <v>178</v>
      </c>
      <c r="D8089" s="6" t="s">
        <v>196</v>
      </c>
      <c r="E8089" s="6" t="s">
        <v>177</v>
      </c>
      <c r="F8089" s="34" t="n">
        <v>0.287895768880844</v>
      </c>
      <c r="G8089" s="34" t="n">
        <v>0.323911327928833</v>
      </c>
      <c r="H8089" s="34" t="n">
        <v>-0.0360155590479886</v>
      </c>
      <c r="I8089" s="34" t="n">
        <v>-0.111189563138408</v>
      </c>
      <c r="J8089" s="35" t="n">
        <v>3.1</v>
      </c>
      <c r="K8089" s="6" t="n">
        <v>0</v>
      </c>
      <c r="L8089" s="35" t="n">
        <v>-1</v>
      </c>
      <c r="M8089" s="6" t="str">
        <f aca="false">IF(I8089&lt;=0,"Below 0%",IF(I8089&lt;=0.05,"0-5%",IF(I8089&lt;=0.1,"5-10%",IF(I8089&lt;=0.2,"10-20%",IF(I8089&lt;=0.4,"20-40%","Above 40%")))))</f>
        <v>Below 0%</v>
      </c>
      <c r="N8089" s="6" t="str">
        <f aca="false">IF(AND(H8089&gt;=Summary!$B$25,I8089&gt;=Summary!$B$26,I8089&lt;=Summary!$B$27,J8089&gt;=Summary!$B$28,J8089&lt;=Summary!$B$29,F8089*J8089&gt;1),"Yes","No")</f>
        <v>No</v>
      </c>
    </row>
    <row r="8090" customFormat="false" ht="15" hidden="false" customHeight="false" outlineLevel="0" collapsed="false">
      <c r="A8090" s="6" t="s">
        <v>155</v>
      </c>
      <c r="B8090" s="45" t="n">
        <v>44127</v>
      </c>
      <c r="C8090" s="6" t="s">
        <v>182</v>
      </c>
      <c r="D8090" s="6" t="s">
        <v>205</v>
      </c>
      <c r="E8090" s="6" t="s">
        <v>187</v>
      </c>
      <c r="F8090" s="34" t="n">
        <v>0.325716733932495</v>
      </c>
      <c r="G8090" s="34" t="n">
        <v>0.459490292745533</v>
      </c>
      <c r="H8090" s="34" t="n">
        <v>-0.133773558813038</v>
      </c>
      <c r="I8090" s="34" t="n">
        <v>-0.291134678849728</v>
      </c>
      <c r="J8090" s="35" t="n">
        <v>2.16</v>
      </c>
      <c r="K8090" s="6" t="n">
        <v>0</v>
      </c>
      <c r="L8090" s="35" t="n">
        <v>-1</v>
      </c>
      <c r="M8090" s="6" t="str">
        <f aca="false">IF(I8090&lt;=0,"Below 0%",IF(I8090&lt;=0.05,"0-5%",IF(I8090&lt;=0.1,"5-10%",IF(I8090&lt;=0.2,"10-20%",IF(I8090&lt;=0.4,"20-40%","Above 40%")))))</f>
        <v>Below 0%</v>
      </c>
      <c r="N8090" s="6" t="str">
        <f aca="false">IF(AND(H8090&gt;=Summary!$B$25,I8090&gt;=Summary!$B$26,I8090&lt;=Summary!$B$27,J8090&gt;=Summary!$B$28,J8090&lt;=Summary!$B$29,F8090*J8090&gt;1),"Yes","No")</f>
        <v>No</v>
      </c>
    </row>
    <row r="8091" customFormat="false" ht="15" hidden="false" customHeight="false" outlineLevel="0" collapsed="false">
      <c r="A8091" s="6" t="s">
        <v>155</v>
      </c>
      <c r="B8091" s="45" t="n">
        <v>44127</v>
      </c>
      <c r="C8091" s="6" t="s">
        <v>182</v>
      </c>
      <c r="D8091" s="6" t="s">
        <v>205</v>
      </c>
      <c r="E8091" s="6" t="s">
        <v>174</v>
      </c>
      <c r="F8091" s="34" t="n">
        <v>0.283161491155624</v>
      </c>
      <c r="G8091" s="34" t="n">
        <v>0.254486931366757</v>
      </c>
      <c r="H8091" s="34" t="n">
        <v>0.0286745597888674</v>
      </c>
      <c r="I8091" s="34" t="n">
        <v>0.112675961924122</v>
      </c>
      <c r="J8091" s="35" t="n">
        <v>3.9</v>
      </c>
      <c r="K8091" s="6" t="n">
        <v>0</v>
      </c>
      <c r="L8091" s="35" t="n">
        <v>-1</v>
      </c>
      <c r="M8091" s="6" t="str">
        <f aca="false">IF(I8091&lt;=0,"Below 0%",IF(I8091&lt;=0.05,"0-5%",IF(I8091&lt;=0.1,"5-10%",IF(I8091&lt;=0.2,"10-20%",IF(I8091&lt;=0.4,"20-40%","Above 40%")))))</f>
        <v>10-20%</v>
      </c>
      <c r="N8091" s="6" t="str">
        <f aca="false">IF(AND(H8091&gt;=Summary!$B$25,I8091&gt;=Summary!$B$26,I8091&lt;=Summary!$B$27,J8091&gt;=Summary!$B$28,J8091&lt;=Summary!$B$29,F8091*J8091&gt;1),"Yes","No")</f>
        <v>No</v>
      </c>
    </row>
    <row r="8092" customFormat="false" ht="15" hidden="false" customHeight="false" outlineLevel="0" collapsed="false">
      <c r="A8092" s="6" t="s">
        <v>155</v>
      </c>
      <c r="B8092" s="45" t="n">
        <v>44127</v>
      </c>
      <c r="C8092" s="6" t="s">
        <v>182</v>
      </c>
      <c r="D8092" s="6" t="s">
        <v>205</v>
      </c>
      <c r="E8092" s="6" t="s">
        <v>177</v>
      </c>
      <c r="F8092" s="34" t="n">
        <v>0.391121745109558</v>
      </c>
      <c r="G8092" s="34" t="n">
        <v>0.28602277588771</v>
      </c>
      <c r="H8092" s="34" t="n">
        <v>0.105098969221849</v>
      </c>
      <c r="I8092" s="34" t="n">
        <v>0.367449651153339</v>
      </c>
      <c r="J8092" s="35" t="n">
        <v>3.47</v>
      </c>
      <c r="K8092" s="6" t="n">
        <v>1</v>
      </c>
      <c r="L8092" s="35" t="n">
        <v>2.47</v>
      </c>
      <c r="M8092" s="6" t="str">
        <f aca="false">IF(I8092&lt;=0,"Below 0%",IF(I8092&lt;=0.05,"0-5%",IF(I8092&lt;=0.1,"5-10%",IF(I8092&lt;=0.2,"10-20%",IF(I8092&lt;=0.4,"20-40%","Above 40%")))))</f>
        <v>20-40%</v>
      </c>
      <c r="N8092" s="6" t="str">
        <f aca="false">IF(AND(H8092&gt;=Summary!$B$25,I8092&gt;=Summary!$B$26,I8092&lt;=Summary!$B$27,J8092&gt;=Summary!$B$28,J8092&lt;=Summary!$B$29,F8092*J8092&gt;1),"Yes","No")</f>
        <v>Yes</v>
      </c>
    </row>
    <row r="8093" customFormat="false" ht="15" hidden="false" customHeight="false" outlineLevel="0" collapsed="false">
      <c r="A8093" s="6" t="s">
        <v>155</v>
      </c>
      <c r="B8093" s="45" t="n">
        <v>44128</v>
      </c>
      <c r="C8093" s="6" t="s">
        <v>184</v>
      </c>
      <c r="D8093" s="6" t="s">
        <v>180</v>
      </c>
      <c r="E8093" s="6" t="s">
        <v>187</v>
      </c>
      <c r="F8093" s="34" t="n">
        <v>0.387912303209305</v>
      </c>
      <c r="G8093" s="34" t="n">
        <v>0.352507897145219</v>
      </c>
      <c r="H8093" s="34" t="n">
        <v>0.035404406064086</v>
      </c>
      <c r="I8093" s="34" t="n">
        <v>0.100435781299676</v>
      </c>
      <c r="J8093" s="35" t="n">
        <v>2.83</v>
      </c>
      <c r="K8093" s="6" t="n">
        <v>0</v>
      </c>
      <c r="L8093" s="35" t="n">
        <v>-1</v>
      </c>
      <c r="M8093" s="6" t="str">
        <f aca="false">IF(I8093&lt;=0,"Below 0%",IF(I8093&lt;=0.05,"0-5%",IF(I8093&lt;=0.1,"5-10%",IF(I8093&lt;=0.2,"10-20%",IF(I8093&lt;=0.4,"20-40%","Above 40%")))))</f>
        <v>10-20%</v>
      </c>
      <c r="N8093" s="6" t="str">
        <f aca="false">IF(AND(H8093&gt;=Summary!$B$25,I8093&gt;=Summary!$B$26,I8093&lt;=Summary!$B$27,J8093&gt;=Summary!$B$28,J8093&lt;=Summary!$B$29,F8093*J8093&gt;1),"Yes","No")</f>
        <v>Yes</v>
      </c>
    </row>
    <row r="8094" customFormat="false" ht="15" hidden="false" customHeight="false" outlineLevel="0" collapsed="false">
      <c r="A8094" s="6" t="s">
        <v>155</v>
      </c>
      <c r="B8094" s="45" t="n">
        <v>44128</v>
      </c>
      <c r="C8094" s="6" t="s">
        <v>184</v>
      </c>
      <c r="D8094" s="6" t="s">
        <v>180</v>
      </c>
      <c r="E8094" s="6" t="s">
        <v>174</v>
      </c>
      <c r="F8094" s="34" t="n">
        <v>0.237003058195114</v>
      </c>
      <c r="G8094" s="34" t="n">
        <v>0.298681840994302</v>
      </c>
      <c r="H8094" s="34" t="n">
        <v>-0.0616787827991881</v>
      </c>
      <c r="I8094" s="34" t="n">
        <v>-0.206503289901594</v>
      </c>
      <c r="J8094" s="35" t="n">
        <v>3.34</v>
      </c>
      <c r="K8094" s="6" t="n">
        <v>0</v>
      </c>
      <c r="L8094" s="35" t="n">
        <v>-1</v>
      </c>
      <c r="M8094" s="6" t="str">
        <f aca="false">IF(I8094&lt;=0,"Below 0%",IF(I8094&lt;=0.05,"0-5%",IF(I8094&lt;=0.1,"5-10%",IF(I8094&lt;=0.2,"10-20%",IF(I8094&lt;=0.4,"20-40%","Above 40%")))))</f>
        <v>Below 0%</v>
      </c>
      <c r="N8094" s="6" t="str">
        <f aca="false">IF(AND(H8094&gt;=Summary!$B$25,I8094&gt;=Summary!$B$26,I8094&lt;=Summary!$B$27,J8094&gt;=Summary!$B$28,J8094&lt;=Summary!$B$29,F8094*J8094&gt;1),"Yes","No")</f>
        <v>No</v>
      </c>
    </row>
    <row r="8095" customFormat="false" ht="15" hidden="false" customHeight="false" outlineLevel="0" collapsed="false">
      <c r="A8095" s="6" t="s">
        <v>155</v>
      </c>
      <c r="B8095" s="45" t="n">
        <v>44128</v>
      </c>
      <c r="C8095" s="6" t="s">
        <v>184</v>
      </c>
      <c r="D8095" s="6" t="s">
        <v>180</v>
      </c>
      <c r="E8095" s="6" t="s">
        <v>177</v>
      </c>
      <c r="F8095" s="34" t="n">
        <v>0.375084638595581</v>
      </c>
      <c r="G8095" s="34" t="n">
        <v>0.348810261860479</v>
      </c>
      <c r="H8095" s="34" t="n">
        <v>0.0262743767351022</v>
      </c>
      <c r="I8095" s="34" t="n">
        <v>0.0753256988339743</v>
      </c>
      <c r="J8095" s="35" t="n">
        <v>2.86</v>
      </c>
      <c r="K8095" s="6" t="n">
        <v>1</v>
      </c>
      <c r="L8095" s="35" t="n">
        <v>1.86</v>
      </c>
      <c r="M8095" s="6" t="str">
        <f aca="false">IF(I8095&lt;=0,"Below 0%",IF(I8095&lt;=0.05,"0-5%",IF(I8095&lt;=0.1,"5-10%",IF(I8095&lt;=0.2,"10-20%",IF(I8095&lt;=0.4,"20-40%","Above 40%")))))</f>
        <v>5-10%</v>
      </c>
      <c r="N8095" s="6" t="str">
        <f aca="false">IF(AND(H8095&gt;=Summary!$B$25,I8095&gt;=Summary!$B$26,I8095&lt;=Summary!$B$27,J8095&gt;=Summary!$B$28,J8095&lt;=Summary!$B$29,F8095*J8095&gt;1),"Yes","No")</f>
        <v>No</v>
      </c>
    </row>
    <row r="8096" customFormat="false" ht="15" hidden="false" customHeight="false" outlineLevel="0" collapsed="false">
      <c r="A8096" s="6" t="s">
        <v>155</v>
      </c>
      <c r="B8096" s="45" t="n">
        <v>44128</v>
      </c>
      <c r="C8096" s="6" t="s">
        <v>183</v>
      </c>
      <c r="D8096" s="6" t="s">
        <v>204</v>
      </c>
      <c r="E8096" s="6" t="s">
        <v>187</v>
      </c>
      <c r="F8096" s="34" t="n">
        <v>0.823139190673828</v>
      </c>
      <c r="G8096" s="34" t="n">
        <v>0.774988408293038</v>
      </c>
      <c r="H8096" s="34" t="n">
        <v>0.0481507823807899</v>
      </c>
      <c r="I8096" s="34" t="n">
        <v>0.0621309710771612</v>
      </c>
      <c r="J8096" s="35" t="n">
        <v>1.29</v>
      </c>
      <c r="K8096" s="6" t="n">
        <v>1</v>
      </c>
      <c r="L8096" s="35" t="n">
        <v>0.29</v>
      </c>
      <c r="M8096" s="6" t="str">
        <f aca="false">IF(I8096&lt;=0,"Below 0%",IF(I8096&lt;=0.05,"0-5%",IF(I8096&lt;=0.1,"5-10%",IF(I8096&lt;=0.2,"10-20%",IF(I8096&lt;=0.4,"20-40%","Above 40%")))))</f>
        <v>5-10%</v>
      </c>
      <c r="N8096" s="6" t="str">
        <f aca="false">IF(AND(H8096&gt;=Summary!$B$25,I8096&gt;=Summary!$B$26,I8096&lt;=Summary!$B$27,J8096&gt;=Summary!$B$28,J8096&lt;=Summary!$B$29,F8096*J8096&gt;1),"Yes","No")</f>
        <v>No</v>
      </c>
    </row>
    <row r="8097" customFormat="false" ht="15" hidden="false" customHeight="false" outlineLevel="0" collapsed="false">
      <c r="A8097" s="6" t="s">
        <v>155</v>
      </c>
      <c r="B8097" s="45" t="n">
        <v>44128</v>
      </c>
      <c r="C8097" s="6" t="s">
        <v>183</v>
      </c>
      <c r="D8097" s="6" t="s">
        <v>204</v>
      </c>
      <c r="E8097" s="6" t="s">
        <v>174</v>
      </c>
      <c r="F8097" s="34" t="n">
        <v>0.135792925953865</v>
      </c>
      <c r="G8097" s="34" t="n">
        <v>0.148108895807114</v>
      </c>
      <c r="H8097" s="34" t="n">
        <v>-0.0123159698532489</v>
      </c>
      <c r="I8097" s="34" t="n">
        <v>-0.0831548286558582</v>
      </c>
      <c r="J8097" s="35" t="n">
        <v>6.75</v>
      </c>
      <c r="K8097" s="6" t="n">
        <v>0</v>
      </c>
      <c r="L8097" s="35" t="n">
        <v>-1</v>
      </c>
      <c r="M8097" s="6" t="str">
        <f aca="false">IF(I8097&lt;=0,"Below 0%",IF(I8097&lt;=0.05,"0-5%",IF(I8097&lt;=0.1,"5-10%",IF(I8097&lt;=0.2,"10-20%",IF(I8097&lt;=0.4,"20-40%","Above 40%")))))</f>
        <v>Below 0%</v>
      </c>
      <c r="N8097" s="6" t="str">
        <f aca="false">IF(AND(H8097&gt;=Summary!$B$25,I8097&gt;=Summary!$B$26,I8097&lt;=Summary!$B$27,J8097&gt;=Summary!$B$28,J8097&lt;=Summary!$B$29,F8097*J8097&gt;1),"Yes","No")</f>
        <v>No</v>
      </c>
    </row>
    <row r="8098" customFormat="false" ht="15" hidden="false" customHeight="false" outlineLevel="0" collapsed="false">
      <c r="A8098" s="6" t="s">
        <v>155</v>
      </c>
      <c r="B8098" s="45" t="n">
        <v>44128</v>
      </c>
      <c r="C8098" s="6" t="s">
        <v>183</v>
      </c>
      <c r="D8098" s="6" t="s">
        <v>204</v>
      </c>
      <c r="E8098" s="6" t="s">
        <v>177</v>
      </c>
      <c r="F8098" s="34" t="n">
        <v>0.0410679243505001</v>
      </c>
      <c r="G8098" s="34" t="n">
        <v>0.0769026958998477</v>
      </c>
      <c r="H8098" s="34" t="n">
        <v>-0.0358347715493476</v>
      </c>
      <c r="I8098" s="34" t="n">
        <v>-0.465975491886736</v>
      </c>
      <c r="J8098" s="35" t="n">
        <v>13</v>
      </c>
      <c r="K8098" s="6" t="n">
        <v>0</v>
      </c>
      <c r="L8098" s="35" t="n">
        <v>-1</v>
      </c>
      <c r="M8098" s="6" t="str">
        <f aca="false">IF(I8098&lt;=0,"Below 0%",IF(I8098&lt;=0.05,"0-5%",IF(I8098&lt;=0.1,"5-10%",IF(I8098&lt;=0.2,"10-20%",IF(I8098&lt;=0.4,"20-40%","Above 40%")))))</f>
        <v>Below 0%</v>
      </c>
      <c r="N8098" s="6" t="str">
        <f aca="false">IF(AND(H8098&gt;=Summary!$B$25,I8098&gt;=Summary!$B$26,I8098&lt;=Summary!$B$27,J8098&gt;=Summary!$B$28,J8098&lt;=Summary!$B$29,F8098*J8098&gt;1),"Yes","No")</f>
        <v>No</v>
      </c>
    </row>
    <row r="8099" customFormat="false" ht="15" hidden="false" customHeight="false" outlineLevel="0" collapsed="false">
      <c r="A8099" s="6" t="s">
        <v>155</v>
      </c>
      <c r="B8099" s="45" t="n">
        <v>44128</v>
      </c>
      <c r="C8099" s="6" t="s">
        <v>176</v>
      </c>
      <c r="D8099" s="6" t="s">
        <v>190</v>
      </c>
      <c r="E8099" s="6" t="s">
        <v>187</v>
      </c>
      <c r="F8099" s="34" t="n">
        <v>0.393892914056778</v>
      </c>
      <c r="G8099" s="34" t="n">
        <v>0.408283398700174</v>
      </c>
      <c r="H8099" s="34" t="n">
        <v>-0.0143904846433959</v>
      </c>
      <c r="I8099" s="34" t="n">
        <v>-0.0352463134411294</v>
      </c>
      <c r="J8099" s="35" t="n">
        <v>2.45</v>
      </c>
      <c r="K8099" s="6" t="n">
        <v>0</v>
      </c>
      <c r="L8099" s="35" t="n">
        <v>-1</v>
      </c>
      <c r="M8099" s="6" t="str">
        <f aca="false">IF(I8099&lt;=0,"Below 0%",IF(I8099&lt;=0.05,"0-5%",IF(I8099&lt;=0.1,"5-10%",IF(I8099&lt;=0.2,"10-20%",IF(I8099&lt;=0.4,"20-40%","Above 40%")))))</f>
        <v>Below 0%</v>
      </c>
      <c r="N8099" s="6" t="str">
        <f aca="false">IF(AND(H8099&gt;=Summary!$B$25,I8099&gt;=Summary!$B$26,I8099&lt;=Summary!$B$27,J8099&gt;=Summary!$B$28,J8099&lt;=Summary!$B$29,F8099*J8099&gt;1),"Yes","No")</f>
        <v>No</v>
      </c>
    </row>
    <row r="8100" customFormat="false" ht="15" hidden="false" customHeight="false" outlineLevel="0" collapsed="false">
      <c r="A8100" s="6" t="s">
        <v>155</v>
      </c>
      <c r="B8100" s="45" t="n">
        <v>44128</v>
      </c>
      <c r="C8100" s="6" t="s">
        <v>176</v>
      </c>
      <c r="D8100" s="6" t="s">
        <v>190</v>
      </c>
      <c r="E8100" s="6" t="s">
        <v>174</v>
      </c>
      <c r="F8100" s="34" t="n">
        <v>0.336933076381683</v>
      </c>
      <c r="G8100" s="34" t="n">
        <v>0.260493314274851</v>
      </c>
      <c r="H8100" s="34" t="n">
        <v>0.0764397621068328</v>
      </c>
      <c r="I8100" s="34" t="n">
        <v>0.293442318547109</v>
      </c>
      <c r="J8100" s="35" t="n">
        <v>3.84</v>
      </c>
      <c r="K8100" s="6" t="n">
        <v>1</v>
      </c>
      <c r="L8100" s="35" t="n">
        <v>2.84</v>
      </c>
      <c r="M8100" s="6" t="str">
        <f aca="false">IF(I8100&lt;=0,"Below 0%",IF(I8100&lt;=0.05,"0-5%",IF(I8100&lt;=0.1,"5-10%",IF(I8100&lt;=0.2,"10-20%",IF(I8100&lt;=0.4,"20-40%","Above 40%")))))</f>
        <v>20-40%</v>
      </c>
      <c r="N8100" s="6" t="str">
        <f aca="false">IF(AND(H8100&gt;=Summary!$B$25,I8100&gt;=Summary!$B$26,I8100&lt;=Summary!$B$27,J8100&gt;=Summary!$B$28,J8100&lt;=Summary!$B$29,F8100*J8100&gt;1),"Yes","No")</f>
        <v>Yes</v>
      </c>
    </row>
    <row r="8101" customFormat="false" ht="15" hidden="false" customHeight="false" outlineLevel="0" collapsed="false">
      <c r="A8101" s="6" t="s">
        <v>155</v>
      </c>
      <c r="B8101" s="45" t="n">
        <v>44128</v>
      </c>
      <c r="C8101" s="6" t="s">
        <v>176</v>
      </c>
      <c r="D8101" s="6" t="s">
        <v>190</v>
      </c>
      <c r="E8101" s="6" t="s">
        <v>177</v>
      </c>
      <c r="F8101" s="34" t="n">
        <v>0.269174039363861</v>
      </c>
      <c r="G8101" s="34" t="n">
        <v>0.331223287024976</v>
      </c>
      <c r="H8101" s="34" t="n">
        <v>-0.0620492476611145</v>
      </c>
      <c r="I8101" s="34" t="n">
        <v>-0.187333590637411</v>
      </c>
      <c r="J8101" s="35" t="n">
        <v>3.02</v>
      </c>
      <c r="K8101" s="6" t="n">
        <v>0</v>
      </c>
      <c r="L8101" s="35" t="n">
        <v>-1</v>
      </c>
      <c r="M8101" s="6" t="str">
        <f aca="false">IF(I8101&lt;=0,"Below 0%",IF(I8101&lt;=0.05,"0-5%",IF(I8101&lt;=0.1,"5-10%",IF(I8101&lt;=0.2,"10-20%",IF(I8101&lt;=0.4,"20-40%","Above 40%")))))</f>
        <v>Below 0%</v>
      </c>
      <c r="N8101" s="6" t="str">
        <f aca="false">IF(AND(H8101&gt;=Summary!$B$25,I8101&gt;=Summary!$B$26,I8101&lt;=Summary!$B$27,J8101&gt;=Summary!$B$28,J8101&lt;=Summary!$B$29,F8101*J8101&gt;1),"Yes","No")</f>
        <v>No</v>
      </c>
    </row>
    <row r="8102" customFormat="false" ht="15" hidden="false" customHeight="false" outlineLevel="0" collapsed="false">
      <c r="A8102" s="6" t="s">
        <v>155</v>
      </c>
      <c r="B8102" s="45" t="n">
        <v>44128</v>
      </c>
      <c r="C8102" s="6" t="s">
        <v>189</v>
      </c>
      <c r="D8102" s="6" t="s">
        <v>194</v>
      </c>
      <c r="E8102" s="6" t="s">
        <v>187</v>
      </c>
      <c r="F8102" s="34" t="n">
        <v>0.234234645962715</v>
      </c>
      <c r="G8102" s="34" t="n">
        <v>0.12504693954187</v>
      </c>
      <c r="H8102" s="34" t="n">
        <v>0.109187706420845</v>
      </c>
      <c r="I8102" s="34" t="n">
        <v>0.873173760356488</v>
      </c>
      <c r="J8102" s="35" t="n">
        <v>8</v>
      </c>
      <c r="K8102" s="6" t="n">
        <v>0</v>
      </c>
      <c r="L8102" s="35" t="n">
        <v>-1</v>
      </c>
      <c r="M8102" s="6" t="str">
        <f aca="false">IF(I8102&lt;=0,"Below 0%",IF(I8102&lt;=0.05,"0-5%",IF(I8102&lt;=0.1,"5-10%",IF(I8102&lt;=0.2,"10-20%",IF(I8102&lt;=0.4,"20-40%","Above 40%")))))</f>
        <v>Above 40%</v>
      </c>
      <c r="N8102" s="6" t="str">
        <f aca="false">IF(AND(H8102&gt;=Summary!$B$25,I8102&gt;=Summary!$B$26,I8102&lt;=Summary!$B$27,J8102&gt;=Summary!$B$28,J8102&lt;=Summary!$B$29,F8102*J8102&gt;1),"Yes","No")</f>
        <v>No</v>
      </c>
    </row>
    <row r="8103" customFormat="false" ht="15" hidden="false" customHeight="false" outlineLevel="0" collapsed="false">
      <c r="A8103" s="6" t="s">
        <v>155</v>
      </c>
      <c r="B8103" s="45" t="n">
        <v>44128</v>
      </c>
      <c r="C8103" s="6" t="s">
        <v>189</v>
      </c>
      <c r="D8103" s="6" t="s">
        <v>194</v>
      </c>
      <c r="E8103" s="6" t="s">
        <v>174</v>
      </c>
      <c r="F8103" s="34" t="n">
        <v>0.215264022350311</v>
      </c>
      <c r="G8103" s="34" t="n">
        <v>0.180247840781074</v>
      </c>
      <c r="H8103" s="34" t="n">
        <v>0.0350161815692373</v>
      </c>
      <c r="I8103" s="34" t="n">
        <v>0.194266857330998</v>
      </c>
      <c r="J8103" s="35" t="n">
        <v>5.55</v>
      </c>
      <c r="K8103" s="6" t="n">
        <v>1</v>
      </c>
      <c r="L8103" s="35" t="n">
        <v>4.55</v>
      </c>
      <c r="M8103" s="6" t="str">
        <f aca="false">IF(I8103&lt;=0,"Below 0%",IF(I8103&lt;=0.05,"0-5%",IF(I8103&lt;=0.1,"5-10%",IF(I8103&lt;=0.2,"10-20%",IF(I8103&lt;=0.4,"20-40%","Above 40%")))))</f>
        <v>10-20%</v>
      </c>
      <c r="N8103" s="6" t="str">
        <f aca="false">IF(AND(H8103&gt;=Summary!$B$25,I8103&gt;=Summary!$B$26,I8103&lt;=Summary!$B$27,J8103&gt;=Summary!$B$28,J8103&lt;=Summary!$B$29,F8103*J8103&gt;1),"Yes","No")</f>
        <v>No</v>
      </c>
    </row>
    <row r="8104" customFormat="false" ht="15" hidden="false" customHeight="false" outlineLevel="0" collapsed="false">
      <c r="A8104" s="6" t="s">
        <v>155</v>
      </c>
      <c r="B8104" s="45" t="n">
        <v>44128</v>
      </c>
      <c r="C8104" s="6" t="s">
        <v>189</v>
      </c>
      <c r="D8104" s="6" t="s">
        <v>194</v>
      </c>
      <c r="E8104" s="6" t="s">
        <v>177</v>
      </c>
      <c r="F8104" s="34" t="n">
        <v>0.550501346588135</v>
      </c>
      <c r="G8104" s="34" t="n">
        <v>0.694705219677056</v>
      </c>
      <c r="H8104" s="34" t="n">
        <v>-0.144203873088921</v>
      </c>
      <c r="I8104" s="34" t="n">
        <v>-0.207575629208539</v>
      </c>
      <c r="J8104" s="35" t="n">
        <v>1.44</v>
      </c>
      <c r="K8104" s="6" t="n">
        <v>0</v>
      </c>
      <c r="L8104" s="35" t="n">
        <v>-1</v>
      </c>
      <c r="M8104" s="6" t="str">
        <f aca="false">IF(I8104&lt;=0,"Below 0%",IF(I8104&lt;=0.05,"0-5%",IF(I8104&lt;=0.1,"5-10%",IF(I8104&lt;=0.2,"10-20%",IF(I8104&lt;=0.4,"20-40%","Above 40%")))))</f>
        <v>Below 0%</v>
      </c>
      <c r="N8104" s="6" t="str">
        <f aca="false">IF(AND(H8104&gt;=Summary!$B$25,I8104&gt;=Summary!$B$26,I8104&lt;=Summary!$B$27,J8104&gt;=Summary!$B$28,J8104&lt;=Summary!$B$29,F8104*J8104&gt;1),"Yes","No")</f>
        <v>No</v>
      </c>
    </row>
    <row r="8105" customFormat="false" ht="15" hidden="false" customHeight="false" outlineLevel="0" collapsed="false">
      <c r="A8105" s="6" t="s">
        <v>155</v>
      </c>
      <c r="B8105" s="45" t="n">
        <v>44129</v>
      </c>
      <c r="C8105" s="6" t="s">
        <v>185</v>
      </c>
      <c r="D8105" s="6" t="s">
        <v>195</v>
      </c>
      <c r="E8105" s="6" t="s">
        <v>187</v>
      </c>
      <c r="F8105" s="34" t="n">
        <v>0.430736631155014</v>
      </c>
      <c r="G8105" s="34" t="n">
        <v>0.502356267672008</v>
      </c>
      <c r="H8105" s="34" t="n">
        <v>-0.0716196365169934</v>
      </c>
      <c r="I8105" s="34" t="n">
        <v>-0.142567419032889</v>
      </c>
      <c r="J8105" s="35" t="n">
        <v>1.98</v>
      </c>
      <c r="K8105" s="6" t="n">
        <v>0</v>
      </c>
      <c r="L8105" s="35" t="n">
        <v>-1</v>
      </c>
      <c r="M8105" s="6" t="str">
        <f aca="false">IF(I8105&lt;=0,"Below 0%",IF(I8105&lt;=0.05,"0-5%",IF(I8105&lt;=0.1,"5-10%",IF(I8105&lt;=0.2,"10-20%",IF(I8105&lt;=0.4,"20-40%","Above 40%")))))</f>
        <v>Below 0%</v>
      </c>
      <c r="N8105" s="6" t="str">
        <f aca="false">IF(AND(H8105&gt;=Summary!$B$25,I8105&gt;=Summary!$B$26,I8105&lt;=Summary!$B$27,J8105&gt;=Summary!$B$28,J8105&lt;=Summary!$B$29,F8105*J8105&gt;1),"Yes","No")</f>
        <v>No</v>
      </c>
    </row>
    <row r="8106" customFormat="false" ht="15" hidden="false" customHeight="false" outlineLevel="0" collapsed="false">
      <c r="A8106" s="6" t="s">
        <v>155</v>
      </c>
      <c r="B8106" s="45" t="n">
        <v>44129</v>
      </c>
      <c r="C8106" s="6" t="s">
        <v>185</v>
      </c>
      <c r="D8106" s="6" t="s">
        <v>195</v>
      </c>
      <c r="E8106" s="6" t="s">
        <v>174</v>
      </c>
      <c r="F8106" s="34" t="n">
        <v>0.332912892103195</v>
      </c>
      <c r="G8106" s="34" t="n">
        <v>0.255042412818096</v>
      </c>
      <c r="H8106" s="34" t="n">
        <v>0.0778704792850991</v>
      </c>
      <c r="I8106" s="34" t="n">
        <v>0.305323645681782</v>
      </c>
      <c r="J8106" s="35" t="n">
        <v>3.9</v>
      </c>
      <c r="K8106" s="6" t="n">
        <v>0</v>
      </c>
      <c r="L8106" s="35" t="n">
        <v>-1</v>
      </c>
      <c r="M8106" s="6" t="str">
        <f aca="false">IF(I8106&lt;=0,"Below 0%",IF(I8106&lt;=0.05,"0-5%",IF(I8106&lt;=0.1,"5-10%",IF(I8106&lt;=0.2,"10-20%",IF(I8106&lt;=0.4,"20-40%","Above 40%")))))</f>
        <v>20-40%</v>
      </c>
      <c r="N8106" s="6" t="str">
        <f aca="false">IF(AND(H8106&gt;=Summary!$B$25,I8106&gt;=Summary!$B$26,I8106&lt;=Summary!$B$27,J8106&gt;=Summary!$B$28,J8106&lt;=Summary!$B$29,F8106*J8106&gt;1),"Yes","No")</f>
        <v>Yes</v>
      </c>
    </row>
    <row r="8107" customFormat="false" ht="15" hidden="false" customHeight="false" outlineLevel="0" collapsed="false">
      <c r="A8107" s="6" t="s">
        <v>155</v>
      </c>
      <c r="B8107" s="45" t="n">
        <v>44129</v>
      </c>
      <c r="C8107" s="6" t="s">
        <v>185</v>
      </c>
      <c r="D8107" s="6" t="s">
        <v>195</v>
      </c>
      <c r="E8107" s="6" t="s">
        <v>177</v>
      </c>
      <c r="F8107" s="34" t="n">
        <v>0.236350417137146</v>
      </c>
      <c r="G8107" s="34" t="n">
        <v>0.242601319509896</v>
      </c>
      <c r="H8107" s="34" t="n">
        <v>-0.00625090237275033</v>
      </c>
      <c r="I8107" s="34" t="n">
        <v>-0.0257661515830928</v>
      </c>
      <c r="J8107" s="35" t="n">
        <v>4.1</v>
      </c>
      <c r="K8107" s="6" t="n">
        <v>1</v>
      </c>
      <c r="L8107" s="35" t="n">
        <v>3.1</v>
      </c>
      <c r="M8107" s="6" t="str">
        <f aca="false">IF(I8107&lt;=0,"Below 0%",IF(I8107&lt;=0.05,"0-5%",IF(I8107&lt;=0.1,"5-10%",IF(I8107&lt;=0.2,"10-20%",IF(I8107&lt;=0.4,"20-40%","Above 40%")))))</f>
        <v>Below 0%</v>
      </c>
      <c r="N8107" s="6" t="str">
        <f aca="false">IF(AND(H8107&gt;=Summary!$B$25,I8107&gt;=Summary!$B$26,I8107&lt;=Summary!$B$27,J8107&gt;=Summary!$B$28,J8107&lt;=Summary!$B$29,F8107*J8107&gt;1),"Yes","No")</f>
        <v>No</v>
      </c>
    </row>
    <row r="8108" customFormat="false" ht="15" hidden="false" customHeight="false" outlineLevel="0" collapsed="false">
      <c r="A8108" s="6" t="s">
        <v>155</v>
      </c>
      <c r="B8108" s="45" t="n">
        <v>44129</v>
      </c>
      <c r="C8108" s="6" t="s">
        <v>179</v>
      </c>
      <c r="D8108" s="6" t="s">
        <v>173</v>
      </c>
      <c r="E8108" s="6" t="s">
        <v>187</v>
      </c>
      <c r="F8108" s="34" t="n">
        <v>0.354822039604187</v>
      </c>
      <c r="G8108" s="34" t="n">
        <v>0.344387492840253</v>
      </c>
      <c r="H8108" s="34" t="n">
        <v>0.0104345467639338</v>
      </c>
      <c r="I8108" s="34" t="n">
        <v>0.0302988551584071</v>
      </c>
      <c r="J8108" s="35" t="n">
        <v>2.88</v>
      </c>
      <c r="K8108" s="6" t="n">
        <v>1</v>
      </c>
      <c r="L8108" s="35" t="n">
        <v>1.88</v>
      </c>
      <c r="M8108" s="6" t="str">
        <f aca="false">IF(I8108&lt;=0,"Below 0%",IF(I8108&lt;=0.05,"0-5%",IF(I8108&lt;=0.1,"5-10%",IF(I8108&lt;=0.2,"10-20%",IF(I8108&lt;=0.4,"20-40%","Above 40%")))))</f>
        <v>0-5%</v>
      </c>
      <c r="N8108" s="6" t="str">
        <f aca="false">IF(AND(H8108&gt;=Summary!$B$25,I8108&gt;=Summary!$B$26,I8108&lt;=Summary!$B$27,J8108&gt;=Summary!$B$28,J8108&lt;=Summary!$B$29,F8108*J8108&gt;1),"Yes","No")</f>
        <v>No</v>
      </c>
    </row>
    <row r="8109" customFormat="false" ht="15" hidden="false" customHeight="false" outlineLevel="0" collapsed="false">
      <c r="A8109" s="6" t="s">
        <v>155</v>
      </c>
      <c r="B8109" s="45" t="n">
        <v>44129</v>
      </c>
      <c r="C8109" s="6" t="s">
        <v>179</v>
      </c>
      <c r="D8109" s="6" t="s">
        <v>173</v>
      </c>
      <c r="E8109" s="6" t="s">
        <v>174</v>
      </c>
      <c r="F8109" s="34" t="n">
        <v>0.310069918632507</v>
      </c>
      <c r="G8109" s="34" t="n">
        <v>0.277049156251377</v>
      </c>
      <c r="H8109" s="34" t="n">
        <v>0.0330207623811304</v>
      </c>
      <c r="I8109" s="34" t="n">
        <v>0.119187377532273</v>
      </c>
      <c r="J8109" s="35" t="n">
        <v>3.58</v>
      </c>
      <c r="K8109" s="6" t="n">
        <v>0</v>
      </c>
      <c r="L8109" s="35" t="n">
        <v>-1</v>
      </c>
      <c r="M8109" s="6" t="str">
        <f aca="false">IF(I8109&lt;=0,"Below 0%",IF(I8109&lt;=0.05,"0-5%",IF(I8109&lt;=0.1,"5-10%",IF(I8109&lt;=0.2,"10-20%",IF(I8109&lt;=0.4,"20-40%","Above 40%")))))</f>
        <v>10-20%</v>
      </c>
      <c r="N8109" s="6" t="str">
        <f aca="false">IF(AND(H8109&gt;=Summary!$B$25,I8109&gt;=Summary!$B$26,I8109&lt;=Summary!$B$27,J8109&gt;=Summary!$B$28,J8109&lt;=Summary!$B$29,F8109*J8109&gt;1),"Yes","No")</f>
        <v>Yes</v>
      </c>
    </row>
    <row r="8110" customFormat="false" ht="15" hidden="false" customHeight="false" outlineLevel="0" collapsed="false">
      <c r="A8110" s="6" t="s">
        <v>155</v>
      </c>
      <c r="B8110" s="45" t="n">
        <v>44129</v>
      </c>
      <c r="C8110" s="6" t="s">
        <v>179</v>
      </c>
      <c r="D8110" s="6" t="s">
        <v>173</v>
      </c>
      <c r="E8110" s="6" t="s">
        <v>177</v>
      </c>
      <c r="F8110" s="34" t="n">
        <v>0.335108071565628</v>
      </c>
      <c r="G8110" s="34" t="n">
        <v>0.37856335090837</v>
      </c>
      <c r="H8110" s="34" t="n">
        <v>-0.0434552793427419</v>
      </c>
      <c r="I8110" s="34" t="n">
        <v>-0.114789979638732</v>
      </c>
      <c r="J8110" s="35" t="n">
        <v>2.62</v>
      </c>
      <c r="K8110" s="6" t="n">
        <v>0</v>
      </c>
      <c r="L8110" s="35" t="n">
        <v>-1</v>
      </c>
      <c r="M8110" s="6" t="str">
        <f aca="false">IF(I8110&lt;=0,"Below 0%",IF(I8110&lt;=0.05,"0-5%",IF(I8110&lt;=0.1,"5-10%",IF(I8110&lt;=0.2,"10-20%",IF(I8110&lt;=0.4,"20-40%","Above 40%")))))</f>
        <v>Below 0%</v>
      </c>
      <c r="N8110" s="6" t="str">
        <f aca="false">IF(AND(H8110&gt;=Summary!$B$25,I8110&gt;=Summary!$B$26,I8110&lt;=Summary!$B$27,J8110&gt;=Summary!$B$28,J8110&lt;=Summary!$B$29,F8110*J8110&gt;1),"Yes","No")</f>
        <v>No</v>
      </c>
    </row>
    <row r="8111" customFormat="false" ht="15" hidden="false" customHeight="false" outlineLevel="0" collapsed="false">
      <c r="A8111" s="6" t="s">
        <v>155</v>
      </c>
      <c r="B8111" s="45" t="n">
        <v>44129</v>
      </c>
      <c r="C8111" s="6" t="s">
        <v>203</v>
      </c>
      <c r="D8111" s="6" t="s">
        <v>188</v>
      </c>
      <c r="E8111" s="6" t="s">
        <v>187</v>
      </c>
      <c r="F8111" s="34" t="n">
        <v>0.574099600315094</v>
      </c>
      <c r="G8111" s="34" t="n">
        <v>0.542479777962569</v>
      </c>
      <c r="H8111" s="34" t="n">
        <v>0.031619822352525</v>
      </c>
      <c r="I8111" s="34" t="n">
        <v>0.0582875595313099</v>
      </c>
      <c r="J8111" s="35" t="n">
        <v>1.85</v>
      </c>
      <c r="K8111" s="6" t="n">
        <v>0</v>
      </c>
      <c r="L8111" s="35" t="n">
        <v>-1</v>
      </c>
      <c r="M8111" s="6" t="str">
        <f aca="false">IF(I8111&lt;=0,"Below 0%",IF(I8111&lt;=0.05,"0-5%",IF(I8111&lt;=0.1,"5-10%",IF(I8111&lt;=0.2,"10-20%",IF(I8111&lt;=0.4,"20-40%","Above 40%")))))</f>
        <v>5-10%</v>
      </c>
      <c r="N8111" s="6" t="str">
        <f aca="false">IF(AND(H8111&gt;=Summary!$B$25,I8111&gt;=Summary!$B$26,I8111&lt;=Summary!$B$27,J8111&gt;=Summary!$B$28,J8111&lt;=Summary!$B$29,F8111*J8111&gt;1),"Yes","No")</f>
        <v>No</v>
      </c>
    </row>
    <row r="8112" customFormat="false" ht="15" hidden="false" customHeight="false" outlineLevel="0" collapsed="false">
      <c r="A8112" s="6" t="s">
        <v>155</v>
      </c>
      <c r="B8112" s="45" t="n">
        <v>44129</v>
      </c>
      <c r="C8112" s="6" t="s">
        <v>203</v>
      </c>
      <c r="D8112" s="6" t="s">
        <v>188</v>
      </c>
      <c r="E8112" s="6" t="s">
        <v>174</v>
      </c>
      <c r="F8112" s="34" t="n">
        <v>0.275019466876984</v>
      </c>
      <c r="G8112" s="34" t="n">
        <v>0.275710876162295</v>
      </c>
      <c r="H8112" s="34" t="n">
        <v>-0.000691409285311029</v>
      </c>
      <c r="I8112" s="34" t="n">
        <v>-0.00250773308233232</v>
      </c>
      <c r="J8112" s="35" t="n">
        <v>3.64</v>
      </c>
      <c r="K8112" s="6" t="n">
        <v>1</v>
      </c>
      <c r="L8112" s="35" t="n">
        <v>2.64</v>
      </c>
      <c r="M8112" s="6" t="str">
        <f aca="false">IF(I8112&lt;=0,"Below 0%",IF(I8112&lt;=0.05,"0-5%",IF(I8112&lt;=0.1,"5-10%",IF(I8112&lt;=0.2,"10-20%",IF(I8112&lt;=0.4,"20-40%","Above 40%")))))</f>
        <v>Below 0%</v>
      </c>
      <c r="N8112" s="6" t="str">
        <f aca="false">IF(AND(H8112&gt;=Summary!$B$25,I8112&gt;=Summary!$B$26,I8112&lt;=Summary!$B$27,J8112&gt;=Summary!$B$28,J8112&lt;=Summary!$B$29,F8112*J8112&gt;1),"Yes","No")</f>
        <v>No</v>
      </c>
    </row>
    <row r="8113" customFormat="false" ht="15" hidden="false" customHeight="false" outlineLevel="0" collapsed="false">
      <c r="A8113" s="6" t="s">
        <v>155</v>
      </c>
      <c r="B8113" s="45" t="n">
        <v>44129</v>
      </c>
      <c r="C8113" s="6" t="s">
        <v>203</v>
      </c>
      <c r="D8113" s="6" t="s">
        <v>188</v>
      </c>
      <c r="E8113" s="6" t="s">
        <v>177</v>
      </c>
      <c r="F8113" s="34" t="n">
        <v>0.150880932807922</v>
      </c>
      <c r="G8113" s="34" t="n">
        <v>0.181809345875136</v>
      </c>
      <c r="H8113" s="34" t="n">
        <v>-0.030928413067214</v>
      </c>
      <c r="I8113" s="34" t="n">
        <v>-0.170114539042757</v>
      </c>
      <c r="J8113" s="35" t="n">
        <v>5.52</v>
      </c>
      <c r="K8113" s="6" t="n">
        <v>0</v>
      </c>
      <c r="L8113" s="35" t="n">
        <v>-1</v>
      </c>
      <c r="M8113" s="6" t="str">
        <f aca="false">IF(I8113&lt;=0,"Below 0%",IF(I8113&lt;=0.05,"0-5%",IF(I8113&lt;=0.1,"5-10%",IF(I8113&lt;=0.2,"10-20%",IF(I8113&lt;=0.4,"20-40%","Above 40%")))))</f>
        <v>Below 0%</v>
      </c>
      <c r="N8113" s="6" t="str">
        <f aca="false">IF(AND(H8113&gt;=Summary!$B$25,I8113&gt;=Summary!$B$26,I8113&lt;=Summary!$B$27,J8113&gt;=Summary!$B$28,J8113&lt;=Summary!$B$29,F8113*J8113&gt;1),"Yes","No")</f>
        <v>No</v>
      </c>
    </row>
    <row r="8114" customFormat="false" ht="15" hidden="false" customHeight="false" outlineLevel="0" collapsed="false">
      <c r="A8114" s="6" t="s">
        <v>155</v>
      </c>
      <c r="B8114" s="45" t="n">
        <v>44130</v>
      </c>
      <c r="C8114" s="6" t="s">
        <v>201</v>
      </c>
      <c r="D8114" s="6" t="s">
        <v>178</v>
      </c>
      <c r="E8114" s="6" t="s">
        <v>187</v>
      </c>
      <c r="F8114" s="34" t="n">
        <v>0.484448701143265</v>
      </c>
      <c r="G8114" s="34" t="n">
        <v>0.552872606161532</v>
      </c>
      <c r="H8114" s="34" t="n">
        <v>-0.0684239050182672</v>
      </c>
      <c r="I8114" s="34" t="n">
        <v>-0.123760707721294</v>
      </c>
      <c r="J8114" s="35" t="n">
        <v>1.8</v>
      </c>
      <c r="K8114" s="6" t="n">
        <v>0</v>
      </c>
      <c r="L8114" s="35" t="n">
        <v>-1</v>
      </c>
      <c r="M8114" s="6" t="str">
        <f aca="false">IF(I8114&lt;=0,"Below 0%",IF(I8114&lt;=0.05,"0-5%",IF(I8114&lt;=0.1,"5-10%",IF(I8114&lt;=0.2,"10-20%",IF(I8114&lt;=0.4,"20-40%","Above 40%")))))</f>
        <v>Below 0%</v>
      </c>
      <c r="N8114" s="6" t="str">
        <f aca="false">IF(AND(H8114&gt;=Summary!$B$25,I8114&gt;=Summary!$B$26,I8114&lt;=Summary!$B$27,J8114&gt;=Summary!$B$28,J8114&lt;=Summary!$B$29,F8114*J8114&gt;1),"Yes","No")</f>
        <v>No</v>
      </c>
    </row>
    <row r="8115" customFormat="false" ht="15" hidden="false" customHeight="false" outlineLevel="0" collapsed="false">
      <c r="A8115" s="6" t="s">
        <v>155</v>
      </c>
      <c r="B8115" s="45" t="n">
        <v>44130</v>
      </c>
      <c r="C8115" s="6" t="s">
        <v>201</v>
      </c>
      <c r="D8115" s="6" t="s">
        <v>178</v>
      </c>
      <c r="E8115" s="6" t="s">
        <v>174</v>
      </c>
      <c r="F8115" s="34" t="n">
        <v>0.288524925708771</v>
      </c>
      <c r="G8115" s="34" t="n">
        <v>0.239800166527893</v>
      </c>
      <c r="H8115" s="34" t="n">
        <v>0.0487247591808774</v>
      </c>
      <c r="I8115" s="34" t="n">
        <v>0.203189013111923</v>
      </c>
      <c r="J8115" s="35" t="n">
        <v>4.15</v>
      </c>
      <c r="K8115" s="6" t="n">
        <v>1</v>
      </c>
      <c r="L8115" s="35" t="n">
        <v>3.15</v>
      </c>
      <c r="M8115" s="6" t="str">
        <f aca="false">IF(I8115&lt;=0,"Below 0%",IF(I8115&lt;=0.05,"0-5%",IF(I8115&lt;=0.1,"5-10%",IF(I8115&lt;=0.2,"10-20%",IF(I8115&lt;=0.4,"20-40%","Above 40%")))))</f>
        <v>20-40%</v>
      </c>
      <c r="N8115" s="6" t="str">
        <f aca="false">IF(AND(H8115&gt;=Summary!$B$25,I8115&gt;=Summary!$B$26,I8115&lt;=Summary!$B$27,J8115&gt;=Summary!$B$28,J8115&lt;=Summary!$B$29,F8115*J8115&gt;1),"Yes","No")</f>
        <v>Yes</v>
      </c>
    </row>
    <row r="8116" customFormat="false" ht="15" hidden="false" customHeight="false" outlineLevel="0" collapsed="false">
      <c r="A8116" s="6" t="s">
        <v>155</v>
      </c>
      <c r="B8116" s="45" t="n">
        <v>44130</v>
      </c>
      <c r="C8116" s="6" t="s">
        <v>201</v>
      </c>
      <c r="D8116" s="6" t="s">
        <v>178</v>
      </c>
      <c r="E8116" s="6" t="s">
        <v>177</v>
      </c>
      <c r="F8116" s="34" t="n">
        <v>0.227026402950287</v>
      </c>
      <c r="G8116" s="34" t="n">
        <v>0.207327227310575</v>
      </c>
      <c r="H8116" s="34" t="n">
        <v>0.0196991756397124</v>
      </c>
      <c r="I8116" s="34" t="n">
        <v>0.0950148993706608</v>
      </c>
      <c r="J8116" s="35" t="n">
        <v>4.8</v>
      </c>
      <c r="K8116" s="6" t="n">
        <v>0</v>
      </c>
      <c r="L8116" s="35" t="n">
        <v>-1</v>
      </c>
      <c r="M8116" s="6" t="str">
        <f aca="false">IF(I8116&lt;=0,"Below 0%",IF(I8116&lt;=0.05,"0-5%",IF(I8116&lt;=0.1,"5-10%",IF(I8116&lt;=0.2,"10-20%",IF(I8116&lt;=0.4,"20-40%","Above 40%")))))</f>
        <v>5-10%</v>
      </c>
      <c r="N8116" s="6" t="str">
        <f aca="false">IF(AND(H8116&gt;=Summary!$B$25,I8116&gt;=Summary!$B$26,I8116&lt;=Summary!$B$27,J8116&gt;=Summary!$B$28,J8116&lt;=Summary!$B$29,F8116*J8116&gt;1),"Yes","No")</f>
        <v>No</v>
      </c>
    </row>
    <row r="8117" customFormat="false" ht="15" hidden="false" customHeight="false" outlineLevel="0" collapsed="false">
      <c r="A8117" s="6" t="s">
        <v>155</v>
      </c>
      <c r="B8117" s="45" t="n">
        <v>44130</v>
      </c>
      <c r="C8117" s="6" t="s">
        <v>196</v>
      </c>
      <c r="D8117" s="6" t="s">
        <v>181</v>
      </c>
      <c r="E8117" s="6" t="s">
        <v>187</v>
      </c>
      <c r="F8117" s="34" t="n">
        <v>0.237108409404755</v>
      </c>
      <c r="G8117" s="34" t="n">
        <v>0.166854948034343</v>
      </c>
      <c r="H8117" s="34" t="n">
        <v>0.0702534613704121</v>
      </c>
      <c r="I8117" s="34" t="n">
        <v>0.421045118517866</v>
      </c>
      <c r="J8117" s="35" t="n">
        <v>6</v>
      </c>
      <c r="K8117" s="6" t="n">
        <v>0</v>
      </c>
      <c r="L8117" s="35" t="n">
        <v>-1</v>
      </c>
      <c r="M8117" s="6" t="str">
        <f aca="false">IF(I8117&lt;=0,"Below 0%",IF(I8117&lt;=0.05,"0-5%",IF(I8117&lt;=0.1,"5-10%",IF(I8117&lt;=0.2,"10-20%",IF(I8117&lt;=0.4,"20-40%","Above 40%")))))</f>
        <v>Above 40%</v>
      </c>
      <c r="N8117" s="6" t="str">
        <f aca="false">IF(AND(H8117&gt;=Summary!$B$25,I8117&gt;=Summary!$B$26,I8117&lt;=Summary!$B$27,J8117&gt;=Summary!$B$28,J8117&lt;=Summary!$B$29,F8117*J8117&gt;1),"Yes","No")</f>
        <v>No</v>
      </c>
    </row>
    <row r="8118" customFormat="false" ht="15" hidden="false" customHeight="false" outlineLevel="0" collapsed="false">
      <c r="A8118" s="6" t="s">
        <v>155</v>
      </c>
      <c r="B8118" s="45" t="n">
        <v>44130</v>
      </c>
      <c r="C8118" s="6" t="s">
        <v>196</v>
      </c>
      <c r="D8118" s="6" t="s">
        <v>181</v>
      </c>
      <c r="E8118" s="6" t="s">
        <v>174</v>
      </c>
      <c r="F8118" s="34" t="n">
        <v>0.188853576779366</v>
      </c>
      <c r="G8118" s="34" t="n">
        <v>0.237234523271577</v>
      </c>
      <c r="H8118" s="34" t="n">
        <v>-0.0483809464922115</v>
      </c>
      <c r="I8118" s="34" t="n">
        <v>-0.203937208737646</v>
      </c>
      <c r="J8118" s="35" t="n">
        <v>4.22</v>
      </c>
      <c r="K8118" s="6" t="n">
        <v>0</v>
      </c>
      <c r="L8118" s="35" t="n">
        <v>-1</v>
      </c>
      <c r="M8118" s="6" t="str">
        <f aca="false">IF(I8118&lt;=0,"Below 0%",IF(I8118&lt;=0.05,"0-5%",IF(I8118&lt;=0.1,"5-10%",IF(I8118&lt;=0.2,"10-20%",IF(I8118&lt;=0.4,"20-40%","Above 40%")))))</f>
        <v>Below 0%</v>
      </c>
      <c r="N8118" s="6" t="str">
        <f aca="false">IF(AND(H8118&gt;=Summary!$B$25,I8118&gt;=Summary!$B$26,I8118&lt;=Summary!$B$27,J8118&gt;=Summary!$B$28,J8118&lt;=Summary!$B$29,F8118*J8118&gt;1),"Yes","No")</f>
        <v>No</v>
      </c>
    </row>
    <row r="8119" customFormat="false" ht="15" hidden="false" customHeight="false" outlineLevel="0" collapsed="false">
      <c r="A8119" s="6" t="s">
        <v>155</v>
      </c>
      <c r="B8119" s="45" t="n">
        <v>44130</v>
      </c>
      <c r="C8119" s="6" t="s">
        <v>196</v>
      </c>
      <c r="D8119" s="6" t="s">
        <v>181</v>
      </c>
      <c r="E8119" s="6" t="s">
        <v>177</v>
      </c>
      <c r="F8119" s="34" t="n">
        <v>0.574038028717041</v>
      </c>
      <c r="G8119" s="34" t="n">
        <v>0.595910528694081</v>
      </c>
      <c r="H8119" s="34" t="n">
        <v>-0.0218724999770394</v>
      </c>
      <c r="I8119" s="34" t="n">
        <v>-0.0367043355064934</v>
      </c>
      <c r="J8119" s="35" t="n">
        <v>1.68</v>
      </c>
      <c r="K8119" s="6" t="n">
        <v>1</v>
      </c>
      <c r="L8119" s="35" t="n">
        <v>0.68</v>
      </c>
      <c r="M8119" s="6" t="str">
        <f aca="false">IF(I8119&lt;=0,"Below 0%",IF(I8119&lt;=0.05,"0-5%",IF(I8119&lt;=0.1,"5-10%",IF(I8119&lt;=0.2,"10-20%",IF(I8119&lt;=0.4,"20-40%","Above 40%")))))</f>
        <v>Below 0%</v>
      </c>
      <c r="N8119" s="6" t="str">
        <f aca="false">IF(AND(H8119&gt;=Summary!$B$25,I8119&gt;=Summary!$B$26,I8119&lt;=Summary!$B$27,J8119&gt;=Summary!$B$28,J8119&lt;=Summary!$B$29,F8119*J8119&gt;1),"Yes","No")</f>
        <v>No</v>
      </c>
    </row>
    <row r="8120" customFormat="false" ht="15" hidden="false" customHeight="false" outlineLevel="0" collapsed="false">
      <c r="A8120" s="6" t="s">
        <v>155</v>
      </c>
      <c r="B8120" s="45" t="n">
        <v>44134</v>
      </c>
      <c r="C8120" s="6" t="s">
        <v>203</v>
      </c>
      <c r="D8120" s="6" t="s">
        <v>180</v>
      </c>
      <c r="E8120" s="6" t="s">
        <v>187</v>
      </c>
      <c r="F8120" s="34" t="n">
        <v>0.433162212371826</v>
      </c>
      <c r="G8120" s="34" t="n">
        <v>0.472192185171114</v>
      </c>
      <c r="H8120" s="34" t="n">
        <v>-0.0390299727992876</v>
      </c>
      <c r="I8120" s="34" t="n">
        <v>-0.082656964738084</v>
      </c>
      <c r="J8120" s="35" t="n">
        <v>2.1</v>
      </c>
      <c r="K8120" s="6" t="n">
        <v>1</v>
      </c>
      <c r="L8120" s="35" t="n">
        <v>1.1</v>
      </c>
      <c r="M8120" s="6" t="str">
        <f aca="false">IF(I8120&lt;=0,"Below 0%",IF(I8120&lt;=0.05,"0-5%",IF(I8120&lt;=0.1,"5-10%",IF(I8120&lt;=0.2,"10-20%",IF(I8120&lt;=0.4,"20-40%","Above 40%")))))</f>
        <v>Below 0%</v>
      </c>
      <c r="N8120" s="6" t="str">
        <f aca="false">IF(AND(H8120&gt;=Summary!$B$25,I8120&gt;=Summary!$B$26,I8120&lt;=Summary!$B$27,J8120&gt;=Summary!$B$28,J8120&lt;=Summary!$B$29,F8120*J8120&gt;1),"Yes","No")</f>
        <v>No</v>
      </c>
    </row>
    <row r="8121" customFormat="false" ht="15" hidden="false" customHeight="false" outlineLevel="0" collapsed="false">
      <c r="A8121" s="6" t="s">
        <v>155</v>
      </c>
      <c r="B8121" s="45" t="n">
        <v>44134</v>
      </c>
      <c r="C8121" s="6" t="s">
        <v>203</v>
      </c>
      <c r="D8121" s="6" t="s">
        <v>180</v>
      </c>
      <c r="E8121" s="6" t="s">
        <v>174</v>
      </c>
      <c r="F8121" s="34" t="n">
        <v>0.259128212928772</v>
      </c>
      <c r="G8121" s="34" t="n">
        <v>0.308910775345589</v>
      </c>
      <c r="H8121" s="34" t="n">
        <v>-0.0497825624168165</v>
      </c>
      <c r="I8121" s="34" t="n">
        <v>-0.161155150256974</v>
      </c>
      <c r="J8121" s="35" t="n">
        <v>3.21</v>
      </c>
      <c r="K8121" s="6" t="n">
        <v>0</v>
      </c>
      <c r="L8121" s="35" t="n">
        <v>-1</v>
      </c>
      <c r="M8121" s="6" t="str">
        <f aca="false">IF(I8121&lt;=0,"Below 0%",IF(I8121&lt;=0.05,"0-5%",IF(I8121&lt;=0.1,"5-10%",IF(I8121&lt;=0.2,"10-20%",IF(I8121&lt;=0.4,"20-40%","Above 40%")))))</f>
        <v>Below 0%</v>
      </c>
      <c r="N8121" s="6" t="str">
        <f aca="false">IF(AND(H8121&gt;=Summary!$B$25,I8121&gt;=Summary!$B$26,I8121&lt;=Summary!$B$27,J8121&gt;=Summary!$B$28,J8121&lt;=Summary!$B$29,F8121*J8121&gt;1),"Yes","No")</f>
        <v>No</v>
      </c>
    </row>
    <row r="8122" customFormat="false" ht="15" hidden="false" customHeight="false" outlineLevel="0" collapsed="false">
      <c r="A8122" s="6" t="s">
        <v>155</v>
      </c>
      <c r="B8122" s="45" t="n">
        <v>44134</v>
      </c>
      <c r="C8122" s="6" t="s">
        <v>203</v>
      </c>
      <c r="D8122" s="6" t="s">
        <v>180</v>
      </c>
      <c r="E8122" s="6" t="s">
        <v>177</v>
      </c>
      <c r="F8122" s="34" t="n">
        <v>0.307709574699402</v>
      </c>
      <c r="G8122" s="34" t="n">
        <v>0.218897039483298</v>
      </c>
      <c r="H8122" s="34" t="n">
        <v>0.0888125352161041</v>
      </c>
      <c r="I8122" s="34" t="n">
        <v>0.405727438917147</v>
      </c>
      <c r="J8122" s="35" t="n">
        <v>4.53</v>
      </c>
      <c r="K8122" s="6" t="n">
        <v>0</v>
      </c>
      <c r="L8122" s="35" t="n">
        <v>-1</v>
      </c>
      <c r="M8122" s="6" t="str">
        <f aca="false">IF(I8122&lt;=0,"Below 0%",IF(I8122&lt;=0.05,"0-5%",IF(I8122&lt;=0.1,"5-10%",IF(I8122&lt;=0.2,"10-20%",IF(I8122&lt;=0.4,"20-40%","Above 40%")))))</f>
        <v>Above 40%</v>
      </c>
      <c r="N8122" s="6" t="str">
        <f aca="false">IF(AND(H8122&gt;=Summary!$B$25,I8122&gt;=Summary!$B$26,I8122&lt;=Summary!$B$27,J8122&gt;=Summary!$B$28,J8122&lt;=Summary!$B$29,F8122*J8122&gt;1),"Yes","No")</f>
        <v>No</v>
      </c>
    </row>
    <row r="8123" customFormat="false" ht="15" hidden="false" customHeight="false" outlineLevel="0" collapsed="false">
      <c r="A8123" s="6" t="s">
        <v>155</v>
      </c>
      <c r="B8123" s="45" t="n">
        <v>44135</v>
      </c>
      <c r="C8123" s="6" t="s">
        <v>196</v>
      </c>
      <c r="D8123" s="6" t="s">
        <v>190</v>
      </c>
      <c r="E8123" s="6" t="s">
        <v>187</v>
      </c>
      <c r="F8123" s="34" t="n">
        <v>0.221058309078217</v>
      </c>
      <c r="G8123" s="34" t="n">
        <v>0.154464539087891</v>
      </c>
      <c r="H8123" s="34" t="n">
        <v>0.066593769990326</v>
      </c>
      <c r="I8123" s="34" t="n">
        <v>0.431126589853961</v>
      </c>
      <c r="J8123" s="35" t="n">
        <v>6.5</v>
      </c>
      <c r="K8123" s="6" t="n">
        <v>0</v>
      </c>
      <c r="L8123" s="35" t="n">
        <v>-1</v>
      </c>
      <c r="M8123" s="6" t="str">
        <f aca="false">IF(I8123&lt;=0,"Below 0%",IF(I8123&lt;=0.05,"0-5%",IF(I8123&lt;=0.1,"5-10%",IF(I8123&lt;=0.2,"10-20%",IF(I8123&lt;=0.4,"20-40%","Above 40%")))))</f>
        <v>Above 40%</v>
      </c>
      <c r="N8123" s="6" t="str">
        <f aca="false">IF(AND(H8123&gt;=Summary!$B$25,I8123&gt;=Summary!$B$26,I8123&lt;=Summary!$B$27,J8123&gt;=Summary!$B$28,J8123&lt;=Summary!$B$29,F8123*J8123&gt;1),"Yes","No")</f>
        <v>No</v>
      </c>
    </row>
    <row r="8124" customFormat="false" ht="15" hidden="false" customHeight="false" outlineLevel="0" collapsed="false">
      <c r="A8124" s="6" t="s">
        <v>155</v>
      </c>
      <c r="B8124" s="45" t="n">
        <v>44135</v>
      </c>
      <c r="C8124" s="6" t="s">
        <v>196</v>
      </c>
      <c r="D8124" s="6" t="s">
        <v>190</v>
      </c>
      <c r="E8124" s="6" t="s">
        <v>174</v>
      </c>
      <c r="F8124" s="34" t="n">
        <v>0.272858411073685</v>
      </c>
      <c r="G8124" s="34" t="n">
        <v>0.214076653320104</v>
      </c>
      <c r="H8124" s="34" t="n">
        <v>0.0587817577535806</v>
      </c>
      <c r="I8124" s="34" t="n">
        <v>0.274582757353206</v>
      </c>
      <c r="J8124" s="35" t="n">
        <v>4.69</v>
      </c>
      <c r="K8124" s="6" t="n">
        <v>0</v>
      </c>
      <c r="L8124" s="35" t="n">
        <v>-1</v>
      </c>
      <c r="M8124" s="6" t="str">
        <f aca="false">IF(I8124&lt;=0,"Below 0%",IF(I8124&lt;=0.05,"0-5%",IF(I8124&lt;=0.1,"5-10%",IF(I8124&lt;=0.2,"10-20%",IF(I8124&lt;=0.4,"20-40%","Above 40%")))))</f>
        <v>20-40%</v>
      </c>
      <c r="N8124" s="6" t="str">
        <f aca="false">IF(AND(H8124&gt;=Summary!$B$25,I8124&gt;=Summary!$B$26,I8124&lt;=Summary!$B$27,J8124&gt;=Summary!$B$28,J8124&lt;=Summary!$B$29,F8124*J8124&gt;1),"Yes","No")</f>
        <v>Yes</v>
      </c>
    </row>
    <row r="8125" customFormat="false" ht="15" hidden="false" customHeight="false" outlineLevel="0" collapsed="false">
      <c r="A8125" s="6" t="s">
        <v>155</v>
      </c>
      <c r="B8125" s="45" t="n">
        <v>44135</v>
      </c>
      <c r="C8125" s="6" t="s">
        <v>196</v>
      </c>
      <c r="D8125" s="6" t="s">
        <v>190</v>
      </c>
      <c r="E8125" s="6" t="s">
        <v>177</v>
      </c>
      <c r="F8125" s="34" t="n">
        <v>0.506083250045776</v>
      </c>
      <c r="G8125" s="34" t="n">
        <v>0.631458807592005</v>
      </c>
      <c r="H8125" s="34" t="n">
        <v>-0.125375557546229</v>
      </c>
      <c r="I8125" s="34" t="n">
        <v>-0.198549067712483</v>
      </c>
      <c r="J8125" s="35" t="n">
        <v>1.59</v>
      </c>
      <c r="K8125" s="6" t="n">
        <v>1</v>
      </c>
      <c r="L8125" s="35" t="n">
        <v>0.59</v>
      </c>
      <c r="M8125" s="6" t="str">
        <f aca="false">IF(I8125&lt;=0,"Below 0%",IF(I8125&lt;=0.05,"0-5%",IF(I8125&lt;=0.1,"5-10%",IF(I8125&lt;=0.2,"10-20%",IF(I8125&lt;=0.4,"20-40%","Above 40%")))))</f>
        <v>Below 0%</v>
      </c>
      <c r="N8125" s="6" t="str">
        <f aca="false">IF(AND(H8125&gt;=Summary!$B$25,I8125&gt;=Summary!$B$26,I8125&lt;=Summary!$B$27,J8125&gt;=Summary!$B$28,J8125&lt;=Summary!$B$29,F8125*J8125&gt;1),"Yes","No")</f>
        <v>No</v>
      </c>
    </row>
    <row r="8126" customFormat="false" ht="15" hidden="false" customHeight="false" outlineLevel="0" collapsed="false">
      <c r="A8126" s="6" t="s">
        <v>155</v>
      </c>
      <c r="B8126" s="45" t="n">
        <v>44135</v>
      </c>
      <c r="C8126" s="6" t="s">
        <v>183</v>
      </c>
      <c r="D8126" s="6" t="s">
        <v>189</v>
      </c>
      <c r="E8126" s="6" t="s">
        <v>187</v>
      </c>
      <c r="F8126" s="34" t="n">
        <v>0.813358843326569</v>
      </c>
      <c r="G8126" s="34" t="n">
        <v>0.698372619359209</v>
      </c>
      <c r="H8126" s="34" t="n">
        <v>0.114986223967359</v>
      </c>
      <c r="I8126" s="34" t="n">
        <v>0.164648814658376</v>
      </c>
      <c r="J8126" s="35" t="n">
        <v>1.43</v>
      </c>
      <c r="K8126" s="6" t="n">
        <v>1</v>
      </c>
      <c r="L8126" s="35" t="n">
        <v>0.43</v>
      </c>
      <c r="M8126" s="6" t="str">
        <f aca="false">IF(I8126&lt;=0,"Below 0%",IF(I8126&lt;=0.05,"0-5%",IF(I8126&lt;=0.1,"5-10%",IF(I8126&lt;=0.2,"10-20%",IF(I8126&lt;=0.4,"20-40%","Above 40%")))))</f>
        <v>10-20%</v>
      </c>
      <c r="N8126" s="6" t="str">
        <f aca="false">IF(AND(H8126&gt;=Summary!$B$25,I8126&gt;=Summary!$B$26,I8126&lt;=Summary!$B$27,J8126&gt;=Summary!$B$28,J8126&lt;=Summary!$B$29,F8126*J8126&gt;1),"Yes","No")</f>
        <v>No</v>
      </c>
    </row>
    <row r="8127" customFormat="false" ht="15" hidden="false" customHeight="false" outlineLevel="0" collapsed="false">
      <c r="A8127" s="6" t="s">
        <v>155</v>
      </c>
      <c r="B8127" s="45" t="n">
        <v>44135</v>
      </c>
      <c r="C8127" s="6" t="s">
        <v>183</v>
      </c>
      <c r="D8127" s="6" t="s">
        <v>189</v>
      </c>
      <c r="E8127" s="6" t="s">
        <v>174</v>
      </c>
      <c r="F8127" s="34" t="n">
        <v>0.0908573940396309</v>
      </c>
      <c r="G8127" s="34" t="n">
        <v>0.178334436729227</v>
      </c>
      <c r="H8127" s="34" t="n">
        <v>-0.0874770426895958</v>
      </c>
      <c r="I8127" s="34" t="n">
        <v>-0.490522438032628</v>
      </c>
      <c r="J8127" s="35" t="n">
        <v>5.6</v>
      </c>
      <c r="K8127" s="6" t="n">
        <v>0</v>
      </c>
      <c r="L8127" s="35" t="n">
        <v>-1</v>
      </c>
      <c r="M8127" s="6" t="str">
        <f aca="false">IF(I8127&lt;=0,"Below 0%",IF(I8127&lt;=0.05,"0-5%",IF(I8127&lt;=0.1,"5-10%",IF(I8127&lt;=0.2,"10-20%",IF(I8127&lt;=0.4,"20-40%","Above 40%")))))</f>
        <v>Below 0%</v>
      </c>
      <c r="N8127" s="6" t="str">
        <f aca="false">IF(AND(H8127&gt;=Summary!$B$25,I8127&gt;=Summary!$B$26,I8127&lt;=Summary!$B$27,J8127&gt;=Summary!$B$28,J8127&lt;=Summary!$B$29,F8127*J8127&gt;1),"Yes","No")</f>
        <v>No</v>
      </c>
    </row>
    <row r="8128" customFormat="false" ht="15" hidden="false" customHeight="false" outlineLevel="0" collapsed="false">
      <c r="A8128" s="6" t="s">
        <v>155</v>
      </c>
      <c r="B8128" s="45" t="n">
        <v>44135</v>
      </c>
      <c r="C8128" s="6" t="s">
        <v>183</v>
      </c>
      <c r="D8128" s="6" t="s">
        <v>189</v>
      </c>
      <c r="E8128" s="6" t="s">
        <v>177</v>
      </c>
      <c r="F8128" s="34" t="n">
        <v>0.0957837775349617</v>
      </c>
      <c r="G8128" s="34" t="n">
        <v>0.123292943911564</v>
      </c>
      <c r="H8128" s="34" t="n">
        <v>-0.0275091663766024</v>
      </c>
      <c r="I8128" s="34" t="n">
        <v>-0.223120362803035</v>
      </c>
      <c r="J8128" s="35" t="n">
        <v>8.1</v>
      </c>
      <c r="K8128" s="6" t="n">
        <v>0</v>
      </c>
      <c r="L8128" s="35" t="n">
        <v>-1</v>
      </c>
      <c r="M8128" s="6" t="str">
        <f aca="false">IF(I8128&lt;=0,"Below 0%",IF(I8128&lt;=0.05,"0-5%",IF(I8128&lt;=0.1,"5-10%",IF(I8128&lt;=0.2,"10-20%",IF(I8128&lt;=0.4,"20-40%","Above 40%")))))</f>
        <v>Below 0%</v>
      </c>
      <c r="N8128" s="6" t="str">
        <f aca="false">IF(AND(H8128&gt;=Summary!$B$25,I8128&gt;=Summary!$B$26,I8128&lt;=Summary!$B$27,J8128&gt;=Summary!$B$28,J8128&lt;=Summary!$B$29,F8128*J8128&gt;1),"Yes","No")</f>
        <v>No</v>
      </c>
    </row>
    <row r="8129" customFormat="false" ht="15" hidden="false" customHeight="false" outlineLevel="0" collapsed="false">
      <c r="A8129" s="6" t="s">
        <v>155</v>
      </c>
      <c r="B8129" s="45" t="n">
        <v>44135</v>
      </c>
      <c r="C8129" s="6" t="s">
        <v>204</v>
      </c>
      <c r="D8129" s="6" t="s">
        <v>194</v>
      </c>
      <c r="E8129" s="6" t="s">
        <v>187</v>
      </c>
      <c r="F8129" s="34" t="n">
        <v>0.156385108828545</v>
      </c>
      <c r="G8129" s="34" t="n">
        <v>0.0952463566967384</v>
      </c>
      <c r="H8129" s="34" t="n">
        <v>0.0611387521318063</v>
      </c>
      <c r="I8129" s="34" t="n">
        <v>0.641901215460349</v>
      </c>
      <c r="J8129" s="35" t="n">
        <v>10.5</v>
      </c>
      <c r="K8129" s="6" t="n">
        <v>0</v>
      </c>
      <c r="L8129" s="35" t="n">
        <v>-1</v>
      </c>
      <c r="M8129" s="6" t="str">
        <f aca="false">IF(I8129&lt;=0,"Below 0%",IF(I8129&lt;=0.05,"0-5%",IF(I8129&lt;=0.1,"5-10%",IF(I8129&lt;=0.2,"10-20%",IF(I8129&lt;=0.4,"20-40%","Above 40%")))))</f>
        <v>Above 40%</v>
      </c>
      <c r="N8129" s="6" t="str">
        <f aca="false">IF(AND(H8129&gt;=Summary!$B$25,I8129&gt;=Summary!$B$26,I8129&lt;=Summary!$B$27,J8129&gt;=Summary!$B$28,J8129&lt;=Summary!$B$29,F8129*J8129&gt;1),"Yes","No")</f>
        <v>No</v>
      </c>
    </row>
    <row r="8130" customFormat="false" ht="15" hidden="false" customHeight="false" outlineLevel="0" collapsed="false">
      <c r="A8130" s="6" t="s">
        <v>155</v>
      </c>
      <c r="B8130" s="45" t="n">
        <v>44135</v>
      </c>
      <c r="C8130" s="6" t="s">
        <v>204</v>
      </c>
      <c r="D8130" s="6" t="s">
        <v>194</v>
      </c>
      <c r="E8130" s="6" t="s">
        <v>174</v>
      </c>
      <c r="F8130" s="34" t="n">
        <v>0.140372693538666</v>
      </c>
      <c r="G8130" s="34" t="n">
        <v>0.163948646773074</v>
      </c>
      <c r="H8130" s="34" t="n">
        <v>-0.0235759532344085</v>
      </c>
      <c r="I8130" s="34" t="n">
        <v>-0.143800840680561</v>
      </c>
      <c r="J8130" s="35" t="n">
        <v>6.1</v>
      </c>
      <c r="K8130" s="6" t="n">
        <v>0</v>
      </c>
      <c r="L8130" s="35" t="n">
        <v>-1</v>
      </c>
      <c r="M8130" s="6" t="str">
        <f aca="false">IF(I8130&lt;=0,"Below 0%",IF(I8130&lt;=0.05,"0-5%",IF(I8130&lt;=0.1,"5-10%",IF(I8130&lt;=0.2,"10-20%",IF(I8130&lt;=0.4,"20-40%","Above 40%")))))</f>
        <v>Below 0%</v>
      </c>
      <c r="N8130" s="6" t="str">
        <f aca="false">IF(AND(H8130&gt;=Summary!$B$25,I8130&gt;=Summary!$B$26,I8130&lt;=Summary!$B$27,J8130&gt;=Summary!$B$28,J8130&lt;=Summary!$B$29,F8130*J8130&gt;1),"Yes","No")</f>
        <v>No</v>
      </c>
    </row>
    <row r="8131" customFormat="false" ht="15" hidden="false" customHeight="false" outlineLevel="0" collapsed="false">
      <c r="A8131" s="6" t="s">
        <v>155</v>
      </c>
      <c r="B8131" s="45" t="n">
        <v>44135</v>
      </c>
      <c r="C8131" s="6" t="s">
        <v>204</v>
      </c>
      <c r="D8131" s="6" t="s">
        <v>194</v>
      </c>
      <c r="E8131" s="6" t="s">
        <v>177</v>
      </c>
      <c r="F8131" s="34" t="n">
        <v>0.703242242336273</v>
      </c>
      <c r="G8131" s="34" t="n">
        <v>0.740804996530187</v>
      </c>
      <c r="H8131" s="34" t="n">
        <v>-0.0375627541939141</v>
      </c>
      <c r="I8131" s="34" t="n">
        <v>-0.0507053197128152</v>
      </c>
      <c r="J8131" s="35" t="n">
        <v>1.35</v>
      </c>
      <c r="K8131" s="6" t="n">
        <v>1</v>
      </c>
      <c r="L8131" s="35" t="n">
        <v>0.35</v>
      </c>
      <c r="M8131" s="6" t="str">
        <f aca="false">IF(I8131&lt;=0,"Below 0%",IF(I8131&lt;=0.05,"0-5%",IF(I8131&lt;=0.1,"5-10%",IF(I8131&lt;=0.2,"10-20%",IF(I8131&lt;=0.4,"20-40%","Above 40%")))))</f>
        <v>Below 0%</v>
      </c>
      <c r="N8131" s="6" t="str">
        <f aca="false">IF(AND(H8131&gt;=Summary!$B$25,I8131&gt;=Summary!$B$26,I8131&lt;=Summary!$B$27,J8131&gt;=Summary!$B$28,J8131&lt;=Summary!$B$29,F8131*J8131&gt;1),"Yes","No")</f>
        <v>No</v>
      </c>
    </row>
    <row r="8132" customFormat="false" ht="15" hidden="false" customHeight="false" outlineLevel="0" collapsed="false">
      <c r="A8132" s="6" t="s">
        <v>155</v>
      </c>
      <c r="B8132" s="45" t="n">
        <v>44136</v>
      </c>
      <c r="C8132" s="6" t="s">
        <v>182</v>
      </c>
      <c r="D8132" s="6" t="s">
        <v>179</v>
      </c>
      <c r="E8132" s="6" t="s">
        <v>187</v>
      </c>
      <c r="F8132" s="34" t="n">
        <v>0.30985888838768</v>
      </c>
      <c r="G8132" s="34" t="n">
        <v>0.38619521490578</v>
      </c>
      <c r="H8132" s="34" t="n">
        <v>-0.0763363265181001</v>
      </c>
      <c r="I8132" s="34" t="n">
        <v>-0.197662538456682</v>
      </c>
      <c r="J8132" s="35" t="n">
        <v>2.6</v>
      </c>
      <c r="K8132" s="6" t="n">
        <v>0</v>
      </c>
      <c r="L8132" s="35" t="n">
        <v>-1</v>
      </c>
      <c r="M8132" s="6" t="str">
        <f aca="false">IF(I8132&lt;=0,"Below 0%",IF(I8132&lt;=0.05,"0-5%",IF(I8132&lt;=0.1,"5-10%",IF(I8132&lt;=0.2,"10-20%",IF(I8132&lt;=0.4,"20-40%","Above 40%")))))</f>
        <v>Below 0%</v>
      </c>
      <c r="N8132" s="6" t="str">
        <f aca="false">IF(AND(H8132&gt;=Summary!$B$25,I8132&gt;=Summary!$B$26,I8132&lt;=Summary!$B$27,J8132&gt;=Summary!$B$28,J8132&lt;=Summary!$B$29,F8132*J8132&gt;1),"Yes","No")</f>
        <v>No</v>
      </c>
    </row>
    <row r="8133" customFormat="false" ht="15" hidden="false" customHeight="false" outlineLevel="0" collapsed="false">
      <c r="A8133" s="6" t="s">
        <v>155</v>
      </c>
      <c r="B8133" s="45" t="n">
        <v>44136</v>
      </c>
      <c r="C8133" s="6" t="s">
        <v>182</v>
      </c>
      <c r="D8133" s="6" t="s">
        <v>179</v>
      </c>
      <c r="E8133" s="6" t="s">
        <v>174</v>
      </c>
      <c r="F8133" s="34" t="n">
        <v>0.391572743654251</v>
      </c>
      <c r="G8133" s="34" t="n">
        <v>0.261486343425789</v>
      </c>
      <c r="H8133" s="34" t="n">
        <v>0.130086400228462</v>
      </c>
      <c r="I8133" s="34" t="n">
        <v>0.497488314395974</v>
      </c>
      <c r="J8133" s="35" t="n">
        <v>3.84</v>
      </c>
      <c r="K8133" s="6" t="n">
        <v>0</v>
      </c>
      <c r="L8133" s="35" t="n">
        <v>-1</v>
      </c>
      <c r="M8133" s="6" t="str">
        <f aca="false">IF(I8133&lt;=0,"Below 0%",IF(I8133&lt;=0.05,"0-5%",IF(I8133&lt;=0.1,"5-10%",IF(I8133&lt;=0.2,"10-20%",IF(I8133&lt;=0.4,"20-40%","Above 40%")))))</f>
        <v>Above 40%</v>
      </c>
      <c r="N8133" s="6" t="str">
        <f aca="false">IF(AND(H8133&gt;=Summary!$B$25,I8133&gt;=Summary!$B$26,I8133&lt;=Summary!$B$27,J8133&gt;=Summary!$B$28,J8133&lt;=Summary!$B$29,F8133*J8133&gt;1),"Yes","No")</f>
        <v>No</v>
      </c>
    </row>
    <row r="8134" customFormat="false" ht="15" hidden="false" customHeight="false" outlineLevel="0" collapsed="false">
      <c r="A8134" s="6" t="s">
        <v>155</v>
      </c>
      <c r="B8134" s="45" t="n">
        <v>44136</v>
      </c>
      <c r="C8134" s="6" t="s">
        <v>182</v>
      </c>
      <c r="D8134" s="6" t="s">
        <v>179</v>
      </c>
      <c r="E8134" s="6" t="s">
        <v>177</v>
      </c>
      <c r="F8134" s="34" t="n">
        <v>0.298568427562714</v>
      </c>
      <c r="G8134" s="34" t="n">
        <v>0.352318441668431</v>
      </c>
      <c r="H8134" s="34" t="n">
        <v>-0.0537500141057175</v>
      </c>
      <c r="I8134" s="34" t="n">
        <v>-0.15256088739261</v>
      </c>
      <c r="J8134" s="35" t="n">
        <v>2.85</v>
      </c>
      <c r="K8134" s="6" t="n">
        <v>1</v>
      </c>
      <c r="L8134" s="35" t="n">
        <v>1.85</v>
      </c>
      <c r="M8134" s="6" t="str">
        <f aca="false">IF(I8134&lt;=0,"Below 0%",IF(I8134&lt;=0.05,"0-5%",IF(I8134&lt;=0.1,"5-10%",IF(I8134&lt;=0.2,"10-20%",IF(I8134&lt;=0.4,"20-40%","Above 40%")))))</f>
        <v>Below 0%</v>
      </c>
      <c r="N8134" s="6" t="str">
        <f aca="false">IF(AND(H8134&gt;=Summary!$B$25,I8134&gt;=Summary!$B$26,I8134&lt;=Summary!$B$27,J8134&gt;=Summary!$B$28,J8134&lt;=Summary!$B$29,F8134*J8134&gt;1),"Yes","No")</f>
        <v>No</v>
      </c>
    </row>
    <row r="8135" customFormat="false" ht="15" hidden="false" customHeight="false" outlineLevel="0" collapsed="false">
      <c r="A8135" s="6" t="s">
        <v>155</v>
      </c>
      <c r="B8135" s="45" t="n">
        <v>44136</v>
      </c>
      <c r="C8135" s="6" t="s">
        <v>176</v>
      </c>
      <c r="D8135" s="6" t="s">
        <v>185</v>
      </c>
      <c r="E8135" s="6" t="s">
        <v>187</v>
      </c>
      <c r="F8135" s="34" t="n">
        <v>0.50205272436142</v>
      </c>
      <c r="G8135" s="34" t="n">
        <v>0.475293036083659</v>
      </c>
      <c r="H8135" s="34" t="n">
        <v>0.0267596882777608</v>
      </c>
      <c r="I8135" s="34" t="n">
        <v>0.0563014524644763</v>
      </c>
      <c r="J8135" s="35" t="n">
        <v>2.1</v>
      </c>
      <c r="K8135" s="6" t="n">
        <v>0</v>
      </c>
      <c r="L8135" s="35" t="n">
        <v>-1</v>
      </c>
      <c r="M8135" s="6" t="str">
        <f aca="false">IF(I8135&lt;=0,"Below 0%",IF(I8135&lt;=0.05,"0-5%",IF(I8135&lt;=0.1,"5-10%",IF(I8135&lt;=0.2,"10-20%",IF(I8135&lt;=0.4,"20-40%","Above 40%")))))</f>
        <v>5-10%</v>
      </c>
      <c r="N8135" s="6" t="str">
        <f aca="false">IF(AND(H8135&gt;=Summary!$B$25,I8135&gt;=Summary!$B$26,I8135&lt;=Summary!$B$27,J8135&gt;=Summary!$B$28,J8135&lt;=Summary!$B$29,F8135*J8135&gt;1),"Yes","No")</f>
        <v>No</v>
      </c>
    </row>
    <row r="8136" customFormat="false" ht="15" hidden="false" customHeight="false" outlineLevel="0" collapsed="false">
      <c r="A8136" s="6" t="s">
        <v>155</v>
      </c>
      <c r="B8136" s="45" t="n">
        <v>44136</v>
      </c>
      <c r="C8136" s="6" t="s">
        <v>176</v>
      </c>
      <c r="D8136" s="6" t="s">
        <v>185</v>
      </c>
      <c r="E8136" s="6" t="s">
        <v>174</v>
      </c>
      <c r="F8136" s="34" t="n">
        <v>0.35280841588974</v>
      </c>
      <c r="G8136" s="34" t="n">
        <v>0.259250746954723</v>
      </c>
      <c r="H8136" s="34" t="n">
        <v>0.0935576689350169</v>
      </c>
      <c r="I8136" s="34" t="n">
        <v>0.360877143205903</v>
      </c>
      <c r="J8136" s="35" t="n">
        <v>3.85</v>
      </c>
      <c r="K8136" s="6" t="n">
        <v>0</v>
      </c>
      <c r="L8136" s="35" t="n">
        <v>-1</v>
      </c>
      <c r="M8136" s="6" t="str">
        <f aca="false">IF(I8136&lt;=0,"Below 0%",IF(I8136&lt;=0.05,"0-5%",IF(I8136&lt;=0.1,"5-10%",IF(I8136&lt;=0.2,"10-20%",IF(I8136&lt;=0.4,"20-40%","Above 40%")))))</f>
        <v>20-40%</v>
      </c>
      <c r="N8136" s="6" t="str">
        <f aca="false">IF(AND(H8136&gt;=Summary!$B$25,I8136&gt;=Summary!$B$26,I8136&lt;=Summary!$B$27,J8136&gt;=Summary!$B$28,J8136&lt;=Summary!$B$29,F8136*J8136&gt;1),"Yes","No")</f>
        <v>Yes</v>
      </c>
    </row>
    <row r="8137" customFormat="false" ht="15" hidden="false" customHeight="false" outlineLevel="0" collapsed="false">
      <c r="A8137" s="6" t="s">
        <v>155</v>
      </c>
      <c r="B8137" s="45" t="n">
        <v>44136</v>
      </c>
      <c r="C8137" s="6" t="s">
        <v>176</v>
      </c>
      <c r="D8137" s="6" t="s">
        <v>185</v>
      </c>
      <c r="E8137" s="6" t="s">
        <v>177</v>
      </c>
      <c r="F8137" s="34" t="n">
        <v>0.145138889551163</v>
      </c>
      <c r="G8137" s="34" t="n">
        <v>0.265456216961618</v>
      </c>
      <c r="H8137" s="34" t="n">
        <v>-0.120317327410455</v>
      </c>
      <c r="I8137" s="34" t="n">
        <v>-0.453247352002503</v>
      </c>
      <c r="J8137" s="35" t="n">
        <v>3.76</v>
      </c>
      <c r="K8137" s="6" t="n">
        <v>1</v>
      </c>
      <c r="L8137" s="35" t="n">
        <v>2.76</v>
      </c>
      <c r="M8137" s="6" t="str">
        <f aca="false">IF(I8137&lt;=0,"Below 0%",IF(I8137&lt;=0.05,"0-5%",IF(I8137&lt;=0.1,"5-10%",IF(I8137&lt;=0.2,"10-20%",IF(I8137&lt;=0.4,"20-40%","Above 40%")))))</f>
        <v>Below 0%</v>
      </c>
      <c r="N8137" s="6" t="str">
        <f aca="false">IF(AND(H8137&gt;=Summary!$B$25,I8137&gt;=Summary!$B$26,I8137&lt;=Summary!$B$27,J8137&gt;=Summary!$B$28,J8137&lt;=Summary!$B$29,F8137*J8137&gt;1),"Yes","No")</f>
        <v>No</v>
      </c>
    </row>
    <row r="8138" customFormat="false" ht="15" hidden="false" customHeight="false" outlineLevel="0" collapsed="false">
      <c r="A8138" s="6" t="s">
        <v>155</v>
      </c>
      <c r="B8138" s="45" t="n">
        <v>44136</v>
      </c>
      <c r="C8138" s="6" t="s">
        <v>188</v>
      </c>
      <c r="D8138" s="6" t="s">
        <v>173</v>
      </c>
      <c r="E8138" s="6" t="s">
        <v>187</v>
      </c>
      <c r="F8138" s="34" t="n">
        <v>0.346853613853455</v>
      </c>
      <c r="G8138" s="34" t="n">
        <v>0.251593135257591</v>
      </c>
      <c r="H8138" s="34" t="n">
        <v>0.0952604785958637</v>
      </c>
      <c r="I8138" s="34" t="n">
        <v>0.378629085003978</v>
      </c>
      <c r="J8138" s="35" t="n">
        <v>4</v>
      </c>
      <c r="K8138" s="6" t="n">
        <v>1</v>
      </c>
      <c r="L8138" s="35" t="n">
        <v>3</v>
      </c>
      <c r="M8138" s="6" t="str">
        <f aca="false">IF(I8138&lt;=0,"Below 0%",IF(I8138&lt;=0.05,"0-5%",IF(I8138&lt;=0.1,"5-10%",IF(I8138&lt;=0.2,"10-20%",IF(I8138&lt;=0.4,"20-40%","Above 40%")))))</f>
        <v>20-40%</v>
      </c>
      <c r="N8138" s="6" t="str">
        <f aca="false">IF(AND(H8138&gt;=Summary!$B$25,I8138&gt;=Summary!$B$26,I8138&lt;=Summary!$B$27,J8138&gt;=Summary!$B$28,J8138&lt;=Summary!$B$29,F8138*J8138&gt;1),"Yes","No")</f>
        <v>Yes</v>
      </c>
    </row>
    <row r="8139" customFormat="false" ht="15" hidden="false" customHeight="false" outlineLevel="0" collapsed="false">
      <c r="A8139" s="6" t="s">
        <v>155</v>
      </c>
      <c r="B8139" s="45" t="n">
        <v>44136</v>
      </c>
      <c r="C8139" s="6" t="s">
        <v>188</v>
      </c>
      <c r="D8139" s="6" t="s">
        <v>173</v>
      </c>
      <c r="E8139" s="6" t="s">
        <v>174</v>
      </c>
      <c r="F8139" s="34" t="n">
        <v>0.287586122751236</v>
      </c>
      <c r="G8139" s="34" t="n">
        <v>0.28032661310038</v>
      </c>
      <c r="H8139" s="34" t="n">
        <v>0.0072595096508562</v>
      </c>
      <c r="I8139" s="34" t="n">
        <v>0.0258966124213711</v>
      </c>
      <c r="J8139" s="35" t="n">
        <v>3.59</v>
      </c>
      <c r="K8139" s="6" t="n">
        <v>0</v>
      </c>
      <c r="L8139" s="35" t="n">
        <v>-1</v>
      </c>
      <c r="M8139" s="6" t="str">
        <f aca="false">IF(I8139&lt;=0,"Below 0%",IF(I8139&lt;=0.05,"0-5%",IF(I8139&lt;=0.1,"5-10%",IF(I8139&lt;=0.2,"10-20%",IF(I8139&lt;=0.4,"20-40%","Above 40%")))))</f>
        <v>0-5%</v>
      </c>
      <c r="N8139" s="6" t="str">
        <f aca="false">IF(AND(H8139&gt;=Summary!$B$25,I8139&gt;=Summary!$B$26,I8139&lt;=Summary!$B$27,J8139&gt;=Summary!$B$28,J8139&lt;=Summary!$B$29,F8139*J8139&gt;1),"Yes","No")</f>
        <v>No</v>
      </c>
    </row>
    <row r="8140" customFormat="false" ht="15" hidden="false" customHeight="false" outlineLevel="0" collapsed="false">
      <c r="A8140" s="6" t="s">
        <v>155</v>
      </c>
      <c r="B8140" s="45" t="n">
        <v>44136</v>
      </c>
      <c r="C8140" s="6" t="s">
        <v>188</v>
      </c>
      <c r="D8140" s="6" t="s">
        <v>173</v>
      </c>
      <c r="E8140" s="6" t="s">
        <v>177</v>
      </c>
      <c r="F8140" s="34" t="n">
        <v>0.365560263395309</v>
      </c>
      <c r="G8140" s="34" t="n">
        <v>0.468080251642029</v>
      </c>
      <c r="H8140" s="34" t="n">
        <v>-0.10251998824672</v>
      </c>
      <c r="I8140" s="34" t="n">
        <v>-0.219022246478203</v>
      </c>
      <c r="J8140" s="35" t="n">
        <v>2.15</v>
      </c>
      <c r="K8140" s="6" t="n">
        <v>0</v>
      </c>
      <c r="L8140" s="35" t="n">
        <v>-1</v>
      </c>
      <c r="M8140" s="6" t="str">
        <f aca="false">IF(I8140&lt;=0,"Below 0%",IF(I8140&lt;=0.05,"0-5%",IF(I8140&lt;=0.1,"5-10%",IF(I8140&lt;=0.2,"10-20%",IF(I8140&lt;=0.4,"20-40%","Above 40%")))))</f>
        <v>Below 0%</v>
      </c>
      <c r="N8140" s="6" t="str">
        <f aca="false">IF(AND(H8140&gt;=Summary!$B$25,I8140&gt;=Summary!$B$26,I8140&lt;=Summary!$B$27,J8140&gt;=Summary!$B$28,J8140&lt;=Summary!$B$29,F8140*J8140&gt;1),"Yes","No")</f>
        <v>No</v>
      </c>
    </row>
    <row r="8141" customFormat="false" ht="15" hidden="false" customHeight="false" outlineLevel="0" collapsed="false">
      <c r="A8141" s="6" t="s">
        <v>155</v>
      </c>
      <c r="B8141" s="45" t="n">
        <v>44136</v>
      </c>
      <c r="C8141" s="6" t="s">
        <v>181</v>
      </c>
      <c r="D8141" s="6" t="s">
        <v>201</v>
      </c>
      <c r="E8141" s="6" t="s">
        <v>187</v>
      </c>
      <c r="F8141" s="34" t="n">
        <v>0.730034410953522</v>
      </c>
      <c r="G8141" s="34" t="n">
        <v>0.595661129648144</v>
      </c>
      <c r="H8141" s="34" t="n">
        <v>0.134373281305377</v>
      </c>
      <c r="I8141" s="34" t="n">
        <v>0.225586788556694</v>
      </c>
      <c r="J8141" s="35" t="n">
        <v>1.67</v>
      </c>
      <c r="K8141" s="6" t="n">
        <v>1</v>
      </c>
      <c r="L8141" s="35" t="n">
        <v>0.67</v>
      </c>
      <c r="M8141" s="6" t="str">
        <f aca="false">IF(I8141&lt;=0,"Below 0%",IF(I8141&lt;=0.05,"0-5%",IF(I8141&lt;=0.1,"5-10%",IF(I8141&lt;=0.2,"10-20%",IF(I8141&lt;=0.4,"20-40%","Above 40%")))))</f>
        <v>20-40%</v>
      </c>
      <c r="N8141" s="6" t="str">
        <f aca="false">IF(AND(H8141&gt;=Summary!$B$25,I8141&gt;=Summary!$B$26,I8141&lt;=Summary!$B$27,J8141&gt;=Summary!$B$28,J8141&lt;=Summary!$B$29,F8141*J8141&gt;1),"Yes","No")</f>
        <v>No</v>
      </c>
    </row>
    <row r="8142" customFormat="false" ht="15" hidden="false" customHeight="false" outlineLevel="0" collapsed="false">
      <c r="A8142" s="6" t="s">
        <v>155</v>
      </c>
      <c r="B8142" s="45" t="n">
        <v>44136</v>
      </c>
      <c r="C8142" s="6" t="s">
        <v>181</v>
      </c>
      <c r="D8142" s="6" t="s">
        <v>201</v>
      </c>
      <c r="E8142" s="6" t="s">
        <v>174</v>
      </c>
      <c r="F8142" s="34" t="n">
        <v>0.167260199785233</v>
      </c>
      <c r="G8142" s="34" t="n">
        <v>0.231338159654047</v>
      </c>
      <c r="H8142" s="34" t="n">
        <v>-0.0640779598688142</v>
      </c>
      <c r="I8142" s="34" t="n">
        <v>-0.276988284010901</v>
      </c>
      <c r="J8142" s="35" t="n">
        <v>4.3</v>
      </c>
      <c r="K8142" s="6" t="n">
        <v>0</v>
      </c>
      <c r="L8142" s="35" t="n">
        <v>-1</v>
      </c>
      <c r="M8142" s="6" t="str">
        <f aca="false">IF(I8142&lt;=0,"Below 0%",IF(I8142&lt;=0.05,"0-5%",IF(I8142&lt;=0.1,"5-10%",IF(I8142&lt;=0.2,"10-20%",IF(I8142&lt;=0.4,"20-40%","Above 40%")))))</f>
        <v>Below 0%</v>
      </c>
      <c r="N8142" s="6" t="str">
        <f aca="false">IF(AND(H8142&gt;=Summary!$B$25,I8142&gt;=Summary!$B$26,I8142&lt;=Summary!$B$27,J8142&gt;=Summary!$B$28,J8142&lt;=Summary!$B$29,F8142*J8142&gt;1),"Yes","No")</f>
        <v>No</v>
      </c>
    </row>
    <row r="8143" customFormat="false" ht="15" hidden="false" customHeight="false" outlineLevel="0" collapsed="false">
      <c r="A8143" s="6" t="s">
        <v>155</v>
      </c>
      <c r="B8143" s="45" t="n">
        <v>44136</v>
      </c>
      <c r="C8143" s="6" t="s">
        <v>181</v>
      </c>
      <c r="D8143" s="6" t="s">
        <v>201</v>
      </c>
      <c r="E8143" s="6" t="s">
        <v>177</v>
      </c>
      <c r="F8143" s="34" t="n">
        <v>0.102705329656601</v>
      </c>
      <c r="G8143" s="34" t="n">
        <v>0.173000710697809</v>
      </c>
      <c r="H8143" s="34" t="n">
        <v>-0.0702953810412079</v>
      </c>
      <c r="I8143" s="34" t="n">
        <v>-0.406330013082994</v>
      </c>
      <c r="J8143" s="35" t="n">
        <v>5.75</v>
      </c>
      <c r="K8143" s="6" t="n">
        <v>0</v>
      </c>
      <c r="L8143" s="35" t="n">
        <v>-1</v>
      </c>
      <c r="M8143" s="6" t="str">
        <f aca="false">IF(I8143&lt;=0,"Below 0%",IF(I8143&lt;=0.05,"0-5%",IF(I8143&lt;=0.1,"5-10%",IF(I8143&lt;=0.2,"10-20%",IF(I8143&lt;=0.4,"20-40%","Above 40%")))))</f>
        <v>Below 0%</v>
      </c>
      <c r="N8143" s="6" t="str">
        <f aca="false">IF(AND(H8143&gt;=Summary!$B$25,I8143&gt;=Summary!$B$26,I8143&lt;=Summary!$B$27,J8143&gt;=Summary!$B$28,J8143&lt;=Summary!$B$29,F8143*J8143&gt;1),"Yes","No")</f>
        <v>No</v>
      </c>
    </row>
    <row r="8144" customFormat="false" ht="15" hidden="false" customHeight="false" outlineLevel="0" collapsed="false">
      <c r="A8144" s="6" t="s">
        <v>155</v>
      </c>
      <c r="B8144" s="45" t="n">
        <v>44137</v>
      </c>
      <c r="C8144" s="6" t="s">
        <v>184</v>
      </c>
      <c r="D8144" s="6" t="s">
        <v>178</v>
      </c>
      <c r="E8144" s="6" t="s">
        <v>187</v>
      </c>
      <c r="F8144" s="34" t="n">
        <v>0.318355709314346</v>
      </c>
      <c r="G8144" s="34" t="n">
        <v>0.393855918665824</v>
      </c>
      <c r="H8144" s="34" t="n">
        <v>-0.0755002093514779</v>
      </c>
      <c r="I8144" s="34" t="n">
        <v>-0.191694997518973</v>
      </c>
      <c r="J8144" s="35" t="n">
        <v>2.56</v>
      </c>
      <c r="K8144" s="6" t="n">
        <v>1</v>
      </c>
      <c r="L8144" s="35" t="n">
        <v>1.56</v>
      </c>
      <c r="M8144" s="6" t="str">
        <f aca="false">IF(I8144&lt;=0,"Below 0%",IF(I8144&lt;=0.05,"0-5%",IF(I8144&lt;=0.1,"5-10%",IF(I8144&lt;=0.2,"10-20%",IF(I8144&lt;=0.4,"20-40%","Above 40%")))))</f>
        <v>Below 0%</v>
      </c>
      <c r="N8144" s="6" t="str">
        <f aca="false">IF(AND(H8144&gt;=Summary!$B$25,I8144&gt;=Summary!$B$26,I8144&lt;=Summary!$B$27,J8144&gt;=Summary!$B$28,J8144&lt;=Summary!$B$29,F8144*J8144&gt;1),"Yes","No")</f>
        <v>No</v>
      </c>
    </row>
    <row r="8145" customFormat="false" ht="15" hidden="false" customHeight="false" outlineLevel="0" collapsed="false">
      <c r="A8145" s="6" t="s">
        <v>155</v>
      </c>
      <c r="B8145" s="45" t="n">
        <v>44137</v>
      </c>
      <c r="C8145" s="6" t="s">
        <v>184</v>
      </c>
      <c r="D8145" s="6" t="s">
        <v>178</v>
      </c>
      <c r="E8145" s="6" t="s">
        <v>174</v>
      </c>
      <c r="F8145" s="34" t="n">
        <v>0.294622659683228</v>
      </c>
      <c r="G8145" s="34" t="n">
        <v>0.288077471938431</v>
      </c>
      <c r="H8145" s="34" t="n">
        <v>0.00654518774479612</v>
      </c>
      <c r="I8145" s="34" t="n">
        <v>0.0227202345978479</v>
      </c>
      <c r="J8145" s="35" t="n">
        <v>3.5</v>
      </c>
      <c r="K8145" s="6" t="n">
        <v>0</v>
      </c>
      <c r="L8145" s="35" t="n">
        <v>-1</v>
      </c>
      <c r="M8145" s="6" t="str">
        <f aca="false">IF(I8145&lt;=0,"Below 0%",IF(I8145&lt;=0.05,"0-5%",IF(I8145&lt;=0.1,"5-10%",IF(I8145&lt;=0.2,"10-20%",IF(I8145&lt;=0.4,"20-40%","Above 40%")))))</f>
        <v>0-5%</v>
      </c>
      <c r="N8145" s="6" t="str">
        <f aca="false">IF(AND(H8145&gt;=Summary!$B$25,I8145&gt;=Summary!$B$26,I8145&lt;=Summary!$B$27,J8145&gt;=Summary!$B$28,J8145&lt;=Summary!$B$29,F8145*J8145&gt;1),"Yes","No")</f>
        <v>No</v>
      </c>
    </row>
    <row r="8146" customFormat="false" ht="15" hidden="false" customHeight="false" outlineLevel="0" collapsed="false">
      <c r="A8146" s="6" t="s">
        <v>155</v>
      </c>
      <c r="B8146" s="45" t="n">
        <v>44137</v>
      </c>
      <c r="C8146" s="6" t="s">
        <v>184</v>
      </c>
      <c r="D8146" s="6" t="s">
        <v>178</v>
      </c>
      <c r="E8146" s="6" t="s">
        <v>177</v>
      </c>
      <c r="F8146" s="34" t="n">
        <v>0.387021631002426</v>
      </c>
      <c r="G8146" s="34" t="n">
        <v>0.318066609395744</v>
      </c>
      <c r="H8146" s="34" t="n">
        <v>0.0689550216066817</v>
      </c>
      <c r="I8146" s="34" t="n">
        <v>0.21679428009649</v>
      </c>
      <c r="J8146" s="35" t="n">
        <v>3.17</v>
      </c>
      <c r="K8146" s="6" t="n">
        <v>0</v>
      </c>
      <c r="L8146" s="35" t="n">
        <v>-1</v>
      </c>
      <c r="M8146" s="6" t="str">
        <f aca="false">IF(I8146&lt;=0,"Below 0%",IF(I8146&lt;=0.05,"0-5%",IF(I8146&lt;=0.1,"5-10%",IF(I8146&lt;=0.2,"10-20%",IF(I8146&lt;=0.4,"20-40%","Above 40%")))))</f>
        <v>20-40%</v>
      </c>
      <c r="N8146" s="6" t="str">
        <f aca="false">IF(AND(H8146&gt;=Summary!$B$25,I8146&gt;=Summary!$B$26,I8146&lt;=Summary!$B$27,J8146&gt;=Summary!$B$28,J8146&lt;=Summary!$B$29,F8146*J8146&gt;1),"Yes","No")</f>
        <v>Yes</v>
      </c>
    </row>
    <row r="8147" customFormat="false" ht="15" hidden="false" customHeight="false" outlineLevel="0" collapsed="false">
      <c r="A8147" s="6" t="s">
        <v>155</v>
      </c>
      <c r="B8147" s="45" t="n">
        <v>44137</v>
      </c>
      <c r="C8147" s="6" t="s">
        <v>205</v>
      </c>
      <c r="D8147" s="6" t="s">
        <v>195</v>
      </c>
      <c r="E8147" s="6" t="s">
        <v>187</v>
      </c>
      <c r="F8147" s="34" t="n">
        <v>0.390562295913696</v>
      </c>
      <c r="G8147" s="34" t="n">
        <v>0.376177976677138</v>
      </c>
      <c r="H8147" s="34" t="n">
        <v>0.0143843192365587</v>
      </c>
      <c r="I8147" s="34" t="n">
        <v>0.0382380684898636</v>
      </c>
      <c r="J8147" s="35" t="n">
        <v>2.66</v>
      </c>
      <c r="K8147" s="6" t="n">
        <v>0</v>
      </c>
      <c r="L8147" s="35" t="n">
        <v>-1</v>
      </c>
      <c r="M8147" s="6" t="str">
        <f aca="false">IF(I8147&lt;=0,"Below 0%",IF(I8147&lt;=0.05,"0-5%",IF(I8147&lt;=0.1,"5-10%",IF(I8147&lt;=0.2,"10-20%",IF(I8147&lt;=0.4,"20-40%","Above 40%")))))</f>
        <v>0-5%</v>
      </c>
      <c r="N8147" s="6" t="str">
        <f aca="false">IF(AND(H8147&gt;=Summary!$B$25,I8147&gt;=Summary!$B$26,I8147&lt;=Summary!$B$27,J8147&gt;=Summary!$B$28,J8147&lt;=Summary!$B$29,F8147*J8147&gt;1),"Yes","No")</f>
        <v>No</v>
      </c>
    </row>
    <row r="8148" customFormat="false" ht="15" hidden="false" customHeight="false" outlineLevel="0" collapsed="false">
      <c r="A8148" s="6" t="s">
        <v>155</v>
      </c>
      <c r="B8148" s="45" t="n">
        <v>44137</v>
      </c>
      <c r="C8148" s="6" t="s">
        <v>205</v>
      </c>
      <c r="D8148" s="6" t="s">
        <v>195</v>
      </c>
      <c r="E8148" s="6" t="s">
        <v>174</v>
      </c>
      <c r="F8148" s="34" t="n">
        <v>0.372279286384583</v>
      </c>
      <c r="G8148" s="34" t="n">
        <v>0.268987477946555</v>
      </c>
      <c r="H8148" s="34" t="n">
        <v>0.103291808438027</v>
      </c>
      <c r="I8148" s="34" t="n">
        <v>0.38400229343966</v>
      </c>
      <c r="J8148" s="35" t="n">
        <v>3.72</v>
      </c>
      <c r="K8148" s="6" t="n">
        <v>0</v>
      </c>
      <c r="L8148" s="35" t="n">
        <v>-1</v>
      </c>
      <c r="M8148" s="6" t="str">
        <f aca="false">IF(I8148&lt;=0,"Below 0%",IF(I8148&lt;=0.05,"0-5%",IF(I8148&lt;=0.1,"5-10%",IF(I8148&lt;=0.2,"10-20%",IF(I8148&lt;=0.4,"20-40%","Above 40%")))))</f>
        <v>20-40%</v>
      </c>
      <c r="N8148" s="6" t="str">
        <f aca="false">IF(AND(H8148&gt;=Summary!$B$25,I8148&gt;=Summary!$B$26,I8148&lt;=Summary!$B$27,J8148&gt;=Summary!$B$28,J8148&lt;=Summary!$B$29,F8148*J8148&gt;1),"Yes","No")</f>
        <v>Yes</v>
      </c>
    </row>
    <row r="8149" customFormat="false" ht="15" hidden="false" customHeight="false" outlineLevel="0" collapsed="false">
      <c r="A8149" s="6" t="s">
        <v>155</v>
      </c>
      <c r="B8149" s="45" t="n">
        <v>44137</v>
      </c>
      <c r="C8149" s="6" t="s">
        <v>205</v>
      </c>
      <c r="D8149" s="6" t="s">
        <v>195</v>
      </c>
      <c r="E8149" s="6" t="s">
        <v>177</v>
      </c>
      <c r="F8149" s="34" t="n">
        <v>0.237158477306366</v>
      </c>
      <c r="G8149" s="34" t="n">
        <v>0.354834545376307</v>
      </c>
      <c r="H8149" s="34" t="n">
        <v>-0.117676068069941</v>
      </c>
      <c r="I8149" s="34" t="n">
        <v>-0.33163644747482</v>
      </c>
      <c r="J8149" s="35" t="n">
        <v>2.82</v>
      </c>
      <c r="K8149" s="6" t="n">
        <v>1</v>
      </c>
      <c r="L8149" s="35" t="n">
        <v>1.82</v>
      </c>
      <c r="M8149" s="6" t="str">
        <f aca="false">IF(I8149&lt;=0,"Below 0%",IF(I8149&lt;=0.05,"0-5%",IF(I8149&lt;=0.1,"5-10%",IF(I8149&lt;=0.2,"10-20%",IF(I8149&lt;=0.4,"20-40%","Above 40%")))))</f>
        <v>Below 0%</v>
      </c>
      <c r="N8149" s="6" t="str">
        <f aca="false">IF(AND(H8149&gt;=Summary!$B$25,I8149&gt;=Summary!$B$26,I8149&lt;=Summary!$B$27,J8149&gt;=Summary!$B$28,J8149&lt;=Summary!$B$29,F8149*J8149&gt;1),"Yes","No")</f>
        <v>No</v>
      </c>
    </row>
    <row r="8150" customFormat="false" ht="15" hidden="false" customHeight="false" outlineLevel="0" collapsed="false">
      <c r="A8150" s="6" t="s">
        <v>155</v>
      </c>
      <c r="B8150" s="45" t="n">
        <v>44141</v>
      </c>
      <c r="C8150" s="6" t="s">
        <v>201</v>
      </c>
      <c r="D8150" s="6" t="s">
        <v>196</v>
      </c>
      <c r="E8150" s="6" t="s">
        <v>187</v>
      </c>
      <c r="F8150" s="34" t="n">
        <v>0.531547129154205</v>
      </c>
      <c r="G8150" s="34" t="n">
        <v>0.514563048677189</v>
      </c>
      <c r="H8150" s="34" t="n">
        <v>0.0169840804770168</v>
      </c>
      <c r="I8150" s="34" t="n">
        <v>0.0330068016362204</v>
      </c>
      <c r="J8150" s="35" t="n">
        <v>1.94</v>
      </c>
      <c r="K8150" s="6" t="n">
        <v>0</v>
      </c>
      <c r="L8150" s="35" t="n">
        <v>-1</v>
      </c>
      <c r="M8150" s="6" t="str">
        <f aca="false">IF(I8150&lt;=0,"Below 0%",IF(I8150&lt;=0.05,"0-5%",IF(I8150&lt;=0.1,"5-10%",IF(I8150&lt;=0.2,"10-20%",IF(I8150&lt;=0.4,"20-40%","Above 40%")))))</f>
        <v>0-5%</v>
      </c>
      <c r="N8150" s="6" t="str">
        <f aca="false">IF(AND(H8150&gt;=Summary!$B$25,I8150&gt;=Summary!$B$26,I8150&lt;=Summary!$B$27,J8150&gt;=Summary!$B$28,J8150&lt;=Summary!$B$29,F8150*J8150&gt;1),"Yes","No")</f>
        <v>No</v>
      </c>
    </row>
    <row r="8151" customFormat="false" ht="15" hidden="false" customHeight="false" outlineLevel="0" collapsed="false">
      <c r="A8151" s="6" t="s">
        <v>155</v>
      </c>
      <c r="B8151" s="45" t="n">
        <v>44141</v>
      </c>
      <c r="C8151" s="6" t="s">
        <v>201</v>
      </c>
      <c r="D8151" s="6" t="s">
        <v>196</v>
      </c>
      <c r="E8151" s="6" t="s">
        <v>174</v>
      </c>
      <c r="F8151" s="34" t="n">
        <v>0.228463694453239</v>
      </c>
      <c r="G8151" s="34" t="n">
        <v>0.273493784776369</v>
      </c>
      <c r="H8151" s="34" t="n">
        <v>-0.0450300903231292</v>
      </c>
      <c r="I8151" s="34" t="n">
        <v>-0.164647581881795</v>
      </c>
      <c r="J8151" s="35" t="n">
        <v>3.65</v>
      </c>
      <c r="K8151" s="6" t="n">
        <v>1</v>
      </c>
      <c r="L8151" s="35" t="n">
        <v>2.65</v>
      </c>
      <c r="M8151" s="6" t="str">
        <f aca="false">IF(I8151&lt;=0,"Below 0%",IF(I8151&lt;=0.05,"0-5%",IF(I8151&lt;=0.1,"5-10%",IF(I8151&lt;=0.2,"10-20%",IF(I8151&lt;=0.4,"20-40%","Above 40%")))))</f>
        <v>Below 0%</v>
      </c>
      <c r="N8151" s="6" t="str">
        <f aca="false">IF(AND(H8151&gt;=Summary!$B$25,I8151&gt;=Summary!$B$26,I8151&lt;=Summary!$B$27,J8151&gt;=Summary!$B$28,J8151&lt;=Summary!$B$29,F8151*J8151&gt;1),"Yes","No")</f>
        <v>No</v>
      </c>
    </row>
    <row r="8152" customFormat="false" ht="15" hidden="false" customHeight="false" outlineLevel="0" collapsed="false">
      <c r="A8152" s="6" t="s">
        <v>155</v>
      </c>
      <c r="B8152" s="45" t="n">
        <v>44141</v>
      </c>
      <c r="C8152" s="6" t="s">
        <v>201</v>
      </c>
      <c r="D8152" s="6" t="s">
        <v>196</v>
      </c>
      <c r="E8152" s="6" t="s">
        <v>177</v>
      </c>
      <c r="F8152" s="34" t="n">
        <v>0.239989206194878</v>
      </c>
      <c r="G8152" s="34" t="n">
        <v>0.211943166546443</v>
      </c>
      <c r="H8152" s="34" t="n">
        <v>0.0280460396484348</v>
      </c>
      <c r="I8152" s="34" t="n">
        <v>0.132328114680164</v>
      </c>
      <c r="J8152" s="35" t="n">
        <v>4.71</v>
      </c>
      <c r="K8152" s="6" t="n">
        <v>0</v>
      </c>
      <c r="L8152" s="35" t="n">
        <v>-1</v>
      </c>
      <c r="M8152" s="6" t="str">
        <f aca="false">IF(I8152&lt;=0,"Below 0%",IF(I8152&lt;=0.05,"0-5%",IF(I8152&lt;=0.1,"5-10%",IF(I8152&lt;=0.2,"10-20%",IF(I8152&lt;=0.4,"20-40%","Above 40%")))))</f>
        <v>10-20%</v>
      </c>
      <c r="N8152" s="6" t="str">
        <f aca="false">IF(AND(H8152&gt;=Summary!$B$25,I8152&gt;=Summary!$B$26,I8152&lt;=Summary!$B$27,J8152&gt;=Summary!$B$28,J8152&lt;=Summary!$B$29,F8152*J8152&gt;1),"Yes","No")</f>
        <v>No</v>
      </c>
    </row>
    <row r="8153" customFormat="false" ht="15" hidden="false" customHeight="false" outlineLevel="0" collapsed="false">
      <c r="A8153" s="6" t="s">
        <v>155</v>
      </c>
      <c r="B8153" s="45" t="n">
        <v>44141</v>
      </c>
      <c r="C8153" s="6" t="s">
        <v>179</v>
      </c>
      <c r="D8153" s="6" t="s">
        <v>188</v>
      </c>
      <c r="E8153" s="6" t="s">
        <v>187</v>
      </c>
      <c r="F8153" s="34" t="n">
        <v>0.536909759044647</v>
      </c>
      <c r="G8153" s="34" t="n">
        <v>0.474972366966682</v>
      </c>
      <c r="H8153" s="34" t="n">
        <v>0.0619373920779648</v>
      </c>
      <c r="I8153" s="34" t="n">
        <v>0.130402095754572</v>
      </c>
      <c r="J8153" s="35" t="n">
        <v>2.1</v>
      </c>
      <c r="K8153" s="6" t="n">
        <v>1</v>
      </c>
      <c r="L8153" s="35" t="n">
        <v>1.1</v>
      </c>
      <c r="M8153" s="6" t="str">
        <f aca="false">IF(I8153&lt;=0,"Below 0%",IF(I8153&lt;=0.05,"0-5%",IF(I8153&lt;=0.1,"5-10%",IF(I8153&lt;=0.2,"10-20%",IF(I8153&lt;=0.4,"20-40%","Above 40%")))))</f>
        <v>10-20%</v>
      </c>
      <c r="N8153" s="6" t="str">
        <f aca="false">IF(AND(H8153&gt;=Summary!$B$25,I8153&gt;=Summary!$B$26,I8153&lt;=Summary!$B$27,J8153&gt;=Summary!$B$28,J8153&lt;=Summary!$B$29,F8153*J8153&gt;1),"Yes","No")</f>
        <v>Yes</v>
      </c>
    </row>
    <row r="8154" customFormat="false" ht="15" hidden="false" customHeight="false" outlineLevel="0" collapsed="false">
      <c r="A8154" s="6" t="s">
        <v>155</v>
      </c>
      <c r="B8154" s="45" t="n">
        <v>44141</v>
      </c>
      <c r="C8154" s="6" t="s">
        <v>179</v>
      </c>
      <c r="D8154" s="6" t="s">
        <v>188</v>
      </c>
      <c r="E8154" s="6" t="s">
        <v>174</v>
      </c>
      <c r="F8154" s="34" t="n">
        <v>0.268319308757782</v>
      </c>
      <c r="G8154" s="34" t="n">
        <v>0.265277119848413</v>
      </c>
      <c r="H8154" s="34" t="n">
        <v>0.00304218890936892</v>
      </c>
      <c r="I8154" s="34" t="n">
        <v>0.0114679656922818</v>
      </c>
      <c r="J8154" s="35" t="n">
        <v>3.76</v>
      </c>
      <c r="K8154" s="6" t="n">
        <v>0</v>
      </c>
      <c r="L8154" s="35" t="n">
        <v>-1</v>
      </c>
      <c r="M8154" s="6" t="str">
        <f aca="false">IF(I8154&lt;=0,"Below 0%",IF(I8154&lt;=0.05,"0-5%",IF(I8154&lt;=0.1,"5-10%",IF(I8154&lt;=0.2,"10-20%",IF(I8154&lt;=0.4,"20-40%","Above 40%")))))</f>
        <v>0-5%</v>
      </c>
      <c r="N8154" s="6" t="str">
        <f aca="false">IF(AND(H8154&gt;=Summary!$B$25,I8154&gt;=Summary!$B$26,I8154&lt;=Summary!$B$27,J8154&gt;=Summary!$B$28,J8154&lt;=Summary!$B$29,F8154*J8154&gt;1),"Yes","No")</f>
        <v>No</v>
      </c>
    </row>
    <row r="8155" customFormat="false" ht="15" hidden="false" customHeight="false" outlineLevel="0" collapsed="false">
      <c r="A8155" s="6" t="s">
        <v>155</v>
      </c>
      <c r="B8155" s="45" t="n">
        <v>44141</v>
      </c>
      <c r="C8155" s="6" t="s">
        <v>179</v>
      </c>
      <c r="D8155" s="6" t="s">
        <v>188</v>
      </c>
      <c r="E8155" s="6" t="s">
        <v>177</v>
      </c>
      <c r="F8155" s="34" t="n">
        <v>0.194770961999893</v>
      </c>
      <c r="G8155" s="34" t="n">
        <v>0.259750513184905</v>
      </c>
      <c r="H8155" s="34" t="n">
        <v>-0.0649795511850113</v>
      </c>
      <c r="I8155" s="34" t="n">
        <v>-0.250161396750563</v>
      </c>
      <c r="J8155" s="35" t="n">
        <v>3.84</v>
      </c>
      <c r="K8155" s="6" t="n">
        <v>0</v>
      </c>
      <c r="L8155" s="35" t="n">
        <v>-1</v>
      </c>
      <c r="M8155" s="6" t="str">
        <f aca="false">IF(I8155&lt;=0,"Below 0%",IF(I8155&lt;=0.05,"0-5%",IF(I8155&lt;=0.1,"5-10%",IF(I8155&lt;=0.2,"10-20%",IF(I8155&lt;=0.4,"20-40%","Above 40%")))))</f>
        <v>Below 0%</v>
      </c>
      <c r="N8155" s="6" t="str">
        <f aca="false">IF(AND(H8155&gt;=Summary!$B$25,I8155&gt;=Summary!$B$26,I8155&lt;=Summary!$B$27,J8155&gt;=Summary!$B$28,J8155&lt;=Summary!$B$29,F8155*J8155&gt;1),"Yes","No")</f>
        <v>No</v>
      </c>
    </row>
    <row r="8156" customFormat="false" ht="15" hidden="false" customHeight="false" outlineLevel="0" collapsed="false">
      <c r="A8156" s="6" t="s">
        <v>155</v>
      </c>
      <c r="B8156" s="45" t="n">
        <v>44142</v>
      </c>
      <c r="C8156" s="6" t="s">
        <v>190</v>
      </c>
      <c r="D8156" s="6" t="s">
        <v>204</v>
      </c>
      <c r="E8156" s="6" t="s">
        <v>187</v>
      </c>
      <c r="F8156" s="34" t="n">
        <v>0.749455034732819</v>
      </c>
      <c r="G8156" s="34" t="n">
        <v>0.69593147751606</v>
      </c>
      <c r="H8156" s="34" t="n">
        <v>0.0535235572167587</v>
      </c>
      <c r="I8156" s="34" t="n">
        <v>0.0769092345237734</v>
      </c>
      <c r="J8156" s="35" t="n">
        <v>1.44</v>
      </c>
      <c r="K8156" s="6" t="n">
        <v>1</v>
      </c>
      <c r="L8156" s="35" t="n">
        <v>0.44</v>
      </c>
      <c r="M8156" s="6" t="str">
        <f aca="false">IF(I8156&lt;=0,"Below 0%",IF(I8156&lt;=0.05,"0-5%",IF(I8156&lt;=0.1,"5-10%",IF(I8156&lt;=0.2,"10-20%",IF(I8156&lt;=0.4,"20-40%","Above 40%")))))</f>
        <v>5-10%</v>
      </c>
      <c r="N8156" s="6" t="str">
        <f aca="false">IF(AND(H8156&gt;=Summary!$B$25,I8156&gt;=Summary!$B$26,I8156&lt;=Summary!$B$27,J8156&gt;=Summary!$B$28,J8156&lt;=Summary!$B$29,F8156*J8156&gt;1),"Yes","No")</f>
        <v>No</v>
      </c>
    </row>
    <row r="8157" customFormat="false" ht="15" hidden="false" customHeight="false" outlineLevel="0" collapsed="false">
      <c r="A8157" s="6" t="s">
        <v>155</v>
      </c>
      <c r="B8157" s="45" t="n">
        <v>44142</v>
      </c>
      <c r="C8157" s="6" t="s">
        <v>190</v>
      </c>
      <c r="D8157" s="6" t="s">
        <v>204</v>
      </c>
      <c r="E8157" s="6" t="s">
        <v>174</v>
      </c>
      <c r="F8157" s="34" t="n">
        <v>0.153422579169273</v>
      </c>
      <c r="G8157" s="34" t="n">
        <v>0.19271948608137</v>
      </c>
      <c r="H8157" s="34" t="n">
        <v>-0.0392969069120971</v>
      </c>
      <c r="I8157" s="34" t="n">
        <v>-0.203907283643881</v>
      </c>
      <c r="J8157" s="35" t="n">
        <v>5.2</v>
      </c>
      <c r="K8157" s="6" t="n">
        <v>0</v>
      </c>
      <c r="L8157" s="35" t="n">
        <v>-1</v>
      </c>
      <c r="M8157" s="6" t="str">
        <f aca="false">IF(I8157&lt;=0,"Below 0%",IF(I8157&lt;=0.05,"0-5%",IF(I8157&lt;=0.1,"5-10%",IF(I8157&lt;=0.2,"10-20%",IF(I8157&lt;=0.4,"20-40%","Above 40%")))))</f>
        <v>Below 0%</v>
      </c>
      <c r="N8157" s="6" t="str">
        <f aca="false">IF(AND(H8157&gt;=Summary!$B$25,I8157&gt;=Summary!$B$26,I8157&lt;=Summary!$B$27,J8157&gt;=Summary!$B$28,J8157&lt;=Summary!$B$29,F8157*J8157&gt;1),"Yes","No")</f>
        <v>No</v>
      </c>
    </row>
    <row r="8158" customFormat="false" ht="15" hidden="false" customHeight="false" outlineLevel="0" collapsed="false">
      <c r="A8158" s="6" t="s">
        <v>155</v>
      </c>
      <c r="B8158" s="45" t="n">
        <v>44142</v>
      </c>
      <c r="C8158" s="6" t="s">
        <v>190</v>
      </c>
      <c r="D8158" s="6" t="s">
        <v>204</v>
      </c>
      <c r="E8158" s="6" t="s">
        <v>177</v>
      </c>
      <c r="F8158" s="34" t="n">
        <v>0.0971224159002304</v>
      </c>
      <c r="G8158" s="34" t="n">
        <v>0.11134903640257</v>
      </c>
      <c r="H8158" s="34" t="n">
        <v>-0.0142266205023392</v>
      </c>
      <c r="I8158" s="34" t="n">
        <v>-0.127765995665238</v>
      </c>
      <c r="J8158" s="35" t="n">
        <v>9</v>
      </c>
      <c r="K8158" s="6" t="n">
        <v>0</v>
      </c>
      <c r="L8158" s="35" t="n">
        <v>-1</v>
      </c>
      <c r="M8158" s="6" t="str">
        <f aca="false">IF(I8158&lt;=0,"Below 0%",IF(I8158&lt;=0.05,"0-5%",IF(I8158&lt;=0.1,"5-10%",IF(I8158&lt;=0.2,"10-20%",IF(I8158&lt;=0.4,"20-40%","Above 40%")))))</f>
        <v>Below 0%</v>
      </c>
      <c r="N8158" s="6" t="str">
        <f aca="false">IF(AND(H8158&gt;=Summary!$B$25,I8158&gt;=Summary!$B$26,I8158&lt;=Summary!$B$27,J8158&gt;=Summary!$B$28,J8158&lt;=Summary!$B$29,F8158*J8158&gt;1),"Yes","No")</f>
        <v>No</v>
      </c>
    </row>
    <row r="8159" customFormat="false" ht="15" hidden="false" customHeight="false" outlineLevel="0" collapsed="false">
      <c r="A8159" s="6" t="s">
        <v>155</v>
      </c>
      <c r="B8159" s="45" t="n">
        <v>44142</v>
      </c>
      <c r="C8159" s="6" t="s">
        <v>180</v>
      </c>
      <c r="D8159" s="6" t="s">
        <v>205</v>
      </c>
      <c r="E8159" s="6" t="s">
        <v>187</v>
      </c>
      <c r="F8159" s="34" t="n">
        <v>0.407233983278275</v>
      </c>
      <c r="G8159" s="34" t="n">
        <v>0.330127699826581</v>
      </c>
      <c r="H8159" s="34" t="n">
        <v>0.0771062834516941</v>
      </c>
      <c r="I8159" s="34" t="n">
        <v>0.233565021936053</v>
      </c>
      <c r="J8159" s="35" t="n">
        <v>3.01</v>
      </c>
      <c r="K8159" s="6" t="n">
        <v>1</v>
      </c>
      <c r="L8159" s="35" t="n">
        <v>2.01</v>
      </c>
      <c r="M8159" s="6" t="str">
        <f aca="false">IF(I8159&lt;=0,"Below 0%",IF(I8159&lt;=0.05,"0-5%",IF(I8159&lt;=0.1,"5-10%",IF(I8159&lt;=0.2,"10-20%",IF(I8159&lt;=0.4,"20-40%","Above 40%")))))</f>
        <v>20-40%</v>
      </c>
      <c r="N8159" s="6" t="str">
        <f aca="false">IF(AND(H8159&gt;=Summary!$B$25,I8159&gt;=Summary!$B$26,I8159&lt;=Summary!$B$27,J8159&gt;=Summary!$B$28,J8159&lt;=Summary!$B$29,F8159*J8159&gt;1),"Yes","No")</f>
        <v>Yes</v>
      </c>
    </row>
    <row r="8160" customFormat="false" ht="15" hidden="false" customHeight="false" outlineLevel="0" collapsed="false">
      <c r="A8160" s="6" t="s">
        <v>155</v>
      </c>
      <c r="B8160" s="45" t="n">
        <v>44142</v>
      </c>
      <c r="C8160" s="6" t="s">
        <v>180</v>
      </c>
      <c r="D8160" s="6" t="s">
        <v>205</v>
      </c>
      <c r="E8160" s="6" t="s">
        <v>174</v>
      </c>
      <c r="F8160" s="34" t="n">
        <v>0.312060594558716</v>
      </c>
      <c r="G8160" s="34" t="n">
        <v>0.284723317042409</v>
      </c>
      <c r="H8160" s="34" t="n">
        <v>0.0273372775163069</v>
      </c>
      <c r="I8160" s="34" t="n">
        <v>0.096013483547029</v>
      </c>
      <c r="J8160" s="35" t="n">
        <v>3.49</v>
      </c>
      <c r="K8160" s="6" t="n">
        <v>0</v>
      </c>
      <c r="L8160" s="35" t="n">
        <v>-1</v>
      </c>
      <c r="M8160" s="6" t="str">
        <f aca="false">IF(I8160&lt;=0,"Below 0%",IF(I8160&lt;=0.05,"0-5%",IF(I8160&lt;=0.1,"5-10%",IF(I8160&lt;=0.2,"10-20%",IF(I8160&lt;=0.4,"20-40%","Above 40%")))))</f>
        <v>5-10%</v>
      </c>
      <c r="N8160" s="6" t="str">
        <f aca="false">IF(AND(H8160&gt;=Summary!$B$25,I8160&gt;=Summary!$B$26,I8160&lt;=Summary!$B$27,J8160&gt;=Summary!$B$28,J8160&lt;=Summary!$B$29,F8160*J8160&gt;1),"Yes","No")</f>
        <v>No</v>
      </c>
    </row>
    <row r="8161" customFormat="false" ht="15" hidden="false" customHeight="false" outlineLevel="0" collapsed="false">
      <c r="A8161" s="6" t="s">
        <v>155</v>
      </c>
      <c r="B8161" s="45" t="n">
        <v>44142</v>
      </c>
      <c r="C8161" s="6" t="s">
        <v>180</v>
      </c>
      <c r="D8161" s="6" t="s">
        <v>205</v>
      </c>
      <c r="E8161" s="6" t="s">
        <v>177</v>
      </c>
      <c r="F8161" s="34" t="n">
        <v>0.280705362558365</v>
      </c>
      <c r="G8161" s="34" t="n">
        <v>0.385148983131011</v>
      </c>
      <c r="H8161" s="34" t="n">
        <v>-0.104443620572646</v>
      </c>
      <c r="I8161" s="34" t="n">
        <v>-0.271177194143386</v>
      </c>
      <c r="J8161" s="35" t="n">
        <v>2.58</v>
      </c>
      <c r="K8161" s="6" t="n">
        <v>0</v>
      </c>
      <c r="L8161" s="35" t="n">
        <v>-1</v>
      </c>
      <c r="M8161" s="6" t="str">
        <f aca="false">IF(I8161&lt;=0,"Below 0%",IF(I8161&lt;=0.05,"0-5%",IF(I8161&lt;=0.1,"5-10%",IF(I8161&lt;=0.2,"10-20%",IF(I8161&lt;=0.4,"20-40%","Above 40%")))))</f>
        <v>Below 0%</v>
      </c>
      <c r="N8161" s="6" t="str">
        <f aca="false">IF(AND(H8161&gt;=Summary!$B$25,I8161&gt;=Summary!$B$26,I8161&lt;=Summary!$B$27,J8161&gt;=Summary!$B$28,J8161&lt;=Summary!$B$29,F8161*J8161&gt;1),"Yes","No")</f>
        <v>No</v>
      </c>
    </row>
    <row r="8162" customFormat="false" ht="15" hidden="false" customHeight="false" outlineLevel="0" collapsed="false">
      <c r="A8162" s="6" t="s">
        <v>155</v>
      </c>
      <c r="B8162" s="45" t="n">
        <v>44142</v>
      </c>
      <c r="C8162" s="6" t="s">
        <v>173</v>
      </c>
      <c r="D8162" s="6" t="s">
        <v>176</v>
      </c>
      <c r="E8162" s="6" t="s">
        <v>187</v>
      </c>
      <c r="F8162" s="34" t="n">
        <v>0.290842324495316</v>
      </c>
      <c r="G8162" s="34" t="n">
        <v>0.328511648421</v>
      </c>
      <c r="H8162" s="34" t="n">
        <v>-0.0376693239256842</v>
      </c>
      <c r="I8162" s="34" t="n">
        <v>-0.114666630869081</v>
      </c>
      <c r="J8162" s="35" t="n">
        <v>3.04</v>
      </c>
      <c r="K8162" s="6" t="n">
        <v>0</v>
      </c>
      <c r="L8162" s="35" t="n">
        <v>-1</v>
      </c>
      <c r="M8162" s="6" t="str">
        <f aca="false">IF(I8162&lt;=0,"Below 0%",IF(I8162&lt;=0.05,"0-5%",IF(I8162&lt;=0.1,"5-10%",IF(I8162&lt;=0.2,"10-20%",IF(I8162&lt;=0.4,"20-40%","Above 40%")))))</f>
        <v>Below 0%</v>
      </c>
      <c r="N8162" s="6" t="str">
        <f aca="false">IF(AND(H8162&gt;=Summary!$B$25,I8162&gt;=Summary!$B$26,I8162&lt;=Summary!$B$27,J8162&gt;=Summary!$B$28,J8162&lt;=Summary!$B$29,F8162*J8162&gt;1),"Yes","No")</f>
        <v>No</v>
      </c>
    </row>
    <row r="8163" customFormat="false" ht="15" hidden="false" customHeight="false" outlineLevel="0" collapsed="false">
      <c r="A8163" s="6" t="s">
        <v>155</v>
      </c>
      <c r="B8163" s="45" t="n">
        <v>44142</v>
      </c>
      <c r="C8163" s="6" t="s">
        <v>173</v>
      </c>
      <c r="D8163" s="6" t="s">
        <v>176</v>
      </c>
      <c r="E8163" s="6" t="s">
        <v>174</v>
      </c>
      <c r="F8163" s="34" t="n">
        <v>0.25296089053154</v>
      </c>
      <c r="G8163" s="34" t="n">
        <v>0.273609701698586</v>
      </c>
      <c r="H8163" s="34" t="n">
        <v>-0.0206488111670461</v>
      </c>
      <c r="I8163" s="34" t="n">
        <v>-0.0754681249928531</v>
      </c>
      <c r="J8163" s="35" t="n">
        <v>3.65</v>
      </c>
      <c r="K8163" s="6" t="n">
        <v>0</v>
      </c>
      <c r="L8163" s="35" t="n">
        <v>-1</v>
      </c>
      <c r="M8163" s="6" t="str">
        <f aca="false">IF(I8163&lt;=0,"Below 0%",IF(I8163&lt;=0.05,"0-5%",IF(I8163&lt;=0.1,"5-10%",IF(I8163&lt;=0.2,"10-20%",IF(I8163&lt;=0.4,"20-40%","Above 40%")))))</f>
        <v>Below 0%</v>
      </c>
      <c r="N8163" s="6" t="str">
        <f aca="false">IF(AND(H8163&gt;=Summary!$B$25,I8163&gt;=Summary!$B$26,I8163&lt;=Summary!$B$27,J8163&gt;=Summary!$B$28,J8163&lt;=Summary!$B$29,F8163*J8163&gt;1),"Yes","No")</f>
        <v>No</v>
      </c>
    </row>
    <row r="8164" customFormat="false" ht="15" hidden="false" customHeight="false" outlineLevel="0" collapsed="false">
      <c r="A8164" s="6" t="s">
        <v>155</v>
      </c>
      <c r="B8164" s="45" t="n">
        <v>44142</v>
      </c>
      <c r="C8164" s="6" t="s">
        <v>173</v>
      </c>
      <c r="D8164" s="6" t="s">
        <v>176</v>
      </c>
      <c r="E8164" s="6" t="s">
        <v>177</v>
      </c>
      <c r="F8164" s="34" t="n">
        <v>0.456196814775467</v>
      </c>
      <c r="G8164" s="34" t="n">
        <v>0.397878649880414</v>
      </c>
      <c r="H8164" s="34" t="n">
        <v>0.0583181648950528</v>
      </c>
      <c r="I8164" s="34" t="n">
        <v>0.146572742499707</v>
      </c>
      <c r="J8164" s="35" t="n">
        <v>2.51</v>
      </c>
      <c r="K8164" s="6" t="n">
        <v>1</v>
      </c>
      <c r="L8164" s="35" t="n">
        <v>1.51</v>
      </c>
      <c r="M8164" s="6" t="str">
        <f aca="false">IF(I8164&lt;=0,"Below 0%",IF(I8164&lt;=0.05,"0-5%",IF(I8164&lt;=0.1,"5-10%",IF(I8164&lt;=0.2,"10-20%",IF(I8164&lt;=0.4,"20-40%","Above 40%")))))</f>
        <v>10-20%</v>
      </c>
      <c r="N8164" s="6" t="str">
        <f aca="false">IF(AND(H8164&gt;=Summary!$B$25,I8164&gt;=Summary!$B$26,I8164&lt;=Summary!$B$27,J8164&gt;=Summary!$B$28,J8164&lt;=Summary!$B$29,F8164*J8164&gt;1),"Yes","No")</f>
        <v>Yes</v>
      </c>
    </row>
    <row r="8165" customFormat="false" ht="15" hidden="false" customHeight="false" outlineLevel="0" collapsed="false">
      <c r="A8165" s="6" t="s">
        <v>155</v>
      </c>
      <c r="B8165" s="45" t="n">
        <v>44142</v>
      </c>
      <c r="C8165" s="6" t="s">
        <v>189</v>
      </c>
      <c r="D8165" s="6" t="s">
        <v>184</v>
      </c>
      <c r="E8165" s="6" t="s">
        <v>187</v>
      </c>
      <c r="F8165" s="34" t="n">
        <v>0.661153435707092</v>
      </c>
      <c r="G8165" s="34" t="n">
        <v>0.529723366686286</v>
      </c>
      <c r="H8165" s="34" t="n">
        <v>0.131430069020806</v>
      </c>
      <c r="I8165" s="34" t="n">
        <v>0.248110763629278</v>
      </c>
      <c r="J8165" s="35" t="n">
        <v>1.88</v>
      </c>
      <c r="K8165" s="6" t="n">
        <v>1</v>
      </c>
      <c r="L8165" s="35" t="n">
        <v>0.88</v>
      </c>
      <c r="M8165" s="6" t="str">
        <f aca="false">IF(I8165&lt;=0,"Below 0%",IF(I8165&lt;=0.05,"0-5%",IF(I8165&lt;=0.1,"5-10%",IF(I8165&lt;=0.2,"10-20%",IF(I8165&lt;=0.4,"20-40%","Above 40%")))))</f>
        <v>20-40%</v>
      </c>
      <c r="N8165" s="6" t="str">
        <f aca="false">IF(AND(H8165&gt;=Summary!$B$25,I8165&gt;=Summary!$B$26,I8165&lt;=Summary!$B$27,J8165&gt;=Summary!$B$28,J8165&lt;=Summary!$B$29,F8165*J8165&gt;1),"Yes","No")</f>
        <v>Yes</v>
      </c>
    </row>
    <row r="8166" customFormat="false" ht="15" hidden="false" customHeight="false" outlineLevel="0" collapsed="false">
      <c r="A8166" s="6" t="s">
        <v>155</v>
      </c>
      <c r="B8166" s="45" t="n">
        <v>44142</v>
      </c>
      <c r="C8166" s="6" t="s">
        <v>189</v>
      </c>
      <c r="D8166" s="6" t="s">
        <v>184</v>
      </c>
      <c r="E8166" s="6" t="s">
        <v>174</v>
      </c>
      <c r="F8166" s="34" t="n">
        <v>0.220639675855637</v>
      </c>
      <c r="G8166" s="34" t="n">
        <v>0.248969982342554</v>
      </c>
      <c r="H8166" s="34" t="n">
        <v>-0.0283303064869178</v>
      </c>
      <c r="I8166" s="34" t="n">
        <v>-0.113790048986462</v>
      </c>
      <c r="J8166" s="35" t="n">
        <v>4</v>
      </c>
      <c r="K8166" s="6" t="n">
        <v>0</v>
      </c>
      <c r="L8166" s="35" t="n">
        <v>-1</v>
      </c>
      <c r="M8166" s="6" t="str">
        <f aca="false">IF(I8166&lt;=0,"Below 0%",IF(I8166&lt;=0.05,"0-5%",IF(I8166&lt;=0.1,"5-10%",IF(I8166&lt;=0.2,"10-20%",IF(I8166&lt;=0.4,"20-40%","Above 40%")))))</f>
        <v>Below 0%</v>
      </c>
      <c r="N8166" s="6" t="str">
        <f aca="false">IF(AND(H8166&gt;=Summary!$B$25,I8166&gt;=Summary!$B$26,I8166&lt;=Summary!$B$27,J8166&gt;=Summary!$B$28,J8166&lt;=Summary!$B$29,F8166*J8166&gt;1),"Yes","No")</f>
        <v>No</v>
      </c>
    </row>
    <row r="8167" customFormat="false" ht="15" hidden="false" customHeight="false" outlineLevel="0" collapsed="false">
      <c r="A8167" s="6" t="s">
        <v>155</v>
      </c>
      <c r="B8167" s="45" t="n">
        <v>44142</v>
      </c>
      <c r="C8167" s="6" t="s">
        <v>189</v>
      </c>
      <c r="D8167" s="6" t="s">
        <v>184</v>
      </c>
      <c r="E8167" s="6" t="s">
        <v>177</v>
      </c>
      <c r="F8167" s="34" t="n">
        <v>0.118206858634949</v>
      </c>
      <c r="G8167" s="34" t="n">
        <v>0.22130665097116</v>
      </c>
      <c r="H8167" s="34" t="n">
        <v>-0.103099792336211</v>
      </c>
      <c r="I8167" s="34" t="n">
        <v>-0.465868476540484</v>
      </c>
      <c r="J8167" s="35" t="n">
        <v>4.5</v>
      </c>
      <c r="K8167" s="6" t="n">
        <v>0</v>
      </c>
      <c r="L8167" s="35" t="n">
        <v>-1</v>
      </c>
      <c r="M8167" s="6" t="str">
        <f aca="false">IF(I8167&lt;=0,"Below 0%",IF(I8167&lt;=0.05,"0-5%",IF(I8167&lt;=0.1,"5-10%",IF(I8167&lt;=0.2,"10-20%",IF(I8167&lt;=0.4,"20-40%","Above 40%")))))</f>
        <v>Below 0%</v>
      </c>
      <c r="N8167" s="6" t="str">
        <f aca="false">IF(AND(H8167&gt;=Summary!$B$25,I8167&gt;=Summary!$B$26,I8167&lt;=Summary!$B$27,J8167&gt;=Summary!$B$28,J8167&lt;=Summary!$B$29,F8167*J8167&gt;1),"Yes","No")</f>
        <v>No</v>
      </c>
    </row>
    <row r="8168" customFormat="false" ht="15" hidden="false" customHeight="false" outlineLevel="0" collapsed="false">
      <c r="A8168" s="6" t="s">
        <v>155</v>
      </c>
      <c r="B8168" s="45" t="n">
        <v>44143</v>
      </c>
      <c r="C8168" s="6" t="s">
        <v>185</v>
      </c>
      <c r="D8168" s="6" t="s">
        <v>182</v>
      </c>
      <c r="E8168" s="6" t="s">
        <v>187</v>
      </c>
      <c r="F8168" s="34" t="n">
        <v>0.582381904125214</v>
      </c>
      <c r="G8168" s="34" t="n">
        <v>0.571841938692468</v>
      </c>
      <c r="H8168" s="34" t="n">
        <v>0.0105399654327459</v>
      </c>
      <c r="I8168" s="34" t="n">
        <v>0.0184316062177004</v>
      </c>
      <c r="J8168" s="35" t="n">
        <v>1.75</v>
      </c>
      <c r="K8168" s="6" t="n">
        <v>0</v>
      </c>
      <c r="L8168" s="35" t="n">
        <v>-1</v>
      </c>
      <c r="M8168" s="6" t="str">
        <f aca="false">IF(I8168&lt;=0,"Below 0%",IF(I8168&lt;=0.05,"0-5%",IF(I8168&lt;=0.1,"5-10%",IF(I8168&lt;=0.2,"10-20%",IF(I8168&lt;=0.4,"20-40%","Above 40%")))))</f>
        <v>0-5%</v>
      </c>
      <c r="N8168" s="6" t="str">
        <f aca="false">IF(AND(H8168&gt;=Summary!$B$25,I8168&gt;=Summary!$B$26,I8168&lt;=Summary!$B$27,J8168&gt;=Summary!$B$28,J8168&lt;=Summary!$B$29,F8168*J8168&gt;1),"Yes","No")</f>
        <v>No</v>
      </c>
    </row>
    <row r="8169" customFormat="false" ht="15" hidden="false" customHeight="false" outlineLevel="0" collapsed="false">
      <c r="A8169" s="6" t="s">
        <v>155</v>
      </c>
      <c r="B8169" s="45" t="n">
        <v>44143</v>
      </c>
      <c r="C8169" s="6" t="s">
        <v>185</v>
      </c>
      <c r="D8169" s="6" t="s">
        <v>182</v>
      </c>
      <c r="E8169" s="6" t="s">
        <v>174</v>
      </c>
      <c r="F8169" s="34" t="n">
        <v>0.289482921361923</v>
      </c>
      <c r="G8169" s="34" t="n">
        <v>0.238267474455195</v>
      </c>
      <c r="H8169" s="34" t="n">
        <v>0.0512154469067284</v>
      </c>
      <c r="I8169" s="34" t="n">
        <v>0.214949384190326</v>
      </c>
      <c r="J8169" s="35" t="n">
        <v>4.2</v>
      </c>
      <c r="K8169" s="6" t="n">
        <v>0</v>
      </c>
      <c r="L8169" s="35" t="n">
        <v>-1</v>
      </c>
      <c r="M8169" s="6" t="str">
        <f aca="false">IF(I8169&lt;=0,"Below 0%",IF(I8169&lt;=0.05,"0-5%",IF(I8169&lt;=0.1,"5-10%",IF(I8169&lt;=0.2,"10-20%",IF(I8169&lt;=0.4,"20-40%","Above 40%")))))</f>
        <v>20-40%</v>
      </c>
      <c r="N8169" s="6" t="str">
        <f aca="false">IF(AND(H8169&gt;=Summary!$B$25,I8169&gt;=Summary!$B$26,I8169&lt;=Summary!$B$27,J8169&gt;=Summary!$B$28,J8169&lt;=Summary!$B$29,F8169*J8169&gt;1),"Yes","No")</f>
        <v>Yes</v>
      </c>
    </row>
    <row r="8170" customFormat="false" ht="15" hidden="false" customHeight="false" outlineLevel="0" collapsed="false">
      <c r="A8170" s="6" t="s">
        <v>155</v>
      </c>
      <c r="B8170" s="45" t="n">
        <v>44143</v>
      </c>
      <c r="C8170" s="6" t="s">
        <v>185</v>
      </c>
      <c r="D8170" s="6" t="s">
        <v>182</v>
      </c>
      <c r="E8170" s="6" t="s">
        <v>177</v>
      </c>
      <c r="F8170" s="34" t="n">
        <v>0.12813512980938</v>
      </c>
      <c r="G8170" s="34" t="n">
        <v>0.189890586852338</v>
      </c>
      <c r="H8170" s="34" t="n">
        <v>-0.0617554570429579</v>
      </c>
      <c r="I8170" s="34" t="n">
        <v>-0.325215999732415</v>
      </c>
      <c r="J8170" s="35" t="n">
        <v>5.27</v>
      </c>
      <c r="K8170" s="6" t="n">
        <v>1</v>
      </c>
      <c r="L8170" s="35" t="n">
        <v>4.27</v>
      </c>
      <c r="M8170" s="6" t="str">
        <f aca="false">IF(I8170&lt;=0,"Below 0%",IF(I8170&lt;=0.05,"0-5%",IF(I8170&lt;=0.1,"5-10%",IF(I8170&lt;=0.2,"10-20%",IF(I8170&lt;=0.4,"20-40%","Above 40%")))))</f>
        <v>Below 0%</v>
      </c>
      <c r="N8170" s="6" t="str">
        <f aca="false">IF(AND(H8170&gt;=Summary!$B$25,I8170&gt;=Summary!$B$26,I8170&lt;=Summary!$B$27,J8170&gt;=Summary!$B$28,J8170&lt;=Summary!$B$29,F8170*J8170&gt;1),"Yes","No")</f>
        <v>No</v>
      </c>
    </row>
    <row r="8171" customFormat="false" ht="15" hidden="false" customHeight="false" outlineLevel="0" collapsed="false">
      <c r="A8171" s="6" t="s">
        <v>155</v>
      </c>
      <c r="B8171" s="45" t="n">
        <v>44143</v>
      </c>
      <c r="C8171" s="6" t="s">
        <v>195</v>
      </c>
      <c r="D8171" s="6" t="s">
        <v>203</v>
      </c>
      <c r="E8171" s="6" t="s">
        <v>187</v>
      </c>
      <c r="F8171" s="34" t="n">
        <v>0.463012665510178</v>
      </c>
      <c r="G8171" s="34" t="n">
        <v>0.404344164502772</v>
      </c>
      <c r="H8171" s="34" t="n">
        <v>0.0586685010074055</v>
      </c>
      <c r="I8171" s="34" t="n">
        <v>0.145095456192748</v>
      </c>
      <c r="J8171" s="35" t="n">
        <v>2.5</v>
      </c>
      <c r="K8171" s="6" t="n">
        <v>1</v>
      </c>
      <c r="L8171" s="35" t="n">
        <v>1.5</v>
      </c>
      <c r="M8171" s="6" t="str">
        <f aca="false">IF(I8171&lt;=0,"Below 0%",IF(I8171&lt;=0.05,"0-5%",IF(I8171&lt;=0.1,"5-10%",IF(I8171&lt;=0.2,"10-20%",IF(I8171&lt;=0.4,"20-40%","Above 40%")))))</f>
        <v>10-20%</v>
      </c>
      <c r="N8171" s="6" t="str">
        <f aca="false">IF(AND(H8171&gt;=Summary!$B$25,I8171&gt;=Summary!$B$26,I8171&lt;=Summary!$B$27,J8171&gt;=Summary!$B$28,J8171&lt;=Summary!$B$29,F8171*J8171&gt;1),"Yes","No")</f>
        <v>Yes</v>
      </c>
    </row>
    <row r="8172" customFormat="false" ht="15" hidden="false" customHeight="false" outlineLevel="0" collapsed="false">
      <c r="A8172" s="6" t="s">
        <v>155</v>
      </c>
      <c r="B8172" s="45" t="n">
        <v>44143</v>
      </c>
      <c r="C8172" s="6" t="s">
        <v>195</v>
      </c>
      <c r="D8172" s="6" t="s">
        <v>203</v>
      </c>
      <c r="E8172" s="6" t="s">
        <v>174</v>
      </c>
      <c r="F8172" s="34" t="n">
        <v>0.340339422225952</v>
      </c>
      <c r="G8172" s="34" t="n">
        <v>0.302652817741596</v>
      </c>
      <c r="H8172" s="34" t="n">
        <v>0.0376866044843562</v>
      </c>
      <c r="I8172" s="34" t="n">
        <v>0.124520910677703</v>
      </c>
      <c r="J8172" s="35" t="n">
        <v>3.34</v>
      </c>
      <c r="K8172" s="6" t="n">
        <v>0</v>
      </c>
      <c r="L8172" s="35" t="n">
        <v>-1</v>
      </c>
      <c r="M8172" s="6" t="str">
        <f aca="false">IF(I8172&lt;=0,"Below 0%",IF(I8172&lt;=0.05,"0-5%",IF(I8172&lt;=0.1,"5-10%",IF(I8172&lt;=0.2,"10-20%",IF(I8172&lt;=0.4,"20-40%","Above 40%")))))</f>
        <v>10-20%</v>
      </c>
      <c r="N8172" s="6" t="str">
        <f aca="false">IF(AND(H8172&gt;=Summary!$B$25,I8172&gt;=Summary!$B$26,I8172&lt;=Summary!$B$27,J8172&gt;=Summary!$B$28,J8172&lt;=Summary!$B$29,F8172*J8172&gt;1),"Yes","No")</f>
        <v>Yes</v>
      </c>
    </row>
    <row r="8173" customFormat="false" ht="15" hidden="false" customHeight="false" outlineLevel="0" collapsed="false">
      <c r="A8173" s="6" t="s">
        <v>155</v>
      </c>
      <c r="B8173" s="45" t="n">
        <v>44143</v>
      </c>
      <c r="C8173" s="6" t="s">
        <v>195</v>
      </c>
      <c r="D8173" s="6" t="s">
        <v>203</v>
      </c>
      <c r="E8173" s="6" t="s">
        <v>177</v>
      </c>
      <c r="F8173" s="34" t="n">
        <v>0.196647882461548</v>
      </c>
      <c r="G8173" s="34" t="n">
        <v>0.293003017755632</v>
      </c>
      <c r="H8173" s="34" t="n">
        <v>-0.0963551352940841</v>
      </c>
      <c r="I8173" s="34" t="n">
        <v>-0.328853730013271</v>
      </c>
      <c r="J8173" s="35" t="n">
        <v>3.45</v>
      </c>
      <c r="K8173" s="6" t="n">
        <v>0</v>
      </c>
      <c r="L8173" s="35" t="n">
        <v>-1</v>
      </c>
      <c r="M8173" s="6" t="str">
        <f aca="false">IF(I8173&lt;=0,"Below 0%",IF(I8173&lt;=0.05,"0-5%",IF(I8173&lt;=0.1,"5-10%",IF(I8173&lt;=0.2,"10-20%",IF(I8173&lt;=0.4,"20-40%","Above 40%")))))</f>
        <v>Below 0%</v>
      </c>
      <c r="N8173" s="6" t="str">
        <f aca="false">IF(AND(H8173&gt;=Summary!$B$25,I8173&gt;=Summary!$B$26,I8173&lt;=Summary!$B$27,J8173&gt;=Summary!$B$28,J8173&lt;=Summary!$B$29,F8173*J8173&gt;1),"Yes","No")</f>
        <v>No</v>
      </c>
    </row>
    <row r="8174" customFormat="false" ht="15" hidden="false" customHeight="false" outlineLevel="0" collapsed="false">
      <c r="A8174" s="6" t="s">
        <v>155</v>
      </c>
      <c r="B8174" s="45" t="n">
        <v>44143</v>
      </c>
      <c r="C8174" s="6" t="s">
        <v>194</v>
      </c>
      <c r="D8174" s="6" t="s">
        <v>183</v>
      </c>
      <c r="E8174" s="6" t="s">
        <v>187</v>
      </c>
      <c r="F8174" s="34" t="n">
        <v>0.461271673440933</v>
      </c>
      <c r="G8174" s="34" t="n">
        <v>0.489123902242556</v>
      </c>
      <c r="H8174" s="34" t="n">
        <v>-0.0278522288016228</v>
      </c>
      <c r="I8174" s="34" t="n">
        <v>-0.05694309493755</v>
      </c>
      <c r="J8174" s="35" t="n">
        <v>2.05</v>
      </c>
      <c r="K8174" s="6" t="n">
        <v>0</v>
      </c>
      <c r="L8174" s="35" t="n">
        <v>-1</v>
      </c>
      <c r="M8174" s="6" t="str">
        <f aca="false">IF(I8174&lt;=0,"Below 0%",IF(I8174&lt;=0.05,"0-5%",IF(I8174&lt;=0.1,"5-10%",IF(I8174&lt;=0.2,"10-20%",IF(I8174&lt;=0.4,"20-40%","Above 40%")))))</f>
        <v>Below 0%</v>
      </c>
      <c r="N8174" s="6" t="str">
        <f aca="false">IF(AND(H8174&gt;=Summary!$B$25,I8174&gt;=Summary!$B$26,I8174&lt;=Summary!$B$27,J8174&gt;=Summary!$B$28,J8174&lt;=Summary!$B$29,F8174*J8174&gt;1),"Yes","No")</f>
        <v>No</v>
      </c>
    </row>
    <row r="8175" customFormat="false" ht="15" hidden="false" customHeight="false" outlineLevel="0" collapsed="false">
      <c r="A8175" s="6" t="s">
        <v>155</v>
      </c>
      <c r="B8175" s="45" t="n">
        <v>44143</v>
      </c>
      <c r="C8175" s="6" t="s">
        <v>194</v>
      </c>
      <c r="D8175" s="6" t="s">
        <v>183</v>
      </c>
      <c r="E8175" s="6" t="s">
        <v>174</v>
      </c>
      <c r="F8175" s="34" t="n">
        <v>0.317646116018295</v>
      </c>
      <c r="G8175" s="34" t="n">
        <v>0.231571362493589</v>
      </c>
      <c r="H8175" s="34" t="n">
        <v>0.0860747535247065</v>
      </c>
      <c r="I8175" s="34" t="n">
        <v>0.371698609870594</v>
      </c>
      <c r="J8175" s="35" t="n">
        <v>4.33</v>
      </c>
      <c r="K8175" s="6" t="n">
        <v>1</v>
      </c>
      <c r="L8175" s="35" t="n">
        <v>3.33</v>
      </c>
      <c r="M8175" s="6" t="str">
        <f aca="false">IF(I8175&lt;=0,"Below 0%",IF(I8175&lt;=0.05,"0-5%",IF(I8175&lt;=0.1,"5-10%",IF(I8175&lt;=0.2,"10-20%",IF(I8175&lt;=0.4,"20-40%","Above 40%")))))</f>
        <v>20-40%</v>
      </c>
      <c r="N8175" s="6" t="str">
        <f aca="false">IF(AND(H8175&gt;=Summary!$B$25,I8175&gt;=Summary!$B$26,I8175&lt;=Summary!$B$27,J8175&gt;=Summary!$B$28,J8175&lt;=Summary!$B$29,F8175*J8175&gt;1),"Yes","No")</f>
        <v>Yes</v>
      </c>
    </row>
    <row r="8176" customFormat="false" ht="15" hidden="false" customHeight="false" outlineLevel="0" collapsed="false">
      <c r="A8176" s="6" t="s">
        <v>155</v>
      </c>
      <c r="B8176" s="45" t="n">
        <v>44143</v>
      </c>
      <c r="C8176" s="6" t="s">
        <v>194</v>
      </c>
      <c r="D8176" s="6" t="s">
        <v>183</v>
      </c>
      <c r="E8176" s="6" t="s">
        <v>177</v>
      </c>
      <c r="F8176" s="34" t="n">
        <v>0.221082240343094</v>
      </c>
      <c r="G8176" s="34" t="n">
        <v>0.279304735263855</v>
      </c>
      <c r="H8176" s="34" t="n">
        <v>-0.0582224949207612</v>
      </c>
      <c r="I8176" s="34" t="n">
        <v>-0.208455094274572</v>
      </c>
      <c r="J8176" s="35" t="n">
        <v>3.59</v>
      </c>
      <c r="K8176" s="6" t="n">
        <v>0</v>
      </c>
      <c r="L8176" s="35" t="n">
        <v>-1</v>
      </c>
      <c r="M8176" s="6" t="str">
        <f aca="false">IF(I8176&lt;=0,"Below 0%",IF(I8176&lt;=0.05,"0-5%",IF(I8176&lt;=0.1,"5-10%",IF(I8176&lt;=0.2,"10-20%",IF(I8176&lt;=0.4,"20-40%","Above 40%")))))</f>
        <v>Below 0%</v>
      </c>
      <c r="N8176" s="6" t="str">
        <f aca="false">IF(AND(H8176&gt;=Summary!$B$25,I8176&gt;=Summary!$B$26,I8176&lt;=Summary!$B$27,J8176&gt;=Summary!$B$28,J8176&lt;=Summary!$B$29,F8176*J8176&gt;1),"Yes","No")</f>
        <v>No</v>
      </c>
    </row>
    <row r="8177" customFormat="false" ht="15" hidden="false" customHeight="false" outlineLevel="0" collapsed="false">
      <c r="A8177" s="6" t="s">
        <v>155</v>
      </c>
      <c r="B8177" s="45" t="n">
        <v>44143</v>
      </c>
      <c r="C8177" s="6" t="s">
        <v>178</v>
      </c>
      <c r="D8177" s="6" t="s">
        <v>181</v>
      </c>
      <c r="E8177" s="6" t="s">
        <v>187</v>
      </c>
      <c r="F8177" s="34" t="n">
        <v>0.208929613232613</v>
      </c>
      <c r="G8177" s="34" t="n">
        <v>0.142540219611849</v>
      </c>
      <c r="H8177" s="34" t="n">
        <v>0.0663893936207638</v>
      </c>
      <c r="I8177" s="34" t="n">
        <v>0.465759024376058</v>
      </c>
      <c r="J8177" s="35" t="n">
        <v>7</v>
      </c>
      <c r="K8177" s="6" t="n">
        <v>0</v>
      </c>
      <c r="L8177" s="35" t="n">
        <v>-1</v>
      </c>
      <c r="M8177" s="6" t="str">
        <f aca="false">IF(I8177&lt;=0,"Below 0%",IF(I8177&lt;=0.05,"0-5%",IF(I8177&lt;=0.1,"5-10%",IF(I8177&lt;=0.2,"10-20%",IF(I8177&lt;=0.4,"20-40%","Above 40%")))))</f>
        <v>Above 40%</v>
      </c>
      <c r="N8177" s="6" t="str">
        <f aca="false">IF(AND(H8177&gt;=Summary!$B$25,I8177&gt;=Summary!$B$26,I8177&lt;=Summary!$B$27,J8177&gt;=Summary!$B$28,J8177&lt;=Summary!$B$29,F8177*J8177&gt;1),"Yes","No")</f>
        <v>No</v>
      </c>
    </row>
    <row r="8178" customFormat="false" ht="15" hidden="false" customHeight="false" outlineLevel="0" collapsed="false">
      <c r="A8178" s="6" t="s">
        <v>155</v>
      </c>
      <c r="B8178" s="45" t="n">
        <v>44143</v>
      </c>
      <c r="C8178" s="6" t="s">
        <v>178</v>
      </c>
      <c r="D8178" s="6" t="s">
        <v>181</v>
      </c>
      <c r="E8178" s="6" t="s">
        <v>174</v>
      </c>
      <c r="F8178" s="34" t="n">
        <v>0.113476902246475</v>
      </c>
      <c r="G8178" s="34" t="n">
        <v>0.217856230847804</v>
      </c>
      <c r="H8178" s="34" t="n">
        <v>-0.104379328601329</v>
      </c>
      <c r="I8178" s="34" t="n">
        <v>-0.479120235373249</v>
      </c>
      <c r="J8178" s="35" t="n">
        <v>4.58</v>
      </c>
      <c r="K8178" s="6" t="n">
        <v>0</v>
      </c>
      <c r="L8178" s="35" t="n">
        <v>-1</v>
      </c>
      <c r="M8178" s="6" t="str">
        <f aca="false">IF(I8178&lt;=0,"Below 0%",IF(I8178&lt;=0.05,"0-5%",IF(I8178&lt;=0.1,"5-10%",IF(I8178&lt;=0.2,"10-20%",IF(I8178&lt;=0.4,"20-40%","Above 40%")))))</f>
        <v>Below 0%</v>
      </c>
      <c r="N8178" s="6" t="str">
        <f aca="false">IF(AND(H8178&gt;=Summary!$B$25,I8178&gt;=Summary!$B$26,I8178&lt;=Summary!$B$27,J8178&gt;=Summary!$B$28,J8178&lt;=Summary!$B$29,F8178*J8178&gt;1),"Yes","No")</f>
        <v>No</v>
      </c>
    </row>
    <row r="8179" customFormat="false" ht="15" hidden="false" customHeight="false" outlineLevel="0" collapsed="false">
      <c r="A8179" s="6" t="s">
        <v>155</v>
      </c>
      <c r="B8179" s="45" t="n">
        <v>44143</v>
      </c>
      <c r="C8179" s="6" t="s">
        <v>178</v>
      </c>
      <c r="D8179" s="6" t="s">
        <v>181</v>
      </c>
      <c r="E8179" s="6" t="s">
        <v>177</v>
      </c>
      <c r="F8179" s="34" t="n">
        <v>0.677593469619751</v>
      </c>
      <c r="G8179" s="34" t="n">
        <v>0.639603549540347</v>
      </c>
      <c r="H8179" s="34" t="n">
        <v>0.0379899200794037</v>
      </c>
      <c r="I8179" s="34" t="n">
        <v>0.0593960432313192</v>
      </c>
      <c r="J8179" s="35" t="n">
        <v>1.56</v>
      </c>
      <c r="K8179" s="6" t="n">
        <v>1</v>
      </c>
      <c r="L8179" s="35" t="n">
        <v>0.56</v>
      </c>
      <c r="M8179" s="6" t="str">
        <f aca="false">IF(I8179&lt;=0,"Below 0%",IF(I8179&lt;=0.05,"0-5%",IF(I8179&lt;=0.1,"5-10%",IF(I8179&lt;=0.2,"10-20%",IF(I8179&lt;=0.4,"20-40%","Above 40%")))))</f>
        <v>5-10%</v>
      </c>
      <c r="N8179" s="6" t="str">
        <f aca="false">IF(AND(H8179&gt;=Summary!$B$25,I8179&gt;=Summary!$B$26,I8179&lt;=Summary!$B$27,J8179&gt;=Summary!$B$28,J8179&lt;=Summary!$B$29,F8179*J8179&gt;1),"Yes","No")</f>
        <v>No</v>
      </c>
    </row>
    <row r="8180" customFormat="false" ht="15" hidden="false" customHeight="false" outlineLevel="0" collapsed="false">
      <c r="A8180" s="6" t="s">
        <v>155</v>
      </c>
      <c r="B8180" s="45" t="n">
        <v>44156</v>
      </c>
      <c r="C8180" s="6" t="s">
        <v>182</v>
      </c>
      <c r="D8180" s="6" t="s">
        <v>201</v>
      </c>
      <c r="E8180" s="6" t="s">
        <v>187</v>
      </c>
      <c r="F8180" s="34" t="n">
        <v>0.470115423202515</v>
      </c>
      <c r="G8180" s="34" t="n">
        <v>0.43856382609179</v>
      </c>
      <c r="H8180" s="34" t="n">
        <v>0.0315515971107252</v>
      </c>
      <c r="I8180" s="34" t="n">
        <v>0.0719429994760252</v>
      </c>
      <c r="J8180" s="35" t="n">
        <v>2.27</v>
      </c>
      <c r="K8180" s="6" t="n">
        <v>0</v>
      </c>
      <c r="L8180" s="35" t="n">
        <v>-1</v>
      </c>
      <c r="M8180" s="6" t="str">
        <f aca="false">IF(I8180&lt;=0,"Below 0%",IF(I8180&lt;=0.05,"0-5%",IF(I8180&lt;=0.1,"5-10%",IF(I8180&lt;=0.2,"10-20%",IF(I8180&lt;=0.4,"20-40%","Above 40%")))))</f>
        <v>5-10%</v>
      </c>
      <c r="N8180" s="6" t="str">
        <f aca="false">IF(AND(H8180&gt;=Summary!$B$25,I8180&gt;=Summary!$B$26,I8180&lt;=Summary!$B$27,J8180&gt;=Summary!$B$28,J8180&lt;=Summary!$B$29,F8180*J8180&gt;1),"Yes","No")</f>
        <v>No</v>
      </c>
    </row>
    <row r="8181" customFormat="false" ht="15" hidden="false" customHeight="false" outlineLevel="0" collapsed="false">
      <c r="A8181" s="6" t="s">
        <v>155</v>
      </c>
      <c r="B8181" s="45" t="n">
        <v>44156</v>
      </c>
      <c r="C8181" s="6" t="s">
        <v>182</v>
      </c>
      <c r="D8181" s="6" t="s">
        <v>201</v>
      </c>
      <c r="E8181" s="6" t="s">
        <v>174</v>
      </c>
      <c r="F8181" s="34" t="n">
        <v>0.315210402011871</v>
      </c>
      <c r="G8181" s="34" t="n">
        <v>0.263370340007503</v>
      </c>
      <c r="H8181" s="34" t="n">
        <v>0.0518400620043681</v>
      </c>
      <c r="I8181" s="34" t="n">
        <v>0.196833333635409</v>
      </c>
      <c r="J8181" s="35" t="n">
        <v>3.78</v>
      </c>
      <c r="K8181" s="6" t="n">
        <v>0</v>
      </c>
      <c r="L8181" s="35" t="n">
        <v>-1</v>
      </c>
      <c r="M8181" s="6" t="str">
        <f aca="false">IF(I8181&lt;=0,"Below 0%",IF(I8181&lt;=0.05,"0-5%",IF(I8181&lt;=0.1,"5-10%",IF(I8181&lt;=0.2,"10-20%",IF(I8181&lt;=0.4,"20-40%","Above 40%")))))</f>
        <v>10-20%</v>
      </c>
      <c r="N8181" s="6" t="str">
        <f aca="false">IF(AND(H8181&gt;=Summary!$B$25,I8181&gt;=Summary!$B$26,I8181&lt;=Summary!$B$27,J8181&gt;=Summary!$B$28,J8181&lt;=Summary!$B$29,F8181*J8181&gt;1),"Yes","No")</f>
        <v>Yes</v>
      </c>
    </row>
    <row r="8182" customFormat="false" ht="15" hidden="false" customHeight="false" outlineLevel="0" collapsed="false">
      <c r="A8182" s="6" t="s">
        <v>155</v>
      </c>
      <c r="B8182" s="45" t="n">
        <v>44156</v>
      </c>
      <c r="C8182" s="6" t="s">
        <v>182</v>
      </c>
      <c r="D8182" s="6" t="s">
        <v>201</v>
      </c>
      <c r="E8182" s="6" t="s">
        <v>177</v>
      </c>
      <c r="F8182" s="34" t="n">
        <v>0.214674189686775</v>
      </c>
      <c r="G8182" s="34" t="n">
        <v>0.298065833900707</v>
      </c>
      <c r="H8182" s="34" t="n">
        <v>-0.083391644213932</v>
      </c>
      <c r="I8182" s="34" t="n">
        <v>-0.279775924407733</v>
      </c>
      <c r="J8182" s="35" t="n">
        <v>3.34</v>
      </c>
      <c r="K8182" s="6" t="n">
        <v>1</v>
      </c>
      <c r="L8182" s="35" t="n">
        <v>2.34</v>
      </c>
      <c r="M8182" s="6" t="str">
        <f aca="false">IF(I8182&lt;=0,"Below 0%",IF(I8182&lt;=0.05,"0-5%",IF(I8182&lt;=0.1,"5-10%",IF(I8182&lt;=0.2,"10-20%",IF(I8182&lt;=0.4,"20-40%","Above 40%")))))</f>
        <v>Below 0%</v>
      </c>
      <c r="N8182" s="6" t="str">
        <f aca="false">IF(AND(H8182&gt;=Summary!$B$25,I8182&gt;=Summary!$B$26,I8182&lt;=Summary!$B$27,J8182&gt;=Summary!$B$28,J8182&lt;=Summary!$B$29,F8182*J8182&gt;1),"Yes","No")</f>
        <v>No</v>
      </c>
    </row>
    <row r="8183" customFormat="false" ht="15" hidden="false" customHeight="false" outlineLevel="0" collapsed="false">
      <c r="A8183" s="6" t="s">
        <v>155</v>
      </c>
      <c r="B8183" s="45" t="n">
        <v>44156</v>
      </c>
      <c r="C8183" s="6" t="s">
        <v>176</v>
      </c>
      <c r="D8183" s="6" t="s">
        <v>178</v>
      </c>
      <c r="E8183" s="6" t="s">
        <v>187</v>
      </c>
      <c r="F8183" s="34" t="n">
        <v>0.806880652904511</v>
      </c>
      <c r="G8183" s="34" t="n">
        <v>0.729166666666667</v>
      </c>
      <c r="H8183" s="34" t="n">
        <v>0.0777139862378438</v>
      </c>
      <c r="I8183" s="34" t="n">
        <v>0.106579181126186</v>
      </c>
      <c r="J8183" s="35" t="n">
        <v>1.38</v>
      </c>
      <c r="K8183" s="6" t="n">
        <v>1</v>
      </c>
      <c r="L8183" s="35" t="n">
        <v>0.38</v>
      </c>
      <c r="M8183" s="6" t="str">
        <f aca="false">IF(I8183&lt;=0,"Below 0%",IF(I8183&lt;=0.05,"0-5%",IF(I8183&lt;=0.1,"5-10%",IF(I8183&lt;=0.2,"10-20%",IF(I8183&lt;=0.4,"20-40%","Above 40%")))))</f>
        <v>10-20%</v>
      </c>
      <c r="N8183" s="6" t="str">
        <f aca="false">IF(AND(H8183&gt;=Summary!$B$25,I8183&gt;=Summary!$B$26,I8183&lt;=Summary!$B$27,J8183&gt;=Summary!$B$28,J8183&lt;=Summary!$B$29,F8183*J8183&gt;1),"Yes","No")</f>
        <v>No</v>
      </c>
    </row>
    <row r="8184" customFormat="false" ht="15" hidden="false" customHeight="false" outlineLevel="0" collapsed="false">
      <c r="A8184" s="6" t="s">
        <v>155</v>
      </c>
      <c r="B8184" s="45" t="n">
        <v>44156</v>
      </c>
      <c r="C8184" s="6" t="s">
        <v>176</v>
      </c>
      <c r="D8184" s="6" t="s">
        <v>178</v>
      </c>
      <c r="E8184" s="6" t="s">
        <v>174</v>
      </c>
      <c r="F8184" s="34" t="n">
        <v>0.118370376527309</v>
      </c>
      <c r="G8184" s="34" t="n">
        <v>0.175</v>
      </c>
      <c r="H8184" s="34" t="n">
        <v>-0.0566296234726906</v>
      </c>
      <c r="I8184" s="34" t="n">
        <v>-0.323597848415375</v>
      </c>
      <c r="J8184" s="35" t="n">
        <v>5.75</v>
      </c>
      <c r="K8184" s="6" t="n">
        <v>0</v>
      </c>
      <c r="L8184" s="35" t="n">
        <v>-1</v>
      </c>
      <c r="M8184" s="6" t="str">
        <f aca="false">IF(I8184&lt;=0,"Below 0%",IF(I8184&lt;=0.05,"0-5%",IF(I8184&lt;=0.1,"5-10%",IF(I8184&lt;=0.2,"10-20%",IF(I8184&lt;=0.4,"20-40%","Above 40%")))))</f>
        <v>Below 0%</v>
      </c>
      <c r="N8184" s="6" t="str">
        <f aca="false">IF(AND(H8184&gt;=Summary!$B$25,I8184&gt;=Summary!$B$26,I8184&lt;=Summary!$B$27,J8184&gt;=Summary!$B$28,J8184&lt;=Summary!$B$29,F8184*J8184&gt;1),"Yes","No")</f>
        <v>No</v>
      </c>
    </row>
    <row r="8185" customFormat="false" ht="15" hidden="false" customHeight="false" outlineLevel="0" collapsed="false">
      <c r="A8185" s="6" t="s">
        <v>155</v>
      </c>
      <c r="B8185" s="45" t="n">
        <v>44156</v>
      </c>
      <c r="C8185" s="6" t="s">
        <v>176</v>
      </c>
      <c r="D8185" s="6" t="s">
        <v>178</v>
      </c>
      <c r="E8185" s="6" t="s">
        <v>177</v>
      </c>
      <c r="F8185" s="34" t="n">
        <v>0.0747489780187607</v>
      </c>
      <c r="G8185" s="34" t="n">
        <v>0.0958333333333333</v>
      </c>
      <c r="H8185" s="34" t="n">
        <v>-0.0210843553145726</v>
      </c>
      <c r="I8185" s="34" t="n">
        <v>-0.220010664152062</v>
      </c>
      <c r="J8185" s="35" t="n">
        <v>10.5</v>
      </c>
      <c r="K8185" s="6" t="n">
        <v>0</v>
      </c>
      <c r="L8185" s="35" t="n">
        <v>-1</v>
      </c>
      <c r="M8185" s="6" t="str">
        <f aca="false">IF(I8185&lt;=0,"Below 0%",IF(I8185&lt;=0.05,"0-5%",IF(I8185&lt;=0.1,"5-10%",IF(I8185&lt;=0.2,"10-20%",IF(I8185&lt;=0.4,"20-40%","Above 40%")))))</f>
        <v>Below 0%</v>
      </c>
      <c r="N8185" s="6" t="str">
        <f aca="false">IF(AND(H8185&gt;=Summary!$B$25,I8185&gt;=Summary!$B$26,I8185&lt;=Summary!$B$27,J8185&gt;=Summary!$B$28,J8185&lt;=Summary!$B$29,F8185*J8185&gt;1),"Yes","No")</f>
        <v>No</v>
      </c>
    </row>
    <row r="8186" customFormat="false" ht="15" hidden="false" customHeight="false" outlineLevel="0" collapsed="false">
      <c r="A8186" s="6" t="s">
        <v>155</v>
      </c>
      <c r="B8186" s="45" t="n">
        <v>44156</v>
      </c>
      <c r="C8186" s="6" t="s">
        <v>188</v>
      </c>
      <c r="D8186" s="6" t="s">
        <v>190</v>
      </c>
      <c r="E8186" s="6" t="s">
        <v>187</v>
      </c>
      <c r="F8186" s="34" t="n">
        <v>0.122026734054089</v>
      </c>
      <c r="G8186" s="34" t="n">
        <v>0.142467620995228</v>
      </c>
      <c r="H8186" s="34" t="n">
        <v>-0.0204408869411398</v>
      </c>
      <c r="I8186" s="34" t="n">
        <v>-0.143477421735177</v>
      </c>
      <c r="J8186" s="35" t="n">
        <v>7</v>
      </c>
      <c r="K8186" s="6" t="n">
        <v>0</v>
      </c>
      <c r="L8186" s="35" t="n">
        <v>-1</v>
      </c>
      <c r="M8186" s="6" t="str">
        <f aca="false">IF(I8186&lt;=0,"Below 0%",IF(I8186&lt;=0.05,"0-5%",IF(I8186&lt;=0.1,"5-10%",IF(I8186&lt;=0.2,"10-20%",IF(I8186&lt;=0.4,"20-40%","Above 40%")))))</f>
        <v>Below 0%</v>
      </c>
      <c r="N8186" s="6" t="str">
        <f aca="false">IF(AND(H8186&gt;=Summary!$B$25,I8186&gt;=Summary!$B$26,I8186&lt;=Summary!$B$27,J8186&gt;=Summary!$B$28,J8186&lt;=Summary!$B$29,F8186*J8186&gt;1),"Yes","No")</f>
        <v>No</v>
      </c>
    </row>
    <row r="8187" customFormat="false" ht="15" hidden="false" customHeight="false" outlineLevel="0" collapsed="false">
      <c r="A8187" s="6" t="s">
        <v>155</v>
      </c>
      <c r="B8187" s="45" t="n">
        <v>44156</v>
      </c>
      <c r="C8187" s="6" t="s">
        <v>188</v>
      </c>
      <c r="D8187" s="6" t="s">
        <v>190</v>
      </c>
      <c r="E8187" s="6" t="s">
        <v>174</v>
      </c>
      <c r="F8187" s="34" t="n">
        <v>0.227336943149567</v>
      </c>
      <c r="G8187" s="34" t="n">
        <v>0.209952283571916</v>
      </c>
      <c r="H8187" s="34" t="n">
        <v>0.0173846595776512</v>
      </c>
      <c r="I8187" s="34" t="n">
        <v>0.0828029077935528</v>
      </c>
      <c r="J8187" s="35" t="n">
        <v>4.75</v>
      </c>
      <c r="K8187" s="6" t="n">
        <v>0</v>
      </c>
      <c r="L8187" s="35" t="n">
        <v>-1</v>
      </c>
      <c r="M8187" s="6" t="str">
        <f aca="false">IF(I8187&lt;=0,"Below 0%",IF(I8187&lt;=0.05,"0-5%",IF(I8187&lt;=0.1,"5-10%",IF(I8187&lt;=0.2,"10-20%",IF(I8187&lt;=0.4,"20-40%","Above 40%")))))</f>
        <v>5-10%</v>
      </c>
      <c r="N8187" s="6" t="str">
        <f aca="false">IF(AND(H8187&gt;=Summary!$B$25,I8187&gt;=Summary!$B$26,I8187&lt;=Summary!$B$27,J8187&gt;=Summary!$B$28,J8187&lt;=Summary!$B$29,F8187*J8187&gt;1),"Yes","No")</f>
        <v>No</v>
      </c>
    </row>
    <row r="8188" customFormat="false" ht="15" hidden="false" customHeight="false" outlineLevel="0" collapsed="false">
      <c r="A8188" s="6" t="s">
        <v>155</v>
      </c>
      <c r="B8188" s="45" t="n">
        <v>44156</v>
      </c>
      <c r="C8188" s="6" t="s">
        <v>188</v>
      </c>
      <c r="D8188" s="6" t="s">
        <v>190</v>
      </c>
      <c r="E8188" s="6" t="s">
        <v>177</v>
      </c>
      <c r="F8188" s="34" t="n">
        <v>0.650636315345764</v>
      </c>
      <c r="G8188" s="34" t="n">
        <v>0.647580095432856</v>
      </c>
      <c r="H8188" s="34" t="n">
        <v>0.00305621991290794</v>
      </c>
      <c r="I8188" s="34" t="n">
        <v>0.00471944696024829</v>
      </c>
      <c r="J8188" s="35" t="n">
        <v>1.54</v>
      </c>
      <c r="K8188" s="6" t="n">
        <v>1</v>
      </c>
      <c r="L8188" s="35" t="n">
        <v>0.54</v>
      </c>
      <c r="M8188" s="6" t="str">
        <f aca="false">IF(I8188&lt;=0,"Below 0%",IF(I8188&lt;=0.05,"0-5%",IF(I8188&lt;=0.1,"5-10%",IF(I8188&lt;=0.2,"10-20%",IF(I8188&lt;=0.4,"20-40%","Above 40%")))))</f>
        <v>0-5%</v>
      </c>
      <c r="N8188" s="6" t="str">
        <f aca="false">IF(AND(H8188&gt;=Summary!$B$25,I8188&gt;=Summary!$B$26,I8188&lt;=Summary!$B$27,J8188&gt;=Summary!$B$28,J8188&lt;=Summary!$B$29,F8188*J8188&gt;1),"Yes","No")</f>
        <v>No</v>
      </c>
    </row>
    <row r="8189" customFormat="false" ht="15" hidden="false" customHeight="false" outlineLevel="0" collapsed="false">
      <c r="A8189" s="6" t="s">
        <v>155</v>
      </c>
      <c r="B8189" s="45" t="n">
        <v>44156</v>
      </c>
      <c r="C8189" s="6" t="s">
        <v>181</v>
      </c>
      <c r="D8189" s="6" t="s">
        <v>194</v>
      </c>
      <c r="E8189" s="6" t="s">
        <v>187</v>
      </c>
      <c r="F8189" s="34" t="n">
        <v>0.306168884038925</v>
      </c>
      <c r="G8189" s="34" t="n">
        <v>0.230039266064645</v>
      </c>
      <c r="H8189" s="34" t="n">
        <v>0.07612961797428</v>
      </c>
      <c r="I8189" s="34" t="n">
        <v>0.330941839959124</v>
      </c>
      <c r="J8189" s="35" t="n">
        <v>4.35</v>
      </c>
      <c r="K8189" s="6" t="n">
        <v>1</v>
      </c>
      <c r="L8189" s="35" t="n">
        <v>3.35</v>
      </c>
      <c r="M8189" s="6" t="str">
        <f aca="false">IF(I8189&lt;=0,"Below 0%",IF(I8189&lt;=0.05,"0-5%",IF(I8189&lt;=0.1,"5-10%",IF(I8189&lt;=0.2,"10-20%",IF(I8189&lt;=0.4,"20-40%","Above 40%")))))</f>
        <v>20-40%</v>
      </c>
      <c r="N8189" s="6" t="str">
        <f aca="false">IF(AND(H8189&gt;=Summary!$B$25,I8189&gt;=Summary!$B$26,I8189&lt;=Summary!$B$27,J8189&gt;=Summary!$B$28,J8189&lt;=Summary!$B$29,F8189*J8189&gt;1),"Yes","No")</f>
        <v>Yes</v>
      </c>
    </row>
    <row r="8190" customFormat="false" ht="15" hidden="false" customHeight="false" outlineLevel="0" collapsed="false">
      <c r="A8190" s="6" t="s">
        <v>155</v>
      </c>
      <c r="B8190" s="45" t="n">
        <v>44156</v>
      </c>
      <c r="C8190" s="6" t="s">
        <v>181</v>
      </c>
      <c r="D8190" s="6" t="s">
        <v>194</v>
      </c>
      <c r="E8190" s="6" t="s">
        <v>174</v>
      </c>
      <c r="F8190" s="34" t="n">
        <v>0.177338123321533</v>
      </c>
      <c r="G8190" s="34" t="n">
        <v>0.237689027881522</v>
      </c>
      <c r="H8190" s="34" t="n">
        <v>-0.0603509045599885</v>
      </c>
      <c r="I8190" s="34" t="n">
        <v>-0.253906985517527</v>
      </c>
      <c r="J8190" s="35" t="n">
        <v>4.21</v>
      </c>
      <c r="K8190" s="6" t="n">
        <v>0</v>
      </c>
      <c r="L8190" s="35" t="n">
        <v>-1</v>
      </c>
      <c r="M8190" s="6" t="str">
        <f aca="false">IF(I8190&lt;=0,"Below 0%",IF(I8190&lt;=0.05,"0-5%",IF(I8190&lt;=0.1,"5-10%",IF(I8190&lt;=0.2,"10-20%",IF(I8190&lt;=0.4,"20-40%","Above 40%")))))</f>
        <v>Below 0%</v>
      </c>
      <c r="N8190" s="6" t="str">
        <f aca="false">IF(AND(H8190&gt;=Summary!$B$25,I8190&gt;=Summary!$B$26,I8190&lt;=Summary!$B$27,J8190&gt;=Summary!$B$28,J8190&lt;=Summary!$B$29,F8190*J8190&gt;1),"Yes","No")</f>
        <v>No</v>
      </c>
    </row>
    <row r="8191" customFormat="false" ht="15" hidden="false" customHeight="false" outlineLevel="0" collapsed="false">
      <c r="A8191" s="6" t="s">
        <v>155</v>
      </c>
      <c r="B8191" s="45" t="n">
        <v>44156</v>
      </c>
      <c r="C8191" s="6" t="s">
        <v>181</v>
      </c>
      <c r="D8191" s="6" t="s">
        <v>194</v>
      </c>
      <c r="E8191" s="6" t="s">
        <v>177</v>
      </c>
      <c r="F8191" s="34" t="n">
        <v>0.516492962837219</v>
      </c>
      <c r="G8191" s="34" t="n">
        <v>0.532271706053833</v>
      </c>
      <c r="H8191" s="34" t="n">
        <v>-0.0157787432166139</v>
      </c>
      <c r="I8191" s="34" t="n">
        <v>-0.0296441517314431</v>
      </c>
      <c r="J8191" s="35" t="n">
        <v>1.88</v>
      </c>
      <c r="K8191" s="6" t="n">
        <v>0</v>
      </c>
      <c r="L8191" s="35" t="n">
        <v>-1</v>
      </c>
      <c r="M8191" s="6" t="str">
        <f aca="false">IF(I8191&lt;=0,"Below 0%",IF(I8191&lt;=0.05,"0-5%",IF(I8191&lt;=0.1,"5-10%",IF(I8191&lt;=0.2,"10-20%",IF(I8191&lt;=0.4,"20-40%","Above 40%")))))</f>
        <v>Below 0%</v>
      </c>
      <c r="N8191" s="6" t="str">
        <f aca="false">IF(AND(H8191&gt;=Summary!$B$25,I8191&gt;=Summary!$B$26,I8191&lt;=Summary!$B$27,J8191&gt;=Summary!$B$28,J8191&lt;=Summary!$B$29,F8191*J8191&gt;1),"Yes","No")</f>
        <v>No</v>
      </c>
    </row>
    <row r="8192" customFormat="false" ht="15" hidden="false" customHeight="false" outlineLevel="0" collapsed="false">
      <c r="A8192" s="6" t="s">
        <v>155</v>
      </c>
      <c r="B8192" s="45" t="n">
        <v>44157</v>
      </c>
      <c r="C8192" s="6" t="s">
        <v>184</v>
      </c>
      <c r="D8192" s="6" t="s">
        <v>173</v>
      </c>
      <c r="E8192" s="6" t="s">
        <v>187</v>
      </c>
      <c r="F8192" s="34" t="n">
        <v>0.285922229290009</v>
      </c>
      <c r="G8192" s="34" t="n">
        <v>0.241403334162727</v>
      </c>
      <c r="H8192" s="34" t="n">
        <v>0.0445188951272815</v>
      </c>
      <c r="I8192" s="34" t="n">
        <v>0.184417068147335</v>
      </c>
      <c r="J8192" s="35" t="n">
        <v>4.12</v>
      </c>
      <c r="K8192" s="6" t="n">
        <v>0</v>
      </c>
      <c r="L8192" s="35" t="n">
        <v>-1</v>
      </c>
      <c r="M8192" s="6" t="str">
        <f aca="false">IF(I8192&lt;=0,"Below 0%",IF(I8192&lt;=0.05,"0-5%",IF(I8192&lt;=0.1,"5-10%",IF(I8192&lt;=0.2,"10-20%",IF(I8192&lt;=0.4,"20-40%","Above 40%")))))</f>
        <v>10-20%</v>
      </c>
      <c r="N8192" s="6" t="str">
        <f aca="false">IF(AND(H8192&gt;=Summary!$B$25,I8192&gt;=Summary!$B$26,I8192&lt;=Summary!$B$27,J8192&gt;=Summary!$B$28,J8192&lt;=Summary!$B$29,F8192*J8192&gt;1),"Yes","No")</f>
        <v>Yes</v>
      </c>
    </row>
    <row r="8193" customFormat="false" ht="15" hidden="false" customHeight="false" outlineLevel="0" collapsed="false">
      <c r="A8193" s="6" t="s">
        <v>155</v>
      </c>
      <c r="B8193" s="45" t="n">
        <v>44157</v>
      </c>
      <c r="C8193" s="6" t="s">
        <v>184</v>
      </c>
      <c r="D8193" s="6" t="s">
        <v>173</v>
      </c>
      <c r="E8193" s="6" t="s">
        <v>174</v>
      </c>
      <c r="F8193" s="34" t="n">
        <v>0.288374572992325</v>
      </c>
      <c r="G8193" s="34" t="n">
        <v>0.251157004229908</v>
      </c>
      <c r="H8193" s="34" t="n">
        <v>0.0372175687624169</v>
      </c>
      <c r="I8193" s="34" t="n">
        <v>0.148184474793098</v>
      </c>
      <c r="J8193" s="35" t="n">
        <v>3.96</v>
      </c>
      <c r="K8193" s="6" t="n">
        <v>0</v>
      </c>
      <c r="L8193" s="35" t="n">
        <v>-1</v>
      </c>
      <c r="M8193" s="6" t="str">
        <f aca="false">IF(I8193&lt;=0,"Below 0%",IF(I8193&lt;=0.05,"0-5%",IF(I8193&lt;=0.1,"5-10%",IF(I8193&lt;=0.2,"10-20%",IF(I8193&lt;=0.4,"20-40%","Above 40%")))))</f>
        <v>10-20%</v>
      </c>
      <c r="N8193" s="6" t="str">
        <f aca="false">IF(AND(H8193&gt;=Summary!$B$25,I8193&gt;=Summary!$B$26,I8193&lt;=Summary!$B$27,J8193&gt;=Summary!$B$28,J8193&lt;=Summary!$B$29,F8193*J8193&gt;1),"Yes","No")</f>
        <v>Yes</v>
      </c>
    </row>
    <row r="8194" customFormat="false" ht="15" hidden="false" customHeight="false" outlineLevel="0" collapsed="false">
      <c r="A8194" s="6" t="s">
        <v>155</v>
      </c>
      <c r="B8194" s="45" t="n">
        <v>44157</v>
      </c>
      <c r="C8194" s="6" t="s">
        <v>184</v>
      </c>
      <c r="D8194" s="6" t="s">
        <v>173</v>
      </c>
      <c r="E8194" s="6" t="s">
        <v>177</v>
      </c>
      <c r="F8194" s="34" t="n">
        <v>0.425703227519989</v>
      </c>
      <c r="G8194" s="34" t="n">
        <v>0.507439661607365</v>
      </c>
      <c r="H8194" s="34" t="n">
        <v>-0.081736434087376</v>
      </c>
      <c r="I8194" s="34" t="n">
        <v>-0.161076163870336</v>
      </c>
      <c r="J8194" s="35" t="n">
        <v>1.96</v>
      </c>
      <c r="K8194" s="6" t="n">
        <v>1</v>
      </c>
      <c r="L8194" s="35" t="n">
        <v>0.96</v>
      </c>
      <c r="M8194" s="6" t="str">
        <f aca="false">IF(I8194&lt;=0,"Below 0%",IF(I8194&lt;=0.05,"0-5%",IF(I8194&lt;=0.1,"5-10%",IF(I8194&lt;=0.2,"10-20%",IF(I8194&lt;=0.4,"20-40%","Above 40%")))))</f>
        <v>Below 0%</v>
      </c>
      <c r="N8194" s="6" t="str">
        <f aca="false">IF(AND(H8194&gt;=Summary!$B$25,I8194&gt;=Summary!$B$26,I8194&lt;=Summary!$B$27,J8194&gt;=Summary!$B$28,J8194&lt;=Summary!$B$29,F8194*J8194&gt;1),"Yes","No")</f>
        <v>No</v>
      </c>
    </row>
    <row r="8195" customFormat="false" ht="15" hidden="false" customHeight="false" outlineLevel="0" collapsed="false">
      <c r="A8195" s="6" t="s">
        <v>155</v>
      </c>
      <c r="B8195" s="45" t="n">
        <v>44157</v>
      </c>
      <c r="C8195" s="6" t="s">
        <v>205</v>
      </c>
      <c r="D8195" s="6" t="s">
        <v>185</v>
      </c>
      <c r="E8195" s="6" t="s">
        <v>187</v>
      </c>
      <c r="F8195" s="34" t="n">
        <v>0.305748194456101</v>
      </c>
      <c r="G8195" s="34" t="n">
        <v>0.304854476169437</v>
      </c>
      <c r="H8195" s="34" t="n">
        <v>0.000893718286663237</v>
      </c>
      <c r="I8195" s="34" t="n">
        <v>0.00293162264793678</v>
      </c>
      <c r="J8195" s="35" t="n">
        <v>3.28</v>
      </c>
      <c r="K8195" s="6" t="n">
        <v>0</v>
      </c>
      <c r="L8195" s="35" t="n">
        <v>-1</v>
      </c>
      <c r="M8195" s="6" t="str">
        <f aca="false">IF(I8195&lt;=0,"Below 0%",IF(I8195&lt;=0.05,"0-5%",IF(I8195&lt;=0.1,"5-10%",IF(I8195&lt;=0.2,"10-20%",IF(I8195&lt;=0.4,"20-40%","Above 40%")))))</f>
        <v>0-5%</v>
      </c>
      <c r="N8195" s="6" t="str">
        <f aca="false">IF(AND(H8195&gt;=Summary!$B$25,I8195&gt;=Summary!$B$26,I8195&lt;=Summary!$B$27,J8195&gt;=Summary!$B$28,J8195&lt;=Summary!$B$29,F8195*J8195&gt;1),"Yes","No")</f>
        <v>No</v>
      </c>
    </row>
    <row r="8196" customFormat="false" ht="15" hidden="false" customHeight="false" outlineLevel="0" collapsed="false">
      <c r="A8196" s="6" t="s">
        <v>155</v>
      </c>
      <c r="B8196" s="45" t="n">
        <v>44157</v>
      </c>
      <c r="C8196" s="6" t="s">
        <v>205</v>
      </c>
      <c r="D8196" s="6" t="s">
        <v>185</v>
      </c>
      <c r="E8196" s="6" t="s">
        <v>174</v>
      </c>
      <c r="F8196" s="34" t="n">
        <v>0.352299302816391</v>
      </c>
      <c r="G8196" s="34" t="n">
        <v>0.260396531728061</v>
      </c>
      <c r="H8196" s="34" t="n">
        <v>0.09190277108833</v>
      </c>
      <c r="I8196" s="34" t="n">
        <v>0.352933929182692</v>
      </c>
      <c r="J8196" s="35" t="n">
        <v>3.84</v>
      </c>
      <c r="K8196" s="6" t="n">
        <v>1</v>
      </c>
      <c r="L8196" s="35" t="n">
        <v>2.84</v>
      </c>
      <c r="M8196" s="6" t="str">
        <f aca="false">IF(I8196&lt;=0,"Below 0%",IF(I8196&lt;=0.05,"0-5%",IF(I8196&lt;=0.1,"5-10%",IF(I8196&lt;=0.2,"10-20%",IF(I8196&lt;=0.4,"20-40%","Above 40%")))))</f>
        <v>20-40%</v>
      </c>
      <c r="N8196" s="6" t="str">
        <f aca="false">IF(AND(H8196&gt;=Summary!$B$25,I8196&gt;=Summary!$B$26,I8196&lt;=Summary!$B$27,J8196&gt;=Summary!$B$28,J8196&lt;=Summary!$B$29,F8196*J8196&gt;1),"Yes","No")</f>
        <v>Yes</v>
      </c>
    </row>
    <row r="8197" customFormat="false" ht="15" hidden="false" customHeight="false" outlineLevel="0" collapsed="false">
      <c r="A8197" s="6" t="s">
        <v>155</v>
      </c>
      <c r="B8197" s="45" t="n">
        <v>44157</v>
      </c>
      <c r="C8197" s="6" t="s">
        <v>205</v>
      </c>
      <c r="D8197" s="6" t="s">
        <v>185</v>
      </c>
      <c r="E8197" s="6" t="s">
        <v>177</v>
      </c>
      <c r="F8197" s="34" t="n">
        <v>0.341952502727509</v>
      </c>
      <c r="G8197" s="34" t="n">
        <v>0.434748992102502</v>
      </c>
      <c r="H8197" s="34" t="n">
        <v>-0.0927964893749933</v>
      </c>
      <c r="I8197" s="34" t="n">
        <v>-0.213448429003176</v>
      </c>
      <c r="J8197" s="35" t="n">
        <v>2.3</v>
      </c>
      <c r="K8197" s="6" t="n">
        <v>0</v>
      </c>
      <c r="L8197" s="35" t="n">
        <v>-1</v>
      </c>
      <c r="M8197" s="6" t="str">
        <f aca="false">IF(I8197&lt;=0,"Below 0%",IF(I8197&lt;=0.05,"0-5%",IF(I8197&lt;=0.1,"5-10%",IF(I8197&lt;=0.2,"10-20%",IF(I8197&lt;=0.4,"20-40%","Above 40%")))))</f>
        <v>Below 0%</v>
      </c>
      <c r="N8197" s="6" t="str">
        <f aca="false">IF(AND(H8197&gt;=Summary!$B$25,I8197&gt;=Summary!$B$26,I8197&lt;=Summary!$B$27,J8197&gt;=Summary!$B$28,J8197&lt;=Summary!$B$29,F8197*J8197&gt;1),"Yes","No")</f>
        <v>No</v>
      </c>
    </row>
    <row r="8198" customFormat="false" ht="15" hidden="false" customHeight="false" outlineLevel="0" collapsed="false">
      <c r="A8198" s="6" t="s">
        <v>155</v>
      </c>
      <c r="B8198" s="45" t="n">
        <v>44157</v>
      </c>
      <c r="C8198" s="6" t="s">
        <v>183</v>
      </c>
      <c r="D8198" s="6" t="s">
        <v>195</v>
      </c>
      <c r="E8198" s="6" t="s">
        <v>187</v>
      </c>
      <c r="F8198" s="34" t="n">
        <v>0.749890029430389</v>
      </c>
      <c r="G8198" s="34" t="n">
        <v>0.508935915650938</v>
      </c>
      <c r="H8198" s="34" t="n">
        <v>0.240954113779451</v>
      </c>
      <c r="I8198" s="34" t="n">
        <v>0.473446865056215</v>
      </c>
      <c r="J8198" s="35" t="n">
        <v>1.99</v>
      </c>
      <c r="K8198" s="6" t="n">
        <v>1</v>
      </c>
      <c r="L8198" s="35" t="n">
        <v>0.99</v>
      </c>
      <c r="M8198" s="6" t="str">
        <f aca="false">IF(I8198&lt;=0,"Below 0%",IF(I8198&lt;=0.05,"0-5%",IF(I8198&lt;=0.1,"5-10%",IF(I8198&lt;=0.2,"10-20%",IF(I8198&lt;=0.4,"20-40%","Above 40%")))))</f>
        <v>Above 40%</v>
      </c>
      <c r="N8198" s="6" t="str">
        <f aca="false">IF(AND(H8198&gt;=Summary!$B$25,I8198&gt;=Summary!$B$26,I8198&lt;=Summary!$B$27,J8198&gt;=Summary!$B$28,J8198&lt;=Summary!$B$29,F8198*J8198&gt;1),"Yes","No")</f>
        <v>No</v>
      </c>
    </row>
    <row r="8199" customFormat="false" ht="15" hidden="false" customHeight="false" outlineLevel="0" collapsed="false">
      <c r="A8199" s="6" t="s">
        <v>155</v>
      </c>
      <c r="B8199" s="45" t="n">
        <v>44157</v>
      </c>
      <c r="C8199" s="6" t="s">
        <v>183</v>
      </c>
      <c r="D8199" s="6" t="s">
        <v>195</v>
      </c>
      <c r="E8199" s="6" t="s">
        <v>174</v>
      </c>
      <c r="F8199" s="34" t="n">
        <v>0.159140646457672</v>
      </c>
      <c r="G8199" s="34" t="n">
        <v>0.244043969191655</v>
      </c>
      <c r="H8199" s="34" t="n">
        <v>-0.0849033227339827</v>
      </c>
      <c r="I8199" s="34" t="n">
        <v>-0.347901744981478</v>
      </c>
      <c r="J8199" s="35" t="n">
        <v>4.15</v>
      </c>
      <c r="K8199" s="6" t="n">
        <v>0</v>
      </c>
      <c r="L8199" s="35" t="n">
        <v>-1</v>
      </c>
      <c r="M8199" s="6" t="str">
        <f aca="false">IF(I8199&lt;=0,"Below 0%",IF(I8199&lt;=0.05,"0-5%",IF(I8199&lt;=0.1,"5-10%",IF(I8199&lt;=0.2,"10-20%",IF(I8199&lt;=0.4,"20-40%","Above 40%")))))</f>
        <v>Below 0%</v>
      </c>
      <c r="N8199" s="6" t="str">
        <f aca="false">IF(AND(H8199&gt;=Summary!$B$25,I8199&gt;=Summary!$B$26,I8199&lt;=Summary!$B$27,J8199&gt;=Summary!$B$28,J8199&lt;=Summary!$B$29,F8199*J8199&gt;1),"Yes","No")</f>
        <v>No</v>
      </c>
    </row>
    <row r="8200" customFormat="false" ht="15" hidden="false" customHeight="false" outlineLevel="0" collapsed="false">
      <c r="A8200" s="6" t="s">
        <v>155</v>
      </c>
      <c r="B8200" s="45" t="n">
        <v>44157</v>
      </c>
      <c r="C8200" s="6" t="s">
        <v>183</v>
      </c>
      <c r="D8200" s="6" t="s">
        <v>195</v>
      </c>
      <c r="E8200" s="6" t="s">
        <v>177</v>
      </c>
      <c r="F8200" s="34" t="n">
        <v>0.0909693315625191</v>
      </c>
      <c r="G8200" s="34" t="n">
        <v>0.247020115157407</v>
      </c>
      <c r="H8200" s="34" t="n">
        <v>-0.156050783594888</v>
      </c>
      <c r="I8200" s="34" t="n">
        <v>-0.63173310195993</v>
      </c>
      <c r="J8200" s="35" t="n">
        <v>4.1</v>
      </c>
      <c r="K8200" s="6" t="n">
        <v>0</v>
      </c>
      <c r="L8200" s="35" t="n">
        <v>-1</v>
      </c>
      <c r="M8200" s="6" t="str">
        <f aca="false">IF(I8200&lt;=0,"Below 0%",IF(I8200&lt;=0.05,"0-5%",IF(I8200&lt;=0.1,"5-10%",IF(I8200&lt;=0.2,"10-20%",IF(I8200&lt;=0.4,"20-40%","Above 40%")))))</f>
        <v>Below 0%</v>
      </c>
      <c r="N8200" s="6" t="str">
        <f aca="false">IF(AND(H8200&gt;=Summary!$B$25,I8200&gt;=Summary!$B$26,I8200&lt;=Summary!$B$27,J8200&gt;=Summary!$B$28,J8200&lt;=Summary!$B$29,F8200*J8200&gt;1),"Yes","No")</f>
        <v>No</v>
      </c>
    </row>
    <row r="8201" customFormat="false" ht="15" hidden="false" customHeight="false" outlineLevel="0" collapsed="false">
      <c r="A8201" s="6" t="s">
        <v>155</v>
      </c>
      <c r="B8201" s="45" t="n">
        <v>44157</v>
      </c>
      <c r="C8201" s="6" t="s">
        <v>204</v>
      </c>
      <c r="D8201" s="6" t="s">
        <v>189</v>
      </c>
      <c r="E8201" s="6" t="s">
        <v>187</v>
      </c>
      <c r="F8201" s="34" t="n">
        <v>0.346061855554581</v>
      </c>
      <c r="G8201" s="34" t="n">
        <v>0.313511306577656</v>
      </c>
      <c r="H8201" s="34" t="n">
        <v>0.0325505489769246</v>
      </c>
      <c r="I8201" s="34" t="n">
        <v>0.103825757776496</v>
      </c>
      <c r="J8201" s="35" t="n">
        <v>3.2</v>
      </c>
      <c r="K8201" s="6" t="n">
        <v>0</v>
      </c>
      <c r="L8201" s="35" t="n">
        <v>-1</v>
      </c>
      <c r="M8201" s="6" t="str">
        <f aca="false">IF(I8201&lt;=0,"Below 0%",IF(I8201&lt;=0.05,"0-5%",IF(I8201&lt;=0.1,"5-10%",IF(I8201&lt;=0.2,"10-20%",IF(I8201&lt;=0.4,"20-40%","Above 40%")))))</f>
        <v>10-20%</v>
      </c>
      <c r="N8201" s="6" t="str">
        <f aca="false">IF(AND(H8201&gt;=Summary!$B$25,I8201&gt;=Summary!$B$26,I8201&lt;=Summary!$B$27,J8201&gt;=Summary!$B$28,J8201&lt;=Summary!$B$29,F8201*J8201&gt;1),"Yes","No")</f>
        <v>Yes</v>
      </c>
    </row>
    <row r="8202" customFormat="false" ht="15" hidden="false" customHeight="false" outlineLevel="0" collapsed="false">
      <c r="A8202" s="6" t="s">
        <v>155</v>
      </c>
      <c r="B8202" s="45" t="n">
        <v>44157</v>
      </c>
      <c r="C8202" s="6" t="s">
        <v>204</v>
      </c>
      <c r="D8202" s="6" t="s">
        <v>189</v>
      </c>
      <c r="E8202" s="6" t="s">
        <v>174</v>
      </c>
      <c r="F8202" s="34" t="n">
        <v>0.335928022861481</v>
      </c>
      <c r="G8202" s="34" t="n">
        <v>0.289952653482225</v>
      </c>
      <c r="H8202" s="34" t="n">
        <v>0.0459753693792554</v>
      </c>
      <c r="I8202" s="34" t="n">
        <v>0.158561643865328</v>
      </c>
      <c r="J8202" s="35" t="n">
        <v>3.46</v>
      </c>
      <c r="K8202" s="6" t="n">
        <v>0</v>
      </c>
      <c r="L8202" s="35" t="n">
        <v>-1</v>
      </c>
      <c r="M8202" s="6" t="str">
        <f aca="false">IF(I8202&lt;=0,"Below 0%",IF(I8202&lt;=0.05,"0-5%",IF(I8202&lt;=0.1,"5-10%",IF(I8202&lt;=0.2,"10-20%",IF(I8202&lt;=0.4,"20-40%","Above 40%")))))</f>
        <v>10-20%</v>
      </c>
      <c r="N8202" s="6" t="str">
        <f aca="false">IF(AND(H8202&gt;=Summary!$B$25,I8202&gt;=Summary!$B$26,I8202&lt;=Summary!$B$27,J8202&gt;=Summary!$B$28,J8202&lt;=Summary!$B$29,F8202*J8202&gt;1),"Yes","No")</f>
        <v>Yes</v>
      </c>
    </row>
    <row r="8203" customFormat="false" ht="15" hidden="false" customHeight="false" outlineLevel="0" collapsed="false">
      <c r="A8203" s="6" t="s">
        <v>155</v>
      </c>
      <c r="B8203" s="45" t="n">
        <v>44157</v>
      </c>
      <c r="C8203" s="6" t="s">
        <v>204</v>
      </c>
      <c r="D8203" s="6" t="s">
        <v>189</v>
      </c>
      <c r="E8203" s="6" t="s">
        <v>177</v>
      </c>
      <c r="F8203" s="34" t="n">
        <v>0.318010151386261</v>
      </c>
      <c r="G8203" s="34" t="n">
        <v>0.396536039940119</v>
      </c>
      <c r="H8203" s="34" t="n">
        <v>-0.0785258885538575</v>
      </c>
      <c r="I8203" s="34" t="n">
        <v>-0.19802963827882</v>
      </c>
      <c r="J8203" s="35" t="n">
        <v>2.53</v>
      </c>
      <c r="K8203" s="6" t="n">
        <v>1</v>
      </c>
      <c r="L8203" s="35" t="n">
        <v>1.53</v>
      </c>
      <c r="M8203" s="6" t="str">
        <f aca="false">IF(I8203&lt;=0,"Below 0%",IF(I8203&lt;=0.05,"0-5%",IF(I8203&lt;=0.1,"5-10%",IF(I8203&lt;=0.2,"10-20%",IF(I8203&lt;=0.4,"20-40%","Above 40%")))))</f>
        <v>Below 0%</v>
      </c>
      <c r="N8203" s="6" t="str">
        <f aca="false">IF(AND(H8203&gt;=Summary!$B$25,I8203&gt;=Summary!$B$26,I8203&lt;=Summary!$B$27,J8203&gt;=Summary!$B$28,J8203&lt;=Summary!$B$29,F8203*J8203&gt;1),"Yes","No")</f>
        <v>No</v>
      </c>
    </row>
    <row r="8204" customFormat="false" ht="15" hidden="false" customHeight="false" outlineLevel="0" collapsed="false">
      <c r="A8204" s="6" t="s">
        <v>155</v>
      </c>
      <c r="B8204" s="45" t="n">
        <v>44158</v>
      </c>
      <c r="C8204" s="6" t="s">
        <v>196</v>
      </c>
      <c r="D8204" s="6" t="s">
        <v>180</v>
      </c>
      <c r="E8204" s="6" t="s">
        <v>187</v>
      </c>
      <c r="F8204" s="34" t="n">
        <v>0.411991566419601</v>
      </c>
      <c r="G8204" s="34" t="n">
        <v>0.347449925478934</v>
      </c>
      <c r="H8204" s="34" t="n">
        <v>0.0645416409406673</v>
      </c>
      <c r="I8204" s="34" t="n">
        <v>0.185758108457503</v>
      </c>
      <c r="J8204" s="35" t="n">
        <v>2.9</v>
      </c>
      <c r="K8204" s="6" t="n">
        <v>1</v>
      </c>
      <c r="L8204" s="35" t="n">
        <v>1.9</v>
      </c>
      <c r="M8204" s="6" t="str">
        <f aca="false">IF(I8204&lt;=0,"Below 0%",IF(I8204&lt;=0.05,"0-5%",IF(I8204&lt;=0.1,"5-10%",IF(I8204&lt;=0.2,"10-20%",IF(I8204&lt;=0.4,"20-40%","Above 40%")))))</f>
        <v>10-20%</v>
      </c>
      <c r="N8204" s="6" t="str">
        <f aca="false">IF(AND(H8204&gt;=Summary!$B$25,I8204&gt;=Summary!$B$26,I8204&lt;=Summary!$B$27,J8204&gt;=Summary!$B$28,J8204&lt;=Summary!$B$29,F8204*J8204&gt;1),"Yes","No")</f>
        <v>Yes</v>
      </c>
    </row>
    <row r="8205" customFormat="false" ht="15" hidden="false" customHeight="false" outlineLevel="0" collapsed="false">
      <c r="A8205" s="6" t="s">
        <v>155</v>
      </c>
      <c r="B8205" s="45" t="n">
        <v>44158</v>
      </c>
      <c r="C8205" s="6" t="s">
        <v>196</v>
      </c>
      <c r="D8205" s="6" t="s">
        <v>180</v>
      </c>
      <c r="E8205" s="6" t="s">
        <v>174</v>
      </c>
      <c r="F8205" s="34" t="n">
        <v>0.261518687009811</v>
      </c>
      <c r="G8205" s="34" t="n">
        <v>0.31098913082991</v>
      </c>
      <c r="H8205" s="34" t="n">
        <v>-0.0494704438200988</v>
      </c>
      <c r="I8205" s="34" t="n">
        <v>-0.159074510701005</v>
      </c>
      <c r="J8205" s="35" t="n">
        <v>3.24</v>
      </c>
      <c r="K8205" s="6" t="n">
        <v>0</v>
      </c>
      <c r="L8205" s="35" t="n">
        <v>-1</v>
      </c>
      <c r="M8205" s="6" t="str">
        <f aca="false">IF(I8205&lt;=0,"Below 0%",IF(I8205&lt;=0.05,"0-5%",IF(I8205&lt;=0.1,"5-10%",IF(I8205&lt;=0.2,"10-20%",IF(I8205&lt;=0.4,"20-40%","Above 40%")))))</f>
        <v>Below 0%</v>
      </c>
      <c r="N8205" s="6" t="str">
        <f aca="false">IF(AND(H8205&gt;=Summary!$B$25,I8205&gt;=Summary!$B$26,I8205&lt;=Summary!$B$27,J8205&gt;=Summary!$B$28,J8205&lt;=Summary!$B$29,F8205*J8205&gt;1),"Yes","No")</f>
        <v>No</v>
      </c>
    </row>
    <row r="8206" customFormat="false" ht="15" hidden="false" customHeight="false" outlineLevel="0" collapsed="false">
      <c r="A8206" s="6" t="s">
        <v>155</v>
      </c>
      <c r="B8206" s="45" t="n">
        <v>44158</v>
      </c>
      <c r="C8206" s="6" t="s">
        <v>196</v>
      </c>
      <c r="D8206" s="6" t="s">
        <v>180</v>
      </c>
      <c r="E8206" s="6" t="s">
        <v>177</v>
      </c>
      <c r="F8206" s="34" t="n">
        <v>0.326489686965942</v>
      </c>
      <c r="G8206" s="34" t="n">
        <v>0.341560943691156</v>
      </c>
      <c r="H8206" s="34" t="n">
        <v>-0.0150712567252132</v>
      </c>
      <c r="I8206" s="34" t="n">
        <v>-0.0441246489201671</v>
      </c>
      <c r="J8206" s="35" t="n">
        <v>2.95</v>
      </c>
      <c r="K8206" s="6" t="n">
        <v>0</v>
      </c>
      <c r="L8206" s="35" t="n">
        <v>-1</v>
      </c>
      <c r="M8206" s="6" t="str">
        <f aca="false">IF(I8206&lt;=0,"Below 0%",IF(I8206&lt;=0.05,"0-5%",IF(I8206&lt;=0.1,"5-10%",IF(I8206&lt;=0.2,"10-20%",IF(I8206&lt;=0.4,"20-40%","Above 40%")))))</f>
        <v>Below 0%</v>
      </c>
      <c r="N8206" s="6" t="str">
        <f aca="false">IF(AND(H8206&gt;=Summary!$B$25,I8206&gt;=Summary!$B$26,I8206&lt;=Summary!$B$27,J8206&gt;=Summary!$B$28,J8206&lt;=Summary!$B$29,F8206*J8206&gt;1),"Yes","No")</f>
        <v>No</v>
      </c>
    </row>
    <row r="8207" customFormat="false" ht="15" hidden="false" customHeight="false" outlineLevel="0" collapsed="false">
      <c r="A8207" s="6" t="s">
        <v>155</v>
      </c>
      <c r="B8207" s="45" t="n">
        <v>44158</v>
      </c>
      <c r="C8207" s="6" t="s">
        <v>203</v>
      </c>
      <c r="D8207" s="6" t="s">
        <v>179</v>
      </c>
      <c r="E8207" s="6" t="s">
        <v>187</v>
      </c>
      <c r="F8207" s="34" t="n">
        <v>0.446381390094757</v>
      </c>
      <c r="G8207" s="34" t="n">
        <v>0.420891995668012</v>
      </c>
      <c r="H8207" s="34" t="n">
        <v>0.0254893944267449</v>
      </c>
      <c r="I8207" s="34" t="n">
        <v>0.0605604161853679</v>
      </c>
      <c r="J8207" s="35" t="n">
        <v>2.38</v>
      </c>
      <c r="K8207" s="6" t="n">
        <v>0</v>
      </c>
      <c r="L8207" s="35" t="n">
        <v>-1</v>
      </c>
      <c r="M8207" s="6" t="str">
        <f aca="false">IF(I8207&lt;=0,"Below 0%",IF(I8207&lt;=0.05,"0-5%",IF(I8207&lt;=0.1,"5-10%",IF(I8207&lt;=0.2,"10-20%",IF(I8207&lt;=0.4,"20-40%","Above 40%")))))</f>
        <v>5-10%</v>
      </c>
      <c r="N8207" s="6" t="str">
        <f aca="false">IF(AND(H8207&gt;=Summary!$B$25,I8207&gt;=Summary!$B$26,I8207&lt;=Summary!$B$27,J8207&gt;=Summary!$B$28,J8207&lt;=Summary!$B$29,F8207*J8207&gt;1),"Yes","No")</f>
        <v>No</v>
      </c>
    </row>
    <row r="8208" customFormat="false" ht="15" hidden="false" customHeight="false" outlineLevel="0" collapsed="false">
      <c r="A8208" s="6" t="s">
        <v>155</v>
      </c>
      <c r="B8208" s="45" t="n">
        <v>44158</v>
      </c>
      <c r="C8208" s="6" t="s">
        <v>203</v>
      </c>
      <c r="D8208" s="6" t="s">
        <v>179</v>
      </c>
      <c r="E8208" s="6" t="s">
        <v>174</v>
      </c>
      <c r="F8208" s="34" t="n">
        <v>0.242529556155205</v>
      </c>
      <c r="G8208" s="34" t="n">
        <v>0.29290144727774</v>
      </c>
      <c r="H8208" s="34" t="n">
        <v>-0.0503718911225347</v>
      </c>
      <c r="I8208" s="34" t="n">
        <v>-0.171975562397172</v>
      </c>
      <c r="J8208" s="35" t="n">
        <v>3.42</v>
      </c>
      <c r="K8208" s="6" t="n">
        <v>1</v>
      </c>
      <c r="L8208" s="35" t="n">
        <v>2.42</v>
      </c>
      <c r="M8208" s="6" t="str">
        <f aca="false">IF(I8208&lt;=0,"Below 0%",IF(I8208&lt;=0.05,"0-5%",IF(I8208&lt;=0.1,"5-10%",IF(I8208&lt;=0.2,"10-20%",IF(I8208&lt;=0.4,"20-40%","Above 40%")))))</f>
        <v>Below 0%</v>
      </c>
      <c r="N8208" s="6" t="str">
        <f aca="false">IF(AND(H8208&gt;=Summary!$B$25,I8208&gt;=Summary!$B$26,I8208&lt;=Summary!$B$27,J8208&gt;=Summary!$B$28,J8208&lt;=Summary!$B$29,F8208*J8208&gt;1),"Yes","No")</f>
        <v>No</v>
      </c>
    </row>
    <row r="8209" customFormat="false" ht="15" hidden="false" customHeight="false" outlineLevel="0" collapsed="false">
      <c r="A8209" s="6" t="s">
        <v>155</v>
      </c>
      <c r="B8209" s="45" t="n">
        <v>44158</v>
      </c>
      <c r="C8209" s="6" t="s">
        <v>203</v>
      </c>
      <c r="D8209" s="6" t="s">
        <v>179</v>
      </c>
      <c r="E8209" s="6" t="s">
        <v>177</v>
      </c>
      <c r="F8209" s="34" t="n">
        <v>0.311089068651199</v>
      </c>
      <c r="G8209" s="34" t="n">
        <v>0.286206557054248</v>
      </c>
      <c r="H8209" s="34" t="n">
        <v>0.024882511596951</v>
      </c>
      <c r="I8209" s="34" t="n">
        <v>0.0869389990678471</v>
      </c>
      <c r="J8209" s="35" t="n">
        <v>3.5</v>
      </c>
      <c r="K8209" s="6" t="n">
        <v>0</v>
      </c>
      <c r="L8209" s="35" t="n">
        <v>-1</v>
      </c>
      <c r="M8209" s="6" t="str">
        <f aca="false">IF(I8209&lt;=0,"Below 0%",IF(I8209&lt;=0.05,"0-5%",IF(I8209&lt;=0.1,"5-10%",IF(I8209&lt;=0.2,"10-20%",IF(I8209&lt;=0.4,"20-40%","Above 40%")))))</f>
        <v>5-10%</v>
      </c>
      <c r="N8209" s="6" t="str">
        <f aca="false">IF(AND(H8209&gt;=Summary!$B$25,I8209&gt;=Summary!$B$26,I8209&lt;=Summary!$B$27,J8209&gt;=Summary!$B$28,J8209&lt;=Summary!$B$29,F8209*J8209&gt;1),"Yes","No")</f>
        <v>No</v>
      </c>
    </row>
    <row r="8210" customFormat="false" ht="15" hidden="false" customHeight="false" outlineLevel="0" collapsed="false">
      <c r="A8210" s="6" t="s">
        <v>155</v>
      </c>
      <c r="B8210" s="45" t="n">
        <v>44162</v>
      </c>
      <c r="C8210" s="6" t="s">
        <v>180</v>
      </c>
      <c r="D8210" s="6" t="s">
        <v>188</v>
      </c>
      <c r="E8210" s="6" t="s">
        <v>187</v>
      </c>
      <c r="F8210" s="34" t="n">
        <v>0.573476135730743</v>
      </c>
      <c r="G8210" s="34" t="n">
        <v>0.444928438083385</v>
      </c>
      <c r="H8210" s="34" t="n">
        <v>0.128547697647358</v>
      </c>
      <c r="I8210" s="34" t="n">
        <v>0.288917692474552</v>
      </c>
      <c r="J8210" s="35" t="n">
        <v>2.23</v>
      </c>
      <c r="K8210" s="6" t="n">
        <v>0</v>
      </c>
      <c r="L8210" s="35" t="n">
        <v>-1</v>
      </c>
      <c r="M8210" s="6" t="str">
        <f aca="false">IF(I8210&lt;=0,"Below 0%",IF(I8210&lt;=0.05,"0-5%",IF(I8210&lt;=0.1,"5-10%",IF(I8210&lt;=0.2,"10-20%",IF(I8210&lt;=0.4,"20-40%","Above 40%")))))</f>
        <v>20-40%</v>
      </c>
      <c r="N8210" s="6" t="str">
        <f aca="false">IF(AND(H8210&gt;=Summary!$B$25,I8210&gt;=Summary!$B$26,I8210&lt;=Summary!$B$27,J8210&gt;=Summary!$B$28,J8210&lt;=Summary!$B$29,F8210*J8210&gt;1),"Yes","No")</f>
        <v>Yes</v>
      </c>
    </row>
    <row r="8211" customFormat="false" ht="15" hidden="false" customHeight="false" outlineLevel="0" collapsed="false">
      <c r="A8211" s="6" t="s">
        <v>155</v>
      </c>
      <c r="B8211" s="45" t="n">
        <v>44162</v>
      </c>
      <c r="C8211" s="6" t="s">
        <v>180</v>
      </c>
      <c r="D8211" s="6" t="s">
        <v>188</v>
      </c>
      <c r="E8211" s="6" t="s">
        <v>174</v>
      </c>
      <c r="F8211" s="34" t="n">
        <v>0.263856053352356</v>
      </c>
      <c r="G8211" s="34" t="n">
        <v>0.300663762704833</v>
      </c>
      <c r="H8211" s="34" t="n">
        <v>-0.036807709352477</v>
      </c>
      <c r="I8211" s="34" t="n">
        <v>-0.12242150175115</v>
      </c>
      <c r="J8211" s="35" t="n">
        <v>3.3</v>
      </c>
      <c r="K8211" s="6" t="n">
        <v>0</v>
      </c>
      <c r="L8211" s="35" t="n">
        <v>-1</v>
      </c>
      <c r="M8211" s="6" t="str">
        <f aca="false">IF(I8211&lt;=0,"Below 0%",IF(I8211&lt;=0.05,"0-5%",IF(I8211&lt;=0.1,"5-10%",IF(I8211&lt;=0.2,"10-20%",IF(I8211&lt;=0.4,"20-40%","Above 40%")))))</f>
        <v>Below 0%</v>
      </c>
      <c r="N8211" s="6" t="str">
        <f aca="false">IF(AND(H8211&gt;=Summary!$B$25,I8211&gt;=Summary!$B$26,I8211&lt;=Summary!$B$27,J8211&gt;=Summary!$B$28,J8211&lt;=Summary!$B$29,F8211*J8211&gt;1),"Yes","No")</f>
        <v>No</v>
      </c>
    </row>
    <row r="8212" customFormat="false" ht="15" hidden="false" customHeight="false" outlineLevel="0" collapsed="false">
      <c r="A8212" s="6" t="s">
        <v>155</v>
      </c>
      <c r="B8212" s="45" t="n">
        <v>44162</v>
      </c>
      <c r="C8212" s="6" t="s">
        <v>180</v>
      </c>
      <c r="D8212" s="6" t="s">
        <v>188</v>
      </c>
      <c r="E8212" s="6" t="s">
        <v>177</v>
      </c>
      <c r="F8212" s="34" t="n">
        <v>0.162667810916901</v>
      </c>
      <c r="G8212" s="34" t="n">
        <v>0.254407799211782</v>
      </c>
      <c r="H8212" s="34" t="n">
        <v>-0.0917399882948812</v>
      </c>
      <c r="I8212" s="34" t="n">
        <v>-0.360602106457091</v>
      </c>
      <c r="J8212" s="35" t="n">
        <v>3.9</v>
      </c>
      <c r="K8212" s="6" t="n">
        <v>1</v>
      </c>
      <c r="L8212" s="35" t="n">
        <v>2.9</v>
      </c>
      <c r="M8212" s="6" t="str">
        <f aca="false">IF(I8212&lt;=0,"Below 0%",IF(I8212&lt;=0.05,"0-5%",IF(I8212&lt;=0.1,"5-10%",IF(I8212&lt;=0.2,"10-20%",IF(I8212&lt;=0.4,"20-40%","Above 40%")))))</f>
        <v>Below 0%</v>
      </c>
      <c r="N8212" s="6" t="str">
        <f aca="false">IF(AND(H8212&gt;=Summary!$B$25,I8212&gt;=Summary!$B$26,I8212&lt;=Summary!$B$27,J8212&gt;=Summary!$B$28,J8212&lt;=Summary!$B$29,F8212*J8212&gt;1),"Yes","No")</f>
        <v>No</v>
      </c>
    </row>
    <row r="8213" customFormat="false" ht="15" hidden="false" customHeight="false" outlineLevel="0" collapsed="false">
      <c r="A8213" s="6" t="s">
        <v>155</v>
      </c>
      <c r="B8213" s="45" t="n">
        <v>44163</v>
      </c>
      <c r="C8213" s="6" t="s">
        <v>201</v>
      </c>
      <c r="D8213" s="6" t="s">
        <v>183</v>
      </c>
      <c r="E8213" s="6" t="s">
        <v>187</v>
      </c>
      <c r="F8213" s="34" t="n">
        <v>0.15055738389492</v>
      </c>
      <c r="G8213" s="34" t="n">
        <v>0.174537211938043</v>
      </c>
      <c r="H8213" s="34" t="n">
        <v>-0.0239798280431227</v>
      </c>
      <c r="I8213" s="34" t="n">
        <v>-0.13739091954577</v>
      </c>
      <c r="J8213" s="35" t="n">
        <v>5.75</v>
      </c>
      <c r="K8213" s="6" t="n">
        <v>0</v>
      </c>
      <c r="L8213" s="35" t="n">
        <v>-1</v>
      </c>
      <c r="M8213" s="6" t="str">
        <f aca="false">IF(I8213&lt;=0,"Below 0%",IF(I8213&lt;=0.05,"0-5%",IF(I8213&lt;=0.1,"5-10%",IF(I8213&lt;=0.2,"10-20%",IF(I8213&lt;=0.4,"20-40%","Above 40%")))))</f>
        <v>Below 0%</v>
      </c>
      <c r="N8213" s="6" t="str">
        <f aca="false">IF(AND(H8213&gt;=Summary!$B$25,I8213&gt;=Summary!$B$26,I8213&lt;=Summary!$B$27,J8213&gt;=Summary!$B$28,J8213&lt;=Summary!$B$29,F8213*J8213&gt;1),"Yes","No")</f>
        <v>No</v>
      </c>
    </row>
    <row r="8214" customFormat="false" ht="15" hidden="false" customHeight="false" outlineLevel="0" collapsed="false">
      <c r="A8214" s="6" t="s">
        <v>155</v>
      </c>
      <c r="B8214" s="45" t="n">
        <v>44163</v>
      </c>
      <c r="C8214" s="6" t="s">
        <v>201</v>
      </c>
      <c r="D8214" s="6" t="s">
        <v>183</v>
      </c>
      <c r="E8214" s="6" t="s">
        <v>174</v>
      </c>
      <c r="F8214" s="34" t="n">
        <v>0.128726288676262</v>
      </c>
      <c r="G8214" s="34" t="n">
        <v>0.228088401964488</v>
      </c>
      <c r="H8214" s="34" t="n">
        <v>-0.0993621132882262</v>
      </c>
      <c r="I8214" s="34" t="n">
        <v>-0.435629836644198</v>
      </c>
      <c r="J8214" s="35" t="n">
        <v>4.4</v>
      </c>
      <c r="K8214" s="6" t="n">
        <v>1</v>
      </c>
      <c r="L8214" s="35" t="n">
        <v>3.4</v>
      </c>
      <c r="M8214" s="6" t="str">
        <f aca="false">IF(I8214&lt;=0,"Below 0%",IF(I8214&lt;=0.05,"0-5%",IF(I8214&lt;=0.1,"5-10%",IF(I8214&lt;=0.2,"10-20%",IF(I8214&lt;=0.4,"20-40%","Above 40%")))))</f>
        <v>Below 0%</v>
      </c>
      <c r="N8214" s="6" t="str">
        <f aca="false">IF(AND(H8214&gt;=Summary!$B$25,I8214&gt;=Summary!$B$26,I8214&lt;=Summary!$B$27,J8214&gt;=Summary!$B$28,J8214&lt;=Summary!$B$29,F8214*J8214&gt;1),"Yes","No")</f>
        <v>No</v>
      </c>
    </row>
    <row r="8215" customFormat="false" ht="15" hidden="false" customHeight="false" outlineLevel="0" collapsed="false">
      <c r="A8215" s="6" t="s">
        <v>155</v>
      </c>
      <c r="B8215" s="45" t="n">
        <v>44163</v>
      </c>
      <c r="C8215" s="6" t="s">
        <v>201</v>
      </c>
      <c r="D8215" s="6" t="s">
        <v>183</v>
      </c>
      <c r="E8215" s="6" t="s">
        <v>177</v>
      </c>
      <c r="F8215" s="34" t="n">
        <v>0.720716297626495</v>
      </c>
      <c r="G8215" s="34" t="n">
        <v>0.597374386097469</v>
      </c>
      <c r="H8215" s="34" t="n">
        <v>0.123341911529027</v>
      </c>
      <c r="I8215" s="34" t="n">
        <v>0.206473384864717</v>
      </c>
      <c r="J8215" s="35" t="n">
        <v>1.68</v>
      </c>
      <c r="K8215" s="6" t="n">
        <v>0</v>
      </c>
      <c r="L8215" s="35" t="n">
        <v>-1</v>
      </c>
      <c r="M8215" s="6" t="str">
        <f aca="false">IF(I8215&lt;=0,"Below 0%",IF(I8215&lt;=0.05,"0-5%",IF(I8215&lt;=0.1,"5-10%",IF(I8215&lt;=0.2,"10-20%",IF(I8215&lt;=0.4,"20-40%","Above 40%")))))</f>
        <v>20-40%</v>
      </c>
      <c r="N8215" s="6" t="str">
        <f aca="false">IF(AND(H8215&gt;=Summary!$B$25,I8215&gt;=Summary!$B$26,I8215&lt;=Summary!$B$27,J8215&gt;=Summary!$B$28,J8215&lt;=Summary!$B$29,F8215*J8215&gt;1),"Yes","No")</f>
        <v>No</v>
      </c>
    </row>
    <row r="8216" customFormat="false" ht="15" hidden="false" customHeight="false" outlineLevel="0" collapsed="false">
      <c r="A8216" s="6" t="s">
        <v>155</v>
      </c>
      <c r="B8216" s="45" t="n">
        <v>44163</v>
      </c>
      <c r="C8216" s="6" t="s">
        <v>173</v>
      </c>
      <c r="D8216" s="6" t="s">
        <v>205</v>
      </c>
      <c r="E8216" s="6" t="s">
        <v>187</v>
      </c>
      <c r="F8216" s="34" t="n">
        <v>0.431043177843094</v>
      </c>
      <c r="G8216" s="34" t="n">
        <v>0.479997319573812</v>
      </c>
      <c r="H8216" s="34" t="n">
        <v>-0.0489541417307183</v>
      </c>
      <c r="I8216" s="34" t="n">
        <v>-0.101988364797921</v>
      </c>
      <c r="J8216" s="35" t="n">
        <v>2.1</v>
      </c>
      <c r="K8216" s="6" t="n">
        <v>0</v>
      </c>
      <c r="L8216" s="35" t="n">
        <v>-1</v>
      </c>
      <c r="M8216" s="6" t="str">
        <f aca="false">IF(I8216&lt;=0,"Below 0%",IF(I8216&lt;=0.05,"0-5%",IF(I8216&lt;=0.1,"5-10%",IF(I8216&lt;=0.2,"10-20%",IF(I8216&lt;=0.4,"20-40%","Above 40%")))))</f>
        <v>Below 0%</v>
      </c>
      <c r="N8216" s="6" t="str">
        <f aca="false">IF(AND(H8216&gt;=Summary!$B$25,I8216&gt;=Summary!$B$26,I8216&lt;=Summary!$B$27,J8216&gt;=Summary!$B$28,J8216&lt;=Summary!$B$29,F8216*J8216&gt;1),"Yes","No")</f>
        <v>No</v>
      </c>
    </row>
    <row r="8217" customFormat="false" ht="15" hidden="false" customHeight="false" outlineLevel="0" collapsed="false">
      <c r="A8217" s="6" t="s">
        <v>155</v>
      </c>
      <c r="B8217" s="45" t="n">
        <v>44163</v>
      </c>
      <c r="C8217" s="6" t="s">
        <v>173</v>
      </c>
      <c r="D8217" s="6" t="s">
        <v>205</v>
      </c>
      <c r="E8217" s="6" t="s">
        <v>174</v>
      </c>
      <c r="F8217" s="34" t="n">
        <v>0.271103113889694</v>
      </c>
      <c r="G8217" s="34" t="n">
        <v>0.252630168196743</v>
      </c>
      <c r="H8217" s="34" t="n">
        <v>0.0184729456929509</v>
      </c>
      <c r="I8217" s="34" t="n">
        <v>0.0731224850333971</v>
      </c>
      <c r="J8217" s="35" t="n">
        <v>3.99</v>
      </c>
      <c r="K8217" s="6" t="n">
        <v>0</v>
      </c>
      <c r="L8217" s="35" t="n">
        <v>-1</v>
      </c>
      <c r="M8217" s="6" t="str">
        <f aca="false">IF(I8217&lt;=0,"Below 0%",IF(I8217&lt;=0.05,"0-5%",IF(I8217&lt;=0.1,"5-10%",IF(I8217&lt;=0.2,"10-20%",IF(I8217&lt;=0.4,"20-40%","Above 40%")))))</f>
        <v>5-10%</v>
      </c>
      <c r="N8217" s="6" t="str">
        <f aca="false">IF(AND(H8217&gt;=Summary!$B$25,I8217&gt;=Summary!$B$26,I8217&lt;=Summary!$B$27,J8217&gt;=Summary!$B$28,J8217&lt;=Summary!$B$29,F8217*J8217&gt;1),"Yes","No")</f>
        <v>No</v>
      </c>
    </row>
    <row r="8218" customFormat="false" ht="15" hidden="false" customHeight="false" outlineLevel="0" collapsed="false">
      <c r="A8218" s="6" t="s">
        <v>155</v>
      </c>
      <c r="B8218" s="45" t="n">
        <v>44163</v>
      </c>
      <c r="C8218" s="6" t="s">
        <v>173</v>
      </c>
      <c r="D8218" s="6" t="s">
        <v>205</v>
      </c>
      <c r="E8218" s="6" t="s">
        <v>177</v>
      </c>
      <c r="F8218" s="34" t="n">
        <v>0.297853708267212</v>
      </c>
      <c r="G8218" s="34" t="n">
        <v>0.267372512229445</v>
      </c>
      <c r="H8218" s="34" t="n">
        <v>0.0304811960377674</v>
      </c>
      <c r="I8218" s="34" t="n">
        <v>0.114002728940251</v>
      </c>
      <c r="J8218" s="35" t="n">
        <v>3.77</v>
      </c>
      <c r="K8218" s="6" t="n">
        <v>1</v>
      </c>
      <c r="L8218" s="35" t="n">
        <v>2.77</v>
      </c>
      <c r="M8218" s="6" t="str">
        <f aca="false">IF(I8218&lt;=0,"Below 0%",IF(I8218&lt;=0.05,"0-5%",IF(I8218&lt;=0.1,"5-10%",IF(I8218&lt;=0.2,"10-20%",IF(I8218&lt;=0.4,"20-40%","Above 40%")))))</f>
        <v>10-20%</v>
      </c>
      <c r="N8218" s="6" t="str">
        <f aca="false">IF(AND(H8218&gt;=Summary!$B$25,I8218&gt;=Summary!$B$26,I8218&lt;=Summary!$B$27,J8218&gt;=Summary!$B$28,J8218&lt;=Summary!$B$29,F8218*J8218&gt;1),"Yes","No")</f>
        <v>Yes</v>
      </c>
    </row>
    <row r="8219" customFormat="false" ht="15" hidden="false" customHeight="false" outlineLevel="0" collapsed="false">
      <c r="A8219" s="6" t="s">
        <v>155</v>
      </c>
      <c r="B8219" s="45" t="n">
        <v>44163</v>
      </c>
      <c r="C8219" s="6" t="s">
        <v>194</v>
      </c>
      <c r="D8219" s="6" t="s">
        <v>196</v>
      </c>
      <c r="E8219" s="6" t="s">
        <v>187</v>
      </c>
      <c r="F8219" s="34" t="n">
        <v>0.835043728351593</v>
      </c>
      <c r="G8219" s="34" t="n">
        <v>0.835654596100279</v>
      </c>
      <c r="H8219" s="34" t="n">
        <v>-0.000610867748685573</v>
      </c>
      <c r="I8219" s="34" t="n">
        <v>-0.000731005072593716</v>
      </c>
      <c r="J8219" s="35" t="n">
        <v>1.19</v>
      </c>
      <c r="K8219" s="6" t="n">
        <v>1</v>
      </c>
      <c r="L8219" s="35" t="n">
        <v>0.19</v>
      </c>
      <c r="M8219" s="6" t="str">
        <f aca="false">IF(I8219&lt;=0,"Below 0%",IF(I8219&lt;=0.05,"0-5%",IF(I8219&lt;=0.1,"5-10%",IF(I8219&lt;=0.2,"10-20%",IF(I8219&lt;=0.4,"20-40%","Above 40%")))))</f>
        <v>Below 0%</v>
      </c>
      <c r="N8219" s="6" t="str">
        <f aca="false">IF(AND(H8219&gt;=Summary!$B$25,I8219&gt;=Summary!$B$26,I8219&lt;=Summary!$B$27,J8219&gt;=Summary!$B$28,J8219&lt;=Summary!$B$29,F8219*J8219&gt;1),"Yes","No")</f>
        <v>No</v>
      </c>
    </row>
    <row r="8220" customFormat="false" ht="15" hidden="false" customHeight="false" outlineLevel="0" collapsed="false">
      <c r="A8220" s="6" t="s">
        <v>155</v>
      </c>
      <c r="B8220" s="45" t="n">
        <v>44163</v>
      </c>
      <c r="C8220" s="6" t="s">
        <v>194</v>
      </c>
      <c r="D8220" s="6" t="s">
        <v>196</v>
      </c>
      <c r="E8220" s="6" t="s">
        <v>174</v>
      </c>
      <c r="F8220" s="34" t="n">
        <v>0.117679975926876</v>
      </c>
      <c r="G8220" s="34" t="n">
        <v>0.116991643454039</v>
      </c>
      <c r="H8220" s="34" t="n">
        <v>0.000688332472837075</v>
      </c>
      <c r="I8220" s="34" t="n">
        <v>0.0058836037559169</v>
      </c>
      <c r="J8220" s="35" t="n">
        <v>8.5</v>
      </c>
      <c r="K8220" s="6" t="n">
        <v>0</v>
      </c>
      <c r="L8220" s="35" t="n">
        <v>-1</v>
      </c>
      <c r="M8220" s="6" t="str">
        <f aca="false">IF(I8220&lt;=0,"Below 0%",IF(I8220&lt;=0.05,"0-5%",IF(I8220&lt;=0.1,"5-10%",IF(I8220&lt;=0.2,"10-20%",IF(I8220&lt;=0.4,"20-40%","Above 40%")))))</f>
        <v>0-5%</v>
      </c>
      <c r="N8220" s="6" t="str">
        <f aca="false">IF(AND(H8220&gt;=Summary!$B$25,I8220&gt;=Summary!$B$26,I8220&lt;=Summary!$B$27,J8220&gt;=Summary!$B$28,J8220&lt;=Summary!$B$29,F8220*J8220&gt;1),"Yes","No")</f>
        <v>No</v>
      </c>
    </row>
    <row r="8221" customFormat="false" ht="15" hidden="false" customHeight="false" outlineLevel="0" collapsed="false">
      <c r="A8221" s="6" t="s">
        <v>155</v>
      </c>
      <c r="B8221" s="45" t="n">
        <v>44163</v>
      </c>
      <c r="C8221" s="6" t="s">
        <v>194</v>
      </c>
      <c r="D8221" s="6" t="s">
        <v>196</v>
      </c>
      <c r="E8221" s="6" t="s">
        <v>177</v>
      </c>
      <c r="F8221" s="34" t="n">
        <v>0.0472763106226921</v>
      </c>
      <c r="G8221" s="34" t="n">
        <v>0.0473537604456825</v>
      </c>
      <c r="H8221" s="34" t="n">
        <v>-7.74498229903428E-005</v>
      </c>
      <c r="I8221" s="34" t="n">
        <v>-0.00163555802667836</v>
      </c>
      <c r="J8221" s="35" t="n">
        <v>21</v>
      </c>
      <c r="K8221" s="6" t="n">
        <v>0</v>
      </c>
      <c r="L8221" s="35" t="n">
        <v>-1</v>
      </c>
      <c r="M8221" s="6" t="str">
        <f aca="false">IF(I8221&lt;=0,"Below 0%",IF(I8221&lt;=0.05,"0-5%",IF(I8221&lt;=0.1,"5-10%",IF(I8221&lt;=0.2,"10-20%",IF(I8221&lt;=0.4,"20-40%","Above 40%")))))</f>
        <v>Below 0%</v>
      </c>
      <c r="N8221" s="6" t="str">
        <f aca="false">IF(AND(H8221&gt;=Summary!$B$25,I8221&gt;=Summary!$B$26,I8221&lt;=Summary!$B$27,J8221&gt;=Summary!$B$28,J8221&lt;=Summary!$B$29,F8221*J8221&gt;1),"Yes","No")</f>
        <v>No</v>
      </c>
    </row>
    <row r="8222" customFormat="false" ht="15" hidden="false" customHeight="false" outlineLevel="0" collapsed="false">
      <c r="A8222" s="6" t="s">
        <v>155</v>
      </c>
      <c r="B8222" s="45" t="n">
        <v>44163</v>
      </c>
      <c r="C8222" s="6" t="s">
        <v>178</v>
      </c>
      <c r="D8222" s="6" t="s">
        <v>204</v>
      </c>
      <c r="E8222" s="6" t="s">
        <v>187</v>
      </c>
      <c r="F8222" s="34" t="n">
        <v>0.412538319826126</v>
      </c>
      <c r="G8222" s="34" t="n">
        <v>0.368723266269775</v>
      </c>
      <c r="H8222" s="34" t="n">
        <v>0.0438150535563514</v>
      </c>
      <c r="I8222" s="34" t="n">
        <v>0.118829099122523</v>
      </c>
      <c r="J8222" s="35" t="n">
        <v>2.72</v>
      </c>
      <c r="K8222" s="6" t="n">
        <v>1</v>
      </c>
      <c r="L8222" s="35" t="n">
        <v>1.72</v>
      </c>
      <c r="M8222" s="6" t="str">
        <f aca="false">IF(I8222&lt;=0,"Below 0%",IF(I8222&lt;=0.05,"0-5%",IF(I8222&lt;=0.1,"5-10%",IF(I8222&lt;=0.2,"10-20%",IF(I8222&lt;=0.4,"20-40%","Above 40%")))))</f>
        <v>10-20%</v>
      </c>
      <c r="N8222" s="6" t="str">
        <f aca="false">IF(AND(H8222&gt;=Summary!$B$25,I8222&gt;=Summary!$B$26,I8222&lt;=Summary!$B$27,J8222&gt;=Summary!$B$28,J8222&lt;=Summary!$B$29,F8222*J8222&gt;1),"Yes","No")</f>
        <v>Yes</v>
      </c>
    </row>
    <row r="8223" customFormat="false" ht="15" hidden="false" customHeight="false" outlineLevel="0" collapsed="false">
      <c r="A8223" s="6" t="s">
        <v>155</v>
      </c>
      <c r="B8223" s="45" t="n">
        <v>44163</v>
      </c>
      <c r="C8223" s="6" t="s">
        <v>178</v>
      </c>
      <c r="D8223" s="6" t="s">
        <v>204</v>
      </c>
      <c r="E8223" s="6" t="s">
        <v>174</v>
      </c>
      <c r="F8223" s="34" t="n">
        <v>0.311764985322952</v>
      </c>
      <c r="G8223" s="34" t="n">
        <v>0.300277630016104</v>
      </c>
      <c r="H8223" s="34" t="n">
        <v>0.0114873553068483</v>
      </c>
      <c r="I8223" s="34" t="n">
        <v>0.0382557811790114</v>
      </c>
      <c r="J8223" s="35" t="n">
        <v>3.34</v>
      </c>
      <c r="K8223" s="6" t="n">
        <v>0</v>
      </c>
      <c r="L8223" s="35" t="n">
        <v>-1</v>
      </c>
      <c r="M8223" s="6" t="str">
        <f aca="false">IF(I8223&lt;=0,"Below 0%",IF(I8223&lt;=0.05,"0-5%",IF(I8223&lt;=0.1,"5-10%",IF(I8223&lt;=0.2,"10-20%",IF(I8223&lt;=0.4,"20-40%","Above 40%")))))</f>
        <v>0-5%</v>
      </c>
      <c r="N8223" s="6" t="str">
        <f aca="false">IF(AND(H8223&gt;=Summary!$B$25,I8223&gt;=Summary!$B$26,I8223&lt;=Summary!$B$27,J8223&gt;=Summary!$B$28,J8223&lt;=Summary!$B$29,F8223*J8223&gt;1),"Yes","No")</f>
        <v>No</v>
      </c>
    </row>
    <row r="8224" customFormat="false" ht="15" hidden="false" customHeight="false" outlineLevel="0" collapsed="false">
      <c r="A8224" s="6" t="s">
        <v>155</v>
      </c>
      <c r="B8224" s="45" t="n">
        <v>44163</v>
      </c>
      <c r="C8224" s="6" t="s">
        <v>178</v>
      </c>
      <c r="D8224" s="6" t="s">
        <v>204</v>
      </c>
      <c r="E8224" s="6" t="s">
        <v>177</v>
      </c>
      <c r="F8224" s="34" t="n">
        <v>0.275696665048599</v>
      </c>
      <c r="G8224" s="34" t="n">
        <v>0.330999103714121</v>
      </c>
      <c r="H8224" s="34" t="n">
        <v>-0.055302438665522</v>
      </c>
      <c r="I8224" s="34" t="n">
        <v>-0.167077306388376</v>
      </c>
      <c r="J8224" s="35" t="n">
        <v>3.03</v>
      </c>
      <c r="K8224" s="6" t="n">
        <v>0</v>
      </c>
      <c r="L8224" s="35" t="n">
        <v>-1</v>
      </c>
      <c r="M8224" s="6" t="str">
        <f aca="false">IF(I8224&lt;=0,"Below 0%",IF(I8224&lt;=0.05,"0-5%",IF(I8224&lt;=0.1,"5-10%",IF(I8224&lt;=0.2,"10-20%",IF(I8224&lt;=0.4,"20-40%","Above 40%")))))</f>
        <v>Below 0%</v>
      </c>
      <c r="N8224" s="6" t="str">
        <f aca="false">IF(AND(H8224&gt;=Summary!$B$25,I8224&gt;=Summary!$B$26,I8224&lt;=Summary!$B$27,J8224&gt;=Summary!$B$28,J8224&lt;=Summary!$B$29,F8224*J8224&gt;1),"Yes","No")</f>
        <v>No</v>
      </c>
    </row>
    <row r="8225" customFormat="false" ht="15" hidden="false" customHeight="false" outlineLevel="0" collapsed="false">
      <c r="A8225" s="6" t="s">
        <v>155</v>
      </c>
      <c r="B8225" s="45" t="n">
        <v>44164</v>
      </c>
      <c r="C8225" s="6" t="s">
        <v>185</v>
      </c>
      <c r="D8225" s="6" t="s">
        <v>203</v>
      </c>
      <c r="E8225" s="6" t="s">
        <v>187</v>
      </c>
      <c r="F8225" s="34" t="n">
        <v>0.474701195955277</v>
      </c>
      <c r="G8225" s="34" t="n">
        <v>0.449204933411251</v>
      </c>
      <c r="H8225" s="34" t="n">
        <v>0.0254962625440257</v>
      </c>
      <c r="I8225" s="34" t="n">
        <v>0.0567586432108118</v>
      </c>
      <c r="J8225" s="35" t="n">
        <v>2.22</v>
      </c>
      <c r="K8225" s="6" t="n">
        <v>0</v>
      </c>
      <c r="L8225" s="35" t="n">
        <v>-1</v>
      </c>
      <c r="M8225" s="6" t="str">
        <f aca="false">IF(I8225&lt;=0,"Below 0%",IF(I8225&lt;=0.05,"0-5%",IF(I8225&lt;=0.1,"5-10%",IF(I8225&lt;=0.2,"10-20%",IF(I8225&lt;=0.4,"20-40%","Above 40%")))))</f>
        <v>5-10%</v>
      </c>
      <c r="N8225" s="6" t="str">
        <f aca="false">IF(AND(H8225&gt;=Summary!$B$25,I8225&gt;=Summary!$B$26,I8225&lt;=Summary!$B$27,J8225&gt;=Summary!$B$28,J8225&lt;=Summary!$B$29,F8225*J8225&gt;1),"Yes","No")</f>
        <v>No</v>
      </c>
    </row>
    <row r="8226" customFormat="false" ht="15" hidden="false" customHeight="false" outlineLevel="0" collapsed="false">
      <c r="A8226" s="6" t="s">
        <v>155</v>
      </c>
      <c r="B8226" s="45" t="n">
        <v>44164</v>
      </c>
      <c r="C8226" s="6" t="s">
        <v>185</v>
      </c>
      <c r="D8226" s="6" t="s">
        <v>203</v>
      </c>
      <c r="E8226" s="6" t="s">
        <v>174</v>
      </c>
      <c r="F8226" s="34" t="n">
        <v>0.257350444793701</v>
      </c>
      <c r="G8226" s="34" t="n">
        <v>0.289053609325501</v>
      </c>
      <c r="H8226" s="34" t="n">
        <v>-0.0317031645317994</v>
      </c>
      <c r="I8226" s="34" t="n">
        <v>-0.109679185829155</v>
      </c>
      <c r="J8226" s="35" t="n">
        <v>3.45</v>
      </c>
      <c r="K8226" s="6" t="n">
        <v>0</v>
      </c>
      <c r="L8226" s="35" t="n">
        <v>-1</v>
      </c>
      <c r="M8226" s="6" t="str">
        <f aca="false">IF(I8226&lt;=0,"Below 0%",IF(I8226&lt;=0.05,"0-5%",IF(I8226&lt;=0.1,"5-10%",IF(I8226&lt;=0.2,"10-20%",IF(I8226&lt;=0.4,"20-40%","Above 40%")))))</f>
        <v>Below 0%</v>
      </c>
      <c r="N8226" s="6" t="str">
        <f aca="false">IF(AND(H8226&gt;=Summary!$B$25,I8226&gt;=Summary!$B$26,I8226&lt;=Summary!$B$27,J8226&gt;=Summary!$B$28,J8226&lt;=Summary!$B$29,F8226*J8226&gt;1),"Yes","No")</f>
        <v>No</v>
      </c>
    </row>
    <row r="8227" customFormat="false" ht="15" hidden="false" customHeight="false" outlineLevel="0" collapsed="false">
      <c r="A8227" s="6" t="s">
        <v>155</v>
      </c>
      <c r="B8227" s="45" t="n">
        <v>44164</v>
      </c>
      <c r="C8227" s="6" t="s">
        <v>185</v>
      </c>
      <c r="D8227" s="6" t="s">
        <v>203</v>
      </c>
      <c r="E8227" s="6" t="s">
        <v>177</v>
      </c>
      <c r="F8227" s="34" t="n">
        <v>0.2679483294487</v>
      </c>
      <c r="G8227" s="34" t="n">
        <v>0.261741457263249</v>
      </c>
      <c r="H8227" s="34" t="n">
        <v>0.00620687218545141</v>
      </c>
      <c r="I8227" s="34" t="n">
        <v>0.0237137526869073</v>
      </c>
      <c r="J8227" s="35" t="n">
        <v>3.81</v>
      </c>
      <c r="K8227" s="6" t="n">
        <v>1</v>
      </c>
      <c r="L8227" s="35" t="n">
        <v>2.81</v>
      </c>
      <c r="M8227" s="6" t="str">
        <f aca="false">IF(I8227&lt;=0,"Below 0%",IF(I8227&lt;=0.05,"0-5%",IF(I8227&lt;=0.1,"5-10%",IF(I8227&lt;=0.2,"10-20%",IF(I8227&lt;=0.4,"20-40%","Above 40%")))))</f>
        <v>0-5%</v>
      </c>
      <c r="N8227" s="6" t="str">
        <f aca="false">IF(AND(H8227&gt;=Summary!$B$25,I8227&gt;=Summary!$B$26,I8227&lt;=Summary!$B$27,J8227&gt;=Summary!$B$28,J8227&lt;=Summary!$B$29,F8227*J8227&gt;1),"Yes","No")</f>
        <v>No</v>
      </c>
    </row>
    <row r="8228" customFormat="false" ht="15" hidden="false" customHeight="false" outlineLevel="0" collapsed="false">
      <c r="A8228" s="6" t="s">
        <v>155</v>
      </c>
      <c r="B8228" s="45" t="n">
        <v>44164</v>
      </c>
      <c r="C8228" s="6" t="s">
        <v>190</v>
      </c>
      <c r="D8228" s="6" t="s">
        <v>181</v>
      </c>
      <c r="E8228" s="6" t="s">
        <v>187</v>
      </c>
      <c r="F8228" s="34" t="n">
        <v>0.507152020931244</v>
      </c>
      <c r="G8228" s="34" t="n">
        <v>0.461830302436155</v>
      </c>
      <c r="H8228" s="34" t="n">
        <v>0.0453217184950888</v>
      </c>
      <c r="I8228" s="34" t="n">
        <v>0.098135003822869</v>
      </c>
      <c r="J8228" s="35" t="n">
        <v>2.19</v>
      </c>
      <c r="K8228" s="6" t="n">
        <v>0</v>
      </c>
      <c r="L8228" s="35" t="n">
        <v>-1</v>
      </c>
      <c r="M8228" s="6" t="str">
        <f aca="false">IF(I8228&lt;=0,"Below 0%",IF(I8228&lt;=0.05,"0-5%",IF(I8228&lt;=0.1,"5-10%",IF(I8228&lt;=0.2,"10-20%",IF(I8228&lt;=0.4,"20-40%","Above 40%")))))</f>
        <v>5-10%</v>
      </c>
      <c r="N8228" s="6" t="str">
        <f aca="false">IF(AND(H8228&gt;=Summary!$B$25,I8228&gt;=Summary!$B$26,I8228&lt;=Summary!$B$27,J8228&gt;=Summary!$B$28,J8228&lt;=Summary!$B$29,F8228*J8228&gt;1),"Yes","No")</f>
        <v>No</v>
      </c>
    </row>
    <row r="8229" customFormat="false" ht="15" hidden="false" customHeight="false" outlineLevel="0" collapsed="false">
      <c r="A8229" s="6" t="s">
        <v>155</v>
      </c>
      <c r="B8229" s="45" t="n">
        <v>44164</v>
      </c>
      <c r="C8229" s="6" t="s">
        <v>190</v>
      </c>
      <c r="D8229" s="6" t="s">
        <v>181</v>
      </c>
      <c r="E8229" s="6" t="s">
        <v>174</v>
      </c>
      <c r="F8229" s="34" t="n">
        <v>0.281227648258209</v>
      </c>
      <c r="G8229" s="34" t="n">
        <v>0.26407529042694</v>
      </c>
      <c r="H8229" s="34" t="n">
        <v>0.0171523578312695</v>
      </c>
      <c r="I8229" s="34" t="n">
        <v>0.0649525285138894</v>
      </c>
      <c r="J8229" s="35" t="n">
        <v>3.83</v>
      </c>
      <c r="K8229" s="6" t="n">
        <v>1</v>
      </c>
      <c r="L8229" s="35" t="n">
        <v>2.83</v>
      </c>
      <c r="M8229" s="6" t="str">
        <f aca="false">IF(I8229&lt;=0,"Below 0%",IF(I8229&lt;=0.05,"0-5%",IF(I8229&lt;=0.1,"5-10%",IF(I8229&lt;=0.2,"10-20%",IF(I8229&lt;=0.4,"20-40%","Above 40%")))))</f>
        <v>5-10%</v>
      </c>
      <c r="N8229" s="6" t="str">
        <f aca="false">IF(AND(H8229&gt;=Summary!$B$25,I8229&gt;=Summary!$B$26,I8229&lt;=Summary!$B$27,J8229&gt;=Summary!$B$28,J8229&lt;=Summary!$B$29,F8229*J8229&gt;1),"Yes","No")</f>
        <v>No</v>
      </c>
    </row>
    <row r="8230" customFormat="false" ht="15" hidden="false" customHeight="false" outlineLevel="0" collapsed="false">
      <c r="A8230" s="6" t="s">
        <v>155</v>
      </c>
      <c r="B8230" s="45" t="n">
        <v>44164</v>
      </c>
      <c r="C8230" s="6" t="s">
        <v>190</v>
      </c>
      <c r="D8230" s="6" t="s">
        <v>181</v>
      </c>
      <c r="E8230" s="6" t="s">
        <v>177</v>
      </c>
      <c r="F8230" s="34" t="n">
        <v>0.211620315909386</v>
      </c>
      <c r="G8230" s="34" t="n">
        <v>0.274094407136905</v>
      </c>
      <c r="H8230" s="34" t="n">
        <v>-0.0624740912275194</v>
      </c>
      <c r="I8230" s="34" t="n">
        <v>-0.227929098882761</v>
      </c>
      <c r="J8230" s="35" t="n">
        <v>3.69</v>
      </c>
      <c r="K8230" s="6" t="n">
        <v>0</v>
      </c>
      <c r="L8230" s="35" t="n">
        <v>-1</v>
      </c>
      <c r="M8230" s="6" t="str">
        <f aca="false">IF(I8230&lt;=0,"Below 0%",IF(I8230&lt;=0.05,"0-5%",IF(I8230&lt;=0.1,"5-10%",IF(I8230&lt;=0.2,"10-20%",IF(I8230&lt;=0.4,"20-40%","Above 40%")))))</f>
        <v>Below 0%</v>
      </c>
      <c r="N8230" s="6" t="str">
        <f aca="false">IF(AND(H8230&gt;=Summary!$B$25,I8230&gt;=Summary!$B$26,I8230&lt;=Summary!$B$27,J8230&gt;=Summary!$B$28,J8230&lt;=Summary!$B$29,F8230*J8230&gt;1),"Yes","No")</f>
        <v>No</v>
      </c>
    </row>
    <row r="8231" customFormat="false" ht="15" hidden="false" customHeight="false" outlineLevel="0" collapsed="false">
      <c r="A8231" s="6" t="s">
        <v>155</v>
      </c>
      <c r="B8231" s="45" t="n">
        <v>44164</v>
      </c>
      <c r="C8231" s="6" t="s">
        <v>179</v>
      </c>
      <c r="D8231" s="6" t="s">
        <v>176</v>
      </c>
      <c r="E8231" s="6" t="s">
        <v>187</v>
      </c>
      <c r="F8231" s="34" t="n">
        <v>0.298106163740158</v>
      </c>
      <c r="G8231" s="34" t="n">
        <v>0.246025850542267</v>
      </c>
      <c r="H8231" s="34" t="n">
        <v>0.0520803131978909</v>
      </c>
      <c r="I8231" s="34" t="n">
        <v>0.211686345492152</v>
      </c>
      <c r="J8231" s="35" t="n">
        <v>4.06</v>
      </c>
      <c r="K8231" s="6" t="n">
        <v>0</v>
      </c>
      <c r="L8231" s="35" t="n">
        <v>-1</v>
      </c>
      <c r="M8231" s="6" t="str">
        <f aca="false">IF(I8231&lt;=0,"Below 0%",IF(I8231&lt;=0.05,"0-5%",IF(I8231&lt;=0.1,"5-10%",IF(I8231&lt;=0.2,"10-20%",IF(I8231&lt;=0.4,"20-40%","Above 40%")))))</f>
        <v>20-40%</v>
      </c>
      <c r="N8231" s="6" t="str">
        <f aca="false">IF(AND(H8231&gt;=Summary!$B$25,I8231&gt;=Summary!$B$26,I8231&lt;=Summary!$B$27,J8231&gt;=Summary!$B$28,J8231&lt;=Summary!$B$29,F8231*J8231&gt;1),"Yes","No")</f>
        <v>Yes</v>
      </c>
    </row>
    <row r="8232" customFormat="false" ht="15" hidden="false" customHeight="false" outlineLevel="0" collapsed="false">
      <c r="A8232" s="6" t="s">
        <v>155</v>
      </c>
      <c r="B8232" s="45" t="n">
        <v>44164</v>
      </c>
      <c r="C8232" s="6" t="s">
        <v>179</v>
      </c>
      <c r="D8232" s="6" t="s">
        <v>176</v>
      </c>
      <c r="E8232" s="6" t="s">
        <v>174</v>
      </c>
      <c r="F8232" s="34" t="n">
        <v>0.42507004737854</v>
      </c>
      <c r="G8232" s="34" t="n">
        <v>0.271430693804784</v>
      </c>
      <c r="H8232" s="34" t="n">
        <v>0.153639353573756</v>
      </c>
      <c r="I8232" s="34" t="n">
        <v>0.56603529770386</v>
      </c>
      <c r="J8232" s="35" t="n">
        <v>3.68</v>
      </c>
      <c r="K8232" s="6" t="n">
        <v>0</v>
      </c>
      <c r="L8232" s="35" t="n">
        <v>-1</v>
      </c>
      <c r="M8232" s="6" t="str">
        <f aca="false">IF(I8232&lt;=0,"Below 0%",IF(I8232&lt;=0.05,"0-5%",IF(I8232&lt;=0.1,"5-10%",IF(I8232&lt;=0.2,"10-20%",IF(I8232&lt;=0.4,"20-40%","Above 40%")))))</f>
        <v>Above 40%</v>
      </c>
      <c r="N8232" s="6" t="str">
        <f aca="false">IF(AND(H8232&gt;=Summary!$B$25,I8232&gt;=Summary!$B$26,I8232&lt;=Summary!$B$27,J8232&gt;=Summary!$B$28,J8232&lt;=Summary!$B$29,F8232*J8232&gt;1),"Yes","No")</f>
        <v>No</v>
      </c>
    </row>
    <row r="8233" customFormat="false" ht="15" hidden="false" customHeight="false" outlineLevel="0" collapsed="false">
      <c r="A8233" s="6" t="s">
        <v>155</v>
      </c>
      <c r="B8233" s="45" t="n">
        <v>44164</v>
      </c>
      <c r="C8233" s="6" t="s">
        <v>179</v>
      </c>
      <c r="D8233" s="6" t="s">
        <v>176</v>
      </c>
      <c r="E8233" s="6" t="s">
        <v>177</v>
      </c>
      <c r="F8233" s="34" t="n">
        <v>0.276823788881302</v>
      </c>
      <c r="G8233" s="34" t="n">
        <v>0.482543455652949</v>
      </c>
      <c r="H8233" s="34" t="n">
        <v>-0.205719666771647</v>
      </c>
      <c r="I8233" s="34" t="n">
        <v>-0.426323607463041</v>
      </c>
      <c r="J8233" s="35" t="n">
        <v>2.07</v>
      </c>
      <c r="K8233" s="6" t="n">
        <v>1</v>
      </c>
      <c r="L8233" s="35" t="n">
        <v>1.07</v>
      </c>
      <c r="M8233" s="6" t="str">
        <f aca="false">IF(I8233&lt;=0,"Below 0%",IF(I8233&lt;=0.05,"0-5%",IF(I8233&lt;=0.1,"5-10%",IF(I8233&lt;=0.2,"10-20%",IF(I8233&lt;=0.4,"20-40%","Above 40%")))))</f>
        <v>Below 0%</v>
      </c>
      <c r="N8233" s="6" t="str">
        <f aca="false">IF(AND(H8233&gt;=Summary!$B$25,I8233&gt;=Summary!$B$26,I8233&lt;=Summary!$B$27,J8233&gt;=Summary!$B$28,J8233&lt;=Summary!$B$29,F8233*J8233&gt;1),"Yes","No")</f>
        <v>No</v>
      </c>
    </row>
    <row r="8234" customFormat="false" ht="15" hidden="false" customHeight="false" outlineLevel="0" collapsed="false">
      <c r="A8234" s="6" t="s">
        <v>155</v>
      </c>
      <c r="B8234" s="45" t="n">
        <v>44165</v>
      </c>
      <c r="C8234" s="6" t="s">
        <v>195</v>
      </c>
      <c r="D8234" s="6" t="s">
        <v>184</v>
      </c>
      <c r="E8234" s="6" t="s">
        <v>187</v>
      </c>
      <c r="F8234" s="34" t="n">
        <v>0.760455012321472</v>
      </c>
      <c r="G8234" s="34" t="n">
        <v>0.628927951434888</v>
      </c>
      <c r="H8234" s="34" t="n">
        <v>0.131527060886584</v>
      </c>
      <c r="I8234" s="34" t="n">
        <v>0.209128979856131</v>
      </c>
      <c r="J8234" s="35" t="n">
        <v>1.58</v>
      </c>
      <c r="K8234" s="6" t="n">
        <v>0</v>
      </c>
      <c r="L8234" s="35" t="n">
        <v>-1</v>
      </c>
      <c r="M8234" s="6" t="str">
        <f aca="false">IF(I8234&lt;=0,"Below 0%",IF(I8234&lt;=0.05,"0-5%",IF(I8234&lt;=0.1,"5-10%",IF(I8234&lt;=0.2,"10-20%",IF(I8234&lt;=0.4,"20-40%","Above 40%")))))</f>
        <v>20-40%</v>
      </c>
      <c r="N8234" s="6" t="str">
        <f aca="false">IF(AND(H8234&gt;=Summary!$B$25,I8234&gt;=Summary!$B$26,I8234&lt;=Summary!$B$27,J8234&gt;=Summary!$B$28,J8234&lt;=Summary!$B$29,F8234*J8234&gt;1),"Yes","No")</f>
        <v>No</v>
      </c>
    </row>
    <row r="8235" customFormat="false" ht="15" hidden="false" customHeight="false" outlineLevel="0" collapsed="false">
      <c r="A8235" s="6" t="s">
        <v>155</v>
      </c>
      <c r="B8235" s="45" t="n">
        <v>44165</v>
      </c>
      <c r="C8235" s="6" t="s">
        <v>195</v>
      </c>
      <c r="D8235" s="6" t="s">
        <v>184</v>
      </c>
      <c r="E8235" s="6" t="s">
        <v>174</v>
      </c>
      <c r="F8235" s="34" t="n">
        <v>0.171049907803536</v>
      </c>
      <c r="G8235" s="34" t="n">
        <v>0.219361183944177</v>
      </c>
      <c r="H8235" s="34" t="n">
        <v>-0.0483112761406418</v>
      </c>
      <c r="I8235" s="34" t="n">
        <v>-0.220236211676064</v>
      </c>
      <c r="J8235" s="35" t="n">
        <v>4.53</v>
      </c>
      <c r="K8235" s="6" t="n">
        <v>0</v>
      </c>
      <c r="L8235" s="35" t="n">
        <v>-1</v>
      </c>
      <c r="M8235" s="6" t="str">
        <f aca="false">IF(I8235&lt;=0,"Below 0%",IF(I8235&lt;=0.05,"0-5%",IF(I8235&lt;=0.1,"5-10%",IF(I8235&lt;=0.2,"10-20%",IF(I8235&lt;=0.4,"20-40%","Above 40%")))))</f>
        <v>Below 0%</v>
      </c>
      <c r="N8235" s="6" t="str">
        <f aca="false">IF(AND(H8235&gt;=Summary!$B$25,I8235&gt;=Summary!$B$26,I8235&lt;=Summary!$B$27,J8235&gt;=Summary!$B$28,J8235&lt;=Summary!$B$29,F8235*J8235&gt;1),"Yes","No")</f>
        <v>No</v>
      </c>
    </row>
    <row r="8236" customFormat="false" ht="15" hidden="false" customHeight="false" outlineLevel="0" collapsed="false">
      <c r="A8236" s="6" t="s">
        <v>155</v>
      </c>
      <c r="B8236" s="45" t="n">
        <v>44165</v>
      </c>
      <c r="C8236" s="6" t="s">
        <v>195</v>
      </c>
      <c r="D8236" s="6" t="s">
        <v>184</v>
      </c>
      <c r="E8236" s="6" t="s">
        <v>177</v>
      </c>
      <c r="F8236" s="34" t="n">
        <v>0.0684951320290566</v>
      </c>
      <c r="G8236" s="34" t="n">
        <v>0.151710864620935</v>
      </c>
      <c r="H8236" s="34" t="n">
        <v>-0.0832157325918783</v>
      </c>
      <c r="I8236" s="34" t="n">
        <v>-0.548515314310556</v>
      </c>
      <c r="J8236" s="35" t="n">
        <v>6.55</v>
      </c>
      <c r="K8236" s="6" t="n">
        <v>1</v>
      </c>
      <c r="L8236" s="35" t="n">
        <v>5.55</v>
      </c>
      <c r="M8236" s="6" t="str">
        <f aca="false">IF(I8236&lt;=0,"Below 0%",IF(I8236&lt;=0.05,"0-5%",IF(I8236&lt;=0.1,"5-10%",IF(I8236&lt;=0.2,"10-20%",IF(I8236&lt;=0.4,"20-40%","Above 40%")))))</f>
        <v>Below 0%</v>
      </c>
      <c r="N8236" s="6" t="str">
        <f aca="false">IF(AND(H8236&gt;=Summary!$B$25,I8236&gt;=Summary!$B$26,I8236&lt;=Summary!$B$27,J8236&gt;=Summary!$B$28,J8236&lt;=Summary!$B$29,F8236*J8236&gt;1),"Yes","No")</f>
        <v>No</v>
      </c>
    </row>
    <row r="8237" customFormat="false" ht="15" hidden="false" customHeight="false" outlineLevel="0" collapsed="false">
      <c r="A8237" s="6" t="s">
        <v>155</v>
      </c>
      <c r="B8237" s="45" t="n">
        <v>44165</v>
      </c>
      <c r="C8237" s="6" t="s">
        <v>189</v>
      </c>
      <c r="D8237" s="6" t="s">
        <v>182</v>
      </c>
      <c r="E8237" s="6" t="s">
        <v>187</v>
      </c>
      <c r="F8237" s="34" t="n">
        <v>0.423702895641327</v>
      </c>
      <c r="G8237" s="34" t="n">
        <v>0.417700872278562</v>
      </c>
      <c r="H8237" s="34" t="n">
        <v>0.00600202336276506</v>
      </c>
      <c r="I8237" s="34" t="n">
        <v>0.0143691903970034</v>
      </c>
      <c r="J8237" s="35" t="n">
        <v>2.38</v>
      </c>
      <c r="K8237" s="6" t="n">
        <v>1</v>
      </c>
      <c r="L8237" s="35" t="n">
        <v>1.38</v>
      </c>
      <c r="M8237" s="6" t="str">
        <f aca="false">IF(I8237&lt;=0,"Below 0%",IF(I8237&lt;=0.05,"0-5%",IF(I8237&lt;=0.1,"5-10%",IF(I8237&lt;=0.2,"10-20%",IF(I8237&lt;=0.4,"20-40%","Above 40%")))))</f>
        <v>0-5%</v>
      </c>
      <c r="N8237" s="6" t="str">
        <f aca="false">IF(AND(H8237&gt;=Summary!$B$25,I8237&gt;=Summary!$B$26,I8237&lt;=Summary!$B$27,J8237&gt;=Summary!$B$28,J8237&lt;=Summary!$B$29,F8237*J8237&gt;1),"Yes","No")</f>
        <v>No</v>
      </c>
    </row>
    <row r="8238" customFormat="false" ht="15" hidden="false" customHeight="false" outlineLevel="0" collapsed="false">
      <c r="A8238" s="6" t="s">
        <v>155</v>
      </c>
      <c r="B8238" s="45" t="n">
        <v>44165</v>
      </c>
      <c r="C8238" s="6" t="s">
        <v>189</v>
      </c>
      <c r="D8238" s="6" t="s">
        <v>182</v>
      </c>
      <c r="E8238" s="6" t="s">
        <v>174</v>
      </c>
      <c r="F8238" s="34" t="n">
        <v>0.230060592293739</v>
      </c>
      <c r="G8238" s="34" t="n">
        <v>0.261612651584994</v>
      </c>
      <c r="H8238" s="34" t="n">
        <v>-0.0315520592912547</v>
      </c>
      <c r="I8238" s="34" t="n">
        <v>-0.120606014655999</v>
      </c>
      <c r="J8238" s="35" t="n">
        <v>3.8</v>
      </c>
      <c r="K8238" s="6" t="n">
        <v>0</v>
      </c>
      <c r="L8238" s="35" t="n">
        <v>-1</v>
      </c>
      <c r="M8238" s="6" t="str">
        <f aca="false">IF(I8238&lt;=0,"Below 0%",IF(I8238&lt;=0.05,"0-5%",IF(I8238&lt;=0.1,"5-10%",IF(I8238&lt;=0.2,"10-20%",IF(I8238&lt;=0.4,"20-40%","Above 40%")))))</f>
        <v>Below 0%</v>
      </c>
      <c r="N8238" s="6" t="str">
        <f aca="false">IF(AND(H8238&gt;=Summary!$B$25,I8238&gt;=Summary!$B$26,I8238&lt;=Summary!$B$27,J8238&gt;=Summary!$B$28,J8238&lt;=Summary!$B$29,F8238*J8238&gt;1),"Yes","No")</f>
        <v>No</v>
      </c>
    </row>
    <row r="8239" customFormat="false" ht="15" hidden="false" customHeight="false" outlineLevel="0" collapsed="false">
      <c r="A8239" s="6" t="s">
        <v>155</v>
      </c>
      <c r="B8239" s="45" t="n">
        <v>44165</v>
      </c>
      <c r="C8239" s="6" t="s">
        <v>189</v>
      </c>
      <c r="D8239" s="6" t="s">
        <v>182</v>
      </c>
      <c r="E8239" s="6" t="s">
        <v>177</v>
      </c>
      <c r="F8239" s="34" t="n">
        <v>0.346236556768417</v>
      </c>
      <c r="G8239" s="34" t="n">
        <v>0.320686476136444</v>
      </c>
      <c r="H8239" s="34" t="n">
        <v>0.0255500806319731</v>
      </c>
      <c r="I8239" s="34" t="n">
        <v>0.0796730842528644</v>
      </c>
      <c r="J8239" s="35" t="n">
        <v>3.1</v>
      </c>
      <c r="K8239" s="6" t="n">
        <v>0</v>
      </c>
      <c r="L8239" s="35" t="n">
        <v>-1</v>
      </c>
      <c r="M8239" s="6" t="str">
        <f aca="false">IF(I8239&lt;=0,"Below 0%",IF(I8239&lt;=0.05,"0-5%",IF(I8239&lt;=0.1,"5-10%",IF(I8239&lt;=0.2,"10-20%",IF(I8239&lt;=0.4,"20-40%","Above 40%")))))</f>
        <v>5-10%</v>
      </c>
      <c r="N8239" s="6" t="str">
        <f aca="false">IF(AND(H8239&gt;=Summary!$B$25,I8239&gt;=Summary!$B$26,I8239&lt;=Summary!$B$27,J8239&gt;=Summary!$B$28,J8239&lt;=Summary!$B$29,F8239*J8239&gt;1),"Yes","No")</f>
        <v>No</v>
      </c>
    </row>
    <row r="8240" customFormat="false" ht="15" hidden="false" customHeight="false" outlineLevel="0" collapsed="false">
      <c r="A8240" s="6" t="s">
        <v>155</v>
      </c>
      <c r="B8240" s="45" t="n">
        <v>44170</v>
      </c>
      <c r="C8240" s="6" t="s">
        <v>196</v>
      </c>
      <c r="D8240" s="6" t="s">
        <v>173</v>
      </c>
      <c r="E8240" s="6" t="s">
        <v>187</v>
      </c>
      <c r="F8240" s="34" t="n">
        <v>0.379503607749939</v>
      </c>
      <c r="G8240" s="34" t="n">
        <v>0.237379162191192</v>
      </c>
      <c r="H8240" s="34" t="n">
        <v>0.142124445558747</v>
      </c>
      <c r="I8240" s="34" t="n">
        <v>0.598723343055173</v>
      </c>
      <c r="J8240" s="35" t="n">
        <v>4.2</v>
      </c>
      <c r="K8240" s="6" t="n">
        <v>0</v>
      </c>
      <c r="L8240" s="35" t="n">
        <v>-1</v>
      </c>
      <c r="M8240" s="6" t="str">
        <f aca="false">IF(I8240&lt;=0,"Below 0%",IF(I8240&lt;=0.05,"0-5%",IF(I8240&lt;=0.1,"5-10%",IF(I8240&lt;=0.2,"10-20%",IF(I8240&lt;=0.4,"20-40%","Above 40%")))))</f>
        <v>Above 40%</v>
      </c>
      <c r="N8240" s="6" t="str">
        <f aca="false">IF(AND(H8240&gt;=Summary!$B$25,I8240&gt;=Summary!$B$26,I8240&lt;=Summary!$B$27,J8240&gt;=Summary!$B$28,J8240&lt;=Summary!$B$29,F8240*J8240&gt;1),"Yes","No")</f>
        <v>No</v>
      </c>
    </row>
    <row r="8241" customFormat="false" ht="15" hidden="false" customHeight="false" outlineLevel="0" collapsed="false">
      <c r="A8241" s="6" t="s">
        <v>155</v>
      </c>
      <c r="B8241" s="45" t="n">
        <v>44170</v>
      </c>
      <c r="C8241" s="6" t="s">
        <v>196</v>
      </c>
      <c r="D8241" s="6" t="s">
        <v>173</v>
      </c>
      <c r="E8241" s="6" t="s">
        <v>174</v>
      </c>
      <c r="F8241" s="34" t="n">
        <v>0.195705026388168</v>
      </c>
      <c r="G8241" s="34" t="n">
        <v>0.27389903329753</v>
      </c>
      <c r="H8241" s="34" t="n">
        <v>-0.0781940069093612</v>
      </c>
      <c r="I8241" s="34" t="n">
        <v>-0.285484786010256</v>
      </c>
      <c r="J8241" s="35" t="n">
        <v>3.64</v>
      </c>
      <c r="K8241" s="6" t="n">
        <v>1</v>
      </c>
      <c r="L8241" s="35" t="n">
        <v>2.64</v>
      </c>
      <c r="M8241" s="6" t="str">
        <f aca="false">IF(I8241&lt;=0,"Below 0%",IF(I8241&lt;=0.05,"0-5%",IF(I8241&lt;=0.1,"5-10%",IF(I8241&lt;=0.2,"10-20%",IF(I8241&lt;=0.4,"20-40%","Above 40%")))))</f>
        <v>Below 0%</v>
      </c>
      <c r="N8241" s="6" t="str">
        <f aca="false">IF(AND(H8241&gt;=Summary!$B$25,I8241&gt;=Summary!$B$26,I8241&lt;=Summary!$B$27,J8241&gt;=Summary!$B$28,J8241&lt;=Summary!$B$29,F8241*J8241&gt;1),"Yes","No")</f>
        <v>No</v>
      </c>
    </row>
    <row r="8242" customFormat="false" ht="15" hidden="false" customHeight="false" outlineLevel="0" collapsed="false">
      <c r="A8242" s="6" t="s">
        <v>155</v>
      </c>
      <c r="B8242" s="45" t="n">
        <v>44170</v>
      </c>
      <c r="C8242" s="6" t="s">
        <v>196</v>
      </c>
      <c r="D8242" s="6" t="s">
        <v>173</v>
      </c>
      <c r="E8242" s="6" t="s">
        <v>177</v>
      </c>
      <c r="F8242" s="34" t="n">
        <v>0.424791395664215</v>
      </c>
      <c r="G8242" s="34" t="n">
        <v>0.488721804511278</v>
      </c>
      <c r="H8242" s="34" t="n">
        <v>-0.0639304088470631</v>
      </c>
      <c r="I8242" s="34" t="n">
        <v>-0.130811451948606</v>
      </c>
      <c r="J8242" s="35" t="n">
        <v>2.04</v>
      </c>
      <c r="K8242" s="6" t="n">
        <v>0</v>
      </c>
      <c r="L8242" s="35" t="n">
        <v>-1</v>
      </c>
      <c r="M8242" s="6" t="str">
        <f aca="false">IF(I8242&lt;=0,"Below 0%",IF(I8242&lt;=0.05,"0-5%",IF(I8242&lt;=0.1,"5-10%",IF(I8242&lt;=0.2,"10-20%",IF(I8242&lt;=0.4,"20-40%","Above 40%")))))</f>
        <v>Below 0%</v>
      </c>
      <c r="N8242" s="6" t="str">
        <f aca="false">IF(AND(H8242&gt;=Summary!$B$25,I8242&gt;=Summary!$B$26,I8242&lt;=Summary!$B$27,J8242&gt;=Summary!$B$28,J8242&lt;=Summary!$B$29,F8242*J8242&gt;1),"Yes","No")</f>
        <v>No</v>
      </c>
    </row>
    <row r="8243" customFormat="false" ht="15" hidden="false" customHeight="false" outlineLevel="0" collapsed="false">
      <c r="A8243" s="6" t="s">
        <v>155</v>
      </c>
      <c r="B8243" s="45" t="n">
        <v>44170</v>
      </c>
      <c r="C8243" s="6" t="s">
        <v>190</v>
      </c>
      <c r="D8243" s="6" t="s">
        <v>205</v>
      </c>
      <c r="E8243" s="6" t="s">
        <v>187</v>
      </c>
      <c r="F8243" s="34" t="n">
        <v>0.629299461841583</v>
      </c>
      <c r="G8243" s="34" t="n">
        <v>0.629654705484089</v>
      </c>
      <c r="H8243" s="34" t="n">
        <v>-0.000355243642506053</v>
      </c>
      <c r="I8243" s="34" t="n">
        <v>-0.00056418802148539</v>
      </c>
      <c r="J8243" s="35" t="n">
        <v>1.58</v>
      </c>
      <c r="K8243" s="6" t="n">
        <v>1</v>
      </c>
      <c r="L8243" s="35" t="n">
        <v>0.58</v>
      </c>
      <c r="M8243" s="6" t="str">
        <f aca="false">IF(I8243&lt;=0,"Below 0%",IF(I8243&lt;=0.05,"0-5%",IF(I8243&lt;=0.1,"5-10%",IF(I8243&lt;=0.2,"10-20%",IF(I8243&lt;=0.4,"20-40%","Above 40%")))))</f>
        <v>Below 0%</v>
      </c>
      <c r="N8243" s="6" t="str">
        <f aca="false">IF(AND(H8243&gt;=Summary!$B$25,I8243&gt;=Summary!$B$26,I8243&lt;=Summary!$B$27,J8243&gt;=Summary!$B$28,J8243&lt;=Summary!$B$29,F8243*J8243&gt;1),"Yes","No")</f>
        <v>No</v>
      </c>
    </row>
    <row r="8244" customFormat="false" ht="15" hidden="false" customHeight="false" outlineLevel="0" collapsed="false">
      <c r="A8244" s="6" t="s">
        <v>155</v>
      </c>
      <c r="B8244" s="45" t="n">
        <v>44170</v>
      </c>
      <c r="C8244" s="6" t="s">
        <v>190</v>
      </c>
      <c r="D8244" s="6" t="s">
        <v>205</v>
      </c>
      <c r="E8244" s="6" t="s">
        <v>174</v>
      </c>
      <c r="F8244" s="34" t="n">
        <v>0.253791958093643</v>
      </c>
      <c r="G8244" s="34" t="n">
        <v>0.20988490182803</v>
      </c>
      <c r="H8244" s="34" t="n">
        <v>0.0439070562656134</v>
      </c>
      <c r="I8244" s="34" t="n">
        <v>0.209195877755842</v>
      </c>
      <c r="J8244" s="35" t="n">
        <v>4.74</v>
      </c>
      <c r="K8244" s="6" t="n">
        <v>0</v>
      </c>
      <c r="L8244" s="35" t="n">
        <v>-1</v>
      </c>
      <c r="M8244" s="6" t="str">
        <f aca="false">IF(I8244&lt;=0,"Below 0%",IF(I8244&lt;=0.05,"0-5%",IF(I8244&lt;=0.1,"5-10%",IF(I8244&lt;=0.2,"10-20%",IF(I8244&lt;=0.4,"20-40%","Above 40%")))))</f>
        <v>20-40%</v>
      </c>
      <c r="N8244" s="6" t="str">
        <f aca="false">IF(AND(H8244&gt;=Summary!$B$25,I8244&gt;=Summary!$B$26,I8244&lt;=Summary!$B$27,J8244&gt;=Summary!$B$28,J8244&lt;=Summary!$B$29,F8244*J8244&gt;1),"Yes","No")</f>
        <v>Yes</v>
      </c>
    </row>
    <row r="8245" customFormat="false" ht="15" hidden="false" customHeight="false" outlineLevel="0" collapsed="false">
      <c r="A8245" s="6" t="s">
        <v>155</v>
      </c>
      <c r="B8245" s="45" t="n">
        <v>44170</v>
      </c>
      <c r="C8245" s="6" t="s">
        <v>190</v>
      </c>
      <c r="D8245" s="6" t="s">
        <v>205</v>
      </c>
      <c r="E8245" s="6" t="s">
        <v>177</v>
      </c>
      <c r="F8245" s="34" t="n">
        <v>0.116908557713032</v>
      </c>
      <c r="G8245" s="34" t="n">
        <v>0.160460392687881</v>
      </c>
      <c r="H8245" s="34" t="n">
        <v>-0.0435518349748491</v>
      </c>
      <c r="I8245" s="34" t="n">
        <v>-0.271417975771528</v>
      </c>
      <c r="J8245" s="35" t="n">
        <v>6.2</v>
      </c>
      <c r="K8245" s="6" t="n">
        <v>0</v>
      </c>
      <c r="L8245" s="35" t="n">
        <v>-1</v>
      </c>
      <c r="M8245" s="6" t="str">
        <f aca="false">IF(I8245&lt;=0,"Below 0%",IF(I8245&lt;=0.05,"0-5%",IF(I8245&lt;=0.1,"5-10%",IF(I8245&lt;=0.2,"10-20%",IF(I8245&lt;=0.4,"20-40%","Above 40%")))))</f>
        <v>Below 0%</v>
      </c>
      <c r="N8245" s="6" t="str">
        <f aca="false">IF(AND(H8245&gt;=Summary!$B$25,I8245&gt;=Summary!$B$26,I8245&lt;=Summary!$B$27,J8245&gt;=Summary!$B$28,J8245&lt;=Summary!$B$29,F8245*J8245&gt;1),"Yes","No")</f>
        <v>No</v>
      </c>
    </row>
    <row r="8246" customFormat="false" ht="15" hidden="false" customHeight="false" outlineLevel="0" collapsed="false">
      <c r="A8246" s="6" t="s">
        <v>155</v>
      </c>
      <c r="B8246" s="45" t="n">
        <v>44170</v>
      </c>
      <c r="C8246" s="6" t="s">
        <v>194</v>
      </c>
      <c r="D8246" s="6" t="s">
        <v>184</v>
      </c>
      <c r="E8246" s="6" t="s">
        <v>187</v>
      </c>
      <c r="F8246" s="34" t="n">
        <v>0.853442966938019</v>
      </c>
      <c r="G8246" s="34" t="n">
        <v>0.870491553796987</v>
      </c>
      <c r="H8246" s="34" t="n">
        <v>-0.0170485868589679</v>
      </c>
      <c r="I8246" s="34" t="n">
        <v>-0.0195850112325662</v>
      </c>
      <c r="J8246" s="35" t="n">
        <v>1.15</v>
      </c>
      <c r="K8246" s="6" t="n">
        <v>1</v>
      </c>
      <c r="L8246" s="35" t="n">
        <v>0.15</v>
      </c>
      <c r="M8246" s="6" t="str">
        <f aca="false">IF(I8246&lt;=0,"Below 0%",IF(I8246&lt;=0.05,"0-5%",IF(I8246&lt;=0.1,"5-10%",IF(I8246&lt;=0.2,"10-20%",IF(I8246&lt;=0.4,"20-40%","Above 40%")))))</f>
        <v>Below 0%</v>
      </c>
      <c r="N8246" s="6" t="str">
        <f aca="false">IF(AND(H8246&gt;=Summary!$B$25,I8246&gt;=Summary!$B$26,I8246&lt;=Summary!$B$27,J8246&gt;=Summary!$B$28,J8246&lt;=Summary!$B$29,F8246*J8246&gt;1),"Yes","No")</f>
        <v>No</v>
      </c>
    </row>
    <row r="8247" customFormat="false" ht="15" hidden="false" customHeight="false" outlineLevel="0" collapsed="false">
      <c r="A8247" s="6" t="s">
        <v>155</v>
      </c>
      <c r="B8247" s="45" t="n">
        <v>44170</v>
      </c>
      <c r="C8247" s="6" t="s">
        <v>194</v>
      </c>
      <c r="D8247" s="6" t="s">
        <v>184</v>
      </c>
      <c r="E8247" s="6" t="s">
        <v>174</v>
      </c>
      <c r="F8247" s="34" t="n">
        <v>0.11099997907877</v>
      </c>
      <c r="G8247" s="34" t="n">
        <v>0.091005935169685</v>
      </c>
      <c r="H8247" s="34" t="n">
        <v>0.0199940439090847</v>
      </c>
      <c r="I8247" s="34" t="n">
        <v>0.219700439007685</v>
      </c>
      <c r="J8247" s="35" t="n">
        <v>11</v>
      </c>
      <c r="K8247" s="6" t="n">
        <v>0</v>
      </c>
      <c r="L8247" s="35" t="n">
        <v>-1</v>
      </c>
      <c r="M8247" s="6" t="str">
        <f aca="false">IF(I8247&lt;=0,"Below 0%",IF(I8247&lt;=0.05,"0-5%",IF(I8247&lt;=0.1,"5-10%",IF(I8247&lt;=0.2,"10-20%",IF(I8247&lt;=0.4,"20-40%","Above 40%")))))</f>
        <v>20-40%</v>
      </c>
      <c r="N8247" s="6" t="str">
        <f aca="false">IF(AND(H8247&gt;=Summary!$B$25,I8247&gt;=Summary!$B$26,I8247&lt;=Summary!$B$27,J8247&gt;=Summary!$B$28,J8247&lt;=Summary!$B$29,F8247*J8247&gt;1),"Yes","No")</f>
        <v>No</v>
      </c>
    </row>
    <row r="8248" customFormat="false" ht="15" hidden="false" customHeight="false" outlineLevel="0" collapsed="false">
      <c r="A8248" s="6" t="s">
        <v>155</v>
      </c>
      <c r="B8248" s="45" t="n">
        <v>44170</v>
      </c>
      <c r="C8248" s="6" t="s">
        <v>194</v>
      </c>
      <c r="D8248" s="6" t="s">
        <v>184</v>
      </c>
      <c r="E8248" s="6" t="s">
        <v>177</v>
      </c>
      <c r="F8248" s="34" t="n">
        <v>0.0355570390820503</v>
      </c>
      <c r="G8248" s="34" t="n">
        <v>0.0385025110333283</v>
      </c>
      <c r="H8248" s="34" t="n">
        <v>-0.00294547195127794</v>
      </c>
      <c r="I8248" s="34" t="n">
        <v>-0.0765007754618471</v>
      </c>
      <c r="J8248" s="35" t="n">
        <v>26</v>
      </c>
      <c r="K8248" s="6" t="n">
        <v>0</v>
      </c>
      <c r="L8248" s="35" t="n">
        <v>-1</v>
      </c>
      <c r="M8248" s="6" t="str">
        <f aca="false">IF(I8248&lt;=0,"Below 0%",IF(I8248&lt;=0.05,"0-5%",IF(I8248&lt;=0.1,"5-10%",IF(I8248&lt;=0.2,"10-20%",IF(I8248&lt;=0.4,"20-40%","Above 40%")))))</f>
        <v>Below 0%</v>
      </c>
      <c r="N8248" s="6" t="str">
        <f aca="false">IF(AND(H8248&gt;=Summary!$B$25,I8248&gt;=Summary!$B$26,I8248&lt;=Summary!$B$27,J8248&gt;=Summary!$B$28,J8248&lt;=Summary!$B$29,F8248*J8248&gt;1),"Yes","No")</f>
        <v>No</v>
      </c>
    </row>
    <row r="8249" customFormat="false" ht="15" hidden="false" customHeight="false" outlineLevel="0" collapsed="false">
      <c r="A8249" s="6" t="s">
        <v>155</v>
      </c>
      <c r="B8249" s="45" t="n">
        <v>44170</v>
      </c>
      <c r="C8249" s="6" t="s">
        <v>189</v>
      </c>
      <c r="D8249" s="6" t="s">
        <v>176</v>
      </c>
      <c r="E8249" s="6" t="s">
        <v>187</v>
      </c>
      <c r="F8249" s="34" t="n">
        <v>0.239840999245644</v>
      </c>
      <c r="G8249" s="34" t="n">
        <v>0.266831876874919</v>
      </c>
      <c r="H8249" s="34" t="n">
        <v>-0.0269908776292749</v>
      </c>
      <c r="I8249" s="34" t="n">
        <v>-0.101153122877921</v>
      </c>
      <c r="J8249" s="35" t="n">
        <v>3.76</v>
      </c>
      <c r="K8249" s="6" t="n">
        <v>0</v>
      </c>
      <c r="L8249" s="35" t="n">
        <v>-1</v>
      </c>
      <c r="M8249" s="6" t="str">
        <f aca="false">IF(I8249&lt;=0,"Below 0%",IF(I8249&lt;=0.05,"0-5%",IF(I8249&lt;=0.1,"5-10%",IF(I8249&lt;=0.2,"10-20%",IF(I8249&lt;=0.4,"20-40%","Above 40%")))))</f>
        <v>Below 0%</v>
      </c>
      <c r="N8249" s="6" t="str">
        <f aca="false">IF(AND(H8249&gt;=Summary!$B$25,I8249&gt;=Summary!$B$26,I8249&lt;=Summary!$B$27,J8249&gt;=Summary!$B$28,J8249&lt;=Summary!$B$29,F8249*J8249&gt;1),"Yes","No")</f>
        <v>No</v>
      </c>
    </row>
    <row r="8250" customFormat="false" ht="15" hidden="false" customHeight="false" outlineLevel="0" collapsed="false">
      <c r="A8250" s="6" t="s">
        <v>155</v>
      </c>
      <c r="B8250" s="45" t="n">
        <v>44170</v>
      </c>
      <c r="C8250" s="6" t="s">
        <v>189</v>
      </c>
      <c r="D8250" s="6" t="s">
        <v>176</v>
      </c>
      <c r="E8250" s="6" t="s">
        <v>174</v>
      </c>
      <c r="F8250" s="34" t="n">
        <v>0.301490604877472</v>
      </c>
      <c r="G8250" s="34" t="n">
        <v>0.259919133950698</v>
      </c>
      <c r="H8250" s="34" t="n">
        <v>0.0415714709267741</v>
      </c>
      <c r="I8250" s="34" t="n">
        <v>0.159940017862092</v>
      </c>
      <c r="J8250" s="35" t="n">
        <v>3.86</v>
      </c>
      <c r="K8250" s="6" t="n">
        <v>0</v>
      </c>
      <c r="L8250" s="35" t="n">
        <v>-1</v>
      </c>
      <c r="M8250" s="6" t="str">
        <f aca="false">IF(I8250&lt;=0,"Below 0%",IF(I8250&lt;=0.05,"0-5%",IF(I8250&lt;=0.1,"5-10%",IF(I8250&lt;=0.2,"10-20%",IF(I8250&lt;=0.4,"20-40%","Above 40%")))))</f>
        <v>10-20%</v>
      </c>
      <c r="N8250" s="6" t="str">
        <f aca="false">IF(AND(H8250&gt;=Summary!$B$25,I8250&gt;=Summary!$B$26,I8250&lt;=Summary!$B$27,J8250&gt;=Summary!$B$28,J8250&lt;=Summary!$B$29,F8250*J8250&gt;1),"Yes","No")</f>
        <v>Yes</v>
      </c>
    </row>
    <row r="8251" customFormat="false" ht="15" hidden="false" customHeight="false" outlineLevel="0" collapsed="false">
      <c r="A8251" s="6" t="s">
        <v>155</v>
      </c>
      <c r="B8251" s="45" t="n">
        <v>44170</v>
      </c>
      <c r="C8251" s="6" t="s">
        <v>189</v>
      </c>
      <c r="D8251" s="6" t="s">
        <v>176</v>
      </c>
      <c r="E8251" s="6" t="s">
        <v>177</v>
      </c>
      <c r="F8251" s="34" t="n">
        <v>0.458668380975723</v>
      </c>
      <c r="G8251" s="34" t="n">
        <v>0.473248989174384</v>
      </c>
      <c r="H8251" s="34" t="n">
        <v>-0.0145806081986604</v>
      </c>
      <c r="I8251" s="34" t="n">
        <v>-0.0308095918474064</v>
      </c>
      <c r="J8251" s="35" t="n">
        <v>2.12</v>
      </c>
      <c r="K8251" s="6" t="n">
        <v>1</v>
      </c>
      <c r="L8251" s="35" t="n">
        <v>1.12</v>
      </c>
      <c r="M8251" s="6" t="str">
        <f aca="false">IF(I8251&lt;=0,"Below 0%",IF(I8251&lt;=0.05,"0-5%",IF(I8251&lt;=0.1,"5-10%",IF(I8251&lt;=0.2,"10-20%",IF(I8251&lt;=0.4,"20-40%","Above 40%")))))</f>
        <v>Below 0%</v>
      </c>
      <c r="N8251" s="6" t="str">
        <f aca="false">IF(AND(H8251&gt;=Summary!$B$25,I8251&gt;=Summary!$B$26,I8251&lt;=Summary!$B$27,J8251&gt;=Summary!$B$28,J8251&lt;=Summary!$B$29,F8251*J8251&gt;1),"Yes","No")</f>
        <v>No</v>
      </c>
    </row>
    <row r="8252" customFormat="false" ht="15" hidden="false" customHeight="false" outlineLevel="0" collapsed="false">
      <c r="A8252" s="6" t="s">
        <v>155</v>
      </c>
      <c r="B8252" s="45" t="n">
        <v>44171</v>
      </c>
      <c r="C8252" s="6" t="s">
        <v>183</v>
      </c>
      <c r="D8252" s="6" t="s">
        <v>203</v>
      </c>
      <c r="E8252" s="6" t="s">
        <v>187</v>
      </c>
      <c r="F8252" s="34" t="n">
        <v>0.713947355747223</v>
      </c>
      <c r="G8252" s="34" t="n">
        <v>0.637180359477189</v>
      </c>
      <c r="H8252" s="34" t="n">
        <v>0.0767669962700339</v>
      </c>
      <c r="I8252" s="34" t="n">
        <v>0.120479225588532</v>
      </c>
      <c r="J8252" s="35" t="n">
        <v>1.57</v>
      </c>
      <c r="K8252" s="6" t="n">
        <v>1</v>
      </c>
      <c r="L8252" s="35" t="n">
        <v>0.57</v>
      </c>
      <c r="M8252" s="6" t="str">
        <f aca="false">IF(I8252&lt;=0,"Below 0%",IF(I8252&lt;=0.05,"0-5%",IF(I8252&lt;=0.1,"5-10%",IF(I8252&lt;=0.2,"10-20%",IF(I8252&lt;=0.4,"20-40%","Above 40%")))))</f>
        <v>10-20%</v>
      </c>
      <c r="N8252" s="6" t="str">
        <f aca="false">IF(AND(H8252&gt;=Summary!$B$25,I8252&gt;=Summary!$B$26,I8252&lt;=Summary!$B$27,J8252&gt;=Summary!$B$28,J8252&lt;=Summary!$B$29,F8252*J8252&gt;1),"Yes","No")</f>
        <v>No</v>
      </c>
    </row>
    <row r="8253" customFormat="false" ht="15" hidden="false" customHeight="false" outlineLevel="0" collapsed="false">
      <c r="A8253" s="6" t="s">
        <v>155</v>
      </c>
      <c r="B8253" s="45" t="n">
        <v>44171</v>
      </c>
      <c r="C8253" s="6" t="s">
        <v>183</v>
      </c>
      <c r="D8253" s="6" t="s">
        <v>203</v>
      </c>
      <c r="E8253" s="6" t="s">
        <v>174</v>
      </c>
      <c r="F8253" s="34" t="n">
        <v>0.168693274259567</v>
      </c>
      <c r="G8253" s="34" t="n">
        <v>0.22329758133464</v>
      </c>
      <c r="H8253" s="34" t="n">
        <v>-0.0546043070750726</v>
      </c>
      <c r="I8253" s="34" t="n">
        <v>-0.244536043555443</v>
      </c>
      <c r="J8253" s="35" t="n">
        <v>4.48</v>
      </c>
      <c r="K8253" s="6" t="n">
        <v>0</v>
      </c>
      <c r="L8253" s="35" t="n">
        <v>-1</v>
      </c>
      <c r="M8253" s="6" t="str">
        <f aca="false">IF(I8253&lt;=0,"Below 0%",IF(I8253&lt;=0.05,"0-5%",IF(I8253&lt;=0.1,"5-10%",IF(I8253&lt;=0.2,"10-20%",IF(I8253&lt;=0.4,"20-40%","Above 40%")))))</f>
        <v>Below 0%</v>
      </c>
      <c r="N8253" s="6" t="str">
        <f aca="false">IF(AND(H8253&gt;=Summary!$B$25,I8253&gt;=Summary!$B$26,I8253&lt;=Summary!$B$27,J8253&gt;=Summary!$B$28,J8253&lt;=Summary!$B$29,F8253*J8253&gt;1),"Yes","No")</f>
        <v>No</v>
      </c>
    </row>
    <row r="8254" customFormat="false" ht="15" hidden="false" customHeight="false" outlineLevel="0" collapsed="false">
      <c r="A8254" s="6" t="s">
        <v>155</v>
      </c>
      <c r="B8254" s="45" t="n">
        <v>44171</v>
      </c>
      <c r="C8254" s="6" t="s">
        <v>183</v>
      </c>
      <c r="D8254" s="6" t="s">
        <v>203</v>
      </c>
      <c r="E8254" s="6" t="s">
        <v>177</v>
      </c>
      <c r="F8254" s="34" t="n">
        <v>0.117359347641468</v>
      </c>
      <c r="G8254" s="34" t="n">
        <v>0.139522059188171</v>
      </c>
      <c r="H8254" s="34" t="n">
        <v>-0.0221627115467031</v>
      </c>
      <c r="I8254" s="34" t="n">
        <v>-0.158847365611287</v>
      </c>
      <c r="J8254" s="35" t="n">
        <v>7.17</v>
      </c>
      <c r="K8254" s="6" t="n">
        <v>0</v>
      </c>
      <c r="L8254" s="35" t="n">
        <v>-1</v>
      </c>
      <c r="M8254" s="6" t="str">
        <f aca="false">IF(I8254&lt;=0,"Below 0%",IF(I8254&lt;=0.05,"0-5%",IF(I8254&lt;=0.1,"5-10%",IF(I8254&lt;=0.2,"10-20%",IF(I8254&lt;=0.4,"20-40%","Above 40%")))))</f>
        <v>Below 0%</v>
      </c>
      <c r="N8254" s="6" t="str">
        <f aca="false">IF(AND(H8254&gt;=Summary!$B$25,I8254&gt;=Summary!$B$26,I8254&lt;=Summary!$B$27,J8254&gt;=Summary!$B$28,J8254&lt;=Summary!$B$29,F8254*J8254&gt;1),"Yes","No")</f>
        <v>No</v>
      </c>
    </row>
    <row r="8255" customFormat="false" ht="15" hidden="false" customHeight="false" outlineLevel="0" collapsed="false">
      <c r="A8255" s="6" t="s">
        <v>155</v>
      </c>
      <c r="B8255" s="45" t="n">
        <v>44171</v>
      </c>
      <c r="C8255" s="6" t="s">
        <v>204</v>
      </c>
      <c r="D8255" s="6" t="s">
        <v>195</v>
      </c>
      <c r="E8255" s="6" t="s">
        <v>187</v>
      </c>
      <c r="F8255" s="34" t="n">
        <v>0.32057312130928</v>
      </c>
      <c r="G8255" s="34" t="n">
        <v>0.248442044038222</v>
      </c>
      <c r="H8255" s="34" t="n">
        <v>0.0721310772710585</v>
      </c>
      <c r="I8255" s="34" t="n">
        <v>0.290333617042538</v>
      </c>
      <c r="J8255" s="35" t="n">
        <v>4.02</v>
      </c>
      <c r="K8255" s="6" t="n">
        <v>0</v>
      </c>
      <c r="L8255" s="35" t="n">
        <v>-1</v>
      </c>
      <c r="M8255" s="6" t="str">
        <f aca="false">IF(I8255&lt;=0,"Below 0%",IF(I8255&lt;=0.05,"0-5%",IF(I8255&lt;=0.1,"5-10%",IF(I8255&lt;=0.2,"10-20%",IF(I8255&lt;=0.4,"20-40%","Above 40%")))))</f>
        <v>20-40%</v>
      </c>
      <c r="N8255" s="6" t="str">
        <f aca="false">IF(AND(H8255&gt;=Summary!$B$25,I8255&gt;=Summary!$B$26,I8255&lt;=Summary!$B$27,J8255&gt;=Summary!$B$28,J8255&lt;=Summary!$B$29,F8255*J8255&gt;1),"Yes","No")</f>
        <v>Yes</v>
      </c>
    </row>
    <row r="8256" customFormat="false" ht="15" hidden="false" customHeight="false" outlineLevel="0" collapsed="false">
      <c r="A8256" s="6" t="s">
        <v>155</v>
      </c>
      <c r="B8256" s="45" t="n">
        <v>44171</v>
      </c>
      <c r="C8256" s="6" t="s">
        <v>204</v>
      </c>
      <c r="D8256" s="6" t="s">
        <v>195</v>
      </c>
      <c r="E8256" s="6" t="s">
        <v>174</v>
      </c>
      <c r="F8256" s="34" t="n">
        <v>0.249391540884972</v>
      </c>
      <c r="G8256" s="34" t="n">
        <v>0.271395928541753</v>
      </c>
      <c r="H8256" s="34" t="n">
        <v>-0.0220043876567816</v>
      </c>
      <c r="I8256" s="34" t="n">
        <v>-0.0810785474012603</v>
      </c>
      <c r="J8256" s="35" t="n">
        <v>3.68</v>
      </c>
      <c r="K8256" s="6" t="n">
        <v>0</v>
      </c>
      <c r="L8256" s="35" t="n">
        <v>-1</v>
      </c>
      <c r="M8256" s="6" t="str">
        <f aca="false">IF(I8256&lt;=0,"Below 0%",IF(I8256&lt;=0.05,"0-5%",IF(I8256&lt;=0.1,"5-10%",IF(I8256&lt;=0.2,"10-20%",IF(I8256&lt;=0.4,"20-40%","Above 40%")))))</f>
        <v>Below 0%</v>
      </c>
      <c r="N8256" s="6" t="str">
        <f aca="false">IF(AND(H8256&gt;=Summary!$B$25,I8256&gt;=Summary!$B$26,I8256&lt;=Summary!$B$27,J8256&gt;=Summary!$B$28,J8256&lt;=Summary!$B$29,F8256*J8256&gt;1),"Yes","No")</f>
        <v>No</v>
      </c>
    </row>
    <row r="8257" customFormat="false" ht="15" hidden="false" customHeight="false" outlineLevel="0" collapsed="false">
      <c r="A8257" s="6" t="s">
        <v>155</v>
      </c>
      <c r="B8257" s="45" t="n">
        <v>44171</v>
      </c>
      <c r="C8257" s="6" t="s">
        <v>204</v>
      </c>
      <c r="D8257" s="6" t="s">
        <v>195</v>
      </c>
      <c r="E8257" s="6" t="s">
        <v>177</v>
      </c>
      <c r="F8257" s="34" t="n">
        <v>0.430035382509232</v>
      </c>
      <c r="G8257" s="34" t="n">
        <v>0.480162027420025</v>
      </c>
      <c r="H8257" s="34" t="n">
        <v>-0.0501266449107933</v>
      </c>
      <c r="I8257" s="34" t="n">
        <v>-0.104395270863318</v>
      </c>
      <c r="J8257" s="35" t="n">
        <v>2.08</v>
      </c>
      <c r="K8257" s="6" t="n">
        <v>1</v>
      </c>
      <c r="L8257" s="35" t="n">
        <v>1.08</v>
      </c>
      <c r="M8257" s="6" t="str">
        <f aca="false">IF(I8257&lt;=0,"Below 0%",IF(I8257&lt;=0.05,"0-5%",IF(I8257&lt;=0.1,"5-10%",IF(I8257&lt;=0.2,"10-20%",IF(I8257&lt;=0.4,"20-40%","Above 40%")))))</f>
        <v>Below 0%</v>
      </c>
      <c r="N8257" s="6" t="str">
        <f aca="false">IF(AND(H8257&gt;=Summary!$B$25,I8257&gt;=Summary!$B$26,I8257&lt;=Summary!$B$27,J8257&gt;=Summary!$B$28,J8257&lt;=Summary!$B$29,F8257*J8257&gt;1),"Yes","No")</f>
        <v>No</v>
      </c>
    </row>
    <row r="8258" customFormat="false" ht="15" hidden="false" customHeight="false" outlineLevel="0" collapsed="false">
      <c r="A8258" s="6" t="s">
        <v>155</v>
      </c>
      <c r="B8258" s="45" t="n">
        <v>44171</v>
      </c>
      <c r="C8258" s="6" t="s">
        <v>181</v>
      </c>
      <c r="D8258" s="6" t="s">
        <v>185</v>
      </c>
      <c r="E8258" s="6" t="s">
        <v>187</v>
      </c>
      <c r="F8258" s="34" t="n">
        <v>0.590130627155304</v>
      </c>
      <c r="G8258" s="34" t="n">
        <v>0.47788182111721</v>
      </c>
      <c r="H8258" s="34" t="n">
        <v>0.112248806038094</v>
      </c>
      <c r="I8258" s="34" t="n">
        <v>0.234888211013498</v>
      </c>
      <c r="J8258" s="35" t="n">
        <v>2.1</v>
      </c>
      <c r="K8258" s="6" t="n">
        <v>1</v>
      </c>
      <c r="L8258" s="35" t="n">
        <v>1.1</v>
      </c>
      <c r="M8258" s="6" t="str">
        <f aca="false">IF(I8258&lt;=0,"Below 0%",IF(I8258&lt;=0.05,"0-5%",IF(I8258&lt;=0.1,"5-10%",IF(I8258&lt;=0.2,"10-20%",IF(I8258&lt;=0.4,"20-40%","Above 40%")))))</f>
        <v>20-40%</v>
      </c>
      <c r="N8258" s="6" t="str">
        <f aca="false">IF(AND(H8258&gt;=Summary!$B$25,I8258&gt;=Summary!$B$26,I8258&lt;=Summary!$B$27,J8258&gt;=Summary!$B$28,J8258&lt;=Summary!$B$29,F8258*J8258&gt;1),"Yes","No")</f>
        <v>Yes</v>
      </c>
    </row>
    <row r="8259" customFormat="false" ht="15" hidden="false" customHeight="false" outlineLevel="0" collapsed="false">
      <c r="A8259" s="6" t="s">
        <v>155</v>
      </c>
      <c r="B8259" s="45" t="n">
        <v>44171</v>
      </c>
      <c r="C8259" s="6" t="s">
        <v>181</v>
      </c>
      <c r="D8259" s="6" t="s">
        <v>185</v>
      </c>
      <c r="E8259" s="6" t="s">
        <v>174</v>
      </c>
      <c r="F8259" s="34" t="n">
        <v>0.204863294959068</v>
      </c>
      <c r="G8259" s="34" t="n">
        <v>0.271230222796254</v>
      </c>
      <c r="H8259" s="34" t="n">
        <v>-0.0663669278371861</v>
      </c>
      <c r="I8259" s="34" t="n">
        <v>-0.244688542275911</v>
      </c>
      <c r="J8259" s="35" t="n">
        <v>3.7</v>
      </c>
      <c r="K8259" s="6" t="n">
        <v>0</v>
      </c>
      <c r="L8259" s="35" t="n">
        <v>-1</v>
      </c>
      <c r="M8259" s="6" t="str">
        <f aca="false">IF(I8259&lt;=0,"Below 0%",IF(I8259&lt;=0.05,"0-5%",IF(I8259&lt;=0.1,"5-10%",IF(I8259&lt;=0.2,"10-20%",IF(I8259&lt;=0.4,"20-40%","Above 40%")))))</f>
        <v>Below 0%</v>
      </c>
      <c r="N8259" s="6" t="str">
        <f aca="false">IF(AND(H8259&gt;=Summary!$B$25,I8259&gt;=Summary!$B$26,I8259&lt;=Summary!$B$27,J8259&gt;=Summary!$B$28,J8259&lt;=Summary!$B$29,F8259*J8259&gt;1),"Yes","No")</f>
        <v>No</v>
      </c>
    </row>
    <row r="8260" customFormat="false" ht="15" hidden="false" customHeight="false" outlineLevel="0" collapsed="false">
      <c r="A8260" s="6" t="s">
        <v>155</v>
      </c>
      <c r="B8260" s="45" t="n">
        <v>44171</v>
      </c>
      <c r="C8260" s="6" t="s">
        <v>181</v>
      </c>
      <c r="D8260" s="6" t="s">
        <v>185</v>
      </c>
      <c r="E8260" s="6" t="s">
        <v>177</v>
      </c>
      <c r="F8260" s="34" t="n">
        <v>0.205006048083305</v>
      </c>
      <c r="G8260" s="34" t="n">
        <v>0.250887956086535</v>
      </c>
      <c r="H8260" s="34" t="n">
        <v>-0.04588190800323</v>
      </c>
      <c r="I8260" s="34" t="n">
        <v>-0.182878081191767</v>
      </c>
      <c r="J8260" s="35" t="n">
        <v>4</v>
      </c>
      <c r="K8260" s="6" t="n">
        <v>0</v>
      </c>
      <c r="L8260" s="35" t="n">
        <v>-1</v>
      </c>
      <c r="M8260" s="6" t="str">
        <f aca="false">IF(I8260&lt;=0,"Below 0%",IF(I8260&lt;=0.05,"0-5%",IF(I8260&lt;=0.1,"5-10%",IF(I8260&lt;=0.2,"10-20%",IF(I8260&lt;=0.4,"20-40%","Above 40%")))))</f>
        <v>Below 0%</v>
      </c>
      <c r="N8260" s="6" t="str">
        <f aca="false">IF(AND(H8260&gt;=Summary!$B$25,I8260&gt;=Summary!$B$26,I8260&lt;=Summary!$B$27,J8260&gt;=Summary!$B$28,J8260&lt;=Summary!$B$29,F8260*J8260&gt;1),"Yes","No")</f>
        <v>No</v>
      </c>
    </row>
    <row r="8261" customFormat="false" ht="15" hidden="false" customHeight="false" outlineLevel="0" collapsed="false">
      <c r="A8261" s="6" t="s">
        <v>155</v>
      </c>
      <c r="B8261" s="45" t="n">
        <v>44171</v>
      </c>
      <c r="C8261" s="6" t="s">
        <v>178</v>
      </c>
      <c r="D8261" s="6" t="s">
        <v>180</v>
      </c>
      <c r="E8261" s="6" t="s">
        <v>187</v>
      </c>
      <c r="F8261" s="34" t="n">
        <v>0.389566391706467</v>
      </c>
      <c r="G8261" s="34" t="n">
        <v>0.328535158569901</v>
      </c>
      <c r="H8261" s="34" t="n">
        <v>0.0610312331365653</v>
      </c>
      <c r="I8261" s="34" t="n">
        <v>0.185767737621238</v>
      </c>
      <c r="J8261" s="35" t="n">
        <v>3.02</v>
      </c>
      <c r="K8261" s="6" t="n">
        <v>0</v>
      </c>
      <c r="L8261" s="35" t="n">
        <v>-1</v>
      </c>
      <c r="M8261" s="6" t="str">
        <f aca="false">IF(I8261&lt;=0,"Below 0%",IF(I8261&lt;=0.05,"0-5%",IF(I8261&lt;=0.1,"5-10%",IF(I8261&lt;=0.2,"10-20%",IF(I8261&lt;=0.4,"20-40%","Above 40%")))))</f>
        <v>10-20%</v>
      </c>
      <c r="N8261" s="6" t="str">
        <f aca="false">IF(AND(H8261&gt;=Summary!$B$25,I8261&gt;=Summary!$B$26,I8261&lt;=Summary!$B$27,J8261&gt;=Summary!$B$28,J8261&lt;=Summary!$B$29,F8261*J8261&gt;1),"Yes","No")</f>
        <v>Yes</v>
      </c>
    </row>
    <row r="8262" customFormat="false" ht="15" hidden="false" customHeight="false" outlineLevel="0" collapsed="false">
      <c r="A8262" s="6" t="s">
        <v>155</v>
      </c>
      <c r="B8262" s="45" t="n">
        <v>44171</v>
      </c>
      <c r="C8262" s="6" t="s">
        <v>178</v>
      </c>
      <c r="D8262" s="6" t="s">
        <v>180</v>
      </c>
      <c r="E8262" s="6" t="s">
        <v>174</v>
      </c>
      <c r="F8262" s="34" t="n">
        <v>0.313926607370377</v>
      </c>
      <c r="G8262" s="34" t="n">
        <v>0.297058736191947</v>
      </c>
      <c r="H8262" s="34" t="n">
        <v>0.0168678711784298</v>
      </c>
      <c r="I8262" s="34" t="n">
        <v>0.0567829493744647</v>
      </c>
      <c r="J8262" s="35" t="n">
        <v>3.34</v>
      </c>
      <c r="K8262" s="6" t="n">
        <v>0</v>
      </c>
      <c r="L8262" s="35" t="n">
        <v>-1</v>
      </c>
      <c r="M8262" s="6" t="str">
        <f aca="false">IF(I8262&lt;=0,"Below 0%",IF(I8262&lt;=0.05,"0-5%",IF(I8262&lt;=0.1,"5-10%",IF(I8262&lt;=0.2,"10-20%",IF(I8262&lt;=0.4,"20-40%","Above 40%")))))</f>
        <v>5-10%</v>
      </c>
      <c r="N8262" s="6" t="str">
        <f aca="false">IF(AND(H8262&gt;=Summary!$B$25,I8262&gt;=Summary!$B$26,I8262&lt;=Summary!$B$27,J8262&gt;=Summary!$B$28,J8262&lt;=Summary!$B$29,F8262*J8262&gt;1),"Yes","No")</f>
        <v>No</v>
      </c>
    </row>
    <row r="8263" customFormat="false" ht="15" hidden="false" customHeight="false" outlineLevel="0" collapsed="false">
      <c r="A8263" s="6" t="s">
        <v>155</v>
      </c>
      <c r="B8263" s="45" t="n">
        <v>44171</v>
      </c>
      <c r="C8263" s="6" t="s">
        <v>178</v>
      </c>
      <c r="D8263" s="6" t="s">
        <v>180</v>
      </c>
      <c r="E8263" s="6" t="s">
        <v>177</v>
      </c>
      <c r="F8263" s="34" t="n">
        <v>0.296507000923157</v>
      </c>
      <c r="G8263" s="34" t="n">
        <v>0.374406105238152</v>
      </c>
      <c r="H8263" s="34" t="n">
        <v>-0.077899104314995</v>
      </c>
      <c r="I8263" s="34" t="n">
        <v>-0.208060454210396</v>
      </c>
      <c r="J8263" s="35" t="n">
        <v>2.65</v>
      </c>
      <c r="K8263" s="6" t="n">
        <v>1</v>
      </c>
      <c r="L8263" s="35" t="n">
        <v>1.65</v>
      </c>
      <c r="M8263" s="6" t="str">
        <f aca="false">IF(I8263&lt;=0,"Below 0%",IF(I8263&lt;=0.05,"0-5%",IF(I8263&lt;=0.1,"5-10%",IF(I8263&lt;=0.2,"10-20%",IF(I8263&lt;=0.4,"20-40%","Above 40%")))))</f>
        <v>Below 0%</v>
      </c>
      <c r="N8263" s="6" t="str">
        <f aca="false">IF(AND(H8263&gt;=Summary!$B$25,I8263&gt;=Summary!$B$26,I8263&lt;=Summary!$B$27,J8263&gt;=Summary!$B$28,J8263&lt;=Summary!$B$29,F8263*J8263&gt;1),"Yes","No")</f>
        <v>No</v>
      </c>
    </row>
    <row r="8264" customFormat="false" ht="15" hidden="false" customHeight="false" outlineLevel="0" collapsed="false">
      <c r="A8264" s="6" t="s">
        <v>155</v>
      </c>
      <c r="B8264" s="45" t="n">
        <v>44172</v>
      </c>
      <c r="C8264" s="6" t="s">
        <v>201</v>
      </c>
      <c r="D8264" s="6" t="s">
        <v>179</v>
      </c>
      <c r="E8264" s="6" t="s">
        <v>187</v>
      </c>
      <c r="F8264" s="34" t="n">
        <v>0.40674689412117</v>
      </c>
      <c r="G8264" s="34" t="n">
        <v>0.379435544511204</v>
      </c>
      <c r="H8264" s="34" t="n">
        <v>0.0273113496099662</v>
      </c>
      <c r="I8264" s="34" t="n">
        <v>0.0719788907629864</v>
      </c>
      <c r="J8264" s="35" t="n">
        <v>2.65</v>
      </c>
      <c r="K8264" s="6" t="n">
        <v>0</v>
      </c>
      <c r="L8264" s="35" t="n">
        <v>-1</v>
      </c>
      <c r="M8264" s="6" t="str">
        <f aca="false">IF(I8264&lt;=0,"Below 0%",IF(I8264&lt;=0.05,"0-5%",IF(I8264&lt;=0.1,"5-10%",IF(I8264&lt;=0.2,"10-20%",IF(I8264&lt;=0.4,"20-40%","Above 40%")))))</f>
        <v>5-10%</v>
      </c>
      <c r="N8264" s="6" t="str">
        <f aca="false">IF(AND(H8264&gt;=Summary!$B$25,I8264&gt;=Summary!$B$26,I8264&lt;=Summary!$B$27,J8264&gt;=Summary!$B$28,J8264&lt;=Summary!$B$29,F8264*J8264&gt;1),"Yes","No")</f>
        <v>No</v>
      </c>
    </row>
    <row r="8265" customFormat="false" ht="15" hidden="false" customHeight="false" outlineLevel="0" collapsed="false">
      <c r="A8265" s="6" t="s">
        <v>155</v>
      </c>
      <c r="B8265" s="45" t="n">
        <v>44172</v>
      </c>
      <c r="C8265" s="6" t="s">
        <v>201</v>
      </c>
      <c r="D8265" s="6" t="s">
        <v>179</v>
      </c>
      <c r="E8265" s="6" t="s">
        <v>174</v>
      </c>
      <c r="F8265" s="34" t="n">
        <v>0.254030674695969</v>
      </c>
      <c r="G8265" s="34" t="n">
        <v>0.280867093004103</v>
      </c>
      <c r="H8265" s="34" t="n">
        <v>-0.0268364183081348</v>
      </c>
      <c r="I8265" s="34" t="n">
        <v>-0.0955484603806638</v>
      </c>
      <c r="J8265" s="35" t="n">
        <v>3.58</v>
      </c>
      <c r="K8265" s="6" t="n">
        <v>0</v>
      </c>
      <c r="L8265" s="35" t="n">
        <v>-1</v>
      </c>
      <c r="M8265" s="6" t="str">
        <f aca="false">IF(I8265&lt;=0,"Below 0%",IF(I8265&lt;=0.05,"0-5%",IF(I8265&lt;=0.1,"5-10%",IF(I8265&lt;=0.2,"10-20%",IF(I8265&lt;=0.4,"20-40%","Above 40%")))))</f>
        <v>Below 0%</v>
      </c>
      <c r="N8265" s="6" t="str">
        <f aca="false">IF(AND(H8265&gt;=Summary!$B$25,I8265&gt;=Summary!$B$26,I8265&lt;=Summary!$B$27,J8265&gt;=Summary!$B$28,J8265&lt;=Summary!$B$29,F8265*J8265&gt;1),"Yes","No")</f>
        <v>No</v>
      </c>
    </row>
    <row r="8266" customFormat="false" ht="15" hidden="false" customHeight="false" outlineLevel="0" collapsed="false">
      <c r="A8266" s="6" t="s">
        <v>155</v>
      </c>
      <c r="B8266" s="45" t="n">
        <v>44172</v>
      </c>
      <c r="C8266" s="6" t="s">
        <v>201</v>
      </c>
      <c r="D8266" s="6" t="s">
        <v>179</v>
      </c>
      <c r="E8266" s="6" t="s">
        <v>177</v>
      </c>
      <c r="F8266" s="34" t="n">
        <v>0.339222460985184</v>
      </c>
      <c r="G8266" s="34" t="n">
        <v>0.339697362484693</v>
      </c>
      <c r="H8266" s="34" t="n">
        <v>-0.000474901499508906</v>
      </c>
      <c r="I8266" s="34" t="n">
        <v>-0.00139801350247548</v>
      </c>
      <c r="J8266" s="35" t="n">
        <v>2.96</v>
      </c>
      <c r="K8266" s="6" t="n">
        <v>1</v>
      </c>
      <c r="L8266" s="35" t="n">
        <v>1.96</v>
      </c>
      <c r="M8266" s="6" t="str">
        <f aca="false">IF(I8266&lt;=0,"Below 0%",IF(I8266&lt;=0.05,"0-5%",IF(I8266&lt;=0.1,"5-10%",IF(I8266&lt;=0.2,"10-20%",IF(I8266&lt;=0.4,"20-40%","Above 40%")))))</f>
        <v>Below 0%</v>
      </c>
      <c r="N8266" s="6" t="str">
        <f aca="false">IF(AND(H8266&gt;=Summary!$B$25,I8266&gt;=Summary!$B$26,I8266&lt;=Summary!$B$27,J8266&gt;=Summary!$B$28,J8266&lt;=Summary!$B$29,F8266*J8266&gt;1),"Yes","No")</f>
        <v>No</v>
      </c>
    </row>
    <row r="8267" customFormat="false" ht="15" hidden="false" customHeight="false" outlineLevel="0" collapsed="false">
      <c r="A8267" s="6" t="s">
        <v>155</v>
      </c>
      <c r="B8267" s="45" t="n">
        <v>44176</v>
      </c>
      <c r="C8267" s="6" t="s">
        <v>205</v>
      </c>
      <c r="D8267" s="6" t="s">
        <v>189</v>
      </c>
      <c r="E8267" s="6" t="s">
        <v>187</v>
      </c>
      <c r="F8267" s="34" t="n">
        <v>0.435815036296845</v>
      </c>
      <c r="G8267" s="34" t="n">
        <v>0.44174546716405</v>
      </c>
      <c r="H8267" s="34" t="n">
        <v>-0.00593043086720518</v>
      </c>
      <c r="I8267" s="34" t="n">
        <v>-0.0134249954057883</v>
      </c>
      <c r="J8267" s="35" t="n">
        <v>2.25</v>
      </c>
      <c r="K8267" s="6" t="n">
        <v>0</v>
      </c>
      <c r="L8267" s="35" t="n">
        <v>-1</v>
      </c>
      <c r="M8267" s="6" t="str">
        <f aca="false">IF(I8267&lt;=0,"Below 0%",IF(I8267&lt;=0.05,"0-5%",IF(I8267&lt;=0.1,"5-10%",IF(I8267&lt;=0.2,"10-20%",IF(I8267&lt;=0.4,"20-40%","Above 40%")))))</f>
        <v>Below 0%</v>
      </c>
      <c r="N8267" s="6" t="str">
        <f aca="false">IF(AND(H8267&gt;=Summary!$B$25,I8267&gt;=Summary!$B$26,I8267&lt;=Summary!$B$27,J8267&gt;=Summary!$B$28,J8267&lt;=Summary!$B$29,F8267*J8267&gt;1),"Yes","No")</f>
        <v>No</v>
      </c>
    </row>
    <row r="8268" customFormat="false" ht="15" hidden="false" customHeight="false" outlineLevel="0" collapsed="false">
      <c r="A8268" s="6" t="s">
        <v>155</v>
      </c>
      <c r="B8268" s="45" t="n">
        <v>44176</v>
      </c>
      <c r="C8268" s="6" t="s">
        <v>205</v>
      </c>
      <c r="D8268" s="6" t="s">
        <v>189</v>
      </c>
      <c r="E8268" s="6" t="s">
        <v>174</v>
      </c>
      <c r="F8268" s="34" t="n">
        <v>0.306577861309052</v>
      </c>
      <c r="G8268" s="34" t="n">
        <v>0.261559816083977</v>
      </c>
      <c r="H8268" s="34" t="n">
        <v>0.0450180452250747</v>
      </c>
      <c r="I8268" s="34" t="n">
        <v>0.172113766935137</v>
      </c>
      <c r="J8268" s="35" t="n">
        <v>3.8</v>
      </c>
      <c r="K8268" s="6" t="n">
        <v>0</v>
      </c>
      <c r="L8268" s="35" t="n">
        <v>-1</v>
      </c>
      <c r="M8268" s="6" t="str">
        <f aca="false">IF(I8268&lt;=0,"Below 0%",IF(I8268&lt;=0.05,"0-5%",IF(I8268&lt;=0.1,"5-10%",IF(I8268&lt;=0.2,"10-20%",IF(I8268&lt;=0.4,"20-40%","Above 40%")))))</f>
        <v>10-20%</v>
      </c>
      <c r="N8268" s="6" t="str">
        <f aca="false">IF(AND(H8268&gt;=Summary!$B$25,I8268&gt;=Summary!$B$26,I8268&lt;=Summary!$B$27,J8268&gt;=Summary!$B$28,J8268&lt;=Summary!$B$29,F8268*J8268&gt;1),"Yes","No")</f>
        <v>Yes</v>
      </c>
    </row>
    <row r="8269" customFormat="false" ht="15" hidden="false" customHeight="false" outlineLevel="0" collapsed="false">
      <c r="A8269" s="6" t="s">
        <v>155</v>
      </c>
      <c r="B8269" s="45" t="n">
        <v>44176</v>
      </c>
      <c r="C8269" s="6" t="s">
        <v>205</v>
      </c>
      <c r="D8269" s="6" t="s">
        <v>189</v>
      </c>
      <c r="E8269" s="6" t="s">
        <v>177</v>
      </c>
      <c r="F8269" s="34" t="n">
        <v>0.257607132196426</v>
      </c>
      <c r="G8269" s="34" t="n">
        <v>0.296694716751974</v>
      </c>
      <c r="H8269" s="34" t="n">
        <v>-0.0390875845555472</v>
      </c>
      <c r="I8269" s="34" t="n">
        <v>-0.13174344654146</v>
      </c>
      <c r="J8269" s="35" t="n">
        <v>3.35</v>
      </c>
      <c r="K8269" s="6" t="n">
        <v>1</v>
      </c>
      <c r="L8269" s="35" t="n">
        <v>2.35</v>
      </c>
      <c r="M8269" s="6" t="str">
        <f aca="false">IF(I8269&lt;=0,"Below 0%",IF(I8269&lt;=0.05,"0-5%",IF(I8269&lt;=0.1,"5-10%",IF(I8269&lt;=0.2,"10-20%",IF(I8269&lt;=0.4,"20-40%","Above 40%")))))</f>
        <v>Below 0%</v>
      </c>
      <c r="N8269" s="6" t="str">
        <f aca="false">IF(AND(H8269&gt;=Summary!$B$25,I8269&gt;=Summary!$B$26,I8269&lt;=Summary!$B$27,J8269&gt;=Summary!$B$28,J8269&lt;=Summary!$B$29,F8269*J8269&gt;1),"Yes","No")</f>
        <v>No</v>
      </c>
    </row>
    <row r="8270" customFormat="false" ht="15" hidden="false" customHeight="false" outlineLevel="0" collapsed="false">
      <c r="A8270" s="6" t="s">
        <v>155</v>
      </c>
      <c r="B8270" s="45" t="n">
        <v>44177</v>
      </c>
      <c r="C8270" s="6" t="s">
        <v>173</v>
      </c>
      <c r="D8270" s="6" t="s">
        <v>190</v>
      </c>
      <c r="E8270" s="6" t="s">
        <v>187</v>
      </c>
      <c r="F8270" s="34" t="n">
        <v>0.174733191728592</v>
      </c>
      <c r="G8270" s="34" t="n">
        <v>0.218458652838308</v>
      </c>
      <c r="H8270" s="34" t="n">
        <v>-0.0437254611097156</v>
      </c>
      <c r="I8270" s="34" t="n">
        <v>-0.200154402408034</v>
      </c>
      <c r="J8270" s="35" t="n">
        <v>4.57</v>
      </c>
      <c r="K8270" s="6" t="n">
        <v>1</v>
      </c>
      <c r="L8270" s="35" t="n">
        <v>3.57</v>
      </c>
      <c r="M8270" s="6" t="str">
        <f aca="false">IF(I8270&lt;=0,"Below 0%",IF(I8270&lt;=0.05,"0-5%",IF(I8270&lt;=0.1,"5-10%",IF(I8270&lt;=0.2,"10-20%",IF(I8270&lt;=0.4,"20-40%","Above 40%")))))</f>
        <v>Below 0%</v>
      </c>
      <c r="N8270" s="6" t="str">
        <f aca="false">IF(AND(H8270&gt;=Summary!$B$25,I8270&gt;=Summary!$B$26,I8270&lt;=Summary!$B$27,J8270&gt;=Summary!$B$28,J8270&lt;=Summary!$B$29,F8270*J8270&gt;1),"Yes","No")</f>
        <v>No</v>
      </c>
    </row>
    <row r="8271" customFormat="false" ht="15" hidden="false" customHeight="false" outlineLevel="0" collapsed="false">
      <c r="A8271" s="6" t="s">
        <v>155</v>
      </c>
      <c r="B8271" s="45" t="n">
        <v>44177</v>
      </c>
      <c r="C8271" s="6" t="s">
        <v>173</v>
      </c>
      <c r="D8271" s="6" t="s">
        <v>190</v>
      </c>
      <c r="E8271" s="6" t="s">
        <v>174</v>
      </c>
      <c r="F8271" s="34" t="n">
        <v>0.21894645690918</v>
      </c>
      <c r="G8271" s="34" t="n">
        <v>0.226899100788879</v>
      </c>
      <c r="H8271" s="34" t="n">
        <v>-0.00795264387969877</v>
      </c>
      <c r="I8271" s="34" t="n">
        <v>-0.0350492525181861</v>
      </c>
      <c r="J8271" s="35" t="n">
        <v>4.4</v>
      </c>
      <c r="K8271" s="6" t="n">
        <v>0</v>
      </c>
      <c r="L8271" s="35" t="n">
        <v>-1</v>
      </c>
      <c r="M8271" s="6" t="str">
        <f aca="false">IF(I8271&lt;=0,"Below 0%",IF(I8271&lt;=0.05,"0-5%",IF(I8271&lt;=0.1,"5-10%",IF(I8271&lt;=0.2,"10-20%",IF(I8271&lt;=0.4,"20-40%","Above 40%")))))</f>
        <v>Below 0%</v>
      </c>
      <c r="N8271" s="6" t="str">
        <f aca="false">IF(AND(H8271&gt;=Summary!$B$25,I8271&gt;=Summary!$B$26,I8271&lt;=Summary!$B$27,J8271&gt;=Summary!$B$28,J8271&lt;=Summary!$B$29,F8271*J8271&gt;1),"Yes","No")</f>
        <v>No</v>
      </c>
    </row>
    <row r="8272" customFormat="false" ht="15" hidden="false" customHeight="false" outlineLevel="0" collapsed="false">
      <c r="A8272" s="6" t="s">
        <v>155</v>
      </c>
      <c r="B8272" s="45" t="n">
        <v>44177</v>
      </c>
      <c r="C8272" s="6" t="s">
        <v>173</v>
      </c>
      <c r="D8272" s="6" t="s">
        <v>190</v>
      </c>
      <c r="E8272" s="6" t="s">
        <v>177</v>
      </c>
      <c r="F8272" s="34" t="n">
        <v>0.606320321559906</v>
      </c>
      <c r="G8272" s="34" t="n">
        <v>0.554642246372814</v>
      </c>
      <c r="H8272" s="34" t="n">
        <v>0.051678075187092</v>
      </c>
      <c r="I8272" s="34" t="n">
        <v>0.0931737088637772</v>
      </c>
      <c r="J8272" s="35" t="n">
        <v>1.8</v>
      </c>
      <c r="K8272" s="6" t="n">
        <v>0</v>
      </c>
      <c r="L8272" s="35" t="n">
        <v>-1</v>
      </c>
      <c r="M8272" s="6" t="str">
        <f aca="false">IF(I8272&lt;=0,"Below 0%",IF(I8272&lt;=0.05,"0-5%",IF(I8272&lt;=0.1,"5-10%",IF(I8272&lt;=0.2,"10-20%",IF(I8272&lt;=0.4,"20-40%","Above 40%")))))</f>
        <v>5-10%</v>
      </c>
      <c r="N8272" s="6" t="str">
        <f aca="false">IF(AND(H8272&gt;=Summary!$B$25,I8272&gt;=Summary!$B$26,I8272&lt;=Summary!$B$27,J8272&gt;=Summary!$B$28,J8272&lt;=Summary!$B$29,F8272*J8272&gt;1),"Yes","No")</f>
        <v>No</v>
      </c>
    </row>
    <row r="8273" customFormat="false" ht="15" hidden="false" customHeight="false" outlineLevel="0" collapsed="false">
      <c r="A8273" s="6" t="s">
        <v>155</v>
      </c>
      <c r="B8273" s="45" t="n">
        <v>44177</v>
      </c>
      <c r="C8273" s="6" t="s">
        <v>176</v>
      </c>
      <c r="D8273" s="6" t="s">
        <v>194</v>
      </c>
      <c r="E8273" s="6" t="s">
        <v>187</v>
      </c>
      <c r="F8273" s="34" t="n">
        <v>0.17777256667614</v>
      </c>
      <c r="G8273" s="34" t="n">
        <v>0.210722162835068</v>
      </c>
      <c r="H8273" s="34" t="n">
        <v>-0.0329495961589278</v>
      </c>
      <c r="I8273" s="34" t="n">
        <v>-0.156365119433201</v>
      </c>
      <c r="J8273" s="35" t="n">
        <v>4.75</v>
      </c>
      <c r="K8273" s="6" t="n">
        <v>0</v>
      </c>
      <c r="L8273" s="35" t="n">
        <v>-1</v>
      </c>
      <c r="M8273" s="6" t="str">
        <f aca="false">IF(I8273&lt;=0,"Below 0%",IF(I8273&lt;=0.05,"0-5%",IF(I8273&lt;=0.1,"5-10%",IF(I8273&lt;=0.2,"10-20%",IF(I8273&lt;=0.4,"20-40%","Above 40%")))))</f>
        <v>Below 0%</v>
      </c>
      <c r="N8273" s="6" t="str">
        <f aca="false">IF(AND(H8273&gt;=Summary!$B$25,I8273&gt;=Summary!$B$26,I8273&lt;=Summary!$B$27,J8273&gt;=Summary!$B$28,J8273&lt;=Summary!$B$29,F8273*J8273&gt;1),"Yes","No")</f>
        <v>No</v>
      </c>
    </row>
    <row r="8274" customFormat="false" ht="15" hidden="false" customHeight="false" outlineLevel="0" collapsed="false">
      <c r="A8274" s="6" t="s">
        <v>155</v>
      </c>
      <c r="B8274" s="45" t="n">
        <v>44177</v>
      </c>
      <c r="C8274" s="6" t="s">
        <v>176</v>
      </c>
      <c r="D8274" s="6" t="s">
        <v>194</v>
      </c>
      <c r="E8274" s="6" t="s">
        <v>174</v>
      </c>
      <c r="F8274" s="34" t="n">
        <v>0.314948201179504</v>
      </c>
      <c r="G8274" s="34" t="n">
        <v>0.230098913440591</v>
      </c>
      <c r="H8274" s="34" t="n">
        <v>0.0848492877389133</v>
      </c>
      <c r="I8274" s="34" t="n">
        <v>0.36875136205639</v>
      </c>
      <c r="J8274" s="35" t="n">
        <v>4.35</v>
      </c>
      <c r="K8274" s="6" t="n">
        <v>1</v>
      </c>
      <c r="L8274" s="35" t="n">
        <v>3.35</v>
      </c>
      <c r="M8274" s="6" t="str">
        <f aca="false">IF(I8274&lt;=0,"Below 0%",IF(I8274&lt;=0.05,"0-5%",IF(I8274&lt;=0.1,"5-10%",IF(I8274&lt;=0.2,"10-20%",IF(I8274&lt;=0.4,"20-40%","Above 40%")))))</f>
        <v>20-40%</v>
      </c>
      <c r="N8274" s="6" t="str">
        <f aca="false">IF(AND(H8274&gt;=Summary!$B$25,I8274&gt;=Summary!$B$26,I8274&lt;=Summary!$B$27,J8274&gt;=Summary!$B$28,J8274&lt;=Summary!$B$29,F8274*J8274&gt;1),"Yes","No")</f>
        <v>Yes</v>
      </c>
    </row>
    <row r="8275" customFormat="false" ht="15" hidden="false" customHeight="false" outlineLevel="0" collapsed="false">
      <c r="A8275" s="6" t="s">
        <v>155</v>
      </c>
      <c r="B8275" s="45" t="n">
        <v>44177</v>
      </c>
      <c r="C8275" s="6" t="s">
        <v>176</v>
      </c>
      <c r="D8275" s="6" t="s">
        <v>194</v>
      </c>
      <c r="E8275" s="6" t="s">
        <v>177</v>
      </c>
      <c r="F8275" s="34" t="n">
        <v>0.507279217243195</v>
      </c>
      <c r="G8275" s="34" t="n">
        <v>0.559178923724341</v>
      </c>
      <c r="H8275" s="34" t="n">
        <v>-0.0518997064811467</v>
      </c>
      <c r="I8275" s="34" t="n">
        <v>-0.0928141320768587</v>
      </c>
      <c r="J8275" s="35" t="n">
        <v>1.79</v>
      </c>
      <c r="K8275" s="6" t="n">
        <v>0</v>
      </c>
      <c r="L8275" s="35" t="n">
        <v>-1</v>
      </c>
      <c r="M8275" s="6" t="str">
        <f aca="false">IF(I8275&lt;=0,"Below 0%",IF(I8275&lt;=0.05,"0-5%",IF(I8275&lt;=0.1,"5-10%",IF(I8275&lt;=0.2,"10-20%",IF(I8275&lt;=0.4,"20-40%","Above 40%")))))</f>
        <v>Below 0%</v>
      </c>
      <c r="N8275" s="6" t="str">
        <f aca="false">IF(AND(H8275&gt;=Summary!$B$25,I8275&gt;=Summary!$B$26,I8275&lt;=Summary!$B$27,J8275&gt;=Summary!$B$28,J8275&lt;=Summary!$B$29,F8275*J8275&gt;1),"Yes","No")</f>
        <v>No</v>
      </c>
    </row>
    <row r="8276" customFormat="false" ht="15" hidden="false" customHeight="false" outlineLevel="0" collapsed="false">
      <c r="A8276" s="6" t="s">
        <v>155</v>
      </c>
      <c r="B8276" s="45" t="n">
        <v>44177</v>
      </c>
      <c r="C8276" s="6" t="s">
        <v>188</v>
      </c>
      <c r="D8276" s="6" t="s">
        <v>178</v>
      </c>
      <c r="E8276" s="6" t="s">
        <v>187</v>
      </c>
      <c r="F8276" s="34" t="n">
        <v>0.550601720809937</v>
      </c>
      <c r="G8276" s="34" t="n">
        <v>0.390808857592884</v>
      </c>
      <c r="H8276" s="34" t="n">
        <v>0.159792863217052</v>
      </c>
      <c r="I8276" s="34" t="n">
        <v>0.408877281342258</v>
      </c>
      <c r="J8276" s="35" t="n">
        <v>2.63</v>
      </c>
      <c r="K8276" s="6" t="n">
        <v>1</v>
      </c>
      <c r="L8276" s="35" t="n">
        <v>1.63</v>
      </c>
      <c r="M8276" s="6" t="str">
        <f aca="false">IF(I8276&lt;=0,"Below 0%",IF(I8276&lt;=0.05,"0-5%",IF(I8276&lt;=0.1,"5-10%",IF(I8276&lt;=0.2,"10-20%",IF(I8276&lt;=0.4,"20-40%","Above 40%")))))</f>
        <v>Above 40%</v>
      </c>
      <c r="N8276" s="6" t="str">
        <f aca="false">IF(AND(H8276&gt;=Summary!$B$25,I8276&gt;=Summary!$B$26,I8276&lt;=Summary!$B$27,J8276&gt;=Summary!$B$28,J8276&lt;=Summary!$B$29,F8276*J8276&gt;1),"Yes","No")</f>
        <v>No</v>
      </c>
    </row>
    <row r="8277" customFormat="false" ht="15" hidden="false" customHeight="false" outlineLevel="0" collapsed="false">
      <c r="A8277" s="6" t="s">
        <v>155</v>
      </c>
      <c r="B8277" s="45" t="n">
        <v>44177</v>
      </c>
      <c r="C8277" s="6" t="s">
        <v>188</v>
      </c>
      <c r="D8277" s="6" t="s">
        <v>178</v>
      </c>
      <c r="E8277" s="6" t="s">
        <v>174</v>
      </c>
      <c r="F8277" s="34" t="n">
        <v>0.223019391298294</v>
      </c>
      <c r="G8277" s="34" t="n">
        <v>0.300534296920844</v>
      </c>
      <c r="H8277" s="34" t="n">
        <v>-0.0775149056225497</v>
      </c>
      <c r="I8277" s="34" t="n">
        <v>-0.257923659351817</v>
      </c>
      <c r="J8277" s="35" t="n">
        <v>3.42</v>
      </c>
      <c r="K8277" s="6" t="n">
        <v>0</v>
      </c>
      <c r="L8277" s="35" t="n">
        <v>-1</v>
      </c>
      <c r="M8277" s="6" t="str">
        <f aca="false">IF(I8277&lt;=0,"Below 0%",IF(I8277&lt;=0.05,"0-5%",IF(I8277&lt;=0.1,"5-10%",IF(I8277&lt;=0.2,"10-20%",IF(I8277&lt;=0.4,"20-40%","Above 40%")))))</f>
        <v>Below 0%</v>
      </c>
      <c r="N8277" s="6" t="str">
        <f aca="false">IF(AND(H8277&gt;=Summary!$B$25,I8277&gt;=Summary!$B$26,I8277&lt;=Summary!$B$27,J8277&gt;=Summary!$B$28,J8277&lt;=Summary!$B$29,F8277*J8277&gt;1),"Yes","No")</f>
        <v>No</v>
      </c>
    </row>
    <row r="8278" customFormat="false" ht="15" hidden="false" customHeight="false" outlineLevel="0" collapsed="false">
      <c r="A8278" s="6" t="s">
        <v>155</v>
      </c>
      <c r="B8278" s="45" t="n">
        <v>44177</v>
      </c>
      <c r="C8278" s="6" t="s">
        <v>188</v>
      </c>
      <c r="D8278" s="6" t="s">
        <v>178</v>
      </c>
      <c r="E8278" s="6" t="s">
        <v>177</v>
      </c>
      <c r="F8278" s="34" t="n">
        <v>0.226378872990608</v>
      </c>
      <c r="G8278" s="34" t="n">
        <v>0.308656845486272</v>
      </c>
      <c r="H8278" s="34" t="n">
        <v>-0.0822779724956638</v>
      </c>
      <c r="I8278" s="34" t="n">
        <v>-0.2665677878164</v>
      </c>
      <c r="J8278" s="35" t="n">
        <v>3.33</v>
      </c>
      <c r="K8278" s="6" t="n">
        <v>0</v>
      </c>
      <c r="L8278" s="35" t="n">
        <v>-1</v>
      </c>
      <c r="M8278" s="6" t="str">
        <f aca="false">IF(I8278&lt;=0,"Below 0%",IF(I8278&lt;=0.05,"0-5%",IF(I8278&lt;=0.1,"5-10%",IF(I8278&lt;=0.2,"10-20%",IF(I8278&lt;=0.4,"20-40%","Above 40%")))))</f>
        <v>Below 0%</v>
      </c>
      <c r="N8278" s="6" t="str">
        <f aca="false">IF(AND(H8278&gt;=Summary!$B$25,I8278&gt;=Summary!$B$26,I8278&lt;=Summary!$B$27,J8278&gt;=Summary!$B$28,J8278&lt;=Summary!$B$29,F8278*J8278&gt;1),"Yes","No")</f>
        <v>No</v>
      </c>
    </row>
    <row r="8279" customFormat="false" ht="15" hidden="false" customHeight="false" outlineLevel="0" collapsed="false">
      <c r="A8279" s="6" t="s">
        <v>155</v>
      </c>
      <c r="B8279" s="45" t="n">
        <v>44177</v>
      </c>
      <c r="C8279" s="6" t="s">
        <v>203</v>
      </c>
      <c r="D8279" s="6" t="s">
        <v>182</v>
      </c>
      <c r="E8279" s="6" t="s">
        <v>187</v>
      </c>
      <c r="F8279" s="34" t="n">
        <v>0.462370932102203</v>
      </c>
      <c r="G8279" s="34" t="n">
        <v>0.408778932858538</v>
      </c>
      <c r="H8279" s="34" t="n">
        <v>0.0535919992436657</v>
      </c>
      <c r="I8279" s="34" t="n">
        <v>0.131102644818078</v>
      </c>
      <c r="J8279" s="35" t="n">
        <v>2.44</v>
      </c>
      <c r="K8279" s="6" t="n">
        <v>0</v>
      </c>
      <c r="L8279" s="35" t="n">
        <v>-1</v>
      </c>
      <c r="M8279" s="6" t="str">
        <f aca="false">IF(I8279&lt;=0,"Below 0%",IF(I8279&lt;=0.05,"0-5%",IF(I8279&lt;=0.1,"5-10%",IF(I8279&lt;=0.2,"10-20%",IF(I8279&lt;=0.4,"20-40%","Above 40%")))))</f>
        <v>10-20%</v>
      </c>
      <c r="N8279" s="6" t="str">
        <f aca="false">IF(AND(H8279&gt;=Summary!$B$25,I8279&gt;=Summary!$B$26,I8279&lt;=Summary!$B$27,J8279&gt;=Summary!$B$28,J8279&lt;=Summary!$B$29,F8279*J8279&gt;1),"Yes","No")</f>
        <v>Yes</v>
      </c>
    </row>
    <row r="8280" customFormat="false" ht="15" hidden="false" customHeight="false" outlineLevel="0" collapsed="false">
      <c r="A8280" s="6" t="s">
        <v>155</v>
      </c>
      <c r="B8280" s="45" t="n">
        <v>44177</v>
      </c>
      <c r="C8280" s="6" t="s">
        <v>203</v>
      </c>
      <c r="D8280" s="6" t="s">
        <v>182</v>
      </c>
      <c r="E8280" s="6" t="s">
        <v>174</v>
      </c>
      <c r="F8280" s="34" t="n">
        <v>0.284503251314163</v>
      </c>
      <c r="G8280" s="34" t="n">
        <v>0.290793176727356</v>
      </c>
      <c r="H8280" s="34" t="n">
        <v>-0.00628992541319301</v>
      </c>
      <c r="I8280" s="34" t="n">
        <v>-0.0216302372840418</v>
      </c>
      <c r="J8280" s="35" t="n">
        <v>3.43</v>
      </c>
      <c r="K8280" s="6" t="n">
        <v>0</v>
      </c>
      <c r="L8280" s="35" t="n">
        <v>-1</v>
      </c>
      <c r="M8280" s="6" t="str">
        <f aca="false">IF(I8280&lt;=0,"Below 0%",IF(I8280&lt;=0.05,"0-5%",IF(I8280&lt;=0.1,"5-10%",IF(I8280&lt;=0.2,"10-20%",IF(I8280&lt;=0.4,"20-40%","Above 40%")))))</f>
        <v>Below 0%</v>
      </c>
      <c r="N8280" s="6" t="str">
        <f aca="false">IF(AND(H8280&gt;=Summary!$B$25,I8280&gt;=Summary!$B$26,I8280&lt;=Summary!$B$27,J8280&gt;=Summary!$B$28,J8280&lt;=Summary!$B$29,F8280*J8280&gt;1),"Yes","No")</f>
        <v>No</v>
      </c>
    </row>
    <row r="8281" customFormat="false" ht="15" hidden="false" customHeight="false" outlineLevel="0" collapsed="false">
      <c r="A8281" s="6" t="s">
        <v>155</v>
      </c>
      <c r="B8281" s="45" t="n">
        <v>44177</v>
      </c>
      <c r="C8281" s="6" t="s">
        <v>203</v>
      </c>
      <c r="D8281" s="6" t="s">
        <v>182</v>
      </c>
      <c r="E8281" s="6" t="s">
        <v>177</v>
      </c>
      <c r="F8281" s="34" t="n">
        <v>0.253125816583633</v>
      </c>
      <c r="G8281" s="34" t="n">
        <v>0.300427890414106</v>
      </c>
      <c r="H8281" s="34" t="n">
        <v>-0.0473020738304726</v>
      </c>
      <c r="I8281" s="34" t="n">
        <v>-0.157449009695046</v>
      </c>
      <c r="J8281" s="35" t="n">
        <v>3.32</v>
      </c>
      <c r="K8281" s="6" t="n">
        <v>1</v>
      </c>
      <c r="L8281" s="35" t="n">
        <v>2.32</v>
      </c>
      <c r="M8281" s="6" t="str">
        <f aca="false">IF(I8281&lt;=0,"Below 0%",IF(I8281&lt;=0.05,"0-5%",IF(I8281&lt;=0.1,"5-10%",IF(I8281&lt;=0.2,"10-20%",IF(I8281&lt;=0.4,"20-40%","Above 40%")))))</f>
        <v>Below 0%</v>
      </c>
      <c r="N8281" s="6" t="str">
        <f aca="false">IF(AND(H8281&gt;=Summary!$B$25,I8281&gt;=Summary!$B$26,I8281&lt;=Summary!$B$27,J8281&gt;=Summary!$B$28,J8281&lt;=Summary!$B$29,F8281*J8281&gt;1),"Yes","No")</f>
        <v>No</v>
      </c>
    </row>
    <row r="8282" customFormat="false" ht="15" hidden="false" customHeight="false" outlineLevel="0" collapsed="false">
      <c r="A8282" s="6" t="s">
        <v>155</v>
      </c>
      <c r="B8282" s="45" t="n">
        <v>44178</v>
      </c>
      <c r="C8282" s="6" t="s">
        <v>185</v>
      </c>
      <c r="D8282" s="6" t="s">
        <v>196</v>
      </c>
      <c r="E8282" s="6" t="s">
        <v>187</v>
      </c>
      <c r="F8282" s="34" t="n">
        <v>0.644562780857086</v>
      </c>
      <c r="G8282" s="34" t="n">
        <v>0.633555832107705</v>
      </c>
      <c r="H8282" s="34" t="n">
        <v>0.0110069487493817</v>
      </c>
      <c r="I8282" s="34" t="n">
        <v>0.0173732892849616</v>
      </c>
      <c r="J8282" s="35" t="n">
        <v>1.58</v>
      </c>
      <c r="K8282" s="6" t="n">
        <v>0</v>
      </c>
      <c r="L8282" s="35" t="n">
        <v>-1</v>
      </c>
      <c r="M8282" s="6" t="str">
        <f aca="false">IF(I8282&lt;=0,"Below 0%",IF(I8282&lt;=0.05,"0-5%",IF(I8282&lt;=0.1,"5-10%",IF(I8282&lt;=0.2,"10-20%",IF(I8282&lt;=0.4,"20-40%","Above 40%")))))</f>
        <v>0-5%</v>
      </c>
      <c r="N8282" s="6" t="str">
        <f aca="false">IF(AND(H8282&gt;=Summary!$B$25,I8282&gt;=Summary!$B$26,I8282&lt;=Summary!$B$27,J8282&gt;=Summary!$B$28,J8282&lt;=Summary!$B$29,F8282*J8282&gt;1),"Yes","No")</f>
        <v>No</v>
      </c>
    </row>
    <row r="8283" customFormat="false" ht="15" hidden="false" customHeight="false" outlineLevel="0" collapsed="false">
      <c r="A8283" s="6" t="s">
        <v>155</v>
      </c>
      <c r="B8283" s="45" t="n">
        <v>44178</v>
      </c>
      <c r="C8283" s="6" t="s">
        <v>185</v>
      </c>
      <c r="D8283" s="6" t="s">
        <v>196</v>
      </c>
      <c r="E8283" s="6" t="s">
        <v>174</v>
      </c>
      <c r="F8283" s="34" t="n">
        <v>0.203381702303886</v>
      </c>
      <c r="G8283" s="34" t="n">
        <v>0.223441565787985</v>
      </c>
      <c r="H8283" s="34" t="n">
        <v>-0.0200598634840987</v>
      </c>
      <c r="I8283" s="34" t="n">
        <v>-0.0897767763726319</v>
      </c>
      <c r="J8283" s="35" t="n">
        <v>4.48</v>
      </c>
      <c r="K8283" s="6" t="n">
        <v>0</v>
      </c>
      <c r="L8283" s="35" t="n">
        <v>-1</v>
      </c>
      <c r="M8283" s="6" t="str">
        <f aca="false">IF(I8283&lt;=0,"Below 0%",IF(I8283&lt;=0.05,"0-5%",IF(I8283&lt;=0.1,"5-10%",IF(I8283&lt;=0.2,"10-20%",IF(I8283&lt;=0.4,"20-40%","Above 40%")))))</f>
        <v>Below 0%</v>
      </c>
      <c r="N8283" s="6" t="str">
        <f aca="false">IF(AND(H8283&gt;=Summary!$B$25,I8283&gt;=Summary!$B$26,I8283&lt;=Summary!$B$27,J8283&gt;=Summary!$B$28,J8283&lt;=Summary!$B$29,F8283*J8283&gt;1),"Yes","No")</f>
        <v>No</v>
      </c>
    </row>
    <row r="8284" customFormat="false" ht="15" hidden="false" customHeight="false" outlineLevel="0" collapsed="false">
      <c r="A8284" s="6" t="s">
        <v>155</v>
      </c>
      <c r="B8284" s="45" t="n">
        <v>44178</v>
      </c>
      <c r="C8284" s="6" t="s">
        <v>185</v>
      </c>
      <c r="D8284" s="6" t="s">
        <v>196</v>
      </c>
      <c r="E8284" s="6" t="s">
        <v>177</v>
      </c>
      <c r="F8284" s="34" t="n">
        <v>0.152055531740189</v>
      </c>
      <c r="G8284" s="34" t="n">
        <v>0.143002602104311</v>
      </c>
      <c r="H8284" s="34" t="n">
        <v>0.00905292963587814</v>
      </c>
      <c r="I8284" s="34" t="n">
        <v>0.0633060483002585</v>
      </c>
      <c r="J8284" s="35" t="n">
        <v>7</v>
      </c>
      <c r="K8284" s="6" t="n">
        <v>1</v>
      </c>
      <c r="L8284" s="35" t="n">
        <v>6</v>
      </c>
      <c r="M8284" s="6" t="str">
        <f aca="false">IF(I8284&lt;=0,"Below 0%",IF(I8284&lt;=0.05,"0-5%",IF(I8284&lt;=0.1,"5-10%",IF(I8284&lt;=0.2,"10-20%",IF(I8284&lt;=0.4,"20-40%","Above 40%")))))</f>
        <v>5-10%</v>
      </c>
      <c r="N8284" s="6" t="str">
        <f aca="false">IF(AND(H8284&gt;=Summary!$B$25,I8284&gt;=Summary!$B$26,I8284&lt;=Summary!$B$27,J8284&gt;=Summary!$B$28,J8284&lt;=Summary!$B$29,F8284*J8284&gt;1),"Yes","No")</f>
        <v>No</v>
      </c>
    </row>
    <row r="8285" customFormat="false" ht="15" hidden="false" customHeight="false" outlineLevel="0" collapsed="false">
      <c r="A8285" s="6" t="s">
        <v>155</v>
      </c>
      <c r="B8285" s="45" t="n">
        <v>44178</v>
      </c>
      <c r="C8285" s="6" t="s">
        <v>180</v>
      </c>
      <c r="D8285" s="6" t="s">
        <v>181</v>
      </c>
      <c r="E8285" s="6" t="s">
        <v>187</v>
      </c>
      <c r="F8285" s="34" t="n">
        <v>0.20892459154129</v>
      </c>
      <c r="G8285" s="34" t="n">
        <v>0.201937482399324</v>
      </c>
      <c r="H8285" s="34" t="n">
        <v>0.00698710914196613</v>
      </c>
      <c r="I8285" s="34" t="n">
        <v>0.0346003577887011</v>
      </c>
      <c r="J8285" s="35" t="n">
        <v>4.92</v>
      </c>
      <c r="K8285" s="6" t="n">
        <v>0</v>
      </c>
      <c r="L8285" s="35" t="n">
        <v>-1</v>
      </c>
      <c r="M8285" s="6" t="str">
        <f aca="false">IF(I8285&lt;=0,"Below 0%",IF(I8285&lt;=0.05,"0-5%",IF(I8285&lt;=0.1,"5-10%",IF(I8285&lt;=0.2,"10-20%",IF(I8285&lt;=0.4,"20-40%","Above 40%")))))</f>
        <v>0-5%</v>
      </c>
      <c r="N8285" s="6" t="str">
        <f aca="false">IF(AND(H8285&gt;=Summary!$B$25,I8285&gt;=Summary!$B$26,I8285&lt;=Summary!$B$27,J8285&gt;=Summary!$B$28,J8285&lt;=Summary!$B$29,F8285*J8285&gt;1),"Yes","No")</f>
        <v>No</v>
      </c>
    </row>
    <row r="8286" customFormat="false" ht="15" hidden="false" customHeight="false" outlineLevel="0" collapsed="false">
      <c r="A8286" s="6" t="s">
        <v>155</v>
      </c>
      <c r="B8286" s="45" t="n">
        <v>44178</v>
      </c>
      <c r="C8286" s="6" t="s">
        <v>180</v>
      </c>
      <c r="D8286" s="6" t="s">
        <v>181</v>
      </c>
      <c r="E8286" s="6" t="s">
        <v>174</v>
      </c>
      <c r="F8286" s="34" t="n">
        <v>0.269363522529602</v>
      </c>
      <c r="G8286" s="34" t="n">
        <v>0.252165587158547</v>
      </c>
      <c r="H8286" s="34" t="n">
        <v>0.0171979353710551</v>
      </c>
      <c r="I8286" s="34" t="n">
        <v>0.0682009609829992</v>
      </c>
      <c r="J8286" s="35" t="n">
        <v>3.94</v>
      </c>
      <c r="K8286" s="6" t="n">
        <v>1</v>
      </c>
      <c r="L8286" s="35" t="n">
        <v>2.94</v>
      </c>
      <c r="M8286" s="6" t="str">
        <f aca="false">IF(I8286&lt;=0,"Below 0%",IF(I8286&lt;=0.05,"0-5%",IF(I8286&lt;=0.1,"5-10%",IF(I8286&lt;=0.2,"10-20%",IF(I8286&lt;=0.4,"20-40%","Above 40%")))))</f>
        <v>5-10%</v>
      </c>
      <c r="N8286" s="6" t="str">
        <f aca="false">IF(AND(H8286&gt;=Summary!$B$25,I8286&gt;=Summary!$B$26,I8286&lt;=Summary!$B$27,J8286&gt;=Summary!$B$28,J8286&lt;=Summary!$B$29,F8286*J8286&gt;1),"Yes","No")</f>
        <v>No</v>
      </c>
    </row>
    <row r="8287" customFormat="false" ht="15" hidden="false" customHeight="false" outlineLevel="0" collapsed="false">
      <c r="A8287" s="6" t="s">
        <v>155</v>
      </c>
      <c r="B8287" s="45" t="n">
        <v>44178</v>
      </c>
      <c r="C8287" s="6" t="s">
        <v>180</v>
      </c>
      <c r="D8287" s="6" t="s">
        <v>181</v>
      </c>
      <c r="E8287" s="6" t="s">
        <v>177</v>
      </c>
      <c r="F8287" s="34" t="n">
        <v>0.521711945533752</v>
      </c>
      <c r="G8287" s="34" t="n">
        <v>0.545896930442129</v>
      </c>
      <c r="H8287" s="34" t="n">
        <v>-0.0241849849083766</v>
      </c>
      <c r="I8287" s="34" t="n">
        <v>-0.0443032073633184</v>
      </c>
      <c r="J8287" s="35" t="n">
        <v>1.82</v>
      </c>
      <c r="K8287" s="6" t="n">
        <v>0</v>
      </c>
      <c r="L8287" s="35" t="n">
        <v>-1</v>
      </c>
      <c r="M8287" s="6" t="str">
        <f aca="false">IF(I8287&lt;=0,"Below 0%",IF(I8287&lt;=0.05,"0-5%",IF(I8287&lt;=0.1,"5-10%",IF(I8287&lt;=0.2,"10-20%",IF(I8287&lt;=0.4,"20-40%","Above 40%")))))</f>
        <v>Below 0%</v>
      </c>
      <c r="N8287" s="6" t="str">
        <f aca="false">IF(AND(H8287&gt;=Summary!$B$25,I8287&gt;=Summary!$B$26,I8287&lt;=Summary!$B$27,J8287&gt;=Summary!$B$28,J8287&lt;=Summary!$B$29,F8287*J8287&gt;1),"Yes","No")</f>
        <v>No</v>
      </c>
    </row>
    <row r="8288" customFormat="false" ht="15" hidden="false" customHeight="false" outlineLevel="0" collapsed="false">
      <c r="A8288" s="6" t="s">
        <v>155</v>
      </c>
      <c r="B8288" s="45" t="n">
        <v>44178</v>
      </c>
      <c r="C8288" s="6" t="s">
        <v>184</v>
      </c>
      <c r="D8288" s="6" t="s">
        <v>183</v>
      </c>
      <c r="E8288" s="6" t="s">
        <v>187</v>
      </c>
      <c r="F8288" s="34" t="n">
        <v>0.102003127336502</v>
      </c>
      <c r="G8288" s="34" t="n">
        <v>0.10708562942119</v>
      </c>
      <c r="H8288" s="34" t="n">
        <v>-0.00508250208468837</v>
      </c>
      <c r="I8288" s="34" t="n">
        <v>-0.047462036803256</v>
      </c>
      <c r="J8288" s="35" t="n">
        <v>9.3</v>
      </c>
      <c r="K8288" s="6" t="n">
        <v>0</v>
      </c>
      <c r="L8288" s="35" t="n">
        <v>-1</v>
      </c>
      <c r="M8288" s="6" t="str">
        <f aca="false">IF(I8288&lt;=0,"Below 0%",IF(I8288&lt;=0.05,"0-5%",IF(I8288&lt;=0.1,"5-10%",IF(I8288&lt;=0.2,"10-20%",IF(I8288&lt;=0.4,"20-40%","Above 40%")))))</f>
        <v>Below 0%</v>
      </c>
      <c r="N8288" s="6" t="str">
        <f aca="false">IF(AND(H8288&gt;=Summary!$B$25,I8288&gt;=Summary!$B$26,I8288&lt;=Summary!$B$27,J8288&gt;=Summary!$B$28,J8288&lt;=Summary!$B$29,F8288*J8288&gt;1),"Yes","No")</f>
        <v>No</v>
      </c>
    </row>
    <row r="8289" customFormat="false" ht="15" hidden="false" customHeight="false" outlineLevel="0" collapsed="false">
      <c r="A8289" s="6" t="s">
        <v>155</v>
      </c>
      <c r="B8289" s="45" t="n">
        <v>44178</v>
      </c>
      <c r="C8289" s="6" t="s">
        <v>184</v>
      </c>
      <c r="D8289" s="6" t="s">
        <v>183</v>
      </c>
      <c r="E8289" s="6" t="s">
        <v>174</v>
      </c>
      <c r="F8289" s="34" t="n">
        <v>0.142863422632217</v>
      </c>
      <c r="G8289" s="34" t="n">
        <v>0.165982725602845</v>
      </c>
      <c r="H8289" s="34" t="n">
        <v>-0.0231193029706278</v>
      </c>
      <c r="I8289" s="34" t="n">
        <v>-0.139287404075689</v>
      </c>
      <c r="J8289" s="35" t="n">
        <v>6</v>
      </c>
      <c r="K8289" s="6" t="n">
        <v>1</v>
      </c>
      <c r="L8289" s="35" t="n">
        <v>5</v>
      </c>
      <c r="M8289" s="6" t="str">
        <f aca="false">IF(I8289&lt;=0,"Below 0%",IF(I8289&lt;=0.05,"0-5%",IF(I8289&lt;=0.1,"5-10%",IF(I8289&lt;=0.2,"10-20%",IF(I8289&lt;=0.4,"20-40%","Above 40%")))))</f>
        <v>Below 0%</v>
      </c>
      <c r="N8289" s="6" t="str">
        <f aca="false">IF(AND(H8289&gt;=Summary!$B$25,I8289&gt;=Summary!$B$26,I8289&lt;=Summary!$B$27,J8289&gt;=Summary!$B$28,J8289&lt;=Summary!$B$29,F8289*J8289&gt;1),"Yes","No")</f>
        <v>No</v>
      </c>
    </row>
    <row r="8290" customFormat="false" ht="15" hidden="false" customHeight="false" outlineLevel="0" collapsed="false">
      <c r="A8290" s="6" t="s">
        <v>155</v>
      </c>
      <c r="B8290" s="45" t="n">
        <v>44178</v>
      </c>
      <c r="C8290" s="6" t="s">
        <v>184</v>
      </c>
      <c r="D8290" s="6" t="s">
        <v>183</v>
      </c>
      <c r="E8290" s="6" t="s">
        <v>177</v>
      </c>
      <c r="F8290" s="34" t="n">
        <v>0.755133509635925</v>
      </c>
      <c r="G8290" s="34" t="n">
        <v>0.726931644975964</v>
      </c>
      <c r="H8290" s="34" t="n">
        <v>0.0282018646599609</v>
      </c>
      <c r="I8290" s="34" t="n">
        <v>0.0387957586588397</v>
      </c>
      <c r="J8290" s="35" t="n">
        <v>1.37</v>
      </c>
      <c r="K8290" s="6" t="n">
        <v>0</v>
      </c>
      <c r="L8290" s="35" t="n">
        <v>-1</v>
      </c>
      <c r="M8290" s="6" t="str">
        <f aca="false">IF(I8290&lt;=0,"Below 0%",IF(I8290&lt;=0.05,"0-5%",IF(I8290&lt;=0.1,"5-10%",IF(I8290&lt;=0.2,"10-20%",IF(I8290&lt;=0.4,"20-40%","Above 40%")))))</f>
        <v>0-5%</v>
      </c>
      <c r="N8290" s="6" t="str">
        <f aca="false">IF(AND(H8290&gt;=Summary!$B$25,I8290&gt;=Summary!$B$26,I8290&lt;=Summary!$B$27,J8290&gt;=Summary!$B$28,J8290&lt;=Summary!$B$29,F8290*J8290&gt;1),"Yes","No")</f>
        <v>No</v>
      </c>
    </row>
    <row r="8291" customFormat="false" ht="15" hidden="false" customHeight="false" outlineLevel="0" collapsed="false">
      <c r="A8291" s="6" t="s">
        <v>155</v>
      </c>
      <c r="B8291" s="45" t="n">
        <v>44178</v>
      </c>
      <c r="C8291" s="6" t="s">
        <v>195</v>
      </c>
      <c r="D8291" s="6" t="s">
        <v>201</v>
      </c>
      <c r="E8291" s="6" t="s">
        <v>187</v>
      </c>
      <c r="F8291" s="34" t="n">
        <v>0.545703053474426</v>
      </c>
      <c r="G8291" s="34" t="n">
        <v>0.475262588138916</v>
      </c>
      <c r="H8291" s="34" t="n">
        <v>0.0704404653355106</v>
      </c>
      <c r="I8291" s="34" t="n">
        <v>0.148213781377888</v>
      </c>
      <c r="J8291" s="35" t="n">
        <v>2.11</v>
      </c>
      <c r="K8291" s="6" t="n">
        <v>1</v>
      </c>
      <c r="L8291" s="35" t="n">
        <v>1.11</v>
      </c>
      <c r="M8291" s="6" t="str">
        <f aca="false">IF(I8291&lt;=0,"Below 0%",IF(I8291&lt;=0.05,"0-5%",IF(I8291&lt;=0.1,"5-10%",IF(I8291&lt;=0.2,"10-20%",IF(I8291&lt;=0.4,"20-40%","Above 40%")))))</f>
        <v>10-20%</v>
      </c>
      <c r="N8291" s="6" t="str">
        <f aca="false">IF(AND(H8291&gt;=Summary!$B$25,I8291&gt;=Summary!$B$26,I8291&lt;=Summary!$B$27,J8291&gt;=Summary!$B$28,J8291&lt;=Summary!$B$29,F8291*J8291&gt;1),"Yes","No")</f>
        <v>Yes</v>
      </c>
    </row>
    <row r="8292" customFormat="false" ht="15" hidden="false" customHeight="false" outlineLevel="0" collapsed="false">
      <c r="A8292" s="6" t="s">
        <v>155</v>
      </c>
      <c r="B8292" s="45" t="n">
        <v>44178</v>
      </c>
      <c r="C8292" s="6" t="s">
        <v>195</v>
      </c>
      <c r="D8292" s="6" t="s">
        <v>201</v>
      </c>
      <c r="E8292" s="6" t="s">
        <v>174</v>
      </c>
      <c r="F8292" s="34" t="n">
        <v>0.312975853681564</v>
      </c>
      <c r="G8292" s="34" t="n">
        <v>0.269570984132557</v>
      </c>
      <c r="H8292" s="34" t="n">
        <v>0.0434048695490074</v>
      </c>
      <c r="I8292" s="34" t="n">
        <v>0.161014619910516</v>
      </c>
      <c r="J8292" s="35" t="n">
        <v>3.72</v>
      </c>
      <c r="K8292" s="6" t="n">
        <v>0</v>
      </c>
      <c r="L8292" s="35" t="n">
        <v>-1</v>
      </c>
      <c r="M8292" s="6" t="str">
        <f aca="false">IF(I8292&lt;=0,"Below 0%",IF(I8292&lt;=0.05,"0-5%",IF(I8292&lt;=0.1,"5-10%",IF(I8292&lt;=0.2,"10-20%",IF(I8292&lt;=0.4,"20-40%","Above 40%")))))</f>
        <v>10-20%</v>
      </c>
      <c r="N8292" s="6" t="str">
        <f aca="false">IF(AND(H8292&gt;=Summary!$B$25,I8292&gt;=Summary!$B$26,I8292&lt;=Summary!$B$27,J8292&gt;=Summary!$B$28,J8292&lt;=Summary!$B$29,F8292*J8292&gt;1),"Yes","No")</f>
        <v>Yes</v>
      </c>
    </row>
    <row r="8293" customFormat="false" ht="15" hidden="false" customHeight="false" outlineLevel="0" collapsed="false">
      <c r="A8293" s="6" t="s">
        <v>155</v>
      </c>
      <c r="B8293" s="45" t="n">
        <v>44178</v>
      </c>
      <c r="C8293" s="6" t="s">
        <v>195</v>
      </c>
      <c r="D8293" s="6" t="s">
        <v>201</v>
      </c>
      <c r="E8293" s="6" t="s">
        <v>177</v>
      </c>
      <c r="F8293" s="34" t="n">
        <v>0.141321137547493</v>
      </c>
      <c r="G8293" s="34" t="n">
        <v>0.255166427728527</v>
      </c>
      <c r="H8293" s="34" t="n">
        <v>-0.113845290181034</v>
      </c>
      <c r="I8293" s="34" t="n">
        <v>-0.446160927965629</v>
      </c>
      <c r="J8293" s="35" t="n">
        <v>3.93</v>
      </c>
      <c r="K8293" s="6" t="n">
        <v>0</v>
      </c>
      <c r="L8293" s="35" t="n">
        <v>-1</v>
      </c>
      <c r="M8293" s="6" t="str">
        <f aca="false">IF(I8293&lt;=0,"Below 0%",IF(I8293&lt;=0.05,"0-5%",IF(I8293&lt;=0.1,"5-10%",IF(I8293&lt;=0.2,"10-20%",IF(I8293&lt;=0.4,"20-40%","Above 40%")))))</f>
        <v>Below 0%</v>
      </c>
      <c r="N8293" s="6" t="str">
        <f aca="false">IF(AND(H8293&gt;=Summary!$B$25,I8293&gt;=Summary!$B$26,I8293&lt;=Summary!$B$27,J8293&gt;=Summary!$B$28,J8293&lt;=Summary!$B$29,F8293*J8293&gt;1),"Yes","No")</f>
        <v>No</v>
      </c>
    </row>
    <row r="8294" customFormat="false" ht="15" hidden="false" customHeight="false" outlineLevel="0" collapsed="false">
      <c r="A8294" s="6" t="s">
        <v>155</v>
      </c>
      <c r="B8294" s="45" t="n">
        <v>44178</v>
      </c>
      <c r="C8294" s="6" t="s">
        <v>179</v>
      </c>
      <c r="D8294" s="6" t="s">
        <v>204</v>
      </c>
      <c r="E8294" s="6" t="s">
        <v>187</v>
      </c>
      <c r="F8294" s="34" t="n">
        <v>0.608219027519226</v>
      </c>
      <c r="G8294" s="34" t="n">
        <v>0.563653109362492</v>
      </c>
      <c r="H8294" s="34" t="n">
        <v>0.0445659181567343</v>
      </c>
      <c r="I8294" s="34" t="n">
        <v>0.0790662154017736</v>
      </c>
      <c r="J8294" s="35" t="n">
        <v>1.76</v>
      </c>
      <c r="K8294" s="6" t="n">
        <v>1</v>
      </c>
      <c r="L8294" s="35" t="n">
        <v>0.76</v>
      </c>
      <c r="M8294" s="6" t="str">
        <f aca="false">IF(I8294&lt;=0,"Below 0%",IF(I8294&lt;=0.05,"0-5%",IF(I8294&lt;=0.1,"5-10%",IF(I8294&lt;=0.2,"10-20%",IF(I8294&lt;=0.4,"20-40%","Above 40%")))))</f>
        <v>5-10%</v>
      </c>
      <c r="N8294" s="6" t="str">
        <f aca="false">IF(AND(H8294&gt;=Summary!$B$25,I8294&gt;=Summary!$B$26,I8294&lt;=Summary!$B$27,J8294&gt;=Summary!$B$28,J8294&lt;=Summary!$B$29,F8294*J8294&gt;1),"Yes","No")</f>
        <v>No</v>
      </c>
    </row>
    <row r="8295" customFormat="false" ht="15" hidden="false" customHeight="false" outlineLevel="0" collapsed="false">
      <c r="A8295" s="6" t="s">
        <v>155</v>
      </c>
      <c r="B8295" s="45" t="n">
        <v>44178</v>
      </c>
      <c r="C8295" s="6" t="s">
        <v>179</v>
      </c>
      <c r="D8295" s="6" t="s">
        <v>204</v>
      </c>
      <c r="E8295" s="6" t="s">
        <v>174</v>
      </c>
      <c r="F8295" s="34" t="n">
        <v>0.207663372159004</v>
      </c>
      <c r="G8295" s="34" t="n">
        <v>0.247388895879797</v>
      </c>
      <c r="H8295" s="34" t="n">
        <v>-0.0397255237207927</v>
      </c>
      <c r="I8295" s="34" t="n">
        <v>-0.160579251463634</v>
      </c>
      <c r="J8295" s="35" t="n">
        <v>4.01</v>
      </c>
      <c r="K8295" s="6" t="n">
        <v>0</v>
      </c>
      <c r="L8295" s="35" t="n">
        <v>-1</v>
      </c>
      <c r="M8295" s="6" t="str">
        <f aca="false">IF(I8295&lt;=0,"Below 0%",IF(I8295&lt;=0.05,"0-5%",IF(I8295&lt;=0.1,"5-10%",IF(I8295&lt;=0.2,"10-20%",IF(I8295&lt;=0.4,"20-40%","Above 40%")))))</f>
        <v>Below 0%</v>
      </c>
      <c r="N8295" s="6" t="str">
        <f aca="false">IF(AND(H8295&gt;=Summary!$B$25,I8295&gt;=Summary!$B$26,I8295&lt;=Summary!$B$27,J8295&gt;=Summary!$B$28,J8295&lt;=Summary!$B$29,F8295*J8295&gt;1),"Yes","No")</f>
        <v>No</v>
      </c>
    </row>
    <row r="8296" customFormat="false" ht="15" hidden="false" customHeight="false" outlineLevel="0" collapsed="false">
      <c r="A8296" s="6" t="s">
        <v>155</v>
      </c>
      <c r="B8296" s="45" t="n">
        <v>44178</v>
      </c>
      <c r="C8296" s="6" t="s">
        <v>179</v>
      </c>
      <c r="D8296" s="6" t="s">
        <v>204</v>
      </c>
      <c r="E8296" s="6" t="s">
        <v>177</v>
      </c>
      <c r="F8296" s="34" t="n">
        <v>0.18411760032177</v>
      </c>
      <c r="G8296" s="34" t="n">
        <v>0.188957994757712</v>
      </c>
      <c r="H8296" s="34" t="n">
        <v>-0.00484039443594178</v>
      </c>
      <c r="I8296" s="34" t="n">
        <v>-0.0256162457807001</v>
      </c>
      <c r="J8296" s="35" t="n">
        <v>5.25</v>
      </c>
      <c r="K8296" s="6" t="n">
        <v>0</v>
      </c>
      <c r="L8296" s="35" t="n">
        <v>-1</v>
      </c>
      <c r="M8296" s="6" t="str">
        <f aca="false">IF(I8296&lt;=0,"Below 0%",IF(I8296&lt;=0.05,"0-5%",IF(I8296&lt;=0.1,"5-10%",IF(I8296&lt;=0.2,"10-20%",IF(I8296&lt;=0.4,"20-40%","Above 40%")))))</f>
        <v>Below 0%</v>
      </c>
      <c r="N8296" s="6" t="str">
        <f aca="false">IF(AND(H8296&gt;=Summary!$B$25,I8296&gt;=Summary!$B$26,I8296&lt;=Summary!$B$27,J8296&gt;=Summary!$B$28,J8296&lt;=Summary!$B$29,F8296*J8296&gt;1),"Yes","No")</f>
        <v>No</v>
      </c>
    </row>
    <row r="8297" customFormat="false" ht="15" hidden="false" customHeight="false" outlineLevel="0" collapsed="false">
      <c r="A8297" s="6" t="s">
        <v>155</v>
      </c>
      <c r="B8297" s="45" t="n">
        <v>44180</v>
      </c>
      <c r="C8297" s="6" t="s">
        <v>194</v>
      </c>
      <c r="D8297" s="6" t="s">
        <v>178</v>
      </c>
      <c r="E8297" s="6" t="s">
        <v>187</v>
      </c>
      <c r="F8297" s="34" t="n">
        <v>0.827618896961212</v>
      </c>
      <c r="G8297" s="34" t="n">
        <v>0.878176382660688</v>
      </c>
      <c r="H8297" s="34" t="n">
        <v>-0.0505574856994755</v>
      </c>
      <c r="I8297" s="34" t="n">
        <v>-0.0575709922262964</v>
      </c>
      <c r="J8297" s="35" t="n">
        <v>1.16</v>
      </c>
      <c r="K8297" s="6" t="n">
        <v>0</v>
      </c>
      <c r="L8297" s="35" t="n">
        <v>-1</v>
      </c>
      <c r="M8297" s="6" t="str">
        <f aca="false">IF(I8297&lt;=0,"Below 0%",IF(I8297&lt;=0.05,"0-5%",IF(I8297&lt;=0.1,"5-10%",IF(I8297&lt;=0.2,"10-20%",IF(I8297&lt;=0.4,"20-40%","Above 40%")))))</f>
        <v>Below 0%</v>
      </c>
      <c r="N8297" s="6" t="str">
        <f aca="false">IF(AND(H8297&gt;=Summary!$B$25,I8297&gt;=Summary!$B$26,I8297&lt;=Summary!$B$27,J8297&gt;=Summary!$B$28,J8297&lt;=Summary!$B$29,F8297*J8297&gt;1),"Yes","No")</f>
        <v>No</v>
      </c>
    </row>
    <row r="8298" customFormat="false" ht="15" hidden="false" customHeight="false" outlineLevel="0" collapsed="false">
      <c r="A8298" s="6" t="s">
        <v>155</v>
      </c>
      <c r="B8298" s="45" t="n">
        <v>44180</v>
      </c>
      <c r="C8298" s="6" t="s">
        <v>194</v>
      </c>
      <c r="D8298" s="6" t="s">
        <v>178</v>
      </c>
      <c r="E8298" s="6" t="s">
        <v>174</v>
      </c>
      <c r="F8298" s="34" t="n">
        <v>0.129830315709114</v>
      </c>
      <c r="G8298" s="34" t="n">
        <v>0.0866965620328849</v>
      </c>
      <c r="H8298" s="34" t="n">
        <v>0.0431337536762292</v>
      </c>
      <c r="I8298" s="34" t="n">
        <v>0.497525538093057</v>
      </c>
      <c r="J8298" s="35" t="n">
        <v>11.75</v>
      </c>
      <c r="K8298" s="6" t="n">
        <v>1</v>
      </c>
      <c r="L8298" s="35" t="n">
        <v>10.75</v>
      </c>
      <c r="M8298" s="6" t="str">
        <f aca="false">IF(I8298&lt;=0,"Below 0%",IF(I8298&lt;=0.05,"0-5%",IF(I8298&lt;=0.1,"5-10%",IF(I8298&lt;=0.2,"10-20%",IF(I8298&lt;=0.4,"20-40%","Above 40%")))))</f>
        <v>Above 40%</v>
      </c>
      <c r="N8298" s="6" t="str">
        <f aca="false">IF(AND(H8298&gt;=Summary!$B$25,I8298&gt;=Summary!$B$26,I8298&lt;=Summary!$B$27,J8298&gt;=Summary!$B$28,J8298&lt;=Summary!$B$29,F8298*J8298&gt;1),"Yes","No")</f>
        <v>No</v>
      </c>
    </row>
    <row r="8299" customFormat="false" ht="15" hidden="false" customHeight="false" outlineLevel="0" collapsed="false">
      <c r="A8299" s="6" t="s">
        <v>155</v>
      </c>
      <c r="B8299" s="45" t="n">
        <v>44180</v>
      </c>
      <c r="C8299" s="6" t="s">
        <v>194</v>
      </c>
      <c r="D8299" s="6" t="s">
        <v>178</v>
      </c>
      <c r="E8299" s="6" t="s">
        <v>177</v>
      </c>
      <c r="F8299" s="34" t="n">
        <v>0.0425507239997387</v>
      </c>
      <c r="G8299" s="34" t="n">
        <v>0.0351270553064275</v>
      </c>
      <c r="H8299" s="34" t="n">
        <v>0.00742366869331119</v>
      </c>
      <c r="I8299" s="34" t="n">
        <v>0.211337632162774</v>
      </c>
      <c r="J8299" s="35" t="n">
        <v>29</v>
      </c>
      <c r="K8299" s="6" t="n">
        <v>0</v>
      </c>
      <c r="L8299" s="35" t="n">
        <v>-1</v>
      </c>
      <c r="M8299" s="6" t="str">
        <f aca="false">IF(I8299&lt;=0,"Below 0%",IF(I8299&lt;=0.05,"0-5%",IF(I8299&lt;=0.1,"5-10%",IF(I8299&lt;=0.2,"10-20%",IF(I8299&lt;=0.4,"20-40%","Above 40%")))))</f>
        <v>20-40%</v>
      </c>
      <c r="N8299" s="6" t="str">
        <f aca="false">IF(AND(H8299&gt;=Summary!$B$25,I8299&gt;=Summary!$B$26,I8299&lt;=Summary!$B$27,J8299&gt;=Summary!$B$28,J8299&lt;=Summary!$B$29,F8299*J8299&gt;1),"Yes","No")</f>
        <v>No</v>
      </c>
    </row>
    <row r="8300" customFormat="false" ht="15" hidden="false" customHeight="false" outlineLevel="0" collapsed="false">
      <c r="A8300" s="6" t="s">
        <v>155</v>
      </c>
      <c r="B8300" s="45" t="n">
        <v>44180</v>
      </c>
      <c r="C8300" s="6" t="s">
        <v>203</v>
      </c>
      <c r="D8300" s="6" t="s">
        <v>190</v>
      </c>
      <c r="E8300" s="6" t="s">
        <v>187</v>
      </c>
      <c r="F8300" s="34" t="n">
        <v>0.267387419939041</v>
      </c>
      <c r="G8300" s="34" t="n">
        <v>0.173447537473233</v>
      </c>
      <c r="H8300" s="34" t="n">
        <v>0.0939398824658077</v>
      </c>
      <c r="I8300" s="34" t="n">
        <v>0.54160401372262</v>
      </c>
      <c r="J8300" s="35" t="n">
        <v>5.8</v>
      </c>
      <c r="K8300" s="6" t="n">
        <v>1</v>
      </c>
      <c r="L8300" s="35" t="n">
        <v>4.8</v>
      </c>
      <c r="M8300" s="6" t="str">
        <f aca="false">IF(I8300&lt;=0,"Below 0%",IF(I8300&lt;=0.05,"0-5%",IF(I8300&lt;=0.1,"5-10%",IF(I8300&lt;=0.2,"10-20%",IF(I8300&lt;=0.4,"20-40%","Above 40%")))))</f>
        <v>Above 40%</v>
      </c>
      <c r="N8300" s="6" t="str">
        <f aca="false">IF(AND(H8300&gt;=Summary!$B$25,I8300&gt;=Summary!$B$26,I8300&lt;=Summary!$B$27,J8300&gt;=Summary!$B$28,J8300&lt;=Summary!$B$29,F8300*J8300&gt;1),"Yes","No")</f>
        <v>No</v>
      </c>
    </row>
    <row r="8301" customFormat="false" ht="15" hidden="false" customHeight="false" outlineLevel="0" collapsed="false">
      <c r="A8301" s="6" t="s">
        <v>155</v>
      </c>
      <c r="B8301" s="45" t="n">
        <v>44180</v>
      </c>
      <c r="C8301" s="6" t="s">
        <v>203</v>
      </c>
      <c r="D8301" s="6" t="s">
        <v>190</v>
      </c>
      <c r="E8301" s="6" t="s">
        <v>174</v>
      </c>
      <c r="F8301" s="34" t="n">
        <v>0.192751795053482</v>
      </c>
      <c r="G8301" s="34" t="n">
        <v>0.248394004282655</v>
      </c>
      <c r="H8301" s="34" t="n">
        <v>-0.0556422092291732</v>
      </c>
      <c r="I8301" s="34" t="n">
        <v>-0.224007859569172</v>
      </c>
      <c r="J8301" s="35" t="n">
        <v>4.05</v>
      </c>
      <c r="K8301" s="6" t="n">
        <v>0</v>
      </c>
      <c r="L8301" s="35" t="n">
        <v>-1</v>
      </c>
      <c r="M8301" s="6" t="str">
        <f aca="false">IF(I8301&lt;=0,"Below 0%",IF(I8301&lt;=0.05,"0-5%",IF(I8301&lt;=0.1,"5-10%",IF(I8301&lt;=0.2,"10-20%",IF(I8301&lt;=0.4,"20-40%","Above 40%")))))</f>
        <v>Below 0%</v>
      </c>
      <c r="N8301" s="6" t="str">
        <f aca="false">IF(AND(H8301&gt;=Summary!$B$25,I8301&gt;=Summary!$B$26,I8301&lt;=Summary!$B$27,J8301&gt;=Summary!$B$28,J8301&lt;=Summary!$B$29,F8301*J8301&gt;1),"Yes","No")</f>
        <v>No</v>
      </c>
    </row>
    <row r="8302" customFormat="false" ht="15" hidden="false" customHeight="false" outlineLevel="0" collapsed="false">
      <c r="A8302" s="6" t="s">
        <v>155</v>
      </c>
      <c r="B8302" s="45" t="n">
        <v>44180</v>
      </c>
      <c r="C8302" s="6" t="s">
        <v>203</v>
      </c>
      <c r="D8302" s="6" t="s">
        <v>190</v>
      </c>
      <c r="E8302" s="6" t="s">
        <v>177</v>
      </c>
      <c r="F8302" s="34" t="n">
        <v>0.539860785007477</v>
      </c>
      <c r="G8302" s="34" t="n">
        <v>0.578158458244111</v>
      </c>
      <c r="H8302" s="34" t="n">
        <v>-0.0382976732366346</v>
      </c>
      <c r="I8302" s="34" t="n">
        <v>-0.0662407903759569</v>
      </c>
      <c r="J8302" s="35" t="n">
        <v>1.74</v>
      </c>
      <c r="K8302" s="6" t="n">
        <v>0</v>
      </c>
      <c r="L8302" s="35" t="n">
        <v>-1</v>
      </c>
      <c r="M8302" s="6" t="str">
        <f aca="false">IF(I8302&lt;=0,"Below 0%",IF(I8302&lt;=0.05,"0-5%",IF(I8302&lt;=0.1,"5-10%",IF(I8302&lt;=0.2,"10-20%",IF(I8302&lt;=0.4,"20-40%","Above 40%")))))</f>
        <v>Below 0%</v>
      </c>
      <c r="N8302" s="6" t="str">
        <f aca="false">IF(AND(H8302&gt;=Summary!$B$25,I8302&gt;=Summary!$B$26,I8302&lt;=Summary!$B$27,J8302&gt;=Summary!$B$28,J8302&lt;=Summary!$B$29,F8302*J8302&gt;1),"Yes","No")</f>
        <v>No</v>
      </c>
    </row>
    <row r="8303" customFormat="false" ht="15" hidden="false" customHeight="false" outlineLevel="0" collapsed="false">
      <c r="A8303" s="6" t="s">
        <v>155</v>
      </c>
      <c r="B8303" s="45" t="n">
        <v>44181</v>
      </c>
      <c r="C8303" s="6" t="s">
        <v>185</v>
      </c>
      <c r="D8303" s="6" t="s">
        <v>179</v>
      </c>
      <c r="E8303" s="6" t="s">
        <v>187</v>
      </c>
      <c r="F8303" s="34" t="n">
        <v>0.494587182998657</v>
      </c>
      <c r="G8303" s="34" t="n">
        <v>0.428272970737111</v>
      </c>
      <c r="H8303" s="34" t="n">
        <v>0.0663142122615466</v>
      </c>
      <c r="I8303" s="34" t="n">
        <v>0.154840993461277</v>
      </c>
      <c r="J8303" s="35" t="n">
        <v>2.33</v>
      </c>
      <c r="K8303" s="6" t="n">
        <v>0</v>
      </c>
      <c r="L8303" s="35" t="n">
        <v>-1</v>
      </c>
      <c r="M8303" s="6" t="str">
        <f aca="false">IF(I8303&lt;=0,"Below 0%",IF(I8303&lt;=0.05,"0-5%",IF(I8303&lt;=0.1,"5-10%",IF(I8303&lt;=0.2,"10-20%",IF(I8303&lt;=0.4,"20-40%","Above 40%")))))</f>
        <v>10-20%</v>
      </c>
      <c r="N8303" s="6" t="str">
        <f aca="false">IF(AND(H8303&gt;=Summary!$B$25,I8303&gt;=Summary!$B$26,I8303&lt;=Summary!$B$27,J8303&gt;=Summary!$B$28,J8303&lt;=Summary!$B$29,F8303*J8303&gt;1),"Yes","No")</f>
        <v>Yes</v>
      </c>
    </row>
    <row r="8304" customFormat="false" ht="15" hidden="false" customHeight="false" outlineLevel="0" collapsed="false">
      <c r="A8304" s="6" t="s">
        <v>155</v>
      </c>
      <c r="B8304" s="45" t="n">
        <v>44181</v>
      </c>
      <c r="C8304" s="6" t="s">
        <v>185</v>
      </c>
      <c r="D8304" s="6" t="s">
        <v>179</v>
      </c>
      <c r="E8304" s="6" t="s">
        <v>174</v>
      </c>
      <c r="F8304" s="34" t="n">
        <v>0.22160716354847</v>
      </c>
      <c r="G8304" s="34" t="n">
        <v>0.271161962450399</v>
      </c>
      <c r="H8304" s="34" t="n">
        <v>-0.0495547989019293</v>
      </c>
      <c r="I8304" s="34" t="n">
        <v>-0.182749816582383</v>
      </c>
      <c r="J8304" s="35" t="n">
        <v>3.68</v>
      </c>
      <c r="K8304" s="6" t="n">
        <v>1</v>
      </c>
      <c r="L8304" s="35" t="n">
        <v>2.68</v>
      </c>
      <c r="M8304" s="6" t="str">
        <f aca="false">IF(I8304&lt;=0,"Below 0%",IF(I8304&lt;=0.05,"0-5%",IF(I8304&lt;=0.1,"5-10%",IF(I8304&lt;=0.2,"10-20%",IF(I8304&lt;=0.4,"20-40%","Above 40%")))))</f>
        <v>Below 0%</v>
      </c>
      <c r="N8304" s="6" t="str">
        <f aca="false">IF(AND(H8304&gt;=Summary!$B$25,I8304&gt;=Summary!$B$26,I8304&lt;=Summary!$B$27,J8304&gt;=Summary!$B$28,J8304&lt;=Summary!$B$29,F8304*J8304&gt;1),"Yes","No")</f>
        <v>No</v>
      </c>
    </row>
    <row r="8305" customFormat="false" ht="15" hidden="false" customHeight="false" outlineLevel="0" collapsed="false">
      <c r="A8305" s="6" t="s">
        <v>155</v>
      </c>
      <c r="B8305" s="45" t="n">
        <v>44181</v>
      </c>
      <c r="C8305" s="6" t="s">
        <v>185</v>
      </c>
      <c r="D8305" s="6" t="s">
        <v>179</v>
      </c>
      <c r="E8305" s="6" t="s">
        <v>177</v>
      </c>
      <c r="F8305" s="34" t="n">
        <v>0.283805727958679</v>
      </c>
      <c r="G8305" s="34" t="n">
        <v>0.30056506681249</v>
      </c>
      <c r="H8305" s="34" t="n">
        <v>-0.0167593388538112</v>
      </c>
      <c r="I8305" s="34" t="n">
        <v>-0.0557594368219331</v>
      </c>
      <c r="J8305" s="35" t="n">
        <v>3.32</v>
      </c>
      <c r="K8305" s="6" t="n">
        <v>0</v>
      </c>
      <c r="L8305" s="35" t="n">
        <v>-1</v>
      </c>
      <c r="M8305" s="6" t="str">
        <f aca="false">IF(I8305&lt;=0,"Below 0%",IF(I8305&lt;=0.05,"0-5%",IF(I8305&lt;=0.1,"5-10%",IF(I8305&lt;=0.2,"10-20%",IF(I8305&lt;=0.4,"20-40%","Above 40%")))))</f>
        <v>Below 0%</v>
      </c>
      <c r="N8305" s="6" t="str">
        <f aca="false">IF(AND(H8305&gt;=Summary!$B$25,I8305&gt;=Summary!$B$26,I8305&lt;=Summary!$B$27,J8305&gt;=Summary!$B$28,J8305&lt;=Summary!$B$29,F8305*J8305&gt;1),"Yes","No")</f>
        <v>No</v>
      </c>
    </row>
    <row r="8306" customFormat="false" ht="15" hidden="false" customHeight="false" outlineLevel="0" collapsed="false">
      <c r="A8306" s="6" t="s">
        <v>155</v>
      </c>
      <c r="B8306" s="45" t="n">
        <v>44181</v>
      </c>
      <c r="C8306" s="6" t="s">
        <v>184</v>
      </c>
      <c r="D8306" s="6" t="s">
        <v>201</v>
      </c>
      <c r="E8306" s="6" t="s">
        <v>187</v>
      </c>
      <c r="F8306" s="34" t="n">
        <v>0.386983305215836</v>
      </c>
      <c r="G8306" s="34" t="n">
        <v>0.328294297021994</v>
      </c>
      <c r="H8306" s="34" t="n">
        <v>0.0586890081938412</v>
      </c>
      <c r="I8306" s="34" t="n">
        <v>0.178769502626813</v>
      </c>
      <c r="J8306" s="35" t="n">
        <v>3.06</v>
      </c>
      <c r="K8306" s="6" t="n">
        <v>0</v>
      </c>
      <c r="L8306" s="35" t="n">
        <v>-1</v>
      </c>
      <c r="M8306" s="6" t="str">
        <f aca="false">IF(I8306&lt;=0,"Below 0%",IF(I8306&lt;=0.05,"0-5%",IF(I8306&lt;=0.1,"5-10%",IF(I8306&lt;=0.2,"10-20%",IF(I8306&lt;=0.4,"20-40%","Above 40%")))))</f>
        <v>10-20%</v>
      </c>
      <c r="N8306" s="6" t="str">
        <f aca="false">IF(AND(H8306&gt;=Summary!$B$25,I8306&gt;=Summary!$B$26,I8306&lt;=Summary!$B$27,J8306&gt;=Summary!$B$28,J8306&lt;=Summary!$B$29,F8306*J8306&gt;1),"Yes","No")</f>
        <v>Yes</v>
      </c>
    </row>
    <row r="8307" customFormat="false" ht="15" hidden="false" customHeight="false" outlineLevel="0" collapsed="false">
      <c r="A8307" s="6" t="s">
        <v>155</v>
      </c>
      <c r="B8307" s="45" t="n">
        <v>44181</v>
      </c>
      <c r="C8307" s="6" t="s">
        <v>184</v>
      </c>
      <c r="D8307" s="6" t="s">
        <v>201</v>
      </c>
      <c r="E8307" s="6" t="s">
        <v>174</v>
      </c>
      <c r="F8307" s="34" t="n">
        <v>0.347691625356674</v>
      </c>
      <c r="G8307" s="34" t="n">
        <v>0.291182767793421</v>
      </c>
      <c r="H8307" s="34" t="n">
        <v>0.056508857563253</v>
      </c>
      <c r="I8307" s="34" t="n">
        <v>0.194066626921216</v>
      </c>
      <c r="J8307" s="35" t="n">
        <v>3.45</v>
      </c>
      <c r="K8307" s="6" t="n">
        <v>1</v>
      </c>
      <c r="L8307" s="35" t="n">
        <v>2.45</v>
      </c>
      <c r="M8307" s="6" t="str">
        <f aca="false">IF(I8307&lt;=0,"Below 0%",IF(I8307&lt;=0.05,"0-5%",IF(I8307&lt;=0.1,"5-10%",IF(I8307&lt;=0.2,"10-20%",IF(I8307&lt;=0.4,"20-40%","Above 40%")))))</f>
        <v>10-20%</v>
      </c>
      <c r="N8307" s="6" t="str">
        <f aca="false">IF(AND(H8307&gt;=Summary!$B$25,I8307&gt;=Summary!$B$26,I8307&lt;=Summary!$B$27,J8307&gt;=Summary!$B$28,J8307&lt;=Summary!$B$29,F8307*J8307&gt;1),"Yes","No")</f>
        <v>Yes</v>
      </c>
    </row>
    <row r="8308" customFormat="false" ht="15" hidden="false" customHeight="false" outlineLevel="0" collapsed="false">
      <c r="A8308" s="6" t="s">
        <v>155</v>
      </c>
      <c r="B8308" s="45" t="n">
        <v>44181</v>
      </c>
      <c r="C8308" s="6" t="s">
        <v>184</v>
      </c>
      <c r="D8308" s="6" t="s">
        <v>201</v>
      </c>
      <c r="E8308" s="6" t="s">
        <v>177</v>
      </c>
      <c r="F8308" s="34" t="n">
        <v>0.26532506942749</v>
      </c>
      <c r="G8308" s="34" t="n">
        <v>0.380522935184584</v>
      </c>
      <c r="H8308" s="34" t="n">
        <v>-0.115197865757094</v>
      </c>
      <c r="I8308" s="34" t="n">
        <v>-0.302735670062079</v>
      </c>
      <c r="J8308" s="35" t="n">
        <v>2.64</v>
      </c>
      <c r="K8308" s="6" t="n">
        <v>0</v>
      </c>
      <c r="L8308" s="35" t="n">
        <v>-1</v>
      </c>
      <c r="M8308" s="6" t="str">
        <f aca="false">IF(I8308&lt;=0,"Below 0%",IF(I8308&lt;=0.05,"0-5%",IF(I8308&lt;=0.1,"5-10%",IF(I8308&lt;=0.2,"10-20%",IF(I8308&lt;=0.4,"20-40%","Above 40%")))))</f>
        <v>Below 0%</v>
      </c>
      <c r="N8308" s="6" t="str">
        <f aca="false">IF(AND(H8308&gt;=Summary!$B$25,I8308&gt;=Summary!$B$26,I8308&lt;=Summary!$B$27,J8308&gt;=Summary!$B$28,J8308&lt;=Summary!$B$29,F8308*J8308&gt;1),"Yes","No")</f>
        <v>No</v>
      </c>
    </row>
    <row r="8309" customFormat="false" ht="15" hidden="false" customHeight="false" outlineLevel="0" collapsed="false">
      <c r="A8309" s="6" t="s">
        <v>155</v>
      </c>
      <c r="B8309" s="45" t="n">
        <v>44181</v>
      </c>
      <c r="C8309" s="6" t="s">
        <v>205</v>
      </c>
      <c r="D8309" s="6" t="s">
        <v>188</v>
      </c>
      <c r="E8309" s="6" t="s">
        <v>187</v>
      </c>
      <c r="F8309" s="34" t="n">
        <v>0.435746669769287</v>
      </c>
      <c r="G8309" s="34" t="n">
        <v>0.54475038163623</v>
      </c>
      <c r="H8309" s="34" t="n">
        <v>-0.109003711866943</v>
      </c>
      <c r="I8309" s="34" t="n">
        <v>-0.200098458930007</v>
      </c>
      <c r="J8309" s="35" t="n">
        <v>1.83</v>
      </c>
      <c r="K8309" s="6" t="n">
        <v>1</v>
      </c>
      <c r="L8309" s="35" t="n">
        <v>0.83</v>
      </c>
      <c r="M8309" s="6" t="str">
        <f aca="false">IF(I8309&lt;=0,"Below 0%",IF(I8309&lt;=0.05,"0-5%",IF(I8309&lt;=0.1,"5-10%",IF(I8309&lt;=0.2,"10-20%",IF(I8309&lt;=0.4,"20-40%","Above 40%")))))</f>
        <v>Below 0%</v>
      </c>
      <c r="N8309" s="6" t="str">
        <f aca="false">IF(AND(H8309&gt;=Summary!$B$25,I8309&gt;=Summary!$B$26,I8309&lt;=Summary!$B$27,J8309&gt;=Summary!$B$28,J8309&lt;=Summary!$B$29,F8309*J8309&gt;1),"Yes","No")</f>
        <v>No</v>
      </c>
    </row>
    <row r="8310" customFormat="false" ht="15" hidden="false" customHeight="false" outlineLevel="0" collapsed="false">
      <c r="A8310" s="6" t="s">
        <v>155</v>
      </c>
      <c r="B8310" s="45" t="n">
        <v>44181</v>
      </c>
      <c r="C8310" s="6" t="s">
        <v>205</v>
      </c>
      <c r="D8310" s="6" t="s">
        <v>188</v>
      </c>
      <c r="E8310" s="6" t="s">
        <v>174</v>
      </c>
      <c r="F8310" s="34" t="n">
        <v>0.327026933431625</v>
      </c>
      <c r="G8310" s="34" t="n">
        <v>0.243144682535195</v>
      </c>
      <c r="H8310" s="34" t="n">
        <v>0.08388225089643</v>
      </c>
      <c r="I8310" s="34" t="n">
        <v>0.344989041182457</v>
      </c>
      <c r="J8310" s="35" t="n">
        <v>4.1</v>
      </c>
      <c r="K8310" s="6" t="n">
        <v>0</v>
      </c>
      <c r="L8310" s="35" t="n">
        <v>-1</v>
      </c>
      <c r="M8310" s="6" t="str">
        <f aca="false">IF(I8310&lt;=0,"Below 0%",IF(I8310&lt;=0.05,"0-5%",IF(I8310&lt;=0.1,"5-10%",IF(I8310&lt;=0.2,"10-20%",IF(I8310&lt;=0.4,"20-40%","Above 40%")))))</f>
        <v>20-40%</v>
      </c>
      <c r="N8310" s="6" t="str">
        <f aca="false">IF(AND(H8310&gt;=Summary!$B$25,I8310&gt;=Summary!$B$26,I8310&lt;=Summary!$B$27,J8310&gt;=Summary!$B$28,J8310&lt;=Summary!$B$29,F8310*J8310&gt;1),"Yes","No")</f>
        <v>Yes</v>
      </c>
    </row>
    <row r="8311" customFormat="false" ht="15" hidden="false" customHeight="false" outlineLevel="0" collapsed="false">
      <c r="A8311" s="6" t="s">
        <v>155</v>
      </c>
      <c r="B8311" s="45" t="n">
        <v>44181</v>
      </c>
      <c r="C8311" s="6" t="s">
        <v>205</v>
      </c>
      <c r="D8311" s="6" t="s">
        <v>188</v>
      </c>
      <c r="E8311" s="6" t="s">
        <v>177</v>
      </c>
      <c r="F8311" s="34" t="n">
        <v>0.237226396799088</v>
      </c>
      <c r="G8311" s="34" t="n">
        <v>0.212104935828575</v>
      </c>
      <c r="H8311" s="34" t="n">
        <v>0.0251214609705129</v>
      </c>
      <c r="I8311" s="34" t="n">
        <v>0.11843883251645</v>
      </c>
      <c r="J8311" s="35" t="n">
        <v>4.7</v>
      </c>
      <c r="K8311" s="6" t="n">
        <v>0</v>
      </c>
      <c r="L8311" s="35" t="n">
        <v>-1</v>
      </c>
      <c r="M8311" s="6" t="str">
        <f aca="false">IF(I8311&lt;=0,"Below 0%",IF(I8311&lt;=0.05,"0-5%",IF(I8311&lt;=0.1,"5-10%",IF(I8311&lt;=0.2,"10-20%",IF(I8311&lt;=0.4,"20-40%","Above 40%")))))</f>
        <v>10-20%</v>
      </c>
      <c r="N8311" s="6" t="str">
        <f aca="false">IF(AND(H8311&gt;=Summary!$B$25,I8311&gt;=Summary!$B$26,I8311&lt;=Summary!$B$27,J8311&gt;=Summary!$B$28,J8311&lt;=Summary!$B$29,F8311*J8311&gt;1),"Yes","No")</f>
        <v>No</v>
      </c>
    </row>
    <row r="8312" customFormat="false" ht="15" hidden="false" customHeight="false" outlineLevel="0" collapsed="false">
      <c r="A8312" s="6" t="s">
        <v>155</v>
      </c>
      <c r="B8312" s="45" t="n">
        <v>44181</v>
      </c>
      <c r="C8312" s="6" t="s">
        <v>195</v>
      </c>
      <c r="D8312" s="6" t="s">
        <v>173</v>
      </c>
      <c r="E8312" s="6" t="s">
        <v>187</v>
      </c>
      <c r="F8312" s="34" t="n">
        <v>0.516342401504517</v>
      </c>
      <c r="G8312" s="34" t="n">
        <v>0.440818614694646</v>
      </c>
      <c r="H8312" s="34" t="n">
        <v>0.0755237868098707</v>
      </c>
      <c r="I8312" s="34" t="n">
        <v>0.171326219656549</v>
      </c>
      <c r="J8312" s="35" t="n">
        <v>2.26</v>
      </c>
      <c r="K8312" s="6" t="n">
        <v>0</v>
      </c>
      <c r="L8312" s="35" t="n">
        <v>-1</v>
      </c>
      <c r="M8312" s="6" t="str">
        <f aca="false">IF(I8312&lt;=0,"Below 0%",IF(I8312&lt;=0.05,"0-5%",IF(I8312&lt;=0.1,"5-10%",IF(I8312&lt;=0.2,"10-20%",IF(I8312&lt;=0.4,"20-40%","Above 40%")))))</f>
        <v>10-20%</v>
      </c>
      <c r="N8312" s="6" t="str">
        <f aca="false">IF(AND(H8312&gt;=Summary!$B$25,I8312&gt;=Summary!$B$26,I8312&lt;=Summary!$B$27,J8312&gt;=Summary!$B$28,J8312&lt;=Summary!$B$29,F8312*J8312&gt;1),"Yes","No")</f>
        <v>Yes</v>
      </c>
    </row>
    <row r="8313" customFormat="false" ht="15" hidden="false" customHeight="false" outlineLevel="0" collapsed="false">
      <c r="A8313" s="6" t="s">
        <v>155</v>
      </c>
      <c r="B8313" s="45" t="n">
        <v>44181</v>
      </c>
      <c r="C8313" s="6" t="s">
        <v>195</v>
      </c>
      <c r="D8313" s="6" t="s">
        <v>173</v>
      </c>
      <c r="E8313" s="6" t="s">
        <v>174</v>
      </c>
      <c r="F8313" s="34" t="n">
        <v>0.282401919364929</v>
      </c>
      <c r="G8313" s="34" t="n">
        <v>0.263558219367698</v>
      </c>
      <c r="H8313" s="34" t="n">
        <v>0.0188436999972308</v>
      </c>
      <c r="I8313" s="34" t="n">
        <v>0.0714972959008398</v>
      </c>
      <c r="J8313" s="35" t="n">
        <v>3.78</v>
      </c>
      <c r="K8313" s="6" t="n">
        <v>0</v>
      </c>
      <c r="L8313" s="35" t="n">
        <v>-1</v>
      </c>
      <c r="M8313" s="6" t="str">
        <f aca="false">IF(I8313&lt;=0,"Below 0%",IF(I8313&lt;=0.05,"0-5%",IF(I8313&lt;=0.1,"5-10%",IF(I8313&lt;=0.2,"10-20%",IF(I8313&lt;=0.4,"20-40%","Above 40%")))))</f>
        <v>5-10%</v>
      </c>
      <c r="N8313" s="6" t="str">
        <f aca="false">IF(AND(H8313&gt;=Summary!$B$25,I8313&gt;=Summary!$B$26,I8313&lt;=Summary!$B$27,J8313&gt;=Summary!$B$28,J8313&lt;=Summary!$B$29,F8313*J8313&gt;1),"Yes","No")</f>
        <v>No</v>
      </c>
    </row>
    <row r="8314" customFormat="false" ht="15" hidden="false" customHeight="false" outlineLevel="0" collapsed="false">
      <c r="A8314" s="6" t="s">
        <v>155</v>
      </c>
      <c r="B8314" s="45" t="n">
        <v>44181</v>
      </c>
      <c r="C8314" s="6" t="s">
        <v>195</v>
      </c>
      <c r="D8314" s="6" t="s">
        <v>173</v>
      </c>
      <c r="E8314" s="6" t="s">
        <v>177</v>
      </c>
      <c r="F8314" s="34" t="n">
        <v>0.201255679130554</v>
      </c>
      <c r="G8314" s="34" t="n">
        <v>0.295623165937656</v>
      </c>
      <c r="H8314" s="34" t="n">
        <v>-0.0943674868071015</v>
      </c>
      <c r="I8314" s="34" t="n">
        <v>-0.319215466446235</v>
      </c>
      <c r="J8314" s="35" t="n">
        <v>3.37</v>
      </c>
      <c r="K8314" s="6" t="n">
        <v>1</v>
      </c>
      <c r="L8314" s="35" t="n">
        <v>2.37</v>
      </c>
      <c r="M8314" s="6" t="str">
        <f aca="false">IF(I8314&lt;=0,"Below 0%",IF(I8314&lt;=0.05,"0-5%",IF(I8314&lt;=0.1,"5-10%",IF(I8314&lt;=0.2,"10-20%",IF(I8314&lt;=0.4,"20-40%","Above 40%")))))</f>
        <v>Below 0%</v>
      </c>
      <c r="N8314" s="6" t="str">
        <f aca="false">IF(AND(H8314&gt;=Summary!$B$25,I8314&gt;=Summary!$B$26,I8314&lt;=Summary!$B$27,J8314&gt;=Summary!$B$28,J8314&lt;=Summary!$B$29,F8314*J8314&gt;1),"Yes","No")</f>
        <v>No</v>
      </c>
    </row>
    <row r="8315" customFormat="false" ht="15" hidden="false" customHeight="false" outlineLevel="0" collapsed="false">
      <c r="A8315" s="6" t="s">
        <v>155</v>
      </c>
      <c r="B8315" s="45" t="n">
        <v>44181</v>
      </c>
      <c r="C8315" s="6" t="s">
        <v>183</v>
      </c>
      <c r="D8315" s="6" t="s">
        <v>181</v>
      </c>
      <c r="E8315" s="6" t="s">
        <v>187</v>
      </c>
      <c r="F8315" s="34" t="n">
        <v>0.742407977581024</v>
      </c>
      <c r="G8315" s="34" t="n">
        <v>0.540246697586703</v>
      </c>
      <c r="H8315" s="34" t="n">
        <v>0.202161279994321</v>
      </c>
      <c r="I8315" s="34" t="n">
        <v>0.374201787622915</v>
      </c>
      <c r="J8315" s="35" t="n">
        <v>1.85</v>
      </c>
      <c r="K8315" s="6" t="n">
        <v>1</v>
      </c>
      <c r="L8315" s="35" t="n">
        <v>0.85</v>
      </c>
      <c r="M8315" s="6" t="str">
        <f aca="false">IF(I8315&lt;=0,"Below 0%",IF(I8315&lt;=0.05,"0-5%",IF(I8315&lt;=0.1,"5-10%",IF(I8315&lt;=0.2,"10-20%",IF(I8315&lt;=0.4,"20-40%","Above 40%")))))</f>
        <v>20-40%</v>
      </c>
      <c r="N8315" s="6" t="str">
        <f aca="false">IF(AND(H8315&gt;=Summary!$B$25,I8315&gt;=Summary!$B$26,I8315&lt;=Summary!$B$27,J8315&gt;=Summary!$B$28,J8315&lt;=Summary!$B$29,F8315*J8315&gt;1),"Yes","No")</f>
        <v>Yes</v>
      </c>
    </row>
    <row r="8316" customFormat="false" ht="15" hidden="false" customHeight="false" outlineLevel="0" collapsed="false">
      <c r="A8316" s="6" t="s">
        <v>155</v>
      </c>
      <c r="B8316" s="45" t="n">
        <v>44181</v>
      </c>
      <c r="C8316" s="6" t="s">
        <v>183</v>
      </c>
      <c r="D8316" s="6" t="s">
        <v>181</v>
      </c>
      <c r="E8316" s="6" t="s">
        <v>174</v>
      </c>
      <c r="F8316" s="34" t="n">
        <v>0.155939161777496</v>
      </c>
      <c r="G8316" s="34" t="n">
        <v>0.248004067130373</v>
      </c>
      <c r="H8316" s="34" t="n">
        <v>-0.0920649053528762</v>
      </c>
      <c r="I8316" s="34" t="n">
        <v>-0.371223369109019</v>
      </c>
      <c r="J8316" s="35" t="n">
        <v>4.03</v>
      </c>
      <c r="K8316" s="6" t="n">
        <v>0</v>
      </c>
      <c r="L8316" s="35" t="n">
        <v>-1</v>
      </c>
      <c r="M8316" s="6" t="str">
        <f aca="false">IF(I8316&lt;=0,"Below 0%",IF(I8316&lt;=0.05,"0-5%",IF(I8316&lt;=0.1,"5-10%",IF(I8316&lt;=0.2,"10-20%",IF(I8316&lt;=0.4,"20-40%","Above 40%")))))</f>
        <v>Below 0%</v>
      </c>
      <c r="N8316" s="6" t="str">
        <f aca="false">IF(AND(H8316&gt;=Summary!$B$25,I8316&gt;=Summary!$B$26,I8316&lt;=Summary!$B$27,J8316&gt;=Summary!$B$28,J8316&lt;=Summary!$B$29,F8316*J8316&gt;1),"Yes","No")</f>
        <v>No</v>
      </c>
    </row>
    <row r="8317" customFormat="false" ht="15" hidden="false" customHeight="false" outlineLevel="0" collapsed="false">
      <c r="A8317" s="6" t="s">
        <v>155</v>
      </c>
      <c r="B8317" s="45" t="n">
        <v>44181</v>
      </c>
      <c r="C8317" s="6" t="s">
        <v>183</v>
      </c>
      <c r="D8317" s="6" t="s">
        <v>181</v>
      </c>
      <c r="E8317" s="6" t="s">
        <v>177</v>
      </c>
      <c r="F8317" s="34" t="n">
        <v>0.101652845740318</v>
      </c>
      <c r="G8317" s="34" t="n">
        <v>0.211749235282924</v>
      </c>
      <c r="H8317" s="34" t="n">
        <v>-0.110096389542606</v>
      </c>
      <c r="I8317" s="34" t="n">
        <v>-0.519937601642353</v>
      </c>
      <c r="J8317" s="35" t="n">
        <v>4.72</v>
      </c>
      <c r="K8317" s="6" t="n">
        <v>0</v>
      </c>
      <c r="L8317" s="35" t="n">
        <v>-1</v>
      </c>
      <c r="M8317" s="6" t="str">
        <f aca="false">IF(I8317&lt;=0,"Below 0%",IF(I8317&lt;=0.05,"0-5%",IF(I8317&lt;=0.1,"5-10%",IF(I8317&lt;=0.2,"10-20%",IF(I8317&lt;=0.4,"20-40%","Above 40%")))))</f>
        <v>Below 0%</v>
      </c>
      <c r="N8317" s="6" t="str">
        <f aca="false">IF(AND(H8317&gt;=Summary!$B$25,I8317&gt;=Summary!$B$26,I8317&lt;=Summary!$B$27,J8317&gt;=Summary!$B$28,J8317&lt;=Summary!$B$29,F8317*J8317&gt;1),"Yes","No")</f>
        <v>No</v>
      </c>
    </row>
    <row r="8318" customFormat="false" ht="15" hidden="false" customHeight="false" outlineLevel="0" collapsed="false">
      <c r="A8318" s="6" t="s">
        <v>155</v>
      </c>
      <c r="B8318" s="45" t="n">
        <v>44181</v>
      </c>
      <c r="C8318" s="6" t="s">
        <v>189</v>
      </c>
      <c r="D8318" s="6" t="s">
        <v>180</v>
      </c>
      <c r="E8318" s="6" t="s">
        <v>187</v>
      </c>
      <c r="F8318" s="34" t="n">
        <v>0.469910115003586</v>
      </c>
      <c r="G8318" s="34" t="n">
        <v>0.459508948261805</v>
      </c>
      <c r="H8318" s="34" t="n">
        <v>0.0104011667417807</v>
      </c>
      <c r="I8318" s="34" t="n">
        <v>0.0226353954174894</v>
      </c>
      <c r="J8318" s="35" t="n">
        <v>2.18</v>
      </c>
      <c r="K8318" s="6" t="n">
        <v>0</v>
      </c>
      <c r="L8318" s="35" t="n">
        <v>-1</v>
      </c>
      <c r="M8318" s="6" t="str">
        <f aca="false">IF(I8318&lt;=0,"Below 0%",IF(I8318&lt;=0.05,"0-5%",IF(I8318&lt;=0.1,"5-10%",IF(I8318&lt;=0.2,"10-20%",IF(I8318&lt;=0.4,"20-40%","Above 40%")))))</f>
        <v>0-5%</v>
      </c>
      <c r="N8318" s="6" t="str">
        <f aca="false">IF(AND(H8318&gt;=Summary!$B$25,I8318&gt;=Summary!$B$26,I8318&lt;=Summary!$B$27,J8318&gt;=Summary!$B$28,J8318&lt;=Summary!$B$29,F8318*J8318&gt;1),"Yes","No")</f>
        <v>No</v>
      </c>
    </row>
    <row r="8319" customFormat="false" ht="15" hidden="false" customHeight="false" outlineLevel="0" collapsed="false">
      <c r="A8319" s="6" t="s">
        <v>155</v>
      </c>
      <c r="B8319" s="45" t="n">
        <v>44181</v>
      </c>
      <c r="C8319" s="6" t="s">
        <v>189</v>
      </c>
      <c r="D8319" s="6" t="s">
        <v>180</v>
      </c>
      <c r="E8319" s="6" t="s">
        <v>174</v>
      </c>
      <c r="F8319" s="34" t="n">
        <v>0.271014779806137</v>
      </c>
      <c r="G8319" s="34" t="n">
        <v>0.278258196447427</v>
      </c>
      <c r="H8319" s="34" t="n">
        <v>-0.00724341664128941</v>
      </c>
      <c r="I8319" s="34" t="n">
        <v>-0.026031278624556</v>
      </c>
      <c r="J8319" s="35" t="n">
        <v>3.6</v>
      </c>
      <c r="K8319" s="6" t="n">
        <v>1</v>
      </c>
      <c r="L8319" s="35" t="n">
        <v>2.6</v>
      </c>
      <c r="M8319" s="6" t="str">
        <f aca="false">IF(I8319&lt;=0,"Below 0%",IF(I8319&lt;=0.05,"0-5%",IF(I8319&lt;=0.1,"5-10%",IF(I8319&lt;=0.2,"10-20%",IF(I8319&lt;=0.4,"20-40%","Above 40%")))))</f>
        <v>Below 0%</v>
      </c>
      <c r="N8319" s="6" t="str">
        <f aca="false">IF(AND(H8319&gt;=Summary!$B$25,I8319&gt;=Summary!$B$26,I8319&lt;=Summary!$B$27,J8319&gt;=Summary!$B$28,J8319&lt;=Summary!$B$29,F8319*J8319&gt;1),"Yes","No")</f>
        <v>No</v>
      </c>
    </row>
    <row r="8320" customFormat="false" ht="15" hidden="false" customHeight="false" outlineLevel="0" collapsed="false">
      <c r="A8320" s="6" t="s">
        <v>155</v>
      </c>
      <c r="B8320" s="45" t="n">
        <v>44181</v>
      </c>
      <c r="C8320" s="6" t="s">
        <v>189</v>
      </c>
      <c r="D8320" s="6" t="s">
        <v>180</v>
      </c>
      <c r="E8320" s="6" t="s">
        <v>177</v>
      </c>
      <c r="F8320" s="34" t="n">
        <v>0.259075045585632</v>
      </c>
      <c r="G8320" s="34" t="n">
        <v>0.262232855290768</v>
      </c>
      <c r="H8320" s="34" t="n">
        <v>-0.00315780970513607</v>
      </c>
      <c r="I8320" s="34" t="n">
        <v>-0.0120420063368285</v>
      </c>
      <c r="J8320" s="35" t="n">
        <v>3.82</v>
      </c>
      <c r="K8320" s="6" t="n">
        <v>0</v>
      </c>
      <c r="L8320" s="35" t="n">
        <v>-1</v>
      </c>
      <c r="M8320" s="6" t="str">
        <f aca="false">IF(I8320&lt;=0,"Below 0%",IF(I8320&lt;=0.05,"0-5%",IF(I8320&lt;=0.1,"5-10%",IF(I8320&lt;=0.2,"10-20%",IF(I8320&lt;=0.4,"20-40%","Above 40%")))))</f>
        <v>Below 0%</v>
      </c>
      <c r="N8320" s="6" t="str">
        <f aca="false">IF(AND(H8320&gt;=Summary!$B$25,I8320&gt;=Summary!$B$26,I8320&lt;=Summary!$B$27,J8320&gt;=Summary!$B$28,J8320&lt;=Summary!$B$29,F8320*J8320&gt;1),"Yes","No")</f>
        <v>No</v>
      </c>
    </row>
    <row r="8321" customFormat="false" ht="15" hidden="false" customHeight="false" outlineLevel="0" collapsed="false">
      <c r="A8321" s="6" t="s">
        <v>155</v>
      </c>
      <c r="B8321" s="45" t="n">
        <v>44182</v>
      </c>
      <c r="C8321" s="6" t="s">
        <v>182</v>
      </c>
      <c r="D8321" s="6" t="s">
        <v>196</v>
      </c>
      <c r="E8321" s="6" t="s">
        <v>187</v>
      </c>
      <c r="F8321" s="34" t="n">
        <v>0.512895405292511</v>
      </c>
      <c r="G8321" s="34" t="n">
        <v>0.554113177852098</v>
      </c>
      <c r="H8321" s="34" t="n">
        <v>-0.0412177725595869</v>
      </c>
      <c r="I8321" s="34" t="n">
        <v>-0.0743851151841558</v>
      </c>
      <c r="J8321" s="35" t="n">
        <v>1.79</v>
      </c>
      <c r="K8321" s="6" t="n">
        <v>0</v>
      </c>
      <c r="L8321" s="35" t="n">
        <v>-1</v>
      </c>
      <c r="M8321" s="6" t="str">
        <f aca="false">IF(I8321&lt;=0,"Below 0%",IF(I8321&lt;=0.05,"0-5%",IF(I8321&lt;=0.1,"5-10%",IF(I8321&lt;=0.2,"10-20%",IF(I8321&lt;=0.4,"20-40%","Above 40%")))))</f>
        <v>Below 0%</v>
      </c>
      <c r="N8321" s="6" t="str">
        <f aca="false">IF(AND(H8321&gt;=Summary!$B$25,I8321&gt;=Summary!$B$26,I8321&lt;=Summary!$B$27,J8321&gt;=Summary!$B$28,J8321&lt;=Summary!$B$29,F8321*J8321&gt;1),"Yes","No")</f>
        <v>No</v>
      </c>
    </row>
    <row r="8322" customFormat="false" ht="15" hidden="false" customHeight="false" outlineLevel="0" collapsed="false">
      <c r="A8322" s="6" t="s">
        <v>155</v>
      </c>
      <c r="B8322" s="45" t="n">
        <v>44182</v>
      </c>
      <c r="C8322" s="6" t="s">
        <v>182</v>
      </c>
      <c r="D8322" s="6" t="s">
        <v>196</v>
      </c>
      <c r="E8322" s="6" t="s">
        <v>174</v>
      </c>
      <c r="F8322" s="34" t="n">
        <v>0.281771421432495</v>
      </c>
      <c r="G8322" s="34" t="n">
        <v>0.245510541672093</v>
      </c>
      <c r="H8322" s="34" t="n">
        <v>0.0362608797604022</v>
      </c>
      <c r="I8322" s="34" t="n">
        <v>0.14769581588408</v>
      </c>
      <c r="J8322" s="35" t="n">
        <v>4.04</v>
      </c>
      <c r="K8322" s="6" t="n">
        <v>1</v>
      </c>
      <c r="L8322" s="35" t="n">
        <v>3.04</v>
      </c>
      <c r="M8322" s="6" t="str">
        <f aca="false">IF(I8322&lt;=0,"Below 0%",IF(I8322&lt;=0.05,"0-5%",IF(I8322&lt;=0.1,"5-10%",IF(I8322&lt;=0.2,"10-20%",IF(I8322&lt;=0.4,"20-40%","Above 40%")))))</f>
        <v>10-20%</v>
      </c>
      <c r="N8322" s="6" t="str">
        <f aca="false">IF(AND(H8322&gt;=Summary!$B$25,I8322&gt;=Summary!$B$26,I8322&lt;=Summary!$B$27,J8322&gt;=Summary!$B$28,J8322&lt;=Summary!$B$29,F8322*J8322&gt;1),"Yes","No")</f>
        <v>Yes</v>
      </c>
    </row>
    <row r="8323" customFormat="false" ht="15" hidden="false" customHeight="false" outlineLevel="0" collapsed="false">
      <c r="A8323" s="6" t="s">
        <v>155</v>
      </c>
      <c r="B8323" s="45" t="n">
        <v>44182</v>
      </c>
      <c r="C8323" s="6" t="s">
        <v>182</v>
      </c>
      <c r="D8323" s="6" t="s">
        <v>196</v>
      </c>
      <c r="E8323" s="6" t="s">
        <v>177</v>
      </c>
      <c r="F8323" s="34" t="n">
        <v>0.205333173274994</v>
      </c>
      <c r="G8323" s="34" t="n">
        <v>0.200376280475809</v>
      </c>
      <c r="H8323" s="34" t="n">
        <v>0.00495689279918476</v>
      </c>
      <c r="I8323" s="34" t="n">
        <v>0.0247379220106003</v>
      </c>
      <c r="J8323" s="35" t="n">
        <v>4.95</v>
      </c>
      <c r="K8323" s="6" t="n">
        <v>0</v>
      </c>
      <c r="L8323" s="35" t="n">
        <v>-1</v>
      </c>
      <c r="M8323" s="6" t="str">
        <f aca="false">IF(I8323&lt;=0,"Below 0%",IF(I8323&lt;=0.05,"0-5%",IF(I8323&lt;=0.1,"5-10%",IF(I8323&lt;=0.2,"10-20%",IF(I8323&lt;=0.4,"20-40%","Above 40%")))))</f>
        <v>0-5%</v>
      </c>
      <c r="N8323" s="6" t="str">
        <f aca="false">IF(AND(H8323&gt;=Summary!$B$25,I8323&gt;=Summary!$B$26,I8323&lt;=Summary!$B$27,J8323&gt;=Summary!$B$28,J8323&lt;=Summary!$B$29,F8323*J8323&gt;1),"Yes","No")</f>
        <v>No</v>
      </c>
    </row>
    <row r="8324" customFormat="false" ht="15" hidden="false" customHeight="false" outlineLevel="0" collapsed="false">
      <c r="A8324" s="6" t="s">
        <v>155</v>
      </c>
      <c r="B8324" s="45" t="n">
        <v>44182</v>
      </c>
      <c r="C8324" s="6" t="s">
        <v>204</v>
      </c>
      <c r="D8324" s="6" t="s">
        <v>176</v>
      </c>
      <c r="E8324" s="6" t="s">
        <v>187</v>
      </c>
      <c r="F8324" s="34" t="n">
        <v>0.280914187431335</v>
      </c>
      <c r="G8324" s="34" t="n">
        <v>0.1285140562249</v>
      </c>
      <c r="H8324" s="34" t="n">
        <v>0.152400131206436</v>
      </c>
      <c r="I8324" s="34" t="n">
        <v>1.18586352095008</v>
      </c>
      <c r="J8324" s="35" t="n">
        <v>7.75</v>
      </c>
      <c r="K8324" s="6" t="n">
        <v>0</v>
      </c>
      <c r="L8324" s="35" t="n">
        <v>-1</v>
      </c>
      <c r="M8324" s="6" t="str">
        <f aca="false">IF(I8324&lt;=0,"Below 0%",IF(I8324&lt;=0.05,"0-5%",IF(I8324&lt;=0.1,"5-10%",IF(I8324&lt;=0.2,"10-20%",IF(I8324&lt;=0.4,"20-40%","Above 40%")))))</f>
        <v>Above 40%</v>
      </c>
      <c r="N8324" s="6" t="str">
        <f aca="false">IF(AND(H8324&gt;=Summary!$B$25,I8324&gt;=Summary!$B$26,I8324&lt;=Summary!$B$27,J8324&gt;=Summary!$B$28,J8324&lt;=Summary!$B$29,F8324*J8324&gt;1),"Yes","No")</f>
        <v>No</v>
      </c>
    </row>
    <row r="8325" customFormat="false" ht="15" hidden="false" customHeight="false" outlineLevel="0" collapsed="false">
      <c r="A8325" s="6" t="s">
        <v>155</v>
      </c>
      <c r="B8325" s="45" t="n">
        <v>44182</v>
      </c>
      <c r="C8325" s="6" t="s">
        <v>204</v>
      </c>
      <c r="D8325" s="6" t="s">
        <v>176</v>
      </c>
      <c r="E8325" s="6" t="s">
        <v>174</v>
      </c>
      <c r="F8325" s="34" t="n">
        <v>0.102293312549591</v>
      </c>
      <c r="G8325" s="34" t="n">
        <v>0.207496653279786</v>
      </c>
      <c r="H8325" s="34" t="n">
        <v>-0.105203340730195</v>
      </c>
      <c r="I8325" s="34" t="n">
        <v>-0.507012229196487</v>
      </c>
      <c r="J8325" s="35" t="n">
        <v>4.8</v>
      </c>
      <c r="K8325" s="6" t="n">
        <v>0</v>
      </c>
      <c r="L8325" s="35" t="n">
        <v>-1</v>
      </c>
      <c r="M8325" s="6" t="str">
        <f aca="false">IF(I8325&lt;=0,"Below 0%",IF(I8325&lt;=0.05,"0-5%",IF(I8325&lt;=0.1,"5-10%",IF(I8325&lt;=0.2,"10-20%",IF(I8325&lt;=0.4,"20-40%","Above 40%")))))</f>
        <v>Below 0%</v>
      </c>
      <c r="N8325" s="6" t="str">
        <f aca="false">IF(AND(H8325&gt;=Summary!$B$25,I8325&gt;=Summary!$B$26,I8325&lt;=Summary!$B$27,J8325&gt;=Summary!$B$28,J8325&lt;=Summary!$B$29,F8325*J8325&gt;1),"Yes","No")</f>
        <v>No</v>
      </c>
    </row>
    <row r="8326" customFormat="false" ht="15" hidden="false" customHeight="false" outlineLevel="0" collapsed="false">
      <c r="A8326" s="6" t="s">
        <v>155</v>
      </c>
      <c r="B8326" s="45" t="n">
        <v>44182</v>
      </c>
      <c r="C8326" s="6" t="s">
        <v>204</v>
      </c>
      <c r="D8326" s="6" t="s">
        <v>176</v>
      </c>
      <c r="E8326" s="6" t="s">
        <v>177</v>
      </c>
      <c r="F8326" s="34" t="n">
        <v>0.616792500019074</v>
      </c>
      <c r="G8326" s="34" t="n">
        <v>0.663989290495315</v>
      </c>
      <c r="H8326" s="34" t="n">
        <v>-0.0471967904762412</v>
      </c>
      <c r="I8326" s="34" t="n">
        <v>-0.0710806501728873</v>
      </c>
      <c r="J8326" s="35" t="n">
        <v>1.5</v>
      </c>
      <c r="K8326" s="6" t="n">
        <v>1</v>
      </c>
      <c r="L8326" s="35" t="n">
        <v>0.5</v>
      </c>
      <c r="M8326" s="6" t="str">
        <f aca="false">IF(I8326&lt;=0,"Below 0%",IF(I8326&lt;=0.05,"0-5%",IF(I8326&lt;=0.1,"5-10%",IF(I8326&lt;=0.2,"10-20%",IF(I8326&lt;=0.4,"20-40%","Above 40%")))))</f>
        <v>Below 0%</v>
      </c>
      <c r="N8326" s="6" t="str">
        <f aca="false">IF(AND(H8326&gt;=Summary!$B$25,I8326&gt;=Summary!$B$26,I8326&lt;=Summary!$B$27,J8326&gt;=Summary!$B$28,J8326&lt;=Summary!$B$29,F8326*J8326&gt;1),"Yes","No")</f>
        <v>No</v>
      </c>
    </row>
    <row r="8327" customFormat="false" ht="15" hidden="false" customHeight="false" outlineLevel="0" collapsed="false">
      <c r="A8327" s="6" t="s">
        <v>155</v>
      </c>
      <c r="B8327" s="45" t="n">
        <v>44184</v>
      </c>
      <c r="C8327" s="6" t="s">
        <v>180</v>
      </c>
      <c r="D8327" s="6" t="s">
        <v>183</v>
      </c>
      <c r="E8327" s="6" t="s">
        <v>187</v>
      </c>
      <c r="F8327" s="34" t="n">
        <v>0.109855480492115</v>
      </c>
      <c r="G8327" s="34" t="n">
        <v>0.153177037235247</v>
      </c>
      <c r="H8327" s="34" t="n">
        <v>-0.0433215567431319</v>
      </c>
      <c r="I8327" s="34" t="n">
        <v>-0.282820176738367</v>
      </c>
      <c r="J8327" s="35" t="n">
        <v>6.52</v>
      </c>
      <c r="K8327" s="6" t="n">
        <v>0</v>
      </c>
      <c r="L8327" s="35" t="n">
        <v>-1</v>
      </c>
      <c r="M8327" s="6" t="str">
        <f aca="false">IF(I8327&lt;=0,"Below 0%",IF(I8327&lt;=0.05,"0-5%",IF(I8327&lt;=0.1,"5-10%",IF(I8327&lt;=0.2,"10-20%",IF(I8327&lt;=0.4,"20-40%","Above 40%")))))</f>
        <v>Below 0%</v>
      </c>
      <c r="N8327" s="6" t="str">
        <f aca="false">IF(AND(H8327&gt;=Summary!$B$25,I8327&gt;=Summary!$B$26,I8327&lt;=Summary!$B$27,J8327&gt;=Summary!$B$28,J8327&lt;=Summary!$B$29,F8327*J8327&gt;1),"Yes","No")</f>
        <v>No</v>
      </c>
    </row>
    <row r="8328" customFormat="false" ht="15" hidden="false" customHeight="false" outlineLevel="0" collapsed="false">
      <c r="A8328" s="6" t="s">
        <v>155</v>
      </c>
      <c r="B8328" s="45" t="n">
        <v>44184</v>
      </c>
      <c r="C8328" s="6" t="s">
        <v>180</v>
      </c>
      <c r="D8328" s="6" t="s">
        <v>183</v>
      </c>
      <c r="E8328" s="6" t="s">
        <v>174</v>
      </c>
      <c r="F8328" s="34" t="n">
        <v>0.151907131075859</v>
      </c>
      <c r="G8328" s="34" t="n">
        <v>0.210699215775065</v>
      </c>
      <c r="H8328" s="34" t="n">
        <v>-0.0587920846992063</v>
      </c>
      <c r="I8328" s="34" t="n">
        <v>-0.279033239316707</v>
      </c>
      <c r="J8328" s="35" t="n">
        <v>4.74</v>
      </c>
      <c r="K8328" s="6" t="n">
        <v>0</v>
      </c>
      <c r="L8328" s="35" t="n">
        <v>-1</v>
      </c>
      <c r="M8328" s="6" t="str">
        <f aca="false">IF(I8328&lt;=0,"Below 0%",IF(I8328&lt;=0.05,"0-5%",IF(I8328&lt;=0.1,"5-10%",IF(I8328&lt;=0.2,"10-20%",IF(I8328&lt;=0.4,"20-40%","Above 40%")))))</f>
        <v>Below 0%</v>
      </c>
      <c r="N8328" s="6" t="str">
        <f aca="false">IF(AND(H8328&gt;=Summary!$B$25,I8328&gt;=Summary!$B$26,I8328&lt;=Summary!$B$27,J8328&gt;=Summary!$B$28,J8328&lt;=Summary!$B$29,F8328*J8328&gt;1),"Yes","No")</f>
        <v>No</v>
      </c>
    </row>
    <row r="8329" customFormat="false" ht="15" hidden="false" customHeight="false" outlineLevel="0" collapsed="false">
      <c r="A8329" s="6" t="s">
        <v>155</v>
      </c>
      <c r="B8329" s="45" t="n">
        <v>44184</v>
      </c>
      <c r="C8329" s="6" t="s">
        <v>180</v>
      </c>
      <c r="D8329" s="6" t="s">
        <v>183</v>
      </c>
      <c r="E8329" s="6" t="s">
        <v>177</v>
      </c>
      <c r="F8329" s="34" t="n">
        <v>0.738237321376801</v>
      </c>
      <c r="G8329" s="34" t="n">
        <v>0.636123746989688</v>
      </c>
      <c r="H8329" s="34" t="n">
        <v>0.102113574387113</v>
      </c>
      <c r="I8329" s="34" t="n">
        <v>0.160524701161279</v>
      </c>
      <c r="J8329" s="35" t="n">
        <v>1.57</v>
      </c>
      <c r="K8329" s="6" t="n">
        <v>1</v>
      </c>
      <c r="L8329" s="35" t="n">
        <v>0.57</v>
      </c>
      <c r="M8329" s="6" t="str">
        <f aca="false">IF(I8329&lt;=0,"Below 0%",IF(I8329&lt;=0.05,"0-5%",IF(I8329&lt;=0.1,"5-10%",IF(I8329&lt;=0.2,"10-20%",IF(I8329&lt;=0.4,"20-40%","Above 40%")))))</f>
        <v>10-20%</v>
      </c>
      <c r="N8329" s="6" t="str">
        <f aca="false">IF(AND(H8329&gt;=Summary!$B$25,I8329&gt;=Summary!$B$26,I8329&lt;=Summary!$B$27,J8329&gt;=Summary!$B$28,J8329&lt;=Summary!$B$29,F8329*J8329&gt;1),"Yes","No")</f>
        <v>No</v>
      </c>
    </row>
    <row r="8330" customFormat="false" ht="15" hidden="false" customHeight="false" outlineLevel="0" collapsed="false">
      <c r="A8330" s="6" t="s">
        <v>155</v>
      </c>
      <c r="B8330" s="45" t="n">
        <v>44184</v>
      </c>
      <c r="C8330" s="6" t="s">
        <v>173</v>
      </c>
      <c r="D8330" s="6" t="s">
        <v>185</v>
      </c>
      <c r="E8330" s="6" t="s">
        <v>187</v>
      </c>
      <c r="F8330" s="34" t="n">
        <v>0.441320985555649</v>
      </c>
      <c r="G8330" s="34" t="n">
        <v>0.39699761659137</v>
      </c>
      <c r="H8330" s="34" t="n">
        <v>0.0443233689642789</v>
      </c>
      <c r="I8330" s="34" t="n">
        <v>0.111646435927853</v>
      </c>
      <c r="J8330" s="35" t="n">
        <v>2.53</v>
      </c>
      <c r="K8330" s="6" t="n">
        <v>1</v>
      </c>
      <c r="L8330" s="35" t="n">
        <v>1.53</v>
      </c>
      <c r="M8330" s="6" t="str">
        <f aca="false">IF(I8330&lt;=0,"Below 0%",IF(I8330&lt;=0.05,"0-5%",IF(I8330&lt;=0.1,"5-10%",IF(I8330&lt;=0.2,"10-20%",IF(I8330&lt;=0.4,"20-40%","Above 40%")))))</f>
        <v>10-20%</v>
      </c>
      <c r="N8330" s="6" t="str">
        <f aca="false">IF(AND(H8330&gt;=Summary!$B$25,I8330&gt;=Summary!$B$26,I8330&lt;=Summary!$B$27,J8330&gt;=Summary!$B$28,J8330&lt;=Summary!$B$29,F8330*J8330&gt;1),"Yes","No")</f>
        <v>Yes</v>
      </c>
    </row>
    <row r="8331" customFormat="false" ht="15" hidden="false" customHeight="false" outlineLevel="0" collapsed="false">
      <c r="A8331" s="6" t="s">
        <v>155</v>
      </c>
      <c r="B8331" s="45" t="n">
        <v>44184</v>
      </c>
      <c r="C8331" s="6" t="s">
        <v>173</v>
      </c>
      <c r="D8331" s="6" t="s">
        <v>185</v>
      </c>
      <c r="E8331" s="6" t="s">
        <v>174</v>
      </c>
      <c r="F8331" s="34" t="n">
        <v>0.230151623487473</v>
      </c>
      <c r="G8331" s="34" t="n">
        <v>0.279001102771157</v>
      </c>
      <c r="H8331" s="34" t="n">
        <v>-0.0488494792836847</v>
      </c>
      <c r="I8331" s="34" t="n">
        <v>-0.175087047321645</v>
      </c>
      <c r="J8331" s="35" t="n">
        <v>3.6</v>
      </c>
      <c r="K8331" s="6" t="n">
        <v>0</v>
      </c>
      <c r="L8331" s="35" t="n">
        <v>-1</v>
      </c>
      <c r="M8331" s="6" t="str">
        <f aca="false">IF(I8331&lt;=0,"Below 0%",IF(I8331&lt;=0.05,"0-5%",IF(I8331&lt;=0.1,"5-10%",IF(I8331&lt;=0.2,"10-20%",IF(I8331&lt;=0.4,"20-40%","Above 40%")))))</f>
        <v>Below 0%</v>
      </c>
      <c r="N8331" s="6" t="str">
        <f aca="false">IF(AND(H8331&gt;=Summary!$B$25,I8331&gt;=Summary!$B$26,I8331&lt;=Summary!$B$27,J8331&gt;=Summary!$B$28,J8331&lt;=Summary!$B$29,F8331*J8331&gt;1),"Yes","No")</f>
        <v>No</v>
      </c>
    </row>
    <row r="8332" customFormat="false" ht="15" hidden="false" customHeight="false" outlineLevel="0" collapsed="false">
      <c r="A8332" s="6" t="s">
        <v>155</v>
      </c>
      <c r="B8332" s="45" t="n">
        <v>44184</v>
      </c>
      <c r="C8332" s="6" t="s">
        <v>173</v>
      </c>
      <c r="D8332" s="6" t="s">
        <v>185</v>
      </c>
      <c r="E8332" s="6" t="s">
        <v>177</v>
      </c>
      <c r="F8332" s="34" t="n">
        <v>0.328527361154556</v>
      </c>
      <c r="G8332" s="34" t="n">
        <v>0.324001280637473</v>
      </c>
      <c r="H8332" s="34" t="n">
        <v>0.00452608051708342</v>
      </c>
      <c r="I8332" s="34" t="n">
        <v>0.0139693290970282</v>
      </c>
      <c r="J8332" s="35" t="n">
        <v>3.1</v>
      </c>
      <c r="K8332" s="6" t="n">
        <v>0</v>
      </c>
      <c r="L8332" s="35" t="n">
        <v>-1</v>
      </c>
      <c r="M8332" s="6" t="str">
        <f aca="false">IF(I8332&lt;=0,"Below 0%",IF(I8332&lt;=0.05,"0-5%",IF(I8332&lt;=0.1,"5-10%",IF(I8332&lt;=0.2,"10-20%",IF(I8332&lt;=0.4,"20-40%","Above 40%")))))</f>
        <v>0-5%</v>
      </c>
      <c r="N8332" s="6" t="str">
        <f aca="false">IF(AND(H8332&gt;=Summary!$B$25,I8332&gt;=Summary!$B$26,I8332&lt;=Summary!$B$27,J8332&gt;=Summary!$B$28,J8332&lt;=Summary!$B$29,F8332*J8332&gt;1),"Yes","No")</f>
        <v>No</v>
      </c>
    </row>
    <row r="8333" customFormat="false" ht="15" hidden="false" customHeight="false" outlineLevel="0" collapsed="false">
      <c r="A8333" s="6" t="s">
        <v>155</v>
      </c>
      <c r="B8333" s="45" t="n">
        <v>44184</v>
      </c>
      <c r="C8333" s="6" t="s">
        <v>188</v>
      </c>
      <c r="D8333" s="6" t="s">
        <v>184</v>
      </c>
      <c r="E8333" s="6" t="s">
        <v>187</v>
      </c>
      <c r="F8333" s="34" t="n">
        <v>0.589047253131867</v>
      </c>
      <c r="G8333" s="34" t="n">
        <v>0.372674129260847</v>
      </c>
      <c r="H8333" s="34" t="n">
        <v>0.21637312387102</v>
      </c>
      <c r="I8333" s="34" t="n">
        <v>0.580596040568121</v>
      </c>
      <c r="J8333" s="35" t="n">
        <v>2.66</v>
      </c>
      <c r="K8333" s="6" t="n">
        <v>0</v>
      </c>
      <c r="L8333" s="35" t="n">
        <v>-1</v>
      </c>
      <c r="M8333" s="6" t="str">
        <f aca="false">IF(I8333&lt;=0,"Below 0%",IF(I8333&lt;=0.05,"0-5%",IF(I8333&lt;=0.1,"5-10%",IF(I8333&lt;=0.2,"10-20%",IF(I8333&lt;=0.4,"20-40%","Above 40%")))))</f>
        <v>Above 40%</v>
      </c>
      <c r="N8333" s="6" t="str">
        <f aca="false">IF(AND(H8333&gt;=Summary!$B$25,I8333&gt;=Summary!$B$26,I8333&lt;=Summary!$B$27,J8333&gt;=Summary!$B$28,J8333&lt;=Summary!$B$29,F8333*J8333&gt;1),"Yes","No")</f>
        <v>No</v>
      </c>
    </row>
    <row r="8334" customFormat="false" ht="15" hidden="false" customHeight="false" outlineLevel="0" collapsed="false">
      <c r="A8334" s="6" t="s">
        <v>155</v>
      </c>
      <c r="B8334" s="45" t="n">
        <v>44184</v>
      </c>
      <c r="C8334" s="6" t="s">
        <v>188</v>
      </c>
      <c r="D8334" s="6" t="s">
        <v>184</v>
      </c>
      <c r="E8334" s="6" t="s">
        <v>174</v>
      </c>
      <c r="F8334" s="34" t="n">
        <v>0.259138703346252</v>
      </c>
      <c r="G8334" s="34" t="n">
        <v>0.292422768092582</v>
      </c>
      <c r="H8334" s="34" t="n">
        <v>-0.0332840647463293</v>
      </c>
      <c r="I8334" s="34" t="n">
        <v>-0.113821727916178</v>
      </c>
      <c r="J8334" s="35" t="n">
        <v>3.39</v>
      </c>
      <c r="K8334" s="6" t="n">
        <v>1</v>
      </c>
      <c r="L8334" s="35" t="n">
        <v>2.39</v>
      </c>
      <c r="M8334" s="6" t="str">
        <f aca="false">IF(I8334&lt;=0,"Below 0%",IF(I8334&lt;=0.05,"0-5%",IF(I8334&lt;=0.1,"5-10%",IF(I8334&lt;=0.2,"10-20%",IF(I8334&lt;=0.4,"20-40%","Above 40%")))))</f>
        <v>Below 0%</v>
      </c>
      <c r="N8334" s="6" t="str">
        <f aca="false">IF(AND(H8334&gt;=Summary!$B$25,I8334&gt;=Summary!$B$26,I8334&lt;=Summary!$B$27,J8334&gt;=Summary!$B$28,J8334&lt;=Summary!$B$29,F8334*J8334&gt;1),"Yes","No")</f>
        <v>No</v>
      </c>
    </row>
    <row r="8335" customFormat="false" ht="15" hidden="false" customHeight="false" outlineLevel="0" collapsed="false">
      <c r="A8335" s="6" t="s">
        <v>155</v>
      </c>
      <c r="B8335" s="45" t="n">
        <v>44184</v>
      </c>
      <c r="C8335" s="6" t="s">
        <v>188</v>
      </c>
      <c r="D8335" s="6" t="s">
        <v>184</v>
      </c>
      <c r="E8335" s="6" t="s">
        <v>177</v>
      </c>
      <c r="F8335" s="34" t="n">
        <v>0.151814043521881</v>
      </c>
      <c r="G8335" s="34" t="n">
        <v>0.334903102646572</v>
      </c>
      <c r="H8335" s="34" t="n">
        <v>-0.183089059124691</v>
      </c>
      <c r="I8335" s="34" t="n">
        <v>-0.546692633414947</v>
      </c>
      <c r="J8335" s="35" t="n">
        <v>2.96</v>
      </c>
      <c r="K8335" s="6" t="n">
        <v>0</v>
      </c>
      <c r="L8335" s="35" t="n">
        <v>-1</v>
      </c>
      <c r="M8335" s="6" t="str">
        <f aca="false">IF(I8335&lt;=0,"Below 0%",IF(I8335&lt;=0.05,"0-5%",IF(I8335&lt;=0.1,"5-10%",IF(I8335&lt;=0.2,"10-20%",IF(I8335&lt;=0.4,"20-40%","Above 40%")))))</f>
        <v>Below 0%</v>
      </c>
      <c r="N8335" s="6" t="str">
        <f aca="false">IF(AND(H8335&gt;=Summary!$B$25,I8335&gt;=Summary!$B$26,I8335&lt;=Summary!$B$27,J8335&gt;=Summary!$B$28,J8335&lt;=Summary!$B$29,F8335*J8335&gt;1),"Yes","No")</f>
        <v>No</v>
      </c>
    </row>
    <row r="8336" customFormat="false" ht="15" hidden="false" customHeight="false" outlineLevel="0" collapsed="false">
      <c r="A8336" s="6" t="s">
        <v>155</v>
      </c>
      <c r="B8336" s="45" t="n">
        <v>44184</v>
      </c>
      <c r="C8336" s="6" t="s">
        <v>179</v>
      </c>
      <c r="D8336" s="6" t="s">
        <v>194</v>
      </c>
      <c r="E8336" s="6" t="s">
        <v>187</v>
      </c>
      <c r="F8336" s="34" t="n">
        <v>0.247036442160606</v>
      </c>
      <c r="G8336" s="34" t="n">
        <v>0.143075745983168</v>
      </c>
      <c r="H8336" s="34" t="n">
        <v>0.103960696177439</v>
      </c>
      <c r="I8336" s="34" t="n">
        <v>0.72661299413857</v>
      </c>
      <c r="J8336" s="35" t="n">
        <v>7</v>
      </c>
      <c r="K8336" s="6" t="n">
        <v>0</v>
      </c>
      <c r="L8336" s="35" t="n">
        <v>-1</v>
      </c>
      <c r="M8336" s="6" t="str">
        <f aca="false">IF(I8336&lt;=0,"Below 0%",IF(I8336&lt;=0.05,"0-5%",IF(I8336&lt;=0.1,"5-10%",IF(I8336&lt;=0.2,"10-20%",IF(I8336&lt;=0.4,"20-40%","Above 40%")))))</f>
        <v>Above 40%</v>
      </c>
      <c r="N8336" s="6" t="str">
        <f aca="false">IF(AND(H8336&gt;=Summary!$B$25,I8336&gt;=Summary!$B$26,I8336&lt;=Summary!$B$27,J8336&gt;=Summary!$B$28,J8336&lt;=Summary!$B$29,F8336*J8336&gt;1),"Yes","No")</f>
        <v>No</v>
      </c>
    </row>
    <row r="8337" customFormat="false" ht="15" hidden="false" customHeight="false" outlineLevel="0" collapsed="false">
      <c r="A8337" s="6" t="s">
        <v>155</v>
      </c>
      <c r="B8337" s="45" t="n">
        <v>44184</v>
      </c>
      <c r="C8337" s="6" t="s">
        <v>179</v>
      </c>
      <c r="D8337" s="6" t="s">
        <v>194</v>
      </c>
      <c r="E8337" s="6" t="s">
        <v>174</v>
      </c>
      <c r="F8337" s="34" t="n">
        <v>0.251883536577225</v>
      </c>
      <c r="G8337" s="34" t="n">
        <v>0.202329337753974</v>
      </c>
      <c r="H8337" s="34" t="n">
        <v>0.0495541988232504</v>
      </c>
      <c r="I8337" s="34" t="n">
        <v>0.244918504520124</v>
      </c>
      <c r="J8337" s="35" t="n">
        <v>4.95</v>
      </c>
      <c r="K8337" s="6" t="n">
        <v>0</v>
      </c>
      <c r="L8337" s="35" t="n">
        <v>-1</v>
      </c>
      <c r="M8337" s="6" t="str">
        <f aca="false">IF(I8337&lt;=0,"Below 0%",IF(I8337&lt;=0.05,"0-5%",IF(I8337&lt;=0.1,"5-10%",IF(I8337&lt;=0.2,"10-20%",IF(I8337&lt;=0.4,"20-40%","Above 40%")))))</f>
        <v>20-40%</v>
      </c>
      <c r="N8337" s="6" t="str">
        <f aca="false">IF(AND(H8337&gt;=Summary!$B$25,I8337&gt;=Summary!$B$26,I8337&lt;=Summary!$B$27,J8337&gt;=Summary!$B$28,J8337&lt;=Summary!$B$29,F8337*J8337&gt;1),"Yes","No")</f>
        <v>Yes</v>
      </c>
    </row>
    <row r="8338" customFormat="false" ht="15" hidden="false" customHeight="false" outlineLevel="0" collapsed="false">
      <c r="A8338" s="6" t="s">
        <v>155</v>
      </c>
      <c r="B8338" s="45" t="n">
        <v>44184</v>
      </c>
      <c r="C8338" s="6" t="s">
        <v>179</v>
      </c>
      <c r="D8338" s="6" t="s">
        <v>194</v>
      </c>
      <c r="E8338" s="6" t="s">
        <v>177</v>
      </c>
      <c r="F8338" s="34" t="n">
        <v>0.501079976558685</v>
      </c>
      <c r="G8338" s="34" t="n">
        <v>0.654594916262858</v>
      </c>
      <c r="H8338" s="34" t="n">
        <v>-0.153514939704173</v>
      </c>
      <c r="I8338" s="34" t="n">
        <v>-0.23451899165457</v>
      </c>
      <c r="J8338" s="35" t="n">
        <v>1.53</v>
      </c>
      <c r="K8338" s="6" t="n">
        <v>1</v>
      </c>
      <c r="L8338" s="35" t="n">
        <v>0.53</v>
      </c>
      <c r="M8338" s="6" t="str">
        <f aca="false">IF(I8338&lt;=0,"Below 0%",IF(I8338&lt;=0.05,"0-5%",IF(I8338&lt;=0.1,"5-10%",IF(I8338&lt;=0.2,"10-20%",IF(I8338&lt;=0.4,"20-40%","Above 40%")))))</f>
        <v>Below 0%</v>
      </c>
      <c r="N8338" s="6" t="str">
        <f aca="false">IF(AND(H8338&gt;=Summary!$B$25,I8338&gt;=Summary!$B$26,I8338&lt;=Summary!$B$27,J8338&gt;=Summary!$B$28,J8338&lt;=Summary!$B$29,F8338*J8338&gt;1),"Yes","No")</f>
        <v>No</v>
      </c>
    </row>
    <row r="8339" customFormat="false" ht="15" hidden="false" customHeight="false" outlineLevel="0" collapsed="false">
      <c r="A8339" s="6" t="s">
        <v>155</v>
      </c>
      <c r="B8339" s="45" t="n">
        <v>44185</v>
      </c>
      <c r="C8339" s="6" t="s">
        <v>201</v>
      </c>
      <c r="D8339" s="6" t="s">
        <v>204</v>
      </c>
      <c r="E8339" s="6" t="s">
        <v>187</v>
      </c>
      <c r="F8339" s="34" t="n">
        <v>0.466746389865875</v>
      </c>
      <c r="G8339" s="34" t="n">
        <v>0.57036079791407</v>
      </c>
      <c r="H8339" s="34" t="n">
        <v>-0.103614408048194</v>
      </c>
      <c r="I8339" s="34" t="n">
        <v>-0.181664673356118</v>
      </c>
      <c r="J8339" s="35" t="n">
        <v>1.75</v>
      </c>
      <c r="K8339" s="6" t="n">
        <v>0</v>
      </c>
      <c r="L8339" s="35" t="n">
        <v>-1</v>
      </c>
      <c r="M8339" s="6" t="str">
        <f aca="false">IF(I8339&lt;=0,"Below 0%",IF(I8339&lt;=0.05,"0-5%",IF(I8339&lt;=0.1,"5-10%",IF(I8339&lt;=0.2,"10-20%",IF(I8339&lt;=0.4,"20-40%","Above 40%")))))</f>
        <v>Below 0%</v>
      </c>
      <c r="N8339" s="6" t="str">
        <f aca="false">IF(AND(H8339&gt;=Summary!$B$25,I8339&gt;=Summary!$B$26,I8339&lt;=Summary!$B$27,J8339&gt;=Summary!$B$28,J8339&lt;=Summary!$B$29,F8339*J8339&gt;1),"Yes","No")</f>
        <v>No</v>
      </c>
    </row>
    <row r="8340" customFormat="false" ht="15" hidden="false" customHeight="false" outlineLevel="0" collapsed="false">
      <c r="A8340" s="6" t="s">
        <v>155</v>
      </c>
      <c r="B8340" s="45" t="n">
        <v>44185</v>
      </c>
      <c r="C8340" s="6" t="s">
        <v>201</v>
      </c>
      <c r="D8340" s="6" t="s">
        <v>204</v>
      </c>
      <c r="E8340" s="6" t="s">
        <v>174</v>
      </c>
      <c r="F8340" s="34" t="n">
        <v>0.26491904258728</v>
      </c>
      <c r="G8340" s="34" t="n">
        <v>0.257250359883923</v>
      </c>
      <c r="H8340" s="34" t="n">
        <v>0.00766868270335708</v>
      </c>
      <c r="I8340" s="34" t="n">
        <v>0.029810192323219</v>
      </c>
      <c r="J8340" s="35" t="n">
        <v>3.88</v>
      </c>
      <c r="K8340" s="6" t="n">
        <v>1</v>
      </c>
      <c r="L8340" s="35" t="n">
        <v>2.88</v>
      </c>
      <c r="M8340" s="6" t="str">
        <f aca="false">IF(I8340&lt;=0,"Below 0%",IF(I8340&lt;=0.05,"0-5%",IF(I8340&lt;=0.1,"5-10%",IF(I8340&lt;=0.2,"10-20%",IF(I8340&lt;=0.4,"20-40%","Above 40%")))))</f>
        <v>0-5%</v>
      </c>
      <c r="N8340" s="6" t="str">
        <f aca="false">IF(AND(H8340&gt;=Summary!$B$25,I8340&gt;=Summary!$B$26,I8340&lt;=Summary!$B$27,J8340&gt;=Summary!$B$28,J8340&lt;=Summary!$B$29,F8340*J8340&gt;1),"Yes","No")</f>
        <v>No</v>
      </c>
    </row>
    <row r="8341" customFormat="false" ht="15" hidden="false" customHeight="false" outlineLevel="0" collapsed="false">
      <c r="A8341" s="6" t="s">
        <v>155</v>
      </c>
      <c r="B8341" s="45" t="n">
        <v>44185</v>
      </c>
      <c r="C8341" s="6" t="s">
        <v>201</v>
      </c>
      <c r="D8341" s="6" t="s">
        <v>204</v>
      </c>
      <c r="E8341" s="6" t="s">
        <v>177</v>
      </c>
      <c r="F8341" s="34" t="n">
        <v>0.268334597349167</v>
      </c>
      <c r="G8341" s="34" t="n">
        <v>0.172388842202007</v>
      </c>
      <c r="H8341" s="34" t="n">
        <v>0.0959457551471596</v>
      </c>
      <c r="I8341" s="34" t="n">
        <v>0.55656592341823</v>
      </c>
      <c r="J8341" s="35" t="n">
        <v>5.79</v>
      </c>
      <c r="K8341" s="6" t="n">
        <v>0</v>
      </c>
      <c r="L8341" s="35" t="n">
        <v>-1</v>
      </c>
      <c r="M8341" s="6" t="str">
        <f aca="false">IF(I8341&lt;=0,"Below 0%",IF(I8341&lt;=0.05,"0-5%",IF(I8341&lt;=0.1,"5-10%",IF(I8341&lt;=0.2,"10-20%",IF(I8341&lt;=0.4,"20-40%","Above 40%")))))</f>
        <v>Above 40%</v>
      </c>
      <c r="N8341" s="6" t="str">
        <f aca="false">IF(AND(H8341&gt;=Summary!$B$25,I8341&gt;=Summary!$B$26,I8341&lt;=Summary!$B$27,J8341&gt;=Summary!$B$28,J8341&lt;=Summary!$B$29,F8341*J8341&gt;1),"Yes","No")</f>
        <v>No</v>
      </c>
    </row>
    <row r="8342" customFormat="false" ht="15" hidden="false" customHeight="false" outlineLevel="0" collapsed="false">
      <c r="A8342" s="6" t="s">
        <v>155</v>
      </c>
      <c r="B8342" s="45" t="n">
        <v>44185</v>
      </c>
      <c r="C8342" s="6" t="s">
        <v>176</v>
      </c>
      <c r="D8342" s="6" t="s">
        <v>205</v>
      </c>
      <c r="E8342" s="6" t="s">
        <v>187</v>
      </c>
      <c r="F8342" s="34" t="n">
        <v>0.633983075618744</v>
      </c>
      <c r="G8342" s="34" t="n">
        <v>0.563989050634102</v>
      </c>
      <c r="H8342" s="34" t="n">
        <v>0.0699940249846424</v>
      </c>
      <c r="I8342" s="34" t="n">
        <v>0.124105290529926</v>
      </c>
      <c r="J8342" s="35" t="n">
        <v>1.77</v>
      </c>
      <c r="K8342" s="6" t="n">
        <v>1</v>
      </c>
      <c r="L8342" s="35" t="n">
        <v>0.77</v>
      </c>
      <c r="M8342" s="6" t="str">
        <f aca="false">IF(I8342&lt;=0,"Below 0%",IF(I8342&lt;=0.05,"0-5%",IF(I8342&lt;=0.1,"5-10%",IF(I8342&lt;=0.2,"10-20%",IF(I8342&lt;=0.4,"20-40%","Above 40%")))))</f>
        <v>10-20%</v>
      </c>
      <c r="N8342" s="6" t="str">
        <f aca="false">IF(AND(H8342&gt;=Summary!$B$25,I8342&gt;=Summary!$B$26,I8342&lt;=Summary!$B$27,J8342&gt;=Summary!$B$28,J8342&lt;=Summary!$B$29,F8342*J8342&gt;1),"Yes","No")</f>
        <v>No</v>
      </c>
    </row>
    <row r="8343" customFormat="false" ht="15" hidden="false" customHeight="false" outlineLevel="0" collapsed="false">
      <c r="A8343" s="6" t="s">
        <v>155</v>
      </c>
      <c r="B8343" s="45" t="n">
        <v>44185</v>
      </c>
      <c r="C8343" s="6" t="s">
        <v>176</v>
      </c>
      <c r="D8343" s="6" t="s">
        <v>205</v>
      </c>
      <c r="E8343" s="6" t="s">
        <v>174</v>
      </c>
      <c r="F8343" s="34" t="n">
        <v>0.26928722858429</v>
      </c>
      <c r="G8343" s="34" t="n">
        <v>0.225850818919086</v>
      </c>
      <c r="H8343" s="34" t="n">
        <v>0.0434364096652037</v>
      </c>
      <c r="I8343" s="34" t="n">
        <v>0.192323454362879</v>
      </c>
      <c r="J8343" s="35" t="n">
        <v>4.42</v>
      </c>
      <c r="K8343" s="6" t="n">
        <v>0</v>
      </c>
      <c r="L8343" s="35" t="n">
        <v>-1</v>
      </c>
      <c r="M8343" s="6" t="str">
        <f aca="false">IF(I8343&lt;=0,"Below 0%",IF(I8343&lt;=0.05,"0-5%",IF(I8343&lt;=0.1,"5-10%",IF(I8343&lt;=0.2,"10-20%",IF(I8343&lt;=0.4,"20-40%","Above 40%")))))</f>
        <v>10-20%</v>
      </c>
      <c r="N8343" s="6" t="str">
        <f aca="false">IF(AND(H8343&gt;=Summary!$B$25,I8343&gt;=Summary!$B$26,I8343&lt;=Summary!$B$27,J8343&gt;=Summary!$B$28,J8343&lt;=Summary!$B$29,F8343*J8343&gt;1),"Yes","No")</f>
        <v>Yes</v>
      </c>
    </row>
    <row r="8344" customFormat="false" ht="15" hidden="false" customHeight="false" outlineLevel="0" collapsed="false">
      <c r="A8344" s="6" t="s">
        <v>155</v>
      </c>
      <c r="B8344" s="45" t="n">
        <v>44185</v>
      </c>
      <c r="C8344" s="6" t="s">
        <v>176</v>
      </c>
      <c r="D8344" s="6" t="s">
        <v>205</v>
      </c>
      <c r="E8344" s="6" t="s">
        <v>177</v>
      </c>
      <c r="F8344" s="34" t="n">
        <v>0.0967297255992889</v>
      </c>
      <c r="G8344" s="34" t="n">
        <v>0.210160130446813</v>
      </c>
      <c r="H8344" s="34" t="n">
        <v>-0.113430404847524</v>
      </c>
      <c r="I8344" s="34" t="n">
        <v>-0.539733224405429</v>
      </c>
      <c r="J8344" s="35" t="n">
        <v>4.75</v>
      </c>
      <c r="K8344" s="6" t="n">
        <v>0</v>
      </c>
      <c r="L8344" s="35" t="n">
        <v>-1</v>
      </c>
      <c r="M8344" s="6" t="str">
        <f aca="false">IF(I8344&lt;=0,"Below 0%",IF(I8344&lt;=0.05,"0-5%",IF(I8344&lt;=0.1,"5-10%",IF(I8344&lt;=0.2,"10-20%",IF(I8344&lt;=0.4,"20-40%","Above 40%")))))</f>
        <v>Below 0%</v>
      </c>
      <c r="N8344" s="6" t="str">
        <f aca="false">IF(AND(H8344&gt;=Summary!$B$25,I8344&gt;=Summary!$B$26,I8344&lt;=Summary!$B$27,J8344&gt;=Summary!$B$28,J8344&lt;=Summary!$B$29,F8344*J8344&gt;1),"Yes","No")</f>
        <v>No</v>
      </c>
    </row>
    <row r="8345" customFormat="false" ht="15" hidden="false" customHeight="false" outlineLevel="0" collapsed="false">
      <c r="A8345" s="6" t="s">
        <v>155</v>
      </c>
      <c r="B8345" s="45" t="n">
        <v>44185</v>
      </c>
      <c r="C8345" s="6" t="s">
        <v>181</v>
      </c>
      <c r="D8345" s="6" t="s">
        <v>195</v>
      </c>
      <c r="E8345" s="6" t="s">
        <v>187</v>
      </c>
      <c r="F8345" s="34" t="n">
        <v>0.452737718820572</v>
      </c>
      <c r="G8345" s="34" t="n">
        <v>0.467324290998767</v>
      </c>
      <c r="H8345" s="34" t="n">
        <v>-0.014586572178195</v>
      </c>
      <c r="I8345" s="34" t="n">
        <v>-0.0312129552414675</v>
      </c>
      <c r="J8345" s="35" t="n">
        <v>2.16</v>
      </c>
      <c r="K8345" s="6" t="n">
        <v>0</v>
      </c>
      <c r="L8345" s="35" t="n">
        <v>-1</v>
      </c>
      <c r="M8345" s="6" t="str">
        <f aca="false">IF(I8345&lt;=0,"Below 0%",IF(I8345&lt;=0.05,"0-5%",IF(I8345&lt;=0.1,"5-10%",IF(I8345&lt;=0.2,"10-20%",IF(I8345&lt;=0.4,"20-40%","Above 40%")))))</f>
        <v>Below 0%</v>
      </c>
      <c r="N8345" s="6" t="str">
        <f aca="false">IF(AND(H8345&gt;=Summary!$B$25,I8345&gt;=Summary!$B$26,I8345&lt;=Summary!$B$27,J8345&gt;=Summary!$B$28,J8345&lt;=Summary!$B$29,F8345*J8345&gt;1),"Yes","No")</f>
        <v>No</v>
      </c>
    </row>
    <row r="8346" customFormat="false" ht="15" hidden="false" customHeight="false" outlineLevel="0" collapsed="false">
      <c r="A8346" s="6" t="s">
        <v>155</v>
      </c>
      <c r="B8346" s="45" t="n">
        <v>44185</v>
      </c>
      <c r="C8346" s="6" t="s">
        <v>181</v>
      </c>
      <c r="D8346" s="6" t="s">
        <v>195</v>
      </c>
      <c r="E8346" s="6" t="s">
        <v>174</v>
      </c>
      <c r="F8346" s="34" t="n">
        <v>0.359476387500763</v>
      </c>
      <c r="G8346" s="34" t="n">
        <v>0.266337854500617</v>
      </c>
      <c r="H8346" s="34" t="n">
        <v>0.0931385330001464</v>
      </c>
      <c r="I8346" s="34" t="n">
        <v>0.349700695662587</v>
      </c>
      <c r="J8346" s="35" t="n">
        <v>3.79</v>
      </c>
      <c r="K8346" s="6" t="n">
        <v>0</v>
      </c>
      <c r="L8346" s="35" t="n">
        <v>-1</v>
      </c>
      <c r="M8346" s="6" t="str">
        <f aca="false">IF(I8346&lt;=0,"Below 0%",IF(I8346&lt;=0.05,"0-5%",IF(I8346&lt;=0.1,"5-10%",IF(I8346&lt;=0.2,"10-20%",IF(I8346&lt;=0.4,"20-40%","Above 40%")))))</f>
        <v>20-40%</v>
      </c>
      <c r="N8346" s="6" t="str">
        <f aca="false">IF(AND(H8346&gt;=Summary!$B$25,I8346&gt;=Summary!$B$26,I8346&lt;=Summary!$B$27,J8346&gt;=Summary!$B$28,J8346&lt;=Summary!$B$29,F8346*J8346&gt;1),"Yes","No")</f>
        <v>Yes</v>
      </c>
    </row>
    <row r="8347" customFormat="false" ht="15" hidden="false" customHeight="false" outlineLevel="0" collapsed="false">
      <c r="A8347" s="6" t="s">
        <v>155</v>
      </c>
      <c r="B8347" s="45" t="n">
        <v>44185</v>
      </c>
      <c r="C8347" s="6" t="s">
        <v>181</v>
      </c>
      <c r="D8347" s="6" t="s">
        <v>195</v>
      </c>
      <c r="E8347" s="6" t="s">
        <v>177</v>
      </c>
      <c r="F8347" s="34" t="n">
        <v>0.187785848975182</v>
      </c>
      <c r="G8347" s="34" t="n">
        <v>0.266337854500617</v>
      </c>
      <c r="H8347" s="34" t="n">
        <v>-0.078552005525435</v>
      </c>
      <c r="I8347" s="34" t="n">
        <v>-0.294933687412629</v>
      </c>
      <c r="J8347" s="35" t="n">
        <v>3.79</v>
      </c>
      <c r="K8347" s="6" t="n">
        <v>1</v>
      </c>
      <c r="L8347" s="35" t="n">
        <v>2.79</v>
      </c>
      <c r="M8347" s="6" t="str">
        <f aca="false">IF(I8347&lt;=0,"Below 0%",IF(I8347&lt;=0.05,"0-5%",IF(I8347&lt;=0.1,"5-10%",IF(I8347&lt;=0.2,"10-20%",IF(I8347&lt;=0.4,"20-40%","Above 40%")))))</f>
        <v>Below 0%</v>
      </c>
      <c r="N8347" s="6" t="str">
        <f aca="false">IF(AND(H8347&gt;=Summary!$B$25,I8347&gt;=Summary!$B$26,I8347&lt;=Summary!$B$27,J8347&gt;=Summary!$B$28,J8347&lt;=Summary!$B$29,F8347*J8347&gt;1),"Yes","No")</f>
        <v>No</v>
      </c>
    </row>
    <row r="8348" customFormat="false" ht="15" hidden="false" customHeight="false" outlineLevel="0" collapsed="false">
      <c r="A8348" s="6" t="s">
        <v>155</v>
      </c>
      <c r="B8348" s="45" t="n">
        <v>44185</v>
      </c>
      <c r="C8348" s="6" t="s">
        <v>178</v>
      </c>
      <c r="D8348" s="6" t="s">
        <v>182</v>
      </c>
      <c r="E8348" s="6" t="s">
        <v>187</v>
      </c>
      <c r="F8348" s="34" t="n">
        <v>0.276808738708496</v>
      </c>
      <c r="G8348" s="34" t="n">
        <v>0.257156902060722</v>
      </c>
      <c r="H8348" s="34" t="n">
        <v>0.019651836647774</v>
      </c>
      <c r="I8348" s="34" t="n">
        <v>0.0764196352121773</v>
      </c>
      <c r="J8348" s="35" t="n">
        <v>3.88</v>
      </c>
      <c r="K8348" s="6" t="n">
        <v>0</v>
      </c>
      <c r="L8348" s="35" t="n">
        <v>-1</v>
      </c>
      <c r="M8348" s="6" t="str">
        <f aca="false">IF(I8348&lt;=0,"Below 0%",IF(I8348&lt;=0.05,"0-5%",IF(I8348&lt;=0.1,"5-10%",IF(I8348&lt;=0.2,"10-20%",IF(I8348&lt;=0.4,"20-40%","Above 40%")))))</f>
        <v>5-10%</v>
      </c>
      <c r="N8348" s="6" t="str">
        <f aca="false">IF(AND(H8348&gt;=Summary!$B$25,I8348&gt;=Summary!$B$26,I8348&lt;=Summary!$B$27,J8348&gt;=Summary!$B$28,J8348&lt;=Summary!$B$29,F8348*J8348&gt;1),"Yes","No")</f>
        <v>No</v>
      </c>
    </row>
    <row r="8349" customFormat="false" ht="15" hidden="false" customHeight="false" outlineLevel="0" collapsed="false">
      <c r="A8349" s="6" t="s">
        <v>155</v>
      </c>
      <c r="B8349" s="45" t="n">
        <v>44185</v>
      </c>
      <c r="C8349" s="6" t="s">
        <v>178</v>
      </c>
      <c r="D8349" s="6" t="s">
        <v>182</v>
      </c>
      <c r="E8349" s="6" t="s">
        <v>174</v>
      </c>
      <c r="F8349" s="34" t="n">
        <v>0.307962596416473</v>
      </c>
      <c r="G8349" s="34" t="n">
        <v>0.258489321242384</v>
      </c>
      <c r="H8349" s="34" t="n">
        <v>0.0494732751740895</v>
      </c>
      <c r="I8349" s="34" t="n">
        <v>0.191393884034763</v>
      </c>
      <c r="J8349" s="35" t="n">
        <v>3.86</v>
      </c>
      <c r="K8349" s="6" t="n">
        <v>0</v>
      </c>
      <c r="L8349" s="35" t="n">
        <v>-1</v>
      </c>
      <c r="M8349" s="6" t="str">
        <f aca="false">IF(I8349&lt;=0,"Below 0%",IF(I8349&lt;=0.05,"0-5%",IF(I8349&lt;=0.1,"5-10%",IF(I8349&lt;=0.2,"10-20%",IF(I8349&lt;=0.4,"20-40%","Above 40%")))))</f>
        <v>10-20%</v>
      </c>
      <c r="N8349" s="6" t="str">
        <f aca="false">IF(AND(H8349&gt;=Summary!$B$25,I8349&gt;=Summary!$B$26,I8349&lt;=Summary!$B$27,J8349&gt;=Summary!$B$28,J8349&lt;=Summary!$B$29,F8349*J8349&gt;1),"Yes","No")</f>
        <v>Yes</v>
      </c>
    </row>
    <row r="8350" customFormat="false" ht="15" hidden="false" customHeight="false" outlineLevel="0" collapsed="false">
      <c r="A8350" s="6" t="s">
        <v>155</v>
      </c>
      <c r="B8350" s="45" t="n">
        <v>44185</v>
      </c>
      <c r="C8350" s="6" t="s">
        <v>178</v>
      </c>
      <c r="D8350" s="6" t="s">
        <v>182</v>
      </c>
      <c r="E8350" s="6" t="s">
        <v>177</v>
      </c>
      <c r="F8350" s="34" t="n">
        <v>0.415228694677353</v>
      </c>
      <c r="G8350" s="34" t="n">
        <v>0.484353776696894</v>
      </c>
      <c r="H8350" s="34" t="n">
        <v>-0.0691250820195412</v>
      </c>
      <c r="I8350" s="34" t="n">
        <v>-0.142716099977474</v>
      </c>
      <c r="J8350" s="35" t="n">
        <v>2.06</v>
      </c>
      <c r="K8350" s="6" t="n">
        <v>1</v>
      </c>
      <c r="L8350" s="35" t="n">
        <v>1.06</v>
      </c>
      <c r="M8350" s="6" t="str">
        <f aca="false">IF(I8350&lt;=0,"Below 0%",IF(I8350&lt;=0.05,"0-5%",IF(I8350&lt;=0.1,"5-10%",IF(I8350&lt;=0.2,"10-20%",IF(I8350&lt;=0.4,"20-40%","Above 40%")))))</f>
        <v>Below 0%</v>
      </c>
      <c r="N8350" s="6" t="str">
        <f aca="false">IF(AND(H8350&gt;=Summary!$B$25,I8350&gt;=Summary!$B$26,I8350&lt;=Summary!$B$27,J8350&gt;=Summary!$B$28,J8350&lt;=Summary!$B$29,F8350*J8350&gt;1),"Yes","No")</f>
        <v>No</v>
      </c>
    </row>
    <row r="8351" customFormat="false" ht="15" hidden="false" customHeight="false" outlineLevel="0" collapsed="false">
      <c r="A8351" s="6" t="s">
        <v>155</v>
      </c>
      <c r="B8351" s="45" t="n">
        <v>44186</v>
      </c>
      <c r="C8351" s="6" t="s">
        <v>196</v>
      </c>
      <c r="D8351" s="6" t="s">
        <v>203</v>
      </c>
      <c r="E8351" s="6" t="s">
        <v>187</v>
      </c>
      <c r="F8351" s="34" t="n">
        <v>0.310851961374283</v>
      </c>
      <c r="G8351" s="34" t="n">
        <v>0.265980649851798</v>
      </c>
      <c r="H8351" s="34" t="n">
        <v>0.0448713115224849</v>
      </c>
      <c r="I8351" s="34" t="n">
        <v>0.168701413232454</v>
      </c>
      <c r="J8351" s="35" t="n">
        <v>3.75</v>
      </c>
      <c r="K8351" s="6" t="n">
        <v>1</v>
      </c>
      <c r="L8351" s="35" t="n">
        <v>2.75</v>
      </c>
      <c r="M8351" s="6" t="str">
        <f aca="false">IF(I8351&lt;=0,"Below 0%",IF(I8351&lt;=0.05,"0-5%",IF(I8351&lt;=0.1,"5-10%",IF(I8351&lt;=0.2,"10-20%",IF(I8351&lt;=0.4,"20-40%","Above 40%")))))</f>
        <v>10-20%</v>
      </c>
      <c r="N8351" s="6" t="str">
        <f aca="false">IF(AND(H8351&gt;=Summary!$B$25,I8351&gt;=Summary!$B$26,I8351&lt;=Summary!$B$27,J8351&gt;=Summary!$B$28,J8351&lt;=Summary!$B$29,F8351*J8351&gt;1),"Yes","No")</f>
        <v>Yes</v>
      </c>
    </row>
    <row r="8352" customFormat="false" ht="15" hidden="false" customHeight="false" outlineLevel="0" collapsed="false">
      <c r="A8352" s="6" t="s">
        <v>155</v>
      </c>
      <c r="B8352" s="45" t="n">
        <v>44186</v>
      </c>
      <c r="C8352" s="6" t="s">
        <v>196</v>
      </c>
      <c r="D8352" s="6" t="s">
        <v>203</v>
      </c>
      <c r="E8352" s="6" t="s">
        <v>174</v>
      </c>
      <c r="F8352" s="34" t="n">
        <v>0.28212320804596</v>
      </c>
      <c r="G8352" s="34" t="n">
        <v>0.304093730775684</v>
      </c>
      <c r="H8352" s="34" t="n">
        <v>-0.0219705227297242</v>
      </c>
      <c r="I8352" s="34" t="n">
        <v>-0.0722491801250939</v>
      </c>
      <c r="J8352" s="35" t="n">
        <v>3.28</v>
      </c>
      <c r="K8352" s="6" t="n">
        <v>0</v>
      </c>
      <c r="L8352" s="35" t="n">
        <v>-1</v>
      </c>
      <c r="M8352" s="6" t="str">
        <f aca="false">IF(I8352&lt;=0,"Below 0%",IF(I8352&lt;=0.05,"0-5%",IF(I8352&lt;=0.1,"5-10%",IF(I8352&lt;=0.2,"10-20%",IF(I8352&lt;=0.4,"20-40%","Above 40%")))))</f>
        <v>Below 0%</v>
      </c>
      <c r="N8352" s="6" t="str">
        <f aca="false">IF(AND(H8352&gt;=Summary!$B$25,I8352&gt;=Summary!$B$26,I8352&lt;=Summary!$B$27,J8352&gt;=Summary!$B$28,J8352&lt;=Summary!$B$29,F8352*J8352&gt;1),"Yes","No")</f>
        <v>No</v>
      </c>
    </row>
    <row r="8353" customFormat="false" ht="15" hidden="false" customHeight="false" outlineLevel="0" collapsed="false">
      <c r="A8353" s="6" t="s">
        <v>155</v>
      </c>
      <c r="B8353" s="45" t="n">
        <v>44186</v>
      </c>
      <c r="C8353" s="6" t="s">
        <v>196</v>
      </c>
      <c r="D8353" s="6" t="s">
        <v>203</v>
      </c>
      <c r="E8353" s="6" t="s">
        <v>177</v>
      </c>
      <c r="F8353" s="34" t="n">
        <v>0.407024800777435</v>
      </c>
      <c r="G8353" s="34" t="n">
        <v>0.429925619372518</v>
      </c>
      <c r="H8353" s="34" t="n">
        <v>-0.022900818595083</v>
      </c>
      <c r="I8353" s="34" t="n">
        <v>-0.0532669316811291</v>
      </c>
      <c r="J8353" s="35" t="n">
        <v>2.32</v>
      </c>
      <c r="K8353" s="6" t="n">
        <v>0</v>
      </c>
      <c r="L8353" s="35" t="n">
        <v>-1</v>
      </c>
      <c r="M8353" s="6" t="str">
        <f aca="false">IF(I8353&lt;=0,"Below 0%",IF(I8353&lt;=0.05,"0-5%",IF(I8353&lt;=0.1,"5-10%",IF(I8353&lt;=0.2,"10-20%",IF(I8353&lt;=0.4,"20-40%","Above 40%")))))</f>
        <v>Below 0%</v>
      </c>
      <c r="N8353" s="6" t="str">
        <f aca="false">IF(AND(H8353&gt;=Summary!$B$25,I8353&gt;=Summary!$B$26,I8353&lt;=Summary!$B$27,J8353&gt;=Summary!$B$28,J8353&lt;=Summary!$B$29,F8353*J8353&gt;1),"Yes","No")</f>
        <v>No</v>
      </c>
    </row>
    <row r="8354" customFormat="false" ht="15" hidden="false" customHeight="false" outlineLevel="0" collapsed="false">
      <c r="A8354" s="6" t="s">
        <v>155</v>
      </c>
      <c r="B8354" s="45" t="n">
        <v>44186</v>
      </c>
      <c r="C8354" s="6" t="s">
        <v>190</v>
      </c>
      <c r="D8354" s="6" t="s">
        <v>189</v>
      </c>
      <c r="E8354" s="6" t="s">
        <v>187</v>
      </c>
      <c r="F8354" s="34" t="n">
        <v>0.663631141185761</v>
      </c>
      <c r="G8354" s="34" t="n">
        <v>0.652985074626866</v>
      </c>
      <c r="H8354" s="34" t="n">
        <v>0.0106460665588949</v>
      </c>
      <c r="I8354" s="34" t="n">
        <v>0.0163036905016218</v>
      </c>
      <c r="J8354" s="35" t="n">
        <v>1.55</v>
      </c>
      <c r="K8354" s="6" t="n">
        <v>1</v>
      </c>
      <c r="L8354" s="35" t="n">
        <v>0.55</v>
      </c>
      <c r="M8354" s="6" t="str">
        <f aca="false">IF(I8354&lt;=0,"Below 0%",IF(I8354&lt;=0.05,"0-5%",IF(I8354&lt;=0.1,"5-10%",IF(I8354&lt;=0.2,"10-20%",IF(I8354&lt;=0.4,"20-40%","Above 40%")))))</f>
        <v>0-5%</v>
      </c>
      <c r="N8354" s="6" t="str">
        <f aca="false">IF(AND(H8354&gt;=Summary!$B$25,I8354&gt;=Summary!$B$26,I8354&lt;=Summary!$B$27,J8354&gt;=Summary!$B$28,J8354&lt;=Summary!$B$29,F8354*J8354&gt;1),"Yes","No")</f>
        <v>No</v>
      </c>
    </row>
    <row r="8355" customFormat="false" ht="15" hidden="false" customHeight="false" outlineLevel="0" collapsed="false">
      <c r="A8355" s="6" t="s">
        <v>155</v>
      </c>
      <c r="B8355" s="45" t="n">
        <v>44186</v>
      </c>
      <c r="C8355" s="6" t="s">
        <v>190</v>
      </c>
      <c r="D8355" s="6" t="s">
        <v>189</v>
      </c>
      <c r="E8355" s="6" t="s">
        <v>174</v>
      </c>
      <c r="F8355" s="34" t="n">
        <v>0.237659379839897</v>
      </c>
      <c r="G8355" s="34" t="n">
        <v>0.202425373134328</v>
      </c>
      <c r="H8355" s="34" t="n">
        <v>0.0352340067055688</v>
      </c>
      <c r="I8355" s="34" t="n">
        <v>0.1740592404994</v>
      </c>
      <c r="J8355" s="35" t="n">
        <v>5</v>
      </c>
      <c r="K8355" s="6" t="n">
        <v>0</v>
      </c>
      <c r="L8355" s="35" t="n">
        <v>-1</v>
      </c>
      <c r="M8355" s="6" t="str">
        <f aca="false">IF(I8355&lt;=0,"Below 0%",IF(I8355&lt;=0.05,"0-5%",IF(I8355&lt;=0.1,"5-10%",IF(I8355&lt;=0.2,"10-20%",IF(I8355&lt;=0.4,"20-40%","Above 40%")))))</f>
        <v>10-20%</v>
      </c>
      <c r="N8355" s="6" t="str">
        <f aca="false">IF(AND(H8355&gt;=Summary!$B$25,I8355&gt;=Summary!$B$26,I8355&lt;=Summary!$B$27,J8355&gt;=Summary!$B$28,J8355&lt;=Summary!$B$29,F8355*J8355&gt;1),"Yes","No")</f>
        <v>Yes</v>
      </c>
    </row>
    <row r="8356" customFormat="false" ht="15" hidden="false" customHeight="false" outlineLevel="0" collapsed="false">
      <c r="A8356" s="6" t="s">
        <v>155</v>
      </c>
      <c r="B8356" s="45" t="n">
        <v>44186</v>
      </c>
      <c r="C8356" s="6" t="s">
        <v>190</v>
      </c>
      <c r="D8356" s="6" t="s">
        <v>189</v>
      </c>
      <c r="E8356" s="6" t="s">
        <v>177</v>
      </c>
      <c r="F8356" s="34" t="n">
        <v>0.0987095311284065</v>
      </c>
      <c r="G8356" s="34" t="n">
        <v>0.144589552238806</v>
      </c>
      <c r="H8356" s="34" t="n">
        <v>-0.0458800211103994</v>
      </c>
      <c r="I8356" s="34" t="n">
        <v>-0.317312146002246</v>
      </c>
      <c r="J8356" s="35" t="n">
        <v>7</v>
      </c>
      <c r="K8356" s="6" t="n">
        <v>0</v>
      </c>
      <c r="L8356" s="35" t="n">
        <v>-1</v>
      </c>
      <c r="M8356" s="6" t="str">
        <f aca="false">IF(I8356&lt;=0,"Below 0%",IF(I8356&lt;=0.05,"0-5%",IF(I8356&lt;=0.1,"5-10%",IF(I8356&lt;=0.2,"10-20%",IF(I8356&lt;=0.4,"20-40%","Above 40%")))))</f>
        <v>Below 0%</v>
      </c>
      <c r="N8356" s="6" t="str">
        <f aca="false">IF(AND(H8356&gt;=Summary!$B$25,I8356&gt;=Summary!$B$26,I8356&lt;=Summary!$B$27,J8356&gt;=Summary!$B$28,J8356&lt;=Summary!$B$29,F8356*J8356&gt;1),"Yes","No")</f>
        <v>No</v>
      </c>
    </row>
    <row r="8357" customFormat="false" ht="15" hidden="false" customHeight="false" outlineLevel="0" collapsed="false">
      <c r="A8357" s="6" t="s">
        <v>155</v>
      </c>
      <c r="B8357" s="45" t="n">
        <v>44191</v>
      </c>
      <c r="C8357" s="6" t="s">
        <v>185</v>
      </c>
      <c r="D8357" s="6" t="s">
        <v>190</v>
      </c>
      <c r="E8357" s="6" t="s">
        <v>187</v>
      </c>
      <c r="F8357" s="34" t="n">
        <v>0.337836295366287</v>
      </c>
      <c r="G8357" s="34" t="n">
        <v>0.227809271762176</v>
      </c>
      <c r="H8357" s="34" t="n">
        <v>0.110027023604111</v>
      </c>
      <c r="I8357" s="34" t="n">
        <v>0.482978689818099</v>
      </c>
      <c r="J8357" s="35" t="n">
        <v>4.45</v>
      </c>
      <c r="K8357" s="6" t="n">
        <v>1</v>
      </c>
      <c r="L8357" s="35" t="n">
        <v>3.45</v>
      </c>
      <c r="M8357" s="6" t="str">
        <f aca="false">IF(I8357&lt;=0,"Below 0%",IF(I8357&lt;=0.05,"0-5%",IF(I8357&lt;=0.1,"5-10%",IF(I8357&lt;=0.2,"10-20%",IF(I8357&lt;=0.4,"20-40%","Above 40%")))))</f>
        <v>Above 40%</v>
      </c>
      <c r="N8357" s="6" t="str">
        <f aca="false">IF(AND(H8357&gt;=Summary!$B$25,I8357&gt;=Summary!$B$26,I8357&lt;=Summary!$B$27,J8357&gt;=Summary!$B$28,J8357&lt;=Summary!$B$29,F8357*J8357&gt;1),"Yes","No")</f>
        <v>No</v>
      </c>
    </row>
    <row r="8358" customFormat="false" ht="15" hidden="false" customHeight="false" outlineLevel="0" collapsed="false">
      <c r="A8358" s="6" t="s">
        <v>155</v>
      </c>
      <c r="B8358" s="45" t="n">
        <v>44191</v>
      </c>
      <c r="C8358" s="6" t="s">
        <v>185</v>
      </c>
      <c r="D8358" s="6" t="s">
        <v>190</v>
      </c>
      <c r="E8358" s="6" t="s">
        <v>174</v>
      </c>
      <c r="F8358" s="34" t="n">
        <v>0.169840320944786</v>
      </c>
      <c r="G8358" s="34" t="n">
        <v>0.270333669157782</v>
      </c>
      <c r="H8358" s="34" t="n">
        <v>-0.100493348212996</v>
      </c>
      <c r="I8358" s="34" t="n">
        <v>-0.371738187574196</v>
      </c>
      <c r="J8358" s="35" t="n">
        <v>3.75</v>
      </c>
      <c r="K8358" s="6" t="n">
        <v>0</v>
      </c>
      <c r="L8358" s="35" t="n">
        <v>-1</v>
      </c>
      <c r="M8358" s="6" t="str">
        <f aca="false">IF(I8358&lt;=0,"Below 0%",IF(I8358&lt;=0.05,"0-5%",IF(I8358&lt;=0.1,"5-10%",IF(I8358&lt;=0.2,"10-20%",IF(I8358&lt;=0.4,"20-40%","Above 40%")))))</f>
        <v>Below 0%</v>
      </c>
      <c r="N8358" s="6" t="str">
        <f aca="false">IF(AND(H8358&gt;=Summary!$B$25,I8358&gt;=Summary!$B$26,I8358&lt;=Summary!$B$27,J8358&gt;=Summary!$B$28,J8358&lt;=Summary!$B$29,F8358*J8358&gt;1),"Yes","No")</f>
        <v>No</v>
      </c>
    </row>
    <row r="8359" customFormat="false" ht="15" hidden="false" customHeight="false" outlineLevel="0" collapsed="false">
      <c r="A8359" s="6" t="s">
        <v>155</v>
      </c>
      <c r="B8359" s="45" t="n">
        <v>44191</v>
      </c>
      <c r="C8359" s="6" t="s">
        <v>185</v>
      </c>
      <c r="D8359" s="6" t="s">
        <v>190</v>
      </c>
      <c r="E8359" s="6" t="s">
        <v>177</v>
      </c>
      <c r="F8359" s="34" t="n">
        <v>0.492323338985443</v>
      </c>
      <c r="G8359" s="34" t="n">
        <v>0.501857059080042</v>
      </c>
      <c r="H8359" s="34" t="n">
        <v>-0.00953372009459841</v>
      </c>
      <c r="I8359" s="34" t="n">
        <v>-0.0189968835191334</v>
      </c>
      <c r="J8359" s="35" t="n">
        <v>2.02</v>
      </c>
      <c r="K8359" s="6" t="n">
        <v>0</v>
      </c>
      <c r="L8359" s="35" t="n">
        <v>-1</v>
      </c>
      <c r="M8359" s="6" t="str">
        <f aca="false">IF(I8359&lt;=0,"Below 0%",IF(I8359&lt;=0.05,"0-5%",IF(I8359&lt;=0.1,"5-10%",IF(I8359&lt;=0.2,"10-20%",IF(I8359&lt;=0.4,"20-40%","Above 40%")))))</f>
        <v>Below 0%</v>
      </c>
      <c r="N8359" s="6" t="str">
        <f aca="false">IF(AND(H8359&gt;=Summary!$B$25,I8359&gt;=Summary!$B$26,I8359&lt;=Summary!$B$27,J8359&gt;=Summary!$B$28,J8359&lt;=Summary!$B$29,F8359*J8359&gt;1),"Yes","No")</f>
        <v>No</v>
      </c>
    </row>
    <row r="8360" customFormat="false" ht="15" hidden="false" customHeight="false" outlineLevel="0" collapsed="false">
      <c r="A8360" s="6" t="s">
        <v>155</v>
      </c>
      <c r="B8360" s="45" t="n">
        <v>44191</v>
      </c>
      <c r="C8360" s="6" t="s">
        <v>182</v>
      </c>
      <c r="D8360" s="6" t="s">
        <v>180</v>
      </c>
      <c r="E8360" s="6" t="s">
        <v>187</v>
      </c>
      <c r="F8360" s="34" t="n">
        <v>0.556715965270996</v>
      </c>
      <c r="G8360" s="34" t="n">
        <v>0.497175852357652</v>
      </c>
      <c r="H8360" s="34" t="n">
        <v>0.0595401129133441</v>
      </c>
      <c r="I8360" s="34" t="n">
        <v>0.119756646729723</v>
      </c>
      <c r="J8360" s="35" t="n">
        <v>2.01</v>
      </c>
      <c r="K8360" s="6" t="n">
        <v>1</v>
      </c>
      <c r="L8360" s="35" t="n">
        <v>1.01</v>
      </c>
      <c r="M8360" s="6" t="str">
        <f aca="false">IF(I8360&lt;=0,"Below 0%",IF(I8360&lt;=0.05,"0-5%",IF(I8360&lt;=0.1,"5-10%",IF(I8360&lt;=0.2,"10-20%",IF(I8360&lt;=0.4,"20-40%","Above 40%")))))</f>
        <v>10-20%</v>
      </c>
      <c r="N8360" s="6" t="str">
        <f aca="false">IF(AND(H8360&gt;=Summary!$B$25,I8360&gt;=Summary!$B$26,I8360&lt;=Summary!$B$27,J8360&gt;=Summary!$B$28,J8360&lt;=Summary!$B$29,F8360*J8360&gt;1),"Yes","No")</f>
        <v>Yes</v>
      </c>
    </row>
    <row r="8361" customFormat="false" ht="15" hidden="false" customHeight="false" outlineLevel="0" collapsed="false">
      <c r="A8361" s="6" t="s">
        <v>155</v>
      </c>
      <c r="B8361" s="45" t="n">
        <v>44191</v>
      </c>
      <c r="C8361" s="6" t="s">
        <v>182</v>
      </c>
      <c r="D8361" s="6" t="s">
        <v>180</v>
      </c>
      <c r="E8361" s="6" t="s">
        <v>174</v>
      </c>
      <c r="F8361" s="34" t="n">
        <v>0.268662840127945</v>
      </c>
      <c r="G8361" s="34" t="n">
        <v>0.252993281832628</v>
      </c>
      <c r="H8361" s="34" t="n">
        <v>0.015669558295317</v>
      </c>
      <c r="I8361" s="34" t="n">
        <v>0.061936657692292</v>
      </c>
      <c r="J8361" s="35" t="n">
        <v>3.95</v>
      </c>
      <c r="K8361" s="6" t="n">
        <v>0</v>
      </c>
      <c r="L8361" s="35" t="n">
        <v>-1</v>
      </c>
      <c r="M8361" s="6" t="str">
        <f aca="false">IF(I8361&lt;=0,"Below 0%",IF(I8361&lt;=0.05,"0-5%",IF(I8361&lt;=0.1,"5-10%",IF(I8361&lt;=0.2,"10-20%",IF(I8361&lt;=0.4,"20-40%","Above 40%")))))</f>
        <v>5-10%</v>
      </c>
      <c r="N8361" s="6" t="str">
        <f aca="false">IF(AND(H8361&gt;=Summary!$B$25,I8361&gt;=Summary!$B$26,I8361&lt;=Summary!$B$27,J8361&gt;=Summary!$B$28,J8361&lt;=Summary!$B$29,F8361*J8361&gt;1),"Yes","No")</f>
        <v>No</v>
      </c>
    </row>
    <row r="8362" customFormat="false" ht="15" hidden="false" customHeight="false" outlineLevel="0" collapsed="false">
      <c r="A8362" s="6" t="s">
        <v>155</v>
      </c>
      <c r="B8362" s="45" t="n">
        <v>44191</v>
      </c>
      <c r="C8362" s="6" t="s">
        <v>182</v>
      </c>
      <c r="D8362" s="6" t="s">
        <v>180</v>
      </c>
      <c r="E8362" s="6" t="s">
        <v>177</v>
      </c>
      <c r="F8362" s="34" t="n">
        <v>0.17462120950222</v>
      </c>
      <c r="G8362" s="34" t="n">
        <v>0.24983086580972</v>
      </c>
      <c r="H8362" s="34" t="n">
        <v>-0.0752096563075</v>
      </c>
      <c r="I8362" s="34" t="n">
        <v>-0.301042291406788</v>
      </c>
      <c r="J8362" s="35" t="n">
        <v>4</v>
      </c>
      <c r="K8362" s="6" t="n">
        <v>0</v>
      </c>
      <c r="L8362" s="35" t="n">
        <v>-1</v>
      </c>
      <c r="M8362" s="6" t="str">
        <f aca="false">IF(I8362&lt;=0,"Below 0%",IF(I8362&lt;=0.05,"0-5%",IF(I8362&lt;=0.1,"5-10%",IF(I8362&lt;=0.2,"10-20%",IF(I8362&lt;=0.4,"20-40%","Above 40%")))))</f>
        <v>Below 0%</v>
      </c>
      <c r="N8362" s="6" t="str">
        <f aca="false">IF(AND(H8362&gt;=Summary!$B$25,I8362&gt;=Summary!$B$26,I8362&lt;=Summary!$B$27,J8362&gt;=Summary!$B$28,J8362&lt;=Summary!$B$29,F8362*J8362&gt;1),"Yes","No")</f>
        <v>No</v>
      </c>
    </row>
    <row r="8363" customFormat="false" ht="15" hidden="false" customHeight="false" outlineLevel="0" collapsed="false">
      <c r="A8363" s="6" t="s">
        <v>155</v>
      </c>
      <c r="B8363" s="45" t="n">
        <v>44191</v>
      </c>
      <c r="C8363" s="6" t="s">
        <v>184</v>
      </c>
      <c r="D8363" s="6" t="s">
        <v>179</v>
      </c>
      <c r="E8363" s="6" t="s">
        <v>187</v>
      </c>
      <c r="F8363" s="34" t="n">
        <v>0.266188323497772</v>
      </c>
      <c r="G8363" s="34" t="n">
        <v>0.29671770547479</v>
      </c>
      <c r="H8363" s="34" t="n">
        <v>-0.0305293819770177</v>
      </c>
      <c r="I8363" s="34" t="n">
        <v>-0.102890327788719</v>
      </c>
      <c r="J8363" s="35" t="n">
        <v>3.35</v>
      </c>
      <c r="K8363" s="6" t="n">
        <v>0</v>
      </c>
      <c r="L8363" s="35" t="n">
        <v>-1</v>
      </c>
      <c r="M8363" s="6" t="str">
        <f aca="false">IF(I8363&lt;=0,"Below 0%",IF(I8363&lt;=0.05,"0-5%",IF(I8363&lt;=0.1,"5-10%",IF(I8363&lt;=0.2,"10-20%",IF(I8363&lt;=0.4,"20-40%","Above 40%")))))</f>
        <v>Below 0%</v>
      </c>
      <c r="N8363" s="6" t="str">
        <f aca="false">IF(AND(H8363&gt;=Summary!$B$25,I8363&gt;=Summary!$B$26,I8363&lt;=Summary!$B$27,J8363&gt;=Summary!$B$28,J8363&lt;=Summary!$B$29,F8363*J8363&gt;1),"Yes","No")</f>
        <v>No</v>
      </c>
    </row>
    <row r="8364" customFormat="false" ht="15" hidden="false" customHeight="false" outlineLevel="0" collapsed="false">
      <c r="A8364" s="6" t="s">
        <v>155</v>
      </c>
      <c r="B8364" s="45" t="n">
        <v>44191</v>
      </c>
      <c r="C8364" s="6" t="s">
        <v>184</v>
      </c>
      <c r="D8364" s="6" t="s">
        <v>179</v>
      </c>
      <c r="E8364" s="6" t="s">
        <v>174</v>
      </c>
      <c r="F8364" s="34" t="n">
        <v>0.367401242256165</v>
      </c>
      <c r="G8364" s="34" t="n">
        <v>0.28563342337372</v>
      </c>
      <c r="H8364" s="34" t="n">
        <v>0.0817678188824444</v>
      </c>
      <c r="I8364" s="34" t="n">
        <v>0.28626838524937</v>
      </c>
      <c r="J8364" s="35" t="n">
        <v>3.48</v>
      </c>
      <c r="K8364" s="6" t="n">
        <v>1</v>
      </c>
      <c r="L8364" s="35" t="n">
        <v>2.48</v>
      </c>
      <c r="M8364" s="6" t="str">
        <f aca="false">IF(I8364&lt;=0,"Below 0%",IF(I8364&lt;=0.05,"0-5%",IF(I8364&lt;=0.1,"5-10%",IF(I8364&lt;=0.2,"10-20%",IF(I8364&lt;=0.4,"20-40%","Above 40%")))))</f>
        <v>20-40%</v>
      </c>
      <c r="N8364" s="6" t="str">
        <f aca="false">IF(AND(H8364&gt;=Summary!$B$25,I8364&gt;=Summary!$B$26,I8364&lt;=Summary!$B$27,J8364&gt;=Summary!$B$28,J8364&lt;=Summary!$B$29,F8364*J8364&gt;1),"Yes","No")</f>
        <v>Yes</v>
      </c>
    </row>
    <row r="8365" customFormat="false" ht="15" hidden="false" customHeight="false" outlineLevel="0" collapsed="false">
      <c r="A8365" s="6" t="s">
        <v>155</v>
      </c>
      <c r="B8365" s="45" t="n">
        <v>44191</v>
      </c>
      <c r="C8365" s="6" t="s">
        <v>184</v>
      </c>
      <c r="D8365" s="6" t="s">
        <v>179</v>
      </c>
      <c r="E8365" s="6" t="s">
        <v>177</v>
      </c>
      <c r="F8365" s="34" t="n">
        <v>0.366410404443741</v>
      </c>
      <c r="G8365" s="34" t="n">
        <v>0.41764887115149</v>
      </c>
      <c r="H8365" s="34" t="n">
        <v>-0.0512384667077491</v>
      </c>
      <c r="I8365" s="34" t="n">
        <v>-0.122683120312239</v>
      </c>
      <c r="J8365" s="35" t="n">
        <v>2.38</v>
      </c>
      <c r="K8365" s="6" t="n">
        <v>0</v>
      </c>
      <c r="L8365" s="35" t="n">
        <v>-1</v>
      </c>
      <c r="M8365" s="6" t="str">
        <f aca="false">IF(I8365&lt;=0,"Below 0%",IF(I8365&lt;=0.05,"0-5%",IF(I8365&lt;=0.1,"5-10%",IF(I8365&lt;=0.2,"10-20%",IF(I8365&lt;=0.4,"20-40%","Above 40%")))))</f>
        <v>Below 0%</v>
      </c>
      <c r="N8365" s="6" t="str">
        <f aca="false">IF(AND(H8365&gt;=Summary!$B$25,I8365&gt;=Summary!$B$26,I8365&lt;=Summary!$B$27,J8365&gt;=Summary!$B$28,J8365&lt;=Summary!$B$29,F8365*J8365&gt;1),"Yes","No")</f>
        <v>No</v>
      </c>
    </row>
    <row r="8366" customFormat="false" ht="15" hidden="false" customHeight="false" outlineLevel="0" collapsed="false">
      <c r="A8366" s="6" t="s">
        <v>155</v>
      </c>
      <c r="B8366" s="45" t="n">
        <v>44191</v>
      </c>
      <c r="C8366" s="6" t="s">
        <v>195</v>
      </c>
      <c r="D8366" s="6" t="s">
        <v>176</v>
      </c>
      <c r="E8366" s="6" t="s">
        <v>187</v>
      </c>
      <c r="F8366" s="34" t="n">
        <v>0.303793013095856</v>
      </c>
      <c r="G8366" s="34" t="n">
        <v>0.318770393146128</v>
      </c>
      <c r="H8366" s="34" t="n">
        <v>-0.0149773800502719</v>
      </c>
      <c r="I8366" s="34" t="n">
        <v>-0.0469848529609404</v>
      </c>
      <c r="J8366" s="35" t="n">
        <v>3.13</v>
      </c>
      <c r="K8366" s="6" t="n">
        <v>0</v>
      </c>
      <c r="L8366" s="35" t="n">
        <v>-1</v>
      </c>
      <c r="M8366" s="6" t="str">
        <f aca="false">IF(I8366&lt;=0,"Below 0%",IF(I8366&lt;=0.05,"0-5%",IF(I8366&lt;=0.1,"5-10%",IF(I8366&lt;=0.2,"10-20%",IF(I8366&lt;=0.4,"20-40%","Above 40%")))))</f>
        <v>Below 0%</v>
      </c>
      <c r="N8366" s="6" t="str">
        <f aca="false">IF(AND(H8366&gt;=Summary!$B$25,I8366&gt;=Summary!$B$26,I8366&lt;=Summary!$B$27,J8366&gt;=Summary!$B$28,J8366&lt;=Summary!$B$29,F8366*J8366&gt;1),"Yes","No")</f>
        <v>No</v>
      </c>
    </row>
    <row r="8367" customFormat="false" ht="15" hidden="false" customHeight="false" outlineLevel="0" collapsed="false">
      <c r="A8367" s="6" t="s">
        <v>155</v>
      </c>
      <c r="B8367" s="45" t="n">
        <v>44191</v>
      </c>
      <c r="C8367" s="6" t="s">
        <v>195</v>
      </c>
      <c r="D8367" s="6" t="s">
        <v>176</v>
      </c>
      <c r="E8367" s="6" t="s">
        <v>174</v>
      </c>
      <c r="F8367" s="34" t="n">
        <v>0.253873556852341</v>
      </c>
      <c r="G8367" s="34" t="n">
        <v>0.268935668611154</v>
      </c>
      <c r="H8367" s="34" t="n">
        <v>-0.0150621117588128</v>
      </c>
      <c r="I8367" s="34" t="n">
        <v>-0.0560063744485702</v>
      </c>
      <c r="J8367" s="35" t="n">
        <v>3.71</v>
      </c>
      <c r="K8367" s="6" t="n">
        <v>1</v>
      </c>
      <c r="L8367" s="35" t="n">
        <v>2.71</v>
      </c>
      <c r="M8367" s="6" t="str">
        <f aca="false">IF(I8367&lt;=0,"Below 0%",IF(I8367&lt;=0.05,"0-5%",IF(I8367&lt;=0.1,"5-10%",IF(I8367&lt;=0.2,"10-20%",IF(I8367&lt;=0.4,"20-40%","Above 40%")))))</f>
        <v>Below 0%</v>
      </c>
      <c r="N8367" s="6" t="str">
        <f aca="false">IF(AND(H8367&gt;=Summary!$B$25,I8367&gt;=Summary!$B$26,I8367&lt;=Summary!$B$27,J8367&gt;=Summary!$B$28,J8367&lt;=Summary!$B$29,F8367*J8367&gt;1),"Yes","No")</f>
        <v>No</v>
      </c>
    </row>
    <row r="8368" customFormat="false" ht="15" hidden="false" customHeight="false" outlineLevel="0" collapsed="false">
      <c r="A8368" s="6" t="s">
        <v>155</v>
      </c>
      <c r="B8368" s="45" t="n">
        <v>44191</v>
      </c>
      <c r="C8368" s="6" t="s">
        <v>195</v>
      </c>
      <c r="D8368" s="6" t="s">
        <v>176</v>
      </c>
      <c r="E8368" s="6" t="s">
        <v>177</v>
      </c>
      <c r="F8368" s="34" t="n">
        <v>0.442333459854126</v>
      </c>
      <c r="G8368" s="34" t="n">
        <v>0.412293938242719</v>
      </c>
      <c r="H8368" s="34" t="n">
        <v>0.0300395216114071</v>
      </c>
      <c r="I8368" s="34" t="n">
        <v>0.0728594791847819</v>
      </c>
      <c r="J8368" s="35" t="n">
        <v>2.42</v>
      </c>
      <c r="K8368" s="6" t="n">
        <v>0</v>
      </c>
      <c r="L8368" s="35" t="n">
        <v>-1</v>
      </c>
      <c r="M8368" s="6" t="str">
        <f aca="false">IF(I8368&lt;=0,"Below 0%",IF(I8368&lt;=0.05,"0-5%",IF(I8368&lt;=0.1,"5-10%",IF(I8368&lt;=0.2,"10-20%",IF(I8368&lt;=0.4,"20-40%","Above 40%")))))</f>
        <v>5-10%</v>
      </c>
      <c r="N8368" s="6" t="str">
        <f aca="false">IF(AND(H8368&gt;=Summary!$B$25,I8368&gt;=Summary!$B$26,I8368&lt;=Summary!$B$27,J8368&gt;=Summary!$B$28,J8368&lt;=Summary!$B$29,F8368*J8368&gt;1),"Yes","No")</f>
        <v>No</v>
      </c>
    </row>
    <row r="8369" customFormat="false" ht="15" hidden="false" customHeight="false" outlineLevel="0" collapsed="false">
      <c r="A8369" s="6" t="s">
        <v>155</v>
      </c>
      <c r="B8369" s="45" t="n">
        <v>44191</v>
      </c>
      <c r="C8369" s="6" t="s">
        <v>194</v>
      </c>
      <c r="D8369" s="6" t="s">
        <v>188</v>
      </c>
      <c r="E8369" s="6" t="s">
        <v>187</v>
      </c>
      <c r="F8369" s="34" t="n">
        <v>0.750992774963379</v>
      </c>
      <c r="G8369" s="34" t="n">
        <v>0.870979520031865</v>
      </c>
      <c r="H8369" s="34" t="n">
        <v>-0.119986745068486</v>
      </c>
      <c r="I8369" s="34" t="n">
        <v>-0.137760696214874</v>
      </c>
      <c r="J8369" s="35" t="n">
        <v>1.15</v>
      </c>
      <c r="K8369" s="6" t="n">
        <v>1</v>
      </c>
      <c r="L8369" s="35" t="n">
        <v>0.15</v>
      </c>
      <c r="M8369" s="6" t="str">
        <f aca="false">IF(I8369&lt;=0,"Below 0%",IF(I8369&lt;=0.05,"0-5%",IF(I8369&lt;=0.1,"5-10%",IF(I8369&lt;=0.2,"10-20%",IF(I8369&lt;=0.4,"20-40%","Above 40%")))))</f>
        <v>Below 0%</v>
      </c>
      <c r="N8369" s="6" t="str">
        <f aca="false">IF(AND(H8369&gt;=Summary!$B$25,I8369&gt;=Summary!$B$26,I8369&lt;=Summary!$B$27,J8369&gt;=Summary!$B$28,J8369&lt;=Summary!$B$29,F8369*J8369&gt;1),"Yes","No")</f>
        <v>No</v>
      </c>
    </row>
    <row r="8370" customFormat="false" ht="15" hidden="false" customHeight="false" outlineLevel="0" collapsed="false">
      <c r="A8370" s="6" t="s">
        <v>155</v>
      </c>
      <c r="B8370" s="45" t="n">
        <v>44191</v>
      </c>
      <c r="C8370" s="6" t="s">
        <v>194</v>
      </c>
      <c r="D8370" s="6" t="s">
        <v>188</v>
      </c>
      <c r="E8370" s="6" t="s">
        <v>174</v>
      </c>
      <c r="F8370" s="34" t="n">
        <v>0.149283826351166</v>
      </c>
      <c r="G8370" s="34" t="n">
        <v>0.0977196534669897</v>
      </c>
      <c r="H8370" s="34" t="n">
        <v>0.051564172884176</v>
      </c>
      <c r="I8370" s="34" t="n">
        <v>0.52767453684836</v>
      </c>
      <c r="J8370" s="35" t="n">
        <v>10.25</v>
      </c>
      <c r="K8370" s="6" t="n">
        <v>0</v>
      </c>
      <c r="L8370" s="35" t="n">
        <v>-1</v>
      </c>
      <c r="M8370" s="6" t="str">
        <f aca="false">IF(I8370&lt;=0,"Below 0%",IF(I8370&lt;=0.05,"0-5%",IF(I8370&lt;=0.1,"5-10%",IF(I8370&lt;=0.2,"10-20%",IF(I8370&lt;=0.4,"20-40%","Above 40%")))))</f>
        <v>Above 40%</v>
      </c>
      <c r="N8370" s="6" t="str">
        <f aca="false">IF(AND(H8370&gt;=Summary!$B$25,I8370&gt;=Summary!$B$26,I8370&lt;=Summary!$B$27,J8370&gt;=Summary!$B$28,J8370&lt;=Summary!$B$29,F8370*J8370&gt;1),"Yes","No")</f>
        <v>No</v>
      </c>
    </row>
    <row r="8371" customFormat="false" ht="15" hidden="false" customHeight="false" outlineLevel="0" collapsed="false">
      <c r="A8371" s="6" t="s">
        <v>155</v>
      </c>
      <c r="B8371" s="45" t="n">
        <v>44191</v>
      </c>
      <c r="C8371" s="6" t="s">
        <v>194</v>
      </c>
      <c r="D8371" s="6" t="s">
        <v>188</v>
      </c>
      <c r="E8371" s="6" t="s">
        <v>177</v>
      </c>
      <c r="F8371" s="34" t="n">
        <v>0.0997234359383583</v>
      </c>
      <c r="G8371" s="34" t="n">
        <v>0.0313008265011452</v>
      </c>
      <c r="H8371" s="34" t="n">
        <v>0.0684226094372132</v>
      </c>
      <c r="I8371" s="34" t="n">
        <v>2.18596813840395</v>
      </c>
      <c r="J8371" s="35" t="n">
        <v>32</v>
      </c>
      <c r="K8371" s="6" t="n">
        <v>0</v>
      </c>
      <c r="L8371" s="35" t="n">
        <v>-1</v>
      </c>
      <c r="M8371" s="6" t="str">
        <f aca="false">IF(I8371&lt;=0,"Below 0%",IF(I8371&lt;=0.05,"0-5%",IF(I8371&lt;=0.1,"5-10%",IF(I8371&lt;=0.2,"10-20%",IF(I8371&lt;=0.4,"20-40%","Above 40%")))))</f>
        <v>Above 40%</v>
      </c>
      <c r="N8371" s="6" t="str">
        <f aca="false">IF(AND(H8371&gt;=Summary!$B$25,I8371&gt;=Summary!$B$26,I8371&lt;=Summary!$B$27,J8371&gt;=Summary!$B$28,J8371&lt;=Summary!$B$29,F8371*J8371&gt;1),"Yes","No")</f>
        <v>No</v>
      </c>
    </row>
    <row r="8372" customFormat="false" ht="15" hidden="false" customHeight="false" outlineLevel="0" collapsed="false">
      <c r="A8372" s="6" t="s">
        <v>155</v>
      </c>
      <c r="B8372" s="45" t="n">
        <v>44191</v>
      </c>
      <c r="C8372" s="6" t="s">
        <v>204</v>
      </c>
      <c r="D8372" s="6" t="s">
        <v>173</v>
      </c>
      <c r="E8372" s="6" t="s">
        <v>187</v>
      </c>
      <c r="F8372" s="34" t="n">
        <v>0.393009632825851</v>
      </c>
      <c r="G8372" s="34" t="n">
        <v>0.22606436138317</v>
      </c>
      <c r="H8372" s="34" t="n">
        <v>0.166945271442681</v>
      </c>
      <c r="I8372" s="34" t="n">
        <v>0.738485581810553</v>
      </c>
      <c r="J8372" s="35" t="n">
        <v>4.4</v>
      </c>
      <c r="K8372" s="6" t="n">
        <v>0</v>
      </c>
      <c r="L8372" s="35" t="n">
        <v>-1</v>
      </c>
      <c r="M8372" s="6" t="str">
        <f aca="false">IF(I8372&lt;=0,"Below 0%",IF(I8372&lt;=0.05,"0-5%",IF(I8372&lt;=0.1,"5-10%",IF(I8372&lt;=0.2,"10-20%",IF(I8372&lt;=0.4,"20-40%","Above 40%")))))</f>
        <v>Above 40%</v>
      </c>
      <c r="N8372" s="6" t="str">
        <f aca="false">IF(AND(H8372&gt;=Summary!$B$25,I8372&gt;=Summary!$B$26,I8372&lt;=Summary!$B$27,J8372&gt;=Summary!$B$28,J8372&lt;=Summary!$B$29,F8372*J8372&gt;1),"Yes","No")</f>
        <v>No</v>
      </c>
    </row>
    <row r="8373" customFormat="false" ht="15" hidden="false" customHeight="false" outlineLevel="0" collapsed="false">
      <c r="A8373" s="6" t="s">
        <v>155</v>
      </c>
      <c r="B8373" s="45" t="n">
        <v>44191</v>
      </c>
      <c r="C8373" s="6" t="s">
        <v>204</v>
      </c>
      <c r="D8373" s="6" t="s">
        <v>173</v>
      </c>
      <c r="E8373" s="6" t="s">
        <v>174</v>
      </c>
      <c r="F8373" s="34" t="n">
        <v>0.234518304467201</v>
      </c>
      <c r="G8373" s="34" t="n">
        <v>0.26384169498301</v>
      </c>
      <c r="H8373" s="34" t="n">
        <v>-0.029323390515809</v>
      </c>
      <c r="I8373" s="34" t="n">
        <v>-0.111140092992873</v>
      </c>
      <c r="J8373" s="35" t="n">
        <v>3.77</v>
      </c>
      <c r="K8373" s="6" t="n">
        <v>0</v>
      </c>
      <c r="L8373" s="35" t="n">
        <v>-1</v>
      </c>
      <c r="M8373" s="6" t="str">
        <f aca="false">IF(I8373&lt;=0,"Below 0%",IF(I8373&lt;=0.05,"0-5%",IF(I8373&lt;=0.1,"5-10%",IF(I8373&lt;=0.2,"10-20%",IF(I8373&lt;=0.4,"20-40%","Above 40%")))))</f>
        <v>Below 0%</v>
      </c>
      <c r="N8373" s="6" t="str">
        <f aca="false">IF(AND(H8373&gt;=Summary!$B$25,I8373&gt;=Summary!$B$26,I8373&lt;=Summary!$B$27,J8373&gt;=Summary!$B$28,J8373&lt;=Summary!$B$29,F8373*J8373&gt;1),"Yes","No")</f>
        <v>No</v>
      </c>
    </row>
    <row r="8374" customFormat="false" ht="15" hidden="false" customHeight="false" outlineLevel="0" collapsed="false">
      <c r="A8374" s="6" t="s">
        <v>155</v>
      </c>
      <c r="B8374" s="45" t="n">
        <v>44191</v>
      </c>
      <c r="C8374" s="6" t="s">
        <v>204</v>
      </c>
      <c r="D8374" s="6" t="s">
        <v>173</v>
      </c>
      <c r="E8374" s="6" t="s">
        <v>177</v>
      </c>
      <c r="F8374" s="34" t="n">
        <v>0.372472077608109</v>
      </c>
      <c r="G8374" s="34" t="n">
        <v>0.51009394363382</v>
      </c>
      <c r="H8374" s="34" t="n">
        <v>-0.137621866025711</v>
      </c>
      <c r="I8374" s="34" t="n">
        <v>-0.269797098638963</v>
      </c>
      <c r="J8374" s="35" t="n">
        <v>1.95</v>
      </c>
      <c r="K8374" s="6" t="n">
        <v>1</v>
      </c>
      <c r="L8374" s="35" t="n">
        <v>0.95</v>
      </c>
      <c r="M8374" s="6" t="str">
        <f aca="false">IF(I8374&lt;=0,"Below 0%",IF(I8374&lt;=0.05,"0-5%",IF(I8374&lt;=0.1,"5-10%",IF(I8374&lt;=0.2,"10-20%",IF(I8374&lt;=0.4,"20-40%","Above 40%")))))</f>
        <v>Below 0%</v>
      </c>
      <c r="N8374" s="6" t="str">
        <f aca="false">IF(AND(H8374&gt;=Summary!$B$25,I8374&gt;=Summary!$B$26,I8374&lt;=Summary!$B$27,J8374&gt;=Summary!$B$28,J8374&lt;=Summary!$B$29,F8374*J8374&gt;1),"Yes","No")</f>
        <v>No</v>
      </c>
    </row>
    <row r="8375" customFormat="false" ht="15" hidden="false" customHeight="false" outlineLevel="0" collapsed="false">
      <c r="A8375" s="6" t="s">
        <v>155</v>
      </c>
      <c r="B8375" s="45" t="n">
        <v>44192</v>
      </c>
      <c r="C8375" s="6" t="s">
        <v>205</v>
      </c>
      <c r="D8375" s="6" t="s">
        <v>196</v>
      </c>
      <c r="E8375" s="6" t="s">
        <v>187</v>
      </c>
      <c r="F8375" s="34" t="n">
        <v>0.382273107767105</v>
      </c>
      <c r="G8375" s="34" t="n">
        <v>0.555403937433444</v>
      </c>
      <c r="H8375" s="34" t="n">
        <v>-0.173130829666339</v>
      </c>
      <c r="I8375" s="34" t="n">
        <v>-0.311720565875689</v>
      </c>
      <c r="J8375" s="35" t="n">
        <v>1.82</v>
      </c>
      <c r="K8375" s="6" t="n">
        <v>1</v>
      </c>
      <c r="L8375" s="35" t="n">
        <v>0.82</v>
      </c>
      <c r="M8375" s="6" t="str">
        <f aca="false">IF(I8375&lt;=0,"Below 0%",IF(I8375&lt;=0.05,"0-5%",IF(I8375&lt;=0.1,"5-10%",IF(I8375&lt;=0.2,"10-20%",IF(I8375&lt;=0.4,"20-40%","Above 40%")))))</f>
        <v>Below 0%</v>
      </c>
      <c r="N8375" s="6" t="str">
        <f aca="false">IF(AND(H8375&gt;=Summary!$B$25,I8375&gt;=Summary!$B$26,I8375&lt;=Summary!$B$27,J8375&gt;=Summary!$B$28,J8375&lt;=Summary!$B$29,F8375*J8375&gt;1),"Yes","No")</f>
        <v>No</v>
      </c>
    </row>
    <row r="8376" customFormat="false" ht="15" hidden="false" customHeight="false" outlineLevel="0" collapsed="false">
      <c r="A8376" s="6" t="s">
        <v>155</v>
      </c>
      <c r="B8376" s="45" t="n">
        <v>44192</v>
      </c>
      <c r="C8376" s="6" t="s">
        <v>205</v>
      </c>
      <c r="D8376" s="6" t="s">
        <v>196</v>
      </c>
      <c r="E8376" s="6" t="s">
        <v>174</v>
      </c>
      <c r="F8376" s="34" t="n">
        <v>0.355365931987763</v>
      </c>
      <c r="G8376" s="34" t="n">
        <v>0.236176440684315</v>
      </c>
      <c r="H8376" s="34" t="n">
        <v>0.119189491303447</v>
      </c>
      <c r="I8376" s="34" t="n">
        <v>0.504662916242192</v>
      </c>
      <c r="J8376" s="35" t="n">
        <v>4.28</v>
      </c>
      <c r="K8376" s="6" t="n">
        <v>0</v>
      </c>
      <c r="L8376" s="35" t="n">
        <v>-1</v>
      </c>
      <c r="M8376" s="6" t="str">
        <f aca="false">IF(I8376&lt;=0,"Below 0%",IF(I8376&lt;=0.05,"0-5%",IF(I8376&lt;=0.1,"5-10%",IF(I8376&lt;=0.2,"10-20%",IF(I8376&lt;=0.4,"20-40%","Above 40%")))))</f>
        <v>Above 40%</v>
      </c>
      <c r="N8376" s="6" t="str">
        <f aca="false">IF(AND(H8376&gt;=Summary!$B$25,I8376&gt;=Summary!$B$26,I8376&lt;=Summary!$B$27,J8376&gt;=Summary!$B$28,J8376&lt;=Summary!$B$29,F8376*J8376&gt;1),"Yes","No")</f>
        <v>No</v>
      </c>
    </row>
    <row r="8377" customFormat="false" ht="15" hidden="false" customHeight="false" outlineLevel="0" collapsed="false">
      <c r="A8377" s="6" t="s">
        <v>155</v>
      </c>
      <c r="B8377" s="45" t="n">
        <v>44192</v>
      </c>
      <c r="C8377" s="6" t="s">
        <v>205</v>
      </c>
      <c r="D8377" s="6" t="s">
        <v>196</v>
      </c>
      <c r="E8377" s="6" t="s">
        <v>177</v>
      </c>
      <c r="F8377" s="34" t="n">
        <v>0.262360960245132</v>
      </c>
      <c r="G8377" s="34" t="n">
        <v>0.208419621882241</v>
      </c>
      <c r="H8377" s="34" t="n">
        <v>0.0539413383628915</v>
      </c>
      <c r="I8377" s="34" t="n">
        <v>0.258811228404247</v>
      </c>
      <c r="J8377" s="35" t="n">
        <v>4.85</v>
      </c>
      <c r="K8377" s="6" t="n">
        <v>0</v>
      </c>
      <c r="L8377" s="35" t="n">
        <v>-1</v>
      </c>
      <c r="M8377" s="6" t="str">
        <f aca="false">IF(I8377&lt;=0,"Below 0%",IF(I8377&lt;=0.05,"0-5%",IF(I8377&lt;=0.1,"5-10%",IF(I8377&lt;=0.2,"10-20%",IF(I8377&lt;=0.4,"20-40%","Above 40%")))))</f>
        <v>20-40%</v>
      </c>
      <c r="N8377" s="6" t="str">
        <f aca="false">IF(AND(H8377&gt;=Summary!$B$25,I8377&gt;=Summary!$B$26,I8377&lt;=Summary!$B$27,J8377&gt;=Summary!$B$28,J8377&lt;=Summary!$B$29,F8377*J8377&gt;1),"Yes","No")</f>
        <v>Yes</v>
      </c>
    </row>
    <row r="8378" customFormat="false" ht="15" hidden="false" customHeight="false" outlineLevel="0" collapsed="false">
      <c r="A8378" s="6" t="s">
        <v>155</v>
      </c>
      <c r="B8378" s="45" t="n">
        <v>44192</v>
      </c>
      <c r="C8378" s="6" t="s">
        <v>183</v>
      </c>
      <c r="D8378" s="6" t="s">
        <v>178</v>
      </c>
      <c r="E8378" s="6" t="s">
        <v>187</v>
      </c>
      <c r="F8378" s="34" t="n">
        <v>0.794322431087494</v>
      </c>
      <c r="G8378" s="34" t="n">
        <v>0.864239614951143</v>
      </c>
      <c r="H8378" s="34" t="n">
        <v>-0.0699171838636493</v>
      </c>
      <c r="I8378" s="34" t="n">
        <v>-0.0809002302765326</v>
      </c>
      <c r="J8378" s="35" t="n">
        <v>1.15</v>
      </c>
      <c r="K8378" s="6" t="n">
        <v>0</v>
      </c>
      <c r="L8378" s="35" t="n">
        <v>-1</v>
      </c>
      <c r="M8378" s="6" t="str">
        <f aca="false">IF(I8378&lt;=0,"Below 0%",IF(I8378&lt;=0.05,"0-5%",IF(I8378&lt;=0.1,"5-10%",IF(I8378&lt;=0.2,"10-20%",IF(I8378&lt;=0.4,"20-40%","Above 40%")))))</f>
        <v>Below 0%</v>
      </c>
      <c r="N8378" s="6" t="str">
        <f aca="false">IF(AND(H8378&gt;=Summary!$B$25,I8378&gt;=Summary!$B$26,I8378&lt;=Summary!$B$27,J8378&gt;=Summary!$B$28,J8378&lt;=Summary!$B$29,F8378*J8378&gt;1),"Yes","No")</f>
        <v>No</v>
      </c>
    </row>
    <row r="8379" customFormat="false" ht="15" hidden="false" customHeight="false" outlineLevel="0" collapsed="false">
      <c r="A8379" s="6" t="s">
        <v>155</v>
      </c>
      <c r="B8379" s="45" t="n">
        <v>44192</v>
      </c>
      <c r="C8379" s="6" t="s">
        <v>183</v>
      </c>
      <c r="D8379" s="6" t="s">
        <v>178</v>
      </c>
      <c r="E8379" s="6" t="s">
        <v>174</v>
      </c>
      <c r="F8379" s="34" t="n">
        <v>0.177539452910423</v>
      </c>
      <c r="G8379" s="34" t="n">
        <v>0.097534402079864</v>
      </c>
      <c r="H8379" s="34" t="n">
        <v>0.0800050508305592</v>
      </c>
      <c r="I8379" s="34" t="n">
        <v>0.820275196489632</v>
      </c>
      <c r="J8379" s="35" t="n">
        <v>10.19</v>
      </c>
      <c r="K8379" s="6" t="n">
        <v>1</v>
      </c>
      <c r="L8379" s="35" t="n">
        <v>9.19</v>
      </c>
      <c r="M8379" s="6" t="str">
        <f aca="false">IF(I8379&lt;=0,"Below 0%",IF(I8379&lt;=0.05,"0-5%",IF(I8379&lt;=0.1,"5-10%",IF(I8379&lt;=0.2,"10-20%",IF(I8379&lt;=0.4,"20-40%","Above 40%")))))</f>
        <v>Above 40%</v>
      </c>
      <c r="N8379" s="6" t="str">
        <f aca="false">IF(AND(H8379&gt;=Summary!$B$25,I8379&gt;=Summary!$B$26,I8379&lt;=Summary!$B$27,J8379&gt;=Summary!$B$28,J8379&lt;=Summary!$B$29,F8379*J8379&gt;1),"Yes","No")</f>
        <v>No</v>
      </c>
    </row>
    <row r="8380" customFormat="false" ht="15" hidden="false" customHeight="false" outlineLevel="0" collapsed="false">
      <c r="A8380" s="6" t="s">
        <v>155</v>
      </c>
      <c r="B8380" s="45" t="n">
        <v>44192</v>
      </c>
      <c r="C8380" s="6" t="s">
        <v>183</v>
      </c>
      <c r="D8380" s="6" t="s">
        <v>178</v>
      </c>
      <c r="E8380" s="6" t="s">
        <v>177</v>
      </c>
      <c r="F8380" s="34" t="n">
        <v>0.0281381476670504</v>
      </c>
      <c r="G8380" s="34" t="n">
        <v>0.0382259829689929</v>
      </c>
      <c r="H8380" s="34" t="n">
        <v>-0.0100878353019425</v>
      </c>
      <c r="I8380" s="34" t="n">
        <v>-0.263899958050138</v>
      </c>
      <c r="J8380" s="35" t="n">
        <v>26</v>
      </c>
      <c r="K8380" s="6" t="n">
        <v>0</v>
      </c>
      <c r="L8380" s="35" t="n">
        <v>-1</v>
      </c>
      <c r="M8380" s="6" t="str">
        <f aca="false">IF(I8380&lt;=0,"Below 0%",IF(I8380&lt;=0.05,"0-5%",IF(I8380&lt;=0.1,"5-10%",IF(I8380&lt;=0.2,"10-20%",IF(I8380&lt;=0.4,"20-40%","Above 40%")))))</f>
        <v>Below 0%</v>
      </c>
      <c r="N8380" s="6" t="str">
        <f aca="false">IF(AND(H8380&gt;=Summary!$B$25,I8380&gt;=Summary!$B$26,I8380&lt;=Summary!$B$27,J8380&gt;=Summary!$B$28,J8380&lt;=Summary!$B$29,F8380*J8380&gt;1),"Yes","No")</f>
        <v>No</v>
      </c>
    </row>
    <row r="8381" customFormat="false" ht="15" hidden="false" customHeight="false" outlineLevel="0" collapsed="false">
      <c r="A8381" s="6" t="s">
        <v>155</v>
      </c>
      <c r="B8381" s="45" t="n">
        <v>44192</v>
      </c>
      <c r="C8381" s="6" t="s">
        <v>189</v>
      </c>
      <c r="D8381" s="6" t="s">
        <v>201</v>
      </c>
      <c r="E8381" s="6" t="s">
        <v>187</v>
      </c>
      <c r="F8381" s="34" t="n">
        <v>0.427983164787293</v>
      </c>
      <c r="G8381" s="34" t="n">
        <v>0.413402867217026</v>
      </c>
      <c r="H8381" s="34" t="n">
        <v>0.0145802975702666</v>
      </c>
      <c r="I8381" s="34" t="n">
        <v>0.0352689802768404</v>
      </c>
      <c r="J8381" s="35" t="n">
        <v>2.43</v>
      </c>
      <c r="K8381" s="6" t="n">
        <v>0</v>
      </c>
      <c r="L8381" s="35" t="n">
        <v>-1</v>
      </c>
      <c r="M8381" s="6" t="str">
        <f aca="false">IF(I8381&lt;=0,"Below 0%",IF(I8381&lt;=0.05,"0-5%",IF(I8381&lt;=0.1,"5-10%",IF(I8381&lt;=0.2,"10-20%",IF(I8381&lt;=0.4,"20-40%","Above 40%")))))</f>
        <v>0-5%</v>
      </c>
      <c r="N8381" s="6" t="str">
        <f aca="false">IF(AND(H8381&gt;=Summary!$B$25,I8381&gt;=Summary!$B$26,I8381&lt;=Summary!$B$27,J8381&gt;=Summary!$B$28,J8381&lt;=Summary!$B$29,F8381*J8381&gt;1),"Yes","No")</f>
        <v>No</v>
      </c>
    </row>
    <row r="8382" customFormat="false" ht="15" hidden="false" customHeight="false" outlineLevel="0" collapsed="false">
      <c r="A8382" s="6" t="s">
        <v>155</v>
      </c>
      <c r="B8382" s="45" t="n">
        <v>44192</v>
      </c>
      <c r="C8382" s="6" t="s">
        <v>189</v>
      </c>
      <c r="D8382" s="6" t="s">
        <v>201</v>
      </c>
      <c r="E8382" s="6" t="s">
        <v>174</v>
      </c>
      <c r="F8382" s="34" t="n">
        <v>0.309564232826233</v>
      </c>
      <c r="G8382" s="34" t="n">
        <v>0.282182294195891</v>
      </c>
      <c r="H8382" s="34" t="n">
        <v>0.0273819386303416</v>
      </c>
      <c r="I8382" s="34" t="n">
        <v>0.097036345630293</v>
      </c>
      <c r="J8382" s="35" t="n">
        <v>3.56</v>
      </c>
      <c r="K8382" s="6" t="n">
        <v>1</v>
      </c>
      <c r="L8382" s="35" t="n">
        <v>2.56</v>
      </c>
      <c r="M8382" s="6" t="str">
        <f aca="false">IF(I8382&lt;=0,"Below 0%",IF(I8382&lt;=0.05,"0-5%",IF(I8382&lt;=0.1,"5-10%",IF(I8382&lt;=0.2,"10-20%",IF(I8382&lt;=0.4,"20-40%","Above 40%")))))</f>
        <v>5-10%</v>
      </c>
      <c r="N8382" s="6" t="str">
        <f aca="false">IF(AND(H8382&gt;=Summary!$B$25,I8382&gt;=Summary!$B$26,I8382&lt;=Summary!$B$27,J8382&gt;=Summary!$B$28,J8382&lt;=Summary!$B$29,F8382*J8382&gt;1),"Yes","No")</f>
        <v>No</v>
      </c>
    </row>
    <row r="8383" customFormat="false" ht="15" hidden="false" customHeight="false" outlineLevel="0" collapsed="false">
      <c r="A8383" s="6" t="s">
        <v>155</v>
      </c>
      <c r="B8383" s="45" t="n">
        <v>44192</v>
      </c>
      <c r="C8383" s="6" t="s">
        <v>189</v>
      </c>
      <c r="D8383" s="6" t="s">
        <v>201</v>
      </c>
      <c r="E8383" s="6" t="s">
        <v>177</v>
      </c>
      <c r="F8383" s="34" t="n">
        <v>0.262452572584152</v>
      </c>
      <c r="G8383" s="34" t="n">
        <v>0.304414838587083</v>
      </c>
      <c r="H8383" s="34" t="n">
        <v>-0.0419622660029305</v>
      </c>
      <c r="I8383" s="34" t="n">
        <v>-0.137845665466556</v>
      </c>
      <c r="J8383" s="35" t="n">
        <v>3.3</v>
      </c>
      <c r="K8383" s="6" t="n">
        <v>0</v>
      </c>
      <c r="L8383" s="35" t="n">
        <v>-1</v>
      </c>
      <c r="M8383" s="6" t="str">
        <f aca="false">IF(I8383&lt;=0,"Below 0%",IF(I8383&lt;=0.05,"0-5%",IF(I8383&lt;=0.1,"5-10%",IF(I8383&lt;=0.2,"10-20%",IF(I8383&lt;=0.4,"20-40%","Above 40%")))))</f>
        <v>Below 0%</v>
      </c>
      <c r="N8383" s="6" t="str">
        <f aca="false">IF(AND(H8383&gt;=Summary!$B$25,I8383&gt;=Summary!$B$26,I8383&lt;=Summary!$B$27,J8383&gt;=Summary!$B$28,J8383&lt;=Summary!$B$29,F8383*J8383&gt;1),"Yes","No")</f>
        <v>No</v>
      </c>
    </row>
    <row r="8384" customFormat="false" ht="15" hidden="false" customHeight="false" outlineLevel="0" collapsed="false">
      <c r="A8384" s="6" t="s">
        <v>155</v>
      </c>
      <c r="B8384" s="45" t="n">
        <v>44192</v>
      </c>
      <c r="C8384" s="6" t="s">
        <v>203</v>
      </c>
      <c r="D8384" s="6" t="s">
        <v>181</v>
      </c>
      <c r="E8384" s="6" t="s">
        <v>187</v>
      </c>
      <c r="F8384" s="34" t="n">
        <v>0.27912849187851</v>
      </c>
      <c r="G8384" s="34" t="n">
        <v>0.264022721051191</v>
      </c>
      <c r="H8384" s="34" t="n">
        <v>0.0151057708273187</v>
      </c>
      <c r="I8384" s="34" t="n">
        <v>0.0572139048002232</v>
      </c>
      <c r="J8384" s="35" t="n">
        <v>3.78</v>
      </c>
      <c r="K8384" s="6" t="n">
        <v>0</v>
      </c>
      <c r="L8384" s="35" t="n">
        <v>-1</v>
      </c>
      <c r="M8384" s="6" t="str">
        <f aca="false">IF(I8384&lt;=0,"Below 0%",IF(I8384&lt;=0.05,"0-5%",IF(I8384&lt;=0.1,"5-10%",IF(I8384&lt;=0.2,"10-20%",IF(I8384&lt;=0.4,"20-40%","Above 40%")))))</f>
        <v>5-10%</v>
      </c>
      <c r="N8384" s="6" t="str">
        <f aca="false">IF(AND(H8384&gt;=Summary!$B$25,I8384&gt;=Summary!$B$26,I8384&lt;=Summary!$B$27,J8384&gt;=Summary!$B$28,J8384&lt;=Summary!$B$29,F8384*J8384&gt;1),"Yes","No")</f>
        <v>No</v>
      </c>
    </row>
    <row r="8385" customFormat="false" ht="15" hidden="false" customHeight="false" outlineLevel="0" collapsed="false">
      <c r="A8385" s="6" t="s">
        <v>155</v>
      </c>
      <c r="B8385" s="45" t="n">
        <v>44192</v>
      </c>
      <c r="C8385" s="6" t="s">
        <v>203</v>
      </c>
      <c r="D8385" s="6" t="s">
        <v>181</v>
      </c>
      <c r="E8385" s="6" t="s">
        <v>174</v>
      </c>
      <c r="F8385" s="34" t="n">
        <v>0.26214787364006</v>
      </c>
      <c r="G8385" s="34" t="n">
        <v>0.288441007391185</v>
      </c>
      <c r="H8385" s="34" t="n">
        <v>-0.0262931337511249</v>
      </c>
      <c r="I8385" s="34" t="n">
        <v>-0.0911560183100665</v>
      </c>
      <c r="J8385" s="35" t="n">
        <v>3.46</v>
      </c>
      <c r="K8385" s="6" t="n">
        <v>1</v>
      </c>
      <c r="L8385" s="35" t="n">
        <v>2.46</v>
      </c>
      <c r="M8385" s="6" t="str">
        <f aca="false">IF(I8385&lt;=0,"Below 0%",IF(I8385&lt;=0.05,"0-5%",IF(I8385&lt;=0.1,"5-10%",IF(I8385&lt;=0.2,"10-20%",IF(I8385&lt;=0.4,"20-40%","Above 40%")))))</f>
        <v>Below 0%</v>
      </c>
      <c r="N8385" s="6" t="str">
        <f aca="false">IF(AND(H8385&gt;=Summary!$B$25,I8385&gt;=Summary!$B$26,I8385&lt;=Summary!$B$27,J8385&gt;=Summary!$B$28,J8385&lt;=Summary!$B$29,F8385*J8385&gt;1),"Yes","No")</f>
        <v>No</v>
      </c>
    </row>
    <row r="8386" customFormat="false" ht="15" hidden="false" customHeight="false" outlineLevel="0" collapsed="false">
      <c r="A8386" s="6" t="s">
        <v>155</v>
      </c>
      <c r="B8386" s="45" t="n">
        <v>44192</v>
      </c>
      <c r="C8386" s="6" t="s">
        <v>203</v>
      </c>
      <c r="D8386" s="6" t="s">
        <v>181</v>
      </c>
      <c r="E8386" s="6" t="s">
        <v>177</v>
      </c>
      <c r="F8386" s="34" t="n">
        <v>0.458723664283752</v>
      </c>
      <c r="G8386" s="34" t="n">
        <v>0.447536271557624</v>
      </c>
      <c r="H8386" s="34" t="n">
        <v>0.0111873927261286</v>
      </c>
      <c r="I8386" s="34" t="n">
        <v>0.0249977341215082</v>
      </c>
      <c r="J8386" s="35" t="n">
        <v>2.23</v>
      </c>
      <c r="K8386" s="6" t="n">
        <v>0</v>
      </c>
      <c r="L8386" s="35" t="n">
        <v>-1</v>
      </c>
      <c r="M8386" s="6" t="str">
        <f aca="false">IF(I8386&lt;=0,"Below 0%",IF(I8386&lt;=0.05,"0-5%",IF(I8386&lt;=0.1,"5-10%",IF(I8386&lt;=0.2,"10-20%",IF(I8386&lt;=0.4,"20-40%","Above 40%")))))</f>
        <v>0-5%</v>
      </c>
      <c r="N8386" s="6" t="str">
        <f aca="false">IF(AND(H8386&gt;=Summary!$B$25,I8386&gt;=Summary!$B$26,I8386&lt;=Summary!$B$27,J8386&gt;=Summary!$B$28,J8386&lt;=Summary!$B$29,F8386*J8386&gt;1),"Yes","No")</f>
        <v>No</v>
      </c>
    </row>
    <row r="8387" customFormat="false" ht="15" hidden="false" customHeight="false" outlineLevel="0" collapsed="false">
      <c r="A8387" s="6" t="s">
        <v>155</v>
      </c>
      <c r="B8387" s="45" t="n">
        <v>44193</v>
      </c>
      <c r="C8387" s="6" t="s">
        <v>190</v>
      </c>
      <c r="D8387" s="6" t="s">
        <v>182</v>
      </c>
      <c r="E8387" s="6" t="s">
        <v>187</v>
      </c>
      <c r="F8387" s="34" t="n">
        <v>0.614642441272736</v>
      </c>
      <c r="G8387" s="34" t="n">
        <v>0.571174715999238</v>
      </c>
      <c r="H8387" s="34" t="n">
        <v>0.0434677252734972</v>
      </c>
      <c r="I8387" s="34" t="n">
        <v>0.0761023274593884</v>
      </c>
      <c r="J8387" s="35" t="n">
        <v>1.74</v>
      </c>
      <c r="K8387" s="6" t="n">
        <v>0</v>
      </c>
      <c r="L8387" s="35" t="n">
        <v>-1</v>
      </c>
      <c r="M8387" s="6" t="str">
        <f aca="false">IF(I8387&lt;=0,"Below 0%",IF(I8387&lt;=0.05,"0-5%",IF(I8387&lt;=0.1,"5-10%",IF(I8387&lt;=0.2,"10-20%",IF(I8387&lt;=0.4,"20-40%","Above 40%")))))</f>
        <v>5-10%</v>
      </c>
      <c r="N8387" s="6" t="str">
        <f aca="false">IF(AND(H8387&gt;=Summary!$B$25,I8387&gt;=Summary!$B$26,I8387&lt;=Summary!$B$27,J8387&gt;=Summary!$B$28,J8387&lt;=Summary!$B$29,F8387*J8387&gt;1),"Yes","No")</f>
        <v>No</v>
      </c>
    </row>
    <row r="8388" customFormat="false" ht="15" hidden="false" customHeight="false" outlineLevel="0" collapsed="false">
      <c r="A8388" s="6" t="s">
        <v>155</v>
      </c>
      <c r="B8388" s="45" t="n">
        <v>44193</v>
      </c>
      <c r="C8388" s="6" t="s">
        <v>190</v>
      </c>
      <c r="D8388" s="6" t="s">
        <v>182</v>
      </c>
      <c r="E8388" s="6" t="s">
        <v>174</v>
      </c>
      <c r="F8388" s="34" t="n">
        <v>0.262845873832703</v>
      </c>
      <c r="G8388" s="34" t="n">
        <v>0.230056482833027</v>
      </c>
      <c r="H8388" s="34" t="n">
        <v>0.0327893909996761</v>
      </c>
      <c r="I8388" s="34" t="n">
        <v>0.142527567995006</v>
      </c>
      <c r="J8388" s="35" t="n">
        <v>4.32</v>
      </c>
      <c r="K8388" s="6" t="n">
        <v>1</v>
      </c>
      <c r="L8388" s="35" t="n">
        <v>3.32</v>
      </c>
      <c r="M8388" s="6" t="str">
        <f aca="false">IF(I8388&lt;=0,"Below 0%",IF(I8388&lt;=0.05,"0-5%",IF(I8388&lt;=0.1,"5-10%",IF(I8388&lt;=0.2,"10-20%",IF(I8388&lt;=0.4,"20-40%","Above 40%")))))</f>
        <v>10-20%</v>
      </c>
      <c r="N8388" s="6" t="str">
        <f aca="false">IF(AND(H8388&gt;=Summary!$B$25,I8388&gt;=Summary!$B$26,I8388&lt;=Summary!$B$27,J8388&gt;=Summary!$B$28,J8388&lt;=Summary!$B$29,F8388*J8388&gt;1),"Yes","No")</f>
        <v>Yes</v>
      </c>
    </row>
    <row r="8389" customFormat="false" ht="15" hidden="false" customHeight="false" outlineLevel="0" collapsed="false">
      <c r="A8389" s="6" t="s">
        <v>155</v>
      </c>
      <c r="B8389" s="45" t="n">
        <v>44193</v>
      </c>
      <c r="C8389" s="6" t="s">
        <v>190</v>
      </c>
      <c r="D8389" s="6" t="s">
        <v>182</v>
      </c>
      <c r="E8389" s="6" t="s">
        <v>177</v>
      </c>
      <c r="F8389" s="34" t="n">
        <v>0.122511677443981</v>
      </c>
      <c r="G8389" s="34" t="n">
        <v>0.198768801167735</v>
      </c>
      <c r="H8389" s="34" t="n">
        <v>-0.0762571237237538</v>
      </c>
      <c r="I8389" s="34" t="n">
        <v>-0.383647349462065</v>
      </c>
      <c r="J8389" s="35" t="n">
        <v>5</v>
      </c>
      <c r="K8389" s="6" t="n">
        <v>0</v>
      </c>
      <c r="L8389" s="35" t="n">
        <v>-1</v>
      </c>
      <c r="M8389" s="6" t="str">
        <f aca="false">IF(I8389&lt;=0,"Below 0%",IF(I8389&lt;=0.05,"0-5%",IF(I8389&lt;=0.1,"5-10%",IF(I8389&lt;=0.2,"10-20%",IF(I8389&lt;=0.4,"20-40%","Above 40%")))))</f>
        <v>Below 0%</v>
      </c>
      <c r="N8389" s="6" t="str">
        <f aca="false">IF(AND(H8389&gt;=Summary!$B$25,I8389&gt;=Summary!$B$26,I8389&lt;=Summary!$B$27,J8389&gt;=Summary!$B$28,J8389&lt;=Summary!$B$29,F8389*J8389&gt;1),"Yes","No")</f>
        <v>No</v>
      </c>
    </row>
    <row r="8390" customFormat="false" ht="15" hidden="false" customHeight="false" outlineLevel="0" collapsed="false">
      <c r="A8390" s="6" t="s">
        <v>155</v>
      </c>
      <c r="B8390" s="45" t="n">
        <v>44193</v>
      </c>
      <c r="C8390" s="6" t="s">
        <v>180</v>
      </c>
      <c r="D8390" s="6" t="s">
        <v>195</v>
      </c>
      <c r="E8390" s="6" t="s">
        <v>187</v>
      </c>
      <c r="F8390" s="34" t="n">
        <v>0.199683025479317</v>
      </c>
      <c r="G8390" s="34" t="n">
        <v>0.250889820454006</v>
      </c>
      <c r="H8390" s="34" t="n">
        <v>-0.0512067949746895</v>
      </c>
      <c r="I8390" s="34" t="n">
        <v>-0.204100727889344</v>
      </c>
      <c r="J8390" s="35" t="n">
        <v>3.96</v>
      </c>
      <c r="K8390" s="6" t="n">
        <v>0</v>
      </c>
      <c r="L8390" s="35" t="n">
        <v>-1</v>
      </c>
      <c r="M8390" s="6" t="str">
        <f aca="false">IF(I8390&lt;=0,"Below 0%",IF(I8390&lt;=0.05,"0-5%",IF(I8390&lt;=0.1,"5-10%",IF(I8390&lt;=0.2,"10-20%",IF(I8390&lt;=0.4,"20-40%","Above 40%")))))</f>
        <v>Below 0%</v>
      </c>
      <c r="N8390" s="6" t="str">
        <f aca="false">IF(AND(H8390&gt;=Summary!$B$25,I8390&gt;=Summary!$B$26,I8390&lt;=Summary!$B$27,J8390&gt;=Summary!$B$28,J8390&lt;=Summary!$B$29,F8390*J8390&gt;1),"Yes","No")</f>
        <v>No</v>
      </c>
    </row>
    <row r="8391" customFormat="false" ht="15" hidden="false" customHeight="false" outlineLevel="0" collapsed="false">
      <c r="A8391" s="6" t="s">
        <v>155</v>
      </c>
      <c r="B8391" s="45" t="n">
        <v>44193</v>
      </c>
      <c r="C8391" s="6" t="s">
        <v>180</v>
      </c>
      <c r="D8391" s="6" t="s">
        <v>195</v>
      </c>
      <c r="E8391" s="6" t="s">
        <v>174</v>
      </c>
      <c r="F8391" s="34" t="n">
        <v>0.36901131272316</v>
      </c>
      <c r="G8391" s="34" t="n">
        <v>0.271454559835482</v>
      </c>
      <c r="H8391" s="34" t="n">
        <v>0.0975567528876777</v>
      </c>
      <c r="I8391" s="34" t="n">
        <v>0.359385205932083</v>
      </c>
      <c r="J8391" s="35" t="n">
        <v>3.66</v>
      </c>
      <c r="K8391" s="6" t="n">
        <v>1</v>
      </c>
      <c r="L8391" s="35" t="n">
        <v>2.66</v>
      </c>
      <c r="M8391" s="6" t="str">
        <f aca="false">IF(I8391&lt;=0,"Below 0%",IF(I8391&lt;=0.05,"0-5%",IF(I8391&lt;=0.1,"5-10%",IF(I8391&lt;=0.2,"10-20%",IF(I8391&lt;=0.4,"20-40%","Above 40%")))))</f>
        <v>20-40%</v>
      </c>
      <c r="N8391" s="6" t="str">
        <f aca="false">IF(AND(H8391&gt;=Summary!$B$25,I8391&gt;=Summary!$B$26,I8391&lt;=Summary!$B$27,J8391&gt;=Summary!$B$28,J8391&lt;=Summary!$B$29,F8391*J8391&gt;1),"Yes","No")</f>
        <v>Yes</v>
      </c>
    </row>
    <row r="8392" customFormat="false" ht="15" hidden="false" customHeight="false" outlineLevel="0" collapsed="false">
      <c r="A8392" s="6" t="s">
        <v>155</v>
      </c>
      <c r="B8392" s="45" t="n">
        <v>44193</v>
      </c>
      <c r="C8392" s="6" t="s">
        <v>180</v>
      </c>
      <c r="D8392" s="6" t="s">
        <v>195</v>
      </c>
      <c r="E8392" s="6" t="s">
        <v>177</v>
      </c>
      <c r="F8392" s="34" t="n">
        <v>0.43130561709404</v>
      </c>
      <c r="G8392" s="34" t="n">
        <v>0.477655619710512</v>
      </c>
      <c r="H8392" s="34" t="n">
        <v>-0.0463500026164718</v>
      </c>
      <c r="I8392" s="34" t="n">
        <v>-0.0970364436297487</v>
      </c>
      <c r="J8392" s="35" t="n">
        <v>2.08</v>
      </c>
      <c r="K8392" s="6" t="n">
        <v>0</v>
      </c>
      <c r="L8392" s="35" t="n">
        <v>-1</v>
      </c>
      <c r="M8392" s="6" t="str">
        <f aca="false">IF(I8392&lt;=0,"Below 0%",IF(I8392&lt;=0.05,"0-5%",IF(I8392&lt;=0.1,"5-10%",IF(I8392&lt;=0.2,"10-20%",IF(I8392&lt;=0.4,"20-40%","Above 40%")))))</f>
        <v>Below 0%</v>
      </c>
      <c r="N8392" s="6" t="str">
        <f aca="false">IF(AND(H8392&gt;=Summary!$B$25,I8392&gt;=Summary!$B$26,I8392&lt;=Summary!$B$27,J8392&gt;=Summary!$B$28,J8392&lt;=Summary!$B$29,F8392*J8392&gt;1),"Yes","No")</f>
        <v>No</v>
      </c>
    </row>
    <row r="8393" customFormat="false" ht="15" hidden="false" customHeight="false" outlineLevel="0" collapsed="false">
      <c r="A8393" s="6" t="s">
        <v>155</v>
      </c>
      <c r="B8393" s="45" t="n">
        <v>44194</v>
      </c>
      <c r="C8393" s="6" t="s">
        <v>201</v>
      </c>
      <c r="D8393" s="6" t="s">
        <v>185</v>
      </c>
      <c r="E8393" s="6" t="s">
        <v>187</v>
      </c>
      <c r="F8393" s="34" t="n">
        <v>0.346173107624054</v>
      </c>
      <c r="G8393" s="34" t="n">
        <v>0.298206746941828</v>
      </c>
      <c r="H8393" s="34" t="n">
        <v>0.0479663606822257</v>
      </c>
      <c r="I8393" s="34" t="n">
        <v>0.160849347555448</v>
      </c>
      <c r="J8393" s="35" t="n">
        <v>3.35</v>
      </c>
      <c r="K8393" s="6" t="n">
        <v>0</v>
      </c>
      <c r="L8393" s="35" t="n">
        <v>-1</v>
      </c>
      <c r="M8393" s="6" t="str">
        <f aca="false">IF(I8393&lt;=0,"Below 0%",IF(I8393&lt;=0.05,"0-5%",IF(I8393&lt;=0.1,"5-10%",IF(I8393&lt;=0.2,"10-20%",IF(I8393&lt;=0.4,"20-40%","Above 40%")))))</f>
        <v>10-20%</v>
      </c>
      <c r="N8393" s="6" t="str">
        <f aca="false">IF(AND(H8393&gt;=Summary!$B$25,I8393&gt;=Summary!$B$26,I8393&lt;=Summary!$B$27,J8393&gt;=Summary!$B$28,J8393&lt;=Summary!$B$29,F8393*J8393&gt;1),"Yes","No")</f>
        <v>Yes</v>
      </c>
    </row>
    <row r="8394" customFormat="false" ht="15" hidden="false" customHeight="false" outlineLevel="0" collapsed="false">
      <c r="A8394" s="6" t="s">
        <v>155</v>
      </c>
      <c r="B8394" s="45" t="n">
        <v>44194</v>
      </c>
      <c r="C8394" s="6" t="s">
        <v>201</v>
      </c>
      <c r="D8394" s="6" t="s">
        <v>185</v>
      </c>
      <c r="E8394" s="6" t="s">
        <v>174</v>
      </c>
      <c r="F8394" s="34" t="n">
        <v>0.233712166547775</v>
      </c>
      <c r="G8394" s="34" t="n">
        <v>0.283804716549751</v>
      </c>
      <c r="H8394" s="34" t="n">
        <v>-0.0500925500019761</v>
      </c>
      <c r="I8394" s="34" t="n">
        <v>-0.17650358532077</v>
      </c>
      <c r="J8394" s="35" t="n">
        <v>3.52</v>
      </c>
      <c r="K8394" s="6" t="n">
        <v>0</v>
      </c>
      <c r="L8394" s="35" t="n">
        <v>-1</v>
      </c>
      <c r="M8394" s="6" t="str">
        <f aca="false">IF(I8394&lt;=0,"Below 0%",IF(I8394&lt;=0.05,"0-5%",IF(I8394&lt;=0.1,"5-10%",IF(I8394&lt;=0.2,"10-20%",IF(I8394&lt;=0.4,"20-40%","Above 40%")))))</f>
        <v>Below 0%</v>
      </c>
      <c r="N8394" s="6" t="str">
        <f aca="false">IF(AND(H8394&gt;=Summary!$B$25,I8394&gt;=Summary!$B$26,I8394&lt;=Summary!$B$27,J8394&gt;=Summary!$B$28,J8394&lt;=Summary!$B$29,F8394*J8394&gt;1),"Yes","No")</f>
        <v>No</v>
      </c>
    </row>
    <row r="8395" customFormat="false" ht="15" hidden="false" customHeight="false" outlineLevel="0" collapsed="false">
      <c r="A8395" s="6" t="s">
        <v>155</v>
      </c>
      <c r="B8395" s="45" t="n">
        <v>44194</v>
      </c>
      <c r="C8395" s="6" t="s">
        <v>201</v>
      </c>
      <c r="D8395" s="6" t="s">
        <v>185</v>
      </c>
      <c r="E8395" s="6" t="s">
        <v>177</v>
      </c>
      <c r="F8395" s="34" t="n">
        <v>0.420114696025848</v>
      </c>
      <c r="G8395" s="34" t="n">
        <v>0.41798853650842</v>
      </c>
      <c r="H8395" s="34" t="n">
        <v>0.00212615951742806</v>
      </c>
      <c r="I8395" s="34" t="n">
        <v>0.00508664552188076</v>
      </c>
      <c r="J8395" s="35" t="n">
        <v>2.39</v>
      </c>
      <c r="K8395" s="6" t="n">
        <v>1</v>
      </c>
      <c r="L8395" s="35" t="n">
        <v>1.39</v>
      </c>
      <c r="M8395" s="6" t="str">
        <f aca="false">IF(I8395&lt;=0,"Below 0%",IF(I8395&lt;=0.05,"0-5%",IF(I8395&lt;=0.1,"5-10%",IF(I8395&lt;=0.2,"10-20%",IF(I8395&lt;=0.4,"20-40%","Above 40%")))))</f>
        <v>0-5%</v>
      </c>
      <c r="N8395" s="6" t="str">
        <f aca="false">IF(AND(H8395&gt;=Summary!$B$25,I8395&gt;=Summary!$B$26,I8395&lt;=Summary!$B$27,J8395&gt;=Summary!$B$28,J8395&lt;=Summary!$B$29,F8395*J8395&gt;1),"Yes","No")</f>
        <v>No</v>
      </c>
    </row>
    <row r="8396" customFormat="false" ht="15" hidden="false" customHeight="false" outlineLevel="0" collapsed="false">
      <c r="A8396" s="6" t="s">
        <v>155</v>
      </c>
      <c r="B8396" s="45" t="n">
        <v>44194</v>
      </c>
      <c r="C8396" s="6" t="s">
        <v>196</v>
      </c>
      <c r="D8396" s="6" t="s">
        <v>204</v>
      </c>
      <c r="E8396" s="6" t="s">
        <v>187</v>
      </c>
      <c r="F8396" s="34" t="n">
        <v>0.464397490024567</v>
      </c>
      <c r="G8396" s="34" t="n">
        <v>0.401893218978472</v>
      </c>
      <c r="H8396" s="34" t="n">
        <v>0.0625042710460949</v>
      </c>
      <c r="I8396" s="34" t="n">
        <v>0.155524572434856</v>
      </c>
      <c r="J8396" s="35" t="n">
        <v>2.48</v>
      </c>
      <c r="K8396" s="6" t="n">
        <v>1</v>
      </c>
      <c r="L8396" s="35" t="n">
        <v>1.48</v>
      </c>
      <c r="M8396" s="6" t="str">
        <f aca="false">IF(I8396&lt;=0,"Below 0%",IF(I8396&lt;=0.05,"0-5%",IF(I8396&lt;=0.1,"5-10%",IF(I8396&lt;=0.2,"10-20%",IF(I8396&lt;=0.4,"20-40%","Above 40%")))))</f>
        <v>10-20%</v>
      </c>
      <c r="N8396" s="6" t="str">
        <f aca="false">IF(AND(H8396&gt;=Summary!$B$25,I8396&gt;=Summary!$B$26,I8396&lt;=Summary!$B$27,J8396&gt;=Summary!$B$28,J8396&lt;=Summary!$B$29,F8396*J8396&gt;1),"Yes","No")</f>
        <v>Yes</v>
      </c>
    </row>
    <row r="8397" customFormat="false" ht="15" hidden="false" customHeight="false" outlineLevel="0" collapsed="false">
      <c r="A8397" s="6" t="s">
        <v>155</v>
      </c>
      <c r="B8397" s="45" t="n">
        <v>44194</v>
      </c>
      <c r="C8397" s="6" t="s">
        <v>196</v>
      </c>
      <c r="D8397" s="6" t="s">
        <v>204</v>
      </c>
      <c r="E8397" s="6" t="s">
        <v>174</v>
      </c>
      <c r="F8397" s="34" t="n">
        <v>0.296977281570435</v>
      </c>
      <c r="G8397" s="34" t="n">
        <v>0.306675440943572</v>
      </c>
      <c r="H8397" s="34" t="n">
        <v>-0.00969815937313767</v>
      </c>
      <c r="I8397" s="34" t="n">
        <v>-0.0316235279333049</v>
      </c>
      <c r="J8397" s="35" t="n">
        <v>3.25</v>
      </c>
      <c r="K8397" s="6" t="n">
        <v>0</v>
      </c>
      <c r="L8397" s="35" t="n">
        <v>-1</v>
      </c>
      <c r="M8397" s="6" t="str">
        <f aca="false">IF(I8397&lt;=0,"Below 0%",IF(I8397&lt;=0.05,"0-5%",IF(I8397&lt;=0.1,"5-10%",IF(I8397&lt;=0.2,"10-20%",IF(I8397&lt;=0.4,"20-40%","Above 40%")))))</f>
        <v>Below 0%</v>
      </c>
      <c r="N8397" s="6" t="str">
        <f aca="false">IF(AND(H8397&gt;=Summary!$B$25,I8397&gt;=Summary!$B$26,I8397&lt;=Summary!$B$27,J8397&gt;=Summary!$B$28,J8397&lt;=Summary!$B$29,F8397*J8397&gt;1),"Yes","No")</f>
        <v>No</v>
      </c>
    </row>
    <row r="8398" customFormat="false" ht="15" hidden="false" customHeight="false" outlineLevel="0" collapsed="false">
      <c r="A8398" s="6" t="s">
        <v>155</v>
      </c>
      <c r="B8398" s="45" t="n">
        <v>44194</v>
      </c>
      <c r="C8398" s="6" t="s">
        <v>196</v>
      </c>
      <c r="D8398" s="6" t="s">
        <v>204</v>
      </c>
      <c r="E8398" s="6" t="s">
        <v>177</v>
      </c>
      <c r="F8398" s="34" t="n">
        <v>0.238625183701515</v>
      </c>
      <c r="G8398" s="34" t="n">
        <v>0.291431340077956</v>
      </c>
      <c r="H8398" s="34" t="n">
        <v>-0.0528061563764409</v>
      </c>
      <c r="I8398" s="34" t="n">
        <v>-0.181195874000084</v>
      </c>
      <c r="J8398" s="35" t="n">
        <v>3.42</v>
      </c>
      <c r="K8398" s="6" t="n">
        <v>0</v>
      </c>
      <c r="L8398" s="35" t="n">
        <v>-1</v>
      </c>
      <c r="M8398" s="6" t="str">
        <f aca="false">IF(I8398&lt;=0,"Below 0%",IF(I8398&lt;=0.05,"0-5%",IF(I8398&lt;=0.1,"5-10%",IF(I8398&lt;=0.2,"10-20%",IF(I8398&lt;=0.4,"20-40%","Above 40%")))))</f>
        <v>Below 0%</v>
      </c>
      <c r="N8398" s="6" t="str">
        <f aca="false">IF(AND(H8398&gt;=Summary!$B$25,I8398&gt;=Summary!$B$26,I8398&lt;=Summary!$B$27,J8398&gt;=Summary!$B$28,J8398&lt;=Summary!$B$29,F8398*J8398&gt;1),"Yes","No")</f>
        <v>No</v>
      </c>
    </row>
    <row r="8399" customFormat="false" ht="15" hidden="false" customHeight="false" outlineLevel="0" collapsed="false">
      <c r="A8399" s="6" t="s">
        <v>155</v>
      </c>
      <c r="B8399" s="45" t="n">
        <v>44194</v>
      </c>
      <c r="C8399" s="6" t="s">
        <v>176</v>
      </c>
      <c r="D8399" s="6" t="s">
        <v>203</v>
      </c>
      <c r="E8399" s="6" t="s">
        <v>187</v>
      </c>
      <c r="F8399" s="34" t="n">
        <v>0.57169896364212</v>
      </c>
      <c r="G8399" s="34" t="n">
        <v>0.624946822087978</v>
      </c>
      <c r="H8399" s="34" t="n">
        <v>-0.0532478584458571</v>
      </c>
      <c r="I8399" s="34" t="n">
        <v>-0.0852038230516213</v>
      </c>
      <c r="J8399" s="35" t="n">
        <v>1.6</v>
      </c>
      <c r="K8399" s="6" t="n">
        <v>1</v>
      </c>
      <c r="L8399" s="35" t="n">
        <v>0.6</v>
      </c>
      <c r="M8399" s="6" t="str">
        <f aca="false">IF(I8399&lt;=0,"Below 0%",IF(I8399&lt;=0.05,"0-5%",IF(I8399&lt;=0.1,"5-10%",IF(I8399&lt;=0.2,"10-20%",IF(I8399&lt;=0.4,"20-40%","Above 40%")))))</f>
        <v>Below 0%</v>
      </c>
      <c r="N8399" s="6" t="str">
        <f aca="false">IF(AND(H8399&gt;=Summary!$B$25,I8399&gt;=Summary!$B$26,I8399&lt;=Summary!$B$27,J8399&gt;=Summary!$B$28,J8399&lt;=Summary!$B$29,F8399*J8399&gt;1),"Yes","No")</f>
        <v>No</v>
      </c>
    </row>
    <row r="8400" customFormat="false" ht="15" hidden="false" customHeight="false" outlineLevel="0" collapsed="false">
      <c r="A8400" s="6" t="s">
        <v>155</v>
      </c>
      <c r="B8400" s="45" t="n">
        <v>44194</v>
      </c>
      <c r="C8400" s="6" t="s">
        <v>176</v>
      </c>
      <c r="D8400" s="6" t="s">
        <v>203</v>
      </c>
      <c r="E8400" s="6" t="s">
        <v>174</v>
      </c>
      <c r="F8400" s="34" t="n">
        <v>0.344824105501175</v>
      </c>
      <c r="G8400" s="34" t="n">
        <v>0.221220114013443</v>
      </c>
      <c r="H8400" s="34" t="n">
        <v>0.123603991487732</v>
      </c>
      <c r="I8400" s="34" t="n">
        <v>0.558737581521273</v>
      </c>
      <c r="J8400" s="35" t="n">
        <v>4.52</v>
      </c>
      <c r="K8400" s="6" t="n">
        <v>0</v>
      </c>
      <c r="L8400" s="35" t="n">
        <v>-1</v>
      </c>
      <c r="M8400" s="6" t="str">
        <f aca="false">IF(I8400&lt;=0,"Below 0%",IF(I8400&lt;=0.05,"0-5%",IF(I8400&lt;=0.1,"5-10%",IF(I8400&lt;=0.2,"10-20%",IF(I8400&lt;=0.4,"20-40%","Above 40%")))))</f>
        <v>Above 40%</v>
      </c>
      <c r="N8400" s="6" t="str">
        <f aca="false">IF(AND(H8400&gt;=Summary!$B$25,I8400&gt;=Summary!$B$26,I8400&lt;=Summary!$B$27,J8400&gt;=Summary!$B$28,J8400&lt;=Summary!$B$29,F8400*J8400&gt;1),"Yes","No")</f>
        <v>No</v>
      </c>
    </row>
    <row r="8401" customFormat="false" ht="15" hidden="false" customHeight="false" outlineLevel="0" collapsed="false">
      <c r="A8401" s="6" t="s">
        <v>155</v>
      </c>
      <c r="B8401" s="45" t="n">
        <v>44194</v>
      </c>
      <c r="C8401" s="6" t="s">
        <v>176</v>
      </c>
      <c r="D8401" s="6" t="s">
        <v>203</v>
      </c>
      <c r="E8401" s="6" t="s">
        <v>177</v>
      </c>
      <c r="F8401" s="34" t="n">
        <v>0.0834769457578659</v>
      </c>
      <c r="G8401" s="34" t="n">
        <v>0.153833063898579</v>
      </c>
      <c r="H8401" s="34" t="n">
        <v>-0.0703561181407132</v>
      </c>
      <c r="I8401" s="34" t="n">
        <v>-0.457353681696793</v>
      </c>
      <c r="J8401" s="35" t="n">
        <v>6.5</v>
      </c>
      <c r="K8401" s="6" t="n">
        <v>0</v>
      </c>
      <c r="L8401" s="35" t="n">
        <v>-1</v>
      </c>
      <c r="M8401" s="6" t="str">
        <f aca="false">IF(I8401&lt;=0,"Below 0%",IF(I8401&lt;=0.05,"0-5%",IF(I8401&lt;=0.1,"5-10%",IF(I8401&lt;=0.2,"10-20%",IF(I8401&lt;=0.4,"20-40%","Above 40%")))))</f>
        <v>Below 0%</v>
      </c>
      <c r="N8401" s="6" t="str">
        <f aca="false">IF(AND(H8401&gt;=Summary!$B$25,I8401&gt;=Summary!$B$26,I8401&lt;=Summary!$B$27,J8401&gt;=Summary!$B$28,J8401&lt;=Summary!$B$29,F8401*J8401&gt;1),"Yes","No")</f>
        <v>No</v>
      </c>
    </row>
    <row r="8402" customFormat="false" ht="15" hidden="false" customHeight="false" outlineLevel="0" collapsed="false">
      <c r="A8402" s="6" t="s">
        <v>155</v>
      </c>
      <c r="B8402" s="45" t="n">
        <v>44194</v>
      </c>
      <c r="C8402" s="6" t="s">
        <v>179</v>
      </c>
      <c r="D8402" s="6" t="s">
        <v>189</v>
      </c>
      <c r="E8402" s="6" t="s">
        <v>187</v>
      </c>
      <c r="F8402" s="34" t="n">
        <v>0.463306337594986</v>
      </c>
      <c r="G8402" s="34" t="n">
        <v>0.439475071442444</v>
      </c>
      <c r="H8402" s="34" t="n">
        <v>0.0238312661525423</v>
      </c>
      <c r="I8402" s="34" t="n">
        <v>0.0542266619909142</v>
      </c>
      <c r="J8402" s="35" t="n">
        <v>2.27</v>
      </c>
      <c r="K8402" s="6" t="n">
        <v>0</v>
      </c>
      <c r="L8402" s="35" t="n">
        <v>-1</v>
      </c>
      <c r="M8402" s="6" t="str">
        <f aca="false">IF(I8402&lt;=0,"Below 0%",IF(I8402&lt;=0.05,"0-5%",IF(I8402&lt;=0.1,"5-10%",IF(I8402&lt;=0.2,"10-20%",IF(I8402&lt;=0.4,"20-40%","Above 40%")))))</f>
        <v>5-10%</v>
      </c>
      <c r="N8402" s="6" t="str">
        <f aca="false">IF(AND(H8402&gt;=Summary!$B$25,I8402&gt;=Summary!$B$26,I8402&lt;=Summary!$B$27,J8402&gt;=Summary!$B$28,J8402&lt;=Summary!$B$29,F8402*J8402&gt;1),"Yes","No")</f>
        <v>No</v>
      </c>
    </row>
    <row r="8403" customFormat="false" ht="15" hidden="false" customHeight="false" outlineLevel="0" collapsed="false">
      <c r="A8403" s="6" t="s">
        <v>155</v>
      </c>
      <c r="B8403" s="45" t="n">
        <v>44194</v>
      </c>
      <c r="C8403" s="6" t="s">
        <v>179</v>
      </c>
      <c r="D8403" s="6" t="s">
        <v>189</v>
      </c>
      <c r="E8403" s="6" t="s">
        <v>174</v>
      </c>
      <c r="F8403" s="34" t="n">
        <v>0.268648564815521</v>
      </c>
      <c r="G8403" s="34" t="n">
        <v>0.277113447826208</v>
      </c>
      <c r="H8403" s="34" t="n">
        <v>-0.00846488301068632</v>
      </c>
      <c r="I8403" s="34" t="n">
        <v>-0.0305466337959719</v>
      </c>
      <c r="J8403" s="35" t="n">
        <v>3.6</v>
      </c>
      <c r="K8403" s="6" t="n">
        <v>1</v>
      </c>
      <c r="L8403" s="35" t="n">
        <v>2.6</v>
      </c>
      <c r="M8403" s="6" t="str">
        <f aca="false">IF(I8403&lt;=0,"Below 0%",IF(I8403&lt;=0.05,"0-5%",IF(I8403&lt;=0.1,"5-10%",IF(I8403&lt;=0.2,"10-20%",IF(I8403&lt;=0.4,"20-40%","Above 40%")))))</f>
        <v>Below 0%</v>
      </c>
      <c r="N8403" s="6" t="str">
        <f aca="false">IF(AND(H8403&gt;=Summary!$B$25,I8403&gt;=Summary!$B$26,I8403&lt;=Summary!$B$27,J8403&gt;=Summary!$B$28,J8403&lt;=Summary!$B$29,F8403*J8403&gt;1),"Yes","No")</f>
        <v>No</v>
      </c>
    </row>
    <row r="8404" customFormat="false" ht="15" hidden="false" customHeight="false" outlineLevel="0" collapsed="false">
      <c r="A8404" s="6" t="s">
        <v>155</v>
      </c>
      <c r="B8404" s="45" t="n">
        <v>44194</v>
      </c>
      <c r="C8404" s="6" t="s">
        <v>179</v>
      </c>
      <c r="D8404" s="6" t="s">
        <v>189</v>
      </c>
      <c r="E8404" s="6" t="s">
        <v>177</v>
      </c>
      <c r="F8404" s="34" t="n">
        <v>0.268045037984848</v>
      </c>
      <c r="G8404" s="34" t="n">
        <v>0.283411480731349</v>
      </c>
      <c r="H8404" s="34" t="n">
        <v>-0.0153664427465007</v>
      </c>
      <c r="I8404" s="34" t="n">
        <v>-0.0542195492816567</v>
      </c>
      <c r="J8404" s="35" t="n">
        <v>3.52</v>
      </c>
      <c r="K8404" s="6" t="n">
        <v>0</v>
      </c>
      <c r="L8404" s="35" t="n">
        <v>-1</v>
      </c>
      <c r="M8404" s="6" t="str">
        <f aca="false">IF(I8404&lt;=0,"Below 0%",IF(I8404&lt;=0.05,"0-5%",IF(I8404&lt;=0.1,"5-10%",IF(I8404&lt;=0.2,"10-20%",IF(I8404&lt;=0.4,"20-40%","Above 40%")))))</f>
        <v>Below 0%</v>
      </c>
      <c r="N8404" s="6" t="str">
        <f aca="false">IF(AND(H8404&gt;=Summary!$B$25,I8404&gt;=Summary!$B$26,I8404&lt;=Summary!$B$27,J8404&gt;=Summary!$B$28,J8404&lt;=Summary!$B$29,F8404*J8404&gt;1),"Yes","No")</f>
        <v>No</v>
      </c>
    </row>
    <row r="8405" customFormat="false" ht="15" hidden="false" customHeight="false" outlineLevel="0" collapsed="false">
      <c r="A8405" s="6" t="s">
        <v>155</v>
      </c>
      <c r="B8405" s="45" t="n">
        <v>44194</v>
      </c>
      <c r="C8405" s="6" t="s">
        <v>178</v>
      </c>
      <c r="D8405" s="6" t="s">
        <v>205</v>
      </c>
      <c r="E8405" s="6" t="s">
        <v>187</v>
      </c>
      <c r="F8405" s="34" t="n">
        <v>0.369250535964966</v>
      </c>
      <c r="G8405" s="34" t="n">
        <v>0.251100163594249</v>
      </c>
      <c r="H8405" s="34" t="n">
        <v>0.118150372370717</v>
      </c>
      <c r="I8405" s="34" t="n">
        <v>0.470530845856536</v>
      </c>
      <c r="J8405" s="35" t="n">
        <v>4.07</v>
      </c>
      <c r="K8405" s="6" t="n">
        <v>0</v>
      </c>
      <c r="L8405" s="35" t="n">
        <v>-1</v>
      </c>
      <c r="M8405" s="6" t="str">
        <f aca="false">IF(I8405&lt;=0,"Below 0%",IF(I8405&lt;=0.05,"0-5%",IF(I8405&lt;=0.1,"5-10%",IF(I8405&lt;=0.2,"10-20%",IF(I8405&lt;=0.4,"20-40%","Above 40%")))))</f>
        <v>Above 40%</v>
      </c>
      <c r="N8405" s="6" t="str">
        <f aca="false">IF(AND(H8405&gt;=Summary!$B$25,I8405&gt;=Summary!$B$26,I8405&lt;=Summary!$B$27,J8405&gt;=Summary!$B$28,J8405&lt;=Summary!$B$29,F8405*J8405&gt;1),"Yes","No")</f>
        <v>No</v>
      </c>
    </row>
    <row r="8406" customFormat="false" ht="15" hidden="false" customHeight="false" outlineLevel="0" collapsed="false">
      <c r="A8406" s="6" t="s">
        <v>155</v>
      </c>
      <c r="B8406" s="45" t="n">
        <v>44194</v>
      </c>
      <c r="C8406" s="6" t="s">
        <v>178</v>
      </c>
      <c r="D8406" s="6" t="s">
        <v>205</v>
      </c>
      <c r="E8406" s="6" t="s">
        <v>174</v>
      </c>
      <c r="F8406" s="34" t="n">
        <v>0.240277662873268</v>
      </c>
      <c r="G8406" s="34" t="n">
        <v>0.26683489969415</v>
      </c>
      <c r="H8406" s="34" t="n">
        <v>-0.0265572368208817</v>
      </c>
      <c r="I8406" s="34" t="n">
        <v>-0.0995268491914739</v>
      </c>
      <c r="J8406" s="35" t="n">
        <v>3.83</v>
      </c>
      <c r="K8406" s="6" t="n">
        <v>0</v>
      </c>
      <c r="L8406" s="35" t="n">
        <v>-1</v>
      </c>
      <c r="M8406" s="6" t="str">
        <f aca="false">IF(I8406&lt;=0,"Below 0%",IF(I8406&lt;=0.05,"0-5%",IF(I8406&lt;=0.1,"5-10%",IF(I8406&lt;=0.2,"10-20%",IF(I8406&lt;=0.4,"20-40%","Above 40%")))))</f>
        <v>Below 0%</v>
      </c>
      <c r="N8406" s="6" t="str">
        <f aca="false">IF(AND(H8406&gt;=Summary!$B$25,I8406&gt;=Summary!$B$26,I8406&lt;=Summary!$B$27,J8406&gt;=Summary!$B$28,J8406&lt;=Summary!$B$29,F8406*J8406&gt;1),"Yes","No")</f>
        <v>No</v>
      </c>
    </row>
    <row r="8407" customFormat="false" ht="15" hidden="false" customHeight="false" outlineLevel="0" collapsed="false">
      <c r="A8407" s="6" t="s">
        <v>155</v>
      </c>
      <c r="B8407" s="45" t="n">
        <v>44194</v>
      </c>
      <c r="C8407" s="6" t="s">
        <v>178</v>
      </c>
      <c r="D8407" s="6" t="s">
        <v>205</v>
      </c>
      <c r="E8407" s="6" t="s">
        <v>177</v>
      </c>
      <c r="F8407" s="34" t="n">
        <v>0.39047184586525</v>
      </c>
      <c r="G8407" s="34" t="n">
        <v>0.482064936711601</v>
      </c>
      <c r="H8407" s="34" t="n">
        <v>-0.0915930908463513</v>
      </c>
      <c r="I8407" s="34" t="n">
        <v>-0.190001561762928</v>
      </c>
      <c r="J8407" s="35" t="n">
        <v>2.12</v>
      </c>
      <c r="K8407" s="6" t="n">
        <v>1</v>
      </c>
      <c r="L8407" s="35" t="n">
        <v>1.12</v>
      </c>
      <c r="M8407" s="6" t="str">
        <f aca="false">IF(I8407&lt;=0,"Below 0%",IF(I8407&lt;=0.05,"0-5%",IF(I8407&lt;=0.1,"5-10%",IF(I8407&lt;=0.2,"10-20%",IF(I8407&lt;=0.4,"20-40%","Above 40%")))))</f>
        <v>Below 0%</v>
      </c>
      <c r="N8407" s="6" t="str">
        <f aca="false">IF(AND(H8407&gt;=Summary!$B$25,I8407&gt;=Summary!$B$26,I8407&lt;=Summary!$B$27,J8407&gt;=Summary!$B$28,J8407&lt;=Summary!$B$29,F8407*J8407&gt;1),"Yes","No")</f>
        <v>No</v>
      </c>
    </row>
    <row r="8408" customFormat="false" ht="15" hidden="false" customHeight="false" outlineLevel="0" collapsed="false">
      <c r="A8408" s="6" t="s">
        <v>155</v>
      </c>
      <c r="B8408" s="45" t="n">
        <v>44195</v>
      </c>
      <c r="C8408" s="6" t="s">
        <v>188</v>
      </c>
      <c r="D8408" s="6" t="s">
        <v>183</v>
      </c>
      <c r="E8408" s="6" t="s">
        <v>187</v>
      </c>
      <c r="F8408" s="34" t="n">
        <v>0.121801324188709</v>
      </c>
      <c r="G8408" s="34" t="n">
        <v>0.0837727006444054</v>
      </c>
      <c r="H8408" s="34" t="n">
        <v>0.0380286235443039</v>
      </c>
      <c r="I8408" s="34" t="n">
        <v>0.453950072658229</v>
      </c>
      <c r="J8408" s="35" t="n">
        <v>12</v>
      </c>
      <c r="K8408" s="6" t="n">
        <v>0</v>
      </c>
      <c r="L8408" s="35" t="n">
        <v>-1</v>
      </c>
      <c r="M8408" s="6" t="str">
        <f aca="false">IF(I8408&lt;=0,"Below 0%",IF(I8408&lt;=0.05,"0-5%",IF(I8408&lt;=0.1,"5-10%",IF(I8408&lt;=0.2,"10-20%",IF(I8408&lt;=0.4,"20-40%","Above 40%")))))</f>
        <v>Above 40%</v>
      </c>
      <c r="N8408" s="6" t="str">
        <f aca="false">IF(AND(H8408&gt;=Summary!$B$25,I8408&gt;=Summary!$B$26,I8408&lt;=Summary!$B$27,J8408&gt;=Summary!$B$28,J8408&lt;=Summary!$B$29,F8408*J8408&gt;1),"Yes","No")</f>
        <v>No</v>
      </c>
    </row>
    <row r="8409" customFormat="false" ht="15" hidden="false" customHeight="false" outlineLevel="0" collapsed="false">
      <c r="A8409" s="6" t="s">
        <v>155</v>
      </c>
      <c r="B8409" s="45" t="n">
        <v>44195</v>
      </c>
      <c r="C8409" s="6" t="s">
        <v>188</v>
      </c>
      <c r="D8409" s="6" t="s">
        <v>183</v>
      </c>
      <c r="E8409" s="6" t="s">
        <v>174</v>
      </c>
      <c r="F8409" s="34" t="n">
        <v>0.210707038640976</v>
      </c>
      <c r="G8409" s="34" t="n">
        <v>0.154657293497364</v>
      </c>
      <c r="H8409" s="34" t="n">
        <v>0.0560497451436122</v>
      </c>
      <c r="I8409" s="34" t="n">
        <v>0.36241255666722</v>
      </c>
      <c r="J8409" s="35" t="n">
        <v>6.5</v>
      </c>
      <c r="K8409" s="6" t="n">
        <v>1</v>
      </c>
      <c r="L8409" s="35" t="n">
        <v>5.5</v>
      </c>
      <c r="M8409" s="6" t="str">
        <f aca="false">IF(I8409&lt;=0,"Below 0%",IF(I8409&lt;=0.05,"0-5%",IF(I8409&lt;=0.1,"5-10%",IF(I8409&lt;=0.2,"10-20%",IF(I8409&lt;=0.4,"20-40%","Above 40%")))))</f>
        <v>20-40%</v>
      </c>
      <c r="N8409" s="6" t="str">
        <f aca="false">IF(AND(H8409&gt;=Summary!$B$25,I8409&gt;=Summary!$B$26,I8409&lt;=Summary!$B$27,J8409&gt;=Summary!$B$28,J8409&lt;=Summary!$B$29,F8409*J8409&gt;1),"Yes","No")</f>
        <v>No</v>
      </c>
    </row>
    <row r="8410" customFormat="false" ht="15" hidden="false" customHeight="false" outlineLevel="0" collapsed="false">
      <c r="A8410" s="6" t="s">
        <v>155</v>
      </c>
      <c r="B8410" s="45" t="n">
        <v>44195</v>
      </c>
      <c r="C8410" s="6" t="s">
        <v>188</v>
      </c>
      <c r="D8410" s="6" t="s">
        <v>183</v>
      </c>
      <c r="E8410" s="6" t="s">
        <v>177</v>
      </c>
      <c r="F8410" s="34" t="n">
        <v>0.667491674423218</v>
      </c>
      <c r="G8410" s="34" t="n">
        <v>0.761570005858231</v>
      </c>
      <c r="H8410" s="34" t="n">
        <v>-0.094078331435013</v>
      </c>
      <c r="I8410" s="34" t="n">
        <v>-0.123532085968898</v>
      </c>
      <c r="J8410" s="35" t="n">
        <v>1.32</v>
      </c>
      <c r="K8410" s="6" t="n">
        <v>0</v>
      </c>
      <c r="L8410" s="35" t="n">
        <v>-1</v>
      </c>
      <c r="M8410" s="6" t="str">
        <f aca="false">IF(I8410&lt;=0,"Below 0%",IF(I8410&lt;=0.05,"0-5%",IF(I8410&lt;=0.1,"5-10%",IF(I8410&lt;=0.2,"10-20%",IF(I8410&lt;=0.4,"20-40%","Above 40%")))))</f>
        <v>Below 0%</v>
      </c>
      <c r="N8410" s="6" t="str">
        <f aca="false">IF(AND(H8410&gt;=Summary!$B$25,I8410&gt;=Summary!$B$26,I8410&lt;=Summary!$B$27,J8410&gt;=Summary!$B$28,J8410&lt;=Summary!$B$29,F8410*J8410&gt;1),"Yes","No")</f>
        <v>No</v>
      </c>
    </row>
    <row r="8411" customFormat="false" ht="15" hidden="false" customHeight="false" outlineLevel="0" collapsed="false">
      <c r="A8411" s="6" t="s">
        <v>155</v>
      </c>
      <c r="B8411" s="45" t="n">
        <v>44197</v>
      </c>
      <c r="C8411" s="6" t="s">
        <v>173</v>
      </c>
      <c r="D8411" s="6" t="s">
        <v>189</v>
      </c>
      <c r="E8411" s="6" t="s">
        <v>187</v>
      </c>
      <c r="F8411" s="34" t="n">
        <v>0.461474001407623</v>
      </c>
      <c r="G8411" s="34" t="n">
        <v>0.453969965652209</v>
      </c>
      <c r="H8411" s="34" t="n">
        <v>0.00750403575541464</v>
      </c>
      <c r="I8411" s="34" t="n">
        <v>0.0165298066462034</v>
      </c>
      <c r="J8411" s="35" t="n">
        <v>2.22</v>
      </c>
      <c r="K8411" s="6" t="n">
        <v>0</v>
      </c>
      <c r="L8411" s="35" t="n">
        <v>-1</v>
      </c>
      <c r="M8411" s="6" t="str">
        <f aca="false">IF(I8411&lt;=0,"Below 0%",IF(I8411&lt;=0.05,"0-5%",IF(I8411&lt;=0.1,"5-10%",IF(I8411&lt;=0.2,"10-20%",IF(I8411&lt;=0.4,"20-40%","Above 40%")))))</f>
        <v>0-5%</v>
      </c>
      <c r="N8411" s="6" t="str">
        <f aca="false">IF(AND(H8411&gt;=Summary!$B$25,I8411&gt;=Summary!$B$26,I8411&lt;=Summary!$B$27,J8411&gt;=Summary!$B$28,J8411&lt;=Summary!$B$29,F8411*J8411&gt;1),"Yes","No")</f>
        <v>No</v>
      </c>
    </row>
    <row r="8412" customFormat="false" ht="15" hidden="false" customHeight="false" outlineLevel="0" collapsed="false">
      <c r="A8412" s="6" t="s">
        <v>155</v>
      </c>
      <c r="B8412" s="45" t="n">
        <v>44197</v>
      </c>
      <c r="C8412" s="6" t="s">
        <v>173</v>
      </c>
      <c r="D8412" s="6" t="s">
        <v>189</v>
      </c>
      <c r="E8412" s="6" t="s">
        <v>174</v>
      </c>
      <c r="F8412" s="34" t="n">
        <v>0.173095509409905</v>
      </c>
      <c r="G8412" s="34" t="n">
        <v>0.28151210160556</v>
      </c>
      <c r="H8412" s="34" t="n">
        <v>-0.108416592195655</v>
      </c>
      <c r="I8412" s="34" t="n">
        <v>-0.385122314732895</v>
      </c>
      <c r="J8412" s="35" t="n">
        <v>3.58</v>
      </c>
      <c r="K8412" s="6" t="n">
        <v>0</v>
      </c>
      <c r="L8412" s="35" t="n">
        <v>-1</v>
      </c>
      <c r="M8412" s="6" t="str">
        <f aca="false">IF(I8412&lt;=0,"Below 0%",IF(I8412&lt;=0.05,"0-5%",IF(I8412&lt;=0.1,"5-10%",IF(I8412&lt;=0.2,"10-20%",IF(I8412&lt;=0.4,"20-40%","Above 40%")))))</f>
        <v>Below 0%</v>
      </c>
      <c r="N8412" s="6" t="str">
        <f aca="false">IF(AND(H8412&gt;=Summary!$B$25,I8412&gt;=Summary!$B$26,I8412&lt;=Summary!$B$27,J8412&gt;=Summary!$B$28,J8412&lt;=Summary!$B$29,F8412*J8412&gt;1),"Yes","No")</f>
        <v>No</v>
      </c>
    </row>
    <row r="8413" customFormat="false" ht="15" hidden="false" customHeight="false" outlineLevel="0" collapsed="false">
      <c r="A8413" s="6" t="s">
        <v>155</v>
      </c>
      <c r="B8413" s="45" t="n">
        <v>44197</v>
      </c>
      <c r="C8413" s="6" t="s">
        <v>173</v>
      </c>
      <c r="D8413" s="6" t="s">
        <v>189</v>
      </c>
      <c r="E8413" s="6" t="s">
        <v>177</v>
      </c>
      <c r="F8413" s="34" t="n">
        <v>0.365430444478989</v>
      </c>
      <c r="G8413" s="34" t="n">
        <v>0.264517932742232</v>
      </c>
      <c r="H8413" s="34" t="n">
        <v>0.100912511736757</v>
      </c>
      <c r="I8413" s="34" t="n">
        <v>0.381495918596545</v>
      </c>
      <c r="J8413" s="35" t="n">
        <v>3.81</v>
      </c>
      <c r="K8413" s="6" t="n">
        <v>1</v>
      </c>
      <c r="L8413" s="35" t="n">
        <v>2.81</v>
      </c>
      <c r="M8413" s="6" t="str">
        <f aca="false">IF(I8413&lt;=0,"Below 0%",IF(I8413&lt;=0.05,"0-5%",IF(I8413&lt;=0.1,"5-10%",IF(I8413&lt;=0.2,"10-20%",IF(I8413&lt;=0.4,"20-40%","Above 40%")))))</f>
        <v>20-40%</v>
      </c>
      <c r="N8413" s="6" t="str">
        <f aca="false">IF(AND(H8413&gt;=Summary!$B$25,I8413&gt;=Summary!$B$26,I8413&lt;=Summary!$B$27,J8413&gt;=Summary!$B$28,J8413&lt;=Summary!$B$29,F8413*J8413&gt;1),"Yes","No")</f>
        <v>Yes</v>
      </c>
    </row>
    <row r="8414" customFormat="false" ht="15" hidden="false" customHeight="false" outlineLevel="0" collapsed="false">
      <c r="A8414" s="6" t="s">
        <v>155</v>
      </c>
      <c r="B8414" s="45" t="n">
        <v>44197</v>
      </c>
      <c r="C8414" s="6" t="s">
        <v>176</v>
      </c>
      <c r="D8414" s="6" t="s">
        <v>182</v>
      </c>
      <c r="E8414" s="6" t="s">
        <v>187</v>
      </c>
      <c r="F8414" s="34" t="n">
        <v>0.56721168756485</v>
      </c>
      <c r="G8414" s="34" t="n">
        <v>0.555185944522138</v>
      </c>
      <c r="H8414" s="34" t="n">
        <v>0.0120257430427117</v>
      </c>
      <c r="I8414" s="34" t="n">
        <v>0.0216607483697422</v>
      </c>
      <c r="J8414" s="35" t="n">
        <v>1.81</v>
      </c>
      <c r="K8414" s="6" t="n">
        <v>1</v>
      </c>
      <c r="L8414" s="35" t="n">
        <v>0.81</v>
      </c>
      <c r="M8414" s="6" t="str">
        <f aca="false">IF(I8414&lt;=0,"Below 0%",IF(I8414&lt;=0.05,"0-5%",IF(I8414&lt;=0.1,"5-10%",IF(I8414&lt;=0.2,"10-20%",IF(I8414&lt;=0.4,"20-40%","Above 40%")))))</f>
        <v>0-5%</v>
      </c>
      <c r="N8414" s="6" t="str">
        <f aca="false">IF(AND(H8414&gt;=Summary!$B$25,I8414&gt;=Summary!$B$26,I8414&lt;=Summary!$B$27,J8414&gt;=Summary!$B$28,J8414&lt;=Summary!$B$29,F8414*J8414&gt;1),"Yes","No")</f>
        <v>No</v>
      </c>
    </row>
    <row r="8415" customFormat="false" ht="15" hidden="false" customHeight="false" outlineLevel="0" collapsed="false">
      <c r="A8415" s="6" t="s">
        <v>155</v>
      </c>
      <c r="B8415" s="45" t="n">
        <v>44197</v>
      </c>
      <c r="C8415" s="6" t="s">
        <v>176</v>
      </c>
      <c r="D8415" s="6" t="s">
        <v>182</v>
      </c>
      <c r="E8415" s="6" t="s">
        <v>174</v>
      </c>
      <c r="F8415" s="34" t="n">
        <v>0.348087161779404</v>
      </c>
      <c r="G8415" s="34" t="n">
        <v>0.231008404502315</v>
      </c>
      <c r="H8415" s="34" t="n">
        <v>0.117078757277089</v>
      </c>
      <c r="I8415" s="34" t="n">
        <v>0.506816007535845</v>
      </c>
      <c r="J8415" s="35" t="n">
        <v>4.35</v>
      </c>
      <c r="K8415" s="6" t="n">
        <v>0</v>
      </c>
      <c r="L8415" s="35" t="n">
        <v>-1</v>
      </c>
      <c r="M8415" s="6" t="str">
        <f aca="false">IF(I8415&lt;=0,"Below 0%",IF(I8415&lt;=0.05,"0-5%",IF(I8415&lt;=0.1,"5-10%",IF(I8415&lt;=0.2,"10-20%",IF(I8415&lt;=0.4,"20-40%","Above 40%")))))</f>
        <v>Above 40%</v>
      </c>
      <c r="N8415" s="6" t="str">
        <f aca="false">IF(AND(H8415&gt;=Summary!$B$25,I8415&gt;=Summary!$B$26,I8415&lt;=Summary!$B$27,J8415&gt;=Summary!$B$28,J8415&lt;=Summary!$B$29,F8415*J8415&gt;1),"Yes","No")</f>
        <v>No</v>
      </c>
    </row>
    <row r="8416" customFormat="false" ht="15" hidden="false" customHeight="false" outlineLevel="0" collapsed="false">
      <c r="A8416" s="6" t="s">
        <v>155</v>
      </c>
      <c r="B8416" s="45" t="n">
        <v>44197</v>
      </c>
      <c r="C8416" s="6" t="s">
        <v>176</v>
      </c>
      <c r="D8416" s="6" t="s">
        <v>182</v>
      </c>
      <c r="E8416" s="6" t="s">
        <v>177</v>
      </c>
      <c r="F8416" s="34" t="n">
        <v>0.0847011283040047</v>
      </c>
      <c r="G8416" s="34" t="n">
        <v>0.213805650975547</v>
      </c>
      <c r="H8416" s="34" t="n">
        <v>-0.129104522671542</v>
      </c>
      <c r="I8416" s="34" t="n">
        <v>-0.603840553710659</v>
      </c>
      <c r="J8416" s="35" t="n">
        <v>4.7</v>
      </c>
      <c r="K8416" s="6" t="n">
        <v>0</v>
      </c>
      <c r="L8416" s="35" t="n">
        <v>-1</v>
      </c>
      <c r="M8416" s="6" t="str">
        <f aca="false">IF(I8416&lt;=0,"Below 0%",IF(I8416&lt;=0.05,"0-5%",IF(I8416&lt;=0.1,"5-10%",IF(I8416&lt;=0.2,"10-20%",IF(I8416&lt;=0.4,"20-40%","Above 40%")))))</f>
        <v>Below 0%</v>
      </c>
      <c r="N8416" s="6" t="str">
        <f aca="false">IF(AND(H8416&gt;=Summary!$B$25,I8416&gt;=Summary!$B$26,I8416&lt;=Summary!$B$27,J8416&gt;=Summary!$B$28,J8416&lt;=Summary!$B$29,F8416*J8416&gt;1),"Yes","No")</f>
        <v>No</v>
      </c>
    </row>
    <row r="8417" customFormat="false" ht="15" hidden="false" customHeight="false" outlineLevel="0" collapsed="false">
      <c r="A8417" s="6" t="s">
        <v>155</v>
      </c>
      <c r="B8417" s="45" t="n">
        <v>44198</v>
      </c>
      <c r="C8417" s="6" t="s">
        <v>201</v>
      </c>
      <c r="D8417" s="6" t="s">
        <v>203</v>
      </c>
      <c r="E8417" s="6" t="s">
        <v>187</v>
      </c>
      <c r="F8417" s="34" t="n">
        <v>0.361408203840256</v>
      </c>
      <c r="G8417" s="34" t="n">
        <v>0.359509312320917</v>
      </c>
      <c r="H8417" s="34" t="n">
        <v>0.00189889151933881</v>
      </c>
      <c r="I8417" s="34" t="n">
        <v>0.00528189800447709</v>
      </c>
      <c r="J8417" s="35" t="n">
        <v>2.76</v>
      </c>
      <c r="K8417" s="6" t="n">
        <v>0</v>
      </c>
      <c r="L8417" s="35" t="n">
        <v>-1</v>
      </c>
      <c r="M8417" s="6" t="str">
        <f aca="false">IF(I8417&lt;=0,"Below 0%",IF(I8417&lt;=0.05,"0-5%",IF(I8417&lt;=0.1,"5-10%",IF(I8417&lt;=0.2,"10-20%",IF(I8417&lt;=0.4,"20-40%","Above 40%")))))</f>
        <v>0-5%</v>
      </c>
      <c r="N8417" s="6" t="str">
        <f aca="false">IF(AND(H8417&gt;=Summary!$B$25,I8417&gt;=Summary!$B$26,I8417&lt;=Summary!$B$27,J8417&gt;=Summary!$B$28,J8417&lt;=Summary!$B$29,F8417*J8417&gt;1),"Yes","No")</f>
        <v>No</v>
      </c>
    </row>
    <row r="8418" customFormat="false" ht="15" hidden="false" customHeight="false" outlineLevel="0" collapsed="false">
      <c r="A8418" s="6" t="s">
        <v>155</v>
      </c>
      <c r="B8418" s="45" t="n">
        <v>44198</v>
      </c>
      <c r="C8418" s="6" t="s">
        <v>201</v>
      </c>
      <c r="D8418" s="6" t="s">
        <v>203</v>
      </c>
      <c r="E8418" s="6" t="s">
        <v>174</v>
      </c>
      <c r="F8418" s="34" t="n">
        <v>0.235414758324623</v>
      </c>
      <c r="G8418" s="34" t="n">
        <v>0.300680515759312</v>
      </c>
      <c r="H8418" s="34" t="n">
        <v>-0.0652657574346892</v>
      </c>
      <c r="I8418" s="34" t="n">
        <v>-0.217060148609473</v>
      </c>
      <c r="J8418" s="35" t="n">
        <v>3.3</v>
      </c>
      <c r="K8418" s="6" t="n">
        <v>1</v>
      </c>
      <c r="L8418" s="35" t="n">
        <v>2.3</v>
      </c>
      <c r="M8418" s="6" t="str">
        <f aca="false">IF(I8418&lt;=0,"Below 0%",IF(I8418&lt;=0.05,"0-5%",IF(I8418&lt;=0.1,"5-10%",IF(I8418&lt;=0.2,"10-20%",IF(I8418&lt;=0.4,"20-40%","Above 40%")))))</f>
        <v>Below 0%</v>
      </c>
      <c r="N8418" s="6" t="str">
        <f aca="false">IF(AND(H8418&gt;=Summary!$B$25,I8418&gt;=Summary!$B$26,I8418&lt;=Summary!$B$27,J8418&gt;=Summary!$B$28,J8418&lt;=Summary!$B$29,F8418*J8418&gt;1),"Yes","No")</f>
        <v>No</v>
      </c>
    </row>
    <row r="8419" customFormat="false" ht="15" hidden="false" customHeight="false" outlineLevel="0" collapsed="false">
      <c r="A8419" s="6" t="s">
        <v>155</v>
      </c>
      <c r="B8419" s="45" t="n">
        <v>44198</v>
      </c>
      <c r="C8419" s="6" t="s">
        <v>201</v>
      </c>
      <c r="D8419" s="6" t="s">
        <v>203</v>
      </c>
      <c r="E8419" s="6" t="s">
        <v>177</v>
      </c>
      <c r="F8419" s="34" t="n">
        <v>0.403177082538605</v>
      </c>
      <c r="G8419" s="34" t="n">
        <v>0.339810171919771</v>
      </c>
      <c r="H8419" s="34" t="n">
        <v>0.063366910618834</v>
      </c>
      <c r="I8419" s="34" t="n">
        <v>0.186477380182118</v>
      </c>
      <c r="J8419" s="35" t="n">
        <v>2.92</v>
      </c>
      <c r="K8419" s="6" t="n">
        <v>0</v>
      </c>
      <c r="L8419" s="35" t="n">
        <v>-1</v>
      </c>
      <c r="M8419" s="6" t="str">
        <f aca="false">IF(I8419&lt;=0,"Below 0%",IF(I8419&lt;=0.05,"0-5%",IF(I8419&lt;=0.1,"5-10%",IF(I8419&lt;=0.2,"10-20%",IF(I8419&lt;=0.4,"20-40%","Above 40%")))))</f>
        <v>10-20%</v>
      </c>
      <c r="N8419" s="6" t="str">
        <f aca="false">IF(AND(H8419&gt;=Summary!$B$25,I8419&gt;=Summary!$B$26,I8419&lt;=Summary!$B$27,J8419&gt;=Summary!$B$28,J8419&lt;=Summary!$B$29,F8419*J8419&gt;1),"Yes","No")</f>
        <v>Yes</v>
      </c>
    </row>
    <row r="8420" customFormat="false" ht="15" hidden="false" customHeight="false" outlineLevel="0" collapsed="false">
      <c r="A8420" s="6" t="s">
        <v>155</v>
      </c>
      <c r="B8420" s="45" t="n">
        <v>44198</v>
      </c>
      <c r="C8420" s="6" t="s">
        <v>180</v>
      </c>
      <c r="D8420" s="6" t="s">
        <v>204</v>
      </c>
      <c r="E8420" s="6" t="s">
        <v>187</v>
      </c>
      <c r="F8420" s="34" t="n">
        <v>0.526231229305267</v>
      </c>
      <c r="G8420" s="34" t="n">
        <v>0.476533468659453</v>
      </c>
      <c r="H8420" s="34" t="n">
        <v>0.0496977606458144</v>
      </c>
      <c r="I8420" s="34" t="n">
        <v>0.104290178789793</v>
      </c>
      <c r="J8420" s="35" t="n">
        <v>2.09</v>
      </c>
      <c r="K8420" s="6" t="n">
        <v>1</v>
      </c>
      <c r="L8420" s="35" t="n">
        <v>1.09</v>
      </c>
      <c r="M8420" s="6" t="str">
        <f aca="false">IF(I8420&lt;=0,"Below 0%",IF(I8420&lt;=0.05,"0-5%",IF(I8420&lt;=0.1,"5-10%",IF(I8420&lt;=0.2,"10-20%",IF(I8420&lt;=0.4,"20-40%","Above 40%")))))</f>
        <v>10-20%</v>
      </c>
      <c r="N8420" s="6" t="str">
        <f aca="false">IF(AND(H8420&gt;=Summary!$B$25,I8420&gt;=Summary!$B$26,I8420&lt;=Summary!$B$27,J8420&gt;=Summary!$B$28,J8420&lt;=Summary!$B$29,F8420*J8420&gt;1),"Yes","No")</f>
        <v>Yes</v>
      </c>
    </row>
    <row r="8421" customFormat="false" ht="15" hidden="false" customHeight="false" outlineLevel="0" collapsed="false">
      <c r="A8421" s="6" t="s">
        <v>155</v>
      </c>
      <c r="B8421" s="45" t="n">
        <v>44198</v>
      </c>
      <c r="C8421" s="6" t="s">
        <v>180</v>
      </c>
      <c r="D8421" s="6" t="s">
        <v>204</v>
      </c>
      <c r="E8421" s="6" t="s">
        <v>174</v>
      </c>
      <c r="F8421" s="34" t="n">
        <v>0.258458554744721</v>
      </c>
      <c r="G8421" s="34" t="n">
        <v>0.280550689999509</v>
      </c>
      <c r="H8421" s="34" t="n">
        <v>-0.0220921352547884</v>
      </c>
      <c r="I8421" s="34" t="n">
        <v>-0.0787456101242421</v>
      </c>
      <c r="J8421" s="35" t="n">
        <v>3.55</v>
      </c>
      <c r="K8421" s="6" t="n">
        <v>0</v>
      </c>
      <c r="L8421" s="35" t="n">
        <v>-1</v>
      </c>
      <c r="M8421" s="6" t="str">
        <f aca="false">IF(I8421&lt;=0,"Below 0%",IF(I8421&lt;=0.05,"0-5%",IF(I8421&lt;=0.1,"5-10%",IF(I8421&lt;=0.2,"10-20%",IF(I8421&lt;=0.4,"20-40%","Above 40%")))))</f>
        <v>Below 0%</v>
      </c>
      <c r="N8421" s="6" t="str">
        <f aca="false">IF(AND(H8421&gt;=Summary!$B$25,I8421&gt;=Summary!$B$26,I8421&lt;=Summary!$B$27,J8421&gt;=Summary!$B$28,J8421&lt;=Summary!$B$29,F8421*J8421&gt;1),"Yes","No")</f>
        <v>No</v>
      </c>
    </row>
    <row r="8422" customFormat="false" ht="15" hidden="false" customHeight="false" outlineLevel="0" collapsed="false">
      <c r="A8422" s="6" t="s">
        <v>155</v>
      </c>
      <c r="B8422" s="45" t="n">
        <v>44198</v>
      </c>
      <c r="C8422" s="6" t="s">
        <v>180</v>
      </c>
      <c r="D8422" s="6" t="s">
        <v>204</v>
      </c>
      <c r="E8422" s="6" t="s">
        <v>177</v>
      </c>
      <c r="F8422" s="34" t="n">
        <v>0.215310245752335</v>
      </c>
      <c r="G8422" s="34" t="n">
        <v>0.242915841341038</v>
      </c>
      <c r="H8422" s="34" t="n">
        <v>-0.0276055955887036</v>
      </c>
      <c r="I8422" s="34" t="n">
        <v>-0.113642632099679</v>
      </c>
      <c r="J8422" s="35" t="n">
        <v>4.1</v>
      </c>
      <c r="K8422" s="6" t="n">
        <v>0</v>
      </c>
      <c r="L8422" s="35" t="n">
        <v>-1</v>
      </c>
      <c r="M8422" s="6" t="str">
        <f aca="false">IF(I8422&lt;=0,"Below 0%",IF(I8422&lt;=0.05,"0-5%",IF(I8422&lt;=0.1,"5-10%",IF(I8422&lt;=0.2,"10-20%",IF(I8422&lt;=0.4,"20-40%","Above 40%")))))</f>
        <v>Below 0%</v>
      </c>
      <c r="N8422" s="6" t="str">
        <f aca="false">IF(AND(H8422&gt;=Summary!$B$25,I8422&gt;=Summary!$B$26,I8422&lt;=Summary!$B$27,J8422&gt;=Summary!$B$28,J8422&lt;=Summary!$B$29,F8422*J8422&gt;1),"Yes","No")</f>
        <v>No</v>
      </c>
    </row>
    <row r="8423" customFormat="false" ht="15" hidden="false" customHeight="false" outlineLevel="0" collapsed="false">
      <c r="A8423" s="6" t="s">
        <v>155</v>
      </c>
      <c r="B8423" s="45" t="n">
        <v>44198</v>
      </c>
      <c r="C8423" s="6" t="s">
        <v>181</v>
      </c>
      <c r="D8423" s="6" t="s">
        <v>205</v>
      </c>
      <c r="E8423" s="6" t="s">
        <v>187</v>
      </c>
      <c r="F8423" s="34" t="n">
        <v>0.678028106689453</v>
      </c>
      <c r="G8423" s="34" t="n">
        <v>0.538913908505998</v>
      </c>
      <c r="H8423" s="34" t="n">
        <v>0.139114198183456</v>
      </c>
      <c r="I8423" s="34" t="n">
        <v>0.258138073610152</v>
      </c>
      <c r="J8423" s="35" t="n">
        <v>1.85</v>
      </c>
      <c r="K8423" s="6" t="n">
        <v>1</v>
      </c>
      <c r="L8423" s="35" t="n">
        <v>0.85</v>
      </c>
      <c r="M8423" s="6" t="str">
        <f aca="false">IF(I8423&lt;=0,"Below 0%",IF(I8423&lt;=0.05,"0-5%",IF(I8423&lt;=0.1,"5-10%",IF(I8423&lt;=0.2,"10-20%",IF(I8423&lt;=0.4,"20-40%","Above 40%")))))</f>
        <v>20-40%</v>
      </c>
      <c r="N8423" s="6" t="str">
        <f aca="false">IF(AND(H8423&gt;=Summary!$B$25,I8423&gt;=Summary!$B$26,I8423&lt;=Summary!$B$27,J8423&gt;=Summary!$B$28,J8423&lt;=Summary!$B$29,F8423*J8423&gt;1),"Yes","No")</f>
        <v>Yes</v>
      </c>
    </row>
    <row r="8424" customFormat="false" ht="15" hidden="false" customHeight="false" outlineLevel="0" collapsed="false">
      <c r="A8424" s="6" t="s">
        <v>155</v>
      </c>
      <c r="B8424" s="45" t="n">
        <v>44198</v>
      </c>
      <c r="C8424" s="6" t="s">
        <v>181</v>
      </c>
      <c r="D8424" s="6" t="s">
        <v>205</v>
      </c>
      <c r="E8424" s="6" t="s">
        <v>174</v>
      </c>
      <c r="F8424" s="34" t="n">
        <v>0.243028849363327</v>
      </c>
      <c r="G8424" s="34" t="n">
        <v>0.232941759517779</v>
      </c>
      <c r="H8424" s="34" t="n">
        <v>0.0100870898455477</v>
      </c>
      <c r="I8424" s="34" t="n">
        <v>0.0433030550916647</v>
      </c>
      <c r="J8424" s="35" t="n">
        <v>4.28</v>
      </c>
      <c r="K8424" s="6" t="n">
        <v>0</v>
      </c>
      <c r="L8424" s="35" t="n">
        <v>-1</v>
      </c>
      <c r="M8424" s="6" t="str">
        <f aca="false">IF(I8424&lt;=0,"Below 0%",IF(I8424&lt;=0.05,"0-5%",IF(I8424&lt;=0.1,"5-10%",IF(I8424&lt;=0.2,"10-20%",IF(I8424&lt;=0.4,"20-40%","Above 40%")))))</f>
        <v>0-5%</v>
      </c>
      <c r="N8424" s="6" t="str">
        <f aca="false">IF(AND(H8424&gt;=Summary!$B$25,I8424&gt;=Summary!$B$26,I8424&lt;=Summary!$B$27,J8424&gt;=Summary!$B$28,J8424&lt;=Summary!$B$29,F8424*J8424&gt;1),"Yes","No")</f>
        <v>No</v>
      </c>
    </row>
    <row r="8425" customFormat="false" ht="15" hidden="false" customHeight="false" outlineLevel="0" collapsed="false">
      <c r="A8425" s="6" t="s">
        <v>155</v>
      </c>
      <c r="B8425" s="45" t="n">
        <v>44198</v>
      </c>
      <c r="C8425" s="6" t="s">
        <v>181</v>
      </c>
      <c r="D8425" s="6" t="s">
        <v>205</v>
      </c>
      <c r="E8425" s="6" t="s">
        <v>177</v>
      </c>
      <c r="F8425" s="34" t="n">
        <v>0.0789430439472199</v>
      </c>
      <c r="G8425" s="34" t="n">
        <v>0.228144331976223</v>
      </c>
      <c r="H8425" s="34" t="n">
        <v>-0.149201288029003</v>
      </c>
      <c r="I8425" s="34" t="n">
        <v>-0.653977623448269</v>
      </c>
      <c r="J8425" s="35" t="n">
        <v>4.37</v>
      </c>
      <c r="K8425" s="6" t="n">
        <v>0</v>
      </c>
      <c r="L8425" s="35" t="n">
        <v>-1</v>
      </c>
      <c r="M8425" s="6" t="str">
        <f aca="false">IF(I8425&lt;=0,"Below 0%",IF(I8425&lt;=0.05,"0-5%",IF(I8425&lt;=0.1,"5-10%",IF(I8425&lt;=0.2,"10-20%",IF(I8425&lt;=0.4,"20-40%","Above 40%")))))</f>
        <v>Below 0%</v>
      </c>
      <c r="N8425" s="6" t="str">
        <f aca="false">IF(AND(H8425&gt;=Summary!$B$25,I8425&gt;=Summary!$B$26,I8425&lt;=Summary!$B$27,J8425&gt;=Summary!$B$28,J8425&lt;=Summary!$B$29,F8425*J8425&gt;1),"Yes","No")</f>
        <v>No</v>
      </c>
    </row>
    <row r="8426" customFormat="false" ht="15" hidden="false" customHeight="false" outlineLevel="0" collapsed="false">
      <c r="A8426" s="6" t="s">
        <v>155</v>
      </c>
      <c r="B8426" s="45" t="n">
        <v>44198</v>
      </c>
      <c r="C8426" s="6" t="s">
        <v>178</v>
      </c>
      <c r="D8426" s="6" t="s">
        <v>185</v>
      </c>
      <c r="E8426" s="6" t="s">
        <v>187</v>
      </c>
      <c r="F8426" s="34" t="n">
        <v>0.384904384613037</v>
      </c>
      <c r="G8426" s="34" t="n">
        <v>0.154720163330522</v>
      </c>
      <c r="H8426" s="34" t="n">
        <v>0.230184221282515</v>
      </c>
      <c r="I8426" s="34" t="n">
        <v>1.48774546463464</v>
      </c>
      <c r="J8426" s="35" t="n">
        <v>6.5</v>
      </c>
      <c r="K8426" s="6" t="n">
        <v>0</v>
      </c>
      <c r="L8426" s="35" t="n">
        <v>-1</v>
      </c>
      <c r="M8426" s="6" t="str">
        <f aca="false">IF(I8426&lt;=0,"Below 0%",IF(I8426&lt;=0.05,"0-5%",IF(I8426&lt;=0.1,"5-10%",IF(I8426&lt;=0.2,"10-20%",IF(I8426&lt;=0.4,"20-40%","Above 40%")))))</f>
        <v>Above 40%</v>
      </c>
      <c r="N8426" s="6" t="str">
        <f aca="false">IF(AND(H8426&gt;=Summary!$B$25,I8426&gt;=Summary!$B$26,I8426&lt;=Summary!$B$27,J8426&gt;=Summary!$B$28,J8426&lt;=Summary!$B$29,F8426*J8426&gt;1),"Yes","No")</f>
        <v>No</v>
      </c>
    </row>
    <row r="8427" customFormat="false" ht="15" hidden="false" customHeight="false" outlineLevel="0" collapsed="false">
      <c r="A8427" s="6" t="s">
        <v>155</v>
      </c>
      <c r="B8427" s="45" t="n">
        <v>44198</v>
      </c>
      <c r="C8427" s="6" t="s">
        <v>178</v>
      </c>
      <c r="D8427" s="6" t="s">
        <v>185</v>
      </c>
      <c r="E8427" s="6" t="s">
        <v>174</v>
      </c>
      <c r="F8427" s="34" t="n">
        <v>0.149829149246216</v>
      </c>
      <c r="G8427" s="34" t="n">
        <v>0.239447871821047</v>
      </c>
      <c r="H8427" s="34" t="n">
        <v>-0.0896187225748307</v>
      </c>
      <c r="I8427" s="34" t="n">
        <v>-0.374272370404729</v>
      </c>
      <c r="J8427" s="35" t="n">
        <v>4.2</v>
      </c>
      <c r="K8427" s="6" t="n">
        <v>0</v>
      </c>
      <c r="L8427" s="35" t="n">
        <v>-1</v>
      </c>
      <c r="M8427" s="6" t="str">
        <f aca="false">IF(I8427&lt;=0,"Below 0%",IF(I8427&lt;=0.05,"0-5%",IF(I8427&lt;=0.1,"5-10%",IF(I8427&lt;=0.2,"10-20%",IF(I8427&lt;=0.4,"20-40%","Above 40%")))))</f>
        <v>Below 0%</v>
      </c>
      <c r="N8427" s="6" t="str">
        <f aca="false">IF(AND(H8427&gt;=Summary!$B$25,I8427&gt;=Summary!$B$26,I8427&lt;=Summary!$B$27,J8427&gt;=Summary!$B$28,J8427&lt;=Summary!$B$29,F8427*J8427&gt;1),"Yes","No")</f>
        <v>No</v>
      </c>
    </row>
    <row r="8428" customFormat="false" ht="15" hidden="false" customHeight="false" outlineLevel="0" collapsed="false">
      <c r="A8428" s="6" t="s">
        <v>155</v>
      </c>
      <c r="B8428" s="45" t="n">
        <v>44198</v>
      </c>
      <c r="C8428" s="6" t="s">
        <v>178</v>
      </c>
      <c r="D8428" s="6" t="s">
        <v>185</v>
      </c>
      <c r="E8428" s="6" t="s">
        <v>177</v>
      </c>
      <c r="F8428" s="34" t="n">
        <v>0.465266436338425</v>
      </c>
      <c r="G8428" s="34" t="n">
        <v>0.605831964848431</v>
      </c>
      <c r="H8428" s="34" t="n">
        <v>-0.140565528510006</v>
      </c>
      <c r="I8428" s="34" t="n">
        <v>-0.232020653689301</v>
      </c>
      <c r="J8428" s="35" t="n">
        <v>1.66</v>
      </c>
      <c r="K8428" s="6" t="n">
        <v>1</v>
      </c>
      <c r="L8428" s="35" t="n">
        <v>0.66</v>
      </c>
      <c r="M8428" s="6" t="str">
        <f aca="false">IF(I8428&lt;=0,"Below 0%",IF(I8428&lt;=0.05,"0-5%",IF(I8428&lt;=0.1,"5-10%",IF(I8428&lt;=0.2,"10-20%",IF(I8428&lt;=0.4,"20-40%","Above 40%")))))</f>
        <v>Below 0%</v>
      </c>
      <c r="N8428" s="6" t="str">
        <f aca="false">IF(AND(H8428&gt;=Summary!$B$25,I8428&gt;=Summary!$B$26,I8428&lt;=Summary!$B$27,J8428&gt;=Summary!$B$28,J8428&lt;=Summary!$B$29,F8428*J8428&gt;1),"Yes","No")</f>
        <v>No</v>
      </c>
    </row>
    <row r="8429" customFormat="false" ht="15" hidden="false" customHeight="false" outlineLevel="0" collapsed="false">
      <c r="A8429" s="6" t="s">
        <v>155</v>
      </c>
      <c r="B8429" s="45" t="n">
        <v>44199</v>
      </c>
      <c r="C8429" s="6" t="s">
        <v>190</v>
      </c>
      <c r="D8429" s="6" t="s">
        <v>194</v>
      </c>
      <c r="E8429" s="6" t="s">
        <v>187</v>
      </c>
      <c r="F8429" s="34" t="n">
        <v>0.294656723737717</v>
      </c>
      <c r="G8429" s="34" t="n">
        <v>0.312691771269177</v>
      </c>
      <c r="H8429" s="34" t="n">
        <v>-0.0180350475314605</v>
      </c>
      <c r="I8429" s="34" t="n">
        <v>-0.0576767577165797</v>
      </c>
      <c r="J8429" s="35" t="n">
        <v>3.2</v>
      </c>
      <c r="K8429" s="6" t="n">
        <v>0</v>
      </c>
      <c r="L8429" s="35" t="n">
        <v>-1</v>
      </c>
      <c r="M8429" s="6" t="str">
        <f aca="false">IF(I8429&lt;=0,"Below 0%",IF(I8429&lt;=0.05,"0-5%",IF(I8429&lt;=0.1,"5-10%",IF(I8429&lt;=0.2,"10-20%",IF(I8429&lt;=0.4,"20-40%","Above 40%")))))</f>
        <v>Below 0%</v>
      </c>
      <c r="N8429" s="6" t="str">
        <f aca="false">IF(AND(H8429&gt;=Summary!$B$25,I8429&gt;=Summary!$B$26,I8429&lt;=Summary!$B$27,J8429&gt;=Summary!$B$28,J8429&lt;=Summary!$B$29,F8429*J8429&gt;1),"Yes","No")</f>
        <v>No</v>
      </c>
    </row>
    <row r="8430" customFormat="false" ht="15" hidden="false" customHeight="false" outlineLevel="0" collapsed="false">
      <c r="A8430" s="6" t="s">
        <v>155</v>
      </c>
      <c r="B8430" s="45" t="n">
        <v>44199</v>
      </c>
      <c r="C8430" s="6" t="s">
        <v>190</v>
      </c>
      <c r="D8430" s="6" t="s">
        <v>194</v>
      </c>
      <c r="E8430" s="6" t="s">
        <v>174</v>
      </c>
      <c r="F8430" s="34" t="n">
        <v>0.296414524316788</v>
      </c>
      <c r="G8430" s="34" t="n">
        <v>0.263319386331939</v>
      </c>
      <c r="H8430" s="34" t="n">
        <v>0.0330951379848491</v>
      </c>
      <c r="I8430" s="34" t="n">
        <v>0.125684395842886</v>
      </c>
      <c r="J8430" s="35" t="n">
        <v>3.8</v>
      </c>
      <c r="K8430" s="6" t="n">
        <v>0</v>
      </c>
      <c r="L8430" s="35" t="n">
        <v>-1</v>
      </c>
      <c r="M8430" s="6" t="str">
        <f aca="false">IF(I8430&lt;=0,"Below 0%",IF(I8430&lt;=0.05,"0-5%",IF(I8430&lt;=0.1,"5-10%",IF(I8430&lt;=0.2,"10-20%",IF(I8430&lt;=0.4,"20-40%","Above 40%")))))</f>
        <v>10-20%</v>
      </c>
      <c r="N8430" s="6" t="str">
        <f aca="false">IF(AND(H8430&gt;=Summary!$B$25,I8430&gt;=Summary!$B$26,I8430&lt;=Summary!$B$27,J8430&gt;=Summary!$B$28,J8430&lt;=Summary!$B$29,F8430*J8430&gt;1),"Yes","No")</f>
        <v>Yes</v>
      </c>
    </row>
    <row r="8431" customFormat="false" ht="15" hidden="false" customHeight="false" outlineLevel="0" collapsed="false">
      <c r="A8431" s="6" t="s">
        <v>155</v>
      </c>
      <c r="B8431" s="45" t="n">
        <v>44199</v>
      </c>
      <c r="C8431" s="6" t="s">
        <v>190</v>
      </c>
      <c r="D8431" s="6" t="s">
        <v>194</v>
      </c>
      <c r="E8431" s="6" t="s">
        <v>177</v>
      </c>
      <c r="F8431" s="34" t="n">
        <v>0.408928781747818</v>
      </c>
      <c r="G8431" s="34" t="n">
        <v>0.423988842398884</v>
      </c>
      <c r="H8431" s="34" t="n">
        <v>-0.0150600606510663</v>
      </c>
      <c r="I8431" s="34" t="n">
        <v>-0.0355199456803109</v>
      </c>
      <c r="J8431" s="35" t="n">
        <v>2.36</v>
      </c>
      <c r="K8431" s="6" t="n">
        <v>1</v>
      </c>
      <c r="L8431" s="35" t="n">
        <v>1.36</v>
      </c>
      <c r="M8431" s="6" t="str">
        <f aca="false">IF(I8431&lt;=0,"Below 0%",IF(I8431&lt;=0.05,"0-5%",IF(I8431&lt;=0.1,"5-10%",IF(I8431&lt;=0.2,"10-20%",IF(I8431&lt;=0.4,"20-40%","Above 40%")))))</f>
        <v>Below 0%</v>
      </c>
      <c r="N8431" s="6" t="str">
        <f aca="false">IF(AND(H8431&gt;=Summary!$B$25,I8431&gt;=Summary!$B$26,I8431&lt;=Summary!$B$27,J8431&gt;=Summary!$B$28,J8431&lt;=Summary!$B$29,F8431*J8431&gt;1),"Yes","No")</f>
        <v>No</v>
      </c>
    </row>
    <row r="8432" customFormat="false" ht="15" hidden="false" customHeight="false" outlineLevel="0" collapsed="false">
      <c r="A8432" s="6" t="s">
        <v>155</v>
      </c>
      <c r="B8432" s="45" t="n">
        <v>44199</v>
      </c>
      <c r="C8432" s="6" t="s">
        <v>188</v>
      </c>
      <c r="D8432" s="6" t="s">
        <v>195</v>
      </c>
      <c r="E8432" s="6" t="s">
        <v>187</v>
      </c>
      <c r="F8432" s="34" t="n">
        <v>0.257554113864899</v>
      </c>
      <c r="G8432" s="34" t="n">
        <v>0.181041741850114</v>
      </c>
      <c r="H8432" s="34" t="n">
        <v>0.0765123720147844</v>
      </c>
      <c r="I8432" s="34" t="n">
        <v>0.422622822962726</v>
      </c>
      <c r="J8432" s="35" t="n">
        <v>5.52</v>
      </c>
      <c r="K8432" s="6" t="n">
        <v>0</v>
      </c>
      <c r="L8432" s="35" t="n">
        <v>-1</v>
      </c>
      <c r="M8432" s="6" t="str">
        <f aca="false">IF(I8432&lt;=0,"Below 0%",IF(I8432&lt;=0.05,"0-5%",IF(I8432&lt;=0.1,"5-10%",IF(I8432&lt;=0.2,"10-20%",IF(I8432&lt;=0.4,"20-40%","Above 40%")))))</f>
        <v>Above 40%</v>
      </c>
      <c r="N8432" s="6" t="str">
        <f aca="false">IF(AND(H8432&gt;=Summary!$B$25,I8432&gt;=Summary!$B$26,I8432&lt;=Summary!$B$27,J8432&gt;=Summary!$B$28,J8432&lt;=Summary!$B$29,F8432*J8432&gt;1),"Yes","No")</f>
        <v>No</v>
      </c>
    </row>
    <row r="8433" customFormat="false" ht="15" hidden="false" customHeight="false" outlineLevel="0" collapsed="false">
      <c r="A8433" s="6" t="s">
        <v>155</v>
      </c>
      <c r="B8433" s="45" t="n">
        <v>44199</v>
      </c>
      <c r="C8433" s="6" t="s">
        <v>188</v>
      </c>
      <c r="D8433" s="6" t="s">
        <v>195</v>
      </c>
      <c r="E8433" s="6" t="s">
        <v>174</v>
      </c>
      <c r="F8433" s="34" t="n">
        <v>0.314108997583389</v>
      </c>
      <c r="G8433" s="34" t="n">
        <v>0.237940575003007</v>
      </c>
      <c r="H8433" s="34" t="n">
        <v>0.076168422580382</v>
      </c>
      <c r="I8433" s="34" t="n">
        <v>0.320115316941717</v>
      </c>
      <c r="J8433" s="35" t="n">
        <v>4.2</v>
      </c>
      <c r="K8433" s="6" t="n">
        <v>0</v>
      </c>
      <c r="L8433" s="35" t="n">
        <v>-1</v>
      </c>
      <c r="M8433" s="6" t="str">
        <f aca="false">IF(I8433&lt;=0,"Below 0%",IF(I8433&lt;=0.05,"0-5%",IF(I8433&lt;=0.1,"5-10%",IF(I8433&lt;=0.2,"10-20%",IF(I8433&lt;=0.4,"20-40%","Above 40%")))))</f>
        <v>20-40%</v>
      </c>
      <c r="N8433" s="6" t="str">
        <f aca="false">IF(AND(H8433&gt;=Summary!$B$25,I8433&gt;=Summary!$B$26,I8433&lt;=Summary!$B$27,J8433&gt;=Summary!$B$28,J8433&lt;=Summary!$B$29,F8433*J8433&gt;1),"Yes","No")</f>
        <v>Yes</v>
      </c>
    </row>
    <row r="8434" customFormat="false" ht="15" hidden="false" customHeight="false" outlineLevel="0" collapsed="false">
      <c r="A8434" s="6" t="s">
        <v>155</v>
      </c>
      <c r="B8434" s="45" t="n">
        <v>44199</v>
      </c>
      <c r="C8434" s="6" t="s">
        <v>188</v>
      </c>
      <c r="D8434" s="6" t="s">
        <v>195</v>
      </c>
      <c r="E8434" s="6" t="s">
        <v>177</v>
      </c>
      <c r="F8434" s="34" t="n">
        <v>0.428336888551712</v>
      </c>
      <c r="G8434" s="34" t="n">
        <v>0.581017683146878</v>
      </c>
      <c r="H8434" s="34" t="n">
        <v>-0.152680794595166</v>
      </c>
      <c r="I8434" s="34" t="n">
        <v>-0.262781665728699</v>
      </c>
      <c r="J8434" s="35" t="n">
        <v>1.72</v>
      </c>
      <c r="K8434" s="6" t="n">
        <v>1</v>
      </c>
      <c r="L8434" s="35" t="n">
        <v>0.72</v>
      </c>
      <c r="M8434" s="6" t="str">
        <f aca="false">IF(I8434&lt;=0,"Below 0%",IF(I8434&lt;=0.05,"0-5%",IF(I8434&lt;=0.1,"5-10%",IF(I8434&lt;=0.2,"10-20%",IF(I8434&lt;=0.4,"20-40%","Above 40%")))))</f>
        <v>Below 0%</v>
      </c>
      <c r="N8434" s="6" t="str">
        <f aca="false">IF(AND(H8434&gt;=Summary!$B$25,I8434&gt;=Summary!$B$26,I8434&lt;=Summary!$B$27,J8434&gt;=Summary!$B$28,J8434&lt;=Summary!$B$29,F8434*J8434&gt;1),"Yes","No")</f>
        <v>No</v>
      </c>
    </row>
    <row r="8435" customFormat="false" ht="15" hidden="false" customHeight="false" outlineLevel="0" collapsed="false">
      <c r="A8435" s="6" t="s">
        <v>155</v>
      </c>
      <c r="B8435" s="45" t="n">
        <v>44200</v>
      </c>
      <c r="C8435" s="6" t="s">
        <v>179</v>
      </c>
      <c r="D8435" s="6" t="s">
        <v>183</v>
      </c>
      <c r="E8435" s="6" t="s">
        <v>187</v>
      </c>
      <c r="F8435" s="34" t="n">
        <v>0.266479343175888</v>
      </c>
      <c r="G8435" s="34" t="n">
        <v>0.194805194805195</v>
      </c>
      <c r="H8435" s="34" t="n">
        <v>0.0716741483706932</v>
      </c>
      <c r="I8435" s="34" t="n">
        <v>0.367927294969558</v>
      </c>
      <c r="J8435" s="35" t="n">
        <v>5.1</v>
      </c>
      <c r="K8435" s="6" t="n">
        <v>1</v>
      </c>
      <c r="L8435" s="35" t="n">
        <v>4.1</v>
      </c>
      <c r="M8435" s="6" t="str">
        <f aca="false">IF(I8435&lt;=0,"Below 0%",IF(I8435&lt;=0.05,"0-5%",IF(I8435&lt;=0.1,"5-10%",IF(I8435&lt;=0.2,"10-20%",IF(I8435&lt;=0.4,"20-40%","Above 40%")))))</f>
        <v>20-40%</v>
      </c>
      <c r="N8435" s="6" t="str">
        <f aca="false">IF(AND(H8435&gt;=Summary!$B$25,I8435&gt;=Summary!$B$26,I8435&lt;=Summary!$B$27,J8435&gt;=Summary!$B$28,J8435&lt;=Summary!$B$29,F8435*J8435&gt;1),"Yes","No")</f>
        <v>No</v>
      </c>
    </row>
    <row r="8436" customFormat="false" ht="15" hidden="false" customHeight="false" outlineLevel="0" collapsed="false">
      <c r="A8436" s="6" t="s">
        <v>155</v>
      </c>
      <c r="B8436" s="45" t="n">
        <v>44200</v>
      </c>
      <c r="C8436" s="6" t="s">
        <v>179</v>
      </c>
      <c r="D8436" s="6" t="s">
        <v>183</v>
      </c>
      <c r="E8436" s="6" t="s">
        <v>174</v>
      </c>
      <c r="F8436" s="34" t="n">
        <v>0.148663833737373</v>
      </c>
      <c r="G8436" s="34" t="n">
        <v>0.220779220779221</v>
      </c>
      <c r="H8436" s="34" t="n">
        <v>-0.0721153870418474</v>
      </c>
      <c r="I8436" s="34" t="n">
        <v>-0.326640282483662</v>
      </c>
      <c r="J8436" s="35" t="n">
        <v>4.5</v>
      </c>
      <c r="K8436" s="6" t="n">
        <v>0</v>
      </c>
      <c r="L8436" s="35" t="n">
        <v>-1</v>
      </c>
      <c r="M8436" s="6" t="str">
        <f aca="false">IF(I8436&lt;=0,"Below 0%",IF(I8436&lt;=0.05,"0-5%",IF(I8436&lt;=0.1,"5-10%",IF(I8436&lt;=0.2,"10-20%",IF(I8436&lt;=0.4,"20-40%","Above 40%")))))</f>
        <v>Below 0%</v>
      </c>
      <c r="N8436" s="6" t="str">
        <f aca="false">IF(AND(H8436&gt;=Summary!$B$25,I8436&gt;=Summary!$B$26,I8436&lt;=Summary!$B$27,J8436&gt;=Summary!$B$28,J8436&lt;=Summary!$B$29,F8436*J8436&gt;1),"Yes","No")</f>
        <v>No</v>
      </c>
    </row>
    <row r="8437" customFormat="false" ht="15" hidden="false" customHeight="false" outlineLevel="0" collapsed="false">
      <c r="A8437" s="6" t="s">
        <v>155</v>
      </c>
      <c r="B8437" s="45" t="n">
        <v>44200</v>
      </c>
      <c r="C8437" s="6" t="s">
        <v>179</v>
      </c>
      <c r="D8437" s="6" t="s">
        <v>183</v>
      </c>
      <c r="E8437" s="6" t="s">
        <v>177</v>
      </c>
      <c r="F8437" s="34" t="n">
        <v>0.584856808185577</v>
      </c>
      <c r="G8437" s="34" t="n">
        <v>0.584415584415585</v>
      </c>
      <c r="H8437" s="34" t="n">
        <v>0.000441223769992893</v>
      </c>
      <c r="I8437" s="34" t="n">
        <v>0.000754982895321277</v>
      </c>
      <c r="J8437" s="35" t="n">
        <v>1.7</v>
      </c>
      <c r="K8437" s="6" t="n">
        <v>0</v>
      </c>
      <c r="L8437" s="35" t="n">
        <v>-1</v>
      </c>
      <c r="M8437" s="6" t="str">
        <f aca="false">IF(I8437&lt;=0,"Below 0%",IF(I8437&lt;=0.05,"0-5%",IF(I8437&lt;=0.1,"5-10%",IF(I8437&lt;=0.2,"10-20%",IF(I8437&lt;=0.4,"20-40%","Above 40%")))))</f>
        <v>0-5%</v>
      </c>
      <c r="N8437" s="6" t="str">
        <f aca="false">IF(AND(H8437&gt;=Summary!$B$25,I8437&gt;=Summary!$B$26,I8437&lt;=Summary!$B$27,J8437&gt;=Summary!$B$28,J8437&lt;=Summary!$B$29,F8437*J8437&gt;1),"Yes","No")</f>
        <v>No</v>
      </c>
    </row>
    <row r="8438" customFormat="false" ht="15" hidden="false" customHeight="false" outlineLevel="0" collapsed="false">
      <c r="A8438" s="6" t="s">
        <v>155</v>
      </c>
      <c r="B8438" s="45" t="n">
        <v>44208</v>
      </c>
      <c r="C8438" s="6" t="s">
        <v>196</v>
      </c>
      <c r="D8438" s="6" t="s">
        <v>176</v>
      </c>
      <c r="E8438" s="6" t="s">
        <v>187</v>
      </c>
      <c r="F8438" s="34" t="n">
        <v>0.183062747120857</v>
      </c>
      <c r="G8438" s="34" t="n">
        <v>0.129801228242305</v>
      </c>
      <c r="H8438" s="34" t="n">
        <v>0.0532615188785519</v>
      </c>
      <c r="I8438" s="34" t="n">
        <v>0.410331393622304</v>
      </c>
      <c r="J8438" s="35" t="n">
        <v>7.7</v>
      </c>
      <c r="K8438" s="6" t="n">
        <v>0</v>
      </c>
      <c r="L8438" s="35" t="n">
        <v>-1</v>
      </c>
      <c r="M8438" s="6" t="str">
        <f aca="false">IF(I8438&lt;=0,"Below 0%",IF(I8438&lt;=0.05,"0-5%",IF(I8438&lt;=0.1,"5-10%",IF(I8438&lt;=0.2,"10-20%",IF(I8438&lt;=0.4,"20-40%","Above 40%")))))</f>
        <v>Above 40%</v>
      </c>
      <c r="N8438" s="6" t="str">
        <f aca="false">IF(AND(H8438&gt;=Summary!$B$25,I8438&gt;=Summary!$B$26,I8438&lt;=Summary!$B$27,J8438&gt;=Summary!$B$28,J8438&lt;=Summary!$B$29,F8438*J8438&gt;1),"Yes","No")</f>
        <v>No</v>
      </c>
    </row>
    <row r="8439" customFormat="false" ht="15" hidden="false" customHeight="false" outlineLevel="0" collapsed="false">
      <c r="A8439" s="6" t="s">
        <v>155</v>
      </c>
      <c r="B8439" s="45" t="n">
        <v>44208</v>
      </c>
      <c r="C8439" s="6" t="s">
        <v>196</v>
      </c>
      <c r="D8439" s="6" t="s">
        <v>176</v>
      </c>
      <c r="E8439" s="6" t="s">
        <v>174</v>
      </c>
      <c r="F8439" s="34" t="n">
        <v>0.207200810313225</v>
      </c>
      <c r="G8439" s="34" t="n">
        <v>0.212653076056543</v>
      </c>
      <c r="H8439" s="34" t="n">
        <v>-0.00545226574331797</v>
      </c>
      <c r="I8439" s="34" t="n">
        <v>-0.0256392517071714</v>
      </c>
      <c r="J8439" s="35" t="n">
        <v>4.7</v>
      </c>
      <c r="K8439" s="6" t="n">
        <v>0</v>
      </c>
      <c r="L8439" s="35" t="n">
        <v>-1</v>
      </c>
      <c r="M8439" s="6" t="str">
        <f aca="false">IF(I8439&lt;=0,"Below 0%",IF(I8439&lt;=0.05,"0-5%",IF(I8439&lt;=0.1,"5-10%",IF(I8439&lt;=0.2,"10-20%",IF(I8439&lt;=0.4,"20-40%","Above 40%")))))</f>
        <v>Below 0%</v>
      </c>
      <c r="N8439" s="6" t="str">
        <f aca="false">IF(AND(H8439&gt;=Summary!$B$25,I8439&gt;=Summary!$B$26,I8439&lt;=Summary!$B$27,J8439&gt;=Summary!$B$28,J8439&lt;=Summary!$B$29,F8439*J8439&gt;1),"Yes","No")</f>
        <v>No</v>
      </c>
    </row>
    <row r="8440" customFormat="false" ht="15" hidden="false" customHeight="false" outlineLevel="0" collapsed="false">
      <c r="A8440" s="6" t="s">
        <v>155</v>
      </c>
      <c r="B8440" s="45" t="n">
        <v>44208</v>
      </c>
      <c r="C8440" s="6" t="s">
        <v>196</v>
      </c>
      <c r="D8440" s="6" t="s">
        <v>176</v>
      </c>
      <c r="E8440" s="6" t="s">
        <v>177</v>
      </c>
      <c r="F8440" s="34" t="n">
        <v>0.609736442565918</v>
      </c>
      <c r="G8440" s="34" t="n">
        <v>0.657545695701152</v>
      </c>
      <c r="H8440" s="34" t="n">
        <v>-0.047809253135234</v>
      </c>
      <c r="I8440" s="34" t="n">
        <v>-0.0727086397915725</v>
      </c>
      <c r="J8440" s="35" t="n">
        <v>1.52</v>
      </c>
      <c r="K8440" s="6" t="n">
        <v>1</v>
      </c>
      <c r="L8440" s="35" t="n">
        <v>0.52</v>
      </c>
      <c r="M8440" s="6" t="str">
        <f aca="false">IF(I8440&lt;=0,"Below 0%",IF(I8440&lt;=0.05,"0-5%",IF(I8440&lt;=0.1,"5-10%",IF(I8440&lt;=0.2,"10-20%",IF(I8440&lt;=0.4,"20-40%","Above 40%")))))</f>
        <v>Below 0%</v>
      </c>
      <c r="N8440" s="6" t="str">
        <f aca="false">IF(AND(H8440&gt;=Summary!$B$25,I8440&gt;=Summary!$B$26,I8440&lt;=Summary!$B$27,J8440&gt;=Summary!$B$28,J8440&lt;=Summary!$B$29,F8440*J8440&gt;1),"Yes","No")</f>
        <v>No</v>
      </c>
    </row>
    <row r="8441" customFormat="false" ht="15" hidden="false" customHeight="false" outlineLevel="0" collapsed="false">
      <c r="A8441" s="6" t="s">
        <v>155</v>
      </c>
      <c r="B8441" s="45" t="n">
        <v>44208</v>
      </c>
      <c r="C8441" s="6" t="s">
        <v>204</v>
      </c>
      <c r="D8441" s="6" t="s">
        <v>188</v>
      </c>
      <c r="E8441" s="6" t="s">
        <v>187</v>
      </c>
      <c r="F8441" s="34" t="n">
        <v>0.445055693387985</v>
      </c>
      <c r="G8441" s="34" t="n">
        <v>0.386079151725807</v>
      </c>
      <c r="H8441" s="34" t="n">
        <v>0.0589765416621785</v>
      </c>
      <c r="I8441" s="34" t="n">
        <v>0.152757644121803</v>
      </c>
      <c r="J8441" s="35" t="n">
        <v>2.58</v>
      </c>
      <c r="K8441" s="6" t="n">
        <v>1</v>
      </c>
      <c r="L8441" s="35" t="n">
        <v>1.58</v>
      </c>
      <c r="M8441" s="6" t="str">
        <f aca="false">IF(I8441&lt;=0,"Below 0%",IF(I8441&lt;=0.05,"0-5%",IF(I8441&lt;=0.1,"5-10%",IF(I8441&lt;=0.2,"10-20%",IF(I8441&lt;=0.4,"20-40%","Above 40%")))))</f>
        <v>10-20%</v>
      </c>
      <c r="N8441" s="6" t="str">
        <f aca="false">IF(AND(H8441&gt;=Summary!$B$25,I8441&gt;=Summary!$B$26,I8441&lt;=Summary!$B$27,J8441&gt;=Summary!$B$28,J8441&lt;=Summary!$B$29,F8441*J8441&gt;1),"Yes","No")</f>
        <v>Yes</v>
      </c>
    </row>
    <row r="8442" customFormat="false" ht="15" hidden="false" customHeight="false" outlineLevel="0" collapsed="false">
      <c r="A8442" s="6" t="s">
        <v>155</v>
      </c>
      <c r="B8442" s="45" t="n">
        <v>44208</v>
      </c>
      <c r="C8442" s="6" t="s">
        <v>204</v>
      </c>
      <c r="D8442" s="6" t="s">
        <v>188</v>
      </c>
      <c r="E8442" s="6" t="s">
        <v>174</v>
      </c>
      <c r="F8442" s="34" t="n">
        <v>0.303768664598465</v>
      </c>
      <c r="G8442" s="34" t="n">
        <v>0.307433398596476</v>
      </c>
      <c r="H8442" s="34" t="n">
        <v>-0.00366473399801076</v>
      </c>
      <c r="I8442" s="34" t="n">
        <v>-0.0119204159819374</v>
      </c>
      <c r="J8442" s="35" t="n">
        <v>3.24</v>
      </c>
      <c r="K8442" s="6" t="n">
        <v>0</v>
      </c>
      <c r="L8442" s="35" t="n">
        <v>-1</v>
      </c>
      <c r="M8442" s="6" t="str">
        <f aca="false">IF(I8442&lt;=0,"Below 0%",IF(I8442&lt;=0.05,"0-5%",IF(I8442&lt;=0.1,"5-10%",IF(I8442&lt;=0.2,"10-20%",IF(I8442&lt;=0.4,"20-40%","Above 40%")))))</f>
        <v>Below 0%</v>
      </c>
      <c r="N8442" s="6" t="str">
        <f aca="false">IF(AND(H8442&gt;=Summary!$B$25,I8442&gt;=Summary!$B$26,I8442&lt;=Summary!$B$27,J8442&gt;=Summary!$B$28,J8442&lt;=Summary!$B$29,F8442*J8442&gt;1),"Yes","No")</f>
        <v>No</v>
      </c>
    </row>
    <row r="8443" customFormat="false" ht="15" hidden="false" customHeight="false" outlineLevel="0" collapsed="false">
      <c r="A8443" s="6" t="s">
        <v>155</v>
      </c>
      <c r="B8443" s="45" t="n">
        <v>44208</v>
      </c>
      <c r="C8443" s="6" t="s">
        <v>204</v>
      </c>
      <c r="D8443" s="6" t="s">
        <v>188</v>
      </c>
      <c r="E8443" s="6" t="s">
        <v>177</v>
      </c>
      <c r="F8443" s="34" t="n">
        <v>0.251175701618195</v>
      </c>
      <c r="G8443" s="34" t="n">
        <v>0.306487449677717</v>
      </c>
      <c r="H8443" s="34" t="n">
        <v>-0.0553117480595228</v>
      </c>
      <c r="I8443" s="34" t="n">
        <v>-0.180469863016202</v>
      </c>
      <c r="J8443" s="35" t="n">
        <v>3.25</v>
      </c>
      <c r="K8443" s="6" t="n">
        <v>0</v>
      </c>
      <c r="L8443" s="35" t="n">
        <v>-1</v>
      </c>
      <c r="M8443" s="6" t="str">
        <f aca="false">IF(I8443&lt;=0,"Below 0%",IF(I8443&lt;=0.05,"0-5%",IF(I8443&lt;=0.1,"5-10%",IF(I8443&lt;=0.2,"10-20%",IF(I8443&lt;=0.4,"20-40%","Above 40%")))))</f>
        <v>Below 0%</v>
      </c>
      <c r="N8443" s="6" t="str">
        <f aca="false">IF(AND(H8443&gt;=Summary!$B$25,I8443&gt;=Summary!$B$26,I8443&lt;=Summary!$B$27,J8443&gt;=Summary!$B$28,J8443&lt;=Summary!$B$29,F8443*J8443&gt;1),"Yes","No")</f>
        <v>No</v>
      </c>
    </row>
    <row r="8444" customFormat="false" ht="15" hidden="false" customHeight="false" outlineLevel="0" collapsed="false">
      <c r="A8444" s="6" t="s">
        <v>155</v>
      </c>
      <c r="B8444" s="45" t="n">
        <v>44208</v>
      </c>
      <c r="C8444" s="6" t="s">
        <v>203</v>
      </c>
      <c r="D8444" s="6" t="s">
        <v>173</v>
      </c>
      <c r="E8444" s="6" t="s">
        <v>187</v>
      </c>
      <c r="F8444" s="34" t="n">
        <v>0.408223122358322</v>
      </c>
      <c r="G8444" s="34" t="n">
        <v>0.379879370603589</v>
      </c>
      <c r="H8444" s="34" t="n">
        <v>0.0283437517547328</v>
      </c>
      <c r="I8444" s="34" t="n">
        <v>0.0746125058323053</v>
      </c>
      <c r="J8444" s="35" t="n">
        <v>2.62</v>
      </c>
      <c r="K8444" s="6" t="n">
        <v>0</v>
      </c>
      <c r="L8444" s="35" t="n">
        <v>-1</v>
      </c>
      <c r="M8444" s="6" t="str">
        <f aca="false">IF(I8444&lt;=0,"Below 0%",IF(I8444&lt;=0.05,"0-5%",IF(I8444&lt;=0.1,"5-10%",IF(I8444&lt;=0.2,"10-20%",IF(I8444&lt;=0.4,"20-40%","Above 40%")))))</f>
        <v>5-10%</v>
      </c>
      <c r="N8444" s="6" t="str">
        <f aca="false">IF(AND(H8444&gt;=Summary!$B$25,I8444&gt;=Summary!$B$26,I8444&lt;=Summary!$B$27,J8444&gt;=Summary!$B$28,J8444&lt;=Summary!$B$29,F8444*J8444&gt;1),"Yes","No")</f>
        <v>No</v>
      </c>
    </row>
    <row r="8445" customFormat="false" ht="15" hidden="false" customHeight="false" outlineLevel="0" collapsed="false">
      <c r="A8445" s="6" t="s">
        <v>155</v>
      </c>
      <c r="B8445" s="45" t="n">
        <v>44208</v>
      </c>
      <c r="C8445" s="6" t="s">
        <v>203</v>
      </c>
      <c r="D8445" s="6" t="s">
        <v>173</v>
      </c>
      <c r="E8445" s="6" t="s">
        <v>174</v>
      </c>
      <c r="F8445" s="34" t="n">
        <v>0.321360737085342</v>
      </c>
      <c r="G8445" s="34" t="n">
        <v>0.309094394714722</v>
      </c>
      <c r="H8445" s="34" t="n">
        <v>0.0122663423706206</v>
      </c>
      <c r="I8445" s="34" t="n">
        <v>0.0396847777907514</v>
      </c>
      <c r="J8445" s="35" t="n">
        <v>3.22</v>
      </c>
      <c r="K8445" s="6" t="n">
        <v>0</v>
      </c>
      <c r="L8445" s="35" t="n">
        <v>-1</v>
      </c>
      <c r="M8445" s="6" t="str">
        <f aca="false">IF(I8445&lt;=0,"Below 0%",IF(I8445&lt;=0.05,"0-5%",IF(I8445&lt;=0.1,"5-10%",IF(I8445&lt;=0.2,"10-20%",IF(I8445&lt;=0.4,"20-40%","Above 40%")))))</f>
        <v>0-5%</v>
      </c>
      <c r="N8445" s="6" t="str">
        <f aca="false">IF(AND(H8445&gt;=Summary!$B$25,I8445&gt;=Summary!$B$26,I8445&lt;=Summary!$B$27,J8445&gt;=Summary!$B$28,J8445&lt;=Summary!$B$29,F8445*J8445&gt;1),"Yes","No")</f>
        <v>No</v>
      </c>
    </row>
    <row r="8446" customFormat="false" ht="15" hidden="false" customHeight="false" outlineLevel="0" collapsed="false">
      <c r="A8446" s="6" t="s">
        <v>155</v>
      </c>
      <c r="B8446" s="45" t="n">
        <v>44208</v>
      </c>
      <c r="C8446" s="6" t="s">
        <v>203</v>
      </c>
      <c r="D8446" s="6" t="s">
        <v>173</v>
      </c>
      <c r="E8446" s="6" t="s">
        <v>177</v>
      </c>
      <c r="F8446" s="34" t="n">
        <v>0.270416110754013</v>
      </c>
      <c r="G8446" s="34" t="n">
        <v>0.311026234681689</v>
      </c>
      <c r="H8446" s="34" t="n">
        <v>-0.0406101239276758</v>
      </c>
      <c r="I8446" s="34" t="n">
        <v>-0.130568162422816</v>
      </c>
      <c r="J8446" s="35" t="n">
        <v>3.2</v>
      </c>
      <c r="K8446" s="6" t="n">
        <v>1</v>
      </c>
      <c r="L8446" s="35" t="n">
        <v>2.2</v>
      </c>
      <c r="M8446" s="6" t="str">
        <f aca="false">IF(I8446&lt;=0,"Below 0%",IF(I8446&lt;=0.05,"0-5%",IF(I8446&lt;=0.1,"5-10%",IF(I8446&lt;=0.2,"10-20%",IF(I8446&lt;=0.4,"20-40%","Above 40%")))))</f>
        <v>Below 0%</v>
      </c>
      <c r="N8446" s="6" t="str">
        <f aca="false">IF(AND(H8446&gt;=Summary!$B$25,I8446&gt;=Summary!$B$26,I8446&lt;=Summary!$B$27,J8446&gt;=Summary!$B$28,J8446&lt;=Summary!$B$29,F8446*J8446&gt;1),"Yes","No")</f>
        <v>No</v>
      </c>
    </row>
    <row r="8447" customFormat="false" ht="15" hidden="false" customHeight="false" outlineLevel="0" collapsed="false">
      <c r="A8447" s="6" t="s">
        <v>155</v>
      </c>
      <c r="B8447" s="45" t="n">
        <v>44209</v>
      </c>
      <c r="C8447" s="6" t="s">
        <v>194</v>
      </c>
      <c r="D8447" s="6" t="s">
        <v>201</v>
      </c>
      <c r="E8447" s="6" t="s">
        <v>187</v>
      </c>
      <c r="F8447" s="34" t="n">
        <v>0.872576475143433</v>
      </c>
      <c r="G8447" s="34" t="n">
        <v>0.829161853420614</v>
      </c>
      <c r="H8447" s="34" t="n">
        <v>0.0434146217228191</v>
      </c>
      <c r="I8447" s="34" t="n">
        <v>0.0523596467248426</v>
      </c>
      <c r="J8447" s="35" t="n">
        <v>1.21</v>
      </c>
      <c r="K8447" s="6" t="n">
        <v>1</v>
      </c>
      <c r="L8447" s="35" t="n">
        <v>0.21</v>
      </c>
      <c r="M8447" s="6" t="str">
        <f aca="false">IF(I8447&lt;=0,"Below 0%",IF(I8447&lt;=0.05,"0-5%",IF(I8447&lt;=0.1,"5-10%",IF(I8447&lt;=0.2,"10-20%",IF(I8447&lt;=0.4,"20-40%","Above 40%")))))</f>
        <v>5-10%</v>
      </c>
      <c r="N8447" s="6" t="str">
        <f aca="false">IF(AND(H8447&gt;=Summary!$B$25,I8447&gt;=Summary!$B$26,I8447&lt;=Summary!$B$27,J8447&gt;=Summary!$B$28,J8447&lt;=Summary!$B$29,F8447*J8447&gt;1),"Yes","No")</f>
        <v>No</v>
      </c>
    </row>
    <row r="8448" customFormat="false" ht="15" hidden="false" customHeight="false" outlineLevel="0" collapsed="false">
      <c r="A8448" s="6" t="s">
        <v>155</v>
      </c>
      <c r="B8448" s="45" t="n">
        <v>44209</v>
      </c>
      <c r="C8448" s="6" t="s">
        <v>194</v>
      </c>
      <c r="D8448" s="6" t="s">
        <v>201</v>
      </c>
      <c r="E8448" s="6" t="s">
        <v>174</v>
      </c>
      <c r="F8448" s="34" t="n">
        <v>0.074312724173069</v>
      </c>
      <c r="G8448" s="34" t="n">
        <v>0.118033628545758</v>
      </c>
      <c r="H8448" s="34" t="n">
        <v>-0.0437209043726889</v>
      </c>
      <c r="I8448" s="34" t="n">
        <v>-0.370410576302326</v>
      </c>
      <c r="J8448" s="35" t="n">
        <v>8.5</v>
      </c>
      <c r="K8448" s="6" t="n">
        <v>0</v>
      </c>
      <c r="L8448" s="35" t="n">
        <v>-1</v>
      </c>
      <c r="M8448" s="6" t="str">
        <f aca="false">IF(I8448&lt;=0,"Below 0%",IF(I8448&lt;=0.05,"0-5%",IF(I8448&lt;=0.1,"5-10%",IF(I8448&lt;=0.2,"10-20%",IF(I8448&lt;=0.4,"20-40%","Above 40%")))))</f>
        <v>Below 0%</v>
      </c>
      <c r="N8448" s="6" t="str">
        <f aca="false">IF(AND(H8448&gt;=Summary!$B$25,I8448&gt;=Summary!$B$26,I8448&lt;=Summary!$B$27,J8448&gt;=Summary!$B$28,J8448&lt;=Summary!$B$29,F8448*J8448&gt;1),"Yes","No")</f>
        <v>No</v>
      </c>
    </row>
    <row r="8449" customFormat="false" ht="15" hidden="false" customHeight="false" outlineLevel="0" collapsed="false">
      <c r="A8449" s="6" t="s">
        <v>155</v>
      </c>
      <c r="B8449" s="45" t="n">
        <v>44209</v>
      </c>
      <c r="C8449" s="6" t="s">
        <v>194</v>
      </c>
      <c r="D8449" s="6" t="s">
        <v>201</v>
      </c>
      <c r="E8449" s="6" t="s">
        <v>177</v>
      </c>
      <c r="F8449" s="34" t="n">
        <v>0.0531108193099499</v>
      </c>
      <c r="G8449" s="34" t="n">
        <v>0.0528045180336286</v>
      </c>
      <c r="H8449" s="34" t="n">
        <v>0.000306301276321329</v>
      </c>
      <c r="I8449" s="34" t="n">
        <v>0.00580066418040715</v>
      </c>
      <c r="J8449" s="35" t="n">
        <v>19</v>
      </c>
      <c r="K8449" s="6" t="n">
        <v>0</v>
      </c>
      <c r="L8449" s="35" t="n">
        <v>-1</v>
      </c>
      <c r="M8449" s="6" t="str">
        <f aca="false">IF(I8449&lt;=0,"Below 0%",IF(I8449&lt;=0.05,"0-5%",IF(I8449&lt;=0.1,"5-10%",IF(I8449&lt;=0.2,"10-20%",IF(I8449&lt;=0.4,"20-40%","Above 40%")))))</f>
        <v>0-5%</v>
      </c>
      <c r="N8449" s="6" t="str">
        <f aca="false">IF(AND(H8449&gt;=Summary!$B$25,I8449&gt;=Summary!$B$26,I8449&lt;=Summary!$B$27,J8449&gt;=Summary!$B$28,J8449&lt;=Summary!$B$29,F8449*J8449&gt;1),"Yes","No")</f>
        <v>No</v>
      </c>
    </row>
    <row r="8450" customFormat="false" ht="15" hidden="false" customHeight="false" outlineLevel="0" collapsed="false">
      <c r="A8450" s="6" t="s">
        <v>155</v>
      </c>
      <c r="B8450" s="45" t="n">
        <v>44209</v>
      </c>
      <c r="C8450" s="6" t="s">
        <v>181</v>
      </c>
      <c r="D8450" s="6" t="s">
        <v>184</v>
      </c>
      <c r="E8450" s="6" t="s">
        <v>187</v>
      </c>
      <c r="F8450" s="34" t="n">
        <v>0.773674726486206</v>
      </c>
      <c r="G8450" s="34" t="n">
        <v>0.697719904011795</v>
      </c>
      <c r="H8450" s="34" t="n">
        <v>0.0759548224744107</v>
      </c>
      <c r="I8450" s="34" t="n">
        <v>0.108861481574025</v>
      </c>
      <c r="J8450" s="35" t="n">
        <v>1.43</v>
      </c>
      <c r="K8450" s="6" t="n">
        <v>0</v>
      </c>
      <c r="L8450" s="35" t="n">
        <v>-1</v>
      </c>
      <c r="M8450" s="6" t="str">
        <f aca="false">IF(I8450&lt;=0,"Below 0%",IF(I8450&lt;=0.05,"0-5%",IF(I8450&lt;=0.1,"5-10%",IF(I8450&lt;=0.2,"10-20%",IF(I8450&lt;=0.4,"20-40%","Above 40%")))))</f>
        <v>10-20%</v>
      </c>
      <c r="N8450" s="6" t="str">
        <f aca="false">IF(AND(H8450&gt;=Summary!$B$25,I8450&gt;=Summary!$B$26,I8450&lt;=Summary!$B$27,J8450&gt;=Summary!$B$28,J8450&lt;=Summary!$B$29,F8450*J8450&gt;1),"Yes","No")</f>
        <v>No</v>
      </c>
    </row>
    <row r="8451" customFormat="false" ht="15" hidden="false" customHeight="false" outlineLevel="0" collapsed="false">
      <c r="A8451" s="6" t="s">
        <v>155</v>
      </c>
      <c r="B8451" s="45" t="n">
        <v>44209</v>
      </c>
      <c r="C8451" s="6" t="s">
        <v>181</v>
      </c>
      <c r="D8451" s="6" t="s">
        <v>184</v>
      </c>
      <c r="E8451" s="6" t="s">
        <v>174</v>
      </c>
      <c r="F8451" s="34" t="n">
        <v>0.159387722611427</v>
      </c>
      <c r="G8451" s="34" t="n">
        <v>0.188252728818277</v>
      </c>
      <c r="H8451" s="34" t="n">
        <v>-0.0288650062068496</v>
      </c>
      <c r="I8451" s="34" t="n">
        <v>-0.153331143660145</v>
      </c>
      <c r="J8451" s="35" t="n">
        <v>5.3</v>
      </c>
      <c r="K8451" s="6" t="n">
        <v>1</v>
      </c>
      <c r="L8451" s="35" t="n">
        <v>4.3</v>
      </c>
      <c r="M8451" s="6" t="str">
        <f aca="false">IF(I8451&lt;=0,"Below 0%",IF(I8451&lt;=0.05,"0-5%",IF(I8451&lt;=0.1,"5-10%",IF(I8451&lt;=0.2,"10-20%",IF(I8451&lt;=0.4,"20-40%","Above 40%")))))</f>
        <v>Below 0%</v>
      </c>
      <c r="N8451" s="6" t="str">
        <f aca="false">IF(AND(H8451&gt;=Summary!$B$25,I8451&gt;=Summary!$B$26,I8451&lt;=Summary!$B$27,J8451&gt;=Summary!$B$28,J8451&lt;=Summary!$B$29,F8451*J8451&gt;1),"Yes","No")</f>
        <v>No</v>
      </c>
    </row>
    <row r="8452" customFormat="false" ht="15" hidden="false" customHeight="false" outlineLevel="0" collapsed="false">
      <c r="A8452" s="6" t="s">
        <v>155</v>
      </c>
      <c r="B8452" s="45" t="n">
        <v>44209</v>
      </c>
      <c r="C8452" s="6" t="s">
        <v>181</v>
      </c>
      <c r="D8452" s="6" t="s">
        <v>184</v>
      </c>
      <c r="E8452" s="6" t="s">
        <v>177</v>
      </c>
      <c r="F8452" s="34" t="n">
        <v>0.0669375360012054</v>
      </c>
      <c r="G8452" s="34" t="n">
        <v>0.114027367169928</v>
      </c>
      <c r="H8452" s="34" t="n">
        <v>-0.0470898311687223</v>
      </c>
      <c r="I8452" s="34" t="n">
        <v>-0.412969555795735</v>
      </c>
      <c r="J8452" s="35" t="n">
        <v>8.75</v>
      </c>
      <c r="K8452" s="6" t="n">
        <v>0</v>
      </c>
      <c r="L8452" s="35" t="n">
        <v>-1</v>
      </c>
      <c r="M8452" s="6" t="str">
        <f aca="false">IF(I8452&lt;=0,"Below 0%",IF(I8452&lt;=0.05,"0-5%",IF(I8452&lt;=0.1,"5-10%",IF(I8452&lt;=0.2,"10-20%",IF(I8452&lt;=0.4,"20-40%","Above 40%")))))</f>
        <v>Below 0%</v>
      </c>
      <c r="N8452" s="6" t="str">
        <f aca="false">IF(AND(H8452&gt;=Summary!$B$25,I8452&gt;=Summary!$B$26,I8452&lt;=Summary!$B$27,J8452&gt;=Summary!$B$28,J8452&lt;=Summary!$B$29,F8452*J8452&gt;1),"Yes","No")</f>
        <v>No</v>
      </c>
    </row>
    <row r="8453" customFormat="false" ht="15" hidden="false" customHeight="false" outlineLevel="0" collapsed="false">
      <c r="A8453" s="6" t="s">
        <v>155</v>
      </c>
      <c r="B8453" s="45" t="n">
        <v>44210</v>
      </c>
      <c r="C8453" s="6" t="s">
        <v>185</v>
      </c>
      <c r="D8453" s="6" t="s">
        <v>180</v>
      </c>
      <c r="E8453" s="6" t="s">
        <v>187</v>
      </c>
      <c r="F8453" s="34" t="n">
        <v>0.683657586574554</v>
      </c>
      <c r="G8453" s="34" t="n">
        <v>0.621572212065814</v>
      </c>
      <c r="H8453" s="34" t="n">
        <v>0.062085374508741</v>
      </c>
      <c r="I8453" s="34" t="n">
        <v>0.0998844113420039</v>
      </c>
      <c r="J8453" s="35" t="n">
        <v>1.61</v>
      </c>
      <c r="K8453" s="6" t="n">
        <v>0</v>
      </c>
      <c r="L8453" s="35" t="n">
        <v>-1</v>
      </c>
      <c r="M8453" s="6" t="str">
        <f aca="false">IF(I8453&lt;=0,"Below 0%",IF(I8453&lt;=0.05,"0-5%",IF(I8453&lt;=0.1,"5-10%",IF(I8453&lt;=0.2,"10-20%",IF(I8453&lt;=0.4,"20-40%","Above 40%")))))</f>
        <v>5-10%</v>
      </c>
      <c r="N8453" s="6" t="str">
        <f aca="false">IF(AND(H8453&gt;=Summary!$B$25,I8453&gt;=Summary!$B$26,I8453&lt;=Summary!$B$27,J8453&gt;=Summary!$B$28,J8453&lt;=Summary!$B$29,F8453*J8453&gt;1),"Yes","No")</f>
        <v>No</v>
      </c>
    </row>
    <row r="8454" customFormat="false" ht="15" hidden="false" customHeight="false" outlineLevel="0" collapsed="false">
      <c r="A8454" s="6" t="s">
        <v>155</v>
      </c>
      <c r="B8454" s="45" t="n">
        <v>44210</v>
      </c>
      <c r="C8454" s="6" t="s">
        <v>185</v>
      </c>
      <c r="D8454" s="6" t="s">
        <v>180</v>
      </c>
      <c r="E8454" s="6" t="s">
        <v>174</v>
      </c>
      <c r="F8454" s="34" t="n">
        <v>0.24102495610714</v>
      </c>
      <c r="G8454" s="34" t="n">
        <v>0.235466179159049</v>
      </c>
      <c r="H8454" s="34" t="n">
        <v>0.00555877694809021</v>
      </c>
      <c r="I8454" s="34" t="n">
        <v>0.0236075387469359</v>
      </c>
      <c r="J8454" s="35" t="n">
        <v>4.25</v>
      </c>
      <c r="K8454" s="6" t="n">
        <v>1</v>
      </c>
      <c r="L8454" s="35" t="n">
        <v>3.25</v>
      </c>
      <c r="M8454" s="6" t="str">
        <f aca="false">IF(I8454&lt;=0,"Below 0%",IF(I8454&lt;=0.05,"0-5%",IF(I8454&lt;=0.1,"5-10%",IF(I8454&lt;=0.2,"10-20%",IF(I8454&lt;=0.4,"20-40%","Above 40%")))))</f>
        <v>0-5%</v>
      </c>
      <c r="N8454" s="6" t="str">
        <f aca="false">IF(AND(H8454&gt;=Summary!$B$25,I8454&gt;=Summary!$B$26,I8454&lt;=Summary!$B$27,J8454&gt;=Summary!$B$28,J8454&lt;=Summary!$B$29,F8454*J8454&gt;1),"Yes","No")</f>
        <v>No</v>
      </c>
    </row>
    <row r="8455" customFormat="false" ht="15" hidden="false" customHeight="false" outlineLevel="0" collapsed="false">
      <c r="A8455" s="6" t="s">
        <v>155</v>
      </c>
      <c r="B8455" s="45" t="n">
        <v>44210</v>
      </c>
      <c r="C8455" s="6" t="s">
        <v>185</v>
      </c>
      <c r="D8455" s="6" t="s">
        <v>180</v>
      </c>
      <c r="E8455" s="6" t="s">
        <v>177</v>
      </c>
      <c r="F8455" s="34" t="n">
        <v>0.0753174647688866</v>
      </c>
      <c r="G8455" s="34" t="n">
        <v>0.142961608775137</v>
      </c>
      <c r="H8455" s="34" t="n">
        <v>-0.0676441440062506</v>
      </c>
      <c r="I8455" s="34" t="n">
        <v>-0.473163002192059</v>
      </c>
      <c r="J8455" s="35" t="n">
        <v>7</v>
      </c>
      <c r="K8455" s="6" t="n">
        <v>0</v>
      </c>
      <c r="L8455" s="35" t="n">
        <v>-1</v>
      </c>
      <c r="M8455" s="6" t="str">
        <f aca="false">IF(I8455&lt;=0,"Below 0%",IF(I8455&lt;=0.05,"0-5%",IF(I8455&lt;=0.1,"5-10%",IF(I8455&lt;=0.2,"10-20%",IF(I8455&lt;=0.4,"20-40%","Above 40%")))))</f>
        <v>Below 0%</v>
      </c>
      <c r="N8455" s="6" t="str">
        <f aca="false">IF(AND(H8455&gt;=Summary!$B$25,I8455&gt;=Summary!$B$26,I8455&lt;=Summary!$B$27,J8455&gt;=Summary!$B$28,J8455&lt;=Summary!$B$29,F8455*J8455&gt;1),"Yes","No")</f>
        <v>No</v>
      </c>
    </row>
    <row r="8456" customFormat="false" ht="15" hidden="false" customHeight="false" outlineLevel="0" collapsed="false">
      <c r="A8456" s="6" t="s">
        <v>155</v>
      </c>
      <c r="B8456" s="45" t="n">
        <v>44212</v>
      </c>
      <c r="C8456" s="6" t="s">
        <v>184</v>
      </c>
      <c r="D8456" s="6" t="s">
        <v>190</v>
      </c>
      <c r="E8456" s="6" t="s">
        <v>187</v>
      </c>
      <c r="F8456" s="34" t="n">
        <v>0.281675755977631</v>
      </c>
      <c r="G8456" s="34" t="n">
        <v>0.143852259841244</v>
      </c>
      <c r="H8456" s="34" t="n">
        <v>0.137823496136387</v>
      </c>
      <c r="I8456" s="34" t="n">
        <v>0.958090587443597</v>
      </c>
      <c r="J8456" s="35" t="n">
        <v>7</v>
      </c>
      <c r="K8456" s="6" t="n">
        <v>0</v>
      </c>
      <c r="L8456" s="35" t="n">
        <v>-1</v>
      </c>
      <c r="M8456" s="6" t="str">
        <f aca="false">IF(I8456&lt;=0,"Below 0%",IF(I8456&lt;=0.05,"0-5%",IF(I8456&lt;=0.1,"5-10%",IF(I8456&lt;=0.2,"10-20%",IF(I8456&lt;=0.4,"20-40%","Above 40%")))))</f>
        <v>Above 40%</v>
      </c>
      <c r="N8456" s="6" t="str">
        <f aca="false">IF(AND(H8456&gt;=Summary!$B$25,I8456&gt;=Summary!$B$26,I8456&lt;=Summary!$B$27,J8456&gt;=Summary!$B$28,J8456&lt;=Summary!$B$29,F8456*J8456&gt;1),"Yes","No")</f>
        <v>No</v>
      </c>
    </row>
    <row r="8457" customFormat="false" ht="15" hidden="false" customHeight="false" outlineLevel="0" collapsed="false">
      <c r="A8457" s="6" t="s">
        <v>155</v>
      </c>
      <c r="B8457" s="45" t="n">
        <v>44212</v>
      </c>
      <c r="C8457" s="6" t="s">
        <v>184</v>
      </c>
      <c r="D8457" s="6" t="s">
        <v>190</v>
      </c>
      <c r="E8457" s="6" t="s">
        <v>174</v>
      </c>
      <c r="F8457" s="34" t="n">
        <v>0.237902611494064</v>
      </c>
      <c r="G8457" s="34" t="n">
        <v>0.226794103353313</v>
      </c>
      <c r="H8457" s="34" t="n">
        <v>0.0111085081407515</v>
      </c>
      <c r="I8457" s="34" t="n">
        <v>0.0489805862520423</v>
      </c>
      <c r="J8457" s="35" t="n">
        <v>4.44</v>
      </c>
      <c r="K8457" s="6" t="n">
        <v>0</v>
      </c>
      <c r="L8457" s="35" t="n">
        <v>-1</v>
      </c>
      <c r="M8457" s="6" t="str">
        <f aca="false">IF(I8457&lt;=0,"Below 0%",IF(I8457&lt;=0.05,"0-5%",IF(I8457&lt;=0.1,"5-10%",IF(I8457&lt;=0.2,"10-20%",IF(I8457&lt;=0.4,"20-40%","Above 40%")))))</f>
        <v>0-5%</v>
      </c>
      <c r="N8457" s="6" t="str">
        <f aca="false">IF(AND(H8457&gt;=Summary!$B$25,I8457&gt;=Summary!$B$26,I8457&lt;=Summary!$B$27,J8457&gt;=Summary!$B$28,J8457&lt;=Summary!$B$29,F8457*J8457&gt;1),"Yes","No")</f>
        <v>No</v>
      </c>
    </row>
    <row r="8458" customFormat="false" ht="15" hidden="false" customHeight="false" outlineLevel="0" collapsed="false">
      <c r="A8458" s="6" t="s">
        <v>155</v>
      </c>
      <c r="B8458" s="45" t="n">
        <v>44212</v>
      </c>
      <c r="C8458" s="6" t="s">
        <v>184</v>
      </c>
      <c r="D8458" s="6" t="s">
        <v>190</v>
      </c>
      <c r="E8458" s="6" t="s">
        <v>177</v>
      </c>
      <c r="F8458" s="34" t="n">
        <v>0.480421662330627</v>
      </c>
      <c r="G8458" s="34" t="n">
        <v>0.629353636805443</v>
      </c>
      <c r="H8458" s="34" t="n">
        <v>-0.148931974474816</v>
      </c>
      <c r="I8458" s="34" t="n">
        <v>-0.236642748631412</v>
      </c>
      <c r="J8458" s="35" t="n">
        <v>1.6</v>
      </c>
      <c r="K8458" s="6" t="n">
        <v>1</v>
      </c>
      <c r="L8458" s="35" t="n">
        <v>0.6</v>
      </c>
      <c r="M8458" s="6" t="str">
        <f aca="false">IF(I8458&lt;=0,"Below 0%",IF(I8458&lt;=0.05,"0-5%",IF(I8458&lt;=0.1,"5-10%",IF(I8458&lt;=0.2,"10-20%",IF(I8458&lt;=0.4,"20-40%","Above 40%")))))</f>
        <v>Below 0%</v>
      </c>
      <c r="N8458" s="6" t="str">
        <f aca="false">IF(AND(H8458&gt;=Summary!$B$25,I8458&gt;=Summary!$B$26,I8458&lt;=Summary!$B$27,J8458&gt;=Summary!$B$28,J8458&lt;=Summary!$B$29,F8458*J8458&gt;1),"Yes","No")</f>
        <v>No</v>
      </c>
    </row>
    <row r="8459" customFormat="false" ht="15" hidden="false" customHeight="false" outlineLevel="0" collapsed="false">
      <c r="A8459" s="6" t="s">
        <v>155</v>
      </c>
      <c r="B8459" s="45" t="n">
        <v>44212</v>
      </c>
      <c r="C8459" s="6" t="s">
        <v>205</v>
      </c>
      <c r="D8459" s="6" t="s">
        <v>201</v>
      </c>
      <c r="E8459" s="6" t="s">
        <v>187</v>
      </c>
      <c r="F8459" s="34" t="n">
        <v>0.599393844604492</v>
      </c>
      <c r="G8459" s="34" t="n">
        <v>0.444162963578222</v>
      </c>
      <c r="H8459" s="34" t="n">
        <v>0.155230881026271</v>
      </c>
      <c r="I8459" s="34" t="n">
        <v>0.349490826015107</v>
      </c>
      <c r="J8459" s="35" t="n">
        <v>2.24</v>
      </c>
      <c r="K8459" s="6" t="n">
        <v>0</v>
      </c>
      <c r="L8459" s="35" t="n">
        <v>-1</v>
      </c>
      <c r="M8459" s="6" t="str">
        <f aca="false">IF(I8459&lt;=0,"Below 0%",IF(I8459&lt;=0.05,"0-5%",IF(I8459&lt;=0.1,"5-10%",IF(I8459&lt;=0.2,"10-20%",IF(I8459&lt;=0.4,"20-40%","Above 40%")))))</f>
        <v>20-40%</v>
      </c>
      <c r="N8459" s="6" t="str">
        <f aca="false">IF(AND(H8459&gt;=Summary!$B$25,I8459&gt;=Summary!$B$26,I8459&lt;=Summary!$B$27,J8459&gt;=Summary!$B$28,J8459&lt;=Summary!$B$29,F8459*J8459&gt;1),"Yes","No")</f>
        <v>Yes</v>
      </c>
    </row>
    <row r="8460" customFormat="false" ht="15" hidden="false" customHeight="false" outlineLevel="0" collapsed="false">
      <c r="A8460" s="6" t="s">
        <v>155</v>
      </c>
      <c r="B8460" s="45" t="n">
        <v>44212</v>
      </c>
      <c r="C8460" s="6" t="s">
        <v>205</v>
      </c>
      <c r="D8460" s="6" t="s">
        <v>201</v>
      </c>
      <c r="E8460" s="6" t="s">
        <v>174</v>
      </c>
      <c r="F8460" s="34" t="n">
        <v>0.220565140247345</v>
      </c>
      <c r="G8460" s="34" t="n">
        <v>0.267452967315918</v>
      </c>
      <c r="H8460" s="34" t="n">
        <v>-0.0468878270685735</v>
      </c>
      <c r="I8460" s="34" t="n">
        <v>-0.175312420494438</v>
      </c>
      <c r="J8460" s="35" t="n">
        <v>3.72</v>
      </c>
      <c r="K8460" s="6" t="n">
        <v>0</v>
      </c>
      <c r="L8460" s="35" t="n">
        <v>-1</v>
      </c>
      <c r="M8460" s="6" t="str">
        <f aca="false">IF(I8460&lt;=0,"Below 0%",IF(I8460&lt;=0.05,"0-5%",IF(I8460&lt;=0.1,"5-10%",IF(I8460&lt;=0.2,"10-20%",IF(I8460&lt;=0.4,"20-40%","Above 40%")))))</f>
        <v>Below 0%</v>
      </c>
      <c r="N8460" s="6" t="str">
        <f aca="false">IF(AND(H8460&gt;=Summary!$B$25,I8460&gt;=Summary!$B$26,I8460&lt;=Summary!$B$27,J8460&gt;=Summary!$B$28,J8460&lt;=Summary!$B$29,F8460*J8460&gt;1),"Yes","No")</f>
        <v>No</v>
      </c>
    </row>
    <row r="8461" customFormat="false" ht="15" hidden="false" customHeight="false" outlineLevel="0" collapsed="false">
      <c r="A8461" s="6" t="s">
        <v>155</v>
      </c>
      <c r="B8461" s="45" t="n">
        <v>44212</v>
      </c>
      <c r="C8461" s="6" t="s">
        <v>205</v>
      </c>
      <c r="D8461" s="6" t="s">
        <v>201</v>
      </c>
      <c r="E8461" s="6" t="s">
        <v>177</v>
      </c>
      <c r="F8461" s="34" t="n">
        <v>0.180041000247002</v>
      </c>
      <c r="G8461" s="34" t="n">
        <v>0.28838406910586</v>
      </c>
      <c r="H8461" s="34" t="n">
        <v>-0.108343068858858</v>
      </c>
      <c r="I8461" s="34" t="n">
        <v>-0.37569020090041</v>
      </c>
      <c r="J8461" s="35" t="n">
        <v>3.45</v>
      </c>
      <c r="K8461" s="6" t="n">
        <v>1</v>
      </c>
      <c r="L8461" s="35" t="n">
        <v>2.45</v>
      </c>
      <c r="M8461" s="6" t="str">
        <f aca="false">IF(I8461&lt;=0,"Below 0%",IF(I8461&lt;=0.05,"0-5%",IF(I8461&lt;=0.1,"5-10%",IF(I8461&lt;=0.2,"10-20%",IF(I8461&lt;=0.4,"20-40%","Above 40%")))))</f>
        <v>Below 0%</v>
      </c>
      <c r="N8461" s="6" t="str">
        <f aca="false">IF(AND(H8461&gt;=Summary!$B$25,I8461&gt;=Summary!$B$26,I8461&lt;=Summary!$B$27,J8461&gt;=Summary!$B$28,J8461&lt;=Summary!$B$29,F8461*J8461&gt;1),"Yes","No")</f>
        <v>No</v>
      </c>
    </row>
    <row r="8462" customFormat="false" ht="15" hidden="false" customHeight="false" outlineLevel="0" collapsed="false">
      <c r="A8462" s="6" t="s">
        <v>155</v>
      </c>
      <c r="B8462" s="45" t="n">
        <v>44212</v>
      </c>
      <c r="C8462" s="6" t="s">
        <v>195</v>
      </c>
      <c r="D8462" s="6" t="s">
        <v>179</v>
      </c>
      <c r="E8462" s="6" t="s">
        <v>187</v>
      </c>
      <c r="F8462" s="34" t="n">
        <v>0.462372720241547</v>
      </c>
      <c r="G8462" s="34" t="n">
        <v>0.543631182632876</v>
      </c>
      <c r="H8462" s="34" t="n">
        <v>-0.0812584623913292</v>
      </c>
      <c r="I8462" s="34" t="n">
        <v>-0.149473512534333</v>
      </c>
      <c r="J8462" s="35" t="n">
        <v>1.85</v>
      </c>
      <c r="K8462" s="6" t="n">
        <v>1</v>
      </c>
      <c r="L8462" s="35" t="n">
        <v>0.85</v>
      </c>
      <c r="M8462" s="6" t="str">
        <f aca="false">IF(I8462&lt;=0,"Below 0%",IF(I8462&lt;=0.05,"0-5%",IF(I8462&lt;=0.1,"5-10%",IF(I8462&lt;=0.2,"10-20%",IF(I8462&lt;=0.4,"20-40%","Above 40%")))))</f>
        <v>Below 0%</v>
      </c>
      <c r="N8462" s="6" t="str">
        <f aca="false">IF(AND(H8462&gt;=Summary!$B$25,I8462&gt;=Summary!$B$26,I8462&lt;=Summary!$B$27,J8462&gt;=Summary!$B$28,J8462&lt;=Summary!$B$29,F8462*J8462&gt;1),"Yes","No")</f>
        <v>No</v>
      </c>
    </row>
    <row r="8463" customFormat="false" ht="15" hidden="false" customHeight="false" outlineLevel="0" collapsed="false">
      <c r="A8463" s="6" t="s">
        <v>155</v>
      </c>
      <c r="B8463" s="45" t="n">
        <v>44212</v>
      </c>
      <c r="C8463" s="6" t="s">
        <v>195</v>
      </c>
      <c r="D8463" s="6" t="s">
        <v>179</v>
      </c>
      <c r="E8463" s="6" t="s">
        <v>174</v>
      </c>
      <c r="F8463" s="34" t="n">
        <v>0.349062025547028</v>
      </c>
      <c r="G8463" s="34" t="n">
        <v>0.257216799966962</v>
      </c>
      <c r="H8463" s="34" t="n">
        <v>0.0918452255800659</v>
      </c>
      <c r="I8463" s="34" t="n">
        <v>0.3570731989196</v>
      </c>
      <c r="J8463" s="35" t="n">
        <v>3.91</v>
      </c>
      <c r="K8463" s="6" t="n">
        <v>0</v>
      </c>
      <c r="L8463" s="35" t="n">
        <v>-1</v>
      </c>
      <c r="M8463" s="6" t="str">
        <f aca="false">IF(I8463&lt;=0,"Below 0%",IF(I8463&lt;=0.05,"0-5%",IF(I8463&lt;=0.1,"5-10%",IF(I8463&lt;=0.2,"10-20%",IF(I8463&lt;=0.4,"20-40%","Above 40%")))))</f>
        <v>20-40%</v>
      </c>
      <c r="N8463" s="6" t="str">
        <f aca="false">IF(AND(H8463&gt;=Summary!$B$25,I8463&gt;=Summary!$B$26,I8463&lt;=Summary!$B$27,J8463&gt;=Summary!$B$28,J8463&lt;=Summary!$B$29,F8463*J8463&gt;1),"Yes","No")</f>
        <v>Yes</v>
      </c>
    </row>
    <row r="8464" customFormat="false" ht="15" hidden="false" customHeight="false" outlineLevel="0" collapsed="false">
      <c r="A8464" s="6" t="s">
        <v>155</v>
      </c>
      <c r="B8464" s="45" t="n">
        <v>44212</v>
      </c>
      <c r="C8464" s="6" t="s">
        <v>195</v>
      </c>
      <c r="D8464" s="6" t="s">
        <v>179</v>
      </c>
      <c r="E8464" s="6" t="s">
        <v>177</v>
      </c>
      <c r="F8464" s="34" t="n">
        <v>0.188565284013748</v>
      </c>
      <c r="G8464" s="34" t="n">
        <v>0.199152017400162</v>
      </c>
      <c r="H8464" s="34" t="n">
        <v>-0.0105867333864143</v>
      </c>
      <c r="I8464" s="34" t="n">
        <v>-0.0531590567076307</v>
      </c>
      <c r="J8464" s="35" t="n">
        <v>5.05</v>
      </c>
      <c r="K8464" s="6" t="n">
        <v>0</v>
      </c>
      <c r="L8464" s="35" t="n">
        <v>-1</v>
      </c>
      <c r="M8464" s="6" t="str">
        <f aca="false">IF(I8464&lt;=0,"Below 0%",IF(I8464&lt;=0.05,"0-5%",IF(I8464&lt;=0.1,"5-10%",IF(I8464&lt;=0.2,"10-20%",IF(I8464&lt;=0.4,"20-40%","Above 40%")))))</f>
        <v>Below 0%</v>
      </c>
      <c r="N8464" s="6" t="str">
        <f aca="false">IF(AND(H8464&gt;=Summary!$B$25,I8464&gt;=Summary!$B$26,I8464&lt;=Summary!$B$27,J8464&gt;=Summary!$B$28,J8464&lt;=Summary!$B$29,F8464*J8464&gt;1),"Yes","No")</f>
        <v>No</v>
      </c>
    </row>
    <row r="8465" customFormat="false" ht="15" hidden="false" customHeight="false" outlineLevel="0" collapsed="false">
      <c r="A8465" s="6" t="s">
        <v>155</v>
      </c>
      <c r="B8465" s="45" t="n">
        <v>44212</v>
      </c>
      <c r="C8465" s="6" t="s">
        <v>189</v>
      </c>
      <c r="D8465" s="6" t="s">
        <v>196</v>
      </c>
      <c r="E8465" s="6" t="s">
        <v>187</v>
      </c>
      <c r="F8465" s="34" t="n">
        <v>0.535380125045776</v>
      </c>
      <c r="G8465" s="34" t="n">
        <v>0.528347092960835</v>
      </c>
      <c r="H8465" s="34" t="n">
        <v>0.00703303208494188</v>
      </c>
      <c r="I8465" s="34" t="n">
        <v>0.013311385978352</v>
      </c>
      <c r="J8465" s="35" t="n">
        <v>1.91</v>
      </c>
      <c r="K8465" s="6" t="n">
        <v>1</v>
      </c>
      <c r="L8465" s="35" t="n">
        <v>0.91</v>
      </c>
      <c r="M8465" s="6" t="str">
        <f aca="false">IF(I8465&lt;=0,"Below 0%",IF(I8465&lt;=0.05,"0-5%",IF(I8465&lt;=0.1,"5-10%",IF(I8465&lt;=0.2,"10-20%",IF(I8465&lt;=0.4,"20-40%","Above 40%")))))</f>
        <v>0-5%</v>
      </c>
      <c r="N8465" s="6" t="str">
        <f aca="false">IF(AND(H8465&gt;=Summary!$B$25,I8465&gt;=Summary!$B$26,I8465&lt;=Summary!$B$27,J8465&gt;=Summary!$B$28,J8465&lt;=Summary!$B$29,F8465*J8465&gt;1),"Yes","No")</f>
        <v>No</v>
      </c>
    </row>
    <row r="8466" customFormat="false" ht="15" hidden="false" customHeight="false" outlineLevel="0" collapsed="false">
      <c r="A8466" s="6" t="s">
        <v>155</v>
      </c>
      <c r="B8466" s="45" t="n">
        <v>44212</v>
      </c>
      <c r="C8466" s="6" t="s">
        <v>189</v>
      </c>
      <c r="D8466" s="6" t="s">
        <v>196</v>
      </c>
      <c r="E8466" s="6" t="s">
        <v>174</v>
      </c>
      <c r="F8466" s="34" t="n">
        <v>0.249822154641151</v>
      </c>
      <c r="G8466" s="34" t="n">
        <v>0.269824317528127</v>
      </c>
      <c r="H8466" s="34" t="n">
        <v>-0.0200021628869753</v>
      </c>
      <c r="I8466" s="34" t="n">
        <v>-0.0741303195731802</v>
      </c>
      <c r="J8466" s="35" t="n">
        <v>3.74</v>
      </c>
      <c r="K8466" s="6" t="n">
        <v>0</v>
      </c>
      <c r="L8466" s="35" t="n">
        <v>-1</v>
      </c>
      <c r="M8466" s="6" t="str">
        <f aca="false">IF(I8466&lt;=0,"Below 0%",IF(I8466&lt;=0.05,"0-5%",IF(I8466&lt;=0.1,"5-10%",IF(I8466&lt;=0.2,"10-20%",IF(I8466&lt;=0.4,"20-40%","Above 40%")))))</f>
        <v>Below 0%</v>
      </c>
      <c r="N8466" s="6" t="str">
        <f aca="false">IF(AND(H8466&gt;=Summary!$B$25,I8466&gt;=Summary!$B$26,I8466&lt;=Summary!$B$27,J8466&gt;=Summary!$B$28,J8466&lt;=Summary!$B$29,F8466*J8466&gt;1),"Yes","No")</f>
        <v>No</v>
      </c>
    </row>
    <row r="8467" customFormat="false" ht="15" hidden="false" customHeight="false" outlineLevel="0" collapsed="false">
      <c r="A8467" s="6" t="s">
        <v>155</v>
      </c>
      <c r="B8467" s="45" t="n">
        <v>44212</v>
      </c>
      <c r="C8467" s="6" t="s">
        <v>189</v>
      </c>
      <c r="D8467" s="6" t="s">
        <v>196</v>
      </c>
      <c r="E8467" s="6" t="s">
        <v>177</v>
      </c>
      <c r="F8467" s="34" t="n">
        <v>0.214797735214233</v>
      </c>
      <c r="G8467" s="34" t="n">
        <v>0.201828589511039</v>
      </c>
      <c r="H8467" s="34" t="n">
        <v>0.0129691457031946</v>
      </c>
      <c r="I8467" s="34" t="n">
        <v>0.0642582189897594</v>
      </c>
      <c r="J8467" s="35" t="n">
        <v>5</v>
      </c>
      <c r="K8467" s="6" t="n">
        <v>0</v>
      </c>
      <c r="L8467" s="35" t="n">
        <v>-1</v>
      </c>
      <c r="M8467" s="6" t="str">
        <f aca="false">IF(I8467&lt;=0,"Below 0%",IF(I8467&lt;=0.05,"0-5%",IF(I8467&lt;=0.1,"5-10%",IF(I8467&lt;=0.2,"10-20%",IF(I8467&lt;=0.4,"20-40%","Above 40%")))))</f>
        <v>5-10%</v>
      </c>
      <c r="N8467" s="6" t="str">
        <f aca="false">IF(AND(H8467&gt;=Summary!$B$25,I8467&gt;=Summary!$B$26,I8467&lt;=Summary!$B$27,J8467&gt;=Summary!$B$28,J8467&lt;=Summary!$B$29,F8467*J8467&gt;1),"Yes","No")</f>
        <v>No</v>
      </c>
    </row>
    <row r="8468" customFormat="false" ht="15" hidden="false" customHeight="false" outlineLevel="0" collapsed="false">
      <c r="A8468" s="6" t="s">
        <v>155</v>
      </c>
      <c r="B8468" s="45" t="n">
        <v>44212</v>
      </c>
      <c r="C8468" s="6" t="s">
        <v>203</v>
      </c>
      <c r="D8468" s="6" t="s">
        <v>178</v>
      </c>
      <c r="E8468" s="6" t="s">
        <v>187</v>
      </c>
      <c r="F8468" s="34" t="n">
        <v>0.754149973392487</v>
      </c>
      <c r="G8468" s="34" t="n">
        <v>0.605322917612862</v>
      </c>
      <c r="H8468" s="34" t="n">
        <v>0.148827055779624</v>
      </c>
      <c r="I8468" s="34" t="n">
        <v>0.245863904123332</v>
      </c>
      <c r="J8468" s="35" t="n">
        <v>1.65</v>
      </c>
      <c r="K8468" s="6" t="n">
        <v>0</v>
      </c>
      <c r="L8468" s="35" t="n">
        <v>-1</v>
      </c>
      <c r="M8468" s="6" t="str">
        <f aca="false">IF(I8468&lt;=0,"Below 0%",IF(I8468&lt;=0.05,"0-5%",IF(I8468&lt;=0.1,"5-10%",IF(I8468&lt;=0.2,"10-20%",IF(I8468&lt;=0.4,"20-40%","Above 40%")))))</f>
        <v>20-40%</v>
      </c>
      <c r="N8468" s="6" t="str">
        <f aca="false">IF(AND(H8468&gt;=Summary!$B$25,I8468&gt;=Summary!$B$26,I8468&lt;=Summary!$B$27,J8468&gt;=Summary!$B$28,J8468&lt;=Summary!$B$29,F8468*J8468&gt;1),"Yes","No")</f>
        <v>No</v>
      </c>
    </row>
    <row r="8469" customFormat="false" ht="15" hidden="false" customHeight="false" outlineLevel="0" collapsed="false">
      <c r="A8469" s="6" t="s">
        <v>155</v>
      </c>
      <c r="B8469" s="45" t="n">
        <v>44212</v>
      </c>
      <c r="C8469" s="6" t="s">
        <v>203</v>
      </c>
      <c r="D8469" s="6" t="s">
        <v>178</v>
      </c>
      <c r="E8469" s="6" t="s">
        <v>174</v>
      </c>
      <c r="F8469" s="34" t="n">
        <v>0.177885308861733</v>
      </c>
      <c r="G8469" s="34" t="n">
        <v>0.254791534199292</v>
      </c>
      <c r="H8469" s="34" t="n">
        <v>-0.076906225337559</v>
      </c>
      <c r="I8469" s="34" t="n">
        <v>-0.301839798481707</v>
      </c>
      <c r="J8469" s="35" t="n">
        <v>3.92</v>
      </c>
      <c r="K8469" s="6" t="n">
        <v>0</v>
      </c>
      <c r="L8469" s="35" t="n">
        <v>-1</v>
      </c>
      <c r="M8469" s="6" t="str">
        <f aca="false">IF(I8469&lt;=0,"Below 0%",IF(I8469&lt;=0.05,"0-5%",IF(I8469&lt;=0.1,"5-10%",IF(I8469&lt;=0.2,"10-20%",IF(I8469&lt;=0.4,"20-40%","Above 40%")))))</f>
        <v>Below 0%</v>
      </c>
      <c r="N8469" s="6" t="str">
        <f aca="false">IF(AND(H8469&gt;=Summary!$B$25,I8469&gt;=Summary!$B$26,I8469&lt;=Summary!$B$27,J8469&gt;=Summary!$B$28,J8469&lt;=Summary!$B$29,F8469*J8469&gt;1),"Yes","No")</f>
        <v>No</v>
      </c>
    </row>
    <row r="8470" customFormat="false" ht="15" hidden="false" customHeight="false" outlineLevel="0" collapsed="false">
      <c r="A8470" s="6" t="s">
        <v>155</v>
      </c>
      <c r="B8470" s="45" t="n">
        <v>44212</v>
      </c>
      <c r="C8470" s="6" t="s">
        <v>203</v>
      </c>
      <c r="D8470" s="6" t="s">
        <v>178</v>
      </c>
      <c r="E8470" s="6" t="s">
        <v>177</v>
      </c>
      <c r="F8470" s="34" t="n">
        <v>0.0679647102952004</v>
      </c>
      <c r="G8470" s="34" t="n">
        <v>0.139885548187846</v>
      </c>
      <c r="H8470" s="34" t="n">
        <v>-0.0719208378926459</v>
      </c>
      <c r="I8470" s="34" t="n">
        <v>-0.514140587246844</v>
      </c>
      <c r="J8470" s="35" t="n">
        <v>7.14</v>
      </c>
      <c r="K8470" s="6" t="n">
        <v>1</v>
      </c>
      <c r="L8470" s="35" t="n">
        <v>6.14</v>
      </c>
      <c r="M8470" s="6" t="str">
        <f aca="false">IF(I8470&lt;=0,"Below 0%",IF(I8470&lt;=0.05,"0-5%",IF(I8470&lt;=0.1,"5-10%",IF(I8470&lt;=0.2,"10-20%",IF(I8470&lt;=0.4,"20-40%","Above 40%")))))</f>
        <v>Below 0%</v>
      </c>
      <c r="N8470" s="6" t="str">
        <f aca="false">IF(AND(H8470&gt;=Summary!$B$25,I8470&gt;=Summary!$B$26,I8470&lt;=Summary!$B$27,J8470&gt;=Summary!$B$28,J8470&lt;=Summary!$B$29,F8470*J8470&gt;1),"Yes","No")</f>
        <v>No</v>
      </c>
    </row>
    <row r="8471" customFormat="false" ht="15" hidden="false" customHeight="false" outlineLevel="0" collapsed="false">
      <c r="A8471" s="6" t="s">
        <v>155</v>
      </c>
      <c r="B8471" s="45" t="n">
        <v>44213</v>
      </c>
      <c r="C8471" s="6" t="s">
        <v>183</v>
      </c>
      <c r="D8471" s="6" t="s">
        <v>176</v>
      </c>
      <c r="E8471" s="6" t="s">
        <v>187</v>
      </c>
      <c r="F8471" s="34" t="n">
        <v>0.583741962909699</v>
      </c>
      <c r="G8471" s="34" t="n">
        <v>0.492630986923677</v>
      </c>
      <c r="H8471" s="34" t="n">
        <v>0.0911109759860218</v>
      </c>
      <c r="I8471" s="34" t="n">
        <v>0.184947716251023</v>
      </c>
      <c r="J8471" s="35" t="n">
        <v>2.02</v>
      </c>
      <c r="K8471" s="6" t="n">
        <v>0</v>
      </c>
      <c r="L8471" s="35" t="n">
        <v>-1</v>
      </c>
      <c r="M8471" s="6" t="str">
        <f aca="false">IF(I8471&lt;=0,"Below 0%",IF(I8471&lt;=0.05,"0-5%",IF(I8471&lt;=0.1,"5-10%",IF(I8471&lt;=0.2,"10-20%",IF(I8471&lt;=0.4,"20-40%","Above 40%")))))</f>
        <v>10-20%</v>
      </c>
      <c r="N8471" s="6" t="str">
        <f aca="false">IF(AND(H8471&gt;=Summary!$B$25,I8471&gt;=Summary!$B$26,I8471&lt;=Summary!$B$27,J8471&gt;=Summary!$B$28,J8471&lt;=Summary!$B$29,F8471*J8471&gt;1),"Yes","No")</f>
        <v>Yes</v>
      </c>
    </row>
    <row r="8472" customFormat="false" ht="15" hidden="false" customHeight="false" outlineLevel="0" collapsed="false">
      <c r="A8472" s="6" t="s">
        <v>155</v>
      </c>
      <c r="B8472" s="45" t="n">
        <v>44213</v>
      </c>
      <c r="C8472" s="6" t="s">
        <v>183</v>
      </c>
      <c r="D8472" s="6" t="s">
        <v>176</v>
      </c>
      <c r="E8472" s="6" t="s">
        <v>174</v>
      </c>
      <c r="F8472" s="34" t="n">
        <v>0.171504497528076</v>
      </c>
      <c r="G8472" s="34" t="n">
        <v>0.242710876484348</v>
      </c>
      <c r="H8472" s="34" t="n">
        <v>-0.0712063789562719</v>
      </c>
      <c r="I8472" s="34" t="n">
        <v>-0.293379431477039</v>
      </c>
      <c r="J8472" s="35" t="n">
        <v>4.1</v>
      </c>
      <c r="K8472" s="6" t="n">
        <v>1</v>
      </c>
      <c r="L8472" s="35" t="n">
        <v>3.1</v>
      </c>
      <c r="M8472" s="6" t="str">
        <f aca="false">IF(I8472&lt;=0,"Below 0%",IF(I8472&lt;=0.05,"0-5%",IF(I8472&lt;=0.1,"5-10%",IF(I8472&lt;=0.2,"10-20%",IF(I8472&lt;=0.4,"20-40%","Above 40%")))))</f>
        <v>Below 0%</v>
      </c>
      <c r="N8472" s="6" t="str">
        <f aca="false">IF(AND(H8472&gt;=Summary!$B$25,I8472&gt;=Summary!$B$26,I8472&lt;=Summary!$B$27,J8472&gt;=Summary!$B$28,J8472&lt;=Summary!$B$29,F8472*J8472&gt;1),"Yes","No")</f>
        <v>No</v>
      </c>
    </row>
    <row r="8473" customFormat="false" ht="15" hidden="false" customHeight="false" outlineLevel="0" collapsed="false">
      <c r="A8473" s="6" t="s">
        <v>155</v>
      </c>
      <c r="B8473" s="45" t="n">
        <v>44213</v>
      </c>
      <c r="C8473" s="6" t="s">
        <v>183</v>
      </c>
      <c r="D8473" s="6" t="s">
        <v>176</v>
      </c>
      <c r="E8473" s="6" t="s">
        <v>177</v>
      </c>
      <c r="F8473" s="34" t="n">
        <v>0.244753554463387</v>
      </c>
      <c r="G8473" s="34" t="n">
        <v>0.264658136591975</v>
      </c>
      <c r="H8473" s="34" t="n">
        <v>-0.0199045821285887</v>
      </c>
      <c r="I8473" s="34" t="n">
        <v>-0.0752086536423994</v>
      </c>
      <c r="J8473" s="35" t="n">
        <v>3.76</v>
      </c>
      <c r="K8473" s="6" t="n">
        <v>0</v>
      </c>
      <c r="L8473" s="35" t="n">
        <v>-1</v>
      </c>
      <c r="M8473" s="6" t="str">
        <f aca="false">IF(I8473&lt;=0,"Below 0%",IF(I8473&lt;=0.05,"0-5%",IF(I8473&lt;=0.1,"5-10%",IF(I8473&lt;=0.2,"10-20%",IF(I8473&lt;=0.4,"20-40%","Above 40%")))))</f>
        <v>Below 0%</v>
      </c>
      <c r="N8473" s="6" t="str">
        <f aca="false">IF(AND(H8473&gt;=Summary!$B$25,I8473&gt;=Summary!$B$26,I8473&lt;=Summary!$B$27,J8473&gt;=Summary!$B$28,J8473&lt;=Summary!$B$29,F8473*J8473&gt;1),"Yes","No")</f>
        <v>No</v>
      </c>
    </row>
    <row r="8474" customFormat="false" ht="15" hidden="false" customHeight="false" outlineLevel="0" collapsed="false">
      <c r="A8474" s="6" t="s">
        <v>155</v>
      </c>
      <c r="B8474" s="45" t="n">
        <v>44213</v>
      </c>
      <c r="C8474" s="6" t="s">
        <v>194</v>
      </c>
      <c r="D8474" s="6" t="s">
        <v>180</v>
      </c>
      <c r="E8474" s="6" t="s">
        <v>187</v>
      </c>
      <c r="F8474" s="34" t="n">
        <v>0.839595377445221</v>
      </c>
      <c r="G8474" s="34" t="n">
        <v>0.836792942397509</v>
      </c>
      <c r="H8474" s="34" t="n">
        <v>0.00280243504771183</v>
      </c>
      <c r="I8474" s="34" t="n">
        <v>0.0033490185035292</v>
      </c>
      <c r="J8474" s="35" t="n">
        <v>1.19</v>
      </c>
      <c r="K8474" s="6" t="n">
        <v>1</v>
      </c>
      <c r="L8474" s="35" t="n">
        <v>0.19</v>
      </c>
      <c r="M8474" s="6" t="str">
        <f aca="false">IF(I8474&lt;=0,"Below 0%",IF(I8474&lt;=0.05,"0-5%",IF(I8474&lt;=0.1,"5-10%",IF(I8474&lt;=0.2,"10-20%",IF(I8474&lt;=0.4,"20-40%","Above 40%")))))</f>
        <v>0-5%</v>
      </c>
      <c r="N8474" s="6" t="str">
        <f aca="false">IF(AND(H8474&gt;=Summary!$B$25,I8474&gt;=Summary!$B$26,I8474&lt;=Summary!$B$27,J8474&gt;=Summary!$B$28,J8474&lt;=Summary!$B$29,F8474*J8474&gt;1),"Yes","No")</f>
        <v>No</v>
      </c>
    </row>
    <row r="8475" customFormat="false" ht="15" hidden="false" customHeight="false" outlineLevel="0" collapsed="false">
      <c r="A8475" s="6" t="s">
        <v>155</v>
      </c>
      <c r="B8475" s="45" t="n">
        <v>44213</v>
      </c>
      <c r="C8475" s="6" t="s">
        <v>194</v>
      </c>
      <c r="D8475" s="6" t="s">
        <v>180</v>
      </c>
      <c r="E8475" s="6" t="s">
        <v>174</v>
      </c>
      <c r="F8475" s="34" t="n">
        <v>0.103263668715954</v>
      </c>
      <c r="G8475" s="34" t="n">
        <v>0.115788790866632</v>
      </c>
      <c r="H8475" s="34" t="n">
        <v>-0.0125251221506783</v>
      </c>
      <c r="I8475" s="34" t="n">
        <v>-0.108172147380872</v>
      </c>
      <c r="J8475" s="35" t="n">
        <v>8.6</v>
      </c>
      <c r="K8475" s="6" t="n">
        <v>0</v>
      </c>
      <c r="L8475" s="35" t="n">
        <v>-1</v>
      </c>
      <c r="M8475" s="6" t="str">
        <f aca="false">IF(I8475&lt;=0,"Below 0%",IF(I8475&lt;=0.05,"0-5%",IF(I8475&lt;=0.1,"5-10%",IF(I8475&lt;=0.2,"10-20%",IF(I8475&lt;=0.4,"20-40%","Above 40%")))))</f>
        <v>Below 0%</v>
      </c>
      <c r="N8475" s="6" t="str">
        <f aca="false">IF(AND(H8475&gt;=Summary!$B$25,I8475&gt;=Summary!$B$26,I8475&lt;=Summary!$B$27,J8475&gt;=Summary!$B$28,J8475&lt;=Summary!$B$29,F8475*J8475&gt;1),"Yes","No")</f>
        <v>No</v>
      </c>
    </row>
    <row r="8476" customFormat="false" ht="15" hidden="false" customHeight="false" outlineLevel="0" collapsed="false">
      <c r="A8476" s="6" t="s">
        <v>155</v>
      </c>
      <c r="B8476" s="45" t="n">
        <v>44213</v>
      </c>
      <c r="C8476" s="6" t="s">
        <v>194</v>
      </c>
      <c r="D8476" s="6" t="s">
        <v>180</v>
      </c>
      <c r="E8476" s="6" t="s">
        <v>177</v>
      </c>
      <c r="F8476" s="34" t="n">
        <v>0.0571409314870834</v>
      </c>
      <c r="G8476" s="34" t="n">
        <v>0.0474182667358589</v>
      </c>
      <c r="H8476" s="34" t="n">
        <v>0.00972266475122459</v>
      </c>
      <c r="I8476" s="34" t="n">
        <v>0.205040492209136</v>
      </c>
      <c r="J8476" s="35" t="n">
        <v>21</v>
      </c>
      <c r="K8476" s="6" t="n">
        <v>0</v>
      </c>
      <c r="L8476" s="35" t="n">
        <v>-1</v>
      </c>
      <c r="M8476" s="6" t="str">
        <f aca="false">IF(I8476&lt;=0,"Below 0%",IF(I8476&lt;=0.05,"0-5%",IF(I8476&lt;=0.1,"5-10%",IF(I8476&lt;=0.2,"10-20%",IF(I8476&lt;=0.4,"20-40%","Above 40%")))))</f>
        <v>20-40%</v>
      </c>
      <c r="N8476" s="6" t="str">
        <f aca="false">IF(AND(H8476&gt;=Summary!$B$25,I8476&gt;=Summary!$B$26,I8476&lt;=Summary!$B$27,J8476&gt;=Summary!$B$28,J8476&lt;=Summary!$B$29,F8476*J8476&gt;1),"Yes","No")</f>
        <v>No</v>
      </c>
    </row>
    <row r="8477" customFormat="false" ht="15" hidden="false" customHeight="false" outlineLevel="0" collapsed="false">
      <c r="A8477" s="6" t="s">
        <v>155</v>
      </c>
      <c r="B8477" s="45" t="n">
        <v>44213</v>
      </c>
      <c r="C8477" s="6" t="s">
        <v>204</v>
      </c>
      <c r="D8477" s="6" t="s">
        <v>181</v>
      </c>
      <c r="E8477" s="6" t="s">
        <v>187</v>
      </c>
      <c r="F8477" s="34" t="n">
        <v>0.239111855626106</v>
      </c>
      <c r="G8477" s="34" t="n">
        <v>0.154179810725552</v>
      </c>
      <c r="H8477" s="34" t="n">
        <v>0.0849320449005542</v>
      </c>
      <c r="I8477" s="34" t="n">
        <v>0.550863595569835</v>
      </c>
      <c r="J8477" s="35" t="n">
        <v>6.5</v>
      </c>
      <c r="K8477" s="6" t="n">
        <v>0</v>
      </c>
      <c r="L8477" s="35" t="n">
        <v>-1</v>
      </c>
      <c r="M8477" s="6" t="str">
        <f aca="false">IF(I8477&lt;=0,"Below 0%",IF(I8477&lt;=0.05,"0-5%",IF(I8477&lt;=0.1,"5-10%",IF(I8477&lt;=0.2,"10-20%",IF(I8477&lt;=0.4,"20-40%","Above 40%")))))</f>
        <v>Above 40%</v>
      </c>
      <c r="N8477" s="6" t="str">
        <f aca="false">IF(AND(H8477&gt;=Summary!$B$25,I8477&gt;=Summary!$B$26,I8477&lt;=Summary!$B$27,J8477&gt;=Summary!$B$28,J8477&lt;=Summary!$B$29,F8477*J8477&gt;1),"Yes","No")</f>
        <v>No</v>
      </c>
    </row>
    <row r="8478" customFormat="false" ht="15" hidden="false" customHeight="false" outlineLevel="0" collapsed="false">
      <c r="A8478" s="6" t="s">
        <v>155</v>
      </c>
      <c r="B8478" s="45" t="n">
        <v>44213</v>
      </c>
      <c r="C8478" s="6" t="s">
        <v>204</v>
      </c>
      <c r="D8478" s="6" t="s">
        <v>181</v>
      </c>
      <c r="E8478" s="6" t="s">
        <v>174</v>
      </c>
      <c r="F8478" s="34" t="n">
        <v>0.205879047513008</v>
      </c>
      <c r="G8478" s="34" t="n">
        <v>0.256309148264984</v>
      </c>
      <c r="H8478" s="34" t="n">
        <v>-0.0504301007519761</v>
      </c>
      <c r="I8478" s="34" t="n">
        <v>-0.196754977703095</v>
      </c>
      <c r="J8478" s="35" t="n">
        <v>3.91</v>
      </c>
      <c r="K8478" s="6" t="n">
        <v>0</v>
      </c>
      <c r="L8478" s="35" t="n">
        <v>-1</v>
      </c>
      <c r="M8478" s="6" t="str">
        <f aca="false">IF(I8478&lt;=0,"Below 0%",IF(I8478&lt;=0.05,"0-5%",IF(I8478&lt;=0.1,"5-10%",IF(I8478&lt;=0.2,"10-20%",IF(I8478&lt;=0.4,"20-40%","Above 40%")))))</f>
        <v>Below 0%</v>
      </c>
      <c r="N8478" s="6" t="str">
        <f aca="false">IF(AND(H8478&gt;=Summary!$B$25,I8478&gt;=Summary!$B$26,I8478&lt;=Summary!$B$27,J8478&gt;=Summary!$B$28,J8478&lt;=Summary!$B$29,F8478*J8478&gt;1),"Yes","No")</f>
        <v>No</v>
      </c>
    </row>
    <row r="8479" customFormat="false" ht="15" hidden="false" customHeight="false" outlineLevel="0" collapsed="false">
      <c r="A8479" s="6" t="s">
        <v>155</v>
      </c>
      <c r="B8479" s="45" t="n">
        <v>44213</v>
      </c>
      <c r="C8479" s="6" t="s">
        <v>204</v>
      </c>
      <c r="D8479" s="6" t="s">
        <v>181</v>
      </c>
      <c r="E8479" s="6" t="s">
        <v>177</v>
      </c>
      <c r="F8479" s="34" t="n">
        <v>0.555009126663208</v>
      </c>
      <c r="G8479" s="34" t="n">
        <v>0.589511041009464</v>
      </c>
      <c r="H8479" s="34" t="n">
        <v>-0.0345019143462557</v>
      </c>
      <c r="I8479" s="34" t="n">
        <v>-0.0585263242689662</v>
      </c>
      <c r="J8479" s="35" t="n">
        <v>1.7</v>
      </c>
      <c r="K8479" s="6" t="n">
        <v>1</v>
      </c>
      <c r="L8479" s="35" t="n">
        <v>0.7</v>
      </c>
      <c r="M8479" s="6" t="str">
        <f aca="false">IF(I8479&lt;=0,"Below 0%",IF(I8479&lt;=0.05,"0-5%",IF(I8479&lt;=0.1,"5-10%",IF(I8479&lt;=0.2,"10-20%",IF(I8479&lt;=0.4,"20-40%","Above 40%")))))</f>
        <v>Below 0%</v>
      </c>
      <c r="N8479" s="6" t="str">
        <f aca="false">IF(AND(H8479&gt;=Summary!$B$25,I8479&gt;=Summary!$B$26,I8479&lt;=Summary!$B$27,J8479&gt;=Summary!$B$28,J8479&lt;=Summary!$B$29,F8479*J8479&gt;1),"Yes","No")</f>
        <v>No</v>
      </c>
    </row>
    <row r="8480" customFormat="false" ht="15" hidden="false" customHeight="false" outlineLevel="0" collapsed="false">
      <c r="A8480" s="6" t="s">
        <v>155</v>
      </c>
      <c r="B8480" s="45" t="n">
        <v>44214</v>
      </c>
      <c r="C8480" s="6" t="s">
        <v>185</v>
      </c>
      <c r="D8480" s="6" t="s">
        <v>188</v>
      </c>
      <c r="E8480" s="6" t="s">
        <v>187</v>
      </c>
      <c r="F8480" s="34" t="n">
        <v>0.585901319980621</v>
      </c>
      <c r="G8480" s="34" t="n">
        <v>0.674599472465587</v>
      </c>
      <c r="H8480" s="34" t="n">
        <v>-0.0886981524849659</v>
      </c>
      <c r="I8480" s="34" t="n">
        <v>-0.131482688773509</v>
      </c>
      <c r="J8480" s="35" t="n">
        <v>1.47</v>
      </c>
      <c r="K8480" s="6" t="n">
        <v>1</v>
      </c>
      <c r="L8480" s="35" t="n">
        <v>0.47</v>
      </c>
      <c r="M8480" s="6" t="str">
        <f aca="false">IF(I8480&lt;=0,"Below 0%",IF(I8480&lt;=0.05,"0-5%",IF(I8480&lt;=0.1,"5-10%",IF(I8480&lt;=0.2,"10-20%",IF(I8480&lt;=0.4,"20-40%","Above 40%")))))</f>
        <v>Below 0%</v>
      </c>
      <c r="N8480" s="6" t="str">
        <f aca="false">IF(AND(H8480&gt;=Summary!$B$25,I8480&gt;=Summary!$B$26,I8480&lt;=Summary!$B$27,J8480&gt;=Summary!$B$28,J8480&lt;=Summary!$B$29,F8480*J8480&gt;1),"Yes","No")</f>
        <v>No</v>
      </c>
    </row>
    <row r="8481" customFormat="false" ht="15" hidden="false" customHeight="false" outlineLevel="0" collapsed="false">
      <c r="A8481" s="6" t="s">
        <v>155</v>
      </c>
      <c r="B8481" s="45" t="n">
        <v>44214</v>
      </c>
      <c r="C8481" s="6" t="s">
        <v>185</v>
      </c>
      <c r="D8481" s="6" t="s">
        <v>188</v>
      </c>
      <c r="E8481" s="6" t="s">
        <v>174</v>
      </c>
      <c r="F8481" s="34" t="n">
        <v>0.242565721273422</v>
      </c>
      <c r="G8481" s="34" t="n">
        <v>0.204466231860704</v>
      </c>
      <c r="H8481" s="34" t="n">
        <v>0.0380994894127184</v>
      </c>
      <c r="I8481" s="34" t="n">
        <v>0.186336340558545</v>
      </c>
      <c r="J8481" s="35" t="n">
        <v>4.85</v>
      </c>
      <c r="K8481" s="6" t="n">
        <v>0</v>
      </c>
      <c r="L8481" s="35" t="n">
        <v>-1</v>
      </c>
      <c r="M8481" s="6" t="str">
        <f aca="false">IF(I8481&lt;=0,"Below 0%",IF(I8481&lt;=0.05,"0-5%",IF(I8481&lt;=0.1,"5-10%",IF(I8481&lt;=0.2,"10-20%",IF(I8481&lt;=0.4,"20-40%","Above 40%")))))</f>
        <v>10-20%</v>
      </c>
      <c r="N8481" s="6" t="str">
        <f aca="false">IF(AND(H8481&gt;=Summary!$B$25,I8481&gt;=Summary!$B$26,I8481&lt;=Summary!$B$27,J8481&gt;=Summary!$B$28,J8481&lt;=Summary!$B$29,F8481*J8481&gt;1),"Yes","No")</f>
        <v>Yes</v>
      </c>
    </row>
    <row r="8482" customFormat="false" ht="15" hidden="false" customHeight="false" outlineLevel="0" collapsed="false">
      <c r="A8482" s="6" t="s">
        <v>155</v>
      </c>
      <c r="B8482" s="45" t="n">
        <v>44214</v>
      </c>
      <c r="C8482" s="6" t="s">
        <v>185</v>
      </c>
      <c r="D8482" s="6" t="s">
        <v>188</v>
      </c>
      <c r="E8482" s="6" t="s">
        <v>177</v>
      </c>
      <c r="F8482" s="34" t="n">
        <v>0.171532958745956</v>
      </c>
      <c r="G8482" s="34" t="n">
        <v>0.120934295673709</v>
      </c>
      <c r="H8482" s="34" t="n">
        <v>0.0505986630722475</v>
      </c>
      <c r="I8482" s="34" t="n">
        <v>0.418397963872605</v>
      </c>
      <c r="J8482" s="35" t="n">
        <v>8.2</v>
      </c>
      <c r="K8482" s="6" t="n">
        <v>0</v>
      </c>
      <c r="L8482" s="35" t="n">
        <v>-1</v>
      </c>
      <c r="M8482" s="6" t="str">
        <f aca="false">IF(I8482&lt;=0,"Below 0%",IF(I8482&lt;=0.05,"0-5%",IF(I8482&lt;=0.1,"5-10%",IF(I8482&lt;=0.2,"10-20%",IF(I8482&lt;=0.4,"20-40%","Above 40%")))))</f>
        <v>Above 40%</v>
      </c>
      <c r="N8482" s="6" t="str">
        <f aca="false">IF(AND(H8482&gt;=Summary!$B$25,I8482&gt;=Summary!$B$26,I8482&lt;=Summary!$B$27,J8482&gt;=Summary!$B$28,J8482&lt;=Summary!$B$29,F8482*J8482&gt;1),"Yes","No")</f>
        <v>No</v>
      </c>
    </row>
    <row r="8483" customFormat="false" ht="15" hidden="false" customHeight="false" outlineLevel="0" collapsed="false">
      <c r="A8483" s="6" t="s">
        <v>155</v>
      </c>
      <c r="B8483" s="45" t="n">
        <v>44215</v>
      </c>
      <c r="C8483" s="6" t="s">
        <v>195</v>
      </c>
      <c r="D8483" s="6" t="s">
        <v>190</v>
      </c>
      <c r="E8483" s="6" t="s">
        <v>187</v>
      </c>
      <c r="F8483" s="34" t="n">
        <v>0.41297110915184</v>
      </c>
      <c r="G8483" s="34" t="n">
        <v>0.329529182347396</v>
      </c>
      <c r="H8483" s="34" t="n">
        <v>0.083441926804444</v>
      </c>
      <c r="I8483" s="34" t="n">
        <v>0.253215591438812</v>
      </c>
      <c r="J8483" s="35" t="n">
        <v>3.04</v>
      </c>
      <c r="K8483" s="6" t="n">
        <v>1</v>
      </c>
      <c r="L8483" s="35" t="n">
        <v>2.04</v>
      </c>
      <c r="M8483" s="6" t="str">
        <f aca="false">IF(I8483&lt;=0,"Below 0%",IF(I8483&lt;=0.05,"0-5%",IF(I8483&lt;=0.1,"5-10%",IF(I8483&lt;=0.2,"10-20%",IF(I8483&lt;=0.4,"20-40%","Above 40%")))))</f>
        <v>20-40%</v>
      </c>
      <c r="N8483" s="6" t="str">
        <f aca="false">IF(AND(H8483&gt;=Summary!$B$25,I8483&gt;=Summary!$B$26,I8483&lt;=Summary!$B$27,J8483&gt;=Summary!$B$28,J8483&lt;=Summary!$B$29,F8483*J8483&gt;1),"Yes","No")</f>
        <v>Yes</v>
      </c>
    </row>
    <row r="8484" customFormat="false" ht="15" hidden="false" customHeight="false" outlineLevel="0" collapsed="false">
      <c r="A8484" s="6" t="s">
        <v>155</v>
      </c>
      <c r="B8484" s="45" t="n">
        <v>44215</v>
      </c>
      <c r="C8484" s="6" t="s">
        <v>195</v>
      </c>
      <c r="D8484" s="6" t="s">
        <v>190</v>
      </c>
      <c r="E8484" s="6" t="s">
        <v>174</v>
      </c>
      <c r="F8484" s="34" t="n">
        <v>0.334483951330185</v>
      </c>
      <c r="G8484" s="34" t="n">
        <v>0.282188370235517</v>
      </c>
      <c r="H8484" s="34" t="n">
        <v>0.0522955810946681</v>
      </c>
      <c r="I8484" s="34" t="n">
        <v>0.185321532035575</v>
      </c>
      <c r="J8484" s="35" t="n">
        <v>3.55</v>
      </c>
      <c r="K8484" s="6" t="n">
        <v>0</v>
      </c>
      <c r="L8484" s="35" t="n">
        <v>-1</v>
      </c>
      <c r="M8484" s="6" t="str">
        <f aca="false">IF(I8484&lt;=0,"Below 0%",IF(I8484&lt;=0.05,"0-5%",IF(I8484&lt;=0.1,"5-10%",IF(I8484&lt;=0.2,"10-20%",IF(I8484&lt;=0.4,"20-40%","Above 40%")))))</f>
        <v>10-20%</v>
      </c>
      <c r="N8484" s="6" t="str">
        <f aca="false">IF(AND(H8484&gt;=Summary!$B$25,I8484&gt;=Summary!$B$26,I8484&lt;=Summary!$B$27,J8484&gt;=Summary!$B$28,J8484&lt;=Summary!$B$29,F8484*J8484&gt;1),"Yes","No")</f>
        <v>Yes</v>
      </c>
    </row>
    <row r="8485" customFormat="false" ht="15" hidden="false" customHeight="false" outlineLevel="0" collapsed="false">
      <c r="A8485" s="6" t="s">
        <v>155</v>
      </c>
      <c r="B8485" s="45" t="n">
        <v>44215</v>
      </c>
      <c r="C8485" s="6" t="s">
        <v>195</v>
      </c>
      <c r="D8485" s="6" t="s">
        <v>190</v>
      </c>
      <c r="E8485" s="6" t="s">
        <v>177</v>
      </c>
      <c r="F8485" s="34" t="n">
        <v>0.252544909715653</v>
      </c>
      <c r="G8485" s="34" t="n">
        <v>0.388282447417087</v>
      </c>
      <c r="H8485" s="34" t="n">
        <v>-0.135737537701435</v>
      </c>
      <c r="I8485" s="34" t="n">
        <v>-0.349584532096109</v>
      </c>
      <c r="J8485" s="35" t="n">
        <v>2.58</v>
      </c>
      <c r="K8485" s="6" t="n">
        <v>0</v>
      </c>
      <c r="L8485" s="35" t="n">
        <v>-1</v>
      </c>
      <c r="M8485" s="6" t="str">
        <f aca="false">IF(I8485&lt;=0,"Below 0%",IF(I8485&lt;=0.05,"0-5%",IF(I8485&lt;=0.1,"5-10%",IF(I8485&lt;=0.2,"10-20%",IF(I8485&lt;=0.4,"20-40%","Above 40%")))))</f>
        <v>Below 0%</v>
      </c>
      <c r="N8485" s="6" t="str">
        <f aca="false">IF(AND(H8485&gt;=Summary!$B$25,I8485&gt;=Summary!$B$26,I8485&lt;=Summary!$B$27,J8485&gt;=Summary!$B$28,J8485&lt;=Summary!$B$29,F8485*J8485&gt;1),"Yes","No")</f>
        <v>No</v>
      </c>
    </row>
    <row r="8486" customFormat="false" ht="15" hidden="false" customHeight="false" outlineLevel="0" collapsed="false">
      <c r="A8486" s="6" t="s">
        <v>155</v>
      </c>
      <c r="B8486" s="45" t="n">
        <v>44215</v>
      </c>
      <c r="C8486" s="6" t="s">
        <v>189</v>
      </c>
      <c r="D8486" s="6" t="s">
        <v>178</v>
      </c>
      <c r="E8486" s="6" t="s">
        <v>187</v>
      </c>
      <c r="F8486" s="34" t="n">
        <v>0.569627642631531</v>
      </c>
      <c r="G8486" s="34" t="n">
        <v>0.614965038641502</v>
      </c>
      <c r="H8486" s="34" t="n">
        <v>-0.0453373960099708</v>
      </c>
      <c r="I8486" s="34" t="n">
        <v>-0.0737235341217511</v>
      </c>
      <c r="J8486" s="35" t="n">
        <v>1.62</v>
      </c>
      <c r="K8486" s="6" t="n">
        <v>1</v>
      </c>
      <c r="L8486" s="35" t="n">
        <v>0.62</v>
      </c>
      <c r="M8486" s="6" t="str">
        <f aca="false">IF(I8486&lt;=0,"Below 0%",IF(I8486&lt;=0.05,"0-5%",IF(I8486&lt;=0.1,"5-10%",IF(I8486&lt;=0.2,"10-20%",IF(I8486&lt;=0.4,"20-40%","Above 40%")))))</f>
        <v>Below 0%</v>
      </c>
      <c r="N8486" s="6" t="str">
        <f aca="false">IF(AND(H8486&gt;=Summary!$B$25,I8486&gt;=Summary!$B$26,I8486&lt;=Summary!$B$27,J8486&gt;=Summary!$B$28,J8486&lt;=Summary!$B$29,F8486*J8486&gt;1),"Yes","No")</f>
        <v>No</v>
      </c>
    </row>
    <row r="8487" customFormat="false" ht="15" hidden="false" customHeight="false" outlineLevel="0" collapsed="false">
      <c r="A8487" s="6" t="s">
        <v>155</v>
      </c>
      <c r="B8487" s="45" t="n">
        <v>44215</v>
      </c>
      <c r="C8487" s="6" t="s">
        <v>189</v>
      </c>
      <c r="D8487" s="6" t="s">
        <v>178</v>
      </c>
      <c r="E8487" s="6" t="s">
        <v>174</v>
      </c>
      <c r="F8487" s="34" t="n">
        <v>0.164280578494072</v>
      </c>
      <c r="G8487" s="34" t="n">
        <v>0.23385994427212</v>
      </c>
      <c r="H8487" s="34" t="n">
        <v>-0.0695793657780483</v>
      </c>
      <c r="I8487" s="34" t="n">
        <v>-0.29752579474271</v>
      </c>
      <c r="J8487" s="35" t="n">
        <v>4.26</v>
      </c>
      <c r="K8487" s="6" t="n">
        <v>0</v>
      </c>
      <c r="L8487" s="35" t="n">
        <v>-1</v>
      </c>
      <c r="M8487" s="6" t="str">
        <f aca="false">IF(I8487&lt;=0,"Below 0%",IF(I8487&lt;=0.05,"0-5%",IF(I8487&lt;=0.1,"5-10%",IF(I8487&lt;=0.2,"10-20%",IF(I8487&lt;=0.4,"20-40%","Above 40%")))))</f>
        <v>Below 0%</v>
      </c>
      <c r="N8487" s="6" t="str">
        <f aca="false">IF(AND(H8487&gt;=Summary!$B$25,I8487&gt;=Summary!$B$26,I8487&lt;=Summary!$B$27,J8487&gt;=Summary!$B$28,J8487&lt;=Summary!$B$29,F8487*J8487&gt;1),"Yes","No")</f>
        <v>No</v>
      </c>
    </row>
    <row r="8488" customFormat="false" ht="15" hidden="false" customHeight="false" outlineLevel="0" collapsed="false">
      <c r="A8488" s="6" t="s">
        <v>155</v>
      </c>
      <c r="B8488" s="45" t="n">
        <v>44215</v>
      </c>
      <c r="C8488" s="6" t="s">
        <v>189</v>
      </c>
      <c r="D8488" s="6" t="s">
        <v>178</v>
      </c>
      <c r="E8488" s="6" t="s">
        <v>177</v>
      </c>
      <c r="F8488" s="34" t="n">
        <v>0.266091793775559</v>
      </c>
      <c r="G8488" s="34" t="n">
        <v>0.151175017086378</v>
      </c>
      <c r="H8488" s="34" t="n">
        <v>0.11491677668918</v>
      </c>
      <c r="I8488" s="34" t="n">
        <v>0.760157193324604</v>
      </c>
      <c r="J8488" s="35" t="n">
        <v>6.59</v>
      </c>
      <c r="K8488" s="6" t="n">
        <v>0</v>
      </c>
      <c r="L8488" s="35" t="n">
        <v>-1</v>
      </c>
      <c r="M8488" s="6" t="str">
        <f aca="false">IF(I8488&lt;=0,"Below 0%",IF(I8488&lt;=0.05,"0-5%",IF(I8488&lt;=0.1,"5-10%",IF(I8488&lt;=0.2,"10-20%",IF(I8488&lt;=0.4,"20-40%","Above 40%")))))</f>
        <v>Above 40%</v>
      </c>
      <c r="N8488" s="6" t="str">
        <f aca="false">IF(AND(H8488&gt;=Summary!$B$25,I8488&gt;=Summary!$B$26,I8488&lt;=Summary!$B$27,J8488&gt;=Summary!$B$28,J8488&lt;=Summary!$B$29,F8488*J8488&gt;1),"Yes","No")</f>
        <v>No</v>
      </c>
    </row>
    <row r="8489" customFormat="false" ht="15" hidden="false" customHeight="false" outlineLevel="0" collapsed="false">
      <c r="A8489" s="6" t="s">
        <v>155</v>
      </c>
      <c r="B8489" s="45" t="n">
        <v>44216</v>
      </c>
      <c r="C8489" s="6" t="s">
        <v>184</v>
      </c>
      <c r="D8489" s="6" t="s">
        <v>176</v>
      </c>
      <c r="E8489" s="6" t="s">
        <v>187</v>
      </c>
      <c r="F8489" s="34" t="n">
        <v>0.136342436075211</v>
      </c>
      <c r="G8489" s="34" t="n">
        <v>0.153379681962281</v>
      </c>
      <c r="H8489" s="34" t="n">
        <v>-0.0170372458870703</v>
      </c>
      <c r="I8489" s="34" t="n">
        <v>-0.111078896951032</v>
      </c>
      <c r="J8489" s="35" t="n">
        <v>6.5</v>
      </c>
      <c r="K8489" s="6" t="n">
        <v>0</v>
      </c>
      <c r="L8489" s="35" t="n">
        <v>-1</v>
      </c>
      <c r="M8489" s="6" t="str">
        <f aca="false">IF(I8489&lt;=0,"Below 0%",IF(I8489&lt;=0.05,"0-5%",IF(I8489&lt;=0.1,"5-10%",IF(I8489&lt;=0.2,"10-20%",IF(I8489&lt;=0.4,"20-40%","Above 40%")))))</f>
        <v>Below 0%</v>
      </c>
      <c r="N8489" s="6" t="str">
        <f aca="false">IF(AND(H8489&gt;=Summary!$B$25,I8489&gt;=Summary!$B$26,I8489&lt;=Summary!$B$27,J8489&gt;=Summary!$B$28,J8489&lt;=Summary!$B$29,F8489*J8489&gt;1),"Yes","No")</f>
        <v>No</v>
      </c>
    </row>
    <row r="8490" customFormat="false" ht="15" hidden="false" customHeight="false" outlineLevel="0" collapsed="false">
      <c r="A8490" s="6" t="s">
        <v>155</v>
      </c>
      <c r="B8490" s="45" t="n">
        <v>44216</v>
      </c>
      <c r="C8490" s="6" t="s">
        <v>184</v>
      </c>
      <c r="D8490" s="6" t="s">
        <v>176</v>
      </c>
      <c r="E8490" s="6" t="s">
        <v>174</v>
      </c>
      <c r="F8490" s="34" t="n">
        <v>0.15454775094986</v>
      </c>
      <c r="G8490" s="34" t="n">
        <v>0.219596460959213</v>
      </c>
      <c r="H8490" s="34" t="n">
        <v>-0.065048710009353</v>
      </c>
      <c r="I8490" s="34" t="n">
        <v>-0.296219300280231</v>
      </c>
      <c r="J8490" s="35" t="n">
        <v>4.54</v>
      </c>
      <c r="K8490" s="6" t="n">
        <v>0</v>
      </c>
      <c r="L8490" s="35" t="n">
        <v>-1</v>
      </c>
      <c r="M8490" s="6" t="str">
        <f aca="false">IF(I8490&lt;=0,"Below 0%",IF(I8490&lt;=0.05,"0-5%",IF(I8490&lt;=0.1,"5-10%",IF(I8490&lt;=0.2,"10-20%",IF(I8490&lt;=0.4,"20-40%","Above 40%")))))</f>
        <v>Below 0%</v>
      </c>
      <c r="N8490" s="6" t="str">
        <f aca="false">IF(AND(H8490&gt;=Summary!$B$25,I8490&gt;=Summary!$B$26,I8490&lt;=Summary!$B$27,J8490&gt;=Summary!$B$28,J8490&lt;=Summary!$B$29,F8490*J8490&gt;1),"Yes","No")</f>
        <v>No</v>
      </c>
    </row>
    <row r="8491" customFormat="false" ht="15" hidden="false" customHeight="false" outlineLevel="0" collapsed="false">
      <c r="A8491" s="6" t="s">
        <v>155</v>
      </c>
      <c r="B8491" s="45" t="n">
        <v>44216</v>
      </c>
      <c r="C8491" s="6" t="s">
        <v>184</v>
      </c>
      <c r="D8491" s="6" t="s">
        <v>176</v>
      </c>
      <c r="E8491" s="6" t="s">
        <v>177</v>
      </c>
      <c r="F8491" s="34" t="n">
        <v>0.709109842777252</v>
      </c>
      <c r="G8491" s="34" t="n">
        <v>0.627023857078507</v>
      </c>
      <c r="H8491" s="34" t="n">
        <v>0.0820859856987456</v>
      </c>
      <c r="I8491" s="34" t="n">
        <v>0.130913656270128</v>
      </c>
      <c r="J8491" s="35" t="n">
        <v>1.59</v>
      </c>
      <c r="K8491" s="6" t="n">
        <v>1</v>
      </c>
      <c r="L8491" s="35" t="n">
        <v>0.59</v>
      </c>
      <c r="M8491" s="6" t="str">
        <f aca="false">IF(I8491&lt;=0,"Below 0%",IF(I8491&lt;=0.05,"0-5%",IF(I8491&lt;=0.1,"5-10%",IF(I8491&lt;=0.2,"10-20%",IF(I8491&lt;=0.4,"20-40%","Above 40%")))))</f>
        <v>10-20%</v>
      </c>
      <c r="N8491" s="6" t="str">
        <f aca="false">IF(AND(H8491&gt;=Summary!$B$25,I8491&gt;=Summary!$B$26,I8491&lt;=Summary!$B$27,J8491&gt;=Summary!$B$28,J8491&lt;=Summary!$B$29,F8491*J8491&gt;1),"Yes","No")</f>
        <v>No</v>
      </c>
    </row>
    <row r="8492" customFormat="false" ht="15" hidden="false" customHeight="false" outlineLevel="0" collapsed="false">
      <c r="A8492" s="6" t="s">
        <v>155</v>
      </c>
      <c r="B8492" s="45" t="n">
        <v>44216</v>
      </c>
      <c r="C8492" s="6" t="s">
        <v>194</v>
      </c>
      <c r="D8492" s="6" t="s">
        <v>182</v>
      </c>
      <c r="E8492" s="6" t="s">
        <v>187</v>
      </c>
      <c r="F8492" s="34" t="n">
        <v>0.754155158996582</v>
      </c>
      <c r="G8492" s="34" t="n">
        <v>0.774988408293038</v>
      </c>
      <c r="H8492" s="34" t="n">
        <v>-0.0208332492964563</v>
      </c>
      <c r="I8492" s="34" t="n">
        <v>-0.0268820140708205</v>
      </c>
      <c r="J8492" s="35" t="n">
        <v>1.29</v>
      </c>
      <c r="K8492" s="6" t="n">
        <v>1</v>
      </c>
      <c r="L8492" s="35" t="n">
        <v>0.29</v>
      </c>
      <c r="M8492" s="6" t="str">
        <f aca="false">IF(I8492&lt;=0,"Below 0%",IF(I8492&lt;=0.05,"0-5%",IF(I8492&lt;=0.1,"5-10%",IF(I8492&lt;=0.2,"10-20%",IF(I8492&lt;=0.4,"20-40%","Above 40%")))))</f>
        <v>Below 0%</v>
      </c>
      <c r="N8492" s="6" t="str">
        <f aca="false">IF(AND(H8492&gt;=Summary!$B$25,I8492&gt;=Summary!$B$26,I8492&lt;=Summary!$B$27,J8492&gt;=Summary!$B$28,J8492&lt;=Summary!$B$29,F8492*J8492&gt;1),"Yes","No")</f>
        <v>No</v>
      </c>
    </row>
    <row r="8493" customFormat="false" ht="15" hidden="false" customHeight="false" outlineLevel="0" collapsed="false">
      <c r="A8493" s="6" t="s">
        <v>155</v>
      </c>
      <c r="B8493" s="45" t="n">
        <v>44216</v>
      </c>
      <c r="C8493" s="6" t="s">
        <v>194</v>
      </c>
      <c r="D8493" s="6" t="s">
        <v>182</v>
      </c>
      <c r="E8493" s="6" t="s">
        <v>174</v>
      </c>
      <c r="F8493" s="34" t="n">
        <v>0.183070540428162</v>
      </c>
      <c r="G8493" s="34" t="n">
        <v>0.148108895807114</v>
      </c>
      <c r="H8493" s="34" t="n">
        <v>0.0349616446210476</v>
      </c>
      <c r="I8493" s="34" t="n">
        <v>0.236053644384596</v>
      </c>
      <c r="J8493" s="35" t="n">
        <v>6.75</v>
      </c>
      <c r="K8493" s="6" t="n">
        <v>0</v>
      </c>
      <c r="L8493" s="35" t="n">
        <v>-1</v>
      </c>
      <c r="M8493" s="6" t="str">
        <f aca="false">IF(I8493&lt;=0,"Below 0%",IF(I8493&lt;=0.05,"0-5%",IF(I8493&lt;=0.1,"5-10%",IF(I8493&lt;=0.2,"10-20%",IF(I8493&lt;=0.4,"20-40%","Above 40%")))))</f>
        <v>20-40%</v>
      </c>
      <c r="N8493" s="6" t="str">
        <f aca="false">IF(AND(H8493&gt;=Summary!$B$25,I8493&gt;=Summary!$B$26,I8493&lt;=Summary!$B$27,J8493&gt;=Summary!$B$28,J8493&lt;=Summary!$B$29,F8493*J8493&gt;1),"Yes","No")</f>
        <v>No</v>
      </c>
    </row>
    <row r="8494" customFormat="false" ht="15" hidden="false" customHeight="false" outlineLevel="0" collapsed="false">
      <c r="A8494" s="6" t="s">
        <v>155</v>
      </c>
      <c r="B8494" s="45" t="n">
        <v>44216</v>
      </c>
      <c r="C8494" s="6" t="s">
        <v>194</v>
      </c>
      <c r="D8494" s="6" t="s">
        <v>182</v>
      </c>
      <c r="E8494" s="6" t="s">
        <v>177</v>
      </c>
      <c r="F8494" s="34" t="n">
        <v>0.0627743378281593</v>
      </c>
      <c r="G8494" s="34" t="n">
        <v>0.0769026958998477</v>
      </c>
      <c r="H8494" s="34" t="n">
        <v>-0.0141283580716883</v>
      </c>
      <c r="I8494" s="34" t="n">
        <v>-0.183717331445546</v>
      </c>
      <c r="J8494" s="35" t="n">
        <v>13</v>
      </c>
      <c r="K8494" s="6" t="n">
        <v>0</v>
      </c>
      <c r="L8494" s="35" t="n">
        <v>-1</v>
      </c>
      <c r="M8494" s="6" t="str">
        <f aca="false">IF(I8494&lt;=0,"Below 0%",IF(I8494&lt;=0.05,"0-5%",IF(I8494&lt;=0.1,"5-10%",IF(I8494&lt;=0.2,"10-20%",IF(I8494&lt;=0.4,"20-40%","Above 40%")))))</f>
        <v>Below 0%</v>
      </c>
      <c r="N8494" s="6" t="str">
        <f aca="false">IF(AND(H8494&gt;=Summary!$B$25,I8494&gt;=Summary!$B$26,I8494&lt;=Summary!$B$27,J8494&gt;=Summary!$B$28,J8494&lt;=Summary!$B$29,F8494*J8494&gt;1),"Yes","No")</f>
        <v>No</v>
      </c>
    </row>
    <row r="8495" customFormat="false" ht="15" hidden="false" customHeight="false" outlineLevel="0" collapsed="false">
      <c r="A8495" s="6" t="s">
        <v>155</v>
      </c>
      <c r="B8495" s="45" t="n">
        <v>44217</v>
      </c>
      <c r="C8495" s="6" t="s">
        <v>183</v>
      </c>
      <c r="D8495" s="6" t="s">
        <v>196</v>
      </c>
      <c r="E8495" s="6" t="s">
        <v>187</v>
      </c>
      <c r="F8495" s="34" t="n">
        <v>0.865705668926239</v>
      </c>
      <c r="G8495" s="34" t="n">
        <v>0.81763088571881</v>
      </c>
      <c r="H8495" s="34" t="n">
        <v>0.0480747832074292</v>
      </c>
      <c r="I8495" s="34" t="n">
        <v>0.0587976604689595</v>
      </c>
      <c r="J8495" s="35" t="n">
        <v>1.23</v>
      </c>
      <c r="K8495" s="6" t="n">
        <v>0</v>
      </c>
      <c r="L8495" s="35" t="n">
        <v>-1</v>
      </c>
      <c r="M8495" s="6" t="str">
        <f aca="false">IF(I8495&lt;=0,"Below 0%",IF(I8495&lt;=0.05,"0-5%",IF(I8495&lt;=0.1,"5-10%",IF(I8495&lt;=0.2,"10-20%",IF(I8495&lt;=0.4,"20-40%","Above 40%")))))</f>
        <v>5-10%</v>
      </c>
      <c r="N8495" s="6" t="str">
        <f aca="false">IF(AND(H8495&gt;=Summary!$B$25,I8495&gt;=Summary!$B$26,I8495&lt;=Summary!$B$27,J8495&gt;=Summary!$B$28,J8495&lt;=Summary!$B$29,F8495*J8495&gt;1),"Yes","No")</f>
        <v>No</v>
      </c>
    </row>
    <row r="8496" customFormat="false" ht="15" hidden="false" customHeight="false" outlineLevel="0" collapsed="false">
      <c r="A8496" s="6" t="s">
        <v>155</v>
      </c>
      <c r="B8496" s="45" t="n">
        <v>44217</v>
      </c>
      <c r="C8496" s="6" t="s">
        <v>183</v>
      </c>
      <c r="D8496" s="6" t="s">
        <v>196</v>
      </c>
      <c r="E8496" s="6" t="s">
        <v>174</v>
      </c>
      <c r="F8496" s="34" t="n">
        <v>0.0834520310163498</v>
      </c>
      <c r="G8496" s="34" t="n">
        <v>0.125710748679267</v>
      </c>
      <c r="H8496" s="34" t="n">
        <v>-0.0422587176629172</v>
      </c>
      <c r="I8496" s="34" t="n">
        <v>-0.336158348485652</v>
      </c>
      <c r="J8496" s="35" t="n">
        <v>8</v>
      </c>
      <c r="K8496" s="6" t="n">
        <v>0</v>
      </c>
      <c r="L8496" s="35" t="n">
        <v>-1</v>
      </c>
      <c r="M8496" s="6" t="str">
        <f aca="false">IF(I8496&lt;=0,"Below 0%",IF(I8496&lt;=0.05,"0-5%",IF(I8496&lt;=0.1,"5-10%",IF(I8496&lt;=0.2,"10-20%",IF(I8496&lt;=0.4,"20-40%","Above 40%")))))</f>
        <v>Below 0%</v>
      </c>
      <c r="N8496" s="6" t="str">
        <f aca="false">IF(AND(H8496&gt;=Summary!$B$25,I8496&gt;=Summary!$B$26,I8496&lt;=Summary!$B$27,J8496&gt;=Summary!$B$28,J8496&lt;=Summary!$B$29,F8496*J8496&gt;1),"Yes","No")</f>
        <v>No</v>
      </c>
    </row>
    <row r="8497" customFormat="false" ht="15" hidden="false" customHeight="false" outlineLevel="0" collapsed="false">
      <c r="A8497" s="6" t="s">
        <v>155</v>
      </c>
      <c r="B8497" s="45" t="n">
        <v>44217</v>
      </c>
      <c r="C8497" s="6" t="s">
        <v>183</v>
      </c>
      <c r="D8497" s="6" t="s">
        <v>196</v>
      </c>
      <c r="E8497" s="6" t="s">
        <v>177</v>
      </c>
      <c r="F8497" s="34" t="n">
        <v>0.0508423410356045</v>
      </c>
      <c r="G8497" s="34" t="n">
        <v>0.0566583656019232</v>
      </c>
      <c r="H8497" s="34" t="n">
        <v>-0.00581602456631868</v>
      </c>
      <c r="I8497" s="34" t="n">
        <v>-0.1026507648876</v>
      </c>
      <c r="J8497" s="35" t="n">
        <v>17.75</v>
      </c>
      <c r="K8497" s="6" t="n">
        <v>1</v>
      </c>
      <c r="L8497" s="35" t="n">
        <v>16.75</v>
      </c>
      <c r="M8497" s="6" t="str">
        <f aca="false">IF(I8497&lt;=0,"Below 0%",IF(I8497&lt;=0.05,"0-5%",IF(I8497&lt;=0.1,"5-10%",IF(I8497&lt;=0.2,"10-20%",IF(I8497&lt;=0.4,"20-40%","Above 40%")))))</f>
        <v>Below 0%</v>
      </c>
      <c r="N8497" s="6" t="str">
        <f aca="false">IF(AND(H8497&gt;=Summary!$B$25,I8497&gt;=Summary!$B$26,I8497&lt;=Summary!$B$27,J8497&gt;=Summary!$B$28,J8497&lt;=Summary!$B$29,F8497*J8497&gt;1),"Yes","No")</f>
        <v>No</v>
      </c>
    </row>
    <row r="8498" customFormat="false" ht="15" hidden="false" customHeight="false" outlineLevel="0" collapsed="false">
      <c r="A8498" s="6" t="s">
        <v>155</v>
      </c>
      <c r="B8498" s="45" t="n">
        <v>44219</v>
      </c>
      <c r="C8498" s="6" t="s">
        <v>182</v>
      </c>
      <c r="D8498" s="6" t="s">
        <v>188</v>
      </c>
      <c r="E8498" s="6" t="s">
        <v>187</v>
      </c>
      <c r="F8498" s="34" t="n">
        <v>0.56713342666626</v>
      </c>
      <c r="G8498" s="34" t="n">
        <v>0.643394253274239</v>
      </c>
      <c r="H8498" s="34" t="n">
        <v>-0.0762608266079795</v>
      </c>
      <c r="I8498" s="34" t="n">
        <v>-0.118528920984121</v>
      </c>
      <c r="J8498" s="35" t="n">
        <v>1.55</v>
      </c>
      <c r="K8498" s="6" t="n">
        <v>1</v>
      </c>
      <c r="L8498" s="35" t="n">
        <v>0.55</v>
      </c>
      <c r="M8498" s="6" t="str">
        <f aca="false">IF(I8498&lt;=0,"Below 0%",IF(I8498&lt;=0.05,"0-5%",IF(I8498&lt;=0.1,"5-10%",IF(I8498&lt;=0.2,"10-20%",IF(I8498&lt;=0.4,"20-40%","Above 40%")))))</f>
        <v>Below 0%</v>
      </c>
      <c r="N8498" s="6" t="str">
        <f aca="false">IF(AND(H8498&gt;=Summary!$B$25,I8498&gt;=Summary!$B$26,I8498&lt;=Summary!$B$27,J8498&gt;=Summary!$B$28,J8498&lt;=Summary!$B$29,F8498*J8498&gt;1),"Yes","No")</f>
        <v>No</v>
      </c>
    </row>
    <row r="8499" customFormat="false" ht="15" hidden="false" customHeight="false" outlineLevel="0" collapsed="false">
      <c r="A8499" s="6" t="s">
        <v>155</v>
      </c>
      <c r="B8499" s="45" t="n">
        <v>44219</v>
      </c>
      <c r="C8499" s="6" t="s">
        <v>182</v>
      </c>
      <c r="D8499" s="6" t="s">
        <v>188</v>
      </c>
      <c r="E8499" s="6" t="s">
        <v>174</v>
      </c>
      <c r="F8499" s="34" t="n">
        <v>0.272385954856873</v>
      </c>
      <c r="G8499" s="34" t="n">
        <v>0.209949703700015</v>
      </c>
      <c r="H8499" s="34" t="n">
        <v>0.0624362511568576</v>
      </c>
      <c r="I8499" s="34" t="n">
        <v>0.29738670765675</v>
      </c>
      <c r="J8499" s="35" t="n">
        <v>4.75</v>
      </c>
      <c r="K8499" s="6" t="n">
        <v>0</v>
      </c>
      <c r="L8499" s="35" t="n">
        <v>-1</v>
      </c>
      <c r="M8499" s="6" t="str">
        <f aca="false">IF(I8499&lt;=0,"Below 0%",IF(I8499&lt;=0.05,"0-5%",IF(I8499&lt;=0.1,"5-10%",IF(I8499&lt;=0.2,"10-20%",IF(I8499&lt;=0.4,"20-40%","Above 40%")))))</f>
        <v>20-40%</v>
      </c>
      <c r="N8499" s="6" t="str">
        <f aca="false">IF(AND(H8499&gt;=Summary!$B$25,I8499&gt;=Summary!$B$26,I8499&lt;=Summary!$B$27,J8499&gt;=Summary!$B$28,J8499&lt;=Summary!$B$29,F8499*J8499&gt;1),"Yes","No")</f>
        <v>Yes</v>
      </c>
    </row>
    <row r="8500" customFormat="false" ht="15" hidden="false" customHeight="false" outlineLevel="0" collapsed="false">
      <c r="A8500" s="6" t="s">
        <v>155</v>
      </c>
      <c r="B8500" s="45" t="n">
        <v>44219</v>
      </c>
      <c r="C8500" s="6" t="s">
        <v>182</v>
      </c>
      <c r="D8500" s="6" t="s">
        <v>188</v>
      </c>
      <c r="E8500" s="6" t="s">
        <v>177</v>
      </c>
      <c r="F8500" s="34" t="n">
        <v>0.160480618476868</v>
      </c>
      <c r="G8500" s="34" t="n">
        <v>0.146656043025746</v>
      </c>
      <c r="H8500" s="34" t="n">
        <v>0.013824575451122</v>
      </c>
      <c r="I8500" s="34" t="n">
        <v>0.0942652969894668</v>
      </c>
      <c r="J8500" s="35" t="n">
        <v>6.8</v>
      </c>
      <c r="K8500" s="6" t="n">
        <v>0</v>
      </c>
      <c r="L8500" s="35" t="n">
        <v>-1</v>
      </c>
      <c r="M8500" s="6" t="str">
        <f aca="false">IF(I8500&lt;=0,"Below 0%",IF(I8500&lt;=0.05,"0-5%",IF(I8500&lt;=0.1,"5-10%",IF(I8500&lt;=0.2,"10-20%",IF(I8500&lt;=0.4,"20-40%","Above 40%")))))</f>
        <v>5-10%</v>
      </c>
      <c r="N8500" s="6" t="str">
        <f aca="false">IF(AND(H8500&gt;=Summary!$B$25,I8500&gt;=Summary!$B$26,I8500&lt;=Summary!$B$27,J8500&gt;=Summary!$B$28,J8500&lt;=Summary!$B$29,F8500*J8500&gt;1),"Yes","No")</f>
        <v>No</v>
      </c>
    </row>
    <row r="8501" customFormat="false" ht="15" hidden="false" customHeight="false" outlineLevel="0" collapsed="false">
      <c r="A8501" s="6" t="s">
        <v>155</v>
      </c>
      <c r="B8501" s="45" t="n">
        <v>44222</v>
      </c>
      <c r="C8501" s="6" t="s">
        <v>180</v>
      </c>
      <c r="D8501" s="6" t="s">
        <v>189</v>
      </c>
      <c r="E8501" s="6" t="s">
        <v>187</v>
      </c>
      <c r="F8501" s="34" t="n">
        <v>0.376007348299027</v>
      </c>
      <c r="G8501" s="34" t="n">
        <v>0.305832403842694</v>
      </c>
      <c r="H8501" s="34" t="n">
        <v>0.0701749444563323</v>
      </c>
      <c r="I8501" s="34" t="n">
        <v>0.22945555662057</v>
      </c>
      <c r="J8501" s="35" t="n">
        <v>3.27</v>
      </c>
      <c r="K8501" s="6" t="n">
        <v>0</v>
      </c>
      <c r="L8501" s="35" t="n">
        <v>-1</v>
      </c>
      <c r="M8501" s="6" t="str">
        <f aca="false">IF(I8501&lt;=0,"Below 0%",IF(I8501&lt;=0.05,"0-5%",IF(I8501&lt;=0.1,"5-10%",IF(I8501&lt;=0.2,"10-20%",IF(I8501&lt;=0.4,"20-40%","Above 40%")))))</f>
        <v>20-40%</v>
      </c>
      <c r="N8501" s="6" t="str">
        <f aca="false">IF(AND(H8501&gt;=Summary!$B$25,I8501&gt;=Summary!$B$26,I8501&lt;=Summary!$B$27,J8501&gt;=Summary!$B$28,J8501&lt;=Summary!$B$29,F8501*J8501&gt;1),"Yes","No")</f>
        <v>Yes</v>
      </c>
    </row>
    <row r="8502" customFormat="false" ht="15" hidden="false" customHeight="false" outlineLevel="0" collapsed="false">
      <c r="A8502" s="6" t="s">
        <v>155</v>
      </c>
      <c r="B8502" s="45" t="n">
        <v>44222</v>
      </c>
      <c r="C8502" s="6" t="s">
        <v>180</v>
      </c>
      <c r="D8502" s="6" t="s">
        <v>189</v>
      </c>
      <c r="E8502" s="6" t="s">
        <v>174</v>
      </c>
      <c r="F8502" s="34" t="n">
        <v>0.302705377340317</v>
      </c>
      <c r="G8502" s="34" t="n">
        <v>0.294138811931062</v>
      </c>
      <c r="H8502" s="34" t="n">
        <v>0.00856656540925499</v>
      </c>
      <c r="I8502" s="34" t="n">
        <v>0.0291242265956482</v>
      </c>
      <c r="J8502" s="35" t="n">
        <v>3.4</v>
      </c>
      <c r="K8502" s="6" t="n">
        <v>0</v>
      </c>
      <c r="L8502" s="35" t="n">
        <v>-1</v>
      </c>
      <c r="M8502" s="6" t="str">
        <f aca="false">IF(I8502&lt;=0,"Below 0%",IF(I8502&lt;=0.05,"0-5%",IF(I8502&lt;=0.1,"5-10%",IF(I8502&lt;=0.2,"10-20%",IF(I8502&lt;=0.4,"20-40%","Above 40%")))))</f>
        <v>0-5%</v>
      </c>
      <c r="N8502" s="6" t="str">
        <f aca="false">IF(AND(H8502&gt;=Summary!$B$25,I8502&gt;=Summary!$B$26,I8502&lt;=Summary!$B$27,J8502&gt;=Summary!$B$28,J8502&lt;=Summary!$B$29,F8502*J8502&gt;1),"Yes","No")</f>
        <v>No</v>
      </c>
    </row>
    <row r="8503" customFormat="false" ht="15" hidden="false" customHeight="false" outlineLevel="0" collapsed="false">
      <c r="A8503" s="6" t="s">
        <v>155</v>
      </c>
      <c r="B8503" s="45" t="n">
        <v>44222</v>
      </c>
      <c r="C8503" s="6" t="s">
        <v>180</v>
      </c>
      <c r="D8503" s="6" t="s">
        <v>189</v>
      </c>
      <c r="E8503" s="6" t="s">
        <v>177</v>
      </c>
      <c r="F8503" s="34" t="n">
        <v>0.321287214756012</v>
      </c>
      <c r="G8503" s="34" t="n">
        <v>0.400028784226244</v>
      </c>
      <c r="H8503" s="34" t="n">
        <v>-0.078741569470232</v>
      </c>
      <c r="I8503" s="34" t="n">
        <v>-0.19683975897519</v>
      </c>
      <c r="J8503" s="35" t="n">
        <v>2.5</v>
      </c>
      <c r="K8503" s="6" t="n">
        <v>1</v>
      </c>
      <c r="L8503" s="35" t="n">
        <v>1.5</v>
      </c>
      <c r="M8503" s="6" t="str">
        <f aca="false">IF(I8503&lt;=0,"Below 0%",IF(I8503&lt;=0.05,"0-5%",IF(I8503&lt;=0.1,"5-10%",IF(I8503&lt;=0.2,"10-20%",IF(I8503&lt;=0.4,"20-40%","Above 40%")))))</f>
        <v>Below 0%</v>
      </c>
      <c r="N8503" s="6" t="str">
        <f aca="false">IF(AND(H8503&gt;=Summary!$B$25,I8503&gt;=Summary!$B$26,I8503&lt;=Summary!$B$27,J8503&gt;=Summary!$B$28,J8503&lt;=Summary!$B$29,F8503*J8503&gt;1),"Yes","No")</f>
        <v>No</v>
      </c>
    </row>
    <row r="8504" customFormat="false" ht="15" hidden="false" customHeight="false" outlineLevel="0" collapsed="false">
      <c r="A8504" s="6" t="s">
        <v>155</v>
      </c>
      <c r="B8504" s="45" t="n">
        <v>44222</v>
      </c>
      <c r="C8504" s="6" t="s">
        <v>188</v>
      </c>
      <c r="D8504" s="6" t="s">
        <v>205</v>
      </c>
      <c r="E8504" s="6" t="s">
        <v>187</v>
      </c>
      <c r="F8504" s="34" t="n">
        <v>0.431962490081787</v>
      </c>
      <c r="G8504" s="34" t="n">
        <v>0.251414204902577</v>
      </c>
      <c r="H8504" s="34" t="n">
        <v>0.18054828517921</v>
      </c>
      <c r="I8504" s="34" t="n">
        <v>0.718130804300308</v>
      </c>
      <c r="J8504" s="35" t="n">
        <v>3.97</v>
      </c>
      <c r="K8504" s="6" t="n">
        <v>0</v>
      </c>
      <c r="L8504" s="35" t="n">
        <v>-1</v>
      </c>
      <c r="M8504" s="6" t="str">
        <f aca="false">IF(I8504&lt;=0,"Below 0%",IF(I8504&lt;=0.05,"0-5%",IF(I8504&lt;=0.1,"5-10%",IF(I8504&lt;=0.2,"10-20%",IF(I8504&lt;=0.4,"20-40%","Above 40%")))))</f>
        <v>Above 40%</v>
      </c>
      <c r="N8504" s="6" t="str">
        <f aca="false">IF(AND(H8504&gt;=Summary!$B$25,I8504&gt;=Summary!$B$26,I8504&lt;=Summary!$B$27,J8504&gt;=Summary!$B$28,J8504&lt;=Summary!$B$29,F8504*J8504&gt;1),"Yes","No")</f>
        <v>No</v>
      </c>
    </row>
    <row r="8505" customFormat="false" ht="15" hidden="false" customHeight="false" outlineLevel="0" collapsed="false">
      <c r="A8505" s="6" t="s">
        <v>155</v>
      </c>
      <c r="B8505" s="45" t="n">
        <v>44222</v>
      </c>
      <c r="C8505" s="6" t="s">
        <v>188</v>
      </c>
      <c r="D8505" s="6" t="s">
        <v>205</v>
      </c>
      <c r="E8505" s="6" t="s">
        <v>174</v>
      </c>
      <c r="F8505" s="34" t="n">
        <v>0.261273443698883</v>
      </c>
      <c r="G8505" s="34" t="n">
        <v>0.249528598365808</v>
      </c>
      <c r="H8505" s="34" t="n">
        <v>0.0117448453330754</v>
      </c>
      <c r="I8505" s="34" t="n">
        <v>0.0470681333121483</v>
      </c>
      <c r="J8505" s="35" t="n">
        <v>4</v>
      </c>
      <c r="K8505" s="6" t="n">
        <v>0</v>
      </c>
      <c r="L8505" s="35" t="n">
        <v>-1</v>
      </c>
      <c r="M8505" s="6" t="str">
        <f aca="false">IF(I8505&lt;=0,"Below 0%",IF(I8505&lt;=0.05,"0-5%",IF(I8505&lt;=0.1,"5-10%",IF(I8505&lt;=0.2,"10-20%",IF(I8505&lt;=0.4,"20-40%","Above 40%")))))</f>
        <v>0-5%</v>
      </c>
      <c r="N8505" s="6" t="str">
        <f aca="false">IF(AND(H8505&gt;=Summary!$B$25,I8505&gt;=Summary!$B$26,I8505&lt;=Summary!$B$27,J8505&gt;=Summary!$B$28,J8505&lt;=Summary!$B$29,F8505*J8505&gt;1),"Yes","No")</f>
        <v>No</v>
      </c>
    </row>
    <row r="8506" customFormat="false" ht="15" hidden="false" customHeight="false" outlineLevel="0" collapsed="false">
      <c r="A8506" s="6" t="s">
        <v>155</v>
      </c>
      <c r="B8506" s="45" t="n">
        <v>44222</v>
      </c>
      <c r="C8506" s="6" t="s">
        <v>188</v>
      </c>
      <c r="D8506" s="6" t="s">
        <v>205</v>
      </c>
      <c r="E8506" s="6" t="s">
        <v>177</v>
      </c>
      <c r="F8506" s="34" t="n">
        <v>0.306764036417007</v>
      </c>
      <c r="G8506" s="34" t="n">
        <v>0.499057196731615</v>
      </c>
      <c r="H8506" s="34" t="n">
        <v>-0.192293160314608</v>
      </c>
      <c r="I8506" s="34" t="n">
        <v>-0.385312869093881</v>
      </c>
      <c r="J8506" s="35" t="n">
        <v>2</v>
      </c>
      <c r="K8506" s="6" t="n">
        <v>1</v>
      </c>
      <c r="L8506" s="35" t="n">
        <v>1</v>
      </c>
      <c r="M8506" s="6" t="str">
        <f aca="false">IF(I8506&lt;=0,"Below 0%",IF(I8506&lt;=0.05,"0-5%",IF(I8506&lt;=0.1,"5-10%",IF(I8506&lt;=0.2,"10-20%",IF(I8506&lt;=0.4,"20-40%","Above 40%")))))</f>
        <v>Below 0%</v>
      </c>
      <c r="N8506" s="6" t="str">
        <f aca="false">IF(AND(H8506&gt;=Summary!$B$25,I8506&gt;=Summary!$B$26,I8506&lt;=Summary!$B$27,J8506&gt;=Summary!$B$28,J8506&lt;=Summary!$B$29,F8506*J8506&gt;1),"Yes","No")</f>
        <v>No</v>
      </c>
    </row>
    <row r="8507" customFormat="false" ht="15" hidden="false" customHeight="false" outlineLevel="0" collapsed="false">
      <c r="A8507" s="6" t="s">
        <v>155</v>
      </c>
      <c r="B8507" s="45" t="n">
        <v>44222</v>
      </c>
      <c r="C8507" s="6" t="s">
        <v>179</v>
      </c>
      <c r="D8507" s="6" t="s">
        <v>185</v>
      </c>
      <c r="E8507" s="6" t="s">
        <v>187</v>
      </c>
      <c r="F8507" s="34" t="n">
        <v>0.378859490156174</v>
      </c>
      <c r="G8507" s="34" t="n">
        <v>0.275401685317149</v>
      </c>
      <c r="H8507" s="34" t="n">
        <v>0.103457804839025</v>
      </c>
      <c r="I8507" s="34" t="n">
        <v>0.375661480502143</v>
      </c>
      <c r="J8507" s="35" t="n">
        <v>3.62</v>
      </c>
      <c r="K8507" s="6" t="n">
        <v>0</v>
      </c>
      <c r="L8507" s="35" t="n">
        <v>-1</v>
      </c>
      <c r="M8507" s="6" t="str">
        <f aca="false">IF(I8507&lt;=0,"Below 0%",IF(I8507&lt;=0.05,"0-5%",IF(I8507&lt;=0.1,"5-10%",IF(I8507&lt;=0.2,"10-20%",IF(I8507&lt;=0.4,"20-40%","Above 40%")))))</f>
        <v>20-40%</v>
      </c>
      <c r="N8507" s="6" t="str">
        <f aca="false">IF(AND(H8507&gt;=Summary!$B$25,I8507&gt;=Summary!$B$26,I8507&lt;=Summary!$B$27,J8507&gt;=Summary!$B$28,J8507&lt;=Summary!$B$29,F8507*J8507&gt;1),"Yes","No")</f>
        <v>Yes</v>
      </c>
    </row>
    <row r="8508" customFormat="false" ht="15" hidden="false" customHeight="false" outlineLevel="0" collapsed="false">
      <c r="A8508" s="6" t="s">
        <v>155</v>
      </c>
      <c r="B8508" s="45" t="n">
        <v>44222</v>
      </c>
      <c r="C8508" s="6" t="s">
        <v>179</v>
      </c>
      <c r="D8508" s="6" t="s">
        <v>185</v>
      </c>
      <c r="E8508" s="6" t="s">
        <v>174</v>
      </c>
      <c r="F8508" s="34" t="n">
        <v>0.303651690483093</v>
      </c>
      <c r="G8508" s="34" t="n">
        <v>0.267279919798412</v>
      </c>
      <c r="H8508" s="34" t="n">
        <v>0.0363717706846811</v>
      </c>
      <c r="I8508" s="34" t="n">
        <v>0.136081194248013</v>
      </c>
      <c r="J8508" s="35" t="n">
        <v>3.73</v>
      </c>
      <c r="K8508" s="6" t="n">
        <v>0</v>
      </c>
      <c r="L8508" s="35" t="n">
        <v>-1</v>
      </c>
      <c r="M8508" s="6" t="str">
        <f aca="false">IF(I8508&lt;=0,"Below 0%",IF(I8508&lt;=0.05,"0-5%",IF(I8508&lt;=0.1,"5-10%",IF(I8508&lt;=0.2,"10-20%",IF(I8508&lt;=0.4,"20-40%","Above 40%")))))</f>
        <v>10-20%</v>
      </c>
      <c r="N8508" s="6" t="str">
        <f aca="false">IF(AND(H8508&gt;=Summary!$B$25,I8508&gt;=Summary!$B$26,I8508&lt;=Summary!$B$27,J8508&gt;=Summary!$B$28,J8508&lt;=Summary!$B$29,F8508*J8508&gt;1),"Yes","No")</f>
        <v>Yes</v>
      </c>
    </row>
    <row r="8509" customFormat="false" ht="15" hidden="false" customHeight="false" outlineLevel="0" collapsed="false">
      <c r="A8509" s="6" t="s">
        <v>155</v>
      </c>
      <c r="B8509" s="45" t="n">
        <v>44222</v>
      </c>
      <c r="C8509" s="6" t="s">
        <v>179</v>
      </c>
      <c r="D8509" s="6" t="s">
        <v>185</v>
      </c>
      <c r="E8509" s="6" t="s">
        <v>177</v>
      </c>
      <c r="F8509" s="34" t="n">
        <v>0.317488878965378</v>
      </c>
      <c r="G8509" s="34" t="n">
        <v>0.457318394884439</v>
      </c>
      <c r="H8509" s="34" t="n">
        <v>-0.139829515919061</v>
      </c>
      <c r="I8509" s="34" t="n">
        <v>-0.305759657785896</v>
      </c>
      <c r="J8509" s="35" t="n">
        <v>2.18</v>
      </c>
      <c r="K8509" s="6" t="n">
        <v>1</v>
      </c>
      <c r="L8509" s="35" t="n">
        <v>1.18</v>
      </c>
      <c r="M8509" s="6" t="str">
        <f aca="false">IF(I8509&lt;=0,"Below 0%",IF(I8509&lt;=0.05,"0-5%",IF(I8509&lt;=0.1,"5-10%",IF(I8509&lt;=0.2,"10-20%",IF(I8509&lt;=0.4,"20-40%","Above 40%")))))</f>
        <v>Below 0%</v>
      </c>
      <c r="N8509" s="6" t="str">
        <f aca="false">IF(AND(H8509&gt;=Summary!$B$25,I8509&gt;=Summary!$B$26,I8509&lt;=Summary!$B$27,J8509&gt;=Summary!$B$28,J8509&lt;=Summary!$B$29,F8509*J8509&gt;1),"Yes","No")</f>
        <v>No</v>
      </c>
    </row>
    <row r="8510" customFormat="false" ht="15" hidden="false" customHeight="false" outlineLevel="0" collapsed="false">
      <c r="A8510" s="6" t="s">
        <v>155</v>
      </c>
      <c r="B8510" s="45" t="n">
        <v>44222</v>
      </c>
      <c r="C8510" s="6" t="s">
        <v>178</v>
      </c>
      <c r="D8510" s="6" t="s">
        <v>194</v>
      </c>
      <c r="E8510" s="6" t="s">
        <v>187</v>
      </c>
      <c r="F8510" s="34" t="n">
        <v>0.0835634395480156</v>
      </c>
      <c r="G8510" s="34" t="n">
        <v>0.0554503651609413</v>
      </c>
      <c r="H8510" s="34" t="n">
        <v>0.0281130743870743</v>
      </c>
      <c r="I8510" s="34" t="n">
        <v>0.506995297604945</v>
      </c>
      <c r="J8510" s="35" t="n">
        <v>18</v>
      </c>
      <c r="K8510" s="6" t="n">
        <v>0</v>
      </c>
      <c r="L8510" s="35" t="n">
        <v>-1</v>
      </c>
      <c r="M8510" s="6" t="str">
        <f aca="false">IF(I8510&lt;=0,"Below 0%",IF(I8510&lt;=0.05,"0-5%",IF(I8510&lt;=0.1,"5-10%",IF(I8510&lt;=0.2,"10-20%",IF(I8510&lt;=0.4,"20-40%","Above 40%")))))</f>
        <v>Above 40%</v>
      </c>
      <c r="N8510" s="6" t="str">
        <f aca="false">IF(AND(H8510&gt;=Summary!$B$25,I8510&gt;=Summary!$B$26,I8510&lt;=Summary!$B$27,J8510&gt;=Summary!$B$28,J8510&lt;=Summary!$B$29,F8510*J8510&gt;1),"Yes","No")</f>
        <v>No</v>
      </c>
    </row>
    <row r="8511" customFormat="false" ht="15" hidden="false" customHeight="false" outlineLevel="0" collapsed="false">
      <c r="A8511" s="6" t="s">
        <v>155</v>
      </c>
      <c r="B8511" s="45" t="n">
        <v>44222</v>
      </c>
      <c r="C8511" s="6" t="s">
        <v>178</v>
      </c>
      <c r="D8511" s="6" t="s">
        <v>194</v>
      </c>
      <c r="E8511" s="6" t="s">
        <v>174</v>
      </c>
      <c r="F8511" s="34" t="n">
        <v>0.11872860789299</v>
      </c>
      <c r="G8511" s="34" t="n">
        <v>0.133080876386259</v>
      </c>
      <c r="H8511" s="34" t="n">
        <v>-0.014352268493269</v>
      </c>
      <c r="I8511" s="34" t="n">
        <v>-0.107846212641495</v>
      </c>
      <c r="J8511" s="35" t="n">
        <v>7.5</v>
      </c>
      <c r="K8511" s="6" t="n">
        <v>0</v>
      </c>
      <c r="L8511" s="35" t="n">
        <v>-1</v>
      </c>
      <c r="M8511" s="6" t="str">
        <f aca="false">IF(I8511&lt;=0,"Below 0%",IF(I8511&lt;=0.05,"0-5%",IF(I8511&lt;=0.1,"5-10%",IF(I8511&lt;=0.2,"10-20%",IF(I8511&lt;=0.4,"20-40%","Above 40%")))))</f>
        <v>Below 0%</v>
      </c>
      <c r="N8511" s="6" t="str">
        <f aca="false">IF(AND(H8511&gt;=Summary!$B$25,I8511&gt;=Summary!$B$26,I8511&lt;=Summary!$B$27,J8511&gt;=Summary!$B$28,J8511&lt;=Summary!$B$29,F8511*J8511&gt;1),"Yes","No")</f>
        <v>No</v>
      </c>
    </row>
    <row r="8512" customFormat="false" ht="15" hidden="false" customHeight="false" outlineLevel="0" collapsed="false">
      <c r="A8512" s="6" t="s">
        <v>155</v>
      </c>
      <c r="B8512" s="45" t="n">
        <v>44222</v>
      </c>
      <c r="C8512" s="6" t="s">
        <v>178</v>
      </c>
      <c r="D8512" s="6" t="s">
        <v>194</v>
      </c>
      <c r="E8512" s="6" t="s">
        <v>177</v>
      </c>
      <c r="F8512" s="34" t="n">
        <v>0.797707915306091</v>
      </c>
      <c r="G8512" s="34" t="n">
        <v>0.8114687584528</v>
      </c>
      <c r="H8512" s="34" t="n">
        <v>-0.0137608431467082</v>
      </c>
      <c r="I8512" s="34" t="n">
        <v>-0.0169579457044601</v>
      </c>
      <c r="J8512" s="35" t="n">
        <v>1.23</v>
      </c>
      <c r="K8512" s="6" t="n">
        <v>1</v>
      </c>
      <c r="L8512" s="35" t="n">
        <v>0.23</v>
      </c>
      <c r="M8512" s="6" t="str">
        <f aca="false">IF(I8512&lt;=0,"Below 0%",IF(I8512&lt;=0.05,"0-5%",IF(I8512&lt;=0.1,"5-10%",IF(I8512&lt;=0.2,"10-20%",IF(I8512&lt;=0.4,"20-40%","Above 40%")))))</f>
        <v>Below 0%</v>
      </c>
      <c r="N8512" s="6" t="str">
        <f aca="false">IF(AND(H8512&gt;=Summary!$B$25,I8512&gt;=Summary!$B$26,I8512&lt;=Summary!$B$27,J8512&gt;=Summary!$B$28,J8512&lt;=Summary!$B$29,F8512*J8512&gt;1),"Yes","No")</f>
        <v>No</v>
      </c>
    </row>
    <row r="8513" customFormat="false" ht="15" hidden="false" customHeight="false" outlineLevel="0" collapsed="false">
      <c r="A8513" s="6" t="s">
        <v>155</v>
      </c>
      <c r="B8513" s="45" t="n">
        <v>44223</v>
      </c>
      <c r="C8513" s="6" t="s">
        <v>201</v>
      </c>
      <c r="D8513" s="6" t="s">
        <v>184</v>
      </c>
      <c r="E8513" s="6" t="s">
        <v>187</v>
      </c>
      <c r="F8513" s="34" t="n">
        <v>0.397758454084396</v>
      </c>
      <c r="G8513" s="34" t="n">
        <v>0.46813770612524</v>
      </c>
      <c r="H8513" s="34" t="n">
        <v>-0.0703792520408436</v>
      </c>
      <c r="I8513" s="34" t="n">
        <v>-0.150338780918483</v>
      </c>
      <c r="J8513" s="35" t="n">
        <v>2.14</v>
      </c>
      <c r="K8513" s="6" t="n">
        <v>0</v>
      </c>
      <c r="L8513" s="35" t="n">
        <v>-1</v>
      </c>
      <c r="M8513" s="6" t="str">
        <f aca="false">IF(I8513&lt;=0,"Below 0%",IF(I8513&lt;=0.05,"0-5%",IF(I8513&lt;=0.1,"5-10%",IF(I8513&lt;=0.2,"10-20%",IF(I8513&lt;=0.4,"20-40%","Above 40%")))))</f>
        <v>Below 0%</v>
      </c>
      <c r="N8513" s="6" t="str">
        <f aca="false">IF(AND(H8513&gt;=Summary!$B$25,I8513&gt;=Summary!$B$26,I8513&lt;=Summary!$B$27,J8513&gt;=Summary!$B$28,J8513&lt;=Summary!$B$29,F8513*J8513&gt;1),"Yes","No")</f>
        <v>No</v>
      </c>
    </row>
    <row r="8514" customFormat="false" ht="15" hidden="false" customHeight="false" outlineLevel="0" collapsed="false">
      <c r="A8514" s="6" t="s">
        <v>155</v>
      </c>
      <c r="B8514" s="45" t="n">
        <v>44223</v>
      </c>
      <c r="C8514" s="6" t="s">
        <v>201</v>
      </c>
      <c r="D8514" s="6" t="s">
        <v>184</v>
      </c>
      <c r="E8514" s="6" t="s">
        <v>174</v>
      </c>
      <c r="F8514" s="34" t="n">
        <v>0.289253354072571</v>
      </c>
      <c r="G8514" s="34" t="n">
        <v>0.281408621097757</v>
      </c>
      <c r="H8514" s="34" t="n">
        <v>0.0078447329748142</v>
      </c>
      <c r="I8514" s="34" t="n">
        <v>0.0278766618599402</v>
      </c>
      <c r="J8514" s="35" t="n">
        <v>3.56</v>
      </c>
      <c r="K8514" s="6" t="n">
        <v>1</v>
      </c>
      <c r="L8514" s="35" t="n">
        <v>2.56</v>
      </c>
      <c r="M8514" s="6" t="str">
        <f aca="false">IF(I8514&lt;=0,"Below 0%",IF(I8514&lt;=0.05,"0-5%",IF(I8514&lt;=0.1,"5-10%",IF(I8514&lt;=0.2,"10-20%",IF(I8514&lt;=0.4,"20-40%","Above 40%")))))</f>
        <v>0-5%</v>
      </c>
      <c r="N8514" s="6" t="str">
        <f aca="false">IF(AND(H8514&gt;=Summary!$B$25,I8514&gt;=Summary!$B$26,I8514&lt;=Summary!$B$27,J8514&gt;=Summary!$B$28,J8514&lt;=Summary!$B$29,F8514*J8514&gt;1),"Yes","No")</f>
        <v>No</v>
      </c>
    </row>
    <row r="8515" customFormat="false" ht="15" hidden="false" customHeight="false" outlineLevel="0" collapsed="false">
      <c r="A8515" s="6" t="s">
        <v>155</v>
      </c>
      <c r="B8515" s="45" t="n">
        <v>44223</v>
      </c>
      <c r="C8515" s="6" t="s">
        <v>201</v>
      </c>
      <c r="D8515" s="6" t="s">
        <v>184</v>
      </c>
      <c r="E8515" s="6" t="s">
        <v>177</v>
      </c>
      <c r="F8515" s="34" t="n">
        <v>0.312988221645355</v>
      </c>
      <c r="G8515" s="34" t="n">
        <v>0.250453672777003</v>
      </c>
      <c r="H8515" s="34" t="n">
        <v>0.0625345488683519</v>
      </c>
      <c r="I8515" s="34" t="n">
        <v>0.249685094153244</v>
      </c>
      <c r="J8515" s="35" t="n">
        <v>4</v>
      </c>
      <c r="K8515" s="6" t="n">
        <v>0</v>
      </c>
      <c r="L8515" s="35" t="n">
        <v>-1</v>
      </c>
      <c r="M8515" s="6" t="str">
        <f aca="false">IF(I8515&lt;=0,"Below 0%",IF(I8515&lt;=0.05,"0-5%",IF(I8515&lt;=0.1,"5-10%",IF(I8515&lt;=0.2,"10-20%",IF(I8515&lt;=0.4,"20-40%","Above 40%")))))</f>
        <v>20-40%</v>
      </c>
      <c r="N8515" s="6" t="str">
        <f aca="false">IF(AND(H8515&gt;=Summary!$B$25,I8515&gt;=Summary!$B$26,I8515&lt;=Summary!$B$27,J8515&gt;=Summary!$B$28,J8515&lt;=Summary!$B$29,F8515*J8515&gt;1),"Yes","No")</f>
        <v>Yes</v>
      </c>
    </row>
    <row r="8516" customFormat="false" ht="15" hidden="false" customHeight="false" outlineLevel="0" collapsed="false">
      <c r="A8516" s="6" t="s">
        <v>155</v>
      </c>
      <c r="B8516" s="45" t="n">
        <v>44223</v>
      </c>
      <c r="C8516" s="6" t="s">
        <v>196</v>
      </c>
      <c r="D8516" s="6" t="s">
        <v>182</v>
      </c>
      <c r="E8516" s="6" t="s">
        <v>187</v>
      </c>
      <c r="F8516" s="34" t="n">
        <v>0.404780805110931</v>
      </c>
      <c r="G8516" s="34" t="n">
        <v>0.247008016533491</v>
      </c>
      <c r="H8516" s="34" t="n">
        <v>0.15777278857744</v>
      </c>
      <c r="I8516" s="34" t="n">
        <v>0.638735498513865</v>
      </c>
      <c r="J8516" s="35" t="n">
        <v>4.03</v>
      </c>
      <c r="K8516" s="6" t="n">
        <v>1</v>
      </c>
      <c r="L8516" s="35" t="n">
        <v>3.03</v>
      </c>
      <c r="M8516" s="6" t="str">
        <f aca="false">IF(I8516&lt;=0,"Below 0%",IF(I8516&lt;=0.05,"0-5%",IF(I8516&lt;=0.1,"5-10%",IF(I8516&lt;=0.2,"10-20%",IF(I8516&lt;=0.4,"20-40%","Above 40%")))))</f>
        <v>Above 40%</v>
      </c>
      <c r="N8516" s="6" t="str">
        <f aca="false">IF(AND(H8516&gt;=Summary!$B$25,I8516&gt;=Summary!$B$26,I8516&lt;=Summary!$B$27,J8516&gt;=Summary!$B$28,J8516&lt;=Summary!$B$29,F8516*J8516&gt;1),"Yes","No")</f>
        <v>No</v>
      </c>
    </row>
    <row r="8517" customFormat="false" ht="15" hidden="false" customHeight="false" outlineLevel="0" collapsed="false">
      <c r="A8517" s="6" t="s">
        <v>155</v>
      </c>
      <c r="B8517" s="45" t="n">
        <v>44223</v>
      </c>
      <c r="C8517" s="6" t="s">
        <v>196</v>
      </c>
      <c r="D8517" s="6" t="s">
        <v>182</v>
      </c>
      <c r="E8517" s="6" t="s">
        <v>174</v>
      </c>
      <c r="F8517" s="34" t="n">
        <v>0.276265501976013</v>
      </c>
      <c r="G8517" s="34" t="n">
        <v>0.269767562772349</v>
      </c>
      <c r="H8517" s="34" t="n">
        <v>0.00649793920366387</v>
      </c>
      <c r="I8517" s="34" t="n">
        <v>0.0240871776313127</v>
      </c>
      <c r="J8517" s="35" t="n">
        <v>3.69</v>
      </c>
      <c r="K8517" s="6" t="n">
        <v>0</v>
      </c>
      <c r="L8517" s="35" t="n">
        <v>-1</v>
      </c>
      <c r="M8517" s="6" t="str">
        <f aca="false">IF(I8517&lt;=0,"Below 0%",IF(I8517&lt;=0.05,"0-5%",IF(I8517&lt;=0.1,"5-10%",IF(I8517&lt;=0.2,"10-20%",IF(I8517&lt;=0.4,"20-40%","Above 40%")))))</f>
        <v>0-5%</v>
      </c>
      <c r="N8517" s="6" t="str">
        <f aca="false">IF(AND(H8517&gt;=Summary!$B$25,I8517&gt;=Summary!$B$26,I8517&lt;=Summary!$B$27,J8517&gt;=Summary!$B$28,J8517&lt;=Summary!$B$29,F8517*J8517&gt;1),"Yes","No")</f>
        <v>No</v>
      </c>
    </row>
    <row r="8518" customFormat="false" ht="15" hidden="false" customHeight="false" outlineLevel="0" collapsed="false">
      <c r="A8518" s="6" t="s">
        <v>155</v>
      </c>
      <c r="B8518" s="45" t="n">
        <v>44223</v>
      </c>
      <c r="C8518" s="6" t="s">
        <v>196</v>
      </c>
      <c r="D8518" s="6" t="s">
        <v>182</v>
      </c>
      <c r="E8518" s="6" t="s">
        <v>177</v>
      </c>
      <c r="F8518" s="34" t="n">
        <v>0.318953633308411</v>
      </c>
      <c r="G8518" s="34" t="n">
        <v>0.48322442069416</v>
      </c>
      <c r="H8518" s="34" t="n">
        <v>-0.164270787385749</v>
      </c>
      <c r="I8518" s="34" t="n">
        <v>-0.339947197101031</v>
      </c>
      <c r="J8518" s="35" t="n">
        <v>2.06</v>
      </c>
      <c r="K8518" s="6" t="n">
        <v>0</v>
      </c>
      <c r="L8518" s="35" t="n">
        <v>-1</v>
      </c>
      <c r="M8518" s="6" t="str">
        <f aca="false">IF(I8518&lt;=0,"Below 0%",IF(I8518&lt;=0.05,"0-5%",IF(I8518&lt;=0.1,"5-10%",IF(I8518&lt;=0.2,"10-20%",IF(I8518&lt;=0.4,"20-40%","Above 40%")))))</f>
        <v>Below 0%</v>
      </c>
      <c r="N8518" s="6" t="str">
        <f aca="false">IF(AND(H8518&gt;=Summary!$B$25,I8518&gt;=Summary!$B$26,I8518&lt;=Summary!$B$27,J8518&gt;=Summary!$B$28,J8518&lt;=Summary!$B$29,F8518*J8518&gt;1),"Yes","No")</f>
        <v>No</v>
      </c>
    </row>
    <row r="8519" customFormat="false" ht="15" hidden="false" customHeight="false" outlineLevel="0" collapsed="false">
      <c r="A8519" s="6" t="s">
        <v>155</v>
      </c>
      <c r="B8519" s="45" t="n">
        <v>44223</v>
      </c>
      <c r="C8519" s="6" t="s">
        <v>190</v>
      </c>
      <c r="D8519" s="6" t="s">
        <v>203</v>
      </c>
      <c r="E8519" s="6" t="s">
        <v>187</v>
      </c>
      <c r="F8519" s="34" t="n">
        <v>0.529183685779572</v>
      </c>
      <c r="G8519" s="34" t="n">
        <v>0.597125465781008</v>
      </c>
      <c r="H8519" s="34" t="n">
        <v>-0.0679417800014363</v>
      </c>
      <c r="I8519" s="34" t="n">
        <v>-0.113781414283801</v>
      </c>
      <c r="J8519" s="35" t="n">
        <v>1.69</v>
      </c>
      <c r="K8519" s="6" t="n">
        <v>0</v>
      </c>
      <c r="L8519" s="35" t="n">
        <v>-1</v>
      </c>
      <c r="M8519" s="6" t="str">
        <f aca="false">IF(I8519&lt;=0,"Below 0%",IF(I8519&lt;=0.05,"0-5%",IF(I8519&lt;=0.1,"5-10%",IF(I8519&lt;=0.2,"10-20%",IF(I8519&lt;=0.4,"20-40%","Above 40%")))))</f>
        <v>Below 0%</v>
      </c>
      <c r="N8519" s="6" t="str">
        <f aca="false">IF(AND(H8519&gt;=Summary!$B$25,I8519&gt;=Summary!$B$26,I8519&lt;=Summary!$B$27,J8519&gt;=Summary!$B$28,J8519&lt;=Summary!$B$29,F8519*J8519&gt;1),"Yes","No")</f>
        <v>No</v>
      </c>
    </row>
    <row r="8520" customFormat="false" ht="15" hidden="false" customHeight="false" outlineLevel="0" collapsed="false">
      <c r="A8520" s="6" t="s">
        <v>155</v>
      </c>
      <c r="B8520" s="45" t="n">
        <v>44223</v>
      </c>
      <c r="C8520" s="6" t="s">
        <v>190</v>
      </c>
      <c r="D8520" s="6" t="s">
        <v>203</v>
      </c>
      <c r="E8520" s="6" t="s">
        <v>174</v>
      </c>
      <c r="F8520" s="34" t="n">
        <v>0.289952576160431</v>
      </c>
      <c r="G8520" s="34" t="n">
        <v>0.234684194690675</v>
      </c>
      <c r="H8520" s="34" t="n">
        <v>0.0552683814697558</v>
      </c>
      <c r="I8520" s="34" t="n">
        <v>0.235501080686759</v>
      </c>
      <c r="J8520" s="35" t="n">
        <v>4.3</v>
      </c>
      <c r="K8520" s="6" t="n">
        <v>1</v>
      </c>
      <c r="L8520" s="35" t="n">
        <v>3.3</v>
      </c>
      <c r="M8520" s="6" t="str">
        <f aca="false">IF(I8520&lt;=0,"Below 0%",IF(I8520&lt;=0.05,"0-5%",IF(I8520&lt;=0.1,"5-10%",IF(I8520&lt;=0.2,"10-20%",IF(I8520&lt;=0.4,"20-40%","Above 40%")))))</f>
        <v>20-40%</v>
      </c>
      <c r="N8520" s="6" t="str">
        <f aca="false">IF(AND(H8520&gt;=Summary!$B$25,I8520&gt;=Summary!$B$26,I8520&lt;=Summary!$B$27,J8520&gt;=Summary!$B$28,J8520&lt;=Summary!$B$29,F8520*J8520&gt;1),"Yes","No")</f>
        <v>Yes</v>
      </c>
    </row>
    <row r="8521" customFormat="false" ht="15" hidden="false" customHeight="false" outlineLevel="0" collapsed="false">
      <c r="A8521" s="6" t="s">
        <v>155</v>
      </c>
      <c r="B8521" s="45" t="n">
        <v>44223</v>
      </c>
      <c r="C8521" s="6" t="s">
        <v>190</v>
      </c>
      <c r="D8521" s="6" t="s">
        <v>203</v>
      </c>
      <c r="E8521" s="6" t="s">
        <v>177</v>
      </c>
      <c r="F8521" s="34" t="n">
        <v>0.180863708257675</v>
      </c>
      <c r="G8521" s="34" t="n">
        <v>0.168190339528317</v>
      </c>
      <c r="H8521" s="34" t="n">
        <v>0.012673368729358</v>
      </c>
      <c r="I8521" s="34" t="n">
        <v>0.0753513475559888</v>
      </c>
      <c r="J8521" s="35" t="n">
        <v>6</v>
      </c>
      <c r="K8521" s="6" t="n">
        <v>0</v>
      </c>
      <c r="L8521" s="35" t="n">
        <v>-1</v>
      </c>
      <c r="M8521" s="6" t="str">
        <f aca="false">IF(I8521&lt;=0,"Below 0%",IF(I8521&lt;=0.05,"0-5%",IF(I8521&lt;=0.1,"5-10%",IF(I8521&lt;=0.2,"10-20%",IF(I8521&lt;=0.4,"20-40%","Above 40%")))))</f>
        <v>5-10%</v>
      </c>
      <c r="N8521" s="6" t="str">
        <f aca="false">IF(AND(H8521&gt;=Summary!$B$25,I8521&gt;=Summary!$B$26,I8521&lt;=Summary!$B$27,J8521&gt;=Summary!$B$28,J8521&lt;=Summary!$B$29,F8521*J8521&gt;1),"Yes","No")</f>
        <v>No</v>
      </c>
    </row>
    <row r="8522" customFormat="false" ht="15" hidden="false" customHeight="false" outlineLevel="0" collapsed="false">
      <c r="A8522" s="6" t="s">
        <v>155</v>
      </c>
      <c r="B8522" s="45" t="n">
        <v>44223</v>
      </c>
      <c r="C8522" s="6" t="s">
        <v>173</v>
      </c>
      <c r="D8522" s="6" t="s">
        <v>195</v>
      </c>
      <c r="E8522" s="6" t="s">
        <v>187</v>
      </c>
      <c r="F8522" s="34" t="n">
        <v>0.341946929693222</v>
      </c>
      <c r="G8522" s="34" t="n">
        <v>0.33903169545284</v>
      </c>
      <c r="H8522" s="34" t="n">
        <v>0.00291523424038259</v>
      </c>
      <c r="I8522" s="34" t="n">
        <v>0.00859870708102606</v>
      </c>
      <c r="J8522" s="35" t="n">
        <v>2.94</v>
      </c>
      <c r="K8522" s="6" t="n">
        <v>0</v>
      </c>
      <c r="L8522" s="35" t="n">
        <v>-1</v>
      </c>
      <c r="M8522" s="6" t="str">
        <f aca="false">IF(I8522&lt;=0,"Below 0%",IF(I8522&lt;=0.05,"0-5%",IF(I8522&lt;=0.1,"5-10%",IF(I8522&lt;=0.2,"10-20%",IF(I8522&lt;=0.4,"20-40%","Above 40%")))))</f>
        <v>0-5%</v>
      </c>
      <c r="N8522" s="6" t="str">
        <f aca="false">IF(AND(H8522&gt;=Summary!$B$25,I8522&gt;=Summary!$B$26,I8522&lt;=Summary!$B$27,J8522&gt;=Summary!$B$28,J8522&lt;=Summary!$B$29,F8522*J8522&gt;1),"Yes","No")</f>
        <v>No</v>
      </c>
    </row>
    <row r="8523" customFormat="false" ht="15" hidden="false" customHeight="false" outlineLevel="0" collapsed="false">
      <c r="A8523" s="6" t="s">
        <v>155</v>
      </c>
      <c r="B8523" s="45" t="n">
        <v>44223</v>
      </c>
      <c r="C8523" s="6" t="s">
        <v>173</v>
      </c>
      <c r="D8523" s="6" t="s">
        <v>195</v>
      </c>
      <c r="E8523" s="6" t="s">
        <v>174</v>
      </c>
      <c r="F8523" s="34" t="n">
        <v>0.371104121208191</v>
      </c>
      <c r="G8523" s="34" t="n">
        <v>0.293162701362161</v>
      </c>
      <c r="H8523" s="34" t="n">
        <v>0.0779414198460298</v>
      </c>
      <c r="I8523" s="34" t="n">
        <v>0.265864038924052</v>
      </c>
      <c r="J8523" s="35" t="n">
        <v>3.4</v>
      </c>
      <c r="K8523" s="6" t="n">
        <v>1</v>
      </c>
      <c r="L8523" s="35" t="n">
        <v>2.4</v>
      </c>
      <c r="M8523" s="6" t="str">
        <f aca="false">IF(I8523&lt;=0,"Below 0%",IF(I8523&lt;=0.05,"0-5%",IF(I8523&lt;=0.1,"5-10%",IF(I8523&lt;=0.2,"10-20%",IF(I8523&lt;=0.4,"20-40%","Above 40%")))))</f>
        <v>20-40%</v>
      </c>
      <c r="N8523" s="6" t="str">
        <f aca="false">IF(AND(H8523&gt;=Summary!$B$25,I8523&gt;=Summary!$B$26,I8523&lt;=Summary!$B$27,J8523&gt;=Summary!$B$28,J8523&lt;=Summary!$B$29,F8523*J8523&gt;1),"Yes","No")</f>
        <v>Yes</v>
      </c>
    </row>
    <row r="8524" customFormat="false" ht="15" hidden="false" customHeight="false" outlineLevel="0" collapsed="false">
      <c r="A8524" s="6" t="s">
        <v>155</v>
      </c>
      <c r="B8524" s="45" t="n">
        <v>44223</v>
      </c>
      <c r="C8524" s="6" t="s">
        <v>173</v>
      </c>
      <c r="D8524" s="6" t="s">
        <v>195</v>
      </c>
      <c r="E8524" s="6" t="s">
        <v>177</v>
      </c>
      <c r="F8524" s="34" t="n">
        <v>0.286948919296265</v>
      </c>
      <c r="G8524" s="34" t="n">
        <v>0.367805603184999</v>
      </c>
      <c r="H8524" s="34" t="n">
        <v>-0.0808566838887346</v>
      </c>
      <c r="I8524" s="34" t="n">
        <v>-0.219835378223059</v>
      </c>
      <c r="J8524" s="35" t="n">
        <v>2.71</v>
      </c>
      <c r="K8524" s="6" t="n">
        <v>0</v>
      </c>
      <c r="L8524" s="35" t="n">
        <v>-1</v>
      </c>
      <c r="M8524" s="6" t="str">
        <f aca="false">IF(I8524&lt;=0,"Below 0%",IF(I8524&lt;=0.05,"0-5%",IF(I8524&lt;=0.1,"5-10%",IF(I8524&lt;=0.2,"10-20%",IF(I8524&lt;=0.4,"20-40%","Above 40%")))))</f>
        <v>Below 0%</v>
      </c>
      <c r="N8524" s="6" t="str">
        <f aca="false">IF(AND(H8524&gt;=Summary!$B$25,I8524&gt;=Summary!$B$26,I8524&lt;=Summary!$B$27,J8524&gt;=Summary!$B$28,J8524&lt;=Summary!$B$29,F8524*J8524&gt;1),"Yes","No")</f>
        <v>No</v>
      </c>
    </row>
    <row r="8525" customFormat="false" ht="15" hidden="false" customHeight="false" outlineLevel="0" collapsed="false">
      <c r="A8525" s="6" t="s">
        <v>155</v>
      </c>
      <c r="B8525" s="45" t="n">
        <v>44223</v>
      </c>
      <c r="C8525" s="6" t="s">
        <v>176</v>
      </c>
      <c r="D8525" s="6" t="s">
        <v>204</v>
      </c>
      <c r="E8525" s="6" t="s">
        <v>187</v>
      </c>
      <c r="F8525" s="34" t="n">
        <v>0.731720089912415</v>
      </c>
      <c r="G8525" s="34" t="n">
        <v>0.757849151930711</v>
      </c>
      <c r="H8525" s="34" t="n">
        <v>-0.0261290620182964</v>
      </c>
      <c r="I8525" s="34" t="n">
        <v>-0.0344779194536663</v>
      </c>
      <c r="J8525" s="35" t="n">
        <v>1.32</v>
      </c>
      <c r="K8525" s="6" t="n">
        <v>0</v>
      </c>
      <c r="L8525" s="35" t="n">
        <v>-1</v>
      </c>
      <c r="M8525" s="6" t="str">
        <f aca="false">IF(I8525&lt;=0,"Below 0%",IF(I8525&lt;=0.05,"0-5%",IF(I8525&lt;=0.1,"5-10%",IF(I8525&lt;=0.2,"10-20%",IF(I8525&lt;=0.4,"20-40%","Above 40%")))))</f>
        <v>Below 0%</v>
      </c>
      <c r="N8525" s="6" t="str">
        <f aca="false">IF(AND(H8525&gt;=Summary!$B$25,I8525&gt;=Summary!$B$26,I8525&lt;=Summary!$B$27,J8525&gt;=Summary!$B$28,J8525&lt;=Summary!$B$29,F8525*J8525&gt;1),"Yes","No")</f>
        <v>No</v>
      </c>
    </row>
    <row r="8526" customFormat="false" ht="15" hidden="false" customHeight="false" outlineLevel="0" collapsed="false">
      <c r="A8526" s="6" t="s">
        <v>155</v>
      </c>
      <c r="B8526" s="45" t="n">
        <v>44223</v>
      </c>
      <c r="C8526" s="6" t="s">
        <v>176</v>
      </c>
      <c r="D8526" s="6" t="s">
        <v>204</v>
      </c>
      <c r="E8526" s="6" t="s">
        <v>174</v>
      </c>
      <c r="F8526" s="34" t="n">
        <v>0.150498509407044</v>
      </c>
      <c r="G8526" s="34" t="n">
        <v>0.158787441356911</v>
      </c>
      <c r="H8526" s="34" t="n">
        <v>-0.00828893194986741</v>
      </c>
      <c r="I8526" s="34" t="n">
        <v>-0.0522014328024604</v>
      </c>
      <c r="J8526" s="35" t="n">
        <v>6.3</v>
      </c>
      <c r="K8526" s="6" t="n">
        <v>0</v>
      </c>
      <c r="L8526" s="35" t="n">
        <v>-1</v>
      </c>
      <c r="M8526" s="6" t="str">
        <f aca="false">IF(I8526&lt;=0,"Below 0%",IF(I8526&lt;=0.05,"0-5%",IF(I8526&lt;=0.1,"5-10%",IF(I8526&lt;=0.2,"10-20%",IF(I8526&lt;=0.4,"20-40%","Above 40%")))))</f>
        <v>Below 0%</v>
      </c>
      <c r="N8526" s="6" t="str">
        <f aca="false">IF(AND(H8526&gt;=Summary!$B$25,I8526&gt;=Summary!$B$26,I8526&lt;=Summary!$B$27,J8526&gt;=Summary!$B$28,J8526&lt;=Summary!$B$29,F8526*J8526&gt;1),"Yes","No")</f>
        <v>No</v>
      </c>
    </row>
    <row r="8527" customFormat="false" ht="15" hidden="false" customHeight="false" outlineLevel="0" collapsed="false">
      <c r="A8527" s="6" t="s">
        <v>155</v>
      </c>
      <c r="B8527" s="45" t="n">
        <v>44223</v>
      </c>
      <c r="C8527" s="6" t="s">
        <v>176</v>
      </c>
      <c r="D8527" s="6" t="s">
        <v>204</v>
      </c>
      <c r="E8527" s="6" t="s">
        <v>177</v>
      </c>
      <c r="F8527" s="34" t="n">
        <v>0.117781430482864</v>
      </c>
      <c r="G8527" s="34" t="n">
        <v>0.0833634067123782</v>
      </c>
      <c r="H8527" s="34" t="n">
        <v>0.0344180237704862</v>
      </c>
      <c r="I8527" s="34" t="n">
        <v>0.412867289471936</v>
      </c>
      <c r="J8527" s="35" t="n">
        <v>12</v>
      </c>
      <c r="K8527" s="6" t="n">
        <v>1</v>
      </c>
      <c r="L8527" s="35" t="n">
        <v>11</v>
      </c>
      <c r="M8527" s="6" t="str">
        <f aca="false">IF(I8527&lt;=0,"Below 0%",IF(I8527&lt;=0.05,"0-5%",IF(I8527&lt;=0.1,"5-10%",IF(I8527&lt;=0.2,"10-20%",IF(I8527&lt;=0.4,"20-40%","Above 40%")))))</f>
        <v>Above 40%</v>
      </c>
      <c r="N8527" s="6" t="str">
        <f aca="false">IF(AND(H8527&gt;=Summary!$B$25,I8527&gt;=Summary!$B$26,I8527&lt;=Summary!$B$27,J8527&gt;=Summary!$B$28,J8527&lt;=Summary!$B$29,F8527*J8527&gt;1),"Yes","No")</f>
        <v>No</v>
      </c>
    </row>
    <row r="8528" customFormat="false" ht="15" hidden="false" customHeight="false" outlineLevel="0" collapsed="false">
      <c r="A8528" s="6" t="s">
        <v>155</v>
      </c>
      <c r="B8528" s="45" t="n">
        <v>44224</v>
      </c>
      <c r="C8528" s="6" t="s">
        <v>181</v>
      </c>
      <c r="D8528" s="6" t="s">
        <v>183</v>
      </c>
      <c r="E8528" s="6" t="s">
        <v>187</v>
      </c>
      <c r="F8528" s="34" t="n">
        <v>0.392337381839752</v>
      </c>
      <c r="G8528" s="34" t="n">
        <v>0.291976516634051</v>
      </c>
      <c r="H8528" s="34" t="n">
        <v>0.100360865205701</v>
      </c>
      <c r="I8528" s="34" t="n">
        <v>0.343729236729983</v>
      </c>
      <c r="J8528" s="35" t="n">
        <v>3.45</v>
      </c>
      <c r="K8528" s="6" t="n">
        <v>0</v>
      </c>
      <c r="L8528" s="35" t="n">
        <v>-1</v>
      </c>
      <c r="M8528" s="6" t="str">
        <f aca="false">IF(I8528&lt;=0,"Below 0%",IF(I8528&lt;=0.05,"0-5%",IF(I8528&lt;=0.1,"5-10%",IF(I8528&lt;=0.2,"10-20%",IF(I8528&lt;=0.4,"20-40%","Above 40%")))))</f>
        <v>20-40%</v>
      </c>
      <c r="N8528" s="6" t="str">
        <f aca="false">IF(AND(H8528&gt;=Summary!$B$25,I8528&gt;=Summary!$B$26,I8528&lt;=Summary!$B$27,J8528&gt;=Summary!$B$28,J8528&lt;=Summary!$B$29,F8528*J8528&gt;1),"Yes","No")</f>
        <v>Yes</v>
      </c>
    </row>
    <row r="8529" customFormat="false" ht="15" hidden="false" customHeight="false" outlineLevel="0" collapsed="false">
      <c r="A8529" s="6" t="s">
        <v>155</v>
      </c>
      <c r="B8529" s="45" t="n">
        <v>44224</v>
      </c>
      <c r="C8529" s="6" t="s">
        <v>181</v>
      </c>
      <c r="D8529" s="6" t="s">
        <v>183</v>
      </c>
      <c r="E8529" s="6" t="s">
        <v>174</v>
      </c>
      <c r="F8529" s="34" t="n">
        <v>0.269472271203995</v>
      </c>
      <c r="G8529" s="34" t="n">
        <v>0.270058708414873</v>
      </c>
      <c r="H8529" s="34" t="n">
        <v>-0.000586437210878033</v>
      </c>
      <c r="I8529" s="34" t="n">
        <v>-0.00217151749825129</v>
      </c>
      <c r="J8529" s="35" t="n">
        <v>3.73</v>
      </c>
      <c r="K8529" s="6" t="n">
        <v>0</v>
      </c>
      <c r="L8529" s="35" t="n">
        <v>-1</v>
      </c>
      <c r="M8529" s="6" t="str">
        <f aca="false">IF(I8529&lt;=0,"Below 0%",IF(I8529&lt;=0.05,"0-5%",IF(I8529&lt;=0.1,"5-10%",IF(I8529&lt;=0.2,"10-20%",IF(I8529&lt;=0.4,"20-40%","Above 40%")))))</f>
        <v>Below 0%</v>
      </c>
      <c r="N8529" s="6" t="str">
        <f aca="false">IF(AND(H8529&gt;=Summary!$B$25,I8529&gt;=Summary!$B$26,I8529&lt;=Summary!$B$27,J8529&gt;=Summary!$B$28,J8529&lt;=Summary!$B$29,F8529*J8529&gt;1),"Yes","No")</f>
        <v>No</v>
      </c>
    </row>
    <row r="8530" customFormat="false" ht="15" hidden="false" customHeight="false" outlineLevel="0" collapsed="false">
      <c r="A8530" s="6" t="s">
        <v>155</v>
      </c>
      <c r="B8530" s="45" t="n">
        <v>44224</v>
      </c>
      <c r="C8530" s="6" t="s">
        <v>181</v>
      </c>
      <c r="D8530" s="6" t="s">
        <v>183</v>
      </c>
      <c r="E8530" s="6" t="s">
        <v>177</v>
      </c>
      <c r="F8530" s="34" t="n">
        <v>0.338190317153931</v>
      </c>
      <c r="G8530" s="34" t="n">
        <v>0.437964774951076</v>
      </c>
      <c r="H8530" s="34" t="n">
        <v>-0.0997744577971457</v>
      </c>
      <c r="I8530" s="34" t="n">
        <v>-0.227813887106083</v>
      </c>
      <c r="J8530" s="35" t="n">
        <v>2.3</v>
      </c>
      <c r="K8530" s="6" t="n">
        <v>1</v>
      </c>
      <c r="L8530" s="35" t="n">
        <v>1.3</v>
      </c>
      <c r="M8530" s="6" t="str">
        <f aca="false">IF(I8530&lt;=0,"Below 0%",IF(I8530&lt;=0.05,"0-5%",IF(I8530&lt;=0.1,"5-10%",IF(I8530&lt;=0.2,"10-20%",IF(I8530&lt;=0.4,"20-40%","Above 40%")))))</f>
        <v>Below 0%</v>
      </c>
      <c r="N8530" s="6" t="str">
        <f aca="false">IF(AND(H8530&gt;=Summary!$B$25,I8530&gt;=Summary!$B$26,I8530&lt;=Summary!$B$27,J8530&gt;=Summary!$B$28,J8530&lt;=Summary!$B$29,F8530*J8530&gt;1),"Yes","No")</f>
        <v>No</v>
      </c>
    </row>
    <row r="8531" customFormat="false" ht="15" hidden="false" customHeight="false" outlineLevel="0" collapsed="false">
      <c r="A8531" s="6" t="s">
        <v>155</v>
      </c>
      <c r="B8531" s="45" t="n">
        <v>44226</v>
      </c>
      <c r="C8531" s="6" t="s">
        <v>185</v>
      </c>
      <c r="D8531" s="6" t="s">
        <v>176</v>
      </c>
      <c r="E8531" s="6" t="s">
        <v>187</v>
      </c>
      <c r="F8531" s="34" t="n">
        <v>0.361758798360825</v>
      </c>
      <c r="G8531" s="34" t="n">
        <v>0.338542035429559</v>
      </c>
      <c r="H8531" s="34" t="n">
        <v>0.0232167629312659</v>
      </c>
      <c r="I8531" s="34" t="n">
        <v>0.0685786711886673</v>
      </c>
      <c r="J8531" s="35" t="n">
        <v>2.98</v>
      </c>
      <c r="K8531" s="6" t="n">
        <v>0</v>
      </c>
      <c r="L8531" s="35" t="n">
        <v>-1</v>
      </c>
      <c r="M8531" s="6" t="str">
        <f aca="false">IF(I8531&lt;=0,"Below 0%",IF(I8531&lt;=0.05,"0-5%",IF(I8531&lt;=0.1,"5-10%",IF(I8531&lt;=0.2,"10-20%",IF(I8531&lt;=0.4,"20-40%","Above 40%")))))</f>
        <v>5-10%</v>
      </c>
      <c r="N8531" s="6" t="str">
        <f aca="false">IF(AND(H8531&gt;=Summary!$B$25,I8531&gt;=Summary!$B$26,I8531&lt;=Summary!$B$27,J8531&gt;=Summary!$B$28,J8531&lt;=Summary!$B$29,F8531*J8531&gt;1),"Yes","No")</f>
        <v>No</v>
      </c>
    </row>
    <row r="8532" customFormat="false" ht="15" hidden="false" customHeight="false" outlineLevel="0" collapsed="false">
      <c r="A8532" s="6" t="s">
        <v>155</v>
      </c>
      <c r="B8532" s="45" t="n">
        <v>44226</v>
      </c>
      <c r="C8532" s="6" t="s">
        <v>185</v>
      </c>
      <c r="D8532" s="6" t="s">
        <v>176</v>
      </c>
      <c r="E8532" s="6" t="s">
        <v>174</v>
      </c>
      <c r="F8532" s="34" t="n">
        <v>0.269591271877289</v>
      </c>
      <c r="G8532" s="34" t="n">
        <v>0.276398702898653</v>
      </c>
      <c r="H8532" s="34" t="n">
        <v>-0.00680743102136455</v>
      </c>
      <c r="I8532" s="34" t="n">
        <v>-0.0246290266559631</v>
      </c>
      <c r="J8532" s="35" t="n">
        <v>3.65</v>
      </c>
      <c r="K8532" s="6" t="n">
        <v>1</v>
      </c>
      <c r="L8532" s="35" t="n">
        <v>2.65</v>
      </c>
      <c r="M8532" s="6" t="str">
        <f aca="false">IF(I8532&lt;=0,"Below 0%",IF(I8532&lt;=0.05,"0-5%",IF(I8532&lt;=0.1,"5-10%",IF(I8532&lt;=0.2,"10-20%",IF(I8532&lt;=0.4,"20-40%","Above 40%")))))</f>
        <v>Below 0%</v>
      </c>
      <c r="N8532" s="6" t="str">
        <f aca="false">IF(AND(H8532&gt;=Summary!$B$25,I8532&gt;=Summary!$B$26,I8532&lt;=Summary!$B$27,J8532&gt;=Summary!$B$28,J8532&lt;=Summary!$B$29,F8532*J8532&gt;1),"Yes","No")</f>
        <v>No</v>
      </c>
    </row>
    <row r="8533" customFormat="false" ht="15" hidden="false" customHeight="false" outlineLevel="0" collapsed="false">
      <c r="A8533" s="6" t="s">
        <v>155</v>
      </c>
      <c r="B8533" s="45" t="n">
        <v>44226</v>
      </c>
      <c r="C8533" s="6" t="s">
        <v>185</v>
      </c>
      <c r="D8533" s="6" t="s">
        <v>176</v>
      </c>
      <c r="E8533" s="6" t="s">
        <v>177</v>
      </c>
      <c r="F8533" s="34" t="n">
        <v>0.368649929761887</v>
      </c>
      <c r="G8533" s="34" t="n">
        <v>0.385059261671788</v>
      </c>
      <c r="H8533" s="34" t="n">
        <v>-0.0164093319099015</v>
      </c>
      <c r="I8533" s="34" t="n">
        <v>-0.0426150817374398</v>
      </c>
      <c r="J8533" s="35" t="n">
        <v>2.62</v>
      </c>
      <c r="K8533" s="6" t="n">
        <v>0</v>
      </c>
      <c r="L8533" s="35" t="n">
        <v>-1</v>
      </c>
      <c r="M8533" s="6" t="str">
        <f aca="false">IF(I8533&lt;=0,"Below 0%",IF(I8533&lt;=0.05,"0-5%",IF(I8533&lt;=0.1,"5-10%",IF(I8533&lt;=0.2,"10-20%",IF(I8533&lt;=0.4,"20-40%","Above 40%")))))</f>
        <v>Below 0%</v>
      </c>
      <c r="N8533" s="6" t="str">
        <f aca="false">IF(AND(H8533&gt;=Summary!$B$25,I8533&gt;=Summary!$B$26,I8533&lt;=Summary!$B$27,J8533&gt;=Summary!$B$28,J8533&lt;=Summary!$B$29,F8533*J8533&gt;1),"Yes","No")</f>
        <v>No</v>
      </c>
    </row>
    <row r="8534" customFormat="false" ht="15" hidden="false" customHeight="false" outlineLevel="0" collapsed="false">
      <c r="A8534" s="6" t="s">
        <v>155</v>
      </c>
      <c r="B8534" s="45" t="n">
        <v>44226</v>
      </c>
      <c r="C8534" s="6" t="s">
        <v>180</v>
      </c>
      <c r="D8534" s="6" t="s">
        <v>203</v>
      </c>
      <c r="E8534" s="6" t="s">
        <v>187</v>
      </c>
      <c r="F8534" s="34" t="n">
        <v>0.385959774255753</v>
      </c>
      <c r="G8534" s="34" t="n">
        <v>0.324266604255195</v>
      </c>
      <c r="H8534" s="34" t="n">
        <v>0.0616931700005579</v>
      </c>
      <c r="I8534" s="34" t="n">
        <v>0.190254467129788</v>
      </c>
      <c r="J8534" s="35" t="n">
        <v>3.09</v>
      </c>
      <c r="K8534" s="6" t="n">
        <v>1</v>
      </c>
      <c r="L8534" s="35" t="n">
        <v>2.09</v>
      </c>
      <c r="M8534" s="6" t="str">
        <f aca="false">IF(I8534&lt;=0,"Below 0%",IF(I8534&lt;=0.05,"0-5%",IF(I8534&lt;=0.1,"5-10%",IF(I8534&lt;=0.2,"10-20%",IF(I8534&lt;=0.4,"20-40%","Above 40%")))))</f>
        <v>10-20%</v>
      </c>
      <c r="N8534" s="6" t="str">
        <f aca="false">IF(AND(H8534&gt;=Summary!$B$25,I8534&gt;=Summary!$B$26,I8534&lt;=Summary!$B$27,J8534&gt;=Summary!$B$28,J8534&lt;=Summary!$B$29,F8534*J8534&gt;1),"Yes","No")</f>
        <v>Yes</v>
      </c>
    </row>
    <row r="8535" customFormat="false" ht="15" hidden="false" customHeight="false" outlineLevel="0" collapsed="false">
      <c r="A8535" s="6" t="s">
        <v>155</v>
      </c>
      <c r="B8535" s="45" t="n">
        <v>44226</v>
      </c>
      <c r="C8535" s="6" t="s">
        <v>180</v>
      </c>
      <c r="D8535" s="6" t="s">
        <v>203</v>
      </c>
      <c r="E8535" s="6" t="s">
        <v>174</v>
      </c>
      <c r="F8535" s="34" t="n">
        <v>0.302268028259277</v>
      </c>
      <c r="G8535" s="34" t="n">
        <v>0.307356996057838</v>
      </c>
      <c r="H8535" s="34" t="n">
        <v>-0.00508896779856055</v>
      </c>
      <c r="I8535" s="34" t="n">
        <v>-0.0165571887538974</v>
      </c>
      <c r="J8535" s="35" t="n">
        <v>3.26</v>
      </c>
      <c r="K8535" s="6" t="n">
        <v>0</v>
      </c>
      <c r="L8535" s="35" t="n">
        <v>-1</v>
      </c>
      <c r="M8535" s="6" t="str">
        <f aca="false">IF(I8535&lt;=0,"Below 0%",IF(I8535&lt;=0.05,"0-5%",IF(I8535&lt;=0.1,"5-10%",IF(I8535&lt;=0.2,"10-20%",IF(I8535&lt;=0.4,"20-40%","Above 40%")))))</f>
        <v>Below 0%</v>
      </c>
      <c r="N8535" s="6" t="str">
        <f aca="false">IF(AND(H8535&gt;=Summary!$B$25,I8535&gt;=Summary!$B$26,I8535&lt;=Summary!$B$27,J8535&gt;=Summary!$B$28,J8535&lt;=Summary!$B$29,F8535*J8535&gt;1),"Yes","No")</f>
        <v>No</v>
      </c>
    </row>
    <row r="8536" customFormat="false" ht="15" hidden="false" customHeight="false" outlineLevel="0" collapsed="false">
      <c r="A8536" s="6" t="s">
        <v>155</v>
      </c>
      <c r="B8536" s="45" t="n">
        <v>44226</v>
      </c>
      <c r="C8536" s="6" t="s">
        <v>180</v>
      </c>
      <c r="D8536" s="6" t="s">
        <v>203</v>
      </c>
      <c r="E8536" s="6" t="s">
        <v>177</v>
      </c>
      <c r="F8536" s="34" t="n">
        <v>0.31177219748497</v>
      </c>
      <c r="G8536" s="34" t="n">
        <v>0.368376399686967</v>
      </c>
      <c r="H8536" s="34" t="n">
        <v>-0.0566042022019974</v>
      </c>
      <c r="I8536" s="34" t="n">
        <v>-0.153658600958415</v>
      </c>
      <c r="J8536" s="35" t="n">
        <v>2.72</v>
      </c>
      <c r="K8536" s="6" t="n">
        <v>0</v>
      </c>
      <c r="L8536" s="35" t="n">
        <v>-1</v>
      </c>
      <c r="M8536" s="6" t="str">
        <f aca="false">IF(I8536&lt;=0,"Below 0%",IF(I8536&lt;=0.05,"0-5%",IF(I8536&lt;=0.1,"5-10%",IF(I8536&lt;=0.2,"10-20%",IF(I8536&lt;=0.4,"20-40%","Above 40%")))))</f>
        <v>Below 0%</v>
      </c>
      <c r="N8536" s="6" t="str">
        <f aca="false">IF(AND(H8536&gt;=Summary!$B$25,I8536&gt;=Summary!$B$26,I8536&lt;=Summary!$B$27,J8536&gt;=Summary!$B$28,J8536&lt;=Summary!$B$29,F8536*J8536&gt;1),"Yes","No")</f>
        <v>No</v>
      </c>
    </row>
    <row r="8537" customFormat="false" ht="15" hidden="false" customHeight="false" outlineLevel="0" collapsed="false">
      <c r="A8537" s="6" t="s">
        <v>155</v>
      </c>
      <c r="B8537" s="45" t="n">
        <v>44226</v>
      </c>
      <c r="C8537" s="6" t="s">
        <v>173</v>
      </c>
      <c r="D8537" s="6" t="s">
        <v>188</v>
      </c>
      <c r="E8537" s="6" t="s">
        <v>187</v>
      </c>
      <c r="F8537" s="34" t="n">
        <v>0.58730560541153</v>
      </c>
      <c r="G8537" s="34" t="n">
        <v>0.61228148420215</v>
      </c>
      <c r="H8537" s="34" t="n">
        <v>-0.0249758787906199</v>
      </c>
      <c r="I8537" s="34" t="n">
        <v>-0.0407914977588543</v>
      </c>
      <c r="J8537" s="35" t="n">
        <v>1.63</v>
      </c>
      <c r="K8537" s="6" t="n">
        <v>0</v>
      </c>
      <c r="L8537" s="35" t="n">
        <v>-1</v>
      </c>
      <c r="M8537" s="6" t="str">
        <f aca="false">IF(I8537&lt;=0,"Below 0%",IF(I8537&lt;=0.05,"0-5%",IF(I8537&lt;=0.1,"5-10%",IF(I8537&lt;=0.2,"10-20%",IF(I8537&lt;=0.4,"20-40%","Above 40%")))))</f>
        <v>Below 0%</v>
      </c>
      <c r="N8537" s="6" t="str">
        <f aca="false">IF(AND(H8537&gt;=Summary!$B$25,I8537&gt;=Summary!$B$26,I8537&lt;=Summary!$B$27,J8537&gt;=Summary!$B$28,J8537&lt;=Summary!$B$29,F8537*J8537&gt;1),"Yes","No")</f>
        <v>No</v>
      </c>
    </row>
    <row r="8538" customFormat="false" ht="15" hidden="false" customHeight="false" outlineLevel="0" collapsed="false">
      <c r="A8538" s="6" t="s">
        <v>155</v>
      </c>
      <c r="B8538" s="45" t="n">
        <v>44226</v>
      </c>
      <c r="C8538" s="6" t="s">
        <v>173</v>
      </c>
      <c r="D8538" s="6" t="s">
        <v>188</v>
      </c>
      <c r="E8538" s="6" t="s">
        <v>174</v>
      </c>
      <c r="F8538" s="34" t="n">
        <v>0.210478454828262</v>
      </c>
      <c r="G8538" s="34" t="n">
        <v>0.238760483074044</v>
      </c>
      <c r="H8538" s="34" t="n">
        <v>-0.0282820282457816</v>
      </c>
      <c r="I8538" s="34" t="n">
        <v>-0.118453555972287</v>
      </c>
      <c r="J8538" s="35" t="n">
        <v>4.18</v>
      </c>
      <c r="K8538" s="6" t="n">
        <v>0</v>
      </c>
      <c r="L8538" s="35" t="n">
        <v>-1</v>
      </c>
      <c r="M8538" s="6" t="str">
        <f aca="false">IF(I8538&lt;=0,"Below 0%",IF(I8538&lt;=0.05,"0-5%",IF(I8538&lt;=0.1,"5-10%",IF(I8538&lt;=0.2,"10-20%",IF(I8538&lt;=0.4,"20-40%","Above 40%")))))</f>
        <v>Below 0%</v>
      </c>
      <c r="N8538" s="6" t="str">
        <f aca="false">IF(AND(H8538&gt;=Summary!$B$25,I8538&gt;=Summary!$B$26,I8538&lt;=Summary!$B$27,J8538&gt;=Summary!$B$28,J8538&lt;=Summary!$B$29,F8538*J8538&gt;1),"Yes","No")</f>
        <v>No</v>
      </c>
    </row>
    <row r="8539" customFormat="false" ht="15" hidden="false" customHeight="false" outlineLevel="0" collapsed="false">
      <c r="A8539" s="6" t="s">
        <v>155</v>
      </c>
      <c r="B8539" s="45" t="n">
        <v>44226</v>
      </c>
      <c r="C8539" s="6" t="s">
        <v>173</v>
      </c>
      <c r="D8539" s="6" t="s">
        <v>188</v>
      </c>
      <c r="E8539" s="6" t="s">
        <v>177</v>
      </c>
      <c r="F8539" s="34" t="n">
        <v>0.202215954661369</v>
      </c>
      <c r="G8539" s="34" t="n">
        <v>0.148958032723807</v>
      </c>
      <c r="H8539" s="34" t="n">
        <v>0.0532579219375628</v>
      </c>
      <c r="I8539" s="34" t="n">
        <v>0.357536421257067</v>
      </c>
      <c r="J8539" s="35" t="n">
        <v>6.7</v>
      </c>
      <c r="K8539" s="6" t="n">
        <v>1</v>
      </c>
      <c r="L8539" s="35" t="n">
        <v>5.7</v>
      </c>
      <c r="M8539" s="6" t="str">
        <f aca="false">IF(I8539&lt;=0,"Below 0%",IF(I8539&lt;=0.05,"0-5%",IF(I8539&lt;=0.1,"5-10%",IF(I8539&lt;=0.2,"10-20%",IF(I8539&lt;=0.4,"20-40%","Above 40%")))))</f>
        <v>20-40%</v>
      </c>
      <c r="N8539" s="6" t="str">
        <f aca="false">IF(AND(H8539&gt;=Summary!$B$25,I8539&gt;=Summary!$B$26,I8539&lt;=Summary!$B$27,J8539&gt;=Summary!$B$28,J8539&lt;=Summary!$B$29,F8539*J8539&gt;1),"Yes","No")</f>
        <v>No</v>
      </c>
    </row>
    <row r="8540" customFormat="false" ht="15" hidden="false" customHeight="false" outlineLevel="0" collapsed="false">
      <c r="A8540" s="6" t="s">
        <v>155</v>
      </c>
      <c r="B8540" s="45" t="n">
        <v>44226</v>
      </c>
      <c r="C8540" s="6" t="s">
        <v>194</v>
      </c>
      <c r="D8540" s="6" t="s">
        <v>204</v>
      </c>
      <c r="E8540" s="6" t="s">
        <v>187</v>
      </c>
      <c r="F8540" s="34" t="n">
        <v>0.810566306114197</v>
      </c>
      <c r="G8540" s="34" t="n">
        <v>0.859256901901504</v>
      </c>
      <c r="H8540" s="34" t="n">
        <v>-0.0486905957873071</v>
      </c>
      <c r="I8540" s="34" t="n">
        <v>-0.056665935041728</v>
      </c>
      <c r="J8540" s="35" t="n">
        <v>1.16</v>
      </c>
      <c r="K8540" s="6" t="n">
        <v>1</v>
      </c>
      <c r="L8540" s="35" t="n">
        <v>0.16</v>
      </c>
      <c r="M8540" s="6" t="str">
        <f aca="false">IF(I8540&lt;=0,"Below 0%",IF(I8540&lt;=0.05,"0-5%",IF(I8540&lt;=0.1,"5-10%",IF(I8540&lt;=0.2,"10-20%",IF(I8540&lt;=0.4,"20-40%","Above 40%")))))</f>
        <v>Below 0%</v>
      </c>
      <c r="N8540" s="6" t="str">
        <f aca="false">IF(AND(H8540&gt;=Summary!$B$25,I8540&gt;=Summary!$B$26,I8540&lt;=Summary!$B$27,J8540&gt;=Summary!$B$28,J8540&lt;=Summary!$B$29,F8540*J8540&gt;1),"Yes","No")</f>
        <v>No</v>
      </c>
    </row>
    <row r="8541" customFormat="false" ht="15" hidden="false" customHeight="false" outlineLevel="0" collapsed="false">
      <c r="A8541" s="6" t="s">
        <v>155</v>
      </c>
      <c r="B8541" s="45" t="n">
        <v>44226</v>
      </c>
      <c r="C8541" s="6" t="s">
        <v>194</v>
      </c>
      <c r="D8541" s="6" t="s">
        <v>204</v>
      </c>
      <c r="E8541" s="6" t="s">
        <v>174</v>
      </c>
      <c r="F8541" s="34" t="n">
        <v>0.124559178948402</v>
      </c>
      <c r="G8541" s="34" t="n">
        <v>0.103826875646432</v>
      </c>
      <c r="H8541" s="34" t="n">
        <v>0.0207323033019707</v>
      </c>
      <c r="I8541" s="34" t="n">
        <v>0.199681471419517</v>
      </c>
      <c r="J8541" s="35" t="n">
        <v>9.6</v>
      </c>
      <c r="K8541" s="6" t="n">
        <v>0</v>
      </c>
      <c r="L8541" s="35" t="n">
        <v>-1</v>
      </c>
      <c r="M8541" s="6" t="str">
        <f aca="false">IF(I8541&lt;=0,"Below 0%",IF(I8541&lt;=0.05,"0-5%",IF(I8541&lt;=0.1,"5-10%",IF(I8541&lt;=0.2,"10-20%",IF(I8541&lt;=0.4,"20-40%","Above 40%")))))</f>
        <v>10-20%</v>
      </c>
      <c r="N8541" s="6" t="str">
        <f aca="false">IF(AND(H8541&gt;=Summary!$B$25,I8541&gt;=Summary!$B$26,I8541&lt;=Summary!$B$27,J8541&gt;=Summary!$B$28,J8541&lt;=Summary!$B$29,F8541*J8541&gt;1),"Yes","No")</f>
        <v>No</v>
      </c>
    </row>
    <row r="8542" customFormat="false" ht="15" hidden="false" customHeight="false" outlineLevel="0" collapsed="false">
      <c r="A8542" s="6" t="s">
        <v>155</v>
      </c>
      <c r="B8542" s="45" t="n">
        <v>44226</v>
      </c>
      <c r="C8542" s="6" t="s">
        <v>194</v>
      </c>
      <c r="D8542" s="6" t="s">
        <v>204</v>
      </c>
      <c r="E8542" s="6" t="s">
        <v>177</v>
      </c>
      <c r="F8542" s="34" t="n">
        <v>0.0648745819926262</v>
      </c>
      <c r="G8542" s="34" t="n">
        <v>0.0369162224520646</v>
      </c>
      <c r="H8542" s="34" t="n">
        <v>0.0279583595405616</v>
      </c>
      <c r="I8542" s="34" t="n">
        <v>0.757346166089049</v>
      </c>
      <c r="J8542" s="35" t="n">
        <v>27</v>
      </c>
      <c r="K8542" s="6" t="n">
        <v>0</v>
      </c>
      <c r="L8542" s="35" t="n">
        <v>-1</v>
      </c>
      <c r="M8542" s="6" t="str">
        <f aca="false">IF(I8542&lt;=0,"Below 0%",IF(I8542&lt;=0.05,"0-5%",IF(I8542&lt;=0.1,"5-10%",IF(I8542&lt;=0.2,"10-20%",IF(I8542&lt;=0.4,"20-40%","Above 40%")))))</f>
        <v>Above 40%</v>
      </c>
      <c r="N8542" s="6" t="str">
        <f aca="false">IF(AND(H8542&gt;=Summary!$B$25,I8542&gt;=Summary!$B$26,I8542&lt;=Summary!$B$27,J8542&gt;=Summary!$B$28,J8542&lt;=Summary!$B$29,F8542*J8542&gt;1),"Yes","No")</f>
        <v>No</v>
      </c>
    </row>
    <row r="8543" customFormat="false" ht="15" hidden="false" customHeight="false" outlineLevel="0" collapsed="false">
      <c r="A8543" s="6" t="s">
        <v>155</v>
      </c>
      <c r="B8543" s="45" t="n">
        <v>44226</v>
      </c>
      <c r="C8543" s="6" t="s">
        <v>179</v>
      </c>
      <c r="D8543" s="6" t="s">
        <v>182</v>
      </c>
      <c r="E8543" s="6" t="s">
        <v>187</v>
      </c>
      <c r="F8543" s="34" t="n">
        <v>0.384224861860275</v>
      </c>
      <c r="G8543" s="34" t="n">
        <v>0.336123960609587</v>
      </c>
      <c r="H8543" s="34" t="n">
        <v>0.0481009012506887</v>
      </c>
      <c r="I8543" s="34" t="n">
        <v>0.143104648545299</v>
      </c>
      <c r="J8543" s="35" t="n">
        <v>2.98</v>
      </c>
      <c r="K8543" s="6" t="n">
        <v>0</v>
      </c>
      <c r="L8543" s="35" t="n">
        <v>-1</v>
      </c>
      <c r="M8543" s="6" t="str">
        <f aca="false">IF(I8543&lt;=0,"Below 0%",IF(I8543&lt;=0.05,"0-5%",IF(I8543&lt;=0.1,"5-10%",IF(I8543&lt;=0.2,"10-20%",IF(I8543&lt;=0.4,"20-40%","Above 40%")))))</f>
        <v>10-20%</v>
      </c>
      <c r="N8543" s="6" t="str">
        <f aca="false">IF(AND(H8543&gt;=Summary!$B$25,I8543&gt;=Summary!$B$26,I8543&lt;=Summary!$B$27,J8543&gt;=Summary!$B$28,J8543&lt;=Summary!$B$29,F8543*J8543&gt;1),"Yes","No")</f>
        <v>Yes</v>
      </c>
    </row>
    <row r="8544" customFormat="false" ht="15" hidden="false" customHeight="false" outlineLevel="0" collapsed="false">
      <c r="A8544" s="6" t="s">
        <v>155</v>
      </c>
      <c r="B8544" s="45" t="n">
        <v>44226</v>
      </c>
      <c r="C8544" s="6" t="s">
        <v>179</v>
      </c>
      <c r="D8544" s="6" t="s">
        <v>182</v>
      </c>
      <c r="E8544" s="6" t="s">
        <v>174</v>
      </c>
      <c r="F8544" s="34" t="n">
        <v>0.220081180334091</v>
      </c>
      <c r="G8544" s="34" t="n">
        <v>0.266396117717172</v>
      </c>
      <c r="H8544" s="34" t="n">
        <v>-0.0463149373830811</v>
      </c>
      <c r="I8544" s="34" t="n">
        <v>-0.173857403703806</v>
      </c>
      <c r="J8544" s="35" t="n">
        <v>3.76</v>
      </c>
      <c r="K8544" s="6" t="n">
        <v>0</v>
      </c>
      <c r="L8544" s="35" t="n">
        <v>-1</v>
      </c>
      <c r="M8544" s="6" t="str">
        <f aca="false">IF(I8544&lt;=0,"Below 0%",IF(I8544&lt;=0.05,"0-5%",IF(I8544&lt;=0.1,"5-10%",IF(I8544&lt;=0.2,"10-20%",IF(I8544&lt;=0.4,"20-40%","Above 40%")))))</f>
        <v>Below 0%</v>
      </c>
      <c r="N8544" s="6" t="str">
        <f aca="false">IF(AND(H8544&gt;=Summary!$B$25,I8544&gt;=Summary!$B$26,I8544&lt;=Summary!$B$27,J8544&gt;=Summary!$B$28,J8544&lt;=Summary!$B$29,F8544*J8544&gt;1),"Yes","No")</f>
        <v>No</v>
      </c>
    </row>
    <row r="8545" customFormat="false" ht="15" hidden="false" customHeight="false" outlineLevel="0" collapsed="false">
      <c r="A8545" s="6" t="s">
        <v>155</v>
      </c>
      <c r="B8545" s="45" t="n">
        <v>44226</v>
      </c>
      <c r="C8545" s="6" t="s">
        <v>179</v>
      </c>
      <c r="D8545" s="6" t="s">
        <v>182</v>
      </c>
      <c r="E8545" s="6" t="s">
        <v>177</v>
      </c>
      <c r="F8545" s="34" t="n">
        <v>0.395693987607956</v>
      </c>
      <c r="G8545" s="34" t="n">
        <v>0.397479921673241</v>
      </c>
      <c r="H8545" s="34" t="n">
        <v>-0.00178593406528527</v>
      </c>
      <c r="I8545" s="34" t="n">
        <v>-0.0044931428429571</v>
      </c>
      <c r="J8545" s="35" t="n">
        <v>2.52</v>
      </c>
      <c r="K8545" s="6" t="n">
        <v>1</v>
      </c>
      <c r="L8545" s="35" t="n">
        <v>1.52</v>
      </c>
      <c r="M8545" s="6" t="str">
        <f aca="false">IF(I8545&lt;=0,"Below 0%",IF(I8545&lt;=0.05,"0-5%",IF(I8545&lt;=0.1,"5-10%",IF(I8545&lt;=0.2,"10-20%",IF(I8545&lt;=0.4,"20-40%","Above 40%")))))</f>
        <v>Below 0%</v>
      </c>
      <c r="N8545" s="6" t="str">
        <f aca="false">IF(AND(H8545&gt;=Summary!$B$25,I8545&gt;=Summary!$B$26,I8545&lt;=Summary!$B$27,J8545&gt;=Summary!$B$28,J8545&lt;=Summary!$B$29,F8545*J8545&gt;1),"Yes","No")</f>
        <v>No</v>
      </c>
    </row>
    <row r="8546" customFormat="false" ht="15" hidden="false" customHeight="false" outlineLevel="0" collapsed="false">
      <c r="A8546" s="6" t="s">
        <v>155</v>
      </c>
      <c r="B8546" s="45" t="n">
        <v>44226</v>
      </c>
      <c r="C8546" s="6" t="s">
        <v>178</v>
      </c>
      <c r="D8546" s="6" t="s">
        <v>184</v>
      </c>
      <c r="E8546" s="6" t="s">
        <v>187</v>
      </c>
      <c r="F8546" s="34" t="n">
        <v>0.27509269118309</v>
      </c>
      <c r="G8546" s="34" t="n">
        <v>0.288269149478111</v>
      </c>
      <c r="H8546" s="34" t="n">
        <v>-0.0131764582950208</v>
      </c>
      <c r="I8546" s="34" t="n">
        <v>-0.0457088742200674</v>
      </c>
      <c r="J8546" s="35" t="n">
        <v>3.45</v>
      </c>
      <c r="K8546" s="6" t="n">
        <v>0</v>
      </c>
      <c r="L8546" s="35" t="n">
        <v>-1</v>
      </c>
      <c r="M8546" s="6" t="str">
        <f aca="false">IF(I8546&lt;=0,"Below 0%",IF(I8546&lt;=0.05,"0-5%",IF(I8546&lt;=0.1,"5-10%",IF(I8546&lt;=0.2,"10-20%",IF(I8546&lt;=0.4,"20-40%","Above 40%")))))</f>
        <v>Below 0%</v>
      </c>
      <c r="N8546" s="6" t="str">
        <f aca="false">IF(AND(H8546&gt;=Summary!$B$25,I8546&gt;=Summary!$B$26,I8546&lt;=Summary!$B$27,J8546&gt;=Summary!$B$28,J8546&lt;=Summary!$B$29,F8546*J8546&gt;1),"Yes","No")</f>
        <v>No</v>
      </c>
    </row>
    <row r="8547" customFormat="false" ht="15" hidden="false" customHeight="false" outlineLevel="0" collapsed="false">
      <c r="A8547" s="6" t="s">
        <v>155</v>
      </c>
      <c r="B8547" s="45" t="n">
        <v>44226</v>
      </c>
      <c r="C8547" s="6" t="s">
        <v>178</v>
      </c>
      <c r="D8547" s="6" t="s">
        <v>184</v>
      </c>
      <c r="E8547" s="6" t="s">
        <v>174</v>
      </c>
      <c r="F8547" s="34" t="n">
        <v>0.27914097905159</v>
      </c>
      <c r="G8547" s="34" t="n">
        <v>0.304137176054888</v>
      </c>
      <c r="H8547" s="34" t="n">
        <v>-0.0249961970032978</v>
      </c>
      <c r="I8547" s="34" t="n">
        <v>-0.0821872463193605</v>
      </c>
      <c r="J8547" s="35" t="n">
        <v>3.27</v>
      </c>
      <c r="K8547" s="6" t="n">
        <v>1</v>
      </c>
      <c r="L8547" s="35" t="n">
        <v>2.27</v>
      </c>
      <c r="M8547" s="6" t="str">
        <f aca="false">IF(I8547&lt;=0,"Below 0%",IF(I8547&lt;=0.05,"0-5%",IF(I8547&lt;=0.1,"5-10%",IF(I8547&lt;=0.2,"10-20%",IF(I8547&lt;=0.4,"20-40%","Above 40%")))))</f>
        <v>Below 0%</v>
      </c>
      <c r="N8547" s="6" t="str">
        <f aca="false">IF(AND(H8547&gt;=Summary!$B$25,I8547&gt;=Summary!$B$26,I8547&lt;=Summary!$B$27,J8547&gt;=Summary!$B$28,J8547&lt;=Summary!$B$29,F8547*J8547&gt;1),"Yes","No")</f>
        <v>No</v>
      </c>
    </row>
    <row r="8548" customFormat="false" ht="15" hidden="false" customHeight="false" outlineLevel="0" collapsed="false">
      <c r="A8548" s="6" t="s">
        <v>155</v>
      </c>
      <c r="B8548" s="45" t="n">
        <v>44226</v>
      </c>
      <c r="C8548" s="6" t="s">
        <v>178</v>
      </c>
      <c r="D8548" s="6" t="s">
        <v>184</v>
      </c>
      <c r="E8548" s="6" t="s">
        <v>177</v>
      </c>
      <c r="F8548" s="34" t="n">
        <v>0.44576632976532</v>
      </c>
      <c r="G8548" s="34" t="n">
        <v>0.407593674467001</v>
      </c>
      <c r="H8548" s="34" t="n">
        <v>0.0381726552983186</v>
      </c>
      <c r="I8548" s="34" t="n">
        <v>0.0936536989889156</v>
      </c>
      <c r="J8548" s="35" t="n">
        <v>2.44</v>
      </c>
      <c r="K8548" s="6" t="n">
        <v>0</v>
      </c>
      <c r="L8548" s="35" t="n">
        <v>-1</v>
      </c>
      <c r="M8548" s="6" t="str">
        <f aca="false">IF(I8548&lt;=0,"Below 0%",IF(I8548&lt;=0.05,"0-5%",IF(I8548&lt;=0.1,"5-10%",IF(I8548&lt;=0.2,"10-20%",IF(I8548&lt;=0.4,"20-40%","Above 40%")))))</f>
        <v>5-10%</v>
      </c>
      <c r="N8548" s="6" t="str">
        <f aca="false">IF(AND(H8548&gt;=Summary!$B$25,I8548&gt;=Summary!$B$26,I8548&lt;=Summary!$B$27,J8548&gt;=Summary!$B$28,J8548&lt;=Summary!$B$29,F8548*J8548&gt;1),"Yes","No")</f>
        <v>No</v>
      </c>
    </row>
    <row r="8549" customFormat="false" ht="15" hidden="false" customHeight="false" outlineLevel="0" collapsed="false">
      <c r="A8549" s="6" t="s">
        <v>155</v>
      </c>
      <c r="B8549" s="45" t="n">
        <v>44227</v>
      </c>
      <c r="C8549" s="6" t="s">
        <v>201</v>
      </c>
      <c r="D8549" s="6" t="s">
        <v>181</v>
      </c>
      <c r="E8549" s="6" t="s">
        <v>187</v>
      </c>
      <c r="F8549" s="34" t="n">
        <v>0.349278002977371</v>
      </c>
      <c r="G8549" s="34" t="n">
        <v>0.310504396112911</v>
      </c>
      <c r="H8549" s="34" t="n">
        <v>0.0387736068644606</v>
      </c>
      <c r="I8549" s="34" t="n">
        <v>0.124872972330998</v>
      </c>
      <c r="J8549" s="35" t="n">
        <v>3.2</v>
      </c>
      <c r="K8549" s="6" t="n">
        <v>1</v>
      </c>
      <c r="L8549" s="35" t="n">
        <v>2.2</v>
      </c>
      <c r="M8549" s="6" t="str">
        <f aca="false">IF(I8549&lt;=0,"Below 0%",IF(I8549&lt;=0.05,"0-5%",IF(I8549&lt;=0.1,"5-10%",IF(I8549&lt;=0.2,"10-20%",IF(I8549&lt;=0.4,"20-40%","Above 40%")))))</f>
        <v>10-20%</v>
      </c>
      <c r="N8549" s="6" t="str">
        <f aca="false">IF(AND(H8549&gt;=Summary!$B$25,I8549&gt;=Summary!$B$26,I8549&lt;=Summary!$B$27,J8549&gt;=Summary!$B$28,J8549&lt;=Summary!$B$29,F8549*J8549&gt;1),"Yes","No")</f>
        <v>Yes</v>
      </c>
    </row>
    <row r="8550" customFormat="false" ht="15" hidden="false" customHeight="false" outlineLevel="0" collapsed="false">
      <c r="A8550" s="6" t="s">
        <v>155</v>
      </c>
      <c r="B8550" s="45" t="n">
        <v>44227</v>
      </c>
      <c r="C8550" s="6" t="s">
        <v>201</v>
      </c>
      <c r="D8550" s="6" t="s">
        <v>181</v>
      </c>
      <c r="E8550" s="6" t="s">
        <v>174</v>
      </c>
      <c r="F8550" s="34" t="n">
        <v>0.17282535135746</v>
      </c>
      <c r="G8550" s="34" t="n">
        <v>0.28227672373901</v>
      </c>
      <c r="H8550" s="34" t="n">
        <v>-0.10945137238155</v>
      </c>
      <c r="I8550" s="34" t="n">
        <v>-0.387744943797588</v>
      </c>
      <c r="J8550" s="35" t="n">
        <v>3.52</v>
      </c>
      <c r="K8550" s="6" t="n">
        <v>0</v>
      </c>
      <c r="L8550" s="35" t="n">
        <v>-1</v>
      </c>
      <c r="M8550" s="6" t="str">
        <f aca="false">IF(I8550&lt;=0,"Below 0%",IF(I8550&lt;=0.05,"0-5%",IF(I8550&lt;=0.1,"5-10%",IF(I8550&lt;=0.2,"10-20%",IF(I8550&lt;=0.4,"20-40%","Above 40%")))))</f>
        <v>Below 0%</v>
      </c>
      <c r="N8550" s="6" t="str">
        <f aca="false">IF(AND(H8550&gt;=Summary!$B$25,I8550&gt;=Summary!$B$26,I8550&lt;=Summary!$B$27,J8550&gt;=Summary!$B$28,J8550&lt;=Summary!$B$29,F8550*J8550&gt;1),"Yes","No")</f>
        <v>No</v>
      </c>
    </row>
    <row r="8551" customFormat="false" ht="15" hidden="false" customHeight="false" outlineLevel="0" collapsed="false">
      <c r="A8551" s="6" t="s">
        <v>155</v>
      </c>
      <c r="B8551" s="45" t="n">
        <v>44227</v>
      </c>
      <c r="C8551" s="6" t="s">
        <v>201</v>
      </c>
      <c r="D8551" s="6" t="s">
        <v>181</v>
      </c>
      <c r="E8551" s="6" t="s">
        <v>177</v>
      </c>
      <c r="F8551" s="34" t="n">
        <v>0.477896600961685</v>
      </c>
      <c r="G8551" s="34" t="n">
        <v>0.40721888014808</v>
      </c>
      <c r="H8551" s="34" t="n">
        <v>0.0706777208136056</v>
      </c>
      <c r="I8551" s="34" t="n">
        <v>0.173561993952502</v>
      </c>
      <c r="J8551" s="35" t="n">
        <v>2.44</v>
      </c>
      <c r="K8551" s="6" t="n">
        <v>0</v>
      </c>
      <c r="L8551" s="35" t="n">
        <v>-1</v>
      </c>
      <c r="M8551" s="6" t="str">
        <f aca="false">IF(I8551&lt;=0,"Below 0%",IF(I8551&lt;=0.05,"0-5%",IF(I8551&lt;=0.1,"5-10%",IF(I8551&lt;=0.2,"10-20%",IF(I8551&lt;=0.4,"20-40%","Above 40%")))))</f>
        <v>10-20%</v>
      </c>
      <c r="N8551" s="6" t="str">
        <f aca="false">IF(AND(H8551&gt;=Summary!$B$25,I8551&gt;=Summary!$B$26,I8551&lt;=Summary!$B$27,J8551&gt;=Summary!$B$28,J8551&lt;=Summary!$B$29,F8551*J8551&gt;1),"Yes","No")</f>
        <v>Yes</v>
      </c>
    </row>
    <row r="8552" customFormat="false" ht="15" hidden="false" customHeight="false" outlineLevel="0" collapsed="false">
      <c r="A8552" s="6" t="s">
        <v>155</v>
      </c>
      <c r="B8552" s="45" t="n">
        <v>44227</v>
      </c>
      <c r="C8552" s="6" t="s">
        <v>190</v>
      </c>
      <c r="D8552" s="6" t="s">
        <v>196</v>
      </c>
      <c r="E8552" s="6" t="s">
        <v>187</v>
      </c>
      <c r="F8552" s="34" t="n">
        <v>0.59399026632309</v>
      </c>
      <c r="G8552" s="34" t="n">
        <v>0.723412251033446</v>
      </c>
      <c r="H8552" s="34" t="n">
        <v>-0.129421984710357</v>
      </c>
      <c r="I8552" s="34" t="n">
        <v>-0.178904883799615</v>
      </c>
      <c r="J8552" s="35" t="n">
        <v>1.38</v>
      </c>
      <c r="K8552" s="6" t="n">
        <v>1</v>
      </c>
      <c r="L8552" s="35" t="n">
        <v>0.38</v>
      </c>
      <c r="M8552" s="6" t="str">
        <f aca="false">IF(I8552&lt;=0,"Below 0%",IF(I8552&lt;=0.05,"0-5%",IF(I8552&lt;=0.1,"5-10%",IF(I8552&lt;=0.2,"10-20%",IF(I8552&lt;=0.4,"20-40%","Above 40%")))))</f>
        <v>Below 0%</v>
      </c>
      <c r="N8552" s="6" t="str">
        <f aca="false">IF(AND(H8552&gt;=Summary!$B$25,I8552&gt;=Summary!$B$26,I8552&lt;=Summary!$B$27,J8552&gt;=Summary!$B$28,J8552&lt;=Summary!$B$29,F8552*J8552&gt;1),"Yes","No")</f>
        <v>No</v>
      </c>
    </row>
    <row r="8553" customFormat="false" ht="15" hidden="false" customHeight="false" outlineLevel="0" collapsed="false">
      <c r="A8553" s="6" t="s">
        <v>155</v>
      </c>
      <c r="B8553" s="45" t="n">
        <v>44227</v>
      </c>
      <c r="C8553" s="6" t="s">
        <v>190</v>
      </c>
      <c r="D8553" s="6" t="s">
        <v>196</v>
      </c>
      <c r="E8553" s="6" t="s">
        <v>174</v>
      </c>
      <c r="F8553" s="34" t="n">
        <v>0.28285026550293</v>
      </c>
      <c r="G8553" s="34" t="n">
        <v>0.181510710259301</v>
      </c>
      <c r="H8553" s="34" t="n">
        <v>0.101339555243629</v>
      </c>
      <c r="I8553" s="34" t="n">
        <v>0.558311711186948</v>
      </c>
      <c r="J8553" s="35" t="n">
        <v>5.5</v>
      </c>
      <c r="K8553" s="6" t="n">
        <v>0</v>
      </c>
      <c r="L8553" s="35" t="n">
        <v>-1</v>
      </c>
      <c r="M8553" s="6" t="str">
        <f aca="false">IF(I8553&lt;=0,"Below 0%",IF(I8553&lt;=0.05,"0-5%",IF(I8553&lt;=0.1,"5-10%",IF(I8553&lt;=0.2,"10-20%",IF(I8553&lt;=0.4,"20-40%","Above 40%")))))</f>
        <v>Above 40%</v>
      </c>
      <c r="N8553" s="6" t="str">
        <f aca="false">IF(AND(H8553&gt;=Summary!$B$25,I8553&gt;=Summary!$B$26,I8553&lt;=Summary!$B$27,J8553&gt;=Summary!$B$28,J8553&lt;=Summary!$B$29,F8553*J8553&gt;1),"Yes","No")</f>
        <v>No</v>
      </c>
    </row>
    <row r="8554" customFormat="false" ht="15" hidden="false" customHeight="false" outlineLevel="0" collapsed="false">
      <c r="A8554" s="6" t="s">
        <v>155</v>
      </c>
      <c r="B8554" s="45" t="n">
        <v>44227</v>
      </c>
      <c r="C8554" s="6" t="s">
        <v>190</v>
      </c>
      <c r="D8554" s="6" t="s">
        <v>196</v>
      </c>
      <c r="E8554" s="6" t="s">
        <v>177</v>
      </c>
      <c r="F8554" s="34" t="n">
        <v>0.123159445822239</v>
      </c>
      <c r="G8554" s="34" t="n">
        <v>0.0950770387072529</v>
      </c>
      <c r="H8554" s="34" t="n">
        <v>0.028082407114986</v>
      </c>
      <c r="I8554" s="34" t="n">
        <v>0.295364764161968</v>
      </c>
      <c r="J8554" s="35" t="n">
        <v>10.5</v>
      </c>
      <c r="K8554" s="6" t="n">
        <v>0</v>
      </c>
      <c r="L8554" s="35" t="n">
        <v>-1</v>
      </c>
      <c r="M8554" s="6" t="str">
        <f aca="false">IF(I8554&lt;=0,"Below 0%",IF(I8554&lt;=0.05,"0-5%",IF(I8554&lt;=0.1,"5-10%",IF(I8554&lt;=0.2,"10-20%",IF(I8554&lt;=0.4,"20-40%","Above 40%")))))</f>
        <v>20-40%</v>
      </c>
      <c r="N8554" s="6" t="str">
        <f aca="false">IF(AND(H8554&gt;=Summary!$B$25,I8554&gt;=Summary!$B$26,I8554&lt;=Summary!$B$27,J8554&gt;=Summary!$B$28,J8554&lt;=Summary!$B$29,F8554*J8554&gt;1),"Yes","No")</f>
        <v>No</v>
      </c>
    </row>
    <row r="8555" customFormat="false" ht="15" hidden="false" customHeight="false" outlineLevel="0" collapsed="false">
      <c r="A8555" s="6" t="s">
        <v>155</v>
      </c>
      <c r="B8555" s="45" t="n">
        <v>44227</v>
      </c>
      <c r="C8555" s="6" t="s">
        <v>195</v>
      </c>
      <c r="D8555" s="6" t="s">
        <v>205</v>
      </c>
      <c r="E8555" s="6" t="s">
        <v>187</v>
      </c>
      <c r="F8555" s="34" t="n">
        <v>0.581060409545898</v>
      </c>
      <c r="G8555" s="34" t="n">
        <v>0.530552291421857</v>
      </c>
      <c r="H8555" s="34" t="n">
        <v>0.0505081181240418</v>
      </c>
      <c r="I8555" s="34" t="n">
        <v>0.0951991329425461</v>
      </c>
      <c r="J8555" s="35" t="n">
        <v>1.88</v>
      </c>
      <c r="K8555" s="6" t="n">
        <v>0</v>
      </c>
      <c r="L8555" s="35" t="n">
        <v>-1</v>
      </c>
      <c r="M8555" s="6" t="str">
        <f aca="false">IF(I8555&lt;=0,"Below 0%",IF(I8555&lt;=0.05,"0-5%",IF(I8555&lt;=0.1,"5-10%",IF(I8555&lt;=0.2,"10-20%",IF(I8555&lt;=0.4,"20-40%","Above 40%")))))</f>
        <v>5-10%</v>
      </c>
      <c r="N8555" s="6" t="str">
        <f aca="false">IF(AND(H8555&gt;=Summary!$B$25,I8555&gt;=Summary!$B$26,I8555&lt;=Summary!$B$27,J8555&gt;=Summary!$B$28,J8555&lt;=Summary!$B$29,F8555*J8555&gt;1),"Yes","No")</f>
        <v>No</v>
      </c>
    </row>
    <row r="8556" customFormat="false" ht="15" hidden="false" customHeight="false" outlineLevel="0" collapsed="false">
      <c r="A8556" s="6" t="s">
        <v>155</v>
      </c>
      <c r="B8556" s="45" t="n">
        <v>44227</v>
      </c>
      <c r="C8556" s="6" t="s">
        <v>195</v>
      </c>
      <c r="D8556" s="6" t="s">
        <v>205</v>
      </c>
      <c r="E8556" s="6" t="s">
        <v>174</v>
      </c>
      <c r="F8556" s="34" t="n">
        <v>0.30288302898407</v>
      </c>
      <c r="G8556" s="34" t="n">
        <v>0.237485311398355</v>
      </c>
      <c r="H8556" s="34" t="n">
        <v>0.065397717585715</v>
      </c>
      <c r="I8556" s="34" t="n">
        <v>0.27537584198636</v>
      </c>
      <c r="J8556" s="35" t="n">
        <v>4.2</v>
      </c>
      <c r="K8556" s="6" t="n">
        <v>0</v>
      </c>
      <c r="L8556" s="35" t="n">
        <v>-1</v>
      </c>
      <c r="M8556" s="6" t="str">
        <f aca="false">IF(I8556&lt;=0,"Below 0%",IF(I8556&lt;=0.05,"0-5%",IF(I8556&lt;=0.1,"5-10%",IF(I8556&lt;=0.2,"10-20%",IF(I8556&lt;=0.4,"20-40%","Above 40%")))))</f>
        <v>20-40%</v>
      </c>
      <c r="N8556" s="6" t="str">
        <f aca="false">IF(AND(H8556&gt;=Summary!$B$25,I8556&gt;=Summary!$B$26,I8556&lt;=Summary!$B$27,J8556&gt;=Summary!$B$28,J8556&lt;=Summary!$B$29,F8556*J8556&gt;1),"Yes","No")</f>
        <v>Yes</v>
      </c>
    </row>
    <row r="8557" customFormat="false" ht="15" hidden="false" customHeight="false" outlineLevel="0" collapsed="false">
      <c r="A8557" s="6" t="s">
        <v>155</v>
      </c>
      <c r="B8557" s="45" t="n">
        <v>44227</v>
      </c>
      <c r="C8557" s="6" t="s">
        <v>195</v>
      </c>
      <c r="D8557" s="6" t="s">
        <v>205</v>
      </c>
      <c r="E8557" s="6" t="s">
        <v>177</v>
      </c>
      <c r="F8557" s="34" t="n">
        <v>0.116056576371193</v>
      </c>
      <c r="G8557" s="34" t="n">
        <v>0.231962397179789</v>
      </c>
      <c r="H8557" s="34" t="n">
        <v>-0.115905820808596</v>
      </c>
      <c r="I8557" s="34" t="n">
        <v>-0.499675043100886</v>
      </c>
      <c r="J8557" s="35" t="n">
        <v>4.3</v>
      </c>
      <c r="K8557" s="6" t="n">
        <v>1</v>
      </c>
      <c r="L8557" s="35" t="n">
        <v>3.3</v>
      </c>
      <c r="M8557" s="6" t="str">
        <f aca="false">IF(I8557&lt;=0,"Below 0%",IF(I8557&lt;=0.05,"0-5%",IF(I8557&lt;=0.1,"5-10%",IF(I8557&lt;=0.2,"10-20%",IF(I8557&lt;=0.4,"20-40%","Above 40%")))))</f>
        <v>Below 0%</v>
      </c>
      <c r="N8557" s="6" t="str">
        <f aca="false">IF(AND(H8557&gt;=Summary!$B$25,I8557&gt;=Summary!$B$26,I8557&lt;=Summary!$B$27,J8557&gt;=Summary!$B$28,J8557&lt;=Summary!$B$29,F8557*J8557&gt;1),"Yes","No")</f>
        <v>No</v>
      </c>
    </row>
    <row r="8558" customFormat="false" ht="15" hidden="false" customHeight="false" outlineLevel="0" collapsed="false">
      <c r="A8558" s="6" t="s">
        <v>155</v>
      </c>
      <c r="B8558" s="45" t="n">
        <v>44227</v>
      </c>
      <c r="C8558" s="6" t="s">
        <v>189</v>
      </c>
      <c r="D8558" s="6" t="s">
        <v>183</v>
      </c>
      <c r="E8558" s="6" t="s">
        <v>187</v>
      </c>
      <c r="F8558" s="34" t="n">
        <v>0.325428396463394</v>
      </c>
      <c r="G8558" s="34" t="n">
        <v>0.213532851207878</v>
      </c>
      <c r="H8558" s="34" t="n">
        <v>0.111895545255516</v>
      </c>
      <c r="I8558" s="34" t="n">
        <v>0.524020283635812</v>
      </c>
      <c r="J8558" s="35" t="n">
        <v>4.7</v>
      </c>
      <c r="K8558" s="6" t="n">
        <v>0</v>
      </c>
      <c r="L8558" s="35" t="n">
        <v>-1</v>
      </c>
      <c r="M8558" s="6" t="str">
        <f aca="false">IF(I8558&lt;=0,"Below 0%",IF(I8558&lt;=0.05,"0-5%",IF(I8558&lt;=0.1,"5-10%",IF(I8558&lt;=0.2,"10-20%",IF(I8558&lt;=0.4,"20-40%","Above 40%")))))</f>
        <v>Above 40%</v>
      </c>
      <c r="N8558" s="6" t="str">
        <f aca="false">IF(AND(H8558&gt;=Summary!$B$25,I8558&gt;=Summary!$B$26,I8558&lt;=Summary!$B$27,J8558&gt;=Summary!$B$28,J8558&lt;=Summary!$B$29,F8558*J8558&gt;1),"Yes","No")</f>
        <v>No</v>
      </c>
    </row>
    <row r="8559" customFormat="false" ht="15" hidden="false" customHeight="false" outlineLevel="0" collapsed="false">
      <c r="A8559" s="6" t="s">
        <v>155</v>
      </c>
      <c r="B8559" s="45" t="n">
        <v>44227</v>
      </c>
      <c r="C8559" s="6" t="s">
        <v>189</v>
      </c>
      <c r="D8559" s="6" t="s">
        <v>183</v>
      </c>
      <c r="E8559" s="6" t="s">
        <v>174</v>
      </c>
      <c r="F8559" s="34" t="n">
        <v>0.196464732289314</v>
      </c>
      <c r="G8559" s="34" t="n">
        <v>0.23503615940914</v>
      </c>
      <c r="H8559" s="34" t="n">
        <v>-0.0385714271198256</v>
      </c>
      <c r="I8559" s="34" t="n">
        <v>-0.16410848108134</v>
      </c>
      <c r="J8559" s="35" t="n">
        <v>4.27</v>
      </c>
      <c r="K8559" s="6" t="n">
        <v>0</v>
      </c>
      <c r="L8559" s="35" t="n">
        <v>-1</v>
      </c>
      <c r="M8559" s="6" t="str">
        <f aca="false">IF(I8559&lt;=0,"Below 0%",IF(I8559&lt;=0.05,"0-5%",IF(I8559&lt;=0.1,"5-10%",IF(I8559&lt;=0.2,"10-20%",IF(I8559&lt;=0.4,"20-40%","Above 40%")))))</f>
        <v>Below 0%</v>
      </c>
      <c r="N8559" s="6" t="str">
        <f aca="false">IF(AND(H8559&gt;=Summary!$B$25,I8559&gt;=Summary!$B$26,I8559&lt;=Summary!$B$27,J8559&gt;=Summary!$B$28,J8559&lt;=Summary!$B$29,F8559*J8559&gt;1),"Yes","No")</f>
        <v>No</v>
      </c>
    </row>
    <row r="8560" customFormat="false" ht="15" hidden="false" customHeight="false" outlineLevel="0" collapsed="false">
      <c r="A8560" s="6" t="s">
        <v>155</v>
      </c>
      <c r="B8560" s="45" t="n">
        <v>44227</v>
      </c>
      <c r="C8560" s="6" t="s">
        <v>189</v>
      </c>
      <c r="D8560" s="6" t="s">
        <v>183</v>
      </c>
      <c r="E8560" s="6" t="s">
        <v>177</v>
      </c>
      <c r="F8560" s="34" t="n">
        <v>0.478106886148453</v>
      </c>
      <c r="G8560" s="34" t="n">
        <v>0.551430989382982</v>
      </c>
      <c r="H8560" s="34" t="n">
        <v>-0.0733241032345292</v>
      </c>
      <c r="I8560" s="34" t="n">
        <v>-0.132970588607243</v>
      </c>
      <c r="J8560" s="35" t="n">
        <v>1.82</v>
      </c>
      <c r="K8560" s="6" t="n">
        <v>1</v>
      </c>
      <c r="L8560" s="35" t="n">
        <v>0.82</v>
      </c>
      <c r="M8560" s="6" t="str">
        <f aca="false">IF(I8560&lt;=0,"Below 0%",IF(I8560&lt;=0.05,"0-5%",IF(I8560&lt;=0.1,"5-10%",IF(I8560&lt;=0.2,"10-20%",IF(I8560&lt;=0.4,"20-40%","Above 40%")))))</f>
        <v>Below 0%</v>
      </c>
      <c r="N8560" s="6" t="str">
        <f aca="false">IF(AND(H8560&gt;=Summary!$B$25,I8560&gt;=Summary!$B$26,I8560&lt;=Summary!$B$27,J8560&gt;=Summary!$B$28,J8560&lt;=Summary!$B$29,F8560*J8560&gt;1),"Yes","No")</f>
        <v>No</v>
      </c>
    </row>
    <row r="8561" customFormat="false" ht="15" hidden="false" customHeight="false" outlineLevel="0" collapsed="false">
      <c r="A8561" s="6" t="s">
        <v>155</v>
      </c>
      <c r="B8561" s="45" t="n">
        <v>44229</v>
      </c>
      <c r="C8561" s="6" t="s">
        <v>176</v>
      </c>
      <c r="D8561" s="6" t="s">
        <v>179</v>
      </c>
      <c r="E8561" s="6" t="s">
        <v>187</v>
      </c>
      <c r="F8561" s="34" t="n">
        <v>0.581424295902252</v>
      </c>
      <c r="G8561" s="34" t="n">
        <v>0.674877992865118</v>
      </c>
      <c r="H8561" s="34" t="n">
        <v>-0.0934536969628662</v>
      </c>
      <c r="I8561" s="34" t="n">
        <v>-0.138474950955385</v>
      </c>
      <c r="J8561" s="35" t="n">
        <v>1.49</v>
      </c>
      <c r="K8561" s="6" t="n">
        <v>1</v>
      </c>
      <c r="L8561" s="35" t="n">
        <v>0.49</v>
      </c>
      <c r="M8561" s="6" t="str">
        <f aca="false">IF(I8561&lt;=0,"Below 0%",IF(I8561&lt;=0.05,"0-5%",IF(I8561&lt;=0.1,"5-10%",IF(I8561&lt;=0.2,"10-20%",IF(I8561&lt;=0.4,"20-40%","Above 40%")))))</f>
        <v>Below 0%</v>
      </c>
      <c r="N8561" s="6" t="str">
        <f aca="false">IF(AND(H8561&gt;=Summary!$B$25,I8561&gt;=Summary!$B$26,I8561&lt;=Summary!$B$27,J8561&gt;=Summary!$B$28,J8561&lt;=Summary!$B$29,F8561*J8561&gt;1),"Yes","No")</f>
        <v>No</v>
      </c>
    </row>
    <row r="8562" customFormat="false" ht="15" hidden="false" customHeight="false" outlineLevel="0" collapsed="false">
      <c r="A8562" s="6" t="s">
        <v>155</v>
      </c>
      <c r="B8562" s="45" t="n">
        <v>44229</v>
      </c>
      <c r="C8562" s="6" t="s">
        <v>176</v>
      </c>
      <c r="D8562" s="6" t="s">
        <v>179</v>
      </c>
      <c r="E8562" s="6" t="s">
        <v>174</v>
      </c>
      <c r="F8562" s="34" t="n">
        <v>0.261561334133148</v>
      </c>
      <c r="G8562" s="34" t="n">
        <v>0.20396921082536</v>
      </c>
      <c r="H8562" s="34" t="n">
        <v>0.0575921233077879</v>
      </c>
      <c r="I8562" s="34" t="n">
        <v>0.282356945319059</v>
      </c>
      <c r="J8562" s="35" t="n">
        <v>4.93</v>
      </c>
      <c r="K8562" s="6" t="n">
        <v>0</v>
      </c>
      <c r="L8562" s="35" t="n">
        <v>-1</v>
      </c>
      <c r="M8562" s="6" t="str">
        <f aca="false">IF(I8562&lt;=0,"Below 0%",IF(I8562&lt;=0.05,"0-5%",IF(I8562&lt;=0.1,"5-10%",IF(I8562&lt;=0.2,"10-20%",IF(I8562&lt;=0.4,"20-40%","Above 40%")))))</f>
        <v>20-40%</v>
      </c>
      <c r="N8562" s="6" t="str">
        <f aca="false">IF(AND(H8562&gt;=Summary!$B$25,I8562&gt;=Summary!$B$26,I8562&lt;=Summary!$B$27,J8562&gt;=Summary!$B$28,J8562&lt;=Summary!$B$29,F8562*J8562&gt;1),"Yes","No")</f>
        <v>Yes</v>
      </c>
    </row>
    <row r="8563" customFormat="false" ht="15" hidden="false" customHeight="false" outlineLevel="0" collapsed="false">
      <c r="A8563" s="6" t="s">
        <v>155</v>
      </c>
      <c r="B8563" s="45" t="n">
        <v>44229</v>
      </c>
      <c r="C8563" s="6" t="s">
        <v>176</v>
      </c>
      <c r="D8563" s="6" t="s">
        <v>179</v>
      </c>
      <c r="E8563" s="6" t="s">
        <v>177</v>
      </c>
      <c r="F8563" s="34" t="n">
        <v>0.157014414668083</v>
      </c>
      <c r="G8563" s="34" t="n">
        <v>0.121152796309521</v>
      </c>
      <c r="H8563" s="34" t="n">
        <v>0.035861618358562</v>
      </c>
      <c r="I8563" s="34" t="n">
        <v>0.296003224448429</v>
      </c>
      <c r="J8563" s="35" t="n">
        <v>8.3</v>
      </c>
      <c r="K8563" s="6" t="n">
        <v>0</v>
      </c>
      <c r="L8563" s="35" t="n">
        <v>-1</v>
      </c>
      <c r="M8563" s="6" t="str">
        <f aca="false">IF(I8563&lt;=0,"Below 0%",IF(I8563&lt;=0.05,"0-5%",IF(I8563&lt;=0.1,"5-10%",IF(I8563&lt;=0.2,"10-20%",IF(I8563&lt;=0.4,"20-40%","Above 40%")))))</f>
        <v>20-40%</v>
      </c>
      <c r="N8563" s="6" t="str">
        <f aca="false">IF(AND(H8563&gt;=Summary!$B$25,I8563&gt;=Summary!$B$26,I8563&lt;=Summary!$B$27,J8563&gt;=Summary!$B$28,J8563&lt;=Summary!$B$29,F8563*J8563&gt;1),"Yes","No")</f>
        <v>No</v>
      </c>
    </row>
    <row r="8564" customFormat="false" ht="15" hidden="false" customHeight="false" outlineLevel="0" collapsed="false">
      <c r="A8564" s="6" t="s">
        <v>155</v>
      </c>
      <c r="B8564" s="45" t="n">
        <v>44229</v>
      </c>
      <c r="C8564" s="6" t="s">
        <v>188</v>
      </c>
      <c r="D8564" s="6" t="s">
        <v>180</v>
      </c>
      <c r="E8564" s="6" t="s">
        <v>187</v>
      </c>
      <c r="F8564" s="34" t="n">
        <v>0.565260887145996</v>
      </c>
      <c r="G8564" s="34" t="n">
        <v>0.332028830246981</v>
      </c>
      <c r="H8564" s="34" t="n">
        <v>0.233232056899015</v>
      </c>
      <c r="I8564" s="34" t="n">
        <v>0.702445196477439</v>
      </c>
      <c r="J8564" s="35" t="n">
        <v>3.02</v>
      </c>
      <c r="K8564" s="6" t="n">
        <v>0</v>
      </c>
      <c r="L8564" s="35" t="n">
        <v>-1</v>
      </c>
      <c r="M8564" s="6" t="str">
        <f aca="false">IF(I8564&lt;=0,"Below 0%",IF(I8564&lt;=0.05,"0-5%",IF(I8564&lt;=0.1,"5-10%",IF(I8564&lt;=0.2,"10-20%",IF(I8564&lt;=0.4,"20-40%","Above 40%")))))</f>
        <v>Above 40%</v>
      </c>
      <c r="N8564" s="6" t="str">
        <f aca="false">IF(AND(H8564&gt;=Summary!$B$25,I8564&gt;=Summary!$B$26,I8564&lt;=Summary!$B$27,J8564&gt;=Summary!$B$28,J8564&lt;=Summary!$B$29,F8564*J8564&gt;1),"Yes","No")</f>
        <v>No</v>
      </c>
    </row>
    <row r="8565" customFormat="false" ht="15" hidden="false" customHeight="false" outlineLevel="0" collapsed="false">
      <c r="A8565" s="6" t="s">
        <v>155</v>
      </c>
      <c r="B8565" s="45" t="n">
        <v>44229</v>
      </c>
      <c r="C8565" s="6" t="s">
        <v>188</v>
      </c>
      <c r="D8565" s="6" t="s">
        <v>180</v>
      </c>
      <c r="E8565" s="6" t="s">
        <v>174</v>
      </c>
      <c r="F8565" s="34" t="n">
        <v>0.172836512327194</v>
      </c>
      <c r="G8565" s="34" t="n">
        <v>0.299321512640562</v>
      </c>
      <c r="H8565" s="34" t="n">
        <v>-0.126485000313368</v>
      </c>
      <c r="I8565" s="34" t="n">
        <v>-0.422572367744434</v>
      </c>
      <c r="J8565" s="35" t="n">
        <v>3.35</v>
      </c>
      <c r="K8565" s="6" t="n">
        <v>0</v>
      </c>
      <c r="L8565" s="35" t="n">
        <v>-1</v>
      </c>
      <c r="M8565" s="6" t="str">
        <f aca="false">IF(I8565&lt;=0,"Below 0%",IF(I8565&lt;=0.05,"0-5%",IF(I8565&lt;=0.1,"5-10%",IF(I8565&lt;=0.2,"10-20%",IF(I8565&lt;=0.4,"20-40%","Above 40%")))))</f>
        <v>Below 0%</v>
      </c>
      <c r="N8565" s="6" t="str">
        <f aca="false">IF(AND(H8565&gt;=Summary!$B$25,I8565&gt;=Summary!$B$26,I8565&lt;=Summary!$B$27,J8565&gt;=Summary!$B$28,J8565&lt;=Summary!$B$29,F8565*J8565&gt;1),"Yes","No")</f>
        <v>No</v>
      </c>
    </row>
    <row r="8566" customFormat="false" ht="15" hidden="false" customHeight="false" outlineLevel="0" collapsed="false">
      <c r="A8566" s="6" t="s">
        <v>155</v>
      </c>
      <c r="B8566" s="45" t="n">
        <v>44229</v>
      </c>
      <c r="C8566" s="6" t="s">
        <v>188</v>
      </c>
      <c r="D8566" s="6" t="s">
        <v>180</v>
      </c>
      <c r="E8566" s="6" t="s">
        <v>177</v>
      </c>
      <c r="F8566" s="34" t="n">
        <v>0.26190260052681</v>
      </c>
      <c r="G8566" s="34" t="n">
        <v>0.368649657112457</v>
      </c>
      <c r="H8566" s="34" t="n">
        <v>-0.106747056585647</v>
      </c>
      <c r="I8566" s="34" t="n">
        <v>-0.28956233791663</v>
      </c>
      <c r="J8566" s="35" t="n">
        <v>2.72</v>
      </c>
      <c r="K8566" s="6" t="n">
        <v>1</v>
      </c>
      <c r="L8566" s="35" t="n">
        <v>1.72</v>
      </c>
      <c r="M8566" s="6" t="str">
        <f aca="false">IF(I8566&lt;=0,"Below 0%",IF(I8566&lt;=0.05,"0-5%",IF(I8566&lt;=0.1,"5-10%",IF(I8566&lt;=0.2,"10-20%",IF(I8566&lt;=0.4,"20-40%","Above 40%")))))</f>
        <v>Below 0%</v>
      </c>
      <c r="N8566" s="6" t="str">
        <f aca="false">IF(AND(H8566&gt;=Summary!$B$25,I8566&gt;=Summary!$B$26,I8566&lt;=Summary!$B$27,J8566&gt;=Summary!$B$28,J8566&lt;=Summary!$B$29,F8566*J8566&gt;1),"Yes","No")</f>
        <v>No</v>
      </c>
    </row>
    <row r="8567" customFormat="false" ht="15" hidden="false" customHeight="false" outlineLevel="0" collapsed="false">
      <c r="A8567" s="6" t="s">
        <v>155</v>
      </c>
      <c r="B8567" s="45" t="n">
        <v>44229</v>
      </c>
      <c r="C8567" s="6" t="s">
        <v>204</v>
      </c>
      <c r="D8567" s="6" t="s">
        <v>178</v>
      </c>
      <c r="E8567" s="6" t="s">
        <v>187</v>
      </c>
      <c r="F8567" s="34" t="n">
        <v>0.457401931285858</v>
      </c>
      <c r="G8567" s="34" t="n">
        <v>0.473346576746422</v>
      </c>
      <c r="H8567" s="34" t="n">
        <v>-0.0159446454605642</v>
      </c>
      <c r="I8567" s="34" t="n">
        <v>-0.0336849282193203</v>
      </c>
      <c r="J8567" s="35" t="n">
        <v>2.14</v>
      </c>
      <c r="K8567" s="6" t="n">
        <v>1</v>
      </c>
      <c r="L8567" s="35" t="n">
        <v>1.14</v>
      </c>
      <c r="M8567" s="6" t="str">
        <f aca="false">IF(I8567&lt;=0,"Below 0%",IF(I8567&lt;=0.05,"0-5%",IF(I8567&lt;=0.1,"5-10%",IF(I8567&lt;=0.2,"10-20%",IF(I8567&lt;=0.4,"20-40%","Above 40%")))))</f>
        <v>Below 0%</v>
      </c>
      <c r="N8567" s="6" t="str">
        <f aca="false">IF(AND(H8567&gt;=Summary!$B$25,I8567&gt;=Summary!$B$26,I8567&lt;=Summary!$B$27,J8567&gt;=Summary!$B$28,J8567&lt;=Summary!$B$29,F8567*J8567&gt;1),"Yes","No")</f>
        <v>No</v>
      </c>
    </row>
    <row r="8568" customFormat="false" ht="15" hidden="false" customHeight="false" outlineLevel="0" collapsed="false">
      <c r="A8568" s="6" t="s">
        <v>155</v>
      </c>
      <c r="B8568" s="45" t="n">
        <v>44229</v>
      </c>
      <c r="C8568" s="6" t="s">
        <v>204</v>
      </c>
      <c r="D8568" s="6" t="s">
        <v>178</v>
      </c>
      <c r="E8568" s="6" t="s">
        <v>174</v>
      </c>
      <c r="F8568" s="34" t="n">
        <v>0.37201127409935</v>
      </c>
      <c r="G8568" s="34" t="n">
        <v>0.2910809408728</v>
      </c>
      <c r="H8568" s="34" t="n">
        <v>0.08093033322655</v>
      </c>
      <c r="I8568" s="34" t="n">
        <v>0.278033776391825</v>
      </c>
      <c r="J8568" s="35" t="n">
        <v>3.48</v>
      </c>
      <c r="K8568" s="6" t="n">
        <v>0</v>
      </c>
      <c r="L8568" s="35" t="n">
        <v>-1</v>
      </c>
      <c r="M8568" s="6" t="str">
        <f aca="false">IF(I8568&lt;=0,"Below 0%",IF(I8568&lt;=0.05,"0-5%",IF(I8568&lt;=0.1,"5-10%",IF(I8568&lt;=0.2,"10-20%",IF(I8568&lt;=0.4,"20-40%","Above 40%")))))</f>
        <v>20-40%</v>
      </c>
      <c r="N8568" s="6" t="str">
        <f aca="false">IF(AND(H8568&gt;=Summary!$B$25,I8568&gt;=Summary!$B$26,I8568&lt;=Summary!$B$27,J8568&gt;=Summary!$B$28,J8568&lt;=Summary!$B$29,F8568*J8568&gt;1),"Yes","No")</f>
        <v>Yes</v>
      </c>
    </row>
    <row r="8569" customFormat="false" ht="15" hidden="false" customHeight="false" outlineLevel="0" collapsed="false">
      <c r="A8569" s="6" t="s">
        <v>155</v>
      </c>
      <c r="B8569" s="45" t="n">
        <v>44229</v>
      </c>
      <c r="C8569" s="6" t="s">
        <v>204</v>
      </c>
      <c r="D8569" s="6" t="s">
        <v>178</v>
      </c>
      <c r="E8569" s="6" t="s">
        <v>177</v>
      </c>
      <c r="F8569" s="34" t="n">
        <v>0.170586794614792</v>
      </c>
      <c r="G8569" s="34" t="n">
        <v>0.235572482380778</v>
      </c>
      <c r="H8569" s="34" t="n">
        <v>-0.0649856877659858</v>
      </c>
      <c r="I8569" s="34" t="n">
        <v>-0.275862813471326</v>
      </c>
      <c r="J8569" s="35" t="n">
        <v>4.3</v>
      </c>
      <c r="K8569" s="6" t="n">
        <v>0</v>
      </c>
      <c r="L8569" s="35" t="n">
        <v>-1</v>
      </c>
      <c r="M8569" s="6" t="str">
        <f aca="false">IF(I8569&lt;=0,"Below 0%",IF(I8569&lt;=0.05,"0-5%",IF(I8569&lt;=0.1,"5-10%",IF(I8569&lt;=0.2,"10-20%",IF(I8569&lt;=0.4,"20-40%","Above 40%")))))</f>
        <v>Below 0%</v>
      </c>
      <c r="N8569" s="6" t="str">
        <f aca="false">IF(AND(H8569&gt;=Summary!$B$25,I8569&gt;=Summary!$B$26,I8569&lt;=Summary!$B$27,J8569&gt;=Summary!$B$28,J8569&lt;=Summary!$B$29,F8569*J8569&gt;1),"Yes","No")</f>
        <v>No</v>
      </c>
    </row>
    <row r="8570" customFormat="false" ht="15" hidden="false" customHeight="false" outlineLevel="0" collapsed="false">
      <c r="A8570" s="6" t="s">
        <v>155</v>
      </c>
      <c r="B8570" s="45" t="n">
        <v>44229</v>
      </c>
      <c r="C8570" s="6" t="s">
        <v>203</v>
      </c>
      <c r="D8570" s="6" t="s">
        <v>185</v>
      </c>
      <c r="E8570" s="6" t="s">
        <v>187</v>
      </c>
      <c r="F8570" s="34" t="n">
        <v>0.28251376748085</v>
      </c>
      <c r="G8570" s="34" t="n">
        <v>0.26504078506066</v>
      </c>
      <c r="H8570" s="34" t="n">
        <v>0.0174729824201902</v>
      </c>
      <c r="I8570" s="34" t="n">
        <v>0.0659256363740062</v>
      </c>
      <c r="J8570" s="35" t="n">
        <v>3.75</v>
      </c>
      <c r="K8570" s="6" t="n">
        <v>1</v>
      </c>
      <c r="L8570" s="35" t="n">
        <v>2.75</v>
      </c>
      <c r="M8570" s="6" t="str">
        <f aca="false">IF(I8570&lt;=0,"Below 0%",IF(I8570&lt;=0.05,"0-5%",IF(I8570&lt;=0.1,"5-10%",IF(I8570&lt;=0.2,"10-20%",IF(I8570&lt;=0.4,"20-40%","Above 40%")))))</f>
        <v>5-10%</v>
      </c>
      <c r="N8570" s="6" t="str">
        <f aca="false">IF(AND(H8570&gt;=Summary!$B$25,I8570&gt;=Summary!$B$26,I8570&lt;=Summary!$B$27,J8570&gt;=Summary!$B$28,J8570&lt;=Summary!$B$29,F8570*J8570&gt;1),"Yes","No")</f>
        <v>No</v>
      </c>
    </row>
    <row r="8571" customFormat="false" ht="15" hidden="false" customHeight="false" outlineLevel="0" collapsed="false">
      <c r="A8571" s="6" t="s">
        <v>155</v>
      </c>
      <c r="B8571" s="45" t="n">
        <v>44229</v>
      </c>
      <c r="C8571" s="6" t="s">
        <v>203</v>
      </c>
      <c r="D8571" s="6" t="s">
        <v>185</v>
      </c>
      <c r="E8571" s="6" t="s">
        <v>174</v>
      </c>
      <c r="F8571" s="34" t="n">
        <v>0.22402848303318</v>
      </c>
      <c r="G8571" s="34" t="n">
        <v>0.287255186120658</v>
      </c>
      <c r="H8571" s="34" t="n">
        <v>-0.0632267030874773</v>
      </c>
      <c r="I8571" s="34" t="n">
        <v>-0.220106393695952</v>
      </c>
      <c r="J8571" s="35" t="n">
        <v>3.46</v>
      </c>
      <c r="K8571" s="6" t="n">
        <v>0</v>
      </c>
      <c r="L8571" s="35" t="n">
        <v>-1</v>
      </c>
      <c r="M8571" s="6" t="str">
        <f aca="false">IF(I8571&lt;=0,"Below 0%",IF(I8571&lt;=0.05,"0-5%",IF(I8571&lt;=0.1,"5-10%",IF(I8571&lt;=0.2,"10-20%",IF(I8571&lt;=0.4,"20-40%","Above 40%")))))</f>
        <v>Below 0%</v>
      </c>
      <c r="N8571" s="6" t="str">
        <f aca="false">IF(AND(H8571&gt;=Summary!$B$25,I8571&gt;=Summary!$B$26,I8571&lt;=Summary!$B$27,J8571&gt;=Summary!$B$28,J8571&lt;=Summary!$B$29,F8571*J8571&gt;1),"Yes","No")</f>
        <v>No</v>
      </c>
    </row>
    <row r="8572" customFormat="false" ht="15" hidden="false" customHeight="false" outlineLevel="0" collapsed="false">
      <c r="A8572" s="6" t="s">
        <v>155</v>
      </c>
      <c r="B8572" s="45" t="n">
        <v>44229</v>
      </c>
      <c r="C8572" s="6" t="s">
        <v>203</v>
      </c>
      <c r="D8572" s="6" t="s">
        <v>185</v>
      </c>
      <c r="E8572" s="6" t="s">
        <v>177</v>
      </c>
      <c r="F8572" s="34" t="n">
        <v>0.493457734584808</v>
      </c>
      <c r="G8572" s="34" t="n">
        <v>0.447704028818682</v>
      </c>
      <c r="H8572" s="34" t="n">
        <v>0.0457537057661259</v>
      </c>
      <c r="I8572" s="34" t="n">
        <v>0.102196323510539</v>
      </c>
      <c r="J8572" s="35" t="n">
        <v>2.22</v>
      </c>
      <c r="K8572" s="6" t="n">
        <v>0</v>
      </c>
      <c r="L8572" s="35" t="n">
        <v>-1</v>
      </c>
      <c r="M8572" s="6" t="str">
        <f aca="false">IF(I8572&lt;=0,"Below 0%",IF(I8572&lt;=0.05,"0-5%",IF(I8572&lt;=0.1,"5-10%",IF(I8572&lt;=0.2,"10-20%",IF(I8572&lt;=0.4,"20-40%","Above 40%")))))</f>
        <v>10-20%</v>
      </c>
      <c r="N8572" s="6" t="str">
        <f aca="false">IF(AND(H8572&gt;=Summary!$B$25,I8572&gt;=Summary!$B$26,I8572&lt;=Summary!$B$27,J8572&gt;=Summary!$B$28,J8572&lt;=Summary!$B$29,F8572*J8572&gt;1),"Yes","No")</f>
        <v>Yes</v>
      </c>
    </row>
    <row r="8573" customFormat="false" ht="15" hidden="false" customHeight="false" outlineLevel="0" collapsed="false">
      <c r="A8573" s="6" t="s">
        <v>155</v>
      </c>
      <c r="B8573" s="45" t="n">
        <v>44230</v>
      </c>
      <c r="C8573" s="6" t="s">
        <v>182</v>
      </c>
      <c r="D8573" s="6" t="s">
        <v>189</v>
      </c>
      <c r="E8573" s="6" t="s">
        <v>187</v>
      </c>
      <c r="F8573" s="34" t="n">
        <v>0.430974870920181</v>
      </c>
      <c r="G8573" s="34" t="n">
        <v>0.436629760107365</v>
      </c>
      <c r="H8573" s="34" t="n">
        <v>-0.00565488918718327</v>
      </c>
      <c r="I8573" s="34" t="n">
        <v>-0.0129512225318603</v>
      </c>
      <c r="J8573" s="35" t="n">
        <v>2.28</v>
      </c>
      <c r="K8573" s="6" t="n">
        <v>0</v>
      </c>
      <c r="L8573" s="35" t="n">
        <v>-1</v>
      </c>
      <c r="M8573" s="6" t="str">
        <f aca="false">IF(I8573&lt;=0,"Below 0%",IF(I8573&lt;=0.05,"0-5%",IF(I8573&lt;=0.1,"5-10%",IF(I8573&lt;=0.2,"10-20%",IF(I8573&lt;=0.4,"20-40%","Above 40%")))))</f>
        <v>Below 0%</v>
      </c>
      <c r="N8573" s="6" t="str">
        <f aca="false">IF(AND(H8573&gt;=Summary!$B$25,I8573&gt;=Summary!$B$26,I8573&lt;=Summary!$B$27,J8573&gt;=Summary!$B$28,J8573&lt;=Summary!$B$29,F8573*J8573&gt;1),"Yes","No")</f>
        <v>No</v>
      </c>
    </row>
    <row r="8574" customFormat="false" ht="15" hidden="false" customHeight="false" outlineLevel="0" collapsed="false">
      <c r="A8574" s="6" t="s">
        <v>155</v>
      </c>
      <c r="B8574" s="45" t="n">
        <v>44230</v>
      </c>
      <c r="C8574" s="6" t="s">
        <v>182</v>
      </c>
      <c r="D8574" s="6" t="s">
        <v>189</v>
      </c>
      <c r="E8574" s="6" t="s">
        <v>174</v>
      </c>
      <c r="F8574" s="34" t="n">
        <v>0.310673028230667</v>
      </c>
      <c r="G8574" s="34" t="n">
        <v>0.27730246602919</v>
      </c>
      <c r="H8574" s="34" t="n">
        <v>0.0333705622014774</v>
      </c>
      <c r="I8574" s="34" t="n">
        <v>0.120339940280101</v>
      </c>
      <c r="J8574" s="35" t="n">
        <v>3.59</v>
      </c>
      <c r="K8574" s="6" t="n">
        <v>0</v>
      </c>
      <c r="L8574" s="35" t="n">
        <v>-1</v>
      </c>
      <c r="M8574" s="6" t="str">
        <f aca="false">IF(I8574&lt;=0,"Below 0%",IF(I8574&lt;=0.05,"0-5%",IF(I8574&lt;=0.1,"5-10%",IF(I8574&lt;=0.2,"10-20%",IF(I8574&lt;=0.4,"20-40%","Above 40%")))))</f>
        <v>10-20%</v>
      </c>
      <c r="N8574" s="6" t="str">
        <f aca="false">IF(AND(H8574&gt;=Summary!$B$25,I8574&gt;=Summary!$B$26,I8574&lt;=Summary!$B$27,J8574&gt;=Summary!$B$28,J8574&lt;=Summary!$B$29,F8574*J8574&gt;1),"Yes","No")</f>
        <v>Yes</v>
      </c>
    </row>
    <row r="8575" customFormat="false" ht="15" hidden="false" customHeight="false" outlineLevel="0" collapsed="false">
      <c r="A8575" s="6" t="s">
        <v>155</v>
      </c>
      <c r="B8575" s="45" t="n">
        <v>44230</v>
      </c>
      <c r="C8575" s="6" t="s">
        <v>182</v>
      </c>
      <c r="D8575" s="6" t="s">
        <v>189</v>
      </c>
      <c r="E8575" s="6" t="s">
        <v>177</v>
      </c>
      <c r="F8575" s="34" t="n">
        <v>0.258352041244507</v>
      </c>
      <c r="G8575" s="34" t="n">
        <v>0.286067773863446</v>
      </c>
      <c r="H8575" s="34" t="n">
        <v>-0.0277157326189389</v>
      </c>
      <c r="I8575" s="34" t="n">
        <v>-0.0968851969749273</v>
      </c>
      <c r="J8575" s="35" t="n">
        <v>3.48</v>
      </c>
      <c r="K8575" s="6" t="n">
        <v>1</v>
      </c>
      <c r="L8575" s="35" t="n">
        <v>2.48</v>
      </c>
      <c r="M8575" s="6" t="str">
        <f aca="false">IF(I8575&lt;=0,"Below 0%",IF(I8575&lt;=0.05,"0-5%",IF(I8575&lt;=0.1,"5-10%",IF(I8575&lt;=0.2,"10-20%",IF(I8575&lt;=0.4,"20-40%","Above 40%")))))</f>
        <v>Below 0%</v>
      </c>
      <c r="N8575" s="6" t="str">
        <f aca="false">IF(AND(H8575&gt;=Summary!$B$25,I8575&gt;=Summary!$B$26,I8575&lt;=Summary!$B$27,J8575&gt;=Summary!$B$28,J8575&lt;=Summary!$B$29,F8575*J8575&gt;1),"Yes","No")</f>
        <v>No</v>
      </c>
    </row>
    <row r="8576" customFormat="false" ht="15" hidden="false" customHeight="false" outlineLevel="0" collapsed="false">
      <c r="A8576" s="6" t="s">
        <v>155</v>
      </c>
      <c r="B8576" s="45" t="n">
        <v>44230</v>
      </c>
      <c r="C8576" s="6" t="s">
        <v>196</v>
      </c>
      <c r="D8576" s="6" t="s">
        <v>194</v>
      </c>
      <c r="E8576" s="6" t="s">
        <v>187</v>
      </c>
      <c r="F8576" s="34" t="n">
        <v>0.100038029253483</v>
      </c>
      <c r="G8576" s="34" t="n">
        <v>0.056890290396371</v>
      </c>
      <c r="H8576" s="34" t="n">
        <v>0.0431477388571118</v>
      </c>
      <c r="I8576" s="34" t="n">
        <v>0.758437662323203</v>
      </c>
      <c r="J8576" s="35" t="n">
        <v>17.5</v>
      </c>
      <c r="K8576" s="6" t="n">
        <v>0</v>
      </c>
      <c r="L8576" s="35" t="n">
        <v>-1</v>
      </c>
      <c r="M8576" s="6" t="str">
        <f aca="false">IF(I8576&lt;=0,"Below 0%",IF(I8576&lt;=0.05,"0-5%",IF(I8576&lt;=0.1,"5-10%",IF(I8576&lt;=0.2,"10-20%",IF(I8576&lt;=0.4,"20-40%","Above 40%")))))</f>
        <v>Above 40%</v>
      </c>
      <c r="N8576" s="6" t="str">
        <f aca="false">IF(AND(H8576&gt;=Summary!$B$25,I8576&gt;=Summary!$B$26,I8576&lt;=Summary!$B$27,J8576&gt;=Summary!$B$28,J8576&lt;=Summary!$B$29,F8576*J8576&gt;1),"Yes","No")</f>
        <v>No</v>
      </c>
    </row>
    <row r="8577" customFormat="false" ht="15" hidden="false" customHeight="false" outlineLevel="0" collapsed="false">
      <c r="A8577" s="6" t="s">
        <v>155</v>
      </c>
      <c r="B8577" s="45" t="n">
        <v>44230</v>
      </c>
      <c r="C8577" s="6" t="s">
        <v>196</v>
      </c>
      <c r="D8577" s="6" t="s">
        <v>194</v>
      </c>
      <c r="E8577" s="6" t="s">
        <v>174</v>
      </c>
      <c r="F8577" s="34" t="n">
        <v>0.245495557785034</v>
      </c>
      <c r="G8577" s="34" t="n">
        <v>0.140222546751619</v>
      </c>
      <c r="H8577" s="34" t="n">
        <v>0.105273011033416</v>
      </c>
      <c r="I8577" s="34" t="n">
        <v>0.750756661265676</v>
      </c>
      <c r="J8577" s="35" t="n">
        <v>7.1</v>
      </c>
      <c r="K8577" s="6" t="n">
        <v>0</v>
      </c>
      <c r="L8577" s="35" t="n">
        <v>-1</v>
      </c>
      <c r="M8577" s="6" t="str">
        <f aca="false">IF(I8577&lt;=0,"Below 0%",IF(I8577&lt;=0.05,"0-5%",IF(I8577&lt;=0.1,"5-10%",IF(I8577&lt;=0.2,"10-20%",IF(I8577&lt;=0.4,"20-40%","Above 40%")))))</f>
        <v>Above 40%</v>
      </c>
      <c r="N8577" s="6" t="str">
        <f aca="false">IF(AND(H8577&gt;=Summary!$B$25,I8577&gt;=Summary!$B$26,I8577&lt;=Summary!$B$27,J8577&gt;=Summary!$B$28,J8577&lt;=Summary!$B$29,F8577*J8577&gt;1),"Yes","No")</f>
        <v>No</v>
      </c>
    </row>
    <row r="8578" customFormat="false" ht="15" hidden="false" customHeight="false" outlineLevel="0" collapsed="false">
      <c r="A8578" s="6" t="s">
        <v>155</v>
      </c>
      <c r="B8578" s="45" t="n">
        <v>44230</v>
      </c>
      <c r="C8578" s="6" t="s">
        <v>196</v>
      </c>
      <c r="D8578" s="6" t="s">
        <v>194</v>
      </c>
      <c r="E8578" s="6" t="s">
        <v>177</v>
      </c>
      <c r="F8578" s="34" t="n">
        <v>0.654466450214386</v>
      </c>
      <c r="G8578" s="34" t="n">
        <v>0.80288716285201</v>
      </c>
      <c r="H8578" s="34" t="n">
        <v>-0.148420712637624</v>
      </c>
      <c r="I8578" s="34" t="n">
        <v>-0.184858744173223</v>
      </c>
      <c r="J8578" s="35" t="n">
        <v>1.24</v>
      </c>
      <c r="K8578" s="6" t="n">
        <v>1</v>
      </c>
      <c r="L8578" s="35" t="n">
        <v>0.24</v>
      </c>
      <c r="M8578" s="6" t="str">
        <f aca="false">IF(I8578&lt;=0,"Below 0%",IF(I8578&lt;=0.05,"0-5%",IF(I8578&lt;=0.1,"5-10%",IF(I8578&lt;=0.2,"10-20%",IF(I8578&lt;=0.4,"20-40%","Above 40%")))))</f>
        <v>Below 0%</v>
      </c>
      <c r="N8578" s="6" t="str">
        <f aca="false">IF(AND(H8578&gt;=Summary!$B$25,I8578&gt;=Summary!$B$26,I8578&lt;=Summary!$B$27,J8578&gt;=Summary!$B$28,J8578&lt;=Summary!$B$29,F8578*J8578&gt;1),"Yes","No")</f>
        <v>No</v>
      </c>
    </row>
    <row r="8579" customFormat="false" ht="15" hidden="false" customHeight="false" outlineLevel="0" collapsed="false">
      <c r="A8579" s="6" t="s">
        <v>155</v>
      </c>
      <c r="B8579" s="45" t="n">
        <v>44230</v>
      </c>
      <c r="C8579" s="6" t="s">
        <v>184</v>
      </c>
      <c r="D8579" s="6" t="s">
        <v>195</v>
      </c>
      <c r="E8579" s="6" t="s">
        <v>187</v>
      </c>
      <c r="F8579" s="34" t="n">
        <v>0.21162760257721</v>
      </c>
      <c r="G8579" s="34" t="n">
        <v>0.240091116173121</v>
      </c>
      <c r="H8579" s="34" t="n">
        <v>-0.0284635135959113</v>
      </c>
      <c r="I8579" s="34" t="n">
        <v>-0.118552964597771</v>
      </c>
      <c r="J8579" s="35" t="n">
        <v>4.17</v>
      </c>
      <c r="K8579" s="6" t="n">
        <v>0</v>
      </c>
      <c r="L8579" s="35" t="n">
        <v>-1</v>
      </c>
      <c r="M8579" s="6" t="str">
        <f aca="false">IF(I8579&lt;=0,"Below 0%",IF(I8579&lt;=0.05,"0-5%",IF(I8579&lt;=0.1,"5-10%",IF(I8579&lt;=0.2,"10-20%",IF(I8579&lt;=0.4,"20-40%","Above 40%")))))</f>
        <v>Below 0%</v>
      </c>
      <c r="N8579" s="6" t="str">
        <f aca="false">IF(AND(H8579&gt;=Summary!$B$25,I8579&gt;=Summary!$B$26,I8579&lt;=Summary!$B$27,J8579&gt;=Summary!$B$28,J8579&lt;=Summary!$B$29,F8579*J8579&gt;1),"Yes","No")</f>
        <v>No</v>
      </c>
    </row>
    <row r="8580" customFormat="false" ht="15" hidden="false" customHeight="false" outlineLevel="0" collapsed="false">
      <c r="A8580" s="6" t="s">
        <v>155</v>
      </c>
      <c r="B8580" s="45" t="n">
        <v>44230</v>
      </c>
      <c r="C8580" s="6" t="s">
        <v>184</v>
      </c>
      <c r="D8580" s="6" t="s">
        <v>195</v>
      </c>
      <c r="E8580" s="6" t="s">
        <v>174</v>
      </c>
      <c r="F8580" s="34" t="n">
        <v>0.274449437856674</v>
      </c>
      <c r="G8580" s="34" t="n">
        <v>0.269134396355353</v>
      </c>
      <c r="H8580" s="34" t="n">
        <v>0.00531504150132112</v>
      </c>
      <c r="I8580" s="34" t="n">
        <v>0.0197486518754124</v>
      </c>
      <c r="J8580" s="35" t="n">
        <v>3.72</v>
      </c>
      <c r="K8580" s="6" t="n">
        <v>0</v>
      </c>
      <c r="L8580" s="35" t="n">
        <v>-1</v>
      </c>
      <c r="M8580" s="6" t="str">
        <f aca="false">IF(I8580&lt;=0,"Below 0%",IF(I8580&lt;=0.05,"0-5%",IF(I8580&lt;=0.1,"5-10%",IF(I8580&lt;=0.2,"10-20%",IF(I8580&lt;=0.4,"20-40%","Above 40%")))))</f>
        <v>0-5%</v>
      </c>
      <c r="N8580" s="6" t="str">
        <f aca="false">IF(AND(H8580&gt;=Summary!$B$25,I8580&gt;=Summary!$B$26,I8580&lt;=Summary!$B$27,J8580&gt;=Summary!$B$28,J8580&lt;=Summary!$B$29,F8580*J8580&gt;1),"Yes","No")</f>
        <v>No</v>
      </c>
    </row>
    <row r="8581" customFormat="false" ht="15" hidden="false" customHeight="false" outlineLevel="0" collapsed="false">
      <c r="A8581" s="6" t="s">
        <v>155</v>
      </c>
      <c r="B8581" s="45" t="n">
        <v>44230</v>
      </c>
      <c r="C8581" s="6" t="s">
        <v>184</v>
      </c>
      <c r="D8581" s="6" t="s">
        <v>195</v>
      </c>
      <c r="E8581" s="6" t="s">
        <v>177</v>
      </c>
      <c r="F8581" s="34" t="n">
        <v>0.513922929763794</v>
      </c>
      <c r="G8581" s="34" t="n">
        <v>0.490774487471526</v>
      </c>
      <c r="H8581" s="34" t="n">
        <v>0.0231484422922678</v>
      </c>
      <c r="I8581" s="34" t="n">
        <v>0.047167167167814</v>
      </c>
      <c r="J8581" s="35" t="n">
        <v>2.04</v>
      </c>
      <c r="K8581" s="6" t="n">
        <v>1</v>
      </c>
      <c r="L8581" s="35" t="n">
        <v>1.04</v>
      </c>
      <c r="M8581" s="6" t="str">
        <f aca="false">IF(I8581&lt;=0,"Below 0%",IF(I8581&lt;=0.05,"0-5%",IF(I8581&lt;=0.1,"5-10%",IF(I8581&lt;=0.2,"10-20%",IF(I8581&lt;=0.4,"20-40%","Above 40%")))))</f>
        <v>0-5%</v>
      </c>
      <c r="N8581" s="6" t="str">
        <f aca="false">IF(AND(H8581&gt;=Summary!$B$25,I8581&gt;=Summary!$B$26,I8581&lt;=Summary!$B$27,J8581&gt;=Summary!$B$28,J8581&lt;=Summary!$B$29,F8581*J8581&gt;1),"Yes","No")</f>
        <v>No</v>
      </c>
    </row>
    <row r="8582" customFormat="false" ht="15" hidden="false" customHeight="false" outlineLevel="0" collapsed="false">
      <c r="A8582" s="6" t="s">
        <v>155</v>
      </c>
      <c r="B8582" s="45" t="n">
        <v>44230</v>
      </c>
      <c r="C8582" s="6" t="s">
        <v>205</v>
      </c>
      <c r="D8582" s="6" t="s">
        <v>173</v>
      </c>
      <c r="E8582" s="6" t="s">
        <v>187</v>
      </c>
      <c r="F8582" s="34" t="n">
        <v>0.363586872816086</v>
      </c>
      <c r="G8582" s="34" t="n">
        <v>0.387066441561772</v>
      </c>
      <c r="H8582" s="34" t="n">
        <v>-0.0234795687456862</v>
      </c>
      <c r="I8582" s="34" t="n">
        <v>-0.0606603058920547</v>
      </c>
      <c r="J8582" s="35" t="n">
        <v>2.58</v>
      </c>
      <c r="K8582" s="6" t="n">
        <v>0</v>
      </c>
      <c r="L8582" s="35" t="n">
        <v>-1</v>
      </c>
      <c r="M8582" s="6" t="str">
        <f aca="false">IF(I8582&lt;=0,"Below 0%",IF(I8582&lt;=0.05,"0-5%",IF(I8582&lt;=0.1,"5-10%",IF(I8582&lt;=0.2,"10-20%",IF(I8582&lt;=0.4,"20-40%","Above 40%")))))</f>
        <v>Below 0%</v>
      </c>
      <c r="N8582" s="6" t="str">
        <f aca="false">IF(AND(H8582&gt;=Summary!$B$25,I8582&gt;=Summary!$B$26,I8582&lt;=Summary!$B$27,J8582&gt;=Summary!$B$28,J8582&lt;=Summary!$B$29,F8582*J8582&gt;1),"Yes","No")</f>
        <v>No</v>
      </c>
    </row>
    <row r="8583" customFormat="false" ht="15" hidden="false" customHeight="false" outlineLevel="0" collapsed="false">
      <c r="A8583" s="6" t="s">
        <v>155</v>
      </c>
      <c r="B8583" s="45" t="n">
        <v>44230</v>
      </c>
      <c r="C8583" s="6" t="s">
        <v>205</v>
      </c>
      <c r="D8583" s="6" t="s">
        <v>173</v>
      </c>
      <c r="E8583" s="6" t="s">
        <v>174</v>
      </c>
      <c r="F8583" s="34" t="n">
        <v>0.318343847990036</v>
      </c>
      <c r="G8583" s="34" t="n">
        <v>0.260060265424316</v>
      </c>
      <c r="H8583" s="34" t="n">
        <v>0.0582835825657204</v>
      </c>
      <c r="I8583" s="34" t="n">
        <v>0.224115677458933</v>
      </c>
      <c r="J8583" s="35" t="n">
        <v>3.84</v>
      </c>
      <c r="K8583" s="6" t="n">
        <v>0</v>
      </c>
      <c r="L8583" s="35" t="n">
        <v>-1</v>
      </c>
      <c r="M8583" s="6" t="str">
        <f aca="false">IF(I8583&lt;=0,"Below 0%",IF(I8583&lt;=0.05,"0-5%",IF(I8583&lt;=0.1,"5-10%",IF(I8583&lt;=0.2,"10-20%",IF(I8583&lt;=0.4,"20-40%","Above 40%")))))</f>
        <v>20-40%</v>
      </c>
      <c r="N8583" s="6" t="str">
        <f aca="false">IF(AND(H8583&gt;=Summary!$B$25,I8583&gt;=Summary!$B$26,I8583&lt;=Summary!$B$27,J8583&gt;=Summary!$B$28,J8583&lt;=Summary!$B$29,F8583*J8583&gt;1),"Yes","No")</f>
        <v>Yes</v>
      </c>
    </row>
    <row r="8584" customFormat="false" ht="15" hidden="false" customHeight="false" outlineLevel="0" collapsed="false">
      <c r="A8584" s="6" t="s">
        <v>155</v>
      </c>
      <c r="B8584" s="45" t="n">
        <v>44230</v>
      </c>
      <c r="C8584" s="6" t="s">
        <v>205</v>
      </c>
      <c r="D8584" s="6" t="s">
        <v>173</v>
      </c>
      <c r="E8584" s="6" t="s">
        <v>177</v>
      </c>
      <c r="F8584" s="34" t="n">
        <v>0.318069219589233</v>
      </c>
      <c r="G8584" s="34" t="n">
        <v>0.352873293013912</v>
      </c>
      <c r="H8584" s="34" t="n">
        <v>-0.034804073424679</v>
      </c>
      <c r="I8584" s="34" t="n">
        <v>-0.0986305116134327</v>
      </c>
      <c r="J8584" s="35" t="n">
        <v>2.83</v>
      </c>
      <c r="K8584" s="6" t="n">
        <v>1</v>
      </c>
      <c r="L8584" s="35" t="n">
        <v>1.83</v>
      </c>
      <c r="M8584" s="6" t="str">
        <f aca="false">IF(I8584&lt;=0,"Below 0%",IF(I8584&lt;=0.05,"0-5%",IF(I8584&lt;=0.1,"5-10%",IF(I8584&lt;=0.2,"10-20%",IF(I8584&lt;=0.4,"20-40%","Above 40%")))))</f>
        <v>Below 0%</v>
      </c>
      <c r="N8584" s="6" t="str">
        <f aca="false">IF(AND(H8584&gt;=Summary!$B$25,I8584&gt;=Summary!$B$26,I8584&lt;=Summary!$B$27,J8584&gt;=Summary!$B$28,J8584&lt;=Summary!$B$29,F8584*J8584&gt;1),"Yes","No")</f>
        <v>No</v>
      </c>
    </row>
    <row r="8585" customFormat="false" ht="15" hidden="false" customHeight="false" outlineLevel="0" collapsed="false">
      <c r="A8585" s="6" t="s">
        <v>155</v>
      </c>
      <c r="B8585" s="45" t="n">
        <v>44230</v>
      </c>
      <c r="C8585" s="6" t="s">
        <v>183</v>
      </c>
      <c r="D8585" s="6" t="s">
        <v>201</v>
      </c>
      <c r="E8585" s="6" t="s">
        <v>187</v>
      </c>
      <c r="F8585" s="34" t="n">
        <v>0.847995042800903</v>
      </c>
      <c r="G8585" s="34" t="n">
        <v>0.708857526023373</v>
      </c>
      <c r="H8585" s="34" t="n">
        <v>0.13913751677753</v>
      </c>
      <c r="I8585" s="34" t="n">
        <v>0.196284177947689</v>
      </c>
      <c r="J8585" s="35" t="n">
        <v>1.41</v>
      </c>
      <c r="K8585" s="6" t="n">
        <v>0</v>
      </c>
      <c r="L8585" s="35" t="n">
        <v>-1</v>
      </c>
      <c r="M8585" s="6" t="str">
        <f aca="false">IF(I8585&lt;=0,"Below 0%",IF(I8585&lt;=0.05,"0-5%",IF(I8585&lt;=0.1,"5-10%",IF(I8585&lt;=0.2,"10-20%",IF(I8585&lt;=0.4,"20-40%","Above 40%")))))</f>
        <v>10-20%</v>
      </c>
      <c r="N8585" s="6" t="str">
        <f aca="false">IF(AND(H8585&gt;=Summary!$B$25,I8585&gt;=Summary!$B$26,I8585&lt;=Summary!$B$27,J8585&gt;=Summary!$B$28,J8585&lt;=Summary!$B$29,F8585*J8585&gt;1),"Yes","No")</f>
        <v>No</v>
      </c>
    </row>
    <row r="8586" customFormat="false" ht="15" hidden="false" customHeight="false" outlineLevel="0" collapsed="false">
      <c r="A8586" s="6" t="s">
        <v>155</v>
      </c>
      <c r="B8586" s="45" t="n">
        <v>44230</v>
      </c>
      <c r="C8586" s="6" t="s">
        <v>183</v>
      </c>
      <c r="D8586" s="6" t="s">
        <v>201</v>
      </c>
      <c r="E8586" s="6" t="s">
        <v>174</v>
      </c>
      <c r="F8586" s="34" t="n">
        <v>0.104278437793255</v>
      </c>
      <c r="G8586" s="34" t="n">
        <v>0.180088128232965</v>
      </c>
      <c r="H8586" s="34" t="n">
        <v>-0.0758096904397102</v>
      </c>
      <c r="I8586" s="34" t="n">
        <v>-0.420958844891994</v>
      </c>
      <c r="J8586" s="35" t="n">
        <v>5.55</v>
      </c>
      <c r="K8586" s="6" t="n">
        <v>0</v>
      </c>
      <c r="L8586" s="35" t="n">
        <v>-1</v>
      </c>
      <c r="M8586" s="6" t="str">
        <f aca="false">IF(I8586&lt;=0,"Below 0%",IF(I8586&lt;=0.05,"0-5%",IF(I8586&lt;=0.1,"5-10%",IF(I8586&lt;=0.2,"10-20%",IF(I8586&lt;=0.4,"20-40%","Above 40%")))))</f>
        <v>Below 0%</v>
      </c>
      <c r="N8586" s="6" t="str">
        <f aca="false">IF(AND(H8586&gt;=Summary!$B$25,I8586&gt;=Summary!$B$26,I8586&lt;=Summary!$B$27,J8586&gt;=Summary!$B$28,J8586&lt;=Summary!$B$29,F8586*J8586&gt;1),"Yes","No")</f>
        <v>No</v>
      </c>
    </row>
    <row r="8587" customFormat="false" ht="15" hidden="false" customHeight="false" outlineLevel="0" collapsed="false">
      <c r="A8587" s="6" t="s">
        <v>155</v>
      </c>
      <c r="B8587" s="45" t="n">
        <v>44230</v>
      </c>
      <c r="C8587" s="6" t="s">
        <v>183</v>
      </c>
      <c r="D8587" s="6" t="s">
        <v>201</v>
      </c>
      <c r="E8587" s="6" t="s">
        <v>177</v>
      </c>
      <c r="F8587" s="34" t="n">
        <v>0.0477264896035194</v>
      </c>
      <c r="G8587" s="34" t="n">
        <v>0.111054345743662</v>
      </c>
      <c r="H8587" s="34" t="n">
        <v>-0.0633278561401423</v>
      </c>
      <c r="I8587" s="34" t="n">
        <v>-0.570242035249275</v>
      </c>
      <c r="J8587" s="35" t="n">
        <v>9</v>
      </c>
      <c r="K8587" s="6" t="n">
        <v>1</v>
      </c>
      <c r="L8587" s="35" t="n">
        <v>8</v>
      </c>
      <c r="M8587" s="6" t="str">
        <f aca="false">IF(I8587&lt;=0,"Below 0%",IF(I8587&lt;=0.05,"0-5%",IF(I8587&lt;=0.1,"5-10%",IF(I8587&lt;=0.2,"10-20%",IF(I8587&lt;=0.4,"20-40%","Above 40%")))))</f>
        <v>Below 0%</v>
      </c>
      <c r="N8587" s="6" t="str">
        <f aca="false">IF(AND(H8587&gt;=Summary!$B$25,I8587&gt;=Summary!$B$26,I8587&lt;=Summary!$B$27,J8587&gt;=Summary!$B$28,J8587&lt;=Summary!$B$29,F8587*J8587&gt;1),"Yes","No")</f>
        <v>No</v>
      </c>
    </row>
    <row r="8588" customFormat="false" ht="15" hidden="false" customHeight="false" outlineLevel="0" collapsed="false">
      <c r="A8588" s="6" t="s">
        <v>155</v>
      </c>
      <c r="B8588" s="45" t="n">
        <v>44231</v>
      </c>
      <c r="C8588" s="6" t="s">
        <v>181</v>
      </c>
      <c r="D8588" s="6" t="s">
        <v>190</v>
      </c>
      <c r="E8588" s="6" t="s">
        <v>187</v>
      </c>
      <c r="F8588" s="34" t="n">
        <v>0.466636866331101</v>
      </c>
      <c r="G8588" s="34" t="n">
        <v>0.275138166838592</v>
      </c>
      <c r="H8588" s="34" t="n">
        <v>0.191498699492508</v>
      </c>
      <c r="I8588" s="34" t="n">
        <v>0.696009214907829</v>
      </c>
      <c r="J8588" s="35" t="n">
        <v>3.64</v>
      </c>
      <c r="K8588" s="6" t="n">
        <v>0</v>
      </c>
      <c r="L8588" s="35" t="n">
        <v>-1</v>
      </c>
      <c r="M8588" s="6" t="str">
        <f aca="false">IF(I8588&lt;=0,"Below 0%",IF(I8588&lt;=0.05,"0-5%",IF(I8588&lt;=0.1,"5-10%",IF(I8588&lt;=0.2,"10-20%",IF(I8588&lt;=0.4,"20-40%","Above 40%")))))</f>
        <v>Above 40%</v>
      </c>
      <c r="N8588" s="6" t="str">
        <f aca="false">IF(AND(H8588&gt;=Summary!$B$25,I8588&gt;=Summary!$B$26,I8588&lt;=Summary!$B$27,J8588&gt;=Summary!$B$28,J8588&lt;=Summary!$B$29,F8588*J8588&gt;1),"Yes","No")</f>
        <v>No</v>
      </c>
    </row>
    <row r="8589" customFormat="false" ht="15" hidden="false" customHeight="false" outlineLevel="0" collapsed="false">
      <c r="A8589" s="6" t="s">
        <v>155</v>
      </c>
      <c r="B8589" s="45" t="n">
        <v>44231</v>
      </c>
      <c r="C8589" s="6" t="s">
        <v>181</v>
      </c>
      <c r="D8589" s="6" t="s">
        <v>190</v>
      </c>
      <c r="E8589" s="6" t="s">
        <v>174</v>
      </c>
      <c r="F8589" s="34" t="n">
        <v>0.341360360383987</v>
      </c>
      <c r="G8589" s="34" t="n">
        <v>0.279749421031418</v>
      </c>
      <c r="H8589" s="34" t="n">
        <v>0.0616109393525694</v>
      </c>
      <c r="I8589" s="34" t="n">
        <v>0.220236163940622</v>
      </c>
      <c r="J8589" s="35" t="n">
        <v>3.58</v>
      </c>
      <c r="K8589" s="6" t="n">
        <v>0</v>
      </c>
      <c r="L8589" s="35" t="n">
        <v>-1</v>
      </c>
      <c r="M8589" s="6" t="str">
        <f aca="false">IF(I8589&lt;=0,"Below 0%",IF(I8589&lt;=0.05,"0-5%",IF(I8589&lt;=0.1,"5-10%",IF(I8589&lt;=0.2,"10-20%",IF(I8589&lt;=0.4,"20-40%","Above 40%")))))</f>
        <v>20-40%</v>
      </c>
      <c r="N8589" s="6" t="str">
        <f aca="false">IF(AND(H8589&gt;=Summary!$B$25,I8589&gt;=Summary!$B$26,I8589&lt;=Summary!$B$27,J8589&gt;=Summary!$B$28,J8589&lt;=Summary!$B$29,F8589*J8589&gt;1),"Yes","No")</f>
        <v>Yes</v>
      </c>
    </row>
    <row r="8590" customFormat="false" ht="15" hidden="false" customHeight="false" outlineLevel="0" collapsed="false">
      <c r="A8590" s="6" t="s">
        <v>155</v>
      </c>
      <c r="B8590" s="45" t="n">
        <v>44231</v>
      </c>
      <c r="C8590" s="6" t="s">
        <v>181</v>
      </c>
      <c r="D8590" s="6" t="s">
        <v>190</v>
      </c>
      <c r="E8590" s="6" t="s">
        <v>177</v>
      </c>
      <c r="F8590" s="34" t="n">
        <v>0.192002728581429</v>
      </c>
      <c r="G8590" s="34" t="n">
        <v>0.44511241212999</v>
      </c>
      <c r="H8590" s="34" t="n">
        <v>-0.253109683548561</v>
      </c>
      <c r="I8590" s="34" t="n">
        <v>-0.568642160162102</v>
      </c>
      <c r="J8590" s="35" t="n">
        <v>2.25</v>
      </c>
      <c r="K8590" s="6" t="n">
        <v>1</v>
      </c>
      <c r="L8590" s="35" t="n">
        <v>1.25</v>
      </c>
      <c r="M8590" s="6" t="str">
        <f aca="false">IF(I8590&lt;=0,"Below 0%",IF(I8590&lt;=0.05,"0-5%",IF(I8590&lt;=0.1,"5-10%",IF(I8590&lt;=0.2,"10-20%",IF(I8590&lt;=0.4,"20-40%","Above 40%")))))</f>
        <v>Below 0%</v>
      </c>
      <c r="N8590" s="6" t="str">
        <f aca="false">IF(AND(H8590&gt;=Summary!$B$25,I8590&gt;=Summary!$B$26,I8590&lt;=Summary!$B$27,J8590&gt;=Summary!$B$28,J8590&lt;=Summary!$B$29,F8590*J8590&gt;1),"Yes","No")</f>
        <v>No</v>
      </c>
    </row>
    <row r="8591" customFormat="false" ht="15" hidden="false" customHeight="false" outlineLevel="0" collapsed="false">
      <c r="A8591" s="6" t="s">
        <v>155</v>
      </c>
      <c r="B8591" s="45" t="n">
        <v>44233</v>
      </c>
      <c r="C8591" s="6" t="s">
        <v>182</v>
      </c>
      <c r="D8591" s="6" t="s">
        <v>185</v>
      </c>
      <c r="E8591" s="6" t="s">
        <v>187</v>
      </c>
      <c r="F8591" s="34" t="n">
        <v>0.35951954126358</v>
      </c>
      <c r="G8591" s="34" t="n">
        <v>0.348775742843067</v>
      </c>
      <c r="H8591" s="34" t="n">
        <v>0.0107437984205133</v>
      </c>
      <c r="I8591" s="34" t="n">
        <v>0.030804316644657</v>
      </c>
      <c r="J8591" s="35" t="n">
        <v>2.87</v>
      </c>
      <c r="K8591" s="6" t="n">
        <v>1</v>
      </c>
      <c r="L8591" s="35" t="n">
        <v>1.87</v>
      </c>
      <c r="M8591" s="6" t="str">
        <f aca="false">IF(I8591&lt;=0,"Below 0%",IF(I8591&lt;=0.05,"0-5%",IF(I8591&lt;=0.1,"5-10%",IF(I8591&lt;=0.2,"10-20%",IF(I8591&lt;=0.4,"20-40%","Above 40%")))))</f>
        <v>0-5%</v>
      </c>
      <c r="N8591" s="6" t="str">
        <f aca="false">IF(AND(H8591&gt;=Summary!$B$25,I8591&gt;=Summary!$B$26,I8591&lt;=Summary!$B$27,J8591&gt;=Summary!$B$28,J8591&lt;=Summary!$B$29,F8591*J8591&gt;1),"Yes","No")</f>
        <v>No</v>
      </c>
    </row>
    <row r="8592" customFormat="false" ht="15" hidden="false" customHeight="false" outlineLevel="0" collapsed="false">
      <c r="A8592" s="6" t="s">
        <v>155</v>
      </c>
      <c r="B8592" s="45" t="n">
        <v>44233</v>
      </c>
      <c r="C8592" s="6" t="s">
        <v>182</v>
      </c>
      <c r="D8592" s="6" t="s">
        <v>185</v>
      </c>
      <c r="E8592" s="6" t="s">
        <v>174</v>
      </c>
      <c r="F8592" s="34" t="n">
        <v>0.362450957298279</v>
      </c>
      <c r="G8592" s="34" t="n">
        <v>0.273493546983498</v>
      </c>
      <c r="H8592" s="34" t="n">
        <v>0.0889574103147809</v>
      </c>
      <c r="I8592" s="34" t="n">
        <v>0.32526328791278</v>
      </c>
      <c r="J8592" s="35" t="n">
        <v>3.66</v>
      </c>
      <c r="K8592" s="6" t="n">
        <v>0</v>
      </c>
      <c r="L8592" s="35" t="n">
        <v>-1</v>
      </c>
      <c r="M8592" s="6" t="str">
        <f aca="false">IF(I8592&lt;=0,"Below 0%",IF(I8592&lt;=0.05,"0-5%",IF(I8592&lt;=0.1,"5-10%",IF(I8592&lt;=0.2,"10-20%",IF(I8592&lt;=0.4,"20-40%","Above 40%")))))</f>
        <v>20-40%</v>
      </c>
      <c r="N8592" s="6" t="str">
        <f aca="false">IF(AND(H8592&gt;=Summary!$B$25,I8592&gt;=Summary!$B$26,I8592&lt;=Summary!$B$27,J8592&gt;=Summary!$B$28,J8592&lt;=Summary!$B$29,F8592*J8592&gt;1),"Yes","No")</f>
        <v>Yes</v>
      </c>
    </row>
    <row r="8593" customFormat="false" ht="15" hidden="false" customHeight="false" outlineLevel="0" collapsed="false">
      <c r="A8593" s="6" t="s">
        <v>155</v>
      </c>
      <c r="B8593" s="45" t="n">
        <v>44233</v>
      </c>
      <c r="C8593" s="6" t="s">
        <v>182</v>
      </c>
      <c r="D8593" s="6" t="s">
        <v>185</v>
      </c>
      <c r="E8593" s="6" t="s">
        <v>177</v>
      </c>
      <c r="F8593" s="34" t="n">
        <v>0.278029531240463</v>
      </c>
      <c r="G8593" s="34" t="n">
        <v>0.377730710173435</v>
      </c>
      <c r="H8593" s="34" t="n">
        <v>-0.0997011789329717</v>
      </c>
      <c r="I8593" s="34" t="n">
        <v>-0.263947770852928</v>
      </c>
      <c r="J8593" s="35" t="n">
        <v>2.65</v>
      </c>
      <c r="K8593" s="6" t="n">
        <v>0</v>
      </c>
      <c r="L8593" s="35" t="n">
        <v>-1</v>
      </c>
      <c r="M8593" s="6" t="str">
        <f aca="false">IF(I8593&lt;=0,"Below 0%",IF(I8593&lt;=0.05,"0-5%",IF(I8593&lt;=0.1,"5-10%",IF(I8593&lt;=0.2,"10-20%",IF(I8593&lt;=0.4,"20-40%","Above 40%")))))</f>
        <v>Below 0%</v>
      </c>
      <c r="N8593" s="6" t="str">
        <f aca="false">IF(AND(H8593&gt;=Summary!$B$25,I8593&gt;=Summary!$B$26,I8593&lt;=Summary!$B$27,J8593&gt;=Summary!$B$28,J8593&lt;=Summary!$B$29,F8593*J8593&gt;1),"Yes","No")</f>
        <v>No</v>
      </c>
    </row>
    <row r="8594" customFormat="false" ht="15" hidden="false" customHeight="false" outlineLevel="0" collapsed="false">
      <c r="A8594" s="6" t="s">
        <v>155</v>
      </c>
      <c r="B8594" s="45" t="n">
        <v>44233</v>
      </c>
      <c r="C8594" s="6" t="s">
        <v>196</v>
      </c>
      <c r="D8594" s="6" t="s">
        <v>201</v>
      </c>
      <c r="E8594" s="6" t="s">
        <v>187</v>
      </c>
      <c r="F8594" s="34" t="n">
        <v>0.345186859369278</v>
      </c>
      <c r="G8594" s="34" t="n">
        <v>0.267151498440381</v>
      </c>
      <c r="H8594" s="34" t="n">
        <v>0.0780353609288967</v>
      </c>
      <c r="I8594" s="34" t="n">
        <v>0.292101528100961</v>
      </c>
      <c r="J8594" s="35" t="n">
        <v>3.75</v>
      </c>
      <c r="K8594" s="6" t="n">
        <v>0</v>
      </c>
      <c r="L8594" s="35" t="n">
        <v>-1</v>
      </c>
      <c r="M8594" s="6" t="str">
        <f aca="false">IF(I8594&lt;=0,"Below 0%",IF(I8594&lt;=0.05,"0-5%",IF(I8594&lt;=0.1,"5-10%",IF(I8594&lt;=0.2,"10-20%",IF(I8594&lt;=0.4,"20-40%","Above 40%")))))</f>
        <v>20-40%</v>
      </c>
      <c r="N8594" s="6" t="str">
        <f aca="false">IF(AND(H8594&gt;=Summary!$B$25,I8594&gt;=Summary!$B$26,I8594&lt;=Summary!$B$27,J8594&gt;=Summary!$B$28,J8594&lt;=Summary!$B$29,F8594*J8594&gt;1),"Yes","No")</f>
        <v>Yes</v>
      </c>
    </row>
    <row r="8595" customFormat="false" ht="15" hidden="false" customHeight="false" outlineLevel="0" collapsed="false">
      <c r="A8595" s="6" t="s">
        <v>155</v>
      </c>
      <c r="B8595" s="45" t="n">
        <v>44233</v>
      </c>
      <c r="C8595" s="6" t="s">
        <v>196</v>
      </c>
      <c r="D8595" s="6" t="s">
        <v>201</v>
      </c>
      <c r="E8595" s="6" t="s">
        <v>174</v>
      </c>
      <c r="F8595" s="34" t="n">
        <v>0.38045471906662</v>
      </c>
      <c r="G8595" s="34" t="n">
        <v>0.297275406276389</v>
      </c>
      <c r="H8595" s="34" t="n">
        <v>0.0831793127902313</v>
      </c>
      <c r="I8595" s="34" t="n">
        <v>0.279805564248044</v>
      </c>
      <c r="J8595" s="35" t="n">
        <v>3.37</v>
      </c>
      <c r="K8595" s="6" t="n">
        <v>1</v>
      </c>
      <c r="L8595" s="35" t="n">
        <v>2.37</v>
      </c>
      <c r="M8595" s="6" t="str">
        <f aca="false">IF(I8595&lt;=0,"Below 0%",IF(I8595&lt;=0.05,"0-5%",IF(I8595&lt;=0.1,"5-10%",IF(I8595&lt;=0.2,"10-20%",IF(I8595&lt;=0.4,"20-40%","Above 40%")))))</f>
        <v>20-40%</v>
      </c>
      <c r="N8595" s="6" t="str">
        <f aca="false">IF(AND(H8595&gt;=Summary!$B$25,I8595&gt;=Summary!$B$26,I8595&lt;=Summary!$B$27,J8595&gt;=Summary!$B$28,J8595&lt;=Summary!$B$29,F8595*J8595&gt;1),"Yes","No")</f>
        <v>Yes</v>
      </c>
    </row>
    <row r="8596" customFormat="false" ht="15" hidden="false" customHeight="false" outlineLevel="0" collapsed="false">
      <c r="A8596" s="6" t="s">
        <v>155</v>
      </c>
      <c r="B8596" s="45" t="n">
        <v>44233</v>
      </c>
      <c r="C8596" s="6" t="s">
        <v>196</v>
      </c>
      <c r="D8596" s="6" t="s">
        <v>201</v>
      </c>
      <c r="E8596" s="6" t="s">
        <v>177</v>
      </c>
      <c r="F8596" s="34" t="n">
        <v>0.274358421564102</v>
      </c>
      <c r="G8596" s="34" t="n">
        <v>0.43557309528323</v>
      </c>
      <c r="H8596" s="34" t="n">
        <v>-0.161214673719128</v>
      </c>
      <c r="I8596" s="34" t="n">
        <v>-0.370120825792279</v>
      </c>
      <c r="J8596" s="35" t="n">
        <v>2.3</v>
      </c>
      <c r="K8596" s="6" t="n">
        <v>0</v>
      </c>
      <c r="L8596" s="35" t="n">
        <v>-1</v>
      </c>
      <c r="M8596" s="6" t="str">
        <f aca="false">IF(I8596&lt;=0,"Below 0%",IF(I8596&lt;=0.05,"0-5%",IF(I8596&lt;=0.1,"5-10%",IF(I8596&lt;=0.2,"10-20%",IF(I8596&lt;=0.4,"20-40%","Above 40%")))))</f>
        <v>Below 0%</v>
      </c>
      <c r="N8596" s="6" t="str">
        <f aca="false">IF(AND(H8596&gt;=Summary!$B$25,I8596&gt;=Summary!$B$26,I8596&lt;=Summary!$B$27,J8596&gt;=Summary!$B$28,J8596&lt;=Summary!$B$29,F8596*J8596&gt;1),"Yes","No")</f>
        <v>No</v>
      </c>
    </row>
    <row r="8597" customFormat="false" ht="15" hidden="false" customHeight="false" outlineLevel="0" collapsed="false">
      <c r="A8597" s="6" t="s">
        <v>155</v>
      </c>
      <c r="B8597" s="45" t="n">
        <v>44233</v>
      </c>
      <c r="C8597" s="6" t="s">
        <v>184</v>
      </c>
      <c r="D8597" s="6" t="s">
        <v>189</v>
      </c>
      <c r="E8597" s="6" t="s">
        <v>187</v>
      </c>
      <c r="F8597" s="34" t="n">
        <v>0.315632939338684</v>
      </c>
      <c r="G8597" s="34" t="n">
        <v>0.265109750391603</v>
      </c>
      <c r="H8597" s="34" t="n">
        <v>0.0505231889470816</v>
      </c>
      <c r="I8597" s="34" t="n">
        <v>0.190574616257803</v>
      </c>
      <c r="J8597" s="35" t="n">
        <v>3.75</v>
      </c>
      <c r="K8597" s="6" t="n">
        <v>0</v>
      </c>
      <c r="L8597" s="35" t="n">
        <v>-1</v>
      </c>
      <c r="M8597" s="6" t="str">
        <f aca="false">IF(I8597&lt;=0,"Below 0%",IF(I8597&lt;=0.05,"0-5%",IF(I8597&lt;=0.1,"5-10%",IF(I8597&lt;=0.2,"10-20%",IF(I8597&lt;=0.4,"20-40%","Above 40%")))))</f>
        <v>10-20%</v>
      </c>
      <c r="N8597" s="6" t="str">
        <f aca="false">IF(AND(H8597&gt;=Summary!$B$25,I8597&gt;=Summary!$B$26,I8597&lt;=Summary!$B$27,J8597&gt;=Summary!$B$28,J8597&lt;=Summary!$B$29,F8597*J8597&gt;1),"Yes","No")</f>
        <v>Yes</v>
      </c>
    </row>
    <row r="8598" customFormat="false" ht="15" hidden="false" customHeight="false" outlineLevel="0" collapsed="false">
      <c r="A8598" s="6" t="s">
        <v>155</v>
      </c>
      <c r="B8598" s="45" t="n">
        <v>44233</v>
      </c>
      <c r="C8598" s="6" t="s">
        <v>184</v>
      </c>
      <c r="D8598" s="6" t="s">
        <v>189</v>
      </c>
      <c r="E8598" s="6" t="s">
        <v>174</v>
      </c>
      <c r="F8598" s="34" t="n">
        <v>0.274053484201431</v>
      </c>
      <c r="G8598" s="34" t="n">
        <v>0.274630266289643</v>
      </c>
      <c r="H8598" s="34" t="n">
        <v>-0.000576782088212158</v>
      </c>
      <c r="I8598" s="34" t="n">
        <v>-0.00210021311927744</v>
      </c>
      <c r="J8598" s="35" t="n">
        <v>3.62</v>
      </c>
      <c r="K8598" s="6" t="n">
        <v>1</v>
      </c>
      <c r="L8598" s="35" t="n">
        <v>2.62</v>
      </c>
      <c r="M8598" s="6" t="str">
        <f aca="false">IF(I8598&lt;=0,"Below 0%",IF(I8598&lt;=0.05,"0-5%",IF(I8598&lt;=0.1,"5-10%",IF(I8598&lt;=0.2,"10-20%",IF(I8598&lt;=0.4,"20-40%","Above 40%")))))</f>
        <v>Below 0%</v>
      </c>
      <c r="N8598" s="6" t="str">
        <f aca="false">IF(AND(H8598&gt;=Summary!$B$25,I8598&gt;=Summary!$B$26,I8598&lt;=Summary!$B$27,J8598&gt;=Summary!$B$28,J8598&lt;=Summary!$B$29,F8598*J8598&gt;1),"Yes","No")</f>
        <v>No</v>
      </c>
    </row>
    <row r="8599" customFormat="false" ht="15" hidden="false" customHeight="false" outlineLevel="0" collapsed="false">
      <c r="A8599" s="6" t="s">
        <v>155</v>
      </c>
      <c r="B8599" s="45" t="n">
        <v>44233</v>
      </c>
      <c r="C8599" s="6" t="s">
        <v>184</v>
      </c>
      <c r="D8599" s="6" t="s">
        <v>189</v>
      </c>
      <c r="E8599" s="6" t="s">
        <v>177</v>
      </c>
      <c r="F8599" s="34" t="n">
        <v>0.410313546657562</v>
      </c>
      <c r="G8599" s="34" t="n">
        <v>0.460259983318754</v>
      </c>
      <c r="H8599" s="34" t="n">
        <v>-0.0499464366611919</v>
      </c>
      <c r="I8599" s="34" t="n">
        <v>-0.108517877876429</v>
      </c>
      <c r="J8599" s="35" t="n">
        <v>2.16</v>
      </c>
      <c r="K8599" s="6" t="n">
        <v>0</v>
      </c>
      <c r="L8599" s="35" t="n">
        <v>-1</v>
      </c>
      <c r="M8599" s="6" t="str">
        <f aca="false">IF(I8599&lt;=0,"Below 0%",IF(I8599&lt;=0.05,"0-5%",IF(I8599&lt;=0.1,"5-10%",IF(I8599&lt;=0.2,"10-20%",IF(I8599&lt;=0.4,"20-40%","Above 40%")))))</f>
        <v>Below 0%</v>
      </c>
      <c r="N8599" s="6" t="str">
        <f aca="false">IF(AND(H8599&gt;=Summary!$B$25,I8599&gt;=Summary!$B$26,I8599&lt;=Summary!$B$27,J8599&gt;=Summary!$B$28,J8599&lt;=Summary!$B$29,F8599*J8599&gt;1),"Yes","No")</f>
        <v>No</v>
      </c>
    </row>
    <row r="8600" customFormat="false" ht="15" hidden="false" customHeight="false" outlineLevel="0" collapsed="false">
      <c r="A8600" s="6" t="s">
        <v>155</v>
      </c>
      <c r="B8600" s="45" t="n">
        <v>44233</v>
      </c>
      <c r="C8600" s="6" t="s">
        <v>176</v>
      </c>
      <c r="D8600" s="6" t="s">
        <v>173</v>
      </c>
      <c r="E8600" s="6" t="s">
        <v>187</v>
      </c>
      <c r="F8600" s="34" t="n">
        <v>0.518448829650879</v>
      </c>
      <c r="G8600" s="34" t="n">
        <v>0.626504762901706</v>
      </c>
      <c r="H8600" s="34" t="n">
        <v>-0.108055933250827</v>
      </c>
      <c r="I8600" s="34" t="n">
        <v>-0.172474240659174</v>
      </c>
      <c r="J8600" s="35" t="n">
        <v>1.6</v>
      </c>
      <c r="K8600" s="6" t="n">
        <v>0</v>
      </c>
      <c r="L8600" s="35" t="n">
        <v>-1</v>
      </c>
      <c r="M8600" s="6" t="str">
        <f aca="false">IF(I8600&lt;=0,"Below 0%",IF(I8600&lt;=0.05,"0-5%",IF(I8600&lt;=0.1,"5-10%",IF(I8600&lt;=0.2,"10-20%",IF(I8600&lt;=0.4,"20-40%","Above 40%")))))</f>
        <v>Below 0%</v>
      </c>
      <c r="N8600" s="6" t="str">
        <f aca="false">IF(AND(H8600&gt;=Summary!$B$25,I8600&gt;=Summary!$B$26,I8600&lt;=Summary!$B$27,J8600&gt;=Summary!$B$28,J8600&lt;=Summary!$B$29,F8600*J8600&gt;1),"Yes","No")</f>
        <v>No</v>
      </c>
    </row>
    <row r="8601" customFormat="false" ht="15" hidden="false" customHeight="false" outlineLevel="0" collapsed="false">
      <c r="A8601" s="6" t="s">
        <v>155</v>
      </c>
      <c r="B8601" s="45" t="n">
        <v>44233</v>
      </c>
      <c r="C8601" s="6" t="s">
        <v>176</v>
      </c>
      <c r="D8601" s="6" t="s">
        <v>173</v>
      </c>
      <c r="E8601" s="6" t="s">
        <v>174</v>
      </c>
      <c r="F8601" s="34" t="n">
        <v>0.400111079216003</v>
      </c>
      <c r="G8601" s="34" t="n">
        <v>0.222757249031718</v>
      </c>
      <c r="H8601" s="34" t="n">
        <v>0.177353830184286</v>
      </c>
      <c r="I8601" s="34" t="n">
        <v>0.796175347627106</v>
      </c>
      <c r="J8601" s="35" t="n">
        <v>4.5</v>
      </c>
      <c r="K8601" s="6" t="n">
        <v>1</v>
      </c>
      <c r="L8601" s="35" t="n">
        <v>3.5</v>
      </c>
      <c r="M8601" s="6" t="str">
        <f aca="false">IF(I8601&lt;=0,"Below 0%",IF(I8601&lt;=0.05,"0-5%",IF(I8601&lt;=0.1,"5-10%",IF(I8601&lt;=0.2,"10-20%",IF(I8601&lt;=0.4,"20-40%","Above 40%")))))</f>
        <v>Above 40%</v>
      </c>
      <c r="N8601" s="6" t="str">
        <f aca="false">IF(AND(H8601&gt;=Summary!$B$25,I8601&gt;=Summary!$B$26,I8601&lt;=Summary!$B$27,J8601&gt;=Summary!$B$28,J8601&lt;=Summary!$B$29,F8601*J8601&gt;1),"Yes","No")</f>
        <v>No</v>
      </c>
    </row>
    <row r="8602" customFormat="false" ht="15" hidden="false" customHeight="false" outlineLevel="0" collapsed="false">
      <c r="A8602" s="6" t="s">
        <v>155</v>
      </c>
      <c r="B8602" s="45" t="n">
        <v>44233</v>
      </c>
      <c r="C8602" s="6" t="s">
        <v>176</v>
      </c>
      <c r="D8602" s="6" t="s">
        <v>173</v>
      </c>
      <c r="E8602" s="6" t="s">
        <v>177</v>
      </c>
      <c r="F8602" s="34" t="n">
        <v>0.0814400613307953</v>
      </c>
      <c r="G8602" s="34" t="n">
        <v>0.150737988066576</v>
      </c>
      <c r="H8602" s="34" t="n">
        <v>-0.0692979267357806</v>
      </c>
      <c r="I8602" s="34" t="n">
        <v>-0.459724370907578</v>
      </c>
      <c r="J8602" s="35" t="n">
        <v>6.65</v>
      </c>
      <c r="K8602" s="6" t="n">
        <v>0</v>
      </c>
      <c r="L8602" s="35" t="n">
        <v>-1</v>
      </c>
      <c r="M8602" s="6" t="str">
        <f aca="false">IF(I8602&lt;=0,"Below 0%",IF(I8602&lt;=0.05,"0-5%",IF(I8602&lt;=0.1,"5-10%",IF(I8602&lt;=0.2,"10-20%",IF(I8602&lt;=0.4,"20-40%","Above 40%")))))</f>
        <v>Below 0%</v>
      </c>
      <c r="N8602" s="6" t="str">
        <f aca="false">IF(AND(H8602&gt;=Summary!$B$25,I8602&gt;=Summary!$B$26,I8602&lt;=Summary!$B$27,J8602&gt;=Summary!$B$28,J8602&lt;=Summary!$B$29,F8602*J8602&gt;1),"Yes","No")</f>
        <v>No</v>
      </c>
    </row>
    <row r="8603" customFormat="false" ht="15" hidden="false" customHeight="false" outlineLevel="0" collapsed="false">
      <c r="A8603" s="6" t="s">
        <v>155</v>
      </c>
      <c r="B8603" s="45" t="n">
        <v>44233</v>
      </c>
      <c r="C8603" s="6" t="s">
        <v>188</v>
      </c>
      <c r="D8603" s="6" t="s">
        <v>179</v>
      </c>
      <c r="E8603" s="6" t="s">
        <v>187</v>
      </c>
      <c r="F8603" s="34" t="n">
        <v>0.495858162641525</v>
      </c>
      <c r="G8603" s="34" t="n">
        <v>0.31792419926757</v>
      </c>
      <c r="H8603" s="34" t="n">
        <v>0.177933963373956</v>
      </c>
      <c r="I8603" s="34" t="n">
        <v>0.559674173227071</v>
      </c>
      <c r="J8603" s="35" t="n">
        <v>3.15</v>
      </c>
      <c r="K8603" s="6" t="n">
        <v>1</v>
      </c>
      <c r="L8603" s="35" t="n">
        <v>2.15</v>
      </c>
      <c r="M8603" s="6" t="str">
        <f aca="false">IF(I8603&lt;=0,"Below 0%",IF(I8603&lt;=0.05,"0-5%",IF(I8603&lt;=0.1,"5-10%",IF(I8603&lt;=0.2,"10-20%",IF(I8603&lt;=0.4,"20-40%","Above 40%")))))</f>
        <v>Above 40%</v>
      </c>
      <c r="N8603" s="6" t="str">
        <f aca="false">IF(AND(H8603&gt;=Summary!$B$25,I8603&gt;=Summary!$B$26,I8603&lt;=Summary!$B$27,J8603&gt;=Summary!$B$28,J8603&lt;=Summary!$B$29,F8603*J8603&gt;1),"Yes","No")</f>
        <v>No</v>
      </c>
    </row>
    <row r="8604" customFormat="false" ht="15" hidden="false" customHeight="false" outlineLevel="0" collapsed="false">
      <c r="A8604" s="6" t="s">
        <v>155</v>
      </c>
      <c r="B8604" s="45" t="n">
        <v>44233</v>
      </c>
      <c r="C8604" s="6" t="s">
        <v>188</v>
      </c>
      <c r="D8604" s="6" t="s">
        <v>179</v>
      </c>
      <c r="E8604" s="6" t="s">
        <v>174</v>
      </c>
      <c r="F8604" s="34" t="n">
        <v>0.314270675182343</v>
      </c>
      <c r="G8604" s="34" t="n">
        <v>0.299838690926001</v>
      </c>
      <c r="H8604" s="34" t="n">
        <v>0.0144319842563412</v>
      </c>
      <c r="I8604" s="34" t="n">
        <v>0.0481324948817328</v>
      </c>
      <c r="J8604" s="35" t="n">
        <v>3.34</v>
      </c>
      <c r="K8604" s="6" t="n">
        <v>0</v>
      </c>
      <c r="L8604" s="35" t="n">
        <v>-1</v>
      </c>
      <c r="M8604" s="6" t="str">
        <f aca="false">IF(I8604&lt;=0,"Below 0%",IF(I8604&lt;=0.05,"0-5%",IF(I8604&lt;=0.1,"5-10%",IF(I8604&lt;=0.2,"10-20%",IF(I8604&lt;=0.4,"20-40%","Above 40%")))))</f>
        <v>0-5%</v>
      </c>
      <c r="N8604" s="6" t="str">
        <f aca="false">IF(AND(H8604&gt;=Summary!$B$25,I8604&gt;=Summary!$B$26,I8604&lt;=Summary!$B$27,J8604&gt;=Summary!$B$28,J8604&lt;=Summary!$B$29,F8604*J8604&gt;1),"Yes","No")</f>
        <v>No</v>
      </c>
    </row>
    <row r="8605" customFormat="false" ht="15" hidden="false" customHeight="false" outlineLevel="0" collapsed="false">
      <c r="A8605" s="6" t="s">
        <v>155</v>
      </c>
      <c r="B8605" s="45" t="n">
        <v>44233</v>
      </c>
      <c r="C8605" s="6" t="s">
        <v>188</v>
      </c>
      <c r="D8605" s="6" t="s">
        <v>179</v>
      </c>
      <c r="E8605" s="6" t="s">
        <v>177</v>
      </c>
      <c r="F8605" s="34" t="n">
        <v>0.189871147274971</v>
      </c>
      <c r="G8605" s="34" t="n">
        <v>0.382237109806429</v>
      </c>
      <c r="H8605" s="34" t="n">
        <v>-0.192365962531458</v>
      </c>
      <c r="I8605" s="34" t="n">
        <v>-0.503263439358034</v>
      </c>
      <c r="J8605" s="35" t="n">
        <v>2.62</v>
      </c>
      <c r="K8605" s="6" t="n">
        <v>0</v>
      </c>
      <c r="L8605" s="35" t="n">
        <v>-1</v>
      </c>
      <c r="M8605" s="6" t="str">
        <f aca="false">IF(I8605&lt;=0,"Below 0%",IF(I8605&lt;=0.05,"0-5%",IF(I8605&lt;=0.1,"5-10%",IF(I8605&lt;=0.2,"10-20%",IF(I8605&lt;=0.4,"20-40%","Above 40%")))))</f>
        <v>Below 0%</v>
      </c>
      <c r="N8605" s="6" t="str">
        <f aca="false">IF(AND(H8605&gt;=Summary!$B$25,I8605&gt;=Summary!$B$26,I8605&lt;=Summary!$B$27,J8605&gt;=Summary!$B$28,J8605&lt;=Summary!$B$29,F8605*J8605&gt;1),"Yes","No")</f>
        <v>No</v>
      </c>
    </row>
    <row r="8606" customFormat="false" ht="15" hidden="false" customHeight="false" outlineLevel="0" collapsed="false">
      <c r="A8606" s="6" t="s">
        <v>155</v>
      </c>
      <c r="B8606" s="45" t="n">
        <v>44234</v>
      </c>
      <c r="C8606" s="6" t="s">
        <v>183</v>
      </c>
      <c r="D8606" s="6" t="s">
        <v>194</v>
      </c>
      <c r="E8606" s="6" t="s">
        <v>187</v>
      </c>
      <c r="F8606" s="34" t="n">
        <v>0.398045271635056</v>
      </c>
      <c r="G8606" s="34" t="n">
        <v>0.28203980301982</v>
      </c>
      <c r="H8606" s="34" t="n">
        <v>0.116005468615235</v>
      </c>
      <c r="I8606" s="34" t="n">
        <v>0.411308855605332</v>
      </c>
      <c r="J8606" s="35" t="n">
        <v>3.54</v>
      </c>
      <c r="K8606" s="6" t="n">
        <v>0</v>
      </c>
      <c r="L8606" s="35" t="n">
        <v>-1</v>
      </c>
      <c r="M8606" s="6" t="str">
        <f aca="false">IF(I8606&lt;=0,"Below 0%",IF(I8606&lt;=0.05,"0-5%",IF(I8606&lt;=0.1,"5-10%",IF(I8606&lt;=0.2,"10-20%",IF(I8606&lt;=0.4,"20-40%","Above 40%")))))</f>
        <v>Above 40%</v>
      </c>
      <c r="N8606" s="6" t="str">
        <f aca="false">IF(AND(H8606&gt;=Summary!$B$25,I8606&gt;=Summary!$B$26,I8606&lt;=Summary!$B$27,J8606&gt;=Summary!$B$28,J8606&lt;=Summary!$B$29,F8606*J8606&gt;1),"Yes","No")</f>
        <v>No</v>
      </c>
    </row>
    <row r="8607" customFormat="false" ht="15" hidden="false" customHeight="false" outlineLevel="0" collapsed="false">
      <c r="A8607" s="6" t="s">
        <v>155</v>
      </c>
      <c r="B8607" s="45" t="n">
        <v>44234</v>
      </c>
      <c r="C8607" s="6" t="s">
        <v>183</v>
      </c>
      <c r="D8607" s="6" t="s">
        <v>194</v>
      </c>
      <c r="E8607" s="6" t="s">
        <v>174</v>
      </c>
      <c r="F8607" s="34" t="n">
        <v>0.327045828104019</v>
      </c>
      <c r="G8607" s="34" t="n">
        <v>0.264132513939197</v>
      </c>
      <c r="H8607" s="34" t="n">
        <v>0.0629133141648225</v>
      </c>
      <c r="I8607" s="34" t="n">
        <v>0.238188450284107</v>
      </c>
      <c r="J8607" s="35" t="n">
        <v>3.78</v>
      </c>
      <c r="K8607" s="6" t="n">
        <v>0</v>
      </c>
      <c r="L8607" s="35" t="n">
        <v>-1</v>
      </c>
      <c r="M8607" s="6" t="str">
        <f aca="false">IF(I8607&lt;=0,"Below 0%",IF(I8607&lt;=0.05,"0-5%",IF(I8607&lt;=0.1,"5-10%",IF(I8607&lt;=0.2,"10-20%",IF(I8607&lt;=0.4,"20-40%","Above 40%")))))</f>
        <v>20-40%</v>
      </c>
      <c r="N8607" s="6" t="str">
        <f aca="false">IF(AND(H8607&gt;=Summary!$B$25,I8607&gt;=Summary!$B$26,I8607&lt;=Summary!$B$27,J8607&gt;=Summary!$B$28,J8607&lt;=Summary!$B$29,F8607*J8607&gt;1),"Yes","No")</f>
        <v>Yes</v>
      </c>
    </row>
    <row r="8608" customFormat="false" ht="15" hidden="false" customHeight="false" outlineLevel="0" collapsed="false">
      <c r="A8608" s="6" t="s">
        <v>155</v>
      </c>
      <c r="B8608" s="45" t="n">
        <v>44234</v>
      </c>
      <c r="C8608" s="6" t="s">
        <v>183</v>
      </c>
      <c r="D8608" s="6" t="s">
        <v>194</v>
      </c>
      <c r="E8608" s="6" t="s">
        <v>177</v>
      </c>
      <c r="F8608" s="34" t="n">
        <v>0.274908900260925</v>
      </c>
      <c r="G8608" s="34" t="n">
        <v>0.453827683040983</v>
      </c>
      <c r="H8608" s="34" t="n">
        <v>-0.178918782780058</v>
      </c>
      <c r="I8608" s="34" t="n">
        <v>-0.394243871553117</v>
      </c>
      <c r="J8608" s="35" t="n">
        <v>2.2</v>
      </c>
      <c r="K8608" s="6" t="n">
        <v>1</v>
      </c>
      <c r="L8608" s="35" t="n">
        <v>1.2</v>
      </c>
      <c r="M8608" s="6" t="str">
        <f aca="false">IF(I8608&lt;=0,"Below 0%",IF(I8608&lt;=0.05,"0-5%",IF(I8608&lt;=0.1,"5-10%",IF(I8608&lt;=0.2,"10-20%",IF(I8608&lt;=0.4,"20-40%","Above 40%")))))</f>
        <v>Below 0%</v>
      </c>
      <c r="N8608" s="6" t="str">
        <f aca="false">IF(AND(H8608&gt;=Summary!$B$25,I8608&gt;=Summary!$B$26,I8608&lt;=Summary!$B$27,J8608&gt;=Summary!$B$28,J8608&lt;=Summary!$B$29,F8608*J8608&gt;1),"Yes","No")</f>
        <v>No</v>
      </c>
    </row>
    <row r="8609" customFormat="false" ht="15" hidden="false" customHeight="false" outlineLevel="0" collapsed="false">
      <c r="A8609" s="6" t="s">
        <v>155</v>
      </c>
      <c r="B8609" s="45" t="n">
        <v>44234</v>
      </c>
      <c r="C8609" s="6" t="s">
        <v>204</v>
      </c>
      <c r="D8609" s="6" t="s">
        <v>190</v>
      </c>
      <c r="E8609" s="6" t="s">
        <v>187</v>
      </c>
      <c r="F8609" s="34" t="n">
        <v>0.198652386665344</v>
      </c>
      <c r="G8609" s="34" t="n">
        <v>0.12863913337847</v>
      </c>
      <c r="H8609" s="34" t="n">
        <v>0.0700132532868744</v>
      </c>
      <c r="I8609" s="34" t="n">
        <v>0.544260921603755</v>
      </c>
      <c r="J8609" s="35" t="n">
        <v>7.8</v>
      </c>
      <c r="K8609" s="6" t="n">
        <v>0</v>
      </c>
      <c r="L8609" s="35" t="n">
        <v>-1</v>
      </c>
      <c r="M8609" s="6" t="str">
        <f aca="false">IF(I8609&lt;=0,"Below 0%",IF(I8609&lt;=0.05,"0-5%",IF(I8609&lt;=0.1,"5-10%",IF(I8609&lt;=0.2,"10-20%",IF(I8609&lt;=0.4,"20-40%","Above 40%")))))</f>
        <v>Above 40%</v>
      </c>
      <c r="N8609" s="6" t="str">
        <f aca="false">IF(AND(H8609&gt;=Summary!$B$25,I8609&gt;=Summary!$B$26,I8609&lt;=Summary!$B$27,J8609&gt;=Summary!$B$28,J8609&lt;=Summary!$B$29,F8609*J8609&gt;1),"Yes","No")</f>
        <v>No</v>
      </c>
    </row>
    <row r="8610" customFormat="false" ht="15" hidden="false" customHeight="false" outlineLevel="0" collapsed="false">
      <c r="A8610" s="6" t="s">
        <v>155</v>
      </c>
      <c r="B8610" s="45" t="n">
        <v>44234</v>
      </c>
      <c r="C8610" s="6" t="s">
        <v>204</v>
      </c>
      <c r="D8610" s="6" t="s">
        <v>190</v>
      </c>
      <c r="E8610" s="6" t="s">
        <v>174</v>
      </c>
      <c r="F8610" s="34" t="n">
        <v>0.328048646450043</v>
      </c>
      <c r="G8610" s="34" t="n">
        <v>0.211238997968856</v>
      </c>
      <c r="H8610" s="34" t="n">
        <v>0.116809648481187</v>
      </c>
      <c r="I8610" s="34" t="n">
        <v>0.552973880790747</v>
      </c>
      <c r="J8610" s="35" t="n">
        <v>4.75</v>
      </c>
      <c r="K8610" s="6" t="n">
        <v>0</v>
      </c>
      <c r="L8610" s="35" t="n">
        <v>-1</v>
      </c>
      <c r="M8610" s="6" t="str">
        <f aca="false">IF(I8610&lt;=0,"Below 0%",IF(I8610&lt;=0.05,"0-5%",IF(I8610&lt;=0.1,"5-10%",IF(I8610&lt;=0.2,"10-20%",IF(I8610&lt;=0.4,"20-40%","Above 40%")))))</f>
        <v>Above 40%</v>
      </c>
      <c r="N8610" s="6" t="str">
        <f aca="false">IF(AND(H8610&gt;=Summary!$B$25,I8610&gt;=Summary!$B$26,I8610&lt;=Summary!$B$27,J8610&gt;=Summary!$B$28,J8610&lt;=Summary!$B$29,F8610*J8610&gt;1),"Yes","No")</f>
        <v>No</v>
      </c>
    </row>
    <row r="8611" customFormat="false" ht="15" hidden="false" customHeight="false" outlineLevel="0" collapsed="false">
      <c r="A8611" s="6" t="s">
        <v>155</v>
      </c>
      <c r="B8611" s="45" t="n">
        <v>44234</v>
      </c>
      <c r="C8611" s="6" t="s">
        <v>204</v>
      </c>
      <c r="D8611" s="6" t="s">
        <v>190</v>
      </c>
      <c r="E8611" s="6" t="s">
        <v>177</v>
      </c>
      <c r="F8611" s="34" t="n">
        <v>0.473299026489258</v>
      </c>
      <c r="G8611" s="34" t="n">
        <v>0.660121868652674</v>
      </c>
      <c r="H8611" s="34" t="n">
        <v>-0.186822842163417</v>
      </c>
      <c r="I8611" s="34" t="n">
        <v>-0.283012654231145</v>
      </c>
      <c r="J8611" s="35" t="n">
        <v>1.52</v>
      </c>
      <c r="K8611" s="6" t="n">
        <v>1</v>
      </c>
      <c r="L8611" s="35" t="n">
        <v>0.52</v>
      </c>
      <c r="M8611" s="6" t="str">
        <f aca="false">IF(I8611&lt;=0,"Below 0%",IF(I8611&lt;=0.05,"0-5%",IF(I8611&lt;=0.1,"5-10%",IF(I8611&lt;=0.2,"10-20%",IF(I8611&lt;=0.4,"20-40%","Above 40%")))))</f>
        <v>Below 0%</v>
      </c>
      <c r="N8611" s="6" t="str">
        <f aca="false">IF(AND(H8611&gt;=Summary!$B$25,I8611&gt;=Summary!$B$26,I8611&lt;=Summary!$B$27,J8611&gt;=Summary!$B$28,J8611&lt;=Summary!$B$29,F8611*J8611&gt;1),"Yes","No")</f>
        <v>No</v>
      </c>
    </row>
    <row r="8612" customFormat="false" ht="15" hidden="false" customHeight="false" outlineLevel="0" collapsed="false">
      <c r="A8612" s="6" t="s">
        <v>155</v>
      </c>
      <c r="B8612" s="45" t="n">
        <v>44234</v>
      </c>
      <c r="C8612" s="6" t="s">
        <v>181</v>
      </c>
      <c r="D8612" s="6" t="s">
        <v>178</v>
      </c>
      <c r="E8612" s="6" t="s">
        <v>187</v>
      </c>
      <c r="F8612" s="34" t="n">
        <v>0.868247747421265</v>
      </c>
      <c r="G8612" s="34" t="n">
        <v>0.664617546324756</v>
      </c>
      <c r="H8612" s="34" t="n">
        <v>0.203630201096508</v>
      </c>
      <c r="I8612" s="34" t="n">
        <v>0.306387037511356</v>
      </c>
      <c r="J8612" s="35" t="n">
        <v>1.5</v>
      </c>
      <c r="K8612" s="6" t="n">
        <v>1</v>
      </c>
      <c r="L8612" s="35" t="n">
        <v>0.5</v>
      </c>
      <c r="M8612" s="6" t="str">
        <f aca="false">IF(I8612&lt;=0,"Below 0%",IF(I8612&lt;=0.05,"0-5%",IF(I8612&lt;=0.1,"5-10%",IF(I8612&lt;=0.2,"10-20%",IF(I8612&lt;=0.4,"20-40%","Above 40%")))))</f>
        <v>20-40%</v>
      </c>
      <c r="N8612" s="6" t="str">
        <f aca="false">IF(AND(H8612&gt;=Summary!$B$25,I8612&gt;=Summary!$B$26,I8612&lt;=Summary!$B$27,J8612&gt;=Summary!$B$28,J8612&lt;=Summary!$B$29,F8612*J8612&gt;1),"Yes","No")</f>
        <v>No</v>
      </c>
    </row>
    <row r="8613" customFormat="false" ht="15" hidden="false" customHeight="false" outlineLevel="0" collapsed="false">
      <c r="A8613" s="6" t="s">
        <v>155</v>
      </c>
      <c r="B8613" s="45" t="n">
        <v>44234</v>
      </c>
      <c r="C8613" s="6" t="s">
        <v>181</v>
      </c>
      <c r="D8613" s="6" t="s">
        <v>178</v>
      </c>
      <c r="E8613" s="6" t="s">
        <v>174</v>
      </c>
      <c r="F8613" s="34" t="n">
        <v>0.100556395947933</v>
      </c>
      <c r="G8613" s="34" t="n">
        <v>0.210766663739352</v>
      </c>
      <c r="H8613" s="34" t="n">
        <v>-0.110210267791419</v>
      </c>
      <c r="I8613" s="34" t="n">
        <v>-0.522901799725369</v>
      </c>
      <c r="J8613" s="35" t="n">
        <v>4.73</v>
      </c>
      <c r="K8613" s="6" t="n">
        <v>0</v>
      </c>
      <c r="L8613" s="35" t="n">
        <v>-1</v>
      </c>
      <c r="M8613" s="6" t="str">
        <f aca="false">IF(I8613&lt;=0,"Below 0%",IF(I8613&lt;=0.05,"0-5%",IF(I8613&lt;=0.1,"5-10%",IF(I8613&lt;=0.2,"10-20%",IF(I8613&lt;=0.4,"20-40%","Above 40%")))))</f>
        <v>Below 0%</v>
      </c>
      <c r="N8613" s="6" t="str">
        <f aca="false">IF(AND(H8613&gt;=Summary!$B$25,I8613&gt;=Summary!$B$26,I8613&lt;=Summary!$B$27,J8613&gt;=Summary!$B$28,J8613&lt;=Summary!$B$29,F8613*J8613&gt;1),"Yes","No")</f>
        <v>No</v>
      </c>
    </row>
    <row r="8614" customFormat="false" ht="15" hidden="false" customHeight="false" outlineLevel="0" collapsed="false">
      <c r="A8614" s="6" t="s">
        <v>155</v>
      </c>
      <c r="B8614" s="45" t="n">
        <v>44234</v>
      </c>
      <c r="C8614" s="6" t="s">
        <v>181</v>
      </c>
      <c r="D8614" s="6" t="s">
        <v>178</v>
      </c>
      <c r="E8614" s="6" t="s">
        <v>177</v>
      </c>
      <c r="F8614" s="34" t="n">
        <v>0.0311958715319634</v>
      </c>
      <c r="G8614" s="34" t="n">
        <v>0.124615789935892</v>
      </c>
      <c r="H8614" s="34" t="n">
        <v>-0.0934199184039285</v>
      </c>
      <c r="I8614" s="34" t="n">
        <v>-0.749663573548649</v>
      </c>
      <c r="J8614" s="35" t="n">
        <v>8</v>
      </c>
      <c r="K8614" s="6" t="n">
        <v>0</v>
      </c>
      <c r="L8614" s="35" t="n">
        <v>-1</v>
      </c>
      <c r="M8614" s="6" t="str">
        <f aca="false">IF(I8614&lt;=0,"Below 0%",IF(I8614&lt;=0.05,"0-5%",IF(I8614&lt;=0.1,"5-10%",IF(I8614&lt;=0.2,"10-20%",IF(I8614&lt;=0.4,"20-40%","Above 40%")))))</f>
        <v>Below 0%</v>
      </c>
      <c r="N8614" s="6" t="str">
        <f aca="false">IF(AND(H8614&gt;=Summary!$B$25,I8614&gt;=Summary!$B$26,I8614&lt;=Summary!$B$27,J8614&gt;=Summary!$B$28,J8614&lt;=Summary!$B$29,F8614*J8614&gt;1),"Yes","No")</f>
        <v>No</v>
      </c>
    </row>
    <row r="8615" customFormat="false" ht="15" hidden="false" customHeight="false" outlineLevel="0" collapsed="false">
      <c r="A8615" s="6" t="s">
        <v>155</v>
      </c>
      <c r="B8615" s="45" t="n">
        <v>44234</v>
      </c>
      <c r="C8615" s="6" t="s">
        <v>203</v>
      </c>
      <c r="D8615" s="6" t="s">
        <v>195</v>
      </c>
      <c r="E8615" s="6" t="s">
        <v>187</v>
      </c>
      <c r="F8615" s="34" t="n">
        <v>0.27576145529747</v>
      </c>
      <c r="G8615" s="34" t="n">
        <v>0.268542199488491</v>
      </c>
      <c r="H8615" s="34" t="n">
        <v>0.00721925580897903</v>
      </c>
      <c r="I8615" s="34" t="n">
        <v>0.0268831335362934</v>
      </c>
      <c r="J8615" s="35" t="n">
        <v>3.7</v>
      </c>
      <c r="K8615" s="6" t="n">
        <v>0</v>
      </c>
      <c r="L8615" s="35" t="n">
        <v>-1</v>
      </c>
      <c r="M8615" s="6" t="str">
        <f aca="false">IF(I8615&lt;=0,"Below 0%",IF(I8615&lt;=0.05,"0-5%",IF(I8615&lt;=0.1,"5-10%",IF(I8615&lt;=0.2,"10-20%",IF(I8615&lt;=0.4,"20-40%","Above 40%")))))</f>
        <v>0-5%</v>
      </c>
      <c r="N8615" s="6" t="str">
        <f aca="false">IF(AND(H8615&gt;=Summary!$B$25,I8615&gt;=Summary!$B$26,I8615&lt;=Summary!$B$27,J8615&gt;=Summary!$B$28,J8615&lt;=Summary!$B$29,F8615*J8615&gt;1),"Yes","No")</f>
        <v>No</v>
      </c>
    </row>
    <row r="8616" customFormat="false" ht="15" hidden="false" customHeight="false" outlineLevel="0" collapsed="false">
      <c r="A8616" s="6" t="s">
        <v>155</v>
      </c>
      <c r="B8616" s="45" t="n">
        <v>44234</v>
      </c>
      <c r="C8616" s="6" t="s">
        <v>203</v>
      </c>
      <c r="D8616" s="6" t="s">
        <v>195</v>
      </c>
      <c r="E8616" s="6" t="s">
        <v>174</v>
      </c>
      <c r="F8616" s="34" t="n">
        <v>0.290145218372345</v>
      </c>
      <c r="G8616" s="34" t="n">
        <v>0.283887468030691</v>
      </c>
      <c r="H8616" s="34" t="n">
        <v>0.00625775034165438</v>
      </c>
      <c r="I8616" s="34" t="n">
        <v>0.0220430665188005</v>
      </c>
      <c r="J8616" s="35" t="n">
        <v>3.5</v>
      </c>
      <c r="K8616" s="6" t="n">
        <v>1</v>
      </c>
      <c r="L8616" s="35" t="n">
        <v>2.5</v>
      </c>
      <c r="M8616" s="6" t="str">
        <f aca="false">IF(I8616&lt;=0,"Below 0%",IF(I8616&lt;=0.05,"0-5%",IF(I8616&lt;=0.1,"5-10%",IF(I8616&lt;=0.2,"10-20%",IF(I8616&lt;=0.4,"20-40%","Above 40%")))))</f>
        <v>0-5%</v>
      </c>
      <c r="N8616" s="6" t="str">
        <f aca="false">IF(AND(H8616&gt;=Summary!$B$25,I8616&gt;=Summary!$B$26,I8616&lt;=Summary!$B$27,J8616&gt;=Summary!$B$28,J8616&lt;=Summary!$B$29,F8616*J8616&gt;1),"Yes","No")</f>
        <v>No</v>
      </c>
    </row>
    <row r="8617" customFormat="false" ht="15" hidden="false" customHeight="false" outlineLevel="0" collapsed="false">
      <c r="A8617" s="6" t="s">
        <v>155</v>
      </c>
      <c r="B8617" s="45" t="n">
        <v>44234</v>
      </c>
      <c r="C8617" s="6" t="s">
        <v>203</v>
      </c>
      <c r="D8617" s="6" t="s">
        <v>195</v>
      </c>
      <c r="E8617" s="6" t="s">
        <v>177</v>
      </c>
      <c r="F8617" s="34" t="n">
        <v>0.43409338593483</v>
      </c>
      <c r="G8617" s="34" t="n">
        <v>0.447570332480819</v>
      </c>
      <c r="H8617" s="34" t="n">
        <v>-0.0134769465459887</v>
      </c>
      <c r="I8617" s="34" t="n">
        <v>-0.0301113491398949</v>
      </c>
      <c r="J8617" s="35" t="n">
        <v>2.22</v>
      </c>
      <c r="K8617" s="6" t="n">
        <v>0</v>
      </c>
      <c r="L8617" s="35" t="n">
        <v>-1</v>
      </c>
      <c r="M8617" s="6" t="str">
        <f aca="false">IF(I8617&lt;=0,"Below 0%",IF(I8617&lt;=0.05,"0-5%",IF(I8617&lt;=0.1,"5-10%",IF(I8617&lt;=0.2,"10-20%",IF(I8617&lt;=0.4,"20-40%","Above 40%")))))</f>
        <v>Below 0%</v>
      </c>
      <c r="N8617" s="6" t="str">
        <f aca="false">IF(AND(H8617&gt;=Summary!$B$25,I8617&gt;=Summary!$B$26,I8617&lt;=Summary!$B$27,J8617&gt;=Summary!$B$28,J8617&lt;=Summary!$B$29,F8617*J8617&gt;1),"Yes","No")</f>
        <v>No</v>
      </c>
    </row>
    <row r="8618" customFormat="false" ht="15" hidden="false" customHeight="false" outlineLevel="0" collapsed="false">
      <c r="A8618" s="6" t="s">
        <v>155</v>
      </c>
      <c r="B8618" s="45" t="n">
        <v>44235</v>
      </c>
      <c r="C8618" s="6" t="s">
        <v>205</v>
      </c>
      <c r="D8618" s="6" t="s">
        <v>180</v>
      </c>
      <c r="E8618" s="6" t="s">
        <v>187</v>
      </c>
      <c r="F8618" s="34" t="n">
        <v>0.509433150291443</v>
      </c>
      <c r="G8618" s="34" t="n">
        <v>0.520324817453303</v>
      </c>
      <c r="H8618" s="34" t="n">
        <v>-0.0108916671618602</v>
      </c>
      <c r="I8618" s="34" t="n">
        <v>-0.0209324383472016</v>
      </c>
      <c r="J8618" s="35" t="n">
        <v>1.93</v>
      </c>
      <c r="K8618" s="6" t="n">
        <v>1</v>
      </c>
      <c r="L8618" s="35" t="n">
        <v>0.93</v>
      </c>
      <c r="M8618" s="6" t="str">
        <f aca="false">IF(I8618&lt;=0,"Below 0%",IF(I8618&lt;=0.05,"0-5%",IF(I8618&lt;=0.1,"5-10%",IF(I8618&lt;=0.2,"10-20%",IF(I8618&lt;=0.4,"20-40%","Above 40%")))))</f>
        <v>Below 0%</v>
      </c>
      <c r="N8618" s="6" t="str">
        <f aca="false">IF(AND(H8618&gt;=Summary!$B$25,I8618&gt;=Summary!$B$26,I8618&lt;=Summary!$B$27,J8618&gt;=Summary!$B$28,J8618&lt;=Summary!$B$29,F8618*J8618&gt;1),"Yes","No")</f>
        <v>No</v>
      </c>
    </row>
    <row r="8619" customFormat="false" ht="15" hidden="false" customHeight="false" outlineLevel="0" collapsed="false">
      <c r="A8619" s="6" t="s">
        <v>155</v>
      </c>
      <c r="B8619" s="45" t="n">
        <v>44235</v>
      </c>
      <c r="C8619" s="6" t="s">
        <v>205</v>
      </c>
      <c r="D8619" s="6" t="s">
        <v>180</v>
      </c>
      <c r="E8619" s="6" t="s">
        <v>174</v>
      </c>
      <c r="F8619" s="34" t="n">
        <v>0.313595622777939</v>
      </c>
      <c r="G8619" s="34" t="n">
        <v>0.246134043550214</v>
      </c>
      <c r="H8619" s="34" t="n">
        <v>0.0674615792277244</v>
      </c>
      <c r="I8619" s="34" t="n">
        <v>0.274084715200973</v>
      </c>
      <c r="J8619" s="35" t="n">
        <v>4.08</v>
      </c>
      <c r="K8619" s="6" t="n">
        <v>0</v>
      </c>
      <c r="L8619" s="35" t="n">
        <v>-1</v>
      </c>
      <c r="M8619" s="6" t="str">
        <f aca="false">IF(I8619&lt;=0,"Below 0%",IF(I8619&lt;=0.05,"0-5%",IF(I8619&lt;=0.1,"5-10%",IF(I8619&lt;=0.2,"10-20%",IF(I8619&lt;=0.4,"20-40%","Above 40%")))))</f>
        <v>20-40%</v>
      </c>
      <c r="N8619" s="6" t="str">
        <f aca="false">IF(AND(H8619&gt;=Summary!$B$25,I8619&gt;=Summary!$B$26,I8619&lt;=Summary!$B$27,J8619&gt;=Summary!$B$28,J8619&lt;=Summary!$B$29,F8619*J8619&gt;1),"Yes","No")</f>
        <v>Yes</v>
      </c>
    </row>
    <row r="8620" customFormat="false" ht="15" hidden="false" customHeight="false" outlineLevel="0" collapsed="false">
      <c r="A8620" s="6" t="s">
        <v>155</v>
      </c>
      <c r="B8620" s="45" t="n">
        <v>44235</v>
      </c>
      <c r="C8620" s="6" t="s">
        <v>205</v>
      </c>
      <c r="D8620" s="6" t="s">
        <v>180</v>
      </c>
      <c r="E8620" s="6" t="s">
        <v>177</v>
      </c>
      <c r="F8620" s="34" t="n">
        <v>0.176971226930618</v>
      </c>
      <c r="G8620" s="34" t="n">
        <v>0.233541138996483</v>
      </c>
      <c r="H8620" s="34" t="n">
        <v>-0.0565699120658642</v>
      </c>
      <c r="I8620" s="34" t="n">
        <v>-0.242226754176772</v>
      </c>
      <c r="J8620" s="35" t="n">
        <v>4.3</v>
      </c>
      <c r="K8620" s="6" t="n">
        <v>0</v>
      </c>
      <c r="L8620" s="35" t="n">
        <v>-1</v>
      </c>
      <c r="M8620" s="6" t="str">
        <f aca="false">IF(I8620&lt;=0,"Below 0%",IF(I8620&lt;=0.05,"0-5%",IF(I8620&lt;=0.1,"5-10%",IF(I8620&lt;=0.2,"10-20%",IF(I8620&lt;=0.4,"20-40%","Above 40%")))))</f>
        <v>Below 0%</v>
      </c>
      <c r="N8620" s="6" t="str">
        <f aca="false">IF(AND(H8620&gt;=Summary!$B$25,I8620&gt;=Summary!$B$26,I8620&lt;=Summary!$B$27,J8620&gt;=Summary!$B$28,J8620&lt;=Summary!$B$29,F8620*J8620&gt;1),"Yes","No")</f>
        <v>No</v>
      </c>
    </row>
    <row r="8621" customFormat="false" ht="15" hidden="false" customHeight="false" outlineLevel="0" collapsed="false">
      <c r="A8621" s="6" t="s">
        <v>155</v>
      </c>
      <c r="B8621" s="45" t="n">
        <v>44240</v>
      </c>
      <c r="C8621" s="6" t="s">
        <v>201</v>
      </c>
      <c r="D8621" s="6" t="s">
        <v>182</v>
      </c>
      <c r="E8621" s="6" t="s">
        <v>187</v>
      </c>
      <c r="F8621" s="34" t="n">
        <v>0.388517647981644</v>
      </c>
      <c r="G8621" s="34" t="n">
        <v>0.344568957910527</v>
      </c>
      <c r="H8621" s="34" t="n">
        <v>0.0439486900711169</v>
      </c>
      <c r="I8621" s="34" t="n">
        <v>0.127546864167982</v>
      </c>
      <c r="J8621" s="35" t="n">
        <v>2.88</v>
      </c>
      <c r="K8621" s="6" t="n">
        <v>0</v>
      </c>
      <c r="L8621" s="35" t="n">
        <v>-1</v>
      </c>
      <c r="M8621" s="6" t="str">
        <f aca="false">IF(I8621&lt;=0,"Below 0%",IF(I8621&lt;=0.05,"0-5%",IF(I8621&lt;=0.1,"5-10%",IF(I8621&lt;=0.2,"10-20%",IF(I8621&lt;=0.4,"20-40%","Above 40%")))))</f>
        <v>10-20%</v>
      </c>
      <c r="N8621" s="6" t="str">
        <f aca="false">IF(AND(H8621&gt;=Summary!$B$25,I8621&gt;=Summary!$B$26,I8621&lt;=Summary!$B$27,J8621&gt;=Summary!$B$28,J8621&lt;=Summary!$B$29,F8621*J8621&gt;1),"Yes","No")</f>
        <v>Yes</v>
      </c>
    </row>
    <row r="8622" customFormat="false" ht="15" hidden="false" customHeight="false" outlineLevel="0" collapsed="false">
      <c r="A8622" s="6" t="s">
        <v>155</v>
      </c>
      <c r="B8622" s="45" t="n">
        <v>44240</v>
      </c>
      <c r="C8622" s="6" t="s">
        <v>201</v>
      </c>
      <c r="D8622" s="6" t="s">
        <v>182</v>
      </c>
      <c r="E8622" s="6" t="s">
        <v>174</v>
      </c>
      <c r="F8622" s="34" t="n">
        <v>0.341863244771957</v>
      </c>
      <c r="G8622" s="34" t="n">
        <v>0.279537633459808</v>
      </c>
      <c r="H8622" s="34" t="n">
        <v>0.0623256113121498</v>
      </c>
      <c r="I8622" s="34" t="n">
        <v>0.222959644255238</v>
      </c>
      <c r="J8622" s="35" t="n">
        <v>3.55</v>
      </c>
      <c r="K8622" s="6" t="n">
        <v>1</v>
      </c>
      <c r="L8622" s="35" t="n">
        <v>2.55</v>
      </c>
      <c r="M8622" s="6" t="str">
        <f aca="false">IF(I8622&lt;=0,"Below 0%",IF(I8622&lt;=0.05,"0-5%",IF(I8622&lt;=0.1,"5-10%",IF(I8622&lt;=0.2,"10-20%",IF(I8622&lt;=0.4,"20-40%","Above 40%")))))</f>
        <v>20-40%</v>
      </c>
      <c r="N8622" s="6" t="str">
        <f aca="false">IF(AND(H8622&gt;=Summary!$B$25,I8622&gt;=Summary!$B$26,I8622&lt;=Summary!$B$27,J8622&gt;=Summary!$B$28,J8622&lt;=Summary!$B$29,F8622*J8622&gt;1),"Yes","No")</f>
        <v>Yes</v>
      </c>
    </row>
    <row r="8623" customFormat="false" ht="15" hidden="false" customHeight="false" outlineLevel="0" collapsed="false">
      <c r="A8623" s="6" t="s">
        <v>155</v>
      </c>
      <c r="B8623" s="45" t="n">
        <v>44240</v>
      </c>
      <c r="C8623" s="6" t="s">
        <v>201</v>
      </c>
      <c r="D8623" s="6" t="s">
        <v>182</v>
      </c>
      <c r="E8623" s="6" t="s">
        <v>177</v>
      </c>
      <c r="F8623" s="34" t="n">
        <v>0.269619077444077</v>
      </c>
      <c r="G8623" s="34" t="n">
        <v>0.375893408629666</v>
      </c>
      <c r="H8623" s="34" t="n">
        <v>-0.106274331185589</v>
      </c>
      <c r="I8623" s="34" t="n">
        <v>-0.282724646790207</v>
      </c>
      <c r="J8623" s="35" t="n">
        <v>2.64</v>
      </c>
      <c r="K8623" s="6" t="n">
        <v>0</v>
      </c>
      <c r="L8623" s="35" t="n">
        <v>-1</v>
      </c>
      <c r="M8623" s="6" t="str">
        <f aca="false">IF(I8623&lt;=0,"Below 0%",IF(I8623&lt;=0.05,"0-5%",IF(I8623&lt;=0.1,"5-10%",IF(I8623&lt;=0.2,"10-20%",IF(I8623&lt;=0.4,"20-40%","Above 40%")))))</f>
        <v>Below 0%</v>
      </c>
      <c r="N8623" s="6" t="str">
        <f aca="false">IF(AND(H8623&gt;=Summary!$B$25,I8623&gt;=Summary!$B$26,I8623&lt;=Summary!$B$27,J8623&gt;=Summary!$B$28,J8623&lt;=Summary!$B$29,F8623*J8623&gt;1),"Yes","No")</f>
        <v>No</v>
      </c>
    </row>
    <row r="8624" customFormat="false" ht="15" hidden="false" customHeight="false" outlineLevel="0" collapsed="false">
      <c r="A8624" s="6" t="s">
        <v>155</v>
      </c>
      <c r="B8624" s="45" t="n">
        <v>44240</v>
      </c>
      <c r="C8624" s="6" t="s">
        <v>180</v>
      </c>
      <c r="D8624" s="6" t="s">
        <v>196</v>
      </c>
      <c r="E8624" s="6" t="s">
        <v>187</v>
      </c>
      <c r="F8624" s="34" t="n">
        <v>0.466016799211502</v>
      </c>
      <c r="G8624" s="34" t="n">
        <v>0.396311262195426</v>
      </c>
      <c r="H8624" s="34" t="n">
        <v>0.069705537016076</v>
      </c>
      <c r="I8624" s="34" t="n">
        <v>0.175885834356389</v>
      </c>
      <c r="J8624" s="35" t="n">
        <v>2.54</v>
      </c>
      <c r="K8624" s="6" t="n">
        <v>0</v>
      </c>
      <c r="L8624" s="35" t="n">
        <v>-1</v>
      </c>
      <c r="M8624" s="6" t="str">
        <f aca="false">IF(I8624&lt;=0,"Below 0%",IF(I8624&lt;=0.05,"0-5%",IF(I8624&lt;=0.1,"5-10%",IF(I8624&lt;=0.2,"10-20%",IF(I8624&lt;=0.4,"20-40%","Above 40%")))))</f>
        <v>10-20%</v>
      </c>
      <c r="N8624" s="6" t="str">
        <f aca="false">IF(AND(H8624&gt;=Summary!$B$25,I8624&gt;=Summary!$B$26,I8624&lt;=Summary!$B$27,J8624&gt;=Summary!$B$28,J8624&lt;=Summary!$B$29,F8624*J8624&gt;1),"Yes","No")</f>
        <v>Yes</v>
      </c>
    </row>
    <row r="8625" customFormat="false" ht="15" hidden="false" customHeight="false" outlineLevel="0" collapsed="false">
      <c r="A8625" s="6" t="s">
        <v>155</v>
      </c>
      <c r="B8625" s="45" t="n">
        <v>44240</v>
      </c>
      <c r="C8625" s="6" t="s">
        <v>180</v>
      </c>
      <c r="D8625" s="6" t="s">
        <v>196</v>
      </c>
      <c r="E8625" s="6" t="s">
        <v>174</v>
      </c>
      <c r="F8625" s="34" t="n">
        <v>0.292123883962631</v>
      </c>
      <c r="G8625" s="34" t="n">
        <v>0.303201989751923</v>
      </c>
      <c r="H8625" s="34" t="n">
        <v>-0.0110781057892913</v>
      </c>
      <c r="I8625" s="34" t="n">
        <v>-0.036537048448644</v>
      </c>
      <c r="J8625" s="35" t="n">
        <v>3.32</v>
      </c>
      <c r="K8625" s="6" t="n">
        <v>0</v>
      </c>
      <c r="L8625" s="35" t="n">
        <v>-1</v>
      </c>
      <c r="M8625" s="6" t="str">
        <f aca="false">IF(I8625&lt;=0,"Below 0%",IF(I8625&lt;=0.05,"0-5%",IF(I8625&lt;=0.1,"5-10%",IF(I8625&lt;=0.2,"10-20%",IF(I8625&lt;=0.4,"20-40%","Above 40%")))))</f>
        <v>Below 0%</v>
      </c>
      <c r="N8625" s="6" t="str">
        <f aca="false">IF(AND(H8625&gt;=Summary!$B$25,I8625&gt;=Summary!$B$26,I8625&lt;=Summary!$B$27,J8625&gt;=Summary!$B$28,J8625&lt;=Summary!$B$29,F8625*J8625&gt;1),"Yes","No")</f>
        <v>No</v>
      </c>
    </row>
    <row r="8626" customFormat="false" ht="15" hidden="false" customHeight="false" outlineLevel="0" collapsed="false">
      <c r="A8626" s="6" t="s">
        <v>155</v>
      </c>
      <c r="B8626" s="45" t="n">
        <v>44240</v>
      </c>
      <c r="C8626" s="6" t="s">
        <v>180</v>
      </c>
      <c r="D8626" s="6" t="s">
        <v>196</v>
      </c>
      <c r="E8626" s="6" t="s">
        <v>177</v>
      </c>
      <c r="F8626" s="34" t="n">
        <v>0.241859301924706</v>
      </c>
      <c r="G8626" s="34" t="n">
        <v>0.300486748052652</v>
      </c>
      <c r="H8626" s="34" t="n">
        <v>-0.058627446127946</v>
      </c>
      <c r="I8626" s="34" t="n">
        <v>-0.195108258543479</v>
      </c>
      <c r="J8626" s="35" t="n">
        <v>3.35</v>
      </c>
      <c r="K8626" s="6" t="n">
        <v>1</v>
      </c>
      <c r="L8626" s="35" t="n">
        <v>2.35</v>
      </c>
      <c r="M8626" s="6" t="str">
        <f aca="false">IF(I8626&lt;=0,"Below 0%",IF(I8626&lt;=0.05,"0-5%",IF(I8626&lt;=0.1,"5-10%",IF(I8626&lt;=0.2,"10-20%",IF(I8626&lt;=0.4,"20-40%","Above 40%")))))</f>
        <v>Below 0%</v>
      </c>
      <c r="N8626" s="6" t="str">
        <f aca="false">IF(AND(H8626&gt;=Summary!$B$25,I8626&gt;=Summary!$B$26,I8626&lt;=Summary!$B$27,J8626&gt;=Summary!$B$28,J8626&lt;=Summary!$B$29,F8626*J8626&gt;1),"Yes","No")</f>
        <v>No</v>
      </c>
    </row>
    <row r="8627" customFormat="false" ht="15" hidden="false" customHeight="false" outlineLevel="0" collapsed="false">
      <c r="A8627" s="6" t="s">
        <v>155</v>
      </c>
      <c r="B8627" s="45" t="n">
        <v>44240</v>
      </c>
      <c r="C8627" s="6" t="s">
        <v>195</v>
      </c>
      <c r="D8627" s="6" t="s">
        <v>183</v>
      </c>
      <c r="E8627" s="6" t="s">
        <v>187</v>
      </c>
      <c r="F8627" s="34" t="n">
        <v>0.385769754648209</v>
      </c>
      <c r="G8627" s="34" t="n">
        <v>0.278493396380238</v>
      </c>
      <c r="H8627" s="34" t="n">
        <v>0.107276358267971</v>
      </c>
      <c r="I8627" s="34" t="n">
        <v>0.385202520642543</v>
      </c>
      <c r="J8627" s="35" t="n">
        <v>3.6</v>
      </c>
      <c r="K8627" s="6" t="n">
        <v>1</v>
      </c>
      <c r="L8627" s="35" t="n">
        <v>2.6</v>
      </c>
      <c r="M8627" s="6" t="str">
        <f aca="false">IF(I8627&lt;=0,"Below 0%",IF(I8627&lt;=0.05,"0-5%",IF(I8627&lt;=0.1,"5-10%",IF(I8627&lt;=0.2,"10-20%",IF(I8627&lt;=0.4,"20-40%","Above 40%")))))</f>
        <v>20-40%</v>
      </c>
      <c r="N8627" s="6" t="str">
        <f aca="false">IF(AND(H8627&gt;=Summary!$B$25,I8627&gt;=Summary!$B$26,I8627&lt;=Summary!$B$27,J8627&gt;=Summary!$B$28,J8627&lt;=Summary!$B$29,F8627*J8627&gt;1),"Yes","No")</f>
        <v>Yes</v>
      </c>
    </row>
    <row r="8628" customFormat="false" ht="15" hidden="false" customHeight="false" outlineLevel="0" collapsed="false">
      <c r="A8628" s="6" t="s">
        <v>155</v>
      </c>
      <c r="B8628" s="45" t="n">
        <v>44240</v>
      </c>
      <c r="C8628" s="6" t="s">
        <v>195</v>
      </c>
      <c r="D8628" s="6" t="s">
        <v>183</v>
      </c>
      <c r="E8628" s="6" t="s">
        <v>174</v>
      </c>
      <c r="F8628" s="34" t="n">
        <v>0.3006731569767</v>
      </c>
      <c r="G8628" s="34" t="n">
        <v>0.273927930865808</v>
      </c>
      <c r="H8628" s="34" t="n">
        <v>0.0267452261108919</v>
      </c>
      <c r="I8628" s="34" t="n">
        <v>0.0976359950822026</v>
      </c>
      <c r="J8628" s="35" t="n">
        <v>3.66</v>
      </c>
      <c r="K8628" s="6" t="n">
        <v>0</v>
      </c>
      <c r="L8628" s="35" t="n">
        <v>-1</v>
      </c>
      <c r="M8628" s="6" t="str">
        <f aca="false">IF(I8628&lt;=0,"Below 0%",IF(I8628&lt;=0.05,"0-5%",IF(I8628&lt;=0.1,"5-10%",IF(I8628&lt;=0.2,"10-20%",IF(I8628&lt;=0.4,"20-40%","Above 40%")))))</f>
        <v>5-10%</v>
      </c>
      <c r="N8628" s="6" t="str">
        <f aca="false">IF(AND(H8628&gt;=Summary!$B$25,I8628&gt;=Summary!$B$26,I8628&lt;=Summary!$B$27,J8628&gt;=Summary!$B$28,J8628&lt;=Summary!$B$29,F8628*J8628&gt;1),"Yes","No")</f>
        <v>No</v>
      </c>
    </row>
    <row r="8629" customFormat="false" ht="15" hidden="false" customHeight="false" outlineLevel="0" collapsed="false">
      <c r="A8629" s="6" t="s">
        <v>155</v>
      </c>
      <c r="B8629" s="45" t="n">
        <v>44240</v>
      </c>
      <c r="C8629" s="6" t="s">
        <v>195</v>
      </c>
      <c r="D8629" s="6" t="s">
        <v>183</v>
      </c>
      <c r="E8629" s="6" t="s">
        <v>177</v>
      </c>
      <c r="F8629" s="34" t="n">
        <v>0.313557088375092</v>
      </c>
      <c r="G8629" s="34" t="n">
        <v>0.447578672753954</v>
      </c>
      <c r="H8629" s="34" t="n">
        <v>-0.134021584378863</v>
      </c>
      <c r="I8629" s="34" t="n">
        <v>-0.299436931510224</v>
      </c>
      <c r="J8629" s="35" t="n">
        <v>2.24</v>
      </c>
      <c r="K8629" s="6" t="n">
        <v>0</v>
      </c>
      <c r="L8629" s="35" t="n">
        <v>-1</v>
      </c>
      <c r="M8629" s="6" t="str">
        <f aca="false">IF(I8629&lt;=0,"Below 0%",IF(I8629&lt;=0.05,"0-5%",IF(I8629&lt;=0.1,"5-10%",IF(I8629&lt;=0.2,"10-20%",IF(I8629&lt;=0.4,"20-40%","Above 40%")))))</f>
        <v>Below 0%</v>
      </c>
      <c r="N8629" s="6" t="str">
        <f aca="false">IF(AND(H8629&gt;=Summary!$B$25,I8629&gt;=Summary!$B$26,I8629&lt;=Summary!$B$27,J8629&gt;=Summary!$B$28,J8629&lt;=Summary!$B$29,F8629*J8629&gt;1),"Yes","No")</f>
        <v>No</v>
      </c>
    </row>
    <row r="8630" customFormat="false" ht="15" hidden="false" customHeight="false" outlineLevel="0" collapsed="false">
      <c r="A8630" s="6" t="s">
        <v>155</v>
      </c>
      <c r="B8630" s="45" t="n">
        <v>44240</v>
      </c>
      <c r="C8630" s="6" t="s">
        <v>194</v>
      </c>
      <c r="D8630" s="6" t="s">
        <v>181</v>
      </c>
      <c r="E8630" s="6" t="s">
        <v>187</v>
      </c>
      <c r="F8630" s="34" t="n">
        <v>0.703403651714325</v>
      </c>
      <c r="G8630" s="34" t="n">
        <v>0.730566551524167</v>
      </c>
      <c r="H8630" s="34" t="n">
        <v>-0.0271628998098423</v>
      </c>
      <c r="I8630" s="34" t="n">
        <v>-0.0371805960089097</v>
      </c>
      <c r="J8630" s="35" t="n">
        <v>1.37</v>
      </c>
      <c r="K8630" s="6" t="n">
        <v>1</v>
      </c>
      <c r="L8630" s="35" t="n">
        <v>0.37</v>
      </c>
      <c r="M8630" s="6" t="str">
        <f aca="false">IF(I8630&lt;=0,"Below 0%",IF(I8630&lt;=0.05,"0-5%",IF(I8630&lt;=0.1,"5-10%",IF(I8630&lt;=0.2,"10-20%",IF(I8630&lt;=0.4,"20-40%","Above 40%")))))</f>
        <v>Below 0%</v>
      </c>
      <c r="N8630" s="6" t="str">
        <f aca="false">IF(AND(H8630&gt;=Summary!$B$25,I8630&gt;=Summary!$B$26,I8630&lt;=Summary!$B$27,J8630&gt;=Summary!$B$28,J8630&lt;=Summary!$B$29,F8630*J8630&gt;1),"Yes","No")</f>
        <v>No</v>
      </c>
    </row>
    <row r="8631" customFormat="false" ht="15" hidden="false" customHeight="false" outlineLevel="0" collapsed="false">
      <c r="A8631" s="6" t="s">
        <v>155</v>
      </c>
      <c r="B8631" s="45" t="n">
        <v>44240</v>
      </c>
      <c r="C8631" s="6" t="s">
        <v>194</v>
      </c>
      <c r="D8631" s="6" t="s">
        <v>181</v>
      </c>
      <c r="E8631" s="6" t="s">
        <v>174</v>
      </c>
      <c r="F8631" s="34" t="n">
        <v>0.166245326399803</v>
      </c>
      <c r="G8631" s="34" t="n">
        <v>0.164078061571821</v>
      </c>
      <c r="H8631" s="34" t="n">
        <v>0.00216726482798196</v>
      </c>
      <c r="I8631" s="34" t="n">
        <v>0.0132087422731606</v>
      </c>
      <c r="J8631" s="35" t="n">
        <v>6.1</v>
      </c>
      <c r="K8631" s="6" t="n">
        <v>0</v>
      </c>
      <c r="L8631" s="35" t="n">
        <v>-1</v>
      </c>
      <c r="M8631" s="6" t="str">
        <f aca="false">IF(I8631&lt;=0,"Below 0%",IF(I8631&lt;=0.05,"0-5%",IF(I8631&lt;=0.1,"5-10%",IF(I8631&lt;=0.2,"10-20%",IF(I8631&lt;=0.4,"20-40%","Above 40%")))))</f>
        <v>0-5%</v>
      </c>
      <c r="N8631" s="6" t="str">
        <f aca="false">IF(AND(H8631&gt;=Summary!$B$25,I8631&gt;=Summary!$B$26,I8631&lt;=Summary!$B$27,J8631&gt;=Summary!$B$28,J8631&lt;=Summary!$B$29,F8631*J8631&gt;1),"Yes","No")</f>
        <v>No</v>
      </c>
    </row>
    <row r="8632" customFormat="false" ht="15" hidden="false" customHeight="false" outlineLevel="0" collapsed="false">
      <c r="A8632" s="6" t="s">
        <v>155</v>
      </c>
      <c r="B8632" s="45" t="n">
        <v>44240</v>
      </c>
      <c r="C8632" s="6" t="s">
        <v>194</v>
      </c>
      <c r="D8632" s="6" t="s">
        <v>181</v>
      </c>
      <c r="E8632" s="6" t="s">
        <v>177</v>
      </c>
      <c r="F8632" s="34" t="n">
        <v>0.130351006984711</v>
      </c>
      <c r="G8632" s="34" t="n">
        <v>0.105355386904012</v>
      </c>
      <c r="H8632" s="34" t="n">
        <v>0.0249956200806992</v>
      </c>
      <c r="I8632" s="34" t="n">
        <v>0.237250517654807</v>
      </c>
      <c r="J8632" s="35" t="n">
        <v>9.5</v>
      </c>
      <c r="K8632" s="6" t="n">
        <v>0</v>
      </c>
      <c r="L8632" s="35" t="n">
        <v>-1</v>
      </c>
      <c r="M8632" s="6" t="str">
        <f aca="false">IF(I8632&lt;=0,"Below 0%",IF(I8632&lt;=0.05,"0-5%",IF(I8632&lt;=0.1,"5-10%",IF(I8632&lt;=0.2,"10-20%",IF(I8632&lt;=0.4,"20-40%","Above 40%")))))</f>
        <v>20-40%</v>
      </c>
      <c r="N8632" s="6" t="str">
        <f aca="false">IF(AND(H8632&gt;=Summary!$B$25,I8632&gt;=Summary!$B$26,I8632&lt;=Summary!$B$27,J8632&gt;=Summary!$B$28,J8632&lt;=Summary!$B$29,F8632*J8632&gt;1),"Yes","No")</f>
        <v>No</v>
      </c>
    </row>
    <row r="8633" customFormat="false" ht="15" hidden="false" customHeight="false" outlineLevel="0" collapsed="false">
      <c r="A8633" s="6" t="s">
        <v>155</v>
      </c>
      <c r="B8633" s="45" t="n">
        <v>44241</v>
      </c>
      <c r="C8633" s="6" t="s">
        <v>185</v>
      </c>
      <c r="D8633" s="6" t="s">
        <v>205</v>
      </c>
      <c r="E8633" s="6" t="s">
        <v>187</v>
      </c>
      <c r="F8633" s="34" t="n">
        <v>0.472511798143387</v>
      </c>
      <c r="G8633" s="34" t="n">
        <v>0.505846153846154</v>
      </c>
      <c r="H8633" s="34" t="n">
        <v>-0.033334355702767</v>
      </c>
      <c r="I8633" s="34" t="n">
        <v>-0.065898209266419</v>
      </c>
      <c r="J8633" s="35" t="n">
        <v>1.96</v>
      </c>
      <c r="K8633" s="6" t="n">
        <v>1</v>
      </c>
      <c r="L8633" s="35" t="n">
        <v>0.96</v>
      </c>
      <c r="M8633" s="6" t="str">
        <f aca="false">IF(I8633&lt;=0,"Below 0%",IF(I8633&lt;=0.05,"0-5%",IF(I8633&lt;=0.1,"5-10%",IF(I8633&lt;=0.2,"10-20%",IF(I8633&lt;=0.4,"20-40%","Above 40%")))))</f>
        <v>Below 0%</v>
      </c>
      <c r="N8633" s="6" t="str">
        <f aca="false">IF(AND(H8633&gt;=Summary!$B$25,I8633&gt;=Summary!$B$26,I8633&lt;=Summary!$B$27,J8633&gt;=Summary!$B$28,J8633&lt;=Summary!$B$29,F8633*J8633&gt;1),"Yes","No")</f>
        <v>No</v>
      </c>
    </row>
    <row r="8634" customFormat="false" ht="15" hidden="false" customHeight="false" outlineLevel="0" collapsed="false">
      <c r="A8634" s="6" t="s">
        <v>155</v>
      </c>
      <c r="B8634" s="45" t="n">
        <v>44241</v>
      </c>
      <c r="C8634" s="6" t="s">
        <v>185</v>
      </c>
      <c r="D8634" s="6" t="s">
        <v>205</v>
      </c>
      <c r="E8634" s="6" t="s">
        <v>174</v>
      </c>
      <c r="F8634" s="34" t="n">
        <v>0.317536950111389</v>
      </c>
      <c r="G8634" s="34" t="n">
        <v>0.252923076923077</v>
      </c>
      <c r="H8634" s="34" t="n">
        <v>0.0646138731883122</v>
      </c>
      <c r="I8634" s="34" t="n">
        <v>0.25546847671778</v>
      </c>
      <c r="J8634" s="35" t="n">
        <v>3.92</v>
      </c>
      <c r="K8634" s="6" t="n">
        <v>0</v>
      </c>
      <c r="L8634" s="35" t="n">
        <v>-1</v>
      </c>
      <c r="M8634" s="6" t="str">
        <f aca="false">IF(I8634&lt;=0,"Below 0%",IF(I8634&lt;=0.05,"0-5%",IF(I8634&lt;=0.1,"5-10%",IF(I8634&lt;=0.2,"10-20%",IF(I8634&lt;=0.4,"20-40%","Above 40%")))))</f>
        <v>20-40%</v>
      </c>
      <c r="N8634" s="6" t="str">
        <f aca="false">IF(AND(H8634&gt;=Summary!$B$25,I8634&gt;=Summary!$B$26,I8634&lt;=Summary!$B$27,J8634&gt;=Summary!$B$28,J8634&lt;=Summary!$B$29,F8634*J8634&gt;1),"Yes","No")</f>
        <v>Yes</v>
      </c>
    </row>
    <row r="8635" customFormat="false" ht="15" hidden="false" customHeight="false" outlineLevel="0" collapsed="false">
      <c r="A8635" s="6" t="s">
        <v>155</v>
      </c>
      <c r="B8635" s="45" t="n">
        <v>44241</v>
      </c>
      <c r="C8635" s="6" t="s">
        <v>185</v>
      </c>
      <c r="D8635" s="6" t="s">
        <v>205</v>
      </c>
      <c r="E8635" s="6" t="s">
        <v>177</v>
      </c>
      <c r="F8635" s="34" t="n">
        <v>0.209951296448708</v>
      </c>
      <c r="G8635" s="34" t="n">
        <v>0.241230769230769</v>
      </c>
      <c r="H8635" s="34" t="n">
        <v>-0.0312794727820616</v>
      </c>
      <c r="I8635" s="34" t="n">
        <v>-0.129666181813393</v>
      </c>
      <c r="J8635" s="35" t="n">
        <v>4.11</v>
      </c>
      <c r="K8635" s="6" t="n">
        <v>0</v>
      </c>
      <c r="L8635" s="35" t="n">
        <v>-1</v>
      </c>
      <c r="M8635" s="6" t="str">
        <f aca="false">IF(I8635&lt;=0,"Below 0%",IF(I8635&lt;=0.05,"0-5%",IF(I8635&lt;=0.1,"5-10%",IF(I8635&lt;=0.2,"10-20%",IF(I8635&lt;=0.4,"20-40%","Above 40%")))))</f>
        <v>Below 0%</v>
      </c>
      <c r="N8635" s="6" t="str">
        <f aca="false">IF(AND(H8635&gt;=Summary!$B$25,I8635&gt;=Summary!$B$26,I8635&lt;=Summary!$B$27,J8635&gt;=Summary!$B$28,J8635&lt;=Summary!$B$29,F8635*J8635&gt;1),"Yes","No")</f>
        <v>No</v>
      </c>
    </row>
    <row r="8636" customFormat="false" ht="15" hidden="false" customHeight="false" outlineLevel="0" collapsed="false">
      <c r="A8636" s="6" t="s">
        <v>155</v>
      </c>
      <c r="B8636" s="45" t="n">
        <v>44241</v>
      </c>
      <c r="C8636" s="6" t="s">
        <v>173</v>
      </c>
      <c r="D8636" s="6" t="s">
        <v>184</v>
      </c>
      <c r="E8636" s="6" t="s">
        <v>187</v>
      </c>
      <c r="F8636" s="34" t="n">
        <v>0.572798728942871</v>
      </c>
      <c r="G8636" s="34" t="n">
        <v>0.50090340514246</v>
      </c>
      <c r="H8636" s="34" t="n">
        <v>0.071895323800411</v>
      </c>
      <c r="I8636" s="34" t="n">
        <v>0.143531313746936</v>
      </c>
      <c r="J8636" s="35" t="n">
        <v>1.98</v>
      </c>
      <c r="K8636" s="6" t="n">
        <v>0</v>
      </c>
      <c r="L8636" s="35" t="n">
        <v>-1</v>
      </c>
      <c r="M8636" s="6" t="str">
        <f aca="false">IF(I8636&lt;=0,"Below 0%",IF(I8636&lt;=0.05,"0-5%",IF(I8636&lt;=0.1,"5-10%",IF(I8636&lt;=0.2,"10-20%",IF(I8636&lt;=0.4,"20-40%","Above 40%")))))</f>
        <v>10-20%</v>
      </c>
      <c r="N8636" s="6" t="str">
        <f aca="false">IF(AND(H8636&gt;=Summary!$B$25,I8636&gt;=Summary!$B$26,I8636&lt;=Summary!$B$27,J8636&gt;=Summary!$B$28,J8636&lt;=Summary!$B$29,F8636*J8636&gt;1),"Yes","No")</f>
        <v>Yes</v>
      </c>
    </row>
    <row r="8637" customFormat="false" ht="15" hidden="false" customHeight="false" outlineLevel="0" collapsed="false">
      <c r="A8637" s="6" t="s">
        <v>155</v>
      </c>
      <c r="B8637" s="45" t="n">
        <v>44241</v>
      </c>
      <c r="C8637" s="6" t="s">
        <v>173</v>
      </c>
      <c r="D8637" s="6" t="s">
        <v>184</v>
      </c>
      <c r="E8637" s="6" t="s">
        <v>174</v>
      </c>
      <c r="F8637" s="34" t="n">
        <v>0.240012496709824</v>
      </c>
      <c r="G8637" s="34" t="n">
        <v>0.265184155663655</v>
      </c>
      <c r="H8637" s="34" t="n">
        <v>-0.0251716589538317</v>
      </c>
      <c r="I8637" s="34" t="n">
        <v>-0.0949214288117499</v>
      </c>
      <c r="J8637" s="35" t="n">
        <v>3.74</v>
      </c>
      <c r="K8637" s="6" t="n">
        <v>0</v>
      </c>
      <c r="L8637" s="35" t="n">
        <v>-1</v>
      </c>
      <c r="M8637" s="6" t="str">
        <f aca="false">IF(I8637&lt;=0,"Below 0%",IF(I8637&lt;=0.05,"0-5%",IF(I8637&lt;=0.1,"5-10%",IF(I8637&lt;=0.2,"10-20%",IF(I8637&lt;=0.4,"20-40%","Above 40%")))))</f>
        <v>Below 0%</v>
      </c>
      <c r="N8637" s="6" t="str">
        <f aca="false">IF(AND(H8637&gt;=Summary!$B$25,I8637&gt;=Summary!$B$26,I8637&lt;=Summary!$B$27,J8637&gt;=Summary!$B$28,J8637&lt;=Summary!$B$29,F8637*J8637&gt;1),"Yes","No")</f>
        <v>No</v>
      </c>
    </row>
    <row r="8638" customFormat="false" ht="15" hidden="false" customHeight="false" outlineLevel="0" collapsed="false">
      <c r="A8638" s="6" t="s">
        <v>155</v>
      </c>
      <c r="B8638" s="45" t="n">
        <v>44241</v>
      </c>
      <c r="C8638" s="6" t="s">
        <v>173</v>
      </c>
      <c r="D8638" s="6" t="s">
        <v>184</v>
      </c>
      <c r="E8638" s="6" t="s">
        <v>177</v>
      </c>
      <c r="F8638" s="34" t="n">
        <v>0.187188714742661</v>
      </c>
      <c r="G8638" s="34" t="n">
        <v>0.233912439193885</v>
      </c>
      <c r="H8638" s="34" t="n">
        <v>-0.0467237244512241</v>
      </c>
      <c r="I8638" s="34" t="n">
        <v>-0.199748780407937</v>
      </c>
      <c r="J8638" s="35" t="n">
        <v>4.24</v>
      </c>
      <c r="K8638" s="6" t="n">
        <v>1</v>
      </c>
      <c r="L8638" s="35" t="n">
        <v>3.24</v>
      </c>
      <c r="M8638" s="6" t="str">
        <f aca="false">IF(I8638&lt;=0,"Below 0%",IF(I8638&lt;=0.05,"0-5%",IF(I8638&lt;=0.1,"5-10%",IF(I8638&lt;=0.2,"10-20%",IF(I8638&lt;=0.4,"20-40%","Above 40%")))))</f>
        <v>Below 0%</v>
      </c>
      <c r="N8638" s="6" t="str">
        <f aca="false">IF(AND(H8638&gt;=Summary!$B$25,I8638&gt;=Summary!$B$26,I8638&lt;=Summary!$B$27,J8638&gt;=Summary!$B$28,J8638&lt;=Summary!$B$29,F8638*J8638&gt;1),"Yes","No")</f>
        <v>No</v>
      </c>
    </row>
    <row r="8639" customFormat="false" ht="15" hidden="false" customHeight="false" outlineLevel="0" collapsed="false">
      <c r="A8639" s="6" t="s">
        <v>155</v>
      </c>
      <c r="B8639" s="45" t="n">
        <v>44241</v>
      </c>
      <c r="C8639" s="6" t="s">
        <v>179</v>
      </c>
      <c r="D8639" s="6" t="s">
        <v>203</v>
      </c>
      <c r="E8639" s="6" t="s">
        <v>187</v>
      </c>
      <c r="F8639" s="34" t="n">
        <v>0.366299331188202</v>
      </c>
      <c r="G8639" s="34" t="n">
        <v>0.39333028780265</v>
      </c>
      <c r="H8639" s="34" t="n">
        <v>-0.0270309566144477</v>
      </c>
      <c r="I8639" s="34" t="n">
        <v>-0.0687233031696005</v>
      </c>
      <c r="J8639" s="35" t="n">
        <v>2.56</v>
      </c>
      <c r="K8639" s="6" t="n">
        <v>0</v>
      </c>
      <c r="L8639" s="35" t="n">
        <v>-1</v>
      </c>
      <c r="M8639" s="6" t="str">
        <f aca="false">IF(I8639&lt;=0,"Below 0%",IF(I8639&lt;=0.05,"0-5%",IF(I8639&lt;=0.1,"5-10%",IF(I8639&lt;=0.2,"10-20%",IF(I8639&lt;=0.4,"20-40%","Above 40%")))))</f>
        <v>Below 0%</v>
      </c>
      <c r="N8639" s="6" t="str">
        <f aca="false">IF(AND(H8639&gt;=Summary!$B$25,I8639&gt;=Summary!$B$26,I8639&lt;=Summary!$B$27,J8639&gt;=Summary!$B$28,J8639&lt;=Summary!$B$29,F8639*J8639&gt;1),"Yes","No")</f>
        <v>No</v>
      </c>
    </row>
    <row r="8640" customFormat="false" ht="15" hidden="false" customHeight="false" outlineLevel="0" collapsed="false">
      <c r="A8640" s="6" t="s">
        <v>155</v>
      </c>
      <c r="B8640" s="45" t="n">
        <v>44241</v>
      </c>
      <c r="C8640" s="6" t="s">
        <v>179</v>
      </c>
      <c r="D8640" s="6" t="s">
        <v>203</v>
      </c>
      <c r="E8640" s="6" t="s">
        <v>174</v>
      </c>
      <c r="F8640" s="34" t="n">
        <v>0.396648675203323</v>
      </c>
      <c r="G8640" s="34" t="n">
        <v>0.299680219278209</v>
      </c>
      <c r="H8640" s="34" t="n">
        <v>0.0969684559251142</v>
      </c>
      <c r="I8640" s="34" t="n">
        <v>0.323573094542797</v>
      </c>
      <c r="J8640" s="35" t="n">
        <v>3.36</v>
      </c>
      <c r="K8640" s="6" t="n">
        <v>0</v>
      </c>
      <c r="L8640" s="35" t="n">
        <v>-1</v>
      </c>
      <c r="M8640" s="6" t="str">
        <f aca="false">IF(I8640&lt;=0,"Below 0%",IF(I8640&lt;=0.05,"0-5%",IF(I8640&lt;=0.1,"5-10%",IF(I8640&lt;=0.2,"10-20%",IF(I8640&lt;=0.4,"20-40%","Above 40%")))))</f>
        <v>20-40%</v>
      </c>
      <c r="N8640" s="6" t="str">
        <f aca="false">IF(AND(H8640&gt;=Summary!$B$25,I8640&gt;=Summary!$B$26,I8640&lt;=Summary!$B$27,J8640&gt;=Summary!$B$28,J8640&lt;=Summary!$B$29,F8640*J8640&gt;1),"Yes","No")</f>
        <v>Yes</v>
      </c>
    </row>
    <row r="8641" customFormat="false" ht="15" hidden="false" customHeight="false" outlineLevel="0" collapsed="false">
      <c r="A8641" s="6" t="s">
        <v>155</v>
      </c>
      <c r="B8641" s="45" t="n">
        <v>44241</v>
      </c>
      <c r="C8641" s="6" t="s">
        <v>179</v>
      </c>
      <c r="D8641" s="6" t="s">
        <v>203</v>
      </c>
      <c r="E8641" s="6" t="s">
        <v>177</v>
      </c>
      <c r="F8641" s="34" t="n">
        <v>0.237051978707314</v>
      </c>
      <c r="G8641" s="34" t="n">
        <v>0.306989492919141</v>
      </c>
      <c r="H8641" s="34" t="n">
        <v>-0.0699375142118276</v>
      </c>
      <c r="I8641" s="34" t="n">
        <v>-0.227817289597754</v>
      </c>
      <c r="J8641" s="35" t="n">
        <v>3.28</v>
      </c>
      <c r="K8641" s="6" t="n">
        <v>1</v>
      </c>
      <c r="L8641" s="35" t="n">
        <v>2.28</v>
      </c>
      <c r="M8641" s="6" t="str">
        <f aca="false">IF(I8641&lt;=0,"Below 0%",IF(I8641&lt;=0.05,"0-5%",IF(I8641&lt;=0.1,"5-10%",IF(I8641&lt;=0.2,"10-20%",IF(I8641&lt;=0.4,"20-40%","Above 40%")))))</f>
        <v>Below 0%</v>
      </c>
      <c r="N8641" s="6" t="str">
        <f aca="false">IF(AND(H8641&gt;=Summary!$B$25,I8641&gt;=Summary!$B$26,I8641&lt;=Summary!$B$27,J8641&gt;=Summary!$B$28,J8641&lt;=Summary!$B$29,F8641*J8641&gt;1),"Yes","No")</f>
        <v>No</v>
      </c>
    </row>
    <row r="8642" customFormat="false" ht="15" hidden="false" customHeight="false" outlineLevel="0" collapsed="false">
      <c r="A8642" s="6" t="s">
        <v>155</v>
      </c>
      <c r="B8642" s="45" t="n">
        <v>44241</v>
      </c>
      <c r="C8642" s="6" t="s">
        <v>178</v>
      </c>
      <c r="D8642" s="6" t="s">
        <v>176</v>
      </c>
      <c r="E8642" s="6" t="s">
        <v>187</v>
      </c>
      <c r="F8642" s="34" t="n">
        <v>0.0905843079090118</v>
      </c>
      <c r="G8642" s="34" t="n">
        <v>0.099264705882353</v>
      </c>
      <c r="H8642" s="34" t="n">
        <v>-0.00868039797334112</v>
      </c>
      <c r="I8642" s="34" t="n">
        <v>-0.0874469721758809</v>
      </c>
      <c r="J8642" s="35" t="n">
        <v>10</v>
      </c>
      <c r="K8642" s="6" t="n">
        <v>0</v>
      </c>
      <c r="L8642" s="35" t="n">
        <v>-1</v>
      </c>
      <c r="M8642" s="6" t="str">
        <f aca="false">IF(I8642&lt;=0,"Below 0%",IF(I8642&lt;=0.05,"0-5%",IF(I8642&lt;=0.1,"5-10%",IF(I8642&lt;=0.2,"10-20%",IF(I8642&lt;=0.4,"20-40%","Above 40%")))))</f>
        <v>Below 0%</v>
      </c>
      <c r="N8642" s="6" t="str">
        <f aca="false">IF(AND(H8642&gt;=Summary!$B$25,I8642&gt;=Summary!$B$26,I8642&lt;=Summary!$B$27,J8642&gt;=Summary!$B$28,J8642&lt;=Summary!$B$29,F8642*J8642&gt;1),"Yes","No")</f>
        <v>No</v>
      </c>
    </row>
    <row r="8643" customFormat="false" ht="15" hidden="false" customHeight="false" outlineLevel="0" collapsed="false">
      <c r="A8643" s="6" t="s">
        <v>155</v>
      </c>
      <c r="B8643" s="45" t="n">
        <v>44241</v>
      </c>
      <c r="C8643" s="6" t="s">
        <v>178</v>
      </c>
      <c r="D8643" s="6" t="s">
        <v>176</v>
      </c>
      <c r="E8643" s="6" t="s">
        <v>174</v>
      </c>
      <c r="F8643" s="34" t="n">
        <v>0.0889341756701469</v>
      </c>
      <c r="G8643" s="34" t="n">
        <v>0.165441176470588</v>
      </c>
      <c r="H8643" s="34" t="n">
        <v>-0.0765070008004413</v>
      </c>
      <c r="I8643" s="34" t="n">
        <v>-0.462442315949334</v>
      </c>
      <c r="J8643" s="35" t="n">
        <v>6</v>
      </c>
      <c r="K8643" s="6" t="n">
        <v>1</v>
      </c>
      <c r="L8643" s="35" t="n">
        <v>5</v>
      </c>
      <c r="M8643" s="6" t="str">
        <f aca="false">IF(I8643&lt;=0,"Below 0%",IF(I8643&lt;=0.05,"0-5%",IF(I8643&lt;=0.1,"5-10%",IF(I8643&lt;=0.2,"10-20%",IF(I8643&lt;=0.4,"20-40%","Above 40%")))))</f>
        <v>Below 0%</v>
      </c>
      <c r="N8643" s="6" t="str">
        <f aca="false">IF(AND(H8643&gt;=Summary!$B$25,I8643&gt;=Summary!$B$26,I8643&lt;=Summary!$B$27,J8643&gt;=Summary!$B$28,J8643&lt;=Summary!$B$29,F8643*J8643&gt;1),"Yes","No")</f>
        <v>No</v>
      </c>
    </row>
    <row r="8644" customFormat="false" ht="15" hidden="false" customHeight="false" outlineLevel="0" collapsed="false">
      <c r="A8644" s="6" t="s">
        <v>155</v>
      </c>
      <c r="B8644" s="45" t="n">
        <v>44241</v>
      </c>
      <c r="C8644" s="6" t="s">
        <v>178</v>
      </c>
      <c r="D8644" s="6" t="s">
        <v>176</v>
      </c>
      <c r="E8644" s="6" t="s">
        <v>177</v>
      </c>
      <c r="F8644" s="34" t="n">
        <v>0.820481538772583</v>
      </c>
      <c r="G8644" s="34" t="n">
        <v>0.735294117647059</v>
      </c>
      <c r="H8644" s="34" t="n">
        <v>0.0851874211255241</v>
      </c>
      <c r="I8644" s="34" t="n">
        <v>0.115854892730713</v>
      </c>
      <c r="J8644" s="35" t="n">
        <v>1.35</v>
      </c>
      <c r="K8644" s="6" t="n">
        <v>0</v>
      </c>
      <c r="L8644" s="35" t="n">
        <v>-1</v>
      </c>
      <c r="M8644" s="6" t="str">
        <f aca="false">IF(I8644&lt;=0,"Below 0%",IF(I8644&lt;=0.05,"0-5%",IF(I8644&lt;=0.1,"5-10%",IF(I8644&lt;=0.2,"10-20%",IF(I8644&lt;=0.4,"20-40%","Above 40%")))))</f>
        <v>10-20%</v>
      </c>
      <c r="N8644" s="6" t="str">
        <f aca="false">IF(AND(H8644&gt;=Summary!$B$25,I8644&gt;=Summary!$B$26,I8644&lt;=Summary!$B$27,J8644&gt;=Summary!$B$28,J8644&lt;=Summary!$B$29,F8644*J8644&gt;1),"Yes","No")</f>
        <v>No</v>
      </c>
    </row>
    <row r="8645" customFormat="false" ht="15" hidden="false" customHeight="false" outlineLevel="0" collapsed="false">
      <c r="A8645" s="6" t="s">
        <v>155</v>
      </c>
      <c r="B8645" s="45" t="n">
        <v>44242</v>
      </c>
      <c r="C8645" s="6" t="s">
        <v>190</v>
      </c>
      <c r="D8645" s="6" t="s">
        <v>188</v>
      </c>
      <c r="E8645" s="6" t="s">
        <v>187</v>
      </c>
      <c r="F8645" s="34" t="n">
        <v>0.663236320018768</v>
      </c>
      <c r="G8645" s="34" t="n">
        <v>0.780777444481477</v>
      </c>
      <c r="H8645" s="34" t="n">
        <v>-0.117541124462709</v>
      </c>
      <c r="I8645" s="34" t="n">
        <v>-0.150543698839519</v>
      </c>
      <c r="J8645" s="35" t="n">
        <v>1.29</v>
      </c>
      <c r="K8645" s="6" t="n">
        <v>1</v>
      </c>
      <c r="L8645" s="35" t="n">
        <v>0.29</v>
      </c>
      <c r="M8645" s="6" t="str">
        <f aca="false">IF(I8645&lt;=0,"Below 0%",IF(I8645&lt;=0.05,"0-5%",IF(I8645&lt;=0.1,"5-10%",IF(I8645&lt;=0.2,"10-20%",IF(I8645&lt;=0.4,"20-40%","Above 40%")))))</f>
        <v>Below 0%</v>
      </c>
      <c r="N8645" s="6" t="str">
        <f aca="false">IF(AND(H8645&gt;=Summary!$B$25,I8645&gt;=Summary!$B$26,I8645&lt;=Summary!$B$27,J8645&gt;=Summary!$B$28,J8645&lt;=Summary!$B$29,F8645*J8645&gt;1),"Yes","No")</f>
        <v>No</v>
      </c>
    </row>
    <row r="8646" customFormat="false" ht="15" hidden="false" customHeight="false" outlineLevel="0" collapsed="false">
      <c r="A8646" s="6" t="s">
        <v>155</v>
      </c>
      <c r="B8646" s="45" t="n">
        <v>44242</v>
      </c>
      <c r="C8646" s="6" t="s">
        <v>190</v>
      </c>
      <c r="D8646" s="6" t="s">
        <v>188</v>
      </c>
      <c r="E8646" s="6" t="s">
        <v>174</v>
      </c>
      <c r="F8646" s="34" t="n">
        <v>0.214902371168137</v>
      </c>
      <c r="G8646" s="34" t="n">
        <v>0.145971435272624</v>
      </c>
      <c r="H8646" s="34" t="n">
        <v>0.0689309358955126</v>
      </c>
      <c r="I8646" s="34" t="n">
        <v>0.472222087607575</v>
      </c>
      <c r="J8646" s="35" t="n">
        <v>6.9</v>
      </c>
      <c r="K8646" s="6" t="n">
        <v>0</v>
      </c>
      <c r="L8646" s="35" t="n">
        <v>-1</v>
      </c>
      <c r="M8646" s="6" t="str">
        <f aca="false">IF(I8646&lt;=0,"Below 0%",IF(I8646&lt;=0.05,"0-5%",IF(I8646&lt;=0.1,"5-10%",IF(I8646&lt;=0.2,"10-20%",IF(I8646&lt;=0.4,"20-40%","Above 40%")))))</f>
        <v>Above 40%</v>
      </c>
      <c r="N8646" s="6" t="str">
        <f aca="false">IF(AND(H8646&gt;=Summary!$B$25,I8646&gt;=Summary!$B$26,I8646&lt;=Summary!$B$27,J8646&gt;=Summary!$B$28,J8646&lt;=Summary!$B$29,F8646*J8646&gt;1),"Yes","No")</f>
        <v>No</v>
      </c>
    </row>
    <row r="8647" customFormat="false" ht="15" hidden="false" customHeight="false" outlineLevel="0" collapsed="false">
      <c r="A8647" s="6" t="s">
        <v>155</v>
      </c>
      <c r="B8647" s="45" t="n">
        <v>44242</v>
      </c>
      <c r="C8647" s="6" t="s">
        <v>190</v>
      </c>
      <c r="D8647" s="6" t="s">
        <v>188</v>
      </c>
      <c r="E8647" s="6" t="s">
        <v>177</v>
      </c>
      <c r="F8647" s="34" t="n">
        <v>0.121861293911934</v>
      </c>
      <c r="G8647" s="34" t="n">
        <v>0.0732511202458986</v>
      </c>
      <c r="H8647" s="34" t="n">
        <v>0.0486101736660353</v>
      </c>
      <c r="I8647" s="34" t="n">
        <v>0.663609969415546</v>
      </c>
      <c r="J8647" s="35" t="n">
        <v>13.75</v>
      </c>
      <c r="K8647" s="6" t="n">
        <v>0</v>
      </c>
      <c r="L8647" s="35" t="n">
        <v>-1</v>
      </c>
      <c r="M8647" s="6" t="str">
        <f aca="false">IF(I8647&lt;=0,"Below 0%",IF(I8647&lt;=0.05,"0-5%",IF(I8647&lt;=0.1,"5-10%",IF(I8647&lt;=0.2,"10-20%",IF(I8647&lt;=0.4,"20-40%","Above 40%")))))</f>
        <v>Above 40%</v>
      </c>
      <c r="N8647" s="6" t="str">
        <f aca="false">IF(AND(H8647&gt;=Summary!$B$25,I8647&gt;=Summary!$B$26,I8647&lt;=Summary!$B$27,J8647&gt;=Summary!$B$28,J8647&lt;=Summary!$B$29,F8647*J8647&gt;1),"Yes","No")</f>
        <v>No</v>
      </c>
    </row>
    <row r="8648" customFormat="false" ht="15" hidden="false" customHeight="false" outlineLevel="0" collapsed="false">
      <c r="A8648" s="6" t="s">
        <v>155</v>
      </c>
      <c r="B8648" s="45" t="n">
        <v>44242</v>
      </c>
      <c r="C8648" s="6" t="s">
        <v>189</v>
      </c>
      <c r="D8648" s="6" t="s">
        <v>204</v>
      </c>
      <c r="E8648" s="6" t="s">
        <v>187</v>
      </c>
      <c r="F8648" s="34" t="n">
        <v>0.575516641139984</v>
      </c>
      <c r="G8648" s="34" t="n">
        <v>0.556966374779205</v>
      </c>
      <c r="H8648" s="34" t="n">
        <v>0.0185502663607788</v>
      </c>
      <c r="I8648" s="34" t="n">
        <v>0.0333058999623319</v>
      </c>
      <c r="J8648" s="35" t="n">
        <v>1.79</v>
      </c>
      <c r="K8648" s="6" t="n">
        <v>1</v>
      </c>
      <c r="L8648" s="35" t="n">
        <v>0.79</v>
      </c>
      <c r="M8648" s="6" t="str">
        <f aca="false">IF(I8648&lt;=0,"Below 0%",IF(I8648&lt;=0.05,"0-5%",IF(I8648&lt;=0.1,"5-10%",IF(I8648&lt;=0.2,"10-20%",IF(I8648&lt;=0.4,"20-40%","Above 40%")))))</f>
        <v>0-5%</v>
      </c>
      <c r="N8648" s="6" t="str">
        <f aca="false">IF(AND(H8648&gt;=Summary!$B$25,I8648&gt;=Summary!$B$26,I8648&lt;=Summary!$B$27,J8648&gt;=Summary!$B$28,J8648&lt;=Summary!$B$29,F8648*J8648&gt;1),"Yes","No")</f>
        <v>No</v>
      </c>
    </row>
    <row r="8649" customFormat="false" ht="15" hidden="false" customHeight="false" outlineLevel="0" collapsed="false">
      <c r="A8649" s="6" t="s">
        <v>155</v>
      </c>
      <c r="B8649" s="45" t="n">
        <v>44242</v>
      </c>
      <c r="C8649" s="6" t="s">
        <v>189</v>
      </c>
      <c r="D8649" s="6" t="s">
        <v>204</v>
      </c>
      <c r="E8649" s="6" t="s">
        <v>174</v>
      </c>
      <c r="F8649" s="34" t="n">
        <v>0.215087026357651</v>
      </c>
      <c r="G8649" s="34" t="n">
        <v>0.255633284834558</v>
      </c>
      <c r="H8649" s="34" t="n">
        <v>-0.0405462584769076</v>
      </c>
      <c r="I8649" s="34" t="n">
        <v>-0.158611029479782</v>
      </c>
      <c r="J8649" s="35" t="n">
        <v>3.9</v>
      </c>
      <c r="K8649" s="6" t="n">
        <v>0</v>
      </c>
      <c r="L8649" s="35" t="n">
        <v>-1</v>
      </c>
      <c r="M8649" s="6" t="str">
        <f aca="false">IF(I8649&lt;=0,"Below 0%",IF(I8649&lt;=0.05,"0-5%",IF(I8649&lt;=0.1,"5-10%",IF(I8649&lt;=0.2,"10-20%",IF(I8649&lt;=0.4,"20-40%","Above 40%")))))</f>
        <v>Below 0%</v>
      </c>
      <c r="N8649" s="6" t="str">
        <f aca="false">IF(AND(H8649&gt;=Summary!$B$25,I8649&gt;=Summary!$B$26,I8649&lt;=Summary!$B$27,J8649&gt;=Summary!$B$28,J8649&lt;=Summary!$B$29,F8649*J8649&gt;1),"Yes","No")</f>
        <v>No</v>
      </c>
    </row>
    <row r="8650" customFormat="false" ht="15" hidden="false" customHeight="false" outlineLevel="0" collapsed="false">
      <c r="A8650" s="6" t="s">
        <v>155</v>
      </c>
      <c r="B8650" s="45" t="n">
        <v>44242</v>
      </c>
      <c r="C8650" s="6" t="s">
        <v>189</v>
      </c>
      <c r="D8650" s="6" t="s">
        <v>204</v>
      </c>
      <c r="E8650" s="6" t="s">
        <v>177</v>
      </c>
      <c r="F8650" s="34" t="n">
        <v>0.209396332502365</v>
      </c>
      <c r="G8650" s="34" t="n">
        <v>0.187400340386236</v>
      </c>
      <c r="H8650" s="34" t="n">
        <v>0.0219959921161287</v>
      </c>
      <c r="I8650" s="34" t="n">
        <v>0.117374344522505</v>
      </c>
      <c r="J8650" s="35" t="n">
        <v>5.32</v>
      </c>
      <c r="K8650" s="6" t="n">
        <v>0</v>
      </c>
      <c r="L8650" s="35" t="n">
        <v>-1</v>
      </c>
      <c r="M8650" s="6" t="str">
        <f aca="false">IF(I8650&lt;=0,"Below 0%",IF(I8650&lt;=0.05,"0-5%",IF(I8650&lt;=0.1,"5-10%",IF(I8650&lt;=0.2,"10-20%",IF(I8650&lt;=0.4,"20-40%","Above 40%")))))</f>
        <v>10-20%</v>
      </c>
      <c r="N8650" s="6" t="str">
        <f aca="false">IF(AND(H8650&gt;=Summary!$B$25,I8650&gt;=Summary!$B$26,I8650&lt;=Summary!$B$27,J8650&gt;=Summary!$B$28,J8650&lt;=Summary!$B$29,F8650*J8650&gt;1),"Yes","No")</f>
        <v>No</v>
      </c>
    </row>
    <row r="8651" customFormat="false" ht="15" hidden="false" customHeight="false" outlineLevel="0" collapsed="false">
      <c r="A8651" s="6" t="s">
        <v>155</v>
      </c>
      <c r="B8651" s="45" t="n">
        <v>44244</v>
      </c>
      <c r="C8651" s="6" t="s">
        <v>196</v>
      </c>
      <c r="D8651" s="6" t="s">
        <v>184</v>
      </c>
      <c r="E8651" s="6" t="s">
        <v>187</v>
      </c>
      <c r="F8651" s="34" t="n">
        <v>0.481381505727768</v>
      </c>
      <c r="G8651" s="34" t="n">
        <v>0.347306088346146</v>
      </c>
      <c r="H8651" s="34" t="n">
        <v>0.134075417381622</v>
      </c>
      <c r="I8651" s="34" t="n">
        <v>0.38604395914878</v>
      </c>
      <c r="J8651" s="35" t="n">
        <v>2.89</v>
      </c>
      <c r="K8651" s="6" t="n">
        <v>0</v>
      </c>
      <c r="L8651" s="35" t="n">
        <v>-1</v>
      </c>
      <c r="M8651" s="6" t="str">
        <f aca="false">IF(I8651&lt;=0,"Below 0%",IF(I8651&lt;=0.05,"0-5%",IF(I8651&lt;=0.1,"5-10%",IF(I8651&lt;=0.2,"10-20%",IF(I8651&lt;=0.4,"20-40%","Above 40%")))))</f>
        <v>20-40%</v>
      </c>
      <c r="N8651" s="6" t="str">
        <f aca="false">IF(AND(H8651&gt;=Summary!$B$25,I8651&gt;=Summary!$B$26,I8651&lt;=Summary!$B$27,J8651&gt;=Summary!$B$28,J8651&lt;=Summary!$B$29,F8651*J8651&gt;1),"Yes","No")</f>
        <v>Yes</v>
      </c>
    </row>
    <row r="8652" customFormat="false" ht="15" hidden="false" customHeight="false" outlineLevel="0" collapsed="false">
      <c r="A8652" s="6" t="s">
        <v>155</v>
      </c>
      <c r="B8652" s="45" t="n">
        <v>44244</v>
      </c>
      <c r="C8652" s="6" t="s">
        <v>196</v>
      </c>
      <c r="D8652" s="6" t="s">
        <v>184</v>
      </c>
      <c r="E8652" s="6" t="s">
        <v>174</v>
      </c>
      <c r="F8652" s="34" t="n">
        <v>0.342392504215241</v>
      </c>
      <c r="G8652" s="34" t="n">
        <v>0.300513351892324</v>
      </c>
      <c r="H8652" s="34" t="n">
        <v>0.0418791523229167</v>
      </c>
      <c r="I8652" s="34" t="n">
        <v>0.139358707555604</v>
      </c>
      <c r="J8652" s="35" t="n">
        <v>3.34</v>
      </c>
      <c r="K8652" s="6" t="n">
        <v>1</v>
      </c>
      <c r="L8652" s="35" t="n">
        <v>2.34</v>
      </c>
      <c r="M8652" s="6" t="str">
        <f aca="false">IF(I8652&lt;=0,"Below 0%",IF(I8652&lt;=0.05,"0-5%",IF(I8652&lt;=0.1,"5-10%",IF(I8652&lt;=0.2,"10-20%",IF(I8652&lt;=0.4,"20-40%","Above 40%")))))</f>
        <v>10-20%</v>
      </c>
      <c r="N8652" s="6" t="str">
        <f aca="false">IF(AND(H8652&gt;=Summary!$B$25,I8652&gt;=Summary!$B$26,I8652&lt;=Summary!$B$27,J8652&gt;=Summary!$B$28,J8652&lt;=Summary!$B$29,F8652*J8652&gt;1),"Yes","No")</f>
        <v>Yes</v>
      </c>
    </row>
    <row r="8653" customFormat="false" ht="15" hidden="false" customHeight="false" outlineLevel="0" collapsed="false">
      <c r="A8653" s="6" t="s">
        <v>155</v>
      </c>
      <c r="B8653" s="45" t="n">
        <v>44244</v>
      </c>
      <c r="C8653" s="6" t="s">
        <v>196</v>
      </c>
      <c r="D8653" s="6" t="s">
        <v>184</v>
      </c>
      <c r="E8653" s="6" t="s">
        <v>177</v>
      </c>
      <c r="F8653" s="34" t="n">
        <v>0.176226004958153</v>
      </c>
      <c r="G8653" s="34" t="n">
        <v>0.35218055976153</v>
      </c>
      <c r="H8653" s="34" t="n">
        <v>-0.175954554803378</v>
      </c>
      <c r="I8653" s="34" t="n">
        <v>-0.499614615078471</v>
      </c>
      <c r="J8653" s="35" t="n">
        <v>2.85</v>
      </c>
      <c r="K8653" s="6" t="n">
        <v>0</v>
      </c>
      <c r="L8653" s="35" t="n">
        <v>-1</v>
      </c>
      <c r="M8653" s="6" t="str">
        <f aca="false">IF(I8653&lt;=0,"Below 0%",IF(I8653&lt;=0.05,"0-5%",IF(I8653&lt;=0.1,"5-10%",IF(I8653&lt;=0.2,"10-20%",IF(I8653&lt;=0.4,"20-40%","Above 40%")))))</f>
        <v>Below 0%</v>
      </c>
      <c r="N8653" s="6" t="str">
        <f aca="false">IF(AND(H8653&gt;=Summary!$B$25,I8653&gt;=Summary!$B$26,I8653&lt;=Summary!$B$27,J8653&gt;=Summary!$B$28,J8653&lt;=Summary!$B$29,F8653*J8653&gt;1),"Yes","No")</f>
        <v>No</v>
      </c>
    </row>
    <row r="8654" customFormat="false" ht="15" hidden="false" customHeight="false" outlineLevel="0" collapsed="false">
      <c r="A8654" s="6" t="s">
        <v>155</v>
      </c>
      <c r="B8654" s="45" t="n">
        <v>44244</v>
      </c>
      <c r="C8654" s="6" t="s">
        <v>173</v>
      </c>
      <c r="D8654" s="6" t="s">
        <v>194</v>
      </c>
      <c r="E8654" s="6" t="s">
        <v>187</v>
      </c>
      <c r="F8654" s="34" t="n">
        <v>0.159271731972694</v>
      </c>
      <c r="G8654" s="34" t="n">
        <v>0.104863221884499</v>
      </c>
      <c r="H8654" s="34" t="n">
        <v>0.0544085100881959</v>
      </c>
      <c r="I8654" s="34" t="n">
        <v>0.518852168667144</v>
      </c>
      <c r="J8654" s="35" t="n">
        <v>9.5</v>
      </c>
      <c r="K8654" s="6" t="n">
        <v>0</v>
      </c>
      <c r="L8654" s="35" t="n">
        <v>-1</v>
      </c>
      <c r="M8654" s="6" t="str">
        <f aca="false">IF(I8654&lt;=0,"Below 0%",IF(I8654&lt;=0.05,"0-5%",IF(I8654&lt;=0.1,"5-10%",IF(I8654&lt;=0.2,"10-20%",IF(I8654&lt;=0.4,"20-40%","Above 40%")))))</f>
        <v>Above 40%</v>
      </c>
      <c r="N8654" s="6" t="str">
        <f aca="false">IF(AND(H8654&gt;=Summary!$B$25,I8654&gt;=Summary!$B$26,I8654&lt;=Summary!$B$27,J8654&gt;=Summary!$B$28,J8654&lt;=Summary!$B$29,F8654*J8654&gt;1),"Yes","No")</f>
        <v>No</v>
      </c>
    </row>
    <row r="8655" customFormat="false" ht="15" hidden="false" customHeight="false" outlineLevel="0" collapsed="false">
      <c r="A8655" s="6" t="s">
        <v>155</v>
      </c>
      <c r="B8655" s="45" t="n">
        <v>44244</v>
      </c>
      <c r="C8655" s="6" t="s">
        <v>173</v>
      </c>
      <c r="D8655" s="6" t="s">
        <v>194</v>
      </c>
      <c r="E8655" s="6" t="s">
        <v>174</v>
      </c>
      <c r="F8655" s="34" t="n">
        <v>0.171460703015328</v>
      </c>
      <c r="G8655" s="34" t="n">
        <v>0.173252279635258</v>
      </c>
      <c r="H8655" s="34" t="n">
        <v>-0.00179157661993087</v>
      </c>
      <c r="I8655" s="34" t="n">
        <v>-0.0103408545255659</v>
      </c>
      <c r="J8655" s="35" t="n">
        <v>5.75</v>
      </c>
      <c r="K8655" s="6" t="n">
        <v>0</v>
      </c>
      <c r="L8655" s="35" t="n">
        <v>-1</v>
      </c>
      <c r="M8655" s="6" t="str">
        <f aca="false">IF(I8655&lt;=0,"Below 0%",IF(I8655&lt;=0.05,"0-5%",IF(I8655&lt;=0.1,"5-10%",IF(I8655&lt;=0.2,"10-20%",IF(I8655&lt;=0.4,"20-40%","Above 40%")))))</f>
        <v>Below 0%</v>
      </c>
      <c r="N8655" s="6" t="str">
        <f aca="false">IF(AND(H8655&gt;=Summary!$B$25,I8655&gt;=Summary!$B$26,I8655&lt;=Summary!$B$27,J8655&gt;=Summary!$B$28,J8655&lt;=Summary!$B$29,F8655*J8655&gt;1),"Yes","No")</f>
        <v>No</v>
      </c>
    </row>
    <row r="8656" customFormat="false" ht="15" hidden="false" customHeight="false" outlineLevel="0" collapsed="false">
      <c r="A8656" s="6" t="s">
        <v>155</v>
      </c>
      <c r="B8656" s="45" t="n">
        <v>44244</v>
      </c>
      <c r="C8656" s="6" t="s">
        <v>173</v>
      </c>
      <c r="D8656" s="6" t="s">
        <v>194</v>
      </c>
      <c r="E8656" s="6" t="s">
        <v>177</v>
      </c>
      <c r="F8656" s="34" t="n">
        <v>0.669267594814301</v>
      </c>
      <c r="G8656" s="34" t="n">
        <v>0.721884498480243</v>
      </c>
      <c r="H8656" s="34" t="n">
        <v>-0.0526169036659426</v>
      </c>
      <c r="I8656" s="34" t="n">
        <v>-0.0728882581309268</v>
      </c>
      <c r="J8656" s="35" t="n">
        <v>1.38</v>
      </c>
      <c r="K8656" s="6" t="n">
        <v>1</v>
      </c>
      <c r="L8656" s="35" t="n">
        <v>0.38</v>
      </c>
      <c r="M8656" s="6" t="str">
        <f aca="false">IF(I8656&lt;=0,"Below 0%",IF(I8656&lt;=0.05,"0-5%",IF(I8656&lt;=0.1,"5-10%",IF(I8656&lt;=0.2,"10-20%",IF(I8656&lt;=0.4,"20-40%","Above 40%")))))</f>
        <v>Below 0%</v>
      </c>
      <c r="N8656" s="6" t="str">
        <f aca="false">IF(AND(H8656&gt;=Summary!$B$25,I8656&gt;=Summary!$B$26,I8656&lt;=Summary!$B$27,J8656&gt;=Summary!$B$28,J8656&lt;=Summary!$B$29,F8656*J8656&gt;1),"Yes","No")</f>
        <v>No</v>
      </c>
    </row>
    <row r="8657" customFormat="false" ht="15" hidden="false" customHeight="false" outlineLevel="0" collapsed="false">
      <c r="A8657" s="6" t="s">
        <v>155</v>
      </c>
      <c r="B8657" s="45" t="n">
        <v>44246</v>
      </c>
      <c r="C8657" s="6" t="s">
        <v>203</v>
      </c>
      <c r="D8657" s="6" t="s">
        <v>205</v>
      </c>
      <c r="E8657" s="6" t="s">
        <v>187</v>
      </c>
      <c r="F8657" s="34" t="n">
        <v>0.437908619642258</v>
      </c>
      <c r="G8657" s="34" t="n">
        <v>0.405378185114312</v>
      </c>
      <c r="H8657" s="34" t="n">
        <v>0.0325304345279461</v>
      </c>
      <c r="I8657" s="34" t="n">
        <v>0.080247126565957</v>
      </c>
      <c r="J8657" s="35" t="n">
        <v>2.46</v>
      </c>
      <c r="K8657" s="6" t="n">
        <v>1</v>
      </c>
      <c r="L8657" s="35" t="n">
        <v>1.46</v>
      </c>
      <c r="M8657" s="6" t="str">
        <f aca="false">IF(I8657&lt;=0,"Below 0%",IF(I8657&lt;=0.05,"0-5%",IF(I8657&lt;=0.1,"5-10%",IF(I8657&lt;=0.2,"10-20%",IF(I8657&lt;=0.4,"20-40%","Above 40%")))))</f>
        <v>5-10%</v>
      </c>
      <c r="N8657" s="6" t="str">
        <f aca="false">IF(AND(H8657&gt;=Summary!$B$25,I8657&gt;=Summary!$B$26,I8657&lt;=Summary!$B$27,J8657&gt;=Summary!$B$28,J8657&lt;=Summary!$B$29,F8657*J8657&gt;1),"Yes","No")</f>
        <v>No</v>
      </c>
    </row>
    <row r="8658" customFormat="false" ht="15" hidden="false" customHeight="false" outlineLevel="0" collapsed="false">
      <c r="A8658" s="6" t="s">
        <v>155</v>
      </c>
      <c r="B8658" s="45" t="n">
        <v>44246</v>
      </c>
      <c r="C8658" s="6" t="s">
        <v>203</v>
      </c>
      <c r="D8658" s="6" t="s">
        <v>205</v>
      </c>
      <c r="E8658" s="6" t="s">
        <v>174</v>
      </c>
      <c r="F8658" s="34" t="n">
        <v>0.244726195931435</v>
      </c>
      <c r="G8658" s="34" t="n">
        <v>0.284922952966059</v>
      </c>
      <c r="H8658" s="34" t="n">
        <v>-0.0401967570346244</v>
      </c>
      <c r="I8658" s="34" t="n">
        <v>-0.141079392222264</v>
      </c>
      <c r="J8658" s="35" t="n">
        <v>3.5</v>
      </c>
      <c r="K8658" s="6" t="n">
        <v>0</v>
      </c>
      <c r="L8658" s="35" t="n">
        <v>-1</v>
      </c>
      <c r="M8658" s="6" t="str">
        <f aca="false">IF(I8658&lt;=0,"Below 0%",IF(I8658&lt;=0.05,"0-5%",IF(I8658&lt;=0.1,"5-10%",IF(I8658&lt;=0.2,"10-20%",IF(I8658&lt;=0.4,"20-40%","Above 40%")))))</f>
        <v>Below 0%</v>
      </c>
      <c r="N8658" s="6" t="str">
        <f aca="false">IF(AND(H8658&gt;=Summary!$B$25,I8658&gt;=Summary!$B$26,I8658&lt;=Summary!$B$27,J8658&gt;=Summary!$B$28,J8658&lt;=Summary!$B$29,F8658*J8658&gt;1),"Yes","No")</f>
        <v>No</v>
      </c>
    </row>
    <row r="8659" customFormat="false" ht="15" hidden="false" customHeight="false" outlineLevel="0" collapsed="false">
      <c r="A8659" s="6" t="s">
        <v>155</v>
      </c>
      <c r="B8659" s="45" t="n">
        <v>44246</v>
      </c>
      <c r="C8659" s="6" t="s">
        <v>203</v>
      </c>
      <c r="D8659" s="6" t="s">
        <v>205</v>
      </c>
      <c r="E8659" s="6" t="s">
        <v>177</v>
      </c>
      <c r="F8659" s="34" t="n">
        <v>0.317365199327469</v>
      </c>
      <c r="G8659" s="34" t="n">
        <v>0.309698861919629</v>
      </c>
      <c r="H8659" s="34" t="n">
        <v>0.00766633740783951</v>
      </c>
      <c r="I8659" s="34" t="n">
        <v>0.024754167194289</v>
      </c>
      <c r="J8659" s="35" t="n">
        <v>3.22</v>
      </c>
      <c r="K8659" s="6" t="n">
        <v>0</v>
      </c>
      <c r="L8659" s="35" t="n">
        <v>-1</v>
      </c>
      <c r="M8659" s="6" t="str">
        <f aca="false">IF(I8659&lt;=0,"Below 0%",IF(I8659&lt;=0.05,"0-5%",IF(I8659&lt;=0.1,"5-10%",IF(I8659&lt;=0.2,"10-20%",IF(I8659&lt;=0.4,"20-40%","Above 40%")))))</f>
        <v>0-5%</v>
      </c>
      <c r="N8659" s="6" t="str">
        <f aca="false">IF(AND(H8659&gt;=Summary!$B$25,I8659&gt;=Summary!$B$26,I8659&lt;=Summary!$B$27,J8659&gt;=Summary!$B$28,J8659&lt;=Summary!$B$29,F8659*J8659&gt;1),"Yes","No")</f>
        <v>No</v>
      </c>
    </row>
    <row r="8660" customFormat="false" ht="15" hidden="false" customHeight="false" outlineLevel="0" collapsed="false">
      <c r="A8660" s="6" t="s">
        <v>155</v>
      </c>
      <c r="B8660" s="45" t="n">
        <v>44247</v>
      </c>
      <c r="C8660" s="6" t="s">
        <v>196</v>
      </c>
      <c r="D8660" s="6" t="s">
        <v>178</v>
      </c>
      <c r="E8660" s="6" t="s">
        <v>187</v>
      </c>
      <c r="F8660" s="34" t="n">
        <v>0.680262565612793</v>
      </c>
      <c r="G8660" s="34" t="n">
        <v>0.470474410278012</v>
      </c>
      <c r="H8660" s="34" t="n">
        <v>0.209788155334781</v>
      </c>
      <c r="I8660" s="34" t="n">
        <v>0.445907685416543</v>
      </c>
      <c r="J8660" s="35" t="n">
        <v>2.12</v>
      </c>
      <c r="K8660" s="6" t="n">
        <v>0</v>
      </c>
      <c r="L8660" s="35" t="n">
        <v>-1</v>
      </c>
      <c r="M8660" s="6" t="str">
        <f aca="false">IF(I8660&lt;=0,"Below 0%",IF(I8660&lt;=0.05,"0-5%",IF(I8660&lt;=0.1,"5-10%",IF(I8660&lt;=0.2,"10-20%",IF(I8660&lt;=0.4,"20-40%","Above 40%")))))</f>
        <v>Above 40%</v>
      </c>
      <c r="N8660" s="6" t="str">
        <f aca="false">IF(AND(H8660&gt;=Summary!$B$25,I8660&gt;=Summary!$B$26,I8660&lt;=Summary!$B$27,J8660&gt;=Summary!$B$28,J8660&lt;=Summary!$B$29,F8660*J8660&gt;1),"Yes","No")</f>
        <v>No</v>
      </c>
    </row>
    <row r="8661" customFormat="false" ht="15" hidden="false" customHeight="false" outlineLevel="0" collapsed="false">
      <c r="A8661" s="6" t="s">
        <v>155</v>
      </c>
      <c r="B8661" s="45" t="n">
        <v>44247</v>
      </c>
      <c r="C8661" s="6" t="s">
        <v>196</v>
      </c>
      <c r="D8661" s="6" t="s">
        <v>178</v>
      </c>
      <c r="E8661" s="6" t="s">
        <v>174</v>
      </c>
      <c r="F8661" s="34" t="n">
        <v>0.215526297688484</v>
      </c>
      <c r="G8661" s="34" t="n">
        <v>0.287436815501264</v>
      </c>
      <c r="H8661" s="34" t="n">
        <v>-0.0719105178127795</v>
      </c>
      <c r="I8661" s="34" t="n">
        <v>-0.250178522495019</v>
      </c>
      <c r="J8661" s="35" t="n">
        <v>3.47</v>
      </c>
      <c r="K8661" s="6" t="n">
        <v>1</v>
      </c>
      <c r="L8661" s="35" t="n">
        <v>2.47</v>
      </c>
      <c r="M8661" s="6" t="str">
        <f aca="false">IF(I8661&lt;=0,"Below 0%",IF(I8661&lt;=0.05,"0-5%",IF(I8661&lt;=0.1,"5-10%",IF(I8661&lt;=0.2,"10-20%",IF(I8661&lt;=0.4,"20-40%","Above 40%")))))</f>
        <v>Below 0%</v>
      </c>
      <c r="N8661" s="6" t="str">
        <f aca="false">IF(AND(H8661&gt;=Summary!$B$25,I8661&gt;=Summary!$B$26,I8661&lt;=Summary!$B$27,J8661&gt;=Summary!$B$28,J8661&lt;=Summary!$B$29,F8661*J8661&gt;1),"Yes","No")</f>
        <v>No</v>
      </c>
    </row>
    <row r="8662" customFormat="false" ht="15" hidden="false" customHeight="false" outlineLevel="0" collapsed="false">
      <c r="A8662" s="6" t="s">
        <v>155</v>
      </c>
      <c r="B8662" s="45" t="n">
        <v>44247</v>
      </c>
      <c r="C8662" s="6" t="s">
        <v>196</v>
      </c>
      <c r="D8662" s="6" t="s">
        <v>178</v>
      </c>
      <c r="E8662" s="6" t="s">
        <v>177</v>
      </c>
      <c r="F8662" s="34" t="n">
        <v>0.104211144149303</v>
      </c>
      <c r="G8662" s="34" t="n">
        <v>0.242088774220725</v>
      </c>
      <c r="H8662" s="34" t="n">
        <v>-0.137877630071421</v>
      </c>
      <c r="I8662" s="34" t="n">
        <v>-0.569533347902002</v>
      </c>
      <c r="J8662" s="35" t="n">
        <v>4.12</v>
      </c>
      <c r="K8662" s="6" t="n">
        <v>0</v>
      </c>
      <c r="L8662" s="35" t="n">
        <v>-1</v>
      </c>
      <c r="M8662" s="6" t="str">
        <f aca="false">IF(I8662&lt;=0,"Below 0%",IF(I8662&lt;=0.05,"0-5%",IF(I8662&lt;=0.1,"5-10%",IF(I8662&lt;=0.2,"10-20%",IF(I8662&lt;=0.4,"20-40%","Above 40%")))))</f>
        <v>Below 0%</v>
      </c>
      <c r="N8662" s="6" t="str">
        <f aca="false">IF(AND(H8662&gt;=Summary!$B$25,I8662&gt;=Summary!$B$26,I8662&lt;=Summary!$B$27,J8662&gt;=Summary!$B$28,J8662&lt;=Summary!$B$29,F8662*J8662&gt;1),"Yes","No")</f>
        <v>No</v>
      </c>
    </row>
    <row r="8663" customFormat="false" ht="15" hidden="false" customHeight="false" outlineLevel="0" collapsed="false">
      <c r="A8663" s="6" t="s">
        <v>155</v>
      </c>
      <c r="B8663" s="45" t="n">
        <v>44247</v>
      </c>
      <c r="C8663" s="6" t="s">
        <v>184</v>
      </c>
      <c r="D8663" s="6" t="s">
        <v>204</v>
      </c>
      <c r="E8663" s="6" t="s">
        <v>187</v>
      </c>
      <c r="F8663" s="34" t="n">
        <v>0.465589195489883</v>
      </c>
      <c r="G8663" s="34" t="n">
        <v>0.43867730126791</v>
      </c>
      <c r="H8663" s="34" t="n">
        <v>0.0269118942219739</v>
      </c>
      <c r="I8663" s="34" t="n">
        <v>0.0613478156818017</v>
      </c>
      <c r="J8663" s="35" t="n">
        <v>2.27</v>
      </c>
      <c r="K8663" s="6" t="n">
        <v>1</v>
      </c>
      <c r="L8663" s="35" t="n">
        <v>1.27</v>
      </c>
      <c r="M8663" s="6" t="str">
        <f aca="false">IF(I8663&lt;=0,"Below 0%",IF(I8663&lt;=0.05,"0-5%",IF(I8663&lt;=0.1,"5-10%",IF(I8663&lt;=0.2,"10-20%",IF(I8663&lt;=0.4,"20-40%","Above 40%")))))</f>
        <v>5-10%</v>
      </c>
      <c r="N8663" s="6" t="str">
        <f aca="false">IF(AND(H8663&gt;=Summary!$B$25,I8663&gt;=Summary!$B$26,I8663&lt;=Summary!$B$27,J8663&gt;=Summary!$B$28,J8663&lt;=Summary!$B$29,F8663*J8663&gt;1),"Yes","No")</f>
        <v>No</v>
      </c>
    </row>
    <row r="8664" customFormat="false" ht="15" hidden="false" customHeight="false" outlineLevel="0" collapsed="false">
      <c r="A8664" s="6" t="s">
        <v>155</v>
      </c>
      <c r="B8664" s="45" t="n">
        <v>44247</v>
      </c>
      <c r="C8664" s="6" t="s">
        <v>184</v>
      </c>
      <c r="D8664" s="6" t="s">
        <v>204</v>
      </c>
      <c r="E8664" s="6" t="s">
        <v>174</v>
      </c>
      <c r="F8664" s="34" t="n">
        <v>0.251800239086151</v>
      </c>
      <c r="G8664" s="34" t="n">
        <v>0.302674004218284</v>
      </c>
      <c r="H8664" s="34" t="n">
        <v>-0.050873765132133</v>
      </c>
      <c r="I8664" s="34" t="n">
        <v>-0.168081052297585</v>
      </c>
      <c r="J8664" s="35" t="n">
        <v>3.29</v>
      </c>
      <c r="K8664" s="6" t="n">
        <v>0</v>
      </c>
      <c r="L8664" s="35" t="n">
        <v>-1</v>
      </c>
      <c r="M8664" s="6" t="str">
        <f aca="false">IF(I8664&lt;=0,"Below 0%",IF(I8664&lt;=0.05,"0-5%",IF(I8664&lt;=0.1,"5-10%",IF(I8664&lt;=0.2,"10-20%",IF(I8664&lt;=0.4,"20-40%","Above 40%")))))</f>
        <v>Below 0%</v>
      </c>
      <c r="N8664" s="6" t="str">
        <f aca="false">IF(AND(H8664&gt;=Summary!$B$25,I8664&gt;=Summary!$B$26,I8664&lt;=Summary!$B$27,J8664&gt;=Summary!$B$28,J8664&lt;=Summary!$B$29,F8664*J8664&gt;1),"Yes","No")</f>
        <v>No</v>
      </c>
    </row>
    <row r="8665" customFormat="false" ht="15" hidden="false" customHeight="false" outlineLevel="0" collapsed="false">
      <c r="A8665" s="6" t="s">
        <v>155</v>
      </c>
      <c r="B8665" s="45" t="n">
        <v>44247</v>
      </c>
      <c r="C8665" s="6" t="s">
        <v>184</v>
      </c>
      <c r="D8665" s="6" t="s">
        <v>204</v>
      </c>
      <c r="E8665" s="6" t="s">
        <v>177</v>
      </c>
      <c r="F8665" s="34" t="n">
        <v>0.282610565423966</v>
      </c>
      <c r="G8665" s="34" t="n">
        <v>0.258648694513806</v>
      </c>
      <c r="H8665" s="34" t="n">
        <v>0.0239618709101591</v>
      </c>
      <c r="I8665" s="34" t="n">
        <v>0.0926425356803029</v>
      </c>
      <c r="J8665" s="35" t="n">
        <v>3.85</v>
      </c>
      <c r="K8665" s="6" t="n">
        <v>0</v>
      </c>
      <c r="L8665" s="35" t="n">
        <v>-1</v>
      </c>
      <c r="M8665" s="6" t="str">
        <f aca="false">IF(I8665&lt;=0,"Below 0%",IF(I8665&lt;=0.05,"0-5%",IF(I8665&lt;=0.1,"5-10%",IF(I8665&lt;=0.2,"10-20%",IF(I8665&lt;=0.4,"20-40%","Above 40%")))))</f>
        <v>5-10%</v>
      </c>
      <c r="N8665" s="6" t="str">
        <f aca="false">IF(AND(H8665&gt;=Summary!$B$25,I8665&gt;=Summary!$B$26,I8665&lt;=Summary!$B$27,J8665&gt;=Summary!$B$28,J8665&lt;=Summary!$B$29,F8665*J8665&gt;1),"Yes","No")</f>
        <v>No</v>
      </c>
    </row>
    <row r="8666" customFormat="false" ht="15" hidden="false" customHeight="false" outlineLevel="0" collapsed="false">
      <c r="A8666" s="6" t="s">
        <v>155</v>
      </c>
      <c r="B8666" s="45" t="n">
        <v>44247</v>
      </c>
      <c r="C8666" s="6" t="s">
        <v>183</v>
      </c>
      <c r="D8666" s="6" t="s">
        <v>173</v>
      </c>
      <c r="E8666" s="6" t="s">
        <v>187</v>
      </c>
      <c r="F8666" s="34" t="n">
        <v>0.717721283435822</v>
      </c>
      <c r="G8666" s="34" t="n">
        <v>0.663637173661231</v>
      </c>
      <c r="H8666" s="34" t="n">
        <v>0.0540841097745901</v>
      </c>
      <c r="I8666" s="34" t="n">
        <v>0.0814965042964857</v>
      </c>
      <c r="J8666" s="35" t="n">
        <v>1.51</v>
      </c>
      <c r="K8666" s="6" t="n">
        <v>0</v>
      </c>
      <c r="L8666" s="35" t="n">
        <v>-1</v>
      </c>
      <c r="M8666" s="6" t="str">
        <f aca="false">IF(I8666&lt;=0,"Below 0%",IF(I8666&lt;=0.05,"0-5%",IF(I8666&lt;=0.1,"5-10%",IF(I8666&lt;=0.2,"10-20%",IF(I8666&lt;=0.4,"20-40%","Above 40%")))))</f>
        <v>5-10%</v>
      </c>
      <c r="N8666" s="6" t="str">
        <f aca="false">IF(AND(H8666&gt;=Summary!$B$25,I8666&gt;=Summary!$B$26,I8666&lt;=Summary!$B$27,J8666&gt;=Summary!$B$28,J8666&lt;=Summary!$B$29,F8666*J8666&gt;1),"Yes","No")</f>
        <v>No</v>
      </c>
    </row>
    <row r="8667" customFormat="false" ht="15" hidden="false" customHeight="false" outlineLevel="0" collapsed="false">
      <c r="A8667" s="6" t="s">
        <v>155</v>
      </c>
      <c r="B8667" s="45" t="n">
        <v>44247</v>
      </c>
      <c r="C8667" s="6" t="s">
        <v>183</v>
      </c>
      <c r="D8667" s="6" t="s">
        <v>173</v>
      </c>
      <c r="E8667" s="6" t="s">
        <v>174</v>
      </c>
      <c r="F8667" s="34" t="n">
        <v>0.199343547224999</v>
      </c>
      <c r="G8667" s="34" t="n">
        <v>0.204508598413971</v>
      </c>
      <c r="H8667" s="34" t="n">
        <v>-0.00516505118897281</v>
      </c>
      <c r="I8667" s="34" t="n">
        <v>-0.0252559121182651</v>
      </c>
      <c r="J8667" s="35" t="n">
        <v>4.9</v>
      </c>
      <c r="K8667" s="6" t="n">
        <v>0</v>
      </c>
      <c r="L8667" s="35" t="n">
        <v>-1</v>
      </c>
      <c r="M8667" s="6" t="str">
        <f aca="false">IF(I8667&lt;=0,"Below 0%",IF(I8667&lt;=0.05,"0-5%",IF(I8667&lt;=0.1,"5-10%",IF(I8667&lt;=0.2,"10-20%",IF(I8667&lt;=0.4,"20-40%","Above 40%")))))</f>
        <v>Below 0%</v>
      </c>
      <c r="N8667" s="6" t="str">
        <f aca="false">IF(AND(H8667&gt;=Summary!$B$25,I8667&gt;=Summary!$B$26,I8667&lt;=Summary!$B$27,J8667&gt;=Summary!$B$28,J8667&lt;=Summary!$B$29,F8667*J8667&gt;1),"Yes","No")</f>
        <v>No</v>
      </c>
    </row>
    <row r="8668" customFormat="false" ht="15" hidden="false" customHeight="false" outlineLevel="0" collapsed="false">
      <c r="A8668" s="6" t="s">
        <v>155</v>
      </c>
      <c r="B8668" s="45" t="n">
        <v>44247</v>
      </c>
      <c r="C8668" s="6" t="s">
        <v>183</v>
      </c>
      <c r="D8668" s="6" t="s">
        <v>173</v>
      </c>
      <c r="E8668" s="6" t="s">
        <v>177</v>
      </c>
      <c r="F8668" s="34" t="n">
        <v>0.0829351842403412</v>
      </c>
      <c r="G8668" s="34" t="n">
        <v>0.131854227924797</v>
      </c>
      <c r="H8668" s="34" t="n">
        <v>-0.0489190436844561</v>
      </c>
      <c r="I8668" s="34" t="n">
        <v>-0.37100853309275</v>
      </c>
      <c r="J8668" s="35" t="n">
        <v>7.6</v>
      </c>
      <c r="K8668" s="6" t="n">
        <v>1</v>
      </c>
      <c r="L8668" s="35" t="n">
        <v>6.6</v>
      </c>
      <c r="M8668" s="6" t="str">
        <f aca="false">IF(I8668&lt;=0,"Below 0%",IF(I8668&lt;=0.05,"0-5%",IF(I8668&lt;=0.1,"5-10%",IF(I8668&lt;=0.2,"10-20%",IF(I8668&lt;=0.4,"20-40%","Above 40%")))))</f>
        <v>Below 0%</v>
      </c>
      <c r="N8668" s="6" t="str">
        <f aca="false">IF(AND(H8668&gt;=Summary!$B$25,I8668&gt;=Summary!$B$26,I8668&lt;=Summary!$B$27,J8668&gt;=Summary!$B$28,J8668&lt;=Summary!$B$29,F8668*J8668&gt;1),"Yes","No")</f>
        <v>No</v>
      </c>
    </row>
    <row r="8669" customFormat="false" ht="15" hidden="false" customHeight="false" outlineLevel="0" collapsed="false">
      <c r="A8669" s="6" t="s">
        <v>155</v>
      </c>
      <c r="B8669" s="45" t="n">
        <v>44247</v>
      </c>
      <c r="C8669" s="6" t="s">
        <v>179</v>
      </c>
      <c r="D8669" s="6" t="s">
        <v>190</v>
      </c>
      <c r="E8669" s="6" t="s">
        <v>187</v>
      </c>
      <c r="F8669" s="34" t="n">
        <v>0.189817860722542</v>
      </c>
      <c r="G8669" s="34" t="n">
        <v>0.18942569905165</v>
      </c>
      <c r="H8669" s="34" t="n">
        <v>0.000392161670891372</v>
      </c>
      <c r="I8669" s="34" t="n">
        <v>0.00207026645726893</v>
      </c>
      <c r="J8669" s="35" t="n">
        <v>5.25</v>
      </c>
      <c r="K8669" s="6" t="n">
        <v>0</v>
      </c>
      <c r="L8669" s="35" t="n">
        <v>-1</v>
      </c>
      <c r="M8669" s="6" t="str">
        <f aca="false">IF(I8669&lt;=0,"Below 0%",IF(I8669&lt;=0.05,"0-5%",IF(I8669&lt;=0.1,"5-10%",IF(I8669&lt;=0.2,"10-20%",IF(I8669&lt;=0.4,"20-40%","Above 40%")))))</f>
        <v>0-5%</v>
      </c>
      <c r="N8669" s="6" t="str">
        <f aca="false">IF(AND(H8669&gt;=Summary!$B$25,I8669&gt;=Summary!$B$26,I8669&lt;=Summary!$B$27,J8669&gt;=Summary!$B$28,J8669&lt;=Summary!$B$29,F8669*J8669&gt;1),"Yes","No")</f>
        <v>No</v>
      </c>
    </row>
    <row r="8670" customFormat="false" ht="15" hidden="false" customHeight="false" outlineLevel="0" collapsed="false">
      <c r="A8670" s="6" t="s">
        <v>155</v>
      </c>
      <c r="B8670" s="45" t="n">
        <v>44247</v>
      </c>
      <c r="C8670" s="6" t="s">
        <v>179</v>
      </c>
      <c r="D8670" s="6" t="s">
        <v>190</v>
      </c>
      <c r="E8670" s="6" t="s">
        <v>174</v>
      </c>
      <c r="F8670" s="34" t="n">
        <v>0.276321113109589</v>
      </c>
      <c r="G8670" s="34" t="n">
        <v>0.25499613333876</v>
      </c>
      <c r="H8670" s="34" t="n">
        <v>0.0213249797708284</v>
      </c>
      <c r="I8670" s="34" t="n">
        <v>0.083628639742934</v>
      </c>
      <c r="J8670" s="35" t="n">
        <v>3.9</v>
      </c>
      <c r="K8670" s="6" t="n">
        <v>1</v>
      </c>
      <c r="L8670" s="35" t="n">
        <v>2.9</v>
      </c>
      <c r="M8670" s="6" t="str">
        <f aca="false">IF(I8670&lt;=0,"Below 0%",IF(I8670&lt;=0.05,"0-5%",IF(I8670&lt;=0.1,"5-10%",IF(I8670&lt;=0.2,"10-20%",IF(I8670&lt;=0.4,"20-40%","Above 40%")))))</f>
        <v>5-10%</v>
      </c>
      <c r="N8670" s="6" t="str">
        <f aca="false">IF(AND(H8670&gt;=Summary!$B$25,I8670&gt;=Summary!$B$26,I8670&lt;=Summary!$B$27,J8670&gt;=Summary!$B$28,J8670&lt;=Summary!$B$29,F8670*J8670&gt;1),"Yes","No")</f>
        <v>No</v>
      </c>
    </row>
    <row r="8671" customFormat="false" ht="15" hidden="false" customHeight="false" outlineLevel="0" collapsed="false">
      <c r="A8671" s="6" t="s">
        <v>155</v>
      </c>
      <c r="B8671" s="45" t="n">
        <v>44247</v>
      </c>
      <c r="C8671" s="6" t="s">
        <v>179</v>
      </c>
      <c r="D8671" s="6" t="s">
        <v>190</v>
      </c>
      <c r="E8671" s="6" t="s">
        <v>177</v>
      </c>
      <c r="F8671" s="34" t="n">
        <v>0.533861041069031</v>
      </c>
      <c r="G8671" s="34" t="n">
        <v>0.555578167609589</v>
      </c>
      <c r="H8671" s="34" t="n">
        <v>-0.0217171265405585</v>
      </c>
      <c r="I8671" s="34" t="n">
        <v>-0.0390892367747239</v>
      </c>
      <c r="J8671" s="35" t="n">
        <v>1.79</v>
      </c>
      <c r="K8671" s="6" t="n">
        <v>0</v>
      </c>
      <c r="L8671" s="35" t="n">
        <v>-1</v>
      </c>
      <c r="M8671" s="6" t="str">
        <f aca="false">IF(I8671&lt;=0,"Below 0%",IF(I8671&lt;=0.05,"0-5%",IF(I8671&lt;=0.1,"5-10%",IF(I8671&lt;=0.2,"10-20%",IF(I8671&lt;=0.4,"20-40%","Above 40%")))))</f>
        <v>Below 0%</v>
      </c>
      <c r="N8671" s="6" t="str">
        <f aca="false">IF(AND(H8671&gt;=Summary!$B$25,I8671&gt;=Summary!$B$26,I8671&lt;=Summary!$B$27,J8671&gt;=Summary!$B$28,J8671&lt;=Summary!$B$29,F8671*J8671&gt;1),"Yes","No")</f>
        <v>No</v>
      </c>
    </row>
    <row r="8672" customFormat="false" ht="15" hidden="false" customHeight="false" outlineLevel="0" collapsed="false">
      <c r="A8672" s="6" t="s">
        <v>155</v>
      </c>
      <c r="B8672" s="45" t="n">
        <v>44248</v>
      </c>
      <c r="C8672" s="6" t="s">
        <v>185</v>
      </c>
      <c r="D8672" s="6" t="s">
        <v>194</v>
      </c>
      <c r="E8672" s="6" t="s">
        <v>187</v>
      </c>
      <c r="F8672" s="34" t="n">
        <v>0.242781564593315</v>
      </c>
      <c r="G8672" s="34" t="n">
        <v>0.144896988651019</v>
      </c>
      <c r="H8672" s="34" t="n">
        <v>0.0978845759422963</v>
      </c>
      <c r="I8672" s="34" t="n">
        <v>0.675545964437184</v>
      </c>
      <c r="J8672" s="35" t="n">
        <v>6.9</v>
      </c>
      <c r="K8672" s="6" t="n">
        <v>0</v>
      </c>
      <c r="L8672" s="35" t="n">
        <v>-1</v>
      </c>
      <c r="M8672" s="6" t="str">
        <f aca="false">IF(I8672&lt;=0,"Below 0%",IF(I8672&lt;=0.05,"0-5%",IF(I8672&lt;=0.1,"5-10%",IF(I8672&lt;=0.2,"10-20%",IF(I8672&lt;=0.4,"20-40%","Above 40%")))))</f>
        <v>Above 40%</v>
      </c>
      <c r="N8672" s="6" t="str">
        <f aca="false">IF(AND(H8672&gt;=Summary!$B$25,I8672&gt;=Summary!$B$26,I8672&lt;=Summary!$B$27,J8672&gt;=Summary!$B$28,J8672&lt;=Summary!$B$29,F8672*J8672&gt;1),"Yes","No")</f>
        <v>No</v>
      </c>
    </row>
    <row r="8673" customFormat="false" ht="15" hidden="false" customHeight="false" outlineLevel="0" collapsed="false">
      <c r="A8673" s="6" t="s">
        <v>155</v>
      </c>
      <c r="B8673" s="45" t="n">
        <v>44248</v>
      </c>
      <c r="C8673" s="6" t="s">
        <v>185</v>
      </c>
      <c r="D8673" s="6" t="s">
        <v>194</v>
      </c>
      <c r="E8673" s="6" t="s">
        <v>174</v>
      </c>
      <c r="F8673" s="34" t="n">
        <v>0.202504351735115</v>
      </c>
      <c r="G8673" s="34" t="n">
        <v>0.21829458988909</v>
      </c>
      <c r="H8673" s="34" t="n">
        <v>-0.0157902381539745</v>
      </c>
      <c r="I8673" s="34" t="n">
        <v>-0.0723345372965824</v>
      </c>
      <c r="J8673" s="35" t="n">
        <v>4.58</v>
      </c>
      <c r="K8673" s="6" t="n">
        <v>0</v>
      </c>
      <c r="L8673" s="35" t="n">
        <v>-1</v>
      </c>
      <c r="M8673" s="6" t="str">
        <f aca="false">IF(I8673&lt;=0,"Below 0%",IF(I8673&lt;=0.05,"0-5%",IF(I8673&lt;=0.1,"5-10%",IF(I8673&lt;=0.2,"10-20%",IF(I8673&lt;=0.4,"20-40%","Above 40%")))))</f>
        <v>Below 0%</v>
      </c>
      <c r="N8673" s="6" t="str">
        <f aca="false">IF(AND(H8673&gt;=Summary!$B$25,I8673&gt;=Summary!$B$26,I8673&lt;=Summary!$B$27,J8673&gt;=Summary!$B$28,J8673&lt;=Summary!$B$29,F8673*J8673&gt;1),"Yes","No")</f>
        <v>No</v>
      </c>
    </row>
    <row r="8674" customFormat="false" ht="15" hidden="false" customHeight="false" outlineLevel="0" collapsed="false">
      <c r="A8674" s="6" t="s">
        <v>155</v>
      </c>
      <c r="B8674" s="45" t="n">
        <v>44248</v>
      </c>
      <c r="C8674" s="6" t="s">
        <v>185</v>
      </c>
      <c r="D8674" s="6" t="s">
        <v>194</v>
      </c>
      <c r="E8674" s="6" t="s">
        <v>177</v>
      </c>
      <c r="F8674" s="34" t="n">
        <v>0.55471408367157</v>
      </c>
      <c r="G8674" s="34" t="n">
        <v>0.636808421459892</v>
      </c>
      <c r="H8674" s="34" t="n">
        <v>-0.0820943377883219</v>
      </c>
      <c r="I8674" s="34" t="n">
        <v>-0.128915282872861</v>
      </c>
      <c r="J8674" s="35" t="n">
        <v>1.57</v>
      </c>
      <c r="K8674" s="6" t="n">
        <v>1</v>
      </c>
      <c r="L8674" s="35" t="n">
        <v>0.57</v>
      </c>
      <c r="M8674" s="6" t="str">
        <f aca="false">IF(I8674&lt;=0,"Below 0%",IF(I8674&lt;=0.05,"0-5%",IF(I8674&lt;=0.1,"5-10%",IF(I8674&lt;=0.2,"10-20%",IF(I8674&lt;=0.4,"20-40%","Above 40%")))))</f>
        <v>Below 0%</v>
      </c>
      <c r="N8674" s="6" t="str">
        <f aca="false">IF(AND(H8674&gt;=Summary!$B$25,I8674&gt;=Summary!$B$26,I8674&lt;=Summary!$B$27,J8674&gt;=Summary!$B$28,J8674&lt;=Summary!$B$29,F8674*J8674&gt;1),"Yes","No")</f>
        <v>No</v>
      </c>
    </row>
    <row r="8675" customFormat="false" ht="15" hidden="false" customHeight="false" outlineLevel="0" collapsed="false">
      <c r="A8675" s="6" t="s">
        <v>155</v>
      </c>
      <c r="B8675" s="45" t="n">
        <v>44248</v>
      </c>
      <c r="C8675" s="6" t="s">
        <v>182</v>
      </c>
      <c r="D8675" s="6" t="s">
        <v>195</v>
      </c>
      <c r="E8675" s="6" t="s">
        <v>187</v>
      </c>
      <c r="F8675" s="34" t="n">
        <v>0.251699507236481</v>
      </c>
      <c r="G8675" s="34" t="n">
        <v>0.336600068583392</v>
      </c>
      <c r="H8675" s="34" t="n">
        <v>-0.0849005613469113</v>
      </c>
      <c r="I8675" s="34" t="n">
        <v>-0.252229780297497</v>
      </c>
      <c r="J8675" s="35" t="n">
        <v>2.95</v>
      </c>
      <c r="K8675" s="6" t="n">
        <v>0</v>
      </c>
      <c r="L8675" s="35" t="n">
        <v>-1</v>
      </c>
      <c r="M8675" s="6" t="str">
        <f aca="false">IF(I8675&lt;=0,"Below 0%",IF(I8675&lt;=0.05,"0-5%",IF(I8675&lt;=0.1,"5-10%",IF(I8675&lt;=0.2,"10-20%",IF(I8675&lt;=0.4,"20-40%","Above 40%")))))</f>
        <v>Below 0%</v>
      </c>
      <c r="N8675" s="6" t="str">
        <f aca="false">IF(AND(H8675&gt;=Summary!$B$25,I8675&gt;=Summary!$B$26,I8675&lt;=Summary!$B$27,J8675&gt;=Summary!$B$28,J8675&lt;=Summary!$B$29,F8675*J8675&gt;1),"Yes","No")</f>
        <v>No</v>
      </c>
    </row>
    <row r="8676" customFormat="false" ht="15" hidden="false" customHeight="false" outlineLevel="0" collapsed="false">
      <c r="A8676" s="6" t="s">
        <v>155</v>
      </c>
      <c r="B8676" s="45" t="n">
        <v>44248</v>
      </c>
      <c r="C8676" s="6" t="s">
        <v>182</v>
      </c>
      <c r="D8676" s="6" t="s">
        <v>195</v>
      </c>
      <c r="E8676" s="6" t="s">
        <v>174</v>
      </c>
      <c r="F8676" s="34" t="n">
        <v>0.327947914600372</v>
      </c>
      <c r="G8676" s="34" t="n">
        <v>0.266211850488205</v>
      </c>
      <c r="H8676" s="34" t="n">
        <v>0.0617360641121669</v>
      </c>
      <c r="I8676" s="34" t="n">
        <v>0.231905769780531</v>
      </c>
      <c r="J8676" s="35" t="n">
        <v>3.73</v>
      </c>
      <c r="K8676" s="6" t="n">
        <v>0</v>
      </c>
      <c r="L8676" s="35" t="n">
        <v>-1</v>
      </c>
      <c r="M8676" s="6" t="str">
        <f aca="false">IF(I8676&lt;=0,"Below 0%",IF(I8676&lt;=0.05,"0-5%",IF(I8676&lt;=0.1,"5-10%",IF(I8676&lt;=0.2,"10-20%",IF(I8676&lt;=0.4,"20-40%","Above 40%")))))</f>
        <v>20-40%</v>
      </c>
      <c r="N8676" s="6" t="str">
        <f aca="false">IF(AND(H8676&gt;=Summary!$B$25,I8676&gt;=Summary!$B$26,I8676&lt;=Summary!$B$27,J8676&gt;=Summary!$B$28,J8676&lt;=Summary!$B$29,F8676*J8676&gt;1),"Yes","No")</f>
        <v>Yes</v>
      </c>
    </row>
    <row r="8677" customFormat="false" ht="15" hidden="false" customHeight="false" outlineLevel="0" collapsed="false">
      <c r="A8677" s="6" t="s">
        <v>155</v>
      </c>
      <c r="B8677" s="45" t="n">
        <v>44248</v>
      </c>
      <c r="C8677" s="6" t="s">
        <v>182</v>
      </c>
      <c r="D8677" s="6" t="s">
        <v>195</v>
      </c>
      <c r="E8677" s="6" t="s">
        <v>177</v>
      </c>
      <c r="F8677" s="34" t="n">
        <v>0.420352578163147</v>
      </c>
      <c r="G8677" s="34" t="n">
        <v>0.397188080928403</v>
      </c>
      <c r="H8677" s="34" t="n">
        <v>0.0231644972347445</v>
      </c>
      <c r="I8677" s="34" t="n">
        <v>0.0583212295308533</v>
      </c>
      <c r="J8677" s="35" t="n">
        <v>2.5</v>
      </c>
      <c r="K8677" s="6" t="n">
        <v>1</v>
      </c>
      <c r="L8677" s="35" t="n">
        <v>1.5</v>
      </c>
      <c r="M8677" s="6" t="str">
        <f aca="false">IF(I8677&lt;=0,"Below 0%",IF(I8677&lt;=0.05,"0-5%",IF(I8677&lt;=0.1,"5-10%",IF(I8677&lt;=0.2,"10-20%",IF(I8677&lt;=0.4,"20-40%","Above 40%")))))</f>
        <v>5-10%</v>
      </c>
      <c r="N8677" s="6" t="str">
        <f aca="false">IF(AND(H8677&gt;=Summary!$B$25,I8677&gt;=Summary!$B$26,I8677&lt;=Summary!$B$27,J8677&gt;=Summary!$B$28,J8677&lt;=Summary!$B$29,F8677*J8677&gt;1),"Yes","No")</f>
        <v>No</v>
      </c>
    </row>
    <row r="8678" customFormat="false" ht="15" hidden="false" customHeight="false" outlineLevel="0" collapsed="false">
      <c r="A8678" s="6" t="s">
        <v>155</v>
      </c>
      <c r="B8678" s="45" t="n">
        <v>44248</v>
      </c>
      <c r="C8678" s="6" t="s">
        <v>176</v>
      </c>
      <c r="D8678" s="6" t="s">
        <v>188</v>
      </c>
      <c r="E8678" s="6" t="s">
        <v>187</v>
      </c>
      <c r="F8678" s="34" t="n">
        <v>0.644369602203369</v>
      </c>
      <c r="G8678" s="34" t="n">
        <v>0.75187969924812</v>
      </c>
      <c r="H8678" s="34" t="n">
        <v>-0.107510097044751</v>
      </c>
      <c r="I8678" s="34" t="n">
        <v>-0.142988429069519</v>
      </c>
      <c r="J8678" s="35" t="n">
        <v>1.32</v>
      </c>
      <c r="K8678" s="6" t="n">
        <v>1</v>
      </c>
      <c r="L8678" s="35" t="n">
        <v>0.32</v>
      </c>
      <c r="M8678" s="6" t="str">
        <f aca="false">IF(I8678&lt;=0,"Below 0%",IF(I8678&lt;=0.05,"0-5%",IF(I8678&lt;=0.1,"5-10%",IF(I8678&lt;=0.2,"10-20%",IF(I8678&lt;=0.4,"20-40%","Above 40%")))))</f>
        <v>Below 0%</v>
      </c>
      <c r="N8678" s="6" t="str">
        <f aca="false">IF(AND(H8678&gt;=Summary!$B$25,I8678&gt;=Summary!$B$26,I8678&lt;=Summary!$B$27,J8678&gt;=Summary!$B$28,J8678&lt;=Summary!$B$29,F8678*J8678&gt;1),"Yes","No")</f>
        <v>No</v>
      </c>
    </row>
    <row r="8679" customFormat="false" ht="15" hidden="false" customHeight="false" outlineLevel="0" collapsed="false">
      <c r="A8679" s="6" t="s">
        <v>155</v>
      </c>
      <c r="B8679" s="45" t="n">
        <v>44248</v>
      </c>
      <c r="C8679" s="6" t="s">
        <v>176</v>
      </c>
      <c r="D8679" s="6" t="s">
        <v>188</v>
      </c>
      <c r="E8679" s="6" t="s">
        <v>174</v>
      </c>
      <c r="F8679" s="34" t="n">
        <v>0.284595429897308</v>
      </c>
      <c r="G8679" s="34" t="n">
        <v>0.165413533834587</v>
      </c>
      <c r="H8679" s="34" t="n">
        <v>0.119181896062722</v>
      </c>
      <c r="I8679" s="34" t="n">
        <v>0.720508735288273</v>
      </c>
      <c r="J8679" s="35" t="n">
        <v>6</v>
      </c>
      <c r="K8679" s="6" t="n">
        <v>0</v>
      </c>
      <c r="L8679" s="35" t="n">
        <v>-1</v>
      </c>
      <c r="M8679" s="6" t="str">
        <f aca="false">IF(I8679&lt;=0,"Below 0%",IF(I8679&lt;=0.05,"0-5%",IF(I8679&lt;=0.1,"5-10%",IF(I8679&lt;=0.2,"10-20%",IF(I8679&lt;=0.4,"20-40%","Above 40%")))))</f>
        <v>Above 40%</v>
      </c>
      <c r="N8679" s="6" t="str">
        <f aca="false">IF(AND(H8679&gt;=Summary!$B$25,I8679&gt;=Summary!$B$26,I8679&lt;=Summary!$B$27,J8679&gt;=Summary!$B$28,J8679&lt;=Summary!$B$29,F8679*J8679&gt;1),"Yes","No")</f>
        <v>No</v>
      </c>
    </row>
    <row r="8680" customFormat="false" ht="15" hidden="false" customHeight="false" outlineLevel="0" collapsed="false">
      <c r="A8680" s="6" t="s">
        <v>155</v>
      </c>
      <c r="B8680" s="45" t="n">
        <v>44248</v>
      </c>
      <c r="C8680" s="6" t="s">
        <v>176</v>
      </c>
      <c r="D8680" s="6" t="s">
        <v>188</v>
      </c>
      <c r="E8680" s="6" t="s">
        <v>177</v>
      </c>
      <c r="F8680" s="34" t="n">
        <v>0.0710349753499031</v>
      </c>
      <c r="G8680" s="34" t="n">
        <v>0.0827067669172932</v>
      </c>
      <c r="H8680" s="34" t="n">
        <v>-0.0116717915673901</v>
      </c>
      <c r="I8680" s="34" t="n">
        <v>-0.141122570769353</v>
      </c>
      <c r="J8680" s="35" t="n">
        <v>12</v>
      </c>
      <c r="K8680" s="6" t="n">
        <v>0</v>
      </c>
      <c r="L8680" s="35" t="n">
        <v>-1</v>
      </c>
      <c r="M8680" s="6" t="str">
        <f aca="false">IF(I8680&lt;=0,"Below 0%",IF(I8680&lt;=0.05,"0-5%",IF(I8680&lt;=0.1,"5-10%",IF(I8680&lt;=0.2,"10-20%",IF(I8680&lt;=0.4,"20-40%","Above 40%")))))</f>
        <v>Below 0%</v>
      </c>
      <c r="N8680" s="6" t="str">
        <f aca="false">IF(AND(H8680&gt;=Summary!$B$25,I8680&gt;=Summary!$B$26,I8680&lt;=Summary!$B$27,J8680&gt;=Summary!$B$28,J8680&lt;=Summary!$B$29,F8680*J8680&gt;1),"Yes","No")</f>
        <v>No</v>
      </c>
    </row>
    <row r="8681" customFormat="false" ht="15" hidden="false" customHeight="false" outlineLevel="0" collapsed="false">
      <c r="A8681" s="6" t="s">
        <v>155</v>
      </c>
      <c r="B8681" s="45" t="n">
        <v>44248</v>
      </c>
      <c r="C8681" s="6" t="s">
        <v>189</v>
      </c>
      <c r="D8681" s="6" t="s">
        <v>181</v>
      </c>
      <c r="E8681" s="6" t="s">
        <v>187</v>
      </c>
      <c r="F8681" s="34" t="n">
        <v>0.560468912124634</v>
      </c>
      <c r="G8681" s="34" t="n">
        <v>0.359372265328744</v>
      </c>
      <c r="H8681" s="34" t="n">
        <v>0.20109664679589</v>
      </c>
      <c r="I8681" s="34" t="n">
        <v>0.559577536157199</v>
      </c>
      <c r="J8681" s="35" t="n">
        <v>2.78</v>
      </c>
      <c r="K8681" s="6" t="n">
        <v>1</v>
      </c>
      <c r="L8681" s="35" t="n">
        <v>1.78</v>
      </c>
      <c r="M8681" s="6" t="str">
        <f aca="false">IF(I8681&lt;=0,"Below 0%",IF(I8681&lt;=0.05,"0-5%",IF(I8681&lt;=0.1,"5-10%",IF(I8681&lt;=0.2,"10-20%",IF(I8681&lt;=0.4,"20-40%","Above 40%")))))</f>
        <v>Above 40%</v>
      </c>
      <c r="N8681" s="6" t="str">
        <f aca="false">IF(AND(H8681&gt;=Summary!$B$25,I8681&gt;=Summary!$B$26,I8681&lt;=Summary!$B$27,J8681&gt;=Summary!$B$28,J8681&lt;=Summary!$B$29,F8681*J8681&gt;1),"Yes","No")</f>
        <v>No</v>
      </c>
    </row>
    <row r="8682" customFormat="false" ht="15" hidden="false" customHeight="false" outlineLevel="0" collapsed="false">
      <c r="A8682" s="6" t="s">
        <v>155</v>
      </c>
      <c r="B8682" s="45" t="n">
        <v>44248</v>
      </c>
      <c r="C8682" s="6" t="s">
        <v>189</v>
      </c>
      <c r="D8682" s="6" t="s">
        <v>181</v>
      </c>
      <c r="E8682" s="6" t="s">
        <v>174</v>
      </c>
      <c r="F8682" s="34" t="n">
        <v>0.264474004507065</v>
      </c>
      <c r="G8682" s="34" t="n">
        <v>0.28382241409486</v>
      </c>
      <c r="H8682" s="34" t="n">
        <v>-0.0193484095877954</v>
      </c>
      <c r="I8682" s="34" t="n">
        <v>-0.0681708301632891</v>
      </c>
      <c r="J8682" s="35" t="n">
        <v>3.52</v>
      </c>
      <c r="K8682" s="6" t="n">
        <v>0</v>
      </c>
      <c r="L8682" s="35" t="n">
        <v>-1</v>
      </c>
      <c r="M8682" s="6" t="str">
        <f aca="false">IF(I8682&lt;=0,"Below 0%",IF(I8682&lt;=0.05,"0-5%",IF(I8682&lt;=0.1,"5-10%",IF(I8682&lt;=0.2,"10-20%",IF(I8682&lt;=0.4,"20-40%","Above 40%")))))</f>
        <v>Below 0%</v>
      </c>
      <c r="N8682" s="6" t="str">
        <f aca="false">IF(AND(H8682&gt;=Summary!$B$25,I8682&gt;=Summary!$B$26,I8682&lt;=Summary!$B$27,J8682&gt;=Summary!$B$28,J8682&lt;=Summary!$B$29,F8682*J8682&gt;1),"Yes","No")</f>
        <v>No</v>
      </c>
    </row>
    <row r="8683" customFormat="false" ht="15" hidden="false" customHeight="false" outlineLevel="0" collapsed="false">
      <c r="A8683" s="6" t="s">
        <v>155</v>
      </c>
      <c r="B8683" s="45" t="n">
        <v>44248</v>
      </c>
      <c r="C8683" s="6" t="s">
        <v>189</v>
      </c>
      <c r="D8683" s="6" t="s">
        <v>181</v>
      </c>
      <c r="E8683" s="6" t="s">
        <v>177</v>
      </c>
      <c r="F8683" s="34" t="n">
        <v>0.175057083368301</v>
      </c>
      <c r="G8683" s="34" t="n">
        <v>0.356805320576396</v>
      </c>
      <c r="H8683" s="34" t="n">
        <v>-0.181748237208094</v>
      </c>
      <c r="I8683" s="34" t="n">
        <v>-0.509376477106597</v>
      </c>
      <c r="J8683" s="35" t="n">
        <v>2.8</v>
      </c>
      <c r="K8683" s="6" t="n">
        <v>0</v>
      </c>
      <c r="L8683" s="35" t="n">
        <v>-1</v>
      </c>
      <c r="M8683" s="6" t="str">
        <f aca="false">IF(I8683&lt;=0,"Below 0%",IF(I8683&lt;=0.05,"0-5%",IF(I8683&lt;=0.1,"5-10%",IF(I8683&lt;=0.2,"10-20%",IF(I8683&lt;=0.4,"20-40%","Above 40%")))))</f>
        <v>Below 0%</v>
      </c>
      <c r="N8683" s="6" t="str">
        <f aca="false">IF(AND(H8683&gt;=Summary!$B$25,I8683&gt;=Summary!$B$26,I8683&lt;=Summary!$B$27,J8683&gt;=Summary!$B$28,J8683&lt;=Summary!$B$29,F8683*J8683&gt;1),"Yes","No")</f>
        <v>No</v>
      </c>
    </row>
    <row r="8684" customFormat="false" ht="15" hidden="false" customHeight="false" outlineLevel="0" collapsed="false">
      <c r="A8684" s="6" t="s">
        <v>155</v>
      </c>
      <c r="B8684" s="45" t="n">
        <v>44249</v>
      </c>
      <c r="C8684" s="6" t="s">
        <v>201</v>
      </c>
      <c r="D8684" s="6" t="s">
        <v>180</v>
      </c>
      <c r="E8684" s="6" t="s">
        <v>187</v>
      </c>
      <c r="F8684" s="34" t="n">
        <v>0.536988854408264</v>
      </c>
      <c r="G8684" s="34" t="n">
        <v>0.554332390989982</v>
      </c>
      <c r="H8684" s="34" t="n">
        <v>-0.0173435365817175</v>
      </c>
      <c r="I8684" s="34" t="n">
        <v>-0.0312872508690024</v>
      </c>
      <c r="J8684" s="35" t="n">
        <v>1.81</v>
      </c>
      <c r="K8684" s="6" t="n">
        <v>0</v>
      </c>
      <c r="L8684" s="35" t="n">
        <v>-1</v>
      </c>
      <c r="M8684" s="6" t="str">
        <f aca="false">IF(I8684&lt;=0,"Below 0%",IF(I8684&lt;=0.05,"0-5%",IF(I8684&lt;=0.1,"5-10%",IF(I8684&lt;=0.2,"10-20%",IF(I8684&lt;=0.4,"20-40%","Above 40%")))))</f>
        <v>Below 0%</v>
      </c>
      <c r="N8684" s="6" t="str">
        <f aca="false">IF(AND(H8684&gt;=Summary!$B$25,I8684&gt;=Summary!$B$26,I8684&lt;=Summary!$B$27,J8684&gt;=Summary!$B$28,J8684&lt;=Summary!$B$29,F8684*J8684&gt;1),"Yes","No")</f>
        <v>No</v>
      </c>
    </row>
    <row r="8685" customFormat="false" ht="15" hidden="false" customHeight="false" outlineLevel="0" collapsed="false">
      <c r="A8685" s="6" t="s">
        <v>155</v>
      </c>
      <c r="B8685" s="45" t="n">
        <v>44249</v>
      </c>
      <c r="C8685" s="6" t="s">
        <v>201</v>
      </c>
      <c r="D8685" s="6" t="s">
        <v>180</v>
      </c>
      <c r="E8685" s="6" t="s">
        <v>174</v>
      </c>
      <c r="F8685" s="34" t="n">
        <v>0.315135896205902</v>
      </c>
      <c r="G8685" s="34" t="n">
        <v>0.271173412889694</v>
      </c>
      <c r="H8685" s="34" t="n">
        <v>0.0439624833162084</v>
      </c>
      <c r="I8685" s="34" t="n">
        <v>0.162119445441693</v>
      </c>
      <c r="J8685" s="35" t="n">
        <v>3.7</v>
      </c>
      <c r="K8685" s="6" t="n">
        <v>0</v>
      </c>
      <c r="L8685" s="35" t="n">
        <v>-1</v>
      </c>
      <c r="M8685" s="6" t="str">
        <f aca="false">IF(I8685&lt;=0,"Below 0%",IF(I8685&lt;=0.05,"0-5%",IF(I8685&lt;=0.1,"5-10%",IF(I8685&lt;=0.2,"10-20%",IF(I8685&lt;=0.4,"20-40%","Above 40%")))))</f>
        <v>10-20%</v>
      </c>
      <c r="N8685" s="6" t="str">
        <f aca="false">IF(AND(H8685&gt;=Summary!$B$25,I8685&gt;=Summary!$B$26,I8685&lt;=Summary!$B$27,J8685&gt;=Summary!$B$28,J8685&lt;=Summary!$B$29,F8685*J8685&gt;1),"Yes","No")</f>
        <v>Yes</v>
      </c>
    </row>
    <row r="8686" customFormat="false" ht="15" hidden="false" customHeight="false" outlineLevel="0" collapsed="false">
      <c r="A8686" s="6" t="s">
        <v>155</v>
      </c>
      <c r="B8686" s="45" t="n">
        <v>44249</v>
      </c>
      <c r="C8686" s="6" t="s">
        <v>201</v>
      </c>
      <c r="D8686" s="6" t="s">
        <v>180</v>
      </c>
      <c r="E8686" s="6" t="s">
        <v>177</v>
      </c>
      <c r="F8686" s="34" t="n">
        <v>0.147875234484673</v>
      </c>
      <c r="G8686" s="34" t="n">
        <v>0.174494196120325</v>
      </c>
      <c r="H8686" s="34" t="n">
        <v>-0.0266189616356521</v>
      </c>
      <c r="I8686" s="34" t="n">
        <v>-0.152549266551517</v>
      </c>
      <c r="J8686" s="35" t="n">
        <v>5.75</v>
      </c>
      <c r="K8686" s="6" t="n">
        <v>1</v>
      </c>
      <c r="L8686" s="35" t="n">
        <v>4.75</v>
      </c>
      <c r="M8686" s="6" t="str">
        <f aca="false">IF(I8686&lt;=0,"Below 0%",IF(I8686&lt;=0.05,"0-5%",IF(I8686&lt;=0.1,"5-10%",IF(I8686&lt;=0.2,"10-20%",IF(I8686&lt;=0.4,"20-40%","Above 40%")))))</f>
        <v>Below 0%</v>
      </c>
      <c r="N8686" s="6" t="str">
        <f aca="false">IF(AND(H8686&gt;=Summary!$B$25,I8686&gt;=Summary!$B$26,I8686&lt;=Summary!$B$27,J8686&gt;=Summary!$B$28,J8686&lt;=Summary!$B$29,F8686*J8686&gt;1),"Yes","No")</f>
        <v>No</v>
      </c>
    </row>
    <row r="8687" customFormat="false" ht="15" hidden="false" customHeight="false" outlineLevel="0" collapsed="false">
      <c r="A8687" s="6" t="s">
        <v>155</v>
      </c>
      <c r="B8687" s="45" t="n">
        <v>44250</v>
      </c>
      <c r="C8687" s="6" t="s">
        <v>205</v>
      </c>
      <c r="D8687" s="6" t="s">
        <v>179</v>
      </c>
      <c r="E8687" s="6" t="s">
        <v>187</v>
      </c>
      <c r="F8687" s="34" t="n">
        <v>0.544217169284821</v>
      </c>
      <c r="G8687" s="34" t="n">
        <v>0.411781527023163</v>
      </c>
      <c r="H8687" s="34" t="n">
        <v>0.132435642261658</v>
      </c>
      <c r="I8687" s="34" t="n">
        <v>0.321616278464596</v>
      </c>
      <c r="J8687" s="35" t="n">
        <v>2.42</v>
      </c>
      <c r="K8687" s="6" t="n">
        <v>1</v>
      </c>
      <c r="L8687" s="35" t="n">
        <v>1.42</v>
      </c>
      <c r="M8687" s="6" t="str">
        <f aca="false">IF(I8687&lt;=0,"Below 0%",IF(I8687&lt;=0.05,"0-5%",IF(I8687&lt;=0.1,"5-10%",IF(I8687&lt;=0.2,"10-20%",IF(I8687&lt;=0.4,"20-40%","Above 40%")))))</f>
        <v>20-40%</v>
      </c>
      <c r="N8687" s="6" t="str">
        <f aca="false">IF(AND(H8687&gt;=Summary!$B$25,I8687&gt;=Summary!$B$26,I8687&lt;=Summary!$B$27,J8687&gt;=Summary!$B$28,J8687&lt;=Summary!$B$29,F8687*J8687&gt;1),"Yes","No")</f>
        <v>Yes</v>
      </c>
    </row>
    <row r="8688" customFormat="false" ht="15" hidden="false" customHeight="false" outlineLevel="0" collapsed="false">
      <c r="A8688" s="6" t="s">
        <v>155</v>
      </c>
      <c r="B8688" s="45" t="n">
        <v>44250</v>
      </c>
      <c r="C8688" s="6" t="s">
        <v>205</v>
      </c>
      <c r="D8688" s="6" t="s">
        <v>179</v>
      </c>
      <c r="E8688" s="6" t="s">
        <v>174</v>
      </c>
      <c r="F8688" s="34" t="n">
        <v>0.284298270940781</v>
      </c>
      <c r="G8688" s="34" t="n">
        <v>0.276808693165571</v>
      </c>
      <c r="H8688" s="34" t="n">
        <v>0.00748957777521014</v>
      </c>
      <c r="I8688" s="34" t="n">
        <v>0.027056873429659</v>
      </c>
      <c r="J8688" s="35" t="n">
        <v>3.6</v>
      </c>
      <c r="K8688" s="6" t="n">
        <v>0</v>
      </c>
      <c r="L8688" s="35" t="n">
        <v>-1</v>
      </c>
      <c r="M8688" s="6" t="str">
        <f aca="false">IF(I8688&lt;=0,"Below 0%",IF(I8688&lt;=0.05,"0-5%",IF(I8688&lt;=0.1,"5-10%",IF(I8688&lt;=0.2,"10-20%",IF(I8688&lt;=0.4,"20-40%","Above 40%")))))</f>
        <v>0-5%</v>
      </c>
      <c r="N8688" s="6" t="str">
        <f aca="false">IF(AND(H8688&gt;=Summary!$B$25,I8688&gt;=Summary!$B$26,I8688&lt;=Summary!$B$27,J8688&gt;=Summary!$B$28,J8688&lt;=Summary!$B$29,F8688*J8688&gt;1),"Yes","No")</f>
        <v>No</v>
      </c>
    </row>
    <row r="8689" customFormat="false" ht="15" hidden="false" customHeight="false" outlineLevel="0" collapsed="false">
      <c r="A8689" s="6" t="s">
        <v>155</v>
      </c>
      <c r="B8689" s="45" t="n">
        <v>44250</v>
      </c>
      <c r="C8689" s="6" t="s">
        <v>205</v>
      </c>
      <c r="D8689" s="6" t="s">
        <v>179</v>
      </c>
      <c r="E8689" s="6" t="s">
        <v>177</v>
      </c>
      <c r="F8689" s="34" t="n">
        <v>0.171484589576721</v>
      </c>
      <c r="G8689" s="34" t="n">
        <v>0.311409779811267</v>
      </c>
      <c r="H8689" s="34" t="n">
        <v>-0.139925190234546</v>
      </c>
      <c r="I8689" s="34" t="n">
        <v>-0.449328182047939</v>
      </c>
      <c r="J8689" s="35" t="n">
        <v>3.2</v>
      </c>
      <c r="K8689" s="6" t="n">
        <v>0</v>
      </c>
      <c r="L8689" s="35" t="n">
        <v>-1</v>
      </c>
      <c r="M8689" s="6" t="str">
        <f aca="false">IF(I8689&lt;=0,"Below 0%",IF(I8689&lt;=0.05,"0-5%",IF(I8689&lt;=0.1,"5-10%",IF(I8689&lt;=0.2,"10-20%",IF(I8689&lt;=0.4,"20-40%","Above 40%")))))</f>
        <v>Below 0%</v>
      </c>
      <c r="N8689" s="6" t="str">
        <f aca="false">IF(AND(H8689&gt;=Summary!$B$25,I8689&gt;=Summary!$B$26,I8689&lt;=Summary!$B$27,J8689&gt;=Summary!$B$28,J8689&lt;=Summary!$B$29,F8689*J8689&gt;1),"Yes","No")</f>
        <v>No</v>
      </c>
    </row>
    <row r="8690" customFormat="false" ht="15" hidden="false" customHeight="false" outlineLevel="0" collapsed="false">
      <c r="A8690" s="6" t="s">
        <v>155</v>
      </c>
      <c r="B8690" s="45" t="n">
        <v>44254</v>
      </c>
      <c r="C8690" s="6" t="s">
        <v>205</v>
      </c>
      <c r="D8690" s="6" t="s">
        <v>182</v>
      </c>
      <c r="E8690" s="6" t="s">
        <v>187</v>
      </c>
      <c r="F8690" s="34" t="n">
        <v>0.568595468997955</v>
      </c>
      <c r="G8690" s="34" t="n">
        <v>0.429125041245147</v>
      </c>
      <c r="H8690" s="34" t="n">
        <v>0.139470427752808</v>
      </c>
      <c r="I8690" s="34" t="n">
        <v>0.325011160728634</v>
      </c>
      <c r="J8690" s="35" t="n">
        <v>2.32</v>
      </c>
      <c r="K8690" s="6" t="n">
        <v>0</v>
      </c>
      <c r="L8690" s="35" t="n">
        <v>-1</v>
      </c>
      <c r="M8690" s="6" t="str">
        <f aca="false">IF(I8690&lt;=0,"Below 0%",IF(I8690&lt;=0.05,"0-5%",IF(I8690&lt;=0.1,"5-10%",IF(I8690&lt;=0.2,"10-20%",IF(I8690&lt;=0.4,"20-40%","Above 40%")))))</f>
        <v>20-40%</v>
      </c>
      <c r="N8690" s="6" t="str">
        <f aca="false">IF(AND(H8690&gt;=Summary!$B$25,I8690&gt;=Summary!$B$26,I8690&lt;=Summary!$B$27,J8690&gt;=Summary!$B$28,J8690&lt;=Summary!$B$29,F8690*J8690&gt;1),"Yes","No")</f>
        <v>Yes</v>
      </c>
    </row>
    <row r="8691" customFormat="false" ht="15" hidden="false" customHeight="false" outlineLevel="0" collapsed="false">
      <c r="A8691" s="6" t="s">
        <v>155</v>
      </c>
      <c r="B8691" s="45" t="n">
        <v>44254</v>
      </c>
      <c r="C8691" s="6" t="s">
        <v>205</v>
      </c>
      <c r="D8691" s="6" t="s">
        <v>182</v>
      </c>
      <c r="E8691" s="6" t="s">
        <v>174</v>
      </c>
      <c r="F8691" s="34" t="n">
        <v>0.250774770975113</v>
      </c>
      <c r="G8691" s="34" t="n">
        <v>0.265485358850331</v>
      </c>
      <c r="H8691" s="34" t="n">
        <v>-0.0147105878752181</v>
      </c>
      <c r="I8691" s="34" t="n">
        <v>-0.0554101662664993</v>
      </c>
      <c r="J8691" s="35" t="n">
        <v>3.75</v>
      </c>
      <c r="K8691" s="6" t="n">
        <v>0</v>
      </c>
      <c r="L8691" s="35" t="n">
        <v>-1</v>
      </c>
      <c r="M8691" s="6" t="str">
        <f aca="false">IF(I8691&lt;=0,"Below 0%",IF(I8691&lt;=0.05,"0-5%",IF(I8691&lt;=0.1,"5-10%",IF(I8691&lt;=0.2,"10-20%",IF(I8691&lt;=0.4,"20-40%","Above 40%")))))</f>
        <v>Below 0%</v>
      </c>
      <c r="N8691" s="6" t="str">
        <f aca="false">IF(AND(H8691&gt;=Summary!$B$25,I8691&gt;=Summary!$B$26,I8691&lt;=Summary!$B$27,J8691&gt;=Summary!$B$28,J8691&lt;=Summary!$B$29,F8691*J8691&gt;1),"Yes","No")</f>
        <v>No</v>
      </c>
    </row>
    <row r="8692" customFormat="false" ht="15" hidden="false" customHeight="false" outlineLevel="0" collapsed="false">
      <c r="A8692" s="6" t="s">
        <v>155</v>
      </c>
      <c r="B8692" s="45" t="n">
        <v>44254</v>
      </c>
      <c r="C8692" s="6" t="s">
        <v>205</v>
      </c>
      <c r="D8692" s="6" t="s">
        <v>182</v>
      </c>
      <c r="E8692" s="6" t="s">
        <v>177</v>
      </c>
      <c r="F8692" s="34" t="n">
        <v>0.180629774928093</v>
      </c>
      <c r="G8692" s="34" t="n">
        <v>0.305389599904522</v>
      </c>
      <c r="H8692" s="34" t="n">
        <v>-0.124759824976429</v>
      </c>
      <c r="I8692" s="34" t="n">
        <v>-0.408526763895805</v>
      </c>
      <c r="J8692" s="35" t="n">
        <v>3.26</v>
      </c>
      <c r="K8692" s="6" t="n">
        <v>1</v>
      </c>
      <c r="L8692" s="35" t="n">
        <v>2.26</v>
      </c>
      <c r="M8692" s="6" t="str">
        <f aca="false">IF(I8692&lt;=0,"Below 0%",IF(I8692&lt;=0.05,"0-5%",IF(I8692&lt;=0.1,"5-10%",IF(I8692&lt;=0.2,"10-20%",IF(I8692&lt;=0.4,"20-40%","Above 40%")))))</f>
        <v>Below 0%</v>
      </c>
      <c r="N8692" s="6" t="str">
        <f aca="false">IF(AND(H8692&gt;=Summary!$B$25,I8692&gt;=Summary!$B$26,I8692&lt;=Summary!$B$27,J8692&gt;=Summary!$B$28,J8692&lt;=Summary!$B$29,F8692*J8692&gt;1),"Yes","No")</f>
        <v>No</v>
      </c>
    </row>
    <row r="8693" customFormat="false" ht="15" hidden="false" customHeight="false" outlineLevel="0" collapsed="false">
      <c r="A8693" s="6" t="s">
        <v>155</v>
      </c>
      <c r="B8693" s="45" t="n">
        <v>44254</v>
      </c>
      <c r="C8693" s="6" t="s">
        <v>194</v>
      </c>
      <c r="D8693" s="6" t="s">
        <v>189</v>
      </c>
      <c r="E8693" s="6" t="s">
        <v>187</v>
      </c>
      <c r="F8693" s="34" t="n">
        <v>0.779688596725464</v>
      </c>
      <c r="G8693" s="34" t="n">
        <v>0.79245798606367</v>
      </c>
      <c r="H8693" s="34" t="n">
        <v>-0.012769389338206</v>
      </c>
      <c r="I8693" s="34" t="n">
        <v>-0.0161136483735052</v>
      </c>
      <c r="J8693" s="35" t="n">
        <v>1.26</v>
      </c>
      <c r="K8693" s="6" t="n">
        <v>1</v>
      </c>
      <c r="L8693" s="35" t="n">
        <v>0.26</v>
      </c>
      <c r="M8693" s="6" t="str">
        <f aca="false">IF(I8693&lt;=0,"Below 0%",IF(I8693&lt;=0.05,"0-5%",IF(I8693&lt;=0.1,"5-10%",IF(I8693&lt;=0.2,"10-20%",IF(I8693&lt;=0.4,"20-40%","Above 40%")))))</f>
        <v>Below 0%</v>
      </c>
      <c r="N8693" s="6" t="str">
        <f aca="false">IF(AND(H8693&gt;=Summary!$B$25,I8693&gt;=Summary!$B$26,I8693&lt;=Summary!$B$27,J8693&gt;=Summary!$B$28,J8693&lt;=Summary!$B$29,F8693*J8693&gt;1),"Yes","No")</f>
        <v>No</v>
      </c>
    </row>
    <row r="8694" customFormat="false" ht="15" hidden="false" customHeight="false" outlineLevel="0" collapsed="false">
      <c r="A8694" s="6" t="s">
        <v>155</v>
      </c>
      <c r="B8694" s="45" t="n">
        <v>44254</v>
      </c>
      <c r="C8694" s="6" t="s">
        <v>194</v>
      </c>
      <c r="D8694" s="6" t="s">
        <v>189</v>
      </c>
      <c r="E8694" s="6" t="s">
        <v>174</v>
      </c>
      <c r="F8694" s="34" t="n">
        <v>0.118668556213379</v>
      </c>
      <c r="G8694" s="34" t="n">
        <v>0.138680147561142</v>
      </c>
      <c r="H8694" s="34" t="n">
        <v>-0.0200115913477633</v>
      </c>
      <c r="I8694" s="34" t="n">
        <v>-0.144300332092887</v>
      </c>
      <c r="J8694" s="35" t="n">
        <v>7.2</v>
      </c>
      <c r="K8694" s="6" t="n">
        <v>0</v>
      </c>
      <c r="L8694" s="35" t="n">
        <v>-1</v>
      </c>
      <c r="M8694" s="6" t="str">
        <f aca="false">IF(I8694&lt;=0,"Below 0%",IF(I8694&lt;=0.05,"0-5%",IF(I8694&lt;=0.1,"5-10%",IF(I8694&lt;=0.2,"10-20%",IF(I8694&lt;=0.4,"20-40%","Above 40%")))))</f>
        <v>Below 0%</v>
      </c>
      <c r="N8694" s="6" t="str">
        <f aca="false">IF(AND(H8694&gt;=Summary!$B$25,I8694&gt;=Summary!$B$26,I8694&lt;=Summary!$B$27,J8694&gt;=Summary!$B$28,J8694&lt;=Summary!$B$29,F8694*J8694&gt;1),"Yes","No")</f>
        <v>No</v>
      </c>
    </row>
    <row r="8695" customFormat="false" ht="15" hidden="false" customHeight="false" outlineLevel="0" collapsed="false">
      <c r="A8695" s="6" t="s">
        <v>155</v>
      </c>
      <c r="B8695" s="45" t="n">
        <v>44254</v>
      </c>
      <c r="C8695" s="6" t="s">
        <v>194</v>
      </c>
      <c r="D8695" s="6" t="s">
        <v>189</v>
      </c>
      <c r="E8695" s="6" t="s">
        <v>177</v>
      </c>
      <c r="F8695" s="34" t="n">
        <v>0.10164288431406</v>
      </c>
      <c r="G8695" s="34" t="n">
        <v>0.0688618663751879</v>
      </c>
      <c r="H8695" s="34" t="n">
        <v>0.0327810179388723</v>
      </c>
      <c r="I8695" s="34" t="n">
        <v>0.476040218838505</v>
      </c>
      <c r="J8695" s="35" t="n">
        <v>14.5</v>
      </c>
      <c r="K8695" s="6" t="n">
        <v>0</v>
      </c>
      <c r="L8695" s="35" t="n">
        <v>-1</v>
      </c>
      <c r="M8695" s="6" t="str">
        <f aca="false">IF(I8695&lt;=0,"Below 0%",IF(I8695&lt;=0.05,"0-5%",IF(I8695&lt;=0.1,"5-10%",IF(I8695&lt;=0.2,"10-20%",IF(I8695&lt;=0.4,"20-40%","Above 40%")))))</f>
        <v>Above 40%</v>
      </c>
      <c r="N8695" s="6" t="str">
        <f aca="false">IF(AND(H8695&gt;=Summary!$B$25,I8695&gt;=Summary!$B$26,I8695&lt;=Summary!$B$27,J8695&gt;=Summary!$B$28,J8695&lt;=Summary!$B$29,F8695*J8695&gt;1),"Yes","No")</f>
        <v>No</v>
      </c>
    </row>
    <row r="8696" customFormat="false" ht="15" hidden="false" customHeight="false" outlineLevel="0" collapsed="false">
      <c r="A8696" s="6" t="s">
        <v>155</v>
      </c>
      <c r="B8696" s="45" t="n">
        <v>44254</v>
      </c>
      <c r="C8696" s="6" t="s">
        <v>188</v>
      </c>
      <c r="D8696" s="6" t="s">
        <v>203</v>
      </c>
      <c r="E8696" s="6" t="s">
        <v>187</v>
      </c>
      <c r="F8696" s="34" t="n">
        <v>0.342169493436813</v>
      </c>
      <c r="G8696" s="34" t="n">
        <v>0.267079850100894</v>
      </c>
      <c r="H8696" s="34" t="n">
        <v>0.0750896433359197</v>
      </c>
      <c r="I8696" s="34" t="n">
        <v>0.281150537217815</v>
      </c>
      <c r="J8696" s="35" t="n">
        <v>3.78</v>
      </c>
      <c r="K8696" s="6" t="n">
        <v>0</v>
      </c>
      <c r="L8696" s="35" t="n">
        <v>-1</v>
      </c>
      <c r="M8696" s="6" t="str">
        <f aca="false">IF(I8696&lt;=0,"Below 0%",IF(I8696&lt;=0.05,"0-5%",IF(I8696&lt;=0.1,"5-10%",IF(I8696&lt;=0.2,"10-20%",IF(I8696&lt;=0.4,"20-40%","Above 40%")))))</f>
        <v>20-40%</v>
      </c>
      <c r="N8696" s="6" t="str">
        <f aca="false">IF(AND(H8696&gt;=Summary!$B$25,I8696&gt;=Summary!$B$26,I8696&lt;=Summary!$B$27,J8696&gt;=Summary!$B$28,J8696&lt;=Summary!$B$29,F8696*J8696&gt;1),"Yes","No")</f>
        <v>Yes</v>
      </c>
    </row>
    <row r="8697" customFormat="false" ht="15" hidden="false" customHeight="false" outlineLevel="0" collapsed="false">
      <c r="A8697" s="6" t="s">
        <v>155</v>
      </c>
      <c r="B8697" s="45" t="n">
        <v>44254</v>
      </c>
      <c r="C8697" s="6" t="s">
        <v>188</v>
      </c>
      <c r="D8697" s="6" t="s">
        <v>203</v>
      </c>
      <c r="E8697" s="6" t="s">
        <v>174</v>
      </c>
      <c r="F8697" s="34" t="n">
        <v>0.377544075250626</v>
      </c>
      <c r="G8697" s="34" t="n">
        <v>0.308734505621217</v>
      </c>
      <c r="H8697" s="34" t="n">
        <v>0.0688095696294092</v>
      </c>
      <c r="I8697" s="34" t="n">
        <v>0.222876187716546</v>
      </c>
      <c r="J8697" s="35" t="n">
        <v>3.27</v>
      </c>
      <c r="K8697" s="6" t="n">
        <v>1</v>
      </c>
      <c r="L8697" s="35" t="n">
        <v>2.27</v>
      </c>
      <c r="M8697" s="6" t="str">
        <f aca="false">IF(I8697&lt;=0,"Below 0%",IF(I8697&lt;=0.05,"0-5%",IF(I8697&lt;=0.1,"5-10%",IF(I8697&lt;=0.2,"10-20%",IF(I8697&lt;=0.4,"20-40%","Above 40%")))))</f>
        <v>20-40%</v>
      </c>
      <c r="N8697" s="6" t="str">
        <f aca="false">IF(AND(H8697&gt;=Summary!$B$25,I8697&gt;=Summary!$B$26,I8697&lt;=Summary!$B$27,J8697&gt;=Summary!$B$28,J8697&lt;=Summary!$B$29,F8697*J8697&gt;1),"Yes","No")</f>
        <v>Yes</v>
      </c>
    </row>
    <row r="8698" customFormat="false" ht="15" hidden="false" customHeight="false" outlineLevel="0" collapsed="false">
      <c r="A8698" s="6" t="s">
        <v>155</v>
      </c>
      <c r="B8698" s="45" t="n">
        <v>44254</v>
      </c>
      <c r="C8698" s="6" t="s">
        <v>188</v>
      </c>
      <c r="D8698" s="6" t="s">
        <v>203</v>
      </c>
      <c r="E8698" s="6" t="s">
        <v>177</v>
      </c>
      <c r="F8698" s="34" t="n">
        <v>0.280286431312561</v>
      </c>
      <c r="G8698" s="34" t="n">
        <v>0.42418564427789</v>
      </c>
      <c r="H8698" s="34" t="n">
        <v>-0.143899212965329</v>
      </c>
      <c r="I8698" s="34" t="n">
        <v>-0.33923640487715</v>
      </c>
      <c r="J8698" s="35" t="n">
        <v>2.38</v>
      </c>
      <c r="K8698" s="6" t="n">
        <v>0</v>
      </c>
      <c r="L8698" s="35" t="n">
        <v>-1</v>
      </c>
      <c r="M8698" s="6" t="str">
        <f aca="false">IF(I8698&lt;=0,"Below 0%",IF(I8698&lt;=0.05,"0-5%",IF(I8698&lt;=0.1,"5-10%",IF(I8698&lt;=0.2,"10-20%",IF(I8698&lt;=0.4,"20-40%","Above 40%")))))</f>
        <v>Below 0%</v>
      </c>
      <c r="N8698" s="6" t="str">
        <f aca="false">IF(AND(H8698&gt;=Summary!$B$25,I8698&gt;=Summary!$B$26,I8698&lt;=Summary!$B$27,J8698&gt;=Summary!$B$28,J8698&lt;=Summary!$B$29,F8698*J8698&gt;1),"Yes","No")</f>
        <v>No</v>
      </c>
    </row>
    <row r="8699" customFormat="false" ht="15" hidden="false" customHeight="false" outlineLevel="0" collapsed="false">
      <c r="A8699" s="6" t="s">
        <v>155</v>
      </c>
      <c r="B8699" s="45" t="n">
        <v>44254</v>
      </c>
      <c r="C8699" s="6" t="s">
        <v>178</v>
      </c>
      <c r="D8699" s="6" t="s">
        <v>201</v>
      </c>
      <c r="E8699" s="6" t="s">
        <v>187</v>
      </c>
      <c r="F8699" s="34" t="n">
        <v>0.263676643371582</v>
      </c>
      <c r="G8699" s="34" t="n">
        <v>0.230378317334839</v>
      </c>
      <c r="H8699" s="34" t="n">
        <v>0.033298326036743</v>
      </c>
      <c r="I8699" s="34" t="n">
        <v>0.144537586791843</v>
      </c>
      <c r="J8699" s="35" t="n">
        <v>4.35</v>
      </c>
      <c r="K8699" s="6" t="n">
        <v>1</v>
      </c>
      <c r="L8699" s="35" t="n">
        <v>3.35</v>
      </c>
      <c r="M8699" s="6" t="str">
        <f aca="false">IF(I8699&lt;=0,"Below 0%",IF(I8699&lt;=0.05,"0-5%",IF(I8699&lt;=0.1,"5-10%",IF(I8699&lt;=0.2,"10-20%",IF(I8699&lt;=0.4,"20-40%","Above 40%")))))</f>
        <v>10-20%</v>
      </c>
      <c r="N8699" s="6" t="str">
        <f aca="false">IF(AND(H8699&gt;=Summary!$B$25,I8699&gt;=Summary!$B$26,I8699&lt;=Summary!$B$27,J8699&gt;=Summary!$B$28,J8699&lt;=Summary!$B$29,F8699*J8699&gt;1),"Yes","No")</f>
        <v>Yes</v>
      </c>
    </row>
    <row r="8700" customFormat="false" ht="15" hidden="false" customHeight="false" outlineLevel="0" collapsed="false">
      <c r="A8700" s="6" t="s">
        <v>155</v>
      </c>
      <c r="B8700" s="45" t="n">
        <v>44254</v>
      </c>
      <c r="C8700" s="6" t="s">
        <v>178</v>
      </c>
      <c r="D8700" s="6" t="s">
        <v>201</v>
      </c>
      <c r="E8700" s="6" t="s">
        <v>174</v>
      </c>
      <c r="F8700" s="34" t="n">
        <v>0.229996338486671</v>
      </c>
      <c r="G8700" s="34" t="n">
        <v>0.278373800112931</v>
      </c>
      <c r="H8700" s="34" t="n">
        <v>-0.0483774616262591</v>
      </c>
      <c r="I8700" s="34" t="n">
        <v>-0.173785972697982</v>
      </c>
      <c r="J8700" s="35" t="n">
        <v>3.6</v>
      </c>
      <c r="K8700" s="6" t="n">
        <v>0</v>
      </c>
      <c r="L8700" s="35" t="n">
        <v>-1</v>
      </c>
      <c r="M8700" s="6" t="str">
        <f aca="false">IF(I8700&lt;=0,"Below 0%",IF(I8700&lt;=0.05,"0-5%",IF(I8700&lt;=0.1,"5-10%",IF(I8700&lt;=0.2,"10-20%",IF(I8700&lt;=0.4,"20-40%","Above 40%")))))</f>
        <v>Below 0%</v>
      </c>
      <c r="N8700" s="6" t="str">
        <f aca="false">IF(AND(H8700&gt;=Summary!$B$25,I8700&gt;=Summary!$B$26,I8700&lt;=Summary!$B$27,J8700&gt;=Summary!$B$28,J8700&lt;=Summary!$B$29,F8700*J8700&gt;1),"Yes","No")</f>
        <v>No</v>
      </c>
    </row>
    <row r="8701" customFormat="false" ht="15" hidden="false" customHeight="false" outlineLevel="0" collapsed="false">
      <c r="A8701" s="6" t="s">
        <v>155</v>
      </c>
      <c r="B8701" s="45" t="n">
        <v>44254</v>
      </c>
      <c r="C8701" s="6" t="s">
        <v>178</v>
      </c>
      <c r="D8701" s="6" t="s">
        <v>201</v>
      </c>
      <c r="E8701" s="6" t="s">
        <v>177</v>
      </c>
      <c r="F8701" s="34" t="n">
        <v>0.506327033042908</v>
      </c>
      <c r="G8701" s="34" t="n">
        <v>0.49124788255223</v>
      </c>
      <c r="H8701" s="34" t="n">
        <v>0.0150791504906774</v>
      </c>
      <c r="I8701" s="34" t="n">
        <v>0.0306956040448159</v>
      </c>
      <c r="J8701" s="35" t="n">
        <v>2.04</v>
      </c>
      <c r="K8701" s="6" t="n">
        <v>0</v>
      </c>
      <c r="L8701" s="35" t="n">
        <v>-1</v>
      </c>
      <c r="M8701" s="6" t="str">
        <f aca="false">IF(I8701&lt;=0,"Below 0%",IF(I8701&lt;=0.05,"0-5%",IF(I8701&lt;=0.1,"5-10%",IF(I8701&lt;=0.2,"10-20%",IF(I8701&lt;=0.4,"20-40%","Above 40%")))))</f>
        <v>0-5%</v>
      </c>
      <c r="N8701" s="6" t="str">
        <f aca="false">IF(AND(H8701&gt;=Summary!$B$25,I8701&gt;=Summary!$B$26,I8701&lt;=Summary!$B$27,J8701&gt;=Summary!$B$28,J8701&lt;=Summary!$B$29,F8701*J8701&gt;1),"Yes","No")</f>
        <v>No</v>
      </c>
    </row>
    <row r="8702" customFormat="false" ht="15" hidden="false" customHeight="false" outlineLevel="0" collapsed="false">
      <c r="A8702" s="6" t="s">
        <v>155</v>
      </c>
      <c r="B8702" s="45" t="n">
        <v>44255</v>
      </c>
      <c r="C8702" s="6" t="s">
        <v>190</v>
      </c>
      <c r="D8702" s="6" t="s">
        <v>176</v>
      </c>
      <c r="E8702" s="6" t="s">
        <v>187</v>
      </c>
      <c r="F8702" s="34" t="n">
        <v>0.370947182178497</v>
      </c>
      <c r="G8702" s="34" t="n">
        <v>0.425357032775095</v>
      </c>
      <c r="H8702" s="34" t="n">
        <v>-0.0544098505965977</v>
      </c>
      <c r="I8702" s="34" t="n">
        <v>-0.127915718805963</v>
      </c>
      <c r="J8702" s="35" t="n">
        <v>2.38</v>
      </c>
      <c r="K8702" s="6" t="n">
        <v>0</v>
      </c>
      <c r="L8702" s="35" t="n">
        <v>-1</v>
      </c>
      <c r="M8702" s="6" t="str">
        <f aca="false">IF(I8702&lt;=0,"Below 0%",IF(I8702&lt;=0.05,"0-5%",IF(I8702&lt;=0.1,"5-10%",IF(I8702&lt;=0.2,"10-20%",IF(I8702&lt;=0.4,"20-40%","Above 40%")))))</f>
        <v>Below 0%</v>
      </c>
      <c r="N8702" s="6" t="str">
        <f aca="false">IF(AND(H8702&gt;=Summary!$B$25,I8702&gt;=Summary!$B$26,I8702&lt;=Summary!$B$27,J8702&gt;=Summary!$B$28,J8702&lt;=Summary!$B$29,F8702*J8702&gt;1),"Yes","No")</f>
        <v>No</v>
      </c>
    </row>
    <row r="8703" customFormat="false" ht="15" hidden="false" customHeight="false" outlineLevel="0" collapsed="false">
      <c r="A8703" s="6" t="s">
        <v>155</v>
      </c>
      <c r="B8703" s="45" t="n">
        <v>44255</v>
      </c>
      <c r="C8703" s="6" t="s">
        <v>190</v>
      </c>
      <c r="D8703" s="6" t="s">
        <v>176</v>
      </c>
      <c r="E8703" s="6" t="s">
        <v>174</v>
      </c>
      <c r="F8703" s="34" t="n">
        <v>0.348133504390717</v>
      </c>
      <c r="G8703" s="34" t="n">
        <v>0.293434706668037</v>
      </c>
      <c r="H8703" s="34" t="n">
        <v>0.05469879772268</v>
      </c>
      <c r="I8703" s="34" t="n">
        <v>0.186408752883349</v>
      </c>
      <c r="J8703" s="35" t="n">
        <v>3.45</v>
      </c>
      <c r="K8703" s="6" t="n">
        <v>1</v>
      </c>
      <c r="L8703" s="35" t="n">
        <v>2.45</v>
      </c>
      <c r="M8703" s="6" t="str">
        <f aca="false">IF(I8703&lt;=0,"Below 0%",IF(I8703&lt;=0.05,"0-5%",IF(I8703&lt;=0.1,"5-10%",IF(I8703&lt;=0.2,"10-20%",IF(I8703&lt;=0.4,"20-40%","Above 40%")))))</f>
        <v>10-20%</v>
      </c>
      <c r="N8703" s="6" t="str">
        <f aca="false">IF(AND(H8703&gt;=Summary!$B$25,I8703&gt;=Summary!$B$26,I8703&lt;=Summary!$B$27,J8703&gt;=Summary!$B$28,J8703&lt;=Summary!$B$29,F8703*J8703&gt;1),"Yes","No")</f>
        <v>Yes</v>
      </c>
    </row>
    <row r="8704" customFormat="false" ht="15" hidden="false" customHeight="false" outlineLevel="0" collapsed="false">
      <c r="A8704" s="6" t="s">
        <v>155</v>
      </c>
      <c r="B8704" s="45" t="n">
        <v>44255</v>
      </c>
      <c r="C8704" s="6" t="s">
        <v>190</v>
      </c>
      <c r="D8704" s="6" t="s">
        <v>176</v>
      </c>
      <c r="E8704" s="6" t="s">
        <v>177</v>
      </c>
      <c r="F8704" s="34" t="n">
        <v>0.280919343233109</v>
      </c>
      <c r="G8704" s="34" t="n">
        <v>0.281208260556868</v>
      </c>
      <c r="H8704" s="34" t="n">
        <v>-0.000288917323759852</v>
      </c>
      <c r="I8704" s="34" t="n">
        <v>-0.00102741407093698</v>
      </c>
      <c r="J8704" s="35" t="n">
        <v>3.6</v>
      </c>
      <c r="K8704" s="6" t="n">
        <v>0</v>
      </c>
      <c r="L8704" s="35" t="n">
        <v>-1</v>
      </c>
      <c r="M8704" s="6" t="str">
        <f aca="false">IF(I8704&lt;=0,"Below 0%",IF(I8704&lt;=0.05,"0-5%",IF(I8704&lt;=0.1,"5-10%",IF(I8704&lt;=0.2,"10-20%",IF(I8704&lt;=0.4,"20-40%","Above 40%")))))</f>
        <v>Below 0%</v>
      </c>
      <c r="N8704" s="6" t="str">
        <f aca="false">IF(AND(H8704&gt;=Summary!$B$25,I8704&gt;=Summary!$B$26,I8704&lt;=Summary!$B$27,J8704&gt;=Summary!$B$28,J8704&lt;=Summary!$B$29,F8704*J8704&gt;1),"Yes","No")</f>
        <v>No</v>
      </c>
    </row>
    <row r="8705" customFormat="false" ht="15" hidden="false" customHeight="false" outlineLevel="0" collapsed="false">
      <c r="A8705" s="6" t="s">
        <v>155</v>
      </c>
      <c r="B8705" s="45" t="n">
        <v>44255</v>
      </c>
      <c r="C8705" s="6" t="s">
        <v>180</v>
      </c>
      <c r="D8705" s="6" t="s">
        <v>184</v>
      </c>
      <c r="E8705" s="6" t="s">
        <v>187</v>
      </c>
      <c r="F8705" s="34" t="n">
        <v>0.485953956842423</v>
      </c>
      <c r="G8705" s="34" t="n">
        <v>0.272153929872051</v>
      </c>
      <c r="H8705" s="34" t="n">
        <v>0.213800026970372</v>
      </c>
      <c r="I8705" s="34" t="n">
        <v>0.785584933757477</v>
      </c>
      <c r="J8705" s="35" t="n">
        <v>3.68</v>
      </c>
      <c r="K8705" s="6" t="n">
        <v>0</v>
      </c>
      <c r="L8705" s="35" t="n">
        <v>-1</v>
      </c>
      <c r="M8705" s="6" t="str">
        <f aca="false">IF(I8705&lt;=0,"Below 0%",IF(I8705&lt;=0.05,"0-5%",IF(I8705&lt;=0.1,"5-10%",IF(I8705&lt;=0.2,"10-20%",IF(I8705&lt;=0.4,"20-40%","Above 40%")))))</f>
        <v>Above 40%</v>
      </c>
      <c r="N8705" s="6" t="str">
        <f aca="false">IF(AND(H8705&gt;=Summary!$B$25,I8705&gt;=Summary!$B$26,I8705&lt;=Summary!$B$27,J8705&gt;=Summary!$B$28,J8705&lt;=Summary!$B$29,F8705*J8705&gt;1),"Yes","No")</f>
        <v>No</v>
      </c>
    </row>
    <row r="8706" customFormat="false" ht="15" hidden="false" customHeight="false" outlineLevel="0" collapsed="false">
      <c r="A8706" s="6" t="s">
        <v>155</v>
      </c>
      <c r="B8706" s="45" t="n">
        <v>44255</v>
      </c>
      <c r="C8706" s="6" t="s">
        <v>180</v>
      </c>
      <c r="D8706" s="6" t="s">
        <v>184</v>
      </c>
      <c r="E8706" s="6" t="s">
        <v>174</v>
      </c>
      <c r="F8706" s="34" t="n">
        <v>0.303349286317825</v>
      </c>
      <c r="G8706" s="34" t="n">
        <v>0.30166459696661</v>
      </c>
      <c r="H8706" s="34" t="n">
        <v>0.00168468935121491</v>
      </c>
      <c r="I8706" s="34" t="n">
        <v>0.00558464389973268</v>
      </c>
      <c r="J8706" s="35" t="n">
        <v>3.32</v>
      </c>
      <c r="K8706" s="6" t="n">
        <v>1</v>
      </c>
      <c r="L8706" s="35" t="n">
        <v>2.32</v>
      </c>
      <c r="M8706" s="6" t="str">
        <f aca="false">IF(I8706&lt;=0,"Below 0%",IF(I8706&lt;=0.05,"0-5%",IF(I8706&lt;=0.1,"5-10%",IF(I8706&lt;=0.2,"10-20%",IF(I8706&lt;=0.4,"20-40%","Above 40%")))))</f>
        <v>0-5%</v>
      </c>
      <c r="N8706" s="6" t="str">
        <f aca="false">IF(AND(H8706&gt;=Summary!$B$25,I8706&gt;=Summary!$B$26,I8706&lt;=Summary!$B$27,J8706&gt;=Summary!$B$28,J8706&lt;=Summary!$B$29,F8706*J8706&gt;1),"Yes","No")</f>
        <v>No</v>
      </c>
    </row>
    <row r="8707" customFormat="false" ht="15" hidden="false" customHeight="false" outlineLevel="0" collapsed="false">
      <c r="A8707" s="6" t="s">
        <v>155</v>
      </c>
      <c r="B8707" s="45" t="n">
        <v>44255</v>
      </c>
      <c r="C8707" s="6" t="s">
        <v>180</v>
      </c>
      <c r="D8707" s="6" t="s">
        <v>184</v>
      </c>
      <c r="E8707" s="6" t="s">
        <v>177</v>
      </c>
      <c r="F8707" s="34" t="n">
        <v>0.210696816444397</v>
      </c>
      <c r="G8707" s="34" t="n">
        <v>0.426181473161339</v>
      </c>
      <c r="H8707" s="34" t="n">
        <v>-0.215484656716942</v>
      </c>
      <c r="I8707" s="34" t="n">
        <v>-0.505617137972974</v>
      </c>
      <c r="J8707" s="35" t="n">
        <v>2.35</v>
      </c>
      <c r="K8707" s="6" t="n">
        <v>0</v>
      </c>
      <c r="L8707" s="35" t="n">
        <v>-1</v>
      </c>
      <c r="M8707" s="6" t="str">
        <f aca="false">IF(I8707&lt;=0,"Below 0%",IF(I8707&lt;=0.05,"0-5%",IF(I8707&lt;=0.1,"5-10%",IF(I8707&lt;=0.2,"10-20%",IF(I8707&lt;=0.4,"20-40%","Above 40%")))))</f>
        <v>Below 0%</v>
      </c>
      <c r="N8707" s="6" t="str">
        <f aca="false">IF(AND(H8707&gt;=Summary!$B$25,I8707&gt;=Summary!$B$26,I8707&lt;=Summary!$B$27,J8707&gt;=Summary!$B$28,J8707&lt;=Summary!$B$29,F8707*J8707&gt;1),"Yes","No")</f>
        <v>No</v>
      </c>
    </row>
    <row r="8708" customFormat="false" ht="15" hidden="false" customHeight="false" outlineLevel="0" collapsed="false">
      <c r="A8708" s="6" t="s">
        <v>155</v>
      </c>
      <c r="B8708" s="45" t="n">
        <v>44255</v>
      </c>
      <c r="C8708" s="6" t="s">
        <v>195</v>
      </c>
      <c r="D8708" s="6" t="s">
        <v>185</v>
      </c>
      <c r="E8708" s="6" t="s">
        <v>187</v>
      </c>
      <c r="F8708" s="34" t="n">
        <v>0.721010386943817</v>
      </c>
      <c r="G8708" s="34" t="n">
        <v>0.382932166301969</v>
      </c>
      <c r="H8708" s="34" t="n">
        <v>0.338078220641848</v>
      </c>
      <c r="I8708" s="34" t="n">
        <v>0.882867124761854</v>
      </c>
      <c r="J8708" s="35" t="n">
        <v>2.64</v>
      </c>
      <c r="K8708" s="6" t="n">
        <v>0</v>
      </c>
      <c r="L8708" s="35" t="n">
        <v>-1</v>
      </c>
      <c r="M8708" s="6" t="str">
        <f aca="false">IF(I8708&lt;=0,"Below 0%",IF(I8708&lt;=0.05,"0-5%",IF(I8708&lt;=0.1,"5-10%",IF(I8708&lt;=0.2,"10-20%",IF(I8708&lt;=0.4,"20-40%","Above 40%")))))</f>
        <v>Above 40%</v>
      </c>
      <c r="N8708" s="6" t="str">
        <f aca="false">IF(AND(H8708&gt;=Summary!$B$25,I8708&gt;=Summary!$B$26,I8708&lt;=Summary!$B$27,J8708&gt;=Summary!$B$28,J8708&lt;=Summary!$B$29,F8708*J8708&gt;1),"Yes","No")</f>
        <v>No</v>
      </c>
    </row>
    <row r="8709" customFormat="false" ht="15" hidden="false" customHeight="false" outlineLevel="0" collapsed="false">
      <c r="A8709" s="6" t="s">
        <v>155</v>
      </c>
      <c r="B8709" s="45" t="n">
        <v>44255</v>
      </c>
      <c r="C8709" s="6" t="s">
        <v>195</v>
      </c>
      <c r="D8709" s="6" t="s">
        <v>185</v>
      </c>
      <c r="E8709" s="6" t="s">
        <v>174</v>
      </c>
      <c r="F8709" s="34" t="n">
        <v>0.167876526713371</v>
      </c>
      <c r="G8709" s="34" t="n">
        <v>0.288840262582057</v>
      </c>
      <c r="H8709" s="34" t="n">
        <v>-0.120963735868686</v>
      </c>
      <c r="I8709" s="34" t="n">
        <v>-0.418791115848404</v>
      </c>
      <c r="J8709" s="35" t="n">
        <v>3.5</v>
      </c>
      <c r="K8709" s="6" t="n">
        <v>0</v>
      </c>
      <c r="L8709" s="35" t="n">
        <v>-1</v>
      </c>
      <c r="M8709" s="6" t="str">
        <f aca="false">IF(I8709&lt;=0,"Below 0%",IF(I8709&lt;=0.05,"0-5%",IF(I8709&lt;=0.1,"5-10%",IF(I8709&lt;=0.2,"10-20%",IF(I8709&lt;=0.4,"20-40%","Above 40%")))))</f>
        <v>Below 0%</v>
      </c>
      <c r="N8709" s="6" t="str">
        <f aca="false">IF(AND(H8709&gt;=Summary!$B$25,I8709&gt;=Summary!$B$26,I8709&lt;=Summary!$B$27,J8709&gt;=Summary!$B$28,J8709&lt;=Summary!$B$29,F8709*J8709&gt;1),"Yes","No")</f>
        <v>No</v>
      </c>
    </row>
    <row r="8710" customFormat="false" ht="15" hidden="false" customHeight="false" outlineLevel="0" collapsed="false">
      <c r="A8710" s="6" t="s">
        <v>155</v>
      </c>
      <c r="B8710" s="45" t="n">
        <v>44255</v>
      </c>
      <c r="C8710" s="6" t="s">
        <v>195</v>
      </c>
      <c r="D8710" s="6" t="s">
        <v>185</v>
      </c>
      <c r="E8710" s="6" t="s">
        <v>177</v>
      </c>
      <c r="F8710" s="34" t="n">
        <v>0.111113093793392</v>
      </c>
      <c r="G8710" s="34" t="n">
        <v>0.328227571115974</v>
      </c>
      <c r="H8710" s="34" t="n">
        <v>-0.217114477322582</v>
      </c>
      <c r="I8710" s="34" t="n">
        <v>-0.661475440909465</v>
      </c>
      <c r="J8710" s="35" t="n">
        <v>3.08</v>
      </c>
      <c r="K8710" s="6" t="n">
        <v>1</v>
      </c>
      <c r="L8710" s="35" t="n">
        <v>2.08</v>
      </c>
      <c r="M8710" s="6" t="str">
        <f aca="false">IF(I8710&lt;=0,"Below 0%",IF(I8710&lt;=0.05,"0-5%",IF(I8710&lt;=0.1,"5-10%",IF(I8710&lt;=0.2,"10-20%",IF(I8710&lt;=0.4,"20-40%","Above 40%")))))</f>
        <v>Below 0%</v>
      </c>
      <c r="N8710" s="6" t="str">
        <f aca="false">IF(AND(H8710&gt;=Summary!$B$25,I8710&gt;=Summary!$B$26,I8710&lt;=Summary!$B$27,J8710&gt;=Summary!$B$28,J8710&lt;=Summary!$B$29,F8710*J8710&gt;1),"Yes","No")</f>
        <v>No</v>
      </c>
    </row>
    <row r="8711" customFormat="false" ht="15" hidden="false" customHeight="false" outlineLevel="0" collapsed="false">
      <c r="A8711" s="6" t="s">
        <v>155</v>
      </c>
      <c r="B8711" s="45" t="n">
        <v>44255</v>
      </c>
      <c r="C8711" s="6" t="s">
        <v>204</v>
      </c>
      <c r="D8711" s="6" t="s">
        <v>183</v>
      </c>
      <c r="E8711" s="6" t="s">
        <v>187</v>
      </c>
      <c r="F8711" s="34" t="n">
        <v>0.284618765115738</v>
      </c>
      <c r="G8711" s="34" t="n">
        <v>0.123102799247127</v>
      </c>
      <c r="H8711" s="34" t="n">
        <v>0.161515965868611</v>
      </c>
      <c r="I8711" s="34" t="n">
        <v>1.31204137400946</v>
      </c>
      <c r="J8711" s="35" t="n">
        <v>8.11</v>
      </c>
      <c r="K8711" s="6" t="n">
        <v>0</v>
      </c>
      <c r="L8711" s="35" t="n">
        <v>-1</v>
      </c>
      <c r="M8711" s="6" t="str">
        <f aca="false">IF(I8711&lt;=0,"Below 0%",IF(I8711&lt;=0.05,"0-5%",IF(I8711&lt;=0.1,"5-10%",IF(I8711&lt;=0.2,"10-20%",IF(I8711&lt;=0.4,"20-40%","Above 40%")))))</f>
        <v>Above 40%</v>
      </c>
      <c r="N8711" s="6" t="str">
        <f aca="false">IF(AND(H8711&gt;=Summary!$B$25,I8711&gt;=Summary!$B$26,I8711&lt;=Summary!$B$27,J8711&gt;=Summary!$B$28,J8711&lt;=Summary!$B$29,F8711*J8711&gt;1),"Yes","No")</f>
        <v>No</v>
      </c>
    </row>
    <row r="8712" customFormat="false" ht="15" hidden="false" customHeight="false" outlineLevel="0" collapsed="false">
      <c r="A8712" s="6" t="s">
        <v>155</v>
      </c>
      <c r="B8712" s="45" t="n">
        <v>44255</v>
      </c>
      <c r="C8712" s="6" t="s">
        <v>204</v>
      </c>
      <c r="D8712" s="6" t="s">
        <v>183</v>
      </c>
      <c r="E8712" s="6" t="s">
        <v>174</v>
      </c>
      <c r="F8712" s="34" t="n">
        <v>0.210503295063973</v>
      </c>
      <c r="G8712" s="34" t="n">
        <v>0.188370509791358</v>
      </c>
      <c r="H8712" s="34" t="n">
        <v>0.0221327852726145</v>
      </c>
      <c r="I8712" s="34" t="n">
        <v>0.117496020460576</v>
      </c>
      <c r="J8712" s="35" t="n">
        <v>5.3</v>
      </c>
      <c r="K8712" s="6" t="n">
        <v>0</v>
      </c>
      <c r="L8712" s="35" t="n">
        <v>-1</v>
      </c>
      <c r="M8712" s="6" t="str">
        <f aca="false">IF(I8712&lt;=0,"Below 0%",IF(I8712&lt;=0.05,"0-5%",IF(I8712&lt;=0.1,"5-10%",IF(I8712&lt;=0.2,"10-20%",IF(I8712&lt;=0.4,"20-40%","Above 40%")))))</f>
        <v>10-20%</v>
      </c>
      <c r="N8712" s="6" t="str">
        <f aca="false">IF(AND(H8712&gt;=Summary!$B$25,I8712&gt;=Summary!$B$26,I8712&lt;=Summary!$B$27,J8712&gt;=Summary!$B$28,J8712&lt;=Summary!$B$29,F8712*J8712&gt;1),"Yes","No")</f>
        <v>No</v>
      </c>
    </row>
    <row r="8713" customFormat="false" ht="15" hidden="false" customHeight="false" outlineLevel="0" collapsed="false">
      <c r="A8713" s="6" t="s">
        <v>155</v>
      </c>
      <c r="B8713" s="45" t="n">
        <v>44255</v>
      </c>
      <c r="C8713" s="6" t="s">
        <v>204</v>
      </c>
      <c r="D8713" s="6" t="s">
        <v>183</v>
      </c>
      <c r="E8713" s="6" t="s">
        <v>177</v>
      </c>
      <c r="F8713" s="34" t="n">
        <v>0.504877984523773</v>
      </c>
      <c r="G8713" s="34" t="n">
        <v>0.688526690961515</v>
      </c>
      <c r="H8713" s="34" t="n">
        <v>-0.183648706437742</v>
      </c>
      <c r="I8713" s="34" t="n">
        <v>-0.266727069333042</v>
      </c>
      <c r="J8713" s="35" t="n">
        <v>1.45</v>
      </c>
      <c r="K8713" s="6" t="n">
        <v>1</v>
      </c>
      <c r="L8713" s="35" t="n">
        <v>0.45</v>
      </c>
      <c r="M8713" s="6" t="str">
        <f aca="false">IF(I8713&lt;=0,"Below 0%",IF(I8713&lt;=0.05,"0-5%",IF(I8713&lt;=0.1,"5-10%",IF(I8713&lt;=0.2,"10-20%",IF(I8713&lt;=0.4,"20-40%","Above 40%")))))</f>
        <v>Below 0%</v>
      </c>
      <c r="N8713" s="6" t="str">
        <f aca="false">IF(AND(H8713&gt;=Summary!$B$25,I8713&gt;=Summary!$B$26,I8713&lt;=Summary!$B$27,J8713&gt;=Summary!$B$28,J8713&lt;=Summary!$B$29,F8713*J8713&gt;1),"Yes","No")</f>
        <v>No</v>
      </c>
    </row>
    <row r="8714" customFormat="false" ht="15" hidden="false" customHeight="false" outlineLevel="0" collapsed="false">
      <c r="A8714" s="6" t="s">
        <v>155</v>
      </c>
      <c r="B8714" s="45" t="n">
        <v>44255</v>
      </c>
      <c r="C8714" s="6" t="s">
        <v>181</v>
      </c>
      <c r="D8714" s="6" t="s">
        <v>196</v>
      </c>
      <c r="E8714" s="6" t="s">
        <v>187</v>
      </c>
      <c r="F8714" s="34" t="n">
        <v>0.613303601741791</v>
      </c>
      <c r="G8714" s="34" t="n">
        <v>0.629159237965504</v>
      </c>
      <c r="H8714" s="34" t="n">
        <v>-0.0158556362237133</v>
      </c>
      <c r="I8714" s="34" t="n">
        <v>-0.0252013087735711</v>
      </c>
      <c r="J8714" s="35" t="n">
        <v>1.6</v>
      </c>
      <c r="K8714" s="6" t="n">
        <v>1</v>
      </c>
      <c r="L8714" s="35" t="n">
        <v>0.6</v>
      </c>
      <c r="M8714" s="6" t="str">
        <f aca="false">IF(I8714&lt;=0,"Below 0%",IF(I8714&lt;=0.05,"0-5%",IF(I8714&lt;=0.1,"5-10%",IF(I8714&lt;=0.2,"10-20%",IF(I8714&lt;=0.4,"20-40%","Above 40%")))))</f>
        <v>Below 0%</v>
      </c>
      <c r="N8714" s="6" t="str">
        <f aca="false">IF(AND(H8714&gt;=Summary!$B$25,I8714&gt;=Summary!$B$26,I8714&lt;=Summary!$B$27,J8714&gt;=Summary!$B$28,J8714&lt;=Summary!$B$29,F8714*J8714&gt;1),"Yes","No")</f>
        <v>No</v>
      </c>
    </row>
    <row r="8715" customFormat="false" ht="15" hidden="false" customHeight="false" outlineLevel="0" collapsed="false">
      <c r="A8715" s="6" t="s">
        <v>155</v>
      </c>
      <c r="B8715" s="45" t="n">
        <v>44255</v>
      </c>
      <c r="C8715" s="6" t="s">
        <v>181</v>
      </c>
      <c r="D8715" s="6" t="s">
        <v>196</v>
      </c>
      <c r="E8715" s="6" t="s">
        <v>174</v>
      </c>
      <c r="F8715" s="34" t="n">
        <v>0.291332870721817</v>
      </c>
      <c r="G8715" s="34" t="n">
        <v>0.231414892125243</v>
      </c>
      <c r="H8715" s="34" t="n">
        <v>0.0599179785965741</v>
      </c>
      <c r="I8715" s="34" t="n">
        <v>0.258920150065996</v>
      </c>
      <c r="J8715" s="35" t="n">
        <v>4.35</v>
      </c>
      <c r="K8715" s="6" t="n">
        <v>0</v>
      </c>
      <c r="L8715" s="35" t="n">
        <v>-1</v>
      </c>
      <c r="M8715" s="6" t="str">
        <f aca="false">IF(I8715&lt;=0,"Below 0%",IF(I8715&lt;=0.05,"0-5%",IF(I8715&lt;=0.1,"5-10%",IF(I8715&lt;=0.2,"10-20%",IF(I8715&lt;=0.4,"20-40%","Above 40%")))))</f>
        <v>20-40%</v>
      </c>
      <c r="N8715" s="6" t="str">
        <f aca="false">IF(AND(H8715&gt;=Summary!$B$25,I8715&gt;=Summary!$B$26,I8715&lt;=Summary!$B$27,J8715&gt;=Summary!$B$28,J8715&lt;=Summary!$B$29,F8715*J8715&gt;1),"Yes","No")</f>
        <v>Yes</v>
      </c>
    </row>
    <row r="8716" customFormat="false" ht="15" hidden="false" customHeight="false" outlineLevel="0" collapsed="false">
      <c r="A8716" s="6" t="s">
        <v>155</v>
      </c>
      <c r="B8716" s="45" t="n">
        <v>44255</v>
      </c>
      <c r="C8716" s="6" t="s">
        <v>181</v>
      </c>
      <c r="D8716" s="6" t="s">
        <v>196</v>
      </c>
      <c r="E8716" s="6" t="s">
        <v>177</v>
      </c>
      <c r="F8716" s="34" t="n">
        <v>0.0953635200858116</v>
      </c>
      <c r="G8716" s="34" t="n">
        <v>0.139425869909253</v>
      </c>
      <c r="H8716" s="34" t="n">
        <v>-0.0440623498234414</v>
      </c>
      <c r="I8716" s="34" t="n">
        <v>-0.316027074832812</v>
      </c>
      <c r="J8716" s="35" t="n">
        <v>7.22</v>
      </c>
      <c r="K8716" s="6" t="n">
        <v>0</v>
      </c>
      <c r="L8716" s="35" t="n">
        <v>-1</v>
      </c>
      <c r="M8716" s="6" t="str">
        <f aca="false">IF(I8716&lt;=0,"Below 0%",IF(I8716&lt;=0.05,"0-5%",IF(I8716&lt;=0.1,"5-10%",IF(I8716&lt;=0.2,"10-20%",IF(I8716&lt;=0.4,"20-40%","Above 40%")))))</f>
        <v>Below 0%</v>
      </c>
      <c r="N8716" s="6" t="str">
        <f aca="false">IF(AND(H8716&gt;=Summary!$B$25,I8716&gt;=Summary!$B$26,I8716&lt;=Summary!$B$27,J8716&gt;=Summary!$B$28,J8716&lt;=Summary!$B$29,F8716*J8716&gt;1),"Yes","No")</f>
        <v>No</v>
      </c>
    </row>
    <row r="8717" customFormat="false" ht="15" hidden="false" customHeight="false" outlineLevel="0" collapsed="false">
      <c r="A8717" s="6" t="s">
        <v>155</v>
      </c>
      <c r="B8717" s="45" t="n">
        <v>44256</v>
      </c>
      <c r="C8717" s="6" t="s">
        <v>173</v>
      </c>
      <c r="D8717" s="6" t="s">
        <v>179</v>
      </c>
      <c r="E8717" s="6" t="s">
        <v>187</v>
      </c>
      <c r="F8717" s="34" t="n">
        <v>0.509008049964905</v>
      </c>
      <c r="G8717" s="34" t="n">
        <v>0.438065459890045</v>
      </c>
      <c r="H8717" s="34" t="n">
        <v>0.0709425900748596</v>
      </c>
      <c r="I8717" s="34" t="n">
        <v>0.161945180733186</v>
      </c>
      <c r="J8717" s="35" t="n">
        <v>2.28</v>
      </c>
      <c r="K8717" s="6" t="n">
        <v>1</v>
      </c>
      <c r="L8717" s="35" t="n">
        <v>1.28</v>
      </c>
      <c r="M8717" s="6" t="str">
        <f aca="false">IF(I8717&lt;=0,"Below 0%",IF(I8717&lt;=0.05,"0-5%",IF(I8717&lt;=0.1,"5-10%",IF(I8717&lt;=0.2,"10-20%",IF(I8717&lt;=0.4,"20-40%","Above 40%")))))</f>
        <v>10-20%</v>
      </c>
      <c r="N8717" s="6" t="str">
        <f aca="false">IF(AND(H8717&gt;=Summary!$B$25,I8717&gt;=Summary!$B$26,I8717&lt;=Summary!$B$27,J8717&gt;=Summary!$B$28,J8717&lt;=Summary!$B$29,F8717*J8717&gt;1),"Yes","No")</f>
        <v>Yes</v>
      </c>
    </row>
    <row r="8718" customFormat="false" ht="15" hidden="false" customHeight="false" outlineLevel="0" collapsed="false">
      <c r="A8718" s="6" t="s">
        <v>155</v>
      </c>
      <c r="B8718" s="45" t="n">
        <v>44256</v>
      </c>
      <c r="C8718" s="6" t="s">
        <v>173</v>
      </c>
      <c r="D8718" s="6" t="s">
        <v>179</v>
      </c>
      <c r="E8718" s="6" t="s">
        <v>174</v>
      </c>
      <c r="F8718" s="34" t="n">
        <v>0.351860821247101</v>
      </c>
      <c r="G8718" s="34" t="n">
        <v>0.278991410209303</v>
      </c>
      <c r="H8718" s="34" t="n">
        <v>0.0728694110377984</v>
      </c>
      <c r="I8718" s="34" t="n">
        <v>0.261188726144403</v>
      </c>
      <c r="J8718" s="35" t="n">
        <v>3.58</v>
      </c>
      <c r="K8718" s="6" t="n">
        <v>0</v>
      </c>
      <c r="L8718" s="35" t="n">
        <v>-1</v>
      </c>
      <c r="M8718" s="6" t="str">
        <f aca="false">IF(I8718&lt;=0,"Below 0%",IF(I8718&lt;=0.05,"0-5%",IF(I8718&lt;=0.1,"5-10%",IF(I8718&lt;=0.2,"10-20%",IF(I8718&lt;=0.4,"20-40%","Above 40%")))))</f>
        <v>20-40%</v>
      </c>
      <c r="N8718" s="6" t="str">
        <f aca="false">IF(AND(H8718&gt;=Summary!$B$25,I8718&gt;=Summary!$B$26,I8718&lt;=Summary!$B$27,J8718&gt;=Summary!$B$28,J8718&lt;=Summary!$B$29,F8718*J8718&gt;1),"Yes","No")</f>
        <v>Yes</v>
      </c>
    </row>
    <row r="8719" customFormat="false" ht="15" hidden="false" customHeight="false" outlineLevel="0" collapsed="false">
      <c r="A8719" s="6" t="s">
        <v>155</v>
      </c>
      <c r="B8719" s="45" t="n">
        <v>44256</v>
      </c>
      <c r="C8719" s="6" t="s">
        <v>173</v>
      </c>
      <c r="D8719" s="6" t="s">
        <v>179</v>
      </c>
      <c r="E8719" s="6" t="s">
        <v>177</v>
      </c>
      <c r="F8719" s="34" t="n">
        <v>0.139131173491478</v>
      </c>
      <c r="G8719" s="34" t="n">
        <v>0.282943129900652</v>
      </c>
      <c r="H8719" s="34" t="n">
        <v>-0.143811956409174</v>
      </c>
      <c r="I8719" s="34" t="n">
        <v>-0.508271596697435</v>
      </c>
      <c r="J8719" s="35" t="n">
        <v>3.53</v>
      </c>
      <c r="K8719" s="6" t="n">
        <v>0</v>
      </c>
      <c r="L8719" s="35" t="n">
        <v>-1</v>
      </c>
      <c r="M8719" s="6" t="str">
        <f aca="false">IF(I8719&lt;=0,"Below 0%",IF(I8719&lt;=0.05,"0-5%",IF(I8719&lt;=0.1,"5-10%",IF(I8719&lt;=0.2,"10-20%",IF(I8719&lt;=0.4,"20-40%","Above 40%")))))</f>
        <v>Below 0%</v>
      </c>
      <c r="N8719" s="6" t="str">
        <f aca="false">IF(AND(H8719&gt;=Summary!$B$25,I8719&gt;=Summary!$B$26,I8719&lt;=Summary!$B$27,J8719&gt;=Summary!$B$28,J8719&lt;=Summary!$B$29,F8719*J8719&gt;1),"Yes","No")</f>
        <v>No</v>
      </c>
    </row>
    <row r="8720" customFormat="false" ht="15" hidden="false" customHeight="false" outlineLevel="0" collapsed="false">
      <c r="A8720" s="6" t="s">
        <v>155</v>
      </c>
      <c r="B8720" s="45" t="n">
        <v>44257</v>
      </c>
      <c r="C8720" s="6" t="s">
        <v>194</v>
      </c>
      <c r="D8720" s="6" t="s">
        <v>203</v>
      </c>
      <c r="E8720" s="6" t="s">
        <v>187</v>
      </c>
      <c r="F8720" s="34" t="n">
        <v>0.820019841194153</v>
      </c>
      <c r="G8720" s="34" t="n">
        <v>0.804930588798468</v>
      </c>
      <c r="H8720" s="34" t="n">
        <v>0.0150892523956846</v>
      </c>
      <c r="I8720" s="34" t="n">
        <v>0.0187460292920518</v>
      </c>
      <c r="J8720" s="35" t="n">
        <v>1.25</v>
      </c>
      <c r="K8720" s="6" t="n">
        <v>1</v>
      </c>
      <c r="L8720" s="35" t="n">
        <v>0.25</v>
      </c>
      <c r="M8720" s="6" t="str">
        <f aca="false">IF(I8720&lt;=0,"Below 0%",IF(I8720&lt;=0.05,"0-5%",IF(I8720&lt;=0.1,"5-10%",IF(I8720&lt;=0.2,"10-20%",IF(I8720&lt;=0.4,"20-40%","Above 40%")))))</f>
        <v>0-5%</v>
      </c>
      <c r="N8720" s="6" t="str">
        <f aca="false">IF(AND(H8720&gt;=Summary!$B$25,I8720&gt;=Summary!$B$26,I8720&lt;=Summary!$B$27,J8720&gt;=Summary!$B$28,J8720&lt;=Summary!$B$29,F8720*J8720&gt;1),"Yes","No")</f>
        <v>No</v>
      </c>
    </row>
    <row r="8721" customFormat="false" ht="15" hidden="false" customHeight="false" outlineLevel="0" collapsed="false">
      <c r="A8721" s="6" t="s">
        <v>155</v>
      </c>
      <c r="B8721" s="45" t="n">
        <v>44257</v>
      </c>
      <c r="C8721" s="6" t="s">
        <v>194</v>
      </c>
      <c r="D8721" s="6" t="s">
        <v>203</v>
      </c>
      <c r="E8721" s="6" t="s">
        <v>174</v>
      </c>
      <c r="F8721" s="34" t="n">
        <v>0.107382044196129</v>
      </c>
      <c r="G8721" s="34" t="n">
        <v>0.142113451412159</v>
      </c>
      <c r="H8721" s="34" t="n">
        <v>-0.0347314072160301</v>
      </c>
      <c r="I8721" s="34" t="n">
        <v>-0.244392116797598</v>
      </c>
      <c r="J8721" s="35" t="n">
        <v>7.08</v>
      </c>
      <c r="K8721" s="6" t="n">
        <v>0</v>
      </c>
      <c r="L8721" s="35" t="n">
        <v>-1</v>
      </c>
      <c r="M8721" s="6" t="str">
        <f aca="false">IF(I8721&lt;=0,"Below 0%",IF(I8721&lt;=0.05,"0-5%",IF(I8721&lt;=0.1,"5-10%",IF(I8721&lt;=0.2,"10-20%",IF(I8721&lt;=0.4,"20-40%","Above 40%")))))</f>
        <v>Below 0%</v>
      </c>
      <c r="N8721" s="6" t="str">
        <f aca="false">IF(AND(H8721&gt;=Summary!$B$25,I8721&gt;=Summary!$B$26,I8721&lt;=Summary!$B$27,J8721&gt;=Summary!$B$28,J8721&lt;=Summary!$B$29,F8721*J8721&gt;1),"Yes","No")</f>
        <v>No</v>
      </c>
    </row>
    <row r="8722" customFormat="false" ht="15" hidden="false" customHeight="false" outlineLevel="0" collapsed="false">
      <c r="A8722" s="6" t="s">
        <v>155</v>
      </c>
      <c r="B8722" s="45" t="n">
        <v>44257</v>
      </c>
      <c r="C8722" s="6" t="s">
        <v>194</v>
      </c>
      <c r="D8722" s="6" t="s">
        <v>203</v>
      </c>
      <c r="E8722" s="6" t="s">
        <v>177</v>
      </c>
      <c r="F8722" s="34" t="n">
        <v>0.0725981369614601</v>
      </c>
      <c r="G8722" s="34" t="n">
        <v>0.0529559597893729</v>
      </c>
      <c r="H8722" s="34" t="n">
        <v>0.0196421771720872</v>
      </c>
      <c r="I8722" s="34" t="n">
        <v>0.370915327570533</v>
      </c>
      <c r="J8722" s="35" t="n">
        <v>19</v>
      </c>
      <c r="K8722" s="6" t="n">
        <v>0</v>
      </c>
      <c r="L8722" s="35" t="n">
        <v>-1</v>
      </c>
      <c r="M8722" s="6" t="str">
        <f aca="false">IF(I8722&lt;=0,"Below 0%",IF(I8722&lt;=0.05,"0-5%",IF(I8722&lt;=0.1,"5-10%",IF(I8722&lt;=0.2,"10-20%",IF(I8722&lt;=0.4,"20-40%","Above 40%")))))</f>
        <v>20-40%</v>
      </c>
      <c r="N8722" s="6" t="str">
        <f aca="false">IF(AND(H8722&gt;=Summary!$B$25,I8722&gt;=Summary!$B$26,I8722&lt;=Summary!$B$27,J8722&gt;=Summary!$B$28,J8722&lt;=Summary!$B$29,F8722*J8722&gt;1),"Yes","No")</f>
        <v>No</v>
      </c>
    </row>
    <row r="8723" customFormat="false" ht="15" hidden="false" customHeight="false" outlineLevel="0" collapsed="false">
      <c r="A8723" s="6" t="s">
        <v>155</v>
      </c>
      <c r="B8723" s="45" t="n">
        <v>44258</v>
      </c>
      <c r="C8723" s="6" t="s">
        <v>196</v>
      </c>
      <c r="D8723" s="6" t="s">
        <v>195</v>
      </c>
      <c r="E8723" s="6" t="s">
        <v>187</v>
      </c>
      <c r="F8723" s="34" t="n">
        <v>0.25445568561554</v>
      </c>
      <c r="G8723" s="34" t="n">
        <v>0.248122678049166</v>
      </c>
      <c r="H8723" s="34" t="n">
        <v>0.00633300756637342</v>
      </c>
      <c r="I8723" s="34" t="n">
        <v>0.0255236950373337</v>
      </c>
      <c r="J8723" s="35" t="n">
        <v>4.1</v>
      </c>
      <c r="K8723" s="6" t="n">
        <v>0</v>
      </c>
      <c r="L8723" s="35" t="n">
        <v>-1</v>
      </c>
      <c r="M8723" s="6" t="str">
        <f aca="false">IF(I8723&lt;=0,"Below 0%",IF(I8723&lt;=0.05,"0-5%",IF(I8723&lt;=0.1,"5-10%",IF(I8723&lt;=0.2,"10-20%",IF(I8723&lt;=0.4,"20-40%","Above 40%")))))</f>
        <v>0-5%</v>
      </c>
      <c r="N8723" s="6" t="str">
        <f aca="false">IF(AND(H8723&gt;=Summary!$B$25,I8723&gt;=Summary!$B$26,I8723&lt;=Summary!$B$27,J8723&gt;=Summary!$B$28,J8723&lt;=Summary!$B$29,F8723*J8723&gt;1),"Yes","No")</f>
        <v>No</v>
      </c>
    </row>
    <row r="8724" customFormat="false" ht="15" hidden="false" customHeight="false" outlineLevel="0" collapsed="false">
      <c r="A8724" s="6" t="s">
        <v>155</v>
      </c>
      <c r="B8724" s="45" t="n">
        <v>44258</v>
      </c>
      <c r="C8724" s="6" t="s">
        <v>196</v>
      </c>
      <c r="D8724" s="6" t="s">
        <v>195</v>
      </c>
      <c r="E8724" s="6" t="s">
        <v>174</v>
      </c>
      <c r="F8724" s="34" t="n">
        <v>0.19769874215126</v>
      </c>
      <c r="G8724" s="34" t="n">
        <v>0.278713145205913</v>
      </c>
      <c r="H8724" s="34" t="n">
        <v>-0.0810144030546522</v>
      </c>
      <c r="I8724" s="34" t="n">
        <v>-0.290673060988203</v>
      </c>
      <c r="J8724" s="35" t="n">
        <v>3.65</v>
      </c>
      <c r="K8724" s="6" t="n">
        <v>1</v>
      </c>
      <c r="L8724" s="35" t="n">
        <v>2.65</v>
      </c>
      <c r="M8724" s="6" t="str">
        <f aca="false">IF(I8724&lt;=0,"Below 0%",IF(I8724&lt;=0.05,"0-5%",IF(I8724&lt;=0.1,"5-10%",IF(I8724&lt;=0.2,"10-20%",IF(I8724&lt;=0.4,"20-40%","Above 40%")))))</f>
        <v>Below 0%</v>
      </c>
      <c r="N8724" s="6" t="str">
        <f aca="false">IF(AND(H8724&gt;=Summary!$B$25,I8724&gt;=Summary!$B$26,I8724&lt;=Summary!$B$27,J8724&gt;=Summary!$B$28,J8724&lt;=Summary!$B$29,F8724*J8724&gt;1),"Yes","No")</f>
        <v>No</v>
      </c>
    </row>
    <row r="8725" customFormat="false" ht="15" hidden="false" customHeight="false" outlineLevel="0" collapsed="false">
      <c r="A8725" s="6" t="s">
        <v>155</v>
      </c>
      <c r="B8725" s="45" t="n">
        <v>44258</v>
      </c>
      <c r="C8725" s="6" t="s">
        <v>196</v>
      </c>
      <c r="D8725" s="6" t="s">
        <v>195</v>
      </c>
      <c r="E8725" s="6" t="s">
        <v>177</v>
      </c>
      <c r="F8725" s="34" t="n">
        <v>0.547845542430878</v>
      </c>
      <c r="G8725" s="34" t="n">
        <v>0.473164176744921</v>
      </c>
      <c r="H8725" s="34" t="n">
        <v>0.0746813656859563</v>
      </c>
      <c r="I8725" s="34" t="n">
        <v>0.157833938739231</v>
      </c>
      <c r="J8725" s="35" t="n">
        <v>2.15</v>
      </c>
      <c r="K8725" s="6" t="n">
        <v>0</v>
      </c>
      <c r="L8725" s="35" t="n">
        <v>-1</v>
      </c>
      <c r="M8725" s="6" t="str">
        <f aca="false">IF(I8725&lt;=0,"Below 0%",IF(I8725&lt;=0.05,"0-5%",IF(I8725&lt;=0.1,"5-10%",IF(I8725&lt;=0.2,"10-20%",IF(I8725&lt;=0.4,"20-40%","Above 40%")))))</f>
        <v>10-20%</v>
      </c>
      <c r="N8725" s="6" t="str">
        <f aca="false">IF(AND(H8725&gt;=Summary!$B$25,I8725&gt;=Summary!$B$26,I8725&lt;=Summary!$B$27,J8725&gt;=Summary!$B$28,J8725&lt;=Summary!$B$29,F8725*J8725&gt;1),"Yes","No")</f>
        <v>Yes</v>
      </c>
    </row>
    <row r="8726" customFormat="false" ht="15" hidden="false" customHeight="false" outlineLevel="0" collapsed="false">
      <c r="A8726" s="6" t="s">
        <v>155</v>
      </c>
      <c r="B8726" s="45" t="n">
        <v>44258</v>
      </c>
      <c r="C8726" s="6" t="s">
        <v>180</v>
      </c>
      <c r="D8726" s="6" t="s">
        <v>176</v>
      </c>
      <c r="E8726" s="6" t="s">
        <v>187</v>
      </c>
      <c r="F8726" s="34" t="n">
        <v>0.261215567588806</v>
      </c>
      <c r="G8726" s="34" t="n">
        <v>0.121489061880071</v>
      </c>
      <c r="H8726" s="34" t="n">
        <v>0.139726505708736</v>
      </c>
      <c r="I8726" s="34" t="n">
        <v>1.1501159326316</v>
      </c>
      <c r="J8726" s="35" t="n">
        <v>8.18</v>
      </c>
      <c r="K8726" s="6" t="n">
        <v>0</v>
      </c>
      <c r="L8726" s="35" t="n">
        <v>-1</v>
      </c>
      <c r="M8726" s="6" t="str">
        <f aca="false">IF(I8726&lt;=0,"Below 0%",IF(I8726&lt;=0.05,"0-5%",IF(I8726&lt;=0.1,"5-10%",IF(I8726&lt;=0.2,"10-20%",IF(I8726&lt;=0.4,"20-40%","Above 40%")))))</f>
        <v>Above 40%</v>
      </c>
      <c r="N8726" s="6" t="str">
        <f aca="false">IF(AND(H8726&gt;=Summary!$B$25,I8726&gt;=Summary!$B$26,I8726&lt;=Summary!$B$27,J8726&gt;=Summary!$B$28,J8726&lt;=Summary!$B$29,F8726*J8726&gt;1),"Yes","No")</f>
        <v>No</v>
      </c>
    </row>
    <row r="8727" customFormat="false" ht="15" hidden="false" customHeight="false" outlineLevel="0" collapsed="false">
      <c r="A8727" s="6" t="s">
        <v>155</v>
      </c>
      <c r="B8727" s="45" t="n">
        <v>44258</v>
      </c>
      <c r="C8727" s="6" t="s">
        <v>180</v>
      </c>
      <c r="D8727" s="6" t="s">
        <v>176</v>
      </c>
      <c r="E8727" s="6" t="s">
        <v>174</v>
      </c>
      <c r="F8727" s="34" t="n">
        <v>0.120810657739639</v>
      </c>
      <c r="G8727" s="34" t="n">
        <v>0.20703760962062</v>
      </c>
      <c r="H8727" s="34" t="n">
        <v>-0.086226951880981</v>
      </c>
      <c r="I8727" s="34" t="n">
        <v>-0.416479653329581</v>
      </c>
      <c r="J8727" s="35" t="n">
        <v>4.8</v>
      </c>
      <c r="K8727" s="6" t="n">
        <v>1</v>
      </c>
      <c r="L8727" s="35" t="n">
        <v>3.8</v>
      </c>
      <c r="M8727" s="6" t="str">
        <f aca="false">IF(I8727&lt;=0,"Below 0%",IF(I8727&lt;=0.05,"0-5%",IF(I8727&lt;=0.1,"5-10%",IF(I8727&lt;=0.2,"10-20%",IF(I8727&lt;=0.4,"20-40%","Above 40%")))))</f>
        <v>Below 0%</v>
      </c>
      <c r="N8727" s="6" t="str">
        <f aca="false">IF(AND(H8727&gt;=Summary!$B$25,I8727&gt;=Summary!$B$26,I8727&lt;=Summary!$B$27,J8727&gt;=Summary!$B$28,J8727&lt;=Summary!$B$29,F8727*J8727&gt;1),"Yes","No")</f>
        <v>No</v>
      </c>
    </row>
    <row r="8728" customFormat="false" ht="15" hidden="false" customHeight="false" outlineLevel="0" collapsed="false">
      <c r="A8728" s="6" t="s">
        <v>155</v>
      </c>
      <c r="B8728" s="45" t="n">
        <v>44258</v>
      </c>
      <c r="C8728" s="6" t="s">
        <v>180</v>
      </c>
      <c r="D8728" s="6" t="s">
        <v>176</v>
      </c>
      <c r="E8728" s="6" t="s">
        <v>177</v>
      </c>
      <c r="F8728" s="34" t="n">
        <v>0.617973804473877</v>
      </c>
      <c r="G8728" s="34" t="n">
        <v>0.671473328499309</v>
      </c>
      <c r="H8728" s="34" t="n">
        <v>-0.053499524025432</v>
      </c>
      <c r="I8728" s="34" t="n">
        <v>-0.0796748310837593</v>
      </c>
      <c r="J8728" s="35" t="n">
        <v>1.48</v>
      </c>
      <c r="K8728" s="6" t="n">
        <v>0</v>
      </c>
      <c r="L8728" s="35" t="n">
        <v>-1</v>
      </c>
      <c r="M8728" s="6" t="str">
        <f aca="false">IF(I8728&lt;=0,"Below 0%",IF(I8728&lt;=0.05,"0-5%",IF(I8728&lt;=0.1,"5-10%",IF(I8728&lt;=0.2,"10-20%",IF(I8728&lt;=0.4,"20-40%","Above 40%")))))</f>
        <v>Below 0%</v>
      </c>
      <c r="N8728" s="6" t="str">
        <f aca="false">IF(AND(H8728&gt;=Summary!$B$25,I8728&gt;=Summary!$B$26,I8728&lt;=Summary!$B$27,J8728&gt;=Summary!$B$28,J8728&lt;=Summary!$B$29,F8728*J8728&gt;1),"Yes","No")</f>
        <v>No</v>
      </c>
    </row>
    <row r="8729" customFormat="false" ht="15" hidden="false" customHeight="false" outlineLevel="0" collapsed="false">
      <c r="A8729" s="6" t="s">
        <v>155</v>
      </c>
      <c r="B8729" s="45" t="n">
        <v>44258</v>
      </c>
      <c r="C8729" s="6" t="s">
        <v>204</v>
      </c>
      <c r="D8729" s="6" t="s">
        <v>182</v>
      </c>
      <c r="E8729" s="6" t="s">
        <v>187</v>
      </c>
      <c r="F8729" s="34" t="n">
        <v>0.409141361713409</v>
      </c>
      <c r="G8729" s="34" t="n">
        <v>0.256588761810045</v>
      </c>
      <c r="H8729" s="34" t="n">
        <v>0.152552599903365</v>
      </c>
      <c r="I8729" s="34" t="n">
        <v>0.594541237220284</v>
      </c>
      <c r="J8729" s="35" t="n">
        <v>3.9</v>
      </c>
      <c r="K8729" s="6" t="n">
        <v>1</v>
      </c>
      <c r="L8729" s="35" t="n">
        <v>2.9</v>
      </c>
      <c r="M8729" s="6" t="str">
        <f aca="false">IF(I8729&lt;=0,"Below 0%",IF(I8729&lt;=0.05,"0-5%",IF(I8729&lt;=0.1,"5-10%",IF(I8729&lt;=0.2,"10-20%",IF(I8729&lt;=0.4,"20-40%","Above 40%")))))</f>
        <v>Above 40%</v>
      </c>
      <c r="N8729" s="6" t="str">
        <f aca="false">IF(AND(H8729&gt;=Summary!$B$25,I8729&gt;=Summary!$B$26,I8729&lt;=Summary!$B$27,J8729&gt;=Summary!$B$28,J8729&lt;=Summary!$B$29,F8729*J8729&gt;1),"Yes","No")</f>
        <v>No</v>
      </c>
    </row>
    <row r="8730" customFormat="false" ht="15" hidden="false" customHeight="false" outlineLevel="0" collapsed="false">
      <c r="A8730" s="6" t="s">
        <v>155</v>
      </c>
      <c r="B8730" s="45" t="n">
        <v>44258</v>
      </c>
      <c r="C8730" s="6" t="s">
        <v>204</v>
      </c>
      <c r="D8730" s="6" t="s">
        <v>182</v>
      </c>
      <c r="E8730" s="6" t="s">
        <v>174</v>
      </c>
      <c r="F8730" s="34" t="n">
        <v>0.255433201789856</v>
      </c>
      <c r="G8730" s="34" t="n">
        <v>0.277971158627549</v>
      </c>
      <c r="H8730" s="34" t="n">
        <v>-0.0225379568376926</v>
      </c>
      <c r="I8730" s="34" t="n">
        <v>-0.0810801989277276</v>
      </c>
      <c r="J8730" s="35" t="n">
        <v>3.6</v>
      </c>
      <c r="K8730" s="6" t="n">
        <v>0</v>
      </c>
      <c r="L8730" s="35" t="n">
        <v>-1</v>
      </c>
      <c r="M8730" s="6" t="str">
        <f aca="false">IF(I8730&lt;=0,"Below 0%",IF(I8730&lt;=0.05,"0-5%",IF(I8730&lt;=0.1,"5-10%",IF(I8730&lt;=0.2,"10-20%",IF(I8730&lt;=0.4,"20-40%","Above 40%")))))</f>
        <v>Below 0%</v>
      </c>
      <c r="N8730" s="6" t="str">
        <f aca="false">IF(AND(H8730&gt;=Summary!$B$25,I8730&gt;=Summary!$B$26,I8730&lt;=Summary!$B$27,J8730&gt;=Summary!$B$28,J8730&lt;=Summary!$B$29,F8730*J8730&gt;1),"Yes","No")</f>
        <v>No</v>
      </c>
    </row>
    <row r="8731" customFormat="false" ht="15" hidden="false" customHeight="false" outlineLevel="0" collapsed="false">
      <c r="A8731" s="6" t="s">
        <v>155</v>
      </c>
      <c r="B8731" s="45" t="n">
        <v>44258</v>
      </c>
      <c r="C8731" s="6" t="s">
        <v>204</v>
      </c>
      <c r="D8731" s="6" t="s">
        <v>182</v>
      </c>
      <c r="E8731" s="6" t="s">
        <v>177</v>
      </c>
      <c r="F8731" s="34" t="n">
        <v>0.335425466299057</v>
      </c>
      <c r="G8731" s="34" t="n">
        <v>0.465440079562407</v>
      </c>
      <c r="H8731" s="34" t="n">
        <v>-0.13001461326335</v>
      </c>
      <c r="I8731" s="34" t="n">
        <v>-0.279336952214312</v>
      </c>
      <c r="J8731" s="35" t="n">
        <v>2.15</v>
      </c>
      <c r="K8731" s="6" t="n">
        <v>0</v>
      </c>
      <c r="L8731" s="35" t="n">
        <v>-1</v>
      </c>
      <c r="M8731" s="6" t="str">
        <f aca="false">IF(I8731&lt;=0,"Below 0%",IF(I8731&lt;=0.05,"0-5%",IF(I8731&lt;=0.1,"5-10%",IF(I8731&lt;=0.2,"10-20%",IF(I8731&lt;=0.4,"20-40%","Above 40%")))))</f>
        <v>Below 0%</v>
      </c>
      <c r="N8731" s="6" t="str">
        <f aca="false">IF(AND(H8731&gt;=Summary!$B$25,I8731&gt;=Summary!$B$26,I8731&lt;=Summary!$B$27,J8731&gt;=Summary!$B$28,J8731&lt;=Summary!$B$29,F8731*J8731&gt;1),"Yes","No")</f>
        <v>No</v>
      </c>
    </row>
    <row r="8732" customFormat="false" ht="15" hidden="false" customHeight="false" outlineLevel="0" collapsed="false">
      <c r="A8732" s="6" t="s">
        <v>155</v>
      </c>
      <c r="B8732" s="45" t="n">
        <v>44259</v>
      </c>
      <c r="C8732" s="6" t="s">
        <v>184</v>
      </c>
      <c r="D8732" s="6" t="s">
        <v>181</v>
      </c>
      <c r="E8732" s="6" t="s">
        <v>187</v>
      </c>
      <c r="F8732" s="34" t="n">
        <v>0.35777360200882</v>
      </c>
      <c r="G8732" s="34" t="n">
        <v>0.242539702868853</v>
      </c>
      <c r="H8732" s="34" t="n">
        <v>0.115233899139967</v>
      </c>
      <c r="I8732" s="34" t="n">
        <v>0.475113549562964</v>
      </c>
      <c r="J8732" s="35" t="n">
        <v>4.1</v>
      </c>
      <c r="K8732" s="6" t="n">
        <v>0</v>
      </c>
      <c r="L8732" s="35" t="n">
        <v>-1</v>
      </c>
      <c r="M8732" s="6" t="str">
        <f aca="false">IF(I8732&lt;=0,"Below 0%",IF(I8732&lt;=0.05,"0-5%",IF(I8732&lt;=0.1,"5-10%",IF(I8732&lt;=0.2,"10-20%",IF(I8732&lt;=0.4,"20-40%","Above 40%")))))</f>
        <v>Above 40%</v>
      </c>
      <c r="N8732" s="6" t="str">
        <f aca="false">IF(AND(H8732&gt;=Summary!$B$25,I8732&gt;=Summary!$B$26,I8732&lt;=Summary!$B$27,J8732&gt;=Summary!$B$28,J8732&lt;=Summary!$B$29,F8732*J8732&gt;1),"Yes","No")</f>
        <v>No</v>
      </c>
    </row>
    <row r="8733" customFormat="false" ht="15" hidden="false" customHeight="false" outlineLevel="0" collapsed="false">
      <c r="A8733" s="6" t="s">
        <v>155</v>
      </c>
      <c r="B8733" s="45" t="n">
        <v>44259</v>
      </c>
      <c r="C8733" s="6" t="s">
        <v>184</v>
      </c>
      <c r="D8733" s="6" t="s">
        <v>181</v>
      </c>
      <c r="E8733" s="6" t="s">
        <v>174</v>
      </c>
      <c r="F8733" s="34" t="n">
        <v>0.218172371387482</v>
      </c>
      <c r="G8733" s="34" t="n">
        <v>0.265176741803279</v>
      </c>
      <c r="H8733" s="34" t="n">
        <v>-0.047004370415797</v>
      </c>
      <c r="I8733" s="34" t="n">
        <v>-0.177256761268555</v>
      </c>
      <c r="J8733" s="35" t="n">
        <v>3.75</v>
      </c>
      <c r="K8733" s="6" t="n">
        <v>0</v>
      </c>
      <c r="L8733" s="35" t="n">
        <v>-1</v>
      </c>
      <c r="M8733" s="6" t="str">
        <f aca="false">IF(I8733&lt;=0,"Below 0%",IF(I8733&lt;=0.05,"0-5%",IF(I8733&lt;=0.1,"5-10%",IF(I8733&lt;=0.2,"10-20%",IF(I8733&lt;=0.4,"20-40%","Above 40%")))))</f>
        <v>Below 0%</v>
      </c>
      <c r="N8733" s="6" t="str">
        <f aca="false">IF(AND(H8733&gt;=Summary!$B$25,I8733&gt;=Summary!$B$26,I8733&lt;=Summary!$B$27,J8733&gt;=Summary!$B$28,J8733&lt;=Summary!$B$29,F8733*J8733&gt;1),"Yes","No")</f>
        <v>No</v>
      </c>
    </row>
    <row r="8734" customFormat="false" ht="15" hidden="false" customHeight="false" outlineLevel="0" collapsed="false">
      <c r="A8734" s="6" t="s">
        <v>155</v>
      </c>
      <c r="B8734" s="45" t="n">
        <v>44259</v>
      </c>
      <c r="C8734" s="6" t="s">
        <v>184</v>
      </c>
      <c r="D8734" s="6" t="s">
        <v>181</v>
      </c>
      <c r="E8734" s="6" t="s">
        <v>177</v>
      </c>
      <c r="F8734" s="34" t="n">
        <v>0.424054026603699</v>
      </c>
      <c r="G8734" s="34" t="n">
        <v>0.492283555327869</v>
      </c>
      <c r="H8734" s="34" t="n">
        <v>-0.0682295287241702</v>
      </c>
      <c r="I8734" s="34" t="n">
        <v>-0.138598025438262</v>
      </c>
      <c r="J8734" s="35" t="n">
        <v>2.02</v>
      </c>
      <c r="K8734" s="6" t="n">
        <v>1</v>
      </c>
      <c r="L8734" s="35" t="n">
        <v>1.02</v>
      </c>
      <c r="M8734" s="6" t="str">
        <f aca="false">IF(I8734&lt;=0,"Below 0%",IF(I8734&lt;=0.05,"0-5%",IF(I8734&lt;=0.1,"5-10%",IF(I8734&lt;=0.2,"10-20%",IF(I8734&lt;=0.4,"20-40%","Above 40%")))))</f>
        <v>Below 0%</v>
      </c>
      <c r="N8734" s="6" t="str">
        <f aca="false">IF(AND(H8734&gt;=Summary!$B$25,I8734&gt;=Summary!$B$26,I8734&lt;=Summary!$B$27,J8734&gt;=Summary!$B$28,J8734&lt;=Summary!$B$29,F8734*J8734&gt;1),"Yes","No")</f>
        <v>No</v>
      </c>
    </row>
    <row r="8735" customFormat="false" ht="15" hidden="false" customHeight="false" outlineLevel="0" collapsed="false">
      <c r="A8735" s="6" t="s">
        <v>155</v>
      </c>
      <c r="B8735" s="45" t="n">
        <v>44259</v>
      </c>
      <c r="C8735" s="6" t="s">
        <v>183</v>
      </c>
      <c r="D8735" s="6" t="s">
        <v>190</v>
      </c>
      <c r="E8735" s="6" t="s">
        <v>187</v>
      </c>
      <c r="F8735" s="34" t="n">
        <v>0.631428182125092</v>
      </c>
      <c r="G8735" s="34" t="n">
        <v>0.425335291509643</v>
      </c>
      <c r="H8735" s="34" t="n">
        <v>0.206092890615448</v>
      </c>
      <c r="I8735" s="34" t="n">
        <v>0.484542182906955</v>
      </c>
      <c r="J8735" s="35" t="n">
        <v>2.36</v>
      </c>
      <c r="K8735" s="6" t="n">
        <v>0</v>
      </c>
      <c r="L8735" s="35" t="n">
        <v>-1</v>
      </c>
      <c r="M8735" s="6" t="str">
        <f aca="false">IF(I8735&lt;=0,"Below 0%",IF(I8735&lt;=0.05,"0-5%",IF(I8735&lt;=0.1,"5-10%",IF(I8735&lt;=0.2,"10-20%",IF(I8735&lt;=0.4,"20-40%","Above 40%")))))</f>
        <v>Above 40%</v>
      </c>
      <c r="N8735" s="6" t="str">
        <f aca="false">IF(AND(H8735&gt;=Summary!$B$25,I8735&gt;=Summary!$B$26,I8735&lt;=Summary!$B$27,J8735&gt;=Summary!$B$28,J8735&lt;=Summary!$B$29,F8735*J8735&gt;1),"Yes","No")</f>
        <v>No</v>
      </c>
    </row>
    <row r="8736" customFormat="false" ht="15" hidden="false" customHeight="false" outlineLevel="0" collapsed="false">
      <c r="A8736" s="6" t="s">
        <v>155</v>
      </c>
      <c r="B8736" s="45" t="n">
        <v>44259</v>
      </c>
      <c r="C8736" s="6" t="s">
        <v>183</v>
      </c>
      <c r="D8736" s="6" t="s">
        <v>190</v>
      </c>
      <c r="E8736" s="6" t="s">
        <v>174</v>
      </c>
      <c r="F8736" s="34" t="n">
        <v>0.246420159935951</v>
      </c>
      <c r="G8736" s="34" t="n">
        <v>0.264852582575926</v>
      </c>
      <c r="H8736" s="34" t="n">
        <v>-0.0184324226399743</v>
      </c>
      <c r="I8736" s="34" t="n">
        <v>-0.0695950270173041</v>
      </c>
      <c r="J8736" s="35" t="n">
        <v>3.79</v>
      </c>
      <c r="K8736" s="6" t="n">
        <v>0</v>
      </c>
      <c r="L8736" s="35" t="n">
        <v>-1</v>
      </c>
      <c r="M8736" s="6" t="str">
        <f aca="false">IF(I8736&lt;=0,"Below 0%",IF(I8736&lt;=0.05,"0-5%",IF(I8736&lt;=0.1,"5-10%",IF(I8736&lt;=0.2,"10-20%",IF(I8736&lt;=0.4,"20-40%","Above 40%")))))</f>
        <v>Below 0%</v>
      </c>
      <c r="N8736" s="6" t="str">
        <f aca="false">IF(AND(H8736&gt;=Summary!$B$25,I8736&gt;=Summary!$B$26,I8736&lt;=Summary!$B$27,J8736&gt;=Summary!$B$28,J8736&lt;=Summary!$B$29,F8736*J8736&gt;1),"Yes","No")</f>
        <v>No</v>
      </c>
    </row>
    <row r="8737" customFormat="false" ht="15" hidden="false" customHeight="false" outlineLevel="0" collapsed="false">
      <c r="A8737" s="6" t="s">
        <v>155</v>
      </c>
      <c r="B8737" s="45" t="n">
        <v>44259</v>
      </c>
      <c r="C8737" s="6" t="s">
        <v>183</v>
      </c>
      <c r="D8737" s="6" t="s">
        <v>190</v>
      </c>
      <c r="E8737" s="6" t="s">
        <v>177</v>
      </c>
      <c r="F8737" s="34" t="n">
        <v>0.122151657938957</v>
      </c>
      <c r="G8737" s="34" t="n">
        <v>0.309812125914431</v>
      </c>
      <c r="H8737" s="34" t="n">
        <v>-0.187660467975474</v>
      </c>
      <c r="I8737" s="34" t="n">
        <v>-0.605723444237638</v>
      </c>
      <c r="J8737" s="35" t="n">
        <v>3.24</v>
      </c>
      <c r="K8737" s="6" t="n">
        <v>1</v>
      </c>
      <c r="L8737" s="35" t="n">
        <v>2.24</v>
      </c>
      <c r="M8737" s="6" t="str">
        <f aca="false">IF(I8737&lt;=0,"Below 0%",IF(I8737&lt;=0.05,"0-5%",IF(I8737&lt;=0.1,"5-10%",IF(I8737&lt;=0.2,"10-20%",IF(I8737&lt;=0.4,"20-40%","Above 40%")))))</f>
        <v>Below 0%</v>
      </c>
      <c r="N8737" s="6" t="str">
        <f aca="false">IF(AND(H8737&gt;=Summary!$B$25,I8737&gt;=Summary!$B$26,I8737&lt;=Summary!$B$27,J8737&gt;=Summary!$B$28,J8737&lt;=Summary!$B$29,F8737*J8737&gt;1),"Yes","No")</f>
        <v>No</v>
      </c>
    </row>
    <row r="8738" customFormat="false" ht="15" hidden="false" customHeight="false" outlineLevel="0" collapsed="false">
      <c r="A8738" s="6" t="s">
        <v>155</v>
      </c>
      <c r="B8738" s="45" t="n">
        <v>44259</v>
      </c>
      <c r="C8738" s="6" t="s">
        <v>178</v>
      </c>
      <c r="D8738" s="6" t="s">
        <v>173</v>
      </c>
      <c r="E8738" s="6" t="s">
        <v>187</v>
      </c>
      <c r="F8738" s="34" t="n">
        <v>0.33268803358078</v>
      </c>
      <c r="G8738" s="34" t="n">
        <v>0.216904070748667</v>
      </c>
      <c r="H8738" s="34" t="n">
        <v>0.115783962832113</v>
      </c>
      <c r="I8738" s="34" t="n">
        <v>0.533802627274228</v>
      </c>
      <c r="J8738" s="35" t="n">
        <v>4.6</v>
      </c>
      <c r="K8738" s="6" t="n">
        <v>0</v>
      </c>
      <c r="L8738" s="35" t="n">
        <v>-1</v>
      </c>
      <c r="M8738" s="6" t="str">
        <f aca="false">IF(I8738&lt;=0,"Below 0%",IF(I8738&lt;=0.05,"0-5%",IF(I8738&lt;=0.1,"5-10%",IF(I8738&lt;=0.2,"10-20%",IF(I8738&lt;=0.4,"20-40%","Above 40%")))))</f>
        <v>Above 40%</v>
      </c>
      <c r="N8738" s="6" t="str">
        <f aca="false">IF(AND(H8738&gt;=Summary!$B$25,I8738&gt;=Summary!$B$26,I8738&lt;=Summary!$B$27,J8738&gt;=Summary!$B$28,J8738&lt;=Summary!$B$29,F8738*J8738&gt;1),"Yes","No")</f>
        <v>No</v>
      </c>
    </row>
    <row r="8739" customFormat="false" ht="15" hidden="false" customHeight="false" outlineLevel="0" collapsed="false">
      <c r="A8739" s="6" t="s">
        <v>155</v>
      </c>
      <c r="B8739" s="45" t="n">
        <v>44259</v>
      </c>
      <c r="C8739" s="6" t="s">
        <v>178</v>
      </c>
      <c r="D8739" s="6" t="s">
        <v>173</v>
      </c>
      <c r="E8739" s="6" t="s">
        <v>174</v>
      </c>
      <c r="F8739" s="34" t="n">
        <v>0.205678001046181</v>
      </c>
      <c r="G8739" s="34" t="n">
        <v>0.255181259704314</v>
      </c>
      <c r="H8739" s="34" t="n">
        <v>-0.049503258658133</v>
      </c>
      <c r="I8739" s="34" t="n">
        <v>-0.193992531879081</v>
      </c>
      <c r="J8739" s="35" t="n">
        <v>3.91</v>
      </c>
      <c r="K8739" s="6" t="n">
        <v>0</v>
      </c>
      <c r="L8739" s="35" t="n">
        <v>-1</v>
      </c>
      <c r="M8739" s="6" t="str">
        <f aca="false">IF(I8739&lt;=0,"Below 0%",IF(I8739&lt;=0.05,"0-5%",IF(I8739&lt;=0.1,"5-10%",IF(I8739&lt;=0.2,"10-20%",IF(I8739&lt;=0.4,"20-40%","Above 40%")))))</f>
        <v>Below 0%</v>
      </c>
      <c r="N8739" s="6" t="str">
        <f aca="false">IF(AND(H8739&gt;=Summary!$B$25,I8739&gt;=Summary!$B$26,I8739&lt;=Summary!$B$27,J8739&gt;=Summary!$B$28,J8739&lt;=Summary!$B$29,F8739*J8739&gt;1),"Yes","No")</f>
        <v>No</v>
      </c>
    </row>
    <row r="8740" customFormat="false" ht="15" hidden="false" customHeight="false" outlineLevel="0" collapsed="false">
      <c r="A8740" s="6" t="s">
        <v>155</v>
      </c>
      <c r="B8740" s="45" t="n">
        <v>44259</v>
      </c>
      <c r="C8740" s="6" t="s">
        <v>178</v>
      </c>
      <c r="D8740" s="6" t="s">
        <v>173</v>
      </c>
      <c r="E8740" s="6" t="s">
        <v>177</v>
      </c>
      <c r="F8740" s="34" t="n">
        <v>0.461634010076523</v>
      </c>
      <c r="G8740" s="34" t="n">
        <v>0.52791466954702</v>
      </c>
      <c r="H8740" s="34" t="n">
        <v>-0.0662806594704967</v>
      </c>
      <c r="I8740" s="34" t="n">
        <v>-0.12555184254942</v>
      </c>
      <c r="J8740" s="35" t="n">
        <v>1.89</v>
      </c>
      <c r="K8740" s="6" t="n">
        <v>1</v>
      </c>
      <c r="L8740" s="35" t="n">
        <v>0.89</v>
      </c>
      <c r="M8740" s="6" t="str">
        <f aca="false">IF(I8740&lt;=0,"Below 0%",IF(I8740&lt;=0.05,"0-5%",IF(I8740&lt;=0.1,"5-10%",IF(I8740&lt;=0.2,"10-20%",IF(I8740&lt;=0.4,"20-40%","Above 40%")))))</f>
        <v>Below 0%</v>
      </c>
      <c r="N8740" s="6" t="str">
        <f aca="false">IF(AND(H8740&gt;=Summary!$B$25,I8740&gt;=Summary!$B$26,I8740&lt;=Summary!$B$27,J8740&gt;=Summary!$B$28,J8740&lt;=Summary!$B$29,F8740*J8740&gt;1),"Yes","No")</f>
        <v>No</v>
      </c>
    </row>
    <row r="8741" customFormat="false" ht="15" hidden="false" customHeight="false" outlineLevel="0" collapsed="false">
      <c r="A8741" s="6" t="s">
        <v>155</v>
      </c>
      <c r="B8741" s="45" t="n">
        <v>44261</v>
      </c>
      <c r="C8741" s="6" t="s">
        <v>182</v>
      </c>
      <c r="D8741" s="6" t="s">
        <v>203</v>
      </c>
      <c r="E8741" s="6" t="s">
        <v>187</v>
      </c>
      <c r="F8741" s="34" t="n">
        <v>0.600759446620941</v>
      </c>
      <c r="G8741" s="34" t="n">
        <v>0.400748124314757</v>
      </c>
      <c r="H8741" s="34" t="n">
        <v>0.200011322306184</v>
      </c>
      <c r="I8741" s="34" t="n">
        <v>0.499094843296361</v>
      </c>
      <c r="J8741" s="35" t="n">
        <v>2.5</v>
      </c>
      <c r="K8741" s="6" t="n">
        <v>0</v>
      </c>
      <c r="L8741" s="35" t="n">
        <v>-1</v>
      </c>
      <c r="M8741" s="6" t="str">
        <f aca="false">IF(I8741&lt;=0,"Below 0%",IF(I8741&lt;=0.05,"0-5%",IF(I8741&lt;=0.1,"5-10%",IF(I8741&lt;=0.2,"10-20%",IF(I8741&lt;=0.4,"20-40%","Above 40%")))))</f>
        <v>Above 40%</v>
      </c>
      <c r="N8741" s="6" t="str">
        <f aca="false">IF(AND(H8741&gt;=Summary!$B$25,I8741&gt;=Summary!$B$26,I8741&lt;=Summary!$B$27,J8741&gt;=Summary!$B$28,J8741&lt;=Summary!$B$29,F8741*J8741&gt;1),"Yes","No")</f>
        <v>No</v>
      </c>
    </row>
    <row r="8742" customFormat="false" ht="15" hidden="false" customHeight="false" outlineLevel="0" collapsed="false">
      <c r="A8742" s="6" t="s">
        <v>155</v>
      </c>
      <c r="B8742" s="45" t="n">
        <v>44261</v>
      </c>
      <c r="C8742" s="6" t="s">
        <v>182</v>
      </c>
      <c r="D8742" s="6" t="s">
        <v>203</v>
      </c>
      <c r="E8742" s="6" t="s">
        <v>174</v>
      </c>
      <c r="F8742" s="34" t="n">
        <v>0.194539338350296</v>
      </c>
      <c r="G8742" s="34" t="n">
        <v>0.293803610201435</v>
      </c>
      <c r="H8742" s="34" t="n">
        <v>-0.0992642718511386</v>
      </c>
      <c r="I8742" s="34" t="n">
        <v>-0.337859265184257</v>
      </c>
      <c r="J8742" s="35" t="n">
        <v>3.41</v>
      </c>
      <c r="K8742" s="6" t="n">
        <v>1</v>
      </c>
      <c r="L8742" s="35" t="n">
        <v>2.41</v>
      </c>
      <c r="M8742" s="6" t="str">
        <f aca="false">IF(I8742&lt;=0,"Below 0%",IF(I8742&lt;=0.05,"0-5%",IF(I8742&lt;=0.1,"5-10%",IF(I8742&lt;=0.2,"10-20%",IF(I8742&lt;=0.4,"20-40%","Above 40%")))))</f>
        <v>Below 0%</v>
      </c>
      <c r="N8742" s="6" t="str">
        <f aca="false">IF(AND(H8742&gt;=Summary!$B$25,I8742&gt;=Summary!$B$26,I8742&lt;=Summary!$B$27,J8742&gt;=Summary!$B$28,J8742&lt;=Summary!$B$29,F8742*J8742&gt;1),"Yes","No")</f>
        <v>No</v>
      </c>
    </row>
    <row r="8743" customFormat="false" ht="15" hidden="false" customHeight="false" outlineLevel="0" collapsed="false">
      <c r="A8743" s="6" t="s">
        <v>155</v>
      </c>
      <c r="B8743" s="45" t="n">
        <v>44261</v>
      </c>
      <c r="C8743" s="6" t="s">
        <v>182</v>
      </c>
      <c r="D8743" s="6" t="s">
        <v>203</v>
      </c>
      <c r="E8743" s="6" t="s">
        <v>177</v>
      </c>
      <c r="F8743" s="34" t="n">
        <v>0.204701200127602</v>
      </c>
      <c r="G8743" s="34" t="n">
        <v>0.305448265483809</v>
      </c>
      <c r="H8743" s="34" t="n">
        <v>-0.100747065356207</v>
      </c>
      <c r="I8743" s="34" t="n">
        <v>-0.329833483246764</v>
      </c>
      <c r="J8743" s="35" t="n">
        <v>3.28</v>
      </c>
      <c r="K8743" s="6" t="n">
        <v>0</v>
      </c>
      <c r="L8743" s="35" t="n">
        <v>-1</v>
      </c>
      <c r="M8743" s="6" t="str">
        <f aca="false">IF(I8743&lt;=0,"Below 0%",IF(I8743&lt;=0.05,"0-5%",IF(I8743&lt;=0.1,"5-10%",IF(I8743&lt;=0.2,"10-20%",IF(I8743&lt;=0.4,"20-40%","Above 40%")))))</f>
        <v>Below 0%</v>
      </c>
      <c r="N8743" s="6" t="str">
        <f aca="false">IF(AND(H8743&gt;=Summary!$B$25,I8743&gt;=Summary!$B$26,I8743&lt;=Summary!$B$27,J8743&gt;=Summary!$B$28,J8743&lt;=Summary!$B$29,F8743*J8743&gt;1),"Yes","No")</f>
        <v>No</v>
      </c>
    </row>
    <row r="8744" customFormat="false" ht="15" hidden="false" customHeight="false" outlineLevel="0" collapsed="false">
      <c r="A8744" s="6" t="s">
        <v>155</v>
      </c>
      <c r="B8744" s="45" t="n">
        <v>44261</v>
      </c>
      <c r="C8744" s="6" t="s">
        <v>201</v>
      </c>
      <c r="D8744" s="6" t="s">
        <v>195</v>
      </c>
      <c r="E8744" s="6" t="s">
        <v>187</v>
      </c>
      <c r="F8744" s="34" t="n">
        <v>0.418410509824753</v>
      </c>
      <c r="G8744" s="34" t="n">
        <v>0.377529097735115</v>
      </c>
      <c r="H8744" s="34" t="n">
        <v>0.0408814120896381</v>
      </c>
      <c r="I8744" s="34" t="n">
        <v>0.10828678460785</v>
      </c>
      <c r="J8744" s="35" t="n">
        <v>2.66</v>
      </c>
      <c r="K8744" s="6" t="n">
        <v>0</v>
      </c>
      <c r="L8744" s="35" t="n">
        <v>-1</v>
      </c>
      <c r="M8744" s="6" t="str">
        <f aca="false">IF(I8744&lt;=0,"Below 0%",IF(I8744&lt;=0.05,"0-5%",IF(I8744&lt;=0.1,"5-10%",IF(I8744&lt;=0.2,"10-20%",IF(I8744&lt;=0.4,"20-40%","Above 40%")))))</f>
        <v>10-20%</v>
      </c>
      <c r="N8744" s="6" t="str">
        <f aca="false">IF(AND(H8744&gt;=Summary!$B$25,I8744&gt;=Summary!$B$26,I8744&lt;=Summary!$B$27,J8744&gt;=Summary!$B$28,J8744&lt;=Summary!$B$29,F8744*J8744&gt;1),"Yes","No")</f>
        <v>Yes</v>
      </c>
    </row>
    <row r="8745" customFormat="false" ht="15" hidden="false" customHeight="false" outlineLevel="0" collapsed="false">
      <c r="A8745" s="6" t="s">
        <v>155</v>
      </c>
      <c r="B8745" s="45" t="n">
        <v>44261</v>
      </c>
      <c r="C8745" s="6" t="s">
        <v>201</v>
      </c>
      <c r="D8745" s="6" t="s">
        <v>195</v>
      </c>
      <c r="E8745" s="6" t="s">
        <v>174</v>
      </c>
      <c r="F8745" s="34" t="n">
        <v>0.222880035638809</v>
      </c>
      <c r="G8745" s="34" t="n">
        <v>0.295360999992766</v>
      </c>
      <c r="H8745" s="34" t="n">
        <v>-0.072480964353957</v>
      </c>
      <c r="I8745" s="34" t="n">
        <v>-0.245397883795532</v>
      </c>
      <c r="J8745" s="35" t="n">
        <v>3.4</v>
      </c>
      <c r="K8745" s="6" t="n">
        <v>0</v>
      </c>
      <c r="L8745" s="35" t="n">
        <v>-1</v>
      </c>
      <c r="M8745" s="6" t="str">
        <f aca="false">IF(I8745&lt;=0,"Below 0%",IF(I8745&lt;=0.05,"0-5%",IF(I8745&lt;=0.1,"5-10%",IF(I8745&lt;=0.2,"10-20%",IF(I8745&lt;=0.4,"20-40%","Above 40%")))))</f>
        <v>Below 0%</v>
      </c>
      <c r="N8745" s="6" t="str">
        <f aca="false">IF(AND(H8745&gt;=Summary!$B$25,I8745&gt;=Summary!$B$26,I8745&lt;=Summary!$B$27,J8745&gt;=Summary!$B$28,J8745&lt;=Summary!$B$29,F8745*J8745&gt;1),"Yes","No")</f>
        <v>No</v>
      </c>
    </row>
    <row r="8746" customFormat="false" ht="15" hidden="false" customHeight="false" outlineLevel="0" collapsed="false">
      <c r="A8746" s="6" t="s">
        <v>155</v>
      </c>
      <c r="B8746" s="45" t="n">
        <v>44261</v>
      </c>
      <c r="C8746" s="6" t="s">
        <v>201</v>
      </c>
      <c r="D8746" s="6" t="s">
        <v>195</v>
      </c>
      <c r="E8746" s="6" t="s">
        <v>177</v>
      </c>
      <c r="F8746" s="34" t="n">
        <v>0.358709424734116</v>
      </c>
      <c r="G8746" s="34" t="n">
        <v>0.327109902272119</v>
      </c>
      <c r="H8746" s="34" t="n">
        <v>0.0315995224619966</v>
      </c>
      <c r="I8746" s="34" t="n">
        <v>0.0966021579979848</v>
      </c>
      <c r="J8746" s="35" t="n">
        <v>3.07</v>
      </c>
      <c r="K8746" s="6" t="n">
        <v>1</v>
      </c>
      <c r="L8746" s="35" t="n">
        <v>2.07</v>
      </c>
      <c r="M8746" s="6" t="str">
        <f aca="false">IF(I8746&lt;=0,"Below 0%",IF(I8746&lt;=0.05,"0-5%",IF(I8746&lt;=0.1,"5-10%",IF(I8746&lt;=0.2,"10-20%",IF(I8746&lt;=0.4,"20-40%","Above 40%")))))</f>
        <v>5-10%</v>
      </c>
      <c r="N8746" s="6" t="str">
        <f aca="false">IF(AND(H8746&gt;=Summary!$B$25,I8746&gt;=Summary!$B$26,I8746&lt;=Summary!$B$27,J8746&gt;=Summary!$B$28,J8746&lt;=Summary!$B$29,F8746*J8746&gt;1),"Yes","No")</f>
        <v>No</v>
      </c>
    </row>
    <row r="8747" customFormat="false" ht="15" hidden="false" customHeight="false" outlineLevel="0" collapsed="false">
      <c r="A8747" s="6" t="s">
        <v>155</v>
      </c>
      <c r="B8747" s="45" t="n">
        <v>44261</v>
      </c>
      <c r="C8747" s="6" t="s">
        <v>196</v>
      </c>
      <c r="D8747" s="6" t="s">
        <v>185</v>
      </c>
      <c r="E8747" s="6" t="s">
        <v>187</v>
      </c>
      <c r="F8747" s="34" t="n">
        <v>0.370678275823593</v>
      </c>
      <c r="G8747" s="34" t="n">
        <v>0.1712410970763</v>
      </c>
      <c r="H8747" s="34" t="n">
        <v>0.199437178747294</v>
      </c>
      <c r="I8747" s="34" t="n">
        <v>1.16465721227207</v>
      </c>
      <c r="J8747" s="35" t="n">
        <v>5.8</v>
      </c>
      <c r="K8747" s="6" t="n">
        <v>0</v>
      </c>
      <c r="L8747" s="35" t="n">
        <v>-1</v>
      </c>
      <c r="M8747" s="6" t="str">
        <f aca="false">IF(I8747&lt;=0,"Below 0%",IF(I8747&lt;=0.05,"0-5%",IF(I8747&lt;=0.1,"5-10%",IF(I8747&lt;=0.2,"10-20%",IF(I8747&lt;=0.4,"20-40%","Above 40%")))))</f>
        <v>Above 40%</v>
      </c>
      <c r="N8747" s="6" t="str">
        <f aca="false">IF(AND(H8747&gt;=Summary!$B$25,I8747&gt;=Summary!$B$26,I8747&lt;=Summary!$B$27,J8747&gt;=Summary!$B$28,J8747&lt;=Summary!$B$29,F8747*J8747&gt;1),"Yes","No")</f>
        <v>No</v>
      </c>
    </row>
    <row r="8748" customFormat="false" ht="15" hidden="false" customHeight="false" outlineLevel="0" collapsed="false">
      <c r="A8748" s="6" t="s">
        <v>155</v>
      </c>
      <c r="B8748" s="45" t="n">
        <v>44261</v>
      </c>
      <c r="C8748" s="6" t="s">
        <v>196</v>
      </c>
      <c r="D8748" s="6" t="s">
        <v>185</v>
      </c>
      <c r="E8748" s="6" t="s">
        <v>174</v>
      </c>
      <c r="F8748" s="34" t="n">
        <v>0.278626799583435</v>
      </c>
      <c r="G8748" s="34" t="n">
        <v>0.241067563845276</v>
      </c>
      <c r="H8748" s="34" t="n">
        <v>0.037559235738159</v>
      </c>
      <c r="I8748" s="34" t="n">
        <v>0.155803771934517</v>
      </c>
      <c r="J8748" s="35" t="n">
        <v>4.12</v>
      </c>
      <c r="K8748" s="6" t="n">
        <v>1</v>
      </c>
      <c r="L8748" s="35" t="n">
        <v>3.12</v>
      </c>
      <c r="M8748" s="6" t="str">
        <f aca="false">IF(I8748&lt;=0,"Below 0%",IF(I8748&lt;=0.05,"0-5%",IF(I8748&lt;=0.1,"5-10%",IF(I8748&lt;=0.2,"10-20%",IF(I8748&lt;=0.4,"20-40%","Above 40%")))))</f>
        <v>10-20%</v>
      </c>
      <c r="N8748" s="6" t="str">
        <f aca="false">IF(AND(H8748&gt;=Summary!$B$25,I8748&gt;=Summary!$B$26,I8748&lt;=Summary!$B$27,J8748&gt;=Summary!$B$28,J8748&lt;=Summary!$B$29,F8748*J8748&gt;1),"Yes","No")</f>
        <v>Yes</v>
      </c>
    </row>
    <row r="8749" customFormat="false" ht="15" hidden="false" customHeight="false" outlineLevel="0" collapsed="false">
      <c r="A8749" s="6" t="s">
        <v>155</v>
      </c>
      <c r="B8749" s="45" t="n">
        <v>44261</v>
      </c>
      <c r="C8749" s="6" t="s">
        <v>196</v>
      </c>
      <c r="D8749" s="6" t="s">
        <v>185</v>
      </c>
      <c r="E8749" s="6" t="s">
        <v>177</v>
      </c>
      <c r="F8749" s="34" t="n">
        <v>0.350694894790649</v>
      </c>
      <c r="G8749" s="34" t="n">
        <v>0.587691339078425</v>
      </c>
      <c r="H8749" s="34" t="n">
        <v>-0.236996444287775</v>
      </c>
      <c r="I8749" s="34" t="n">
        <v>-0.403266865663557</v>
      </c>
      <c r="J8749" s="35" t="n">
        <v>1.69</v>
      </c>
      <c r="K8749" s="6" t="n">
        <v>0</v>
      </c>
      <c r="L8749" s="35" t="n">
        <v>-1</v>
      </c>
      <c r="M8749" s="6" t="str">
        <f aca="false">IF(I8749&lt;=0,"Below 0%",IF(I8749&lt;=0.05,"0-5%",IF(I8749&lt;=0.1,"5-10%",IF(I8749&lt;=0.2,"10-20%",IF(I8749&lt;=0.4,"20-40%","Above 40%")))))</f>
        <v>Below 0%</v>
      </c>
      <c r="N8749" s="6" t="str">
        <f aca="false">IF(AND(H8749&gt;=Summary!$B$25,I8749&gt;=Summary!$B$26,I8749&lt;=Summary!$B$27,J8749&gt;=Summary!$B$28,J8749&lt;=Summary!$B$29,F8749*J8749&gt;1),"Yes","No")</f>
        <v>No</v>
      </c>
    </row>
    <row r="8750" customFormat="false" ht="15" hidden="false" customHeight="false" outlineLevel="0" collapsed="false">
      <c r="A8750" s="6" t="s">
        <v>155</v>
      </c>
      <c r="B8750" s="45" t="n">
        <v>44261</v>
      </c>
      <c r="C8750" s="6" t="s">
        <v>204</v>
      </c>
      <c r="D8750" s="6" t="s">
        <v>179</v>
      </c>
      <c r="E8750" s="6" t="s">
        <v>187</v>
      </c>
      <c r="F8750" s="34" t="n">
        <v>0.389792740345001</v>
      </c>
      <c r="G8750" s="34" t="n">
        <v>0.263249698108144</v>
      </c>
      <c r="H8750" s="34" t="n">
        <v>0.126543042236857</v>
      </c>
      <c r="I8750" s="34" t="n">
        <v>0.480695868395155</v>
      </c>
      <c r="J8750" s="35" t="n">
        <v>3.8</v>
      </c>
      <c r="K8750" s="6" t="n">
        <v>0</v>
      </c>
      <c r="L8750" s="35" t="n">
        <v>-1</v>
      </c>
      <c r="M8750" s="6" t="str">
        <f aca="false">IF(I8750&lt;=0,"Below 0%",IF(I8750&lt;=0.05,"0-5%",IF(I8750&lt;=0.1,"5-10%",IF(I8750&lt;=0.2,"10-20%",IF(I8750&lt;=0.4,"20-40%","Above 40%")))))</f>
        <v>Above 40%</v>
      </c>
      <c r="N8750" s="6" t="str">
        <f aca="false">IF(AND(H8750&gt;=Summary!$B$25,I8750&gt;=Summary!$B$26,I8750&lt;=Summary!$B$27,J8750&gt;=Summary!$B$28,J8750&lt;=Summary!$B$29,F8750*J8750&gt;1),"Yes","No")</f>
        <v>No</v>
      </c>
    </row>
    <row r="8751" customFormat="false" ht="15" hidden="false" customHeight="false" outlineLevel="0" collapsed="false">
      <c r="A8751" s="6" t="s">
        <v>155</v>
      </c>
      <c r="B8751" s="45" t="n">
        <v>44261</v>
      </c>
      <c r="C8751" s="6" t="s">
        <v>204</v>
      </c>
      <c r="D8751" s="6" t="s">
        <v>179</v>
      </c>
      <c r="E8751" s="6" t="s">
        <v>174</v>
      </c>
      <c r="F8751" s="34" t="n">
        <v>0.258525967597961</v>
      </c>
      <c r="G8751" s="34" t="n">
        <v>0.277874681336375</v>
      </c>
      <c r="H8751" s="34" t="n">
        <v>-0.0193487137384132</v>
      </c>
      <c r="I8751" s="34" t="n">
        <v>-0.0696310784608372</v>
      </c>
      <c r="J8751" s="35" t="n">
        <v>3.6</v>
      </c>
      <c r="K8751" s="6" t="n">
        <v>0</v>
      </c>
      <c r="L8751" s="35" t="n">
        <v>-1</v>
      </c>
      <c r="M8751" s="6" t="str">
        <f aca="false">IF(I8751&lt;=0,"Below 0%",IF(I8751&lt;=0.05,"0-5%",IF(I8751&lt;=0.1,"5-10%",IF(I8751&lt;=0.2,"10-20%",IF(I8751&lt;=0.4,"20-40%","Above 40%")))))</f>
        <v>Below 0%</v>
      </c>
      <c r="N8751" s="6" t="str">
        <f aca="false">IF(AND(H8751&gt;=Summary!$B$25,I8751&gt;=Summary!$B$26,I8751&lt;=Summary!$B$27,J8751&gt;=Summary!$B$28,J8751&lt;=Summary!$B$29,F8751*J8751&gt;1),"Yes","No")</f>
        <v>No</v>
      </c>
    </row>
    <row r="8752" customFormat="false" ht="15" hidden="false" customHeight="false" outlineLevel="0" collapsed="false">
      <c r="A8752" s="6" t="s">
        <v>155</v>
      </c>
      <c r="B8752" s="45" t="n">
        <v>44261</v>
      </c>
      <c r="C8752" s="6" t="s">
        <v>204</v>
      </c>
      <c r="D8752" s="6" t="s">
        <v>179</v>
      </c>
      <c r="E8752" s="6" t="s">
        <v>177</v>
      </c>
      <c r="F8752" s="34" t="n">
        <v>0.351681262254715</v>
      </c>
      <c r="G8752" s="34" t="n">
        <v>0.458875620555481</v>
      </c>
      <c r="H8752" s="34" t="n">
        <v>-0.107194358300766</v>
      </c>
      <c r="I8752" s="34" t="n">
        <v>-0.233602208308658</v>
      </c>
      <c r="J8752" s="35" t="n">
        <v>2.18</v>
      </c>
      <c r="K8752" s="6" t="n">
        <v>1</v>
      </c>
      <c r="L8752" s="35" t="n">
        <v>1.18</v>
      </c>
      <c r="M8752" s="6" t="str">
        <f aca="false">IF(I8752&lt;=0,"Below 0%",IF(I8752&lt;=0.05,"0-5%",IF(I8752&lt;=0.1,"5-10%",IF(I8752&lt;=0.2,"10-20%",IF(I8752&lt;=0.4,"20-40%","Above 40%")))))</f>
        <v>Below 0%</v>
      </c>
      <c r="N8752" s="6" t="str">
        <f aca="false">IF(AND(H8752&gt;=Summary!$B$25,I8752&gt;=Summary!$B$26,I8752&lt;=Summary!$B$27,J8752&gt;=Summary!$B$28,J8752&lt;=Summary!$B$29,F8752*J8752&gt;1),"Yes","No")</f>
        <v>No</v>
      </c>
    </row>
    <row r="8753" customFormat="false" ht="15" hidden="false" customHeight="false" outlineLevel="0" collapsed="false">
      <c r="A8753" s="6" t="s">
        <v>155</v>
      </c>
      <c r="B8753" s="45" t="n">
        <v>44262</v>
      </c>
      <c r="C8753" s="6" t="s">
        <v>183</v>
      </c>
      <c r="D8753" s="6" t="s">
        <v>184</v>
      </c>
      <c r="E8753" s="6" t="s">
        <v>187</v>
      </c>
      <c r="F8753" s="34" t="n">
        <v>0.812206327915192</v>
      </c>
      <c r="G8753" s="34" t="n">
        <v>0.70385962968605</v>
      </c>
      <c r="H8753" s="34" t="n">
        <v>0.108346698229141</v>
      </c>
      <c r="I8753" s="34" t="n">
        <v>0.153932252482599</v>
      </c>
      <c r="J8753" s="35" t="n">
        <v>1.44</v>
      </c>
      <c r="K8753" s="6" t="n">
        <v>0</v>
      </c>
      <c r="L8753" s="35" t="n">
        <v>-1</v>
      </c>
      <c r="M8753" s="6" t="str">
        <f aca="false">IF(I8753&lt;=0,"Below 0%",IF(I8753&lt;=0.05,"0-5%",IF(I8753&lt;=0.1,"5-10%",IF(I8753&lt;=0.2,"10-20%",IF(I8753&lt;=0.4,"20-40%","Above 40%")))))</f>
        <v>10-20%</v>
      </c>
      <c r="N8753" s="6" t="str">
        <f aca="false">IF(AND(H8753&gt;=Summary!$B$25,I8753&gt;=Summary!$B$26,I8753&lt;=Summary!$B$27,J8753&gt;=Summary!$B$28,J8753&lt;=Summary!$B$29,F8753*J8753&gt;1),"Yes","No")</f>
        <v>No</v>
      </c>
    </row>
    <row r="8754" customFormat="false" ht="15" hidden="false" customHeight="false" outlineLevel="0" collapsed="false">
      <c r="A8754" s="6" t="s">
        <v>155</v>
      </c>
      <c r="B8754" s="45" t="n">
        <v>44262</v>
      </c>
      <c r="C8754" s="6" t="s">
        <v>183</v>
      </c>
      <c r="D8754" s="6" t="s">
        <v>184</v>
      </c>
      <c r="E8754" s="6" t="s">
        <v>174</v>
      </c>
      <c r="F8754" s="34" t="n">
        <v>0.124026000499725</v>
      </c>
      <c r="G8754" s="34" t="n">
        <v>0.189450068551012</v>
      </c>
      <c r="H8754" s="34" t="n">
        <v>-0.0654240680512863</v>
      </c>
      <c r="I8754" s="34" t="n">
        <v>-0.345336734642934</v>
      </c>
      <c r="J8754" s="35" t="n">
        <v>5.35</v>
      </c>
      <c r="K8754" s="6" t="n">
        <v>0</v>
      </c>
      <c r="L8754" s="35" t="n">
        <v>-1</v>
      </c>
      <c r="M8754" s="6" t="str">
        <f aca="false">IF(I8754&lt;=0,"Below 0%",IF(I8754&lt;=0.05,"0-5%",IF(I8754&lt;=0.1,"5-10%",IF(I8754&lt;=0.2,"10-20%",IF(I8754&lt;=0.4,"20-40%","Above 40%")))))</f>
        <v>Below 0%</v>
      </c>
      <c r="N8754" s="6" t="str">
        <f aca="false">IF(AND(H8754&gt;=Summary!$B$25,I8754&gt;=Summary!$B$26,I8754&lt;=Summary!$B$27,J8754&gt;=Summary!$B$28,J8754&lt;=Summary!$B$29,F8754*J8754&gt;1),"Yes","No")</f>
        <v>No</v>
      </c>
    </row>
    <row r="8755" customFormat="false" ht="15" hidden="false" customHeight="false" outlineLevel="0" collapsed="false">
      <c r="A8755" s="6" t="s">
        <v>155</v>
      </c>
      <c r="B8755" s="45" t="n">
        <v>44262</v>
      </c>
      <c r="C8755" s="6" t="s">
        <v>183</v>
      </c>
      <c r="D8755" s="6" t="s">
        <v>184</v>
      </c>
      <c r="E8755" s="6" t="s">
        <v>177</v>
      </c>
      <c r="F8755" s="34" t="n">
        <v>0.0637677311897278</v>
      </c>
      <c r="G8755" s="34" t="n">
        <v>0.106690301762938</v>
      </c>
      <c r="H8755" s="34" t="n">
        <v>-0.0429225705732104</v>
      </c>
      <c r="I8755" s="34" t="n">
        <v>-0.402309955675097</v>
      </c>
      <c r="J8755" s="35" t="n">
        <v>9.5</v>
      </c>
      <c r="K8755" s="6" t="n">
        <v>1</v>
      </c>
      <c r="L8755" s="35" t="n">
        <v>8.5</v>
      </c>
      <c r="M8755" s="6" t="str">
        <f aca="false">IF(I8755&lt;=0,"Below 0%",IF(I8755&lt;=0.05,"0-5%",IF(I8755&lt;=0.1,"5-10%",IF(I8755&lt;=0.2,"10-20%",IF(I8755&lt;=0.4,"20-40%","Above 40%")))))</f>
        <v>Below 0%</v>
      </c>
      <c r="N8755" s="6" t="str">
        <f aca="false">IF(AND(H8755&gt;=Summary!$B$25,I8755&gt;=Summary!$B$26,I8755&lt;=Summary!$B$27,J8755&gt;=Summary!$B$28,J8755&lt;=Summary!$B$29,F8755*J8755&gt;1),"Yes","No")</f>
        <v>No</v>
      </c>
    </row>
    <row r="8756" customFormat="false" ht="15" hidden="false" customHeight="false" outlineLevel="0" collapsed="false">
      <c r="A8756" s="6" t="s">
        <v>155</v>
      </c>
      <c r="B8756" s="45" t="n">
        <v>44262</v>
      </c>
      <c r="C8756" s="6" t="s">
        <v>194</v>
      </c>
      <c r="D8756" s="6" t="s">
        <v>176</v>
      </c>
      <c r="E8756" s="6" t="s">
        <v>187</v>
      </c>
      <c r="F8756" s="34" t="n">
        <v>0.764954507350922</v>
      </c>
      <c r="G8756" s="34" t="n">
        <v>0.647754451235716</v>
      </c>
      <c r="H8756" s="34" t="n">
        <v>0.117200056115206</v>
      </c>
      <c r="I8756" s="34" t="n">
        <v>0.180932845604725</v>
      </c>
      <c r="J8756" s="35" t="n">
        <v>1.54</v>
      </c>
      <c r="K8756" s="6" t="n">
        <v>0</v>
      </c>
      <c r="L8756" s="35" t="n">
        <v>-1</v>
      </c>
      <c r="M8756" s="6" t="str">
        <f aca="false">IF(I8756&lt;=0,"Below 0%",IF(I8756&lt;=0.05,"0-5%",IF(I8756&lt;=0.1,"5-10%",IF(I8756&lt;=0.2,"10-20%",IF(I8756&lt;=0.4,"20-40%","Above 40%")))))</f>
        <v>10-20%</v>
      </c>
      <c r="N8756" s="6" t="str">
        <f aca="false">IF(AND(H8756&gt;=Summary!$B$25,I8756&gt;=Summary!$B$26,I8756&lt;=Summary!$B$27,J8756&gt;=Summary!$B$28,J8756&lt;=Summary!$B$29,F8756*J8756&gt;1),"Yes","No")</f>
        <v>No</v>
      </c>
    </row>
    <row r="8757" customFormat="false" ht="15" hidden="false" customHeight="false" outlineLevel="0" collapsed="false">
      <c r="A8757" s="6" t="s">
        <v>155</v>
      </c>
      <c r="B8757" s="45" t="n">
        <v>44262</v>
      </c>
      <c r="C8757" s="6" t="s">
        <v>194</v>
      </c>
      <c r="D8757" s="6" t="s">
        <v>176</v>
      </c>
      <c r="E8757" s="6" t="s">
        <v>174</v>
      </c>
      <c r="F8757" s="34" t="n">
        <v>0.130820915102959</v>
      </c>
      <c r="G8757" s="34" t="n">
        <v>0.21923996811055</v>
      </c>
      <c r="H8757" s="34" t="n">
        <v>-0.0884190530075914</v>
      </c>
      <c r="I8757" s="34" t="n">
        <v>-0.403298056324323</v>
      </c>
      <c r="J8757" s="35" t="n">
        <v>4.55</v>
      </c>
      <c r="K8757" s="6" t="n">
        <v>0</v>
      </c>
      <c r="L8757" s="35" t="n">
        <v>-1</v>
      </c>
      <c r="M8757" s="6" t="str">
        <f aca="false">IF(I8757&lt;=0,"Below 0%",IF(I8757&lt;=0.05,"0-5%",IF(I8757&lt;=0.1,"5-10%",IF(I8757&lt;=0.2,"10-20%",IF(I8757&lt;=0.4,"20-40%","Above 40%")))))</f>
        <v>Below 0%</v>
      </c>
      <c r="N8757" s="6" t="str">
        <f aca="false">IF(AND(H8757&gt;=Summary!$B$25,I8757&gt;=Summary!$B$26,I8757&lt;=Summary!$B$27,J8757&gt;=Summary!$B$28,J8757&lt;=Summary!$B$29,F8757*J8757&gt;1),"Yes","No")</f>
        <v>No</v>
      </c>
    </row>
    <row r="8758" customFormat="false" ht="15" hidden="false" customHeight="false" outlineLevel="0" collapsed="false">
      <c r="A8758" s="6" t="s">
        <v>155</v>
      </c>
      <c r="B8758" s="45" t="n">
        <v>44262</v>
      </c>
      <c r="C8758" s="6" t="s">
        <v>194</v>
      </c>
      <c r="D8758" s="6" t="s">
        <v>176</v>
      </c>
      <c r="E8758" s="6" t="s">
        <v>177</v>
      </c>
      <c r="F8758" s="34" t="n">
        <v>0.1042245849967</v>
      </c>
      <c r="G8758" s="34" t="n">
        <v>0.133005580653734</v>
      </c>
      <c r="H8758" s="34" t="n">
        <v>-0.0287809956570334</v>
      </c>
      <c r="I8758" s="34" t="n">
        <v>-0.216389383930903</v>
      </c>
      <c r="J8758" s="35" t="n">
        <v>7.5</v>
      </c>
      <c r="K8758" s="6" t="n">
        <v>1</v>
      </c>
      <c r="L8758" s="35" t="n">
        <v>6.5</v>
      </c>
      <c r="M8758" s="6" t="str">
        <f aca="false">IF(I8758&lt;=0,"Below 0%",IF(I8758&lt;=0.05,"0-5%",IF(I8758&lt;=0.1,"5-10%",IF(I8758&lt;=0.2,"10-20%",IF(I8758&lt;=0.4,"20-40%","Above 40%")))))</f>
        <v>Below 0%</v>
      </c>
      <c r="N8758" s="6" t="str">
        <f aca="false">IF(AND(H8758&gt;=Summary!$B$25,I8758&gt;=Summary!$B$26,I8758&lt;=Summary!$B$27,J8758&gt;=Summary!$B$28,J8758&lt;=Summary!$B$29,F8758*J8758&gt;1),"Yes","No")</f>
        <v>No</v>
      </c>
    </row>
    <row r="8759" customFormat="false" ht="15" hidden="false" customHeight="false" outlineLevel="0" collapsed="false">
      <c r="A8759" s="6" t="s">
        <v>155</v>
      </c>
      <c r="B8759" s="45" t="n">
        <v>44262</v>
      </c>
      <c r="C8759" s="6" t="s">
        <v>181</v>
      </c>
      <c r="D8759" s="6" t="s">
        <v>180</v>
      </c>
      <c r="E8759" s="6" t="s">
        <v>187</v>
      </c>
      <c r="F8759" s="34" t="n">
        <v>0.701093971729279</v>
      </c>
      <c r="G8759" s="34" t="n">
        <v>0.655262794868258</v>
      </c>
      <c r="H8759" s="34" t="n">
        <v>0.0458311768610209</v>
      </c>
      <c r="I8759" s="34" t="n">
        <v>0.0699432002243243</v>
      </c>
      <c r="J8759" s="35" t="n">
        <v>1.53</v>
      </c>
      <c r="K8759" s="6" t="n">
        <v>1</v>
      </c>
      <c r="L8759" s="35" t="n">
        <v>0.53</v>
      </c>
      <c r="M8759" s="6" t="str">
        <f aca="false">IF(I8759&lt;=0,"Below 0%",IF(I8759&lt;=0.05,"0-5%",IF(I8759&lt;=0.1,"5-10%",IF(I8759&lt;=0.2,"10-20%",IF(I8759&lt;=0.4,"20-40%","Above 40%")))))</f>
        <v>5-10%</v>
      </c>
      <c r="N8759" s="6" t="str">
        <f aca="false">IF(AND(H8759&gt;=Summary!$B$25,I8759&gt;=Summary!$B$26,I8759&lt;=Summary!$B$27,J8759&gt;=Summary!$B$28,J8759&lt;=Summary!$B$29,F8759*J8759&gt;1),"Yes","No")</f>
        <v>No</v>
      </c>
    </row>
    <row r="8760" customFormat="false" ht="15" hidden="false" customHeight="false" outlineLevel="0" collapsed="false">
      <c r="A8760" s="6" t="s">
        <v>155</v>
      </c>
      <c r="B8760" s="45" t="n">
        <v>44262</v>
      </c>
      <c r="C8760" s="6" t="s">
        <v>181</v>
      </c>
      <c r="D8760" s="6" t="s">
        <v>180</v>
      </c>
      <c r="E8760" s="6" t="s">
        <v>174</v>
      </c>
      <c r="F8760" s="34" t="n">
        <v>0.173767864704132</v>
      </c>
      <c r="G8760" s="34" t="n">
        <v>0.211063594978618</v>
      </c>
      <c r="H8760" s="34" t="n">
        <v>-0.0372957302744857</v>
      </c>
      <c r="I8760" s="34" t="n">
        <v>-0.176703757359311</v>
      </c>
      <c r="J8760" s="35" t="n">
        <v>4.75</v>
      </c>
      <c r="K8760" s="6" t="n">
        <v>0</v>
      </c>
      <c r="L8760" s="35" t="n">
        <v>-1</v>
      </c>
      <c r="M8760" s="6" t="str">
        <f aca="false">IF(I8760&lt;=0,"Below 0%",IF(I8760&lt;=0.05,"0-5%",IF(I8760&lt;=0.1,"5-10%",IF(I8760&lt;=0.2,"10-20%",IF(I8760&lt;=0.4,"20-40%","Above 40%")))))</f>
        <v>Below 0%</v>
      </c>
      <c r="N8760" s="6" t="str">
        <f aca="false">IF(AND(H8760&gt;=Summary!$B$25,I8760&gt;=Summary!$B$26,I8760&lt;=Summary!$B$27,J8760&gt;=Summary!$B$28,J8760&lt;=Summary!$B$29,F8760*J8760&gt;1),"Yes","No")</f>
        <v>No</v>
      </c>
    </row>
    <row r="8761" customFormat="false" ht="15" hidden="false" customHeight="false" outlineLevel="0" collapsed="false">
      <c r="A8761" s="6" t="s">
        <v>155</v>
      </c>
      <c r="B8761" s="45" t="n">
        <v>44262</v>
      </c>
      <c r="C8761" s="6" t="s">
        <v>181</v>
      </c>
      <c r="D8761" s="6" t="s">
        <v>180</v>
      </c>
      <c r="E8761" s="6" t="s">
        <v>177</v>
      </c>
      <c r="F8761" s="34" t="n">
        <v>0.125138193368912</v>
      </c>
      <c r="G8761" s="34" t="n">
        <v>0.133673610153125</v>
      </c>
      <c r="H8761" s="34" t="n">
        <v>-0.00853541678421282</v>
      </c>
      <c r="I8761" s="34" t="n">
        <v>-0.063852669008007</v>
      </c>
      <c r="J8761" s="35" t="n">
        <v>7.5</v>
      </c>
      <c r="K8761" s="6" t="n">
        <v>0</v>
      </c>
      <c r="L8761" s="35" t="n">
        <v>-1</v>
      </c>
      <c r="M8761" s="6" t="str">
        <f aca="false">IF(I8761&lt;=0,"Below 0%",IF(I8761&lt;=0.05,"0-5%",IF(I8761&lt;=0.1,"5-10%",IF(I8761&lt;=0.2,"10-20%",IF(I8761&lt;=0.4,"20-40%","Above 40%")))))</f>
        <v>Below 0%</v>
      </c>
      <c r="N8761" s="6" t="str">
        <f aca="false">IF(AND(H8761&gt;=Summary!$B$25,I8761&gt;=Summary!$B$26,I8761&lt;=Summary!$B$27,J8761&gt;=Summary!$B$28,J8761&lt;=Summary!$B$29,F8761*J8761&gt;1),"Yes","No")</f>
        <v>No</v>
      </c>
    </row>
    <row r="8762" customFormat="false" ht="15" hidden="false" customHeight="false" outlineLevel="0" collapsed="false">
      <c r="A8762" s="6" t="s">
        <v>155</v>
      </c>
      <c r="B8762" s="45" t="n">
        <v>44262</v>
      </c>
      <c r="C8762" s="6" t="s">
        <v>178</v>
      </c>
      <c r="D8762" s="6" t="s">
        <v>188</v>
      </c>
      <c r="E8762" s="6" t="s">
        <v>187</v>
      </c>
      <c r="F8762" s="34" t="n">
        <v>0.368941336870194</v>
      </c>
      <c r="G8762" s="34" t="n">
        <v>0.391955064323247</v>
      </c>
      <c r="H8762" s="34" t="n">
        <v>-0.0230137274530535</v>
      </c>
      <c r="I8762" s="34" t="n">
        <v>-0.0587152190335624</v>
      </c>
      <c r="J8762" s="35" t="n">
        <v>2.55</v>
      </c>
      <c r="K8762" s="6" t="n">
        <v>0</v>
      </c>
      <c r="L8762" s="35" t="n">
        <v>-1</v>
      </c>
      <c r="M8762" s="6" t="str">
        <f aca="false">IF(I8762&lt;=0,"Below 0%",IF(I8762&lt;=0.05,"0-5%",IF(I8762&lt;=0.1,"5-10%",IF(I8762&lt;=0.2,"10-20%",IF(I8762&lt;=0.4,"20-40%","Above 40%")))))</f>
        <v>Below 0%</v>
      </c>
      <c r="N8762" s="6" t="str">
        <f aca="false">IF(AND(H8762&gt;=Summary!$B$25,I8762&gt;=Summary!$B$26,I8762&lt;=Summary!$B$27,J8762&gt;=Summary!$B$28,J8762&lt;=Summary!$B$29,F8762*J8762&gt;1),"Yes","No")</f>
        <v>No</v>
      </c>
    </row>
    <row r="8763" customFormat="false" ht="15" hidden="false" customHeight="false" outlineLevel="0" collapsed="false">
      <c r="A8763" s="6" t="s">
        <v>155</v>
      </c>
      <c r="B8763" s="45" t="n">
        <v>44262</v>
      </c>
      <c r="C8763" s="6" t="s">
        <v>178</v>
      </c>
      <c r="D8763" s="6" t="s">
        <v>188</v>
      </c>
      <c r="E8763" s="6" t="s">
        <v>174</v>
      </c>
      <c r="F8763" s="34" t="n">
        <v>0.185699358582497</v>
      </c>
      <c r="G8763" s="34" t="n">
        <v>0.295705743794166</v>
      </c>
      <c r="H8763" s="34" t="n">
        <v>-0.110006385211669</v>
      </c>
      <c r="I8763" s="34" t="n">
        <v>-0.372013014695589</v>
      </c>
      <c r="J8763" s="35" t="n">
        <v>3.38</v>
      </c>
      <c r="K8763" s="6" t="n">
        <v>1</v>
      </c>
      <c r="L8763" s="35" t="n">
        <v>2.38</v>
      </c>
      <c r="M8763" s="6" t="str">
        <f aca="false">IF(I8763&lt;=0,"Below 0%",IF(I8763&lt;=0.05,"0-5%",IF(I8763&lt;=0.1,"5-10%",IF(I8763&lt;=0.2,"10-20%",IF(I8763&lt;=0.4,"20-40%","Above 40%")))))</f>
        <v>Below 0%</v>
      </c>
      <c r="N8763" s="6" t="str">
        <f aca="false">IF(AND(H8763&gt;=Summary!$B$25,I8763&gt;=Summary!$B$26,I8763&lt;=Summary!$B$27,J8763&gt;=Summary!$B$28,J8763&lt;=Summary!$B$29,F8763*J8763&gt;1),"Yes","No")</f>
        <v>No</v>
      </c>
    </row>
    <row r="8764" customFormat="false" ht="15" hidden="false" customHeight="false" outlineLevel="0" collapsed="false">
      <c r="A8764" s="6" t="s">
        <v>155</v>
      </c>
      <c r="B8764" s="45" t="n">
        <v>44262</v>
      </c>
      <c r="C8764" s="6" t="s">
        <v>178</v>
      </c>
      <c r="D8764" s="6" t="s">
        <v>188</v>
      </c>
      <c r="E8764" s="6" t="s">
        <v>177</v>
      </c>
      <c r="F8764" s="34" t="n">
        <v>0.445359349250794</v>
      </c>
      <c r="G8764" s="34" t="n">
        <v>0.312339191882587</v>
      </c>
      <c r="H8764" s="34" t="n">
        <v>0.133020157368206</v>
      </c>
      <c r="I8764" s="34" t="n">
        <v>0.425883657335613</v>
      </c>
      <c r="J8764" s="35" t="n">
        <v>3.2</v>
      </c>
      <c r="K8764" s="6" t="n">
        <v>0</v>
      </c>
      <c r="L8764" s="35" t="n">
        <v>-1</v>
      </c>
      <c r="M8764" s="6" t="str">
        <f aca="false">IF(I8764&lt;=0,"Below 0%",IF(I8764&lt;=0.05,"0-5%",IF(I8764&lt;=0.1,"5-10%",IF(I8764&lt;=0.2,"10-20%",IF(I8764&lt;=0.4,"20-40%","Above 40%")))))</f>
        <v>Above 40%</v>
      </c>
      <c r="N8764" s="6" t="str">
        <f aca="false">IF(AND(H8764&gt;=Summary!$B$25,I8764&gt;=Summary!$B$26,I8764&lt;=Summary!$B$27,J8764&gt;=Summary!$B$28,J8764&lt;=Summary!$B$29,F8764*J8764&gt;1),"Yes","No")</f>
        <v>No</v>
      </c>
    </row>
    <row r="8765" customFormat="false" ht="15" hidden="false" customHeight="false" outlineLevel="0" collapsed="false">
      <c r="A8765" s="6" t="s">
        <v>155</v>
      </c>
      <c r="B8765" s="45" t="n">
        <v>44263</v>
      </c>
      <c r="C8765" s="6" t="s">
        <v>190</v>
      </c>
      <c r="D8765" s="6" t="s">
        <v>173</v>
      </c>
      <c r="E8765" s="6" t="s">
        <v>187</v>
      </c>
      <c r="F8765" s="34" t="n">
        <v>0.549028933048248</v>
      </c>
      <c r="G8765" s="34" t="n">
        <v>0.623844162248798</v>
      </c>
      <c r="H8765" s="34" t="n">
        <v>-0.0748152292005496</v>
      </c>
      <c r="I8765" s="34" t="n">
        <v>-0.119926150997166</v>
      </c>
      <c r="J8765" s="35" t="n">
        <v>1.62</v>
      </c>
      <c r="K8765" s="6" t="n">
        <v>1</v>
      </c>
      <c r="L8765" s="35" t="n">
        <v>0.62</v>
      </c>
      <c r="M8765" s="6" t="str">
        <f aca="false">IF(I8765&lt;=0,"Below 0%",IF(I8765&lt;=0.05,"0-5%",IF(I8765&lt;=0.1,"5-10%",IF(I8765&lt;=0.2,"10-20%",IF(I8765&lt;=0.4,"20-40%","Above 40%")))))</f>
        <v>Below 0%</v>
      </c>
      <c r="N8765" s="6" t="str">
        <f aca="false">IF(AND(H8765&gt;=Summary!$B$25,I8765&gt;=Summary!$B$26,I8765&lt;=Summary!$B$27,J8765&gt;=Summary!$B$28,J8765&lt;=Summary!$B$29,F8765*J8765&gt;1),"Yes","No")</f>
        <v>No</v>
      </c>
    </row>
    <row r="8766" customFormat="false" ht="15" hidden="false" customHeight="false" outlineLevel="0" collapsed="false">
      <c r="A8766" s="6" t="s">
        <v>155</v>
      </c>
      <c r="B8766" s="45" t="n">
        <v>44263</v>
      </c>
      <c r="C8766" s="6" t="s">
        <v>190</v>
      </c>
      <c r="D8766" s="6" t="s">
        <v>173</v>
      </c>
      <c r="E8766" s="6" t="s">
        <v>174</v>
      </c>
      <c r="F8766" s="34" t="n">
        <v>0.329390913248062</v>
      </c>
      <c r="G8766" s="34" t="n">
        <v>0.229688077918876</v>
      </c>
      <c r="H8766" s="34" t="n">
        <v>0.0997028353291865</v>
      </c>
      <c r="I8766" s="34" t="n">
        <v>0.43407927931027</v>
      </c>
      <c r="J8766" s="35" t="n">
        <v>4.4</v>
      </c>
      <c r="K8766" s="6" t="n">
        <v>0</v>
      </c>
      <c r="L8766" s="35" t="n">
        <v>-1</v>
      </c>
      <c r="M8766" s="6" t="str">
        <f aca="false">IF(I8766&lt;=0,"Below 0%",IF(I8766&lt;=0.05,"0-5%",IF(I8766&lt;=0.1,"5-10%",IF(I8766&lt;=0.2,"10-20%",IF(I8766&lt;=0.4,"20-40%","Above 40%")))))</f>
        <v>Above 40%</v>
      </c>
      <c r="N8766" s="6" t="str">
        <f aca="false">IF(AND(H8766&gt;=Summary!$B$25,I8766&gt;=Summary!$B$26,I8766&lt;=Summary!$B$27,J8766&gt;=Summary!$B$28,J8766&lt;=Summary!$B$29,F8766*J8766&gt;1),"Yes","No")</f>
        <v>No</v>
      </c>
    </row>
    <row r="8767" customFormat="false" ht="15" hidden="false" customHeight="false" outlineLevel="0" collapsed="false">
      <c r="A8767" s="6" t="s">
        <v>155</v>
      </c>
      <c r="B8767" s="45" t="n">
        <v>44263</v>
      </c>
      <c r="C8767" s="6" t="s">
        <v>190</v>
      </c>
      <c r="D8767" s="6" t="s">
        <v>173</v>
      </c>
      <c r="E8767" s="6" t="s">
        <v>177</v>
      </c>
      <c r="F8767" s="34" t="n">
        <v>0.121580101549625</v>
      </c>
      <c r="G8767" s="34" t="n">
        <v>0.146467759832327</v>
      </c>
      <c r="H8767" s="34" t="n">
        <v>-0.0248876582827011</v>
      </c>
      <c r="I8767" s="34" t="n">
        <v>-0.16991902048063</v>
      </c>
      <c r="J8767" s="35" t="n">
        <v>6.9</v>
      </c>
      <c r="K8767" s="6" t="n">
        <v>0</v>
      </c>
      <c r="L8767" s="35" t="n">
        <v>-1</v>
      </c>
      <c r="M8767" s="6" t="str">
        <f aca="false">IF(I8767&lt;=0,"Below 0%",IF(I8767&lt;=0.05,"0-5%",IF(I8767&lt;=0.1,"5-10%",IF(I8767&lt;=0.2,"10-20%",IF(I8767&lt;=0.4,"20-40%","Above 40%")))))</f>
        <v>Below 0%</v>
      </c>
      <c r="N8767" s="6" t="str">
        <f aca="false">IF(AND(H8767&gt;=Summary!$B$25,I8767&gt;=Summary!$B$26,I8767&lt;=Summary!$B$27,J8767&gt;=Summary!$B$28,J8767&lt;=Summary!$B$29,F8767*J8767&gt;1),"Yes","No")</f>
        <v>No</v>
      </c>
    </row>
    <row r="8768" customFormat="false" ht="15" hidden="false" customHeight="false" outlineLevel="0" collapsed="false">
      <c r="A8768" s="6" t="s">
        <v>155</v>
      </c>
      <c r="B8768" s="45" t="n">
        <v>44263</v>
      </c>
      <c r="C8768" s="6" t="s">
        <v>189</v>
      </c>
      <c r="D8768" s="6" t="s">
        <v>205</v>
      </c>
      <c r="E8768" s="6" t="s">
        <v>187</v>
      </c>
      <c r="F8768" s="34" t="n">
        <v>0.568063139915466</v>
      </c>
      <c r="G8768" s="34" t="n">
        <v>0.45780660488786</v>
      </c>
      <c r="H8768" s="34" t="n">
        <v>0.110256535027606</v>
      </c>
      <c r="I8768" s="34" t="n">
        <v>0.240836488269132</v>
      </c>
      <c r="J8768" s="35" t="n">
        <v>2.18</v>
      </c>
      <c r="K8768" s="6" t="n">
        <v>1</v>
      </c>
      <c r="L8768" s="35" t="n">
        <v>1.18</v>
      </c>
      <c r="M8768" s="6" t="str">
        <f aca="false">IF(I8768&lt;=0,"Below 0%",IF(I8768&lt;=0.05,"0-5%",IF(I8768&lt;=0.1,"5-10%",IF(I8768&lt;=0.2,"10-20%",IF(I8768&lt;=0.4,"20-40%","Above 40%")))))</f>
        <v>20-40%</v>
      </c>
      <c r="N8768" s="6" t="str">
        <f aca="false">IF(AND(H8768&gt;=Summary!$B$25,I8768&gt;=Summary!$B$26,I8768&lt;=Summary!$B$27,J8768&gt;=Summary!$B$28,J8768&lt;=Summary!$B$29,F8768*J8768&gt;1),"Yes","No")</f>
        <v>Yes</v>
      </c>
    </row>
    <row r="8769" customFormat="false" ht="15" hidden="false" customHeight="false" outlineLevel="0" collapsed="false">
      <c r="A8769" s="6" t="s">
        <v>155</v>
      </c>
      <c r="B8769" s="45" t="n">
        <v>44263</v>
      </c>
      <c r="C8769" s="6" t="s">
        <v>189</v>
      </c>
      <c r="D8769" s="6" t="s">
        <v>205</v>
      </c>
      <c r="E8769" s="6" t="s">
        <v>174</v>
      </c>
      <c r="F8769" s="34" t="n">
        <v>0.202731251716614</v>
      </c>
      <c r="G8769" s="34" t="n">
        <v>0.262636420698825</v>
      </c>
      <c r="H8769" s="34" t="n">
        <v>-0.0599051689822112</v>
      </c>
      <c r="I8769" s="34" t="n">
        <v>-0.228091628810715</v>
      </c>
      <c r="J8769" s="35" t="n">
        <v>3.8</v>
      </c>
      <c r="K8769" s="6" t="n">
        <v>0</v>
      </c>
      <c r="L8769" s="35" t="n">
        <v>-1</v>
      </c>
      <c r="M8769" s="6" t="str">
        <f aca="false">IF(I8769&lt;=0,"Below 0%",IF(I8769&lt;=0.05,"0-5%",IF(I8769&lt;=0.1,"5-10%",IF(I8769&lt;=0.2,"10-20%",IF(I8769&lt;=0.4,"20-40%","Above 40%")))))</f>
        <v>Below 0%</v>
      </c>
      <c r="N8769" s="6" t="str">
        <f aca="false">IF(AND(H8769&gt;=Summary!$B$25,I8769&gt;=Summary!$B$26,I8769&lt;=Summary!$B$27,J8769&gt;=Summary!$B$28,J8769&lt;=Summary!$B$29,F8769*J8769&gt;1),"Yes","No")</f>
        <v>No</v>
      </c>
    </row>
    <row r="8770" customFormat="false" ht="15" hidden="false" customHeight="false" outlineLevel="0" collapsed="false">
      <c r="A8770" s="6" t="s">
        <v>155</v>
      </c>
      <c r="B8770" s="45" t="n">
        <v>44263</v>
      </c>
      <c r="C8770" s="6" t="s">
        <v>189</v>
      </c>
      <c r="D8770" s="6" t="s">
        <v>205</v>
      </c>
      <c r="E8770" s="6" t="s">
        <v>177</v>
      </c>
      <c r="F8770" s="34" t="n">
        <v>0.229205563664436</v>
      </c>
      <c r="G8770" s="34" t="n">
        <v>0.279556974413315</v>
      </c>
      <c r="H8770" s="34" t="n">
        <v>-0.0503514107488787</v>
      </c>
      <c r="I8770" s="34" t="n">
        <v>-0.180111445455966</v>
      </c>
      <c r="J8770" s="35" t="n">
        <v>3.57</v>
      </c>
      <c r="K8770" s="6" t="n">
        <v>0</v>
      </c>
      <c r="L8770" s="35" t="n">
        <v>-1</v>
      </c>
      <c r="M8770" s="6" t="str">
        <f aca="false">IF(I8770&lt;=0,"Below 0%",IF(I8770&lt;=0.05,"0-5%",IF(I8770&lt;=0.1,"5-10%",IF(I8770&lt;=0.2,"10-20%",IF(I8770&lt;=0.4,"20-40%","Above 40%")))))</f>
        <v>Below 0%</v>
      </c>
      <c r="N8770" s="6" t="str">
        <f aca="false">IF(AND(H8770&gt;=Summary!$B$25,I8770&gt;=Summary!$B$26,I8770&lt;=Summary!$B$27,J8770&gt;=Summary!$B$28,J8770&lt;=Summary!$B$29,F8770*J8770&gt;1),"Yes","No")</f>
        <v>No</v>
      </c>
    </row>
    <row r="8771" customFormat="false" ht="15" hidden="false" customHeight="false" outlineLevel="0" collapsed="false">
      <c r="A8771" s="6" t="s">
        <v>155</v>
      </c>
      <c r="B8771" s="45" t="n">
        <v>44265</v>
      </c>
      <c r="C8771" s="6" t="s">
        <v>194</v>
      </c>
      <c r="D8771" s="6" t="s">
        <v>179</v>
      </c>
      <c r="E8771" s="6" t="s">
        <v>187</v>
      </c>
      <c r="F8771" s="34" t="n">
        <v>0.874980688095093</v>
      </c>
      <c r="G8771" s="34" t="n">
        <v>0.808973414194768</v>
      </c>
      <c r="H8771" s="34" t="n">
        <v>0.0660072739003245</v>
      </c>
      <c r="I8771" s="34" t="n">
        <v>0.0815938728543093</v>
      </c>
      <c r="J8771" s="35" t="n">
        <v>1.23</v>
      </c>
      <c r="K8771" s="6" t="n">
        <v>1</v>
      </c>
      <c r="L8771" s="35" t="n">
        <v>0.23</v>
      </c>
      <c r="M8771" s="6" t="str">
        <f aca="false">IF(I8771&lt;=0,"Below 0%",IF(I8771&lt;=0.05,"0-5%",IF(I8771&lt;=0.1,"5-10%",IF(I8771&lt;=0.2,"10-20%",IF(I8771&lt;=0.4,"20-40%","Above 40%")))))</f>
        <v>5-10%</v>
      </c>
      <c r="N8771" s="6" t="str">
        <f aca="false">IF(AND(H8771&gt;=Summary!$B$25,I8771&gt;=Summary!$B$26,I8771&lt;=Summary!$B$27,J8771&gt;=Summary!$B$28,J8771&lt;=Summary!$B$29,F8771*J8771&gt;1),"Yes","No")</f>
        <v>No</v>
      </c>
    </row>
    <row r="8772" customFormat="false" ht="15" hidden="false" customHeight="false" outlineLevel="0" collapsed="false">
      <c r="A8772" s="6" t="s">
        <v>155</v>
      </c>
      <c r="B8772" s="45" t="n">
        <v>44265</v>
      </c>
      <c r="C8772" s="6" t="s">
        <v>194</v>
      </c>
      <c r="D8772" s="6" t="s">
        <v>179</v>
      </c>
      <c r="E8772" s="6" t="s">
        <v>174</v>
      </c>
      <c r="F8772" s="34" t="n">
        <v>0.0785779654979706</v>
      </c>
      <c r="G8772" s="34" t="n">
        <v>0.132494979954669</v>
      </c>
      <c r="H8772" s="34" t="n">
        <v>-0.0539170144566986</v>
      </c>
      <c r="I8772" s="34" t="n">
        <v>-0.406936281473799</v>
      </c>
      <c r="J8772" s="35" t="n">
        <v>7.51</v>
      </c>
      <c r="K8772" s="6" t="n">
        <v>0</v>
      </c>
      <c r="L8772" s="35" t="n">
        <v>-1</v>
      </c>
      <c r="M8772" s="6" t="str">
        <f aca="false">IF(I8772&lt;=0,"Below 0%",IF(I8772&lt;=0.05,"0-5%",IF(I8772&lt;=0.1,"5-10%",IF(I8772&lt;=0.2,"10-20%",IF(I8772&lt;=0.4,"20-40%","Above 40%")))))</f>
        <v>Below 0%</v>
      </c>
      <c r="N8772" s="6" t="str">
        <f aca="false">IF(AND(H8772&gt;=Summary!$B$25,I8772&gt;=Summary!$B$26,I8772&lt;=Summary!$B$27,J8772&gt;=Summary!$B$28,J8772&lt;=Summary!$B$29,F8772*J8772&gt;1),"Yes","No")</f>
        <v>No</v>
      </c>
    </row>
    <row r="8773" customFormat="false" ht="15" hidden="false" customHeight="false" outlineLevel="0" collapsed="false">
      <c r="A8773" s="6" t="s">
        <v>155</v>
      </c>
      <c r="B8773" s="45" t="n">
        <v>44265</v>
      </c>
      <c r="C8773" s="6" t="s">
        <v>194</v>
      </c>
      <c r="D8773" s="6" t="s">
        <v>179</v>
      </c>
      <c r="E8773" s="6" t="s">
        <v>177</v>
      </c>
      <c r="F8773" s="34" t="n">
        <v>0.0464412979781628</v>
      </c>
      <c r="G8773" s="34" t="n">
        <v>0.0585316058505627</v>
      </c>
      <c r="H8773" s="34" t="n">
        <v>-0.0120903078723999</v>
      </c>
      <c r="I8773" s="34" t="n">
        <v>-0.206560330896571</v>
      </c>
      <c r="J8773" s="35" t="n">
        <v>17</v>
      </c>
      <c r="K8773" s="6" t="n">
        <v>0</v>
      </c>
      <c r="L8773" s="35" t="n">
        <v>-1</v>
      </c>
      <c r="M8773" s="6" t="str">
        <f aca="false">IF(I8773&lt;=0,"Below 0%",IF(I8773&lt;=0.05,"0-5%",IF(I8773&lt;=0.1,"5-10%",IF(I8773&lt;=0.2,"10-20%",IF(I8773&lt;=0.4,"20-40%","Above 40%")))))</f>
        <v>Below 0%</v>
      </c>
      <c r="N8773" s="6" t="str">
        <f aca="false">IF(AND(H8773&gt;=Summary!$B$25,I8773&gt;=Summary!$B$26,I8773&lt;=Summary!$B$27,J8773&gt;=Summary!$B$28,J8773&lt;=Summary!$B$29,F8773*J8773&gt;1),"Yes","No")</f>
        <v>No</v>
      </c>
    </row>
    <row r="8774" customFormat="false" ht="15" hidden="false" customHeight="false" outlineLevel="0" collapsed="false">
      <c r="A8774" s="6" t="s">
        <v>155</v>
      </c>
      <c r="B8774" s="45" t="n">
        <v>44267</v>
      </c>
      <c r="C8774" s="6" t="s">
        <v>188</v>
      </c>
      <c r="D8774" s="6" t="s">
        <v>182</v>
      </c>
      <c r="E8774" s="6" t="s">
        <v>187</v>
      </c>
      <c r="F8774" s="34" t="n">
        <v>0.447620928287506</v>
      </c>
      <c r="G8774" s="34" t="n">
        <v>0.249532331279516</v>
      </c>
      <c r="H8774" s="34" t="n">
        <v>0.198088597007991</v>
      </c>
      <c r="I8774" s="34" t="n">
        <v>0.793839403464316</v>
      </c>
      <c r="J8774" s="35" t="n">
        <v>4.04</v>
      </c>
      <c r="K8774" s="6" t="n">
        <v>0</v>
      </c>
      <c r="L8774" s="35" t="n">
        <v>-1</v>
      </c>
      <c r="M8774" s="6" t="str">
        <f aca="false">IF(I8774&lt;=0,"Below 0%",IF(I8774&lt;=0.05,"0-5%",IF(I8774&lt;=0.1,"5-10%",IF(I8774&lt;=0.2,"10-20%",IF(I8774&lt;=0.4,"20-40%","Above 40%")))))</f>
        <v>Above 40%</v>
      </c>
      <c r="N8774" s="6" t="str">
        <f aca="false">IF(AND(H8774&gt;=Summary!$B$25,I8774&gt;=Summary!$B$26,I8774&lt;=Summary!$B$27,J8774&gt;=Summary!$B$28,J8774&lt;=Summary!$B$29,F8774*J8774&gt;1),"Yes","No")</f>
        <v>No</v>
      </c>
    </row>
    <row r="8775" customFormat="false" ht="15" hidden="false" customHeight="false" outlineLevel="0" collapsed="false">
      <c r="A8775" s="6" t="s">
        <v>155</v>
      </c>
      <c r="B8775" s="45" t="n">
        <v>44267</v>
      </c>
      <c r="C8775" s="6" t="s">
        <v>188</v>
      </c>
      <c r="D8775" s="6" t="s">
        <v>182</v>
      </c>
      <c r="E8775" s="6" t="s">
        <v>174</v>
      </c>
      <c r="F8775" s="34" t="n">
        <v>0.266965240240097</v>
      </c>
      <c r="G8775" s="34" t="n">
        <v>0.288031605248355</v>
      </c>
      <c r="H8775" s="34" t="n">
        <v>-0.0210663650082579</v>
      </c>
      <c r="I8775" s="34" t="n">
        <v>-0.0731390744084958</v>
      </c>
      <c r="J8775" s="35" t="n">
        <v>3.5</v>
      </c>
      <c r="K8775" s="6" t="n">
        <v>1</v>
      </c>
      <c r="L8775" s="35" t="n">
        <v>2.5</v>
      </c>
      <c r="M8775" s="6" t="str">
        <f aca="false">IF(I8775&lt;=0,"Below 0%",IF(I8775&lt;=0.05,"0-5%",IF(I8775&lt;=0.1,"5-10%",IF(I8775&lt;=0.2,"10-20%",IF(I8775&lt;=0.4,"20-40%","Above 40%")))))</f>
        <v>Below 0%</v>
      </c>
      <c r="N8775" s="6" t="str">
        <f aca="false">IF(AND(H8775&gt;=Summary!$B$25,I8775&gt;=Summary!$B$26,I8775&lt;=Summary!$B$27,J8775&gt;=Summary!$B$28,J8775&lt;=Summary!$B$29,F8775*J8775&gt;1),"Yes","No")</f>
        <v>No</v>
      </c>
    </row>
    <row r="8776" customFormat="false" ht="15" hidden="false" customHeight="false" outlineLevel="0" collapsed="false">
      <c r="A8776" s="6" t="s">
        <v>155</v>
      </c>
      <c r="B8776" s="45" t="n">
        <v>44267</v>
      </c>
      <c r="C8776" s="6" t="s">
        <v>188</v>
      </c>
      <c r="D8776" s="6" t="s">
        <v>182</v>
      </c>
      <c r="E8776" s="6" t="s">
        <v>177</v>
      </c>
      <c r="F8776" s="34" t="n">
        <v>0.285413831472397</v>
      </c>
      <c r="G8776" s="34" t="n">
        <v>0.46243606347213</v>
      </c>
      <c r="H8776" s="34" t="n">
        <v>-0.177022231999733</v>
      </c>
      <c r="I8776" s="34" t="n">
        <v>-0.382803691110483</v>
      </c>
      <c r="J8776" s="35" t="n">
        <v>2.18</v>
      </c>
      <c r="K8776" s="6" t="n">
        <v>0</v>
      </c>
      <c r="L8776" s="35" t="n">
        <v>-1</v>
      </c>
      <c r="M8776" s="6" t="str">
        <f aca="false">IF(I8776&lt;=0,"Below 0%",IF(I8776&lt;=0.05,"0-5%",IF(I8776&lt;=0.1,"5-10%",IF(I8776&lt;=0.2,"10-20%",IF(I8776&lt;=0.4,"20-40%","Above 40%")))))</f>
        <v>Below 0%</v>
      </c>
      <c r="N8776" s="6" t="str">
        <f aca="false">IF(AND(H8776&gt;=Summary!$B$25,I8776&gt;=Summary!$B$26,I8776&lt;=Summary!$B$27,J8776&gt;=Summary!$B$28,J8776&lt;=Summary!$B$29,F8776*J8776&gt;1),"Yes","No")</f>
        <v>No</v>
      </c>
    </row>
    <row r="8777" customFormat="false" ht="15" hidden="false" customHeight="false" outlineLevel="0" collapsed="false">
      <c r="A8777" s="6" t="s">
        <v>155</v>
      </c>
      <c r="B8777" s="45" t="n">
        <v>44268</v>
      </c>
      <c r="C8777" s="6" t="s">
        <v>180</v>
      </c>
      <c r="D8777" s="6" t="s">
        <v>178</v>
      </c>
      <c r="E8777" s="6" t="s">
        <v>187</v>
      </c>
      <c r="F8777" s="34" t="n">
        <v>0.705407738685608</v>
      </c>
      <c r="G8777" s="34" t="n">
        <v>0.430730408353897</v>
      </c>
      <c r="H8777" s="34" t="n">
        <v>0.274677330331711</v>
      </c>
      <c r="I8777" s="34" t="n">
        <v>0.637701274403709</v>
      </c>
      <c r="J8777" s="35" t="n">
        <v>2.32</v>
      </c>
      <c r="K8777" s="6" t="n">
        <v>1</v>
      </c>
      <c r="L8777" s="35" t="n">
        <v>1.32</v>
      </c>
      <c r="M8777" s="6" t="str">
        <f aca="false">IF(I8777&lt;=0,"Below 0%",IF(I8777&lt;=0.05,"0-5%",IF(I8777&lt;=0.1,"5-10%",IF(I8777&lt;=0.2,"10-20%",IF(I8777&lt;=0.4,"20-40%","Above 40%")))))</f>
        <v>Above 40%</v>
      </c>
      <c r="N8777" s="6" t="str">
        <f aca="false">IF(AND(H8777&gt;=Summary!$B$25,I8777&gt;=Summary!$B$26,I8777&lt;=Summary!$B$27,J8777&gt;=Summary!$B$28,J8777&lt;=Summary!$B$29,F8777*J8777&gt;1),"Yes","No")</f>
        <v>No</v>
      </c>
    </row>
    <row r="8778" customFormat="false" ht="15" hidden="false" customHeight="false" outlineLevel="0" collapsed="false">
      <c r="A8778" s="6" t="s">
        <v>155</v>
      </c>
      <c r="B8778" s="45" t="n">
        <v>44268</v>
      </c>
      <c r="C8778" s="6" t="s">
        <v>180</v>
      </c>
      <c r="D8778" s="6" t="s">
        <v>178</v>
      </c>
      <c r="E8778" s="6" t="s">
        <v>174</v>
      </c>
      <c r="F8778" s="34" t="n">
        <v>0.183506831526756</v>
      </c>
      <c r="G8778" s="34" t="n">
        <v>0.299189984245821</v>
      </c>
      <c r="H8778" s="34" t="n">
        <v>-0.115683152719065</v>
      </c>
      <c r="I8778" s="34" t="n">
        <v>-0.38665449650887</v>
      </c>
      <c r="J8778" s="35" t="n">
        <v>3.34</v>
      </c>
      <c r="K8778" s="6" t="n">
        <v>0</v>
      </c>
      <c r="L8778" s="35" t="n">
        <v>-1</v>
      </c>
      <c r="M8778" s="6" t="str">
        <f aca="false">IF(I8778&lt;=0,"Below 0%",IF(I8778&lt;=0.05,"0-5%",IF(I8778&lt;=0.1,"5-10%",IF(I8778&lt;=0.2,"10-20%",IF(I8778&lt;=0.4,"20-40%","Above 40%")))))</f>
        <v>Below 0%</v>
      </c>
      <c r="N8778" s="6" t="str">
        <f aca="false">IF(AND(H8778&gt;=Summary!$B$25,I8778&gt;=Summary!$B$26,I8778&lt;=Summary!$B$27,J8778&gt;=Summary!$B$28,J8778&lt;=Summary!$B$29,F8778*J8778&gt;1),"Yes","No")</f>
        <v>No</v>
      </c>
    </row>
    <row r="8779" customFormat="false" ht="15" hidden="false" customHeight="false" outlineLevel="0" collapsed="false">
      <c r="A8779" s="6" t="s">
        <v>155</v>
      </c>
      <c r="B8779" s="45" t="n">
        <v>44268</v>
      </c>
      <c r="C8779" s="6" t="s">
        <v>180</v>
      </c>
      <c r="D8779" s="6" t="s">
        <v>178</v>
      </c>
      <c r="E8779" s="6" t="s">
        <v>177</v>
      </c>
      <c r="F8779" s="34" t="n">
        <v>0.111085407435894</v>
      </c>
      <c r="G8779" s="34" t="n">
        <v>0.270079607400282</v>
      </c>
      <c r="H8779" s="34" t="n">
        <v>-0.158994199964388</v>
      </c>
      <c r="I8779" s="34" t="n">
        <v>-0.588693835476235</v>
      </c>
      <c r="J8779" s="35" t="n">
        <v>3.7</v>
      </c>
      <c r="K8779" s="6" t="n">
        <v>0</v>
      </c>
      <c r="L8779" s="35" t="n">
        <v>-1</v>
      </c>
      <c r="M8779" s="6" t="str">
        <f aca="false">IF(I8779&lt;=0,"Below 0%",IF(I8779&lt;=0.05,"0-5%",IF(I8779&lt;=0.1,"5-10%",IF(I8779&lt;=0.2,"10-20%",IF(I8779&lt;=0.4,"20-40%","Above 40%")))))</f>
        <v>Below 0%</v>
      </c>
      <c r="N8779" s="6" t="str">
        <f aca="false">IF(AND(H8779&gt;=Summary!$B$25,I8779&gt;=Summary!$B$26,I8779&lt;=Summary!$B$27,J8779&gt;=Summary!$B$28,J8779&lt;=Summary!$B$29,F8779*J8779&gt;1),"Yes","No")</f>
        <v>No</v>
      </c>
    </row>
    <row r="8780" customFormat="false" ht="15" hidden="false" customHeight="false" outlineLevel="0" collapsed="false">
      <c r="A8780" s="6" t="s">
        <v>155</v>
      </c>
      <c r="B8780" s="45" t="n">
        <v>44268</v>
      </c>
      <c r="C8780" s="6" t="s">
        <v>173</v>
      </c>
      <c r="D8780" s="6" t="s">
        <v>196</v>
      </c>
      <c r="E8780" s="6" t="s">
        <v>187</v>
      </c>
      <c r="F8780" s="34" t="n">
        <v>0.500223517417908</v>
      </c>
      <c r="G8780" s="34" t="n">
        <v>0.513431232091691</v>
      </c>
      <c r="H8780" s="34" t="n">
        <v>-0.0132077146737829</v>
      </c>
      <c r="I8780" s="34" t="n">
        <v>-0.0257244083496351</v>
      </c>
      <c r="J8780" s="35" t="n">
        <v>1.95</v>
      </c>
      <c r="K8780" s="6" t="n">
        <v>0</v>
      </c>
      <c r="L8780" s="35" t="n">
        <v>-1</v>
      </c>
      <c r="M8780" s="6" t="str">
        <f aca="false">IF(I8780&lt;=0,"Below 0%",IF(I8780&lt;=0.05,"0-5%",IF(I8780&lt;=0.1,"5-10%",IF(I8780&lt;=0.2,"10-20%",IF(I8780&lt;=0.4,"20-40%","Above 40%")))))</f>
        <v>Below 0%</v>
      </c>
      <c r="N8780" s="6" t="str">
        <f aca="false">IF(AND(H8780&gt;=Summary!$B$25,I8780&gt;=Summary!$B$26,I8780&lt;=Summary!$B$27,J8780&gt;=Summary!$B$28,J8780&lt;=Summary!$B$29,F8780*J8780&gt;1),"Yes","No")</f>
        <v>No</v>
      </c>
    </row>
    <row r="8781" customFormat="false" ht="15" hidden="false" customHeight="false" outlineLevel="0" collapsed="false">
      <c r="A8781" s="6" t="s">
        <v>155</v>
      </c>
      <c r="B8781" s="45" t="n">
        <v>44268</v>
      </c>
      <c r="C8781" s="6" t="s">
        <v>173</v>
      </c>
      <c r="D8781" s="6" t="s">
        <v>196</v>
      </c>
      <c r="E8781" s="6" t="s">
        <v>174</v>
      </c>
      <c r="F8781" s="34" t="n">
        <v>0.220627292990685</v>
      </c>
      <c r="G8781" s="34" t="n">
        <v>0.273549426934097</v>
      </c>
      <c r="H8781" s="34" t="n">
        <v>-0.0529221339434129</v>
      </c>
      <c r="I8781" s="34" t="n">
        <v>-0.193464612726689</v>
      </c>
      <c r="J8781" s="35" t="n">
        <v>3.66</v>
      </c>
      <c r="K8781" s="6" t="n">
        <v>0</v>
      </c>
      <c r="L8781" s="35" t="n">
        <v>-1</v>
      </c>
      <c r="M8781" s="6" t="str">
        <f aca="false">IF(I8781&lt;=0,"Below 0%",IF(I8781&lt;=0.05,"0-5%",IF(I8781&lt;=0.1,"5-10%",IF(I8781&lt;=0.2,"10-20%",IF(I8781&lt;=0.4,"20-40%","Above 40%")))))</f>
        <v>Below 0%</v>
      </c>
      <c r="N8781" s="6" t="str">
        <f aca="false">IF(AND(H8781&gt;=Summary!$B$25,I8781&gt;=Summary!$B$26,I8781&lt;=Summary!$B$27,J8781&gt;=Summary!$B$28,J8781&lt;=Summary!$B$29,F8781*J8781&gt;1),"Yes","No")</f>
        <v>No</v>
      </c>
    </row>
    <row r="8782" customFormat="false" ht="15" hidden="false" customHeight="false" outlineLevel="0" collapsed="false">
      <c r="A8782" s="6" t="s">
        <v>155</v>
      </c>
      <c r="B8782" s="45" t="n">
        <v>44268</v>
      </c>
      <c r="C8782" s="6" t="s">
        <v>173</v>
      </c>
      <c r="D8782" s="6" t="s">
        <v>196</v>
      </c>
      <c r="E8782" s="6" t="s">
        <v>177</v>
      </c>
      <c r="F8782" s="34" t="n">
        <v>0.279149234294891</v>
      </c>
      <c r="G8782" s="34" t="n">
        <v>0.213019340974212</v>
      </c>
      <c r="H8782" s="34" t="n">
        <v>0.0661298933206793</v>
      </c>
      <c r="I8782" s="34" t="n">
        <v>0.310440793865215</v>
      </c>
      <c r="J8782" s="35" t="n">
        <v>4.7</v>
      </c>
      <c r="K8782" s="6" t="n">
        <v>1</v>
      </c>
      <c r="L8782" s="35" t="n">
        <v>3.7</v>
      </c>
      <c r="M8782" s="6" t="str">
        <f aca="false">IF(I8782&lt;=0,"Below 0%",IF(I8782&lt;=0.05,"0-5%",IF(I8782&lt;=0.1,"5-10%",IF(I8782&lt;=0.2,"10-20%",IF(I8782&lt;=0.4,"20-40%","Above 40%")))))</f>
        <v>20-40%</v>
      </c>
      <c r="N8782" s="6" t="str">
        <f aca="false">IF(AND(H8782&gt;=Summary!$B$25,I8782&gt;=Summary!$B$26,I8782&lt;=Summary!$B$27,J8782&gt;=Summary!$B$28,J8782&lt;=Summary!$B$29,F8782*J8782&gt;1),"Yes","No")</f>
        <v>Yes</v>
      </c>
    </row>
    <row r="8783" customFormat="false" ht="15" hidden="false" customHeight="false" outlineLevel="0" collapsed="false">
      <c r="A8783" s="6" t="s">
        <v>155</v>
      </c>
      <c r="B8783" s="45" t="n">
        <v>44268</v>
      </c>
      <c r="C8783" s="6" t="s">
        <v>184</v>
      </c>
      <c r="D8783" s="6" t="s">
        <v>194</v>
      </c>
      <c r="E8783" s="6" t="s">
        <v>187</v>
      </c>
      <c r="F8783" s="34" t="n">
        <v>0.200866460800171</v>
      </c>
      <c r="G8783" s="34" t="n">
        <v>0.0940609963979695</v>
      </c>
      <c r="H8783" s="34" t="n">
        <v>0.106805464402201</v>
      </c>
      <c r="I8783" s="34" t="n">
        <v>1.13549152669307</v>
      </c>
      <c r="J8783" s="35" t="n">
        <v>10.59</v>
      </c>
      <c r="K8783" s="6" t="n">
        <v>0</v>
      </c>
      <c r="L8783" s="35" t="n">
        <v>-1</v>
      </c>
      <c r="M8783" s="6" t="str">
        <f aca="false">IF(I8783&lt;=0,"Below 0%",IF(I8783&lt;=0.05,"0-5%",IF(I8783&lt;=0.1,"5-10%",IF(I8783&lt;=0.2,"10-20%",IF(I8783&lt;=0.4,"20-40%","Above 40%")))))</f>
        <v>Above 40%</v>
      </c>
      <c r="N8783" s="6" t="str">
        <f aca="false">IF(AND(H8783&gt;=Summary!$B$25,I8783&gt;=Summary!$B$26,I8783&lt;=Summary!$B$27,J8783&gt;=Summary!$B$28,J8783&lt;=Summary!$B$29,F8783*J8783&gt;1),"Yes","No")</f>
        <v>No</v>
      </c>
    </row>
    <row r="8784" customFormat="false" ht="15" hidden="false" customHeight="false" outlineLevel="0" collapsed="false">
      <c r="A8784" s="6" t="s">
        <v>155</v>
      </c>
      <c r="B8784" s="45" t="n">
        <v>44268</v>
      </c>
      <c r="C8784" s="6" t="s">
        <v>184</v>
      </c>
      <c r="D8784" s="6" t="s">
        <v>194</v>
      </c>
      <c r="E8784" s="6" t="s">
        <v>174</v>
      </c>
      <c r="F8784" s="34" t="n">
        <v>0.16659939289093</v>
      </c>
      <c r="G8784" s="34" t="n">
        <v>0.18412309646109</v>
      </c>
      <c r="H8784" s="34" t="n">
        <v>-0.0175237035701599</v>
      </c>
      <c r="I8784" s="34" t="n">
        <v>-0.095173847860326</v>
      </c>
      <c r="J8784" s="35" t="n">
        <v>5.41</v>
      </c>
      <c r="K8784" s="6" t="n">
        <v>0</v>
      </c>
      <c r="L8784" s="35" t="n">
        <v>-1</v>
      </c>
      <c r="M8784" s="6" t="str">
        <f aca="false">IF(I8784&lt;=0,"Below 0%",IF(I8784&lt;=0.05,"0-5%",IF(I8784&lt;=0.1,"5-10%",IF(I8784&lt;=0.2,"10-20%",IF(I8784&lt;=0.4,"20-40%","Above 40%")))))</f>
        <v>Below 0%</v>
      </c>
      <c r="N8784" s="6" t="str">
        <f aca="false">IF(AND(H8784&gt;=Summary!$B$25,I8784&gt;=Summary!$B$26,I8784&lt;=Summary!$B$27,J8784&gt;=Summary!$B$28,J8784&lt;=Summary!$B$29,F8784*J8784&gt;1),"Yes","No")</f>
        <v>No</v>
      </c>
    </row>
    <row r="8785" customFormat="false" ht="15" hidden="false" customHeight="false" outlineLevel="0" collapsed="false">
      <c r="A8785" s="6" t="s">
        <v>155</v>
      </c>
      <c r="B8785" s="45" t="n">
        <v>44268</v>
      </c>
      <c r="C8785" s="6" t="s">
        <v>184</v>
      </c>
      <c r="D8785" s="6" t="s">
        <v>194</v>
      </c>
      <c r="E8785" s="6" t="s">
        <v>177</v>
      </c>
      <c r="F8785" s="34" t="n">
        <v>0.632534146308899</v>
      </c>
      <c r="G8785" s="34" t="n">
        <v>0.72181590714094</v>
      </c>
      <c r="H8785" s="34" t="n">
        <v>-0.0892817608320413</v>
      </c>
      <c r="I8785" s="34" t="n">
        <v>-0.123690486658405</v>
      </c>
      <c r="J8785" s="35" t="n">
        <v>1.38</v>
      </c>
      <c r="K8785" s="6" t="n">
        <v>1</v>
      </c>
      <c r="L8785" s="35" t="n">
        <v>0.38</v>
      </c>
      <c r="M8785" s="6" t="str">
        <f aca="false">IF(I8785&lt;=0,"Below 0%",IF(I8785&lt;=0.05,"0-5%",IF(I8785&lt;=0.1,"5-10%",IF(I8785&lt;=0.2,"10-20%",IF(I8785&lt;=0.4,"20-40%","Above 40%")))))</f>
        <v>Below 0%</v>
      </c>
      <c r="N8785" s="6" t="str">
        <f aca="false">IF(AND(H8785&gt;=Summary!$B$25,I8785&gt;=Summary!$B$26,I8785&lt;=Summary!$B$27,J8785&gt;=Summary!$B$28,J8785&lt;=Summary!$B$29,F8785*J8785&gt;1),"Yes","No")</f>
        <v>No</v>
      </c>
    </row>
    <row r="8786" customFormat="false" ht="15" hidden="false" customHeight="false" outlineLevel="0" collapsed="false">
      <c r="A8786" s="6" t="s">
        <v>155</v>
      </c>
      <c r="B8786" s="45" t="n">
        <v>44268</v>
      </c>
      <c r="C8786" s="6" t="s">
        <v>205</v>
      </c>
      <c r="D8786" s="6" t="s">
        <v>190</v>
      </c>
      <c r="E8786" s="6" t="s">
        <v>187</v>
      </c>
      <c r="F8786" s="34" t="n">
        <v>0.251317441463471</v>
      </c>
      <c r="G8786" s="34" t="n">
        <v>0.207598855272096</v>
      </c>
      <c r="H8786" s="34" t="n">
        <v>0.0437185861913749</v>
      </c>
      <c r="I8786" s="34" t="n">
        <v>0.210591653475516</v>
      </c>
      <c r="J8786" s="35" t="n">
        <v>4.8</v>
      </c>
      <c r="K8786" s="6" t="n">
        <v>0</v>
      </c>
      <c r="L8786" s="35" t="n">
        <v>-1</v>
      </c>
      <c r="M8786" s="6" t="str">
        <f aca="false">IF(I8786&lt;=0,"Below 0%",IF(I8786&lt;=0.05,"0-5%",IF(I8786&lt;=0.1,"5-10%",IF(I8786&lt;=0.2,"10-20%",IF(I8786&lt;=0.4,"20-40%","Above 40%")))))</f>
        <v>20-40%</v>
      </c>
      <c r="N8786" s="6" t="str">
        <f aca="false">IF(AND(H8786&gt;=Summary!$B$25,I8786&gt;=Summary!$B$26,I8786&lt;=Summary!$B$27,J8786&gt;=Summary!$B$28,J8786&lt;=Summary!$B$29,F8786*J8786&gt;1),"Yes","No")</f>
        <v>Yes</v>
      </c>
    </row>
    <row r="8787" customFormat="false" ht="15" hidden="false" customHeight="false" outlineLevel="0" collapsed="false">
      <c r="A8787" s="6" t="s">
        <v>155</v>
      </c>
      <c r="B8787" s="45" t="n">
        <v>44268</v>
      </c>
      <c r="C8787" s="6" t="s">
        <v>205</v>
      </c>
      <c r="D8787" s="6" t="s">
        <v>190</v>
      </c>
      <c r="E8787" s="6" t="s">
        <v>174</v>
      </c>
      <c r="F8787" s="34" t="n">
        <v>0.185888290405273</v>
      </c>
      <c r="G8787" s="34" t="n">
        <v>0.241862744006325</v>
      </c>
      <c r="H8787" s="34" t="n">
        <v>-0.0559744536010515</v>
      </c>
      <c r="I8787" s="34" t="n">
        <v>-0.231430656387442</v>
      </c>
      <c r="J8787" s="35" t="n">
        <v>4.12</v>
      </c>
      <c r="K8787" s="6" t="n">
        <v>1</v>
      </c>
      <c r="L8787" s="35" t="n">
        <v>3.12</v>
      </c>
      <c r="M8787" s="6" t="str">
        <f aca="false">IF(I8787&lt;=0,"Below 0%",IF(I8787&lt;=0.05,"0-5%",IF(I8787&lt;=0.1,"5-10%",IF(I8787&lt;=0.2,"10-20%",IF(I8787&lt;=0.4,"20-40%","Above 40%")))))</f>
        <v>Below 0%</v>
      </c>
      <c r="N8787" s="6" t="str">
        <f aca="false">IF(AND(H8787&gt;=Summary!$B$25,I8787&gt;=Summary!$B$26,I8787&lt;=Summary!$B$27,J8787&gt;=Summary!$B$28,J8787&lt;=Summary!$B$29,F8787*J8787&gt;1),"Yes","No")</f>
        <v>No</v>
      </c>
    </row>
    <row r="8788" customFormat="false" ht="15" hidden="false" customHeight="false" outlineLevel="0" collapsed="false">
      <c r="A8788" s="6" t="s">
        <v>155</v>
      </c>
      <c r="B8788" s="45" t="n">
        <v>44268</v>
      </c>
      <c r="C8788" s="6" t="s">
        <v>205</v>
      </c>
      <c r="D8788" s="6" t="s">
        <v>190</v>
      </c>
      <c r="E8788" s="6" t="s">
        <v>177</v>
      </c>
      <c r="F8788" s="34" t="n">
        <v>0.562794268131256</v>
      </c>
      <c r="G8788" s="34" t="n">
        <v>0.55053840072158</v>
      </c>
      <c r="H8788" s="34" t="n">
        <v>0.0122558674096766</v>
      </c>
      <c r="I8788" s="34" t="n">
        <v>0.022261603175388</v>
      </c>
      <c r="J8788" s="35" t="n">
        <v>1.81</v>
      </c>
      <c r="K8788" s="6" t="n">
        <v>0</v>
      </c>
      <c r="L8788" s="35" t="n">
        <v>-1</v>
      </c>
      <c r="M8788" s="6" t="str">
        <f aca="false">IF(I8788&lt;=0,"Below 0%",IF(I8788&lt;=0.05,"0-5%",IF(I8788&lt;=0.1,"5-10%",IF(I8788&lt;=0.2,"10-20%",IF(I8788&lt;=0.4,"20-40%","Above 40%")))))</f>
        <v>0-5%</v>
      </c>
      <c r="N8788" s="6" t="str">
        <f aca="false">IF(AND(H8788&gt;=Summary!$B$25,I8788&gt;=Summary!$B$26,I8788&lt;=Summary!$B$27,J8788&gt;=Summary!$B$28,J8788&lt;=Summary!$B$29,F8788*J8788&gt;1),"Yes","No")</f>
        <v>No</v>
      </c>
    </row>
    <row r="8789" customFormat="false" ht="15" hidden="false" customHeight="false" outlineLevel="0" collapsed="false">
      <c r="A8789" s="6" t="s">
        <v>155</v>
      </c>
      <c r="B8789" s="45" t="n">
        <v>44269</v>
      </c>
      <c r="C8789" s="6" t="s">
        <v>185</v>
      </c>
      <c r="D8789" s="6" t="s">
        <v>181</v>
      </c>
      <c r="E8789" s="6" t="s">
        <v>187</v>
      </c>
      <c r="F8789" s="34" t="n">
        <v>0.498721420764923</v>
      </c>
      <c r="G8789" s="34" t="n">
        <v>0.374147698606046</v>
      </c>
      <c r="H8789" s="34" t="n">
        <v>0.124573722158877</v>
      </c>
      <c r="I8789" s="34" t="n">
        <v>0.332953329989732</v>
      </c>
      <c r="J8789" s="35" t="n">
        <v>2.68</v>
      </c>
      <c r="K8789" s="6" t="n">
        <v>1</v>
      </c>
      <c r="L8789" s="35" t="n">
        <v>1.68</v>
      </c>
      <c r="M8789" s="6" t="str">
        <f aca="false">IF(I8789&lt;=0,"Below 0%",IF(I8789&lt;=0.05,"0-5%",IF(I8789&lt;=0.1,"5-10%",IF(I8789&lt;=0.2,"10-20%",IF(I8789&lt;=0.4,"20-40%","Above 40%")))))</f>
        <v>20-40%</v>
      </c>
      <c r="N8789" s="6" t="str">
        <f aca="false">IF(AND(H8789&gt;=Summary!$B$25,I8789&gt;=Summary!$B$26,I8789&lt;=Summary!$B$27,J8789&gt;=Summary!$B$28,J8789&lt;=Summary!$B$29,F8789*J8789&gt;1),"Yes","No")</f>
        <v>Yes</v>
      </c>
    </row>
    <row r="8790" customFormat="false" ht="15" hidden="false" customHeight="false" outlineLevel="0" collapsed="false">
      <c r="A8790" s="6" t="s">
        <v>155</v>
      </c>
      <c r="B8790" s="45" t="n">
        <v>44269</v>
      </c>
      <c r="C8790" s="6" t="s">
        <v>185</v>
      </c>
      <c r="D8790" s="6" t="s">
        <v>181</v>
      </c>
      <c r="E8790" s="6" t="s">
        <v>174</v>
      </c>
      <c r="F8790" s="34" t="n">
        <v>0.296855628490448</v>
      </c>
      <c r="G8790" s="34" t="n">
        <v>0.28008822130285</v>
      </c>
      <c r="H8790" s="34" t="n">
        <v>0.0167674071875981</v>
      </c>
      <c r="I8790" s="34" t="n">
        <v>0.0598647351523864</v>
      </c>
      <c r="J8790" s="35" t="n">
        <v>3.58</v>
      </c>
      <c r="K8790" s="6" t="n">
        <v>0</v>
      </c>
      <c r="L8790" s="35" t="n">
        <v>-1</v>
      </c>
      <c r="M8790" s="6" t="str">
        <f aca="false">IF(I8790&lt;=0,"Below 0%",IF(I8790&lt;=0.05,"0-5%",IF(I8790&lt;=0.1,"5-10%",IF(I8790&lt;=0.2,"10-20%",IF(I8790&lt;=0.4,"20-40%","Above 40%")))))</f>
        <v>5-10%</v>
      </c>
      <c r="N8790" s="6" t="str">
        <f aca="false">IF(AND(H8790&gt;=Summary!$B$25,I8790&gt;=Summary!$B$26,I8790&lt;=Summary!$B$27,J8790&gt;=Summary!$B$28,J8790&lt;=Summary!$B$29,F8790*J8790&gt;1),"Yes","No")</f>
        <v>No</v>
      </c>
    </row>
    <row r="8791" customFormat="false" ht="15" hidden="false" customHeight="false" outlineLevel="0" collapsed="false">
      <c r="A8791" s="6" t="s">
        <v>155</v>
      </c>
      <c r="B8791" s="45" t="n">
        <v>44269</v>
      </c>
      <c r="C8791" s="6" t="s">
        <v>185</v>
      </c>
      <c r="D8791" s="6" t="s">
        <v>181</v>
      </c>
      <c r="E8791" s="6" t="s">
        <v>177</v>
      </c>
      <c r="F8791" s="34" t="n">
        <v>0.204422980546951</v>
      </c>
      <c r="G8791" s="34" t="n">
        <v>0.345764080091104</v>
      </c>
      <c r="H8791" s="34" t="n">
        <v>-0.141341099544153</v>
      </c>
      <c r="I8791" s="34" t="n">
        <v>-0.408779013444403</v>
      </c>
      <c r="J8791" s="35" t="n">
        <v>2.9</v>
      </c>
      <c r="K8791" s="6" t="n">
        <v>0</v>
      </c>
      <c r="L8791" s="35" t="n">
        <v>-1</v>
      </c>
      <c r="M8791" s="6" t="str">
        <f aca="false">IF(I8791&lt;=0,"Below 0%",IF(I8791&lt;=0.05,"0-5%",IF(I8791&lt;=0.1,"5-10%",IF(I8791&lt;=0.2,"10-20%",IF(I8791&lt;=0.4,"20-40%","Above 40%")))))</f>
        <v>Below 0%</v>
      </c>
      <c r="N8791" s="6" t="str">
        <f aca="false">IF(AND(H8791&gt;=Summary!$B$25,I8791&gt;=Summary!$B$26,I8791&lt;=Summary!$B$27,J8791&gt;=Summary!$B$28,J8791&lt;=Summary!$B$29,F8791*J8791&gt;1),"Yes","No")</f>
        <v>No</v>
      </c>
    </row>
    <row r="8792" customFormat="false" ht="15" hidden="false" customHeight="false" outlineLevel="0" collapsed="false">
      <c r="A8792" s="6" t="s">
        <v>155</v>
      </c>
      <c r="B8792" s="45" t="n">
        <v>44269</v>
      </c>
      <c r="C8792" s="6" t="s">
        <v>195</v>
      </c>
      <c r="D8792" s="6" t="s">
        <v>204</v>
      </c>
      <c r="E8792" s="6" t="s">
        <v>187</v>
      </c>
      <c r="F8792" s="34" t="n">
        <v>0.803224146366119</v>
      </c>
      <c r="G8792" s="34" t="n">
        <v>0.625077694443293</v>
      </c>
      <c r="H8792" s="34" t="n">
        <v>0.178146451922826</v>
      </c>
      <c r="I8792" s="34" t="n">
        <v>0.2849988945478</v>
      </c>
      <c r="J8792" s="35" t="n">
        <v>1.6</v>
      </c>
      <c r="K8792" s="6" t="n">
        <v>1</v>
      </c>
      <c r="L8792" s="35" t="n">
        <v>0.6</v>
      </c>
      <c r="M8792" s="6" t="str">
        <f aca="false">IF(I8792&lt;=0,"Below 0%",IF(I8792&lt;=0.05,"0-5%",IF(I8792&lt;=0.1,"5-10%",IF(I8792&lt;=0.2,"10-20%",IF(I8792&lt;=0.4,"20-40%","Above 40%")))))</f>
        <v>20-40%</v>
      </c>
      <c r="N8792" s="6" t="str">
        <f aca="false">IF(AND(H8792&gt;=Summary!$B$25,I8792&gt;=Summary!$B$26,I8792&lt;=Summary!$B$27,J8792&gt;=Summary!$B$28,J8792&lt;=Summary!$B$29,F8792*J8792&gt;1),"Yes","No")</f>
        <v>No</v>
      </c>
    </row>
    <row r="8793" customFormat="false" ht="15" hidden="false" customHeight="false" outlineLevel="0" collapsed="false">
      <c r="A8793" s="6" t="s">
        <v>155</v>
      </c>
      <c r="B8793" s="45" t="n">
        <v>44269</v>
      </c>
      <c r="C8793" s="6" t="s">
        <v>195</v>
      </c>
      <c r="D8793" s="6" t="s">
        <v>204</v>
      </c>
      <c r="E8793" s="6" t="s">
        <v>174</v>
      </c>
      <c r="F8793" s="34" t="n">
        <v>0.107879512012005</v>
      </c>
      <c r="G8793" s="34" t="n">
        <v>0.232047403969668</v>
      </c>
      <c r="H8793" s="34" t="n">
        <v>-0.124167891957663</v>
      </c>
      <c r="I8793" s="34" t="n">
        <v>-0.53509709582398</v>
      </c>
      <c r="J8793" s="35" t="n">
        <v>4.31</v>
      </c>
      <c r="K8793" s="6" t="n">
        <v>0</v>
      </c>
      <c r="L8793" s="35" t="n">
        <v>-1</v>
      </c>
      <c r="M8793" s="6" t="str">
        <f aca="false">IF(I8793&lt;=0,"Below 0%",IF(I8793&lt;=0.05,"0-5%",IF(I8793&lt;=0.1,"5-10%",IF(I8793&lt;=0.2,"10-20%",IF(I8793&lt;=0.4,"20-40%","Above 40%")))))</f>
        <v>Below 0%</v>
      </c>
      <c r="N8793" s="6" t="str">
        <f aca="false">IF(AND(H8793&gt;=Summary!$B$25,I8793&gt;=Summary!$B$26,I8793&lt;=Summary!$B$27,J8793&gt;=Summary!$B$28,J8793&lt;=Summary!$B$29,F8793*J8793&gt;1),"Yes","No")</f>
        <v>No</v>
      </c>
    </row>
    <row r="8794" customFormat="false" ht="15" hidden="false" customHeight="false" outlineLevel="0" collapsed="false">
      <c r="A8794" s="6" t="s">
        <v>155</v>
      </c>
      <c r="B8794" s="45" t="n">
        <v>44269</v>
      </c>
      <c r="C8794" s="6" t="s">
        <v>195</v>
      </c>
      <c r="D8794" s="6" t="s">
        <v>204</v>
      </c>
      <c r="E8794" s="6" t="s">
        <v>177</v>
      </c>
      <c r="F8794" s="34" t="n">
        <v>0.0888963639736176</v>
      </c>
      <c r="G8794" s="34" t="n">
        <v>0.142874901587039</v>
      </c>
      <c r="H8794" s="34" t="n">
        <v>-0.053978537613421</v>
      </c>
      <c r="I8794" s="34" t="n">
        <v>-0.377802798209016</v>
      </c>
      <c r="J8794" s="35" t="n">
        <v>7</v>
      </c>
      <c r="K8794" s="6" t="n">
        <v>0</v>
      </c>
      <c r="L8794" s="35" t="n">
        <v>-1</v>
      </c>
      <c r="M8794" s="6" t="str">
        <f aca="false">IF(I8794&lt;=0,"Below 0%",IF(I8794&lt;=0.05,"0-5%",IF(I8794&lt;=0.1,"5-10%",IF(I8794&lt;=0.2,"10-20%",IF(I8794&lt;=0.4,"20-40%","Above 40%")))))</f>
        <v>Below 0%</v>
      </c>
      <c r="N8794" s="6" t="str">
        <f aca="false">IF(AND(H8794&gt;=Summary!$B$25,I8794&gt;=Summary!$B$26,I8794&lt;=Summary!$B$27,J8794&gt;=Summary!$B$28,J8794&lt;=Summary!$B$29,F8794*J8794&gt;1),"Yes","No")</f>
        <v>No</v>
      </c>
    </row>
    <row r="8795" customFormat="false" ht="15" hidden="false" customHeight="false" outlineLevel="0" collapsed="false">
      <c r="A8795" s="6" t="s">
        <v>155</v>
      </c>
      <c r="B8795" s="45" t="n">
        <v>44269</v>
      </c>
      <c r="C8795" s="6" t="s">
        <v>176</v>
      </c>
      <c r="D8795" s="6" t="s">
        <v>189</v>
      </c>
      <c r="E8795" s="6" t="s">
        <v>187</v>
      </c>
      <c r="F8795" s="34" t="n">
        <v>0.597786545753479</v>
      </c>
      <c r="G8795" s="34" t="n">
        <v>0.516446170651778</v>
      </c>
      <c r="H8795" s="34" t="n">
        <v>0.0813403751017009</v>
      </c>
      <c r="I8795" s="34" t="n">
        <v>0.157500199873775</v>
      </c>
      <c r="J8795" s="35" t="n">
        <v>1.92</v>
      </c>
      <c r="K8795" s="6" t="n">
        <v>1</v>
      </c>
      <c r="L8795" s="35" t="n">
        <v>0.92</v>
      </c>
      <c r="M8795" s="6" t="str">
        <f aca="false">IF(I8795&lt;=0,"Below 0%",IF(I8795&lt;=0.05,"0-5%",IF(I8795&lt;=0.1,"5-10%",IF(I8795&lt;=0.2,"10-20%",IF(I8795&lt;=0.4,"20-40%","Above 40%")))))</f>
        <v>10-20%</v>
      </c>
      <c r="N8795" s="6" t="str">
        <f aca="false">IF(AND(H8795&gt;=Summary!$B$25,I8795&gt;=Summary!$B$26,I8795&lt;=Summary!$B$27,J8795&gt;=Summary!$B$28,J8795&lt;=Summary!$B$29,F8795*J8795&gt;1),"Yes","No")</f>
        <v>Yes</v>
      </c>
    </row>
    <row r="8796" customFormat="false" ht="15" hidden="false" customHeight="false" outlineLevel="0" collapsed="false">
      <c r="A8796" s="6" t="s">
        <v>155</v>
      </c>
      <c r="B8796" s="45" t="n">
        <v>44269</v>
      </c>
      <c r="C8796" s="6" t="s">
        <v>176</v>
      </c>
      <c r="D8796" s="6" t="s">
        <v>189</v>
      </c>
      <c r="E8796" s="6" t="s">
        <v>174</v>
      </c>
      <c r="F8796" s="34" t="n">
        <v>0.269743829965591</v>
      </c>
      <c r="G8796" s="34" t="n">
        <v>0.267993688554436</v>
      </c>
      <c r="H8796" s="34" t="n">
        <v>0.00175014141115532</v>
      </c>
      <c r="I8796" s="34" t="n">
        <v>0.00653053219497668</v>
      </c>
      <c r="J8796" s="35" t="n">
        <v>3.7</v>
      </c>
      <c r="K8796" s="6" t="n">
        <v>0</v>
      </c>
      <c r="L8796" s="35" t="n">
        <v>-1</v>
      </c>
      <c r="M8796" s="6" t="str">
        <f aca="false">IF(I8796&lt;=0,"Below 0%",IF(I8796&lt;=0.05,"0-5%",IF(I8796&lt;=0.1,"5-10%",IF(I8796&lt;=0.2,"10-20%",IF(I8796&lt;=0.4,"20-40%","Above 40%")))))</f>
        <v>0-5%</v>
      </c>
      <c r="N8796" s="6" t="str">
        <f aca="false">IF(AND(H8796&gt;=Summary!$B$25,I8796&gt;=Summary!$B$26,I8796&lt;=Summary!$B$27,J8796&gt;=Summary!$B$28,J8796&lt;=Summary!$B$29,F8796*J8796&gt;1),"Yes","No")</f>
        <v>No</v>
      </c>
    </row>
    <row r="8797" customFormat="false" ht="15" hidden="false" customHeight="false" outlineLevel="0" collapsed="false">
      <c r="A8797" s="6" t="s">
        <v>155</v>
      </c>
      <c r="B8797" s="45" t="n">
        <v>44269</v>
      </c>
      <c r="C8797" s="6" t="s">
        <v>176</v>
      </c>
      <c r="D8797" s="6" t="s">
        <v>189</v>
      </c>
      <c r="E8797" s="6" t="s">
        <v>177</v>
      </c>
      <c r="F8797" s="34" t="n">
        <v>0.132469639182091</v>
      </c>
      <c r="G8797" s="34" t="n">
        <v>0.215560140793786</v>
      </c>
      <c r="H8797" s="34" t="n">
        <v>-0.0830905016116949</v>
      </c>
      <c r="I8797" s="34" t="n">
        <v>-0.385463199762812</v>
      </c>
      <c r="J8797" s="35" t="n">
        <v>4.6</v>
      </c>
      <c r="K8797" s="6" t="n">
        <v>0</v>
      </c>
      <c r="L8797" s="35" t="n">
        <v>-1</v>
      </c>
      <c r="M8797" s="6" t="str">
        <f aca="false">IF(I8797&lt;=0,"Below 0%",IF(I8797&lt;=0.05,"0-5%",IF(I8797&lt;=0.1,"5-10%",IF(I8797&lt;=0.2,"10-20%",IF(I8797&lt;=0.4,"20-40%","Above 40%")))))</f>
        <v>Below 0%</v>
      </c>
      <c r="N8797" s="6" t="str">
        <f aca="false">IF(AND(H8797&gt;=Summary!$B$25,I8797&gt;=Summary!$B$26,I8797&lt;=Summary!$B$27,J8797&gt;=Summary!$B$28,J8797&lt;=Summary!$B$29,F8797*J8797&gt;1),"Yes","No")</f>
        <v>No</v>
      </c>
    </row>
    <row r="8798" customFormat="false" ht="15" hidden="false" customHeight="false" outlineLevel="0" collapsed="false">
      <c r="A8798" s="6" t="s">
        <v>155</v>
      </c>
      <c r="B8798" s="45" t="n">
        <v>44269</v>
      </c>
      <c r="C8798" s="6" t="s">
        <v>179</v>
      </c>
      <c r="D8798" s="6" t="s">
        <v>201</v>
      </c>
      <c r="E8798" s="6" t="s">
        <v>187</v>
      </c>
      <c r="F8798" s="34" t="n">
        <v>0.479908794164658</v>
      </c>
      <c r="G8798" s="34" t="n">
        <v>0.322243771445621</v>
      </c>
      <c r="H8798" s="34" t="n">
        <v>0.157665022719036</v>
      </c>
      <c r="I8798" s="34" t="n">
        <v>0.489272521891528</v>
      </c>
      <c r="J8798" s="35" t="n">
        <v>3.08</v>
      </c>
      <c r="K8798" s="6" t="n">
        <v>0</v>
      </c>
      <c r="L8798" s="35" t="n">
        <v>-1</v>
      </c>
      <c r="M8798" s="6" t="str">
        <f aca="false">IF(I8798&lt;=0,"Below 0%",IF(I8798&lt;=0.05,"0-5%",IF(I8798&lt;=0.1,"5-10%",IF(I8798&lt;=0.2,"10-20%",IF(I8798&lt;=0.4,"20-40%","Above 40%")))))</f>
        <v>Above 40%</v>
      </c>
      <c r="N8798" s="6" t="str">
        <f aca="false">IF(AND(H8798&gt;=Summary!$B$25,I8798&gt;=Summary!$B$26,I8798&lt;=Summary!$B$27,J8798&gt;=Summary!$B$28,J8798&lt;=Summary!$B$29,F8798*J8798&gt;1),"Yes","No")</f>
        <v>No</v>
      </c>
    </row>
    <row r="8799" customFormat="false" ht="15" hidden="false" customHeight="false" outlineLevel="0" collapsed="false">
      <c r="A8799" s="6" t="s">
        <v>155</v>
      </c>
      <c r="B8799" s="45" t="n">
        <v>44269</v>
      </c>
      <c r="C8799" s="6" t="s">
        <v>179</v>
      </c>
      <c r="D8799" s="6" t="s">
        <v>201</v>
      </c>
      <c r="E8799" s="6" t="s">
        <v>174</v>
      </c>
      <c r="F8799" s="34" t="n">
        <v>0.259386360645294</v>
      </c>
      <c r="G8799" s="34" t="n">
        <v>0.310159630016411</v>
      </c>
      <c r="H8799" s="34" t="n">
        <v>-0.0507732693711164</v>
      </c>
      <c r="I8799" s="34" t="n">
        <v>-0.163700444730444</v>
      </c>
      <c r="J8799" s="35" t="n">
        <v>3.2</v>
      </c>
      <c r="K8799" s="6" t="n">
        <v>0</v>
      </c>
      <c r="L8799" s="35" t="n">
        <v>-1</v>
      </c>
      <c r="M8799" s="6" t="str">
        <f aca="false">IF(I8799&lt;=0,"Below 0%",IF(I8799&lt;=0.05,"0-5%",IF(I8799&lt;=0.1,"5-10%",IF(I8799&lt;=0.2,"10-20%",IF(I8799&lt;=0.4,"20-40%","Above 40%")))))</f>
        <v>Below 0%</v>
      </c>
      <c r="N8799" s="6" t="str">
        <f aca="false">IF(AND(H8799&gt;=Summary!$B$25,I8799&gt;=Summary!$B$26,I8799&lt;=Summary!$B$27,J8799&gt;=Summary!$B$28,J8799&lt;=Summary!$B$29,F8799*J8799&gt;1),"Yes","No")</f>
        <v>No</v>
      </c>
    </row>
    <row r="8800" customFormat="false" ht="15" hidden="false" customHeight="false" outlineLevel="0" collapsed="false">
      <c r="A8800" s="6" t="s">
        <v>155</v>
      </c>
      <c r="B8800" s="45" t="n">
        <v>44269</v>
      </c>
      <c r="C8800" s="6" t="s">
        <v>179</v>
      </c>
      <c r="D8800" s="6" t="s">
        <v>201</v>
      </c>
      <c r="E8800" s="6" t="s">
        <v>177</v>
      </c>
      <c r="F8800" s="34" t="n">
        <v>0.260704815387726</v>
      </c>
      <c r="G8800" s="34" t="n">
        <v>0.367596598537968</v>
      </c>
      <c r="H8800" s="34" t="n">
        <v>-0.106891783150242</v>
      </c>
      <c r="I8800" s="34" t="n">
        <v>-0.290785561061718</v>
      </c>
      <c r="J8800" s="35" t="n">
        <v>2.7</v>
      </c>
      <c r="K8800" s="6" t="n">
        <v>1</v>
      </c>
      <c r="L8800" s="35" t="n">
        <v>1.7</v>
      </c>
      <c r="M8800" s="6" t="str">
        <f aca="false">IF(I8800&lt;=0,"Below 0%",IF(I8800&lt;=0.05,"0-5%",IF(I8800&lt;=0.1,"5-10%",IF(I8800&lt;=0.2,"10-20%",IF(I8800&lt;=0.4,"20-40%","Above 40%")))))</f>
        <v>Below 0%</v>
      </c>
      <c r="N8800" s="6" t="str">
        <f aca="false">IF(AND(H8800&gt;=Summary!$B$25,I8800&gt;=Summary!$B$26,I8800&lt;=Summary!$B$27,J8800&gt;=Summary!$B$28,J8800&lt;=Summary!$B$29,F8800*J8800&gt;1),"Yes","No")</f>
        <v>No</v>
      </c>
    </row>
    <row r="8801" customFormat="false" ht="15" hidden="false" customHeight="false" outlineLevel="0" collapsed="false">
      <c r="A8801" s="6" t="s">
        <v>155</v>
      </c>
      <c r="B8801" s="45" t="n">
        <v>44270</v>
      </c>
      <c r="C8801" s="6" t="s">
        <v>203</v>
      </c>
      <c r="D8801" s="6" t="s">
        <v>183</v>
      </c>
      <c r="E8801" s="6" t="s">
        <v>187</v>
      </c>
      <c r="F8801" s="34" t="n">
        <v>0.256158649921417</v>
      </c>
      <c r="G8801" s="34" t="n">
        <v>0.195698924731183</v>
      </c>
      <c r="H8801" s="34" t="n">
        <v>0.0604597251902344</v>
      </c>
      <c r="I8801" s="34" t="n">
        <v>0.308942551796253</v>
      </c>
      <c r="J8801" s="35" t="n">
        <v>5.1</v>
      </c>
      <c r="K8801" s="6" t="n">
        <v>0</v>
      </c>
      <c r="L8801" s="35" t="n">
        <v>-1</v>
      </c>
      <c r="M8801" s="6" t="str">
        <f aca="false">IF(I8801&lt;=0,"Below 0%",IF(I8801&lt;=0.05,"0-5%",IF(I8801&lt;=0.1,"5-10%",IF(I8801&lt;=0.2,"10-20%",IF(I8801&lt;=0.4,"20-40%","Above 40%")))))</f>
        <v>20-40%</v>
      </c>
      <c r="N8801" s="6" t="str">
        <f aca="false">IF(AND(H8801&gt;=Summary!$B$25,I8801&gt;=Summary!$B$26,I8801&lt;=Summary!$B$27,J8801&gt;=Summary!$B$28,J8801&lt;=Summary!$B$29,F8801*J8801&gt;1),"Yes","No")</f>
        <v>No</v>
      </c>
    </row>
    <row r="8802" customFormat="false" ht="15" hidden="false" customHeight="false" outlineLevel="0" collapsed="false">
      <c r="A8802" s="6" t="s">
        <v>155</v>
      </c>
      <c r="B8802" s="45" t="n">
        <v>44270</v>
      </c>
      <c r="C8802" s="6" t="s">
        <v>203</v>
      </c>
      <c r="D8802" s="6" t="s">
        <v>183</v>
      </c>
      <c r="E8802" s="6" t="s">
        <v>174</v>
      </c>
      <c r="F8802" s="34" t="n">
        <v>0.237749800086021</v>
      </c>
      <c r="G8802" s="34" t="n">
        <v>0.255913978494624</v>
      </c>
      <c r="H8802" s="34" t="n">
        <v>-0.0181641784086023</v>
      </c>
      <c r="I8802" s="34" t="n">
        <v>-0.0709776719327736</v>
      </c>
      <c r="J8802" s="35" t="n">
        <v>3.9</v>
      </c>
      <c r="K8802" s="6" t="n">
        <v>0</v>
      </c>
      <c r="L8802" s="35" t="n">
        <v>-1</v>
      </c>
      <c r="M8802" s="6" t="str">
        <f aca="false">IF(I8802&lt;=0,"Below 0%",IF(I8802&lt;=0.05,"0-5%",IF(I8802&lt;=0.1,"5-10%",IF(I8802&lt;=0.2,"10-20%",IF(I8802&lt;=0.4,"20-40%","Above 40%")))))</f>
        <v>Below 0%</v>
      </c>
      <c r="N8802" s="6" t="str">
        <f aca="false">IF(AND(H8802&gt;=Summary!$B$25,I8802&gt;=Summary!$B$26,I8802&lt;=Summary!$B$27,J8802&gt;=Summary!$B$28,J8802&lt;=Summary!$B$29,F8802*J8802&gt;1),"Yes","No")</f>
        <v>No</v>
      </c>
    </row>
    <row r="8803" customFormat="false" ht="15" hidden="false" customHeight="false" outlineLevel="0" collapsed="false">
      <c r="A8803" s="6" t="s">
        <v>155</v>
      </c>
      <c r="B8803" s="45" t="n">
        <v>44270</v>
      </c>
      <c r="C8803" s="6" t="s">
        <v>203</v>
      </c>
      <c r="D8803" s="6" t="s">
        <v>183</v>
      </c>
      <c r="E8803" s="6" t="s">
        <v>177</v>
      </c>
      <c r="F8803" s="34" t="n">
        <v>0.506091594696045</v>
      </c>
      <c r="G8803" s="34" t="n">
        <v>0.548387096774194</v>
      </c>
      <c r="H8803" s="34" t="n">
        <v>-0.0422955020781486</v>
      </c>
      <c r="I8803" s="34" t="n">
        <v>-0.0771270920248592</v>
      </c>
      <c r="J8803" s="35" t="n">
        <v>1.82</v>
      </c>
      <c r="K8803" s="6" t="n">
        <v>1</v>
      </c>
      <c r="L8803" s="35" t="n">
        <v>0.82</v>
      </c>
      <c r="M8803" s="6" t="str">
        <f aca="false">IF(I8803&lt;=0,"Below 0%",IF(I8803&lt;=0.05,"0-5%",IF(I8803&lt;=0.1,"5-10%",IF(I8803&lt;=0.2,"10-20%",IF(I8803&lt;=0.4,"20-40%","Above 40%")))))</f>
        <v>Below 0%</v>
      </c>
      <c r="N8803" s="6" t="str">
        <f aca="false">IF(AND(H8803&gt;=Summary!$B$25,I8803&gt;=Summary!$B$26,I8803&lt;=Summary!$B$27,J8803&gt;=Summary!$B$28,J8803&lt;=Summary!$B$29,F8803*J8803&gt;1),"Yes","No")</f>
        <v>No</v>
      </c>
    </row>
    <row r="8804" customFormat="false" ht="15" hidden="false" customHeight="false" outlineLevel="0" collapsed="false">
      <c r="A8804" s="6" t="s">
        <v>155</v>
      </c>
      <c r="B8804" s="45" t="n">
        <v>44274</v>
      </c>
      <c r="C8804" s="6" t="s">
        <v>184</v>
      </c>
      <c r="D8804" s="6" t="s">
        <v>205</v>
      </c>
      <c r="E8804" s="6" t="s">
        <v>187</v>
      </c>
      <c r="F8804" s="34" t="n">
        <v>0.421523630619049</v>
      </c>
      <c r="G8804" s="34" t="n">
        <v>0.397349064161387</v>
      </c>
      <c r="H8804" s="34" t="n">
        <v>0.0241745664576625</v>
      </c>
      <c r="I8804" s="34" t="n">
        <v>0.0608396209732705</v>
      </c>
      <c r="J8804" s="35" t="n">
        <v>2.5</v>
      </c>
      <c r="K8804" s="6" t="n">
        <v>0</v>
      </c>
      <c r="L8804" s="35" t="n">
        <v>-1</v>
      </c>
      <c r="M8804" s="6" t="str">
        <f aca="false">IF(I8804&lt;=0,"Below 0%",IF(I8804&lt;=0.05,"0-5%",IF(I8804&lt;=0.1,"5-10%",IF(I8804&lt;=0.2,"10-20%",IF(I8804&lt;=0.4,"20-40%","Above 40%")))))</f>
        <v>5-10%</v>
      </c>
      <c r="N8804" s="6" t="str">
        <f aca="false">IF(AND(H8804&gt;=Summary!$B$25,I8804&gt;=Summary!$B$26,I8804&lt;=Summary!$B$27,J8804&gt;=Summary!$B$28,J8804&lt;=Summary!$B$29,F8804*J8804&gt;1),"Yes","No")</f>
        <v>No</v>
      </c>
    </row>
    <row r="8805" customFormat="false" ht="15" hidden="false" customHeight="false" outlineLevel="0" collapsed="false">
      <c r="A8805" s="6" t="s">
        <v>155</v>
      </c>
      <c r="B8805" s="45" t="n">
        <v>44274</v>
      </c>
      <c r="C8805" s="6" t="s">
        <v>184</v>
      </c>
      <c r="D8805" s="6" t="s">
        <v>205</v>
      </c>
      <c r="E8805" s="6" t="s">
        <v>174</v>
      </c>
      <c r="F8805" s="34" t="n">
        <v>0.245559647679329</v>
      </c>
      <c r="G8805" s="34" t="n">
        <v>0.282208142160076</v>
      </c>
      <c r="H8805" s="34" t="n">
        <v>-0.0366484944807468</v>
      </c>
      <c r="I8805" s="34" t="n">
        <v>-0.129863349087777</v>
      </c>
      <c r="J8805" s="35" t="n">
        <v>3.52</v>
      </c>
      <c r="K8805" s="6" t="n">
        <v>0</v>
      </c>
      <c r="L8805" s="35" t="n">
        <v>-1</v>
      </c>
      <c r="M8805" s="6" t="str">
        <f aca="false">IF(I8805&lt;=0,"Below 0%",IF(I8805&lt;=0.05,"0-5%",IF(I8805&lt;=0.1,"5-10%",IF(I8805&lt;=0.2,"10-20%",IF(I8805&lt;=0.4,"20-40%","Above 40%")))))</f>
        <v>Below 0%</v>
      </c>
      <c r="N8805" s="6" t="str">
        <f aca="false">IF(AND(H8805&gt;=Summary!$B$25,I8805&gt;=Summary!$B$26,I8805&lt;=Summary!$B$27,J8805&gt;=Summary!$B$28,J8805&lt;=Summary!$B$29,F8805*J8805&gt;1),"Yes","No")</f>
        <v>No</v>
      </c>
    </row>
    <row r="8806" customFormat="false" ht="15" hidden="false" customHeight="false" outlineLevel="0" collapsed="false">
      <c r="A8806" s="6" t="s">
        <v>155</v>
      </c>
      <c r="B8806" s="45" t="n">
        <v>44274</v>
      </c>
      <c r="C8806" s="6" t="s">
        <v>184</v>
      </c>
      <c r="D8806" s="6" t="s">
        <v>205</v>
      </c>
      <c r="E8806" s="6" t="s">
        <v>177</v>
      </c>
      <c r="F8806" s="34" t="n">
        <v>0.332916676998138</v>
      </c>
      <c r="G8806" s="34" t="n">
        <v>0.320442793678538</v>
      </c>
      <c r="H8806" s="34" t="n">
        <v>0.0124738833196009</v>
      </c>
      <c r="I8806" s="34" t="n">
        <v>0.0389270208775998</v>
      </c>
      <c r="J8806" s="35" t="n">
        <v>3.1</v>
      </c>
      <c r="K8806" s="6" t="n">
        <v>1</v>
      </c>
      <c r="L8806" s="35" t="n">
        <v>2.1</v>
      </c>
      <c r="M8806" s="6" t="str">
        <f aca="false">IF(I8806&lt;=0,"Below 0%",IF(I8806&lt;=0.05,"0-5%",IF(I8806&lt;=0.1,"5-10%",IF(I8806&lt;=0.2,"10-20%",IF(I8806&lt;=0.4,"20-40%","Above 40%")))))</f>
        <v>0-5%</v>
      </c>
      <c r="N8806" s="6" t="str">
        <f aca="false">IF(AND(H8806&gt;=Summary!$B$25,I8806&gt;=Summary!$B$26,I8806&lt;=Summary!$B$27,J8806&gt;=Summary!$B$28,J8806&lt;=Summary!$B$29,F8806*J8806&gt;1),"Yes","No")</f>
        <v>No</v>
      </c>
    </row>
    <row r="8807" customFormat="false" ht="15" hidden="false" customHeight="false" outlineLevel="0" collapsed="false">
      <c r="A8807" s="6" t="s">
        <v>155</v>
      </c>
      <c r="B8807" s="45" t="n">
        <v>44275</v>
      </c>
      <c r="C8807" s="6" t="s">
        <v>201</v>
      </c>
      <c r="D8807" s="6" t="s">
        <v>188</v>
      </c>
      <c r="E8807" s="6" t="s">
        <v>187</v>
      </c>
      <c r="F8807" s="34" t="n">
        <v>0.538697600364685</v>
      </c>
      <c r="G8807" s="34" t="n">
        <v>0.581107360387466</v>
      </c>
      <c r="H8807" s="34" t="n">
        <v>-0.042409760022781</v>
      </c>
      <c r="I8807" s="34" t="n">
        <v>-0.0729809376265744</v>
      </c>
      <c r="J8807" s="35" t="n">
        <v>1.72</v>
      </c>
      <c r="K8807" s="6" t="n">
        <v>1</v>
      </c>
      <c r="L8807" s="35" t="n">
        <v>0.72</v>
      </c>
      <c r="M8807" s="6" t="str">
        <f aca="false">IF(I8807&lt;=0,"Below 0%",IF(I8807&lt;=0.05,"0-5%",IF(I8807&lt;=0.1,"5-10%",IF(I8807&lt;=0.2,"10-20%",IF(I8807&lt;=0.4,"20-40%","Above 40%")))))</f>
        <v>Below 0%</v>
      </c>
      <c r="N8807" s="6" t="str">
        <f aca="false">IF(AND(H8807&gt;=Summary!$B$25,I8807&gt;=Summary!$B$26,I8807&lt;=Summary!$B$27,J8807&gt;=Summary!$B$28,J8807&lt;=Summary!$B$29,F8807*J8807&gt;1),"Yes","No")</f>
        <v>No</v>
      </c>
    </row>
    <row r="8808" customFormat="false" ht="15" hidden="false" customHeight="false" outlineLevel="0" collapsed="false">
      <c r="A8808" s="6" t="s">
        <v>155</v>
      </c>
      <c r="B8808" s="45" t="n">
        <v>44275</v>
      </c>
      <c r="C8808" s="6" t="s">
        <v>201</v>
      </c>
      <c r="D8808" s="6" t="s">
        <v>188</v>
      </c>
      <c r="E8808" s="6" t="s">
        <v>174</v>
      </c>
      <c r="F8808" s="34" t="n">
        <v>0.228254765272141</v>
      </c>
      <c r="G8808" s="34" t="n">
        <v>0.276106259631614</v>
      </c>
      <c r="H8808" s="34" t="n">
        <v>-0.0478514943594732</v>
      </c>
      <c r="I8808" s="34" t="n">
        <v>-0.173308256116024</v>
      </c>
      <c r="J8808" s="35" t="n">
        <v>3.62</v>
      </c>
      <c r="K8808" s="6" t="n">
        <v>0</v>
      </c>
      <c r="L8808" s="35" t="n">
        <v>-1</v>
      </c>
      <c r="M8808" s="6" t="str">
        <f aca="false">IF(I8808&lt;=0,"Below 0%",IF(I8808&lt;=0.05,"0-5%",IF(I8808&lt;=0.1,"5-10%",IF(I8808&lt;=0.2,"10-20%",IF(I8808&lt;=0.4,"20-40%","Above 40%")))))</f>
        <v>Below 0%</v>
      </c>
      <c r="N8808" s="6" t="str">
        <f aca="false">IF(AND(H8808&gt;=Summary!$B$25,I8808&gt;=Summary!$B$26,I8808&lt;=Summary!$B$27,J8808&gt;=Summary!$B$28,J8808&lt;=Summary!$B$29,F8808*J8808&gt;1),"Yes","No")</f>
        <v>No</v>
      </c>
    </row>
    <row r="8809" customFormat="false" ht="15" hidden="false" customHeight="false" outlineLevel="0" collapsed="false">
      <c r="A8809" s="6" t="s">
        <v>155</v>
      </c>
      <c r="B8809" s="45" t="n">
        <v>44275</v>
      </c>
      <c r="C8809" s="6" t="s">
        <v>201</v>
      </c>
      <c r="D8809" s="6" t="s">
        <v>188</v>
      </c>
      <c r="E8809" s="6" t="s">
        <v>177</v>
      </c>
      <c r="F8809" s="34" t="n">
        <v>0.233047634363174</v>
      </c>
      <c r="G8809" s="34" t="n">
        <v>0.14278637998092</v>
      </c>
      <c r="H8809" s="34" t="n">
        <v>0.0902612543822542</v>
      </c>
      <c r="I8809" s="34" t="n">
        <v>0.632141905931892</v>
      </c>
      <c r="J8809" s="35" t="n">
        <v>7</v>
      </c>
      <c r="K8809" s="6" t="n">
        <v>0</v>
      </c>
      <c r="L8809" s="35" t="n">
        <v>-1</v>
      </c>
      <c r="M8809" s="6" t="str">
        <f aca="false">IF(I8809&lt;=0,"Below 0%",IF(I8809&lt;=0.05,"0-5%",IF(I8809&lt;=0.1,"5-10%",IF(I8809&lt;=0.2,"10-20%",IF(I8809&lt;=0.4,"20-40%","Above 40%")))))</f>
        <v>Above 40%</v>
      </c>
      <c r="N8809" s="6" t="str">
        <f aca="false">IF(AND(H8809&gt;=Summary!$B$25,I8809&gt;=Summary!$B$26,I8809&lt;=Summary!$B$27,J8809&gt;=Summary!$B$28,J8809&lt;=Summary!$B$29,F8809*J8809&gt;1),"Yes","No")</f>
        <v>No</v>
      </c>
    </row>
    <row r="8810" customFormat="false" ht="15" hidden="false" customHeight="false" outlineLevel="0" collapsed="false">
      <c r="A8810" s="6" t="s">
        <v>155</v>
      </c>
      <c r="B8810" s="45" t="n">
        <v>44276</v>
      </c>
      <c r="C8810" s="6" t="s">
        <v>182</v>
      </c>
      <c r="D8810" s="6" t="s">
        <v>181</v>
      </c>
      <c r="E8810" s="6" t="s">
        <v>187</v>
      </c>
      <c r="F8810" s="34" t="n">
        <v>0.367201805114746</v>
      </c>
      <c r="G8810" s="34" t="n">
        <v>0.319226559649763</v>
      </c>
      <c r="H8810" s="34" t="n">
        <v>0.0479752454649833</v>
      </c>
      <c r="I8810" s="34" t="n">
        <v>0.150285883222308</v>
      </c>
      <c r="J8810" s="35" t="n">
        <v>3.11</v>
      </c>
      <c r="K8810" s="6" t="n">
        <v>0</v>
      </c>
      <c r="L8810" s="35" t="n">
        <v>-1</v>
      </c>
      <c r="M8810" s="6" t="str">
        <f aca="false">IF(I8810&lt;=0,"Below 0%",IF(I8810&lt;=0.05,"0-5%",IF(I8810&lt;=0.1,"5-10%",IF(I8810&lt;=0.2,"10-20%",IF(I8810&lt;=0.4,"20-40%","Above 40%")))))</f>
        <v>10-20%</v>
      </c>
      <c r="N8810" s="6" t="str">
        <f aca="false">IF(AND(H8810&gt;=Summary!$B$25,I8810&gt;=Summary!$B$26,I8810&lt;=Summary!$B$27,J8810&gt;=Summary!$B$28,J8810&lt;=Summary!$B$29,F8810*J8810&gt;1),"Yes","No")</f>
        <v>Yes</v>
      </c>
    </row>
    <row r="8811" customFormat="false" ht="15" hidden="false" customHeight="false" outlineLevel="0" collapsed="false">
      <c r="A8811" s="6" t="s">
        <v>155</v>
      </c>
      <c r="B8811" s="45" t="n">
        <v>44276</v>
      </c>
      <c r="C8811" s="6" t="s">
        <v>182</v>
      </c>
      <c r="D8811" s="6" t="s">
        <v>181</v>
      </c>
      <c r="E8811" s="6" t="s">
        <v>174</v>
      </c>
      <c r="F8811" s="34" t="n">
        <v>0.220333218574524</v>
      </c>
      <c r="G8811" s="34" t="n">
        <v>0.283655600145932</v>
      </c>
      <c r="H8811" s="34" t="n">
        <v>-0.0633223815714082</v>
      </c>
      <c r="I8811" s="34" t="n">
        <v>-0.223236846157209</v>
      </c>
      <c r="J8811" s="35" t="n">
        <v>3.5</v>
      </c>
      <c r="K8811" s="6" t="n">
        <v>0</v>
      </c>
      <c r="L8811" s="35" t="n">
        <v>-1</v>
      </c>
      <c r="M8811" s="6" t="str">
        <f aca="false">IF(I8811&lt;=0,"Below 0%",IF(I8811&lt;=0.05,"0-5%",IF(I8811&lt;=0.1,"5-10%",IF(I8811&lt;=0.2,"10-20%",IF(I8811&lt;=0.4,"20-40%","Above 40%")))))</f>
        <v>Below 0%</v>
      </c>
      <c r="N8811" s="6" t="str">
        <f aca="false">IF(AND(H8811&gt;=Summary!$B$25,I8811&gt;=Summary!$B$26,I8811&lt;=Summary!$B$27,J8811&gt;=Summary!$B$28,J8811&lt;=Summary!$B$29,F8811*J8811&gt;1),"Yes","No")</f>
        <v>No</v>
      </c>
    </row>
    <row r="8812" customFormat="false" ht="15" hidden="false" customHeight="false" outlineLevel="0" collapsed="false">
      <c r="A8812" s="6" t="s">
        <v>155</v>
      </c>
      <c r="B8812" s="45" t="n">
        <v>44276</v>
      </c>
      <c r="C8812" s="6" t="s">
        <v>182</v>
      </c>
      <c r="D8812" s="6" t="s">
        <v>181</v>
      </c>
      <c r="E8812" s="6" t="s">
        <v>177</v>
      </c>
      <c r="F8812" s="34" t="n">
        <v>0.412464946508408</v>
      </c>
      <c r="G8812" s="34" t="n">
        <v>0.397117840204305</v>
      </c>
      <c r="H8812" s="34" t="n">
        <v>0.0153471063041026</v>
      </c>
      <c r="I8812" s="34" t="n">
        <v>0.0386462272664634</v>
      </c>
      <c r="J8812" s="35" t="n">
        <v>2.5</v>
      </c>
      <c r="K8812" s="6" t="n">
        <v>1</v>
      </c>
      <c r="L8812" s="35" t="n">
        <v>1.5</v>
      </c>
      <c r="M8812" s="6" t="str">
        <f aca="false">IF(I8812&lt;=0,"Below 0%",IF(I8812&lt;=0.05,"0-5%",IF(I8812&lt;=0.1,"5-10%",IF(I8812&lt;=0.2,"10-20%",IF(I8812&lt;=0.4,"20-40%","Above 40%")))))</f>
        <v>0-5%</v>
      </c>
      <c r="N8812" s="6" t="str">
        <f aca="false">IF(AND(H8812&gt;=Summary!$B$25,I8812&gt;=Summary!$B$26,I8812&lt;=Summary!$B$27,J8812&gt;=Summary!$B$28,J8812&lt;=Summary!$B$29,F8812*J8812&gt;1),"Yes","No")</f>
        <v>No</v>
      </c>
    </row>
    <row r="8813" customFormat="false" ht="15" hidden="false" customHeight="false" outlineLevel="0" collapsed="false">
      <c r="A8813" s="6" t="s">
        <v>155</v>
      </c>
      <c r="B8813" s="45" t="n">
        <v>44276</v>
      </c>
      <c r="C8813" s="6" t="s">
        <v>189</v>
      </c>
      <c r="D8813" s="6" t="s">
        <v>185</v>
      </c>
      <c r="E8813" s="6" t="s">
        <v>187</v>
      </c>
      <c r="F8813" s="34" t="n">
        <v>0.514266014099121</v>
      </c>
      <c r="G8813" s="34" t="n">
        <v>0.337759815242494</v>
      </c>
      <c r="H8813" s="34" t="n">
        <v>0.176506198856627</v>
      </c>
      <c r="I8813" s="34" t="n">
        <v>0.522579036614834</v>
      </c>
      <c r="J8813" s="35" t="n">
        <v>2.96</v>
      </c>
      <c r="K8813" s="6" t="n">
        <v>0</v>
      </c>
      <c r="L8813" s="35" t="n">
        <v>-1</v>
      </c>
      <c r="M8813" s="6" t="str">
        <f aca="false">IF(I8813&lt;=0,"Below 0%",IF(I8813&lt;=0.05,"0-5%",IF(I8813&lt;=0.1,"5-10%",IF(I8813&lt;=0.2,"10-20%",IF(I8813&lt;=0.4,"20-40%","Above 40%")))))</f>
        <v>Above 40%</v>
      </c>
      <c r="N8813" s="6" t="str">
        <f aca="false">IF(AND(H8813&gt;=Summary!$B$25,I8813&gt;=Summary!$B$26,I8813&lt;=Summary!$B$27,J8813&gt;=Summary!$B$28,J8813&lt;=Summary!$B$29,F8813*J8813&gt;1),"Yes","No")</f>
        <v>No</v>
      </c>
    </row>
    <row r="8814" customFormat="false" ht="15" hidden="false" customHeight="false" outlineLevel="0" collapsed="false">
      <c r="A8814" s="6" t="s">
        <v>155</v>
      </c>
      <c r="B8814" s="45" t="n">
        <v>44276</v>
      </c>
      <c r="C8814" s="6" t="s">
        <v>189</v>
      </c>
      <c r="D8814" s="6" t="s">
        <v>185</v>
      </c>
      <c r="E8814" s="6" t="s">
        <v>174</v>
      </c>
      <c r="F8814" s="34" t="n">
        <v>0.257353872060776</v>
      </c>
      <c r="G8814" s="34" t="n">
        <v>0.277713625866051</v>
      </c>
      <c r="H8814" s="34" t="n">
        <v>-0.0203597538052751</v>
      </c>
      <c r="I8814" s="34" t="n">
        <v>-0.0733120448871858</v>
      </c>
      <c r="J8814" s="35" t="n">
        <v>3.6</v>
      </c>
      <c r="K8814" s="6" t="n">
        <v>1</v>
      </c>
      <c r="L8814" s="35" t="n">
        <v>2.6</v>
      </c>
      <c r="M8814" s="6" t="str">
        <f aca="false">IF(I8814&lt;=0,"Below 0%",IF(I8814&lt;=0.05,"0-5%",IF(I8814&lt;=0.1,"5-10%",IF(I8814&lt;=0.2,"10-20%",IF(I8814&lt;=0.4,"20-40%","Above 40%")))))</f>
        <v>Below 0%</v>
      </c>
      <c r="N8814" s="6" t="str">
        <f aca="false">IF(AND(H8814&gt;=Summary!$B$25,I8814&gt;=Summary!$B$26,I8814&lt;=Summary!$B$27,J8814&gt;=Summary!$B$28,J8814&lt;=Summary!$B$29,F8814*J8814&gt;1),"Yes","No")</f>
        <v>No</v>
      </c>
    </row>
    <row r="8815" customFormat="false" ht="15" hidden="false" customHeight="false" outlineLevel="0" collapsed="false">
      <c r="A8815" s="6" t="s">
        <v>155</v>
      </c>
      <c r="B8815" s="45" t="n">
        <v>44276</v>
      </c>
      <c r="C8815" s="6" t="s">
        <v>189</v>
      </c>
      <c r="D8815" s="6" t="s">
        <v>185</v>
      </c>
      <c r="E8815" s="6" t="s">
        <v>177</v>
      </c>
      <c r="F8815" s="34" t="n">
        <v>0.228380113840103</v>
      </c>
      <c r="G8815" s="34" t="n">
        <v>0.384526558891455</v>
      </c>
      <c r="H8815" s="34" t="n">
        <v>-0.156146445051352</v>
      </c>
      <c r="I8815" s="34" t="n">
        <v>-0.406074538782194</v>
      </c>
      <c r="J8815" s="35" t="n">
        <v>2.6</v>
      </c>
      <c r="K8815" s="6" t="n">
        <v>0</v>
      </c>
      <c r="L8815" s="35" t="n">
        <v>-1</v>
      </c>
      <c r="M8815" s="6" t="str">
        <f aca="false">IF(I8815&lt;=0,"Below 0%",IF(I8815&lt;=0.05,"0-5%",IF(I8815&lt;=0.1,"5-10%",IF(I8815&lt;=0.2,"10-20%",IF(I8815&lt;=0.4,"20-40%","Above 40%")))))</f>
        <v>Below 0%</v>
      </c>
      <c r="N8815" s="6" t="str">
        <f aca="false">IF(AND(H8815&gt;=Summary!$B$25,I8815&gt;=Summary!$B$26,I8815&lt;=Summary!$B$27,J8815&gt;=Summary!$B$28,J8815&lt;=Summary!$B$29,F8815*J8815&gt;1),"Yes","No")</f>
        <v>No</v>
      </c>
    </row>
    <row r="8816" customFormat="false" ht="15" hidden="false" customHeight="false" outlineLevel="0" collapsed="false">
      <c r="A8816" s="6" t="s">
        <v>155</v>
      </c>
      <c r="B8816" s="45" t="n">
        <v>44289</v>
      </c>
      <c r="C8816" s="6" t="s">
        <v>185</v>
      </c>
      <c r="D8816" s="6" t="s">
        <v>183</v>
      </c>
      <c r="E8816" s="6" t="s">
        <v>187</v>
      </c>
      <c r="F8816" s="34" t="n">
        <v>0.48640102148056</v>
      </c>
      <c r="G8816" s="34" t="n">
        <v>0.305968048420016</v>
      </c>
      <c r="H8816" s="34" t="n">
        <v>0.180432973060545</v>
      </c>
      <c r="I8816" s="34" t="n">
        <v>0.589711814656074</v>
      </c>
      <c r="J8816" s="35" t="n">
        <v>3.26</v>
      </c>
      <c r="K8816" s="6" t="n">
        <v>0</v>
      </c>
      <c r="L8816" s="35" t="n">
        <v>-1</v>
      </c>
      <c r="M8816" s="6" t="str">
        <f aca="false">IF(I8816&lt;=0,"Below 0%",IF(I8816&lt;=0.05,"0-5%",IF(I8816&lt;=0.1,"5-10%",IF(I8816&lt;=0.2,"10-20%",IF(I8816&lt;=0.4,"20-40%","Above 40%")))))</f>
        <v>Above 40%</v>
      </c>
      <c r="N8816" s="6" t="str">
        <f aca="false">IF(AND(H8816&gt;=Summary!$B$25,I8816&gt;=Summary!$B$26,I8816&lt;=Summary!$B$27,J8816&gt;=Summary!$B$28,J8816&lt;=Summary!$B$29,F8816*J8816&gt;1),"Yes","No")</f>
        <v>No</v>
      </c>
    </row>
    <row r="8817" customFormat="false" ht="15" hidden="false" customHeight="false" outlineLevel="0" collapsed="false">
      <c r="A8817" s="6" t="s">
        <v>155</v>
      </c>
      <c r="B8817" s="45" t="n">
        <v>44289</v>
      </c>
      <c r="C8817" s="6" t="s">
        <v>185</v>
      </c>
      <c r="D8817" s="6" t="s">
        <v>183</v>
      </c>
      <c r="E8817" s="6" t="s">
        <v>174</v>
      </c>
      <c r="F8817" s="34" t="n">
        <v>0.247038811445236</v>
      </c>
      <c r="G8817" s="34" t="n">
        <v>0.269582658878176</v>
      </c>
      <c r="H8817" s="34" t="n">
        <v>-0.0225438474329395</v>
      </c>
      <c r="I8817" s="34" t="n">
        <v>-0.0836249910389343</v>
      </c>
      <c r="J8817" s="35" t="n">
        <v>3.7</v>
      </c>
      <c r="K8817" s="6" t="n">
        <v>0</v>
      </c>
      <c r="L8817" s="35" t="n">
        <v>-1</v>
      </c>
      <c r="M8817" s="6" t="str">
        <f aca="false">IF(I8817&lt;=0,"Below 0%",IF(I8817&lt;=0.05,"0-5%",IF(I8817&lt;=0.1,"5-10%",IF(I8817&lt;=0.2,"10-20%",IF(I8817&lt;=0.4,"20-40%","Above 40%")))))</f>
        <v>Below 0%</v>
      </c>
      <c r="N8817" s="6" t="str">
        <f aca="false">IF(AND(H8817&gt;=Summary!$B$25,I8817&gt;=Summary!$B$26,I8817&lt;=Summary!$B$27,J8817&gt;=Summary!$B$28,J8817&lt;=Summary!$B$29,F8817*J8817&gt;1),"Yes","No")</f>
        <v>No</v>
      </c>
    </row>
    <row r="8818" customFormat="false" ht="15" hidden="false" customHeight="false" outlineLevel="0" collapsed="false">
      <c r="A8818" s="6" t="s">
        <v>155</v>
      </c>
      <c r="B8818" s="45" t="n">
        <v>44289</v>
      </c>
      <c r="C8818" s="6" t="s">
        <v>185</v>
      </c>
      <c r="D8818" s="6" t="s">
        <v>183</v>
      </c>
      <c r="E8818" s="6" t="s">
        <v>177</v>
      </c>
      <c r="F8818" s="34" t="n">
        <v>0.266560226678848</v>
      </c>
      <c r="G8818" s="34" t="n">
        <v>0.424449292701809</v>
      </c>
      <c r="H8818" s="34" t="n">
        <v>-0.15788906602296</v>
      </c>
      <c r="I8818" s="34" t="n">
        <v>-0.371985697085101</v>
      </c>
      <c r="J8818" s="35" t="n">
        <v>2.35</v>
      </c>
      <c r="K8818" s="6" t="n">
        <v>1</v>
      </c>
      <c r="L8818" s="35" t="n">
        <v>1.35</v>
      </c>
      <c r="M8818" s="6" t="str">
        <f aca="false">IF(I8818&lt;=0,"Below 0%",IF(I8818&lt;=0.05,"0-5%",IF(I8818&lt;=0.1,"5-10%",IF(I8818&lt;=0.2,"10-20%",IF(I8818&lt;=0.4,"20-40%","Above 40%")))))</f>
        <v>Below 0%</v>
      </c>
      <c r="N8818" s="6" t="str">
        <f aca="false">IF(AND(H8818&gt;=Summary!$B$25,I8818&gt;=Summary!$B$26,I8818&lt;=Summary!$B$27,J8818&gt;=Summary!$B$28,J8818&lt;=Summary!$B$29,F8818*J8818&gt;1),"Yes","No")</f>
        <v>No</v>
      </c>
    </row>
    <row r="8819" customFormat="false" ht="15" hidden="false" customHeight="false" outlineLevel="0" collapsed="false">
      <c r="A8819" s="6" t="s">
        <v>155</v>
      </c>
      <c r="B8819" s="45" t="n">
        <v>44289</v>
      </c>
      <c r="C8819" s="6" t="s">
        <v>190</v>
      </c>
      <c r="D8819" s="6" t="s">
        <v>178</v>
      </c>
      <c r="E8819" s="6" t="s">
        <v>187</v>
      </c>
      <c r="F8819" s="34" t="n">
        <v>0.803741633892059</v>
      </c>
      <c r="G8819" s="34" t="n">
        <v>0.797839115387862</v>
      </c>
      <c r="H8819" s="34" t="n">
        <v>0.00590251850419743</v>
      </c>
      <c r="I8819" s="34" t="n">
        <v>0.0073981312652589</v>
      </c>
      <c r="J8819" s="35" t="n">
        <v>1.25</v>
      </c>
      <c r="K8819" s="6" t="n">
        <v>0</v>
      </c>
      <c r="L8819" s="35" t="n">
        <v>-1</v>
      </c>
      <c r="M8819" s="6" t="str">
        <f aca="false">IF(I8819&lt;=0,"Below 0%",IF(I8819&lt;=0.05,"0-5%",IF(I8819&lt;=0.1,"5-10%",IF(I8819&lt;=0.2,"10-20%",IF(I8819&lt;=0.4,"20-40%","Above 40%")))))</f>
        <v>0-5%</v>
      </c>
      <c r="N8819" s="6" t="str">
        <f aca="false">IF(AND(H8819&gt;=Summary!$B$25,I8819&gt;=Summary!$B$26,I8819&lt;=Summary!$B$27,J8819&gt;=Summary!$B$28,J8819&lt;=Summary!$B$29,F8819*J8819&gt;1),"Yes","No")</f>
        <v>No</v>
      </c>
    </row>
    <row r="8820" customFormat="false" ht="15" hidden="false" customHeight="false" outlineLevel="0" collapsed="false">
      <c r="A8820" s="6" t="s">
        <v>155</v>
      </c>
      <c r="B8820" s="45" t="n">
        <v>44289</v>
      </c>
      <c r="C8820" s="6" t="s">
        <v>190</v>
      </c>
      <c r="D8820" s="6" t="s">
        <v>178</v>
      </c>
      <c r="E8820" s="6" t="s">
        <v>174</v>
      </c>
      <c r="F8820" s="34" t="n">
        <v>0.158485949039459</v>
      </c>
      <c r="G8820" s="34" t="n">
        <v>0.143496243774795</v>
      </c>
      <c r="H8820" s="34" t="n">
        <v>0.0149897052646639</v>
      </c>
      <c r="I8820" s="34" t="n">
        <v>0.104460610747337</v>
      </c>
      <c r="J8820" s="35" t="n">
        <v>6.95</v>
      </c>
      <c r="K8820" s="6" t="n">
        <v>0</v>
      </c>
      <c r="L8820" s="35" t="n">
        <v>-1</v>
      </c>
      <c r="M8820" s="6" t="str">
        <f aca="false">IF(I8820&lt;=0,"Below 0%",IF(I8820&lt;=0.05,"0-5%",IF(I8820&lt;=0.1,"5-10%",IF(I8820&lt;=0.2,"10-20%",IF(I8820&lt;=0.4,"20-40%","Above 40%")))))</f>
        <v>10-20%</v>
      </c>
      <c r="N8820" s="6" t="str">
        <f aca="false">IF(AND(H8820&gt;=Summary!$B$25,I8820&gt;=Summary!$B$26,I8820&lt;=Summary!$B$27,J8820&gt;=Summary!$B$28,J8820&lt;=Summary!$B$29,F8820*J8820&gt;1),"Yes","No")</f>
        <v>No</v>
      </c>
    </row>
    <row r="8821" customFormat="false" ht="15" hidden="false" customHeight="false" outlineLevel="0" collapsed="false">
      <c r="A8821" s="6" t="s">
        <v>155</v>
      </c>
      <c r="B8821" s="45" t="n">
        <v>44289</v>
      </c>
      <c r="C8821" s="6" t="s">
        <v>190</v>
      </c>
      <c r="D8821" s="6" t="s">
        <v>178</v>
      </c>
      <c r="E8821" s="6" t="s">
        <v>177</v>
      </c>
      <c r="F8821" s="34" t="n">
        <v>0.0377724356949329</v>
      </c>
      <c r="G8821" s="34" t="n">
        <v>0.0586646408373428</v>
      </c>
      <c r="H8821" s="34" t="n">
        <v>-0.0208922051424098</v>
      </c>
      <c r="I8821" s="34" t="n">
        <v>-0.356129430679323</v>
      </c>
      <c r="J8821" s="35" t="n">
        <v>17</v>
      </c>
      <c r="K8821" s="6" t="n">
        <v>1</v>
      </c>
      <c r="L8821" s="35" t="n">
        <v>16</v>
      </c>
      <c r="M8821" s="6" t="str">
        <f aca="false">IF(I8821&lt;=0,"Below 0%",IF(I8821&lt;=0.05,"0-5%",IF(I8821&lt;=0.1,"5-10%",IF(I8821&lt;=0.2,"10-20%",IF(I8821&lt;=0.4,"20-40%","Above 40%")))))</f>
        <v>Below 0%</v>
      </c>
      <c r="N8821" s="6" t="str">
        <f aca="false">IF(AND(H8821&gt;=Summary!$B$25,I8821&gt;=Summary!$B$26,I8821&lt;=Summary!$B$27,J8821&gt;=Summary!$B$28,J8821&lt;=Summary!$B$29,F8821*J8821&gt;1),"Yes","No")</f>
        <v>No</v>
      </c>
    </row>
    <row r="8822" customFormat="false" ht="15" hidden="false" customHeight="false" outlineLevel="0" collapsed="false">
      <c r="A8822" s="6" t="s">
        <v>155</v>
      </c>
      <c r="B8822" s="45" t="n">
        <v>44289</v>
      </c>
      <c r="C8822" s="6" t="s">
        <v>205</v>
      </c>
      <c r="D8822" s="6" t="s">
        <v>204</v>
      </c>
      <c r="E8822" s="6" t="s">
        <v>187</v>
      </c>
      <c r="F8822" s="34" t="n">
        <v>0.597931325435638</v>
      </c>
      <c r="G8822" s="34" t="n">
        <v>0.640209957054239</v>
      </c>
      <c r="H8822" s="34" t="n">
        <v>-0.0422786316186005</v>
      </c>
      <c r="I8822" s="34" t="n">
        <v>-0.0660386973878612</v>
      </c>
      <c r="J8822" s="35" t="n">
        <v>1.56</v>
      </c>
      <c r="K8822" s="6" t="n">
        <v>1</v>
      </c>
      <c r="L8822" s="35" t="n">
        <v>0.56</v>
      </c>
      <c r="M8822" s="6" t="str">
        <f aca="false">IF(I8822&lt;=0,"Below 0%",IF(I8822&lt;=0.05,"0-5%",IF(I8822&lt;=0.1,"5-10%",IF(I8822&lt;=0.2,"10-20%",IF(I8822&lt;=0.4,"20-40%","Above 40%")))))</f>
        <v>Below 0%</v>
      </c>
      <c r="N8822" s="6" t="str">
        <f aca="false">IF(AND(H8822&gt;=Summary!$B$25,I8822&gt;=Summary!$B$26,I8822&lt;=Summary!$B$27,J8822&gt;=Summary!$B$28,J8822&lt;=Summary!$B$29,F8822*J8822&gt;1),"Yes","No")</f>
        <v>No</v>
      </c>
    </row>
    <row r="8823" customFormat="false" ht="15" hidden="false" customHeight="false" outlineLevel="0" collapsed="false">
      <c r="A8823" s="6" t="s">
        <v>155</v>
      </c>
      <c r="B8823" s="45" t="n">
        <v>44289</v>
      </c>
      <c r="C8823" s="6" t="s">
        <v>205</v>
      </c>
      <c r="D8823" s="6" t="s">
        <v>204</v>
      </c>
      <c r="E8823" s="6" t="s">
        <v>174</v>
      </c>
      <c r="F8823" s="34" t="n">
        <v>0.212981194257736</v>
      </c>
      <c r="G8823" s="34" t="n">
        <v>0.217114681087959</v>
      </c>
      <c r="H8823" s="34" t="n">
        <v>-0.0041334868302231</v>
      </c>
      <c r="I8823" s="34" t="n">
        <v>-0.0190382649828664</v>
      </c>
      <c r="J8823" s="35" t="n">
        <v>4.6</v>
      </c>
      <c r="K8823" s="6" t="n">
        <v>0</v>
      </c>
      <c r="L8823" s="35" t="n">
        <v>-1</v>
      </c>
      <c r="M8823" s="6" t="str">
        <f aca="false">IF(I8823&lt;=0,"Below 0%",IF(I8823&lt;=0.05,"0-5%",IF(I8823&lt;=0.1,"5-10%",IF(I8823&lt;=0.2,"10-20%",IF(I8823&lt;=0.4,"20-40%","Above 40%")))))</f>
        <v>Below 0%</v>
      </c>
      <c r="N8823" s="6" t="str">
        <f aca="false">IF(AND(H8823&gt;=Summary!$B$25,I8823&gt;=Summary!$B$26,I8823&lt;=Summary!$B$27,J8823&gt;=Summary!$B$28,J8823&lt;=Summary!$B$29,F8823*J8823&gt;1),"Yes","No")</f>
        <v>No</v>
      </c>
    </row>
    <row r="8824" customFormat="false" ht="15" hidden="false" customHeight="false" outlineLevel="0" collapsed="false">
      <c r="A8824" s="6" t="s">
        <v>155</v>
      </c>
      <c r="B8824" s="45" t="n">
        <v>44289</v>
      </c>
      <c r="C8824" s="6" t="s">
        <v>205</v>
      </c>
      <c r="D8824" s="6" t="s">
        <v>204</v>
      </c>
      <c r="E8824" s="6" t="s">
        <v>177</v>
      </c>
      <c r="F8824" s="34" t="n">
        <v>0.189087525010109</v>
      </c>
      <c r="G8824" s="34" t="n">
        <v>0.142675361857802</v>
      </c>
      <c r="H8824" s="34" t="n">
        <v>0.0464121631523072</v>
      </c>
      <c r="I8824" s="34" t="n">
        <v>0.325299074401957</v>
      </c>
      <c r="J8824" s="35" t="n">
        <v>7</v>
      </c>
      <c r="K8824" s="6" t="n">
        <v>0</v>
      </c>
      <c r="L8824" s="35" t="n">
        <v>-1</v>
      </c>
      <c r="M8824" s="6" t="str">
        <f aca="false">IF(I8824&lt;=0,"Below 0%",IF(I8824&lt;=0.05,"0-5%",IF(I8824&lt;=0.1,"5-10%",IF(I8824&lt;=0.2,"10-20%",IF(I8824&lt;=0.4,"20-40%","Above 40%")))))</f>
        <v>20-40%</v>
      </c>
      <c r="N8824" s="6" t="str">
        <f aca="false">IF(AND(H8824&gt;=Summary!$B$25,I8824&gt;=Summary!$B$26,I8824&lt;=Summary!$B$27,J8824&gt;=Summary!$B$28,J8824&lt;=Summary!$B$29,F8824*J8824&gt;1),"Yes","No")</f>
        <v>No</v>
      </c>
    </row>
    <row r="8825" customFormat="false" ht="15" hidden="false" customHeight="false" outlineLevel="0" collapsed="false">
      <c r="A8825" s="6" t="s">
        <v>155</v>
      </c>
      <c r="B8825" s="45" t="n">
        <v>44289</v>
      </c>
      <c r="C8825" s="6" t="s">
        <v>195</v>
      </c>
      <c r="D8825" s="6" t="s">
        <v>194</v>
      </c>
      <c r="E8825" s="6" t="s">
        <v>187</v>
      </c>
      <c r="F8825" s="34" t="n">
        <v>0.463829874992371</v>
      </c>
      <c r="G8825" s="34" t="n">
        <v>0.149253826031606</v>
      </c>
      <c r="H8825" s="34" t="n">
        <v>0.314576048960764</v>
      </c>
      <c r="I8825" s="34" t="n">
        <v>2.10765819091397</v>
      </c>
      <c r="J8825" s="35" t="n">
        <v>6.75</v>
      </c>
      <c r="K8825" s="6" t="n">
        <v>0</v>
      </c>
      <c r="L8825" s="35" t="n">
        <v>-1</v>
      </c>
      <c r="M8825" s="6" t="str">
        <f aca="false">IF(I8825&lt;=0,"Below 0%",IF(I8825&lt;=0.05,"0-5%",IF(I8825&lt;=0.1,"5-10%",IF(I8825&lt;=0.2,"10-20%",IF(I8825&lt;=0.4,"20-40%","Above 40%")))))</f>
        <v>Above 40%</v>
      </c>
      <c r="N8825" s="6" t="str">
        <f aca="false">IF(AND(H8825&gt;=Summary!$B$25,I8825&gt;=Summary!$B$26,I8825&lt;=Summary!$B$27,J8825&gt;=Summary!$B$28,J8825&lt;=Summary!$B$29,F8825*J8825&gt;1),"Yes","No")</f>
        <v>No</v>
      </c>
    </row>
    <row r="8826" customFormat="false" ht="15" hidden="false" customHeight="false" outlineLevel="0" collapsed="false">
      <c r="A8826" s="6" t="s">
        <v>155</v>
      </c>
      <c r="B8826" s="45" t="n">
        <v>44289</v>
      </c>
      <c r="C8826" s="6" t="s">
        <v>195</v>
      </c>
      <c r="D8826" s="6" t="s">
        <v>194</v>
      </c>
      <c r="E8826" s="6" t="s">
        <v>174</v>
      </c>
      <c r="F8826" s="34" t="n">
        <v>0.199938207864761</v>
      </c>
      <c r="G8826" s="34" t="n">
        <v>0.232670514021557</v>
      </c>
      <c r="H8826" s="34" t="n">
        <v>-0.032732306156796</v>
      </c>
      <c r="I8826" s="34" t="n">
        <v>-0.140680937996996</v>
      </c>
      <c r="J8826" s="35" t="n">
        <v>4.33</v>
      </c>
      <c r="K8826" s="6" t="n">
        <v>0</v>
      </c>
      <c r="L8826" s="35" t="n">
        <v>-1</v>
      </c>
      <c r="M8826" s="6" t="str">
        <f aca="false">IF(I8826&lt;=0,"Below 0%",IF(I8826&lt;=0.05,"0-5%",IF(I8826&lt;=0.1,"5-10%",IF(I8826&lt;=0.2,"10-20%",IF(I8826&lt;=0.4,"20-40%","Above 40%")))))</f>
        <v>Below 0%</v>
      </c>
      <c r="N8826" s="6" t="str">
        <f aca="false">IF(AND(H8826&gt;=Summary!$B$25,I8826&gt;=Summary!$B$26,I8826&lt;=Summary!$B$27,J8826&gt;=Summary!$B$28,J8826&lt;=Summary!$B$29,F8826*J8826&gt;1),"Yes","No")</f>
        <v>No</v>
      </c>
    </row>
    <row r="8827" customFormat="false" ht="15" hidden="false" customHeight="false" outlineLevel="0" collapsed="false">
      <c r="A8827" s="6" t="s">
        <v>155</v>
      </c>
      <c r="B8827" s="45" t="n">
        <v>44289</v>
      </c>
      <c r="C8827" s="6" t="s">
        <v>195</v>
      </c>
      <c r="D8827" s="6" t="s">
        <v>194</v>
      </c>
      <c r="E8827" s="6" t="s">
        <v>177</v>
      </c>
      <c r="F8827" s="34" t="n">
        <v>0.336231917142868</v>
      </c>
      <c r="G8827" s="34" t="n">
        <v>0.618075659946836</v>
      </c>
      <c r="H8827" s="34" t="n">
        <v>-0.281843742803968</v>
      </c>
      <c r="I8827" s="34" t="n">
        <v>-0.4560020092495</v>
      </c>
      <c r="J8827" s="35" t="n">
        <v>1.63</v>
      </c>
      <c r="K8827" s="6" t="n">
        <v>1</v>
      </c>
      <c r="L8827" s="35" t="n">
        <v>0.63</v>
      </c>
      <c r="M8827" s="6" t="str">
        <f aca="false">IF(I8827&lt;=0,"Below 0%",IF(I8827&lt;=0.05,"0-5%",IF(I8827&lt;=0.1,"5-10%",IF(I8827&lt;=0.2,"10-20%",IF(I8827&lt;=0.4,"20-40%","Above 40%")))))</f>
        <v>Below 0%</v>
      </c>
      <c r="N8827" s="6" t="str">
        <f aca="false">IF(AND(H8827&gt;=Summary!$B$25,I8827&gt;=Summary!$B$26,I8827&lt;=Summary!$B$27,J8827&gt;=Summary!$B$28,J8827&lt;=Summary!$B$29,F8827*J8827&gt;1),"Yes","No")</f>
        <v>No</v>
      </c>
    </row>
    <row r="8828" customFormat="false" ht="15" hidden="false" customHeight="false" outlineLevel="0" collapsed="false">
      <c r="A8828" s="6" t="s">
        <v>155</v>
      </c>
      <c r="B8828" s="45" t="n">
        <v>44290</v>
      </c>
      <c r="C8828" s="6" t="s">
        <v>182</v>
      </c>
      <c r="D8828" s="6" t="s">
        <v>184</v>
      </c>
      <c r="E8828" s="6" t="s">
        <v>187</v>
      </c>
      <c r="F8828" s="34" t="n">
        <v>0.62500935792923</v>
      </c>
      <c r="G8828" s="34" t="n">
        <v>0.424323070449584</v>
      </c>
      <c r="H8828" s="34" t="n">
        <v>0.200686287479646</v>
      </c>
      <c r="I8828" s="34" t="n">
        <v>0.472956342597663</v>
      </c>
      <c r="J8828" s="35" t="n">
        <v>2.33</v>
      </c>
      <c r="K8828" s="6" t="n">
        <v>1</v>
      </c>
      <c r="L8828" s="35" t="n">
        <v>1.33</v>
      </c>
      <c r="M8828" s="6" t="str">
        <f aca="false">IF(I8828&lt;=0,"Below 0%",IF(I8828&lt;=0.05,"0-5%",IF(I8828&lt;=0.1,"5-10%",IF(I8828&lt;=0.2,"10-20%",IF(I8828&lt;=0.4,"20-40%","Above 40%")))))</f>
        <v>Above 40%</v>
      </c>
      <c r="N8828" s="6" t="str">
        <f aca="false">IF(AND(H8828&gt;=Summary!$B$25,I8828&gt;=Summary!$B$26,I8828&lt;=Summary!$B$27,J8828&gt;=Summary!$B$28,J8828&lt;=Summary!$B$29,F8828*J8828&gt;1),"Yes","No")</f>
        <v>No</v>
      </c>
    </row>
    <row r="8829" customFormat="false" ht="15" hidden="false" customHeight="false" outlineLevel="0" collapsed="false">
      <c r="A8829" s="6" t="s">
        <v>155</v>
      </c>
      <c r="B8829" s="45" t="n">
        <v>44290</v>
      </c>
      <c r="C8829" s="6" t="s">
        <v>182</v>
      </c>
      <c r="D8829" s="6" t="s">
        <v>184</v>
      </c>
      <c r="E8829" s="6" t="s">
        <v>174</v>
      </c>
      <c r="F8829" s="34" t="n">
        <v>0.185937792062759</v>
      </c>
      <c r="G8829" s="34" t="n">
        <v>0.289933358987546</v>
      </c>
      <c r="H8829" s="34" t="n">
        <v>-0.103995566924786</v>
      </c>
      <c r="I8829" s="34" t="n">
        <v>-0.358687828430441</v>
      </c>
      <c r="J8829" s="35" t="n">
        <v>3.41</v>
      </c>
      <c r="K8829" s="6" t="n">
        <v>0</v>
      </c>
      <c r="L8829" s="35" t="n">
        <v>-1</v>
      </c>
      <c r="M8829" s="6" t="str">
        <f aca="false">IF(I8829&lt;=0,"Below 0%",IF(I8829&lt;=0.05,"0-5%",IF(I8829&lt;=0.1,"5-10%",IF(I8829&lt;=0.2,"10-20%",IF(I8829&lt;=0.4,"20-40%","Above 40%")))))</f>
        <v>Below 0%</v>
      </c>
      <c r="N8829" s="6" t="str">
        <f aca="false">IF(AND(H8829&gt;=Summary!$B$25,I8829&gt;=Summary!$B$26,I8829&lt;=Summary!$B$27,J8829&gt;=Summary!$B$28,J8829&lt;=Summary!$B$29,F8829*J8829&gt;1),"Yes","No")</f>
        <v>No</v>
      </c>
    </row>
    <row r="8830" customFormat="false" ht="15" hidden="false" customHeight="false" outlineLevel="0" collapsed="false">
      <c r="A8830" s="6" t="s">
        <v>155</v>
      </c>
      <c r="B8830" s="45" t="n">
        <v>44290</v>
      </c>
      <c r="C8830" s="6" t="s">
        <v>182</v>
      </c>
      <c r="D8830" s="6" t="s">
        <v>184</v>
      </c>
      <c r="E8830" s="6" t="s">
        <v>177</v>
      </c>
      <c r="F8830" s="34" t="n">
        <v>0.189052879810333</v>
      </c>
      <c r="G8830" s="34" t="n">
        <v>0.28574357056287</v>
      </c>
      <c r="H8830" s="34" t="n">
        <v>-0.096690690752537</v>
      </c>
      <c r="I8830" s="34" t="n">
        <v>-0.338382734428885</v>
      </c>
      <c r="J8830" s="35" t="n">
        <v>3.46</v>
      </c>
      <c r="K8830" s="6" t="n">
        <v>0</v>
      </c>
      <c r="L8830" s="35" t="n">
        <v>-1</v>
      </c>
      <c r="M8830" s="6" t="str">
        <f aca="false">IF(I8830&lt;=0,"Below 0%",IF(I8830&lt;=0.05,"0-5%",IF(I8830&lt;=0.1,"5-10%",IF(I8830&lt;=0.2,"10-20%",IF(I8830&lt;=0.4,"20-40%","Above 40%")))))</f>
        <v>Below 0%</v>
      </c>
      <c r="N8830" s="6" t="str">
        <f aca="false">IF(AND(H8830&gt;=Summary!$B$25,I8830&gt;=Summary!$B$26,I8830&lt;=Summary!$B$27,J8830&gt;=Summary!$B$28,J8830&lt;=Summary!$B$29,F8830*J8830&gt;1),"Yes","No")</f>
        <v>No</v>
      </c>
    </row>
    <row r="8831" customFormat="false" ht="15" hidden="false" customHeight="false" outlineLevel="0" collapsed="false">
      <c r="A8831" s="6" t="s">
        <v>155</v>
      </c>
      <c r="B8831" s="45" t="n">
        <v>44290</v>
      </c>
      <c r="C8831" s="6" t="s">
        <v>176</v>
      </c>
      <c r="D8831" s="6" t="s">
        <v>201</v>
      </c>
      <c r="E8831" s="6" t="s">
        <v>187</v>
      </c>
      <c r="F8831" s="34" t="n">
        <v>0.744942724704742</v>
      </c>
      <c r="G8831" s="34" t="n">
        <v>0.588424749936193</v>
      </c>
      <c r="H8831" s="34" t="n">
        <v>0.15651797476855</v>
      </c>
      <c r="I8831" s="34" t="n">
        <v>0.265994886832211</v>
      </c>
      <c r="J8831" s="35" t="n">
        <v>1.7</v>
      </c>
      <c r="K8831" s="6" t="n">
        <v>1</v>
      </c>
      <c r="L8831" s="35" t="n">
        <v>0.7</v>
      </c>
      <c r="M8831" s="6" t="str">
        <f aca="false">IF(I8831&lt;=0,"Below 0%",IF(I8831&lt;=0.05,"0-5%",IF(I8831&lt;=0.1,"5-10%",IF(I8831&lt;=0.2,"10-20%",IF(I8831&lt;=0.4,"20-40%","Above 40%")))))</f>
        <v>20-40%</v>
      </c>
      <c r="N8831" s="6" t="str">
        <f aca="false">IF(AND(H8831&gt;=Summary!$B$25,I8831&gt;=Summary!$B$26,I8831&lt;=Summary!$B$27,J8831&gt;=Summary!$B$28,J8831&lt;=Summary!$B$29,F8831*J8831&gt;1),"Yes","No")</f>
        <v>No</v>
      </c>
    </row>
    <row r="8832" customFormat="false" ht="15" hidden="false" customHeight="false" outlineLevel="0" collapsed="false">
      <c r="A8832" s="6" t="s">
        <v>155</v>
      </c>
      <c r="B8832" s="45" t="n">
        <v>44290</v>
      </c>
      <c r="C8832" s="6" t="s">
        <v>176</v>
      </c>
      <c r="D8832" s="6" t="s">
        <v>201</v>
      </c>
      <c r="E8832" s="6" t="s">
        <v>174</v>
      </c>
      <c r="F8832" s="34" t="n">
        <v>0.158981069922447</v>
      </c>
      <c r="G8832" s="34" t="n">
        <v>0.237606193560933</v>
      </c>
      <c r="H8832" s="34" t="n">
        <v>-0.0786251236384857</v>
      </c>
      <c r="I8832" s="34" t="n">
        <v>-0.330905194263477</v>
      </c>
      <c r="J8832" s="35" t="n">
        <v>4.21</v>
      </c>
      <c r="K8832" s="6" t="n">
        <v>0</v>
      </c>
      <c r="L8832" s="35" t="n">
        <v>-1</v>
      </c>
      <c r="M8832" s="6" t="str">
        <f aca="false">IF(I8832&lt;=0,"Below 0%",IF(I8832&lt;=0.05,"0-5%",IF(I8832&lt;=0.1,"5-10%",IF(I8832&lt;=0.2,"10-20%",IF(I8832&lt;=0.4,"20-40%","Above 40%")))))</f>
        <v>Below 0%</v>
      </c>
      <c r="N8832" s="6" t="str">
        <f aca="false">IF(AND(H8832&gt;=Summary!$B$25,I8832&gt;=Summary!$B$26,I8832&lt;=Summary!$B$27,J8832&gt;=Summary!$B$28,J8832&lt;=Summary!$B$29,F8832*J8832&gt;1),"Yes","No")</f>
        <v>No</v>
      </c>
    </row>
    <row r="8833" customFormat="false" ht="15" hidden="false" customHeight="false" outlineLevel="0" collapsed="false">
      <c r="A8833" s="6" t="s">
        <v>155</v>
      </c>
      <c r="B8833" s="45" t="n">
        <v>44290</v>
      </c>
      <c r="C8833" s="6" t="s">
        <v>176</v>
      </c>
      <c r="D8833" s="6" t="s">
        <v>201</v>
      </c>
      <c r="E8833" s="6" t="s">
        <v>177</v>
      </c>
      <c r="F8833" s="34" t="n">
        <v>0.0960762426257134</v>
      </c>
      <c r="G8833" s="34" t="n">
        <v>0.173969056502874</v>
      </c>
      <c r="H8833" s="34" t="n">
        <v>-0.077892813877161</v>
      </c>
      <c r="I8833" s="34" t="n">
        <v>-0.447739474151106</v>
      </c>
      <c r="J8833" s="35" t="n">
        <v>5.75</v>
      </c>
      <c r="K8833" s="6" t="n">
        <v>0</v>
      </c>
      <c r="L8833" s="35" t="n">
        <v>-1</v>
      </c>
      <c r="M8833" s="6" t="str">
        <f aca="false">IF(I8833&lt;=0,"Below 0%",IF(I8833&lt;=0.05,"0-5%",IF(I8833&lt;=0.1,"5-10%",IF(I8833&lt;=0.2,"10-20%",IF(I8833&lt;=0.4,"20-40%","Above 40%")))))</f>
        <v>Below 0%</v>
      </c>
      <c r="N8833" s="6" t="str">
        <f aca="false">IF(AND(H8833&gt;=Summary!$B$25,I8833&gt;=Summary!$B$26,I8833&lt;=Summary!$B$27,J8833&gt;=Summary!$B$28,J8833&lt;=Summary!$B$29,F8833*J8833&gt;1),"Yes","No")</f>
        <v>No</v>
      </c>
    </row>
    <row r="8834" customFormat="false" ht="15" hidden="false" customHeight="false" outlineLevel="0" collapsed="false">
      <c r="A8834" s="6" t="s">
        <v>155</v>
      </c>
      <c r="B8834" s="45" t="n">
        <v>44290</v>
      </c>
      <c r="C8834" s="6" t="s">
        <v>188</v>
      </c>
      <c r="D8834" s="6" t="s">
        <v>181</v>
      </c>
      <c r="E8834" s="6" t="s">
        <v>187</v>
      </c>
      <c r="F8834" s="34" t="n">
        <v>0.201406493782997</v>
      </c>
      <c r="G8834" s="34" t="n">
        <v>0.1684650340343</v>
      </c>
      <c r="H8834" s="34" t="n">
        <v>0.0329414597486967</v>
      </c>
      <c r="I8834" s="34" t="n">
        <v>0.195538854323857</v>
      </c>
      <c r="J8834" s="35" t="n">
        <v>5.9</v>
      </c>
      <c r="K8834" s="6" t="n">
        <v>0</v>
      </c>
      <c r="L8834" s="35" t="n">
        <v>-1</v>
      </c>
      <c r="M8834" s="6" t="str">
        <f aca="false">IF(I8834&lt;=0,"Below 0%",IF(I8834&lt;=0.05,"0-5%",IF(I8834&lt;=0.1,"5-10%",IF(I8834&lt;=0.2,"10-20%",IF(I8834&lt;=0.4,"20-40%","Above 40%")))))</f>
        <v>10-20%</v>
      </c>
      <c r="N8834" s="6" t="str">
        <f aca="false">IF(AND(H8834&gt;=Summary!$B$25,I8834&gt;=Summary!$B$26,I8834&lt;=Summary!$B$27,J8834&gt;=Summary!$B$28,J8834&lt;=Summary!$B$29,F8834*J8834&gt;1),"Yes","No")</f>
        <v>No</v>
      </c>
    </row>
    <row r="8835" customFormat="false" ht="15" hidden="false" customHeight="false" outlineLevel="0" collapsed="false">
      <c r="A8835" s="6" t="s">
        <v>155</v>
      </c>
      <c r="B8835" s="45" t="n">
        <v>44290</v>
      </c>
      <c r="C8835" s="6" t="s">
        <v>188</v>
      </c>
      <c r="D8835" s="6" t="s">
        <v>181</v>
      </c>
      <c r="E8835" s="6" t="s">
        <v>174</v>
      </c>
      <c r="F8835" s="34" t="n">
        <v>0.188214644789696</v>
      </c>
      <c r="G8835" s="34" t="n">
        <v>0.232773700422101</v>
      </c>
      <c r="H8835" s="34" t="n">
        <v>-0.0445590556324056</v>
      </c>
      <c r="I8835" s="34" t="n">
        <v>-0.191426503731325</v>
      </c>
      <c r="J8835" s="35" t="n">
        <v>4.27</v>
      </c>
      <c r="K8835" s="6" t="n">
        <v>1</v>
      </c>
      <c r="L8835" s="35" t="n">
        <v>3.27</v>
      </c>
      <c r="M8835" s="6" t="str">
        <f aca="false">IF(I8835&lt;=0,"Below 0%",IF(I8835&lt;=0.05,"0-5%",IF(I8835&lt;=0.1,"5-10%",IF(I8835&lt;=0.2,"10-20%",IF(I8835&lt;=0.4,"20-40%","Above 40%")))))</f>
        <v>Below 0%</v>
      </c>
      <c r="N8835" s="6" t="str">
        <f aca="false">IF(AND(H8835&gt;=Summary!$B$25,I8835&gt;=Summary!$B$26,I8835&lt;=Summary!$B$27,J8835&gt;=Summary!$B$28,J8835&lt;=Summary!$B$29,F8835*J8835&gt;1),"Yes","No")</f>
        <v>No</v>
      </c>
    </row>
    <row r="8836" customFormat="false" ht="15" hidden="false" customHeight="false" outlineLevel="0" collapsed="false">
      <c r="A8836" s="6" t="s">
        <v>155</v>
      </c>
      <c r="B8836" s="45" t="n">
        <v>44290</v>
      </c>
      <c r="C8836" s="6" t="s">
        <v>188</v>
      </c>
      <c r="D8836" s="6" t="s">
        <v>181</v>
      </c>
      <c r="E8836" s="6" t="s">
        <v>177</v>
      </c>
      <c r="F8836" s="34" t="n">
        <v>0.610378861427307</v>
      </c>
      <c r="G8836" s="34" t="n">
        <v>0.598761265543598</v>
      </c>
      <c r="H8836" s="34" t="n">
        <v>0.011617595883709</v>
      </c>
      <c r="I8836" s="34" t="n">
        <v>0.0194027178313911</v>
      </c>
      <c r="J8836" s="35" t="n">
        <v>1.66</v>
      </c>
      <c r="K8836" s="6" t="n">
        <v>0</v>
      </c>
      <c r="L8836" s="35" t="n">
        <v>-1</v>
      </c>
      <c r="M8836" s="6" t="str">
        <f aca="false">IF(I8836&lt;=0,"Below 0%",IF(I8836&lt;=0.05,"0-5%",IF(I8836&lt;=0.1,"5-10%",IF(I8836&lt;=0.2,"10-20%",IF(I8836&lt;=0.4,"20-40%","Above 40%")))))</f>
        <v>0-5%</v>
      </c>
      <c r="N8836" s="6" t="str">
        <f aca="false">IF(AND(H8836&gt;=Summary!$B$25,I8836&gt;=Summary!$B$26,I8836&lt;=Summary!$B$27,J8836&gt;=Summary!$B$28,J8836&lt;=Summary!$B$29,F8836*J8836&gt;1),"Yes","No")</f>
        <v>No</v>
      </c>
    </row>
    <row r="8837" customFormat="false" ht="15" hidden="false" customHeight="false" outlineLevel="0" collapsed="false">
      <c r="A8837" s="6" t="s">
        <v>155</v>
      </c>
      <c r="B8837" s="45" t="n">
        <v>44290</v>
      </c>
      <c r="C8837" s="6" t="s">
        <v>179</v>
      </c>
      <c r="D8837" s="6" t="s">
        <v>196</v>
      </c>
      <c r="E8837" s="6" t="s">
        <v>187</v>
      </c>
      <c r="F8837" s="34" t="n">
        <v>0.437849402427673</v>
      </c>
      <c r="G8837" s="34" t="n">
        <v>0.458872927134197</v>
      </c>
      <c r="H8837" s="34" t="n">
        <v>-0.0210235247065234</v>
      </c>
      <c r="I8837" s="34" t="n">
        <v>-0.0458155699832233</v>
      </c>
      <c r="J8837" s="35" t="n">
        <v>2.17</v>
      </c>
      <c r="K8837" s="6" t="n">
        <v>1</v>
      </c>
      <c r="L8837" s="35" t="n">
        <v>1.17</v>
      </c>
      <c r="M8837" s="6" t="str">
        <f aca="false">IF(I8837&lt;=0,"Below 0%",IF(I8837&lt;=0.05,"0-5%",IF(I8837&lt;=0.1,"5-10%",IF(I8837&lt;=0.2,"10-20%",IF(I8837&lt;=0.4,"20-40%","Above 40%")))))</f>
        <v>Below 0%</v>
      </c>
      <c r="N8837" s="6" t="str">
        <f aca="false">IF(AND(H8837&gt;=Summary!$B$25,I8837&gt;=Summary!$B$26,I8837&lt;=Summary!$B$27,J8837&gt;=Summary!$B$28,J8837&lt;=Summary!$B$29,F8837*J8837&gt;1),"Yes","No")</f>
        <v>No</v>
      </c>
    </row>
    <row r="8838" customFormat="false" ht="15" hidden="false" customHeight="false" outlineLevel="0" collapsed="false">
      <c r="A8838" s="6" t="s">
        <v>155</v>
      </c>
      <c r="B8838" s="45" t="n">
        <v>44290</v>
      </c>
      <c r="C8838" s="6" t="s">
        <v>179</v>
      </c>
      <c r="D8838" s="6" t="s">
        <v>196</v>
      </c>
      <c r="E8838" s="6" t="s">
        <v>174</v>
      </c>
      <c r="F8838" s="34" t="n">
        <v>0.262214332818985</v>
      </c>
      <c r="G8838" s="34" t="n">
        <v>0.290307362064492</v>
      </c>
      <c r="H8838" s="34" t="n">
        <v>-0.0280930292455068</v>
      </c>
      <c r="I8838" s="34" t="n">
        <v>-0.0967699511501396</v>
      </c>
      <c r="J8838" s="35" t="n">
        <v>3.43</v>
      </c>
      <c r="K8838" s="6" t="n">
        <v>0</v>
      </c>
      <c r="L8838" s="35" t="n">
        <v>-1</v>
      </c>
      <c r="M8838" s="6" t="str">
        <f aca="false">IF(I8838&lt;=0,"Below 0%",IF(I8838&lt;=0.05,"0-5%",IF(I8838&lt;=0.1,"5-10%",IF(I8838&lt;=0.2,"10-20%",IF(I8838&lt;=0.4,"20-40%","Above 40%")))))</f>
        <v>Below 0%</v>
      </c>
      <c r="N8838" s="6" t="str">
        <f aca="false">IF(AND(H8838&gt;=Summary!$B$25,I8838&gt;=Summary!$B$26,I8838&lt;=Summary!$B$27,J8838&gt;=Summary!$B$28,J8838&lt;=Summary!$B$29,F8838*J8838&gt;1),"Yes","No")</f>
        <v>No</v>
      </c>
    </row>
    <row r="8839" customFormat="false" ht="15" hidden="false" customHeight="false" outlineLevel="0" collapsed="false">
      <c r="A8839" s="6" t="s">
        <v>155</v>
      </c>
      <c r="B8839" s="45" t="n">
        <v>44290</v>
      </c>
      <c r="C8839" s="6" t="s">
        <v>179</v>
      </c>
      <c r="D8839" s="6" t="s">
        <v>196</v>
      </c>
      <c r="E8839" s="6" t="s">
        <v>177</v>
      </c>
      <c r="F8839" s="34" t="n">
        <v>0.299936205148697</v>
      </c>
      <c r="G8839" s="34" t="n">
        <v>0.250819710801312</v>
      </c>
      <c r="H8839" s="34" t="n">
        <v>0.0491164943473854</v>
      </c>
      <c r="I8839" s="34" t="n">
        <v>0.195823901520616</v>
      </c>
      <c r="J8839" s="35" t="n">
        <v>3.97</v>
      </c>
      <c r="K8839" s="6" t="n">
        <v>0</v>
      </c>
      <c r="L8839" s="35" t="n">
        <v>-1</v>
      </c>
      <c r="M8839" s="6" t="str">
        <f aca="false">IF(I8839&lt;=0,"Below 0%",IF(I8839&lt;=0.05,"0-5%",IF(I8839&lt;=0.1,"5-10%",IF(I8839&lt;=0.2,"10-20%",IF(I8839&lt;=0.4,"20-40%","Above 40%")))))</f>
        <v>10-20%</v>
      </c>
      <c r="N8839" s="6" t="str">
        <f aca="false">IF(AND(H8839&gt;=Summary!$B$25,I8839&gt;=Summary!$B$26,I8839&lt;=Summary!$B$27,J8839&gt;=Summary!$B$28,J8839&lt;=Summary!$B$29,F8839*J8839&gt;1),"Yes","No")</f>
        <v>Yes</v>
      </c>
    </row>
    <row r="8840" customFormat="false" ht="15" hidden="false" customHeight="false" outlineLevel="0" collapsed="false">
      <c r="A8840" s="6" t="s">
        <v>155</v>
      </c>
      <c r="B8840" s="45" t="n">
        <v>44291</v>
      </c>
      <c r="C8840" s="6" t="s">
        <v>173</v>
      </c>
      <c r="D8840" s="6" t="s">
        <v>180</v>
      </c>
      <c r="E8840" s="6" t="s">
        <v>187</v>
      </c>
      <c r="F8840" s="34" t="n">
        <v>0.486378729343414</v>
      </c>
      <c r="G8840" s="34" t="n">
        <v>0.533515731874145</v>
      </c>
      <c r="H8840" s="34" t="n">
        <v>-0.0471370025307306</v>
      </c>
      <c r="I8840" s="34" t="n">
        <v>-0.0883516637178566</v>
      </c>
      <c r="J8840" s="35" t="n">
        <v>1.86</v>
      </c>
      <c r="K8840" s="6" t="n">
        <v>0</v>
      </c>
      <c r="L8840" s="35" t="n">
        <v>-1</v>
      </c>
      <c r="M8840" s="6" t="str">
        <f aca="false">IF(I8840&lt;=0,"Below 0%",IF(I8840&lt;=0.05,"0-5%",IF(I8840&lt;=0.1,"5-10%",IF(I8840&lt;=0.2,"10-20%",IF(I8840&lt;=0.4,"20-40%","Above 40%")))))</f>
        <v>Below 0%</v>
      </c>
      <c r="N8840" s="6" t="str">
        <f aca="false">IF(AND(H8840&gt;=Summary!$B$25,I8840&gt;=Summary!$B$26,I8840&lt;=Summary!$B$27,J8840&gt;=Summary!$B$28,J8840&lt;=Summary!$B$29,F8840*J8840&gt;1),"Yes","No")</f>
        <v>No</v>
      </c>
    </row>
    <row r="8841" customFormat="false" ht="15" hidden="false" customHeight="false" outlineLevel="0" collapsed="false">
      <c r="A8841" s="6" t="s">
        <v>155</v>
      </c>
      <c r="B8841" s="45" t="n">
        <v>44291</v>
      </c>
      <c r="C8841" s="6" t="s">
        <v>173</v>
      </c>
      <c r="D8841" s="6" t="s">
        <v>180</v>
      </c>
      <c r="E8841" s="6" t="s">
        <v>174</v>
      </c>
      <c r="F8841" s="34" t="n">
        <v>0.287577599287033</v>
      </c>
      <c r="G8841" s="34" t="n">
        <v>0.275649794801642</v>
      </c>
      <c r="H8841" s="34" t="n">
        <v>0.0119278044853915</v>
      </c>
      <c r="I8841" s="34" t="n">
        <v>0.0432715884805022</v>
      </c>
      <c r="J8841" s="35" t="n">
        <v>3.6</v>
      </c>
      <c r="K8841" s="6" t="n">
        <v>1</v>
      </c>
      <c r="L8841" s="35" t="n">
        <v>2.6</v>
      </c>
      <c r="M8841" s="6" t="str">
        <f aca="false">IF(I8841&lt;=0,"Below 0%",IF(I8841&lt;=0.05,"0-5%",IF(I8841&lt;=0.1,"5-10%",IF(I8841&lt;=0.2,"10-20%",IF(I8841&lt;=0.4,"20-40%","Above 40%")))))</f>
        <v>0-5%</v>
      </c>
      <c r="N8841" s="6" t="str">
        <f aca="false">IF(AND(H8841&gt;=Summary!$B$25,I8841&gt;=Summary!$B$26,I8841&lt;=Summary!$B$27,J8841&gt;=Summary!$B$28,J8841&lt;=Summary!$B$29,F8841*J8841&gt;1),"Yes","No")</f>
        <v>No</v>
      </c>
    </row>
    <row r="8842" customFormat="false" ht="15" hidden="false" customHeight="false" outlineLevel="0" collapsed="false">
      <c r="A8842" s="6" t="s">
        <v>155</v>
      </c>
      <c r="B8842" s="45" t="n">
        <v>44291</v>
      </c>
      <c r="C8842" s="6" t="s">
        <v>173</v>
      </c>
      <c r="D8842" s="6" t="s">
        <v>180</v>
      </c>
      <c r="E8842" s="6" t="s">
        <v>177</v>
      </c>
      <c r="F8842" s="34" t="n">
        <v>0.226043626666069</v>
      </c>
      <c r="G8842" s="34" t="n">
        <v>0.190834473324213</v>
      </c>
      <c r="H8842" s="34" t="n">
        <v>0.0352091533418557</v>
      </c>
      <c r="I8842" s="34" t="n">
        <v>0.184501011418613</v>
      </c>
      <c r="J8842" s="35" t="n">
        <v>5.2</v>
      </c>
      <c r="K8842" s="6" t="n">
        <v>0</v>
      </c>
      <c r="L8842" s="35" t="n">
        <v>-1</v>
      </c>
      <c r="M8842" s="6" t="str">
        <f aca="false">IF(I8842&lt;=0,"Below 0%",IF(I8842&lt;=0.05,"0-5%",IF(I8842&lt;=0.1,"5-10%",IF(I8842&lt;=0.2,"10-20%",IF(I8842&lt;=0.4,"20-40%","Above 40%")))))</f>
        <v>10-20%</v>
      </c>
      <c r="N8842" s="6" t="str">
        <f aca="false">IF(AND(H8842&gt;=Summary!$B$25,I8842&gt;=Summary!$B$26,I8842&lt;=Summary!$B$27,J8842&gt;=Summary!$B$28,J8842&lt;=Summary!$B$29,F8842*J8842&gt;1),"Yes","No")</f>
        <v>No</v>
      </c>
    </row>
    <row r="8843" customFormat="false" ht="15" hidden="false" customHeight="false" outlineLevel="0" collapsed="false">
      <c r="A8843" s="6" t="s">
        <v>155</v>
      </c>
      <c r="B8843" s="45" t="n">
        <v>44291</v>
      </c>
      <c r="C8843" s="6" t="s">
        <v>203</v>
      </c>
      <c r="D8843" s="6" t="s">
        <v>189</v>
      </c>
      <c r="E8843" s="6" t="s">
        <v>187</v>
      </c>
      <c r="F8843" s="34" t="n">
        <v>0.403539448976517</v>
      </c>
      <c r="G8843" s="34" t="n">
        <v>0.326763544071186</v>
      </c>
      <c r="H8843" s="34" t="n">
        <v>0.0767759049053311</v>
      </c>
      <c r="I8843" s="34" t="n">
        <v>0.23495860018156</v>
      </c>
      <c r="J8843" s="35" t="n">
        <v>3.02</v>
      </c>
      <c r="K8843" s="6" t="n">
        <v>0</v>
      </c>
      <c r="L8843" s="35" t="n">
        <v>-1</v>
      </c>
      <c r="M8843" s="6" t="str">
        <f aca="false">IF(I8843&lt;=0,"Below 0%",IF(I8843&lt;=0.05,"0-5%",IF(I8843&lt;=0.1,"5-10%",IF(I8843&lt;=0.2,"10-20%",IF(I8843&lt;=0.4,"20-40%","Above 40%")))))</f>
        <v>20-40%</v>
      </c>
      <c r="N8843" s="6" t="str">
        <f aca="false">IF(AND(H8843&gt;=Summary!$B$25,I8843&gt;=Summary!$B$26,I8843&lt;=Summary!$B$27,J8843&gt;=Summary!$B$28,J8843&lt;=Summary!$B$29,F8843*J8843&gt;1),"Yes","No")</f>
        <v>Yes</v>
      </c>
    </row>
    <row r="8844" customFormat="false" ht="15" hidden="false" customHeight="false" outlineLevel="0" collapsed="false">
      <c r="A8844" s="6" t="s">
        <v>155</v>
      </c>
      <c r="B8844" s="45" t="n">
        <v>44291</v>
      </c>
      <c r="C8844" s="6" t="s">
        <v>203</v>
      </c>
      <c r="D8844" s="6" t="s">
        <v>189</v>
      </c>
      <c r="E8844" s="6" t="s">
        <v>174</v>
      </c>
      <c r="F8844" s="34" t="n">
        <v>0.267387539148331</v>
      </c>
      <c r="G8844" s="34" t="n">
        <v>0.30363873941384</v>
      </c>
      <c r="H8844" s="34" t="n">
        <v>-0.0362512002655095</v>
      </c>
      <c r="I8844" s="34" t="n">
        <v>-0.119389246363921</v>
      </c>
      <c r="J8844" s="35" t="n">
        <v>3.25</v>
      </c>
      <c r="K8844" s="6" t="n">
        <v>0</v>
      </c>
      <c r="L8844" s="35" t="n">
        <v>-1</v>
      </c>
      <c r="M8844" s="6" t="str">
        <f aca="false">IF(I8844&lt;=0,"Below 0%",IF(I8844&lt;=0.05,"0-5%",IF(I8844&lt;=0.1,"5-10%",IF(I8844&lt;=0.2,"10-20%",IF(I8844&lt;=0.4,"20-40%","Above 40%")))))</f>
        <v>Below 0%</v>
      </c>
      <c r="N8844" s="6" t="str">
        <f aca="false">IF(AND(H8844&gt;=Summary!$B$25,I8844&gt;=Summary!$B$26,I8844&lt;=Summary!$B$27,J8844&gt;=Summary!$B$28,J8844&lt;=Summary!$B$29,F8844*J8844&gt;1),"Yes","No")</f>
        <v>No</v>
      </c>
    </row>
    <row r="8845" customFormat="false" ht="15" hidden="false" customHeight="false" outlineLevel="0" collapsed="false">
      <c r="A8845" s="6" t="s">
        <v>155</v>
      </c>
      <c r="B8845" s="45" t="n">
        <v>44291</v>
      </c>
      <c r="C8845" s="6" t="s">
        <v>203</v>
      </c>
      <c r="D8845" s="6" t="s">
        <v>189</v>
      </c>
      <c r="E8845" s="6" t="s">
        <v>177</v>
      </c>
      <c r="F8845" s="34" t="n">
        <v>0.329073011875153</v>
      </c>
      <c r="G8845" s="34" t="n">
        <v>0.369597716514974</v>
      </c>
      <c r="H8845" s="34" t="n">
        <v>-0.0405247046398214</v>
      </c>
      <c r="I8845" s="34" t="n">
        <v>-0.109645441053962</v>
      </c>
      <c r="J8845" s="35" t="n">
        <v>2.67</v>
      </c>
      <c r="K8845" s="6" t="n">
        <v>1</v>
      </c>
      <c r="L8845" s="35" t="n">
        <v>1.67</v>
      </c>
      <c r="M8845" s="6" t="str">
        <f aca="false">IF(I8845&lt;=0,"Below 0%",IF(I8845&lt;=0.05,"0-5%",IF(I8845&lt;=0.1,"5-10%",IF(I8845&lt;=0.2,"10-20%",IF(I8845&lt;=0.4,"20-40%","Above 40%")))))</f>
        <v>Below 0%</v>
      </c>
      <c r="N8845" s="6" t="str">
        <f aca="false">IF(AND(H8845&gt;=Summary!$B$25,I8845&gt;=Summary!$B$26,I8845&lt;=Summary!$B$27,J8845&gt;=Summary!$B$28,J8845&lt;=Summary!$B$29,F8845*J8845&gt;1),"Yes","No")</f>
        <v>No</v>
      </c>
    </row>
    <row r="8846" customFormat="false" ht="15" hidden="false" customHeight="false" outlineLevel="0" collapsed="false">
      <c r="A8846" s="6" t="s">
        <v>155</v>
      </c>
      <c r="B8846" s="45" t="n">
        <v>44295</v>
      </c>
      <c r="C8846" s="6" t="s">
        <v>184</v>
      </c>
      <c r="D8846" s="6" t="s">
        <v>203</v>
      </c>
      <c r="E8846" s="6" t="s">
        <v>187</v>
      </c>
      <c r="F8846" s="34" t="n">
        <v>0.475076049566269</v>
      </c>
      <c r="G8846" s="34" t="n">
        <v>0.376006456058635</v>
      </c>
      <c r="H8846" s="34" t="n">
        <v>0.0990695935076338</v>
      </c>
      <c r="I8846" s="34" t="n">
        <v>0.263478437434555</v>
      </c>
      <c r="J8846" s="35" t="n">
        <v>2.65</v>
      </c>
      <c r="K8846" s="6" t="n">
        <v>0</v>
      </c>
      <c r="L8846" s="35" t="n">
        <v>-1</v>
      </c>
      <c r="M8846" s="6" t="str">
        <f aca="false">IF(I8846&lt;=0,"Below 0%",IF(I8846&lt;=0.05,"0-5%",IF(I8846&lt;=0.1,"5-10%",IF(I8846&lt;=0.2,"10-20%",IF(I8846&lt;=0.4,"20-40%","Above 40%")))))</f>
        <v>20-40%</v>
      </c>
      <c r="N8846" s="6" t="str">
        <f aca="false">IF(AND(H8846&gt;=Summary!$B$25,I8846&gt;=Summary!$B$26,I8846&lt;=Summary!$B$27,J8846&gt;=Summary!$B$28,J8846&lt;=Summary!$B$29,F8846*J8846&gt;1),"Yes","No")</f>
        <v>Yes</v>
      </c>
    </row>
    <row r="8847" customFormat="false" ht="15" hidden="false" customHeight="false" outlineLevel="0" collapsed="false">
      <c r="A8847" s="6" t="s">
        <v>155</v>
      </c>
      <c r="B8847" s="45" t="n">
        <v>44295</v>
      </c>
      <c r="C8847" s="6" t="s">
        <v>184</v>
      </c>
      <c r="D8847" s="6" t="s">
        <v>203</v>
      </c>
      <c r="E8847" s="6" t="s">
        <v>174</v>
      </c>
      <c r="F8847" s="34" t="n">
        <v>0.247639238834381</v>
      </c>
      <c r="G8847" s="34" t="n">
        <v>0.3183441241391</v>
      </c>
      <c r="H8847" s="34" t="n">
        <v>-0.0707048853047189</v>
      </c>
      <c r="I8847" s="34" t="n">
        <v>-0.22210205856925</v>
      </c>
      <c r="J8847" s="35" t="n">
        <v>3.13</v>
      </c>
      <c r="K8847" s="6" t="n">
        <v>0</v>
      </c>
      <c r="L8847" s="35" t="n">
        <v>-1</v>
      </c>
      <c r="M8847" s="6" t="str">
        <f aca="false">IF(I8847&lt;=0,"Below 0%",IF(I8847&lt;=0.05,"0-5%",IF(I8847&lt;=0.1,"5-10%",IF(I8847&lt;=0.2,"10-20%",IF(I8847&lt;=0.4,"20-40%","Above 40%")))))</f>
        <v>Below 0%</v>
      </c>
      <c r="N8847" s="6" t="str">
        <f aca="false">IF(AND(H8847&gt;=Summary!$B$25,I8847&gt;=Summary!$B$26,I8847&lt;=Summary!$B$27,J8847&gt;=Summary!$B$28,J8847&lt;=Summary!$B$29,F8847*J8847&gt;1),"Yes","No")</f>
        <v>No</v>
      </c>
    </row>
    <row r="8848" customFormat="false" ht="15" hidden="false" customHeight="false" outlineLevel="0" collapsed="false">
      <c r="A8848" s="6" t="s">
        <v>155</v>
      </c>
      <c r="B8848" s="45" t="n">
        <v>44295</v>
      </c>
      <c r="C8848" s="6" t="s">
        <v>184</v>
      </c>
      <c r="D8848" s="6" t="s">
        <v>203</v>
      </c>
      <c r="E8848" s="6" t="s">
        <v>177</v>
      </c>
      <c r="F8848" s="34" t="n">
        <v>0.277284651994705</v>
      </c>
      <c r="G8848" s="34" t="n">
        <v>0.305649419802265</v>
      </c>
      <c r="H8848" s="34" t="n">
        <v>-0.0283647678075596</v>
      </c>
      <c r="I8848" s="34" t="n">
        <v>-0.0928016412591581</v>
      </c>
      <c r="J8848" s="35" t="n">
        <v>3.26</v>
      </c>
      <c r="K8848" s="6" t="n">
        <v>1</v>
      </c>
      <c r="L8848" s="35" t="n">
        <v>2.26</v>
      </c>
      <c r="M8848" s="6" t="str">
        <f aca="false">IF(I8848&lt;=0,"Below 0%",IF(I8848&lt;=0.05,"0-5%",IF(I8848&lt;=0.1,"5-10%",IF(I8848&lt;=0.2,"10-20%",IF(I8848&lt;=0.4,"20-40%","Above 40%")))))</f>
        <v>Below 0%</v>
      </c>
      <c r="N8848" s="6" t="str">
        <f aca="false">IF(AND(H8848&gt;=Summary!$B$25,I8848&gt;=Summary!$B$26,I8848&lt;=Summary!$B$27,J8848&gt;=Summary!$B$28,J8848&lt;=Summary!$B$29,F8848*J8848&gt;1),"Yes","No")</f>
        <v>No</v>
      </c>
    </row>
    <row r="8849" customFormat="false" ht="15" hidden="false" customHeight="false" outlineLevel="0" collapsed="false">
      <c r="A8849" s="6" t="s">
        <v>155</v>
      </c>
      <c r="B8849" s="45" t="n">
        <v>44296</v>
      </c>
      <c r="C8849" s="6" t="s">
        <v>180</v>
      </c>
      <c r="D8849" s="6" t="s">
        <v>190</v>
      </c>
      <c r="E8849" s="6" t="s">
        <v>187</v>
      </c>
      <c r="F8849" s="34" t="n">
        <v>0.311589479446411</v>
      </c>
      <c r="G8849" s="34" t="n">
        <v>0.132226433255129</v>
      </c>
      <c r="H8849" s="34" t="n">
        <v>0.179363046191283</v>
      </c>
      <c r="I8849" s="34" t="n">
        <v>1.35648403859768</v>
      </c>
      <c r="J8849" s="35" t="n">
        <v>7.5</v>
      </c>
      <c r="K8849" s="6" t="n">
        <v>0</v>
      </c>
      <c r="L8849" s="35" t="n">
        <v>-1</v>
      </c>
      <c r="M8849" s="6" t="str">
        <f aca="false">IF(I8849&lt;=0,"Below 0%",IF(I8849&lt;=0.05,"0-5%",IF(I8849&lt;=0.1,"5-10%",IF(I8849&lt;=0.2,"10-20%",IF(I8849&lt;=0.4,"20-40%","Above 40%")))))</f>
        <v>Above 40%</v>
      </c>
      <c r="N8849" s="6" t="str">
        <f aca="false">IF(AND(H8849&gt;=Summary!$B$25,I8849&gt;=Summary!$B$26,I8849&lt;=Summary!$B$27,J8849&gt;=Summary!$B$28,J8849&lt;=Summary!$B$29,F8849*J8849&gt;1),"Yes","No")</f>
        <v>No</v>
      </c>
    </row>
    <row r="8850" customFormat="false" ht="15" hidden="false" customHeight="false" outlineLevel="0" collapsed="false">
      <c r="A8850" s="6" t="s">
        <v>155</v>
      </c>
      <c r="B8850" s="45" t="n">
        <v>44296</v>
      </c>
      <c r="C8850" s="6" t="s">
        <v>180</v>
      </c>
      <c r="D8850" s="6" t="s">
        <v>190</v>
      </c>
      <c r="E8850" s="6" t="s">
        <v>174</v>
      </c>
      <c r="F8850" s="34" t="n">
        <v>0.246349602937698</v>
      </c>
      <c r="G8850" s="34" t="n">
        <v>0.236118630812729</v>
      </c>
      <c r="H8850" s="34" t="n">
        <v>0.010230972124969</v>
      </c>
      <c r="I8850" s="34" t="n">
        <v>0.0433297960849324</v>
      </c>
      <c r="J8850" s="35" t="n">
        <v>4.2</v>
      </c>
      <c r="K8850" s="6" t="n">
        <v>0</v>
      </c>
      <c r="L8850" s="35" t="n">
        <v>-1</v>
      </c>
      <c r="M8850" s="6" t="str">
        <f aca="false">IF(I8850&lt;=0,"Below 0%",IF(I8850&lt;=0.05,"0-5%",IF(I8850&lt;=0.1,"5-10%",IF(I8850&lt;=0.2,"10-20%",IF(I8850&lt;=0.4,"20-40%","Above 40%")))))</f>
        <v>0-5%</v>
      </c>
      <c r="N8850" s="6" t="str">
        <f aca="false">IF(AND(H8850&gt;=Summary!$B$25,I8850&gt;=Summary!$B$26,I8850&lt;=Summary!$B$27,J8850&gt;=Summary!$B$28,J8850&lt;=Summary!$B$29,F8850*J8850&gt;1),"Yes","No")</f>
        <v>No</v>
      </c>
    </row>
    <row r="8851" customFormat="false" ht="15" hidden="false" customHeight="false" outlineLevel="0" collapsed="false">
      <c r="A8851" s="6" t="s">
        <v>155</v>
      </c>
      <c r="B8851" s="45" t="n">
        <v>44296</v>
      </c>
      <c r="C8851" s="6" t="s">
        <v>180</v>
      </c>
      <c r="D8851" s="6" t="s">
        <v>190</v>
      </c>
      <c r="E8851" s="6" t="s">
        <v>177</v>
      </c>
      <c r="F8851" s="34" t="n">
        <v>0.442060947418213</v>
      </c>
      <c r="G8851" s="34" t="n">
        <v>0.631654935932142</v>
      </c>
      <c r="H8851" s="34" t="n">
        <v>-0.189593988513929</v>
      </c>
      <c r="I8851" s="34" t="n">
        <v>-0.300154368673052</v>
      </c>
      <c r="J8851" s="35" t="n">
        <v>1.57</v>
      </c>
      <c r="K8851" s="6" t="n">
        <v>1</v>
      </c>
      <c r="L8851" s="35" t="n">
        <v>0.57</v>
      </c>
      <c r="M8851" s="6" t="str">
        <f aca="false">IF(I8851&lt;=0,"Below 0%",IF(I8851&lt;=0.05,"0-5%",IF(I8851&lt;=0.1,"5-10%",IF(I8851&lt;=0.2,"10-20%",IF(I8851&lt;=0.4,"20-40%","Above 40%")))))</f>
        <v>Below 0%</v>
      </c>
      <c r="N8851" s="6" t="str">
        <f aca="false">IF(AND(H8851&gt;=Summary!$B$25,I8851&gt;=Summary!$B$26,I8851&lt;=Summary!$B$27,J8851&gt;=Summary!$B$28,J8851&lt;=Summary!$B$29,F8851*J8851&gt;1),"Yes","No")</f>
        <v>No</v>
      </c>
    </row>
    <row r="8852" customFormat="false" ht="15" hidden="false" customHeight="false" outlineLevel="0" collapsed="false">
      <c r="A8852" s="6" t="s">
        <v>155</v>
      </c>
      <c r="B8852" s="45" t="n">
        <v>44296</v>
      </c>
      <c r="C8852" s="6" t="s">
        <v>183</v>
      </c>
      <c r="D8852" s="6" t="s">
        <v>182</v>
      </c>
      <c r="E8852" s="6" t="s">
        <v>187</v>
      </c>
      <c r="F8852" s="34" t="n">
        <v>0.714628040790558</v>
      </c>
      <c r="G8852" s="34" t="n">
        <v>0.642608154680202</v>
      </c>
      <c r="H8852" s="34" t="n">
        <v>0.072019886110356</v>
      </c>
      <c r="I8852" s="34" t="n">
        <v>0.11207434201671</v>
      </c>
      <c r="J8852" s="35" t="n">
        <v>1.56</v>
      </c>
      <c r="K8852" s="6" t="n">
        <v>1</v>
      </c>
      <c r="L8852" s="35" t="n">
        <v>0.56</v>
      </c>
      <c r="M8852" s="6" t="str">
        <f aca="false">IF(I8852&lt;=0,"Below 0%",IF(I8852&lt;=0.05,"0-5%",IF(I8852&lt;=0.1,"5-10%",IF(I8852&lt;=0.2,"10-20%",IF(I8852&lt;=0.4,"20-40%","Above 40%")))))</f>
        <v>10-20%</v>
      </c>
      <c r="N8852" s="6" t="str">
        <f aca="false">IF(AND(H8852&gt;=Summary!$B$25,I8852&gt;=Summary!$B$26,I8852&lt;=Summary!$B$27,J8852&gt;=Summary!$B$28,J8852&lt;=Summary!$B$29,F8852*J8852&gt;1),"Yes","No")</f>
        <v>No</v>
      </c>
    </row>
    <row r="8853" customFormat="false" ht="15" hidden="false" customHeight="false" outlineLevel="0" collapsed="false">
      <c r="A8853" s="6" t="s">
        <v>155</v>
      </c>
      <c r="B8853" s="45" t="n">
        <v>44296</v>
      </c>
      <c r="C8853" s="6" t="s">
        <v>183</v>
      </c>
      <c r="D8853" s="6" t="s">
        <v>182</v>
      </c>
      <c r="E8853" s="6" t="s">
        <v>174</v>
      </c>
      <c r="F8853" s="34" t="n">
        <v>0.178544133901596</v>
      </c>
      <c r="G8853" s="34" t="n">
        <v>0.211046046589708</v>
      </c>
      <c r="H8853" s="34" t="n">
        <v>-0.0325019126881123</v>
      </c>
      <c r="I8853" s="34" t="n">
        <v>-0.15400389257847</v>
      </c>
      <c r="J8853" s="35" t="n">
        <v>4.75</v>
      </c>
      <c r="K8853" s="6" t="n">
        <v>0</v>
      </c>
      <c r="L8853" s="35" t="n">
        <v>-1</v>
      </c>
      <c r="M8853" s="6" t="str">
        <f aca="false">IF(I8853&lt;=0,"Below 0%",IF(I8853&lt;=0.05,"0-5%",IF(I8853&lt;=0.1,"5-10%",IF(I8853&lt;=0.2,"10-20%",IF(I8853&lt;=0.4,"20-40%","Above 40%")))))</f>
        <v>Below 0%</v>
      </c>
      <c r="N8853" s="6" t="str">
        <f aca="false">IF(AND(H8853&gt;=Summary!$B$25,I8853&gt;=Summary!$B$26,I8853&lt;=Summary!$B$27,J8853&gt;=Summary!$B$28,J8853&lt;=Summary!$B$29,F8853*J8853&gt;1),"Yes","No")</f>
        <v>No</v>
      </c>
    </row>
    <row r="8854" customFormat="false" ht="15" hidden="false" customHeight="false" outlineLevel="0" collapsed="false">
      <c r="A8854" s="6" t="s">
        <v>155</v>
      </c>
      <c r="B8854" s="45" t="n">
        <v>44296</v>
      </c>
      <c r="C8854" s="6" t="s">
        <v>183</v>
      </c>
      <c r="D8854" s="6" t="s">
        <v>182</v>
      </c>
      <c r="E8854" s="6" t="s">
        <v>177</v>
      </c>
      <c r="F8854" s="34" t="n">
        <v>0.106827788054943</v>
      </c>
      <c r="G8854" s="34" t="n">
        <v>0.14634579873009</v>
      </c>
      <c r="H8854" s="34" t="n">
        <v>-0.0395180106751467</v>
      </c>
      <c r="I8854" s="34" t="n">
        <v>-0.2700317400162</v>
      </c>
      <c r="J8854" s="35" t="n">
        <v>6.85</v>
      </c>
      <c r="K8854" s="6" t="n">
        <v>0</v>
      </c>
      <c r="L8854" s="35" t="n">
        <v>-1</v>
      </c>
      <c r="M8854" s="6" t="str">
        <f aca="false">IF(I8854&lt;=0,"Below 0%",IF(I8854&lt;=0.05,"0-5%",IF(I8854&lt;=0.1,"5-10%",IF(I8854&lt;=0.2,"10-20%",IF(I8854&lt;=0.4,"20-40%","Above 40%")))))</f>
        <v>Below 0%</v>
      </c>
      <c r="N8854" s="6" t="str">
        <f aca="false">IF(AND(H8854&gt;=Summary!$B$25,I8854&gt;=Summary!$B$26,I8854&lt;=Summary!$B$27,J8854&gt;=Summary!$B$28,J8854&lt;=Summary!$B$29,F8854*J8854&gt;1),"Yes","No")</f>
        <v>No</v>
      </c>
    </row>
    <row r="8855" customFormat="false" ht="15" hidden="false" customHeight="false" outlineLevel="0" collapsed="false">
      <c r="A8855" s="6" t="s">
        <v>155</v>
      </c>
      <c r="B8855" s="45" t="n">
        <v>44296</v>
      </c>
      <c r="C8855" s="6" t="s">
        <v>194</v>
      </c>
      <c r="D8855" s="6" t="s">
        <v>205</v>
      </c>
      <c r="E8855" s="6" t="s">
        <v>187</v>
      </c>
      <c r="F8855" s="34" t="n">
        <v>0.858428478240967</v>
      </c>
      <c r="G8855" s="34" t="n">
        <v>0.751897323740505</v>
      </c>
      <c r="H8855" s="34" t="n">
        <v>0.106531154500462</v>
      </c>
      <c r="I8855" s="34" t="n">
        <v>0.141683114351964</v>
      </c>
      <c r="J8855" s="35" t="n">
        <v>1.33</v>
      </c>
      <c r="K8855" s="6" t="n">
        <v>0</v>
      </c>
      <c r="L8855" s="35" t="n">
        <v>-1</v>
      </c>
      <c r="M8855" s="6" t="str">
        <f aca="false">IF(I8855&lt;=0,"Below 0%",IF(I8855&lt;=0.05,"0-5%",IF(I8855&lt;=0.1,"5-10%",IF(I8855&lt;=0.2,"10-20%",IF(I8855&lt;=0.4,"20-40%","Above 40%")))))</f>
        <v>10-20%</v>
      </c>
      <c r="N8855" s="6" t="str">
        <f aca="false">IF(AND(H8855&gt;=Summary!$B$25,I8855&gt;=Summary!$B$26,I8855&lt;=Summary!$B$27,J8855&gt;=Summary!$B$28,J8855&lt;=Summary!$B$29,F8855*J8855&gt;1),"Yes","No")</f>
        <v>No</v>
      </c>
    </row>
    <row r="8856" customFormat="false" ht="15" hidden="false" customHeight="false" outlineLevel="0" collapsed="false">
      <c r="A8856" s="6" t="s">
        <v>155</v>
      </c>
      <c r="B8856" s="45" t="n">
        <v>44296</v>
      </c>
      <c r="C8856" s="6" t="s">
        <v>194</v>
      </c>
      <c r="D8856" s="6" t="s">
        <v>205</v>
      </c>
      <c r="E8856" s="6" t="s">
        <v>174</v>
      </c>
      <c r="F8856" s="34" t="n">
        <v>0.0918842852115631</v>
      </c>
      <c r="G8856" s="34" t="n">
        <v>0.153849760088442</v>
      </c>
      <c r="H8856" s="34" t="n">
        <v>-0.0619654748768787</v>
      </c>
      <c r="I8856" s="34" t="n">
        <v>-0.402766145629719</v>
      </c>
      <c r="J8856" s="35" t="n">
        <v>6.5</v>
      </c>
      <c r="K8856" s="6" t="n">
        <v>0</v>
      </c>
      <c r="L8856" s="35" t="n">
        <v>-1</v>
      </c>
      <c r="M8856" s="6" t="str">
        <f aca="false">IF(I8856&lt;=0,"Below 0%",IF(I8856&lt;=0.05,"0-5%",IF(I8856&lt;=0.1,"5-10%",IF(I8856&lt;=0.2,"10-20%",IF(I8856&lt;=0.4,"20-40%","Above 40%")))))</f>
        <v>Below 0%</v>
      </c>
      <c r="N8856" s="6" t="str">
        <f aca="false">IF(AND(H8856&gt;=Summary!$B$25,I8856&gt;=Summary!$B$26,I8856&lt;=Summary!$B$27,J8856&gt;=Summary!$B$28,J8856&lt;=Summary!$B$29,F8856*J8856&gt;1),"Yes","No")</f>
        <v>No</v>
      </c>
    </row>
    <row r="8857" customFormat="false" ht="15" hidden="false" customHeight="false" outlineLevel="0" collapsed="false">
      <c r="A8857" s="6" t="s">
        <v>155</v>
      </c>
      <c r="B8857" s="45" t="n">
        <v>44296</v>
      </c>
      <c r="C8857" s="6" t="s">
        <v>194</v>
      </c>
      <c r="D8857" s="6" t="s">
        <v>205</v>
      </c>
      <c r="E8857" s="6" t="s">
        <v>177</v>
      </c>
      <c r="F8857" s="34" t="n">
        <v>0.0496871583163738</v>
      </c>
      <c r="G8857" s="34" t="n">
        <v>0.094252916171053</v>
      </c>
      <c r="H8857" s="34" t="n">
        <v>-0.0445657578546792</v>
      </c>
      <c r="I8857" s="34" t="n">
        <v>-0.472831607393451</v>
      </c>
      <c r="J8857" s="35" t="n">
        <v>10.61</v>
      </c>
      <c r="K8857" s="6" t="n">
        <v>1</v>
      </c>
      <c r="L8857" s="35" t="n">
        <v>9.61</v>
      </c>
      <c r="M8857" s="6" t="str">
        <f aca="false">IF(I8857&lt;=0,"Below 0%",IF(I8857&lt;=0.05,"0-5%",IF(I8857&lt;=0.1,"5-10%",IF(I8857&lt;=0.2,"10-20%",IF(I8857&lt;=0.4,"20-40%","Above 40%")))))</f>
        <v>Below 0%</v>
      </c>
      <c r="N8857" s="6" t="str">
        <f aca="false">IF(AND(H8857&gt;=Summary!$B$25,I8857&gt;=Summary!$B$26,I8857&lt;=Summary!$B$27,J8857&gt;=Summary!$B$28,J8857&lt;=Summary!$B$29,F8857*J8857&gt;1),"Yes","No")</f>
        <v>No</v>
      </c>
    </row>
    <row r="8858" customFormat="false" ht="15" hidden="false" customHeight="false" outlineLevel="0" collapsed="false">
      <c r="A8858" s="6" t="s">
        <v>155</v>
      </c>
      <c r="B8858" s="45" t="n">
        <v>44297</v>
      </c>
      <c r="C8858" s="6" t="s">
        <v>196</v>
      </c>
      <c r="D8858" s="6" t="s">
        <v>188</v>
      </c>
      <c r="E8858" s="6" t="s">
        <v>187</v>
      </c>
      <c r="F8858" s="34" t="n">
        <v>0.555153369903565</v>
      </c>
      <c r="G8858" s="34" t="n">
        <v>0.417415874646802</v>
      </c>
      <c r="H8858" s="34" t="n">
        <v>0.137737495256763</v>
      </c>
      <c r="I8858" s="34" t="n">
        <v>0.329976657867432</v>
      </c>
      <c r="J8858" s="35" t="n">
        <v>2.43</v>
      </c>
      <c r="K8858" s="6" t="n">
        <v>0</v>
      </c>
      <c r="L8858" s="35" t="n">
        <v>-1</v>
      </c>
      <c r="M8858" s="6" t="str">
        <f aca="false">IF(I8858&lt;=0,"Below 0%",IF(I8858&lt;=0.05,"0-5%",IF(I8858&lt;=0.1,"5-10%",IF(I8858&lt;=0.2,"10-20%",IF(I8858&lt;=0.4,"20-40%","Above 40%")))))</f>
        <v>20-40%</v>
      </c>
      <c r="N8858" s="6" t="str">
        <f aca="false">IF(AND(H8858&gt;=Summary!$B$25,I8858&gt;=Summary!$B$26,I8858&lt;=Summary!$B$27,J8858&gt;=Summary!$B$28,J8858&lt;=Summary!$B$29,F8858*J8858&gt;1),"Yes","No")</f>
        <v>Yes</v>
      </c>
    </row>
    <row r="8859" customFormat="false" ht="15" hidden="false" customHeight="false" outlineLevel="0" collapsed="false">
      <c r="A8859" s="6" t="s">
        <v>155</v>
      </c>
      <c r="B8859" s="45" t="n">
        <v>44297</v>
      </c>
      <c r="C8859" s="6" t="s">
        <v>196</v>
      </c>
      <c r="D8859" s="6" t="s">
        <v>188</v>
      </c>
      <c r="E8859" s="6" t="s">
        <v>174</v>
      </c>
      <c r="F8859" s="34" t="n">
        <v>0.234763130545616</v>
      </c>
      <c r="G8859" s="34" t="n">
        <v>0.31209863858207</v>
      </c>
      <c r="H8859" s="34" t="n">
        <v>-0.0773355080364543</v>
      </c>
      <c r="I8859" s="34" t="n">
        <v>-0.247791878836145</v>
      </c>
      <c r="J8859" s="35" t="n">
        <v>3.25</v>
      </c>
      <c r="K8859" s="6" t="n">
        <v>0</v>
      </c>
      <c r="L8859" s="35" t="n">
        <v>-1</v>
      </c>
      <c r="M8859" s="6" t="str">
        <f aca="false">IF(I8859&lt;=0,"Below 0%",IF(I8859&lt;=0.05,"0-5%",IF(I8859&lt;=0.1,"5-10%",IF(I8859&lt;=0.2,"10-20%",IF(I8859&lt;=0.4,"20-40%","Above 40%")))))</f>
        <v>Below 0%</v>
      </c>
      <c r="N8859" s="6" t="str">
        <f aca="false">IF(AND(H8859&gt;=Summary!$B$25,I8859&gt;=Summary!$B$26,I8859&lt;=Summary!$B$27,J8859&gt;=Summary!$B$28,J8859&lt;=Summary!$B$29,F8859*J8859&gt;1),"Yes","No")</f>
        <v>No</v>
      </c>
    </row>
    <row r="8860" customFormat="false" ht="15" hidden="false" customHeight="false" outlineLevel="0" collapsed="false">
      <c r="A8860" s="6" t="s">
        <v>155</v>
      </c>
      <c r="B8860" s="45" t="n">
        <v>44297</v>
      </c>
      <c r="C8860" s="6" t="s">
        <v>196</v>
      </c>
      <c r="D8860" s="6" t="s">
        <v>188</v>
      </c>
      <c r="E8860" s="6" t="s">
        <v>177</v>
      </c>
      <c r="F8860" s="34" t="n">
        <v>0.210083544254303</v>
      </c>
      <c r="G8860" s="34" t="n">
        <v>0.270485486771128</v>
      </c>
      <c r="H8860" s="34" t="n">
        <v>-0.0604019425168247</v>
      </c>
      <c r="I8860" s="34" t="n">
        <v>-0.223309365829058</v>
      </c>
      <c r="J8860" s="35" t="n">
        <v>3.75</v>
      </c>
      <c r="K8860" s="6" t="n">
        <v>1</v>
      </c>
      <c r="L8860" s="35" t="n">
        <v>2.75</v>
      </c>
      <c r="M8860" s="6" t="str">
        <f aca="false">IF(I8860&lt;=0,"Below 0%",IF(I8860&lt;=0.05,"0-5%",IF(I8860&lt;=0.1,"5-10%",IF(I8860&lt;=0.2,"10-20%",IF(I8860&lt;=0.4,"20-40%","Above 40%")))))</f>
        <v>Below 0%</v>
      </c>
      <c r="N8860" s="6" t="str">
        <f aca="false">IF(AND(H8860&gt;=Summary!$B$25,I8860&gt;=Summary!$B$26,I8860&lt;=Summary!$B$27,J8860&gt;=Summary!$B$28,J8860&lt;=Summary!$B$29,F8860*J8860&gt;1),"Yes","No")</f>
        <v>No</v>
      </c>
    </row>
    <row r="8861" customFormat="false" ht="15" hidden="false" customHeight="false" outlineLevel="0" collapsed="false">
      <c r="A8861" s="6" t="s">
        <v>155</v>
      </c>
      <c r="B8861" s="45" t="n">
        <v>44297</v>
      </c>
      <c r="C8861" s="6" t="s">
        <v>204</v>
      </c>
      <c r="D8861" s="6" t="s">
        <v>185</v>
      </c>
      <c r="E8861" s="6" t="s">
        <v>187</v>
      </c>
      <c r="F8861" s="34" t="n">
        <v>0.263522803783417</v>
      </c>
      <c r="G8861" s="34" t="n">
        <v>0.152135312329266</v>
      </c>
      <c r="H8861" s="34" t="n">
        <v>0.111387491454151</v>
      </c>
      <c r="I8861" s="34" t="n">
        <v>0.732160665060292</v>
      </c>
      <c r="J8861" s="35" t="n">
        <v>6.5</v>
      </c>
      <c r="K8861" s="6" t="n">
        <v>0</v>
      </c>
      <c r="L8861" s="35" t="n">
        <v>-1</v>
      </c>
      <c r="M8861" s="6" t="str">
        <f aca="false">IF(I8861&lt;=0,"Below 0%",IF(I8861&lt;=0.05,"0-5%",IF(I8861&lt;=0.1,"5-10%",IF(I8861&lt;=0.2,"10-20%",IF(I8861&lt;=0.4,"20-40%","Above 40%")))))</f>
        <v>Above 40%</v>
      </c>
      <c r="N8861" s="6" t="str">
        <f aca="false">IF(AND(H8861&gt;=Summary!$B$25,I8861&gt;=Summary!$B$26,I8861&lt;=Summary!$B$27,J8861&gt;=Summary!$B$28,J8861&lt;=Summary!$B$29,F8861*J8861&gt;1),"Yes","No")</f>
        <v>No</v>
      </c>
    </row>
    <row r="8862" customFormat="false" ht="15" hidden="false" customHeight="false" outlineLevel="0" collapsed="false">
      <c r="A8862" s="6" t="s">
        <v>155</v>
      </c>
      <c r="B8862" s="45" t="n">
        <v>44297</v>
      </c>
      <c r="C8862" s="6" t="s">
        <v>204</v>
      </c>
      <c r="D8862" s="6" t="s">
        <v>185</v>
      </c>
      <c r="E8862" s="6" t="s">
        <v>174</v>
      </c>
      <c r="F8862" s="34" t="n">
        <v>0.159969434142113</v>
      </c>
      <c r="G8862" s="34" t="n">
        <v>0.241190129302495</v>
      </c>
      <c r="H8862" s="34" t="n">
        <v>-0.0812206951603822</v>
      </c>
      <c r="I8862" s="34" t="n">
        <v>-0.336749664653636</v>
      </c>
      <c r="J8862" s="35" t="n">
        <v>4.1</v>
      </c>
      <c r="K8862" s="6" t="n">
        <v>0</v>
      </c>
      <c r="L8862" s="35" t="n">
        <v>-1</v>
      </c>
      <c r="M8862" s="6" t="str">
        <f aca="false">IF(I8862&lt;=0,"Below 0%",IF(I8862&lt;=0.05,"0-5%",IF(I8862&lt;=0.1,"5-10%",IF(I8862&lt;=0.2,"10-20%",IF(I8862&lt;=0.4,"20-40%","Above 40%")))))</f>
        <v>Below 0%</v>
      </c>
      <c r="N8862" s="6" t="str">
        <f aca="false">IF(AND(H8862&gt;=Summary!$B$25,I8862&gt;=Summary!$B$26,I8862&lt;=Summary!$B$27,J8862&gt;=Summary!$B$28,J8862&lt;=Summary!$B$29,F8862*J8862&gt;1),"Yes","No")</f>
        <v>No</v>
      </c>
    </row>
    <row r="8863" customFormat="false" ht="15" hidden="false" customHeight="false" outlineLevel="0" collapsed="false">
      <c r="A8863" s="6" t="s">
        <v>155</v>
      </c>
      <c r="B8863" s="45" t="n">
        <v>44297</v>
      </c>
      <c r="C8863" s="6" t="s">
        <v>204</v>
      </c>
      <c r="D8863" s="6" t="s">
        <v>185</v>
      </c>
      <c r="E8863" s="6" t="s">
        <v>177</v>
      </c>
      <c r="F8863" s="34" t="n">
        <v>0.576507806777954</v>
      </c>
      <c r="G8863" s="34" t="n">
        <v>0.606674558368239</v>
      </c>
      <c r="H8863" s="34" t="n">
        <v>-0.0301667515902848</v>
      </c>
      <c r="I8863" s="34" t="n">
        <v>-0.0497247678745978</v>
      </c>
      <c r="J8863" s="35" t="n">
        <v>1.63</v>
      </c>
      <c r="K8863" s="6" t="n">
        <v>1</v>
      </c>
      <c r="L8863" s="35" t="n">
        <v>0.63</v>
      </c>
      <c r="M8863" s="6" t="str">
        <f aca="false">IF(I8863&lt;=0,"Below 0%",IF(I8863&lt;=0.05,"0-5%",IF(I8863&lt;=0.1,"5-10%",IF(I8863&lt;=0.2,"10-20%",IF(I8863&lt;=0.4,"20-40%","Above 40%")))))</f>
        <v>Below 0%</v>
      </c>
      <c r="N8863" s="6" t="str">
        <f aca="false">IF(AND(H8863&gt;=Summary!$B$25,I8863&gt;=Summary!$B$26,I8863&lt;=Summary!$B$27,J8863&gt;=Summary!$B$28,J8863&lt;=Summary!$B$29,F8863*J8863&gt;1),"Yes","No")</f>
        <v>No</v>
      </c>
    </row>
    <row r="8864" customFormat="false" ht="15" hidden="false" customHeight="false" outlineLevel="0" collapsed="false">
      <c r="A8864" s="6" t="s">
        <v>155</v>
      </c>
      <c r="B8864" s="45" t="n">
        <v>44297</v>
      </c>
      <c r="C8864" s="6" t="s">
        <v>181</v>
      </c>
      <c r="D8864" s="6" t="s">
        <v>176</v>
      </c>
      <c r="E8864" s="6" t="s">
        <v>187</v>
      </c>
      <c r="F8864" s="34" t="n">
        <v>0.479806840419769</v>
      </c>
      <c r="G8864" s="34" t="n">
        <v>0.337038793241755</v>
      </c>
      <c r="H8864" s="34" t="n">
        <v>0.142768047178015</v>
      </c>
      <c r="I8864" s="34" t="n">
        <v>0.423595295380757</v>
      </c>
      <c r="J8864" s="35" t="n">
        <v>2.98</v>
      </c>
      <c r="K8864" s="6" t="n">
        <v>0</v>
      </c>
      <c r="L8864" s="35" t="n">
        <v>-1</v>
      </c>
      <c r="M8864" s="6" t="str">
        <f aca="false">IF(I8864&lt;=0,"Below 0%",IF(I8864&lt;=0.05,"0-5%",IF(I8864&lt;=0.1,"5-10%",IF(I8864&lt;=0.2,"10-20%",IF(I8864&lt;=0.4,"20-40%","Above 40%")))))</f>
        <v>Above 40%</v>
      </c>
      <c r="N8864" s="6" t="str">
        <f aca="false">IF(AND(H8864&gt;=Summary!$B$25,I8864&gt;=Summary!$B$26,I8864&lt;=Summary!$B$27,J8864&gt;=Summary!$B$28,J8864&lt;=Summary!$B$29,F8864*J8864&gt;1),"Yes","No")</f>
        <v>No</v>
      </c>
    </row>
    <row r="8865" customFormat="false" ht="15" hidden="false" customHeight="false" outlineLevel="0" collapsed="false">
      <c r="A8865" s="6" t="s">
        <v>155</v>
      </c>
      <c r="B8865" s="45" t="n">
        <v>44297</v>
      </c>
      <c r="C8865" s="6" t="s">
        <v>181</v>
      </c>
      <c r="D8865" s="6" t="s">
        <v>176</v>
      </c>
      <c r="E8865" s="6" t="s">
        <v>174</v>
      </c>
      <c r="F8865" s="34" t="n">
        <v>0.196482181549072</v>
      </c>
      <c r="G8865" s="34" t="n">
        <v>0.275171398317926</v>
      </c>
      <c r="H8865" s="34" t="n">
        <v>-0.0786892167688533</v>
      </c>
      <c r="I8865" s="34" t="n">
        <v>-0.285964374385807</v>
      </c>
      <c r="J8865" s="35" t="n">
        <v>3.65</v>
      </c>
      <c r="K8865" s="6" t="n">
        <v>0</v>
      </c>
      <c r="L8865" s="35" t="n">
        <v>-1</v>
      </c>
      <c r="M8865" s="6" t="str">
        <f aca="false">IF(I8865&lt;=0,"Below 0%",IF(I8865&lt;=0.05,"0-5%",IF(I8865&lt;=0.1,"5-10%",IF(I8865&lt;=0.2,"10-20%",IF(I8865&lt;=0.4,"20-40%","Above 40%")))))</f>
        <v>Below 0%</v>
      </c>
      <c r="N8865" s="6" t="str">
        <f aca="false">IF(AND(H8865&gt;=Summary!$B$25,I8865&gt;=Summary!$B$26,I8865&lt;=Summary!$B$27,J8865&gt;=Summary!$B$28,J8865&lt;=Summary!$B$29,F8865*J8865&gt;1),"Yes","No")</f>
        <v>No</v>
      </c>
    </row>
    <row r="8866" customFormat="false" ht="15" hidden="false" customHeight="false" outlineLevel="0" collapsed="false">
      <c r="A8866" s="6" t="s">
        <v>155</v>
      </c>
      <c r="B8866" s="45" t="n">
        <v>44297</v>
      </c>
      <c r="C8866" s="6" t="s">
        <v>181</v>
      </c>
      <c r="D8866" s="6" t="s">
        <v>176</v>
      </c>
      <c r="E8866" s="6" t="s">
        <v>177</v>
      </c>
      <c r="F8866" s="34" t="n">
        <v>0.323710918426514</v>
      </c>
      <c r="G8866" s="34" t="n">
        <v>0.38778980844032</v>
      </c>
      <c r="H8866" s="34" t="n">
        <v>-0.0640788900138062</v>
      </c>
      <c r="I8866" s="34" t="n">
        <v>-0.165241294688815</v>
      </c>
      <c r="J8866" s="35" t="n">
        <v>2.59</v>
      </c>
      <c r="K8866" s="6" t="n">
        <v>1</v>
      </c>
      <c r="L8866" s="35" t="n">
        <v>1.59</v>
      </c>
      <c r="M8866" s="6" t="str">
        <f aca="false">IF(I8866&lt;=0,"Below 0%",IF(I8866&lt;=0.05,"0-5%",IF(I8866&lt;=0.1,"5-10%",IF(I8866&lt;=0.2,"10-20%",IF(I8866&lt;=0.4,"20-40%","Above 40%")))))</f>
        <v>Below 0%</v>
      </c>
      <c r="N8866" s="6" t="str">
        <f aca="false">IF(AND(H8866&gt;=Summary!$B$25,I8866&gt;=Summary!$B$26,I8866&lt;=Summary!$B$27,J8866&gt;=Summary!$B$28,J8866&lt;=Summary!$B$29,F8866*J8866&gt;1),"Yes","No")</f>
        <v>No</v>
      </c>
    </row>
    <row r="8867" customFormat="false" ht="15" hidden="false" customHeight="false" outlineLevel="0" collapsed="false">
      <c r="A8867" s="6" t="s">
        <v>155</v>
      </c>
      <c r="B8867" s="45" t="n">
        <v>44297</v>
      </c>
      <c r="C8867" s="6" t="s">
        <v>189</v>
      </c>
      <c r="D8867" s="6" t="s">
        <v>195</v>
      </c>
      <c r="E8867" s="6" t="s">
        <v>187</v>
      </c>
      <c r="F8867" s="34" t="n">
        <v>0.449233144521713</v>
      </c>
      <c r="G8867" s="34" t="n">
        <v>0.317477399913904</v>
      </c>
      <c r="H8867" s="34" t="n">
        <v>0.131755744607809</v>
      </c>
      <c r="I8867" s="34" t="n">
        <v>0.415008264032461</v>
      </c>
      <c r="J8867" s="35" t="n">
        <v>3.15</v>
      </c>
      <c r="K8867" s="6" t="n">
        <v>1</v>
      </c>
      <c r="L8867" s="35" t="n">
        <v>2.15</v>
      </c>
      <c r="M8867" s="6" t="str">
        <f aca="false">IF(I8867&lt;=0,"Below 0%",IF(I8867&lt;=0.05,"0-5%",IF(I8867&lt;=0.1,"5-10%",IF(I8867&lt;=0.2,"10-20%",IF(I8867&lt;=0.4,"20-40%","Above 40%")))))</f>
        <v>Above 40%</v>
      </c>
      <c r="N8867" s="6" t="str">
        <f aca="false">IF(AND(H8867&gt;=Summary!$B$25,I8867&gt;=Summary!$B$26,I8867&lt;=Summary!$B$27,J8867&gt;=Summary!$B$28,J8867&lt;=Summary!$B$29,F8867*J8867&gt;1),"Yes","No")</f>
        <v>No</v>
      </c>
    </row>
    <row r="8868" customFormat="false" ht="15" hidden="false" customHeight="false" outlineLevel="0" collapsed="false">
      <c r="A8868" s="6" t="s">
        <v>155</v>
      </c>
      <c r="B8868" s="45" t="n">
        <v>44297</v>
      </c>
      <c r="C8868" s="6" t="s">
        <v>189</v>
      </c>
      <c r="D8868" s="6" t="s">
        <v>195</v>
      </c>
      <c r="E8868" s="6" t="s">
        <v>174</v>
      </c>
      <c r="F8868" s="34" t="n">
        <v>0.267650723457336</v>
      </c>
      <c r="G8868" s="34" t="n">
        <v>0.282501076194576</v>
      </c>
      <c r="H8868" s="34" t="n">
        <v>-0.0148503527372396</v>
      </c>
      <c r="I8868" s="34" t="n">
        <v>-0.0525674200512114</v>
      </c>
      <c r="J8868" s="35" t="n">
        <v>3.54</v>
      </c>
      <c r="K8868" s="6" t="n">
        <v>0</v>
      </c>
      <c r="L8868" s="35" t="n">
        <v>-1</v>
      </c>
      <c r="M8868" s="6" t="str">
        <f aca="false">IF(I8868&lt;=0,"Below 0%",IF(I8868&lt;=0.05,"0-5%",IF(I8868&lt;=0.1,"5-10%",IF(I8868&lt;=0.2,"10-20%",IF(I8868&lt;=0.4,"20-40%","Above 40%")))))</f>
        <v>Below 0%</v>
      </c>
      <c r="N8868" s="6" t="str">
        <f aca="false">IF(AND(H8868&gt;=Summary!$B$25,I8868&gt;=Summary!$B$26,I8868&lt;=Summary!$B$27,J8868&gt;=Summary!$B$28,J8868&lt;=Summary!$B$29,F8868*J8868&gt;1),"Yes","No")</f>
        <v>No</v>
      </c>
    </row>
    <row r="8869" customFormat="false" ht="15" hidden="false" customHeight="false" outlineLevel="0" collapsed="false">
      <c r="A8869" s="6" t="s">
        <v>155</v>
      </c>
      <c r="B8869" s="45" t="n">
        <v>44297</v>
      </c>
      <c r="C8869" s="6" t="s">
        <v>189</v>
      </c>
      <c r="D8869" s="6" t="s">
        <v>195</v>
      </c>
      <c r="E8869" s="6" t="s">
        <v>177</v>
      </c>
      <c r="F8869" s="34" t="n">
        <v>0.28311613202095</v>
      </c>
      <c r="G8869" s="34" t="n">
        <v>0.40002152389152</v>
      </c>
      <c r="H8869" s="34" t="n">
        <v>-0.116905391870569</v>
      </c>
      <c r="I8869" s="34" t="n">
        <v>-0.292247753904044</v>
      </c>
      <c r="J8869" s="35" t="n">
        <v>2.5</v>
      </c>
      <c r="K8869" s="6" t="n">
        <v>0</v>
      </c>
      <c r="L8869" s="35" t="n">
        <v>-1</v>
      </c>
      <c r="M8869" s="6" t="str">
        <f aca="false">IF(I8869&lt;=0,"Below 0%",IF(I8869&lt;=0.05,"0-5%",IF(I8869&lt;=0.1,"5-10%",IF(I8869&lt;=0.2,"10-20%",IF(I8869&lt;=0.4,"20-40%","Above 40%")))))</f>
        <v>Below 0%</v>
      </c>
      <c r="N8869" s="6" t="str">
        <f aca="false">IF(AND(H8869&gt;=Summary!$B$25,I8869&gt;=Summary!$B$26,I8869&lt;=Summary!$B$27,J8869&gt;=Summary!$B$28,J8869&lt;=Summary!$B$29,F8869*J8869&gt;1),"Yes","No")</f>
        <v>No</v>
      </c>
    </row>
    <row r="8870" customFormat="false" ht="15" hidden="false" customHeight="false" outlineLevel="0" collapsed="false">
      <c r="A8870" s="6" t="s">
        <v>155</v>
      </c>
      <c r="B8870" s="45" t="n">
        <v>44298</v>
      </c>
      <c r="C8870" s="6" t="s">
        <v>201</v>
      </c>
      <c r="D8870" s="6" t="s">
        <v>173</v>
      </c>
      <c r="E8870" s="6" t="s">
        <v>187</v>
      </c>
      <c r="F8870" s="34" t="n">
        <v>0.464369893074036</v>
      </c>
      <c r="G8870" s="34" t="n">
        <v>0.411185506104766</v>
      </c>
      <c r="H8870" s="34" t="n">
        <v>0.05318438696927</v>
      </c>
      <c r="I8870" s="34" t="n">
        <v>0.12934402156607</v>
      </c>
      <c r="J8870" s="35" t="n">
        <v>2.47</v>
      </c>
      <c r="K8870" s="6" t="n">
        <v>0</v>
      </c>
      <c r="L8870" s="35" t="n">
        <v>-1</v>
      </c>
      <c r="M8870" s="6" t="str">
        <f aca="false">IF(I8870&lt;=0,"Below 0%",IF(I8870&lt;=0.05,"0-5%",IF(I8870&lt;=0.1,"5-10%",IF(I8870&lt;=0.2,"10-20%",IF(I8870&lt;=0.4,"20-40%","Above 40%")))))</f>
        <v>10-20%</v>
      </c>
      <c r="N8870" s="6" t="str">
        <f aca="false">IF(AND(H8870&gt;=Summary!$B$25,I8870&gt;=Summary!$B$26,I8870&lt;=Summary!$B$27,J8870&gt;=Summary!$B$28,J8870&lt;=Summary!$B$29,F8870*J8870&gt;1),"Yes","No")</f>
        <v>Yes</v>
      </c>
    </row>
    <row r="8871" customFormat="false" ht="15" hidden="false" customHeight="false" outlineLevel="0" collapsed="false">
      <c r="A8871" s="6" t="s">
        <v>155</v>
      </c>
      <c r="B8871" s="45" t="n">
        <v>44298</v>
      </c>
      <c r="C8871" s="6" t="s">
        <v>201</v>
      </c>
      <c r="D8871" s="6" t="s">
        <v>173</v>
      </c>
      <c r="E8871" s="6" t="s">
        <v>174</v>
      </c>
      <c r="F8871" s="34" t="n">
        <v>0.258295089006424</v>
      </c>
      <c r="G8871" s="34" t="n">
        <v>0.296967309964553</v>
      </c>
      <c r="H8871" s="34" t="n">
        <v>-0.0386722209581291</v>
      </c>
      <c r="I8871" s="34" t="n">
        <v>-0.130223831581817</v>
      </c>
      <c r="J8871" s="35" t="n">
        <v>3.42</v>
      </c>
      <c r="K8871" s="6" t="n">
        <v>1</v>
      </c>
      <c r="L8871" s="35" t="n">
        <v>2.42</v>
      </c>
      <c r="M8871" s="6" t="str">
        <f aca="false">IF(I8871&lt;=0,"Below 0%",IF(I8871&lt;=0.05,"0-5%",IF(I8871&lt;=0.1,"5-10%",IF(I8871&lt;=0.2,"10-20%",IF(I8871&lt;=0.4,"20-40%","Above 40%")))))</f>
        <v>Below 0%</v>
      </c>
      <c r="N8871" s="6" t="str">
        <f aca="false">IF(AND(H8871&gt;=Summary!$B$25,I8871&gt;=Summary!$B$26,I8871&lt;=Summary!$B$27,J8871&gt;=Summary!$B$28,J8871&lt;=Summary!$B$29,F8871*J8871&gt;1),"Yes","No")</f>
        <v>No</v>
      </c>
    </row>
    <row r="8872" customFormat="false" ht="15" hidden="false" customHeight="false" outlineLevel="0" collapsed="false">
      <c r="A8872" s="6" t="s">
        <v>155</v>
      </c>
      <c r="B8872" s="45" t="n">
        <v>44298</v>
      </c>
      <c r="C8872" s="6" t="s">
        <v>201</v>
      </c>
      <c r="D8872" s="6" t="s">
        <v>173</v>
      </c>
      <c r="E8872" s="6" t="s">
        <v>177</v>
      </c>
      <c r="F8872" s="34" t="n">
        <v>0.27733501791954</v>
      </c>
      <c r="G8872" s="34" t="n">
        <v>0.291847183930681</v>
      </c>
      <c r="H8872" s="34" t="n">
        <v>-0.014512166011141</v>
      </c>
      <c r="I8872" s="34" t="n">
        <v>-0.0497252220003872</v>
      </c>
      <c r="J8872" s="35" t="n">
        <v>3.48</v>
      </c>
      <c r="K8872" s="6" t="n">
        <v>0</v>
      </c>
      <c r="L8872" s="35" t="n">
        <v>-1</v>
      </c>
      <c r="M8872" s="6" t="str">
        <f aca="false">IF(I8872&lt;=0,"Below 0%",IF(I8872&lt;=0.05,"0-5%",IF(I8872&lt;=0.1,"5-10%",IF(I8872&lt;=0.2,"10-20%",IF(I8872&lt;=0.4,"20-40%","Above 40%")))))</f>
        <v>Below 0%</v>
      </c>
      <c r="N8872" s="6" t="str">
        <f aca="false">IF(AND(H8872&gt;=Summary!$B$25,I8872&gt;=Summary!$B$26,I8872&lt;=Summary!$B$27,J8872&gt;=Summary!$B$28,J8872&lt;=Summary!$B$29,F8872*J8872&gt;1),"Yes","No")</f>
        <v>No</v>
      </c>
    </row>
    <row r="8873" customFormat="false" ht="15" hidden="false" customHeight="false" outlineLevel="0" collapsed="false">
      <c r="A8873" s="6" t="s">
        <v>155</v>
      </c>
      <c r="B8873" s="45" t="n">
        <v>44298</v>
      </c>
      <c r="C8873" s="6" t="s">
        <v>178</v>
      </c>
      <c r="D8873" s="6" t="s">
        <v>179</v>
      </c>
      <c r="E8873" s="6" t="s">
        <v>187</v>
      </c>
      <c r="F8873" s="34" t="n">
        <v>0.32935506105423</v>
      </c>
      <c r="G8873" s="34" t="n">
        <v>0.271347942016431</v>
      </c>
      <c r="H8873" s="34" t="n">
        <v>0.0580071190377984</v>
      </c>
      <c r="I8873" s="34" t="n">
        <v>0.213773941334281</v>
      </c>
      <c r="J8873" s="35" t="n">
        <v>3.7</v>
      </c>
      <c r="K8873" s="6" t="n">
        <v>1</v>
      </c>
      <c r="L8873" s="35" t="n">
        <v>2.7</v>
      </c>
      <c r="M8873" s="6" t="str">
        <f aca="false">IF(I8873&lt;=0,"Below 0%",IF(I8873&lt;=0.05,"0-5%",IF(I8873&lt;=0.1,"5-10%",IF(I8873&lt;=0.2,"10-20%",IF(I8873&lt;=0.4,"20-40%","Above 40%")))))</f>
        <v>20-40%</v>
      </c>
      <c r="N8873" s="6" t="str">
        <f aca="false">IF(AND(H8873&gt;=Summary!$B$25,I8873&gt;=Summary!$B$26,I8873&lt;=Summary!$B$27,J8873&gt;=Summary!$B$28,J8873&lt;=Summary!$B$29,F8873*J8873&gt;1),"Yes","No")</f>
        <v>Yes</v>
      </c>
    </row>
    <row r="8874" customFormat="false" ht="15" hidden="false" customHeight="false" outlineLevel="0" collapsed="false">
      <c r="A8874" s="6" t="s">
        <v>155</v>
      </c>
      <c r="B8874" s="45" t="n">
        <v>44298</v>
      </c>
      <c r="C8874" s="6" t="s">
        <v>178</v>
      </c>
      <c r="D8874" s="6" t="s">
        <v>179</v>
      </c>
      <c r="E8874" s="6" t="s">
        <v>174</v>
      </c>
      <c r="F8874" s="34" t="n">
        <v>0.293726801872253</v>
      </c>
      <c r="G8874" s="34" t="n">
        <v>0.280443403759999</v>
      </c>
      <c r="H8874" s="34" t="n">
        <v>0.0132833981122545</v>
      </c>
      <c r="I8874" s="34" t="n">
        <v>0.0473656999385954</v>
      </c>
      <c r="J8874" s="35" t="n">
        <v>3.58</v>
      </c>
      <c r="K8874" s="6" t="n">
        <v>0</v>
      </c>
      <c r="L8874" s="35" t="n">
        <v>-1</v>
      </c>
      <c r="M8874" s="6" t="str">
        <f aca="false">IF(I8874&lt;=0,"Below 0%",IF(I8874&lt;=0.05,"0-5%",IF(I8874&lt;=0.1,"5-10%",IF(I8874&lt;=0.2,"10-20%",IF(I8874&lt;=0.4,"20-40%","Above 40%")))))</f>
        <v>0-5%</v>
      </c>
      <c r="N8874" s="6" t="str">
        <f aca="false">IF(AND(H8874&gt;=Summary!$B$25,I8874&gt;=Summary!$B$26,I8874&lt;=Summary!$B$27,J8874&gt;=Summary!$B$28,J8874&lt;=Summary!$B$29,F8874*J8874&gt;1),"Yes","No")</f>
        <v>No</v>
      </c>
    </row>
    <row r="8875" customFormat="false" ht="15" hidden="false" customHeight="false" outlineLevel="0" collapsed="false">
      <c r="A8875" s="6" t="s">
        <v>155</v>
      </c>
      <c r="B8875" s="45" t="n">
        <v>44298</v>
      </c>
      <c r="C8875" s="6" t="s">
        <v>178</v>
      </c>
      <c r="D8875" s="6" t="s">
        <v>179</v>
      </c>
      <c r="E8875" s="6" t="s">
        <v>177</v>
      </c>
      <c r="F8875" s="34" t="n">
        <v>0.376918107271195</v>
      </c>
      <c r="G8875" s="34" t="n">
        <v>0.44820865422357</v>
      </c>
      <c r="H8875" s="34" t="n">
        <v>-0.0712905469523752</v>
      </c>
      <c r="I8875" s="34" t="n">
        <v>-0.159056605178389</v>
      </c>
      <c r="J8875" s="35" t="n">
        <v>2.24</v>
      </c>
      <c r="K8875" s="6" t="n">
        <v>0</v>
      </c>
      <c r="L8875" s="35" t="n">
        <v>-1</v>
      </c>
      <c r="M8875" s="6" t="str">
        <f aca="false">IF(I8875&lt;=0,"Below 0%",IF(I8875&lt;=0.05,"0-5%",IF(I8875&lt;=0.1,"5-10%",IF(I8875&lt;=0.2,"10-20%",IF(I8875&lt;=0.4,"20-40%","Above 40%")))))</f>
        <v>Below 0%</v>
      </c>
      <c r="N8875" s="6" t="str">
        <f aca="false">IF(AND(H8875&gt;=Summary!$B$25,I8875&gt;=Summary!$B$26,I8875&lt;=Summary!$B$27,J8875&gt;=Summary!$B$28,J8875&lt;=Summary!$B$29,F8875*J8875&gt;1),"Yes","No")</f>
        <v>No</v>
      </c>
    </row>
    <row r="8876" customFormat="false" ht="15" hidden="false" customHeight="false" outlineLevel="0" collapsed="false">
      <c r="A8876" s="6" t="s">
        <v>155</v>
      </c>
      <c r="B8876" s="45" t="n">
        <v>44302</v>
      </c>
      <c r="C8876" s="6" t="s">
        <v>173</v>
      </c>
      <c r="D8876" s="6" t="s">
        <v>181</v>
      </c>
      <c r="E8876" s="6" t="s">
        <v>187</v>
      </c>
      <c r="F8876" s="34" t="n">
        <v>0.368921190500259</v>
      </c>
      <c r="G8876" s="34" t="n">
        <v>0.277227722772277</v>
      </c>
      <c r="H8876" s="34" t="n">
        <v>0.0916934677279822</v>
      </c>
      <c r="I8876" s="34" t="n">
        <v>0.33075143716165</v>
      </c>
      <c r="J8876" s="35" t="n">
        <v>3.6</v>
      </c>
      <c r="K8876" s="6" t="n">
        <v>0</v>
      </c>
      <c r="L8876" s="35" t="n">
        <v>-1</v>
      </c>
      <c r="M8876" s="6" t="str">
        <f aca="false">IF(I8876&lt;=0,"Below 0%",IF(I8876&lt;=0.05,"0-5%",IF(I8876&lt;=0.1,"5-10%",IF(I8876&lt;=0.2,"10-20%",IF(I8876&lt;=0.4,"20-40%","Above 40%")))))</f>
        <v>20-40%</v>
      </c>
      <c r="N8876" s="6" t="str">
        <f aca="false">IF(AND(H8876&gt;=Summary!$B$25,I8876&gt;=Summary!$B$26,I8876&lt;=Summary!$B$27,J8876&gt;=Summary!$B$28,J8876&lt;=Summary!$B$29,F8876*J8876&gt;1),"Yes","No")</f>
        <v>Yes</v>
      </c>
    </row>
    <row r="8877" customFormat="false" ht="15" hidden="false" customHeight="false" outlineLevel="0" collapsed="false">
      <c r="A8877" s="6" t="s">
        <v>155</v>
      </c>
      <c r="B8877" s="45" t="n">
        <v>44302</v>
      </c>
      <c r="C8877" s="6" t="s">
        <v>173</v>
      </c>
      <c r="D8877" s="6" t="s">
        <v>181</v>
      </c>
      <c r="E8877" s="6" t="s">
        <v>174</v>
      </c>
      <c r="F8877" s="34" t="n">
        <v>0.257695496082306</v>
      </c>
      <c r="G8877" s="34" t="n">
        <v>0.277227722772277</v>
      </c>
      <c r="H8877" s="34" t="n">
        <v>-0.0195322266899713</v>
      </c>
      <c r="I8877" s="34" t="n">
        <v>-0.0704555319888252</v>
      </c>
      <c r="J8877" s="35" t="n">
        <v>3.6</v>
      </c>
      <c r="K8877" s="6" t="n">
        <v>1</v>
      </c>
      <c r="L8877" s="35" t="n">
        <v>2.6</v>
      </c>
      <c r="M8877" s="6" t="str">
        <f aca="false">IF(I8877&lt;=0,"Below 0%",IF(I8877&lt;=0.05,"0-5%",IF(I8877&lt;=0.1,"5-10%",IF(I8877&lt;=0.2,"10-20%",IF(I8877&lt;=0.4,"20-40%","Above 40%")))))</f>
        <v>Below 0%</v>
      </c>
      <c r="N8877" s="6" t="str">
        <f aca="false">IF(AND(H8877&gt;=Summary!$B$25,I8877&gt;=Summary!$B$26,I8877&lt;=Summary!$B$27,J8877&gt;=Summary!$B$28,J8877&lt;=Summary!$B$29,F8877*J8877&gt;1),"Yes","No")</f>
        <v>No</v>
      </c>
    </row>
    <row r="8878" customFormat="false" ht="15" hidden="false" customHeight="false" outlineLevel="0" collapsed="false">
      <c r="A8878" s="6" t="s">
        <v>155</v>
      </c>
      <c r="B8878" s="45" t="n">
        <v>44302</v>
      </c>
      <c r="C8878" s="6" t="s">
        <v>173</v>
      </c>
      <c r="D8878" s="6" t="s">
        <v>181</v>
      </c>
      <c r="E8878" s="6" t="s">
        <v>177</v>
      </c>
      <c r="F8878" s="34" t="n">
        <v>0.373383313417435</v>
      </c>
      <c r="G8878" s="34" t="n">
        <v>0.445544554455446</v>
      </c>
      <c r="H8878" s="34" t="n">
        <v>-0.0721612410380108</v>
      </c>
      <c r="I8878" s="34" t="n">
        <v>-0.16196189655198</v>
      </c>
      <c r="J8878" s="35" t="n">
        <v>2.24</v>
      </c>
      <c r="K8878" s="6" t="n">
        <v>0</v>
      </c>
      <c r="L8878" s="35" t="n">
        <v>-1</v>
      </c>
      <c r="M8878" s="6" t="str">
        <f aca="false">IF(I8878&lt;=0,"Below 0%",IF(I8878&lt;=0.05,"0-5%",IF(I8878&lt;=0.1,"5-10%",IF(I8878&lt;=0.2,"10-20%",IF(I8878&lt;=0.4,"20-40%","Above 40%")))))</f>
        <v>Below 0%</v>
      </c>
      <c r="N8878" s="6" t="str">
        <f aca="false">IF(AND(H8878&gt;=Summary!$B$25,I8878&gt;=Summary!$B$26,I8878&lt;=Summary!$B$27,J8878&gt;=Summary!$B$28,J8878&lt;=Summary!$B$29,F8878*J8878&gt;1),"Yes","No")</f>
        <v>No</v>
      </c>
    </row>
    <row r="8879" customFormat="false" ht="15" hidden="false" customHeight="false" outlineLevel="0" collapsed="false">
      <c r="A8879" s="6" t="s">
        <v>155</v>
      </c>
      <c r="B8879" s="45" t="n">
        <v>44303</v>
      </c>
      <c r="C8879" s="6" t="s">
        <v>188</v>
      </c>
      <c r="D8879" s="6" t="s">
        <v>189</v>
      </c>
      <c r="E8879" s="6" t="s">
        <v>187</v>
      </c>
      <c r="F8879" s="34" t="n">
        <v>0.299337118864059</v>
      </c>
      <c r="G8879" s="34" t="n">
        <v>0.252418155375346</v>
      </c>
      <c r="H8879" s="34" t="n">
        <v>0.0469189634887136</v>
      </c>
      <c r="I8879" s="34" t="n">
        <v>0.185877927120357</v>
      </c>
      <c r="J8879" s="35" t="n">
        <v>3.97</v>
      </c>
      <c r="K8879" s="6" t="n">
        <v>1</v>
      </c>
      <c r="L8879" s="35" t="n">
        <v>2.97</v>
      </c>
      <c r="M8879" s="6" t="str">
        <f aca="false">IF(I8879&lt;=0,"Below 0%",IF(I8879&lt;=0.05,"0-5%",IF(I8879&lt;=0.1,"5-10%",IF(I8879&lt;=0.2,"10-20%",IF(I8879&lt;=0.4,"20-40%","Above 40%")))))</f>
        <v>10-20%</v>
      </c>
      <c r="N8879" s="6" t="str">
        <f aca="false">IF(AND(H8879&gt;=Summary!$B$25,I8879&gt;=Summary!$B$26,I8879&lt;=Summary!$B$27,J8879&gt;=Summary!$B$28,J8879&lt;=Summary!$B$29,F8879*J8879&gt;1),"Yes","No")</f>
        <v>Yes</v>
      </c>
    </row>
    <row r="8880" customFormat="false" ht="15" hidden="false" customHeight="false" outlineLevel="0" collapsed="false">
      <c r="A8880" s="6" t="s">
        <v>155</v>
      </c>
      <c r="B8880" s="45" t="n">
        <v>44303</v>
      </c>
      <c r="C8880" s="6" t="s">
        <v>188</v>
      </c>
      <c r="D8880" s="6" t="s">
        <v>189</v>
      </c>
      <c r="E8880" s="6" t="s">
        <v>174</v>
      </c>
      <c r="F8880" s="34" t="n">
        <v>0.349315673112869</v>
      </c>
      <c r="G8880" s="34" t="n">
        <v>0.281488785629248</v>
      </c>
      <c r="H8880" s="34" t="n">
        <v>0.0678268874836212</v>
      </c>
      <c r="I8880" s="34" t="n">
        <v>0.240957689777939</v>
      </c>
      <c r="J8880" s="35" t="n">
        <v>3.56</v>
      </c>
      <c r="K8880" s="6" t="n">
        <v>0</v>
      </c>
      <c r="L8880" s="35" t="n">
        <v>-1</v>
      </c>
      <c r="M8880" s="6" t="str">
        <f aca="false">IF(I8880&lt;=0,"Below 0%",IF(I8880&lt;=0.05,"0-5%",IF(I8880&lt;=0.1,"5-10%",IF(I8880&lt;=0.2,"10-20%",IF(I8880&lt;=0.4,"20-40%","Above 40%")))))</f>
        <v>20-40%</v>
      </c>
      <c r="N8880" s="6" t="str">
        <f aca="false">IF(AND(H8880&gt;=Summary!$B$25,I8880&gt;=Summary!$B$26,I8880&lt;=Summary!$B$27,J8880&gt;=Summary!$B$28,J8880&lt;=Summary!$B$29,F8880*J8880&gt;1),"Yes","No")</f>
        <v>Yes</v>
      </c>
    </row>
    <row r="8881" customFormat="false" ht="15" hidden="false" customHeight="false" outlineLevel="0" collapsed="false">
      <c r="A8881" s="6" t="s">
        <v>155</v>
      </c>
      <c r="B8881" s="45" t="n">
        <v>44303</v>
      </c>
      <c r="C8881" s="6" t="s">
        <v>188</v>
      </c>
      <c r="D8881" s="6" t="s">
        <v>189</v>
      </c>
      <c r="E8881" s="6" t="s">
        <v>177</v>
      </c>
      <c r="F8881" s="34" t="n">
        <v>0.351347208023071</v>
      </c>
      <c r="G8881" s="34" t="n">
        <v>0.466093058995406</v>
      </c>
      <c r="H8881" s="34" t="n">
        <v>-0.114745850972335</v>
      </c>
      <c r="I8881" s="34" t="n">
        <v>-0.246186568878868</v>
      </c>
      <c r="J8881" s="35" t="n">
        <v>2.15</v>
      </c>
      <c r="K8881" s="6" t="n">
        <v>0</v>
      </c>
      <c r="L8881" s="35" t="n">
        <v>-1</v>
      </c>
      <c r="M8881" s="6" t="str">
        <f aca="false">IF(I8881&lt;=0,"Below 0%",IF(I8881&lt;=0.05,"0-5%",IF(I8881&lt;=0.1,"5-10%",IF(I8881&lt;=0.2,"10-20%",IF(I8881&lt;=0.4,"20-40%","Above 40%")))))</f>
        <v>Below 0%</v>
      </c>
      <c r="N8881" s="6" t="str">
        <f aca="false">IF(AND(H8881&gt;=Summary!$B$25,I8881&gt;=Summary!$B$26,I8881&lt;=Summary!$B$27,J8881&gt;=Summary!$B$28,J8881&lt;=Summary!$B$29,F8881*J8881&gt;1),"Yes","No")</f>
        <v>No</v>
      </c>
    </row>
    <row r="8882" customFormat="false" ht="15" hidden="false" customHeight="false" outlineLevel="0" collapsed="false">
      <c r="A8882" s="6" t="s">
        <v>155</v>
      </c>
      <c r="B8882" s="45" t="n">
        <v>44303</v>
      </c>
      <c r="C8882" s="6" t="s">
        <v>203</v>
      </c>
      <c r="D8882" s="6" t="s">
        <v>204</v>
      </c>
      <c r="E8882" s="6" t="s">
        <v>187</v>
      </c>
      <c r="F8882" s="34" t="n">
        <v>0.629849672317505</v>
      </c>
      <c r="G8882" s="34" t="n">
        <v>0.571210282683924</v>
      </c>
      <c r="H8882" s="34" t="n">
        <v>0.0586393896335806</v>
      </c>
      <c r="I8882" s="34" t="n">
        <v>0.102658147815641</v>
      </c>
      <c r="J8882" s="35" t="n">
        <v>1.74</v>
      </c>
      <c r="K8882" s="6" t="n">
        <v>1</v>
      </c>
      <c r="L8882" s="35" t="n">
        <v>0.74</v>
      </c>
      <c r="M8882" s="6" t="str">
        <f aca="false">IF(I8882&lt;=0,"Below 0%",IF(I8882&lt;=0.05,"0-5%",IF(I8882&lt;=0.1,"5-10%",IF(I8882&lt;=0.2,"10-20%",IF(I8882&lt;=0.4,"20-40%","Above 40%")))))</f>
        <v>10-20%</v>
      </c>
      <c r="N8882" s="6" t="str">
        <f aca="false">IF(AND(H8882&gt;=Summary!$B$25,I8882&gt;=Summary!$B$26,I8882&lt;=Summary!$B$27,J8882&gt;=Summary!$B$28,J8882&lt;=Summary!$B$29,F8882*J8882&gt;1),"Yes","No")</f>
        <v>No</v>
      </c>
    </row>
    <row r="8883" customFormat="false" ht="15" hidden="false" customHeight="false" outlineLevel="0" collapsed="false">
      <c r="A8883" s="6" t="s">
        <v>155</v>
      </c>
      <c r="B8883" s="45" t="n">
        <v>44303</v>
      </c>
      <c r="C8883" s="6" t="s">
        <v>203</v>
      </c>
      <c r="D8883" s="6" t="s">
        <v>204</v>
      </c>
      <c r="E8883" s="6" t="s">
        <v>174</v>
      </c>
      <c r="F8883" s="34" t="n">
        <v>0.234454587101936</v>
      </c>
      <c r="G8883" s="34" t="n">
        <v>0.267179003190868</v>
      </c>
      <c r="H8883" s="34" t="n">
        <v>-0.0327244160889315</v>
      </c>
      <c r="I8883" s="34" t="n">
        <v>-0.122481241782139</v>
      </c>
      <c r="J8883" s="35" t="n">
        <v>3.72</v>
      </c>
      <c r="K8883" s="6" t="n">
        <v>0</v>
      </c>
      <c r="L8883" s="35" t="n">
        <v>-1</v>
      </c>
      <c r="M8883" s="6" t="str">
        <f aca="false">IF(I8883&lt;=0,"Below 0%",IF(I8883&lt;=0.05,"0-5%",IF(I8883&lt;=0.1,"5-10%",IF(I8883&lt;=0.2,"10-20%",IF(I8883&lt;=0.4,"20-40%","Above 40%")))))</f>
        <v>Below 0%</v>
      </c>
      <c r="N8883" s="6" t="str">
        <f aca="false">IF(AND(H8883&gt;=Summary!$B$25,I8883&gt;=Summary!$B$26,I8883&lt;=Summary!$B$27,J8883&gt;=Summary!$B$28,J8883&lt;=Summary!$B$29,F8883*J8883&gt;1),"Yes","No")</f>
        <v>No</v>
      </c>
    </row>
    <row r="8884" customFormat="false" ht="15" hidden="false" customHeight="false" outlineLevel="0" collapsed="false">
      <c r="A8884" s="6" t="s">
        <v>155</v>
      </c>
      <c r="B8884" s="45" t="n">
        <v>44303</v>
      </c>
      <c r="C8884" s="6" t="s">
        <v>203</v>
      </c>
      <c r="D8884" s="6" t="s">
        <v>204</v>
      </c>
      <c r="E8884" s="6" t="s">
        <v>177</v>
      </c>
      <c r="F8884" s="34" t="n">
        <v>0.135695785284042</v>
      </c>
      <c r="G8884" s="34" t="n">
        <v>0.161610714125208</v>
      </c>
      <c r="H8884" s="34" t="n">
        <v>-0.0259149288411655</v>
      </c>
      <c r="I8884" s="34" t="n">
        <v>-0.160354027153719</v>
      </c>
      <c r="J8884" s="35" t="n">
        <v>6.15</v>
      </c>
      <c r="K8884" s="6" t="n">
        <v>0</v>
      </c>
      <c r="L8884" s="35" t="n">
        <v>-1</v>
      </c>
      <c r="M8884" s="6" t="str">
        <f aca="false">IF(I8884&lt;=0,"Below 0%",IF(I8884&lt;=0.05,"0-5%",IF(I8884&lt;=0.1,"5-10%",IF(I8884&lt;=0.2,"10-20%",IF(I8884&lt;=0.4,"20-40%","Above 40%")))))</f>
        <v>Below 0%</v>
      </c>
      <c r="N8884" s="6" t="str">
        <f aca="false">IF(AND(H8884&gt;=Summary!$B$25,I8884&gt;=Summary!$B$26,I8884&lt;=Summary!$B$27,J8884&gt;=Summary!$B$28,J8884&lt;=Summary!$B$29,F8884*J8884&gt;1),"Yes","No")</f>
        <v>No</v>
      </c>
    </row>
    <row r="8885" customFormat="false" ht="15" hidden="false" customHeight="false" outlineLevel="0" collapsed="false">
      <c r="A8885" s="6" t="s">
        <v>155</v>
      </c>
      <c r="B8885" s="45" t="n">
        <v>44304</v>
      </c>
      <c r="C8885" s="6" t="s">
        <v>185</v>
      </c>
      <c r="D8885" s="6" t="s">
        <v>184</v>
      </c>
      <c r="E8885" s="6" t="s">
        <v>187</v>
      </c>
      <c r="F8885" s="34" t="n">
        <v>0.702332973480225</v>
      </c>
      <c r="G8885" s="34" t="n">
        <v>0.552367288378766</v>
      </c>
      <c r="H8885" s="34" t="n">
        <v>0.149965685101459</v>
      </c>
      <c r="I8885" s="34" t="n">
        <v>0.27149631822264</v>
      </c>
      <c r="J8885" s="35" t="n">
        <v>1.8</v>
      </c>
      <c r="K8885" s="6" t="n">
        <v>0</v>
      </c>
      <c r="L8885" s="35" t="n">
        <v>-1</v>
      </c>
      <c r="M8885" s="6" t="str">
        <f aca="false">IF(I8885&lt;=0,"Below 0%",IF(I8885&lt;=0.05,"0-5%",IF(I8885&lt;=0.1,"5-10%",IF(I8885&lt;=0.2,"10-20%",IF(I8885&lt;=0.4,"20-40%","Above 40%")))))</f>
        <v>20-40%</v>
      </c>
      <c r="N8885" s="6" t="str">
        <f aca="false">IF(AND(H8885&gt;=Summary!$B$25,I8885&gt;=Summary!$B$26,I8885&lt;=Summary!$B$27,J8885&gt;=Summary!$B$28,J8885&lt;=Summary!$B$29,F8885*J8885&gt;1),"Yes","No")</f>
        <v>Yes</v>
      </c>
    </row>
    <row r="8886" customFormat="false" ht="15" hidden="false" customHeight="false" outlineLevel="0" collapsed="false">
      <c r="A8886" s="6" t="s">
        <v>155</v>
      </c>
      <c r="B8886" s="45" t="n">
        <v>44304</v>
      </c>
      <c r="C8886" s="6" t="s">
        <v>185</v>
      </c>
      <c r="D8886" s="6" t="s">
        <v>184</v>
      </c>
      <c r="E8886" s="6" t="s">
        <v>174</v>
      </c>
      <c r="F8886" s="34" t="n">
        <v>0.177321881055832</v>
      </c>
      <c r="G8886" s="34" t="n">
        <v>0.258249641319943</v>
      </c>
      <c r="H8886" s="34" t="n">
        <v>-0.0809277602641106</v>
      </c>
      <c r="I8886" s="34" t="n">
        <v>-0.313370271689362</v>
      </c>
      <c r="J8886" s="35" t="n">
        <v>3.85</v>
      </c>
      <c r="K8886" s="6" t="n">
        <v>1</v>
      </c>
      <c r="L8886" s="35" t="n">
        <v>2.85</v>
      </c>
      <c r="M8886" s="6" t="str">
        <f aca="false">IF(I8886&lt;=0,"Below 0%",IF(I8886&lt;=0.05,"0-5%",IF(I8886&lt;=0.1,"5-10%",IF(I8886&lt;=0.2,"10-20%",IF(I8886&lt;=0.4,"20-40%","Above 40%")))))</f>
        <v>Below 0%</v>
      </c>
      <c r="N8886" s="6" t="str">
        <f aca="false">IF(AND(H8886&gt;=Summary!$B$25,I8886&gt;=Summary!$B$26,I8886&lt;=Summary!$B$27,J8886&gt;=Summary!$B$28,J8886&lt;=Summary!$B$29,F8886*J8886&gt;1),"Yes","No")</f>
        <v>No</v>
      </c>
    </row>
    <row r="8887" customFormat="false" ht="15" hidden="false" customHeight="false" outlineLevel="0" collapsed="false">
      <c r="A8887" s="6" t="s">
        <v>155</v>
      </c>
      <c r="B8887" s="45" t="n">
        <v>44304</v>
      </c>
      <c r="C8887" s="6" t="s">
        <v>185</v>
      </c>
      <c r="D8887" s="6" t="s">
        <v>184</v>
      </c>
      <c r="E8887" s="6" t="s">
        <v>177</v>
      </c>
      <c r="F8887" s="34" t="n">
        <v>0.120345145463944</v>
      </c>
      <c r="G8887" s="34" t="n">
        <v>0.189383070301291</v>
      </c>
      <c r="H8887" s="34" t="n">
        <v>-0.0690379248373478</v>
      </c>
      <c r="I8887" s="34" t="n">
        <v>-0.36454116372448</v>
      </c>
      <c r="J8887" s="35" t="n">
        <v>5.25</v>
      </c>
      <c r="K8887" s="6" t="n">
        <v>0</v>
      </c>
      <c r="L8887" s="35" t="n">
        <v>-1</v>
      </c>
      <c r="M8887" s="6" t="str">
        <f aca="false">IF(I8887&lt;=0,"Below 0%",IF(I8887&lt;=0.05,"0-5%",IF(I8887&lt;=0.1,"5-10%",IF(I8887&lt;=0.2,"10-20%",IF(I8887&lt;=0.4,"20-40%","Above 40%")))))</f>
        <v>Below 0%</v>
      </c>
      <c r="N8887" s="6" t="str">
        <f aca="false">IF(AND(H8887&gt;=Summary!$B$25,I8887&gt;=Summary!$B$26,I8887&lt;=Summary!$B$27,J8887&gt;=Summary!$B$28,J8887&lt;=Summary!$B$29,F8887*J8887&gt;1),"Yes","No")</f>
        <v>No</v>
      </c>
    </row>
    <row r="8888" customFormat="false" ht="15" hidden="false" customHeight="false" outlineLevel="0" collapsed="false">
      <c r="A8888" s="6" t="s">
        <v>155</v>
      </c>
      <c r="B8888" s="45" t="n">
        <v>44304</v>
      </c>
      <c r="C8888" s="6" t="s">
        <v>176</v>
      </c>
      <c r="D8888" s="6" t="s">
        <v>196</v>
      </c>
      <c r="E8888" s="6" t="s">
        <v>187</v>
      </c>
      <c r="F8888" s="34" t="n">
        <v>0.865854501724243</v>
      </c>
      <c r="G8888" s="34" t="n">
        <v>0.720524017467249</v>
      </c>
      <c r="H8888" s="34" t="n">
        <v>0.145330484256994</v>
      </c>
      <c r="I8888" s="34" t="n">
        <v>0.201701096332434</v>
      </c>
      <c r="J8888" s="35" t="n">
        <v>1.4</v>
      </c>
      <c r="K8888" s="6" t="n">
        <v>1</v>
      </c>
      <c r="L8888" s="35" t="n">
        <v>0.4</v>
      </c>
      <c r="M8888" s="6" t="str">
        <f aca="false">IF(I8888&lt;=0,"Below 0%",IF(I8888&lt;=0.05,"0-5%",IF(I8888&lt;=0.1,"5-10%",IF(I8888&lt;=0.2,"10-20%",IF(I8888&lt;=0.4,"20-40%","Above 40%")))))</f>
        <v>20-40%</v>
      </c>
      <c r="N8888" s="6" t="str">
        <f aca="false">IF(AND(H8888&gt;=Summary!$B$25,I8888&gt;=Summary!$B$26,I8888&lt;=Summary!$B$27,J8888&gt;=Summary!$B$28,J8888&lt;=Summary!$B$29,F8888*J8888&gt;1),"Yes","No")</f>
        <v>No</v>
      </c>
    </row>
    <row r="8889" customFormat="false" ht="15" hidden="false" customHeight="false" outlineLevel="0" collapsed="false">
      <c r="A8889" s="6" t="s">
        <v>155</v>
      </c>
      <c r="B8889" s="45" t="n">
        <v>44304</v>
      </c>
      <c r="C8889" s="6" t="s">
        <v>176</v>
      </c>
      <c r="D8889" s="6" t="s">
        <v>196</v>
      </c>
      <c r="E8889" s="6" t="s">
        <v>174</v>
      </c>
      <c r="F8889" s="34" t="n">
        <v>0.0866252183914185</v>
      </c>
      <c r="G8889" s="34" t="n">
        <v>0.183406113537118</v>
      </c>
      <c r="H8889" s="34" t="n">
        <v>-0.0967808951456994</v>
      </c>
      <c r="I8889" s="34" t="n">
        <v>-0.52768630924679</v>
      </c>
      <c r="J8889" s="35" t="n">
        <v>5.5</v>
      </c>
      <c r="K8889" s="6" t="n">
        <v>0</v>
      </c>
      <c r="L8889" s="35" t="n">
        <v>-1</v>
      </c>
      <c r="M8889" s="6" t="str">
        <f aca="false">IF(I8889&lt;=0,"Below 0%",IF(I8889&lt;=0.05,"0-5%",IF(I8889&lt;=0.1,"5-10%",IF(I8889&lt;=0.2,"10-20%",IF(I8889&lt;=0.4,"20-40%","Above 40%")))))</f>
        <v>Below 0%</v>
      </c>
      <c r="N8889" s="6" t="str">
        <f aca="false">IF(AND(H8889&gt;=Summary!$B$25,I8889&gt;=Summary!$B$26,I8889&lt;=Summary!$B$27,J8889&gt;=Summary!$B$28,J8889&lt;=Summary!$B$29,F8889*J8889&gt;1),"Yes","No")</f>
        <v>No</v>
      </c>
    </row>
    <row r="8890" customFormat="false" ht="15" hidden="false" customHeight="false" outlineLevel="0" collapsed="false">
      <c r="A8890" s="6" t="s">
        <v>155</v>
      </c>
      <c r="B8890" s="45" t="n">
        <v>44304</v>
      </c>
      <c r="C8890" s="6" t="s">
        <v>176</v>
      </c>
      <c r="D8890" s="6" t="s">
        <v>196</v>
      </c>
      <c r="E8890" s="6" t="s">
        <v>177</v>
      </c>
      <c r="F8890" s="34" t="n">
        <v>0.0475202612578869</v>
      </c>
      <c r="G8890" s="34" t="n">
        <v>0.0960698689956332</v>
      </c>
      <c r="H8890" s="34" t="n">
        <v>-0.0485496077377463</v>
      </c>
      <c r="I8890" s="34" t="n">
        <v>-0.505357280542905</v>
      </c>
      <c r="J8890" s="35" t="n">
        <v>10.5</v>
      </c>
      <c r="K8890" s="6" t="n">
        <v>0</v>
      </c>
      <c r="L8890" s="35" t="n">
        <v>-1</v>
      </c>
      <c r="M8890" s="6" t="str">
        <f aca="false">IF(I8890&lt;=0,"Below 0%",IF(I8890&lt;=0.05,"0-5%",IF(I8890&lt;=0.1,"5-10%",IF(I8890&lt;=0.2,"10-20%",IF(I8890&lt;=0.4,"20-40%","Above 40%")))))</f>
        <v>Below 0%</v>
      </c>
      <c r="N8890" s="6" t="str">
        <f aca="false">IF(AND(H8890&gt;=Summary!$B$25,I8890&gt;=Summary!$B$26,I8890&lt;=Summary!$B$27,J8890&gt;=Summary!$B$28,J8890&lt;=Summary!$B$29,F8890*J8890&gt;1),"Yes","No")</f>
        <v>No</v>
      </c>
    </row>
    <row r="8891" customFormat="false" ht="15" hidden="false" customHeight="false" outlineLevel="0" collapsed="false">
      <c r="A8891" s="6" t="s">
        <v>155</v>
      </c>
      <c r="B8891" s="45" t="n">
        <v>44305</v>
      </c>
      <c r="C8891" s="6" t="s">
        <v>205</v>
      </c>
      <c r="D8891" s="6" t="s">
        <v>183</v>
      </c>
      <c r="E8891" s="6" t="s">
        <v>187</v>
      </c>
      <c r="F8891" s="34" t="n">
        <v>0.245834678411484</v>
      </c>
      <c r="G8891" s="34" t="n">
        <v>0.202999523303143</v>
      </c>
      <c r="H8891" s="34" t="n">
        <v>0.0428351551083413</v>
      </c>
      <c r="I8891" s="34" t="n">
        <v>0.211011111806282</v>
      </c>
      <c r="J8891" s="35" t="n">
        <v>4.9</v>
      </c>
      <c r="K8891" s="6" t="n">
        <v>0</v>
      </c>
      <c r="L8891" s="35" t="n">
        <v>-1</v>
      </c>
      <c r="M8891" s="6" t="str">
        <f aca="false">IF(I8891&lt;=0,"Below 0%",IF(I8891&lt;=0.05,"0-5%",IF(I8891&lt;=0.1,"5-10%",IF(I8891&lt;=0.2,"10-20%",IF(I8891&lt;=0.4,"20-40%","Above 40%")))))</f>
        <v>20-40%</v>
      </c>
      <c r="N8891" s="6" t="str">
        <f aca="false">IF(AND(H8891&gt;=Summary!$B$25,I8891&gt;=Summary!$B$26,I8891&lt;=Summary!$B$27,J8891&gt;=Summary!$B$28,J8891&lt;=Summary!$B$29,F8891*J8891&gt;1),"Yes","No")</f>
        <v>Yes</v>
      </c>
    </row>
    <row r="8892" customFormat="false" ht="15" hidden="false" customHeight="false" outlineLevel="0" collapsed="false">
      <c r="A8892" s="6" t="s">
        <v>155</v>
      </c>
      <c r="B8892" s="45" t="n">
        <v>44305</v>
      </c>
      <c r="C8892" s="6" t="s">
        <v>205</v>
      </c>
      <c r="D8892" s="6" t="s">
        <v>183</v>
      </c>
      <c r="E8892" s="6" t="s">
        <v>174</v>
      </c>
      <c r="F8892" s="34" t="n">
        <v>0.318341791629791</v>
      </c>
      <c r="G8892" s="34" t="n">
        <v>0.222030728612812</v>
      </c>
      <c r="H8892" s="34" t="n">
        <v>0.0963110630169791</v>
      </c>
      <c r="I8892" s="34" t="n">
        <v>0.433773575480766</v>
      </c>
      <c r="J8892" s="35" t="n">
        <v>4.48</v>
      </c>
      <c r="K8892" s="6" t="n">
        <v>1</v>
      </c>
      <c r="L8892" s="35" t="n">
        <v>3.48</v>
      </c>
      <c r="M8892" s="6" t="str">
        <f aca="false">IF(I8892&lt;=0,"Below 0%",IF(I8892&lt;=0.05,"0-5%",IF(I8892&lt;=0.1,"5-10%",IF(I8892&lt;=0.2,"10-20%",IF(I8892&lt;=0.4,"20-40%","Above 40%")))))</f>
        <v>Above 40%</v>
      </c>
      <c r="N8892" s="6" t="str">
        <f aca="false">IF(AND(H8892&gt;=Summary!$B$25,I8892&gt;=Summary!$B$26,I8892&lt;=Summary!$B$27,J8892&gt;=Summary!$B$28,J8892&lt;=Summary!$B$29,F8892*J8892&gt;1),"Yes","No")</f>
        <v>No</v>
      </c>
    </row>
    <row r="8893" customFormat="false" ht="15" hidden="false" customHeight="false" outlineLevel="0" collapsed="false">
      <c r="A8893" s="6" t="s">
        <v>155</v>
      </c>
      <c r="B8893" s="45" t="n">
        <v>44305</v>
      </c>
      <c r="C8893" s="6" t="s">
        <v>205</v>
      </c>
      <c r="D8893" s="6" t="s">
        <v>183</v>
      </c>
      <c r="E8893" s="6" t="s">
        <v>177</v>
      </c>
      <c r="F8893" s="34" t="n">
        <v>0.435823500156403</v>
      </c>
      <c r="G8893" s="34" t="n">
        <v>0.574969748084045</v>
      </c>
      <c r="H8893" s="34" t="n">
        <v>-0.139146247927643</v>
      </c>
      <c r="I8893" s="34" t="n">
        <v>-0.242006207094053</v>
      </c>
      <c r="J8893" s="35" t="n">
        <v>1.73</v>
      </c>
      <c r="K8893" s="6" t="n">
        <v>0</v>
      </c>
      <c r="L8893" s="35" t="n">
        <v>-1</v>
      </c>
      <c r="M8893" s="6" t="str">
        <f aca="false">IF(I8893&lt;=0,"Below 0%",IF(I8893&lt;=0.05,"0-5%",IF(I8893&lt;=0.1,"5-10%",IF(I8893&lt;=0.2,"10-20%",IF(I8893&lt;=0.4,"20-40%","Above 40%")))))</f>
        <v>Below 0%</v>
      </c>
      <c r="N8893" s="6" t="str">
        <f aca="false">IF(AND(H8893&gt;=Summary!$B$25,I8893&gt;=Summary!$B$26,I8893&lt;=Summary!$B$27,J8893&gt;=Summary!$B$28,J8893&lt;=Summary!$B$29,F8893*J8893&gt;1),"Yes","No")</f>
        <v>No</v>
      </c>
    </row>
    <row r="8894" customFormat="false" ht="15" hidden="false" customHeight="false" outlineLevel="0" collapsed="false">
      <c r="A8894" s="6" t="s">
        <v>155</v>
      </c>
      <c r="B8894" s="45" t="n">
        <v>44306</v>
      </c>
      <c r="C8894" s="6" t="s">
        <v>190</v>
      </c>
      <c r="D8894" s="6" t="s">
        <v>201</v>
      </c>
      <c r="E8894" s="6" t="s">
        <v>187</v>
      </c>
      <c r="F8894" s="34" t="n">
        <v>0.620145082473755</v>
      </c>
      <c r="G8894" s="34" t="n">
        <v>0.599430271228697</v>
      </c>
      <c r="H8894" s="34" t="n">
        <v>0.0207148112450578</v>
      </c>
      <c r="I8894" s="34" t="n">
        <v>0.0345574994112279</v>
      </c>
      <c r="J8894" s="35" t="n">
        <v>1.67</v>
      </c>
      <c r="K8894" s="6" t="n">
        <v>0</v>
      </c>
      <c r="L8894" s="35" t="n">
        <v>-1</v>
      </c>
      <c r="M8894" s="6" t="str">
        <f aca="false">IF(I8894&lt;=0,"Below 0%",IF(I8894&lt;=0.05,"0-5%",IF(I8894&lt;=0.1,"5-10%",IF(I8894&lt;=0.2,"10-20%",IF(I8894&lt;=0.4,"20-40%","Above 40%")))))</f>
        <v>0-5%</v>
      </c>
      <c r="N8894" s="6" t="str">
        <f aca="false">IF(AND(H8894&gt;=Summary!$B$25,I8894&gt;=Summary!$B$26,I8894&lt;=Summary!$B$27,J8894&gt;=Summary!$B$28,J8894&lt;=Summary!$B$29,F8894*J8894&gt;1),"Yes","No")</f>
        <v>No</v>
      </c>
    </row>
    <row r="8895" customFormat="false" ht="15" hidden="false" customHeight="false" outlineLevel="0" collapsed="false">
      <c r="A8895" s="6" t="s">
        <v>155</v>
      </c>
      <c r="B8895" s="45" t="n">
        <v>44306</v>
      </c>
      <c r="C8895" s="6" t="s">
        <v>190</v>
      </c>
      <c r="D8895" s="6" t="s">
        <v>201</v>
      </c>
      <c r="E8895" s="6" t="s">
        <v>174</v>
      </c>
      <c r="F8895" s="34" t="n">
        <v>0.296279489994049</v>
      </c>
      <c r="G8895" s="34" t="n">
        <v>0.250262138237981</v>
      </c>
      <c r="H8895" s="34" t="n">
        <v>0.0460173517560681</v>
      </c>
      <c r="I8895" s="34" t="n">
        <v>0.183876602669753</v>
      </c>
      <c r="J8895" s="35" t="n">
        <v>4</v>
      </c>
      <c r="K8895" s="6" t="n">
        <v>1</v>
      </c>
      <c r="L8895" s="35" t="n">
        <v>3</v>
      </c>
      <c r="M8895" s="6" t="str">
        <f aca="false">IF(I8895&lt;=0,"Below 0%",IF(I8895&lt;=0.05,"0-5%",IF(I8895&lt;=0.1,"5-10%",IF(I8895&lt;=0.2,"10-20%",IF(I8895&lt;=0.4,"20-40%","Above 40%")))))</f>
        <v>10-20%</v>
      </c>
      <c r="N8895" s="6" t="str">
        <f aca="false">IF(AND(H8895&gt;=Summary!$B$25,I8895&gt;=Summary!$B$26,I8895&lt;=Summary!$B$27,J8895&gt;=Summary!$B$28,J8895&lt;=Summary!$B$29,F8895*J8895&gt;1),"Yes","No")</f>
        <v>Yes</v>
      </c>
    </row>
    <row r="8896" customFormat="false" ht="15" hidden="false" customHeight="false" outlineLevel="0" collapsed="false">
      <c r="A8896" s="6" t="s">
        <v>155</v>
      </c>
      <c r="B8896" s="45" t="n">
        <v>44306</v>
      </c>
      <c r="C8896" s="6" t="s">
        <v>190</v>
      </c>
      <c r="D8896" s="6" t="s">
        <v>201</v>
      </c>
      <c r="E8896" s="6" t="s">
        <v>177</v>
      </c>
      <c r="F8896" s="34" t="n">
        <v>0.0835754722356796</v>
      </c>
      <c r="G8896" s="34" t="n">
        <v>0.150307590533322</v>
      </c>
      <c r="H8896" s="34" t="n">
        <v>-0.0667321182976423</v>
      </c>
      <c r="I8896" s="34" t="n">
        <v>-0.443970381408305</v>
      </c>
      <c r="J8896" s="35" t="n">
        <v>6.66</v>
      </c>
      <c r="K8896" s="6" t="n">
        <v>0</v>
      </c>
      <c r="L8896" s="35" t="n">
        <v>-1</v>
      </c>
      <c r="M8896" s="6" t="str">
        <f aca="false">IF(I8896&lt;=0,"Below 0%",IF(I8896&lt;=0.05,"0-5%",IF(I8896&lt;=0.1,"5-10%",IF(I8896&lt;=0.2,"10-20%",IF(I8896&lt;=0.4,"20-40%","Above 40%")))))</f>
        <v>Below 0%</v>
      </c>
      <c r="N8896" s="6" t="str">
        <f aca="false">IF(AND(H8896&gt;=Summary!$B$25,I8896&gt;=Summary!$B$26,I8896&lt;=Summary!$B$27,J8896&gt;=Summary!$B$28,J8896&lt;=Summary!$B$29,F8896*J8896&gt;1),"Yes","No")</f>
        <v>No</v>
      </c>
    </row>
    <row r="8897" customFormat="false" ht="15" hidden="false" customHeight="false" outlineLevel="0" collapsed="false">
      <c r="A8897" s="6" t="s">
        <v>155</v>
      </c>
      <c r="B8897" s="45" t="n">
        <v>44307</v>
      </c>
      <c r="C8897" s="6" t="s">
        <v>182</v>
      </c>
      <c r="D8897" s="6" t="s">
        <v>194</v>
      </c>
      <c r="E8897" s="6" t="s">
        <v>187</v>
      </c>
      <c r="F8897" s="34" t="n">
        <v>0.112323977053165</v>
      </c>
      <c r="G8897" s="34" t="n">
        <v>0.102939106444075</v>
      </c>
      <c r="H8897" s="34" t="n">
        <v>0.00938487060909009</v>
      </c>
      <c r="I8897" s="34" t="n">
        <v>0.0911691477931051</v>
      </c>
      <c r="J8897" s="35" t="n">
        <v>9.7</v>
      </c>
      <c r="K8897" s="6" t="n">
        <v>0</v>
      </c>
      <c r="L8897" s="35" t="n">
        <v>-1</v>
      </c>
      <c r="M8897" s="6" t="str">
        <f aca="false">IF(I8897&lt;=0,"Below 0%",IF(I8897&lt;=0.05,"0-5%",IF(I8897&lt;=0.1,"5-10%",IF(I8897&lt;=0.2,"10-20%",IF(I8897&lt;=0.4,"20-40%","Above 40%")))))</f>
        <v>5-10%</v>
      </c>
      <c r="N8897" s="6" t="str">
        <f aca="false">IF(AND(H8897&gt;=Summary!$B$25,I8897&gt;=Summary!$B$26,I8897&lt;=Summary!$B$27,J8897&gt;=Summary!$B$28,J8897&lt;=Summary!$B$29,F8897*J8897&gt;1),"Yes","No")</f>
        <v>No</v>
      </c>
    </row>
    <row r="8898" customFormat="false" ht="15" hidden="false" customHeight="false" outlineLevel="0" collapsed="false">
      <c r="A8898" s="6" t="s">
        <v>155</v>
      </c>
      <c r="B8898" s="45" t="n">
        <v>44307</v>
      </c>
      <c r="C8898" s="6" t="s">
        <v>182</v>
      </c>
      <c r="D8898" s="6" t="s">
        <v>194</v>
      </c>
      <c r="E8898" s="6" t="s">
        <v>174</v>
      </c>
      <c r="F8898" s="34" t="n">
        <v>0.220200657844544</v>
      </c>
      <c r="G8898" s="34" t="n">
        <v>0.193885307283016</v>
      </c>
      <c r="H8898" s="34" t="n">
        <v>0.0263153505615278</v>
      </c>
      <c r="I8898" s="34" t="n">
        <v>0.135726378291858</v>
      </c>
      <c r="J8898" s="35" t="n">
        <v>5.15</v>
      </c>
      <c r="K8898" s="6" t="n">
        <v>0</v>
      </c>
      <c r="L8898" s="35" t="n">
        <v>-1</v>
      </c>
      <c r="M8898" s="6" t="str">
        <f aca="false">IF(I8898&lt;=0,"Below 0%",IF(I8898&lt;=0.05,"0-5%",IF(I8898&lt;=0.1,"5-10%",IF(I8898&lt;=0.2,"10-20%",IF(I8898&lt;=0.4,"20-40%","Above 40%")))))</f>
        <v>10-20%</v>
      </c>
      <c r="N8898" s="6" t="str">
        <f aca="false">IF(AND(H8898&gt;=Summary!$B$25,I8898&gt;=Summary!$B$26,I8898&lt;=Summary!$B$27,J8898&gt;=Summary!$B$28,J8898&lt;=Summary!$B$29,F8898*J8898&gt;1),"Yes","No")</f>
        <v>No</v>
      </c>
    </row>
    <row r="8899" customFormat="false" ht="15" hidden="false" customHeight="false" outlineLevel="0" collapsed="false">
      <c r="A8899" s="6" t="s">
        <v>155</v>
      </c>
      <c r="B8899" s="45" t="n">
        <v>44307</v>
      </c>
      <c r="C8899" s="6" t="s">
        <v>182</v>
      </c>
      <c r="D8899" s="6" t="s">
        <v>194</v>
      </c>
      <c r="E8899" s="6" t="s">
        <v>177</v>
      </c>
      <c r="F8899" s="34" t="n">
        <v>0.667475402355194</v>
      </c>
      <c r="G8899" s="34" t="n">
        <v>0.703175586272909</v>
      </c>
      <c r="H8899" s="34" t="n">
        <v>-0.035700183917715</v>
      </c>
      <c r="I8899" s="34" t="n">
        <v>-0.0507699422656853</v>
      </c>
      <c r="J8899" s="35" t="n">
        <v>1.42</v>
      </c>
      <c r="K8899" s="6" t="n">
        <v>1</v>
      </c>
      <c r="L8899" s="35" t="n">
        <v>0.42</v>
      </c>
      <c r="M8899" s="6" t="str">
        <f aca="false">IF(I8899&lt;=0,"Below 0%",IF(I8899&lt;=0.05,"0-5%",IF(I8899&lt;=0.1,"5-10%",IF(I8899&lt;=0.2,"10-20%",IF(I8899&lt;=0.4,"20-40%","Above 40%")))))</f>
        <v>Below 0%</v>
      </c>
      <c r="N8899" s="6" t="str">
        <f aca="false">IF(AND(H8899&gt;=Summary!$B$25,I8899&gt;=Summary!$B$26,I8899&lt;=Summary!$B$27,J8899&gt;=Summary!$B$28,J8899&lt;=Summary!$B$29,F8899*J8899&gt;1),"Yes","No")</f>
        <v>No</v>
      </c>
    </row>
    <row r="8900" customFormat="false" ht="15" hidden="false" customHeight="false" outlineLevel="0" collapsed="false">
      <c r="A8900" s="6" t="s">
        <v>155</v>
      </c>
      <c r="B8900" s="45" t="n">
        <v>44307</v>
      </c>
      <c r="C8900" s="6" t="s">
        <v>181</v>
      </c>
      <c r="D8900" s="6" t="s">
        <v>179</v>
      </c>
      <c r="E8900" s="6" t="s">
        <v>187</v>
      </c>
      <c r="F8900" s="34" t="n">
        <v>0.659038424491882</v>
      </c>
      <c r="G8900" s="34" t="n">
        <v>0.538752255677498</v>
      </c>
      <c r="H8900" s="34" t="n">
        <v>0.120286168814385</v>
      </c>
      <c r="I8900" s="34" t="n">
        <v>0.223268056043906</v>
      </c>
      <c r="J8900" s="35" t="n">
        <v>1.86</v>
      </c>
      <c r="K8900" s="6" t="n">
        <v>1</v>
      </c>
      <c r="L8900" s="35" t="n">
        <v>0.86</v>
      </c>
      <c r="M8900" s="6" t="str">
        <f aca="false">IF(I8900&lt;=0,"Below 0%",IF(I8900&lt;=0.05,"0-5%",IF(I8900&lt;=0.1,"5-10%",IF(I8900&lt;=0.2,"10-20%",IF(I8900&lt;=0.4,"20-40%","Above 40%")))))</f>
        <v>20-40%</v>
      </c>
      <c r="N8900" s="6" t="str">
        <f aca="false">IF(AND(H8900&gt;=Summary!$B$25,I8900&gt;=Summary!$B$26,I8900&lt;=Summary!$B$27,J8900&gt;=Summary!$B$28,J8900&lt;=Summary!$B$29,F8900*J8900&gt;1),"Yes","No")</f>
        <v>Yes</v>
      </c>
    </row>
    <row r="8901" customFormat="false" ht="15" hidden="false" customHeight="false" outlineLevel="0" collapsed="false">
      <c r="A8901" s="6" t="s">
        <v>155</v>
      </c>
      <c r="B8901" s="45" t="n">
        <v>44307</v>
      </c>
      <c r="C8901" s="6" t="s">
        <v>181</v>
      </c>
      <c r="D8901" s="6" t="s">
        <v>179</v>
      </c>
      <c r="E8901" s="6" t="s">
        <v>174</v>
      </c>
      <c r="F8901" s="34" t="n">
        <v>0.242759004235268</v>
      </c>
      <c r="G8901" s="34" t="n">
        <v>0.24803940484162</v>
      </c>
      <c r="H8901" s="34" t="n">
        <v>-0.0052804006063526</v>
      </c>
      <c r="I8901" s="34" t="n">
        <v>-0.0212885553798369</v>
      </c>
      <c r="J8901" s="35" t="n">
        <v>4.04</v>
      </c>
      <c r="K8901" s="6" t="n">
        <v>0</v>
      </c>
      <c r="L8901" s="35" t="n">
        <v>-1</v>
      </c>
      <c r="M8901" s="6" t="str">
        <f aca="false">IF(I8901&lt;=0,"Below 0%",IF(I8901&lt;=0.05,"0-5%",IF(I8901&lt;=0.1,"5-10%",IF(I8901&lt;=0.2,"10-20%",IF(I8901&lt;=0.4,"20-40%","Above 40%")))))</f>
        <v>Below 0%</v>
      </c>
      <c r="N8901" s="6" t="str">
        <f aca="false">IF(AND(H8901&gt;=Summary!$B$25,I8901&gt;=Summary!$B$26,I8901&lt;=Summary!$B$27,J8901&gt;=Summary!$B$28,J8901&lt;=Summary!$B$29,F8901*J8901&gt;1),"Yes","No")</f>
        <v>No</v>
      </c>
    </row>
    <row r="8902" customFormat="false" ht="15" hidden="false" customHeight="false" outlineLevel="0" collapsed="false">
      <c r="A8902" s="6" t="s">
        <v>155</v>
      </c>
      <c r="B8902" s="45" t="n">
        <v>44307</v>
      </c>
      <c r="C8902" s="6" t="s">
        <v>181</v>
      </c>
      <c r="D8902" s="6" t="s">
        <v>179</v>
      </c>
      <c r="E8902" s="6" t="s">
        <v>177</v>
      </c>
      <c r="F8902" s="34" t="n">
        <v>0.0982026159763336</v>
      </c>
      <c r="G8902" s="34" t="n">
        <v>0.213208339480882</v>
      </c>
      <c r="H8902" s="34" t="n">
        <v>-0.115005723504549</v>
      </c>
      <c r="I8902" s="34" t="n">
        <v>-0.539405371218422</v>
      </c>
      <c r="J8902" s="35" t="n">
        <v>4.7</v>
      </c>
      <c r="K8902" s="6" t="n">
        <v>0</v>
      </c>
      <c r="L8902" s="35" t="n">
        <v>-1</v>
      </c>
      <c r="M8902" s="6" t="str">
        <f aca="false">IF(I8902&lt;=0,"Below 0%",IF(I8902&lt;=0.05,"0-5%",IF(I8902&lt;=0.1,"5-10%",IF(I8902&lt;=0.2,"10-20%",IF(I8902&lt;=0.4,"20-40%","Above 40%")))))</f>
        <v>Below 0%</v>
      </c>
      <c r="N8902" s="6" t="str">
        <f aca="false">IF(AND(H8902&gt;=Summary!$B$25,I8902&gt;=Summary!$B$26,I8902&lt;=Summary!$B$27,J8902&gt;=Summary!$B$28,J8902&lt;=Summary!$B$29,F8902*J8902&gt;1),"Yes","No")</f>
        <v>No</v>
      </c>
    </row>
    <row r="8903" customFormat="false" ht="15" hidden="false" customHeight="false" outlineLevel="0" collapsed="false">
      <c r="A8903" s="6" t="s">
        <v>155</v>
      </c>
      <c r="B8903" s="45" t="n">
        <v>44308</v>
      </c>
      <c r="C8903" s="6" t="s">
        <v>195</v>
      </c>
      <c r="D8903" s="6" t="s">
        <v>178</v>
      </c>
      <c r="E8903" s="6" t="s">
        <v>187</v>
      </c>
      <c r="F8903" s="34" t="n">
        <v>0.749526560306549</v>
      </c>
      <c r="G8903" s="34" t="n">
        <v>0.607816288100333</v>
      </c>
      <c r="H8903" s="34" t="n">
        <v>0.141710272206216</v>
      </c>
      <c r="I8903" s="34" t="n">
        <v>0.233146552635364</v>
      </c>
      <c r="J8903" s="35" t="n">
        <v>1.63</v>
      </c>
      <c r="K8903" s="6" t="n">
        <v>1</v>
      </c>
      <c r="L8903" s="35" t="n">
        <v>0.63</v>
      </c>
      <c r="M8903" s="6" t="str">
        <f aca="false">IF(I8903&lt;=0,"Below 0%",IF(I8903&lt;=0.05,"0-5%",IF(I8903&lt;=0.1,"5-10%",IF(I8903&lt;=0.2,"10-20%",IF(I8903&lt;=0.4,"20-40%","Above 40%")))))</f>
        <v>20-40%</v>
      </c>
      <c r="N8903" s="6" t="str">
        <f aca="false">IF(AND(H8903&gt;=Summary!$B$25,I8903&gt;=Summary!$B$26,I8903&lt;=Summary!$B$27,J8903&gt;=Summary!$B$28,J8903&lt;=Summary!$B$29,F8903*J8903&gt;1),"Yes","No")</f>
        <v>No</v>
      </c>
    </row>
    <row r="8904" customFormat="false" ht="15" hidden="false" customHeight="false" outlineLevel="0" collapsed="false">
      <c r="A8904" s="6" t="s">
        <v>155</v>
      </c>
      <c r="B8904" s="45" t="n">
        <v>44308</v>
      </c>
      <c r="C8904" s="6" t="s">
        <v>195</v>
      </c>
      <c r="D8904" s="6" t="s">
        <v>178</v>
      </c>
      <c r="E8904" s="6" t="s">
        <v>174</v>
      </c>
      <c r="F8904" s="34" t="n">
        <v>0.149122893810272</v>
      </c>
      <c r="G8904" s="34" t="n">
        <v>0.2336652239631</v>
      </c>
      <c r="H8904" s="34" t="n">
        <v>-0.0845423301528276</v>
      </c>
      <c r="I8904" s="34" t="n">
        <v>-0.36180963824629</v>
      </c>
      <c r="J8904" s="35" t="n">
        <v>4.24</v>
      </c>
      <c r="K8904" s="6" t="n">
        <v>0</v>
      </c>
      <c r="L8904" s="35" t="n">
        <v>-1</v>
      </c>
      <c r="M8904" s="6" t="str">
        <f aca="false">IF(I8904&lt;=0,"Below 0%",IF(I8904&lt;=0.05,"0-5%",IF(I8904&lt;=0.1,"5-10%",IF(I8904&lt;=0.2,"10-20%",IF(I8904&lt;=0.4,"20-40%","Above 40%")))))</f>
        <v>Below 0%</v>
      </c>
      <c r="N8904" s="6" t="str">
        <f aca="false">IF(AND(H8904&gt;=Summary!$B$25,I8904&gt;=Summary!$B$26,I8904&lt;=Summary!$B$27,J8904&gt;=Summary!$B$28,J8904&lt;=Summary!$B$29,F8904*J8904&gt;1),"Yes","No")</f>
        <v>No</v>
      </c>
    </row>
    <row r="8905" customFormat="false" ht="15" hidden="false" customHeight="false" outlineLevel="0" collapsed="false">
      <c r="A8905" s="6" t="s">
        <v>155</v>
      </c>
      <c r="B8905" s="45" t="n">
        <v>44308</v>
      </c>
      <c r="C8905" s="6" t="s">
        <v>195</v>
      </c>
      <c r="D8905" s="6" t="s">
        <v>178</v>
      </c>
      <c r="E8905" s="6" t="s">
        <v>177</v>
      </c>
      <c r="F8905" s="34" t="n">
        <v>0.101350545883179</v>
      </c>
      <c r="G8905" s="34" t="n">
        <v>0.158518487936567</v>
      </c>
      <c r="H8905" s="34" t="n">
        <v>-0.0571679420533882</v>
      </c>
      <c r="I8905" s="34" t="n">
        <v>-0.360638956361132</v>
      </c>
      <c r="J8905" s="35" t="n">
        <v>6.25</v>
      </c>
      <c r="K8905" s="6" t="n">
        <v>0</v>
      </c>
      <c r="L8905" s="35" t="n">
        <v>-1</v>
      </c>
      <c r="M8905" s="6" t="str">
        <f aca="false">IF(I8905&lt;=0,"Below 0%",IF(I8905&lt;=0.05,"0-5%",IF(I8905&lt;=0.1,"5-10%",IF(I8905&lt;=0.2,"10-20%",IF(I8905&lt;=0.4,"20-40%","Above 40%")))))</f>
        <v>Below 0%</v>
      </c>
      <c r="N8905" s="6" t="str">
        <f aca="false">IF(AND(H8905&gt;=Summary!$B$25,I8905&gt;=Summary!$B$26,I8905&lt;=Summary!$B$27,J8905&gt;=Summary!$B$28,J8905&lt;=Summary!$B$29,F8905*J8905&gt;1),"Yes","No")</f>
        <v>No</v>
      </c>
    </row>
    <row r="8906" customFormat="false" ht="15" hidden="false" customHeight="false" outlineLevel="0" collapsed="false">
      <c r="A8906" s="6" t="s">
        <v>155</v>
      </c>
      <c r="B8906" s="45" t="n">
        <v>44309</v>
      </c>
      <c r="C8906" s="6" t="s">
        <v>185</v>
      </c>
      <c r="D8906" s="6" t="s">
        <v>173</v>
      </c>
      <c r="E8906" s="6" t="s">
        <v>187</v>
      </c>
      <c r="F8906" s="34" t="n">
        <v>0.492886036634445</v>
      </c>
      <c r="G8906" s="34" t="n">
        <v>0.469583778014941</v>
      </c>
      <c r="H8906" s="34" t="n">
        <v>0.0233022586195039</v>
      </c>
      <c r="I8906" s="34" t="n">
        <v>0.0496232189238073</v>
      </c>
      <c r="J8906" s="35" t="n">
        <v>2.13</v>
      </c>
      <c r="K8906" s="6" t="n">
        <v>0</v>
      </c>
      <c r="L8906" s="35" t="n">
        <v>-1</v>
      </c>
      <c r="M8906" s="6" t="str">
        <f aca="false">IF(I8906&lt;=0,"Below 0%",IF(I8906&lt;=0.05,"0-5%",IF(I8906&lt;=0.1,"5-10%",IF(I8906&lt;=0.2,"10-20%",IF(I8906&lt;=0.4,"20-40%","Above 40%")))))</f>
        <v>0-5%</v>
      </c>
      <c r="N8906" s="6" t="str">
        <f aca="false">IF(AND(H8906&gt;=Summary!$B$25,I8906&gt;=Summary!$B$26,I8906&lt;=Summary!$B$27,J8906&gt;=Summary!$B$28,J8906&lt;=Summary!$B$29,F8906*J8906&gt;1),"Yes","No")</f>
        <v>No</v>
      </c>
    </row>
    <row r="8907" customFormat="false" ht="15" hidden="false" customHeight="false" outlineLevel="0" collapsed="false">
      <c r="A8907" s="6" t="s">
        <v>155</v>
      </c>
      <c r="B8907" s="45" t="n">
        <v>44309</v>
      </c>
      <c r="C8907" s="6" t="s">
        <v>185</v>
      </c>
      <c r="D8907" s="6" t="s">
        <v>173</v>
      </c>
      <c r="E8907" s="6" t="s">
        <v>174</v>
      </c>
      <c r="F8907" s="34" t="n">
        <v>0.253372251987457</v>
      </c>
      <c r="G8907" s="34" t="n">
        <v>0.27783706865884</v>
      </c>
      <c r="H8907" s="34" t="n">
        <v>-0.024464816671383</v>
      </c>
      <c r="I8907" s="34" t="n">
        <v>-0.0880545450233773</v>
      </c>
      <c r="J8907" s="35" t="n">
        <v>3.6</v>
      </c>
      <c r="K8907" s="6" t="n">
        <v>0</v>
      </c>
      <c r="L8907" s="35" t="n">
        <v>-1</v>
      </c>
      <c r="M8907" s="6" t="str">
        <f aca="false">IF(I8907&lt;=0,"Below 0%",IF(I8907&lt;=0.05,"0-5%",IF(I8907&lt;=0.1,"5-10%",IF(I8907&lt;=0.2,"10-20%",IF(I8907&lt;=0.4,"20-40%","Above 40%")))))</f>
        <v>Below 0%</v>
      </c>
      <c r="N8907" s="6" t="str">
        <f aca="false">IF(AND(H8907&gt;=Summary!$B$25,I8907&gt;=Summary!$B$26,I8907&lt;=Summary!$B$27,J8907&gt;=Summary!$B$28,J8907&lt;=Summary!$B$29,F8907*J8907&gt;1),"Yes","No")</f>
        <v>No</v>
      </c>
    </row>
    <row r="8908" customFormat="false" ht="15" hidden="false" customHeight="false" outlineLevel="0" collapsed="false">
      <c r="A8908" s="6" t="s">
        <v>155</v>
      </c>
      <c r="B8908" s="45" t="n">
        <v>44309</v>
      </c>
      <c r="C8908" s="6" t="s">
        <v>185</v>
      </c>
      <c r="D8908" s="6" t="s">
        <v>173</v>
      </c>
      <c r="E8908" s="6" t="s">
        <v>177</v>
      </c>
      <c r="F8908" s="34" t="n">
        <v>0.253741711378098</v>
      </c>
      <c r="G8908" s="34" t="n">
        <v>0.252579153326218</v>
      </c>
      <c r="H8908" s="34" t="n">
        <v>0.00116255805187909</v>
      </c>
      <c r="I8908" s="34" t="n">
        <v>0.00460274744201716</v>
      </c>
      <c r="J8908" s="35" t="n">
        <v>3.96</v>
      </c>
      <c r="K8908" s="6" t="n">
        <v>1</v>
      </c>
      <c r="L8908" s="35" t="n">
        <v>2.96</v>
      </c>
      <c r="M8908" s="6" t="str">
        <f aca="false">IF(I8908&lt;=0,"Below 0%",IF(I8908&lt;=0.05,"0-5%",IF(I8908&lt;=0.1,"5-10%",IF(I8908&lt;=0.2,"10-20%",IF(I8908&lt;=0.4,"20-40%","Above 40%")))))</f>
        <v>0-5%</v>
      </c>
      <c r="N8908" s="6" t="str">
        <f aca="false">IF(AND(H8908&gt;=Summary!$B$25,I8908&gt;=Summary!$B$26,I8908&lt;=Summary!$B$27,J8908&gt;=Summary!$B$28,J8908&lt;=Summary!$B$29,F8908*J8908&gt;1),"Yes","No")</f>
        <v>No</v>
      </c>
    </row>
    <row r="8909" customFormat="false" ht="15" hidden="false" customHeight="false" outlineLevel="0" collapsed="false">
      <c r="A8909" s="6" t="s">
        <v>155</v>
      </c>
      <c r="B8909" s="45" t="n">
        <v>44310</v>
      </c>
      <c r="C8909" s="6" t="s">
        <v>183</v>
      </c>
      <c r="D8909" s="6" t="s">
        <v>188</v>
      </c>
      <c r="E8909" s="6" t="s">
        <v>187</v>
      </c>
      <c r="F8909" s="34" t="n">
        <v>0.714318037033081</v>
      </c>
      <c r="G8909" s="34" t="n">
        <v>0.778546712802768</v>
      </c>
      <c r="H8909" s="34" t="n">
        <v>-0.0642286757696871</v>
      </c>
      <c r="I8909" s="34" t="n">
        <v>-0.082498165766398</v>
      </c>
      <c r="J8909" s="35" t="n">
        <v>1.28</v>
      </c>
      <c r="K8909" s="6" t="n">
        <v>0</v>
      </c>
      <c r="L8909" s="35" t="n">
        <v>-1</v>
      </c>
      <c r="M8909" s="6" t="str">
        <f aca="false">IF(I8909&lt;=0,"Below 0%",IF(I8909&lt;=0.05,"0-5%",IF(I8909&lt;=0.1,"5-10%",IF(I8909&lt;=0.2,"10-20%",IF(I8909&lt;=0.4,"20-40%","Above 40%")))))</f>
        <v>Below 0%</v>
      </c>
      <c r="N8909" s="6" t="str">
        <f aca="false">IF(AND(H8909&gt;=Summary!$B$25,I8909&gt;=Summary!$B$26,I8909&lt;=Summary!$B$27,J8909&gt;=Summary!$B$28,J8909&lt;=Summary!$B$29,F8909*J8909&gt;1),"Yes","No")</f>
        <v>No</v>
      </c>
    </row>
    <row r="8910" customFormat="false" ht="15" hidden="false" customHeight="false" outlineLevel="0" collapsed="false">
      <c r="A8910" s="6" t="s">
        <v>155</v>
      </c>
      <c r="B8910" s="45" t="n">
        <v>44310</v>
      </c>
      <c r="C8910" s="6" t="s">
        <v>183</v>
      </c>
      <c r="D8910" s="6" t="s">
        <v>188</v>
      </c>
      <c r="E8910" s="6" t="s">
        <v>174</v>
      </c>
      <c r="F8910" s="34" t="n">
        <v>0.196235045790672</v>
      </c>
      <c r="G8910" s="34" t="n">
        <v>0.147635524798155</v>
      </c>
      <c r="H8910" s="34" t="n">
        <v>0.0485995209925178</v>
      </c>
      <c r="I8910" s="34" t="n">
        <v>0.329185817972757</v>
      </c>
      <c r="J8910" s="35" t="n">
        <v>6.75</v>
      </c>
      <c r="K8910" s="6" t="n">
        <v>1</v>
      </c>
      <c r="L8910" s="35" t="n">
        <v>5.75</v>
      </c>
      <c r="M8910" s="6" t="str">
        <f aca="false">IF(I8910&lt;=0,"Below 0%",IF(I8910&lt;=0.05,"0-5%",IF(I8910&lt;=0.1,"5-10%",IF(I8910&lt;=0.2,"10-20%",IF(I8910&lt;=0.4,"20-40%","Above 40%")))))</f>
        <v>20-40%</v>
      </c>
      <c r="N8910" s="6" t="str">
        <f aca="false">IF(AND(H8910&gt;=Summary!$B$25,I8910&gt;=Summary!$B$26,I8910&lt;=Summary!$B$27,J8910&gt;=Summary!$B$28,J8910&lt;=Summary!$B$29,F8910*J8910&gt;1),"Yes","No")</f>
        <v>No</v>
      </c>
    </row>
    <row r="8911" customFormat="false" ht="15" hidden="false" customHeight="false" outlineLevel="0" collapsed="false">
      <c r="A8911" s="6" t="s">
        <v>155</v>
      </c>
      <c r="B8911" s="45" t="n">
        <v>44310</v>
      </c>
      <c r="C8911" s="6" t="s">
        <v>183</v>
      </c>
      <c r="D8911" s="6" t="s">
        <v>188</v>
      </c>
      <c r="E8911" s="6" t="s">
        <v>177</v>
      </c>
      <c r="F8911" s="34" t="n">
        <v>0.0894469544291496</v>
      </c>
      <c r="G8911" s="34" t="n">
        <v>0.0738177623990773</v>
      </c>
      <c r="H8911" s="34" t="n">
        <v>0.0156291920300724</v>
      </c>
      <c r="I8911" s="34" t="n">
        <v>0.211726710782387</v>
      </c>
      <c r="J8911" s="35" t="n">
        <v>13.5</v>
      </c>
      <c r="K8911" s="6" t="n">
        <v>0</v>
      </c>
      <c r="L8911" s="35" t="n">
        <v>-1</v>
      </c>
      <c r="M8911" s="6" t="str">
        <f aca="false">IF(I8911&lt;=0,"Below 0%",IF(I8911&lt;=0.05,"0-5%",IF(I8911&lt;=0.1,"5-10%",IF(I8911&lt;=0.2,"10-20%",IF(I8911&lt;=0.4,"20-40%","Above 40%")))))</f>
        <v>20-40%</v>
      </c>
      <c r="N8911" s="6" t="str">
        <f aca="false">IF(AND(H8911&gt;=Summary!$B$25,I8911&gt;=Summary!$B$26,I8911&lt;=Summary!$B$27,J8911&gt;=Summary!$B$28,J8911&lt;=Summary!$B$29,F8911*J8911&gt;1),"Yes","No")</f>
        <v>No</v>
      </c>
    </row>
    <row r="8912" customFormat="false" ht="15" hidden="false" customHeight="false" outlineLevel="0" collapsed="false">
      <c r="A8912" s="6" t="s">
        <v>155</v>
      </c>
      <c r="B8912" s="45" t="n">
        <v>44310</v>
      </c>
      <c r="C8912" s="6" t="s">
        <v>204</v>
      </c>
      <c r="D8912" s="6" t="s">
        <v>201</v>
      </c>
      <c r="E8912" s="6" t="s">
        <v>187</v>
      </c>
      <c r="F8912" s="34" t="n">
        <v>0.205590158700943</v>
      </c>
      <c r="G8912" s="34" t="n">
        <v>0.178682395070831</v>
      </c>
      <c r="H8912" s="34" t="n">
        <v>0.0269077636301125</v>
      </c>
      <c r="I8912" s="34" t="n">
        <v>0.150589897899265</v>
      </c>
      <c r="J8912" s="35" t="n">
        <v>5.6</v>
      </c>
      <c r="K8912" s="6" t="n">
        <v>1</v>
      </c>
      <c r="L8912" s="35" t="n">
        <v>4.6</v>
      </c>
      <c r="M8912" s="6" t="str">
        <f aca="false">IF(I8912&lt;=0,"Below 0%",IF(I8912&lt;=0.05,"0-5%",IF(I8912&lt;=0.1,"5-10%",IF(I8912&lt;=0.2,"10-20%",IF(I8912&lt;=0.4,"20-40%","Above 40%")))))</f>
        <v>10-20%</v>
      </c>
      <c r="N8912" s="6" t="str">
        <f aca="false">IF(AND(H8912&gt;=Summary!$B$25,I8912&gt;=Summary!$B$26,I8912&lt;=Summary!$B$27,J8912&gt;=Summary!$B$28,J8912&lt;=Summary!$B$29,F8912*J8912&gt;1),"Yes","No")</f>
        <v>No</v>
      </c>
    </row>
    <row r="8913" customFormat="false" ht="15" hidden="false" customHeight="false" outlineLevel="0" collapsed="false">
      <c r="A8913" s="6" t="s">
        <v>155</v>
      </c>
      <c r="B8913" s="45" t="n">
        <v>44310</v>
      </c>
      <c r="C8913" s="6" t="s">
        <v>204</v>
      </c>
      <c r="D8913" s="6" t="s">
        <v>201</v>
      </c>
      <c r="E8913" s="6" t="s">
        <v>174</v>
      </c>
      <c r="F8913" s="34" t="n">
        <v>0.267103582620621</v>
      </c>
      <c r="G8913" s="34" t="n">
        <v>0.265416820264364</v>
      </c>
      <c r="H8913" s="34" t="n">
        <v>0.00168676235625714</v>
      </c>
      <c r="I8913" s="34" t="n">
        <v>0.00635514491725542</v>
      </c>
      <c r="J8913" s="35" t="n">
        <v>3.77</v>
      </c>
      <c r="K8913" s="6" t="n">
        <v>0</v>
      </c>
      <c r="L8913" s="35" t="n">
        <v>-1</v>
      </c>
      <c r="M8913" s="6" t="str">
        <f aca="false">IF(I8913&lt;=0,"Below 0%",IF(I8913&lt;=0.05,"0-5%",IF(I8913&lt;=0.1,"5-10%",IF(I8913&lt;=0.2,"10-20%",IF(I8913&lt;=0.4,"20-40%","Above 40%")))))</f>
        <v>0-5%</v>
      </c>
      <c r="N8913" s="6" t="str">
        <f aca="false">IF(AND(H8913&gt;=Summary!$B$25,I8913&gt;=Summary!$B$26,I8913&lt;=Summary!$B$27,J8913&gt;=Summary!$B$28,J8913&lt;=Summary!$B$29,F8913*J8913&gt;1),"Yes","No")</f>
        <v>No</v>
      </c>
    </row>
    <row r="8914" customFormat="false" ht="15" hidden="false" customHeight="false" outlineLevel="0" collapsed="false">
      <c r="A8914" s="6" t="s">
        <v>155</v>
      </c>
      <c r="B8914" s="45" t="n">
        <v>44310</v>
      </c>
      <c r="C8914" s="6" t="s">
        <v>204</v>
      </c>
      <c r="D8914" s="6" t="s">
        <v>201</v>
      </c>
      <c r="E8914" s="6" t="s">
        <v>177</v>
      </c>
      <c r="F8914" s="34" t="n">
        <v>0.527306258678436</v>
      </c>
      <c r="G8914" s="34" t="n">
        <v>0.555900784664806</v>
      </c>
      <c r="H8914" s="34" t="n">
        <v>-0.0285945259863697</v>
      </c>
      <c r="I8914" s="34" t="n">
        <v>-0.0514381824512291</v>
      </c>
      <c r="J8914" s="35" t="n">
        <v>1.8</v>
      </c>
      <c r="K8914" s="6" t="n">
        <v>0</v>
      </c>
      <c r="L8914" s="35" t="n">
        <v>-1</v>
      </c>
      <c r="M8914" s="6" t="str">
        <f aca="false">IF(I8914&lt;=0,"Below 0%",IF(I8914&lt;=0.05,"0-5%",IF(I8914&lt;=0.1,"5-10%",IF(I8914&lt;=0.2,"10-20%",IF(I8914&lt;=0.4,"20-40%","Above 40%")))))</f>
        <v>Below 0%</v>
      </c>
      <c r="N8914" s="6" t="str">
        <f aca="false">IF(AND(H8914&gt;=Summary!$B$25,I8914&gt;=Summary!$B$26,I8914&lt;=Summary!$B$27,J8914&gt;=Summary!$B$28,J8914&lt;=Summary!$B$29,F8914*J8914&gt;1),"Yes","No")</f>
        <v>No</v>
      </c>
    </row>
    <row r="8915" customFormat="false" ht="15" hidden="false" customHeight="false" outlineLevel="0" collapsed="false">
      <c r="A8915" s="6" t="s">
        <v>155</v>
      </c>
      <c r="B8915" s="45" t="n">
        <v>44310</v>
      </c>
      <c r="C8915" s="6" t="s">
        <v>189</v>
      </c>
      <c r="D8915" s="6" t="s">
        <v>190</v>
      </c>
      <c r="E8915" s="6" t="s">
        <v>187</v>
      </c>
      <c r="F8915" s="34" t="n">
        <v>0.319228768348694</v>
      </c>
      <c r="G8915" s="34" t="n">
        <v>0.201198202695956</v>
      </c>
      <c r="H8915" s="34" t="n">
        <v>0.118030565652738</v>
      </c>
      <c r="I8915" s="34" t="n">
        <v>0.586638270477503</v>
      </c>
      <c r="J8915" s="35" t="n">
        <v>5</v>
      </c>
      <c r="K8915" s="6" t="n">
        <v>0</v>
      </c>
      <c r="L8915" s="35" t="n">
        <v>-1</v>
      </c>
      <c r="M8915" s="6" t="str">
        <f aca="false">IF(I8915&lt;=0,"Below 0%",IF(I8915&lt;=0.05,"0-5%",IF(I8915&lt;=0.1,"5-10%",IF(I8915&lt;=0.2,"10-20%",IF(I8915&lt;=0.4,"20-40%","Above 40%")))))</f>
        <v>Above 40%</v>
      </c>
      <c r="N8915" s="6" t="str">
        <f aca="false">IF(AND(H8915&gt;=Summary!$B$25,I8915&gt;=Summary!$B$26,I8915&lt;=Summary!$B$27,J8915&gt;=Summary!$B$28,J8915&lt;=Summary!$B$29,F8915*J8915&gt;1),"Yes","No")</f>
        <v>No</v>
      </c>
    </row>
    <row r="8916" customFormat="false" ht="15" hidden="false" customHeight="false" outlineLevel="0" collapsed="false">
      <c r="A8916" s="6" t="s">
        <v>155</v>
      </c>
      <c r="B8916" s="45" t="n">
        <v>44310</v>
      </c>
      <c r="C8916" s="6" t="s">
        <v>189</v>
      </c>
      <c r="D8916" s="6" t="s">
        <v>190</v>
      </c>
      <c r="E8916" s="6" t="s">
        <v>174</v>
      </c>
      <c r="F8916" s="34" t="n">
        <v>0.358145177364349</v>
      </c>
      <c r="G8916" s="34" t="n">
        <v>0.257946413712764</v>
      </c>
      <c r="H8916" s="34" t="n">
        <v>0.100198763651585</v>
      </c>
      <c r="I8916" s="34" t="n">
        <v>0.388447981149919</v>
      </c>
      <c r="J8916" s="35" t="n">
        <v>3.9</v>
      </c>
      <c r="K8916" s="6" t="n">
        <v>0</v>
      </c>
      <c r="L8916" s="35" t="n">
        <v>-1</v>
      </c>
      <c r="M8916" s="6" t="str">
        <f aca="false">IF(I8916&lt;=0,"Below 0%",IF(I8916&lt;=0.05,"0-5%",IF(I8916&lt;=0.1,"5-10%",IF(I8916&lt;=0.2,"10-20%",IF(I8916&lt;=0.4,"20-40%","Above 40%")))))</f>
        <v>20-40%</v>
      </c>
      <c r="N8916" s="6" t="str">
        <f aca="false">IF(AND(H8916&gt;=Summary!$B$25,I8916&gt;=Summary!$B$26,I8916&lt;=Summary!$B$27,J8916&gt;=Summary!$B$28,J8916&lt;=Summary!$B$29,F8916*J8916&gt;1),"Yes","No")</f>
        <v>Yes</v>
      </c>
    </row>
    <row r="8917" customFormat="false" ht="15" hidden="false" customHeight="false" outlineLevel="0" collapsed="false">
      <c r="A8917" s="6" t="s">
        <v>155</v>
      </c>
      <c r="B8917" s="45" t="n">
        <v>44310</v>
      </c>
      <c r="C8917" s="6" t="s">
        <v>189</v>
      </c>
      <c r="D8917" s="6" t="s">
        <v>190</v>
      </c>
      <c r="E8917" s="6" t="s">
        <v>177</v>
      </c>
      <c r="F8917" s="34" t="n">
        <v>0.322626084089279</v>
      </c>
      <c r="G8917" s="34" t="n">
        <v>0.54085538359128</v>
      </c>
      <c r="H8917" s="34" t="n">
        <v>-0.218229299502001</v>
      </c>
      <c r="I8917" s="34" t="n">
        <v>-0.403489187910007</v>
      </c>
      <c r="J8917" s="35" t="n">
        <v>1.86</v>
      </c>
      <c r="K8917" s="6" t="n">
        <v>1</v>
      </c>
      <c r="L8917" s="35" t="n">
        <v>0.86</v>
      </c>
      <c r="M8917" s="6" t="str">
        <f aca="false">IF(I8917&lt;=0,"Below 0%",IF(I8917&lt;=0.05,"0-5%",IF(I8917&lt;=0.1,"5-10%",IF(I8917&lt;=0.2,"10-20%",IF(I8917&lt;=0.4,"20-40%","Above 40%")))))</f>
        <v>Below 0%</v>
      </c>
      <c r="N8917" s="6" t="str">
        <f aca="false">IF(AND(H8917&gt;=Summary!$B$25,I8917&gt;=Summary!$B$26,I8917&lt;=Summary!$B$27,J8917&gt;=Summary!$B$28,J8917&lt;=Summary!$B$29,F8917*J8917&gt;1),"Yes","No")</f>
        <v>No</v>
      </c>
    </row>
    <row r="8918" customFormat="false" ht="15" hidden="false" customHeight="false" outlineLevel="0" collapsed="false">
      <c r="A8918" s="6" t="s">
        <v>155</v>
      </c>
      <c r="B8918" s="45" t="n">
        <v>44311</v>
      </c>
      <c r="C8918" s="6" t="s">
        <v>182</v>
      </c>
      <c r="D8918" s="6" t="s">
        <v>178</v>
      </c>
      <c r="E8918" s="6" t="s">
        <v>187</v>
      </c>
      <c r="F8918" s="34" t="n">
        <v>0.654223918914795</v>
      </c>
      <c r="G8918" s="34" t="n">
        <v>0.514437173656214</v>
      </c>
      <c r="H8918" s="34" t="n">
        <v>0.139786745258581</v>
      </c>
      <c r="I8918" s="34" t="n">
        <v>0.271727535288882</v>
      </c>
      <c r="J8918" s="35" t="n">
        <v>1.93</v>
      </c>
      <c r="K8918" s="6" t="n">
        <v>0</v>
      </c>
      <c r="L8918" s="35" t="n">
        <v>-1</v>
      </c>
      <c r="M8918" s="6" t="str">
        <f aca="false">IF(I8918&lt;=0,"Below 0%",IF(I8918&lt;=0.05,"0-5%",IF(I8918&lt;=0.1,"5-10%",IF(I8918&lt;=0.2,"10-20%",IF(I8918&lt;=0.4,"20-40%","Above 40%")))))</f>
        <v>20-40%</v>
      </c>
      <c r="N8918" s="6" t="str">
        <f aca="false">IF(AND(H8918&gt;=Summary!$B$25,I8918&gt;=Summary!$B$26,I8918&lt;=Summary!$B$27,J8918&gt;=Summary!$B$28,J8918&lt;=Summary!$B$29,F8918*J8918&gt;1),"Yes","No")</f>
        <v>Yes</v>
      </c>
    </row>
    <row r="8919" customFormat="false" ht="15" hidden="false" customHeight="false" outlineLevel="0" collapsed="false">
      <c r="A8919" s="6" t="s">
        <v>155</v>
      </c>
      <c r="B8919" s="45" t="n">
        <v>44311</v>
      </c>
      <c r="C8919" s="6" t="s">
        <v>182</v>
      </c>
      <c r="D8919" s="6" t="s">
        <v>178</v>
      </c>
      <c r="E8919" s="6" t="s">
        <v>174</v>
      </c>
      <c r="F8919" s="34" t="n">
        <v>0.223918497562408</v>
      </c>
      <c r="G8919" s="34" t="n">
        <v>0.259911975171857</v>
      </c>
      <c r="H8919" s="34" t="n">
        <v>-0.0359934776094481</v>
      </c>
      <c r="I8919" s="34" t="n">
        <v>-0.138483336851443</v>
      </c>
      <c r="J8919" s="35" t="n">
        <v>3.82</v>
      </c>
      <c r="K8919" s="6" t="n">
        <v>1</v>
      </c>
      <c r="L8919" s="35" t="n">
        <v>2.82</v>
      </c>
      <c r="M8919" s="6" t="str">
        <f aca="false">IF(I8919&lt;=0,"Below 0%",IF(I8919&lt;=0.05,"0-5%",IF(I8919&lt;=0.1,"5-10%",IF(I8919&lt;=0.2,"10-20%",IF(I8919&lt;=0.4,"20-40%","Above 40%")))))</f>
        <v>Below 0%</v>
      </c>
      <c r="N8919" s="6" t="str">
        <f aca="false">IF(AND(H8919&gt;=Summary!$B$25,I8919&gt;=Summary!$B$26,I8919&lt;=Summary!$B$27,J8919&gt;=Summary!$B$28,J8919&lt;=Summary!$B$29,F8919*J8919&gt;1),"Yes","No")</f>
        <v>No</v>
      </c>
    </row>
    <row r="8920" customFormat="false" ht="15" hidden="false" customHeight="false" outlineLevel="0" collapsed="false">
      <c r="A8920" s="6" t="s">
        <v>155</v>
      </c>
      <c r="B8920" s="45" t="n">
        <v>44311</v>
      </c>
      <c r="C8920" s="6" t="s">
        <v>182</v>
      </c>
      <c r="D8920" s="6" t="s">
        <v>178</v>
      </c>
      <c r="E8920" s="6" t="s">
        <v>177</v>
      </c>
      <c r="F8920" s="34" t="n">
        <v>0.121857643127441</v>
      </c>
      <c r="G8920" s="34" t="n">
        <v>0.22565085117193</v>
      </c>
      <c r="H8920" s="34" t="n">
        <v>-0.103793208044489</v>
      </c>
      <c r="I8920" s="34" t="n">
        <v>-0.459972597069468</v>
      </c>
      <c r="J8920" s="35" t="n">
        <v>4.4</v>
      </c>
      <c r="K8920" s="6" t="n">
        <v>0</v>
      </c>
      <c r="L8920" s="35" t="n">
        <v>-1</v>
      </c>
      <c r="M8920" s="6" t="str">
        <f aca="false">IF(I8920&lt;=0,"Below 0%",IF(I8920&lt;=0.05,"0-5%",IF(I8920&lt;=0.1,"5-10%",IF(I8920&lt;=0.2,"10-20%",IF(I8920&lt;=0.4,"20-40%","Above 40%")))))</f>
        <v>Below 0%</v>
      </c>
      <c r="N8920" s="6" t="str">
        <f aca="false">IF(AND(H8920&gt;=Summary!$B$25,I8920&gt;=Summary!$B$26,I8920&lt;=Summary!$B$27,J8920&gt;=Summary!$B$28,J8920&lt;=Summary!$B$29,F8920*J8920&gt;1),"Yes","No")</f>
        <v>No</v>
      </c>
    </row>
    <row r="8921" customFormat="false" ht="15" hidden="false" customHeight="false" outlineLevel="0" collapsed="false">
      <c r="A8921" s="6" t="s">
        <v>155</v>
      </c>
      <c r="B8921" s="45" t="n">
        <v>44311</v>
      </c>
      <c r="C8921" s="6" t="s">
        <v>205</v>
      </c>
      <c r="D8921" s="6" t="s">
        <v>176</v>
      </c>
      <c r="E8921" s="6" t="s">
        <v>187</v>
      </c>
      <c r="F8921" s="34" t="n">
        <v>0.209722921252251</v>
      </c>
      <c r="G8921" s="34" t="n">
        <v>0.235219509382837</v>
      </c>
      <c r="H8921" s="34" t="n">
        <v>-0.0254965881305864</v>
      </c>
      <c r="I8921" s="34" t="n">
        <v>-0.108394869955658</v>
      </c>
      <c r="J8921" s="35" t="n">
        <v>4.3</v>
      </c>
      <c r="K8921" s="6" t="n">
        <v>0</v>
      </c>
      <c r="L8921" s="35" t="n">
        <v>-1</v>
      </c>
      <c r="M8921" s="6" t="str">
        <f aca="false">IF(I8921&lt;=0,"Below 0%",IF(I8921&lt;=0.05,"0-5%",IF(I8921&lt;=0.1,"5-10%",IF(I8921&lt;=0.2,"10-20%",IF(I8921&lt;=0.4,"20-40%","Above 40%")))))</f>
        <v>Below 0%</v>
      </c>
      <c r="N8921" s="6" t="str">
        <f aca="false">IF(AND(H8921&gt;=Summary!$B$25,I8921&gt;=Summary!$B$26,I8921&lt;=Summary!$B$27,J8921&gt;=Summary!$B$28,J8921&lt;=Summary!$B$29,F8921*J8921&gt;1),"Yes","No")</f>
        <v>No</v>
      </c>
    </row>
    <row r="8922" customFormat="false" ht="15" hidden="false" customHeight="false" outlineLevel="0" collapsed="false">
      <c r="A8922" s="6" t="s">
        <v>155</v>
      </c>
      <c r="B8922" s="45" t="n">
        <v>44311</v>
      </c>
      <c r="C8922" s="6" t="s">
        <v>205</v>
      </c>
      <c r="D8922" s="6" t="s">
        <v>176</v>
      </c>
      <c r="E8922" s="6" t="s">
        <v>174</v>
      </c>
      <c r="F8922" s="34" t="n">
        <v>0.157562583684921</v>
      </c>
      <c r="G8922" s="34" t="n">
        <v>0.237986797728518</v>
      </c>
      <c r="H8922" s="34" t="n">
        <v>-0.0804242140435962</v>
      </c>
      <c r="I8922" s="34" t="n">
        <v>-0.337935611602034</v>
      </c>
      <c r="J8922" s="35" t="n">
        <v>4.25</v>
      </c>
      <c r="K8922" s="6" t="n">
        <v>1</v>
      </c>
      <c r="L8922" s="35" t="n">
        <v>3.25</v>
      </c>
      <c r="M8922" s="6" t="str">
        <f aca="false">IF(I8922&lt;=0,"Below 0%",IF(I8922&lt;=0.05,"0-5%",IF(I8922&lt;=0.1,"5-10%",IF(I8922&lt;=0.2,"10-20%",IF(I8922&lt;=0.4,"20-40%","Above 40%")))))</f>
        <v>Below 0%</v>
      </c>
      <c r="N8922" s="6" t="str">
        <f aca="false">IF(AND(H8922&gt;=Summary!$B$25,I8922&gt;=Summary!$B$26,I8922&lt;=Summary!$B$27,J8922&gt;=Summary!$B$28,J8922&lt;=Summary!$B$29,F8922*J8922&gt;1),"Yes","No")</f>
        <v>No</v>
      </c>
    </row>
    <row r="8923" customFormat="false" ht="15" hidden="false" customHeight="false" outlineLevel="0" collapsed="false">
      <c r="A8923" s="6" t="s">
        <v>155</v>
      </c>
      <c r="B8923" s="45" t="n">
        <v>44311</v>
      </c>
      <c r="C8923" s="6" t="s">
        <v>205</v>
      </c>
      <c r="D8923" s="6" t="s">
        <v>176</v>
      </c>
      <c r="E8923" s="6" t="s">
        <v>177</v>
      </c>
      <c r="F8923" s="34" t="n">
        <v>0.632714509963989</v>
      </c>
      <c r="G8923" s="34" t="n">
        <v>0.526793692888646</v>
      </c>
      <c r="H8923" s="34" t="n">
        <v>0.105920817075344</v>
      </c>
      <c r="I8923" s="34" t="n">
        <v>0.201066980309754</v>
      </c>
      <c r="J8923" s="35" t="n">
        <v>1.92</v>
      </c>
      <c r="K8923" s="6" t="n">
        <v>0</v>
      </c>
      <c r="L8923" s="35" t="n">
        <v>-1</v>
      </c>
      <c r="M8923" s="6" t="str">
        <f aca="false">IF(I8923&lt;=0,"Below 0%",IF(I8923&lt;=0.05,"0-5%",IF(I8923&lt;=0.1,"5-10%",IF(I8923&lt;=0.2,"10-20%",IF(I8923&lt;=0.4,"20-40%","Above 40%")))))</f>
        <v>20-40%</v>
      </c>
      <c r="N8923" s="6" t="str">
        <f aca="false">IF(AND(H8923&gt;=Summary!$B$25,I8923&gt;=Summary!$B$26,I8923&lt;=Summary!$B$27,J8923&gt;=Summary!$B$28,J8923&lt;=Summary!$B$29,F8923*J8923&gt;1),"Yes","No")</f>
        <v>Yes</v>
      </c>
    </row>
    <row r="8924" customFormat="false" ht="15" hidden="false" customHeight="false" outlineLevel="0" collapsed="false">
      <c r="A8924" s="6" t="s">
        <v>155</v>
      </c>
      <c r="B8924" s="45" t="n">
        <v>44311</v>
      </c>
      <c r="C8924" s="6" t="s">
        <v>203</v>
      </c>
      <c r="D8924" s="6" t="s">
        <v>196</v>
      </c>
      <c r="E8924" s="6" t="s">
        <v>187</v>
      </c>
      <c r="F8924" s="34" t="n">
        <v>0.517995297908783</v>
      </c>
      <c r="G8924" s="34" t="n">
        <v>0.464629718662445</v>
      </c>
      <c r="H8924" s="34" t="n">
        <v>0.0533655792463383</v>
      </c>
      <c r="I8924" s="34" t="n">
        <v>0.114856146954966</v>
      </c>
      <c r="J8924" s="35" t="n">
        <v>2.15</v>
      </c>
      <c r="K8924" s="6" t="n">
        <v>0</v>
      </c>
      <c r="L8924" s="35" t="n">
        <v>-1</v>
      </c>
      <c r="M8924" s="6" t="str">
        <f aca="false">IF(I8924&lt;=0,"Below 0%",IF(I8924&lt;=0.05,"0-5%",IF(I8924&lt;=0.1,"5-10%",IF(I8924&lt;=0.2,"10-20%",IF(I8924&lt;=0.4,"20-40%","Above 40%")))))</f>
        <v>10-20%</v>
      </c>
      <c r="N8924" s="6" t="str">
        <f aca="false">IF(AND(H8924&gt;=Summary!$B$25,I8924&gt;=Summary!$B$26,I8924&lt;=Summary!$B$27,J8924&gt;=Summary!$B$28,J8924&lt;=Summary!$B$29,F8924*J8924&gt;1),"Yes","No")</f>
        <v>Yes</v>
      </c>
    </row>
    <row r="8925" customFormat="false" ht="15" hidden="false" customHeight="false" outlineLevel="0" collapsed="false">
      <c r="A8925" s="6" t="s">
        <v>155</v>
      </c>
      <c r="B8925" s="45" t="n">
        <v>44311</v>
      </c>
      <c r="C8925" s="6" t="s">
        <v>203</v>
      </c>
      <c r="D8925" s="6" t="s">
        <v>196</v>
      </c>
      <c r="E8925" s="6" t="s">
        <v>174</v>
      </c>
      <c r="F8925" s="34" t="n">
        <v>0.250827372074127</v>
      </c>
      <c r="G8925" s="34" t="n">
        <v>0.288714998590825</v>
      </c>
      <c r="H8925" s="34" t="n">
        <v>-0.0378876265166983</v>
      </c>
      <c r="I8925" s="34" t="n">
        <v>-0.131228466486404</v>
      </c>
      <c r="J8925" s="35" t="n">
        <v>3.46</v>
      </c>
      <c r="K8925" s="6" t="n">
        <v>0</v>
      </c>
      <c r="L8925" s="35" t="n">
        <v>-1</v>
      </c>
      <c r="M8925" s="6" t="str">
        <f aca="false">IF(I8925&lt;=0,"Below 0%",IF(I8925&lt;=0.05,"0-5%",IF(I8925&lt;=0.1,"5-10%",IF(I8925&lt;=0.2,"10-20%",IF(I8925&lt;=0.4,"20-40%","Above 40%")))))</f>
        <v>Below 0%</v>
      </c>
      <c r="N8925" s="6" t="str">
        <f aca="false">IF(AND(H8925&gt;=Summary!$B$25,I8925&gt;=Summary!$B$26,I8925&lt;=Summary!$B$27,J8925&gt;=Summary!$B$28,J8925&lt;=Summary!$B$29,F8925*J8925&gt;1),"Yes","No")</f>
        <v>No</v>
      </c>
    </row>
    <row r="8926" customFormat="false" ht="15" hidden="false" customHeight="false" outlineLevel="0" collapsed="false">
      <c r="A8926" s="6" t="s">
        <v>155</v>
      </c>
      <c r="B8926" s="45" t="n">
        <v>44311</v>
      </c>
      <c r="C8926" s="6" t="s">
        <v>203</v>
      </c>
      <c r="D8926" s="6" t="s">
        <v>196</v>
      </c>
      <c r="E8926" s="6" t="s">
        <v>177</v>
      </c>
      <c r="F8926" s="34" t="n">
        <v>0.231177315115929</v>
      </c>
      <c r="G8926" s="34" t="n">
        <v>0.24665528274673</v>
      </c>
      <c r="H8926" s="34" t="n">
        <v>-0.0154779676308012</v>
      </c>
      <c r="I8926" s="34" t="n">
        <v>-0.0627514134643298</v>
      </c>
      <c r="J8926" s="35" t="n">
        <v>4.05</v>
      </c>
      <c r="K8926" s="6" t="n">
        <v>1</v>
      </c>
      <c r="L8926" s="35" t="n">
        <v>3.05</v>
      </c>
      <c r="M8926" s="6" t="str">
        <f aca="false">IF(I8926&lt;=0,"Below 0%",IF(I8926&lt;=0.05,"0-5%",IF(I8926&lt;=0.1,"5-10%",IF(I8926&lt;=0.2,"10-20%",IF(I8926&lt;=0.4,"20-40%","Above 40%")))))</f>
        <v>Below 0%</v>
      </c>
      <c r="N8926" s="6" t="str">
        <f aca="false">IF(AND(H8926&gt;=Summary!$B$25,I8926&gt;=Summary!$B$26,I8926&lt;=Summary!$B$27,J8926&gt;=Summary!$B$28,J8926&lt;=Summary!$B$29,F8926*J8926&gt;1),"Yes","No")</f>
        <v>No</v>
      </c>
    </row>
    <row r="8927" customFormat="false" ht="15" hidden="false" customHeight="false" outlineLevel="0" collapsed="false">
      <c r="A8927" s="6" t="s">
        <v>155</v>
      </c>
      <c r="B8927" s="45" t="n">
        <v>44312</v>
      </c>
      <c r="C8927" s="6" t="s">
        <v>195</v>
      </c>
      <c r="D8927" s="6" t="s">
        <v>180</v>
      </c>
      <c r="E8927" s="6" t="s">
        <v>187</v>
      </c>
      <c r="F8927" s="34" t="n">
        <v>0.78185772895813</v>
      </c>
      <c r="G8927" s="34" t="n">
        <v>0.66102877070619</v>
      </c>
      <c r="H8927" s="34" t="n">
        <v>0.12082895825194</v>
      </c>
      <c r="I8927" s="34" t="n">
        <v>0.182789257603502</v>
      </c>
      <c r="J8927" s="35" t="n">
        <v>1.5</v>
      </c>
      <c r="K8927" s="6" t="n">
        <v>1</v>
      </c>
      <c r="L8927" s="35" t="n">
        <v>0.5</v>
      </c>
      <c r="M8927" s="6" t="str">
        <f aca="false">IF(I8927&lt;=0,"Below 0%",IF(I8927&lt;=0.05,"0-5%",IF(I8927&lt;=0.1,"5-10%",IF(I8927&lt;=0.2,"10-20%",IF(I8927&lt;=0.4,"20-40%","Above 40%")))))</f>
        <v>10-20%</v>
      </c>
      <c r="N8927" s="6" t="str">
        <f aca="false">IF(AND(H8927&gt;=Summary!$B$25,I8927&gt;=Summary!$B$26,I8927&lt;=Summary!$B$27,J8927&gt;=Summary!$B$28,J8927&lt;=Summary!$B$29,F8927*J8927&gt;1),"Yes","No")</f>
        <v>No</v>
      </c>
    </row>
    <row r="8928" customFormat="false" ht="15" hidden="false" customHeight="false" outlineLevel="0" collapsed="false">
      <c r="A8928" s="6" t="s">
        <v>155</v>
      </c>
      <c r="B8928" s="45" t="n">
        <v>44312</v>
      </c>
      <c r="C8928" s="6" t="s">
        <v>195</v>
      </c>
      <c r="D8928" s="6" t="s">
        <v>180</v>
      </c>
      <c r="E8928" s="6" t="s">
        <v>174</v>
      </c>
      <c r="F8928" s="34" t="n">
        <v>0.139400690793991</v>
      </c>
      <c r="G8928" s="34" t="n">
        <v>0.222319093286835</v>
      </c>
      <c r="H8928" s="34" t="n">
        <v>-0.0829184024928441</v>
      </c>
      <c r="I8928" s="34" t="n">
        <v>-0.372970226114871</v>
      </c>
      <c r="J8928" s="35" t="n">
        <v>4.46</v>
      </c>
      <c r="K8928" s="6" t="n">
        <v>0</v>
      </c>
      <c r="L8928" s="35" t="n">
        <v>-1</v>
      </c>
      <c r="M8928" s="6" t="str">
        <f aca="false">IF(I8928&lt;=0,"Below 0%",IF(I8928&lt;=0.05,"0-5%",IF(I8928&lt;=0.1,"5-10%",IF(I8928&lt;=0.2,"10-20%",IF(I8928&lt;=0.4,"20-40%","Above 40%")))))</f>
        <v>Below 0%</v>
      </c>
      <c r="N8928" s="6" t="str">
        <f aca="false">IF(AND(H8928&gt;=Summary!$B$25,I8928&gt;=Summary!$B$26,I8928&lt;=Summary!$B$27,J8928&gt;=Summary!$B$28,J8928&lt;=Summary!$B$29,F8928*J8928&gt;1),"Yes","No")</f>
        <v>No</v>
      </c>
    </row>
    <row r="8929" customFormat="false" ht="15" hidden="false" customHeight="false" outlineLevel="0" collapsed="false">
      <c r="A8929" s="6" t="s">
        <v>155</v>
      </c>
      <c r="B8929" s="45" t="n">
        <v>44312</v>
      </c>
      <c r="C8929" s="6" t="s">
        <v>195</v>
      </c>
      <c r="D8929" s="6" t="s">
        <v>180</v>
      </c>
      <c r="E8929" s="6" t="s">
        <v>177</v>
      </c>
      <c r="F8929" s="34" t="n">
        <v>0.078741617500782</v>
      </c>
      <c r="G8929" s="34" t="n">
        <v>0.116652136006975</v>
      </c>
      <c r="H8929" s="34" t="n">
        <v>-0.0379105185061927</v>
      </c>
      <c r="I8929" s="34" t="n">
        <v>-0.324987778225733</v>
      </c>
      <c r="J8929" s="35" t="n">
        <v>8.5</v>
      </c>
      <c r="K8929" s="6" t="n">
        <v>0</v>
      </c>
      <c r="L8929" s="35" t="n">
        <v>-1</v>
      </c>
      <c r="M8929" s="6" t="str">
        <f aca="false">IF(I8929&lt;=0,"Below 0%",IF(I8929&lt;=0.05,"0-5%",IF(I8929&lt;=0.1,"5-10%",IF(I8929&lt;=0.2,"10-20%",IF(I8929&lt;=0.4,"20-40%","Above 40%")))))</f>
        <v>Below 0%</v>
      </c>
      <c r="N8929" s="6" t="str">
        <f aca="false">IF(AND(H8929&gt;=Summary!$B$25,I8929&gt;=Summary!$B$26,I8929&lt;=Summary!$B$27,J8929&gt;=Summary!$B$28,J8929&lt;=Summary!$B$29,F8929*J8929&gt;1),"Yes","No")</f>
        <v>No</v>
      </c>
    </row>
    <row r="8930" customFormat="false" ht="15" hidden="false" customHeight="false" outlineLevel="0" collapsed="false">
      <c r="A8930" s="6" t="s">
        <v>155</v>
      </c>
      <c r="B8930" s="45" t="n">
        <v>44316</v>
      </c>
      <c r="C8930" s="6" t="s">
        <v>179</v>
      </c>
      <c r="D8930" s="6" t="s">
        <v>195</v>
      </c>
      <c r="E8930" s="6" t="s">
        <v>187</v>
      </c>
      <c r="F8930" s="34" t="n">
        <v>0.265670418739319</v>
      </c>
      <c r="G8930" s="34" t="n">
        <v>0.249370277078086</v>
      </c>
      <c r="H8930" s="34" t="n">
        <v>0.0163001416612332</v>
      </c>
      <c r="I8930" s="34" t="n">
        <v>0.0653652145405008</v>
      </c>
      <c r="J8930" s="35" t="n">
        <v>4</v>
      </c>
      <c r="K8930" s="6" t="n">
        <v>0</v>
      </c>
      <c r="L8930" s="35" t="n">
        <v>-1</v>
      </c>
      <c r="M8930" s="6" t="str">
        <f aca="false">IF(I8930&lt;=0,"Below 0%",IF(I8930&lt;=0.05,"0-5%",IF(I8930&lt;=0.1,"5-10%",IF(I8930&lt;=0.2,"10-20%",IF(I8930&lt;=0.4,"20-40%","Above 40%")))))</f>
        <v>5-10%</v>
      </c>
      <c r="N8930" s="6" t="str">
        <f aca="false">IF(AND(H8930&gt;=Summary!$B$25,I8930&gt;=Summary!$B$26,I8930&lt;=Summary!$B$27,J8930&gt;=Summary!$B$28,J8930&lt;=Summary!$B$29,F8930*J8930&gt;1),"Yes","No")</f>
        <v>No</v>
      </c>
    </row>
    <row r="8931" customFormat="false" ht="15" hidden="false" customHeight="false" outlineLevel="0" collapsed="false">
      <c r="A8931" s="6" t="s">
        <v>155</v>
      </c>
      <c r="B8931" s="45" t="n">
        <v>44316</v>
      </c>
      <c r="C8931" s="6" t="s">
        <v>179</v>
      </c>
      <c r="D8931" s="6" t="s">
        <v>195</v>
      </c>
      <c r="E8931" s="6" t="s">
        <v>174</v>
      </c>
      <c r="F8931" s="34" t="n">
        <v>0.300659269094467</v>
      </c>
      <c r="G8931" s="34" t="n">
        <v>0.251889168765743</v>
      </c>
      <c r="H8931" s="34" t="n">
        <v>0.0487701003287241</v>
      </c>
      <c r="I8931" s="34" t="n">
        <v>0.193617298305035</v>
      </c>
      <c r="J8931" s="35" t="n">
        <v>3.96</v>
      </c>
      <c r="K8931" s="6" t="n">
        <v>1</v>
      </c>
      <c r="L8931" s="35" t="n">
        <v>2.96</v>
      </c>
      <c r="M8931" s="6" t="str">
        <f aca="false">IF(I8931&lt;=0,"Below 0%",IF(I8931&lt;=0.05,"0-5%",IF(I8931&lt;=0.1,"5-10%",IF(I8931&lt;=0.2,"10-20%",IF(I8931&lt;=0.4,"20-40%","Above 40%")))))</f>
        <v>10-20%</v>
      </c>
      <c r="N8931" s="6" t="str">
        <f aca="false">IF(AND(H8931&gt;=Summary!$B$25,I8931&gt;=Summary!$B$26,I8931&lt;=Summary!$B$27,J8931&gt;=Summary!$B$28,J8931&lt;=Summary!$B$29,F8931*J8931&gt;1),"Yes","No")</f>
        <v>Yes</v>
      </c>
    </row>
    <row r="8932" customFormat="false" ht="15" hidden="false" customHeight="false" outlineLevel="0" collapsed="false">
      <c r="A8932" s="6" t="s">
        <v>155</v>
      </c>
      <c r="B8932" s="45" t="n">
        <v>44316</v>
      </c>
      <c r="C8932" s="6" t="s">
        <v>179</v>
      </c>
      <c r="D8932" s="6" t="s">
        <v>195</v>
      </c>
      <c r="E8932" s="6" t="s">
        <v>177</v>
      </c>
      <c r="F8932" s="34" t="n">
        <v>0.433670312166214</v>
      </c>
      <c r="G8932" s="34" t="n">
        <v>0.498740554156171</v>
      </c>
      <c r="H8932" s="34" t="n">
        <v>-0.0650702419899573</v>
      </c>
      <c r="I8932" s="34" t="n">
        <v>-0.130469121565722</v>
      </c>
      <c r="J8932" s="35" t="n">
        <v>2</v>
      </c>
      <c r="K8932" s="6" t="n">
        <v>0</v>
      </c>
      <c r="L8932" s="35" t="n">
        <v>-1</v>
      </c>
      <c r="M8932" s="6" t="str">
        <f aca="false">IF(I8932&lt;=0,"Below 0%",IF(I8932&lt;=0.05,"0-5%",IF(I8932&lt;=0.1,"5-10%",IF(I8932&lt;=0.2,"10-20%",IF(I8932&lt;=0.4,"20-40%","Above 40%")))))</f>
        <v>Below 0%</v>
      </c>
      <c r="N8932" s="6" t="str">
        <f aca="false">IF(AND(H8932&gt;=Summary!$B$25,I8932&gt;=Summary!$B$26,I8932&lt;=Summary!$B$27,J8932&gt;=Summary!$B$28,J8932&lt;=Summary!$B$29,F8932*J8932&gt;1),"Yes","No")</f>
        <v>No</v>
      </c>
    </row>
    <row r="8933" customFormat="false" ht="15" hidden="false" customHeight="false" outlineLevel="0" collapsed="false">
      <c r="A8933" s="6" t="s">
        <v>155</v>
      </c>
      <c r="B8933" s="45" t="n">
        <v>44317</v>
      </c>
      <c r="C8933" s="6" t="s">
        <v>201</v>
      </c>
      <c r="D8933" s="6" t="s">
        <v>205</v>
      </c>
      <c r="E8933" s="6" t="s">
        <v>187</v>
      </c>
      <c r="F8933" s="34" t="n">
        <v>0.366842538118362</v>
      </c>
      <c r="G8933" s="34" t="n">
        <v>0.443470514752193</v>
      </c>
      <c r="H8933" s="34" t="n">
        <v>-0.0766279766338306</v>
      </c>
      <c r="I8933" s="34" t="n">
        <v>-0.172791592867565</v>
      </c>
      <c r="J8933" s="35" t="n">
        <v>2.24</v>
      </c>
      <c r="K8933" s="6" t="n">
        <v>1</v>
      </c>
      <c r="L8933" s="35" t="n">
        <v>1.24</v>
      </c>
      <c r="M8933" s="6" t="str">
        <f aca="false">IF(I8933&lt;=0,"Below 0%",IF(I8933&lt;=0.05,"0-5%",IF(I8933&lt;=0.1,"5-10%",IF(I8933&lt;=0.2,"10-20%",IF(I8933&lt;=0.4,"20-40%","Above 40%")))))</f>
        <v>Below 0%</v>
      </c>
      <c r="N8933" s="6" t="str">
        <f aca="false">IF(AND(H8933&gt;=Summary!$B$25,I8933&gt;=Summary!$B$26,I8933&lt;=Summary!$B$27,J8933&gt;=Summary!$B$28,J8933&lt;=Summary!$B$29,F8933*J8933&gt;1),"Yes","No")</f>
        <v>No</v>
      </c>
    </row>
    <row r="8934" customFormat="false" ht="15" hidden="false" customHeight="false" outlineLevel="0" collapsed="false">
      <c r="A8934" s="6" t="s">
        <v>155</v>
      </c>
      <c r="B8934" s="45" t="n">
        <v>44317</v>
      </c>
      <c r="C8934" s="6" t="s">
        <v>201</v>
      </c>
      <c r="D8934" s="6" t="s">
        <v>205</v>
      </c>
      <c r="E8934" s="6" t="s">
        <v>174</v>
      </c>
      <c r="F8934" s="34" t="n">
        <v>0.302882164716721</v>
      </c>
      <c r="G8934" s="34" t="n">
        <v>0.279823648745046</v>
      </c>
      <c r="H8934" s="34" t="n">
        <v>0.0230585159716748</v>
      </c>
      <c r="I8934" s="34" t="n">
        <v>0.0824037427683033</v>
      </c>
      <c r="J8934" s="35" t="n">
        <v>3.55</v>
      </c>
      <c r="K8934" s="6" t="n">
        <v>0</v>
      </c>
      <c r="L8934" s="35" t="n">
        <v>-1</v>
      </c>
      <c r="M8934" s="6" t="str">
        <f aca="false">IF(I8934&lt;=0,"Below 0%",IF(I8934&lt;=0.05,"0-5%",IF(I8934&lt;=0.1,"5-10%",IF(I8934&lt;=0.2,"10-20%",IF(I8934&lt;=0.4,"20-40%","Above 40%")))))</f>
        <v>5-10%</v>
      </c>
      <c r="N8934" s="6" t="str">
        <f aca="false">IF(AND(H8934&gt;=Summary!$B$25,I8934&gt;=Summary!$B$26,I8934&lt;=Summary!$B$27,J8934&gt;=Summary!$B$28,J8934&lt;=Summary!$B$29,F8934*J8934&gt;1),"Yes","No")</f>
        <v>No</v>
      </c>
    </row>
    <row r="8935" customFormat="false" ht="15" hidden="false" customHeight="false" outlineLevel="0" collapsed="false">
      <c r="A8935" s="6" t="s">
        <v>155</v>
      </c>
      <c r="B8935" s="45" t="n">
        <v>44317</v>
      </c>
      <c r="C8935" s="6" t="s">
        <v>201</v>
      </c>
      <c r="D8935" s="6" t="s">
        <v>205</v>
      </c>
      <c r="E8935" s="6" t="s">
        <v>177</v>
      </c>
      <c r="F8935" s="34" t="n">
        <v>0.330275326967239</v>
      </c>
      <c r="G8935" s="34" t="n">
        <v>0.276705836502761</v>
      </c>
      <c r="H8935" s="34" t="n">
        <v>0.0535694904644782</v>
      </c>
      <c r="I8935" s="34" t="n">
        <v>0.19359725527128</v>
      </c>
      <c r="J8935" s="35" t="n">
        <v>3.59</v>
      </c>
      <c r="K8935" s="6" t="n">
        <v>0</v>
      </c>
      <c r="L8935" s="35" t="n">
        <v>-1</v>
      </c>
      <c r="M8935" s="6" t="str">
        <f aca="false">IF(I8935&lt;=0,"Below 0%",IF(I8935&lt;=0.05,"0-5%",IF(I8935&lt;=0.1,"5-10%",IF(I8935&lt;=0.2,"10-20%",IF(I8935&lt;=0.4,"20-40%","Above 40%")))))</f>
        <v>10-20%</v>
      </c>
      <c r="N8935" s="6" t="str">
        <f aca="false">IF(AND(H8935&gt;=Summary!$B$25,I8935&gt;=Summary!$B$26,I8935&lt;=Summary!$B$27,J8935&gt;=Summary!$B$28,J8935&lt;=Summary!$B$29,F8935*J8935&gt;1),"Yes","No")</f>
        <v>Yes</v>
      </c>
    </row>
    <row r="8936" customFormat="false" ht="15" hidden="false" customHeight="false" outlineLevel="0" collapsed="false">
      <c r="A8936" s="6" t="s">
        <v>155</v>
      </c>
      <c r="B8936" s="45" t="n">
        <v>44317</v>
      </c>
      <c r="C8936" s="6" t="s">
        <v>190</v>
      </c>
      <c r="D8936" s="6" t="s">
        <v>184</v>
      </c>
      <c r="E8936" s="6" t="s">
        <v>187</v>
      </c>
      <c r="F8936" s="34" t="n">
        <v>0.738372623920441</v>
      </c>
      <c r="G8936" s="34" t="n">
        <v>0.651940488648255</v>
      </c>
      <c r="H8936" s="34" t="n">
        <v>0.0864321352721855</v>
      </c>
      <c r="I8936" s="34" t="n">
        <v>0.132576725601742</v>
      </c>
      <c r="J8936" s="35" t="n">
        <v>1.53</v>
      </c>
      <c r="K8936" s="6" t="n">
        <v>1</v>
      </c>
      <c r="L8936" s="35" t="n">
        <v>0.53</v>
      </c>
      <c r="M8936" s="6" t="str">
        <f aca="false">IF(I8936&lt;=0,"Below 0%",IF(I8936&lt;=0.05,"0-5%",IF(I8936&lt;=0.1,"5-10%",IF(I8936&lt;=0.2,"10-20%",IF(I8936&lt;=0.4,"20-40%","Above 40%")))))</f>
        <v>10-20%</v>
      </c>
      <c r="N8936" s="6" t="str">
        <f aca="false">IF(AND(H8936&gt;=Summary!$B$25,I8936&gt;=Summary!$B$26,I8936&lt;=Summary!$B$27,J8936&gt;=Summary!$B$28,J8936&lt;=Summary!$B$29,F8936*J8936&gt;1),"Yes","No")</f>
        <v>No</v>
      </c>
    </row>
    <row r="8937" customFormat="false" ht="15" hidden="false" customHeight="false" outlineLevel="0" collapsed="false">
      <c r="A8937" s="6" t="s">
        <v>155</v>
      </c>
      <c r="B8937" s="45" t="n">
        <v>44317</v>
      </c>
      <c r="C8937" s="6" t="s">
        <v>190</v>
      </c>
      <c r="D8937" s="6" t="s">
        <v>184</v>
      </c>
      <c r="E8937" s="6" t="s">
        <v>174</v>
      </c>
      <c r="F8937" s="34" t="n">
        <v>0.149515450000763</v>
      </c>
      <c r="G8937" s="34" t="n">
        <v>0.224150325310524</v>
      </c>
      <c r="H8937" s="34" t="n">
        <v>-0.0746348753097607</v>
      </c>
      <c r="I8937" s="34" t="n">
        <v>-0.332967954458091</v>
      </c>
      <c r="J8937" s="35" t="n">
        <v>4.45</v>
      </c>
      <c r="K8937" s="6" t="n">
        <v>0</v>
      </c>
      <c r="L8937" s="35" t="n">
        <v>-1</v>
      </c>
      <c r="M8937" s="6" t="str">
        <f aca="false">IF(I8937&lt;=0,"Below 0%",IF(I8937&lt;=0.05,"0-5%",IF(I8937&lt;=0.1,"5-10%",IF(I8937&lt;=0.2,"10-20%",IF(I8937&lt;=0.4,"20-40%","Above 40%")))))</f>
        <v>Below 0%</v>
      </c>
      <c r="N8937" s="6" t="str">
        <f aca="false">IF(AND(H8937&gt;=Summary!$B$25,I8937&gt;=Summary!$B$26,I8937&lt;=Summary!$B$27,J8937&gt;=Summary!$B$28,J8937&lt;=Summary!$B$29,F8937*J8937&gt;1),"Yes","No")</f>
        <v>No</v>
      </c>
    </row>
    <row r="8938" customFormat="false" ht="15" hidden="false" customHeight="false" outlineLevel="0" collapsed="false">
      <c r="A8938" s="6" t="s">
        <v>155</v>
      </c>
      <c r="B8938" s="45" t="n">
        <v>44317</v>
      </c>
      <c r="C8938" s="6" t="s">
        <v>190</v>
      </c>
      <c r="D8938" s="6" t="s">
        <v>184</v>
      </c>
      <c r="E8938" s="6" t="s">
        <v>177</v>
      </c>
      <c r="F8938" s="34" t="n">
        <v>0.112111903727055</v>
      </c>
      <c r="G8938" s="34" t="n">
        <v>0.123909186041221</v>
      </c>
      <c r="H8938" s="34" t="n">
        <v>-0.0117972823141666</v>
      </c>
      <c r="I8938" s="34" t="n">
        <v>-0.0952091018517539</v>
      </c>
      <c r="J8938" s="35" t="n">
        <v>8.05</v>
      </c>
      <c r="K8938" s="6" t="n">
        <v>0</v>
      </c>
      <c r="L8938" s="35" t="n">
        <v>-1</v>
      </c>
      <c r="M8938" s="6" t="str">
        <f aca="false">IF(I8938&lt;=0,"Below 0%",IF(I8938&lt;=0.05,"0-5%",IF(I8938&lt;=0.1,"5-10%",IF(I8938&lt;=0.2,"10-20%",IF(I8938&lt;=0.4,"20-40%","Above 40%")))))</f>
        <v>Below 0%</v>
      </c>
      <c r="N8938" s="6" t="str">
        <f aca="false">IF(AND(H8938&gt;=Summary!$B$25,I8938&gt;=Summary!$B$26,I8938&lt;=Summary!$B$27,J8938&gt;=Summary!$B$28,J8938&lt;=Summary!$B$29,F8938*J8938&gt;1),"Yes","No")</f>
        <v>No</v>
      </c>
    </row>
    <row r="8939" customFormat="false" ht="15" hidden="false" customHeight="false" outlineLevel="0" collapsed="false">
      <c r="A8939" s="6" t="s">
        <v>155</v>
      </c>
      <c r="B8939" s="45" t="n">
        <v>44317</v>
      </c>
      <c r="C8939" s="6" t="s">
        <v>180</v>
      </c>
      <c r="D8939" s="6" t="s">
        <v>194</v>
      </c>
      <c r="E8939" s="6" t="s">
        <v>187</v>
      </c>
      <c r="F8939" s="34" t="n">
        <v>0.107475712895393</v>
      </c>
      <c r="G8939" s="34" t="n">
        <v>0.0911492734478203</v>
      </c>
      <c r="H8939" s="34" t="n">
        <v>0.016326439447573</v>
      </c>
      <c r="I8939" s="34" t="n">
        <v>0.179117603794388</v>
      </c>
      <c r="J8939" s="35" t="n">
        <v>11</v>
      </c>
      <c r="K8939" s="6" t="n">
        <v>0</v>
      </c>
      <c r="L8939" s="35" t="n">
        <v>-1</v>
      </c>
      <c r="M8939" s="6" t="str">
        <f aca="false">IF(I8939&lt;=0,"Below 0%",IF(I8939&lt;=0.05,"0-5%",IF(I8939&lt;=0.1,"5-10%",IF(I8939&lt;=0.2,"10-20%",IF(I8939&lt;=0.4,"20-40%","Above 40%")))))</f>
        <v>10-20%</v>
      </c>
      <c r="N8939" s="6" t="str">
        <f aca="false">IF(AND(H8939&gt;=Summary!$B$25,I8939&gt;=Summary!$B$26,I8939&lt;=Summary!$B$27,J8939&gt;=Summary!$B$28,J8939&lt;=Summary!$B$29,F8939*J8939&gt;1),"Yes","No")</f>
        <v>No</v>
      </c>
    </row>
    <row r="8940" customFormat="false" ht="15" hidden="false" customHeight="false" outlineLevel="0" collapsed="false">
      <c r="A8940" s="6" t="s">
        <v>155</v>
      </c>
      <c r="B8940" s="45" t="n">
        <v>44317</v>
      </c>
      <c r="C8940" s="6" t="s">
        <v>180</v>
      </c>
      <c r="D8940" s="6" t="s">
        <v>194</v>
      </c>
      <c r="E8940" s="6" t="s">
        <v>174</v>
      </c>
      <c r="F8940" s="34" t="n">
        <v>0.129936367273331</v>
      </c>
      <c r="G8940" s="34" t="n">
        <v>0.182298546895641</v>
      </c>
      <c r="H8940" s="34" t="n">
        <v>-0.05236217962231</v>
      </c>
      <c r="I8940" s="34" t="n">
        <v>-0.287233115754266</v>
      </c>
      <c r="J8940" s="35" t="n">
        <v>5.5</v>
      </c>
      <c r="K8940" s="6" t="n">
        <v>0</v>
      </c>
      <c r="L8940" s="35" t="n">
        <v>-1</v>
      </c>
      <c r="M8940" s="6" t="str">
        <f aca="false">IF(I8940&lt;=0,"Below 0%",IF(I8940&lt;=0.05,"0-5%",IF(I8940&lt;=0.1,"5-10%",IF(I8940&lt;=0.2,"10-20%",IF(I8940&lt;=0.4,"20-40%","Above 40%")))))</f>
        <v>Below 0%</v>
      </c>
      <c r="N8940" s="6" t="str">
        <f aca="false">IF(AND(H8940&gt;=Summary!$B$25,I8940&gt;=Summary!$B$26,I8940&lt;=Summary!$B$27,J8940&gt;=Summary!$B$28,J8940&lt;=Summary!$B$29,F8940*J8940&gt;1),"Yes","No")</f>
        <v>No</v>
      </c>
    </row>
    <row r="8941" customFormat="false" ht="15" hidden="false" customHeight="false" outlineLevel="0" collapsed="false">
      <c r="A8941" s="6" t="s">
        <v>155</v>
      </c>
      <c r="B8941" s="45" t="n">
        <v>44317</v>
      </c>
      <c r="C8941" s="6" t="s">
        <v>180</v>
      </c>
      <c r="D8941" s="6" t="s">
        <v>194</v>
      </c>
      <c r="E8941" s="6" t="s">
        <v>177</v>
      </c>
      <c r="F8941" s="34" t="n">
        <v>0.762587904930115</v>
      </c>
      <c r="G8941" s="34" t="n">
        <v>0.726552179656539</v>
      </c>
      <c r="H8941" s="34" t="n">
        <v>0.0360357252735757</v>
      </c>
      <c r="I8941" s="34" t="n">
        <v>0.0495982618765396</v>
      </c>
      <c r="J8941" s="35" t="n">
        <v>1.38</v>
      </c>
      <c r="K8941" s="6" t="n">
        <v>1</v>
      </c>
      <c r="L8941" s="35" t="n">
        <v>0.38</v>
      </c>
      <c r="M8941" s="6" t="str">
        <f aca="false">IF(I8941&lt;=0,"Below 0%",IF(I8941&lt;=0.05,"0-5%",IF(I8941&lt;=0.1,"5-10%",IF(I8941&lt;=0.2,"10-20%",IF(I8941&lt;=0.4,"20-40%","Above 40%")))))</f>
        <v>0-5%</v>
      </c>
      <c r="N8941" s="6" t="str">
        <f aca="false">IF(AND(H8941&gt;=Summary!$B$25,I8941&gt;=Summary!$B$26,I8941&lt;=Summary!$B$27,J8941&gt;=Summary!$B$28,J8941&lt;=Summary!$B$29,F8941*J8941&gt;1),"Yes","No")</f>
        <v>No</v>
      </c>
    </row>
    <row r="8942" customFormat="false" ht="15" hidden="false" customHeight="false" outlineLevel="0" collapsed="false">
      <c r="A8942" s="6" t="s">
        <v>155</v>
      </c>
      <c r="B8942" s="45" t="n">
        <v>44317</v>
      </c>
      <c r="C8942" s="6" t="s">
        <v>173</v>
      </c>
      <c r="D8942" s="6" t="s">
        <v>182</v>
      </c>
      <c r="E8942" s="6" t="s">
        <v>187</v>
      </c>
      <c r="F8942" s="34" t="n">
        <v>0.430807411670685</v>
      </c>
      <c r="G8942" s="34" t="n">
        <v>0.486629281179033</v>
      </c>
      <c r="H8942" s="34" t="n">
        <v>-0.0558218695083484</v>
      </c>
      <c r="I8942" s="34" t="n">
        <v>-0.114711283655394</v>
      </c>
      <c r="J8942" s="35" t="n">
        <v>2.09</v>
      </c>
      <c r="K8942" s="6" t="n">
        <v>0</v>
      </c>
      <c r="L8942" s="35" t="n">
        <v>-1</v>
      </c>
      <c r="M8942" s="6" t="str">
        <f aca="false">IF(I8942&lt;=0,"Below 0%",IF(I8942&lt;=0.05,"0-5%",IF(I8942&lt;=0.1,"5-10%",IF(I8942&lt;=0.2,"10-20%",IF(I8942&lt;=0.4,"20-40%","Above 40%")))))</f>
        <v>Below 0%</v>
      </c>
      <c r="N8942" s="6" t="str">
        <f aca="false">IF(AND(H8942&gt;=Summary!$B$25,I8942&gt;=Summary!$B$26,I8942&lt;=Summary!$B$27,J8942&gt;=Summary!$B$28,J8942&lt;=Summary!$B$29,F8942*J8942&gt;1),"Yes","No")</f>
        <v>No</v>
      </c>
    </row>
    <row r="8943" customFormat="false" ht="15" hidden="false" customHeight="false" outlineLevel="0" collapsed="false">
      <c r="A8943" s="6" t="s">
        <v>155</v>
      </c>
      <c r="B8943" s="45" t="n">
        <v>44317</v>
      </c>
      <c r="C8943" s="6" t="s">
        <v>173</v>
      </c>
      <c r="D8943" s="6" t="s">
        <v>182</v>
      </c>
      <c r="E8943" s="6" t="s">
        <v>174</v>
      </c>
      <c r="F8943" s="34" t="n">
        <v>0.240975290536881</v>
      </c>
      <c r="G8943" s="34" t="n">
        <v>0.271214719377115</v>
      </c>
      <c r="H8943" s="34" t="n">
        <v>-0.030239428840234</v>
      </c>
      <c r="I8943" s="34" t="n">
        <v>-0.111496267273706</v>
      </c>
      <c r="J8943" s="35" t="n">
        <v>3.75</v>
      </c>
      <c r="K8943" s="6" t="n">
        <v>0</v>
      </c>
      <c r="L8943" s="35" t="n">
        <v>-1</v>
      </c>
      <c r="M8943" s="6" t="str">
        <f aca="false">IF(I8943&lt;=0,"Below 0%",IF(I8943&lt;=0.05,"0-5%",IF(I8943&lt;=0.1,"5-10%",IF(I8943&lt;=0.2,"10-20%",IF(I8943&lt;=0.4,"20-40%","Above 40%")))))</f>
        <v>Below 0%</v>
      </c>
      <c r="N8943" s="6" t="str">
        <f aca="false">IF(AND(H8943&gt;=Summary!$B$25,I8943&gt;=Summary!$B$26,I8943&lt;=Summary!$B$27,J8943&gt;=Summary!$B$28,J8943&lt;=Summary!$B$29,F8943*J8943&gt;1),"Yes","No")</f>
        <v>No</v>
      </c>
    </row>
    <row r="8944" customFormat="false" ht="15" hidden="false" customHeight="false" outlineLevel="0" collapsed="false">
      <c r="A8944" s="6" t="s">
        <v>155</v>
      </c>
      <c r="B8944" s="45" t="n">
        <v>44317</v>
      </c>
      <c r="C8944" s="6" t="s">
        <v>173</v>
      </c>
      <c r="D8944" s="6" t="s">
        <v>182</v>
      </c>
      <c r="E8944" s="6" t="s">
        <v>177</v>
      </c>
      <c r="F8944" s="34" t="n">
        <v>0.328217297792435</v>
      </c>
      <c r="G8944" s="34" t="n">
        <v>0.242155999443852</v>
      </c>
      <c r="H8944" s="34" t="n">
        <v>0.0860612983485825</v>
      </c>
      <c r="I8944" s="34" t="n">
        <v>0.355396102290405</v>
      </c>
      <c r="J8944" s="35" t="n">
        <v>4.2</v>
      </c>
      <c r="K8944" s="6" t="n">
        <v>1</v>
      </c>
      <c r="L8944" s="35" t="n">
        <v>3.2</v>
      </c>
      <c r="M8944" s="6" t="str">
        <f aca="false">IF(I8944&lt;=0,"Below 0%",IF(I8944&lt;=0.05,"0-5%",IF(I8944&lt;=0.1,"5-10%",IF(I8944&lt;=0.2,"10-20%",IF(I8944&lt;=0.4,"20-40%","Above 40%")))))</f>
        <v>20-40%</v>
      </c>
      <c r="N8944" s="6" t="str">
        <f aca="false">IF(AND(H8944&gt;=Summary!$B$25,I8944&gt;=Summary!$B$26,I8944&lt;=Summary!$B$27,J8944&gt;=Summary!$B$28,J8944&lt;=Summary!$B$29,F8944*J8944&gt;1),"Yes","No")</f>
        <v>Yes</v>
      </c>
    </row>
    <row r="8945" customFormat="false" ht="15" hidden="false" customHeight="false" outlineLevel="0" collapsed="false">
      <c r="A8945" s="6" t="s">
        <v>155</v>
      </c>
      <c r="B8945" s="45" t="n">
        <v>44318</v>
      </c>
      <c r="C8945" s="6" t="s">
        <v>188</v>
      </c>
      <c r="D8945" s="6" t="s">
        <v>185</v>
      </c>
      <c r="E8945" s="6" t="s">
        <v>187</v>
      </c>
      <c r="F8945" s="34" t="n">
        <v>0.375394463539124</v>
      </c>
      <c r="G8945" s="34" t="n">
        <v>0.263663594088735</v>
      </c>
      <c r="H8945" s="34" t="n">
        <v>0.111730869450388</v>
      </c>
      <c r="I8945" s="34" t="n">
        <v>0.423762976593521</v>
      </c>
      <c r="J8945" s="35" t="n">
        <v>3.79</v>
      </c>
      <c r="K8945" s="6" t="n">
        <v>0</v>
      </c>
      <c r="L8945" s="35" t="n">
        <v>-1</v>
      </c>
      <c r="M8945" s="6" t="str">
        <f aca="false">IF(I8945&lt;=0,"Below 0%",IF(I8945&lt;=0.05,"0-5%",IF(I8945&lt;=0.1,"5-10%",IF(I8945&lt;=0.2,"10-20%",IF(I8945&lt;=0.4,"20-40%","Above 40%")))))</f>
        <v>Above 40%</v>
      </c>
      <c r="N8945" s="6" t="str">
        <f aca="false">IF(AND(H8945&gt;=Summary!$B$25,I8945&gt;=Summary!$B$26,I8945&lt;=Summary!$B$27,J8945&gt;=Summary!$B$28,J8945&lt;=Summary!$B$29,F8945*J8945&gt;1),"Yes","No")</f>
        <v>No</v>
      </c>
    </row>
    <row r="8946" customFormat="false" ht="15" hidden="false" customHeight="false" outlineLevel="0" collapsed="false">
      <c r="A8946" s="6" t="s">
        <v>155</v>
      </c>
      <c r="B8946" s="45" t="n">
        <v>44318</v>
      </c>
      <c r="C8946" s="6" t="s">
        <v>188</v>
      </c>
      <c r="D8946" s="6" t="s">
        <v>185</v>
      </c>
      <c r="E8946" s="6" t="s">
        <v>174</v>
      </c>
      <c r="F8946" s="34" t="n">
        <v>0.255221694707871</v>
      </c>
      <c r="G8946" s="34" t="n">
        <v>0.26718850844821</v>
      </c>
      <c r="H8946" s="34" t="n">
        <v>-0.0119668137403397</v>
      </c>
      <c r="I8946" s="34" t="n">
        <v>-0.0447879057742457</v>
      </c>
      <c r="J8946" s="35" t="n">
        <v>3.74</v>
      </c>
      <c r="K8946" s="6" t="n">
        <v>0</v>
      </c>
      <c r="L8946" s="35" t="n">
        <v>-1</v>
      </c>
      <c r="M8946" s="6" t="str">
        <f aca="false">IF(I8946&lt;=0,"Below 0%",IF(I8946&lt;=0.05,"0-5%",IF(I8946&lt;=0.1,"5-10%",IF(I8946&lt;=0.2,"10-20%",IF(I8946&lt;=0.4,"20-40%","Above 40%")))))</f>
        <v>Below 0%</v>
      </c>
      <c r="N8946" s="6" t="str">
        <f aca="false">IF(AND(H8946&gt;=Summary!$B$25,I8946&gt;=Summary!$B$26,I8946&lt;=Summary!$B$27,J8946&gt;=Summary!$B$28,J8946&lt;=Summary!$B$29,F8946*J8946&gt;1),"Yes","No")</f>
        <v>No</v>
      </c>
    </row>
    <row r="8947" customFormat="false" ht="15" hidden="false" customHeight="false" outlineLevel="0" collapsed="false">
      <c r="A8947" s="6" t="s">
        <v>155</v>
      </c>
      <c r="B8947" s="45" t="n">
        <v>44318</v>
      </c>
      <c r="C8947" s="6" t="s">
        <v>188</v>
      </c>
      <c r="D8947" s="6" t="s">
        <v>185</v>
      </c>
      <c r="E8947" s="6" t="s">
        <v>177</v>
      </c>
      <c r="F8947" s="34" t="n">
        <v>0.369383841753006</v>
      </c>
      <c r="G8947" s="34" t="n">
        <v>0.469147897463055</v>
      </c>
      <c r="H8947" s="34" t="n">
        <v>-0.0997640557100486</v>
      </c>
      <c r="I8947" s="34" t="n">
        <v>-0.21264947844705</v>
      </c>
      <c r="J8947" s="35" t="n">
        <v>2.13</v>
      </c>
      <c r="K8947" s="6" t="n">
        <v>1</v>
      </c>
      <c r="L8947" s="35" t="n">
        <v>1.13</v>
      </c>
      <c r="M8947" s="6" t="str">
        <f aca="false">IF(I8947&lt;=0,"Below 0%",IF(I8947&lt;=0.05,"0-5%",IF(I8947&lt;=0.1,"5-10%",IF(I8947&lt;=0.2,"10-20%",IF(I8947&lt;=0.4,"20-40%","Above 40%")))))</f>
        <v>Below 0%</v>
      </c>
      <c r="N8947" s="6" t="str">
        <f aca="false">IF(AND(H8947&gt;=Summary!$B$25,I8947&gt;=Summary!$B$26,I8947&lt;=Summary!$B$27,J8947&gt;=Summary!$B$28,J8947&lt;=Summary!$B$29,F8947*J8947&gt;1),"Yes","No")</f>
        <v>No</v>
      </c>
    </row>
    <row r="8948" customFormat="false" ht="15" hidden="false" customHeight="false" outlineLevel="0" collapsed="false">
      <c r="A8948" s="6" t="s">
        <v>155</v>
      </c>
      <c r="B8948" s="45" t="n">
        <v>44318</v>
      </c>
      <c r="C8948" s="6" t="s">
        <v>181</v>
      </c>
      <c r="D8948" s="6" t="s">
        <v>204</v>
      </c>
      <c r="E8948" s="6" t="s">
        <v>187</v>
      </c>
      <c r="F8948" s="34" t="n">
        <v>0.796692967414856</v>
      </c>
      <c r="G8948" s="34" t="n">
        <v>0.761371770677426</v>
      </c>
      <c r="H8948" s="34" t="n">
        <v>0.0353211967374304</v>
      </c>
      <c r="I8948" s="34" t="n">
        <v>0.0463915239541959</v>
      </c>
      <c r="J8948" s="35" t="n">
        <v>1.33</v>
      </c>
      <c r="K8948" s="6" t="n">
        <v>1</v>
      </c>
      <c r="L8948" s="35" t="n">
        <v>0.33</v>
      </c>
      <c r="M8948" s="6" t="str">
        <f aca="false">IF(I8948&lt;=0,"Below 0%",IF(I8948&lt;=0.05,"0-5%",IF(I8948&lt;=0.1,"5-10%",IF(I8948&lt;=0.2,"10-20%",IF(I8948&lt;=0.4,"20-40%","Above 40%")))))</f>
        <v>0-5%</v>
      </c>
      <c r="N8948" s="6" t="str">
        <f aca="false">IF(AND(H8948&gt;=Summary!$B$25,I8948&gt;=Summary!$B$26,I8948&lt;=Summary!$B$27,J8948&gt;=Summary!$B$28,J8948&lt;=Summary!$B$29,F8948*J8948&gt;1),"Yes","No")</f>
        <v>No</v>
      </c>
    </row>
    <row r="8949" customFormat="false" ht="15" hidden="false" customHeight="false" outlineLevel="0" collapsed="false">
      <c r="A8949" s="6" t="s">
        <v>155</v>
      </c>
      <c r="B8949" s="45" t="n">
        <v>44318</v>
      </c>
      <c r="C8949" s="6" t="s">
        <v>181</v>
      </c>
      <c r="D8949" s="6" t="s">
        <v>204</v>
      </c>
      <c r="E8949" s="6" t="s">
        <v>174</v>
      </c>
      <c r="F8949" s="34" t="n">
        <v>0.156254380941391</v>
      </c>
      <c r="G8949" s="34" t="n">
        <v>0.160734040476345</v>
      </c>
      <c r="H8949" s="34" t="n">
        <v>-0.00447965953495441</v>
      </c>
      <c r="I8949" s="34" t="n">
        <v>-0.027870011365848</v>
      </c>
      <c r="J8949" s="35" t="n">
        <v>6.3</v>
      </c>
      <c r="K8949" s="6" t="n">
        <v>0</v>
      </c>
      <c r="L8949" s="35" t="n">
        <v>-1</v>
      </c>
      <c r="M8949" s="6" t="str">
        <f aca="false">IF(I8949&lt;=0,"Below 0%",IF(I8949&lt;=0.05,"0-5%",IF(I8949&lt;=0.1,"5-10%",IF(I8949&lt;=0.2,"10-20%",IF(I8949&lt;=0.4,"20-40%","Above 40%")))))</f>
        <v>Below 0%</v>
      </c>
      <c r="N8949" s="6" t="str">
        <f aca="false">IF(AND(H8949&gt;=Summary!$B$25,I8949&gt;=Summary!$B$26,I8949&lt;=Summary!$B$27,J8949&gt;=Summary!$B$28,J8949&lt;=Summary!$B$29,F8949*J8949&gt;1),"Yes","No")</f>
        <v>No</v>
      </c>
    </row>
    <row r="8950" customFormat="false" ht="15" hidden="false" customHeight="false" outlineLevel="0" collapsed="false">
      <c r="A8950" s="6" t="s">
        <v>155</v>
      </c>
      <c r="B8950" s="45" t="n">
        <v>44318</v>
      </c>
      <c r="C8950" s="6" t="s">
        <v>181</v>
      </c>
      <c r="D8950" s="6" t="s">
        <v>204</v>
      </c>
      <c r="E8950" s="6" t="s">
        <v>177</v>
      </c>
      <c r="F8950" s="34" t="n">
        <v>0.0470526963472366</v>
      </c>
      <c r="G8950" s="34" t="n">
        <v>0.0778941888462289</v>
      </c>
      <c r="H8950" s="34" t="n">
        <v>-0.0308414924989923</v>
      </c>
      <c r="I8950" s="34" t="n">
        <v>-0.395940864855484</v>
      </c>
      <c r="J8950" s="35" t="n">
        <v>13</v>
      </c>
      <c r="K8950" s="6" t="n">
        <v>0</v>
      </c>
      <c r="L8950" s="35" t="n">
        <v>-1</v>
      </c>
      <c r="M8950" s="6" t="str">
        <f aca="false">IF(I8950&lt;=0,"Below 0%",IF(I8950&lt;=0.05,"0-5%",IF(I8950&lt;=0.1,"5-10%",IF(I8950&lt;=0.2,"10-20%",IF(I8950&lt;=0.4,"20-40%","Above 40%")))))</f>
        <v>Below 0%</v>
      </c>
      <c r="N8950" s="6" t="str">
        <f aca="false">IF(AND(H8950&gt;=Summary!$B$25,I8950&gt;=Summary!$B$26,I8950&lt;=Summary!$B$27,J8950&gt;=Summary!$B$28,J8950&lt;=Summary!$B$29,F8950*J8950&gt;1),"Yes","No")</f>
        <v>No</v>
      </c>
    </row>
    <row r="8951" customFormat="false" ht="15" hidden="false" customHeight="false" outlineLevel="0" collapsed="false">
      <c r="A8951" s="6" t="s">
        <v>155</v>
      </c>
      <c r="B8951" s="45" t="n">
        <v>44319</v>
      </c>
      <c r="C8951" s="6" t="s">
        <v>196</v>
      </c>
      <c r="D8951" s="6" t="s">
        <v>189</v>
      </c>
      <c r="E8951" s="6" t="s">
        <v>187</v>
      </c>
      <c r="F8951" s="34" t="n">
        <v>0.427256941795349</v>
      </c>
      <c r="G8951" s="34" t="n">
        <v>0.304265602017231</v>
      </c>
      <c r="H8951" s="34" t="n">
        <v>0.122991339778119</v>
      </c>
      <c r="I8951" s="34" t="n">
        <v>0.404223609118831</v>
      </c>
      <c r="J8951" s="35" t="n">
        <v>3.3</v>
      </c>
      <c r="K8951" s="6" t="n">
        <v>0</v>
      </c>
      <c r="L8951" s="35" t="n">
        <v>-1</v>
      </c>
      <c r="M8951" s="6" t="str">
        <f aca="false">IF(I8951&lt;=0,"Below 0%",IF(I8951&lt;=0.05,"0-5%",IF(I8951&lt;=0.1,"5-10%",IF(I8951&lt;=0.2,"10-20%",IF(I8951&lt;=0.4,"20-40%","Above 40%")))))</f>
        <v>Above 40%</v>
      </c>
      <c r="N8951" s="6" t="str">
        <f aca="false">IF(AND(H8951&gt;=Summary!$B$25,I8951&gt;=Summary!$B$26,I8951&lt;=Summary!$B$27,J8951&gt;=Summary!$B$28,J8951&lt;=Summary!$B$29,F8951*J8951&gt;1),"Yes","No")</f>
        <v>No</v>
      </c>
    </row>
    <row r="8952" customFormat="false" ht="15" hidden="false" customHeight="false" outlineLevel="0" collapsed="false">
      <c r="A8952" s="6" t="s">
        <v>155</v>
      </c>
      <c r="B8952" s="45" t="n">
        <v>44319</v>
      </c>
      <c r="C8952" s="6" t="s">
        <v>196</v>
      </c>
      <c r="D8952" s="6" t="s">
        <v>189</v>
      </c>
      <c r="E8952" s="6" t="s">
        <v>174</v>
      </c>
      <c r="F8952" s="34" t="n">
        <v>0.259639441967011</v>
      </c>
      <c r="G8952" s="34" t="n">
        <v>0.277369195209078</v>
      </c>
      <c r="H8952" s="34" t="n">
        <v>-0.0177297532420671</v>
      </c>
      <c r="I8952" s="34" t="n">
        <v>-0.0639211330901494</v>
      </c>
      <c r="J8952" s="35" t="n">
        <v>3.62</v>
      </c>
      <c r="K8952" s="6" t="n">
        <v>0</v>
      </c>
      <c r="L8952" s="35" t="n">
        <v>-1</v>
      </c>
      <c r="M8952" s="6" t="str">
        <f aca="false">IF(I8952&lt;=0,"Below 0%",IF(I8952&lt;=0.05,"0-5%",IF(I8952&lt;=0.1,"5-10%",IF(I8952&lt;=0.2,"10-20%",IF(I8952&lt;=0.4,"20-40%","Above 40%")))))</f>
        <v>Below 0%</v>
      </c>
      <c r="N8952" s="6" t="str">
        <f aca="false">IF(AND(H8952&gt;=Summary!$B$25,I8952&gt;=Summary!$B$26,I8952&lt;=Summary!$B$27,J8952&gt;=Summary!$B$28,J8952&lt;=Summary!$B$29,F8952*J8952&gt;1),"Yes","No")</f>
        <v>No</v>
      </c>
    </row>
    <row r="8953" customFormat="false" ht="15" hidden="false" customHeight="false" outlineLevel="0" collapsed="false">
      <c r="A8953" s="6" t="s">
        <v>155</v>
      </c>
      <c r="B8953" s="45" t="n">
        <v>44319</v>
      </c>
      <c r="C8953" s="6" t="s">
        <v>196</v>
      </c>
      <c r="D8953" s="6" t="s">
        <v>189</v>
      </c>
      <c r="E8953" s="6" t="s">
        <v>177</v>
      </c>
      <c r="F8953" s="34" t="n">
        <v>0.31310361623764</v>
      </c>
      <c r="G8953" s="34" t="n">
        <v>0.418365202773692</v>
      </c>
      <c r="H8953" s="34" t="n">
        <v>-0.105261586536052</v>
      </c>
      <c r="I8953" s="34" t="n">
        <v>-0.251602154859402</v>
      </c>
      <c r="J8953" s="35" t="n">
        <v>2.4</v>
      </c>
      <c r="K8953" s="6" t="n">
        <v>1</v>
      </c>
      <c r="L8953" s="35" t="n">
        <v>1.4</v>
      </c>
      <c r="M8953" s="6" t="str">
        <f aca="false">IF(I8953&lt;=0,"Below 0%",IF(I8953&lt;=0.05,"0-5%",IF(I8953&lt;=0.1,"5-10%",IF(I8953&lt;=0.2,"10-20%",IF(I8953&lt;=0.4,"20-40%","Above 40%")))))</f>
        <v>Below 0%</v>
      </c>
      <c r="N8953" s="6" t="str">
        <f aca="false">IF(AND(H8953&gt;=Summary!$B$25,I8953&gt;=Summary!$B$26,I8953&lt;=Summary!$B$27,J8953&gt;=Summary!$B$28,J8953&lt;=Summary!$B$29,F8953*J8953&gt;1),"Yes","No")</f>
        <v>No</v>
      </c>
    </row>
    <row r="8954" customFormat="false" ht="15" hidden="false" customHeight="false" outlineLevel="0" collapsed="false">
      <c r="A8954" s="6" t="s">
        <v>155</v>
      </c>
      <c r="B8954" s="45" t="n">
        <v>44319</v>
      </c>
      <c r="C8954" s="6" t="s">
        <v>178</v>
      </c>
      <c r="D8954" s="6" t="s">
        <v>203</v>
      </c>
      <c r="E8954" s="6" t="s">
        <v>187</v>
      </c>
      <c r="F8954" s="34" t="n">
        <v>0.297019779682159</v>
      </c>
      <c r="G8954" s="34" t="n">
        <v>0.333333333333333</v>
      </c>
      <c r="H8954" s="34" t="n">
        <v>-0.0363135536511739</v>
      </c>
      <c r="I8954" s="34" t="n">
        <v>-0.108940660953522</v>
      </c>
      <c r="J8954" s="35" t="n">
        <v>3</v>
      </c>
      <c r="K8954" s="6" t="n">
        <v>0</v>
      </c>
      <c r="L8954" s="35" t="n">
        <v>-1</v>
      </c>
      <c r="M8954" s="6" t="str">
        <f aca="false">IF(I8954&lt;=0,"Below 0%",IF(I8954&lt;=0.05,"0-5%",IF(I8954&lt;=0.1,"5-10%",IF(I8954&lt;=0.2,"10-20%",IF(I8954&lt;=0.4,"20-40%","Above 40%")))))</f>
        <v>Below 0%</v>
      </c>
      <c r="N8954" s="6" t="str">
        <f aca="false">IF(AND(H8954&gt;=Summary!$B$25,I8954&gt;=Summary!$B$26,I8954&lt;=Summary!$B$27,J8954&gt;=Summary!$B$28,J8954&lt;=Summary!$B$29,F8954*J8954&gt;1),"Yes","No")</f>
        <v>No</v>
      </c>
    </row>
    <row r="8955" customFormat="false" ht="15" hidden="false" customHeight="false" outlineLevel="0" collapsed="false">
      <c r="A8955" s="6" t="s">
        <v>155</v>
      </c>
      <c r="B8955" s="45" t="n">
        <v>44319</v>
      </c>
      <c r="C8955" s="6" t="s">
        <v>178</v>
      </c>
      <c r="D8955" s="6" t="s">
        <v>203</v>
      </c>
      <c r="E8955" s="6" t="s">
        <v>174</v>
      </c>
      <c r="F8955" s="34" t="n">
        <v>0.341486066579819</v>
      </c>
      <c r="G8955" s="34" t="n">
        <v>0.303030303030303</v>
      </c>
      <c r="H8955" s="34" t="n">
        <v>0.0384557635495157</v>
      </c>
      <c r="I8955" s="34" t="n">
        <v>0.126904019713402</v>
      </c>
      <c r="J8955" s="35" t="n">
        <v>3.3</v>
      </c>
      <c r="K8955" s="6" t="n">
        <v>1</v>
      </c>
      <c r="L8955" s="35" t="n">
        <v>2.3</v>
      </c>
      <c r="M8955" s="6" t="str">
        <f aca="false">IF(I8955&lt;=0,"Below 0%",IF(I8955&lt;=0.05,"0-5%",IF(I8955&lt;=0.1,"5-10%",IF(I8955&lt;=0.2,"10-20%",IF(I8955&lt;=0.4,"20-40%","Above 40%")))))</f>
        <v>10-20%</v>
      </c>
      <c r="N8955" s="6" t="str">
        <f aca="false">IF(AND(H8955&gt;=Summary!$B$25,I8955&gt;=Summary!$B$26,I8955&lt;=Summary!$B$27,J8955&gt;=Summary!$B$28,J8955&lt;=Summary!$B$29,F8955*J8955&gt;1),"Yes","No")</f>
        <v>Yes</v>
      </c>
    </row>
    <row r="8956" customFormat="false" ht="15" hidden="false" customHeight="false" outlineLevel="0" collapsed="false">
      <c r="A8956" s="6" t="s">
        <v>155</v>
      </c>
      <c r="B8956" s="45" t="n">
        <v>44319</v>
      </c>
      <c r="C8956" s="6" t="s">
        <v>178</v>
      </c>
      <c r="D8956" s="6" t="s">
        <v>203</v>
      </c>
      <c r="E8956" s="6" t="s">
        <v>177</v>
      </c>
      <c r="F8956" s="34" t="n">
        <v>0.361494153738022</v>
      </c>
      <c r="G8956" s="34" t="n">
        <v>0.363636363636364</v>
      </c>
      <c r="H8956" s="34" t="n">
        <v>-0.0021422098983418</v>
      </c>
      <c r="I8956" s="34" t="n">
        <v>-0.00589107722043991</v>
      </c>
      <c r="J8956" s="35" t="n">
        <v>2.75</v>
      </c>
      <c r="K8956" s="6" t="n">
        <v>0</v>
      </c>
      <c r="L8956" s="35" t="n">
        <v>-1</v>
      </c>
      <c r="M8956" s="6" t="str">
        <f aca="false">IF(I8956&lt;=0,"Below 0%",IF(I8956&lt;=0.05,"0-5%",IF(I8956&lt;=0.1,"5-10%",IF(I8956&lt;=0.2,"10-20%",IF(I8956&lt;=0.4,"20-40%","Above 40%")))))</f>
        <v>Below 0%</v>
      </c>
      <c r="N8956" s="6" t="str">
        <f aca="false">IF(AND(H8956&gt;=Summary!$B$25,I8956&gt;=Summary!$B$26,I8956&lt;=Summary!$B$27,J8956&gt;=Summary!$B$28,J8956&lt;=Summary!$B$29,F8956*J8956&gt;1),"Yes","No")</f>
        <v>No</v>
      </c>
    </row>
    <row r="8957" customFormat="false" ht="15" hidden="false" customHeight="false" outlineLevel="0" collapsed="false">
      <c r="A8957" s="6" t="s">
        <v>155</v>
      </c>
      <c r="B8957" s="45" t="n">
        <v>44323</v>
      </c>
      <c r="C8957" s="6" t="s">
        <v>195</v>
      </c>
      <c r="D8957" s="6" t="s">
        <v>188</v>
      </c>
      <c r="E8957" s="6" t="s">
        <v>187</v>
      </c>
      <c r="F8957" s="34" t="n">
        <v>0.737281799316406</v>
      </c>
      <c r="G8957" s="34" t="n">
        <v>0.683169908374859</v>
      </c>
      <c r="H8957" s="34" t="n">
        <v>0.054111890941547</v>
      </c>
      <c r="I8957" s="34" t="n">
        <v>0.0792070761287915</v>
      </c>
      <c r="J8957" s="35" t="n">
        <v>1.46</v>
      </c>
      <c r="K8957" s="6" t="n">
        <v>0</v>
      </c>
      <c r="L8957" s="35" t="n">
        <v>-1</v>
      </c>
      <c r="M8957" s="6" t="str">
        <f aca="false">IF(I8957&lt;=0,"Below 0%",IF(I8957&lt;=0.05,"0-5%",IF(I8957&lt;=0.1,"5-10%",IF(I8957&lt;=0.2,"10-20%",IF(I8957&lt;=0.4,"20-40%","Above 40%")))))</f>
        <v>5-10%</v>
      </c>
      <c r="N8957" s="6" t="str">
        <f aca="false">IF(AND(H8957&gt;=Summary!$B$25,I8957&gt;=Summary!$B$26,I8957&lt;=Summary!$B$27,J8957&gt;=Summary!$B$28,J8957&lt;=Summary!$B$29,F8957*J8957&gt;1),"Yes","No")</f>
        <v>No</v>
      </c>
    </row>
    <row r="8958" customFormat="false" ht="15" hidden="false" customHeight="false" outlineLevel="0" collapsed="false">
      <c r="A8958" s="6" t="s">
        <v>155</v>
      </c>
      <c r="B8958" s="45" t="n">
        <v>44323</v>
      </c>
      <c r="C8958" s="6" t="s">
        <v>195</v>
      </c>
      <c r="D8958" s="6" t="s">
        <v>188</v>
      </c>
      <c r="E8958" s="6" t="s">
        <v>174</v>
      </c>
      <c r="F8958" s="34" t="n">
        <v>0.180586412549019</v>
      </c>
      <c r="G8958" s="34" t="n">
        <v>0.199485613245459</v>
      </c>
      <c r="H8958" s="34" t="n">
        <v>-0.0188992006964401</v>
      </c>
      <c r="I8958" s="34" t="n">
        <v>-0.0947396676330006</v>
      </c>
      <c r="J8958" s="35" t="n">
        <v>5</v>
      </c>
      <c r="K8958" s="6" t="n">
        <v>0</v>
      </c>
      <c r="L8958" s="35" t="n">
        <v>-1</v>
      </c>
      <c r="M8958" s="6" t="str">
        <f aca="false">IF(I8958&lt;=0,"Below 0%",IF(I8958&lt;=0.05,"0-5%",IF(I8958&lt;=0.1,"5-10%",IF(I8958&lt;=0.2,"10-20%",IF(I8958&lt;=0.4,"20-40%","Above 40%")))))</f>
        <v>Below 0%</v>
      </c>
      <c r="N8958" s="6" t="str">
        <f aca="false">IF(AND(H8958&gt;=Summary!$B$25,I8958&gt;=Summary!$B$26,I8958&lt;=Summary!$B$27,J8958&gt;=Summary!$B$28,J8958&lt;=Summary!$B$29,F8958*J8958&gt;1),"Yes","No")</f>
        <v>No</v>
      </c>
    </row>
    <row r="8959" customFormat="false" ht="15" hidden="false" customHeight="false" outlineLevel="0" collapsed="false">
      <c r="A8959" s="6" t="s">
        <v>155</v>
      </c>
      <c r="B8959" s="45" t="n">
        <v>44323</v>
      </c>
      <c r="C8959" s="6" t="s">
        <v>195</v>
      </c>
      <c r="D8959" s="6" t="s">
        <v>188</v>
      </c>
      <c r="E8959" s="6" t="s">
        <v>177</v>
      </c>
      <c r="F8959" s="34" t="n">
        <v>0.0821317583322525</v>
      </c>
      <c r="G8959" s="34" t="n">
        <v>0.117344478379682</v>
      </c>
      <c r="H8959" s="34" t="n">
        <v>-0.0352127200474292</v>
      </c>
      <c r="I8959" s="34" t="n">
        <v>-0.300079906048024</v>
      </c>
      <c r="J8959" s="35" t="n">
        <v>8.5</v>
      </c>
      <c r="K8959" s="6" t="n">
        <v>1</v>
      </c>
      <c r="L8959" s="35" t="n">
        <v>7.5</v>
      </c>
      <c r="M8959" s="6" t="str">
        <f aca="false">IF(I8959&lt;=0,"Below 0%",IF(I8959&lt;=0.05,"0-5%",IF(I8959&lt;=0.1,"5-10%",IF(I8959&lt;=0.2,"10-20%",IF(I8959&lt;=0.4,"20-40%","Above 40%")))))</f>
        <v>Below 0%</v>
      </c>
      <c r="N8959" s="6" t="str">
        <f aca="false">IF(AND(H8959&gt;=Summary!$B$25,I8959&gt;=Summary!$B$26,I8959&lt;=Summary!$B$27,J8959&gt;=Summary!$B$28,J8959&lt;=Summary!$B$29,F8959*J8959&gt;1),"Yes","No")</f>
        <v>No</v>
      </c>
    </row>
    <row r="8960" customFormat="false" ht="15" hidden="false" customHeight="false" outlineLevel="0" collapsed="false">
      <c r="A8960" s="6" t="s">
        <v>155</v>
      </c>
      <c r="B8960" s="45" t="n">
        <v>44324</v>
      </c>
      <c r="C8960" s="6" t="s">
        <v>205</v>
      </c>
      <c r="D8960" s="6" t="s">
        <v>181</v>
      </c>
      <c r="E8960" s="6" t="s">
        <v>187</v>
      </c>
      <c r="F8960" s="34" t="n">
        <v>0.268288373947144</v>
      </c>
      <c r="G8960" s="34" t="n">
        <v>0.277190753956979</v>
      </c>
      <c r="H8960" s="34" t="n">
        <v>-0.00890238000983523</v>
      </c>
      <c r="I8960" s="34" t="n">
        <v>-0.032116439248969</v>
      </c>
      <c r="J8960" s="35" t="n">
        <v>3.58</v>
      </c>
      <c r="K8960" s="6" t="n">
        <v>1</v>
      </c>
      <c r="L8960" s="35" t="n">
        <v>2.58</v>
      </c>
      <c r="M8960" s="6" t="str">
        <f aca="false">IF(I8960&lt;=0,"Below 0%",IF(I8960&lt;=0.05,"0-5%",IF(I8960&lt;=0.1,"5-10%",IF(I8960&lt;=0.2,"10-20%",IF(I8960&lt;=0.4,"20-40%","Above 40%")))))</f>
        <v>Below 0%</v>
      </c>
      <c r="N8960" s="6" t="str">
        <f aca="false">IF(AND(H8960&gt;=Summary!$B$25,I8960&gt;=Summary!$B$26,I8960&lt;=Summary!$B$27,J8960&gt;=Summary!$B$28,J8960&lt;=Summary!$B$29,F8960*J8960&gt;1),"Yes","No")</f>
        <v>No</v>
      </c>
    </row>
    <row r="8961" customFormat="false" ht="15" hidden="false" customHeight="false" outlineLevel="0" collapsed="false">
      <c r="A8961" s="6" t="s">
        <v>155</v>
      </c>
      <c r="B8961" s="45" t="n">
        <v>44324</v>
      </c>
      <c r="C8961" s="6" t="s">
        <v>205</v>
      </c>
      <c r="D8961" s="6" t="s">
        <v>181</v>
      </c>
      <c r="E8961" s="6" t="s">
        <v>174</v>
      </c>
      <c r="F8961" s="34" t="n">
        <v>0.283282220363617</v>
      </c>
      <c r="G8961" s="34" t="n">
        <v>0.252504554495161</v>
      </c>
      <c r="H8961" s="34" t="n">
        <v>0.0307776658684556</v>
      </c>
      <c r="I8961" s="34" t="n">
        <v>0.121889547418224</v>
      </c>
      <c r="J8961" s="35" t="n">
        <v>3.93</v>
      </c>
      <c r="K8961" s="6" t="n">
        <v>0</v>
      </c>
      <c r="L8961" s="35" t="n">
        <v>-1</v>
      </c>
      <c r="M8961" s="6" t="str">
        <f aca="false">IF(I8961&lt;=0,"Below 0%",IF(I8961&lt;=0.05,"0-5%",IF(I8961&lt;=0.1,"5-10%",IF(I8961&lt;=0.2,"10-20%",IF(I8961&lt;=0.4,"20-40%","Above 40%")))))</f>
        <v>10-20%</v>
      </c>
      <c r="N8961" s="6" t="str">
        <f aca="false">IF(AND(H8961&gt;=Summary!$B$25,I8961&gt;=Summary!$B$26,I8961&lt;=Summary!$B$27,J8961&gt;=Summary!$B$28,J8961&lt;=Summary!$B$29,F8961*J8961&gt;1),"Yes","No")</f>
        <v>Yes</v>
      </c>
    </row>
    <row r="8962" customFormat="false" ht="15" hidden="false" customHeight="false" outlineLevel="0" collapsed="false">
      <c r="A8962" s="6" t="s">
        <v>155</v>
      </c>
      <c r="B8962" s="45" t="n">
        <v>44324</v>
      </c>
      <c r="C8962" s="6" t="s">
        <v>205</v>
      </c>
      <c r="D8962" s="6" t="s">
        <v>181</v>
      </c>
      <c r="E8962" s="6" t="s">
        <v>177</v>
      </c>
      <c r="F8962" s="34" t="n">
        <v>0.448429435491562</v>
      </c>
      <c r="G8962" s="34" t="n">
        <v>0.47030469154786</v>
      </c>
      <c r="H8962" s="34" t="n">
        <v>-0.0218752560562979</v>
      </c>
      <c r="I8962" s="34" t="n">
        <v>-0.0465129445855672</v>
      </c>
      <c r="J8962" s="35" t="n">
        <v>2.11</v>
      </c>
      <c r="K8962" s="6" t="n">
        <v>0</v>
      </c>
      <c r="L8962" s="35" t="n">
        <v>-1</v>
      </c>
      <c r="M8962" s="6" t="str">
        <f aca="false">IF(I8962&lt;=0,"Below 0%",IF(I8962&lt;=0.05,"0-5%",IF(I8962&lt;=0.1,"5-10%",IF(I8962&lt;=0.2,"10-20%",IF(I8962&lt;=0.4,"20-40%","Above 40%")))))</f>
        <v>Below 0%</v>
      </c>
      <c r="N8962" s="6" t="str">
        <f aca="false">IF(AND(H8962&gt;=Summary!$B$25,I8962&gt;=Summary!$B$26,I8962&lt;=Summary!$B$27,J8962&gt;=Summary!$B$28,J8962&lt;=Summary!$B$29,F8962*J8962&gt;1),"Yes","No")</f>
        <v>No</v>
      </c>
    </row>
    <row r="8963" customFormat="false" ht="15" hidden="false" customHeight="false" outlineLevel="0" collapsed="false">
      <c r="A8963" s="6" t="s">
        <v>155</v>
      </c>
      <c r="B8963" s="45" t="n">
        <v>44324</v>
      </c>
      <c r="C8963" s="6" t="s">
        <v>183</v>
      </c>
      <c r="D8963" s="6" t="s">
        <v>179</v>
      </c>
      <c r="E8963" s="6" t="s">
        <v>187</v>
      </c>
      <c r="F8963" s="34" t="n">
        <v>0.704743027687073</v>
      </c>
      <c r="G8963" s="34" t="n">
        <v>0.758609136812884</v>
      </c>
      <c r="H8963" s="34" t="n">
        <v>-0.0538661091258117</v>
      </c>
      <c r="I8963" s="34" t="n">
        <v>-0.0710064070044256</v>
      </c>
      <c r="J8963" s="35" t="n">
        <v>1.32</v>
      </c>
      <c r="K8963" s="6" t="n">
        <v>1</v>
      </c>
      <c r="L8963" s="35" t="n">
        <v>0.32</v>
      </c>
      <c r="M8963" s="6" t="str">
        <f aca="false">IF(I8963&lt;=0,"Below 0%",IF(I8963&lt;=0.05,"0-5%",IF(I8963&lt;=0.1,"5-10%",IF(I8963&lt;=0.2,"10-20%",IF(I8963&lt;=0.4,"20-40%","Above 40%")))))</f>
        <v>Below 0%</v>
      </c>
      <c r="N8963" s="6" t="str">
        <f aca="false">IF(AND(H8963&gt;=Summary!$B$25,I8963&gt;=Summary!$B$26,I8963&lt;=Summary!$B$27,J8963&gt;=Summary!$B$28,J8963&lt;=Summary!$B$29,F8963*J8963&gt;1),"Yes","No")</f>
        <v>No</v>
      </c>
    </row>
    <row r="8964" customFormat="false" ht="15" hidden="false" customHeight="false" outlineLevel="0" collapsed="false">
      <c r="A8964" s="6" t="s">
        <v>155</v>
      </c>
      <c r="B8964" s="45" t="n">
        <v>44324</v>
      </c>
      <c r="C8964" s="6" t="s">
        <v>183</v>
      </c>
      <c r="D8964" s="6" t="s">
        <v>179</v>
      </c>
      <c r="E8964" s="6" t="s">
        <v>174</v>
      </c>
      <c r="F8964" s="34" t="n">
        <v>0.220324531197548</v>
      </c>
      <c r="G8964" s="34" t="n">
        <v>0.157943858137698</v>
      </c>
      <c r="H8964" s="34" t="n">
        <v>0.0623806730598496</v>
      </c>
      <c r="I8964" s="34" t="n">
        <v>0.394954725023021</v>
      </c>
      <c r="J8964" s="35" t="n">
        <v>6.34</v>
      </c>
      <c r="K8964" s="6" t="n">
        <v>0</v>
      </c>
      <c r="L8964" s="35" t="n">
        <v>-1</v>
      </c>
      <c r="M8964" s="6" t="str">
        <f aca="false">IF(I8964&lt;=0,"Below 0%",IF(I8964&lt;=0.05,"0-5%",IF(I8964&lt;=0.1,"5-10%",IF(I8964&lt;=0.2,"10-20%",IF(I8964&lt;=0.4,"20-40%","Above 40%")))))</f>
        <v>20-40%</v>
      </c>
      <c r="N8964" s="6" t="str">
        <f aca="false">IF(AND(H8964&gt;=Summary!$B$25,I8964&gt;=Summary!$B$26,I8964&lt;=Summary!$B$27,J8964&gt;=Summary!$B$28,J8964&lt;=Summary!$B$29,F8964*J8964&gt;1),"Yes","No")</f>
        <v>No</v>
      </c>
    </row>
    <row r="8965" customFormat="false" ht="15" hidden="false" customHeight="false" outlineLevel="0" collapsed="false">
      <c r="A8965" s="6" t="s">
        <v>155</v>
      </c>
      <c r="B8965" s="45" t="n">
        <v>44324</v>
      </c>
      <c r="C8965" s="6" t="s">
        <v>183</v>
      </c>
      <c r="D8965" s="6" t="s">
        <v>179</v>
      </c>
      <c r="E8965" s="6" t="s">
        <v>177</v>
      </c>
      <c r="F8965" s="34" t="n">
        <v>0.074932411313057</v>
      </c>
      <c r="G8965" s="34" t="n">
        <v>0.0834470050494173</v>
      </c>
      <c r="H8965" s="34" t="n">
        <v>-0.00851459373636034</v>
      </c>
      <c r="I8965" s="34" t="n">
        <v>-0.102035941629277</v>
      </c>
      <c r="J8965" s="35" t="n">
        <v>12</v>
      </c>
      <c r="K8965" s="6" t="n">
        <v>0</v>
      </c>
      <c r="L8965" s="35" t="n">
        <v>-1</v>
      </c>
      <c r="M8965" s="6" t="str">
        <f aca="false">IF(I8965&lt;=0,"Below 0%",IF(I8965&lt;=0.05,"0-5%",IF(I8965&lt;=0.1,"5-10%",IF(I8965&lt;=0.2,"10-20%",IF(I8965&lt;=0.4,"20-40%","Above 40%")))))</f>
        <v>Below 0%</v>
      </c>
      <c r="N8965" s="6" t="str">
        <f aca="false">IF(AND(H8965&gt;=Summary!$B$25,I8965&gt;=Summary!$B$26,I8965&lt;=Summary!$B$27,J8965&gt;=Summary!$B$28,J8965&lt;=Summary!$B$29,F8965*J8965&gt;1),"Yes","No")</f>
        <v>No</v>
      </c>
    </row>
    <row r="8966" customFormat="false" ht="15" hidden="false" customHeight="false" outlineLevel="0" collapsed="false">
      <c r="A8966" s="6" t="s">
        <v>155</v>
      </c>
      <c r="B8966" s="45" t="n">
        <v>44324</v>
      </c>
      <c r="C8966" s="6" t="s">
        <v>194</v>
      </c>
      <c r="D8966" s="6" t="s">
        <v>190</v>
      </c>
      <c r="E8966" s="6" t="s">
        <v>187</v>
      </c>
      <c r="F8966" s="34" t="n">
        <v>0.702988505363464</v>
      </c>
      <c r="G8966" s="34" t="n">
        <v>0.50063124425256</v>
      </c>
      <c r="H8966" s="34" t="n">
        <v>0.202357261110904</v>
      </c>
      <c r="I8966" s="34" t="n">
        <v>0.404204219041548</v>
      </c>
      <c r="J8966" s="35" t="n">
        <v>1.99</v>
      </c>
      <c r="K8966" s="6" t="n">
        <v>0</v>
      </c>
      <c r="L8966" s="35" t="n">
        <v>-1</v>
      </c>
      <c r="M8966" s="6" t="str">
        <f aca="false">IF(I8966&lt;=0,"Below 0%",IF(I8966&lt;=0.05,"0-5%",IF(I8966&lt;=0.1,"5-10%",IF(I8966&lt;=0.2,"10-20%",IF(I8966&lt;=0.4,"20-40%","Above 40%")))))</f>
        <v>Above 40%</v>
      </c>
      <c r="N8966" s="6" t="str">
        <f aca="false">IF(AND(H8966&gt;=Summary!$B$25,I8966&gt;=Summary!$B$26,I8966&lt;=Summary!$B$27,J8966&gt;=Summary!$B$28,J8966&lt;=Summary!$B$29,F8966*J8966&gt;1),"Yes","No")</f>
        <v>No</v>
      </c>
    </row>
    <row r="8967" customFormat="false" ht="15" hidden="false" customHeight="false" outlineLevel="0" collapsed="false">
      <c r="A8967" s="6" t="s">
        <v>155</v>
      </c>
      <c r="B8967" s="45" t="n">
        <v>44324</v>
      </c>
      <c r="C8967" s="6" t="s">
        <v>194</v>
      </c>
      <c r="D8967" s="6" t="s">
        <v>190</v>
      </c>
      <c r="E8967" s="6" t="s">
        <v>174</v>
      </c>
      <c r="F8967" s="34" t="n">
        <v>0.155567437410355</v>
      </c>
      <c r="G8967" s="34" t="n">
        <v>0.272946897551396</v>
      </c>
      <c r="H8967" s="34" t="n">
        <v>-0.117379460141041</v>
      </c>
      <c r="I8967" s="34" t="n">
        <v>-0.430045042438845</v>
      </c>
      <c r="J8967" s="35" t="n">
        <v>3.65</v>
      </c>
      <c r="K8967" s="6" t="n">
        <v>0</v>
      </c>
      <c r="L8967" s="35" t="n">
        <v>-1</v>
      </c>
      <c r="M8967" s="6" t="str">
        <f aca="false">IF(I8967&lt;=0,"Below 0%",IF(I8967&lt;=0.05,"0-5%",IF(I8967&lt;=0.1,"5-10%",IF(I8967&lt;=0.2,"10-20%",IF(I8967&lt;=0.4,"20-40%","Above 40%")))))</f>
        <v>Below 0%</v>
      </c>
      <c r="N8967" s="6" t="str">
        <f aca="false">IF(AND(H8967&gt;=Summary!$B$25,I8967&gt;=Summary!$B$26,I8967&lt;=Summary!$B$27,J8967&gt;=Summary!$B$28,J8967&lt;=Summary!$B$29,F8967*J8967&gt;1),"Yes","No")</f>
        <v>No</v>
      </c>
    </row>
    <row r="8968" customFormat="false" ht="15" hidden="false" customHeight="false" outlineLevel="0" collapsed="false">
      <c r="A8968" s="6" t="s">
        <v>155</v>
      </c>
      <c r="B8968" s="45" t="n">
        <v>44324</v>
      </c>
      <c r="C8968" s="6" t="s">
        <v>194</v>
      </c>
      <c r="D8968" s="6" t="s">
        <v>190</v>
      </c>
      <c r="E8968" s="6" t="s">
        <v>177</v>
      </c>
      <c r="F8968" s="34" t="n">
        <v>0.141444057226181</v>
      </c>
      <c r="G8968" s="34" t="n">
        <v>0.226421858196044</v>
      </c>
      <c r="H8968" s="34" t="n">
        <v>-0.0849778009698632</v>
      </c>
      <c r="I8968" s="34" t="n">
        <v>-0.375307409129583</v>
      </c>
      <c r="J8968" s="35" t="n">
        <v>4.4</v>
      </c>
      <c r="K8968" s="6" t="n">
        <v>1</v>
      </c>
      <c r="L8968" s="35" t="n">
        <v>3.4</v>
      </c>
      <c r="M8968" s="6" t="str">
        <f aca="false">IF(I8968&lt;=0,"Below 0%",IF(I8968&lt;=0.05,"0-5%",IF(I8968&lt;=0.1,"5-10%",IF(I8968&lt;=0.2,"10-20%",IF(I8968&lt;=0.4,"20-40%","Above 40%")))))</f>
        <v>Below 0%</v>
      </c>
      <c r="N8968" s="6" t="str">
        <f aca="false">IF(AND(H8968&gt;=Summary!$B$25,I8968&gt;=Summary!$B$26,I8968&lt;=Summary!$B$27,J8968&gt;=Summary!$B$28,J8968&lt;=Summary!$B$29,F8968*J8968&gt;1),"Yes","No")</f>
        <v>No</v>
      </c>
    </row>
    <row r="8969" customFormat="false" ht="15" hidden="false" customHeight="false" outlineLevel="0" collapsed="false">
      <c r="A8969" s="6" t="s">
        <v>155</v>
      </c>
      <c r="B8969" s="45" t="n">
        <v>44324</v>
      </c>
      <c r="C8969" s="6" t="s">
        <v>204</v>
      </c>
      <c r="D8969" s="6" t="s">
        <v>180</v>
      </c>
      <c r="E8969" s="6" t="s">
        <v>187</v>
      </c>
      <c r="F8969" s="34" t="n">
        <v>0.28849983215332</v>
      </c>
      <c r="G8969" s="34" t="n">
        <v>0.323158190669251</v>
      </c>
      <c r="H8969" s="34" t="n">
        <v>-0.0346583585159309</v>
      </c>
      <c r="I8969" s="34" t="n">
        <v>-0.107248893936912</v>
      </c>
      <c r="J8969" s="35" t="n">
        <v>3.07</v>
      </c>
      <c r="K8969" s="6" t="n">
        <v>0</v>
      </c>
      <c r="L8969" s="35" t="n">
        <v>-1</v>
      </c>
      <c r="M8969" s="6" t="str">
        <f aca="false">IF(I8969&lt;=0,"Below 0%",IF(I8969&lt;=0.05,"0-5%",IF(I8969&lt;=0.1,"5-10%",IF(I8969&lt;=0.2,"10-20%",IF(I8969&lt;=0.4,"20-40%","Above 40%")))))</f>
        <v>Below 0%</v>
      </c>
      <c r="N8969" s="6" t="str">
        <f aca="false">IF(AND(H8969&gt;=Summary!$B$25,I8969&gt;=Summary!$B$26,I8969&lt;=Summary!$B$27,J8969&gt;=Summary!$B$28,J8969&lt;=Summary!$B$29,F8969*J8969&gt;1),"Yes","No")</f>
        <v>No</v>
      </c>
    </row>
    <row r="8970" customFormat="false" ht="15" hidden="false" customHeight="false" outlineLevel="0" collapsed="false">
      <c r="A8970" s="6" t="s">
        <v>155</v>
      </c>
      <c r="B8970" s="45" t="n">
        <v>44324</v>
      </c>
      <c r="C8970" s="6" t="s">
        <v>204</v>
      </c>
      <c r="D8970" s="6" t="s">
        <v>180</v>
      </c>
      <c r="E8970" s="6" t="s">
        <v>174</v>
      </c>
      <c r="F8970" s="34" t="n">
        <v>0.199884101748467</v>
      </c>
      <c r="G8970" s="34" t="n">
        <v>0.295266561117441</v>
      </c>
      <c r="H8970" s="34" t="n">
        <v>-0.0953824593689743</v>
      </c>
      <c r="I8970" s="34" t="n">
        <v>-0.323038474143492</v>
      </c>
      <c r="J8970" s="35" t="n">
        <v>3.36</v>
      </c>
      <c r="K8970" s="6" t="n">
        <v>0</v>
      </c>
      <c r="L8970" s="35" t="n">
        <v>-1</v>
      </c>
      <c r="M8970" s="6" t="str">
        <f aca="false">IF(I8970&lt;=0,"Below 0%",IF(I8970&lt;=0.05,"0-5%",IF(I8970&lt;=0.1,"5-10%",IF(I8970&lt;=0.2,"10-20%",IF(I8970&lt;=0.4,"20-40%","Above 40%")))))</f>
        <v>Below 0%</v>
      </c>
      <c r="N8970" s="6" t="str">
        <f aca="false">IF(AND(H8970&gt;=Summary!$B$25,I8970&gt;=Summary!$B$26,I8970&lt;=Summary!$B$27,J8970&gt;=Summary!$B$28,J8970&lt;=Summary!$B$29,F8970*J8970&gt;1),"Yes","No")</f>
        <v>No</v>
      </c>
    </row>
    <row r="8971" customFormat="false" ht="15" hidden="false" customHeight="false" outlineLevel="0" collapsed="false">
      <c r="A8971" s="6" t="s">
        <v>155</v>
      </c>
      <c r="B8971" s="45" t="n">
        <v>44324</v>
      </c>
      <c r="C8971" s="6" t="s">
        <v>204</v>
      </c>
      <c r="D8971" s="6" t="s">
        <v>180</v>
      </c>
      <c r="E8971" s="6" t="s">
        <v>177</v>
      </c>
      <c r="F8971" s="34" t="n">
        <v>0.511616110801697</v>
      </c>
      <c r="G8971" s="34" t="n">
        <v>0.381575248213308</v>
      </c>
      <c r="H8971" s="34" t="n">
        <v>0.130040862588389</v>
      </c>
      <c r="I8971" s="34" t="n">
        <v>0.340800047165778</v>
      </c>
      <c r="J8971" s="35" t="n">
        <v>2.6</v>
      </c>
      <c r="K8971" s="6" t="n">
        <v>1</v>
      </c>
      <c r="L8971" s="35" t="n">
        <v>1.6</v>
      </c>
      <c r="M8971" s="6" t="str">
        <f aca="false">IF(I8971&lt;=0,"Below 0%",IF(I8971&lt;=0.05,"0-5%",IF(I8971&lt;=0.1,"5-10%",IF(I8971&lt;=0.2,"10-20%",IF(I8971&lt;=0.4,"20-40%","Above 40%")))))</f>
        <v>20-40%</v>
      </c>
      <c r="N8971" s="6" t="str">
        <f aca="false">IF(AND(H8971&gt;=Summary!$B$25,I8971&gt;=Summary!$B$26,I8971&lt;=Summary!$B$27,J8971&gt;=Summary!$B$28,J8971&lt;=Summary!$B$29,F8971*J8971&gt;1),"Yes","No")</f>
        <v>Yes</v>
      </c>
    </row>
    <row r="8972" customFormat="false" ht="15" hidden="false" customHeight="false" outlineLevel="0" collapsed="false">
      <c r="A8972" s="6" t="s">
        <v>155</v>
      </c>
      <c r="B8972" s="45" t="n">
        <v>44325</v>
      </c>
      <c r="C8972" s="6" t="s">
        <v>185</v>
      </c>
      <c r="D8972" s="6" t="s">
        <v>178</v>
      </c>
      <c r="E8972" s="6" t="s">
        <v>187</v>
      </c>
      <c r="F8972" s="34" t="n">
        <v>0.701827168464661</v>
      </c>
      <c r="G8972" s="34" t="n">
        <v>0.654946570148225</v>
      </c>
      <c r="H8972" s="34" t="n">
        <v>0.0468805983164359</v>
      </c>
      <c r="I8972" s="34" t="n">
        <v>0.0715792714294634</v>
      </c>
      <c r="J8972" s="35" t="n">
        <v>1.54</v>
      </c>
      <c r="K8972" s="6" t="n">
        <v>1</v>
      </c>
      <c r="L8972" s="35" t="n">
        <v>0.54</v>
      </c>
      <c r="M8972" s="6" t="str">
        <f aca="false">IF(I8972&lt;=0,"Below 0%",IF(I8972&lt;=0.05,"0-5%",IF(I8972&lt;=0.1,"5-10%",IF(I8972&lt;=0.2,"10-20%",IF(I8972&lt;=0.4,"20-40%","Above 40%")))))</f>
        <v>5-10%</v>
      </c>
      <c r="N8972" s="6" t="str">
        <f aca="false">IF(AND(H8972&gt;=Summary!$B$25,I8972&gt;=Summary!$B$26,I8972&lt;=Summary!$B$27,J8972&gt;=Summary!$B$28,J8972&lt;=Summary!$B$29,F8972*J8972&gt;1),"Yes","No")</f>
        <v>No</v>
      </c>
    </row>
    <row r="8973" customFormat="false" ht="15" hidden="false" customHeight="false" outlineLevel="0" collapsed="false">
      <c r="A8973" s="6" t="s">
        <v>155</v>
      </c>
      <c r="B8973" s="45" t="n">
        <v>44325</v>
      </c>
      <c r="C8973" s="6" t="s">
        <v>185</v>
      </c>
      <c r="D8973" s="6" t="s">
        <v>178</v>
      </c>
      <c r="E8973" s="6" t="s">
        <v>174</v>
      </c>
      <c r="F8973" s="34" t="n">
        <v>0.179056093096733</v>
      </c>
      <c r="G8973" s="34" t="n">
        <v>0.212340572216477</v>
      </c>
      <c r="H8973" s="34" t="n">
        <v>-0.033284479119744</v>
      </c>
      <c r="I8973" s="34" t="n">
        <v>-0.156750444685677</v>
      </c>
      <c r="J8973" s="35" t="n">
        <v>4.75</v>
      </c>
      <c r="K8973" s="6" t="n">
        <v>0</v>
      </c>
      <c r="L8973" s="35" t="n">
        <v>-1</v>
      </c>
      <c r="M8973" s="6" t="str">
        <f aca="false">IF(I8973&lt;=0,"Below 0%",IF(I8973&lt;=0.05,"0-5%",IF(I8973&lt;=0.1,"5-10%",IF(I8973&lt;=0.2,"10-20%",IF(I8973&lt;=0.4,"20-40%","Above 40%")))))</f>
        <v>Below 0%</v>
      </c>
      <c r="N8973" s="6" t="str">
        <f aca="false">IF(AND(H8973&gt;=Summary!$B$25,I8973&gt;=Summary!$B$26,I8973&lt;=Summary!$B$27,J8973&gt;=Summary!$B$28,J8973&lt;=Summary!$B$29,F8973*J8973&gt;1),"Yes","No")</f>
        <v>No</v>
      </c>
    </row>
    <row r="8974" customFormat="false" ht="15" hidden="false" customHeight="false" outlineLevel="0" collapsed="false">
      <c r="A8974" s="6" t="s">
        <v>155</v>
      </c>
      <c r="B8974" s="45" t="n">
        <v>44325</v>
      </c>
      <c r="C8974" s="6" t="s">
        <v>185</v>
      </c>
      <c r="D8974" s="6" t="s">
        <v>178</v>
      </c>
      <c r="E8974" s="6" t="s">
        <v>177</v>
      </c>
      <c r="F8974" s="34" t="n">
        <v>0.119116768240929</v>
      </c>
      <c r="G8974" s="34" t="n">
        <v>0.132712857635298</v>
      </c>
      <c r="H8974" s="34" t="n">
        <v>-0.0135960893943695</v>
      </c>
      <c r="I8974" s="34" t="n">
        <v>-0.102447416449522</v>
      </c>
      <c r="J8974" s="35" t="n">
        <v>7.6</v>
      </c>
      <c r="K8974" s="6" t="n">
        <v>0</v>
      </c>
      <c r="L8974" s="35" t="n">
        <v>-1</v>
      </c>
      <c r="M8974" s="6" t="str">
        <f aca="false">IF(I8974&lt;=0,"Below 0%",IF(I8974&lt;=0.05,"0-5%",IF(I8974&lt;=0.1,"5-10%",IF(I8974&lt;=0.2,"10-20%",IF(I8974&lt;=0.4,"20-40%","Above 40%")))))</f>
        <v>Below 0%</v>
      </c>
      <c r="N8974" s="6" t="str">
        <f aca="false">IF(AND(H8974&gt;=Summary!$B$25,I8974&gt;=Summary!$B$26,I8974&lt;=Summary!$B$27,J8974&gt;=Summary!$B$28,J8974&lt;=Summary!$B$29,F8974*J8974&gt;1),"Yes","No")</f>
        <v>No</v>
      </c>
    </row>
    <row r="8975" customFormat="false" ht="15" hidden="false" customHeight="false" outlineLevel="0" collapsed="false">
      <c r="A8975" s="6" t="s">
        <v>155</v>
      </c>
      <c r="B8975" s="45" t="n">
        <v>44325</v>
      </c>
      <c r="C8975" s="6" t="s">
        <v>182</v>
      </c>
      <c r="D8975" s="6" t="s">
        <v>176</v>
      </c>
      <c r="E8975" s="6" t="s">
        <v>187</v>
      </c>
      <c r="F8975" s="34" t="n">
        <v>0.230391323566437</v>
      </c>
      <c r="G8975" s="34" t="n">
        <v>0.211931884226433</v>
      </c>
      <c r="H8975" s="34" t="n">
        <v>0.0184594393400041</v>
      </c>
      <c r="I8975" s="34" t="n">
        <v>0.0871008126379025</v>
      </c>
      <c r="J8975" s="35" t="n">
        <v>4.7</v>
      </c>
      <c r="K8975" s="6" t="n">
        <v>0</v>
      </c>
      <c r="L8975" s="35" t="n">
        <v>-1</v>
      </c>
      <c r="M8975" s="6" t="str">
        <f aca="false">IF(I8975&lt;=0,"Below 0%",IF(I8975&lt;=0.05,"0-5%",IF(I8975&lt;=0.1,"5-10%",IF(I8975&lt;=0.2,"10-20%",IF(I8975&lt;=0.4,"20-40%","Above 40%")))))</f>
        <v>5-10%</v>
      </c>
      <c r="N8975" s="6" t="str">
        <f aca="false">IF(AND(H8975&gt;=Summary!$B$25,I8975&gt;=Summary!$B$26,I8975&lt;=Summary!$B$27,J8975&gt;=Summary!$B$28,J8975&lt;=Summary!$B$29,F8975*J8975&gt;1),"Yes","No")</f>
        <v>No</v>
      </c>
    </row>
    <row r="8976" customFormat="false" ht="15" hidden="false" customHeight="false" outlineLevel="0" collapsed="false">
      <c r="A8976" s="6" t="s">
        <v>155</v>
      </c>
      <c r="B8976" s="45" t="n">
        <v>44325</v>
      </c>
      <c r="C8976" s="6" t="s">
        <v>182</v>
      </c>
      <c r="D8976" s="6" t="s">
        <v>176</v>
      </c>
      <c r="E8976" s="6" t="s">
        <v>174</v>
      </c>
      <c r="F8976" s="34" t="n">
        <v>0.169418856501579</v>
      </c>
      <c r="G8976" s="34" t="n">
        <v>0.255405091247239</v>
      </c>
      <c r="H8976" s="34" t="n">
        <v>-0.0859862347456601</v>
      </c>
      <c r="I8976" s="34" t="n">
        <v>-0.336666095126596</v>
      </c>
      <c r="J8976" s="35" t="n">
        <v>3.9</v>
      </c>
      <c r="K8976" s="6" t="n">
        <v>0</v>
      </c>
      <c r="L8976" s="35" t="n">
        <v>-1</v>
      </c>
      <c r="M8976" s="6" t="str">
        <f aca="false">IF(I8976&lt;=0,"Below 0%",IF(I8976&lt;=0.05,"0-5%",IF(I8976&lt;=0.1,"5-10%",IF(I8976&lt;=0.2,"10-20%",IF(I8976&lt;=0.4,"20-40%","Above 40%")))))</f>
        <v>Below 0%</v>
      </c>
      <c r="N8976" s="6" t="str">
        <f aca="false">IF(AND(H8976&gt;=Summary!$B$25,I8976&gt;=Summary!$B$26,I8976&lt;=Summary!$B$27,J8976&gt;=Summary!$B$28,J8976&lt;=Summary!$B$29,F8976*J8976&gt;1),"Yes","No")</f>
        <v>No</v>
      </c>
    </row>
    <row r="8977" customFormat="false" ht="15" hidden="false" customHeight="false" outlineLevel="0" collapsed="false">
      <c r="A8977" s="6" t="s">
        <v>155</v>
      </c>
      <c r="B8977" s="45" t="n">
        <v>44325</v>
      </c>
      <c r="C8977" s="6" t="s">
        <v>182</v>
      </c>
      <c r="D8977" s="6" t="s">
        <v>176</v>
      </c>
      <c r="E8977" s="6" t="s">
        <v>177</v>
      </c>
      <c r="F8977" s="34" t="n">
        <v>0.600189805030823</v>
      </c>
      <c r="G8977" s="34" t="n">
        <v>0.532663024526328</v>
      </c>
      <c r="H8977" s="34" t="n">
        <v>0.0675267805044948</v>
      </c>
      <c r="I8977" s="34" t="n">
        <v>0.126772044229169</v>
      </c>
      <c r="J8977" s="35" t="n">
        <v>1.87</v>
      </c>
      <c r="K8977" s="6" t="n">
        <v>1</v>
      </c>
      <c r="L8977" s="35" t="n">
        <v>0.87</v>
      </c>
      <c r="M8977" s="6" t="str">
        <f aca="false">IF(I8977&lt;=0,"Below 0%",IF(I8977&lt;=0.05,"0-5%",IF(I8977&lt;=0.1,"5-10%",IF(I8977&lt;=0.2,"10-20%",IF(I8977&lt;=0.4,"20-40%","Above 40%")))))</f>
        <v>10-20%</v>
      </c>
      <c r="N8977" s="6" t="str">
        <f aca="false">IF(AND(H8977&gt;=Summary!$B$25,I8977&gt;=Summary!$B$26,I8977&lt;=Summary!$B$27,J8977&gt;=Summary!$B$28,J8977&lt;=Summary!$B$29,F8977*J8977&gt;1),"Yes","No")</f>
        <v>Yes</v>
      </c>
    </row>
    <row r="8978" customFormat="false" ht="15" hidden="false" customHeight="false" outlineLevel="0" collapsed="false">
      <c r="A8978" s="6" t="s">
        <v>155</v>
      </c>
      <c r="B8978" s="45" t="n">
        <v>44325</v>
      </c>
      <c r="C8978" s="6" t="s">
        <v>189</v>
      </c>
      <c r="D8978" s="6" t="s">
        <v>173</v>
      </c>
      <c r="E8978" s="6" t="s">
        <v>187</v>
      </c>
      <c r="F8978" s="34" t="n">
        <v>0.527914762496948</v>
      </c>
      <c r="G8978" s="34" t="n">
        <v>0.423815530265452</v>
      </c>
      <c r="H8978" s="34" t="n">
        <v>0.104099232231497</v>
      </c>
      <c r="I8978" s="34" t="n">
        <v>0.24562392078057</v>
      </c>
      <c r="J8978" s="35" t="n">
        <v>2.35</v>
      </c>
      <c r="K8978" s="6" t="n">
        <v>0</v>
      </c>
      <c r="L8978" s="35" t="n">
        <v>-1</v>
      </c>
      <c r="M8978" s="6" t="str">
        <f aca="false">IF(I8978&lt;=0,"Below 0%",IF(I8978&lt;=0.05,"0-5%",IF(I8978&lt;=0.1,"5-10%",IF(I8978&lt;=0.2,"10-20%",IF(I8978&lt;=0.4,"20-40%","Above 40%")))))</f>
        <v>20-40%</v>
      </c>
      <c r="N8978" s="6" t="str">
        <f aca="false">IF(AND(H8978&gt;=Summary!$B$25,I8978&gt;=Summary!$B$26,I8978&lt;=Summary!$B$27,J8978&gt;=Summary!$B$28,J8978&lt;=Summary!$B$29,F8978*J8978&gt;1),"Yes","No")</f>
        <v>Yes</v>
      </c>
    </row>
    <row r="8979" customFormat="false" ht="15" hidden="false" customHeight="false" outlineLevel="0" collapsed="false">
      <c r="A8979" s="6" t="s">
        <v>155</v>
      </c>
      <c r="B8979" s="45" t="n">
        <v>44325</v>
      </c>
      <c r="C8979" s="6" t="s">
        <v>189</v>
      </c>
      <c r="D8979" s="6" t="s">
        <v>173</v>
      </c>
      <c r="E8979" s="6" t="s">
        <v>174</v>
      </c>
      <c r="F8979" s="34" t="n">
        <v>0.236277148127556</v>
      </c>
      <c r="G8979" s="34" t="n">
        <v>0.2797658696977</v>
      </c>
      <c r="H8979" s="34" t="n">
        <v>-0.0434887215701439</v>
      </c>
      <c r="I8979" s="34" t="n">
        <v>-0.15544684423849</v>
      </c>
      <c r="J8979" s="35" t="n">
        <v>3.56</v>
      </c>
      <c r="K8979" s="6" t="n">
        <v>0</v>
      </c>
      <c r="L8979" s="35" t="n">
        <v>-1</v>
      </c>
      <c r="M8979" s="6" t="str">
        <f aca="false">IF(I8979&lt;=0,"Below 0%",IF(I8979&lt;=0.05,"0-5%",IF(I8979&lt;=0.1,"5-10%",IF(I8979&lt;=0.2,"10-20%",IF(I8979&lt;=0.4,"20-40%","Above 40%")))))</f>
        <v>Below 0%</v>
      </c>
      <c r="N8979" s="6" t="str">
        <f aca="false">IF(AND(H8979&gt;=Summary!$B$25,I8979&gt;=Summary!$B$26,I8979&lt;=Summary!$B$27,J8979&gt;=Summary!$B$28,J8979&lt;=Summary!$B$29,F8979*J8979&gt;1),"Yes","No")</f>
        <v>No</v>
      </c>
    </row>
    <row r="8980" customFormat="false" ht="15" hidden="false" customHeight="false" outlineLevel="0" collapsed="false">
      <c r="A8980" s="6" t="s">
        <v>155</v>
      </c>
      <c r="B8980" s="45" t="n">
        <v>44325</v>
      </c>
      <c r="C8980" s="6" t="s">
        <v>189</v>
      </c>
      <c r="D8980" s="6" t="s">
        <v>173</v>
      </c>
      <c r="E8980" s="6" t="s">
        <v>177</v>
      </c>
      <c r="F8980" s="34" t="n">
        <v>0.235808119177818</v>
      </c>
      <c r="G8980" s="34" t="n">
        <v>0.296418600036849</v>
      </c>
      <c r="H8980" s="34" t="n">
        <v>-0.0606104808590303</v>
      </c>
      <c r="I8980" s="34" t="n">
        <v>-0.204475970305155</v>
      </c>
      <c r="J8980" s="35" t="n">
        <v>3.36</v>
      </c>
      <c r="K8980" s="6" t="n">
        <v>1</v>
      </c>
      <c r="L8980" s="35" t="n">
        <v>2.36</v>
      </c>
      <c r="M8980" s="6" t="str">
        <f aca="false">IF(I8980&lt;=0,"Below 0%",IF(I8980&lt;=0.05,"0-5%",IF(I8980&lt;=0.1,"5-10%",IF(I8980&lt;=0.2,"10-20%",IF(I8980&lt;=0.4,"20-40%","Above 40%")))))</f>
        <v>Below 0%</v>
      </c>
      <c r="N8980" s="6" t="str">
        <f aca="false">IF(AND(H8980&gt;=Summary!$B$25,I8980&gt;=Summary!$B$26,I8980&lt;=Summary!$B$27,J8980&gt;=Summary!$B$28,J8980&lt;=Summary!$B$29,F8980*J8980&gt;1),"Yes","No")</f>
        <v>No</v>
      </c>
    </row>
    <row r="8981" customFormat="false" ht="15" hidden="false" customHeight="false" outlineLevel="0" collapsed="false">
      <c r="A8981" s="6" t="s">
        <v>155</v>
      </c>
      <c r="B8981" s="45" t="n">
        <v>44325</v>
      </c>
      <c r="C8981" s="6" t="s">
        <v>203</v>
      </c>
      <c r="D8981" s="6" t="s">
        <v>201</v>
      </c>
      <c r="E8981" s="6" t="s">
        <v>187</v>
      </c>
      <c r="F8981" s="34" t="n">
        <v>0.524380087852478</v>
      </c>
      <c r="G8981" s="34" t="n">
        <v>0.285639007939296</v>
      </c>
      <c r="H8981" s="34" t="n">
        <v>0.238741079913182</v>
      </c>
      <c r="I8981" s="34" t="n">
        <v>0.835813993458202</v>
      </c>
      <c r="J8981" s="35" t="n">
        <v>3.5</v>
      </c>
      <c r="K8981" s="6" t="n">
        <v>1</v>
      </c>
      <c r="L8981" s="35" t="n">
        <v>2.5</v>
      </c>
      <c r="M8981" s="6" t="str">
        <f aca="false">IF(I8981&lt;=0,"Below 0%",IF(I8981&lt;=0.05,"0-5%",IF(I8981&lt;=0.1,"5-10%",IF(I8981&lt;=0.2,"10-20%",IF(I8981&lt;=0.4,"20-40%","Above 40%")))))</f>
        <v>Above 40%</v>
      </c>
      <c r="N8981" s="6" t="str">
        <f aca="false">IF(AND(H8981&gt;=Summary!$B$25,I8981&gt;=Summary!$B$26,I8981&lt;=Summary!$B$27,J8981&gt;=Summary!$B$28,J8981&lt;=Summary!$B$29,F8981*J8981&gt;1),"Yes","No")</f>
        <v>No</v>
      </c>
    </row>
    <row r="8982" customFormat="false" ht="15" hidden="false" customHeight="false" outlineLevel="0" collapsed="false">
      <c r="A8982" s="6" t="s">
        <v>155</v>
      </c>
      <c r="B8982" s="45" t="n">
        <v>44325</v>
      </c>
      <c r="C8982" s="6" t="s">
        <v>203</v>
      </c>
      <c r="D8982" s="6" t="s">
        <v>201</v>
      </c>
      <c r="E8982" s="6" t="s">
        <v>174</v>
      </c>
      <c r="F8982" s="34" t="n">
        <v>0.272637605667114</v>
      </c>
      <c r="G8982" s="34" t="n">
        <v>0.288941193002178</v>
      </c>
      <c r="H8982" s="34" t="n">
        <v>-0.0163035873350638</v>
      </c>
      <c r="I8982" s="34" t="n">
        <v>-0.0564252786723315</v>
      </c>
      <c r="J8982" s="35" t="n">
        <v>3.46</v>
      </c>
      <c r="K8982" s="6" t="n">
        <v>0</v>
      </c>
      <c r="L8982" s="35" t="n">
        <v>-1</v>
      </c>
      <c r="M8982" s="6" t="str">
        <f aca="false">IF(I8982&lt;=0,"Below 0%",IF(I8982&lt;=0.05,"0-5%",IF(I8982&lt;=0.1,"5-10%",IF(I8982&lt;=0.2,"10-20%",IF(I8982&lt;=0.4,"20-40%","Above 40%")))))</f>
        <v>Below 0%</v>
      </c>
      <c r="N8982" s="6" t="str">
        <f aca="false">IF(AND(H8982&gt;=Summary!$B$25,I8982&gt;=Summary!$B$26,I8982&lt;=Summary!$B$27,J8982&gt;=Summary!$B$28,J8982&lt;=Summary!$B$29,F8982*J8982&gt;1),"Yes","No")</f>
        <v>No</v>
      </c>
    </row>
    <row r="8983" customFormat="false" ht="15" hidden="false" customHeight="false" outlineLevel="0" collapsed="false">
      <c r="A8983" s="6" t="s">
        <v>155</v>
      </c>
      <c r="B8983" s="45" t="n">
        <v>44325</v>
      </c>
      <c r="C8983" s="6" t="s">
        <v>203</v>
      </c>
      <c r="D8983" s="6" t="s">
        <v>201</v>
      </c>
      <c r="E8983" s="6" t="s">
        <v>177</v>
      </c>
      <c r="F8983" s="34" t="n">
        <v>0.202982276678085</v>
      </c>
      <c r="G8983" s="34" t="n">
        <v>0.425419799058526</v>
      </c>
      <c r="H8983" s="34" t="n">
        <v>-0.222437522380441</v>
      </c>
      <c r="I8983" s="34" t="n">
        <v>-0.522865938239606</v>
      </c>
      <c r="J8983" s="35" t="n">
        <v>2.35</v>
      </c>
      <c r="K8983" s="6" t="n">
        <v>0</v>
      </c>
      <c r="L8983" s="35" t="n">
        <v>-1</v>
      </c>
      <c r="M8983" s="6" t="str">
        <f aca="false">IF(I8983&lt;=0,"Below 0%",IF(I8983&lt;=0.05,"0-5%",IF(I8983&lt;=0.1,"5-10%",IF(I8983&lt;=0.2,"10-20%",IF(I8983&lt;=0.4,"20-40%","Above 40%")))))</f>
        <v>Below 0%</v>
      </c>
      <c r="N8983" s="6" t="str">
        <f aca="false">IF(AND(H8983&gt;=Summary!$B$25,I8983&gt;=Summary!$B$26,I8983&lt;=Summary!$B$27,J8983&gt;=Summary!$B$28,J8983&lt;=Summary!$B$29,F8983*J8983&gt;1),"Yes","No")</f>
        <v>No</v>
      </c>
    </row>
    <row r="8984" customFormat="false" ht="15" hidden="false" customHeight="false" outlineLevel="0" collapsed="false">
      <c r="A8984" s="6" t="s">
        <v>155</v>
      </c>
      <c r="B8984" s="45" t="n">
        <v>44326</v>
      </c>
      <c r="C8984" s="6" t="s">
        <v>184</v>
      </c>
      <c r="D8984" s="6" t="s">
        <v>196</v>
      </c>
      <c r="E8984" s="6" t="s">
        <v>187</v>
      </c>
      <c r="F8984" s="34" t="n">
        <v>0.42680498957634</v>
      </c>
      <c r="G8984" s="34" t="n">
        <v>0.434178385274797</v>
      </c>
      <c r="H8984" s="34" t="n">
        <v>-0.00737339569845735</v>
      </c>
      <c r="I8984" s="34" t="n">
        <v>-0.0169824107982497</v>
      </c>
      <c r="J8984" s="35" t="n">
        <v>2.29</v>
      </c>
      <c r="K8984" s="6" t="n">
        <v>0</v>
      </c>
      <c r="L8984" s="35" t="n">
        <v>-1</v>
      </c>
      <c r="M8984" s="6" t="str">
        <f aca="false">IF(I8984&lt;=0,"Below 0%",IF(I8984&lt;=0.05,"0-5%",IF(I8984&lt;=0.1,"5-10%",IF(I8984&lt;=0.2,"10-20%",IF(I8984&lt;=0.4,"20-40%","Above 40%")))))</f>
        <v>Below 0%</v>
      </c>
      <c r="N8984" s="6" t="str">
        <f aca="false">IF(AND(H8984&gt;=Summary!$B$25,I8984&gt;=Summary!$B$26,I8984&lt;=Summary!$B$27,J8984&gt;=Summary!$B$28,J8984&lt;=Summary!$B$29,F8984*J8984&gt;1),"Yes","No")</f>
        <v>No</v>
      </c>
    </row>
    <row r="8985" customFormat="false" ht="15" hidden="false" customHeight="false" outlineLevel="0" collapsed="false">
      <c r="A8985" s="6" t="s">
        <v>155</v>
      </c>
      <c r="B8985" s="45" t="n">
        <v>44326</v>
      </c>
      <c r="C8985" s="6" t="s">
        <v>184</v>
      </c>
      <c r="D8985" s="6" t="s">
        <v>196</v>
      </c>
      <c r="E8985" s="6" t="s">
        <v>174</v>
      </c>
      <c r="F8985" s="34" t="n">
        <v>0.237967744469643</v>
      </c>
      <c r="G8985" s="34" t="n">
        <v>0.279288905134631</v>
      </c>
      <c r="H8985" s="34" t="n">
        <v>-0.0413211606649881</v>
      </c>
      <c r="I8985" s="34" t="n">
        <v>-0.147951314589705</v>
      </c>
      <c r="J8985" s="35" t="n">
        <v>3.56</v>
      </c>
      <c r="K8985" s="6" t="n">
        <v>0</v>
      </c>
      <c r="L8985" s="35" t="n">
        <v>-1</v>
      </c>
      <c r="M8985" s="6" t="str">
        <f aca="false">IF(I8985&lt;=0,"Below 0%",IF(I8985&lt;=0.05,"0-5%",IF(I8985&lt;=0.1,"5-10%",IF(I8985&lt;=0.2,"10-20%",IF(I8985&lt;=0.4,"20-40%","Above 40%")))))</f>
        <v>Below 0%</v>
      </c>
      <c r="N8985" s="6" t="str">
        <f aca="false">IF(AND(H8985&gt;=Summary!$B$25,I8985&gt;=Summary!$B$26,I8985&lt;=Summary!$B$27,J8985&gt;=Summary!$B$28,J8985&lt;=Summary!$B$29,F8985*J8985&gt;1),"Yes","No")</f>
        <v>No</v>
      </c>
    </row>
    <row r="8986" customFormat="false" ht="15" hidden="false" customHeight="false" outlineLevel="0" collapsed="false">
      <c r="A8986" s="6" t="s">
        <v>155</v>
      </c>
      <c r="B8986" s="45" t="n">
        <v>44326</v>
      </c>
      <c r="C8986" s="6" t="s">
        <v>184</v>
      </c>
      <c r="D8986" s="6" t="s">
        <v>196</v>
      </c>
      <c r="E8986" s="6" t="s">
        <v>177</v>
      </c>
      <c r="F8986" s="34" t="n">
        <v>0.335227221250534</v>
      </c>
      <c r="G8986" s="34" t="n">
        <v>0.286532709590572</v>
      </c>
      <c r="H8986" s="34" t="n">
        <v>0.0486945116599619</v>
      </c>
      <c r="I8986" s="34" t="n">
        <v>0.169943989045934</v>
      </c>
      <c r="J8986" s="35" t="n">
        <v>3.47</v>
      </c>
      <c r="K8986" s="6" t="n">
        <v>1</v>
      </c>
      <c r="L8986" s="35" t="n">
        <v>2.47</v>
      </c>
      <c r="M8986" s="6" t="str">
        <f aca="false">IF(I8986&lt;=0,"Below 0%",IF(I8986&lt;=0.05,"0-5%",IF(I8986&lt;=0.1,"5-10%",IF(I8986&lt;=0.2,"10-20%",IF(I8986&lt;=0.4,"20-40%","Above 40%")))))</f>
        <v>10-20%</v>
      </c>
      <c r="N8986" s="6" t="str">
        <f aca="false">IF(AND(H8986&gt;=Summary!$B$25,I8986&gt;=Summary!$B$26,I8986&lt;=Summary!$B$27,J8986&gt;=Summary!$B$28,J8986&lt;=Summary!$B$29,F8986*J8986&gt;1),"Yes","No")</f>
        <v>Yes</v>
      </c>
    </row>
    <row r="8987" customFormat="false" ht="15" hidden="false" customHeight="false" outlineLevel="0" collapsed="false">
      <c r="A8987" s="6" t="s">
        <v>155</v>
      </c>
      <c r="B8987" s="45" t="n">
        <v>44327</v>
      </c>
      <c r="C8987" s="6" t="s">
        <v>176</v>
      </c>
      <c r="D8987" s="6" t="s">
        <v>195</v>
      </c>
      <c r="E8987" s="6" t="s">
        <v>187</v>
      </c>
      <c r="F8987" s="34" t="n">
        <v>0.609426379203796</v>
      </c>
      <c r="G8987" s="34" t="n">
        <v>0.378985886042865</v>
      </c>
      <c r="H8987" s="34" t="n">
        <v>0.230440493160932</v>
      </c>
      <c r="I8987" s="34" t="n">
        <v>0.608045052988776</v>
      </c>
      <c r="J8987" s="35" t="n">
        <v>2.64</v>
      </c>
      <c r="K8987" s="6" t="n">
        <v>0</v>
      </c>
      <c r="L8987" s="35" t="n">
        <v>-1</v>
      </c>
      <c r="M8987" s="6" t="str">
        <f aca="false">IF(I8987&lt;=0,"Below 0%",IF(I8987&lt;=0.05,"0-5%",IF(I8987&lt;=0.1,"5-10%",IF(I8987&lt;=0.2,"10-20%",IF(I8987&lt;=0.4,"20-40%","Above 40%")))))</f>
        <v>Above 40%</v>
      </c>
      <c r="N8987" s="6" t="str">
        <f aca="false">IF(AND(H8987&gt;=Summary!$B$25,I8987&gt;=Summary!$B$26,I8987&lt;=Summary!$B$27,J8987&gt;=Summary!$B$28,J8987&lt;=Summary!$B$29,F8987*J8987&gt;1),"Yes","No")</f>
        <v>No</v>
      </c>
    </row>
    <row r="8988" customFormat="false" ht="15" hidden="false" customHeight="false" outlineLevel="0" collapsed="false">
      <c r="A8988" s="6" t="s">
        <v>155</v>
      </c>
      <c r="B8988" s="45" t="n">
        <v>44327</v>
      </c>
      <c r="C8988" s="6" t="s">
        <v>176</v>
      </c>
      <c r="D8988" s="6" t="s">
        <v>195</v>
      </c>
      <c r="E8988" s="6" t="s">
        <v>174</v>
      </c>
      <c r="F8988" s="34" t="n">
        <v>0.273321211338043</v>
      </c>
      <c r="G8988" s="34" t="n">
        <v>0.287506534239415</v>
      </c>
      <c r="H8988" s="34" t="n">
        <v>-0.0141853229013713</v>
      </c>
      <c r="I8988" s="34" t="n">
        <v>-0.0493391322005878</v>
      </c>
      <c r="J8988" s="35" t="n">
        <v>3.48</v>
      </c>
      <c r="K8988" s="6" t="n">
        <v>0</v>
      </c>
      <c r="L8988" s="35" t="n">
        <v>-1</v>
      </c>
      <c r="M8988" s="6" t="str">
        <f aca="false">IF(I8988&lt;=0,"Below 0%",IF(I8988&lt;=0.05,"0-5%",IF(I8988&lt;=0.1,"5-10%",IF(I8988&lt;=0.2,"10-20%",IF(I8988&lt;=0.4,"20-40%","Above 40%")))))</f>
        <v>Below 0%</v>
      </c>
      <c r="N8988" s="6" t="str">
        <f aca="false">IF(AND(H8988&gt;=Summary!$B$25,I8988&gt;=Summary!$B$26,I8988&lt;=Summary!$B$27,J8988&gt;=Summary!$B$28,J8988&lt;=Summary!$B$29,F8988*J8988&gt;1),"Yes","No")</f>
        <v>No</v>
      </c>
    </row>
    <row r="8989" customFormat="false" ht="15" hidden="false" customHeight="false" outlineLevel="0" collapsed="false">
      <c r="A8989" s="6" t="s">
        <v>155</v>
      </c>
      <c r="B8989" s="45" t="n">
        <v>44327</v>
      </c>
      <c r="C8989" s="6" t="s">
        <v>176</v>
      </c>
      <c r="D8989" s="6" t="s">
        <v>195</v>
      </c>
      <c r="E8989" s="6" t="s">
        <v>177</v>
      </c>
      <c r="F8989" s="34" t="n">
        <v>0.117252416908741</v>
      </c>
      <c r="G8989" s="34" t="n">
        <v>0.333507579717721</v>
      </c>
      <c r="H8989" s="34" t="n">
        <v>-0.21625516280898</v>
      </c>
      <c r="I8989" s="34" t="n">
        <v>-0.648426530491502</v>
      </c>
      <c r="J8989" s="35" t="n">
        <v>3</v>
      </c>
      <c r="K8989" s="6" t="n">
        <v>1</v>
      </c>
      <c r="L8989" s="35" t="n">
        <v>2</v>
      </c>
      <c r="M8989" s="6" t="str">
        <f aca="false">IF(I8989&lt;=0,"Below 0%",IF(I8989&lt;=0.05,"0-5%",IF(I8989&lt;=0.1,"5-10%",IF(I8989&lt;=0.2,"10-20%",IF(I8989&lt;=0.4,"20-40%","Above 40%")))))</f>
        <v>Below 0%</v>
      </c>
      <c r="N8989" s="6" t="str">
        <f aca="false">IF(AND(H8989&gt;=Summary!$B$25,I8989&gt;=Summary!$B$26,I8989&lt;=Summary!$B$27,J8989&gt;=Summary!$B$28,J8989&lt;=Summary!$B$29,F8989*J8989&gt;1),"Yes","No")</f>
        <v>No</v>
      </c>
    </row>
    <row r="8990" customFormat="false" ht="15" hidden="false" customHeight="false" outlineLevel="0" collapsed="false">
      <c r="A8990" s="6" t="s">
        <v>155</v>
      </c>
      <c r="B8990" s="45" t="n">
        <v>44327</v>
      </c>
      <c r="C8990" s="6" t="s">
        <v>179</v>
      </c>
      <c r="D8990" s="6" t="s">
        <v>180</v>
      </c>
      <c r="E8990" s="6" t="s">
        <v>187</v>
      </c>
      <c r="F8990" s="34" t="n">
        <v>0.480989724397659</v>
      </c>
      <c r="G8990" s="34" t="n">
        <v>0.464163251651752</v>
      </c>
      <c r="H8990" s="34" t="n">
        <v>0.0168264727459072</v>
      </c>
      <c r="I8990" s="34" t="n">
        <v>0.0362511954275337</v>
      </c>
      <c r="J8990" s="35" t="n">
        <v>2.15</v>
      </c>
      <c r="K8990" s="6" t="n">
        <v>1</v>
      </c>
      <c r="L8990" s="35" t="n">
        <v>1.15</v>
      </c>
      <c r="M8990" s="6" t="str">
        <f aca="false">IF(I8990&lt;=0,"Below 0%",IF(I8990&lt;=0.05,"0-5%",IF(I8990&lt;=0.1,"5-10%",IF(I8990&lt;=0.2,"10-20%",IF(I8990&lt;=0.4,"20-40%","Above 40%")))))</f>
        <v>0-5%</v>
      </c>
      <c r="N8990" s="6" t="str">
        <f aca="false">IF(AND(H8990&gt;=Summary!$B$25,I8990&gt;=Summary!$B$26,I8990&lt;=Summary!$B$27,J8990&gt;=Summary!$B$28,J8990&lt;=Summary!$B$29,F8990*J8990&gt;1),"Yes","No")</f>
        <v>No</v>
      </c>
    </row>
    <row r="8991" customFormat="false" ht="15" hidden="false" customHeight="false" outlineLevel="0" collapsed="false">
      <c r="A8991" s="6" t="s">
        <v>155</v>
      </c>
      <c r="B8991" s="45" t="n">
        <v>44327</v>
      </c>
      <c r="C8991" s="6" t="s">
        <v>179</v>
      </c>
      <c r="D8991" s="6" t="s">
        <v>180</v>
      </c>
      <c r="E8991" s="6" t="s">
        <v>174</v>
      </c>
      <c r="F8991" s="34" t="n">
        <v>0.290108233690262</v>
      </c>
      <c r="G8991" s="34" t="n">
        <v>0.26971648406791</v>
      </c>
      <c r="H8991" s="34" t="n">
        <v>0.0203917496223519</v>
      </c>
      <c r="I8991" s="34" t="n">
        <v>0.0756043876696004</v>
      </c>
      <c r="J8991" s="35" t="n">
        <v>3.7</v>
      </c>
      <c r="K8991" s="6" t="n">
        <v>0</v>
      </c>
      <c r="L8991" s="35" t="n">
        <v>-1</v>
      </c>
      <c r="M8991" s="6" t="str">
        <f aca="false">IF(I8991&lt;=0,"Below 0%",IF(I8991&lt;=0.05,"0-5%",IF(I8991&lt;=0.1,"5-10%",IF(I8991&lt;=0.2,"10-20%",IF(I8991&lt;=0.4,"20-40%","Above 40%")))))</f>
        <v>5-10%</v>
      </c>
      <c r="N8991" s="6" t="str">
        <f aca="false">IF(AND(H8991&gt;=Summary!$B$25,I8991&gt;=Summary!$B$26,I8991&lt;=Summary!$B$27,J8991&gt;=Summary!$B$28,J8991&lt;=Summary!$B$29,F8991*J8991&gt;1),"Yes","No")</f>
        <v>No</v>
      </c>
    </row>
    <row r="8992" customFormat="false" ht="15" hidden="false" customHeight="false" outlineLevel="0" collapsed="false">
      <c r="A8992" s="6" t="s">
        <v>155</v>
      </c>
      <c r="B8992" s="45" t="n">
        <v>44327</v>
      </c>
      <c r="C8992" s="6" t="s">
        <v>179</v>
      </c>
      <c r="D8992" s="6" t="s">
        <v>180</v>
      </c>
      <c r="E8992" s="6" t="s">
        <v>177</v>
      </c>
      <c r="F8992" s="34" t="n">
        <v>0.22890205681324</v>
      </c>
      <c r="G8992" s="34" t="n">
        <v>0.266120264280338</v>
      </c>
      <c r="H8992" s="34" t="n">
        <v>-0.0372182074670978</v>
      </c>
      <c r="I8992" s="34" t="n">
        <v>-0.139854841824038</v>
      </c>
      <c r="J8992" s="35" t="n">
        <v>3.75</v>
      </c>
      <c r="K8992" s="6" t="n">
        <v>0</v>
      </c>
      <c r="L8992" s="35" t="n">
        <v>-1</v>
      </c>
      <c r="M8992" s="6" t="str">
        <f aca="false">IF(I8992&lt;=0,"Below 0%",IF(I8992&lt;=0.05,"0-5%",IF(I8992&lt;=0.1,"5-10%",IF(I8992&lt;=0.2,"10-20%",IF(I8992&lt;=0.4,"20-40%","Above 40%")))))</f>
        <v>Below 0%</v>
      </c>
      <c r="N8992" s="6" t="str">
        <f aca="false">IF(AND(H8992&gt;=Summary!$B$25,I8992&gt;=Summary!$B$26,I8992&lt;=Summary!$B$27,J8992&gt;=Summary!$B$28,J8992&lt;=Summary!$B$29,F8992*J8992&gt;1),"Yes","No")</f>
        <v>No</v>
      </c>
    </row>
    <row r="8993" customFormat="false" ht="15" hidden="false" customHeight="false" outlineLevel="0" collapsed="false">
      <c r="A8993" s="6" t="s">
        <v>155</v>
      </c>
      <c r="B8993" s="45" t="n">
        <v>44328</v>
      </c>
      <c r="C8993" s="6" t="s">
        <v>190</v>
      </c>
      <c r="D8993" s="6" t="s">
        <v>185</v>
      </c>
      <c r="E8993" s="6" t="s">
        <v>187</v>
      </c>
      <c r="F8993" s="34" t="n">
        <v>0.367080986499786</v>
      </c>
      <c r="G8993" s="34" t="n">
        <v>0.557410669681592</v>
      </c>
      <c r="H8993" s="34" t="n">
        <v>-0.190329683181806</v>
      </c>
      <c r="I8993" s="34" t="n">
        <v>-0.341453247191209</v>
      </c>
      <c r="J8993" s="35" t="n">
        <v>1.81</v>
      </c>
      <c r="K8993" s="6" t="n">
        <v>0</v>
      </c>
      <c r="L8993" s="35" t="n">
        <v>-1</v>
      </c>
      <c r="M8993" s="6" t="str">
        <f aca="false">IF(I8993&lt;=0,"Below 0%",IF(I8993&lt;=0.05,"0-5%",IF(I8993&lt;=0.1,"5-10%",IF(I8993&lt;=0.2,"10-20%",IF(I8993&lt;=0.4,"20-40%","Above 40%")))))</f>
        <v>Below 0%</v>
      </c>
      <c r="N8993" s="6" t="str">
        <f aca="false">IF(AND(H8993&gt;=Summary!$B$25,I8993&gt;=Summary!$B$26,I8993&lt;=Summary!$B$27,J8993&gt;=Summary!$B$28,J8993&lt;=Summary!$B$29,F8993*J8993&gt;1),"Yes","No")</f>
        <v>No</v>
      </c>
    </row>
    <row r="8994" customFormat="false" ht="15" hidden="false" customHeight="false" outlineLevel="0" collapsed="false">
      <c r="A8994" s="6" t="s">
        <v>155</v>
      </c>
      <c r="B8994" s="45" t="n">
        <v>44328</v>
      </c>
      <c r="C8994" s="6" t="s">
        <v>190</v>
      </c>
      <c r="D8994" s="6" t="s">
        <v>185</v>
      </c>
      <c r="E8994" s="6" t="s">
        <v>174</v>
      </c>
      <c r="F8994" s="34" t="n">
        <v>0.482372939586639</v>
      </c>
      <c r="G8994" s="34" t="n">
        <v>0.252228328030921</v>
      </c>
      <c r="H8994" s="34" t="n">
        <v>0.230144611555719</v>
      </c>
      <c r="I8994" s="34" t="n">
        <v>0.912445534379095</v>
      </c>
      <c r="J8994" s="35" t="n">
        <v>4</v>
      </c>
      <c r="K8994" s="6" t="n">
        <v>0</v>
      </c>
      <c r="L8994" s="35" t="n">
        <v>-1</v>
      </c>
      <c r="M8994" s="6" t="str">
        <f aca="false">IF(I8994&lt;=0,"Below 0%",IF(I8994&lt;=0.05,"0-5%",IF(I8994&lt;=0.1,"5-10%",IF(I8994&lt;=0.2,"10-20%",IF(I8994&lt;=0.4,"20-40%","Above 40%")))))</f>
        <v>Above 40%</v>
      </c>
      <c r="N8994" s="6" t="str">
        <f aca="false">IF(AND(H8994&gt;=Summary!$B$25,I8994&gt;=Summary!$B$26,I8994&lt;=Summary!$B$27,J8994&gt;=Summary!$B$28,J8994&lt;=Summary!$B$29,F8994*J8994&gt;1),"Yes","No")</f>
        <v>No</v>
      </c>
    </row>
    <row r="8995" customFormat="false" ht="15" hidden="false" customHeight="false" outlineLevel="0" collapsed="false">
      <c r="A8995" s="6" t="s">
        <v>155</v>
      </c>
      <c r="B8995" s="45" t="n">
        <v>44328</v>
      </c>
      <c r="C8995" s="6" t="s">
        <v>190</v>
      </c>
      <c r="D8995" s="6" t="s">
        <v>185</v>
      </c>
      <c r="E8995" s="6" t="s">
        <v>177</v>
      </c>
      <c r="F8995" s="34" t="n">
        <v>0.150546133518219</v>
      </c>
      <c r="G8995" s="34" t="n">
        <v>0.190361002287487</v>
      </c>
      <c r="H8995" s="34" t="n">
        <v>-0.0398148687692682</v>
      </c>
      <c r="I8995" s="34" t="n">
        <v>-0.209154544737787</v>
      </c>
      <c r="J8995" s="35" t="n">
        <v>5.3</v>
      </c>
      <c r="K8995" s="6" t="n">
        <v>1</v>
      </c>
      <c r="L8995" s="35" t="n">
        <v>4.3</v>
      </c>
      <c r="M8995" s="6" t="str">
        <f aca="false">IF(I8995&lt;=0,"Below 0%",IF(I8995&lt;=0.05,"0-5%",IF(I8995&lt;=0.1,"5-10%",IF(I8995&lt;=0.2,"10-20%",IF(I8995&lt;=0.4,"20-40%","Above 40%")))))</f>
        <v>Below 0%</v>
      </c>
      <c r="N8995" s="6" t="str">
        <f aca="false">IF(AND(H8995&gt;=Summary!$B$25,I8995&gt;=Summary!$B$26,I8995&lt;=Summary!$B$27,J8995&gt;=Summary!$B$28,J8995&lt;=Summary!$B$29,F8995*J8995&gt;1),"Yes","No")</f>
        <v>No</v>
      </c>
    </row>
    <row r="8996" customFormat="false" ht="15" hidden="false" customHeight="false" outlineLevel="0" collapsed="false">
      <c r="A8996" s="6" t="s">
        <v>155</v>
      </c>
      <c r="B8996" s="45" t="n">
        <v>44329</v>
      </c>
      <c r="C8996" s="6" t="s">
        <v>182</v>
      </c>
      <c r="D8996" s="6" t="s">
        <v>173</v>
      </c>
      <c r="E8996" s="6" t="s">
        <v>187</v>
      </c>
      <c r="F8996" s="34" t="n">
        <v>0.462448984384537</v>
      </c>
      <c r="G8996" s="34" t="n">
        <v>0.356847941488734</v>
      </c>
      <c r="H8996" s="34" t="n">
        <v>0.105601042895803</v>
      </c>
      <c r="I8996" s="34" t="n">
        <v>0.295927286157923</v>
      </c>
      <c r="J8996" s="35" t="n">
        <v>2.82</v>
      </c>
      <c r="K8996" s="6" t="n">
        <v>0</v>
      </c>
      <c r="L8996" s="35" t="n">
        <v>-1</v>
      </c>
      <c r="M8996" s="6" t="str">
        <f aca="false">IF(I8996&lt;=0,"Below 0%",IF(I8996&lt;=0.05,"0-5%",IF(I8996&lt;=0.1,"5-10%",IF(I8996&lt;=0.2,"10-20%",IF(I8996&lt;=0.4,"20-40%","Above 40%")))))</f>
        <v>20-40%</v>
      </c>
      <c r="N8996" s="6" t="str">
        <f aca="false">IF(AND(H8996&gt;=Summary!$B$25,I8996&gt;=Summary!$B$26,I8996&lt;=Summary!$B$27,J8996&gt;=Summary!$B$28,J8996&lt;=Summary!$B$29,F8996*J8996&gt;1),"Yes","No")</f>
        <v>Yes</v>
      </c>
    </row>
    <row r="8997" customFormat="false" ht="15" hidden="false" customHeight="false" outlineLevel="0" collapsed="false">
      <c r="A8997" s="6" t="s">
        <v>155</v>
      </c>
      <c r="B8997" s="45" t="n">
        <v>44329</v>
      </c>
      <c r="C8997" s="6" t="s">
        <v>182</v>
      </c>
      <c r="D8997" s="6" t="s">
        <v>173</v>
      </c>
      <c r="E8997" s="6" t="s">
        <v>174</v>
      </c>
      <c r="F8997" s="34" t="n">
        <v>0.332359194755554</v>
      </c>
      <c r="G8997" s="34" t="n">
        <v>0.277220714875546</v>
      </c>
      <c r="H8997" s="34" t="n">
        <v>0.0551384798800086</v>
      </c>
      <c r="I8997" s="34" t="n">
        <v>0.198897401677801</v>
      </c>
      <c r="J8997" s="35" t="n">
        <v>3.63</v>
      </c>
      <c r="K8997" s="6" t="n">
        <v>1</v>
      </c>
      <c r="L8997" s="35" t="n">
        <v>2.63</v>
      </c>
      <c r="M8997" s="6" t="str">
        <f aca="false">IF(I8997&lt;=0,"Below 0%",IF(I8997&lt;=0.05,"0-5%",IF(I8997&lt;=0.1,"5-10%",IF(I8997&lt;=0.2,"10-20%",IF(I8997&lt;=0.4,"20-40%","Above 40%")))))</f>
        <v>10-20%</v>
      </c>
      <c r="N8997" s="6" t="str">
        <f aca="false">IF(AND(H8997&gt;=Summary!$B$25,I8997&gt;=Summary!$B$26,I8997&lt;=Summary!$B$27,J8997&gt;=Summary!$B$28,J8997&lt;=Summary!$B$29,F8997*J8997&gt;1),"Yes","No")</f>
        <v>Yes</v>
      </c>
    </row>
    <row r="8998" customFormat="false" ht="15" hidden="false" customHeight="false" outlineLevel="0" collapsed="false">
      <c r="A8998" s="6" t="s">
        <v>155</v>
      </c>
      <c r="B8998" s="45" t="n">
        <v>44329</v>
      </c>
      <c r="C8998" s="6" t="s">
        <v>182</v>
      </c>
      <c r="D8998" s="6" t="s">
        <v>173</v>
      </c>
      <c r="E8998" s="6" t="s">
        <v>177</v>
      </c>
      <c r="F8998" s="34" t="n">
        <v>0.205191805958748</v>
      </c>
      <c r="G8998" s="34" t="n">
        <v>0.36593134363572</v>
      </c>
      <c r="H8998" s="34" t="n">
        <v>-0.160739537676972</v>
      </c>
      <c r="I8998" s="34" t="n">
        <v>-0.439261463858057</v>
      </c>
      <c r="J8998" s="35" t="n">
        <v>2.75</v>
      </c>
      <c r="K8998" s="6" t="n">
        <v>0</v>
      </c>
      <c r="L8998" s="35" t="n">
        <v>-1</v>
      </c>
      <c r="M8998" s="6" t="str">
        <f aca="false">IF(I8998&lt;=0,"Below 0%",IF(I8998&lt;=0.05,"0-5%",IF(I8998&lt;=0.1,"5-10%",IF(I8998&lt;=0.2,"10-20%",IF(I8998&lt;=0.4,"20-40%","Above 40%")))))</f>
        <v>Below 0%</v>
      </c>
      <c r="N8998" s="6" t="str">
        <f aca="false">IF(AND(H8998&gt;=Summary!$B$25,I8998&gt;=Summary!$B$26,I8998&lt;=Summary!$B$27,J8998&gt;=Summary!$B$28,J8998&lt;=Summary!$B$29,F8998*J8998&gt;1),"Yes","No")</f>
        <v>No</v>
      </c>
    </row>
    <row r="8999" customFormat="false" ht="15" hidden="false" customHeight="false" outlineLevel="0" collapsed="false">
      <c r="A8999" s="6" t="s">
        <v>155</v>
      </c>
      <c r="B8999" s="45" t="n">
        <v>44329</v>
      </c>
      <c r="C8999" s="6" t="s">
        <v>176</v>
      </c>
      <c r="D8999" s="6" t="s">
        <v>183</v>
      </c>
      <c r="E8999" s="6" t="s">
        <v>187</v>
      </c>
      <c r="F8999" s="34" t="n">
        <v>0.507649302482605</v>
      </c>
      <c r="G8999" s="34" t="n">
        <v>0.302836698185535</v>
      </c>
      <c r="H8999" s="34" t="n">
        <v>0.20481260429707</v>
      </c>
      <c r="I8999" s="34" t="n">
        <v>0.676313688282222</v>
      </c>
      <c r="J8999" s="35" t="n">
        <v>3.3</v>
      </c>
      <c r="K8999" s="6" t="n">
        <v>0</v>
      </c>
      <c r="L8999" s="35" t="n">
        <v>-1</v>
      </c>
      <c r="M8999" s="6" t="str">
        <f aca="false">IF(I8999&lt;=0,"Below 0%",IF(I8999&lt;=0.05,"0-5%",IF(I8999&lt;=0.1,"5-10%",IF(I8999&lt;=0.2,"10-20%",IF(I8999&lt;=0.4,"20-40%","Above 40%")))))</f>
        <v>Above 40%</v>
      </c>
      <c r="N8999" s="6" t="str">
        <f aca="false">IF(AND(H8999&gt;=Summary!$B$25,I8999&gt;=Summary!$B$26,I8999&lt;=Summary!$B$27,J8999&gt;=Summary!$B$28,J8999&lt;=Summary!$B$29,F8999*J8999&gt;1),"Yes","No")</f>
        <v>No</v>
      </c>
    </row>
    <row r="9000" customFormat="false" ht="15" hidden="false" customHeight="false" outlineLevel="0" collapsed="false">
      <c r="A9000" s="6" t="s">
        <v>155</v>
      </c>
      <c r="B9000" s="45" t="n">
        <v>44329</v>
      </c>
      <c r="C9000" s="6" t="s">
        <v>176</v>
      </c>
      <c r="D9000" s="6" t="s">
        <v>183</v>
      </c>
      <c r="E9000" s="6" t="s">
        <v>174</v>
      </c>
      <c r="F9000" s="34" t="n">
        <v>0.338101536035538</v>
      </c>
      <c r="G9000" s="34" t="n">
        <v>0.253002811142346</v>
      </c>
      <c r="H9000" s="34" t="n">
        <v>0.0850987248931917</v>
      </c>
      <c r="I9000" s="34" t="n">
        <v>0.33635485909804</v>
      </c>
      <c r="J9000" s="35" t="n">
        <v>3.95</v>
      </c>
      <c r="K9000" s="6" t="n">
        <v>0</v>
      </c>
      <c r="L9000" s="35" t="n">
        <v>-1</v>
      </c>
      <c r="M9000" s="6" t="str">
        <f aca="false">IF(I9000&lt;=0,"Below 0%",IF(I9000&lt;=0.05,"0-5%",IF(I9000&lt;=0.1,"5-10%",IF(I9000&lt;=0.2,"10-20%",IF(I9000&lt;=0.4,"20-40%","Above 40%")))))</f>
        <v>20-40%</v>
      </c>
      <c r="N9000" s="6" t="str">
        <f aca="false">IF(AND(H9000&gt;=Summary!$B$25,I9000&gt;=Summary!$B$26,I9000&lt;=Summary!$B$27,J9000&gt;=Summary!$B$28,J9000&lt;=Summary!$B$29,F9000*J9000&gt;1),"Yes","No")</f>
        <v>Yes</v>
      </c>
    </row>
    <row r="9001" customFormat="false" ht="15" hidden="false" customHeight="false" outlineLevel="0" collapsed="false">
      <c r="A9001" s="6" t="s">
        <v>155</v>
      </c>
      <c r="B9001" s="45" t="n">
        <v>44329</v>
      </c>
      <c r="C9001" s="6" t="s">
        <v>176</v>
      </c>
      <c r="D9001" s="6" t="s">
        <v>183</v>
      </c>
      <c r="E9001" s="6" t="s">
        <v>177</v>
      </c>
      <c r="F9001" s="34" t="n">
        <v>0.154249161481857</v>
      </c>
      <c r="G9001" s="34" t="n">
        <v>0.444160490672119</v>
      </c>
      <c r="H9001" s="34" t="n">
        <v>-0.289911329190261</v>
      </c>
      <c r="I9001" s="34" t="n">
        <v>-0.652717509275888</v>
      </c>
      <c r="J9001" s="35" t="n">
        <v>2.25</v>
      </c>
      <c r="K9001" s="6" t="n">
        <v>1</v>
      </c>
      <c r="L9001" s="35" t="n">
        <v>1.25</v>
      </c>
      <c r="M9001" s="6" t="str">
        <f aca="false">IF(I9001&lt;=0,"Below 0%",IF(I9001&lt;=0.05,"0-5%",IF(I9001&lt;=0.1,"5-10%",IF(I9001&lt;=0.2,"10-20%",IF(I9001&lt;=0.4,"20-40%","Above 40%")))))</f>
        <v>Below 0%</v>
      </c>
      <c r="N9001" s="6" t="str">
        <f aca="false">IF(AND(H9001&gt;=Summary!$B$25,I9001&gt;=Summary!$B$26,I9001&lt;=Summary!$B$27,J9001&gt;=Summary!$B$28,J9001&lt;=Summary!$B$29,F9001*J9001&gt;1),"Yes","No")</f>
        <v>No</v>
      </c>
    </row>
    <row r="9002" customFormat="false" ht="15" hidden="false" customHeight="false" outlineLevel="0" collapsed="false">
      <c r="A9002" s="6" t="s">
        <v>155</v>
      </c>
      <c r="B9002" s="45" t="n">
        <v>44330</v>
      </c>
      <c r="C9002" s="6" t="s">
        <v>188</v>
      </c>
      <c r="D9002" s="6" t="s">
        <v>194</v>
      </c>
      <c r="E9002" s="6" t="s">
        <v>187</v>
      </c>
      <c r="F9002" s="34" t="n">
        <v>0.219335630536079</v>
      </c>
      <c r="G9002" s="34" t="n">
        <v>0.0842089387160022</v>
      </c>
      <c r="H9002" s="34" t="n">
        <v>0.135126691820077</v>
      </c>
      <c r="I9002" s="34" t="n">
        <v>1.60465971760785</v>
      </c>
      <c r="J9002" s="35" t="n">
        <v>12</v>
      </c>
      <c r="K9002" s="6" t="n">
        <v>0</v>
      </c>
      <c r="L9002" s="35" t="n">
        <v>-1</v>
      </c>
      <c r="M9002" s="6" t="str">
        <f aca="false">IF(I9002&lt;=0,"Below 0%",IF(I9002&lt;=0.05,"0-5%",IF(I9002&lt;=0.1,"5-10%",IF(I9002&lt;=0.2,"10-20%",IF(I9002&lt;=0.4,"20-40%","Above 40%")))))</f>
        <v>Above 40%</v>
      </c>
      <c r="N9002" s="6" t="str">
        <f aca="false">IF(AND(H9002&gt;=Summary!$B$25,I9002&gt;=Summary!$B$26,I9002&lt;=Summary!$B$27,J9002&gt;=Summary!$B$28,J9002&lt;=Summary!$B$29,F9002*J9002&gt;1),"Yes","No")</f>
        <v>No</v>
      </c>
    </row>
    <row r="9003" customFormat="false" ht="15" hidden="false" customHeight="false" outlineLevel="0" collapsed="false">
      <c r="A9003" s="6" t="s">
        <v>155</v>
      </c>
      <c r="B9003" s="45" t="n">
        <v>44330</v>
      </c>
      <c r="C9003" s="6" t="s">
        <v>188</v>
      </c>
      <c r="D9003" s="6" t="s">
        <v>194</v>
      </c>
      <c r="E9003" s="6" t="s">
        <v>174</v>
      </c>
      <c r="F9003" s="34" t="n">
        <v>0.153264328837395</v>
      </c>
      <c r="G9003" s="34" t="n">
        <v>0.161681162334724</v>
      </c>
      <c r="H9003" s="34" t="n">
        <v>-0.00841683349732952</v>
      </c>
      <c r="I9003" s="34" t="n">
        <v>-0.0520582198679669</v>
      </c>
      <c r="J9003" s="35" t="n">
        <v>6.25</v>
      </c>
      <c r="K9003" s="6" t="n">
        <v>0</v>
      </c>
      <c r="L9003" s="35" t="n">
        <v>-1</v>
      </c>
      <c r="M9003" s="6" t="str">
        <f aca="false">IF(I9003&lt;=0,"Below 0%",IF(I9003&lt;=0.05,"0-5%",IF(I9003&lt;=0.1,"5-10%",IF(I9003&lt;=0.2,"10-20%",IF(I9003&lt;=0.4,"20-40%","Above 40%")))))</f>
        <v>Below 0%</v>
      </c>
      <c r="N9003" s="6" t="str">
        <f aca="false">IF(AND(H9003&gt;=Summary!$B$25,I9003&gt;=Summary!$B$26,I9003&lt;=Summary!$B$27,J9003&gt;=Summary!$B$28,J9003&lt;=Summary!$B$29,F9003*J9003&gt;1),"Yes","No")</f>
        <v>No</v>
      </c>
    </row>
    <row r="9004" customFormat="false" ht="15" hidden="false" customHeight="false" outlineLevel="0" collapsed="false">
      <c r="A9004" s="6" t="s">
        <v>155</v>
      </c>
      <c r="B9004" s="45" t="n">
        <v>44330</v>
      </c>
      <c r="C9004" s="6" t="s">
        <v>188</v>
      </c>
      <c r="D9004" s="6" t="s">
        <v>194</v>
      </c>
      <c r="E9004" s="6" t="s">
        <v>177</v>
      </c>
      <c r="F9004" s="34" t="n">
        <v>0.627400040626526</v>
      </c>
      <c r="G9004" s="34" t="n">
        <v>0.754109898949274</v>
      </c>
      <c r="H9004" s="34" t="n">
        <v>-0.126709858322748</v>
      </c>
      <c r="I9004" s="34" t="n">
        <v>-0.168025719459852</v>
      </c>
      <c r="J9004" s="35" t="n">
        <v>1.34</v>
      </c>
      <c r="K9004" s="6" t="n">
        <v>1</v>
      </c>
      <c r="L9004" s="35" t="n">
        <v>0.34</v>
      </c>
      <c r="M9004" s="6" t="str">
        <f aca="false">IF(I9004&lt;=0,"Below 0%",IF(I9004&lt;=0.05,"0-5%",IF(I9004&lt;=0.1,"5-10%",IF(I9004&lt;=0.2,"10-20%",IF(I9004&lt;=0.4,"20-40%","Above 40%")))))</f>
        <v>Below 0%</v>
      </c>
      <c r="N9004" s="6" t="str">
        <f aca="false">IF(AND(H9004&gt;=Summary!$B$25,I9004&gt;=Summary!$B$26,I9004&lt;=Summary!$B$27,J9004&gt;=Summary!$B$28,J9004&lt;=Summary!$B$29,F9004*J9004&gt;1),"Yes","No")</f>
        <v>No</v>
      </c>
    </row>
    <row r="9005" customFormat="false" ht="15" hidden="false" customHeight="false" outlineLevel="0" collapsed="false">
      <c r="A9005" s="6" t="s">
        <v>155</v>
      </c>
      <c r="B9005" s="45" t="n">
        <v>44331</v>
      </c>
      <c r="C9005" s="6" t="s">
        <v>201</v>
      </c>
      <c r="D9005" s="6" t="s">
        <v>189</v>
      </c>
      <c r="E9005" s="6" t="s">
        <v>187</v>
      </c>
      <c r="F9005" s="34" t="n">
        <v>0.401916563510895</v>
      </c>
      <c r="G9005" s="34" t="n">
        <v>0.323851203501094</v>
      </c>
      <c r="H9005" s="34" t="n">
        <v>0.0780653600098007</v>
      </c>
      <c r="I9005" s="34" t="n">
        <v>0.241053172462695</v>
      </c>
      <c r="J9005" s="35" t="n">
        <v>3.1</v>
      </c>
      <c r="K9005" s="6" t="n">
        <v>0</v>
      </c>
      <c r="L9005" s="35" t="n">
        <v>-1</v>
      </c>
      <c r="M9005" s="6" t="str">
        <f aca="false">IF(I9005&lt;=0,"Below 0%",IF(I9005&lt;=0.05,"0-5%",IF(I9005&lt;=0.1,"5-10%",IF(I9005&lt;=0.2,"10-20%",IF(I9005&lt;=0.4,"20-40%","Above 40%")))))</f>
        <v>20-40%</v>
      </c>
      <c r="N9005" s="6" t="str">
        <f aca="false">IF(AND(H9005&gt;=Summary!$B$25,I9005&gt;=Summary!$B$26,I9005&lt;=Summary!$B$27,J9005&gt;=Summary!$B$28,J9005&lt;=Summary!$B$29,F9005*J9005&gt;1),"Yes","No")</f>
        <v>Yes</v>
      </c>
    </row>
    <row r="9006" customFormat="false" ht="15" hidden="false" customHeight="false" outlineLevel="0" collapsed="false">
      <c r="A9006" s="6" t="s">
        <v>155</v>
      </c>
      <c r="B9006" s="45" t="n">
        <v>44331</v>
      </c>
      <c r="C9006" s="6" t="s">
        <v>201</v>
      </c>
      <c r="D9006" s="6" t="s">
        <v>189</v>
      </c>
      <c r="E9006" s="6" t="s">
        <v>174</v>
      </c>
      <c r="F9006" s="34" t="n">
        <v>0.238342344760895</v>
      </c>
      <c r="G9006" s="34" t="n">
        <v>0.271334792122538</v>
      </c>
      <c r="H9006" s="34" t="n">
        <v>-0.0329924473616435</v>
      </c>
      <c r="I9006" s="34" t="n">
        <v>-0.121593132615089</v>
      </c>
      <c r="J9006" s="35" t="n">
        <v>3.7</v>
      </c>
      <c r="K9006" s="6" t="n">
        <v>1</v>
      </c>
      <c r="L9006" s="35" t="n">
        <v>2.7</v>
      </c>
      <c r="M9006" s="6" t="str">
        <f aca="false">IF(I9006&lt;=0,"Below 0%",IF(I9006&lt;=0.05,"0-5%",IF(I9006&lt;=0.1,"5-10%",IF(I9006&lt;=0.2,"10-20%",IF(I9006&lt;=0.4,"20-40%","Above 40%")))))</f>
        <v>Below 0%</v>
      </c>
      <c r="N9006" s="6" t="str">
        <f aca="false">IF(AND(H9006&gt;=Summary!$B$25,I9006&gt;=Summary!$B$26,I9006&lt;=Summary!$B$27,J9006&gt;=Summary!$B$28,J9006&lt;=Summary!$B$29,F9006*J9006&gt;1),"Yes","No")</f>
        <v>No</v>
      </c>
    </row>
    <row r="9007" customFormat="false" ht="15" hidden="false" customHeight="false" outlineLevel="0" collapsed="false">
      <c r="A9007" s="6" t="s">
        <v>155</v>
      </c>
      <c r="B9007" s="45" t="n">
        <v>44331</v>
      </c>
      <c r="C9007" s="6" t="s">
        <v>201</v>
      </c>
      <c r="D9007" s="6" t="s">
        <v>189</v>
      </c>
      <c r="E9007" s="6" t="s">
        <v>177</v>
      </c>
      <c r="F9007" s="34" t="n">
        <v>0.359741061925888</v>
      </c>
      <c r="G9007" s="34" t="n">
        <v>0.404814004376368</v>
      </c>
      <c r="H9007" s="34" t="n">
        <v>-0.0450729424504796</v>
      </c>
      <c r="I9007" s="34" t="n">
        <v>-0.111342349729023</v>
      </c>
      <c r="J9007" s="35" t="n">
        <v>2.48</v>
      </c>
      <c r="K9007" s="6" t="n">
        <v>0</v>
      </c>
      <c r="L9007" s="35" t="n">
        <v>-1</v>
      </c>
      <c r="M9007" s="6" t="str">
        <f aca="false">IF(I9007&lt;=0,"Below 0%",IF(I9007&lt;=0.05,"0-5%",IF(I9007&lt;=0.1,"5-10%",IF(I9007&lt;=0.2,"10-20%",IF(I9007&lt;=0.4,"20-40%","Above 40%")))))</f>
        <v>Below 0%</v>
      </c>
      <c r="N9007" s="6" t="str">
        <f aca="false">IF(AND(H9007&gt;=Summary!$B$25,I9007&gt;=Summary!$B$26,I9007&lt;=Summary!$B$27,J9007&gt;=Summary!$B$28,J9007&lt;=Summary!$B$29,F9007*J9007&gt;1),"Yes","No")</f>
        <v>No</v>
      </c>
    </row>
    <row r="9008" customFormat="false" ht="15" hidden="false" customHeight="false" outlineLevel="0" collapsed="false">
      <c r="A9008" s="6" t="s">
        <v>155</v>
      </c>
      <c r="B9008" s="45" t="n">
        <v>44331</v>
      </c>
      <c r="C9008" s="6" t="s">
        <v>196</v>
      </c>
      <c r="D9008" s="6" t="s">
        <v>205</v>
      </c>
      <c r="E9008" s="6" t="s">
        <v>187</v>
      </c>
      <c r="F9008" s="34" t="n">
        <v>0.423166871070862</v>
      </c>
      <c r="G9008" s="34" t="n">
        <v>0.304740287716865</v>
      </c>
      <c r="H9008" s="34" t="n">
        <v>0.118426583353997</v>
      </c>
      <c r="I9008" s="34" t="n">
        <v>0.388614791438497</v>
      </c>
      <c r="J9008" s="35" t="n">
        <v>3.27</v>
      </c>
      <c r="K9008" s="6" t="n">
        <v>0</v>
      </c>
      <c r="L9008" s="35" t="n">
        <v>-1</v>
      </c>
      <c r="M9008" s="6" t="str">
        <f aca="false">IF(I9008&lt;=0,"Below 0%",IF(I9008&lt;=0.05,"0-5%",IF(I9008&lt;=0.1,"5-10%",IF(I9008&lt;=0.2,"10-20%",IF(I9008&lt;=0.4,"20-40%","Above 40%")))))</f>
        <v>20-40%</v>
      </c>
      <c r="N9008" s="6" t="str">
        <f aca="false">IF(AND(H9008&gt;=Summary!$B$25,I9008&gt;=Summary!$B$26,I9008&lt;=Summary!$B$27,J9008&gt;=Summary!$B$28,J9008&lt;=Summary!$B$29,F9008*J9008&gt;1),"Yes","No")</f>
        <v>Yes</v>
      </c>
    </row>
    <row r="9009" customFormat="false" ht="15" hidden="false" customHeight="false" outlineLevel="0" collapsed="false">
      <c r="A9009" s="6" t="s">
        <v>155</v>
      </c>
      <c r="B9009" s="45" t="n">
        <v>44331</v>
      </c>
      <c r="C9009" s="6" t="s">
        <v>196</v>
      </c>
      <c r="D9009" s="6" t="s">
        <v>205</v>
      </c>
      <c r="E9009" s="6" t="s">
        <v>174</v>
      </c>
      <c r="F9009" s="34" t="n">
        <v>0.268883228302002</v>
      </c>
      <c r="G9009" s="34" t="n">
        <v>0.265733530889106</v>
      </c>
      <c r="H9009" s="34" t="n">
        <v>0.00314969741289589</v>
      </c>
      <c r="I9009" s="34" t="n">
        <v>0.0118528414624886</v>
      </c>
      <c r="J9009" s="35" t="n">
        <v>3.75</v>
      </c>
      <c r="K9009" s="6" t="n">
        <v>0</v>
      </c>
      <c r="L9009" s="35" t="n">
        <v>-1</v>
      </c>
      <c r="M9009" s="6" t="str">
        <f aca="false">IF(I9009&lt;=0,"Below 0%",IF(I9009&lt;=0.05,"0-5%",IF(I9009&lt;=0.1,"5-10%",IF(I9009&lt;=0.2,"10-20%",IF(I9009&lt;=0.4,"20-40%","Above 40%")))))</f>
        <v>0-5%</v>
      </c>
      <c r="N9009" s="6" t="str">
        <f aca="false">IF(AND(H9009&gt;=Summary!$B$25,I9009&gt;=Summary!$B$26,I9009&lt;=Summary!$B$27,J9009&gt;=Summary!$B$28,J9009&lt;=Summary!$B$29,F9009*J9009&gt;1),"Yes","No")</f>
        <v>No</v>
      </c>
    </row>
    <row r="9010" customFormat="false" ht="15" hidden="false" customHeight="false" outlineLevel="0" collapsed="false">
      <c r="A9010" s="6" t="s">
        <v>155</v>
      </c>
      <c r="B9010" s="45" t="n">
        <v>44331</v>
      </c>
      <c r="C9010" s="6" t="s">
        <v>196</v>
      </c>
      <c r="D9010" s="6" t="s">
        <v>205</v>
      </c>
      <c r="E9010" s="6" t="s">
        <v>177</v>
      </c>
      <c r="F9010" s="34" t="n">
        <v>0.307949930429459</v>
      </c>
      <c r="G9010" s="34" t="n">
        <v>0.429526181394029</v>
      </c>
      <c r="H9010" s="34" t="n">
        <v>-0.121576250964571</v>
      </c>
      <c r="I9010" s="34" t="n">
        <v>-0.283047358300708</v>
      </c>
      <c r="J9010" s="35" t="n">
        <v>2.32</v>
      </c>
      <c r="K9010" s="6" t="n">
        <v>1</v>
      </c>
      <c r="L9010" s="35" t="n">
        <v>1.32</v>
      </c>
      <c r="M9010" s="6" t="str">
        <f aca="false">IF(I9010&lt;=0,"Below 0%",IF(I9010&lt;=0.05,"0-5%",IF(I9010&lt;=0.1,"5-10%",IF(I9010&lt;=0.2,"10-20%",IF(I9010&lt;=0.4,"20-40%","Above 40%")))))</f>
        <v>Below 0%</v>
      </c>
      <c r="N9010" s="6" t="str">
        <f aca="false">IF(AND(H9010&gt;=Summary!$B$25,I9010&gt;=Summary!$B$26,I9010&lt;=Summary!$B$27,J9010&gt;=Summary!$B$28,J9010&lt;=Summary!$B$29,F9010*J9010&gt;1),"Yes","No")</f>
        <v>No</v>
      </c>
    </row>
    <row r="9011" customFormat="false" ht="15" hidden="false" customHeight="false" outlineLevel="0" collapsed="false">
      <c r="A9011" s="6" t="s">
        <v>155</v>
      </c>
      <c r="B9011" s="45" t="n">
        <v>44331</v>
      </c>
      <c r="C9011" s="6" t="s">
        <v>179</v>
      </c>
      <c r="D9011" s="6" t="s">
        <v>184</v>
      </c>
      <c r="E9011" s="6" t="s">
        <v>187</v>
      </c>
      <c r="F9011" s="34" t="n">
        <v>0.495575994253159</v>
      </c>
      <c r="G9011" s="34" t="n">
        <v>0.479487631240661</v>
      </c>
      <c r="H9011" s="34" t="n">
        <v>0.0160883630124979</v>
      </c>
      <c r="I9011" s="34" t="n">
        <v>0.0335532388413644</v>
      </c>
      <c r="J9011" s="35" t="n">
        <v>2.08</v>
      </c>
      <c r="K9011" s="6" t="n">
        <v>1</v>
      </c>
      <c r="L9011" s="35" t="n">
        <v>1.08</v>
      </c>
      <c r="M9011" s="6" t="str">
        <f aca="false">IF(I9011&lt;=0,"Below 0%",IF(I9011&lt;=0.05,"0-5%",IF(I9011&lt;=0.1,"5-10%",IF(I9011&lt;=0.2,"10-20%",IF(I9011&lt;=0.4,"20-40%","Above 40%")))))</f>
        <v>0-5%</v>
      </c>
      <c r="N9011" s="6" t="str">
        <f aca="false">IF(AND(H9011&gt;=Summary!$B$25,I9011&gt;=Summary!$B$26,I9011&lt;=Summary!$B$27,J9011&gt;=Summary!$B$28,J9011&lt;=Summary!$B$29,F9011*J9011&gt;1),"Yes","No")</f>
        <v>No</v>
      </c>
    </row>
    <row r="9012" customFormat="false" ht="15" hidden="false" customHeight="false" outlineLevel="0" collapsed="false">
      <c r="A9012" s="6" t="s">
        <v>155</v>
      </c>
      <c r="B9012" s="45" t="n">
        <v>44331</v>
      </c>
      <c r="C9012" s="6" t="s">
        <v>179</v>
      </c>
      <c r="D9012" s="6" t="s">
        <v>184</v>
      </c>
      <c r="E9012" s="6" t="s">
        <v>174</v>
      </c>
      <c r="F9012" s="34" t="n">
        <v>0.330222487449646</v>
      </c>
      <c r="G9012" s="34" t="n">
        <v>0.267381842622138</v>
      </c>
      <c r="H9012" s="34" t="n">
        <v>0.0628406448275081</v>
      </c>
      <c r="I9012" s="34" t="n">
        <v>0.235022109995382</v>
      </c>
      <c r="J9012" s="35" t="n">
        <v>3.73</v>
      </c>
      <c r="K9012" s="6" t="n">
        <v>0</v>
      </c>
      <c r="L9012" s="35" t="n">
        <v>-1</v>
      </c>
      <c r="M9012" s="6" t="str">
        <f aca="false">IF(I9012&lt;=0,"Below 0%",IF(I9012&lt;=0.05,"0-5%",IF(I9012&lt;=0.1,"5-10%",IF(I9012&lt;=0.2,"10-20%",IF(I9012&lt;=0.4,"20-40%","Above 40%")))))</f>
        <v>20-40%</v>
      </c>
      <c r="N9012" s="6" t="str">
        <f aca="false">IF(AND(H9012&gt;=Summary!$B$25,I9012&gt;=Summary!$B$26,I9012&lt;=Summary!$B$27,J9012&gt;=Summary!$B$28,J9012&lt;=Summary!$B$29,F9012*J9012&gt;1),"Yes","No")</f>
        <v>Yes</v>
      </c>
    </row>
    <row r="9013" customFormat="false" ht="15" hidden="false" customHeight="false" outlineLevel="0" collapsed="false">
      <c r="A9013" s="6" t="s">
        <v>155</v>
      </c>
      <c r="B9013" s="45" t="n">
        <v>44331</v>
      </c>
      <c r="C9013" s="6" t="s">
        <v>179</v>
      </c>
      <c r="D9013" s="6" t="s">
        <v>184</v>
      </c>
      <c r="E9013" s="6" t="s">
        <v>177</v>
      </c>
      <c r="F9013" s="34" t="n">
        <v>0.174201473593712</v>
      </c>
      <c r="G9013" s="34" t="n">
        <v>0.253130526137202</v>
      </c>
      <c r="H9013" s="34" t="n">
        <v>-0.0789290525434897</v>
      </c>
      <c r="I9013" s="34" t="n">
        <v>-0.311811671819892</v>
      </c>
      <c r="J9013" s="35" t="n">
        <v>3.94</v>
      </c>
      <c r="K9013" s="6" t="n">
        <v>0</v>
      </c>
      <c r="L9013" s="35" t="n">
        <v>-1</v>
      </c>
      <c r="M9013" s="6" t="str">
        <f aca="false">IF(I9013&lt;=0,"Below 0%",IF(I9013&lt;=0.05,"0-5%",IF(I9013&lt;=0.1,"5-10%",IF(I9013&lt;=0.2,"10-20%",IF(I9013&lt;=0.4,"20-40%","Above 40%")))))</f>
        <v>Below 0%</v>
      </c>
      <c r="N9013" s="6" t="str">
        <f aca="false">IF(AND(H9013&gt;=Summary!$B$25,I9013&gt;=Summary!$B$26,I9013&lt;=Summary!$B$27,J9013&gt;=Summary!$B$28,J9013&lt;=Summary!$B$29,F9013*J9013&gt;1),"Yes","No")</f>
        <v>No</v>
      </c>
    </row>
    <row r="9014" customFormat="false" ht="15" hidden="false" customHeight="false" outlineLevel="0" collapsed="false">
      <c r="A9014" s="6" t="s">
        <v>155</v>
      </c>
      <c r="B9014" s="45" t="n">
        <v>44332</v>
      </c>
      <c r="C9014" s="6" t="s">
        <v>180</v>
      </c>
      <c r="D9014" s="6" t="s">
        <v>182</v>
      </c>
      <c r="E9014" s="6" t="s">
        <v>187</v>
      </c>
      <c r="F9014" s="34" t="n">
        <v>0.428085952997208</v>
      </c>
      <c r="G9014" s="34" t="n">
        <v>0.316183128819046</v>
      </c>
      <c r="H9014" s="34" t="n">
        <v>0.111902824178162</v>
      </c>
      <c r="I9014" s="34" t="n">
        <v>0.353917758345053</v>
      </c>
      <c r="J9014" s="35" t="n">
        <v>3.16</v>
      </c>
      <c r="K9014" s="6" t="n">
        <v>1</v>
      </c>
      <c r="L9014" s="35" t="n">
        <v>2.16</v>
      </c>
      <c r="M9014" s="6" t="str">
        <f aca="false">IF(I9014&lt;=0,"Below 0%",IF(I9014&lt;=0.05,"0-5%",IF(I9014&lt;=0.1,"5-10%",IF(I9014&lt;=0.2,"10-20%",IF(I9014&lt;=0.4,"20-40%","Above 40%")))))</f>
        <v>20-40%</v>
      </c>
      <c r="N9014" s="6" t="str">
        <f aca="false">IF(AND(H9014&gt;=Summary!$B$25,I9014&gt;=Summary!$B$26,I9014&lt;=Summary!$B$27,J9014&gt;=Summary!$B$28,J9014&lt;=Summary!$B$29,F9014*J9014&gt;1),"Yes","No")</f>
        <v>Yes</v>
      </c>
    </row>
    <row r="9015" customFormat="false" ht="15" hidden="false" customHeight="false" outlineLevel="0" collapsed="false">
      <c r="A9015" s="6" t="s">
        <v>155</v>
      </c>
      <c r="B9015" s="45" t="n">
        <v>44332</v>
      </c>
      <c r="C9015" s="6" t="s">
        <v>180</v>
      </c>
      <c r="D9015" s="6" t="s">
        <v>182</v>
      </c>
      <c r="E9015" s="6" t="s">
        <v>174</v>
      </c>
      <c r="F9015" s="34" t="n">
        <v>0.213433876633644</v>
      </c>
      <c r="G9015" s="34" t="n">
        <v>0.276005162173532</v>
      </c>
      <c r="H9015" s="34" t="n">
        <v>-0.0625712855398877</v>
      </c>
      <c r="I9015" s="34" t="n">
        <v>-0.226703316152281</v>
      </c>
      <c r="J9015" s="35" t="n">
        <v>3.62</v>
      </c>
      <c r="K9015" s="6" t="n">
        <v>0</v>
      </c>
      <c r="L9015" s="35" t="n">
        <v>-1</v>
      </c>
      <c r="M9015" s="6" t="str">
        <f aca="false">IF(I9015&lt;=0,"Below 0%",IF(I9015&lt;=0.05,"0-5%",IF(I9015&lt;=0.1,"5-10%",IF(I9015&lt;=0.2,"10-20%",IF(I9015&lt;=0.4,"20-40%","Above 40%")))))</f>
        <v>Below 0%</v>
      </c>
      <c r="N9015" s="6" t="str">
        <f aca="false">IF(AND(H9015&gt;=Summary!$B$25,I9015&gt;=Summary!$B$26,I9015&lt;=Summary!$B$27,J9015&gt;=Summary!$B$28,J9015&lt;=Summary!$B$29,F9015*J9015&gt;1),"Yes","No")</f>
        <v>No</v>
      </c>
    </row>
    <row r="9016" customFormat="false" ht="15" hidden="false" customHeight="false" outlineLevel="0" collapsed="false">
      <c r="A9016" s="6" t="s">
        <v>155</v>
      </c>
      <c r="B9016" s="45" t="n">
        <v>44332</v>
      </c>
      <c r="C9016" s="6" t="s">
        <v>180</v>
      </c>
      <c r="D9016" s="6" t="s">
        <v>182</v>
      </c>
      <c r="E9016" s="6" t="s">
        <v>177</v>
      </c>
      <c r="F9016" s="34" t="n">
        <v>0.358480215072632</v>
      </c>
      <c r="G9016" s="34" t="n">
        <v>0.407811709007422</v>
      </c>
      <c r="H9016" s="34" t="n">
        <v>-0.0493314939347906</v>
      </c>
      <c r="I9016" s="34" t="n">
        <v>-0.120966350021825</v>
      </c>
      <c r="J9016" s="35" t="n">
        <v>2.45</v>
      </c>
      <c r="K9016" s="6" t="n">
        <v>0</v>
      </c>
      <c r="L9016" s="35" t="n">
        <v>-1</v>
      </c>
      <c r="M9016" s="6" t="str">
        <f aca="false">IF(I9016&lt;=0,"Below 0%",IF(I9016&lt;=0.05,"0-5%",IF(I9016&lt;=0.1,"5-10%",IF(I9016&lt;=0.2,"10-20%",IF(I9016&lt;=0.4,"20-40%","Above 40%")))))</f>
        <v>Below 0%</v>
      </c>
      <c r="N9016" s="6" t="str">
        <f aca="false">IF(AND(H9016&gt;=Summary!$B$25,I9016&gt;=Summary!$B$26,I9016&lt;=Summary!$B$27,J9016&gt;=Summary!$B$28,J9016&lt;=Summary!$B$29,F9016*J9016&gt;1),"Yes","No")</f>
        <v>No</v>
      </c>
    </row>
    <row r="9017" customFormat="false" ht="15" hidden="false" customHeight="false" outlineLevel="0" collapsed="false">
      <c r="A9017" s="6" t="s">
        <v>155</v>
      </c>
      <c r="B9017" s="45" t="n">
        <v>44332</v>
      </c>
      <c r="C9017" s="6" t="s">
        <v>173</v>
      </c>
      <c r="D9017" s="6" t="s">
        <v>204</v>
      </c>
      <c r="E9017" s="6" t="s">
        <v>187</v>
      </c>
      <c r="F9017" s="34" t="n">
        <v>0.635235369205475</v>
      </c>
      <c r="G9017" s="34" t="n">
        <v>0.687652811735941</v>
      </c>
      <c r="H9017" s="34" t="n">
        <v>-0.0524174425304664</v>
      </c>
      <c r="I9017" s="34" t="n">
        <v>-0.0762266097598605</v>
      </c>
      <c r="J9017" s="35" t="n">
        <v>1.46</v>
      </c>
      <c r="K9017" s="6" t="n">
        <v>0</v>
      </c>
      <c r="L9017" s="35" t="n">
        <v>-1</v>
      </c>
      <c r="M9017" s="6" t="str">
        <f aca="false">IF(I9017&lt;=0,"Below 0%",IF(I9017&lt;=0.05,"0-5%",IF(I9017&lt;=0.1,"5-10%",IF(I9017&lt;=0.2,"10-20%",IF(I9017&lt;=0.4,"20-40%","Above 40%")))))</f>
        <v>Below 0%</v>
      </c>
      <c r="N9017" s="6" t="str">
        <f aca="false">IF(AND(H9017&gt;=Summary!$B$25,I9017&gt;=Summary!$B$26,I9017&lt;=Summary!$B$27,J9017&gt;=Summary!$B$28,J9017&lt;=Summary!$B$29,F9017*J9017&gt;1),"Yes","No")</f>
        <v>No</v>
      </c>
    </row>
    <row r="9018" customFormat="false" ht="15" hidden="false" customHeight="false" outlineLevel="0" collapsed="false">
      <c r="A9018" s="6" t="s">
        <v>155</v>
      </c>
      <c r="B9018" s="45" t="n">
        <v>44332</v>
      </c>
      <c r="C9018" s="6" t="s">
        <v>173</v>
      </c>
      <c r="D9018" s="6" t="s">
        <v>204</v>
      </c>
      <c r="E9018" s="6" t="s">
        <v>174</v>
      </c>
      <c r="F9018" s="34" t="n">
        <v>0.240692526102066</v>
      </c>
      <c r="G9018" s="34" t="n">
        <v>0.200794621026895</v>
      </c>
      <c r="H9018" s="34" t="n">
        <v>0.0398979050751712</v>
      </c>
      <c r="I9018" s="34" t="n">
        <v>0.19870006911105</v>
      </c>
      <c r="J9018" s="35" t="n">
        <v>5</v>
      </c>
      <c r="K9018" s="6" t="n">
        <v>0</v>
      </c>
      <c r="L9018" s="35" t="n">
        <v>-1</v>
      </c>
      <c r="M9018" s="6" t="str">
        <f aca="false">IF(I9018&lt;=0,"Below 0%",IF(I9018&lt;=0.05,"0-5%",IF(I9018&lt;=0.1,"5-10%",IF(I9018&lt;=0.2,"10-20%",IF(I9018&lt;=0.4,"20-40%","Above 40%")))))</f>
        <v>10-20%</v>
      </c>
      <c r="N9018" s="6" t="str">
        <f aca="false">IF(AND(H9018&gt;=Summary!$B$25,I9018&gt;=Summary!$B$26,I9018&lt;=Summary!$B$27,J9018&gt;=Summary!$B$28,J9018&lt;=Summary!$B$29,F9018*J9018&gt;1),"Yes","No")</f>
        <v>Yes</v>
      </c>
    </row>
    <row r="9019" customFormat="false" ht="15" hidden="false" customHeight="false" outlineLevel="0" collapsed="false">
      <c r="A9019" s="6" t="s">
        <v>155</v>
      </c>
      <c r="B9019" s="45" t="n">
        <v>44332</v>
      </c>
      <c r="C9019" s="6" t="s">
        <v>173</v>
      </c>
      <c r="D9019" s="6" t="s">
        <v>204</v>
      </c>
      <c r="E9019" s="6" t="s">
        <v>177</v>
      </c>
      <c r="F9019" s="34" t="n">
        <v>0.124072082340717</v>
      </c>
      <c r="G9019" s="34" t="n">
        <v>0.111552567237164</v>
      </c>
      <c r="H9019" s="34" t="n">
        <v>0.0125195151035535</v>
      </c>
      <c r="I9019" s="34" t="n">
        <v>0.112229735394047</v>
      </c>
      <c r="J9019" s="35" t="n">
        <v>9</v>
      </c>
      <c r="K9019" s="6" t="n">
        <v>1</v>
      </c>
      <c r="L9019" s="35" t="n">
        <v>8</v>
      </c>
      <c r="M9019" s="6" t="str">
        <f aca="false">IF(I9019&lt;=0,"Below 0%",IF(I9019&lt;=0.05,"0-5%",IF(I9019&lt;=0.1,"5-10%",IF(I9019&lt;=0.2,"10-20%",IF(I9019&lt;=0.4,"20-40%","Above 40%")))))</f>
        <v>10-20%</v>
      </c>
      <c r="N9019" s="6" t="str">
        <f aca="false">IF(AND(H9019&gt;=Summary!$B$25,I9019&gt;=Summary!$B$26,I9019&lt;=Summary!$B$27,J9019&gt;=Summary!$B$28,J9019&lt;=Summary!$B$29,F9019*J9019&gt;1),"Yes","No")</f>
        <v>No</v>
      </c>
    </row>
    <row r="9020" customFormat="false" ht="15" hidden="false" customHeight="false" outlineLevel="0" collapsed="false">
      <c r="A9020" s="6" t="s">
        <v>155</v>
      </c>
      <c r="B9020" s="45" t="n">
        <v>44332</v>
      </c>
      <c r="C9020" s="6" t="s">
        <v>181</v>
      </c>
      <c r="D9020" s="6" t="s">
        <v>203</v>
      </c>
      <c r="E9020" s="6" t="s">
        <v>187</v>
      </c>
      <c r="F9020" s="34" t="n">
        <v>0.523448288440704</v>
      </c>
      <c r="G9020" s="34" t="n">
        <v>0.625730108596894</v>
      </c>
      <c r="H9020" s="34" t="n">
        <v>-0.102281820156189</v>
      </c>
      <c r="I9020" s="34" t="n">
        <v>-0.163459962611582</v>
      </c>
      <c r="J9020" s="35" t="n">
        <v>1.58</v>
      </c>
      <c r="K9020" s="6" t="n">
        <v>1</v>
      </c>
      <c r="L9020" s="35" t="n">
        <v>0.58</v>
      </c>
      <c r="M9020" s="6" t="str">
        <f aca="false">IF(I9020&lt;=0,"Below 0%",IF(I9020&lt;=0.05,"0-5%",IF(I9020&lt;=0.1,"5-10%",IF(I9020&lt;=0.2,"10-20%",IF(I9020&lt;=0.4,"20-40%","Above 40%")))))</f>
        <v>Below 0%</v>
      </c>
      <c r="N9020" s="6" t="str">
        <f aca="false">IF(AND(H9020&gt;=Summary!$B$25,I9020&gt;=Summary!$B$26,I9020&lt;=Summary!$B$27,J9020&gt;=Summary!$B$28,J9020&lt;=Summary!$B$29,F9020*J9020&gt;1),"Yes","No")</f>
        <v>No</v>
      </c>
    </row>
    <row r="9021" customFormat="false" ht="15" hidden="false" customHeight="false" outlineLevel="0" collapsed="false">
      <c r="A9021" s="6" t="s">
        <v>155</v>
      </c>
      <c r="B9021" s="45" t="n">
        <v>44332</v>
      </c>
      <c r="C9021" s="6" t="s">
        <v>181</v>
      </c>
      <c r="D9021" s="6" t="s">
        <v>203</v>
      </c>
      <c r="E9021" s="6" t="s">
        <v>174</v>
      </c>
      <c r="F9021" s="34" t="n">
        <v>0.335439473390579</v>
      </c>
      <c r="G9021" s="34" t="n">
        <v>0.222169341928785</v>
      </c>
      <c r="H9021" s="34" t="n">
        <v>0.113270131461795</v>
      </c>
      <c r="I9021" s="34" t="n">
        <v>0.509836913043127</v>
      </c>
      <c r="J9021" s="35" t="n">
        <v>4.45</v>
      </c>
      <c r="K9021" s="6" t="n">
        <v>0</v>
      </c>
      <c r="L9021" s="35" t="n">
        <v>-1</v>
      </c>
      <c r="M9021" s="6" t="str">
        <f aca="false">IF(I9021&lt;=0,"Below 0%",IF(I9021&lt;=0.05,"0-5%",IF(I9021&lt;=0.1,"5-10%",IF(I9021&lt;=0.2,"10-20%",IF(I9021&lt;=0.4,"20-40%","Above 40%")))))</f>
        <v>Above 40%</v>
      </c>
      <c r="N9021" s="6" t="str">
        <f aca="false">IF(AND(H9021&gt;=Summary!$B$25,I9021&gt;=Summary!$B$26,I9021&lt;=Summary!$B$27,J9021&gt;=Summary!$B$28,J9021&lt;=Summary!$B$29,F9021*J9021&gt;1),"Yes","No")</f>
        <v>No</v>
      </c>
    </row>
    <row r="9022" customFormat="false" ht="15" hidden="false" customHeight="false" outlineLevel="0" collapsed="false">
      <c r="A9022" s="6" t="s">
        <v>155</v>
      </c>
      <c r="B9022" s="45" t="n">
        <v>44332</v>
      </c>
      <c r="C9022" s="6" t="s">
        <v>181</v>
      </c>
      <c r="D9022" s="6" t="s">
        <v>203</v>
      </c>
      <c r="E9022" s="6" t="s">
        <v>177</v>
      </c>
      <c r="F9022" s="34" t="n">
        <v>0.141112223267555</v>
      </c>
      <c r="G9022" s="34" t="n">
        <v>0.152100549474322</v>
      </c>
      <c r="H9022" s="34" t="n">
        <v>-0.0109883262067666</v>
      </c>
      <c r="I9022" s="34" t="n">
        <v>-0.072243829787227</v>
      </c>
      <c r="J9022" s="35" t="n">
        <v>6.5</v>
      </c>
      <c r="K9022" s="6" t="n">
        <v>0</v>
      </c>
      <c r="L9022" s="35" t="n">
        <v>-1</v>
      </c>
      <c r="M9022" s="6" t="str">
        <f aca="false">IF(I9022&lt;=0,"Below 0%",IF(I9022&lt;=0.05,"0-5%",IF(I9022&lt;=0.1,"5-10%",IF(I9022&lt;=0.2,"10-20%",IF(I9022&lt;=0.4,"20-40%","Above 40%")))))</f>
        <v>Below 0%</v>
      </c>
      <c r="N9022" s="6" t="str">
        <f aca="false">IF(AND(H9022&gt;=Summary!$B$25,I9022&gt;=Summary!$B$26,I9022&lt;=Summary!$B$27,J9022&gt;=Summary!$B$28,J9022&lt;=Summary!$B$29,F9022*J9022&gt;1),"Yes","No")</f>
        <v>No</v>
      </c>
    </row>
    <row r="9023" customFormat="false" ht="15" hidden="false" customHeight="false" outlineLevel="0" collapsed="false">
      <c r="A9023" s="6" t="s">
        <v>155</v>
      </c>
      <c r="B9023" s="45" t="n">
        <v>44332</v>
      </c>
      <c r="C9023" s="6" t="s">
        <v>178</v>
      </c>
      <c r="D9023" s="6" t="s">
        <v>183</v>
      </c>
      <c r="E9023" s="6" t="s">
        <v>187</v>
      </c>
      <c r="F9023" s="34" t="n">
        <v>0.0943947657942772</v>
      </c>
      <c r="G9023" s="34" t="n">
        <v>0.0672684133767713</v>
      </c>
      <c r="H9023" s="34" t="n">
        <v>0.0271263524175059</v>
      </c>
      <c r="I9023" s="34" t="n">
        <v>0.40325542191059</v>
      </c>
      <c r="J9023" s="35" t="n">
        <v>15</v>
      </c>
      <c r="K9023" s="6" t="n">
        <v>0</v>
      </c>
      <c r="L9023" s="35" t="n">
        <v>-1</v>
      </c>
      <c r="M9023" s="6" t="str">
        <f aca="false">IF(I9023&lt;=0,"Below 0%",IF(I9023&lt;=0.05,"0-5%",IF(I9023&lt;=0.1,"5-10%",IF(I9023&lt;=0.2,"10-20%",IF(I9023&lt;=0.4,"20-40%","Above 40%")))))</f>
        <v>Above 40%</v>
      </c>
      <c r="N9023" s="6" t="str">
        <f aca="false">IF(AND(H9023&gt;=Summary!$B$25,I9023&gt;=Summary!$B$26,I9023&lt;=Summary!$B$27,J9023&gt;=Summary!$B$28,J9023&lt;=Summary!$B$29,F9023*J9023&gt;1),"Yes","No")</f>
        <v>No</v>
      </c>
    </row>
    <row r="9024" customFormat="false" ht="15" hidden="false" customHeight="false" outlineLevel="0" collapsed="false">
      <c r="A9024" s="6" t="s">
        <v>155</v>
      </c>
      <c r="B9024" s="45" t="n">
        <v>44332</v>
      </c>
      <c r="C9024" s="6" t="s">
        <v>178</v>
      </c>
      <c r="D9024" s="6" t="s">
        <v>183</v>
      </c>
      <c r="E9024" s="6" t="s">
        <v>174</v>
      </c>
      <c r="F9024" s="34" t="n">
        <v>0.243286043405533</v>
      </c>
      <c r="G9024" s="34" t="n">
        <v>0.138222767212544</v>
      </c>
      <c r="H9024" s="34" t="n">
        <v>0.105063276192989</v>
      </c>
      <c r="I9024" s="34" t="n">
        <v>0.760101091243776</v>
      </c>
      <c r="J9024" s="35" t="n">
        <v>7.3</v>
      </c>
      <c r="K9024" s="6" t="n">
        <v>0</v>
      </c>
      <c r="L9024" s="35" t="n">
        <v>-1</v>
      </c>
      <c r="M9024" s="6" t="str">
        <f aca="false">IF(I9024&lt;=0,"Below 0%",IF(I9024&lt;=0.05,"0-5%",IF(I9024&lt;=0.1,"5-10%",IF(I9024&lt;=0.2,"10-20%",IF(I9024&lt;=0.4,"20-40%","Above 40%")))))</f>
        <v>Above 40%</v>
      </c>
      <c r="N9024" s="6" t="str">
        <f aca="false">IF(AND(H9024&gt;=Summary!$B$25,I9024&gt;=Summary!$B$26,I9024&lt;=Summary!$B$27,J9024&gt;=Summary!$B$28,J9024&lt;=Summary!$B$29,F9024*J9024&gt;1),"Yes","No")</f>
        <v>No</v>
      </c>
    </row>
    <row r="9025" customFormat="false" ht="15" hidden="false" customHeight="false" outlineLevel="0" collapsed="false">
      <c r="A9025" s="6" t="s">
        <v>155</v>
      </c>
      <c r="B9025" s="45" t="n">
        <v>44332</v>
      </c>
      <c r="C9025" s="6" t="s">
        <v>178</v>
      </c>
      <c r="D9025" s="6" t="s">
        <v>183</v>
      </c>
      <c r="E9025" s="6" t="s">
        <v>177</v>
      </c>
      <c r="F9025" s="34" t="n">
        <v>0.662319242954254</v>
      </c>
      <c r="G9025" s="34" t="n">
        <v>0.794508819410685</v>
      </c>
      <c r="H9025" s="34" t="n">
        <v>-0.132189576456431</v>
      </c>
      <c r="I9025" s="34" t="n">
        <v>-0.166378991934262</v>
      </c>
      <c r="J9025" s="35" t="n">
        <v>1.27</v>
      </c>
      <c r="K9025" s="6" t="n">
        <v>1</v>
      </c>
      <c r="L9025" s="35" t="n">
        <v>0.27</v>
      </c>
      <c r="M9025" s="6" t="str">
        <f aca="false">IF(I9025&lt;=0,"Below 0%",IF(I9025&lt;=0.05,"0-5%",IF(I9025&lt;=0.1,"5-10%",IF(I9025&lt;=0.2,"10-20%",IF(I9025&lt;=0.4,"20-40%","Above 40%")))))</f>
        <v>Below 0%</v>
      </c>
      <c r="N9025" s="6" t="str">
        <f aca="false">IF(AND(H9025&gt;=Summary!$B$25,I9025&gt;=Summary!$B$26,I9025&lt;=Summary!$B$27,J9025&gt;=Summary!$B$28,J9025&lt;=Summary!$B$29,F9025*J9025&gt;1),"Yes","No")</f>
        <v>No</v>
      </c>
    </row>
    <row r="9026" customFormat="false" ht="15" hidden="false" customHeight="false" outlineLevel="0" collapsed="false">
      <c r="A9026" s="6" t="s">
        <v>155</v>
      </c>
      <c r="B9026" s="45" t="n">
        <v>44334</v>
      </c>
      <c r="C9026" s="6" t="s">
        <v>201</v>
      </c>
      <c r="D9026" s="6" t="s">
        <v>194</v>
      </c>
      <c r="E9026" s="6" t="s">
        <v>187</v>
      </c>
      <c r="F9026" s="34" t="n">
        <v>0.266984552145004</v>
      </c>
      <c r="G9026" s="34" t="n">
        <v>0.133374137547296</v>
      </c>
      <c r="H9026" s="34" t="n">
        <v>0.133610414597709</v>
      </c>
      <c r="I9026" s="34" t="n">
        <v>1.00177153573217</v>
      </c>
      <c r="J9026" s="35" t="n">
        <v>7.5</v>
      </c>
      <c r="K9026" s="6" t="n">
        <v>1</v>
      </c>
      <c r="L9026" s="35" t="n">
        <v>6.5</v>
      </c>
      <c r="M9026" s="6" t="str">
        <f aca="false">IF(I9026&lt;=0,"Below 0%",IF(I9026&lt;=0.05,"0-5%",IF(I9026&lt;=0.1,"5-10%",IF(I9026&lt;=0.2,"10-20%",IF(I9026&lt;=0.4,"20-40%","Above 40%")))))</f>
        <v>Above 40%</v>
      </c>
      <c r="N9026" s="6" t="str">
        <f aca="false">IF(AND(H9026&gt;=Summary!$B$25,I9026&gt;=Summary!$B$26,I9026&lt;=Summary!$B$27,J9026&gt;=Summary!$B$28,J9026&lt;=Summary!$B$29,F9026*J9026&gt;1),"Yes","No")</f>
        <v>No</v>
      </c>
    </row>
    <row r="9027" customFormat="false" ht="15" hidden="false" customHeight="false" outlineLevel="0" collapsed="false">
      <c r="A9027" s="6" t="s">
        <v>155</v>
      </c>
      <c r="B9027" s="45" t="n">
        <v>44334</v>
      </c>
      <c r="C9027" s="6" t="s">
        <v>201</v>
      </c>
      <c r="D9027" s="6" t="s">
        <v>194</v>
      </c>
      <c r="E9027" s="6" t="s">
        <v>174</v>
      </c>
      <c r="F9027" s="34" t="n">
        <v>0.199380338191986</v>
      </c>
      <c r="G9027" s="34" t="n">
        <v>0.212831070554195</v>
      </c>
      <c r="H9027" s="34" t="n">
        <v>-0.0134507323622093</v>
      </c>
      <c r="I9027" s="34" t="n">
        <v>-0.063199101180033</v>
      </c>
      <c r="J9027" s="35" t="n">
        <v>4.7</v>
      </c>
      <c r="K9027" s="6" t="n">
        <v>0</v>
      </c>
      <c r="L9027" s="35" t="n">
        <v>-1</v>
      </c>
      <c r="M9027" s="6" t="str">
        <f aca="false">IF(I9027&lt;=0,"Below 0%",IF(I9027&lt;=0.05,"0-5%",IF(I9027&lt;=0.1,"5-10%",IF(I9027&lt;=0.2,"10-20%",IF(I9027&lt;=0.4,"20-40%","Above 40%")))))</f>
        <v>Below 0%</v>
      </c>
      <c r="N9027" s="6" t="str">
        <f aca="false">IF(AND(H9027&gt;=Summary!$B$25,I9027&gt;=Summary!$B$26,I9027&lt;=Summary!$B$27,J9027&gt;=Summary!$B$28,J9027&lt;=Summary!$B$29,F9027*J9027&gt;1),"Yes","No")</f>
        <v>No</v>
      </c>
    </row>
    <row r="9028" customFormat="false" ht="15" hidden="false" customHeight="false" outlineLevel="0" collapsed="false">
      <c r="A9028" s="6" t="s">
        <v>155</v>
      </c>
      <c r="B9028" s="45" t="n">
        <v>44334</v>
      </c>
      <c r="C9028" s="6" t="s">
        <v>201</v>
      </c>
      <c r="D9028" s="6" t="s">
        <v>194</v>
      </c>
      <c r="E9028" s="6" t="s">
        <v>177</v>
      </c>
      <c r="F9028" s="34" t="n">
        <v>0.533635079860687</v>
      </c>
      <c r="G9028" s="34" t="n">
        <v>0.653794791898509</v>
      </c>
      <c r="H9028" s="34" t="n">
        <v>-0.120159712037822</v>
      </c>
      <c r="I9028" s="34" t="n">
        <v>-0.183788114446275</v>
      </c>
      <c r="J9028" s="35" t="n">
        <v>1.53</v>
      </c>
      <c r="K9028" s="6" t="n">
        <v>0</v>
      </c>
      <c r="L9028" s="35" t="n">
        <v>-1</v>
      </c>
      <c r="M9028" s="6" t="str">
        <f aca="false">IF(I9028&lt;=0,"Below 0%",IF(I9028&lt;=0.05,"0-5%",IF(I9028&lt;=0.1,"5-10%",IF(I9028&lt;=0.2,"10-20%",IF(I9028&lt;=0.4,"20-40%","Above 40%")))))</f>
        <v>Below 0%</v>
      </c>
      <c r="N9028" s="6" t="str">
        <f aca="false">IF(AND(H9028&gt;=Summary!$B$25,I9028&gt;=Summary!$B$26,I9028&lt;=Summary!$B$27,J9028&gt;=Summary!$B$28,J9028&lt;=Summary!$B$29,F9028*J9028&gt;1),"Yes","No")</f>
        <v>No</v>
      </c>
    </row>
    <row r="9029" customFormat="false" ht="15" hidden="false" customHeight="false" outlineLevel="0" collapsed="false">
      <c r="A9029" s="6" t="s">
        <v>155</v>
      </c>
      <c r="B9029" s="45" t="n">
        <v>44334</v>
      </c>
      <c r="C9029" s="6" t="s">
        <v>190</v>
      </c>
      <c r="D9029" s="6" t="s">
        <v>195</v>
      </c>
      <c r="E9029" s="6" t="s">
        <v>187</v>
      </c>
      <c r="F9029" s="34" t="n">
        <v>0.459455907344818</v>
      </c>
      <c r="G9029" s="34" t="n">
        <v>0.560592878332058</v>
      </c>
      <c r="H9029" s="34" t="n">
        <v>-0.10113697098724</v>
      </c>
      <c r="I9029" s="34" t="n">
        <v>-0.180410731024901</v>
      </c>
      <c r="J9029" s="35" t="n">
        <v>1.78</v>
      </c>
      <c r="K9029" s="6" t="n">
        <v>1</v>
      </c>
      <c r="L9029" s="35" t="n">
        <v>0.78</v>
      </c>
      <c r="M9029" s="6" t="str">
        <f aca="false">IF(I9029&lt;=0,"Below 0%",IF(I9029&lt;=0.05,"0-5%",IF(I9029&lt;=0.1,"5-10%",IF(I9029&lt;=0.2,"10-20%",IF(I9029&lt;=0.4,"20-40%","Above 40%")))))</f>
        <v>Below 0%</v>
      </c>
      <c r="N9029" s="6" t="str">
        <f aca="false">IF(AND(H9029&gt;=Summary!$B$25,I9029&gt;=Summary!$B$26,I9029&lt;=Summary!$B$27,J9029&gt;=Summary!$B$28,J9029&lt;=Summary!$B$29,F9029*J9029&gt;1),"Yes","No")</f>
        <v>No</v>
      </c>
    </row>
    <row r="9030" customFormat="false" ht="15" hidden="false" customHeight="false" outlineLevel="0" collapsed="false">
      <c r="A9030" s="6" t="s">
        <v>155</v>
      </c>
      <c r="B9030" s="45" t="n">
        <v>44334</v>
      </c>
      <c r="C9030" s="6" t="s">
        <v>190</v>
      </c>
      <c r="D9030" s="6" t="s">
        <v>195</v>
      </c>
      <c r="E9030" s="6" t="s">
        <v>174</v>
      </c>
      <c r="F9030" s="34" t="n">
        <v>0.316958129405975</v>
      </c>
      <c r="G9030" s="34" t="n">
        <v>0.261218671055252</v>
      </c>
      <c r="H9030" s="34" t="n">
        <v>0.0557394583507232</v>
      </c>
      <c r="I9030" s="34" t="n">
        <v>0.213382367062626</v>
      </c>
      <c r="J9030" s="35" t="n">
        <v>3.82</v>
      </c>
      <c r="K9030" s="6" t="n">
        <v>0</v>
      </c>
      <c r="L9030" s="35" t="n">
        <v>-1</v>
      </c>
      <c r="M9030" s="6" t="str">
        <f aca="false">IF(I9030&lt;=0,"Below 0%",IF(I9030&lt;=0.05,"0-5%",IF(I9030&lt;=0.1,"5-10%",IF(I9030&lt;=0.2,"10-20%",IF(I9030&lt;=0.4,"20-40%","Above 40%")))))</f>
        <v>20-40%</v>
      </c>
      <c r="N9030" s="6" t="str">
        <f aca="false">IF(AND(H9030&gt;=Summary!$B$25,I9030&gt;=Summary!$B$26,I9030&lt;=Summary!$B$27,J9030&gt;=Summary!$B$28,J9030&lt;=Summary!$B$29,F9030*J9030&gt;1),"Yes","No")</f>
        <v>Yes</v>
      </c>
    </row>
    <row r="9031" customFormat="false" ht="15" hidden="false" customHeight="false" outlineLevel="0" collapsed="false">
      <c r="A9031" s="6" t="s">
        <v>155</v>
      </c>
      <c r="B9031" s="45" t="n">
        <v>44334</v>
      </c>
      <c r="C9031" s="6" t="s">
        <v>190</v>
      </c>
      <c r="D9031" s="6" t="s">
        <v>195</v>
      </c>
      <c r="E9031" s="6" t="s">
        <v>177</v>
      </c>
      <c r="F9031" s="34" t="n">
        <v>0.223585948348045</v>
      </c>
      <c r="G9031" s="34" t="n">
        <v>0.17818845061269</v>
      </c>
      <c r="H9031" s="34" t="n">
        <v>0.0453974977353555</v>
      </c>
      <c r="I9031" s="34" t="n">
        <v>0.254772391696875</v>
      </c>
      <c r="J9031" s="35" t="n">
        <v>5.6</v>
      </c>
      <c r="K9031" s="6" t="n">
        <v>0</v>
      </c>
      <c r="L9031" s="35" t="n">
        <v>-1</v>
      </c>
      <c r="M9031" s="6" t="str">
        <f aca="false">IF(I9031&lt;=0,"Below 0%",IF(I9031&lt;=0.05,"0-5%",IF(I9031&lt;=0.1,"5-10%",IF(I9031&lt;=0.2,"10-20%",IF(I9031&lt;=0.4,"20-40%","Above 40%")))))</f>
        <v>20-40%</v>
      </c>
      <c r="N9031" s="6" t="str">
        <f aca="false">IF(AND(H9031&gt;=Summary!$B$25,I9031&gt;=Summary!$B$26,I9031&lt;=Summary!$B$27,J9031&gt;=Summary!$B$28,J9031&lt;=Summary!$B$29,F9031*J9031&gt;1),"Yes","No")</f>
        <v>No</v>
      </c>
    </row>
    <row r="9032" customFormat="false" ht="15" hidden="false" customHeight="false" outlineLevel="0" collapsed="false">
      <c r="A9032" s="6" t="s">
        <v>155</v>
      </c>
      <c r="B9032" s="45" t="n">
        <v>44334</v>
      </c>
      <c r="C9032" s="6" t="s">
        <v>176</v>
      </c>
      <c r="D9032" s="6" t="s">
        <v>184</v>
      </c>
      <c r="E9032" s="6" t="s">
        <v>187</v>
      </c>
      <c r="F9032" s="34" t="n">
        <v>0.756618499755859</v>
      </c>
      <c r="G9032" s="34" t="n">
        <v>0.739088034516386</v>
      </c>
      <c r="H9032" s="34" t="n">
        <v>0.017530465239473</v>
      </c>
      <c r="I9032" s="34" t="n">
        <v>0.023719048909977</v>
      </c>
      <c r="J9032" s="35" t="n">
        <v>1.35</v>
      </c>
      <c r="K9032" s="6" t="n">
        <v>0</v>
      </c>
      <c r="L9032" s="35" t="n">
        <v>-1</v>
      </c>
      <c r="M9032" s="6" t="str">
        <f aca="false">IF(I9032&lt;=0,"Below 0%",IF(I9032&lt;=0.05,"0-5%",IF(I9032&lt;=0.1,"5-10%",IF(I9032&lt;=0.2,"10-20%",IF(I9032&lt;=0.4,"20-40%","Above 40%")))))</f>
        <v>0-5%</v>
      </c>
      <c r="N9032" s="6" t="str">
        <f aca="false">IF(AND(H9032&gt;=Summary!$B$25,I9032&gt;=Summary!$B$26,I9032&lt;=Summary!$B$27,J9032&gt;=Summary!$B$28,J9032&lt;=Summary!$B$29,F9032*J9032&gt;1),"Yes","No")</f>
        <v>No</v>
      </c>
    </row>
    <row r="9033" customFormat="false" ht="15" hidden="false" customHeight="false" outlineLevel="0" collapsed="false">
      <c r="A9033" s="6" t="s">
        <v>155</v>
      </c>
      <c r="B9033" s="45" t="n">
        <v>44334</v>
      </c>
      <c r="C9033" s="6" t="s">
        <v>176</v>
      </c>
      <c r="D9033" s="6" t="s">
        <v>184</v>
      </c>
      <c r="E9033" s="6" t="s">
        <v>174</v>
      </c>
      <c r="F9033" s="34" t="n">
        <v>0.182943284511566</v>
      </c>
      <c r="G9033" s="34" t="n">
        <v>0.163568663376577</v>
      </c>
      <c r="H9033" s="34" t="n">
        <v>0.0193746211349888</v>
      </c>
      <c r="I9033" s="34" t="n">
        <v>0.118449467856709</v>
      </c>
      <c r="J9033" s="35" t="n">
        <v>6.1</v>
      </c>
      <c r="K9033" s="6" t="n">
        <v>1</v>
      </c>
      <c r="L9033" s="35" t="n">
        <v>5.1</v>
      </c>
      <c r="M9033" s="6" t="str">
        <f aca="false">IF(I9033&lt;=0,"Below 0%",IF(I9033&lt;=0.05,"0-5%",IF(I9033&lt;=0.1,"5-10%",IF(I9033&lt;=0.2,"10-20%",IF(I9033&lt;=0.4,"20-40%","Above 40%")))))</f>
        <v>10-20%</v>
      </c>
      <c r="N9033" s="6" t="str">
        <f aca="false">IF(AND(H9033&gt;=Summary!$B$25,I9033&gt;=Summary!$B$26,I9033&lt;=Summary!$B$27,J9033&gt;=Summary!$B$28,J9033&lt;=Summary!$B$29,F9033*J9033&gt;1),"Yes","No")</f>
        <v>No</v>
      </c>
    </row>
    <row r="9034" customFormat="false" ht="15" hidden="false" customHeight="false" outlineLevel="0" collapsed="false">
      <c r="A9034" s="6" t="s">
        <v>155</v>
      </c>
      <c r="B9034" s="45" t="n">
        <v>44334</v>
      </c>
      <c r="C9034" s="6" t="s">
        <v>176</v>
      </c>
      <c r="D9034" s="6" t="s">
        <v>184</v>
      </c>
      <c r="E9034" s="6" t="s">
        <v>177</v>
      </c>
      <c r="F9034" s="34" t="n">
        <v>0.0604382231831551</v>
      </c>
      <c r="G9034" s="34" t="n">
        <v>0.0973433021070363</v>
      </c>
      <c r="H9034" s="34" t="n">
        <v>-0.0369050789238812</v>
      </c>
      <c r="I9034" s="34" t="n">
        <v>-0.379122940408384</v>
      </c>
      <c r="J9034" s="35" t="n">
        <v>10.25</v>
      </c>
      <c r="K9034" s="6" t="n">
        <v>0</v>
      </c>
      <c r="L9034" s="35" t="n">
        <v>-1</v>
      </c>
      <c r="M9034" s="6" t="str">
        <f aca="false">IF(I9034&lt;=0,"Below 0%",IF(I9034&lt;=0.05,"0-5%",IF(I9034&lt;=0.1,"5-10%",IF(I9034&lt;=0.2,"10-20%",IF(I9034&lt;=0.4,"20-40%","Above 40%")))))</f>
        <v>Below 0%</v>
      </c>
      <c r="N9034" s="6" t="str">
        <f aca="false">IF(AND(H9034&gt;=Summary!$B$25,I9034&gt;=Summary!$B$26,I9034&lt;=Summary!$B$27,J9034&gt;=Summary!$B$28,J9034&lt;=Summary!$B$29,F9034*J9034&gt;1),"Yes","No")</f>
        <v>No</v>
      </c>
    </row>
    <row r="9035" customFormat="false" ht="15" hidden="false" customHeight="false" outlineLevel="0" collapsed="false">
      <c r="A9035" s="6" t="s">
        <v>155</v>
      </c>
      <c r="B9035" s="45" t="n">
        <v>44334</v>
      </c>
      <c r="C9035" s="6" t="s">
        <v>179</v>
      </c>
      <c r="D9035" s="6" t="s">
        <v>205</v>
      </c>
      <c r="E9035" s="6" t="s">
        <v>187</v>
      </c>
      <c r="F9035" s="34" t="n">
        <v>0.367779433727264</v>
      </c>
      <c r="G9035" s="34" t="n">
        <v>0.367265193858468</v>
      </c>
      <c r="H9035" s="34" t="n">
        <v>0.00051423986879684</v>
      </c>
      <c r="I9035" s="34" t="n">
        <v>0.00140018677891662</v>
      </c>
      <c r="J9035" s="35" t="n">
        <v>2.72</v>
      </c>
      <c r="K9035" s="6" t="n">
        <v>0</v>
      </c>
      <c r="L9035" s="35" t="n">
        <v>-1</v>
      </c>
      <c r="M9035" s="6" t="str">
        <f aca="false">IF(I9035&lt;=0,"Below 0%",IF(I9035&lt;=0.05,"0-5%",IF(I9035&lt;=0.1,"5-10%",IF(I9035&lt;=0.2,"10-20%",IF(I9035&lt;=0.4,"20-40%","Above 40%")))))</f>
        <v>0-5%</v>
      </c>
      <c r="N9035" s="6" t="str">
        <f aca="false">IF(AND(H9035&gt;=Summary!$B$25,I9035&gt;=Summary!$B$26,I9035&lt;=Summary!$B$27,J9035&gt;=Summary!$B$28,J9035&lt;=Summary!$B$29,F9035*J9035&gt;1),"Yes","No")</f>
        <v>No</v>
      </c>
    </row>
    <row r="9036" customFormat="false" ht="15" hidden="false" customHeight="false" outlineLevel="0" collapsed="false">
      <c r="A9036" s="6" t="s">
        <v>155</v>
      </c>
      <c r="B9036" s="45" t="n">
        <v>44334</v>
      </c>
      <c r="C9036" s="6" t="s">
        <v>179</v>
      </c>
      <c r="D9036" s="6" t="s">
        <v>205</v>
      </c>
      <c r="E9036" s="6" t="s">
        <v>174</v>
      </c>
      <c r="F9036" s="34" t="n">
        <v>0.295760899782181</v>
      </c>
      <c r="G9036" s="34" t="n">
        <v>0.252901601846844</v>
      </c>
      <c r="H9036" s="34" t="n">
        <v>0.0428592979353373</v>
      </c>
      <c r="I9036" s="34" t="n">
        <v>0.169470250968568</v>
      </c>
      <c r="J9036" s="35" t="n">
        <v>3.95</v>
      </c>
      <c r="K9036" s="6" t="n">
        <v>0</v>
      </c>
      <c r="L9036" s="35" t="n">
        <v>-1</v>
      </c>
      <c r="M9036" s="6" t="str">
        <f aca="false">IF(I9036&lt;=0,"Below 0%",IF(I9036&lt;=0.05,"0-5%",IF(I9036&lt;=0.1,"5-10%",IF(I9036&lt;=0.2,"10-20%",IF(I9036&lt;=0.4,"20-40%","Above 40%")))))</f>
        <v>10-20%</v>
      </c>
      <c r="N9036" s="6" t="str">
        <f aca="false">IF(AND(H9036&gt;=Summary!$B$25,I9036&gt;=Summary!$B$26,I9036&lt;=Summary!$B$27,J9036&gt;=Summary!$B$28,J9036&lt;=Summary!$B$29,F9036*J9036&gt;1),"Yes","No")</f>
        <v>Yes</v>
      </c>
    </row>
    <row r="9037" customFormat="false" ht="15" hidden="false" customHeight="false" outlineLevel="0" collapsed="false">
      <c r="A9037" s="6" t="s">
        <v>155</v>
      </c>
      <c r="B9037" s="45" t="n">
        <v>44334</v>
      </c>
      <c r="C9037" s="6" t="s">
        <v>179</v>
      </c>
      <c r="D9037" s="6" t="s">
        <v>205</v>
      </c>
      <c r="E9037" s="6" t="s">
        <v>177</v>
      </c>
      <c r="F9037" s="34" t="n">
        <v>0.336459666490555</v>
      </c>
      <c r="G9037" s="34" t="n">
        <v>0.379833204294689</v>
      </c>
      <c r="H9037" s="34" t="n">
        <v>-0.0433735378041342</v>
      </c>
      <c r="I9037" s="34" t="n">
        <v>-0.114191011511683</v>
      </c>
      <c r="J9037" s="35" t="n">
        <v>2.63</v>
      </c>
      <c r="K9037" s="6" t="n">
        <v>1</v>
      </c>
      <c r="L9037" s="35" t="n">
        <v>1.63</v>
      </c>
      <c r="M9037" s="6" t="str">
        <f aca="false">IF(I9037&lt;=0,"Below 0%",IF(I9037&lt;=0.05,"0-5%",IF(I9037&lt;=0.1,"5-10%",IF(I9037&lt;=0.2,"10-20%",IF(I9037&lt;=0.4,"20-40%","Above 40%")))))</f>
        <v>Below 0%</v>
      </c>
      <c r="N9037" s="6" t="str">
        <f aca="false">IF(AND(H9037&gt;=Summary!$B$25,I9037&gt;=Summary!$B$26,I9037&lt;=Summary!$B$27,J9037&gt;=Summary!$B$28,J9037&lt;=Summary!$B$29,F9037*J9037&gt;1),"Yes","No")</f>
        <v>No</v>
      </c>
    </row>
    <row r="9038" customFormat="false" ht="15" hidden="false" customHeight="false" outlineLevel="0" collapsed="false">
      <c r="A9038" s="6" t="s">
        <v>155</v>
      </c>
      <c r="B9038" s="45" t="n">
        <v>44335</v>
      </c>
      <c r="C9038" s="6" t="s">
        <v>196</v>
      </c>
      <c r="D9038" s="6" t="s">
        <v>183</v>
      </c>
      <c r="E9038" s="6" t="s">
        <v>187</v>
      </c>
      <c r="F9038" s="34" t="n">
        <v>0.138592913746834</v>
      </c>
      <c r="G9038" s="34" t="n">
        <v>0.0827178729689808</v>
      </c>
      <c r="H9038" s="34" t="n">
        <v>0.055875040777853</v>
      </c>
      <c r="I9038" s="34" t="n">
        <v>0.67548933226083</v>
      </c>
      <c r="J9038" s="35" t="n">
        <v>12</v>
      </c>
      <c r="K9038" s="6" t="n">
        <v>0</v>
      </c>
      <c r="L9038" s="35" t="n">
        <v>-1</v>
      </c>
      <c r="M9038" s="6" t="str">
        <f aca="false">IF(I9038&lt;=0,"Below 0%",IF(I9038&lt;=0.05,"0-5%",IF(I9038&lt;=0.1,"5-10%",IF(I9038&lt;=0.2,"10-20%",IF(I9038&lt;=0.4,"20-40%","Above 40%")))))</f>
        <v>Above 40%</v>
      </c>
      <c r="N9038" s="6" t="str">
        <f aca="false">IF(AND(H9038&gt;=Summary!$B$25,I9038&gt;=Summary!$B$26,I9038&lt;=Summary!$B$27,J9038&gt;=Summary!$B$28,J9038&lt;=Summary!$B$29,F9038*J9038&gt;1),"Yes","No")</f>
        <v>No</v>
      </c>
    </row>
    <row r="9039" customFormat="false" ht="15" hidden="false" customHeight="false" outlineLevel="0" collapsed="false">
      <c r="A9039" s="6" t="s">
        <v>155</v>
      </c>
      <c r="B9039" s="45" t="n">
        <v>44335</v>
      </c>
      <c r="C9039" s="6" t="s">
        <v>196</v>
      </c>
      <c r="D9039" s="6" t="s">
        <v>183</v>
      </c>
      <c r="E9039" s="6" t="s">
        <v>174</v>
      </c>
      <c r="F9039" s="34" t="n">
        <v>0.169351622462273</v>
      </c>
      <c r="G9039" s="34" t="n">
        <v>0.141802067946824</v>
      </c>
      <c r="H9039" s="34" t="n">
        <v>0.0275495545154484</v>
      </c>
      <c r="I9039" s="34" t="n">
        <v>0.194281754239152</v>
      </c>
      <c r="J9039" s="35" t="n">
        <v>7</v>
      </c>
      <c r="K9039" s="6" t="n">
        <v>0</v>
      </c>
      <c r="L9039" s="35" t="n">
        <v>-1</v>
      </c>
      <c r="M9039" s="6" t="str">
        <f aca="false">IF(I9039&lt;=0,"Below 0%",IF(I9039&lt;=0.05,"0-5%",IF(I9039&lt;=0.1,"5-10%",IF(I9039&lt;=0.2,"10-20%",IF(I9039&lt;=0.4,"20-40%","Above 40%")))))</f>
        <v>10-20%</v>
      </c>
      <c r="N9039" s="6" t="str">
        <f aca="false">IF(AND(H9039&gt;=Summary!$B$25,I9039&gt;=Summary!$B$26,I9039&lt;=Summary!$B$27,J9039&gt;=Summary!$B$28,J9039&lt;=Summary!$B$29,F9039*J9039&gt;1),"Yes","No")</f>
        <v>No</v>
      </c>
    </row>
    <row r="9040" customFormat="false" ht="15" hidden="false" customHeight="false" outlineLevel="0" collapsed="false">
      <c r="A9040" s="6" t="s">
        <v>155</v>
      </c>
      <c r="B9040" s="45" t="n">
        <v>44335</v>
      </c>
      <c r="C9040" s="6" t="s">
        <v>196</v>
      </c>
      <c r="D9040" s="6" t="s">
        <v>183</v>
      </c>
      <c r="E9040" s="6" t="s">
        <v>177</v>
      </c>
      <c r="F9040" s="34" t="n">
        <v>0.692055463790894</v>
      </c>
      <c r="G9040" s="34" t="n">
        <v>0.775480059084195</v>
      </c>
      <c r="H9040" s="34" t="n">
        <v>-0.0834245952933014</v>
      </c>
      <c r="I9040" s="34" t="n">
        <v>-0.1075780019306</v>
      </c>
      <c r="J9040" s="35" t="n">
        <v>1.28</v>
      </c>
      <c r="K9040" s="6" t="n">
        <v>1</v>
      </c>
      <c r="L9040" s="35" t="n">
        <v>0.28</v>
      </c>
      <c r="M9040" s="6" t="str">
        <f aca="false">IF(I9040&lt;=0,"Below 0%",IF(I9040&lt;=0.05,"0-5%",IF(I9040&lt;=0.1,"5-10%",IF(I9040&lt;=0.2,"10-20%",IF(I9040&lt;=0.4,"20-40%","Above 40%")))))</f>
        <v>Below 0%</v>
      </c>
      <c r="N9040" s="6" t="str">
        <f aca="false">IF(AND(H9040&gt;=Summary!$B$25,I9040&gt;=Summary!$B$26,I9040&lt;=Summary!$B$27,J9040&gt;=Summary!$B$28,J9040&lt;=Summary!$B$29,F9040*J9040&gt;1),"Yes","No")</f>
        <v>No</v>
      </c>
    </row>
    <row r="9041" customFormat="false" ht="15" hidden="false" customHeight="false" outlineLevel="0" collapsed="false">
      <c r="A9041" s="6" t="s">
        <v>155</v>
      </c>
      <c r="B9041" s="45" t="n">
        <v>44335</v>
      </c>
      <c r="C9041" s="6" t="s">
        <v>180</v>
      </c>
      <c r="D9041" s="6" t="s">
        <v>185</v>
      </c>
      <c r="E9041" s="6" t="s">
        <v>187</v>
      </c>
      <c r="F9041" s="34" t="n">
        <v>0.419437438249588</v>
      </c>
      <c r="G9041" s="34" t="n">
        <v>0.153496980812877</v>
      </c>
      <c r="H9041" s="34" t="n">
        <v>0.265940457436711</v>
      </c>
      <c r="I9041" s="34" t="n">
        <v>1.73254520074834</v>
      </c>
      <c r="J9041" s="35" t="n">
        <v>6.5</v>
      </c>
      <c r="K9041" s="6" t="n">
        <v>0</v>
      </c>
      <c r="L9041" s="35" t="n">
        <v>-1</v>
      </c>
      <c r="M9041" s="6" t="str">
        <f aca="false">IF(I9041&lt;=0,"Below 0%",IF(I9041&lt;=0.05,"0-5%",IF(I9041&lt;=0.1,"5-10%",IF(I9041&lt;=0.2,"10-20%",IF(I9041&lt;=0.4,"20-40%","Above 40%")))))</f>
        <v>Above 40%</v>
      </c>
      <c r="N9041" s="6" t="str">
        <f aca="false">IF(AND(H9041&gt;=Summary!$B$25,I9041&gt;=Summary!$B$26,I9041&lt;=Summary!$B$27,J9041&gt;=Summary!$B$28,J9041&lt;=Summary!$B$29,F9041*J9041&gt;1),"Yes","No")</f>
        <v>No</v>
      </c>
    </row>
    <row r="9042" customFormat="false" ht="15" hidden="false" customHeight="false" outlineLevel="0" collapsed="false">
      <c r="A9042" s="6" t="s">
        <v>155</v>
      </c>
      <c r="B9042" s="45" t="n">
        <v>44335</v>
      </c>
      <c r="C9042" s="6" t="s">
        <v>180</v>
      </c>
      <c r="D9042" s="6" t="s">
        <v>185</v>
      </c>
      <c r="E9042" s="6" t="s">
        <v>174</v>
      </c>
      <c r="F9042" s="34" t="n">
        <v>0.209034115076065</v>
      </c>
      <c r="G9042" s="34" t="n">
        <v>0.215028098121488</v>
      </c>
      <c r="H9042" s="34" t="n">
        <v>-0.0059939830454227</v>
      </c>
      <c r="I9042" s="34" t="n">
        <v>-0.0278753479093518</v>
      </c>
      <c r="J9042" s="35" t="n">
        <v>4.64</v>
      </c>
      <c r="K9042" s="6" t="n">
        <v>0</v>
      </c>
      <c r="L9042" s="35" t="n">
        <v>-1</v>
      </c>
      <c r="M9042" s="6" t="str">
        <f aca="false">IF(I9042&lt;=0,"Below 0%",IF(I9042&lt;=0.05,"0-5%",IF(I9042&lt;=0.1,"5-10%",IF(I9042&lt;=0.2,"10-20%",IF(I9042&lt;=0.4,"20-40%","Above 40%")))))</f>
        <v>Below 0%</v>
      </c>
      <c r="N9042" s="6" t="str">
        <f aca="false">IF(AND(H9042&gt;=Summary!$B$25,I9042&gt;=Summary!$B$26,I9042&lt;=Summary!$B$27,J9042&gt;=Summary!$B$28,J9042&lt;=Summary!$B$29,F9042*J9042&gt;1),"Yes","No")</f>
        <v>No</v>
      </c>
    </row>
    <row r="9043" customFormat="false" ht="15" hidden="false" customHeight="false" outlineLevel="0" collapsed="false">
      <c r="A9043" s="6" t="s">
        <v>155</v>
      </c>
      <c r="B9043" s="45" t="n">
        <v>44335</v>
      </c>
      <c r="C9043" s="6" t="s">
        <v>180</v>
      </c>
      <c r="D9043" s="6" t="s">
        <v>185</v>
      </c>
      <c r="E9043" s="6" t="s">
        <v>177</v>
      </c>
      <c r="F9043" s="34" t="n">
        <v>0.371528416872025</v>
      </c>
      <c r="G9043" s="34" t="n">
        <v>0.631474921065635</v>
      </c>
      <c r="H9043" s="34" t="n">
        <v>-0.25994650419361</v>
      </c>
      <c r="I9043" s="34" t="n">
        <v>-0.411649767111799</v>
      </c>
      <c r="J9043" s="35" t="n">
        <v>1.58</v>
      </c>
      <c r="K9043" s="6" t="n">
        <v>1</v>
      </c>
      <c r="L9043" s="35" t="n">
        <v>0.58</v>
      </c>
      <c r="M9043" s="6" t="str">
        <f aca="false">IF(I9043&lt;=0,"Below 0%",IF(I9043&lt;=0.05,"0-5%",IF(I9043&lt;=0.1,"5-10%",IF(I9043&lt;=0.2,"10-20%",IF(I9043&lt;=0.4,"20-40%","Above 40%")))))</f>
        <v>Below 0%</v>
      </c>
      <c r="N9043" s="6" t="str">
        <f aca="false">IF(AND(H9043&gt;=Summary!$B$25,I9043&gt;=Summary!$B$26,I9043&lt;=Summary!$B$27,J9043&gt;=Summary!$B$28,J9043&lt;=Summary!$B$29,F9043*J9043&gt;1),"Yes","No")</f>
        <v>No</v>
      </c>
    </row>
    <row r="9044" customFormat="false" ht="15" hidden="false" customHeight="false" outlineLevel="0" collapsed="false">
      <c r="A9044" s="6" t="s">
        <v>155</v>
      </c>
      <c r="B9044" s="45" t="n">
        <v>44335</v>
      </c>
      <c r="C9044" s="6" t="s">
        <v>173</v>
      </c>
      <c r="D9044" s="6" t="s">
        <v>203</v>
      </c>
      <c r="E9044" s="6" t="s">
        <v>187</v>
      </c>
      <c r="F9044" s="34" t="n">
        <v>0.543949544429779</v>
      </c>
      <c r="G9044" s="34" t="n">
        <v>0.510667271901952</v>
      </c>
      <c r="H9044" s="34" t="n">
        <v>0.0332822725278271</v>
      </c>
      <c r="I9044" s="34" t="n">
        <v>0.0651740856700471</v>
      </c>
      <c r="J9044" s="35" t="n">
        <v>1.96</v>
      </c>
      <c r="K9044" s="6" t="n">
        <v>1</v>
      </c>
      <c r="L9044" s="35" t="n">
        <v>0.96</v>
      </c>
      <c r="M9044" s="6" t="str">
        <f aca="false">IF(I9044&lt;=0,"Below 0%",IF(I9044&lt;=0.05,"0-5%",IF(I9044&lt;=0.1,"5-10%",IF(I9044&lt;=0.2,"10-20%",IF(I9044&lt;=0.4,"20-40%","Above 40%")))))</f>
        <v>5-10%</v>
      </c>
      <c r="N9044" s="6" t="str">
        <f aca="false">IF(AND(H9044&gt;=Summary!$B$25,I9044&gt;=Summary!$B$26,I9044&lt;=Summary!$B$27,J9044&gt;=Summary!$B$28,J9044&lt;=Summary!$B$29,F9044*J9044&gt;1),"Yes","No")</f>
        <v>No</v>
      </c>
    </row>
    <row r="9045" customFormat="false" ht="15" hidden="false" customHeight="false" outlineLevel="0" collapsed="false">
      <c r="A9045" s="6" t="s">
        <v>155</v>
      </c>
      <c r="B9045" s="45" t="n">
        <v>44335</v>
      </c>
      <c r="C9045" s="6" t="s">
        <v>173</v>
      </c>
      <c r="D9045" s="6" t="s">
        <v>203</v>
      </c>
      <c r="E9045" s="6" t="s">
        <v>174</v>
      </c>
      <c r="F9045" s="34" t="n">
        <v>0.180731743574143</v>
      </c>
      <c r="G9045" s="34" t="n">
        <v>0.266908760780754</v>
      </c>
      <c r="H9045" s="34" t="n">
        <v>-0.0861770172066111</v>
      </c>
      <c r="I9045" s="34" t="n">
        <v>-0.322870695418647</v>
      </c>
      <c r="J9045" s="35" t="n">
        <v>3.75</v>
      </c>
      <c r="K9045" s="6" t="n">
        <v>0</v>
      </c>
      <c r="L9045" s="35" t="n">
        <v>-1</v>
      </c>
      <c r="M9045" s="6" t="str">
        <f aca="false">IF(I9045&lt;=0,"Below 0%",IF(I9045&lt;=0.05,"0-5%",IF(I9045&lt;=0.1,"5-10%",IF(I9045&lt;=0.2,"10-20%",IF(I9045&lt;=0.4,"20-40%","Above 40%")))))</f>
        <v>Below 0%</v>
      </c>
      <c r="N9045" s="6" t="str">
        <f aca="false">IF(AND(H9045&gt;=Summary!$B$25,I9045&gt;=Summary!$B$26,I9045&lt;=Summary!$B$27,J9045&gt;=Summary!$B$28,J9045&lt;=Summary!$B$29,F9045*J9045&gt;1),"Yes","No")</f>
        <v>No</v>
      </c>
    </row>
    <row r="9046" customFormat="false" ht="15" hidden="false" customHeight="false" outlineLevel="0" collapsed="false">
      <c r="A9046" s="6" t="s">
        <v>155</v>
      </c>
      <c r="B9046" s="45" t="n">
        <v>44335</v>
      </c>
      <c r="C9046" s="6" t="s">
        <v>173</v>
      </c>
      <c r="D9046" s="6" t="s">
        <v>203</v>
      </c>
      <c r="E9046" s="6" t="s">
        <v>177</v>
      </c>
      <c r="F9046" s="34" t="n">
        <v>0.275318711996079</v>
      </c>
      <c r="G9046" s="34" t="n">
        <v>0.222423967317295</v>
      </c>
      <c r="H9046" s="34" t="n">
        <v>0.0528947446787839</v>
      </c>
      <c r="I9046" s="34" t="n">
        <v>0.237810454137471</v>
      </c>
      <c r="J9046" s="35" t="n">
        <v>4.5</v>
      </c>
      <c r="K9046" s="6" t="n">
        <v>0</v>
      </c>
      <c r="L9046" s="35" t="n">
        <v>-1</v>
      </c>
      <c r="M9046" s="6" t="str">
        <f aca="false">IF(I9046&lt;=0,"Below 0%",IF(I9046&lt;=0.05,"0-5%",IF(I9046&lt;=0.1,"5-10%",IF(I9046&lt;=0.2,"10-20%",IF(I9046&lt;=0.4,"20-40%","Above 40%")))))</f>
        <v>20-40%</v>
      </c>
      <c r="N9046" s="6" t="str">
        <f aca="false">IF(AND(H9046&gt;=Summary!$B$25,I9046&gt;=Summary!$B$26,I9046&lt;=Summary!$B$27,J9046&gt;=Summary!$B$28,J9046&lt;=Summary!$B$29,F9046*J9046&gt;1),"Yes","No")</f>
        <v>Yes</v>
      </c>
    </row>
    <row r="9047" customFormat="false" ht="15" hidden="false" customHeight="false" outlineLevel="0" collapsed="false">
      <c r="A9047" s="6" t="s">
        <v>155</v>
      </c>
      <c r="B9047" s="45" t="n">
        <v>44335</v>
      </c>
      <c r="C9047" s="6" t="s">
        <v>188</v>
      </c>
      <c r="D9047" s="6" t="s">
        <v>204</v>
      </c>
      <c r="E9047" s="6" t="s">
        <v>187</v>
      </c>
      <c r="F9047" s="34" t="n">
        <v>0.677692294120789</v>
      </c>
      <c r="G9047" s="34" t="n">
        <v>0.552480021429528</v>
      </c>
      <c r="H9047" s="34" t="n">
        <v>0.125212272691261</v>
      </c>
      <c r="I9047" s="34" t="n">
        <v>0.226636743112044</v>
      </c>
      <c r="J9047" s="35" t="n">
        <v>1.79</v>
      </c>
      <c r="K9047" s="6" t="n">
        <v>1</v>
      </c>
      <c r="L9047" s="35" t="n">
        <v>0.79</v>
      </c>
      <c r="M9047" s="6" t="str">
        <f aca="false">IF(I9047&lt;=0,"Below 0%",IF(I9047&lt;=0.05,"0-5%",IF(I9047&lt;=0.1,"5-10%",IF(I9047&lt;=0.2,"10-20%",IF(I9047&lt;=0.4,"20-40%","Above 40%")))))</f>
        <v>20-40%</v>
      </c>
      <c r="N9047" s="6" t="str">
        <f aca="false">IF(AND(H9047&gt;=Summary!$B$25,I9047&gt;=Summary!$B$26,I9047&lt;=Summary!$B$27,J9047&gt;=Summary!$B$28,J9047&lt;=Summary!$B$29,F9047*J9047&gt;1),"Yes","No")</f>
        <v>No</v>
      </c>
    </row>
    <row r="9048" customFormat="false" ht="15" hidden="false" customHeight="false" outlineLevel="0" collapsed="false">
      <c r="A9048" s="6" t="s">
        <v>155</v>
      </c>
      <c r="B9048" s="45" t="n">
        <v>44335</v>
      </c>
      <c r="C9048" s="6" t="s">
        <v>188</v>
      </c>
      <c r="D9048" s="6" t="s">
        <v>204</v>
      </c>
      <c r="E9048" s="6" t="s">
        <v>174</v>
      </c>
      <c r="F9048" s="34" t="n">
        <v>0.224354952573776</v>
      </c>
      <c r="G9048" s="34" t="n">
        <v>0.249732130898701</v>
      </c>
      <c r="H9048" s="34" t="n">
        <v>-0.0253771783249246</v>
      </c>
      <c r="I9048" s="34" t="n">
        <v>-0.101617594154188</v>
      </c>
      <c r="J9048" s="35" t="n">
        <v>3.96</v>
      </c>
      <c r="K9048" s="6" t="n">
        <v>0</v>
      </c>
      <c r="L9048" s="35" t="n">
        <v>-1</v>
      </c>
      <c r="M9048" s="6" t="str">
        <f aca="false">IF(I9048&lt;=0,"Below 0%",IF(I9048&lt;=0.05,"0-5%",IF(I9048&lt;=0.1,"5-10%",IF(I9048&lt;=0.2,"10-20%",IF(I9048&lt;=0.4,"20-40%","Above 40%")))))</f>
        <v>Below 0%</v>
      </c>
      <c r="N9048" s="6" t="str">
        <f aca="false">IF(AND(H9048&gt;=Summary!$B$25,I9048&gt;=Summary!$B$26,I9048&lt;=Summary!$B$27,J9048&gt;=Summary!$B$28,J9048&lt;=Summary!$B$29,F9048*J9048&gt;1),"Yes","No")</f>
        <v>No</v>
      </c>
    </row>
    <row r="9049" customFormat="false" ht="15" hidden="false" customHeight="false" outlineLevel="0" collapsed="false">
      <c r="A9049" s="6" t="s">
        <v>155</v>
      </c>
      <c r="B9049" s="45" t="n">
        <v>44335</v>
      </c>
      <c r="C9049" s="6" t="s">
        <v>188</v>
      </c>
      <c r="D9049" s="6" t="s">
        <v>204</v>
      </c>
      <c r="E9049" s="6" t="s">
        <v>177</v>
      </c>
      <c r="F9049" s="34" t="n">
        <v>0.0979527533054352</v>
      </c>
      <c r="G9049" s="34" t="n">
        <v>0.197787847671771</v>
      </c>
      <c r="H9049" s="34" t="n">
        <v>-0.0998350943663359</v>
      </c>
      <c r="I9049" s="34" t="n">
        <v>-0.504758485121959</v>
      </c>
      <c r="J9049" s="35" t="n">
        <v>5</v>
      </c>
      <c r="K9049" s="6" t="n">
        <v>0</v>
      </c>
      <c r="L9049" s="35" t="n">
        <v>-1</v>
      </c>
      <c r="M9049" s="6" t="str">
        <f aca="false">IF(I9049&lt;=0,"Below 0%",IF(I9049&lt;=0.05,"0-5%",IF(I9049&lt;=0.1,"5-10%",IF(I9049&lt;=0.2,"10-20%",IF(I9049&lt;=0.4,"20-40%","Above 40%")))))</f>
        <v>Below 0%</v>
      </c>
      <c r="N9049" s="6" t="str">
        <f aca="false">IF(AND(H9049&gt;=Summary!$B$25,I9049&gt;=Summary!$B$26,I9049&lt;=Summary!$B$27,J9049&gt;=Summary!$B$28,J9049&lt;=Summary!$B$29,F9049*J9049&gt;1),"Yes","No")</f>
        <v>No</v>
      </c>
    </row>
    <row r="9050" customFormat="false" ht="15" hidden="false" customHeight="false" outlineLevel="0" collapsed="false">
      <c r="A9050" s="6" t="s">
        <v>155</v>
      </c>
      <c r="B9050" s="45" t="n">
        <v>44335</v>
      </c>
      <c r="C9050" s="6" t="s">
        <v>181</v>
      </c>
      <c r="D9050" s="6" t="s">
        <v>182</v>
      </c>
      <c r="E9050" s="6" t="s">
        <v>187</v>
      </c>
      <c r="F9050" s="34" t="n">
        <v>0.688525259494782</v>
      </c>
      <c r="G9050" s="34" t="n">
        <v>0.633999749572186</v>
      </c>
      <c r="H9050" s="34" t="n">
        <v>0.0545255099225956</v>
      </c>
      <c r="I9050" s="34" t="n">
        <v>0.0860024155520387</v>
      </c>
      <c r="J9050" s="35" t="n">
        <v>1.58</v>
      </c>
      <c r="K9050" s="6" t="n">
        <v>0</v>
      </c>
      <c r="L9050" s="35" t="n">
        <v>-1</v>
      </c>
      <c r="M9050" s="6" t="str">
        <f aca="false">IF(I9050&lt;=0,"Below 0%",IF(I9050&lt;=0.05,"0-5%",IF(I9050&lt;=0.1,"5-10%",IF(I9050&lt;=0.2,"10-20%",IF(I9050&lt;=0.4,"20-40%","Above 40%")))))</f>
        <v>5-10%</v>
      </c>
      <c r="N9050" s="6" t="str">
        <f aca="false">IF(AND(H9050&gt;=Summary!$B$25,I9050&gt;=Summary!$B$26,I9050&lt;=Summary!$B$27,J9050&gt;=Summary!$B$28,J9050&lt;=Summary!$B$29,F9050*J9050&gt;1),"Yes","No")</f>
        <v>No</v>
      </c>
    </row>
    <row r="9051" customFormat="false" ht="15" hidden="false" customHeight="false" outlineLevel="0" collapsed="false">
      <c r="A9051" s="6" t="s">
        <v>155</v>
      </c>
      <c r="B9051" s="45" t="n">
        <v>44335</v>
      </c>
      <c r="C9051" s="6" t="s">
        <v>181</v>
      </c>
      <c r="D9051" s="6" t="s">
        <v>182</v>
      </c>
      <c r="E9051" s="6" t="s">
        <v>174</v>
      </c>
      <c r="F9051" s="34" t="n">
        <v>0.221312686800957</v>
      </c>
      <c r="G9051" s="34" t="n">
        <v>0.204432572311031</v>
      </c>
      <c r="H9051" s="34" t="n">
        <v>0.0168801144899254</v>
      </c>
      <c r="I9051" s="34" t="n">
        <v>0.0825705722874892</v>
      </c>
      <c r="J9051" s="35" t="n">
        <v>4.9</v>
      </c>
      <c r="K9051" s="6" t="n">
        <v>0</v>
      </c>
      <c r="L9051" s="35" t="n">
        <v>-1</v>
      </c>
      <c r="M9051" s="6" t="str">
        <f aca="false">IF(I9051&lt;=0,"Below 0%",IF(I9051&lt;=0.05,"0-5%",IF(I9051&lt;=0.1,"5-10%",IF(I9051&lt;=0.2,"10-20%",IF(I9051&lt;=0.4,"20-40%","Above 40%")))))</f>
        <v>5-10%</v>
      </c>
      <c r="N9051" s="6" t="str">
        <f aca="false">IF(AND(H9051&gt;=Summary!$B$25,I9051&gt;=Summary!$B$26,I9051&lt;=Summary!$B$27,J9051&gt;=Summary!$B$28,J9051&lt;=Summary!$B$29,F9051*J9051&gt;1),"Yes","No")</f>
        <v>No</v>
      </c>
    </row>
    <row r="9052" customFormat="false" ht="15" hidden="false" customHeight="false" outlineLevel="0" collapsed="false">
      <c r="A9052" s="6" t="s">
        <v>155</v>
      </c>
      <c r="B9052" s="45" t="n">
        <v>44335</v>
      </c>
      <c r="C9052" s="6" t="s">
        <v>181</v>
      </c>
      <c r="D9052" s="6" t="s">
        <v>182</v>
      </c>
      <c r="E9052" s="6" t="s">
        <v>177</v>
      </c>
      <c r="F9052" s="34" t="n">
        <v>0.0901620462536812</v>
      </c>
      <c r="G9052" s="34" t="n">
        <v>0.161567678116783</v>
      </c>
      <c r="H9052" s="34" t="n">
        <v>-0.0714056318631017</v>
      </c>
      <c r="I9052" s="34" t="n">
        <v>-0.441954929942664</v>
      </c>
      <c r="J9052" s="35" t="n">
        <v>6.2</v>
      </c>
      <c r="K9052" s="6" t="n">
        <v>1</v>
      </c>
      <c r="L9052" s="35" t="n">
        <v>5.2</v>
      </c>
      <c r="M9052" s="6" t="str">
        <f aca="false">IF(I9052&lt;=0,"Below 0%",IF(I9052&lt;=0.05,"0-5%",IF(I9052&lt;=0.1,"5-10%",IF(I9052&lt;=0.2,"10-20%",IF(I9052&lt;=0.4,"20-40%","Above 40%")))))</f>
        <v>Below 0%</v>
      </c>
      <c r="N9052" s="6" t="str">
        <f aca="false">IF(AND(H9052&gt;=Summary!$B$25,I9052&gt;=Summary!$B$26,I9052&lt;=Summary!$B$27,J9052&gt;=Summary!$B$28,J9052&lt;=Summary!$B$29,F9052*J9052&gt;1),"Yes","No")</f>
        <v>No</v>
      </c>
    </row>
    <row r="9053" customFormat="false" ht="15" hidden="false" customHeight="false" outlineLevel="0" collapsed="false">
      <c r="A9053" s="6" t="s">
        <v>155</v>
      </c>
      <c r="B9053" s="45" t="n">
        <v>44335</v>
      </c>
      <c r="C9053" s="6" t="s">
        <v>178</v>
      </c>
      <c r="D9053" s="6" t="s">
        <v>189</v>
      </c>
      <c r="E9053" s="6" t="s">
        <v>187</v>
      </c>
      <c r="F9053" s="34" t="n">
        <v>0.365256369113922</v>
      </c>
      <c r="G9053" s="34" t="n">
        <v>0.181123597681726</v>
      </c>
      <c r="H9053" s="34" t="n">
        <v>0.184132771432196</v>
      </c>
      <c r="I9053" s="34" t="n">
        <v>1.01661392435323</v>
      </c>
      <c r="J9053" s="35" t="n">
        <v>5.5</v>
      </c>
      <c r="K9053" s="6" t="n">
        <v>0</v>
      </c>
      <c r="L9053" s="35" t="n">
        <v>-1</v>
      </c>
      <c r="M9053" s="6" t="str">
        <f aca="false">IF(I9053&lt;=0,"Below 0%",IF(I9053&lt;=0.05,"0-5%",IF(I9053&lt;=0.1,"5-10%",IF(I9053&lt;=0.2,"10-20%",IF(I9053&lt;=0.4,"20-40%","Above 40%")))))</f>
        <v>Above 40%</v>
      </c>
      <c r="N9053" s="6" t="str">
        <f aca="false">IF(AND(H9053&gt;=Summary!$B$25,I9053&gt;=Summary!$B$26,I9053&lt;=Summary!$B$27,J9053&gt;=Summary!$B$28,J9053&lt;=Summary!$B$29,F9053*J9053&gt;1),"Yes","No")</f>
        <v>No</v>
      </c>
    </row>
    <row r="9054" customFormat="false" ht="15" hidden="false" customHeight="false" outlineLevel="0" collapsed="false">
      <c r="A9054" s="6" t="s">
        <v>155</v>
      </c>
      <c r="B9054" s="45" t="n">
        <v>44335</v>
      </c>
      <c r="C9054" s="6" t="s">
        <v>178</v>
      </c>
      <c r="D9054" s="6" t="s">
        <v>189</v>
      </c>
      <c r="E9054" s="6" t="s">
        <v>174</v>
      </c>
      <c r="F9054" s="34" t="n">
        <v>0.176672369241715</v>
      </c>
      <c r="G9054" s="34" t="n">
        <v>0.222361559653905</v>
      </c>
      <c r="H9054" s="34" t="n">
        <v>-0.0456891904121907</v>
      </c>
      <c r="I9054" s="34" t="n">
        <v>-0.205472521794251</v>
      </c>
      <c r="J9054" s="35" t="n">
        <v>4.48</v>
      </c>
      <c r="K9054" s="6" t="n">
        <v>0</v>
      </c>
      <c r="L9054" s="35" t="n">
        <v>-1</v>
      </c>
      <c r="M9054" s="6" t="str">
        <f aca="false">IF(I9054&lt;=0,"Below 0%",IF(I9054&lt;=0.05,"0-5%",IF(I9054&lt;=0.1,"5-10%",IF(I9054&lt;=0.2,"10-20%",IF(I9054&lt;=0.4,"20-40%","Above 40%")))))</f>
        <v>Below 0%</v>
      </c>
      <c r="N9054" s="6" t="str">
        <f aca="false">IF(AND(H9054&gt;=Summary!$B$25,I9054&gt;=Summary!$B$26,I9054&lt;=Summary!$B$27,J9054&gt;=Summary!$B$28,J9054&lt;=Summary!$B$29,F9054*J9054&gt;1),"Yes","No")</f>
        <v>No</v>
      </c>
    </row>
    <row r="9055" customFormat="false" ht="15" hidden="false" customHeight="false" outlineLevel="0" collapsed="false">
      <c r="A9055" s="6" t="s">
        <v>155</v>
      </c>
      <c r="B9055" s="45" t="n">
        <v>44335</v>
      </c>
      <c r="C9055" s="6" t="s">
        <v>178</v>
      </c>
      <c r="D9055" s="6" t="s">
        <v>189</v>
      </c>
      <c r="E9055" s="6" t="s">
        <v>177</v>
      </c>
      <c r="F9055" s="34" t="n">
        <v>0.458071291446686</v>
      </c>
      <c r="G9055" s="34" t="n">
        <v>0.596514842664369</v>
      </c>
      <c r="H9055" s="34" t="n">
        <v>-0.138443551217683</v>
      </c>
      <c r="I9055" s="34" t="n">
        <v>-0.232087353600988</v>
      </c>
      <c r="J9055" s="35" t="n">
        <v>1.67</v>
      </c>
      <c r="K9055" s="6" t="n">
        <v>1</v>
      </c>
      <c r="L9055" s="35" t="n">
        <v>0.67</v>
      </c>
      <c r="M9055" s="6" t="str">
        <f aca="false">IF(I9055&lt;=0,"Below 0%",IF(I9055&lt;=0.05,"0-5%",IF(I9055&lt;=0.1,"5-10%",IF(I9055&lt;=0.2,"10-20%",IF(I9055&lt;=0.4,"20-40%","Above 40%")))))</f>
        <v>Below 0%</v>
      </c>
      <c r="N9055" s="6" t="str">
        <f aca="false">IF(AND(H9055&gt;=Summary!$B$25,I9055&gt;=Summary!$B$26,I9055&lt;=Summary!$B$27,J9055&gt;=Summary!$B$28,J9055&lt;=Summary!$B$29,F9055*J9055&gt;1),"Yes","No")</f>
        <v>No</v>
      </c>
    </row>
    <row r="9056" customFormat="false" ht="15" hidden="false" customHeight="false" outlineLevel="0" collapsed="false">
      <c r="A9056" s="6" t="s">
        <v>155</v>
      </c>
      <c r="B9056" s="45" t="n">
        <v>44339</v>
      </c>
      <c r="C9056" s="6" t="s">
        <v>185</v>
      </c>
      <c r="D9056" s="6" t="s">
        <v>201</v>
      </c>
      <c r="E9056" s="6" t="s">
        <v>187</v>
      </c>
      <c r="F9056" s="34" t="n">
        <v>0.570259511470795</v>
      </c>
      <c r="G9056" s="34" t="n">
        <v>0.597104945717732</v>
      </c>
      <c r="H9056" s="34" t="n">
        <v>-0.0268454342469376</v>
      </c>
      <c r="I9056" s="34" t="n">
        <v>-0.0449593232135582</v>
      </c>
      <c r="J9056" s="35" t="n">
        <v>1.67</v>
      </c>
      <c r="K9056" s="6" t="n">
        <v>1</v>
      </c>
      <c r="L9056" s="35" t="n">
        <v>0.67</v>
      </c>
      <c r="M9056" s="6" t="str">
        <f aca="false">IF(I9056&lt;=0,"Below 0%",IF(I9056&lt;=0.05,"0-5%",IF(I9056&lt;=0.1,"5-10%",IF(I9056&lt;=0.2,"10-20%",IF(I9056&lt;=0.4,"20-40%","Above 40%")))))</f>
        <v>Below 0%</v>
      </c>
      <c r="N9056" s="6" t="str">
        <f aca="false">IF(AND(H9056&gt;=Summary!$B$25,I9056&gt;=Summary!$B$26,I9056&lt;=Summary!$B$27,J9056&gt;=Summary!$B$28,J9056&lt;=Summary!$B$29,F9056*J9056&gt;1),"Yes","No")</f>
        <v>No</v>
      </c>
    </row>
    <row r="9057" customFormat="false" ht="15" hidden="false" customHeight="false" outlineLevel="0" collapsed="false">
      <c r="A9057" s="6" t="s">
        <v>155</v>
      </c>
      <c r="B9057" s="45" t="n">
        <v>44339</v>
      </c>
      <c r="C9057" s="6" t="s">
        <v>185</v>
      </c>
      <c r="D9057" s="6" t="s">
        <v>201</v>
      </c>
      <c r="E9057" s="6" t="s">
        <v>174</v>
      </c>
      <c r="F9057" s="34" t="n">
        <v>0.231728881597519</v>
      </c>
      <c r="G9057" s="34" t="n">
        <v>0.221592279855247</v>
      </c>
      <c r="H9057" s="34" t="n">
        <v>0.0101366017422717</v>
      </c>
      <c r="I9057" s="34" t="n">
        <v>0.045744381297459</v>
      </c>
      <c r="J9057" s="35" t="n">
        <v>4.5</v>
      </c>
      <c r="K9057" s="6" t="n">
        <v>0</v>
      </c>
      <c r="L9057" s="35" t="n">
        <v>-1</v>
      </c>
      <c r="M9057" s="6" t="str">
        <f aca="false">IF(I9057&lt;=0,"Below 0%",IF(I9057&lt;=0.05,"0-5%",IF(I9057&lt;=0.1,"5-10%",IF(I9057&lt;=0.2,"10-20%",IF(I9057&lt;=0.4,"20-40%","Above 40%")))))</f>
        <v>0-5%</v>
      </c>
      <c r="N9057" s="6" t="str">
        <f aca="false">IF(AND(H9057&gt;=Summary!$B$25,I9057&gt;=Summary!$B$26,I9057&lt;=Summary!$B$27,J9057&gt;=Summary!$B$28,J9057&lt;=Summary!$B$29,F9057*J9057&gt;1),"Yes","No")</f>
        <v>No</v>
      </c>
    </row>
    <row r="9058" customFormat="false" ht="15" hidden="false" customHeight="false" outlineLevel="0" collapsed="false">
      <c r="A9058" s="6" t="s">
        <v>155</v>
      </c>
      <c r="B9058" s="45" t="n">
        <v>44339</v>
      </c>
      <c r="C9058" s="6" t="s">
        <v>185</v>
      </c>
      <c r="D9058" s="6" t="s">
        <v>201</v>
      </c>
      <c r="E9058" s="6" t="s">
        <v>177</v>
      </c>
      <c r="F9058" s="34" t="n">
        <v>0.198011592030525</v>
      </c>
      <c r="G9058" s="34" t="n">
        <v>0.181302774427021</v>
      </c>
      <c r="H9058" s="34" t="n">
        <v>0.0167088176035047</v>
      </c>
      <c r="I9058" s="34" t="n">
        <v>0.0921597457971084</v>
      </c>
      <c r="J9058" s="35" t="n">
        <v>5.5</v>
      </c>
      <c r="K9058" s="6" t="n">
        <v>0</v>
      </c>
      <c r="L9058" s="35" t="n">
        <v>-1</v>
      </c>
      <c r="M9058" s="6" t="str">
        <f aca="false">IF(I9058&lt;=0,"Below 0%",IF(I9058&lt;=0.05,"0-5%",IF(I9058&lt;=0.1,"5-10%",IF(I9058&lt;=0.2,"10-20%",IF(I9058&lt;=0.4,"20-40%","Above 40%")))))</f>
        <v>5-10%</v>
      </c>
      <c r="N9058" s="6" t="str">
        <f aca="false">IF(AND(H9058&gt;=Summary!$B$25,I9058&gt;=Summary!$B$26,I9058&lt;=Summary!$B$27,J9058&gt;=Summary!$B$28,J9058&lt;=Summary!$B$29,F9058*J9058&gt;1),"Yes","No")</f>
        <v>No</v>
      </c>
    </row>
    <row r="9059" customFormat="false" ht="15" hidden="false" customHeight="false" outlineLevel="0" collapsed="false">
      <c r="A9059" s="6" t="s">
        <v>155</v>
      </c>
      <c r="B9059" s="45" t="n">
        <v>44339</v>
      </c>
      <c r="C9059" s="6" t="s">
        <v>182</v>
      </c>
      <c r="D9059" s="6" t="s">
        <v>190</v>
      </c>
      <c r="E9059" s="6" t="s">
        <v>187</v>
      </c>
      <c r="F9059" s="34" t="n">
        <v>0.208659410476685</v>
      </c>
      <c r="G9059" s="34" t="n">
        <v>0.141448751693741</v>
      </c>
      <c r="H9059" s="34" t="n">
        <v>0.067210658782944</v>
      </c>
      <c r="I9059" s="34" t="n">
        <v>0.475159080431236</v>
      </c>
      <c r="J9059" s="35" t="n">
        <v>7</v>
      </c>
      <c r="K9059" s="6" t="n">
        <v>1</v>
      </c>
      <c r="L9059" s="35" t="n">
        <v>6</v>
      </c>
      <c r="M9059" s="6" t="str">
        <f aca="false">IF(I9059&lt;=0,"Below 0%",IF(I9059&lt;=0.05,"0-5%",IF(I9059&lt;=0.1,"5-10%",IF(I9059&lt;=0.2,"10-20%",IF(I9059&lt;=0.4,"20-40%","Above 40%")))))</f>
        <v>Above 40%</v>
      </c>
      <c r="N9059" s="6" t="str">
        <f aca="false">IF(AND(H9059&gt;=Summary!$B$25,I9059&gt;=Summary!$B$26,I9059&lt;=Summary!$B$27,J9059&gt;=Summary!$B$28,J9059&lt;=Summary!$B$29,F9059*J9059&gt;1),"Yes","No")</f>
        <v>No</v>
      </c>
    </row>
    <row r="9060" customFormat="false" ht="15" hidden="false" customHeight="false" outlineLevel="0" collapsed="false">
      <c r="A9060" s="6" t="s">
        <v>155</v>
      </c>
      <c r="B9060" s="45" t="n">
        <v>44339</v>
      </c>
      <c r="C9060" s="6" t="s">
        <v>182</v>
      </c>
      <c r="D9060" s="6" t="s">
        <v>190</v>
      </c>
      <c r="E9060" s="6" t="s">
        <v>174</v>
      </c>
      <c r="F9060" s="34" t="n">
        <v>0.264607906341553</v>
      </c>
      <c r="G9060" s="34" t="n">
        <v>0.207142523400875</v>
      </c>
      <c r="H9060" s="34" t="n">
        <v>0.0574653829406774</v>
      </c>
      <c r="I9060" s="34" t="n">
        <v>0.277419537027976</v>
      </c>
      <c r="J9060" s="35" t="n">
        <v>4.78</v>
      </c>
      <c r="K9060" s="6" t="n">
        <v>0</v>
      </c>
      <c r="L9060" s="35" t="n">
        <v>-1</v>
      </c>
      <c r="M9060" s="6" t="str">
        <f aca="false">IF(I9060&lt;=0,"Below 0%",IF(I9060&lt;=0.05,"0-5%",IF(I9060&lt;=0.1,"5-10%",IF(I9060&lt;=0.2,"10-20%",IF(I9060&lt;=0.4,"20-40%","Above 40%")))))</f>
        <v>20-40%</v>
      </c>
      <c r="N9060" s="6" t="str">
        <f aca="false">IF(AND(H9060&gt;=Summary!$B$25,I9060&gt;=Summary!$B$26,I9060&lt;=Summary!$B$27,J9060&gt;=Summary!$B$28,J9060&lt;=Summary!$B$29,F9060*J9060&gt;1),"Yes","No")</f>
        <v>Yes</v>
      </c>
    </row>
    <row r="9061" customFormat="false" ht="15" hidden="false" customHeight="false" outlineLevel="0" collapsed="false">
      <c r="A9061" s="6" t="s">
        <v>155</v>
      </c>
      <c r="B9061" s="45" t="n">
        <v>44339</v>
      </c>
      <c r="C9061" s="6" t="s">
        <v>182</v>
      </c>
      <c r="D9061" s="6" t="s">
        <v>190</v>
      </c>
      <c r="E9061" s="6" t="s">
        <v>177</v>
      </c>
      <c r="F9061" s="34" t="n">
        <v>0.526732683181763</v>
      </c>
      <c r="G9061" s="34" t="n">
        <v>0.651408724905384</v>
      </c>
      <c r="H9061" s="34" t="n">
        <v>-0.124676041723622</v>
      </c>
      <c r="I9061" s="34" t="n">
        <v>-0.191394491594706</v>
      </c>
      <c r="J9061" s="35" t="n">
        <v>1.52</v>
      </c>
      <c r="K9061" s="6" t="n">
        <v>0</v>
      </c>
      <c r="L9061" s="35" t="n">
        <v>-1</v>
      </c>
      <c r="M9061" s="6" t="str">
        <f aca="false">IF(I9061&lt;=0,"Below 0%",IF(I9061&lt;=0.05,"0-5%",IF(I9061&lt;=0.1,"5-10%",IF(I9061&lt;=0.2,"10-20%",IF(I9061&lt;=0.4,"20-40%","Above 40%")))))</f>
        <v>Below 0%</v>
      </c>
      <c r="N9061" s="6" t="str">
        <f aca="false">IF(AND(H9061&gt;=Summary!$B$25,I9061&gt;=Summary!$B$26,I9061&lt;=Summary!$B$27,J9061&gt;=Summary!$B$28,J9061&lt;=Summary!$B$29,F9061*J9061&gt;1),"Yes","No")</f>
        <v>No</v>
      </c>
    </row>
    <row r="9062" customFormat="false" ht="15" hidden="false" customHeight="false" outlineLevel="0" collapsed="false">
      <c r="A9062" s="6" t="s">
        <v>155</v>
      </c>
      <c r="B9062" s="45" t="n">
        <v>44339</v>
      </c>
      <c r="C9062" s="6" t="s">
        <v>184</v>
      </c>
      <c r="D9062" s="6" t="s">
        <v>188</v>
      </c>
      <c r="E9062" s="6" t="s">
        <v>187</v>
      </c>
      <c r="F9062" s="34" t="n">
        <v>0.38592791557312</v>
      </c>
      <c r="G9062" s="34" t="n">
        <v>0.455113358830625</v>
      </c>
      <c r="H9062" s="34" t="n">
        <v>-0.0691854432575045</v>
      </c>
      <c r="I9062" s="34" t="n">
        <v>-0.152018045427782</v>
      </c>
      <c r="J9062" s="35" t="n">
        <v>2.21</v>
      </c>
      <c r="K9062" s="6" t="n">
        <v>0</v>
      </c>
      <c r="L9062" s="35" t="n">
        <v>-1</v>
      </c>
      <c r="M9062" s="6" t="str">
        <f aca="false">IF(I9062&lt;=0,"Below 0%",IF(I9062&lt;=0.05,"0-5%",IF(I9062&lt;=0.1,"5-10%",IF(I9062&lt;=0.2,"10-20%",IF(I9062&lt;=0.4,"20-40%","Above 40%")))))</f>
        <v>Below 0%</v>
      </c>
      <c r="N9062" s="6" t="str">
        <f aca="false">IF(AND(H9062&gt;=Summary!$B$25,I9062&gt;=Summary!$B$26,I9062&lt;=Summary!$B$27,J9062&gt;=Summary!$B$28,J9062&lt;=Summary!$B$29,F9062*J9062&gt;1),"Yes","No")</f>
        <v>No</v>
      </c>
    </row>
    <row r="9063" customFormat="false" ht="15" hidden="false" customHeight="false" outlineLevel="0" collapsed="false">
      <c r="A9063" s="6" t="s">
        <v>155</v>
      </c>
      <c r="B9063" s="45" t="n">
        <v>44339</v>
      </c>
      <c r="C9063" s="6" t="s">
        <v>184</v>
      </c>
      <c r="D9063" s="6" t="s">
        <v>188</v>
      </c>
      <c r="E9063" s="6" t="s">
        <v>174</v>
      </c>
      <c r="F9063" s="34" t="n">
        <v>0.252538651227951</v>
      </c>
      <c r="G9063" s="34" t="n">
        <v>0.253350257686569</v>
      </c>
      <c r="H9063" s="34" t="n">
        <v>-0.00081160645861833</v>
      </c>
      <c r="I9063" s="34" t="n">
        <v>-0.00320349569023293</v>
      </c>
      <c r="J9063" s="35" t="n">
        <v>3.97</v>
      </c>
      <c r="K9063" s="6" t="n">
        <v>0</v>
      </c>
      <c r="L9063" s="35" t="n">
        <v>-1</v>
      </c>
      <c r="M9063" s="6" t="str">
        <f aca="false">IF(I9063&lt;=0,"Below 0%",IF(I9063&lt;=0.05,"0-5%",IF(I9063&lt;=0.1,"5-10%",IF(I9063&lt;=0.2,"10-20%",IF(I9063&lt;=0.4,"20-40%","Above 40%")))))</f>
        <v>Below 0%</v>
      </c>
      <c r="N9063" s="6" t="str">
        <f aca="false">IF(AND(H9063&gt;=Summary!$B$25,I9063&gt;=Summary!$B$26,I9063&lt;=Summary!$B$27,J9063&gt;=Summary!$B$28,J9063&lt;=Summary!$B$29,F9063*J9063&gt;1),"Yes","No")</f>
        <v>No</v>
      </c>
    </row>
    <row r="9064" customFormat="false" ht="15" hidden="false" customHeight="false" outlineLevel="0" collapsed="false">
      <c r="A9064" s="6" t="s">
        <v>155</v>
      </c>
      <c r="B9064" s="45" t="n">
        <v>44339</v>
      </c>
      <c r="C9064" s="6" t="s">
        <v>184</v>
      </c>
      <c r="D9064" s="6" t="s">
        <v>188</v>
      </c>
      <c r="E9064" s="6" t="s">
        <v>177</v>
      </c>
      <c r="F9064" s="34" t="n">
        <v>0.361533403396606</v>
      </c>
      <c r="G9064" s="34" t="n">
        <v>0.291536383482806</v>
      </c>
      <c r="H9064" s="34" t="n">
        <v>0.0699970199138005</v>
      </c>
      <c r="I9064" s="34" t="n">
        <v>0.240097030352058</v>
      </c>
      <c r="J9064" s="35" t="n">
        <v>3.45</v>
      </c>
      <c r="K9064" s="6" t="n">
        <v>1</v>
      </c>
      <c r="L9064" s="35" t="n">
        <v>2.45</v>
      </c>
      <c r="M9064" s="6" t="str">
        <f aca="false">IF(I9064&lt;=0,"Below 0%",IF(I9064&lt;=0.05,"0-5%",IF(I9064&lt;=0.1,"5-10%",IF(I9064&lt;=0.2,"10-20%",IF(I9064&lt;=0.4,"20-40%","Above 40%")))))</f>
        <v>20-40%</v>
      </c>
      <c r="N9064" s="6" t="str">
        <f aca="false">IF(AND(H9064&gt;=Summary!$B$25,I9064&gt;=Summary!$B$26,I9064&lt;=Summary!$B$27,J9064&gt;=Summary!$B$28,J9064&lt;=Summary!$B$29,F9064*J9064&gt;1),"Yes","No")</f>
        <v>Yes</v>
      </c>
    </row>
    <row r="9065" customFormat="false" ht="15" hidden="false" customHeight="false" outlineLevel="0" collapsed="false">
      <c r="A9065" s="6" t="s">
        <v>155</v>
      </c>
      <c r="B9065" s="45" t="n">
        <v>44339</v>
      </c>
      <c r="C9065" s="6" t="s">
        <v>205</v>
      </c>
      <c r="D9065" s="6" t="s">
        <v>178</v>
      </c>
      <c r="E9065" s="6" t="s">
        <v>187</v>
      </c>
      <c r="F9065" s="34" t="n">
        <v>0.663838028907776</v>
      </c>
      <c r="G9065" s="34" t="n">
        <v>0.673960612691466</v>
      </c>
      <c r="H9065" s="34" t="n">
        <v>-0.0101225837836902</v>
      </c>
      <c r="I9065" s="34" t="n">
        <v>-0.0150195480167092</v>
      </c>
      <c r="J9065" s="35" t="n">
        <v>1.49</v>
      </c>
      <c r="K9065" s="6" t="n">
        <v>1</v>
      </c>
      <c r="L9065" s="35" t="n">
        <v>0.49</v>
      </c>
      <c r="M9065" s="6" t="str">
        <f aca="false">IF(I9065&lt;=0,"Below 0%",IF(I9065&lt;=0.05,"0-5%",IF(I9065&lt;=0.1,"5-10%",IF(I9065&lt;=0.2,"10-20%",IF(I9065&lt;=0.4,"20-40%","Above 40%")))))</f>
        <v>Below 0%</v>
      </c>
      <c r="N9065" s="6" t="str">
        <f aca="false">IF(AND(H9065&gt;=Summary!$B$25,I9065&gt;=Summary!$B$26,I9065&lt;=Summary!$B$27,J9065&gt;=Summary!$B$28,J9065&lt;=Summary!$B$29,F9065*J9065&gt;1),"Yes","No")</f>
        <v>No</v>
      </c>
    </row>
    <row r="9066" customFormat="false" ht="15" hidden="false" customHeight="false" outlineLevel="0" collapsed="false">
      <c r="A9066" s="6" t="s">
        <v>155</v>
      </c>
      <c r="B9066" s="45" t="n">
        <v>44339</v>
      </c>
      <c r="C9066" s="6" t="s">
        <v>205</v>
      </c>
      <c r="D9066" s="6" t="s">
        <v>178</v>
      </c>
      <c r="E9066" s="6" t="s">
        <v>174</v>
      </c>
      <c r="F9066" s="34" t="n">
        <v>0.215078949928284</v>
      </c>
      <c r="G9066" s="34" t="n">
        <v>0.182582056892779</v>
      </c>
      <c r="H9066" s="34" t="n">
        <v>0.0324968930355047</v>
      </c>
      <c r="I9066" s="34" t="n">
        <v>0.177985140426961</v>
      </c>
      <c r="J9066" s="35" t="n">
        <v>5.5</v>
      </c>
      <c r="K9066" s="6" t="n">
        <v>0</v>
      </c>
      <c r="L9066" s="35" t="n">
        <v>-1</v>
      </c>
      <c r="M9066" s="6" t="str">
        <f aca="false">IF(I9066&lt;=0,"Below 0%",IF(I9066&lt;=0.05,"0-5%",IF(I9066&lt;=0.1,"5-10%",IF(I9066&lt;=0.2,"10-20%",IF(I9066&lt;=0.4,"20-40%","Above 40%")))))</f>
        <v>10-20%</v>
      </c>
      <c r="N9066" s="6" t="str">
        <f aca="false">IF(AND(H9066&gt;=Summary!$B$25,I9066&gt;=Summary!$B$26,I9066&lt;=Summary!$B$27,J9066&gt;=Summary!$B$28,J9066&lt;=Summary!$B$29,F9066*J9066&gt;1),"Yes","No")</f>
        <v>No</v>
      </c>
    </row>
    <row r="9067" customFormat="false" ht="15" hidden="false" customHeight="false" outlineLevel="0" collapsed="false">
      <c r="A9067" s="6" t="s">
        <v>155</v>
      </c>
      <c r="B9067" s="45" t="n">
        <v>44339</v>
      </c>
      <c r="C9067" s="6" t="s">
        <v>205</v>
      </c>
      <c r="D9067" s="6" t="s">
        <v>178</v>
      </c>
      <c r="E9067" s="6" t="s">
        <v>177</v>
      </c>
      <c r="F9067" s="34" t="n">
        <v>0.121083028614521</v>
      </c>
      <c r="G9067" s="34" t="n">
        <v>0.143457330415755</v>
      </c>
      <c r="H9067" s="34" t="n">
        <v>-0.0223743018012339</v>
      </c>
      <c r="I9067" s="34" t="n">
        <v>-0.155964855447893</v>
      </c>
      <c r="J9067" s="35" t="n">
        <v>7</v>
      </c>
      <c r="K9067" s="6" t="n">
        <v>0</v>
      </c>
      <c r="L9067" s="35" t="n">
        <v>-1</v>
      </c>
      <c r="M9067" s="6" t="str">
        <f aca="false">IF(I9067&lt;=0,"Below 0%",IF(I9067&lt;=0.05,"0-5%",IF(I9067&lt;=0.1,"5-10%",IF(I9067&lt;=0.2,"10-20%",IF(I9067&lt;=0.4,"20-40%","Above 40%")))))</f>
        <v>Below 0%</v>
      </c>
      <c r="N9067" s="6" t="str">
        <f aca="false">IF(AND(H9067&gt;=Summary!$B$25,I9067&gt;=Summary!$B$26,I9067&lt;=Summary!$B$27,J9067&gt;=Summary!$B$28,J9067&lt;=Summary!$B$29,F9067*J9067&gt;1),"Yes","No")</f>
        <v>No</v>
      </c>
    </row>
    <row r="9068" customFormat="false" ht="15" hidden="false" customHeight="false" outlineLevel="0" collapsed="false">
      <c r="A9068" s="6" t="s">
        <v>155</v>
      </c>
      <c r="B9068" s="45" t="n">
        <v>44339</v>
      </c>
      <c r="C9068" s="6" t="s">
        <v>195</v>
      </c>
      <c r="D9068" s="6" t="s">
        <v>181</v>
      </c>
      <c r="E9068" s="6" t="s">
        <v>187</v>
      </c>
      <c r="F9068" s="34" t="n">
        <v>0.40576583147049</v>
      </c>
      <c r="G9068" s="34" t="n">
        <v>0.475005654829224</v>
      </c>
      <c r="H9068" s="34" t="n">
        <v>-0.0692398233587347</v>
      </c>
      <c r="I9068" s="34" t="n">
        <v>-0.145766313842365</v>
      </c>
      <c r="J9068" s="35" t="n">
        <v>2.11</v>
      </c>
      <c r="K9068" s="6" t="n">
        <v>0</v>
      </c>
      <c r="L9068" s="35" t="n">
        <v>-1</v>
      </c>
      <c r="M9068" s="6" t="str">
        <f aca="false">IF(I9068&lt;=0,"Below 0%",IF(I9068&lt;=0.05,"0-5%",IF(I9068&lt;=0.1,"5-10%",IF(I9068&lt;=0.2,"10-20%",IF(I9068&lt;=0.4,"20-40%","Above 40%")))))</f>
        <v>Below 0%</v>
      </c>
      <c r="N9068" s="6" t="str">
        <f aca="false">IF(AND(H9068&gt;=Summary!$B$25,I9068&gt;=Summary!$B$26,I9068&lt;=Summary!$B$27,J9068&gt;=Summary!$B$28,J9068&lt;=Summary!$B$29,F9068*J9068&gt;1),"Yes","No")</f>
        <v>No</v>
      </c>
    </row>
    <row r="9069" customFormat="false" ht="15" hidden="false" customHeight="false" outlineLevel="0" collapsed="false">
      <c r="A9069" s="6" t="s">
        <v>155</v>
      </c>
      <c r="B9069" s="45" t="n">
        <v>44339</v>
      </c>
      <c r="C9069" s="6" t="s">
        <v>195</v>
      </c>
      <c r="D9069" s="6" t="s">
        <v>181</v>
      </c>
      <c r="E9069" s="6" t="s">
        <v>174</v>
      </c>
      <c r="F9069" s="34" t="n">
        <v>0.349045991897583</v>
      </c>
      <c r="G9069" s="34" t="n">
        <v>0.238633793259444</v>
      </c>
      <c r="H9069" s="34" t="n">
        <v>0.110412198638139</v>
      </c>
      <c r="I9069" s="34" t="n">
        <v>0.462684673155654</v>
      </c>
      <c r="J9069" s="35" t="n">
        <v>4.2</v>
      </c>
      <c r="K9069" s="6" t="n">
        <v>0</v>
      </c>
      <c r="L9069" s="35" t="n">
        <v>-1</v>
      </c>
      <c r="M9069" s="6" t="str">
        <f aca="false">IF(I9069&lt;=0,"Below 0%",IF(I9069&lt;=0.05,"0-5%",IF(I9069&lt;=0.1,"5-10%",IF(I9069&lt;=0.2,"10-20%",IF(I9069&lt;=0.4,"20-40%","Above 40%")))))</f>
        <v>Above 40%</v>
      </c>
      <c r="N9069" s="6" t="str">
        <f aca="false">IF(AND(H9069&gt;=Summary!$B$25,I9069&gt;=Summary!$B$26,I9069&lt;=Summary!$B$27,J9069&gt;=Summary!$B$28,J9069&lt;=Summary!$B$29,F9069*J9069&gt;1),"Yes","No")</f>
        <v>No</v>
      </c>
    </row>
    <row r="9070" customFormat="false" ht="15" hidden="false" customHeight="false" outlineLevel="0" collapsed="false">
      <c r="A9070" s="6" t="s">
        <v>155</v>
      </c>
      <c r="B9070" s="45" t="n">
        <v>44339</v>
      </c>
      <c r="C9070" s="6" t="s">
        <v>195</v>
      </c>
      <c r="D9070" s="6" t="s">
        <v>181</v>
      </c>
      <c r="E9070" s="6" t="s">
        <v>177</v>
      </c>
      <c r="F9070" s="34" t="n">
        <v>0.245188191533089</v>
      </c>
      <c r="G9070" s="34" t="n">
        <v>0.286360551911332</v>
      </c>
      <c r="H9070" s="34" t="n">
        <v>-0.0411723603782436</v>
      </c>
      <c r="I9070" s="34" t="n">
        <v>-0.143778045207121</v>
      </c>
      <c r="J9070" s="35" t="n">
        <v>3.5</v>
      </c>
      <c r="K9070" s="6" t="n">
        <v>1</v>
      </c>
      <c r="L9070" s="35" t="n">
        <v>2.5</v>
      </c>
      <c r="M9070" s="6" t="str">
        <f aca="false">IF(I9070&lt;=0,"Below 0%",IF(I9070&lt;=0.05,"0-5%",IF(I9070&lt;=0.1,"5-10%",IF(I9070&lt;=0.2,"10-20%",IF(I9070&lt;=0.4,"20-40%","Above 40%")))))</f>
        <v>Below 0%</v>
      </c>
      <c r="N9070" s="6" t="str">
        <f aca="false">IF(AND(H9070&gt;=Summary!$B$25,I9070&gt;=Summary!$B$26,I9070&lt;=Summary!$B$27,J9070&gt;=Summary!$B$28,J9070&lt;=Summary!$B$29,F9070*J9070&gt;1),"Yes","No")</f>
        <v>No</v>
      </c>
    </row>
    <row r="9071" customFormat="false" ht="15" hidden="false" customHeight="false" outlineLevel="0" collapsed="false">
      <c r="A9071" s="6" t="s">
        <v>155</v>
      </c>
      <c r="B9071" s="45" t="n">
        <v>44339</v>
      </c>
      <c r="C9071" s="6" t="s">
        <v>183</v>
      </c>
      <c r="D9071" s="6" t="s">
        <v>180</v>
      </c>
      <c r="E9071" s="6" t="s">
        <v>187</v>
      </c>
      <c r="F9071" s="34" t="n">
        <v>0.698421835899353</v>
      </c>
      <c r="G9071" s="34" t="n">
        <v>0.839121719267167</v>
      </c>
      <c r="H9071" s="34" t="n">
        <v>-0.140699883367814</v>
      </c>
      <c r="I9071" s="34" t="n">
        <v>-0.167675177673499</v>
      </c>
      <c r="J9071" s="35" t="n">
        <v>1.19</v>
      </c>
      <c r="K9071" s="6" t="n">
        <v>1</v>
      </c>
      <c r="L9071" s="35" t="n">
        <v>0.19</v>
      </c>
      <c r="M9071" s="6" t="str">
        <f aca="false">IF(I9071&lt;=0,"Below 0%",IF(I9071&lt;=0.05,"0-5%",IF(I9071&lt;=0.1,"5-10%",IF(I9071&lt;=0.2,"10-20%",IF(I9071&lt;=0.4,"20-40%","Above 40%")))))</f>
        <v>Below 0%</v>
      </c>
      <c r="N9071" s="6" t="str">
        <f aca="false">IF(AND(H9071&gt;=Summary!$B$25,I9071&gt;=Summary!$B$26,I9071&lt;=Summary!$B$27,J9071&gt;=Summary!$B$28,J9071&lt;=Summary!$B$29,F9071*J9071&gt;1),"Yes","No")</f>
        <v>No</v>
      </c>
    </row>
    <row r="9072" customFormat="false" ht="15" hidden="false" customHeight="false" outlineLevel="0" collapsed="false">
      <c r="A9072" s="6" t="s">
        <v>155</v>
      </c>
      <c r="B9072" s="45" t="n">
        <v>44339</v>
      </c>
      <c r="C9072" s="6" t="s">
        <v>183</v>
      </c>
      <c r="D9072" s="6" t="s">
        <v>180</v>
      </c>
      <c r="E9072" s="6" t="s">
        <v>174</v>
      </c>
      <c r="F9072" s="34" t="n">
        <v>0.1844182908535</v>
      </c>
      <c r="G9072" s="34" t="n">
        <v>0.110950538436437</v>
      </c>
      <c r="H9072" s="34" t="n">
        <v>0.0734677524170638</v>
      </c>
      <c r="I9072" s="34" t="n">
        <v>0.662166704663209</v>
      </c>
      <c r="J9072" s="35" t="n">
        <v>9</v>
      </c>
      <c r="K9072" s="6" t="n">
        <v>0</v>
      </c>
      <c r="L9072" s="35" t="n">
        <v>-1</v>
      </c>
      <c r="M9072" s="6" t="str">
        <f aca="false">IF(I9072&lt;=0,"Below 0%",IF(I9072&lt;=0.05,"0-5%",IF(I9072&lt;=0.1,"5-10%",IF(I9072&lt;=0.2,"10-20%",IF(I9072&lt;=0.4,"20-40%","Above 40%")))))</f>
        <v>Above 40%</v>
      </c>
      <c r="N9072" s="6" t="str">
        <f aca="false">IF(AND(H9072&gt;=Summary!$B$25,I9072&gt;=Summary!$B$26,I9072&lt;=Summary!$B$27,J9072&gt;=Summary!$B$28,J9072&lt;=Summary!$B$29,F9072*J9072&gt;1),"Yes","No")</f>
        <v>No</v>
      </c>
    </row>
    <row r="9073" customFormat="false" ht="15" hidden="false" customHeight="false" outlineLevel="0" collapsed="false">
      <c r="A9073" s="6" t="s">
        <v>155</v>
      </c>
      <c r="B9073" s="45" t="n">
        <v>44339</v>
      </c>
      <c r="C9073" s="6" t="s">
        <v>183</v>
      </c>
      <c r="D9073" s="6" t="s">
        <v>180</v>
      </c>
      <c r="E9073" s="6" t="s">
        <v>177</v>
      </c>
      <c r="F9073" s="34" t="n">
        <v>0.117159850895405</v>
      </c>
      <c r="G9073" s="34" t="n">
        <v>0.0499277422963964</v>
      </c>
      <c r="H9073" s="34" t="n">
        <v>0.0672321085990084</v>
      </c>
      <c r="I9073" s="34" t="n">
        <v>1.34658819939993</v>
      </c>
      <c r="J9073" s="35" t="n">
        <v>20</v>
      </c>
      <c r="K9073" s="6" t="n">
        <v>0</v>
      </c>
      <c r="L9073" s="35" t="n">
        <v>-1</v>
      </c>
      <c r="M9073" s="6" t="str">
        <f aca="false">IF(I9073&lt;=0,"Below 0%",IF(I9073&lt;=0.05,"0-5%",IF(I9073&lt;=0.1,"5-10%",IF(I9073&lt;=0.2,"10-20%",IF(I9073&lt;=0.4,"20-40%","Above 40%")))))</f>
        <v>Above 40%</v>
      </c>
      <c r="N9073" s="6" t="str">
        <f aca="false">IF(AND(H9073&gt;=Summary!$B$25,I9073&gt;=Summary!$B$26,I9073&lt;=Summary!$B$27,J9073&gt;=Summary!$B$28,J9073&lt;=Summary!$B$29,F9073*J9073&gt;1),"Yes","No")</f>
        <v>No</v>
      </c>
    </row>
    <row r="9074" customFormat="false" ht="15" hidden="false" customHeight="false" outlineLevel="0" collapsed="false">
      <c r="A9074" s="6" t="s">
        <v>155</v>
      </c>
      <c r="B9074" s="45" t="n">
        <v>44339</v>
      </c>
      <c r="C9074" s="6" t="s">
        <v>194</v>
      </c>
      <c r="D9074" s="6" t="s">
        <v>173</v>
      </c>
      <c r="E9074" s="6" t="s">
        <v>187</v>
      </c>
      <c r="F9074" s="34" t="n">
        <v>0.770043134689331</v>
      </c>
      <c r="G9074" s="34" t="n">
        <v>0.674807197943445</v>
      </c>
      <c r="H9074" s="34" t="n">
        <v>0.0952359367458863</v>
      </c>
      <c r="I9074" s="34" t="n">
        <v>0.14113058816819</v>
      </c>
      <c r="J9074" s="35" t="n">
        <v>1.48</v>
      </c>
      <c r="K9074" s="6" t="n">
        <v>1</v>
      </c>
      <c r="L9074" s="35" t="n">
        <v>0.48</v>
      </c>
      <c r="M9074" s="6" t="str">
        <f aca="false">IF(I9074&lt;=0,"Below 0%",IF(I9074&lt;=0.05,"0-5%",IF(I9074&lt;=0.1,"5-10%",IF(I9074&lt;=0.2,"10-20%",IF(I9074&lt;=0.4,"20-40%","Above 40%")))))</f>
        <v>10-20%</v>
      </c>
      <c r="N9074" s="6" t="str">
        <f aca="false">IF(AND(H9074&gt;=Summary!$B$25,I9074&gt;=Summary!$B$26,I9074&lt;=Summary!$B$27,J9074&gt;=Summary!$B$28,J9074&lt;=Summary!$B$29,F9074*J9074&gt;1),"Yes","No")</f>
        <v>No</v>
      </c>
    </row>
    <row r="9075" customFormat="false" ht="15" hidden="false" customHeight="false" outlineLevel="0" collapsed="false">
      <c r="A9075" s="6" t="s">
        <v>155</v>
      </c>
      <c r="B9075" s="45" t="n">
        <v>44339</v>
      </c>
      <c r="C9075" s="6" t="s">
        <v>194</v>
      </c>
      <c r="D9075" s="6" t="s">
        <v>173</v>
      </c>
      <c r="E9075" s="6" t="s">
        <v>174</v>
      </c>
      <c r="F9075" s="34" t="n">
        <v>0.132776111364365</v>
      </c>
      <c r="G9075" s="34" t="n">
        <v>0.190231362467866</v>
      </c>
      <c r="H9075" s="34" t="n">
        <v>-0.0574552511035017</v>
      </c>
      <c r="I9075" s="34" t="n">
        <v>-0.302028279449489</v>
      </c>
      <c r="J9075" s="35" t="n">
        <v>5.25</v>
      </c>
      <c r="K9075" s="6" t="n">
        <v>0</v>
      </c>
      <c r="L9075" s="35" t="n">
        <v>-1</v>
      </c>
      <c r="M9075" s="6" t="str">
        <f aca="false">IF(I9075&lt;=0,"Below 0%",IF(I9075&lt;=0.05,"0-5%",IF(I9075&lt;=0.1,"5-10%",IF(I9075&lt;=0.2,"10-20%",IF(I9075&lt;=0.4,"20-40%","Above 40%")))))</f>
        <v>Below 0%</v>
      </c>
      <c r="N9075" s="6" t="str">
        <f aca="false">IF(AND(H9075&gt;=Summary!$B$25,I9075&gt;=Summary!$B$26,I9075&lt;=Summary!$B$27,J9075&gt;=Summary!$B$28,J9075&lt;=Summary!$B$29,F9075*J9075&gt;1),"Yes","No")</f>
        <v>No</v>
      </c>
    </row>
    <row r="9076" customFormat="false" ht="15" hidden="false" customHeight="false" outlineLevel="0" collapsed="false">
      <c r="A9076" s="6" t="s">
        <v>155</v>
      </c>
      <c r="B9076" s="45" t="n">
        <v>44339</v>
      </c>
      <c r="C9076" s="6" t="s">
        <v>194</v>
      </c>
      <c r="D9076" s="6" t="s">
        <v>173</v>
      </c>
      <c r="E9076" s="6" t="s">
        <v>177</v>
      </c>
      <c r="F9076" s="34" t="n">
        <v>0.0971807315945625</v>
      </c>
      <c r="G9076" s="34" t="n">
        <v>0.134961439588689</v>
      </c>
      <c r="H9076" s="34" t="n">
        <v>-0.0377807079941264</v>
      </c>
      <c r="I9076" s="34" t="n">
        <v>-0.279937055423146</v>
      </c>
      <c r="J9076" s="35" t="n">
        <v>7.4</v>
      </c>
      <c r="K9076" s="6" t="n">
        <v>0</v>
      </c>
      <c r="L9076" s="35" t="n">
        <v>-1</v>
      </c>
      <c r="M9076" s="6" t="str">
        <f aca="false">IF(I9076&lt;=0,"Below 0%",IF(I9076&lt;=0.05,"0-5%",IF(I9076&lt;=0.1,"5-10%",IF(I9076&lt;=0.2,"10-20%",IF(I9076&lt;=0.4,"20-40%","Above 40%")))))</f>
        <v>Below 0%</v>
      </c>
      <c r="N9076" s="6" t="str">
        <f aca="false">IF(AND(H9076&gt;=Summary!$B$25,I9076&gt;=Summary!$B$26,I9076&lt;=Summary!$B$27,J9076&gt;=Summary!$B$28,J9076&lt;=Summary!$B$29,F9076*J9076&gt;1),"Yes","No")</f>
        <v>No</v>
      </c>
    </row>
    <row r="9077" customFormat="false" ht="15" hidden="false" customHeight="false" outlineLevel="0" collapsed="false">
      <c r="A9077" s="6" t="s">
        <v>155</v>
      </c>
      <c r="B9077" s="45" t="n">
        <v>44339</v>
      </c>
      <c r="C9077" s="6" t="s">
        <v>204</v>
      </c>
      <c r="D9077" s="6" t="s">
        <v>196</v>
      </c>
      <c r="E9077" s="6" t="s">
        <v>187</v>
      </c>
      <c r="F9077" s="34" t="n">
        <v>0.279786437749863</v>
      </c>
      <c r="G9077" s="34" t="n">
        <v>0.340063017855059</v>
      </c>
      <c r="H9077" s="34" t="n">
        <v>-0.0602765801051963</v>
      </c>
      <c r="I9077" s="34" t="n">
        <v>-0.177251206218746</v>
      </c>
      <c r="J9077" s="35" t="n">
        <v>2.9</v>
      </c>
      <c r="K9077" s="6" t="n">
        <v>1</v>
      </c>
      <c r="L9077" s="35" t="n">
        <v>1.9</v>
      </c>
      <c r="M9077" s="6" t="str">
        <f aca="false">IF(I9077&lt;=0,"Below 0%",IF(I9077&lt;=0.05,"0-5%",IF(I9077&lt;=0.1,"5-10%",IF(I9077&lt;=0.2,"10-20%",IF(I9077&lt;=0.4,"20-40%","Above 40%")))))</f>
        <v>Below 0%</v>
      </c>
      <c r="N9077" s="6" t="str">
        <f aca="false">IF(AND(H9077&gt;=Summary!$B$25,I9077&gt;=Summary!$B$26,I9077&lt;=Summary!$B$27,J9077&gt;=Summary!$B$28,J9077&lt;=Summary!$B$29,F9077*J9077&gt;1),"Yes","No")</f>
        <v>No</v>
      </c>
    </row>
    <row r="9078" customFormat="false" ht="15" hidden="false" customHeight="false" outlineLevel="0" collapsed="false">
      <c r="A9078" s="6" t="s">
        <v>155</v>
      </c>
      <c r="B9078" s="45" t="n">
        <v>44339</v>
      </c>
      <c r="C9078" s="6" t="s">
        <v>204</v>
      </c>
      <c r="D9078" s="6" t="s">
        <v>196</v>
      </c>
      <c r="E9078" s="6" t="s">
        <v>174</v>
      </c>
      <c r="F9078" s="34" t="n">
        <v>0.133941933512688</v>
      </c>
      <c r="G9078" s="34" t="n">
        <v>0.262282646749912</v>
      </c>
      <c r="H9078" s="34" t="n">
        <v>-0.128340713237225</v>
      </c>
      <c r="I9078" s="34" t="n">
        <v>-0.489322167621704</v>
      </c>
      <c r="J9078" s="35" t="n">
        <v>3.76</v>
      </c>
      <c r="K9078" s="6" t="n">
        <v>0</v>
      </c>
      <c r="L9078" s="35" t="n">
        <v>-1</v>
      </c>
      <c r="M9078" s="6" t="str">
        <f aca="false">IF(I9078&lt;=0,"Below 0%",IF(I9078&lt;=0.05,"0-5%",IF(I9078&lt;=0.1,"5-10%",IF(I9078&lt;=0.2,"10-20%",IF(I9078&lt;=0.4,"20-40%","Above 40%")))))</f>
        <v>Below 0%</v>
      </c>
      <c r="N9078" s="6" t="str">
        <f aca="false">IF(AND(H9078&gt;=Summary!$B$25,I9078&gt;=Summary!$B$26,I9078&lt;=Summary!$B$27,J9078&gt;=Summary!$B$28,J9078&lt;=Summary!$B$29,F9078*J9078&gt;1),"Yes","No")</f>
        <v>No</v>
      </c>
    </row>
    <row r="9079" customFormat="false" ht="15" hidden="false" customHeight="false" outlineLevel="0" collapsed="false">
      <c r="A9079" s="6" t="s">
        <v>155</v>
      </c>
      <c r="B9079" s="45" t="n">
        <v>44339</v>
      </c>
      <c r="C9079" s="6" t="s">
        <v>204</v>
      </c>
      <c r="D9079" s="6" t="s">
        <v>196</v>
      </c>
      <c r="E9079" s="6" t="s">
        <v>177</v>
      </c>
      <c r="F9079" s="34" t="n">
        <v>0.586271584033966</v>
      </c>
      <c r="G9079" s="34" t="n">
        <v>0.397654335395029</v>
      </c>
      <c r="H9079" s="34" t="n">
        <v>0.188617248638938</v>
      </c>
      <c r="I9079" s="34" t="n">
        <v>0.474324637883215</v>
      </c>
      <c r="J9079" s="35" t="n">
        <v>2.48</v>
      </c>
      <c r="K9079" s="6" t="n">
        <v>0</v>
      </c>
      <c r="L9079" s="35" t="n">
        <v>-1</v>
      </c>
      <c r="M9079" s="6" t="str">
        <f aca="false">IF(I9079&lt;=0,"Below 0%",IF(I9079&lt;=0.05,"0-5%",IF(I9079&lt;=0.1,"5-10%",IF(I9079&lt;=0.2,"10-20%",IF(I9079&lt;=0.4,"20-40%","Above 40%")))))</f>
        <v>Above 40%</v>
      </c>
      <c r="N9079" s="6" t="str">
        <f aca="false">IF(AND(H9079&gt;=Summary!$B$25,I9079&gt;=Summary!$B$26,I9079&lt;=Summary!$B$27,J9079&gt;=Summary!$B$28,J9079&lt;=Summary!$B$29,F9079*J9079&gt;1),"Yes","No")</f>
        <v>No</v>
      </c>
    </row>
    <row r="9080" customFormat="false" ht="15" hidden="false" customHeight="false" outlineLevel="0" collapsed="false">
      <c r="A9080" s="6" t="s">
        <v>155</v>
      </c>
      <c r="B9080" s="45" t="n">
        <v>44339</v>
      </c>
      <c r="C9080" s="6" t="s">
        <v>189</v>
      </c>
      <c r="D9080" s="6" t="s">
        <v>179</v>
      </c>
      <c r="E9080" s="6" t="s">
        <v>187</v>
      </c>
      <c r="F9080" s="34" t="n">
        <v>0.572403073310852</v>
      </c>
      <c r="G9080" s="34" t="n">
        <v>0.56488909863143</v>
      </c>
      <c r="H9080" s="34" t="n">
        <v>0.00751397467942205</v>
      </c>
      <c r="I9080" s="34" t="n">
        <v>0.0133016811576403</v>
      </c>
      <c r="J9080" s="35" t="n">
        <v>1.76</v>
      </c>
      <c r="K9080" s="6" t="n">
        <v>1</v>
      </c>
      <c r="L9080" s="35" t="n">
        <v>0.76</v>
      </c>
      <c r="M9080" s="6" t="str">
        <f aca="false">IF(I9080&lt;=0,"Below 0%",IF(I9080&lt;=0.05,"0-5%",IF(I9080&lt;=0.1,"5-10%",IF(I9080&lt;=0.2,"10-20%",IF(I9080&lt;=0.4,"20-40%","Above 40%")))))</f>
        <v>0-5%</v>
      </c>
      <c r="N9080" s="6" t="str">
        <f aca="false">IF(AND(H9080&gt;=Summary!$B$25,I9080&gt;=Summary!$B$26,I9080&lt;=Summary!$B$27,J9080&gt;=Summary!$B$28,J9080&lt;=Summary!$B$29,F9080*J9080&gt;1),"Yes","No")</f>
        <v>No</v>
      </c>
    </row>
    <row r="9081" customFormat="false" ht="15" hidden="false" customHeight="false" outlineLevel="0" collapsed="false">
      <c r="A9081" s="6" t="s">
        <v>155</v>
      </c>
      <c r="B9081" s="45" t="n">
        <v>44339</v>
      </c>
      <c r="C9081" s="6" t="s">
        <v>189</v>
      </c>
      <c r="D9081" s="6" t="s">
        <v>179</v>
      </c>
      <c r="E9081" s="6" t="s">
        <v>174</v>
      </c>
      <c r="F9081" s="34" t="n">
        <v>0.254495829343796</v>
      </c>
      <c r="G9081" s="34" t="n">
        <v>0.237848041529023</v>
      </c>
      <c r="H9081" s="34" t="n">
        <v>0.0166477878147726</v>
      </c>
      <c r="I9081" s="34" t="n">
        <v>0.0699933777371096</v>
      </c>
      <c r="J9081" s="35" t="n">
        <v>4.18</v>
      </c>
      <c r="K9081" s="6" t="n">
        <v>0</v>
      </c>
      <c r="L9081" s="35" t="n">
        <v>-1</v>
      </c>
      <c r="M9081" s="6" t="str">
        <f aca="false">IF(I9081&lt;=0,"Below 0%",IF(I9081&lt;=0.05,"0-5%",IF(I9081&lt;=0.1,"5-10%",IF(I9081&lt;=0.2,"10-20%",IF(I9081&lt;=0.4,"20-40%","Above 40%")))))</f>
        <v>5-10%</v>
      </c>
      <c r="N9081" s="6" t="str">
        <f aca="false">IF(AND(H9081&gt;=Summary!$B$25,I9081&gt;=Summary!$B$26,I9081&lt;=Summary!$B$27,J9081&gt;=Summary!$B$28,J9081&lt;=Summary!$B$29,F9081*J9081&gt;1),"Yes","No")</f>
        <v>No</v>
      </c>
    </row>
    <row r="9082" customFormat="false" ht="15" hidden="false" customHeight="false" outlineLevel="0" collapsed="false">
      <c r="A9082" s="6" t="s">
        <v>155</v>
      </c>
      <c r="B9082" s="45" t="n">
        <v>44339</v>
      </c>
      <c r="C9082" s="6" t="s">
        <v>189</v>
      </c>
      <c r="D9082" s="6" t="s">
        <v>179</v>
      </c>
      <c r="E9082" s="6" t="s">
        <v>177</v>
      </c>
      <c r="F9082" s="34" t="n">
        <v>0.173101082444191</v>
      </c>
      <c r="G9082" s="34" t="n">
        <v>0.197262859839547</v>
      </c>
      <c r="H9082" s="34" t="n">
        <v>-0.024161777395356</v>
      </c>
      <c r="I9082" s="34" t="n">
        <v>-0.122485182537702</v>
      </c>
      <c r="J9082" s="35" t="n">
        <v>5.04</v>
      </c>
      <c r="K9082" s="6" t="n">
        <v>0</v>
      </c>
      <c r="L9082" s="35" t="n">
        <v>-1</v>
      </c>
      <c r="M9082" s="6" t="str">
        <f aca="false">IF(I9082&lt;=0,"Below 0%",IF(I9082&lt;=0.05,"0-5%",IF(I9082&lt;=0.1,"5-10%",IF(I9082&lt;=0.2,"10-20%",IF(I9082&lt;=0.4,"20-40%","Above 40%")))))</f>
        <v>Below 0%</v>
      </c>
      <c r="N9082" s="6" t="str">
        <f aca="false">IF(AND(H9082&gt;=Summary!$B$25,I9082&gt;=Summary!$B$26,I9082&lt;=Summary!$B$27,J9082&gt;=Summary!$B$28,J9082&lt;=Summary!$B$29,F9082*J9082&gt;1),"Yes","No")</f>
        <v>No</v>
      </c>
    </row>
    <row r="9083" customFormat="false" ht="15" hidden="false" customHeight="false" outlineLevel="0" collapsed="false">
      <c r="A9083" s="6" t="s">
        <v>155</v>
      </c>
      <c r="B9083" s="45" t="n">
        <v>44339</v>
      </c>
      <c r="C9083" s="6" t="s">
        <v>203</v>
      </c>
      <c r="D9083" s="6" t="s">
        <v>176</v>
      </c>
      <c r="E9083" s="6" t="s">
        <v>187</v>
      </c>
      <c r="F9083" s="34" t="n">
        <v>0.295304328203201</v>
      </c>
      <c r="G9083" s="34" t="n">
        <v>0.379981039941331</v>
      </c>
      <c r="H9083" s="34" t="n">
        <v>-0.0846767117381299</v>
      </c>
      <c r="I9083" s="34" t="n">
        <v>-0.222844570748067</v>
      </c>
      <c r="J9083" s="35" t="n">
        <v>2.63</v>
      </c>
      <c r="K9083" s="6" t="n">
        <v>0</v>
      </c>
      <c r="L9083" s="35" t="n">
        <v>-1</v>
      </c>
      <c r="M9083" s="6" t="str">
        <f aca="false">IF(I9083&lt;=0,"Below 0%",IF(I9083&lt;=0.05,"0-5%",IF(I9083&lt;=0.1,"5-10%",IF(I9083&lt;=0.2,"10-20%",IF(I9083&lt;=0.4,"20-40%","Above 40%")))))</f>
        <v>Below 0%</v>
      </c>
      <c r="N9083" s="6" t="str">
        <f aca="false">IF(AND(H9083&gt;=Summary!$B$25,I9083&gt;=Summary!$B$26,I9083&lt;=Summary!$B$27,J9083&gt;=Summary!$B$28,J9083&lt;=Summary!$B$29,F9083*J9083&gt;1),"Yes","No")</f>
        <v>No</v>
      </c>
    </row>
    <row r="9084" customFormat="false" ht="15" hidden="false" customHeight="false" outlineLevel="0" collapsed="false">
      <c r="A9084" s="6" t="s">
        <v>155</v>
      </c>
      <c r="B9084" s="45" t="n">
        <v>44339</v>
      </c>
      <c r="C9084" s="6" t="s">
        <v>203</v>
      </c>
      <c r="D9084" s="6" t="s">
        <v>176</v>
      </c>
      <c r="E9084" s="6" t="s">
        <v>174</v>
      </c>
      <c r="F9084" s="34" t="n">
        <v>0.207178980112076</v>
      </c>
      <c r="G9084" s="34" t="n">
        <v>0.264378342604683</v>
      </c>
      <c r="H9084" s="34" t="n">
        <v>-0.057199362492607</v>
      </c>
      <c r="I9084" s="34" t="n">
        <v>-0.21635419122865</v>
      </c>
      <c r="J9084" s="35" t="n">
        <v>3.78</v>
      </c>
      <c r="K9084" s="6" t="n">
        <v>0</v>
      </c>
      <c r="L9084" s="35" t="n">
        <v>-1</v>
      </c>
      <c r="M9084" s="6" t="str">
        <f aca="false">IF(I9084&lt;=0,"Below 0%",IF(I9084&lt;=0.05,"0-5%",IF(I9084&lt;=0.1,"5-10%",IF(I9084&lt;=0.2,"10-20%",IF(I9084&lt;=0.4,"20-40%","Above 40%")))))</f>
        <v>Below 0%</v>
      </c>
      <c r="N9084" s="6" t="str">
        <f aca="false">IF(AND(H9084&gt;=Summary!$B$25,I9084&gt;=Summary!$B$26,I9084&lt;=Summary!$B$27,J9084&gt;=Summary!$B$28,J9084&lt;=Summary!$B$29,F9084*J9084&gt;1),"Yes","No")</f>
        <v>No</v>
      </c>
    </row>
    <row r="9085" customFormat="false" ht="15" hidden="false" customHeight="false" outlineLevel="0" collapsed="false">
      <c r="A9085" s="6" t="s">
        <v>155</v>
      </c>
      <c r="B9085" s="45" t="n">
        <v>44339</v>
      </c>
      <c r="C9085" s="6" t="s">
        <v>203</v>
      </c>
      <c r="D9085" s="6" t="s">
        <v>176</v>
      </c>
      <c r="E9085" s="6" t="s">
        <v>177</v>
      </c>
      <c r="F9085" s="34" t="n">
        <v>0.497516632080078</v>
      </c>
      <c r="G9085" s="34" t="n">
        <v>0.355640617453986</v>
      </c>
      <c r="H9085" s="34" t="n">
        <v>0.141876014626092</v>
      </c>
      <c r="I9085" s="34" t="n">
        <v>0.398930852279404</v>
      </c>
      <c r="J9085" s="35" t="n">
        <v>2.81</v>
      </c>
      <c r="K9085" s="6" t="n">
        <v>1</v>
      </c>
      <c r="L9085" s="35" t="n">
        <v>1.81</v>
      </c>
      <c r="M9085" s="6" t="str">
        <f aca="false">IF(I9085&lt;=0,"Below 0%",IF(I9085&lt;=0.05,"0-5%",IF(I9085&lt;=0.1,"5-10%",IF(I9085&lt;=0.2,"10-20%",IF(I9085&lt;=0.4,"20-40%","Above 40%")))))</f>
        <v>20-40%</v>
      </c>
      <c r="N9085" s="6" t="str">
        <f aca="false">IF(AND(H9085&gt;=Summary!$B$25,I9085&gt;=Summary!$B$26,I9085&lt;=Summary!$B$27,J9085&gt;=Summary!$B$28,J9085&lt;=Summary!$B$29,F9085*J9085&gt;1),"Yes","No")</f>
        <v>Yes</v>
      </c>
    </row>
    <row r="9086" customFormat="false" ht="15" hidden="false" customHeight="false" outlineLevel="0" collapsed="false">
      <c r="A9086" s="6" t="s">
        <v>156</v>
      </c>
      <c r="B9086" s="45" t="n">
        <v>44422</v>
      </c>
      <c r="C9086" s="6" t="s">
        <v>196</v>
      </c>
      <c r="D9086" s="6" t="s">
        <v>201</v>
      </c>
      <c r="E9086" s="6" t="s">
        <v>187</v>
      </c>
      <c r="F9086" s="34" t="n">
        <v>0.342454522848129</v>
      </c>
      <c r="G9086" s="34" t="n">
        <v>0.301078381703698</v>
      </c>
      <c r="H9086" s="34" t="n">
        <v>0.0413761411444309</v>
      </c>
      <c r="I9086" s="34" t="n">
        <v>0.137426476488606</v>
      </c>
      <c r="J9086" s="35" t="n">
        <v>3.33</v>
      </c>
      <c r="K9086" s="6" t="n">
        <v>0</v>
      </c>
      <c r="L9086" s="35" t="n">
        <v>-1</v>
      </c>
      <c r="M9086" s="6" t="str">
        <f aca="false">IF(I9086&lt;=0,"Below 0%",IF(I9086&lt;=0.05,"0-5%",IF(I9086&lt;=0.1,"5-10%",IF(I9086&lt;=0.2,"10-20%",IF(I9086&lt;=0.4,"20-40%","Above 40%")))))</f>
        <v>10-20%</v>
      </c>
      <c r="N9086" s="6" t="str">
        <f aca="false">IF(AND(H9086&gt;=Summary!$B$25,I9086&gt;=Summary!$B$26,I9086&lt;=Summary!$B$27,J9086&gt;=Summary!$B$28,J9086&lt;=Summary!$B$29,F9086*J9086&gt;1),"Yes","No")</f>
        <v>Yes</v>
      </c>
    </row>
    <row r="9087" customFormat="false" ht="15" hidden="false" customHeight="false" outlineLevel="0" collapsed="false">
      <c r="A9087" s="6" t="s">
        <v>156</v>
      </c>
      <c r="B9087" s="45" t="n">
        <v>44422</v>
      </c>
      <c r="C9087" s="6" t="s">
        <v>196</v>
      </c>
      <c r="D9087" s="6" t="s">
        <v>201</v>
      </c>
      <c r="E9087" s="6" t="s">
        <v>174</v>
      </c>
      <c r="F9087" s="34" t="n">
        <v>0.325790405273438</v>
      </c>
      <c r="G9087" s="34" t="n">
        <v>0.313309690960411</v>
      </c>
      <c r="H9087" s="34" t="n">
        <v>0.0124807143130264</v>
      </c>
      <c r="I9087" s="34" t="n">
        <v>0.0398350726872454</v>
      </c>
      <c r="J9087" s="35" t="n">
        <v>3.2</v>
      </c>
      <c r="K9087" s="6" t="n">
        <v>0</v>
      </c>
      <c r="L9087" s="35" t="n">
        <v>-1</v>
      </c>
      <c r="M9087" s="6" t="str">
        <f aca="false">IF(I9087&lt;=0,"Below 0%",IF(I9087&lt;=0.05,"0-5%",IF(I9087&lt;=0.1,"5-10%",IF(I9087&lt;=0.2,"10-20%",IF(I9087&lt;=0.4,"20-40%","Above 40%")))))</f>
        <v>0-5%</v>
      </c>
      <c r="N9087" s="6" t="str">
        <f aca="false">IF(AND(H9087&gt;=Summary!$B$25,I9087&gt;=Summary!$B$26,I9087&lt;=Summary!$B$27,J9087&gt;=Summary!$B$28,J9087&lt;=Summary!$B$29,F9087*J9087&gt;1),"Yes","No")</f>
        <v>No</v>
      </c>
    </row>
    <row r="9088" customFormat="false" ht="15" hidden="false" customHeight="false" outlineLevel="0" collapsed="false">
      <c r="A9088" s="6" t="s">
        <v>156</v>
      </c>
      <c r="B9088" s="45" t="n">
        <v>44422</v>
      </c>
      <c r="C9088" s="6" t="s">
        <v>196</v>
      </c>
      <c r="D9088" s="6" t="s">
        <v>201</v>
      </c>
      <c r="E9088" s="6" t="s">
        <v>177</v>
      </c>
      <c r="F9088" s="34" t="n">
        <v>0.331755101680756</v>
      </c>
      <c r="G9088" s="34" t="n">
        <v>0.385611927335891</v>
      </c>
      <c r="H9088" s="34" t="n">
        <v>-0.0538568256551349</v>
      </c>
      <c r="I9088" s="34" t="n">
        <v>-0.139665870885323</v>
      </c>
      <c r="J9088" s="35" t="n">
        <v>2.6</v>
      </c>
      <c r="K9088" s="6" t="n">
        <v>1</v>
      </c>
      <c r="L9088" s="35" t="n">
        <v>1.6</v>
      </c>
      <c r="M9088" s="6" t="str">
        <f aca="false">IF(I9088&lt;=0,"Below 0%",IF(I9088&lt;=0.05,"0-5%",IF(I9088&lt;=0.1,"5-10%",IF(I9088&lt;=0.2,"10-20%",IF(I9088&lt;=0.4,"20-40%","Above 40%")))))</f>
        <v>Below 0%</v>
      </c>
      <c r="N9088" s="6" t="str">
        <f aca="false">IF(AND(H9088&gt;=Summary!$B$25,I9088&gt;=Summary!$B$26,I9088&lt;=Summary!$B$27,J9088&gt;=Summary!$B$28,J9088&lt;=Summary!$B$29,F9088*J9088&gt;1),"Yes","No")</f>
        <v>No</v>
      </c>
    </row>
    <row r="9089" customFormat="false" ht="15" hidden="false" customHeight="false" outlineLevel="0" collapsed="false">
      <c r="A9089" s="6" t="s">
        <v>156</v>
      </c>
      <c r="B9089" s="45" t="n">
        <v>44422</v>
      </c>
      <c r="C9089" s="6" t="s">
        <v>190</v>
      </c>
      <c r="D9089" s="6" t="s">
        <v>180</v>
      </c>
      <c r="E9089" s="6" t="s">
        <v>187</v>
      </c>
      <c r="F9089" s="34" t="n">
        <v>0.563561022281647</v>
      </c>
      <c r="G9089" s="34" t="n">
        <v>0.773385710778296</v>
      </c>
      <c r="H9089" s="34" t="n">
        <v>-0.209824688496649</v>
      </c>
      <c r="I9089" s="34" t="n">
        <v>-0.271306652776779</v>
      </c>
      <c r="J9089" s="35" t="n">
        <v>1.3</v>
      </c>
      <c r="K9089" s="6" t="n">
        <v>1</v>
      </c>
      <c r="L9089" s="35" t="n">
        <v>0.3</v>
      </c>
      <c r="M9089" s="6" t="str">
        <f aca="false">IF(I9089&lt;=0,"Below 0%",IF(I9089&lt;=0.05,"0-5%",IF(I9089&lt;=0.1,"5-10%",IF(I9089&lt;=0.2,"10-20%",IF(I9089&lt;=0.4,"20-40%","Above 40%")))))</f>
        <v>Below 0%</v>
      </c>
      <c r="N9089" s="6" t="str">
        <f aca="false">IF(AND(H9089&gt;=Summary!$B$25,I9089&gt;=Summary!$B$26,I9089&lt;=Summary!$B$27,J9089&gt;=Summary!$B$28,J9089&lt;=Summary!$B$29,F9089*J9089&gt;1),"Yes","No")</f>
        <v>No</v>
      </c>
    </row>
    <row r="9090" customFormat="false" ht="15" hidden="false" customHeight="false" outlineLevel="0" collapsed="false">
      <c r="A9090" s="6" t="s">
        <v>156</v>
      </c>
      <c r="B9090" s="45" t="n">
        <v>44422</v>
      </c>
      <c r="C9090" s="6" t="s">
        <v>190</v>
      </c>
      <c r="D9090" s="6" t="s">
        <v>180</v>
      </c>
      <c r="E9090" s="6" t="s">
        <v>174</v>
      </c>
      <c r="F9090" s="34" t="n">
        <v>0.20032374560833</v>
      </c>
      <c r="G9090" s="34" t="n">
        <v>0.159587527620918</v>
      </c>
      <c r="H9090" s="34" t="n">
        <v>0.0407362179874115</v>
      </c>
      <c r="I9090" s="34" t="n">
        <v>0.25525940901958</v>
      </c>
      <c r="J9090" s="35" t="n">
        <v>6.3</v>
      </c>
      <c r="K9090" s="6" t="n">
        <v>0</v>
      </c>
      <c r="L9090" s="35" t="n">
        <v>-1</v>
      </c>
      <c r="M9090" s="6" t="str">
        <f aca="false">IF(I9090&lt;=0,"Below 0%",IF(I9090&lt;=0.05,"0-5%",IF(I9090&lt;=0.1,"5-10%",IF(I9090&lt;=0.2,"10-20%",IF(I9090&lt;=0.4,"20-40%","Above 40%")))))</f>
        <v>20-40%</v>
      </c>
      <c r="N9090" s="6" t="str">
        <f aca="false">IF(AND(H9090&gt;=Summary!$B$25,I9090&gt;=Summary!$B$26,I9090&lt;=Summary!$B$27,J9090&gt;=Summary!$B$28,J9090&lt;=Summary!$B$29,F9090*J9090&gt;1),"Yes","No")</f>
        <v>No</v>
      </c>
    </row>
    <row r="9091" customFormat="false" ht="15" hidden="false" customHeight="false" outlineLevel="0" collapsed="false">
      <c r="A9091" s="6" t="s">
        <v>156</v>
      </c>
      <c r="B9091" s="45" t="n">
        <v>44422</v>
      </c>
      <c r="C9091" s="6" t="s">
        <v>190</v>
      </c>
      <c r="D9091" s="6" t="s">
        <v>180</v>
      </c>
      <c r="E9091" s="6" t="s">
        <v>177</v>
      </c>
      <c r="F9091" s="34" t="n">
        <v>0.236115232110024</v>
      </c>
      <c r="G9091" s="34" t="n">
        <v>0.0670267616007857</v>
      </c>
      <c r="H9091" s="34" t="n">
        <v>0.169088470509238</v>
      </c>
      <c r="I9091" s="34" t="n">
        <v>2.52270088052793</v>
      </c>
      <c r="J9091" s="35" t="n">
        <v>15</v>
      </c>
      <c r="K9091" s="6" t="n">
        <v>0</v>
      </c>
      <c r="L9091" s="35" t="n">
        <v>-1</v>
      </c>
      <c r="M9091" s="6" t="str">
        <f aca="false">IF(I9091&lt;=0,"Below 0%",IF(I9091&lt;=0.05,"0-5%",IF(I9091&lt;=0.1,"5-10%",IF(I9091&lt;=0.2,"10-20%",IF(I9091&lt;=0.4,"20-40%","Above 40%")))))</f>
        <v>Above 40%</v>
      </c>
      <c r="N9091" s="6" t="str">
        <f aca="false">IF(AND(H9091&gt;=Summary!$B$25,I9091&gt;=Summary!$B$26,I9091&lt;=Summary!$B$27,J9091&gt;=Summary!$B$28,J9091&lt;=Summary!$B$29,F9091*J9091&gt;1),"Yes","No")</f>
        <v>No</v>
      </c>
    </row>
    <row r="9092" customFormat="false" ht="15" hidden="false" customHeight="false" outlineLevel="0" collapsed="false">
      <c r="A9092" s="6" t="s">
        <v>156</v>
      </c>
      <c r="B9092" s="45" t="n">
        <v>44422</v>
      </c>
      <c r="C9092" s="6" t="s">
        <v>173</v>
      </c>
      <c r="D9092" s="6" t="s">
        <v>179</v>
      </c>
      <c r="E9092" s="6" t="s">
        <v>187</v>
      </c>
      <c r="F9092" s="34" t="n">
        <v>0.443732231855393</v>
      </c>
      <c r="G9092" s="34" t="n">
        <v>0.490827164467332</v>
      </c>
      <c r="H9092" s="34" t="n">
        <v>-0.0470949326119394</v>
      </c>
      <c r="I9092" s="34" t="n">
        <v>-0.0959501348362595</v>
      </c>
      <c r="J9092" s="35" t="n">
        <v>2.04</v>
      </c>
      <c r="K9092" s="6" t="n">
        <v>1</v>
      </c>
      <c r="L9092" s="35" t="n">
        <v>1.04</v>
      </c>
      <c r="M9092" s="6" t="str">
        <f aca="false">IF(I9092&lt;=0,"Below 0%",IF(I9092&lt;=0.05,"0-5%",IF(I9092&lt;=0.1,"5-10%",IF(I9092&lt;=0.2,"10-20%",IF(I9092&lt;=0.4,"20-40%","Above 40%")))))</f>
        <v>Below 0%</v>
      </c>
      <c r="N9092" s="6" t="str">
        <f aca="false">IF(AND(H9092&gt;=Summary!$B$25,I9092&gt;=Summary!$B$26,I9092&lt;=Summary!$B$27,J9092&gt;=Summary!$B$28,J9092&lt;=Summary!$B$29,F9092*J9092&gt;1),"Yes","No")</f>
        <v>No</v>
      </c>
    </row>
    <row r="9093" customFormat="false" ht="15" hidden="false" customHeight="false" outlineLevel="0" collapsed="false">
      <c r="A9093" s="6" t="s">
        <v>156</v>
      </c>
      <c r="B9093" s="45" t="n">
        <v>44422</v>
      </c>
      <c r="C9093" s="6" t="s">
        <v>173</v>
      </c>
      <c r="D9093" s="6" t="s">
        <v>179</v>
      </c>
      <c r="E9093" s="6" t="s">
        <v>174</v>
      </c>
      <c r="F9093" s="34" t="n">
        <v>0.277149677276611</v>
      </c>
      <c r="G9093" s="34" t="n">
        <v>0.273575796588349</v>
      </c>
      <c r="H9093" s="34" t="n">
        <v>0.00357388068826248</v>
      </c>
      <c r="I9093" s="34" t="n">
        <v>0.0130635850569782</v>
      </c>
      <c r="J9093" s="35" t="n">
        <v>3.66</v>
      </c>
      <c r="K9093" s="6" t="n">
        <v>0</v>
      </c>
      <c r="L9093" s="35" t="n">
        <v>-1</v>
      </c>
      <c r="M9093" s="6" t="str">
        <f aca="false">IF(I9093&lt;=0,"Below 0%",IF(I9093&lt;=0.05,"0-5%",IF(I9093&lt;=0.1,"5-10%",IF(I9093&lt;=0.2,"10-20%",IF(I9093&lt;=0.4,"20-40%","Above 40%")))))</f>
        <v>0-5%</v>
      </c>
      <c r="N9093" s="6" t="str">
        <f aca="false">IF(AND(H9093&gt;=Summary!$B$25,I9093&gt;=Summary!$B$26,I9093&lt;=Summary!$B$27,J9093&gt;=Summary!$B$28,J9093&lt;=Summary!$B$29,F9093*J9093&gt;1),"Yes","No")</f>
        <v>No</v>
      </c>
    </row>
    <row r="9094" customFormat="false" ht="15" hidden="false" customHeight="false" outlineLevel="0" collapsed="false">
      <c r="A9094" s="6" t="s">
        <v>156</v>
      </c>
      <c r="B9094" s="45" t="n">
        <v>44422</v>
      </c>
      <c r="C9094" s="6" t="s">
        <v>173</v>
      </c>
      <c r="D9094" s="6" t="s">
        <v>179</v>
      </c>
      <c r="E9094" s="6" t="s">
        <v>177</v>
      </c>
      <c r="F9094" s="34" t="n">
        <v>0.279118120670319</v>
      </c>
      <c r="G9094" s="34" t="n">
        <v>0.235597038944319</v>
      </c>
      <c r="H9094" s="34" t="n">
        <v>0.0435210817259993</v>
      </c>
      <c r="I9094" s="34" t="n">
        <v>0.184726777216776</v>
      </c>
      <c r="J9094" s="35" t="n">
        <v>4.25</v>
      </c>
      <c r="K9094" s="6" t="n">
        <v>0</v>
      </c>
      <c r="L9094" s="35" t="n">
        <v>-1</v>
      </c>
      <c r="M9094" s="6" t="str">
        <f aca="false">IF(I9094&lt;=0,"Below 0%",IF(I9094&lt;=0.05,"0-5%",IF(I9094&lt;=0.1,"5-10%",IF(I9094&lt;=0.2,"10-20%",IF(I9094&lt;=0.4,"20-40%","Above 40%")))))</f>
        <v>10-20%</v>
      </c>
      <c r="N9094" s="6" t="str">
        <f aca="false">IF(AND(H9094&gt;=Summary!$B$25,I9094&gt;=Summary!$B$26,I9094&lt;=Summary!$B$27,J9094&gt;=Summary!$B$28,J9094&lt;=Summary!$B$29,F9094*J9094&gt;1),"Yes","No")</f>
        <v>Yes</v>
      </c>
    </row>
    <row r="9095" customFormat="false" ht="15" hidden="false" customHeight="false" outlineLevel="0" collapsed="false">
      <c r="A9095" s="6" t="s">
        <v>156</v>
      </c>
      <c r="B9095" s="45" t="n">
        <v>44422</v>
      </c>
      <c r="C9095" s="6" t="s">
        <v>195</v>
      </c>
      <c r="D9095" s="6" t="s">
        <v>203</v>
      </c>
      <c r="E9095" s="6" t="s">
        <v>187</v>
      </c>
      <c r="F9095" s="34" t="n">
        <v>0.548470199108124</v>
      </c>
      <c r="G9095" s="34" t="n">
        <v>0.56998920474991</v>
      </c>
      <c r="H9095" s="34" t="n">
        <v>-0.0215190056417862</v>
      </c>
      <c r="I9095" s="34" t="n">
        <v>-0.0377533564889672</v>
      </c>
      <c r="J9095" s="35" t="n">
        <v>1.75</v>
      </c>
      <c r="K9095" s="6" t="n">
        <v>1</v>
      </c>
      <c r="L9095" s="35" t="n">
        <v>0.75</v>
      </c>
      <c r="M9095" s="6" t="str">
        <f aca="false">IF(I9095&lt;=0,"Below 0%",IF(I9095&lt;=0.05,"0-5%",IF(I9095&lt;=0.1,"5-10%",IF(I9095&lt;=0.2,"10-20%",IF(I9095&lt;=0.4,"20-40%","Above 40%")))))</f>
        <v>Below 0%</v>
      </c>
      <c r="N9095" s="6" t="str">
        <f aca="false">IF(AND(H9095&gt;=Summary!$B$25,I9095&gt;=Summary!$B$26,I9095&lt;=Summary!$B$27,J9095&gt;=Summary!$B$28,J9095&lt;=Summary!$B$29,F9095*J9095&gt;1),"Yes","No")</f>
        <v>No</v>
      </c>
    </row>
    <row r="9096" customFormat="false" ht="15" hidden="false" customHeight="false" outlineLevel="0" collapsed="false">
      <c r="A9096" s="6" t="s">
        <v>156</v>
      </c>
      <c r="B9096" s="45" t="n">
        <v>44422</v>
      </c>
      <c r="C9096" s="6" t="s">
        <v>195</v>
      </c>
      <c r="D9096" s="6" t="s">
        <v>203</v>
      </c>
      <c r="E9096" s="6" t="s">
        <v>174</v>
      </c>
      <c r="F9096" s="34" t="n">
        <v>0.263691574335098</v>
      </c>
      <c r="G9096" s="34" t="n">
        <v>0.251889168765743</v>
      </c>
      <c r="H9096" s="34" t="n">
        <v>0.0118024055693552</v>
      </c>
      <c r="I9096" s="34" t="n">
        <v>0.04685555011034</v>
      </c>
      <c r="J9096" s="35" t="n">
        <v>3.96</v>
      </c>
      <c r="K9096" s="6" t="n">
        <v>0</v>
      </c>
      <c r="L9096" s="35" t="n">
        <v>-1</v>
      </c>
      <c r="M9096" s="6" t="str">
        <f aca="false">IF(I9096&lt;=0,"Below 0%",IF(I9096&lt;=0.05,"0-5%",IF(I9096&lt;=0.1,"5-10%",IF(I9096&lt;=0.2,"10-20%",IF(I9096&lt;=0.4,"20-40%","Above 40%")))))</f>
        <v>0-5%</v>
      </c>
      <c r="N9096" s="6" t="str">
        <f aca="false">IF(AND(H9096&gt;=Summary!$B$25,I9096&gt;=Summary!$B$26,I9096&lt;=Summary!$B$27,J9096&gt;=Summary!$B$28,J9096&lt;=Summary!$B$29,F9096*J9096&gt;1),"Yes","No")</f>
        <v>No</v>
      </c>
    </row>
    <row r="9097" customFormat="false" ht="15" hidden="false" customHeight="false" outlineLevel="0" collapsed="false">
      <c r="A9097" s="6" t="s">
        <v>156</v>
      </c>
      <c r="B9097" s="45" t="n">
        <v>44422</v>
      </c>
      <c r="C9097" s="6" t="s">
        <v>195</v>
      </c>
      <c r="D9097" s="6" t="s">
        <v>203</v>
      </c>
      <c r="E9097" s="6" t="s">
        <v>177</v>
      </c>
      <c r="F9097" s="34" t="n">
        <v>0.187838271260262</v>
      </c>
      <c r="G9097" s="34" t="n">
        <v>0.178121626484347</v>
      </c>
      <c r="H9097" s="34" t="n">
        <v>0.00971664477591466</v>
      </c>
      <c r="I9097" s="34" t="n">
        <v>0.0545506178429633</v>
      </c>
      <c r="J9097" s="35" t="n">
        <v>5.6</v>
      </c>
      <c r="K9097" s="6" t="n">
        <v>0</v>
      </c>
      <c r="L9097" s="35" t="n">
        <v>-1</v>
      </c>
      <c r="M9097" s="6" t="str">
        <f aca="false">IF(I9097&lt;=0,"Below 0%",IF(I9097&lt;=0.05,"0-5%",IF(I9097&lt;=0.1,"5-10%",IF(I9097&lt;=0.2,"10-20%",IF(I9097&lt;=0.4,"20-40%","Above 40%")))))</f>
        <v>5-10%</v>
      </c>
      <c r="N9097" s="6" t="str">
        <f aca="false">IF(AND(H9097&gt;=Summary!$B$25,I9097&gt;=Summary!$B$26,I9097&lt;=Summary!$B$27,J9097&gt;=Summary!$B$28,J9097&lt;=Summary!$B$29,F9097*J9097&gt;1),"Yes","No")</f>
        <v>No</v>
      </c>
    </row>
    <row r="9098" customFormat="false" ht="15" hidden="false" customHeight="false" outlineLevel="0" collapsed="false">
      <c r="A9098" s="6" t="s">
        <v>156</v>
      </c>
      <c r="B9098" s="45" t="n">
        <v>44422</v>
      </c>
      <c r="C9098" s="6" t="s">
        <v>176</v>
      </c>
      <c r="D9098" s="6" t="s">
        <v>205</v>
      </c>
      <c r="E9098" s="6" t="s">
        <v>187</v>
      </c>
      <c r="F9098" s="34" t="n">
        <v>0.450340509414673</v>
      </c>
      <c r="G9098" s="34" t="n">
        <v>0.628010847025044</v>
      </c>
      <c r="H9098" s="34" t="n">
        <v>-0.177670337610371</v>
      </c>
      <c r="I9098" s="34" t="n">
        <v>-0.282909663825099</v>
      </c>
      <c r="J9098" s="35" t="n">
        <v>1.59</v>
      </c>
      <c r="K9098" s="6" t="n">
        <v>1</v>
      </c>
      <c r="L9098" s="35" t="n">
        <v>0.59</v>
      </c>
      <c r="M9098" s="6" t="str">
        <f aca="false">IF(I9098&lt;=0,"Below 0%",IF(I9098&lt;=0.05,"0-5%",IF(I9098&lt;=0.1,"5-10%",IF(I9098&lt;=0.2,"10-20%",IF(I9098&lt;=0.4,"20-40%","Above 40%")))))</f>
        <v>Below 0%</v>
      </c>
      <c r="N9098" s="6" t="str">
        <f aca="false">IF(AND(H9098&gt;=Summary!$B$25,I9098&gt;=Summary!$B$26,I9098&lt;=Summary!$B$27,J9098&gt;=Summary!$B$28,J9098&lt;=Summary!$B$29,F9098*J9098&gt;1),"Yes","No")</f>
        <v>No</v>
      </c>
    </row>
    <row r="9099" customFormat="false" ht="15" hidden="false" customHeight="false" outlineLevel="0" collapsed="false">
      <c r="A9099" s="6" t="s">
        <v>156</v>
      </c>
      <c r="B9099" s="45" t="n">
        <v>44422</v>
      </c>
      <c r="C9099" s="6" t="s">
        <v>176</v>
      </c>
      <c r="D9099" s="6" t="s">
        <v>205</v>
      </c>
      <c r="E9099" s="6" t="s">
        <v>174</v>
      </c>
      <c r="F9099" s="34" t="n">
        <v>0.312806874513626</v>
      </c>
      <c r="G9099" s="34" t="n">
        <v>0.214739192853725</v>
      </c>
      <c r="H9099" s="34" t="n">
        <v>0.0980676816599014</v>
      </c>
      <c r="I9099" s="34" t="n">
        <v>0.456682733862667</v>
      </c>
      <c r="J9099" s="35" t="n">
        <v>4.65</v>
      </c>
      <c r="K9099" s="6" t="n">
        <v>0</v>
      </c>
      <c r="L9099" s="35" t="n">
        <v>-1</v>
      </c>
      <c r="M9099" s="6" t="str">
        <f aca="false">IF(I9099&lt;=0,"Below 0%",IF(I9099&lt;=0.05,"0-5%",IF(I9099&lt;=0.1,"5-10%",IF(I9099&lt;=0.2,"10-20%",IF(I9099&lt;=0.4,"20-40%","Above 40%")))))</f>
        <v>Above 40%</v>
      </c>
      <c r="N9099" s="6" t="str">
        <f aca="false">IF(AND(H9099&gt;=Summary!$B$25,I9099&gt;=Summary!$B$26,I9099&lt;=Summary!$B$27,J9099&gt;=Summary!$B$28,J9099&lt;=Summary!$B$29,F9099*J9099&gt;1),"Yes","No")</f>
        <v>No</v>
      </c>
    </row>
    <row r="9100" customFormat="false" ht="15" hidden="false" customHeight="false" outlineLevel="0" collapsed="false">
      <c r="A9100" s="6" t="s">
        <v>156</v>
      </c>
      <c r="B9100" s="45" t="n">
        <v>44422</v>
      </c>
      <c r="C9100" s="6" t="s">
        <v>176</v>
      </c>
      <c r="D9100" s="6" t="s">
        <v>205</v>
      </c>
      <c r="E9100" s="6" t="s">
        <v>177</v>
      </c>
      <c r="F9100" s="34" t="n">
        <v>0.236852571368218</v>
      </c>
      <c r="G9100" s="34" t="n">
        <v>0.157249960121232</v>
      </c>
      <c r="H9100" s="34" t="n">
        <v>0.079602611246986</v>
      </c>
      <c r="I9100" s="34" t="n">
        <v>0.506217052046414</v>
      </c>
      <c r="J9100" s="35" t="n">
        <v>6.35</v>
      </c>
      <c r="K9100" s="6" t="n">
        <v>0</v>
      </c>
      <c r="L9100" s="35" t="n">
        <v>-1</v>
      </c>
      <c r="M9100" s="6" t="str">
        <f aca="false">IF(I9100&lt;=0,"Below 0%",IF(I9100&lt;=0.05,"0-5%",IF(I9100&lt;=0.1,"5-10%",IF(I9100&lt;=0.2,"10-20%",IF(I9100&lt;=0.4,"20-40%","Above 40%")))))</f>
        <v>Above 40%</v>
      </c>
      <c r="N9100" s="6" t="str">
        <f aca="false">IF(AND(H9100&gt;=Summary!$B$25,I9100&gt;=Summary!$B$26,I9100&lt;=Summary!$B$27,J9100&gt;=Summary!$B$28,J9100&lt;=Summary!$B$29,F9100*J9100&gt;1),"Yes","No")</f>
        <v>No</v>
      </c>
    </row>
    <row r="9101" customFormat="false" ht="15" hidden="false" customHeight="false" outlineLevel="0" collapsed="false">
      <c r="A9101" s="6" t="s">
        <v>156</v>
      </c>
      <c r="B9101" s="45" t="n">
        <v>44422</v>
      </c>
      <c r="C9101" s="6" t="s">
        <v>172</v>
      </c>
      <c r="D9101" s="6" t="s">
        <v>183</v>
      </c>
      <c r="E9101" s="6" t="s">
        <v>187</v>
      </c>
      <c r="F9101" s="34" t="n">
        <v>0.118703044950962</v>
      </c>
      <c r="G9101" s="34" t="n">
        <v>0.101252725324267</v>
      </c>
      <c r="H9101" s="34" t="n">
        <v>0.0174503196266947</v>
      </c>
      <c r="I9101" s="34" t="n">
        <v>0.172344196867878</v>
      </c>
      <c r="J9101" s="35" t="n">
        <v>9.9</v>
      </c>
      <c r="K9101" s="6" t="n">
        <v>0</v>
      </c>
      <c r="L9101" s="35" t="n">
        <v>-1</v>
      </c>
      <c r="M9101" s="6" t="str">
        <f aca="false">IF(I9101&lt;=0,"Below 0%",IF(I9101&lt;=0.05,"0-5%",IF(I9101&lt;=0.1,"5-10%",IF(I9101&lt;=0.2,"10-20%",IF(I9101&lt;=0.4,"20-40%","Above 40%")))))</f>
        <v>10-20%</v>
      </c>
      <c r="N9101" s="6" t="str">
        <f aca="false">IF(AND(H9101&gt;=Summary!$B$25,I9101&gt;=Summary!$B$26,I9101&lt;=Summary!$B$27,J9101&gt;=Summary!$B$28,J9101&lt;=Summary!$B$29,F9101*J9101&gt;1),"Yes","No")</f>
        <v>No</v>
      </c>
    </row>
    <row r="9102" customFormat="false" ht="15" hidden="false" customHeight="false" outlineLevel="0" collapsed="false">
      <c r="A9102" s="6" t="s">
        <v>156</v>
      </c>
      <c r="B9102" s="45" t="n">
        <v>44422</v>
      </c>
      <c r="C9102" s="6" t="s">
        <v>172</v>
      </c>
      <c r="D9102" s="6" t="s">
        <v>183</v>
      </c>
      <c r="E9102" s="6" t="s">
        <v>174</v>
      </c>
      <c r="F9102" s="34" t="n">
        <v>0.216712132096291</v>
      </c>
      <c r="G9102" s="34" t="n">
        <v>0.167066996785041</v>
      </c>
      <c r="H9102" s="34" t="n">
        <v>0.0496451353112494</v>
      </c>
      <c r="I9102" s="34" t="n">
        <v>0.297157046374192</v>
      </c>
      <c r="J9102" s="35" t="n">
        <v>6</v>
      </c>
      <c r="K9102" s="6" t="n">
        <v>0</v>
      </c>
      <c r="L9102" s="35" t="n">
        <v>-1</v>
      </c>
      <c r="M9102" s="6" t="str">
        <f aca="false">IF(I9102&lt;=0,"Below 0%",IF(I9102&lt;=0.05,"0-5%",IF(I9102&lt;=0.1,"5-10%",IF(I9102&lt;=0.2,"10-20%",IF(I9102&lt;=0.4,"20-40%","Above 40%")))))</f>
        <v>20-40%</v>
      </c>
      <c r="N9102" s="6" t="str">
        <f aca="false">IF(AND(H9102&gt;=Summary!$B$25,I9102&gt;=Summary!$B$26,I9102&lt;=Summary!$B$27,J9102&gt;=Summary!$B$28,J9102&lt;=Summary!$B$29,F9102*J9102&gt;1),"Yes","No")</f>
        <v>No</v>
      </c>
    </row>
    <row r="9103" customFormat="false" ht="15" hidden="false" customHeight="false" outlineLevel="0" collapsed="false">
      <c r="A9103" s="6" t="s">
        <v>156</v>
      </c>
      <c r="B9103" s="45" t="n">
        <v>44422</v>
      </c>
      <c r="C9103" s="6" t="s">
        <v>172</v>
      </c>
      <c r="D9103" s="6" t="s">
        <v>183</v>
      </c>
      <c r="E9103" s="6" t="s">
        <v>177</v>
      </c>
      <c r="F9103" s="34" t="n">
        <v>0.664584815502167</v>
      </c>
      <c r="G9103" s="34" t="n">
        <v>0.731680277890691</v>
      </c>
      <c r="H9103" s="34" t="n">
        <v>-0.0670954623885246</v>
      </c>
      <c r="I9103" s="34" t="n">
        <v>-0.0917005205907002</v>
      </c>
      <c r="J9103" s="35" t="n">
        <v>1.37</v>
      </c>
      <c r="K9103" s="6" t="n">
        <v>1</v>
      </c>
      <c r="L9103" s="35" t="n">
        <v>0.37</v>
      </c>
      <c r="M9103" s="6" t="str">
        <f aca="false">IF(I9103&lt;=0,"Below 0%",IF(I9103&lt;=0.05,"0-5%",IF(I9103&lt;=0.1,"5-10%",IF(I9103&lt;=0.2,"10-20%",IF(I9103&lt;=0.4,"20-40%","Above 40%")))))</f>
        <v>Below 0%</v>
      </c>
      <c r="N9103" s="6" t="str">
        <f aca="false">IF(AND(H9103&gt;=Summary!$B$25,I9103&gt;=Summary!$B$26,I9103&lt;=Summary!$B$27,J9103&gt;=Summary!$B$28,J9103&lt;=Summary!$B$29,F9103*J9103&gt;1),"Yes","No")</f>
        <v>No</v>
      </c>
    </row>
    <row r="9104" customFormat="false" ht="15" hidden="false" customHeight="false" outlineLevel="0" collapsed="false">
      <c r="A9104" s="6" t="s">
        <v>156</v>
      </c>
      <c r="B9104" s="45" t="n">
        <v>44422</v>
      </c>
      <c r="C9104" s="6" t="s">
        <v>198</v>
      </c>
      <c r="D9104" s="6" t="s">
        <v>182</v>
      </c>
      <c r="E9104" s="6" t="s">
        <v>187</v>
      </c>
      <c r="F9104" s="34" t="n">
        <v>0.314972996711731</v>
      </c>
      <c r="G9104" s="34" t="n">
        <v>0.303897032534859</v>
      </c>
      <c r="H9104" s="34" t="n">
        <v>0.0110759641768722</v>
      </c>
      <c r="I9104" s="34" t="n">
        <v>0.0364464374149547</v>
      </c>
      <c r="J9104" s="35" t="n">
        <v>3.3</v>
      </c>
      <c r="K9104" s="6" t="n">
        <v>1</v>
      </c>
      <c r="L9104" s="35" t="n">
        <v>2.3</v>
      </c>
      <c r="M9104" s="6" t="str">
        <f aca="false">IF(I9104&lt;=0,"Below 0%",IF(I9104&lt;=0.05,"0-5%",IF(I9104&lt;=0.1,"5-10%",IF(I9104&lt;=0.2,"10-20%",IF(I9104&lt;=0.4,"20-40%","Above 40%")))))</f>
        <v>0-5%</v>
      </c>
      <c r="N9104" s="6" t="str">
        <f aca="false">IF(AND(H9104&gt;=Summary!$B$25,I9104&gt;=Summary!$B$26,I9104&lt;=Summary!$B$27,J9104&gt;=Summary!$B$28,J9104&lt;=Summary!$B$29,F9104*J9104&gt;1),"Yes","No")</f>
        <v>No</v>
      </c>
    </row>
    <row r="9105" customFormat="false" ht="15" hidden="false" customHeight="false" outlineLevel="0" collapsed="false">
      <c r="A9105" s="6" t="s">
        <v>156</v>
      </c>
      <c r="B9105" s="45" t="n">
        <v>44422</v>
      </c>
      <c r="C9105" s="6" t="s">
        <v>198</v>
      </c>
      <c r="D9105" s="6" t="s">
        <v>182</v>
      </c>
      <c r="E9105" s="6" t="s">
        <v>174</v>
      </c>
      <c r="F9105" s="34" t="n">
        <v>0.336015492677689</v>
      </c>
      <c r="G9105" s="34" t="n">
        <v>0.294958884519128</v>
      </c>
      <c r="H9105" s="34" t="n">
        <v>0.0410566081585609</v>
      </c>
      <c r="I9105" s="34" t="n">
        <v>0.139194343053933</v>
      </c>
      <c r="J9105" s="35" t="n">
        <v>3.4</v>
      </c>
      <c r="K9105" s="6" t="n">
        <v>0</v>
      </c>
      <c r="L9105" s="35" t="n">
        <v>-1</v>
      </c>
      <c r="M9105" s="6" t="str">
        <f aca="false">IF(I9105&lt;=0,"Below 0%",IF(I9105&lt;=0.05,"0-5%",IF(I9105&lt;=0.1,"5-10%",IF(I9105&lt;=0.2,"10-20%",IF(I9105&lt;=0.4,"20-40%","Above 40%")))))</f>
        <v>10-20%</v>
      </c>
      <c r="N9105" s="6" t="str">
        <f aca="false">IF(AND(H9105&gt;=Summary!$B$25,I9105&gt;=Summary!$B$26,I9105&lt;=Summary!$B$27,J9105&gt;=Summary!$B$28,J9105&lt;=Summary!$B$29,F9105*J9105&gt;1),"Yes","No")</f>
        <v>Yes</v>
      </c>
    </row>
    <row r="9106" customFormat="false" ht="15" hidden="false" customHeight="false" outlineLevel="0" collapsed="false">
      <c r="A9106" s="6" t="s">
        <v>156</v>
      </c>
      <c r="B9106" s="45" t="n">
        <v>44422</v>
      </c>
      <c r="C9106" s="6" t="s">
        <v>198</v>
      </c>
      <c r="D9106" s="6" t="s">
        <v>182</v>
      </c>
      <c r="E9106" s="6" t="s">
        <v>177</v>
      </c>
      <c r="F9106" s="34" t="n">
        <v>0.349011480808258</v>
      </c>
      <c r="G9106" s="34" t="n">
        <v>0.401144082946014</v>
      </c>
      <c r="H9106" s="34" t="n">
        <v>-0.0521326021377556</v>
      </c>
      <c r="I9106" s="34" t="n">
        <v>-0.129959793386188</v>
      </c>
      <c r="J9106" s="35" t="n">
        <v>2.5</v>
      </c>
      <c r="K9106" s="6" t="n">
        <v>0</v>
      </c>
      <c r="L9106" s="35" t="n">
        <v>-1</v>
      </c>
      <c r="M9106" s="6" t="str">
        <f aca="false">IF(I9106&lt;=0,"Below 0%",IF(I9106&lt;=0.05,"0-5%",IF(I9106&lt;=0.1,"5-10%",IF(I9106&lt;=0.2,"10-20%",IF(I9106&lt;=0.4,"20-40%","Above 40%")))))</f>
        <v>Below 0%</v>
      </c>
      <c r="N9106" s="6" t="str">
        <f aca="false">IF(AND(H9106&gt;=Summary!$B$25,I9106&gt;=Summary!$B$26,I9106&lt;=Summary!$B$27,J9106&gt;=Summary!$B$28,J9106&lt;=Summary!$B$29,F9106*J9106&gt;1),"Yes","No")</f>
        <v>No</v>
      </c>
    </row>
    <row r="9107" customFormat="false" ht="15" hidden="false" customHeight="false" outlineLevel="0" collapsed="false">
      <c r="A9107" s="6" t="s">
        <v>156</v>
      </c>
      <c r="B9107" s="45" t="n">
        <v>44423</v>
      </c>
      <c r="C9107" s="6" t="s">
        <v>188</v>
      </c>
      <c r="D9107" s="6" t="s">
        <v>189</v>
      </c>
      <c r="E9107" s="6" t="s">
        <v>187</v>
      </c>
      <c r="F9107" s="34" t="n">
        <v>0.162280276417732</v>
      </c>
      <c r="G9107" s="34" t="n">
        <v>0.298109087855333</v>
      </c>
      <c r="H9107" s="34" t="n">
        <v>-0.135828811437601</v>
      </c>
      <c r="I9107" s="34" t="n">
        <v>-0.455634588045555</v>
      </c>
      <c r="J9107" s="35" t="n">
        <v>3.36</v>
      </c>
      <c r="K9107" s="6" t="n">
        <v>0</v>
      </c>
      <c r="L9107" s="35" t="n">
        <v>-1</v>
      </c>
      <c r="M9107" s="6" t="str">
        <f aca="false">IF(I9107&lt;=0,"Below 0%",IF(I9107&lt;=0.05,"0-5%",IF(I9107&lt;=0.1,"5-10%",IF(I9107&lt;=0.2,"10-20%",IF(I9107&lt;=0.4,"20-40%","Above 40%")))))</f>
        <v>Below 0%</v>
      </c>
      <c r="N9107" s="6" t="str">
        <f aca="false">IF(AND(H9107&gt;=Summary!$B$25,I9107&gt;=Summary!$B$26,I9107&lt;=Summary!$B$27,J9107&gt;=Summary!$B$28,J9107&lt;=Summary!$B$29,F9107*J9107&gt;1),"Yes","No")</f>
        <v>No</v>
      </c>
    </row>
    <row r="9108" customFormat="false" ht="15" hidden="false" customHeight="false" outlineLevel="0" collapsed="false">
      <c r="A9108" s="6" t="s">
        <v>156</v>
      </c>
      <c r="B9108" s="45" t="n">
        <v>44423</v>
      </c>
      <c r="C9108" s="6" t="s">
        <v>188</v>
      </c>
      <c r="D9108" s="6" t="s">
        <v>189</v>
      </c>
      <c r="E9108" s="6" t="s">
        <v>174</v>
      </c>
      <c r="F9108" s="34" t="n">
        <v>0.312030285596848</v>
      </c>
      <c r="G9108" s="34" t="n">
        <v>0.277464414181141</v>
      </c>
      <c r="H9108" s="34" t="n">
        <v>0.0345658714157063</v>
      </c>
      <c r="I9108" s="34" t="n">
        <v>0.124577674285612</v>
      </c>
      <c r="J9108" s="35" t="n">
        <v>3.61</v>
      </c>
      <c r="K9108" s="6" t="n">
        <v>0</v>
      </c>
      <c r="L9108" s="35" t="n">
        <v>-1</v>
      </c>
      <c r="M9108" s="6" t="str">
        <f aca="false">IF(I9108&lt;=0,"Below 0%",IF(I9108&lt;=0.05,"0-5%",IF(I9108&lt;=0.1,"5-10%",IF(I9108&lt;=0.2,"10-20%",IF(I9108&lt;=0.4,"20-40%","Above 40%")))))</f>
        <v>10-20%</v>
      </c>
      <c r="N9108" s="6" t="str">
        <f aca="false">IF(AND(H9108&gt;=Summary!$B$25,I9108&gt;=Summary!$B$26,I9108&lt;=Summary!$B$27,J9108&gt;=Summary!$B$28,J9108&lt;=Summary!$B$29,F9108*J9108&gt;1),"Yes","No")</f>
        <v>Yes</v>
      </c>
    </row>
    <row r="9109" customFormat="false" ht="15" hidden="false" customHeight="false" outlineLevel="0" collapsed="false">
      <c r="A9109" s="6" t="s">
        <v>156</v>
      </c>
      <c r="B9109" s="45" t="n">
        <v>44423</v>
      </c>
      <c r="C9109" s="6" t="s">
        <v>188</v>
      </c>
      <c r="D9109" s="6" t="s">
        <v>189</v>
      </c>
      <c r="E9109" s="6" t="s">
        <v>177</v>
      </c>
      <c r="F9109" s="34" t="n">
        <v>0.525689482688904</v>
      </c>
      <c r="G9109" s="34" t="n">
        <v>0.424426497963525</v>
      </c>
      <c r="H9109" s="34" t="n">
        <v>0.101262984725378</v>
      </c>
      <c r="I9109" s="34" t="n">
        <v>0.238587800741133</v>
      </c>
      <c r="J9109" s="35" t="n">
        <v>2.36</v>
      </c>
      <c r="K9109" s="6" t="n">
        <v>1</v>
      </c>
      <c r="L9109" s="35" t="n">
        <v>1.36</v>
      </c>
      <c r="M9109" s="6" t="str">
        <f aca="false">IF(I9109&lt;=0,"Below 0%",IF(I9109&lt;=0.05,"0-5%",IF(I9109&lt;=0.1,"5-10%",IF(I9109&lt;=0.2,"10-20%",IF(I9109&lt;=0.4,"20-40%","Above 40%")))))</f>
        <v>20-40%</v>
      </c>
      <c r="N9109" s="6" t="str">
        <f aca="false">IF(AND(H9109&gt;=Summary!$B$25,I9109&gt;=Summary!$B$26,I9109&lt;=Summary!$B$27,J9109&gt;=Summary!$B$28,J9109&lt;=Summary!$B$29,F9109*J9109&gt;1),"Yes","No")</f>
        <v>Yes</v>
      </c>
    </row>
    <row r="9110" customFormat="false" ht="15" hidden="false" customHeight="false" outlineLevel="0" collapsed="false">
      <c r="A9110" s="6" t="s">
        <v>156</v>
      </c>
      <c r="B9110" s="45" t="n">
        <v>44423</v>
      </c>
      <c r="C9110" s="6" t="s">
        <v>181</v>
      </c>
      <c r="D9110" s="6" t="s">
        <v>194</v>
      </c>
      <c r="E9110" s="6" t="s">
        <v>187</v>
      </c>
      <c r="F9110" s="34" t="n">
        <v>0.198122397065163</v>
      </c>
      <c r="G9110" s="34" t="n">
        <v>0.171156443244012</v>
      </c>
      <c r="H9110" s="34" t="n">
        <v>0.026965953821151</v>
      </c>
      <c r="I9110" s="34" t="n">
        <v>0.157551496806384</v>
      </c>
      <c r="J9110" s="35" t="n">
        <v>5.85</v>
      </c>
      <c r="K9110" s="6" t="n">
        <v>1</v>
      </c>
      <c r="L9110" s="35" t="n">
        <v>4.85</v>
      </c>
      <c r="M9110" s="6" t="str">
        <f aca="false">IF(I9110&lt;=0,"Below 0%",IF(I9110&lt;=0.05,"0-5%",IF(I9110&lt;=0.1,"5-10%",IF(I9110&lt;=0.2,"10-20%",IF(I9110&lt;=0.4,"20-40%","Above 40%")))))</f>
        <v>10-20%</v>
      </c>
      <c r="N9110" s="6" t="str">
        <f aca="false">IF(AND(H9110&gt;=Summary!$B$25,I9110&gt;=Summary!$B$26,I9110&lt;=Summary!$B$27,J9110&gt;=Summary!$B$28,J9110&lt;=Summary!$B$29,F9110*J9110&gt;1),"Yes","No")</f>
        <v>No</v>
      </c>
    </row>
    <row r="9111" customFormat="false" ht="15" hidden="false" customHeight="false" outlineLevel="0" collapsed="false">
      <c r="A9111" s="6" t="s">
        <v>156</v>
      </c>
      <c r="B9111" s="45" t="n">
        <v>44423</v>
      </c>
      <c r="C9111" s="6" t="s">
        <v>181</v>
      </c>
      <c r="D9111" s="6" t="s">
        <v>194</v>
      </c>
      <c r="E9111" s="6" t="s">
        <v>174</v>
      </c>
      <c r="F9111" s="34" t="n">
        <v>0.276538044214249</v>
      </c>
      <c r="G9111" s="34" t="n">
        <v>0.232852370459876</v>
      </c>
      <c r="H9111" s="34" t="n">
        <v>0.0436856737543724</v>
      </c>
      <c r="I9111" s="34" t="n">
        <v>0.187611032982376</v>
      </c>
      <c r="J9111" s="35" t="n">
        <v>4.3</v>
      </c>
      <c r="K9111" s="6" t="n">
        <v>0</v>
      </c>
      <c r="L9111" s="35" t="n">
        <v>-1</v>
      </c>
      <c r="M9111" s="6" t="str">
        <f aca="false">IF(I9111&lt;=0,"Below 0%",IF(I9111&lt;=0.05,"0-5%",IF(I9111&lt;=0.1,"5-10%",IF(I9111&lt;=0.2,"10-20%",IF(I9111&lt;=0.4,"20-40%","Above 40%")))))</f>
        <v>10-20%</v>
      </c>
      <c r="N9111" s="6" t="str">
        <f aca="false">IF(AND(H9111&gt;=Summary!$B$25,I9111&gt;=Summary!$B$26,I9111&lt;=Summary!$B$27,J9111&gt;=Summary!$B$28,J9111&lt;=Summary!$B$29,F9111*J9111&gt;1),"Yes","No")</f>
        <v>Yes</v>
      </c>
    </row>
    <row r="9112" customFormat="false" ht="15" hidden="false" customHeight="false" outlineLevel="0" collapsed="false">
      <c r="A9112" s="6" t="s">
        <v>156</v>
      </c>
      <c r="B9112" s="45" t="n">
        <v>44423</v>
      </c>
      <c r="C9112" s="6" t="s">
        <v>181</v>
      </c>
      <c r="D9112" s="6" t="s">
        <v>194</v>
      </c>
      <c r="E9112" s="6" t="s">
        <v>177</v>
      </c>
      <c r="F9112" s="34" t="n">
        <v>0.525339543819428</v>
      </c>
      <c r="G9112" s="34" t="n">
        <v>0.595991186296112</v>
      </c>
      <c r="H9112" s="34" t="n">
        <v>-0.0706516424766845</v>
      </c>
      <c r="I9112" s="34" t="n">
        <v>-0.118544777341023</v>
      </c>
      <c r="J9112" s="35" t="n">
        <v>1.68</v>
      </c>
      <c r="K9112" s="6" t="n">
        <v>0</v>
      </c>
      <c r="L9112" s="35" t="n">
        <v>-1</v>
      </c>
      <c r="M9112" s="6" t="str">
        <f aca="false">IF(I9112&lt;=0,"Below 0%",IF(I9112&lt;=0.05,"0-5%",IF(I9112&lt;=0.1,"5-10%",IF(I9112&lt;=0.2,"10-20%",IF(I9112&lt;=0.4,"20-40%","Above 40%")))))</f>
        <v>Below 0%</v>
      </c>
      <c r="N9112" s="6" t="str">
        <f aca="false">IF(AND(H9112&gt;=Summary!$B$25,I9112&gt;=Summary!$B$26,I9112&lt;=Summary!$B$27,J9112&gt;=Summary!$B$28,J9112&lt;=Summary!$B$29,F9112*J9112&gt;1),"Yes","No")</f>
        <v>No</v>
      </c>
    </row>
    <row r="9113" customFormat="false" ht="15" hidden="false" customHeight="false" outlineLevel="0" collapsed="false">
      <c r="A9113" s="6" t="s">
        <v>156</v>
      </c>
      <c r="B9113" s="45" t="n">
        <v>44429</v>
      </c>
      <c r="C9113" s="6" t="s">
        <v>182</v>
      </c>
      <c r="D9113" s="6" t="s">
        <v>188</v>
      </c>
      <c r="E9113" s="6" t="s">
        <v>187</v>
      </c>
      <c r="F9113" s="34" t="n">
        <v>0.410272538661957</v>
      </c>
      <c r="G9113" s="34" t="n">
        <v>0.537405101083341</v>
      </c>
      <c r="H9113" s="34" t="n">
        <v>-0.127132562421384</v>
      </c>
      <c r="I9113" s="34" t="n">
        <v>-0.236567464962838</v>
      </c>
      <c r="J9113" s="35" t="n">
        <v>1.87</v>
      </c>
      <c r="K9113" s="6" t="n">
        <v>1</v>
      </c>
      <c r="L9113" s="35" t="n">
        <v>0.87</v>
      </c>
      <c r="M9113" s="6" t="str">
        <f aca="false">IF(I9113&lt;=0,"Below 0%",IF(I9113&lt;=0.05,"0-5%",IF(I9113&lt;=0.1,"5-10%",IF(I9113&lt;=0.2,"10-20%",IF(I9113&lt;=0.4,"20-40%","Above 40%")))))</f>
        <v>Below 0%</v>
      </c>
      <c r="N9113" s="6" t="str">
        <f aca="false">IF(AND(H9113&gt;=Summary!$B$25,I9113&gt;=Summary!$B$26,I9113&lt;=Summary!$B$27,J9113&gt;=Summary!$B$28,J9113&lt;=Summary!$B$29,F9113*J9113&gt;1),"Yes","No")</f>
        <v>No</v>
      </c>
    </row>
    <row r="9114" customFormat="false" ht="15" hidden="false" customHeight="false" outlineLevel="0" collapsed="false">
      <c r="A9114" s="6" t="s">
        <v>156</v>
      </c>
      <c r="B9114" s="45" t="n">
        <v>44429</v>
      </c>
      <c r="C9114" s="6" t="s">
        <v>182</v>
      </c>
      <c r="D9114" s="6" t="s">
        <v>188</v>
      </c>
      <c r="E9114" s="6" t="s">
        <v>174</v>
      </c>
      <c r="F9114" s="34" t="n">
        <v>0.299138844013214</v>
      </c>
      <c r="G9114" s="34" t="n">
        <v>0.239273223577583</v>
      </c>
      <c r="H9114" s="34" t="n">
        <v>0.0598656204356316</v>
      </c>
      <c r="I9114" s="34" t="n">
        <v>0.250197742733301</v>
      </c>
      <c r="J9114" s="35" t="n">
        <v>4.2</v>
      </c>
      <c r="K9114" s="6" t="n">
        <v>0</v>
      </c>
      <c r="L9114" s="35" t="n">
        <v>-1</v>
      </c>
      <c r="M9114" s="6" t="str">
        <f aca="false">IF(I9114&lt;=0,"Below 0%",IF(I9114&lt;=0.05,"0-5%",IF(I9114&lt;=0.1,"5-10%",IF(I9114&lt;=0.2,"10-20%",IF(I9114&lt;=0.4,"20-40%","Above 40%")))))</f>
        <v>20-40%</v>
      </c>
      <c r="N9114" s="6" t="str">
        <f aca="false">IF(AND(H9114&gt;=Summary!$B$25,I9114&gt;=Summary!$B$26,I9114&lt;=Summary!$B$27,J9114&gt;=Summary!$B$28,J9114&lt;=Summary!$B$29,F9114*J9114&gt;1),"Yes","No")</f>
        <v>Yes</v>
      </c>
    </row>
    <row r="9115" customFormat="false" ht="15" hidden="false" customHeight="false" outlineLevel="0" collapsed="false">
      <c r="A9115" s="6" t="s">
        <v>156</v>
      </c>
      <c r="B9115" s="45" t="n">
        <v>44429</v>
      </c>
      <c r="C9115" s="6" t="s">
        <v>182</v>
      </c>
      <c r="D9115" s="6" t="s">
        <v>188</v>
      </c>
      <c r="E9115" s="6" t="s">
        <v>177</v>
      </c>
      <c r="F9115" s="34" t="n">
        <v>0.290588647127152</v>
      </c>
      <c r="G9115" s="34" t="n">
        <v>0.223321675339077</v>
      </c>
      <c r="H9115" s="34" t="n">
        <v>0.0672669717880745</v>
      </c>
      <c r="I9115" s="34" t="n">
        <v>0.301211119278685</v>
      </c>
      <c r="J9115" s="35" t="n">
        <v>4.5</v>
      </c>
      <c r="K9115" s="6" t="n">
        <v>0</v>
      </c>
      <c r="L9115" s="35" t="n">
        <v>-1</v>
      </c>
      <c r="M9115" s="6" t="str">
        <f aca="false">IF(I9115&lt;=0,"Below 0%",IF(I9115&lt;=0.05,"0-5%",IF(I9115&lt;=0.1,"5-10%",IF(I9115&lt;=0.2,"10-20%",IF(I9115&lt;=0.4,"20-40%","Above 40%")))))</f>
        <v>20-40%</v>
      </c>
      <c r="N9115" s="6" t="str">
        <f aca="false">IF(AND(H9115&gt;=Summary!$B$25,I9115&gt;=Summary!$B$26,I9115&lt;=Summary!$B$27,J9115&gt;=Summary!$B$28,J9115&lt;=Summary!$B$29,F9115*J9115&gt;1),"Yes","No")</f>
        <v>Yes</v>
      </c>
    </row>
    <row r="9116" customFormat="false" ht="15" hidden="false" customHeight="false" outlineLevel="0" collapsed="false">
      <c r="A9116" s="6" t="s">
        <v>156</v>
      </c>
      <c r="B9116" s="45" t="n">
        <v>44429</v>
      </c>
      <c r="C9116" s="6" t="s">
        <v>201</v>
      </c>
      <c r="D9116" s="6" t="s">
        <v>198</v>
      </c>
      <c r="E9116" s="6" t="s">
        <v>187</v>
      </c>
      <c r="F9116" s="34" t="n">
        <v>0.414612919092178</v>
      </c>
      <c r="G9116" s="34" t="n">
        <v>0.553990610328639</v>
      </c>
      <c r="H9116" s="34" t="n">
        <v>-0.13937769123646</v>
      </c>
      <c r="I9116" s="34" t="n">
        <v>-0.251588544350559</v>
      </c>
      <c r="J9116" s="35" t="n">
        <v>1.8</v>
      </c>
      <c r="K9116" s="6" t="n">
        <v>1</v>
      </c>
      <c r="L9116" s="35" t="n">
        <v>0.8</v>
      </c>
      <c r="M9116" s="6" t="str">
        <f aca="false">IF(I9116&lt;=0,"Below 0%",IF(I9116&lt;=0.05,"0-5%",IF(I9116&lt;=0.1,"5-10%",IF(I9116&lt;=0.2,"10-20%",IF(I9116&lt;=0.4,"20-40%","Above 40%")))))</f>
        <v>Below 0%</v>
      </c>
      <c r="N9116" s="6" t="str">
        <f aca="false">IF(AND(H9116&gt;=Summary!$B$25,I9116&gt;=Summary!$B$26,I9116&lt;=Summary!$B$27,J9116&gt;=Summary!$B$28,J9116&lt;=Summary!$B$29,F9116*J9116&gt;1),"Yes","No")</f>
        <v>No</v>
      </c>
    </row>
    <row r="9117" customFormat="false" ht="15" hidden="false" customHeight="false" outlineLevel="0" collapsed="false">
      <c r="A9117" s="6" t="s">
        <v>156</v>
      </c>
      <c r="B9117" s="45" t="n">
        <v>44429</v>
      </c>
      <c r="C9117" s="6" t="s">
        <v>201</v>
      </c>
      <c r="D9117" s="6" t="s">
        <v>198</v>
      </c>
      <c r="E9117" s="6" t="s">
        <v>174</v>
      </c>
      <c r="F9117" s="34" t="n">
        <v>0.312734156847</v>
      </c>
      <c r="G9117" s="34" t="n">
        <v>0.276995305164319</v>
      </c>
      <c r="H9117" s="34" t="n">
        <v>0.0357388516826809</v>
      </c>
      <c r="I9117" s="34" t="n">
        <v>0.129023312006967</v>
      </c>
      <c r="J9117" s="35" t="n">
        <v>3.6</v>
      </c>
      <c r="K9117" s="6" t="n">
        <v>0</v>
      </c>
      <c r="L9117" s="35" t="n">
        <v>-1</v>
      </c>
      <c r="M9117" s="6" t="str">
        <f aca="false">IF(I9117&lt;=0,"Below 0%",IF(I9117&lt;=0.05,"0-5%",IF(I9117&lt;=0.1,"5-10%",IF(I9117&lt;=0.2,"10-20%",IF(I9117&lt;=0.4,"20-40%","Above 40%")))))</f>
        <v>10-20%</v>
      </c>
      <c r="N9117" s="6" t="str">
        <f aca="false">IF(AND(H9117&gt;=Summary!$B$25,I9117&gt;=Summary!$B$26,I9117&lt;=Summary!$B$27,J9117&gt;=Summary!$B$28,J9117&lt;=Summary!$B$29,F9117*J9117&gt;1),"Yes","No")</f>
        <v>Yes</v>
      </c>
    </row>
    <row r="9118" customFormat="false" ht="15" hidden="false" customHeight="false" outlineLevel="0" collapsed="false">
      <c r="A9118" s="6" t="s">
        <v>156</v>
      </c>
      <c r="B9118" s="45" t="n">
        <v>44429</v>
      </c>
      <c r="C9118" s="6" t="s">
        <v>201</v>
      </c>
      <c r="D9118" s="6" t="s">
        <v>198</v>
      </c>
      <c r="E9118" s="6" t="s">
        <v>177</v>
      </c>
      <c r="F9118" s="34" t="n">
        <v>0.272652864456177</v>
      </c>
      <c r="G9118" s="34" t="n">
        <v>0.169014084507042</v>
      </c>
      <c r="H9118" s="34" t="n">
        <v>0.103638779949135</v>
      </c>
      <c r="I9118" s="34" t="n">
        <v>0.613196114699046</v>
      </c>
      <c r="J9118" s="35" t="n">
        <v>5.9</v>
      </c>
      <c r="K9118" s="6" t="n">
        <v>0</v>
      </c>
      <c r="L9118" s="35" t="n">
        <v>-1</v>
      </c>
      <c r="M9118" s="6" t="str">
        <f aca="false">IF(I9118&lt;=0,"Below 0%",IF(I9118&lt;=0.05,"0-5%",IF(I9118&lt;=0.1,"5-10%",IF(I9118&lt;=0.2,"10-20%",IF(I9118&lt;=0.4,"20-40%","Above 40%")))))</f>
        <v>Above 40%</v>
      </c>
      <c r="N9118" s="6" t="str">
        <f aca="false">IF(AND(H9118&gt;=Summary!$B$25,I9118&gt;=Summary!$B$26,I9118&lt;=Summary!$B$27,J9118&gt;=Summary!$B$28,J9118&lt;=Summary!$B$29,F9118*J9118&gt;1),"Yes","No")</f>
        <v>No</v>
      </c>
    </row>
    <row r="9119" customFormat="false" ht="15" hidden="false" customHeight="false" outlineLevel="0" collapsed="false">
      <c r="A9119" s="6" t="s">
        <v>156</v>
      </c>
      <c r="B9119" s="45" t="n">
        <v>44429</v>
      </c>
      <c r="C9119" s="6" t="s">
        <v>205</v>
      </c>
      <c r="D9119" s="6" t="s">
        <v>173</v>
      </c>
      <c r="E9119" s="6" t="s">
        <v>187</v>
      </c>
      <c r="F9119" s="34" t="n">
        <v>0.375763475894928</v>
      </c>
      <c r="G9119" s="34" t="n">
        <v>0.408399864862462</v>
      </c>
      <c r="H9119" s="34" t="n">
        <v>-0.032636388967534</v>
      </c>
      <c r="I9119" s="34" t="n">
        <v>-0.0799128299871622</v>
      </c>
      <c r="J9119" s="35" t="n">
        <v>2.45</v>
      </c>
      <c r="K9119" s="6" t="n">
        <v>0</v>
      </c>
      <c r="L9119" s="35" t="n">
        <v>-1</v>
      </c>
      <c r="M9119" s="6" t="str">
        <f aca="false">IF(I9119&lt;=0,"Below 0%",IF(I9119&lt;=0.05,"0-5%",IF(I9119&lt;=0.1,"5-10%",IF(I9119&lt;=0.2,"10-20%",IF(I9119&lt;=0.4,"20-40%","Above 40%")))))</f>
        <v>Below 0%</v>
      </c>
      <c r="N9119" s="6" t="str">
        <f aca="false">IF(AND(H9119&gt;=Summary!$B$25,I9119&gt;=Summary!$B$26,I9119&lt;=Summary!$B$27,J9119&gt;=Summary!$B$28,J9119&lt;=Summary!$B$29,F9119*J9119&gt;1),"Yes","No")</f>
        <v>No</v>
      </c>
    </row>
    <row r="9120" customFormat="false" ht="15" hidden="false" customHeight="false" outlineLevel="0" collapsed="false">
      <c r="A9120" s="6" t="s">
        <v>156</v>
      </c>
      <c r="B9120" s="45" t="n">
        <v>44429</v>
      </c>
      <c r="C9120" s="6" t="s">
        <v>205</v>
      </c>
      <c r="D9120" s="6" t="s">
        <v>173</v>
      </c>
      <c r="E9120" s="6" t="s">
        <v>174</v>
      </c>
      <c r="F9120" s="34" t="n">
        <v>0.290278822183609</v>
      </c>
      <c r="G9120" s="34" t="n">
        <v>0.277938796920287</v>
      </c>
      <c r="H9120" s="34" t="n">
        <v>0.0123400252633223</v>
      </c>
      <c r="I9120" s="34" t="n">
        <v>0.0443983546020079</v>
      </c>
      <c r="J9120" s="35" t="n">
        <v>3.6</v>
      </c>
      <c r="K9120" s="6" t="n">
        <v>1</v>
      </c>
      <c r="L9120" s="35" t="n">
        <v>2.6</v>
      </c>
      <c r="M9120" s="6" t="str">
        <f aca="false">IF(I9120&lt;=0,"Below 0%",IF(I9120&lt;=0.05,"0-5%",IF(I9120&lt;=0.1,"5-10%",IF(I9120&lt;=0.2,"10-20%",IF(I9120&lt;=0.4,"20-40%","Above 40%")))))</f>
        <v>0-5%</v>
      </c>
      <c r="N9120" s="6" t="str">
        <f aca="false">IF(AND(H9120&gt;=Summary!$B$25,I9120&gt;=Summary!$B$26,I9120&lt;=Summary!$B$27,J9120&gt;=Summary!$B$28,J9120&lt;=Summary!$B$29,F9120*J9120&gt;1),"Yes","No")</f>
        <v>No</v>
      </c>
    </row>
    <row r="9121" customFormat="false" ht="15" hidden="false" customHeight="false" outlineLevel="0" collapsed="false">
      <c r="A9121" s="6" t="s">
        <v>156</v>
      </c>
      <c r="B9121" s="45" t="n">
        <v>44429</v>
      </c>
      <c r="C9121" s="6" t="s">
        <v>205</v>
      </c>
      <c r="D9121" s="6" t="s">
        <v>173</v>
      </c>
      <c r="E9121" s="6" t="s">
        <v>177</v>
      </c>
      <c r="F9121" s="34" t="n">
        <v>0.333957642316818</v>
      </c>
      <c r="G9121" s="34" t="n">
        <v>0.313661338217251</v>
      </c>
      <c r="H9121" s="34" t="n">
        <v>0.0202963040995668</v>
      </c>
      <c r="I9121" s="34" t="n">
        <v>0.0647077010348944</v>
      </c>
      <c r="J9121" s="35" t="n">
        <v>3.19</v>
      </c>
      <c r="K9121" s="6" t="n">
        <v>0</v>
      </c>
      <c r="L9121" s="35" t="n">
        <v>-1</v>
      </c>
      <c r="M9121" s="6" t="str">
        <f aca="false">IF(I9121&lt;=0,"Below 0%",IF(I9121&lt;=0.05,"0-5%",IF(I9121&lt;=0.1,"5-10%",IF(I9121&lt;=0.2,"10-20%",IF(I9121&lt;=0.4,"20-40%","Above 40%")))))</f>
        <v>5-10%</v>
      </c>
      <c r="N9121" s="6" t="str">
        <f aca="false">IF(AND(H9121&gt;=Summary!$B$25,I9121&gt;=Summary!$B$26,I9121&lt;=Summary!$B$27,J9121&gt;=Summary!$B$28,J9121&lt;=Summary!$B$29,F9121*J9121&gt;1),"Yes","No")</f>
        <v>No</v>
      </c>
    </row>
    <row r="9122" customFormat="false" ht="15" hidden="false" customHeight="false" outlineLevel="0" collapsed="false">
      <c r="A9122" s="6" t="s">
        <v>156</v>
      </c>
      <c r="B9122" s="45" t="n">
        <v>44429</v>
      </c>
      <c r="C9122" s="6" t="s">
        <v>183</v>
      </c>
      <c r="D9122" s="6" t="s">
        <v>196</v>
      </c>
      <c r="E9122" s="6" t="s">
        <v>187</v>
      </c>
      <c r="F9122" s="34" t="n">
        <v>0.757552206516266</v>
      </c>
      <c r="G9122" s="34" t="n">
        <v>0.807575373701546</v>
      </c>
      <c r="H9122" s="34" t="n">
        <v>-0.0500231671852797</v>
      </c>
      <c r="I9122" s="34" t="n">
        <v>-0.0619424128251918</v>
      </c>
      <c r="J9122" s="35" t="n">
        <v>1.24</v>
      </c>
      <c r="K9122" s="6" t="n">
        <v>1</v>
      </c>
      <c r="L9122" s="35" t="n">
        <v>0.24</v>
      </c>
      <c r="M9122" s="6" t="str">
        <f aca="false">IF(I9122&lt;=0,"Below 0%",IF(I9122&lt;=0.05,"0-5%",IF(I9122&lt;=0.1,"5-10%",IF(I9122&lt;=0.2,"10-20%",IF(I9122&lt;=0.4,"20-40%","Above 40%")))))</f>
        <v>Below 0%</v>
      </c>
      <c r="N9122" s="6" t="str">
        <f aca="false">IF(AND(H9122&gt;=Summary!$B$25,I9122&gt;=Summary!$B$26,I9122&lt;=Summary!$B$27,J9122&gt;=Summary!$B$28,J9122&lt;=Summary!$B$29,F9122*J9122&gt;1),"Yes","No")</f>
        <v>No</v>
      </c>
    </row>
    <row r="9123" customFormat="false" ht="15" hidden="false" customHeight="false" outlineLevel="0" collapsed="false">
      <c r="A9123" s="6" t="s">
        <v>156</v>
      </c>
      <c r="B9123" s="45" t="n">
        <v>44429</v>
      </c>
      <c r="C9123" s="6" t="s">
        <v>183</v>
      </c>
      <c r="D9123" s="6" t="s">
        <v>196</v>
      </c>
      <c r="E9123" s="6" t="s">
        <v>174</v>
      </c>
      <c r="F9123" s="34" t="n">
        <v>0.105282232165337</v>
      </c>
      <c r="G9123" s="34" t="n">
        <v>0.133519128451989</v>
      </c>
      <c r="H9123" s="34" t="n">
        <v>-0.0282368962866522</v>
      </c>
      <c r="I9123" s="34" t="n">
        <v>-0.211482029683902</v>
      </c>
      <c r="J9123" s="35" t="n">
        <v>7.5</v>
      </c>
      <c r="K9123" s="6" t="n">
        <v>0</v>
      </c>
      <c r="L9123" s="35" t="n">
        <v>-1</v>
      </c>
      <c r="M9123" s="6" t="str">
        <f aca="false">IF(I9123&lt;=0,"Below 0%",IF(I9123&lt;=0.05,"0-5%",IF(I9123&lt;=0.1,"5-10%",IF(I9123&lt;=0.2,"10-20%",IF(I9123&lt;=0.4,"20-40%","Above 40%")))))</f>
        <v>Below 0%</v>
      </c>
      <c r="N9123" s="6" t="str">
        <f aca="false">IF(AND(H9123&gt;=Summary!$B$25,I9123&gt;=Summary!$B$26,I9123&lt;=Summary!$B$27,J9123&gt;=Summary!$B$28,J9123&lt;=Summary!$B$29,F9123*J9123&gt;1),"Yes","No")</f>
        <v>No</v>
      </c>
    </row>
    <row r="9124" customFormat="false" ht="15" hidden="false" customHeight="false" outlineLevel="0" collapsed="false">
      <c r="A9124" s="6" t="s">
        <v>156</v>
      </c>
      <c r="B9124" s="45" t="n">
        <v>44429</v>
      </c>
      <c r="C9124" s="6" t="s">
        <v>183</v>
      </c>
      <c r="D9124" s="6" t="s">
        <v>196</v>
      </c>
      <c r="E9124" s="6" t="s">
        <v>177</v>
      </c>
      <c r="F9124" s="34" t="n">
        <v>0.137165606021881</v>
      </c>
      <c r="G9124" s="34" t="n">
        <v>0.0589054978464657</v>
      </c>
      <c r="H9124" s="34" t="n">
        <v>0.0782601081754154</v>
      </c>
      <c r="I9124" s="34" t="n">
        <v>1.32857052459512</v>
      </c>
      <c r="J9124" s="35" t="n">
        <v>17</v>
      </c>
      <c r="K9124" s="6" t="n">
        <v>0</v>
      </c>
      <c r="L9124" s="35" t="n">
        <v>-1</v>
      </c>
      <c r="M9124" s="6" t="str">
        <f aca="false">IF(I9124&lt;=0,"Below 0%",IF(I9124&lt;=0.05,"0-5%",IF(I9124&lt;=0.1,"5-10%",IF(I9124&lt;=0.2,"10-20%",IF(I9124&lt;=0.4,"20-40%","Above 40%")))))</f>
        <v>Above 40%</v>
      </c>
      <c r="N9124" s="6" t="str">
        <f aca="false">IF(AND(H9124&gt;=Summary!$B$25,I9124&gt;=Summary!$B$26,I9124&lt;=Summary!$B$27,J9124&gt;=Summary!$B$28,J9124&lt;=Summary!$B$29,F9124*J9124&gt;1),"Yes","No")</f>
        <v>No</v>
      </c>
    </row>
    <row r="9125" customFormat="false" ht="15" hidden="false" customHeight="false" outlineLevel="0" collapsed="false">
      <c r="A9125" s="6" t="s">
        <v>156</v>
      </c>
      <c r="B9125" s="45" t="n">
        <v>44429</v>
      </c>
      <c r="C9125" s="6" t="s">
        <v>194</v>
      </c>
      <c r="D9125" s="6" t="s">
        <v>172</v>
      </c>
      <c r="E9125" s="6" t="s">
        <v>187</v>
      </c>
      <c r="F9125" s="34" t="n">
        <v>0.828620553016663</v>
      </c>
      <c r="G9125" s="34" t="n">
        <v>0.889171507711542</v>
      </c>
      <c r="H9125" s="34" t="n">
        <v>-0.0605509546948794</v>
      </c>
      <c r="I9125" s="34" t="n">
        <v>-0.0680981724782424</v>
      </c>
      <c r="J9125" s="35" t="n">
        <v>1.13</v>
      </c>
      <c r="K9125" s="6" t="n">
        <v>1</v>
      </c>
      <c r="L9125" s="35" t="n">
        <v>0.13</v>
      </c>
      <c r="M9125" s="6" t="str">
        <f aca="false">IF(I9125&lt;=0,"Below 0%",IF(I9125&lt;=0.05,"0-5%",IF(I9125&lt;=0.1,"5-10%",IF(I9125&lt;=0.2,"10-20%",IF(I9125&lt;=0.4,"20-40%","Above 40%")))))</f>
        <v>Below 0%</v>
      </c>
      <c r="N9125" s="6" t="str">
        <f aca="false">IF(AND(H9125&gt;=Summary!$B$25,I9125&gt;=Summary!$B$26,I9125&lt;=Summary!$B$27,J9125&gt;=Summary!$B$28,J9125&lt;=Summary!$B$29,F9125*J9125&gt;1),"Yes","No")</f>
        <v>No</v>
      </c>
    </row>
    <row r="9126" customFormat="false" ht="15" hidden="false" customHeight="false" outlineLevel="0" collapsed="false">
      <c r="A9126" s="6" t="s">
        <v>156</v>
      </c>
      <c r="B9126" s="45" t="n">
        <v>44429</v>
      </c>
      <c r="C9126" s="6" t="s">
        <v>194</v>
      </c>
      <c r="D9126" s="6" t="s">
        <v>172</v>
      </c>
      <c r="E9126" s="6" t="s">
        <v>174</v>
      </c>
      <c r="F9126" s="34" t="n">
        <v>0.136567920446396</v>
      </c>
      <c r="G9126" s="34" t="n">
        <v>0.0803811042971234</v>
      </c>
      <c r="H9126" s="34" t="n">
        <v>0.0561868161492725</v>
      </c>
      <c r="I9126" s="34" t="n">
        <v>0.699005277926783</v>
      </c>
      <c r="J9126" s="35" t="n">
        <v>12.5</v>
      </c>
      <c r="K9126" s="6" t="n">
        <v>0</v>
      </c>
      <c r="L9126" s="35" t="n">
        <v>-1</v>
      </c>
      <c r="M9126" s="6" t="str">
        <f aca="false">IF(I9126&lt;=0,"Below 0%",IF(I9126&lt;=0.05,"0-5%",IF(I9126&lt;=0.1,"5-10%",IF(I9126&lt;=0.2,"10-20%",IF(I9126&lt;=0.4,"20-40%","Above 40%")))))</f>
        <v>Above 40%</v>
      </c>
      <c r="N9126" s="6" t="str">
        <f aca="false">IF(AND(H9126&gt;=Summary!$B$25,I9126&gt;=Summary!$B$26,I9126&lt;=Summary!$B$27,J9126&gt;=Summary!$B$28,J9126&lt;=Summary!$B$29,F9126*J9126&gt;1),"Yes","No")</f>
        <v>No</v>
      </c>
    </row>
    <row r="9127" customFormat="false" ht="15" hidden="false" customHeight="false" outlineLevel="0" collapsed="false">
      <c r="A9127" s="6" t="s">
        <v>156</v>
      </c>
      <c r="B9127" s="45" t="n">
        <v>44429</v>
      </c>
      <c r="C9127" s="6" t="s">
        <v>194</v>
      </c>
      <c r="D9127" s="6" t="s">
        <v>172</v>
      </c>
      <c r="E9127" s="6" t="s">
        <v>177</v>
      </c>
      <c r="F9127" s="34" t="n">
        <v>0.0348115637898445</v>
      </c>
      <c r="G9127" s="34" t="n">
        <v>0.0304473879913346</v>
      </c>
      <c r="H9127" s="34" t="n">
        <v>0.0043641757985099</v>
      </c>
      <c r="I9127" s="34" t="n">
        <v>0.143334981632971</v>
      </c>
      <c r="J9127" s="35" t="n">
        <v>33</v>
      </c>
      <c r="K9127" s="6" t="n">
        <v>0</v>
      </c>
      <c r="L9127" s="35" t="n">
        <v>-1</v>
      </c>
      <c r="M9127" s="6" t="str">
        <f aca="false">IF(I9127&lt;=0,"Below 0%",IF(I9127&lt;=0.05,"0-5%",IF(I9127&lt;=0.1,"5-10%",IF(I9127&lt;=0.2,"10-20%",IF(I9127&lt;=0.4,"20-40%","Above 40%")))))</f>
        <v>10-20%</v>
      </c>
      <c r="N9127" s="6" t="str">
        <f aca="false">IF(AND(H9127&gt;=Summary!$B$25,I9127&gt;=Summary!$B$26,I9127&lt;=Summary!$B$27,J9127&gt;=Summary!$B$28,J9127&lt;=Summary!$B$29,F9127*J9127&gt;1),"Yes","No")</f>
        <v>No</v>
      </c>
    </row>
    <row r="9128" customFormat="false" ht="15" hidden="false" customHeight="false" outlineLevel="0" collapsed="false">
      <c r="A9128" s="6" t="s">
        <v>156</v>
      </c>
      <c r="B9128" s="45" t="n">
        <v>44430</v>
      </c>
      <c r="C9128" s="6" t="s">
        <v>185</v>
      </c>
      <c r="D9128" s="6" t="s">
        <v>190</v>
      </c>
      <c r="E9128" s="6" t="s">
        <v>187</v>
      </c>
      <c r="F9128" s="34" t="n">
        <v>0.273319691419601</v>
      </c>
      <c r="G9128" s="34" t="n">
        <v>0.199429960600218</v>
      </c>
      <c r="H9128" s="34" t="n">
        <v>0.0738897308193834</v>
      </c>
      <c r="I9128" s="34" t="n">
        <v>0.370504665382272</v>
      </c>
      <c r="J9128" s="35" t="n">
        <v>5</v>
      </c>
      <c r="K9128" s="6" t="n">
        <v>0</v>
      </c>
      <c r="L9128" s="35" t="n">
        <v>-1</v>
      </c>
      <c r="M9128" s="6" t="str">
        <f aca="false">IF(I9128&lt;=0,"Below 0%",IF(I9128&lt;=0.05,"0-5%",IF(I9128&lt;=0.1,"5-10%",IF(I9128&lt;=0.2,"10-20%",IF(I9128&lt;=0.4,"20-40%","Above 40%")))))</f>
        <v>20-40%</v>
      </c>
      <c r="N9128" s="6" t="str">
        <f aca="false">IF(AND(H9128&gt;=Summary!$B$25,I9128&gt;=Summary!$B$26,I9128&lt;=Summary!$B$27,J9128&gt;=Summary!$B$28,J9128&lt;=Summary!$B$29,F9128*J9128&gt;1),"Yes","No")</f>
        <v>Yes</v>
      </c>
    </row>
    <row r="9129" customFormat="false" ht="15" hidden="false" customHeight="false" outlineLevel="0" collapsed="false">
      <c r="A9129" s="6" t="s">
        <v>156</v>
      </c>
      <c r="B9129" s="45" t="n">
        <v>44430</v>
      </c>
      <c r="C9129" s="6" t="s">
        <v>185</v>
      </c>
      <c r="D9129" s="6" t="s">
        <v>190</v>
      </c>
      <c r="E9129" s="6" t="s">
        <v>174</v>
      </c>
      <c r="F9129" s="34" t="n">
        <v>0.325475871562958</v>
      </c>
      <c r="G9129" s="34" t="n">
        <v>0.255679436666946</v>
      </c>
      <c r="H9129" s="34" t="n">
        <v>0.0697964348960116</v>
      </c>
      <c r="I9129" s="34" t="n">
        <v>0.272984154712958</v>
      </c>
      <c r="J9129" s="35" t="n">
        <v>3.9</v>
      </c>
      <c r="K9129" s="6" t="n">
        <v>0</v>
      </c>
      <c r="L9129" s="35" t="n">
        <v>-1</v>
      </c>
      <c r="M9129" s="6" t="str">
        <f aca="false">IF(I9129&lt;=0,"Below 0%",IF(I9129&lt;=0.05,"0-5%",IF(I9129&lt;=0.1,"5-10%",IF(I9129&lt;=0.2,"10-20%",IF(I9129&lt;=0.4,"20-40%","Above 40%")))))</f>
        <v>20-40%</v>
      </c>
      <c r="N9129" s="6" t="str">
        <f aca="false">IF(AND(H9129&gt;=Summary!$B$25,I9129&gt;=Summary!$B$26,I9129&lt;=Summary!$B$27,J9129&gt;=Summary!$B$28,J9129&lt;=Summary!$B$29,F9129*J9129&gt;1),"Yes","No")</f>
        <v>Yes</v>
      </c>
    </row>
    <row r="9130" customFormat="false" ht="15" hidden="false" customHeight="false" outlineLevel="0" collapsed="false">
      <c r="A9130" s="6" t="s">
        <v>156</v>
      </c>
      <c r="B9130" s="45" t="n">
        <v>44430</v>
      </c>
      <c r="C9130" s="6" t="s">
        <v>185</v>
      </c>
      <c r="D9130" s="6" t="s">
        <v>190</v>
      </c>
      <c r="E9130" s="6" t="s">
        <v>177</v>
      </c>
      <c r="F9130" s="34" t="n">
        <v>0.401204437017441</v>
      </c>
      <c r="G9130" s="34" t="n">
        <v>0.544890602732836</v>
      </c>
      <c r="H9130" s="34" t="n">
        <v>-0.143686165715395</v>
      </c>
      <c r="I9130" s="34" t="n">
        <v>-0.263697272433685</v>
      </c>
      <c r="J9130" s="35" t="n">
        <v>1.83</v>
      </c>
      <c r="K9130" s="6" t="n">
        <v>1</v>
      </c>
      <c r="L9130" s="35" t="n">
        <v>0.83</v>
      </c>
      <c r="M9130" s="6" t="str">
        <f aca="false">IF(I9130&lt;=0,"Below 0%",IF(I9130&lt;=0.05,"0-5%",IF(I9130&lt;=0.1,"5-10%",IF(I9130&lt;=0.2,"10-20%",IF(I9130&lt;=0.4,"20-40%","Above 40%")))))</f>
        <v>Below 0%</v>
      </c>
      <c r="N9130" s="6" t="str">
        <f aca="false">IF(AND(H9130&gt;=Summary!$B$25,I9130&gt;=Summary!$B$26,I9130&lt;=Summary!$B$27,J9130&gt;=Summary!$B$28,J9130&lt;=Summary!$B$29,F9130*J9130&gt;1),"Yes","No")</f>
        <v>No</v>
      </c>
    </row>
    <row r="9131" customFormat="false" ht="15" hidden="false" customHeight="false" outlineLevel="0" collapsed="false">
      <c r="A9131" s="6" t="s">
        <v>156</v>
      </c>
      <c r="B9131" s="45" t="n">
        <v>44430</v>
      </c>
      <c r="C9131" s="6" t="s">
        <v>179</v>
      </c>
      <c r="D9131" s="6" t="s">
        <v>176</v>
      </c>
      <c r="E9131" s="6" t="s">
        <v>187</v>
      </c>
      <c r="F9131" s="34" t="n">
        <v>0.156739547848702</v>
      </c>
      <c r="G9131" s="34" t="n">
        <v>0.173467747274051</v>
      </c>
      <c r="H9131" s="34" t="n">
        <v>-0.0167281994253498</v>
      </c>
      <c r="I9131" s="34" t="n">
        <v>-0.0964340615948733</v>
      </c>
      <c r="J9131" s="35" t="n">
        <v>5.75</v>
      </c>
      <c r="K9131" s="6" t="n">
        <v>0</v>
      </c>
      <c r="L9131" s="35" t="n">
        <v>-1</v>
      </c>
      <c r="M9131" s="6" t="str">
        <f aca="false">IF(I9131&lt;=0,"Below 0%",IF(I9131&lt;=0.05,"0-5%",IF(I9131&lt;=0.1,"5-10%",IF(I9131&lt;=0.2,"10-20%",IF(I9131&lt;=0.4,"20-40%","Above 40%")))))</f>
        <v>Below 0%</v>
      </c>
      <c r="N9131" s="6" t="str">
        <f aca="false">IF(AND(H9131&gt;=Summary!$B$25,I9131&gt;=Summary!$B$26,I9131&lt;=Summary!$B$27,J9131&gt;=Summary!$B$28,J9131&lt;=Summary!$B$29,F9131*J9131&gt;1),"Yes","No")</f>
        <v>No</v>
      </c>
    </row>
    <row r="9132" customFormat="false" ht="15" hidden="false" customHeight="false" outlineLevel="0" collapsed="false">
      <c r="A9132" s="6" t="s">
        <v>156</v>
      </c>
      <c r="B9132" s="45" t="n">
        <v>44430</v>
      </c>
      <c r="C9132" s="6" t="s">
        <v>179</v>
      </c>
      <c r="D9132" s="6" t="s">
        <v>176</v>
      </c>
      <c r="E9132" s="6" t="s">
        <v>174</v>
      </c>
      <c r="F9132" s="34" t="n">
        <v>0.157885372638702</v>
      </c>
      <c r="G9132" s="34" t="n">
        <v>0.22566505584294</v>
      </c>
      <c r="H9132" s="34" t="n">
        <v>-0.0677796832042376</v>
      </c>
      <c r="I9132" s="34" t="n">
        <v>-0.300355245303958</v>
      </c>
      <c r="J9132" s="35" t="n">
        <v>4.42</v>
      </c>
      <c r="K9132" s="6" t="n">
        <v>1</v>
      </c>
      <c r="L9132" s="35" t="n">
        <v>3.42</v>
      </c>
      <c r="M9132" s="6" t="str">
        <f aca="false">IF(I9132&lt;=0,"Below 0%",IF(I9132&lt;=0.05,"0-5%",IF(I9132&lt;=0.1,"5-10%",IF(I9132&lt;=0.2,"10-20%",IF(I9132&lt;=0.4,"20-40%","Above 40%")))))</f>
        <v>Below 0%</v>
      </c>
      <c r="N9132" s="6" t="str">
        <f aca="false">IF(AND(H9132&gt;=Summary!$B$25,I9132&gt;=Summary!$B$26,I9132&lt;=Summary!$B$27,J9132&gt;=Summary!$B$28,J9132&lt;=Summary!$B$29,F9132*J9132&gt;1),"Yes","No")</f>
        <v>No</v>
      </c>
    </row>
    <row r="9133" customFormat="false" ht="15" hidden="false" customHeight="false" outlineLevel="0" collapsed="false">
      <c r="A9133" s="6" t="s">
        <v>156</v>
      </c>
      <c r="B9133" s="45" t="n">
        <v>44430</v>
      </c>
      <c r="C9133" s="6" t="s">
        <v>179</v>
      </c>
      <c r="D9133" s="6" t="s">
        <v>176</v>
      </c>
      <c r="E9133" s="6" t="s">
        <v>177</v>
      </c>
      <c r="F9133" s="34" t="n">
        <v>0.685375094413757</v>
      </c>
      <c r="G9133" s="34" t="n">
        <v>0.600867196883009</v>
      </c>
      <c r="H9133" s="34" t="n">
        <v>0.0845078975307484</v>
      </c>
      <c r="I9133" s="34" t="n">
        <v>0.140643220280841</v>
      </c>
      <c r="J9133" s="35" t="n">
        <v>1.66</v>
      </c>
      <c r="K9133" s="6" t="n">
        <v>0</v>
      </c>
      <c r="L9133" s="35" t="n">
        <v>-1</v>
      </c>
      <c r="M9133" s="6" t="str">
        <f aca="false">IF(I9133&lt;=0,"Below 0%",IF(I9133&lt;=0.05,"0-5%",IF(I9133&lt;=0.1,"5-10%",IF(I9133&lt;=0.2,"10-20%",IF(I9133&lt;=0.4,"20-40%","Above 40%")))))</f>
        <v>10-20%</v>
      </c>
      <c r="N9133" s="6" t="str">
        <f aca="false">IF(AND(H9133&gt;=Summary!$B$25,I9133&gt;=Summary!$B$26,I9133&lt;=Summary!$B$27,J9133&gt;=Summary!$B$28,J9133&lt;=Summary!$B$29,F9133*J9133&gt;1),"Yes","No")</f>
        <v>No</v>
      </c>
    </row>
    <row r="9134" customFormat="false" ht="15" hidden="false" customHeight="false" outlineLevel="0" collapsed="false">
      <c r="A9134" s="6" t="s">
        <v>156</v>
      </c>
      <c r="B9134" s="45" t="n">
        <v>44430</v>
      </c>
      <c r="C9134" s="6" t="s">
        <v>203</v>
      </c>
      <c r="D9134" s="6" t="s">
        <v>181</v>
      </c>
      <c r="E9134" s="6" t="s">
        <v>187</v>
      </c>
      <c r="F9134" s="34" t="n">
        <v>0.291103959083557</v>
      </c>
      <c r="G9134" s="34" t="n">
        <v>0.295797590463397</v>
      </c>
      <c r="H9134" s="34" t="n">
        <v>-0.00469363137983969</v>
      </c>
      <c r="I9134" s="34" t="n">
        <v>-0.0158677133660441</v>
      </c>
      <c r="J9134" s="35" t="n">
        <v>3.42</v>
      </c>
      <c r="K9134" s="6" t="n">
        <v>0</v>
      </c>
      <c r="L9134" s="35" t="n">
        <v>-1</v>
      </c>
      <c r="M9134" s="6" t="str">
        <f aca="false">IF(I9134&lt;=0,"Below 0%",IF(I9134&lt;=0.05,"0-5%",IF(I9134&lt;=0.1,"5-10%",IF(I9134&lt;=0.2,"10-20%",IF(I9134&lt;=0.4,"20-40%","Above 40%")))))</f>
        <v>Below 0%</v>
      </c>
      <c r="N9134" s="6" t="str">
        <f aca="false">IF(AND(H9134&gt;=Summary!$B$25,I9134&gt;=Summary!$B$26,I9134&lt;=Summary!$B$27,J9134&gt;=Summary!$B$28,J9134&lt;=Summary!$B$29,F9134*J9134&gt;1),"Yes","No")</f>
        <v>No</v>
      </c>
    </row>
    <row r="9135" customFormat="false" ht="15" hidden="false" customHeight="false" outlineLevel="0" collapsed="false">
      <c r="A9135" s="6" t="s">
        <v>156</v>
      </c>
      <c r="B9135" s="45" t="n">
        <v>44430</v>
      </c>
      <c r="C9135" s="6" t="s">
        <v>203</v>
      </c>
      <c r="D9135" s="6" t="s">
        <v>181</v>
      </c>
      <c r="E9135" s="6" t="s">
        <v>174</v>
      </c>
      <c r="F9135" s="34" t="n">
        <v>0.258758962154388</v>
      </c>
      <c r="G9135" s="34" t="n">
        <v>0.3074856411504</v>
      </c>
      <c r="H9135" s="34" t="n">
        <v>-0.0487266789960119</v>
      </c>
      <c r="I9135" s="34" t="n">
        <v>-0.158468144443136</v>
      </c>
      <c r="J9135" s="35" t="n">
        <v>3.29</v>
      </c>
      <c r="K9135" s="6" t="n">
        <v>0</v>
      </c>
      <c r="L9135" s="35" t="n">
        <v>-1</v>
      </c>
      <c r="M9135" s="6" t="str">
        <f aca="false">IF(I9135&lt;=0,"Below 0%",IF(I9135&lt;=0.05,"0-5%",IF(I9135&lt;=0.1,"5-10%",IF(I9135&lt;=0.2,"10-20%",IF(I9135&lt;=0.4,"20-40%","Above 40%")))))</f>
        <v>Below 0%</v>
      </c>
      <c r="N9135" s="6" t="str">
        <f aca="false">IF(AND(H9135&gt;=Summary!$B$25,I9135&gt;=Summary!$B$26,I9135&lt;=Summary!$B$27,J9135&gt;=Summary!$B$28,J9135&lt;=Summary!$B$29,F9135*J9135&gt;1),"Yes","No")</f>
        <v>No</v>
      </c>
    </row>
    <row r="9136" customFormat="false" ht="15" hidden="false" customHeight="false" outlineLevel="0" collapsed="false">
      <c r="A9136" s="6" t="s">
        <v>156</v>
      </c>
      <c r="B9136" s="45" t="n">
        <v>44430</v>
      </c>
      <c r="C9136" s="6" t="s">
        <v>203</v>
      </c>
      <c r="D9136" s="6" t="s">
        <v>181</v>
      </c>
      <c r="E9136" s="6" t="s">
        <v>177</v>
      </c>
      <c r="F9136" s="34" t="n">
        <v>0.450137048959732</v>
      </c>
      <c r="G9136" s="34" t="n">
        <v>0.396716768386203</v>
      </c>
      <c r="H9136" s="34" t="n">
        <v>0.0534202805735292</v>
      </c>
      <c r="I9136" s="34" t="n">
        <v>0.134655968263798</v>
      </c>
      <c r="J9136" s="35" t="n">
        <v>2.55</v>
      </c>
      <c r="K9136" s="6" t="n">
        <v>1</v>
      </c>
      <c r="L9136" s="35" t="n">
        <v>1.55</v>
      </c>
      <c r="M9136" s="6" t="str">
        <f aca="false">IF(I9136&lt;=0,"Below 0%",IF(I9136&lt;=0.05,"0-5%",IF(I9136&lt;=0.1,"5-10%",IF(I9136&lt;=0.2,"10-20%",IF(I9136&lt;=0.4,"20-40%","Above 40%")))))</f>
        <v>10-20%</v>
      </c>
      <c r="N9136" s="6" t="str">
        <f aca="false">IF(AND(H9136&gt;=Summary!$B$25,I9136&gt;=Summary!$B$26,I9136&lt;=Summary!$B$27,J9136&gt;=Summary!$B$28,J9136&lt;=Summary!$B$29,F9136*J9136&gt;1),"Yes","No")</f>
        <v>Yes</v>
      </c>
    </row>
    <row r="9137" customFormat="false" ht="15" hidden="false" customHeight="false" outlineLevel="0" collapsed="false">
      <c r="A9137" s="6" t="s">
        <v>156</v>
      </c>
      <c r="B9137" s="45" t="n">
        <v>44431</v>
      </c>
      <c r="C9137" s="6" t="s">
        <v>189</v>
      </c>
      <c r="D9137" s="6" t="s">
        <v>195</v>
      </c>
      <c r="E9137" s="6" t="s">
        <v>187</v>
      </c>
      <c r="F9137" s="34" t="n">
        <v>0.364266633987427</v>
      </c>
      <c r="G9137" s="34" t="n">
        <v>0.373674616826269</v>
      </c>
      <c r="H9137" s="34" t="n">
        <v>-0.00940798283884214</v>
      </c>
      <c r="I9137" s="34" t="n">
        <v>-0.0251769384785806</v>
      </c>
      <c r="J9137" s="35" t="n">
        <v>2.66</v>
      </c>
      <c r="K9137" s="6" t="n">
        <v>1</v>
      </c>
      <c r="L9137" s="35" t="n">
        <v>1.66</v>
      </c>
      <c r="M9137" s="6" t="str">
        <f aca="false">IF(I9137&lt;=0,"Below 0%",IF(I9137&lt;=0.05,"0-5%",IF(I9137&lt;=0.1,"5-10%",IF(I9137&lt;=0.2,"10-20%",IF(I9137&lt;=0.4,"20-40%","Above 40%")))))</f>
        <v>Below 0%</v>
      </c>
      <c r="N9137" s="6" t="str">
        <f aca="false">IF(AND(H9137&gt;=Summary!$B$25,I9137&gt;=Summary!$B$26,I9137&lt;=Summary!$B$27,J9137&gt;=Summary!$B$28,J9137&lt;=Summary!$B$29,F9137*J9137&gt;1),"Yes","No")</f>
        <v>No</v>
      </c>
    </row>
    <row r="9138" customFormat="false" ht="15" hidden="false" customHeight="false" outlineLevel="0" collapsed="false">
      <c r="A9138" s="6" t="s">
        <v>156</v>
      </c>
      <c r="B9138" s="45" t="n">
        <v>44431</v>
      </c>
      <c r="C9138" s="6" t="s">
        <v>189</v>
      </c>
      <c r="D9138" s="6" t="s">
        <v>195</v>
      </c>
      <c r="E9138" s="6" t="s">
        <v>174</v>
      </c>
      <c r="F9138" s="34" t="n">
        <v>0.299302577972412</v>
      </c>
      <c r="G9138" s="34" t="n">
        <v>0.279992811481092</v>
      </c>
      <c r="H9138" s="34" t="n">
        <v>0.0193097664913204</v>
      </c>
      <c r="I9138" s="34" t="n">
        <v>0.0689652223183039</v>
      </c>
      <c r="J9138" s="35" t="n">
        <v>3.55</v>
      </c>
      <c r="K9138" s="6" t="n">
        <v>0</v>
      </c>
      <c r="L9138" s="35" t="n">
        <v>-1</v>
      </c>
      <c r="M9138" s="6" t="str">
        <f aca="false">IF(I9138&lt;=0,"Below 0%",IF(I9138&lt;=0.05,"0-5%",IF(I9138&lt;=0.1,"5-10%",IF(I9138&lt;=0.2,"10-20%",IF(I9138&lt;=0.4,"20-40%","Above 40%")))))</f>
        <v>5-10%</v>
      </c>
      <c r="N9138" s="6" t="str">
        <f aca="false">IF(AND(H9138&gt;=Summary!$B$25,I9138&gt;=Summary!$B$26,I9138&lt;=Summary!$B$27,J9138&gt;=Summary!$B$28,J9138&lt;=Summary!$B$29,F9138*J9138&gt;1),"Yes","No")</f>
        <v>No</v>
      </c>
    </row>
    <row r="9139" customFormat="false" ht="15" hidden="false" customHeight="false" outlineLevel="0" collapsed="false">
      <c r="A9139" s="6" t="s">
        <v>156</v>
      </c>
      <c r="B9139" s="45" t="n">
        <v>44431</v>
      </c>
      <c r="C9139" s="6" t="s">
        <v>189</v>
      </c>
      <c r="D9139" s="6" t="s">
        <v>195</v>
      </c>
      <c r="E9139" s="6" t="s">
        <v>177</v>
      </c>
      <c r="F9139" s="34" t="n">
        <v>0.336430817842484</v>
      </c>
      <c r="G9139" s="34" t="n">
        <v>0.34633257169264</v>
      </c>
      <c r="H9139" s="34" t="n">
        <v>-0.00990175385015596</v>
      </c>
      <c r="I9139" s="34" t="n">
        <v>-0.0285903049827594</v>
      </c>
      <c r="J9139" s="35" t="n">
        <v>2.87</v>
      </c>
      <c r="K9139" s="6" t="n">
        <v>0</v>
      </c>
      <c r="L9139" s="35" t="n">
        <v>-1</v>
      </c>
      <c r="M9139" s="6" t="str">
        <f aca="false">IF(I9139&lt;=0,"Below 0%",IF(I9139&lt;=0.05,"0-5%",IF(I9139&lt;=0.1,"5-10%",IF(I9139&lt;=0.2,"10-20%",IF(I9139&lt;=0.4,"20-40%","Above 40%")))))</f>
        <v>Below 0%</v>
      </c>
      <c r="N9139" s="6" t="str">
        <f aca="false">IF(AND(H9139&gt;=Summary!$B$25,I9139&gt;=Summary!$B$26,I9139&lt;=Summary!$B$27,J9139&gt;=Summary!$B$28,J9139&lt;=Summary!$B$29,F9139*J9139&gt;1),"Yes","No")</f>
        <v>No</v>
      </c>
    </row>
    <row r="9140" customFormat="false" ht="15" hidden="false" customHeight="false" outlineLevel="0" collapsed="false">
      <c r="A9140" s="6" t="s">
        <v>156</v>
      </c>
      <c r="B9140" s="45" t="n">
        <v>44436</v>
      </c>
      <c r="C9140" s="6" t="s">
        <v>201</v>
      </c>
      <c r="D9140" s="6" t="s">
        <v>173</v>
      </c>
      <c r="E9140" s="6" t="s">
        <v>187</v>
      </c>
      <c r="F9140" s="34" t="n">
        <v>0.34199669957161</v>
      </c>
      <c r="G9140" s="34" t="n">
        <v>0.412972857448173</v>
      </c>
      <c r="H9140" s="34" t="n">
        <v>-0.0709761578765632</v>
      </c>
      <c r="I9140" s="34" t="n">
        <v>-0.171866398956911</v>
      </c>
      <c r="J9140" s="35" t="n">
        <v>2.42</v>
      </c>
      <c r="K9140" s="6" t="n">
        <v>0</v>
      </c>
      <c r="L9140" s="35" t="n">
        <v>-1</v>
      </c>
      <c r="M9140" s="6" t="str">
        <f aca="false">IF(I9140&lt;=0,"Below 0%",IF(I9140&lt;=0.05,"0-5%",IF(I9140&lt;=0.1,"5-10%",IF(I9140&lt;=0.2,"10-20%",IF(I9140&lt;=0.4,"20-40%","Above 40%")))))</f>
        <v>Below 0%</v>
      </c>
      <c r="N9140" s="6" t="str">
        <f aca="false">IF(AND(H9140&gt;=Summary!$B$25,I9140&gt;=Summary!$B$26,I9140&lt;=Summary!$B$27,J9140&gt;=Summary!$B$28,J9140&lt;=Summary!$B$29,F9140*J9140&gt;1),"Yes","No")</f>
        <v>No</v>
      </c>
    </row>
    <row r="9141" customFormat="false" ht="15" hidden="false" customHeight="false" outlineLevel="0" collapsed="false">
      <c r="A9141" s="6" t="s">
        <v>156</v>
      </c>
      <c r="B9141" s="45" t="n">
        <v>44436</v>
      </c>
      <c r="C9141" s="6" t="s">
        <v>201</v>
      </c>
      <c r="D9141" s="6" t="s">
        <v>173</v>
      </c>
      <c r="E9141" s="6" t="s">
        <v>174</v>
      </c>
      <c r="F9141" s="34" t="n">
        <v>0.305372178554535</v>
      </c>
      <c r="G9141" s="34" t="n">
        <v>0.29480658260312</v>
      </c>
      <c r="H9141" s="34" t="n">
        <v>0.0105655959514146</v>
      </c>
      <c r="I9141" s="34" t="n">
        <v>0.0358390774660498</v>
      </c>
      <c r="J9141" s="35" t="n">
        <v>3.39</v>
      </c>
      <c r="K9141" s="6" t="n">
        <v>0</v>
      </c>
      <c r="L9141" s="35" t="n">
        <v>-1</v>
      </c>
      <c r="M9141" s="6" t="str">
        <f aca="false">IF(I9141&lt;=0,"Below 0%",IF(I9141&lt;=0.05,"0-5%",IF(I9141&lt;=0.1,"5-10%",IF(I9141&lt;=0.2,"10-20%",IF(I9141&lt;=0.4,"20-40%","Above 40%")))))</f>
        <v>0-5%</v>
      </c>
      <c r="N9141" s="6" t="str">
        <f aca="false">IF(AND(H9141&gt;=Summary!$B$25,I9141&gt;=Summary!$B$26,I9141&lt;=Summary!$B$27,J9141&gt;=Summary!$B$28,J9141&lt;=Summary!$B$29,F9141*J9141&gt;1),"Yes","No")</f>
        <v>No</v>
      </c>
    </row>
    <row r="9142" customFormat="false" ht="15" hidden="false" customHeight="false" outlineLevel="0" collapsed="false">
      <c r="A9142" s="6" t="s">
        <v>156</v>
      </c>
      <c r="B9142" s="45" t="n">
        <v>44436</v>
      </c>
      <c r="C9142" s="6" t="s">
        <v>201</v>
      </c>
      <c r="D9142" s="6" t="s">
        <v>173</v>
      </c>
      <c r="E9142" s="6" t="s">
        <v>177</v>
      </c>
      <c r="F9142" s="34" t="n">
        <v>0.352631092071533</v>
      </c>
      <c r="G9142" s="34" t="n">
        <v>0.292220559948707</v>
      </c>
      <c r="H9142" s="34" t="n">
        <v>0.0604105321228262</v>
      </c>
      <c r="I9142" s="34" t="n">
        <v>0.206729232650263</v>
      </c>
      <c r="J9142" s="35" t="n">
        <v>3.42</v>
      </c>
      <c r="K9142" s="6" t="n">
        <v>1</v>
      </c>
      <c r="L9142" s="35" t="n">
        <v>2.42</v>
      </c>
      <c r="M9142" s="6" t="str">
        <f aca="false">IF(I9142&lt;=0,"Below 0%",IF(I9142&lt;=0.05,"0-5%",IF(I9142&lt;=0.1,"5-10%",IF(I9142&lt;=0.2,"10-20%",IF(I9142&lt;=0.4,"20-40%","Above 40%")))))</f>
        <v>20-40%</v>
      </c>
      <c r="N9142" s="6" t="str">
        <f aca="false">IF(AND(H9142&gt;=Summary!$B$25,I9142&gt;=Summary!$B$26,I9142&lt;=Summary!$B$27,J9142&gt;=Summary!$B$28,J9142&lt;=Summary!$B$29,F9142*J9142&gt;1),"Yes","No")</f>
        <v>Yes</v>
      </c>
    </row>
    <row r="9143" customFormat="false" ht="15" hidden="false" customHeight="false" outlineLevel="0" collapsed="false">
      <c r="A9143" s="6" t="s">
        <v>156</v>
      </c>
      <c r="B9143" s="45" t="n">
        <v>44436</v>
      </c>
      <c r="C9143" s="6" t="s">
        <v>183</v>
      </c>
      <c r="D9143" s="6" t="s">
        <v>190</v>
      </c>
      <c r="E9143" s="6" t="s">
        <v>187</v>
      </c>
      <c r="F9143" s="34" t="n">
        <v>0.419444233179092</v>
      </c>
      <c r="G9143" s="34" t="n">
        <v>0.386862672125047</v>
      </c>
      <c r="H9143" s="34" t="n">
        <v>0.0325815610540459</v>
      </c>
      <c r="I9143" s="34" t="n">
        <v>0.0842199658992027</v>
      </c>
      <c r="J9143" s="35" t="n">
        <v>2.6</v>
      </c>
      <c r="K9143" s="6" t="n">
        <v>0</v>
      </c>
      <c r="L9143" s="35" t="n">
        <v>-1</v>
      </c>
      <c r="M9143" s="6" t="str">
        <f aca="false">IF(I9143&lt;=0,"Below 0%",IF(I9143&lt;=0.05,"0-5%",IF(I9143&lt;=0.1,"5-10%",IF(I9143&lt;=0.2,"10-20%",IF(I9143&lt;=0.4,"20-40%","Above 40%")))))</f>
        <v>5-10%</v>
      </c>
      <c r="N9143" s="6" t="str">
        <f aca="false">IF(AND(H9143&gt;=Summary!$B$25,I9143&gt;=Summary!$B$26,I9143&lt;=Summary!$B$27,J9143&gt;=Summary!$B$28,J9143&lt;=Summary!$B$29,F9143*J9143&gt;1),"Yes","No")</f>
        <v>No</v>
      </c>
    </row>
    <row r="9144" customFormat="false" ht="15" hidden="false" customHeight="false" outlineLevel="0" collapsed="false">
      <c r="A9144" s="6" t="s">
        <v>156</v>
      </c>
      <c r="B9144" s="45" t="n">
        <v>44436</v>
      </c>
      <c r="C9144" s="6" t="s">
        <v>183</v>
      </c>
      <c r="D9144" s="6" t="s">
        <v>190</v>
      </c>
      <c r="E9144" s="6" t="s">
        <v>174</v>
      </c>
      <c r="F9144" s="34" t="n">
        <v>0.261364430189133</v>
      </c>
      <c r="G9144" s="34" t="n">
        <v>0.286564942314849</v>
      </c>
      <c r="H9144" s="34" t="n">
        <v>-0.0252005121257166</v>
      </c>
      <c r="I9144" s="34" t="n">
        <v>-0.0879399689374033</v>
      </c>
      <c r="J9144" s="35" t="n">
        <v>3.51</v>
      </c>
      <c r="K9144" s="6" t="n">
        <v>1</v>
      </c>
      <c r="L9144" s="35" t="n">
        <v>2.51</v>
      </c>
      <c r="M9144" s="6" t="str">
        <f aca="false">IF(I9144&lt;=0,"Below 0%",IF(I9144&lt;=0.05,"0-5%",IF(I9144&lt;=0.1,"5-10%",IF(I9144&lt;=0.2,"10-20%",IF(I9144&lt;=0.4,"20-40%","Above 40%")))))</f>
        <v>Below 0%</v>
      </c>
      <c r="N9144" s="6" t="str">
        <f aca="false">IF(AND(H9144&gt;=Summary!$B$25,I9144&gt;=Summary!$B$26,I9144&lt;=Summary!$B$27,J9144&gt;=Summary!$B$28,J9144&lt;=Summary!$B$29,F9144*J9144&gt;1),"Yes","No")</f>
        <v>No</v>
      </c>
    </row>
    <row r="9145" customFormat="false" ht="15" hidden="false" customHeight="false" outlineLevel="0" collapsed="false">
      <c r="A9145" s="6" t="s">
        <v>156</v>
      </c>
      <c r="B9145" s="45" t="n">
        <v>44436</v>
      </c>
      <c r="C9145" s="6" t="s">
        <v>183</v>
      </c>
      <c r="D9145" s="6" t="s">
        <v>190</v>
      </c>
      <c r="E9145" s="6" t="s">
        <v>177</v>
      </c>
      <c r="F9145" s="34" t="n">
        <v>0.31919127702713</v>
      </c>
      <c r="G9145" s="34" t="n">
        <v>0.326572385560104</v>
      </c>
      <c r="H9145" s="34" t="n">
        <v>-0.00738110853297408</v>
      </c>
      <c r="I9145" s="34" t="n">
        <v>-0.0226017534223377</v>
      </c>
      <c r="J9145" s="35" t="n">
        <v>3.08</v>
      </c>
      <c r="K9145" s="6" t="n">
        <v>0</v>
      </c>
      <c r="L9145" s="35" t="n">
        <v>-1</v>
      </c>
      <c r="M9145" s="6" t="str">
        <f aca="false">IF(I9145&lt;=0,"Below 0%",IF(I9145&lt;=0.05,"0-5%",IF(I9145&lt;=0.1,"5-10%",IF(I9145&lt;=0.2,"10-20%",IF(I9145&lt;=0.4,"20-40%","Above 40%")))))</f>
        <v>Below 0%</v>
      </c>
      <c r="N9145" s="6" t="str">
        <f aca="false">IF(AND(H9145&gt;=Summary!$B$25,I9145&gt;=Summary!$B$26,I9145&lt;=Summary!$B$27,J9145&gt;=Summary!$B$28,J9145&lt;=Summary!$B$29,F9145*J9145&gt;1),"Yes","No")</f>
        <v>No</v>
      </c>
    </row>
    <row r="9146" customFormat="false" ht="15" hidden="false" customHeight="false" outlineLevel="0" collapsed="false">
      <c r="A9146" s="6" t="s">
        <v>156</v>
      </c>
      <c r="B9146" s="45" t="n">
        <v>44436</v>
      </c>
      <c r="C9146" s="6" t="s">
        <v>194</v>
      </c>
      <c r="D9146" s="6" t="s">
        <v>185</v>
      </c>
      <c r="E9146" s="6" t="s">
        <v>187</v>
      </c>
      <c r="F9146" s="34" t="n">
        <v>0.683570683002472</v>
      </c>
      <c r="G9146" s="34" t="n">
        <v>0.774077561852581</v>
      </c>
      <c r="H9146" s="34" t="n">
        <v>-0.0905068788501092</v>
      </c>
      <c r="I9146" s="34" t="n">
        <v>-0.116922235329366</v>
      </c>
      <c r="J9146" s="35" t="n">
        <v>1.3</v>
      </c>
      <c r="K9146" s="6" t="n">
        <v>1</v>
      </c>
      <c r="L9146" s="35" t="n">
        <v>0.3</v>
      </c>
      <c r="M9146" s="6" t="str">
        <f aca="false">IF(I9146&lt;=0,"Below 0%",IF(I9146&lt;=0.05,"0-5%",IF(I9146&lt;=0.1,"5-10%",IF(I9146&lt;=0.2,"10-20%",IF(I9146&lt;=0.4,"20-40%","Above 40%")))))</f>
        <v>Below 0%</v>
      </c>
      <c r="N9146" s="6" t="str">
        <f aca="false">IF(AND(H9146&gt;=Summary!$B$25,I9146&gt;=Summary!$B$26,I9146&lt;=Summary!$B$27,J9146&gt;=Summary!$B$28,J9146&lt;=Summary!$B$29,F9146*J9146&gt;1),"Yes","No")</f>
        <v>No</v>
      </c>
    </row>
    <row r="9147" customFormat="false" ht="15" hidden="false" customHeight="false" outlineLevel="0" collapsed="false">
      <c r="A9147" s="6" t="s">
        <v>156</v>
      </c>
      <c r="B9147" s="45" t="n">
        <v>44436</v>
      </c>
      <c r="C9147" s="6" t="s">
        <v>194</v>
      </c>
      <c r="D9147" s="6" t="s">
        <v>185</v>
      </c>
      <c r="E9147" s="6" t="s">
        <v>174</v>
      </c>
      <c r="F9147" s="34" t="n">
        <v>0.186268106102943</v>
      </c>
      <c r="G9147" s="34" t="n">
        <v>0.152469822789145</v>
      </c>
      <c r="H9147" s="34" t="n">
        <v>0.0337982833137986</v>
      </c>
      <c r="I9147" s="34" t="n">
        <v>0.221671952492129</v>
      </c>
      <c r="J9147" s="35" t="n">
        <v>6.6</v>
      </c>
      <c r="K9147" s="6" t="n">
        <v>0</v>
      </c>
      <c r="L9147" s="35" t="n">
        <v>-1</v>
      </c>
      <c r="M9147" s="6" t="str">
        <f aca="false">IF(I9147&lt;=0,"Below 0%",IF(I9147&lt;=0.05,"0-5%",IF(I9147&lt;=0.1,"5-10%",IF(I9147&lt;=0.2,"10-20%",IF(I9147&lt;=0.4,"20-40%","Above 40%")))))</f>
        <v>20-40%</v>
      </c>
      <c r="N9147" s="6" t="str">
        <f aca="false">IF(AND(H9147&gt;=Summary!$B$25,I9147&gt;=Summary!$B$26,I9147&lt;=Summary!$B$27,J9147&gt;=Summary!$B$28,J9147&lt;=Summary!$B$29,F9147*J9147&gt;1),"Yes","No")</f>
        <v>No</v>
      </c>
    </row>
    <row r="9148" customFormat="false" ht="15" hidden="false" customHeight="false" outlineLevel="0" collapsed="false">
      <c r="A9148" s="6" t="s">
        <v>156</v>
      </c>
      <c r="B9148" s="45" t="n">
        <v>44436</v>
      </c>
      <c r="C9148" s="6" t="s">
        <v>194</v>
      </c>
      <c r="D9148" s="6" t="s">
        <v>185</v>
      </c>
      <c r="E9148" s="6" t="s">
        <v>177</v>
      </c>
      <c r="F9148" s="34" t="n">
        <v>0.130161225795746</v>
      </c>
      <c r="G9148" s="34" t="n">
        <v>0.0734526153582741</v>
      </c>
      <c r="H9148" s="34" t="n">
        <v>0.0567086104374717</v>
      </c>
      <c r="I9148" s="34" t="n">
        <v>0.772043448158633</v>
      </c>
      <c r="J9148" s="35" t="n">
        <v>13.7</v>
      </c>
      <c r="K9148" s="6" t="n">
        <v>0</v>
      </c>
      <c r="L9148" s="35" t="n">
        <v>-1</v>
      </c>
      <c r="M9148" s="6" t="str">
        <f aca="false">IF(I9148&lt;=0,"Below 0%",IF(I9148&lt;=0.05,"0-5%",IF(I9148&lt;=0.1,"5-10%",IF(I9148&lt;=0.2,"10-20%",IF(I9148&lt;=0.4,"20-40%","Above 40%")))))</f>
        <v>Above 40%</v>
      </c>
      <c r="N9148" s="6" t="str">
        <f aca="false">IF(AND(H9148&gt;=Summary!$B$25,I9148&gt;=Summary!$B$26,I9148&lt;=Summary!$B$27,J9148&gt;=Summary!$B$28,J9148&lt;=Summary!$B$29,F9148*J9148&gt;1),"Yes","No")</f>
        <v>No</v>
      </c>
    </row>
    <row r="9149" customFormat="false" ht="15" hidden="false" customHeight="false" outlineLevel="0" collapsed="false">
      <c r="A9149" s="6" t="s">
        <v>156</v>
      </c>
      <c r="B9149" s="45" t="n">
        <v>44436</v>
      </c>
      <c r="C9149" s="6" t="s">
        <v>188</v>
      </c>
      <c r="D9149" s="6" t="s">
        <v>179</v>
      </c>
      <c r="E9149" s="6" t="s">
        <v>187</v>
      </c>
      <c r="F9149" s="34" t="n">
        <v>0.341137051582336</v>
      </c>
      <c r="G9149" s="34" t="n">
        <v>0.388499043105805</v>
      </c>
      <c r="H9149" s="34" t="n">
        <v>-0.0473619915234687</v>
      </c>
      <c r="I9149" s="34" t="n">
        <v>-0.121910188361957</v>
      </c>
      <c r="J9149" s="35" t="n">
        <v>2.6</v>
      </c>
      <c r="K9149" s="6" t="n">
        <v>0</v>
      </c>
      <c r="L9149" s="35" t="n">
        <v>-1</v>
      </c>
      <c r="M9149" s="6" t="str">
        <f aca="false">IF(I9149&lt;=0,"Below 0%",IF(I9149&lt;=0.05,"0-5%",IF(I9149&lt;=0.1,"5-10%",IF(I9149&lt;=0.2,"10-20%",IF(I9149&lt;=0.4,"20-40%","Above 40%")))))</f>
        <v>Below 0%</v>
      </c>
      <c r="N9149" s="6" t="str">
        <f aca="false">IF(AND(H9149&gt;=Summary!$B$25,I9149&gt;=Summary!$B$26,I9149&lt;=Summary!$B$27,J9149&gt;=Summary!$B$28,J9149&lt;=Summary!$B$29,F9149*J9149&gt;1),"Yes","No")</f>
        <v>No</v>
      </c>
    </row>
    <row r="9150" customFormat="false" ht="15" hidden="false" customHeight="false" outlineLevel="0" collapsed="false">
      <c r="A9150" s="6" t="s">
        <v>156</v>
      </c>
      <c r="B9150" s="45" t="n">
        <v>44436</v>
      </c>
      <c r="C9150" s="6" t="s">
        <v>188</v>
      </c>
      <c r="D9150" s="6" t="s">
        <v>179</v>
      </c>
      <c r="E9150" s="6" t="s">
        <v>174</v>
      </c>
      <c r="F9150" s="34" t="n">
        <v>0.350277990102768</v>
      </c>
      <c r="G9150" s="34" t="n">
        <v>0.267930374555728</v>
      </c>
      <c r="H9150" s="34" t="n">
        <v>0.0823476155470402</v>
      </c>
      <c r="I9150" s="34" t="n">
        <v>0.307347069863154</v>
      </c>
      <c r="J9150" s="35" t="n">
        <v>3.77</v>
      </c>
      <c r="K9150" s="6" t="n">
        <v>1</v>
      </c>
      <c r="L9150" s="35" t="n">
        <v>2.77</v>
      </c>
      <c r="M9150" s="6" t="str">
        <f aca="false">IF(I9150&lt;=0,"Below 0%",IF(I9150&lt;=0.05,"0-5%",IF(I9150&lt;=0.1,"5-10%",IF(I9150&lt;=0.2,"10-20%",IF(I9150&lt;=0.4,"20-40%","Above 40%")))))</f>
        <v>20-40%</v>
      </c>
      <c r="N9150" s="6" t="str">
        <f aca="false">IF(AND(H9150&gt;=Summary!$B$25,I9150&gt;=Summary!$B$26,I9150&lt;=Summary!$B$27,J9150&gt;=Summary!$B$28,J9150&lt;=Summary!$B$29,F9150*J9150&gt;1),"Yes","No")</f>
        <v>Yes</v>
      </c>
    </row>
    <row r="9151" customFormat="false" ht="15" hidden="false" customHeight="false" outlineLevel="0" collapsed="false">
      <c r="A9151" s="6" t="s">
        <v>156</v>
      </c>
      <c r="B9151" s="45" t="n">
        <v>44436</v>
      </c>
      <c r="C9151" s="6" t="s">
        <v>188</v>
      </c>
      <c r="D9151" s="6" t="s">
        <v>179</v>
      </c>
      <c r="E9151" s="6" t="s">
        <v>177</v>
      </c>
      <c r="F9151" s="34" t="n">
        <v>0.308584958314896</v>
      </c>
      <c r="G9151" s="34" t="n">
        <v>0.343570582338467</v>
      </c>
      <c r="H9151" s="34" t="n">
        <v>-0.0349856240235715</v>
      </c>
      <c r="I9151" s="34" t="n">
        <v>-0.101829509923249</v>
      </c>
      <c r="J9151" s="35" t="n">
        <v>2.94</v>
      </c>
      <c r="K9151" s="6" t="n">
        <v>0</v>
      </c>
      <c r="L9151" s="35" t="n">
        <v>-1</v>
      </c>
      <c r="M9151" s="6" t="str">
        <f aca="false">IF(I9151&lt;=0,"Below 0%",IF(I9151&lt;=0.05,"0-5%",IF(I9151&lt;=0.1,"5-10%",IF(I9151&lt;=0.2,"10-20%",IF(I9151&lt;=0.4,"20-40%","Above 40%")))))</f>
        <v>Below 0%</v>
      </c>
      <c r="N9151" s="6" t="str">
        <f aca="false">IF(AND(H9151&gt;=Summary!$B$25,I9151&gt;=Summary!$B$26,I9151&lt;=Summary!$B$27,J9151&gt;=Summary!$B$28,J9151&lt;=Summary!$B$29,F9151*J9151&gt;1),"Yes","No")</f>
        <v>No</v>
      </c>
    </row>
    <row r="9152" customFormat="false" ht="15" hidden="false" customHeight="false" outlineLevel="0" collapsed="false">
      <c r="A9152" s="6" t="s">
        <v>156</v>
      </c>
      <c r="B9152" s="45" t="n">
        <v>44436</v>
      </c>
      <c r="C9152" s="6" t="s">
        <v>172</v>
      </c>
      <c r="D9152" s="6" t="s">
        <v>195</v>
      </c>
      <c r="E9152" s="6" t="s">
        <v>187</v>
      </c>
      <c r="F9152" s="34" t="n">
        <v>0.166701599955559</v>
      </c>
      <c r="G9152" s="34" t="n">
        <v>0.214773999646414</v>
      </c>
      <c r="H9152" s="34" t="n">
        <v>-0.0480723996908553</v>
      </c>
      <c r="I9152" s="34" t="n">
        <v>-0.223827836563074</v>
      </c>
      <c r="J9152" s="35" t="n">
        <v>4.7</v>
      </c>
      <c r="K9152" s="6" t="n">
        <v>0</v>
      </c>
      <c r="L9152" s="35" t="n">
        <v>-1</v>
      </c>
      <c r="M9152" s="6" t="str">
        <f aca="false">IF(I9152&lt;=0,"Below 0%",IF(I9152&lt;=0.05,"0-5%",IF(I9152&lt;=0.1,"5-10%",IF(I9152&lt;=0.2,"10-20%",IF(I9152&lt;=0.4,"20-40%","Above 40%")))))</f>
        <v>Below 0%</v>
      </c>
      <c r="N9152" s="6" t="str">
        <f aca="false">IF(AND(H9152&gt;=Summary!$B$25,I9152&gt;=Summary!$B$26,I9152&lt;=Summary!$B$27,J9152&gt;=Summary!$B$28,J9152&lt;=Summary!$B$29,F9152*J9152&gt;1),"Yes","No")</f>
        <v>No</v>
      </c>
    </row>
    <row r="9153" customFormat="false" ht="15" hidden="false" customHeight="false" outlineLevel="0" collapsed="false">
      <c r="A9153" s="6" t="s">
        <v>156</v>
      </c>
      <c r="B9153" s="45" t="n">
        <v>44436</v>
      </c>
      <c r="C9153" s="6" t="s">
        <v>172</v>
      </c>
      <c r="D9153" s="6" t="s">
        <v>195</v>
      </c>
      <c r="E9153" s="6" t="s">
        <v>174</v>
      </c>
      <c r="F9153" s="34" t="n">
        <v>0.223136126995087</v>
      </c>
      <c r="G9153" s="34" t="n">
        <v>0.272821026577877</v>
      </c>
      <c r="H9153" s="34" t="n">
        <v>-0.0496848995827906</v>
      </c>
      <c r="I9153" s="34" t="n">
        <v>-0.182115360410492</v>
      </c>
      <c r="J9153" s="35" t="n">
        <v>3.7</v>
      </c>
      <c r="K9153" s="6" t="n">
        <v>0</v>
      </c>
      <c r="L9153" s="35" t="n">
        <v>-1</v>
      </c>
      <c r="M9153" s="6" t="str">
        <f aca="false">IF(I9153&lt;=0,"Below 0%",IF(I9153&lt;=0.05,"0-5%",IF(I9153&lt;=0.1,"5-10%",IF(I9153&lt;=0.2,"10-20%",IF(I9153&lt;=0.4,"20-40%","Above 40%")))))</f>
        <v>Below 0%</v>
      </c>
      <c r="N9153" s="6" t="str">
        <f aca="false">IF(AND(H9153&gt;=Summary!$B$25,I9153&gt;=Summary!$B$26,I9153&lt;=Summary!$B$27,J9153&gt;=Summary!$B$28,J9153&lt;=Summary!$B$29,F9153*J9153&gt;1),"Yes","No")</f>
        <v>No</v>
      </c>
    </row>
    <row r="9154" customFormat="false" ht="15" hidden="false" customHeight="false" outlineLevel="0" collapsed="false">
      <c r="A9154" s="6" t="s">
        <v>156</v>
      </c>
      <c r="B9154" s="45" t="n">
        <v>44436</v>
      </c>
      <c r="C9154" s="6" t="s">
        <v>172</v>
      </c>
      <c r="D9154" s="6" t="s">
        <v>195</v>
      </c>
      <c r="E9154" s="6" t="s">
        <v>177</v>
      </c>
      <c r="F9154" s="34" t="n">
        <v>0.610162258148193</v>
      </c>
      <c r="G9154" s="34" t="n">
        <v>0.512404973775709</v>
      </c>
      <c r="H9154" s="34" t="n">
        <v>0.0977572843724848</v>
      </c>
      <c r="I9154" s="34" t="n">
        <v>0.190781294826532</v>
      </c>
      <c r="J9154" s="35" t="n">
        <v>1.97</v>
      </c>
      <c r="K9154" s="6" t="n">
        <v>1</v>
      </c>
      <c r="L9154" s="35" t="n">
        <v>0.97</v>
      </c>
      <c r="M9154" s="6" t="str">
        <f aca="false">IF(I9154&lt;=0,"Below 0%",IF(I9154&lt;=0.05,"0-5%",IF(I9154&lt;=0.1,"5-10%",IF(I9154&lt;=0.2,"10-20%",IF(I9154&lt;=0.4,"20-40%","Above 40%")))))</f>
        <v>10-20%</v>
      </c>
      <c r="N9154" s="6" t="str">
        <f aca="false">IF(AND(H9154&gt;=Summary!$B$25,I9154&gt;=Summary!$B$26,I9154&lt;=Summary!$B$27,J9154&gt;=Summary!$B$28,J9154&lt;=Summary!$B$29,F9154*J9154&gt;1),"Yes","No")</f>
        <v>Yes</v>
      </c>
    </row>
    <row r="9155" customFormat="false" ht="15" hidden="false" customHeight="false" outlineLevel="0" collapsed="false">
      <c r="A9155" s="6" t="s">
        <v>156</v>
      </c>
      <c r="B9155" s="45" t="n">
        <v>44436</v>
      </c>
      <c r="C9155" s="6" t="s">
        <v>189</v>
      </c>
      <c r="D9155" s="6" t="s">
        <v>180</v>
      </c>
      <c r="E9155" s="6" t="s">
        <v>187</v>
      </c>
      <c r="F9155" s="34" t="n">
        <v>0.691385865211487</v>
      </c>
      <c r="G9155" s="34" t="n">
        <v>0.61122651982282</v>
      </c>
      <c r="H9155" s="34" t="n">
        <v>0.0801593453886665</v>
      </c>
      <c r="I9155" s="34" t="n">
        <v>0.131145071080854</v>
      </c>
      <c r="J9155" s="35" t="n">
        <v>1.63</v>
      </c>
      <c r="K9155" s="6" t="n">
        <v>0</v>
      </c>
      <c r="L9155" s="35" t="n">
        <v>-1</v>
      </c>
      <c r="M9155" s="6" t="str">
        <f aca="false">IF(I9155&lt;=0,"Below 0%",IF(I9155&lt;=0.05,"0-5%",IF(I9155&lt;=0.1,"5-10%",IF(I9155&lt;=0.2,"10-20%",IF(I9155&lt;=0.4,"20-40%","Above 40%")))))</f>
        <v>10-20%</v>
      </c>
      <c r="N9155" s="6" t="str">
        <f aca="false">IF(AND(H9155&gt;=Summary!$B$25,I9155&gt;=Summary!$B$26,I9155&lt;=Summary!$B$27,J9155&gt;=Summary!$B$28,J9155&lt;=Summary!$B$29,F9155*J9155&gt;1),"Yes","No")</f>
        <v>No</v>
      </c>
    </row>
    <row r="9156" customFormat="false" ht="15" hidden="false" customHeight="false" outlineLevel="0" collapsed="false">
      <c r="A9156" s="6" t="s">
        <v>156</v>
      </c>
      <c r="B9156" s="45" t="n">
        <v>44436</v>
      </c>
      <c r="C9156" s="6" t="s">
        <v>189</v>
      </c>
      <c r="D9156" s="6" t="s">
        <v>180</v>
      </c>
      <c r="E9156" s="6" t="s">
        <v>174</v>
      </c>
      <c r="F9156" s="34" t="n">
        <v>0.123013474047184</v>
      </c>
      <c r="G9156" s="34" t="n">
        <v>0.240072102966554</v>
      </c>
      <c r="H9156" s="34" t="n">
        <v>-0.11705862891937</v>
      </c>
      <c r="I9156" s="34" t="n">
        <v>-0.48759779863168</v>
      </c>
      <c r="J9156" s="35" t="n">
        <v>4.15</v>
      </c>
      <c r="K9156" s="6" t="n">
        <v>1</v>
      </c>
      <c r="L9156" s="35" t="n">
        <v>3.15</v>
      </c>
      <c r="M9156" s="6" t="str">
        <f aca="false">IF(I9156&lt;=0,"Below 0%",IF(I9156&lt;=0.05,"0-5%",IF(I9156&lt;=0.1,"5-10%",IF(I9156&lt;=0.2,"10-20%",IF(I9156&lt;=0.4,"20-40%","Above 40%")))))</f>
        <v>Below 0%</v>
      </c>
      <c r="N9156" s="6" t="str">
        <f aca="false">IF(AND(H9156&gt;=Summary!$B$25,I9156&gt;=Summary!$B$26,I9156&lt;=Summary!$B$27,J9156&gt;=Summary!$B$28,J9156&lt;=Summary!$B$29,F9156*J9156&gt;1),"Yes","No")</f>
        <v>No</v>
      </c>
    </row>
    <row r="9157" customFormat="false" ht="15" hidden="false" customHeight="false" outlineLevel="0" collapsed="false">
      <c r="A9157" s="6" t="s">
        <v>156</v>
      </c>
      <c r="B9157" s="45" t="n">
        <v>44436</v>
      </c>
      <c r="C9157" s="6" t="s">
        <v>189</v>
      </c>
      <c r="D9157" s="6" t="s">
        <v>180</v>
      </c>
      <c r="E9157" s="6" t="s">
        <v>177</v>
      </c>
      <c r="F9157" s="34" t="n">
        <v>0.18560066819191</v>
      </c>
      <c r="G9157" s="34" t="n">
        <v>0.148701377210626</v>
      </c>
      <c r="H9157" s="34" t="n">
        <v>0.0368992909812834</v>
      </c>
      <c r="I9157" s="34" t="n">
        <v>0.248143572530722</v>
      </c>
      <c r="J9157" s="35" t="n">
        <v>6.7</v>
      </c>
      <c r="K9157" s="6" t="n">
        <v>0</v>
      </c>
      <c r="L9157" s="35" t="n">
        <v>-1</v>
      </c>
      <c r="M9157" s="6" t="str">
        <f aca="false">IF(I9157&lt;=0,"Below 0%",IF(I9157&lt;=0.05,"0-5%",IF(I9157&lt;=0.1,"5-10%",IF(I9157&lt;=0.2,"10-20%",IF(I9157&lt;=0.4,"20-40%","Above 40%")))))</f>
        <v>20-40%</v>
      </c>
      <c r="N9157" s="6" t="str">
        <f aca="false">IF(AND(H9157&gt;=Summary!$B$25,I9157&gt;=Summary!$B$26,I9157&lt;=Summary!$B$27,J9157&gt;=Summary!$B$28,J9157&lt;=Summary!$B$29,F9157*J9157&gt;1),"Yes","No")</f>
        <v>No</v>
      </c>
    </row>
    <row r="9158" customFormat="false" ht="15" hidden="false" customHeight="false" outlineLevel="0" collapsed="false">
      <c r="A9158" s="6" t="s">
        <v>156</v>
      </c>
      <c r="B9158" s="45" t="n">
        <v>44437</v>
      </c>
      <c r="C9158" s="6" t="s">
        <v>196</v>
      </c>
      <c r="D9158" s="6" t="s">
        <v>205</v>
      </c>
      <c r="E9158" s="6" t="s">
        <v>187</v>
      </c>
      <c r="F9158" s="34" t="n">
        <v>0.300025194883347</v>
      </c>
      <c r="G9158" s="34" t="n">
        <v>0.316019190223264</v>
      </c>
      <c r="H9158" s="34" t="n">
        <v>-0.0159939953399175</v>
      </c>
      <c r="I9158" s="34" t="n">
        <v>-0.0506108357806308</v>
      </c>
      <c r="J9158" s="35" t="n">
        <v>3.17</v>
      </c>
      <c r="K9158" s="6" t="n">
        <v>0</v>
      </c>
      <c r="L9158" s="35" t="n">
        <v>-1</v>
      </c>
      <c r="M9158" s="6" t="str">
        <f aca="false">IF(I9158&lt;=0,"Below 0%",IF(I9158&lt;=0.05,"0-5%",IF(I9158&lt;=0.1,"5-10%",IF(I9158&lt;=0.2,"10-20%",IF(I9158&lt;=0.4,"20-40%","Above 40%")))))</f>
        <v>Below 0%</v>
      </c>
      <c r="N9158" s="6" t="str">
        <f aca="false">IF(AND(H9158&gt;=Summary!$B$25,I9158&gt;=Summary!$B$26,I9158&lt;=Summary!$B$27,J9158&gt;=Summary!$B$28,J9158&lt;=Summary!$B$29,F9158*J9158&gt;1),"Yes","No")</f>
        <v>No</v>
      </c>
    </row>
    <row r="9159" customFormat="false" ht="15" hidden="false" customHeight="false" outlineLevel="0" collapsed="false">
      <c r="A9159" s="6" t="s">
        <v>156</v>
      </c>
      <c r="B9159" s="45" t="n">
        <v>44437</v>
      </c>
      <c r="C9159" s="6" t="s">
        <v>196</v>
      </c>
      <c r="D9159" s="6" t="s">
        <v>205</v>
      </c>
      <c r="E9159" s="6" t="s">
        <v>174</v>
      </c>
      <c r="F9159" s="34" t="n">
        <v>0.256672322750092</v>
      </c>
      <c r="G9159" s="34" t="n">
        <v>0.270021787872708</v>
      </c>
      <c r="H9159" s="34" t="n">
        <v>-0.0133494651226165</v>
      </c>
      <c r="I9159" s="34" t="n">
        <v>-0.0494384739386647</v>
      </c>
      <c r="J9159" s="35" t="n">
        <v>3.71</v>
      </c>
      <c r="K9159" s="6" t="n">
        <v>1</v>
      </c>
      <c r="L9159" s="35" t="n">
        <v>2.71</v>
      </c>
      <c r="M9159" s="6" t="str">
        <f aca="false">IF(I9159&lt;=0,"Below 0%",IF(I9159&lt;=0.05,"0-5%",IF(I9159&lt;=0.1,"5-10%",IF(I9159&lt;=0.2,"10-20%",IF(I9159&lt;=0.4,"20-40%","Above 40%")))))</f>
        <v>Below 0%</v>
      </c>
      <c r="N9159" s="6" t="str">
        <f aca="false">IF(AND(H9159&gt;=Summary!$B$25,I9159&gt;=Summary!$B$26,I9159&lt;=Summary!$B$27,J9159&gt;=Summary!$B$28,J9159&lt;=Summary!$B$29,F9159*J9159&gt;1),"Yes","No")</f>
        <v>No</v>
      </c>
    </row>
    <row r="9160" customFormat="false" ht="15" hidden="false" customHeight="false" outlineLevel="0" collapsed="false">
      <c r="A9160" s="6" t="s">
        <v>156</v>
      </c>
      <c r="B9160" s="45" t="n">
        <v>44437</v>
      </c>
      <c r="C9160" s="6" t="s">
        <v>196</v>
      </c>
      <c r="D9160" s="6" t="s">
        <v>205</v>
      </c>
      <c r="E9160" s="6" t="s">
        <v>177</v>
      </c>
      <c r="F9160" s="34" t="n">
        <v>0.443302422761917</v>
      </c>
      <c r="G9160" s="34" t="n">
        <v>0.413959021904028</v>
      </c>
      <c r="H9160" s="34" t="n">
        <v>0.0293434008578893</v>
      </c>
      <c r="I9160" s="34" t="n">
        <v>0.0708847960914651</v>
      </c>
      <c r="J9160" s="35" t="n">
        <v>2.42</v>
      </c>
      <c r="K9160" s="6" t="n">
        <v>0</v>
      </c>
      <c r="L9160" s="35" t="n">
        <v>-1</v>
      </c>
      <c r="M9160" s="6" t="str">
        <f aca="false">IF(I9160&lt;=0,"Below 0%",IF(I9160&lt;=0.05,"0-5%",IF(I9160&lt;=0.1,"5-10%",IF(I9160&lt;=0.2,"10-20%",IF(I9160&lt;=0.4,"20-40%","Above 40%")))))</f>
        <v>5-10%</v>
      </c>
      <c r="N9160" s="6" t="str">
        <f aca="false">IF(AND(H9160&gt;=Summary!$B$25,I9160&gt;=Summary!$B$26,I9160&lt;=Summary!$B$27,J9160&gt;=Summary!$B$28,J9160&lt;=Summary!$B$29,F9160*J9160&gt;1),"Yes","No")</f>
        <v>No</v>
      </c>
    </row>
    <row r="9161" customFormat="false" ht="15" hidden="false" customHeight="false" outlineLevel="0" collapsed="false">
      <c r="A9161" s="6" t="s">
        <v>156</v>
      </c>
      <c r="B9161" s="45" t="n">
        <v>44437</v>
      </c>
      <c r="C9161" s="6" t="s">
        <v>181</v>
      </c>
      <c r="D9161" s="6" t="s">
        <v>198</v>
      </c>
      <c r="E9161" s="6" t="s">
        <v>187</v>
      </c>
      <c r="F9161" s="34" t="n">
        <v>0.68685108423233</v>
      </c>
      <c r="G9161" s="34" t="n">
        <v>0.678326506912732</v>
      </c>
      <c r="H9161" s="34" t="n">
        <v>0.00852457731959866</v>
      </c>
      <c r="I9161" s="34" t="n">
        <v>0.0125670709204577</v>
      </c>
      <c r="J9161" s="35" t="n">
        <v>1.48</v>
      </c>
      <c r="K9161" s="6" t="n">
        <v>1</v>
      </c>
      <c r="L9161" s="35" t="n">
        <v>0.48</v>
      </c>
      <c r="M9161" s="6" t="str">
        <f aca="false">IF(I9161&lt;=0,"Below 0%",IF(I9161&lt;=0.05,"0-5%",IF(I9161&lt;=0.1,"5-10%",IF(I9161&lt;=0.2,"10-20%",IF(I9161&lt;=0.4,"20-40%","Above 40%")))))</f>
        <v>0-5%</v>
      </c>
      <c r="N9161" s="6" t="str">
        <f aca="false">IF(AND(H9161&gt;=Summary!$B$25,I9161&gt;=Summary!$B$26,I9161&lt;=Summary!$B$27,J9161&gt;=Summary!$B$28,J9161&lt;=Summary!$B$29,F9161*J9161&gt;1),"Yes","No")</f>
        <v>No</v>
      </c>
    </row>
    <row r="9162" customFormat="false" ht="15" hidden="false" customHeight="false" outlineLevel="0" collapsed="false">
      <c r="A9162" s="6" t="s">
        <v>156</v>
      </c>
      <c r="B9162" s="45" t="n">
        <v>44437</v>
      </c>
      <c r="C9162" s="6" t="s">
        <v>181</v>
      </c>
      <c r="D9162" s="6" t="s">
        <v>198</v>
      </c>
      <c r="E9162" s="6" t="s">
        <v>174</v>
      </c>
      <c r="F9162" s="34" t="n">
        <v>0.119150124490261</v>
      </c>
      <c r="G9162" s="34" t="n">
        <v>0.211352258995967</v>
      </c>
      <c r="H9162" s="34" t="n">
        <v>-0.0922021345057058</v>
      </c>
      <c r="I9162" s="34" t="n">
        <v>-0.436248635068837</v>
      </c>
      <c r="J9162" s="35" t="n">
        <v>4.75</v>
      </c>
      <c r="K9162" s="6" t="n">
        <v>0</v>
      </c>
      <c r="L9162" s="35" t="n">
        <v>-1</v>
      </c>
      <c r="M9162" s="6" t="str">
        <f aca="false">IF(I9162&lt;=0,"Below 0%",IF(I9162&lt;=0.05,"0-5%",IF(I9162&lt;=0.1,"5-10%",IF(I9162&lt;=0.2,"10-20%",IF(I9162&lt;=0.4,"20-40%","Above 40%")))))</f>
        <v>Below 0%</v>
      </c>
      <c r="N9162" s="6" t="str">
        <f aca="false">IF(AND(H9162&gt;=Summary!$B$25,I9162&gt;=Summary!$B$26,I9162&lt;=Summary!$B$27,J9162&gt;=Summary!$B$28,J9162&lt;=Summary!$B$29,F9162*J9162&gt;1),"Yes","No")</f>
        <v>No</v>
      </c>
    </row>
    <row r="9163" customFormat="false" ht="15" hidden="false" customHeight="false" outlineLevel="0" collapsed="false">
      <c r="A9163" s="6" t="s">
        <v>156</v>
      </c>
      <c r="B9163" s="45" t="n">
        <v>44437</v>
      </c>
      <c r="C9163" s="6" t="s">
        <v>181</v>
      </c>
      <c r="D9163" s="6" t="s">
        <v>198</v>
      </c>
      <c r="E9163" s="6" t="s">
        <v>177</v>
      </c>
      <c r="F9163" s="34" t="n">
        <v>0.193998754024506</v>
      </c>
      <c r="G9163" s="34" t="n">
        <v>0.110321234091301</v>
      </c>
      <c r="H9163" s="34" t="n">
        <v>0.0836775199332042</v>
      </c>
      <c r="I9163" s="34" t="n">
        <v>0.758489701664804</v>
      </c>
      <c r="J9163" s="35" t="n">
        <v>9.1</v>
      </c>
      <c r="K9163" s="6" t="n">
        <v>0</v>
      </c>
      <c r="L9163" s="35" t="n">
        <v>-1</v>
      </c>
      <c r="M9163" s="6" t="str">
        <f aca="false">IF(I9163&lt;=0,"Below 0%",IF(I9163&lt;=0.05,"0-5%",IF(I9163&lt;=0.1,"5-10%",IF(I9163&lt;=0.2,"10-20%",IF(I9163&lt;=0.4,"20-40%","Above 40%")))))</f>
        <v>Above 40%</v>
      </c>
      <c r="N9163" s="6" t="str">
        <f aca="false">IF(AND(H9163&gt;=Summary!$B$25,I9163&gt;=Summary!$B$26,I9163&lt;=Summary!$B$27,J9163&gt;=Summary!$B$28,J9163&lt;=Summary!$B$29,F9163*J9163&gt;1),"Yes","No")</f>
        <v>No</v>
      </c>
    </row>
    <row r="9164" customFormat="false" ht="15" hidden="false" customHeight="false" outlineLevel="0" collapsed="false">
      <c r="A9164" s="6" t="s">
        <v>156</v>
      </c>
      <c r="B9164" s="45" t="n">
        <v>44437</v>
      </c>
      <c r="C9164" s="6" t="s">
        <v>203</v>
      </c>
      <c r="D9164" s="6" t="s">
        <v>176</v>
      </c>
      <c r="E9164" s="6" t="s">
        <v>187</v>
      </c>
      <c r="F9164" s="34" t="n">
        <v>0.236353948712349</v>
      </c>
      <c r="G9164" s="34" t="n">
        <v>0.194281494280101</v>
      </c>
      <c r="H9164" s="34" t="n">
        <v>0.0420724544322481</v>
      </c>
      <c r="I9164" s="34" t="n">
        <v>0.216554101501768</v>
      </c>
      <c r="J9164" s="35" t="n">
        <v>5.2</v>
      </c>
      <c r="K9164" s="6" t="n">
        <v>0</v>
      </c>
      <c r="L9164" s="35" t="n">
        <v>-1</v>
      </c>
      <c r="M9164" s="6" t="str">
        <f aca="false">IF(I9164&lt;=0,"Below 0%",IF(I9164&lt;=0.05,"0-5%",IF(I9164&lt;=0.1,"5-10%",IF(I9164&lt;=0.2,"10-20%",IF(I9164&lt;=0.4,"20-40%","Above 40%")))))</f>
        <v>20-40%</v>
      </c>
      <c r="N9164" s="6" t="str">
        <f aca="false">IF(AND(H9164&gt;=Summary!$B$25,I9164&gt;=Summary!$B$26,I9164&lt;=Summary!$B$27,J9164&gt;=Summary!$B$28,J9164&lt;=Summary!$B$29,F9164*J9164&gt;1),"Yes","No")</f>
        <v>No</v>
      </c>
    </row>
    <row r="9165" customFormat="false" ht="15" hidden="false" customHeight="false" outlineLevel="0" collapsed="false">
      <c r="A9165" s="6" t="s">
        <v>156</v>
      </c>
      <c r="B9165" s="45" t="n">
        <v>44437</v>
      </c>
      <c r="C9165" s="6" t="s">
        <v>203</v>
      </c>
      <c r="D9165" s="6" t="s">
        <v>176</v>
      </c>
      <c r="E9165" s="6" t="s">
        <v>174</v>
      </c>
      <c r="F9165" s="34" t="n">
        <v>0.223535895347595</v>
      </c>
      <c r="G9165" s="34" t="n">
        <v>0.276784594590829</v>
      </c>
      <c r="H9165" s="34" t="n">
        <v>-0.0532486992432334</v>
      </c>
      <c r="I9165" s="34" t="n">
        <v>-0.192383175523013</v>
      </c>
      <c r="J9165" s="35" t="n">
        <v>3.65</v>
      </c>
      <c r="K9165" s="6" t="n">
        <v>0</v>
      </c>
      <c r="L9165" s="35" t="n">
        <v>-1</v>
      </c>
      <c r="M9165" s="6" t="str">
        <f aca="false">IF(I9165&lt;=0,"Below 0%",IF(I9165&lt;=0.05,"0-5%",IF(I9165&lt;=0.1,"5-10%",IF(I9165&lt;=0.2,"10-20%",IF(I9165&lt;=0.4,"20-40%","Above 40%")))))</f>
        <v>Below 0%</v>
      </c>
      <c r="N9165" s="6" t="str">
        <f aca="false">IF(AND(H9165&gt;=Summary!$B$25,I9165&gt;=Summary!$B$26,I9165&lt;=Summary!$B$27,J9165&gt;=Summary!$B$28,J9165&lt;=Summary!$B$29,F9165*J9165&gt;1),"Yes","No")</f>
        <v>No</v>
      </c>
    </row>
    <row r="9166" customFormat="false" ht="15" hidden="false" customHeight="false" outlineLevel="0" collapsed="false">
      <c r="A9166" s="6" t="s">
        <v>156</v>
      </c>
      <c r="B9166" s="45" t="n">
        <v>44437</v>
      </c>
      <c r="C9166" s="6" t="s">
        <v>203</v>
      </c>
      <c r="D9166" s="6" t="s">
        <v>176</v>
      </c>
      <c r="E9166" s="6" t="s">
        <v>177</v>
      </c>
      <c r="F9166" s="34" t="n">
        <v>0.540110170841217</v>
      </c>
      <c r="G9166" s="34" t="n">
        <v>0.528933911129071</v>
      </c>
      <c r="H9166" s="34" t="n">
        <v>0.0111762597121465</v>
      </c>
      <c r="I9166" s="34" t="n">
        <v>0.0211297847935095</v>
      </c>
      <c r="J9166" s="35" t="n">
        <v>1.91</v>
      </c>
      <c r="K9166" s="6" t="n">
        <v>1</v>
      </c>
      <c r="L9166" s="35" t="n">
        <v>0.91</v>
      </c>
      <c r="M9166" s="6" t="str">
        <f aca="false">IF(I9166&lt;=0,"Below 0%",IF(I9166&lt;=0.05,"0-5%",IF(I9166&lt;=0.1,"5-10%",IF(I9166&lt;=0.2,"10-20%",IF(I9166&lt;=0.4,"20-40%","Above 40%")))))</f>
        <v>0-5%</v>
      </c>
      <c r="N9166" s="6" t="str">
        <f aca="false">IF(AND(H9166&gt;=Summary!$B$25,I9166&gt;=Summary!$B$26,I9166&lt;=Summary!$B$27,J9166&gt;=Summary!$B$28,J9166&lt;=Summary!$B$29,F9166*J9166&gt;1),"Yes","No")</f>
        <v>No</v>
      </c>
    </row>
    <row r="9167" customFormat="false" ht="15" hidden="false" customHeight="false" outlineLevel="0" collapsed="false">
      <c r="A9167" s="6" t="s">
        <v>156</v>
      </c>
      <c r="B9167" s="45" t="n">
        <v>44450</v>
      </c>
      <c r="C9167" s="6" t="s">
        <v>185</v>
      </c>
      <c r="D9167" s="6" t="s">
        <v>172</v>
      </c>
      <c r="E9167" s="6" t="s">
        <v>187</v>
      </c>
      <c r="F9167" s="34" t="n">
        <v>0.621969401836395</v>
      </c>
      <c r="G9167" s="34" t="n">
        <v>0.641034638327736</v>
      </c>
      <c r="H9167" s="34" t="n">
        <v>-0.0190652364913405</v>
      </c>
      <c r="I9167" s="34" t="n">
        <v>-0.0297413514830898</v>
      </c>
      <c r="J9167" s="35" t="n">
        <v>1.55</v>
      </c>
      <c r="K9167" s="6" t="n">
        <v>1</v>
      </c>
      <c r="L9167" s="35" t="n">
        <v>0.55</v>
      </c>
      <c r="M9167" s="6" t="str">
        <f aca="false">IF(I9167&lt;=0,"Below 0%",IF(I9167&lt;=0.05,"0-5%",IF(I9167&lt;=0.1,"5-10%",IF(I9167&lt;=0.2,"10-20%",IF(I9167&lt;=0.4,"20-40%","Above 40%")))))</f>
        <v>Below 0%</v>
      </c>
      <c r="N9167" s="6" t="str">
        <f aca="false">IF(AND(H9167&gt;=Summary!$B$25,I9167&gt;=Summary!$B$26,I9167&lt;=Summary!$B$27,J9167&gt;=Summary!$B$28,J9167&lt;=Summary!$B$29,F9167*J9167&gt;1),"Yes","No")</f>
        <v>No</v>
      </c>
    </row>
    <row r="9168" customFormat="false" ht="15" hidden="false" customHeight="false" outlineLevel="0" collapsed="false">
      <c r="A9168" s="6" t="s">
        <v>156</v>
      </c>
      <c r="B9168" s="45" t="n">
        <v>44450</v>
      </c>
      <c r="C9168" s="6" t="s">
        <v>185</v>
      </c>
      <c r="D9168" s="6" t="s">
        <v>172</v>
      </c>
      <c r="E9168" s="6" t="s">
        <v>174</v>
      </c>
      <c r="F9168" s="34" t="n">
        <v>0.235253781080246</v>
      </c>
      <c r="G9168" s="34" t="n">
        <v>0.216000802045215</v>
      </c>
      <c r="H9168" s="34" t="n">
        <v>0.0192529790350307</v>
      </c>
      <c r="I9168" s="34" t="n">
        <v>0.0891338312299435</v>
      </c>
      <c r="J9168" s="35" t="n">
        <v>4.6</v>
      </c>
      <c r="K9168" s="6" t="n">
        <v>0</v>
      </c>
      <c r="L9168" s="35" t="n">
        <v>-1</v>
      </c>
      <c r="M9168" s="6" t="str">
        <f aca="false">IF(I9168&lt;=0,"Below 0%",IF(I9168&lt;=0.05,"0-5%",IF(I9168&lt;=0.1,"5-10%",IF(I9168&lt;=0.2,"10-20%",IF(I9168&lt;=0.4,"20-40%","Above 40%")))))</f>
        <v>5-10%</v>
      </c>
      <c r="N9168" s="6" t="str">
        <f aca="false">IF(AND(H9168&gt;=Summary!$B$25,I9168&gt;=Summary!$B$26,I9168&lt;=Summary!$B$27,J9168&gt;=Summary!$B$28,J9168&lt;=Summary!$B$29,F9168*J9168&gt;1),"Yes","No")</f>
        <v>No</v>
      </c>
    </row>
    <row r="9169" customFormat="false" ht="15" hidden="false" customHeight="false" outlineLevel="0" collapsed="false">
      <c r="A9169" s="6" t="s">
        <v>156</v>
      </c>
      <c r="B9169" s="45" t="n">
        <v>44450</v>
      </c>
      <c r="C9169" s="6" t="s">
        <v>185</v>
      </c>
      <c r="D9169" s="6" t="s">
        <v>172</v>
      </c>
      <c r="E9169" s="6" t="s">
        <v>177</v>
      </c>
      <c r="F9169" s="34" t="n">
        <v>0.142776802182198</v>
      </c>
      <c r="G9169" s="34" t="n">
        <v>0.142964559627049</v>
      </c>
      <c r="H9169" s="34" t="n">
        <v>-0.000187757444851416</v>
      </c>
      <c r="I9169" s="34" t="n">
        <v>-0.00131331460986706</v>
      </c>
      <c r="J9169" s="35" t="n">
        <v>6.95</v>
      </c>
      <c r="K9169" s="6" t="n">
        <v>0</v>
      </c>
      <c r="L9169" s="35" t="n">
        <v>-1</v>
      </c>
      <c r="M9169" s="6" t="str">
        <f aca="false">IF(I9169&lt;=0,"Below 0%",IF(I9169&lt;=0.05,"0-5%",IF(I9169&lt;=0.1,"5-10%",IF(I9169&lt;=0.2,"10-20%",IF(I9169&lt;=0.4,"20-40%","Above 40%")))))</f>
        <v>Below 0%</v>
      </c>
      <c r="N9169" s="6" t="str">
        <f aca="false">IF(AND(H9169&gt;=Summary!$B$25,I9169&gt;=Summary!$B$26,I9169&lt;=Summary!$B$27,J9169&gt;=Summary!$B$28,J9169&lt;=Summary!$B$29,F9169*J9169&gt;1),"Yes","No")</f>
        <v>No</v>
      </c>
    </row>
    <row r="9170" customFormat="false" ht="15" hidden="false" customHeight="false" outlineLevel="0" collapsed="false">
      <c r="A9170" s="6" t="s">
        <v>156</v>
      </c>
      <c r="B9170" s="45" t="n">
        <v>44450</v>
      </c>
      <c r="C9170" s="6" t="s">
        <v>206</v>
      </c>
      <c r="D9170" s="6" t="s">
        <v>201</v>
      </c>
      <c r="E9170" s="6" t="s">
        <v>187</v>
      </c>
      <c r="F9170" s="34" t="n">
        <v>0.392239719629288</v>
      </c>
      <c r="G9170" s="34" t="n">
        <v>0.334144470990768</v>
      </c>
      <c r="H9170" s="34" t="n">
        <v>0.05809524863852</v>
      </c>
      <c r="I9170" s="34" t="n">
        <v>0.173862666248112</v>
      </c>
      <c r="J9170" s="35" t="n">
        <v>2.99</v>
      </c>
      <c r="K9170" s="6" t="n">
        <v>0</v>
      </c>
      <c r="L9170" s="35" t="n">
        <v>-1</v>
      </c>
      <c r="M9170" s="6" t="str">
        <f aca="false">IF(I9170&lt;=0,"Below 0%",IF(I9170&lt;=0.05,"0-5%",IF(I9170&lt;=0.1,"5-10%",IF(I9170&lt;=0.2,"10-20%",IF(I9170&lt;=0.4,"20-40%","Above 40%")))))</f>
        <v>10-20%</v>
      </c>
      <c r="N9170" s="6" t="str">
        <f aca="false">IF(AND(H9170&gt;=Summary!$B$25,I9170&gt;=Summary!$B$26,I9170&lt;=Summary!$B$27,J9170&gt;=Summary!$B$28,J9170&lt;=Summary!$B$29,F9170*J9170&gt;1),"Yes","No")</f>
        <v>Yes</v>
      </c>
    </row>
    <row r="9171" customFormat="false" ht="15" hidden="false" customHeight="false" outlineLevel="0" collapsed="false">
      <c r="A9171" s="6" t="s">
        <v>156</v>
      </c>
      <c r="B9171" s="45" t="n">
        <v>44450</v>
      </c>
      <c r="C9171" s="6" t="s">
        <v>206</v>
      </c>
      <c r="D9171" s="6" t="s">
        <v>201</v>
      </c>
      <c r="E9171" s="6" t="s">
        <v>174</v>
      </c>
      <c r="F9171" s="34" t="n">
        <v>0.301514625549316</v>
      </c>
      <c r="G9171" s="34" t="n">
        <v>0.306469928914845</v>
      </c>
      <c r="H9171" s="34" t="n">
        <v>-0.00495530336552891</v>
      </c>
      <c r="I9171" s="34" t="n">
        <v>-0.0161689709103753</v>
      </c>
      <c r="J9171" s="35" t="n">
        <v>3.26</v>
      </c>
      <c r="K9171" s="6" t="n">
        <v>0</v>
      </c>
      <c r="L9171" s="35" t="n">
        <v>-1</v>
      </c>
      <c r="M9171" s="6" t="str">
        <f aca="false">IF(I9171&lt;=0,"Below 0%",IF(I9171&lt;=0.05,"0-5%",IF(I9171&lt;=0.1,"5-10%",IF(I9171&lt;=0.2,"10-20%",IF(I9171&lt;=0.4,"20-40%","Above 40%")))))</f>
        <v>Below 0%</v>
      </c>
      <c r="N9171" s="6" t="str">
        <f aca="false">IF(AND(H9171&gt;=Summary!$B$25,I9171&gt;=Summary!$B$26,I9171&lt;=Summary!$B$27,J9171&gt;=Summary!$B$28,J9171&lt;=Summary!$B$29,F9171*J9171&gt;1),"Yes","No")</f>
        <v>No</v>
      </c>
    </row>
    <row r="9172" customFormat="false" ht="15" hidden="false" customHeight="false" outlineLevel="0" collapsed="false">
      <c r="A9172" s="6" t="s">
        <v>156</v>
      </c>
      <c r="B9172" s="45" t="n">
        <v>44450</v>
      </c>
      <c r="C9172" s="6" t="s">
        <v>206</v>
      </c>
      <c r="D9172" s="6" t="s">
        <v>201</v>
      </c>
      <c r="E9172" s="6" t="s">
        <v>177</v>
      </c>
      <c r="F9172" s="34" t="n">
        <v>0.306245714426041</v>
      </c>
      <c r="G9172" s="34" t="n">
        <v>0.359385600094387</v>
      </c>
      <c r="H9172" s="34" t="n">
        <v>-0.0531398856683463</v>
      </c>
      <c r="I9172" s="34" t="n">
        <v>-0.147863146587927</v>
      </c>
      <c r="J9172" s="35" t="n">
        <v>2.78</v>
      </c>
      <c r="K9172" s="6" t="n">
        <v>1</v>
      </c>
      <c r="L9172" s="35" t="n">
        <v>1.78</v>
      </c>
      <c r="M9172" s="6" t="str">
        <f aca="false">IF(I9172&lt;=0,"Below 0%",IF(I9172&lt;=0.05,"0-5%",IF(I9172&lt;=0.1,"5-10%",IF(I9172&lt;=0.2,"10-20%",IF(I9172&lt;=0.4,"20-40%","Above 40%")))))</f>
        <v>Below 0%</v>
      </c>
      <c r="N9172" s="6" t="str">
        <f aca="false">IF(AND(H9172&gt;=Summary!$B$25,I9172&gt;=Summary!$B$26,I9172&lt;=Summary!$B$27,J9172&gt;=Summary!$B$28,J9172&lt;=Summary!$B$29,F9172*J9172&gt;1),"Yes","No")</f>
        <v>No</v>
      </c>
    </row>
    <row r="9173" customFormat="false" ht="15" hidden="false" customHeight="false" outlineLevel="0" collapsed="false">
      <c r="A9173" s="6" t="s">
        <v>156</v>
      </c>
      <c r="B9173" s="45" t="n">
        <v>44450</v>
      </c>
      <c r="C9173" s="6" t="s">
        <v>190</v>
      </c>
      <c r="D9173" s="6" t="s">
        <v>182</v>
      </c>
      <c r="E9173" s="6" t="s">
        <v>187</v>
      </c>
      <c r="F9173" s="34" t="n">
        <v>0.575523912906647</v>
      </c>
      <c r="G9173" s="34" t="n">
        <v>0.749576628481796</v>
      </c>
      <c r="H9173" s="34" t="n">
        <v>-0.17405271557515</v>
      </c>
      <c r="I9173" s="34" t="n">
        <v>-0.232201364025555</v>
      </c>
      <c r="J9173" s="35" t="n">
        <v>1.33</v>
      </c>
      <c r="K9173" s="6" t="n">
        <v>1</v>
      </c>
      <c r="L9173" s="35" t="n">
        <v>0.33</v>
      </c>
      <c r="M9173" s="6" t="str">
        <f aca="false">IF(I9173&lt;=0,"Below 0%",IF(I9173&lt;=0.05,"0-5%",IF(I9173&lt;=0.1,"5-10%",IF(I9173&lt;=0.2,"10-20%",IF(I9173&lt;=0.4,"20-40%","Above 40%")))))</f>
        <v>Below 0%</v>
      </c>
      <c r="N9173" s="6" t="str">
        <f aca="false">IF(AND(H9173&gt;=Summary!$B$25,I9173&gt;=Summary!$B$26,I9173&lt;=Summary!$B$27,J9173&gt;=Summary!$B$28,J9173&lt;=Summary!$B$29,F9173*J9173&gt;1),"Yes","No")</f>
        <v>No</v>
      </c>
    </row>
    <row r="9174" customFormat="false" ht="15" hidden="false" customHeight="false" outlineLevel="0" collapsed="false">
      <c r="A9174" s="6" t="s">
        <v>156</v>
      </c>
      <c r="B9174" s="45" t="n">
        <v>44450</v>
      </c>
      <c r="C9174" s="6" t="s">
        <v>190</v>
      </c>
      <c r="D9174" s="6" t="s">
        <v>182</v>
      </c>
      <c r="E9174" s="6" t="s">
        <v>174</v>
      </c>
      <c r="F9174" s="34" t="n">
        <v>0.285864681005478</v>
      </c>
      <c r="G9174" s="34" t="n">
        <v>0.173380333196659</v>
      </c>
      <c r="H9174" s="34" t="n">
        <v>0.112484347808819</v>
      </c>
      <c r="I9174" s="34" t="n">
        <v>0.648772243857855</v>
      </c>
      <c r="J9174" s="35" t="n">
        <v>5.75</v>
      </c>
      <c r="K9174" s="6" t="n">
        <v>0</v>
      </c>
      <c r="L9174" s="35" t="n">
        <v>-1</v>
      </c>
      <c r="M9174" s="6" t="str">
        <f aca="false">IF(I9174&lt;=0,"Below 0%",IF(I9174&lt;=0.05,"0-5%",IF(I9174&lt;=0.1,"5-10%",IF(I9174&lt;=0.2,"10-20%",IF(I9174&lt;=0.4,"20-40%","Above 40%")))))</f>
        <v>Above 40%</v>
      </c>
      <c r="N9174" s="6" t="str">
        <f aca="false">IF(AND(H9174&gt;=Summary!$B$25,I9174&gt;=Summary!$B$26,I9174&lt;=Summary!$B$27,J9174&gt;=Summary!$B$28,J9174&lt;=Summary!$B$29,F9174*J9174&gt;1),"Yes","No")</f>
        <v>No</v>
      </c>
    </row>
    <row r="9175" customFormat="false" ht="15" hidden="false" customHeight="false" outlineLevel="0" collapsed="false">
      <c r="A9175" s="6" t="s">
        <v>156</v>
      </c>
      <c r="B9175" s="45" t="n">
        <v>44450</v>
      </c>
      <c r="C9175" s="6" t="s">
        <v>190</v>
      </c>
      <c r="D9175" s="6" t="s">
        <v>182</v>
      </c>
      <c r="E9175" s="6" t="s">
        <v>177</v>
      </c>
      <c r="F9175" s="34" t="n">
        <v>0.138611391186714</v>
      </c>
      <c r="G9175" s="34" t="n">
        <v>0.0770430383215447</v>
      </c>
      <c r="H9175" s="34" t="n">
        <v>0.0615683528651694</v>
      </c>
      <c r="I9175" s="34" t="n">
        <v>0.799142326243799</v>
      </c>
      <c r="J9175" s="35" t="n">
        <v>12.94</v>
      </c>
      <c r="K9175" s="6" t="n">
        <v>0</v>
      </c>
      <c r="L9175" s="35" t="n">
        <v>-1</v>
      </c>
      <c r="M9175" s="6" t="str">
        <f aca="false">IF(I9175&lt;=0,"Below 0%",IF(I9175&lt;=0.05,"0-5%",IF(I9175&lt;=0.1,"5-10%",IF(I9175&lt;=0.2,"10-20%",IF(I9175&lt;=0.4,"20-40%","Above 40%")))))</f>
        <v>Above 40%</v>
      </c>
      <c r="N9175" s="6" t="str">
        <f aca="false">IF(AND(H9175&gt;=Summary!$B$25,I9175&gt;=Summary!$B$26,I9175&lt;=Summary!$B$27,J9175&gt;=Summary!$B$28,J9175&lt;=Summary!$B$29,F9175*J9175&gt;1),"Yes","No")</f>
        <v>No</v>
      </c>
    </row>
    <row r="9176" customFormat="false" ht="15" hidden="false" customHeight="false" outlineLevel="0" collapsed="false">
      <c r="A9176" s="6" t="s">
        <v>156</v>
      </c>
      <c r="B9176" s="45" t="n">
        <v>44450</v>
      </c>
      <c r="C9176" s="6" t="s">
        <v>180</v>
      </c>
      <c r="D9176" s="6" t="s">
        <v>181</v>
      </c>
      <c r="E9176" s="6" t="s">
        <v>187</v>
      </c>
      <c r="F9176" s="34" t="n">
        <v>0.21463543176651</v>
      </c>
      <c r="G9176" s="34" t="n">
        <v>0.216658349258128</v>
      </c>
      <c r="H9176" s="34" t="n">
        <v>-0.00202291749161773</v>
      </c>
      <c r="I9176" s="34" t="n">
        <v>-0.0093369006943167</v>
      </c>
      <c r="J9176" s="35" t="n">
        <v>4.63</v>
      </c>
      <c r="K9176" s="6" t="n">
        <v>1</v>
      </c>
      <c r="L9176" s="35" t="n">
        <v>3.63</v>
      </c>
      <c r="M9176" s="6" t="str">
        <f aca="false">IF(I9176&lt;=0,"Below 0%",IF(I9176&lt;=0.05,"0-5%",IF(I9176&lt;=0.1,"5-10%",IF(I9176&lt;=0.2,"10-20%",IF(I9176&lt;=0.4,"20-40%","Above 40%")))))</f>
        <v>Below 0%</v>
      </c>
      <c r="N9176" s="6" t="str">
        <f aca="false">IF(AND(H9176&gt;=Summary!$B$25,I9176&gt;=Summary!$B$26,I9176&lt;=Summary!$B$27,J9176&gt;=Summary!$B$28,J9176&lt;=Summary!$B$29,F9176*J9176&gt;1),"Yes","No")</f>
        <v>No</v>
      </c>
    </row>
    <row r="9177" customFormat="false" ht="15" hidden="false" customHeight="false" outlineLevel="0" collapsed="false">
      <c r="A9177" s="6" t="s">
        <v>156</v>
      </c>
      <c r="B9177" s="45" t="n">
        <v>44450</v>
      </c>
      <c r="C9177" s="6" t="s">
        <v>180</v>
      </c>
      <c r="D9177" s="6" t="s">
        <v>181</v>
      </c>
      <c r="E9177" s="6" t="s">
        <v>174</v>
      </c>
      <c r="F9177" s="34" t="n">
        <v>0.246233820915222</v>
      </c>
      <c r="G9177" s="34" t="n">
        <v>0.281777572209307</v>
      </c>
      <c r="H9177" s="34" t="n">
        <v>-0.0355437512940844</v>
      </c>
      <c r="I9177" s="34" t="n">
        <v>-0.126141165229723</v>
      </c>
      <c r="J9177" s="35" t="n">
        <v>3.56</v>
      </c>
      <c r="K9177" s="6" t="n">
        <v>0</v>
      </c>
      <c r="L9177" s="35" t="n">
        <v>-1</v>
      </c>
      <c r="M9177" s="6" t="str">
        <f aca="false">IF(I9177&lt;=0,"Below 0%",IF(I9177&lt;=0.05,"0-5%",IF(I9177&lt;=0.1,"5-10%",IF(I9177&lt;=0.2,"10-20%",IF(I9177&lt;=0.4,"20-40%","Above 40%")))))</f>
        <v>Below 0%</v>
      </c>
      <c r="N9177" s="6" t="str">
        <f aca="false">IF(AND(H9177&gt;=Summary!$B$25,I9177&gt;=Summary!$B$26,I9177&lt;=Summary!$B$27,J9177&gt;=Summary!$B$28,J9177&lt;=Summary!$B$29,F9177*J9177&gt;1),"Yes","No")</f>
        <v>No</v>
      </c>
    </row>
    <row r="9178" customFormat="false" ht="15" hidden="false" customHeight="false" outlineLevel="0" collapsed="false">
      <c r="A9178" s="6" t="s">
        <v>156</v>
      </c>
      <c r="B9178" s="45" t="n">
        <v>44450</v>
      </c>
      <c r="C9178" s="6" t="s">
        <v>180</v>
      </c>
      <c r="D9178" s="6" t="s">
        <v>181</v>
      </c>
      <c r="E9178" s="6" t="s">
        <v>177</v>
      </c>
      <c r="F9178" s="34" t="n">
        <v>0.539130747318268</v>
      </c>
      <c r="G9178" s="34" t="n">
        <v>0.501564078532566</v>
      </c>
      <c r="H9178" s="34" t="n">
        <v>0.0375666687857021</v>
      </c>
      <c r="I9178" s="34" t="n">
        <v>0.0748990416052353</v>
      </c>
      <c r="J9178" s="35" t="n">
        <v>2</v>
      </c>
      <c r="K9178" s="6" t="n">
        <v>0</v>
      </c>
      <c r="L9178" s="35" t="n">
        <v>-1</v>
      </c>
      <c r="M9178" s="6" t="str">
        <f aca="false">IF(I9178&lt;=0,"Below 0%",IF(I9178&lt;=0.05,"0-5%",IF(I9178&lt;=0.1,"5-10%",IF(I9178&lt;=0.2,"10-20%",IF(I9178&lt;=0.4,"20-40%","Above 40%")))))</f>
        <v>5-10%</v>
      </c>
      <c r="N9178" s="6" t="str">
        <f aca="false">IF(AND(H9178&gt;=Summary!$B$25,I9178&gt;=Summary!$B$26,I9178&lt;=Summary!$B$27,J9178&gt;=Summary!$B$28,J9178&lt;=Summary!$B$29,F9178*J9178&gt;1),"Yes","No")</f>
        <v>No</v>
      </c>
    </row>
    <row r="9179" customFormat="false" ht="15" hidden="false" customHeight="false" outlineLevel="0" collapsed="false">
      <c r="A9179" s="6" t="s">
        <v>156</v>
      </c>
      <c r="B9179" s="45" t="n">
        <v>44450</v>
      </c>
      <c r="C9179" s="6" t="s">
        <v>195</v>
      </c>
      <c r="D9179" s="6" t="s">
        <v>194</v>
      </c>
      <c r="E9179" s="6" t="s">
        <v>187</v>
      </c>
      <c r="F9179" s="34" t="n">
        <v>0.191959947347641</v>
      </c>
      <c r="G9179" s="34" t="n">
        <v>0.162875129067715</v>
      </c>
      <c r="H9179" s="34" t="n">
        <v>0.0290848182799262</v>
      </c>
      <c r="I9179" s="34" t="n">
        <v>0.178571267733789</v>
      </c>
      <c r="J9179" s="35" t="n">
        <v>6.15</v>
      </c>
      <c r="K9179" s="6" t="n">
        <v>0</v>
      </c>
      <c r="L9179" s="35" t="n">
        <v>-1</v>
      </c>
      <c r="M9179" s="6" t="str">
        <f aca="false">IF(I9179&lt;=0,"Below 0%",IF(I9179&lt;=0.05,"0-5%",IF(I9179&lt;=0.1,"5-10%",IF(I9179&lt;=0.2,"10-20%",IF(I9179&lt;=0.4,"20-40%","Above 40%")))))</f>
        <v>10-20%</v>
      </c>
      <c r="N9179" s="6" t="str">
        <f aca="false">IF(AND(H9179&gt;=Summary!$B$25,I9179&gt;=Summary!$B$26,I9179&lt;=Summary!$B$27,J9179&gt;=Summary!$B$28,J9179&lt;=Summary!$B$29,F9179*J9179&gt;1),"Yes","No")</f>
        <v>No</v>
      </c>
    </row>
    <row r="9180" customFormat="false" ht="15" hidden="false" customHeight="false" outlineLevel="0" collapsed="false">
      <c r="A9180" s="6" t="s">
        <v>156</v>
      </c>
      <c r="B9180" s="45" t="n">
        <v>44450</v>
      </c>
      <c r="C9180" s="6" t="s">
        <v>195</v>
      </c>
      <c r="D9180" s="6" t="s">
        <v>194</v>
      </c>
      <c r="E9180" s="6" t="s">
        <v>174</v>
      </c>
      <c r="F9180" s="34" t="n">
        <v>0.227780386805534</v>
      </c>
      <c r="G9180" s="34" t="n">
        <v>0.222596009725877</v>
      </c>
      <c r="H9180" s="34" t="n">
        <v>0.00518437707965755</v>
      </c>
      <c r="I9180" s="34" t="n">
        <v>0.0232905211824868</v>
      </c>
      <c r="J9180" s="35" t="n">
        <v>4.5</v>
      </c>
      <c r="K9180" s="6" t="n">
        <v>0</v>
      </c>
      <c r="L9180" s="35" t="n">
        <v>-1</v>
      </c>
      <c r="M9180" s="6" t="str">
        <f aca="false">IF(I9180&lt;=0,"Below 0%",IF(I9180&lt;=0.05,"0-5%",IF(I9180&lt;=0.1,"5-10%",IF(I9180&lt;=0.2,"10-20%",IF(I9180&lt;=0.4,"20-40%","Above 40%")))))</f>
        <v>0-5%</v>
      </c>
      <c r="N9180" s="6" t="str">
        <f aca="false">IF(AND(H9180&gt;=Summary!$B$25,I9180&gt;=Summary!$B$26,I9180&lt;=Summary!$B$27,J9180&gt;=Summary!$B$28,J9180&lt;=Summary!$B$29,F9180*J9180&gt;1),"Yes","No")</f>
        <v>No</v>
      </c>
    </row>
    <row r="9181" customFormat="false" ht="15" hidden="false" customHeight="false" outlineLevel="0" collapsed="false">
      <c r="A9181" s="6" t="s">
        <v>156</v>
      </c>
      <c r="B9181" s="45" t="n">
        <v>44450</v>
      </c>
      <c r="C9181" s="6" t="s">
        <v>195</v>
      </c>
      <c r="D9181" s="6" t="s">
        <v>194</v>
      </c>
      <c r="E9181" s="6" t="s">
        <v>177</v>
      </c>
      <c r="F9181" s="34" t="n">
        <v>0.580259680747986</v>
      </c>
      <c r="G9181" s="34" t="n">
        <v>0.614528861206409</v>
      </c>
      <c r="H9181" s="34" t="n">
        <v>-0.0342691804584226</v>
      </c>
      <c r="I9181" s="34" t="n">
        <v>-0.0557649650354051</v>
      </c>
      <c r="J9181" s="35" t="n">
        <v>1.63</v>
      </c>
      <c r="K9181" s="6" t="n">
        <v>1</v>
      </c>
      <c r="L9181" s="35" t="n">
        <v>0.63</v>
      </c>
      <c r="M9181" s="6" t="str">
        <f aca="false">IF(I9181&lt;=0,"Below 0%",IF(I9181&lt;=0.05,"0-5%",IF(I9181&lt;=0.1,"5-10%",IF(I9181&lt;=0.2,"10-20%",IF(I9181&lt;=0.4,"20-40%","Above 40%")))))</f>
        <v>Below 0%</v>
      </c>
      <c r="N9181" s="6" t="str">
        <f aca="false">IF(AND(H9181&gt;=Summary!$B$25,I9181&gt;=Summary!$B$26,I9181&lt;=Summary!$B$27,J9181&gt;=Summary!$B$28,J9181&lt;=Summary!$B$29,F9181*J9181&gt;1),"Yes","No")</f>
        <v>No</v>
      </c>
    </row>
    <row r="9182" customFormat="false" ht="15" hidden="false" customHeight="false" outlineLevel="0" collapsed="false">
      <c r="A9182" s="6" t="s">
        <v>156</v>
      </c>
      <c r="B9182" s="45" t="n">
        <v>44450</v>
      </c>
      <c r="C9182" s="6" t="s">
        <v>176</v>
      </c>
      <c r="D9182" s="6" t="s">
        <v>188</v>
      </c>
      <c r="E9182" s="6" t="s">
        <v>187</v>
      </c>
      <c r="F9182" s="34" t="n">
        <v>0.793939113616943</v>
      </c>
      <c r="G9182" s="34" t="n">
        <v>0.81174396395514</v>
      </c>
      <c r="H9182" s="34" t="n">
        <v>-0.0178048503381965</v>
      </c>
      <c r="I9182" s="34" t="n">
        <v>-0.0219340717378964</v>
      </c>
      <c r="J9182" s="35" t="n">
        <v>1.24</v>
      </c>
      <c r="K9182" s="6" t="n">
        <v>1</v>
      </c>
      <c r="L9182" s="35" t="n">
        <v>0.24</v>
      </c>
      <c r="M9182" s="6" t="str">
        <f aca="false">IF(I9182&lt;=0,"Below 0%",IF(I9182&lt;=0.05,"0-5%",IF(I9182&lt;=0.1,"5-10%",IF(I9182&lt;=0.2,"10-20%",IF(I9182&lt;=0.4,"20-40%","Above 40%")))))</f>
        <v>Below 0%</v>
      </c>
      <c r="N9182" s="6" t="str">
        <f aca="false">IF(AND(H9182&gt;=Summary!$B$25,I9182&gt;=Summary!$B$26,I9182&lt;=Summary!$B$27,J9182&gt;=Summary!$B$28,J9182&lt;=Summary!$B$29,F9182*J9182&gt;1),"Yes","No")</f>
        <v>No</v>
      </c>
    </row>
    <row r="9183" customFormat="false" ht="15" hidden="false" customHeight="false" outlineLevel="0" collapsed="false">
      <c r="A9183" s="6" t="s">
        <v>156</v>
      </c>
      <c r="B9183" s="45" t="n">
        <v>44450</v>
      </c>
      <c r="C9183" s="6" t="s">
        <v>176</v>
      </c>
      <c r="D9183" s="6" t="s">
        <v>188</v>
      </c>
      <c r="E9183" s="6" t="s">
        <v>174</v>
      </c>
      <c r="F9183" s="34" t="n">
        <v>0.126081913709641</v>
      </c>
      <c r="G9183" s="34" t="n">
        <v>0.129046476321074</v>
      </c>
      <c r="H9183" s="34" t="n">
        <v>-0.00296456261143302</v>
      </c>
      <c r="I9183" s="34" t="n">
        <v>-0.0229728288284063</v>
      </c>
      <c r="J9183" s="35" t="n">
        <v>7.8</v>
      </c>
      <c r="K9183" s="6" t="n">
        <v>0</v>
      </c>
      <c r="L9183" s="35" t="n">
        <v>-1</v>
      </c>
      <c r="M9183" s="6" t="str">
        <f aca="false">IF(I9183&lt;=0,"Below 0%",IF(I9183&lt;=0.05,"0-5%",IF(I9183&lt;=0.1,"5-10%",IF(I9183&lt;=0.2,"10-20%",IF(I9183&lt;=0.4,"20-40%","Above 40%")))))</f>
        <v>Below 0%</v>
      </c>
      <c r="N9183" s="6" t="str">
        <f aca="false">IF(AND(H9183&gt;=Summary!$B$25,I9183&gt;=Summary!$B$26,I9183&lt;=Summary!$B$27,J9183&gt;=Summary!$B$28,J9183&lt;=Summary!$B$29,F9183*J9183&gt;1),"Yes","No")</f>
        <v>No</v>
      </c>
    </row>
    <row r="9184" customFormat="false" ht="15" hidden="false" customHeight="false" outlineLevel="0" collapsed="false">
      <c r="A9184" s="6" t="s">
        <v>156</v>
      </c>
      <c r="B9184" s="45" t="n">
        <v>44450</v>
      </c>
      <c r="C9184" s="6" t="s">
        <v>176</v>
      </c>
      <c r="D9184" s="6" t="s">
        <v>188</v>
      </c>
      <c r="E9184" s="6" t="s">
        <v>177</v>
      </c>
      <c r="F9184" s="34" t="n">
        <v>0.0799790322780609</v>
      </c>
      <c r="G9184" s="34" t="n">
        <v>0.0592095597237867</v>
      </c>
      <c r="H9184" s="34" t="n">
        <v>0.0207694725542743</v>
      </c>
      <c r="I9184" s="34" t="n">
        <v>0.35077904060027</v>
      </c>
      <c r="J9184" s="35" t="n">
        <v>17</v>
      </c>
      <c r="K9184" s="6" t="n">
        <v>0</v>
      </c>
      <c r="L9184" s="35" t="n">
        <v>-1</v>
      </c>
      <c r="M9184" s="6" t="str">
        <f aca="false">IF(I9184&lt;=0,"Below 0%",IF(I9184&lt;=0.05,"0-5%",IF(I9184&lt;=0.1,"5-10%",IF(I9184&lt;=0.2,"10-20%",IF(I9184&lt;=0.4,"20-40%","Above 40%")))))</f>
        <v>20-40%</v>
      </c>
      <c r="N9184" s="6" t="str">
        <f aca="false">IF(AND(H9184&gt;=Summary!$B$25,I9184&gt;=Summary!$B$26,I9184&lt;=Summary!$B$27,J9184&gt;=Summary!$B$28,J9184&lt;=Summary!$B$29,F9184*J9184&gt;1),"Yes","No")</f>
        <v>No</v>
      </c>
    </row>
    <row r="9185" customFormat="false" ht="15" hidden="false" customHeight="false" outlineLevel="0" collapsed="false">
      <c r="A9185" s="6" t="s">
        <v>156</v>
      </c>
      <c r="B9185" s="45" t="n">
        <v>44450</v>
      </c>
      <c r="C9185" s="6" t="s">
        <v>179</v>
      </c>
      <c r="D9185" s="6" t="s">
        <v>189</v>
      </c>
      <c r="E9185" s="6" t="s">
        <v>187</v>
      </c>
      <c r="F9185" s="34" t="n">
        <v>0.195897057652473</v>
      </c>
      <c r="G9185" s="34" t="n">
        <v>0.333710233945858</v>
      </c>
      <c r="H9185" s="34" t="n">
        <v>-0.137813176293384</v>
      </c>
      <c r="I9185" s="34" t="n">
        <v>-0.412972580025051</v>
      </c>
      <c r="J9185" s="35" t="n">
        <v>2.98</v>
      </c>
      <c r="K9185" s="6" t="n">
        <v>0</v>
      </c>
      <c r="L9185" s="35" t="n">
        <v>-1</v>
      </c>
      <c r="M9185" s="6" t="str">
        <f aca="false">IF(I9185&lt;=0,"Below 0%",IF(I9185&lt;=0.05,"0-5%",IF(I9185&lt;=0.1,"5-10%",IF(I9185&lt;=0.2,"10-20%",IF(I9185&lt;=0.4,"20-40%","Above 40%")))))</f>
        <v>Below 0%</v>
      </c>
      <c r="N9185" s="6" t="str">
        <f aca="false">IF(AND(H9185&gt;=Summary!$B$25,I9185&gt;=Summary!$B$26,I9185&lt;=Summary!$B$27,J9185&gt;=Summary!$B$28,J9185&lt;=Summary!$B$29,F9185*J9185&gt;1),"Yes","No")</f>
        <v>No</v>
      </c>
    </row>
    <row r="9186" customFormat="false" ht="15" hidden="false" customHeight="false" outlineLevel="0" collapsed="false">
      <c r="A9186" s="6" t="s">
        <v>156</v>
      </c>
      <c r="B9186" s="45" t="n">
        <v>44450</v>
      </c>
      <c r="C9186" s="6" t="s">
        <v>179</v>
      </c>
      <c r="D9186" s="6" t="s">
        <v>189</v>
      </c>
      <c r="E9186" s="6" t="s">
        <v>174</v>
      </c>
      <c r="F9186" s="34" t="n">
        <v>0.246463015675545</v>
      </c>
      <c r="G9186" s="34" t="n">
        <v>0.279341712685016</v>
      </c>
      <c r="H9186" s="34" t="n">
        <v>-0.0328786970094709</v>
      </c>
      <c r="I9186" s="34" t="n">
        <v>-0.117700635159149</v>
      </c>
      <c r="J9186" s="35" t="n">
        <v>3.56</v>
      </c>
      <c r="K9186" s="6" t="n">
        <v>1</v>
      </c>
      <c r="L9186" s="35" t="n">
        <v>2.56</v>
      </c>
      <c r="M9186" s="6" t="str">
        <f aca="false">IF(I9186&lt;=0,"Below 0%",IF(I9186&lt;=0.05,"0-5%",IF(I9186&lt;=0.1,"5-10%",IF(I9186&lt;=0.2,"10-20%",IF(I9186&lt;=0.4,"20-40%","Above 40%")))))</f>
        <v>Below 0%</v>
      </c>
      <c r="N9186" s="6" t="str">
        <f aca="false">IF(AND(H9186&gt;=Summary!$B$25,I9186&gt;=Summary!$B$26,I9186&lt;=Summary!$B$27,J9186&gt;=Summary!$B$28,J9186&lt;=Summary!$B$29,F9186*J9186&gt;1),"Yes","No")</f>
        <v>No</v>
      </c>
    </row>
    <row r="9187" customFormat="false" ht="15" hidden="false" customHeight="false" outlineLevel="0" collapsed="false">
      <c r="A9187" s="6" t="s">
        <v>156</v>
      </c>
      <c r="B9187" s="45" t="n">
        <v>44450</v>
      </c>
      <c r="C9187" s="6" t="s">
        <v>179</v>
      </c>
      <c r="D9187" s="6" t="s">
        <v>189</v>
      </c>
      <c r="E9187" s="6" t="s">
        <v>177</v>
      </c>
      <c r="F9187" s="34" t="n">
        <v>0.557639956474304</v>
      </c>
      <c r="G9187" s="34" t="n">
        <v>0.386948053369127</v>
      </c>
      <c r="H9187" s="34" t="n">
        <v>0.170691903105178</v>
      </c>
      <c r="I9187" s="34" t="n">
        <v>0.441123560692389</v>
      </c>
      <c r="J9187" s="35" t="n">
        <v>2.57</v>
      </c>
      <c r="K9187" s="6" t="n">
        <v>0</v>
      </c>
      <c r="L9187" s="35" t="n">
        <v>-1</v>
      </c>
      <c r="M9187" s="6" t="str">
        <f aca="false">IF(I9187&lt;=0,"Below 0%",IF(I9187&lt;=0.05,"0-5%",IF(I9187&lt;=0.1,"5-10%",IF(I9187&lt;=0.2,"10-20%",IF(I9187&lt;=0.4,"20-40%","Above 40%")))))</f>
        <v>Above 40%</v>
      </c>
      <c r="N9187" s="6" t="str">
        <f aca="false">IF(AND(H9187&gt;=Summary!$B$25,I9187&gt;=Summary!$B$26,I9187&lt;=Summary!$B$27,J9187&gt;=Summary!$B$28,J9187&lt;=Summary!$B$29,F9187*J9187&gt;1),"Yes","No")</f>
        <v>No</v>
      </c>
    </row>
    <row r="9188" customFormat="false" ht="15" hidden="false" customHeight="false" outlineLevel="0" collapsed="false">
      <c r="A9188" s="6" t="s">
        <v>156</v>
      </c>
      <c r="B9188" s="45" t="n">
        <v>44450</v>
      </c>
      <c r="C9188" s="6" t="s">
        <v>198</v>
      </c>
      <c r="D9188" s="6" t="s">
        <v>203</v>
      </c>
      <c r="E9188" s="6" t="s">
        <v>187</v>
      </c>
      <c r="F9188" s="34" t="n">
        <v>0.36591511964798</v>
      </c>
      <c r="G9188" s="34" t="n">
        <v>0.283836062712703</v>
      </c>
      <c r="H9188" s="34" t="n">
        <v>0.0820790569352772</v>
      </c>
      <c r="I9188" s="34" t="n">
        <v>0.289177689934197</v>
      </c>
      <c r="J9188" s="35" t="n">
        <v>3.48</v>
      </c>
      <c r="K9188" s="6" t="n">
        <v>0</v>
      </c>
      <c r="L9188" s="35" t="n">
        <v>-1</v>
      </c>
      <c r="M9188" s="6" t="str">
        <f aca="false">IF(I9188&lt;=0,"Below 0%",IF(I9188&lt;=0.05,"0-5%",IF(I9188&lt;=0.1,"5-10%",IF(I9188&lt;=0.2,"10-20%",IF(I9188&lt;=0.4,"20-40%","Above 40%")))))</f>
        <v>20-40%</v>
      </c>
      <c r="N9188" s="6" t="str">
        <f aca="false">IF(AND(H9188&gt;=Summary!$B$25,I9188&gt;=Summary!$B$26,I9188&lt;=Summary!$B$27,J9188&gt;=Summary!$B$28,J9188&lt;=Summary!$B$29,F9188*J9188&gt;1),"Yes","No")</f>
        <v>Yes</v>
      </c>
    </row>
    <row r="9189" customFormat="false" ht="15" hidden="false" customHeight="false" outlineLevel="0" collapsed="false">
      <c r="A9189" s="6" t="s">
        <v>156</v>
      </c>
      <c r="B9189" s="45" t="n">
        <v>44450</v>
      </c>
      <c r="C9189" s="6" t="s">
        <v>198</v>
      </c>
      <c r="D9189" s="6" t="s">
        <v>203</v>
      </c>
      <c r="E9189" s="6" t="s">
        <v>174</v>
      </c>
      <c r="F9189" s="34" t="n">
        <v>0.317202508449554</v>
      </c>
      <c r="G9189" s="34" t="n">
        <v>0.30114313970738</v>
      </c>
      <c r="H9189" s="34" t="n">
        <v>0.0160593687421749</v>
      </c>
      <c r="I9189" s="34" t="n">
        <v>0.0533280245327181</v>
      </c>
      <c r="J9189" s="35" t="n">
        <v>3.28</v>
      </c>
      <c r="K9189" s="6" t="n">
        <v>0</v>
      </c>
      <c r="L9189" s="35" t="n">
        <v>-1</v>
      </c>
      <c r="M9189" s="6" t="str">
        <f aca="false">IF(I9189&lt;=0,"Below 0%",IF(I9189&lt;=0.05,"0-5%",IF(I9189&lt;=0.1,"5-10%",IF(I9189&lt;=0.2,"10-20%",IF(I9189&lt;=0.4,"20-40%","Above 40%")))))</f>
        <v>5-10%</v>
      </c>
      <c r="N9189" s="6" t="str">
        <f aca="false">IF(AND(H9189&gt;=Summary!$B$25,I9189&gt;=Summary!$B$26,I9189&lt;=Summary!$B$27,J9189&gt;=Summary!$B$28,J9189&lt;=Summary!$B$29,F9189*J9189&gt;1),"Yes","No")</f>
        <v>No</v>
      </c>
    </row>
    <row r="9190" customFormat="false" ht="15" hidden="false" customHeight="false" outlineLevel="0" collapsed="false">
      <c r="A9190" s="6" t="s">
        <v>156</v>
      </c>
      <c r="B9190" s="45" t="n">
        <v>44450</v>
      </c>
      <c r="C9190" s="6" t="s">
        <v>198</v>
      </c>
      <c r="D9190" s="6" t="s">
        <v>203</v>
      </c>
      <c r="E9190" s="6" t="s">
        <v>177</v>
      </c>
      <c r="F9190" s="34" t="n">
        <v>0.316882371902466</v>
      </c>
      <c r="G9190" s="34" t="n">
        <v>0.415020797579918</v>
      </c>
      <c r="H9190" s="34" t="n">
        <v>-0.0981384256774522</v>
      </c>
      <c r="I9190" s="34" t="n">
        <v>-0.236466283737393</v>
      </c>
      <c r="J9190" s="35" t="n">
        <v>2.38</v>
      </c>
      <c r="K9190" s="6" t="n">
        <v>1</v>
      </c>
      <c r="L9190" s="35" t="n">
        <v>1.38</v>
      </c>
      <c r="M9190" s="6" t="str">
        <f aca="false">IF(I9190&lt;=0,"Below 0%",IF(I9190&lt;=0.05,"0-5%",IF(I9190&lt;=0.1,"5-10%",IF(I9190&lt;=0.2,"10-20%",IF(I9190&lt;=0.4,"20-40%","Above 40%")))))</f>
        <v>Below 0%</v>
      </c>
      <c r="N9190" s="6" t="str">
        <f aca="false">IF(AND(H9190&gt;=Summary!$B$25,I9190&gt;=Summary!$B$26,I9190&lt;=Summary!$B$27,J9190&gt;=Summary!$B$28,J9190&lt;=Summary!$B$29,F9190*J9190&gt;1),"Yes","No")</f>
        <v>No</v>
      </c>
    </row>
    <row r="9191" customFormat="false" ht="15" hidden="false" customHeight="false" outlineLevel="0" collapsed="false">
      <c r="A9191" s="6" t="s">
        <v>156</v>
      </c>
      <c r="B9191" s="45" t="n">
        <v>44451</v>
      </c>
      <c r="C9191" s="6" t="s">
        <v>205</v>
      </c>
      <c r="D9191" s="6" t="s">
        <v>183</v>
      </c>
      <c r="E9191" s="6" t="s">
        <v>187</v>
      </c>
      <c r="F9191" s="34" t="n">
        <v>0.157451897859573</v>
      </c>
      <c r="G9191" s="34" t="n">
        <v>0.213339995003747</v>
      </c>
      <c r="H9191" s="34" t="n">
        <v>-0.0558880971441738</v>
      </c>
      <c r="I9191" s="34" t="n">
        <v>-0.261967275021227</v>
      </c>
      <c r="J9191" s="35" t="n">
        <v>4.7</v>
      </c>
      <c r="K9191" s="6" t="n">
        <v>0</v>
      </c>
      <c r="L9191" s="35" t="n">
        <v>-1</v>
      </c>
      <c r="M9191" s="6" t="str">
        <f aca="false">IF(I9191&lt;=0,"Below 0%",IF(I9191&lt;=0.05,"0-5%",IF(I9191&lt;=0.1,"5-10%",IF(I9191&lt;=0.2,"10-20%",IF(I9191&lt;=0.4,"20-40%","Above 40%")))))</f>
        <v>Below 0%</v>
      </c>
      <c r="N9191" s="6" t="str">
        <f aca="false">IF(AND(H9191&gt;=Summary!$B$25,I9191&gt;=Summary!$B$26,I9191&lt;=Summary!$B$27,J9191&gt;=Summary!$B$28,J9191&lt;=Summary!$B$29,F9191*J9191&gt;1),"Yes","No")</f>
        <v>No</v>
      </c>
    </row>
    <row r="9192" customFormat="false" ht="15" hidden="false" customHeight="false" outlineLevel="0" collapsed="false">
      <c r="A9192" s="6" t="s">
        <v>156</v>
      </c>
      <c r="B9192" s="45" t="n">
        <v>44451</v>
      </c>
      <c r="C9192" s="6" t="s">
        <v>205</v>
      </c>
      <c r="D9192" s="6" t="s">
        <v>183</v>
      </c>
      <c r="E9192" s="6" t="s">
        <v>174</v>
      </c>
      <c r="F9192" s="34" t="n">
        <v>0.221806585788727</v>
      </c>
      <c r="G9192" s="34" t="n">
        <v>0.238737613456574</v>
      </c>
      <c r="H9192" s="34" t="n">
        <v>-0.0169310276678474</v>
      </c>
      <c r="I9192" s="34" t="n">
        <v>-0.0709189784664038</v>
      </c>
      <c r="J9192" s="35" t="n">
        <v>4.2</v>
      </c>
      <c r="K9192" s="6" t="n">
        <v>0</v>
      </c>
      <c r="L9192" s="35" t="n">
        <v>-1</v>
      </c>
      <c r="M9192" s="6" t="str">
        <f aca="false">IF(I9192&lt;=0,"Below 0%",IF(I9192&lt;=0.05,"0-5%",IF(I9192&lt;=0.1,"5-10%",IF(I9192&lt;=0.2,"10-20%",IF(I9192&lt;=0.4,"20-40%","Above 40%")))))</f>
        <v>Below 0%</v>
      </c>
      <c r="N9192" s="6" t="str">
        <f aca="false">IF(AND(H9192&gt;=Summary!$B$25,I9192&gt;=Summary!$B$26,I9192&lt;=Summary!$B$27,J9192&gt;=Summary!$B$28,J9192&lt;=Summary!$B$29,F9192*J9192&gt;1),"Yes","No")</f>
        <v>No</v>
      </c>
    </row>
    <row r="9193" customFormat="false" ht="15" hidden="false" customHeight="false" outlineLevel="0" collapsed="false">
      <c r="A9193" s="6" t="s">
        <v>156</v>
      </c>
      <c r="B9193" s="45" t="n">
        <v>44451</v>
      </c>
      <c r="C9193" s="6" t="s">
        <v>205</v>
      </c>
      <c r="D9193" s="6" t="s">
        <v>183</v>
      </c>
      <c r="E9193" s="6" t="s">
        <v>177</v>
      </c>
      <c r="F9193" s="34" t="n">
        <v>0.620741486549377</v>
      </c>
      <c r="G9193" s="34" t="n">
        <v>0.547922391539679</v>
      </c>
      <c r="H9193" s="34" t="n">
        <v>0.0728190950096989</v>
      </c>
      <c r="I9193" s="34" t="n">
        <v>0.132900381758583</v>
      </c>
      <c r="J9193" s="35" t="n">
        <v>1.83</v>
      </c>
      <c r="K9193" s="6" t="n">
        <v>1</v>
      </c>
      <c r="L9193" s="35" t="n">
        <v>0.83</v>
      </c>
      <c r="M9193" s="6" t="str">
        <f aca="false">IF(I9193&lt;=0,"Below 0%",IF(I9193&lt;=0.05,"0-5%",IF(I9193&lt;=0.1,"5-10%",IF(I9193&lt;=0.2,"10-20%",IF(I9193&lt;=0.4,"20-40%","Above 40%")))))</f>
        <v>10-20%</v>
      </c>
      <c r="N9193" s="6" t="str">
        <f aca="false">IF(AND(H9193&gt;=Summary!$B$25,I9193&gt;=Summary!$B$26,I9193&lt;=Summary!$B$27,J9193&gt;=Summary!$B$28,J9193&lt;=Summary!$B$29,F9193*J9193&gt;1),"Yes","No")</f>
        <v>Yes</v>
      </c>
    </row>
    <row r="9194" customFormat="false" ht="15" hidden="false" customHeight="false" outlineLevel="0" collapsed="false">
      <c r="A9194" s="6" t="s">
        <v>156</v>
      </c>
      <c r="B9194" s="45" t="n">
        <v>44452</v>
      </c>
      <c r="C9194" s="6" t="s">
        <v>173</v>
      </c>
      <c r="D9194" s="6" t="s">
        <v>196</v>
      </c>
      <c r="E9194" s="6" t="s">
        <v>187</v>
      </c>
      <c r="F9194" s="34" t="n">
        <v>0.643727719783783</v>
      </c>
      <c r="G9194" s="34" t="n">
        <v>0.55453667953668</v>
      </c>
      <c r="H9194" s="34" t="n">
        <v>0.0891910402471033</v>
      </c>
      <c r="I9194" s="34" t="n">
        <v>0.160838847164489</v>
      </c>
      <c r="J9194" s="35" t="n">
        <v>1.8</v>
      </c>
      <c r="K9194" s="6" t="n">
        <v>1</v>
      </c>
      <c r="L9194" s="35" t="n">
        <v>0.8</v>
      </c>
      <c r="M9194" s="6" t="str">
        <f aca="false">IF(I9194&lt;=0,"Below 0%",IF(I9194&lt;=0.05,"0-5%",IF(I9194&lt;=0.1,"5-10%",IF(I9194&lt;=0.2,"10-20%",IF(I9194&lt;=0.4,"20-40%","Above 40%")))))</f>
        <v>10-20%</v>
      </c>
      <c r="N9194" s="6" t="str">
        <f aca="false">IF(AND(H9194&gt;=Summary!$B$25,I9194&gt;=Summary!$B$26,I9194&lt;=Summary!$B$27,J9194&gt;=Summary!$B$28,J9194&lt;=Summary!$B$29,F9194*J9194&gt;1),"Yes","No")</f>
        <v>Yes</v>
      </c>
    </row>
    <row r="9195" customFormat="false" ht="15" hidden="false" customHeight="false" outlineLevel="0" collapsed="false">
      <c r="A9195" s="6" t="s">
        <v>156</v>
      </c>
      <c r="B9195" s="45" t="n">
        <v>44452</v>
      </c>
      <c r="C9195" s="6" t="s">
        <v>173</v>
      </c>
      <c r="D9195" s="6" t="s">
        <v>196</v>
      </c>
      <c r="E9195" s="6" t="s">
        <v>174</v>
      </c>
      <c r="F9195" s="34" t="n">
        <v>0.170735701918602</v>
      </c>
      <c r="G9195" s="34" t="n">
        <v>0.260617760617761</v>
      </c>
      <c r="H9195" s="34" t="n">
        <v>-0.0898820586991586</v>
      </c>
      <c r="I9195" s="34" t="n">
        <v>-0.344880788193809</v>
      </c>
      <c r="J9195" s="35" t="n">
        <v>3.83</v>
      </c>
      <c r="K9195" s="6" t="n">
        <v>0</v>
      </c>
      <c r="L9195" s="35" t="n">
        <v>-1</v>
      </c>
      <c r="M9195" s="6" t="str">
        <f aca="false">IF(I9195&lt;=0,"Below 0%",IF(I9195&lt;=0.05,"0-5%",IF(I9195&lt;=0.1,"5-10%",IF(I9195&lt;=0.2,"10-20%",IF(I9195&lt;=0.4,"20-40%","Above 40%")))))</f>
        <v>Below 0%</v>
      </c>
      <c r="N9195" s="6" t="str">
        <f aca="false">IF(AND(H9195&gt;=Summary!$B$25,I9195&gt;=Summary!$B$26,I9195&lt;=Summary!$B$27,J9195&gt;=Summary!$B$28,J9195&lt;=Summary!$B$29,F9195*J9195&gt;1),"Yes","No")</f>
        <v>No</v>
      </c>
    </row>
    <row r="9196" customFormat="false" ht="15" hidden="false" customHeight="false" outlineLevel="0" collapsed="false">
      <c r="A9196" s="6" t="s">
        <v>156</v>
      </c>
      <c r="B9196" s="45" t="n">
        <v>44452</v>
      </c>
      <c r="C9196" s="6" t="s">
        <v>173</v>
      </c>
      <c r="D9196" s="6" t="s">
        <v>196</v>
      </c>
      <c r="E9196" s="6" t="s">
        <v>177</v>
      </c>
      <c r="F9196" s="34" t="n">
        <v>0.185536578297615</v>
      </c>
      <c r="G9196" s="34" t="n">
        <v>0.18484555984556</v>
      </c>
      <c r="H9196" s="34" t="n">
        <v>0.000691018452055214</v>
      </c>
      <c r="I9196" s="34" t="n">
        <v>0.00373835569884706</v>
      </c>
      <c r="J9196" s="35" t="n">
        <v>5.4</v>
      </c>
      <c r="K9196" s="6" t="n">
        <v>0</v>
      </c>
      <c r="L9196" s="35" t="n">
        <v>-1</v>
      </c>
      <c r="M9196" s="6" t="str">
        <f aca="false">IF(I9196&lt;=0,"Below 0%",IF(I9196&lt;=0.05,"0-5%",IF(I9196&lt;=0.1,"5-10%",IF(I9196&lt;=0.2,"10-20%",IF(I9196&lt;=0.4,"20-40%","Above 40%")))))</f>
        <v>0-5%</v>
      </c>
      <c r="N9196" s="6" t="str">
        <f aca="false">IF(AND(H9196&gt;=Summary!$B$25,I9196&gt;=Summary!$B$26,I9196&lt;=Summary!$B$27,J9196&gt;=Summary!$B$28,J9196&lt;=Summary!$B$29,F9196*J9196&gt;1),"Yes","No")</f>
        <v>No</v>
      </c>
    </row>
    <row r="9197" customFormat="false" ht="15" hidden="false" customHeight="false" outlineLevel="0" collapsed="false">
      <c r="A9197" s="6" t="s">
        <v>156</v>
      </c>
      <c r="B9197" s="45" t="n">
        <v>44456</v>
      </c>
      <c r="C9197" s="6" t="s">
        <v>188</v>
      </c>
      <c r="D9197" s="6" t="s">
        <v>205</v>
      </c>
      <c r="E9197" s="6" t="s">
        <v>187</v>
      </c>
      <c r="F9197" s="34" t="n">
        <v>0.314830809831619</v>
      </c>
      <c r="G9197" s="34" t="n">
        <v>0.318303782816857</v>
      </c>
      <c r="H9197" s="34" t="n">
        <v>-0.00347297298523769</v>
      </c>
      <c r="I9197" s="34" t="n">
        <v>-0.0109108756248616</v>
      </c>
      <c r="J9197" s="35" t="n">
        <v>3.15</v>
      </c>
      <c r="K9197" s="6" t="n">
        <v>0</v>
      </c>
      <c r="L9197" s="35" t="n">
        <v>-1</v>
      </c>
      <c r="M9197" s="6" t="str">
        <f aca="false">IF(I9197&lt;=0,"Below 0%",IF(I9197&lt;=0.05,"0-5%",IF(I9197&lt;=0.1,"5-10%",IF(I9197&lt;=0.2,"10-20%",IF(I9197&lt;=0.4,"20-40%","Above 40%")))))</f>
        <v>Below 0%</v>
      </c>
      <c r="N9197" s="6" t="str">
        <f aca="false">IF(AND(H9197&gt;=Summary!$B$25,I9197&gt;=Summary!$B$26,I9197&lt;=Summary!$B$27,J9197&gt;=Summary!$B$28,J9197&lt;=Summary!$B$29,F9197*J9197&gt;1),"Yes","No")</f>
        <v>No</v>
      </c>
    </row>
    <row r="9198" customFormat="false" ht="15" hidden="false" customHeight="false" outlineLevel="0" collapsed="false">
      <c r="A9198" s="6" t="s">
        <v>156</v>
      </c>
      <c r="B9198" s="45" t="n">
        <v>44456</v>
      </c>
      <c r="C9198" s="6" t="s">
        <v>188</v>
      </c>
      <c r="D9198" s="6" t="s">
        <v>205</v>
      </c>
      <c r="E9198" s="6" t="s">
        <v>174</v>
      </c>
      <c r="F9198" s="34" t="n">
        <v>0.24886080622673</v>
      </c>
      <c r="G9198" s="34" t="n">
        <v>0.26737517756616</v>
      </c>
      <c r="H9198" s="34" t="n">
        <v>-0.0185143713394295</v>
      </c>
      <c r="I9198" s="34" t="n">
        <v>-0.0692449146101016</v>
      </c>
      <c r="J9198" s="35" t="n">
        <v>3.75</v>
      </c>
      <c r="K9198" s="6" t="n">
        <v>1</v>
      </c>
      <c r="L9198" s="35" t="n">
        <v>2.75</v>
      </c>
      <c r="M9198" s="6" t="str">
        <f aca="false">IF(I9198&lt;=0,"Below 0%",IF(I9198&lt;=0.05,"0-5%",IF(I9198&lt;=0.1,"5-10%",IF(I9198&lt;=0.2,"10-20%",IF(I9198&lt;=0.4,"20-40%","Above 40%")))))</f>
        <v>Below 0%</v>
      </c>
      <c r="N9198" s="6" t="str">
        <f aca="false">IF(AND(H9198&gt;=Summary!$B$25,I9198&gt;=Summary!$B$26,I9198&lt;=Summary!$B$27,J9198&gt;=Summary!$B$28,J9198&lt;=Summary!$B$29,F9198*J9198&gt;1),"Yes","No")</f>
        <v>No</v>
      </c>
    </row>
    <row r="9199" customFormat="false" ht="15" hidden="false" customHeight="false" outlineLevel="0" collapsed="false">
      <c r="A9199" s="6" t="s">
        <v>156</v>
      </c>
      <c r="B9199" s="45" t="n">
        <v>44456</v>
      </c>
      <c r="C9199" s="6" t="s">
        <v>188</v>
      </c>
      <c r="D9199" s="6" t="s">
        <v>205</v>
      </c>
      <c r="E9199" s="6" t="s">
        <v>177</v>
      </c>
      <c r="F9199" s="34" t="n">
        <v>0.436308413743973</v>
      </c>
      <c r="G9199" s="34" t="n">
        <v>0.414321039616983</v>
      </c>
      <c r="H9199" s="34" t="n">
        <v>0.0219873741269895</v>
      </c>
      <c r="I9199" s="34" t="n">
        <v>0.0530684469881511</v>
      </c>
      <c r="J9199" s="35" t="n">
        <v>2.42</v>
      </c>
      <c r="K9199" s="6" t="n">
        <v>0</v>
      </c>
      <c r="L9199" s="35" t="n">
        <v>-1</v>
      </c>
      <c r="M9199" s="6" t="str">
        <f aca="false">IF(I9199&lt;=0,"Below 0%",IF(I9199&lt;=0.05,"0-5%",IF(I9199&lt;=0.1,"5-10%",IF(I9199&lt;=0.2,"10-20%",IF(I9199&lt;=0.4,"20-40%","Above 40%")))))</f>
        <v>5-10%</v>
      </c>
      <c r="N9199" s="6" t="str">
        <f aca="false">IF(AND(H9199&gt;=Summary!$B$25,I9199&gt;=Summary!$B$26,I9199&lt;=Summary!$B$27,J9199&gt;=Summary!$B$28,J9199&lt;=Summary!$B$29,F9199*J9199&gt;1),"Yes","No")</f>
        <v>No</v>
      </c>
    </row>
    <row r="9200" customFormat="false" ht="15" hidden="false" customHeight="false" outlineLevel="0" collapsed="false">
      <c r="A9200" s="6" t="s">
        <v>156</v>
      </c>
      <c r="B9200" s="45" t="n">
        <v>44457</v>
      </c>
      <c r="C9200" s="6" t="s">
        <v>182</v>
      </c>
      <c r="D9200" s="6" t="s">
        <v>173</v>
      </c>
      <c r="E9200" s="6" t="s">
        <v>187</v>
      </c>
      <c r="F9200" s="34" t="n">
        <v>0.359943777322769</v>
      </c>
      <c r="G9200" s="34" t="n">
        <v>0.40064908809206</v>
      </c>
      <c r="H9200" s="34" t="n">
        <v>-0.0407053107692911</v>
      </c>
      <c r="I9200" s="34" t="n">
        <v>-0.101598411126142</v>
      </c>
      <c r="J9200" s="35" t="n">
        <v>2.5</v>
      </c>
      <c r="K9200" s="6" t="n">
        <v>1</v>
      </c>
      <c r="L9200" s="35" t="n">
        <v>1.5</v>
      </c>
      <c r="M9200" s="6" t="str">
        <f aca="false">IF(I9200&lt;=0,"Below 0%",IF(I9200&lt;=0.05,"0-5%",IF(I9200&lt;=0.1,"5-10%",IF(I9200&lt;=0.2,"10-20%",IF(I9200&lt;=0.4,"20-40%","Above 40%")))))</f>
        <v>Below 0%</v>
      </c>
      <c r="N9200" s="6" t="str">
        <f aca="false">IF(AND(H9200&gt;=Summary!$B$25,I9200&gt;=Summary!$B$26,I9200&lt;=Summary!$B$27,J9200&gt;=Summary!$B$28,J9200&lt;=Summary!$B$29,F9200*J9200&gt;1),"Yes","No")</f>
        <v>No</v>
      </c>
    </row>
    <row r="9201" customFormat="false" ht="15" hidden="false" customHeight="false" outlineLevel="0" collapsed="false">
      <c r="A9201" s="6" t="s">
        <v>156</v>
      </c>
      <c r="B9201" s="45" t="n">
        <v>44457</v>
      </c>
      <c r="C9201" s="6" t="s">
        <v>182</v>
      </c>
      <c r="D9201" s="6" t="s">
        <v>173</v>
      </c>
      <c r="E9201" s="6" t="s">
        <v>174</v>
      </c>
      <c r="F9201" s="34" t="n">
        <v>0.2812759578228</v>
      </c>
      <c r="G9201" s="34" t="n">
        <v>0.285362598356168</v>
      </c>
      <c r="H9201" s="34" t="n">
        <v>-0.0040866405333686</v>
      </c>
      <c r="I9201" s="34" t="n">
        <v>-0.0143208695074607</v>
      </c>
      <c r="J9201" s="35" t="n">
        <v>3.51</v>
      </c>
      <c r="K9201" s="6" t="n">
        <v>0</v>
      </c>
      <c r="L9201" s="35" t="n">
        <v>-1</v>
      </c>
      <c r="M9201" s="6" t="str">
        <f aca="false">IF(I9201&lt;=0,"Below 0%",IF(I9201&lt;=0.05,"0-5%",IF(I9201&lt;=0.1,"5-10%",IF(I9201&lt;=0.2,"10-20%",IF(I9201&lt;=0.4,"20-40%","Above 40%")))))</f>
        <v>Below 0%</v>
      </c>
      <c r="N9201" s="6" t="str">
        <f aca="false">IF(AND(H9201&gt;=Summary!$B$25,I9201&gt;=Summary!$B$26,I9201&lt;=Summary!$B$27,J9201&gt;=Summary!$B$28,J9201&lt;=Summary!$B$29,F9201*J9201&gt;1),"Yes","No")</f>
        <v>No</v>
      </c>
    </row>
    <row r="9202" customFormat="false" ht="15" hidden="false" customHeight="false" outlineLevel="0" collapsed="false">
      <c r="A9202" s="6" t="s">
        <v>156</v>
      </c>
      <c r="B9202" s="45" t="n">
        <v>44457</v>
      </c>
      <c r="C9202" s="6" t="s">
        <v>182</v>
      </c>
      <c r="D9202" s="6" t="s">
        <v>173</v>
      </c>
      <c r="E9202" s="6" t="s">
        <v>177</v>
      </c>
      <c r="F9202" s="34" t="n">
        <v>0.358780205249786</v>
      </c>
      <c r="G9202" s="34" t="n">
        <v>0.313988313551771</v>
      </c>
      <c r="H9202" s="34" t="n">
        <v>0.044791891698015</v>
      </c>
      <c r="I9202" s="34" t="n">
        <v>0.142654645936781</v>
      </c>
      <c r="J9202" s="35" t="n">
        <v>3.19</v>
      </c>
      <c r="K9202" s="6" t="n">
        <v>0</v>
      </c>
      <c r="L9202" s="35" t="n">
        <v>-1</v>
      </c>
      <c r="M9202" s="6" t="str">
        <f aca="false">IF(I9202&lt;=0,"Below 0%",IF(I9202&lt;=0.05,"0-5%",IF(I9202&lt;=0.1,"5-10%",IF(I9202&lt;=0.2,"10-20%",IF(I9202&lt;=0.4,"20-40%","Above 40%")))))</f>
        <v>10-20%</v>
      </c>
      <c r="N9202" s="6" t="str">
        <f aca="false">IF(AND(H9202&gt;=Summary!$B$25,I9202&gt;=Summary!$B$26,I9202&lt;=Summary!$B$27,J9202&gt;=Summary!$B$28,J9202&lt;=Summary!$B$29,F9202*J9202&gt;1),"Yes","No")</f>
        <v>Yes</v>
      </c>
    </row>
    <row r="9203" customFormat="false" ht="15" hidden="false" customHeight="false" outlineLevel="0" collapsed="false">
      <c r="A9203" s="6" t="s">
        <v>156</v>
      </c>
      <c r="B9203" s="45" t="n">
        <v>44457</v>
      </c>
      <c r="C9203" s="6" t="s">
        <v>196</v>
      </c>
      <c r="D9203" s="6" t="s">
        <v>185</v>
      </c>
      <c r="E9203" s="6" t="s">
        <v>187</v>
      </c>
      <c r="F9203" s="34" t="n">
        <v>0.236645862460136</v>
      </c>
      <c r="G9203" s="34" t="n">
        <v>0.250146455770357</v>
      </c>
      <c r="H9203" s="34" t="n">
        <v>-0.013500593310221</v>
      </c>
      <c r="I9203" s="34" t="n">
        <v>-0.05397075592634</v>
      </c>
      <c r="J9203" s="35" t="n">
        <v>4</v>
      </c>
      <c r="K9203" s="6" t="n">
        <v>0</v>
      </c>
      <c r="L9203" s="35" t="n">
        <v>-1</v>
      </c>
      <c r="M9203" s="6" t="str">
        <f aca="false">IF(I9203&lt;=0,"Below 0%",IF(I9203&lt;=0.05,"0-5%",IF(I9203&lt;=0.1,"5-10%",IF(I9203&lt;=0.2,"10-20%",IF(I9203&lt;=0.4,"20-40%","Above 40%")))))</f>
        <v>Below 0%</v>
      </c>
      <c r="N9203" s="6" t="str">
        <f aca="false">IF(AND(H9203&gt;=Summary!$B$25,I9203&gt;=Summary!$B$26,I9203&lt;=Summary!$B$27,J9203&gt;=Summary!$B$28,J9203&lt;=Summary!$B$29,F9203*J9203&gt;1),"Yes","No")</f>
        <v>No</v>
      </c>
    </row>
    <row r="9204" customFormat="false" ht="15" hidden="false" customHeight="false" outlineLevel="0" collapsed="false">
      <c r="A9204" s="6" t="s">
        <v>156</v>
      </c>
      <c r="B9204" s="45" t="n">
        <v>44457</v>
      </c>
      <c r="C9204" s="6" t="s">
        <v>196</v>
      </c>
      <c r="D9204" s="6" t="s">
        <v>185</v>
      </c>
      <c r="E9204" s="6" t="s">
        <v>174</v>
      </c>
      <c r="F9204" s="34" t="n">
        <v>0.272470593452454</v>
      </c>
      <c r="G9204" s="34" t="n">
        <v>0.273384104667057</v>
      </c>
      <c r="H9204" s="34" t="n">
        <v>-0.000913511214603591</v>
      </c>
      <c r="I9204" s="34" t="n">
        <v>-0.00334149352141788</v>
      </c>
      <c r="J9204" s="35" t="n">
        <v>3.66</v>
      </c>
      <c r="K9204" s="6" t="n">
        <v>0</v>
      </c>
      <c r="L9204" s="35" t="n">
        <v>-1</v>
      </c>
      <c r="M9204" s="6" t="str">
        <f aca="false">IF(I9204&lt;=0,"Below 0%",IF(I9204&lt;=0.05,"0-5%",IF(I9204&lt;=0.1,"5-10%",IF(I9204&lt;=0.2,"10-20%",IF(I9204&lt;=0.4,"20-40%","Above 40%")))))</f>
        <v>Below 0%</v>
      </c>
      <c r="N9204" s="6" t="str">
        <f aca="false">IF(AND(H9204&gt;=Summary!$B$25,I9204&gt;=Summary!$B$26,I9204&lt;=Summary!$B$27,J9204&gt;=Summary!$B$28,J9204&lt;=Summary!$B$29,F9204*J9204&gt;1),"Yes","No")</f>
        <v>No</v>
      </c>
    </row>
    <row r="9205" customFormat="false" ht="15" hidden="false" customHeight="false" outlineLevel="0" collapsed="false">
      <c r="A9205" s="6" t="s">
        <v>156</v>
      </c>
      <c r="B9205" s="45" t="n">
        <v>44457</v>
      </c>
      <c r="C9205" s="6" t="s">
        <v>196</v>
      </c>
      <c r="D9205" s="6" t="s">
        <v>185</v>
      </c>
      <c r="E9205" s="6" t="s">
        <v>177</v>
      </c>
      <c r="F9205" s="34" t="n">
        <v>0.490883558988571</v>
      </c>
      <c r="G9205" s="34" t="n">
        <v>0.476469439562585</v>
      </c>
      <c r="H9205" s="34" t="n">
        <v>0.0144141194259858</v>
      </c>
      <c r="I9205" s="34" t="n">
        <v>0.0302519285165872</v>
      </c>
      <c r="J9205" s="35" t="n">
        <v>2.1</v>
      </c>
      <c r="K9205" s="6" t="n">
        <v>1</v>
      </c>
      <c r="L9205" s="35" t="n">
        <v>1.1</v>
      </c>
      <c r="M9205" s="6" t="str">
        <f aca="false">IF(I9205&lt;=0,"Below 0%",IF(I9205&lt;=0.05,"0-5%",IF(I9205&lt;=0.1,"5-10%",IF(I9205&lt;=0.2,"10-20%",IF(I9205&lt;=0.4,"20-40%","Above 40%")))))</f>
        <v>0-5%</v>
      </c>
      <c r="N9205" s="6" t="str">
        <f aca="false">IF(AND(H9205&gt;=Summary!$B$25,I9205&gt;=Summary!$B$26,I9205&lt;=Summary!$B$27,J9205&gt;=Summary!$B$28,J9205&lt;=Summary!$B$29,F9205*J9205&gt;1),"Yes","No")</f>
        <v>No</v>
      </c>
    </row>
    <row r="9206" customFormat="false" ht="15" hidden="false" customHeight="false" outlineLevel="0" collapsed="false">
      <c r="A9206" s="6" t="s">
        <v>156</v>
      </c>
      <c r="B9206" s="45" t="n">
        <v>44457</v>
      </c>
      <c r="C9206" s="6" t="s">
        <v>183</v>
      </c>
      <c r="D9206" s="6" t="s">
        <v>180</v>
      </c>
      <c r="E9206" s="6" t="s">
        <v>187</v>
      </c>
      <c r="F9206" s="34" t="n">
        <v>0.763187885284424</v>
      </c>
      <c r="G9206" s="34" t="n">
        <v>0.803366240491989</v>
      </c>
      <c r="H9206" s="34" t="n">
        <v>-0.0401783552075652</v>
      </c>
      <c r="I9206" s="34" t="n">
        <v>-0.050012501375412</v>
      </c>
      <c r="J9206" s="35" t="n">
        <v>1.25</v>
      </c>
      <c r="K9206" s="6" t="n">
        <v>1</v>
      </c>
      <c r="L9206" s="35" t="n">
        <v>0.25</v>
      </c>
      <c r="M9206" s="6" t="str">
        <f aca="false">IF(I9206&lt;=0,"Below 0%",IF(I9206&lt;=0.05,"0-5%",IF(I9206&lt;=0.1,"5-10%",IF(I9206&lt;=0.2,"10-20%",IF(I9206&lt;=0.4,"20-40%","Above 40%")))))</f>
        <v>Below 0%</v>
      </c>
      <c r="N9206" s="6" t="str">
        <f aca="false">IF(AND(H9206&gt;=Summary!$B$25,I9206&gt;=Summary!$B$26,I9206&lt;=Summary!$B$27,J9206&gt;=Summary!$B$28,J9206&lt;=Summary!$B$29,F9206*J9206&gt;1),"Yes","No")</f>
        <v>No</v>
      </c>
    </row>
    <row r="9207" customFormat="false" ht="15" hidden="false" customHeight="false" outlineLevel="0" collapsed="false">
      <c r="A9207" s="6" t="s">
        <v>156</v>
      </c>
      <c r="B9207" s="45" t="n">
        <v>44457</v>
      </c>
      <c r="C9207" s="6" t="s">
        <v>183</v>
      </c>
      <c r="D9207" s="6" t="s">
        <v>180</v>
      </c>
      <c r="E9207" s="6" t="s">
        <v>174</v>
      </c>
      <c r="F9207" s="34" t="n">
        <v>0.11935418099165</v>
      </c>
      <c r="G9207" s="34" t="n">
        <v>0.137562712413012</v>
      </c>
      <c r="H9207" s="34" t="n">
        <v>-0.0182085314213622</v>
      </c>
      <c r="I9207" s="34" t="n">
        <v>-0.132365312532467</v>
      </c>
      <c r="J9207" s="35" t="n">
        <v>7.3</v>
      </c>
      <c r="K9207" s="6" t="n">
        <v>0</v>
      </c>
      <c r="L9207" s="35" t="n">
        <v>-1</v>
      </c>
      <c r="M9207" s="6" t="str">
        <f aca="false">IF(I9207&lt;=0,"Below 0%",IF(I9207&lt;=0.05,"0-5%",IF(I9207&lt;=0.1,"5-10%",IF(I9207&lt;=0.2,"10-20%",IF(I9207&lt;=0.4,"20-40%","Above 40%")))))</f>
        <v>Below 0%</v>
      </c>
      <c r="N9207" s="6" t="str">
        <f aca="false">IF(AND(H9207&gt;=Summary!$B$25,I9207&gt;=Summary!$B$26,I9207&lt;=Summary!$B$27,J9207&gt;=Summary!$B$28,J9207&lt;=Summary!$B$29,F9207*J9207&gt;1),"Yes","No")</f>
        <v>No</v>
      </c>
    </row>
    <row r="9208" customFormat="false" ht="15" hidden="false" customHeight="false" outlineLevel="0" collapsed="false">
      <c r="A9208" s="6" t="s">
        <v>156</v>
      </c>
      <c r="B9208" s="45" t="n">
        <v>44457</v>
      </c>
      <c r="C9208" s="6" t="s">
        <v>183</v>
      </c>
      <c r="D9208" s="6" t="s">
        <v>180</v>
      </c>
      <c r="E9208" s="6" t="s">
        <v>177</v>
      </c>
      <c r="F9208" s="34" t="n">
        <v>0.117457933723927</v>
      </c>
      <c r="G9208" s="34" t="n">
        <v>0.0590710470949992</v>
      </c>
      <c r="H9208" s="34" t="n">
        <v>0.0583868866289274</v>
      </c>
      <c r="I9208" s="34" t="n">
        <v>0.98841800679491</v>
      </c>
      <c r="J9208" s="35" t="n">
        <v>17</v>
      </c>
      <c r="K9208" s="6" t="n">
        <v>0</v>
      </c>
      <c r="L9208" s="35" t="n">
        <v>-1</v>
      </c>
      <c r="M9208" s="6" t="str">
        <f aca="false">IF(I9208&lt;=0,"Below 0%",IF(I9208&lt;=0.05,"0-5%",IF(I9208&lt;=0.1,"5-10%",IF(I9208&lt;=0.2,"10-20%",IF(I9208&lt;=0.4,"20-40%","Above 40%")))))</f>
        <v>Above 40%</v>
      </c>
      <c r="N9208" s="6" t="str">
        <f aca="false">IF(AND(H9208&gt;=Summary!$B$25,I9208&gt;=Summary!$B$26,I9208&lt;=Summary!$B$27,J9208&gt;=Summary!$B$28,J9208&lt;=Summary!$B$29,F9208*J9208&gt;1),"Yes","No")</f>
        <v>No</v>
      </c>
    </row>
    <row r="9209" customFormat="false" ht="15" hidden="false" customHeight="false" outlineLevel="0" collapsed="false">
      <c r="A9209" s="6" t="s">
        <v>156</v>
      </c>
      <c r="B9209" s="45" t="n">
        <v>44457</v>
      </c>
      <c r="C9209" s="6" t="s">
        <v>194</v>
      </c>
      <c r="D9209" s="6" t="s">
        <v>179</v>
      </c>
      <c r="E9209" s="6" t="s">
        <v>187</v>
      </c>
      <c r="F9209" s="34" t="n">
        <v>0.825195908546448</v>
      </c>
      <c r="G9209" s="34" t="n">
        <v>0.846073920142497</v>
      </c>
      <c r="H9209" s="34" t="n">
        <v>-0.0208780115960489</v>
      </c>
      <c r="I9209" s="34" t="n">
        <v>-0.024676344582909</v>
      </c>
      <c r="J9209" s="35" t="n">
        <v>1.19</v>
      </c>
      <c r="K9209" s="6" t="n">
        <v>0</v>
      </c>
      <c r="L9209" s="35" t="n">
        <v>-1</v>
      </c>
      <c r="M9209" s="6" t="str">
        <f aca="false">IF(I9209&lt;=0,"Below 0%",IF(I9209&lt;=0.05,"0-5%",IF(I9209&lt;=0.1,"5-10%",IF(I9209&lt;=0.2,"10-20%",IF(I9209&lt;=0.4,"20-40%","Above 40%")))))</f>
        <v>Below 0%</v>
      </c>
      <c r="N9209" s="6" t="str">
        <f aca="false">IF(AND(H9209&gt;=Summary!$B$25,I9209&gt;=Summary!$B$26,I9209&lt;=Summary!$B$27,J9209&gt;=Summary!$B$28,J9209&lt;=Summary!$B$29,F9209*J9209&gt;1),"Yes","No")</f>
        <v>No</v>
      </c>
    </row>
    <row r="9210" customFormat="false" ht="15" hidden="false" customHeight="false" outlineLevel="0" collapsed="false">
      <c r="A9210" s="6" t="s">
        <v>156</v>
      </c>
      <c r="B9210" s="45" t="n">
        <v>44457</v>
      </c>
      <c r="C9210" s="6" t="s">
        <v>194</v>
      </c>
      <c r="D9210" s="6" t="s">
        <v>179</v>
      </c>
      <c r="E9210" s="6" t="s">
        <v>174</v>
      </c>
      <c r="F9210" s="34" t="n">
        <v>0.0784116759896278</v>
      </c>
      <c r="G9210" s="34" t="n">
        <v>0.105981891049429</v>
      </c>
      <c r="H9210" s="34" t="n">
        <v>-0.0275702150598007</v>
      </c>
      <c r="I9210" s="34" t="n">
        <v>-0.260140810725318</v>
      </c>
      <c r="J9210" s="35" t="n">
        <v>9.5</v>
      </c>
      <c r="K9210" s="6" t="n">
        <v>1</v>
      </c>
      <c r="L9210" s="35" t="n">
        <v>8.5</v>
      </c>
      <c r="M9210" s="6" t="str">
        <f aca="false">IF(I9210&lt;=0,"Below 0%",IF(I9210&lt;=0.05,"0-5%",IF(I9210&lt;=0.1,"5-10%",IF(I9210&lt;=0.2,"10-20%",IF(I9210&lt;=0.4,"20-40%","Above 40%")))))</f>
        <v>Below 0%</v>
      </c>
      <c r="N9210" s="6" t="str">
        <f aca="false">IF(AND(H9210&gt;=Summary!$B$25,I9210&gt;=Summary!$B$26,I9210&lt;=Summary!$B$27,J9210&gt;=Summary!$B$28,J9210&lt;=Summary!$B$29,F9210*J9210&gt;1),"Yes","No")</f>
        <v>No</v>
      </c>
    </row>
    <row r="9211" customFormat="false" ht="15" hidden="false" customHeight="false" outlineLevel="0" collapsed="false">
      <c r="A9211" s="6" t="s">
        <v>156</v>
      </c>
      <c r="B9211" s="45" t="n">
        <v>44457</v>
      </c>
      <c r="C9211" s="6" t="s">
        <v>194</v>
      </c>
      <c r="D9211" s="6" t="s">
        <v>179</v>
      </c>
      <c r="E9211" s="6" t="s">
        <v>177</v>
      </c>
      <c r="F9211" s="34" t="n">
        <v>0.096392422914505</v>
      </c>
      <c r="G9211" s="34" t="n">
        <v>0.0479441888080748</v>
      </c>
      <c r="H9211" s="34" t="n">
        <v>0.0484482341064302</v>
      </c>
      <c r="I9211" s="34" t="n">
        <v>1.01051316772452</v>
      </c>
      <c r="J9211" s="35" t="n">
        <v>21</v>
      </c>
      <c r="K9211" s="6" t="n">
        <v>0</v>
      </c>
      <c r="L9211" s="35" t="n">
        <v>-1</v>
      </c>
      <c r="M9211" s="6" t="str">
        <f aca="false">IF(I9211&lt;=0,"Below 0%",IF(I9211&lt;=0.05,"0-5%",IF(I9211&lt;=0.1,"5-10%",IF(I9211&lt;=0.2,"10-20%",IF(I9211&lt;=0.4,"20-40%","Above 40%")))))</f>
        <v>Above 40%</v>
      </c>
      <c r="N9211" s="6" t="str">
        <f aca="false">IF(AND(H9211&gt;=Summary!$B$25,I9211&gt;=Summary!$B$26,I9211&lt;=Summary!$B$27,J9211&gt;=Summary!$B$28,J9211&lt;=Summary!$B$29,F9211*J9211&gt;1),"Yes","No")</f>
        <v>No</v>
      </c>
    </row>
    <row r="9212" customFormat="false" ht="15" hidden="false" customHeight="false" outlineLevel="0" collapsed="false">
      <c r="A9212" s="6" t="s">
        <v>156</v>
      </c>
      <c r="B9212" s="45" t="n">
        <v>44457</v>
      </c>
      <c r="C9212" s="6" t="s">
        <v>172</v>
      </c>
      <c r="D9212" s="6" t="s">
        <v>198</v>
      </c>
      <c r="E9212" s="6" t="s">
        <v>187</v>
      </c>
      <c r="F9212" s="34" t="n">
        <v>0.288612931966782</v>
      </c>
      <c r="G9212" s="34" t="n">
        <v>0.438392560611093</v>
      </c>
      <c r="H9212" s="34" t="n">
        <v>-0.149779628644311</v>
      </c>
      <c r="I9212" s="34" t="n">
        <v>-0.341656410490925</v>
      </c>
      <c r="J9212" s="35" t="n">
        <v>2.28</v>
      </c>
      <c r="K9212" s="6" t="n">
        <v>0</v>
      </c>
      <c r="L9212" s="35" t="n">
        <v>-1</v>
      </c>
      <c r="M9212" s="6" t="str">
        <f aca="false">IF(I9212&lt;=0,"Below 0%",IF(I9212&lt;=0.05,"0-5%",IF(I9212&lt;=0.1,"5-10%",IF(I9212&lt;=0.2,"10-20%",IF(I9212&lt;=0.4,"20-40%","Above 40%")))))</f>
        <v>Below 0%</v>
      </c>
      <c r="N9212" s="6" t="str">
        <f aca="false">IF(AND(H9212&gt;=Summary!$B$25,I9212&gt;=Summary!$B$26,I9212&lt;=Summary!$B$27,J9212&gt;=Summary!$B$28,J9212&lt;=Summary!$B$29,F9212*J9212&gt;1),"Yes","No")</f>
        <v>No</v>
      </c>
    </row>
    <row r="9213" customFormat="false" ht="15" hidden="false" customHeight="false" outlineLevel="0" collapsed="false">
      <c r="A9213" s="6" t="s">
        <v>156</v>
      </c>
      <c r="B9213" s="45" t="n">
        <v>44457</v>
      </c>
      <c r="C9213" s="6" t="s">
        <v>172</v>
      </c>
      <c r="D9213" s="6" t="s">
        <v>198</v>
      </c>
      <c r="E9213" s="6" t="s">
        <v>174</v>
      </c>
      <c r="F9213" s="34" t="n">
        <v>0.282840102910996</v>
      </c>
      <c r="G9213" s="34" t="n">
        <v>0.283958817668549</v>
      </c>
      <c r="H9213" s="34" t="n">
        <v>-0.00111871475755321</v>
      </c>
      <c r="I9213" s="34" t="n">
        <v>-0.00393970776022534</v>
      </c>
      <c r="J9213" s="35" t="n">
        <v>3.52</v>
      </c>
      <c r="K9213" s="6" t="n">
        <v>0</v>
      </c>
      <c r="L9213" s="35" t="n">
        <v>-1</v>
      </c>
      <c r="M9213" s="6" t="str">
        <f aca="false">IF(I9213&lt;=0,"Below 0%",IF(I9213&lt;=0.05,"0-5%",IF(I9213&lt;=0.1,"5-10%",IF(I9213&lt;=0.2,"10-20%",IF(I9213&lt;=0.4,"20-40%","Above 40%")))))</f>
        <v>Below 0%</v>
      </c>
      <c r="N9213" s="6" t="str">
        <f aca="false">IF(AND(H9213&gt;=Summary!$B$25,I9213&gt;=Summary!$B$26,I9213&lt;=Summary!$B$27,J9213&gt;=Summary!$B$28,J9213&lt;=Summary!$B$29,F9213*J9213&gt;1),"Yes","No")</f>
        <v>No</v>
      </c>
    </row>
    <row r="9214" customFormat="false" ht="15" hidden="false" customHeight="false" outlineLevel="0" collapsed="false">
      <c r="A9214" s="6" t="s">
        <v>156</v>
      </c>
      <c r="B9214" s="45" t="n">
        <v>44457</v>
      </c>
      <c r="C9214" s="6" t="s">
        <v>172</v>
      </c>
      <c r="D9214" s="6" t="s">
        <v>198</v>
      </c>
      <c r="E9214" s="6" t="s">
        <v>177</v>
      </c>
      <c r="F9214" s="34" t="n">
        <v>0.428546965122223</v>
      </c>
      <c r="G9214" s="34" t="n">
        <v>0.277648621720359</v>
      </c>
      <c r="H9214" s="34" t="n">
        <v>0.150898343401864</v>
      </c>
      <c r="I9214" s="34" t="n">
        <v>0.543486736821786</v>
      </c>
      <c r="J9214" s="35" t="n">
        <v>3.6</v>
      </c>
      <c r="K9214" s="6" t="n">
        <v>1</v>
      </c>
      <c r="L9214" s="35" t="n">
        <v>2.6</v>
      </c>
      <c r="M9214" s="6" t="str">
        <f aca="false">IF(I9214&lt;=0,"Below 0%",IF(I9214&lt;=0.05,"0-5%",IF(I9214&lt;=0.1,"5-10%",IF(I9214&lt;=0.2,"10-20%",IF(I9214&lt;=0.4,"20-40%","Above 40%")))))</f>
        <v>Above 40%</v>
      </c>
      <c r="N9214" s="6" t="str">
        <f aca="false">IF(AND(H9214&gt;=Summary!$B$25,I9214&gt;=Summary!$B$26,I9214&lt;=Summary!$B$27,J9214&gt;=Summary!$B$28,J9214&lt;=Summary!$B$29,F9214*J9214&gt;1),"Yes","No")</f>
        <v>No</v>
      </c>
    </row>
    <row r="9215" customFormat="false" ht="15" hidden="false" customHeight="false" outlineLevel="0" collapsed="false">
      <c r="A9215" s="6" t="s">
        <v>156</v>
      </c>
      <c r="B9215" s="45" t="n">
        <v>44457</v>
      </c>
      <c r="C9215" s="6" t="s">
        <v>203</v>
      </c>
      <c r="D9215" s="6" t="s">
        <v>206</v>
      </c>
      <c r="E9215" s="6" t="s">
        <v>187</v>
      </c>
      <c r="F9215" s="34" t="n">
        <v>0.390622615814209</v>
      </c>
      <c r="G9215" s="34" t="n">
        <v>0.507076364186786</v>
      </c>
      <c r="H9215" s="34" t="n">
        <v>-0.116453748372577</v>
      </c>
      <c r="I9215" s="34" t="n">
        <v>-0.229657220484606</v>
      </c>
      <c r="J9215" s="35" t="n">
        <v>1.95</v>
      </c>
      <c r="K9215" s="6" t="n">
        <v>0</v>
      </c>
      <c r="L9215" s="35" t="n">
        <v>-1</v>
      </c>
      <c r="M9215" s="6" t="str">
        <f aca="false">IF(I9215&lt;=0,"Below 0%",IF(I9215&lt;=0.05,"0-5%",IF(I9215&lt;=0.1,"5-10%",IF(I9215&lt;=0.2,"10-20%",IF(I9215&lt;=0.4,"20-40%","Above 40%")))))</f>
        <v>Below 0%</v>
      </c>
      <c r="N9215" s="6" t="str">
        <f aca="false">IF(AND(H9215&gt;=Summary!$B$25,I9215&gt;=Summary!$B$26,I9215&lt;=Summary!$B$27,J9215&gt;=Summary!$B$28,J9215&lt;=Summary!$B$29,F9215*J9215&gt;1),"Yes","No")</f>
        <v>No</v>
      </c>
    </row>
    <row r="9216" customFormat="false" ht="15" hidden="false" customHeight="false" outlineLevel="0" collapsed="false">
      <c r="A9216" s="6" t="s">
        <v>156</v>
      </c>
      <c r="B9216" s="45" t="n">
        <v>44457</v>
      </c>
      <c r="C9216" s="6" t="s">
        <v>203</v>
      </c>
      <c r="D9216" s="6" t="s">
        <v>206</v>
      </c>
      <c r="E9216" s="6" t="s">
        <v>174</v>
      </c>
      <c r="F9216" s="34" t="n">
        <v>0.339008271694183</v>
      </c>
      <c r="G9216" s="34" t="n">
        <v>0.295163853780368</v>
      </c>
      <c r="H9216" s="34" t="n">
        <v>0.0438444179138156</v>
      </c>
      <c r="I9216" s="34" t="n">
        <v>0.148542639460319</v>
      </c>
      <c r="J9216" s="35" t="n">
        <v>3.35</v>
      </c>
      <c r="K9216" s="6" t="n">
        <v>0</v>
      </c>
      <c r="L9216" s="35" t="n">
        <v>-1</v>
      </c>
      <c r="M9216" s="6" t="str">
        <f aca="false">IF(I9216&lt;=0,"Below 0%",IF(I9216&lt;=0.05,"0-5%",IF(I9216&lt;=0.1,"5-10%",IF(I9216&lt;=0.2,"10-20%",IF(I9216&lt;=0.4,"20-40%","Above 40%")))))</f>
        <v>10-20%</v>
      </c>
      <c r="N9216" s="6" t="str">
        <f aca="false">IF(AND(H9216&gt;=Summary!$B$25,I9216&gt;=Summary!$B$26,I9216&lt;=Summary!$B$27,J9216&gt;=Summary!$B$28,J9216&lt;=Summary!$B$29,F9216*J9216&gt;1),"Yes","No")</f>
        <v>Yes</v>
      </c>
    </row>
    <row r="9217" customFormat="false" ht="15" hidden="false" customHeight="false" outlineLevel="0" collapsed="false">
      <c r="A9217" s="6" t="s">
        <v>156</v>
      </c>
      <c r="B9217" s="45" t="n">
        <v>44457</v>
      </c>
      <c r="C9217" s="6" t="s">
        <v>203</v>
      </c>
      <c r="D9217" s="6" t="s">
        <v>206</v>
      </c>
      <c r="E9217" s="6" t="s">
        <v>177</v>
      </c>
      <c r="F9217" s="34" t="n">
        <v>0.27036914229393</v>
      </c>
      <c r="G9217" s="34" t="n">
        <v>0.197759782032846</v>
      </c>
      <c r="H9217" s="34" t="n">
        <v>0.0726093602610836</v>
      </c>
      <c r="I9217" s="34" t="n">
        <v>0.36715938657853</v>
      </c>
      <c r="J9217" s="35" t="n">
        <v>5</v>
      </c>
      <c r="K9217" s="6" t="n">
        <v>1</v>
      </c>
      <c r="L9217" s="35" t="n">
        <v>4</v>
      </c>
      <c r="M9217" s="6" t="str">
        <f aca="false">IF(I9217&lt;=0,"Below 0%",IF(I9217&lt;=0.05,"0-5%",IF(I9217&lt;=0.1,"5-10%",IF(I9217&lt;=0.2,"10-20%",IF(I9217&lt;=0.4,"20-40%","Above 40%")))))</f>
        <v>20-40%</v>
      </c>
      <c r="N9217" s="6" t="str">
        <f aca="false">IF(AND(H9217&gt;=Summary!$B$25,I9217&gt;=Summary!$B$26,I9217&lt;=Summary!$B$27,J9217&gt;=Summary!$B$28,J9217&lt;=Summary!$B$29,F9217*J9217&gt;1),"Yes","No")</f>
        <v>Yes</v>
      </c>
    </row>
    <row r="9218" customFormat="false" ht="15" hidden="false" customHeight="false" outlineLevel="0" collapsed="false">
      <c r="A9218" s="6" t="s">
        <v>156</v>
      </c>
      <c r="B9218" s="45" t="n">
        <v>44458</v>
      </c>
      <c r="C9218" s="6" t="s">
        <v>201</v>
      </c>
      <c r="D9218" s="6" t="s">
        <v>195</v>
      </c>
      <c r="E9218" s="6" t="s">
        <v>187</v>
      </c>
      <c r="F9218" s="34" t="n">
        <v>0.336779952049255</v>
      </c>
      <c r="G9218" s="34" t="n">
        <v>0.350553505535055</v>
      </c>
      <c r="H9218" s="34" t="n">
        <v>-0.0137735534858</v>
      </c>
      <c r="I9218" s="34" t="n">
        <v>-0.0392908736279137</v>
      </c>
      <c r="J9218" s="35" t="n">
        <v>2.88</v>
      </c>
      <c r="K9218" s="6" t="n">
        <v>1</v>
      </c>
      <c r="L9218" s="35" t="n">
        <v>1.88</v>
      </c>
      <c r="M9218" s="6" t="str">
        <f aca="false">IF(I9218&lt;=0,"Below 0%",IF(I9218&lt;=0.05,"0-5%",IF(I9218&lt;=0.1,"5-10%",IF(I9218&lt;=0.2,"10-20%",IF(I9218&lt;=0.4,"20-40%","Above 40%")))))</f>
        <v>Below 0%</v>
      </c>
      <c r="N9218" s="6" t="str">
        <f aca="false">IF(AND(H9218&gt;=Summary!$B$25,I9218&gt;=Summary!$B$26,I9218&lt;=Summary!$B$27,J9218&gt;=Summary!$B$28,J9218&lt;=Summary!$B$29,F9218*J9218&gt;1),"Yes","No")</f>
        <v>No</v>
      </c>
    </row>
    <row r="9219" customFormat="false" ht="15" hidden="false" customHeight="false" outlineLevel="0" collapsed="false">
      <c r="A9219" s="6" t="s">
        <v>156</v>
      </c>
      <c r="B9219" s="45" t="n">
        <v>44458</v>
      </c>
      <c r="C9219" s="6" t="s">
        <v>201</v>
      </c>
      <c r="D9219" s="6" t="s">
        <v>195</v>
      </c>
      <c r="E9219" s="6" t="s">
        <v>174</v>
      </c>
      <c r="F9219" s="34" t="n">
        <v>0.230339899659157</v>
      </c>
      <c r="G9219" s="34" t="n">
        <v>0.29520295202952</v>
      </c>
      <c r="H9219" s="34" t="n">
        <v>-0.0648630523703635</v>
      </c>
      <c r="I9219" s="34" t="n">
        <v>-0.219723589904606</v>
      </c>
      <c r="J9219" s="35" t="n">
        <v>3.42</v>
      </c>
      <c r="K9219" s="6" t="n">
        <v>0</v>
      </c>
      <c r="L9219" s="35" t="n">
        <v>-1</v>
      </c>
      <c r="M9219" s="6" t="str">
        <f aca="false">IF(I9219&lt;=0,"Below 0%",IF(I9219&lt;=0.05,"0-5%",IF(I9219&lt;=0.1,"5-10%",IF(I9219&lt;=0.2,"10-20%",IF(I9219&lt;=0.4,"20-40%","Above 40%")))))</f>
        <v>Below 0%</v>
      </c>
      <c r="N9219" s="6" t="str">
        <f aca="false">IF(AND(H9219&gt;=Summary!$B$25,I9219&gt;=Summary!$B$26,I9219&lt;=Summary!$B$27,J9219&gt;=Summary!$B$28,J9219&lt;=Summary!$B$29,F9219*J9219&gt;1),"Yes","No")</f>
        <v>No</v>
      </c>
    </row>
    <row r="9220" customFormat="false" ht="15" hidden="false" customHeight="false" outlineLevel="0" collapsed="false">
      <c r="A9220" s="6" t="s">
        <v>156</v>
      </c>
      <c r="B9220" s="45" t="n">
        <v>44458</v>
      </c>
      <c r="C9220" s="6" t="s">
        <v>201</v>
      </c>
      <c r="D9220" s="6" t="s">
        <v>195</v>
      </c>
      <c r="E9220" s="6" t="s">
        <v>177</v>
      </c>
      <c r="F9220" s="34" t="n">
        <v>0.432880103588104</v>
      </c>
      <c r="G9220" s="34" t="n">
        <v>0.354243542435424</v>
      </c>
      <c r="H9220" s="34" t="n">
        <v>0.0786365611526799</v>
      </c>
      <c r="I9220" s="34" t="n">
        <v>0.221984459087253</v>
      </c>
      <c r="J9220" s="35" t="n">
        <v>2.85</v>
      </c>
      <c r="K9220" s="6" t="n">
        <v>0</v>
      </c>
      <c r="L9220" s="35" t="n">
        <v>-1</v>
      </c>
      <c r="M9220" s="6" t="str">
        <f aca="false">IF(I9220&lt;=0,"Below 0%",IF(I9220&lt;=0.05,"0-5%",IF(I9220&lt;=0.1,"5-10%",IF(I9220&lt;=0.2,"10-20%",IF(I9220&lt;=0.4,"20-40%","Above 40%")))))</f>
        <v>20-40%</v>
      </c>
      <c r="N9220" s="6" t="str">
        <f aca="false">IF(AND(H9220&gt;=Summary!$B$25,I9220&gt;=Summary!$B$26,I9220&lt;=Summary!$B$27,J9220&gt;=Summary!$B$28,J9220&lt;=Summary!$B$29,F9220*J9220&gt;1),"Yes","No")</f>
        <v>Yes</v>
      </c>
    </row>
    <row r="9221" customFormat="false" ht="15" hidden="false" customHeight="false" outlineLevel="0" collapsed="false">
      <c r="A9221" s="6" t="s">
        <v>156</v>
      </c>
      <c r="B9221" s="45" t="n">
        <v>44458</v>
      </c>
      <c r="C9221" s="6" t="s">
        <v>181</v>
      </c>
      <c r="D9221" s="6" t="s">
        <v>190</v>
      </c>
      <c r="E9221" s="6" t="s">
        <v>187</v>
      </c>
      <c r="F9221" s="34" t="n">
        <v>0.28122666478157</v>
      </c>
      <c r="G9221" s="34" t="n">
        <v>0.19696908629237</v>
      </c>
      <c r="H9221" s="34" t="n">
        <v>0.0842575784892001</v>
      </c>
      <c r="I9221" s="34" t="n">
        <v>0.42777057088102</v>
      </c>
      <c r="J9221" s="35" t="n">
        <v>5.1</v>
      </c>
      <c r="K9221" s="6" t="n">
        <v>0</v>
      </c>
      <c r="L9221" s="35" t="n">
        <v>-1</v>
      </c>
      <c r="M9221" s="6" t="str">
        <f aca="false">IF(I9221&lt;=0,"Below 0%",IF(I9221&lt;=0.05,"0-5%",IF(I9221&lt;=0.1,"5-10%",IF(I9221&lt;=0.2,"10-20%",IF(I9221&lt;=0.4,"20-40%","Above 40%")))))</f>
        <v>Above 40%</v>
      </c>
      <c r="N9221" s="6" t="str">
        <f aca="false">IF(AND(H9221&gt;=Summary!$B$25,I9221&gt;=Summary!$B$26,I9221&lt;=Summary!$B$27,J9221&gt;=Summary!$B$28,J9221&lt;=Summary!$B$29,F9221*J9221&gt;1),"Yes","No")</f>
        <v>No</v>
      </c>
    </row>
    <row r="9222" customFormat="false" ht="15" hidden="false" customHeight="false" outlineLevel="0" collapsed="false">
      <c r="A9222" s="6" t="s">
        <v>156</v>
      </c>
      <c r="B9222" s="45" t="n">
        <v>44458</v>
      </c>
      <c r="C9222" s="6" t="s">
        <v>181</v>
      </c>
      <c r="D9222" s="6" t="s">
        <v>190</v>
      </c>
      <c r="E9222" s="6" t="s">
        <v>174</v>
      </c>
      <c r="F9222" s="34" t="n">
        <v>0.347984999418259</v>
      </c>
      <c r="G9222" s="34" t="n">
        <v>0.248035145701503</v>
      </c>
      <c r="H9222" s="34" t="n">
        <v>0.0999498537167553</v>
      </c>
      <c r="I9222" s="34" t="n">
        <v>0.402966496679626</v>
      </c>
      <c r="J9222" s="35" t="n">
        <v>4.05</v>
      </c>
      <c r="K9222" s="6" t="n">
        <v>0</v>
      </c>
      <c r="L9222" s="35" t="n">
        <v>-1</v>
      </c>
      <c r="M9222" s="6" t="str">
        <f aca="false">IF(I9222&lt;=0,"Below 0%",IF(I9222&lt;=0.05,"0-5%",IF(I9222&lt;=0.1,"5-10%",IF(I9222&lt;=0.2,"10-20%",IF(I9222&lt;=0.4,"20-40%","Above 40%")))))</f>
        <v>Above 40%</v>
      </c>
      <c r="N9222" s="6" t="str">
        <f aca="false">IF(AND(H9222&gt;=Summary!$B$25,I9222&gt;=Summary!$B$26,I9222&lt;=Summary!$B$27,J9222&gt;=Summary!$B$28,J9222&lt;=Summary!$B$29,F9222*J9222&gt;1),"Yes","No")</f>
        <v>No</v>
      </c>
    </row>
    <row r="9223" customFormat="false" ht="15" hidden="false" customHeight="false" outlineLevel="0" collapsed="false">
      <c r="A9223" s="6" t="s">
        <v>156</v>
      </c>
      <c r="B9223" s="45" t="n">
        <v>44458</v>
      </c>
      <c r="C9223" s="6" t="s">
        <v>181</v>
      </c>
      <c r="D9223" s="6" t="s">
        <v>190</v>
      </c>
      <c r="E9223" s="6" t="s">
        <v>177</v>
      </c>
      <c r="F9223" s="34" t="n">
        <v>0.370788365602493</v>
      </c>
      <c r="G9223" s="34" t="n">
        <v>0.554995768006126</v>
      </c>
      <c r="H9223" s="34" t="n">
        <v>-0.184207402403633</v>
      </c>
      <c r="I9223" s="34" t="n">
        <v>-0.331907760423859</v>
      </c>
      <c r="J9223" s="35" t="n">
        <v>1.81</v>
      </c>
      <c r="K9223" s="6" t="n">
        <v>1</v>
      </c>
      <c r="L9223" s="35" t="n">
        <v>0.81</v>
      </c>
      <c r="M9223" s="6" t="str">
        <f aca="false">IF(I9223&lt;=0,"Below 0%",IF(I9223&lt;=0.05,"0-5%",IF(I9223&lt;=0.1,"5-10%",IF(I9223&lt;=0.2,"10-20%",IF(I9223&lt;=0.4,"20-40%","Above 40%")))))</f>
        <v>Below 0%</v>
      </c>
      <c r="N9223" s="6" t="str">
        <f aca="false">IF(AND(H9223&gt;=Summary!$B$25,I9223&gt;=Summary!$B$26,I9223&lt;=Summary!$B$27,J9223&gt;=Summary!$B$28,J9223&lt;=Summary!$B$29,F9223*J9223&gt;1),"Yes","No")</f>
        <v>No</v>
      </c>
    </row>
    <row r="9224" customFormat="false" ht="15" hidden="false" customHeight="false" outlineLevel="0" collapsed="false">
      <c r="A9224" s="6" t="s">
        <v>156</v>
      </c>
      <c r="B9224" s="45" t="n">
        <v>44458</v>
      </c>
      <c r="C9224" s="6" t="s">
        <v>189</v>
      </c>
      <c r="D9224" s="6" t="s">
        <v>176</v>
      </c>
      <c r="E9224" s="6" t="s">
        <v>187</v>
      </c>
      <c r="F9224" s="34" t="n">
        <v>0.234186843037605</v>
      </c>
      <c r="G9224" s="34" t="n">
        <v>0.206617099749935</v>
      </c>
      <c r="H9224" s="34" t="n">
        <v>0.0275697432876701</v>
      </c>
      <c r="I9224" s="34" t="n">
        <v>0.133433986446607</v>
      </c>
      <c r="J9224" s="35" t="n">
        <v>4.84</v>
      </c>
      <c r="K9224" s="6" t="n">
        <v>0</v>
      </c>
      <c r="L9224" s="35" t="n">
        <v>-1</v>
      </c>
      <c r="M9224" s="6" t="str">
        <f aca="false">IF(I9224&lt;=0,"Below 0%",IF(I9224&lt;=0.05,"0-5%",IF(I9224&lt;=0.1,"5-10%",IF(I9224&lt;=0.2,"10-20%",IF(I9224&lt;=0.4,"20-40%","Above 40%")))))</f>
        <v>10-20%</v>
      </c>
      <c r="N9224" s="6" t="str">
        <f aca="false">IF(AND(H9224&gt;=Summary!$B$25,I9224&gt;=Summary!$B$26,I9224&lt;=Summary!$B$27,J9224&gt;=Summary!$B$28,J9224&lt;=Summary!$B$29,F9224*J9224&gt;1),"Yes","No")</f>
        <v>No</v>
      </c>
    </row>
    <row r="9225" customFormat="false" ht="15" hidden="false" customHeight="false" outlineLevel="0" collapsed="false">
      <c r="A9225" s="6" t="s">
        <v>156</v>
      </c>
      <c r="B9225" s="45" t="n">
        <v>44458</v>
      </c>
      <c r="C9225" s="6" t="s">
        <v>189</v>
      </c>
      <c r="D9225" s="6" t="s">
        <v>176</v>
      </c>
      <c r="E9225" s="6" t="s">
        <v>174</v>
      </c>
      <c r="F9225" s="34" t="n">
        <v>0.28056412935257</v>
      </c>
      <c r="G9225" s="34" t="n">
        <v>0.246920188343133</v>
      </c>
      <c r="H9225" s="34" t="n">
        <v>0.0336439410094371</v>
      </c>
      <c r="I9225" s="34" t="n">
        <v>0.136254314542657</v>
      </c>
      <c r="J9225" s="35" t="n">
        <v>4.05</v>
      </c>
      <c r="K9225" s="6" t="n">
        <v>0</v>
      </c>
      <c r="L9225" s="35" t="n">
        <v>-1</v>
      </c>
      <c r="M9225" s="6" t="str">
        <f aca="false">IF(I9225&lt;=0,"Below 0%",IF(I9225&lt;=0.05,"0-5%",IF(I9225&lt;=0.1,"5-10%",IF(I9225&lt;=0.2,"10-20%",IF(I9225&lt;=0.4,"20-40%","Above 40%")))))</f>
        <v>10-20%</v>
      </c>
      <c r="N9225" s="6" t="str">
        <f aca="false">IF(AND(H9225&gt;=Summary!$B$25,I9225&gt;=Summary!$B$26,I9225&lt;=Summary!$B$27,J9225&gt;=Summary!$B$28,J9225&lt;=Summary!$B$29,F9225*J9225&gt;1),"Yes","No")</f>
        <v>Yes</v>
      </c>
    </row>
    <row r="9226" customFormat="false" ht="15" hidden="false" customHeight="false" outlineLevel="0" collapsed="false">
      <c r="A9226" s="6" t="s">
        <v>156</v>
      </c>
      <c r="B9226" s="45" t="n">
        <v>44458</v>
      </c>
      <c r="C9226" s="6" t="s">
        <v>189</v>
      </c>
      <c r="D9226" s="6" t="s">
        <v>176</v>
      </c>
      <c r="E9226" s="6" t="s">
        <v>177</v>
      </c>
      <c r="F9226" s="34" t="n">
        <v>0.485249042510986</v>
      </c>
      <c r="G9226" s="34" t="n">
        <v>0.546462711906932</v>
      </c>
      <c r="H9226" s="34" t="n">
        <v>-0.0612136693959461</v>
      </c>
      <c r="I9226" s="34" t="n">
        <v>-0.112018017079949</v>
      </c>
      <c r="J9226" s="35" t="n">
        <v>1.83</v>
      </c>
      <c r="K9226" s="6" t="n">
        <v>1</v>
      </c>
      <c r="L9226" s="35" t="n">
        <v>0.83</v>
      </c>
      <c r="M9226" s="6" t="str">
        <f aca="false">IF(I9226&lt;=0,"Below 0%",IF(I9226&lt;=0.05,"0-5%",IF(I9226&lt;=0.1,"5-10%",IF(I9226&lt;=0.2,"10-20%",IF(I9226&lt;=0.4,"20-40%","Above 40%")))))</f>
        <v>Below 0%</v>
      </c>
      <c r="N9226" s="6" t="str">
        <f aca="false">IF(AND(H9226&gt;=Summary!$B$25,I9226&gt;=Summary!$B$26,I9226&lt;=Summary!$B$27,J9226&gt;=Summary!$B$28,J9226&lt;=Summary!$B$29,F9226*J9226&gt;1),"Yes","No")</f>
        <v>No</v>
      </c>
    </row>
    <row r="9227" customFormat="false" ht="15" hidden="false" customHeight="false" outlineLevel="0" collapsed="false">
      <c r="A9227" s="6" t="s">
        <v>156</v>
      </c>
      <c r="B9227" s="45" t="n">
        <v>44464</v>
      </c>
      <c r="C9227" s="6" t="s">
        <v>206</v>
      </c>
      <c r="D9227" s="6" t="s">
        <v>183</v>
      </c>
      <c r="E9227" s="6" t="s">
        <v>187</v>
      </c>
      <c r="F9227" s="34" t="n">
        <v>0.173525333404541</v>
      </c>
      <c r="G9227" s="34" t="n">
        <v>0.133069606935443</v>
      </c>
      <c r="H9227" s="34" t="n">
        <v>0.0404557264690979</v>
      </c>
      <c r="I9227" s="34" t="n">
        <v>0.30401928284589</v>
      </c>
      <c r="J9227" s="35" t="n">
        <v>7.5</v>
      </c>
      <c r="K9227" s="6" t="n">
        <v>0</v>
      </c>
      <c r="L9227" s="35" t="n">
        <v>-1</v>
      </c>
      <c r="M9227" s="6" t="str">
        <f aca="false">IF(I9227&lt;=0,"Below 0%",IF(I9227&lt;=0.05,"0-5%",IF(I9227&lt;=0.1,"5-10%",IF(I9227&lt;=0.2,"10-20%",IF(I9227&lt;=0.4,"20-40%","Above 40%")))))</f>
        <v>20-40%</v>
      </c>
      <c r="N9227" s="6" t="str">
        <f aca="false">IF(AND(H9227&gt;=Summary!$B$25,I9227&gt;=Summary!$B$26,I9227&lt;=Summary!$B$27,J9227&gt;=Summary!$B$28,J9227&lt;=Summary!$B$29,F9227*J9227&gt;1),"Yes","No")</f>
        <v>No</v>
      </c>
    </row>
    <row r="9228" customFormat="false" ht="15" hidden="false" customHeight="false" outlineLevel="0" collapsed="false">
      <c r="A9228" s="6" t="s">
        <v>156</v>
      </c>
      <c r="B9228" s="45" t="n">
        <v>44464</v>
      </c>
      <c r="C9228" s="6" t="s">
        <v>206</v>
      </c>
      <c r="D9228" s="6" t="s">
        <v>183</v>
      </c>
      <c r="E9228" s="6" t="s">
        <v>174</v>
      </c>
      <c r="F9228" s="34" t="n">
        <v>0.179896950721741</v>
      </c>
      <c r="G9228" s="34" t="n">
        <v>0.214628398282973</v>
      </c>
      <c r="H9228" s="34" t="n">
        <v>-0.034731447561232</v>
      </c>
      <c r="I9228" s="34" t="n">
        <v>-0.161821305284313</v>
      </c>
      <c r="J9228" s="35" t="n">
        <v>4.65</v>
      </c>
      <c r="K9228" s="6" t="n">
        <v>1</v>
      </c>
      <c r="L9228" s="35" t="n">
        <v>3.65</v>
      </c>
      <c r="M9228" s="6" t="str">
        <f aca="false">IF(I9228&lt;=0,"Below 0%",IF(I9228&lt;=0.05,"0-5%",IF(I9228&lt;=0.1,"5-10%",IF(I9228&lt;=0.2,"10-20%",IF(I9228&lt;=0.4,"20-40%","Above 40%")))))</f>
        <v>Below 0%</v>
      </c>
      <c r="N9228" s="6" t="str">
        <f aca="false">IF(AND(H9228&gt;=Summary!$B$25,I9228&gt;=Summary!$B$26,I9228&lt;=Summary!$B$27,J9228&gt;=Summary!$B$28,J9228&lt;=Summary!$B$29,F9228*J9228&gt;1),"Yes","No")</f>
        <v>No</v>
      </c>
    </row>
    <row r="9229" customFormat="false" ht="15" hidden="false" customHeight="false" outlineLevel="0" collapsed="false">
      <c r="A9229" s="6" t="s">
        <v>156</v>
      </c>
      <c r="B9229" s="45" t="n">
        <v>44464</v>
      </c>
      <c r="C9229" s="6" t="s">
        <v>206</v>
      </c>
      <c r="D9229" s="6" t="s">
        <v>183</v>
      </c>
      <c r="E9229" s="6" t="s">
        <v>177</v>
      </c>
      <c r="F9229" s="34" t="n">
        <v>0.646577775478363</v>
      </c>
      <c r="G9229" s="34" t="n">
        <v>0.652301994781584</v>
      </c>
      <c r="H9229" s="34" t="n">
        <v>-0.00572421930322098</v>
      </c>
      <c r="I9229" s="34" t="n">
        <v>-0.00877541284407335</v>
      </c>
      <c r="J9229" s="35" t="n">
        <v>1.53</v>
      </c>
      <c r="K9229" s="6" t="n">
        <v>0</v>
      </c>
      <c r="L9229" s="35" t="n">
        <v>-1</v>
      </c>
      <c r="M9229" s="6" t="str">
        <f aca="false">IF(I9229&lt;=0,"Below 0%",IF(I9229&lt;=0.05,"0-5%",IF(I9229&lt;=0.1,"5-10%",IF(I9229&lt;=0.2,"10-20%",IF(I9229&lt;=0.4,"20-40%","Above 40%")))))</f>
        <v>Below 0%</v>
      </c>
      <c r="N9229" s="6" t="str">
        <f aca="false">IF(AND(H9229&gt;=Summary!$B$25,I9229&gt;=Summary!$B$26,I9229&lt;=Summary!$B$27,J9229&gt;=Summary!$B$28,J9229&lt;=Summary!$B$29,F9229*J9229&gt;1),"Yes","No")</f>
        <v>No</v>
      </c>
    </row>
    <row r="9230" customFormat="false" ht="15" hidden="false" customHeight="false" outlineLevel="0" collapsed="false">
      <c r="A9230" s="6" t="s">
        <v>156</v>
      </c>
      <c r="B9230" s="45" t="n">
        <v>44464</v>
      </c>
      <c r="C9230" s="6" t="s">
        <v>190</v>
      </c>
      <c r="D9230" s="6" t="s">
        <v>194</v>
      </c>
      <c r="E9230" s="6" t="s">
        <v>187</v>
      </c>
      <c r="F9230" s="34" t="n">
        <v>0.186516255140305</v>
      </c>
      <c r="G9230" s="34" t="n">
        <v>0.358937333313687</v>
      </c>
      <c r="H9230" s="34" t="n">
        <v>-0.172421078173383</v>
      </c>
      <c r="I9230" s="34" t="n">
        <v>-0.480365406912683</v>
      </c>
      <c r="J9230" s="35" t="n">
        <v>2.78</v>
      </c>
      <c r="K9230" s="6" t="n">
        <v>0</v>
      </c>
      <c r="L9230" s="35" t="n">
        <v>-1</v>
      </c>
      <c r="M9230" s="6" t="str">
        <f aca="false">IF(I9230&lt;=0,"Below 0%",IF(I9230&lt;=0.05,"0-5%",IF(I9230&lt;=0.1,"5-10%",IF(I9230&lt;=0.2,"10-20%",IF(I9230&lt;=0.4,"20-40%","Above 40%")))))</f>
        <v>Below 0%</v>
      </c>
      <c r="N9230" s="6" t="str">
        <f aca="false">IF(AND(H9230&gt;=Summary!$B$25,I9230&gt;=Summary!$B$26,I9230&lt;=Summary!$B$27,J9230&gt;=Summary!$B$28,J9230&lt;=Summary!$B$29,F9230*J9230&gt;1),"Yes","No")</f>
        <v>No</v>
      </c>
    </row>
    <row r="9231" customFormat="false" ht="15" hidden="false" customHeight="false" outlineLevel="0" collapsed="false">
      <c r="A9231" s="6" t="s">
        <v>156</v>
      </c>
      <c r="B9231" s="45" t="n">
        <v>44464</v>
      </c>
      <c r="C9231" s="6" t="s">
        <v>190</v>
      </c>
      <c r="D9231" s="6" t="s">
        <v>194</v>
      </c>
      <c r="E9231" s="6" t="s">
        <v>174</v>
      </c>
      <c r="F9231" s="34" t="n">
        <v>0.504991054534912</v>
      </c>
      <c r="G9231" s="34" t="n">
        <v>0.296977912682158</v>
      </c>
      <c r="H9231" s="34" t="n">
        <v>0.208013141852754</v>
      </c>
      <c r="I9231" s="34" t="n">
        <v>0.700433038854919</v>
      </c>
      <c r="J9231" s="35" t="n">
        <v>3.36</v>
      </c>
      <c r="K9231" s="6" t="n">
        <v>0</v>
      </c>
      <c r="L9231" s="35" t="n">
        <v>-1</v>
      </c>
      <c r="M9231" s="6" t="str">
        <f aca="false">IF(I9231&lt;=0,"Below 0%",IF(I9231&lt;=0.05,"0-5%",IF(I9231&lt;=0.1,"5-10%",IF(I9231&lt;=0.2,"10-20%",IF(I9231&lt;=0.4,"20-40%","Above 40%")))))</f>
        <v>Above 40%</v>
      </c>
      <c r="N9231" s="6" t="str">
        <f aca="false">IF(AND(H9231&gt;=Summary!$B$25,I9231&gt;=Summary!$B$26,I9231&lt;=Summary!$B$27,J9231&gt;=Summary!$B$28,J9231&lt;=Summary!$B$29,F9231*J9231&gt;1),"Yes","No")</f>
        <v>No</v>
      </c>
    </row>
    <row r="9232" customFormat="false" ht="15" hidden="false" customHeight="false" outlineLevel="0" collapsed="false">
      <c r="A9232" s="6" t="s">
        <v>156</v>
      </c>
      <c r="B9232" s="45" t="n">
        <v>44464</v>
      </c>
      <c r="C9232" s="6" t="s">
        <v>190</v>
      </c>
      <c r="D9232" s="6" t="s">
        <v>194</v>
      </c>
      <c r="E9232" s="6" t="s">
        <v>177</v>
      </c>
      <c r="F9232" s="34" t="n">
        <v>0.308492690324783</v>
      </c>
      <c r="G9232" s="34" t="n">
        <v>0.344084754004155</v>
      </c>
      <c r="H9232" s="34" t="n">
        <v>-0.0355920636793718</v>
      </c>
      <c r="I9232" s="34" t="n">
        <v>-0.103439816106883</v>
      </c>
      <c r="J9232" s="35" t="n">
        <v>2.9</v>
      </c>
      <c r="K9232" s="6" t="n">
        <v>1</v>
      </c>
      <c r="L9232" s="35" t="n">
        <v>1.9</v>
      </c>
      <c r="M9232" s="6" t="str">
        <f aca="false">IF(I9232&lt;=0,"Below 0%",IF(I9232&lt;=0.05,"0-5%",IF(I9232&lt;=0.1,"5-10%",IF(I9232&lt;=0.2,"10-20%",IF(I9232&lt;=0.4,"20-40%","Above 40%")))))</f>
        <v>Below 0%</v>
      </c>
      <c r="N9232" s="6" t="str">
        <f aca="false">IF(AND(H9232&gt;=Summary!$B$25,I9232&gt;=Summary!$B$26,I9232&lt;=Summary!$B$27,J9232&gt;=Summary!$B$28,J9232&lt;=Summary!$B$29,F9232*J9232&gt;1),"Yes","No")</f>
        <v>No</v>
      </c>
    </row>
    <row r="9233" customFormat="false" ht="15" hidden="false" customHeight="false" outlineLevel="0" collapsed="false">
      <c r="A9233" s="6" t="s">
        <v>156</v>
      </c>
      <c r="B9233" s="45" t="n">
        <v>44464</v>
      </c>
      <c r="C9233" s="6" t="s">
        <v>173</v>
      </c>
      <c r="D9233" s="6" t="s">
        <v>172</v>
      </c>
      <c r="E9233" s="6" t="s">
        <v>187</v>
      </c>
      <c r="F9233" s="34" t="n">
        <v>0.689819276332855</v>
      </c>
      <c r="G9233" s="34" t="n">
        <v>0.595783684692942</v>
      </c>
      <c r="H9233" s="34" t="n">
        <v>0.0940355916399129</v>
      </c>
      <c r="I9233" s="34" t="n">
        <v>0.157835123814069</v>
      </c>
      <c r="J9233" s="35" t="n">
        <v>1.68</v>
      </c>
      <c r="K9233" s="6" t="n">
        <v>1</v>
      </c>
      <c r="L9233" s="35" t="n">
        <v>0.68</v>
      </c>
      <c r="M9233" s="6" t="str">
        <f aca="false">IF(I9233&lt;=0,"Below 0%",IF(I9233&lt;=0.05,"0-5%",IF(I9233&lt;=0.1,"5-10%",IF(I9233&lt;=0.2,"10-20%",IF(I9233&lt;=0.4,"20-40%","Above 40%")))))</f>
        <v>10-20%</v>
      </c>
      <c r="N9233" s="6" t="str">
        <f aca="false">IF(AND(H9233&gt;=Summary!$B$25,I9233&gt;=Summary!$B$26,I9233&lt;=Summary!$B$27,J9233&gt;=Summary!$B$28,J9233&lt;=Summary!$B$29,F9233*J9233&gt;1),"Yes","No")</f>
        <v>No</v>
      </c>
    </row>
    <row r="9234" customFormat="false" ht="15" hidden="false" customHeight="false" outlineLevel="0" collapsed="false">
      <c r="A9234" s="6" t="s">
        <v>156</v>
      </c>
      <c r="B9234" s="45" t="n">
        <v>44464</v>
      </c>
      <c r="C9234" s="6" t="s">
        <v>173</v>
      </c>
      <c r="D9234" s="6" t="s">
        <v>172</v>
      </c>
      <c r="E9234" s="6" t="s">
        <v>174</v>
      </c>
      <c r="F9234" s="34" t="n">
        <v>0.166649028658867</v>
      </c>
      <c r="G9234" s="34" t="n">
        <v>0.250229147571036</v>
      </c>
      <c r="H9234" s="34" t="n">
        <v>-0.0835801189121689</v>
      </c>
      <c r="I9234" s="34" t="n">
        <v>-0.334014321366946</v>
      </c>
      <c r="J9234" s="35" t="n">
        <v>4</v>
      </c>
      <c r="K9234" s="6" t="n">
        <v>0</v>
      </c>
      <c r="L9234" s="35" t="n">
        <v>-1</v>
      </c>
      <c r="M9234" s="6" t="str">
        <f aca="false">IF(I9234&lt;=0,"Below 0%",IF(I9234&lt;=0.05,"0-5%",IF(I9234&lt;=0.1,"5-10%",IF(I9234&lt;=0.2,"10-20%",IF(I9234&lt;=0.4,"20-40%","Above 40%")))))</f>
        <v>Below 0%</v>
      </c>
      <c r="N9234" s="6" t="str">
        <f aca="false">IF(AND(H9234&gt;=Summary!$B$25,I9234&gt;=Summary!$B$26,I9234&lt;=Summary!$B$27,J9234&gt;=Summary!$B$28,J9234&lt;=Summary!$B$29,F9234*J9234&gt;1),"Yes","No")</f>
        <v>No</v>
      </c>
    </row>
    <row r="9235" customFormat="false" ht="15" hidden="false" customHeight="false" outlineLevel="0" collapsed="false">
      <c r="A9235" s="6" t="s">
        <v>156</v>
      </c>
      <c r="B9235" s="45" t="n">
        <v>44464</v>
      </c>
      <c r="C9235" s="6" t="s">
        <v>173</v>
      </c>
      <c r="D9235" s="6" t="s">
        <v>172</v>
      </c>
      <c r="E9235" s="6" t="s">
        <v>177</v>
      </c>
      <c r="F9235" s="34" t="n">
        <v>0.143531695008278</v>
      </c>
      <c r="G9235" s="34" t="n">
        <v>0.153987167736022</v>
      </c>
      <c r="H9235" s="34" t="n">
        <v>-0.0104554727277441</v>
      </c>
      <c r="I9235" s="34" t="n">
        <v>-0.067898337773624</v>
      </c>
      <c r="J9235" s="35" t="n">
        <v>6.5</v>
      </c>
      <c r="K9235" s="6" t="n">
        <v>0</v>
      </c>
      <c r="L9235" s="35" t="n">
        <v>-1</v>
      </c>
      <c r="M9235" s="6" t="str">
        <f aca="false">IF(I9235&lt;=0,"Below 0%",IF(I9235&lt;=0.05,"0-5%",IF(I9235&lt;=0.1,"5-10%",IF(I9235&lt;=0.2,"10-20%",IF(I9235&lt;=0.4,"20-40%","Above 40%")))))</f>
        <v>Below 0%</v>
      </c>
      <c r="N9235" s="6" t="str">
        <f aca="false">IF(AND(H9235&gt;=Summary!$B$25,I9235&gt;=Summary!$B$26,I9235&lt;=Summary!$B$27,J9235&gt;=Summary!$B$28,J9235&lt;=Summary!$B$29,F9235*J9235&gt;1),"Yes","No")</f>
        <v>No</v>
      </c>
    </row>
    <row r="9236" customFormat="false" ht="15" hidden="false" customHeight="false" outlineLevel="0" collapsed="false">
      <c r="A9236" s="6" t="s">
        <v>156</v>
      </c>
      <c r="B9236" s="45" t="n">
        <v>44464</v>
      </c>
      <c r="C9236" s="6" t="s">
        <v>205</v>
      </c>
      <c r="D9236" s="6" t="s">
        <v>189</v>
      </c>
      <c r="E9236" s="6" t="s">
        <v>187</v>
      </c>
      <c r="F9236" s="34" t="n">
        <v>0.348531633615494</v>
      </c>
      <c r="G9236" s="34" t="n">
        <v>0.315159155373464</v>
      </c>
      <c r="H9236" s="34" t="n">
        <v>0.0333724782420302</v>
      </c>
      <c r="I9236" s="34" t="n">
        <v>0.105890873461962</v>
      </c>
      <c r="J9236" s="35" t="n">
        <v>3.18</v>
      </c>
      <c r="K9236" s="6" t="n">
        <v>0</v>
      </c>
      <c r="L9236" s="35" t="n">
        <v>-1</v>
      </c>
      <c r="M9236" s="6" t="str">
        <f aca="false">IF(I9236&lt;=0,"Below 0%",IF(I9236&lt;=0.05,"0-5%",IF(I9236&lt;=0.1,"5-10%",IF(I9236&lt;=0.2,"10-20%",IF(I9236&lt;=0.4,"20-40%","Above 40%")))))</f>
        <v>10-20%</v>
      </c>
      <c r="N9236" s="6" t="str">
        <f aca="false">IF(AND(H9236&gt;=Summary!$B$25,I9236&gt;=Summary!$B$26,I9236&lt;=Summary!$B$27,J9236&gt;=Summary!$B$28,J9236&lt;=Summary!$B$29,F9236*J9236&gt;1),"Yes","No")</f>
        <v>Yes</v>
      </c>
    </row>
    <row r="9237" customFormat="false" ht="15" hidden="false" customHeight="false" outlineLevel="0" collapsed="false">
      <c r="A9237" s="6" t="s">
        <v>156</v>
      </c>
      <c r="B9237" s="45" t="n">
        <v>44464</v>
      </c>
      <c r="C9237" s="6" t="s">
        <v>205</v>
      </c>
      <c r="D9237" s="6" t="s">
        <v>189</v>
      </c>
      <c r="E9237" s="6" t="s">
        <v>174</v>
      </c>
      <c r="F9237" s="34" t="n">
        <v>0.275136828422546</v>
      </c>
      <c r="G9237" s="34" t="n">
        <v>0.267254963756697</v>
      </c>
      <c r="H9237" s="34" t="n">
        <v>0.00788186466584923</v>
      </c>
      <c r="I9237" s="34" t="n">
        <v>0.0294919299348344</v>
      </c>
      <c r="J9237" s="35" t="n">
        <v>3.75</v>
      </c>
      <c r="K9237" s="6" t="n">
        <v>0</v>
      </c>
      <c r="L9237" s="35" t="n">
        <v>-1</v>
      </c>
      <c r="M9237" s="6" t="str">
        <f aca="false">IF(I9237&lt;=0,"Below 0%",IF(I9237&lt;=0.05,"0-5%",IF(I9237&lt;=0.1,"5-10%",IF(I9237&lt;=0.2,"10-20%",IF(I9237&lt;=0.4,"20-40%","Above 40%")))))</f>
        <v>0-5%</v>
      </c>
      <c r="N9237" s="6" t="str">
        <f aca="false">IF(AND(H9237&gt;=Summary!$B$25,I9237&gt;=Summary!$B$26,I9237&lt;=Summary!$B$27,J9237&gt;=Summary!$B$28,J9237&lt;=Summary!$B$29,F9237*J9237&gt;1),"Yes","No")</f>
        <v>No</v>
      </c>
    </row>
    <row r="9238" customFormat="false" ht="15" hidden="false" customHeight="false" outlineLevel="0" collapsed="false">
      <c r="A9238" s="6" t="s">
        <v>156</v>
      </c>
      <c r="B9238" s="45" t="n">
        <v>44464</v>
      </c>
      <c r="C9238" s="6" t="s">
        <v>205</v>
      </c>
      <c r="D9238" s="6" t="s">
        <v>189</v>
      </c>
      <c r="E9238" s="6" t="s">
        <v>177</v>
      </c>
      <c r="F9238" s="34" t="n">
        <v>0.376331508159638</v>
      </c>
      <c r="G9238" s="34" t="n">
        <v>0.417585880869839</v>
      </c>
      <c r="H9238" s="34" t="n">
        <v>-0.0412543727102019</v>
      </c>
      <c r="I9238" s="34" t="n">
        <v>-0.0987925468750721</v>
      </c>
      <c r="J9238" s="35" t="n">
        <v>2.4</v>
      </c>
      <c r="K9238" s="6" t="n">
        <v>1</v>
      </c>
      <c r="L9238" s="35" t="n">
        <v>1.4</v>
      </c>
      <c r="M9238" s="6" t="str">
        <f aca="false">IF(I9238&lt;=0,"Below 0%",IF(I9238&lt;=0.05,"0-5%",IF(I9238&lt;=0.1,"5-10%",IF(I9238&lt;=0.2,"10-20%",IF(I9238&lt;=0.4,"20-40%","Above 40%")))))</f>
        <v>Below 0%</v>
      </c>
      <c r="N9238" s="6" t="str">
        <f aca="false">IF(AND(H9238&gt;=Summary!$B$25,I9238&gt;=Summary!$B$26,I9238&lt;=Summary!$B$27,J9238&gt;=Summary!$B$28,J9238&lt;=Summary!$B$29,F9238*J9238&gt;1),"Yes","No")</f>
        <v>No</v>
      </c>
    </row>
    <row r="9239" customFormat="false" ht="15" hidden="false" customHeight="false" outlineLevel="0" collapsed="false">
      <c r="A9239" s="6" t="s">
        <v>156</v>
      </c>
      <c r="B9239" s="45" t="n">
        <v>44464</v>
      </c>
      <c r="C9239" s="6" t="s">
        <v>195</v>
      </c>
      <c r="D9239" s="6" t="s">
        <v>196</v>
      </c>
      <c r="E9239" s="6" t="s">
        <v>187</v>
      </c>
      <c r="F9239" s="34" t="n">
        <v>0.56158721446991</v>
      </c>
      <c r="G9239" s="34" t="n">
        <v>0.610429786763894</v>
      </c>
      <c r="H9239" s="34" t="n">
        <v>-0.0488425722939838</v>
      </c>
      <c r="I9239" s="34" t="n">
        <v>-0.0800134157163525</v>
      </c>
      <c r="J9239" s="35" t="n">
        <v>1.64</v>
      </c>
      <c r="K9239" s="6" t="n">
        <v>0</v>
      </c>
      <c r="L9239" s="35" t="n">
        <v>-1</v>
      </c>
      <c r="M9239" s="6" t="str">
        <f aca="false">IF(I9239&lt;=0,"Below 0%",IF(I9239&lt;=0.05,"0-5%",IF(I9239&lt;=0.1,"5-10%",IF(I9239&lt;=0.2,"10-20%",IF(I9239&lt;=0.4,"20-40%","Above 40%")))))</f>
        <v>Below 0%</v>
      </c>
      <c r="N9239" s="6" t="str">
        <f aca="false">IF(AND(H9239&gt;=Summary!$B$25,I9239&gt;=Summary!$B$26,I9239&lt;=Summary!$B$27,J9239&gt;=Summary!$B$28,J9239&lt;=Summary!$B$29,F9239*J9239&gt;1),"Yes","No")</f>
        <v>No</v>
      </c>
    </row>
    <row r="9240" customFormat="false" ht="15" hidden="false" customHeight="false" outlineLevel="0" collapsed="false">
      <c r="A9240" s="6" t="s">
        <v>156</v>
      </c>
      <c r="B9240" s="45" t="n">
        <v>44464</v>
      </c>
      <c r="C9240" s="6" t="s">
        <v>195</v>
      </c>
      <c r="D9240" s="6" t="s">
        <v>196</v>
      </c>
      <c r="E9240" s="6" t="s">
        <v>174</v>
      </c>
      <c r="F9240" s="34" t="n">
        <v>0.263959765434265</v>
      </c>
      <c r="G9240" s="34" t="n">
        <v>0.235554082421832</v>
      </c>
      <c r="H9240" s="34" t="n">
        <v>0.0284056830124333</v>
      </c>
      <c r="I9240" s="34" t="n">
        <v>0.120590917891902</v>
      </c>
      <c r="J9240" s="35" t="n">
        <v>4.25</v>
      </c>
      <c r="K9240" s="6" t="n">
        <v>1</v>
      </c>
      <c r="L9240" s="35" t="n">
        <v>3.25</v>
      </c>
      <c r="M9240" s="6" t="str">
        <f aca="false">IF(I9240&lt;=0,"Below 0%",IF(I9240&lt;=0.05,"0-5%",IF(I9240&lt;=0.1,"5-10%",IF(I9240&lt;=0.2,"10-20%",IF(I9240&lt;=0.4,"20-40%","Above 40%")))))</f>
        <v>10-20%</v>
      </c>
      <c r="N9240" s="6" t="str">
        <f aca="false">IF(AND(H9240&gt;=Summary!$B$25,I9240&gt;=Summary!$B$26,I9240&lt;=Summary!$B$27,J9240&gt;=Summary!$B$28,J9240&lt;=Summary!$B$29,F9240*J9240&gt;1),"Yes","No")</f>
        <v>No</v>
      </c>
    </row>
    <row r="9241" customFormat="false" ht="15" hidden="false" customHeight="false" outlineLevel="0" collapsed="false">
      <c r="A9241" s="6" t="s">
        <v>156</v>
      </c>
      <c r="B9241" s="45" t="n">
        <v>44464</v>
      </c>
      <c r="C9241" s="6" t="s">
        <v>195</v>
      </c>
      <c r="D9241" s="6" t="s">
        <v>196</v>
      </c>
      <c r="E9241" s="6" t="s">
        <v>177</v>
      </c>
      <c r="F9241" s="34" t="n">
        <v>0.174453049898148</v>
      </c>
      <c r="G9241" s="34" t="n">
        <v>0.154016130814275</v>
      </c>
      <c r="H9241" s="34" t="n">
        <v>0.0204369190838729</v>
      </c>
      <c r="I9241" s="34" t="n">
        <v>0.132693367738977</v>
      </c>
      <c r="J9241" s="35" t="n">
        <v>6.5</v>
      </c>
      <c r="K9241" s="6" t="n">
        <v>0</v>
      </c>
      <c r="L9241" s="35" t="n">
        <v>-1</v>
      </c>
      <c r="M9241" s="6" t="str">
        <f aca="false">IF(I9241&lt;=0,"Below 0%",IF(I9241&lt;=0.05,"0-5%",IF(I9241&lt;=0.1,"5-10%",IF(I9241&lt;=0.2,"10-20%",IF(I9241&lt;=0.4,"20-40%","Above 40%")))))</f>
        <v>10-20%</v>
      </c>
      <c r="N9241" s="6" t="str">
        <f aca="false">IF(AND(H9241&gt;=Summary!$B$25,I9241&gt;=Summary!$B$26,I9241&lt;=Summary!$B$27,J9241&gt;=Summary!$B$28,J9241&lt;=Summary!$B$29,F9241*J9241&gt;1),"Yes","No")</f>
        <v>No</v>
      </c>
    </row>
    <row r="9242" customFormat="false" ht="15" hidden="false" customHeight="false" outlineLevel="0" collapsed="false">
      <c r="A9242" s="6" t="s">
        <v>156</v>
      </c>
      <c r="B9242" s="45" t="n">
        <v>44464</v>
      </c>
      <c r="C9242" s="6" t="s">
        <v>176</v>
      </c>
      <c r="D9242" s="6" t="s">
        <v>182</v>
      </c>
      <c r="E9242" s="6" t="s">
        <v>187</v>
      </c>
      <c r="F9242" s="34" t="n">
        <v>0.721200048923492</v>
      </c>
      <c r="G9242" s="34" t="n">
        <v>0.700164744645799</v>
      </c>
      <c r="H9242" s="34" t="n">
        <v>0.0210353042776934</v>
      </c>
      <c r="I9242" s="34" t="n">
        <v>0.0300433639919056</v>
      </c>
      <c r="J9242" s="35" t="n">
        <v>1.43</v>
      </c>
      <c r="K9242" s="6" t="n">
        <v>0</v>
      </c>
      <c r="L9242" s="35" t="n">
        <v>-1</v>
      </c>
      <c r="M9242" s="6" t="str">
        <f aca="false">IF(I9242&lt;=0,"Below 0%",IF(I9242&lt;=0.05,"0-5%",IF(I9242&lt;=0.1,"5-10%",IF(I9242&lt;=0.2,"10-20%",IF(I9242&lt;=0.4,"20-40%","Above 40%")))))</f>
        <v>0-5%</v>
      </c>
      <c r="N9242" s="6" t="str">
        <f aca="false">IF(AND(H9242&gt;=Summary!$B$25,I9242&gt;=Summary!$B$26,I9242&lt;=Summary!$B$27,J9242&gt;=Summary!$B$28,J9242&lt;=Summary!$B$29,F9242*J9242&gt;1),"Yes","No")</f>
        <v>No</v>
      </c>
    </row>
    <row r="9243" customFormat="false" ht="15" hidden="false" customHeight="false" outlineLevel="0" collapsed="false">
      <c r="A9243" s="6" t="s">
        <v>156</v>
      </c>
      <c r="B9243" s="45" t="n">
        <v>44464</v>
      </c>
      <c r="C9243" s="6" t="s">
        <v>176</v>
      </c>
      <c r="D9243" s="6" t="s">
        <v>182</v>
      </c>
      <c r="E9243" s="6" t="s">
        <v>174</v>
      </c>
      <c r="F9243" s="34" t="n">
        <v>0.169291570782661</v>
      </c>
      <c r="G9243" s="34" t="n">
        <v>0.182042833607908</v>
      </c>
      <c r="H9243" s="34" t="n">
        <v>-0.0127512628252463</v>
      </c>
      <c r="I9243" s="34" t="n">
        <v>-0.0700453985061041</v>
      </c>
      <c r="J9243" s="35" t="n">
        <v>5.5</v>
      </c>
      <c r="K9243" s="6" t="n">
        <v>0</v>
      </c>
      <c r="L9243" s="35" t="n">
        <v>-1</v>
      </c>
      <c r="M9243" s="6" t="str">
        <f aca="false">IF(I9243&lt;=0,"Below 0%",IF(I9243&lt;=0.05,"0-5%",IF(I9243&lt;=0.1,"5-10%",IF(I9243&lt;=0.2,"10-20%",IF(I9243&lt;=0.4,"20-40%","Above 40%")))))</f>
        <v>Below 0%</v>
      </c>
      <c r="N9243" s="6" t="str">
        <f aca="false">IF(AND(H9243&gt;=Summary!$B$25,I9243&gt;=Summary!$B$26,I9243&lt;=Summary!$B$27,J9243&gt;=Summary!$B$28,J9243&lt;=Summary!$B$29,F9243*J9243&gt;1),"Yes","No")</f>
        <v>No</v>
      </c>
    </row>
    <row r="9244" customFormat="false" ht="15" hidden="false" customHeight="false" outlineLevel="0" collapsed="false">
      <c r="A9244" s="6" t="s">
        <v>156</v>
      </c>
      <c r="B9244" s="45" t="n">
        <v>44464</v>
      </c>
      <c r="C9244" s="6" t="s">
        <v>176</v>
      </c>
      <c r="D9244" s="6" t="s">
        <v>182</v>
      </c>
      <c r="E9244" s="6" t="s">
        <v>177</v>
      </c>
      <c r="F9244" s="34" t="n">
        <v>0.10950842499733</v>
      </c>
      <c r="G9244" s="34" t="n">
        <v>0.117792421746293</v>
      </c>
      <c r="H9244" s="34" t="n">
        <v>-0.00828399674896353</v>
      </c>
      <c r="I9244" s="34" t="n">
        <v>-0.0703270772953967</v>
      </c>
      <c r="J9244" s="35" t="n">
        <v>8.5</v>
      </c>
      <c r="K9244" s="6" t="n">
        <v>1</v>
      </c>
      <c r="L9244" s="35" t="n">
        <v>7.5</v>
      </c>
      <c r="M9244" s="6" t="str">
        <f aca="false">IF(I9244&lt;=0,"Below 0%",IF(I9244&lt;=0.05,"0-5%",IF(I9244&lt;=0.1,"5-10%",IF(I9244&lt;=0.2,"10-20%",IF(I9244&lt;=0.4,"20-40%","Above 40%")))))</f>
        <v>Below 0%</v>
      </c>
      <c r="N9244" s="6" t="str">
        <f aca="false">IF(AND(H9244&gt;=Summary!$B$25,I9244&gt;=Summary!$B$26,I9244&lt;=Summary!$B$27,J9244&gt;=Summary!$B$28,J9244&lt;=Summary!$B$29,F9244*J9244&gt;1),"Yes","No")</f>
        <v>No</v>
      </c>
    </row>
    <row r="9245" customFormat="false" ht="15" hidden="false" customHeight="false" outlineLevel="0" collapsed="false">
      <c r="A9245" s="6" t="s">
        <v>156</v>
      </c>
      <c r="B9245" s="45" t="n">
        <v>44464</v>
      </c>
      <c r="C9245" s="6" t="s">
        <v>198</v>
      </c>
      <c r="D9245" s="6" t="s">
        <v>188</v>
      </c>
      <c r="E9245" s="6" t="s">
        <v>187</v>
      </c>
      <c r="F9245" s="34" t="n">
        <v>0.431840270757675</v>
      </c>
      <c r="G9245" s="34" t="n">
        <v>0.42577433434416</v>
      </c>
      <c r="H9245" s="34" t="n">
        <v>0.00606593641351488</v>
      </c>
      <c r="I9245" s="34" t="n">
        <v>0.0142468343538333</v>
      </c>
      <c r="J9245" s="35" t="n">
        <v>2.35</v>
      </c>
      <c r="K9245" s="6" t="n">
        <v>0</v>
      </c>
      <c r="L9245" s="35" t="n">
        <v>-1</v>
      </c>
      <c r="M9245" s="6" t="str">
        <f aca="false">IF(I9245&lt;=0,"Below 0%",IF(I9245&lt;=0.05,"0-5%",IF(I9245&lt;=0.1,"5-10%",IF(I9245&lt;=0.2,"10-20%",IF(I9245&lt;=0.4,"20-40%","Above 40%")))))</f>
        <v>0-5%</v>
      </c>
      <c r="N9245" s="6" t="str">
        <f aca="false">IF(AND(H9245&gt;=Summary!$B$25,I9245&gt;=Summary!$B$26,I9245&lt;=Summary!$B$27,J9245&gt;=Summary!$B$28,J9245&lt;=Summary!$B$29,F9245*J9245&gt;1),"Yes","No")</f>
        <v>No</v>
      </c>
    </row>
    <row r="9246" customFormat="false" ht="15" hidden="false" customHeight="false" outlineLevel="0" collapsed="false">
      <c r="A9246" s="6" t="s">
        <v>156</v>
      </c>
      <c r="B9246" s="45" t="n">
        <v>44464</v>
      </c>
      <c r="C9246" s="6" t="s">
        <v>198</v>
      </c>
      <c r="D9246" s="6" t="s">
        <v>188</v>
      </c>
      <c r="E9246" s="6" t="s">
        <v>174</v>
      </c>
      <c r="F9246" s="34" t="n">
        <v>0.303569197654724</v>
      </c>
      <c r="G9246" s="34" t="n">
        <v>0.28587705305965</v>
      </c>
      <c r="H9246" s="34" t="n">
        <v>0.0176921445950737</v>
      </c>
      <c r="I9246" s="34" t="n">
        <v>0.0618872498009908</v>
      </c>
      <c r="J9246" s="35" t="n">
        <v>3.5</v>
      </c>
      <c r="K9246" s="6" t="n">
        <v>1</v>
      </c>
      <c r="L9246" s="35" t="n">
        <v>2.5</v>
      </c>
      <c r="M9246" s="6" t="str">
        <f aca="false">IF(I9246&lt;=0,"Below 0%",IF(I9246&lt;=0.05,"0-5%",IF(I9246&lt;=0.1,"5-10%",IF(I9246&lt;=0.2,"10-20%",IF(I9246&lt;=0.4,"20-40%","Above 40%")))))</f>
        <v>5-10%</v>
      </c>
      <c r="N9246" s="6" t="str">
        <f aca="false">IF(AND(H9246&gt;=Summary!$B$25,I9246&gt;=Summary!$B$26,I9246&lt;=Summary!$B$27,J9246&gt;=Summary!$B$28,J9246&lt;=Summary!$B$29,F9246*J9246&gt;1),"Yes","No")</f>
        <v>No</v>
      </c>
    </row>
    <row r="9247" customFormat="false" ht="15" hidden="false" customHeight="false" outlineLevel="0" collapsed="false">
      <c r="A9247" s="6" t="s">
        <v>156</v>
      </c>
      <c r="B9247" s="45" t="n">
        <v>44464</v>
      </c>
      <c r="C9247" s="6" t="s">
        <v>198</v>
      </c>
      <c r="D9247" s="6" t="s">
        <v>188</v>
      </c>
      <c r="E9247" s="6" t="s">
        <v>177</v>
      </c>
      <c r="F9247" s="34" t="n">
        <v>0.264590501785278</v>
      </c>
      <c r="G9247" s="34" t="n">
        <v>0.288348612596189</v>
      </c>
      <c r="H9247" s="34" t="n">
        <v>-0.023758110810911</v>
      </c>
      <c r="I9247" s="34" t="n">
        <v>-0.0823937059970613</v>
      </c>
      <c r="J9247" s="35" t="n">
        <v>3.47</v>
      </c>
      <c r="K9247" s="6" t="n">
        <v>0</v>
      </c>
      <c r="L9247" s="35" t="n">
        <v>-1</v>
      </c>
      <c r="M9247" s="6" t="str">
        <f aca="false">IF(I9247&lt;=0,"Below 0%",IF(I9247&lt;=0.05,"0-5%",IF(I9247&lt;=0.1,"5-10%",IF(I9247&lt;=0.2,"10-20%",IF(I9247&lt;=0.4,"20-40%","Above 40%")))))</f>
        <v>Below 0%</v>
      </c>
      <c r="N9247" s="6" t="str">
        <f aca="false">IF(AND(H9247&gt;=Summary!$B$25,I9247&gt;=Summary!$B$26,I9247&lt;=Summary!$B$27,J9247&gt;=Summary!$B$28,J9247&lt;=Summary!$B$29,F9247*J9247&gt;1),"Yes","No")</f>
        <v>No</v>
      </c>
    </row>
    <row r="9248" customFormat="false" ht="15" hidden="false" customHeight="false" outlineLevel="0" collapsed="false">
      <c r="A9248" s="6" t="s">
        <v>156</v>
      </c>
      <c r="B9248" s="45" t="n">
        <v>44465</v>
      </c>
      <c r="C9248" s="6" t="s">
        <v>185</v>
      </c>
      <c r="D9248" s="6" t="s">
        <v>181</v>
      </c>
      <c r="E9248" s="6" t="s">
        <v>187</v>
      </c>
      <c r="F9248" s="34" t="n">
        <v>0.281935185194016</v>
      </c>
      <c r="G9248" s="34" t="n">
        <v>0.425455417066155</v>
      </c>
      <c r="H9248" s="34" t="n">
        <v>-0.14352023187214</v>
      </c>
      <c r="I9248" s="34" t="n">
        <v>-0.337333187251024</v>
      </c>
      <c r="J9248" s="35" t="n">
        <v>2.38</v>
      </c>
      <c r="K9248" s="6" t="n">
        <v>1</v>
      </c>
      <c r="L9248" s="35" t="n">
        <v>1.38</v>
      </c>
      <c r="M9248" s="6" t="str">
        <f aca="false">IF(I9248&lt;=0,"Below 0%",IF(I9248&lt;=0.05,"0-5%",IF(I9248&lt;=0.1,"5-10%",IF(I9248&lt;=0.2,"10-20%",IF(I9248&lt;=0.4,"20-40%","Above 40%")))))</f>
        <v>Below 0%</v>
      </c>
      <c r="N9248" s="6" t="str">
        <f aca="false">IF(AND(H9248&gt;=Summary!$B$25,I9248&gt;=Summary!$B$26,I9248&lt;=Summary!$B$27,J9248&gt;=Summary!$B$28,J9248&lt;=Summary!$B$29,F9248*J9248&gt;1),"Yes","No")</f>
        <v>No</v>
      </c>
    </row>
    <row r="9249" customFormat="false" ht="15" hidden="false" customHeight="false" outlineLevel="0" collapsed="false">
      <c r="A9249" s="6" t="s">
        <v>156</v>
      </c>
      <c r="B9249" s="45" t="n">
        <v>44465</v>
      </c>
      <c r="C9249" s="6" t="s">
        <v>185</v>
      </c>
      <c r="D9249" s="6" t="s">
        <v>181</v>
      </c>
      <c r="E9249" s="6" t="s">
        <v>174</v>
      </c>
      <c r="F9249" s="34" t="n">
        <v>0.374026000499725</v>
      </c>
      <c r="G9249" s="34" t="n">
        <v>0.289309683604986</v>
      </c>
      <c r="H9249" s="34" t="n">
        <v>0.0847163168947397</v>
      </c>
      <c r="I9249" s="34" t="n">
        <v>0.292822265190434</v>
      </c>
      <c r="J9249" s="35" t="n">
        <v>3.5</v>
      </c>
      <c r="K9249" s="6" t="n">
        <v>0</v>
      </c>
      <c r="L9249" s="35" t="n">
        <v>-1</v>
      </c>
      <c r="M9249" s="6" t="str">
        <f aca="false">IF(I9249&lt;=0,"Below 0%",IF(I9249&lt;=0.05,"0-5%",IF(I9249&lt;=0.1,"5-10%",IF(I9249&lt;=0.2,"10-20%",IF(I9249&lt;=0.4,"20-40%","Above 40%")))))</f>
        <v>20-40%</v>
      </c>
      <c r="N9249" s="6" t="str">
        <f aca="false">IF(AND(H9249&gt;=Summary!$B$25,I9249&gt;=Summary!$B$26,I9249&lt;=Summary!$B$27,J9249&gt;=Summary!$B$28,J9249&lt;=Summary!$B$29,F9249*J9249&gt;1),"Yes","No")</f>
        <v>Yes</v>
      </c>
    </row>
    <row r="9250" customFormat="false" ht="15" hidden="false" customHeight="false" outlineLevel="0" collapsed="false">
      <c r="A9250" s="6" t="s">
        <v>156</v>
      </c>
      <c r="B9250" s="45" t="n">
        <v>44465</v>
      </c>
      <c r="C9250" s="6" t="s">
        <v>185</v>
      </c>
      <c r="D9250" s="6" t="s">
        <v>181</v>
      </c>
      <c r="E9250" s="6" t="s">
        <v>177</v>
      </c>
      <c r="F9250" s="34" t="n">
        <v>0.344038814306259</v>
      </c>
      <c r="G9250" s="34" t="n">
        <v>0.285234899328859</v>
      </c>
      <c r="H9250" s="34" t="n">
        <v>0.0588039149774001</v>
      </c>
      <c r="I9250" s="34" t="n">
        <v>0.20615960780312</v>
      </c>
      <c r="J9250" s="35" t="n">
        <v>3.55</v>
      </c>
      <c r="K9250" s="6" t="n">
        <v>0</v>
      </c>
      <c r="L9250" s="35" t="n">
        <v>-1</v>
      </c>
      <c r="M9250" s="6" t="str">
        <f aca="false">IF(I9250&lt;=0,"Below 0%",IF(I9250&lt;=0.05,"0-5%",IF(I9250&lt;=0.1,"5-10%",IF(I9250&lt;=0.2,"10-20%",IF(I9250&lt;=0.4,"20-40%","Above 40%")))))</f>
        <v>20-40%</v>
      </c>
      <c r="N9250" s="6" t="str">
        <f aca="false">IF(AND(H9250&gt;=Summary!$B$25,I9250&gt;=Summary!$B$26,I9250&lt;=Summary!$B$27,J9250&gt;=Summary!$B$28,J9250&lt;=Summary!$B$29,F9250*J9250&gt;1),"Yes","No")</f>
        <v>Yes</v>
      </c>
    </row>
    <row r="9251" customFormat="false" ht="15" hidden="false" customHeight="false" outlineLevel="0" collapsed="false">
      <c r="A9251" s="6" t="s">
        <v>156</v>
      </c>
      <c r="B9251" s="45" t="n">
        <v>44465</v>
      </c>
      <c r="C9251" s="6" t="s">
        <v>179</v>
      </c>
      <c r="D9251" s="6" t="s">
        <v>203</v>
      </c>
      <c r="E9251" s="6" t="s">
        <v>187</v>
      </c>
      <c r="F9251" s="34" t="n">
        <v>0.357178211212158</v>
      </c>
      <c r="G9251" s="34" t="n">
        <v>0.360420105464585</v>
      </c>
      <c r="H9251" s="34" t="n">
        <v>-0.00324189425242649</v>
      </c>
      <c r="I9251" s="34" t="n">
        <v>-0.00899476528438292</v>
      </c>
      <c r="J9251" s="35" t="n">
        <v>2.78</v>
      </c>
      <c r="K9251" s="6" t="n">
        <v>0</v>
      </c>
      <c r="L9251" s="35" t="n">
        <v>-1</v>
      </c>
      <c r="M9251" s="6" t="str">
        <f aca="false">IF(I9251&lt;=0,"Below 0%",IF(I9251&lt;=0.05,"0-5%",IF(I9251&lt;=0.1,"5-10%",IF(I9251&lt;=0.2,"10-20%",IF(I9251&lt;=0.4,"20-40%","Above 40%")))))</f>
        <v>Below 0%</v>
      </c>
      <c r="N9251" s="6" t="str">
        <f aca="false">IF(AND(H9251&gt;=Summary!$B$25,I9251&gt;=Summary!$B$26,I9251&lt;=Summary!$B$27,J9251&gt;=Summary!$B$28,J9251&lt;=Summary!$B$29,F9251*J9251&gt;1),"Yes","No")</f>
        <v>No</v>
      </c>
    </row>
    <row r="9252" customFormat="false" ht="15" hidden="false" customHeight="false" outlineLevel="0" collapsed="false">
      <c r="A9252" s="6" t="s">
        <v>156</v>
      </c>
      <c r="B9252" s="45" t="n">
        <v>44465</v>
      </c>
      <c r="C9252" s="6" t="s">
        <v>179</v>
      </c>
      <c r="D9252" s="6" t="s">
        <v>203</v>
      </c>
      <c r="E9252" s="6" t="s">
        <v>174</v>
      </c>
      <c r="F9252" s="34" t="n">
        <v>0.376925319433212</v>
      </c>
      <c r="G9252" s="34" t="n">
        <v>0.296440205086256</v>
      </c>
      <c r="H9252" s="34" t="n">
        <v>0.0804851143469563</v>
      </c>
      <c r="I9252" s="34" t="n">
        <v>0.271505392878599</v>
      </c>
      <c r="J9252" s="35" t="n">
        <v>3.38</v>
      </c>
      <c r="K9252" s="6" t="n">
        <v>0</v>
      </c>
      <c r="L9252" s="35" t="n">
        <v>-1</v>
      </c>
      <c r="M9252" s="6" t="str">
        <f aca="false">IF(I9252&lt;=0,"Below 0%",IF(I9252&lt;=0.05,"0-5%",IF(I9252&lt;=0.1,"5-10%",IF(I9252&lt;=0.2,"10-20%",IF(I9252&lt;=0.4,"20-40%","Above 40%")))))</f>
        <v>20-40%</v>
      </c>
      <c r="N9252" s="6" t="str">
        <f aca="false">IF(AND(H9252&gt;=Summary!$B$25,I9252&gt;=Summary!$B$26,I9252&lt;=Summary!$B$27,J9252&gt;=Summary!$B$28,J9252&lt;=Summary!$B$29,F9252*J9252&gt;1),"Yes","No")</f>
        <v>Yes</v>
      </c>
    </row>
    <row r="9253" customFormat="false" ht="15" hidden="false" customHeight="false" outlineLevel="0" collapsed="false">
      <c r="A9253" s="6" t="s">
        <v>156</v>
      </c>
      <c r="B9253" s="45" t="n">
        <v>44465</v>
      </c>
      <c r="C9253" s="6" t="s">
        <v>179</v>
      </c>
      <c r="D9253" s="6" t="s">
        <v>203</v>
      </c>
      <c r="E9253" s="6" t="s">
        <v>177</v>
      </c>
      <c r="F9253" s="34" t="n">
        <v>0.265896439552307</v>
      </c>
      <c r="G9253" s="34" t="n">
        <v>0.343139689449159</v>
      </c>
      <c r="H9253" s="34" t="n">
        <v>-0.0772432498968522</v>
      </c>
      <c r="I9253" s="34" t="n">
        <v>-0.225107302570712</v>
      </c>
      <c r="J9253" s="35" t="n">
        <v>2.92</v>
      </c>
      <c r="K9253" s="6" t="n">
        <v>1</v>
      </c>
      <c r="L9253" s="35" t="n">
        <v>1.92</v>
      </c>
      <c r="M9253" s="6" t="str">
        <f aca="false">IF(I9253&lt;=0,"Below 0%",IF(I9253&lt;=0.05,"0-5%",IF(I9253&lt;=0.1,"5-10%",IF(I9253&lt;=0.2,"10-20%",IF(I9253&lt;=0.4,"20-40%","Above 40%")))))</f>
        <v>Below 0%</v>
      </c>
      <c r="N9253" s="6" t="str">
        <f aca="false">IF(AND(H9253&gt;=Summary!$B$25,I9253&gt;=Summary!$B$26,I9253&lt;=Summary!$B$27,J9253&gt;=Summary!$B$28,J9253&lt;=Summary!$B$29,F9253*J9253&gt;1),"Yes","No")</f>
        <v>No</v>
      </c>
    </row>
    <row r="9254" customFormat="false" ht="15" hidden="false" customHeight="false" outlineLevel="0" collapsed="false">
      <c r="A9254" s="6" t="s">
        <v>156</v>
      </c>
      <c r="B9254" s="45" t="n">
        <v>44466</v>
      </c>
      <c r="C9254" s="6" t="s">
        <v>180</v>
      </c>
      <c r="D9254" s="6" t="s">
        <v>201</v>
      </c>
      <c r="E9254" s="6" t="s">
        <v>187</v>
      </c>
      <c r="F9254" s="34" t="n">
        <v>0.334320038557053</v>
      </c>
      <c r="G9254" s="34" t="n">
        <v>0.316874020894879</v>
      </c>
      <c r="H9254" s="34" t="n">
        <v>0.0174460176621734</v>
      </c>
      <c r="I9254" s="34" t="n">
        <v>0.0550566361133182</v>
      </c>
      <c r="J9254" s="35" t="n">
        <v>3.16</v>
      </c>
      <c r="K9254" s="6" t="n">
        <v>0</v>
      </c>
      <c r="L9254" s="35" t="n">
        <v>-1</v>
      </c>
      <c r="M9254" s="6" t="str">
        <f aca="false">IF(I9254&lt;=0,"Below 0%",IF(I9254&lt;=0.05,"0-5%",IF(I9254&lt;=0.1,"5-10%",IF(I9254&lt;=0.2,"10-20%",IF(I9254&lt;=0.4,"20-40%","Above 40%")))))</f>
        <v>5-10%</v>
      </c>
      <c r="N9254" s="6" t="str">
        <f aca="false">IF(AND(H9254&gt;=Summary!$B$25,I9254&gt;=Summary!$B$26,I9254&lt;=Summary!$B$27,J9254&gt;=Summary!$B$28,J9254&lt;=Summary!$B$29,F9254*J9254&gt;1),"Yes","No")</f>
        <v>No</v>
      </c>
    </row>
    <row r="9255" customFormat="false" ht="15" hidden="false" customHeight="false" outlineLevel="0" collapsed="false">
      <c r="A9255" s="6" t="s">
        <v>156</v>
      </c>
      <c r="B9255" s="45" t="n">
        <v>44466</v>
      </c>
      <c r="C9255" s="6" t="s">
        <v>180</v>
      </c>
      <c r="D9255" s="6" t="s">
        <v>201</v>
      </c>
      <c r="E9255" s="6" t="s">
        <v>174</v>
      </c>
      <c r="F9255" s="34" t="n">
        <v>0.261478185653687</v>
      </c>
      <c r="G9255" s="34" t="n">
        <v>0.30809904800856</v>
      </c>
      <c r="H9255" s="34" t="n">
        <v>-0.046620862354873</v>
      </c>
      <c r="I9255" s="34" t="n">
        <v>-0.151317774774747</v>
      </c>
      <c r="J9255" s="35" t="n">
        <v>3.25</v>
      </c>
      <c r="K9255" s="6" t="n">
        <v>1</v>
      </c>
      <c r="L9255" s="35" t="n">
        <v>2.25</v>
      </c>
      <c r="M9255" s="6" t="str">
        <f aca="false">IF(I9255&lt;=0,"Below 0%",IF(I9255&lt;=0.05,"0-5%",IF(I9255&lt;=0.1,"5-10%",IF(I9255&lt;=0.2,"10-20%",IF(I9255&lt;=0.4,"20-40%","Above 40%")))))</f>
        <v>Below 0%</v>
      </c>
      <c r="N9255" s="6" t="str">
        <f aca="false">IF(AND(H9255&gt;=Summary!$B$25,I9255&gt;=Summary!$B$26,I9255&lt;=Summary!$B$27,J9255&gt;=Summary!$B$28,J9255&lt;=Summary!$B$29,F9255*J9255&gt;1),"Yes","No")</f>
        <v>No</v>
      </c>
    </row>
    <row r="9256" customFormat="false" ht="15" hidden="false" customHeight="false" outlineLevel="0" collapsed="false">
      <c r="A9256" s="6" t="s">
        <v>156</v>
      </c>
      <c r="B9256" s="45" t="n">
        <v>44466</v>
      </c>
      <c r="C9256" s="6" t="s">
        <v>180</v>
      </c>
      <c r="D9256" s="6" t="s">
        <v>201</v>
      </c>
      <c r="E9256" s="6" t="s">
        <v>177</v>
      </c>
      <c r="F9256" s="34" t="n">
        <v>0.404201745986939</v>
      </c>
      <c r="G9256" s="34" t="n">
        <v>0.375026931096561</v>
      </c>
      <c r="H9256" s="34" t="n">
        <v>0.0291748148903772</v>
      </c>
      <c r="I9256" s="34" t="n">
        <v>0.0777939195061843</v>
      </c>
      <c r="J9256" s="35" t="n">
        <v>2.67</v>
      </c>
      <c r="K9256" s="6" t="n">
        <v>0</v>
      </c>
      <c r="L9256" s="35" t="n">
        <v>-1</v>
      </c>
      <c r="M9256" s="6" t="str">
        <f aca="false">IF(I9256&lt;=0,"Below 0%",IF(I9256&lt;=0.05,"0-5%",IF(I9256&lt;=0.1,"5-10%",IF(I9256&lt;=0.2,"10-20%",IF(I9256&lt;=0.4,"20-40%","Above 40%")))))</f>
        <v>5-10%</v>
      </c>
      <c r="N9256" s="6" t="str">
        <f aca="false">IF(AND(H9256&gt;=Summary!$B$25,I9256&gt;=Summary!$B$26,I9256&lt;=Summary!$B$27,J9256&gt;=Summary!$B$28,J9256&lt;=Summary!$B$29,F9256*J9256&gt;1),"Yes","No")</f>
        <v>No</v>
      </c>
    </row>
    <row r="9257" customFormat="false" ht="15" hidden="false" customHeight="false" outlineLevel="0" collapsed="false">
      <c r="A9257" s="6" t="s">
        <v>156</v>
      </c>
      <c r="B9257" s="45" t="n">
        <v>44471</v>
      </c>
      <c r="C9257" s="6" t="s">
        <v>201</v>
      </c>
      <c r="D9257" s="6" t="s">
        <v>185</v>
      </c>
      <c r="E9257" s="6" t="s">
        <v>187</v>
      </c>
      <c r="F9257" s="34" t="n">
        <v>0.290948182344437</v>
      </c>
      <c r="G9257" s="34" t="n">
        <v>0.313592373248592</v>
      </c>
      <c r="H9257" s="34" t="n">
        <v>-0.022644190904155</v>
      </c>
      <c r="I9257" s="34" t="n">
        <v>-0.072208997526239</v>
      </c>
      <c r="J9257" s="35" t="n">
        <v>3.2</v>
      </c>
      <c r="K9257" s="6" t="n">
        <v>0</v>
      </c>
      <c r="L9257" s="35" t="n">
        <v>-1</v>
      </c>
      <c r="M9257" s="6" t="str">
        <f aca="false">IF(I9257&lt;=0,"Below 0%",IF(I9257&lt;=0.05,"0-5%",IF(I9257&lt;=0.1,"5-10%",IF(I9257&lt;=0.2,"10-20%",IF(I9257&lt;=0.4,"20-40%","Above 40%")))))</f>
        <v>Below 0%</v>
      </c>
      <c r="N9257" s="6" t="str">
        <f aca="false">IF(AND(H9257&gt;=Summary!$B$25,I9257&gt;=Summary!$B$26,I9257&lt;=Summary!$B$27,J9257&gt;=Summary!$B$28,J9257&lt;=Summary!$B$29,F9257*J9257&gt;1),"Yes","No")</f>
        <v>No</v>
      </c>
    </row>
    <row r="9258" customFormat="false" ht="15" hidden="false" customHeight="false" outlineLevel="0" collapsed="false">
      <c r="A9258" s="6" t="s">
        <v>156</v>
      </c>
      <c r="B9258" s="45" t="n">
        <v>44471</v>
      </c>
      <c r="C9258" s="6" t="s">
        <v>201</v>
      </c>
      <c r="D9258" s="6" t="s">
        <v>185</v>
      </c>
      <c r="E9258" s="6" t="s">
        <v>174</v>
      </c>
      <c r="F9258" s="34" t="n">
        <v>0.281793266534805</v>
      </c>
      <c r="G9258" s="34" t="n">
        <v>0.300447782753142</v>
      </c>
      <c r="H9258" s="34" t="n">
        <v>-0.0186545162183364</v>
      </c>
      <c r="I9258" s="34" t="n">
        <v>-0.0620890460478573</v>
      </c>
      <c r="J9258" s="35" t="n">
        <v>3.34</v>
      </c>
      <c r="K9258" s="6" t="n">
        <v>1</v>
      </c>
      <c r="L9258" s="35" t="n">
        <v>2.34</v>
      </c>
      <c r="M9258" s="6" t="str">
        <f aca="false">IF(I9258&lt;=0,"Below 0%",IF(I9258&lt;=0.05,"0-5%",IF(I9258&lt;=0.1,"5-10%",IF(I9258&lt;=0.2,"10-20%",IF(I9258&lt;=0.4,"20-40%","Above 40%")))))</f>
        <v>Below 0%</v>
      </c>
      <c r="N9258" s="6" t="str">
        <f aca="false">IF(AND(H9258&gt;=Summary!$B$25,I9258&gt;=Summary!$B$26,I9258&lt;=Summary!$B$27,J9258&gt;=Summary!$B$28,J9258&lt;=Summary!$B$29,F9258*J9258&gt;1),"Yes","No")</f>
        <v>No</v>
      </c>
    </row>
    <row r="9259" customFormat="false" ht="15" hidden="false" customHeight="false" outlineLevel="0" collapsed="false">
      <c r="A9259" s="6" t="s">
        <v>156</v>
      </c>
      <c r="B9259" s="45" t="n">
        <v>44471</v>
      </c>
      <c r="C9259" s="6" t="s">
        <v>201</v>
      </c>
      <c r="D9259" s="6" t="s">
        <v>185</v>
      </c>
      <c r="E9259" s="6" t="s">
        <v>177</v>
      </c>
      <c r="F9259" s="34" t="n">
        <v>0.427258551120758</v>
      </c>
      <c r="G9259" s="34" t="n">
        <v>0.385959843998267</v>
      </c>
      <c r="H9259" s="34" t="n">
        <v>0.0412987071224915</v>
      </c>
      <c r="I9259" s="34" t="n">
        <v>0.107002600826725</v>
      </c>
      <c r="J9259" s="35" t="n">
        <v>2.6</v>
      </c>
      <c r="K9259" s="6" t="n">
        <v>0</v>
      </c>
      <c r="L9259" s="35" t="n">
        <v>-1</v>
      </c>
      <c r="M9259" s="6" t="str">
        <f aca="false">IF(I9259&lt;=0,"Below 0%",IF(I9259&lt;=0.05,"0-5%",IF(I9259&lt;=0.1,"5-10%",IF(I9259&lt;=0.2,"10-20%",IF(I9259&lt;=0.4,"20-40%","Above 40%")))))</f>
        <v>10-20%</v>
      </c>
      <c r="N9259" s="6" t="str">
        <f aca="false">IF(AND(H9259&gt;=Summary!$B$25,I9259&gt;=Summary!$B$26,I9259&lt;=Summary!$B$27,J9259&gt;=Summary!$B$28,J9259&lt;=Summary!$B$29,F9259*J9259&gt;1),"Yes","No")</f>
        <v>Yes</v>
      </c>
    </row>
    <row r="9260" customFormat="false" ht="15" hidden="false" customHeight="false" outlineLevel="0" collapsed="false">
      <c r="A9260" s="6" t="s">
        <v>156</v>
      </c>
      <c r="B9260" s="45" t="n">
        <v>44471</v>
      </c>
      <c r="C9260" s="6" t="s">
        <v>196</v>
      </c>
      <c r="D9260" s="6" t="s">
        <v>172</v>
      </c>
      <c r="E9260" s="6" t="s">
        <v>187</v>
      </c>
      <c r="F9260" s="34" t="n">
        <v>0.649801552295685</v>
      </c>
      <c r="G9260" s="34" t="n">
        <v>0.512761656579925</v>
      </c>
      <c r="H9260" s="34" t="n">
        <v>0.13703989571576</v>
      </c>
      <c r="I9260" s="34" t="n">
        <v>0.267258469811889</v>
      </c>
      <c r="J9260" s="35" t="n">
        <v>1.94</v>
      </c>
      <c r="K9260" s="6" t="n">
        <v>0</v>
      </c>
      <c r="L9260" s="35" t="n">
        <v>-1</v>
      </c>
      <c r="M9260" s="6" t="str">
        <f aca="false">IF(I9260&lt;=0,"Below 0%",IF(I9260&lt;=0.05,"0-5%",IF(I9260&lt;=0.1,"5-10%",IF(I9260&lt;=0.2,"10-20%",IF(I9260&lt;=0.4,"20-40%","Above 40%")))))</f>
        <v>20-40%</v>
      </c>
      <c r="N9260" s="6" t="str">
        <f aca="false">IF(AND(H9260&gt;=Summary!$B$25,I9260&gt;=Summary!$B$26,I9260&lt;=Summary!$B$27,J9260&gt;=Summary!$B$28,J9260&lt;=Summary!$B$29,F9260*J9260&gt;1),"Yes","No")</f>
        <v>Yes</v>
      </c>
    </row>
    <row r="9261" customFormat="false" ht="15" hidden="false" customHeight="false" outlineLevel="0" collapsed="false">
      <c r="A9261" s="6" t="s">
        <v>156</v>
      </c>
      <c r="B9261" s="45" t="n">
        <v>44471</v>
      </c>
      <c r="C9261" s="6" t="s">
        <v>196</v>
      </c>
      <c r="D9261" s="6" t="s">
        <v>172</v>
      </c>
      <c r="E9261" s="6" t="s">
        <v>174</v>
      </c>
      <c r="F9261" s="34" t="n">
        <v>0.250611394643784</v>
      </c>
      <c r="G9261" s="34" t="n">
        <v>0.268128736863896</v>
      </c>
      <c r="H9261" s="34" t="n">
        <v>-0.0175173422201123</v>
      </c>
      <c r="I9261" s="34" t="n">
        <v>-0.0653318343456943</v>
      </c>
      <c r="J9261" s="35" t="n">
        <v>3.71</v>
      </c>
      <c r="K9261" s="6" t="n">
        <v>1</v>
      </c>
      <c r="L9261" s="35" t="n">
        <v>2.71</v>
      </c>
      <c r="M9261" s="6" t="str">
        <f aca="false">IF(I9261&lt;=0,"Below 0%",IF(I9261&lt;=0.05,"0-5%",IF(I9261&lt;=0.1,"5-10%",IF(I9261&lt;=0.2,"10-20%",IF(I9261&lt;=0.4,"20-40%","Above 40%")))))</f>
        <v>Below 0%</v>
      </c>
      <c r="N9261" s="6" t="str">
        <f aca="false">IF(AND(H9261&gt;=Summary!$B$25,I9261&gt;=Summary!$B$26,I9261&lt;=Summary!$B$27,J9261&gt;=Summary!$B$28,J9261&lt;=Summary!$B$29,F9261*J9261&gt;1),"Yes","No")</f>
        <v>No</v>
      </c>
    </row>
    <row r="9262" customFormat="false" ht="15" hidden="false" customHeight="false" outlineLevel="0" collapsed="false">
      <c r="A9262" s="6" t="s">
        <v>156</v>
      </c>
      <c r="B9262" s="45" t="n">
        <v>44471</v>
      </c>
      <c r="C9262" s="6" t="s">
        <v>196</v>
      </c>
      <c r="D9262" s="6" t="s">
        <v>172</v>
      </c>
      <c r="E9262" s="6" t="s">
        <v>177</v>
      </c>
      <c r="F9262" s="34" t="n">
        <v>0.0995870679616928</v>
      </c>
      <c r="G9262" s="34" t="n">
        <v>0.219109606556179</v>
      </c>
      <c r="H9262" s="34" t="n">
        <v>-0.119522538594486</v>
      </c>
      <c r="I9262" s="34" t="n">
        <v>-0.545492004997239</v>
      </c>
      <c r="J9262" s="35" t="n">
        <v>4.54</v>
      </c>
      <c r="K9262" s="6" t="n">
        <v>0</v>
      </c>
      <c r="L9262" s="35" t="n">
        <v>-1</v>
      </c>
      <c r="M9262" s="6" t="str">
        <f aca="false">IF(I9262&lt;=0,"Below 0%",IF(I9262&lt;=0.05,"0-5%",IF(I9262&lt;=0.1,"5-10%",IF(I9262&lt;=0.2,"10-20%",IF(I9262&lt;=0.4,"20-40%","Above 40%")))))</f>
        <v>Below 0%</v>
      </c>
      <c r="N9262" s="6" t="str">
        <f aca="false">IF(AND(H9262&gt;=Summary!$B$25,I9262&gt;=Summary!$B$26,I9262&lt;=Summary!$B$27,J9262&gt;=Summary!$B$28,J9262&lt;=Summary!$B$29,F9262*J9262&gt;1),"Yes","No")</f>
        <v>No</v>
      </c>
    </row>
    <row r="9263" customFormat="false" ht="15" hidden="false" customHeight="false" outlineLevel="0" collapsed="false">
      <c r="A9263" s="6" t="s">
        <v>156</v>
      </c>
      <c r="B9263" s="45" t="n">
        <v>44471</v>
      </c>
      <c r="C9263" s="6" t="s">
        <v>190</v>
      </c>
      <c r="D9263" s="6" t="s">
        <v>179</v>
      </c>
      <c r="E9263" s="6" t="s">
        <v>187</v>
      </c>
      <c r="F9263" s="34" t="n">
        <v>0.635310113430023</v>
      </c>
      <c r="G9263" s="34" t="n">
        <v>0.704819426087387</v>
      </c>
      <c r="H9263" s="34" t="n">
        <v>-0.0695093126573635</v>
      </c>
      <c r="I9263" s="34" t="n">
        <v>-0.0986200295914452</v>
      </c>
      <c r="J9263" s="35" t="n">
        <v>1.42</v>
      </c>
      <c r="K9263" s="6" t="n">
        <v>1</v>
      </c>
      <c r="L9263" s="35" t="n">
        <v>0.42</v>
      </c>
      <c r="M9263" s="6" t="str">
        <f aca="false">IF(I9263&lt;=0,"Below 0%",IF(I9263&lt;=0.05,"0-5%",IF(I9263&lt;=0.1,"5-10%",IF(I9263&lt;=0.2,"10-20%",IF(I9263&lt;=0.4,"20-40%","Above 40%")))))</f>
        <v>Below 0%</v>
      </c>
      <c r="N9263" s="6" t="str">
        <f aca="false">IF(AND(H9263&gt;=Summary!$B$25,I9263&gt;=Summary!$B$26,I9263&lt;=Summary!$B$27,J9263&gt;=Summary!$B$28,J9263&lt;=Summary!$B$29,F9263*J9263&gt;1),"Yes","No")</f>
        <v>No</v>
      </c>
    </row>
    <row r="9264" customFormat="false" ht="15" hidden="false" customHeight="false" outlineLevel="0" collapsed="false">
      <c r="A9264" s="6" t="s">
        <v>156</v>
      </c>
      <c r="B9264" s="45" t="n">
        <v>44471</v>
      </c>
      <c r="C9264" s="6" t="s">
        <v>190</v>
      </c>
      <c r="D9264" s="6" t="s">
        <v>179</v>
      </c>
      <c r="E9264" s="6" t="s">
        <v>174</v>
      </c>
      <c r="F9264" s="34" t="n">
        <v>0.17799574136734</v>
      </c>
      <c r="G9264" s="34" t="n">
        <v>0.195096215408205</v>
      </c>
      <c r="H9264" s="34" t="n">
        <v>-0.0171004740408644</v>
      </c>
      <c r="I9264" s="34" t="n">
        <v>-0.0876514903432887</v>
      </c>
      <c r="J9264" s="35" t="n">
        <v>5.13</v>
      </c>
      <c r="K9264" s="6" t="n">
        <v>0</v>
      </c>
      <c r="L9264" s="35" t="n">
        <v>-1</v>
      </c>
      <c r="M9264" s="6" t="str">
        <f aca="false">IF(I9264&lt;=0,"Below 0%",IF(I9264&lt;=0.05,"0-5%",IF(I9264&lt;=0.1,"5-10%",IF(I9264&lt;=0.2,"10-20%",IF(I9264&lt;=0.4,"20-40%","Above 40%")))))</f>
        <v>Below 0%</v>
      </c>
      <c r="N9264" s="6" t="str">
        <f aca="false">IF(AND(H9264&gt;=Summary!$B$25,I9264&gt;=Summary!$B$26,I9264&lt;=Summary!$B$27,J9264&gt;=Summary!$B$28,J9264&lt;=Summary!$B$29,F9264*J9264&gt;1),"Yes","No")</f>
        <v>No</v>
      </c>
    </row>
    <row r="9265" customFormat="false" ht="15" hidden="false" customHeight="false" outlineLevel="0" collapsed="false">
      <c r="A9265" s="6" t="s">
        <v>156</v>
      </c>
      <c r="B9265" s="45" t="n">
        <v>44471</v>
      </c>
      <c r="C9265" s="6" t="s">
        <v>190</v>
      </c>
      <c r="D9265" s="6" t="s">
        <v>179</v>
      </c>
      <c r="E9265" s="6" t="s">
        <v>177</v>
      </c>
      <c r="F9265" s="34" t="n">
        <v>0.18669418990612</v>
      </c>
      <c r="G9265" s="34" t="n">
        <v>0.100084358504409</v>
      </c>
      <c r="H9265" s="34" t="n">
        <v>0.0866098314017114</v>
      </c>
      <c r="I9265" s="34" t="n">
        <v>0.865368302259699</v>
      </c>
      <c r="J9265" s="35" t="n">
        <v>10</v>
      </c>
      <c r="K9265" s="6" t="n">
        <v>0</v>
      </c>
      <c r="L9265" s="35" t="n">
        <v>-1</v>
      </c>
      <c r="M9265" s="6" t="str">
        <f aca="false">IF(I9265&lt;=0,"Below 0%",IF(I9265&lt;=0.05,"0-5%",IF(I9265&lt;=0.1,"5-10%",IF(I9265&lt;=0.2,"10-20%",IF(I9265&lt;=0.4,"20-40%","Above 40%")))))</f>
        <v>Above 40%</v>
      </c>
      <c r="N9265" s="6" t="str">
        <f aca="false">IF(AND(H9265&gt;=Summary!$B$25,I9265&gt;=Summary!$B$26,I9265&lt;=Summary!$B$27,J9265&gt;=Summary!$B$28,J9265&lt;=Summary!$B$29,F9265*J9265&gt;1),"Yes","No")</f>
        <v>No</v>
      </c>
    </row>
    <row r="9266" customFormat="false" ht="15" hidden="false" customHeight="false" outlineLevel="0" collapsed="false">
      <c r="A9266" s="6" t="s">
        <v>156</v>
      </c>
      <c r="B9266" s="45" t="n">
        <v>44471</v>
      </c>
      <c r="C9266" s="6" t="s">
        <v>205</v>
      </c>
      <c r="D9266" s="6" t="s">
        <v>198</v>
      </c>
      <c r="E9266" s="6" t="s">
        <v>187</v>
      </c>
      <c r="F9266" s="34" t="n">
        <v>0.59506493806839</v>
      </c>
      <c r="G9266" s="34" t="n">
        <v>0.550488413275701</v>
      </c>
      <c r="H9266" s="34" t="n">
        <v>0.0445765247926887</v>
      </c>
      <c r="I9266" s="34" t="n">
        <v>0.0809763179708625</v>
      </c>
      <c r="J9266" s="35" t="n">
        <v>1.83</v>
      </c>
      <c r="K9266" s="6" t="n">
        <v>1</v>
      </c>
      <c r="L9266" s="35" t="n">
        <v>0.83</v>
      </c>
      <c r="M9266" s="6" t="str">
        <f aca="false">IF(I9266&lt;=0,"Below 0%",IF(I9266&lt;=0.05,"0-5%",IF(I9266&lt;=0.1,"5-10%",IF(I9266&lt;=0.2,"10-20%",IF(I9266&lt;=0.4,"20-40%","Above 40%")))))</f>
        <v>5-10%</v>
      </c>
      <c r="N9266" s="6" t="str">
        <f aca="false">IF(AND(H9266&gt;=Summary!$B$25,I9266&gt;=Summary!$B$26,I9266&lt;=Summary!$B$27,J9266&gt;=Summary!$B$28,J9266&lt;=Summary!$B$29,F9266*J9266&gt;1),"Yes","No")</f>
        <v>No</v>
      </c>
    </row>
    <row r="9267" customFormat="false" ht="15" hidden="false" customHeight="false" outlineLevel="0" collapsed="false">
      <c r="A9267" s="6" t="s">
        <v>156</v>
      </c>
      <c r="B9267" s="45" t="n">
        <v>44471</v>
      </c>
      <c r="C9267" s="6" t="s">
        <v>205</v>
      </c>
      <c r="D9267" s="6" t="s">
        <v>198</v>
      </c>
      <c r="E9267" s="6" t="s">
        <v>174</v>
      </c>
      <c r="F9267" s="34" t="n">
        <v>0.214799508452416</v>
      </c>
      <c r="G9267" s="34" t="n">
        <v>0.243921016051945</v>
      </c>
      <c r="H9267" s="34" t="n">
        <v>-0.0291215075995296</v>
      </c>
      <c r="I9267" s="34" t="n">
        <v>-0.11938908779114</v>
      </c>
      <c r="J9267" s="35" t="n">
        <v>4.13</v>
      </c>
      <c r="K9267" s="6" t="n">
        <v>0</v>
      </c>
      <c r="L9267" s="35" t="n">
        <v>-1</v>
      </c>
      <c r="M9267" s="6" t="str">
        <f aca="false">IF(I9267&lt;=0,"Below 0%",IF(I9267&lt;=0.05,"0-5%",IF(I9267&lt;=0.1,"5-10%",IF(I9267&lt;=0.2,"10-20%",IF(I9267&lt;=0.4,"20-40%","Above 40%")))))</f>
        <v>Below 0%</v>
      </c>
      <c r="N9267" s="6" t="str">
        <f aca="false">IF(AND(H9267&gt;=Summary!$B$25,I9267&gt;=Summary!$B$26,I9267&lt;=Summary!$B$27,J9267&gt;=Summary!$B$28,J9267&lt;=Summary!$B$29,F9267*J9267&gt;1),"Yes","No")</f>
        <v>No</v>
      </c>
    </row>
    <row r="9268" customFormat="false" ht="15" hidden="false" customHeight="false" outlineLevel="0" collapsed="false">
      <c r="A9268" s="6" t="s">
        <v>156</v>
      </c>
      <c r="B9268" s="45" t="n">
        <v>44471</v>
      </c>
      <c r="C9268" s="6" t="s">
        <v>205</v>
      </c>
      <c r="D9268" s="6" t="s">
        <v>198</v>
      </c>
      <c r="E9268" s="6" t="s">
        <v>177</v>
      </c>
      <c r="F9268" s="34" t="n">
        <v>0.190135508775711</v>
      </c>
      <c r="G9268" s="34" t="n">
        <v>0.205590570672354</v>
      </c>
      <c r="H9268" s="34" t="n">
        <v>-0.0154550618966426</v>
      </c>
      <c r="I9268" s="34" t="n">
        <v>-0.0751739821826416</v>
      </c>
      <c r="J9268" s="35" t="n">
        <v>4.9</v>
      </c>
      <c r="K9268" s="6" t="n">
        <v>0</v>
      </c>
      <c r="L9268" s="35" t="n">
        <v>-1</v>
      </c>
      <c r="M9268" s="6" t="str">
        <f aca="false">IF(I9268&lt;=0,"Below 0%",IF(I9268&lt;=0.05,"0-5%",IF(I9268&lt;=0.1,"5-10%",IF(I9268&lt;=0.2,"10-20%",IF(I9268&lt;=0.4,"20-40%","Above 40%")))))</f>
        <v>Below 0%</v>
      </c>
      <c r="N9268" s="6" t="str">
        <f aca="false">IF(AND(H9268&gt;=Summary!$B$25,I9268&gt;=Summary!$B$26,I9268&lt;=Summary!$B$27,J9268&gt;=Summary!$B$28,J9268&lt;=Summary!$B$29,F9268*J9268&gt;1),"Yes","No")</f>
        <v>No</v>
      </c>
    </row>
    <row r="9269" customFormat="false" ht="15" hidden="false" customHeight="false" outlineLevel="0" collapsed="false">
      <c r="A9269" s="6" t="s">
        <v>156</v>
      </c>
      <c r="B9269" s="45" t="n">
        <v>44471</v>
      </c>
      <c r="C9269" s="6" t="s">
        <v>176</v>
      </c>
      <c r="D9269" s="6" t="s">
        <v>173</v>
      </c>
      <c r="E9269" s="6" t="s">
        <v>187</v>
      </c>
      <c r="F9269" s="34" t="n">
        <v>0.607848584651947</v>
      </c>
      <c r="G9269" s="34" t="n">
        <v>0.648777665268335</v>
      </c>
      <c r="H9269" s="34" t="n">
        <v>-0.0409290806163879</v>
      </c>
      <c r="I9269" s="34" t="n">
        <v>-0.0630864513491839</v>
      </c>
      <c r="J9269" s="35" t="n">
        <v>1.54</v>
      </c>
      <c r="K9269" s="6" t="n">
        <v>0</v>
      </c>
      <c r="L9269" s="35" t="n">
        <v>-1</v>
      </c>
      <c r="M9269" s="6" t="str">
        <f aca="false">IF(I9269&lt;=0,"Below 0%",IF(I9269&lt;=0.05,"0-5%",IF(I9269&lt;=0.1,"5-10%",IF(I9269&lt;=0.2,"10-20%",IF(I9269&lt;=0.4,"20-40%","Above 40%")))))</f>
        <v>Below 0%</v>
      </c>
      <c r="N9269" s="6" t="str">
        <f aca="false">IF(AND(H9269&gt;=Summary!$B$25,I9269&gt;=Summary!$B$26,I9269&lt;=Summary!$B$27,J9269&gt;=Summary!$B$28,J9269&lt;=Summary!$B$29,F9269*J9269&gt;1),"Yes","No")</f>
        <v>No</v>
      </c>
    </row>
    <row r="9270" customFormat="false" ht="15" hidden="false" customHeight="false" outlineLevel="0" collapsed="false">
      <c r="A9270" s="6" t="s">
        <v>156</v>
      </c>
      <c r="B9270" s="45" t="n">
        <v>44471</v>
      </c>
      <c r="C9270" s="6" t="s">
        <v>176</v>
      </c>
      <c r="D9270" s="6" t="s">
        <v>173</v>
      </c>
      <c r="E9270" s="6" t="s">
        <v>174</v>
      </c>
      <c r="F9270" s="34" t="n">
        <v>0.285778313875198</v>
      </c>
      <c r="G9270" s="34" t="n">
        <v>0.219586286706206</v>
      </c>
      <c r="H9270" s="34" t="n">
        <v>0.0661920271689927</v>
      </c>
      <c r="I9270" s="34" t="n">
        <v>0.3014397126609</v>
      </c>
      <c r="J9270" s="35" t="n">
        <v>4.55</v>
      </c>
      <c r="K9270" s="6" t="n">
        <v>1</v>
      </c>
      <c r="L9270" s="35" t="n">
        <v>3.55</v>
      </c>
      <c r="M9270" s="6" t="str">
        <f aca="false">IF(I9270&lt;=0,"Below 0%",IF(I9270&lt;=0.05,"0-5%",IF(I9270&lt;=0.1,"5-10%",IF(I9270&lt;=0.2,"10-20%",IF(I9270&lt;=0.4,"20-40%","Above 40%")))))</f>
        <v>20-40%</v>
      </c>
      <c r="N9270" s="6" t="str">
        <f aca="false">IF(AND(H9270&gt;=Summary!$B$25,I9270&gt;=Summary!$B$26,I9270&lt;=Summary!$B$27,J9270&gt;=Summary!$B$28,J9270&lt;=Summary!$B$29,F9270*J9270&gt;1),"Yes","No")</f>
        <v>Yes</v>
      </c>
    </row>
    <row r="9271" customFormat="false" ht="15" hidden="false" customHeight="false" outlineLevel="0" collapsed="false">
      <c r="A9271" s="6" t="s">
        <v>156</v>
      </c>
      <c r="B9271" s="45" t="n">
        <v>44471</v>
      </c>
      <c r="C9271" s="6" t="s">
        <v>176</v>
      </c>
      <c r="D9271" s="6" t="s">
        <v>173</v>
      </c>
      <c r="E9271" s="6" t="s">
        <v>177</v>
      </c>
      <c r="F9271" s="34" t="n">
        <v>0.106373108923435</v>
      </c>
      <c r="G9271" s="34" t="n">
        <v>0.131636048025459</v>
      </c>
      <c r="H9271" s="34" t="n">
        <v>-0.0252629391020241</v>
      </c>
      <c r="I9271" s="34" t="n">
        <v>-0.191915052760761</v>
      </c>
      <c r="J9271" s="35" t="n">
        <v>7.59</v>
      </c>
      <c r="K9271" s="6" t="n">
        <v>0</v>
      </c>
      <c r="L9271" s="35" t="n">
        <v>-1</v>
      </c>
      <c r="M9271" s="6" t="str">
        <f aca="false">IF(I9271&lt;=0,"Below 0%",IF(I9271&lt;=0.05,"0-5%",IF(I9271&lt;=0.1,"5-10%",IF(I9271&lt;=0.2,"10-20%",IF(I9271&lt;=0.4,"20-40%","Above 40%")))))</f>
        <v>Below 0%</v>
      </c>
      <c r="N9271" s="6" t="str">
        <f aca="false">IF(AND(H9271&gt;=Summary!$B$25,I9271&gt;=Summary!$B$26,I9271&lt;=Summary!$B$27,J9271&gt;=Summary!$B$28,J9271&lt;=Summary!$B$29,F9271*J9271&gt;1),"Yes","No")</f>
        <v>No</v>
      </c>
    </row>
    <row r="9272" customFormat="false" ht="15" hidden="false" customHeight="false" outlineLevel="0" collapsed="false">
      <c r="A9272" s="6" t="s">
        <v>156</v>
      </c>
      <c r="B9272" s="45" t="n">
        <v>44471</v>
      </c>
      <c r="C9272" s="6" t="s">
        <v>203</v>
      </c>
      <c r="D9272" s="6" t="s">
        <v>188</v>
      </c>
      <c r="E9272" s="6" t="s">
        <v>187</v>
      </c>
      <c r="F9272" s="34" t="n">
        <v>0.419049113988876</v>
      </c>
      <c r="G9272" s="34" t="n">
        <v>0.576419213973799</v>
      </c>
      <c r="H9272" s="34" t="n">
        <v>-0.157370099984923</v>
      </c>
      <c r="I9272" s="34" t="n">
        <v>-0.273013279519298</v>
      </c>
      <c r="J9272" s="35" t="n">
        <v>1.75</v>
      </c>
      <c r="K9272" s="6" t="n">
        <v>1</v>
      </c>
      <c r="L9272" s="35" t="n">
        <v>0.75</v>
      </c>
      <c r="M9272" s="6" t="str">
        <f aca="false">IF(I9272&lt;=0,"Below 0%",IF(I9272&lt;=0.05,"0-5%",IF(I9272&lt;=0.1,"5-10%",IF(I9272&lt;=0.2,"10-20%",IF(I9272&lt;=0.4,"20-40%","Above 40%")))))</f>
        <v>Below 0%</v>
      </c>
      <c r="N9272" s="6" t="str">
        <f aca="false">IF(AND(H9272&gt;=Summary!$B$25,I9272&gt;=Summary!$B$26,I9272&lt;=Summary!$B$27,J9272&gt;=Summary!$B$28,J9272&lt;=Summary!$B$29,F9272*J9272&gt;1),"Yes","No")</f>
        <v>No</v>
      </c>
    </row>
    <row r="9273" customFormat="false" ht="15" hidden="false" customHeight="false" outlineLevel="0" collapsed="false">
      <c r="A9273" s="6" t="s">
        <v>156</v>
      </c>
      <c r="B9273" s="45" t="n">
        <v>44471</v>
      </c>
      <c r="C9273" s="6" t="s">
        <v>203</v>
      </c>
      <c r="D9273" s="6" t="s">
        <v>188</v>
      </c>
      <c r="E9273" s="6" t="s">
        <v>174</v>
      </c>
      <c r="F9273" s="34" t="n">
        <v>0.250249683856964</v>
      </c>
      <c r="G9273" s="34" t="n">
        <v>0.240174672489083</v>
      </c>
      <c r="H9273" s="34" t="n">
        <v>0.0100750113678811</v>
      </c>
      <c r="I9273" s="34" t="n">
        <v>0.0419486836953595</v>
      </c>
      <c r="J9273" s="35" t="n">
        <v>4.2</v>
      </c>
      <c r="K9273" s="6" t="n">
        <v>0</v>
      </c>
      <c r="L9273" s="35" t="n">
        <v>-1</v>
      </c>
      <c r="M9273" s="6" t="str">
        <f aca="false">IF(I9273&lt;=0,"Below 0%",IF(I9273&lt;=0.05,"0-5%",IF(I9273&lt;=0.1,"5-10%",IF(I9273&lt;=0.2,"10-20%",IF(I9273&lt;=0.4,"20-40%","Above 40%")))))</f>
        <v>0-5%</v>
      </c>
      <c r="N9273" s="6" t="str">
        <f aca="false">IF(AND(H9273&gt;=Summary!$B$25,I9273&gt;=Summary!$B$26,I9273&lt;=Summary!$B$27,J9273&gt;=Summary!$B$28,J9273&lt;=Summary!$B$29,F9273*J9273&gt;1),"Yes","No")</f>
        <v>No</v>
      </c>
    </row>
    <row r="9274" customFormat="false" ht="15" hidden="false" customHeight="false" outlineLevel="0" collapsed="false">
      <c r="A9274" s="6" t="s">
        <v>156</v>
      </c>
      <c r="B9274" s="45" t="n">
        <v>44471</v>
      </c>
      <c r="C9274" s="6" t="s">
        <v>203</v>
      </c>
      <c r="D9274" s="6" t="s">
        <v>188</v>
      </c>
      <c r="E9274" s="6" t="s">
        <v>177</v>
      </c>
      <c r="F9274" s="34" t="n">
        <v>0.330701231956482</v>
      </c>
      <c r="G9274" s="34" t="n">
        <v>0.183406113537118</v>
      </c>
      <c r="H9274" s="34" t="n">
        <v>0.147295118419364</v>
      </c>
      <c r="I9274" s="34" t="n">
        <v>0.803109098048437</v>
      </c>
      <c r="J9274" s="35" t="n">
        <v>5.5</v>
      </c>
      <c r="K9274" s="6" t="n">
        <v>0</v>
      </c>
      <c r="L9274" s="35" t="n">
        <v>-1</v>
      </c>
      <c r="M9274" s="6" t="str">
        <f aca="false">IF(I9274&lt;=0,"Below 0%",IF(I9274&lt;=0.05,"0-5%",IF(I9274&lt;=0.1,"5-10%",IF(I9274&lt;=0.2,"10-20%",IF(I9274&lt;=0.4,"20-40%","Above 40%")))))</f>
        <v>Above 40%</v>
      </c>
      <c r="N9274" s="6" t="str">
        <f aca="false">IF(AND(H9274&gt;=Summary!$B$25,I9274&gt;=Summary!$B$26,I9274&lt;=Summary!$B$27,J9274&gt;=Summary!$B$28,J9274&lt;=Summary!$B$29,F9274*J9274&gt;1),"Yes","No")</f>
        <v>No</v>
      </c>
    </row>
    <row r="9275" customFormat="false" ht="15" hidden="false" customHeight="false" outlineLevel="0" collapsed="false">
      <c r="A9275" s="6" t="s">
        <v>156</v>
      </c>
      <c r="B9275" s="45" t="n">
        <v>44472</v>
      </c>
      <c r="C9275" s="6" t="s">
        <v>180</v>
      </c>
      <c r="D9275" s="6" t="s">
        <v>195</v>
      </c>
      <c r="E9275" s="6" t="s">
        <v>187</v>
      </c>
      <c r="F9275" s="34" t="n">
        <v>0.253864526748657</v>
      </c>
      <c r="G9275" s="34" t="n">
        <v>0.310504396112911</v>
      </c>
      <c r="H9275" s="34" t="n">
        <v>-0.0566398693642534</v>
      </c>
      <c r="I9275" s="34" t="n">
        <v>-0.182412455582938</v>
      </c>
      <c r="J9275" s="35" t="n">
        <v>3.2</v>
      </c>
      <c r="K9275" s="6" t="n">
        <v>0</v>
      </c>
      <c r="L9275" s="35" t="n">
        <v>-1</v>
      </c>
      <c r="M9275" s="6" t="str">
        <f aca="false">IF(I9275&lt;=0,"Below 0%",IF(I9275&lt;=0.05,"0-5%",IF(I9275&lt;=0.1,"5-10%",IF(I9275&lt;=0.2,"10-20%",IF(I9275&lt;=0.4,"20-40%","Above 40%")))))</f>
        <v>Below 0%</v>
      </c>
      <c r="N9275" s="6" t="str">
        <f aca="false">IF(AND(H9275&gt;=Summary!$B$25,I9275&gt;=Summary!$B$26,I9275&lt;=Summary!$B$27,J9275&gt;=Summary!$B$28,J9275&lt;=Summary!$B$29,F9275*J9275&gt;1),"Yes","No")</f>
        <v>No</v>
      </c>
    </row>
    <row r="9276" customFormat="false" ht="15" hidden="false" customHeight="false" outlineLevel="0" collapsed="false">
      <c r="A9276" s="6" t="s">
        <v>156</v>
      </c>
      <c r="B9276" s="45" t="n">
        <v>44472</v>
      </c>
      <c r="C9276" s="6" t="s">
        <v>180</v>
      </c>
      <c r="D9276" s="6" t="s">
        <v>195</v>
      </c>
      <c r="E9276" s="6" t="s">
        <v>174</v>
      </c>
      <c r="F9276" s="34" t="n">
        <v>0.26180973649025</v>
      </c>
      <c r="G9276" s="34" t="n">
        <v>0.28227672373901</v>
      </c>
      <c r="H9276" s="34" t="n">
        <v>-0.0204669872487601</v>
      </c>
      <c r="I9276" s="34" t="n">
        <v>-0.0725068187615909</v>
      </c>
      <c r="J9276" s="35" t="n">
        <v>3.52</v>
      </c>
      <c r="K9276" s="6" t="n">
        <v>1</v>
      </c>
      <c r="L9276" s="35" t="n">
        <v>2.52</v>
      </c>
      <c r="M9276" s="6" t="str">
        <f aca="false">IF(I9276&lt;=0,"Below 0%",IF(I9276&lt;=0.05,"0-5%",IF(I9276&lt;=0.1,"5-10%",IF(I9276&lt;=0.2,"10-20%",IF(I9276&lt;=0.4,"20-40%","Above 40%")))))</f>
        <v>Below 0%</v>
      </c>
      <c r="N9276" s="6" t="str">
        <f aca="false">IF(AND(H9276&gt;=Summary!$B$25,I9276&gt;=Summary!$B$26,I9276&lt;=Summary!$B$27,J9276&gt;=Summary!$B$28,J9276&lt;=Summary!$B$29,F9276*J9276&gt;1),"Yes","No")</f>
        <v>No</v>
      </c>
    </row>
    <row r="9277" customFormat="false" ht="15" hidden="false" customHeight="false" outlineLevel="0" collapsed="false">
      <c r="A9277" s="6" t="s">
        <v>156</v>
      </c>
      <c r="B9277" s="45" t="n">
        <v>44472</v>
      </c>
      <c r="C9277" s="6" t="s">
        <v>180</v>
      </c>
      <c r="D9277" s="6" t="s">
        <v>195</v>
      </c>
      <c r="E9277" s="6" t="s">
        <v>177</v>
      </c>
      <c r="F9277" s="34" t="n">
        <v>0.484325736761093</v>
      </c>
      <c r="G9277" s="34" t="n">
        <v>0.40721888014808</v>
      </c>
      <c r="H9277" s="34" t="n">
        <v>0.0771068566130136</v>
      </c>
      <c r="I9277" s="34" t="n">
        <v>0.18934990584173</v>
      </c>
      <c r="J9277" s="35" t="n">
        <v>2.44</v>
      </c>
      <c r="K9277" s="6" t="n">
        <v>0</v>
      </c>
      <c r="L9277" s="35" t="n">
        <v>-1</v>
      </c>
      <c r="M9277" s="6" t="str">
        <f aca="false">IF(I9277&lt;=0,"Below 0%",IF(I9277&lt;=0.05,"0-5%",IF(I9277&lt;=0.1,"5-10%",IF(I9277&lt;=0.2,"10-20%",IF(I9277&lt;=0.4,"20-40%","Above 40%")))))</f>
        <v>10-20%</v>
      </c>
      <c r="N9277" s="6" t="str">
        <f aca="false">IF(AND(H9277&gt;=Summary!$B$25,I9277&gt;=Summary!$B$26,I9277&lt;=Summary!$B$27,J9277&gt;=Summary!$B$28,J9277&lt;=Summary!$B$29,F9277*J9277&gt;1),"Yes","No")</f>
        <v>Yes</v>
      </c>
    </row>
    <row r="9278" customFormat="false" ht="15" hidden="false" customHeight="false" outlineLevel="0" collapsed="false">
      <c r="A9278" s="6" t="s">
        <v>156</v>
      </c>
      <c r="B9278" s="45" t="n">
        <v>44472</v>
      </c>
      <c r="C9278" s="6" t="s">
        <v>183</v>
      </c>
      <c r="D9278" s="6" t="s">
        <v>194</v>
      </c>
      <c r="E9278" s="6" t="s">
        <v>187</v>
      </c>
      <c r="F9278" s="34" t="n">
        <v>0.311151295900345</v>
      </c>
      <c r="G9278" s="34" t="n">
        <v>0.334394904458599</v>
      </c>
      <c r="H9278" s="34" t="n">
        <v>-0.0232436085582539</v>
      </c>
      <c r="I9278" s="34" t="n">
        <v>-0.0695094579742068</v>
      </c>
      <c r="J9278" s="35" t="n">
        <v>3</v>
      </c>
      <c r="K9278" s="6" t="n">
        <v>0</v>
      </c>
      <c r="L9278" s="35" t="n">
        <v>-1</v>
      </c>
      <c r="M9278" s="6" t="str">
        <f aca="false">IF(I9278&lt;=0,"Below 0%",IF(I9278&lt;=0.05,"0-5%",IF(I9278&lt;=0.1,"5-10%",IF(I9278&lt;=0.2,"10-20%",IF(I9278&lt;=0.4,"20-40%","Above 40%")))))</f>
        <v>Below 0%</v>
      </c>
      <c r="N9278" s="6" t="str">
        <f aca="false">IF(AND(H9278&gt;=Summary!$B$25,I9278&gt;=Summary!$B$26,I9278&lt;=Summary!$B$27,J9278&gt;=Summary!$B$28,J9278&lt;=Summary!$B$29,F9278*J9278&gt;1),"Yes","No")</f>
        <v>No</v>
      </c>
    </row>
    <row r="9279" customFormat="false" ht="15" hidden="false" customHeight="false" outlineLevel="0" collapsed="false">
      <c r="A9279" s="6" t="s">
        <v>156</v>
      </c>
      <c r="B9279" s="45" t="n">
        <v>44472</v>
      </c>
      <c r="C9279" s="6" t="s">
        <v>183</v>
      </c>
      <c r="D9279" s="6" t="s">
        <v>194</v>
      </c>
      <c r="E9279" s="6" t="s">
        <v>174</v>
      </c>
      <c r="F9279" s="34" t="n">
        <v>0.459720730781555</v>
      </c>
      <c r="G9279" s="34" t="n">
        <v>0.267515923566879</v>
      </c>
      <c r="H9279" s="34" t="n">
        <v>0.192204807214676</v>
      </c>
      <c r="I9279" s="34" t="n">
        <v>0.718479874588194</v>
      </c>
      <c r="J9279" s="35" t="n">
        <v>3.75</v>
      </c>
      <c r="K9279" s="6" t="n">
        <v>1</v>
      </c>
      <c r="L9279" s="35" t="n">
        <v>2.75</v>
      </c>
      <c r="M9279" s="6" t="str">
        <f aca="false">IF(I9279&lt;=0,"Below 0%",IF(I9279&lt;=0.05,"0-5%",IF(I9279&lt;=0.1,"5-10%",IF(I9279&lt;=0.2,"10-20%",IF(I9279&lt;=0.4,"20-40%","Above 40%")))))</f>
        <v>Above 40%</v>
      </c>
      <c r="N9279" s="6" t="str">
        <f aca="false">IF(AND(H9279&gt;=Summary!$B$25,I9279&gt;=Summary!$B$26,I9279&lt;=Summary!$B$27,J9279&gt;=Summary!$B$28,J9279&lt;=Summary!$B$29,F9279*J9279&gt;1),"Yes","No")</f>
        <v>No</v>
      </c>
    </row>
    <row r="9280" customFormat="false" ht="15" hidden="false" customHeight="false" outlineLevel="0" collapsed="false">
      <c r="A9280" s="6" t="s">
        <v>156</v>
      </c>
      <c r="B9280" s="45" t="n">
        <v>44472</v>
      </c>
      <c r="C9280" s="6" t="s">
        <v>183</v>
      </c>
      <c r="D9280" s="6" t="s">
        <v>194</v>
      </c>
      <c r="E9280" s="6" t="s">
        <v>177</v>
      </c>
      <c r="F9280" s="34" t="n">
        <v>0.2291279733181</v>
      </c>
      <c r="G9280" s="34" t="n">
        <v>0.398089171974522</v>
      </c>
      <c r="H9280" s="34" t="n">
        <v>-0.168961198656422</v>
      </c>
      <c r="I9280" s="34" t="n">
        <v>-0.424430531024933</v>
      </c>
      <c r="J9280" s="35" t="n">
        <v>2.52</v>
      </c>
      <c r="K9280" s="6" t="n">
        <v>0</v>
      </c>
      <c r="L9280" s="35" t="n">
        <v>-1</v>
      </c>
      <c r="M9280" s="6" t="str">
        <f aca="false">IF(I9280&lt;=0,"Below 0%",IF(I9280&lt;=0.05,"0-5%",IF(I9280&lt;=0.1,"5-10%",IF(I9280&lt;=0.2,"10-20%",IF(I9280&lt;=0.4,"20-40%","Above 40%")))))</f>
        <v>Below 0%</v>
      </c>
      <c r="N9280" s="6" t="str">
        <f aca="false">IF(AND(H9280&gt;=Summary!$B$25,I9280&gt;=Summary!$B$26,I9280&lt;=Summary!$B$27,J9280&gt;=Summary!$B$28,J9280&lt;=Summary!$B$29,F9280*J9280&gt;1),"Yes","No")</f>
        <v>No</v>
      </c>
    </row>
    <row r="9281" customFormat="false" ht="15" hidden="false" customHeight="false" outlineLevel="0" collapsed="false">
      <c r="A9281" s="6" t="s">
        <v>156</v>
      </c>
      <c r="B9281" s="45" t="n">
        <v>44472</v>
      </c>
      <c r="C9281" s="6" t="s">
        <v>181</v>
      </c>
      <c r="D9281" s="6" t="s">
        <v>182</v>
      </c>
      <c r="E9281" s="6" t="s">
        <v>187</v>
      </c>
      <c r="F9281" s="34" t="n">
        <v>0.452511131763458</v>
      </c>
      <c r="G9281" s="34" t="n">
        <v>0.453754967562243</v>
      </c>
      <c r="H9281" s="34" t="n">
        <v>-0.0012438357987849</v>
      </c>
      <c r="I9281" s="34" t="n">
        <v>-0.00274120591002514</v>
      </c>
      <c r="J9281" s="35" t="n">
        <v>2.2</v>
      </c>
      <c r="K9281" s="6" t="n">
        <v>1</v>
      </c>
      <c r="L9281" s="35" t="n">
        <v>1.2</v>
      </c>
      <c r="M9281" s="6" t="str">
        <f aca="false">IF(I9281&lt;=0,"Below 0%",IF(I9281&lt;=0.05,"0-5%",IF(I9281&lt;=0.1,"5-10%",IF(I9281&lt;=0.2,"10-20%",IF(I9281&lt;=0.4,"20-40%","Above 40%")))))</f>
        <v>Below 0%</v>
      </c>
      <c r="N9281" s="6" t="str">
        <f aca="false">IF(AND(H9281&gt;=Summary!$B$25,I9281&gt;=Summary!$B$26,I9281&lt;=Summary!$B$27,J9281&gt;=Summary!$B$28,J9281&lt;=Summary!$B$29,F9281*J9281&gt;1),"Yes","No")</f>
        <v>No</v>
      </c>
    </row>
    <row r="9282" customFormat="false" ht="15" hidden="false" customHeight="false" outlineLevel="0" collapsed="false">
      <c r="A9282" s="6" t="s">
        <v>156</v>
      </c>
      <c r="B9282" s="45" t="n">
        <v>44472</v>
      </c>
      <c r="C9282" s="6" t="s">
        <v>181</v>
      </c>
      <c r="D9282" s="6" t="s">
        <v>182</v>
      </c>
      <c r="E9282" s="6" t="s">
        <v>174</v>
      </c>
      <c r="F9282" s="34" t="n">
        <v>0.319689452648163</v>
      </c>
      <c r="G9282" s="34" t="n">
        <v>0.273496144832037</v>
      </c>
      <c r="H9282" s="34" t="n">
        <v>0.0461933078161259</v>
      </c>
      <c r="I9282" s="34" t="n">
        <v>0.168899301467283</v>
      </c>
      <c r="J9282" s="35" t="n">
        <v>3.65</v>
      </c>
      <c r="K9282" s="6" t="n">
        <v>0</v>
      </c>
      <c r="L9282" s="35" t="n">
        <v>-1</v>
      </c>
      <c r="M9282" s="6" t="str">
        <f aca="false">IF(I9282&lt;=0,"Below 0%",IF(I9282&lt;=0.05,"0-5%",IF(I9282&lt;=0.1,"5-10%",IF(I9282&lt;=0.2,"10-20%",IF(I9282&lt;=0.4,"20-40%","Above 40%")))))</f>
        <v>10-20%</v>
      </c>
      <c r="N9282" s="6" t="str">
        <f aca="false">IF(AND(H9282&gt;=Summary!$B$25,I9282&gt;=Summary!$B$26,I9282&lt;=Summary!$B$27,J9282&gt;=Summary!$B$28,J9282&lt;=Summary!$B$29,F9282*J9282&gt;1),"Yes","No")</f>
        <v>Yes</v>
      </c>
    </row>
    <row r="9283" customFormat="false" ht="15" hidden="false" customHeight="false" outlineLevel="0" collapsed="false">
      <c r="A9283" s="6" t="s">
        <v>156</v>
      </c>
      <c r="B9283" s="45" t="n">
        <v>44472</v>
      </c>
      <c r="C9283" s="6" t="s">
        <v>181</v>
      </c>
      <c r="D9283" s="6" t="s">
        <v>182</v>
      </c>
      <c r="E9283" s="6" t="s">
        <v>177</v>
      </c>
      <c r="F9283" s="34" t="n">
        <v>0.227799400687218</v>
      </c>
      <c r="G9283" s="34" t="n">
        <v>0.27274888760572</v>
      </c>
      <c r="H9283" s="34" t="n">
        <v>-0.0449494869185022</v>
      </c>
      <c r="I9283" s="34" t="n">
        <v>-0.164801724080651</v>
      </c>
      <c r="J9283" s="35" t="n">
        <v>3.66</v>
      </c>
      <c r="K9283" s="6" t="n">
        <v>0</v>
      </c>
      <c r="L9283" s="35" t="n">
        <v>-1</v>
      </c>
      <c r="M9283" s="6" t="str">
        <f aca="false">IF(I9283&lt;=0,"Below 0%",IF(I9283&lt;=0.05,"0-5%",IF(I9283&lt;=0.1,"5-10%",IF(I9283&lt;=0.2,"10-20%",IF(I9283&lt;=0.4,"20-40%","Above 40%")))))</f>
        <v>Below 0%</v>
      </c>
      <c r="N9283" s="6" t="str">
        <f aca="false">IF(AND(H9283&gt;=Summary!$B$25,I9283&gt;=Summary!$B$26,I9283&lt;=Summary!$B$27,J9283&gt;=Summary!$B$28,J9283&lt;=Summary!$B$29,F9283*J9283&gt;1),"Yes","No")</f>
        <v>No</v>
      </c>
    </row>
    <row r="9284" customFormat="false" ht="15" hidden="false" customHeight="false" outlineLevel="0" collapsed="false">
      <c r="A9284" s="6" t="s">
        <v>156</v>
      </c>
      <c r="B9284" s="45" t="n">
        <v>44472</v>
      </c>
      <c r="C9284" s="6" t="s">
        <v>189</v>
      </c>
      <c r="D9284" s="6" t="s">
        <v>206</v>
      </c>
      <c r="E9284" s="6" t="s">
        <v>187</v>
      </c>
      <c r="F9284" s="34" t="n">
        <v>0.466306149959564</v>
      </c>
      <c r="G9284" s="34" t="n">
        <v>0.536852589641434</v>
      </c>
      <c r="H9284" s="34" t="n">
        <v>-0.0705464396818701</v>
      </c>
      <c r="I9284" s="34" t="n">
        <v>-0.131407468349903</v>
      </c>
      <c r="J9284" s="35" t="n">
        <v>1.86</v>
      </c>
      <c r="K9284" s="6" t="n">
        <v>0</v>
      </c>
      <c r="L9284" s="35" t="n">
        <v>-1</v>
      </c>
      <c r="M9284" s="6" t="str">
        <f aca="false">IF(I9284&lt;=0,"Below 0%",IF(I9284&lt;=0.05,"0-5%",IF(I9284&lt;=0.1,"5-10%",IF(I9284&lt;=0.2,"10-20%",IF(I9284&lt;=0.4,"20-40%","Above 40%")))))</f>
        <v>Below 0%</v>
      </c>
      <c r="N9284" s="6" t="str">
        <f aca="false">IF(AND(H9284&gt;=Summary!$B$25,I9284&gt;=Summary!$B$26,I9284&lt;=Summary!$B$27,J9284&gt;=Summary!$B$28,J9284&lt;=Summary!$B$29,F9284*J9284&gt;1),"Yes","No")</f>
        <v>No</v>
      </c>
    </row>
    <row r="9285" customFormat="false" ht="15" hidden="false" customHeight="false" outlineLevel="0" collapsed="false">
      <c r="A9285" s="6" t="s">
        <v>156</v>
      </c>
      <c r="B9285" s="45" t="n">
        <v>44472</v>
      </c>
      <c r="C9285" s="6" t="s">
        <v>189</v>
      </c>
      <c r="D9285" s="6" t="s">
        <v>206</v>
      </c>
      <c r="E9285" s="6" t="s">
        <v>174</v>
      </c>
      <c r="F9285" s="34" t="n">
        <v>0.336529344320297</v>
      </c>
      <c r="G9285" s="34" t="n">
        <v>0.259362549800797</v>
      </c>
      <c r="H9285" s="34" t="n">
        <v>0.0771667945195004</v>
      </c>
      <c r="I9285" s="34" t="n">
        <v>0.29752481450683</v>
      </c>
      <c r="J9285" s="35" t="n">
        <v>3.85</v>
      </c>
      <c r="K9285" s="6" t="n">
        <v>0</v>
      </c>
      <c r="L9285" s="35" t="n">
        <v>-1</v>
      </c>
      <c r="M9285" s="6" t="str">
        <f aca="false">IF(I9285&lt;=0,"Below 0%",IF(I9285&lt;=0.05,"0-5%",IF(I9285&lt;=0.1,"5-10%",IF(I9285&lt;=0.2,"10-20%",IF(I9285&lt;=0.4,"20-40%","Above 40%")))))</f>
        <v>20-40%</v>
      </c>
      <c r="N9285" s="6" t="str">
        <f aca="false">IF(AND(H9285&gt;=Summary!$B$25,I9285&gt;=Summary!$B$26,I9285&lt;=Summary!$B$27,J9285&gt;=Summary!$B$28,J9285&lt;=Summary!$B$29,F9285*J9285&gt;1),"Yes","No")</f>
        <v>Yes</v>
      </c>
    </row>
    <row r="9286" customFormat="false" ht="15" hidden="false" customHeight="false" outlineLevel="0" collapsed="false">
      <c r="A9286" s="6" t="s">
        <v>156</v>
      </c>
      <c r="B9286" s="45" t="n">
        <v>44472</v>
      </c>
      <c r="C9286" s="6" t="s">
        <v>189</v>
      </c>
      <c r="D9286" s="6" t="s">
        <v>206</v>
      </c>
      <c r="E9286" s="6" t="s">
        <v>177</v>
      </c>
      <c r="F9286" s="34" t="n">
        <v>0.197164505720139</v>
      </c>
      <c r="G9286" s="34" t="n">
        <v>0.203784860557769</v>
      </c>
      <c r="H9286" s="34" t="n">
        <v>-0.00662035483763038</v>
      </c>
      <c r="I9286" s="34" t="n">
        <v>-0.0324869807281569</v>
      </c>
      <c r="J9286" s="35" t="n">
        <v>4.9</v>
      </c>
      <c r="K9286" s="6" t="n">
        <v>1</v>
      </c>
      <c r="L9286" s="35" t="n">
        <v>3.9</v>
      </c>
      <c r="M9286" s="6" t="str">
        <f aca="false">IF(I9286&lt;=0,"Below 0%",IF(I9286&lt;=0.05,"0-5%",IF(I9286&lt;=0.1,"5-10%",IF(I9286&lt;=0.2,"10-20%",IF(I9286&lt;=0.4,"20-40%","Above 40%")))))</f>
        <v>Below 0%</v>
      </c>
      <c r="N9286" s="6" t="str">
        <f aca="false">IF(AND(H9286&gt;=Summary!$B$25,I9286&gt;=Summary!$B$26,I9286&lt;=Summary!$B$27,J9286&gt;=Summary!$B$28,J9286&lt;=Summary!$B$29,F9286*J9286&gt;1),"Yes","No")</f>
        <v>No</v>
      </c>
    </row>
    <row r="9287" customFormat="false" ht="15" hidden="false" customHeight="false" outlineLevel="0" collapsed="false">
      <c r="A9287" s="6" t="s">
        <v>156</v>
      </c>
      <c r="B9287" s="45" t="n">
        <v>44485</v>
      </c>
      <c r="C9287" s="6" t="s">
        <v>182</v>
      </c>
      <c r="D9287" s="6" t="s">
        <v>203</v>
      </c>
      <c r="E9287" s="6" t="s">
        <v>187</v>
      </c>
      <c r="F9287" s="34" t="n">
        <v>0.419439882040024</v>
      </c>
      <c r="G9287" s="34" t="n">
        <v>0.424261118277158</v>
      </c>
      <c r="H9287" s="34" t="n">
        <v>-0.00482123623713399</v>
      </c>
      <c r="I9287" s="34" t="n">
        <v>-0.0113638418168323</v>
      </c>
      <c r="J9287" s="35" t="n">
        <v>2.36</v>
      </c>
      <c r="K9287" s="6" t="n">
        <v>0</v>
      </c>
      <c r="L9287" s="35" t="n">
        <v>-1</v>
      </c>
      <c r="M9287" s="6" t="str">
        <f aca="false">IF(I9287&lt;=0,"Below 0%",IF(I9287&lt;=0.05,"0-5%",IF(I9287&lt;=0.1,"5-10%",IF(I9287&lt;=0.2,"10-20%",IF(I9287&lt;=0.4,"20-40%","Above 40%")))))</f>
        <v>Below 0%</v>
      </c>
      <c r="N9287" s="6" t="str">
        <f aca="false">IF(AND(H9287&gt;=Summary!$B$25,I9287&gt;=Summary!$B$26,I9287&lt;=Summary!$B$27,J9287&gt;=Summary!$B$28,J9287&lt;=Summary!$B$29,F9287*J9287&gt;1),"Yes","No")</f>
        <v>No</v>
      </c>
    </row>
    <row r="9288" customFormat="false" ht="15" hidden="false" customHeight="false" outlineLevel="0" collapsed="false">
      <c r="A9288" s="6" t="s">
        <v>156</v>
      </c>
      <c r="B9288" s="45" t="n">
        <v>44485</v>
      </c>
      <c r="C9288" s="6" t="s">
        <v>182</v>
      </c>
      <c r="D9288" s="6" t="s">
        <v>203</v>
      </c>
      <c r="E9288" s="6" t="s">
        <v>174</v>
      </c>
      <c r="F9288" s="34" t="n">
        <v>0.3341463804245</v>
      </c>
      <c r="G9288" s="34" t="n">
        <v>0.294487129157086</v>
      </c>
      <c r="H9288" s="34" t="n">
        <v>0.0396592512674135</v>
      </c>
      <c r="I9288" s="34" t="n">
        <v>0.134672273728671</v>
      </c>
      <c r="J9288" s="35" t="n">
        <v>3.4</v>
      </c>
      <c r="K9288" s="6" t="n">
        <v>0</v>
      </c>
      <c r="L9288" s="35" t="n">
        <v>-1</v>
      </c>
      <c r="M9288" s="6" t="str">
        <f aca="false">IF(I9288&lt;=0,"Below 0%",IF(I9288&lt;=0.05,"0-5%",IF(I9288&lt;=0.1,"5-10%",IF(I9288&lt;=0.2,"10-20%",IF(I9288&lt;=0.4,"20-40%","Above 40%")))))</f>
        <v>10-20%</v>
      </c>
      <c r="N9288" s="6" t="str">
        <f aca="false">IF(AND(H9288&gt;=Summary!$B$25,I9288&gt;=Summary!$B$26,I9288&lt;=Summary!$B$27,J9288&gt;=Summary!$B$28,J9288&lt;=Summary!$B$29,F9288*J9288&gt;1),"Yes","No")</f>
        <v>Yes</v>
      </c>
    </row>
    <row r="9289" customFormat="false" ht="15" hidden="false" customHeight="false" outlineLevel="0" collapsed="false">
      <c r="A9289" s="6" t="s">
        <v>156</v>
      </c>
      <c r="B9289" s="45" t="n">
        <v>44485</v>
      </c>
      <c r="C9289" s="6" t="s">
        <v>182</v>
      </c>
      <c r="D9289" s="6" t="s">
        <v>203</v>
      </c>
      <c r="E9289" s="6" t="s">
        <v>177</v>
      </c>
      <c r="F9289" s="34" t="n">
        <v>0.246413722634316</v>
      </c>
      <c r="G9289" s="34" t="n">
        <v>0.281251752565756</v>
      </c>
      <c r="H9289" s="34" t="n">
        <v>-0.0348380299314408</v>
      </c>
      <c r="I9289" s="34" t="n">
        <v>-0.123867779004491</v>
      </c>
      <c r="J9289" s="35" t="n">
        <v>3.56</v>
      </c>
      <c r="K9289" s="6" t="n">
        <v>1</v>
      </c>
      <c r="L9289" s="35" t="n">
        <v>2.56</v>
      </c>
      <c r="M9289" s="6" t="str">
        <f aca="false">IF(I9289&lt;=0,"Below 0%",IF(I9289&lt;=0.05,"0-5%",IF(I9289&lt;=0.1,"5-10%",IF(I9289&lt;=0.2,"10-20%",IF(I9289&lt;=0.4,"20-40%","Above 40%")))))</f>
        <v>Below 0%</v>
      </c>
      <c r="N9289" s="6" t="str">
        <f aca="false">IF(AND(H9289&gt;=Summary!$B$25,I9289&gt;=Summary!$B$26,I9289&lt;=Summary!$B$27,J9289&gt;=Summary!$B$28,J9289&lt;=Summary!$B$29,F9289*J9289&gt;1),"Yes","No")</f>
        <v>No</v>
      </c>
    </row>
    <row r="9290" customFormat="false" ht="15" hidden="false" customHeight="false" outlineLevel="0" collapsed="false">
      <c r="A9290" s="6" t="s">
        <v>156</v>
      </c>
      <c r="B9290" s="45" t="n">
        <v>44485</v>
      </c>
      <c r="C9290" s="6" t="s">
        <v>206</v>
      </c>
      <c r="D9290" s="6" t="s">
        <v>190</v>
      </c>
      <c r="E9290" s="6" t="s">
        <v>187</v>
      </c>
      <c r="F9290" s="34" t="n">
        <v>0.17527861893177</v>
      </c>
      <c r="G9290" s="34" t="n">
        <v>0.148065559148177</v>
      </c>
      <c r="H9290" s="34" t="n">
        <v>0.0272130597835933</v>
      </c>
      <c r="I9290" s="34" t="n">
        <v>0.183790612348681</v>
      </c>
      <c r="J9290" s="35" t="n">
        <v>6.75</v>
      </c>
      <c r="K9290" s="6" t="n">
        <v>0</v>
      </c>
      <c r="L9290" s="35" t="n">
        <v>-1</v>
      </c>
      <c r="M9290" s="6" t="str">
        <f aca="false">IF(I9290&lt;=0,"Below 0%",IF(I9290&lt;=0.05,"0-5%",IF(I9290&lt;=0.1,"5-10%",IF(I9290&lt;=0.2,"10-20%",IF(I9290&lt;=0.4,"20-40%","Above 40%")))))</f>
        <v>10-20%</v>
      </c>
      <c r="N9290" s="6" t="str">
        <f aca="false">IF(AND(H9290&gt;=Summary!$B$25,I9290&gt;=Summary!$B$26,I9290&lt;=Summary!$B$27,J9290&gt;=Summary!$B$28,J9290&lt;=Summary!$B$29,F9290*J9290&gt;1),"Yes","No")</f>
        <v>No</v>
      </c>
    </row>
    <row r="9291" customFormat="false" ht="15" hidden="false" customHeight="false" outlineLevel="0" collapsed="false">
      <c r="A9291" s="6" t="s">
        <v>156</v>
      </c>
      <c r="B9291" s="45" t="n">
        <v>44485</v>
      </c>
      <c r="C9291" s="6" t="s">
        <v>206</v>
      </c>
      <c r="D9291" s="6" t="s">
        <v>190</v>
      </c>
      <c r="E9291" s="6" t="s">
        <v>174</v>
      </c>
      <c r="F9291" s="34" t="n">
        <v>0.2811199426651</v>
      </c>
      <c r="G9291" s="34" t="n">
        <v>0.249860631062549</v>
      </c>
      <c r="H9291" s="34" t="n">
        <v>0.0312593116025514</v>
      </c>
      <c r="I9291" s="34" t="n">
        <v>0.125106990523553</v>
      </c>
      <c r="J9291" s="35" t="n">
        <v>4</v>
      </c>
      <c r="K9291" s="6" t="n">
        <v>0</v>
      </c>
      <c r="L9291" s="35" t="n">
        <v>-1</v>
      </c>
      <c r="M9291" s="6" t="str">
        <f aca="false">IF(I9291&lt;=0,"Below 0%",IF(I9291&lt;=0.05,"0-5%",IF(I9291&lt;=0.1,"5-10%",IF(I9291&lt;=0.2,"10-20%",IF(I9291&lt;=0.4,"20-40%","Above 40%")))))</f>
        <v>10-20%</v>
      </c>
      <c r="N9291" s="6" t="str">
        <f aca="false">IF(AND(H9291&gt;=Summary!$B$25,I9291&gt;=Summary!$B$26,I9291&lt;=Summary!$B$27,J9291&gt;=Summary!$B$28,J9291&lt;=Summary!$B$29,F9291*J9291&gt;1),"Yes","No")</f>
        <v>Yes</v>
      </c>
    </row>
    <row r="9292" customFormat="false" ht="15" hidden="false" customHeight="false" outlineLevel="0" collapsed="false">
      <c r="A9292" s="6" t="s">
        <v>156</v>
      </c>
      <c r="B9292" s="45" t="n">
        <v>44485</v>
      </c>
      <c r="C9292" s="6" t="s">
        <v>206</v>
      </c>
      <c r="D9292" s="6" t="s">
        <v>190</v>
      </c>
      <c r="E9292" s="6" t="s">
        <v>177</v>
      </c>
      <c r="F9292" s="34" t="n">
        <v>0.543601453304291</v>
      </c>
      <c r="G9292" s="34" t="n">
        <v>0.602073809789274</v>
      </c>
      <c r="H9292" s="34" t="n">
        <v>-0.0584723564849834</v>
      </c>
      <c r="I9292" s="34" t="n">
        <v>-0.0971182528358918</v>
      </c>
      <c r="J9292" s="35" t="n">
        <v>1.66</v>
      </c>
      <c r="K9292" s="6" t="n">
        <v>1</v>
      </c>
      <c r="L9292" s="35" t="n">
        <v>0.66</v>
      </c>
      <c r="M9292" s="6" t="str">
        <f aca="false">IF(I9292&lt;=0,"Below 0%",IF(I9292&lt;=0.05,"0-5%",IF(I9292&lt;=0.1,"5-10%",IF(I9292&lt;=0.2,"10-20%",IF(I9292&lt;=0.4,"20-40%","Above 40%")))))</f>
        <v>Below 0%</v>
      </c>
      <c r="N9292" s="6" t="str">
        <f aca="false">IF(AND(H9292&gt;=Summary!$B$25,I9292&gt;=Summary!$B$26,I9292&lt;=Summary!$B$27,J9292&gt;=Summary!$B$28,J9292&lt;=Summary!$B$29,F9292*J9292&gt;1),"Yes","No")</f>
        <v>No</v>
      </c>
    </row>
    <row r="9293" customFormat="false" ht="15" hidden="false" customHeight="false" outlineLevel="0" collapsed="false">
      <c r="A9293" s="6" t="s">
        <v>156</v>
      </c>
      <c r="B9293" s="45" t="n">
        <v>44485</v>
      </c>
      <c r="C9293" s="6" t="s">
        <v>195</v>
      </c>
      <c r="D9293" s="6" t="s">
        <v>176</v>
      </c>
      <c r="E9293" s="6" t="s">
        <v>187</v>
      </c>
      <c r="F9293" s="34" t="n">
        <v>0.228220373392105</v>
      </c>
      <c r="G9293" s="34" t="n">
        <v>0.269409076941576</v>
      </c>
      <c r="H9293" s="34" t="n">
        <v>-0.0411887035494706</v>
      </c>
      <c r="I9293" s="34" t="n">
        <v>-0.1528853593838</v>
      </c>
      <c r="J9293" s="35" t="n">
        <v>3.72</v>
      </c>
      <c r="K9293" s="6" t="n">
        <v>1</v>
      </c>
      <c r="L9293" s="35" t="n">
        <v>2.72</v>
      </c>
      <c r="M9293" s="6" t="str">
        <f aca="false">IF(I9293&lt;=0,"Below 0%",IF(I9293&lt;=0.05,"0-5%",IF(I9293&lt;=0.1,"5-10%",IF(I9293&lt;=0.2,"10-20%",IF(I9293&lt;=0.4,"20-40%","Above 40%")))))</f>
        <v>Below 0%</v>
      </c>
      <c r="N9293" s="6" t="str">
        <f aca="false">IF(AND(H9293&gt;=Summary!$B$25,I9293&gt;=Summary!$B$26,I9293&lt;=Summary!$B$27,J9293&gt;=Summary!$B$28,J9293&lt;=Summary!$B$29,F9293*J9293&gt;1),"Yes","No")</f>
        <v>No</v>
      </c>
    </row>
    <row r="9294" customFormat="false" ht="15" hidden="false" customHeight="false" outlineLevel="0" collapsed="false">
      <c r="A9294" s="6" t="s">
        <v>156</v>
      </c>
      <c r="B9294" s="45" t="n">
        <v>44485</v>
      </c>
      <c r="C9294" s="6" t="s">
        <v>195</v>
      </c>
      <c r="D9294" s="6" t="s">
        <v>176</v>
      </c>
      <c r="E9294" s="6" t="s">
        <v>174</v>
      </c>
      <c r="F9294" s="34" t="n">
        <v>0.199686080217362</v>
      </c>
      <c r="G9294" s="34" t="n">
        <v>0.270865342222341</v>
      </c>
      <c r="H9294" s="34" t="n">
        <v>-0.0711792620049795</v>
      </c>
      <c r="I9294" s="34" t="n">
        <v>-0.262784678988395</v>
      </c>
      <c r="J9294" s="35" t="n">
        <v>3.7</v>
      </c>
      <c r="K9294" s="6" t="n">
        <v>0</v>
      </c>
      <c r="L9294" s="35" t="n">
        <v>-1</v>
      </c>
      <c r="M9294" s="6" t="str">
        <f aca="false">IF(I9294&lt;=0,"Below 0%",IF(I9294&lt;=0.05,"0-5%",IF(I9294&lt;=0.1,"5-10%",IF(I9294&lt;=0.2,"10-20%",IF(I9294&lt;=0.4,"20-40%","Above 40%")))))</f>
        <v>Below 0%</v>
      </c>
      <c r="N9294" s="6" t="str">
        <f aca="false">IF(AND(H9294&gt;=Summary!$B$25,I9294&gt;=Summary!$B$26,I9294&lt;=Summary!$B$27,J9294&gt;=Summary!$B$28,J9294&lt;=Summary!$B$29,F9294*J9294&gt;1),"Yes","No")</f>
        <v>No</v>
      </c>
    </row>
    <row r="9295" customFormat="false" ht="15" hidden="false" customHeight="false" outlineLevel="0" collapsed="false">
      <c r="A9295" s="6" t="s">
        <v>156</v>
      </c>
      <c r="B9295" s="45" t="n">
        <v>44485</v>
      </c>
      <c r="C9295" s="6" t="s">
        <v>195</v>
      </c>
      <c r="D9295" s="6" t="s">
        <v>176</v>
      </c>
      <c r="E9295" s="6" t="s">
        <v>177</v>
      </c>
      <c r="F9295" s="34" t="n">
        <v>0.572093546390533</v>
      </c>
      <c r="G9295" s="34" t="n">
        <v>0.459725580836083</v>
      </c>
      <c r="H9295" s="34" t="n">
        <v>0.11236796555445</v>
      </c>
      <c r="I9295" s="34" t="n">
        <v>0.244424000400611</v>
      </c>
      <c r="J9295" s="35" t="n">
        <v>2.18</v>
      </c>
      <c r="K9295" s="6" t="n">
        <v>0</v>
      </c>
      <c r="L9295" s="35" t="n">
        <v>-1</v>
      </c>
      <c r="M9295" s="6" t="str">
        <f aca="false">IF(I9295&lt;=0,"Below 0%",IF(I9295&lt;=0.05,"0-5%",IF(I9295&lt;=0.1,"5-10%",IF(I9295&lt;=0.2,"10-20%",IF(I9295&lt;=0.4,"20-40%","Above 40%")))))</f>
        <v>20-40%</v>
      </c>
      <c r="N9295" s="6" t="str">
        <f aca="false">IF(AND(H9295&gt;=Summary!$B$25,I9295&gt;=Summary!$B$26,I9295&lt;=Summary!$B$27,J9295&gt;=Summary!$B$28,J9295&lt;=Summary!$B$29,F9295*J9295&gt;1),"Yes","No")</f>
        <v>Yes</v>
      </c>
    </row>
    <row r="9296" customFormat="false" ht="15" hidden="false" customHeight="false" outlineLevel="0" collapsed="false">
      <c r="A9296" s="6" t="s">
        <v>156</v>
      </c>
      <c r="B9296" s="45" t="n">
        <v>44485</v>
      </c>
      <c r="C9296" s="6" t="s">
        <v>194</v>
      </c>
      <c r="D9296" s="6" t="s">
        <v>196</v>
      </c>
      <c r="E9296" s="6" t="s">
        <v>187</v>
      </c>
      <c r="F9296" s="34" t="n">
        <v>0.772536218166351</v>
      </c>
      <c r="G9296" s="34" t="n">
        <v>0.871169856664664</v>
      </c>
      <c r="H9296" s="34" t="n">
        <v>-0.0986336384983128</v>
      </c>
      <c r="I9296" s="34" t="n">
        <v>-0.113219755876241</v>
      </c>
      <c r="J9296" s="35" t="n">
        <v>1.14</v>
      </c>
      <c r="K9296" s="6" t="n">
        <v>1</v>
      </c>
      <c r="L9296" s="35" t="n">
        <v>0.14</v>
      </c>
      <c r="M9296" s="6" t="str">
        <f aca="false">IF(I9296&lt;=0,"Below 0%",IF(I9296&lt;=0.05,"0-5%",IF(I9296&lt;=0.1,"5-10%",IF(I9296&lt;=0.2,"10-20%",IF(I9296&lt;=0.4,"20-40%","Above 40%")))))</f>
        <v>Below 0%</v>
      </c>
      <c r="N9296" s="6" t="str">
        <f aca="false">IF(AND(H9296&gt;=Summary!$B$25,I9296&gt;=Summary!$B$26,I9296&lt;=Summary!$B$27,J9296&gt;=Summary!$B$28,J9296&lt;=Summary!$B$29,F9296*J9296&gt;1),"Yes","No")</f>
        <v>No</v>
      </c>
    </row>
    <row r="9297" customFormat="false" ht="15" hidden="false" customHeight="false" outlineLevel="0" collapsed="false">
      <c r="A9297" s="6" t="s">
        <v>156</v>
      </c>
      <c r="B9297" s="45" t="n">
        <v>44485</v>
      </c>
      <c r="C9297" s="6" t="s">
        <v>194</v>
      </c>
      <c r="D9297" s="6" t="s">
        <v>196</v>
      </c>
      <c r="E9297" s="6" t="s">
        <v>174</v>
      </c>
      <c r="F9297" s="34" t="n">
        <v>0.110972478985786</v>
      </c>
      <c r="G9297" s="34" t="n">
        <v>0.0945841558664492</v>
      </c>
      <c r="H9297" s="34" t="n">
        <v>0.0163883231193372</v>
      </c>
      <c r="I9297" s="34" t="n">
        <v>0.173267107680035</v>
      </c>
      <c r="J9297" s="35" t="n">
        <v>10.5</v>
      </c>
      <c r="K9297" s="6" t="n">
        <v>0</v>
      </c>
      <c r="L9297" s="35" t="n">
        <v>-1</v>
      </c>
      <c r="M9297" s="6" t="str">
        <f aca="false">IF(I9297&lt;=0,"Below 0%",IF(I9297&lt;=0.05,"0-5%",IF(I9297&lt;=0.1,"5-10%",IF(I9297&lt;=0.2,"10-20%",IF(I9297&lt;=0.4,"20-40%","Above 40%")))))</f>
        <v>10-20%</v>
      </c>
      <c r="N9297" s="6" t="str">
        <f aca="false">IF(AND(H9297&gt;=Summary!$B$25,I9297&gt;=Summary!$B$26,I9297&lt;=Summary!$B$27,J9297&gt;=Summary!$B$28,J9297&lt;=Summary!$B$29,F9297*J9297&gt;1),"Yes","No")</f>
        <v>No</v>
      </c>
    </row>
    <row r="9298" customFormat="false" ht="15" hidden="false" customHeight="false" outlineLevel="0" collapsed="false">
      <c r="A9298" s="6" t="s">
        <v>156</v>
      </c>
      <c r="B9298" s="45" t="n">
        <v>44485</v>
      </c>
      <c r="C9298" s="6" t="s">
        <v>194</v>
      </c>
      <c r="D9298" s="6" t="s">
        <v>196</v>
      </c>
      <c r="E9298" s="6" t="s">
        <v>177</v>
      </c>
      <c r="F9298" s="34" t="n">
        <v>0.116491250693798</v>
      </c>
      <c r="G9298" s="34" t="n">
        <v>0.0342459874688868</v>
      </c>
      <c r="H9298" s="34" t="n">
        <v>0.0822452632249113</v>
      </c>
      <c r="I9298" s="34" t="n">
        <v>2.40160291186326</v>
      </c>
      <c r="J9298" s="35" t="n">
        <v>29</v>
      </c>
      <c r="K9298" s="6" t="n">
        <v>0</v>
      </c>
      <c r="L9298" s="35" t="n">
        <v>-1</v>
      </c>
      <c r="M9298" s="6" t="str">
        <f aca="false">IF(I9298&lt;=0,"Below 0%",IF(I9298&lt;=0.05,"0-5%",IF(I9298&lt;=0.1,"5-10%",IF(I9298&lt;=0.2,"10-20%",IF(I9298&lt;=0.4,"20-40%","Above 40%")))))</f>
        <v>Above 40%</v>
      </c>
      <c r="N9298" s="6" t="str">
        <f aca="false">IF(AND(H9298&gt;=Summary!$B$25,I9298&gt;=Summary!$B$26,I9298&lt;=Summary!$B$27,J9298&gt;=Summary!$B$28,J9298&lt;=Summary!$B$29,F9298*J9298&gt;1),"Yes","No")</f>
        <v>No</v>
      </c>
    </row>
    <row r="9299" customFormat="false" ht="15" hidden="false" customHeight="false" outlineLevel="0" collapsed="false">
      <c r="A9299" s="6" t="s">
        <v>156</v>
      </c>
      <c r="B9299" s="45" t="n">
        <v>44485</v>
      </c>
      <c r="C9299" s="6" t="s">
        <v>172</v>
      </c>
      <c r="D9299" s="6" t="s">
        <v>201</v>
      </c>
      <c r="E9299" s="6" t="s">
        <v>187</v>
      </c>
      <c r="F9299" s="34" t="n">
        <v>0.21649457514286</v>
      </c>
      <c r="G9299" s="34" t="n">
        <v>0.257826906562935</v>
      </c>
      <c r="H9299" s="34" t="n">
        <v>-0.0413323314200748</v>
      </c>
      <c r="I9299" s="34" t="n">
        <v>-0.160310387969479</v>
      </c>
      <c r="J9299" s="35" t="n">
        <v>3.86</v>
      </c>
      <c r="K9299" s="6" t="n">
        <v>0</v>
      </c>
      <c r="L9299" s="35" t="n">
        <v>-1</v>
      </c>
      <c r="M9299" s="6" t="str">
        <f aca="false">IF(I9299&lt;=0,"Below 0%",IF(I9299&lt;=0.05,"0-5%",IF(I9299&lt;=0.1,"5-10%",IF(I9299&lt;=0.2,"10-20%",IF(I9299&lt;=0.4,"20-40%","Above 40%")))))</f>
        <v>Below 0%</v>
      </c>
      <c r="N9299" s="6" t="str">
        <f aca="false">IF(AND(H9299&gt;=Summary!$B$25,I9299&gt;=Summary!$B$26,I9299&lt;=Summary!$B$27,J9299&gt;=Summary!$B$28,J9299&lt;=Summary!$B$29,F9299*J9299&gt;1),"Yes","No")</f>
        <v>No</v>
      </c>
    </row>
    <row r="9300" customFormat="false" ht="15" hidden="false" customHeight="false" outlineLevel="0" collapsed="false">
      <c r="A9300" s="6" t="s">
        <v>156</v>
      </c>
      <c r="B9300" s="45" t="n">
        <v>44485</v>
      </c>
      <c r="C9300" s="6" t="s">
        <v>172</v>
      </c>
      <c r="D9300" s="6" t="s">
        <v>201</v>
      </c>
      <c r="E9300" s="6" t="s">
        <v>174</v>
      </c>
      <c r="F9300" s="34" t="n">
        <v>0.299199640750885</v>
      </c>
      <c r="G9300" s="34" t="n">
        <v>0.291850985141622</v>
      </c>
      <c r="H9300" s="34" t="n">
        <v>0.00734865560926346</v>
      </c>
      <c r="I9300" s="34" t="n">
        <v>0.0251794785126303</v>
      </c>
      <c r="J9300" s="35" t="n">
        <v>3.41</v>
      </c>
      <c r="K9300" s="6" t="n">
        <v>1</v>
      </c>
      <c r="L9300" s="35" t="n">
        <v>2.41</v>
      </c>
      <c r="M9300" s="6" t="str">
        <f aca="false">IF(I9300&lt;=0,"Below 0%",IF(I9300&lt;=0.05,"0-5%",IF(I9300&lt;=0.1,"5-10%",IF(I9300&lt;=0.2,"10-20%",IF(I9300&lt;=0.4,"20-40%","Above 40%")))))</f>
        <v>0-5%</v>
      </c>
      <c r="N9300" s="6" t="str">
        <f aca="false">IF(AND(H9300&gt;=Summary!$B$25,I9300&gt;=Summary!$B$26,I9300&lt;=Summary!$B$27,J9300&gt;=Summary!$B$28,J9300&lt;=Summary!$B$29,F9300*J9300&gt;1),"Yes","No")</f>
        <v>No</v>
      </c>
    </row>
    <row r="9301" customFormat="false" ht="15" hidden="false" customHeight="false" outlineLevel="0" collapsed="false">
      <c r="A9301" s="6" t="s">
        <v>156</v>
      </c>
      <c r="B9301" s="45" t="n">
        <v>44485</v>
      </c>
      <c r="C9301" s="6" t="s">
        <v>172</v>
      </c>
      <c r="D9301" s="6" t="s">
        <v>201</v>
      </c>
      <c r="E9301" s="6" t="s">
        <v>177</v>
      </c>
      <c r="F9301" s="34" t="n">
        <v>0.484305769205093</v>
      </c>
      <c r="G9301" s="34" t="n">
        <v>0.450322108295443</v>
      </c>
      <c r="H9301" s="34" t="n">
        <v>0.0339836609096501</v>
      </c>
      <c r="I9301" s="34" t="n">
        <v>0.0754652287410114</v>
      </c>
      <c r="J9301" s="35" t="n">
        <v>2.21</v>
      </c>
      <c r="K9301" s="6" t="n">
        <v>0</v>
      </c>
      <c r="L9301" s="35" t="n">
        <v>-1</v>
      </c>
      <c r="M9301" s="6" t="str">
        <f aca="false">IF(I9301&lt;=0,"Below 0%",IF(I9301&lt;=0.05,"0-5%",IF(I9301&lt;=0.1,"5-10%",IF(I9301&lt;=0.2,"10-20%",IF(I9301&lt;=0.4,"20-40%","Above 40%")))))</f>
        <v>5-10%</v>
      </c>
      <c r="N9301" s="6" t="str">
        <f aca="false">IF(AND(H9301&gt;=Summary!$B$25,I9301&gt;=Summary!$B$26,I9301&lt;=Summary!$B$27,J9301&gt;=Summary!$B$28,J9301&lt;=Summary!$B$29,F9301*J9301&gt;1),"Yes","No")</f>
        <v>No</v>
      </c>
    </row>
    <row r="9302" customFormat="false" ht="15" hidden="false" customHeight="false" outlineLevel="0" collapsed="false">
      <c r="A9302" s="6" t="s">
        <v>156</v>
      </c>
      <c r="B9302" s="45" t="n">
        <v>44485</v>
      </c>
      <c r="C9302" s="6" t="s">
        <v>179</v>
      </c>
      <c r="D9302" s="6" t="s">
        <v>205</v>
      </c>
      <c r="E9302" s="6" t="s">
        <v>187</v>
      </c>
      <c r="F9302" s="34" t="n">
        <v>0.420829862356186</v>
      </c>
      <c r="G9302" s="34" t="n">
        <v>0.405573796916996</v>
      </c>
      <c r="H9302" s="34" t="n">
        <v>0.0152560654391902</v>
      </c>
      <c r="I9302" s="34" t="n">
        <v>0.0376160036845588</v>
      </c>
      <c r="J9302" s="35" t="n">
        <v>2.48</v>
      </c>
      <c r="K9302" s="6" t="n">
        <v>1</v>
      </c>
      <c r="L9302" s="35" t="n">
        <v>1.48</v>
      </c>
      <c r="M9302" s="6" t="str">
        <f aca="false">IF(I9302&lt;=0,"Below 0%",IF(I9302&lt;=0.05,"0-5%",IF(I9302&lt;=0.1,"5-10%",IF(I9302&lt;=0.2,"10-20%",IF(I9302&lt;=0.4,"20-40%","Above 40%")))))</f>
        <v>0-5%</v>
      </c>
      <c r="N9302" s="6" t="str">
        <f aca="false">IF(AND(H9302&gt;=Summary!$B$25,I9302&gt;=Summary!$B$26,I9302&lt;=Summary!$B$27,J9302&gt;=Summary!$B$28,J9302&lt;=Summary!$B$29,F9302*J9302&gt;1),"Yes","No")</f>
        <v>No</v>
      </c>
    </row>
    <row r="9303" customFormat="false" ht="15" hidden="false" customHeight="false" outlineLevel="0" collapsed="false">
      <c r="A9303" s="6" t="s">
        <v>156</v>
      </c>
      <c r="B9303" s="45" t="n">
        <v>44485</v>
      </c>
      <c r="C9303" s="6" t="s">
        <v>179</v>
      </c>
      <c r="D9303" s="6" t="s">
        <v>205</v>
      </c>
      <c r="E9303" s="6" t="s">
        <v>174</v>
      </c>
      <c r="F9303" s="34" t="n">
        <v>0.259907364845276</v>
      </c>
      <c r="G9303" s="34" t="n">
        <v>0.266796556062109</v>
      </c>
      <c r="H9303" s="34" t="n">
        <v>-0.00688919121683274</v>
      </c>
      <c r="I9303" s="34" t="n">
        <v>-0.0258218896020118</v>
      </c>
      <c r="J9303" s="35" t="n">
        <v>3.77</v>
      </c>
      <c r="K9303" s="6" t="n">
        <v>0</v>
      </c>
      <c r="L9303" s="35" t="n">
        <v>-1</v>
      </c>
      <c r="M9303" s="6" t="str">
        <f aca="false">IF(I9303&lt;=0,"Below 0%",IF(I9303&lt;=0.05,"0-5%",IF(I9303&lt;=0.1,"5-10%",IF(I9303&lt;=0.2,"10-20%",IF(I9303&lt;=0.4,"20-40%","Above 40%")))))</f>
        <v>Below 0%</v>
      </c>
      <c r="N9303" s="6" t="str">
        <f aca="false">IF(AND(H9303&gt;=Summary!$B$25,I9303&gt;=Summary!$B$26,I9303&lt;=Summary!$B$27,J9303&gt;=Summary!$B$28,J9303&lt;=Summary!$B$29,F9303*J9303&gt;1),"Yes","No")</f>
        <v>No</v>
      </c>
    </row>
    <row r="9304" customFormat="false" ht="15" hidden="false" customHeight="false" outlineLevel="0" collapsed="false">
      <c r="A9304" s="6" t="s">
        <v>156</v>
      </c>
      <c r="B9304" s="45" t="n">
        <v>44485</v>
      </c>
      <c r="C9304" s="6" t="s">
        <v>179</v>
      </c>
      <c r="D9304" s="6" t="s">
        <v>205</v>
      </c>
      <c r="E9304" s="6" t="s">
        <v>177</v>
      </c>
      <c r="F9304" s="34" t="n">
        <v>0.319262772798538</v>
      </c>
      <c r="G9304" s="34" t="n">
        <v>0.327629647020896</v>
      </c>
      <c r="H9304" s="34" t="n">
        <v>-0.00836687422235738</v>
      </c>
      <c r="I9304" s="34" t="n">
        <v>-0.0255375980117689</v>
      </c>
      <c r="J9304" s="35" t="n">
        <v>3.07</v>
      </c>
      <c r="K9304" s="6" t="n">
        <v>0</v>
      </c>
      <c r="L9304" s="35" t="n">
        <v>-1</v>
      </c>
      <c r="M9304" s="6" t="str">
        <f aca="false">IF(I9304&lt;=0,"Below 0%",IF(I9304&lt;=0.05,"0-5%",IF(I9304&lt;=0.1,"5-10%",IF(I9304&lt;=0.2,"10-20%",IF(I9304&lt;=0.4,"20-40%","Above 40%")))))</f>
        <v>Below 0%</v>
      </c>
      <c r="N9304" s="6" t="str">
        <f aca="false">IF(AND(H9304&gt;=Summary!$B$25,I9304&gt;=Summary!$B$26,I9304&lt;=Summary!$B$27,J9304&gt;=Summary!$B$28,J9304&lt;=Summary!$B$29,F9304*J9304&gt;1),"Yes","No")</f>
        <v>No</v>
      </c>
    </row>
    <row r="9305" customFormat="false" ht="15" hidden="false" customHeight="false" outlineLevel="0" collapsed="false">
      <c r="A9305" s="6" t="s">
        <v>156</v>
      </c>
      <c r="B9305" s="45" t="n">
        <v>44485</v>
      </c>
      <c r="C9305" s="6" t="s">
        <v>198</v>
      </c>
      <c r="D9305" s="6" t="s">
        <v>183</v>
      </c>
      <c r="E9305" s="6" t="s">
        <v>187</v>
      </c>
      <c r="F9305" s="34" t="n">
        <v>0.152550652623177</v>
      </c>
      <c r="G9305" s="34" t="n">
        <v>0.105410663061756</v>
      </c>
      <c r="H9305" s="34" t="n">
        <v>0.0471399895614205</v>
      </c>
      <c r="I9305" s="34" t="n">
        <v>0.44720323534824</v>
      </c>
      <c r="J9305" s="35" t="n">
        <v>9.5</v>
      </c>
      <c r="K9305" s="6" t="n">
        <v>0</v>
      </c>
      <c r="L9305" s="35" t="n">
        <v>-1</v>
      </c>
      <c r="M9305" s="6" t="str">
        <f aca="false">IF(I9305&lt;=0,"Below 0%",IF(I9305&lt;=0.05,"0-5%",IF(I9305&lt;=0.1,"5-10%",IF(I9305&lt;=0.2,"10-20%",IF(I9305&lt;=0.4,"20-40%","Above 40%")))))</f>
        <v>Above 40%</v>
      </c>
      <c r="N9305" s="6" t="str">
        <f aca="false">IF(AND(H9305&gt;=Summary!$B$25,I9305&gt;=Summary!$B$26,I9305&lt;=Summary!$B$27,J9305&gt;=Summary!$B$28,J9305&lt;=Summary!$B$29,F9305*J9305&gt;1),"Yes","No")</f>
        <v>No</v>
      </c>
    </row>
    <row r="9306" customFormat="false" ht="15" hidden="false" customHeight="false" outlineLevel="0" collapsed="false">
      <c r="A9306" s="6" t="s">
        <v>156</v>
      </c>
      <c r="B9306" s="45" t="n">
        <v>44485</v>
      </c>
      <c r="C9306" s="6" t="s">
        <v>198</v>
      </c>
      <c r="D9306" s="6" t="s">
        <v>183</v>
      </c>
      <c r="E9306" s="6" t="s">
        <v>174</v>
      </c>
      <c r="F9306" s="34" t="n">
        <v>0.10895074903965</v>
      </c>
      <c r="G9306" s="34" t="n">
        <v>0.174156747667249</v>
      </c>
      <c r="H9306" s="34" t="n">
        <v>-0.0652059986275992</v>
      </c>
      <c r="I9306" s="34" t="n">
        <v>-0.374409831953134</v>
      </c>
      <c r="J9306" s="35" t="n">
        <v>5.75</v>
      </c>
      <c r="K9306" s="6" t="n">
        <v>0</v>
      </c>
      <c r="L9306" s="35" t="n">
        <v>-1</v>
      </c>
      <c r="M9306" s="6" t="str">
        <f aca="false">IF(I9306&lt;=0,"Below 0%",IF(I9306&lt;=0.05,"0-5%",IF(I9306&lt;=0.1,"5-10%",IF(I9306&lt;=0.2,"10-20%",IF(I9306&lt;=0.4,"20-40%","Above 40%")))))</f>
        <v>Below 0%</v>
      </c>
      <c r="N9306" s="6" t="str">
        <f aca="false">IF(AND(H9306&gt;=Summary!$B$25,I9306&gt;=Summary!$B$26,I9306&lt;=Summary!$B$27,J9306&gt;=Summary!$B$28,J9306&lt;=Summary!$B$29,F9306*J9306&gt;1),"Yes","No")</f>
        <v>No</v>
      </c>
    </row>
    <row r="9307" customFormat="false" ht="15" hidden="false" customHeight="false" outlineLevel="0" collapsed="false">
      <c r="A9307" s="6" t="s">
        <v>156</v>
      </c>
      <c r="B9307" s="45" t="n">
        <v>44485</v>
      </c>
      <c r="C9307" s="6" t="s">
        <v>198</v>
      </c>
      <c r="D9307" s="6" t="s">
        <v>183</v>
      </c>
      <c r="E9307" s="6" t="s">
        <v>177</v>
      </c>
      <c r="F9307" s="34" t="n">
        <v>0.738498568534851</v>
      </c>
      <c r="G9307" s="34" t="n">
        <v>0.720432589270995</v>
      </c>
      <c r="H9307" s="34" t="n">
        <v>0.0180659792638563</v>
      </c>
      <c r="I9307" s="34" t="n">
        <v>0.0250765714001602</v>
      </c>
      <c r="J9307" s="35" t="n">
        <v>1.39</v>
      </c>
      <c r="K9307" s="6" t="n">
        <v>1</v>
      </c>
      <c r="L9307" s="35" t="n">
        <v>0.39</v>
      </c>
      <c r="M9307" s="6" t="str">
        <f aca="false">IF(I9307&lt;=0,"Below 0%",IF(I9307&lt;=0.05,"0-5%",IF(I9307&lt;=0.1,"5-10%",IF(I9307&lt;=0.2,"10-20%",IF(I9307&lt;=0.4,"20-40%","Above 40%")))))</f>
        <v>0-5%</v>
      </c>
      <c r="N9307" s="6" t="str">
        <f aca="false">IF(AND(H9307&gt;=Summary!$B$25,I9307&gt;=Summary!$B$26,I9307&lt;=Summary!$B$27,J9307&gt;=Summary!$B$28,J9307&lt;=Summary!$B$29,F9307*J9307&gt;1),"Yes","No")</f>
        <v>No</v>
      </c>
    </row>
    <row r="9308" customFormat="false" ht="15" hidden="false" customHeight="false" outlineLevel="0" collapsed="false">
      <c r="A9308" s="6" t="s">
        <v>156</v>
      </c>
      <c r="B9308" s="45" t="n">
        <v>44486</v>
      </c>
      <c r="C9308" s="6" t="s">
        <v>173</v>
      </c>
      <c r="D9308" s="6" t="s">
        <v>189</v>
      </c>
      <c r="E9308" s="6" t="s">
        <v>187</v>
      </c>
      <c r="F9308" s="34" t="n">
        <v>0.289098203182221</v>
      </c>
      <c r="G9308" s="34" t="n">
        <v>0.382906685177577</v>
      </c>
      <c r="H9308" s="34" t="n">
        <v>-0.0938084819953567</v>
      </c>
      <c r="I9308" s="34" t="n">
        <v>-0.24499045231308</v>
      </c>
      <c r="J9308" s="35" t="n">
        <v>2.64</v>
      </c>
      <c r="K9308" s="6" t="n">
        <v>0</v>
      </c>
      <c r="L9308" s="35" t="n">
        <v>-1</v>
      </c>
      <c r="M9308" s="6" t="str">
        <f aca="false">IF(I9308&lt;=0,"Below 0%",IF(I9308&lt;=0.05,"0-5%",IF(I9308&lt;=0.1,"5-10%",IF(I9308&lt;=0.2,"10-20%",IF(I9308&lt;=0.4,"20-40%","Above 40%")))))</f>
        <v>Below 0%</v>
      </c>
      <c r="N9308" s="6" t="str">
        <f aca="false">IF(AND(H9308&gt;=Summary!$B$25,I9308&gt;=Summary!$B$26,I9308&lt;=Summary!$B$27,J9308&gt;=Summary!$B$28,J9308&lt;=Summary!$B$29,F9308*J9308&gt;1),"Yes","No")</f>
        <v>No</v>
      </c>
    </row>
    <row r="9309" customFormat="false" ht="15" hidden="false" customHeight="false" outlineLevel="0" collapsed="false">
      <c r="A9309" s="6" t="s">
        <v>156</v>
      </c>
      <c r="B9309" s="45" t="n">
        <v>44486</v>
      </c>
      <c r="C9309" s="6" t="s">
        <v>173</v>
      </c>
      <c r="D9309" s="6" t="s">
        <v>189</v>
      </c>
      <c r="E9309" s="6" t="s">
        <v>174</v>
      </c>
      <c r="F9309" s="34" t="n">
        <v>0.276634156703949</v>
      </c>
      <c r="G9309" s="34" t="n">
        <v>0.282366941024806</v>
      </c>
      <c r="H9309" s="34" t="n">
        <v>-0.00573278432085655</v>
      </c>
      <c r="I9309" s="34" t="n">
        <v>-0.0203026044764672</v>
      </c>
      <c r="J9309" s="35" t="n">
        <v>3.58</v>
      </c>
      <c r="K9309" s="6" t="n">
        <v>0</v>
      </c>
      <c r="L9309" s="35" t="n">
        <v>-1</v>
      </c>
      <c r="M9309" s="6" t="str">
        <f aca="false">IF(I9309&lt;=0,"Below 0%",IF(I9309&lt;=0.05,"0-5%",IF(I9309&lt;=0.1,"5-10%",IF(I9309&lt;=0.2,"10-20%",IF(I9309&lt;=0.4,"20-40%","Above 40%")))))</f>
        <v>Below 0%</v>
      </c>
      <c r="N9309" s="6" t="str">
        <f aca="false">IF(AND(H9309&gt;=Summary!$B$25,I9309&gt;=Summary!$B$26,I9309&lt;=Summary!$B$27,J9309&gt;=Summary!$B$28,J9309&lt;=Summary!$B$29,F9309*J9309&gt;1),"Yes","No")</f>
        <v>No</v>
      </c>
    </row>
    <row r="9310" customFormat="false" ht="15" hidden="false" customHeight="false" outlineLevel="0" collapsed="false">
      <c r="A9310" s="6" t="s">
        <v>156</v>
      </c>
      <c r="B9310" s="45" t="n">
        <v>44486</v>
      </c>
      <c r="C9310" s="6" t="s">
        <v>173</v>
      </c>
      <c r="D9310" s="6" t="s">
        <v>189</v>
      </c>
      <c r="E9310" s="6" t="s">
        <v>177</v>
      </c>
      <c r="F9310" s="34" t="n">
        <v>0.434267669916153</v>
      </c>
      <c r="G9310" s="34" t="n">
        <v>0.334726373797617</v>
      </c>
      <c r="H9310" s="34" t="n">
        <v>0.0995412961185357</v>
      </c>
      <c r="I9310" s="34" t="n">
        <v>0.297381096652756</v>
      </c>
      <c r="J9310" s="35" t="n">
        <v>3.02</v>
      </c>
      <c r="K9310" s="6" t="n">
        <v>1</v>
      </c>
      <c r="L9310" s="35" t="n">
        <v>2.02</v>
      </c>
      <c r="M9310" s="6" t="str">
        <f aca="false">IF(I9310&lt;=0,"Below 0%",IF(I9310&lt;=0.05,"0-5%",IF(I9310&lt;=0.1,"5-10%",IF(I9310&lt;=0.2,"10-20%",IF(I9310&lt;=0.4,"20-40%","Above 40%")))))</f>
        <v>20-40%</v>
      </c>
      <c r="N9310" s="6" t="str">
        <f aca="false">IF(AND(H9310&gt;=Summary!$B$25,I9310&gt;=Summary!$B$26,I9310&lt;=Summary!$B$27,J9310&gt;=Summary!$B$28,J9310&lt;=Summary!$B$29,F9310*J9310&gt;1),"Yes","No")</f>
        <v>Yes</v>
      </c>
    </row>
    <row r="9311" customFormat="false" ht="15" hidden="false" customHeight="false" outlineLevel="0" collapsed="false">
      <c r="A9311" s="6" t="s">
        <v>156</v>
      </c>
      <c r="B9311" s="45" t="n">
        <v>44486</v>
      </c>
      <c r="C9311" s="6" t="s">
        <v>188</v>
      </c>
      <c r="D9311" s="6" t="s">
        <v>181</v>
      </c>
      <c r="E9311" s="6" t="s">
        <v>187</v>
      </c>
      <c r="F9311" s="34" t="n">
        <v>0.22440779209137</v>
      </c>
      <c r="G9311" s="34" t="n">
        <v>0.26246398749939</v>
      </c>
      <c r="H9311" s="34" t="n">
        <v>-0.03805619540802</v>
      </c>
      <c r="I9311" s="34" t="n">
        <v>-0.144995874560157</v>
      </c>
      <c r="J9311" s="35" t="n">
        <v>3.84</v>
      </c>
      <c r="K9311" s="6" t="n">
        <v>0</v>
      </c>
      <c r="L9311" s="35" t="n">
        <v>-1</v>
      </c>
      <c r="M9311" s="6" t="str">
        <f aca="false">IF(I9311&lt;=0,"Below 0%",IF(I9311&lt;=0.05,"0-5%",IF(I9311&lt;=0.1,"5-10%",IF(I9311&lt;=0.2,"10-20%",IF(I9311&lt;=0.4,"20-40%","Above 40%")))))</f>
        <v>Below 0%</v>
      </c>
      <c r="N9311" s="6" t="str">
        <f aca="false">IF(AND(H9311&gt;=Summary!$B$25,I9311&gt;=Summary!$B$26,I9311&lt;=Summary!$B$27,J9311&gt;=Summary!$B$28,J9311&lt;=Summary!$B$29,F9311*J9311&gt;1),"Yes","No")</f>
        <v>No</v>
      </c>
    </row>
    <row r="9312" customFormat="false" ht="15" hidden="false" customHeight="false" outlineLevel="0" collapsed="false">
      <c r="A9312" s="6" t="s">
        <v>156</v>
      </c>
      <c r="B9312" s="45" t="n">
        <v>44486</v>
      </c>
      <c r="C9312" s="6" t="s">
        <v>188</v>
      </c>
      <c r="D9312" s="6" t="s">
        <v>181</v>
      </c>
      <c r="E9312" s="6" t="s">
        <v>174</v>
      </c>
      <c r="F9312" s="34" t="n">
        <v>0.269482374191284</v>
      </c>
      <c r="G9312" s="34" t="n">
        <v>0.268763123199375</v>
      </c>
      <c r="H9312" s="34" t="n">
        <v>0.000719250991909226</v>
      </c>
      <c r="I9312" s="34" t="n">
        <v>0.0026761520827232</v>
      </c>
      <c r="J9312" s="35" t="n">
        <v>3.75</v>
      </c>
      <c r="K9312" s="6" t="n">
        <v>0</v>
      </c>
      <c r="L9312" s="35" t="n">
        <v>-1</v>
      </c>
      <c r="M9312" s="6" t="str">
        <f aca="false">IF(I9312&lt;=0,"Below 0%",IF(I9312&lt;=0.05,"0-5%",IF(I9312&lt;=0.1,"5-10%",IF(I9312&lt;=0.2,"10-20%",IF(I9312&lt;=0.4,"20-40%","Above 40%")))))</f>
        <v>0-5%</v>
      </c>
      <c r="N9312" s="6" t="str">
        <f aca="false">IF(AND(H9312&gt;=Summary!$B$25,I9312&gt;=Summary!$B$26,I9312&lt;=Summary!$B$27,J9312&gt;=Summary!$B$28,J9312&lt;=Summary!$B$29,F9312*J9312&gt;1),"Yes","No")</f>
        <v>No</v>
      </c>
    </row>
    <row r="9313" customFormat="false" ht="15" hidden="false" customHeight="false" outlineLevel="0" collapsed="false">
      <c r="A9313" s="6" t="s">
        <v>156</v>
      </c>
      <c r="B9313" s="45" t="n">
        <v>44486</v>
      </c>
      <c r="C9313" s="6" t="s">
        <v>188</v>
      </c>
      <c r="D9313" s="6" t="s">
        <v>181</v>
      </c>
      <c r="E9313" s="6" t="s">
        <v>177</v>
      </c>
      <c r="F9313" s="34" t="n">
        <v>0.506109833717346</v>
      </c>
      <c r="G9313" s="34" t="n">
        <v>0.468772889301236</v>
      </c>
      <c r="H9313" s="34" t="n">
        <v>0.0373369444161107</v>
      </c>
      <c r="I9313" s="34" t="n">
        <v>0.0796482588226595</v>
      </c>
      <c r="J9313" s="35" t="n">
        <v>2.15</v>
      </c>
      <c r="K9313" s="6" t="n">
        <v>1</v>
      </c>
      <c r="L9313" s="35" t="n">
        <v>1.15</v>
      </c>
      <c r="M9313" s="6" t="str">
        <f aca="false">IF(I9313&lt;=0,"Below 0%",IF(I9313&lt;=0.05,"0-5%",IF(I9313&lt;=0.1,"5-10%",IF(I9313&lt;=0.2,"10-20%",IF(I9313&lt;=0.4,"20-40%","Above 40%")))))</f>
        <v>5-10%</v>
      </c>
      <c r="N9313" s="6" t="str">
        <f aca="false">IF(AND(H9313&gt;=Summary!$B$25,I9313&gt;=Summary!$B$26,I9313&lt;=Summary!$B$27,J9313&gt;=Summary!$B$28,J9313&lt;=Summary!$B$29,F9313*J9313&gt;1),"Yes","No")</f>
        <v>No</v>
      </c>
    </row>
    <row r="9314" customFormat="false" ht="15" hidden="false" customHeight="false" outlineLevel="0" collapsed="false">
      <c r="A9314" s="6" t="s">
        <v>156</v>
      </c>
      <c r="B9314" s="45" t="n">
        <v>44487</v>
      </c>
      <c r="C9314" s="6" t="s">
        <v>185</v>
      </c>
      <c r="D9314" s="6" t="s">
        <v>180</v>
      </c>
      <c r="E9314" s="6" t="s">
        <v>187</v>
      </c>
      <c r="F9314" s="34" t="n">
        <v>0.587947487831116</v>
      </c>
      <c r="G9314" s="34" t="n">
        <v>0.5910309472298</v>
      </c>
      <c r="H9314" s="34" t="n">
        <v>-0.00308345939868393</v>
      </c>
      <c r="I9314" s="34" t="n">
        <v>-0.00521708620020034</v>
      </c>
      <c r="J9314" s="35" t="n">
        <v>1.7</v>
      </c>
      <c r="K9314" s="6" t="n">
        <v>0</v>
      </c>
      <c r="L9314" s="35" t="n">
        <v>-1</v>
      </c>
      <c r="M9314" s="6" t="str">
        <f aca="false">IF(I9314&lt;=0,"Below 0%",IF(I9314&lt;=0.05,"0-5%",IF(I9314&lt;=0.1,"5-10%",IF(I9314&lt;=0.2,"10-20%",IF(I9314&lt;=0.4,"20-40%","Above 40%")))))</f>
        <v>Below 0%</v>
      </c>
      <c r="N9314" s="6" t="str">
        <f aca="false">IF(AND(H9314&gt;=Summary!$B$25,I9314&gt;=Summary!$B$26,I9314&lt;=Summary!$B$27,J9314&gt;=Summary!$B$28,J9314&lt;=Summary!$B$29,F9314*J9314&gt;1),"Yes","No")</f>
        <v>No</v>
      </c>
    </row>
    <row r="9315" customFormat="false" ht="15" hidden="false" customHeight="false" outlineLevel="0" collapsed="false">
      <c r="A9315" s="6" t="s">
        <v>156</v>
      </c>
      <c r="B9315" s="45" t="n">
        <v>44487</v>
      </c>
      <c r="C9315" s="6" t="s">
        <v>185</v>
      </c>
      <c r="D9315" s="6" t="s">
        <v>180</v>
      </c>
      <c r="E9315" s="6" t="s">
        <v>174</v>
      </c>
      <c r="F9315" s="34" t="n">
        <v>0.209461808204651</v>
      </c>
      <c r="G9315" s="34" t="n">
        <v>0.245061612266015</v>
      </c>
      <c r="H9315" s="34" t="n">
        <v>-0.0355998040613636</v>
      </c>
      <c r="I9315" s="34" t="n">
        <v>-0.145268790701989</v>
      </c>
      <c r="J9315" s="35" t="n">
        <v>4.1</v>
      </c>
      <c r="K9315" s="6" t="n">
        <v>1</v>
      </c>
      <c r="L9315" s="35" t="n">
        <v>3.1</v>
      </c>
      <c r="M9315" s="6" t="str">
        <f aca="false">IF(I9315&lt;=0,"Below 0%",IF(I9315&lt;=0.05,"0-5%",IF(I9315&lt;=0.1,"5-10%",IF(I9315&lt;=0.2,"10-20%",IF(I9315&lt;=0.4,"20-40%","Above 40%")))))</f>
        <v>Below 0%</v>
      </c>
      <c r="N9315" s="6" t="str">
        <f aca="false">IF(AND(H9315&gt;=Summary!$B$25,I9315&gt;=Summary!$B$26,I9315&lt;=Summary!$B$27,J9315&gt;=Summary!$B$28,J9315&lt;=Summary!$B$29,F9315*J9315&gt;1),"Yes","No")</f>
        <v>No</v>
      </c>
    </row>
    <row r="9316" customFormat="false" ht="15" hidden="false" customHeight="false" outlineLevel="0" collapsed="false">
      <c r="A9316" s="6" t="s">
        <v>156</v>
      </c>
      <c r="B9316" s="45" t="n">
        <v>44487</v>
      </c>
      <c r="C9316" s="6" t="s">
        <v>185</v>
      </c>
      <c r="D9316" s="6" t="s">
        <v>180</v>
      </c>
      <c r="E9316" s="6" t="s">
        <v>177</v>
      </c>
      <c r="F9316" s="34" t="n">
        <v>0.202590703964233</v>
      </c>
      <c r="G9316" s="34" t="n">
        <v>0.163907440504186</v>
      </c>
      <c r="H9316" s="34" t="n">
        <v>0.0386832634600476</v>
      </c>
      <c r="I9316" s="34" t="n">
        <v>0.236006756868732</v>
      </c>
      <c r="J9316" s="35" t="n">
        <v>6.13</v>
      </c>
      <c r="K9316" s="6" t="n">
        <v>0</v>
      </c>
      <c r="L9316" s="35" t="n">
        <v>-1</v>
      </c>
      <c r="M9316" s="6" t="str">
        <f aca="false">IF(I9316&lt;=0,"Below 0%",IF(I9316&lt;=0.05,"0-5%",IF(I9316&lt;=0.1,"5-10%",IF(I9316&lt;=0.2,"10-20%",IF(I9316&lt;=0.4,"20-40%","Above 40%")))))</f>
        <v>20-40%</v>
      </c>
      <c r="N9316" s="6" t="str">
        <f aca="false">IF(AND(H9316&gt;=Summary!$B$25,I9316&gt;=Summary!$B$26,I9316&lt;=Summary!$B$27,J9316&gt;=Summary!$B$28,J9316&lt;=Summary!$B$29,F9316*J9316&gt;1),"Yes","No")</f>
        <v>No</v>
      </c>
    </row>
    <row r="9317" customFormat="false" ht="15" hidden="false" customHeight="false" outlineLevel="0" collapsed="false">
      <c r="A9317" s="6" t="s">
        <v>156</v>
      </c>
      <c r="B9317" s="45" t="n">
        <v>44491</v>
      </c>
      <c r="C9317" s="6" t="s">
        <v>185</v>
      </c>
      <c r="D9317" s="6" t="s">
        <v>182</v>
      </c>
      <c r="E9317" s="6" t="s">
        <v>187</v>
      </c>
      <c r="F9317" s="34" t="n">
        <v>0.484942108392716</v>
      </c>
      <c r="G9317" s="34" t="n">
        <v>0.494573551964138</v>
      </c>
      <c r="H9317" s="34" t="n">
        <v>-0.00963144357142282</v>
      </c>
      <c r="I9317" s="34" t="n">
        <v>-0.0194742390351702</v>
      </c>
      <c r="J9317" s="35" t="n">
        <v>2.09</v>
      </c>
      <c r="K9317" s="6" t="n">
        <v>1</v>
      </c>
      <c r="L9317" s="35" t="n">
        <v>1.09</v>
      </c>
      <c r="M9317" s="6" t="str">
        <f aca="false">IF(I9317&lt;=0,"Below 0%",IF(I9317&lt;=0.05,"0-5%",IF(I9317&lt;=0.1,"5-10%",IF(I9317&lt;=0.2,"10-20%",IF(I9317&lt;=0.4,"20-40%","Above 40%")))))</f>
        <v>Below 0%</v>
      </c>
      <c r="N9317" s="6" t="str">
        <f aca="false">IF(AND(H9317&gt;=Summary!$B$25,I9317&gt;=Summary!$B$26,I9317&lt;=Summary!$B$27,J9317&gt;=Summary!$B$28,J9317&lt;=Summary!$B$29,F9317*J9317&gt;1),"Yes","No")</f>
        <v>No</v>
      </c>
    </row>
    <row r="9318" customFormat="false" ht="15" hidden="false" customHeight="false" outlineLevel="0" collapsed="false">
      <c r="A9318" s="6" t="s">
        <v>156</v>
      </c>
      <c r="B9318" s="45" t="n">
        <v>44491</v>
      </c>
      <c r="C9318" s="6" t="s">
        <v>185</v>
      </c>
      <c r="D9318" s="6" t="s">
        <v>182</v>
      </c>
      <c r="E9318" s="6" t="s">
        <v>174</v>
      </c>
      <c r="F9318" s="34" t="n">
        <v>0.260624527931213</v>
      </c>
      <c r="G9318" s="34" t="n">
        <v>0.265040698360269</v>
      </c>
      <c r="H9318" s="34" t="n">
        <v>-0.00441617042905557</v>
      </c>
      <c r="I9318" s="34" t="n">
        <v>-0.0166622351072011</v>
      </c>
      <c r="J9318" s="35" t="n">
        <v>3.9</v>
      </c>
      <c r="K9318" s="6" t="n">
        <v>0</v>
      </c>
      <c r="L9318" s="35" t="n">
        <v>-1</v>
      </c>
      <c r="M9318" s="6" t="str">
        <f aca="false">IF(I9318&lt;=0,"Below 0%",IF(I9318&lt;=0.05,"0-5%",IF(I9318&lt;=0.1,"5-10%",IF(I9318&lt;=0.2,"10-20%",IF(I9318&lt;=0.4,"20-40%","Above 40%")))))</f>
        <v>Below 0%</v>
      </c>
      <c r="N9318" s="6" t="str">
        <f aca="false">IF(AND(H9318&gt;=Summary!$B$25,I9318&gt;=Summary!$B$26,I9318&lt;=Summary!$B$27,J9318&gt;=Summary!$B$28,J9318&lt;=Summary!$B$29,F9318*J9318&gt;1),"Yes","No")</f>
        <v>No</v>
      </c>
    </row>
    <row r="9319" customFormat="false" ht="15" hidden="false" customHeight="false" outlineLevel="0" collapsed="false">
      <c r="A9319" s="6" t="s">
        <v>156</v>
      </c>
      <c r="B9319" s="45" t="n">
        <v>44491</v>
      </c>
      <c r="C9319" s="6" t="s">
        <v>185</v>
      </c>
      <c r="D9319" s="6" t="s">
        <v>182</v>
      </c>
      <c r="E9319" s="6" t="s">
        <v>177</v>
      </c>
      <c r="F9319" s="34" t="n">
        <v>0.254433423280716</v>
      </c>
      <c r="G9319" s="34" t="n">
        <v>0.240385749675593</v>
      </c>
      <c r="H9319" s="34" t="n">
        <v>0.0140476736051232</v>
      </c>
      <c r="I9319" s="34" t="n">
        <v>0.0584380464485974</v>
      </c>
      <c r="J9319" s="35" t="n">
        <v>4.3</v>
      </c>
      <c r="K9319" s="6" t="n">
        <v>0</v>
      </c>
      <c r="L9319" s="35" t="n">
        <v>-1</v>
      </c>
      <c r="M9319" s="6" t="str">
        <f aca="false">IF(I9319&lt;=0,"Below 0%",IF(I9319&lt;=0.05,"0-5%",IF(I9319&lt;=0.1,"5-10%",IF(I9319&lt;=0.2,"10-20%",IF(I9319&lt;=0.4,"20-40%","Above 40%")))))</f>
        <v>5-10%</v>
      </c>
      <c r="N9319" s="6" t="str">
        <f aca="false">IF(AND(H9319&gt;=Summary!$B$25,I9319&gt;=Summary!$B$26,I9319&lt;=Summary!$B$27,J9319&gt;=Summary!$B$28,J9319&lt;=Summary!$B$29,F9319*J9319&gt;1),"Yes","No")</f>
        <v>No</v>
      </c>
    </row>
    <row r="9320" customFormat="false" ht="15" hidden="false" customHeight="false" outlineLevel="0" collapsed="false">
      <c r="A9320" s="6" t="s">
        <v>156</v>
      </c>
      <c r="B9320" s="45" t="n">
        <v>44492</v>
      </c>
      <c r="C9320" s="6" t="s">
        <v>201</v>
      </c>
      <c r="D9320" s="6" t="s">
        <v>194</v>
      </c>
      <c r="E9320" s="6" t="s">
        <v>187</v>
      </c>
      <c r="F9320" s="34" t="n">
        <v>0.274988085031509</v>
      </c>
      <c r="G9320" s="34" t="n">
        <v>0.117344478379682</v>
      </c>
      <c r="H9320" s="34" t="n">
        <v>0.157643606651828</v>
      </c>
      <c r="I9320" s="34" t="n">
        <v>1.34342585887811</v>
      </c>
      <c r="J9320" s="35" t="n">
        <v>8.5</v>
      </c>
      <c r="K9320" s="6" t="n">
        <v>0</v>
      </c>
      <c r="L9320" s="35" t="n">
        <v>-1</v>
      </c>
      <c r="M9320" s="6" t="str">
        <f aca="false">IF(I9320&lt;=0,"Below 0%",IF(I9320&lt;=0.05,"0-5%",IF(I9320&lt;=0.1,"5-10%",IF(I9320&lt;=0.2,"10-20%",IF(I9320&lt;=0.4,"20-40%","Above 40%")))))</f>
        <v>Above 40%</v>
      </c>
      <c r="N9320" s="6" t="str">
        <f aca="false">IF(AND(H9320&gt;=Summary!$B$25,I9320&gt;=Summary!$B$26,I9320&lt;=Summary!$B$27,J9320&gt;=Summary!$B$28,J9320&lt;=Summary!$B$29,F9320*J9320&gt;1),"Yes","No")</f>
        <v>No</v>
      </c>
    </row>
    <row r="9321" customFormat="false" ht="15" hidden="false" customHeight="false" outlineLevel="0" collapsed="false">
      <c r="A9321" s="6" t="s">
        <v>156</v>
      </c>
      <c r="B9321" s="45" t="n">
        <v>44492</v>
      </c>
      <c r="C9321" s="6" t="s">
        <v>201</v>
      </c>
      <c r="D9321" s="6" t="s">
        <v>194</v>
      </c>
      <c r="E9321" s="6" t="s">
        <v>174</v>
      </c>
      <c r="F9321" s="34" t="n">
        <v>0.154322654008865</v>
      </c>
      <c r="G9321" s="34" t="n">
        <v>0.199485613245459</v>
      </c>
      <c r="H9321" s="34" t="n">
        <v>-0.0451629592365936</v>
      </c>
      <c r="I9321" s="34" t="n">
        <v>-0.226397074464826</v>
      </c>
      <c r="J9321" s="35" t="n">
        <v>5</v>
      </c>
      <c r="K9321" s="6" t="n">
        <v>0</v>
      </c>
      <c r="L9321" s="35" t="n">
        <v>-1</v>
      </c>
      <c r="M9321" s="6" t="str">
        <f aca="false">IF(I9321&lt;=0,"Below 0%",IF(I9321&lt;=0.05,"0-5%",IF(I9321&lt;=0.1,"5-10%",IF(I9321&lt;=0.2,"10-20%",IF(I9321&lt;=0.4,"20-40%","Above 40%")))))</f>
        <v>Below 0%</v>
      </c>
      <c r="N9321" s="6" t="str">
        <f aca="false">IF(AND(H9321&gt;=Summary!$B$25,I9321&gt;=Summary!$B$26,I9321&lt;=Summary!$B$27,J9321&gt;=Summary!$B$28,J9321&lt;=Summary!$B$29,F9321*J9321&gt;1),"Yes","No")</f>
        <v>No</v>
      </c>
    </row>
    <row r="9322" customFormat="false" ht="15" hidden="false" customHeight="false" outlineLevel="0" collapsed="false">
      <c r="A9322" s="6" t="s">
        <v>156</v>
      </c>
      <c r="B9322" s="45" t="n">
        <v>44492</v>
      </c>
      <c r="C9322" s="6" t="s">
        <v>201</v>
      </c>
      <c r="D9322" s="6" t="s">
        <v>194</v>
      </c>
      <c r="E9322" s="6" t="s">
        <v>177</v>
      </c>
      <c r="F9322" s="34" t="n">
        <v>0.570689260959625</v>
      </c>
      <c r="G9322" s="34" t="n">
        <v>0.68316990837486</v>
      </c>
      <c r="H9322" s="34" t="n">
        <v>-0.112480647415234</v>
      </c>
      <c r="I9322" s="34" t="n">
        <v>-0.164645201781217</v>
      </c>
      <c r="J9322" s="35" t="n">
        <v>1.46</v>
      </c>
      <c r="K9322" s="6" t="n">
        <v>1</v>
      </c>
      <c r="L9322" s="35" t="n">
        <v>0.46</v>
      </c>
      <c r="M9322" s="6" t="str">
        <f aca="false">IF(I9322&lt;=0,"Below 0%",IF(I9322&lt;=0.05,"0-5%",IF(I9322&lt;=0.1,"5-10%",IF(I9322&lt;=0.2,"10-20%",IF(I9322&lt;=0.4,"20-40%","Above 40%")))))</f>
        <v>Below 0%</v>
      </c>
      <c r="N9322" s="6" t="str">
        <f aca="false">IF(AND(H9322&gt;=Summary!$B$25,I9322&gt;=Summary!$B$26,I9322&lt;=Summary!$B$27,J9322&gt;=Summary!$B$28,J9322&lt;=Summary!$B$29,F9322*J9322&gt;1),"Yes","No")</f>
        <v>No</v>
      </c>
    </row>
    <row r="9323" customFormat="false" ht="15" hidden="false" customHeight="false" outlineLevel="0" collapsed="false">
      <c r="A9323" s="6" t="s">
        <v>156</v>
      </c>
      <c r="B9323" s="45" t="n">
        <v>44492</v>
      </c>
      <c r="C9323" s="6" t="s">
        <v>190</v>
      </c>
      <c r="D9323" s="6" t="s">
        <v>172</v>
      </c>
      <c r="E9323" s="6" t="s">
        <v>187</v>
      </c>
      <c r="F9323" s="34" t="n">
        <v>0.790206670761108</v>
      </c>
      <c r="G9323" s="34" t="n">
        <v>0.82073548489582</v>
      </c>
      <c r="H9323" s="34" t="n">
        <v>-0.0305288141347111</v>
      </c>
      <c r="I9323" s="34" t="n">
        <v>-0.0371968980220055</v>
      </c>
      <c r="J9323" s="35" t="n">
        <v>1.22</v>
      </c>
      <c r="K9323" s="6" t="n">
        <v>1</v>
      </c>
      <c r="L9323" s="35" t="n">
        <v>0.22</v>
      </c>
      <c r="M9323" s="6" t="str">
        <f aca="false">IF(I9323&lt;=0,"Below 0%",IF(I9323&lt;=0.05,"0-5%",IF(I9323&lt;=0.1,"5-10%",IF(I9323&lt;=0.2,"10-20%",IF(I9323&lt;=0.4,"20-40%","Above 40%")))))</f>
        <v>Below 0%</v>
      </c>
      <c r="N9323" s="6" t="str">
        <f aca="false">IF(AND(H9323&gt;=Summary!$B$25,I9323&gt;=Summary!$B$26,I9323&lt;=Summary!$B$27,J9323&gt;=Summary!$B$28,J9323&lt;=Summary!$B$29,F9323*J9323&gt;1),"Yes","No")</f>
        <v>No</v>
      </c>
    </row>
    <row r="9324" customFormat="false" ht="15" hidden="false" customHeight="false" outlineLevel="0" collapsed="false">
      <c r="A9324" s="6" t="s">
        <v>156</v>
      </c>
      <c r="B9324" s="45" t="n">
        <v>44492</v>
      </c>
      <c r="C9324" s="6" t="s">
        <v>190</v>
      </c>
      <c r="D9324" s="6" t="s">
        <v>172</v>
      </c>
      <c r="E9324" s="6" t="s">
        <v>174</v>
      </c>
      <c r="F9324" s="34" t="n">
        <v>0.110818579792976</v>
      </c>
      <c r="G9324" s="34" t="n">
        <v>0.129199650525535</v>
      </c>
      <c r="H9324" s="34" t="n">
        <v>-0.0183810707325591</v>
      </c>
      <c r="I9324" s="34" t="n">
        <v>-0.142268734147436</v>
      </c>
      <c r="J9324" s="35" t="n">
        <v>7.75</v>
      </c>
      <c r="K9324" s="6" t="n">
        <v>0</v>
      </c>
      <c r="L9324" s="35" t="n">
        <v>-1</v>
      </c>
      <c r="M9324" s="6" t="str">
        <f aca="false">IF(I9324&lt;=0,"Below 0%",IF(I9324&lt;=0.05,"0-5%",IF(I9324&lt;=0.1,"5-10%",IF(I9324&lt;=0.2,"10-20%",IF(I9324&lt;=0.4,"20-40%","Above 40%")))))</f>
        <v>Below 0%</v>
      </c>
      <c r="N9324" s="6" t="str">
        <f aca="false">IF(AND(H9324&gt;=Summary!$B$25,I9324&gt;=Summary!$B$26,I9324&lt;=Summary!$B$27,J9324&gt;=Summary!$B$28,J9324&lt;=Summary!$B$29,F9324*J9324&gt;1),"Yes","No")</f>
        <v>No</v>
      </c>
    </row>
    <row r="9325" customFormat="false" ht="15" hidden="false" customHeight="false" outlineLevel="0" collapsed="false">
      <c r="A9325" s="6" t="s">
        <v>156</v>
      </c>
      <c r="B9325" s="45" t="n">
        <v>44492</v>
      </c>
      <c r="C9325" s="6" t="s">
        <v>190</v>
      </c>
      <c r="D9325" s="6" t="s">
        <v>172</v>
      </c>
      <c r="E9325" s="6" t="s">
        <v>177</v>
      </c>
      <c r="F9325" s="34" t="n">
        <v>0.0989747047424316</v>
      </c>
      <c r="G9325" s="34" t="n">
        <v>0.050064864578645</v>
      </c>
      <c r="H9325" s="34" t="n">
        <v>0.0489098401637867</v>
      </c>
      <c r="I9325" s="34" t="n">
        <v>0.976929440944678</v>
      </c>
      <c r="J9325" s="35" t="n">
        <v>20</v>
      </c>
      <c r="K9325" s="6" t="n">
        <v>0</v>
      </c>
      <c r="L9325" s="35" t="n">
        <v>-1</v>
      </c>
      <c r="M9325" s="6" t="str">
        <f aca="false">IF(I9325&lt;=0,"Below 0%",IF(I9325&lt;=0.05,"0-5%",IF(I9325&lt;=0.1,"5-10%",IF(I9325&lt;=0.2,"10-20%",IF(I9325&lt;=0.4,"20-40%","Above 40%")))))</f>
        <v>Above 40%</v>
      </c>
      <c r="N9325" s="6" t="str">
        <f aca="false">IF(AND(H9325&gt;=Summary!$B$25,I9325&gt;=Summary!$B$26,I9325&lt;=Summary!$B$27,J9325&gt;=Summary!$B$28,J9325&lt;=Summary!$B$29,F9325*J9325&gt;1),"Yes","No")</f>
        <v>No</v>
      </c>
    </row>
    <row r="9326" customFormat="false" ht="15" hidden="false" customHeight="false" outlineLevel="0" collapsed="false">
      <c r="A9326" s="6" t="s">
        <v>156</v>
      </c>
      <c r="B9326" s="45" t="n">
        <v>44492</v>
      </c>
      <c r="C9326" s="6" t="s">
        <v>180</v>
      </c>
      <c r="D9326" s="6" t="s">
        <v>188</v>
      </c>
      <c r="E9326" s="6" t="s">
        <v>187</v>
      </c>
      <c r="F9326" s="34" t="n">
        <v>0.450718015432358</v>
      </c>
      <c r="G9326" s="34" t="n">
        <v>0.488161859664227</v>
      </c>
      <c r="H9326" s="34" t="n">
        <v>-0.0374438442318695</v>
      </c>
      <c r="I9326" s="34" t="n">
        <v>-0.0767037479282478</v>
      </c>
      <c r="J9326" s="35" t="n">
        <v>2.05</v>
      </c>
      <c r="K9326" s="6" t="n">
        <v>0</v>
      </c>
      <c r="L9326" s="35" t="n">
        <v>-1</v>
      </c>
      <c r="M9326" s="6" t="str">
        <f aca="false">IF(I9326&lt;=0,"Below 0%",IF(I9326&lt;=0.05,"0-5%",IF(I9326&lt;=0.1,"5-10%",IF(I9326&lt;=0.2,"10-20%",IF(I9326&lt;=0.4,"20-40%","Above 40%")))))</f>
        <v>Below 0%</v>
      </c>
      <c r="N9326" s="6" t="str">
        <f aca="false">IF(AND(H9326&gt;=Summary!$B$25,I9326&gt;=Summary!$B$26,I9326&lt;=Summary!$B$27,J9326&gt;=Summary!$B$28,J9326&lt;=Summary!$B$29,F9326*J9326&gt;1),"Yes","No")</f>
        <v>No</v>
      </c>
    </row>
    <row r="9327" customFormat="false" ht="15" hidden="false" customHeight="false" outlineLevel="0" collapsed="false">
      <c r="A9327" s="6" t="s">
        <v>156</v>
      </c>
      <c r="B9327" s="45" t="n">
        <v>44492</v>
      </c>
      <c r="C9327" s="6" t="s">
        <v>180</v>
      </c>
      <c r="D9327" s="6" t="s">
        <v>188</v>
      </c>
      <c r="E9327" s="6" t="s">
        <v>174</v>
      </c>
      <c r="F9327" s="34" t="n">
        <v>0.337047249078751</v>
      </c>
      <c r="G9327" s="34" t="n">
        <v>0.264743865690917</v>
      </c>
      <c r="H9327" s="34" t="n">
        <v>0.0723033833878337</v>
      </c>
      <c r="I9327" s="34" t="n">
        <v>0.27310692619502</v>
      </c>
      <c r="J9327" s="35" t="n">
        <v>3.78</v>
      </c>
      <c r="K9327" s="6" t="n">
        <v>1</v>
      </c>
      <c r="L9327" s="35" t="n">
        <v>2.78</v>
      </c>
      <c r="M9327" s="6" t="str">
        <f aca="false">IF(I9327&lt;=0,"Below 0%",IF(I9327&lt;=0.05,"0-5%",IF(I9327&lt;=0.1,"5-10%",IF(I9327&lt;=0.2,"10-20%",IF(I9327&lt;=0.4,"20-40%","Above 40%")))))</f>
        <v>20-40%</v>
      </c>
      <c r="N9327" s="6" t="str">
        <f aca="false">IF(AND(H9327&gt;=Summary!$B$25,I9327&gt;=Summary!$B$26,I9327&lt;=Summary!$B$27,J9327&gt;=Summary!$B$28,J9327&lt;=Summary!$B$29,F9327*J9327&gt;1),"Yes","No")</f>
        <v>Yes</v>
      </c>
    </row>
    <row r="9328" customFormat="false" ht="15" hidden="false" customHeight="false" outlineLevel="0" collapsed="false">
      <c r="A9328" s="6" t="s">
        <v>156</v>
      </c>
      <c r="B9328" s="45" t="n">
        <v>44492</v>
      </c>
      <c r="C9328" s="6" t="s">
        <v>180</v>
      </c>
      <c r="D9328" s="6" t="s">
        <v>188</v>
      </c>
      <c r="E9328" s="6" t="s">
        <v>177</v>
      </c>
      <c r="F9328" s="34" t="n">
        <v>0.212234735488892</v>
      </c>
      <c r="G9328" s="34" t="n">
        <v>0.247094274644856</v>
      </c>
      <c r="H9328" s="34" t="n">
        <v>-0.0348595391559642</v>
      </c>
      <c r="I9328" s="34" t="n">
        <v>-0.141077891044085</v>
      </c>
      <c r="J9328" s="35" t="n">
        <v>4.05</v>
      </c>
      <c r="K9328" s="6" t="n">
        <v>0</v>
      </c>
      <c r="L9328" s="35" t="n">
        <v>-1</v>
      </c>
      <c r="M9328" s="6" t="str">
        <f aca="false">IF(I9328&lt;=0,"Below 0%",IF(I9328&lt;=0.05,"0-5%",IF(I9328&lt;=0.1,"5-10%",IF(I9328&lt;=0.2,"10-20%",IF(I9328&lt;=0.4,"20-40%","Above 40%")))))</f>
        <v>Below 0%</v>
      </c>
      <c r="N9328" s="6" t="str">
        <f aca="false">IF(AND(H9328&gt;=Summary!$B$25,I9328&gt;=Summary!$B$26,I9328&lt;=Summary!$B$27,J9328&gt;=Summary!$B$28,J9328&lt;=Summary!$B$29,F9328*J9328&gt;1),"Yes","No")</f>
        <v>No</v>
      </c>
    </row>
    <row r="9329" customFormat="false" ht="15" hidden="false" customHeight="false" outlineLevel="0" collapsed="false">
      <c r="A9329" s="6" t="s">
        <v>156</v>
      </c>
      <c r="B9329" s="45" t="n">
        <v>44492</v>
      </c>
      <c r="C9329" s="6" t="s">
        <v>173</v>
      </c>
      <c r="D9329" s="6" t="s">
        <v>198</v>
      </c>
      <c r="E9329" s="6" t="s">
        <v>187</v>
      </c>
      <c r="F9329" s="34" t="n">
        <v>0.538203001022339</v>
      </c>
      <c r="G9329" s="34" t="n">
        <v>0.581857949339402</v>
      </c>
      <c r="H9329" s="34" t="n">
        <v>-0.0436549483170635</v>
      </c>
      <c r="I9329" s="34" t="n">
        <v>-0.0750268143051514</v>
      </c>
      <c r="J9329" s="35" t="n">
        <v>1.72</v>
      </c>
      <c r="K9329" s="6" t="n">
        <v>0</v>
      </c>
      <c r="L9329" s="35" t="n">
        <v>-1</v>
      </c>
      <c r="M9329" s="6" t="str">
        <f aca="false">IF(I9329&lt;=0,"Below 0%",IF(I9329&lt;=0.05,"0-5%",IF(I9329&lt;=0.1,"5-10%",IF(I9329&lt;=0.2,"10-20%",IF(I9329&lt;=0.4,"20-40%","Above 40%")))))</f>
        <v>Below 0%</v>
      </c>
      <c r="N9329" s="6" t="str">
        <f aca="false">IF(AND(H9329&gt;=Summary!$B$25,I9329&gt;=Summary!$B$26,I9329&lt;=Summary!$B$27,J9329&gt;=Summary!$B$28,J9329&lt;=Summary!$B$29,F9329*J9329&gt;1),"Yes","No")</f>
        <v>No</v>
      </c>
    </row>
    <row r="9330" customFormat="false" ht="15" hidden="false" customHeight="false" outlineLevel="0" collapsed="false">
      <c r="A9330" s="6" t="s">
        <v>156</v>
      </c>
      <c r="B9330" s="45" t="n">
        <v>44492</v>
      </c>
      <c r="C9330" s="6" t="s">
        <v>173</v>
      </c>
      <c r="D9330" s="6" t="s">
        <v>198</v>
      </c>
      <c r="E9330" s="6" t="s">
        <v>174</v>
      </c>
      <c r="F9330" s="34" t="n">
        <v>0.304834425449371</v>
      </c>
      <c r="G9330" s="34" t="n">
        <v>0.245293057074454</v>
      </c>
      <c r="H9330" s="34" t="n">
        <v>0.0595413683749174</v>
      </c>
      <c r="I9330" s="34" t="n">
        <v>0.242735644804022</v>
      </c>
      <c r="J9330" s="35" t="n">
        <v>4.08</v>
      </c>
      <c r="K9330" s="6" t="n">
        <v>0</v>
      </c>
      <c r="L9330" s="35" t="n">
        <v>-1</v>
      </c>
      <c r="M9330" s="6" t="str">
        <f aca="false">IF(I9330&lt;=0,"Below 0%",IF(I9330&lt;=0.05,"0-5%",IF(I9330&lt;=0.1,"5-10%",IF(I9330&lt;=0.2,"10-20%",IF(I9330&lt;=0.4,"20-40%","Above 40%")))))</f>
        <v>20-40%</v>
      </c>
      <c r="N9330" s="6" t="str">
        <f aca="false">IF(AND(H9330&gt;=Summary!$B$25,I9330&gt;=Summary!$B$26,I9330&lt;=Summary!$B$27,J9330&gt;=Summary!$B$28,J9330&lt;=Summary!$B$29,F9330*J9330&gt;1),"Yes","No")</f>
        <v>Yes</v>
      </c>
    </row>
    <row r="9331" customFormat="false" ht="15" hidden="false" customHeight="false" outlineLevel="0" collapsed="false">
      <c r="A9331" s="6" t="s">
        <v>156</v>
      </c>
      <c r="B9331" s="45" t="n">
        <v>44492</v>
      </c>
      <c r="C9331" s="6" t="s">
        <v>173</v>
      </c>
      <c r="D9331" s="6" t="s">
        <v>198</v>
      </c>
      <c r="E9331" s="6" t="s">
        <v>177</v>
      </c>
      <c r="F9331" s="34" t="n">
        <v>0.156962558627129</v>
      </c>
      <c r="G9331" s="34" t="n">
        <v>0.172848993586144</v>
      </c>
      <c r="H9331" s="34" t="n">
        <v>-0.0158864349590151</v>
      </c>
      <c r="I9331" s="34" t="n">
        <v>-0.09190932865396</v>
      </c>
      <c r="J9331" s="35" t="n">
        <v>5.79</v>
      </c>
      <c r="K9331" s="6" t="n">
        <v>1</v>
      </c>
      <c r="L9331" s="35" t="n">
        <v>4.79</v>
      </c>
      <c r="M9331" s="6" t="str">
        <f aca="false">IF(I9331&lt;=0,"Below 0%",IF(I9331&lt;=0.05,"0-5%",IF(I9331&lt;=0.1,"5-10%",IF(I9331&lt;=0.2,"10-20%",IF(I9331&lt;=0.4,"20-40%","Above 40%")))))</f>
        <v>Below 0%</v>
      </c>
      <c r="N9331" s="6" t="str">
        <f aca="false">IF(AND(H9331&gt;=Summary!$B$25,I9331&gt;=Summary!$B$26,I9331&lt;=Summary!$B$27,J9331&gt;=Summary!$B$28,J9331&lt;=Summary!$B$29,F9331*J9331&gt;1),"Yes","No")</f>
        <v>No</v>
      </c>
    </row>
    <row r="9332" customFormat="false" ht="15" hidden="false" customHeight="false" outlineLevel="0" collapsed="false">
      <c r="A9332" s="6" t="s">
        <v>156</v>
      </c>
      <c r="B9332" s="45" t="n">
        <v>44492</v>
      </c>
      <c r="C9332" s="6" t="s">
        <v>205</v>
      </c>
      <c r="D9332" s="6" t="s">
        <v>203</v>
      </c>
      <c r="E9332" s="6" t="s">
        <v>187</v>
      </c>
      <c r="F9332" s="34" t="n">
        <v>0.430880576372147</v>
      </c>
      <c r="G9332" s="34" t="n">
        <v>0.37584200418494</v>
      </c>
      <c r="H9332" s="34" t="n">
        <v>0.0550385721872067</v>
      </c>
      <c r="I9332" s="34" t="n">
        <v>0.146440715977355</v>
      </c>
      <c r="J9332" s="35" t="n">
        <v>2.68</v>
      </c>
      <c r="K9332" s="6" t="n">
        <v>0</v>
      </c>
      <c r="L9332" s="35" t="n">
        <v>-1</v>
      </c>
      <c r="M9332" s="6" t="str">
        <f aca="false">IF(I9332&lt;=0,"Below 0%",IF(I9332&lt;=0.05,"0-5%",IF(I9332&lt;=0.1,"5-10%",IF(I9332&lt;=0.2,"10-20%",IF(I9332&lt;=0.4,"20-40%","Above 40%")))))</f>
        <v>10-20%</v>
      </c>
      <c r="N9332" s="6" t="str">
        <f aca="false">IF(AND(H9332&gt;=Summary!$B$25,I9332&gt;=Summary!$B$26,I9332&lt;=Summary!$B$27,J9332&gt;=Summary!$B$28,J9332&lt;=Summary!$B$29,F9332*J9332&gt;1),"Yes","No")</f>
        <v>Yes</v>
      </c>
    </row>
    <row r="9333" customFormat="false" ht="15" hidden="false" customHeight="false" outlineLevel="0" collapsed="false">
      <c r="A9333" s="6" t="s">
        <v>156</v>
      </c>
      <c r="B9333" s="45" t="n">
        <v>44492</v>
      </c>
      <c r="C9333" s="6" t="s">
        <v>205</v>
      </c>
      <c r="D9333" s="6" t="s">
        <v>203</v>
      </c>
      <c r="E9333" s="6" t="s">
        <v>174</v>
      </c>
      <c r="F9333" s="34" t="n">
        <v>0.323375076055527</v>
      </c>
      <c r="G9333" s="34" t="n">
        <v>0.286152435004443</v>
      </c>
      <c r="H9333" s="34" t="n">
        <v>0.0372226410510838</v>
      </c>
      <c r="I9333" s="34" t="n">
        <v>0.130079763432752</v>
      </c>
      <c r="J9333" s="35" t="n">
        <v>3.52</v>
      </c>
      <c r="K9333" s="6" t="n">
        <v>1</v>
      </c>
      <c r="L9333" s="35" t="n">
        <v>2.52</v>
      </c>
      <c r="M9333" s="6" t="str">
        <f aca="false">IF(I9333&lt;=0,"Below 0%",IF(I9333&lt;=0.05,"0-5%",IF(I9333&lt;=0.1,"5-10%",IF(I9333&lt;=0.2,"10-20%",IF(I9333&lt;=0.4,"20-40%","Above 40%")))))</f>
        <v>10-20%</v>
      </c>
      <c r="N9333" s="6" t="str">
        <f aca="false">IF(AND(H9333&gt;=Summary!$B$25,I9333&gt;=Summary!$B$26,I9333&lt;=Summary!$B$27,J9333&gt;=Summary!$B$28,J9333&lt;=Summary!$B$29,F9333*J9333&gt;1),"Yes","No")</f>
        <v>Yes</v>
      </c>
    </row>
    <row r="9334" customFormat="false" ht="15" hidden="false" customHeight="false" outlineLevel="0" collapsed="false">
      <c r="A9334" s="6" t="s">
        <v>156</v>
      </c>
      <c r="B9334" s="45" t="n">
        <v>44492</v>
      </c>
      <c r="C9334" s="6" t="s">
        <v>205</v>
      </c>
      <c r="D9334" s="6" t="s">
        <v>203</v>
      </c>
      <c r="E9334" s="6" t="s">
        <v>177</v>
      </c>
      <c r="F9334" s="34" t="n">
        <v>0.24574439227581</v>
      </c>
      <c r="G9334" s="34" t="n">
        <v>0.338005560810617</v>
      </c>
      <c r="H9334" s="34" t="n">
        <v>-0.0922611685348069</v>
      </c>
      <c r="I9334" s="34" t="n">
        <v>-0.272957546359719</v>
      </c>
      <c r="J9334" s="35" t="n">
        <v>2.98</v>
      </c>
      <c r="K9334" s="6" t="n">
        <v>0</v>
      </c>
      <c r="L9334" s="35" t="n">
        <v>-1</v>
      </c>
      <c r="M9334" s="6" t="str">
        <f aca="false">IF(I9334&lt;=0,"Below 0%",IF(I9334&lt;=0.05,"0-5%",IF(I9334&lt;=0.1,"5-10%",IF(I9334&lt;=0.2,"10-20%",IF(I9334&lt;=0.4,"20-40%","Above 40%")))))</f>
        <v>Below 0%</v>
      </c>
      <c r="N9334" s="6" t="str">
        <f aca="false">IF(AND(H9334&gt;=Summary!$B$25,I9334&gt;=Summary!$B$26,I9334&lt;=Summary!$B$27,J9334&gt;=Summary!$B$28,J9334&lt;=Summary!$B$29,F9334*J9334&gt;1),"Yes","No")</f>
        <v>No</v>
      </c>
    </row>
    <row r="9335" customFormat="false" ht="15" hidden="false" customHeight="false" outlineLevel="0" collapsed="false">
      <c r="A9335" s="6" t="s">
        <v>156</v>
      </c>
      <c r="B9335" s="45" t="n">
        <v>44492</v>
      </c>
      <c r="C9335" s="6" t="s">
        <v>179</v>
      </c>
      <c r="D9335" s="6" t="s">
        <v>196</v>
      </c>
      <c r="E9335" s="6" t="s">
        <v>187</v>
      </c>
      <c r="F9335" s="34" t="n">
        <v>0.409498184919357</v>
      </c>
      <c r="G9335" s="34" t="n">
        <v>0.482501023331969</v>
      </c>
      <c r="H9335" s="34" t="n">
        <v>-0.0730028384126116</v>
      </c>
      <c r="I9335" s="34" t="n">
        <v>-0.151300898614643</v>
      </c>
      <c r="J9335" s="35" t="n">
        <v>2.08</v>
      </c>
      <c r="K9335" s="6" t="n">
        <v>0</v>
      </c>
      <c r="L9335" s="35" t="n">
        <v>-1</v>
      </c>
      <c r="M9335" s="6" t="str">
        <f aca="false">IF(I9335&lt;=0,"Below 0%",IF(I9335&lt;=0.05,"0-5%",IF(I9335&lt;=0.1,"5-10%",IF(I9335&lt;=0.2,"10-20%",IF(I9335&lt;=0.4,"20-40%","Above 40%")))))</f>
        <v>Below 0%</v>
      </c>
      <c r="N9335" s="6" t="str">
        <f aca="false">IF(AND(H9335&gt;=Summary!$B$25,I9335&gt;=Summary!$B$26,I9335&lt;=Summary!$B$27,J9335&gt;=Summary!$B$28,J9335&lt;=Summary!$B$29,F9335*J9335&gt;1),"Yes","No")</f>
        <v>No</v>
      </c>
    </row>
    <row r="9336" customFormat="false" ht="15" hidden="false" customHeight="false" outlineLevel="0" collapsed="false">
      <c r="A9336" s="6" t="s">
        <v>156</v>
      </c>
      <c r="B9336" s="45" t="n">
        <v>44492</v>
      </c>
      <c r="C9336" s="6" t="s">
        <v>179</v>
      </c>
      <c r="D9336" s="6" t="s">
        <v>196</v>
      </c>
      <c r="E9336" s="6" t="s">
        <v>174</v>
      </c>
      <c r="F9336" s="34" t="n">
        <v>0.32531088590622</v>
      </c>
      <c r="G9336" s="34" t="n">
        <v>0.272717969709374</v>
      </c>
      <c r="H9336" s="34" t="n">
        <v>0.0525929161968458</v>
      </c>
      <c r="I9336" s="34" t="n">
        <v>0.192847270947684</v>
      </c>
      <c r="J9336" s="35" t="n">
        <v>3.68</v>
      </c>
      <c r="K9336" s="6" t="n">
        <v>1</v>
      </c>
      <c r="L9336" s="35" t="n">
        <v>2.68</v>
      </c>
      <c r="M9336" s="6" t="str">
        <f aca="false">IF(I9336&lt;=0,"Below 0%",IF(I9336&lt;=0.05,"0-5%",IF(I9336&lt;=0.1,"5-10%",IF(I9336&lt;=0.2,"10-20%",IF(I9336&lt;=0.4,"20-40%","Above 40%")))))</f>
        <v>10-20%</v>
      </c>
      <c r="N9336" s="6" t="str">
        <f aca="false">IF(AND(H9336&gt;=Summary!$B$25,I9336&gt;=Summary!$B$26,I9336&lt;=Summary!$B$27,J9336&gt;=Summary!$B$28,J9336&lt;=Summary!$B$29,F9336*J9336&gt;1),"Yes","No")</f>
        <v>Yes</v>
      </c>
    </row>
    <row r="9337" customFormat="false" ht="15" hidden="false" customHeight="false" outlineLevel="0" collapsed="false">
      <c r="A9337" s="6" t="s">
        <v>156</v>
      </c>
      <c r="B9337" s="45" t="n">
        <v>44492</v>
      </c>
      <c r="C9337" s="6" t="s">
        <v>179</v>
      </c>
      <c r="D9337" s="6" t="s">
        <v>196</v>
      </c>
      <c r="E9337" s="6" t="s">
        <v>177</v>
      </c>
      <c r="F9337" s="34" t="n">
        <v>0.265190929174423</v>
      </c>
      <c r="G9337" s="34" t="n">
        <v>0.244781006958657</v>
      </c>
      <c r="H9337" s="34" t="n">
        <v>0.0204099222157658</v>
      </c>
      <c r="I9337" s="34" t="n">
        <v>0.0833803344032038</v>
      </c>
      <c r="J9337" s="35" t="n">
        <v>4.1</v>
      </c>
      <c r="K9337" s="6" t="n">
        <v>0</v>
      </c>
      <c r="L9337" s="35" t="n">
        <v>-1</v>
      </c>
      <c r="M9337" s="6" t="str">
        <f aca="false">IF(I9337&lt;=0,"Below 0%",IF(I9337&lt;=0.05,"0-5%",IF(I9337&lt;=0.1,"5-10%",IF(I9337&lt;=0.2,"10-20%",IF(I9337&lt;=0.4,"20-40%","Above 40%")))))</f>
        <v>5-10%</v>
      </c>
      <c r="N9337" s="6" t="str">
        <f aca="false">IF(AND(H9337&gt;=Summary!$B$25,I9337&gt;=Summary!$B$26,I9337&lt;=Summary!$B$27,J9337&gt;=Summary!$B$28,J9337&lt;=Summary!$B$29,F9337*J9337&gt;1),"Yes","No")</f>
        <v>No</v>
      </c>
    </row>
    <row r="9338" customFormat="false" ht="15" hidden="false" customHeight="false" outlineLevel="0" collapsed="false">
      <c r="A9338" s="6" t="s">
        <v>156</v>
      </c>
      <c r="B9338" s="45" t="n">
        <v>44493</v>
      </c>
      <c r="C9338" s="6" t="s">
        <v>206</v>
      </c>
      <c r="D9338" s="6" t="s">
        <v>195</v>
      </c>
      <c r="E9338" s="6" t="s">
        <v>187</v>
      </c>
      <c r="F9338" s="34" t="n">
        <v>0.441888511180878</v>
      </c>
      <c r="G9338" s="34" t="n">
        <v>0.365547801438797</v>
      </c>
      <c r="H9338" s="34" t="n">
        <v>0.0763407097420804</v>
      </c>
      <c r="I9338" s="34" t="n">
        <v>0.208839198161234</v>
      </c>
      <c r="J9338" s="35" t="n">
        <v>2.75</v>
      </c>
      <c r="K9338" s="6" t="n">
        <v>0</v>
      </c>
      <c r="L9338" s="35" t="n">
        <v>-1</v>
      </c>
      <c r="M9338" s="6" t="str">
        <f aca="false">IF(I9338&lt;=0,"Below 0%",IF(I9338&lt;=0.05,"0-5%",IF(I9338&lt;=0.1,"5-10%",IF(I9338&lt;=0.2,"10-20%",IF(I9338&lt;=0.4,"20-40%","Above 40%")))))</f>
        <v>20-40%</v>
      </c>
      <c r="N9338" s="6" t="str">
        <f aca="false">IF(AND(H9338&gt;=Summary!$B$25,I9338&gt;=Summary!$B$26,I9338&lt;=Summary!$B$27,J9338&gt;=Summary!$B$28,J9338&lt;=Summary!$B$29,F9338*J9338&gt;1),"Yes","No")</f>
        <v>Yes</v>
      </c>
    </row>
    <row r="9339" customFormat="false" ht="15" hidden="false" customHeight="false" outlineLevel="0" collapsed="false">
      <c r="A9339" s="6" t="s">
        <v>156</v>
      </c>
      <c r="B9339" s="45" t="n">
        <v>44493</v>
      </c>
      <c r="C9339" s="6" t="s">
        <v>206</v>
      </c>
      <c r="D9339" s="6" t="s">
        <v>195</v>
      </c>
      <c r="E9339" s="6" t="s">
        <v>174</v>
      </c>
      <c r="F9339" s="34" t="n">
        <v>0.240810096263886</v>
      </c>
      <c r="G9339" s="34" t="n">
        <v>0.279237903876859</v>
      </c>
      <c r="H9339" s="34" t="n">
        <v>-0.0384278076129735</v>
      </c>
      <c r="I9339" s="34" t="n">
        <v>-0.137616731394459</v>
      </c>
      <c r="J9339" s="35" t="n">
        <v>3.6</v>
      </c>
      <c r="K9339" s="6" t="n">
        <v>0</v>
      </c>
      <c r="L9339" s="35" t="n">
        <v>-1</v>
      </c>
      <c r="M9339" s="6" t="str">
        <f aca="false">IF(I9339&lt;=0,"Below 0%",IF(I9339&lt;=0.05,"0-5%",IF(I9339&lt;=0.1,"5-10%",IF(I9339&lt;=0.2,"10-20%",IF(I9339&lt;=0.4,"20-40%","Above 40%")))))</f>
        <v>Below 0%</v>
      </c>
      <c r="N9339" s="6" t="str">
        <f aca="false">IF(AND(H9339&gt;=Summary!$B$25,I9339&gt;=Summary!$B$26,I9339&lt;=Summary!$B$27,J9339&gt;=Summary!$B$28,J9339&lt;=Summary!$B$29,F9339*J9339&gt;1),"Yes","No")</f>
        <v>No</v>
      </c>
    </row>
    <row r="9340" customFormat="false" ht="15" hidden="false" customHeight="false" outlineLevel="0" collapsed="false">
      <c r="A9340" s="6" t="s">
        <v>156</v>
      </c>
      <c r="B9340" s="45" t="n">
        <v>44493</v>
      </c>
      <c r="C9340" s="6" t="s">
        <v>206</v>
      </c>
      <c r="D9340" s="6" t="s">
        <v>195</v>
      </c>
      <c r="E9340" s="6" t="s">
        <v>177</v>
      </c>
      <c r="F9340" s="34" t="n">
        <v>0.317301392555237</v>
      </c>
      <c r="G9340" s="34" t="n">
        <v>0.355214294684344</v>
      </c>
      <c r="H9340" s="34" t="n">
        <v>-0.0379129021291068</v>
      </c>
      <c r="I9340" s="34" t="n">
        <v>-0.106732478665583</v>
      </c>
      <c r="J9340" s="35" t="n">
        <v>2.83</v>
      </c>
      <c r="K9340" s="6" t="n">
        <v>1</v>
      </c>
      <c r="L9340" s="35" t="n">
        <v>1.83</v>
      </c>
      <c r="M9340" s="6" t="str">
        <f aca="false">IF(I9340&lt;=0,"Below 0%",IF(I9340&lt;=0.05,"0-5%",IF(I9340&lt;=0.1,"5-10%",IF(I9340&lt;=0.2,"10-20%",IF(I9340&lt;=0.4,"20-40%","Above 40%")))))</f>
        <v>Below 0%</v>
      </c>
      <c r="N9340" s="6" t="str">
        <f aca="false">IF(AND(H9340&gt;=Summary!$B$25,I9340&gt;=Summary!$B$26,I9340&lt;=Summary!$B$27,J9340&gt;=Summary!$B$28,J9340&lt;=Summary!$B$29,F9340*J9340&gt;1),"Yes","No")</f>
        <v>No</v>
      </c>
    </row>
    <row r="9341" customFormat="false" ht="15" hidden="false" customHeight="false" outlineLevel="0" collapsed="false">
      <c r="A9341" s="6" t="s">
        <v>156</v>
      </c>
      <c r="B9341" s="45" t="n">
        <v>44493</v>
      </c>
      <c r="C9341" s="6" t="s">
        <v>176</v>
      </c>
      <c r="D9341" s="6" t="s">
        <v>183</v>
      </c>
      <c r="E9341" s="6" t="s">
        <v>187</v>
      </c>
      <c r="F9341" s="34" t="n">
        <v>0.392741739749908</v>
      </c>
      <c r="G9341" s="34" t="n">
        <v>0.310697508677314</v>
      </c>
      <c r="H9341" s="34" t="n">
        <v>0.0820442310725948</v>
      </c>
      <c r="I9341" s="34" t="n">
        <v>0.26406465704173</v>
      </c>
      <c r="J9341" s="35" t="n">
        <v>3.25</v>
      </c>
      <c r="K9341" s="6" t="n">
        <v>0</v>
      </c>
      <c r="L9341" s="35" t="n">
        <v>-1</v>
      </c>
      <c r="M9341" s="6" t="str">
        <f aca="false">IF(I9341&lt;=0,"Below 0%",IF(I9341&lt;=0.05,"0-5%",IF(I9341&lt;=0.1,"5-10%",IF(I9341&lt;=0.2,"10-20%",IF(I9341&lt;=0.4,"20-40%","Above 40%")))))</f>
        <v>20-40%</v>
      </c>
      <c r="N9341" s="6" t="str">
        <f aca="false">IF(AND(H9341&gt;=Summary!$B$25,I9341&gt;=Summary!$B$26,I9341&lt;=Summary!$B$27,J9341&gt;=Summary!$B$28,J9341&lt;=Summary!$B$29,F9341*J9341&gt;1),"Yes","No")</f>
        <v>Yes</v>
      </c>
    </row>
    <row r="9342" customFormat="false" ht="15" hidden="false" customHeight="false" outlineLevel="0" collapsed="false">
      <c r="A9342" s="6" t="s">
        <v>156</v>
      </c>
      <c r="B9342" s="45" t="n">
        <v>44493</v>
      </c>
      <c r="C9342" s="6" t="s">
        <v>176</v>
      </c>
      <c r="D9342" s="6" t="s">
        <v>183</v>
      </c>
      <c r="E9342" s="6" t="s">
        <v>174</v>
      </c>
      <c r="F9342" s="34" t="n">
        <v>0.298957675695419</v>
      </c>
      <c r="G9342" s="34" t="n">
        <v>0.265030683254926</v>
      </c>
      <c r="H9342" s="34" t="n">
        <v>0.033926992440493</v>
      </c>
      <c r="I9342" s="34" t="n">
        <v>0.128011564637818</v>
      </c>
      <c r="J9342" s="35" t="n">
        <v>3.81</v>
      </c>
      <c r="K9342" s="6" t="n">
        <v>0</v>
      </c>
      <c r="L9342" s="35" t="n">
        <v>-1</v>
      </c>
      <c r="M9342" s="6" t="str">
        <f aca="false">IF(I9342&lt;=0,"Below 0%",IF(I9342&lt;=0.05,"0-5%",IF(I9342&lt;=0.1,"5-10%",IF(I9342&lt;=0.2,"10-20%",IF(I9342&lt;=0.4,"20-40%","Above 40%")))))</f>
        <v>10-20%</v>
      </c>
      <c r="N9342" s="6" t="str">
        <f aca="false">IF(AND(H9342&gt;=Summary!$B$25,I9342&gt;=Summary!$B$26,I9342&lt;=Summary!$B$27,J9342&gt;=Summary!$B$28,J9342&lt;=Summary!$B$29,F9342*J9342&gt;1),"Yes","No")</f>
        <v>Yes</v>
      </c>
    </row>
    <row r="9343" customFormat="false" ht="15" hidden="false" customHeight="false" outlineLevel="0" collapsed="false">
      <c r="A9343" s="6" t="s">
        <v>156</v>
      </c>
      <c r="B9343" s="45" t="n">
        <v>44493</v>
      </c>
      <c r="C9343" s="6" t="s">
        <v>176</v>
      </c>
      <c r="D9343" s="6" t="s">
        <v>183</v>
      </c>
      <c r="E9343" s="6" t="s">
        <v>177</v>
      </c>
      <c r="F9343" s="34" t="n">
        <v>0.308300614356995</v>
      </c>
      <c r="G9343" s="34" t="n">
        <v>0.42427180806776</v>
      </c>
      <c r="H9343" s="34" t="n">
        <v>-0.115971193710766</v>
      </c>
      <c r="I9343" s="34" t="n">
        <v>-0.273341738728593</v>
      </c>
      <c r="J9343" s="35" t="n">
        <v>2.38</v>
      </c>
      <c r="K9343" s="6" t="n">
        <v>1</v>
      </c>
      <c r="L9343" s="35" t="n">
        <v>1.38</v>
      </c>
      <c r="M9343" s="6" t="str">
        <f aca="false">IF(I9343&lt;=0,"Below 0%",IF(I9343&lt;=0.05,"0-5%",IF(I9343&lt;=0.1,"5-10%",IF(I9343&lt;=0.2,"10-20%",IF(I9343&lt;=0.4,"20-40%","Above 40%")))))</f>
        <v>Below 0%</v>
      </c>
      <c r="N9343" s="6" t="str">
        <f aca="false">IF(AND(H9343&gt;=Summary!$B$25,I9343&gt;=Summary!$B$26,I9343&lt;=Summary!$B$27,J9343&gt;=Summary!$B$28,J9343&lt;=Summary!$B$29,F9343*J9343&gt;1),"Yes","No")</f>
        <v>No</v>
      </c>
    </row>
    <row r="9344" customFormat="false" ht="15" hidden="false" customHeight="false" outlineLevel="0" collapsed="false">
      <c r="A9344" s="6" t="s">
        <v>156</v>
      </c>
      <c r="B9344" s="45" t="n">
        <v>44493</v>
      </c>
      <c r="C9344" s="6" t="s">
        <v>189</v>
      </c>
      <c r="D9344" s="6" t="s">
        <v>181</v>
      </c>
      <c r="E9344" s="6" t="s">
        <v>187</v>
      </c>
      <c r="F9344" s="34" t="n">
        <v>0.379278153181076</v>
      </c>
      <c r="G9344" s="34" t="n">
        <v>0.407683242331053</v>
      </c>
      <c r="H9344" s="34" t="n">
        <v>-0.028405089149977</v>
      </c>
      <c r="I9344" s="34" t="n">
        <v>-0.0696744094448482</v>
      </c>
      <c r="J9344" s="35" t="n">
        <v>2.48</v>
      </c>
      <c r="K9344" s="6" t="n">
        <v>1</v>
      </c>
      <c r="L9344" s="35" t="n">
        <v>1.48</v>
      </c>
      <c r="M9344" s="6" t="str">
        <f aca="false">IF(I9344&lt;=0,"Below 0%",IF(I9344&lt;=0.05,"0-5%",IF(I9344&lt;=0.1,"5-10%",IF(I9344&lt;=0.2,"10-20%",IF(I9344&lt;=0.4,"20-40%","Above 40%")))))</f>
        <v>Below 0%</v>
      </c>
      <c r="N9344" s="6" t="str">
        <f aca="false">IF(AND(H9344&gt;=Summary!$B$25,I9344&gt;=Summary!$B$26,I9344&lt;=Summary!$B$27,J9344&gt;=Summary!$B$28,J9344&lt;=Summary!$B$29,F9344*J9344&gt;1),"Yes","No")</f>
        <v>No</v>
      </c>
    </row>
    <row r="9345" customFormat="false" ht="15" hidden="false" customHeight="false" outlineLevel="0" collapsed="false">
      <c r="A9345" s="6" t="s">
        <v>156</v>
      </c>
      <c r="B9345" s="45" t="n">
        <v>44493</v>
      </c>
      <c r="C9345" s="6" t="s">
        <v>189</v>
      </c>
      <c r="D9345" s="6" t="s">
        <v>181</v>
      </c>
      <c r="E9345" s="6" t="s">
        <v>174</v>
      </c>
      <c r="F9345" s="34" t="n">
        <v>0.304182559251785</v>
      </c>
      <c r="G9345" s="34" t="n">
        <v>0.279296806900832</v>
      </c>
      <c r="H9345" s="34" t="n">
        <v>0.0248857523509534</v>
      </c>
      <c r="I9345" s="34" t="n">
        <v>0.0891014567158635</v>
      </c>
      <c r="J9345" s="35" t="n">
        <v>3.62</v>
      </c>
      <c r="K9345" s="6" t="n">
        <v>0</v>
      </c>
      <c r="L9345" s="35" t="n">
        <v>-1</v>
      </c>
      <c r="M9345" s="6" t="str">
        <f aca="false">IF(I9345&lt;=0,"Below 0%",IF(I9345&lt;=0.05,"0-5%",IF(I9345&lt;=0.1,"5-10%",IF(I9345&lt;=0.2,"10-20%",IF(I9345&lt;=0.4,"20-40%","Above 40%")))))</f>
        <v>5-10%</v>
      </c>
      <c r="N9345" s="6" t="str">
        <f aca="false">IF(AND(H9345&gt;=Summary!$B$25,I9345&gt;=Summary!$B$26,I9345&lt;=Summary!$B$27,J9345&gt;=Summary!$B$28,J9345&lt;=Summary!$B$29,F9345*J9345&gt;1),"Yes","No")</f>
        <v>No</v>
      </c>
    </row>
    <row r="9346" customFormat="false" ht="15" hidden="false" customHeight="false" outlineLevel="0" collapsed="false">
      <c r="A9346" s="6" t="s">
        <v>156</v>
      </c>
      <c r="B9346" s="45" t="n">
        <v>44493</v>
      </c>
      <c r="C9346" s="6" t="s">
        <v>189</v>
      </c>
      <c r="D9346" s="6" t="s">
        <v>181</v>
      </c>
      <c r="E9346" s="6" t="s">
        <v>177</v>
      </c>
      <c r="F9346" s="34" t="n">
        <v>0.316539317369461</v>
      </c>
      <c r="G9346" s="34" t="n">
        <v>0.313019950768115</v>
      </c>
      <c r="H9346" s="34" t="n">
        <v>0.00351936660134605</v>
      </c>
      <c r="I9346" s="34" t="n">
        <v>0.0112432661008026</v>
      </c>
      <c r="J9346" s="35" t="n">
        <v>3.23</v>
      </c>
      <c r="K9346" s="6" t="n">
        <v>0</v>
      </c>
      <c r="L9346" s="35" t="n">
        <v>-1</v>
      </c>
      <c r="M9346" s="6" t="str">
        <f aca="false">IF(I9346&lt;=0,"Below 0%",IF(I9346&lt;=0.05,"0-5%",IF(I9346&lt;=0.1,"5-10%",IF(I9346&lt;=0.2,"10-20%",IF(I9346&lt;=0.4,"20-40%","Above 40%")))))</f>
        <v>0-5%</v>
      </c>
      <c r="N9346" s="6" t="str">
        <f aca="false">IF(AND(H9346&gt;=Summary!$B$25,I9346&gt;=Summary!$B$26,I9346&lt;=Summary!$B$27,J9346&gt;=Summary!$B$28,J9346&lt;=Summary!$B$29,F9346*J9346&gt;1),"Yes","No")</f>
        <v>No</v>
      </c>
    </row>
    <row r="9347" customFormat="false" ht="15" hidden="false" customHeight="false" outlineLevel="0" collapsed="false">
      <c r="A9347" s="6" t="s">
        <v>156</v>
      </c>
      <c r="B9347" s="45" t="n">
        <v>44499</v>
      </c>
      <c r="C9347" s="6" t="s">
        <v>196</v>
      </c>
      <c r="D9347" s="6" t="s">
        <v>206</v>
      </c>
      <c r="E9347" s="6" t="s">
        <v>187</v>
      </c>
      <c r="F9347" s="34" t="n">
        <v>0.281934469938278</v>
      </c>
      <c r="G9347" s="34" t="n">
        <v>0.363267670915411</v>
      </c>
      <c r="H9347" s="34" t="n">
        <v>-0.0813332009771331</v>
      </c>
      <c r="I9347" s="34" t="n">
        <v>-0.223893309228918</v>
      </c>
      <c r="J9347" s="35" t="n">
        <v>2.73</v>
      </c>
      <c r="K9347" s="6" t="n">
        <v>1</v>
      </c>
      <c r="L9347" s="35" t="n">
        <v>1.73</v>
      </c>
      <c r="M9347" s="6" t="str">
        <f aca="false">IF(I9347&lt;=0,"Below 0%",IF(I9347&lt;=0.05,"0-5%",IF(I9347&lt;=0.1,"5-10%",IF(I9347&lt;=0.2,"10-20%",IF(I9347&lt;=0.4,"20-40%","Above 40%")))))</f>
        <v>Below 0%</v>
      </c>
      <c r="N9347" s="6" t="str">
        <f aca="false">IF(AND(H9347&gt;=Summary!$B$25,I9347&gt;=Summary!$B$26,I9347&lt;=Summary!$B$27,J9347&gt;=Summary!$B$28,J9347&lt;=Summary!$B$29,F9347*J9347&gt;1),"Yes","No")</f>
        <v>No</v>
      </c>
    </row>
    <row r="9348" customFormat="false" ht="15" hidden="false" customHeight="false" outlineLevel="0" collapsed="false">
      <c r="A9348" s="6" t="s">
        <v>156</v>
      </c>
      <c r="B9348" s="45" t="n">
        <v>44499</v>
      </c>
      <c r="C9348" s="6" t="s">
        <v>196</v>
      </c>
      <c r="D9348" s="6" t="s">
        <v>206</v>
      </c>
      <c r="E9348" s="6" t="s">
        <v>174</v>
      </c>
      <c r="F9348" s="34" t="n">
        <v>0.302602112293243</v>
      </c>
      <c r="G9348" s="34" t="n">
        <v>0.289976825028969</v>
      </c>
      <c r="H9348" s="34" t="n">
        <v>0.0126252872642748</v>
      </c>
      <c r="I9348" s="34" t="n">
        <v>0.0435389526835928</v>
      </c>
      <c r="J9348" s="35" t="n">
        <v>3.42</v>
      </c>
      <c r="K9348" s="6" t="n">
        <v>0</v>
      </c>
      <c r="L9348" s="35" t="n">
        <v>-1</v>
      </c>
      <c r="M9348" s="6" t="str">
        <f aca="false">IF(I9348&lt;=0,"Below 0%",IF(I9348&lt;=0.05,"0-5%",IF(I9348&lt;=0.1,"5-10%",IF(I9348&lt;=0.2,"10-20%",IF(I9348&lt;=0.4,"20-40%","Above 40%")))))</f>
        <v>0-5%</v>
      </c>
      <c r="N9348" s="6" t="str">
        <f aca="false">IF(AND(H9348&gt;=Summary!$B$25,I9348&gt;=Summary!$B$26,I9348&lt;=Summary!$B$27,J9348&gt;=Summary!$B$28,J9348&lt;=Summary!$B$29,F9348*J9348&gt;1),"Yes","No")</f>
        <v>No</v>
      </c>
    </row>
    <row r="9349" customFormat="false" ht="15" hidden="false" customHeight="false" outlineLevel="0" collapsed="false">
      <c r="A9349" s="6" t="s">
        <v>156</v>
      </c>
      <c r="B9349" s="45" t="n">
        <v>44499</v>
      </c>
      <c r="C9349" s="6" t="s">
        <v>196</v>
      </c>
      <c r="D9349" s="6" t="s">
        <v>206</v>
      </c>
      <c r="E9349" s="6" t="s">
        <v>177</v>
      </c>
      <c r="F9349" s="34" t="n">
        <v>0.415463387966156</v>
      </c>
      <c r="G9349" s="34" t="n">
        <v>0.34675550405562</v>
      </c>
      <c r="H9349" s="34" t="n">
        <v>0.0687078839105361</v>
      </c>
      <c r="I9349" s="34" t="n">
        <v>0.198145041987611</v>
      </c>
      <c r="J9349" s="35" t="n">
        <v>2.86</v>
      </c>
      <c r="K9349" s="6" t="n">
        <v>0</v>
      </c>
      <c r="L9349" s="35" t="n">
        <v>-1</v>
      </c>
      <c r="M9349" s="6" t="str">
        <f aca="false">IF(I9349&lt;=0,"Below 0%",IF(I9349&lt;=0.05,"0-5%",IF(I9349&lt;=0.1,"5-10%",IF(I9349&lt;=0.2,"10-20%",IF(I9349&lt;=0.4,"20-40%","Above 40%")))))</f>
        <v>10-20%</v>
      </c>
      <c r="N9349" s="6" t="str">
        <f aca="false">IF(AND(H9349&gt;=Summary!$B$25,I9349&gt;=Summary!$B$26,I9349&lt;=Summary!$B$27,J9349&gt;=Summary!$B$28,J9349&lt;=Summary!$B$29,F9349*J9349&gt;1),"Yes","No")</f>
        <v>Yes</v>
      </c>
    </row>
    <row r="9350" customFormat="false" ht="15" hidden="false" customHeight="false" outlineLevel="0" collapsed="false">
      <c r="A9350" s="6" t="s">
        <v>156</v>
      </c>
      <c r="B9350" s="45" t="n">
        <v>44499</v>
      </c>
      <c r="C9350" s="6" t="s">
        <v>195</v>
      </c>
      <c r="D9350" s="6" t="s">
        <v>185</v>
      </c>
      <c r="E9350" s="6" t="s">
        <v>187</v>
      </c>
      <c r="F9350" s="34" t="n">
        <v>0.34560239315033</v>
      </c>
      <c r="G9350" s="34" t="n">
        <v>0.389948006932409</v>
      </c>
      <c r="H9350" s="34" t="n">
        <v>-0.0443456137820794</v>
      </c>
      <c r="I9350" s="34" t="n">
        <v>-0.113721862898933</v>
      </c>
      <c r="J9350" s="35" t="n">
        <v>2.56</v>
      </c>
      <c r="K9350" s="6" t="n">
        <v>0</v>
      </c>
      <c r="L9350" s="35" t="n">
        <v>-1</v>
      </c>
      <c r="M9350" s="6" t="str">
        <f aca="false">IF(I9350&lt;=0,"Below 0%",IF(I9350&lt;=0.05,"0-5%",IF(I9350&lt;=0.1,"5-10%",IF(I9350&lt;=0.2,"10-20%",IF(I9350&lt;=0.4,"20-40%","Above 40%")))))</f>
        <v>Below 0%</v>
      </c>
      <c r="N9350" s="6" t="str">
        <f aca="false">IF(AND(H9350&gt;=Summary!$B$25,I9350&gt;=Summary!$B$26,I9350&lt;=Summary!$B$27,J9350&gt;=Summary!$B$28,J9350&lt;=Summary!$B$29,F9350*J9350&gt;1),"Yes","No")</f>
        <v>No</v>
      </c>
    </row>
    <row r="9351" customFormat="false" ht="15" hidden="false" customHeight="false" outlineLevel="0" collapsed="false">
      <c r="A9351" s="6" t="s">
        <v>156</v>
      </c>
      <c r="B9351" s="45" t="n">
        <v>44499</v>
      </c>
      <c r="C9351" s="6" t="s">
        <v>195</v>
      </c>
      <c r="D9351" s="6" t="s">
        <v>185</v>
      </c>
      <c r="E9351" s="6" t="s">
        <v>174</v>
      </c>
      <c r="F9351" s="34" t="n">
        <v>0.356234043836594</v>
      </c>
      <c r="G9351" s="34" t="n">
        <v>0.277296360485269</v>
      </c>
      <c r="H9351" s="34" t="n">
        <v>0.078937683351325</v>
      </c>
      <c r="I9351" s="34" t="n">
        <v>0.284669020585716</v>
      </c>
      <c r="J9351" s="35" t="n">
        <v>3.6</v>
      </c>
      <c r="K9351" s="6" t="n">
        <v>0</v>
      </c>
      <c r="L9351" s="35" t="n">
        <v>-1</v>
      </c>
      <c r="M9351" s="6" t="str">
        <f aca="false">IF(I9351&lt;=0,"Below 0%",IF(I9351&lt;=0.05,"0-5%",IF(I9351&lt;=0.1,"5-10%",IF(I9351&lt;=0.2,"10-20%",IF(I9351&lt;=0.4,"20-40%","Above 40%")))))</f>
        <v>20-40%</v>
      </c>
      <c r="N9351" s="6" t="str">
        <f aca="false">IF(AND(H9351&gt;=Summary!$B$25,I9351&gt;=Summary!$B$26,I9351&lt;=Summary!$B$27,J9351&gt;=Summary!$B$28,J9351&lt;=Summary!$B$29,F9351*J9351&gt;1),"Yes","No")</f>
        <v>Yes</v>
      </c>
    </row>
    <row r="9352" customFormat="false" ht="15" hidden="false" customHeight="false" outlineLevel="0" collapsed="false">
      <c r="A9352" s="6" t="s">
        <v>156</v>
      </c>
      <c r="B9352" s="45" t="n">
        <v>44499</v>
      </c>
      <c r="C9352" s="6" t="s">
        <v>195</v>
      </c>
      <c r="D9352" s="6" t="s">
        <v>185</v>
      </c>
      <c r="E9352" s="6" t="s">
        <v>177</v>
      </c>
      <c r="F9352" s="34" t="n">
        <v>0.298163503408432</v>
      </c>
      <c r="G9352" s="34" t="n">
        <v>0.332755632582322</v>
      </c>
      <c r="H9352" s="34" t="n">
        <v>-0.0345921291738903</v>
      </c>
      <c r="I9352" s="34" t="n">
        <v>-0.103956554861118</v>
      </c>
      <c r="J9352" s="35" t="n">
        <v>3</v>
      </c>
      <c r="K9352" s="6" t="n">
        <v>1</v>
      </c>
      <c r="L9352" s="35" t="n">
        <v>2</v>
      </c>
      <c r="M9352" s="6" t="str">
        <f aca="false">IF(I9352&lt;=0,"Below 0%",IF(I9352&lt;=0.05,"0-5%",IF(I9352&lt;=0.1,"5-10%",IF(I9352&lt;=0.2,"10-20%",IF(I9352&lt;=0.4,"20-40%","Above 40%")))))</f>
        <v>Below 0%</v>
      </c>
      <c r="N9352" s="6" t="str">
        <f aca="false">IF(AND(H9352&gt;=Summary!$B$25,I9352&gt;=Summary!$B$26,I9352&lt;=Summary!$B$27,J9352&gt;=Summary!$B$28,J9352&lt;=Summary!$B$29,F9352*J9352&gt;1),"Yes","No")</f>
        <v>No</v>
      </c>
    </row>
    <row r="9353" customFormat="false" ht="15" hidden="false" customHeight="false" outlineLevel="0" collapsed="false">
      <c r="A9353" s="6" t="s">
        <v>156</v>
      </c>
      <c r="B9353" s="45" t="n">
        <v>44499</v>
      </c>
      <c r="C9353" s="6" t="s">
        <v>183</v>
      </c>
      <c r="D9353" s="6" t="s">
        <v>201</v>
      </c>
      <c r="E9353" s="6" t="s">
        <v>187</v>
      </c>
      <c r="F9353" s="34" t="n">
        <v>0.831372737884522</v>
      </c>
      <c r="G9353" s="34" t="n">
        <v>0.782717543027681</v>
      </c>
      <c r="H9353" s="34" t="n">
        <v>0.0486551948568408</v>
      </c>
      <c r="I9353" s="34" t="n">
        <v>0.0621618811156761</v>
      </c>
      <c r="J9353" s="35" t="n">
        <v>1.27</v>
      </c>
      <c r="K9353" s="6" t="n">
        <v>0</v>
      </c>
      <c r="L9353" s="35" t="n">
        <v>-1</v>
      </c>
      <c r="M9353" s="6" t="str">
        <f aca="false">IF(I9353&lt;=0,"Below 0%",IF(I9353&lt;=0.05,"0-5%",IF(I9353&lt;=0.1,"5-10%",IF(I9353&lt;=0.2,"10-20%",IF(I9353&lt;=0.4,"20-40%","Above 40%")))))</f>
        <v>5-10%</v>
      </c>
      <c r="N9353" s="6" t="str">
        <f aca="false">IF(AND(H9353&gt;=Summary!$B$25,I9353&gt;=Summary!$B$26,I9353&lt;=Summary!$B$27,J9353&gt;=Summary!$B$28,J9353&lt;=Summary!$B$29,F9353*J9353&gt;1),"Yes","No")</f>
        <v>No</v>
      </c>
    </row>
    <row r="9354" customFormat="false" ht="15" hidden="false" customHeight="false" outlineLevel="0" collapsed="false">
      <c r="A9354" s="6" t="s">
        <v>156</v>
      </c>
      <c r="B9354" s="45" t="n">
        <v>44499</v>
      </c>
      <c r="C9354" s="6" t="s">
        <v>183</v>
      </c>
      <c r="D9354" s="6" t="s">
        <v>201</v>
      </c>
      <c r="E9354" s="6" t="s">
        <v>174</v>
      </c>
      <c r="F9354" s="34" t="n">
        <v>0.129959911108017</v>
      </c>
      <c r="G9354" s="34" t="n">
        <v>0.143649028850456</v>
      </c>
      <c r="H9354" s="34" t="n">
        <v>-0.0136891177424389</v>
      </c>
      <c r="I9354" s="34" t="n">
        <v>-0.095295581543331</v>
      </c>
      <c r="J9354" s="35" t="n">
        <v>6.92</v>
      </c>
      <c r="K9354" s="6" t="n">
        <v>1</v>
      </c>
      <c r="L9354" s="35" t="n">
        <v>5.92</v>
      </c>
      <c r="M9354" s="6" t="str">
        <f aca="false">IF(I9354&lt;=0,"Below 0%",IF(I9354&lt;=0.05,"0-5%",IF(I9354&lt;=0.1,"5-10%",IF(I9354&lt;=0.2,"10-20%",IF(I9354&lt;=0.4,"20-40%","Above 40%")))))</f>
        <v>Below 0%</v>
      </c>
      <c r="N9354" s="6" t="str">
        <f aca="false">IF(AND(H9354&gt;=Summary!$B$25,I9354&gt;=Summary!$B$26,I9354&lt;=Summary!$B$27,J9354&gt;=Summary!$B$28,J9354&lt;=Summary!$B$29,F9354*J9354&gt;1),"Yes","No")</f>
        <v>No</v>
      </c>
    </row>
    <row r="9355" customFormat="false" ht="15" hidden="false" customHeight="false" outlineLevel="0" collapsed="false">
      <c r="A9355" s="6" t="s">
        <v>156</v>
      </c>
      <c r="B9355" s="45" t="n">
        <v>44499</v>
      </c>
      <c r="C9355" s="6" t="s">
        <v>183</v>
      </c>
      <c r="D9355" s="6" t="s">
        <v>201</v>
      </c>
      <c r="E9355" s="6" t="s">
        <v>177</v>
      </c>
      <c r="F9355" s="34" t="n">
        <v>0.0386673994362354</v>
      </c>
      <c r="G9355" s="34" t="n">
        <v>0.0736334281218633</v>
      </c>
      <c r="H9355" s="34" t="n">
        <v>-0.0349660286856279</v>
      </c>
      <c r="I9355" s="34" t="n">
        <v>-0.474866233686134</v>
      </c>
      <c r="J9355" s="35" t="n">
        <v>13.5</v>
      </c>
      <c r="K9355" s="6" t="n">
        <v>0</v>
      </c>
      <c r="L9355" s="35" t="n">
        <v>-1</v>
      </c>
      <c r="M9355" s="6" t="str">
        <f aca="false">IF(I9355&lt;=0,"Below 0%",IF(I9355&lt;=0.05,"0-5%",IF(I9355&lt;=0.1,"5-10%",IF(I9355&lt;=0.2,"10-20%",IF(I9355&lt;=0.4,"20-40%","Above 40%")))))</f>
        <v>Below 0%</v>
      </c>
      <c r="N9355" s="6" t="str">
        <f aca="false">IF(AND(H9355&gt;=Summary!$B$25,I9355&gt;=Summary!$B$26,I9355&lt;=Summary!$B$27,J9355&gt;=Summary!$B$28,J9355&lt;=Summary!$B$29,F9355*J9355&gt;1),"Yes","No")</f>
        <v>No</v>
      </c>
    </row>
    <row r="9356" customFormat="false" ht="15" hidden="false" customHeight="false" outlineLevel="0" collapsed="false">
      <c r="A9356" s="6" t="s">
        <v>156</v>
      </c>
      <c r="B9356" s="45" t="n">
        <v>44499</v>
      </c>
      <c r="C9356" s="6" t="s">
        <v>194</v>
      </c>
      <c r="D9356" s="6" t="s">
        <v>180</v>
      </c>
      <c r="E9356" s="6" t="s">
        <v>187</v>
      </c>
      <c r="F9356" s="34" t="n">
        <v>0.675048768520355</v>
      </c>
      <c r="G9356" s="34" t="n">
        <v>0.842560429905396</v>
      </c>
      <c r="H9356" s="34" t="n">
        <v>-0.167511661385041</v>
      </c>
      <c r="I9356" s="34" t="n">
        <v>-0.198812637574078</v>
      </c>
      <c r="J9356" s="35" t="n">
        <v>1.19</v>
      </c>
      <c r="K9356" s="6" t="n">
        <v>0</v>
      </c>
      <c r="L9356" s="35" t="n">
        <v>-1</v>
      </c>
      <c r="M9356" s="6" t="str">
        <f aca="false">IF(I9356&lt;=0,"Below 0%",IF(I9356&lt;=0.05,"0-5%",IF(I9356&lt;=0.1,"5-10%",IF(I9356&lt;=0.2,"10-20%",IF(I9356&lt;=0.4,"20-40%","Above 40%")))))</f>
        <v>Below 0%</v>
      </c>
      <c r="N9356" s="6" t="str">
        <f aca="false">IF(AND(H9356&gt;=Summary!$B$25,I9356&gt;=Summary!$B$26,I9356&lt;=Summary!$B$27,J9356&gt;=Summary!$B$28,J9356&lt;=Summary!$B$29,F9356*J9356&gt;1),"Yes","No")</f>
        <v>No</v>
      </c>
    </row>
    <row r="9357" customFormat="false" ht="15" hidden="false" customHeight="false" outlineLevel="0" collapsed="false">
      <c r="A9357" s="6" t="s">
        <v>156</v>
      </c>
      <c r="B9357" s="45" t="n">
        <v>44499</v>
      </c>
      <c r="C9357" s="6" t="s">
        <v>194</v>
      </c>
      <c r="D9357" s="6" t="s">
        <v>180</v>
      </c>
      <c r="E9357" s="6" t="s">
        <v>174</v>
      </c>
      <c r="F9357" s="34" t="n">
        <v>0.241043403744698</v>
      </c>
      <c r="G9357" s="34" t="n">
        <v>0.112152898387855</v>
      </c>
      <c r="H9357" s="34" t="n">
        <v>0.128890505356843</v>
      </c>
      <c r="I9357" s="34" t="n">
        <v>1.14923918337897</v>
      </c>
      <c r="J9357" s="35" t="n">
        <v>8.94</v>
      </c>
      <c r="K9357" s="6" t="n">
        <v>0</v>
      </c>
      <c r="L9357" s="35" t="n">
        <v>-1</v>
      </c>
      <c r="M9357" s="6" t="str">
        <f aca="false">IF(I9357&lt;=0,"Below 0%",IF(I9357&lt;=0.05,"0-5%",IF(I9357&lt;=0.1,"5-10%",IF(I9357&lt;=0.2,"10-20%",IF(I9357&lt;=0.4,"20-40%","Above 40%")))))</f>
        <v>Above 40%</v>
      </c>
      <c r="N9357" s="6" t="str">
        <f aca="false">IF(AND(H9357&gt;=Summary!$B$25,I9357&gt;=Summary!$B$26,I9357&lt;=Summary!$B$27,J9357&gt;=Summary!$B$28,J9357&lt;=Summary!$B$29,F9357*J9357&gt;1),"Yes","No")</f>
        <v>No</v>
      </c>
    </row>
    <row r="9358" customFormat="false" ht="15" hidden="false" customHeight="false" outlineLevel="0" collapsed="false">
      <c r="A9358" s="6" t="s">
        <v>156</v>
      </c>
      <c r="B9358" s="45" t="n">
        <v>44499</v>
      </c>
      <c r="C9358" s="6" t="s">
        <v>194</v>
      </c>
      <c r="D9358" s="6" t="s">
        <v>180</v>
      </c>
      <c r="E9358" s="6" t="s">
        <v>177</v>
      </c>
      <c r="F9358" s="34" t="n">
        <v>0.0839078798890114</v>
      </c>
      <c r="G9358" s="34" t="n">
        <v>0.0452866717067489</v>
      </c>
      <c r="H9358" s="34" t="n">
        <v>0.0386212081822624</v>
      </c>
      <c r="I9358" s="34" t="n">
        <v>0.852816220020577</v>
      </c>
      <c r="J9358" s="35" t="n">
        <v>22.14</v>
      </c>
      <c r="K9358" s="6" t="n">
        <v>1</v>
      </c>
      <c r="L9358" s="35" t="n">
        <v>21.14</v>
      </c>
      <c r="M9358" s="6" t="str">
        <f aca="false">IF(I9358&lt;=0,"Below 0%",IF(I9358&lt;=0.05,"0-5%",IF(I9358&lt;=0.1,"5-10%",IF(I9358&lt;=0.2,"10-20%",IF(I9358&lt;=0.4,"20-40%","Above 40%")))))</f>
        <v>Above 40%</v>
      </c>
      <c r="N9358" s="6" t="str">
        <f aca="false">IF(AND(H9358&gt;=Summary!$B$25,I9358&gt;=Summary!$B$26,I9358&lt;=Summary!$B$27,J9358&gt;=Summary!$B$28,J9358&lt;=Summary!$B$29,F9358*J9358&gt;1),"Yes","No")</f>
        <v>No</v>
      </c>
    </row>
    <row r="9359" customFormat="false" ht="15" hidden="false" customHeight="false" outlineLevel="0" collapsed="false">
      <c r="A9359" s="6" t="s">
        <v>156</v>
      </c>
      <c r="B9359" s="45" t="n">
        <v>44499</v>
      </c>
      <c r="C9359" s="6" t="s">
        <v>188</v>
      </c>
      <c r="D9359" s="6" t="s">
        <v>190</v>
      </c>
      <c r="E9359" s="6" t="s">
        <v>187</v>
      </c>
      <c r="F9359" s="34" t="n">
        <v>0.146483555436134</v>
      </c>
      <c r="G9359" s="34" t="n">
        <v>0.104878958237724</v>
      </c>
      <c r="H9359" s="34" t="n">
        <v>0.0416045971984106</v>
      </c>
      <c r="I9359" s="34" t="n">
        <v>0.396691556604783</v>
      </c>
      <c r="J9359" s="35" t="n">
        <v>9.5</v>
      </c>
      <c r="K9359" s="6" t="n">
        <v>0</v>
      </c>
      <c r="L9359" s="35" t="n">
        <v>-1</v>
      </c>
      <c r="M9359" s="6" t="str">
        <f aca="false">IF(I9359&lt;=0,"Below 0%",IF(I9359&lt;=0.05,"0-5%",IF(I9359&lt;=0.1,"5-10%",IF(I9359&lt;=0.2,"10-20%",IF(I9359&lt;=0.4,"20-40%","Above 40%")))))</f>
        <v>20-40%</v>
      </c>
      <c r="N9359" s="6" t="str">
        <f aca="false">IF(AND(H9359&gt;=Summary!$B$25,I9359&gt;=Summary!$B$26,I9359&lt;=Summary!$B$27,J9359&gt;=Summary!$B$28,J9359&lt;=Summary!$B$29,F9359*J9359&gt;1),"Yes","No")</f>
        <v>No</v>
      </c>
    </row>
    <row r="9360" customFormat="false" ht="15" hidden="false" customHeight="false" outlineLevel="0" collapsed="false">
      <c r="A9360" s="6" t="s">
        <v>156</v>
      </c>
      <c r="B9360" s="45" t="n">
        <v>44499</v>
      </c>
      <c r="C9360" s="6" t="s">
        <v>188</v>
      </c>
      <c r="D9360" s="6" t="s">
        <v>190</v>
      </c>
      <c r="E9360" s="6" t="s">
        <v>174</v>
      </c>
      <c r="F9360" s="34" t="n">
        <v>0.126404613256455</v>
      </c>
      <c r="G9360" s="34" t="n">
        <v>0.193466039467646</v>
      </c>
      <c r="H9360" s="34" t="n">
        <v>-0.0670614262111912</v>
      </c>
      <c r="I9360" s="34" t="n">
        <v>-0.346631514221938</v>
      </c>
      <c r="J9360" s="35" t="n">
        <v>5.15</v>
      </c>
      <c r="K9360" s="6" t="n">
        <v>0</v>
      </c>
      <c r="L9360" s="35" t="n">
        <v>-1</v>
      </c>
      <c r="M9360" s="6" t="str">
        <f aca="false">IF(I9360&lt;=0,"Below 0%",IF(I9360&lt;=0.05,"0-5%",IF(I9360&lt;=0.1,"5-10%",IF(I9360&lt;=0.2,"10-20%",IF(I9360&lt;=0.4,"20-40%","Above 40%")))))</f>
        <v>Below 0%</v>
      </c>
      <c r="N9360" s="6" t="str">
        <f aca="false">IF(AND(H9360&gt;=Summary!$B$25,I9360&gt;=Summary!$B$26,I9360&lt;=Summary!$B$27,J9360&gt;=Summary!$B$28,J9360&lt;=Summary!$B$29,F9360*J9360&gt;1),"Yes","No")</f>
        <v>No</v>
      </c>
    </row>
    <row r="9361" customFormat="false" ht="15" hidden="false" customHeight="false" outlineLevel="0" collapsed="false">
      <c r="A9361" s="6" t="s">
        <v>156</v>
      </c>
      <c r="B9361" s="45" t="n">
        <v>44499</v>
      </c>
      <c r="C9361" s="6" t="s">
        <v>188</v>
      </c>
      <c r="D9361" s="6" t="s">
        <v>190</v>
      </c>
      <c r="E9361" s="6" t="s">
        <v>177</v>
      </c>
      <c r="F9361" s="34" t="n">
        <v>0.727111876010895</v>
      </c>
      <c r="G9361" s="34" t="n">
        <v>0.701655002294631</v>
      </c>
      <c r="H9361" s="34" t="n">
        <v>0.0254568737162643</v>
      </c>
      <c r="I9361" s="34" t="n">
        <v>0.0362811832496204</v>
      </c>
      <c r="J9361" s="35" t="n">
        <v>1.42</v>
      </c>
      <c r="K9361" s="6" t="n">
        <v>1</v>
      </c>
      <c r="L9361" s="35" t="n">
        <v>0.42</v>
      </c>
      <c r="M9361" s="6" t="str">
        <f aca="false">IF(I9361&lt;=0,"Below 0%",IF(I9361&lt;=0.05,"0-5%",IF(I9361&lt;=0.1,"5-10%",IF(I9361&lt;=0.2,"10-20%",IF(I9361&lt;=0.4,"20-40%","Above 40%")))))</f>
        <v>0-5%</v>
      </c>
      <c r="N9361" s="6" t="str">
        <f aca="false">IF(AND(H9361&gt;=Summary!$B$25,I9361&gt;=Summary!$B$26,I9361&lt;=Summary!$B$27,J9361&gt;=Summary!$B$28,J9361&lt;=Summary!$B$29,F9361*J9361&gt;1),"Yes","No")</f>
        <v>No</v>
      </c>
    </row>
    <row r="9362" customFormat="false" ht="15" hidden="false" customHeight="false" outlineLevel="0" collapsed="false">
      <c r="A9362" s="6" t="s">
        <v>156</v>
      </c>
      <c r="B9362" s="45" t="n">
        <v>44499</v>
      </c>
      <c r="C9362" s="6" t="s">
        <v>181</v>
      </c>
      <c r="D9362" s="6" t="s">
        <v>176</v>
      </c>
      <c r="E9362" s="6" t="s">
        <v>187</v>
      </c>
      <c r="F9362" s="34" t="n">
        <v>0.317255675792694</v>
      </c>
      <c r="G9362" s="34" t="n">
        <v>0.32783382957808</v>
      </c>
      <c r="H9362" s="34" t="n">
        <v>-0.0105781537853856</v>
      </c>
      <c r="I9362" s="34" t="n">
        <v>-0.0322668157798102</v>
      </c>
      <c r="J9362" s="35" t="n">
        <v>3.05</v>
      </c>
      <c r="K9362" s="6" t="n">
        <v>0</v>
      </c>
      <c r="L9362" s="35" t="n">
        <v>-1</v>
      </c>
      <c r="M9362" s="6" t="str">
        <f aca="false">IF(I9362&lt;=0,"Below 0%",IF(I9362&lt;=0.05,"0-5%",IF(I9362&lt;=0.1,"5-10%",IF(I9362&lt;=0.2,"10-20%",IF(I9362&lt;=0.4,"20-40%","Above 40%")))))</f>
        <v>Below 0%</v>
      </c>
      <c r="N9362" s="6" t="str">
        <f aca="false">IF(AND(H9362&gt;=Summary!$B$25,I9362&gt;=Summary!$B$26,I9362&lt;=Summary!$B$27,J9362&gt;=Summary!$B$28,J9362&lt;=Summary!$B$29,F9362*J9362&gt;1),"Yes","No")</f>
        <v>No</v>
      </c>
    </row>
    <row r="9363" customFormat="false" ht="15" hidden="false" customHeight="false" outlineLevel="0" collapsed="false">
      <c r="A9363" s="6" t="s">
        <v>156</v>
      </c>
      <c r="B9363" s="45" t="n">
        <v>44499</v>
      </c>
      <c r="C9363" s="6" t="s">
        <v>181</v>
      </c>
      <c r="D9363" s="6" t="s">
        <v>176</v>
      </c>
      <c r="E9363" s="6" t="s">
        <v>174</v>
      </c>
      <c r="F9363" s="34" t="n">
        <v>0.312480717897415</v>
      </c>
      <c r="G9363" s="34" t="n">
        <v>0.267351117704049</v>
      </c>
      <c r="H9363" s="34" t="n">
        <v>0.0451296001933663</v>
      </c>
      <c r="I9363" s="34" t="n">
        <v>0.168802736195491</v>
      </c>
      <c r="J9363" s="35" t="n">
        <v>3.74</v>
      </c>
      <c r="K9363" s="6" t="n">
        <v>0</v>
      </c>
      <c r="L9363" s="35" t="n">
        <v>-1</v>
      </c>
      <c r="M9363" s="6" t="str">
        <f aca="false">IF(I9363&lt;=0,"Below 0%",IF(I9363&lt;=0.05,"0-5%",IF(I9363&lt;=0.1,"5-10%",IF(I9363&lt;=0.2,"10-20%",IF(I9363&lt;=0.4,"20-40%","Above 40%")))))</f>
        <v>10-20%</v>
      </c>
      <c r="N9363" s="6" t="str">
        <f aca="false">IF(AND(H9363&gt;=Summary!$B$25,I9363&gt;=Summary!$B$26,I9363&lt;=Summary!$B$27,J9363&gt;=Summary!$B$28,J9363&lt;=Summary!$B$29,F9363*J9363&gt;1),"Yes","No")</f>
        <v>Yes</v>
      </c>
    </row>
    <row r="9364" customFormat="false" ht="15" hidden="false" customHeight="false" outlineLevel="0" collapsed="false">
      <c r="A9364" s="6" t="s">
        <v>156</v>
      </c>
      <c r="B9364" s="45" t="n">
        <v>44499</v>
      </c>
      <c r="C9364" s="6" t="s">
        <v>181</v>
      </c>
      <c r="D9364" s="6" t="s">
        <v>176</v>
      </c>
      <c r="E9364" s="6" t="s">
        <v>177</v>
      </c>
      <c r="F9364" s="34" t="n">
        <v>0.370263576507568</v>
      </c>
      <c r="G9364" s="34" t="n">
        <v>0.404815052717872</v>
      </c>
      <c r="H9364" s="34" t="n">
        <v>-0.0345514762103032</v>
      </c>
      <c r="I9364" s="34" t="n">
        <v>-0.0853512634432179</v>
      </c>
      <c r="J9364" s="35" t="n">
        <v>2.47</v>
      </c>
      <c r="K9364" s="6" t="n">
        <v>1</v>
      </c>
      <c r="L9364" s="35" t="n">
        <v>1.47</v>
      </c>
      <c r="M9364" s="6" t="str">
        <f aca="false">IF(I9364&lt;=0,"Below 0%",IF(I9364&lt;=0.05,"0-5%",IF(I9364&lt;=0.1,"5-10%",IF(I9364&lt;=0.2,"10-20%",IF(I9364&lt;=0.4,"20-40%","Above 40%")))))</f>
        <v>Below 0%</v>
      </c>
      <c r="N9364" s="6" t="str">
        <f aca="false">IF(AND(H9364&gt;=Summary!$B$25,I9364&gt;=Summary!$B$26,I9364&lt;=Summary!$B$27,J9364&gt;=Summary!$B$28,J9364&lt;=Summary!$B$29,F9364*J9364&gt;1),"Yes","No")</f>
        <v>No</v>
      </c>
    </row>
    <row r="9365" customFormat="false" ht="15" hidden="false" customHeight="false" outlineLevel="0" collapsed="false">
      <c r="A9365" s="6" t="s">
        <v>156</v>
      </c>
      <c r="B9365" s="45" t="n">
        <v>44499</v>
      </c>
      <c r="C9365" s="6" t="s">
        <v>198</v>
      </c>
      <c r="D9365" s="6" t="s">
        <v>179</v>
      </c>
      <c r="E9365" s="6" t="s">
        <v>187</v>
      </c>
      <c r="F9365" s="34" t="n">
        <v>0.395553439855576</v>
      </c>
      <c r="G9365" s="34" t="n">
        <v>0.307210031347962</v>
      </c>
      <c r="H9365" s="34" t="n">
        <v>0.0883434085076131</v>
      </c>
      <c r="I9365" s="34" t="n">
        <v>0.287566809325802</v>
      </c>
      <c r="J9365" s="35" t="n">
        <v>3.25</v>
      </c>
      <c r="K9365" s="6" t="n">
        <v>0</v>
      </c>
      <c r="L9365" s="35" t="n">
        <v>-1</v>
      </c>
      <c r="M9365" s="6" t="str">
        <f aca="false">IF(I9365&lt;=0,"Below 0%",IF(I9365&lt;=0.05,"0-5%",IF(I9365&lt;=0.1,"5-10%",IF(I9365&lt;=0.2,"10-20%",IF(I9365&lt;=0.4,"20-40%","Above 40%")))))</f>
        <v>20-40%</v>
      </c>
      <c r="N9365" s="6" t="str">
        <f aca="false">IF(AND(H9365&gt;=Summary!$B$25,I9365&gt;=Summary!$B$26,I9365&lt;=Summary!$B$27,J9365&gt;=Summary!$B$28,J9365&lt;=Summary!$B$29,F9365*J9365&gt;1),"Yes","No")</f>
        <v>Yes</v>
      </c>
    </row>
    <row r="9366" customFormat="false" ht="15" hidden="false" customHeight="false" outlineLevel="0" collapsed="false">
      <c r="A9366" s="6" t="s">
        <v>156</v>
      </c>
      <c r="B9366" s="45" t="n">
        <v>44499</v>
      </c>
      <c r="C9366" s="6" t="s">
        <v>198</v>
      </c>
      <c r="D9366" s="6" t="s">
        <v>179</v>
      </c>
      <c r="E9366" s="6" t="s">
        <v>174</v>
      </c>
      <c r="F9366" s="34" t="n">
        <v>0.36945179104805</v>
      </c>
      <c r="G9366" s="34" t="n">
        <v>0.285266457680251</v>
      </c>
      <c r="H9366" s="34" t="n">
        <v>0.0841853333677992</v>
      </c>
      <c r="I9366" s="34" t="n">
        <v>0.295111223564043</v>
      </c>
      <c r="J9366" s="35" t="n">
        <v>3.5</v>
      </c>
      <c r="K9366" s="6" t="n">
        <v>0</v>
      </c>
      <c r="L9366" s="35" t="n">
        <v>-1</v>
      </c>
      <c r="M9366" s="6" t="str">
        <f aca="false">IF(I9366&lt;=0,"Below 0%",IF(I9366&lt;=0.05,"0-5%",IF(I9366&lt;=0.1,"5-10%",IF(I9366&lt;=0.2,"10-20%",IF(I9366&lt;=0.4,"20-40%","Above 40%")))))</f>
        <v>20-40%</v>
      </c>
      <c r="N9366" s="6" t="str">
        <f aca="false">IF(AND(H9366&gt;=Summary!$B$25,I9366&gt;=Summary!$B$26,I9366&lt;=Summary!$B$27,J9366&gt;=Summary!$B$28,J9366&lt;=Summary!$B$29,F9366*J9366&gt;1),"Yes","No")</f>
        <v>Yes</v>
      </c>
    </row>
    <row r="9367" customFormat="false" ht="15" hidden="false" customHeight="false" outlineLevel="0" collapsed="false">
      <c r="A9367" s="6" t="s">
        <v>156</v>
      </c>
      <c r="B9367" s="45" t="n">
        <v>44499</v>
      </c>
      <c r="C9367" s="6" t="s">
        <v>198</v>
      </c>
      <c r="D9367" s="6" t="s">
        <v>179</v>
      </c>
      <c r="E9367" s="6" t="s">
        <v>177</v>
      </c>
      <c r="F9367" s="34" t="n">
        <v>0.234994769096375</v>
      </c>
      <c r="G9367" s="34" t="n">
        <v>0.407523510971787</v>
      </c>
      <c r="H9367" s="34" t="n">
        <v>-0.172528741875412</v>
      </c>
      <c r="I9367" s="34" t="n">
        <v>-0.423358989678896</v>
      </c>
      <c r="J9367" s="35" t="n">
        <v>2.45</v>
      </c>
      <c r="K9367" s="6" t="n">
        <v>1</v>
      </c>
      <c r="L9367" s="35" t="n">
        <v>1.45</v>
      </c>
      <c r="M9367" s="6" t="str">
        <f aca="false">IF(I9367&lt;=0,"Below 0%",IF(I9367&lt;=0.05,"0-5%",IF(I9367&lt;=0.1,"5-10%",IF(I9367&lt;=0.2,"10-20%",IF(I9367&lt;=0.4,"20-40%","Above 40%")))))</f>
        <v>Below 0%</v>
      </c>
      <c r="N9367" s="6" t="str">
        <f aca="false">IF(AND(H9367&gt;=Summary!$B$25,I9367&gt;=Summary!$B$26,I9367&lt;=Summary!$B$27,J9367&gt;=Summary!$B$28,J9367&lt;=Summary!$B$29,F9367*J9367&gt;1),"Yes","No")</f>
        <v>No</v>
      </c>
    </row>
    <row r="9368" customFormat="false" ht="15" hidden="false" customHeight="false" outlineLevel="0" collapsed="false">
      <c r="A9368" s="6" t="s">
        <v>156</v>
      </c>
      <c r="B9368" s="45" t="n">
        <v>44500</v>
      </c>
      <c r="C9368" s="6" t="s">
        <v>182</v>
      </c>
      <c r="D9368" s="6" t="s">
        <v>189</v>
      </c>
      <c r="E9368" s="6" t="s">
        <v>187</v>
      </c>
      <c r="F9368" s="34" t="n">
        <v>0.224487170577049</v>
      </c>
      <c r="G9368" s="34" t="n">
        <v>0.339041623797728</v>
      </c>
      <c r="H9368" s="34" t="n">
        <v>-0.114554453220679</v>
      </c>
      <c r="I9368" s="34" t="n">
        <v>-0.3378772551214</v>
      </c>
      <c r="J9368" s="35" t="n">
        <v>2.95</v>
      </c>
      <c r="K9368" s="6" t="n">
        <v>0</v>
      </c>
      <c r="L9368" s="35" t="n">
        <v>-1</v>
      </c>
      <c r="M9368" s="6" t="str">
        <f aca="false">IF(I9368&lt;=0,"Below 0%",IF(I9368&lt;=0.05,"0-5%",IF(I9368&lt;=0.1,"5-10%",IF(I9368&lt;=0.2,"10-20%",IF(I9368&lt;=0.4,"20-40%","Above 40%")))))</f>
        <v>Below 0%</v>
      </c>
      <c r="N9368" s="6" t="str">
        <f aca="false">IF(AND(H9368&gt;=Summary!$B$25,I9368&gt;=Summary!$B$26,I9368&lt;=Summary!$B$27,J9368&gt;=Summary!$B$28,J9368&lt;=Summary!$B$29,F9368*J9368&gt;1),"Yes","No")</f>
        <v>No</v>
      </c>
    </row>
    <row r="9369" customFormat="false" ht="15" hidden="false" customHeight="false" outlineLevel="0" collapsed="false">
      <c r="A9369" s="6" t="s">
        <v>156</v>
      </c>
      <c r="B9369" s="45" t="n">
        <v>44500</v>
      </c>
      <c r="C9369" s="6" t="s">
        <v>182</v>
      </c>
      <c r="D9369" s="6" t="s">
        <v>189</v>
      </c>
      <c r="E9369" s="6" t="s">
        <v>174</v>
      </c>
      <c r="F9369" s="34" t="n">
        <v>0.261994808912277</v>
      </c>
      <c r="G9369" s="34" t="n">
        <v>0.271786084294374</v>
      </c>
      <c r="H9369" s="34" t="n">
        <v>-0.00979127538209701</v>
      </c>
      <c r="I9369" s="34" t="n">
        <v>-0.0360256685235288</v>
      </c>
      <c r="J9369" s="35" t="n">
        <v>3.68</v>
      </c>
      <c r="K9369" s="6" t="n">
        <v>0</v>
      </c>
      <c r="L9369" s="35" t="n">
        <v>-1</v>
      </c>
      <c r="M9369" s="6" t="str">
        <f aca="false">IF(I9369&lt;=0,"Below 0%",IF(I9369&lt;=0.05,"0-5%",IF(I9369&lt;=0.1,"5-10%",IF(I9369&lt;=0.2,"10-20%",IF(I9369&lt;=0.4,"20-40%","Above 40%")))))</f>
        <v>Below 0%</v>
      </c>
      <c r="N9369" s="6" t="str">
        <f aca="false">IF(AND(H9369&gt;=Summary!$B$25,I9369&gt;=Summary!$B$26,I9369&lt;=Summary!$B$27,J9369&gt;=Summary!$B$28,J9369&lt;=Summary!$B$29,F9369*J9369&gt;1),"Yes","No")</f>
        <v>No</v>
      </c>
    </row>
    <row r="9370" customFormat="false" ht="15" hidden="false" customHeight="false" outlineLevel="0" collapsed="false">
      <c r="A9370" s="6" t="s">
        <v>156</v>
      </c>
      <c r="B9370" s="45" t="n">
        <v>44500</v>
      </c>
      <c r="C9370" s="6" t="s">
        <v>182</v>
      </c>
      <c r="D9370" s="6" t="s">
        <v>189</v>
      </c>
      <c r="E9370" s="6" t="s">
        <v>177</v>
      </c>
      <c r="F9370" s="34" t="n">
        <v>0.513518035411835</v>
      </c>
      <c r="G9370" s="34" t="n">
        <v>0.389172291907898</v>
      </c>
      <c r="H9370" s="34" t="n">
        <v>0.124345743503937</v>
      </c>
      <c r="I9370" s="34" t="n">
        <v>0.319513352028065</v>
      </c>
      <c r="J9370" s="35" t="n">
        <v>2.57</v>
      </c>
      <c r="K9370" s="6" t="n">
        <v>1</v>
      </c>
      <c r="L9370" s="35" t="n">
        <v>1.57</v>
      </c>
      <c r="M9370" s="6" t="str">
        <f aca="false">IF(I9370&lt;=0,"Below 0%",IF(I9370&lt;=0.05,"0-5%",IF(I9370&lt;=0.1,"5-10%",IF(I9370&lt;=0.2,"10-20%",IF(I9370&lt;=0.4,"20-40%","Above 40%")))))</f>
        <v>20-40%</v>
      </c>
      <c r="N9370" s="6" t="str">
        <f aca="false">IF(AND(H9370&gt;=Summary!$B$25,I9370&gt;=Summary!$B$26,I9370&lt;=Summary!$B$27,J9370&gt;=Summary!$B$28,J9370&lt;=Summary!$B$29,F9370*J9370&gt;1),"Yes","No")</f>
        <v>Yes</v>
      </c>
    </row>
    <row r="9371" customFormat="false" ht="15" hidden="false" customHeight="false" outlineLevel="0" collapsed="false">
      <c r="A9371" s="6" t="s">
        <v>156</v>
      </c>
      <c r="B9371" s="45" t="n">
        <v>44500</v>
      </c>
      <c r="C9371" s="6" t="s">
        <v>172</v>
      </c>
      <c r="D9371" s="6" t="s">
        <v>205</v>
      </c>
      <c r="E9371" s="6" t="s">
        <v>187</v>
      </c>
      <c r="F9371" s="34" t="n">
        <v>0.272407710552216</v>
      </c>
      <c r="G9371" s="34" t="n">
        <v>0.276320480823104</v>
      </c>
      <c r="H9371" s="34" t="n">
        <v>-0.00391277027088838</v>
      </c>
      <c r="I9371" s="34" t="n">
        <v>-0.0141602615167469</v>
      </c>
      <c r="J9371" s="35" t="n">
        <v>3.6</v>
      </c>
      <c r="K9371" s="6" t="n">
        <v>0</v>
      </c>
      <c r="L9371" s="35" t="n">
        <v>-1</v>
      </c>
      <c r="M9371" s="6" t="str">
        <f aca="false">IF(I9371&lt;=0,"Below 0%",IF(I9371&lt;=0.05,"0-5%",IF(I9371&lt;=0.1,"5-10%",IF(I9371&lt;=0.2,"10-20%",IF(I9371&lt;=0.4,"20-40%","Above 40%")))))</f>
        <v>Below 0%</v>
      </c>
      <c r="N9371" s="6" t="str">
        <f aca="false">IF(AND(H9371&gt;=Summary!$B$25,I9371&gt;=Summary!$B$26,I9371&lt;=Summary!$B$27,J9371&gt;=Summary!$B$28,J9371&lt;=Summary!$B$29,F9371*J9371&gt;1),"Yes","No")</f>
        <v>No</v>
      </c>
    </row>
    <row r="9372" customFormat="false" ht="15" hidden="false" customHeight="false" outlineLevel="0" collapsed="false">
      <c r="A9372" s="6" t="s">
        <v>156</v>
      </c>
      <c r="B9372" s="45" t="n">
        <v>44500</v>
      </c>
      <c r="C9372" s="6" t="s">
        <v>172</v>
      </c>
      <c r="D9372" s="6" t="s">
        <v>205</v>
      </c>
      <c r="E9372" s="6" t="s">
        <v>174</v>
      </c>
      <c r="F9372" s="34" t="n">
        <v>0.251540094614029</v>
      </c>
      <c r="G9372" s="34" t="n">
        <v>0.26526766159018</v>
      </c>
      <c r="H9372" s="34" t="n">
        <v>-0.0137275669761509</v>
      </c>
      <c r="I9372" s="34" t="n">
        <v>-0.0517498699006854</v>
      </c>
      <c r="J9372" s="35" t="n">
        <v>3.75</v>
      </c>
      <c r="K9372" s="6" t="n">
        <v>0</v>
      </c>
      <c r="L9372" s="35" t="n">
        <v>-1</v>
      </c>
      <c r="M9372" s="6" t="str">
        <f aca="false">IF(I9372&lt;=0,"Below 0%",IF(I9372&lt;=0.05,"0-5%",IF(I9372&lt;=0.1,"5-10%",IF(I9372&lt;=0.2,"10-20%",IF(I9372&lt;=0.4,"20-40%","Above 40%")))))</f>
        <v>Below 0%</v>
      </c>
      <c r="N9372" s="6" t="str">
        <f aca="false">IF(AND(H9372&gt;=Summary!$B$25,I9372&gt;=Summary!$B$26,I9372&lt;=Summary!$B$27,J9372&gt;=Summary!$B$28,J9372&lt;=Summary!$B$29,F9372*J9372&gt;1),"Yes","No")</f>
        <v>No</v>
      </c>
    </row>
    <row r="9373" customFormat="false" ht="15" hidden="false" customHeight="false" outlineLevel="0" collapsed="false">
      <c r="A9373" s="6" t="s">
        <v>156</v>
      </c>
      <c r="B9373" s="45" t="n">
        <v>44500</v>
      </c>
      <c r="C9373" s="6" t="s">
        <v>172</v>
      </c>
      <c r="D9373" s="6" t="s">
        <v>205</v>
      </c>
      <c r="E9373" s="6" t="s">
        <v>177</v>
      </c>
      <c r="F9373" s="34" t="n">
        <v>0.476052135229111</v>
      </c>
      <c r="G9373" s="34" t="n">
        <v>0.458411857586716</v>
      </c>
      <c r="H9373" s="34" t="n">
        <v>0.0176402776423945</v>
      </c>
      <c r="I9373" s="34" t="n">
        <v>0.0384812856614591</v>
      </c>
      <c r="J9373" s="35" t="n">
        <v>2.17</v>
      </c>
      <c r="K9373" s="6" t="n">
        <v>1</v>
      </c>
      <c r="L9373" s="35" t="n">
        <v>1.17</v>
      </c>
      <c r="M9373" s="6" t="str">
        <f aca="false">IF(I9373&lt;=0,"Below 0%",IF(I9373&lt;=0.05,"0-5%",IF(I9373&lt;=0.1,"5-10%",IF(I9373&lt;=0.2,"10-20%",IF(I9373&lt;=0.4,"20-40%","Above 40%")))))</f>
        <v>0-5%</v>
      </c>
      <c r="N9373" s="6" t="str">
        <f aca="false">IF(AND(H9373&gt;=Summary!$B$25,I9373&gt;=Summary!$B$26,I9373&lt;=Summary!$B$27,J9373&gt;=Summary!$B$28,J9373&lt;=Summary!$B$29,F9373*J9373&gt;1),"Yes","No")</f>
        <v>No</v>
      </c>
    </row>
    <row r="9374" customFormat="false" ht="15" hidden="false" customHeight="false" outlineLevel="0" collapsed="false">
      <c r="A9374" s="6" t="s">
        <v>156</v>
      </c>
      <c r="B9374" s="45" t="n">
        <v>44501</v>
      </c>
      <c r="C9374" s="6" t="s">
        <v>203</v>
      </c>
      <c r="D9374" s="6" t="s">
        <v>173</v>
      </c>
      <c r="E9374" s="6" t="s">
        <v>187</v>
      </c>
      <c r="F9374" s="34" t="n">
        <v>0.371443569660187</v>
      </c>
      <c r="G9374" s="34" t="n">
        <v>0.429775280898876</v>
      </c>
      <c r="H9374" s="34" t="n">
        <v>-0.0583317112386896</v>
      </c>
      <c r="I9374" s="34" t="n">
        <v>-0.135726073208977</v>
      </c>
      <c r="J9374" s="35" t="n">
        <v>2.32</v>
      </c>
      <c r="K9374" s="6" t="n">
        <v>1</v>
      </c>
      <c r="L9374" s="35" t="n">
        <v>1.32</v>
      </c>
      <c r="M9374" s="6" t="str">
        <f aca="false">IF(I9374&lt;=0,"Below 0%",IF(I9374&lt;=0.05,"0-5%",IF(I9374&lt;=0.1,"5-10%",IF(I9374&lt;=0.2,"10-20%",IF(I9374&lt;=0.4,"20-40%","Above 40%")))))</f>
        <v>Below 0%</v>
      </c>
      <c r="N9374" s="6" t="str">
        <f aca="false">IF(AND(H9374&gt;=Summary!$B$25,I9374&gt;=Summary!$B$26,I9374&lt;=Summary!$B$27,J9374&gt;=Summary!$B$28,J9374&lt;=Summary!$B$29,F9374*J9374&gt;1),"Yes","No")</f>
        <v>No</v>
      </c>
    </row>
    <row r="9375" customFormat="false" ht="15" hidden="false" customHeight="false" outlineLevel="0" collapsed="false">
      <c r="A9375" s="6" t="s">
        <v>156</v>
      </c>
      <c r="B9375" s="45" t="n">
        <v>44501</v>
      </c>
      <c r="C9375" s="6" t="s">
        <v>203</v>
      </c>
      <c r="D9375" s="6" t="s">
        <v>173</v>
      </c>
      <c r="E9375" s="6" t="s">
        <v>174</v>
      </c>
      <c r="F9375" s="34" t="n">
        <v>0.291970878839493</v>
      </c>
      <c r="G9375" s="34" t="n">
        <v>0.293258426966292</v>
      </c>
      <c r="H9375" s="34" t="n">
        <v>-0.00128754812679932</v>
      </c>
      <c r="I9375" s="34" t="n">
        <v>-0.00439048978103984</v>
      </c>
      <c r="J9375" s="35" t="n">
        <v>3.4</v>
      </c>
      <c r="K9375" s="6" t="n">
        <v>0</v>
      </c>
      <c r="L9375" s="35" t="n">
        <v>-1</v>
      </c>
      <c r="M9375" s="6" t="str">
        <f aca="false">IF(I9375&lt;=0,"Below 0%",IF(I9375&lt;=0.05,"0-5%",IF(I9375&lt;=0.1,"5-10%",IF(I9375&lt;=0.2,"10-20%",IF(I9375&lt;=0.4,"20-40%","Above 40%")))))</f>
        <v>Below 0%</v>
      </c>
      <c r="N9375" s="6" t="str">
        <f aca="false">IF(AND(H9375&gt;=Summary!$B$25,I9375&gt;=Summary!$B$26,I9375&lt;=Summary!$B$27,J9375&gt;=Summary!$B$28,J9375&lt;=Summary!$B$29,F9375*J9375&gt;1),"Yes","No")</f>
        <v>No</v>
      </c>
    </row>
    <row r="9376" customFormat="false" ht="15" hidden="false" customHeight="false" outlineLevel="0" collapsed="false">
      <c r="A9376" s="6" t="s">
        <v>156</v>
      </c>
      <c r="B9376" s="45" t="n">
        <v>44501</v>
      </c>
      <c r="C9376" s="6" t="s">
        <v>203</v>
      </c>
      <c r="D9376" s="6" t="s">
        <v>173</v>
      </c>
      <c r="E9376" s="6" t="s">
        <v>177</v>
      </c>
      <c r="F9376" s="34" t="n">
        <v>0.336585581302643</v>
      </c>
      <c r="G9376" s="34" t="n">
        <v>0.276966292134832</v>
      </c>
      <c r="H9376" s="34" t="n">
        <v>0.0596192891678113</v>
      </c>
      <c r="I9376" s="34" t="n">
        <v>0.215258285433477</v>
      </c>
      <c r="J9376" s="35" t="n">
        <v>3.6</v>
      </c>
      <c r="K9376" s="6" t="n">
        <v>0</v>
      </c>
      <c r="L9376" s="35" t="n">
        <v>-1</v>
      </c>
      <c r="M9376" s="6" t="str">
        <f aca="false">IF(I9376&lt;=0,"Below 0%",IF(I9376&lt;=0.05,"0-5%",IF(I9376&lt;=0.1,"5-10%",IF(I9376&lt;=0.2,"10-20%",IF(I9376&lt;=0.4,"20-40%","Above 40%")))))</f>
        <v>20-40%</v>
      </c>
      <c r="N9376" s="6" t="str">
        <f aca="false">IF(AND(H9376&gt;=Summary!$B$25,I9376&gt;=Summary!$B$26,I9376&lt;=Summary!$B$27,J9376&gt;=Summary!$B$28,J9376&lt;=Summary!$B$29,F9376*J9376&gt;1),"Yes","No")</f>
        <v>Yes</v>
      </c>
    </row>
    <row r="9377" customFormat="false" ht="15" hidden="false" customHeight="false" outlineLevel="0" collapsed="false">
      <c r="A9377" s="6" t="s">
        <v>156</v>
      </c>
      <c r="B9377" s="45" t="n">
        <v>44505</v>
      </c>
      <c r="C9377" s="6" t="s">
        <v>179</v>
      </c>
      <c r="D9377" s="6" t="s">
        <v>182</v>
      </c>
      <c r="E9377" s="6" t="s">
        <v>187</v>
      </c>
      <c r="F9377" s="34" t="n">
        <v>0.425830036401749</v>
      </c>
      <c r="G9377" s="34" t="n">
        <v>0.478040941064889</v>
      </c>
      <c r="H9377" s="34" t="n">
        <v>-0.0522109046631405</v>
      </c>
      <c r="I9377" s="34" t="n">
        <v>-0.109218479377174</v>
      </c>
      <c r="J9377" s="35" t="n">
        <v>2.08</v>
      </c>
      <c r="K9377" s="6" t="n">
        <v>1</v>
      </c>
      <c r="L9377" s="35" t="n">
        <v>1.08</v>
      </c>
      <c r="M9377" s="6" t="str">
        <f aca="false">IF(I9377&lt;=0,"Below 0%",IF(I9377&lt;=0.05,"0-5%",IF(I9377&lt;=0.1,"5-10%",IF(I9377&lt;=0.2,"10-20%",IF(I9377&lt;=0.4,"20-40%","Above 40%")))))</f>
        <v>Below 0%</v>
      </c>
      <c r="N9377" s="6" t="str">
        <f aca="false">IF(AND(H9377&gt;=Summary!$B$25,I9377&gt;=Summary!$B$26,I9377&lt;=Summary!$B$27,J9377&gt;=Summary!$B$28,J9377&lt;=Summary!$B$29,F9377*J9377&gt;1),"Yes","No")</f>
        <v>No</v>
      </c>
    </row>
    <row r="9378" customFormat="false" ht="15" hidden="false" customHeight="false" outlineLevel="0" collapsed="false">
      <c r="A9378" s="6" t="s">
        <v>156</v>
      </c>
      <c r="B9378" s="45" t="n">
        <v>44505</v>
      </c>
      <c r="C9378" s="6" t="s">
        <v>179</v>
      </c>
      <c r="D9378" s="6" t="s">
        <v>182</v>
      </c>
      <c r="E9378" s="6" t="s">
        <v>174</v>
      </c>
      <c r="F9378" s="34" t="n">
        <v>0.293115019798279</v>
      </c>
      <c r="G9378" s="34" t="n">
        <v>0.260294543825908</v>
      </c>
      <c r="H9378" s="34" t="n">
        <v>0.0328204759723705</v>
      </c>
      <c r="I9378" s="34" t="n">
        <v>0.126089757741221</v>
      </c>
      <c r="J9378" s="35" t="n">
        <v>3.82</v>
      </c>
      <c r="K9378" s="6" t="n">
        <v>0</v>
      </c>
      <c r="L9378" s="35" t="n">
        <v>-1</v>
      </c>
      <c r="M9378" s="6" t="str">
        <f aca="false">IF(I9378&lt;=0,"Below 0%",IF(I9378&lt;=0.05,"0-5%",IF(I9378&lt;=0.1,"5-10%",IF(I9378&lt;=0.2,"10-20%",IF(I9378&lt;=0.4,"20-40%","Above 40%")))))</f>
        <v>10-20%</v>
      </c>
      <c r="N9378" s="6" t="str">
        <f aca="false">IF(AND(H9378&gt;=Summary!$B$25,I9378&gt;=Summary!$B$26,I9378&lt;=Summary!$B$27,J9378&gt;=Summary!$B$28,J9378&lt;=Summary!$B$29,F9378*J9378&gt;1),"Yes","No")</f>
        <v>Yes</v>
      </c>
    </row>
    <row r="9379" customFormat="false" ht="15" hidden="false" customHeight="false" outlineLevel="0" collapsed="false">
      <c r="A9379" s="6" t="s">
        <v>156</v>
      </c>
      <c r="B9379" s="45" t="n">
        <v>44505</v>
      </c>
      <c r="C9379" s="6" t="s">
        <v>179</v>
      </c>
      <c r="D9379" s="6" t="s">
        <v>182</v>
      </c>
      <c r="E9379" s="6" t="s">
        <v>177</v>
      </c>
      <c r="F9379" s="34" t="n">
        <v>0.28105491399765</v>
      </c>
      <c r="G9379" s="34" t="n">
        <v>0.261664515109203</v>
      </c>
      <c r="H9379" s="34" t="n">
        <v>0.0193903988884476</v>
      </c>
      <c r="I9379" s="34" t="n">
        <v>0.0741040445639152</v>
      </c>
      <c r="J9379" s="35" t="n">
        <v>3.8</v>
      </c>
      <c r="K9379" s="6" t="n">
        <v>0</v>
      </c>
      <c r="L9379" s="35" t="n">
        <v>-1</v>
      </c>
      <c r="M9379" s="6" t="str">
        <f aca="false">IF(I9379&lt;=0,"Below 0%",IF(I9379&lt;=0.05,"0-5%",IF(I9379&lt;=0.1,"5-10%",IF(I9379&lt;=0.2,"10-20%",IF(I9379&lt;=0.4,"20-40%","Above 40%")))))</f>
        <v>5-10%</v>
      </c>
      <c r="N9379" s="6" t="str">
        <f aca="false">IF(AND(H9379&gt;=Summary!$B$25,I9379&gt;=Summary!$B$26,I9379&lt;=Summary!$B$27,J9379&gt;=Summary!$B$28,J9379&lt;=Summary!$B$29,F9379*J9379&gt;1),"Yes","No")</f>
        <v>No</v>
      </c>
    </row>
    <row r="9380" customFormat="false" ht="15" hidden="false" customHeight="false" outlineLevel="0" collapsed="false">
      <c r="A9380" s="6" t="s">
        <v>156</v>
      </c>
      <c r="B9380" s="45" t="n">
        <v>44506</v>
      </c>
      <c r="C9380" s="6" t="s">
        <v>206</v>
      </c>
      <c r="D9380" s="6" t="s">
        <v>172</v>
      </c>
      <c r="E9380" s="6" t="s">
        <v>187</v>
      </c>
      <c r="F9380" s="34" t="n">
        <v>0.696445643901825</v>
      </c>
      <c r="G9380" s="34" t="n">
        <v>0.591001690433878</v>
      </c>
      <c r="H9380" s="34" t="n">
        <v>0.105443953467947</v>
      </c>
      <c r="I9380" s="34" t="n">
        <v>0.17841565459912</v>
      </c>
      <c r="J9380" s="35" t="n">
        <v>1.68</v>
      </c>
      <c r="K9380" s="6" t="n">
        <v>0</v>
      </c>
      <c r="L9380" s="35" t="n">
        <v>-1</v>
      </c>
      <c r="M9380" s="6" t="str">
        <f aca="false">IF(I9380&lt;=0,"Below 0%",IF(I9380&lt;=0.05,"0-5%",IF(I9380&lt;=0.1,"5-10%",IF(I9380&lt;=0.2,"10-20%",IF(I9380&lt;=0.4,"20-40%","Above 40%")))))</f>
        <v>10-20%</v>
      </c>
      <c r="N9380" s="6" t="str">
        <f aca="false">IF(AND(H9380&gt;=Summary!$B$25,I9380&gt;=Summary!$B$26,I9380&lt;=Summary!$B$27,J9380&gt;=Summary!$B$28,J9380&lt;=Summary!$B$29,F9380*J9380&gt;1),"Yes","No")</f>
        <v>No</v>
      </c>
    </row>
    <row r="9381" customFormat="false" ht="15" hidden="false" customHeight="false" outlineLevel="0" collapsed="false">
      <c r="A9381" s="6" t="s">
        <v>156</v>
      </c>
      <c r="B9381" s="45" t="n">
        <v>44506</v>
      </c>
      <c r="C9381" s="6" t="s">
        <v>206</v>
      </c>
      <c r="D9381" s="6" t="s">
        <v>172</v>
      </c>
      <c r="E9381" s="6" t="s">
        <v>174</v>
      </c>
      <c r="F9381" s="34" t="n">
        <v>0.213262647390366</v>
      </c>
      <c r="G9381" s="34" t="n">
        <v>0.245156256772572</v>
      </c>
      <c r="H9381" s="34" t="n">
        <v>-0.031893609382206</v>
      </c>
      <c r="I9381" s="34" t="n">
        <v>-0.130095025116138</v>
      </c>
      <c r="J9381" s="35" t="n">
        <v>4.05</v>
      </c>
      <c r="K9381" s="6" t="n">
        <v>0</v>
      </c>
      <c r="L9381" s="35" t="n">
        <v>-1</v>
      </c>
      <c r="M9381" s="6" t="str">
        <f aca="false">IF(I9381&lt;=0,"Below 0%",IF(I9381&lt;=0.05,"0-5%",IF(I9381&lt;=0.1,"5-10%",IF(I9381&lt;=0.2,"10-20%",IF(I9381&lt;=0.4,"20-40%","Above 40%")))))</f>
        <v>Below 0%</v>
      </c>
      <c r="N9381" s="6" t="str">
        <f aca="false">IF(AND(H9381&gt;=Summary!$B$25,I9381&gt;=Summary!$B$26,I9381&lt;=Summary!$B$27,J9381&gt;=Summary!$B$28,J9381&lt;=Summary!$B$29,F9381*J9381&gt;1),"Yes","No")</f>
        <v>No</v>
      </c>
    </row>
    <row r="9382" customFormat="false" ht="15" hidden="false" customHeight="false" outlineLevel="0" collapsed="false">
      <c r="A9382" s="6" t="s">
        <v>156</v>
      </c>
      <c r="B9382" s="45" t="n">
        <v>44506</v>
      </c>
      <c r="C9382" s="6" t="s">
        <v>206</v>
      </c>
      <c r="D9382" s="6" t="s">
        <v>172</v>
      </c>
      <c r="E9382" s="6" t="s">
        <v>177</v>
      </c>
      <c r="F9382" s="34" t="n">
        <v>0.0902917087078095</v>
      </c>
      <c r="G9382" s="34" t="n">
        <v>0.16384205279355</v>
      </c>
      <c r="H9382" s="34" t="n">
        <v>-0.0735503440857409</v>
      </c>
      <c r="I9382" s="34" t="n">
        <v>-0.448910049841833</v>
      </c>
      <c r="J9382" s="35" t="n">
        <v>6.06</v>
      </c>
      <c r="K9382" s="6" t="n">
        <v>1</v>
      </c>
      <c r="L9382" s="35" t="n">
        <v>5.06</v>
      </c>
      <c r="M9382" s="6" t="str">
        <f aca="false">IF(I9382&lt;=0,"Below 0%",IF(I9382&lt;=0.05,"0-5%",IF(I9382&lt;=0.1,"5-10%",IF(I9382&lt;=0.2,"10-20%",IF(I9382&lt;=0.4,"20-40%","Above 40%")))))</f>
        <v>Below 0%</v>
      </c>
      <c r="N9382" s="6" t="str">
        <f aca="false">IF(AND(H9382&gt;=Summary!$B$25,I9382&gt;=Summary!$B$26,I9382&lt;=Summary!$B$27,J9382&gt;=Summary!$B$28,J9382&lt;=Summary!$B$29,F9382*J9382&gt;1),"Yes","No")</f>
        <v>No</v>
      </c>
    </row>
    <row r="9383" customFormat="false" ht="15" hidden="false" customHeight="false" outlineLevel="0" collapsed="false">
      <c r="A9383" s="6" t="s">
        <v>156</v>
      </c>
      <c r="B9383" s="45" t="n">
        <v>44506</v>
      </c>
      <c r="C9383" s="6" t="s">
        <v>201</v>
      </c>
      <c r="D9383" s="6" t="s">
        <v>188</v>
      </c>
      <c r="E9383" s="6" t="s">
        <v>187</v>
      </c>
      <c r="F9383" s="34" t="n">
        <v>0.510252356529236</v>
      </c>
      <c r="G9383" s="34" t="n">
        <v>0.595216989494729</v>
      </c>
      <c r="H9383" s="34" t="n">
        <v>-0.0849646329654927</v>
      </c>
      <c r="I9383" s="34" t="n">
        <v>-0.142745644806977</v>
      </c>
      <c r="J9383" s="35" t="n">
        <v>1.68</v>
      </c>
      <c r="K9383" s="6" t="n">
        <v>0</v>
      </c>
      <c r="L9383" s="35" t="n">
        <v>-1</v>
      </c>
      <c r="M9383" s="6" t="str">
        <f aca="false">IF(I9383&lt;=0,"Below 0%",IF(I9383&lt;=0.05,"0-5%",IF(I9383&lt;=0.1,"5-10%",IF(I9383&lt;=0.2,"10-20%",IF(I9383&lt;=0.4,"20-40%","Above 40%")))))</f>
        <v>Below 0%</v>
      </c>
      <c r="N9383" s="6" t="str">
        <f aca="false">IF(AND(H9383&gt;=Summary!$B$25,I9383&gt;=Summary!$B$26,I9383&lt;=Summary!$B$27,J9383&gt;=Summary!$B$28,J9383&lt;=Summary!$B$29,F9383*J9383&gt;1),"Yes","No")</f>
        <v>No</v>
      </c>
    </row>
    <row r="9384" customFormat="false" ht="15" hidden="false" customHeight="false" outlineLevel="0" collapsed="false">
      <c r="A9384" s="6" t="s">
        <v>156</v>
      </c>
      <c r="B9384" s="45" t="n">
        <v>44506</v>
      </c>
      <c r="C9384" s="6" t="s">
        <v>201</v>
      </c>
      <c r="D9384" s="6" t="s">
        <v>188</v>
      </c>
      <c r="E9384" s="6" t="s">
        <v>174</v>
      </c>
      <c r="F9384" s="34" t="n">
        <v>0.276575326919556</v>
      </c>
      <c r="G9384" s="34" t="n">
        <v>0.239225967069652</v>
      </c>
      <c r="H9384" s="34" t="n">
        <v>0.037349359849904</v>
      </c>
      <c r="I9384" s="34" t="n">
        <v>0.156125860028521</v>
      </c>
      <c r="J9384" s="35" t="n">
        <v>4.18</v>
      </c>
      <c r="K9384" s="6" t="n">
        <v>1</v>
      </c>
      <c r="L9384" s="35" t="n">
        <v>3.18</v>
      </c>
      <c r="M9384" s="6" t="str">
        <f aca="false">IF(I9384&lt;=0,"Below 0%",IF(I9384&lt;=0.05,"0-5%",IF(I9384&lt;=0.1,"5-10%",IF(I9384&lt;=0.2,"10-20%",IF(I9384&lt;=0.4,"20-40%","Above 40%")))))</f>
        <v>10-20%</v>
      </c>
      <c r="N9384" s="6" t="str">
        <f aca="false">IF(AND(H9384&gt;=Summary!$B$25,I9384&gt;=Summary!$B$26,I9384&lt;=Summary!$B$27,J9384&gt;=Summary!$B$28,J9384&lt;=Summary!$B$29,F9384*J9384&gt;1),"Yes","No")</f>
        <v>Yes</v>
      </c>
    </row>
    <row r="9385" customFormat="false" ht="15" hidden="false" customHeight="false" outlineLevel="0" collapsed="false">
      <c r="A9385" s="6" t="s">
        <v>156</v>
      </c>
      <c r="B9385" s="45" t="n">
        <v>44506</v>
      </c>
      <c r="C9385" s="6" t="s">
        <v>201</v>
      </c>
      <c r="D9385" s="6" t="s">
        <v>188</v>
      </c>
      <c r="E9385" s="6" t="s">
        <v>177</v>
      </c>
      <c r="F9385" s="34" t="n">
        <v>0.21317233145237</v>
      </c>
      <c r="G9385" s="34" t="n">
        <v>0.16555704343562</v>
      </c>
      <c r="H9385" s="34" t="n">
        <v>0.0476152880167498</v>
      </c>
      <c r="I9385" s="34" t="n">
        <v>0.287606537472783</v>
      </c>
      <c r="J9385" s="35" t="n">
        <v>6.04</v>
      </c>
      <c r="K9385" s="6" t="n">
        <v>0</v>
      </c>
      <c r="L9385" s="35" t="n">
        <v>-1</v>
      </c>
      <c r="M9385" s="6" t="str">
        <f aca="false">IF(I9385&lt;=0,"Below 0%",IF(I9385&lt;=0.05,"0-5%",IF(I9385&lt;=0.1,"5-10%",IF(I9385&lt;=0.2,"10-20%",IF(I9385&lt;=0.4,"20-40%","Above 40%")))))</f>
        <v>20-40%</v>
      </c>
      <c r="N9385" s="6" t="str">
        <f aca="false">IF(AND(H9385&gt;=Summary!$B$25,I9385&gt;=Summary!$B$26,I9385&lt;=Summary!$B$27,J9385&gt;=Summary!$B$28,J9385&lt;=Summary!$B$29,F9385*J9385&gt;1),"Yes","No")</f>
        <v>No</v>
      </c>
    </row>
    <row r="9386" customFormat="false" ht="15" hidden="false" customHeight="false" outlineLevel="0" collapsed="false">
      <c r="A9386" s="6" t="s">
        <v>156</v>
      </c>
      <c r="B9386" s="45" t="n">
        <v>44506</v>
      </c>
      <c r="C9386" s="6" t="s">
        <v>190</v>
      </c>
      <c r="D9386" s="6" t="s">
        <v>196</v>
      </c>
      <c r="E9386" s="6" t="s">
        <v>187</v>
      </c>
      <c r="F9386" s="34" t="n">
        <v>0.646869122982025</v>
      </c>
      <c r="G9386" s="34" t="n">
        <v>0.769701200264392</v>
      </c>
      <c r="H9386" s="34" t="n">
        <v>-0.122832077282367</v>
      </c>
      <c r="I9386" s="34" t="n">
        <v>-0.159584105156876</v>
      </c>
      <c r="J9386" s="35" t="n">
        <v>1.29</v>
      </c>
      <c r="K9386" s="6" t="n">
        <v>0</v>
      </c>
      <c r="L9386" s="35" t="n">
        <v>-1</v>
      </c>
      <c r="M9386" s="6" t="str">
        <f aca="false">IF(I9386&lt;=0,"Below 0%",IF(I9386&lt;=0.05,"0-5%",IF(I9386&lt;=0.1,"5-10%",IF(I9386&lt;=0.2,"10-20%",IF(I9386&lt;=0.4,"20-40%","Above 40%")))))</f>
        <v>Below 0%</v>
      </c>
      <c r="N9386" s="6" t="str">
        <f aca="false">IF(AND(H9386&gt;=Summary!$B$25,I9386&gt;=Summary!$B$26,I9386&lt;=Summary!$B$27,J9386&gt;=Summary!$B$28,J9386&lt;=Summary!$B$29,F9386*J9386&gt;1),"Yes","No")</f>
        <v>No</v>
      </c>
    </row>
    <row r="9387" customFormat="false" ht="15" hidden="false" customHeight="false" outlineLevel="0" collapsed="false">
      <c r="A9387" s="6" t="s">
        <v>156</v>
      </c>
      <c r="B9387" s="45" t="n">
        <v>44506</v>
      </c>
      <c r="C9387" s="6" t="s">
        <v>190</v>
      </c>
      <c r="D9387" s="6" t="s">
        <v>196</v>
      </c>
      <c r="E9387" s="6" t="s">
        <v>174</v>
      </c>
      <c r="F9387" s="34" t="n">
        <v>0.24666078388691</v>
      </c>
      <c r="G9387" s="34" t="n">
        <v>0.159376331996961</v>
      </c>
      <c r="H9387" s="34" t="n">
        <v>0.0872844518899487</v>
      </c>
      <c r="I9387" s="34" t="n">
        <v>0.547662571953364</v>
      </c>
      <c r="J9387" s="35" t="n">
        <v>6.23</v>
      </c>
      <c r="K9387" s="6" t="n">
        <v>1</v>
      </c>
      <c r="L9387" s="35" t="n">
        <v>5.23</v>
      </c>
      <c r="M9387" s="6" t="str">
        <f aca="false">IF(I9387&lt;=0,"Below 0%",IF(I9387&lt;=0.05,"0-5%",IF(I9387&lt;=0.1,"5-10%",IF(I9387&lt;=0.2,"10-20%",IF(I9387&lt;=0.4,"20-40%","Above 40%")))))</f>
        <v>Above 40%</v>
      </c>
      <c r="N9387" s="6" t="str">
        <f aca="false">IF(AND(H9387&gt;=Summary!$B$25,I9387&gt;=Summary!$B$26,I9387&lt;=Summary!$B$27,J9387&gt;=Summary!$B$28,J9387&lt;=Summary!$B$29,F9387*J9387&gt;1),"Yes","No")</f>
        <v>No</v>
      </c>
    </row>
    <row r="9388" customFormat="false" ht="15" hidden="false" customHeight="false" outlineLevel="0" collapsed="false">
      <c r="A9388" s="6" t="s">
        <v>156</v>
      </c>
      <c r="B9388" s="45" t="n">
        <v>44506</v>
      </c>
      <c r="C9388" s="6" t="s">
        <v>190</v>
      </c>
      <c r="D9388" s="6" t="s">
        <v>196</v>
      </c>
      <c r="E9388" s="6" t="s">
        <v>177</v>
      </c>
      <c r="F9388" s="34" t="n">
        <v>0.106470063328743</v>
      </c>
      <c r="G9388" s="34" t="n">
        <v>0.0709224677386475</v>
      </c>
      <c r="H9388" s="34" t="n">
        <v>0.0355475955900955</v>
      </c>
      <c r="I9388" s="34" t="n">
        <v>0.501217691988524</v>
      </c>
      <c r="J9388" s="35" t="n">
        <v>14</v>
      </c>
      <c r="K9388" s="6" t="n">
        <v>0</v>
      </c>
      <c r="L9388" s="35" t="n">
        <v>-1</v>
      </c>
      <c r="M9388" s="6" t="str">
        <f aca="false">IF(I9388&lt;=0,"Below 0%",IF(I9388&lt;=0.05,"0-5%",IF(I9388&lt;=0.1,"5-10%",IF(I9388&lt;=0.2,"10-20%",IF(I9388&lt;=0.4,"20-40%","Above 40%")))))</f>
        <v>Above 40%</v>
      </c>
      <c r="N9388" s="6" t="str">
        <f aca="false">IF(AND(H9388&gt;=Summary!$B$25,I9388&gt;=Summary!$B$26,I9388&lt;=Summary!$B$27,J9388&gt;=Summary!$B$28,J9388&lt;=Summary!$B$29,F9388*J9388&gt;1),"Yes","No")</f>
        <v>No</v>
      </c>
    </row>
    <row r="9389" customFormat="false" ht="15" hidden="false" customHeight="false" outlineLevel="0" collapsed="false">
      <c r="A9389" s="6" t="s">
        <v>156</v>
      </c>
      <c r="B9389" s="45" t="n">
        <v>44506</v>
      </c>
      <c r="C9389" s="6" t="s">
        <v>180</v>
      </c>
      <c r="D9389" s="6" t="s">
        <v>203</v>
      </c>
      <c r="E9389" s="6" t="s">
        <v>187</v>
      </c>
      <c r="F9389" s="34" t="n">
        <v>0.407178729772568</v>
      </c>
      <c r="G9389" s="34" t="n">
        <v>0.384174151185483</v>
      </c>
      <c r="H9389" s="34" t="n">
        <v>0.0230045785870847</v>
      </c>
      <c r="I9389" s="34" t="n">
        <v>0.0598805997647089</v>
      </c>
      <c r="J9389" s="35" t="n">
        <v>2.62</v>
      </c>
      <c r="K9389" s="6" t="n">
        <v>1</v>
      </c>
      <c r="L9389" s="35" t="n">
        <v>1.62</v>
      </c>
      <c r="M9389" s="6" t="str">
        <f aca="false">IF(I9389&lt;=0,"Below 0%",IF(I9389&lt;=0.05,"0-5%",IF(I9389&lt;=0.1,"5-10%",IF(I9389&lt;=0.2,"10-20%",IF(I9389&lt;=0.4,"20-40%","Above 40%")))))</f>
        <v>5-10%</v>
      </c>
      <c r="N9389" s="6" t="str">
        <f aca="false">IF(AND(H9389&gt;=Summary!$B$25,I9389&gt;=Summary!$B$26,I9389&lt;=Summary!$B$27,J9389&gt;=Summary!$B$28,J9389&lt;=Summary!$B$29,F9389*J9389&gt;1),"Yes","No")</f>
        <v>No</v>
      </c>
    </row>
    <row r="9390" customFormat="false" ht="15" hidden="false" customHeight="false" outlineLevel="0" collapsed="false">
      <c r="A9390" s="6" t="s">
        <v>156</v>
      </c>
      <c r="B9390" s="45" t="n">
        <v>44506</v>
      </c>
      <c r="C9390" s="6" t="s">
        <v>180</v>
      </c>
      <c r="D9390" s="6" t="s">
        <v>203</v>
      </c>
      <c r="E9390" s="6" t="s">
        <v>174</v>
      </c>
      <c r="F9390" s="34" t="n">
        <v>0.299357265233994</v>
      </c>
      <c r="G9390" s="34" t="n">
        <v>0.302263145977768</v>
      </c>
      <c r="H9390" s="34" t="n">
        <v>-0.00290588074377396</v>
      </c>
      <c r="I9390" s="34" t="n">
        <v>-0.00961374478643085</v>
      </c>
      <c r="J9390" s="35" t="n">
        <v>3.33</v>
      </c>
      <c r="K9390" s="6" t="n">
        <v>0</v>
      </c>
      <c r="L9390" s="35" t="n">
        <v>-1</v>
      </c>
      <c r="M9390" s="6" t="str">
        <f aca="false">IF(I9390&lt;=0,"Below 0%",IF(I9390&lt;=0.05,"0-5%",IF(I9390&lt;=0.1,"5-10%",IF(I9390&lt;=0.2,"10-20%",IF(I9390&lt;=0.4,"20-40%","Above 40%")))))</f>
        <v>Below 0%</v>
      </c>
      <c r="N9390" s="6" t="str">
        <f aca="false">IF(AND(H9390&gt;=Summary!$B$25,I9390&gt;=Summary!$B$26,I9390&lt;=Summary!$B$27,J9390&gt;=Summary!$B$28,J9390&lt;=Summary!$B$29,F9390*J9390&gt;1),"Yes","No")</f>
        <v>No</v>
      </c>
    </row>
    <row r="9391" customFormat="false" ht="15" hidden="false" customHeight="false" outlineLevel="0" collapsed="false">
      <c r="A9391" s="6" t="s">
        <v>156</v>
      </c>
      <c r="B9391" s="45" t="n">
        <v>44506</v>
      </c>
      <c r="C9391" s="6" t="s">
        <v>180</v>
      </c>
      <c r="D9391" s="6" t="s">
        <v>203</v>
      </c>
      <c r="E9391" s="6" t="s">
        <v>177</v>
      </c>
      <c r="F9391" s="34" t="n">
        <v>0.293463975191116</v>
      </c>
      <c r="G9391" s="34" t="n">
        <v>0.31356270283675</v>
      </c>
      <c r="H9391" s="34" t="n">
        <v>-0.0200987276456331</v>
      </c>
      <c r="I9391" s="34" t="n">
        <v>-0.0640979538184973</v>
      </c>
      <c r="J9391" s="35" t="n">
        <v>3.21</v>
      </c>
      <c r="K9391" s="6" t="n">
        <v>0</v>
      </c>
      <c r="L9391" s="35" t="n">
        <v>-1</v>
      </c>
      <c r="M9391" s="6" t="str">
        <f aca="false">IF(I9391&lt;=0,"Below 0%",IF(I9391&lt;=0.05,"0-5%",IF(I9391&lt;=0.1,"5-10%",IF(I9391&lt;=0.2,"10-20%",IF(I9391&lt;=0.4,"20-40%","Above 40%")))))</f>
        <v>Below 0%</v>
      </c>
      <c r="N9391" s="6" t="str">
        <f aca="false">IF(AND(H9391&gt;=Summary!$B$25,I9391&gt;=Summary!$B$26,I9391&lt;=Summary!$B$27,J9391&gt;=Summary!$B$28,J9391&lt;=Summary!$B$29,F9391*J9391&gt;1),"Yes","No")</f>
        <v>No</v>
      </c>
    </row>
    <row r="9392" customFormat="false" ht="15" hidden="false" customHeight="false" outlineLevel="0" collapsed="false">
      <c r="A9392" s="6" t="s">
        <v>156</v>
      </c>
      <c r="B9392" s="45" t="n">
        <v>44506</v>
      </c>
      <c r="C9392" s="6" t="s">
        <v>176</v>
      </c>
      <c r="D9392" s="6" t="s">
        <v>194</v>
      </c>
      <c r="E9392" s="6" t="s">
        <v>187</v>
      </c>
      <c r="F9392" s="34" t="n">
        <v>0.258038550615311</v>
      </c>
      <c r="G9392" s="34" t="n">
        <v>0.201464128843338</v>
      </c>
      <c r="H9392" s="34" t="n">
        <v>0.0565744217719725</v>
      </c>
      <c r="I9392" s="34" t="n">
        <v>0.280816352254776</v>
      </c>
      <c r="J9392" s="35" t="n">
        <v>4.95</v>
      </c>
      <c r="K9392" s="6" t="n">
        <v>0</v>
      </c>
      <c r="L9392" s="35" t="n">
        <v>-1</v>
      </c>
      <c r="M9392" s="6" t="str">
        <f aca="false">IF(I9392&lt;=0,"Below 0%",IF(I9392&lt;=0.05,"0-5%",IF(I9392&lt;=0.1,"5-10%",IF(I9392&lt;=0.2,"10-20%",IF(I9392&lt;=0.4,"20-40%","Above 40%")))))</f>
        <v>20-40%</v>
      </c>
      <c r="N9392" s="6" t="str">
        <f aca="false">IF(AND(H9392&gt;=Summary!$B$25,I9392&gt;=Summary!$B$26,I9392&lt;=Summary!$B$27,J9392&gt;=Summary!$B$28,J9392&lt;=Summary!$B$29,F9392*J9392&gt;1),"Yes","No")</f>
        <v>Yes</v>
      </c>
    </row>
    <row r="9393" customFormat="false" ht="15" hidden="false" customHeight="false" outlineLevel="0" collapsed="false">
      <c r="A9393" s="6" t="s">
        <v>156</v>
      </c>
      <c r="B9393" s="45" t="n">
        <v>44506</v>
      </c>
      <c r="C9393" s="6" t="s">
        <v>176</v>
      </c>
      <c r="D9393" s="6" t="s">
        <v>194</v>
      </c>
      <c r="E9393" s="6" t="s">
        <v>174</v>
      </c>
      <c r="F9393" s="34" t="n">
        <v>0.272177875041962</v>
      </c>
      <c r="G9393" s="34" t="n">
        <v>0.231918008784773</v>
      </c>
      <c r="H9393" s="34" t="n">
        <v>0.0402598662571886</v>
      </c>
      <c r="I9393" s="34" t="n">
        <v>0.173595256651893</v>
      </c>
      <c r="J9393" s="35" t="n">
        <v>4.3</v>
      </c>
      <c r="K9393" s="6" t="n">
        <v>0</v>
      </c>
      <c r="L9393" s="35" t="n">
        <v>-1</v>
      </c>
      <c r="M9393" s="6" t="str">
        <f aca="false">IF(I9393&lt;=0,"Below 0%",IF(I9393&lt;=0.05,"0-5%",IF(I9393&lt;=0.1,"5-10%",IF(I9393&lt;=0.2,"10-20%",IF(I9393&lt;=0.4,"20-40%","Above 40%")))))</f>
        <v>10-20%</v>
      </c>
      <c r="N9393" s="6" t="str">
        <f aca="false">IF(AND(H9393&gt;=Summary!$B$25,I9393&gt;=Summary!$B$26,I9393&lt;=Summary!$B$27,J9393&gt;=Summary!$B$28,J9393&lt;=Summary!$B$29,F9393*J9393&gt;1),"Yes","No")</f>
        <v>Yes</v>
      </c>
    </row>
    <row r="9394" customFormat="false" ht="15" hidden="false" customHeight="false" outlineLevel="0" collapsed="false">
      <c r="A9394" s="6" t="s">
        <v>156</v>
      </c>
      <c r="B9394" s="45" t="n">
        <v>44506</v>
      </c>
      <c r="C9394" s="6" t="s">
        <v>176</v>
      </c>
      <c r="D9394" s="6" t="s">
        <v>194</v>
      </c>
      <c r="E9394" s="6" t="s">
        <v>177</v>
      </c>
      <c r="F9394" s="34" t="n">
        <v>0.469783544540405</v>
      </c>
      <c r="G9394" s="34" t="n">
        <v>0.566617862371889</v>
      </c>
      <c r="H9394" s="34" t="n">
        <v>-0.0968343178314834</v>
      </c>
      <c r="I9394" s="34" t="n">
        <v>-0.170898808989414</v>
      </c>
      <c r="J9394" s="35" t="n">
        <v>1.76</v>
      </c>
      <c r="K9394" s="6" t="n">
        <v>1</v>
      </c>
      <c r="L9394" s="35" t="n">
        <v>0.76</v>
      </c>
      <c r="M9394" s="6" t="str">
        <f aca="false">IF(I9394&lt;=0,"Below 0%",IF(I9394&lt;=0.05,"0-5%",IF(I9394&lt;=0.1,"5-10%",IF(I9394&lt;=0.2,"10-20%",IF(I9394&lt;=0.4,"20-40%","Above 40%")))))</f>
        <v>Below 0%</v>
      </c>
      <c r="N9394" s="6" t="str">
        <f aca="false">IF(AND(H9394&gt;=Summary!$B$25,I9394&gt;=Summary!$B$26,I9394&lt;=Summary!$B$27,J9394&gt;=Summary!$B$28,J9394&lt;=Summary!$B$29,F9394*J9394&gt;1),"Yes","No")</f>
        <v>No</v>
      </c>
    </row>
    <row r="9395" customFormat="false" ht="15" hidden="false" customHeight="false" outlineLevel="0" collapsed="false">
      <c r="A9395" s="6" t="s">
        <v>156</v>
      </c>
      <c r="B9395" s="45" t="n">
        <v>44507</v>
      </c>
      <c r="C9395" s="6" t="s">
        <v>185</v>
      </c>
      <c r="D9395" s="6" t="s">
        <v>198</v>
      </c>
      <c r="E9395" s="6" t="s">
        <v>187</v>
      </c>
      <c r="F9395" s="34" t="n">
        <v>0.664529979228973</v>
      </c>
      <c r="G9395" s="34" t="n">
        <v>0.698680270599978</v>
      </c>
      <c r="H9395" s="34" t="n">
        <v>-0.0341502913710045</v>
      </c>
      <c r="I9395" s="34" t="n">
        <v>-0.0488782821098964</v>
      </c>
      <c r="J9395" s="35" t="n">
        <v>1.43</v>
      </c>
      <c r="K9395" s="6" t="n">
        <v>1</v>
      </c>
      <c r="L9395" s="35" t="n">
        <v>0.43</v>
      </c>
      <c r="M9395" s="6" t="str">
        <f aca="false">IF(I9395&lt;=0,"Below 0%",IF(I9395&lt;=0.05,"0-5%",IF(I9395&lt;=0.1,"5-10%",IF(I9395&lt;=0.2,"10-20%",IF(I9395&lt;=0.4,"20-40%","Above 40%")))))</f>
        <v>Below 0%</v>
      </c>
      <c r="N9395" s="6" t="str">
        <f aca="false">IF(AND(H9395&gt;=Summary!$B$25,I9395&gt;=Summary!$B$26,I9395&lt;=Summary!$B$27,J9395&gt;=Summary!$B$28,J9395&lt;=Summary!$B$29,F9395*J9395&gt;1),"Yes","No")</f>
        <v>No</v>
      </c>
    </row>
    <row r="9396" customFormat="false" ht="15" hidden="false" customHeight="false" outlineLevel="0" collapsed="false">
      <c r="A9396" s="6" t="s">
        <v>156</v>
      </c>
      <c r="B9396" s="45" t="n">
        <v>44507</v>
      </c>
      <c r="C9396" s="6" t="s">
        <v>185</v>
      </c>
      <c r="D9396" s="6" t="s">
        <v>198</v>
      </c>
      <c r="E9396" s="6" t="s">
        <v>174</v>
      </c>
      <c r="F9396" s="34" t="n">
        <v>0.190752789378166</v>
      </c>
      <c r="G9396" s="34" t="n">
        <v>0.190307197515803</v>
      </c>
      <c r="H9396" s="34" t="n">
        <v>0.00044559186236276</v>
      </c>
      <c r="I9396" s="34" t="n">
        <v>0.00234143462874425</v>
      </c>
      <c r="J9396" s="35" t="n">
        <v>5.25</v>
      </c>
      <c r="K9396" s="6" t="n">
        <v>0</v>
      </c>
      <c r="L9396" s="35" t="n">
        <v>-1</v>
      </c>
      <c r="M9396" s="6" t="str">
        <f aca="false">IF(I9396&lt;=0,"Below 0%",IF(I9396&lt;=0.05,"0-5%",IF(I9396&lt;=0.1,"5-10%",IF(I9396&lt;=0.2,"10-20%",IF(I9396&lt;=0.4,"20-40%","Above 40%")))))</f>
        <v>0-5%</v>
      </c>
      <c r="N9396" s="6" t="str">
        <f aca="false">IF(AND(H9396&gt;=Summary!$B$25,I9396&gt;=Summary!$B$26,I9396&lt;=Summary!$B$27,J9396&gt;=Summary!$B$28,J9396&lt;=Summary!$B$29,F9396*J9396&gt;1),"Yes","No")</f>
        <v>No</v>
      </c>
    </row>
    <row r="9397" customFormat="false" ht="15" hidden="false" customHeight="false" outlineLevel="0" collapsed="false">
      <c r="A9397" s="6" t="s">
        <v>156</v>
      </c>
      <c r="B9397" s="45" t="n">
        <v>44507</v>
      </c>
      <c r="C9397" s="6" t="s">
        <v>185</v>
      </c>
      <c r="D9397" s="6" t="s">
        <v>198</v>
      </c>
      <c r="E9397" s="6" t="s">
        <v>177</v>
      </c>
      <c r="F9397" s="34" t="n">
        <v>0.144717186689377</v>
      </c>
      <c r="G9397" s="34" t="n">
        <v>0.111012531884219</v>
      </c>
      <c r="H9397" s="34" t="n">
        <v>0.0337046548051582</v>
      </c>
      <c r="I9397" s="34" t="n">
        <v>0.303611261116994</v>
      </c>
      <c r="J9397" s="35" t="n">
        <v>9</v>
      </c>
      <c r="K9397" s="6" t="n">
        <v>0</v>
      </c>
      <c r="L9397" s="35" t="n">
        <v>-1</v>
      </c>
      <c r="M9397" s="6" t="str">
        <f aca="false">IF(I9397&lt;=0,"Below 0%",IF(I9397&lt;=0.05,"0-5%",IF(I9397&lt;=0.1,"5-10%",IF(I9397&lt;=0.2,"10-20%",IF(I9397&lt;=0.4,"20-40%","Above 40%")))))</f>
        <v>20-40%</v>
      </c>
      <c r="N9397" s="6" t="str">
        <f aca="false">IF(AND(H9397&gt;=Summary!$B$25,I9397&gt;=Summary!$B$26,I9397&lt;=Summary!$B$27,J9397&gt;=Summary!$B$28,J9397&lt;=Summary!$B$29,F9397*J9397&gt;1),"Yes","No")</f>
        <v>No</v>
      </c>
    </row>
    <row r="9398" customFormat="false" ht="15" hidden="false" customHeight="false" outlineLevel="0" collapsed="false">
      <c r="A9398" s="6" t="s">
        <v>156</v>
      </c>
      <c r="B9398" s="45" t="n">
        <v>44507</v>
      </c>
      <c r="C9398" s="6" t="s">
        <v>173</v>
      </c>
      <c r="D9398" s="6" t="s">
        <v>181</v>
      </c>
      <c r="E9398" s="6" t="s">
        <v>187</v>
      </c>
      <c r="F9398" s="34" t="n">
        <v>0.428974837064743</v>
      </c>
      <c r="G9398" s="34" t="n">
        <v>0.315080105111469</v>
      </c>
      <c r="H9398" s="34" t="n">
        <v>0.113894731953274</v>
      </c>
      <c r="I9398" s="34" t="n">
        <v>0.361478652906315</v>
      </c>
      <c r="J9398" s="35" t="n">
        <v>3.2</v>
      </c>
      <c r="K9398" s="6" t="n">
        <v>0</v>
      </c>
      <c r="L9398" s="35" t="n">
        <v>-1</v>
      </c>
      <c r="M9398" s="6" t="str">
        <f aca="false">IF(I9398&lt;=0,"Below 0%",IF(I9398&lt;=0.05,"0-5%",IF(I9398&lt;=0.1,"5-10%",IF(I9398&lt;=0.2,"10-20%",IF(I9398&lt;=0.4,"20-40%","Above 40%")))))</f>
        <v>20-40%</v>
      </c>
      <c r="N9398" s="6" t="str">
        <f aca="false">IF(AND(H9398&gt;=Summary!$B$25,I9398&gt;=Summary!$B$26,I9398&lt;=Summary!$B$27,J9398&gt;=Summary!$B$28,J9398&lt;=Summary!$B$29,F9398*J9398&gt;1),"Yes","No")</f>
        <v>Yes</v>
      </c>
    </row>
    <row r="9399" customFormat="false" ht="15" hidden="false" customHeight="false" outlineLevel="0" collapsed="false">
      <c r="A9399" s="6" t="s">
        <v>156</v>
      </c>
      <c r="B9399" s="45" t="n">
        <v>44507</v>
      </c>
      <c r="C9399" s="6" t="s">
        <v>173</v>
      </c>
      <c r="D9399" s="6" t="s">
        <v>181</v>
      </c>
      <c r="E9399" s="6" t="s">
        <v>174</v>
      </c>
      <c r="F9399" s="34" t="n">
        <v>0.3028404712677</v>
      </c>
      <c r="G9399" s="34" t="n">
        <v>0.284818174112062</v>
      </c>
      <c r="H9399" s="34" t="n">
        <v>0.0180222971556378</v>
      </c>
      <c r="I9399" s="34" t="n">
        <v>0.0632764998646009</v>
      </c>
      <c r="J9399" s="35" t="n">
        <v>3.54</v>
      </c>
      <c r="K9399" s="6" t="n">
        <v>1</v>
      </c>
      <c r="L9399" s="35" t="n">
        <v>2.54</v>
      </c>
      <c r="M9399" s="6" t="str">
        <f aca="false">IF(I9399&lt;=0,"Below 0%",IF(I9399&lt;=0.05,"0-5%",IF(I9399&lt;=0.1,"5-10%",IF(I9399&lt;=0.2,"10-20%",IF(I9399&lt;=0.4,"20-40%","Above 40%")))))</f>
        <v>5-10%</v>
      </c>
      <c r="N9399" s="6" t="str">
        <f aca="false">IF(AND(H9399&gt;=Summary!$B$25,I9399&gt;=Summary!$B$26,I9399&lt;=Summary!$B$27,J9399&gt;=Summary!$B$28,J9399&lt;=Summary!$B$29,F9399*J9399&gt;1),"Yes","No")</f>
        <v>No</v>
      </c>
    </row>
    <row r="9400" customFormat="false" ht="15" hidden="false" customHeight="false" outlineLevel="0" collapsed="false">
      <c r="A9400" s="6" t="s">
        <v>156</v>
      </c>
      <c r="B9400" s="45" t="n">
        <v>44507</v>
      </c>
      <c r="C9400" s="6" t="s">
        <v>173</v>
      </c>
      <c r="D9400" s="6" t="s">
        <v>181</v>
      </c>
      <c r="E9400" s="6" t="s">
        <v>177</v>
      </c>
      <c r="F9400" s="34" t="n">
        <v>0.268184721469879</v>
      </c>
      <c r="G9400" s="34" t="n">
        <v>0.400101720776469</v>
      </c>
      <c r="H9400" s="34" t="n">
        <v>-0.13191699930659</v>
      </c>
      <c r="I9400" s="34" t="n">
        <v>-0.329708652716067</v>
      </c>
      <c r="J9400" s="35" t="n">
        <v>2.52</v>
      </c>
      <c r="K9400" s="6" t="n">
        <v>0</v>
      </c>
      <c r="L9400" s="35" t="n">
        <v>-1</v>
      </c>
      <c r="M9400" s="6" t="str">
        <f aca="false">IF(I9400&lt;=0,"Below 0%",IF(I9400&lt;=0.05,"0-5%",IF(I9400&lt;=0.1,"5-10%",IF(I9400&lt;=0.2,"10-20%",IF(I9400&lt;=0.4,"20-40%","Above 40%")))))</f>
        <v>Below 0%</v>
      </c>
      <c r="N9400" s="6" t="str">
        <f aca="false">IF(AND(H9400&gt;=Summary!$B$25,I9400&gt;=Summary!$B$26,I9400&lt;=Summary!$B$27,J9400&gt;=Summary!$B$28,J9400&lt;=Summary!$B$29,F9400*J9400&gt;1),"Yes","No")</f>
        <v>No</v>
      </c>
    </row>
    <row r="9401" customFormat="false" ht="15" hidden="false" customHeight="false" outlineLevel="0" collapsed="false">
      <c r="A9401" s="6" t="s">
        <v>156</v>
      </c>
      <c r="B9401" s="45" t="n">
        <v>44507</v>
      </c>
      <c r="C9401" s="6" t="s">
        <v>205</v>
      </c>
      <c r="D9401" s="6" t="s">
        <v>195</v>
      </c>
      <c r="E9401" s="6" t="s">
        <v>187</v>
      </c>
      <c r="F9401" s="34" t="n">
        <v>0.337313145399094</v>
      </c>
      <c r="G9401" s="34" t="n">
        <v>0.346911401341334</v>
      </c>
      <c r="H9401" s="34" t="n">
        <v>-0.00959825594224062</v>
      </c>
      <c r="I9401" s="34" t="n">
        <v>-0.0276677442860884</v>
      </c>
      <c r="J9401" s="35" t="n">
        <v>2.9</v>
      </c>
      <c r="K9401" s="6" t="n">
        <v>0</v>
      </c>
      <c r="L9401" s="35" t="n">
        <v>-1</v>
      </c>
      <c r="M9401" s="6" t="str">
        <f aca="false">IF(I9401&lt;=0,"Below 0%",IF(I9401&lt;=0.05,"0-5%",IF(I9401&lt;=0.1,"5-10%",IF(I9401&lt;=0.2,"10-20%",IF(I9401&lt;=0.4,"20-40%","Above 40%")))))</f>
        <v>Below 0%</v>
      </c>
      <c r="N9401" s="6" t="str">
        <f aca="false">IF(AND(H9401&gt;=Summary!$B$25,I9401&gt;=Summary!$B$26,I9401&lt;=Summary!$B$27,J9401&gt;=Summary!$B$28,J9401&lt;=Summary!$B$29,F9401*J9401&gt;1),"Yes","No")</f>
        <v>No</v>
      </c>
    </row>
    <row r="9402" customFormat="false" ht="15" hidden="false" customHeight="false" outlineLevel="0" collapsed="false">
      <c r="A9402" s="6" t="s">
        <v>156</v>
      </c>
      <c r="B9402" s="45" t="n">
        <v>44507</v>
      </c>
      <c r="C9402" s="6" t="s">
        <v>205</v>
      </c>
      <c r="D9402" s="6" t="s">
        <v>195</v>
      </c>
      <c r="E9402" s="6" t="s">
        <v>174</v>
      </c>
      <c r="F9402" s="34" t="n">
        <v>0.303670674562454</v>
      </c>
      <c r="G9402" s="34" t="n">
        <v>0.266148958701024</v>
      </c>
      <c r="H9402" s="34" t="n">
        <v>0.0375217158614306</v>
      </c>
      <c r="I9402" s="34" t="n">
        <v>0.140980133999248</v>
      </c>
      <c r="J9402" s="35" t="n">
        <v>3.78</v>
      </c>
      <c r="K9402" s="6" t="n">
        <v>1</v>
      </c>
      <c r="L9402" s="35" t="n">
        <v>2.78</v>
      </c>
      <c r="M9402" s="6" t="str">
        <f aca="false">IF(I9402&lt;=0,"Below 0%",IF(I9402&lt;=0.05,"0-5%",IF(I9402&lt;=0.1,"5-10%",IF(I9402&lt;=0.2,"10-20%",IF(I9402&lt;=0.4,"20-40%","Above 40%")))))</f>
        <v>10-20%</v>
      </c>
      <c r="N9402" s="6" t="str">
        <f aca="false">IF(AND(H9402&gt;=Summary!$B$25,I9402&gt;=Summary!$B$26,I9402&lt;=Summary!$B$27,J9402&gt;=Summary!$B$28,J9402&lt;=Summary!$B$29,F9402*J9402&gt;1),"Yes","No")</f>
        <v>Yes</v>
      </c>
    </row>
    <row r="9403" customFormat="false" ht="15" hidden="false" customHeight="false" outlineLevel="0" collapsed="false">
      <c r="A9403" s="6" t="s">
        <v>156</v>
      </c>
      <c r="B9403" s="45" t="n">
        <v>44507</v>
      </c>
      <c r="C9403" s="6" t="s">
        <v>205</v>
      </c>
      <c r="D9403" s="6" t="s">
        <v>195</v>
      </c>
      <c r="E9403" s="6" t="s">
        <v>177</v>
      </c>
      <c r="F9403" s="34" t="n">
        <v>0.359016239643097</v>
      </c>
      <c r="G9403" s="34" t="n">
        <v>0.386939639957642</v>
      </c>
      <c r="H9403" s="34" t="n">
        <v>-0.0279234003145451</v>
      </c>
      <c r="I9403" s="34" t="n">
        <v>-0.0721647446552693</v>
      </c>
      <c r="J9403" s="35" t="n">
        <v>2.6</v>
      </c>
      <c r="K9403" s="6" t="n">
        <v>0</v>
      </c>
      <c r="L9403" s="35" t="n">
        <v>-1</v>
      </c>
      <c r="M9403" s="6" t="str">
        <f aca="false">IF(I9403&lt;=0,"Below 0%",IF(I9403&lt;=0.05,"0-5%",IF(I9403&lt;=0.1,"5-10%",IF(I9403&lt;=0.2,"10-20%",IF(I9403&lt;=0.4,"20-40%","Above 40%")))))</f>
        <v>Below 0%</v>
      </c>
      <c r="N9403" s="6" t="str">
        <f aca="false">IF(AND(H9403&gt;=Summary!$B$25,I9403&gt;=Summary!$B$26,I9403&lt;=Summary!$B$27,J9403&gt;=Summary!$B$28,J9403&lt;=Summary!$B$29,F9403*J9403&gt;1),"Yes","No")</f>
        <v>No</v>
      </c>
    </row>
    <row r="9404" customFormat="false" ht="15" hidden="false" customHeight="false" outlineLevel="0" collapsed="false">
      <c r="A9404" s="6" t="s">
        <v>156</v>
      </c>
      <c r="B9404" s="45" t="n">
        <v>44507</v>
      </c>
      <c r="C9404" s="6" t="s">
        <v>189</v>
      </c>
      <c r="D9404" s="6" t="s">
        <v>183</v>
      </c>
      <c r="E9404" s="6" t="s">
        <v>187</v>
      </c>
      <c r="F9404" s="34" t="n">
        <v>0.242126926779747</v>
      </c>
      <c r="G9404" s="34" t="n">
        <v>0.199946840321616</v>
      </c>
      <c r="H9404" s="34" t="n">
        <v>0.0421800864581309</v>
      </c>
      <c r="I9404" s="34" t="n">
        <v>0.210956504190234</v>
      </c>
      <c r="J9404" s="35" t="n">
        <v>5</v>
      </c>
      <c r="K9404" s="6" t="n">
        <v>1</v>
      </c>
      <c r="L9404" s="35" t="n">
        <v>4</v>
      </c>
      <c r="M9404" s="6" t="str">
        <f aca="false">IF(I9404&lt;=0,"Below 0%",IF(I9404&lt;=0.05,"0-5%",IF(I9404&lt;=0.1,"5-10%",IF(I9404&lt;=0.2,"10-20%",IF(I9404&lt;=0.4,"20-40%","Above 40%")))))</f>
        <v>20-40%</v>
      </c>
      <c r="N9404" s="6" t="str">
        <f aca="false">IF(AND(H9404&gt;=Summary!$B$25,I9404&gt;=Summary!$B$26,I9404&lt;=Summary!$B$27,J9404&gt;=Summary!$B$28,J9404&lt;=Summary!$B$29,F9404*J9404&gt;1),"Yes","No")</f>
        <v>Yes</v>
      </c>
    </row>
    <row r="9405" customFormat="false" ht="15" hidden="false" customHeight="false" outlineLevel="0" collapsed="false">
      <c r="A9405" s="6" t="s">
        <v>156</v>
      </c>
      <c r="B9405" s="45" t="n">
        <v>44507</v>
      </c>
      <c r="C9405" s="6" t="s">
        <v>189</v>
      </c>
      <c r="D9405" s="6" t="s">
        <v>183</v>
      </c>
      <c r="E9405" s="6" t="s">
        <v>174</v>
      </c>
      <c r="F9405" s="34" t="n">
        <v>0.299021273851395</v>
      </c>
      <c r="G9405" s="34" t="n">
        <v>0.23523157684896</v>
      </c>
      <c r="H9405" s="34" t="n">
        <v>0.0637896970024346</v>
      </c>
      <c r="I9405" s="34" t="n">
        <v>0.271178291014022</v>
      </c>
      <c r="J9405" s="35" t="n">
        <v>4.25</v>
      </c>
      <c r="K9405" s="6" t="n">
        <v>0</v>
      </c>
      <c r="L9405" s="35" t="n">
        <v>-1</v>
      </c>
      <c r="M9405" s="6" t="str">
        <f aca="false">IF(I9405&lt;=0,"Below 0%",IF(I9405&lt;=0.05,"0-5%",IF(I9405&lt;=0.1,"5-10%",IF(I9405&lt;=0.2,"10-20%",IF(I9405&lt;=0.4,"20-40%","Above 40%")))))</f>
        <v>20-40%</v>
      </c>
      <c r="N9405" s="6" t="str">
        <f aca="false">IF(AND(H9405&gt;=Summary!$B$25,I9405&gt;=Summary!$B$26,I9405&lt;=Summary!$B$27,J9405&gt;=Summary!$B$28,J9405&lt;=Summary!$B$29,F9405*J9405&gt;1),"Yes","No")</f>
        <v>Yes</v>
      </c>
    </row>
    <row r="9406" customFormat="false" ht="15" hidden="false" customHeight="false" outlineLevel="0" collapsed="false">
      <c r="A9406" s="6" t="s">
        <v>156</v>
      </c>
      <c r="B9406" s="45" t="n">
        <v>44507</v>
      </c>
      <c r="C9406" s="6" t="s">
        <v>189</v>
      </c>
      <c r="D9406" s="6" t="s">
        <v>183</v>
      </c>
      <c r="E9406" s="6" t="s">
        <v>177</v>
      </c>
      <c r="F9406" s="34" t="n">
        <v>0.458851784467697</v>
      </c>
      <c r="G9406" s="34" t="n">
        <v>0.564821582829424</v>
      </c>
      <c r="H9406" s="34" t="n">
        <v>-0.105969798361727</v>
      </c>
      <c r="I9406" s="34" t="n">
        <v>-0.187616411240662</v>
      </c>
      <c r="J9406" s="35" t="n">
        <v>1.77</v>
      </c>
      <c r="K9406" s="6" t="n">
        <v>0</v>
      </c>
      <c r="L9406" s="35" t="n">
        <v>-1</v>
      </c>
      <c r="M9406" s="6" t="str">
        <f aca="false">IF(I9406&lt;=0,"Below 0%",IF(I9406&lt;=0.05,"0-5%",IF(I9406&lt;=0.1,"5-10%",IF(I9406&lt;=0.2,"10-20%",IF(I9406&lt;=0.4,"20-40%","Above 40%")))))</f>
        <v>Below 0%</v>
      </c>
      <c r="N9406" s="6" t="str">
        <f aca="false">IF(AND(H9406&gt;=Summary!$B$25,I9406&gt;=Summary!$B$26,I9406&lt;=Summary!$B$27,J9406&gt;=Summary!$B$28,J9406&lt;=Summary!$B$29,F9406*J9406&gt;1),"Yes","No")</f>
        <v>No</v>
      </c>
    </row>
    <row r="9407" customFormat="false" ht="15" hidden="false" customHeight="false" outlineLevel="0" collapsed="false">
      <c r="A9407" s="6" t="s">
        <v>156</v>
      </c>
      <c r="B9407" s="45" t="n">
        <v>44520</v>
      </c>
      <c r="C9407" s="6" t="s">
        <v>182</v>
      </c>
      <c r="D9407" s="6" t="s">
        <v>201</v>
      </c>
      <c r="E9407" s="6" t="s">
        <v>187</v>
      </c>
      <c r="F9407" s="34" t="n">
        <v>0.384181290864945</v>
      </c>
      <c r="G9407" s="34" t="n">
        <v>0.39584759297285</v>
      </c>
      <c r="H9407" s="34" t="n">
        <v>-0.0116663021079052</v>
      </c>
      <c r="I9407" s="34" t="n">
        <v>-0.0294717015210078</v>
      </c>
      <c r="J9407" s="35" t="n">
        <v>2.52</v>
      </c>
      <c r="K9407" s="6" t="n">
        <v>1</v>
      </c>
      <c r="L9407" s="35" t="n">
        <v>1.52</v>
      </c>
      <c r="M9407" s="6" t="str">
        <f aca="false">IF(I9407&lt;=0,"Below 0%",IF(I9407&lt;=0.05,"0-5%",IF(I9407&lt;=0.1,"5-10%",IF(I9407&lt;=0.2,"10-20%",IF(I9407&lt;=0.4,"20-40%","Above 40%")))))</f>
        <v>Below 0%</v>
      </c>
      <c r="N9407" s="6" t="str">
        <f aca="false">IF(AND(H9407&gt;=Summary!$B$25,I9407&gt;=Summary!$B$26,I9407&lt;=Summary!$B$27,J9407&gt;=Summary!$B$28,J9407&lt;=Summary!$B$29,F9407*J9407&gt;1),"Yes","No")</f>
        <v>No</v>
      </c>
    </row>
    <row r="9408" customFormat="false" ht="15" hidden="false" customHeight="false" outlineLevel="0" collapsed="false">
      <c r="A9408" s="6" t="s">
        <v>156</v>
      </c>
      <c r="B9408" s="45" t="n">
        <v>44520</v>
      </c>
      <c r="C9408" s="6" t="s">
        <v>182</v>
      </c>
      <c r="D9408" s="6" t="s">
        <v>201</v>
      </c>
      <c r="E9408" s="6" t="s">
        <v>174</v>
      </c>
      <c r="F9408" s="34" t="n">
        <v>0.268568456172943</v>
      </c>
      <c r="G9408" s="34" t="n">
        <v>0.287474332648871</v>
      </c>
      <c r="H9408" s="34" t="n">
        <v>-0.0189058764759276</v>
      </c>
      <c r="I9408" s="34" t="n">
        <v>-0.0657654417412623</v>
      </c>
      <c r="J9408" s="35" t="n">
        <v>3.47</v>
      </c>
      <c r="K9408" s="6" t="n">
        <v>0</v>
      </c>
      <c r="L9408" s="35" t="n">
        <v>-1</v>
      </c>
      <c r="M9408" s="6" t="str">
        <f aca="false">IF(I9408&lt;=0,"Below 0%",IF(I9408&lt;=0.05,"0-5%",IF(I9408&lt;=0.1,"5-10%",IF(I9408&lt;=0.2,"10-20%",IF(I9408&lt;=0.4,"20-40%","Above 40%")))))</f>
        <v>Below 0%</v>
      </c>
      <c r="N9408" s="6" t="str">
        <f aca="false">IF(AND(H9408&gt;=Summary!$B$25,I9408&gt;=Summary!$B$26,I9408&lt;=Summary!$B$27,J9408&gt;=Summary!$B$28,J9408&lt;=Summary!$B$29,F9408*J9408&gt;1),"Yes","No")</f>
        <v>No</v>
      </c>
    </row>
    <row r="9409" customFormat="false" ht="15" hidden="false" customHeight="false" outlineLevel="0" collapsed="false">
      <c r="A9409" s="6" t="s">
        <v>156</v>
      </c>
      <c r="B9409" s="45" t="n">
        <v>44520</v>
      </c>
      <c r="C9409" s="6" t="s">
        <v>182</v>
      </c>
      <c r="D9409" s="6" t="s">
        <v>201</v>
      </c>
      <c r="E9409" s="6" t="s">
        <v>177</v>
      </c>
      <c r="F9409" s="34" t="n">
        <v>0.347250282764435</v>
      </c>
      <c r="G9409" s="34" t="n">
        <v>0.31667807437828</v>
      </c>
      <c r="H9409" s="34" t="n">
        <v>0.030572208386155</v>
      </c>
      <c r="I9409" s="34" t="n">
        <v>0.0965403381531107</v>
      </c>
      <c r="J9409" s="35" t="n">
        <v>3.15</v>
      </c>
      <c r="K9409" s="6" t="n">
        <v>0</v>
      </c>
      <c r="L9409" s="35" t="n">
        <v>-1</v>
      </c>
      <c r="M9409" s="6" t="str">
        <f aca="false">IF(I9409&lt;=0,"Below 0%",IF(I9409&lt;=0.05,"0-5%",IF(I9409&lt;=0.1,"5-10%",IF(I9409&lt;=0.2,"10-20%",IF(I9409&lt;=0.4,"20-40%","Above 40%")))))</f>
        <v>5-10%</v>
      </c>
      <c r="N9409" s="6" t="str">
        <f aca="false">IF(AND(H9409&gt;=Summary!$B$25,I9409&gt;=Summary!$B$26,I9409&lt;=Summary!$B$27,J9409&gt;=Summary!$B$28,J9409&lt;=Summary!$B$29,F9409*J9409&gt;1),"Yes","No")</f>
        <v>No</v>
      </c>
    </row>
    <row r="9410" customFormat="false" ht="15" hidden="false" customHeight="false" outlineLevel="0" collapsed="false">
      <c r="A9410" s="6" t="s">
        <v>156</v>
      </c>
      <c r="B9410" s="45" t="n">
        <v>44520</v>
      </c>
      <c r="C9410" s="6" t="s">
        <v>196</v>
      </c>
      <c r="D9410" s="6" t="s">
        <v>180</v>
      </c>
      <c r="E9410" s="6" t="s">
        <v>187</v>
      </c>
      <c r="F9410" s="34" t="n">
        <v>0.362733632326126</v>
      </c>
      <c r="G9410" s="34" t="n">
        <v>0.345350869799435</v>
      </c>
      <c r="H9410" s="34" t="n">
        <v>0.0173827625266911</v>
      </c>
      <c r="I9410" s="34" t="n">
        <v>0.050333628917125</v>
      </c>
      <c r="J9410" s="35" t="n">
        <v>2.9</v>
      </c>
      <c r="K9410" s="6" t="n">
        <v>0</v>
      </c>
      <c r="L9410" s="35" t="n">
        <v>-1</v>
      </c>
      <c r="M9410" s="6" t="str">
        <f aca="false">IF(I9410&lt;=0,"Below 0%",IF(I9410&lt;=0.05,"0-5%",IF(I9410&lt;=0.1,"5-10%",IF(I9410&lt;=0.2,"10-20%",IF(I9410&lt;=0.4,"20-40%","Above 40%")))))</f>
        <v>5-10%</v>
      </c>
      <c r="N9410" s="6" t="str">
        <f aca="false">IF(AND(H9410&gt;=Summary!$B$25,I9410&gt;=Summary!$B$26,I9410&lt;=Summary!$B$27,J9410&gt;=Summary!$B$28,J9410&lt;=Summary!$B$29,F9410*J9410&gt;1),"Yes","No")</f>
        <v>No</v>
      </c>
    </row>
    <row r="9411" customFormat="false" ht="15" hidden="false" customHeight="false" outlineLevel="0" collapsed="false">
      <c r="A9411" s="6" t="s">
        <v>156</v>
      </c>
      <c r="B9411" s="45" t="n">
        <v>44520</v>
      </c>
      <c r="C9411" s="6" t="s">
        <v>196</v>
      </c>
      <c r="D9411" s="6" t="s">
        <v>180</v>
      </c>
      <c r="E9411" s="6" t="s">
        <v>174</v>
      </c>
      <c r="F9411" s="34" t="n">
        <v>0.298766881227493</v>
      </c>
      <c r="G9411" s="34" t="n">
        <v>0.300756012738247</v>
      </c>
      <c r="H9411" s="34" t="n">
        <v>-0.00198913151075336</v>
      </c>
      <c r="I9411" s="34" t="n">
        <v>-0.00661377138446284</v>
      </c>
      <c r="J9411" s="35" t="n">
        <v>3.33</v>
      </c>
      <c r="K9411" s="6" t="n">
        <v>1</v>
      </c>
      <c r="L9411" s="35" t="n">
        <v>2.33</v>
      </c>
      <c r="M9411" s="6" t="str">
        <f aca="false">IF(I9411&lt;=0,"Below 0%",IF(I9411&lt;=0.05,"0-5%",IF(I9411&lt;=0.1,"5-10%",IF(I9411&lt;=0.2,"10-20%",IF(I9411&lt;=0.4,"20-40%","Above 40%")))))</f>
        <v>Below 0%</v>
      </c>
      <c r="N9411" s="6" t="str">
        <f aca="false">IF(AND(H9411&gt;=Summary!$B$25,I9411&gt;=Summary!$B$26,I9411&lt;=Summary!$B$27,J9411&gt;=Summary!$B$28,J9411&lt;=Summary!$B$29,F9411*J9411&gt;1),"Yes","No")</f>
        <v>No</v>
      </c>
    </row>
    <row r="9412" customFormat="false" ht="15" hidden="false" customHeight="false" outlineLevel="0" collapsed="false">
      <c r="A9412" s="6" t="s">
        <v>156</v>
      </c>
      <c r="B9412" s="45" t="n">
        <v>44520</v>
      </c>
      <c r="C9412" s="6" t="s">
        <v>196</v>
      </c>
      <c r="D9412" s="6" t="s">
        <v>180</v>
      </c>
      <c r="E9412" s="6" t="s">
        <v>177</v>
      </c>
      <c r="F9412" s="34" t="n">
        <v>0.338499486446381</v>
      </c>
      <c r="G9412" s="34" t="n">
        <v>0.353893117462319</v>
      </c>
      <c r="H9412" s="34" t="n">
        <v>-0.0153936310159379</v>
      </c>
      <c r="I9412" s="34" t="n">
        <v>-0.0434979666355816</v>
      </c>
      <c r="J9412" s="35" t="n">
        <v>2.83</v>
      </c>
      <c r="K9412" s="6" t="n">
        <v>0</v>
      </c>
      <c r="L9412" s="35" t="n">
        <v>-1</v>
      </c>
      <c r="M9412" s="6" t="str">
        <f aca="false">IF(I9412&lt;=0,"Below 0%",IF(I9412&lt;=0.05,"0-5%",IF(I9412&lt;=0.1,"5-10%",IF(I9412&lt;=0.2,"10-20%",IF(I9412&lt;=0.4,"20-40%","Above 40%")))))</f>
        <v>Below 0%</v>
      </c>
      <c r="N9412" s="6" t="str">
        <f aca="false">IF(AND(H9412&gt;=Summary!$B$25,I9412&gt;=Summary!$B$26,I9412&lt;=Summary!$B$27,J9412&gt;=Summary!$B$28,J9412&lt;=Summary!$B$29,F9412*J9412&gt;1),"Yes","No")</f>
        <v>No</v>
      </c>
    </row>
    <row r="9413" customFormat="false" ht="15" hidden="false" customHeight="false" outlineLevel="0" collapsed="false">
      <c r="A9413" s="6" t="s">
        <v>156</v>
      </c>
      <c r="B9413" s="45" t="n">
        <v>44520</v>
      </c>
      <c r="C9413" s="6" t="s">
        <v>195</v>
      </c>
      <c r="D9413" s="6" t="s">
        <v>190</v>
      </c>
      <c r="E9413" s="6" t="s">
        <v>187</v>
      </c>
      <c r="F9413" s="34" t="n">
        <v>0.21371553838253</v>
      </c>
      <c r="G9413" s="34" t="n">
        <v>0.199492169067254</v>
      </c>
      <c r="H9413" s="34" t="n">
        <v>0.0142233693152763</v>
      </c>
      <c r="I9413" s="34" t="n">
        <v>0.0712978829283331</v>
      </c>
      <c r="J9413" s="35" t="n">
        <v>5</v>
      </c>
      <c r="K9413" s="6" t="n">
        <v>0</v>
      </c>
      <c r="L9413" s="35" t="n">
        <v>-1</v>
      </c>
      <c r="M9413" s="6" t="str">
        <f aca="false">IF(I9413&lt;=0,"Below 0%",IF(I9413&lt;=0.05,"0-5%",IF(I9413&lt;=0.1,"5-10%",IF(I9413&lt;=0.2,"10-20%",IF(I9413&lt;=0.4,"20-40%","Above 40%")))))</f>
        <v>5-10%</v>
      </c>
      <c r="N9413" s="6" t="str">
        <f aca="false">IF(AND(H9413&gt;=Summary!$B$25,I9413&gt;=Summary!$B$26,I9413&lt;=Summary!$B$27,J9413&gt;=Summary!$B$28,J9413&lt;=Summary!$B$29,F9413*J9413&gt;1),"Yes","No")</f>
        <v>No</v>
      </c>
    </row>
    <row r="9414" customFormat="false" ht="15" hidden="false" customHeight="false" outlineLevel="0" collapsed="false">
      <c r="A9414" s="6" t="s">
        <v>156</v>
      </c>
      <c r="B9414" s="45" t="n">
        <v>44520</v>
      </c>
      <c r="C9414" s="6" t="s">
        <v>195</v>
      </c>
      <c r="D9414" s="6" t="s">
        <v>190</v>
      </c>
      <c r="E9414" s="6" t="s">
        <v>174</v>
      </c>
      <c r="F9414" s="34" t="n">
        <v>0.281306236982346</v>
      </c>
      <c r="G9414" s="34" t="n">
        <v>0.258409545423904</v>
      </c>
      <c r="H9414" s="34" t="n">
        <v>0.0228966915584415</v>
      </c>
      <c r="I9414" s="34" t="n">
        <v>0.0886062142978543</v>
      </c>
      <c r="J9414" s="35" t="n">
        <v>3.86</v>
      </c>
      <c r="K9414" s="6" t="n">
        <v>0</v>
      </c>
      <c r="L9414" s="35" t="n">
        <v>-1</v>
      </c>
      <c r="M9414" s="6" t="str">
        <f aca="false">IF(I9414&lt;=0,"Below 0%",IF(I9414&lt;=0.05,"0-5%",IF(I9414&lt;=0.1,"5-10%",IF(I9414&lt;=0.2,"10-20%",IF(I9414&lt;=0.4,"20-40%","Above 40%")))))</f>
        <v>5-10%</v>
      </c>
      <c r="N9414" s="6" t="str">
        <f aca="false">IF(AND(H9414&gt;=Summary!$B$25,I9414&gt;=Summary!$B$26,I9414&lt;=Summary!$B$27,J9414&gt;=Summary!$B$28,J9414&lt;=Summary!$B$29,F9414*J9414&gt;1),"Yes","No")</f>
        <v>No</v>
      </c>
    </row>
    <row r="9415" customFormat="false" ht="15" hidden="false" customHeight="false" outlineLevel="0" collapsed="false">
      <c r="A9415" s="6" t="s">
        <v>156</v>
      </c>
      <c r="B9415" s="45" t="n">
        <v>44520</v>
      </c>
      <c r="C9415" s="6" t="s">
        <v>195</v>
      </c>
      <c r="D9415" s="6" t="s">
        <v>190</v>
      </c>
      <c r="E9415" s="6" t="s">
        <v>177</v>
      </c>
      <c r="F9415" s="34" t="n">
        <v>0.504978179931641</v>
      </c>
      <c r="G9415" s="34" t="n">
        <v>0.542098285508842</v>
      </c>
      <c r="H9415" s="34" t="n">
        <v>-0.0371201055772015</v>
      </c>
      <c r="I9415" s="34" t="n">
        <v>-0.0684748625285885</v>
      </c>
      <c r="J9415" s="35" t="n">
        <v>1.84</v>
      </c>
      <c r="K9415" s="6" t="n">
        <v>1</v>
      </c>
      <c r="L9415" s="35" t="n">
        <v>0.84</v>
      </c>
      <c r="M9415" s="6" t="str">
        <f aca="false">IF(I9415&lt;=0,"Below 0%",IF(I9415&lt;=0.05,"0-5%",IF(I9415&lt;=0.1,"5-10%",IF(I9415&lt;=0.2,"10-20%",IF(I9415&lt;=0.4,"20-40%","Above 40%")))))</f>
        <v>Below 0%</v>
      </c>
      <c r="N9415" s="6" t="str">
        <f aca="false">IF(AND(H9415&gt;=Summary!$B$25,I9415&gt;=Summary!$B$26,I9415&lt;=Summary!$B$27,J9415&gt;=Summary!$B$28,J9415&lt;=Summary!$B$29,F9415*J9415&gt;1),"Yes","No")</f>
        <v>No</v>
      </c>
    </row>
    <row r="9416" customFormat="false" ht="15" hidden="false" customHeight="false" outlineLevel="0" collapsed="false">
      <c r="A9416" s="6" t="s">
        <v>156</v>
      </c>
      <c r="B9416" s="45" t="n">
        <v>44520</v>
      </c>
      <c r="C9416" s="6" t="s">
        <v>183</v>
      </c>
      <c r="D9416" s="6" t="s">
        <v>185</v>
      </c>
      <c r="E9416" s="6" t="s">
        <v>187</v>
      </c>
      <c r="F9416" s="34" t="n">
        <v>0.680011332035065</v>
      </c>
      <c r="G9416" s="34" t="n">
        <v>0.658030173808193</v>
      </c>
      <c r="H9416" s="34" t="n">
        <v>0.0219811582268713</v>
      </c>
      <c r="I9416" s="34" t="n">
        <v>0.0334044837179131</v>
      </c>
      <c r="J9416" s="35" t="n">
        <v>1.53</v>
      </c>
      <c r="K9416" s="6" t="n">
        <v>1</v>
      </c>
      <c r="L9416" s="35" t="n">
        <v>0.53</v>
      </c>
      <c r="M9416" s="6" t="str">
        <f aca="false">IF(I9416&lt;=0,"Below 0%",IF(I9416&lt;=0.05,"0-5%",IF(I9416&lt;=0.1,"5-10%",IF(I9416&lt;=0.2,"10-20%",IF(I9416&lt;=0.4,"20-40%","Above 40%")))))</f>
        <v>0-5%</v>
      </c>
      <c r="N9416" s="6" t="str">
        <f aca="false">IF(AND(H9416&gt;=Summary!$B$25,I9416&gt;=Summary!$B$26,I9416&lt;=Summary!$B$27,J9416&gt;=Summary!$B$28,J9416&lt;=Summary!$B$29,F9416*J9416&gt;1),"Yes","No")</f>
        <v>No</v>
      </c>
    </row>
    <row r="9417" customFormat="false" ht="15" hidden="false" customHeight="false" outlineLevel="0" collapsed="false">
      <c r="A9417" s="6" t="s">
        <v>156</v>
      </c>
      <c r="B9417" s="45" t="n">
        <v>44520</v>
      </c>
      <c r="C9417" s="6" t="s">
        <v>183</v>
      </c>
      <c r="D9417" s="6" t="s">
        <v>185</v>
      </c>
      <c r="E9417" s="6" t="s">
        <v>174</v>
      </c>
      <c r="F9417" s="34" t="n">
        <v>0.221990495920181</v>
      </c>
      <c r="G9417" s="34" t="n">
        <v>0.201357233185307</v>
      </c>
      <c r="H9417" s="34" t="n">
        <v>0.0206332627348741</v>
      </c>
      <c r="I9417" s="34" t="n">
        <v>0.102470928947884</v>
      </c>
      <c r="J9417" s="35" t="n">
        <v>5</v>
      </c>
      <c r="K9417" s="6" t="n">
        <v>0</v>
      </c>
      <c r="L9417" s="35" t="n">
        <v>-1</v>
      </c>
      <c r="M9417" s="6" t="str">
        <f aca="false">IF(I9417&lt;=0,"Below 0%",IF(I9417&lt;=0.05,"0-5%",IF(I9417&lt;=0.1,"5-10%",IF(I9417&lt;=0.2,"10-20%",IF(I9417&lt;=0.4,"20-40%","Above 40%")))))</f>
        <v>10-20%</v>
      </c>
      <c r="N9417" s="6" t="str">
        <f aca="false">IF(AND(H9417&gt;=Summary!$B$25,I9417&gt;=Summary!$B$26,I9417&lt;=Summary!$B$27,J9417&gt;=Summary!$B$28,J9417&lt;=Summary!$B$29,F9417*J9417&gt;1),"Yes","No")</f>
        <v>No</v>
      </c>
    </row>
    <row r="9418" customFormat="false" ht="15" hidden="false" customHeight="false" outlineLevel="0" collapsed="false">
      <c r="A9418" s="6" t="s">
        <v>156</v>
      </c>
      <c r="B9418" s="45" t="n">
        <v>44520</v>
      </c>
      <c r="C9418" s="6" t="s">
        <v>183</v>
      </c>
      <c r="D9418" s="6" t="s">
        <v>185</v>
      </c>
      <c r="E9418" s="6" t="s">
        <v>177</v>
      </c>
      <c r="F9418" s="34" t="n">
        <v>0.097998209297657</v>
      </c>
      <c r="G9418" s="34" t="n">
        <v>0.140612593006499</v>
      </c>
      <c r="H9418" s="34" t="n">
        <v>-0.0426143837088424</v>
      </c>
      <c r="I9418" s="34" t="n">
        <v>-0.303062355921939</v>
      </c>
      <c r="J9418" s="35" t="n">
        <v>7.16</v>
      </c>
      <c r="K9418" s="6" t="n">
        <v>0</v>
      </c>
      <c r="L9418" s="35" t="n">
        <v>-1</v>
      </c>
      <c r="M9418" s="6" t="str">
        <f aca="false">IF(I9418&lt;=0,"Below 0%",IF(I9418&lt;=0.05,"0-5%",IF(I9418&lt;=0.1,"5-10%",IF(I9418&lt;=0.2,"10-20%",IF(I9418&lt;=0.4,"20-40%","Above 40%")))))</f>
        <v>Below 0%</v>
      </c>
      <c r="N9418" s="6" t="str">
        <f aca="false">IF(AND(H9418&gt;=Summary!$B$25,I9418&gt;=Summary!$B$26,I9418&lt;=Summary!$B$27,J9418&gt;=Summary!$B$28,J9418&lt;=Summary!$B$29,F9418*J9418&gt;1),"Yes","No")</f>
        <v>No</v>
      </c>
    </row>
    <row r="9419" customFormat="false" ht="15" hidden="false" customHeight="false" outlineLevel="0" collapsed="false">
      <c r="A9419" s="6" t="s">
        <v>156</v>
      </c>
      <c r="B9419" s="45" t="n">
        <v>44520</v>
      </c>
      <c r="C9419" s="6" t="s">
        <v>188</v>
      </c>
      <c r="D9419" s="6" t="s">
        <v>206</v>
      </c>
      <c r="E9419" s="6" t="s">
        <v>187</v>
      </c>
      <c r="F9419" s="34" t="n">
        <v>0.446676790714264</v>
      </c>
      <c r="G9419" s="34" t="n">
        <v>0.364519995956036</v>
      </c>
      <c r="H9419" s="34" t="n">
        <v>0.0821567947582276</v>
      </c>
      <c r="I9419" s="34" t="n">
        <v>0.225383506171596</v>
      </c>
      <c r="J9419" s="35" t="n">
        <v>2.75</v>
      </c>
      <c r="K9419" s="6" t="n">
        <v>0</v>
      </c>
      <c r="L9419" s="35" t="n">
        <v>-1</v>
      </c>
      <c r="M9419" s="6" t="str">
        <f aca="false">IF(I9419&lt;=0,"Below 0%",IF(I9419&lt;=0.05,"0-5%",IF(I9419&lt;=0.1,"5-10%",IF(I9419&lt;=0.2,"10-20%",IF(I9419&lt;=0.4,"20-40%","Above 40%")))))</f>
        <v>20-40%</v>
      </c>
      <c r="N9419" s="6" t="str">
        <f aca="false">IF(AND(H9419&gt;=Summary!$B$25,I9419&gt;=Summary!$B$26,I9419&lt;=Summary!$B$27,J9419&gt;=Summary!$B$28,J9419&lt;=Summary!$B$29,F9419*J9419&gt;1),"Yes","No")</f>
        <v>Yes</v>
      </c>
    </row>
    <row r="9420" customFormat="false" ht="15" hidden="false" customHeight="false" outlineLevel="0" collapsed="false">
      <c r="A9420" s="6" t="s">
        <v>156</v>
      </c>
      <c r="B9420" s="45" t="n">
        <v>44520</v>
      </c>
      <c r="C9420" s="6" t="s">
        <v>188</v>
      </c>
      <c r="D9420" s="6" t="s">
        <v>206</v>
      </c>
      <c r="E9420" s="6" t="s">
        <v>174</v>
      </c>
      <c r="F9420" s="34" t="n">
        <v>0.229725524783135</v>
      </c>
      <c r="G9420" s="34" t="n">
        <v>0.280008376781872</v>
      </c>
      <c r="H9420" s="34" t="n">
        <v>-0.050282851998737</v>
      </c>
      <c r="I9420" s="34" t="n">
        <v>-0.179576241884748</v>
      </c>
      <c r="J9420" s="35" t="n">
        <v>3.58</v>
      </c>
      <c r="K9420" s="6" t="n">
        <v>1</v>
      </c>
      <c r="L9420" s="35" t="n">
        <v>2.58</v>
      </c>
      <c r="M9420" s="6" t="str">
        <f aca="false">IF(I9420&lt;=0,"Below 0%",IF(I9420&lt;=0.05,"0-5%",IF(I9420&lt;=0.1,"5-10%",IF(I9420&lt;=0.2,"10-20%",IF(I9420&lt;=0.4,"20-40%","Above 40%")))))</f>
        <v>Below 0%</v>
      </c>
      <c r="N9420" s="6" t="str">
        <f aca="false">IF(AND(H9420&gt;=Summary!$B$25,I9420&gt;=Summary!$B$26,I9420&lt;=Summary!$B$27,J9420&gt;=Summary!$B$28,J9420&lt;=Summary!$B$29,F9420*J9420&gt;1),"Yes","No")</f>
        <v>No</v>
      </c>
    </row>
    <row r="9421" customFormat="false" ht="15" hidden="false" customHeight="false" outlineLevel="0" collapsed="false">
      <c r="A9421" s="6" t="s">
        <v>156</v>
      </c>
      <c r="B9421" s="45" t="n">
        <v>44520</v>
      </c>
      <c r="C9421" s="6" t="s">
        <v>188</v>
      </c>
      <c r="D9421" s="6" t="s">
        <v>206</v>
      </c>
      <c r="E9421" s="6" t="s">
        <v>177</v>
      </c>
      <c r="F9421" s="34" t="n">
        <v>0.323597729206085</v>
      </c>
      <c r="G9421" s="34" t="n">
        <v>0.355471627262092</v>
      </c>
      <c r="H9421" s="34" t="n">
        <v>-0.031873898056007</v>
      </c>
      <c r="I9421" s="34" t="n">
        <v>-0.0896665039106092</v>
      </c>
      <c r="J9421" s="35" t="n">
        <v>2.82</v>
      </c>
      <c r="K9421" s="6" t="n">
        <v>0</v>
      </c>
      <c r="L9421" s="35" t="n">
        <v>-1</v>
      </c>
      <c r="M9421" s="6" t="str">
        <f aca="false">IF(I9421&lt;=0,"Below 0%",IF(I9421&lt;=0.05,"0-5%",IF(I9421&lt;=0.1,"5-10%",IF(I9421&lt;=0.2,"10-20%",IF(I9421&lt;=0.4,"20-40%","Above 40%")))))</f>
        <v>Below 0%</v>
      </c>
      <c r="N9421" s="6" t="str">
        <f aca="false">IF(AND(H9421&gt;=Summary!$B$25,I9421&gt;=Summary!$B$26,I9421&lt;=Summary!$B$27,J9421&gt;=Summary!$B$28,J9421&lt;=Summary!$B$29,F9421*J9421&gt;1),"Yes","No")</f>
        <v>No</v>
      </c>
    </row>
    <row r="9422" customFormat="false" ht="15" hidden="false" customHeight="false" outlineLevel="0" collapsed="false">
      <c r="A9422" s="6" t="s">
        <v>156</v>
      </c>
      <c r="B9422" s="45" t="n">
        <v>44520</v>
      </c>
      <c r="C9422" s="6" t="s">
        <v>172</v>
      </c>
      <c r="D9422" s="6" t="s">
        <v>179</v>
      </c>
      <c r="E9422" s="6" t="s">
        <v>187</v>
      </c>
      <c r="F9422" s="34" t="n">
        <v>0.221042931079865</v>
      </c>
      <c r="G9422" s="34" t="n">
        <v>0.266936299292214</v>
      </c>
      <c r="H9422" s="34" t="n">
        <v>-0.0458933682123499</v>
      </c>
      <c r="I9422" s="34" t="n">
        <v>-0.171926292280356</v>
      </c>
      <c r="J9422" s="35" t="n">
        <v>3.75</v>
      </c>
      <c r="K9422" s="6" t="n">
        <v>1</v>
      </c>
      <c r="L9422" s="35" t="n">
        <v>2.75</v>
      </c>
      <c r="M9422" s="6" t="str">
        <f aca="false">IF(I9422&lt;=0,"Below 0%",IF(I9422&lt;=0.05,"0-5%",IF(I9422&lt;=0.1,"5-10%",IF(I9422&lt;=0.2,"10-20%",IF(I9422&lt;=0.4,"20-40%","Above 40%")))))</f>
        <v>Below 0%</v>
      </c>
      <c r="N9422" s="6" t="str">
        <f aca="false">IF(AND(H9422&gt;=Summary!$B$25,I9422&gt;=Summary!$B$26,I9422&lt;=Summary!$B$27,J9422&gt;=Summary!$B$28,J9422&lt;=Summary!$B$29,F9422*J9422&gt;1),"Yes","No")</f>
        <v>No</v>
      </c>
    </row>
    <row r="9423" customFormat="false" ht="15" hidden="false" customHeight="false" outlineLevel="0" collapsed="false">
      <c r="A9423" s="6" t="s">
        <v>156</v>
      </c>
      <c r="B9423" s="45" t="n">
        <v>44520</v>
      </c>
      <c r="C9423" s="6" t="s">
        <v>172</v>
      </c>
      <c r="D9423" s="6" t="s">
        <v>179</v>
      </c>
      <c r="E9423" s="6" t="s">
        <v>174</v>
      </c>
      <c r="F9423" s="34" t="n">
        <v>0.304378002882004</v>
      </c>
      <c r="G9423" s="34" t="n">
        <v>0.278058645096057</v>
      </c>
      <c r="H9423" s="34" t="n">
        <v>0.0263193577859471</v>
      </c>
      <c r="I9423" s="34" t="n">
        <v>0.0946539812738243</v>
      </c>
      <c r="J9423" s="35" t="n">
        <v>3.6</v>
      </c>
      <c r="K9423" s="6" t="n">
        <v>0</v>
      </c>
      <c r="L9423" s="35" t="n">
        <v>-1</v>
      </c>
      <c r="M9423" s="6" t="str">
        <f aca="false">IF(I9423&lt;=0,"Below 0%",IF(I9423&lt;=0.05,"0-5%",IF(I9423&lt;=0.1,"5-10%",IF(I9423&lt;=0.2,"10-20%",IF(I9423&lt;=0.4,"20-40%","Above 40%")))))</f>
        <v>5-10%</v>
      </c>
      <c r="N9423" s="6" t="str">
        <f aca="false">IF(AND(H9423&gt;=Summary!$B$25,I9423&gt;=Summary!$B$26,I9423&lt;=Summary!$B$27,J9423&gt;=Summary!$B$28,J9423&lt;=Summary!$B$29,F9423*J9423&gt;1),"Yes","No")</f>
        <v>No</v>
      </c>
    </row>
    <row r="9424" customFormat="false" ht="15" hidden="false" customHeight="false" outlineLevel="0" collapsed="false">
      <c r="A9424" s="6" t="s">
        <v>156</v>
      </c>
      <c r="B9424" s="45" t="n">
        <v>44520</v>
      </c>
      <c r="C9424" s="6" t="s">
        <v>172</v>
      </c>
      <c r="D9424" s="6" t="s">
        <v>179</v>
      </c>
      <c r="E9424" s="6" t="s">
        <v>177</v>
      </c>
      <c r="F9424" s="34" t="n">
        <v>0.474579036235809</v>
      </c>
      <c r="G9424" s="34" t="n">
        <v>0.455005055611729</v>
      </c>
      <c r="H9424" s="34" t="n">
        <v>0.0195739806240803</v>
      </c>
      <c r="I9424" s="34" t="n">
        <v>0.0430192596382566</v>
      </c>
      <c r="J9424" s="35" t="n">
        <v>2.2</v>
      </c>
      <c r="K9424" s="6" t="n">
        <v>0</v>
      </c>
      <c r="L9424" s="35" t="n">
        <v>-1</v>
      </c>
      <c r="M9424" s="6" t="str">
        <f aca="false">IF(I9424&lt;=0,"Below 0%",IF(I9424&lt;=0.05,"0-5%",IF(I9424&lt;=0.1,"5-10%",IF(I9424&lt;=0.2,"10-20%",IF(I9424&lt;=0.4,"20-40%","Above 40%")))))</f>
        <v>0-5%</v>
      </c>
      <c r="N9424" s="6" t="str">
        <f aca="false">IF(AND(H9424&gt;=Summary!$B$25,I9424&gt;=Summary!$B$26,I9424&lt;=Summary!$B$27,J9424&gt;=Summary!$B$28,J9424&lt;=Summary!$B$29,F9424*J9424&gt;1),"Yes","No")</f>
        <v>No</v>
      </c>
    </row>
    <row r="9425" customFormat="false" ht="15" hidden="false" customHeight="false" outlineLevel="0" collapsed="false">
      <c r="A9425" s="6" t="s">
        <v>156</v>
      </c>
      <c r="B9425" s="45" t="n">
        <v>44520</v>
      </c>
      <c r="C9425" s="6" t="s">
        <v>198</v>
      </c>
      <c r="D9425" s="6" t="s">
        <v>176</v>
      </c>
      <c r="E9425" s="6" t="s">
        <v>187</v>
      </c>
      <c r="F9425" s="34" t="n">
        <v>0.292838513851166</v>
      </c>
      <c r="G9425" s="34" t="n">
        <v>0.149478449124188</v>
      </c>
      <c r="H9425" s="34" t="n">
        <v>0.143360064726978</v>
      </c>
      <c r="I9425" s="34" t="n">
        <v>0.959068451451973</v>
      </c>
      <c r="J9425" s="35" t="n">
        <v>6.7</v>
      </c>
      <c r="K9425" s="6" t="n">
        <v>1</v>
      </c>
      <c r="L9425" s="35" t="n">
        <v>5.7</v>
      </c>
      <c r="M9425" s="6" t="str">
        <f aca="false">IF(I9425&lt;=0,"Below 0%",IF(I9425&lt;=0.05,"0-5%",IF(I9425&lt;=0.1,"5-10%",IF(I9425&lt;=0.2,"10-20%",IF(I9425&lt;=0.4,"20-40%","Above 40%")))))</f>
        <v>Above 40%</v>
      </c>
      <c r="N9425" s="6" t="str">
        <f aca="false">IF(AND(H9425&gt;=Summary!$B$25,I9425&gt;=Summary!$B$26,I9425&lt;=Summary!$B$27,J9425&gt;=Summary!$B$28,J9425&lt;=Summary!$B$29,F9425*J9425&gt;1),"Yes","No")</f>
        <v>No</v>
      </c>
    </row>
    <row r="9426" customFormat="false" ht="15" hidden="false" customHeight="false" outlineLevel="0" collapsed="false">
      <c r="A9426" s="6" t="s">
        <v>156</v>
      </c>
      <c r="B9426" s="45" t="n">
        <v>44520</v>
      </c>
      <c r="C9426" s="6" t="s">
        <v>198</v>
      </c>
      <c r="D9426" s="6" t="s">
        <v>176</v>
      </c>
      <c r="E9426" s="6" t="s">
        <v>174</v>
      </c>
      <c r="F9426" s="34" t="n">
        <v>0.213043674826622</v>
      </c>
      <c r="G9426" s="34" t="n">
        <v>0.20438889982287</v>
      </c>
      <c r="H9426" s="34" t="n">
        <v>0.0086547750037525</v>
      </c>
      <c r="I9426" s="34" t="n">
        <v>0.0423446430371368</v>
      </c>
      <c r="J9426" s="35" t="n">
        <v>4.9</v>
      </c>
      <c r="K9426" s="6" t="n">
        <v>0</v>
      </c>
      <c r="L9426" s="35" t="n">
        <v>-1</v>
      </c>
      <c r="M9426" s="6" t="str">
        <f aca="false">IF(I9426&lt;=0,"Below 0%",IF(I9426&lt;=0.05,"0-5%",IF(I9426&lt;=0.1,"5-10%",IF(I9426&lt;=0.2,"10-20%",IF(I9426&lt;=0.4,"20-40%","Above 40%")))))</f>
        <v>0-5%</v>
      </c>
      <c r="N9426" s="6" t="str">
        <f aca="false">IF(AND(H9426&gt;=Summary!$B$25,I9426&gt;=Summary!$B$26,I9426&lt;=Summary!$B$27,J9426&gt;=Summary!$B$28,J9426&lt;=Summary!$B$29,F9426*J9426&gt;1),"Yes","No")</f>
        <v>No</v>
      </c>
    </row>
    <row r="9427" customFormat="false" ht="15" hidden="false" customHeight="false" outlineLevel="0" collapsed="false">
      <c r="A9427" s="6" t="s">
        <v>156</v>
      </c>
      <c r="B9427" s="45" t="n">
        <v>44520</v>
      </c>
      <c r="C9427" s="6" t="s">
        <v>198</v>
      </c>
      <c r="D9427" s="6" t="s">
        <v>176</v>
      </c>
      <c r="E9427" s="6" t="s">
        <v>177</v>
      </c>
      <c r="F9427" s="34" t="n">
        <v>0.494117856025696</v>
      </c>
      <c r="G9427" s="34" t="n">
        <v>0.646132651052942</v>
      </c>
      <c r="H9427" s="34" t="n">
        <v>-0.152014795027247</v>
      </c>
      <c r="I9427" s="34" t="n">
        <v>-0.235268709574609</v>
      </c>
      <c r="J9427" s="35" t="n">
        <v>1.55</v>
      </c>
      <c r="K9427" s="6" t="n">
        <v>0</v>
      </c>
      <c r="L9427" s="35" t="n">
        <v>-1</v>
      </c>
      <c r="M9427" s="6" t="str">
        <f aca="false">IF(I9427&lt;=0,"Below 0%",IF(I9427&lt;=0.05,"0-5%",IF(I9427&lt;=0.1,"5-10%",IF(I9427&lt;=0.2,"10-20%",IF(I9427&lt;=0.4,"20-40%","Above 40%")))))</f>
        <v>Below 0%</v>
      </c>
      <c r="N9427" s="6" t="str">
        <f aca="false">IF(AND(H9427&gt;=Summary!$B$25,I9427&gt;=Summary!$B$26,I9427&lt;=Summary!$B$27,J9427&gt;=Summary!$B$28,J9427&lt;=Summary!$B$29,F9427*J9427&gt;1),"Yes","No")</f>
        <v>No</v>
      </c>
    </row>
    <row r="9428" customFormat="false" ht="15" hidden="false" customHeight="false" outlineLevel="0" collapsed="false">
      <c r="A9428" s="6" t="s">
        <v>156</v>
      </c>
      <c r="B9428" s="45" t="n">
        <v>44520</v>
      </c>
      <c r="C9428" s="6" t="s">
        <v>203</v>
      </c>
      <c r="D9428" s="6" t="s">
        <v>189</v>
      </c>
      <c r="E9428" s="6" t="s">
        <v>187</v>
      </c>
      <c r="F9428" s="34" t="n">
        <v>0.217361241579056</v>
      </c>
      <c r="G9428" s="34" t="n">
        <v>0.314167453343984</v>
      </c>
      <c r="H9428" s="34" t="n">
        <v>-0.0968062117649279</v>
      </c>
      <c r="I9428" s="34" t="n">
        <v>-0.30813571149566</v>
      </c>
      <c r="J9428" s="35" t="n">
        <v>3.18</v>
      </c>
      <c r="K9428" s="6" t="n">
        <v>1</v>
      </c>
      <c r="L9428" s="35" t="n">
        <v>2.18</v>
      </c>
      <c r="M9428" s="6" t="str">
        <f aca="false">IF(I9428&lt;=0,"Below 0%",IF(I9428&lt;=0.05,"0-5%",IF(I9428&lt;=0.1,"5-10%",IF(I9428&lt;=0.2,"10-20%",IF(I9428&lt;=0.4,"20-40%","Above 40%")))))</f>
        <v>Below 0%</v>
      </c>
      <c r="N9428" s="6" t="str">
        <f aca="false">IF(AND(H9428&gt;=Summary!$B$25,I9428&gt;=Summary!$B$26,I9428&lt;=Summary!$B$27,J9428&gt;=Summary!$B$28,J9428&lt;=Summary!$B$29,F9428*J9428&gt;1),"Yes","No")</f>
        <v>No</v>
      </c>
    </row>
    <row r="9429" customFormat="false" ht="15" hidden="false" customHeight="false" outlineLevel="0" collapsed="false">
      <c r="A9429" s="6" t="s">
        <v>156</v>
      </c>
      <c r="B9429" s="45" t="n">
        <v>44520</v>
      </c>
      <c r="C9429" s="6" t="s">
        <v>203</v>
      </c>
      <c r="D9429" s="6" t="s">
        <v>189</v>
      </c>
      <c r="E9429" s="6" t="s">
        <v>174</v>
      </c>
      <c r="F9429" s="34" t="n">
        <v>0.25063419342041</v>
      </c>
      <c r="G9429" s="34" t="n">
        <v>0.295577663205286</v>
      </c>
      <c r="H9429" s="34" t="n">
        <v>-0.0449434697848763</v>
      </c>
      <c r="I9429" s="34" t="n">
        <v>-0.152052997839901</v>
      </c>
      <c r="J9429" s="35" t="n">
        <v>3.38</v>
      </c>
      <c r="K9429" s="6" t="n">
        <v>0</v>
      </c>
      <c r="L9429" s="35" t="n">
        <v>-1</v>
      </c>
      <c r="M9429" s="6" t="str">
        <f aca="false">IF(I9429&lt;=0,"Below 0%",IF(I9429&lt;=0.05,"0-5%",IF(I9429&lt;=0.1,"5-10%",IF(I9429&lt;=0.2,"10-20%",IF(I9429&lt;=0.4,"20-40%","Above 40%")))))</f>
        <v>Below 0%</v>
      </c>
      <c r="N9429" s="6" t="str">
        <f aca="false">IF(AND(H9429&gt;=Summary!$B$25,I9429&gt;=Summary!$B$26,I9429&lt;=Summary!$B$27,J9429&gt;=Summary!$B$28,J9429&lt;=Summary!$B$29,F9429*J9429&gt;1),"Yes","No")</f>
        <v>No</v>
      </c>
    </row>
    <row r="9430" customFormat="false" ht="15" hidden="false" customHeight="false" outlineLevel="0" collapsed="false">
      <c r="A9430" s="6" t="s">
        <v>156</v>
      </c>
      <c r="B9430" s="45" t="n">
        <v>44520</v>
      </c>
      <c r="C9430" s="6" t="s">
        <v>203</v>
      </c>
      <c r="D9430" s="6" t="s">
        <v>189</v>
      </c>
      <c r="E9430" s="6" t="s">
        <v>177</v>
      </c>
      <c r="F9430" s="34" t="n">
        <v>0.532004535198212</v>
      </c>
      <c r="G9430" s="34" t="n">
        <v>0.39025488345073</v>
      </c>
      <c r="H9430" s="34" t="n">
        <v>0.141749651747482</v>
      </c>
      <c r="I9430" s="34" t="n">
        <v>0.363223261920765</v>
      </c>
      <c r="J9430" s="35" t="n">
        <v>2.56</v>
      </c>
      <c r="K9430" s="6" t="n">
        <v>0</v>
      </c>
      <c r="L9430" s="35" t="n">
        <v>-1</v>
      </c>
      <c r="M9430" s="6" t="str">
        <f aca="false">IF(I9430&lt;=0,"Below 0%",IF(I9430&lt;=0.05,"0-5%",IF(I9430&lt;=0.1,"5-10%",IF(I9430&lt;=0.2,"10-20%",IF(I9430&lt;=0.4,"20-40%","Above 40%")))))</f>
        <v>20-40%</v>
      </c>
      <c r="N9430" s="6" t="str">
        <f aca="false">IF(AND(H9430&gt;=Summary!$B$25,I9430&gt;=Summary!$B$26,I9430&lt;=Summary!$B$27,J9430&gt;=Summary!$B$28,J9430&lt;=Summary!$B$29,F9430*J9430&gt;1),"Yes","No")</f>
        <v>Yes</v>
      </c>
    </row>
    <row r="9431" customFormat="false" ht="15" hidden="false" customHeight="false" outlineLevel="0" collapsed="false">
      <c r="A9431" s="6" t="s">
        <v>156</v>
      </c>
      <c r="B9431" s="45" t="n">
        <v>44521</v>
      </c>
      <c r="C9431" s="6" t="s">
        <v>194</v>
      </c>
      <c r="D9431" s="6" t="s">
        <v>173</v>
      </c>
      <c r="E9431" s="6" t="s">
        <v>187</v>
      </c>
      <c r="F9431" s="34" t="n">
        <v>0.818654894828796</v>
      </c>
      <c r="G9431" s="34" t="n">
        <v>0.825628514287509</v>
      </c>
      <c r="H9431" s="34" t="n">
        <v>-0.00697361945871289</v>
      </c>
      <c r="I9431" s="34" t="n">
        <v>-0.00844643727540206</v>
      </c>
      <c r="J9431" s="35" t="n">
        <v>1.22</v>
      </c>
      <c r="K9431" s="6" t="n">
        <v>1</v>
      </c>
      <c r="L9431" s="35" t="n">
        <v>0.22</v>
      </c>
      <c r="M9431" s="6" t="str">
        <f aca="false">IF(I9431&lt;=0,"Below 0%",IF(I9431&lt;=0.05,"0-5%",IF(I9431&lt;=0.1,"5-10%",IF(I9431&lt;=0.2,"10-20%",IF(I9431&lt;=0.4,"20-40%","Above 40%")))))</f>
        <v>Below 0%</v>
      </c>
      <c r="N9431" s="6" t="str">
        <f aca="false">IF(AND(H9431&gt;=Summary!$B$25,I9431&gt;=Summary!$B$26,I9431&lt;=Summary!$B$27,J9431&gt;=Summary!$B$28,J9431&lt;=Summary!$B$29,F9431*J9431&gt;1),"Yes","No")</f>
        <v>No</v>
      </c>
    </row>
    <row r="9432" customFormat="false" ht="15" hidden="false" customHeight="false" outlineLevel="0" collapsed="false">
      <c r="A9432" s="6" t="s">
        <v>156</v>
      </c>
      <c r="B9432" s="45" t="n">
        <v>44521</v>
      </c>
      <c r="C9432" s="6" t="s">
        <v>194</v>
      </c>
      <c r="D9432" s="6" t="s">
        <v>173</v>
      </c>
      <c r="E9432" s="6" t="s">
        <v>174</v>
      </c>
      <c r="F9432" s="34" t="n">
        <v>0.104504346847534</v>
      </c>
      <c r="G9432" s="34" t="n">
        <v>0.121357444268766</v>
      </c>
      <c r="H9432" s="34" t="n">
        <v>-0.0168530974212322</v>
      </c>
      <c r="I9432" s="34" t="n">
        <v>-0.138871558500426</v>
      </c>
      <c r="J9432" s="35" t="n">
        <v>8.3</v>
      </c>
      <c r="K9432" s="6" t="n">
        <v>0</v>
      </c>
      <c r="L9432" s="35" t="n">
        <v>-1</v>
      </c>
      <c r="M9432" s="6" t="str">
        <f aca="false">IF(I9432&lt;=0,"Below 0%",IF(I9432&lt;=0.05,"0-5%",IF(I9432&lt;=0.1,"5-10%",IF(I9432&lt;=0.2,"10-20%",IF(I9432&lt;=0.4,"20-40%","Above 40%")))))</f>
        <v>Below 0%</v>
      </c>
      <c r="N9432" s="6" t="str">
        <f aca="false">IF(AND(H9432&gt;=Summary!$B$25,I9432&gt;=Summary!$B$26,I9432&lt;=Summary!$B$27,J9432&gt;=Summary!$B$28,J9432&lt;=Summary!$B$29,F9432*J9432&gt;1),"Yes","No")</f>
        <v>No</v>
      </c>
    </row>
    <row r="9433" customFormat="false" ht="15" hidden="false" customHeight="false" outlineLevel="0" collapsed="false">
      <c r="A9433" s="6" t="s">
        <v>156</v>
      </c>
      <c r="B9433" s="45" t="n">
        <v>44521</v>
      </c>
      <c r="C9433" s="6" t="s">
        <v>194</v>
      </c>
      <c r="D9433" s="6" t="s">
        <v>173</v>
      </c>
      <c r="E9433" s="6" t="s">
        <v>177</v>
      </c>
      <c r="F9433" s="34" t="n">
        <v>0.0768407359719276</v>
      </c>
      <c r="G9433" s="34" t="n">
        <v>0.0530140414437243</v>
      </c>
      <c r="H9433" s="34" t="n">
        <v>0.0238266945282034</v>
      </c>
      <c r="I9433" s="34" t="n">
        <v>0.449441202355719</v>
      </c>
      <c r="J9433" s="35" t="n">
        <v>19</v>
      </c>
      <c r="K9433" s="6" t="n">
        <v>0</v>
      </c>
      <c r="L9433" s="35" t="n">
        <v>-1</v>
      </c>
      <c r="M9433" s="6" t="str">
        <f aca="false">IF(I9433&lt;=0,"Below 0%",IF(I9433&lt;=0.05,"0-5%",IF(I9433&lt;=0.1,"5-10%",IF(I9433&lt;=0.2,"10-20%",IF(I9433&lt;=0.4,"20-40%","Above 40%")))))</f>
        <v>Above 40%</v>
      </c>
      <c r="N9433" s="6" t="str">
        <f aca="false">IF(AND(H9433&gt;=Summary!$B$25,I9433&gt;=Summary!$B$26,I9433&lt;=Summary!$B$27,J9433&gt;=Summary!$B$28,J9433&lt;=Summary!$B$29,F9433*J9433&gt;1),"Yes","No")</f>
        <v>No</v>
      </c>
    </row>
    <row r="9434" customFormat="false" ht="15" hidden="false" customHeight="false" outlineLevel="0" collapsed="false">
      <c r="A9434" s="6" t="s">
        <v>156</v>
      </c>
      <c r="B9434" s="45" t="n">
        <v>44521</v>
      </c>
      <c r="C9434" s="6" t="s">
        <v>181</v>
      </c>
      <c r="D9434" s="6" t="s">
        <v>205</v>
      </c>
      <c r="E9434" s="6" t="s">
        <v>187</v>
      </c>
      <c r="F9434" s="34" t="n">
        <v>0.459084510803223</v>
      </c>
      <c r="G9434" s="34" t="n">
        <v>0.556312134005175</v>
      </c>
      <c r="H9434" s="34" t="n">
        <v>-0.0972276232019523</v>
      </c>
      <c r="I9434" s="34" t="n">
        <v>-0.174771710446006</v>
      </c>
      <c r="J9434" s="35" t="n">
        <v>1.8</v>
      </c>
      <c r="K9434" s="6" t="n">
        <v>1</v>
      </c>
      <c r="L9434" s="35" t="n">
        <v>0.8</v>
      </c>
      <c r="M9434" s="6" t="str">
        <f aca="false">IF(I9434&lt;=0,"Below 0%",IF(I9434&lt;=0.05,"0-5%",IF(I9434&lt;=0.1,"5-10%",IF(I9434&lt;=0.2,"10-20%",IF(I9434&lt;=0.4,"20-40%","Above 40%")))))</f>
        <v>Below 0%</v>
      </c>
      <c r="N9434" s="6" t="str">
        <f aca="false">IF(AND(H9434&gt;=Summary!$B$25,I9434&gt;=Summary!$B$26,I9434&lt;=Summary!$B$27,J9434&gt;=Summary!$B$28,J9434&lt;=Summary!$B$29,F9434*J9434&gt;1),"Yes","No")</f>
        <v>No</v>
      </c>
    </row>
    <row r="9435" customFormat="false" ht="15" hidden="false" customHeight="false" outlineLevel="0" collapsed="false">
      <c r="A9435" s="6" t="s">
        <v>156</v>
      </c>
      <c r="B9435" s="45" t="n">
        <v>44521</v>
      </c>
      <c r="C9435" s="6" t="s">
        <v>181</v>
      </c>
      <c r="D9435" s="6" t="s">
        <v>205</v>
      </c>
      <c r="E9435" s="6" t="s">
        <v>174</v>
      </c>
      <c r="F9435" s="34" t="n">
        <v>0.255507111549377</v>
      </c>
      <c r="G9435" s="34" t="n">
        <v>0.232874846792864</v>
      </c>
      <c r="H9435" s="34" t="n">
        <v>0.0226322647565135</v>
      </c>
      <c r="I9435" s="34" t="n">
        <v>0.0971863860275313</v>
      </c>
      <c r="J9435" s="35" t="n">
        <v>4.3</v>
      </c>
      <c r="K9435" s="6" t="n">
        <v>0</v>
      </c>
      <c r="L9435" s="35" t="n">
        <v>-1</v>
      </c>
      <c r="M9435" s="6" t="str">
        <f aca="false">IF(I9435&lt;=0,"Below 0%",IF(I9435&lt;=0.05,"0-5%",IF(I9435&lt;=0.1,"5-10%",IF(I9435&lt;=0.2,"10-20%",IF(I9435&lt;=0.4,"20-40%","Above 40%")))))</f>
        <v>5-10%</v>
      </c>
      <c r="N9435" s="6" t="str">
        <f aca="false">IF(AND(H9435&gt;=Summary!$B$25,I9435&gt;=Summary!$B$26,I9435&lt;=Summary!$B$27,J9435&gt;=Summary!$B$28,J9435&lt;=Summary!$B$29,F9435*J9435&gt;1),"Yes","No")</f>
        <v>No</v>
      </c>
    </row>
    <row r="9436" customFormat="false" ht="15" hidden="false" customHeight="false" outlineLevel="0" collapsed="false">
      <c r="A9436" s="6" t="s">
        <v>156</v>
      </c>
      <c r="B9436" s="45" t="n">
        <v>44521</v>
      </c>
      <c r="C9436" s="6" t="s">
        <v>181</v>
      </c>
      <c r="D9436" s="6" t="s">
        <v>205</v>
      </c>
      <c r="E9436" s="6" t="s">
        <v>177</v>
      </c>
      <c r="F9436" s="34" t="n">
        <v>0.285408407449722</v>
      </c>
      <c r="G9436" s="34" t="n">
        <v>0.210813019201961</v>
      </c>
      <c r="H9436" s="34" t="n">
        <v>0.0745953882477612</v>
      </c>
      <c r="I9436" s="34" t="n">
        <v>0.353846211823844</v>
      </c>
      <c r="J9436" s="35" t="n">
        <v>4.75</v>
      </c>
      <c r="K9436" s="6" t="n">
        <v>0</v>
      </c>
      <c r="L9436" s="35" t="n">
        <v>-1</v>
      </c>
      <c r="M9436" s="6" t="str">
        <f aca="false">IF(I9436&lt;=0,"Below 0%",IF(I9436&lt;=0.05,"0-5%",IF(I9436&lt;=0.1,"5-10%",IF(I9436&lt;=0.2,"10-20%",IF(I9436&lt;=0.4,"20-40%","Above 40%")))))</f>
        <v>20-40%</v>
      </c>
      <c r="N9436" s="6" t="str">
        <f aca="false">IF(AND(H9436&gt;=Summary!$B$25,I9436&gt;=Summary!$B$26,I9436&lt;=Summary!$B$27,J9436&gt;=Summary!$B$28,J9436&lt;=Summary!$B$29,F9436*J9436&gt;1),"Yes","No")</f>
        <v>Yes</v>
      </c>
    </row>
    <row r="9437" customFormat="false" ht="15" hidden="false" customHeight="false" outlineLevel="0" collapsed="false">
      <c r="A9437" s="6" t="s">
        <v>156</v>
      </c>
      <c r="B9437" s="45" t="n">
        <v>44527</v>
      </c>
      <c r="C9437" s="6" t="s">
        <v>185</v>
      </c>
      <c r="D9437" s="6" t="s">
        <v>188</v>
      </c>
      <c r="E9437" s="6" t="s">
        <v>187</v>
      </c>
      <c r="F9437" s="34" t="n">
        <v>0.639023005962372</v>
      </c>
      <c r="G9437" s="34" t="n">
        <v>0.65740045078888</v>
      </c>
      <c r="H9437" s="34" t="n">
        <v>-0.0183774448265086</v>
      </c>
      <c r="I9437" s="34" t="n">
        <v>-0.0279547189303805</v>
      </c>
      <c r="J9437" s="35" t="n">
        <v>1.52</v>
      </c>
      <c r="K9437" s="6" t="n">
        <v>1</v>
      </c>
      <c r="L9437" s="35" t="n">
        <v>0.52</v>
      </c>
      <c r="M9437" s="6" t="str">
        <f aca="false">IF(I9437&lt;=0,"Below 0%",IF(I9437&lt;=0.05,"0-5%",IF(I9437&lt;=0.1,"5-10%",IF(I9437&lt;=0.2,"10-20%",IF(I9437&lt;=0.4,"20-40%","Above 40%")))))</f>
        <v>Below 0%</v>
      </c>
      <c r="N9437" s="6" t="str">
        <f aca="false">IF(AND(H9437&gt;=Summary!$B$25,I9437&gt;=Summary!$B$26,I9437&lt;=Summary!$B$27,J9437&gt;=Summary!$B$28,J9437&lt;=Summary!$B$29,F9437*J9437&gt;1),"Yes","No")</f>
        <v>No</v>
      </c>
    </row>
    <row r="9438" customFormat="false" ht="15" hidden="false" customHeight="false" outlineLevel="0" collapsed="false">
      <c r="A9438" s="6" t="s">
        <v>156</v>
      </c>
      <c r="B9438" s="45" t="n">
        <v>44527</v>
      </c>
      <c r="C9438" s="6" t="s">
        <v>185</v>
      </c>
      <c r="D9438" s="6" t="s">
        <v>188</v>
      </c>
      <c r="E9438" s="6" t="s">
        <v>174</v>
      </c>
      <c r="F9438" s="34" t="n">
        <v>0.208202064037323</v>
      </c>
      <c r="G9438" s="34" t="n">
        <v>0.19984973703982</v>
      </c>
      <c r="H9438" s="34" t="n">
        <v>0.00835232699750332</v>
      </c>
      <c r="I9438" s="34" t="n">
        <v>0.0417930347130711</v>
      </c>
      <c r="J9438" s="35" t="n">
        <v>5</v>
      </c>
      <c r="K9438" s="6" t="n">
        <v>0</v>
      </c>
      <c r="L9438" s="35" t="n">
        <v>-1</v>
      </c>
      <c r="M9438" s="6" t="str">
        <f aca="false">IF(I9438&lt;=0,"Below 0%",IF(I9438&lt;=0.05,"0-5%",IF(I9438&lt;=0.1,"5-10%",IF(I9438&lt;=0.2,"10-20%",IF(I9438&lt;=0.4,"20-40%","Above 40%")))))</f>
        <v>0-5%</v>
      </c>
      <c r="N9438" s="6" t="str">
        <f aca="false">IF(AND(H9438&gt;=Summary!$B$25,I9438&gt;=Summary!$B$26,I9438&lt;=Summary!$B$27,J9438&gt;=Summary!$B$28,J9438&lt;=Summary!$B$29,F9438*J9438&gt;1),"Yes","No")</f>
        <v>No</v>
      </c>
    </row>
    <row r="9439" customFormat="false" ht="15" hidden="false" customHeight="false" outlineLevel="0" collapsed="false">
      <c r="A9439" s="6" t="s">
        <v>156</v>
      </c>
      <c r="B9439" s="45" t="n">
        <v>44527</v>
      </c>
      <c r="C9439" s="6" t="s">
        <v>185</v>
      </c>
      <c r="D9439" s="6" t="s">
        <v>188</v>
      </c>
      <c r="E9439" s="6" t="s">
        <v>177</v>
      </c>
      <c r="F9439" s="34" t="n">
        <v>0.15277498960495</v>
      </c>
      <c r="G9439" s="34" t="n">
        <v>0.1427498121713</v>
      </c>
      <c r="H9439" s="34" t="n">
        <v>0.0100251774336502</v>
      </c>
      <c r="I9439" s="34" t="n">
        <v>0.0702290061273074</v>
      </c>
      <c r="J9439" s="35" t="n">
        <v>7</v>
      </c>
      <c r="K9439" s="6" t="n">
        <v>0</v>
      </c>
      <c r="L9439" s="35" t="n">
        <v>-1</v>
      </c>
      <c r="M9439" s="6" t="str">
        <f aca="false">IF(I9439&lt;=0,"Below 0%",IF(I9439&lt;=0.05,"0-5%",IF(I9439&lt;=0.1,"5-10%",IF(I9439&lt;=0.2,"10-20%",IF(I9439&lt;=0.4,"20-40%","Above 40%")))))</f>
        <v>5-10%</v>
      </c>
      <c r="N9439" s="6" t="str">
        <f aca="false">IF(AND(H9439&gt;=Summary!$B$25,I9439&gt;=Summary!$B$26,I9439&lt;=Summary!$B$27,J9439&gt;=Summary!$B$28,J9439&lt;=Summary!$B$29,F9439*J9439&gt;1),"Yes","No")</f>
        <v>No</v>
      </c>
    </row>
    <row r="9440" customFormat="false" ht="15" hidden="false" customHeight="false" outlineLevel="0" collapsed="false">
      <c r="A9440" s="6" t="s">
        <v>156</v>
      </c>
      <c r="B9440" s="45" t="n">
        <v>44527</v>
      </c>
      <c r="C9440" s="6" t="s">
        <v>201</v>
      </c>
      <c r="D9440" s="6" t="s">
        <v>205</v>
      </c>
      <c r="E9440" s="6" t="s">
        <v>187</v>
      </c>
      <c r="F9440" s="34" t="n">
        <v>0.400798261165619</v>
      </c>
      <c r="G9440" s="34" t="n">
        <v>0.458930411164185</v>
      </c>
      <c r="H9440" s="34" t="n">
        <v>-0.0581321499985658</v>
      </c>
      <c r="I9440" s="34" t="n">
        <v>-0.126668768476467</v>
      </c>
      <c r="J9440" s="35" t="n">
        <v>2.18</v>
      </c>
      <c r="K9440" s="6" t="n">
        <v>0</v>
      </c>
      <c r="L9440" s="35" t="n">
        <v>-1</v>
      </c>
      <c r="M9440" s="6" t="str">
        <f aca="false">IF(I9440&lt;=0,"Below 0%",IF(I9440&lt;=0.05,"0-5%",IF(I9440&lt;=0.1,"5-10%",IF(I9440&lt;=0.2,"10-20%",IF(I9440&lt;=0.4,"20-40%","Above 40%")))))</f>
        <v>Below 0%</v>
      </c>
      <c r="N9440" s="6" t="str">
        <f aca="false">IF(AND(H9440&gt;=Summary!$B$25,I9440&gt;=Summary!$B$26,I9440&lt;=Summary!$B$27,J9440&gt;=Summary!$B$28,J9440&lt;=Summary!$B$29,F9440*J9440&gt;1),"Yes","No")</f>
        <v>No</v>
      </c>
    </row>
    <row r="9441" customFormat="false" ht="15" hidden="false" customHeight="false" outlineLevel="0" collapsed="false">
      <c r="A9441" s="6" t="s">
        <v>156</v>
      </c>
      <c r="B9441" s="45" t="n">
        <v>44527</v>
      </c>
      <c r="C9441" s="6" t="s">
        <v>201</v>
      </c>
      <c r="D9441" s="6" t="s">
        <v>205</v>
      </c>
      <c r="E9441" s="6" t="s">
        <v>174</v>
      </c>
      <c r="F9441" s="34" t="n">
        <v>0.245030835270882</v>
      </c>
      <c r="G9441" s="34" t="n">
        <v>0.285848084667978</v>
      </c>
      <c r="H9441" s="34" t="n">
        <v>-0.0408172493970962</v>
      </c>
      <c r="I9441" s="34" t="n">
        <v>-0.142793503215202</v>
      </c>
      <c r="J9441" s="35" t="n">
        <v>3.5</v>
      </c>
      <c r="K9441" s="6" t="n">
        <v>1</v>
      </c>
      <c r="L9441" s="35" t="n">
        <v>2.5</v>
      </c>
      <c r="M9441" s="6" t="str">
        <f aca="false">IF(I9441&lt;=0,"Below 0%",IF(I9441&lt;=0.05,"0-5%",IF(I9441&lt;=0.1,"5-10%",IF(I9441&lt;=0.2,"10-20%",IF(I9441&lt;=0.4,"20-40%","Above 40%")))))</f>
        <v>Below 0%</v>
      </c>
      <c r="N9441" s="6" t="str">
        <f aca="false">IF(AND(H9441&gt;=Summary!$B$25,I9441&gt;=Summary!$B$26,I9441&lt;=Summary!$B$27,J9441&gt;=Summary!$B$28,J9441&lt;=Summary!$B$29,F9441*J9441&gt;1),"Yes","No")</f>
        <v>No</v>
      </c>
    </row>
    <row r="9442" customFormat="false" ht="15" hidden="false" customHeight="false" outlineLevel="0" collapsed="false">
      <c r="A9442" s="6" t="s">
        <v>156</v>
      </c>
      <c r="B9442" s="45" t="n">
        <v>44527</v>
      </c>
      <c r="C9442" s="6" t="s">
        <v>201</v>
      </c>
      <c r="D9442" s="6" t="s">
        <v>205</v>
      </c>
      <c r="E9442" s="6" t="s">
        <v>177</v>
      </c>
      <c r="F9442" s="34" t="n">
        <v>0.354170918464661</v>
      </c>
      <c r="G9442" s="34" t="n">
        <v>0.255221504167837</v>
      </c>
      <c r="H9442" s="34" t="n">
        <v>0.0989494142968233</v>
      </c>
      <c r="I9442" s="34" t="n">
        <v>0.387700145485204</v>
      </c>
      <c r="J9442" s="35" t="n">
        <v>3.92</v>
      </c>
      <c r="K9442" s="6" t="n">
        <v>0</v>
      </c>
      <c r="L9442" s="35" t="n">
        <v>-1</v>
      </c>
      <c r="M9442" s="6" t="str">
        <f aca="false">IF(I9442&lt;=0,"Below 0%",IF(I9442&lt;=0.05,"0-5%",IF(I9442&lt;=0.1,"5-10%",IF(I9442&lt;=0.2,"10-20%",IF(I9442&lt;=0.4,"20-40%","Above 40%")))))</f>
        <v>20-40%</v>
      </c>
      <c r="N9442" s="6" t="str">
        <f aca="false">IF(AND(H9442&gt;=Summary!$B$25,I9442&gt;=Summary!$B$26,I9442&lt;=Summary!$B$27,J9442&gt;=Summary!$B$28,J9442&lt;=Summary!$B$29,F9442*J9442&gt;1),"Yes","No")</f>
        <v>Yes</v>
      </c>
    </row>
    <row r="9443" customFormat="false" ht="15" hidden="false" customHeight="false" outlineLevel="0" collapsed="false">
      <c r="A9443" s="6" t="s">
        <v>156</v>
      </c>
      <c r="B9443" s="45" t="n">
        <v>44527</v>
      </c>
      <c r="C9443" s="6" t="s">
        <v>180</v>
      </c>
      <c r="D9443" s="6" t="s">
        <v>182</v>
      </c>
      <c r="E9443" s="6" t="s">
        <v>187</v>
      </c>
      <c r="F9443" s="34" t="n">
        <v>0.440798372030258</v>
      </c>
      <c r="G9443" s="34" t="n">
        <v>0.432755000552547</v>
      </c>
      <c r="H9443" s="34" t="n">
        <v>0.00804337147771095</v>
      </c>
      <c r="I9443" s="34" t="n">
        <v>0.0185864322016871</v>
      </c>
      <c r="J9443" s="35" t="n">
        <v>2.32</v>
      </c>
      <c r="K9443" s="6" t="n">
        <v>0</v>
      </c>
      <c r="L9443" s="35" t="n">
        <v>-1</v>
      </c>
      <c r="M9443" s="6" t="str">
        <f aca="false">IF(I9443&lt;=0,"Below 0%",IF(I9443&lt;=0.05,"0-5%",IF(I9443&lt;=0.1,"5-10%",IF(I9443&lt;=0.2,"10-20%",IF(I9443&lt;=0.4,"20-40%","Above 40%")))))</f>
        <v>0-5%</v>
      </c>
      <c r="N9443" s="6" t="str">
        <f aca="false">IF(AND(H9443&gt;=Summary!$B$25,I9443&gt;=Summary!$B$26,I9443&lt;=Summary!$B$27,J9443&gt;=Summary!$B$28,J9443&lt;=Summary!$B$29,F9443*J9443&gt;1),"Yes","No")</f>
        <v>No</v>
      </c>
    </row>
    <row r="9444" customFormat="false" ht="15" hidden="false" customHeight="false" outlineLevel="0" collapsed="false">
      <c r="A9444" s="6" t="s">
        <v>156</v>
      </c>
      <c r="B9444" s="45" t="n">
        <v>44527</v>
      </c>
      <c r="C9444" s="6" t="s">
        <v>180</v>
      </c>
      <c r="D9444" s="6" t="s">
        <v>182</v>
      </c>
      <c r="E9444" s="6" t="s">
        <v>174</v>
      </c>
      <c r="F9444" s="34" t="n">
        <v>0.260157823562622</v>
      </c>
      <c r="G9444" s="34" t="n">
        <v>0.282020112719638</v>
      </c>
      <c r="H9444" s="34" t="n">
        <v>-0.0218622891570154</v>
      </c>
      <c r="I9444" s="34" t="n">
        <v>-0.0775203191935081</v>
      </c>
      <c r="J9444" s="35" t="n">
        <v>3.56</v>
      </c>
      <c r="K9444" s="6" t="n">
        <v>0</v>
      </c>
      <c r="L9444" s="35" t="n">
        <v>-1</v>
      </c>
      <c r="M9444" s="6" t="str">
        <f aca="false">IF(I9444&lt;=0,"Below 0%",IF(I9444&lt;=0.05,"0-5%",IF(I9444&lt;=0.1,"5-10%",IF(I9444&lt;=0.2,"10-20%",IF(I9444&lt;=0.4,"20-40%","Above 40%")))))</f>
        <v>Below 0%</v>
      </c>
      <c r="N9444" s="6" t="str">
        <f aca="false">IF(AND(H9444&gt;=Summary!$B$25,I9444&gt;=Summary!$B$26,I9444&lt;=Summary!$B$27,J9444&gt;=Summary!$B$28,J9444&lt;=Summary!$B$29,F9444*J9444&gt;1),"Yes","No")</f>
        <v>No</v>
      </c>
    </row>
    <row r="9445" customFormat="false" ht="15" hidden="false" customHeight="false" outlineLevel="0" collapsed="false">
      <c r="A9445" s="6" t="s">
        <v>156</v>
      </c>
      <c r="B9445" s="45" t="n">
        <v>44527</v>
      </c>
      <c r="C9445" s="6" t="s">
        <v>180</v>
      </c>
      <c r="D9445" s="6" t="s">
        <v>182</v>
      </c>
      <c r="E9445" s="6" t="s">
        <v>177</v>
      </c>
      <c r="F9445" s="34" t="n">
        <v>0.299043744802475</v>
      </c>
      <c r="G9445" s="34" t="n">
        <v>0.285224886727815</v>
      </c>
      <c r="H9445" s="34" t="n">
        <v>0.0138188580746598</v>
      </c>
      <c r="I9445" s="34" t="n">
        <v>0.0484489913667556</v>
      </c>
      <c r="J9445" s="35" t="n">
        <v>3.52</v>
      </c>
      <c r="K9445" s="6" t="n">
        <v>1</v>
      </c>
      <c r="L9445" s="35" t="n">
        <v>2.52</v>
      </c>
      <c r="M9445" s="6" t="str">
        <f aca="false">IF(I9445&lt;=0,"Below 0%",IF(I9445&lt;=0.05,"0-5%",IF(I9445&lt;=0.1,"5-10%",IF(I9445&lt;=0.2,"10-20%",IF(I9445&lt;=0.4,"20-40%","Above 40%")))))</f>
        <v>0-5%</v>
      </c>
      <c r="N9445" s="6" t="str">
        <f aca="false">IF(AND(H9445&gt;=Summary!$B$25,I9445&gt;=Summary!$B$26,I9445&lt;=Summary!$B$27,J9445&gt;=Summary!$B$28,J9445&lt;=Summary!$B$29,F9445*J9445&gt;1),"Yes","No")</f>
        <v>No</v>
      </c>
    </row>
    <row r="9446" customFormat="false" ht="15" hidden="false" customHeight="false" outlineLevel="0" collapsed="false">
      <c r="A9446" s="6" t="s">
        <v>156</v>
      </c>
      <c r="B9446" s="45" t="n">
        <v>44527</v>
      </c>
      <c r="C9446" s="6" t="s">
        <v>183</v>
      </c>
      <c r="D9446" s="6" t="s">
        <v>179</v>
      </c>
      <c r="E9446" s="6" t="s">
        <v>187</v>
      </c>
      <c r="F9446" s="34" t="n">
        <v>0.829263627529144</v>
      </c>
      <c r="G9446" s="34" t="n">
        <v>0.752049164932421</v>
      </c>
      <c r="H9446" s="34" t="n">
        <v>0.0772144625967236</v>
      </c>
      <c r="I9446" s="34" t="n">
        <v>0.102672094056061</v>
      </c>
      <c r="J9446" s="35" t="n">
        <v>1.33</v>
      </c>
      <c r="K9446" s="6" t="n">
        <v>1</v>
      </c>
      <c r="L9446" s="35" t="n">
        <v>0.33</v>
      </c>
      <c r="M9446" s="6" t="str">
        <f aca="false">IF(I9446&lt;=0,"Below 0%",IF(I9446&lt;=0.05,"0-5%",IF(I9446&lt;=0.1,"5-10%",IF(I9446&lt;=0.2,"10-20%",IF(I9446&lt;=0.4,"20-40%","Above 40%")))))</f>
        <v>10-20%</v>
      </c>
      <c r="N9446" s="6" t="str">
        <f aca="false">IF(AND(H9446&gt;=Summary!$B$25,I9446&gt;=Summary!$B$26,I9446&lt;=Summary!$B$27,J9446&gt;=Summary!$B$28,J9446&lt;=Summary!$B$29,F9446*J9446&gt;1),"Yes","No")</f>
        <v>No</v>
      </c>
    </row>
    <row r="9447" customFormat="false" ht="15" hidden="false" customHeight="false" outlineLevel="0" collapsed="false">
      <c r="A9447" s="6" t="s">
        <v>156</v>
      </c>
      <c r="B9447" s="45" t="n">
        <v>44527</v>
      </c>
      <c r="C9447" s="6" t="s">
        <v>183</v>
      </c>
      <c r="D9447" s="6" t="s">
        <v>179</v>
      </c>
      <c r="E9447" s="6" t="s">
        <v>174</v>
      </c>
      <c r="F9447" s="34" t="n">
        <v>0.0964485630393028</v>
      </c>
      <c r="G9447" s="34" t="n">
        <v>0.157021254216659</v>
      </c>
      <c r="H9447" s="34" t="n">
        <v>-0.0605726911773565</v>
      </c>
      <c r="I9447" s="34" t="n">
        <v>-0.385761096353095</v>
      </c>
      <c r="J9447" s="35" t="n">
        <v>6.37</v>
      </c>
      <c r="K9447" s="6" t="n">
        <v>0</v>
      </c>
      <c r="L9447" s="35" t="n">
        <v>-1</v>
      </c>
      <c r="M9447" s="6" t="str">
        <f aca="false">IF(I9447&lt;=0,"Below 0%",IF(I9447&lt;=0.05,"0-5%",IF(I9447&lt;=0.1,"5-10%",IF(I9447&lt;=0.2,"10-20%",IF(I9447&lt;=0.4,"20-40%","Above 40%")))))</f>
        <v>Below 0%</v>
      </c>
      <c r="N9447" s="6" t="str">
        <f aca="false">IF(AND(H9447&gt;=Summary!$B$25,I9447&gt;=Summary!$B$26,I9447&lt;=Summary!$B$27,J9447&gt;=Summary!$B$28,J9447&lt;=Summary!$B$29,F9447*J9447&gt;1),"Yes","No")</f>
        <v>No</v>
      </c>
    </row>
    <row r="9448" customFormat="false" ht="15" hidden="false" customHeight="false" outlineLevel="0" collapsed="false">
      <c r="A9448" s="6" t="s">
        <v>156</v>
      </c>
      <c r="B9448" s="45" t="n">
        <v>44527</v>
      </c>
      <c r="C9448" s="6" t="s">
        <v>183</v>
      </c>
      <c r="D9448" s="6" t="s">
        <v>179</v>
      </c>
      <c r="E9448" s="6" t="s">
        <v>177</v>
      </c>
      <c r="F9448" s="34" t="n">
        <v>0.0742877945303917</v>
      </c>
      <c r="G9448" s="34" t="n">
        <v>0.09092958085092</v>
      </c>
      <c r="H9448" s="34" t="n">
        <v>-0.0166417863205283</v>
      </c>
      <c r="I9448" s="34" t="n">
        <v>-0.183018399125942</v>
      </c>
      <c r="J9448" s="35" t="n">
        <v>11</v>
      </c>
      <c r="K9448" s="6" t="n">
        <v>0</v>
      </c>
      <c r="L9448" s="35" t="n">
        <v>-1</v>
      </c>
      <c r="M9448" s="6" t="str">
        <f aca="false">IF(I9448&lt;=0,"Below 0%",IF(I9448&lt;=0.05,"0-5%",IF(I9448&lt;=0.1,"5-10%",IF(I9448&lt;=0.2,"10-20%",IF(I9448&lt;=0.4,"20-40%","Above 40%")))))</f>
        <v>Below 0%</v>
      </c>
      <c r="N9448" s="6" t="str">
        <f aca="false">IF(AND(H9448&gt;=Summary!$B$25,I9448&gt;=Summary!$B$26,I9448&lt;=Summary!$B$27,J9448&gt;=Summary!$B$28,J9448&lt;=Summary!$B$29,F9448*J9448&gt;1),"Yes","No")</f>
        <v>No</v>
      </c>
    </row>
    <row r="9449" customFormat="false" ht="15" hidden="false" customHeight="false" outlineLevel="0" collapsed="false">
      <c r="A9449" s="6" t="s">
        <v>156</v>
      </c>
      <c r="B9449" s="45" t="n">
        <v>44527</v>
      </c>
      <c r="C9449" s="6" t="s">
        <v>172</v>
      </c>
      <c r="D9449" s="6" t="s">
        <v>203</v>
      </c>
      <c r="E9449" s="6" t="s">
        <v>187</v>
      </c>
      <c r="F9449" s="34" t="n">
        <v>0.185515940189362</v>
      </c>
      <c r="G9449" s="34" t="n">
        <v>0.273380797677473</v>
      </c>
      <c r="H9449" s="34" t="n">
        <v>-0.0878648574881113</v>
      </c>
      <c r="I9449" s="34" t="n">
        <v>-0.321400984394565</v>
      </c>
      <c r="J9449" s="35" t="n">
        <v>3.65</v>
      </c>
      <c r="K9449" s="6" t="n">
        <v>0</v>
      </c>
      <c r="L9449" s="35" t="n">
        <v>-1</v>
      </c>
      <c r="M9449" s="6" t="str">
        <f aca="false">IF(I9449&lt;=0,"Below 0%",IF(I9449&lt;=0.05,"0-5%",IF(I9449&lt;=0.1,"5-10%",IF(I9449&lt;=0.2,"10-20%",IF(I9449&lt;=0.4,"20-40%","Above 40%")))))</f>
        <v>Below 0%</v>
      </c>
      <c r="N9449" s="6" t="str">
        <f aca="false">IF(AND(H9449&gt;=Summary!$B$25,I9449&gt;=Summary!$B$26,I9449&lt;=Summary!$B$27,J9449&gt;=Summary!$B$28,J9449&lt;=Summary!$B$29,F9449*J9449&gt;1),"Yes","No")</f>
        <v>No</v>
      </c>
    </row>
    <row r="9450" customFormat="false" ht="15" hidden="false" customHeight="false" outlineLevel="0" collapsed="false">
      <c r="A9450" s="6" t="s">
        <v>156</v>
      </c>
      <c r="B9450" s="45" t="n">
        <v>44527</v>
      </c>
      <c r="C9450" s="6" t="s">
        <v>172</v>
      </c>
      <c r="D9450" s="6" t="s">
        <v>203</v>
      </c>
      <c r="E9450" s="6" t="s">
        <v>174</v>
      </c>
      <c r="F9450" s="34" t="n">
        <v>0.365580081939697</v>
      </c>
      <c r="G9450" s="34" t="n">
        <v>0.285097117577936</v>
      </c>
      <c r="H9450" s="34" t="n">
        <v>0.0804829643617613</v>
      </c>
      <c r="I9450" s="34" t="n">
        <v>0.282300168607492</v>
      </c>
      <c r="J9450" s="35" t="n">
        <v>3.5</v>
      </c>
      <c r="K9450" s="6" t="n">
        <v>1</v>
      </c>
      <c r="L9450" s="35" t="n">
        <v>2.5</v>
      </c>
      <c r="M9450" s="6" t="str">
        <f aca="false">IF(I9450&lt;=0,"Below 0%",IF(I9450&lt;=0.05,"0-5%",IF(I9450&lt;=0.1,"5-10%",IF(I9450&lt;=0.2,"10-20%",IF(I9450&lt;=0.4,"20-40%","Above 40%")))))</f>
        <v>20-40%</v>
      </c>
      <c r="N9450" s="6" t="str">
        <f aca="false">IF(AND(H9450&gt;=Summary!$B$25,I9450&gt;=Summary!$B$26,I9450&lt;=Summary!$B$27,J9450&gt;=Summary!$B$28,J9450&lt;=Summary!$B$29,F9450*J9450&gt;1),"Yes","No")</f>
        <v>Yes</v>
      </c>
    </row>
    <row r="9451" customFormat="false" ht="15" hidden="false" customHeight="false" outlineLevel="0" collapsed="false">
      <c r="A9451" s="6" t="s">
        <v>156</v>
      </c>
      <c r="B9451" s="45" t="n">
        <v>44527</v>
      </c>
      <c r="C9451" s="6" t="s">
        <v>172</v>
      </c>
      <c r="D9451" s="6" t="s">
        <v>203</v>
      </c>
      <c r="E9451" s="6" t="s">
        <v>177</v>
      </c>
      <c r="F9451" s="34" t="n">
        <v>0.448904007673264</v>
      </c>
      <c r="G9451" s="34" t="n">
        <v>0.441522084744591</v>
      </c>
      <c r="H9451" s="34" t="n">
        <v>0.00738192292867235</v>
      </c>
      <c r="I9451" s="34" t="n">
        <v>0.0167192609016209</v>
      </c>
      <c r="J9451" s="35" t="n">
        <v>2.26</v>
      </c>
      <c r="K9451" s="6" t="n">
        <v>0</v>
      </c>
      <c r="L9451" s="35" t="n">
        <v>-1</v>
      </c>
      <c r="M9451" s="6" t="str">
        <f aca="false">IF(I9451&lt;=0,"Below 0%",IF(I9451&lt;=0.05,"0-5%",IF(I9451&lt;=0.1,"5-10%",IF(I9451&lt;=0.2,"10-20%",IF(I9451&lt;=0.4,"20-40%","Above 40%")))))</f>
        <v>0-5%</v>
      </c>
      <c r="N9451" s="6" t="str">
        <f aca="false">IF(AND(H9451&gt;=Summary!$B$25,I9451&gt;=Summary!$B$26,I9451&lt;=Summary!$B$27,J9451&gt;=Summary!$B$28,J9451&lt;=Summary!$B$29,F9451*J9451&gt;1),"Yes","No")</f>
        <v>No</v>
      </c>
    </row>
    <row r="9452" customFormat="false" ht="15" hidden="false" customHeight="false" outlineLevel="0" collapsed="false">
      <c r="A9452" s="6" t="s">
        <v>156</v>
      </c>
      <c r="B9452" s="45" t="n">
        <v>44528</v>
      </c>
      <c r="C9452" s="6" t="s">
        <v>206</v>
      </c>
      <c r="D9452" s="6" t="s">
        <v>173</v>
      </c>
      <c r="E9452" s="6" t="s">
        <v>187</v>
      </c>
      <c r="F9452" s="34" t="n">
        <v>0.475904256105423</v>
      </c>
      <c r="G9452" s="34" t="n">
        <v>0.427672955974843</v>
      </c>
      <c r="H9452" s="34" t="n">
        <v>0.0482313001305802</v>
      </c>
      <c r="I9452" s="34" t="n">
        <v>0.112776128246504</v>
      </c>
      <c r="J9452" s="35" t="n">
        <v>2.34</v>
      </c>
      <c r="K9452" s="6" t="n">
        <v>1</v>
      </c>
      <c r="L9452" s="35" t="n">
        <v>1.34</v>
      </c>
      <c r="M9452" s="6" t="str">
        <f aca="false">IF(I9452&lt;=0,"Below 0%",IF(I9452&lt;=0.05,"0-5%",IF(I9452&lt;=0.1,"5-10%",IF(I9452&lt;=0.2,"10-20%",IF(I9452&lt;=0.4,"20-40%","Above 40%")))))</f>
        <v>10-20%</v>
      </c>
      <c r="N9452" s="6" t="str">
        <f aca="false">IF(AND(H9452&gt;=Summary!$B$25,I9452&gt;=Summary!$B$26,I9452&lt;=Summary!$B$27,J9452&gt;=Summary!$B$28,J9452&lt;=Summary!$B$29,F9452*J9452&gt;1),"Yes","No")</f>
        <v>Yes</v>
      </c>
    </row>
    <row r="9453" customFormat="false" ht="15" hidden="false" customHeight="false" outlineLevel="0" collapsed="false">
      <c r="A9453" s="6" t="s">
        <v>156</v>
      </c>
      <c r="B9453" s="45" t="n">
        <v>44528</v>
      </c>
      <c r="C9453" s="6" t="s">
        <v>206</v>
      </c>
      <c r="D9453" s="6" t="s">
        <v>173</v>
      </c>
      <c r="E9453" s="6" t="s">
        <v>174</v>
      </c>
      <c r="F9453" s="34" t="n">
        <v>0.322791665792465</v>
      </c>
      <c r="G9453" s="34" t="n">
        <v>0.294339622641509</v>
      </c>
      <c r="H9453" s="34" t="n">
        <v>0.0284520431509558</v>
      </c>
      <c r="I9453" s="34" t="n">
        <v>0.0966639927564523</v>
      </c>
      <c r="J9453" s="35" t="n">
        <v>3.4</v>
      </c>
      <c r="K9453" s="6" t="n">
        <v>0</v>
      </c>
      <c r="L9453" s="35" t="n">
        <v>-1</v>
      </c>
      <c r="M9453" s="6" t="str">
        <f aca="false">IF(I9453&lt;=0,"Below 0%",IF(I9453&lt;=0.05,"0-5%",IF(I9453&lt;=0.1,"5-10%",IF(I9453&lt;=0.2,"10-20%",IF(I9453&lt;=0.4,"20-40%","Above 40%")))))</f>
        <v>5-10%</v>
      </c>
      <c r="N9453" s="6" t="str">
        <f aca="false">IF(AND(H9453&gt;=Summary!$B$25,I9453&gt;=Summary!$B$26,I9453&lt;=Summary!$B$27,J9453&gt;=Summary!$B$28,J9453&lt;=Summary!$B$29,F9453*J9453&gt;1),"Yes","No")</f>
        <v>No</v>
      </c>
    </row>
    <row r="9454" customFormat="false" ht="15" hidden="false" customHeight="false" outlineLevel="0" collapsed="false">
      <c r="A9454" s="6" t="s">
        <v>156</v>
      </c>
      <c r="B9454" s="45" t="n">
        <v>44528</v>
      </c>
      <c r="C9454" s="6" t="s">
        <v>206</v>
      </c>
      <c r="D9454" s="6" t="s">
        <v>173</v>
      </c>
      <c r="E9454" s="6" t="s">
        <v>177</v>
      </c>
      <c r="F9454" s="34" t="n">
        <v>0.201304093003273</v>
      </c>
      <c r="G9454" s="34" t="n">
        <v>0.277987421383648</v>
      </c>
      <c r="H9454" s="34" t="n">
        <v>-0.0766833283803748</v>
      </c>
      <c r="I9454" s="34" t="n">
        <v>-0.275851792137547</v>
      </c>
      <c r="J9454" s="35" t="n">
        <v>3.6</v>
      </c>
      <c r="K9454" s="6" t="n">
        <v>0</v>
      </c>
      <c r="L9454" s="35" t="n">
        <v>-1</v>
      </c>
      <c r="M9454" s="6" t="str">
        <f aca="false">IF(I9454&lt;=0,"Below 0%",IF(I9454&lt;=0.05,"0-5%",IF(I9454&lt;=0.1,"5-10%",IF(I9454&lt;=0.2,"10-20%",IF(I9454&lt;=0.4,"20-40%","Above 40%")))))</f>
        <v>Below 0%</v>
      </c>
      <c r="N9454" s="6" t="str">
        <f aca="false">IF(AND(H9454&gt;=Summary!$B$25,I9454&gt;=Summary!$B$26,I9454&lt;=Summary!$B$27,J9454&gt;=Summary!$B$28,J9454&lt;=Summary!$B$29,F9454*J9454&gt;1),"Yes","No")</f>
        <v>No</v>
      </c>
    </row>
    <row r="9455" customFormat="false" ht="15" hidden="false" customHeight="false" outlineLevel="0" collapsed="false">
      <c r="A9455" s="6" t="s">
        <v>156</v>
      </c>
      <c r="B9455" s="45" t="n">
        <v>44528</v>
      </c>
      <c r="C9455" s="6" t="s">
        <v>190</v>
      </c>
      <c r="D9455" s="6" t="s">
        <v>176</v>
      </c>
      <c r="E9455" s="6" t="s">
        <v>187</v>
      </c>
      <c r="F9455" s="34" t="n">
        <v>0.726797699928284</v>
      </c>
      <c r="G9455" s="34" t="n">
        <v>0.606442974343845</v>
      </c>
      <c r="H9455" s="34" t="n">
        <v>0.120354725584439</v>
      </c>
      <c r="I9455" s="34" t="n">
        <v>0.198460087223633</v>
      </c>
      <c r="J9455" s="35" t="n">
        <v>1.65</v>
      </c>
      <c r="K9455" s="6" t="n">
        <v>0</v>
      </c>
      <c r="L9455" s="35" t="n">
        <v>-1</v>
      </c>
      <c r="M9455" s="6" t="str">
        <f aca="false">IF(I9455&lt;=0,"Below 0%",IF(I9455&lt;=0.05,"0-5%",IF(I9455&lt;=0.1,"5-10%",IF(I9455&lt;=0.2,"10-20%",IF(I9455&lt;=0.4,"20-40%","Above 40%")))))</f>
        <v>10-20%</v>
      </c>
      <c r="N9455" s="6" t="str">
        <f aca="false">IF(AND(H9455&gt;=Summary!$B$25,I9455&gt;=Summary!$B$26,I9455&lt;=Summary!$B$27,J9455&gt;=Summary!$B$28,J9455&lt;=Summary!$B$29,F9455*J9455&gt;1),"Yes","No")</f>
        <v>No</v>
      </c>
    </row>
    <row r="9456" customFormat="false" ht="15" hidden="false" customHeight="false" outlineLevel="0" collapsed="false">
      <c r="A9456" s="6" t="s">
        <v>156</v>
      </c>
      <c r="B9456" s="45" t="n">
        <v>44528</v>
      </c>
      <c r="C9456" s="6" t="s">
        <v>190</v>
      </c>
      <c r="D9456" s="6" t="s">
        <v>176</v>
      </c>
      <c r="E9456" s="6" t="s">
        <v>174</v>
      </c>
      <c r="F9456" s="34" t="n">
        <v>0.1691964417696</v>
      </c>
      <c r="G9456" s="34" t="n">
        <v>0.232164943774326</v>
      </c>
      <c r="H9456" s="34" t="n">
        <v>-0.0629685020047258</v>
      </c>
      <c r="I9456" s="34" t="n">
        <v>-0.271223126890052</v>
      </c>
      <c r="J9456" s="35" t="n">
        <v>4.31</v>
      </c>
      <c r="K9456" s="6" t="n">
        <v>1</v>
      </c>
      <c r="L9456" s="35" t="n">
        <v>3.31</v>
      </c>
      <c r="M9456" s="6" t="str">
        <f aca="false">IF(I9456&lt;=0,"Below 0%",IF(I9456&lt;=0.05,"0-5%",IF(I9456&lt;=0.1,"5-10%",IF(I9456&lt;=0.2,"10-20%",IF(I9456&lt;=0.4,"20-40%","Above 40%")))))</f>
        <v>Below 0%</v>
      </c>
      <c r="N9456" s="6" t="str">
        <f aca="false">IF(AND(H9456&gt;=Summary!$B$25,I9456&gt;=Summary!$B$26,I9456&lt;=Summary!$B$27,J9456&gt;=Summary!$B$28,J9456&lt;=Summary!$B$29,F9456*J9456&gt;1),"Yes","No")</f>
        <v>No</v>
      </c>
    </row>
    <row r="9457" customFormat="false" ht="15" hidden="false" customHeight="false" outlineLevel="0" collapsed="false">
      <c r="A9457" s="6" t="s">
        <v>156</v>
      </c>
      <c r="B9457" s="45" t="n">
        <v>44528</v>
      </c>
      <c r="C9457" s="6" t="s">
        <v>190</v>
      </c>
      <c r="D9457" s="6" t="s">
        <v>176</v>
      </c>
      <c r="E9457" s="6" t="s">
        <v>177</v>
      </c>
      <c r="F9457" s="34" t="n">
        <v>0.104005850851536</v>
      </c>
      <c r="G9457" s="34" t="n">
        <v>0.16139208188183</v>
      </c>
      <c r="H9457" s="34" t="n">
        <v>-0.0573862310302938</v>
      </c>
      <c r="I9457" s="34" t="n">
        <v>-0.355570300359046</v>
      </c>
      <c r="J9457" s="35" t="n">
        <v>6.2</v>
      </c>
      <c r="K9457" s="6" t="n">
        <v>0</v>
      </c>
      <c r="L9457" s="35" t="n">
        <v>-1</v>
      </c>
      <c r="M9457" s="6" t="str">
        <f aca="false">IF(I9457&lt;=0,"Below 0%",IF(I9457&lt;=0.05,"0-5%",IF(I9457&lt;=0.1,"5-10%",IF(I9457&lt;=0.2,"10-20%",IF(I9457&lt;=0.4,"20-40%","Above 40%")))))</f>
        <v>Below 0%</v>
      </c>
      <c r="N9457" s="6" t="str">
        <f aca="false">IF(AND(H9457&gt;=Summary!$B$25,I9457&gt;=Summary!$B$26,I9457&lt;=Summary!$B$27,J9457&gt;=Summary!$B$28,J9457&lt;=Summary!$B$29,F9457*J9457&gt;1),"Yes","No")</f>
        <v>No</v>
      </c>
    </row>
    <row r="9458" customFormat="false" ht="15" hidden="false" customHeight="false" outlineLevel="0" collapsed="false">
      <c r="A9458" s="6" t="s">
        <v>156</v>
      </c>
      <c r="B9458" s="45" t="n">
        <v>44528</v>
      </c>
      <c r="C9458" s="6" t="s">
        <v>195</v>
      </c>
      <c r="D9458" s="6" t="s">
        <v>198</v>
      </c>
      <c r="E9458" s="6" t="s">
        <v>187</v>
      </c>
      <c r="F9458" s="34" t="n">
        <v>0.561564862728119</v>
      </c>
      <c r="G9458" s="34" t="n">
        <v>0.596389922580093</v>
      </c>
      <c r="H9458" s="34" t="n">
        <v>-0.0348250598519744</v>
      </c>
      <c r="I9458" s="34" t="n">
        <v>-0.0583931058078827</v>
      </c>
      <c r="J9458" s="35" t="n">
        <v>1.68</v>
      </c>
      <c r="K9458" s="6" t="n">
        <v>1</v>
      </c>
      <c r="L9458" s="35" t="n">
        <v>0.68</v>
      </c>
      <c r="M9458" s="6" t="str">
        <f aca="false">IF(I9458&lt;=0,"Below 0%",IF(I9458&lt;=0.05,"0-5%",IF(I9458&lt;=0.1,"5-10%",IF(I9458&lt;=0.2,"10-20%",IF(I9458&lt;=0.4,"20-40%","Above 40%")))))</f>
        <v>Below 0%</v>
      </c>
      <c r="N9458" s="6" t="str">
        <f aca="false">IF(AND(H9458&gt;=Summary!$B$25,I9458&gt;=Summary!$B$26,I9458&lt;=Summary!$B$27,J9458&gt;=Summary!$B$28,J9458&lt;=Summary!$B$29,F9458*J9458&gt;1),"Yes","No")</f>
        <v>No</v>
      </c>
    </row>
    <row r="9459" customFormat="false" ht="15" hidden="false" customHeight="false" outlineLevel="0" collapsed="false">
      <c r="A9459" s="6" t="s">
        <v>156</v>
      </c>
      <c r="B9459" s="45" t="n">
        <v>44528</v>
      </c>
      <c r="C9459" s="6" t="s">
        <v>195</v>
      </c>
      <c r="D9459" s="6" t="s">
        <v>198</v>
      </c>
      <c r="E9459" s="6" t="s">
        <v>174</v>
      </c>
      <c r="F9459" s="34" t="n">
        <v>0.26453697681427</v>
      </c>
      <c r="G9459" s="34" t="n">
        <v>0.228752299071817</v>
      </c>
      <c r="H9459" s="34" t="n">
        <v>0.0357846777424534</v>
      </c>
      <c r="I9459" s="34" t="n">
        <v>0.156434177438448</v>
      </c>
      <c r="J9459" s="35" t="n">
        <v>4.38</v>
      </c>
      <c r="K9459" s="6" t="n">
        <v>0</v>
      </c>
      <c r="L9459" s="35" t="n">
        <v>-1</v>
      </c>
      <c r="M9459" s="6" t="str">
        <f aca="false">IF(I9459&lt;=0,"Below 0%",IF(I9459&lt;=0.05,"0-5%",IF(I9459&lt;=0.1,"5-10%",IF(I9459&lt;=0.2,"10-20%",IF(I9459&lt;=0.4,"20-40%","Above 40%")))))</f>
        <v>10-20%</v>
      </c>
      <c r="N9459" s="6" t="str">
        <f aca="false">IF(AND(H9459&gt;=Summary!$B$25,I9459&gt;=Summary!$B$26,I9459&lt;=Summary!$B$27,J9459&gt;=Summary!$B$28,J9459&lt;=Summary!$B$29,F9459*J9459&gt;1),"Yes","No")</f>
        <v>Yes</v>
      </c>
    </row>
    <row r="9460" customFormat="false" ht="15" hidden="false" customHeight="false" outlineLevel="0" collapsed="false">
      <c r="A9460" s="6" t="s">
        <v>156</v>
      </c>
      <c r="B9460" s="45" t="n">
        <v>44528</v>
      </c>
      <c r="C9460" s="6" t="s">
        <v>195</v>
      </c>
      <c r="D9460" s="6" t="s">
        <v>198</v>
      </c>
      <c r="E9460" s="6" t="s">
        <v>177</v>
      </c>
      <c r="F9460" s="34" t="n">
        <v>0.173898160457611</v>
      </c>
      <c r="G9460" s="34" t="n">
        <v>0.17485777834809</v>
      </c>
      <c r="H9460" s="34" t="n">
        <v>-0.000959617890479075</v>
      </c>
      <c r="I9460" s="34" t="n">
        <v>-0.00548799086631857</v>
      </c>
      <c r="J9460" s="35" t="n">
        <v>5.73</v>
      </c>
      <c r="K9460" s="6" t="n">
        <v>0</v>
      </c>
      <c r="L9460" s="35" t="n">
        <v>-1</v>
      </c>
      <c r="M9460" s="6" t="str">
        <f aca="false">IF(I9460&lt;=0,"Below 0%",IF(I9460&lt;=0.05,"0-5%",IF(I9460&lt;=0.1,"5-10%",IF(I9460&lt;=0.2,"10-20%",IF(I9460&lt;=0.4,"20-40%","Above 40%")))))</f>
        <v>Below 0%</v>
      </c>
      <c r="N9460" s="6" t="str">
        <f aca="false">IF(AND(H9460&gt;=Summary!$B$25,I9460&gt;=Summary!$B$26,I9460&lt;=Summary!$B$27,J9460&gt;=Summary!$B$28,J9460&lt;=Summary!$B$29,F9460*J9460&gt;1),"Yes","No")</f>
        <v>No</v>
      </c>
    </row>
    <row r="9461" customFormat="false" ht="15" hidden="false" customHeight="false" outlineLevel="0" collapsed="false">
      <c r="A9461" s="6" t="s">
        <v>156</v>
      </c>
      <c r="B9461" s="45" t="n">
        <v>44528</v>
      </c>
      <c r="C9461" s="6" t="s">
        <v>194</v>
      </c>
      <c r="D9461" s="6" t="s">
        <v>189</v>
      </c>
      <c r="E9461" s="6" t="s">
        <v>187</v>
      </c>
      <c r="F9461" s="34" t="n">
        <v>0.725644409656525</v>
      </c>
      <c r="G9461" s="34" t="n">
        <v>0.748380776138899</v>
      </c>
      <c r="H9461" s="34" t="n">
        <v>-0.0227363664823748</v>
      </c>
      <c r="I9461" s="34" t="n">
        <v>-0.0303807462822306</v>
      </c>
      <c r="J9461" s="35" t="n">
        <v>1.34</v>
      </c>
      <c r="K9461" s="6" t="n">
        <v>1</v>
      </c>
      <c r="L9461" s="35" t="n">
        <v>0.34</v>
      </c>
      <c r="M9461" s="6" t="str">
        <f aca="false">IF(I9461&lt;=0,"Below 0%",IF(I9461&lt;=0.05,"0-5%",IF(I9461&lt;=0.1,"5-10%",IF(I9461&lt;=0.2,"10-20%",IF(I9461&lt;=0.4,"20-40%","Above 40%")))))</f>
        <v>Below 0%</v>
      </c>
      <c r="N9461" s="6" t="str">
        <f aca="false">IF(AND(H9461&gt;=Summary!$B$25,I9461&gt;=Summary!$B$26,I9461&lt;=Summary!$B$27,J9461&gt;=Summary!$B$28,J9461&lt;=Summary!$B$29,F9461*J9461&gt;1),"Yes","No")</f>
        <v>No</v>
      </c>
    </row>
    <row r="9462" customFormat="false" ht="15" hidden="false" customHeight="false" outlineLevel="0" collapsed="false">
      <c r="A9462" s="6" t="s">
        <v>156</v>
      </c>
      <c r="B9462" s="45" t="n">
        <v>44528</v>
      </c>
      <c r="C9462" s="6" t="s">
        <v>194</v>
      </c>
      <c r="D9462" s="6" t="s">
        <v>189</v>
      </c>
      <c r="E9462" s="6" t="s">
        <v>174</v>
      </c>
      <c r="F9462" s="34" t="n">
        <v>0.177721813321114</v>
      </c>
      <c r="G9462" s="34" t="n">
        <v>0.16045283840418</v>
      </c>
      <c r="H9462" s="34" t="n">
        <v>0.0172689749169336</v>
      </c>
      <c r="I9462" s="34" t="n">
        <v>0.107626484446683</v>
      </c>
      <c r="J9462" s="35" t="n">
        <v>6.25</v>
      </c>
      <c r="K9462" s="6" t="n">
        <v>0</v>
      </c>
      <c r="L9462" s="35" t="n">
        <v>-1</v>
      </c>
      <c r="M9462" s="6" t="str">
        <f aca="false">IF(I9462&lt;=0,"Below 0%",IF(I9462&lt;=0.05,"0-5%",IF(I9462&lt;=0.1,"5-10%",IF(I9462&lt;=0.2,"10-20%",IF(I9462&lt;=0.4,"20-40%","Above 40%")))))</f>
        <v>10-20%</v>
      </c>
      <c r="N9462" s="6" t="str">
        <f aca="false">IF(AND(H9462&gt;=Summary!$B$25,I9462&gt;=Summary!$B$26,I9462&lt;=Summary!$B$27,J9462&gt;=Summary!$B$28,J9462&lt;=Summary!$B$29,F9462*J9462&gt;1),"Yes","No")</f>
        <v>No</v>
      </c>
    </row>
    <row r="9463" customFormat="false" ht="15" hidden="false" customHeight="false" outlineLevel="0" collapsed="false">
      <c r="A9463" s="6" t="s">
        <v>156</v>
      </c>
      <c r="B9463" s="45" t="n">
        <v>44528</v>
      </c>
      <c r="C9463" s="6" t="s">
        <v>194</v>
      </c>
      <c r="D9463" s="6" t="s">
        <v>189</v>
      </c>
      <c r="E9463" s="6" t="s">
        <v>177</v>
      </c>
      <c r="F9463" s="34" t="n">
        <v>0.0966337695717812</v>
      </c>
      <c r="G9463" s="34" t="n">
        <v>0.0911663854569205</v>
      </c>
      <c r="H9463" s="34" t="n">
        <v>0.00546738411486067</v>
      </c>
      <c r="I9463" s="34" t="n">
        <v>0.0599714915476628</v>
      </c>
      <c r="J9463" s="35" t="n">
        <v>11</v>
      </c>
      <c r="K9463" s="6" t="n">
        <v>0</v>
      </c>
      <c r="L9463" s="35" t="n">
        <v>-1</v>
      </c>
      <c r="M9463" s="6" t="str">
        <f aca="false">IF(I9463&lt;=0,"Below 0%",IF(I9463&lt;=0.05,"0-5%",IF(I9463&lt;=0.1,"5-10%",IF(I9463&lt;=0.2,"10-20%",IF(I9463&lt;=0.4,"20-40%","Above 40%")))))</f>
        <v>5-10%</v>
      </c>
      <c r="N9463" s="6" t="str">
        <f aca="false">IF(AND(H9463&gt;=Summary!$B$25,I9463&gt;=Summary!$B$26,I9463&lt;=Summary!$B$27,J9463&gt;=Summary!$B$28,J9463&lt;=Summary!$B$29,F9463*J9463&gt;1),"Yes","No")</f>
        <v>No</v>
      </c>
    </row>
    <row r="9464" customFormat="false" ht="15" hidden="false" customHeight="false" outlineLevel="0" collapsed="false">
      <c r="A9464" s="6" t="s">
        <v>156</v>
      </c>
      <c r="B9464" s="45" t="n">
        <v>44530</v>
      </c>
      <c r="C9464" s="6" t="s">
        <v>205</v>
      </c>
      <c r="D9464" s="6" t="s">
        <v>180</v>
      </c>
      <c r="E9464" s="6" t="s">
        <v>187</v>
      </c>
      <c r="F9464" s="34" t="n">
        <v>0.486428260803223</v>
      </c>
      <c r="G9464" s="34" t="n">
        <v>0.395312142111827</v>
      </c>
      <c r="H9464" s="34" t="n">
        <v>0.0911161186913961</v>
      </c>
      <c r="I9464" s="34" t="n">
        <v>0.230491576111571</v>
      </c>
      <c r="J9464" s="35" t="n">
        <v>2.52</v>
      </c>
      <c r="K9464" s="6" t="n">
        <v>1</v>
      </c>
      <c r="L9464" s="35" t="n">
        <v>1.52</v>
      </c>
      <c r="M9464" s="6" t="str">
        <f aca="false">IF(I9464&lt;=0,"Below 0%",IF(I9464&lt;=0.05,"0-5%",IF(I9464&lt;=0.1,"5-10%",IF(I9464&lt;=0.2,"10-20%",IF(I9464&lt;=0.4,"20-40%","Above 40%")))))</f>
        <v>20-40%</v>
      </c>
      <c r="N9464" s="6" t="str">
        <f aca="false">IF(AND(H9464&gt;=Summary!$B$25,I9464&gt;=Summary!$B$26,I9464&lt;=Summary!$B$27,J9464&gt;=Summary!$B$28,J9464&lt;=Summary!$B$29,F9464*J9464&gt;1),"Yes","No")</f>
        <v>Yes</v>
      </c>
    </row>
    <row r="9465" customFormat="false" ht="15" hidden="false" customHeight="false" outlineLevel="0" collapsed="false">
      <c r="A9465" s="6" t="s">
        <v>156</v>
      </c>
      <c r="B9465" s="45" t="n">
        <v>44530</v>
      </c>
      <c r="C9465" s="6" t="s">
        <v>205</v>
      </c>
      <c r="D9465" s="6" t="s">
        <v>180</v>
      </c>
      <c r="E9465" s="6" t="s">
        <v>174</v>
      </c>
      <c r="F9465" s="34" t="n">
        <v>0.278828591108322</v>
      </c>
      <c r="G9465" s="34" t="n">
        <v>0.290433410531138</v>
      </c>
      <c r="H9465" s="34" t="n">
        <v>-0.0116048194228157</v>
      </c>
      <c r="I9465" s="34" t="n">
        <v>-0.0399569023467138</v>
      </c>
      <c r="J9465" s="35" t="n">
        <v>3.43</v>
      </c>
      <c r="K9465" s="6" t="n">
        <v>0</v>
      </c>
      <c r="L9465" s="35" t="n">
        <v>-1</v>
      </c>
      <c r="M9465" s="6" t="str">
        <f aca="false">IF(I9465&lt;=0,"Below 0%",IF(I9465&lt;=0.05,"0-5%",IF(I9465&lt;=0.1,"5-10%",IF(I9465&lt;=0.2,"10-20%",IF(I9465&lt;=0.4,"20-40%","Above 40%")))))</f>
        <v>Below 0%</v>
      </c>
      <c r="N9465" s="6" t="str">
        <f aca="false">IF(AND(H9465&gt;=Summary!$B$25,I9465&gt;=Summary!$B$26,I9465&lt;=Summary!$B$27,J9465&gt;=Summary!$B$28,J9465&lt;=Summary!$B$29,F9465*J9465&gt;1),"Yes","No")</f>
        <v>No</v>
      </c>
    </row>
    <row r="9466" customFormat="false" ht="15" hidden="false" customHeight="false" outlineLevel="0" collapsed="false">
      <c r="A9466" s="6" t="s">
        <v>156</v>
      </c>
      <c r="B9466" s="45" t="n">
        <v>44530</v>
      </c>
      <c r="C9466" s="6" t="s">
        <v>205</v>
      </c>
      <c r="D9466" s="6" t="s">
        <v>180</v>
      </c>
      <c r="E9466" s="6" t="s">
        <v>177</v>
      </c>
      <c r="F9466" s="34" t="n">
        <v>0.234743148088455</v>
      </c>
      <c r="G9466" s="34" t="n">
        <v>0.314254447357036</v>
      </c>
      <c r="H9466" s="34" t="n">
        <v>-0.0795112992685805</v>
      </c>
      <c r="I9466" s="34" t="n">
        <v>-0.253015669109194</v>
      </c>
      <c r="J9466" s="35" t="n">
        <v>3.17</v>
      </c>
      <c r="K9466" s="6" t="n">
        <v>0</v>
      </c>
      <c r="L9466" s="35" t="n">
        <v>-1</v>
      </c>
      <c r="M9466" s="6" t="str">
        <f aca="false">IF(I9466&lt;=0,"Below 0%",IF(I9466&lt;=0.05,"0-5%",IF(I9466&lt;=0.1,"5-10%",IF(I9466&lt;=0.2,"10-20%",IF(I9466&lt;=0.4,"20-40%","Above 40%")))))</f>
        <v>Below 0%</v>
      </c>
      <c r="N9466" s="6" t="str">
        <f aca="false">IF(AND(H9466&gt;=Summary!$B$25,I9466&gt;=Summary!$B$26,I9466&lt;=Summary!$B$27,J9466&gt;=Summary!$B$28,J9466&lt;=Summary!$B$29,F9466*J9466&gt;1),"Yes","No")</f>
        <v>No</v>
      </c>
    </row>
    <row r="9467" customFormat="false" ht="15" hidden="false" customHeight="false" outlineLevel="0" collapsed="false">
      <c r="A9467" s="6" t="s">
        <v>156</v>
      </c>
      <c r="B9467" s="45" t="n">
        <v>44530</v>
      </c>
      <c r="C9467" s="6" t="s">
        <v>188</v>
      </c>
      <c r="D9467" s="6" t="s">
        <v>172</v>
      </c>
      <c r="E9467" s="6" t="s">
        <v>187</v>
      </c>
      <c r="F9467" s="34" t="n">
        <v>0.658551692962647</v>
      </c>
      <c r="G9467" s="34" t="n">
        <v>0.483811363813179</v>
      </c>
      <c r="H9467" s="34" t="n">
        <v>0.174740329149467</v>
      </c>
      <c r="I9467" s="34" t="n">
        <v>0.361174503575617</v>
      </c>
      <c r="J9467" s="35" t="n">
        <v>2.06</v>
      </c>
      <c r="K9467" s="6" t="n">
        <v>0</v>
      </c>
      <c r="L9467" s="35" t="n">
        <v>-1</v>
      </c>
      <c r="M9467" s="6" t="str">
        <f aca="false">IF(I9467&lt;=0,"Below 0%",IF(I9467&lt;=0.05,"0-5%",IF(I9467&lt;=0.1,"5-10%",IF(I9467&lt;=0.2,"10-20%",IF(I9467&lt;=0.4,"20-40%","Above 40%")))))</f>
        <v>20-40%</v>
      </c>
      <c r="N9467" s="6" t="str">
        <f aca="false">IF(AND(H9467&gt;=Summary!$B$25,I9467&gt;=Summary!$B$26,I9467&lt;=Summary!$B$27,J9467&gt;=Summary!$B$28,J9467&lt;=Summary!$B$29,F9467*J9467&gt;1),"Yes","No")</f>
        <v>Yes</v>
      </c>
    </row>
    <row r="9468" customFormat="false" ht="15" hidden="false" customHeight="false" outlineLevel="0" collapsed="false">
      <c r="A9468" s="6" t="s">
        <v>156</v>
      </c>
      <c r="B9468" s="45" t="n">
        <v>44530</v>
      </c>
      <c r="C9468" s="6" t="s">
        <v>188</v>
      </c>
      <c r="D9468" s="6" t="s">
        <v>172</v>
      </c>
      <c r="E9468" s="6" t="s">
        <v>174</v>
      </c>
      <c r="F9468" s="34" t="n">
        <v>0.203463330864906</v>
      </c>
      <c r="G9468" s="34" t="n">
        <v>0.26577370918804</v>
      </c>
      <c r="H9468" s="34" t="n">
        <v>-0.0623103783231334</v>
      </c>
      <c r="I9468" s="34" t="n">
        <v>-0.23444899239092</v>
      </c>
      <c r="J9468" s="35" t="n">
        <v>3.75</v>
      </c>
      <c r="K9468" s="6" t="n">
        <v>1</v>
      </c>
      <c r="L9468" s="35" t="n">
        <v>2.75</v>
      </c>
      <c r="M9468" s="6" t="str">
        <f aca="false">IF(I9468&lt;=0,"Below 0%",IF(I9468&lt;=0.05,"0-5%",IF(I9468&lt;=0.1,"5-10%",IF(I9468&lt;=0.2,"10-20%",IF(I9468&lt;=0.4,"20-40%","Above 40%")))))</f>
        <v>Below 0%</v>
      </c>
      <c r="N9468" s="6" t="str">
        <f aca="false">IF(AND(H9468&gt;=Summary!$B$25,I9468&gt;=Summary!$B$26,I9468&lt;=Summary!$B$27,J9468&gt;=Summary!$B$28,J9468&lt;=Summary!$B$29,F9468*J9468&gt;1),"Yes","No")</f>
        <v>No</v>
      </c>
    </row>
    <row r="9469" customFormat="false" ht="15" hidden="false" customHeight="false" outlineLevel="0" collapsed="false">
      <c r="A9469" s="6" t="s">
        <v>156</v>
      </c>
      <c r="B9469" s="45" t="n">
        <v>44530</v>
      </c>
      <c r="C9469" s="6" t="s">
        <v>188</v>
      </c>
      <c r="D9469" s="6" t="s">
        <v>172</v>
      </c>
      <c r="E9469" s="6" t="s">
        <v>177</v>
      </c>
      <c r="F9469" s="34" t="n">
        <v>0.137984961271286</v>
      </c>
      <c r="G9469" s="34" t="n">
        <v>0.250414926998781</v>
      </c>
      <c r="H9469" s="34" t="n">
        <v>-0.112429965727495</v>
      </c>
      <c r="I9469" s="34" t="n">
        <v>-0.448974696017392</v>
      </c>
      <c r="J9469" s="35" t="n">
        <v>3.98</v>
      </c>
      <c r="K9469" s="6" t="n">
        <v>0</v>
      </c>
      <c r="L9469" s="35" t="n">
        <v>-1</v>
      </c>
      <c r="M9469" s="6" t="str">
        <f aca="false">IF(I9469&lt;=0,"Below 0%",IF(I9469&lt;=0.05,"0-5%",IF(I9469&lt;=0.1,"5-10%",IF(I9469&lt;=0.2,"10-20%",IF(I9469&lt;=0.4,"20-40%","Above 40%")))))</f>
        <v>Below 0%</v>
      </c>
      <c r="N9469" s="6" t="str">
        <f aca="false">IF(AND(H9469&gt;=Summary!$B$25,I9469&gt;=Summary!$B$26,I9469&lt;=Summary!$B$27,J9469&gt;=Summary!$B$28,J9469&lt;=Summary!$B$29,F9469*J9469&gt;1),"Yes","No")</f>
        <v>No</v>
      </c>
    </row>
    <row r="9470" customFormat="false" ht="15" hidden="false" customHeight="false" outlineLevel="0" collapsed="false">
      <c r="A9470" s="6" t="s">
        <v>156</v>
      </c>
      <c r="B9470" s="45" t="n">
        <v>44531</v>
      </c>
      <c r="C9470" s="6" t="s">
        <v>182</v>
      </c>
      <c r="D9470" s="6" t="s">
        <v>194</v>
      </c>
      <c r="E9470" s="6" t="s">
        <v>187</v>
      </c>
      <c r="F9470" s="34" t="n">
        <v>0.0938863456249237</v>
      </c>
      <c r="G9470" s="34" t="n">
        <v>0.100904300305771</v>
      </c>
      <c r="H9470" s="34" t="n">
        <v>-0.0070179546808469</v>
      </c>
      <c r="I9470" s="34" t="n">
        <v>-0.0695506005153435</v>
      </c>
      <c r="J9470" s="35" t="n">
        <v>10</v>
      </c>
      <c r="K9470" s="6" t="n">
        <v>0</v>
      </c>
      <c r="L9470" s="35" t="n">
        <v>-1</v>
      </c>
      <c r="M9470" s="6" t="str">
        <f aca="false">IF(I9470&lt;=0,"Below 0%",IF(I9470&lt;=0.05,"0-5%",IF(I9470&lt;=0.1,"5-10%",IF(I9470&lt;=0.2,"10-20%",IF(I9470&lt;=0.4,"20-40%","Above 40%")))))</f>
        <v>Below 0%</v>
      </c>
      <c r="N9470" s="6" t="str">
        <f aca="false">IF(AND(H9470&gt;=Summary!$B$25,I9470&gt;=Summary!$B$26,I9470&lt;=Summary!$B$27,J9470&gt;=Summary!$B$28,J9470&lt;=Summary!$B$29,F9470*J9470&gt;1),"Yes","No")</f>
        <v>No</v>
      </c>
    </row>
    <row r="9471" customFormat="false" ht="15" hidden="false" customHeight="false" outlineLevel="0" collapsed="false">
      <c r="A9471" s="6" t="s">
        <v>156</v>
      </c>
      <c r="B9471" s="45" t="n">
        <v>44531</v>
      </c>
      <c r="C9471" s="6" t="s">
        <v>182</v>
      </c>
      <c r="D9471" s="6" t="s">
        <v>194</v>
      </c>
      <c r="E9471" s="6" t="s">
        <v>174</v>
      </c>
      <c r="F9471" s="34" t="n">
        <v>0.131751909852028</v>
      </c>
      <c r="G9471" s="34" t="n">
        <v>0.18346236419231</v>
      </c>
      <c r="H9471" s="34" t="n">
        <v>-0.0517104543402823</v>
      </c>
      <c r="I9471" s="34" t="n">
        <v>-0.281858650235631</v>
      </c>
      <c r="J9471" s="35" t="n">
        <v>5.5</v>
      </c>
      <c r="K9471" s="6" t="n">
        <v>0</v>
      </c>
      <c r="L9471" s="35" t="n">
        <v>-1</v>
      </c>
      <c r="M9471" s="6" t="str">
        <f aca="false">IF(I9471&lt;=0,"Below 0%",IF(I9471&lt;=0.05,"0-5%",IF(I9471&lt;=0.1,"5-10%",IF(I9471&lt;=0.2,"10-20%",IF(I9471&lt;=0.4,"20-40%","Above 40%")))))</f>
        <v>Below 0%</v>
      </c>
      <c r="N9471" s="6" t="str">
        <f aca="false">IF(AND(H9471&gt;=Summary!$B$25,I9471&gt;=Summary!$B$26,I9471&lt;=Summary!$B$27,J9471&gt;=Summary!$B$28,J9471&lt;=Summary!$B$29,F9471*J9471&gt;1),"Yes","No")</f>
        <v>No</v>
      </c>
    </row>
    <row r="9472" customFormat="false" ht="15" hidden="false" customHeight="false" outlineLevel="0" collapsed="false">
      <c r="A9472" s="6" t="s">
        <v>156</v>
      </c>
      <c r="B9472" s="45" t="n">
        <v>44531</v>
      </c>
      <c r="C9472" s="6" t="s">
        <v>182</v>
      </c>
      <c r="D9472" s="6" t="s">
        <v>194</v>
      </c>
      <c r="E9472" s="6" t="s">
        <v>177</v>
      </c>
      <c r="F9472" s="34" t="n">
        <v>0.774361729621887</v>
      </c>
      <c r="G9472" s="34" t="n">
        <v>0.715633335501919</v>
      </c>
      <c r="H9472" s="34" t="n">
        <v>0.058728394119968</v>
      </c>
      <c r="I9472" s="34" t="n">
        <v>0.0820649223652752</v>
      </c>
      <c r="J9472" s="35" t="n">
        <v>1.41</v>
      </c>
      <c r="K9472" s="6" t="n">
        <v>1</v>
      </c>
      <c r="L9472" s="35" t="n">
        <v>0.41</v>
      </c>
      <c r="M9472" s="6" t="str">
        <f aca="false">IF(I9472&lt;=0,"Below 0%",IF(I9472&lt;=0.05,"0-5%",IF(I9472&lt;=0.1,"5-10%",IF(I9472&lt;=0.2,"10-20%",IF(I9472&lt;=0.4,"20-40%","Above 40%")))))</f>
        <v>5-10%</v>
      </c>
      <c r="N9472" s="6" t="str">
        <f aca="false">IF(AND(H9472&gt;=Summary!$B$25,I9472&gt;=Summary!$B$26,I9472&lt;=Summary!$B$27,J9472&gt;=Summary!$B$28,J9472&lt;=Summary!$B$29,F9472*J9472&gt;1),"Yes","No")</f>
        <v>No</v>
      </c>
    </row>
    <row r="9473" customFormat="false" ht="15" hidden="false" customHeight="false" outlineLevel="0" collapsed="false">
      <c r="A9473" s="6" t="s">
        <v>156</v>
      </c>
      <c r="B9473" s="45" t="n">
        <v>44531</v>
      </c>
      <c r="C9473" s="6" t="s">
        <v>173</v>
      </c>
      <c r="D9473" s="6" t="s">
        <v>183</v>
      </c>
      <c r="E9473" s="6" t="s">
        <v>187</v>
      </c>
      <c r="F9473" s="34" t="n">
        <v>0.179033353924751</v>
      </c>
      <c r="G9473" s="34" t="n">
        <v>0.117598206129059</v>
      </c>
      <c r="H9473" s="34" t="n">
        <v>0.0614351477956922</v>
      </c>
      <c r="I9473" s="34" t="n">
        <v>0.522415688282437</v>
      </c>
      <c r="J9473" s="35" t="n">
        <v>8.5</v>
      </c>
      <c r="K9473" s="6" t="n">
        <v>0</v>
      </c>
      <c r="L9473" s="35" t="n">
        <v>-1</v>
      </c>
      <c r="M9473" s="6" t="str">
        <f aca="false">IF(I9473&lt;=0,"Below 0%",IF(I9473&lt;=0.05,"0-5%",IF(I9473&lt;=0.1,"5-10%",IF(I9473&lt;=0.2,"10-20%",IF(I9473&lt;=0.4,"20-40%","Above 40%")))))</f>
        <v>Above 40%</v>
      </c>
      <c r="N9473" s="6" t="str">
        <f aca="false">IF(AND(H9473&gt;=Summary!$B$25,I9473&gt;=Summary!$B$26,I9473&lt;=Summary!$B$27,J9473&gt;=Summary!$B$28,J9473&lt;=Summary!$B$29,F9473*J9473&gt;1),"Yes","No")</f>
        <v>No</v>
      </c>
    </row>
    <row r="9474" customFormat="false" ht="15" hidden="false" customHeight="false" outlineLevel="0" collapsed="false">
      <c r="A9474" s="6" t="s">
        <v>156</v>
      </c>
      <c r="B9474" s="45" t="n">
        <v>44531</v>
      </c>
      <c r="C9474" s="6" t="s">
        <v>173</v>
      </c>
      <c r="D9474" s="6" t="s">
        <v>183</v>
      </c>
      <c r="E9474" s="6" t="s">
        <v>174</v>
      </c>
      <c r="F9474" s="34" t="n">
        <v>0.183931916952133</v>
      </c>
      <c r="G9474" s="34" t="n">
        <v>0.188245716025801</v>
      </c>
      <c r="H9474" s="34" t="n">
        <v>-0.00431379907366758</v>
      </c>
      <c r="I9474" s="34" t="n">
        <v>-0.0229157888144256</v>
      </c>
      <c r="J9474" s="35" t="n">
        <v>5.31</v>
      </c>
      <c r="K9474" s="6" t="n">
        <v>0</v>
      </c>
      <c r="L9474" s="35" t="n">
        <v>-1</v>
      </c>
      <c r="M9474" s="6" t="str">
        <f aca="false">IF(I9474&lt;=0,"Below 0%",IF(I9474&lt;=0.05,"0-5%",IF(I9474&lt;=0.1,"5-10%",IF(I9474&lt;=0.2,"10-20%",IF(I9474&lt;=0.4,"20-40%","Above 40%")))))</f>
        <v>Below 0%</v>
      </c>
      <c r="N9474" s="6" t="str">
        <f aca="false">IF(AND(H9474&gt;=Summary!$B$25,I9474&gt;=Summary!$B$26,I9474&lt;=Summary!$B$27,J9474&gt;=Summary!$B$28,J9474&lt;=Summary!$B$29,F9474*J9474&gt;1),"Yes","No")</f>
        <v>No</v>
      </c>
    </row>
    <row r="9475" customFormat="false" ht="15" hidden="false" customHeight="false" outlineLevel="0" collapsed="false">
      <c r="A9475" s="6" t="s">
        <v>156</v>
      </c>
      <c r="B9475" s="45" t="n">
        <v>44531</v>
      </c>
      <c r="C9475" s="6" t="s">
        <v>173</v>
      </c>
      <c r="D9475" s="6" t="s">
        <v>183</v>
      </c>
      <c r="E9475" s="6" t="s">
        <v>177</v>
      </c>
      <c r="F9475" s="34" t="n">
        <v>0.637034714221954</v>
      </c>
      <c r="G9475" s="34" t="n">
        <v>0.69415607784514</v>
      </c>
      <c r="H9475" s="34" t="n">
        <v>-0.0571213636231859</v>
      </c>
      <c r="I9475" s="34" t="n">
        <v>-0.0822889339246398</v>
      </c>
      <c r="J9475" s="35" t="n">
        <v>1.44</v>
      </c>
      <c r="K9475" s="6" t="n">
        <v>1</v>
      </c>
      <c r="L9475" s="35" t="n">
        <v>0.44</v>
      </c>
      <c r="M9475" s="6" t="str">
        <f aca="false">IF(I9475&lt;=0,"Below 0%",IF(I9475&lt;=0.05,"0-5%",IF(I9475&lt;=0.1,"5-10%",IF(I9475&lt;=0.2,"10-20%",IF(I9475&lt;=0.4,"20-40%","Above 40%")))))</f>
        <v>Below 0%</v>
      </c>
      <c r="N9475" s="6" t="str">
        <f aca="false">IF(AND(H9475&gt;=Summary!$B$25,I9475&gt;=Summary!$B$26,I9475&lt;=Summary!$B$27,J9475&gt;=Summary!$B$28,J9475&lt;=Summary!$B$29,F9475*J9475&gt;1),"Yes","No")</f>
        <v>No</v>
      </c>
    </row>
    <row r="9476" customFormat="false" ht="15" hidden="false" customHeight="false" outlineLevel="0" collapsed="false">
      <c r="A9476" s="6" t="s">
        <v>156</v>
      </c>
      <c r="B9476" s="45" t="n">
        <v>44531</v>
      </c>
      <c r="C9476" s="6" t="s">
        <v>179</v>
      </c>
      <c r="D9476" s="6" t="s">
        <v>195</v>
      </c>
      <c r="E9476" s="6" t="s">
        <v>187</v>
      </c>
      <c r="F9476" s="34" t="n">
        <v>0.316574335098267</v>
      </c>
      <c r="G9476" s="34" t="n">
        <v>0.388736823714402</v>
      </c>
      <c r="H9476" s="34" t="n">
        <v>-0.0721624886161356</v>
      </c>
      <c r="I9476" s="34" t="n">
        <v>-0.185633272213882</v>
      </c>
      <c r="J9476" s="35" t="n">
        <v>2.56</v>
      </c>
      <c r="K9476" s="6" t="n">
        <v>0</v>
      </c>
      <c r="L9476" s="35" t="n">
        <v>-1</v>
      </c>
      <c r="M9476" s="6" t="str">
        <f aca="false">IF(I9476&lt;=0,"Below 0%",IF(I9476&lt;=0.05,"0-5%",IF(I9476&lt;=0.1,"5-10%",IF(I9476&lt;=0.2,"10-20%",IF(I9476&lt;=0.4,"20-40%","Above 40%")))))</f>
        <v>Below 0%</v>
      </c>
      <c r="N9476" s="6" t="str">
        <f aca="false">IF(AND(H9476&gt;=Summary!$B$25,I9476&gt;=Summary!$B$26,I9476&lt;=Summary!$B$27,J9476&gt;=Summary!$B$28,J9476&lt;=Summary!$B$29,F9476*J9476&gt;1),"Yes","No")</f>
        <v>No</v>
      </c>
    </row>
    <row r="9477" customFormat="false" ht="15" hidden="false" customHeight="false" outlineLevel="0" collapsed="false">
      <c r="A9477" s="6" t="s">
        <v>156</v>
      </c>
      <c r="B9477" s="45" t="n">
        <v>44531</v>
      </c>
      <c r="C9477" s="6" t="s">
        <v>179</v>
      </c>
      <c r="D9477" s="6" t="s">
        <v>195</v>
      </c>
      <c r="E9477" s="6" t="s">
        <v>174</v>
      </c>
      <c r="F9477" s="34" t="n">
        <v>0.269799828529358</v>
      </c>
      <c r="G9477" s="34" t="n">
        <v>0.279541086715975</v>
      </c>
      <c r="H9477" s="34" t="n">
        <v>-0.00974125818661675</v>
      </c>
      <c r="I9477" s="34" t="n">
        <v>-0.0348473217338325</v>
      </c>
      <c r="J9477" s="35" t="n">
        <v>3.56</v>
      </c>
      <c r="K9477" s="6" t="n">
        <v>1</v>
      </c>
      <c r="L9477" s="35" t="n">
        <v>2.56</v>
      </c>
      <c r="M9477" s="6" t="str">
        <f aca="false">IF(I9477&lt;=0,"Below 0%",IF(I9477&lt;=0.05,"0-5%",IF(I9477&lt;=0.1,"5-10%",IF(I9477&lt;=0.2,"10-20%",IF(I9477&lt;=0.4,"20-40%","Above 40%")))))</f>
        <v>Below 0%</v>
      </c>
      <c r="N9477" s="6" t="str">
        <f aca="false">IF(AND(H9477&gt;=Summary!$B$25,I9477&gt;=Summary!$B$26,I9477&lt;=Summary!$B$27,J9477&gt;=Summary!$B$28,J9477&lt;=Summary!$B$29,F9477*J9477&gt;1),"Yes","No")</f>
        <v>No</v>
      </c>
    </row>
    <row r="9478" customFormat="false" ht="15" hidden="false" customHeight="false" outlineLevel="0" collapsed="false">
      <c r="A9478" s="6" t="s">
        <v>156</v>
      </c>
      <c r="B9478" s="45" t="n">
        <v>44531</v>
      </c>
      <c r="C9478" s="6" t="s">
        <v>179</v>
      </c>
      <c r="D9478" s="6" t="s">
        <v>195</v>
      </c>
      <c r="E9478" s="6" t="s">
        <v>177</v>
      </c>
      <c r="F9478" s="34" t="n">
        <v>0.413625836372376</v>
      </c>
      <c r="G9478" s="34" t="n">
        <v>0.331722089569623</v>
      </c>
      <c r="H9478" s="34" t="n">
        <v>0.0819037468027523</v>
      </c>
      <c r="I9478" s="34" t="n">
        <v>0.246904711437862</v>
      </c>
      <c r="J9478" s="35" t="n">
        <v>3</v>
      </c>
      <c r="K9478" s="6" t="n">
        <v>0</v>
      </c>
      <c r="L9478" s="35" t="n">
        <v>-1</v>
      </c>
      <c r="M9478" s="6" t="str">
        <f aca="false">IF(I9478&lt;=0,"Below 0%",IF(I9478&lt;=0.05,"0-5%",IF(I9478&lt;=0.1,"5-10%",IF(I9478&lt;=0.2,"10-20%",IF(I9478&lt;=0.4,"20-40%","Above 40%")))))</f>
        <v>20-40%</v>
      </c>
      <c r="N9478" s="6" t="str">
        <f aca="false">IF(AND(H9478&gt;=Summary!$B$25,I9478&gt;=Summary!$B$26,I9478&lt;=Summary!$B$27,J9478&gt;=Summary!$B$28,J9478&lt;=Summary!$B$29,F9478*J9478&gt;1),"Yes","No")</f>
        <v>Yes</v>
      </c>
    </row>
    <row r="9479" customFormat="false" ht="15" hidden="false" customHeight="false" outlineLevel="0" collapsed="false">
      <c r="A9479" s="6" t="s">
        <v>156</v>
      </c>
      <c r="B9479" s="45" t="n">
        <v>44531</v>
      </c>
      <c r="C9479" s="6" t="s">
        <v>198</v>
      </c>
      <c r="D9479" s="6" t="s">
        <v>190</v>
      </c>
      <c r="E9479" s="6" t="s">
        <v>187</v>
      </c>
      <c r="F9479" s="34" t="n">
        <v>0.148089691996574</v>
      </c>
      <c r="G9479" s="34" t="n">
        <v>0.0868167202572347</v>
      </c>
      <c r="H9479" s="34" t="n">
        <v>0.0612729717393397</v>
      </c>
      <c r="I9479" s="34" t="n">
        <v>0.705773859664246</v>
      </c>
      <c r="J9479" s="35" t="n">
        <v>11.5</v>
      </c>
      <c r="K9479" s="6" t="n">
        <v>0</v>
      </c>
      <c r="L9479" s="35" t="n">
        <v>-1</v>
      </c>
      <c r="M9479" s="6" t="str">
        <f aca="false">IF(I9479&lt;=0,"Below 0%",IF(I9479&lt;=0.05,"0-5%",IF(I9479&lt;=0.1,"5-10%",IF(I9479&lt;=0.2,"10-20%",IF(I9479&lt;=0.4,"20-40%","Above 40%")))))</f>
        <v>Above 40%</v>
      </c>
      <c r="N9479" s="6" t="str">
        <f aca="false">IF(AND(H9479&gt;=Summary!$B$25,I9479&gt;=Summary!$B$26,I9479&lt;=Summary!$B$27,J9479&gt;=Summary!$B$28,J9479&lt;=Summary!$B$29,F9479*J9479&gt;1),"Yes","No")</f>
        <v>No</v>
      </c>
    </row>
    <row r="9480" customFormat="false" ht="15" hidden="false" customHeight="false" outlineLevel="0" collapsed="false">
      <c r="A9480" s="6" t="s">
        <v>156</v>
      </c>
      <c r="B9480" s="45" t="n">
        <v>44531</v>
      </c>
      <c r="C9480" s="6" t="s">
        <v>198</v>
      </c>
      <c r="D9480" s="6" t="s">
        <v>190</v>
      </c>
      <c r="E9480" s="6" t="s">
        <v>174</v>
      </c>
      <c r="F9480" s="34" t="n">
        <v>0.216223493218422</v>
      </c>
      <c r="G9480" s="34" t="n">
        <v>0.173633440514469</v>
      </c>
      <c r="H9480" s="34" t="n">
        <v>0.0425900527039525</v>
      </c>
      <c r="I9480" s="34" t="n">
        <v>0.245287155387578</v>
      </c>
      <c r="J9480" s="35" t="n">
        <v>5.75</v>
      </c>
      <c r="K9480" s="6" t="n">
        <v>0</v>
      </c>
      <c r="L9480" s="35" t="n">
        <v>-1</v>
      </c>
      <c r="M9480" s="6" t="str">
        <f aca="false">IF(I9480&lt;=0,"Below 0%",IF(I9480&lt;=0.05,"0-5%",IF(I9480&lt;=0.1,"5-10%",IF(I9480&lt;=0.2,"10-20%",IF(I9480&lt;=0.4,"20-40%","Above 40%")))))</f>
        <v>20-40%</v>
      </c>
      <c r="N9480" s="6" t="str">
        <f aca="false">IF(AND(H9480&gt;=Summary!$B$25,I9480&gt;=Summary!$B$26,I9480&lt;=Summary!$B$27,J9480&gt;=Summary!$B$28,J9480&lt;=Summary!$B$29,F9480*J9480&gt;1),"Yes","No")</f>
        <v>No</v>
      </c>
    </row>
    <row r="9481" customFormat="false" ht="15" hidden="false" customHeight="false" outlineLevel="0" collapsed="false">
      <c r="A9481" s="6" t="s">
        <v>156</v>
      </c>
      <c r="B9481" s="45" t="n">
        <v>44531</v>
      </c>
      <c r="C9481" s="6" t="s">
        <v>198</v>
      </c>
      <c r="D9481" s="6" t="s">
        <v>190</v>
      </c>
      <c r="E9481" s="6" t="s">
        <v>177</v>
      </c>
      <c r="F9481" s="34" t="n">
        <v>0.635686814785004</v>
      </c>
      <c r="G9481" s="34" t="n">
        <v>0.739549839228296</v>
      </c>
      <c r="H9481" s="34" t="n">
        <v>-0.103863024443292</v>
      </c>
      <c r="I9481" s="34" t="n">
        <v>-0.140440872182017</v>
      </c>
      <c r="J9481" s="35" t="n">
        <v>1.35</v>
      </c>
      <c r="K9481" s="6" t="n">
        <v>1</v>
      </c>
      <c r="L9481" s="35" t="n">
        <v>0.35</v>
      </c>
      <c r="M9481" s="6" t="str">
        <f aca="false">IF(I9481&lt;=0,"Below 0%",IF(I9481&lt;=0.05,"0-5%",IF(I9481&lt;=0.1,"5-10%",IF(I9481&lt;=0.2,"10-20%",IF(I9481&lt;=0.4,"20-40%","Above 40%")))))</f>
        <v>Below 0%</v>
      </c>
      <c r="N9481" s="6" t="str">
        <f aca="false">IF(AND(H9481&gt;=Summary!$B$25,I9481&gt;=Summary!$B$26,I9481&lt;=Summary!$B$27,J9481&gt;=Summary!$B$28,J9481&lt;=Summary!$B$29,F9481*J9481&gt;1),"Yes","No")</f>
        <v>No</v>
      </c>
    </row>
    <row r="9482" customFormat="false" ht="15" hidden="false" customHeight="false" outlineLevel="0" collapsed="false">
      <c r="A9482" s="6" t="s">
        <v>156</v>
      </c>
      <c r="B9482" s="45" t="n">
        <v>44531</v>
      </c>
      <c r="C9482" s="6" t="s">
        <v>189</v>
      </c>
      <c r="D9482" s="6" t="s">
        <v>201</v>
      </c>
      <c r="E9482" s="6" t="s">
        <v>187</v>
      </c>
      <c r="F9482" s="34" t="n">
        <v>0.614529967308044</v>
      </c>
      <c r="G9482" s="34" t="n">
        <v>0.479212368118667</v>
      </c>
      <c r="H9482" s="34" t="n">
        <v>0.135317599189377</v>
      </c>
      <c r="I9482" s="34" t="n">
        <v>0.282375014068645</v>
      </c>
      <c r="J9482" s="35" t="n">
        <v>2.08</v>
      </c>
      <c r="K9482" s="6" t="n">
        <v>0</v>
      </c>
      <c r="L9482" s="35" t="n">
        <v>-1</v>
      </c>
      <c r="M9482" s="6" t="str">
        <f aca="false">IF(I9482&lt;=0,"Below 0%",IF(I9482&lt;=0.05,"0-5%",IF(I9482&lt;=0.1,"5-10%",IF(I9482&lt;=0.2,"10-20%",IF(I9482&lt;=0.4,"20-40%","Above 40%")))))</f>
        <v>20-40%</v>
      </c>
      <c r="N9482" s="6" t="str">
        <f aca="false">IF(AND(H9482&gt;=Summary!$B$25,I9482&gt;=Summary!$B$26,I9482&lt;=Summary!$B$27,J9482&gt;=Summary!$B$28,J9482&lt;=Summary!$B$29,F9482*J9482&gt;1),"Yes","No")</f>
        <v>Yes</v>
      </c>
    </row>
    <row r="9483" customFormat="false" ht="15" hidden="false" customHeight="false" outlineLevel="0" collapsed="false">
      <c r="A9483" s="6" t="s">
        <v>156</v>
      </c>
      <c r="B9483" s="45" t="n">
        <v>44531</v>
      </c>
      <c r="C9483" s="6" t="s">
        <v>189</v>
      </c>
      <c r="D9483" s="6" t="s">
        <v>201</v>
      </c>
      <c r="E9483" s="6" t="s">
        <v>174</v>
      </c>
      <c r="F9483" s="34" t="n">
        <v>0.25228363275528</v>
      </c>
      <c r="G9483" s="34" t="n">
        <v>0.271597200459626</v>
      </c>
      <c r="H9483" s="34" t="n">
        <v>-0.0193135677043465</v>
      </c>
      <c r="I9483" s="34" t="n">
        <v>-0.0711110706283497</v>
      </c>
      <c r="J9483" s="35" t="n">
        <v>3.67</v>
      </c>
      <c r="K9483" s="6" t="n">
        <v>1</v>
      </c>
      <c r="L9483" s="35" t="n">
        <v>2.67</v>
      </c>
      <c r="M9483" s="6" t="str">
        <f aca="false">IF(I9483&lt;=0,"Below 0%",IF(I9483&lt;=0.05,"0-5%",IF(I9483&lt;=0.1,"5-10%",IF(I9483&lt;=0.2,"10-20%",IF(I9483&lt;=0.4,"20-40%","Above 40%")))))</f>
        <v>Below 0%</v>
      </c>
      <c r="N9483" s="6" t="str">
        <f aca="false">IF(AND(H9483&gt;=Summary!$B$25,I9483&gt;=Summary!$B$26,I9483&lt;=Summary!$B$27,J9483&gt;=Summary!$B$28,J9483&lt;=Summary!$B$29,F9483*J9483&gt;1),"Yes","No")</f>
        <v>No</v>
      </c>
    </row>
    <row r="9484" customFormat="false" ht="15" hidden="false" customHeight="false" outlineLevel="0" collapsed="false">
      <c r="A9484" s="6" t="s">
        <v>156</v>
      </c>
      <c r="B9484" s="45" t="n">
        <v>44531</v>
      </c>
      <c r="C9484" s="6" t="s">
        <v>189</v>
      </c>
      <c r="D9484" s="6" t="s">
        <v>201</v>
      </c>
      <c r="E9484" s="6" t="s">
        <v>177</v>
      </c>
      <c r="F9484" s="34" t="n">
        <v>0.133186429738998</v>
      </c>
      <c r="G9484" s="34" t="n">
        <v>0.249190431421707</v>
      </c>
      <c r="H9484" s="34" t="n">
        <v>-0.116004001682708</v>
      </c>
      <c r="I9484" s="34" t="n">
        <v>-0.465523499521513</v>
      </c>
      <c r="J9484" s="35" t="n">
        <v>4</v>
      </c>
      <c r="K9484" s="6" t="n">
        <v>0</v>
      </c>
      <c r="L9484" s="35" t="n">
        <v>-1</v>
      </c>
      <c r="M9484" s="6" t="str">
        <f aca="false">IF(I9484&lt;=0,"Below 0%",IF(I9484&lt;=0.05,"0-5%",IF(I9484&lt;=0.1,"5-10%",IF(I9484&lt;=0.2,"10-20%",IF(I9484&lt;=0.4,"20-40%","Above 40%")))))</f>
        <v>Below 0%</v>
      </c>
      <c r="N9484" s="6" t="str">
        <f aca="false">IF(AND(H9484&gt;=Summary!$B$25,I9484&gt;=Summary!$B$26,I9484&lt;=Summary!$B$27,J9484&gt;=Summary!$B$28,J9484&lt;=Summary!$B$29,F9484*J9484&gt;1),"Yes","No")</f>
        <v>No</v>
      </c>
    </row>
    <row r="9485" customFormat="false" ht="15" hidden="false" customHeight="false" outlineLevel="0" collapsed="false">
      <c r="A9485" s="6" t="s">
        <v>156</v>
      </c>
      <c r="B9485" s="45" t="n">
        <v>44531</v>
      </c>
      <c r="C9485" s="6" t="s">
        <v>203</v>
      </c>
      <c r="D9485" s="6" t="s">
        <v>196</v>
      </c>
      <c r="E9485" s="6" t="s">
        <v>187</v>
      </c>
      <c r="F9485" s="34" t="n">
        <v>0.45476895570755</v>
      </c>
      <c r="G9485" s="34" t="n">
        <v>0.493292963119166</v>
      </c>
      <c r="H9485" s="34" t="n">
        <v>-0.0385240074116155</v>
      </c>
      <c r="I9485" s="34" t="n">
        <v>-0.0780955948935951</v>
      </c>
      <c r="J9485" s="35" t="n">
        <v>2.02</v>
      </c>
      <c r="K9485" s="6" t="n">
        <v>0</v>
      </c>
      <c r="L9485" s="35" t="n">
        <v>-1</v>
      </c>
      <c r="M9485" s="6" t="str">
        <f aca="false">IF(I9485&lt;=0,"Below 0%",IF(I9485&lt;=0.05,"0-5%",IF(I9485&lt;=0.1,"5-10%",IF(I9485&lt;=0.2,"10-20%",IF(I9485&lt;=0.4,"20-40%","Above 40%")))))</f>
        <v>Below 0%</v>
      </c>
      <c r="N9485" s="6" t="str">
        <f aca="false">IF(AND(H9485&gt;=Summary!$B$25,I9485&gt;=Summary!$B$26,I9485&lt;=Summary!$B$27,J9485&gt;=Summary!$B$28,J9485&lt;=Summary!$B$29,F9485*J9485&gt;1),"Yes","No")</f>
        <v>No</v>
      </c>
    </row>
    <row r="9486" customFormat="false" ht="15" hidden="false" customHeight="false" outlineLevel="0" collapsed="false">
      <c r="A9486" s="6" t="s">
        <v>156</v>
      </c>
      <c r="B9486" s="45" t="n">
        <v>44531</v>
      </c>
      <c r="C9486" s="6" t="s">
        <v>203</v>
      </c>
      <c r="D9486" s="6" t="s">
        <v>196</v>
      </c>
      <c r="E9486" s="6" t="s">
        <v>174</v>
      </c>
      <c r="F9486" s="34" t="n">
        <v>0.257285535335541</v>
      </c>
      <c r="G9486" s="34" t="n">
        <v>0.282280959065358</v>
      </c>
      <c r="H9486" s="34" t="n">
        <v>-0.0249954237298175</v>
      </c>
      <c r="I9486" s="34" t="n">
        <v>-0.0885480331814733</v>
      </c>
      <c r="J9486" s="35" t="n">
        <v>3.53</v>
      </c>
      <c r="K9486" s="6" t="n">
        <v>1</v>
      </c>
      <c r="L9486" s="35" t="n">
        <v>2.53</v>
      </c>
      <c r="M9486" s="6" t="str">
        <f aca="false">IF(I9486&lt;=0,"Below 0%",IF(I9486&lt;=0.05,"0-5%",IF(I9486&lt;=0.1,"5-10%",IF(I9486&lt;=0.2,"10-20%",IF(I9486&lt;=0.4,"20-40%","Above 40%")))))</f>
        <v>Below 0%</v>
      </c>
      <c r="N9486" s="6" t="str">
        <f aca="false">IF(AND(H9486&gt;=Summary!$B$25,I9486&gt;=Summary!$B$26,I9486&lt;=Summary!$B$27,J9486&gt;=Summary!$B$28,J9486&lt;=Summary!$B$29,F9486*J9486&gt;1),"Yes","No")</f>
        <v>No</v>
      </c>
    </row>
    <row r="9487" customFormat="false" ht="15" hidden="false" customHeight="false" outlineLevel="0" collapsed="false">
      <c r="A9487" s="6" t="s">
        <v>156</v>
      </c>
      <c r="B9487" s="45" t="n">
        <v>44531</v>
      </c>
      <c r="C9487" s="6" t="s">
        <v>203</v>
      </c>
      <c r="D9487" s="6" t="s">
        <v>196</v>
      </c>
      <c r="E9487" s="6" t="s">
        <v>177</v>
      </c>
      <c r="F9487" s="34" t="n">
        <v>0.287945538759232</v>
      </c>
      <c r="G9487" s="34" t="n">
        <v>0.224426077815476</v>
      </c>
      <c r="H9487" s="34" t="n">
        <v>0.0635194609437554</v>
      </c>
      <c r="I9487" s="34" t="n">
        <v>0.28303066008212</v>
      </c>
      <c r="J9487" s="35" t="n">
        <v>4.44</v>
      </c>
      <c r="K9487" s="6" t="n">
        <v>0</v>
      </c>
      <c r="L9487" s="35" t="n">
        <v>-1</v>
      </c>
      <c r="M9487" s="6" t="str">
        <f aca="false">IF(I9487&lt;=0,"Below 0%",IF(I9487&lt;=0.05,"0-5%",IF(I9487&lt;=0.1,"5-10%",IF(I9487&lt;=0.2,"10-20%",IF(I9487&lt;=0.4,"20-40%","Above 40%")))))</f>
        <v>20-40%</v>
      </c>
      <c r="N9487" s="6" t="str">
        <f aca="false">IF(AND(H9487&gt;=Summary!$B$25,I9487&gt;=Summary!$B$26,I9487&lt;=Summary!$B$27,J9487&gt;=Summary!$B$28,J9487&lt;=Summary!$B$29,F9487*J9487&gt;1),"Yes","No")</f>
        <v>Yes</v>
      </c>
    </row>
    <row r="9488" customFormat="false" ht="15" hidden="false" customHeight="false" outlineLevel="0" collapsed="false">
      <c r="A9488" s="6" t="s">
        <v>156</v>
      </c>
      <c r="B9488" s="45" t="n">
        <v>44532</v>
      </c>
      <c r="C9488" s="6" t="s">
        <v>176</v>
      </c>
      <c r="D9488" s="6" t="s">
        <v>185</v>
      </c>
      <c r="E9488" s="6" t="s">
        <v>187</v>
      </c>
      <c r="F9488" s="34" t="n">
        <v>0.510580003261566</v>
      </c>
      <c r="G9488" s="34" t="n">
        <v>0.475293036083659</v>
      </c>
      <c r="H9488" s="34" t="n">
        <v>0.0352869671779073</v>
      </c>
      <c r="I9488" s="34" t="n">
        <v>0.0742425503825313</v>
      </c>
      <c r="J9488" s="35" t="n">
        <v>2.1</v>
      </c>
      <c r="K9488" s="6" t="n">
        <v>1</v>
      </c>
      <c r="L9488" s="35" t="n">
        <v>1.1</v>
      </c>
      <c r="M9488" s="6" t="str">
        <f aca="false">IF(I9488&lt;=0,"Below 0%",IF(I9488&lt;=0.05,"0-5%",IF(I9488&lt;=0.1,"5-10%",IF(I9488&lt;=0.2,"10-20%",IF(I9488&lt;=0.4,"20-40%","Above 40%")))))</f>
        <v>5-10%</v>
      </c>
      <c r="N9488" s="6" t="str">
        <f aca="false">IF(AND(H9488&gt;=Summary!$B$25,I9488&gt;=Summary!$B$26,I9488&lt;=Summary!$B$27,J9488&gt;=Summary!$B$28,J9488&lt;=Summary!$B$29,F9488*J9488&gt;1),"Yes","No")</f>
        <v>No</v>
      </c>
    </row>
    <row r="9489" customFormat="false" ht="15" hidden="false" customHeight="false" outlineLevel="0" collapsed="false">
      <c r="A9489" s="6" t="s">
        <v>156</v>
      </c>
      <c r="B9489" s="45" t="n">
        <v>44532</v>
      </c>
      <c r="C9489" s="6" t="s">
        <v>176</v>
      </c>
      <c r="D9489" s="6" t="s">
        <v>185</v>
      </c>
      <c r="E9489" s="6" t="s">
        <v>174</v>
      </c>
      <c r="F9489" s="34" t="n">
        <v>0.257743149995804</v>
      </c>
      <c r="G9489" s="34" t="n">
        <v>0.259250746954723</v>
      </c>
      <c r="H9489" s="34" t="n">
        <v>-0.00150759695891922</v>
      </c>
      <c r="I9489" s="34" t="n">
        <v>-0.00581520777327793</v>
      </c>
      <c r="J9489" s="35" t="n">
        <v>3.85</v>
      </c>
      <c r="K9489" s="6" t="n">
        <v>0</v>
      </c>
      <c r="L9489" s="35" t="n">
        <v>-1</v>
      </c>
      <c r="M9489" s="6" t="str">
        <f aca="false">IF(I9489&lt;=0,"Below 0%",IF(I9489&lt;=0.05,"0-5%",IF(I9489&lt;=0.1,"5-10%",IF(I9489&lt;=0.2,"10-20%",IF(I9489&lt;=0.4,"20-40%","Above 40%")))))</f>
        <v>Below 0%</v>
      </c>
      <c r="N9489" s="6" t="str">
        <f aca="false">IF(AND(H9489&gt;=Summary!$B$25,I9489&gt;=Summary!$B$26,I9489&lt;=Summary!$B$27,J9489&gt;=Summary!$B$28,J9489&lt;=Summary!$B$29,F9489*J9489&gt;1),"Yes","No")</f>
        <v>No</v>
      </c>
    </row>
    <row r="9490" customFormat="false" ht="15" hidden="false" customHeight="false" outlineLevel="0" collapsed="false">
      <c r="A9490" s="6" t="s">
        <v>156</v>
      </c>
      <c r="B9490" s="45" t="n">
        <v>44532</v>
      </c>
      <c r="C9490" s="6" t="s">
        <v>176</v>
      </c>
      <c r="D9490" s="6" t="s">
        <v>185</v>
      </c>
      <c r="E9490" s="6" t="s">
        <v>177</v>
      </c>
      <c r="F9490" s="34" t="n">
        <v>0.231676861643791</v>
      </c>
      <c r="G9490" s="34" t="n">
        <v>0.265456216961618</v>
      </c>
      <c r="H9490" s="34" t="n">
        <v>-0.0337793553178268</v>
      </c>
      <c r="I9490" s="34" t="n">
        <v>-0.127250194794688</v>
      </c>
      <c r="J9490" s="35" t="n">
        <v>3.76</v>
      </c>
      <c r="K9490" s="6" t="n">
        <v>0</v>
      </c>
      <c r="L9490" s="35" t="n">
        <v>-1</v>
      </c>
      <c r="M9490" s="6" t="str">
        <f aca="false">IF(I9490&lt;=0,"Below 0%",IF(I9490&lt;=0.05,"0-5%",IF(I9490&lt;=0.1,"5-10%",IF(I9490&lt;=0.2,"10-20%",IF(I9490&lt;=0.4,"20-40%","Above 40%")))))</f>
        <v>Below 0%</v>
      </c>
      <c r="N9490" s="6" t="str">
        <f aca="false">IF(AND(H9490&gt;=Summary!$B$25,I9490&gt;=Summary!$B$26,I9490&lt;=Summary!$B$27,J9490&gt;=Summary!$B$28,J9490&lt;=Summary!$B$29,F9490*J9490&gt;1),"Yes","No")</f>
        <v>No</v>
      </c>
    </row>
    <row r="9491" customFormat="false" ht="15" hidden="false" customHeight="false" outlineLevel="0" collapsed="false">
      <c r="A9491" s="6" t="s">
        <v>156</v>
      </c>
      <c r="B9491" s="45" t="n">
        <v>44532</v>
      </c>
      <c r="C9491" s="6" t="s">
        <v>181</v>
      </c>
      <c r="D9491" s="6" t="s">
        <v>206</v>
      </c>
      <c r="E9491" s="6" t="s">
        <v>187</v>
      </c>
      <c r="F9491" s="34" t="n">
        <v>0.510047018527985</v>
      </c>
      <c r="G9491" s="34" t="n">
        <v>0.588609142019066</v>
      </c>
      <c r="H9491" s="34" t="n">
        <v>-0.0785621234910816</v>
      </c>
      <c r="I9491" s="34" t="n">
        <v>-0.133470783721767</v>
      </c>
      <c r="J9491" s="35" t="n">
        <v>1.7</v>
      </c>
      <c r="K9491" s="6" t="n">
        <v>1</v>
      </c>
      <c r="L9491" s="35" t="n">
        <v>0.7</v>
      </c>
      <c r="M9491" s="6" t="str">
        <f aca="false">IF(I9491&lt;=0,"Below 0%",IF(I9491&lt;=0.05,"0-5%",IF(I9491&lt;=0.1,"5-10%",IF(I9491&lt;=0.2,"10-20%",IF(I9491&lt;=0.4,"20-40%","Above 40%")))))</f>
        <v>Below 0%</v>
      </c>
      <c r="N9491" s="6" t="str">
        <f aca="false">IF(AND(H9491&gt;=Summary!$B$25,I9491&gt;=Summary!$B$26,I9491&lt;=Summary!$B$27,J9491&gt;=Summary!$B$28,J9491&lt;=Summary!$B$29,F9491*J9491&gt;1),"Yes","No")</f>
        <v>No</v>
      </c>
    </row>
    <row r="9492" customFormat="false" ht="15" hidden="false" customHeight="false" outlineLevel="0" collapsed="false">
      <c r="A9492" s="6" t="s">
        <v>156</v>
      </c>
      <c r="B9492" s="45" t="n">
        <v>44532</v>
      </c>
      <c r="C9492" s="6" t="s">
        <v>181</v>
      </c>
      <c r="D9492" s="6" t="s">
        <v>206</v>
      </c>
      <c r="E9492" s="6" t="s">
        <v>174</v>
      </c>
      <c r="F9492" s="34" t="n">
        <v>0.248554646968842</v>
      </c>
      <c r="G9492" s="34" t="n">
        <v>0.232705939868003</v>
      </c>
      <c r="H9492" s="34" t="n">
        <v>0.0158487071008386</v>
      </c>
      <c r="I9492" s="34" t="n">
        <v>0.0681061562495071</v>
      </c>
      <c r="J9492" s="35" t="n">
        <v>4.3</v>
      </c>
      <c r="K9492" s="6" t="n">
        <v>0</v>
      </c>
      <c r="L9492" s="35" t="n">
        <v>-1</v>
      </c>
      <c r="M9492" s="6" t="str">
        <f aca="false">IF(I9492&lt;=0,"Below 0%",IF(I9492&lt;=0.05,"0-5%",IF(I9492&lt;=0.1,"5-10%",IF(I9492&lt;=0.2,"10-20%",IF(I9492&lt;=0.4,"20-40%","Above 40%")))))</f>
        <v>5-10%</v>
      </c>
      <c r="N9492" s="6" t="str">
        <f aca="false">IF(AND(H9492&gt;=Summary!$B$25,I9492&gt;=Summary!$B$26,I9492&lt;=Summary!$B$27,J9492&gt;=Summary!$B$28,J9492&lt;=Summary!$B$29,F9492*J9492&gt;1),"Yes","No")</f>
        <v>No</v>
      </c>
    </row>
    <row r="9493" customFormat="false" ht="15" hidden="false" customHeight="false" outlineLevel="0" collapsed="false">
      <c r="A9493" s="6" t="s">
        <v>156</v>
      </c>
      <c r="B9493" s="45" t="n">
        <v>44532</v>
      </c>
      <c r="C9493" s="6" t="s">
        <v>181</v>
      </c>
      <c r="D9493" s="6" t="s">
        <v>206</v>
      </c>
      <c r="E9493" s="6" t="s">
        <v>177</v>
      </c>
      <c r="F9493" s="34" t="n">
        <v>0.24139828979969</v>
      </c>
      <c r="G9493" s="34" t="n">
        <v>0.178684918112931</v>
      </c>
      <c r="H9493" s="34" t="n">
        <v>0.0627133716867594</v>
      </c>
      <c r="I9493" s="34" t="n">
        <v>0.350971824309894</v>
      </c>
      <c r="J9493" s="35" t="n">
        <v>5.6</v>
      </c>
      <c r="K9493" s="6" t="n">
        <v>0</v>
      </c>
      <c r="L9493" s="35" t="n">
        <v>-1</v>
      </c>
      <c r="M9493" s="6" t="str">
        <f aca="false">IF(I9493&lt;=0,"Below 0%",IF(I9493&lt;=0.05,"0-5%",IF(I9493&lt;=0.1,"5-10%",IF(I9493&lt;=0.2,"10-20%",IF(I9493&lt;=0.4,"20-40%","Above 40%")))))</f>
        <v>20-40%</v>
      </c>
      <c r="N9493" s="6" t="str">
        <f aca="false">IF(AND(H9493&gt;=Summary!$B$25,I9493&gt;=Summary!$B$26,I9493&lt;=Summary!$B$27,J9493&gt;=Summary!$B$28,J9493&lt;=Summary!$B$29,F9493*J9493&gt;1),"Yes","No")</f>
        <v>No</v>
      </c>
    </row>
    <row r="9494" customFormat="false" ht="15" hidden="false" customHeight="false" outlineLevel="0" collapsed="false">
      <c r="A9494" s="6" t="s">
        <v>156</v>
      </c>
      <c r="B9494" s="45" t="n">
        <v>44534</v>
      </c>
      <c r="C9494" s="6" t="s">
        <v>188</v>
      </c>
      <c r="D9494" s="6" t="s">
        <v>196</v>
      </c>
      <c r="E9494" s="6" t="s">
        <v>187</v>
      </c>
      <c r="F9494" s="34" t="n">
        <v>0.430027425289154</v>
      </c>
      <c r="G9494" s="34" t="n">
        <v>0.411839225263395</v>
      </c>
      <c r="H9494" s="34" t="n">
        <v>0.0181882000257591</v>
      </c>
      <c r="I9494" s="34" t="n">
        <v>0.0441633504291066</v>
      </c>
      <c r="J9494" s="35" t="n">
        <v>2.44</v>
      </c>
      <c r="K9494" s="6" t="n">
        <v>1</v>
      </c>
      <c r="L9494" s="35" t="n">
        <v>1.44</v>
      </c>
      <c r="M9494" s="6" t="str">
        <f aca="false">IF(I9494&lt;=0,"Below 0%",IF(I9494&lt;=0.05,"0-5%",IF(I9494&lt;=0.1,"5-10%",IF(I9494&lt;=0.2,"10-20%",IF(I9494&lt;=0.4,"20-40%","Above 40%")))))</f>
        <v>0-5%</v>
      </c>
      <c r="N9494" s="6" t="str">
        <f aca="false">IF(AND(H9494&gt;=Summary!$B$25,I9494&gt;=Summary!$B$26,I9494&lt;=Summary!$B$27,J9494&gt;=Summary!$B$28,J9494&lt;=Summary!$B$29,F9494*J9494&gt;1),"Yes","No")</f>
        <v>No</v>
      </c>
    </row>
    <row r="9495" customFormat="false" ht="15" hidden="false" customHeight="false" outlineLevel="0" collapsed="false">
      <c r="A9495" s="6" t="s">
        <v>156</v>
      </c>
      <c r="B9495" s="45" t="n">
        <v>44534</v>
      </c>
      <c r="C9495" s="6" t="s">
        <v>188</v>
      </c>
      <c r="D9495" s="6" t="s">
        <v>196</v>
      </c>
      <c r="E9495" s="6" t="s">
        <v>174</v>
      </c>
      <c r="F9495" s="34" t="n">
        <v>0.247111290693283</v>
      </c>
      <c r="G9495" s="34" t="n">
        <v>0.27991301104253</v>
      </c>
      <c r="H9495" s="34" t="n">
        <v>-0.0328017203492472</v>
      </c>
      <c r="I9495" s="34" t="n">
        <v>-0.117185407806082</v>
      </c>
      <c r="J9495" s="35" t="n">
        <v>3.59</v>
      </c>
      <c r="K9495" s="6" t="n">
        <v>0</v>
      </c>
      <c r="L9495" s="35" t="n">
        <v>-1</v>
      </c>
      <c r="M9495" s="6" t="str">
        <f aca="false">IF(I9495&lt;=0,"Below 0%",IF(I9495&lt;=0.05,"0-5%",IF(I9495&lt;=0.1,"5-10%",IF(I9495&lt;=0.2,"10-20%",IF(I9495&lt;=0.4,"20-40%","Above 40%")))))</f>
        <v>Below 0%</v>
      </c>
      <c r="N9495" s="6" t="str">
        <f aca="false">IF(AND(H9495&gt;=Summary!$B$25,I9495&gt;=Summary!$B$26,I9495&lt;=Summary!$B$27,J9495&gt;=Summary!$B$28,J9495&lt;=Summary!$B$29,F9495*J9495&gt;1),"Yes","No")</f>
        <v>No</v>
      </c>
    </row>
    <row r="9496" customFormat="false" ht="15" hidden="false" customHeight="false" outlineLevel="0" collapsed="false">
      <c r="A9496" s="6" t="s">
        <v>156</v>
      </c>
      <c r="B9496" s="45" t="n">
        <v>44534</v>
      </c>
      <c r="C9496" s="6" t="s">
        <v>188</v>
      </c>
      <c r="D9496" s="6" t="s">
        <v>196</v>
      </c>
      <c r="E9496" s="6" t="s">
        <v>177</v>
      </c>
      <c r="F9496" s="34" t="n">
        <v>0.322861284017563</v>
      </c>
      <c r="G9496" s="34" t="n">
        <v>0.308247763694075</v>
      </c>
      <c r="H9496" s="34" t="n">
        <v>0.0146135203234881</v>
      </c>
      <c r="I9496" s="34" t="n">
        <v>0.0474083579661961</v>
      </c>
      <c r="J9496" s="35" t="n">
        <v>3.26</v>
      </c>
      <c r="K9496" s="6" t="n">
        <v>0</v>
      </c>
      <c r="L9496" s="35" t="n">
        <v>-1</v>
      </c>
      <c r="M9496" s="6" t="str">
        <f aca="false">IF(I9496&lt;=0,"Below 0%",IF(I9496&lt;=0.05,"0-5%",IF(I9496&lt;=0.1,"5-10%",IF(I9496&lt;=0.2,"10-20%",IF(I9496&lt;=0.4,"20-40%","Above 40%")))))</f>
        <v>0-5%</v>
      </c>
      <c r="N9496" s="6" t="str">
        <f aca="false">IF(AND(H9496&gt;=Summary!$B$25,I9496&gt;=Summary!$B$26,I9496&lt;=Summary!$B$27,J9496&gt;=Summary!$B$28,J9496&lt;=Summary!$B$29,F9496*J9496&gt;1),"Yes","No")</f>
        <v>No</v>
      </c>
    </row>
    <row r="9497" customFormat="false" ht="15" hidden="false" customHeight="false" outlineLevel="0" collapsed="false">
      <c r="A9497" s="6" t="s">
        <v>156</v>
      </c>
      <c r="B9497" s="45" t="n">
        <v>44534</v>
      </c>
      <c r="C9497" s="6" t="s">
        <v>179</v>
      </c>
      <c r="D9497" s="6" t="s">
        <v>201</v>
      </c>
      <c r="E9497" s="6" t="s">
        <v>187</v>
      </c>
      <c r="F9497" s="34" t="n">
        <v>0.407169580459595</v>
      </c>
      <c r="G9497" s="34" t="n">
        <v>0.395851487835888</v>
      </c>
      <c r="H9497" s="34" t="n">
        <v>0.0113180926237067</v>
      </c>
      <c r="I9497" s="34" t="n">
        <v>0.0285917647691121</v>
      </c>
      <c r="J9497" s="35" t="n">
        <v>2.54</v>
      </c>
      <c r="K9497" s="6" t="n">
        <v>0</v>
      </c>
      <c r="L9497" s="35" t="n">
        <v>-1</v>
      </c>
      <c r="M9497" s="6" t="str">
        <f aca="false">IF(I9497&lt;=0,"Below 0%",IF(I9497&lt;=0.05,"0-5%",IF(I9497&lt;=0.1,"5-10%",IF(I9497&lt;=0.2,"10-20%",IF(I9497&lt;=0.4,"20-40%","Above 40%")))))</f>
        <v>0-5%</v>
      </c>
      <c r="N9497" s="6" t="str">
        <f aca="false">IF(AND(H9497&gt;=Summary!$B$25,I9497&gt;=Summary!$B$26,I9497&lt;=Summary!$B$27,J9497&gt;=Summary!$B$28,J9497&lt;=Summary!$B$29,F9497*J9497&gt;1),"Yes","No")</f>
        <v>No</v>
      </c>
    </row>
    <row r="9498" customFormat="false" ht="15" hidden="false" customHeight="false" outlineLevel="0" collapsed="false">
      <c r="A9498" s="6" t="s">
        <v>156</v>
      </c>
      <c r="B9498" s="45" t="n">
        <v>44534</v>
      </c>
      <c r="C9498" s="6" t="s">
        <v>179</v>
      </c>
      <c r="D9498" s="6" t="s">
        <v>201</v>
      </c>
      <c r="E9498" s="6" t="s">
        <v>174</v>
      </c>
      <c r="F9498" s="34" t="n">
        <v>0.371447086334229</v>
      </c>
      <c r="G9498" s="34" t="n">
        <v>0.295724346795046</v>
      </c>
      <c r="H9498" s="34" t="n">
        <v>0.0757227395391827</v>
      </c>
      <c r="I9498" s="34" t="n">
        <v>0.256058523283046</v>
      </c>
      <c r="J9498" s="35" t="n">
        <v>3.4</v>
      </c>
      <c r="K9498" s="6" t="n">
        <v>1</v>
      </c>
      <c r="L9498" s="35" t="n">
        <v>2.4</v>
      </c>
      <c r="M9498" s="6" t="str">
        <f aca="false">IF(I9498&lt;=0,"Below 0%",IF(I9498&lt;=0.05,"0-5%",IF(I9498&lt;=0.1,"5-10%",IF(I9498&lt;=0.2,"10-20%",IF(I9498&lt;=0.4,"20-40%","Above 40%")))))</f>
        <v>20-40%</v>
      </c>
      <c r="N9498" s="6" t="str">
        <f aca="false">IF(AND(H9498&gt;=Summary!$B$25,I9498&gt;=Summary!$B$26,I9498&lt;=Summary!$B$27,J9498&gt;=Summary!$B$28,J9498&lt;=Summary!$B$29,F9498*J9498&gt;1),"Yes","No")</f>
        <v>Yes</v>
      </c>
    </row>
    <row r="9499" customFormat="false" ht="15" hidden="false" customHeight="false" outlineLevel="0" collapsed="false">
      <c r="A9499" s="6" t="s">
        <v>156</v>
      </c>
      <c r="B9499" s="45" t="n">
        <v>44534</v>
      </c>
      <c r="C9499" s="6" t="s">
        <v>179</v>
      </c>
      <c r="D9499" s="6" t="s">
        <v>201</v>
      </c>
      <c r="E9499" s="6" t="s">
        <v>177</v>
      </c>
      <c r="F9499" s="34" t="n">
        <v>0.221383288502693</v>
      </c>
      <c r="G9499" s="34" t="n">
        <v>0.308424165369066</v>
      </c>
      <c r="H9499" s="34" t="n">
        <v>-0.087040876866373</v>
      </c>
      <c r="I9499" s="34" t="n">
        <v>-0.282211598958915</v>
      </c>
      <c r="J9499" s="35" t="n">
        <v>3.26</v>
      </c>
      <c r="K9499" s="6" t="n">
        <v>0</v>
      </c>
      <c r="L9499" s="35" t="n">
        <v>-1</v>
      </c>
      <c r="M9499" s="6" t="str">
        <f aca="false">IF(I9499&lt;=0,"Below 0%",IF(I9499&lt;=0.05,"0-5%",IF(I9499&lt;=0.1,"5-10%",IF(I9499&lt;=0.2,"10-20%",IF(I9499&lt;=0.4,"20-40%","Above 40%")))))</f>
        <v>Below 0%</v>
      </c>
      <c r="N9499" s="6" t="str">
        <f aca="false">IF(AND(H9499&gt;=Summary!$B$25,I9499&gt;=Summary!$B$26,I9499&lt;=Summary!$B$27,J9499&gt;=Summary!$B$28,J9499&lt;=Summary!$B$29,F9499*J9499&gt;1),"Yes","No")</f>
        <v>No</v>
      </c>
    </row>
    <row r="9500" customFormat="false" ht="15" hidden="false" customHeight="false" outlineLevel="0" collapsed="false">
      <c r="A9500" s="6" t="s">
        <v>156</v>
      </c>
      <c r="B9500" s="45" t="n">
        <v>44534</v>
      </c>
      <c r="C9500" s="6" t="s">
        <v>198</v>
      </c>
      <c r="D9500" s="6" t="s">
        <v>194</v>
      </c>
      <c r="E9500" s="6" t="s">
        <v>187</v>
      </c>
      <c r="F9500" s="34" t="n">
        <v>0.128757953643799</v>
      </c>
      <c r="G9500" s="34" t="n">
        <v>0.0587235942237461</v>
      </c>
      <c r="H9500" s="34" t="n">
        <v>0.0700343594200527</v>
      </c>
      <c r="I9500" s="34" t="n">
        <v>1.19261023351552</v>
      </c>
      <c r="J9500" s="35" t="n">
        <v>17</v>
      </c>
      <c r="K9500" s="6" t="n">
        <v>0</v>
      </c>
      <c r="L9500" s="35" t="n">
        <v>-1</v>
      </c>
      <c r="M9500" s="6" t="str">
        <f aca="false">IF(I9500&lt;=0,"Below 0%",IF(I9500&lt;=0.05,"0-5%",IF(I9500&lt;=0.1,"5-10%",IF(I9500&lt;=0.2,"10-20%",IF(I9500&lt;=0.4,"20-40%","Above 40%")))))</f>
        <v>Above 40%</v>
      </c>
      <c r="N9500" s="6" t="str">
        <f aca="false">IF(AND(H9500&gt;=Summary!$B$25,I9500&gt;=Summary!$B$26,I9500&lt;=Summary!$B$27,J9500&gt;=Summary!$B$28,J9500&lt;=Summary!$B$29,F9500*J9500&gt;1),"Yes","No")</f>
        <v>No</v>
      </c>
    </row>
    <row r="9501" customFormat="false" ht="15" hidden="false" customHeight="false" outlineLevel="0" collapsed="false">
      <c r="A9501" s="6" t="s">
        <v>156</v>
      </c>
      <c r="B9501" s="45" t="n">
        <v>44534</v>
      </c>
      <c r="C9501" s="6" t="s">
        <v>198</v>
      </c>
      <c r="D9501" s="6" t="s">
        <v>194</v>
      </c>
      <c r="E9501" s="6" t="s">
        <v>174</v>
      </c>
      <c r="F9501" s="34" t="n">
        <v>0.1604243516922</v>
      </c>
      <c r="G9501" s="34" t="n">
        <v>0.129649493740738</v>
      </c>
      <c r="H9501" s="34" t="n">
        <v>0.0307748579514615</v>
      </c>
      <c r="I9501" s="34" t="n">
        <v>0.237369673135804</v>
      </c>
      <c r="J9501" s="35" t="n">
        <v>7.7</v>
      </c>
      <c r="K9501" s="6" t="n">
        <v>0</v>
      </c>
      <c r="L9501" s="35" t="n">
        <v>-1</v>
      </c>
      <c r="M9501" s="6" t="str">
        <f aca="false">IF(I9501&lt;=0,"Below 0%",IF(I9501&lt;=0.05,"0-5%",IF(I9501&lt;=0.1,"5-10%",IF(I9501&lt;=0.2,"10-20%",IF(I9501&lt;=0.4,"20-40%","Above 40%")))))</f>
        <v>20-40%</v>
      </c>
      <c r="N9501" s="6" t="str">
        <f aca="false">IF(AND(H9501&gt;=Summary!$B$25,I9501&gt;=Summary!$B$26,I9501&lt;=Summary!$B$27,J9501&gt;=Summary!$B$28,J9501&lt;=Summary!$B$29,F9501*J9501&gt;1),"Yes","No")</f>
        <v>No</v>
      </c>
    </row>
    <row r="9502" customFormat="false" ht="15" hidden="false" customHeight="false" outlineLevel="0" collapsed="false">
      <c r="A9502" s="6" t="s">
        <v>156</v>
      </c>
      <c r="B9502" s="45" t="n">
        <v>44534</v>
      </c>
      <c r="C9502" s="6" t="s">
        <v>198</v>
      </c>
      <c r="D9502" s="6" t="s">
        <v>194</v>
      </c>
      <c r="E9502" s="6" t="s">
        <v>177</v>
      </c>
      <c r="F9502" s="34" t="n">
        <v>0.710817635059357</v>
      </c>
      <c r="G9502" s="34" t="n">
        <v>0.811626912035516</v>
      </c>
      <c r="H9502" s="34" t="n">
        <v>-0.100809276976159</v>
      </c>
      <c r="I9502" s="34" t="n">
        <v>-0.124206424751657</v>
      </c>
      <c r="J9502" s="35" t="n">
        <v>1.23</v>
      </c>
      <c r="K9502" s="6" t="n">
        <v>1</v>
      </c>
      <c r="L9502" s="35" t="n">
        <v>0.23</v>
      </c>
      <c r="M9502" s="6" t="str">
        <f aca="false">IF(I9502&lt;=0,"Below 0%",IF(I9502&lt;=0.05,"0-5%",IF(I9502&lt;=0.1,"5-10%",IF(I9502&lt;=0.2,"10-20%",IF(I9502&lt;=0.4,"20-40%","Above 40%")))))</f>
        <v>Below 0%</v>
      </c>
      <c r="N9502" s="6" t="str">
        <f aca="false">IF(AND(H9502&gt;=Summary!$B$25,I9502&gt;=Summary!$B$26,I9502&lt;=Summary!$B$27,J9502&gt;=Summary!$B$28,J9502&lt;=Summary!$B$29,F9502*J9502&gt;1),"Yes","No")</f>
        <v>No</v>
      </c>
    </row>
    <row r="9503" customFormat="false" ht="15" hidden="false" customHeight="false" outlineLevel="0" collapsed="false">
      <c r="A9503" s="6" t="s">
        <v>156</v>
      </c>
      <c r="B9503" s="45" t="n">
        <v>44534</v>
      </c>
      <c r="C9503" s="6" t="s">
        <v>189</v>
      </c>
      <c r="D9503" s="6" t="s">
        <v>190</v>
      </c>
      <c r="E9503" s="6" t="s">
        <v>187</v>
      </c>
      <c r="F9503" s="34" t="n">
        <v>0.292524248361588</v>
      </c>
      <c r="G9503" s="34" t="n">
        <v>0.201413427561838</v>
      </c>
      <c r="H9503" s="34" t="n">
        <v>0.0911108207997501</v>
      </c>
      <c r="I9503" s="34" t="n">
        <v>0.452357233093496</v>
      </c>
      <c r="J9503" s="35" t="n">
        <v>5</v>
      </c>
      <c r="K9503" s="6" t="n">
        <v>1</v>
      </c>
      <c r="L9503" s="35" t="n">
        <v>4</v>
      </c>
      <c r="M9503" s="6" t="str">
        <f aca="false">IF(I9503&lt;=0,"Below 0%",IF(I9503&lt;=0.05,"0-5%",IF(I9503&lt;=0.1,"5-10%",IF(I9503&lt;=0.2,"10-20%",IF(I9503&lt;=0.4,"20-40%","Above 40%")))))</f>
        <v>Above 40%</v>
      </c>
      <c r="N9503" s="6" t="str">
        <f aca="false">IF(AND(H9503&gt;=Summary!$B$25,I9503&gt;=Summary!$B$26,I9503&lt;=Summary!$B$27,J9503&gt;=Summary!$B$28,J9503&lt;=Summary!$B$29,F9503*J9503&gt;1),"Yes","No")</f>
        <v>No</v>
      </c>
    </row>
    <row r="9504" customFormat="false" ht="15" hidden="false" customHeight="false" outlineLevel="0" collapsed="false">
      <c r="A9504" s="6" t="s">
        <v>156</v>
      </c>
      <c r="B9504" s="45" t="n">
        <v>44534</v>
      </c>
      <c r="C9504" s="6" t="s">
        <v>189</v>
      </c>
      <c r="D9504" s="6" t="s">
        <v>190</v>
      </c>
      <c r="E9504" s="6" t="s">
        <v>174</v>
      </c>
      <c r="F9504" s="34" t="n">
        <v>0.305370807647705</v>
      </c>
      <c r="G9504" s="34" t="n">
        <v>0.268551236749117</v>
      </c>
      <c r="H9504" s="34" t="n">
        <v>0.0368195708985885</v>
      </c>
      <c r="I9504" s="34" t="n">
        <v>0.137104454793428</v>
      </c>
      <c r="J9504" s="35" t="n">
        <v>3.75</v>
      </c>
      <c r="K9504" s="6" t="n">
        <v>0</v>
      </c>
      <c r="L9504" s="35" t="n">
        <v>-1</v>
      </c>
      <c r="M9504" s="6" t="str">
        <f aca="false">IF(I9504&lt;=0,"Below 0%",IF(I9504&lt;=0.05,"0-5%",IF(I9504&lt;=0.1,"5-10%",IF(I9504&lt;=0.2,"10-20%",IF(I9504&lt;=0.4,"20-40%","Above 40%")))))</f>
        <v>10-20%</v>
      </c>
      <c r="N9504" s="6" t="str">
        <f aca="false">IF(AND(H9504&gt;=Summary!$B$25,I9504&gt;=Summary!$B$26,I9504&lt;=Summary!$B$27,J9504&gt;=Summary!$B$28,J9504&lt;=Summary!$B$29,F9504*J9504&gt;1),"Yes","No")</f>
        <v>Yes</v>
      </c>
    </row>
    <row r="9505" customFormat="false" ht="15" hidden="false" customHeight="false" outlineLevel="0" collapsed="false">
      <c r="A9505" s="6" t="s">
        <v>156</v>
      </c>
      <c r="B9505" s="45" t="n">
        <v>44534</v>
      </c>
      <c r="C9505" s="6" t="s">
        <v>189</v>
      </c>
      <c r="D9505" s="6" t="s">
        <v>190</v>
      </c>
      <c r="E9505" s="6" t="s">
        <v>177</v>
      </c>
      <c r="F9505" s="34" t="n">
        <v>0.402104943990707</v>
      </c>
      <c r="G9505" s="34" t="n">
        <v>0.530035335689046</v>
      </c>
      <c r="H9505" s="34" t="n">
        <v>-0.127930391698339</v>
      </c>
      <c r="I9505" s="34" t="n">
        <v>-0.241362005670865</v>
      </c>
      <c r="J9505" s="35" t="n">
        <v>1.9</v>
      </c>
      <c r="K9505" s="6" t="n">
        <v>0</v>
      </c>
      <c r="L9505" s="35" t="n">
        <v>-1</v>
      </c>
      <c r="M9505" s="6" t="str">
        <f aca="false">IF(I9505&lt;=0,"Below 0%",IF(I9505&lt;=0.05,"0-5%",IF(I9505&lt;=0.1,"5-10%",IF(I9505&lt;=0.2,"10-20%",IF(I9505&lt;=0.4,"20-40%","Above 40%")))))</f>
        <v>Below 0%</v>
      </c>
      <c r="N9505" s="6" t="str">
        <f aca="false">IF(AND(H9505&gt;=Summary!$B$25,I9505&gt;=Summary!$B$26,I9505&lt;=Summary!$B$27,J9505&gt;=Summary!$B$28,J9505&lt;=Summary!$B$29,F9505*J9505&gt;1),"Yes","No")</f>
        <v>No</v>
      </c>
    </row>
    <row r="9506" customFormat="false" ht="15" hidden="false" customHeight="false" outlineLevel="0" collapsed="false">
      <c r="A9506" s="6" t="s">
        <v>156</v>
      </c>
      <c r="B9506" s="45" t="n">
        <v>44534</v>
      </c>
      <c r="C9506" s="6" t="s">
        <v>203</v>
      </c>
      <c r="D9506" s="6" t="s">
        <v>183</v>
      </c>
      <c r="E9506" s="6" t="s">
        <v>187</v>
      </c>
      <c r="F9506" s="34" t="n">
        <v>0.143920376896858</v>
      </c>
      <c r="G9506" s="34" t="n">
        <v>0.120894479385045</v>
      </c>
      <c r="H9506" s="34" t="n">
        <v>0.0230258975118128</v>
      </c>
      <c r="I9506" s="34" t="n">
        <v>0.190462770748001</v>
      </c>
      <c r="J9506" s="35" t="n">
        <v>8.33</v>
      </c>
      <c r="K9506" s="6" t="n">
        <v>0</v>
      </c>
      <c r="L9506" s="35" t="n">
        <v>-1</v>
      </c>
      <c r="M9506" s="6" t="str">
        <f aca="false">IF(I9506&lt;=0,"Below 0%",IF(I9506&lt;=0.05,"0-5%",IF(I9506&lt;=0.1,"5-10%",IF(I9506&lt;=0.2,"10-20%",IF(I9506&lt;=0.4,"20-40%","Above 40%")))))</f>
        <v>10-20%</v>
      </c>
      <c r="N9506" s="6" t="str">
        <f aca="false">IF(AND(H9506&gt;=Summary!$B$25,I9506&gt;=Summary!$B$26,I9506&lt;=Summary!$B$27,J9506&gt;=Summary!$B$28,J9506&lt;=Summary!$B$29,F9506*J9506&gt;1),"Yes","No")</f>
        <v>No</v>
      </c>
    </row>
    <row r="9507" customFormat="false" ht="15" hidden="false" customHeight="false" outlineLevel="0" collapsed="false">
      <c r="A9507" s="6" t="s">
        <v>156</v>
      </c>
      <c r="B9507" s="45" t="n">
        <v>44534</v>
      </c>
      <c r="C9507" s="6" t="s">
        <v>203</v>
      </c>
      <c r="D9507" s="6" t="s">
        <v>183</v>
      </c>
      <c r="E9507" s="6" t="s">
        <v>174</v>
      </c>
      <c r="F9507" s="34" t="n">
        <v>0.131756514310837</v>
      </c>
      <c r="G9507" s="34" t="n">
        <v>0.194036804099697</v>
      </c>
      <c r="H9507" s="34" t="n">
        <v>-0.0622802897888604</v>
      </c>
      <c r="I9507" s="34" t="n">
        <v>-0.320971529488088</v>
      </c>
      <c r="J9507" s="35" t="n">
        <v>5.19</v>
      </c>
      <c r="K9507" s="6" t="n">
        <v>0</v>
      </c>
      <c r="L9507" s="35" t="n">
        <v>-1</v>
      </c>
      <c r="M9507" s="6" t="str">
        <f aca="false">IF(I9507&lt;=0,"Below 0%",IF(I9507&lt;=0.05,"0-5%",IF(I9507&lt;=0.1,"5-10%",IF(I9507&lt;=0.2,"10-20%",IF(I9507&lt;=0.4,"20-40%","Above 40%")))))</f>
        <v>Below 0%</v>
      </c>
      <c r="N9507" s="6" t="str">
        <f aca="false">IF(AND(H9507&gt;=Summary!$B$25,I9507&gt;=Summary!$B$26,I9507&lt;=Summary!$B$27,J9507&gt;=Summary!$B$28,J9507&lt;=Summary!$B$29,F9507*J9507&gt;1),"Yes","No")</f>
        <v>No</v>
      </c>
    </row>
    <row r="9508" customFormat="false" ht="15" hidden="false" customHeight="false" outlineLevel="0" collapsed="false">
      <c r="A9508" s="6" t="s">
        <v>156</v>
      </c>
      <c r="B9508" s="45" t="n">
        <v>44534</v>
      </c>
      <c r="C9508" s="6" t="s">
        <v>203</v>
      </c>
      <c r="D9508" s="6" t="s">
        <v>183</v>
      </c>
      <c r="E9508" s="6" t="s">
        <v>177</v>
      </c>
      <c r="F9508" s="34" t="n">
        <v>0.724323093891144</v>
      </c>
      <c r="G9508" s="34" t="n">
        <v>0.685068716515258</v>
      </c>
      <c r="H9508" s="34" t="n">
        <v>0.0392543773758863</v>
      </c>
      <c r="I9508" s="34" t="n">
        <v>0.0572999123001292</v>
      </c>
      <c r="J9508" s="35" t="n">
        <v>1.47</v>
      </c>
      <c r="K9508" s="6" t="n">
        <v>1</v>
      </c>
      <c r="L9508" s="35" t="n">
        <v>0.47</v>
      </c>
      <c r="M9508" s="6" t="str">
        <f aca="false">IF(I9508&lt;=0,"Below 0%",IF(I9508&lt;=0.05,"0-5%",IF(I9508&lt;=0.1,"5-10%",IF(I9508&lt;=0.2,"10-20%",IF(I9508&lt;=0.4,"20-40%","Above 40%")))))</f>
        <v>5-10%</v>
      </c>
      <c r="N9508" s="6" t="str">
        <f aca="false">IF(AND(H9508&gt;=Summary!$B$25,I9508&gt;=Summary!$B$26,I9508&lt;=Summary!$B$27,J9508&gt;=Summary!$B$28,J9508&lt;=Summary!$B$29,F9508*J9508&gt;1),"Yes","No")</f>
        <v>No</v>
      </c>
    </row>
    <row r="9509" customFormat="false" ht="15" hidden="false" customHeight="false" outlineLevel="0" collapsed="false">
      <c r="A9509" s="6" t="s">
        <v>156</v>
      </c>
      <c r="B9509" s="45" t="n">
        <v>44535</v>
      </c>
      <c r="C9509" s="6" t="s">
        <v>182</v>
      </c>
      <c r="D9509" s="6" t="s">
        <v>195</v>
      </c>
      <c r="E9509" s="6" t="s">
        <v>187</v>
      </c>
      <c r="F9509" s="34" t="n">
        <v>0.396025270223618</v>
      </c>
      <c r="G9509" s="34" t="n">
        <v>0.4044282948086</v>
      </c>
      <c r="H9509" s="34" t="n">
        <v>-0.00840302458498271</v>
      </c>
      <c r="I9509" s="34" t="n">
        <v>-0.0207775387945087</v>
      </c>
      <c r="J9509" s="35" t="n">
        <v>2.51</v>
      </c>
      <c r="K9509" s="6" t="n">
        <v>1</v>
      </c>
      <c r="L9509" s="35" t="n">
        <v>1.51</v>
      </c>
      <c r="M9509" s="6" t="str">
        <f aca="false">IF(I9509&lt;=0,"Below 0%",IF(I9509&lt;=0.05,"0-5%",IF(I9509&lt;=0.1,"5-10%",IF(I9509&lt;=0.2,"10-20%",IF(I9509&lt;=0.4,"20-40%","Above 40%")))))</f>
        <v>Below 0%</v>
      </c>
      <c r="N9509" s="6" t="str">
        <f aca="false">IF(AND(H9509&gt;=Summary!$B$25,I9509&gt;=Summary!$B$26,I9509&lt;=Summary!$B$27,J9509&gt;=Summary!$B$28,J9509&lt;=Summary!$B$29,F9509*J9509&gt;1),"Yes","No")</f>
        <v>No</v>
      </c>
    </row>
    <row r="9510" customFormat="false" ht="15" hidden="false" customHeight="false" outlineLevel="0" collapsed="false">
      <c r="A9510" s="6" t="s">
        <v>156</v>
      </c>
      <c r="B9510" s="45" t="n">
        <v>44535</v>
      </c>
      <c r="C9510" s="6" t="s">
        <v>182</v>
      </c>
      <c r="D9510" s="6" t="s">
        <v>195</v>
      </c>
      <c r="E9510" s="6" t="s">
        <v>174</v>
      </c>
      <c r="F9510" s="34" t="n">
        <v>0.276467055082321</v>
      </c>
      <c r="G9510" s="34" t="n">
        <v>0.277353830592783</v>
      </c>
      <c r="H9510" s="34" t="n">
        <v>-0.000886775510462012</v>
      </c>
      <c r="I9510" s="34" t="n">
        <v>-0.00319727154503946</v>
      </c>
      <c r="J9510" s="35" t="n">
        <v>3.66</v>
      </c>
      <c r="K9510" s="6" t="n">
        <v>0</v>
      </c>
      <c r="L9510" s="35" t="n">
        <v>-1</v>
      </c>
      <c r="M9510" s="6" t="str">
        <f aca="false">IF(I9510&lt;=0,"Below 0%",IF(I9510&lt;=0.05,"0-5%",IF(I9510&lt;=0.1,"5-10%",IF(I9510&lt;=0.2,"10-20%",IF(I9510&lt;=0.4,"20-40%","Above 40%")))))</f>
        <v>Below 0%</v>
      </c>
      <c r="N9510" s="6" t="str">
        <f aca="false">IF(AND(H9510&gt;=Summary!$B$25,I9510&gt;=Summary!$B$26,I9510&lt;=Summary!$B$27,J9510&gt;=Summary!$B$28,J9510&lt;=Summary!$B$29,F9510*J9510&gt;1),"Yes","No")</f>
        <v>No</v>
      </c>
    </row>
    <row r="9511" customFormat="false" ht="15" hidden="false" customHeight="false" outlineLevel="0" collapsed="false">
      <c r="A9511" s="6" t="s">
        <v>156</v>
      </c>
      <c r="B9511" s="45" t="n">
        <v>44535</v>
      </c>
      <c r="C9511" s="6" t="s">
        <v>182</v>
      </c>
      <c r="D9511" s="6" t="s">
        <v>195</v>
      </c>
      <c r="E9511" s="6" t="s">
        <v>177</v>
      </c>
      <c r="F9511" s="34" t="n">
        <v>0.327507644891739</v>
      </c>
      <c r="G9511" s="34" t="n">
        <v>0.318217874598617</v>
      </c>
      <c r="H9511" s="34" t="n">
        <v>0.00928977029312239</v>
      </c>
      <c r="I9511" s="34" t="n">
        <v>0.0291931127528271</v>
      </c>
      <c r="J9511" s="35" t="n">
        <v>3.19</v>
      </c>
      <c r="K9511" s="6" t="n">
        <v>0</v>
      </c>
      <c r="L9511" s="35" t="n">
        <v>-1</v>
      </c>
      <c r="M9511" s="6" t="str">
        <f aca="false">IF(I9511&lt;=0,"Below 0%",IF(I9511&lt;=0.05,"0-5%",IF(I9511&lt;=0.1,"5-10%",IF(I9511&lt;=0.2,"10-20%",IF(I9511&lt;=0.4,"20-40%","Above 40%")))))</f>
        <v>0-5%</v>
      </c>
      <c r="N9511" s="6" t="str">
        <f aca="false">IF(AND(H9511&gt;=Summary!$B$25,I9511&gt;=Summary!$B$26,I9511&lt;=Summary!$B$27,J9511&gt;=Summary!$B$28,J9511&lt;=Summary!$B$29,F9511*J9511&gt;1),"Yes","No")</f>
        <v>No</v>
      </c>
    </row>
    <row r="9512" customFormat="false" ht="15" hidden="false" customHeight="false" outlineLevel="0" collapsed="false">
      <c r="A9512" s="6" t="s">
        <v>156</v>
      </c>
      <c r="B9512" s="45" t="n">
        <v>44535</v>
      </c>
      <c r="C9512" s="6" t="s">
        <v>205</v>
      </c>
      <c r="D9512" s="6" t="s">
        <v>206</v>
      </c>
      <c r="E9512" s="6" t="s">
        <v>187</v>
      </c>
      <c r="F9512" s="34" t="n">
        <v>0.478593826293945</v>
      </c>
      <c r="G9512" s="34" t="n">
        <v>0.499374217772215</v>
      </c>
      <c r="H9512" s="34" t="n">
        <v>-0.02078039147827</v>
      </c>
      <c r="I9512" s="34" t="n">
        <v>-0.0416128641381898</v>
      </c>
      <c r="J9512" s="35" t="n">
        <v>2</v>
      </c>
      <c r="K9512" s="6" t="n">
        <v>0</v>
      </c>
      <c r="L9512" s="35" t="n">
        <v>-1</v>
      </c>
      <c r="M9512" s="6" t="str">
        <f aca="false">IF(I9512&lt;=0,"Below 0%",IF(I9512&lt;=0.05,"0-5%",IF(I9512&lt;=0.1,"5-10%",IF(I9512&lt;=0.2,"10-20%",IF(I9512&lt;=0.4,"20-40%","Above 40%")))))</f>
        <v>Below 0%</v>
      </c>
      <c r="N9512" s="6" t="str">
        <f aca="false">IF(AND(H9512&gt;=Summary!$B$25,I9512&gt;=Summary!$B$26,I9512&lt;=Summary!$B$27,J9512&gt;=Summary!$B$28,J9512&lt;=Summary!$B$29,F9512*J9512&gt;1),"Yes","No")</f>
        <v>No</v>
      </c>
    </row>
    <row r="9513" customFormat="false" ht="15" hidden="false" customHeight="false" outlineLevel="0" collapsed="false">
      <c r="A9513" s="6" t="s">
        <v>156</v>
      </c>
      <c r="B9513" s="45" t="n">
        <v>44535</v>
      </c>
      <c r="C9513" s="6" t="s">
        <v>205</v>
      </c>
      <c r="D9513" s="6" t="s">
        <v>206</v>
      </c>
      <c r="E9513" s="6" t="s">
        <v>174</v>
      </c>
      <c r="F9513" s="34" t="n">
        <v>0.242904826998711</v>
      </c>
      <c r="G9513" s="34" t="n">
        <v>0.262828535669587</v>
      </c>
      <c r="H9513" s="34" t="n">
        <v>-0.0199237086708763</v>
      </c>
      <c r="I9513" s="34" t="n">
        <v>-0.0758049677525248</v>
      </c>
      <c r="J9513" s="35" t="n">
        <v>3.8</v>
      </c>
      <c r="K9513" s="6" t="n">
        <v>1</v>
      </c>
      <c r="L9513" s="35" t="n">
        <v>2.8</v>
      </c>
      <c r="M9513" s="6" t="str">
        <f aca="false">IF(I9513&lt;=0,"Below 0%",IF(I9513&lt;=0.05,"0-5%",IF(I9513&lt;=0.1,"5-10%",IF(I9513&lt;=0.2,"10-20%",IF(I9513&lt;=0.4,"20-40%","Above 40%")))))</f>
        <v>Below 0%</v>
      </c>
      <c r="N9513" s="6" t="str">
        <f aca="false">IF(AND(H9513&gt;=Summary!$B$25,I9513&gt;=Summary!$B$26,I9513&lt;=Summary!$B$27,J9513&gt;=Summary!$B$28,J9513&lt;=Summary!$B$29,F9513*J9513&gt;1),"Yes","No")</f>
        <v>No</v>
      </c>
    </row>
    <row r="9514" customFormat="false" ht="15" hidden="false" customHeight="false" outlineLevel="0" collapsed="false">
      <c r="A9514" s="6" t="s">
        <v>156</v>
      </c>
      <c r="B9514" s="45" t="n">
        <v>44535</v>
      </c>
      <c r="C9514" s="6" t="s">
        <v>205</v>
      </c>
      <c r="D9514" s="6" t="s">
        <v>206</v>
      </c>
      <c r="E9514" s="6" t="s">
        <v>177</v>
      </c>
      <c r="F9514" s="34" t="n">
        <v>0.278501302003861</v>
      </c>
      <c r="G9514" s="34" t="n">
        <v>0.237797246558198</v>
      </c>
      <c r="H9514" s="34" t="n">
        <v>0.0407040554456628</v>
      </c>
      <c r="I9514" s="34" t="n">
        <v>0.17117126474255</v>
      </c>
      <c r="J9514" s="35" t="n">
        <v>4.2</v>
      </c>
      <c r="K9514" s="6" t="n">
        <v>0</v>
      </c>
      <c r="L9514" s="35" t="n">
        <v>-1</v>
      </c>
      <c r="M9514" s="6" t="str">
        <f aca="false">IF(I9514&lt;=0,"Below 0%",IF(I9514&lt;=0.05,"0-5%",IF(I9514&lt;=0.1,"5-10%",IF(I9514&lt;=0.2,"10-20%",IF(I9514&lt;=0.4,"20-40%","Above 40%")))))</f>
        <v>10-20%</v>
      </c>
      <c r="N9514" s="6" t="str">
        <f aca="false">IF(AND(H9514&gt;=Summary!$B$25,I9514&gt;=Summary!$B$26,I9514&lt;=Summary!$B$27,J9514&gt;=Summary!$B$28,J9514&lt;=Summary!$B$29,F9514*J9514&gt;1),"Yes","No")</f>
        <v>Yes</v>
      </c>
    </row>
    <row r="9515" customFormat="false" ht="15" hidden="false" customHeight="false" outlineLevel="0" collapsed="false">
      <c r="A9515" s="6" t="s">
        <v>156</v>
      </c>
      <c r="B9515" s="45" t="n">
        <v>44535</v>
      </c>
      <c r="C9515" s="6" t="s">
        <v>176</v>
      </c>
      <c r="D9515" s="6" t="s">
        <v>180</v>
      </c>
      <c r="E9515" s="6" t="s">
        <v>187</v>
      </c>
      <c r="F9515" s="34" t="n">
        <v>0.672699272632599</v>
      </c>
      <c r="G9515" s="34" t="n">
        <v>0.62276693419281</v>
      </c>
      <c r="H9515" s="34" t="n">
        <v>0.0499323384397892</v>
      </c>
      <c r="I9515" s="34" t="n">
        <v>0.0801782106567817</v>
      </c>
      <c r="J9515" s="35" t="n">
        <v>1.61</v>
      </c>
      <c r="K9515" s="6" t="n">
        <v>1</v>
      </c>
      <c r="L9515" s="35" t="n">
        <v>0.61</v>
      </c>
      <c r="M9515" s="6" t="str">
        <f aca="false">IF(I9515&lt;=0,"Below 0%",IF(I9515&lt;=0.05,"0-5%",IF(I9515&lt;=0.1,"5-10%",IF(I9515&lt;=0.2,"10-20%",IF(I9515&lt;=0.4,"20-40%","Above 40%")))))</f>
        <v>5-10%</v>
      </c>
      <c r="N9515" s="6" t="str">
        <f aca="false">IF(AND(H9515&gt;=Summary!$B$25,I9515&gt;=Summary!$B$26,I9515&lt;=Summary!$B$27,J9515&gt;=Summary!$B$28,J9515&lt;=Summary!$B$29,F9515*J9515&gt;1),"Yes","No")</f>
        <v>No</v>
      </c>
    </row>
    <row r="9516" customFormat="false" ht="15" hidden="false" customHeight="false" outlineLevel="0" collapsed="false">
      <c r="A9516" s="6" t="s">
        <v>156</v>
      </c>
      <c r="B9516" s="45" t="n">
        <v>44535</v>
      </c>
      <c r="C9516" s="6" t="s">
        <v>176</v>
      </c>
      <c r="D9516" s="6" t="s">
        <v>180</v>
      </c>
      <c r="E9516" s="6" t="s">
        <v>174</v>
      </c>
      <c r="F9516" s="34" t="n">
        <v>0.217799559235573</v>
      </c>
      <c r="G9516" s="34" t="n">
        <v>0.225315677314702</v>
      </c>
      <c r="H9516" s="34" t="n">
        <v>-0.00751611807912911</v>
      </c>
      <c r="I9516" s="34" t="n">
        <v>-0.0333581673885534</v>
      </c>
      <c r="J9516" s="35" t="n">
        <v>4.45</v>
      </c>
      <c r="K9516" s="6" t="n">
        <v>0</v>
      </c>
      <c r="L9516" s="35" t="n">
        <v>-1</v>
      </c>
      <c r="M9516" s="6" t="str">
        <f aca="false">IF(I9516&lt;=0,"Below 0%",IF(I9516&lt;=0.05,"0-5%",IF(I9516&lt;=0.1,"5-10%",IF(I9516&lt;=0.2,"10-20%",IF(I9516&lt;=0.4,"20-40%","Above 40%")))))</f>
        <v>Below 0%</v>
      </c>
      <c r="N9516" s="6" t="str">
        <f aca="false">IF(AND(H9516&gt;=Summary!$B$25,I9516&gt;=Summary!$B$26,I9516&lt;=Summary!$B$27,J9516&gt;=Summary!$B$28,J9516&lt;=Summary!$B$29,F9516*J9516&gt;1),"Yes","No")</f>
        <v>No</v>
      </c>
    </row>
    <row r="9517" customFormat="false" ht="15" hidden="false" customHeight="false" outlineLevel="0" collapsed="false">
      <c r="A9517" s="6" t="s">
        <v>156</v>
      </c>
      <c r="B9517" s="45" t="n">
        <v>44535</v>
      </c>
      <c r="C9517" s="6" t="s">
        <v>176</v>
      </c>
      <c r="D9517" s="6" t="s">
        <v>180</v>
      </c>
      <c r="E9517" s="6" t="s">
        <v>177</v>
      </c>
      <c r="F9517" s="34" t="n">
        <v>0.109501160681248</v>
      </c>
      <c r="G9517" s="34" t="n">
        <v>0.151917388492488</v>
      </c>
      <c r="H9517" s="34" t="n">
        <v>-0.0424162278112407</v>
      </c>
      <c r="I9517" s="34" t="n">
        <v>-0.279205877827066</v>
      </c>
      <c r="J9517" s="35" t="n">
        <v>6.6</v>
      </c>
      <c r="K9517" s="6" t="n">
        <v>0</v>
      </c>
      <c r="L9517" s="35" t="n">
        <v>-1</v>
      </c>
      <c r="M9517" s="6" t="str">
        <f aca="false">IF(I9517&lt;=0,"Below 0%",IF(I9517&lt;=0.05,"0-5%",IF(I9517&lt;=0.1,"5-10%",IF(I9517&lt;=0.2,"10-20%",IF(I9517&lt;=0.4,"20-40%","Above 40%")))))</f>
        <v>Below 0%</v>
      </c>
      <c r="N9517" s="6" t="str">
        <f aca="false">IF(AND(H9517&gt;=Summary!$B$25,I9517&gt;=Summary!$B$26,I9517&lt;=Summary!$B$27,J9517&gt;=Summary!$B$28,J9517&lt;=Summary!$B$29,F9517*J9517&gt;1),"Yes","No")</f>
        <v>No</v>
      </c>
    </row>
    <row r="9518" customFormat="false" ht="15" hidden="false" customHeight="false" outlineLevel="0" collapsed="false">
      <c r="A9518" s="6" t="s">
        <v>156</v>
      </c>
      <c r="B9518" s="45" t="n">
        <v>44535</v>
      </c>
      <c r="C9518" s="6" t="s">
        <v>181</v>
      </c>
      <c r="D9518" s="6" t="s">
        <v>172</v>
      </c>
      <c r="E9518" s="6" t="s">
        <v>187</v>
      </c>
      <c r="F9518" s="34" t="n">
        <v>0.598957061767578</v>
      </c>
      <c r="G9518" s="34" t="n">
        <v>0.684655658477648</v>
      </c>
      <c r="H9518" s="34" t="n">
        <v>-0.08569859671007</v>
      </c>
      <c r="I9518" s="34" t="n">
        <v>-0.125170362135943</v>
      </c>
      <c r="J9518" s="35" t="n">
        <v>1.45</v>
      </c>
      <c r="K9518" s="6" t="n">
        <v>1</v>
      </c>
      <c r="L9518" s="35" t="n">
        <v>0.45</v>
      </c>
      <c r="M9518" s="6" t="str">
        <f aca="false">IF(I9518&lt;=0,"Below 0%",IF(I9518&lt;=0.05,"0-5%",IF(I9518&lt;=0.1,"5-10%",IF(I9518&lt;=0.2,"10-20%",IF(I9518&lt;=0.4,"20-40%","Above 40%")))))</f>
        <v>Below 0%</v>
      </c>
      <c r="N9518" s="6" t="str">
        <f aca="false">IF(AND(H9518&gt;=Summary!$B$25,I9518&gt;=Summary!$B$26,I9518&lt;=Summary!$B$27,J9518&gt;=Summary!$B$28,J9518&lt;=Summary!$B$29,F9518*J9518&gt;1),"Yes","No")</f>
        <v>No</v>
      </c>
    </row>
    <row r="9519" customFormat="false" ht="15" hidden="false" customHeight="false" outlineLevel="0" collapsed="false">
      <c r="A9519" s="6" t="s">
        <v>156</v>
      </c>
      <c r="B9519" s="45" t="n">
        <v>44535</v>
      </c>
      <c r="C9519" s="6" t="s">
        <v>181</v>
      </c>
      <c r="D9519" s="6" t="s">
        <v>172</v>
      </c>
      <c r="E9519" s="6" t="s">
        <v>174</v>
      </c>
      <c r="F9519" s="34" t="n">
        <v>0.212452471256256</v>
      </c>
      <c r="G9519" s="34" t="n">
        <v>0.198550140958518</v>
      </c>
      <c r="H9519" s="34" t="n">
        <v>0.0139023302977382</v>
      </c>
      <c r="I9519" s="34" t="n">
        <v>0.0700192416415495</v>
      </c>
      <c r="J9519" s="35" t="n">
        <v>5</v>
      </c>
      <c r="K9519" s="6" t="n">
        <v>0</v>
      </c>
      <c r="L9519" s="35" t="n">
        <v>-1</v>
      </c>
      <c r="M9519" s="6" t="str">
        <f aca="false">IF(I9519&lt;=0,"Below 0%",IF(I9519&lt;=0.05,"0-5%",IF(I9519&lt;=0.1,"5-10%",IF(I9519&lt;=0.2,"10-20%",IF(I9519&lt;=0.4,"20-40%","Above 40%")))))</f>
        <v>5-10%</v>
      </c>
      <c r="N9519" s="6" t="str">
        <f aca="false">IF(AND(H9519&gt;=Summary!$B$25,I9519&gt;=Summary!$B$26,I9519&lt;=Summary!$B$27,J9519&gt;=Summary!$B$28,J9519&lt;=Summary!$B$29,F9519*J9519&gt;1),"Yes","No")</f>
        <v>No</v>
      </c>
    </row>
    <row r="9520" customFormat="false" ht="15" hidden="false" customHeight="false" outlineLevel="0" collapsed="false">
      <c r="A9520" s="6" t="s">
        <v>156</v>
      </c>
      <c r="B9520" s="45" t="n">
        <v>44535</v>
      </c>
      <c r="C9520" s="6" t="s">
        <v>181</v>
      </c>
      <c r="D9520" s="6" t="s">
        <v>172</v>
      </c>
      <c r="E9520" s="6" t="s">
        <v>177</v>
      </c>
      <c r="F9520" s="34" t="n">
        <v>0.188590466976166</v>
      </c>
      <c r="G9520" s="34" t="n">
        <v>0.116794200563834</v>
      </c>
      <c r="H9520" s="34" t="n">
        <v>0.0717962664123317</v>
      </c>
      <c r="I9520" s="34" t="n">
        <v>0.614724584489033</v>
      </c>
      <c r="J9520" s="35" t="n">
        <v>8.5</v>
      </c>
      <c r="K9520" s="6" t="n">
        <v>0</v>
      </c>
      <c r="L9520" s="35" t="n">
        <v>-1</v>
      </c>
      <c r="M9520" s="6" t="str">
        <f aca="false">IF(I9520&lt;=0,"Below 0%",IF(I9520&lt;=0.05,"0-5%",IF(I9520&lt;=0.1,"5-10%",IF(I9520&lt;=0.2,"10-20%",IF(I9520&lt;=0.4,"20-40%","Above 40%")))))</f>
        <v>Above 40%</v>
      </c>
      <c r="N9520" s="6" t="str">
        <f aca="false">IF(AND(H9520&gt;=Summary!$B$25,I9520&gt;=Summary!$B$26,I9520&lt;=Summary!$B$27,J9520&gt;=Summary!$B$28,J9520&lt;=Summary!$B$29,F9520*J9520&gt;1),"Yes","No")</f>
        <v>No</v>
      </c>
    </row>
    <row r="9521" customFormat="false" ht="15" hidden="false" customHeight="false" outlineLevel="0" collapsed="false">
      <c r="A9521" s="6" t="s">
        <v>156</v>
      </c>
      <c r="B9521" s="45" t="n">
        <v>44536</v>
      </c>
      <c r="C9521" s="6" t="s">
        <v>173</v>
      </c>
      <c r="D9521" s="6" t="s">
        <v>185</v>
      </c>
      <c r="E9521" s="6" t="s">
        <v>187</v>
      </c>
      <c r="F9521" s="34" t="n">
        <v>0.377490043640137</v>
      </c>
      <c r="G9521" s="34" t="n">
        <v>0.279318039095173</v>
      </c>
      <c r="H9521" s="34" t="n">
        <v>0.0981720045449642</v>
      </c>
      <c r="I9521" s="34" t="n">
        <v>0.35147033418602</v>
      </c>
      <c r="J9521" s="35" t="n">
        <v>3.62</v>
      </c>
      <c r="K9521" s="6" t="n">
        <v>1</v>
      </c>
      <c r="L9521" s="35" t="n">
        <v>2.62</v>
      </c>
      <c r="M9521" s="6" t="str">
        <f aca="false">IF(I9521&lt;=0,"Below 0%",IF(I9521&lt;=0.05,"0-5%",IF(I9521&lt;=0.1,"5-10%",IF(I9521&lt;=0.2,"10-20%",IF(I9521&lt;=0.4,"20-40%","Above 40%")))))</f>
        <v>20-40%</v>
      </c>
      <c r="N9521" s="6" t="str">
        <f aca="false">IF(AND(H9521&gt;=Summary!$B$25,I9521&gt;=Summary!$B$26,I9521&lt;=Summary!$B$27,J9521&gt;=Summary!$B$28,J9521&lt;=Summary!$B$29,F9521*J9521&gt;1),"Yes","No")</f>
        <v>Yes</v>
      </c>
    </row>
    <row r="9522" customFormat="false" ht="15" hidden="false" customHeight="false" outlineLevel="0" collapsed="false">
      <c r="A9522" s="6" t="s">
        <v>156</v>
      </c>
      <c r="B9522" s="45" t="n">
        <v>44536</v>
      </c>
      <c r="C9522" s="6" t="s">
        <v>173</v>
      </c>
      <c r="D9522" s="6" t="s">
        <v>185</v>
      </c>
      <c r="E9522" s="6" t="s">
        <v>174</v>
      </c>
      <c r="F9522" s="34" t="n">
        <v>0.239725783467293</v>
      </c>
      <c r="G9522" s="34" t="n">
        <v>0.273278730141763</v>
      </c>
      <c r="H9522" s="34" t="n">
        <v>-0.0335529466744706</v>
      </c>
      <c r="I9522" s="34" t="n">
        <v>-0.122779210284917</v>
      </c>
      <c r="J9522" s="35" t="n">
        <v>3.7</v>
      </c>
      <c r="K9522" s="6" t="n">
        <v>0</v>
      </c>
      <c r="L9522" s="35" t="n">
        <v>-1</v>
      </c>
      <c r="M9522" s="6" t="str">
        <f aca="false">IF(I9522&lt;=0,"Below 0%",IF(I9522&lt;=0.05,"0-5%",IF(I9522&lt;=0.1,"5-10%",IF(I9522&lt;=0.2,"10-20%",IF(I9522&lt;=0.4,"20-40%","Above 40%")))))</f>
        <v>Below 0%</v>
      </c>
      <c r="N9522" s="6" t="str">
        <f aca="false">IF(AND(H9522&gt;=Summary!$B$25,I9522&gt;=Summary!$B$26,I9522&lt;=Summary!$B$27,J9522&gt;=Summary!$B$28,J9522&lt;=Summary!$B$29,F9522*J9522&gt;1),"Yes","No")</f>
        <v>No</v>
      </c>
    </row>
    <row r="9523" customFormat="false" ht="15" hidden="false" customHeight="false" outlineLevel="0" collapsed="false">
      <c r="A9523" s="6" t="s">
        <v>156</v>
      </c>
      <c r="B9523" s="45" t="n">
        <v>44536</v>
      </c>
      <c r="C9523" s="6" t="s">
        <v>173</v>
      </c>
      <c r="D9523" s="6" t="s">
        <v>185</v>
      </c>
      <c r="E9523" s="6" t="s">
        <v>177</v>
      </c>
      <c r="F9523" s="34" t="n">
        <v>0.382784187793732</v>
      </c>
      <c r="G9523" s="34" t="n">
        <v>0.447403230763064</v>
      </c>
      <c r="H9523" s="34" t="n">
        <v>-0.0646190429693324</v>
      </c>
      <c r="I9523" s="34" t="n">
        <v>-0.144431328444191</v>
      </c>
      <c r="J9523" s="35" t="n">
        <v>2.26</v>
      </c>
      <c r="K9523" s="6" t="n">
        <v>0</v>
      </c>
      <c r="L9523" s="35" t="n">
        <v>-1</v>
      </c>
      <c r="M9523" s="6" t="str">
        <f aca="false">IF(I9523&lt;=0,"Below 0%",IF(I9523&lt;=0.05,"0-5%",IF(I9523&lt;=0.1,"5-10%",IF(I9523&lt;=0.2,"10-20%",IF(I9523&lt;=0.4,"20-40%","Above 40%")))))</f>
        <v>Below 0%</v>
      </c>
      <c r="N9523" s="6" t="str">
        <f aca="false">IF(AND(H9523&gt;=Summary!$B$25,I9523&gt;=Summary!$B$26,I9523&lt;=Summary!$B$27,J9523&gt;=Summary!$B$28,J9523&lt;=Summary!$B$29,F9523*J9523&gt;1),"Yes","No")</f>
        <v>No</v>
      </c>
    </row>
    <row r="9524" customFormat="false" ht="15" hidden="false" customHeight="false" outlineLevel="0" collapsed="false">
      <c r="A9524" s="6" t="s">
        <v>156</v>
      </c>
      <c r="B9524" s="45" t="n">
        <v>44540</v>
      </c>
      <c r="C9524" s="6" t="s">
        <v>206</v>
      </c>
      <c r="D9524" s="6" t="s">
        <v>198</v>
      </c>
      <c r="E9524" s="6" t="s">
        <v>187</v>
      </c>
      <c r="F9524" s="34" t="n">
        <v>0.472057163715363</v>
      </c>
      <c r="G9524" s="34" t="n">
        <v>0.422276621787026</v>
      </c>
      <c r="H9524" s="34" t="n">
        <v>0.0497805419283369</v>
      </c>
      <c r="I9524" s="34" t="n">
        <v>0.117886094943337</v>
      </c>
      <c r="J9524" s="35" t="n">
        <v>2.36</v>
      </c>
      <c r="K9524" s="6" t="n">
        <v>1</v>
      </c>
      <c r="L9524" s="35" t="n">
        <v>1.36</v>
      </c>
      <c r="M9524" s="6" t="str">
        <f aca="false">IF(I9524&lt;=0,"Below 0%",IF(I9524&lt;=0.05,"0-5%",IF(I9524&lt;=0.1,"5-10%",IF(I9524&lt;=0.2,"10-20%",IF(I9524&lt;=0.4,"20-40%","Above 40%")))))</f>
        <v>10-20%</v>
      </c>
      <c r="N9524" s="6" t="str">
        <f aca="false">IF(AND(H9524&gt;=Summary!$B$25,I9524&gt;=Summary!$B$26,I9524&lt;=Summary!$B$27,J9524&gt;=Summary!$B$28,J9524&lt;=Summary!$B$29,F9524*J9524&gt;1),"Yes","No")</f>
        <v>Yes</v>
      </c>
    </row>
    <row r="9525" customFormat="false" ht="15" hidden="false" customHeight="false" outlineLevel="0" collapsed="false">
      <c r="A9525" s="6" t="s">
        <v>156</v>
      </c>
      <c r="B9525" s="45" t="n">
        <v>44540</v>
      </c>
      <c r="C9525" s="6" t="s">
        <v>206</v>
      </c>
      <c r="D9525" s="6" t="s">
        <v>198</v>
      </c>
      <c r="E9525" s="6" t="s">
        <v>174</v>
      </c>
      <c r="F9525" s="34" t="n">
        <v>0.272465109825134</v>
      </c>
      <c r="G9525" s="34" t="n">
        <v>0.288861689106487</v>
      </c>
      <c r="H9525" s="34" t="n">
        <v>-0.0163965792813529</v>
      </c>
      <c r="I9525" s="34" t="n">
        <v>-0.0567627342070562</v>
      </c>
      <c r="J9525" s="35" t="n">
        <v>3.45</v>
      </c>
      <c r="K9525" s="6" t="n">
        <v>0</v>
      </c>
      <c r="L9525" s="35" t="n">
        <v>-1</v>
      </c>
      <c r="M9525" s="6" t="str">
        <f aca="false">IF(I9525&lt;=0,"Below 0%",IF(I9525&lt;=0.05,"0-5%",IF(I9525&lt;=0.1,"5-10%",IF(I9525&lt;=0.2,"10-20%",IF(I9525&lt;=0.4,"20-40%","Above 40%")))))</f>
        <v>Below 0%</v>
      </c>
      <c r="N9525" s="6" t="str">
        <f aca="false">IF(AND(H9525&gt;=Summary!$B$25,I9525&gt;=Summary!$B$26,I9525&lt;=Summary!$B$27,J9525&gt;=Summary!$B$28,J9525&lt;=Summary!$B$29,F9525*J9525&gt;1),"Yes","No")</f>
        <v>No</v>
      </c>
    </row>
    <row r="9526" customFormat="false" ht="15" hidden="false" customHeight="false" outlineLevel="0" collapsed="false">
      <c r="A9526" s="6" t="s">
        <v>156</v>
      </c>
      <c r="B9526" s="45" t="n">
        <v>44540</v>
      </c>
      <c r="C9526" s="6" t="s">
        <v>206</v>
      </c>
      <c r="D9526" s="6" t="s">
        <v>198</v>
      </c>
      <c r="E9526" s="6" t="s">
        <v>177</v>
      </c>
      <c r="F9526" s="34" t="n">
        <v>0.255477726459503</v>
      </c>
      <c r="G9526" s="34" t="n">
        <v>0.288861689106487</v>
      </c>
      <c r="H9526" s="34" t="n">
        <v>-0.033383962646984</v>
      </c>
      <c r="I9526" s="34" t="n">
        <v>-0.115570752044856</v>
      </c>
      <c r="J9526" s="35" t="n">
        <v>3.45</v>
      </c>
      <c r="K9526" s="6" t="n">
        <v>0</v>
      </c>
      <c r="L9526" s="35" t="n">
        <v>-1</v>
      </c>
      <c r="M9526" s="6" t="str">
        <f aca="false">IF(I9526&lt;=0,"Below 0%",IF(I9526&lt;=0.05,"0-5%",IF(I9526&lt;=0.1,"5-10%",IF(I9526&lt;=0.2,"10-20%",IF(I9526&lt;=0.4,"20-40%","Above 40%")))))</f>
        <v>Below 0%</v>
      </c>
      <c r="N9526" s="6" t="str">
        <f aca="false">IF(AND(H9526&gt;=Summary!$B$25,I9526&gt;=Summary!$B$26,I9526&lt;=Summary!$B$27,J9526&gt;=Summary!$B$28,J9526&lt;=Summary!$B$29,F9526*J9526&gt;1),"Yes","No")</f>
        <v>No</v>
      </c>
    </row>
    <row r="9527" customFormat="false" ht="15" hidden="false" customHeight="false" outlineLevel="0" collapsed="false">
      <c r="A9527" s="6" t="s">
        <v>156</v>
      </c>
      <c r="B9527" s="45" t="n">
        <v>44541</v>
      </c>
      <c r="C9527" s="6" t="s">
        <v>185</v>
      </c>
      <c r="D9527" s="6" t="s">
        <v>179</v>
      </c>
      <c r="E9527" s="6" t="s">
        <v>187</v>
      </c>
      <c r="F9527" s="34" t="n">
        <v>0.594063103199005</v>
      </c>
      <c r="G9527" s="34" t="n">
        <v>0.585766194712442</v>
      </c>
      <c r="H9527" s="34" t="n">
        <v>0.00829690848656306</v>
      </c>
      <c r="I9527" s="34" t="n">
        <v>0.0141641982098952</v>
      </c>
      <c r="J9527" s="35" t="n">
        <v>1.71</v>
      </c>
      <c r="K9527" s="6" t="n">
        <v>1</v>
      </c>
      <c r="L9527" s="35" t="n">
        <v>0.71</v>
      </c>
      <c r="M9527" s="6" t="str">
        <f aca="false">IF(I9527&lt;=0,"Below 0%",IF(I9527&lt;=0.05,"0-5%",IF(I9527&lt;=0.1,"5-10%",IF(I9527&lt;=0.2,"10-20%",IF(I9527&lt;=0.4,"20-40%","Above 40%")))))</f>
        <v>0-5%</v>
      </c>
      <c r="N9527" s="6" t="str">
        <f aca="false">IF(AND(H9527&gt;=Summary!$B$25,I9527&gt;=Summary!$B$26,I9527&lt;=Summary!$B$27,J9527&gt;=Summary!$B$28,J9527&lt;=Summary!$B$29,F9527*J9527&gt;1),"Yes","No")</f>
        <v>No</v>
      </c>
    </row>
    <row r="9528" customFormat="false" ht="15" hidden="false" customHeight="false" outlineLevel="0" collapsed="false">
      <c r="A9528" s="6" t="s">
        <v>156</v>
      </c>
      <c r="B9528" s="45" t="n">
        <v>44541</v>
      </c>
      <c r="C9528" s="6" t="s">
        <v>185</v>
      </c>
      <c r="D9528" s="6" t="s">
        <v>179</v>
      </c>
      <c r="E9528" s="6" t="s">
        <v>174</v>
      </c>
      <c r="F9528" s="34" t="n">
        <v>0.265305817127228</v>
      </c>
      <c r="G9528" s="34" t="n">
        <v>0.2356847512843</v>
      </c>
      <c r="H9528" s="34" t="n">
        <v>0.0296210658429276</v>
      </c>
      <c r="I9528" s="34" t="n">
        <v>0.125680875328232</v>
      </c>
      <c r="J9528" s="35" t="n">
        <v>4.25</v>
      </c>
      <c r="K9528" s="6" t="n">
        <v>0</v>
      </c>
      <c r="L9528" s="35" t="n">
        <v>-1</v>
      </c>
      <c r="M9528" s="6" t="str">
        <f aca="false">IF(I9528&lt;=0,"Below 0%",IF(I9528&lt;=0.05,"0-5%",IF(I9528&lt;=0.1,"5-10%",IF(I9528&lt;=0.2,"10-20%",IF(I9528&lt;=0.4,"20-40%","Above 40%")))))</f>
        <v>10-20%</v>
      </c>
      <c r="N9528" s="6" t="str">
        <f aca="false">IF(AND(H9528&gt;=Summary!$B$25,I9528&gt;=Summary!$B$26,I9528&lt;=Summary!$B$27,J9528&gt;=Summary!$B$28,J9528&lt;=Summary!$B$29,F9528*J9528&gt;1),"Yes","No")</f>
        <v>No</v>
      </c>
    </row>
    <row r="9529" customFormat="false" ht="15" hidden="false" customHeight="false" outlineLevel="0" collapsed="false">
      <c r="A9529" s="6" t="s">
        <v>156</v>
      </c>
      <c r="B9529" s="45" t="n">
        <v>44541</v>
      </c>
      <c r="C9529" s="6" t="s">
        <v>185</v>
      </c>
      <c r="D9529" s="6" t="s">
        <v>179</v>
      </c>
      <c r="E9529" s="6" t="s">
        <v>177</v>
      </c>
      <c r="F9529" s="34" t="n">
        <v>0.140631079673767</v>
      </c>
      <c r="G9529" s="34" t="n">
        <v>0.178549054003258</v>
      </c>
      <c r="H9529" s="34" t="n">
        <v>-0.0379179743294907</v>
      </c>
      <c r="I9529" s="34" t="n">
        <v>-0.21236726534994</v>
      </c>
      <c r="J9529" s="35" t="n">
        <v>5.61</v>
      </c>
      <c r="K9529" s="6" t="n">
        <v>0</v>
      </c>
      <c r="L9529" s="35" t="n">
        <v>-1</v>
      </c>
      <c r="M9529" s="6" t="str">
        <f aca="false">IF(I9529&lt;=0,"Below 0%",IF(I9529&lt;=0.05,"0-5%",IF(I9529&lt;=0.1,"5-10%",IF(I9529&lt;=0.2,"10-20%",IF(I9529&lt;=0.4,"20-40%","Above 40%")))))</f>
        <v>Below 0%</v>
      </c>
      <c r="N9529" s="6" t="str">
        <f aca="false">IF(AND(H9529&gt;=Summary!$B$25,I9529&gt;=Summary!$B$26,I9529&lt;=Summary!$B$27,J9529&gt;=Summary!$B$28,J9529&lt;=Summary!$B$29,F9529*J9529&gt;1),"Yes","No")</f>
        <v>No</v>
      </c>
    </row>
    <row r="9530" customFormat="false" ht="15" hidden="false" customHeight="false" outlineLevel="0" collapsed="false">
      <c r="A9530" s="6" t="s">
        <v>156</v>
      </c>
      <c r="B9530" s="45" t="n">
        <v>44541</v>
      </c>
      <c r="C9530" s="6" t="s">
        <v>190</v>
      </c>
      <c r="D9530" s="6" t="s">
        <v>205</v>
      </c>
      <c r="E9530" s="6" t="s">
        <v>187</v>
      </c>
      <c r="F9530" s="34" t="n">
        <v>0.673997938632965</v>
      </c>
      <c r="G9530" s="34" t="n">
        <v>0.76499388004896</v>
      </c>
      <c r="H9530" s="34" t="n">
        <v>-0.0909959414159945</v>
      </c>
      <c r="I9530" s="34" t="n">
        <v>-0.118949894618988</v>
      </c>
      <c r="J9530" s="35" t="n">
        <v>1.32</v>
      </c>
      <c r="K9530" s="6" t="n">
        <v>1</v>
      </c>
      <c r="L9530" s="35" t="n">
        <v>0.32</v>
      </c>
      <c r="M9530" s="6" t="str">
        <f aca="false">IF(I9530&lt;=0,"Below 0%",IF(I9530&lt;=0.05,"0-5%",IF(I9530&lt;=0.1,"5-10%",IF(I9530&lt;=0.2,"10-20%",IF(I9530&lt;=0.4,"20-40%","Above 40%")))))</f>
        <v>Below 0%</v>
      </c>
      <c r="N9530" s="6" t="str">
        <f aca="false">IF(AND(H9530&gt;=Summary!$B$25,I9530&gt;=Summary!$B$26,I9530&lt;=Summary!$B$27,J9530&gt;=Summary!$B$28,J9530&lt;=Summary!$B$29,F9530*J9530&gt;1),"Yes","No")</f>
        <v>No</v>
      </c>
    </row>
    <row r="9531" customFormat="false" ht="15" hidden="false" customHeight="false" outlineLevel="0" collapsed="false">
      <c r="A9531" s="6" t="s">
        <v>156</v>
      </c>
      <c r="B9531" s="45" t="n">
        <v>44541</v>
      </c>
      <c r="C9531" s="6" t="s">
        <v>190</v>
      </c>
      <c r="D9531" s="6" t="s">
        <v>205</v>
      </c>
      <c r="E9531" s="6" t="s">
        <v>174</v>
      </c>
      <c r="F9531" s="34" t="n">
        <v>0.188114628195763</v>
      </c>
      <c r="G9531" s="34" t="n">
        <v>0.16156670746634</v>
      </c>
      <c r="H9531" s="34" t="n">
        <v>0.0265479207294224</v>
      </c>
      <c r="I9531" s="34" t="n">
        <v>0.164315539666198</v>
      </c>
      <c r="J9531" s="35" t="n">
        <v>6.25</v>
      </c>
      <c r="K9531" s="6" t="n">
        <v>0</v>
      </c>
      <c r="L9531" s="35" t="n">
        <v>-1</v>
      </c>
      <c r="M9531" s="6" t="str">
        <f aca="false">IF(I9531&lt;=0,"Below 0%",IF(I9531&lt;=0.05,"0-5%",IF(I9531&lt;=0.1,"5-10%",IF(I9531&lt;=0.2,"10-20%",IF(I9531&lt;=0.4,"20-40%","Above 40%")))))</f>
        <v>10-20%</v>
      </c>
      <c r="N9531" s="6" t="str">
        <f aca="false">IF(AND(H9531&gt;=Summary!$B$25,I9531&gt;=Summary!$B$26,I9531&lt;=Summary!$B$27,J9531&gt;=Summary!$B$28,J9531&lt;=Summary!$B$29,F9531*J9531&gt;1),"Yes","No")</f>
        <v>No</v>
      </c>
    </row>
    <row r="9532" customFormat="false" ht="15" hidden="false" customHeight="false" outlineLevel="0" collapsed="false">
      <c r="A9532" s="6" t="s">
        <v>156</v>
      </c>
      <c r="B9532" s="45" t="n">
        <v>44541</v>
      </c>
      <c r="C9532" s="6" t="s">
        <v>190</v>
      </c>
      <c r="D9532" s="6" t="s">
        <v>205</v>
      </c>
      <c r="E9532" s="6" t="s">
        <v>177</v>
      </c>
      <c r="F9532" s="34" t="n">
        <v>0.137887388467789</v>
      </c>
      <c r="G9532" s="34" t="n">
        <v>0.0734394124847001</v>
      </c>
      <c r="H9532" s="34" t="n">
        <v>0.0644479759830886</v>
      </c>
      <c r="I9532" s="34" t="n">
        <v>0.877566606303056</v>
      </c>
      <c r="J9532" s="35" t="n">
        <v>13.75</v>
      </c>
      <c r="K9532" s="6" t="n">
        <v>0</v>
      </c>
      <c r="L9532" s="35" t="n">
        <v>-1</v>
      </c>
      <c r="M9532" s="6" t="str">
        <f aca="false">IF(I9532&lt;=0,"Below 0%",IF(I9532&lt;=0.05,"0-5%",IF(I9532&lt;=0.1,"5-10%",IF(I9532&lt;=0.2,"10-20%",IF(I9532&lt;=0.4,"20-40%","Above 40%")))))</f>
        <v>Above 40%</v>
      </c>
      <c r="N9532" s="6" t="str">
        <f aca="false">IF(AND(H9532&gt;=Summary!$B$25,I9532&gt;=Summary!$B$26,I9532&lt;=Summary!$B$27,J9532&gt;=Summary!$B$28,J9532&lt;=Summary!$B$29,F9532*J9532&gt;1),"Yes","No")</f>
        <v>No</v>
      </c>
    </row>
    <row r="9533" customFormat="false" ht="15" hidden="false" customHeight="false" outlineLevel="0" collapsed="false">
      <c r="A9533" s="6" t="s">
        <v>156</v>
      </c>
      <c r="B9533" s="45" t="n">
        <v>44541</v>
      </c>
      <c r="C9533" s="6" t="s">
        <v>183</v>
      </c>
      <c r="D9533" s="6" t="s">
        <v>182</v>
      </c>
      <c r="E9533" s="6" t="s">
        <v>187</v>
      </c>
      <c r="F9533" s="34" t="n">
        <v>0.821677923202515</v>
      </c>
      <c r="G9533" s="34" t="n">
        <v>0.785814445054913</v>
      </c>
      <c r="H9533" s="34" t="n">
        <v>0.0358634781476016</v>
      </c>
      <c r="I9533" s="34" t="n">
        <v>0.0456386089277037</v>
      </c>
      <c r="J9533" s="35" t="n">
        <v>1.27</v>
      </c>
      <c r="K9533" s="6" t="n">
        <v>1</v>
      </c>
      <c r="L9533" s="35" t="n">
        <v>0.27</v>
      </c>
      <c r="M9533" s="6" t="str">
        <f aca="false">IF(I9533&lt;=0,"Below 0%",IF(I9533&lt;=0.05,"0-5%",IF(I9533&lt;=0.1,"5-10%",IF(I9533&lt;=0.2,"10-20%",IF(I9533&lt;=0.4,"20-40%","Above 40%")))))</f>
        <v>0-5%</v>
      </c>
      <c r="N9533" s="6" t="str">
        <f aca="false">IF(AND(H9533&gt;=Summary!$B$25,I9533&gt;=Summary!$B$26,I9533&lt;=Summary!$B$27,J9533&gt;=Summary!$B$28,J9533&lt;=Summary!$B$29,F9533*J9533&gt;1),"Yes","No")</f>
        <v>No</v>
      </c>
    </row>
    <row r="9534" customFormat="false" ht="15" hidden="false" customHeight="false" outlineLevel="0" collapsed="false">
      <c r="A9534" s="6" t="s">
        <v>156</v>
      </c>
      <c r="B9534" s="45" t="n">
        <v>44541</v>
      </c>
      <c r="C9534" s="6" t="s">
        <v>183</v>
      </c>
      <c r="D9534" s="6" t="s">
        <v>182</v>
      </c>
      <c r="E9534" s="6" t="s">
        <v>174</v>
      </c>
      <c r="F9534" s="34" t="n">
        <v>0.0836757123470306</v>
      </c>
      <c r="G9534" s="34" t="n">
        <v>0.137653013133757</v>
      </c>
      <c r="H9534" s="34" t="n">
        <v>-0.0539773007867266</v>
      </c>
      <c r="I9534" s="34" t="n">
        <v>-0.392125820989308</v>
      </c>
      <c r="J9534" s="35" t="n">
        <v>7.25</v>
      </c>
      <c r="K9534" s="6" t="n">
        <v>0</v>
      </c>
      <c r="L9534" s="35" t="n">
        <v>-1</v>
      </c>
      <c r="M9534" s="6" t="str">
        <f aca="false">IF(I9534&lt;=0,"Below 0%",IF(I9534&lt;=0.05,"0-5%",IF(I9534&lt;=0.1,"5-10%",IF(I9534&lt;=0.2,"10-20%",IF(I9534&lt;=0.4,"20-40%","Above 40%")))))</f>
        <v>Below 0%</v>
      </c>
      <c r="N9534" s="6" t="str">
        <f aca="false">IF(AND(H9534&gt;=Summary!$B$25,I9534&gt;=Summary!$B$26,I9534&lt;=Summary!$B$27,J9534&gt;=Summary!$B$28,J9534&lt;=Summary!$B$29,F9534*J9534&gt;1),"Yes","No")</f>
        <v>No</v>
      </c>
    </row>
    <row r="9535" customFormat="false" ht="15" hidden="false" customHeight="false" outlineLevel="0" collapsed="false">
      <c r="A9535" s="6" t="s">
        <v>156</v>
      </c>
      <c r="B9535" s="45" t="n">
        <v>44541</v>
      </c>
      <c r="C9535" s="6" t="s">
        <v>183</v>
      </c>
      <c r="D9535" s="6" t="s">
        <v>182</v>
      </c>
      <c r="E9535" s="6" t="s">
        <v>177</v>
      </c>
      <c r="F9535" s="34" t="n">
        <v>0.0946463271975517</v>
      </c>
      <c r="G9535" s="34" t="n">
        <v>0.0765325418113297</v>
      </c>
      <c r="H9535" s="34" t="n">
        <v>0.018113785386222</v>
      </c>
      <c r="I9535" s="34" t="n">
        <v>0.236680828279252</v>
      </c>
      <c r="J9535" s="35" t="n">
        <v>13.04</v>
      </c>
      <c r="K9535" s="6" t="n">
        <v>0</v>
      </c>
      <c r="L9535" s="35" t="n">
        <v>-1</v>
      </c>
      <c r="M9535" s="6" t="str">
        <f aca="false">IF(I9535&lt;=0,"Below 0%",IF(I9535&lt;=0.05,"0-5%",IF(I9535&lt;=0.1,"5-10%",IF(I9535&lt;=0.2,"10-20%",IF(I9535&lt;=0.4,"20-40%","Above 40%")))))</f>
        <v>20-40%</v>
      </c>
      <c r="N9535" s="6" t="str">
        <f aca="false">IF(AND(H9535&gt;=Summary!$B$25,I9535&gt;=Summary!$B$26,I9535&lt;=Summary!$B$27,J9535&gt;=Summary!$B$28,J9535&lt;=Summary!$B$29,F9535*J9535&gt;1),"Yes","No")</f>
        <v>No</v>
      </c>
    </row>
    <row r="9536" customFormat="false" ht="15" hidden="false" customHeight="false" outlineLevel="0" collapsed="false">
      <c r="A9536" s="6" t="s">
        <v>156</v>
      </c>
      <c r="B9536" s="45" t="n">
        <v>44541</v>
      </c>
      <c r="C9536" s="6" t="s">
        <v>194</v>
      </c>
      <c r="D9536" s="6" t="s">
        <v>203</v>
      </c>
      <c r="E9536" s="6" t="s">
        <v>187</v>
      </c>
      <c r="F9536" s="34" t="n">
        <v>0.741839051246643</v>
      </c>
      <c r="G9536" s="34" t="n">
        <v>0.84543197731168</v>
      </c>
      <c r="H9536" s="34" t="n">
        <v>-0.103592926065037</v>
      </c>
      <c r="I9536" s="34" t="n">
        <v>-0.122532538211346</v>
      </c>
      <c r="J9536" s="35" t="n">
        <v>1.19</v>
      </c>
      <c r="K9536" s="6" t="n">
        <v>1</v>
      </c>
      <c r="L9536" s="35" t="n">
        <v>0.19</v>
      </c>
      <c r="M9536" s="6" t="str">
        <f aca="false">IF(I9536&lt;=0,"Below 0%",IF(I9536&lt;=0.05,"0-5%",IF(I9536&lt;=0.1,"5-10%",IF(I9536&lt;=0.2,"10-20%",IF(I9536&lt;=0.4,"20-40%","Above 40%")))))</f>
        <v>Below 0%</v>
      </c>
      <c r="N9536" s="6" t="str">
        <f aca="false">IF(AND(H9536&gt;=Summary!$B$25,I9536&gt;=Summary!$B$26,I9536&lt;=Summary!$B$27,J9536&gt;=Summary!$B$28,J9536&lt;=Summary!$B$29,F9536*J9536&gt;1),"Yes","No")</f>
        <v>No</v>
      </c>
    </row>
    <row r="9537" customFormat="false" ht="15" hidden="false" customHeight="false" outlineLevel="0" collapsed="false">
      <c r="A9537" s="6" t="s">
        <v>156</v>
      </c>
      <c r="B9537" s="45" t="n">
        <v>44541</v>
      </c>
      <c r="C9537" s="6" t="s">
        <v>194</v>
      </c>
      <c r="D9537" s="6" t="s">
        <v>203</v>
      </c>
      <c r="E9537" s="6" t="s">
        <v>174</v>
      </c>
      <c r="F9537" s="34" t="n">
        <v>0.155732646584511</v>
      </c>
      <c r="G9537" s="34" t="n">
        <v>0.114325460568284</v>
      </c>
      <c r="H9537" s="34" t="n">
        <v>0.0414071860162268</v>
      </c>
      <c r="I9537" s="34" t="n">
        <v>0.362186916286204</v>
      </c>
      <c r="J9537" s="35" t="n">
        <v>8.8</v>
      </c>
      <c r="K9537" s="6" t="n">
        <v>0</v>
      </c>
      <c r="L9537" s="35" t="n">
        <v>-1</v>
      </c>
      <c r="M9537" s="6" t="str">
        <f aca="false">IF(I9537&lt;=0,"Below 0%",IF(I9537&lt;=0.05,"0-5%",IF(I9537&lt;=0.1,"5-10%",IF(I9537&lt;=0.2,"10-20%",IF(I9537&lt;=0.4,"20-40%","Above 40%")))))</f>
        <v>20-40%</v>
      </c>
      <c r="N9537" s="6" t="str">
        <f aca="false">IF(AND(H9537&gt;=Summary!$B$25,I9537&gt;=Summary!$B$26,I9537&lt;=Summary!$B$27,J9537&gt;=Summary!$B$28,J9537&lt;=Summary!$B$29,F9537*J9537&gt;1),"Yes","No")</f>
        <v>No</v>
      </c>
    </row>
    <row r="9538" customFormat="false" ht="15" hidden="false" customHeight="false" outlineLevel="0" collapsed="false">
      <c r="A9538" s="6" t="s">
        <v>156</v>
      </c>
      <c r="B9538" s="45" t="n">
        <v>44541</v>
      </c>
      <c r="C9538" s="6" t="s">
        <v>194</v>
      </c>
      <c r="D9538" s="6" t="s">
        <v>203</v>
      </c>
      <c r="E9538" s="6" t="s">
        <v>177</v>
      </c>
      <c r="F9538" s="34" t="n">
        <v>0.102428279817104</v>
      </c>
      <c r="G9538" s="34" t="n">
        <v>0.040242562120036</v>
      </c>
      <c r="H9538" s="34" t="n">
        <v>0.0621857176970684</v>
      </c>
      <c r="I9538" s="34" t="n">
        <v>1.54527232912209</v>
      </c>
      <c r="J9538" s="35" t="n">
        <v>25</v>
      </c>
      <c r="K9538" s="6" t="n">
        <v>0</v>
      </c>
      <c r="L9538" s="35" t="n">
        <v>-1</v>
      </c>
      <c r="M9538" s="6" t="str">
        <f aca="false">IF(I9538&lt;=0,"Below 0%",IF(I9538&lt;=0.05,"0-5%",IF(I9538&lt;=0.1,"5-10%",IF(I9538&lt;=0.2,"10-20%",IF(I9538&lt;=0.4,"20-40%","Above 40%")))))</f>
        <v>Above 40%</v>
      </c>
      <c r="N9538" s="6" t="str">
        <f aca="false">IF(AND(H9538&gt;=Summary!$B$25,I9538&gt;=Summary!$B$26,I9538&lt;=Summary!$B$27,J9538&gt;=Summary!$B$28,J9538&lt;=Summary!$B$29,F9538*J9538&gt;1),"Yes","No")</f>
        <v>No</v>
      </c>
    </row>
    <row r="9539" customFormat="false" ht="15" hidden="false" customHeight="false" outlineLevel="0" collapsed="false">
      <c r="A9539" s="6" t="s">
        <v>156</v>
      </c>
      <c r="B9539" s="45" t="n">
        <v>44541</v>
      </c>
      <c r="C9539" s="6" t="s">
        <v>172</v>
      </c>
      <c r="D9539" s="6" t="s">
        <v>176</v>
      </c>
      <c r="E9539" s="6" t="s">
        <v>187</v>
      </c>
      <c r="F9539" s="34" t="n">
        <v>0.158808276057243</v>
      </c>
      <c r="G9539" s="34" t="n">
        <v>0.130925809068782</v>
      </c>
      <c r="H9539" s="34" t="n">
        <v>0.0278824669884613</v>
      </c>
      <c r="I9539" s="34" t="n">
        <v>0.21296387004806</v>
      </c>
      <c r="J9539" s="35" t="n">
        <v>7.52</v>
      </c>
      <c r="K9539" s="6" t="n">
        <v>0</v>
      </c>
      <c r="L9539" s="35" t="n">
        <v>-1</v>
      </c>
      <c r="M9539" s="6" t="str">
        <f aca="false">IF(I9539&lt;=0,"Below 0%",IF(I9539&lt;=0.05,"0-5%",IF(I9539&lt;=0.1,"5-10%",IF(I9539&lt;=0.2,"10-20%",IF(I9539&lt;=0.4,"20-40%","Above 40%")))))</f>
        <v>20-40%</v>
      </c>
      <c r="N9539" s="6" t="str">
        <f aca="false">IF(AND(H9539&gt;=Summary!$B$25,I9539&gt;=Summary!$B$26,I9539&lt;=Summary!$B$27,J9539&gt;=Summary!$B$28,J9539&lt;=Summary!$B$29,F9539*J9539&gt;1),"Yes","No")</f>
        <v>No</v>
      </c>
    </row>
    <row r="9540" customFormat="false" ht="15" hidden="false" customHeight="false" outlineLevel="0" collapsed="false">
      <c r="A9540" s="6" t="s">
        <v>156</v>
      </c>
      <c r="B9540" s="45" t="n">
        <v>44541</v>
      </c>
      <c r="C9540" s="6" t="s">
        <v>172</v>
      </c>
      <c r="D9540" s="6" t="s">
        <v>176</v>
      </c>
      <c r="E9540" s="6" t="s">
        <v>174</v>
      </c>
      <c r="F9540" s="34" t="n">
        <v>0.214355811476708</v>
      </c>
      <c r="G9540" s="34" t="n">
        <v>0.199304065626972</v>
      </c>
      <c r="H9540" s="34" t="n">
        <v>0.0150517458497355</v>
      </c>
      <c r="I9540" s="34" t="n">
        <v>0.0755215193547891</v>
      </c>
      <c r="J9540" s="35" t="n">
        <v>4.94</v>
      </c>
      <c r="K9540" s="6" t="n">
        <v>0</v>
      </c>
      <c r="L9540" s="35" t="n">
        <v>-1</v>
      </c>
      <c r="M9540" s="6" t="str">
        <f aca="false">IF(I9540&lt;=0,"Below 0%",IF(I9540&lt;=0.05,"0-5%",IF(I9540&lt;=0.1,"5-10%",IF(I9540&lt;=0.2,"10-20%",IF(I9540&lt;=0.4,"20-40%","Above 40%")))))</f>
        <v>5-10%</v>
      </c>
      <c r="N9540" s="6" t="str">
        <f aca="false">IF(AND(H9540&gt;=Summary!$B$25,I9540&gt;=Summary!$B$26,I9540&lt;=Summary!$B$27,J9540&gt;=Summary!$B$28,J9540&lt;=Summary!$B$29,F9540*J9540&gt;1),"Yes","No")</f>
        <v>No</v>
      </c>
    </row>
    <row r="9541" customFormat="false" ht="15" hidden="false" customHeight="false" outlineLevel="0" collapsed="false">
      <c r="A9541" s="6" t="s">
        <v>156</v>
      </c>
      <c r="B9541" s="45" t="n">
        <v>44541</v>
      </c>
      <c r="C9541" s="6" t="s">
        <v>172</v>
      </c>
      <c r="D9541" s="6" t="s">
        <v>176</v>
      </c>
      <c r="E9541" s="6" t="s">
        <v>177</v>
      </c>
      <c r="F9541" s="34" t="n">
        <v>0.626835942268372</v>
      </c>
      <c r="G9541" s="34" t="n">
        <v>0.669770125304246</v>
      </c>
      <c r="H9541" s="34" t="n">
        <v>-0.0429341830358743</v>
      </c>
      <c r="I9541" s="34" t="n">
        <v>-0.0641028636748634</v>
      </c>
      <c r="J9541" s="35" t="n">
        <v>1.47</v>
      </c>
      <c r="K9541" s="6" t="n">
        <v>1</v>
      </c>
      <c r="L9541" s="35" t="n">
        <v>0.47</v>
      </c>
      <c r="M9541" s="6" t="str">
        <f aca="false">IF(I9541&lt;=0,"Below 0%",IF(I9541&lt;=0.05,"0-5%",IF(I9541&lt;=0.1,"5-10%",IF(I9541&lt;=0.2,"10-20%",IF(I9541&lt;=0.4,"20-40%","Above 40%")))))</f>
        <v>Below 0%</v>
      </c>
      <c r="N9541" s="6" t="str">
        <f aca="false">IF(AND(H9541&gt;=Summary!$B$25,I9541&gt;=Summary!$B$26,I9541&lt;=Summary!$B$27,J9541&gt;=Summary!$B$28,J9541&lt;=Summary!$B$29,F9541*J9541&gt;1),"Yes","No")</f>
        <v>No</v>
      </c>
    </row>
    <row r="9542" customFormat="false" ht="15" hidden="false" customHeight="false" outlineLevel="0" collapsed="false">
      <c r="A9542" s="6" t="s">
        <v>156</v>
      </c>
      <c r="B9542" s="45" t="n">
        <v>44542</v>
      </c>
      <c r="C9542" s="6" t="s">
        <v>196</v>
      </c>
      <c r="D9542" s="6" t="s">
        <v>189</v>
      </c>
      <c r="E9542" s="6" t="s">
        <v>187</v>
      </c>
      <c r="F9542" s="34" t="n">
        <v>0.277635544538498</v>
      </c>
      <c r="G9542" s="34" t="n">
        <v>0.265705670564064</v>
      </c>
      <c r="H9542" s="34" t="n">
        <v>0.0119298739744336</v>
      </c>
      <c r="I9542" s="34" t="n">
        <v>0.04489883090981</v>
      </c>
      <c r="J9542" s="35" t="n">
        <v>3.75</v>
      </c>
      <c r="K9542" s="6" t="n">
        <v>0</v>
      </c>
      <c r="L9542" s="35" t="n">
        <v>-1</v>
      </c>
      <c r="M9542" s="6" t="str">
        <f aca="false">IF(I9542&lt;=0,"Below 0%",IF(I9542&lt;=0.05,"0-5%",IF(I9542&lt;=0.1,"5-10%",IF(I9542&lt;=0.2,"10-20%",IF(I9542&lt;=0.4,"20-40%","Above 40%")))))</f>
        <v>0-5%</v>
      </c>
      <c r="N9542" s="6" t="str">
        <f aca="false">IF(AND(H9542&gt;=Summary!$B$25,I9542&gt;=Summary!$B$26,I9542&lt;=Summary!$B$27,J9542&gt;=Summary!$B$28,J9542&lt;=Summary!$B$29,F9542*J9542&gt;1),"Yes","No")</f>
        <v>No</v>
      </c>
    </row>
    <row r="9543" customFormat="false" ht="15" hidden="false" customHeight="false" outlineLevel="0" collapsed="false">
      <c r="A9543" s="6" t="s">
        <v>156</v>
      </c>
      <c r="B9543" s="45" t="n">
        <v>44542</v>
      </c>
      <c r="C9543" s="6" t="s">
        <v>196</v>
      </c>
      <c r="D9543" s="6" t="s">
        <v>189</v>
      </c>
      <c r="E9543" s="6" t="s">
        <v>174</v>
      </c>
      <c r="F9543" s="34" t="n">
        <v>0.229011923074722</v>
      </c>
      <c r="G9543" s="34" t="n">
        <v>0.264296091409878</v>
      </c>
      <c r="H9543" s="34" t="n">
        <v>-0.0352841683351561</v>
      </c>
      <c r="I9543" s="34" t="n">
        <v>-0.133502422025744</v>
      </c>
      <c r="J9543" s="35" t="n">
        <v>3.77</v>
      </c>
      <c r="K9543" s="6" t="n">
        <v>1</v>
      </c>
      <c r="L9543" s="35" t="n">
        <v>2.77</v>
      </c>
      <c r="M9543" s="6" t="str">
        <f aca="false">IF(I9543&lt;=0,"Below 0%",IF(I9543&lt;=0.05,"0-5%",IF(I9543&lt;=0.1,"5-10%",IF(I9543&lt;=0.2,"10-20%",IF(I9543&lt;=0.4,"20-40%","Above 40%")))))</f>
        <v>Below 0%</v>
      </c>
      <c r="N9543" s="6" t="str">
        <f aca="false">IF(AND(H9543&gt;=Summary!$B$25,I9543&gt;=Summary!$B$26,I9543&lt;=Summary!$B$27,J9543&gt;=Summary!$B$28,J9543&lt;=Summary!$B$29,F9543*J9543&gt;1),"Yes","No")</f>
        <v>No</v>
      </c>
    </row>
    <row r="9544" customFormat="false" ht="15" hidden="false" customHeight="false" outlineLevel="0" collapsed="false">
      <c r="A9544" s="6" t="s">
        <v>156</v>
      </c>
      <c r="B9544" s="45" t="n">
        <v>44542</v>
      </c>
      <c r="C9544" s="6" t="s">
        <v>196</v>
      </c>
      <c r="D9544" s="6" t="s">
        <v>189</v>
      </c>
      <c r="E9544" s="6" t="s">
        <v>177</v>
      </c>
      <c r="F9544" s="34" t="n">
        <v>0.493352442979813</v>
      </c>
      <c r="G9544" s="34" t="n">
        <v>0.469998238026057</v>
      </c>
      <c r="H9544" s="34" t="n">
        <v>0.0233542049537554</v>
      </c>
      <c r="I9544" s="34" t="n">
        <v>0.0496899840557714</v>
      </c>
      <c r="J9544" s="35" t="n">
        <v>2.12</v>
      </c>
      <c r="K9544" s="6" t="n">
        <v>0</v>
      </c>
      <c r="L9544" s="35" t="n">
        <v>-1</v>
      </c>
      <c r="M9544" s="6" t="str">
        <f aca="false">IF(I9544&lt;=0,"Below 0%",IF(I9544&lt;=0.05,"0-5%",IF(I9544&lt;=0.1,"5-10%",IF(I9544&lt;=0.2,"10-20%",IF(I9544&lt;=0.4,"20-40%","Above 40%")))))</f>
        <v>0-5%</v>
      </c>
      <c r="N9544" s="6" t="str">
        <f aca="false">IF(AND(H9544&gt;=Summary!$B$25,I9544&gt;=Summary!$B$26,I9544&lt;=Summary!$B$27,J9544&gt;=Summary!$B$28,J9544&lt;=Summary!$B$29,F9544*J9544&gt;1),"Yes","No")</f>
        <v>No</v>
      </c>
    </row>
    <row r="9545" customFormat="false" ht="15" hidden="false" customHeight="false" outlineLevel="0" collapsed="false">
      <c r="A9545" s="6" t="s">
        <v>156</v>
      </c>
      <c r="B9545" s="45" t="n">
        <v>44542</v>
      </c>
      <c r="C9545" s="6" t="s">
        <v>180</v>
      </c>
      <c r="D9545" s="6" t="s">
        <v>173</v>
      </c>
      <c r="E9545" s="6" t="s">
        <v>187</v>
      </c>
      <c r="F9545" s="34" t="n">
        <v>0.417428910732269</v>
      </c>
      <c r="G9545" s="34" t="n">
        <v>0.428612406859766</v>
      </c>
      <c r="H9545" s="34" t="n">
        <v>-0.0111834961274962</v>
      </c>
      <c r="I9545" s="34" t="n">
        <v>-0.0260923294531584</v>
      </c>
      <c r="J9545" s="35" t="n">
        <v>2.36</v>
      </c>
      <c r="K9545" s="6" t="n">
        <v>1</v>
      </c>
      <c r="L9545" s="35" t="n">
        <v>1.36</v>
      </c>
      <c r="M9545" s="6" t="str">
        <f aca="false">IF(I9545&lt;=0,"Below 0%",IF(I9545&lt;=0.05,"0-5%",IF(I9545&lt;=0.1,"5-10%",IF(I9545&lt;=0.2,"10-20%",IF(I9545&lt;=0.4,"20-40%","Above 40%")))))</f>
        <v>Below 0%</v>
      </c>
      <c r="N9545" s="6" t="str">
        <f aca="false">IF(AND(H9545&gt;=Summary!$B$25,I9545&gt;=Summary!$B$26,I9545&lt;=Summary!$B$27,J9545&gt;=Summary!$B$28,J9545&lt;=Summary!$B$29,F9545*J9545&gt;1),"Yes","No")</f>
        <v>No</v>
      </c>
    </row>
    <row r="9546" customFormat="false" ht="15" hidden="false" customHeight="false" outlineLevel="0" collapsed="false">
      <c r="A9546" s="6" t="s">
        <v>156</v>
      </c>
      <c r="B9546" s="45" t="n">
        <v>44542</v>
      </c>
      <c r="C9546" s="6" t="s">
        <v>180</v>
      </c>
      <c r="D9546" s="6" t="s">
        <v>173</v>
      </c>
      <c r="E9546" s="6" t="s">
        <v>174</v>
      </c>
      <c r="F9546" s="34" t="n">
        <v>0.297628611326218</v>
      </c>
      <c r="G9546" s="34" t="n">
        <v>0.295767625786271</v>
      </c>
      <c r="H9546" s="34" t="n">
        <v>0.00186098553994679</v>
      </c>
      <c r="I9546" s="34" t="n">
        <v>0.00629205287427759</v>
      </c>
      <c r="J9546" s="35" t="n">
        <v>3.42</v>
      </c>
      <c r="K9546" s="6" t="n">
        <v>0</v>
      </c>
      <c r="L9546" s="35" t="n">
        <v>-1</v>
      </c>
      <c r="M9546" s="6" t="str">
        <f aca="false">IF(I9546&lt;=0,"Below 0%",IF(I9546&lt;=0.05,"0-5%",IF(I9546&lt;=0.1,"5-10%",IF(I9546&lt;=0.2,"10-20%",IF(I9546&lt;=0.4,"20-40%","Above 40%")))))</f>
        <v>0-5%</v>
      </c>
      <c r="N9546" s="6" t="str">
        <f aca="false">IF(AND(H9546&gt;=Summary!$B$25,I9546&gt;=Summary!$B$26,I9546&lt;=Summary!$B$27,J9546&gt;=Summary!$B$28,J9546&lt;=Summary!$B$29,F9546*J9546&gt;1),"Yes","No")</f>
        <v>No</v>
      </c>
    </row>
    <row r="9547" customFormat="false" ht="15" hidden="false" customHeight="false" outlineLevel="0" collapsed="false">
      <c r="A9547" s="6" t="s">
        <v>156</v>
      </c>
      <c r="B9547" s="45" t="n">
        <v>44542</v>
      </c>
      <c r="C9547" s="6" t="s">
        <v>180</v>
      </c>
      <c r="D9547" s="6" t="s">
        <v>173</v>
      </c>
      <c r="E9547" s="6" t="s">
        <v>177</v>
      </c>
      <c r="F9547" s="34" t="n">
        <v>0.284942507743835</v>
      </c>
      <c r="G9547" s="34" t="n">
        <v>0.275619967353964</v>
      </c>
      <c r="H9547" s="34" t="n">
        <v>0.00932254038987185</v>
      </c>
      <c r="I9547" s="34" t="n">
        <v>0.0338238933825119</v>
      </c>
      <c r="J9547" s="35" t="n">
        <v>3.67</v>
      </c>
      <c r="K9547" s="6" t="n">
        <v>0</v>
      </c>
      <c r="L9547" s="35" t="n">
        <v>-1</v>
      </c>
      <c r="M9547" s="6" t="str">
        <f aca="false">IF(I9547&lt;=0,"Below 0%",IF(I9547&lt;=0.05,"0-5%",IF(I9547&lt;=0.1,"5-10%",IF(I9547&lt;=0.2,"10-20%",IF(I9547&lt;=0.4,"20-40%","Above 40%")))))</f>
        <v>0-5%</v>
      </c>
      <c r="N9547" s="6" t="str">
        <f aca="false">IF(AND(H9547&gt;=Summary!$B$25,I9547&gt;=Summary!$B$26,I9547&lt;=Summary!$B$27,J9547&gt;=Summary!$B$28,J9547&lt;=Summary!$B$29,F9547*J9547&gt;1),"Yes","No")</f>
        <v>No</v>
      </c>
    </row>
    <row r="9548" customFormat="false" ht="15" hidden="false" customHeight="false" outlineLevel="0" collapsed="false">
      <c r="A9548" s="6" t="s">
        <v>156</v>
      </c>
      <c r="B9548" s="45" t="n">
        <v>44542</v>
      </c>
      <c r="C9548" s="6" t="s">
        <v>195</v>
      </c>
      <c r="D9548" s="6" t="s">
        <v>188</v>
      </c>
      <c r="E9548" s="6" t="s">
        <v>187</v>
      </c>
      <c r="F9548" s="34" t="n">
        <v>0.612120151519775</v>
      </c>
      <c r="G9548" s="34" t="n">
        <v>0.560166831398191</v>
      </c>
      <c r="H9548" s="34" t="n">
        <v>0.0519533201215849</v>
      </c>
      <c r="I9548" s="34" t="n">
        <v>0.092746155626366</v>
      </c>
      <c r="J9548" s="35" t="n">
        <v>1.78</v>
      </c>
      <c r="K9548" s="6" t="n">
        <v>1</v>
      </c>
      <c r="L9548" s="35" t="n">
        <v>0.78</v>
      </c>
      <c r="M9548" s="6" t="str">
        <f aca="false">IF(I9548&lt;=0,"Below 0%",IF(I9548&lt;=0.05,"0-5%",IF(I9548&lt;=0.1,"5-10%",IF(I9548&lt;=0.2,"10-20%",IF(I9548&lt;=0.4,"20-40%","Above 40%")))))</f>
        <v>5-10%</v>
      </c>
      <c r="N9548" s="6" t="str">
        <f aca="false">IF(AND(H9548&gt;=Summary!$B$25,I9548&gt;=Summary!$B$26,I9548&lt;=Summary!$B$27,J9548&gt;=Summary!$B$28,J9548&lt;=Summary!$B$29,F9548*J9548&gt;1),"Yes","No")</f>
        <v>No</v>
      </c>
    </row>
    <row r="9549" customFormat="false" ht="15" hidden="false" customHeight="false" outlineLevel="0" collapsed="false">
      <c r="A9549" s="6" t="s">
        <v>156</v>
      </c>
      <c r="B9549" s="45" t="n">
        <v>44542</v>
      </c>
      <c r="C9549" s="6" t="s">
        <v>195</v>
      </c>
      <c r="D9549" s="6" t="s">
        <v>188</v>
      </c>
      <c r="E9549" s="6" t="s">
        <v>174</v>
      </c>
      <c r="F9549" s="34" t="n">
        <v>0.271120548248291</v>
      </c>
      <c r="G9549" s="34" t="n">
        <v>0.232966579413266</v>
      </c>
      <c r="H9549" s="34" t="n">
        <v>0.0381539688350249</v>
      </c>
      <c r="I9549" s="34" t="n">
        <v>0.163774430354418</v>
      </c>
      <c r="J9549" s="35" t="n">
        <v>4.28</v>
      </c>
      <c r="K9549" s="6" t="n">
        <v>0</v>
      </c>
      <c r="L9549" s="35" t="n">
        <v>-1</v>
      </c>
      <c r="M9549" s="6" t="str">
        <f aca="false">IF(I9549&lt;=0,"Below 0%",IF(I9549&lt;=0.05,"0-5%",IF(I9549&lt;=0.1,"5-10%",IF(I9549&lt;=0.2,"10-20%",IF(I9549&lt;=0.4,"20-40%","Above 40%")))))</f>
        <v>10-20%</v>
      </c>
      <c r="N9549" s="6" t="str">
        <f aca="false">IF(AND(H9549&gt;=Summary!$B$25,I9549&gt;=Summary!$B$26,I9549&lt;=Summary!$B$27,J9549&gt;=Summary!$B$28,J9549&lt;=Summary!$B$29,F9549*J9549&gt;1),"Yes","No")</f>
        <v>Yes</v>
      </c>
    </row>
    <row r="9550" customFormat="false" ht="15" hidden="false" customHeight="false" outlineLevel="0" collapsed="false">
      <c r="A9550" s="6" t="s">
        <v>156</v>
      </c>
      <c r="B9550" s="45" t="n">
        <v>44542</v>
      </c>
      <c r="C9550" s="6" t="s">
        <v>195</v>
      </c>
      <c r="D9550" s="6" t="s">
        <v>188</v>
      </c>
      <c r="E9550" s="6" t="s">
        <v>177</v>
      </c>
      <c r="F9550" s="34" t="n">
        <v>0.116759300231934</v>
      </c>
      <c r="G9550" s="34" t="n">
        <v>0.206866589188543</v>
      </c>
      <c r="H9550" s="34" t="n">
        <v>-0.0901072889566097</v>
      </c>
      <c r="I9550" s="34" t="n">
        <v>-0.43558164375439</v>
      </c>
      <c r="J9550" s="35" t="n">
        <v>4.82</v>
      </c>
      <c r="K9550" s="6" t="n">
        <v>0</v>
      </c>
      <c r="L9550" s="35" t="n">
        <v>-1</v>
      </c>
      <c r="M9550" s="6" t="str">
        <f aca="false">IF(I9550&lt;=0,"Below 0%",IF(I9550&lt;=0.05,"0-5%",IF(I9550&lt;=0.1,"5-10%",IF(I9550&lt;=0.2,"10-20%",IF(I9550&lt;=0.4,"20-40%","Above 40%")))))</f>
        <v>Below 0%</v>
      </c>
      <c r="N9550" s="6" t="str">
        <f aca="false">IF(AND(H9550&gt;=Summary!$B$25,I9550&gt;=Summary!$B$26,I9550&lt;=Summary!$B$27,J9550&gt;=Summary!$B$28,J9550&lt;=Summary!$B$29,F9550*J9550&gt;1),"Yes","No")</f>
        <v>No</v>
      </c>
    </row>
    <row r="9551" customFormat="false" ht="15" hidden="false" customHeight="false" outlineLevel="0" collapsed="false">
      <c r="A9551" s="6" t="s">
        <v>156</v>
      </c>
      <c r="B9551" s="45" t="n">
        <v>44544</v>
      </c>
      <c r="C9551" s="6" t="s">
        <v>194</v>
      </c>
      <c r="D9551" s="6" t="s">
        <v>205</v>
      </c>
      <c r="E9551" s="6" t="s">
        <v>187</v>
      </c>
      <c r="F9551" s="34" t="n">
        <v>0.767219364643097</v>
      </c>
      <c r="G9551" s="34" t="n">
        <v>0.847169731198777</v>
      </c>
      <c r="H9551" s="34" t="n">
        <v>-0.0799503665556801</v>
      </c>
      <c r="I9551" s="34" t="n">
        <v>-0.0943734928330682</v>
      </c>
      <c r="J9551" s="35" t="n">
        <v>1.18</v>
      </c>
      <c r="K9551" s="6" t="n">
        <v>1</v>
      </c>
      <c r="L9551" s="35" t="n">
        <v>0.18</v>
      </c>
      <c r="M9551" s="6" t="str">
        <f aca="false">IF(I9551&lt;=0,"Below 0%",IF(I9551&lt;=0.05,"0-5%",IF(I9551&lt;=0.1,"5-10%",IF(I9551&lt;=0.2,"10-20%",IF(I9551&lt;=0.4,"20-40%","Above 40%")))))</f>
        <v>Below 0%</v>
      </c>
      <c r="N9551" s="6" t="str">
        <f aca="false">IF(AND(H9551&gt;=Summary!$B$25,I9551&gt;=Summary!$B$26,I9551&lt;=Summary!$B$27,J9551&gt;=Summary!$B$28,J9551&lt;=Summary!$B$29,F9551*J9551&gt;1),"Yes","No")</f>
        <v>No</v>
      </c>
    </row>
    <row r="9552" customFormat="false" ht="15" hidden="false" customHeight="false" outlineLevel="0" collapsed="false">
      <c r="A9552" s="6" t="s">
        <v>156</v>
      </c>
      <c r="B9552" s="45" t="n">
        <v>44544</v>
      </c>
      <c r="C9552" s="6" t="s">
        <v>194</v>
      </c>
      <c r="D9552" s="6" t="s">
        <v>205</v>
      </c>
      <c r="E9552" s="6" t="s">
        <v>174</v>
      </c>
      <c r="F9552" s="34" t="n">
        <v>0.154077723622322</v>
      </c>
      <c r="G9552" s="34" t="n">
        <v>0.105227398191006</v>
      </c>
      <c r="H9552" s="34" t="n">
        <v>0.0488503254313161</v>
      </c>
      <c r="I9552" s="34" t="n">
        <v>0.464235800477023</v>
      </c>
      <c r="J9552" s="35" t="n">
        <v>9.5</v>
      </c>
      <c r="K9552" s="6" t="n">
        <v>0</v>
      </c>
      <c r="L9552" s="35" t="n">
        <v>-1</v>
      </c>
      <c r="M9552" s="6" t="str">
        <f aca="false">IF(I9552&lt;=0,"Below 0%",IF(I9552&lt;=0.05,"0-5%",IF(I9552&lt;=0.1,"5-10%",IF(I9552&lt;=0.2,"10-20%",IF(I9552&lt;=0.4,"20-40%","Above 40%")))))</f>
        <v>Above 40%</v>
      </c>
      <c r="N9552" s="6" t="str">
        <f aca="false">IF(AND(H9552&gt;=Summary!$B$25,I9552&gt;=Summary!$B$26,I9552&lt;=Summary!$B$27,J9552&gt;=Summary!$B$28,J9552&lt;=Summary!$B$29,F9552*J9552&gt;1),"Yes","No")</f>
        <v>No</v>
      </c>
    </row>
    <row r="9553" customFormat="false" ht="15" hidden="false" customHeight="false" outlineLevel="0" collapsed="false">
      <c r="A9553" s="6" t="s">
        <v>156</v>
      </c>
      <c r="B9553" s="45" t="n">
        <v>44544</v>
      </c>
      <c r="C9553" s="6" t="s">
        <v>194</v>
      </c>
      <c r="D9553" s="6" t="s">
        <v>205</v>
      </c>
      <c r="E9553" s="6" t="s">
        <v>177</v>
      </c>
      <c r="F9553" s="34" t="n">
        <v>0.0787029266357422</v>
      </c>
      <c r="G9553" s="34" t="n">
        <v>0.047602870610217</v>
      </c>
      <c r="H9553" s="34" t="n">
        <v>0.0311000560255252</v>
      </c>
      <c r="I9553" s="34" t="n">
        <v>0.653323121628094</v>
      </c>
      <c r="J9553" s="35" t="n">
        <v>21</v>
      </c>
      <c r="K9553" s="6" t="n">
        <v>0</v>
      </c>
      <c r="L9553" s="35" t="n">
        <v>-1</v>
      </c>
      <c r="M9553" s="6" t="str">
        <f aca="false">IF(I9553&lt;=0,"Below 0%",IF(I9553&lt;=0.05,"0-5%",IF(I9553&lt;=0.1,"5-10%",IF(I9553&lt;=0.2,"10-20%",IF(I9553&lt;=0.4,"20-40%","Above 40%")))))</f>
        <v>Above 40%</v>
      </c>
      <c r="N9553" s="6" t="str">
        <f aca="false">IF(AND(H9553&gt;=Summary!$B$25,I9553&gt;=Summary!$B$26,I9553&lt;=Summary!$B$27,J9553&gt;=Summary!$B$28,J9553&lt;=Summary!$B$29,F9553*J9553&gt;1),"Yes","No")</f>
        <v>No</v>
      </c>
    </row>
    <row r="9554" customFormat="false" ht="15" hidden="false" customHeight="false" outlineLevel="0" collapsed="false">
      <c r="A9554" s="6" t="s">
        <v>156</v>
      </c>
      <c r="B9554" s="45" t="n">
        <v>44544</v>
      </c>
      <c r="C9554" s="6" t="s">
        <v>172</v>
      </c>
      <c r="D9554" s="6" t="s">
        <v>182</v>
      </c>
      <c r="E9554" s="6" t="s">
        <v>187</v>
      </c>
      <c r="F9554" s="34" t="n">
        <v>0.265804708003998</v>
      </c>
      <c r="G9554" s="34" t="n">
        <v>0.278892894686713</v>
      </c>
      <c r="H9554" s="34" t="n">
        <v>-0.0130881866827151</v>
      </c>
      <c r="I9554" s="34" t="n">
        <v>-0.0469290789835911</v>
      </c>
      <c r="J9554" s="35" t="n">
        <v>3.58</v>
      </c>
      <c r="K9554" s="6" t="n">
        <v>0</v>
      </c>
      <c r="L9554" s="35" t="n">
        <v>-1</v>
      </c>
      <c r="M9554" s="6" t="str">
        <f aca="false">IF(I9554&lt;=0,"Below 0%",IF(I9554&lt;=0.05,"0-5%",IF(I9554&lt;=0.1,"5-10%",IF(I9554&lt;=0.2,"10-20%",IF(I9554&lt;=0.4,"20-40%","Above 40%")))))</f>
        <v>Below 0%</v>
      </c>
      <c r="N9554" s="6" t="str">
        <f aca="false">IF(AND(H9554&gt;=Summary!$B$25,I9554&gt;=Summary!$B$26,I9554&lt;=Summary!$B$27,J9554&gt;=Summary!$B$28,J9554&lt;=Summary!$B$29,F9554*J9554&gt;1),"Yes","No")</f>
        <v>No</v>
      </c>
    </row>
    <row r="9555" customFormat="false" ht="15" hidden="false" customHeight="false" outlineLevel="0" collapsed="false">
      <c r="A9555" s="6" t="s">
        <v>156</v>
      </c>
      <c r="B9555" s="45" t="n">
        <v>44544</v>
      </c>
      <c r="C9555" s="6" t="s">
        <v>172</v>
      </c>
      <c r="D9555" s="6" t="s">
        <v>182</v>
      </c>
      <c r="E9555" s="6" t="s">
        <v>174</v>
      </c>
      <c r="F9555" s="34" t="n">
        <v>0.279856741428375</v>
      </c>
      <c r="G9555" s="34" t="n">
        <v>0.298040765068189</v>
      </c>
      <c r="H9555" s="34" t="n">
        <v>-0.0181840236398134</v>
      </c>
      <c r="I9555" s="34" t="n">
        <v>-0.0610118674056319</v>
      </c>
      <c r="J9555" s="35" t="n">
        <v>3.35</v>
      </c>
      <c r="K9555" s="6" t="n">
        <v>0</v>
      </c>
      <c r="L9555" s="35" t="n">
        <v>-1</v>
      </c>
      <c r="M9555" s="6" t="str">
        <f aca="false">IF(I9555&lt;=0,"Below 0%",IF(I9555&lt;=0.05,"0-5%",IF(I9555&lt;=0.1,"5-10%",IF(I9555&lt;=0.2,"10-20%",IF(I9555&lt;=0.4,"20-40%","Above 40%")))))</f>
        <v>Below 0%</v>
      </c>
      <c r="N9555" s="6" t="str">
        <f aca="false">IF(AND(H9555&gt;=Summary!$B$25,I9555&gt;=Summary!$B$26,I9555&lt;=Summary!$B$27,J9555&gt;=Summary!$B$28,J9555&lt;=Summary!$B$29,F9555*J9555&gt;1),"Yes","No")</f>
        <v>No</v>
      </c>
    </row>
    <row r="9556" customFormat="false" ht="15" hidden="false" customHeight="false" outlineLevel="0" collapsed="false">
      <c r="A9556" s="6" t="s">
        <v>156</v>
      </c>
      <c r="B9556" s="45" t="n">
        <v>44544</v>
      </c>
      <c r="C9556" s="6" t="s">
        <v>172</v>
      </c>
      <c r="D9556" s="6" t="s">
        <v>182</v>
      </c>
      <c r="E9556" s="6" t="s">
        <v>177</v>
      </c>
      <c r="F9556" s="34" t="n">
        <v>0.454338550567627</v>
      </c>
      <c r="G9556" s="34" t="n">
        <v>0.423066340245098</v>
      </c>
      <c r="H9556" s="34" t="n">
        <v>0.0312722103225285</v>
      </c>
      <c r="I9556" s="34" t="n">
        <v>0.0739179824715228</v>
      </c>
      <c r="J9556" s="35" t="n">
        <v>2.36</v>
      </c>
      <c r="K9556" s="6" t="n">
        <v>1</v>
      </c>
      <c r="L9556" s="35" t="n">
        <v>1.36</v>
      </c>
      <c r="M9556" s="6" t="str">
        <f aca="false">IF(I9556&lt;=0,"Below 0%",IF(I9556&lt;=0.05,"0-5%",IF(I9556&lt;=0.1,"5-10%",IF(I9556&lt;=0.2,"10-20%",IF(I9556&lt;=0.4,"20-40%","Above 40%")))))</f>
        <v>5-10%</v>
      </c>
      <c r="N9556" s="6" t="str">
        <f aca="false">IF(AND(H9556&gt;=Summary!$B$25,I9556&gt;=Summary!$B$26,I9556&lt;=Summary!$B$27,J9556&gt;=Summary!$B$28,J9556&lt;=Summary!$B$29,F9556*J9556&gt;1),"Yes","No")</f>
        <v>No</v>
      </c>
    </row>
    <row r="9557" customFormat="false" ht="15" hidden="false" customHeight="false" outlineLevel="0" collapsed="false">
      <c r="A9557" s="6" t="s">
        <v>156</v>
      </c>
      <c r="B9557" s="45" t="n">
        <v>44545</v>
      </c>
      <c r="C9557" s="6" t="s">
        <v>185</v>
      </c>
      <c r="D9557" s="6" t="s">
        <v>189</v>
      </c>
      <c r="E9557" s="6" t="s">
        <v>187</v>
      </c>
      <c r="F9557" s="34" t="n">
        <v>0.344713777303696</v>
      </c>
      <c r="G9557" s="34" t="n">
        <v>0.441313024354484</v>
      </c>
      <c r="H9557" s="34" t="n">
        <v>-0.0965992470507883</v>
      </c>
      <c r="I9557" s="34" t="n">
        <v>-0.218890541905229</v>
      </c>
      <c r="J9557" s="35" t="n">
        <v>2.28</v>
      </c>
      <c r="K9557" s="6" t="n">
        <v>1</v>
      </c>
      <c r="L9557" s="35" t="n">
        <v>1.28</v>
      </c>
      <c r="M9557" s="6" t="str">
        <f aca="false">IF(I9557&lt;=0,"Below 0%",IF(I9557&lt;=0.05,"0-5%",IF(I9557&lt;=0.1,"5-10%",IF(I9557&lt;=0.2,"10-20%",IF(I9557&lt;=0.4,"20-40%","Above 40%")))))</f>
        <v>Below 0%</v>
      </c>
      <c r="N9557" s="6" t="str">
        <f aca="false">IF(AND(H9557&gt;=Summary!$B$25,I9557&gt;=Summary!$B$26,I9557&lt;=Summary!$B$27,J9557&gt;=Summary!$B$28,J9557&lt;=Summary!$B$29,F9557*J9557&gt;1),"Yes","No")</f>
        <v>No</v>
      </c>
    </row>
    <row r="9558" customFormat="false" ht="15" hidden="false" customHeight="false" outlineLevel="0" collapsed="false">
      <c r="A9558" s="6" t="s">
        <v>156</v>
      </c>
      <c r="B9558" s="45" t="n">
        <v>44545</v>
      </c>
      <c r="C9558" s="6" t="s">
        <v>185</v>
      </c>
      <c r="D9558" s="6" t="s">
        <v>189</v>
      </c>
      <c r="E9558" s="6" t="s">
        <v>174</v>
      </c>
      <c r="F9558" s="34" t="n">
        <v>0.30689412355423</v>
      </c>
      <c r="G9558" s="34" t="n">
        <v>0.2661888083408</v>
      </c>
      <c r="H9558" s="34" t="n">
        <v>0.0407053152134299</v>
      </c>
      <c r="I9558" s="34" t="n">
        <v>0.152918958040171</v>
      </c>
      <c r="J9558" s="35" t="n">
        <v>3.78</v>
      </c>
      <c r="K9558" s="6" t="n">
        <v>0</v>
      </c>
      <c r="L9558" s="35" t="n">
        <v>-1</v>
      </c>
      <c r="M9558" s="6" t="str">
        <f aca="false">IF(I9558&lt;=0,"Below 0%",IF(I9558&lt;=0.05,"0-5%",IF(I9558&lt;=0.1,"5-10%",IF(I9558&lt;=0.2,"10-20%",IF(I9558&lt;=0.4,"20-40%","Above 40%")))))</f>
        <v>10-20%</v>
      </c>
      <c r="N9558" s="6" t="str">
        <f aca="false">IF(AND(H9558&gt;=Summary!$B$25,I9558&gt;=Summary!$B$26,I9558&lt;=Summary!$B$27,J9558&gt;=Summary!$B$28,J9558&lt;=Summary!$B$29,F9558*J9558&gt;1),"Yes","No")</f>
        <v>Yes</v>
      </c>
    </row>
    <row r="9559" customFormat="false" ht="15" hidden="false" customHeight="false" outlineLevel="0" collapsed="false">
      <c r="A9559" s="6" t="s">
        <v>156</v>
      </c>
      <c r="B9559" s="45" t="n">
        <v>44545</v>
      </c>
      <c r="C9559" s="6" t="s">
        <v>185</v>
      </c>
      <c r="D9559" s="6" t="s">
        <v>189</v>
      </c>
      <c r="E9559" s="6" t="s">
        <v>177</v>
      </c>
      <c r="F9559" s="34" t="n">
        <v>0.348392128944397</v>
      </c>
      <c r="G9559" s="34" t="n">
        <v>0.292498167304716</v>
      </c>
      <c r="H9559" s="34" t="n">
        <v>0.0558939616396809</v>
      </c>
      <c r="I9559" s="34" t="n">
        <v>0.1910916644529</v>
      </c>
      <c r="J9559" s="35" t="n">
        <v>3.44</v>
      </c>
      <c r="K9559" s="6" t="n">
        <v>0</v>
      </c>
      <c r="L9559" s="35" t="n">
        <v>-1</v>
      </c>
      <c r="M9559" s="6" t="str">
        <f aca="false">IF(I9559&lt;=0,"Below 0%",IF(I9559&lt;=0.05,"0-5%",IF(I9559&lt;=0.1,"5-10%",IF(I9559&lt;=0.2,"10-20%",IF(I9559&lt;=0.4,"20-40%","Above 40%")))))</f>
        <v>10-20%</v>
      </c>
      <c r="N9559" s="6" t="str">
        <f aca="false">IF(AND(H9559&gt;=Summary!$B$25,I9559&gt;=Summary!$B$26,I9559&lt;=Summary!$B$27,J9559&gt;=Summary!$B$28,J9559&lt;=Summary!$B$29,F9559*J9559&gt;1),"Yes","No")</f>
        <v>Yes</v>
      </c>
    </row>
    <row r="9560" customFormat="false" ht="15" hidden="false" customHeight="false" outlineLevel="0" collapsed="false">
      <c r="A9560" s="6" t="s">
        <v>156</v>
      </c>
      <c r="B9560" s="45" t="n">
        <v>44545</v>
      </c>
      <c r="C9560" s="6" t="s">
        <v>201</v>
      </c>
      <c r="D9560" s="6" t="s">
        <v>203</v>
      </c>
      <c r="E9560" s="6" t="s">
        <v>187</v>
      </c>
      <c r="F9560" s="34" t="n">
        <v>0.437796473503113</v>
      </c>
      <c r="G9560" s="34" t="n">
        <v>0.416897795035363</v>
      </c>
      <c r="H9560" s="34" t="n">
        <v>0.0208986784677501</v>
      </c>
      <c r="I9560" s="34" t="n">
        <v>0.0501290213491712</v>
      </c>
      <c r="J9560" s="35" t="n">
        <v>2.42</v>
      </c>
      <c r="K9560" s="6" t="n">
        <v>0</v>
      </c>
      <c r="L9560" s="35" t="n">
        <v>-1</v>
      </c>
      <c r="M9560" s="6" t="str">
        <f aca="false">IF(I9560&lt;=0,"Below 0%",IF(I9560&lt;=0.05,"0-5%",IF(I9560&lt;=0.1,"5-10%",IF(I9560&lt;=0.2,"10-20%",IF(I9560&lt;=0.4,"20-40%","Above 40%")))))</f>
        <v>5-10%</v>
      </c>
      <c r="N9560" s="6" t="str">
        <f aca="false">IF(AND(H9560&gt;=Summary!$B$25,I9560&gt;=Summary!$B$26,I9560&lt;=Summary!$B$27,J9560&gt;=Summary!$B$28,J9560&lt;=Summary!$B$29,F9560*J9560&gt;1),"Yes","No")</f>
        <v>No</v>
      </c>
    </row>
    <row r="9561" customFormat="false" ht="15" hidden="false" customHeight="false" outlineLevel="0" collapsed="false">
      <c r="A9561" s="6" t="s">
        <v>156</v>
      </c>
      <c r="B9561" s="45" t="n">
        <v>44545</v>
      </c>
      <c r="C9561" s="6" t="s">
        <v>201</v>
      </c>
      <c r="D9561" s="6" t="s">
        <v>203</v>
      </c>
      <c r="E9561" s="6" t="s">
        <v>174</v>
      </c>
      <c r="F9561" s="34" t="n">
        <v>0.284347623586655</v>
      </c>
      <c r="G9561" s="34" t="n">
        <v>0.310428511995562</v>
      </c>
      <c r="H9561" s="34" t="n">
        <v>-0.0260808884089077</v>
      </c>
      <c r="I9561" s="34" t="n">
        <v>-0.0840157633757577</v>
      </c>
      <c r="J9561" s="35" t="n">
        <v>3.25</v>
      </c>
      <c r="K9561" s="6" t="n">
        <v>0</v>
      </c>
      <c r="L9561" s="35" t="n">
        <v>-1</v>
      </c>
      <c r="M9561" s="6" t="str">
        <f aca="false">IF(I9561&lt;=0,"Below 0%",IF(I9561&lt;=0.05,"0-5%",IF(I9561&lt;=0.1,"5-10%",IF(I9561&lt;=0.2,"10-20%",IF(I9561&lt;=0.4,"20-40%","Above 40%")))))</f>
        <v>Below 0%</v>
      </c>
      <c r="N9561" s="6" t="str">
        <f aca="false">IF(AND(H9561&gt;=Summary!$B$25,I9561&gt;=Summary!$B$26,I9561&lt;=Summary!$B$27,J9561&gt;=Summary!$B$28,J9561&lt;=Summary!$B$29,F9561*J9561&gt;1),"Yes","No")</f>
        <v>No</v>
      </c>
    </row>
    <row r="9562" customFormat="false" ht="15" hidden="false" customHeight="false" outlineLevel="0" collapsed="false">
      <c r="A9562" s="6" t="s">
        <v>156</v>
      </c>
      <c r="B9562" s="45" t="n">
        <v>44545</v>
      </c>
      <c r="C9562" s="6" t="s">
        <v>201</v>
      </c>
      <c r="D9562" s="6" t="s">
        <v>203</v>
      </c>
      <c r="E9562" s="6" t="s">
        <v>177</v>
      </c>
      <c r="F9562" s="34" t="n">
        <v>0.27785587310791</v>
      </c>
      <c r="G9562" s="34" t="n">
        <v>0.272673692969075</v>
      </c>
      <c r="H9562" s="34" t="n">
        <v>0.00518218013883515</v>
      </c>
      <c r="I9562" s="34" t="n">
        <v>0.0190050608931418</v>
      </c>
      <c r="J9562" s="35" t="n">
        <v>3.7</v>
      </c>
      <c r="K9562" s="6" t="n">
        <v>1</v>
      </c>
      <c r="L9562" s="35" t="n">
        <v>2.7</v>
      </c>
      <c r="M9562" s="6" t="str">
        <f aca="false">IF(I9562&lt;=0,"Below 0%",IF(I9562&lt;=0.05,"0-5%",IF(I9562&lt;=0.1,"5-10%",IF(I9562&lt;=0.2,"10-20%",IF(I9562&lt;=0.4,"20-40%","Above 40%")))))</f>
        <v>0-5%</v>
      </c>
      <c r="N9562" s="6" t="str">
        <f aca="false">IF(AND(H9562&gt;=Summary!$B$25,I9562&gt;=Summary!$B$26,I9562&lt;=Summary!$B$27,J9562&gt;=Summary!$B$28,J9562&lt;=Summary!$B$29,F9562*J9562&gt;1),"Yes","No")</f>
        <v>No</v>
      </c>
    </row>
    <row r="9563" customFormat="false" ht="15" hidden="false" customHeight="false" outlineLevel="0" collapsed="false">
      <c r="A9563" s="6" t="s">
        <v>156</v>
      </c>
      <c r="B9563" s="45" t="n">
        <v>44545</v>
      </c>
      <c r="C9563" s="6" t="s">
        <v>180</v>
      </c>
      <c r="D9563" s="6" t="s">
        <v>179</v>
      </c>
      <c r="E9563" s="6" t="s">
        <v>187</v>
      </c>
      <c r="F9563" s="34" t="n">
        <v>0.45442670583725</v>
      </c>
      <c r="G9563" s="34" t="n">
        <v>0.451666891618302</v>
      </c>
      <c r="H9563" s="34" t="n">
        <v>0.00275981421894772</v>
      </c>
      <c r="I9563" s="34" t="n">
        <v>0.00611028674043257</v>
      </c>
      <c r="J9563" s="35" t="n">
        <v>2.22</v>
      </c>
      <c r="K9563" s="6" t="n">
        <v>0</v>
      </c>
      <c r="L9563" s="35" t="n">
        <v>-1</v>
      </c>
      <c r="M9563" s="6" t="str">
        <f aca="false">IF(I9563&lt;=0,"Below 0%",IF(I9563&lt;=0.05,"0-5%",IF(I9563&lt;=0.1,"5-10%",IF(I9563&lt;=0.2,"10-20%",IF(I9563&lt;=0.4,"20-40%","Above 40%")))))</f>
        <v>0-5%</v>
      </c>
      <c r="N9563" s="6" t="str">
        <f aca="false">IF(AND(H9563&gt;=Summary!$B$25,I9563&gt;=Summary!$B$26,I9563&lt;=Summary!$B$27,J9563&gt;=Summary!$B$28,J9563&lt;=Summary!$B$29,F9563*J9563&gt;1),"Yes","No")</f>
        <v>No</v>
      </c>
    </row>
    <row r="9564" customFormat="false" ht="15" hidden="false" customHeight="false" outlineLevel="0" collapsed="false">
      <c r="A9564" s="6" t="s">
        <v>156</v>
      </c>
      <c r="B9564" s="45" t="n">
        <v>44545</v>
      </c>
      <c r="C9564" s="6" t="s">
        <v>180</v>
      </c>
      <c r="D9564" s="6" t="s">
        <v>179</v>
      </c>
      <c r="E9564" s="6" t="s">
        <v>174</v>
      </c>
      <c r="F9564" s="34" t="n">
        <v>0.274923026561737</v>
      </c>
      <c r="G9564" s="34" t="n">
        <v>0.281657443649615</v>
      </c>
      <c r="H9564" s="34" t="n">
        <v>-0.00673441708787831</v>
      </c>
      <c r="I9564" s="34" t="n">
        <v>-0.0239099560111609</v>
      </c>
      <c r="J9564" s="35" t="n">
        <v>3.56</v>
      </c>
      <c r="K9564" s="6" t="n">
        <v>1</v>
      </c>
      <c r="L9564" s="35" t="n">
        <v>2.56</v>
      </c>
      <c r="M9564" s="6" t="str">
        <f aca="false">IF(I9564&lt;=0,"Below 0%",IF(I9564&lt;=0.05,"0-5%",IF(I9564&lt;=0.1,"5-10%",IF(I9564&lt;=0.2,"10-20%",IF(I9564&lt;=0.4,"20-40%","Above 40%")))))</f>
        <v>Below 0%</v>
      </c>
      <c r="N9564" s="6" t="str">
        <f aca="false">IF(AND(H9564&gt;=Summary!$B$25,I9564&gt;=Summary!$B$26,I9564&lt;=Summary!$B$27,J9564&gt;=Summary!$B$28,J9564&lt;=Summary!$B$29,F9564*J9564&gt;1),"Yes","No")</f>
        <v>No</v>
      </c>
    </row>
    <row r="9565" customFormat="false" ht="15" hidden="false" customHeight="false" outlineLevel="0" collapsed="false">
      <c r="A9565" s="6" t="s">
        <v>156</v>
      </c>
      <c r="B9565" s="45" t="n">
        <v>44545</v>
      </c>
      <c r="C9565" s="6" t="s">
        <v>180</v>
      </c>
      <c r="D9565" s="6" t="s">
        <v>179</v>
      </c>
      <c r="E9565" s="6" t="s">
        <v>177</v>
      </c>
      <c r="F9565" s="34" t="n">
        <v>0.270650297403336</v>
      </c>
      <c r="G9565" s="34" t="n">
        <v>0.266675664732083</v>
      </c>
      <c r="H9565" s="34" t="n">
        <v>0.00397463267125298</v>
      </c>
      <c r="I9565" s="34" t="n">
        <v>0.0149043696028512</v>
      </c>
      <c r="J9565" s="35" t="n">
        <v>3.76</v>
      </c>
      <c r="K9565" s="6" t="n">
        <v>0</v>
      </c>
      <c r="L9565" s="35" t="n">
        <v>-1</v>
      </c>
      <c r="M9565" s="6" t="str">
        <f aca="false">IF(I9565&lt;=0,"Below 0%",IF(I9565&lt;=0.05,"0-5%",IF(I9565&lt;=0.1,"5-10%",IF(I9565&lt;=0.2,"10-20%",IF(I9565&lt;=0.4,"20-40%","Above 40%")))))</f>
        <v>0-5%</v>
      </c>
      <c r="N9565" s="6" t="str">
        <f aca="false">IF(AND(H9565&gt;=Summary!$B$25,I9565&gt;=Summary!$B$26,I9565&lt;=Summary!$B$27,J9565&gt;=Summary!$B$28,J9565&lt;=Summary!$B$29,F9565*J9565&gt;1),"Yes","No")</f>
        <v>No</v>
      </c>
    </row>
    <row r="9566" customFormat="false" ht="15" hidden="false" customHeight="false" outlineLevel="0" collapsed="false">
      <c r="A9566" s="6" t="s">
        <v>156</v>
      </c>
      <c r="B9566" s="45" t="n">
        <v>44546</v>
      </c>
      <c r="C9566" s="6" t="s">
        <v>190</v>
      </c>
      <c r="D9566" s="6" t="s">
        <v>173</v>
      </c>
      <c r="E9566" s="6" t="s">
        <v>187</v>
      </c>
      <c r="F9566" s="34" t="n">
        <v>0.682334005832672</v>
      </c>
      <c r="G9566" s="34" t="n">
        <v>0.785660245591573</v>
      </c>
      <c r="H9566" s="34" t="n">
        <v>-0.103326239758901</v>
      </c>
      <c r="I9566" s="34" t="n">
        <v>-0.131515168724237</v>
      </c>
      <c r="J9566" s="35" t="n">
        <v>1.27</v>
      </c>
      <c r="K9566" s="6" t="n">
        <v>0</v>
      </c>
      <c r="L9566" s="35" t="n">
        <v>-1</v>
      </c>
      <c r="M9566" s="6" t="str">
        <f aca="false">IF(I9566&lt;=0,"Below 0%",IF(I9566&lt;=0.05,"0-5%",IF(I9566&lt;=0.1,"5-10%",IF(I9566&lt;=0.2,"10-20%",IF(I9566&lt;=0.4,"20-40%","Above 40%")))))</f>
        <v>Below 0%</v>
      </c>
      <c r="N9566" s="6" t="str">
        <f aca="false">IF(AND(H9566&gt;=Summary!$B$25,I9566&gt;=Summary!$B$26,I9566&lt;=Summary!$B$27,J9566&gt;=Summary!$B$28,J9566&lt;=Summary!$B$29,F9566*J9566&gt;1),"Yes","No")</f>
        <v>No</v>
      </c>
    </row>
    <row r="9567" customFormat="false" ht="15" hidden="false" customHeight="false" outlineLevel="0" collapsed="false">
      <c r="A9567" s="6" t="s">
        <v>156</v>
      </c>
      <c r="B9567" s="45" t="n">
        <v>44546</v>
      </c>
      <c r="C9567" s="6" t="s">
        <v>190</v>
      </c>
      <c r="D9567" s="6" t="s">
        <v>173</v>
      </c>
      <c r="E9567" s="6" t="s">
        <v>174</v>
      </c>
      <c r="F9567" s="34" t="n">
        <v>0.176815703511238</v>
      </c>
      <c r="G9567" s="34" t="n">
        <v>0.147820520281674</v>
      </c>
      <c r="H9567" s="34" t="n">
        <v>0.0289951832295644</v>
      </c>
      <c r="I9567" s="34" t="n">
        <v>0.196151273005356</v>
      </c>
      <c r="J9567" s="35" t="n">
        <v>6.75</v>
      </c>
      <c r="K9567" s="6" t="n">
        <v>1</v>
      </c>
      <c r="L9567" s="35" t="n">
        <v>5.75</v>
      </c>
      <c r="M9567" s="6" t="str">
        <f aca="false">IF(I9567&lt;=0,"Below 0%",IF(I9567&lt;=0.05,"0-5%",IF(I9567&lt;=0.1,"5-10%",IF(I9567&lt;=0.2,"10-20%",IF(I9567&lt;=0.4,"20-40%","Above 40%")))))</f>
        <v>10-20%</v>
      </c>
      <c r="N9567" s="6" t="str">
        <f aca="false">IF(AND(H9567&gt;=Summary!$B$25,I9567&gt;=Summary!$B$26,I9567&lt;=Summary!$B$27,J9567&gt;=Summary!$B$28,J9567&lt;=Summary!$B$29,F9567*J9567&gt;1),"Yes","No")</f>
        <v>No</v>
      </c>
    </row>
    <row r="9568" customFormat="false" ht="15" hidden="false" customHeight="false" outlineLevel="0" collapsed="false">
      <c r="A9568" s="6" t="s">
        <v>156</v>
      </c>
      <c r="B9568" s="45" t="n">
        <v>44546</v>
      </c>
      <c r="C9568" s="6" t="s">
        <v>190</v>
      </c>
      <c r="D9568" s="6" t="s">
        <v>173</v>
      </c>
      <c r="E9568" s="6" t="s">
        <v>177</v>
      </c>
      <c r="F9568" s="34" t="n">
        <v>0.14085029065609</v>
      </c>
      <c r="G9568" s="34" t="n">
        <v>0.0665192341267532</v>
      </c>
      <c r="H9568" s="34" t="n">
        <v>0.0743310565293366</v>
      </c>
      <c r="I9568" s="34" t="n">
        <v>1.11743704666981</v>
      </c>
      <c r="J9568" s="35" t="n">
        <v>15</v>
      </c>
      <c r="K9568" s="6" t="n">
        <v>0</v>
      </c>
      <c r="L9568" s="35" t="n">
        <v>-1</v>
      </c>
      <c r="M9568" s="6" t="str">
        <f aca="false">IF(I9568&lt;=0,"Below 0%",IF(I9568&lt;=0.05,"0-5%",IF(I9568&lt;=0.1,"5-10%",IF(I9568&lt;=0.2,"10-20%",IF(I9568&lt;=0.4,"20-40%","Above 40%")))))</f>
        <v>Above 40%</v>
      </c>
      <c r="N9568" s="6" t="str">
        <f aca="false">IF(AND(H9568&gt;=Summary!$B$25,I9568&gt;=Summary!$B$26,I9568&lt;=Summary!$B$27,J9568&gt;=Summary!$B$28,J9568&lt;=Summary!$B$29,F9568*J9568&gt;1),"Yes","No")</f>
        <v>No</v>
      </c>
    </row>
    <row r="9569" customFormat="false" ht="15" hidden="false" customHeight="false" outlineLevel="0" collapsed="false">
      <c r="A9569" s="6" t="s">
        <v>156</v>
      </c>
      <c r="B9569" s="45" t="n">
        <v>44546</v>
      </c>
      <c r="C9569" s="6" t="s">
        <v>183</v>
      </c>
      <c r="D9569" s="6" t="s">
        <v>188</v>
      </c>
      <c r="E9569" s="6" t="s">
        <v>187</v>
      </c>
      <c r="F9569" s="34" t="n">
        <v>0.852477312088013</v>
      </c>
      <c r="G9569" s="34" t="n">
        <v>0.8633849193838</v>
      </c>
      <c r="H9569" s="34" t="n">
        <v>-0.0109076072957872</v>
      </c>
      <c r="I9569" s="34" t="n">
        <v>-0.0126335392834658</v>
      </c>
      <c r="J9569" s="35" t="n">
        <v>1.15</v>
      </c>
      <c r="K9569" s="6" t="n">
        <v>1</v>
      </c>
      <c r="L9569" s="35" t="n">
        <v>0.15</v>
      </c>
      <c r="M9569" s="6" t="str">
        <f aca="false">IF(I9569&lt;=0,"Below 0%",IF(I9569&lt;=0.05,"0-5%",IF(I9569&lt;=0.1,"5-10%",IF(I9569&lt;=0.2,"10-20%",IF(I9569&lt;=0.4,"20-40%","Above 40%")))))</f>
        <v>Below 0%</v>
      </c>
      <c r="N9569" s="6" t="str">
        <f aca="false">IF(AND(H9569&gt;=Summary!$B$25,I9569&gt;=Summary!$B$26,I9569&lt;=Summary!$B$27,J9569&gt;=Summary!$B$28,J9569&lt;=Summary!$B$29,F9569*J9569&gt;1),"Yes","No")</f>
        <v>No</v>
      </c>
    </row>
    <row r="9570" customFormat="false" ht="15" hidden="false" customHeight="false" outlineLevel="0" collapsed="false">
      <c r="A9570" s="6" t="s">
        <v>156</v>
      </c>
      <c r="B9570" s="45" t="n">
        <v>44546</v>
      </c>
      <c r="C9570" s="6" t="s">
        <v>183</v>
      </c>
      <c r="D9570" s="6" t="s">
        <v>188</v>
      </c>
      <c r="E9570" s="6" t="s">
        <v>174</v>
      </c>
      <c r="F9570" s="34" t="n">
        <v>0.0758168548345566</v>
      </c>
      <c r="G9570" s="34" t="n">
        <v>0.0968675763211093</v>
      </c>
      <c r="H9570" s="34" t="n">
        <v>-0.0210507214865527</v>
      </c>
      <c r="I9570" s="34" t="n">
        <v>-0.217314423319223</v>
      </c>
      <c r="J9570" s="35" t="n">
        <v>10.25</v>
      </c>
      <c r="K9570" s="6" t="n">
        <v>0</v>
      </c>
      <c r="L9570" s="35" t="n">
        <v>-1</v>
      </c>
      <c r="M9570" s="6" t="str">
        <f aca="false">IF(I9570&lt;=0,"Below 0%",IF(I9570&lt;=0.05,"0-5%",IF(I9570&lt;=0.1,"5-10%",IF(I9570&lt;=0.2,"10-20%",IF(I9570&lt;=0.4,"20-40%","Above 40%")))))</f>
        <v>Below 0%</v>
      </c>
      <c r="N9570" s="6" t="str">
        <f aca="false">IF(AND(H9570&gt;=Summary!$B$25,I9570&gt;=Summary!$B$26,I9570&lt;=Summary!$B$27,J9570&gt;=Summary!$B$28,J9570&lt;=Summary!$B$29,F9570*J9570&gt;1),"Yes","No")</f>
        <v>No</v>
      </c>
    </row>
    <row r="9571" customFormat="false" ht="15" hidden="false" customHeight="false" outlineLevel="0" collapsed="false">
      <c r="A9571" s="6" t="s">
        <v>156</v>
      </c>
      <c r="B9571" s="45" t="n">
        <v>44546</v>
      </c>
      <c r="C9571" s="6" t="s">
        <v>183</v>
      </c>
      <c r="D9571" s="6" t="s">
        <v>188</v>
      </c>
      <c r="E9571" s="6" t="s">
        <v>177</v>
      </c>
      <c r="F9571" s="34" t="n">
        <v>0.0717058032751083</v>
      </c>
      <c r="G9571" s="34" t="n">
        <v>0.0397475042950909</v>
      </c>
      <c r="H9571" s="34" t="n">
        <v>0.0319582989800175</v>
      </c>
      <c r="I9571" s="34" t="n">
        <v>0.80403284550282</v>
      </c>
      <c r="J9571" s="35" t="n">
        <v>24.98</v>
      </c>
      <c r="K9571" s="6" t="n">
        <v>0</v>
      </c>
      <c r="L9571" s="35" t="n">
        <v>-1</v>
      </c>
      <c r="M9571" s="6" t="str">
        <f aca="false">IF(I9571&lt;=0,"Below 0%",IF(I9571&lt;=0.05,"0-5%",IF(I9571&lt;=0.1,"5-10%",IF(I9571&lt;=0.2,"10-20%",IF(I9571&lt;=0.4,"20-40%","Above 40%")))))</f>
        <v>Above 40%</v>
      </c>
      <c r="N9571" s="6" t="str">
        <f aca="false">IF(AND(H9571&gt;=Summary!$B$25,I9571&gt;=Summary!$B$26,I9571&lt;=Summary!$B$27,J9571&gt;=Summary!$B$28,J9571&lt;=Summary!$B$29,F9571*J9571&gt;1),"Yes","No")</f>
        <v>No</v>
      </c>
    </row>
    <row r="9572" customFormat="false" ht="15" hidden="false" customHeight="false" outlineLevel="0" collapsed="false">
      <c r="A9572" s="6" t="s">
        <v>156</v>
      </c>
      <c r="B9572" s="45" t="n">
        <v>44548</v>
      </c>
      <c r="C9572" s="6" t="s">
        <v>205</v>
      </c>
      <c r="D9572" s="6" t="s">
        <v>185</v>
      </c>
      <c r="E9572" s="6" t="s">
        <v>187</v>
      </c>
      <c r="F9572" s="34" t="n">
        <v>0.258240044116974</v>
      </c>
      <c r="G9572" s="34" t="n">
        <v>0.247962968834216</v>
      </c>
      <c r="H9572" s="34" t="n">
        <v>0.0102770752827581</v>
      </c>
      <c r="I9572" s="34" t="n">
        <v>0.0414460083740535</v>
      </c>
      <c r="J9572" s="35" t="n">
        <v>4</v>
      </c>
      <c r="K9572" s="6" t="n">
        <v>0</v>
      </c>
      <c r="L9572" s="35" t="n">
        <v>-1</v>
      </c>
      <c r="M9572" s="6" t="str">
        <f aca="false">IF(I9572&lt;=0,"Below 0%",IF(I9572&lt;=0.05,"0-5%",IF(I9572&lt;=0.1,"5-10%",IF(I9572&lt;=0.2,"10-20%",IF(I9572&lt;=0.4,"20-40%","Above 40%")))))</f>
        <v>0-5%</v>
      </c>
      <c r="N9572" s="6" t="str">
        <f aca="false">IF(AND(H9572&gt;=Summary!$B$25,I9572&gt;=Summary!$B$26,I9572&lt;=Summary!$B$27,J9572&gt;=Summary!$B$28,J9572&lt;=Summary!$B$29,F9572*J9572&gt;1),"Yes","No")</f>
        <v>No</v>
      </c>
    </row>
    <row r="9573" customFormat="false" ht="15" hidden="false" customHeight="false" outlineLevel="0" collapsed="false">
      <c r="A9573" s="6" t="s">
        <v>156</v>
      </c>
      <c r="B9573" s="45" t="n">
        <v>44548</v>
      </c>
      <c r="C9573" s="6" t="s">
        <v>205</v>
      </c>
      <c r="D9573" s="6" t="s">
        <v>185</v>
      </c>
      <c r="E9573" s="6" t="s">
        <v>174</v>
      </c>
      <c r="F9573" s="34" t="n">
        <v>0.262789726257324</v>
      </c>
      <c r="G9573" s="34" t="n">
        <v>0.251101740591611</v>
      </c>
      <c r="H9573" s="34" t="n">
        <v>0.0116879856657133</v>
      </c>
      <c r="I9573" s="34" t="n">
        <v>0.046546812611397</v>
      </c>
      <c r="J9573" s="35" t="n">
        <v>3.95</v>
      </c>
      <c r="K9573" s="6" t="n">
        <v>0</v>
      </c>
      <c r="L9573" s="35" t="n">
        <v>-1</v>
      </c>
      <c r="M9573" s="6" t="str">
        <f aca="false">IF(I9573&lt;=0,"Below 0%",IF(I9573&lt;=0.05,"0-5%",IF(I9573&lt;=0.1,"5-10%",IF(I9573&lt;=0.2,"10-20%",IF(I9573&lt;=0.4,"20-40%","Above 40%")))))</f>
        <v>0-5%</v>
      </c>
      <c r="N9573" s="6" t="str">
        <f aca="false">IF(AND(H9573&gt;=Summary!$B$25,I9573&gt;=Summary!$B$26,I9573&lt;=Summary!$B$27,J9573&gt;=Summary!$B$28,J9573&lt;=Summary!$B$29,F9573*J9573&gt;1),"Yes","No")</f>
        <v>No</v>
      </c>
    </row>
    <row r="9574" customFormat="false" ht="15" hidden="false" customHeight="false" outlineLevel="0" collapsed="false">
      <c r="A9574" s="6" t="s">
        <v>156</v>
      </c>
      <c r="B9574" s="45" t="n">
        <v>44548</v>
      </c>
      <c r="C9574" s="6" t="s">
        <v>205</v>
      </c>
      <c r="D9574" s="6" t="s">
        <v>185</v>
      </c>
      <c r="E9574" s="6" t="s">
        <v>177</v>
      </c>
      <c r="F9574" s="34" t="n">
        <v>0.478970170021057</v>
      </c>
      <c r="G9574" s="34" t="n">
        <v>0.500935290574173</v>
      </c>
      <c r="H9574" s="34" t="n">
        <v>-0.0219651205531163</v>
      </c>
      <c r="I9574" s="34" t="n">
        <v>-0.0438482194535342</v>
      </c>
      <c r="J9574" s="35" t="n">
        <v>1.98</v>
      </c>
      <c r="K9574" s="6" t="n">
        <v>1</v>
      </c>
      <c r="L9574" s="35" t="n">
        <v>0.98</v>
      </c>
      <c r="M9574" s="6" t="str">
        <f aca="false">IF(I9574&lt;=0,"Below 0%",IF(I9574&lt;=0.05,"0-5%",IF(I9574&lt;=0.1,"5-10%",IF(I9574&lt;=0.2,"10-20%",IF(I9574&lt;=0.4,"20-40%","Above 40%")))))</f>
        <v>Below 0%</v>
      </c>
      <c r="N9574" s="6" t="str">
        <f aca="false">IF(AND(H9574&gt;=Summary!$B$25,I9574&gt;=Summary!$B$26,I9574&lt;=Summary!$B$27,J9574&gt;=Summary!$B$28,J9574&lt;=Summary!$B$29,F9574*J9574&gt;1),"Yes","No")</f>
        <v>No</v>
      </c>
    </row>
    <row r="9575" customFormat="false" ht="15" hidden="false" customHeight="false" outlineLevel="0" collapsed="false">
      <c r="A9575" s="6" t="s">
        <v>156</v>
      </c>
      <c r="B9575" s="45" t="n">
        <v>44549</v>
      </c>
      <c r="C9575" s="6" t="s">
        <v>188</v>
      </c>
      <c r="D9575" s="6" t="s">
        <v>194</v>
      </c>
      <c r="E9575" s="6" t="s">
        <v>187</v>
      </c>
      <c r="F9575" s="34" t="n">
        <v>0.155643373727799</v>
      </c>
      <c r="G9575" s="34" t="n">
        <v>0.0501540628136814</v>
      </c>
      <c r="H9575" s="34" t="n">
        <v>0.105489310914117</v>
      </c>
      <c r="I9575" s="34" t="n">
        <v>2.1033053953376</v>
      </c>
      <c r="J9575" s="35" t="n">
        <v>20</v>
      </c>
      <c r="K9575" s="6" t="n">
        <v>0</v>
      </c>
      <c r="L9575" s="35" t="n">
        <v>-1</v>
      </c>
      <c r="M9575" s="6" t="str">
        <f aca="false">IF(I9575&lt;=0,"Below 0%",IF(I9575&lt;=0.05,"0-5%",IF(I9575&lt;=0.1,"5-10%",IF(I9575&lt;=0.2,"10-20%",IF(I9575&lt;=0.4,"20-40%","Above 40%")))))</f>
        <v>Above 40%</v>
      </c>
      <c r="N9575" s="6" t="str">
        <f aca="false">IF(AND(H9575&gt;=Summary!$B$25,I9575&gt;=Summary!$B$26,I9575&lt;=Summary!$B$27,J9575&gt;=Summary!$B$28,J9575&lt;=Summary!$B$29,F9575*J9575&gt;1),"Yes","No")</f>
        <v>No</v>
      </c>
    </row>
    <row r="9576" customFormat="false" ht="15" hidden="false" customHeight="false" outlineLevel="0" collapsed="false">
      <c r="A9576" s="6" t="s">
        <v>156</v>
      </c>
      <c r="B9576" s="45" t="n">
        <v>44549</v>
      </c>
      <c r="C9576" s="6" t="s">
        <v>188</v>
      </c>
      <c r="D9576" s="6" t="s">
        <v>194</v>
      </c>
      <c r="E9576" s="6" t="s">
        <v>174</v>
      </c>
      <c r="F9576" s="34" t="n">
        <v>0.171828523278236</v>
      </c>
      <c r="G9576" s="34" t="n">
        <v>0.120853163406461</v>
      </c>
      <c r="H9576" s="34" t="n">
        <v>0.0509753598717753</v>
      </c>
      <c r="I9576" s="34" t="n">
        <v>0.421795825900988</v>
      </c>
      <c r="J9576" s="35" t="n">
        <v>8.3</v>
      </c>
      <c r="K9576" s="6" t="n">
        <v>0</v>
      </c>
      <c r="L9576" s="35" t="n">
        <v>-1</v>
      </c>
      <c r="M9576" s="6" t="str">
        <f aca="false">IF(I9576&lt;=0,"Below 0%",IF(I9576&lt;=0.05,"0-5%",IF(I9576&lt;=0.1,"5-10%",IF(I9576&lt;=0.2,"10-20%",IF(I9576&lt;=0.4,"20-40%","Above 40%")))))</f>
        <v>Above 40%</v>
      </c>
      <c r="N9576" s="6" t="str">
        <f aca="false">IF(AND(H9576&gt;=Summary!$B$25,I9576&gt;=Summary!$B$26,I9576&lt;=Summary!$B$27,J9576&gt;=Summary!$B$28,J9576&lt;=Summary!$B$29,F9576*J9576&gt;1),"Yes","No")</f>
        <v>No</v>
      </c>
    </row>
    <row r="9577" customFormat="false" ht="15" hidden="false" customHeight="false" outlineLevel="0" collapsed="false">
      <c r="A9577" s="6" t="s">
        <v>156</v>
      </c>
      <c r="B9577" s="45" t="n">
        <v>44549</v>
      </c>
      <c r="C9577" s="6" t="s">
        <v>188</v>
      </c>
      <c r="D9577" s="6" t="s">
        <v>194</v>
      </c>
      <c r="E9577" s="6" t="s">
        <v>177</v>
      </c>
      <c r="F9577" s="34" t="n">
        <v>0.672528088092804</v>
      </c>
      <c r="G9577" s="34" t="n">
        <v>0.828992773779858</v>
      </c>
      <c r="H9577" s="34" t="n">
        <v>-0.156464685687054</v>
      </c>
      <c r="I9577" s="34" t="n">
        <v>-0.18874071118092</v>
      </c>
      <c r="J9577" s="35" t="n">
        <v>1.21</v>
      </c>
      <c r="K9577" s="6" t="n">
        <v>1</v>
      </c>
      <c r="L9577" s="35" t="n">
        <v>0.21</v>
      </c>
      <c r="M9577" s="6" t="str">
        <f aca="false">IF(I9577&lt;=0,"Below 0%",IF(I9577&lt;=0.05,"0-5%",IF(I9577&lt;=0.1,"5-10%",IF(I9577&lt;=0.2,"10-20%",IF(I9577&lt;=0.4,"20-40%","Above 40%")))))</f>
        <v>Below 0%</v>
      </c>
      <c r="N9577" s="6" t="str">
        <f aca="false">IF(AND(H9577&gt;=Summary!$B$25,I9577&gt;=Summary!$B$26,I9577&lt;=Summary!$B$27,J9577&gt;=Summary!$B$28,J9577&lt;=Summary!$B$29,F9577*J9577&gt;1),"Yes","No")</f>
        <v>No</v>
      </c>
    </row>
    <row r="9578" customFormat="false" ht="15" hidden="false" customHeight="false" outlineLevel="0" collapsed="false">
      <c r="A9578" s="6" t="s">
        <v>156</v>
      </c>
      <c r="B9578" s="45" t="n">
        <v>44549</v>
      </c>
      <c r="C9578" s="6" t="s">
        <v>181</v>
      </c>
      <c r="D9578" s="6" t="s">
        <v>183</v>
      </c>
      <c r="E9578" s="6" t="s">
        <v>187</v>
      </c>
      <c r="F9578" s="34" t="n">
        <v>0.239048391580582</v>
      </c>
      <c r="G9578" s="34" t="n">
        <v>0.177282472753261</v>
      </c>
      <c r="H9578" s="34" t="n">
        <v>0.061765918827321</v>
      </c>
      <c r="I9578" s="34" t="n">
        <v>0.348403978509968</v>
      </c>
      <c r="J9578" s="35" t="n">
        <v>5.65</v>
      </c>
      <c r="K9578" s="6" t="n">
        <v>0</v>
      </c>
      <c r="L9578" s="35" t="n">
        <v>-1</v>
      </c>
      <c r="M9578" s="6" t="str">
        <f aca="false">IF(I9578&lt;=0,"Below 0%",IF(I9578&lt;=0.05,"0-5%",IF(I9578&lt;=0.1,"5-10%",IF(I9578&lt;=0.2,"10-20%",IF(I9578&lt;=0.4,"20-40%","Above 40%")))))</f>
        <v>20-40%</v>
      </c>
      <c r="N9578" s="6" t="str">
        <f aca="false">IF(AND(H9578&gt;=Summary!$B$25,I9578&gt;=Summary!$B$26,I9578&lt;=Summary!$B$27,J9578&gt;=Summary!$B$28,J9578&lt;=Summary!$B$29,F9578*J9578&gt;1),"Yes","No")</f>
        <v>No</v>
      </c>
    </row>
    <row r="9579" customFormat="false" ht="15" hidden="false" customHeight="false" outlineLevel="0" collapsed="false">
      <c r="A9579" s="6" t="s">
        <v>156</v>
      </c>
      <c r="B9579" s="45" t="n">
        <v>44549</v>
      </c>
      <c r="C9579" s="6" t="s">
        <v>181</v>
      </c>
      <c r="D9579" s="6" t="s">
        <v>183</v>
      </c>
      <c r="E9579" s="6" t="s">
        <v>174</v>
      </c>
      <c r="F9579" s="34" t="n">
        <v>0.210670664906502</v>
      </c>
      <c r="G9579" s="34" t="n">
        <v>0.204417545113454</v>
      </c>
      <c r="H9579" s="34" t="n">
        <v>0.00625311979304813</v>
      </c>
      <c r="I9579" s="34" t="n">
        <v>0.0305899368353024</v>
      </c>
      <c r="J9579" s="35" t="n">
        <v>4.9</v>
      </c>
      <c r="K9579" s="6" t="n">
        <v>1</v>
      </c>
      <c r="L9579" s="35" t="n">
        <v>3.9</v>
      </c>
      <c r="M9579" s="6" t="str">
        <f aca="false">IF(I9579&lt;=0,"Below 0%",IF(I9579&lt;=0.05,"0-5%",IF(I9579&lt;=0.1,"5-10%",IF(I9579&lt;=0.2,"10-20%",IF(I9579&lt;=0.4,"20-40%","Above 40%")))))</f>
        <v>0-5%</v>
      </c>
      <c r="N9579" s="6" t="str">
        <f aca="false">IF(AND(H9579&gt;=Summary!$B$25,I9579&gt;=Summary!$B$26,I9579&lt;=Summary!$B$27,J9579&gt;=Summary!$B$28,J9579&lt;=Summary!$B$29,F9579*J9579&gt;1),"Yes","No")</f>
        <v>No</v>
      </c>
    </row>
    <row r="9580" customFormat="false" ht="15" hidden="false" customHeight="false" outlineLevel="0" collapsed="false">
      <c r="A9580" s="6" t="s">
        <v>156</v>
      </c>
      <c r="B9580" s="45" t="n">
        <v>44549</v>
      </c>
      <c r="C9580" s="6" t="s">
        <v>181</v>
      </c>
      <c r="D9580" s="6" t="s">
        <v>183</v>
      </c>
      <c r="E9580" s="6" t="s">
        <v>177</v>
      </c>
      <c r="F9580" s="34" t="n">
        <v>0.550280928611755</v>
      </c>
      <c r="G9580" s="34" t="n">
        <v>0.618299982133286</v>
      </c>
      <c r="H9580" s="34" t="n">
        <v>-0.0680190535215304</v>
      </c>
      <c r="I9580" s="34" t="n">
        <v>-0.110009793768468</v>
      </c>
      <c r="J9580" s="35" t="n">
        <v>1.62</v>
      </c>
      <c r="K9580" s="6" t="n">
        <v>0</v>
      </c>
      <c r="L9580" s="35" t="n">
        <v>-1</v>
      </c>
      <c r="M9580" s="6" t="str">
        <f aca="false">IF(I9580&lt;=0,"Below 0%",IF(I9580&lt;=0.05,"0-5%",IF(I9580&lt;=0.1,"5-10%",IF(I9580&lt;=0.2,"10-20%",IF(I9580&lt;=0.4,"20-40%","Above 40%")))))</f>
        <v>Below 0%</v>
      </c>
      <c r="N9580" s="6" t="str">
        <f aca="false">IF(AND(H9580&gt;=Summary!$B$25,I9580&gt;=Summary!$B$26,I9580&lt;=Summary!$B$27,J9580&gt;=Summary!$B$28,J9580&lt;=Summary!$B$29,F9580*J9580&gt;1),"Yes","No")</f>
        <v>No</v>
      </c>
    </row>
    <row r="9581" customFormat="false" ht="15" hidden="false" customHeight="false" outlineLevel="0" collapsed="false">
      <c r="A9581" s="6" t="s">
        <v>156</v>
      </c>
      <c r="B9581" s="45" t="n">
        <v>44549</v>
      </c>
      <c r="C9581" s="6" t="s">
        <v>203</v>
      </c>
      <c r="D9581" s="6" t="s">
        <v>190</v>
      </c>
      <c r="E9581" s="6" t="s">
        <v>187</v>
      </c>
      <c r="F9581" s="34" t="n">
        <v>0.241903334856033</v>
      </c>
      <c r="G9581" s="34" t="n">
        <v>0.143109540636042</v>
      </c>
      <c r="H9581" s="34" t="n">
        <v>0.0987937942199909</v>
      </c>
      <c r="I9581" s="34" t="n">
        <v>0.690336883068085</v>
      </c>
      <c r="J9581" s="35" t="n">
        <v>7</v>
      </c>
      <c r="K9581" s="6" t="n">
        <v>0</v>
      </c>
      <c r="L9581" s="35" t="n">
        <v>-1</v>
      </c>
      <c r="M9581" s="6" t="str">
        <f aca="false">IF(I9581&lt;=0,"Below 0%",IF(I9581&lt;=0.05,"0-5%",IF(I9581&lt;=0.1,"5-10%",IF(I9581&lt;=0.2,"10-20%",IF(I9581&lt;=0.4,"20-40%","Above 40%")))))</f>
        <v>Above 40%</v>
      </c>
      <c r="N9581" s="6" t="str">
        <f aca="false">IF(AND(H9581&gt;=Summary!$B$25,I9581&gt;=Summary!$B$26,I9581&lt;=Summary!$B$27,J9581&gt;=Summary!$B$28,J9581&lt;=Summary!$B$29,F9581*J9581&gt;1),"Yes","No")</f>
        <v>No</v>
      </c>
    </row>
    <row r="9582" customFormat="false" ht="15" hidden="false" customHeight="false" outlineLevel="0" collapsed="false">
      <c r="A9582" s="6" t="s">
        <v>156</v>
      </c>
      <c r="B9582" s="45" t="n">
        <v>44549</v>
      </c>
      <c r="C9582" s="6" t="s">
        <v>203</v>
      </c>
      <c r="D9582" s="6" t="s">
        <v>190</v>
      </c>
      <c r="E9582" s="6" t="s">
        <v>174</v>
      </c>
      <c r="F9582" s="34" t="n">
        <v>0.243522882461548</v>
      </c>
      <c r="G9582" s="34" t="n">
        <v>0.238515901060071</v>
      </c>
      <c r="H9582" s="34" t="n">
        <v>0.00500698140147718</v>
      </c>
      <c r="I9582" s="34" t="n">
        <v>0.020992233135082</v>
      </c>
      <c r="J9582" s="35" t="n">
        <v>4.2</v>
      </c>
      <c r="K9582" s="6" t="n">
        <v>1</v>
      </c>
      <c r="L9582" s="35" t="n">
        <v>3.2</v>
      </c>
      <c r="M9582" s="6" t="str">
        <f aca="false">IF(I9582&lt;=0,"Below 0%",IF(I9582&lt;=0.05,"0-5%",IF(I9582&lt;=0.1,"5-10%",IF(I9582&lt;=0.2,"10-20%",IF(I9582&lt;=0.4,"20-40%","Above 40%")))))</f>
        <v>0-5%</v>
      </c>
      <c r="N9582" s="6" t="str">
        <f aca="false">IF(AND(H9582&gt;=Summary!$B$25,I9582&gt;=Summary!$B$26,I9582&lt;=Summary!$B$27,J9582&gt;=Summary!$B$28,J9582&lt;=Summary!$B$29,F9582*J9582&gt;1),"Yes","No")</f>
        <v>No</v>
      </c>
    </row>
    <row r="9583" customFormat="false" ht="15" hidden="false" customHeight="false" outlineLevel="0" collapsed="false">
      <c r="A9583" s="6" t="s">
        <v>156</v>
      </c>
      <c r="B9583" s="45" t="n">
        <v>44549</v>
      </c>
      <c r="C9583" s="6" t="s">
        <v>203</v>
      </c>
      <c r="D9583" s="6" t="s">
        <v>190</v>
      </c>
      <c r="E9583" s="6" t="s">
        <v>177</v>
      </c>
      <c r="F9583" s="34" t="n">
        <v>0.514573812484741</v>
      </c>
      <c r="G9583" s="34" t="n">
        <v>0.618374558303887</v>
      </c>
      <c r="H9583" s="34" t="n">
        <v>-0.103800745819146</v>
      </c>
      <c r="I9583" s="34" t="n">
        <v>-0.167860634667533</v>
      </c>
      <c r="J9583" s="35" t="n">
        <v>1.62</v>
      </c>
      <c r="K9583" s="6" t="n">
        <v>0</v>
      </c>
      <c r="L9583" s="35" t="n">
        <v>-1</v>
      </c>
      <c r="M9583" s="6" t="str">
        <f aca="false">IF(I9583&lt;=0,"Below 0%",IF(I9583&lt;=0.05,"0-5%",IF(I9583&lt;=0.1,"5-10%",IF(I9583&lt;=0.2,"10-20%",IF(I9583&lt;=0.4,"20-40%","Above 40%")))))</f>
        <v>Below 0%</v>
      </c>
      <c r="N9583" s="6" t="str">
        <f aca="false">IF(AND(H9583&gt;=Summary!$B$25,I9583&gt;=Summary!$B$26,I9583&lt;=Summary!$B$27,J9583&gt;=Summary!$B$28,J9583&lt;=Summary!$B$29,F9583*J9583&gt;1),"Yes","No")</f>
        <v>No</v>
      </c>
    </row>
    <row r="9584" customFormat="false" ht="15" hidden="false" customHeight="false" outlineLevel="0" collapsed="false">
      <c r="A9584" s="6" t="s">
        <v>156</v>
      </c>
      <c r="B9584" s="45" t="n">
        <v>44556</v>
      </c>
      <c r="C9584" s="6" t="s">
        <v>182</v>
      </c>
      <c r="D9584" s="6" t="s">
        <v>190</v>
      </c>
      <c r="E9584" s="6" t="s">
        <v>187</v>
      </c>
      <c r="F9584" s="34" t="n">
        <v>0.22051402926445</v>
      </c>
      <c r="G9584" s="34" t="n">
        <v>0.172931390330853</v>
      </c>
      <c r="H9584" s="34" t="n">
        <v>0.0475826389335976</v>
      </c>
      <c r="I9584" s="34" t="n">
        <v>0.275153278086543</v>
      </c>
      <c r="J9584" s="35" t="n">
        <v>5.8</v>
      </c>
      <c r="K9584" s="6" t="n">
        <v>0</v>
      </c>
      <c r="L9584" s="35" t="n">
        <v>-1</v>
      </c>
      <c r="M9584" s="6" t="str">
        <f aca="false">IF(I9584&lt;=0,"Below 0%",IF(I9584&lt;=0.05,"0-5%",IF(I9584&lt;=0.1,"5-10%",IF(I9584&lt;=0.2,"10-20%",IF(I9584&lt;=0.4,"20-40%","Above 40%")))))</f>
        <v>20-40%</v>
      </c>
      <c r="N9584" s="6" t="str">
        <f aca="false">IF(AND(H9584&gt;=Summary!$B$25,I9584&gt;=Summary!$B$26,I9584&lt;=Summary!$B$27,J9584&gt;=Summary!$B$28,J9584&lt;=Summary!$B$29,F9584*J9584&gt;1),"Yes","No")</f>
        <v>No</v>
      </c>
    </row>
    <row r="9585" customFormat="false" ht="15" hidden="false" customHeight="false" outlineLevel="0" collapsed="false">
      <c r="A9585" s="6" t="s">
        <v>156</v>
      </c>
      <c r="B9585" s="45" t="n">
        <v>44556</v>
      </c>
      <c r="C9585" s="6" t="s">
        <v>182</v>
      </c>
      <c r="D9585" s="6" t="s">
        <v>190</v>
      </c>
      <c r="E9585" s="6" t="s">
        <v>174</v>
      </c>
      <c r="F9585" s="34" t="n">
        <v>0.204965904355049</v>
      </c>
      <c r="G9585" s="34" t="n">
        <v>0.253924573144037</v>
      </c>
      <c r="H9585" s="34" t="n">
        <v>-0.0489586687889874</v>
      </c>
      <c r="I9585" s="34" t="n">
        <v>-0.192807920016532</v>
      </c>
      <c r="J9585" s="35" t="n">
        <v>3.95</v>
      </c>
      <c r="K9585" s="6" t="n">
        <v>0</v>
      </c>
      <c r="L9585" s="35" t="n">
        <v>-1</v>
      </c>
      <c r="M9585" s="6" t="str">
        <f aca="false">IF(I9585&lt;=0,"Below 0%",IF(I9585&lt;=0.05,"0-5%",IF(I9585&lt;=0.1,"5-10%",IF(I9585&lt;=0.2,"10-20%",IF(I9585&lt;=0.4,"20-40%","Above 40%")))))</f>
        <v>Below 0%</v>
      </c>
      <c r="N9585" s="6" t="str">
        <f aca="false">IF(AND(H9585&gt;=Summary!$B$25,I9585&gt;=Summary!$B$26,I9585&lt;=Summary!$B$27,J9585&gt;=Summary!$B$28,J9585&lt;=Summary!$B$29,F9585*J9585&gt;1),"Yes","No")</f>
        <v>No</v>
      </c>
    </row>
    <row r="9586" customFormat="false" ht="15" hidden="false" customHeight="false" outlineLevel="0" collapsed="false">
      <c r="A9586" s="6" t="s">
        <v>156</v>
      </c>
      <c r="B9586" s="45" t="n">
        <v>44556</v>
      </c>
      <c r="C9586" s="6" t="s">
        <v>182</v>
      </c>
      <c r="D9586" s="6" t="s">
        <v>190</v>
      </c>
      <c r="E9586" s="6" t="s">
        <v>177</v>
      </c>
      <c r="F9586" s="34" t="n">
        <v>0.574520111083984</v>
      </c>
      <c r="G9586" s="34" t="n">
        <v>0.573144036525111</v>
      </c>
      <c r="H9586" s="34" t="n">
        <v>0.00137607455887334</v>
      </c>
      <c r="I9586" s="34" t="n">
        <v>0.00240092275445503</v>
      </c>
      <c r="J9586" s="35" t="n">
        <v>1.75</v>
      </c>
      <c r="K9586" s="6" t="n">
        <v>1</v>
      </c>
      <c r="L9586" s="35" t="n">
        <v>0.75</v>
      </c>
      <c r="M9586" s="6" t="str">
        <f aca="false">IF(I9586&lt;=0,"Below 0%",IF(I9586&lt;=0.05,"0-5%",IF(I9586&lt;=0.1,"5-10%",IF(I9586&lt;=0.2,"10-20%",IF(I9586&lt;=0.4,"20-40%","Above 40%")))))</f>
        <v>0-5%</v>
      </c>
      <c r="N9586" s="6" t="str">
        <f aca="false">IF(AND(H9586&gt;=Summary!$B$25,I9586&gt;=Summary!$B$26,I9586&lt;=Summary!$B$27,J9586&gt;=Summary!$B$28,J9586&lt;=Summary!$B$29,F9586*J9586&gt;1),"Yes","No")</f>
        <v>No</v>
      </c>
    </row>
    <row r="9587" customFormat="false" ht="15" hidden="false" customHeight="false" outlineLevel="0" collapsed="false">
      <c r="A9587" s="6" t="s">
        <v>156</v>
      </c>
      <c r="B9587" s="45" t="n">
        <v>44556</v>
      </c>
      <c r="C9587" s="6" t="s">
        <v>201</v>
      </c>
      <c r="D9587" s="6" t="s">
        <v>206</v>
      </c>
      <c r="E9587" s="6" t="s">
        <v>187</v>
      </c>
      <c r="F9587" s="34" t="n">
        <v>0.403085678815842</v>
      </c>
      <c r="G9587" s="34" t="n">
        <v>0.493970140235152</v>
      </c>
      <c r="H9587" s="34" t="n">
        <v>-0.0908844614193102</v>
      </c>
      <c r="I9587" s="34" t="n">
        <v>-0.18398776366532</v>
      </c>
      <c r="J9587" s="35" t="n">
        <v>2.02</v>
      </c>
      <c r="K9587" s="6" t="n">
        <v>1</v>
      </c>
      <c r="L9587" s="35" t="n">
        <v>1.02</v>
      </c>
      <c r="M9587" s="6" t="str">
        <f aca="false">IF(I9587&lt;=0,"Below 0%",IF(I9587&lt;=0.05,"0-5%",IF(I9587&lt;=0.1,"5-10%",IF(I9587&lt;=0.2,"10-20%",IF(I9587&lt;=0.4,"20-40%","Above 40%")))))</f>
        <v>Below 0%</v>
      </c>
      <c r="N9587" s="6" t="str">
        <f aca="false">IF(AND(H9587&gt;=Summary!$B$25,I9587&gt;=Summary!$B$26,I9587&lt;=Summary!$B$27,J9587&gt;=Summary!$B$28,J9587&lt;=Summary!$B$29,F9587*J9587&gt;1),"Yes","No")</f>
        <v>No</v>
      </c>
    </row>
    <row r="9588" customFormat="false" ht="15" hidden="false" customHeight="false" outlineLevel="0" collapsed="false">
      <c r="A9588" s="6" t="s">
        <v>156</v>
      </c>
      <c r="B9588" s="45" t="n">
        <v>44556</v>
      </c>
      <c r="C9588" s="6" t="s">
        <v>201</v>
      </c>
      <c r="D9588" s="6" t="s">
        <v>206</v>
      </c>
      <c r="E9588" s="6" t="s">
        <v>174</v>
      </c>
      <c r="F9588" s="34" t="n">
        <v>0.298065900802612</v>
      </c>
      <c r="G9588" s="34" t="n">
        <v>0.277172134243058</v>
      </c>
      <c r="H9588" s="34" t="n">
        <v>0.0208937665595548</v>
      </c>
      <c r="I9588" s="34" t="n">
        <v>0.0753819160667597</v>
      </c>
      <c r="J9588" s="35" t="n">
        <v>3.6</v>
      </c>
      <c r="K9588" s="6" t="n">
        <v>0</v>
      </c>
      <c r="L9588" s="35" t="n">
        <v>-1</v>
      </c>
      <c r="M9588" s="6" t="str">
        <f aca="false">IF(I9588&lt;=0,"Below 0%",IF(I9588&lt;=0.05,"0-5%",IF(I9588&lt;=0.1,"5-10%",IF(I9588&lt;=0.2,"10-20%",IF(I9588&lt;=0.4,"20-40%","Above 40%")))))</f>
        <v>5-10%</v>
      </c>
      <c r="N9588" s="6" t="str">
        <f aca="false">IF(AND(H9588&gt;=Summary!$B$25,I9588&gt;=Summary!$B$26,I9588&lt;=Summary!$B$27,J9588&gt;=Summary!$B$28,J9588&lt;=Summary!$B$29,F9588*J9588&gt;1),"Yes","No")</f>
        <v>No</v>
      </c>
    </row>
    <row r="9589" customFormat="false" ht="15" hidden="false" customHeight="false" outlineLevel="0" collapsed="false">
      <c r="A9589" s="6" t="s">
        <v>156</v>
      </c>
      <c r="B9589" s="45" t="n">
        <v>44556</v>
      </c>
      <c r="C9589" s="6" t="s">
        <v>201</v>
      </c>
      <c r="D9589" s="6" t="s">
        <v>206</v>
      </c>
      <c r="E9589" s="6" t="s">
        <v>177</v>
      </c>
      <c r="F9589" s="34" t="n">
        <v>0.298848479986191</v>
      </c>
      <c r="G9589" s="34" t="n">
        <v>0.228857725521791</v>
      </c>
      <c r="H9589" s="34" t="n">
        <v>0.0699907544644003</v>
      </c>
      <c r="I9589" s="34" t="n">
        <v>0.305826488071674</v>
      </c>
      <c r="J9589" s="35" t="n">
        <v>4.36</v>
      </c>
      <c r="K9589" s="6" t="n">
        <v>0</v>
      </c>
      <c r="L9589" s="35" t="n">
        <v>-1</v>
      </c>
      <c r="M9589" s="6" t="str">
        <f aca="false">IF(I9589&lt;=0,"Below 0%",IF(I9589&lt;=0.05,"0-5%",IF(I9589&lt;=0.1,"5-10%",IF(I9589&lt;=0.2,"10-20%",IF(I9589&lt;=0.4,"20-40%","Above 40%")))))</f>
        <v>20-40%</v>
      </c>
      <c r="N9589" s="6" t="str">
        <f aca="false">IF(AND(H9589&gt;=Summary!$B$25,I9589&gt;=Summary!$B$26,I9589&lt;=Summary!$B$27,J9589&gt;=Summary!$B$28,J9589&lt;=Summary!$B$29,F9589*J9589&gt;1),"Yes","No")</f>
        <v>Yes</v>
      </c>
    </row>
    <row r="9590" customFormat="false" ht="15" hidden="false" customHeight="false" outlineLevel="0" collapsed="false">
      <c r="A9590" s="6" t="s">
        <v>156</v>
      </c>
      <c r="B9590" s="45" t="n">
        <v>44556</v>
      </c>
      <c r="C9590" s="6" t="s">
        <v>194</v>
      </c>
      <c r="D9590" s="6" t="s">
        <v>195</v>
      </c>
      <c r="E9590" s="6" t="s">
        <v>187</v>
      </c>
      <c r="F9590" s="34" t="n">
        <v>0.723997235298157</v>
      </c>
      <c r="G9590" s="34" t="n">
        <v>0.82439152054436</v>
      </c>
      <c r="H9590" s="34" t="n">
        <v>-0.100394285246203</v>
      </c>
      <c r="I9590" s="34" t="n">
        <v>-0.121779861563728</v>
      </c>
      <c r="J9590" s="35" t="n">
        <v>1.22</v>
      </c>
      <c r="K9590" s="6" t="n">
        <v>1</v>
      </c>
      <c r="L9590" s="35" t="n">
        <v>0.22</v>
      </c>
      <c r="M9590" s="6" t="str">
        <f aca="false">IF(I9590&lt;=0,"Below 0%",IF(I9590&lt;=0.05,"0-5%",IF(I9590&lt;=0.1,"5-10%",IF(I9590&lt;=0.2,"10-20%",IF(I9590&lt;=0.4,"20-40%","Above 40%")))))</f>
        <v>Below 0%</v>
      </c>
      <c r="N9590" s="6" t="str">
        <f aca="false">IF(AND(H9590&gt;=Summary!$B$25,I9590&gt;=Summary!$B$26,I9590&lt;=Summary!$B$27,J9590&gt;=Summary!$B$28,J9590&lt;=Summary!$B$29,F9590*J9590&gt;1),"Yes","No")</f>
        <v>No</v>
      </c>
    </row>
    <row r="9591" customFormat="false" ht="15" hidden="false" customHeight="false" outlineLevel="0" collapsed="false">
      <c r="A9591" s="6" t="s">
        <v>156</v>
      </c>
      <c r="B9591" s="45" t="n">
        <v>44556</v>
      </c>
      <c r="C9591" s="6" t="s">
        <v>194</v>
      </c>
      <c r="D9591" s="6" t="s">
        <v>195</v>
      </c>
      <c r="E9591" s="6" t="s">
        <v>174</v>
      </c>
      <c r="F9591" s="34" t="n">
        <v>0.225723475217819</v>
      </c>
      <c r="G9591" s="34" t="n">
        <v>0.1197330541743</v>
      </c>
      <c r="H9591" s="34" t="n">
        <v>0.105990421043519</v>
      </c>
      <c r="I9591" s="34" t="n">
        <v>0.885222729633415</v>
      </c>
      <c r="J9591" s="35" t="n">
        <v>8.4</v>
      </c>
      <c r="K9591" s="6" t="n">
        <v>0</v>
      </c>
      <c r="L9591" s="35" t="n">
        <v>-1</v>
      </c>
      <c r="M9591" s="6" t="str">
        <f aca="false">IF(I9591&lt;=0,"Below 0%",IF(I9591&lt;=0.05,"0-5%",IF(I9591&lt;=0.1,"5-10%",IF(I9591&lt;=0.2,"10-20%",IF(I9591&lt;=0.4,"20-40%","Above 40%")))))</f>
        <v>Above 40%</v>
      </c>
      <c r="N9591" s="6" t="str">
        <f aca="false">IF(AND(H9591&gt;=Summary!$B$25,I9591&gt;=Summary!$B$26,I9591&lt;=Summary!$B$27,J9591&gt;=Summary!$B$28,J9591&lt;=Summary!$B$29,F9591*J9591&gt;1),"Yes","No")</f>
        <v>No</v>
      </c>
    </row>
    <row r="9592" customFormat="false" ht="15" hidden="false" customHeight="false" outlineLevel="0" collapsed="false">
      <c r="A9592" s="6" t="s">
        <v>156</v>
      </c>
      <c r="B9592" s="45" t="n">
        <v>44556</v>
      </c>
      <c r="C9592" s="6" t="s">
        <v>194</v>
      </c>
      <c r="D9592" s="6" t="s">
        <v>195</v>
      </c>
      <c r="E9592" s="6" t="s">
        <v>177</v>
      </c>
      <c r="F9592" s="34" t="n">
        <v>0.0502792522311211</v>
      </c>
      <c r="G9592" s="34" t="n">
        <v>0.05587542528134</v>
      </c>
      <c r="H9592" s="34" t="n">
        <v>-0.00559617305021889</v>
      </c>
      <c r="I9592" s="34" t="n">
        <v>-0.100154460069726</v>
      </c>
      <c r="J9592" s="35" t="n">
        <v>18</v>
      </c>
      <c r="K9592" s="6" t="n">
        <v>0</v>
      </c>
      <c r="L9592" s="35" t="n">
        <v>-1</v>
      </c>
      <c r="M9592" s="6" t="str">
        <f aca="false">IF(I9592&lt;=0,"Below 0%",IF(I9592&lt;=0.05,"0-5%",IF(I9592&lt;=0.1,"5-10%",IF(I9592&lt;=0.2,"10-20%",IF(I9592&lt;=0.4,"20-40%","Above 40%")))))</f>
        <v>Below 0%</v>
      </c>
      <c r="N9592" s="6" t="str">
        <f aca="false">IF(AND(H9592&gt;=Summary!$B$25,I9592&gt;=Summary!$B$26,I9592&lt;=Summary!$B$27,J9592&gt;=Summary!$B$28,J9592&lt;=Summary!$B$29,F9592*J9592&gt;1),"Yes","No")</f>
        <v>No</v>
      </c>
    </row>
    <row r="9593" customFormat="false" ht="15" hidden="false" customHeight="false" outlineLevel="0" collapsed="false">
      <c r="A9593" s="6" t="s">
        <v>156</v>
      </c>
      <c r="B9593" s="45" t="n">
        <v>44556</v>
      </c>
      <c r="C9593" s="6" t="s">
        <v>172</v>
      </c>
      <c r="D9593" s="6" t="s">
        <v>185</v>
      </c>
      <c r="E9593" s="6" t="s">
        <v>187</v>
      </c>
      <c r="F9593" s="34" t="n">
        <v>0.133562937378883</v>
      </c>
      <c r="G9593" s="34" t="n">
        <v>0.119833218424768</v>
      </c>
      <c r="H9593" s="34" t="n">
        <v>0.0137297189541157</v>
      </c>
      <c r="I9593" s="34" t="n">
        <v>0.114573564280386</v>
      </c>
      <c r="J9593" s="35" t="n">
        <v>8.3</v>
      </c>
      <c r="K9593" s="6" t="n">
        <v>0</v>
      </c>
      <c r="L9593" s="35" t="n">
        <v>-1</v>
      </c>
      <c r="M9593" s="6" t="str">
        <f aca="false">IF(I9593&lt;=0,"Below 0%",IF(I9593&lt;=0.05,"0-5%",IF(I9593&lt;=0.1,"5-10%",IF(I9593&lt;=0.2,"10-20%",IF(I9593&lt;=0.4,"20-40%","Above 40%")))))</f>
        <v>10-20%</v>
      </c>
      <c r="N9593" s="6" t="str">
        <f aca="false">IF(AND(H9593&gt;=Summary!$B$25,I9593&gt;=Summary!$B$26,I9593&lt;=Summary!$B$27,J9593&gt;=Summary!$B$28,J9593&lt;=Summary!$B$29,F9593*J9593&gt;1),"Yes","No")</f>
        <v>No</v>
      </c>
    </row>
    <row r="9594" customFormat="false" ht="15" hidden="false" customHeight="false" outlineLevel="0" collapsed="false">
      <c r="A9594" s="6" t="s">
        <v>156</v>
      </c>
      <c r="B9594" s="45" t="n">
        <v>44556</v>
      </c>
      <c r="C9594" s="6" t="s">
        <v>172</v>
      </c>
      <c r="D9594" s="6" t="s">
        <v>185</v>
      </c>
      <c r="E9594" s="6" t="s">
        <v>174</v>
      </c>
      <c r="F9594" s="34" t="n">
        <v>0.159458369016647</v>
      </c>
      <c r="G9594" s="34" t="n">
        <v>0.198923142585114</v>
      </c>
      <c r="H9594" s="34" t="n">
        <v>-0.0394647735684671</v>
      </c>
      <c r="I9594" s="34" t="n">
        <v>-0.198392067688057</v>
      </c>
      <c r="J9594" s="35" t="n">
        <v>5</v>
      </c>
      <c r="K9594" s="6" t="n">
        <v>0</v>
      </c>
      <c r="L9594" s="35" t="n">
        <v>-1</v>
      </c>
      <c r="M9594" s="6" t="str">
        <f aca="false">IF(I9594&lt;=0,"Below 0%",IF(I9594&lt;=0.05,"0-5%",IF(I9594&lt;=0.1,"5-10%",IF(I9594&lt;=0.2,"10-20%",IF(I9594&lt;=0.4,"20-40%","Above 40%")))))</f>
        <v>Below 0%</v>
      </c>
      <c r="N9594" s="6" t="str">
        <f aca="false">IF(AND(H9594&gt;=Summary!$B$25,I9594&gt;=Summary!$B$26,I9594&lt;=Summary!$B$27,J9594&gt;=Summary!$B$28,J9594&lt;=Summary!$B$29,F9594*J9594&gt;1),"Yes","No")</f>
        <v>No</v>
      </c>
    </row>
    <row r="9595" customFormat="false" ht="15" hidden="false" customHeight="false" outlineLevel="0" collapsed="false">
      <c r="A9595" s="6" t="s">
        <v>156</v>
      </c>
      <c r="B9595" s="45" t="n">
        <v>44556</v>
      </c>
      <c r="C9595" s="6" t="s">
        <v>172</v>
      </c>
      <c r="D9595" s="6" t="s">
        <v>185</v>
      </c>
      <c r="E9595" s="6" t="s">
        <v>177</v>
      </c>
      <c r="F9595" s="34" t="n">
        <v>0.706978738307953</v>
      </c>
      <c r="G9595" s="34" t="n">
        <v>0.681243638990118</v>
      </c>
      <c r="H9595" s="34" t="n">
        <v>0.025735099317835</v>
      </c>
      <c r="I9595" s="34" t="n">
        <v>0.0377766453070814</v>
      </c>
      <c r="J9595" s="35" t="n">
        <v>1.46</v>
      </c>
      <c r="K9595" s="6" t="n">
        <v>1</v>
      </c>
      <c r="L9595" s="35" t="n">
        <v>0.46</v>
      </c>
      <c r="M9595" s="6" t="str">
        <f aca="false">IF(I9595&lt;=0,"Below 0%",IF(I9595&lt;=0.05,"0-5%",IF(I9595&lt;=0.1,"5-10%",IF(I9595&lt;=0.2,"10-20%",IF(I9595&lt;=0.4,"20-40%","Above 40%")))))</f>
        <v>0-5%</v>
      </c>
      <c r="N9595" s="6" t="str">
        <f aca="false">IF(AND(H9595&gt;=Summary!$B$25,I9595&gt;=Summary!$B$26,I9595&lt;=Summary!$B$27,J9595&gt;=Summary!$B$28,J9595&lt;=Summary!$B$29,F9595*J9595&gt;1),"Yes","No")</f>
        <v>No</v>
      </c>
    </row>
    <row r="9596" customFormat="false" ht="15" hidden="false" customHeight="false" outlineLevel="0" collapsed="false">
      <c r="A9596" s="6" t="s">
        <v>156</v>
      </c>
      <c r="B9596" s="45" t="n">
        <v>44556</v>
      </c>
      <c r="C9596" s="6" t="s">
        <v>181</v>
      </c>
      <c r="D9596" s="6" t="s">
        <v>180</v>
      </c>
      <c r="E9596" s="6" t="s">
        <v>187</v>
      </c>
      <c r="F9596" s="34" t="n">
        <v>0.494610786437988</v>
      </c>
      <c r="G9596" s="34" t="n">
        <v>0.56697799786874</v>
      </c>
      <c r="H9596" s="34" t="n">
        <v>-0.0723672114307512</v>
      </c>
      <c r="I9596" s="34" t="n">
        <v>-0.12763671906631</v>
      </c>
      <c r="J9596" s="35" t="n">
        <v>1.76</v>
      </c>
      <c r="K9596" s="6" t="n">
        <v>1</v>
      </c>
      <c r="L9596" s="35" t="n">
        <v>0.76</v>
      </c>
      <c r="M9596" s="6" t="str">
        <f aca="false">IF(I9596&lt;=0,"Below 0%",IF(I9596&lt;=0.05,"0-5%",IF(I9596&lt;=0.1,"5-10%",IF(I9596&lt;=0.2,"10-20%",IF(I9596&lt;=0.4,"20-40%","Above 40%")))))</f>
        <v>Below 0%</v>
      </c>
      <c r="N9596" s="6" t="str">
        <f aca="false">IF(AND(H9596&gt;=Summary!$B$25,I9596&gt;=Summary!$B$26,I9596&lt;=Summary!$B$27,J9596&gt;=Summary!$B$28,J9596&lt;=Summary!$B$29,F9596*J9596&gt;1),"Yes","No")</f>
        <v>No</v>
      </c>
    </row>
    <row r="9597" customFormat="false" ht="15" hidden="false" customHeight="false" outlineLevel="0" collapsed="false">
      <c r="A9597" s="6" t="s">
        <v>156</v>
      </c>
      <c r="B9597" s="45" t="n">
        <v>44556</v>
      </c>
      <c r="C9597" s="6" t="s">
        <v>181</v>
      </c>
      <c r="D9597" s="6" t="s">
        <v>180</v>
      </c>
      <c r="E9597" s="6" t="s">
        <v>174</v>
      </c>
      <c r="F9597" s="34" t="n">
        <v>0.273975729942322</v>
      </c>
      <c r="G9597" s="34" t="n">
        <v>0.248229173196264</v>
      </c>
      <c r="H9597" s="34" t="n">
        <v>0.0257465567460578</v>
      </c>
      <c r="I9597" s="34" t="n">
        <v>0.103720914083298</v>
      </c>
      <c r="J9597" s="35" t="n">
        <v>4.02</v>
      </c>
      <c r="K9597" s="6" t="n">
        <v>0</v>
      </c>
      <c r="L9597" s="35" t="n">
        <v>-1</v>
      </c>
      <c r="M9597" s="6" t="str">
        <f aca="false">IF(I9597&lt;=0,"Below 0%",IF(I9597&lt;=0.05,"0-5%",IF(I9597&lt;=0.1,"5-10%",IF(I9597&lt;=0.2,"10-20%",IF(I9597&lt;=0.4,"20-40%","Above 40%")))))</f>
        <v>10-20%</v>
      </c>
      <c r="N9597" s="6" t="str">
        <f aca="false">IF(AND(H9597&gt;=Summary!$B$25,I9597&gt;=Summary!$B$26,I9597&lt;=Summary!$B$27,J9597&gt;=Summary!$B$28,J9597&lt;=Summary!$B$29,F9597*J9597&gt;1),"Yes","No")</f>
        <v>No</v>
      </c>
    </row>
    <row r="9598" customFormat="false" ht="15" hidden="false" customHeight="false" outlineLevel="0" collapsed="false">
      <c r="A9598" s="6" t="s">
        <v>156</v>
      </c>
      <c r="B9598" s="45" t="n">
        <v>44556</v>
      </c>
      <c r="C9598" s="6" t="s">
        <v>181</v>
      </c>
      <c r="D9598" s="6" t="s">
        <v>180</v>
      </c>
      <c r="E9598" s="6" t="s">
        <v>177</v>
      </c>
      <c r="F9598" s="34" t="n">
        <v>0.231413498520851</v>
      </c>
      <c r="G9598" s="34" t="n">
        <v>0.184792828934997</v>
      </c>
      <c r="H9598" s="34" t="n">
        <v>0.0466206695858546</v>
      </c>
      <c r="I9598" s="34" t="n">
        <v>0.252286140401336</v>
      </c>
      <c r="J9598" s="35" t="n">
        <v>5.4</v>
      </c>
      <c r="K9598" s="6" t="n">
        <v>0</v>
      </c>
      <c r="L9598" s="35" t="n">
        <v>-1</v>
      </c>
      <c r="M9598" s="6" t="str">
        <f aca="false">IF(I9598&lt;=0,"Below 0%",IF(I9598&lt;=0.05,"0-5%",IF(I9598&lt;=0.1,"5-10%",IF(I9598&lt;=0.2,"10-20%",IF(I9598&lt;=0.4,"20-40%","Above 40%")))))</f>
        <v>20-40%</v>
      </c>
      <c r="N9598" s="6" t="str">
        <f aca="false">IF(AND(H9598&gt;=Summary!$B$25,I9598&gt;=Summary!$B$26,I9598&lt;=Summary!$B$27,J9598&gt;=Summary!$B$28,J9598&lt;=Summary!$B$29,F9598*J9598&gt;1),"Yes","No")</f>
        <v>No</v>
      </c>
    </row>
    <row r="9599" customFormat="false" ht="15" hidden="false" customHeight="false" outlineLevel="0" collapsed="false">
      <c r="A9599" s="6" t="s">
        <v>156</v>
      </c>
      <c r="B9599" s="45" t="n">
        <v>44556</v>
      </c>
      <c r="C9599" s="6" t="s">
        <v>189</v>
      </c>
      <c r="D9599" s="6" t="s">
        <v>179</v>
      </c>
      <c r="E9599" s="6" t="s">
        <v>187</v>
      </c>
      <c r="F9599" s="34" t="n">
        <v>0.59774249792099</v>
      </c>
      <c r="G9599" s="34" t="n">
        <v>0.523118937753084</v>
      </c>
      <c r="H9599" s="34" t="n">
        <v>0.0746235601679058</v>
      </c>
      <c r="I9599" s="34" t="n">
        <v>0.142651230499189</v>
      </c>
      <c r="J9599" s="35" t="n">
        <v>1.92</v>
      </c>
      <c r="K9599" s="6" t="n">
        <v>0</v>
      </c>
      <c r="L9599" s="35" t="n">
        <v>-1</v>
      </c>
      <c r="M9599" s="6" t="str">
        <f aca="false">IF(I9599&lt;=0,"Below 0%",IF(I9599&lt;=0.05,"0-5%",IF(I9599&lt;=0.1,"5-10%",IF(I9599&lt;=0.2,"10-20%",IF(I9599&lt;=0.4,"20-40%","Above 40%")))))</f>
        <v>10-20%</v>
      </c>
      <c r="N9599" s="6" t="str">
        <f aca="false">IF(AND(H9599&gt;=Summary!$B$25,I9599&gt;=Summary!$B$26,I9599&lt;=Summary!$B$27,J9599&gt;=Summary!$B$28,J9599&lt;=Summary!$B$29,F9599*J9599&gt;1),"Yes","No")</f>
        <v>Yes</v>
      </c>
    </row>
    <row r="9600" customFormat="false" ht="15" hidden="false" customHeight="false" outlineLevel="0" collapsed="false">
      <c r="A9600" s="6" t="s">
        <v>156</v>
      </c>
      <c r="B9600" s="45" t="n">
        <v>44556</v>
      </c>
      <c r="C9600" s="6" t="s">
        <v>189</v>
      </c>
      <c r="D9600" s="6" t="s">
        <v>179</v>
      </c>
      <c r="E9600" s="6" t="s">
        <v>174</v>
      </c>
      <c r="F9600" s="34" t="n">
        <v>0.256226718425751</v>
      </c>
      <c r="G9600" s="34" t="n">
        <v>0.248610980318297</v>
      </c>
      <c r="H9600" s="34" t="n">
        <v>0.00761573810745336</v>
      </c>
      <c r="I9600" s="34" t="n">
        <v>0.0306331526375179</v>
      </c>
      <c r="J9600" s="35" t="n">
        <v>4.04</v>
      </c>
      <c r="K9600" s="6" t="n">
        <v>0</v>
      </c>
      <c r="L9600" s="35" t="n">
        <v>-1</v>
      </c>
      <c r="M9600" s="6" t="str">
        <f aca="false">IF(I9600&lt;=0,"Below 0%",IF(I9600&lt;=0.05,"0-5%",IF(I9600&lt;=0.1,"5-10%",IF(I9600&lt;=0.2,"10-20%",IF(I9600&lt;=0.4,"20-40%","Above 40%")))))</f>
        <v>0-5%</v>
      </c>
      <c r="N9600" s="6" t="str">
        <f aca="false">IF(AND(H9600&gt;=Summary!$B$25,I9600&gt;=Summary!$B$26,I9600&lt;=Summary!$B$27,J9600&gt;=Summary!$B$28,J9600&lt;=Summary!$B$29,F9600*J9600&gt;1),"Yes","No")</f>
        <v>No</v>
      </c>
    </row>
    <row r="9601" customFormat="false" ht="15" hidden="false" customHeight="false" outlineLevel="0" collapsed="false">
      <c r="A9601" s="6" t="s">
        <v>156</v>
      </c>
      <c r="B9601" s="45" t="n">
        <v>44556</v>
      </c>
      <c r="C9601" s="6" t="s">
        <v>189</v>
      </c>
      <c r="D9601" s="6" t="s">
        <v>179</v>
      </c>
      <c r="E9601" s="6" t="s">
        <v>177</v>
      </c>
      <c r="F9601" s="34" t="n">
        <v>0.146030813455582</v>
      </c>
      <c r="G9601" s="34" t="n">
        <v>0.228270081928619</v>
      </c>
      <c r="H9601" s="34" t="n">
        <v>-0.0822392684730368</v>
      </c>
      <c r="I9601" s="34" t="n">
        <v>-0.360271778842895</v>
      </c>
      <c r="J9601" s="35" t="n">
        <v>4.4</v>
      </c>
      <c r="K9601" s="6" t="n">
        <v>1</v>
      </c>
      <c r="L9601" s="35" t="n">
        <v>3.4</v>
      </c>
      <c r="M9601" s="6" t="str">
        <f aca="false">IF(I9601&lt;=0,"Below 0%",IF(I9601&lt;=0.05,"0-5%",IF(I9601&lt;=0.1,"5-10%",IF(I9601&lt;=0.2,"10-20%",IF(I9601&lt;=0.4,"20-40%","Above 40%")))))</f>
        <v>Below 0%</v>
      </c>
      <c r="N9601" s="6" t="str">
        <f aca="false">IF(AND(H9601&gt;=Summary!$B$25,I9601&gt;=Summary!$B$26,I9601&lt;=Summary!$B$27,J9601&gt;=Summary!$B$28,J9601&lt;=Summary!$B$29,F9601*J9601&gt;1),"Yes","No")</f>
        <v>No</v>
      </c>
    </row>
    <row r="9602" customFormat="false" ht="15" hidden="false" customHeight="false" outlineLevel="0" collapsed="false">
      <c r="A9602" s="6" t="s">
        <v>156</v>
      </c>
      <c r="B9602" s="45" t="n">
        <v>44557</v>
      </c>
      <c r="C9602" s="6" t="s">
        <v>188</v>
      </c>
      <c r="D9602" s="6" t="s">
        <v>176</v>
      </c>
      <c r="E9602" s="6" t="s">
        <v>187</v>
      </c>
      <c r="F9602" s="34" t="n">
        <v>0.211558073759079</v>
      </c>
      <c r="G9602" s="34" t="n">
        <v>0.138418929496056</v>
      </c>
      <c r="H9602" s="34" t="n">
        <v>0.0731391442630226</v>
      </c>
      <c r="I9602" s="34" t="n">
        <v>0.528389755138992</v>
      </c>
      <c r="J9602" s="35" t="n">
        <v>7.2</v>
      </c>
      <c r="K9602" s="6" t="n">
        <v>0</v>
      </c>
      <c r="L9602" s="35" t="n">
        <v>-1</v>
      </c>
      <c r="M9602" s="6" t="str">
        <f aca="false">IF(I9602&lt;=0,"Below 0%",IF(I9602&lt;=0.05,"0-5%",IF(I9602&lt;=0.1,"5-10%",IF(I9602&lt;=0.2,"10-20%",IF(I9602&lt;=0.4,"20-40%","Above 40%")))))</f>
        <v>Above 40%</v>
      </c>
      <c r="N9602" s="6" t="str">
        <f aca="false">IF(AND(H9602&gt;=Summary!$B$25,I9602&gt;=Summary!$B$26,I9602&lt;=Summary!$B$27,J9602&gt;=Summary!$B$28,J9602&lt;=Summary!$B$29,F9602*J9602&gt;1),"Yes","No")</f>
        <v>No</v>
      </c>
    </row>
    <row r="9603" customFormat="false" ht="15" hidden="false" customHeight="false" outlineLevel="0" collapsed="false">
      <c r="A9603" s="6" t="s">
        <v>156</v>
      </c>
      <c r="B9603" s="45" t="n">
        <v>44557</v>
      </c>
      <c r="C9603" s="6" t="s">
        <v>188</v>
      </c>
      <c r="D9603" s="6" t="s">
        <v>176</v>
      </c>
      <c r="E9603" s="6" t="s">
        <v>174</v>
      </c>
      <c r="F9603" s="34" t="n">
        <v>0.0783391296863556</v>
      </c>
      <c r="G9603" s="34" t="n">
        <v>0.205912457101571</v>
      </c>
      <c r="H9603" s="34" t="n">
        <v>-0.127573327415216</v>
      </c>
      <c r="I9603" s="34" t="n">
        <v>-0.619551285099216</v>
      </c>
      <c r="J9603" s="35" t="n">
        <v>4.84</v>
      </c>
      <c r="K9603" s="6" t="n">
        <v>1</v>
      </c>
      <c r="L9603" s="35" t="n">
        <v>3.84</v>
      </c>
      <c r="M9603" s="6" t="str">
        <f aca="false">IF(I9603&lt;=0,"Below 0%",IF(I9603&lt;=0.05,"0-5%",IF(I9603&lt;=0.1,"5-10%",IF(I9603&lt;=0.2,"10-20%",IF(I9603&lt;=0.4,"20-40%","Above 40%")))))</f>
        <v>Below 0%</v>
      </c>
      <c r="N9603" s="6" t="str">
        <f aca="false">IF(AND(H9603&gt;=Summary!$B$25,I9603&gt;=Summary!$B$26,I9603&lt;=Summary!$B$27,J9603&gt;=Summary!$B$28,J9603&lt;=Summary!$B$29,F9603*J9603&gt;1),"Yes","No")</f>
        <v>No</v>
      </c>
    </row>
    <row r="9604" customFormat="false" ht="15" hidden="false" customHeight="false" outlineLevel="0" collapsed="false">
      <c r="A9604" s="6" t="s">
        <v>156</v>
      </c>
      <c r="B9604" s="45" t="n">
        <v>44557</v>
      </c>
      <c r="C9604" s="6" t="s">
        <v>188</v>
      </c>
      <c r="D9604" s="6" t="s">
        <v>176</v>
      </c>
      <c r="E9604" s="6" t="s">
        <v>177</v>
      </c>
      <c r="F9604" s="34" t="n">
        <v>0.710102796554565</v>
      </c>
      <c r="G9604" s="34" t="n">
        <v>0.655668613402372</v>
      </c>
      <c r="H9604" s="34" t="n">
        <v>0.0544341831521932</v>
      </c>
      <c r="I9604" s="34" t="n">
        <v>0.0830208767653606</v>
      </c>
      <c r="J9604" s="35" t="n">
        <v>1.52</v>
      </c>
      <c r="K9604" s="6" t="n">
        <v>0</v>
      </c>
      <c r="L9604" s="35" t="n">
        <v>-1</v>
      </c>
      <c r="M9604" s="6" t="str">
        <f aca="false">IF(I9604&lt;=0,"Below 0%",IF(I9604&lt;=0.05,"0-5%",IF(I9604&lt;=0.1,"5-10%",IF(I9604&lt;=0.2,"10-20%",IF(I9604&lt;=0.4,"20-40%","Above 40%")))))</f>
        <v>5-10%</v>
      </c>
      <c r="N9604" s="6" t="str">
        <f aca="false">IF(AND(H9604&gt;=Summary!$B$25,I9604&gt;=Summary!$B$26,I9604&lt;=Summary!$B$27,J9604&gt;=Summary!$B$28,J9604&lt;=Summary!$B$29,F9604*J9604&gt;1),"Yes","No")</f>
        <v>No</v>
      </c>
    </row>
    <row r="9605" customFormat="false" ht="15" hidden="false" customHeight="false" outlineLevel="0" collapsed="false">
      <c r="A9605" s="6" t="s">
        <v>156</v>
      </c>
      <c r="B9605" s="45" t="n">
        <v>44558</v>
      </c>
      <c r="C9605" s="6" t="s">
        <v>180</v>
      </c>
      <c r="D9605" s="6" t="s">
        <v>172</v>
      </c>
      <c r="E9605" s="6" t="s">
        <v>187</v>
      </c>
      <c r="F9605" s="34" t="n">
        <v>0.631458878517151</v>
      </c>
      <c r="G9605" s="34" t="n">
        <v>0.578171091445428</v>
      </c>
      <c r="H9605" s="34" t="n">
        <v>0.0532877870717231</v>
      </c>
      <c r="I9605" s="34" t="n">
        <v>0.0921661215169087</v>
      </c>
      <c r="J9605" s="35" t="n">
        <v>1.74</v>
      </c>
      <c r="K9605" s="6" t="n">
        <v>1</v>
      </c>
      <c r="L9605" s="35" t="n">
        <v>0.74</v>
      </c>
      <c r="M9605" s="6" t="str">
        <f aca="false">IF(I9605&lt;=0,"Below 0%",IF(I9605&lt;=0.05,"0-5%",IF(I9605&lt;=0.1,"5-10%",IF(I9605&lt;=0.2,"10-20%",IF(I9605&lt;=0.4,"20-40%","Above 40%")))))</f>
        <v>5-10%</v>
      </c>
      <c r="N9605" s="6" t="str">
        <f aca="false">IF(AND(H9605&gt;=Summary!$B$25,I9605&gt;=Summary!$B$26,I9605&lt;=Summary!$B$27,J9605&gt;=Summary!$B$28,J9605&lt;=Summary!$B$29,F9605*J9605&gt;1),"Yes","No")</f>
        <v>No</v>
      </c>
    </row>
    <row r="9606" customFormat="false" ht="15" hidden="false" customHeight="false" outlineLevel="0" collapsed="false">
      <c r="A9606" s="6" t="s">
        <v>156</v>
      </c>
      <c r="B9606" s="45" t="n">
        <v>44558</v>
      </c>
      <c r="C9606" s="6" t="s">
        <v>180</v>
      </c>
      <c r="D9606" s="6" t="s">
        <v>172</v>
      </c>
      <c r="E9606" s="6" t="s">
        <v>174</v>
      </c>
      <c r="F9606" s="34" t="n">
        <v>0.287954032421112</v>
      </c>
      <c r="G9606" s="34" t="n">
        <v>0.256637168141593</v>
      </c>
      <c r="H9606" s="34" t="n">
        <v>0.0313168642795191</v>
      </c>
      <c r="I9606" s="34" t="n">
        <v>0.122027781502954</v>
      </c>
      <c r="J9606" s="35" t="n">
        <v>3.92</v>
      </c>
      <c r="K9606" s="6" t="n">
        <v>0</v>
      </c>
      <c r="L9606" s="35" t="n">
        <v>-1</v>
      </c>
      <c r="M9606" s="6" t="str">
        <f aca="false">IF(I9606&lt;=0,"Below 0%",IF(I9606&lt;=0.05,"0-5%",IF(I9606&lt;=0.1,"5-10%",IF(I9606&lt;=0.2,"10-20%",IF(I9606&lt;=0.4,"20-40%","Above 40%")))))</f>
        <v>10-20%</v>
      </c>
      <c r="N9606" s="6" t="str">
        <f aca="false">IF(AND(H9606&gt;=Summary!$B$25,I9606&gt;=Summary!$B$26,I9606&lt;=Summary!$B$27,J9606&gt;=Summary!$B$28,J9606&lt;=Summary!$B$29,F9606*J9606&gt;1),"Yes","No")</f>
        <v>Yes</v>
      </c>
    </row>
    <row r="9607" customFormat="false" ht="15" hidden="false" customHeight="false" outlineLevel="0" collapsed="false">
      <c r="A9607" s="6" t="s">
        <v>156</v>
      </c>
      <c r="B9607" s="45" t="n">
        <v>44558</v>
      </c>
      <c r="C9607" s="6" t="s">
        <v>180</v>
      </c>
      <c r="D9607" s="6" t="s">
        <v>172</v>
      </c>
      <c r="E9607" s="6" t="s">
        <v>177</v>
      </c>
      <c r="F9607" s="34" t="n">
        <v>0.0805870890617371</v>
      </c>
      <c r="G9607" s="34" t="n">
        <v>0.165191740412979</v>
      </c>
      <c r="H9607" s="34" t="n">
        <v>-0.0846046513512423</v>
      </c>
      <c r="I9607" s="34" t="n">
        <v>-0.512160300144128</v>
      </c>
      <c r="J9607" s="35" t="n">
        <v>6.09</v>
      </c>
      <c r="K9607" s="6" t="n">
        <v>0</v>
      </c>
      <c r="L9607" s="35" t="n">
        <v>-1</v>
      </c>
      <c r="M9607" s="6" t="str">
        <f aca="false">IF(I9607&lt;=0,"Below 0%",IF(I9607&lt;=0.05,"0-5%",IF(I9607&lt;=0.1,"5-10%",IF(I9607&lt;=0.2,"10-20%",IF(I9607&lt;=0.4,"20-40%","Above 40%")))))</f>
        <v>Below 0%</v>
      </c>
      <c r="N9607" s="6" t="str">
        <f aca="false">IF(AND(H9607&gt;=Summary!$B$25,I9607&gt;=Summary!$B$26,I9607&lt;=Summary!$B$27,J9607&gt;=Summary!$B$28,J9607&lt;=Summary!$B$29,F9607*J9607&gt;1),"Yes","No")</f>
        <v>No</v>
      </c>
    </row>
    <row r="9608" customFormat="false" ht="15" hidden="false" customHeight="false" outlineLevel="0" collapsed="false">
      <c r="A9608" s="6" t="s">
        <v>156</v>
      </c>
      <c r="B9608" s="45" t="n">
        <v>44558</v>
      </c>
      <c r="C9608" s="6" t="s">
        <v>195</v>
      </c>
      <c r="D9608" s="6" t="s">
        <v>183</v>
      </c>
      <c r="E9608" s="6" t="s">
        <v>187</v>
      </c>
      <c r="F9608" s="34" t="n">
        <v>0.244108274579048</v>
      </c>
      <c r="G9608" s="34" t="n">
        <v>0.117832719621252</v>
      </c>
      <c r="H9608" s="34" t="n">
        <v>0.126275554957796</v>
      </c>
      <c r="I9608" s="34" t="n">
        <v>1.07165102667308</v>
      </c>
      <c r="J9608" s="35" t="n">
        <v>8.6</v>
      </c>
      <c r="K9608" s="6" t="n">
        <v>1</v>
      </c>
      <c r="L9608" s="35" t="n">
        <v>7.6</v>
      </c>
      <c r="M9608" s="6" t="str">
        <f aca="false">IF(I9608&lt;=0,"Below 0%",IF(I9608&lt;=0.05,"0-5%",IF(I9608&lt;=0.1,"5-10%",IF(I9608&lt;=0.2,"10-20%",IF(I9608&lt;=0.4,"20-40%","Above 40%")))))</f>
        <v>Above 40%</v>
      </c>
      <c r="N9608" s="6" t="str">
        <f aca="false">IF(AND(H9608&gt;=Summary!$B$25,I9608&gt;=Summary!$B$26,I9608&lt;=Summary!$B$27,J9608&gt;=Summary!$B$28,J9608&lt;=Summary!$B$29,F9608*J9608&gt;1),"Yes","No")</f>
        <v>No</v>
      </c>
    </row>
    <row r="9609" customFormat="false" ht="15" hidden="false" customHeight="false" outlineLevel="0" collapsed="false">
      <c r="A9609" s="6" t="s">
        <v>156</v>
      </c>
      <c r="B9609" s="45" t="n">
        <v>44558</v>
      </c>
      <c r="C9609" s="6" t="s">
        <v>195</v>
      </c>
      <c r="D9609" s="6" t="s">
        <v>183</v>
      </c>
      <c r="E9609" s="6" t="s">
        <v>174</v>
      </c>
      <c r="F9609" s="34" t="n">
        <v>0.234474346041679</v>
      </c>
      <c r="G9609" s="34" t="n">
        <v>0.158337716991057</v>
      </c>
      <c r="H9609" s="34" t="n">
        <v>0.0761366290506221</v>
      </c>
      <c r="I9609" s="34" t="n">
        <v>0.480849607392799</v>
      </c>
      <c r="J9609" s="35" t="n">
        <v>6.4</v>
      </c>
      <c r="K9609" s="6" t="n">
        <v>0</v>
      </c>
      <c r="L9609" s="35" t="n">
        <v>-1</v>
      </c>
      <c r="M9609" s="6" t="str">
        <f aca="false">IF(I9609&lt;=0,"Below 0%",IF(I9609&lt;=0.05,"0-5%",IF(I9609&lt;=0.1,"5-10%",IF(I9609&lt;=0.2,"10-20%",IF(I9609&lt;=0.4,"20-40%","Above 40%")))))</f>
        <v>Above 40%</v>
      </c>
      <c r="N9609" s="6" t="str">
        <f aca="false">IF(AND(H9609&gt;=Summary!$B$25,I9609&gt;=Summary!$B$26,I9609&lt;=Summary!$B$27,J9609&gt;=Summary!$B$28,J9609&lt;=Summary!$B$29,F9609*J9609&gt;1),"Yes","No")</f>
        <v>No</v>
      </c>
    </row>
    <row r="9610" customFormat="false" ht="15" hidden="false" customHeight="false" outlineLevel="0" collapsed="false">
      <c r="A9610" s="6" t="s">
        <v>156</v>
      </c>
      <c r="B9610" s="45" t="n">
        <v>44558</v>
      </c>
      <c r="C9610" s="6" t="s">
        <v>195</v>
      </c>
      <c r="D9610" s="6" t="s">
        <v>183</v>
      </c>
      <c r="E9610" s="6" t="s">
        <v>177</v>
      </c>
      <c r="F9610" s="34" t="n">
        <v>0.521417379379273</v>
      </c>
      <c r="G9610" s="34" t="n">
        <v>0.723829563387691</v>
      </c>
      <c r="H9610" s="34" t="n">
        <v>-0.202412184008418</v>
      </c>
      <c r="I9610" s="34" t="n">
        <v>-0.279640669912793</v>
      </c>
      <c r="J9610" s="35" t="n">
        <v>1.4</v>
      </c>
      <c r="K9610" s="6" t="n">
        <v>0</v>
      </c>
      <c r="L9610" s="35" t="n">
        <v>-1</v>
      </c>
      <c r="M9610" s="6" t="str">
        <f aca="false">IF(I9610&lt;=0,"Below 0%",IF(I9610&lt;=0.05,"0-5%",IF(I9610&lt;=0.1,"5-10%",IF(I9610&lt;=0.2,"10-20%",IF(I9610&lt;=0.4,"20-40%","Above 40%")))))</f>
        <v>Below 0%</v>
      </c>
      <c r="N9610" s="6" t="str">
        <f aca="false">IF(AND(H9610&gt;=Summary!$B$25,I9610&gt;=Summary!$B$26,I9610&lt;=Summary!$B$27,J9610&gt;=Summary!$B$28,J9610&lt;=Summary!$B$29,F9610*J9610&gt;1),"Yes","No")</f>
        <v>No</v>
      </c>
    </row>
    <row r="9611" customFormat="false" ht="15" hidden="false" customHeight="false" outlineLevel="0" collapsed="false">
      <c r="A9611" s="6" t="s">
        <v>156</v>
      </c>
      <c r="B9611" s="45" t="n">
        <v>44558</v>
      </c>
      <c r="C9611" s="6" t="s">
        <v>179</v>
      </c>
      <c r="D9611" s="6" t="s">
        <v>181</v>
      </c>
      <c r="E9611" s="6" t="s">
        <v>187</v>
      </c>
      <c r="F9611" s="34" t="n">
        <v>0.219955548644066</v>
      </c>
      <c r="G9611" s="34" t="n">
        <v>0.252793601566963</v>
      </c>
      <c r="H9611" s="34" t="n">
        <v>-0.0328380529228973</v>
      </c>
      <c r="I9611" s="34" t="n">
        <v>-0.129900649064485</v>
      </c>
      <c r="J9611" s="35" t="n">
        <v>3.96</v>
      </c>
      <c r="K9611" s="6" t="n">
        <v>0</v>
      </c>
      <c r="L9611" s="35" t="n">
        <v>-1</v>
      </c>
      <c r="M9611" s="6" t="str">
        <f aca="false">IF(I9611&lt;=0,"Below 0%",IF(I9611&lt;=0.05,"0-5%",IF(I9611&lt;=0.1,"5-10%",IF(I9611&lt;=0.2,"10-20%",IF(I9611&lt;=0.4,"20-40%","Above 40%")))))</f>
        <v>Below 0%</v>
      </c>
      <c r="N9611" s="6" t="str">
        <f aca="false">IF(AND(H9611&gt;=Summary!$B$25,I9611&gt;=Summary!$B$26,I9611&lt;=Summary!$B$27,J9611&gt;=Summary!$B$28,J9611&lt;=Summary!$B$29,F9611*J9611&gt;1),"Yes","No")</f>
        <v>No</v>
      </c>
    </row>
    <row r="9612" customFormat="false" ht="15" hidden="false" customHeight="false" outlineLevel="0" collapsed="false">
      <c r="A9612" s="6" t="s">
        <v>156</v>
      </c>
      <c r="B9612" s="45" t="n">
        <v>44558</v>
      </c>
      <c r="C9612" s="6" t="s">
        <v>179</v>
      </c>
      <c r="D9612" s="6" t="s">
        <v>181</v>
      </c>
      <c r="E9612" s="6" t="s">
        <v>174</v>
      </c>
      <c r="F9612" s="34" t="n">
        <v>0.270820289850235</v>
      </c>
      <c r="G9612" s="34" t="n">
        <v>0.272769117767078</v>
      </c>
      <c r="H9612" s="34" t="n">
        <v>-0.00194882791684248</v>
      </c>
      <c r="I9612" s="34" t="n">
        <v>-0.00714460615188339</v>
      </c>
      <c r="J9612" s="35" t="n">
        <v>3.67</v>
      </c>
      <c r="K9612" s="6" t="n">
        <v>1</v>
      </c>
      <c r="L9612" s="35" t="n">
        <v>2.67</v>
      </c>
      <c r="M9612" s="6" t="str">
        <f aca="false">IF(I9612&lt;=0,"Below 0%",IF(I9612&lt;=0.05,"0-5%",IF(I9612&lt;=0.1,"5-10%",IF(I9612&lt;=0.2,"10-20%",IF(I9612&lt;=0.4,"20-40%","Above 40%")))))</f>
        <v>Below 0%</v>
      </c>
      <c r="N9612" s="6" t="str">
        <f aca="false">IF(AND(H9612&gt;=Summary!$B$25,I9612&gt;=Summary!$B$26,I9612&lt;=Summary!$B$27,J9612&gt;=Summary!$B$28,J9612&lt;=Summary!$B$29,F9612*J9612&gt;1),"Yes","No")</f>
        <v>No</v>
      </c>
    </row>
    <row r="9613" customFormat="false" ht="15" hidden="false" customHeight="false" outlineLevel="0" collapsed="false">
      <c r="A9613" s="6" t="s">
        <v>156</v>
      </c>
      <c r="B9613" s="45" t="n">
        <v>44558</v>
      </c>
      <c r="C9613" s="6" t="s">
        <v>179</v>
      </c>
      <c r="D9613" s="6" t="s">
        <v>181</v>
      </c>
      <c r="E9613" s="6" t="s">
        <v>177</v>
      </c>
      <c r="F9613" s="34" t="n">
        <v>0.509224116802216</v>
      </c>
      <c r="G9613" s="34" t="n">
        <v>0.474437280665959</v>
      </c>
      <c r="H9613" s="34" t="n">
        <v>0.0347868361362563</v>
      </c>
      <c r="I9613" s="34" t="n">
        <v>0.0733223074026279</v>
      </c>
      <c r="J9613" s="35" t="n">
        <v>2.11</v>
      </c>
      <c r="K9613" s="6" t="n">
        <v>0</v>
      </c>
      <c r="L9613" s="35" t="n">
        <v>-1</v>
      </c>
      <c r="M9613" s="6" t="str">
        <f aca="false">IF(I9613&lt;=0,"Below 0%",IF(I9613&lt;=0.05,"0-5%",IF(I9613&lt;=0.1,"5-10%",IF(I9613&lt;=0.2,"10-20%",IF(I9613&lt;=0.4,"20-40%","Above 40%")))))</f>
        <v>5-10%</v>
      </c>
      <c r="N9613" s="6" t="str">
        <f aca="false">IF(AND(H9613&gt;=Summary!$B$25,I9613&gt;=Summary!$B$26,I9613&lt;=Summary!$B$27,J9613&gt;=Summary!$B$28,J9613&lt;=Summary!$B$29,F9613*J9613&gt;1),"Yes","No")</f>
        <v>No</v>
      </c>
    </row>
    <row r="9614" customFormat="false" ht="15" hidden="false" customHeight="false" outlineLevel="0" collapsed="false">
      <c r="A9614" s="6" t="s">
        <v>156</v>
      </c>
      <c r="B9614" s="45" t="n">
        <v>44558</v>
      </c>
      <c r="C9614" s="6" t="s">
        <v>198</v>
      </c>
      <c r="D9614" s="6" t="s">
        <v>189</v>
      </c>
      <c r="E9614" s="6" t="s">
        <v>187</v>
      </c>
      <c r="F9614" s="34" t="n">
        <v>0.223625957965851</v>
      </c>
      <c r="G9614" s="34" t="n">
        <v>0.290145329430494</v>
      </c>
      <c r="H9614" s="34" t="n">
        <v>-0.0665193714646427</v>
      </c>
      <c r="I9614" s="34" t="n">
        <v>-0.229262251421414</v>
      </c>
      <c r="J9614" s="35" t="n">
        <v>3.45</v>
      </c>
      <c r="K9614" s="6" t="n">
        <v>0</v>
      </c>
      <c r="L9614" s="35" t="n">
        <v>-1</v>
      </c>
      <c r="M9614" s="6" t="str">
        <f aca="false">IF(I9614&lt;=0,"Below 0%",IF(I9614&lt;=0.05,"0-5%",IF(I9614&lt;=0.1,"5-10%",IF(I9614&lt;=0.2,"10-20%",IF(I9614&lt;=0.4,"20-40%","Above 40%")))))</f>
        <v>Below 0%</v>
      </c>
      <c r="N9614" s="6" t="str">
        <f aca="false">IF(AND(H9614&gt;=Summary!$B$25,I9614&gt;=Summary!$B$26,I9614&lt;=Summary!$B$27,J9614&gt;=Summary!$B$28,J9614&lt;=Summary!$B$29,F9614*J9614&gt;1),"Yes","No")</f>
        <v>No</v>
      </c>
    </row>
    <row r="9615" customFormat="false" ht="15" hidden="false" customHeight="false" outlineLevel="0" collapsed="false">
      <c r="A9615" s="6" t="s">
        <v>156</v>
      </c>
      <c r="B9615" s="45" t="n">
        <v>44558</v>
      </c>
      <c r="C9615" s="6" t="s">
        <v>198</v>
      </c>
      <c r="D9615" s="6" t="s">
        <v>189</v>
      </c>
      <c r="E9615" s="6" t="s">
        <v>174</v>
      </c>
      <c r="F9615" s="34" t="n">
        <v>0.316114634275436</v>
      </c>
      <c r="G9615" s="34" t="n">
        <v>0.266933703076054</v>
      </c>
      <c r="H9615" s="34" t="n">
        <v>0.0491809311993824</v>
      </c>
      <c r="I9615" s="34" t="n">
        <v>0.184243992544358</v>
      </c>
      <c r="J9615" s="35" t="n">
        <v>3.75</v>
      </c>
      <c r="K9615" s="6" t="n">
        <v>0</v>
      </c>
      <c r="L9615" s="35" t="n">
        <v>-1</v>
      </c>
      <c r="M9615" s="6" t="str">
        <f aca="false">IF(I9615&lt;=0,"Below 0%",IF(I9615&lt;=0.05,"0-5%",IF(I9615&lt;=0.1,"5-10%",IF(I9615&lt;=0.2,"10-20%",IF(I9615&lt;=0.4,"20-40%","Above 40%")))))</f>
        <v>10-20%</v>
      </c>
      <c r="N9615" s="6" t="str">
        <f aca="false">IF(AND(H9615&gt;=Summary!$B$25,I9615&gt;=Summary!$B$26,I9615&lt;=Summary!$B$27,J9615&gt;=Summary!$B$28,J9615&lt;=Summary!$B$29,F9615*J9615&gt;1),"Yes","No")</f>
        <v>Yes</v>
      </c>
    </row>
    <row r="9616" customFormat="false" ht="15" hidden="false" customHeight="false" outlineLevel="0" collapsed="false">
      <c r="A9616" s="6" t="s">
        <v>156</v>
      </c>
      <c r="B9616" s="45" t="n">
        <v>44558</v>
      </c>
      <c r="C9616" s="6" t="s">
        <v>198</v>
      </c>
      <c r="D9616" s="6" t="s">
        <v>189</v>
      </c>
      <c r="E9616" s="6" t="s">
        <v>177</v>
      </c>
      <c r="F9616" s="34" t="n">
        <v>0.46025937795639</v>
      </c>
      <c r="G9616" s="34" t="n">
        <v>0.442920967493453</v>
      </c>
      <c r="H9616" s="34" t="n">
        <v>0.0173384104629379</v>
      </c>
      <c r="I9616" s="34" t="n">
        <v>0.0391456077617147</v>
      </c>
      <c r="J9616" s="35" t="n">
        <v>2.26</v>
      </c>
      <c r="K9616" s="6" t="n">
        <v>1</v>
      </c>
      <c r="L9616" s="35" t="n">
        <v>1.26</v>
      </c>
      <c r="M9616" s="6" t="str">
        <f aca="false">IF(I9616&lt;=0,"Below 0%",IF(I9616&lt;=0.05,"0-5%",IF(I9616&lt;=0.1,"5-10%",IF(I9616&lt;=0.2,"10-20%",IF(I9616&lt;=0.4,"20-40%","Above 40%")))))</f>
        <v>0-5%</v>
      </c>
      <c r="N9616" s="6" t="str">
        <f aca="false">IF(AND(H9616&gt;=Summary!$B$25,I9616&gt;=Summary!$B$26,I9616&lt;=Summary!$B$27,J9616&gt;=Summary!$B$28,J9616&lt;=Summary!$B$29,F9616*J9616&gt;1),"Yes","No")</f>
        <v>No</v>
      </c>
    </row>
    <row r="9617" customFormat="false" ht="15" hidden="false" customHeight="false" outlineLevel="0" collapsed="false">
      <c r="A9617" s="6" t="s">
        <v>156</v>
      </c>
      <c r="B9617" s="45" t="n">
        <v>44559</v>
      </c>
      <c r="C9617" s="6" t="s">
        <v>206</v>
      </c>
      <c r="D9617" s="6" t="s">
        <v>194</v>
      </c>
      <c r="E9617" s="6" t="s">
        <v>187</v>
      </c>
      <c r="F9617" s="34" t="n">
        <v>0.135940611362457</v>
      </c>
      <c r="G9617" s="34" t="n">
        <v>0.0474814600789753</v>
      </c>
      <c r="H9617" s="34" t="n">
        <v>0.088459151283482</v>
      </c>
      <c r="I9617" s="34" t="n">
        <v>1.86302508676753</v>
      </c>
      <c r="J9617" s="35" t="n">
        <v>21</v>
      </c>
      <c r="K9617" s="6" t="n">
        <v>0</v>
      </c>
      <c r="L9617" s="35" t="n">
        <v>-1</v>
      </c>
      <c r="M9617" s="6" t="str">
        <f aca="false">IF(I9617&lt;=0,"Below 0%",IF(I9617&lt;=0.05,"0-5%",IF(I9617&lt;=0.1,"5-10%",IF(I9617&lt;=0.2,"10-20%",IF(I9617&lt;=0.4,"20-40%","Above 40%")))))</f>
        <v>Above 40%</v>
      </c>
      <c r="N9617" s="6" t="str">
        <f aca="false">IF(AND(H9617&gt;=Summary!$B$25,I9617&gt;=Summary!$B$26,I9617&lt;=Summary!$B$27,J9617&gt;=Summary!$B$28,J9617&lt;=Summary!$B$29,F9617*J9617&gt;1),"Yes","No")</f>
        <v>No</v>
      </c>
    </row>
    <row r="9618" customFormat="false" ht="15" hidden="false" customHeight="false" outlineLevel="0" collapsed="false">
      <c r="A9618" s="6" t="s">
        <v>156</v>
      </c>
      <c r="B9618" s="45" t="n">
        <v>44559</v>
      </c>
      <c r="C9618" s="6" t="s">
        <v>206</v>
      </c>
      <c r="D9618" s="6" t="s">
        <v>194</v>
      </c>
      <c r="E9618" s="6" t="s">
        <v>174</v>
      </c>
      <c r="F9618" s="34" t="n">
        <v>0.262956380844116</v>
      </c>
      <c r="G9618" s="34" t="n">
        <v>0.114610420880285</v>
      </c>
      <c r="H9618" s="34" t="n">
        <v>0.148345959963831</v>
      </c>
      <c r="I9618" s="34" t="n">
        <v>1.29434966580207</v>
      </c>
      <c r="J9618" s="35" t="n">
        <v>8.7</v>
      </c>
      <c r="K9618" s="6" t="n">
        <v>0</v>
      </c>
      <c r="L9618" s="35" t="n">
        <v>-1</v>
      </c>
      <c r="M9618" s="6" t="str">
        <f aca="false">IF(I9618&lt;=0,"Below 0%",IF(I9618&lt;=0.05,"0-5%",IF(I9618&lt;=0.1,"5-10%",IF(I9618&lt;=0.2,"10-20%",IF(I9618&lt;=0.4,"20-40%","Above 40%")))))</f>
        <v>Above 40%</v>
      </c>
      <c r="N9618" s="6" t="str">
        <f aca="false">IF(AND(H9618&gt;=Summary!$B$25,I9618&gt;=Summary!$B$26,I9618&lt;=Summary!$B$27,J9618&gt;=Summary!$B$28,J9618&lt;=Summary!$B$29,F9618*J9618&gt;1),"Yes","No")</f>
        <v>No</v>
      </c>
    </row>
    <row r="9619" customFormat="false" ht="15" hidden="false" customHeight="false" outlineLevel="0" collapsed="false">
      <c r="A9619" s="6" t="s">
        <v>156</v>
      </c>
      <c r="B9619" s="45" t="n">
        <v>44559</v>
      </c>
      <c r="C9619" s="6" t="s">
        <v>206</v>
      </c>
      <c r="D9619" s="6" t="s">
        <v>194</v>
      </c>
      <c r="E9619" s="6" t="s">
        <v>177</v>
      </c>
      <c r="F9619" s="34" t="n">
        <v>0.601103007793427</v>
      </c>
      <c r="G9619" s="34" t="n">
        <v>0.83790811904074</v>
      </c>
      <c r="H9619" s="34" t="n">
        <v>-0.236805111247313</v>
      </c>
      <c r="I9619" s="34" t="n">
        <v>-0.282614651733431</v>
      </c>
      <c r="J9619" s="35" t="n">
        <v>1.19</v>
      </c>
      <c r="K9619" s="6" t="n">
        <v>1</v>
      </c>
      <c r="L9619" s="35" t="n">
        <v>0.19</v>
      </c>
      <c r="M9619" s="6" t="str">
        <f aca="false">IF(I9619&lt;=0,"Below 0%",IF(I9619&lt;=0.05,"0-5%",IF(I9619&lt;=0.1,"5-10%",IF(I9619&lt;=0.2,"10-20%",IF(I9619&lt;=0.4,"20-40%","Above 40%")))))</f>
        <v>Below 0%</v>
      </c>
      <c r="N9619" s="6" t="str">
        <f aca="false">IF(AND(H9619&gt;=Summary!$B$25,I9619&gt;=Summary!$B$26,I9619&lt;=Summary!$B$27,J9619&gt;=Summary!$B$28,J9619&lt;=Summary!$B$29,F9619*J9619&gt;1),"Yes","No")</f>
        <v>No</v>
      </c>
    </row>
    <row r="9620" customFormat="false" ht="15" hidden="false" customHeight="false" outlineLevel="0" collapsed="false">
      <c r="A9620" s="6" t="s">
        <v>156</v>
      </c>
      <c r="B9620" s="45" t="n">
        <v>44559</v>
      </c>
      <c r="C9620" s="6" t="s">
        <v>190</v>
      </c>
      <c r="D9620" s="6" t="s">
        <v>201</v>
      </c>
      <c r="E9620" s="6" t="s">
        <v>187</v>
      </c>
      <c r="F9620" s="34" t="n">
        <v>0.752416670322418</v>
      </c>
      <c r="G9620" s="34" t="n">
        <v>0.682166094685446</v>
      </c>
      <c r="H9620" s="34" t="n">
        <v>0.0702505756369718</v>
      </c>
      <c r="I9620" s="34" t="n">
        <v>0.102981628937986</v>
      </c>
      <c r="J9620" s="35" t="n">
        <v>1.47</v>
      </c>
      <c r="K9620" s="6" t="n">
        <v>0</v>
      </c>
      <c r="L9620" s="35" t="n">
        <v>-1</v>
      </c>
      <c r="M9620" s="6" t="str">
        <f aca="false">IF(I9620&lt;=0,"Below 0%",IF(I9620&lt;=0.05,"0-5%",IF(I9620&lt;=0.1,"5-10%",IF(I9620&lt;=0.2,"10-20%",IF(I9620&lt;=0.4,"20-40%","Above 40%")))))</f>
        <v>10-20%</v>
      </c>
      <c r="N9620" s="6" t="str">
        <f aca="false">IF(AND(H9620&gt;=Summary!$B$25,I9620&gt;=Summary!$B$26,I9620&lt;=Summary!$B$27,J9620&gt;=Summary!$B$28,J9620&lt;=Summary!$B$29,F9620*J9620&gt;1),"Yes","No")</f>
        <v>No</v>
      </c>
    </row>
    <row r="9621" customFormat="false" ht="15" hidden="false" customHeight="false" outlineLevel="0" collapsed="false">
      <c r="A9621" s="6" t="s">
        <v>156</v>
      </c>
      <c r="B9621" s="45" t="n">
        <v>44559</v>
      </c>
      <c r="C9621" s="6" t="s">
        <v>190</v>
      </c>
      <c r="D9621" s="6" t="s">
        <v>201</v>
      </c>
      <c r="E9621" s="6" t="s">
        <v>174</v>
      </c>
      <c r="F9621" s="34" t="n">
        <v>0.128466695547104</v>
      </c>
      <c r="G9621" s="34" t="n">
        <v>0.208479035174139</v>
      </c>
      <c r="H9621" s="34" t="n">
        <v>-0.0800123396270346</v>
      </c>
      <c r="I9621" s="34" t="n">
        <v>-0.383790818871556</v>
      </c>
      <c r="J9621" s="35" t="n">
        <v>4.81</v>
      </c>
      <c r="K9621" s="6" t="n">
        <v>1</v>
      </c>
      <c r="L9621" s="35" t="n">
        <v>3.81</v>
      </c>
      <c r="M9621" s="6" t="str">
        <f aca="false">IF(I9621&lt;=0,"Below 0%",IF(I9621&lt;=0.05,"0-5%",IF(I9621&lt;=0.1,"5-10%",IF(I9621&lt;=0.2,"10-20%",IF(I9621&lt;=0.4,"20-40%","Above 40%")))))</f>
        <v>Below 0%</v>
      </c>
      <c r="N9621" s="6" t="str">
        <f aca="false">IF(AND(H9621&gt;=Summary!$B$25,I9621&gt;=Summary!$B$26,I9621&lt;=Summary!$B$27,J9621&gt;=Summary!$B$28,J9621&lt;=Summary!$B$29,F9621*J9621&gt;1),"Yes","No")</f>
        <v>No</v>
      </c>
    </row>
    <row r="9622" customFormat="false" ht="15" hidden="false" customHeight="false" outlineLevel="0" collapsed="false">
      <c r="A9622" s="6" t="s">
        <v>156</v>
      </c>
      <c r="B9622" s="45" t="n">
        <v>44559</v>
      </c>
      <c r="C9622" s="6" t="s">
        <v>190</v>
      </c>
      <c r="D9622" s="6" t="s">
        <v>201</v>
      </c>
      <c r="E9622" s="6" t="s">
        <v>177</v>
      </c>
      <c r="F9622" s="34" t="n">
        <v>0.119116634130478</v>
      </c>
      <c r="G9622" s="34" t="n">
        <v>0.109354870140415</v>
      </c>
      <c r="H9622" s="34" t="n">
        <v>0.00976176399006283</v>
      </c>
      <c r="I9622" s="34" t="n">
        <v>0.089266842688656</v>
      </c>
      <c r="J9622" s="35" t="n">
        <v>9.17</v>
      </c>
      <c r="K9622" s="6" t="n">
        <v>0</v>
      </c>
      <c r="L9622" s="35" t="n">
        <v>-1</v>
      </c>
      <c r="M9622" s="6" t="str">
        <f aca="false">IF(I9622&lt;=0,"Below 0%",IF(I9622&lt;=0.05,"0-5%",IF(I9622&lt;=0.1,"5-10%",IF(I9622&lt;=0.2,"10-20%",IF(I9622&lt;=0.4,"20-40%","Above 40%")))))</f>
        <v>5-10%</v>
      </c>
      <c r="N9622" s="6" t="str">
        <f aca="false">IF(AND(H9622&gt;=Summary!$B$25,I9622&gt;=Summary!$B$26,I9622&lt;=Summary!$B$27,J9622&gt;=Summary!$B$28,J9622&lt;=Summary!$B$29,F9622*J9622&gt;1),"Yes","No")</f>
        <v>No</v>
      </c>
    </row>
    <row r="9623" customFormat="false" ht="15" hidden="false" customHeight="false" outlineLevel="0" collapsed="false">
      <c r="A9623" s="6" t="s">
        <v>156</v>
      </c>
      <c r="B9623" s="45" t="n">
        <v>44560</v>
      </c>
      <c r="C9623" s="6" t="s">
        <v>176</v>
      </c>
      <c r="D9623" s="6" t="s">
        <v>196</v>
      </c>
      <c r="E9623" s="6" t="s">
        <v>187</v>
      </c>
      <c r="F9623" s="34" t="n">
        <v>0.677750647068024</v>
      </c>
      <c r="G9623" s="34" t="n">
        <v>0.704250211804575</v>
      </c>
      <c r="H9623" s="34" t="n">
        <v>-0.0264995647365514</v>
      </c>
      <c r="I9623" s="34" t="n">
        <v>-0.0376280536269187</v>
      </c>
      <c r="J9623" s="35" t="n">
        <v>1.42</v>
      </c>
      <c r="K9623" s="6" t="n">
        <v>1</v>
      </c>
      <c r="L9623" s="35" t="n">
        <v>0.42</v>
      </c>
      <c r="M9623" s="6" t="str">
        <f aca="false">IF(I9623&lt;=0,"Below 0%",IF(I9623&lt;=0.05,"0-5%",IF(I9623&lt;=0.1,"5-10%",IF(I9623&lt;=0.2,"10-20%",IF(I9623&lt;=0.4,"20-40%","Above 40%")))))</f>
        <v>Below 0%</v>
      </c>
      <c r="N9623" s="6" t="str">
        <f aca="false">IF(AND(H9623&gt;=Summary!$B$25,I9623&gt;=Summary!$B$26,I9623&lt;=Summary!$B$27,J9623&gt;=Summary!$B$28,J9623&lt;=Summary!$B$29,F9623*J9623&gt;1),"Yes","No")</f>
        <v>No</v>
      </c>
    </row>
    <row r="9624" customFormat="false" ht="15" hidden="false" customHeight="false" outlineLevel="0" collapsed="false">
      <c r="A9624" s="6" t="s">
        <v>156</v>
      </c>
      <c r="B9624" s="45" t="n">
        <v>44560</v>
      </c>
      <c r="C9624" s="6" t="s">
        <v>176</v>
      </c>
      <c r="D9624" s="6" t="s">
        <v>196</v>
      </c>
      <c r="E9624" s="6" t="s">
        <v>174</v>
      </c>
      <c r="F9624" s="34" t="n">
        <v>0.198520541191101</v>
      </c>
      <c r="G9624" s="34" t="n">
        <v>0.190482914430952</v>
      </c>
      <c r="H9624" s="34" t="n">
        <v>0.00803762676014938</v>
      </c>
      <c r="I9624" s="34" t="n">
        <v>0.0421960509380117</v>
      </c>
      <c r="J9624" s="35" t="n">
        <v>5.25</v>
      </c>
      <c r="K9624" s="6" t="n">
        <v>0</v>
      </c>
      <c r="L9624" s="35" t="n">
        <v>-1</v>
      </c>
      <c r="M9624" s="6" t="str">
        <f aca="false">IF(I9624&lt;=0,"Below 0%",IF(I9624&lt;=0.05,"0-5%",IF(I9624&lt;=0.1,"5-10%",IF(I9624&lt;=0.2,"10-20%",IF(I9624&lt;=0.4,"20-40%","Above 40%")))))</f>
        <v>0-5%</v>
      </c>
      <c r="N9624" s="6" t="str">
        <f aca="false">IF(AND(H9624&gt;=Summary!$B$25,I9624&gt;=Summary!$B$26,I9624&lt;=Summary!$B$27,J9624&gt;=Summary!$B$28,J9624&lt;=Summary!$B$29,F9624*J9624&gt;1),"Yes","No")</f>
        <v>No</v>
      </c>
    </row>
    <row r="9625" customFormat="false" ht="15" hidden="false" customHeight="false" outlineLevel="0" collapsed="false">
      <c r="A9625" s="6" t="s">
        <v>156</v>
      </c>
      <c r="B9625" s="45" t="n">
        <v>44560</v>
      </c>
      <c r="C9625" s="6" t="s">
        <v>176</v>
      </c>
      <c r="D9625" s="6" t="s">
        <v>196</v>
      </c>
      <c r="E9625" s="6" t="s">
        <v>177</v>
      </c>
      <c r="F9625" s="34" t="n">
        <v>0.123728841543198</v>
      </c>
      <c r="G9625" s="34" t="n">
        <v>0.105266873764473</v>
      </c>
      <c r="H9625" s="34" t="n">
        <v>0.0184619677787243</v>
      </c>
      <c r="I9625" s="34" t="n">
        <v>0.175382502761805</v>
      </c>
      <c r="J9625" s="35" t="n">
        <v>9.5</v>
      </c>
      <c r="K9625" s="6" t="n">
        <v>0</v>
      </c>
      <c r="L9625" s="35" t="n">
        <v>-1</v>
      </c>
      <c r="M9625" s="6" t="str">
        <f aca="false">IF(I9625&lt;=0,"Below 0%",IF(I9625&lt;=0.05,"0-5%",IF(I9625&lt;=0.1,"5-10%",IF(I9625&lt;=0.2,"10-20%",IF(I9625&lt;=0.4,"20-40%","Above 40%")))))</f>
        <v>10-20%</v>
      </c>
      <c r="N9625" s="6" t="str">
        <f aca="false">IF(AND(H9625&gt;=Summary!$B$25,I9625&gt;=Summary!$B$26,I9625&lt;=Summary!$B$27,J9625&gt;=Summary!$B$28,J9625&lt;=Summary!$B$29,F9625*J9625&gt;1),"Yes","No")</f>
        <v>No</v>
      </c>
    </row>
    <row r="9626" customFormat="false" ht="15" hidden="false" customHeight="false" outlineLevel="0" collapsed="false">
      <c r="A9626" s="6" t="s">
        <v>156</v>
      </c>
      <c r="B9626" s="45" t="n">
        <v>44562</v>
      </c>
      <c r="C9626" s="6" t="s">
        <v>185</v>
      </c>
      <c r="D9626" s="6" t="s">
        <v>194</v>
      </c>
      <c r="E9626" s="6" t="s">
        <v>187</v>
      </c>
      <c r="F9626" s="34" t="n">
        <v>0.209632456302643</v>
      </c>
      <c r="G9626" s="34" t="n">
        <v>0.160694507180823</v>
      </c>
      <c r="H9626" s="34" t="n">
        <v>0.0489379491218197</v>
      </c>
      <c r="I9626" s="34" t="n">
        <v>0.304540273220116</v>
      </c>
      <c r="J9626" s="35" t="n">
        <v>6.27</v>
      </c>
      <c r="K9626" s="6" t="n">
        <v>0</v>
      </c>
      <c r="L9626" s="35" t="n">
        <v>-1</v>
      </c>
      <c r="M9626" s="6" t="str">
        <f aca="false">IF(I9626&lt;=0,"Below 0%",IF(I9626&lt;=0.05,"0-5%",IF(I9626&lt;=0.1,"5-10%",IF(I9626&lt;=0.2,"10-20%",IF(I9626&lt;=0.4,"20-40%","Above 40%")))))</f>
        <v>20-40%</v>
      </c>
      <c r="N9626" s="6" t="str">
        <f aca="false">IF(AND(H9626&gt;=Summary!$B$25,I9626&gt;=Summary!$B$26,I9626&lt;=Summary!$B$27,J9626&gt;=Summary!$B$28,J9626&lt;=Summary!$B$29,F9626*J9626&gt;1),"Yes","No")</f>
        <v>No</v>
      </c>
    </row>
    <row r="9627" customFormat="false" ht="15" hidden="false" customHeight="false" outlineLevel="0" collapsed="false">
      <c r="A9627" s="6" t="s">
        <v>156</v>
      </c>
      <c r="B9627" s="45" t="n">
        <v>44562</v>
      </c>
      <c r="C9627" s="6" t="s">
        <v>185</v>
      </c>
      <c r="D9627" s="6" t="s">
        <v>194</v>
      </c>
      <c r="E9627" s="6" t="s">
        <v>174</v>
      </c>
      <c r="F9627" s="34" t="n">
        <v>0.332071572542191</v>
      </c>
      <c r="G9627" s="34" t="n">
        <v>0.205623379596686</v>
      </c>
      <c r="H9627" s="34" t="n">
        <v>0.126448192945505</v>
      </c>
      <c r="I9627" s="34" t="n">
        <v>0.61495046523174</v>
      </c>
      <c r="J9627" s="35" t="n">
        <v>4.9</v>
      </c>
      <c r="K9627" s="6" t="n">
        <v>0</v>
      </c>
      <c r="L9627" s="35" t="n">
        <v>-1</v>
      </c>
      <c r="M9627" s="6" t="str">
        <f aca="false">IF(I9627&lt;=0,"Below 0%",IF(I9627&lt;=0.05,"0-5%",IF(I9627&lt;=0.1,"5-10%",IF(I9627&lt;=0.2,"10-20%",IF(I9627&lt;=0.4,"20-40%","Above 40%")))))</f>
        <v>Above 40%</v>
      </c>
      <c r="N9627" s="6" t="str">
        <f aca="false">IF(AND(H9627&gt;=Summary!$B$25,I9627&gt;=Summary!$B$26,I9627&lt;=Summary!$B$27,J9627&gt;=Summary!$B$28,J9627&lt;=Summary!$B$29,F9627*J9627&gt;1),"Yes","No")</f>
        <v>No</v>
      </c>
    </row>
    <row r="9628" customFormat="false" ht="15" hidden="false" customHeight="false" outlineLevel="0" collapsed="false">
      <c r="A9628" s="6" t="s">
        <v>156</v>
      </c>
      <c r="B9628" s="45" t="n">
        <v>44562</v>
      </c>
      <c r="C9628" s="6" t="s">
        <v>185</v>
      </c>
      <c r="D9628" s="6" t="s">
        <v>194</v>
      </c>
      <c r="E9628" s="6" t="s">
        <v>177</v>
      </c>
      <c r="F9628" s="34" t="n">
        <v>0.458295911550522</v>
      </c>
      <c r="G9628" s="34" t="n">
        <v>0.633682113222491</v>
      </c>
      <c r="H9628" s="34" t="n">
        <v>-0.175386201671969</v>
      </c>
      <c r="I9628" s="34" t="n">
        <v>-0.276773161199186</v>
      </c>
      <c r="J9628" s="35" t="n">
        <v>1.59</v>
      </c>
      <c r="K9628" s="6" t="n">
        <v>1</v>
      </c>
      <c r="L9628" s="35" t="n">
        <v>0.59</v>
      </c>
      <c r="M9628" s="6" t="str">
        <f aca="false">IF(I9628&lt;=0,"Below 0%",IF(I9628&lt;=0.05,"0-5%",IF(I9628&lt;=0.1,"5-10%",IF(I9628&lt;=0.2,"10-20%",IF(I9628&lt;=0.4,"20-40%","Above 40%")))))</f>
        <v>Below 0%</v>
      </c>
      <c r="N9628" s="6" t="str">
        <f aca="false">IF(AND(H9628&gt;=Summary!$B$25,I9628&gt;=Summary!$B$26,I9628&lt;=Summary!$B$27,J9628&gt;=Summary!$B$28,J9628&lt;=Summary!$B$29,F9628*J9628&gt;1),"Yes","No")</f>
        <v>No</v>
      </c>
    </row>
    <row r="9629" customFormat="false" ht="15" hidden="false" customHeight="false" outlineLevel="0" collapsed="false">
      <c r="A9629" s="6" t="s">
        <v>156</v>
      </c>
      <c r="B9629" s="45" t="n">
        <v>44562</v>
      </c>
      <c r="C9629" s="6" t="s">
        <v>180</v>
      </c>
      <c r="D9629" s="6" t="s">
        <v>189</v>
      </c>
      <c r="E9629" s="6" t="s">
        <v>187</v>
      </c>
      <c r="F9629" s="34" t="n">
        <v>0.271599441766739</v>
      </c>
      <c r="G9629" s="34" t="n">
        <v>0.306898033291292</v>
      </c>
      <c r="H9629" s="34" t="n">
        <v>-0.035298591524553</v>
      </c>
      <c r="I9629" s="34" t="n">
        <v>-0.115017327240574</v>
      </c>
      <c r="J9629" s="35" t="n">
        <v>3.29</v>
      </c>
      <c r="K9629" s="6" t="n">
        <v>0</v>
      </c>
      <c r="L9629" s="35" t="n">
        <v>-1</v>
      </c>
      <c r="M9629" s="6" t="str">
        <f aca="false">IF(I9629&lt;=0,"Below 0%",IF(I9629&lt;=0.05,"0-5%",IF(I9629&lt;=0.1,"5-10%",IF(I9629&lt;=0.2,"10-20%",IF(I9629&lt;=0.4,"20-40%","Above 40%")))))</f>
        <v>Below 0%</v>
      </c>
      <c r="N9629" s="6" t="str">
        <f aca="false">IF(AND(H9629&gt;=Summary!$B$25,I9629&gt;=Summary!$B$26,I9629&lt;=Summary!$B$27,J9629&gt;=Summary!$B$28,J9629&lt;=Summary!$B$29,F9629*J9629&gt;1),"Yes","No")</f>
        <v>No</v>
      </c>
    </row>
    <row r="9630" customFormat="false" ht="15" hidden="false" customHeight="false" outlineLevel="0" collapsed="false">
      <c r="A9630" s="6" t="s">
        <v>156</v>
      </c>
      <c r="B9630" s="45" t="n">
        <v>44562</v>
      </c>
      <c r="C9630" s="6" t="s">
        <v>180</v>
      </c>
      <c r="D9630" s="6" t="s">
        <v>189</v>
      </c>
      <c r="E9630" s="6" t="s">
        <v>174</v>
      </c>
      <c r="F9630" s="34" t="n">
        <v>0.269931852817535</v>
      </c>
      <c r="G9630" s="34" t="n">
        <v>0.275872822275506</v>
      </c>
      <c r="H9630" s="34" t="n">
        <v>-0.00594096945797012</v>
      </c>
      <c r="I9630" s="34" t="n">
        <v>-0.0215351748279034</v>
      </c>
      <c r="J9630" s="35" t="n">
        <v>3.66</v>
      </c>
      <c r="K9630" s="6" t="n">
        <v>0</v>
      </c>
      <c r="L9630" s="35" t="n">
        <v>-1</v>
      </c>
      <c r="M9630" s="6" t="str">
        <f aca="false">IF(I9630&lt;=0,"Below 0%",IF(I9630&lt;=0.05,"0-5%",IF(I9630&lt;=0.1,"5-10%",IF(I9630&lt;=0.2,"10-20%",IF(I9630&lt;=0.4,"20-40%","Above 40%")))))</f>
        <v>Below 0%</v>
      </c>
      <c r="N9630" s="6" t="str">
        <f aca="false">IF(AND(H9630&gt;=Summary!$B$25,I9630&gt;=Summary!$B$26,I9630&lt;=Summary!$B$27,J9630&gt;=Summary!$B$28,J9630&lt;=Summary!$B$29,F9630*J9630&gt;1),"Yes","No")</f>
        <v>No</v>
      </c>
    </row>
    <row r="9631" customFormat="false" ht="15" hidden="false" customHeight="false" outlineLevel="0" collapsed="false">
      <c r="A9631" s="6" t="s">
        <v>156</v>
      </c>
      <c r="B9631" s="45" t="n">
        <v>44562</v>
      </c>
      <c r="C9631" s="6" t="s">
        <v>180</v>
      </c>
      <c r="D9631" s="6" t="s">
        <v>189</v>
      </c>
      <c r="E9631" s="6" t="s">
        <v>177</v>
      </c>
      <c r="F9631" s="34" t="n">
        <v>0.458468735218048</v>
      </c>
      <c r="G9631" s="34" t="n">
        <v>0.417229144433203</v>
      </c>
      <c r="H9631" s="34" t="n">
        <v>0.0412395907848455</v>
      </c>
      <c r="I9631" s="34" t="n">
        <v>0.0988415870153765</v>
      </c>
      <c r="J9631" s="35" t="n">
        <v>2.42</v>
      </c>
      <c r="K9631" s="6" t="n">
        <v>1</v>
      </c>
      <c r="L9631" s="35" t="n">
        <v>1.42</v>
      </c>
      <c r="M9631" s="6" t="str">
        <f aca="false">IF(I9631&lt;=0,"Below 0%",IF(I9631&lt;=0.05,"0-5%",IF(I9631&lt;=0.1,"5-10%",IF(I9631&lt;=0.2,"10-20%",IF(I9631&lt;=0.4,"20-40%","Above 40%")))))</f>
        <v>5-10%</v>
      </c>
      <c r="N9631" s="6" t="str">
        <f aca="false">IF(AND(H9631&gt;=Summary!$B$25,I9631&gt;=Summary!$B$26,I9631&lt;=Summary!$B$27,J9631&gt;=Summary!$B$28,J9631&lt;=Summary!$B$29,F9631*J9631&gt;1),"Yes","No")</f>
        <v>No</v>
      </c>
    </row>
    <row r="9632" customFormat="false" ht="15" hidden="false" customHeight="false" outlineLevel="0" collapsed="false">
      <c r="A9632" s="6" t="s">
        <v>156</v>
      </c>
      <c r="B9632" s="45" t="n">
        <v>44562</v>
      </c>
      <c r="C9632" s="6" t="s">
        <v>198</v>
      </c>
      <c r="D9632" s="6" t="s">
        <v>181</v>
      </c>
      <c r="E9632" s="6" t="s">
        <v>187</v>
      </c>
      <c r="F9632" s="34" t="n">
        <v>0.254336655139923</v>
      </c>
      <c r="G9632" s="34" t="n">
        <v>0.176651906940333</v>
      </c>
      <c r="H9632" s="34" t="n">
        <v>0.0776847481995899</v>
      </c>
      <c r="I9632" s="34" t="n">
        <v>0.439761729975715</v>
      </c>
      <c r="J9632" s="35" t="n">
        <v>5.6</v>
      </c>
      <c r="K9632" s="6" t="n">
        <v>0</v>
      </c>
      <c r="L9632" s="35" t="n">
        <v>-1</v>
      </c>
      <c r="M9632" s="6" t="str">
        <f aca="false">IF(I9632&lt;=0,"Below 0%",IF(I9632&lt;=0.05,"0-5%",IF(I9632&lt;=0.1,"5-10%",IF(I9632&lt;=0.2,"10-20%",IF(I9632&lt;=0.4,"20-40%","Above 40%")))))</f>
        <v>Above 40%</v>
      </c>
      <c r="N9632" s="6" t="str">
        <f aca="false">IF(AND(H9632&gt;=Summary!$B$25,I9632&gt;=Summary!$B$26,I9632&lt;=Summary!$B$27,J9632&gt;=Summary!$B$28,J9632&lt;=Summary!$B$29,F9632*J9632&gt;1),"Yes","No")</f>
        <v>No</v>
      </c>
    </row>
    <row r="9633" customFormat="false" ht="15" hidden="false" customHeight="false" outlineLevel="0" collapsed="false">
      <c r="A9633" s="6" t="s">
        <v>156</v>
      </c>
      <c r="B9633" s="45" t="n">
        <v>44562</v>
      </c>
      <c r="C9633" s="6" t="s">
        <v>198</v>
      </c>
      <c r="D9633" s="6" t="s">
        <v>181</v>
      </c>
      <c r="E9633" s="6" t="s">
        <v>174</v>
      </c>
      <c r="F9633" s="34" t="n">
        <v>0.265089482069016</v>
      </c>
      <c r="G9633" s="34" t="n">
        <v>0.227413949164567</v>
      </c>
      <c r="H9633" s="34" t="n">
        <v>0.0376755329044486</v>
      </c>
      <c r="I9633" s="34" t="n">
        <v>0.165669401735709</v>
      </c>
      <c r="J9633" s="35" t="n">
        <v>4.35</v>
      </c>
      <c r="K9633" s="6" t="n">
        <v>0</v>
      </c>
      <c r="L9633" s="35" t="n">
        <v>-1</v>
      </c>
      <c r="M9633" s="6" t="str">
        <f aca="false">IF(I9633&lt;=0,"Below 0%",IF(I9633&lt;=0.05,"0-5%",IF(I9633&lt;=0.1,"5-10%",IF(I9633&lt;=0.2,"10-20%",IF(I9633&lt;=0.4,"20-40%","Above 40%")))))</f>
        <v>10-20%</v>
      </c>
      <c r="N9633" s="6" t="str">
        <f aca="false">IF(AND(H9633&gt;=Summary!$B$25,I9633&gt;=Summary!$B$26,I9633&lt;=Summary!$B$27,J9633&gt;=Summary!$B$28,J9633&lt;=Summary!$B$29,F9633*J9633&gt;1),"Yes","No")</f>
        <v>Yes</v>
      </c>
    </row>
    <row r="9634" customFormat="false" ht="15" hidden="false" customHeight="false" outlineLevel="0" collapsed="false">
      <c r="A9634" s="6" t="s">
        <v>156</v>
      </c>
      <c r="B9634" s="45" t="n">
        <v>44562</v>
      </c>
      <c r="C9634" s="6" t="s">
        <v>198</v>
      </c>
      <c r="D9634" s="6" t="s">
        <v>181</v>
      </c>
      <c r="E9634" s="6" t="s">
        <v>177</v>
      </c>
      <c r="F9634" s="34" t="n">
        <v>0.480573922395706</v>
      </c>
      <c r="G9634" s="34" t="n">
        <v>0.5959341438951</v>
      </c>
      <c r="H9634" s="34" t="n">
        <v>-0.115360221499394</v>
      </c>
      <c r="I9634" s="34" t="n">
        <v>-0.193578808465957</v>
      </c>
      <c r="J9634" s="35" t="n">
        <v>1.66</v>
      </c>
      <c r="K9634" s="6" t="n">
        <v>1</v>
      </c>
      <c r="L9634" s="35" t="n">
        <v>0.66</v>
      </c>
      <c r="M9634" s="6" t="str">
        <f aca="false">IF(I9634&lt;=0,"Below 0%",IF(I9634&lt;=0.05,"0-5%",IF(I9634&lt;=0.1,"5-10%",IF(I9634&lt;=0.2,"10-20%",IF(I9634&lt;=0.4,"20-40%","Above 40%")))))</f>
        <v>Below 0%</v>
      </c>
      <c r="N9634" s="6" t="str">
        <f aca="false">IF(AND(H9634&gt;=Summary!$B$25,I9634&gt;=Summary!$B$26,I9634&lt;=Summary!$B$27,J9634&gt;=Summary!$B$28,J9634&lt;=Summary!$B$29,F9634*J9634&gt;1),"Yes","No")</f>
        <v>No</v>
      </c>
    </row>
    <row r="9635" customFormat="false" ht="15" hidden="false" customHeight="false" outlineLevel="0" collapsed="false">
      <c r="A9635" s="6" t="s">
        <v>156</v>
      </c>
      <c r="B9635" s="45" t="n">
        <v>44563</v>
      </c>
      <c r="C9635" s="6" t="s">
        <v>206</v>
      </c>
      <c r="D9635" s="6" t="s">
        <v>182</v>
      </c>
      <c r="E9635" s="6" t="s">
        <v>187</v>
      </c>
      <c r="F9635" s="34" t="n">
        <v>0.393427550792694</v>
      </c>
      <c r="G9635" s="34" t="n">
        <v>0.321972631035373</v>
      </c>
      <c r="H9635" s="34" t="n">
        <v>0.071454919757321</v>
      </c>
      <c r="I9635" s="34" t="n">
        <v>0.221928551900645</v>
      </c>
      <c r="J9635" s="35" t="n">
        <v>3.12</v>
      </c>
      <c r="K9635" s="6" t="n">
        <v>1</v>
      </c>
      <c r="L9635" s="35" t="n">
        <v>2.12</v>
      </c>
      <c r="M9635" s="6" t="str">
        <f aca="false">IF(I9635&lt;=0,"Below 0%",IF(I9635&lt;=0.05,"0-5%",IF(I9635&lt;=0.1,"5-10%",IF(I9635&lt;=0.2,"10-20%",IF(I9635&lt;=0.4,"20-40%","Above 40%")))))</f>
        <v>20-40%</v>
      </c>
      <c r="N9635" s="6" t="str">
        <f aca="false">IF(AND(H9635&gt;=Summary!$B$25,I9635&gt;=Summary!$B$26,I9635&lt;=Summary!$B$27,J9635&gt;=Summary!$B$28,J9635&lt;=Summary!$B$29,F9635*J9635&gt;1),"Yes","No")</f>
        <v>Yes</v>
      </c>
    </row>
    <row r="9636" customFormat="false" ht="15" hidden="false" customHeight="false" outlineLevel="0" collapsed="false">
      <c r="A9636" s="6" t="s">
        <v>156</v>
      </c>
      <c r="B9636" s="45" t="n">
        <v>44563</v>
      </c>
      <c r="C9636" s="6" t="s">
        <v>206</v>
      </c>
      <c r="D9636" s="6" t="s">
        <v>182</v>
      </c>
      <c r="E9636" s="6" t="s">
        <v>174</v>
      </c>
      <c r="F9636" s="34" t="n">
        <v>0.314227133989334</v>
      </c>
      <c r="G9636" s="34" t="n">
        <v>0.28866511747999</v>
      </c>
      <c r="H9636" s="34" t="n">
        <v>0.0255620165093444</v>
      </c>
      <c r="I9636" s="34" t="n">
        <v>0.0885524954746788</v>
      </c>
      <c r="J9636" s="35" t="n">
        <v>3.48</v>
      </c>
      <c r="K9636" s="6" t="n">
        <v>0</v>
      </c>
      <c r="L9636" s="35" t="n">
        <v>-1</v>
      </c>
      <c r="M9636" s="6" t="str">
        <f aca="false">IF(I9636&lt;=0,"Below 0%",IF(I9636&lt;=0.05,"0-5%",IF(I9636&lt;=0.1,"5-10%",IF(I9636&lt;=0.2,"10-20%",IF(I9636&lt;=0.4,"20-40%","Above 40%")))))</f>
        <v>5-10%</v>
      </c>
      <c r="N9636" s="6" t="str">
        <f aca="false">IF(AND(H9636&gt;=Summary!$B$25,I9636&gt;=Summary!$B$26,I9636&lt;=Summary!$B$27,J9636&gt;=Summary!$B$28,J9636&lt;=Summary!$B$29,F9636*J9636&gt;1),"Yes","No")</f>
        <v>No</v>
      </c>
    </row>
    <row r="9637" customFormat="false" ht="15" hidden="false" customHeight="false" outlineLevel="0" collapsed="false">
      <c r="A9637" s="6" t="s">
        <v>156</v>
      </c>
      <c r="B9637" s="45" t="n">
        <v>44563</v>
      </c>
      <c r="C9637" s="6" t="s">
        <v>206</v>
      </c>
      <c r="D9637" s="6" t="s">
        <v>182</v>
      </c>
      <c r="E9637" s="6" t="s">
        <v>177</v>
      </c>
      <c r="F9637" s="34" t="n">
        <v>0.292345345020294</v>
      </c>
      <c r="G9637" s="34" t="n">
        <v>0.389362251484637</v>
      </c>
      <c r="H9637" s="34" t="n">
        <v>-0.097016906464343</v>
      </c>
      <c r="I9637" s="34" t="n">
        <v>-0.249168752477719</v>
      </c>
      <c r="J9637" s="35" t="n">
        <v>2.58</v>
      </c>
      <c r="K9637" s="6" t="n">
        <v>0</v>
      </c>
      <c r="L9637" s="35" t="n">
        <v>-1</v>
      </c>
      <c r="M9637" s="6" t="str">
        <f aca="false">IF(I9637&lt;=0,"Below 0%",IF(I9637&lt;=0.05,"0-5%",IF(I9637&lt;=0.1,"5-10%",IF(I9637&lt;=0.2,"10-20%",IF(I9637&lt;=0.4,"20-40%","Above 40%")))))</f>
        <v>Below 0%</v>
      </c>
      <c r="N9637" s="6" t="str">
        <f aca="false">IF(AND(H9637&gt;=Summary!$B$25,I9637&gt;=Summary!$B$26,I9637&lt;=Summary!$B$27,J9637&gt;=Summary!$B$28,J9637&lt;=Summary!$B$29,F9637*J9637&gt;1),"Yes","No")</f>
        <v>No</v>
      </c>
    </row>
    <row r="9638" customFormat="false" ht="15" hidden="false" customHeight="false" outlineLevel="0" collapsed="false">
      <c r="A9638" s="6" t="s">
        <v>156</v>
      </c>
      <c r="B9638" s="45" t="n">
        <v>44563</v>
      </c>
      <c r="C9638" s="6" t="s">
        <v>190</v>
      </c>
      <c r="D9638" s="6" t="s">
        <v>183</v>
      </c>
      <c r="E9638" s="6" t="s">
        <v>187</v>
      </c>
      <c r="F9638" s="34" t="n">
        <v>0.433864593505859</v>
      </c>
      <c r="G9638" s="34" t="n">
        <v>0.305861317539252</v>
      </c>
      <c r="H9638" s="34" t="n">
        <v>0.128003275966607</v>
      </c>
      <c r="I9638" s="34" t="n">
        <v>0.418501028493673</v>
      </c>
      <c r="J9638" s="35" t="n">
        <v>3.28</v>
      </c>
      <c r="K9638" s="6" t="n">
        <v>0</v>
      </c>
      <c r="L9638" s="35" t="n">
        <v>-1</v>
      </c>
      <c r="M9638" s="6" t="str">
        <f aca="false">IF(I9638&lt;=0,"Below 0%",IF(I9638&lt;=0.05,"0-5%",IF(I9638&lt;=0.1,"5-10%",IF(I9638&lt;=0.2,"10-20%",IF(I9638&lt;=0.4,"20-40%","Above 40%")))))</f>
        <v>Above 40%</v>
      </c>
      <c r="N9638" s="6" t="str">
        <f aca="false">IF(AND(H9638&gt;=Summary!$B$25,I9638&gt;=Summary!$B$26,I9638&lt;=Summary!$B$27,J9638&gt;=Summary!$B$28,J9638&lt;=Summary!$B$29,F9638*J9638&gt;1),"Yes","No")</f>
        <v>No</v>
      </c>
    </row>
    <row r="9639" customFormat="false" ht="15" hidden="false" customHeight="false" outlineLevel="0" collapsed="false">
      <c r="A9639" s="6" t="s">
        <v>156</v>
      </c>
      <c r="B9639" s="45" t="n">
        <v>44563</v>
      </c>
      <c r="C9639" s="6" t="s">
        <v>190</v>
      </c>
      <c r="D9639" s="6" t="s">
        <v>183</v>
      </c>
      <c r="E9639" s="6" t="s">
        <v>174</v>
      </c>
      <c r="F9639" s="34" t="n">
        <v>0.247199267148972</v>
      </c>
      <c r="G9639" s="34" t="n">
        <v>0.272615522154551</v>
      </c>
      <c r="H9639" s="34" t="n">
        <v>-0.0254162550055795</v>
      </c>
      <c r="I9639" s="34" t="n">
        <v>-0.0932311366744939</v>
      </c>
      <c r="J9639" s="35" t="n">
        <v>3.68</v>
      </c>
      <c r="K9639" s="6" t="n">
        <v>1</v>
      </c>
      <c r="L9639" s="35" t="n">
        <v>2.68</v>
      </c>
      <c r="M9639" s="6" t="str">
        <f aca="false">IF(I9639&lt;=0,"Below 0%",IF(I9639&lt;=0.05,"0-5%",IF(I9639&lt;=0.1,"5-10%",IF(I9639&lt;=0.2,"10-20%",IF(I9639&lt;=0.4,"20-40%","Above 40%")))))</f>
        <v>Below 0%</v>
      </c>
      <c r="N9639" s="6" t="str">
        <f aca="false">IF(AND(H9639&gt;=Summary!$B$25,I9639&gt;=Summary!$B$26,I9639&lt;=Summary!$B$27,J9639&gt;=Summary!$B$28,J9639&lt;=Summary!$B$29,F9639*J9639&gt;1),"Yes","No")</f>
        <v>No</v>
      </c>
    </row>
    <row r="9640" customFormat="false" ht="15" hidden="false" customHeight="false" outlineLevel="0" collapsed="false">
      <c r="A9640" s="6" t="s">
        <v>156</v>
      </c>
      <c r="B9640" s="45" t="n">
        <v>44563</v>
      </c>
      <c r="C9640" s="6" t="s">
        <v>190</v>
      </c>
      <c r="D9640" s="6" t="s">
        <v>183</v>
      </c>
      <c r="E9640" s="6" t="s">
        <v>177</v>
      </c>
      <c r="F9640" s="34" t="n">
        <v>0.318936139345169</v>
      </c>
      <c r="G9640" s="34" t="n">
        <v>0.421523160306197</v>
      </c>
      <c r="H9640" s="34" t="n">
        <v>-0.102587020961028</v>
      </c>
      <c r="I9640" s="34" t="n">
        <v>-0.243372204949564</v>
      </c>
      <c r="J9640" s="35" t="n">
        <v>2.38</v>
      </c>
      <c r="K9640" s="6" t="n">
        <v>0</v>
      </c>
      <c r="L9640" s="35" t="n">
        <v>-1</v>
      </c>
      <c r="M9640" s="6" t="str">
        <f aca="false">IF(I9640&lt;=0,"Below 0%",IF(I9640&lt;=0.05,"0-5%",IF(I9640&lt;=0.1,"5-10%",IF(I9640&lt;=0.2,"10-20%",IF(I9640&lt;=0.4,"20-40%","Above 40%")))))</f>
        <v>Below 0%</v>
      </c>
      <c r="N9640" s="6" t="str">
        <f aca="false">IF(AND(H9640&gt;=Summary!$B$25,I9640&gt;=Summary!$B$26,I9640&lt;=Summary!$B$27,J9640&gt;=Summary!$B$28,J9640&lt;=Summary!$B$29,F9640*J9640&gt;1),"Yes","No")</f>
        <v>No</v>
      </c>
    </row>
    <row r="9641" customFormat="false" ht="15" hidden="false" customHeight="false" outlineLevel="0" collapsed="false">
      <c r="A9641" s="6" t="s">
        <v>156</v>
      </c>
      <c r="B9641" s="45" t="n">
        <v>44563</v>
      </c>
      <c r="C9641" s="6" t="s">
        <v>173</v>
      </c>
      <c r="D9641" s="6" t="s">
        <v>201</v>
      </c>
      <c r="E9641" s="6" t="s">
        <v>187</v>
      </c>
      <c r="F9641" s="34" t="n">
        <v>0.521952986717224</v>
      </c>
      <c r="G9641" s="34" t="n">
        <v>0.347545373079539</v>
      </c>
      <c r="H9641" s="34" t="n">
        <v>0.174407613637685</v>
      </c>
      <c r="I9641" s="34" t="n">
        <v>0.501826889802299</v>
      </c>
      <c r="J9641" s="35" t="n">
        <v>2.91</v>
      </c>
      <c r="K9641" s="6" t="n">
        <v>0</v>
      </c>
      <c r="L9641" s="35" t="n">
        <v>-1</v>
      </c>
      <c r="M9641" s="6" t="str">
        <f aca="false">IF(I9641&lt;=0,"Below 0%",IF(I9641&lt;=0.05,"0-5%",IF(I9641&lt;=0.1,"5-10%",IF(I9641&lt;=0.2,"10-20%",IF(I9641&lt;=0.4,"20-40%","Above 40%")))))</f>
        <v>Above 40%</v>
      </c>
      <c r="N9641" s="6" t="str">
        <f aca="false">IF(AND(H9641&gt;=Summary!$B$25,I9641&gt;=Summary!$B$26,I9641&lt;=Summary!$B$27,J9641&gt;=Summary!$B$28,J9641&lt;=Summary!$B$29,F9641*J9641&gt;1),"Yes","No")</f>
        <v>No</v>
      </c>
    </row>
    <row r="9642" customFormat="false" ht="15" hidden="false" customHeight="false" outlineLevel="0" collapsed="false">
      <c r="A9642" s="6" t="s">
        <v>156</v>
      </c>
      <c r="B9642" s="45" t="n">
        <v>44563</v>
      </c>
      <c r="C9642" s="6" t="s">
        <v>173</v>
      </c>
      <c r="D9642" s="6" t="s">
        <v>201</v>
      </c>
      <c r="E9642" s="6" t="s">
        <v>174</v>
      </c>
      <c r="F9642" s="34" t="n">
        <v>0.260853946208954</v>
      </c>
      <c r="G9642" s="34" t="n">
        <v>0.303710821519958</v>
      </c>
      <c r="H9642" s="34" t="n">
        <v>-0.0428568753110038</v>
      </c>
      <c r="I9642" s="34" t="n">
        <v>-0.141110794460735</v>
      </c>
      <c r="J9642" s="35" t="n">
        <v>3.33</v>
      </c>
      <c r="K9642" s="6" t="n">
        <v>0</v>
      </c>
      <c r="L9642" s="35" t="n">
        <v>-1</v>
      </c>
      <c r="M9642" s="6" t="str">
        <f aca="false">IF(I9642&lt;=0,"Below 0%",IF(I9642&lt;=0.05,"0-5%",IF(I9642&lt;=0.1,"5-10%",IF(I9642&lt;=0.2,"10-20%",IF(I9642&lt;=0.4,"20-40%","Above 40%")))))</f>
        <v>Below 0%</v>
      </c>
      <c r="N9642" s="6" t="str">
        <f aca="false">IF(AND(H9642&gt;=Summary!$B$25,I9642&gt;=Summary!$B$26,I9642&lt;=Summary!$B$27,J9642&gt;=Summary!$B$28,J9642&lt;=Summary!$B$29,F9642*J9642&gt;1),"Yes","No")</f>
        <v>No</v>
      </c>
    </row>
    <row r="9643" customFormat="false" ht="15" hidden="false" customHeight="false" outlineLevel="0" collapsed="false">
      <c r="A9643" s="6" t="s">
        <v>156</v>
      </c>
      <c r="B9643" s="45" t="n">
        <v>44563</v>
      </c>
      <c r="C9643" s="6" t="s">
        <v>173</v>
      </c>
      <c r="D9643" s="6" t="s">
        <v>201</v>
      </c>
      <c r="E9643" s="6" t="s">
        <v>177</v>
      </c>
      <c r="F9643" s="34" t="n">
        <v>0.217193067073822</v>
      </c>
      <c r="G9643" s="34" t="n">
        <v>0.348743805400503</v>
      </c>
      <c r="H9643" s="34" t="n">
        <v>-0.131550738326681</v>
      </c>
      <c r="I9643" s="34" t="n">
        <v>-0.37721311831075</v>
      </c>
      <c r="J9643" s="35" t="n">
        <v>2.9</v>
      </c>
      <c r="K9643" s="6" t="n">
        <v>1</v>
      </c>
      <c r="L9643" s="35" t="n">
        <v>1.9</v>
      </c>
      <c r="M9643" s="6" t="str">
        <f aca="false">IF(I9643&lt;=0,"Below 0%",IF(I9643&lt;=0.05,"0-5%",IF(I9643&lt;=0.1,"5-10%",IF(I9643&lt;=0.2,"10-20%",IF(I9643&lt;=0.4,"20-40%","Above 40%")))))</f>
        <v>Below 0%</v>
      </c>
      <c r="N9643" s="6" t="str">
        <f aca="false">IF(AND(H9643&gt;=Summary!$B$25,I9643&gt;=Summary!$B$26,I9643&lt;=Summary!$B$27,J9643&gt;=Summary!$B$28,J9643&lt;=Summary!$B$29,F9643*J9643&gt;1),"Yes","No")</f>
        <v>No</v>
      </c>
    </row>
    <row r="9644" customFormat="false" ht="15" hidden="false" customHeight="false" outlineLevel="0" collapsed="false">
      <c r="A9644" s="6" t="s">
        <v>156</v>
      </c>
      <c r="B9644" s="45" t="n">
        <v>44563</v>
      </c>
      <c r="C9644" s="6" t="s">
        <v>205</v>
      </c>
      <c r="D9644" s="6" t="s">
        <v>196</v>
      </c>
      <c r="E9644" s="6" t="s">
        <v>187</v>
      </c>
      <c r="F9644" s="34" t="n">
        <v>0.624055624008179</v>
      </c>
      <c r="G9644" s="34" t="n">
        <v>0.473241311548153</v>
      </c>
      <c r="H9644" s="34" t="n">
        <v>0.150814312460026</v>
      </c>
      <c r="I9644" s="34" t="n">
        <v>0.318683742902019</v>
      </c>
      <c r="J9644" s="35" t="n">
        <v>2.15</v>
      </c>
      <c r="K9644" s="6" t="n">
        <v>1</v>
      </c>
      <c r="L9644" s="35" t="n">
        <v>1.15</v>
      </c>
      <c r="M9644" s="6" t="str">
        <f aca="false">IF(I9644&lt;=0,"Below 0%",IF(I9644&lt;=0.05,"0-5%",IF(I9644&lt;=0.1,"5-10%",IF(I9644&lt;=0.2,"10-20%",IF(I9644&lt;=0.4,"20-40%","Above 40%")))))</f>
        <v>20-40%</v>
      </c>
      <c r="N9644" s="6" t="str">
        <f aca="false">IF(AND(H9644&gt;=Summary!$B$25,I9644&gt;=Summary!$B$26,I9644&lt;=Summary!$B$27,J9644&gt;=Summary!$B$28,J9644&lt;=Summary!$B$29,F9644*J9644&gt;1),"Yes","No")</f>
        <v>Yes</v>
      </c>
    </row>
    <row r="9645" customFormat="false" ht="15" hidden="false" customHeight="false" outlineLevel="0" collapsed="false">
      <c r="A9645" s="6" t="s">
        <v>156</v>
      </c>
      <c r="B9645" s="45" t="n">
        <v>44563</v>
      </c>
      <c r="C9645" s="6" t="s">
        <v>205</v>
      </c>
      <c r="D9645" s="6" t="s">
        <v>196</v>
      </c>
      <c r="E9645" s="6" t="s">
        <v>174</v>
      </c>
      <c r="F9645" s="34" t="n">
        <v>0.207079887390137</v>
      </c>
      <c r="G9645" s="34" t="n">
        <v>0.269171645457283</v>
      </c>
      <c r="H9645" s="34" t="n">
        <v>-0.0620917580671461</v>
      </c>
      <c r="I9645" s="34" t="n">
        <v>-0.230677187270826</v>
      </c>
      <c r="J9645" s="35" t="n">
        <v>3.78</v>
      </c>
      <c r="K9645" s="6" t="n">
        <v>0</v>
      </c>
      <c r="L9645" s="35" t="n">
        <v>-1</v>
      </c>
      <c r="M9645" s="6" t="str">
        <f aca="false">IF(I9645&lt;=0,"Below 0%",IF(I9645&lt;=0.05,"0-5%",IF(I9645&lt;=0.1,"5-10%",IF(I9645&lt;=0.2,"10-20%",IF(I9645&lt;=0.4,"20-40%","Above 40%")))))</f>
        <v>Below 0%</v>
      </c>
      <c r="N9645" s="6" t="str">
        <f aca="false">IF(AND(H9645&gt;=Summary!$B$25,I9645&gt;=Summary!$B$26,I9645&lt;=Summary!$B$27,J9645&gt;=Summary!$B$28,J9645&lt;=Summary!$B$29,F9645*J9645&gt;1),"Yes","No")</f>
        <v>No</v>
      </c>
    </row>
    <row r="9646" customFormat="false" ht="15" hidden="false" customHeight="false" outlineLevel="0" collapsed="false">
      <c r="A9646" s="6" t="s">
        <v>156</v>
      </c>
      <c r="B9646" s="45" t="n">
        <v>44563</v>
      </c>
      <c r="C9646" s="6" t="s">
        <v>205</v>
      </c>
      <c r="D9646" s="6" t="s">
        <v>196</v>
      </c>
      <c r="E9646" s="6" t="s">
        <v>177</v>
      </c>
      <c r="F9646" s="34" t="n">
        <v>0.168864503502846</v>
      </c>
      <c r="G9646" s="34" t="n">
        <v>0.257587042994564</v>
      </c>
      <c r="H9646" s="34" t="n">
        <v>-0.0887225394917184</v>
      </c>
      <c r="I9646" s="34" t="n">
        <v>-0.344437120983569</v>
      </c>
      <c r="J9646" s="35" t="n">
        <v>3.95</v>
      </c>
      <c r="K9646" s="6" t="n">
        <v>0</v>
      </c>
      <c r="L9646" s="35" t="n">
        <v>-1</v>
      </c>
      <c r="M9646" s="6" t="str">
        <f aca="false">IF(I9646&lt;=0,"Below 0%",IF(I9646&lt;=0.05,"0-5%",IF(I9646&lt;=0.1,"5-10%",IF(I9646&lt;=0.2,"10-20%",IF(I9646&lt;=0.4,"20-40%","Above 40%")))))</f>
        <v>Below 0%</v>
      </c>
      <c r="N9646" s="6" t="str">
        <f aca="false">IF(AND(H9646&gt;=Summary!$B$25,I9646&gt;=Summary!$B$26,I9646&lt;=Summary!$B$27,J9646&gt;=Summary!$B$28,J9646&lt;=Summary!$B$29,F9646*J9646&gt;1),"Yes","No")</f>
        <v>No</v>
      </c>
    </row>
    <row r="9647" customFormat="false" ht="15" hidden="false" customHeight="false" outlineLevel="0" collapsed="false">
      <c r="A9647" s="6" t="s">
        <v>156</v>
      </c>
      <c r="B9647" s="45" t="n">
        <v>44564</v>
      </c>
      <c r="C9647" s="6" t="s">
        <v>176</v>
      </c>
      <c r="D9647" s="6" t="s">
        <v>203</v>
      </c>
      <c r="E9647" s="6" t="s">
        <v>187</v>
      </c>
      <c r="F9647" s="34" t="n">
        <v>0.66672021150589</v>
      </c>
      <c r="G9647" s="34" t="n">
        <v>0.622870528109029</v>
      </c>
      <c r="H9647" s="34" t="n">
        <v>0.0438496833968609</v>
      </c>
      <c r="I9647" s="34" t="n">
        <v>0.0703993549509945</v>
      </c>
      <c r="J9647" s="35" t="n">
        <v>1.61</v>
      </c>
      <c r="K9647" s="6" t="n">
        <v>0</v>
      </c>
      <c r="L9647" s="35" t="n">
        <v>-1</v>
      </c>
      <c r="M9647" s="6" t="str">
        <f aca="false">IF(I9647&lt;=0,"Below 0%",IF(I9647&lt;=0.05,"0-5%",IF(I9647&lt;=0.1,"5-10%",IF(I9647&lt;=0.2,"10-20%",IF(I9647&lt;=0.4,"20-40%","Above 40%")))))</f>
        <v>5-10%</v>
      </c>
      <c r="N9647" s="6" t="str">
        <f aca="false">IF(AND(H9647&gt;=Summary!$B$25,I9647&gt;=Summary!$B$26,I9647&lt;=Summary!$B$27,J9647&gt;=Summary!$B$28,J9647&lt;=Summary!$B$29,F9647*J9647&gt;1),"Yes","No")</f>
        <v>No</v>
      </c>
    </row>
    <row r="9648" customFormat="false" ht="15" hidden="false" customHeight="false" outlineLevel="0" collapsed="false">
      <c r="A9648" s="6" t="s">
        <v>156</v>
      </c>
      <c r="B9648" s="45" t="n">
        <v>44564</v>
      </c>
      <c r="C9648" s="6" t="s">
        <v>176</v>
      </c>
      <c r="D9648" s="6" t="s">
        <v>203</v>
      </c>
      <c r="E9648" s="6" t="s">
        <v>174</v>
      </c>
      <c r="F9648" s="34" t="n">
        <v>0.180099174380302</v>
      </c>
      <c r="G9648" s="34" t="n">
        <v>0.222849233390119</v>
      </c>
      <c r="H9648" s="34" t="n">
        <v>-0.0427500590098168</v>
      </c>
      <c r="I9648" s="34" t="n">
        <v>-0.191833996282943</v>
      </c>
      <c r="J9648" s="35" t="n">
        <v>4.5</v>
      </c>
      <c r="K9648" s="6" t="n">
        <v>0</v>
      </c>
      <c r="L9648" s="35" t="n">
        <v>-1</v>
      </c>
      <c r="M9648" s="6" t="str">
        <f aca="false">IF(I9648&lt;=0,"Below 0%",IF(I9648&lt;=0.05,"0-5%",IF(I9648&lt;=0.1,"5-10%",IF(I9648&lt;=0.2,"10-20%",IF(I9648&lt;=0.4,"20-40%","Above 40%")))))</f>
        <v>Below 0%</v>
      </c>
      <c r="N9648" s="6" t="str">
        <f aca="false">IF(AND(H9648&gt;=Summary!$B$25,I9648&gt;=Summary!$B$26,I9648&lt;=Summary!$B$27,J9648&gt;=Summary!$B$28,J9648&lt;=Summary!$B$29,F9648*J9648&gt;1),"Yes","No")</f>
        <v>No</v>
      </c>
    </row>
    <row r="9649" customFormat="false" ht="15" hidden="false" customHeight="false" outlineLevel="0" collapsed="false">
      <c r="A9649" s="6" t="s">
        <v>156</v>
      </c>
      <c r="B9649" s="45" t="n">
        <v>44564</v>
      </c>
      <c r="C9649" s="6" t="s">
        <v>176</v>
      </c>
      <c r="D9649" s="6" t="s">
        <v>203</v>
      </c>
      <c r="E9649" s="6" t="s">
        <v>177</v>
      </c>
      <c r="F9649" s="34" t="n">
        <v>0.153180584311485</v>
      </c>
      <c r="G9649" s="34" t="n">
        <v>0.154280238500852</v>
      </c>
      <c r="H9649" s="34" t="n">
        <v>-0.00109965418936653</v>
      </c>
      <c r="I9649" s="34" t="n">
        <v>-0.0071276412329403</v>
      </c>
      <c r="J9649" s="35" t="n">
        <v>6.5</v>
      </c>
      <c r="K9649" s="6" t="n">
        <v>1</v>
      </c>
      <c r="L9649" s="35" t="n">
        <v>5.5</v>
      </c>
      <c r="M9649" s="6" t="str">
        <f aca="false">IF(I9649&lt;=0,"Below 0%",IF(I9649&lt;=0.05,"0-5%",IF(I9649&lt;=0.1,"5-10%",IF(I9649&lt;=0.2,"10-20%",IF(I9649&lt;=0.4,"20-40%","Above 40%")))))</f>
        <v>Below 0%</v>
      </c>
      <c r="N9649" s="6" t="str">
        <f aca="false">IF(AND(H9649&gt;=Summary!$B$25,I9649&gt;=Summary!$B$26,I9649&lt;=Summary!$B$27,J9649&gt;=Summary!$B$28,J9649&lt;=Summary!$B$29,F9649*J9649&gt;1),"Yes","No")</f>
        <v>No</v>
      </c>
    </row>
    <row r="9650" customFormat="false" ht="15" hidden="false" customHeight="false" outlineLevel="0" collapsed="false">
      <c r="A9650" s="6" t="s">
        <v>156</v>
      </c>
      <c r="B9650" s="45" t="n">
        <v>44572</v>
      </c>
      <c r="C9650" s="6" t="s">
        <v>179</v>
      </c>
      <c r="D9650" s="6" t="s">
        <v>206</v>
      </c>
      <c r="E9650" s="6" t="s">
        <v>187</v>
      </c>
      <c r="F9650" s="34" t="n">
        <v>0.309559255838394</v>
      </c>
      <c r="G9650" s="34" t="n">
        <v>0.458504758620921</v>
      </c>
      <c r="H9650" s="34" t="n">
        <v>-0.148945502782526</v>
      </c>
      <c r="I9650" s="34" t="n">
        <v>-0.324850505871566</v>
      </c>
      <c r="J9650" s="35" t="n">
        <v>2.18</v>
      </c>
      <c r="K9650" s="6" t="n">
        <v>1</v>
      </c>
      <c r="L9650" s="35" t="n">
        <v>1.18</v>
      </c>
      <c r="M9650" s="6" t="str">
        <f aca="false">IF(I9650&lt;=0,"Below 0%",IF(I9650&lt;=0.05,"0-5%",IF(I9650&lt;=0.1,"5-10%",IF(I9650&lt;=0.2,"10-20%",IF(I9650&lt;=0.4,"20-40%","Above 40%")))))</f>
        <v>Below 0%</v>
      </c>
      <c r="N9650" s="6" t="str">
        <f aca="false">IF(AND(H9650&gt;=Summary!$B$25,I9650&gt;=Summary!$B$26,I9650&lt;=Summary!$B$27,J9650&gt;=Summary!$B$28,J9650&lt;=Summary!$B$29,F9650*J9650&gt;1),"Yes","No")</f>
        <v>No</v>
      </c>
    </row>
    <row r="9651" customFormat="false" ht="15" hidden="false" customHeight="false" outlineLevel="0" collapsed="false">
      <c r="A9651" s="6" t="s">
        <v>156</v>
      </c>
      <c r="B9651" s="45" t="n">
        <v>44572</v>
      </c>
      <c r="C9651" s="6" t="s">
        <v>179</v>
      </c>
      <c r="D9651" s="6" t="s">
        <v>206</v>
      </c>
      <c r="E9651" s="6" t="s">
        <v>174</v>
      </c>
      <c r="F9651" s="34" t="n">
        <v>0.401356369256973</v>
      </c>
      <c r="G9651" s="34" t="n">
        <v>0.289721847476408</v>
      </c>
      <c r="H9651" s="34" t="n">
        <v>0.111634521780566</v>
      </c>
      <c r="I9651" s="34" t="n">
        <v>0.385316201566939</v>
      </c>
      <c r="J9651" s="35" t="n">
        <v>3.45</v>
      </c>
      <c r="K9651" s="6" t="n">
        <v>0</v>
      </c>
      <c r="L9651" s="35" t="n">
        <v>-1</v>
      </c>
      <c r="M9651" s="6" t="str">
        <f aca="false">IF(I9651&lt;=0,"Below 0%",IF(I9651&lt;=0.05,"0-5%",IF(I9651&lt;=0.1,"5-10%",IF(I9651&lt;=0.2,"10-20%",IF(I9651&lt;=0.4,"20-40%","Above 40%")))))</f>
        <v>20-40%</v>
      </c>
      <c r="N9651" s="6" t="str">
        <f aca="false">IF(AND(H9651&gt;=Summary!$B$25,I9651&gt;=Summary!$B$26,I9651&lt;=Summary!$B$27,J9651&gt;=Summary!$B$28,J9651&lt;=Summary!$B$29,F9651*J9651&gt;1),"Yes","No")</f>
        <v>Yes</v>
      </c>
    </row>
    <row r="9652" customFormat="false" ht="15" hidden="false" customHeight="false" outlineLevel="0" collapsed="false">
      <c r="A9652" s="6" t="s">
        <v>156</v>
      </c>
      <c r="B9652" s="45" t="n">
        <v>44572</v>
      </c>
      <c r="C9652" s="6" t="s">
        <v>179</v>
      </c>
      <c r="D9652" s="6" t="s">
        <v>206</v>
      </c>
      <c r="E9652" s="6" t="s">
        <v>177</v>
      </c>
      <c r="F9652" s="34" t="n">
        <v>0.28908434510231</v>
      </c>
      <c r="G9652" s="34" t="n">
        <v>0.251773393902672</v>
      </c>
      <c r="H9652" s="34" t="n">
        <v>0.0373109511996385</v>
      </c>
      <c r="I9652" s="34" t="n">
        <v>0.148192589460274</v>
      </c>
      <c r="J9652" s="35" t="n">
        <v>3.97</v>
      </c>
      <c r="K9652" s="6" t="n">
        <v>0</v>
      </c>
      <c r="L9652" s="35" t="n">
        <v>-1</v>
      </c>
      <c r="M9652" s="6" t="str">
        <f aca="false">IF(I9652&lt;=0,"Below 0%",IF(I9652&lt;=0.05,"0-5%",IF(I9652&lt;=0.1,"5-10%",IF(I9652&lt;=0.2,"10-20%",IF(I9652&lt;=0.4,"20-40%","Above 40%")))))</f>
        <v>10-20%</v>
      </c>
      <c r="N9652" s="6" t="str">
        <f aca="false">IF(AND(H9652&gt;=Summary!$B$25,I9652&gt;=Summary!$B$26,I9652&lt;=Summary!$B$27,J9652&gt;=Summary!$B$28,J9652&lt;=Summary!$B$29,F9652*J9652&gt;1),"Yes","No")</f>
        <v>Yes</v>
      </c>
    </row>
    <row r="9653" customFormat="false" ht="15" hidden="false" customHeight="false" outlineLevel="0" collapsed="false">
      <c r="A9653" s="6" t="s">
        <v>156</v>
      </c>
      <c r="B9653" s="45" t="n">
        <v>44573</v>
      </c>
      <c r="C9653" s="6" t="s">
        <v>189</v>
      </c>
      <c r="D9653" s="6" t="s">
        <v>172</v>
      </c>
      <c r="E9653" s="6" t="s">
        <v>187</v>
      </c>
      <c r="F9653" s="34" t="n">
        <v>0.821278035640717</v>
      </c>
      <c r="G9653" s="34" t="n">
        <v>0.745376756262459</v>
      </c>
      <c r="H9653" s="34" t="n">
        <v>0.075901279378258</v>
      </c>
      <c r="I9653" s="34" t="n">
        <v>0.101829415447363</v>
      </c>
      <c r="J9653" s="35" t="n">
        <v>1.34</v>
      </c>
      <c r="K9653" s="6" t="n">
        <v>1</v>
      </c>
      <c r="L9653" s="35" t="n">
        <v>0.34</v>
      </c>
      <c r="M9653" s="6" t="str">
        <f aca="false">IF(I9653&lt;=0,"Below 0%",IF(I9653&lt;=0.05,"0-5%",IF(I9653&lt;=0.1,"5-10%",IF(I9653&lt;=0.2,"10-20%",IF(I9653&lt;=0.4,"20-40%","Above 40%")))))</f>
        <v>10-20%</v>
      </c>
      <c r="N9653" s="6" t="str">
        <f aca="false">IF(AND(H9653&gt;=Summary!$B$25,I9653&gt;=Summary!$B$26,I9653&lt;=Summary!$B$27,J9653&gt;=Summary!$B$28,J9653&lt;=Summary!$B$29,F9653*J9653&gt;1),"Yes","No")</f>
        <v>No</v>
      </c>
    </row>
    <row r="9654" customFormat="false" ht="15" hidden="false" customHeight="false" outlineLevel="0" collapsed="false">
      <c r="A9654" s="6" t="s">
        <v>156</v>
      </c>
      <c r="B9654" s="45" t="n">
        <v>44573</v>
      </c>
      <c r="C9654" s="6" t="s">
        <v>189</v>
      </c>
      <c r="D9654" s="6" t="s">
        <v>172</v>
      </c>
      <c r="E9654" s="6" t="s">
        <v>174</v>
      </c>
      <c r="F9654" s="34" t="n">
        <v>0.122794687747955</v>
      </c>
      <c r="G9654" s="34" t="n">
        <v>0.166467475565282</v>
      </c>
      <c r="H9654" s="34" t="n">
        <v>-0.0436727878173271</v>
      </c>
      <c r="I9654" s="34" t="n">
        <v>-0.262350273944055</v>
      </c>
      <c r="J9654" s="35" t="n">
        <v>6</v>
      </c>
      <c r="K9654" s="6" t="n">
        <v>0</v>
      </c>
      <c r="L9654" s="35" t="n">
        <v>-1</v>
      </c>
      <c r="M9654" s="6" t="str">
        <f aca="false">IF(I9654&lt;=0,"Below 0%",IF(I9654&lt;=0.05,"0-5%",IF(I9654&lt;=0.1,"5-10%",IF(I9654&lt;=0.2,"10-20%",IF(I9654&lt;=0.4,"20-40%","Above 40%")))))</f>
        <v>Below 0%</v>
      </c>
      <c r="N9654" s="6" t="str">
        <f aca="false">IF(AND(H9654&gt;=Summary!$B$25,I9654&gt;=Summary!$B$26,I9654&lt;=Summary!$B$27,J9654&gt;=Summary!$B$28,J9654&lt;=Summary!$B$29,F9654*J9654&gt;1),"Yes","No")</f>
        <v>No</v>
      </c>
    </row>
    <row r="9655" customFormat="false" ht="15" hidden="false" customHeight="false" outlineLevel="0" collapsed="false">
      <c r="A9655" s="6" t="s">
        <v>156</v>
      </c>
      <c r="B9655" s="45" t="n">
        <v>44573</v>
      </c>
      <c r="C9655" s="6" t="s">
        <v>189</v>
      </c>
      <c r="D9655" s="6" t="s">
        <v>172</v>
      </c>
      <c r="E9655" s="6" t="s">
        <v>177</v>
      </c>
      <c r="F9655" s="34" t="n">
        <v>0.0559272356331348</v>
      </c>
      <c r="G9655" s="34" t="n">
        <v>0.088155768172259</v>
      </c>
      <c r="H9655" s="34" t="n">
        <v>-0.0322285325391242</v>
      </c>
      <c r="I9655" s="34" t="n">
        <v>-0.365586202778571</v>
      </c>
      <c r="J9655" s="35" t="n">
        <v>11.33</v>
      </c>
      <c r="K9655" s="6" t="n">
        <v>0</v>
      </c>
      <c r="L9655" s="35" t="n">
        <v>-1</v>
      </c>
      <c r="M9655" s="6" t="str">
        <f aca="false">IF(I9655&lt;=0,"Below 0%",IF(I9655&lt;=0.05,"0-5%",IF(I9655&lt;=0.1,"5-10%",IF(I9655&lt;=0.2,"10-20%",IF(I9655&lt;=0.4,"20-40%","Above 40%")))))</f>
        <v>Below 0%</v>
      </c>
      <c r="N9655" s="6" t="str">
        <f aca="false">IF(AND(H9655&gt;=Summary!$B$25,I9655&gt;=Summary!$B$26,I9655&lt;=Summary!$B$27,J9655&gt;=Summary!$B$28,J9655&lt;=Summary!$B$29,F9655*J9655&gt;1),"Yes","No")</f>
        <v>No</v>
      </c>
    </row>
    <row r="9656" customFormat="false" ht="15" hidden="false" customHeight="false" outlineLevel="0" collapsed="false">
      <c r="A9656" s="6" t="s">
        <v>156</v>
      </c>
      <c r="B9656" s="45" t="n">
        <v>44575</v>
      </c>
      <c r="C9656" s="6" t="s">
        <v>201</v>
      </c>
      <c r="D9656" s="6" t="s">
        <v>180</v>
      </c>
      <c r="E9656" s="6" t="s">
        <v>187</v>
      </c>
      <c r="F9656" s="34" t="n">
        <v>0.421232432126999</v>
      </c>
      <c r="G9656" s="34" t="n">
        <v>0.458496988740508</v>
      </c>
      <c r="H9656" s="34" t="n">
        <v>-0.0372645566135091</v>
      </c>
      <c r="I9656" s="34" t="n">
        <v>-0.0812754664231817</v>
      </c>
      <c r="J9656" s="35" t="n">
        <v>2.2</v>
      </c>
      <c r="K9656" s="6" t="n">
        <v>0</v>
      </c>
      <c r="L9656" s="35" t="n">
        <v>-1</v>
      </c>
      <c r="M9656" s="6" t="str">
        <f aca="false">IF(I9656&lt;=0,"Below 0%",IF(I9656&lt;=0.05,"0-5%",IF(I9656&lt;=0.1,"5-10%",IF(I9656&lt;=0.2,"10-20%",IF(I9656&lt;=0.4,"20-40%","Above 40%")))))</f>
        <v>Below 0%</v>
      </c>
      <c r="N9656" s="6" t="str">
        <f aca="false">IF(AND(H9656&gt;=Summary!$B$25,I9656&gt;=Summary!$B$26,I9656&lt;=Summary!$B$27,J9656&gt;=Summary!$B$28,J9656&lt;=Summary!$B$29,F9656*J9656&gt;1),"Yes","No")</f>
        <v>No</v>
      </c>
    </row>
    <row r="9657" customFormat="false" ht="15" hidden="false" customHeight="false" outlineLevel="0" collapsed="false">
      <c r="A9657" s="6" t="s">
        <v>156</v>
      </c>
      <c r="B9657" s="45" t="n">
        <v>44575</v>
      </c>
      <c r="C9657" s="6" t="s">
        <v>201</v>
      </c>
      <c r="D9657" s="6" t="s">
        <v>180</v>
      </c>
      <c r="E9657" s="6" t="s">
        <v>174</v>
      </c>
      <c r="F9657" s="34" t="n">
        <v>0.270081877708435</v>
      </c>
      <c r="G9657" s="34" t="n">
        <v>0.296674522126211</v>
      </c>
      <c r="H9657" s="34" t="n">
        <v>-0.026592644417776</v>
      </c>
      <c r="I9657" s="34" t="n">
        <v>-0.0896357537788937</v>
      </c>
      <c r="J9657" s="35" t="n">
        <v>3.4</v>
      </c>
      <c r="K9657" s="6" t="n">
        <v>1</v>
      </c>
      <c r="L9657" s="35" t="n">
        <v>2.4</v>
      </c>
      <c r="M9657" s="6" t="str">
        <f aca="false">IF(I9657&lt;=0,"Below 0%",IF(I9657&lt;=0.05,"0-5%",IF(I9657&lt;=0.1,"5-10%",IF(I9657&lt;=0.2,"10-20%",IF(I9657&lt;=0.4,"20-40%","Above 40%")))))</f>
        <v>Below 0%</v>
      </c>
      <c r="N9657" s="6" t="str">
        <f aca="false">IF(AND(H9657&gt;=Summary!$B$25,I9657&gt;=Summary!$B$26,I9657&lt;=Summary!$B$27,J9657&gt;=Summary!$B$28,J9657&lt;=Summary!$B$29,F9657*J9657&gt;1),"Yes","No")</f>
        <v>No</v>
      </c>
    </row>
    <row r="9658" customFormat="false" ht="15" hidden="false" customHeight="false" outlineLevel="0" collapsed="false">
      <c r="A9658" s="6" t="s">
        <v>156</v>
      </c>
      <c r="B9658" s="45" t="n">
        <v>44575</v>
      </c>
      <c r="C9658" s="6" t="s">
        <v>201</v>
      </c>
      <c r="D9658" s="6" t="s">
        <v>180</v>
      </c>
      <c r="E9658" s="6" t="s">
        <v>177</v>
      </c>
      <c r="F9658" s="34" t="n">
        <v>0.308685660362244</v>
      </c>
      <c r="G9658" s="34" t="n">
        <v>0.244828489133281</v>
      </c>
      <c r="H9658" s="34" t="n">
        <v>0.0638571712289627</v>
      </c>
      <c r="I9658" s="34" t="n">
        <v>0.260824103661399</v>
      </c>
      <c r="J9658" s="35" t="n">
        <v>4.12</v>
      </c>
      <c r="K9658" s="6" t="n">
        <v>0</v>
      </c>
      <c r="L9658" s="35" t="n">
        <v>-1</v>
      </c>
      <c r="M9658" s="6" t="str">
        <f aca="false">IF(I9658&lt;=0,"Below 0%",IF(I9658&lt;=0.05,"0-5%",IF(I9658&lt;=0.1,"5-10%",IF(I9658&lt;=0.2,"10-20%",IF(I9658&lt;=0.4,"20-40%","Above 40%")))))</f>
        <v>20-40%</v>
      </c>
      <c r="N9658" s="6" t="str">
        <f aca="false">IF(AND(H9658&gt;=Summary!$B$25,I9658&gt;=Summary!$B$26,I9658&lt;=Summary!$B$27,J9658&gt;=Summary!$B$28,J9658&lt;=Summary!$B$29,F9658*J9658&gt;1),"Yes","No")</f>
        <v>Yes</v>
      </c>
    </row>
    <row r="9659" customFormat="false" ht="15" hidden="false" customHeight="false" outlineLevel="0" collapsed="false">
      <c r="A9659" s="6" t="s">
        <v>156</v>
      </c>
      <c r="B9659" s="45" t="n">
        <v>44576</v>
      </c>
      <c r="C9659" s="6" t="s">
        <v>182</v>
      </c>
      <c r="D9659" s="6" t="s">
        <v>176</v>
      </c>
      <c r="E9659" s="6" t="s">
        <v>187</v>
      </c>
      <c r="F9659" s="34" t="n">
        <v>0.262083470821381</v>
      </c>
      <c r="G9659" s="34" t="n">
        <v>0.332747898191869</v>
      </c>
      <c r="H9659" s="34" t="n">
        <v>-0.0706644273704886</v>
      </c>
      <c r="I9659" s="34" t="n">
        <v>-0.212366262129602</v>
      </c>
      <c r="J9659" s="35" t="n">
        <v>3</v>
      </c>
      <c r="K9659" s="6" t="n">
        <v>0</v>
      </c>
      <c r="L9659" s="35" t="n">
        <v>-1</v>
      </c>
      <c r="M9659" s="6" t="str">
        <f aca="false">IF(I9659&lt;=0,"Below 0%",IF(I9659&lt;=0.05,"0-5%",IF(I9659&lt;=0.1,"5-10%",IF(I9659&lt;=0.2,"10-20%",IF(I9659&lt;=0.4,"20-40%","Above 40%")))))</f>
        <v>Below 0%</v>
      </c>
      <c r="N9659" s="6" t="str">
        <f aca="false">IF(AND(H9659&gt;=Summary!$B$25,I9659&gt;=Summary!$B$26,I9659&lt;=Summary!$B$27,J9659&gt;=Summary!$B$28,J9659&lt;=Summary!$B$29,F9659*J9659&gt;1),"Yes","No")</f>
        <v>No</v>
      </c>
    </row>
    <row r="9660" customFormat="false" ht="15" hidden="false" customHeight="false" outlineLevel="0" collapsed="false">
      <c r="A9660" s="6" t="s">
        <v>156</v>
      </c>
      <c r="B9660" s="45" t="n">
        <v>44576</v>
      </c>
      <c r="C9660" s="6" t="s">
        <v>182</v>
      </c>
      <c r="D9660" s="6" t="s">
        <v>176</v>
      </c>
      <c r="E9660" s="6" t="s">
        <v>174</v>
      </c>
      <c r="F9660" s="34" t="n">
        <v>0.303904831409454</v>
      </c>
      <c r="G9660" s="34" t="n">
        <v>0.274242773235057</v>
      </c>
      <c r="H9660" s="34" t="n">
        <v>0.0296620581743973</v>
      </c>
      <c r="I9660" s="34" t="n">
        <v>0.108159853492196</v>
      </c>
      <c r="J9660" s="35" t="n">
        <v>3.64</v>
      </c>
      <c r="K9660" s="6" t="n">
        <v>1</v>
      </c>
      <c r="L9660" s="35" t="n">
        <v>2.64</v>
      </c>
      <c r="M9660" s="6" t="str">
        <f aca="false">IF(I9660&lt;=0,"Below 0%",IF(I9660&lt;=0.05,"0-5%",IF(I9660&lt;=0.1,"5-10%",IF(I9660&lt;=0.2,"10-20%",IF(I9660&lt;=0.4,"20-40%","Above 40%")))))</f>
        <v>10-20%</v>
      </c>
      <c r="N9660" s="6" t="str">
        <f aca="false">IF(AND(H9660&gt;=Summary!$B$25,I9660&gt;=Summary!$B$26,I9660&lt;=Summary!$B$27,J9660&gt;=Summary!$B$28,J9660&lt;=Summary!$B$29,F9660*J9660&gt;1),"Yes","No")</f>
        <v>No</v>
      </c>
    </row>
    <row r="9661" customFormat="false" ht="15" hidden="false" customHeight="false" outlineLevel="0" collapsed="false">
      <c r="A9661" s="6" t="s">
        <v>156</v>
      </c>
      <c r="B9661" s="45" t="n">
        <v>44576</v>
      </c>
      <c r="C9661" s="6" t="s">
        <v>182</v>
      </c>
      <c r="D9661" s="6" t="s">
        <v>176</v>
      </c>
      <c r="E9661" s="6" t="s">
        <v>177</v>
      </c>
      <c r="F9661" s="34" t="n">
        <v>0.434011727571487</v>
      </c>
      <c r="G9661" s="34" t="n">
        <v>0.393009328573074</v>
      </c>
      <c r="H9661" s="34" t="n">
        <v>0.0410023989984136</v>
      </c>
      <c r="I9661" s="34" t="n">
        <v>0.104329327619993</v>
      </c>
      <c r="J9661" s="35" t="n">
        <v>2.54</v>
      </c>
      <c r="K9661" s="6" t="n">
        <v>0</v>
      </c>
      <c r="L9661" s="35" t="n">
        <v>-1</v>
      </c>
      <c r="M9661" s="6" t="str">
        <f aca="false">IF(I9661&lt;=0,"Below 0%",IF(I9661&lt;=0.05,"0-5%",IF(I9661&lt;=0.1,"5-10%",IF(I9661&lt;=0.2,"10-20%",IF(I9661&lt;=0.4,"20-40%","Above 40%")))))</f>
        <v>10-20%</v>
      </c>
      <c r="N9661" s="6" t="str">
        <f aca="false">IF(AND(H9661&gt;=Summary!$B$25,I9661&gt;=Summary!$B$26,I9661&lt;=Summary!$B$27,J9661&gt;=Summary!$B$28,J9661&lt;=Summary!$B$29,F9661*J9661&gt;1),"Yes","No")</f>
        <v>Yes</v>
      </c>
    </row>
    <row r="9662" customFormat="false" ht="15" hidden="false" customHeight="false" outlineLevel="0" collapsed="false">
      <c r="A9662" s="6" t="s">
        <v>156</v>
      </c>
      <c r="B9662" s="45" t="n">
        <v>44576</v>
      </c>
      <c r="C9662" s="6" t="s">
        <v>194</v>
      </c>
      <c r="D9662" s="6" t="s">
        <v>190</v>
      </c>
      <c r="E9662" s="6" t="s">
        <v>187</v>
      </c>
      <c r="F9662" s="34" t="n">
        <v>0.665838003158569</v>
      </c>
      <c r="G9662" s="34" t="n">
        <v>0.568348093954563</v>
      </c>
      <c r="H9662" s="34" t="n">
        <v>0.0974899092040064</v>
      </c>
      <c r="I9662" s="34" t="n">
        <v>0.171532042142822</v>
      </c>
      <c r="J9662" s="35" t="n">
        <v>1.77</v>
      </c>
      <c r="K9662" s="6" t="n">
        <v>1</v>
      </c>
      <c r="L9662" s="35" t="n">
        <v>0.77</v>
      </c>
      <c r="M9662" s="6" t="str">
        <f aca="false">IF(I9662&lt;=0,"Below 0%",IF(I9662&lt;=0.05,"0-5%",IF(I9662&lt;=0.1,"5-10%",IF(I9662&lt;=0.2,"10-20%",IF(I9662&lt;=0.4,"20-40%","Above 40%")))))</f>
        <v>10-20%</v>
      </c>
      <c r="N9662" s="6" t="str">
        <f aca="false">IF(AND(H9662&gt;=Summary!$B$25,I9662&gt;=Summary!$B$26,I9662&lt;=Summary!$B$27,J9662&gt;=Summary!$B$28,J9662&lt;=Summary!$B$29,F9662*J9662&gt;1),"Yes","No")</f>
        <v>No</v>
      </c>
    </row>
    <row r="9663" customFormat="false" ht="15" hidden="false" customHeight="false" outlineLevel="0" collapsed="false">
      <c r="A9663" s="6" t="s">
        <v>156</v>
      </c>
      <c r="B9663" s="45" t="n">
        <v>44576</v>
      </c>
      <c r="C9663" s="6" t="s">
        <v>194</v>
      </c>
      <c r="D9663" s="6" t="s">
        <v>190</v>
      </c>
      <c r="E9663" s="6" t="s">
        <v>174</v>
      </c>
      <c r="F9663" s="34" t="n">
        <v>0.191689923405647</v>
      </c>
      <c r="G9663" s="34" t="n">
        <v>0.245360030804775</v>
      </c>
      <c r="H9663" s="34" t="n">
        <v>-0.0536701073991275</v>
      </c>
      <c r="I9663" s="34" t="n">
        <v>-0.218740221148045</v>
      </c>
      <c r="J9663" s="35" t="n">
        <v>4.1</v>
      </c>
      <c r="K9663" s="6" t="n">
        <v>0</v>
      </c>
      <c r="L9663" s="35" t="n">
        <v>-1</v>
      </c>
      <c r="M9663" s="6" t="str">
        <f aca="false">IF(I9663&lt;=0,"Below 0%",IF(I9663&lt;=0.05,"0-5%",IF(I9663&lt;=0.1,"5-10%",IF(I9663&lt;=0.2,"10-20%",IF(I9663&lt;=0.4,"20-40%","Above 40%")))))</f>
        <v>Below 0%</v>
      </c>
      <c r="N9663" s="6" t="str">
        <f aca="false">IF(AND(H9663&gt;=Summary!$B$25,I9663&gt;=Summary!$B$26,I9663&lt;=Summary!$B$27,J9663&gt;=Summary!$B$28,J9663&lt;=Summary!$B$29,F9663*J9663&gt;1),"Yes","No")</f>
        <v>No</v>
      </c>
    </row>
    <row r="9664" customFormat="false" ht="15" hidden="false" customHeight="false" outlineLevel="0" collapsed="false">
      <c r="A9664" s="6" t="s">
        <v>156</v>
      </c>
      <c r="B9664" s="45" t="n">
        <v>44576</v>
      </c>
      <c r="C9664" s="6" t="s">
        <v>194</v>
      </c>
      <c r="D9664" s="6" t="s">
        <v>190</v>
      </c>
      <c r="E9664" s="6" t="s">
        <v>177</v>
      </c>
      <c r="F9664" s="34" t="n">
        <v>0.142472103238106</v>
      </c>
      <c r="G9664" s="34" t="n">
        <v>0.186291875240662</v>
      </c>
      <c r="H9664" s="34" t="n">
        <v>-0.0438197720025565</v>
      </c>
      <c r="I9664" s="34" t="n">
        <v>-0.235221058062504</v>
      </c>
      <c r="J9664" s="35" t="n">
        <v>5.4</v>
      </c>
      <c r="K9664" s="6" t="n">
        <v>0</v>
      </c>
      <c r="L9664" s="35" t="n">
        <v>-1</v>
      </c>
      <c r="M9664" s="6" t="str">
        <f aca="false">IF(I9664&lt;=0,"Below 0%",IF(I9664&lt;=0.05,"0-5%",IF(I9664&lt;=0.1,"5-10%",IF(I9664&lt;=0.2,"10-20%",IF(I9664&lt;=0.4,"20-40%","Above 40%")))))</f>
        <v>Below 0%</v>
      </c>
      <c r="N9664" s="6" t="str">
        <f aca="false">IF(AND(H9664&gt;=Summary!$B$25,I9664&gt;=Summary!$B$26,I9664&lt;=Summary!$B$27,J9664&gt;=Summary!$B$28,J9664&lt;=Summary!$B$29,F9664*J9664&gt;1),"Yes","No")</f>
        <v>No</v>
      </c>
    </row>
    <row r="9665" customFormat="false" ht="15" hidden="false" customHeight="false" outlineLevel="0" collapsed="false">
      <c r="A9665" s="6" t="s">
        <v>156</v>
      </c>
      <c r="B9665" s="45" t="n">
        <v>44576</v>
      </c>
      <c r="C9665" s="6" t="s">
        <v>188</v>
      </c>
      <c r="D9665" s="6" t="s">
        <v>198</v>
      </c>
      <c r="E9665" s="6" t="s">
        <v>187</v>
      </c>
      <c r="F9665" s="34" t="n">
        <v>0.524211943149567</v>
      </c>
      <c r="G9665" s="34" t="n">
        <v>0.468334541938603</v>
      </c>
      <c r="H9665" s="34" t="n">
        <v>0.0558774012109637</v>
      </c>
      <c r="I9665" s="34" t="n">
        <v>0.1193108690631</v>
      </c>
      <c r="J9665" s="35" t="n">
        <v>2.12</v>
      </c>
      <c r="K9665" s="6" t="n">
        <v>0</v>
      </c>
      <c r="L9665" s="35" t="n">
        <v>-1</v>
      </c>
      <c r="M9665" s="6" t="str">
        <f aca="false">IF(I9665&lt;=0,"Below 0%",IF(I9665&lt;=0.05,"0-5%",IF(I9665&lt;=0.1,"5-10%",IF(I9665&lt;=0.2,"10-20%",IF(I9665&lt;=0.4,"20-40%","Above 40%")))))</f>
        <v>10-20%</v>
      </c>
      <c r="N9665" s="6" t="str">
        <f aca="false">IF(AND(H9665&gt;=Summary!$B$25,I9665&gt;=Summary!$B$26,I9665&lt;=Summary!$B$27,J9665&gt;=Summary!$B$28,J9665&lt;=Summary!$B$29,F9665*J9665&gt;1),"Yes","No")</f>
        <v>Yes</v>
      </c>
    </row>
    <row r="9666" customFormat="false" ht="15" hidden="false" customHeight="false" outlineLevel="0" collapsed="false">
      <c r="A9666" s="6" t="s">
        <v>156</v>
      </c>
      <c r="B9666" s="45" t="n">
        <v>44576</v>
      </c>
      <c r="C9666" s="6" t="s">
        <v>188</v>
      </c>
      <c r="D9666" s="6" t="s">
        <v>198</v>
      </c>
      <c r="E9666" s="6" t="s">
        <v>174</v>
      </c>
      <c r="F9666" s="34" t="n">
        <v>0.272645950317383</v>
      </c>
      <c r="G9666" s="34" t="n">
        <v>0.26476512770929</v>
      </c>
      <c r="H9666" s="34" t="n">
        <v>0.00788082260809264</v>
      </c>
      <c r="I9666" s="34" t="n">
        <v>0.0297653345675708</v>
      </c>
      <c r="J9666" s="35" t="n">
        <v>3.75</v>
      </c>
      <c r="K9666" s="6" t="n">
        <v>1</v>
      </c>
      <c r="L9666" s="35" t="n">
        <v>2.75</v>
      </c>
      <c r="M9666" s="6" t="str">
        <f aca="false">IF(I9666&lt;=0,"Below 0%",IF(I9666&lt;=0.05,"0-5%",IF(I9666&lt;=0.1,"5-10%",IF(I9666&lt;=0.2,"10-20%",IF(I9666&lt;=0.4,"20-40%","Above 40%")))))</f>
        <v>0-5%</v>
      </c>
      <c r="N9666" s="6" t="str">
        <f aca="false">IF(AND(H9666&gt;=Summary!$B$25,I9666&gt;=Summary!$B$26,I9666&lt;=Summary!$B$27,J9666&gt;=Summary!$B$28,J9666&lt;=Summary!$B$29,F9666*J9666&gt;1),"Yes","No")</f>
        <v>No</v>
      </c>
    </row>
    <row r="9667" customFormat="false" ht="15" hidden="false" customHeight="false" outlineLevel="0" collapsed="false">
      <c r="A9667" s="6" t="s">
        <v>156</v>
      </c>
      <c r="B9667" s="45" t="n">
        <v>44576</v>
      </c>
      <c r="C9667" s="6" t="s">
        <v>188</v>
      </c>
      <c r="D9667" s="6" t="s">
        <v>198</v>
      </c>
      <c r="E9667" s="6" t="s">
        <v>177</v>
      </c>
      <c r="F9667" s="34" t="n">
        <v>0.203142151236534</v>
      </c>
      <c r="G9667" s="34" t="n">
        <v>0.266900330352107</v>
      </c>
      <c r="H9667" s="34" t="n">
        <v>-0.0637581791155729</v>
      </c>
      <c r="I9667" s="34" t="n">
        <v>-0.238883852378378</v>
      </c>
      <c r="J9667" s="35" t="n">
        <v>3.72</v>
      </c>
      <c r="K9667" s="6" t="n">
        <v>0</v>
      </c>
      <c r="L9667" s="35" t="n">
        <v>-1</v>
      </c>
      <c r="M9667" s="6" t="str">
        <f aca="false">IF(I9667&lt;=0,"Below 0%",IF(I9667&lt;=0.05,"0-5%",IF(I9667&lt;=0.1,"5-10%",IF(I9667&lt;=0.2,"10-20%",IF(I9667&lt;=0.4,"20-40%","Above 40%")))))</f>
        <v>Below 0%</v>
      </c>
      <c r="N9667" s="6" t="str">
        <f aca="false">IF(AND(H9667&gt;=Summary!$B$25,I9667&gt;=Summary!$B$26,I9667&lt;=Summary!$B$27,J9667&gt;=Summary!$B$28,J9667&lt;=Summary!$B$29,F9667*J9667&gt;1),"Yes","No")</f>
        <v>No</v>
      </c>
    </row>
    <row r="9668" customFormat="false" ht="15" hidden="false" customHeight="false" outlineLevel="0" collapsed="false">
      <c r="A9668" s="6" t="s">
        <v>156</v>
      </c>
      <c r="B9668" s="45" t="n">
        <v>44576</v>
      </c>
      <c r="C9668" s="6" t="s">
        <v>172</v>
      </c>
      <c r="D9668" s="6" t="s">
        <v>173</v>
      </c>
      <c r="E9668" s="6" t="s">
        <v>187</v>
      </c>
      <c r="F9668" s="34" t="n">
        <v>0.243062779307365</v>
      </c>
      <c r="G9668" s="34" t="n">
        <v>0.250131095962244</v>
      </c>
      <c r="H9668" s="34" t="n">
        <v>-0.00706831665487895</v>
      </c>
      <c r="I9668" s="34" t="n">
        <v>-0.0282584483456062</v>
      </c>
      <c r="J9668" s="35" t="n">
        <v>4</v>
      </c>
      <c r="K9668" s="6" t="n">
        <v>1</v>
      </c>
      <c r="L9668" s="35" t="n">
        <v>3</v>
      </c>
      <c r="M9668" s="6" t="str">
        <f aca="false">IF(I9668&lt;=0,"Below 0%",IF(I9668&lt;=0.05,"0-5%",IF(I9668&lt;=0.1,"5-10%",IF(I9668&lt;=0.2,"10-20%",IF(I9668&lt;=0.4,"20-40%","Above 40%")))))</f>
        <v>Below 0%</v>
      </c>
      <c r="N9668" s="6" t="str">
        <f aca="false">IF(AND(H9668&gt;=Summary!$B$25,I9668&gt;=Summary!$B$26,I9668&lt;=Summary!$B$27,J9668&gt;=Summary!$B$28,J9668&lt;=Summary!$B$29,F9668*J9668&gt;1),"Yes","No")</f>
        <v>No</v>
      </c>
    </row>
    <row r="9669" customFormat="false" ht="15" hidden="false" customHeight="false" outlineLevel="0" collapsed="false">
      <c r="A9669" s="6" t="s">
        <v>156</v>
      </c>
      <c r="B9669" s="45" t="n">
        <v>44576</v>
      </c>
      <c r="C9669" s="6" t="s">
        <v>172</v>
      </c>
      <c r="D9669" s="6" t="s">
        <v>173</v>
      </c>
      <c r="E9669" s="6" t="s">
        <v>174</v>
      </c>
      <c r="F9669" s="34" t="n">
        <v>0.25404754281044</v>
      </c>
      <c r="G9669" s="34" t="n">
        <v>0.277923439958049</v>
      </c>
      <c r="H9669" s="34" t="n">
        <v>-0.0238758971476092</v>
      </c>
      <c r="I9669" s="34" t="n">
        <v>-0.0859081808688506</v>
      </c>
      <c r="J9669" s="35" t="n">
        <v>3.6</v>
      </c>
      <c r="K9669" s="6" t="n">
        <v>0</v>
      </c>
      <c r="L9669" s="35" t="n">
        <v>-1</v>
      </c>
      <c r="M9669" s="6" t="str">
        <f aca="false">IF(I9669&lt;=0,"Below 0%",IF(I9669&lt;=0.05,"0-5%",IF(I9669&lt;=0.1,"5-10%",IF(I9669&lt;=0.2,"10-20%",IF(I9669&lt;=0.4,"20-40%","Above 40%")))))</f>
        <v>Below 0%</v>
      </c>
      <c r="N9669" s="6" t="str">
        <f aca="false">IF(AND(H9669&gt;=Summary!$B$25,I9669&gt;=Summary!$B$26,I9669&lt;=Summary!$B$27,J9669&gt;=Summary!$B$28,J9669&lt;=Summary!$B$29,F9669*J9669&gt;1),"Yes","No")</f>
        <v>No</v>
      </c>
    </row>
    <row r="9670" customFormat="false" ht="15" hidden="false" customHeight="false" outlineLevel="0" collapsed="false">
      <c r="A9670" s="6" t="s">
        <v>156</v>
      </c>
      <c r="B9670" s="45" t="n">
        <v>44576</v>
      </c>
      <c r="C9670" s="6" t="s">
        <v>172</v>
      </c>
      <c r="D9670" s="6" t="s">
        <v>173</v>
      </c>
      <c r="E9670" s="6" t="s">
        <v>177</v>
      </c>
      <c r="F9670" s="34" t="n">
        <v>0.502889692783356</v>
      </c>
      <c r="G9670" s="34" t="n">
        <v>0.471945464079706</v>
      </c>
      <c r="H9670" s="34" t="n">
        <v>0.0309442287036494</v>
      </c>
      <c r="I9670" s="34" t="n">
        <v>0.0655673823753995</v>
      </c>
      <c r="J9670" s="35" t="n">
        <v>2.12</v>
      </c>
      <c r="K9670" s="6" t="n">
        <v>0</v>
      </c>
      <c r="L9670" s="35" t="n">
        <v>-1</v>
      </c>
      <c r="M9670" s="6" t="str">
        <f aca="false">IF(I9670&lt;=0,"Below 0%",IF(I9670&lt;=0.05,"0-5%",IF(I9670&lt;=0.1,"5-10%",IF(I9670&lt;=0.2,"10-20%",IF(I9670&lt;=0.4,"20-40%","Above 40%")))))</f>
        <v>5-10%</v>
      </c>
      <c r="N9670" s="6" t="str">
        <f aca="false">IF(AND(H9670&gt;=Summary!$B$25,I9670&gt;=Summary!$B$26,I9670&lt;=Summary!$B$27,J9670&gt;=Summary!$B$28,J9670&lt;=Summary!$B$29,F9670*J9670&gt;1),"Yes","No")</f>
        <v>No</v>
      </c>
    </row>
    <row r="9671" customFormat="false" ht="15" hidden="false" customHeight="false" outlineLevel="0" collapsed="false">
      <c r="A9671" s="6" t="s">
        <v>156</v>
      </c>
      <c r="B9671" s="45" t="n">
        <v>44576</v>
      </c>
      <c r="C9671" s="6" t="s">
        <v>203</v>
      </c>
      <c r="D9671" s="6" t="s">
        <v>179</v>
      </c>
      <c r="E9671" s="6" t="s">
        <v>187</v>
      </c>
      <c r="F9671" s="34" t="n">
        <v>0.485249102115631</v>
      </c>
      <c r="G9671" s="34" t="n">
        <v>0.42150803461063</v>
      </c>
      <c r="H9671" s="34" t="n">
        <v>0.0637410675050007</v>
      </c>
      <c r="I9671" s="34" t="n">
        <v>0.151221476866703</v>
      </c>
      <c r="J9671" s="35" t="n">
        <v>2.4</v>
      </c>
      <c r="K9671" s="6" t="n">
        <v>1</v>
      </c>
      <c r="L9671" s="35" t="n">
        <v>1.4</v>
      </c>
      <c r="M9671" s="6" t="str">
        <f aca="false">IF(I9671&lt;=0,"Below 0%",IF(I9671&lt;=0.05,"0-5%",IF(I9671&lt;=0.1,"5-10%",IF(I9671&lt;=0.2,"10-20%",IF(I9671&lt;=0.4,"20-40%","Above 40%")))))</f>
        <v>10-20%</v>
      </c>
      <c r="N9671" s="6" t="str">
        <f aca="false">IF(AND(H9671&gt;=Summary!$B$25,I9671&gt;=Summary!$B$26,I9671&lt;=Summary!$B$27,J9671&gt;=Summary!$B$28,J9671&lt;=Summary!$B$29,F9671*J9671&gt;1),"Yes","No")</f>
        <v>Yes</v>
      </c>
    </row>
    <row r="9672" customFormat="false" ht="15" hidden="false" customHeight="false" outlineLevel="0" collapsed="false">
      <c r="A9672" s="6" t="s">
        <v>156</v>
      </c>
      <c r="B9672" s="45" t="n">
        <v>44576</v>
      </c>
      <c r="C9672" s="6" t="s">
        <v>203</v>
      </c>
      <c r="D9672" s="6" t="s">
        <v>179</v>
      </c>
      <c r="E9672" s="6" t="s">
        <v>174</v>
      </c>
      <c r="F9672" s="34" t="n">
        <v>0.271930396556854</v>
      </c>
      <c r="G9672" s="34" t="n">
        <v>0.30655129789864</v>
      </c>
      <c r="H9672" s="34" t="n">
        <v>-0.0346209013417861</v>
      </c>
      <c r="I9672" s="34" t="n">
        <v>-0.112936730586714</v>
      </c>
      <c r="J9672" s="35" t="n">
        <v>3.3</v>
      </c>
      <c r="K9672" s="6" t="n">
        <v>0</v>
      </c>
      <c r="L9672" s="35" t="n">
        <v>-1</v>
      </c>
      <c r="M9672" s="6" t="str">
        <f aca="false">IF(I9672&lt;=0,"Below 0%",IF(I9672&lt;=0.05,"0-5%",IF(I9672&lt;=0.1,"5-10%",IF(I9672&lt;=0.2,"10-20%",IF(I9672&lt;=0.4,"20-40%","Above 40%")))))</f>
        <v>Below 0%</v>
      </c>
      <c r="N9672" s="6" t="str">
        <f aca="false">IF(AND(H9672&gt;=Summary!$B$25,I9672&gt;=Summary!$B$26,I9672&lt;=Summary!$B$27,J9672&gt;=Summary!$B$28,J9672&lt;=Summary!$B$29,F9672*J9672&gt;1),"Yes","No")</f>
        <v>No</v>
      </c>
    </row>
    <row r="9673" customFormat="false" ht="15" hidden="false" customHeight="false" outlineLevel="0" collapsed="false">
      <c r="A9673" s="6" t="s">
        <v>156</v>
      </c>
      <c r="B9673" s="45" t="n">
        <v>44576</v>
      </c>
      <c r="C9673" s="6" t="s">
        <v>203</v>
      </c>
      <c r="D9673" s="6" t="s">
        <v>179</v>
      </c>
      <c r="E9673" s="6" t="s">
        <v>177</v>
      </c>
      <c r="F9673" s="34" t="n">
        <v>0.242820471525192</v>
      </c>
      <c r="G9673" s="34" t="n">
        <v>0.271940667490729</v>
      </c>
      <c r="H9673" s="34" t="n">
        <v>-0.029120195965537</v>
      </c>
      <c r="I9673" s="34" t="n">
        <v>-0.107082902436907</v>
      </c>
      <c r="J9673" s="35" t="n">
        <v>3.72</v>
      </c>
      <c r="K9673" s="6" t="n">
        <v>0</v>
      </c>
      <c r="L9673" s="35" t="n">
        <v>-1</v>
      </c>
      <c r="M9673" s="6" t="str">
        <f aca="false">IF(I9673&lt;=0,"Below 0%",IF(I9673&lt;=0.05,"0-5%",IF(I9673&lt;=0.1,"5-10%",IF(I9673&lt;=0.2,"10-20%",IF(I9673&lt;=0.4,"20-40%","Above 40%")))))</f>
        <v>Below 0%</v>
      </c>
      <c r="N9673" s="6" t="str">
        <f aca="false">IF(AND(H9673&gt;=Summary!$B$25,I9673&gt;=Summary!$B$26,I9673&lt;=Summary!$B$27,J9673&gt;=Summary!$B$28,J9673&lt;=Summary!$B$29,F9673*J9673&gt;1),"Yes","No")</f>
        <v>No</v>
      </c>
    </row>
    <row r="9674" customFormat="false" ht="15" hidden="false" customHeight="false" outlineLevel="0" collapsed="false">
      <c r="A9674" s="6" t="s">
        <v>156</v>
      </c>
      <c r="B9674" s="45" t="n">
        <v>44577</v>
      </c>
      <c r="C9674" s="6" t="s">
        <v>183</v>
      </c>
      <c r="D9674" s="6" t="s">
        <v>206</v>
      </c>
      <c r="E9674" s="6" t="s">
        <v>187</v>
      </c>
      <c r="F9674" s="34" t="n">
        <v>0.808056771755219</v>
      </c>
      <c r="G9674" s="34" t="n">
        <v>0.756348179811803</v>
      </c>
      <c r="H9674" s="34" t="n">
        <v>0.051708591943416</v>
      </c>
      <c r="I9674" s="34" t="n">
        <v>0.0683661220104772</v>
      </c>
      <c r="J9674" s="35" t="n">
        <v>1.33</v>
      </c>
      <c r="K9674" s="6" t="n">
        <v>1</v>
      </c>
      <c r="L9674" s="35" t="n">
        <v>0.33</v>
      </c>
      <c r="M9674" s="6" t="str">
        <f aca="false">IF(I9674&lt;=0,"Below 0%",IF(I9674&lt;=0.05,"0-5%",IF(I9674&lt;=0.1,"5-10%",IF(I9674&lt;=0.2,"10-20%",IF(I9674&lt;=0.4,"20-40%","Above 40%")))))</f>
        <v>5-10%</v>
      </c>
      <c r="N9674" s="6" t="str">
        <f aca="false">IF(AND(H9674&gt;=Summary!$B$25,I9674&gt;=Summary!$B$26,I9674&lt;=Summary!$B$27,J9674&gt;=Summary!$B$28,J9674&lt;=Summary!$B$29,F9674*J9674&gt;1),"Yes","No")</f>
        <v>No</v>
      </c>
    </row>
    <row r="9675" customFormat="false" ht="15" hidden="false" customHeight="false" outlineLevel="0" collapsed="false">
      <c r="A9675" s="6" t="s">
        <v>156</v>
      </c>
      <c r="B9675" s="45" t="n">
        <v>44577</v>
      </c>
      <c r="C9675" s="6" t="s">
        <v>183</v>
      </c>
      <c r="D9675" s="6" t="s">
        <v>206</v>
      </c>
      <c r="E9675" s="6" t="s">
        <v>174</v>
      </c>
      <c r="F9675" s="34" t="n">
        <v>0.103134140372276</v>
      </c>
      <c r="G9675" s="34" t="n">
        <v>0.166271583330529</v>
      </c>
      <c r="H9675" s="34" t="n">
        <v>-0.0631374429582522</v>
      </c>
      <c r="I9675" s="34" t="n">
        <v>-0.37972479538336</v>
      </c>
      <c r="J9675" s="35" t="n">
        <v>6.05</v>
      </c>
      <c r="K9675" s="6" t="n">
        <v>0</v>
      </c>
      <c r="L9675" s="35" t="n">
        <v>-1</v>
      </c>
      <c r="M9675" s="6" t="str">
        <f aca="false">IF(I9675&lt;=0,"Below 0%",IF(I9675&lt;=0.05,"0-5%",IF(I9675&lt;=0.1,"5-10%",IF(I9675&lt;=0.2,"10-20%",IF(I9675&lt;=0.4,"20-40%","Above 40%")))))</f>
        <v>Below 0%</v>
      </c>
      <c r="N9675" s="6" t="str">
        <f aca="false">IF(AND(H9675&gt;=Summary!$B$25,I9675&gt;=Summary!$B$26,I9675&lt;=Summary!$B$27,J9675&gt;=Summary!$B$28,J9675&lt;=Summary!$B$29,F9675*J9675&gt;1),"Yes","No")</f>
        <v>No</v>
      </c>
    </row>
    <row r="9676" customFormat="false" ht="15" hidden="false" customHeight="false" outlineLevel="0" collapsed="false">
      <c r="A9676" s="6" t="s">
        <v>156</v>
      </c>
      <c r="B9676" s="45" t="n">
        <v>44577</v>
      </c>
      <c r="C9676" s="6" t="s">
        <v>183</v>
      </c>
      <c r="D9676" s="6" t="s">
        <v>206</v>
      </c>
      <c r="E9676" s="6" t="s">
        <v>177</v>
      </c>
      <c r="F9676" s="34" t="n">
        <v>0.088809072971344</v>
      </c>
      <c r="G9676" s="34" t="n">
        <v>0.077380236857669</v>
      </c>
      <c r="H9676" s="34" t="n">
        <v>0.011428836113675</v>
      </c>
      <c r="I9676" s="34" t="n">
        <v>0.147697093958201</v>
      </c>
      <c r="J9676" s="35" t="n">
        <v>13</v>
      </c>
      <c r="K9676" s="6" t="n">
        <v>0</v>
      </c>
      <c r="L9676" s="35" t="n">
        <v>-1</v>
      </c>
      <c r="M9676" s="6" t="str">
        <f aca="false">IF(I9676&lt;=0,"Below 0%",IF(I9676&lt;=0.05,"0-5%",IF(I9676&lt;=0.1,"5-10%",IF(I9676&lt;=0.2,"10-20%",IF(I9676&lt;=0.4,"20-40%","Above 40%")))))</f>
        <v>10-20%</v>
      </c>
      <c r="N9676" s="6" t="str">
        <f aca="false">IF(AND(H9676&gt;=Summary!$B$25,I9676&gt;=Summary!$B$26,I9676&lt;=Summary!$B$27,J9676&gt;=Summary!$B$28,J9676&lt;=Summary!$B$29,F9676*J9676&gt;1),"Yes","No")</f>
        <v>No</v>
      </c>
    </row>
    <row r="9677" customFormat="false" ht="15" hidden="false" customHeight="false" outlineLevel="0" collapsed="false">
      <c r="A9677" s="6" t="s">
        <v>156</v>
      </c>
      <c r="B9677" s="45" t="n">
        <v>44577</v>
      </c>
      <c r="C9677" s="6" t="s">
        <v>189</v>
      </c>
      <c r="D9677" s="6" t="s">
        <v>205</v>
      </c>
      <c r="E9677" s="6" t="s">
        <v>187</v>
      </c>
      <c r="F9677" s="34" t="n">
        <v>0.576501548290253</v>
      </c>
      <c r="G9677" s="34" t="n">
        <v>0.591025703083402</v>
      </c>
      <c r="H9677" s="34" t="n">
        <v>-0.0145241547931493</v>
      </c>
      <c r="I9677" s="34" t="n">
        <v>-0.0245744892605792</v>
      </c>
      <c r="J9677" s="35" t="n">
        <v>1.7</v>
      </c>
      <c r="K9677" s="6" t="n">
        <v>0</v>
      </c>
      <c r="L9677" s="35" t="n">
        <v>-1</v>
      </c>
      <c r="M9677" s="6" t="str">
        <f aca="false">IF(I9677&lt;=0,"Below 0%",IF(I9677&lt;=0.05,"0-5%",IF(I9677&lt;=0.1,"5-10%",IF(I9677&lt;=0.2,"10-20%",IF(I9677&lt;=0.4,"20-40%","Above 40%")))))</f>
        <v>Below 0%</v>
      </c>
      <c r="N9677" s="6" t="str">
        <f aca="false">IF(AND(H9677&gt;=Summary!$B$25,I9677&gt;=Summary!$B$26,I9677&lt;=Summary!$B$27,J9677&gt;=Summary!$B$28,J9677&lt;=Summary!$B$29,F9677*J9677&gt;1),"Yes","No")</f>
        <v>No</v>
      </c>
    </row>
    <row r="9678" customFormat="false" ht="15" hidden="false" customHeight="false" outlineLevel="0" collapsed="false">
      <c r="A9678" s="6" t="s">
        <v>156</v>
      </c>
      <c r="B9678" s="45" t="n">
        <v>44577</v>
      </c>
      <c r="C9678" s="6" t="s">
        <v>189</v>
      </c>
      <c r="D9678" s="6" t="s">
        <v>205</v>
      </c>
      <c r="E9678" s="6" t="s">
        <v>174</v>
      </c>
      <c r="F9678" s="34" t="n">
        <v>0.297123998403549</v>
      </c>
      <c r="G9678" s="34" t="n">
        <v>0.226293625054456</v>
      </c>
      <c r="H9678" s="34" t="n">
        <v>0.0708303733490935</v>
      </c>
      <c r="I9678" s="34" t="n">
        <v>0.313002071233994</v>
      </c>
      <c r="J9678" s="35" t="n">
        <v>4.44</v>
      </c>
      <c r="K9678" s="6" t="n">
        <v>0</v>
      </c>
      <c r="L9678" s="35" t="n">
        <v>-1</v>
      </c>
      <c r="M9678" s="6" t="str">
        <f aca="false">IF(I9678&lt;=0,"Below 0%",IF(I9678&lt;=0.05,"0-5%",IF(I9678&lt;=0.1,"5-10%",IF(I9678&lt;=0.2,"10-20%",IF(I9678&lt;=0.4,"20-40%","Above 40%")))))</f>
        <v>20-40%</v>
      </c>
      <c r="N9678" s="6" t="str">
        <f aca="false">IF(AND(H9678&gt;=Summary!$B$25,I9678&gt;=Summary!$B$26,I9678&lt;=Summary!$B$27,J9678&gt;=Summary!$B$28,J9678&lt;=Summary!$B$29,F9678*J9678&gt;1),"Yes","No")</f>
        <v>Yes</v>
      </c>
    </row>
    <row r="9679" customFormat="false" ht="15" hidden="false" customHeight="false" outlineLevel="0" collapsed="false">
      <c r="A9679" s="6" t="s">
        <v>156</v>
      </c>
      <c r="B9679" s="45" t="n">
        <v>44577</v>
      </c>
      <c r="C9679" s="6" t="s">
        <v>189</v>
      </c>
      <c r="D9679" s="6" t="s">
        <v>205</v>
      </c>
      <c r="E9679" s="6" t="s">
        <v>177</v>
      </c>
      <c r="F9679" s="34" t="n">
        <v>0.126374438405037</v>
      </c>
      <c r="G9679" s="34" t="n">
        <v>0.182680671862142</v>
      </c>
      <c r="H9679" s="34" t="n">
        <v>-0.0563062334571055</v>
      </c>
      <c r="I9679" s="34" t="n">
        <v>-0.308222171963525</v>
      </c>
      <c r="J9679" s="35" t="n">
        <v>5.5</v>
      </c>
      <c r="K9679" s="6" t="n">
        <v>1</v>
      </c>
      <c r="L9679" s="35" t="n">
        <v>4.5</v>
      </c>
      <c r="M9679" s="6" t="str">
        <f aca="false">IF(I9679&lt;=0,"Below 0%",IF(I9679&lt;=0.05,"0-5%",IF(I9679&lt;=0.1,"5-10%",IF(I9679&lt;=0.2,"10-20%",IF(I9679&lt;=0.4,"20-40%","Above 40%")))))</f>
        <v>Below 0%</v>
      </c>
      <c r="N9679" s="6" t="str">
        <f aca="false">IF(AND(H9679&gt;=Summary!$B$25,I9679&gt;=Summary!$B$26,I9679&lt;=Summary!$B$27,J9679&gt;=Summary!$B$28,J9679&lt;=Summary!$B$29,F9679*J9679&gt;1),"Yes","No")</f>
        <v>No</v>
      </c>
    </row>
    <row r="9680" customFormat="false" ht="15" hidden="false" customHeight="false" outlineLevel="0" collapsed="false">
      <c r="A9680" s="6" t="s">
        <v>156</v>
      </c>
      <c r="B9680" s="45" t="n">
        <v>44579</v>
      </c>
      <c r="C9680" s="6" t="s">
        <v>201</v>
      </c>
      <c r="D9680" s="6" t="s">
        <v>190</v>
      </c>
      <c r="E9680" s="6" t="s">
        <v>187</v>
      </c>
      <c r="F9680" s="34" t="n">
        <v>0.244392901659012</v>
      </c>
      <c r="G9680" s="34" t="n">
        <v>0.190923199212688</v>
      </c>
      <c r="H9680" s="34" t="n">
        <v>0.053469702446324</v>
      </c>
      <c r="I9680" s="34" t="n">
        <v>0.280058697250086</v>
      </c>
      <c r="J9680" s="35" t="n">
        <v>5.25</v>
      </c>
      <c r="K9680" s="6" t="n">
        <v>0</v>
      </c>
      <c r="L9680" s="35" t="n">
        <v>-1</v>
      </c>
      <c r="M9680" s="6" t="str">
        <f aca="false">IF(I9680&lt;=0,"Below 0%",IF(I9680&lt;=0.05,"0-5%",IF(I9680&lt;=0.1,"5-10%",IF(I9680&lt;=0.2,"10-20%",IF(I9680&lt;=0.4,"20-40%","Above 40%")))))</f>
        <v>20-40%</v>
      </c>
      <c r="N9680" s="6" t="str">
        <f aca="false">IF(AND(H9680&gt;=Summary!$B$25,I9680&gt;=Summary!$B$26,I9680&lt;=Summary!$B$27,J9680&gt;=Summary!$B$28,J9680&lt;=Summary!$B$29,F9680*J9680&gt;1),"Yes","No")</f>
        <v>No</v>
      </c>
    </row>
    <row r="9681" customFormat="false" ht="15" hidden="false" customHeight="false" outlineLevel="0" collapsed="false">
      <c r="A9681" s="6" t="s">
        <v>156</v>
      </c>
      <c r="B9681" s="45" t="n">
        <v>44579</v>
      </c>
      <c r="C9681" s="6" t="s">
        <v>201</v>
      </c>
      <c r="D9681" s="6" t="s">
        <v>190</v>
      </c>
      <c r="E9681" s="6" t="s">
        <v>174</v>
      </c>
      <c r="F9681" s="34" t="n">
        <v>0.25532928109169</v>
      </c>
      <c r="G9681" s="34" t="n">
        <v>0.258336803058405</v>
      </c>
      <c r="H9681" s="34" t="n">
        <v>-0.00300752196671489</v>
      </c>
      <c r="I9681" s="34" t="n">
        <v>-0.0116418641521818</v>
      </c>
      <c r="J9681" s="35" t="n">
        <v>3.88</v>
      </c>
      <c r="K9681" s="6" t="n">
        <v>1</v>
      </c>
      <c r="L9681" s="35" t="n">
        <v>2.88</v>
      </c>
      <c r="M9681" s="6" t="str">
        <f aca="false">IF(I9681&lt;=0,"Below 0%",IF(I9681&lt;=0.05,"0-5%",IF(I9681&lt;=0.1,"5-10%",IF(I9681&lt;=0.2,"10-20%",IF(I9681&lt;=0.4,"20-40%","Above 40%")))))</f>
        <v>Below 0%</v>
      </c>
      <c r="N9681" s="6" t="str">
        <f aca="false">IF(AND(H9681&gt;=Summary!$B$25,I9681&gt;=Summary!$B$26,I9681&lt;=Summary!$B$27,J9681&gt;=Summary!$B$28,J9681&lt;=Summary!$B$29,F9681*J9681&gt;1),"Yes","No")</f>
        <v>No</v>
      </c>
    </row>
    <row r="9682" customFormat="false" ht="15" hidden="false" customHeight="false" outlineLevel="0" collapsed="false">
      <c r="A9682" s="6" t="s">
        <v>156</v>
      </c>
      <c r="B9682" s="45" t="n">
        <v>44579</v>
      </c>
      <c r="C9682" s="6" t="s">
        <v>201</v>
      </c>
      <c r="D9682" s="6" t="s">
        <v>190</v>
      </c>
      <c r="E9682" s="6" t="s">
        <v>177</v>
      </c>
      <c r="F9682" s="34" t="n">
        <v>0.500277817249298</v>
      </c>
      <c r="G9682" s="34" t="n">
        <v>0.550739997728907</v>
      </c>
      <c r="H9682" s="34" t="n">
        <v>-0.050462180479609</v>
      </c>
      <c r="I9682" s="34" t="n">
        <v>-0.0916261406247967</v>
      </c>
      <c r="J9682" s="35" t="n">
        <v>1.82</v>
      </c>
      <c r="K9682" s="6" t="n">
        <v>0</v>
      </c>
      <c r="L9682" s="35" t="n">
        <v>-1</v>
      </c>
      <c r="M9682" s="6" t="str">
        <f aca="false">IF(I9682&lt;=0,"Below 0%",IF(I9682&lt;=0.05,"0-5%",IF(I9682&lt;=0.1,"5-10%",IF(I9682&lt;=0.2,"10-20%",IF(I9682&lt;=0.4,"20-40%","Above 40%")))))</f>
        <v>Below 0%</v>
      </c>
      <c r="N9682" s="6" t="str">
        <f aca="false">IF(AND(H9682&gt;=Summary!$B$25,I9682&gt;=Summary!$B$26,I9682&lt;=Summary!$B$27,J9682&gt;=Summary!$B$28,J9682&lt;=Summary!$B$29,F9682*J9682&gt;1),"Yes","No")</f>
        <v>No</v>
      </c>
    </row>
    <row r="9683" customFormat="false" ht="15" hidden="false" customHeight="false" outlineLevel="0" collapsed="false">
      <c r="A9683" s="6" t="s">
        <v>156</v>
      </c>
      <c r="B9683" s="45" t="n">
        <v>44580</v>
      </c>
      <c r="C9683" s="6" t="s">
        <v>206</v>
      </c>
      <c r="D9683" s="6" t="s">
        <v>176</v>
      </c>
      <c r="E9683" s="6" t="s">
        <v>187</v>
      </c>
      <c r="F9683" s="34" t="n">
        <v>0.254000633955002</v>
      </c>
      <c r="G9683" s="34" t="n">
        <v>0.208893662237355</v>
      </c>
      <c r="H9683" s="34" t="n">
        <v>0.0451069717176471</v>
      </c>
      <c r="I9683" s="34" t="n">
        <v>0.215932696255736</v>
      </c>
      <c r="J9683" s="35" t="n">
        <v>4.8</v>
      </c>
      <c r="K9683" s="6" t="n">
        <v>0</v>
      </c>
      <c r="L9683" s="35" t="n">
        <v>-1</v>
      </c>
      <c r="M9683" s="6" t="str">
        <f aca="false">IF(I9683&lt;=0,"Below 0%",IF(I9683&lt;=0.05,"0-5%",IF(I9683&lt;=0.1,"5-10%",IF(I9683&lt;=0.2,"10-20%",IF(I9683&lt;=0.4,"20-40%","Above 40%")))))</f>
        <v>20-40%</v>
      </c>
      <c r="N9683" s="6" t="str">
        <f aca="false">IF(AND(H9683&gt;=Summary!$B$25,I9683&gt;=Summary!$B$26,I9683&lt;=Summary!$B$27,J9683&gt;=Summary!$B$28,J9683&lt;=Summary!$B$29,F9683*J9683&gt;1),"Yes","No")</f>
        <v>Yes</v>
      </c>
    </row>
    <row r="9684" customFormat="false" ht="15" hidden="false" customHeight="false" outlineLevel="0" collapsed="false">
      <c r="A9684" s="6" t="s">
        <v>156</v>
      </c>
      <c r="B9684" s="45" t="n">
        <v>44580</v>
      </c>
      <c r="C9684" s="6" t="s">
        <v>206</v>
      </c>
      <c r="D9684" s="6" t="s">
        <v>176</v>
      </c>
      <c r="E9684" s="6" t="s">
        <v>174</v>
      </c>
      <c r="F9684" s="34" t="n">
        <v>0.235707819461823</v>
      </c>
      <c r="G9684" s="34" t="n">
        <v>0.257760817156633</v>
      </c>
      <c r="H9684" s="34" t="n">
        <v>-0.0220529976948106</v>
      </c>
      <c r="I9684" s="34" t="n">
        <v>-0.085556051296228</v>
      </c>
      <c r="J9684" s="35" t="n">
        <v>3.89</v>
      </c>
      <c r="K9684" s="6" t="n">
        <v>0</v>
      </c>
      <c r="L9684" s="35" t="n">
        <v>-1</v>
      </c>
      <c r="M9684" s="6" t="str">
        <f aca="false">IF(I9684&lt;=0,"Below 0%",IF(I9684&lt;=0.05,"0-5%",IF(I9684&lt;=0.1,"5-10%",IF(I9684&lt;=0.2,"10-20%",IF(I9684&lt;=0.4,"20-40%","Above 40%")))))</f>
        <v>Below 0%</v>
      </c>
      <c r="N9684" s="6" t="str">
        <f aca="false">IF(AND(H9684&gt;=Summary!$B$25,I9684&gt;=Summary!$B$26,I9684&lt;=Summary!$B$27,J9684&gt;=Summary!$B$28,J9684&lt;=Summary!$B$29,F9684*J9684&gt;1),"Yes","No")</f>
        <v>No</v>
      </c>
    </row>
    <row r="9685" customFormat="false" ht="15" hidden="false" customHeight="false" outlineLevel="0" collapsed="false">
      <c r="A9685" s="6" t="s">
        <v>156</v>
      </c>
      <c r="B9685" s="45" t="n">
        <v>44580</v>
      </c>
      <c r="C9685" s="6" t="s">
        <v>206</v>
      </c>
      <c r="D9685" s="6" t="s">
        <v>176</v>
      </c>
      <c r="E9685" s="6" t="s">
        <v>177</v>
      </c>
      <c r="F9685" s="34" t="n">
        <v>0.510291516780853</v>
      </c>
      <c r="G9685" s="34" t="n">
        <v>0.533345520606012</v>
      </c>
      <c r="H9685" s="34" t="n">
        <v>-0.0230540038251589</v>
      </c>
      <c r="I9685" s="34" t="n">
        <v>-0.0432252694256509</v>
      </c>
      <c r="J9685" s="35" t="n">
        <v>1.88</v>
      </c>
      <c r="K9685" s="6" t="n">
        <v>1</v>
      </c>
      <c r="L9685" s="35" t="n">
        <v>0.88</v>
      </c>
      <c r="M9685" s="6" t="str">
        <f aca="false">IF(I9685&lt;=0,"Below 0%",IF(I9685&lt;=0.05,"0-5%",IF(I9685&lt;=0.1,"5-10%",IF(I9685&lt;=0.2,"10-20%",IF(I9685&lt;=0.4,"20-40%","Above 40%")))))</f>
        <v>Below 0%</v>
      </c>
      <c r="N9685" s="6" t="str">
        <f aca="false">IF(AND(H9685&gt;=Summary!$B$25,I9685&gt;=Summary!$B$26,I9685&lt;=Summary!$B$27,J9685&gt;=Summary!$B$28,J9685&lt;=Summary!$B$29,F9685*J9685&gt;1),"Yes","No")</f>
        <v>No</v>
      </c>
    </row>
    <row r="9686" customFormat="false" ht="15" hidden="false" customHeight="false" outlineLevel="0" collapsed="false">
      <c r="A9686" s="6" t="s">
        <v>156</v>
      </c>
      <c r="B9686" s="45" t="n">
        <v>44580</v>
      </c>
      <c r="C9686" s="6" t="s">
        <v>195</v>
      </c>
      <c r="D9686" s="6" t="s">
        <v>181</v>
      </c>
      <c r="E9686" s="6" t="s">
        <v>187</v>
      </c>
      <c r="F9686" s="34" t="n">
        <v>0.294535756111145</v>
      </c>
      <c r="G9686" s="34" t="n">
        <v>0.312686813843741</v>
      </c>
      <c r="H9686" s="34" t="n">
        <v>-0.018151057732596</v>
      </c>
      <c r="I9686" s="34" t="n">
        <v>-0.0580486829920067</v>
      </c>
      <c r="J9686" s="35" t="n">
        <v>3.22</v>
      </c>
      <c r="K9686" s="6" t="n">
        <v>0</v>
      </c>
      <c r="L9686" s="35" t="n">
        <v>-1</v>
      </c>
      <c r="M9686" s="6" t="str">
        <f aca="false">IF(I9686&lt;=0,"Below 0%",IF(I9686&lt;=0.05,"0-5%",IF(I9686&lt;=0.1,"5-10%",IF(I9686&lt;=0.2,"10-20%",IF(I9686&lt;=0.4,"20-40%","Above 40%")))))</f>
        <v>Below 0%</v>
      </c>
      <c r="N9686" s="6" t="str">
        <f aca="false">IF(AND(H9686&gt;=Summary!$B$25,I9686&gt;=Summary!$B$26,I9686&lt;=Summary!$B$27,J9686&gt;=Summary!$B$28,J9686&lt;=Summary!$B$29,F9686*J9686&gt;1),"Yes","No")</f>
        <v>No</v>
      </c>
    </row>
    <row r="9687" customFormat="false" ht="15" hidden="false" customHeight="false" outlineLevel="0" collapsed="false">
      <c r="A9687" s="6" t="s">
        <v>156</v>
      </c>
      <c r="B9687" s="45" t="n">
        <v>44580</v>
      </c>
      <c r="C9687" s="6" t="s">
        <v>195</v>
      </c>
      <c r="D9687" s="6" t="s">
        <v>181</v>
      </c>
      <c r="E9687" s="6" t="s">
        <v>174</v>
      </c>
      <c r="F9687" s="34" t="n">
        <v>0.340834408998489</v>
      </c>
      <c r="G9687" s="34" t="n">
        <v>0.279680983493568</v>
      </c>
      <c r="H9687" s="34" t="n">
        <v>0.061153425504921</v>
      </c>
      <c r="I9687" s="34" t="n">
        <v>0.218654213600931</v>
      </c>
      <c r="J9687" s="35" t="n">
        <v>3.6</v>
      </c>
      <c r="K9687" s="6" t="n">
        <v>0</v>
      </c>
      <c r="L9687" s="35" t="n">
        <v>-1</v>
      </c>
      <c r="M9687" s="6" t="str">
        <f aca="false">IF(I9687&lt;=0,"Below 0%",IF(I9687&lt;=0.05,"0-5%",IF(I9687&lt;=0.1,"5-10%",IF(I9687&lt;=0.2,"10-20%",IF(I9687&lt;=0.4,"20-40%","Above 40%")))))</f>
        <v>20-40%</v>
      </c>
      <c r="N9687" s="6" t="str">
        <f aca="false">IF(AND(H9687&gt;=Summary!$B$25,I9687&gt;=Summary!$B$26,I9687&lt;=Summary!$B$27,J9687&gt;=Summary!$B$28,J9687&lt;=Summary!$B$29,F9687*J9687&gt;1),"Yes","No")</f>
        <v>Yes</v>
      </c>
    </row>
    <row r="9688" customFormat="false" ht="15" hidden="false" customHeight="false" outlineLevel="0" collapsed="false">
      <c r="A9688" s="6" t="s">
        <v>156</v>
      </c>
      <c r="B9688" s="45" t="n">
        <v>44580</v>
      </c>
      <c r="C9688" s="6" t="s">
        <v>195</v>
      </c>
      <c r="D9688" s="6" t="s">
        <v>181</v>
      </c>
      <c r="E9688" s="6" t="s">
        <v>177</v>
      </c>
      <c r="F9688" s="34" t="n">
        <v>0.364629864692688</v>
      </c>
      <c r="G9688" s="34" t="n">
        <v>0.407632202662691</v>
      </c>
      <c r="H9688" s="34" t="n">
        <v>-0.0430023379700027</v>
      </c>
      <c r="I9688" s="34" t="n">
        <v>-0.105492985316439</v>
      </c>
      <c r="J9688" s="35" t="n">
        <v>2.47</v>
      </c>
      <c r="K9688" s="6" t="n">
        <v>1</v>
      </c>
      <c r="L9688" s="35" t="n">
        <v>1.47</v>
      </c>
      <c r="M9688" s="6" t="str">
        <f aca="false">IF(I9688&lt;=0,"Below 0%",IF(I9688&lt;=0.05,"0-5%",IF(I9688&lt;=0.1,"5-10%",IF(I9688&lt;=0.2,"10-20%",IF(I9688&lt;=0.4,"20-40%","Above 40%")))))</f>
        <v>Below 0%</v>
      </c>
      <c r="N9688" s="6" t="str">
        <f aca="false">IF(AND(H9688&gt;=Summary!$B$25,I9688&gt;=Summary!$B$26,I9688&lt;=Summary!$B$27,J9688&gt;=Summary!$B$28,J9688&lt;=Summary!$B$29,F9688*J9688&gt;1),"Yes","No")</f>
        <v>No</v>
      </c>
    </row>
    <row r="9689" customFormat="false" ht="15" hidden="false" customHeight="false" outlineLevel="0" collapsed="false">
      <c r="A9689" s="6" t="s">
        <v>156</v>
      </c>
      <c r="B9689" s="45" t="n">
        <v>44582</v>
      </c>
      <c r="C9689" s="6" t="s">
        <v>198</v>
      </c>
      <c r="D9689" s="6" t="s">
        <v>172</v>
      </c>
      <c r="E9689" s="6" t="s">
        <v>187</v>
      </c>
      <c r="F9689" s="34" t="n">
        <v>0.735410630702972</v>
      </c>
      <c r="G9689" s="34" t="n">
        <v>0.465878603821379</v>
      </c>
      <c r="H9689" s="34" t="n">
        <v>0.269532026881594</v>
      </c>
      <c r="I9689" s="34" t="n">
        <v>0.57854562255221</v>
      </c>
      <c r="J9689" s="35" t="n">
        <v>2.12</v>
      </c>
      <c r="K9689" s="6" t="n">
        <v>0</v>
      </c>
      <c r="L9689" s="35" t="n">
        <v>-1</v>
      </c>
      <c r="M9689" s="6" t="str">
        <f aca="false">IF(I9689&lt;=0,"Below 0%",IF(I9689&lt;=0.05,"0-5%",IF(I9689&lt;=0.1,"5-10%",IF(I9689&lt;=0.2,"10-20%",IF(I9689&lt;=0.4,"20-40%","Above 40%")))))</f>
        <v>Above 40%</v>
      </c>
      <c r="N9689" s="6" t="str">
        <f aca="false">IF(AND(H9689&gt;=Summary!$B$25,I9689&gt;=Summary!$B$26,I9689&lt;=Summary!$B$27,J9689&gt;=Summary!$B$28,J9689&lt;=Summary!$B$29,F9689*J9689&gt;1),"Yes","No")</f>
        <v>No</v>
      </c>
    </row>
    <row r="9690" customFormat="false" ht="15" hidden="false" customHeight="false" outlineLevel="0" collapsed="false">
      <c r="A9690" s="6" t="s">
        <v>156</v>
      </c>
      <c r="B9690" s="45" t="n">
        <v>44582</v>
      </c>
      <c r="C9690" s="6" t="s">
        <v>198</v>
      </c>
      <c r="D9690" s="6" t="s">
        <v>172</v>
      </c>
      <c r="E9690" s="6" t="s">
        <v>174</v>
      </c>
      <c r="F9690" s="34" t="n">
        <v>0.179328992962837</v>
      </c>
      <c r="G9690" s="34" t="n">
        <v>0.272834983453404</v>
      </c>
      <c r="H9690" s="34" t="n">
        <v>-0.0935059904905668</v>
      </c>
      <c r="I9690" s="34" t="n">
        <v>-0.342719944880295</v>
      </c>
      <c r="J9690" s="35" t="n">
        <v>3.62</v>
      </c>
      <c r="K9690" s="6" t="n">
        <v>0</v>
      </c>
      <c r="L9690" s="35" t="n">
        <v>-1</v>
      </c>
      <c r="M9690" s="6" t="str">
        <f aca="false">IF(I9690&lt;=0,"Below 0%",IF(I9690&lt;=0.05,"0-5%",IF(I9690&lt;=0.1,"5-10%",IF(I9690&lt;=0.2,"10-20%",IF(I9690&lt;=0.4,"20-40%","Above 40%")))))</f>
        <v>Below 0%</v>
      </c>
      <c r="N9690" s="6" t="str">
        <f aca="false">IF(AND(H9690&gt;=Summary!$B$25,I9690&gt;=Summary!$B$26,I9690&lt;=Summary!$B$27,J9690&gt;=Summary!$B$28,J9690&lt;=Summary!$B$29,F9690*J9690&gt;1),"Yes","No")</f>
        <v>No</v>
      </c>
    </row>
    <row r="9691" customFormat="false" ht="15" hidden="false" customHeight="false" outlineLevel="0" collapsed="false">
      <c r="A9691" s="6" t="s">
        <v>156</v>
      </c>
      <c r="B9691" s="45" t="n">
        <v>44582</v>
      </c>
      <c r="C9691" s="6" t="s">
        <v>198</v>
      </c>
      <c r="D9691" s="6" t="s">
        <v>172</v>
      </c>
      <c r="E9691" s="6" t="s">
        <v>177</v>
      </c>
      <c r="F9691" s="34" t="n">
        <v>0.085260346531868</v>
      </c>
      <c r="G9691" s="34" t="n">
        <v>0.261286412725218</v>
      </c>
      <c r="H9691" s="34" t="n">
        <v>-0.17602606619335</v>
      </c>
      <c r="I9691" s="34" t="n">
        <v>-0.673690087277779</v>
      </c>
      <c r="J9691" s="35" t="n">
        <v>3.78</v>
      </c>
      <c r="K9691" s="6" t="n">
        <v>1</v>
      </c>
      <c r="L9691" s="35" t="n">
        <v>2.78</v>
      </c>
      <c r="M9691" s="6" t="str">
        <f aca="false">IF(I9691&lt;=0,"Below 0%",IF(I9691&lt;=0.05,"0-5%",IF(I9691&lt;=0.1,"5-10%",IF(I9691&lt;=0.2,"10-20%",IF(I9691&lt;=0.4,"20-40%","Above 40%")))))</f>
        <v>Below 0%</v>
      </c>
      <c r="N9691" s="6" t="str">
        <f aca="false">IF(AND(H9691&gt;=Summary!$B$25,I9691&gt;=Summary!$B$26,I9691&lt;=Summary!$B$27,J9691&gt;=Summary!$B$28,J9691&lt;=Summary!$B$29,F9691*J9691&gt;1),"Yes","No")</f>
        <v>No</v>
      </c>
    </row>
    <row r="9692" customFormat="false" ht="15" hidden="false" customHeight="false" outlineLevel="0" collapsed="false">
      <c r="A9692" s="6" t="s">
        <v>156</v>
      </c>
      <c r="B9692" s="45" t="n">
        <v>44583</v>
      </c>
      <c r="C9692" s="6" t="s">
        <v>206</v>
      </c>
      <c r="D9692" s="6" t="s">
        <v>203</v>
      </c>
      <c r="E9692" s="6" t="s">
        <v>187</v>
      </c>
      <c r="F9692" s="34" t="n">
        <v>0.437883019447327</v>
      </c>
      <c r="G9692" s="34" t="n">
        <v>0.310807388676226</v>
      </c>
      <c r="H9692" s="34" t="n">
        <v>0.127075630771101</v>
      </c>
      <c r="I9692" s="34" t="n">
        <v>0.408856531089348</v>
      </c>
      <c r="J9692" s="35" t="n">
        <v>3.21</v>
      </c>
      <c r="K9692" s="6" t="n">
        <v>0</v>
      </c>
      <c r="L9692" s="35" t="n">
        <v>-1</v>
      </c>
      <c r="M9692" s="6" t="str">
        <f aca="false">IF(I9692&lt;=0,"Below 0%",IF(I9692&lt;=0.05,"0-5%",IF(I9692&lt;=0.1,"5-10%",IF(I9692&lt;=0.2,"10-20%",IF(I9692&lt;=0.4,"20-40%","Above 40%")))))</f>
        <v>Above 40%</v>
      </c>
      <c r="N9692" s="6" t="str">
        <f aca="false">IF(AND(H9692&gt;=Summary!$B$25,I9692&gt;=Summary!$B$26,I9692&lt;=Summary!$B$27,J9692&gt;=Summary!$B$28,J9692&lt;=Summary!$B$29,F9692*J9692&gt;1),"Yes","No")</f>
        <v>No</v>
      </c>
    </row>
    <row r="9693" customFormat="false" ht="15" hidden="false" customHeight="false" outlineLevel="0" collapsed="false">
      <c r="A9693" s="6" t="s">
        <v>156</v>
      </c>
      <c r="B9693" s="45" t="n">
        <v>44583</v>
      </c>
      <c r="C9693" s="6" t="s">
        <v>206</v>
      </c>
      <c r="D9693" s="6" t="s">
        <v>203</v>
      </c>
      <c r="E9693" s="6" t="s">
        <v>174</v>
      </c>
      <c r="F9693" s="34" t="n">
        <v>0.323273211717606</v>
      </c>
      <c r="G9693" s="34" t="n">
        <v>0.309842148338722</v>
      </c>
      <c r="H9693" s="34" t="n">
        <v>0.0134310633788833</v>
      </c>
      <c r="I9693" s="34" t="n">
        <v>0.0433480836964775</v>
      </c>
      <c r="J9693" s="35" t="n">
        <v>3.22</v>
      </c>
      <c r="K9693" s="6" t="n">
        <v>0</v>
      </c>
      <c r="L9693" s="35" t="n">
        <v>-1</v>
      </c>
      <c r="M9693" s="6" t="str">
        <f aca="false">IF(I9693&lt;=0,"Below 0%",IF(I9693&lt;=0.05,"0-5%",IF(I9693&lt;=0.1,"5-10%",IF(I9693&lt;=0.2,"10-20%",IF(I9693&lt;=0.4,"20-40%","Above 40%")))))</f>
        <v>0-5%</v>
      </c>
      <c r="N9693" s="6" t="str">
        <f aca="false">IF(AND(H9693&gt;=Summary!$B$25,I9693&gt;=Summary!$B$26,I9693&lt;=Summary!$B$27,J9693&gt;=Summary!$B$28,J9693&lt;=Summary!$B$29,F9693*J9693&gt;1),"Yes","No")</f>
        <v>No</v>
      </c>
    </row>
    <row r="9694" customFormat="false" ht="15" hidden="false" customHeight="false" outlineLevel="0" collapsed="false">
      <c r="A9694" s="6" t="s">
        <v>156</v>
      </c>
      <c r="B9694" s="45" t="n">
        <v>44583</v>
      </c>
      <c r="C9694" s="6" t="s">
        <v>206</v>
      </c>
      <c r="D9694" s="6" t="s">
        <v>203</v>
      </c>
      <c r="E9694" s="6" t="s">
        <v>177</v>
      </c>
      <c r="F9694" s="34" t="n">
        <v>0.238843768835068</v>
      </c>
      <c r="G9694" s="34" t="n">
        <v>0.379350462985052</v>
      </c>
      <c r="H9694" s="34" t="n">
        <v>-0.140506694149984</v>
      </c>
      <c r="I9694" s="34" t="n">
        <v>-0.370387564692443</v>
      </c>
      <c r="J9694" s="35" t="n">
        <v>2.63</v>
      </c>
      <c r="K9694" s="6" t="n">
        <v>1</v>
      </c>
      <c r="L9694" s="35" t="n">
        <v>1.63</v>
      </c>
      <c r="M9694" s="6" t="str">
        <f aca="false">IF(I9694&lt;=0,"Below 0%",IF(I9694&lt;=0.05,"0-5%",IF(I9694&lt;=0.1,"5-10%",IF(I9694&lt;=0.2,"10-20%",IF(I9694&lt;=0.4,"20-40%","Above 40%")))))</f>
        <v>Below 0%</v>
      </c>
      <c r="N9694" s="6" t="str">
        <f aca="false">IF(AND(H9694&gt;=Summary!$B$25,I9694&gt;=Summary!$B$26,I9694&lt;=Summary!$B$27,J9694&gt;=Summary!$B$28,J9694&lt;=Summary!$B$29,F9694*J9694&gt;1),"Yes","No")</f>
        <v>No</v>
      </c>
    </row>
    <row r="9695" customFormat="false" ht="15" hidden="false" customHeight="false" outlineLevel="0" collapsed="false">
      <c r="A9695" s="6" t="s">
        <v>156</v>
      </c>
      <c r="B9695" s="45" t="n">
        <v>44583</v>
      </c>
      <c r="C9695" s="6" t="s">
        <v>173</v>
      </c>
      <c r="D9695" s="6" t="s">
        <v>182</v>
      </c>
      <c r="E9695" s="6" t="s">
        <v>187</v>
      </c>
      <c r="F9695" s="34" t="n">
        <v>0.487304121255875</v>
      </c>
      <c r="G9695" s="34" t="n">
        <v>0.347534960891206</v>
      </c>
      <c r="H9695" s="34" t="n">
        <v>0.139769160364668</v>
      </c>
      <c r="I9695" s="34" t="n">
        <v>0.402172949755182</v>
      </c>
      <c r="J9695" s="35" t="n">
        <v>2.86</v>
      </c>
      <c r="K9695" s="6" t="n">
        <v>0</v>
      </c>
      <c r="L9695" s="35" t="n">
        <v>-1</v>
      </c>
      <c r="M9695" s="6" t="str">
        <f aca="false">IF(I9695&lt;=0,"Below 0%",IF(I9695&lt;=0.05,"0-5%",IF(I9695&lt;=0.1,"5-10%",IF(I9695&lt;=0.2,"10-20%",IF(I9695&lt;=0.4,"20-40%","Above 40%")))))</f>
        <v>Above 40%</v>
      </c>
      <c r="N9695" s="6" t="str">
        <f aca="false">IF(AND(H9695&gt;=Summary!$B$25,I9695&gt;=Summary!$B$26,I9695&lt;=Summary!$B$27,J9695&gt;=Summary!$B$28,J9695&lt;=Summary!$B$29,F9695*J9695&gt;1),"Yes","No")</f>
        <v>No</v>
      </c>
    </row>
    <row r="9696" customFormat="false" ht="15" hidden="false" customHeight="false" outlineLevel="0" collapsed="false">
      <c r="A9696" s="6" t="s">
        <v>156</v>
      </c>
      <c r="B9696" s="45" t="n">
        <v>44583</v>
      </c>
      <c r="C9696" s="6" t="s">
        <v>173</v>
      </c>
      <c r="D9696" s="6" t="s">
        <v>182</v>
      </c>
      <c r="E9696" s="6" t="s">
        <v>174</v>
      </c>
      <c r="F9696" s="34" t="n">
        <v>0.268138408660889</v>
      </c>
      <c r="G9696" s="34" t="n">
        <v>0.292338231808485</v>
      </c>
      <c r="H9696" s="34" t="n">
        <v>-0.0241998231475967</v>
      </c>
      <c r="I9696" s="34" t="n">
        <v>-0.082780220013954</v>
      </c>
      <c r="J9696" s="35" t="n">
        <v>3.4</v>
      </c>
      <c r="K9696" s="6" t="n">
        <v>0</v>
      </c>
      <c r="L9696" s="35" t="n">
        <v>-1</v>
      </c>
      <c r="M9696" s="6" t="str">
        <f aca="false">IF(I9696&lt;=0,"Below 0%",IF(I9696&lt;=0.05,"0-5%",IF(I9696&lt;=0.1,"5-10%",IF(I9696&lt;=0.2,"10-20%",IF(I9696&lt;=0.4,"20-40%","Above 40%")))))</f>
        <v>Below 0%</v>
      </c>
      <c r="N9696" s="6" t="str">
        <f aca="false">IF(AND(H9696&gt;=Summary!$B$25,I9696&gt;=Summary!$B$26,I9696&lt;=Summary!$B$27,J9696&gt;=Summary!$B$28,J9696&lt;=Summary!$B$29,F9696*J9696&gt;1),"Yes","No")</f>
        <v>No</v>
      </c>
    </row>
    <row r="9697" customFormat="false" ht="15" hidden="false" customHeight="false" outlineLevel="0" collapsed="false">
      <c r="A9697" s="6" t="s">
        <v>156</v>
      </c>
      <c r="B9697" s="45" t="n">
        <v>44583</v>
      </c>
      <c r="C9697" s="6" t="s">
        <v>173</v>
      </c>
      <c r="D9697" s="6" t="s">
        <v>182</v>
      </c>
      <c r="E9697" s="6" t="s">
        <v>177</v>
      </c>
      <c r="F9697" s="34" t="n">
        <v>0.244557499885559</v>
      </c>
      <c r="G9697" s="34" t="n">
        <v>0.360126807300308</v>
      </c>
      <c r="H9697" s="34" t="n">
        <v>-0.115569307414749</v>
      </c>
      <c r="I9697" s="34" t="n">
        <v>-0.320912814797418</v>
      </c>
      <c r="J9697" s="35" t="n">
        <v>2.76</v>
      </c>
      <c r="K9697" s="6" t="n">
        <v>1</v>
      </c>
      <c r="L9697" s="35" t="n">
        <v>1.76</v>
      </c>
      <c r="M9697" s="6" t="str">
        <f aca="false">IF(I9697&lt;=0,"Below 0%",IF(I9697&lt;=0.05,"0-5%",IF(I9697&lt;=0.1,"5-10%",IF(I9697&lt;=0.2,"10-20%",IF(I9697&lt;=0.4,"20-40%","Above 40%")))))</f>
        <v>Below 0%</v>
      </c>
      <c r="N9697" s="6" t="str">
        <f aca="false">IF(AND(H9697&gt;=Summary!$B$25,I9697&gt;=Summary!$B$26,I9697&lt;=Summary!$B$27,J9697&gt;=Summary!$B$28,J9697&lt;=Summary!$B$29,F9697*J9697&gt;1),"Yes","No")</f>
        <v>No</v>
      </c>
    </row>
    <row r="9698" customFormat="false" ht="15" hidden="false" customHeight="false" outlineLevel="0" collapsed="false">
      <c r="A9698" s="6" t="s">
        <v>156</v>
      </c>
      <c r="B9698" s="45" t="n">
        <v>44583</v>
      </c>
      <c r="C9698" s="6" t="s">
        <v>205</v>
      </c>
      <c r="D9698" s="6" t="s">
        <v>188</v>
      </c>
      <c r="E9698" s="6" t="s">
        <v>187</v>
      </c>
      <c r="F9698" s="34" t="n">
        <v>0.555235385894775</v>
      </c>
      <c r="G9698" s="34" t="n">
        <v>0.481424199545888</v>
      </c>
      <c r="H9698" s="34" t="n">
        <v>0.0738111863488871</v>
      </c>
      <c r="I9698" s="34" t="n">
        <v>0.15331839657938</v>
      </c>
      <c r="J9698" s="35" t="n">
        <v>2.06</v>
      </c>
      <c r="K9698" s="6" t="n">
        <v>0</v>
      </c>
      <c r="L9698" s="35" t="n">
        <v>-1</v>
      </c>
      <c r="M9698" s="6" t="str">
        <f aca="false">IF(I9698&lt;=0,"Below 0%",IF(I9698&lt;=0.05,"0-5%",IF(I9698&lt;=0.1,"5-10%",IF(I9698&lt;=0.2,"10-20%",IF(I9698&lt;=0.4,"20-40%","Above 40%")))))</f>
        <v>10-20%</v>
      </c>
      <c r="N9698" s="6" t="str">
        <f aca="false">IF(AND(H9698&gt;=Summary!$B$25,I9698&gt;=Summary!$B$26,I9698&lt;=Summary!$B$27,J9698&gt;=Summary!$B$28,J9698&lt;=Summary!$B$29,F9698*J9698&gt;1),"Yes","No")</f>
        <v>Yes</v>
      </c>
    </row>
    <row r="9699" customFormat="false" ht="15" hidden="false" customHeight="false" outlineLevel="0" collapsed="false">
      <c r="A9699" s="6" t="s">
        <v>156</v>
      </c>
      <c r="B9699" s="45" t="n">
        <v>44583</v>
      </c>
      <c r="C9699" s="6" t="s">
        <v>205</v>
      </c>
      <c r="D9699" s="6" t="s">
        <v>188</v>
      </c>
      <c r="E9699" s="6" t="s">
        <v>174</v>
      </c>
      <c r="F9699" s="34" t="n">
        <v>0.251776069402695</v>
      </c>
      <c r="G9699" s="34" t="n">
        <v>0.257593208068709</v>
      </c>
      <c r="H9699" s="34" t="n">
        <v>-0.00581713866601435</v>
      </c>
      <c r="I9699" s="34" t="n">
        <v>-0.0225826554575256</v>
      </c>
      <c r="J9699" s="35" t="n">
        <v>3.85</v>
      </c>
      <c r="K9699" s="6" t="n">
        <v>0</v>
      </c>
      <c r="L9699" s="35" t="n">
        <v>-1</v>
      </c>
      <c r="M9699" s="6" t="str">
        <f aca="false">IF(I9699&lt;=0,"Below 0%",IF(I9699&lt;=0.05,"0-5%",IF(I9699&lt;=0.1,"5-10%",IF(I9699&lt;=0.2,"10-20%",IF(I9699&lt;=0.4,"20-40%","Above 40%")))))</f>
        <v>Below 0%</v>
      </c>
      <c r="N9699" s="6" t="str">
        <f aca="false">IF(AND(H9699&gt;=Summary!$B$25,I9699&gt;=Summary!$B$26,I9699&lt;=Summary!$B$27,J9699&gt;=Summary!$B$28,J9699&lt;=Summary!$B$29,F9699*J9699&gt;1),"Yes","No")</f>
        <v>No</v>
      </c>
    </row>
    <row r="9700" customFormat="false" ht="15" hidden="false" customHeight="false" outlineLevel="0" collapsed="false">
      <c r="A9700" s="6" t="s">
        <v>156</v>
      </c>
      <c r="B9700" s="45" t="n">
        <v>44583</v>
      </c>
      <c r="C9700" s="6" t="s">
        <v>205</v>
      </c>
      <c r="D9700" s="6" t="s">
        <v>188</v>
      </c>
      <c r="E9700" s="6" t="s">
        <v>177</v>
      </c>
      <c r="F9700" s="34" t="n">
        <v>0.192988559603691</v>
      </c>
      <c r="G9700" s="34" t="n">
        <v>0.260982592385403</v>
      </c>
      <c r="H9700" s="34" t="n">
        <v>-0.0679940327817115</v>
      </c>
      <c r="I9700" s="34" t="n">
        <v>-0.260530911890484</v>
      </c>
      <c r="J9700" s="35" t="n">
        <v>3.8</v>
      </c>
      <c r="K9700" s="6" t="n">
        <v>1</v>
      </c>
      <c r="L9700" s="35" t="n">
        <v>2.8</v>
      </c>
      <c r="M9700" s="6" t="str">
        <f aca="false">IF(I9700&lt;=0,"Below 0%",IF(I9700&lt;=0.05,"0-5%",IF(I9700&lt;=0.1,"5-10%",IF(I9700&lt;=0.2,"10-20%",IF(I9700&lt;=0.4,"20-40%","Above 40%")))))</f>
        <v>Below 0%</v>
      </c>
      <c r="N9700" s="6" t="str">
        <f aca="false">IF(AND(H9700&gt;=Summary!$B$25,I9700&gt;=Summary!$B$26,I9700&lt;=Summary!$B$27,J9700&gt;=Summary!$B$28,J9700&lt;=Summary!$B$29,F9700*J9700&gt;1),"Yes","No")</f>
        <v>No</v>
      </c>
    </row>
    <row r="9701" customFormat="false" ht="15" hidden="false" customHeight="false" outlineLevel="0" collapsed="false">
      <c r="A9701" s="6" t="s">
        <v>156</v>
      </c>
      <c r="B9701" s="45" t="n">
        <v>44583</v>
      </c>
      <c r="C9701" s="6" t="s">
        <v>176</v>
      </c>
      <c r="D9701" s="6" t="s">
        <v>189</v>
      </c>
      <c r="E9701" s="6" t="s">
        <v>187</v>
      </c>
      <c r="F9701" s="34" t="n">
        <v>0.36816081404686</v>
      </c>
      <c r="G9701" s="34" t="n">
        <v>0.505570744405901</v>
      </c>
      <c r="H9701" s="34" t="n">
        <v>-0.137409930359042</v>
      </c>
      <c r="I9701" s="34" t="n">
        <v>-0.27179169657159</v>
      </c>
      <c r="J9701" s="35" t="n">
        <v>1.97</v>
      </c>
      <c r="K9701" s="6" t="n">
        <v>1</v>
      </c>
      <c r="L9701" s="35" t="n">
        <v>0.97</v>
      </c>
      <c r="M9701" s="6" t="str">
        <f aca="false">IF(I9701&lt;=0,"Below 0%",IF(I9701&lt;=0.05,"0-5%",IF(I9701&lt;=0.1,"5-10%",IF(I9701&lt;=0.2,"10-20%",IF(I9701&lt;=0.4,"20-40%","Above 40%")))))</f>
        <v>Below 0%</v>
      </c>
      <c r="N9701" s="6" t="str">
        <f aca="false">IF(AND(H9701&gt;=Summary!$B$25,I9701&gt;=Summary!$B$26,I9701&lt;=Summary!$B$27,J9701&gt;=Summary!$B$28,J9701&lt;=Summary!$B$29,F9701*J9701&gt;1),"Yes","No")</f>
        <v>No</v>
      </c>
    </row>
    <row r="9702" customFormat="false" ht="15" hidden="false" customHeight="false" outlineLevel="0" collapsed="false">
      <c r="A9702" s="6" t="s">
        <v>156</v>
      </c>
      <c r="B9702" s="45" t="n">
        <v>44583</v>
      </c>
      <c r="C9702" s="6" t="s">
        <v>176</v>
      </c>
      <c r="D9702" s="6" t="s">
        <v>189</v>
      </c>
      <c r="E9702" s="6" t="s">
        <v>174</v>
      </c>
      <c r="F9702" s="34" t="n">
        <v>0.331675469875336</v>
      </c>
      <c r="G9702" s="34" t="n">
        <v>0.251508678403946</v>
      </c>
      <c r="H9702" s="34" t="n">
        <v>0.0801667914713898</v>
      </c>
      <c r="I9702" s="34" t="n">
        <v>0.318743639305498</v>
      </c>
      <c r="J9702" s="35" t="n">
        <v>3.96</v>
      </c>
      <c r="K9702" s="6" t="n">
        <v>0</v>
      </c>
      <c r="L9702" s="35" t="n">
        <v>-1</v>
      </c>
      <c r="M9702" s="6" t="str">
        <f aca="false">IF(I9702&lt;=0,"Below 0%",IF(I9702&lt;=0.05,"0-5%",IF(I9702&lt;=0.1,"5-10%",IF(I9702&lt;=0.2,"10-20%",IF(I9702&lt;=0.4,"20-40%","Above 40%")))))</f>
        <v>20-40%</v>
      </c>
      <c r="N9702" s="6" t="str">
        <f aca="false">IF(AND(H9702&gt;=Summary!$B$25,I9702&gt;=Summary!$B$26,I9702&lt;=Summary!$B$27,J9702&gt;=Summary!$B$28,J9702&lt;=Summary!$B$29,F9702*J9702&gt;1),"Yes","No")</f>
        <v>Yes</v>
      </c>
    </row>
    <row r="9703" customFormat="false" ht="15" hidden="false" customHeight="false" outlineLevel="0" collapsed="false">
      <c r="A9703" s="6" t="s">
        <v>156</v>
      </c>
      <c r="B9703" s="45" t="n">
        <v>44583</v>
      </c>
      <c r="C9703" s="6" t="s">
        <v>176</v>
      </c>
      <c r="D9703" s="6" t="s">
        <v>189</v>
      </c>
      <c r="E9703" s="6" t="s">
        <v>177</v>
      </c>
      <c r="F9703" s="34" t="n">
        <v>0.300163745880127</v>
      </c>
      <c r="G9703" s="34" t="n">
        <v>0.242920577190153</v>
      </c>
      <c r="H9703" s="34" t="n">
        <v>0.0572431686899743</v>
      </c>
      <c r="I9703" s="34" t="n">
        <v>0.23564561451361</v>
      </c>
      <c r="J9703" s="35" t="n">
        <v>4.1</v>
      </c>
      <c r="K9703" s="6" t="n">
        <v>0</v>
      </c>
      <c r="L9703" s="35" t="n">
        <v>-1</v>
      </c>
      <c r="M9703" s="6" t="str">
        <f aca="false">IF(I9703&lt;=0,"Below 0%",IF(I9703&lt;=0.05,"0-5%",IF(I9703&lt;=0.1,"5-10%",IF(I9703&lt;=0.2,"10-20%",IF(I9703&lt;=0.4,"20-40%","Above 40%")))))</f>
        <v>20-40%</v>
      </c>
      <c r="N9703" s="6" t="str">
        <f aca="false">IF(AND(H9703&gt;=Summary!$B$25,I9703&gt;=Summary!$B$26,I9703&lt;=Summary!$B$27,J9703&gt;=Summary!$B$28,J9703&lt;=Summary!$B$29,F9703*J9703&gt;1),"Yes","No")</f>
        <v>Yes</v>
      </c>
    </row>
    <row r="9704" customFormat="false" ht="15" hidden="false" customHeight="false" outlineLevel="0" collapsed="false">
      <c r="A9704" s="6" t="s">
        <v>156</v>
      </c>
      <c r="B9704" s="45" t="n">
        <v>44583</v>
      </c>
      <c r="C9704" s="6" t="s">
        <v>179</v>
      </c>
      <c r="D9704" s="6" t="s">
        <v>194</v>
      </c>
      <c r="E9704" s="6" t="s">
        <v>187</v>
      </c>
      <c r="F9704" s="34" t="n">
        <v>0.149361118674278</v>
      </c>
      <c r="G9704" s="34" t="n">
        <v>0.0865961558018916</v>
      </c>
      <c r="H9704" s="34" t="n">
        <v>0.0627649628723867</v>
      </c>
      <c r="I9704" s="34" t="n">
        <v>0.724800798501677</v>
      </c>
      <c r="J9704" s="35" t="n">
        <v>11.5</v>
      </c>
      <c r="K9704" s="6" t="n">
        <v>0</v>
      </c>
      <c r="L9704" s="35" t="n">
        <v>-1</v>
      </c>
      <c r="M9704" s="6" t="str">
        <f aca="false">IF(I9704&lt;=0,"Below 0%",IF(I9704&lt;=0.05,"0-5%",IF(I9704&lt;=0.1,"5-10%",IF(I9704&lt;=0.2,"10-20%",IF(I9704&lt;=0.4,"20-40%","Above 40%")))))</f>
        <v>Above 40%</v>
      </c>
      <c r="N9704" s="6" t="str">
        <f aca="false">IF(AND(H9704&gt;=Summary!$B$25,I9704&gt;=Summary!$B$26,I9704&lt;=Summary!$B$27,J9704&gt;=Summary!$B$28,J9704&lt;=Summary!$B$29,F9704*J9704&gt;1),"Yes","No")</f>
        <v>No</v>
      </c>
    </row>
    <row r="9705" customFormat="false" ht="15" hidden="false" customHeight="false" outlineLevel="0" collapsed="false">
      <c r="A9705" s="6" t="s">
        <v>156</v>
      </c>
      <c r="B9705" s="45" t="n">
        <v>44583</v>
      </c>
      <c r="C9705" s="6" t="s">
        <v>179</v>
      </c>
      <c r="D9705" s="6" t="s">
        <v>194</v>
      </c>
      <c r="E9705" s="6" t="s">
        <v>174</v>
      </c>
      <c r="F9705" s="34" t="n">
        <v>0.149540990591049</v>
      </c>
      <c r="G9705" s="34" t="n">
        <v>0.153208583341808</v>
      </c>
      <c r="H9705" s="34" t="n">
        <v>-0.00366759275075901</v>
      </c>
      <c r="I9705" s="34" t="n">
        <v>-0.0239385592553689</v>
      </c>
      <c r="J9705" s="35" t="n">
        <v>6.5</v>
      </c>
      <c r="K9705" s="6" t="n">
        <v>1</v>
      </c>
      <c r="L9705" s="35" t="n">
        <v>5.5</v>
      </c>
      <c r="M9705" s="6" t="str">
        <f aca="false">IF(I9705&lt;=0,"Below 0%",IF(I9705&lt;=0.05,"0-5%",IF(I9705&lt;=0.1,"5-10%",IF(I9705&lt;=0.2,"10-20%",IF(I9705&lt;=0.4,"20-40%","Above 40%")))))</f>
        <v>Below 0%</v>
      </c>
      <c r="N9705" s="6" t="str">
        <f aca="false">IF(AND(H9705&gt;=Summary!$B$25,I9705&gt;=Summary!$B$26,I9705&lt;=Summary!$B$27,J9705&gt;=Summary!$B$28,J9705&lt;=Summary!$B$29,F9705*J9705&gt;1),"Yes","No")</f>
        <v>No</v>
      </c>
    </row>
    <row r="9706" customFormat="false" ht="15" hidden="false" customHeight="false" outlineLevel="0" collapsed="false">
      <c r="A9706" s="6" t="s">
        <v>156</v>
      </c>
      <c r="B9706" s="45" t="n">
        <v>44583</v>
      </c>
      <c r="C9706" s="6" t="s">
        <v>179</v>
      </c>
      <c r="D9706" s="6" t="s">
        <v>194</v>
      </c>
      <c r="E9706" s="6" t="s">
        <v>177</v>
      </c>
      <c r="F9706" s="34" t="n">
        <v>0.701097846031189</v>
      </c>
      <c r="G9706" s="34" t="n">
        <v>0.7601952608563</v>
      </c>
      <c r="H9706" s="34" t="n">
        <v>-0.0590974148251112</v>
      </c>
      <c r="I9706" s="34" t="n">
        <v>-0.0777397832742901</v>
      </c>
      <c r="J9706" s="35" t="n">
        <v>1.31</v>
      </c>
      <c r="K9706" s="6" t="n">
        <v>0</v>
      </c>
      <c r="L9706" s="35" t="n">
        <v>-1</v>
      </c>
      <c r="M9706" s="6" t="str">
        <f aca="false">IF(I9706&lt;=0,"Below 0%",IF(I9706&lt;=0.05,"0-5%",IF(I9706&lt;=0.1,"5-10%",IF(I9706&lt;=0.2,"10-20%",IF(I9706&lt;=0.4,"20-40%","Above 40%")))))</f>
        <v>Below 0%</v>
      </c>
      <c r="N9706" s="6" t="str">
        <f aca="false">IF(AND(H9706&gt;=Summary!$B$25,I9706&gt;=Summary!$B$26,I9706&lt;=Summary!$B$27,J9706&gt;=Summary!$B$28,J9706&lt;=Summary!$B$29,F9706*J9706&gt;1),"Yes","No")</f>
        <v>No</v>
      </c>
    </row>
    <row r="9707" customFormat="false" ht="15" hidden="false" customHeight="false" outlineLevel="0" collapsed="false">
      <c r="A9707" s="6" t="s">
        <v>156</v>
      </c>
      <c r="B9707" s="45" t="n">
        <v>44584</v>
      </c>
      <c r="C9707" s="6" t="s">
        <v>185</v>
      </c>
      <c r="D9707" s="6" t="s">
        <v>196</v>
      </c>
      <c r="E9707" s="6" t="s">
        <v>187</v>
      </c>
      <c r="F9707" s="34" t="n">
        <v>0.72613137960434</v>
      </c>
      <c r="G9707" s="34" t="n">
        <v>0.717284604094988</v>
      </c>
      <c r="H9707" s="34" t="n">
        <v>0.0088467755093512</v>
      </c>
      <c r="I9707" s="34" t="n">
        <v>0.0123337033289783</v>
      </c>
      <c r="J9707" s="35" t="n">
        <v>1.42</v>
      </c>
      <c r="K9707" s="6" t="n">
        <v>0</v>
      </c>
      <c r="L9707" s="35" t="n">
        <v>-1</v>
      </c>
      <c r="M9707" s="6" t="str">
        <f aca="false">IF(I9707&lt;=0,"Below 0%",IF(I9707&lt;=0.05,"0-5%",IF(I9707&lt;=0.1,"5-10%",IF(I9707&lt;=0.2,"10-20%",IF(I9707&lt;=0.4,"20-40%","Above 40%")))))</f>
        <v>0-5%</v>
      </c>
      <c r="N9707" s="6" t="str">
        <f aca="false">IF(AND(H9707&gt;=Summary!$B$25,I9707&gt;=Summary!$B$26,I9707&lt;=Summary!$B$27,J9707&gt;=Summary!$B$28,J9707&lt;=Summary!$B$29,F9707*J9707&gt;1),"Yes","No")</f>
        <v>No</v>
      </c>
    </row>
    <row r="9708" customFormat="false" ht="15" hidden="false" customHeight="false" outlineLevel="0" collapsed="false">
      <c r="A9708" s="6" t="s">
        <v>156</v>
      </c>
      <c r="B9708" s="45" t="n">
        <v>44584</v>
      </c>
      <c r="C9708" s="6" t="s">
        <v>185</v>
      </c>
      <c r="D9708" s="6" t="s">
        <v>196</v>
      </c>
      <c r="E9708" s="6" t="s">
        <v>174</v>
      </c>
      <c r="F9708" s="34" t="n">
        <v>0.169528588652611</v>
      </c>
      <c r="G9708" s="34" t="n">
        <v>0.192178139210355</v>
      </c>
      <c r="H9708" s="34" t="n">
        <v>-0.0226495505577446</v>
      </c>
      <c r="I9708" s="34" t="n">
        <v>-0.117857060385795</v>
      </c>
      <c r="J9708" s="35" t="n">
        <v>5.3</v>
      </c>
      <c r="K9708" s="6" t="n">
        <v>1</v>
      </c>
      <c r="L9708" s="35" t="n">
        <v>4.3</v>
      </c>
      <c r="M9708" s="6" t="str">
        <f aca="false">IF(I9708&lt;=0,"Below 0%",IF(I9708&lt;=0.05,"0-5%",IF(I9708&lt;=0.1,"5-10%",IF(I9708&lt;=0.2,"10-20%",IF(I9708&lt;=0.4,"20-40%","Above 40%")))))</f>
        <v>Below 0%</v>
      </c>
      <c r="N9708" s="6" t="str">
        <f aca="false">IF(AND(H9708&gt;=Summary!$B$25,I9708&gt;=Summary!$B$26,I9708&lt;=Summary!$B$27,J9708&gt;=Summary!$B$28,J9708&lt;=Summary!$B$29,F9708*J9708&gt;1),"Yes","No")</f>
        <v>No</v>
      </c>
    </row>
    <row r="9709" customFormat="false" ht="15" hidden="false" customHeight="false" outlineLevel="0" collapsed="false">
      <c r="A9709" s="6" t="s">
        <v>156</v>
      </c>
      <c r="B9709" s="45" t="n">
        <v>44584</v>
      </c>
      <c r="C9709" s="6" t="s">
        <v>185</v>
      </c>
      <c r="D9709" s="6" t="s">
        <v>196</v>
      </c>
      <c r="E9709" s="6" t="s">
        <v>177</v>
      </c>
      <c r="F9709" s="34" t="n">
        <v>0.104340083897114</v>
      </c>
      <c r="G9709" s="34" t="n">
        <v>0.0905372566946563</v>
      </c>
      <c r="H9709" s="34" t="n">
        <v>0.0138028272024575</v>
      </c>
      <c r="I9709" s="34" t="n">
        <v>0.15245466569645</v>
      </c>
      <c r="J9709" s="35" t="n">
        <v>11.25</v>
      </c>
      <c r="K9709" s="6" t="n">
        <v>0</v>
      </c>
      <c r="L9709" s="35" t="n">
        <v>-1</v>
      </c>
      <c r="M9709" s="6" t="str">
        <f aca="false">IF(I9709&lt;=0,"Below 0%",IF(I9709&lt;=0.05,"0-5%",IF(I9709&lt;=0.1,"5-10%",IF(I9709&lt;=0.2,"10-20%",IF(I9709&lt;=0.4,"20-40%","Above 40%")))))</f>
        <v>10-20%</v>
      </c>
      <c r="N9709" s="6" t="str">
        <f aca="false">IF(AND(H9709&gt;=Summary!$B$25,I9709&gt;=Summary!$B$26,I9709&lt;=Summary!$B$27,J9709&gt;=Summary!$B$28,J9709&lt;=Summary!$B$29,F9709*J9709&gt;1),"Yes","No")</f>
        <v>No</v>
      </c>
    </row>
    <row r="9710" customFormat="false" ht="15" hidden="false" customHeight="false" outlineLevel="0" collapsed="false">
      <c r="A9710" s="6" t="s">
        <v>156</v>
      </c>
      <c r="B9710" s="45" t="n">
        <v>44584</v>
      </c>
      <c r="C9710" s="6" t="s">
        <v>190</v>
      </c>
      <c r="D9710" s="6" t="s">
        <v>181</v>
      </c>
      <c r="E9710" s="6" t="s">
        <v>187</v>
      </c>
      <c r="F9710" s="34" t="n">
        <v>0.473710834980011</v>
      </c>
      <c r="G9710" s="34" t="n">
        <v>0.57481955880858</v>
      </c>
      <c r="H9710" s="34" t="n">
        <v>-0.101108723828569</v>
      </c>
      <c r="I9710" s="34" t="n">
        <v>-0.175896457034509</v>
      </c>
      <c r="J9710" s="35" t="n">
        <v>1.75</v>
      </c>
      <c r="K9710" s="6" t="n">
        <v>1</v>
      </c>
      <c r="L9710" s="35" t="n">
        <v>0.75</v>
      </c>
      <c r="M9710" s="6" t="str">
        <f aca="false">IF(I9710&lt;=0,"Below 0%",IF(I9710&lt;=0.05,"0-5%",IF(I9710&lt;=0.1,"5-10%",IF(I9710&lt;=0.2,"10-20%",IF(I9710&lt;=0.4,"20-40%","Above 40%")))))</f>
        <v>Below 0%</v>
      </c>
      <c r="N9710" s="6" t="str">
        <f aca="false">IF(AND(H9710&gt;=Summary!$B$25,I9710&gt;=Summary!$B$26,I9710&lt;=Summary!$B$27,J9710&gt;=Summary!$B$28,J9710&lt;=Summary!$B$29,F9710*J9710&gt;1),"Yes","No")</f>
        <v>No</v>
      </c>
    </row>
    <row r="9711" customFormat="false" ht="15" hidden="false" customHeight="false" outlineLevel="0" collapsed="false">
      <c r="A9711" s="6" t="s">
        <v>156</v>
      </c>
      <c r="B9711" s="45" t="n">
        <v>44584</v>
      </c>
      <c r="C9711" s="6" t="s">
        <v>190</v>
      </c>
      <c r="D9711" s="6" t="s">
        <v>181</v>
      </c>
      <c r="E9711" s="6" t="s">
        <v>174</v>
      </c>
      <c r="F9711" s="34" t="n">
        <v>0.254498094320297</v>
      </c>
      <c r="G9711" s="34" t="n">
        <v>0.233938192538376</v>
      </c>
      <c r="H9711" s="34" t="n">
        <v>0.0205599017819217</v>
      </c>
      <c r="I9711" s="34" t="n">
        <v>0.0878860418593217</v>
      </c>
      <c r="J9711" s="35" t="n">
        <v>4.3</v>
      </c>
      <c r="K9711" s="6" t="n">
        <v>0</v>
      </c>
      <c r="L9711" s="35" t="n">
        <v>-1</v>
      </c>
      <c r="M9711" s="6" t="str">
        <f aca="false">IF(I9711&lt;=0,"Below 0%",IF(I9711&lt;=0.05,"0-5%",IF(I9711&lt;=0.1,"5-10%",IF(I9711&lt;=0.2,"10-20%",IF(I9711&lt;=0.4,"20-40%","Above 40%")))))</f>
        <v>5-10%</v>
      </c>
      <c r="N9711" s="6" t="str">
        <f aca="false">IF(AND(H9711&gt;=Summary!$B$25,I9711&gt;=Summary!$B$26,I9711&lt;=Summary!$B$27,J9711&gt;=Summary!$B$28,J9711&lt;=Summary!$B$29,F9711*J9711&gt;1),"Yes","No")</f>
        <v>No</v>
      </c>
    </row>
    <row r="9712" customFormat="false" ht="15" hidden="false" customHeight="false" outlineLevel="0" collapsed="false">
      <c r="A9712" s="6" t="s">
        <v>156</v>
      </c>
      <c r="B9712" s="45" t="n">
        <v>44584</v>
      </c>
      <c r="C9712" s="6" t="s">
        <v>190</v>
      </c>
      <c r="D9712" s="6" t="s">
        <v>181</v>
      </c>
      <c r="E9712" s="6" t="s">
        <v>177</v>
      </c>
      <c r="F9712" s="34" t="n">
        <v>0.271791100502014</v>
      </c>
      <c r="G9712" s="34" t="n">
        <v>0.191242248653045</v>
      </c>
      <c r="H9712" s="34" t="n">
        <v>0.0805488518489695</v>
      </c>
      <c r="I9712" s="34" t="n">
        <v>0.421187537880831</v>
      </c>
      <c r="J9712" s="35" t="n">
        <v>5.26</v>
      </c>
      <c r="K9712" s="6" t="n">
        <v>0</v>
      </c>
      <c r="L9712" s="35" t="n">
        <v>-1</v>
      </c>
      <c r="M9712" s="6" t="str">
        <f aca="false">IF(I9712&lt;=0,"Below 0%",IF(I9712&lt;=0.05,"0-5%",IF(I9712&lt;=0.1,"5-10%",IF(I9712&lt;=0.2,"10-20%",IF(I9712&lt;=0.4,"20-40%","Above 40%")))))</f>
        <v>Above 40%</v>
      </c>
      <c r="N9712" s="6" t="str">
        <f aca="false">IF(AND(H9712&gt;=Summary!$B$25,I9712&gt;=Summary!$B$26,I9712&lt;=Summary!$B$27,J9712&gt;=Summary!$B$28,J9712&lt;=Summary!$B$29,F9712*J9712&gt;1),"Yes","No")</f>
        <v>No</v>
      </c>
    </row>
    <row r="9713" customFormat="false" ht="15" hidden="false" customHeight="false" outlineLevel="0" collapsed="false">
      <c r="A9713" s="6" t="s">
        <v>156</v>
      </c>
      <c r="B9713" s="45" t="n">
        <v>44584</v>
      </c>
      <c r="C9713" s="6" t="s">
        <v>180</v>
      </c>
      <c r="D9713" s="6" t="s">
        <v>183</v>
      </c>
      <c r="E9713" s="6" t="s">
        <v>187</v>
      </c>
      <c r="F9713" s="34" t="n">
        <v>0.113910533487797</v>
      </c>
      <c r="G9713" s="34" t="n">
        <v>0.154678974270494</v>
      </c>
      <c r="H9713" s="34" t="n">
        <v>-0.0407684407826973</v>
      </c>
      <c r="I9713" s="34" t="n">
        <v>-0.263568083347926</v>
      </c>
      <c r="J9713" s="35" t="n">
        <v>6.5</v>
      </c>
      <c r="K9713" s="6" t="n">
        <v>0</v>
      </c>
      <c r="L9713" s="35" t="n">
        <v>-1</v>
      </c>
      <c r="M9713" s="6" t="str">
        <f aca="false">IF(I9713&lt;=0,"Below 0%",IF(I9713&lt;=0.05,"0-5%",IF(I9713&lt;=0.1,"5-10%",IF(I9713&lt;=0.2,"10-20%",IF(I9713&lt;=0.4,"20-40%","Above 40%")))))</f>
        <v>Below 0%</v>
      </c>
      <c r="N9713" s="6" t="str">
        <f aca="false">IF(AND(H9713&gt;=Summary!$B$25,I9713&gt;=Summary!$B$26,I9713&lt;=Summary!$B$27,J9713&gt;=Summary!$B$28,J9713&lt;=Summary!$B$29,F9713*J9713&gt;1),"Yes","No")</f>
        <v>No</v>
      </c>
    </row>
    <row r="9714" customFormat="false" ht="15" hidden="false" customHeight="false" outlineLevel="0" collapsed="false">
      <c r="A9714" s="6" t="s">
        <v>156</v>
      </c>
      <c r="B9714" s="45" t="n">
        <v>44584</v>
      </c>
      <c r="C9714" s="6" t="s">
        <v>180</v>
      </c>
      <c r="D9714" s="6" t="s">
        <v>183</v>
      </c>
      <c r="E9714" s="6" t="s">
        <v>174</v>
      </c>
      <c r="F9714" s="34" t="n">
        <v>0.188769608736038</v>
      </c>
      <c r="G9714" s="34" t="n">
        <v>0.228503030172321</v>
      </c>
      <c r="H9714" s="34" t="n">
        <v>-0.0397334214362826</v>
      </c>
      <c r="I9714" s="34" t="n">
        <v>-0.173885752877406</v>
      </c>
      <c r="J9714" s="35" t="n">
        <v>4.4</v>
      </c>
      <c r="K9714" s="6" t="n">
        <v>0</v>
      </c>
      <c r="L9714" s="35" t="n">
        <v>-1</v>
      </c>
      <c r="M9714" s="6" t="str">
        <f aca="false">IF(I9714&lt;=0,"Below 0%",IF(I9714&lt;=0.05,"0-5%",IF(I9714&lt;=0.1,"5-10%",IF(I9714&lt;=0.2,"10-20%",IF(I9714&lt;=0.4,"20-40%","Above 40%")))))</f>
        <v>Below 0%</v>
      </c>
      <c r="N9714" s="6" t="str">
        <f aca="false">IF(AND(H9714&gt;=Summary!$B$25,I9714&gt;=Summary!$B$26,I9714&lt;=Summary!$B$27,J9714&gt;=Summary!$B$28,J9714&lt;=Summary!$B$29,F9714*J9714&gt;1),"Yes","No")</f>
        <v>No</v>
      </c>
    </row>
    <row r="9715" customFormat="false" ht="15" hidden="false" customHeight="false" outlineLevel="0" collapsed="false">
      <c r="A9715" s="6" t="s">
        <v>156</v>
      </c>
      <c r="B9715" s="45" t="n">
        <v>44584</v>
      </c>
      <c r="C9715" s="6" t="s">
        <v>180</v>
      </c>
      <c r="D9715" s="6" t="s">
        <v>183</v>
      </c>
      <c r="E9715" s="6" t="s">
        <v>177</v>
      </c>
      <c r="F9715" s="34" t="n">
        <v>0.697319865226746</v>
      </c>
      <c r="G9715" s="34" t="n">
        <v>0.616817995557185</v>
      </c>
      <c r="H9715" s="34" t="n">
        <v>0.0805018696695605</v>
      </c>
      <c r="I9715" s="34" t="n">
        <v>0.130511545138759</v>
      </c>
      <c r="J9715" s="35" t="n">
        <v>1.63</v>
      </c>
      <c r="K9715" s="6" t="n">
        <v>1</v>
      </c>
      <c r="L9715" s="35" t="n">
        <v>0.63</v>
      </c>
      <c r="M9715" s="6" t="str">
        <f aca="false">IF(I9715&lt;=0,"Below 0%",IF(I9715&lt;=0.05,"0-5%",IF(I9715&lt;=0.1,"5-10%",IF(I9715&lt;=0.2,"10-20%",IF(I9715&lt;=0.4,"20-40%","Above 40%")))))</f>
        <v>10-20%</v>
      </c>
      <c r="N9715" s="6" t="str">
        <f aca="false">IF(AND(H9715&gt;=Summary!$B$25,I9715&gt;=Summary!$B$26,I9715&lt;=Summary!$B$27,J9715&gt;=Summary!$B$28,J9715&lt;=Summary!$B$29,F9715*J9715&gt;1),"Yes","No")</f>
        <v>No</v>
      </c>
    </row>
    <row r="9716" customFormat="false" ht="15" hidden="false" customHeight="false" outlineLevel="0" collapsed="false">
      <c r="A9716" s="6" t="s">
        <v>156</v>
      </c>
      <c r="B9716" s="45" t="n">
        <v>44584</v>
      </c>
      <c r="C9716" s="6" t="s">
        <v>195</v>
      </c>
      <c r="D9716" s="6" t="s">
        <v>201</v>
      </c>
      <c r="E9716" s="6" t="s">
        <v>187</v>
      </c>
      <c r="F9716" s="34" t="n">
        <v>0.523454308509827</v>
      </c>
      <c r="G9716" s="34" t="n">
        <v>0.373264203618433</v>
      </c>
      <c r="H9716" s="34" t="n">
        <v>0.150190104891394</v>
      </c>
      <c r="I9716" s="34" t="n">
        <v>0.402369430112631</v>
      </c>
      <c r="J9716" s="35" t="n">
        <v>2.68</v>
      </c>
      <c r="K9716" s="6" t="n">
        <v>0</v>
      </c>
      <c r="L9716" s="35" t="n">
        <v>-1</v>
      </c>
      <c r="M9716" s="6" t="str">
        <f aca="false">IF(I9716&lt;=0,"Below 0%",IF(I9716&lt;=0.05,"0-5%",IF(I9716&lt;=0.1,"5-10%",IF(I9716&lt;=0.2,"10-20%",IF(I9716&lt;=0.4,"20-40%","Above 40%")))))</f>
        <v>Above 40%</v>
      </c>
      <c r="N9716" s="6" t="str">
        <f aca="false">IF(AND(H9716&gt;=Summary!$B$25,I9716&gt;=Summary!$B$26,I9716&lt;=Summary!$B$27,J9716&gt;=Summary!$B$28,J9716&lt;=Summary!$B$29,F9716*J9716&gt;1),"Yes","No")</f>
        <v>No</v>
      </c>
    </row>
    <row r="9717" customFormat="false" ht="15" hidden="false" customHeight="false" outlineLevel="0" collapsed="false">
      <c r="A9717" s="6" t="s">
        <v>156</v>
      </c>
      <c r="B9717" s="45" t="n">
        <v>44584</v>
      </c>
      <c r="C9717" s="6" t="s">
        <v>195</v>
      </c>
      <c r="D9717" s="6" t="s">
        <v>201</v>
      </c>
      <c r="E9717" s="6" t="s">
        <v>174</v>
      </c>
      <c r="F9717" s="34" t="n">
        <v>0.275844126939774</v>
      </c>
      <c r="G9717" s="34" t="n">
        <v>0.281788187520395</v>
      </c>
      <c r="H9717" s="34" t="n">
        <v>-0.00594406058062091</v>
      </c>
      <c r="I9717" s="34" t="n">
        <v>-0.021094072937996</v>
      </c>
      <c r="J9717" s="35" t="n">
        <v>3.55</v>
      </c>
      <c r="K9717" s="6" t="n">
        <v>1</v>
      </c>
      <c r="L9717" s="35" t="n">
        <v>2.55</v>
      </c>
      <c r="M9717" s="6" t="str">
        <f aca="false">IF(I9717&lt;=0,"Below 0%",IF(I9717&lt;=0.05,"0-5%",IF(I9717&lt;=0.1,"5-10%",IF(I9717&lt;=0.2,"10-20%",IF(I9717&lt;=0.4,"20-40%","Above 40%")))))</f>
        <v>Below 0%</v>
      </c>
      <c r="N9717" s="6" t="str">
        <f aca="false">IF(AND(H9717&gt;=Summary!$B$25,I9717&gt;=Summary!$B$26,I9717&lt;=Summary!$B$27,J9717&gt;=Summary!$B$28,J9717&lt;=Summary!$B$29,F9717*J9717&gt;1),"Yes","No")</f>
        <v>No</v>
      </c>
    </row>
    <row r="9718" customFormat="false" ht="15" hidden="false" customHeight="false" outlineLevel="0" collapsed="false">
      <c r="A9718" s="6" t="s">
        <v>156</v>
      </c>
      <c r="B9718" s="45" t="n">
        <v>44584</v>
      </c>
      <c r="C9718" s="6" t="s">
        <v>195</v>
      </c>
      <c r="D9718" s="6" t="s">
        <v>201</v>
      </c>
      <c r="E9718" s="6" t="s">
        <v>177</v>
      </c>
      <c r="F9718" s="34" t="n">
        <v>0.2007015645504</v>
      </c>
      <c r="G9718" s="34" t="n">
        <v>0.344947608861173</v>
      </c>
      <c r="H9718" s="34" t="n">
        <v>-0.144246044310773</v>
      </c>
      <c r="I9718" s="34" t="n">
        <v>-0.418167978572149</v>
      </c>
      <c r="J9718" s="35" t="n">
        <v>2.9</v>
      </c>
      <c r="K9718" s="6" t="n">
        <v>0</v>
      </c>
      <c r="L9718" s="35" t="n">
        <v>-1</v>
      </c>
      <c r="M9718" s="6" t="str">
        <f aca="false">IF(I9718&lt;=0,"Below 0%",IF(I9718&lt;=0.05,"0-5%",IF(I9718&lt;=0.1,"5-10%",IF(I9718&lt;=0.2,"10-20%",IF(I9718&lt;=0.4,"20-40%","Above 40%")))))</f>
        <v>Below 0%</v>
      </c>
      <c r="N9718" s="6" t="str">
        <f aca="false">IF(AND(H9718&gt;=Summary!$B$25,I9718&gt;=Summary!$B$26,I9718&lt;=Summary!$B$27,J9718&gt;=Summary!$B$28,J9718&lt;=Summary!$B$29,F9718*J9718&gt;1),"Yes","No")</f>
        <v>No</v>
      </c>
    </row>
    <row r="9719" customFormat="false" ht="15" hidden="false" customHeight="false" outlineLevel="0" collapsed="false">
      <c r="A9719" s="6" t="s">
        <v>156</v>
      </c>
      <c r="B9719" s="45" t="n">
        <v>44597</v>
      </c>
      <c r="C9719" s="6" t="s">
        <v>196</v>
      </c>
      <c r="D9719" s="6" t="s">
        <v>198</v>
      </c>
      <c r="E9719" s="6" t="s">
        <v>187</v>
      </c>
      <c r="F9719" s="34" t="n">
        <v>0.502698838710785</v>
      </c>
      <c r="G9719" s="34" t="n">
        <v>0.436781972749669</v>
      </c>
      <c r="H9719" s="34" t="n">
        <v>0.0659168659611161</v>
      </c>
      <c r="I9719" s="34" t="n">
        <v>0.150914804349984</v>
      </c>
      <c r="J9719" s="35" t="n">
        <v>2.27</v>
      </c>
      <c r="K9719" s="6" t="n">
        <v>0</v>
      </c>
      <c r="L9719" s="35" t="n">
        <v>-1</v>
      </c>
      <c r="M9719" s="6" t="str">
        <f aca="false">IF(I9719&lt;=0,"Below 0%",IF(I9719&lt;=0.05,"0-5%",IF(I9719&lt;=0.1,"5-10%",IF(I9719&lt;=0.2,"10-20%",IF(I9719&lt;=0.4,"20-40%","Above 40%")))))</f>
        <v>10-20%</v>
      </c>
      <c r="N9719" s="6" t="str">
        <f aca="false">IF(AND(H9719&gt;=Summary!$B$25,I9719&gt;=Summary!$B$26,I9719&lt;=Summary!$B$27,J9719&gt;=Summary!$B$28,J9719&lt;=Summary!$B$29,F9719*J9719&gt;1),"Yes","No")</f>
        <v>Yes</v>
      </c>
    </row>
    <row r="9720" customFormat="false" ht="15" hidden="false" customHeight="false" outlineLevel="0" collapsed="false">
      <c r="A9720" s="6" t="s">
        <v>156</v>
      </c>
      <c r="B9720" s="45" t="n">
        <v>44597</v>
      </c>
      <c r="C9720" s="6" t="s">
        <v>196</v>
      </c>
      <c r="D9720" s="6" t="s">
        <v>198</v>
      </c>
      <c r="E9720" s="6" t="s">
        <v>174</v>
      </c>
      <c r="F9720" s="34" t="n">
        <v>0.298596501350403</v>
      </c>
      <c r="G9720" s="34" t="n">
        <v>0.295968680042313</v>
      </c>
      <c r="H9720" s="34" t="n">
        <v>0.00262782130808997</v>
      </c>
      <c r="I9720" s="34" t="n">
        <v>0.00887871415216734</v>
      </c>
      <c r="J9720" s="35" t="n">
        <v>3.35</v>
      </c>
      <c r="K9720" s="6" t="n">
        <v>1</v>
      </c>
      <c r="L9720" s="35" t="n">
        <v>2.35</v>
      </c>
      <c r="M9720" s="6" t="str">
        <f aca="false">IF(I9720&lt;=0,"Below 0%",IF(I9720&lt;=0.05,"0-5%",IF(I9720&lt;=0.1,"5-10%",IF(I9720&lt;=0.2,"10-20%",IF(I9720&lt;=0.4,"20-40%","Above 40%")))))</f>
        <v>0-5%</v>
      </c>
      <c r="N9720" s="6" t="str">
        <f aca="false">IF(AND(H9720&gt;=Summary!$B$25,I9720&gt;=Summary!$B$26,I9720&lt;=Summary!$B$27,J9720&gt;=Summary!$B$28,J9720&lt;=Summary!$B$29,F9720*J9720&gt;1),"Yes","No")</f>
        <v>No</v>
      </c>
    </row>
    <row r="9721" customFormat="false" ht="15" hidden="false" customHeight="false" outlineLevel="0" collapsed="false">
      <c r="A9721" s="6" t="s">
        <v>156</v>
      </c>
      <c r="B9721" s="45" t="n">
        <v>44597</v>
      </c>
      <c r="C9721" s="6" t="s">
        <v>196</v>
      </c>
      <c r="D9721" s="6" t="s">
        <v>198</v>
      </c>
      <c r="E9721" s="6" t="s">
        <v>177</v>
      </c>
      <c r="F9721" s="34" t="n">
        <v>0.198704674839973</v>
      </c>
      <c r="G9721" s="34" t="n">
        <v>0.267249347208018</v>
      </c>
      <c r="H9721" s="34" t="n">
        <v>-0.0685446723680449</v>
      </c>
      <c r="I9721" s="34" t="n">
        <v>-0.256482094658558</v>
      </c>
      <c r="J9721" s="35" t="n">
        <v>3.71</v>
      </c>
      <c r="K9721" s="6" t="n">
        <v>0</v>
      </c>
      <c r="L9721" s="35" t="n">
        <v>-1</v>
      </c>
      <c r="M9721" s="6" t="str">
        <f aca="false">IF(I9721&lt;=0,"Below 0%",IF(I9721&lt;=0.05,"0-5%",IF(I9721&lt;=0.1,"5-10%",IF(I9721&lt;=0.2,"10-20%",IF(I9721&lt;=0.4,"20-40%","Above 40%")))))</f>
        <v>Below 0%</v>
      </c>
      <c r="N9721" s="6" t="str">
        <f aca="false">IF(AND(H9721&gt;=Summary!$B$25,I9721&gt;=Summary!$B$26,I9721&lt;=Summary!$B$27,J9721&gt;=Summary!$B$28,J9721&lt;=Summary!$B$29,F9721*J9721&gt;1),"Yes","No")</f>
        <v>No</v>
      </c>
    </row>
    <row r="9722" customFormat="false" ht="15" hidden="false" customHeight="false" outlineLevel="0" collapsed="false">
      <c r="A9722" s="6" t="s">
        <v>156</v>
      </c>
      <c r="B9722" s="45" t="n">
        <v>44600</v>
      </c>
      <c r="C9722" s="6" t="s">
        <v>196</v>
      </c>
      <c r="D9722" s="6" t="s">
        <v>176</v>
      </c>
      <c r="E9722" s="6" t="s">
        <v>187</v>
      </c>
      <c r="F9722" s="34" t="n">
        <v>0.369822561740875</v>
      </c>
      <c r="G9722" s="34" t="n">
        <v>0.164290657749447</v>
      </c>
      <c r="H9722" s="34" t="n">
        <v>0.205531903991428</v>
      </c>
      <c r="I9722" s="34" t="n">
        <v>1.25102611923848</v>
      </c>
      <c r="J9722" s="35" t="n">
        <v>6.25</v>
      </c>
      <c r="K9722" s="6" t="n">
        <v>0</v>
      </c>
      <c r="L9722" s="35" t="n">
        <v>-1</v>
      </c>
      <c r="M9722" s="6" t="str">
        <f aca="false">IF(I9722&lt;=0,"Below 0%",IF(I9722&lt;=0.05,"0-5%",IF(I9722&lt;=0.1,"5-10%",IF(I9722&lt;=0.2,"10-20%",IF(I9722&lt;=0.4,"20-40%","Above 40%")))))</f>
        <v>Above 40%</v>
      </c>
      <c r="N9722" s="6" t="str">
        <f aca="false">IF(AND(H9722&gt;=Summary!$B$25,I9722&gt;=Summary!$B$26,I9722&lt;=Summary!$B$27,J9722&gt;=Summary!$B$28,J9722&lt;=Summary!$B$29,F9722*J9722&gt;1),"Yes","No")</f>
        <v>No</v>
      </c>
    </row>
    <row r="9723" customFormat="false" ht="15" hidden="false" customHeight="false" outlineLevel="0" collapsed="false">
      <c r="A9723" s="6" t="s">
        <v>156</v>
      </c>
      <c r="B9723" s="45" t="n">
        <v>44600</v>
      </c>
      <c r="C9723" s="6" t="s">
        <v>196</v>
      </c>
      <c r="D9723" s="6" t="s">
        <v>176</v>
      </c>
      <c r="E9723" s="6" t="s">
        <v>174</v>
      </c>
      <c r="F9723" s="34" t="n">
        <v>0.134402275085449</v>
      </c>
      <c r="G9723" s="34" t="n">
        <v>0.242173728993879</v>
      </c>
      <c r="H9723" s="34" t="n">
        <v>-0.10777145390843</v>
      </c>
      <c r="I9723" s="34" t="n">
        <v>-0.445017113772706</v>
      </c>
      <c r="J9723" s="35" t="n">
        <v>4.24</v>
      </c>
      <c r="K9723" s="6" t="n">
        <v>1</v>
      </c>
      <c r="L9723" s="35" t="n">
        <v>3.24</v>
      </c>
      <c r="M9723" s="6" t="str">
        <f aca="false">IF(I9723&lt;=0,"Below 0%",IF(I9723&lt;=0.05,"0-5%",IF(I9723&lt;=0.1,"5-10%",IF(I9723&lt;=0.2,"10-20%",IF(I9723&lt;=0.4,"20-40%","Above 40%")))))</f>
        <v>Below 0%</v>
      </c>
      <c r="N9723" s="6" t="str">
        <f aca="false">IF(AND(H9723&gt;=Summary!$B$25,I9723&gt;=Summary!$B$26,I9723&lt;=Summary!$B$27,J9723&gt;=Summary!$B$28,J9723&lt;=Summary!$B$29,F9723*J9723&gt;1),"Yes","No")</f>
        <v>No</v>
      </c>
    </row>
    <row r="9724" customFormat="false" ht="15" hidden="false" customHeight="false" outlineLevel="0" collapsed="false">
      <c r="A9724" s="6" t="s">
        <v>156</v>
      </c>
      <c r="B9724" s="45" t="n">
        <v>44600</v>
      </c>
      <c r="C9724" s="6" t="s">
        <v>196</v>
      </c>
      <c r="D9724" s="6" t="s">
        <v>176</v>
      </c>
      <c r="E9724" s="6" t="s">
        <v>177</v>
      </c>
      <c r="F9724" s="34" t="n">
        <v>0.495775163173676</v>
      </c>
      <c r="G9724" s="34" t="n">
        <v>0.593535613256674</v>
      </c>
      <c r="H9724" s="34" t="n">
        <v>-0.0977604500829984</v>
      </c>
      <c r="I9724" s="34" t="n">
        <v>-0.16470865083663</v>
      </c>
      <c r="J9724" s="35" t="n">
        <v>1.73</v>
      </c>
      <c r="K9724" s="6" t="n">
        <v>0</v>
      </c>
      <c r="L9724" s="35" t="n">
        <v>-1</v>
      </c>
      <c r="M9724" s="6" t="str">
        <f aca="false">IF(I9724&lt;=0,"Below 0%",IF(I9724&lt;=0.05,"0-5%",IF(I9724&lt;=0.1,"5-10%",IF(I9724&lt;=0.2,"10-20%",IF(I9724&lt;=0.4,"20-40%","Above 40%")))))</f>
        <v>Below 0%</v>
      </c>
      <c r="N9724" s="6" t="str">
        <f aca="false">IF(AND(H9724&gt;=Summary!$B$25,I9724&gt;=Summary!$B$26,I9724&lt;=Summary!$B$27,J9724&gt;=Summary!$B$28,J9724&lt;=Summary!$B$29,F9724*J9724&gt;1),"Yes","No")</f>
        <v>No</v>
      </c>
    </row>
    <row r="9725" customFormat="false" ht="15" hidden="false" customHeight="false" outlineLevel="0" collapsed="false">
      <c r="A9725" s="6" t="s">
        <v>156</v>
      </c>
      <c r="B9725" s="45" t="n">
        <v>44600</v>
      </c>
      <c r="C9725" s="6" t="s">
        <v>188</v>
      </c>
      <c r="D9725" s="6" t="s">
        <v>173</v>
      </c>
      <c r="E9725" s="6" t="s">
        <v>187</v>
      </c>
      <c r="F9725" s="34" t="n">
        <v>0.381426721811295</v>
      </c>
      <c r="G9725" s="34" t="n">
        <v>0.379063691266544</v>
      </c>
      <c r="H9725" s="34" t="n">
        <v>0.00236303054475068</v>
      </c>
      <c r="I9725" s="34" t="n">
        <v>0.00623386148342298</v>
      </c>
      <c r="J9725" s="35" t="n">
        <v>2.66</v>
      </c>
      <c r="K9725" s="6" t="n">
        <v>1</v>
      </c>
      <c r="L9725" s="35" t="n">
        <v>1.66</v>
      </c>
      <c r="M9725" s="6" t="str">
        <f aca="false">IF(I9725&lt;=0,"Below 0%",IF(I9725&lt;=0.05,"0-5%",IF(I9725&lt;=0.1,"5-10%",IF(I9725&lt;=0.2,"10-20%",IF(I9725&lt;=0.4,"20-40%","Above 40%")))))</f>
        <v>0-5%</v>
      </c>
      <c r="N9725" s="6" t="str">
        <f aca="false">IF(AND(H9725&gt;=Summary!$B$25,I9725&gt;=Summary!$B$26,I9725&lt;=Summary!$B$27,J9725&gt;=Summary!$B$28,J9725&lt;=Summary!$B$29,F9725*J9725&gt;1),"Yes","No")</f>
        <v>No</v>
      </c>
    </row>
    <row r="9726" customFormat="false" ht="15" hidden="false" customHeight="false" outlineLevel="0" collapsed="false">
      <c r="A9726" s="6" t="s">
        <v>156</v>
      </c>
      <c r="B9726" s="45" t="n">
        <v>44600</v>
      </c>
      <c r="C9726" s="6" t="s">
        <v>188</v>
      </c>
      <c r="D9726" s="6" t="s">
        <v>173</v>
      </c>
      <c r="E9726" s="6" t="s">
        <v>174</v>
      </c>
      <c r="F9726" s="34" t="n">
        <v>0.342244297266007</v>
      </c>
      <c r="G9726" s="34" t="n">
        <v>0.284833169143787</v>
      </c>
      <c r="H9726" s="34" t="n">
        <v>0.0574111281222193</v>
      </c>
      <c r="I9726" s="34" t="n">
        <v>0.20156054259691</v>
      </c>
      <c r="J9726" s="35" t="n">
        <v>3.54</v>
      </c>
      <c r="K9726" s="6" t="n">
        <v>0</v>
      </c>
      <c r="L9726" s="35" t="n">
        <v>-1</v>
      </c>
      <c r="M9726" s="6" t="str">
        <f aca="false">IF(I9726&lt;=0,"Below 0%",IF(I9726&lt;=0.05,"0-5%",IF(I9726&lt;=0.1,"5-10%",IF(I9726&lt;=0.2,"10-20%",IF(I9726&lt;=0.4,"20-40%","Above 40%")))))</f>
        <v>20-40%</v>
      </c>
      <c r="N9726" s="6" t="str">
        <f aca="false">IF(AND(H9726&gt;=Summary!$B$25,I9726&gt;=Summary!$B$26,I9726&lt;=Summary!$B$27,J9726&gt;=Summary!$B$28,J9726&lt;=Summary!$B$29,F9726*J9726&gt;1),"Yes","No")</f>
        <v>Yes</v>
      </c>
    </row>
    <row r="9727" customFormat="false" ht="15" hidden="false" customHeight="false" outlineLevel="0" collapsed="false">
      <c r="A9727" s="6" t="s">
        <v>156</v>
      </c>
      <c r="B9727" s="45" t="n">
        <v>44600</v>
      </c>
      <c r="C9727" s="6" t="s">
        <v>188</v>
      </c>
      <c r="D9727" s="6" t="s">
        <v>173</v>
      </c>
      <c r="E9727" s="6" t="s">
        <v>177</v>
      </c>
      <c r="F9727" s="34" t="n">
        <v>0.276329010725021</v>
      </c>
      <c r="G9727" s="34" t="n">
        <v>0.336103139589669</v>
      </c>
      <c r="H9727" s="34" t="n">
        <v>-0.0597741288646476</v>
      </c>
      <c r="I9727" s="34" t="n">
        <v>-0.17784460132572</v>
      </c>
      <c r="J9727" s="35" t="n">
        <v>3</v>
      </c>
      <c r="K9727" s="6" t="n">
        <v>0</v>
      </c>
      <c r="L9727" s="35" t="n">
        <v>-1</v>
      </c>
      <c r="M9727" s="6" t="str">
        <f aca="false">IF(I9727&lt;=0,"Below 0%",IF(I9727&lt;=0.05,"0-5%",IF(I9727&lt;=0.1,"5-10%",IF(I9727&lt;=0.2,"10-20%",IF(I9727&lt;=0.4,"20-40%","Above 40%")))))</f>
        <v>Below 0%</v>
      </c>
      <c r="N9727" s="6" t="str">
        <f aca="false">IF(AND(H9727&gt;=Summary!$B$25,I9727&gt;=Summary!$B$26,I9727&lt;=Summary!$B$27,J9727&gt;=Summary!$B$28,J9727&lt;=Summary!$B$29,F9727*J9727&gt;1),"Yes","No")</f>
        <v>No</v>
      </c>
    </row>
    <row r="9728" customFormat="false" ht="15" hidden="false" customHeight="false" outlineLevel="0" collapsed="false">
      <c r="A9728" s="6" t="s">
        <v>156</v>
      </c>
      <c r="B9728" s="45" t="n">
        <v>44600</v>
      </c>
      <c r="C9728" s="6" t="s">
        <v>189</v>
      </c>
      <c r="D9728" s="6" t="s">
        <v>198</v>
      </c>
      <c r="E9728" s="6" t="s">
        <v>187</v>
      </c>
      <c r="F9728" s="34" t="n">
        <v>0.621848821640015</v>
      </c>
      <c r="G9728" s="34" t="n">
        <v>0.628727750904053</v>
      </c>
      <c r="H9728" s="34" t="n">
        <v>-0.00687892926403833</v>
      </c>
      <c r="I9728" s="34" t="n">
        <v>-0.0109410301265485</v>
      </c>
      <c r="J9728" s="35" t="n">
        <v>1.63</v>
      </c>
      <c r="K9728" s="6" t="n">
        <v>1</v>
      </c>
      <c r="L9728" s="35" t="n">
        <v>0.63</v>
      </c>
      <c r="M9728" s="6" t="str">
        <f aca="false">IF(I9728&lt;=0,"Below 0%",IF(I9728&lt;=0.05,"0-5%",IF(I9728&lt;=0.1,"5-10%",IF(I9728&lt;=0.2,"10-20%",IF(I9728&lt;=0.4,"20-40%","Above 40%")))))</f>
        <v>Below 0%</v>
      </c>
      <c r="N9728" s="6" t="str">
        <f aca="false">IF(AND(H9728&gt;=Summary!$B$25,I9728&gt;=Summary!$B$26,I9728&lt;=Summary!$B$27,J9728&gt;=Summary!$B$28,J9728&lt;=Summary!$B$29,F9728*J9728&gt;1),"Yes","No")</f>
        <v>No</v>
      </c>
    </row>
    <row r="9729" customFormat="false" ht="15" hidden="false" customHeight="false" outlineLevel="0" collapsed="false">
      <c r="A9729" s="6" t="s">
        <v>156</v>
      </c>
      <c r="B9729" s="45" t="n">
        <v>44600</v>
      </c>
      <c r="C9729" s="6" t="s">
        <v>189</v>
      </c>
      <c r="D9729" s="6" t="s">
        <v>198</v>
      </c>
      <c r="E9729" s="6" t="s">
        <v>174</v>
      </c>
      <c r="F9729" s="34" t="n">
        <v>0.238672509789467</v>
      </c>
      <c r="G9729" s="34" t="n">
        <v>0.227739163105246</v>
      </c>
      <c r="H9729" s="34" t="n">
        <v>0.010933346684221</v>
      </c>
      <c r="I9729" s="34" t="n">
        <v>0.0480081973392006</v>
      </c>
      <c r="J9729" s="35" t="n">
        <v>4.5</v>
      </c>
      <c r="K9729" s="6" t="n">
        <v>0</v>
      </c>
      <c r="L9729" s="35" t="n">
        <v>-1</v>
      </c>
      <c r="M9729" s="6" t="str">
        <f aca="false">IF(I9729&lt;=0,"Below 0%",IF(I9729&lt;=0.05,"0-5%",IF(I9729&lt;=0.1,"5-10%",IF(I9729&lt;=0.2,"10-20%",IF(I9729&lt;=0.4,"20-40%","Above 40%")))))</f>
        <v>0-5%</v>
      </c>
      <c r="N9729" s="6" t="str">
        <f aca="false">IF(AND(H9729&gt;=Summary!$B$25,I9729&gt;=Summary!$B$26,I9729&lt;=Summary!$B$27,J9729&gt;=Summary!$B$28,J9729&lt;=Summary!$B$29,F9729*J9729&gt;1),"Yes","No")</f>
        <v>No</v>
      </c>
    </row>
    <row r="9730" customFormat="false" ht="15" hidden="false" customHeight="false" outlineLevel="0" collapsed="false">
      <c r="A9730" s="6" t="s">
        <v>156</v>
      </c>
      <c r="B9730" s="45" t="n">
        <v>44600</v>
      </c>
      <c r="C9730" s="6" t="s">
        <v>189</v>
      </c>
      <c r="D9730" s="6" t="s">
        <v>198</v>
      </c>
      <c r="E9730" s="6" t="s">
        <v>177</v>
      </c>
      <c r="F9730" s="34" t="n">
        <v>0.139478668570519</v>
      </c>
      <c r="G9730" s="34" t="n">
        <v>0.143533085990701</v>
      </c>
      <c r="H9730" s="34" t="n">
        <v>-0.00405441742018267</v>
      </c>
      <c r="I9730" s="34" t="n">
        <v>-0.0282472671175296</v>
      </c>
      <c r="J9730" s="35" t="n">
        <v>7.14</v>
      </c>
      <c r="K9730" s="6" t="n">
        <v>0</v>
      </c>
      <c r="L9730" s="35" t="n">
        <v>-1</v>
      </c>
      <c r="M9730" s="6" t="str">
        <f aca="false">IF(I9730&lt;=0,"Below 0%",IF(I9730&lt;=0.05,"0-5%",IF(I9730&lt;=0.1,"5-10%",IF(I9730&lt;=0.2,"10-20%",IF(I9730&lt;=0.4,"20-40%","Above 40%")))))</f>
        <v>Below 0%</v>
      </c>
      <c r="N9730" s="6" t="str">
        <f aca="false">IF(AND(H9730&gt;=Summary!$B$25,I9730&gt;=Summary!$B$26,I9730&lt;=Summary!$B$27,J9730&gt;=Summary!$B$28,J9730&lt;=Summary!$B$29,F9730*J9730&gt;1),"Yes","No")</f>
        <v>No</v>
      </c>
    </row>
    <row r="9731" customFormat="false" ht="15" hidden="false" customHeight="false" outlineLevel="0" collapsed="false">
      <c r="A9731" s="6" t="s">
        <v>156</v>
      </c>
      <c r="B9731" s="45" t="n">
        <v>44601</v>
      </c>
      <c r="C9731" s="6" t="s">
        <v>182</v>
      </c>
      <c r="D9731" s="6" t="s">
        <v>205</v>
      </c>
      <c r="E9731" s="6" t="s">
        <v>187</v>
      </c>
      <c r="F9731" s="34" t="n">
        <v>0.492305904626846</v>
      </c>
      <c r="G9731" s="34" t="n">
        <v>0.538381877396073</v>
      </c>
      <c r="H9731" s="34" t="n">
        <v>-0.0460759727692265</v>
      </c>
      <c r="I9731" s="34" t="n">
        <v>-0.085582324932772</v>
      </c>
      <c r="J9731" s="35" t="n">
        <v>1.85</v>
      </c>
      <c r="K9731" s="6" t="n">
        <v>0</v>
      </c>
      <c r="L9731" s="35" t="n">
        <v>-1</v>
      </c>
      <c r="M9731" s="6" t="str">
        <f aca="false">IF(I9731&lt;=0,"Below 0%",IF(I9731&lt;=0.05,"0-5%",IF(I9731&lt;=0.1,"5-10%",IF(I9731&lt;=0.2,"10-20%",IF(I9731&lt;=0.4,"20-40%","Above 40%")))))</f>
        <v>Below 0%</v>
      </c>
      <c r="N9731" s="6" t="str">
        <f aca="false">IF(AND(H9731&gt;=Summary!$B$25,I9731&gt;=Summary!$B$26,I9731&lt;=Summary!$B$27,J9731&gt;=Summary!$B$28,J9731&lt;=Summary!$B$29,F9731*J9731&gt;1),"Yes","No")</f>
        <v>No</v>
      </c>
    </row>
    <row r="9732" customFormat="false" ht="15" hidden="false" customHeight="false" outlineLevel="0" collapsed="false">
      <c r="A9732" s="6" t="s">
        <v>156</v>
      </c>
      <c r="B9732" s="45" t="n">
        <v>44601</v>
      </c>
      <c r="C9732" s="6" t="s">
        <v>182</v>
      </c>
      <c r="D9732" s="6" t="s">
        <v>205</v>
      </c>
      <c r="E9732" s="6" t="s">
        <v>174</v>
      </c>
      <c r="F9732" s="34" t="n">
        <v>0.327270686626434</v>
      </c>
      <c r="G9732" s="34" t="n">
        <v>0.241749143976392</v>
      </c>
      <c r="H9732" s="34" t="n">
        <v>0.0855215426500424</v>
      </c>
      <c r="I9732" s="34" t="n">
        <v>0.353761511802474</v>
      </c>
      <c r="J9732" s="35" t="n">
        <v>4.12</v>
      </c>
      <c r="K9732" s="6" t="n">
        <v>1</v>
      </c>
      <c r="L9732" s="35" t="n">
        <v>3.12</v>
      </c>
      <c r="M9732" s="6" t="str">
        <f aca="false">IF(I9732&lt;=0,"Below 0%",IF(I9732&lt;=0.05,"0-5%",IF(I9732&lt;=0.1,"5-10%",IF(I9732&lt;=0.2,"10-20%",IF(I9732&lt;=0.4,"20-40%","Above 40%")))))</f>
        <v>20-40%</v>
      </c>
      <c r="N9732" s="6" t="str">
        <f aca="false">IF(AND(H9732&gt;=Summary!$B$25,I9732&gt;=Summary!$B$26,I9732&lt;=Summary!$B$27,J9732&gt;=Summary!$B$28,J9732&lt;=Summary!$B$29,F9732*J9732&gt;1),"Yes","No")</f>
        <v>Yes</v>
      </c>
    </row>
    <row r="9733" customFormat="false" ht="15" hidden="false" customHeight="false" outlineLevel="0" collapsed="false">
      <c r="A9733" s="6" t="s">
        <v>156</v>
      </c>
      <c r="B9733" s="45" t="n">
        <v>44601</v>
      </c>
      <c r="C9733" s="6" t="s">
        <v>182</v>
      </c>
      <c r="D9733" s="6" t="s">
        <v>205</v>
      </c>
      <c r="E9733" s="6" t="s">
        <v>177</v>
      </c>
      <c r="F9733" s="34" t="n">
        <v>0.180423423647881</v>
      </c>
      <c r="G9733" s="34" t="n">
        <v>0.219868978627535</v>
      </c>
      <c r="H9733" s="34" t="n">
        <v>-0.0394455549796547</v>
      </c>
      <c r="I9733" s="34" t="n">
        <v>-0.179404822025742</v>
      </c>
      <c r="J9733" s="35" t="n">
        <v>4.53</v>
      </c>
      <c r="K9733" s="6" t="n">
        <v>0</v>
      </c>
      <c r="L9733" s="35" t="n">
        <v>-1</v>
      </c>
      <c r="M9733" s="6" t="str">
        <f aca="false">IF(I9733&lt;=0,"Below 0%",IF(I9733&lt;=0.05,"0-5%",IF(I9733&lt;=0.1,"5-10%",IF(I9733&lt;=0.2,"10-20%",IF(I9733&lt;=0.4,"20-40%","Above 40%")))))</f>
        <v>Below 0%</v>
      </c>
      <c r="N9733" s="6" t="str">
        <f aca="false">IF(AND(H9733&gt;=Summary!$B$25,I9733&gt;=Summary!$B$26,I9733&lt;=Summary!$B$27,J9733&gt;=Summary!$B$28,J9733&lt;=Summary!$B$29,F9733*J9733&gt;1),"Yes","No")</f>
        <v>No</v>
      </c>
    </row>
    <row r="9734" customFormat="false" ht="15" hidden="false" customHeight="false" outlineLevel="0" collapsed="false">
      <c r="A9734" s="6" t="s">
        <v>156</v>
      </c>
      <c r="B9734" s="45" t="n">
        <v>44601</v>
      </c>
      <c r="C9734" s="6" t="s">
        <v>194</v>
      </c>
      <c r="D9734" s="6" t="s">
        <v>206</v>
      </c>
      <c r="E9734" s="6" t="s">
        <v>187</v>
      </c>
      <c r="F9734" s="34" t="n">
        <v>0.876584589481354</v>
      </c>
      <c r="G9734" s="34" t="n">
        <v>0.869659158429212</v>
      </c>
      <c r="H9734" s="34" t="n">
        <v>0.00692543105214194</v>
      </c>
      <c r="I9734" s="34" t="n">
        <v>0.00796338540796926</v>
      </c>
      <c r="J9734" s="35" t="n">
        <v>1.14</v>
      </c>
      <c r="K9734" s="6" t="n">
        <v>1</v>
      </c>
      <c r="L9734" s="35" t="n">
        <v>0.14</v>
      </c>
      <c r="M9734" s="6" t="str">
        <f aca="false">IF(I9734&lt;=0,"Below 0%",IF(I9734&lt;=0.05,"0-5%",IF(I9734&lt;=0.1,"5-10%",IF(I9734&lt;=0.2,"10-20%",IF(I9734&lt;=0.4,"20-40%","Above 40%")))))</f>
        <v>0-5%</v>
      </c>
      <c r="N9734" s="6" t="str">
        <f aca="false">IF(AND(H9734&gt;=Summary!$B$25,I9734&gt;=Summary!$B$26,I9734&lt;=Summary!$B$27,J9734&gt;=Summary!$B$28,J9734&lt;=Summary!$B$29,F9734*J9734&gt;1),"Yes","No")</f>
        <v>No</v>
      </c>
    </row>
    <row r="9735" customFormat="false" ht="15" hidden="false" customHeight="false" outlineLevel="0" collapsed="false">
      <c r="A9735" s="6" t="s">
        <v>156</v>
      </c>
      <c r="B9735" s="45" t="n">
        <v>44601</v>
      </c>
      <c r="C9735" s="6" t="s">
        <v>194</v>
      </c>
      <c r="D9735" s="6" t="s">
        <v>206</v>
      </c>
      <c r="E9735" s="6" t="s">
        <v>174</v>
      </c>
      <c r="F9735" s="34" t="n">
        <v>0.0814132988452911</v>
      </c>
      <c r="G9735" s="34" t="n">
        <v>0.0944201372008859</v>
      </c>
      <c r="H9735" s="34" t="n">
        <v>-0.0130068383555947</v>
      </c>
      <c r="I9735" s="34" t="n">
        <v>-0.137754919037257</v>
      </c>
      <c r="J9735" s="35" t="n">
        <v>10.5</v>
      </c>
      <c r="K9735" s="6" t="n">
        <v>0</v>
      </c>
      <c r="L9735" s="35" t="n">
        <v>-1</v>
      </c>
      <c r="M9735" s="6" t="str">
        <f aca="false">IF(I9735&lt;=0,"Below 0%",IF(I9735&lt;=0.05,"0-5%",IF(I9735&lt;=0.1,"5-10%",IF(I9735&lt;=0.2,"10-20%",IF(I9735&lt;=0.4,"20-40%","Above 40%")))))</f>
        <v>Below 0%</v>
      </c>
      <c r="N9735" s="6" t="str">
        <f aca="false">IF(AND(H9735&gt;=Summary!$B$25,I9735&gt;=Summary!$B$26,I9735&lt;=Summary!$B$27,J9735&gt;=Summary!$B$28,J9735&lt;=Summary!$B$29,F9735*J9735&gt;1),"Yes","No")</f>
        <v>No</v>
      </c>
    </row>
    <row r="9736" customFormat="false" ht="15" hidden="false" customHeight="false" outlineLevel="0" collapsed="false">
      <c r="A9736" s="6" t="s">
        <v>156</v>
      </c>
      <c r="B9736" s="45" t="n">
        <v>44601</v>
      </c>
      <c r="C9736" s="6" t="s">
        <v>194</v>
      </c>
      <c r="D9736" s="6" t="s">
        <v>206</v>
      </c>
      <c r="E9736" s="6" t="s">
        <v>177</v>
      </c>
      <c r="F9736" s="34" t="n">
        <v>0.0420021116733551</v>
      </c>
      <c r="G9736" s="34" t="n">
        <v>0.0359207043699022</v>
      </c>
      <c r="H9736" s="34" t="n">
        <v>0.00608140730345287</v>
      </c>
      <c r="I9736" s="34" t="n">
        <v>0.169300892344095</v>
      </c>
      <c r="J9736" s="35" t="n">
        <v>27.6</v>
      </c>
      <c r="K9736" s="6" t="n">
        <v>0</v>
      </c>
      <c r="L9736" s="35" t="n">
        <v>-1</v>
      </c>
      <c r="M9736" s="6" t="str">
        <f aca="false">IF(I9736&lt;=0,"Below 0%",IF(I9736&lt;=0.05,"0-5%",IF(I9736&lt;=0.1,"5-10%",IF(I9736&lt;=0.2,"10-20%",IF(I9736&lt;=0.4,"20-40%","Above 40%")))))</f>
        <v>10-20%</v>
      </c>
      <c r="N9736" s="6" t="str">
        <f aca="false">IF(AND(H9736&gt;=Summary!$B$25,I9736&gt;=Summary!$B$26,I9736&lt;=Summary!$B$27,J9736&gt;=Summary!$B$28,J9736&lt;=Summary!$B$29,F9736*J9736&gt;1),"Yes","No")</f>
        <v>No</v>
      </c>
    </row>
    <row r="9737" customFormat="false" ht="15" hidden="false" customHeight="false" outlineLevel="0" collapsed="false">
      <c r="A9737" s="6" t="s">
        <v>156</v>
      </c>
      <c r="B9737" s="45" t="n">
        <v>44601</v>
      </c>
      <c r="C9737" s="6" t="s">
        <v>172</v>
      </c>
      <c r="D9737" s="6" t="s">
        <v>180</v>
      </c>
      <c r="E9737" s="6" t="s">
        <v>187</v>
      </c>
      <c r="F9737" s="34" t="n">
        <v>0.207463577389717</v>
      </c>
      <c r="G9737" s="34" t="n">
        <v>0.27318187430547</v>
      </c>
      <c r="H9737" s="34" t="n">
        <v>-0.0657182969157527</v>
      </c>
      <c r="I9737" s="34" t="n">
        <v>-0.240566095692963</v>
      </c>
      <c r="J9737" s="35" t="n">
        <v>3.66</v>
      </c>
      <c r="K9737" s="6" t="n">
        <v>0</v>
      </c>
      <c r="L9737" s="35" t="n">
        <v>-1</v>
      </c>
      <c r="M9737" s="6" t="str">
        <f aca="false">IF(I9737&lt;=0,"Below 0%",IF(I9737&lt;=0.05,"0-5%",IF(I9737&lt;=0.1,"5-10%",IF(I9737&lt;=0.2,"10-20%",IF(I9737&lt;=0.4,"20-40%","Above 40%")))))</f>
        <v>Below 0%</v>
      </c>
      <c r="N9737" s="6" t="str">
        <f aca="false">IF(AND(H9737&gt;=Summary!$B$25,I9737&gt;=Summary!$B$26,I9737&lt;=Summary!$B$27,J9737&gt;=Summary!$B$28,J9737&lt;=Summary!$B$29,F9737*J9737&gt;1),"Yes","No")</f>
        <v>No</v>
      </c>
    </row>
    <row r="9738" customFormat="false" ht="15" hidden="false" customHeight="false" outlineLevel="0" collapsed="false">
      <c r="A9738" s="6" t="s">
        <v>156</v>
      </c>
      <c r="B9738" s="45" t="n">
        <v>44601</v>
      </c>
      <c r="C9738" s="6" t="s">
        <v>172</v>
      </c>
      <c r="D9738" s="6" t="s">
        <v>180</v>
      </c>
      <c r="E9738" s="6" t="s">
        <v>174</v>
      </c>
      <c r="F9738" s="34" t="n">
        <v>0.230495616793633</v>
      </c>
      <c r="G9738" s="34" t="n">
        <v>0.282442276824299</v>
      </c>
      <c r="H9738" s="34" t="n">
        <v>-0.0519466600306668</v>
      </c>
      <c r="I9738" s="34" t="n">
        <v>-0.183919562661583</v>
      </c>
      <c r="J9738" s="35" t="n">
        <v>3.54</v>
      </c>
      <c r="K9738" s="6" t="n">
        <v>1</v>
      </c>
      <c r="L9738" s="35" t="n">
        <v>2.54</v>
      </c>
      <c r="M9738" s="6" t="str">
        <f aca="false">IF(I9738&lt;=0,"Below 0%",IF(I9738&lt;=0.05,"0-5%",IF(I9738&lt;=0.1,"5-10%",IF(I9738&lt;=0.2,"10-20%",IF(I9738&lt;=0.4,"20-40%","Above 40%")))))</f>
        <v>Below 0%</v>
      </c>
      <c r="N9738" s="6" t="str">
        <f aca="false">IF(AND(H9738&gt;=Summary!$B$25,I9738&gt;=Summary!$B$26,I9738&lt;=Summary!$B$27,J9738&gt;=Summary!$B$28,J9738&lt;=Summary!$B$29,F9738*J9738&gt;1),"Yes","No")</f>
        <v>No</v>
      </c>
    </row>
    <row r="9739" customFormat="false" ht="15" hidden="false" customHeight="false" outlineLevel="0" collapsed="false">
      <c r="A9739" s="6" t="s">
        <v>156</v>
      </c>
      <c r="B9739" s="45" t="n">
        <v>44601</v>
      </c>
      <c r="C9739" s="6" t="s">
        <v>172</v>
      </c>
      <c r="D9739" s="6" t="s">
        <v>180</v>
      </c>
      <c r="E9739" s="6" t="s">
        <v>177</v>
      </c>
      <c r="F9739" s="34" t="n">
        <v>0.562040746212006</v>
      </c>
      <c r="G9739" s="34" t="n">
        <v>0.444375848870231</v>
      </c>
      <c r="H9739" s="34" t="n">
        <v>0.117664897341775</v>
      </c>
      <c r="I9739" s="34" t="n">
        <v>0.264786886238131</v>
      </c>
      <c r="J9739" s="35" t="n">
        <v>2.25</v>
      </c>
      <c r="K9739" s="6" t="n">
        <v>0</v>
      </c>
      <c r="L9739" s="35" t="n">
        <v>-1</v>
      </c>
      <c r="M9739" s="6" t="str">
        <f aca="false">IF(I9739&lt;=0,"Below 0%",IF(I9739&lt;=0.05,"0-5%",IF(I9739&lt;=0.1,"5-10%",IF(I9739&lt;=0.2,"10-20%",IF(I9739&lt;=0.4,"20-40%","Above 40%")))))</f>
        <v>20-40%</v>
      </c>
      <c r="N9739" s="6" t="str">
        <f aca="false">IF(AND(H9739&gt;=Summary!$B$25,I9739&gt;=Summary!$B$26,I9739&lt;=Summary!$B$27,J9739&gt;=Summary!$B$28,J9739&lt;=Summary!$B$29,F9739*J9739&gt;1),"Yes","No")</f>
        <v>Yes</v>
      </c>
    </row>
    <row r="9740" customFormat="false" ht="15" hidden="false" customHeight="false" outlineLevel="0" collapsed="false">
      <c r="A9740" s="6" t="s">
        <v>156</v>
      </c>
      <c r="B9740" s="45" t="n">
        <v>44601</v>
      </c>
      <c r="C9740" s="6" t="s">
        <v>181</v>
      </c>
      <c r="D9740" s="6" t="s">
        <v>179</v>
      </c>
      <c r="E9740" s="6" t="s">
        <v>187</v>
      </c>
      <c r="F9740" s="34" t="n">
        <v>0.561476469039917</v>
      </c>
      <c r="G9740" s="34" t="n">
        <v>0.604981837052413</v>
      </c>
      <c r="H9740" s="34" t="n">
        <v>-0.0435053680124962</v>
      </c>
      <c r="I9740" s="34" t="n">
        <v>-0.0719118580889347</v>
      </c>
      <c r="J9740" s="35" t="n">
        <v>1.65</v>
      </c>
      <c r="K9740" s="6" t="n">
        <v>0</v>
      </c>
      <c r="L9740" s="35" t="n">
        <v>-1</v>
      </c>
      <c r="M9740" s="6" t="str">
        <f aca="false">IF(I9740&lt;=0,"Below 0%",IF(I9740&lt;=0.05,"0-5%",IF(I9740&lt;=0.1,"5-10%",IF(I9740&lt;=0.2,"10-20%",IF(I9740&lt;=0.4,"20-40%","Above 40%")))))</f>
        <v>Below 0%</v>
      </c>
      <c r="N9740" s="6" t="str">
        <f aca="false">IF(AND(H9740&gt;=Summary!$B$25,I9740&gt;=Summary!$B$26,I9740&lt;=Summary!$B$27,J9740&gt;=Summary!$B$28,J9740&lt;=Summary!$B$29,F9740*J9740&gt;1),"Yes","No")</f>
        <v>No</v>
      </c>
    </row>
    <row r="9741" customFormat="false" ht="15" hidden="false" customHeight="false" outlineLevel="0" collapsed="false">
      <c r="A9741" s="6" t="s">
        <v>156</v>
      </c>
      <c r="B9741" s="45" t="n">
        <v>44601</v>
      </c>
      <c r="C9741" s="6" t="s">
        <v>181</v>
      </c>
      <c r="D9741" s="6" t="s">
        <v>179</v>
      </c>
      <c r="E9741" s="6" t="s">
        <v>174</v>
      </c>
      <c r="F9741" s="34" t="n">
        <v>0.323980897665024</v>
      </c>
      <c r="G9741" s="34" t="n">
        <v>0.229475869226777</v>
      </c>
      <c r="H9741" s="34" t="n">
        <v>0.0945050284382464</v>
      </c>
      <c r="I9741" s="34" t="n">
        <v>0.411829918137722</v>
      </c>
      <c r="J9741" s="35" t="n">
        <v>4.35</v>
      </c>
      <c r="K9741" s="6" t="n">
        <v>0</v>
      </c>
      <c r="L9741" s="35" t="n">
        <v>-1</v>
      </c>
      <c r="M9741" s="6" t="str">
        <f aca="false">IF(I9741&lt;=0,"Below 0%",IF(I9741&lt;=0.05,"0-5%",IF(I9741&lt;=0.1,"5-10%",IF(I9741&lt;=0.2,"10-20%",IF(I9741&lt;=0.4,"20-40%","Above 40%")))))</f>
        <v>Above 40%</v>
      </c>
      <c r="N9741" s="6" t="str">
        <f aca="false">IF(AND(H9741&gt;=Summary!$B$25,I9741&gt;=Summary!$B$26,I9741&lt;=Summary!$B$27,J9741&gt;=Summary!$B$28,J9741&lt;=Summary!$B$29,F9741*J9741&gt;1),"Yes","No")</f>
        <v>No</v>
      </c>
    </row>
    <row r="9742" customFormat="false" ht="15" hidden="false" customHeight="false" outlineLevel="0" collapsed="false">
      <c r="A9742" s="6" t="s">
        <v>156</v>
      </c>
      <c r="B9742" s="45" t="n">
        <v>44601</v>
      </c>
      <c r="C9742" s="6" t="s">
        <v>181</v>
      </c>
      <c r="D9742" s="6" t="s">
        <v>179</v>
      </c>
      <c r="E9742" s="6" t="s">
        <v>177</v>
      </c>
      <c r="F9742" s="34" t="n">
        <v>0.114542692899704</v>
      </c>
      <c r="G9742" s="34" t="n">
        <v>0.16554229372081</v>
      </c>
      <c r="H9742" s="34" t="n">
        <v>-0.0509996008211056</v>
      </c>
      <c r="I9742" s="34" t="n">
        <v>-0.308075958565111</v>
      </c>
      <c r="J9742" s="35" t="n">
        <v>6.03</v>
      </c>
      <c r="K9742" s="6" t="n">
        <v>1</v>
      </c>
      <c r="L9742" s="35" t="n">
        <v>5.03</v>
      </c>
      <c r="M9742" s="6" t="str">
        <f aca="false">IF(I9742&lt;=0,"Below 0%",IF(I9742&lt;=0.05,"0-5%",IF(I9742&lt;=0.1,"5-10%",IF(I9742&lt;=0.2,"10-20%",IF(I9742&lt;=0.4,"20-40%","Above 40%")))))</f>
        <v>Below 0%</v>
      </c>
      <c r="N9742" s="6" t="str">
        <f aca="false">IF(AND(H9742&gt;=Summary!$B$25,I9742&gt;=Summary!$B$26,I9742&lt;=Summary!$B$27,J9742&gt;=Summary!$B$28,J9742&lt;=Summary!$B$29,F9742*J9742&gt;1),"Yes","No")</f>
        <v>No</v>
      </c>
    </row>
    <row r="9743" customFormat="false" ht="15" hidden="false" customHeight="false" outlineLevel="0" collapsed="false">
      <c r="A9743" s="6" t="s">
        <v>156</v>
      </c>
      <c r="B9743" s="45" t="n">
        <v>44602</v>
      </c>
      <c r="C9743" s="6" t="s">
        <v>183</v>
      </c>
      <c r="D9743" s="6" t="s">
        <v>195</v>
      </c>
      <c r="E9743" s="6" t="s">
        <v>187</v>
      </c>
      <c r="F9743" s="34" t="n">
        <v>0.825103580951691</v>
      </c>
      <c r="G9743" s="34" t="n">
        <v>0.782540703466889</v>
      </c>
      <c r="H9743" s="34" t="n">
        <v>0.042562877484802</v>
      </c>
      <c r="I9743" s="34" t="n">
        <v>0.0543906244061629</v>
      </c>
      <c r="J9743" s="35" t="n">
        <v>1.29</v>
      </c>
      <c r="K9743" s="6" t="n">
        <v>1</v>
      </c>
      <c r="L9743" s="35" t="n">
        <v>0.29</v>
      </c>
      <c r="M9743" s="6" t="str">
        <f aca="false">IF(I9743&lt;=0,"Below 0%",IF(I9743&lt;=0.05,"0-5%",IF(I9743&lt;=0.1,"5-10%",IF(I9743&lt;=0.2,"10-20%",IF(I9743&lt;=0.4,"20-40%","Above 40%")))))</f>
        <v>5-10%</v>
      </c>
      <c r="N9743" s="6" t="str">
        <f aca="false">IF(AND(H9743&gt;=Summary!$B$25,I9743&gt;=Summary!$B$26,I9743&lt;=Summary!$B$27,J9743&gt;=Summary!$B$28,J9743&lt;=Summary!$B$29,F9743*J9743&gt;1),"Yes","No")</f>
        <v>No</v>
      </c>
    </row>
    <row r="9744" customFormat="false" ht="15" hidden="false" customHeight="false" outlineLevel="0" collapsed="false">
      <c r="A9744" s="6" t="s">
        <v>156</v>
      </c>
      <c r="B9744" s="45" t="n">
        <v>44602</v>
      </c>
      <c r="C9744" s="6" t="s">
        <v>183</v>
      </c>
      <c r="D9744" s="6" t="s">
        <v>195</v>
      </c>
      <c r="E9744" s="6" t="s">
        <v>174</v>
      </c>
      <c r="F9744" s="34" t="n">
        <v>0.129452362656593</v>
      </c>
      <c r="G9744" s="34" t="n">
        <v>0.138284590064697</v>
      </c>
      <c r="H9744" s="34" t="n">
        <v>-0.00883222740810344</v>
      </c>
      <c r="I9744" s="34" t="n">
        <v>-0.0638699323183535</v>
      </c>
      <c r="J9744" s="35" t="n">
        <v>7.3</v>
      </c>
      <c r="K9744" s="6" t="n">
        <v>0</v>
      </c>
      <c r="L9744" s="35" t="n">
        <v>-1</v>
      </c>
      <c r="M9744" s="6" t="str">
        <f aca="false">IF(I9744&lt;=0,"Below 0%",IF(I9744&lt;=0.05,"0-5%",IF(I9744&lt;=0.1,"5-10%",IF(I9744&lt;=0.2,"10-20%",IF(I9744&lt;=0.4,"20-40%","Above 40%")))))</f>
        <v>Below 0%</v>
      </c>
      <c r="N9744" s="6" t="str">
        <f aca="false">IF(AND(H9744&gt;=Summary!$B$25,I9744&gt;=Summary!$B$26,I9744&lt;=Summary!$B$27,J9744&gt;=Summary!$B$28,J9744&lt;=Summary!$B$29,F9744*J9744&gt;1),"Yes","No")</f>
        <v>No</v>
      </c>
    </row>
    <row r="9745" customFormat="false" ht="15" hidden="false" customHeight="false" outlineLevel="0" collapsed="false">
      <c r="A9745" s="6" t="s">
        <v>156</v>
      </c>
      <c r="B9745" s="45" t="n">
        <v>44602</v>
      </c>
      <c r="C9745" s="6" t="s">
        <v>183</v>
      </c>
      <c r="D9745" s="6" t="s">
        <v>195</v>
      </c>
      <c r="E9745" s="6" t="s">
        <v>177</v>
      </c>
      <c r="F9745" s="34" t="n">
        <v>0.0454439930617809</v>
      </c>
      <c r="G9745" s="34" t="n">
        <v>0.0791747064684146</v>
      </c>
      <c r="H9745" s="34" t="n">
        <v>-0.0337307134066337</v>
      </c>
      <c r="I9745" s="34" t="n">
        <v>-0.426028903815261</v>
      </c>
      <c r="J9745" s="35" t="n">
        <v>12.75</v>
      </c>
      <c r="K9745" s="6" t="n">
        <v>0</v>
      </c>
      <c r="L9745" s="35" t="n">
        <v>-1</v>
      </c>
      <c r="M9745" s="6" t="str">
        <f aca="false">IF(I9745&lt;=0,"Below 0%",IF(I9745&lt;=0.05,"0-5%",IF(I9745&lt;=0.1,"5-10%",IF(I9745&lt;=0.2,"10-20%",IF(I9745&lt;=0.4,"20-40%","Above 40%")))))</f>
        <v>Below 0%</v>
      </c>
      <c r="N9745" s="6" t="str">
        <f aca="false">IF(AND(H9745&gt;=Summary!$B$25,I9745&gt;=Summary!$B$26,I9745&lt;=Summary!$B$27,J9745&gt;=Summary!$B$28,J9745&lt;=Summary!$B$29,F9745*J9745&gt;1),"Yes","No")</f>
        <v>No</v>
      </c>
    </row>
    <row r="9746" customFormat="false" ht="15" hidden="false" customHeight="false" outlineLevel="0" collapsed="false">
      <c r="A9746" s="6" t="s">
        <v>156</v>
      </c>
      <c r="B9746" s="45" t="n">
        <v>44602</v>
      </c>
      <c r="C9746" s="6" t="s">
        <v>203</v>
      </c>
      <c r="D9746" s="6" t="s">
        <v>185</v>
      </c>
      <c r="E9746" s="6" t="s">
        <v>187</v>
      </c>
      <c r="F9746" s="34" t="n">
        <v>0.167158156633377</v>
      </c>
      <c r="G9746" s="34" t="n">
        <v>0.267291910902696</v>
      </c>
      <c r="H9746" s="34" t="n">
        <v>-0.100133754269319</v>
      </c>
      <c r="I9746" s="34" t="n">
        <v>-0.374623212244427</v>
      </c>
      <c r="J9746" s="35" t="n">
        <v>3.75</v>
      </c>
      <c r="K9746" s="6" t="n">
        <v>0</v>
      </c>
      <c r="L9746" s="35" t="n">
        <v>-1</v>
      </c>
      <c r="M9746" s="6" t="str">
        <f aca="false">IF(I9746&lt;=0,"Below 0%",IF(I9746&lt;=0.05,"0-5%",IF(I9746&lt;=0.1,"5-10%",IF(I9746&lt;=0.2,"10-20%",IF(I9746&lt;=0.4,"20-40%","Above 40%")))))</f>
        <v>Below 0%</v>
      </c>
      <c r="N9746" s="6" t="str">
        <f aca="false">IF(AND(H9746&gt;=Summary!$B$25,I9746&gt;=Summary!$B$26,I9746&lt;=Summary!$B$27,J9746&gt;=Summary!$B$28,J9746&lt;=Summary!$B$29,F9746*J9746&gt;1),"Yes","No")</f>
        <v>No</v>
      </c>
    </row>
    <row r="9747" customFormat="false" ht="15" hidden="false" customHeight="false" outlineLevel="0" collapsed="false">
      <c r="A9747" s="6" t="s">
        <v>156</v>
      </c>
      <c r="B9747" s="45" t="n">
        <v>44602</v>
      </c>
      <c r="C9747" s="6" t="s">
        <v>203</v>
      </c>
      <c r="D9747" s="6" t="s">
        <v>185</v>
      </c>
      <c r="E9747" s="6" t="s">
        <v>174</v>
      </c>
      <c r="F9747" s="34" t="n">
        <v>0.296377003192902</v>
      </c>
      <c r="G9747" s="34" t="n">
        <v>0.293083235638921</v>
      </c>
      <c r="H9747" s="34" t="n">
        <v>0.0032937675539802</v>
      </c>
      <c r="I9747" s="34" t="n">
        <v>0.0112383348941805</v>
      </c>
      <c r="J9747" s="35" t="n">
        <v>3.42</v>
      </c>
      <c r="K9747" s="6" t="n">
        <v>0</v>
      </c>
      <c r="L9747" s="35" t="n">
        <v>-1</v>
      </c>
      <c r="M9747" s="6" t="str">
        <f aca="false">IF(I9747&lt;=0,"Below 0%",IF(I9747&lt;=0.05,"0-5%",IF(I9747&lt;=0.1,"5-10%",IF(I9747&lt;=0.2,"10-20%",IF(I9747&lt;=0.4,"20-40%","Above 40%")))))</f>
        <v>0-5%</v>
      </c>
      <c r="N9747" s="6" t="str">
        <f aca="false">IF(AND(H9747&gt;=Summary!$B$25,I9747&gt;=Summary!$B$26,I9747&lt;=Summary!$B$27,J9747&gt;=Summary!$B$28,J9747&lt;=Summary!$B$29,F9747*J9747&gt;1),"Yes","No")</f>
        <v>No</v>
      </c>
    </row>
    <row r="9748" customFormat="false" ht="15" hidden="false" customHeight="false" outlineLevel="0" collapsed="false">
      <c r="A9748" s="6" t="s">
        <v>156</v>
      </c>
      <c r="B9748" s="45" t="n">
        <v>44602</v>
      </c>
      <c r="C9748" s="6" t="s">
        <v>203</v>
      </c>
      <c r="D9748" s="6" t="s">
        <v>185</v>
      </c>
      <c r="E9748" s="6" t="s">
        <v>177</v>
      </c>
      <c r="F9748" s="34" t="n">
        <v>0.536464869976044</v>
      </c>
      <c r="G9748" s="34" t="n">
        <v>0.439624853458382</v>
      </c>
      <c r="H9748" s="34" t="n">
        <v>0.0968400165176615</v>
      </c>
      <c r="I9748" s="34" t="n">
        <v>0.220278757572174</v>
      </c>
      <c r="J9748" s="35" t="n">
        <v>2.28</v>
      </c>
      <c r="K9748" s="6" t="n">
        <v>1</v>
      </c>
      <c r="L9748" s="35" t="n">
        <v>1.28</v>
      </c>
      <c r="M9748" s="6" t="str">
        <f aca="false">IF(I9748&lt;=0,"Below 0%",IF(I9748&lt;=0.05,"0-5%",IF(I9748&lt;=0.1,"5-10%",IF(I9748&lt;=0.2,"10-20%",IF(I9748&lt;=0.4,"20-40%","Above 40%")))))</f>
        <v>20-40%</v>
      </c>
      <c r="N9748" s="6" t="str">
        <f aca="false">IF(AND(H9748&gt;=Summary!$B$25,I9748&gt;=Summary!$B$26,I9748&lt;=Summary!$B$27,J9748&gt;=Summary!$B$28,J9748&lt;=Summary!$B$29,F9748*J9748&gt;1),"Yes","No")</f>
        <v>Yes</v>
      </c>
    </row>
    <row r="9749" customFormat="false" ht="15" hidden="false" customHeight="false" outlineLevel="0" collapsed="false">
      <c r="A9749" s="6" t="s">
        <v>156</v>
      </c>
      <c r="B9749" s="45" t="n">
        <v>44604</v>
      </c>
      <c r="C9749" s="6" t="s">
        <v>206</v>
      </c>
      <c r="D9749" s="6" t="s">
        <v>180</v>
      </c>
      <c r="E9749" s="6" t="s">
        <v>187</v>
      </c>
      <c r="F9749" s="34" t="n">
        <v>0.369678556919098</v>
      </c>
      <c r="G9749" s="34" t="n">
        <v>0.359683066150728</v>
      </c>
      <c r="H9749" s="34" t="n">
        <v>0.00999549076837009</v>
      </c>
      <c r="I9749" s="34" t="n">
        <v>0.0277897174180044</v>
      </c>
      <c r="J9749" s="35" t="n">
        <v>2.78</v>
      </c>
      <c r="K9749" s="6" t="n">
        <v>0</v>
      </c>
      <c r="L9749" s="35" t="n">
        <v>-1</v>
      </c>
      <c r="M9749" s="6" t="str">
        <f aca="false">IF(I9749&lt;=0,"Below 0%",IF(I9749&lt;=0.05,"0-5%",IF(I9749&lt;=0.1,"5-10%",IF(I9749&lt;=0.2,"10-20%",IF(I9749&lt;=0.4,"20-40%","Above 40%")))))</f>
        <v>0-5%</v>
      </c>
      <c r="N9749" s="6" t="str">
        <f aca="false">IF(AND(H9749&gt;=Summary!$B$25,I9749&gt;=Summary!$B$26,I9749&lt;=Summary!$B$27,J9749&gt;=Summary!$B$28,J9749&lt;=Summary!$B$29,F9749*J9749&gt;1),"Yes","No")</f>
        <v>No</v>
      </c>
    </row>
    <row r="9750" customFormat="false" ht="15" hidden="false" customHeight="false" outlineLevel="0" collapsed="false">
      <c r="A9750" s="6" t="s">
        <v>156</v>
      </c>
      <c r="B9750" s="45" t="n">
        <v>44604</v>
      </c>
      <c r="C9750" s="6" t="s">
        <v>206</v>
      </c>
      <c r="D9750" s="6" t="s">
        <v>180</v>
      </c>
      <c r="E9750" s="6" t="s">
        <v>174</v>
      </c>
      <c r="F9750" s="34" t="n">
        <v>0.263456016778946</v>
      </c>
      <c r="G9750" s="34" t="n">
        <v>0.312474663718445</v>
      </c>
      <c r="H9750" s="34" t="n">
        <v>-0.0490186469394989</v>
      </c>
      <c r="I9750" s="34" t="n">
        <v>-0.156872388808032</v>
      </c>
      <c r="J9750" s="35" t="n">
        <v>3.2</v>
      </c>
      <c r="K9750" s="6" t="n">
        <v>1</v>
      </c>
      <c r="L9750" s="35" t="n">
        <v>2.2</v>
      </c>
      <c r="M9750" s="6" t="str">
        <f aca="false">IF(I9750&lt;=0,"Below 0%",IF(I9750&lt;=0.05,"0-5%",IF(I9750&lt;=0.1,"5-10%",IF(I9750&lt;=0.2,"10-20%",IF(I9750&lt;=0.4,"20-40%","Above 40%")))))</f>
        <v>Below 0%</v>
      </c>
      <c r="N9750" s="6" t="str">
        <f aca="false">IF(AND(H9750&gt;=Summary!$B$25,I9750&gt;=Summary!$B$26,I9750&lt;=Summary!$B$27,J9750&gt;=Summary!$B$28,J9750&lt;=Summary!$B$29,F9750*J9750&gt;1),"Yes","No")</f>
        <v>No</v>
      </c>
    </row>
    <row r="9751" customFormat="false" ht="15" hidden="false" customHeight="false" outlineLevel="0" collapsed="false">
      <c r="A9751" s="6" t="s">
        <v>156</v>
      </c>
      <c r="B9751" s="45" t="n">
        <v>44604</v>
      </c>
      <c r="C9751" s="6" t="s">
        <v>206</v>
      </c>
      <c r="D9751" s="6" t="s">
        <v>180</v>
      </c>
      <c r="E9751" s="6" t="s">
        <v>177</v>
      </c>
      <c r="F9751" s="34" t="n">
        <v>0.366865396499634</v>
      </c>
      <c r="G9751" s="34" t="n">
        <v>0.327842270130827</v>
      </c>
      <c r="H9751" s="34" t="n">
        <v>0.0390231263688065</v>
      </c>
      <c r="I9751" s="34" t="n">
        <v>0.119030185928233</v>
      </c>
      <c r="J9751" s="35" t="n">
        <v>3.05</v>
      </c>
      <c r="K9751" s="6" t="n">
        <v>0</v>
      </c>
      <c r="L9751" s="35" t="n">
        <v>-1</v>
      </c>
      <c r="M9751" s="6" t="str">
        <f aca="false">IF(I9751&lt;=0,"Below 0%",IF(I9751&lt;=0.05,"0-5%",IF(I9751&lt;=0.1,"5-10%",IF(I9751&lt;=0.2,"10-20%",IF(I9751&lt;=0.4,"20-40%","Above 40%")))))</f>
        <v>10-20%</v>
      </c>
      <c r="N9751" s="6" t="str">
        <f aca="false">IF(AND(H9751&gt;=Summary!$B$25,I9751&gt;=Summary!$B$26,I9751&lt;=Summary!$B$27,J9751&gt;=Summary!$B$28,J9751&lt;=Summary!$B$29,F9751*J9751&gt;1),"Yes","No")</f>
        <v>Yes</v>
      </c>
    </row>
    <row r="9752" customFormat="false" ht="15" hidden="false" customHeight="false" outlineLevel="0" collapsed="false">
      <c r="A9752" s="6" t="s">
        <v>156</v>
      </c>
      <c r="B9752" s="45" t="n">
        <v>44604</v>
      </c>
      <c r="C9752" s="6" t="s">
        <v>173</v>
      </c>
      <c r="D9752" s="6" t="s">
        <v>205</v>
      </c>
      <c r="E9752" s="6" t="s">
        <v>187</v>
      </c>
      <c r="F9752" s="34" t="n">
        <v>0.36319163441658</v>
      </c>
      <c r="G9752" s="34" t="n">
        <v>0.420653616285888</v>
      </c>
      <c r="H9752" s="34" t="n">
        <v>-0.0574619818693075</v>
      </c>
      <c r="I9752" s="34" t="n">
        <v>-0.136601659048272</v>
      </c>
      <c r="J9752" s="35" t="n">
        <v>2.4</v>
      </c>
      <c r="K9752" s="6" t="n">
        <v>1</v>
      </c>
      <c r="L9752" s="35" t="n">
        <v>1.4</v>
      </c>
      <c r="M9752" s="6" t="str">
        <f aca="false">IF(I9752&lt;=0,"Below 0%",IF(I9752&lt;=0.05,"0-5%",IF(I9752&lt;=0.1,"5-10%",IF(I9752&lt;=0.2,"10-20%",IF(I9752&lt;=0.4,"20-40%","Above 40%")))))</f>
        <v>Below 0%</v>
      </c>
      <c r="N9752" s="6" t="str">
        <f aca="false">IF(AND(H9752&gt;=Summary!$B$25,I9752&gt;=Summary!$B$26,I9752&lt;=Summary!$B$27,J9752&gt;=Summary!$B$28,J9752&lt;=Summary!$B$29,F9752*J9752&gt;1),"Yes","No")</f>
        <v>No</v>
      </c>
    </row>
    <row r="9753" customFormat="false" ht="15" hidden="false" customHeight="false" outlineLevel="0" collapsed="false">
      <c r="A9753" s="6" t="s">
        <v>156</v>
      </c>
      <c r="B9753" s="45" t="n">
        <v>44604</v>
      </c>
      <c r="C9753" s="6" t="s">
        <v>173</v>
      </c>
      <c r="D9753" s="6" t="s">
        <v>205</v>
      </c>
      <c r="E9753" s="6" t="s">
        <v>174</v>
      </c>
      <c r="F9753" s="34" t="n">
        <v>0.267619252204895</v>
      </c>
      <c r="G9753" s="34" t="n">
        <v>0.260870459712178</v>
      </c>
      <c r="H9753" s="34" t="n">
        <v>0.00674879249271665</v>
      </c>
      <c r="I9753" s="34" t="n">
        <v>0.0258702825155546</v>
      </c>
      <c r="J9753" s="35" t="n">
        <v>3.87</v>
      </c>
      <c r="K9753" s="6" t="n">
        <v>0</v>
      </c>
      <c r="L9753" s="35" t="n">
        <v>-1</v>
      </c>
      <c r="M9753" s="6" t="str">
        <f aca="false">IF(I9753&lt;=0,"Below 0%",IF(I9753&lt;=0.05,"0-5%",IF(I9753&lt;=0.1,"5-10%",IF(I9753&lt;=0.2,"10-20%",IF(I9753&lt;=0.4,"20-40%","Above 40%")))))</f>
        <v>0-5%</v>
      </c>
      <c r="N9753" s="6" t="str">
        <f aca="false">IF(AND(H9753&gt;=Summary!$B$25,I9753&gt;=Summary!$B$26,I9753&lt;=Summary!$B$27,J9753&gt;=Summary!$B$28,J9753&lt;=Summary!$B$29,F9753*J9753&gt;1),"Yes","No")</f>
        <v>No</v>
      </c>
    </row>
    <row r="9754" customFormat="false" ht="15" hidden="false" customHeight="false" outlineLevel="0" collapsed="false">
      <c r="A9754" s="6" t="s">
        <v>156</v>
      </c>
      <c r="B9754" s="45" t="n">
        <v>44604</v>
      </c>
      <c r="C9754" s="6" t="s">
        <v>173</v>
      </c>
      <c r="D9754" s="6" t="s">
        <v>205</v>
      </c>
      <c r="E9754" s="6" t="s">
        <v>177</v>
      </c>
      <c r="F9754" s="34" t="n">
        <v>0.369189083576202</v>
      </c>
      <c r="G9754" s="34" t="n">
        <v>0.318475924001934</v>
      </c>
      <c r="H9754" s="34" t="n">
        <v>0.0507131595742685</v>
      </c>
      <c r="I9754" s="34" t="n">
        <v>0.159237027832473</v>
      </c>
      <c r="J9754" s="35" t="n">
        <v>3.17</v>
      </c>
      <c r="K9754" s="6" t="n">
        <v>0</v>
      </c>
      <c r="L9754" s="35" t="n">
        <v>-1</v>
      </c>
      <c r="M9754" s="6" t="str">
        <f aca="false">IF(I9754&lt;=0,"Below 0%",IF(I9754&lt;=0.05,"0-5%",IF(I9754&lt;=0.1,"5-10%",IF(I9754&lt;=0.2,"10-20%",IF(I9754&lt;=0.4,"20-40%","Above 40%")))))</f>
        <v>10-20%</v>
      </c>
      <c r="N9754" s="6" t="str">
        <f aca="false">IF(AND(H9754&gt;=Summary!$B$25,I9754&gt;=Summary!$B$26,I9754&lt;=Summary!$B$27,J9754&gt;=Summary!$B$28,J9754&lt;=Summary!$B$29,F9754*J9754&gt;1),"Yes","No")</f>
        <v>Yes</v>
      </c>
    </row>
    <row r="9755" customFormat="false" ht="15" hidden="false" customHeight="false" outlineLevel="0" collapsed="false">
      <c r="A9755" s="6" t="s">
        <v>156</v>
      </c>
      <c r="B9755" s="45" t="n">
        <v>44604</v>
      </c>
      <c r="C9755" s="6" t="s">
        <v>176</v>
      </c>
      <c r="D9755" s="6" t="s">
        <v>179</v>
      </c>
      <c r="E9755" s="6" t="s">
        <v>187</v>
      </c>
      <c r="F9755" s="34" t="n">
        <v>0.593709886074066</v>
      </c>
      <c r="G9755" s="34" t="n">
        <v>0.600342550121418</v>
      </c>
      <c r="H9755" s="34" t="n">
        <v>-0.00663266404735141</v>
      </c>
      <c r="I9755" s="34" t="n">
        <v>-0.0110481325136956</v>
      </c>
      <c r="J9755" s="35" t="n">
        <v>1.67</v>
      </c>
      <c r="K9755" s="6" t="n">
        <v>0</v>
      </c>
      <c r="L9755" s="35" t="n">
        <v>-1</v>
      </c>
      <c r="M9755" s="6" t="str">
        <f aca="false">IF(I9755&lt;=0,"Below 0%",IF(I9755&lt;=0.05,"0-5%",IF(I9755&lt;=0.1,"5-10%",IF(I9755&lt;=0.2,"10-20%",IF(I9755&lt;=0.4,"20-40%","Above 40%")))))</f>
        <v>Below 0%</v>
      </c>
      <c r="N9755" s="6" t="str">
        <f aca="false">IF(AND(H9755&gt;=Summary!$B$25,I9755&gt;=Summary!$B$26,I9755&lt;=Summary!$B$27,J9755&gt;=Summary!$B$28,J9755&lt;=Summary!$B$29,F9755*J9755&gt;1),"Yes","No")</f>
        <v>No</v>
      </c>
    </row>
    <row r="9756" customFormat="false" ht="15" hidden="false" customHeight="false" outlineLevel="0" collapsed="false">
      <c r="A9756" s="6" t="s">
        <v>156</v>
      </c>
      <c r="B9756" s="45" t="n">
        <v>44604</v>
      </c>
      <c r="C9756" s="6" t="s">
        <v>176</v>
      </c>
      <c r="D9756" s="6" t="s">
        <v>179</v>
      </c>
      <c r="E9756" s="6" t="s">
        <v>174</v>
      </c>
      <c r="F9756" s="34" t="n">
        <v>0.262149542570114</v>
      </c>
      <c r="G9756" s="34" t="n">
        <v>0.225297091843319</v>
      </c>
      <c r="H9756" s="34" t="n">
        <v>0.0368524507267956</v>
      </c>
      <c r="I9756" s="34" t="n">
        <v>0.163572687180643</v>
      </c>
      <c r="J9756" s="35" t="n">
        <v>4.45</v>
      </c>
      <c r="K9756" s="6" t="n">
        <v>1</v>
      </c>
      <c r="L9756" s="35" t="n">
        <v>3.45</v>
      </c>
      <c r="M9756" s="6" t="str">
        <f aca="false">IF(I9756&lt;=0,"Below 0%",IF(I9756&lt;=0.05,"0-5%",IF(I9756&lt;=0.1,"5-10%",IF(I9756&lt;=0.2,"10-20%",IF(I9756&lt;=0.4,"20-40%","Above 40%")))))</f>
        <v>10-20%</v>
      </c>
      <c r="N9756" s="6" t="str">
        <f aca="false">IF(AND(H9756&gt;=Summary!$B$25,I9756&gt;=Summary!$B$26,I9756&lt;=Summary!$B$27,J9756&gt;=Summary!$B$28,J9756&lt;=Summary!$B$29,F9756*J9756&gt;1),"Yes","No")</f>
        <v>Yes</v>
      </c>
    </row>
    <row r="9757" customFormat="false" ht="15" hidden="false" customHeight="false" outlineLevel="0" collapsed="false">
      <c r="A9757" s="6" t="s">
        <v>156</v>
      </c>
      <c r="B9757" s="45" t="n">
        <v>44604</v>
      </c>
      <c r="C9757" s="6" t="s">
        <v>176</v>
      </c>
      <c r="D9757" s="6" t="s">
        <v>179</v>
      </c>
      <c r="E9757" s="6" t="s">
        <v>177</v>
      </c>
      <c r="F9757" s="34" t="n">
        <v>0.14414057135582</v>
      </c>
      <c r="G9757" s="34" t="n">
        <v>0.174360358035264</v>
      </c>
      <c r="H9757" s="34" t="n">
        <v>-0.0302197866794442</v>
      </c>
      <c r="I9757" s="34" t="n">
        <v>-0.173317989363914</v>
      </c>
      <c r="J9757" s="35" t="n">
        <v>5.75</v>
      </c>
      <c r="K9757" s="6" t="n">
        <v>0</v>
      </c>
      <c r="L9757" s="35" t="n">
        <v>-1</v>
      </c>
      <c r="M9757" s="6" t="str">
        <f aca="false">IF(I9757&lt;=0,"Below 0%",IF(I9757&lt;=0.05,"0-5%",IF(I9757&lt;=0.1,"5-10%",IF(I9757&lt;=0.2,"10-20%",IF(I9757&lt;=0.4,"20-40%","Above 40%")))))</f>
        <v>Below 0%</v>
      </c>
      <c r="N9757" s="6" t="str">
        <f aca="false">IF(AND(H9757&gt;=Summary!$B$25,I9757&gt;=Summary!$B$26,I9757&lt;=Summary!$B$27,J9757&gt;=Summary!$B$28,J9757&lt;=Summary!$B$29,F9757*J9757&gt;1),"Yes","No")</f>
        <v>No</v>
      </c>
    </row>
    <row r="9758" customFormat="false" ht="15" hidden="false" customHeight="false" outlineLevel="0" collapsed="false">
      <c r="A9758" s="6" t="s">
        <v>156</v>
      </c>
      <c r="B9758" s="45" t="n">
        <v>44604</v>
      </c>
      <c r="C9758" s="6" t="s">
        <v>172</v>
      </c>
      <c r="D9758" s="6" t="s">
        <v>194</v>
      </c>
      <c r="E9758" s="6" t="s">
        <v>187</v>
      </c>
      <c r="F9758" s="34" t="n">
        <v>0.139926940202713</v>
      </c>
      <c r="G9758" s="34" t="n">
        <v>0.0476858345021038</v>
      </c>
      <c r="H9758" s="34" t="n">
        <v>0.0922411057006092</v>
      </c>
      <c r="I9758" s="34" t="n">
        <v>1.93435024601572</v>
      </c>
      <c r="J9758" s="35" t="n">
        <v>21</v>
      </c>
      <c r="K9758" s="6" t="n">
        <v>0</v>
      </c>
      <c r="L9758" s="35" t="n">
        <v>-1</v>
      </c>
      <c r="M9758" s="6" t="str">
        <f aca="false">IF(I9758&lt;=0,"Below 0%",IF(I9758&lt;=0.05,"0-5%",IF(I9758&lt;=0.1,"5-10%",IF(I9758&lt;=0.2,"10-20%",IF(I9758&lt;=0.4,"20-40%","Above 40%")))))</f>
        <v>Above 40%</v>
      </c>
      <c r="N9758" s="6" t="str">
        <f aca="false">IF(AND(H9758&gt;=Summary!$B$25,I9758&gt;=Summary!$B$26,I9758&lt;=Summary!$B$27,J9758&gt;=Summary!$B$28,J9758&lt;=Summary!$B$29,F9758*J9758&gt;1),"Yes","No")</f>
        <v>No</v>
      </c>
    </row>
    <row r="9759" customFormat="false" ht="15" hidden="false" customHeight="false" outlineLevel="0" collapsed="false">
      <c r="A9759" s="6" t="s">
        <v>156</v>
      </c>
      <c r="B9759" s="45" t="n">
        <v>44604</v>
      </c>
      <c r="C9759" s="6" t="s">
        <v>172</v>
      </c>
      <c r="D9759" s="6" t="s">
        <v>194</v>
      </c>
      <c r="E9759" s="6" t="s">
        <v>174</v>
      </c>
      <c r="F9759" s="34" t="n">
        <v>0.0673062950372696</v>
      </c>
      <c r="G9759" s="34" t="n">
        <v>0.11781206171108</v>
      </c>
      <c r="H9759" s="34" t="n">
        <v>-0.0505057666738104</v>
      </c>
      <c r="I9759" s="34" t="n">
        <v>-0.428697757600319</v>
      </c>
      <c r="J9759" s="35" t="n">
        <v>8.5</v>
      </c>
      <c r="K9759" s="6" t="n">
        <v>0</v>
      </c>
      <c r="L9759" s="35" t="n">
        <v>-1</v>
      </c>
      <c r="M9759" s="6" t="str">
        <f aca="false">IF(I9759&lt;=0,"Below 0%",IF(I9759&lt;=0.05,"0-5%",IF(I9759&lt;=0.1,"5-10%",IF(I9759&lt;=0.2,"10-20%",IF(I9759&lt;=0.4,"20-40%","Above 40%")))))</f>
        <v>Below 0%</v>
      </c>
      <c r="N9759" s="6" t="str">
        <f aca="false">IF(AND(H9759&gt;=Summary!$B$25,I9759&gt;=Summary!$B$26,I9759&lt;=Summary!$B$27,J9759&gt;=Summary!$B$28,J9759&lt;=Summary!$B$29,F9759*J9759&gt;1),"Yes","No")</f>
        <v>No</v>
      </c>
    </row>
    <row r="9760" customFormat="false" ht="15" hidden="false" customHeight="false" outlineLevel="0" collapsed="false">
      <c r="A9760" s="6" t="s">
        <v>156</v>
      </c>
      <c r="B9760" s="45" t="n">
        <v>44604</v>
      </c>
      <c r="C9760" s="6" t="s">
        <v>172</v>
      </c>
      <c r="D9760" s="6" t="s">
        <v>194</v>
      </c>
      <c r="E9760" s="6" t="s">
        <v>177</v>
      </c>
      <c r="F9760" s="34" t="n">
        <v>0.792766749858856</v>
      </c>
      <c r="G9760" s="34" t="n">
        <v>0.834502103786816</v>
      </c>
      <c r="H9760" s="34" t="n">
        <v>-0.0417353539279601</v>
      </c>
      <c r="I9760" s="34" t="n">
        <v>-0.0500122812615724</v>
      </c>
      <c r="J9760" s="35" t="n">
        <v>1.2</v>
      </c>
      <c r="K9760" s="6" t="n">
        <v>1</v>
      </c>
      <c r="L9760" s="35" t="n">
        <v>0.2</v>
      </c>
      <c r="M9760" s="6" t="str">
        <f aca="false">IF(I9760&lt;=0,"Below 0%",IF(I9760&lt;=0.05,"0-5%",IF(I9760&lt;=0.1,"5-10%",IF(I9760&lt;=0.2,"10-20%",IF(I9760&lt;=0.4,"20-40%","Above 40%")))))</f>
        <v>Below 0%</v>
      </c>
      <c r="N9760" s="6" t="str">
        <f aca="false">IF(AND(H9760&gt;=Summary!$B$25,I9760&gt;=Summary!$B$26,I9760&lt;=Summary!$B$27,J9760&gt;=Summary!$B$28,J9760&lt;=Summary!$B$29,F9760*J9760&gt;1),"Yes","No")</f>
        <v>No</v>
      </c>
    </row>
    <row r="9761" customFormat="false" ht="15" hidden="false" customHeight="false" outlineLevel="0" collapsed="false">
      <c r="A9761" s="6" t="s">
        <v>156</v>
      </c>
      <c r="B9761" s="45" t="n">
        <v>44604</v>
      </c>
      <c r="C9761" s="6" t="s">
        <v>198</v>
      </c>
      <c r="D9761" s="6" t="s">
        <v>201</v>
      </c>
      <c r="E9761" s="6" t="s">
        <v>187</v>
      </c>
      <c r="F9761" s="34" t="n">
        <v>0.325534760951996</v>
      </c>
      <c r="G9761" s="34" t="n">
        <v>0.257955444059662</v>
      </c>
      <c r="H9761" s="34" t="n">
        <v>0.0675793168923334</v>
      </c>
      <c r="I9761" s="34" t="n">
        <v>0.261980580168345</v>
      </c>
      <c r="J9761" s="35" t="n">
        <v>3.86</v>
      </c>
      <c r="K9761" s="6" t="n">
        <v>0</v>
      </c>
      <c r="L9761" s="35" t="n">
        <v>-1</v>
      </c>
      <c r="M9761" s="6" t="str">
        <f aca="false">IF(I9761&lt;=0,"Below 0%",IF(I9761&lt;=0.05,"0-5%",IF(I9761&lt;=0.1,"5-10%",IF(I9761&lt;=0.2,"10-20%",IF(I9761&lt;=0.4,"20-40%","Above 40%")))))</f>
        <v>20-40%</v>
      </c>
      <c r="N9761" s="6" t="str">
        <f aca="false">IF(AND(H9761&gt;=Summary!$B$25,I9761&gt;=Summary!$B$26,I9761&lt;=Summary!$B$27,J9761&gt;=Summary!$B$28,J9761&lt;=Summary!$B$29,F9761*J9761&gt;1),"Yes","No")</f>
        <v>Yes</v>
      </c>
    </row>
    <row r="9762" customFormat="false" ht="15" hidden="false" customHeight="false" outlineLevel="0" collapsed="false">
      <c r="A9762" s="6" t="s">
        <v>156</v>
      </c>
      <c r="B9762" s="45" t="n">
        <v>44604</v>
      </c>
      <c r="C9762" s="6" t="s">
        <v>198</v>
      </c>
      <c r="D9762" s="6" t="s">
        <v>201</v>
      </c>
      <c r="E9762" s="6" t="s">
        <v>174</v>
      </c>
      <c r="F9762" s="34" t="n">
        <v>0.283497869968414</v>
      </c>
      <c r="G9762" s="34" t="n">
        <v>0.289450004090203</v>
      </c>
      <c r="H9762" s="34" t="n">
        <v>-0.00595213412178824</v>
      </c>
      <c r="I9762" s="34" t="n">
        <v>-0.0205636000610777</v>
      </c>
      <c r="J9762" s="35" t="n">
        <v>3.44</v>
      </c>
      <c r="K9762" s="6" t="n">
        <v>0</v>
      </c>
      <c r="L9762" s="35" t="n">
        <v>-1</v>
      </c>
      <c r="M9762" s="6" t="str">
        <f aca="false">IF(I9762&lt;=0,"Below 0%",IF(I9762&lt;=0.05,"0-5%",IF(I9762&lt;=0.1,"5-10%",IF(I9762&lt;=0.2,"10-20%",IF(I9762&lt;=0.4,"20-40%","Above 40%")))))</f>
        <v>Below 0%</v>
      </c>
      <c r="N9762" s="6" t="str">
        <f aca="false">IF(AND(H9762&gt;=Summary!$B$25,I9762&gt;=Summary!$B$26,I9762&lt;=Summary!$B$27,J9762&gt;=Summary!$B$28,J9762&lt;=Summary!$B$29,F9762*J9762&gt;1),"Yes","No")</f>
        <v>No</v>
      </c>
    </row>
    <row r="9763" customFormat="false" ht="15" hidden="false" customHeight="false" outlineLevel="0" collapsed="false">
      <c r="A9763" s="6" t="s">
        <v>156</v>
      </c>
      <c r="B9763" s="45" t="n">
        <v>44604</v>
      </c>
      <c r="C9763" s="6" t="s">
        <v>198</v>
      </c>
      <c r="D9763" s="6" t="s">
        <v>201</v>
      </c>
      <c r="E9763" s="6" t="s">
        <v>177</v>
      </c>
      <c r="F9763" s="34" t="n">
        <v>0.390967398881912</v>
      </c>
      <c r="G9763" s="34" t="n">
        <v>0.452594551850135</v>
      </c>
      <c r="H9763" s="34" t="n">
        <v>-0.0616271529682227</v>
      </c>
      <c r="I9763" s="34" t="n">
        <v>-0.13616415115096</v>
      </c>
      <c r="J9763" s="35" t="n">
        <v>2.2</v>
      </c>
      <c r="K9763" s="6" t="n">
        <v>1</v>
      </c>
      <c r="L9763" s="35" t="n">
        <v>1.2</v>
      </c>
      <c r="M9763" s="6" t="str">
        <f aca="false">IF(I9763&lt;=0,"Below 0%",IF(I9763&lt;=0.05,"0-5%",IF(I9763&lt;=0.1,"5-10%",IF(I9763&lt;=0.2,"10-20%",IF(I9763&lt;=0.4,"20-40%","Above 40%")))))</f>
        <v>Below 0%</v>
      </c>
      <c r="N9763" s="6" t="str">
        <f aca="false">IF(AND(H9763&gt;=Summary!$B$25,I9763&gt;=Summary!$B$26,I9763&lt;=Summary!$B$27,J9763&gt;=Summary!$B$28,J9763&lt;=Summary!$B$29,F9763*J9763&gt;1),"Yes","No")</f>
        <v>No</v>
      </c>
    </row>
    <row r="9764" customFormat="false" ht="15" hidden="false" customHeight="false" outlineLevel="0" collapsed="false">
      <c r="A9764" s="6" t="s">
        <v>156</v>
      </c>
      <c r="B9764" s="45" t="n">
        <v>44605</v>
      </c>
      <c r="C9764" s="6" t="s">
        <v>196</v>
      </c>
      <c r="D9764" s="6" t="s">
        <v>183</v>
      </c>
      <c r="E9764" s="6" t="s">
        <v>187</v>
      </c>
      <c r="F9764" s="34" t="n">
        <v>0.114215523004532</v>
      </c>
      <c r="G9764" s="34" t="n">
        <v>0.0800908165661943</v>
      </c>
      <c r="H9764" s="34" t="n">
        <v>0.0341247064383375</v>
      </c>
      <c r="I9764" s="34" t="n">
        <v>0.426075146956877</v>
      </c>
      <c r="J9764" s="35" t="n">
        <v>12.5</v>
      </c>
      <c r="K9764" s="6" t="n">
        <v>0</v>
      </c>
      <c r="L9764" s="35" t="n">
        <v>-1</v>
      </c>
      <c r="M9764" s="6" t="str">
        <f aca="false">IF(I9764&lt;=0,"Below 0%",IF(I9764&lt;=0.05,"0-5%",IF(I9764&lt;=0.1,"5-10%",IF(I9764&lt;=0.2,"10-20%",IF(I9764&lt;=0.4,"20-40%","Above 40%")))))</f>
        <v>Above 40%</v>
      </c>
      <c r="N9764" s="6" t="str">
        <f aca="false">IF(AND(H9764&gt;=Summary!$B$25,I9764&gt;=Summary!$B$26,I9764&lt;=Summary!$B$27,J9764&gt;=Summary!$B$28,J9764&lt;=Summary!$B$29,F9764*J9764&gt;1),"Yes","No")</f>
        <v>No</v>
      </c>
    </row>
    <row r="9765" customFormat="false" ht="15" hidden="false" customHeight="false" outlineLevel="0" collapsed="false">
      <c r="A9765" s="6" t="s">
        <v>156</v>
      </c>
      <c r="B9765" s="45" t="n">
        <v>44605</v>
      </c>
      <c r="C9765" s="6" t="s">
        <v>196</v>
      </c>
      <c r="D9765" s="6" t="s">
        <v>183</v>
      </c>
      <c r="E9765" s="6" t="s">
        <v>174</v>
      </c>
      <c r="F9765" s="34" t="n">
        <v>0.109430924057961</v>
      </c>
      <c r="G9765" s="34" t="n">
        <v>0.16147342049636</v>
      </c>
      <c r="H9765" s="34" t="n">
        <v>-0.052042496438399</v>
      </c>
      <c r="I9765" s="34" t="n">
        <v>-0.322297603397658</v>
      </c>
      <c r="J9765" s="35" t="n">
        <v>6.2</v>
      </c>
      <c r="K9765" s="6" t="n">
        <v>0</v>
      </c>
      <c r="L9765" s="35" t="n">
        <v>-1</v>
      </c>
      <c r="M9765" s="6" t="str">
        <f aca="false">IF(I9765&lt;=0,"Below 0%",IF(I9765&lt;=0.05,"0-5%",IF(I9765&lt;=0.1,"5-10%",IF(I9765&lt;=0.2,"10-20%",IF(I9765&lt;=0.4,"20-40%","Above 40%")))))</f>
        <v>Below 0%</v>
      </c>
      <c r="N9765" s="6" t="str">
        <f aca="false">IF(AND(H9765&gt;=Summary!$B$25,I9765&gt;=Summary!$B$26,I9765&lt;=Summary!$B$27,J9765&gt;=Summary!$B$28,J9765&lt;=Summary!$B$29,F9765*J9765&gt;1),"Yes","No")</f>
        <v>No</v>
      </c>
    </row>
    <row r="9766" customFormat="false" ht="15" hidden="false" customHeight="false" outlineLevel="0" collapsed="false">
      <c r="A9766" s="6" t="s">
        <v>156</v>
      </c>
      <c r="B9766" s="45" t="n">
        <v>44605</v>
      </c>
      <c r="C9766" s="6" t="s">
        <v>196</v>
      </c>
      <c r="D9766" s="6" t="s">
        <v>183</v>
      </c>
      <c r="E9766" s="6" t="s">
        <v>177</v>
      </c>
      <c r="F9766" s="34" t="n">
        <v>0.776353538036346</v>
      </c>
      <c r="G9766" s="34" t="n">
        <v>0.758435762937446</v>
      </c>
      <c r="H9766" s="34" t="n">
        <v>0.0179177750989003</v>
      </c>
      <c r="I9766" s="34" t="n">
        <v>0.0236246442671746</v>
      </c>
      <c r="J9766" s="35" t="n">
        <v>1.32</v>
      </c>
      <c r="K9766" s="6" t="n">
        <v>1</v>
      </c>
      <c r="L9766" s="35" t="n">
        <v>0.32</v>
      </c>
      <c r="M9766" s="6" t="str">
        <f aca="false">IF(I9766&lt;=0,"Below 0%",IF(I9766&lt;=0.05,"0-5%",IF(I9766&lt;=0.1,"5-10%",IF(I9766&lt;=0.2,"10-20%",IF(I9766&lt;=0.4,"20-40%","Above 40%")))))</f>
        <v>0-5%</v>
      </c>
      <c r="N9766" s="6" t="str">
        <f aca="false">IF(AND(H9766&gt;=Summary!$B$25,I9766&gt;=Summary!$B$26,I9766&lt;=Summary!$B$27,J9766&gt;=Summary!$B$28,J9766&lt;=Summary!$B$29,F9766*J9766&gt;1),"Yes","No")</f>
        <v>No</v>
      </c>
    </row>
    <row r="9767" customFormat="false" ht="15" hidden="false" customHeight="false" outlineLevel="0" collapsed="false">
      <c r="A9767" s="6" t="s">
        <v>156</v>
      </c>
      <c r="B9767" s="45" t="n">
        <v>44605</v>
      </c>
      <c r="C9767" s="6" t="s">
        <v>195</v>
      </c>
      <c r="D9767" s="6" t="s">
        <v>189</v>
      </c>
      <c r="E9767" s="6" t="s">
        <v>187</v>
      </c>
      <c r="F9767" s="34" t="n">
        <v>0.294840484857559</v>
      </c>
      <c r="G9767" s="34" t="n">
        <v>0.332953879057574</v>
      </c>
      <c r="H9767" s="34" t="n">
        <v>-0.0381133942000144</v>
      </c>
      <c r="I9767" s="34" t="n">
        <v>-0.114470491552447</v>
      </c>
      <c r="J9767" s="35" t="n">
        <v>3.05</v>
      </c>
      <c r="K9767" s="6" t="n">
        <v>0</v>
      </c>
      <c r="L9767" s="35" t="n">
        <v>-1</v>
      </c>
      <c r="M9767" s="6" t="str">
        <f aca="false">IF(I9767&lt;=0,"Below 0%",IF(I9767&lt;=0.05,"0-5%",IF(I9767&lt;=0.1,"5-10%",IF(I9767&lt;=0.2,"10-20%",IF(I9767&lt;=0.4,"20-40%","Above 40%")))))</f>
        <v>Below 0%</v>
      </c>
      <c r="N9767" s="6" t="str">
        <f aca="false">IF(AND(H9767&gt;=Summary!$B$25,I9767&gt;=Summary!$B$26,I9767&lt;=Summary!$B$27,J9767&gt;=Summary!$B$28,J9767&lt;=Summary!$B$29,F9767*J9767&gt;1),"Yes","No")</f>
        <v>No</v>
      </c>
    </row>
    <row r="9768" customFormat="false" ht="15" hidden="false" customHeight="false" outlineLevel="0" collapsed="false">
      <c r="A9768" s="6" t="s">
        <v>156</v>
      </c>
      <c r="B9768" s="45" t="n">
        <v>44605</v>
      </c>
      <c r="C9768" s="6" t="s">
        <v>195</v>
      </c>
      <c r="D9768" s="6" t="s">
        <v>189</v>
      </c>
      <c r="E9768" s="6" t="s">
        <v>174</v>
      </c>
      <c r="F9768" s="34" t="n">
        <v>0.390508979558945</v>
      </c>
      <c r="G9768" s="34" t="n">
        <v>0.267239297664631</v>
      </c>
      <c r="H9768" s="34" t="n">
        <v>0.123269681894313</v>
      </c>
      <c r="I9768" s="34" t="n">
        <v>0.461270789781109</v>
      </c>
      <c r="J9768" s="35" t="n">
        <v>3.8</v>
      </c>
      <c r="K9768" s="6" t="n">
        <v>1</v>
      </c>
      <c r="L9768" s="35" t="n">
        <v>2.8</v>
      </c>
      <c r="M9768" s="6" t="str">
        <f aca="false">IF(I9768&lt;=0,"Below 0%",IF(I9768&lt;=0.05,"0-5%",IF(I9768&lt;=0.1,"5-10%",IF(I9768&lt;=0.2,"10-20%",IF(I9768&lt;=0.4,"20-40%","Above 40%")))))</f>
        <v>Above 40%</v>
      </c>
      <c r="N9768" s="6" t="str">
        <f aca="false">IF(AND(H9768&gt;=Summary!$B$25,I9768&gt;=Summary!$B$26,I9768&lt;=Summary!$B$27,J9768&gt;=Summary!$B$28,J9768&lt;=Summary!$B$29,F9768*J9768&gt;1),"Yes","No")</f>
        <v>No</v>
      </c>
    </row>
    <row r="9769" customFormat="false" ht="15" hidden="false" customHeight="false" outlineLevel="0" collapsed="false">
      <c r="A9769" s="6" t="s">
        <v>156</v>
      </c>
      <c r="B9769" s="45" t="n">
        <v>44605</v>
      </c>
      <c r="C9769" s="6" t="s">
        <v>195</v>
      </c>
      <c r="D9769" s="6" t="s">
        <v>189</v>
      </c>
      <c r="E9769" s="6" t="s">
        <v>177</v>
      </c>
      <c r="F9769" s="34" t="n">
        <v>0.314650565385819</v>
      </c>
      <c r="G9769" s="34" t="n">
        <v>0.399806823277795</v>
      </c>
      <c r="H9769" s="34" t="n">
        <v>-0.0851562578919765</v>
      </c>
      <c r="I9769" s="34" t="n">
        <v>-0.212993508199354</v>
      </c>
      <c r="J9769" s="35" t="n">
        <v>2.54</v>
      </c>
      <c r="K9769" s="6" t="n">
        <v>0</v>
      </c>
      <c r="L9769" s="35" t="n">
        <v>-1</v>
      </c>
      <c r="M9769" s="6" t="str">
        <f aca="false">IF(I9769&lt;=0,"Below 0%",IF(I9769&lt;=0.05,"0-5%",IF(I9769&lt;=0.1,"5-10%",IF(I9769&lt;=0.2,"10-20%",IF(I9769&lt;=0.4,"20-40%","Above 40%")))))</f>
        <v>Below 0%</v>
      </c>
      <c r="N9769" s="6" t="str">
        <f aca="false">IF(AND(H9769&gt;=Summary!$B$25,I9769&gt;=Summary!$B$26,I9769&lt;=Summary!$B$27,J9769&gt;=Summary!$B$28,J9769&lt;=Summary!$B$29,F9769*J9769&gt;1),"Yes","No")</f>
        <v>No</v>
      </c>
    </row>
    <row r="9770" customFormat="false" ht="15" hidden="false" customHeight="false" outlineLevel="0" collapsed="false">
      <c r="A9770" s="6" t="s">
        <v>156</v>
      </c>
      <c r="B9770" s="45" t="n">
        <v>44605</v>
      </c>
      <c r="C9770" s="6" t="s">
        <v>188</v>
      </c>
      <c r="D9770" s="6" t="s">
        <v>182</v>
      </c>
      <c r="E9770" s="6" t="s">
        <v>187</v>
      </c>
      <c r="F9770" s="34" t="n">
        <v>0.375663459300995</v>
      </c>
      <c r="G9770" s="34" t="n">
        <v>0.357410071942446</v>
      </c>
      <c r="H9770" s="34" t="n">
        <v>0.0182533873585488</v>
      </c>
      <c r="I9770" s="34" t="n">
        <v>0.0510712730039913</v>
      </c>
      <c r="J9770" s="35" t="n">
        <v>2.8</v>
      </c>
      <c r="K9770" s="6" t="n">
        <v>1</v>
      </c>
      <c r="L9770" s="35" t="n">
        <v>1.8</v>
      </c>
      <c r="M9770" s="6" t="str">
        <f aca="false">IF(I9770&lt;=0,"Below 0%",IF(I9770&lt;=0.05,"0-5%",IF(I9770&lt;=0.1,"5-10%",IF(I9770&lt;=0.2,"10-20%",IF(I9770&lt;=0.4,"20-40%","Above 40%")))))</f>
        <v>5-10%</v>
      </c>
      <c r="N9770" s="6" t="str">
        <f aca="false">IF(AND(H9770&gt;=Summary!$B$25,I9770&gt;=Summary!$B$26,I9770&lt;=Summary!$B$27,J9770&gt;=Summary!$B$28,J9770&lt;=Summary!$B$29,F9770*J9770&gt;1),"Yes","No")</f>
        <v>No</v>
      </c>
    </row>
    <row r="9771" customFormat="false" ht="15" hidden="false" customHeight="false" outlineLevel="0" collapsed="false">
      <c r="A9771" s="6" t="s">
        <v>156</v>
      </c>
      <c r="B9771" s="45" t="n">
        <v>44605</v>
      </c>
      <c r="C9771" s="6" t="s">
        <v>188</v>
      </c>
      <c r="D9771" s="6" t="s">
        <v>182</v>
      </c>
      <c r="E9771" s="6" t="s">
        <v>174</v>
      </c>
      <c r="F9771" s="34" t="n">
        <v>0.324373126029968</v>
      </c>
      <c r="G9771" s="34" t="n">
        <v>0.271942446043165</v>
      </c>
      <c r="H9771" s="34" t="n">
        <v>0.0524306799868028</v>
      </c>
      <c r="I9771" s="34" t="n">
        <v>0.19280064862872</v>
      </c>
      <c r="J9771" s="35" t="n">
        <v>3.68</v>
      </c>
      <c r="K9771" s="6" t="n">
        <v>0</v>
      </c>
      <c r="L9771" s="35" t="n">
        <v>-1</v>
      </c>
      <c r="M9771" s="6" t="str">
        <f aca="false">IF(I9771&lt;=0,"Below 0%",IF(I9771&lt;=0.05,"0-5%",IF(I9771&lt;=0.1,"5-10%",IF(I9771&lt;=0.2,"10-20%",IF(I9771&lt;=0.4,"20-40%","Above 40%")))))</f>
        <v>10-20%</v>
      </c>
      <c r="N9771" s="6" t="str">
        <f aca="false">IF(AND(H9771&gt;=Summary!$B$25,I9771&gt;=Summary!$B$26,I9771&lt;=Summary!$B$27,J9771&gt;=Summary!$B$28,J9771&lt;=Summary!$B$29,F9771*J9771&gt;1),"Yes","No")</f>
        <v>Yes</v>
      </c>
    </row>
    <row r="9772" customFormat="false" ht="15" hidden="false" customHeight="false" outlineLevel="0" collapsed="false">
      <c r="A9772" s="6" t="s">
        <v>156</v>
      </c>
      <c r="B9772" s="45" t="n">
        <v>44605</v>
      </c>
      <c r="C9772" s="6" t="s">
        <v>188</v>
      </c>
      <c r="D9772" s="6" t="s">
        <v>182</v>
      </c>
      <c r="E9772" s="6" t="s">
        <v>177</v>
      </c>
      <c r="F9772" s="34" t="n">
        <v>0.299963384866715</v>
      </c>
      <c r="G9772" s="34" t="n">
        <v>0.370647482014389</v>
      </c>
      <c r="H9772" s="34" t="n">
        <v>-0.070684097147674</v>
      </c>
      <c r="I9772" s="34" t="n">
        <v>-0.190704377009447</v>
      </c>
      <c r="J9772" s="35" t="n">
        <v>2.7</v>
      </c>
      <c r="K9772" s="6" t="n">
        <v>0</v>
      </c>
      <c r="L9772" s="35" t="n">
        <v>-1</v>
      </c>
      <c r="M9772" s="6" t="str">
        <f aca="false">IF(I9772&lt;=0,"Below 0%",IF(I9772&lt;=0.05,"0-5%",IF(I9772&lt;=0.1,"5-10%",IF(I9772&lt;=0.2,"10-20%",IF(I9772&lt;=0.4,"20-40%","Above 40%")))))</f>
        <v>Below 0%</v>
      </c>
      <c r="N9772" s="6" t="str">
        <f aca="false">IF(AND(H9772&gt;=Summary!$B$25,I9772&gt;=Summary!$B$26,I9772&lt;=Summary!$B$27,J9772&gt;=Summary!$B$28,J9772&lt;=Summary!$B$29,F9772*J9772&gt;1),"Yes","No")</f>
        <v>No</v>
      </c>
    </row>
    <row r="9773" customFormat="false" ht="15" hidden="false" customHeight="false" outlineLevel="0" collapsed="false">
      <c r="A9773" s="6" t="s">
        <v>156</v>
      </c>
      <c r="B9773" s="45" t="n">
        <v>44605</v>
      </c>
      <c r="C9773" s="6" t="s">
        <v>181</v>
      </c>
      <c r="D9773" s="6" t="s">
        <v>203</v>
      </c>
      <c r="E9773" s="6" t="s">
        <v>187</v>
      </c>
      <c r="F9773" s="34" t="n">
        <v>0.568558037281036</v>
      </c>
      <c r="G9773" s="34" t="n">
        <v>0.578898134498313</v>
      </c>
      <c r="H9773" s="34" t="n">
        <v>-0.0103400972172765</v>
      </c>
      <c r="I9773" s="34" t="n">
        <v>-0.0178616868859621</v>
      </c>
      <c r="J9773" s="35" t="n">
        <v>1.73</v>
      </c>
      <c r="K9773" s="6" t="n">
        <v>0</v>
      </c>
      <c r="L9773" s="35" t="n">
        <v>-1</v>
      </c>
      <c r="M9773" s="6" t="str">
        <f aca="false">IF(I9773&lt;=0,"Below 0%",IF(I9773&lt;=0.05,"0-5%",IF(I9773&lt;=0.1,"5-10%",IF(I9773&lt;=0.2,"10-20%",IF(I9773&lt;=0.4,"20-40%","Above 40%")))))</f>
        <v>Below 0%</v>
      </c>
      <c r="N9773" s="6" t="str">
        <f aca="false">IF(AND(H9773&gt;=Summary!$B$25,I9773&gt;=Summary!$B$26,I9773&lt;=Summary!$B$27,J9773&gt;=Summary!$B$28,J9773&lt;=Summary!$B$29,F9773*J9773&gt;1),"Yes","No")</f>
        <v>No</v>
      </c>
    </row>
    <row r="9774" customFormat="false" ht="15" hidden="false" customHeight="false" outlineLevel="0" collapsed="false">
      <c r="A9774" s="6" t="s">
        <v>156</v>
      </c>
      <c r="B9774" s="45" t="n">
        <v>44605</v>
      </c>
      <c r="C9774" s="6" t="s">
        <v>181</v>
      </c>
      <c r="D9774" s="6" t="s">
        <v>203</v>
      </c>
      <c r="E9774" s="6" t="s">
        <v>174</v>
      </c>
      <c r="F9774" s="34" t="n">
        <v>0.25775545835495</v>
      </c>
      <c r="G9774" s="34" t="n">
        <v>0.25418623672134</v>
      </c>
      <c r="H9774" s="34" t="n">
        <v>0.00356922163360957</v>
      </c>
      <c r="I9774" s="34" t="n">
        <v>0.0140417580418504</v>
      </c>
      <c r="J9774" s="35" t="n">
        <v>3.94</v>
      </c>
      <c r="K9774" s="6" t="n">
        <v>0</v>
      </c>
      <c r="L9774" s="35" t="n">
        <v>-1</v>
      </c>
      <c r="M9774" s="6" t="str">
        <f aca="false">IF(I9774&lt;=0,"Below 0%",IF(I9774&lt;=0.05,"0-5%",IF(I9774&lt;=0.1,"5-10%",IF(I9774&lt;=0.2,"10-20%",IF(I9774&lt;=0.4,"20-40%","Above 40%")))))</f>
        <v>0-5%</v>
      </c>
      <c r="N9774" s="6" t="str">
        <f aca="false">IF(AND(H9774&gt;=Summary!$B$25,I9774&gt;=Summary!$B$26,I9774&lt;=Summary!$B$27,J9774&gt;=Summary!$B$28,J9774&lt;=Summary!$B$29,F9774*J9774&gt;1),"Yes","No")</f>
        <v>No</v>
      </c>
    </row>
    <row r="9775" customFormat="false" ht="15" hidden="false" customHeight="false" outlineLevel="0" collapsed="false">
      <c r="A9775" s="6" t="s">
        <v>156</v>
      </c>
      <c r="B9775" s="45" t="n">
        <v>44605</v>
      </c>
      <c r="C9775" s="6" t="s">
        <v>181</v>
      </c>
      <c r="D9775" s="6" t="s">
        <v>203</v>
      </c>
      <c r="E9775" s="6" t="s">
        <v>177</v>
      </c>
      <c r="F9775" s="34" t="n">
        <v>0.173686519265175</v>
      </c>
      <c r="G9775" s="34" t="n">
        <v>0.166915628780347</v>
      </c>
      <c r="H9775" s="34" t="n">
        <v>0.00677089048482801</v>
      </c>
      <c r="I9775" s="34" t="n">
        <v>0.0405647483959588</v>
      </c>
      <c r="J9775" s="35" t="n">
        <v>6</v>
      </c>
      <c r="K9775" s="6" t="n">
        <v>1</v>
      </c>
      <c r="L9775" s="35" t="n">
        <v>5</v>
      </c>
      <c r="M9775" s="6" t="str">
        <f aca="false">IF(I9775&lt;=0,"Below 0%",IF(I9775&lt;=0.05,"0-5%",IF(I9775&lt;=0.1,"5-10%",IF(I9775&lt;=0.2,"10-20%",IF(I9775&lt;=0.4,"20-40%","Above 40%")))))</f>
        <v>0-5%</v>
      </c>
      <c r="N9775" s="6" t="str">
        <f aca="false">IF(AND(H9775&gt;=Summary!$B$25,I9775&gt;=Summary!$B$26,I9775&lt;=Summary!$B$27,J9775&gt;=Summary!$B$28,J9775&lt;=Summary!$B$29,F9775*J9775&gt;1),"Yes","No")</f>
        <v>No</v>
      </c>
    </row>
    <row r="9776" customFormat="false" ht="15" hidden="false" customHeight="false" outlineLevel="0" collapsed="false">
      <c r="A9776" s="6" t="s">
        <v>156</v>
      </c>
      <c r="B9776" s="45" t="n">
        <v>44607</v>
      </c>
      <c r="C9776" s="6" t="s">
        <v>176</v>
      </c>
      <c r="D9776" s="6" t="s">
        <v>201</v>
      </c>
      <c r="E9776" s="6" t="s">
        <v>187</v>
      </c>
      <c r="F9776" s="34" t="n">
        <v>0.586004674434662</v>
      </c>
      <c r="G9776" s="34" t="n">
        <v>0.542193799527318</v>
      </c>
      <c r="H9776" s="34" t="n">
        <v>0.0438108749073437</v>
      </c>
      <c r="I9776" s="34" t="n">
        <v>0.0808029803098778</v>
      </c>
      <c r="J9776" s="35" t="n">
        <v>1.85</v>
      </c>
      <c r="K9776" s="6" t="n">
        <v>1</v>
      </c>
      <c r="L9776" s="35" t="n">
        <v>0.85</v>
      </c>
      <c r="M9776" s="6" t="str">
        <f aca="false">IF(I9776&lt;=0,"Below 0%",IF(I9776&lt;=0.05,"0-5%",IF(I9776&lt;=0.1,"5-10%",IF(I9776&lt;=0.2,"10-20%",IF(I9776&lt;=0.4,"20-40%","Above 40%")))))</f>
        <v>5-10%</v>
      </c>
      <c r="N9776" s="6" t="str">
        <f aca="false">IF(AND(H9776&gt;=Summary!$B$25,I9776&gt;=Summary!$B$26,I9776&lt;=Summary!$B$27,J9776&gt;=Summary!$B$28,J9776&lt;=Summary!$B$29,F9776*J9776&gt;1),"Yes","No")</f>
        <v>No</v>
      </c>
    </row>
    <row r="9777" customFormat="false" ht="15" hidden="false" customHeight="false" outlineLevel="0" collapsed="false">
      <c r="A9777" s="6" t="s">
        <v>156</v>
      </c>
      <c r="B9777" s="45" t="n">
        <v>44607</v>
      </c>
      <c r="C9777" s="6" t="s">
        <v>176</v>
      </c>
      <c r="D9777" s="6" t="s">
        <v>201</v>
      </c>
      <c r="E9777" s="6" t="s">
        <v>174</v>
      </c>
      <c r="F9777" s="34" t="n">
        <v>0.308300197124481</v>
      </c>
      <c r="G9777" s="34" t="n">
        <v>0.257194494647574</v>
      </c>
      <c r="H9777" s="34" t="n">
        <v>0.0511057024769072</v>
      </c>
      <c r="I9777" s="34" t="n">
        <v>0.198704496171023</v>
      </c>
      <c r="J9777" s="35" t="n">
        <v>3.9</v>
      </c>
      <c r="K9777" s="6" t="n">
        <v>0</v>
      </c>
      <c r="L9777" s="35" t="n">
        <v>-1</v>
      </c>
      <c r="M9777" s="6" t="str">
        <f aca="false">IF(I9777&lt;=0,"Below 0%",IF(I9777&lt;=0.05,"0-5%",IF(I9777&lt;=0.1,"5-10%",IF(I9777&lt;=0.2,"10-20%",IF(I9777&lt;=0.4,"20-40%","Above 40%")))))</f>
        <v>10-20%</v>
      </c>
      <c r="N9777" s="6" t="str">
        <f aca="false">IF(AND(H9777&gt;=Summary!$B$25,I9777&gt;=Summary!$B$26,I9777&lt;=Summary!$B$27,J9777&gt;=Summary!$B$28,J9777&lt;=Summary!$B$29,F9777*J9777&gt;1),"Yes","No")</f>
        <v>Yes</v>
      </c>
    </row>
    <row r="9778" customFormat="false" ht="15" hidden="false" customHeight="false" outlineLevel="0" collapsed="false">
      <c r="A9778" s="6" t="s">
        <v>156</v>
      </c>
      <c r="B9778" s="45" t="n">
        <v>44607</v>
      </c>
      <c r="C9778" s="6" t="s">
        <v>176</v>
      </c>
      <c r="D9778" s="6" t="s">
        <v>201</v>
      </c>
      <c r="E9778" s="6" t="s">
        <v>177</v>
      </c>
      <c r="F9778" s="34" t="n">
        <v>0.105695076286793</v>
      </c>
      <c r="G9778" s="34" t="n">
        <v>0.200611705825108</v>
      </c>
      <c r="H9778" s="34" t="n">
        <v>-0.094916629538315</v>
      </c>
      <c r="I9778" s="34" t="n">
        <v>-0.473136047310534</v>
      </c>
      <c r="J9778" s="35" t="n">
        <v>5</v>
      </c>
      <c r="K9778" s="6" t="n">
        <v>0</v>
      </c>
      <c r="L9778" s="35" t="n">
        <v>-1</v>
      </c>
      <c r="M9778" s="6" t="str">
        <f aca="false">IF(I9778&lt;=0,"Below 0%",IF(I9778&lt;=0.05,"0-5%",IF(I9778&lt;=0.1,"5-10%",IF(I9778&lt;=0.2,"10-20%",IF(I9778&lt;=0.4,"20-40%","Above 40%")))))</f>
        <v>Below 0%</v>
      </c>
      <c r="N9778" s="6" t="str">
        <f aca="false">IF(AND(H9778&gt;=Summary!$B$25,I9778&gt;=Summary!$B$26,I9778&lt;=Summary!$B$27,J9778&gt;=Summary!$B$28,J9778&lt;=Summary!$B$29,F9778*J9778&gt;1),"Yes","No")</f>
        <v>No</v>
      </c>
    </row>
    <row r="9779" customFormat="false" ht="15" hidden="false" customHeight="false" outlineLevel="0" collapsed="false">
      <c r="A9779" s="6" t="s">
        <v>156</v>
      </c>
      <c r="B9779" s="45" t="n">
        <v>44611</v>
      </c>
      <c r="C9779" s="6" t="s">
        <v>185</v>
      </c>
      <c r="D9779" s="6" t="s">
        <v>206</v>
      </c>
      <c r="E9779" s="6" t="s">
        <v>187</v>
      </c>
      <c r="F9779" s="34" t="n">
        <v>0.747135162353516</v>
      </c>
      <c r="G9779" s="34" t="n">
        <v>0.665531914893617</v>
      </c>
      <c r="H9779" s="34" t="n">
        <v>0.0816032474598987</v>
      </c>
      <c r="I9779" s="34" t="n">
        <v>0.122613575147546</v>
      </c>
      <c r="J9779" s="35" t="n">
        <v>1.5</v>
      </c>
      <c r="K9779" s="6" t="n">
        <v>1</v>
      </c>
      <c r="L9779" s="35" t="n">
        <v>0.5</v>
      </c>
      <c r="M9779" s="6" t="str">
        <f aca="false">IF(I9779&lt;=0,"Below 0%",IF(I9779&lt;=0.05,"0-5%",IF(I9779&lt;=0.1,"5-10%",IF(I9779&lt;=0.2,"10-20%",IF(I9779&lt;=0.4,"20-40%","Above 40%")))))</f>
        <v>10-20%</v>
      </c>
      <c r="N9779" s="6" t="str">
        <f aca="false">IF(AND(H9779&gt;=Summary!$B$25,I9779&gt;=Summary!$B$26,I9779&lt;=Summary!$B$27,J9779&gt;=Summary!$B$28,J9779&lt;=Summary!$B$29,F9779*J9779&gt;1),"Yes","No")</f>
        <v>No</v>
      </c>
    </row>
    <row r="9780" customFormat="false" ht="15" hidden="false" customHeight="false" outlineLevel="0" collapsed="false">
      <c r="A9780" s="6" t="s">
        <v>156</v>
      </c>
      <c r="B9780" s="45" t="n">
        <v>44611</v>
      </c>
      <c r="C9780" s="6" t="s">
        <v>185</v>
      </c>
      <c r="D9780" s="6" t="s">
        <v>206</v>
      </c>
      <c r="E9780" s="6" t="s">
        <v>174</v>
      </c>
      <c r="F9780" s="34" t="n">
        <v>0.15847285091877</v>
      </c>
      <c r="G9780" s="34" t="n">
        <v>0.217021276595745</v>
      </c>
      <c r="H9780" s="34" t="n">
        <v>-0.0585484256769749</v>
      </c>
      <c r="I9780" s="34" t="n">
        <v>-0.269781961452727</v>
      </c>
      <c r="J9780" s="35" t="n">
        <v>4.6</v>
      </c>
      <c r="K9780" s="6" t="n">
        <v>0</v>
      </c>
      <c r="L9780" s="35" t="n">
        <v>-1</v>
      </c>
      <c r="M9780" s="6" t="str">
        <f aca="false">IF(I9780&lt;=0,"Below 0%",IF(I9780&lt;=0.05,"0-5%",IF(I9780&lt;=0.1,"5-10%",IF(I9780&lt;=0.2,"10-20%",IF(I9780&lt;=0.4,"20-40%","Above 40%")))))</f>
        <v>Below 0%</v>
      </c>
      <c r="N9780" s="6" t="str">
        <f aca="false">IF(AND(H9780&gt;=Summary!$B$25,I9780&gt;=Summary!$B$26,I9780&lt;=Summary!$B$27,J9780&gt;=Summary!$B$28,J9780&lt;=Summary!$B$29,F9780*J9780&gt;1),"Yes","No")</f>
        <v>No</v>
      </c>
    </row>
    <row r="9781" customFormat="false" ht="15" hidden="false" customHeight="false" outlineLevel="0" collapsed="false">
      <c r="A9781" s="6" t="s">
        <v>156</v>
      </c>
      <c r="B9781" s="45" t="n">
        <v>44611</v>
      </c>
      <c r="C9781" s="6" t="s">
        <v>185</v>
      </c>
      <c r="D9781" s="6" t="s">
        <v>206</v>
      </c>
      <c r="E9781" s="6" t="s">
        <v>177</v>
      </c>
      <c r="F9781" s="34" t="n">
        <v>0.0943920314311981</v>
      </c>
      <c r="G9781" s="34" t="n">
        <v>0.117446808510638</v>
      </c>
      <c r="H9781" s="34" t="n">
        <v>-0.0230547770794402</v>
      </c>
      <c r="I9781" s="34" t="n">
        <v>-0.196299732379291</v>
      </c>
      <c r="J9781" s="35" t="n">
        <v>8.5</v>
      </c>
      <c r="K9781" s="6" t="n">
        <v>0</v>
      </c>
      <c r="L9781" s="35" t="n">
        <v>-1</v>
      </c>
      <c r="M9781" s="6" t="str">
        <f aca="false">IF(I9781&lt;=0,"Below 0%",IF(I9781&lt;=0.05,"0-5%",IF(I9781&lt;=0.1,"5-10%",IF(I9781&lt;=0.2,"10-20%",IF(I9781&lt;=0.4,"20-40%","Above 40%")))))</f>
        <v>Below 0%</v>
      </c>
      <c r="N9781" s="6" t="str">
        <f aca="false">IF(AND(H9781&gt;=Summary!$B$25,I9781&gt;=Summary!$B$26,I9781&lt;=Summary!$B$27,J9781&gt;=Summary!$B$28,J9781&lt;=Summary!$B$29,F9781*J9781&gt;1),"Yes","No")</f>
        <v>No</v>
      </c>
    </row>
    <row r="9782" customFormat="false" ht="15" hidden="false" customHeight="false" outlineLevel="0" collapsed="false">
      <c r="A9782" s="6" t="s">
        <v>156</v>
      </c>
      <c r="B9782" s="45" t="n">
        <v>44611</v>
      </c>
      <c r="C9782" s="6" t="s">
        <v>182</v>
      </c>
      <c r="D9782" s="6" t="s">
        <v>198</v>
      </c>
      <c r="E9782" s="6" t="s">
        <v>187</v>
      </c>
      <c r="F9782" s="34" t="n">
        <v>0.471004396677017</v>
      </c>
      <c r="G9782" s="34" t="n">
        <v>0.586070215175538</v>
      </c>
      <c r="H9782" s="34" t="n">
        <v>-0.115065818498521</v>
      </c>
      <c r="I9782" s="34" t="n">
        <v>-0.196334527022597</v>
      </c>
      <c r="J9782" s="35" t="n">
        <v>1.7</v>
      </c>
      <c r="K9782" s="6" t="n">
        <v>0</v>
      </c>
      <c r="L9782" s="35" t="n">
        <v>-1</v>
      </c>
      <c r="M9782" s="6" t="str">
        <f aca="false">IF(I9782&lt;=0,"Below 0%",IF(I9782&lt;=0.05,"0-5%",IF(I9782&lt;=0.1,"5-10%",IF(I9782&lt;=0.2,"10-20%",IF(I9782&lt;=0.4,"20-40%","Above 40%")))))</f>
        <v>Below 0%</v>
      </c>
      <c r="N9782" s="6" t="str">
        <f aca="false">IF(AND(H9782&gt;=Summary!$B$25,I9782&gt;=Summary!$B$26,I9782&lt;=Summary!$B$27,J9782&gt;=Summary!$B$28,J9782&lt;=Summary!$B$29,F9782*J9782&gt;1),"Yes","No")</f>
        <v>No</v>
      </c>
    </row>
    <row r="9783" customFormat="false" ht="15" hidden="false" customHeight="false" outlineLevel="0" collapsed="false">
      <c r="A9783" s="6" t="s">
        <v>156</v>
      </c>
      <c r="B9783" s="45" t="n">
        <v>44611</v>
      </c>
      <c r="C9783" s="6" t="s">
        <v>182</v>
      </c>
      <c r="D9783" s="6" t="s">
        <v>198</v>
      </c>
      <c r="E9783" s="6" t="s">
        <v>174</v>
      </c>
      <c r="F9783" s="34" t="n">
        <v>0.326215118169785</v>
      </c>
      <c r="G9783" s="34" t="n">
        <v>0.240656851642129</v>
      </c>
      <c r="H9783" s="34" t="n">
        <v>0.0855582665276554</v>
      </c>
      <c r="I9783" s="34" t="n">
        <v>0.355519761618446</v>
      </c>
      <c r="J9783" s="35" t="n">
        <v>4.14</v>
      </c>
      <c r="K9783" s="6" t="n">
        <v>0</v>
      </c>
      <c r="L9783" s="35" t="n">
        <v>-1</v>
      </c>
      <c r="M9783" s="6" t="str">
        <f aca="false">IF(I9783&lt;=0,"Below 0%",IF(I9783&lt;=0.05,"0-5%",IF(I9783&lt;=0.1,"5-10%",IF(I9783&lt;=0.2,"10-20%",IF(I9783&lt;=0.4,"20-40%","Above 40%")))))</f>
        <v>20-40%</v>
      </c>
      <c r="N9783" s="6" t="str">
        <f aca="false">IF(AND(H9783&gt;=Summary!$B$25,I9783&gt;=Summary!$B$26,I9783&lt;=Summary!$B$27,J9783&gt;=Summary!$B$28,J9783&lt;=Summary!$B$29,F9783*J9783&gt;1),"Yes","No")</f>
        <v>Yes</v>
      </c>
    </row>
    <row r="9784" customFormat="false" ht="15" hidden="false" customHeight="false" outlineLevel="0" collapsed="false">
      <c r="A9784" s="6" t="s">
        <v>156</v>
      </c>
      <c r="B9784" s="45" t="n">
        <v>44611</v>
      </c>
      <c r="C9784" s="6" t="s">
        <v>182</v>
      </c>
      <c r="D9784" s="6" t="s">
        <v>198</v>
      </c>
      <c r="E9784" s="6" t="s">
        <v>177</v>
      </c>
      <c r="F9784" s="34" t="n">
        <v>0.202780455350876</v>
      </c>
      <c r="G9784" s="34" t="n">
        <v>0.173272933182333</v>
      </c>
      <c r="H9784" s="34" t="n">
        <v>0.0295075221685429</v>
      </c>
      <c r="I9784" s="34" t="n">
        <v>0.170295046240676</v>
      </c>
      <c r="J9784" s="35" t="n">
        <v>5.75</v>
      </c>
      <c r="K9784" s="6" t="n">
        <v>1</v>
      </c>
      <c r="L9784" s="35" t="n">
        <v>4.75</v>
      </c>
      <c r="M9784" s="6" t="str">
        <f aca="false">IF(I9784&lt;=0,"Below 0%",IF(I9784&lt;=0.05,"0-5%",IF(I9784&lt;=0.1,"5-10%",IF(I9784&lt;=0.2,"10-20%",IF(I9784&lt;=0.4,"20-40%","Above 40%")))))</f>
        <v>10-20%</v>
      </c>
      <c r="N9784" s="6" t="str">
        <f aca="false">IF(AND(H9784&gt;=Summary!$B$25,I9784&gt;=Summary!$B$26,I9784&lt;=Summary!$B$27,J9784&gt;=Summary!$B$28,J9784&lt;=Summary!$B$29,F9784*J9784&gt;1),"Yes","No")</f>
        <v>No</v>
      </c>
    </row>
    <row r="9785" customFormat="false" ht="15" hidden="false" customHeight="false" outlineLevel="0" collapsed="false">
      <c r="A9785" s="6" t="s">
        <v>156</v>
      </c>
      <c r="B9785" s="45" t="n">
        <v>44611</v>
      </c>
      <c r="C9785" s="6" t="s">
        <v>201</v>
      </c>
      <c r="D9785" s="6" t="s">
        <v>196</v>
      </c>
      <c r="E9785" s="6" t="s">
        <v>187</v>
      </c>
      <c r="F9785" s="34" t="n">
        <v>0.389506310224533</v>
      </c>
      <c r="G9785" s="34" t="n">
        <v>0.582571295722257</v>
      </c>
      <c r="H9785" s="34" t="n">
        <v>-0.193064985497724</v>
      </c>
      <c r="I9785" s="34" t="n">
        <v>-0.331401472944812</v>
      </c>
      <c r="J9785" s="35" t="n">
        <v>1.71</v>
      </c>
      <c r="K9785" s="6" t="n">
        <v>0</v>
      </c>
      <c r="L9785" s="35" t="n">
        <v>-1</v>
      </c>
      <c r="M9785" s="6" t="str">
        <f aca="false">IF(I9785&lt;=0,"Below 0%",IF(I9785&lt;=0.05,"0-5%",IF(I9785&lt;=0.1,"5-10%",IF(I9785&lt;=0.2,"10-20%",IF(I9785&lt;=0.4,"20-40%","Above 40%")))))</f>
        <v>Below 0%</v>
      </c>
      <c r="N9785" s="6" t="str">
        <f aca="false">IF(AND(H9785&gt;=Summary!$B$25,I9785&gt;=Summary!$B$26,I9785&lt;=Summary!$B$27,J9785&gt;=Summary!$B$28,J9785&lt;=Summary!$B$29,F9785*J9785&gt;1),"Yes","No")</f>
        <v>No</v>
      </c>
    </row>
    <row r="9786" customFormat="false" ht="15" hidden="false" customHeight="false" outlineLevel="0" collapsed="false">
      <c r="A9786" s="6" t="s">
        <v>156</v>
      </c>
      <c r="B9786" s="45" t="n">
        <v>44611</v>
      </c>
      <c r="C9786" s="6" t="s">
        <v>201</v>
      </c>
      <c r="D9786" s="6" t="s">
        <v>196</v>
      </c>
      <c r="E9786" s="6" t="s">
        <v>174</v>
      </c>
      <c r="F9786" s="34" t="n">
        <v>0.323768943548203</v>
      </c>
      <c r="G9786" s="34" t="n">
        <v>0.256751782393057</v>
      </c>
      <c r="H9786" s="34" t="n">
        <v>0.0670171611551461</v>
      </c>
      <c r="I9786" s="34" t="n">
        <v>0.261019263549068</v>
      </c>
      <c r="J9786" s="35" t="n">
        <v>3.88</v>
      </c>
      <c r="K9786" s="6" t="n">
        <v>0</v>
      </c>
      <c r="L9786" s="35" t="n">
        <v>-1</v>
      </c>
      <c r="M9786" s="6" t="str">
        <f aca="false">IF(I9786&lt;=0,"Below 0%",IF(I9786&lt;=0.05,"0-5%",IF(I9786&lt;=0.1,"5-10%",IF(I9786&lt;=0.2,"10-20%",IF(I9786&lt;=0.4,"20-40%","Above 40%")))))</f>
        <v>20-40%</v>
      </c>
      <c r="N9786" s="6" t="str">
        <f aca="false">IF(AND(H9786&gt;=Summary!$B$25,I9786&gt;=Summary!$B$26,I9786&lt;=Summary!$B$27,J9786&gt;=Summary!$B$28,J9786&lt;=Summary!$B$29,F9786*J9786&gt;1),"Yes","No")</f>
        <v>Yes</v>
      </c>
    </row>
    <row r="9787" customFormat="false" ht="15" hidden="false" customHeight="false" outlineLevel="0" collapsed="false">
      <c r="A9787" s="6" t="s">
        <v>156</v>
      </c>
      <c r="B9787" s="45" t="n">
        <v>44611</v>
      </c>
      <c r="C9787" s="6" t="s">
        <v>201</v>
      </c>
      <c r="D9787" s="6" t="s">
        <v>196</v>
      </c>
      <c r="E9787" s="6" t="s">
        <v>177</v>
      </c>
      <c r="F9787" s="34" t="n">
        <v>0.286724776029587</v>
      </c>
      <c r="G9787" s="34" t="n">
        <v>0.160676921884687</v>
      </c>
      <c r="H9787" s="34" t="n">
        <v>0.1260478541449</v>
      </c>
      <c r="I9787" s="34" t="n">
        <v>0.784480139813487</v>
      </c>
      <c r="J9787" s="35" t="n">
        <v>6.2</v>
      </c>
      <c r="K9787" s="6" t="n">
        <v>1</v>
      </c>
      <c r="L9787" s="35" t="n">
        <v>5.2</v>
      </c>
      <c r="M9787" s="6" t="str">
        <f aca="false">IF(I9787&lt;=0,"Below 0%",IF(I9787&lt;=0.05,"0-5%",IF(I9787&lt;=0.1,"5-10%",IF(I9787&lt;=0.2,"10-20%",IF(I9787&lt;=0.4,"20-40%","Above 40%")))))</f>
        <v>Above 40%</v>
      </c>
      <c r="N9787" s="6" t="str">
        <f aca="false">IF(AND(H9787&gt;=Summary!$B$25,I9787&gt;=Summary!$B$26,I9787&lt;=Summary!$B$27,J9787&gt;=Summary!$B$28,J9787&lt;=Summary!$B$29,F9787*J9787&gt;1),"Yes","No")</f>
        <v>No</v>
      </c>
    </row>
    <row r="9788" customFormat="false" ht="15" hidden="false" customHeight="false" outlineLevel="0" collapsed="false">
      <c r="A9788" s="6" t="s">
        <v>156</v>
      </c>
      <c r="B9788" s="45" t="n">
        <v>44611</v>
      </c>
      <c r="C9788" s="6" t="s">
        <v>180</v>
      </c>
      <c r="D9788" s="6" t="s">
        <v>190</v>
      </c>
      <c r="E9788" s="6" t="s">
        <v>187</v>
      </c>
      <c r="F9788" s="34" t="n">
        <v>0.220104828476906</v>
      </c>
      <c r="G9788" s="34" t="n">
        <v>0.168032786885246</v>
      </c>
      <c r="H9788" s="34" t="n">
        <v>0.0520720415916599</v>
      </c>
      <c r="I9788" s="34" t="n">
        <v>0.309892149960123</v>
      </c>
      <c r="J9788" s="35" t="n">
        <v>5.95</v>
      </c>
      <c r="K9788" s="6" t="n">
        <v>0</v>
      </c>
      <c r="L9788" s="35" t="n">
        <v>-1</v>
      </c>
      <c r="M9788" s="6" t="str">
        <f aca="false">IF(I9788&lt;=0,"Below 0%",IF(I9788&lt;=0.05,"0-5%",IF(I9788&lt;=0.1,"5-10%",IF(I9788&lt;=0.2,"10-20%",IF(I9788&lt;=0.4,"20-40%","Above 40%")))))</f>
        <v>20-40%</v>
      </c>
      <c r="N9788" s="6" t="str">
        <f aca="false">IF(AND(H9788&gt;=Summary!$B$25,I9788&gt;=Summary!$B$26,I9788&lt;=Summary!$B$27,J9788&gt;=Summary!$B$28,J9788&lt;=Summary!$B$29,F9788*J9788&gt;1),"Yes","No")</f>
        <v>No</v>
      </c>
    </row>
    <row r="9789" customFormat="false" ht="15" hidden="false" customHeight="false" outlineLevel="0" collapsed="false">
      <c r="A9789" s="6" t="s">
        <v>156</v>
      </c>
      <c r="B9789" s="45" t="n">
        <v>44611</v>
      </c>
      <c r="C9789" s="6" t="s">
        <v>180</v>
      </c>
      <c r="D9789" s="6" t="s">
        <v>190</v>
      </c>
      <c r="E9789" s="6" t="s">
        <v>174</v>
      </c>
      <c r="F9789" s="34" t="n">
        <v>0.172121375799179</v>
      </c>
      <c r="G9789" s="34" t="n">
        <v>0.243852459016394</v>
      </c>
      <c r="H9789" s="34" t="n">
        <v>-0.0717310832172144</v>
      </c>
      <c r="I9789" s="34" t="n">
        <v>-0.29415771941177</v>
      </c>
      <c r="J9789" s="35" t="n">
        <v>4.1</v>
      </c>
      <c r="K9789" s="6" t="n">
        <v>0</v>
      </c>
      <c r="L9789" s="35" t="n">
        <v>-1</v>
      </c>
      <c r="M9789" s="6" t="str">
        <f aca="false">IF(I9789&lt;=0,"Below 0%",IF(I9789&lt;=0.05,"0-5%",IF(I9789&lt;=0.1,"5-10%",IF(I9789&lt;=0.2,"10-20%",IF(I9789&lt;=0.4,"20-40%","Above 40%")))))</f>
        <v>Below 0%</v>
      </c>
      <c r="N9789" s="6" t="str">
        <f aca="false">IF(AND(H9789&gt;=Summary!$B$25,I9789&gt;=Summary!$B$26,I9789&lt;=Summary!$B$27,J9789&gt;=Summary!$B$28,J9789&lt;=Summary!$B$29,F9789*J9789&gt;1),"Yes","No")</f>
        <v>No</v>
      </c>
    </row>
    <row r="9790" customFormat="false" ht="15" hidden="false" customHeight="false" outlineLevel="0" collapsed="false">
      <c r="A9790" s="6" t="s">
        <v>156</v>
      </c>
      <c r="B9790" s="45" t="n">
        <v>44611</v>
      </c>
      <c r="C9790" s="6" t="s">
        <v>180</v>
      </c>
      <c r="D9790" s="6" t="s">
        <v>190</v>
      </c>
      <c r="E9790" s="6" t="s">
        <v>177</v>
      </c>
      <c r="F9790" s="34" t="n">
        <v>0.607773780822754</v>
      </c>
      <c r="G9790" s="34" t="n">
        <v>0.588114754098361</v>
      </c>
      <c r="H9790" s="34" t="n">
        <v>0.0196590267243932</v>
      </c>
      <c r="I9790" s="34" t="n">
        <v>0.0334271952665641</v>
      </c>
      <c r="J9790" s="35" t="n">
        <v>1.7</v>
      </c>
      <c r="K9790" s="6" t="n">
        <v>1</v>
      </c>
      <c r="L9790" s="35" t="n">
        <v>0.7</v>
      </c>
      <c r="M9790" s="6" t="str">
        <f aca="false">IF(I9790&lt;=0,"Below 0%",IF(I9790&lt;=0.05,"0-5%",IF(I9790&lt;=0.1,"5-10%",IF(I9790&lt;=0.2,"10-20%",IF(I9790&lt;=0.4,"20-40%","Above 40%")))))</f>
        <v>0-5%</v>
      </c>
      <c r="N9790" s="6" t="str">
        <f aca="false">IF(AND(H9790&gt;=Summary!$B$25,I9790&gt;=Summary!$B$26,I9790&lt;=Summary!$B$27,J9790&gt;=Summary!$B$28,J9790&lt;=Summary!$B$29,F9790*J9790&gt;1),"Yes","No")</f>
        <v>No</v>
      </c>
    </row>
    <row r="9791" customFormat="false" ht="15" hidden="false" customHeight="false" outlineLevel="0" collapsed="false">
      <c r="A9791" s="6" t="s">
        <v>156</v>
      </c>
      <c r="B9791" s="45" t="n">
        <v>44611</v>
      </c>
      <c r="C9791" s="6" t="s">
        <v>183</v>
      </c>
      <c r="D9791" s="6" t="s">
        <v>172</v>
      </c>
      <c r="E9791" s="6" t="s">
        <v>187</v>
      </c>
      <c r="F9791" s="34" t="n">
        <v>0.834164619445801</v>
      </c>
      <c r="G9791" s="34" t="n">
        <v>0.877761707645504</v>
      </c>
      <c r="H9791" s="34" t="n">
        <v>-0.0435970881997032</v>
      </c>
      <c r="I9791" s="34" t="n">
        <v>-0.0496684781529687</v>
      </c>
      <c r="J9791" s="35" t="n">
        <v>1.14</v>
      </c>
      <c r="K9791" s="6" t="n">
        <v>1</v>
      </c>
      <c r="L9791" s="35" t="n">
        <v>0.14</v>
      </c>
      <c r="M9791" s="6" t="str">
        <f aca="false">IF(I9791&lt;=0,"Below 0%",IF(I9791&lt;=0.05,"0-5%",IF(I9791&lt;=0.1,"5-10%",IF(I9791&lt;=0.2,"10-20%",IF(I9791&lt;=0.4,"20-40%","Above 40%")))))</f>
        <v>Below 0%</v>
      </c>
      <c r="N9791" s="6" t="str">
        <f aca="false">IF(AND(H9791&gt;=Summary!$B$25,I9791&gt;=Summary!$B$26,I9791&lt;=Summary!$B$27,J9791&gt;=Summary!$B$28,J9791&lt;=Summary!$B$29,F9791*J9791&gt;1),"Yes","No")</f>
        <v>No</v>
      </c>
    </row>
    <row r="9792" customFormat="false" ht="15" hidden="false" customHeight="false" outlineLevel="0" collapsed="false">
      <c r="A9792" s="6" t="s">
        <v>156</v>
      </c>
      <c r="B9792" s="45" t="n">
        <v>44611</v>
      </c>
      <c r="C9792" s="6" t="s">
        <v>183</v>
      </c>
      <c r="D9792" s="6" t="s">
        <v>172</v>
      </c>
      <c r="E9792" s="6" t="s">
        <v>174</v>
      </c>
      <c r="F9792" s="34" t="n">
        <v>0.129618108272553</v>
      </c>
      <c r="G9792" s="34" t="n">
        <v>0.090968031519625</v>
      </c>
      <c r="H9792" s="34" t="n">
        <v>0.0386500767529276</v>
      </c>
      <c r="I9792" s="34" t="n">
        <v>0.424875377726398</v>
      </c>
      <c r="J9792" s="35" t="n">
        <v>11</v>
      </c>
      <c r="K9792" s="6" t="n">
        <v>0</v>
      </c>
      <c r="L9792" s="35" t="n">
        <v>-1</v>
      </c>
      <c r="M9792" s="6" t="str">
        <f aca="false">IF(I9792&lt;=0,"Below 0%",IF(I9792&lt;=0.05,"0-5%",IF(I9792&lt;=0.1,"5-10%",IF(I9792&lt;=0.2,"10-20%",IF(I9792&lt;=0.4,"20-40%","Above 40%")))))</f>
        <v>Above 40%</v>
      </c>
      <c r="N9792" s="6" t="str">
        <f aca="false">IF(AND(H9792&gt;=Summary!$B$25,I9792&gt;=Summary!$B$26,I9792&lt;=Summary!$B$27,J9792&gt;=Summary!$B$28,J9792&lt;=Summary!$B$29,F9792*J9792&gt;1),"Yes","No")</f>
        <v>No</v>
      </c>
    </row>
    <row r="9793" customFormat="false" ht="15" hidden="false" customHeight="false" outlineLevel="0" collapsed="false">
      <c r="A9793" s="6" t="s">
        <v>156</v>
      </c>
      <c r="B9793" s="45" t="n">
        <v>44611</v>
      </c>
      <c r="C9793" s="6" t="s">
        <v>183</v>
      </c>
      <c r="D9793" s="6" t="s">
        <v>172</v>
      </c>
      <c r="E9793" s="6" t="s">
        <v>177</v>
      </c>
      <c r="F9793" s="34" t="n">
        <v>0.0362172499299049</v>
      </c>
      <c r="G9793" s="34" t="n">
        <v>0.0312702608348711</v>
      </c>
      <c r="H9793" s="34" t="n">
        <v>0.00494698909503386</v>
      </c>
      <c r="I9793" s="34" t="n">
        <v>0.158201081889193</v>
      </c>
      <c r="J9793" s="35" t="n">
        <v>32</v>
      </c>
      <c r="K9793" s="6" t="n">
        <v>0</v>
      </c>
      <c r="L9793" s="35" t="n">
        <v>-1</v>
      </c>
      <c r="M9793" s="6" t="str">
        <f aca="false">IF(I9793&lt;=0,"Below 0%",IF(I9793&lt;=0.05,"0-5%",IF(I9793&lt;=0.1,"5-10%",IF(I9793&lt;=0.2,"10-20%",IF(I9793&lt;=0.4,"20-40%","Above 40%")))))</f>
        <v>10-20%</v>
      </c>
      <c r="N9793" s="6" t="str">
        <f aca="false">IF(AND(H9793&gt;=Summary!$B$25,I9793&gt;=Summary!$B$26,I9793&lt;=Summary!$B$27,J9793&gt;=Summary!$B$28,J9793&lt;=Summary!$B$29,F9793*J9793&gt;1),"Yes","No")</f>
        <v>No</v>
      </c>
    </row>
    <row r="9794" customFormat="false" ht="15" hidden="false" customHeight="false" outlineLevel="0" collapsed="false">
      <c r="A9794" s="6" t="s">
        <v>156</v>
      </c>
      <c r="B9794" s="45" t="n">
        <v>44611</v>
      </c>
      <c r="C9794" s="6" t="s">
        <v>194</v>
      </c>
      <c r="D9794" s="6" t="s">
        <v>181</v>
      </c>
      <c r="E9794" s="6" t="s">
        <v>187</v>
      </c>
      <c r="F9794" s="34" t="n">
        <v>0.826668620109558</v>
      </c>
      <c r="G9794" s="34" t="n">
        <v>0.760092632854372</v>
      </c>
      <c r="H9794" s="34" t="n">
        <v>0.0665759872551862</v>
      </c>
      <c r="I9794" s="34" t="n">
        <v>0.0875893073784622</v>
      </c>
      <c r="J9794" s="35" t="n">
        <v>1.32</v>
      </c>
      <c r="K9794" s="6" t="n">
        <v>0</v>
      </c>
      <c r="L9794" s="35" t="n">
        <v>-1</v>
      </c>
      <c r="M9794" s="6" t="str">
        <f aca="false">IF(I9794&lt;=0,"Below 0%",IF(I9794&lt;=0.05,"0-5%",IF(I9794&lt;=0.1,"5-10%",IF(I9794&lt;=0.2,"10-20%",IF(I9794&lt;=0.4,"20-40%","Above 40%")))))</f>
        <v>5-10%</v>
      </c>
      <c r="N9794" s="6" t="str">
        <f aca="false">IF(AND(H9794&gt;=Summary!$B$25,I9794&gt;=Summary!$B$26,I9794&lt;=Summary!$B$27,J9794&gt;=Summary!$B$28,J9794&lt;=Summary!$B$29,F9794*J9794&gt;1),"Yes","No")</f>
        <v>No</v>
      </c>
    </row>
    <row r="9795" customFormat="false" ht="15" hidden="false" customHeight="false" outlineLevel="0" collapsed="false">
      <c r="A9795" s="6" t="s">
        <v>156</v>
      </c>
      <c r="B9795" s="45" t="n">
        <v>44611</v>
      </c>
      <c r="C9795" s="6" t="s">
        <v>194</v>
      </c>
      <c r="D9795" s="6" t="s">
        <v>181</v>
      </c>
      <c r="E9795" s="6" t="s">
        <v>174</v>
      </c>
      <c r="F9795" s="34" t="n">
        <v>0.0981016084551811</v>
      </c>
      <c r="G9795" s="34" t="n">
        <v>0.158003507931932</v>
      </c>
      <c r="H9795" s="34" t="n">
        <v>-0.0599018994767513</v>
      </c>
      <c r="I9795" s="34" t="n">
        <v>-0.379117528849783</v>
      </c>
      <c r="J9795" s="35" t="n">
        <v>6.35</v>
      </c>
      <c r="K9795" s="6" t="n">
        <v>0</v>
      </c>
      <c r="L9795" s="35" t="n">
        <v>-1</v>
      </c>
      <c r="M9795" s="6" t="str">
        <f aca="false">IF(I9795&lt;=0,"Below 0%",IF(I9795&lt;=0.05,"0-5%",IF(I9795&lt;=0.1,"5-10%",IF(I9795&lt;=0.2,"10-20%",IF(I9795&lt;=0.4,"20-40%","Above 40%")))))</f>
        <v>Below 0%</v>
      </c>
      <c r="N9795" s="6" t="str">
        <f aca="false">IF(AND(H9795&gt;=Summary!$B$25,I9795&gt;=Summary!$B$26,I9795&lt;=Summary!$B$27,J9795&gt;=Summary!$B$28,J9795&lt;=Summary!$B$29,F9795*J9795&gt;1),"Yes","No")</f>
        <v>No</v>
      </c>
    </row>
    <row r="9796" customFormat="false" ht="15" hidden="false" customHeight="false" outlineLevel="0" collapsed="false">
      <c r="A9796" s="6" t="s">
        <v>156</v>
      </c>
      <c r="B9796" s="45" t="n">
        <v>44611</v>
      </c>
      <c r="C9796" s="6" t="s">
        <v>194</v>
      </c>
      <c r="D9796" s="6" t="s">
        <v>181</v>
      </c>
      <c r="E9796" s="6" t="s">
        <v>177</v>
      </c>
      <c r="F9796" s="34" t="n">
        <v>0.0752298459410667</v>
      </c>
      <c r="G9796" s="34" t="n">
        <v>0.0819038592136956</v>
      </c>
      <c r="H9796" s="34" t="n">
        <v>-0.00667401327262884</v>
      </c>
      <c r="I9796" s="34" t="n">
        <v>-0.0814859438456453</v>
      </c>
      <c r="J9796" s="35" t="n">
        <v>12.25</v>
      </c>
      <c r="K9796" s="6" t="n">
        <v>1</v>
      </c>
      <c r="L9796" s="35" t="n">
        <v>11.25</v>
      </c>
      <c r="M9796" s="6" t="str">
        <f aca="false">IF(I9796&lt;=0,"Below 0%",IF(I9796&lt;=0.05,"0-5%",IF(I9796&lt;=0.1,"5-10%",IF(I9796&lt;=0.2,"10-20%",IF(I9796&lt;=0.4,"20-40%","Above 40%")))))</f>
        <v>Below 0%</v>
      </c>
      <c r="N9796" s="6" t="str">
        <f aca="false">IF(AND(H9796&gt;=Summary!$B$25,I9796&gt;=Summary!$B$26,I9796&lt;=Summary!$B$27,J9796&gt;=Summary!$B$28,J9796&lt;=Summary!$B$29,F9796*J9796&gt;1),"Yes","No")</f>
        <v>No</v>
      </c>
    </row>
    <row r="9797" customFormat="false" ht="15" hidden="false" customHeight="false" outlineLevel="0" collapsed="false">
      <c r="A9797" s="6" t="s">
        <v>156</v>
      </c>
      <c r="B9797" s="45" t="n">
        <v>44611</v>
      </c>
      <c r="C9797" s="6" t="s">
        <v>179</v>
      </c>
      <c r="D9797" s="6" t="s">
        <v>173</v>
      </c>
      <c r="E9797" s="6" t="s">
        <v>187</v>
      </c>
      <c r="F9797" s="34" t="n">
        <v>0.47929260134697</v>
      </c>
      <c r="G9797" s="34" t="n">
        <v>0.461467874318147</v>
      </c>
      <c r="H9797" s="34" t="n">
        <v>0.0178247270288225</v>
      </c>
      <c r="I9797" s="34" t="n">
        <v>0.038626149339561</v>
      </c>
      <c r="J9797" s="35" t="n">
        <v>2.15</v>
      </c>
      <c r="K9797" s="6" t="n">
        <v>1</v>
      </c>
      <c r="L9797" s="35" t="n">
        <v>1.15</v>
      </c>
      <c r="M9797" s="6" t="str">
        <f aca="false">IF(I9797&lt;=0,"Below 0%",IF(I9797&lt;=0.05,"0-5%",IF(I9797&lt;=0.1,"5-10%",IF(I9797&lt;=0.2,"10-20%",IF(I9797&lt;=0.4,"20-40%","Above 40%")))))</f>
        <v>0-5%</v>
      </c>
      <c r="N9797" s="6" t="str">
        <f aca="false">IF(AND(H9797&gt;=Summary!$B$25,I9797&gt;=Summary!$B$26,I9797&lt;=Summary!$B$27,J9797&gt;=Summary!$B$28,J9797&lt;=Summary!$B$29,F9797*J9797&gt;1),"Yes","No")</f>
        <v>No</v>
      </c>
    </row>
    <row r="9798" customFormat="false" ht="15" hidden="false" customHeight="false" outlineLevel="0" collapsed="false">
      <c r="A9798" s="6" t="s">
        <v>156</v>
      </c>
      <c r="B9798" s="45" t="n">
        <v>44611</v>
      </c>
      <c r="C9798" s="6" t="s">
        <v>179</v>
      </c>
      <c r="D9798" s="6" t="s">
        <v>173</v>
      </c>
      <c r="E9798" s="6" t="s">
        <v>174</v>
      </c>
      <c r="F9798" s="34" t="n">
        <v>0.255752623081207</v>
      </c>
      <c r="G9798" s="34" t="n">
        <v>0.27182354240658</v>
      </c>
      <c r="H9798" s="34" t="n">
        <v>-0.0160709193253725</v>
      </c>
      <c r="I9798" s="34" t="n">
        <v>-0.0591226175006374</v>
      </c>
      <c r="J9798" s="35" t="n">
        <v>3.65</v>
      </c>
      <c r="K9798" s="6" t="n">
        <v>0</v>
      </c>
      <c r="L9798" s="35" t="n">
        <v>-1</v>
      </c>
      <c r="M9798" s="6" t="str">
        <f aca="false">IF(I9798&lt;=0,"Below 0%",IF(I9798&lt;=0.05,"0-5%",IF(I9798&lt;=0.1,"5-10%",IF(I9798&lt;=0.2,"10-20%",IF(I9798&lt;=0.4,"20-40%","Above 40%")))))</f>
        <v>Below 0%</v>
      </c>
      <c r="N9798" s="6" t="str">
        <f aca="false">IF(AND(H9798&gt;=Summary!$B$25,I9798&gt;=Summary!$B$26,I9798&lt;=Summary!$B$27,J9798&gt;=Summary!$B$28,J9798&lt;=Summary!$B$29,F9798*J9798&gt;1),"Yes","No")</f>
        <v>No</v>
      </c>
    </row>
    <row r="9799" customFormat="false" ht="15" hidden="false" customHeight="false" outlineLevel="0" collapsed="false">
      <c r="A9799" s="6" t="s">
        <v>156</v>
      </c>
      <c r="B9799" s="45" t="n">
        <v>44611</v>
      </c>
      <c r="C9799" s="6" t="s">
        <v>179</v>
      </c>
      <c r="D9799" s="6" t="s">
        <v>173</v>
      </c>
      <c r="E9799" s="6" t="s">
        <v>177</v>
      </c>
      <c r="F9799" s="34" t="n">
        <v>0.264954745769501</v>
      </c>
      <c r="G9799" s="34" t="n">
        <v>0.266708583275273</v>
      </c>
      <c r="H9799" s="34" t="n">
        <v>-0.00175383750577246</v>
      </c>
      <c r="I9799" s="34" t="n">
        <v>-0.00657585700555541</v>
      </c>
      <c r="J9799" s="35" t="n">
        <v>3.72</v>
      </c>
      <c r="K9799" s="6" t="n">
        <v>0</v>
      </c>
      <c r="L9799" s="35" t="n">
        <v>-1</v>
      </c>
      <c r="M9799" s="6" t="str">
        <f aca="false">IF(I9799&lt;=0,"Below 0%",IF(I9799&lt;=0.05,"0-5%",IF(I9799&lt;=0.1,"5-10%",IF(I9799&lt;=0.2,"10-20%",IF(I9799&lt;=0.4,"20-40%","Above 40%")))))</f>
        <v>Below 0%</v>
      </c>
      <c r="N9799" s="6" t="str">
        <f aca="false">IF(AND(H9799&gt;=Summary!$B$25,I9799&gt;=Summary!$B$26,I9799&lt;=Summary!$B$27,J9799&gt;=Summary!$B$28,J9799&lt;=Summary!$B$29,F9799*J9799&gt;1),"Yes","No")</f>
        <v>No</v>
      </c>
    </row>
    <row r="9800" customFormat="false" ht="15" hidden="false" customHeight="false" outlineLevel="0" collapsed="false">
      <c r="A9800" s="6" t="s">
        <v>156</v>
      </c>
      <c r="B9800" s="45" t="n">
        <v>44611</v>
      </c>
      <c r="C9800" s="6" t="s">
        <v>189</v>
      </c>
      <c r="D9800" s="6" t="s">
        <v>188</v>
      </c>
      <c r="E9800" s="6" t="s">
        <v>187</v>
      </c>
      <c r="F9800" s="34" t="n">
        <v>0.665209650993347</v>
      </c>
      <c r="G9800" s="34" t="n">
        <v>0.570709779582663</v>
      </c>
      <c r="H9800" s="34" t="n">
        <v>0.0944998714106843</v>
      </c>
      <c r="I9800" s="34" t="n">
        <v>0.165583059536475</v>
      </c>
      <c r="J9800" s="35" t="n">
        <v>1.76</v>
      </c>
      <c r="K9800" s="6" t="n">
        <v>0</v>
      </c>
      <c r="L9800" s="35" t="n">
        <v>-1</v>
      </c>
      <c r="M9800" s="6" t="str">
        <f aca="false">IF(I9800&lt;=0,"Below 0%",IF(I9800&lt;=0.05,"0-5%",IF(I9800&lt;=0.1,"5-10%",IF(I9800&lt;=0.2,"10-20%",IF(I9800&lt;=0.4,"20-40%","Above 40%")))))</f>
        <v>10-20%</v>
      </c>
      <c r="N9800" s="6" t="str">
        <f aca="false">IF(AND(H9800&gt;=Summary!$B$25,I9800&gt;=Summary!$B$26,I9800&lt;=Summary!$B$27,J9800&gt;=Summary!$B$28,J9800&lt;=Summary!$B$29,F9800*J9800&gt;1),"Yes","No")</f>
        <v>No</v>
      </c>
    </row>
    <row r="9801" customFormat="false" ht="15" hidden="false" customHeight="false" outlineLevel="0" collapsed="false">
      <c r="A9801" s="6" t="s">
        <v>156</v>
      </c>
      <c r="B9801" s="45" t="n">
        <v>44611</v>
      </c>
      <c r="C9801" s="6" t="s">
        <v>189</v>
      </c>
      <c r="D9801" s="6" t="s">
        <v>188</v>
      </c>
      <c r="E9801" s="6" t="s">
        <v>174</v>
      </c>
      <c r="F9801" s="34" t="n">
        <v>0.206627741456032</v>
      </c>
      <c r="G9801" s="34" t="n">
        <v>0.244987612698899</v>
      </c>
      <c r="H9801" s="34" t="n">
        <v>-0.0383598712428674</v>
      </c>
      <c r="I9801" s="34" t="n">
        <v>-0.15657881972185</v>
      </c>
      <c r="J9801" s="35" t="n">
        <v>4.1</v>
      </c>
      <c r="K9801" s="6" t="n">
        <v>1</v>
      </c>
      <c r="L9801" s="35" t="n">
        <v>3.1</v>
      </c>
      <c r="M9801" s="6" t="str">
        <f aca="false">IF(I9801&lt;=0,"Below 0%",IF(I9801&lt;=0.05,"0-5%",IF(I9801&lt;=0.1,"5-10%",IF(I9801&lt;=0.2,"10-20%",IF(I9801&lt;=0.4,"20-40%","Above 40%")))))</f>
        <v>Below 0%</v>
      </c>
      <c r="N9801" s="6" t="str">
        <f aca="false">IF(AND(H9801&gt;=Summary!$B$25,I9801&gt;=Summary!$B$26,I9801&lt;=Summary!$B$27,J9801&gt;=Summary!$B$28,J9801&lt;=Summary!$B$29,F9801*J9801&gt;1),"Yes","No")</f>
        <v>No</v>
      </c>
    </row>
    <row r="9802" customFormat="false" ht="15" hidden="false" customHeight="false" outlineLevel="0" collapsed="false">
      <c r="A9802" s="6" t="s">
        <v>156</v>
      </c>
      <c r="B9802" s="45" t="n">
        <v>44611</v>
      </c>
      <c r="C9802" s="6" t="s">
        <v>189</v>
      </c>
      <c r="D9802" s="6" t="s">
        <v>188</v>
      </c>
      <c r="E9802" s="6" t="s">
        <v>177</v>
      </c>
      <c r="F9802" s="34" t="n">
        <v>0.128162622451782</v>
      </c>
      <c r="G9802" s="34" t="n">
        <v>0.184302607718438</v>
      </c>
      <c r="H9802" s="34" t="n">
        <v>-0.0561399852666557</v>
      </c>
      <c r="I9802" s="34" t="n">
        <v>-0.304607655646531</v>
      </c>
      <c r="J9802" s="35" t="n">
        <v>5.45</v>
      </c>
      <c r="K9802" s="6" t="n">
        <v>0</v>
      </c>
      <c r="L9802" s="35" t="n">
        <v>-1</v>
      </c>
      <c r="M9802" s="6" t="str">
        <f aca="false">IF(I9802&lt;=0,"Below 0%",IF(I9802&lt;=0.05,"0-5%",IF(I9802&lt;=0.1,"5-10%",IF(I9802&lt;=0.2,"10-20%",IF(I9802&lt;=0.4,"20-40%","Above 40%")))))</f>
        <v>Below 0%</v>
      </c>
      <c r="N9802" s="6" t="str">
        <f aca="false">IF(AND(H9802&gt;=Summary!$B$25,I9802&gt;=Summary!$B$26,I9802&lt;=Summary!$B$27,J9802&gt;=Summary!$B$28,J9802&lt;=Summary!$B$29,F9802*J9802&gt;1),"Yes","No")</f>
        <v>No</v>
      </c>
    </row>
    <row r="9803" customFormat="false" ht="15" hidden="false" customHeight="false" outlineLevel="0" collapsed="false">
      <c r="A9803" s="6" t="s">
        <v>156</v>
      </c>
      <c r="B9803" s="45" t="n">
        <v>44612</v>
      </c>
      <c r="C9803" s="6" t="s">
        <v>205</v>
      </c>
      <c r="D9803" s="6" t="s">
        <v>176</v>
      </c>
      <c r="E9803" s="6" t="s">
        <v>187</v>
      </c>
      <c r="F9803" s="34" t="n">
        <v>0.234339788556099</v>
      </c>
      <c r="G9803" s="34" t="n">
        <v>0.23933542882802</v>
      </c>
      <c r="H9803" s="34" t="n">
        <v>-0.00499564027192079</v>
      </c>
      <c r="I9803" s="34" t="n">
        <v>-0.0208729660141981</v>
      </c>
      <c r="J9803" s="35" t="n">
        <v>4.2</v>
      </c>
      <c r="K9803" s="6" t="n">
        <v>0</v>
      </c>
      <c r="L9803" s="35" t="n">
        <v>-1</v>
      </c>
      <c r="M9803" s="6" t="str">
        <f aca="false">IF(I9803&lt;=0,"Below 0%",IF(I9803&lt;=0.05,"0-5%",IF(I9803&lt;=0.1,"5-10%",IF(I9803&lt;=0.2,"10-20%",IF(I9803&lt;=0.4,"20-40%","Above 40%")))))</f>
        <v>Below 0%</v>
      </c>
      <c r="N9803" s="6" t="str">
        <f aca="false">IF(AND(H9803&gt;=Summary!$B$25,I9803&gt;=Summary!$B$26,I9803&lt;=Summary!$B$27,J9803&gt;=Summary!$B$28,J9803&lt;=Summary!$B$29,F9803*J9803&gt;1),"Yes","No")</f>
        <v>No</v>
      </c>
    </row>
    <row r="9804" customFormat="false" ht="15" hidden="false" customHeight="false" outlineLevel="0" collapsed="false">
      <c r="A9804" s="6" t="s">
        <v>156</v>
      </c>
      <c r="B9804" s="45" t="n">
        <v>44612</v>
      </c>
      <c r="C9804" s="6" t="s">
        <v>205</v>
      </c>
      <c r="D9804" s="6" t="s">
        <v>176</v>
      </c>
      <c r="E9804" s="6" t="s">
        <v>174</v>
      </c>
      <c r="F9804" s="34" t="n">
        <v>0.290611863136292</v>
      </c>
      <c r="G9804" s="34" t="n">
        <v>0.24517287831163</v>
      </c>
      <c r="H9804" s="34" t="n">
        <v>0.0454389848246615</v>
      </c>
      <c r="I9804" s="34" t="n">
        <v>0.185334467407548</v>
      </c>
      <c r="J9804" s="35" t="n">
        <v>4.1</v>
      </c>
      <c r="K9804" s="6" t="n">
        <v>0</v>
      </c>
      <c r="L9804" s="35" t="n">
        <v>-1</v>
      </c>
      <c r="M9804" s="6" t="str">
        <f aca="false">IF(I9804&lt;=0,"Below 0%",IF(I9804&lt;=0.05,"0-5%",IF(I9804&lt;=0.1,"5-10%",IF(I9804&lt;=0.2,"10-20%",IF(I9804&lt;=0.4,"20-40%","Above 40%")))))</f>
        <v>10-20%</v>
      </c>
      <c r="N9804" s="6" t="str">
        <f aca="false">IF(AND(H9804&gt;=Summary!$B$25,I9804&gt;=Summary!$B$26,I9804&lt;=Summary!$B$27,J9804&gt;=Summary!$B$28,J9804&lt;=Summary!$B$29,F9804*J9804&gt;1),"Yes","No")</f>
        <v>Yes</v>
      </c>
    </row>
    <row r="9805" customFormat="false" ht="15" hidden="false" customHeight="false" outlineLevel="0" collapsed="false">
      <c r="A9805" s="6" t="s">
        <v>156</v>
      </c>
      <c r="B9805" s="45" t="n">
        <v>44612</v>
      </c>
      <c r="C9805" s="6" t="s">
        <v>205</v>
      </c>
      <c r="D9805" s="6" t="s">
        <v>176</v>
      </c>
      <c r="E9805" s="6" t="s">
        <v>177</v>
      </c>
      <c r="F9805" s="34" t="n">
        <v>0.475048393011093</v>
      </c>
      <c r="G9805" s="34" t="n">
        <v>0.51549169286035</v>
      </c>
      <c r="H9805" s="34" t="n">
        <v>-0.0404432998492571</v>
      </c>
      <c r="I9805" s="34" t="n">
        <v>-0.0784557741849264</v>
      </c>
      <c r="J9805" s="35" t="n">
        <v>1.95</v>
      </c>
      <c r="K9805" s="6" t="n">
        <v>1</v>
      </c>
      <c r="L9805" s="35" t="n">
        <v>0.95</v>
      </c>
      <c r="M9805" s="6" t="str">
        <f aca="false">IF(I9805&lt;=0,"Below 0%",IF(I9805&lt;=0.05,"0-5%",IF(I9805&lt;=0.1,"5-10%",IF(I9805&lt;=0.2,"10-20%",IF(I9805&lt;=0.4,"20-40%","Above 40%")))))</f>
        <v>Below 0%</v>
      </c>
      <c r="N9805" s="6" t="str">
        <f aca="false">IF(AND(H9805&gt;=Summary!$B$25,I9805&gt;=Summary!$B$26,I9805&lt;=Summary!$B$27,J9805&gt;=Summary!$B$28,J9805&lt;=Summary!$B$29,F9805*J9805&gt;1),"Yes","No")</f>
        <v>No</v>
      </c>
    </row>
    <row r="9806" customFormat="false" ht="15" hidden="false" customHeight="false" outlineLevel="0" collapsed="false">
      <c r="A9806" s="6" t="s">
        <v>156</v>
      </c>
      <c r="B9806" s="45" t="n">
        <v>44612</v>
      </c>
      <c r="C9806" s="6" t="s">
        <v>203</v>
      </c>
      <c r="D9806" s="6" t="s">
        <v>195</v>
      </c>
      <c r="E9806" s="6" t="s">
        <v>187</v>
      </c>
      <c r="F9806" s="34" t="n">
        <v>0.570872962474823</v>
      </c>
      <c r="G9806" s="34" t="n">
        <v>0.425436763353674</v>
      </c>
      <c r="H9806" s="34" t="n">
        <v>0.145436199121149</v>
      </c>
      <c r="I9806" s="34" t="n">
        <v>0.341851508023638</v>
      </c>
      <c r="J9806" s="35" t="n">
        <v>2.36</v>
      </c>
      <c r="K9806" s="6" t="n">
        <v>1</v>
      </c>
      <c r="L9806" s="35" t="n">
        <v>1.36</v>
      </c>
      <c r="M9806" s="6" t="str">
        <f aca="false">IF(I9806&lt;=0,"Below 0%",IF(I9806&lt;=0.05,"0-5%",IF(I9806&lt;=0.1,"5-10%",IF(I9806&lt;=0.2,"10-20%",IF(I9806&lt;=0.4,"20-40%","Above 40%")))))</f>
        <v>20-40%</v>
      </c>
      <c r="N9806" s="6" t="str">
        <f aca="false">IF(AND(H9806&gt;=Summary!$B$25,I9806&gt;=Summary!$B$26,I9806&lt;=Summary!$B$27,J9806&gt;=Summary!$B$28,J9806&lt;=Summary!$B$29,F9806*J9806&gt;1),"Yes","No")</f>
        <v>Yes</v>
      </c>
    </row>
    <row r="9807" customFormat="false" ht="15" hidden="false" customHeight="false" outlineLevel="0" collapsed="false">
      <c r="A9807" s="6" t="s">
        <v>156</v>
      </c>
      <c r="B9807" s="45" t="n">
        <v>44612</v>
      </c>
      <c r="C9807" s="6" t="s">
        <v>203</v>
      </c>
      <c r="D9807" s="6" t="s">
        <v>195</v>
      </c>
      <c r="E9807" s="6" t="s">
        <v>174</v>
      </c>
      <c r="F9807" s="34" t="n">
        <v>0.216025501489639</v>
      </c>
      <c r="G9807" s="34" t="n">
        <v>0.288514586642147</v>
      </c>
      <c r="H9807" s="34" t="n">
        <v>-0.0724890851525073</v>
      </c>
      <c r="I9807" s="34" t="n">
        <v>-0.251249290360552</v>
      </c>
      <c r="J9807" s="35" t="n">
        <v>3.48</v>
      </c>
      <c r="K9807" s="6" t="n">
        <v>0</v>
      </c>
      <c r="L9807" s="35" t="n">
        <v>-1</v>
      </c>
      <c r="M9807" s="6" t="str">
        <f aca="false">IF(I9807&lt;=0,"Below 0%",IF(I9807&lt;=0.05,"0-5%",IF(I9807&lt;=0.1,"5-10%",IF(I9807&lt;=0.2,"10-20%",IF(I9807&lt;=0.4,"20-40%","Above 40%")))))</f>
        <v>Below 0%</v>
      </c>
      <c r="N9807" s="6" t="str">
        <f aca="false">IF(AND(H9807&gt;=Summary!$B$25,I9807&gt;=Summary!$B$26,I9807&lt;=Summary!$B$27,J9807&gt;=Summary!$B$28,J9807&lt;=Summary!$B$29,F9807*J9807&gt;1),"Yes","No")</f>
        <v>No</v>
      </c>
    </row>
    <row r="9808" customFormat="false" ht="15" hidden="false" customHeight="false" outlineLevel="0" collapsed="false">
      <c r="A9808" s="6" t="s">
        <v>156</v>
      </c>
      <c r="B9808" s="45" t="n">
        <v>44612</v>
      </c>
      <c r="C9808" s="6" t="s">
        <v>203</v>
      </c>
      <c r="D9808" s="6" t="s">
        <v>195</v>
      </c>
      <c r="E9808" s="6" t="s">
        <v>177</v>
      </c>
      <c r="F9808" s="34" t="n">
        <v>0.213101521134377</v>
      </c>
      <c r="G9808" s="34" t="n">
        <v>0.28604865000418</v>
      </c>
      <c r="H9808" s="34" t="n">
        <v>-0.072947128869803</v>
      </c>
      <c r="I9808" s="34" t="n">
        <v>-0.255016511592476</v>
      </c>
      <c r="J9808" s="35" t="n">
        <v>3.51</v>
      </c>
      <c r="K9808" s="6" t="n">
        <v>0</v>
      </c>
      <c r="L9808" s="35" t="n">
        <v>-1</v>
      </c>
      <c r="M9808" s="6" t="str">
        <f aca="false">IF(I9808&lt;=0,"Below 0%",IF(I9808&lt;=0.05,"0-5%",IF(I9808&lt;=0.1,"5-10%",IF(I9808&lt;=0.2,"10-20%",IF(I9808&lt;=0.4,"20-40%","Above 40%")))))</f>
        <v>Below 0%</v>
      </c>
      <c r="N9808" s="6" t="str">
        <f aca="false">IF(AND(H9808&gt;=Summary!$B$25,I9808&gt;=Summary!$B$26,I9808&lt;=Summary!$B$27,J9808&gt;=Summary!$B$28,J9808&lt;=Summary!$B$29,F9808*J9808&gt;1),"Yes","No")</f>
        <v>No</v>
      </c>
    </row>
    <row r="9809" customFormat="false" ht="15" hidden="false" customHeight="false" outlineLevel="0" collapsed="false">
      <c r="A9809" s="6" t="s">
        <v>156</v>
      </c>
      <c r="B9809" s="45" t="n">
        <v>44615</v>
      </c>
      <c r="C9809" s="6" t="s">
        <v>196</v>
      </c>
      <c r="D9809" s="6" t="s">
        <v>181</v>
      </c>
      <c r="E9809" s="6" t="s">
        <v>187</v>
      </c>
      <c r="F9809" s="34" t="n">
        <v>0.303272634744644</v>
      </c>
      <c r="G9809" s="34" t="n">
        <v>0.199673105916501</v>
      </c>
      <c r="H9809" s="34" t="n">
        <v>0.103599528828143</v>
      </c>
      <c r="I9809" s="34" t="n">
        <v>0.518845682059286</v>
      </c>
      <c r="J9809" s="35" t="n">
        <v>5</v>
      </c>
      <c r="K9809" s="6" t="n">
        <v>1</v>
      </c>
      <c r="L9809" s="35" t="n">
        <v>4</v>
      </c>
      <c r="M9809" s="6" t="str">
        <f aca="false">IF(I9809&lt;=0,"Below 0%",IF(I9809&lt;=0.05,"0-5%",IF(I9809&lt;=0.1,"5-10%",IF(I9809&lt;=0.2,"10-20%",IF(I9809&lt;=0.4,"20-40%","Above 40%")))))</f>
        <v>Above 40%</v>
      </c>
      <c r="N9809" s="6" t="str">
        <f aca="false">IF(AND(H9809&gt;=Summary!$B$25,I9809&gt;=Summary!$B$26,I9809&lt;=Summary!$B$27,J9809&gt;=Summary!$B$28,J9809&lt;=Summary!$B$29,F9809*J9809&gt;1),"Yes","No")</f>
        <v>No</v>
      </c>
    </row>
    <row r="9810" customFormat="false" ht="15" hidden="false" customHeight="false" outlineLevel="0" collapsed="false">
      <c r="A9810" s="6" t="s">
        <v>156</v>
      </c>
      <c r="B9810" s="45" t="n">
        <v>44615</v>
      </c>
      <c r="C9810" s="6" t="s">
        <v>196</v>
      </c>
      <c r="D9810" s="6" t="s">
        <v>181</v>
      </c>
      <c r="E9810" s="6" t="s">
        <v>174</v>
      </c>
      <c r="F9810" s="34" t="n">
        <v>0.324938178062439</v>
      </c>
      <c r="G9810" s="34" t="n">
        <v>0.260669851065928</v>
      </c>
      <c r="H9810" s="34" t="n">
        <v>0.0642683269965106</v>
      </c>
      <c r="I9810" s="34" t="n">
        <v>0.246550672176722</v>
      </c>
      <c r="J9810" s="35" t="n">
        <v>3.83</v>
      </c>
      <c r="K9810" s="6" t="n">
        <v>0</v>
      </c>
      <c r="L9810" s="35" t="n">
        <v>-1</v>
      </c>
      <c r="M9810" s="6" t="str">
        <f aca="false">IF(I9810&lt;=0,"Below 0%",IF(I9810&lt;=0.05,"0-5%",IF(I9810&lt;=0.1,"5-10%",IF(I9810&lt;=0.2,"10-20%",IF(I9810&lt;=0.4,"20-40%","Above 40%")))))</f>
        <v>20-40%</v>
      </c>
      <c r="N9810" s="6" t="str">
        <f aca="false">IF(AND(H9810&gt;=Summary!$B$25,I9810&gt;=Summary!$B$26,I9810&lt;=Summary!$B$27,J9810&gt;=Summary!$B$28,J9810&lt;=Summary!$B$29,F9810*J9810&gt;1),"Yes","No")</f>
        <v>Yes</v>
      </c>
    </row>
    <row r="9811" customFormat="false" ht="15" hidden="false" customHeight="false" outlineLevel="0" collapsed="false">
      <c r="A9811" s="6" t="s">
        <v>156</v>
      </c>
      <c r="B9811" s="45" t="n">
        <v>44615</v>
      </c>
      <c r="C9811" s="6" t="s">
        <v>196</v>
      </c>
      <c r="D9811" s="6" t="s">
        <v>181</v>
      </c>
      <c r="E9811" s="6" t="s">
        <v>177</v>
      </c>
      <c r="F9811" s="34" t="n">
        <v>0.371789216995239</v>
      </c>
      <c r="G9811" s="34" t="n">
        <v>0.53965704301757</v>
      </c>
      <c r="H9811" s="34" t="n">
        <v>-0.167867826022331</v>
      </c>
      <c r="I9811" s="34" t="n">
        <v>-0.311063902888535</v>
      </c>
      <c r="J9811" s="35" t="n">
        <v>1.85</v>
      </c>
      <c r="K9811" s="6" t="n">
        <v>0</v>
      </c>
      <c r="L9811" s="35" t="n">
        <v>-1</v>
      </c>
      <c r="M9811" s="6" t="str">
        <f aca="false">IF(I9811&lt;=0,"Below 0%",IF(I9811&lt;=0.05,"0-5%",IF(I9811&lt;=0.1,"5-10%",IF(I9811&lt;=0.2,"10-20%",IF(I9811&lt;=0.4,"20-40%","Above 40%")))))</f>
        <v>Below 0%</v>
      </c>
      <c r="N9811" s="6" t="str">
        <f aca="false">IF(AND(H9811&gt;=Summary!$B$25,I9811&gt;=Summary!$B$26,I9811&lt;=Summary!$B$27,J9811&gt;=Summary!$B$28,J9811&lt;=Summary!$B$29,F9811*J9811&gt;1),"Yes","No")</f>
        <v>No</v>
      </c>
    </row>
    <row r="9812" customFormat="false" ht="15" hidden="false" customHeight="false" outlineLevel="0" collapsed="false">
      <c r="A9812" s="6" t="s">
        <v>156</v>
      </c>
      <c r="B9812" s="45" t="n">
        <v>44615</v>
      </c>
      <c r="C9812" s="6" t="s">
        <v>183</v>
      </c>
      <c r="D9812" s="6" t="s">
        <v>205</v>
      </c>
      <c r="E9812" s="6" t="s">
        <v>187</v>
      </c>
      <c r="F9812" s="34" t="n">
        <v>0.674392402172089</v>
      </c>
      <c r="G9812" s="34" t="n">
        <v>0.842180055170108</v>
      </c>
      <c r="H9812" s="34" t="n">
        <v>-0.167787652998019</v>
      </c>
      <c r="I9812" s="34" t="n">
        <v>-0.199230143207474</v>
      </c>
      <c r="J9812" s="35" t="n">
        <v>1.18</v>
      </c>
      <c r="K9812" s="6" t="n">
        <v>1</v>
      </c>
      <c r="L9812" s="35" t="n">
        <v>0.18</v>
      </c>
      <c r="M9812" s="6" t="str">
        <f aca="false">IF(I9812&lt;=0,"Below 0%",IF(I9812&lt;=0.05,"0-5%",IF(I9812&lt;=0.1,"5-10%",IF(I9812&lt;=0.2,"10-20%",IF(I9812&lt;=0.4,"20-40%","Above 40%")))))</f>
        <v>Below 0%</v>
      </c>
      <c r="N9812" s="6" t="str">
        <f aca="false">IF(AND(H9812&gt;=Summary!$B$25,I9812&gt;=Summary!$B$26,I9812&lt;=Summary!$B$27,J9812&gt;=Summary!$B$28,J9812&lt;=Summary!$B$29,F9812*J9812&gt;1),"Yes","No")</f>
        <v>No</v>
      </c>
    </row>
    <row r="9813" customFormat="false" ht="15" hidden="false" customHeight="false" outlineLevel="0" collapsed="false">
      <c r="A9813" s="6" t="s">
        <v>156</v>
      </c>
      <c r="B9813" s="45" t="n">
        <v>44615</v>
      </c>
      <c r="C9813" s="6" t="s">
        <v>183</v>
      </c>
      <c r="D9813" s="6" t="s">
        <v>205</v>
      </c>
      <c r="E9813" s="6" t="s">
        <v>174</v>
      </c>
      <c r="F9813" s="34" t="n">
        <v>0.291480094194412</v>
      </c>
      <c r="G9813" s="34" t="n">
        <v>0.106857254311906</v>
      </c>
      <c r="H9813" s="34" t="n">
        <v>0.184622839882506</v>
      </c>
      <c r="I9813" s="34" t="n">
        <v>1.72775204707777</v>
      </c>
      <c r="J9813" s="35" t="n">
        <v>9.3</v>
      </c>
      <c r="K9813" s="6" t="n">
        <v>0</v>
      </c>
      <c r="L9813" s="35" t="n">
        <v>-1</v>
      </c>
      <c r="M9813" s="6" t="str">
        <f aca="false">IF(I9813&lt;=0,"Below 0%",IF(I9813&lt;=0.05,"0-5%",IF(I9813&lt;=0.1,"5-10%",IF(I9813&lt;=0.2,"10-20%",IF(I9813&lt;=0.4,"20-40%","Above 40%")))))</f>
        <v>Above 40%</v>
      </c>
      <c r="N9813" s="6" t="str">
        <f aca="false">IF(AND(H9813&gt;=Summary!$B$25,I9813&gt;=Summary!$B$26,I9813&lt;=Summary!$B$27,J9813&gt;=Summary!$B$28,J9813&lt;=Summary!$B$29,F9813*J9813&gt;1),"Yes","No")</f>
        <v>No</v>
      </c>
    </row>
    <row r="9814" customFormat="false" ht="15" hidden="false" customHeight="false" outlineLevel="0" collapsed="false">
      <c r="A9814" s="6" t="s">
        <v>156</v>
      </c>
      <c r="B9814" s="45" t="n">
        <v>44615</v>
      </c>
      <c r="C9814" s="6" t="s">
        <v>183</v>
      </c>
      <c r="D9814" s="6" t="s">
        <v>205</v>
      </c>
      <c r="E9814" s="6" t="s">
        <v>177</v>
      </c>
      <c r="F9814" s="34" t="n">
        <v>0.0341274701058865</v>
      </c>
      <c r="G9814" s="34" t="n">
        <v>0.050962690517986</v>
      </c>
      <c r="H9814" s="34" t="n">
        <v>-0.0168352204120996</v>
      </c>
      <c r="I9814" s="34" t="n">
        <v>-0.330344026992805</v>
      </c>
      <c r="J9814" s="35" t="n">
        <v>19.5</v>
      </c>
      <c r="K9814" s="6" t="n">
        <v>0</v>
      </c>
      <c r="L9814" s="35" t="n">
        <v>-1</v>
      </c>
      <c r="M9814" s="6" t="str">
        <f aca="false">IF(I9814&lt;=0,"Below 0%",IF(I9814&lt;=0.05,"0-5%",IF(I9814&lt;=0.1,"5-10%",IF(I9814&lt;=0.2,"10-20%",IF(I9814&lt;=0.4,"20-40%","Above 40%")))))</f>
        <v>Below 0%</v>
      </c>
      <c r="N9814" s="6" t="str">
        <f aca="false">IF(AND(H9814&gt;=Summary!$B$25,I9814&gt;=Summary!$B$26,I9814&lt;=Summary!$B$27,J9814&gt;=Summary!$B$28,J9814&lt;=Summary!$B$29,F9814*J9814&gt;1),"Yes","No")</f>
        <v>No</v>
      </c>
    </row>
    <row r="9815" customFormat="false" ht="15" hidden="false" customHeight="false" outlineLevel="0" collapsed="false">
      <c r="A9815" s="6" t="s">
        <v>156</v>
      </c>
      <c r="B9815" s="45" t="n">
        <v>44615</v>
      </c>
      <c r="C9815" s="6" t="s">
        <v>198</v>
      </c>
      <c r="D9815" s="6" t="s">
        <v>180</v>
      </c>
      <c r="E9815" s="6" t="s">
        <v>187</v>
      </c>
      <c r="F9815" s="34" t="n">
        <v>0.369309931993485</v>
      </c>
      <c r="G9815" s="34" t="n">
        <v>0.302301177617841</v>
      </c>
      <c r="H9815" s="34" t="n">
        <v>0.0670087543756432</v>
      </c>
      <c r="I9815" s="34" t="n">
        <v>0.22166223401337</v>
      </c>
      <c r="J9815" s="35" t="n">
        <v>3.33</v>
      </c>
      <c r="K9815" s="6" t="n">
        <v>0</v>
      </c>
      <c r="L9815" s="35" t="n">
        <v>-1</v>
      </c>
      <c r="M9815" s="6" t="str">
        <f aca="false">IF(I9815&lt;=0,"Below 0%",IF(I9815&lt;=0.05,"0-5%",IF(I9815&lt;=0.1,"5-10%",IF(I9815&lt;=0.2,"10-20%",IF(I9815&lt;=0.4,"20-40%","Above 40%")))))</f>
        <v>20-40%</v>
      </c>
      <c r="N9815" s="6" t="str">
        <f aca="false">IF(AND(H9815&gt;=Summary!$B$25,I9815&gt;=Summary!$B$26,I9815&lt;=Summary!$B$27,J9815&gt;=Summary!$B$28,J9815&lt;=Summary!$B$29,F9815*J9815&gt;1),"Yes","No")</f>
        <v>Yes</v>
      </c>
    </row>
    <row r="9816" customFormat="false" ht="15" hidden="false" customHeight="false" outlineLevel="0" collapsed="false">
      <c r="A9816" s="6" t="s">
        <v>156</v>
      </c>
      <c r="B9816" s="45" t="n">
        <v>44615</v>
      </c>
      <c r="C9816" s="6" t="s">
        <v>198</v>
      </c>
      <c r="D9816" s="6" t="s">
        <v>180</v>
      </c>
      <c r="E9816" s="6" t="s">
        <v>174</v>
      </c>
      <c r="F9816" s="34" t="n">
        <v>0.282680541276932</v>
      </c>
      <c r="G9816" s="34" t="n">
        <v>0.291786354048525</v>
      </c>
      <c r="H9816" s="34" t="n">
        <v>-0.00910581277159328</v>
      </c>
      <c r="I9816" s="34" t="n">
        <v>-0.0312071234492308</v>
      </c>
      <c r="J9816" s="35" t="n">
        <v>3.45</v>
      </c>
      <c r="K9816" s="6" t="n">
        <v>0</v>
      </c>
      <c r="L9816" s="35" t="n">
        <v>-1</v>
      </c>
      <c r="M9816" s="6" t="str">
        <f aca="false">IF(I9816&lt;=0,"Below 0%",IF(I9816&lt;=0.05,"0-5%",IF(I9816&lt;=0.1,"5-10%",IF(I9816&lt;=0.2,"10-20%",IF(I9816&lt;=0.4,"20-40%","Above 40%")))))</f>
        <v>Below 0%</v>
      </c>
      <c r="N9816" s="6" t="str">
        <f aca="false">IF(AND(H9816&gt;=Summary!$B$25,I9816&gt;=Summary!$B$26,I9816&lt;=Summary!$B$27,J9816&gt;=Summary!$B$28,J9816&lt;=Summary!$B$29,F9816*J9816&gt;1),"Yes","No")</f>
        <v>No</v>
      </c>
    </row>
    <row r="9817" customFormat="false" ht="15" hidden="false" customHeight="false" outlineLevel="0" collapsed="false">
      <c r="A9817" s="6" t="s">
        <v>156</v>
      </c>
      <c r="B9817" s="45" t="n">
        <v>44615</v>
      </c>
      <c r="C9817" s="6" t="s">
        <v>198</v>
      </c>
      <c r="D9817" s="6" t="s">
        <v>180</v>
      </c>
      <c r="E9817" s="6" t="s">
        <v>177</v>
      </c>
      <c r="F9817" s="34" t="n">
        <v>0.348009496927261</v>
      </c>
      <c r="G9817" s="34" t="n">
        <v>0.405912468333634</v>
      </c>
      <c r="H9817" s="34" t="n">
        <v>-0.0579029714063723</v>
      </c>
      <c r="I9817" s="34" t="n">
        <v>-0.14264891059907</v>
      </c>
      <c r="J9817" s="35" t="n">
        <v>2.48</v>
      </c>
      <c r="K9817" s="6" t="n">
        <v>1</v>
      </c>
      <c r="L9817" s="35" t="n">
        <v>1.48</v>
      </c>
      <c r="M9817" s="6" t="str">
        <f aca="false">IF(I9817&lt;=0,"Below 0%",IF(I9817&lt;=0.05,"0-5%",IF(I9817&lt;=0.1,"5-10%",IF(I9817&lt;=0.2,"10-20%",IF(I9817&lt;=0.4,"20-40%","Above 40%")))))</f>
        <v>Below 0%</v>
      </c>
      <c r="N9817" s="6" t="str">
        <f aca="false">IF(AND(H9817&gt;=Summary!$B$25,I9817&gt;=Summary!$B$26,I9817&lt;=Summary!$B$27,J9817&gt;=Summary!$B$28,J9817&lt;=Summary!$B$29,F9817*J9817&gt;1),"Yes","No")</f>
        <v>No</v>
      </c>
    </row>
    <row r="9818" customFormat="false" ht="15" hidden="false" customHeight="false" outlineLevel="0" collapsed="false">
      <c r="A9818" s="6" t="s">
        <v>156</v>
      </c>
      <c r="B9818" s="45" t="n">
        <v>44616</v>
      </c>
      <c r="C9818" s="6" t="s">
        <v>185</v>
      </c>
      <c r="D9818" s="6" t="s">
        <v>203</v>
      </c>
      <c r="E9818" s="6" t="s">
        <v>187</v>
      </c>
      <c r="F9818" s="34" t="n">
        <v>0.565782189369202</v>
      </c>
      <c r="G9818" s="34" t="n">
        <v>0.589275191514437</v>
      </c>
      <c r="H9818" s="34" t="n">
        <v>-0.0234930021452355</v>
      </c>
      <c r="I9818" s="34" t="n">
        <v>-0.0398676246404647</v>
      </c>
      <c r="J9818" s="35" t="n">
        <v>1.7</v>
      </c>
      <c r="K9818" s="6" t="n">
        <v>1</v>
      </c>
      <c r="L9818" s="35" t="n">
        <v>0.7</v>
      </c>
      <c r="M9818" s="6" t="str">
        <f aca="false">IF(I9818&lt;=0,"Below 0%",IF(I9818&lt;=0.05,"0-5%",IF(I9818&lt;=0.1,"5-10%",IF(I9818&lt;=0.2,"10-20%",IF(I9818&lt;=0.4,"20-40%","Above 40%")))))</f>
        <v>Below 0%</v>
      </c>
      <c r="N9818" s="6" t="str">
        <f aca="false">IF(AND(H9818&gt;=Summary!$B$25,I9818&gt;=Summary!$B$26,I9818&lt;=Summary!$B$27,J9818&gt;=Summary!$B$28,J9818&lt;=Summary!$B$29,F9818*J9818&gt;1),"Yes","No")</f>
        <v>No</v>
      </c>
    </row>
    <row r="9819" customFormat="false" ht="15" hidden="false" customHeight="false" outlineLevel="0" collapsed="false">
      <c r="A9819" s="6" t="s">
        <v>156</v>
      </c>
      <c r="B9819" s="45" t="n">
        <v>44616</v>
      </c>
      <c r="C9819" s="6" t="s">
        <v>185</v>
      </c>
      <c r="D9819" s="6" t="s">
        <v>203</v>
      </c>
      <c r="E9819" s="6" t="s">
        <v>174</v>
      </c>
      <c r="F9819" s="34" t="n">
        <v>0.318045556545258</v>
      </c>
      <c r="G9819" s="34" t="n">
        <v>0.250441956393636</v>
      </c>
      <c r="H9819" s="34" t="n">
        <v>0.0676036001516218</v>
      </c>
      <c r="I9819" s="34" t="n">
        <v>0.269937198723064</v>
      </c>
      <c r="J9819" s="35" t="n">
        <v>4</v>
      </c>
      <c r="K9819" s="6" t="n">
        <v>0</v>
      </c>
      <c r="L9819" s="35" t="n">
        <v>-1</v>
      </c>
      <c r="M9819" s="6" t="str">
        <f aca="false">IF(I9819&lt;=0,"Below 0%",IF(I9819&lt;=0.05,"0-5%",IF(I9819&lt;=0.1,"5-10%",IF(I9819&lt;=0.2,"10-20%",IF(I9819&lt;=0.4,"20-40%","Above 40%")))))</f>
        <v>20-40%</v>
      </c>
      <c r="N9819" s="6" t="str">
        <f aca="false">IF(AND(H9819&gt;=Summary!$B$25,I9819&gt;=Summary!$B$26,I9819&lt;=Summary!$B$27,J9819&gt;=Summary!$B$28,J9819&lt;=Summary!$B$29,F9819*J9819&gt;1),"Yes","No")</f>
        <v>Yes</v>
      </c>
    </row>
    <row r="9820" customFormat="false" ht="15" hidden="false" customHeight="false" outlineLevel="0" collapsed="false">
      <c r="A9820" s="6" t="s">
        <v>156</v>
      </c>
      <c r="B9820" s="45" t="n">
        <v>44616</v>
      </c>
      <c r="C9820" s="6" t="s">
        <v>185</v>
      </c>
      <c r="D9820" s="6" t="s">
        <v>203</v>
      </c>
      <c r="E9820" s="6" t="s">
        <v>177</v>
      </c>
      <c r="F9820" s="34" t="n">
        <v>0.116172283887863</v>
      </c>
      <c r="G9820" s="34" t="n">
        <v>0.160282852091927</v>
      </c>
      <c r="H9820" s="34" t="n">
        <v>-0.0441105682040638</v>
      </c>
      <c r="I9820" s="34" t="n">
        <v>-0.275204537655501</v>
      </c>
      <c r="J9820" s="35" t="n">
        <v>6.25</v>
      </c>
      <c r="K9820" s="6" t="n">
        <v>0</v>
      </c>
      <c r="L9820" s="35" t="n">
        <v>-1</v>
      </c>
      <c r="M9820" s="6" t="str">
        <f aca="false">IF(I9820&lt;=0,"Below 0%",IF(I9820&lt;=0.05,"0-5%",IF(I9820&lt;=0.1,"5-10%",IF(I9820&lt;=0.2,"10-20%",IF(I9820&lt;=0.4,"20-40%","Above 40%")))))</f>
        <v>Below 0%</v>
      </c>
      <c r="N9820" s="6" t="str">
        <f aca="false">IF(AND(H9820&gt;=Summary!$B$25,I9820&gt;=Summary!$B$26,I9820&lt;=Summary!$B$27,J9820&gt;=Summary!$B$28,J9820&lt;=Summary!$B$29,F9820*J9820&gt;1),"Yes","No")</f>
        <v>No</v>
      </c>
    </row>
    <row r="9821" customFormat="false" ht="15" hidden="false" customHeight="false" outlineLevel="0" collapsed="false">
      <c r="A9821" s="6" t="s">
        <v>156</v>
      </c>
      <c r="B9821" s="45" t="n">
        <v>44617</v>
      </c>
      <c r="C9821" s="6" t="s">
        <v>179</v>
      </c>
      <c r="D9821" s="6" t="s">
        <v>172</v>
      </c>
      <c r="E9821" s="6" t="s">
        <v>187</v>
      </c>
      <c r="F9821" s="34" t="n">
        <v>0.663681149482727</v>
      </c>
      <c r="G9821" s="34" t="n">
        <v>0.622664799198707</v>
      </c>
      <c r="H9821" s="34" t="n">
        <v>0.0410163502840204</v>
      </c>
      <c r="I9821" s="34" t="n">
        <v>0.0658722804578056</v>
      </c>
      <c r="J9821" s="35" t="n">
        <v>1.63</v>
      </c>
      <c r="K9821" s="6" t="n">
        <v>1</v>
      </c>
      <c r="L9821" s="35" t="n">
        <v>0.63</v>
      </c>
      <c r="M9821" s="6" t="str">
        <f aca="false">IF(I9821&lt;=0,"Below 0%",IF(I9821&lt;=0.05,"0-5%",IF(I9821&lt;=0.1,"5-10%",IF(I9821&lt;=0.2,"10-20%",IF(I9821&lt;=0.4,"20-40%","Above 40%")))))</f>
        <v>5-10%</v>
      </c>
      <c r="N9821" s="6" t="str">
        <f aca="false">IF(AND(H9821&gt;=Summary!$B$25,I9821&gt;=Summary!$B$26,I9821&lt;=Summary!$B$27,J9821&gt;=Summary!$B$28,J9821&lt;=Summary!$B$29,F9821*J9821&gt;1),"Yes","No")</f>
        <v>No</v>
      </c>
    </row>
    <row r="9822" customFormat="false" ht="15" hidden="false" customHeight="false" outlineLevel="0" collapsed="false">
      <c r="A9822" s="6" t="s">
        <v>156</v>
      </c>
      <c r="B9822" s="45" t="n">
        <v>44617</v>
      </c>
      <c r="C9822" s="6" t="s">
        <v>179</v>
      </c>
      <c r="D9822" s="6" t="s">
        <v>172</v>
      </c>
      <c r="E9822" s="6" t="s">
        <v>174</v>
      </c>
      <c r="F9822" s="34" t="n">
        <v>0.211957797408104</v>
      </c>
      <c r="G9822" s="34" t="n">
        <v>0.223555864029492</v>
      </c>
      <c r="H9822" s="34" t="n">
        <v>-0.0115980666213876</v>
      </c>
      <c r="I9822" s="34" t="n">
        <v>-0.0518799480914426</v>
      </c>
      <c r="J9822" s="35" t="n">
        <v>4.54</v>
      </c>
      <c r="K9822" s="6" t="n">
        <v>0</v>
      </c>
      <c r="L9822" s="35" t="n">
        <v>-1</v>
      </c>
      <c r="M9822" s="6" t="str">
        <f aca="false">IF(I9822&lt;=0,"Below 0%",IF(I9822&lt;=0.05,"0-5%",IF(I9822&lt;=0.1,"5-10%",IF(I9822&lt;=0.2,"10-20%",IF(I9822&lt;=0.4,"20-40%","Above 40%")))))</f>
        <v>Below 0%</v>
      </c>
      <c r="N9822" s="6" t="str">
        <f aca="false">IF(AND(H9822&gt;=Summary!$B$25,I9822&gt;=Summary!$B$26,I9822&lt;=Summary!$B$27,J9822&gt;=Summary!$B$28,J9822&lt;=Summary!$B$29,F9822*J9822&gt;1),"Yes","No")</f>
        <v>No</v>
      </c>
    </row>
    <row r="9823" customFormat="false" ht="15" hidden="false" customHeight="false" outlineLevel="0" collapsed="false">
      <c r="A9823" s="6" t="s">
        <v>156</v>
      </c>
      <c r="B9823" s="45" t="n">
        <v>44617</v>
      </c>
      <c r="C9823" s="6" t="s">
        <v>179</v>
      </c>
      <c r="D9823" s="6" t="s">
        <v>172</v>
      </c>
      <c r="E9823" s="6" t="s">
        <v>177</v>
      </c>
      <c r="F9823" s="34" t="n">
        <v>0.124361008405685</v>
      </c>
      <c r="G9823" s="34" t="n">
        <v>0.153779336771802</v>
      </c>
      <c r="H9823" s="34" t="n">
        <v>-0.0294183283661164</v>
      </c>
      <c r="I9823" s="34" t="n">
        <v>-0.191302219034611</v>
      </c>
      <c r="J9823" s="35" t="n">
        <v>6.6</v>
      </c>
      <c r="K9823" s="6" t="n">
        <v>0</v>
      </c>
      <c r="L9823" s="35" t="n">
        <v>-1</v>
      </c>
      <c r="M9823" s="6" t="str">
        <f aca="false">IF(I9823&lt;=0,"Below 0%",IF(I9823&lt;=0.05,"0-5%",IF(I9823&lt;=0.1,"5-10%",IF(I9823&lt;=0.2,"10-20%",IF(I9823&lt;=0.4,"20-40%","Above 40%")))))</f>
        <v>Below 0%</v>
      </c>
      <c r="N9823" s="6" t="str">
        <f aca="false">IF(AND(H9823&gt;=Summary!$B$25,I9823&gt;=Summary!$B$26,I9823&lt;=Summary!$B$27,J9823&gt;=Summary!$B$28,J9823&lt;=Summary!$B$29,F9823*J9823&gt;1),"Yes","No")</f>
        <v>No</v>
      </c>
    </row>
    <row r="9824" customFormat="false" ht="15" hidden="false" customHeight="false" outlineLevel="0" collapsed="false">
      <c r="A9824" s="6" t="s">
        <v>156</v>
      </c>
      <c r="B9824" s="45" t="n">
        <v>44618</v>
      </c>
      <c r="C9824" s="6" t="s">
        <v>206</v>
      </c>
      <c r="D9824" s="6" t="s">
        <v>188</v>
      </c>
      <c r="E9824" s="6" t="s">
        <v>187</v>
      </c>
      <c r="F9824" s="34" t="n">
        <v>0.46004644036293</v>
      </c>
      <c r="G9824" s="34" t="n">
        <v>0.384777551613841</v>
      </c>
      <c r="H9824" s="34" t="n">
        <v>0.0752688887490891</v>
      </c>
      <c r="I9824" s="34" t="n">
        <v>0.19561663208624</v>
      </c>
      <c r="J9824" s="35" t="n">
        <v>2.6</v>
      </c>
      <c r="K9824" s="6" t="n">
        <v>0</v>
      </c>
      <c r="L9824" s="35" t="n">
        <v>-1</v>
      </c>
      <c r="M9824" s="6" t="str">
        <f aca="false">IF(I9824&lt;=0,"Below 0%",IF(I9824&lt;=0.05,"0-5%",IF(I9824&lt;=0.1,"5-10%",IF(I9824&lt;=0.2,"10-20%",IF(I9824&lt;=0.4,"20-40%","Above 40%")))))</f>
        <v>10-20%</v>
      </c>
      <c r="N9824" s="6" t="str">
        <f aca="false">IF(AND(H9824&gt;=Summary!$B$25,I9824&gt;=Summary!$B$26,I9824&lt;=Summary!$B$27,J9824&gt;=Summary!$B$28,J9824&lt;=Summary!$B$29,F9824*J9824&gt;1),"Yes","No")</f>
        <v>Yes</v>
      </c>
    </row>
    <row r="9825" customFormat="false" ht="15" hidden="false" customHeight="false" outlineLevel="0" collapsed="false">
      <c r="A9825" s="6" t="s">
        <v>156</v>
      </c>
      <c r="B9825" s="45" t="n">
        <v>44618</v>
      </c>
      <c r="C9825" s="6" t="s">
        <v>206</v>
      </c>
      <c r="D9825" s="6" t="s">
        <v>188</v>
      </c>
      <c r="E9825" s="6" t="s">
        <v>174</v>
      </c>
      <c r="F9825" s="34" t="n">
        <v>0.318271070718765</v>
      </c>
      <c r="G9825" s="34" t="n">
        <v>0.298633323640593</v>
      </c>
      <c r="H9825" s="34" t="n">
        <v>0.0196377470781721</v>
      </c>
      <c r="I9825" s="34" t="n">
        <v>0.065758726584064</v>
      </c>
      <c r="J9825" s="35" t="n">
        <v>3.35</v>
      </c>
      <c r="K9825" s="6" t="n">
        <v>0</v>
      </c>
      <c r="L9825" s="35" t="n">
        <v>-1</v>
      </c>
      <c r="M9825" s="6" t="str">
        <f aca="false">IF(I9825&lt;=0,"Below 0%",IF(I9825&lt;=0.05,"0-5%",IF(I9825&lt;=0.1,"5-10%",IF(I9825&lt;=0.2,"10-20%",IF(I9825&lt;=0.4,"20-40%","Above 40%")))))</f>
        <v>5-10%</v>
      </c>
      <c r="N9825" s="6" t="str">
        <f aca="false">IF(AND(H9825&gt;=Summary!$B$25,I9825&gt;=Summary!$B$26,I9825&lt;=Summary!$B$27,J9825&gt;=Summary!$B$28,J9825&lt;=Summary!$B$29,F9825*J9825&gt;1),"Yes","No")</f>
        <v>No</v>
      </c>
    </row>
    <row r="9826" customFormat="false" ht="15" hidden="false" customHeight="false" outlineLevel="0" collapsed="false">
      <c r="A9826" s="6" t="s">
        <v>156</v>
      </c>
      <c r="B9826" s="45" t="n">
        <v>44618</v>
      </c>
      <c r="C9826" s="6" t="s">
        <v>206</v>
      </c>
      <c r="D9826" s="6" t="s">
        <v>188</v>
      </c>
      <c r="E9826" s="6" t="s">
        <v>177</v>
      </c>
      <c r="F9826" s="34" t="n">
        <v>0.221682548522949</v>
      </c>
      <c r="G9826" s="34" t="n">
        <v>0.316589124745566</v>
      </c>
      <c r="H9826" s="34" t="n">
        <v>-0.0949065762226164</v>
      </c>
      <c r="I9826" s="34" t="n">
        <v>-0.299778384045536</v>
      </c>
      <c r="J9826" s="35" t="n">
        <v>3.16</v>
      </c>
      <c r="K9826" s="6" t="n">
        <v>1</v>
      </c>
      <c r="L9826" s="35" t="n">
        <v>2.16</v>
      </c>
      <c r="M9826" s="6" t="str">
        <f aca="false">IF(I9826&lt;=0,"Below 0%",IF(I9826&lt;=0.05,"0-5%",IF(I9826&lt;=0.1,"5-10%",IF(I9826&lt;=0.2,"10-20%",IF(I9826&lt;=0.4,"20-40%","Above 40%")))))</f>
        <v>Below 0%</v>
      </c>
      <c r="N9826" s="6" t="str">
        <f aca="false">IF(AND(H9826&gt;=Summary!$B$25,I9826&gt;=Summary!$B$26,I9826&lt;=Summary!$B$27,J9826&gt;=Summary!$B$28,J9826&lt;=Summary!$B$29,F9826*J9826&gt;1),"Yes","No")</f>
        <v>No</v>
      </c>
    </row>
    <row r="9827" customFormat="false" ht="15" hidden="false" customHeight="false" outlineLevel="0" collapsed="false">
      <c r="A9827" s="6" t="s">
        <v>156</v>
      </c>
      <c r="B9827" s="45" t="n">
        <v>44618</v>
      </c>
      <c r="C9827" s="6" t="s">
        <v>201</v>
      </c>
      <c r="D9827" s="6" t="s">
        <v>182</v>
      </c>
      <c r="E9827" s="6" t="s">
        <v>187</v>
      </c>
      <c r="F9827" s="34" t="n">
        <v>0.376357197761536</v>
      </c>
      <c r="G9827" s="34" t="n">
        <v>0.424673867797399</v>
      </c>
      <c r="H9827" s="34" t="n">
        <v>-0.0483166700358637</v>
      </c>
      <c r="I9827" s="34" t="n">
        <v>-0.113773588863524</v>
      </c>
      <c r="J9827" s="35" t="n">
        <v>2.35</v>
      </c>
      <c r="K9827" s="6" t="n">
        <v>0</v>
      </c>
      <c r="L9827" s="35" t="n">
        <v>-1</v>
      </c>
      <c r="M9827" s="6" t="str">
        <f aca="false">IF(I9827&lt;=0,"Below 0%",IF(I9827&lt;=0.05,"0-5%",IF(I9827&lt;=0.1,"5-10%",IF(I9827&lt;=0.2,"10-20%",IF(I9827&lt;=0.4,"20-40%","Above 40%")))))</f>
        <v>Below 0%</v>
      </c>
      <c r="N9827" s="6" t="str">
        <f aca="false">IF(AND(H9827&gt;=Summary!$B$25,I9827&gt;=Summary!$B$26,I9827&lt;=Summary!$B$27,J9827&gt;=Summary!$B$28,J9827&lt;=Summary!$B$29,F9827*J9827&gt;1),"Yes","No")</f>
        <v>No</v>
      </c>
    </row>
    <row r="9828" customFormat="false" ht="15" hidden="false" customHeight="false" outlineLevel="0" collapsed="false">
      <c r="A9828" s="6" t="s">
        <v>156</v>
      </c>
      <c r="B9828" s="45" t="n">
        <v>44618</v>
      </c>
      <c r="C9828" s="6" t="s">
        <v>201</v>
      </c>
      <c r="D9828" s="6" t="s">
        <v>182</v>
      </c>
      <c r="E9828" s="6" t="s">
        <v>174</v>
      </c>
      <c r="F9828" s="34" t="n">
        <v>0.36141836643219</v>
      </c>
      <c r="G9828" s="34" t="n">
        <v>0.291808067053769</v>
      </c>
      <c r="H9828" s="34" t="n">
        <v>0.0696102993784214</v>
      </c>
      <c r="I9828" s="34" t="n">
        <v>0.238548235082188</v>
      </c>
      <c r="J9828" s="35" t="n">
        <v>3.42</v>
      </c>
      <c r="K9828" s="6" t="n">
        <v>0</v>
      </c>
      <c r="L9828" s="35" t="n">
        <v>-1</v>
      </c>
      <c r="M9828" s="6" t="str">
        <f aca="false">IF(I9828&lt;=0,"Below 0%",IF(I9828&lt;=0.05,"0-5%",IF(I9828&lt;=0.1,"5-10%",IF(I9828&lt;=0.2,"10-20%",IF(I9828&lt;=0.4,"20-40%","Above 40%")))))</f>
        <v>20-40%</v>
      </c>
      <c r="N9828" s="6" t="str">
        <f aca="false">IF(AND(H9828&gt;=Summary!$B$25,I9828&gt;=Summary!$B$26,I9828&lt;=Summary!$B$27,J9828&gt;=Summary!$B$28,J9828&lt;=Summary!$B$29,F9828*J9828&gt;1),"Yes","No")</f>
        <v>Yes</v>
      </c>
    </row>
    <row r="9829" customFormat="false" ht="15" hidden="false" customHeight="false" outlineLevel="0" collapsed="false">
      <c r="A9829" s="6" t="s">
        <v>156</v>
      </c>
      <c r="B9829" s="45" t="n">
        <v>44618</v>
      </c>
      <c r="C9829" s="6" t="s">
        <v>201</v>
      </c>
      <c r="D9829" s="6" t="s">
        <v>182</v>
      </c>
      <c r="E9829" s="6" t="s">
        <v>177</v>
      </c>
      <c r="F9829" s="34" t="n">
        <v>0.262224406003952</v>
      </c>
      <c r="G9829" s="34" t="n">
        <v>0.283518065148832</v>
      </c>
      <c r="H9829" s="34" t="n">
        <v>-0.02129365914488</v>
      </c>
      <c r="I9829" s="34" t="n">
        <v>-0.0751051229617482</v>
      </c>
      <c r="J9829" s="35" t="n">
        <v>3.52</v>
      </c>
      <c r="K9829" s="6" t="n">
        <v>1</v>
      </c>
      <c r="L9829" s="35" t="n">
        <v>2.52</v>
      </c>
      <c r="M9829" s="6" t="str">
        <f aca="false">IF(I9829&lt;=0,"Below 0%",IF(I9829&lt;=0.05,"0-5%",IF(I9829&lt;=0.1,"5-10%",IF(I9829&lt;=0.2,"10-20%",IF(I9829&lt;=0.4,"20-40%","Above 40%")))))</f>
        <v>Below 0%</v>
      </c>
      <c r="N9829" s="6" t="str">
        <f aca="false">IF(AND(H9829&gt;=Summary!$B$25,I9829&gt;=Summary!$B$26,I9829&lt;=Summary!$B$27,J9829&gt;=Summary!$B$28,J9829&lt;=Summary!$B$29,F9829*J9829&gt;1),"Yes","No")</f>
        <v>No</v>
      </c>
    </row>
    <row r="9830" customFormat="false" ht="15" hidden="false" customHeight="false" outlineLevel="0" collapsed="false">
      <c r="A9830" s="6" t="s">
        <v>156</v>
      </c>
      <c r="B9830" s="45" t="n">
        <v>44618</v>
      </c>
      <c r="C9830" s="6" t="s">
        <v>180</v>
      </c>
      <c r="D9830" s="6" t="s">
        <v>196</v>
      </c>
      <c r="E9830" s="6" t="s">
        <v>187</v>
      </c>
      <c r="F9830" s="34" t="n">
        <v>0.464712202548981</v>
      </c>
      <c r="G9830" s="34" t="n">
        <v>0.493449726492919</v>
      </c>
      <c r="H9830" s="34" t="n">
        <v>-0.0287375239439384</v>
      </c>
      <c r="I9830" s="34" t="n">
        <v>-0.0582379975122973</v>
      </c>
      <c r="J9830" s="35" t="n">
        <v>2.02</v>
      </c>
      <c r="K9830" s="6" t="n">
        <v>0</v>
      </c>
      <c r="L9830" s="35" t="n">
        <v>-1</v>
      </c>
      <c r="M9830" s="6" t="str">
        <f aca="false">IF(I9830&lt;=0,"Below 0%",IF(I9830&lt;=0.05,"0-5%",IF(I9830&lt;=0.1,"5-10%",IF(I9830&lt;=0.2,"10-20%",IF(I9830&lt;=0.4,"20-40%","Above 40%")))))</f>
        <v>Below 0%</v>
      </c>
      <c r="N9830" s="6" t="str">
        <f aca="false">IF(AND(H9830&gt;=Summary!$B$25,I9830&gt;=Summary!$B$26,I9830&lt;=Summary!$B$27,J9830&gt;=Summary!$B$28,J9830&lt;=Summary!$B$29,F9830*J9830&gt;1),"Yes","No")</f>
        <v>No</v>
      </c>
    </row>
    <row r="9831" customFormat="false" ht="15" hidden="false" customHeight="false" outlineLevel="0" collapsed="false">
      <c r="A9831" s="6" t="s">
        <v>156</v>
      </c>
      <c r="B9831" s="45" t="n">
        <v>44618</v>
      </c>
      <c r="C9831" s="6" t="s">
        <v>180</v>
      </c>
      <c r="D9831" s="6" t="s">
        <v>196</v>
      </c>
      <c r="E9831" s="6" t="s">
        <v>174</v>
      </c>
      <c r="F9831" s="34" t="n">
        <v>0.274821013212204</v>
      </c>
      <c r="G9831" s="34" t="n">
        <v>0.276880124309916</v>
      </c>
      <c r="H9831" s="34" t="n">
        <v>-0.00205911109771179</v>
      </c>
      <c r="I9831" s="34" t="n">
        <v>-0.00743683246619387</v>
      </c>
      <c r="J9831" s="35" t="n">
        <v>3.6</v>
      </c>
      <c r="K9831" s="6" t="n">
        <v>1</v>
      </c>
      <c r="L9831" s="35" t="n">
        <v>2.6</v>
      </c>
      <c r="M9831" s="6" t="str">
        <f aca="false">IF(I9831&lt;=0,"Below 0%",IF(I9831&lt;=0.05,"0-5%",IF(I9831&lt;=0.1,"5-10%",IF(I9831&lt;=0.2,"10-20%",IF(I9831&lt;=0.4,"20-40%","Above 40%")))))</f>
        <v>Below 0%</v>
      </c>
      <c r="N9831" s="6" t="str">
        <f aca="false">IF(AND(H9831&gt;=Summary!$B$25,I9831&gt;=Summary!$B$26,I9831&lt;=Summary!$B$27,J9831&gt;=Summary!$B$28,J9831&lt;=Summary!$B$29,F9831*J9831&gt;1),"Yes","No")</f>
        <v>No</v>
      </c>
    </row>
    <row r="9832" customFormat="false" ht="15" hidden="false" customHeight="false" outlineLevel="0" collapsed="false">
      <c r="A9832" s="6" t="s">
        <v>156</v>
      </c>
      <c r="B9832" s="45" t="n">
        <v>44618</v>
      </c>
      <c r="C9832" s="6" t="s">
        <v>180</v>
      </c>
      <c r="D9832" s="6" t="s">
        <v>196</v>
      </c>
      <c r="E9832" s="6" t="s">
        <v>177</v>
      </c>
      <c r="F9832" s="34" t="n">
        <v>0.260466754436493</v>
      </c>
      <c r="G9832" s="34" t="n">
        <v>0.229670149197165</v>
      </c>
      <c r="H9832" s="34" t="n">
        <v>0.0307966052393278</v>
      </c>
      <c r="I9832" s="34" t="n">
        <v>0.134090587509872</v>
      </c>
      <c r="J9832" s="35" t="n">
        <v>4.34</v>
      </c>
      <c r="K9832" s="6" t="n">
        <v>0</v>
      </c>
      <c r="L9832" s="35" t="n">
        <v>-1</v>
      </c>
      <c r="M9832" s="6" t="str">
        <f aca="false">IF(I9832&lt;=0,"Below 0%",IF(I9832&lt;=0.05,"0-5%",IF(I9832&lt;=0.1,"5-10%",IF(I9832&lt;=0.2,"10-20%",IF(I9832&lt;=0.4,"20-40%","Above 40%")))))</f>
        <v>10-20%</v>
      </c>
      <c r="N9832" s="6" t="str">
        <f aca="false">IF(AND(H9832&gt;=Summary!$B$25,I9832&gt;=Summary!$B$26,I9832&lt;=Summary!$B$27,J9832&gt;=Summary!$B$28,J9832&lt;=Summary!$B$29,F9832*J9832&gt;1),"Yes","No")</f>
        <v>Yes</v>
      </c>
    </row>
    <row r="9833" customFormat="false" ht="15" hidden="false" customHeight="false" outlineLevel="0" collapsed="false">
      <c r="A9833" s="6" t="s">
        <v>156</v>
      </c>
      <c r="B9833" s="45" t="n">
        <v>44618</v>
      </c>
      <c r="C9833" s="6" t="s">
        <v>173</v>
      </c>
      <c r="D9833" s="6" t="s">
        <v>194</v>
      </c>
      <c r="E9833" s="6" t="s">
        <v>187</v>
      </c>
      <c r="F9833" s="34" t="n">
        <v>0.166453540325165</v>
      </c>
      <c r="G9833" s="34" t="n">
        <v>0.0806921847079846</v>
      </c>
      <c r="H9833" s="34" t="n">
        <v>0.0857613556171802</v>
      </c>
      <c r="I9833" s="34" t="n">
        <v>1.06282108890149</v>
      </c>
      <c r="J9833" s="35" t="n">
        <v>12.5</v>
      </c>
      <c r="K9833" s="6" t="n">
        <v>0</v>
      </c>
      <c r="L9833" s="35" t="n">
        <v>-1</v>
      </c>
      <c r="M9833" s="6" t="str">
        <f aca="false">IF(I9833&lt;=0,"Below 0%",IF(I9833&lt;=0.05,"0-5%",IF(I9833&lt;=0.1,"5-10%",IF(I9833&lt;=0.2,"10-20%",IF(I9833&lt;=0.4,"20-40%","Above 40%")))))</f>
        <v>Above 40%</v>
      </c>
      <c r="N9833" s="6" t="str">
        <f aca="false">IF(AND(H9833&gt;=Summary!$B$25,I9833&gt;=Summary!$B$26,I9833&lt;=Summary!$B$27,J9833&gt;=Summary!$B$28,J9833&lt;=Summary!$B$29,F9833*J9833&gt;1),"Yes","No")</f>
        <v>No</v>
      </c>
    </row>
    <row r="9834" customFormat="false" ht="15" hidden="false" customHeight="false" outlineLevel="0" collapsed="false">
      <c r="A9834" s="6" t="s">
        <v>156</v>
      </c>
      <c r="B9834" s="45" t="n">
        <v>44618</v>
      </c>
      <c r="C9834" s="6" t="s">
        <v>173</v>
      </c>
      <c r="D9834" s="6" t="s">
        <v>194</v>
      </c>
      <c r="E9834" s="6" t="s">
        <v>174</v>
      </c>
      <c r="F9834" s="34" t="n">
        <v>0.192121371626854</v>
      </c>
      <c r="G9834" s="34" t="n">
        <v>0.155177278284586</v>
      </c>
      <c r="H9834" s="34" t="n">
        <v>0.0369440933422682</v>
      </c>
      <c r="I9834" s="34" t="n">
        <v>0.238076693641417</v>
      </c>
      <c r="J9834" s="35" t="n">
        <v>6.5</v>
      </c>
      <c r="K9834" s="6" t="n">
        <v>0</v>
      </c>
      <c r="L9834" s="35" t="n">
        <v>-1</v>
      </c>
      <c r="M9834" s="6" t="str">
        <f aca="false">IF(I9834&lt;=0,"Below 0%",IF(I9834&lt;=0.05,"0-5%",IF(I9834&lt;=0.1,"5-10%",IF(I9834&lt;=0.2,"10-20%",IF(I9834&lt;=0.4,"20-40%","Above 40%")))))</f>
        <v>20-40%</v>
      </c>
      <c r="N9834" s="6" t="str">
        <f aca="false">IF(AND(H9834&gt;=Summary!$B$25,I9834&gt;=Summary!$B$26,I9834&lt;=Summary!$B$27,J9834&gt;=Summary!$B$28,J9834&lt;=Summary!$B$29,F9834*J9834&gt;1),"Yes","No")</f>
        <v>No</v>
      </c>
    </row>
    <row r="9835" customFormat="false" ht="15" hidden="false" customHeight="false" outlineLevel="0" collapsed="false">
      <c r="A9835" s="6" t="s">
        <v>156</v>
      </c>
      <c r="B9835" s="45" t="n">
        <v>44618</v>
      </c>
      <c r="C9835" s="6" t="s">
        <v>173</v>
      </c>
      <c r="D9835" s="6" t="s">
        <v>194</v>
      </c>
      <c r="E9835" s="6" t="s">
        <v>177</v>
      </c>
      <c r="F9835" s="34" t="n">
        <v>0.641425013542175</v>
      </c>
      <c r="G9835" s="34" t="n">
        <v>0.76413053700743</v>
      </c>
      <c r="H9835" s="34" t="n">
        <v>-0.122705523465254</v>
      </c>
      <c r="I9835" s="34" t="n">
        <v>-0.160581886893052</v>
      </c>
      <c r="J9835" s="35" t="n">
        <v>1.32</v>
      </c>
      <c r="K9835" s="6" t="n">
        <v>1</v>
      </c>
      <c r="L9835" s="35" t="n">
        <v>0.32</v>
      </c>
      <c r="M9835" s="6" t="str">
        <f aca="false">IF(I9835&lt;=0,"Below 0%",IF(I9835&lt;=0.05,"0-5%",IF(I9835&lt;=0.1,"5-10%",IF(I9835&lt;=0.2,"10-20%",IF(I9835&lt;=0.4,"20-40%","Above 40%")))))</f>
        <v>Below 0%</v>
      </c>
      <c r="N9835" s="6" t="str">
        <f aca="false">IF(AND(H9835&gt;=Summary!$B$25,I9835&gt;=Summary!$B$26,I9835&lt;=Summary!$B$27,J9835&gt;=Summary!$B$28,J9835&lt;=Summary!$B$29,F9835*J9835&gt;1),"Yes","No")</f>
        <v>No</v>
      </c>
    </row>
    <row r="9836" customFormat="false" ht="15" hidden="false" customHeight="false" outlineLevel="0" collapsed="false">
      <c r="A9836" s="6" t="s">
        <v>156</v>
      </c>
      <c r="B9836" s="45" t="n">
        <v>44618</v>
      </c>
      <c r="C9836" s="6" t="s">
        <v>205</v>
      </c>
      <c r="D9836" s="6" t="s">
        <v>181</v>
      </c>
      <c r="E9836" s="6" t="s">
        <v>187</v>
      </c>
      <c r="F9836" s="34" t="n">
        <v>0.291369289159775</v>
      </c>
      <c r="G9836" s="34" t="n">
        <v>0.237258166708415</v>
      </c>
      <c r="H9836" s="34" t="n">
        <v>0.0541111224513598</v>
      </c>
      <c r="I9836" s="34" t="n">
        <v>0.22806853480353</v>
      </c>
      <c r="J9836" s="35" t="n">
        <v>4.25</v>
      </c>
      <c r="K9836" s="6" t="n">
        <v>0</v>
      </c>
      <c r="L9836" s="35" t="n">
        <v>-1</v>
      </c>
      <c r="M9836" s="6" t="str">
        <f aca="false">IF(I9836&lt;=0,"Below 0%",IF(I9836&lt;=0.05,"0-5%",IF(I9836&lt;=0.1,"5-10%",IF(I9836&lt;=0.2,"10-20%",IF(I9836&lt;=0.4,"20-40%","Above 40%")))))</f>
        <v>20-40%</v>
      </c>
      <c r="N9836" s="6" t="str">
        <f aca="false">IF(AND(H9836&gt;=Summary!$B$25,I9836&gt;=Summary!$B$26,I9836&lt;=Summary!$B$27,J9836&gt;=Summary!$B$28,J9836&lt;=Summary!$B$29,F9836*J9836&gt;1),"Yes","No")</f>
        <v>Yes</v>
      </c>
    </row>
    <row r="9837" customFormat="false" ht="15" hidden="false" customHeight="false" outlineLevel="0" collapsed="false">
      <c r="A9837" s="6" t="s">
        <v>156</v>
      </c>
      <c r="B9837" s="45" t="n">
        <v>44618</v>
      </c>
      <c r="C9837" s="6" t="s">
        <v>205</v>
      </c>
      <c r="D9837" s="6" t="s">
        <v>181</v>
      </c>
      <c r="E9837" s="6" t="s">
        <v>174</v>
      </c>
      <c r="F9837" s="34" t="n">
        <v>0.280581265687943</v>
      </c>
      <c r="G9837" s="34" t="n">
        <v>0.242975230966449</v>
      </c>
      <c r="H9837" s="34" t="n">
        <v>0.0376060347214935</v>
      </c>
      <c r="I9837" s="34" t="n">
        <v>0.154773120584815</v>
      </c>
      <c r="J9837" s="35" t="n">
        <v>4.15</v>
      </c>
      <c r="K9837" s="6" t="n">
        <v>0</v>
      </c>
      <c r="L9837" s="35" t="n">
        <v>-1</v>
      </c>
      <c r="M9837" s="6" t="str">
        <f aca="false">IF(I9837&lt;=0,"Below 0%",IF(I9837&lt;=0.05,"0-5%",IF(I9837&lt;=0.1,"5-10%",IF(I9837&lt;=0.2,"10-20%",IF(I9837&lt;=0.4,"20-40%","Above 40%")))))</f>
        <v>10-20%</v>
      </c>
      <c r="N9837" s="6" t="str">
        <f aca="false">IF(AND(H9837&gt;=Summary!$B$25,I9837&gt;=Summary!$B$26,I9837&lt;=Summary!$B$27,J9837&gt;=Summary!$B$28,J9837&lt;=Summary!$B$29,F9837*J9837&gt;1),"Yes","No")</f>
        <v>Yes</v>
      </c>
    </row>
    <row r="9838" customFormat="false" ht="15" hidden="false" customHeight="false" outlineLevel="0" collapsed="false">
      <c r="A9838" s="6" t="s">
        <v>156</v>
      </c>
      <c r="B9838" s="45" t="n">
        <v>44618</v>
      </c>
      <c r="C9838" s="6" t="s">
        <v>205</v>
      </c>
      <c r="D9838" s="6" t="s">
        <v>181</v>
      </c>
      <c r="E9838" s="6" t="s">
        <v>177</v>
      </c>
      <c r="F9838" s="34" t="n">
        <v>0.428049474954605</v>
      </c>
      <c r="G9838" s="34" t="n">
        <v>0.519766602325136</v>
      </c>
      <c r="H9838" s="34" t="n">
        <v>-0.0917171273705308</v>
      </c>
      <c r="I9838" s="34" t="n">
        <v>-0.176458292934254</v>
      </c>
      <c r="J9838" s="35" t="n">
        <v>1.94</v>
      </c>
      <c r="K9838" s="6" t="n">
        <v>1</v>
      </c>
      <c r="L9838" s="35" t="n">
        <v>0.94</v>
      </c>
      <c r="M9838" s="6" t="str">
        <f aca="false">IF(I9838&lt;=0,"Below 0%",IF(I9838&lt;=0.05,"0-5%",IF(I9838&lt;=0.1,"5-10%",IF(I9838&lt;=0.2,"10-20%",IF(I9838&lt;=0.4,"20-40%","Above 40%")))))</f>
        <v>Below 0%</v>
      </c>
      <c r="N9838" s="6" t="str">
        <f aca="false">IF(AND(H9838&gt;=Summary!$B$25,I9838&gt;=Summary!$B$26,I9838&lt;=Summary!$B$27,J9838&gt;=Summary!$B$28,J9838&lt;=Summary!$B$29,F9838*J9838&gt;1),"Yes","No")</f>
        <v>No</v>
      </c>
    </row>
    <row r="9839" customFormat="false" ht="15" hidden="false" customHeight="false" outlineLevel="0" collapsed="false">
      <c r="A9839" s="6" t="s">
        <v>156</v>
      </c>
      <c r="B9839" s="45" t="n">
        <v>44618</v>
      </c>
      <c r="C9839" s="6" t="s">
        <v>176</v>
      </c>
      <c r="D9839" s="6" t="s">
        <v>198</v>
      </c>
      <c r="E9839" s="6" t="s">
        <v>187</v>
      </c>
      <c r="F9839" s="34" t="n">
        <v>0.754647493362427</v>
      </c>
      <c r="G9839" s="34" t="n">
        <v>0.728142302034541</v>
      </c>
      <c r="H9839" s="34" t="n">
        <v>0.0265051913278861</v>
      </c>
      <c r="I9839" s="34" t="n">
        <v>0.036401114526414</v>
      </c>
      <c r="J9839" s="35" t="n">
        <v>1.38</v>
      </c>
      <c r="K9839" s="6" t="n">
        <v>0</v>
      </c>
      <c r="L9839" s="35" t="n">
        <v>-1</v>
      </c>
      <c r="M9839" s="6" t="str">
        <f aca="false">IF(I9839&lt;=0,"Below 0%",IF(I9839&lt;=0.05,"0-5%",IF(I9839&lt;=0.1,"5-10%",IF(I9839&lt;=0.2,"10-20%",IF(I9839&lt;=0.4,"20-40%","Above 40%")))))</f>
        <v>0-5%</v>
      </c>
      <c r="N9839" s="6" t="str">
        <f aca="false">IF(AND(H9839&gt;=Summary!$B$25,I9839&gt;=Summary!$B$26,I9839&lt;=Summary!$B$27,J9839&gt;=Summary!$B$28,J9839&lt;=Summary!$B$29,F9839*J9839&gt;1),"Yes","No")</f>
        <v>No</v>
      </c>
    </row>
    <row r="9840" customFormat="false" ht="15" hidden="false" customHeight="false" outlineLevel="0" collapsed="false">
      <c r="A9840" s="6" t="s">
        <v>156</v>
      </c>
      <c r="B9840" s="45" t="n">
        <v>44618</v>
      </c>
      <c r="C9840" s="6" t="s">
        <v>176</v>
      </c>
      <c r="D9840" s="6" t="s">
        <v>198</v>
      </c>
      <c r="E9840" s="6" t="s">
        <v>174</v>
      </c>
      <c r="F9840" s="34" t="n">
        <v>0.127199620008469</v>
      </c>
      <c r="G9840" s="34" t="n">
        <v>0.173247651173736</v>
      </c>
      <c r="H9840" s="34" t="n">
        <v>-0.0460480311652669</v>
      </c>
      <c r="I9840" s="34" t="n">
        <v>-0.265793105149167</v>
      </c>
      <c r="J9840" s="35" t="n">
        <v>5.8</v>
      </c>
      <c r="K9840" s="6" t="n">
        <v>1</v>
      </c>
      <c r="L9840" s="35" t="n">
        <v>4.8</v>
      </c>
      <c r="M9840" s="6" t="str">
        <f aca="false">IF(I9840&lt;=0,"Below 0%",IF(I9840&lt;=0.05,"0-5%",IF(I9840&lt;=0.1,"5-10%",IF(I9840&lt;=0.2,"10-20%",IF(I9840&lt;=0.4,"20-40%","Above 40%")))))</f>
        <v>Below 0%</v>
      </c>
      <c r="N9840" s="6" t="str">
        <f aca="false">IF(AND(H9840&gt;=Summary!$B$25,I9840&gt;=Summary!$B$26,I9840&lt;=Summary!$B$27,J9840&gt;=Summary!$B$28,J9840&lt;=Summary!$B$29,F9840*J9840&gt;1),"Yes","No")</f>
        <v>No</v>
      </c>
    </row>
    <row r="9841" customFormat="false" ht="15" hidden="false" customHeight="false" outlineLevel="0" collapsed="false">
      <c r="A9841" s="6" t="s">
        <v>156</v>
      </c>
      <c r="B9841" s="45" t="n">
        <v>44618</v>
      </c>
      <c r="C9841" s="6" t="s">
        <v>176</v>
      </c>
      <c r="D9841" s="6" t="s">
        <v>198</v>
      </c>
      <c r="E9841" s="6" t="s">
        <v>177</v>
      </c>
      <c r="F9841" s="34" t="n">
        <v>0.118152886629105</v>
      </c>
      <c r="G9841" s="34" t="n">
        <v>0.0986100467917239</v>
      </c>
      <c r="H9841" s="34" t="n">
        <v>0.0195428398373808</v>
      </c>
      <c r="I9841" s="34" t="n">
        <v>0.198183050036043</v>
      </c>
      <c r="J9841" s="35" t="n">
        <v>10.19</v>
      </c>
      <c r="K9841" s="6" t="n">
        <v>0</v>
      </c>
      <c r="L9841" s="35" t="n">
        <v>-1</v>
      </c>
      <c r="M9841" s="6" t="str">
        <f aca="false">IF(I9841&lt;=0,"Below 0%",IF(I9841&lt;=0.05,"0-5%",IF(I9841&lt;=0.1,"5-10%",IF(I9841&lt;=0.2,"10-20%",IF(I9841&lt;=0.4,"20-40%","Above 40%")))))</f>
        <v>10-20%</v>
      </c>
      <c r="N9841" s="6" t="str">
        <f aca="false">IF(AND(H9841&gt;=Summary!$B$25,I9841&gt;=Summary!$B$26,I9841&lt;=Summary!$B$27,J9841&gt;=Summary!$B$28,J9841&lt;=Summary!$B$29,F9841*J9841&gt;1),"Yes","No")</f>
        <v>No</v>
      </c>
    </row>
    <row r="9842" customFormat="false" ht="15" hidden="false" customHeight="false" outlineLevel="0" collapsed="false">
      <c r="A9842" s="6" t="s">
        <v>156</v>
      </c>
      <c r="B9842" s="45" t="n">
        <v>44619</v>
      </c>
      <c r="C9842" s="6" t="s">
        <v>189</v>
      </c>
      <c r="D9842" s="6" t="s">
        <v>203</v>
      </c>
      <c r="E9842" s="6" t="s">
        <v>187</v>
      </c>
      <c r="F9842" s="34" t="n">
        <v>0.591574430465698</v>
      </c>
      <c r="G9842" s="34" t="n">
        <v>0.460673435291094</v>
      </c>
      <c r="H9842" s="34" t="n">
        <v>0.130900995174605</v>
      </c>
      <c r="I9842" s="34" t="n">
        <v>0.284151386093904</v>
      </c>
      <c r="J9842" s="35" t="n">
        <v>2.2</v>
      </c>
      <c r="K9842" s="6" t="n">
        <v>1</v>
      </c>
      <c r="L9842" s="35" t="n">
        <v>1.2</v>
      </c>
      <c r="M9842" s="6" t="str">
        <f aca="false">IF(I9842&lt;=0,"Below 0%",IF(I9842&lt;=0.05,"0-5%",IF(I9842&lt;=0.1,"5-10%",IF(I9842&lt;=0.2,"10-20%",IF(I9842&lt;=0.4,"20-40%","Above 40%")))))</f>
        <v>20-40%</v>
      </c>
      <c r="N9842" s="6" t="str">
        <f aca="false">IF(AND(H9842&gt;=Summary!$B$25,I9842&gt;=Summary!$B$26,I9842&lt;=Summary!$B$27,J9842&gt;=Summary!$B$28,J9842&lt;=Summary!$B$29,F9842*J9842&gt;1),"Yes","No")</f>
        <v>Yes</v>
      </c>
    </row>
    <row r="9843" customFormat="false" ht="15" hidden="false" customHeight="false" outlineLevel="0" collapsed="false">
      <c r="A9843" s="6" t="s">
        <v>156</v>
      </c>
      <c r="B9843" s="45" t="n">
        <v>44619</v>
      </c>
      <c r="C9843" s="6" t="s">
        <v>189</v>
      </c>
      <c r="D9843" s="6" t="s">
        <v>203</v>
      </c>
      <c r="E9843" s="6" t="s">
        <v>174</v>
      </c>
      <c r="F9843" s="34" t="n">
        <v>0.20705908536911</v>
      </c>
      <c r="G9843" s="34" t="n">
        <v>0.302531808250868</v>
      </c>
      <c r="H9843" s="34" t="n">
        <v>-0.0954727228817574</v>
      </c>
      <c r="I9843" s="34" t="n">
        <v>-0.315579123510176</v>
      </c>
      <c r="J9843" s="35" t="n">
        <v>3.35</v>
      </c>
      <c r="K9843" s="6" t="n">
        <v>0</v>
      </c>
      <c r="L9843" s="35" t="n">
        <v>-1</v>
      </c>
      <c r="M9843" s="6" t="str">
        <f aca="false">IF(I9843&lt;=0,"Below 0%",IF(I9843&lt;=0.05,"0-5%",IF(I9843&lt;=0.1,"5-10%",IF(I9843&lt;=0.2,"10-20%",IF(I9843&lt;=0.4,"20-40%","Above 40%")))))</f>
        <v>Below 0%</v>
      </c>
      <c r="N9843" s="6" t="str">
        <f aca="false">IF(AND(H9843&gt;=Summary!$B$25,I9843&gt;=Summary!$B$26,I9843&lt;=Summary!$B$27,J9843&gt;=Summary!$B$28,J9843&lt;=Summary!$B$29,F9843*J9843&gt;1),"Yes","No")</f>
        <v>No</v>
      </c>
    </row>
    <row r="9844" customFormat="false" ht="15" hidden="false" customHeight="false" outlineLevel="0" collapsed="false">
      <c r="A9844" s="6" t="s">
        <v>156</v>
      </c>
      <c r="B9844" s="45" t="n">
        <v>44619</v>
      </c>
      <c r="C9844" s="6" t="s">
        <v>189</v>
      </c>
      <c r="D9844" s="6" t="s">
        <v>203</v>
      </c>
      <c r="E9844" s="6" t="s">
        <v>177</v>
      </c>
      <c r="F9844" s="34" t="n">
        <v>0.201366499066353</v>
      </c>
      <c r="G9844" s="34" t="n">
        <v>0.236794756458039</v>
      </c>
      <c r="H9844" s="34" t="n">
        <v>-0.035428257391686</v>
      </c>
      <c r="I9844" s="34" t="n">
        <v>-0.149615886439462</v>
      </c>
      <c r="J9844" s="35" t="n">
        <v>4.28</v>
      </c>
      <c r="K9844" s="6" t="n">
        <v>0</v>
      </c>
      <c r="L9844" s="35" t="n">
        <v>-1</v>
      </c>
      <c r="M9844" s="6" t="str">
        <f aca="false">IF(I9844&lt;=0,"Below 0%",IF(I9844&lt;=0.05,"0-5%",IF(I9844&lt;=0.1,"5-10%",IF(I9844&lt;=0.2,"10-20%",IF(I9844&lt;=0.4,"20-40%","Above 40%")))))</f>
        <v>Below 0%</v>
      </c>
      <c r="N9844" s="6" t="str">
        <f aca="false">IF(AND(H9844&gt;=Summary!$B$25,I9844&gt;=Summary!$B$26,I9844&lt;=Summary!$B$27,J9844&gt;=Summary!$B$28,J9844&lt;=Summary!$B$29,F9844*J9844&gt;1),"Yes","No")</f>
        <v>No</v>
      </c>
    </row>
    <row r="9845" customFormat="false" ht="15" hidden="false" customHeight="false" outlineLevel="0" collapsed="false">
      <c r="A9845" s="6" t="s">
        <v>156</v>
      </c>
      <c r="B9845" s="45" t="n">
        <v>44621</v>
      </c>
      <c r="C9845" s="6" t="s">
        <v>196</v>
      </c>
      <c r="D9845" s="6" t="s">
        <v>195</v>
      </c>
      <c r="E9845" s="6" t="s">
        <v>187</v>
      </c>
      <c r="F9845" s="34" t="n">
        <v>0.431532323360443</v>
      </c>
      <c r="G9845" s="34" t="n">
        <v>0.325997830603203</v>
      </c>
      <c r="H9845" s="34" t="n">
        <v>0.105534492757241</v>
      </c>
      <c r="I9845" s="34" t="n">
        <v>0.323727592180497</v>
      </c>
      <c r="J9845" s="35" t="n">
        <v>3.05</v>
      </c>
      <c r="K9845" s="6" t="n">
        <v>0</v>
      </c>
      <c r="L9845" s="35" t="n">
        <v>-1</v>
      </c>
      <c r="M9845" s="6" t="str">
        <f aca="false">IF(I9845&lt;=0,"Below 0%",IF(I9845&lt;=0.05,"0-5%",IF(I9845&lt;=0.1,"5-10%",IF(I9845&lt;=0.2,"10-20%",IF(I9845&lt;=0.4,"20-40%","Above 40%")))))</f>
        <v>20-40%</v>
      </c>
      <c r="N9845" s="6" t="str">
        <f aca="false">IF(AND(H9845&gt;=Summary!$B$25,I9845&gt;=Summary!$B$26,I9845&lt;=Summary!$B$27,J9845&gt;=Summary!$B$28,J9845&lt;=Summary!$B$29,F9845*J9845&gt;1),"Yes","No")</f>
        <v>Yes</v>
      </c>
    </row>
    <row r="9846" customFormat="false" ht="15" hidden="false" customHeight="false" outlineLevel="0" collapsed="false">
      <c r="A9846" s="6" t="s">
        <v>156</v>
      </c>
      <c r="B9846" s="45" t="n">
        <v>44621</v>
      </c>
      <c r="C9846" s="6" t="s">
        <v>196</v>
      </c>
      <c r="D9846" s="6" t="s">
        <v>195</v>
      </c>
      <c r="E9846" s="6" t="s">
        <v>174</v>
      </c>
      <c r="F9846" s="34" t="n">
        <v>0.269138216972351</v>
      </c>
      <c r="G9846" s="34" t="n">
        <v>0.29158163734304</v>
      </c>
      <c r="H9846" s="34" t="n">
        <v>-0.0224434203706894</v>
      </c>
      <c r="I9846" s="34" t="n">
        <v>-0.0769713092196032</v>
      </c>
      <c r="J9846" s="35" t="n">
        <v>3.41</v>
      </c>
      <c r="K9846" s="6" t="n">
        <v>0</v>
      </c>
      <c r="L9846" s="35" t="n">
        <v>-1</v>
      </c>
      <c r="M9846" s="6" t="str">
        <f aca="false">IF(I9846&lt;=0,"Below 0%",IF(I9846&lt;=0.05,"0-5%",IF(I9846&lt;=0.1,"5-10%",IF(I9846&lt;=0.2,"10-20%",IF(I9846&lt;=0.4,"20-40%","Above 40%")))))</f>
        <v>Below 0%</v>
      </c>
      <c r="N9846" s="6" t="str">
        <f aca="false">IF(AND(H9846&gt;=Summary!$B$25,I9846&gt;=Summary!$B$26,I9846&lt;=Summary!$B$27,J9846&gt;=Summary!$B$28,J9846&lt;=Summary!$B$29,F9846*J9846&gt;1),"Yes","No")</f>
        <v>No</v>
      </c>
    </row>
    <row r="9847" customFormat="false" ht="15" hidden="false" customHeight="false" outlineLevel="0" collapsed="false">
      <c r="A9847" s="6" t="s">
        <v>156</v>
      </c>
      <c r="B9847" s="45" t="n">
        <v>44621</v>
      </c>
      <c r="C9847" s="6" t="s">
        <v>196</v>
      </c>
      <c r="D9847" s="6" t="s">
        <v>195</v>
      </c>
      <c r="E9847" s="6" t="s">
        <v>177</v>
      </c>
      <c r="F9847" s="34" t="n">
        <v>0.299329489469528</v>
      </c>
      <c r="G9847" s="34" t="n">
        <v>0.382420532053757</v>
      </c>
      <c r="H9847" s="34" t="n">
        <v>-0.0830910425842287</v>
      </c>
      <c r="I9847" s="34" t="n">
        <v>-0.217276625127828</v>
      </c>
      <c r="J9847" s="35" t="n">
        <v>2.6</v>
      </c>
      <c r="K9847" s="6" t="n">
        <v>1</v>
      </c>
      <c r="L9847" s="35" t="n">
        <v>1.6</v>
      </c>
      <c r="M9847" s="6" t="str">
        <f aca="false">IF(I9847&lt;=0,"Below 0%",IF(I9847&lt;=0.05,"0-5%",IF(I9847&lt;=0.1,"5-10%",IF(I9847&lt;=0.2,"10-20%",IF(I9847&lt;=0.4,"20-40%","Above 40%")))))</f>
        <v>Below 0%</v>
      </c>
      <c r="N9847" s="6" t="str">
        <f aca="false">IF(AND(H9847&gt;=Summary!$B$25,I9847&gt;=Summary!$B$26,I9847&lt;=Summary!$B$27,J9847&gt;=Summary!$B$28,J9847&lt;=Summary!$B$29,F9847*J9847&gt;1),"Yes","No")</f>
        <v>No</v>
      </c>
    </row>
    <row r="9848" customFormat="false" ht="15" hidden="false" customHeight="false" outlineLevel="0" collapsed="false">
      <c r="A9848" s="6" t="s">
        <v>156</v>
      </c>
      <c r="B9848" s="45" t="n">
        <v>44625</v>
      </c>
      <c r="C9848" s="6" t="s">
        <v>182</v>
      </c>
      <c r="D9848" s="6" t="s">
        <v>179</v>
      </c>
      <c r="E9848" s="6" t="s">
        <v>187</v>
      </c>
      <c r="F9848" s="34" t="n">
        <v>0.347401320934296</v>
      </c>
      <c r="G9848" s="34" t="n">
        <v>0.409846153846154</v>
      </c>
      <c r="H9848" s="34" t="n">
        <v>-0.0624448329118582</v>
      </c>
      <c r="I9848" s="34" t="n">
        <v>-0.152361641864519</v>
      </c>
      <c r="J9848" s="35" t="n">
        <v>2.45</v>
      </c>
      <c r="K9848" s="6" t="n">
        <v>1</v>
      </c>
      <c r="L9848" s="35" t="n">
        <v>1.45</v>
      </c>
      <c r="M9848" s="6" t="str">
        <f aca="false">IF(I9848&lt;=0,"Below 0%",IF(I9848&lt;=0.05,"0-5%",IF(I9848&lt;=0.1,"5-10%",IF(I9848&lt;=0.2,"10-20%",IF(I9848&lt;=0.4,"20-40%","Above 40%")))))</f>
        <v>Below 0%</v>
      </c>
      <c r="N9848" s="6" t="str">
        <f aca="false">IF(AND(H9848&gt;=Summary!$B$25,I9848&gt;=Summary!$B$26,I9848&lt;=Summary!$B$27,J9848&gt;=Summary!$B$28,J9848&lt;=Summary!$B$29,F9848*J9848&gt;1),"Yes","No")</f>
        <v>No</v>
      </c>
    </row>
    <row r="9849" customFormat="false" ht="15" hidden="false" customHeight="false" outlineLevel="0" collapsed="false">
      <c r="A9849" s="6" t="s">
        <v>156</v>
      </c>
      <c r="B9849" s="45" t="n">
        <v>44625</v>
      </c>
      <c r="C9849" s="6" t="s">
        <v>182</v>
      </c>
      <c r="D9849" s="6" t="s">
        <v>179</v>
      </c>
      <c r="E9849" s="6" t="s">
        <v>174</v>
      </c>
      <c r="F9849" s="34" t="n">
        <v>0.288556963205338</v>
      </c>
      <c r="G9849" s="34" t="n">
        <v>0.271384615384615</v>
      </c>
      <c r="H9849" s="34" t="n">
        <v>0.0171723478207221</v>
      </c>
      <c r="I9849" s="34" t="n">
        <v>0.0632767918564023</v>
      </c>
      <c r="J9849" s="35" t="n">
        <v>3.7</v>
      </c>
      <c r="K9849" s="6" t="n">
        <v>0</v>
      </c>
      <c r="L9849" s="35" t="n">
        <v>-1</v>
      </c>
      <c r="M9849" s="6" t="str">
        <f aca="false">IF(I9849&lt;=0,"Below 0%",IF(I9849&lt;=0.05,"0-5%",IF(I9849&lt;=0.1,"5-10%",IF(I9849&lt;=0.2,"10-20%",IF(I9849&lt;=0.4,"20-40%","Above 40%")))))</f>
        <v>5-10%</v>
      </c>
      <c r="N9849" s="6" t="str">
        <f aca="false">IF(AND(H9849&gt;=Summary!$B$25,I9849&gt;=Summary!$B$26,I9849&lt;=Summary!$B$27,J9849&gt;=Summary!$B$28,J9849&lt;=Summary!$B$29,F9849*J9849&gt;1),"Yes","No")</f>
        <v>No</v>
      </c>
    </row>
    <row r="9850" customFormat="false" ht="15" hidden="false" customHeight="false" outlineLevel="0" collapsed="false">
      <c r="A9850" s="6" t="s">
        <v>156</v>
      </c>
      <c r="B9850" s="45" t="n">
        <v>44625</v>
      </c>
      <c r="C9850" s="6" t="s">
        <v>182</v>
      </c>
      <c r="D9850" s="6" t="s">
        <v>179</v>
      </c>
      <c r="E9850" s="6" t="s">
        <v>177</v>
      </c>
      <c r="F9850" s="34" t="n">
        <v>0.364041686058044</v>
      </c>
      <c r="G9850" s="34" t="n">
        <v>0.318769230769231</v>
      </c>
      <c r="H9850" s="34" t="n">
        <v>0.0452724552888136</v>
      </c>
      <c r="I9850" s="34" t="n">
        <v>0.142022663792128</v>
      </c>
      <c r="J9850" s="35" t="n">
        <v>3.15</v>
      </c>
      <c r="K9850" s="6" t="n">
        <v>0</v>
      </c>
      <c r="L9850" s="35" t="n">
        <v>-1</v>
      </c>
      <c r="M9850" s="6" t="str">
        <f aca="false">IF(I9850&lt;=0,"Below 0%",IF(I9850&lt;=0.05,"0-5%",IF(I9850&lt;=0.1,"5-10%",IF(I9850&lt;=0.2,"10-20%",IF(I9850&lt;=0.4,"20-40%","Above 40%")))))</f>
        <v>10-20%</v>
      </c>
      <c r="N9850" s="6" t="str">
        <f aca="false">IF(AND(H9850&gt;=Summary!$B$25,I9850&gt;=Summary!$B$26,I9850&lt;=Summary!$B$27,J9850&gt;=Summary!$B$28,J9850&lt;=Summary!$B$29,F9850*J9850&gt;1),"Yes","No")</f>
        <v>Yes</v>
      </c>
    </row>
    <row r="9851" customFormat="false" ht="15" hidden="false" customHeight="false" outlineLevel="0" collapsed="false">
      <c r="A9851" s="6" t="s">
        <v>156</v>
      </c>
      <c r="B9851" s="45" t="n">
        <v>44625</v>
      </c>
      <c r="C9851" s="6" t="s">
        <v>196</v>
      </c>
      <c r="D9851" s="6" t="s">
        <v>190</v>
      </c>
      <c r="E9851" s="6" t="s">
        <v>187</v>
      </c>
      <c r="F9851" s="34" t="n">
        <v>0.214143753051758</v>
      </c>
      <c r="G9851" s="34" t="n">
        <v>0.124407150674936</v>
      </c>
      <c r="H9851" s="34" t="n">
        <v>0.0897366023768217</v>
      </c>
      <c r="I9851" s="34" t="n">
        <v>0.721313862506945</v>
      </c>
      <c r="J9851" s="35" t="n">
        <v>8</v>
      </c>
      <c r="K9851" s="6" t="n">
        <v>0</v>
      </c>
      <c r="L9851" s="35" t="n">
        <v>-1</v>
      </c>
      <c r="M9851" s="6" t="str">
        <f aca="false">IF(I9851&lt;=0,"Below 0%",IF(I9851&lt;=0.05,"0-5%",IF(I9851&lt;=0.1,"5-10%",IF(I9851&lt;=0.2,"10-20%",IF(I9851&lt;=0.4,"20-40%","Above 40%")))))</f>
        <v>Above 40%</v>
      </c>
      <c r="N9851" s="6" t="str">
        <f aca="false">IF(AND(H9851&gt;=Summary!$B$25,I9851&gt;=Summary!$B$26,I9851&lt;=Summary!$B$27,J9851&gt;=Summary!$B$28,J9851&lt;=Summary!$B$29,F9851*J9851&gt;1),"Yes","No")</f>
        <v>No</v>
      </c>
    </row>
    <row r="9852" customFormat="false" ht="15" hidden="false" customHeight="false" outlineLevel="0" collapsed="false">
      <c r="A9852" s="6" t="s">
        <v>156</v>
      </c>
      <c r="B9852" s="45" t="n">
        <v>44625</v>
      </c>
      <c r="C9852" s="6" t="s">
        <v>196</v>
      </c>
      <c r="D9852" s="6" t="s">
        <v>190</v>
      </c>
      <c r="E9852" s="6" t="s">
        <v>174</v>
      </c>
      <c r="F9852" s="34" t="n">
        <v>0.193209677934647</v>
      </c>
      <c r="G9852" s="34" t="n">
        <v>0.229321936727993</v>
      </c>
      <c r="H9852" s="34" t="n">
        <v>-0.0361122587933463</v>
      </c>
      <c r="I9852" s="34" t="n">
        <v>-0.157474070333622</v>
      </c>
      <c r="J9852" s="35" t="n">
        <v>4.34</v>
      </c>
      <c r="K9852" s="6" t="n">
        <v>0</v>
      </c>
      <c r="L9852" s="35" t="n">
        <v>-1</v>
      </c>
      <c r="M9852" s="6" t="str">
        <f aca="false">IF(I9852&lt;=0,"Below 0%",IF(I9852&lt;=0.05,"0-5%",IF(I9852&lt;=0.1,"5-10%",IF(I9852&lt;=0.2,"10-20%",IF(I9852&lt;=0.4,"20-40%","Above 40%")))))</f>
        <v>Below 0%</v>
      </c>
      <c r="N9852" s="6" t="str">
        <f aca="false">IF(AND(H9852&gt;=Summary!$B$25,I9852&gt;=Summary!$B$26,I9852&lt;=Summary!$B$27,J9852&gt;=Summary!$B$28,J9852&lt;=Summary!$B$29,F9852*J9852&gt;1),"Yes","No")</f>
        <v>No</v>
      </c>
    </row>
    <row r="9853" customFormat="false" ht="15" hidden="false" customHeight="false" outlineLevel="0" collapsed="false">
      <c r="A9853" s="6" t="s">
        <v>156</v>
      </c>
      <c r="B9853" s="45" t="n">
        <v>44625</v>
      </c>
      <c r="C9853" s="6" t="s">
        <v>196</v>
      </c>
      <c r="D9853" s="6" t="s">
        <v>190</v>
      </c>
      <c r="E9853" s="6" t="s">
        <v>177</v>
      </c>
      <c r="F9853" s="34" t="n">
        <v>0.592646598815918</v>
      </c>
      <c r="G9853" s="34" t="n">
        <v>0.646270912597071</v>
      </c>
      <c r="H9853" s="34" t="n">
        <v>-0.0536243137811528</v>
      </c>
      <c r="I9853" s="34" t="n">
        <v>-0.0829749764934661</v>
      </c>
      <c r="J9853" s="35" t="n">
        <v>1.54</v>
      </c>
      <c r="K9853" s="6" t="n">
        <v>1</v>
      </c>
      <c r="L9853" s="35" t="n">
        <v>0.54</v>
      </c>
      <c r="M9853" s="6" t="str">
        <f aca="false">IF(I9853&lt;=0,"Below 0%",IF(I9853&lt;=0.05,"0-5%",IF(I9853&lt;=0.1,"5-10%",IF(I9853&lt;=0.2,"10-20%",IF(I9853&lt;=0.4,"20-40%","Above 40%")))))</f>
        <v>Below 0%</v>
      </c>
      <c r="N9853" s="6" t="str">
        <f aca="false">IF(AND(H9853&gt;=Summary!$B$25,I9853&gt;=Summary!$B$26,I9853&lt;=Summary!$B$27,J9853&gt;=Summary!$B$28,J9853&lt;=Summary!$B$29,F9853*J9853&gt;1),"Yes","No")</f>
        <v>No</v>
      </c>
    </row>
    <row r="9854" customFormat="false" ht="15" hidden="false" customHeight="false" outlineLevel="0" collapsed="false">
      <c r="A9854" s="6" t="s">
        <v>156</v>
      </c>
      <c r="B9854" s="45" t="n">
        <v>44625</v>
      </c>
      <c r="C9854" s="6" t="s">
        <v>195</v>
      </c>
      <c r="D9854" s="6" t="s">
        <v>205</v>
      </c>
      <c r="E9854" s="6" t="s">
        <v>187</v>
      </c>
      <c r="F9854" s="34" t="n">
        <v>0.586658954620361</v>
      </c>
      <c r="G9854" s="34" t="n">
        <v>0.53944577430594</v>
      </c>
      <c r="H9854" s="34" t="n">
        <v>0.0472131803144212</v>
      </c>
      <c r="I9854" s="34" t="n">
        <v>0.0875216426992436</v>
      </c>
      <c r="J9854" s="35" t="n">
        <v>1.86</v>
      </c>
      <c r="K9854" s="6" t="n">
        <v>1</v>
      </c>
      <c r="L9854" s="35" t="n">
        <v>0.86</v>
      </c>
      <c r="M9854" s="6" t="str">
        <f aca="false">IF(I9854&lt;=0,"Below 0%",IF(I9854&lt;=0.05,"0-5%",IF(I9854&lt;=0.1,"5-10%",IF(I9854&lt;=0.2,"10-20%",IF(I9854&lt;=0.4,"20-40%","Above 40%")))))</f>
        <v>5-10%</v>
      </c>
      <c r="N9854" s="6" t="str">
        <f aca="false">IF(AND(H9854&gt;=Summary!$B$25,I9854&gt;=Summary!$B$26,I9854&lt;=Summary!$B$27,J9854&gt;=Summary!$B$28,J9854&lt;=Summary!$B$29,F9854*J9854&gt;1),"Yes","No")</f>
        <v>No</v>
      </c>
    </row>
    <row r="9855" customFormat="false" ht="15" hidden="false" customHeight="false" outlineLevel="0" collapsed="false">
      <c r="A9855" s="6" t="s">
        <v>156</v>
      </c>
      <c r="B9855" s="45" t="n">
        <v>44625</v>
      </c>
      <c r="C9855" s="6" t="s">
        <v>195</v>
      </c>
      <c r="D9855" s="6" t="s">
        <v>205</v>
      </c>
      <c r="E9855" s="6" t="s">
        <v>174</v>
      </c>
      <c r="F9855" s="34" t="n">
        <v>0.253992855548859</v>
      </c>
      <c r="G9855" s="34" t="n">
        <v>0.236086856519776</v>
      </c>
      <c r="H9855" s="34" t="n">
        <v>0.0179059990290825</v>
      </c>
      <c r="I9855" s="34" t="n">
        <v>0.0758449635572263</v>
      </c>
      <c r="J9855" s="35" t="n">
        <v>4.25</v>
      </c>
      <c r="K9855" s="6" t="n">
        <v>0</v>
      </c>
      <c r="L9855" s="35" t="n">
        <v>-1</v>
      </c>
      <c r="M9855" s="6" t="str">
        <f aca="false">IF(I9855&lt;=0,"Below 0%",IF(I9855&lt;=0.05,"0-5%",IF(I9855&lt;=0.1,"5-10%",IF(I9855&lt;=0.2,"10-20%",IF(I9855&lt;=0.4,"20-40%","Above 40%")))))</f>
        <v>5-10%</v>
      </c>
      <c r="N9855" s="6" t="str">
        <f aca="false">IF(AND(H9855&gt;=Summary!$B$25,I9855&gt;=Summary!$B$26,I9855&lt;=Summary!$B$27,J9855&gt;=Summary!$B$28,J9855&lt;=Summary!$B$29,F9855*J9855&gt;1),"Yes","No")</f>
        <v>No</v>
      </c>
    </row>
    <row r="9856" customFormat="false" ht="15" hidden="false" customHeight="false" outlineLevel="0" collapsed="false">
      <c r="A9856" s="6" t="s">
        <v>156</v>
      </c>
      <c r="B9856" s="45" t="n">
        <v>44625</v>
      </c>
      <c r="C9856" s="6" t="s">
        <v>195</v>
      </c>
      <c r="D9856" s="6" t="s">
        <v>205</v>
      </c>
      <c r="E9856" s="6" t="s">
        <v>177</v>
      </c>
      <c r="F9856" s="34" t="n">
        <v>0.159348234534264</v>
      </c>
      <c r="G9856" s="34" t="n">
        <v>0.224467369174284</v>
      </c>
      <c r="H9856" s="34" t="n">
        <v>-0.0651191346400202</v>
      </c>
      <c r="I9856" s="34" t="n">
        <v>-0.290105126992688</v>
      </c>
      <c r="J9856" s="35" t="n">
        <v>4.47</v>
      </c>
      <c r="K9856" s="6" t="n">
        <v>0</v>
      </c>
      <c r="L9856" s="35" t="n">
        <v>-1</v>
      </c>
      <c r="M9856" s="6" t="str">
        <f aca="false">IF(I9856&lt;=0,"Below 0%",IF(I9856&lt;=0.05,"0-5%",IF(I9856&lt;=0.1,"5-10%",IF(I9856&lt;=0.2,"10-20%",IF(I9856&lt;=0.4,"20-40%","Above 40%")))))</f>
        <v>Below 0%</v>
      </c>
      <c r="N9856" s="6" t="str">
        <f aca="false">IF(AND(H9856&gt;=Summary!$B$25,I9856&gt;=Summary!$B$26,I9856&lt;=Summary!$B$27,J9856&gt;=Summary!$B$28,J9856&lt;=Summary!$B$29,F9856*J9856&gt;1),"Yes","No")</f>
        <v>No</v>
      </c>
    </row>
    <row r="9857" customFormat="false" ht="15" hidden="false" customHeight="false" outlineLevel="0" collapsed="false">
      <c r="A9857" s="6" t="s">
        <v>156</v>
      </c>
      <c r="B9857" s="45" t="n">
        <v>44625</v>
      </c>
      <c r="C9857" s="6" t="s">
        <v>183</v>
      </c>
      <c r="D9857" s="6" t="s">
        <v>189</v>
      </c>
      <c r="E9857" s="6" t="s">
        <v>187</v>
      </c>
      <c r="F9857" s="34" t="n">
        <v>0.67827844619751</v>
      </c>
      <c r="G9857" s="34" t="n">
        <v>0.7516774190077</v>
      </c>
      <c r="H9857" s="34" t="n">
        <v>-0.0733989728101899</v>
      </c>
      <c r="I9857" s="34" t="n">
        <v>-0.0976469040497252</v>
      </c>
      <c r="J9857" s="35" t="n">
        <v>1.33</v>
      </c>
      <c r="K9857" s="6" t="n">
        <v>1</v>
      </c>
      <c r="L9857" s="35" t="n">
        <v>0.33</v>
      </c>
      <c r="M9857" s="6" t="str">
        <f aca="false">IF(I9857&lt;=0,"Below 0%",IF(I9857&lt;=0.05,"0-5%",IF(I9857&lt;=0.1,"5-10%",IF(I9857&lt;=0.2,"10-20%",IF(I9857&lt;=0.4,"20-40%","Above 40%")))))</f>
        <v>Below 0%</v>
      </c>
      <c r="N9857" s="6" t="str">
        <f aca="false">IF(AND(H9857&gt;=Summary!$B$25,I9857&gt;=Summary!$B$26,I9857&lt;=Summary!$B$27,J9857&gt;=Summary!$B$28,J9857&lt;=Summary!$B$29,F9857*J9857&gt;1),"Yes","No")</f>
        <v>No</v>
      </c>
    </row>
    <row r="9858" customFormat="false" ht="15" hidden="false" customHeight="false" outlineLevel="0" collapsed="false">
      <c r="A9858" s="6" t="s">
        <v>156</v>
      </c>
      <c r="B9858" s="45" t="n">
        <v>44625</v>
      </c>
      <c r="C9858" s="6" t="s">
        <v>183</v>
      </c>
      <c r="D9858" s="6" t="s">
        <v>189</v>
      </c>
      <c r="E9858" s="6" t="s">
        <v>174</v>
      </c>
      <c r="F9858" s="34" t="n">
        <v>0.199616268277168</v>
      </c>
      <c r="G9858" s="34" t="n">
        <v>0.157437947603188</v>
      </c>
      <c r="H9858" s="34" t="n">
        <v>0.0421783206739808</v>
      </c>
      <c r="I9858" s="34" t="n">
        <v>0.267904411332194</v>
      </c>
      <c r="J9858" s="35" t="n">
        <v>6.35</v>
      </c>
      <c r="K9858" s="6" t="n">
        <v>0</v>
      </c>
      <c r="L9858" s="35" t="n">
        <v>-1</v>
      </c>
      <c r="M9858" s="6" t="str">
        <f aca="false">IF(I9858&lt;=0,"Below 0%",IF(I9858&lt;=0.05,"0-5%",IF(I9858&lt;=0.1,"5-10%",IF(I9858&lt;=0.2,"10-20%",IF(I9858&lt;=0.4,"20-40%","Above 40%")))))</f>
        <v>20-40%</v>
      </c>
      <c r="N9858" s="6" t="str">
        <f aca="false">IF(AND(H9858&gt;=Summary!$B$25,I9858&gt;=Summary!$B$26,I9858&lt;=Summary!$B$27,J9858&gt;=Summary!$B$28,J9858&lt;=Summary!$B$29,F9858*J9858&gt;1),"Yes","No")</f>
        <v>No</v>
      </c>
    </row>
    <row r="9859" customFormat="false" ht="15" hidden="false" customHeight="false" outlineLevel="0" collapsed="false">
      <c r="A9859" s="6" t="s">
        <v>156</v>
      </c>
      <c r="B9859" s="45" t="n">
        <v>44625</v>
      </c>
      <c r="C9859" s="6" t="s">
        <v>183</v>
      </c>
      <c r="D9859" s="6" t="s">
        <v>189</v>
      </c>
      <c r="E9859" s="6" t="s">
        <v>177</v>
      </c>
      <c r="F9859" s="34" t="n">
        <v>0.122105292975903</v>
      </c>
      <c r="G9859" s="34" t="n">
        <v>0.0908846333891128</v>
      </c>
      <c r="H9859" s="34" t="n">
        <v>0.0312206595867898</v>
      </c>
      <c r="I9859" s="34" t="n">
        <v>0.343519673486737</v>
      </c>
      <c r="J9859" s="35" t="n">
        <v>11</v>
      </c>
      <c r="K9859" s="6" t="n">
        <v>0</v>
      </c>
      <c r="L9859" s="35" t="n">
        <v>-1</v>
      </c>
      <c r="M9859" s="6" t="str">
        <f aca="false">IF(I9859&lt;=0,"Below 0%",IF(I9859&lt;=0.05,"0-5%",IF(I9859&lt;=0.1,"5-10%",IF(I9859&lt;=0.2,"10-20%",IF(I9859&lt;=0.4,"20-40%","Above 40%")))))</f>
        <v>20-40%</v>
      </c>
      <c r="N9859" s="6" t="str">
        <f aca="false">IF(AND(H9859&gt;=Summary!$B$25,I9859&gt;=Summary!$B$26,I9859&lt;=Summary!$B$27,J9859&gt;=Summary!$B$28,J9859&lt;=Summary!$B$29,F9859*J9859&gt;1),"Yes","No")</f>
        <v>No</v>
      </c>
    </row>
    <row r="9860" customFormat="false" ht="15" hidden="false" customHeight="false" outlineLevel="0" collapsed="false">
      <c r="A9860" s="6" t="s">
        <v>156</v>
      </c>
      <c r="B9860" s="45" t="n">
        <v>44625</v>
      </c>
      <c r="C9860" s="6" t="s">
        <v>188</v>
      </c>
      <c r="D9860" s="6" t="s">
        <v>201</v>
      </c>
      <c r="E9860" s="6" t="s">
        <v>187</v>
      </c>
      <c r="F9860" s="34" t="n">
        <v>0.621826171875</v>
      </c>
      <c r="G9860" s="34" t="n">
        <v>0.347412882787751</v>
      </c>
      <c r="H9860" s="34" t="n">
        <v>0.274413289087249</v>
      </c>
      <c r="I9860" s="34" t="n">
        <v>0.78987654943959</v>
      </c>
      <c r="J9860" s="35" t="n">
        <v>2.88</v>
      </c>
      <c r="K9860" s="6" t="n">
        <v>1</v>
      </c>
      <c r="L9860" s="35" t="n">
        <v>1.88</v>
      </c>
      <c r="M9860" s="6" t="str">
        <f aca="false">IF(I9860&lt;=0,"Below 0%",IF(I9860&lt;=0.05,"0-5%",IF(I9860&lt;=0.1,"5-10%",IF(I9860&lt;=0.2,"10-20%",IF(I9860&lt;=0.4,"20-40%","Above 40%")))))</f>
        <v>Above 40%</v>
      </c>
      <c r="N9860" s="6" t="str">
        <f aca="false">IF(AND(H9860&gt;=Summary!$B$25,I9860&gt;=Summary!$B$26,I9860&lt;=Summary!$B$27,J9860&gt;=Summary!$B$28,J9860&lt;=Summary!$B$29,F9860*J9860&gt;1),"Yes","No")</f>
        <v>No</v>
      </c>
    </row>
    <row r="9861" customFormat="false" ht="15" hidden="false" customHeight="false" outlineLevel="0" collapsed="false">
      <c r="A9861" s="6" t="s">
        <v>156</v>
      </c>
      <c r="B9861" s="45" t="n">
        <v>44625</v>
      </c>
      <c r="C9861" s="6" t="s">
        <v>188</v>
      </c>
      <c r="D9861" s="6" t="s">
        <v>201</v>
      </c>
      <c r="E9861" s="6" t="s">
        <v>174</v>
      </c>
      <c r="F9861" s="34" t="n">
        <v>0.231023967266083</v>
      </c>
      <c r="G9861" s="34" t="n">
        <v>0.297782470960929</v>
      </c>
      <c r="H9861" s="34" t="n">
        <v>-0.0667585036948465</v>
      </c>
      <c r="I9861" s="34" t="n">
        <v>-0.224185471627729</v>
      </c>
      <c r="J9861" s="35" t="n">
        <v>3.36</v>
      </c>
      <c r="K9861" s="6" t="n">
        <v>0</v>
      </c>
      <c r="L9861" s="35" t="n">
        <v>-1</v>
      </c>
      <c r="M9861" s="6" t="str">
        <f aca="false">IF(I9861&lt;=0,"Below 0%",IF(I9861&lt;=0.05,"0-5%",IF(I9861&lt;=0.1,"5-10%",IF(I9861&lt;=0.2,"10-20%",IF(I9861&lt;=0.4,"20-40%","Above 40%")))))</f>
        <v>Below 0%</v>
      </c>
      <c r="N9861" s="6" t="str">
        <f aca="false">IF(AND(H9861&gt;=Summary!$B$25,I9861&gt;=Summary!$B$26,I9861&lt;=Summary!$B$27,J9861&gt;=Summary!$B$28,J9861&lt;=Summary!$B$29,F9861*J9861&gt;1),"Yes","No")</f>
        <v>No</v>
      </c>
    </row>
    <row r="9862" customFormat="false" ht="15" hidden="false" customHeight="false" outlineLevel="0" collapsed="false">
      <c r="A9862" s="6" t="s">
        <v>156</v>
      </c>
      <c r="B9862" s="45" t="n">
        <v>44625</v>
      </c>
      <c r="C9862" s="6" t="s">
        <v>188</v>
      </c>
      <c r="D9862" s="6" t="s">
        <v>201</v>
      </c>
      <c r="E9862" s="6" t="s">
        <v>177</v>
      </c>
      <c r="F9862" s="34" t="n">
        <v>0.14714989066124</v>
      </c>
      <c r="G9862" s="34" t="n">
        <v>0.35480464625132</v>
      </c>
      <c r="H9862" s="34" t="n">
        <v>-0.20765475559008</v>
      </c>
      <c r="I9862" s="34" t="n">
        <v>-0.585265040308947</v>
      </c>
      <c r="J9862" s="35" t="n">
        <v>2.82</v>
      </c>
      <c r="K9862" s="6" t="n">
        <v>0</v>
      </c>
      <c r="L9862" s="35" t="n">
        <v>-1</v>
      </c>
      <c r="M9862" s="6" t="str">
        <f aca="false">IF(I9862&lt;=0,"Below 0%",IF(I9862&lt;=0.05,"0-5%",IF(I9862&lt;=0.1,"5-10%",IF(I9862&lt;=0.2,"10-20%",IF(I9862&lt;=0.4,"20-40%","Above 40%")))))</f>
        <v>Below 0%</v>
      </c>
      <c r="N9862" s="6" t="str">
        <f aca="false">IF(AND(H9862&gt;=Summary!$B$25,I9862&gt;=Summary!$B$26,I9862&lt;=Summary!$B$27,J9862&gt;=Summary!$B$28,J9862&lt;=Summary!$B$29,F9862*J9862&gt;1),"Yes","No")</f>
        <v>No</v>
      </c>
    </row>
    <row r="9863" customFormat="false" ht="15" hidden="false" customHeight="false" outlineLevel="0" collapsed="false">
      <c r="A9863" s="6" t="s">
        <v>156</v>
      </c>
      <c r="B9863" s="45" t="n">
        <v>44625</v>
      </c>
      <c r="C9863" s="6" t="s">
        <v>172</v>
      </c>
      <c r="D9863" s="6" t="s">
        <v>206</v>
      </c>
      <c r="E9863" s="6" t="s">
        <v>187</v>
      </c>
      <c r="F9863" s="34" t="n">
        <v>0.269803494215012</v>
      </c>
      <c r="G9863" s="34" t="n">
        <v>0.328460296492001</v>
      </c>
      <c r="H9863" s="34" t="n">
        <v>-0.0586568022769891</v>
      </c>
      <c r="I9863" s="34" t="n">
        <v>-0.178581103723803</v>
      </c>
      <c r="J9863" s="35" t="n">
        <v>3.04</v>
      </c>
      <c r="K9863" s="6" t="n">
        <v>0</v>
      </c>
      <c r="L9863" s="35" t="n">
        <v>-1</v>
      </c>
      <c r="M9863" s="6" t="str">
        <f aca="false">IF(I9863&lt;=0,"Below 0%",IF(I9863&lt;=0.05,"0-5%",IF(I9863&lt;=0.1,"5-10%",IF(I9863&lt;=0.2,"10-20%",IF(I9863&lt;=0.4,"20-40%","Above 40%")))))</f>
        <v>Below 0%</v>
      </c>
      <c r="N9863" s="6" t="str">
        <f aca="false">IF(AND(H9863&gt;=Summary!$B$25,I9863&gt;=Summary!$B$26,I9863&lt;=Summary!$B$27,J9863&gt;=Summary!$B$28,J9863&lt;=Summary!$B$29,F9863*J9863&gt;1),"Yes","No")</f>
        <v>No</v>
      </c>
    </row>
    <row r="9864" customFormat="false" ht="15" hidden="false" customHeight="false" outlineLevel="0" collapsed="false">
      <c r="A9864" s="6" t="s">
        <v>156</v>
      </c>
      <c r="B9864" s="45" t="n">
        <v>44625</v>
      </c>
      <c r="C9864" s="6" t="s">
        <v>172</v>
      </c>
      <c r="D9864" s="6" t="s">
        <v>206</v>
      </c>
      <c r="E9864" s="6" t="s">
        <v>174</v>
      </c>
      <c r="F9864" s="34" t="n">
        <v>0.139380112290382</v>
      </c>
      <c r="G9864" s="34" t="n">
        <v>0.298957874651402</v>
      </c>
      <c r="H9864" s="34" t="n">
        <v>-0.159577762361019</v>
      </c>
      <c r="I9864" s="34" t="n">
        <v>-0.533780093757671</v>
      </c>
      <c r="J9864" s="35" t="n">
        <v>3.34</v>
      </c>
      <c r="K9864" s="6" t="n">
        <v>0</v>
      </c>
      <c r="L9864" s="35" t="n">
        <v>-1</v>
      </c>
      <c r="M9864" s="6" t="str">
        <f aca="false">IF(I9864&lt;=0,"Below 0%",IF(I9864&lt;=0.05,"0-5%",IF(I9864&lt;=0.1,"5-10%",IF(I9864&lt;=0.2,"10-20%",IF(I9864&lt;=0.4,"20-40%","Above 40%")))))</f>
        <v>Below 0%</v>
      </c>
      <c r="N9864" s="6" t="str">
        <f aca="false">IF(AND(H9864&gt;=Summary!$B$25,I9864&gt;=Summary!$B$26,I9864&lt;=Summary!$B$27,J9864&gt;=Summary!$B$28,J9864&lt;=Summary!$B$29,F9864*J9864&gt;1),"Yes","No")</f>
        <v>No</v>
      </c>
    </row>
    <row r="9865" customFormat="false" ht="15" hidden="false" customHeight="false" outlineLevel="0" collapsed="false">
      <c r="A9865" s="6" t="s">
        <v>156</v>
      </c>
      <c r="B9865" s="45" t="n">
        <v>44625</v>
      </c>
      <c r="C9865" s="6" t="s">
        <v>172</v>
      </c>
      <c r="D9865" s="6" t="s">
        <v>206</v>
      </c>
      <c r="E9865" s="6" t="s">
        <v>177</v>
      </c>
      <c r="F9865" s="34" t="n">
        <v>0.590816378593445</v>
      </c>
      <c r="G9865" s="34" t="n">
        <v>0.372581828856598</v>
      </c>
      <c r="H9865" s="34" t="n">
        <v>0.218234549736847</v>
      </c>
      <c r="I9865" s="34" t="n">
        <v>0.585735891647156</v>
      </c>
      <c r="J9865" s="35" t="n">
        <v>2.68</v>
      </c>
      <c r="K9865" s="6" t="n">
        <v>1</v>
      </c>
      <c r="L9865" s="35" t="n">
        <v>1.68</v>
      </c>
      <c r="M9865" s="6" t="str">
        <f aca="false">IF(I9865&lt;=0,"Below 0%",IF(I9865&lt;=0.05,"0-5%",IF(I9865&lt;=0.1,"5-10%",IF(I9865&lt;=0.2,"10-20%",IF(I9865&lt;=0.4,"20-40%","Above 40%")))))</f>
        <v>Above 40%</v>
      </c>
      <c r="N9865" s="6" t="str">
        <f aca="false">IF(AND(H9865&gt;=Summary!$B$25,I9865&gt;=Summary!$B$26,I9865&lt;=Summary!$B$27,J9865&gt;=Summary!$B$28,J9865&lt;=Summary!$B$29,F9865*J9865&gt;1),"Yes","No")</f>
        <v>No</v>
      </c>
    </row>
    <row r="9866" customFormat="false" ht="15" hidden="false" customHeight="false" outlineLevel="0" collapsed="false">
      <c r="A9866" s="6" t="s">
        <v>156</v>
      </c>
      <c r="B9866" s="45" t="n">
        <v>44625</v>
      </c>
      <c r="C9866" s="6" t="s">
        <v>203</v>
      </c>
      <c r="D9866" s="6" t="s">
        <v>180</v>
      </c>
      <c r="E9866" s="6" t="s">
        <v>187</v>
      </c>
      <c r="F9866" s="34" t="n">
        <v>0.357649922370911</v>
      </c>
      <c r="G9866" s="34" t="n">
        <v>0.405633165544935</v>
      </c>
      <c r="H9866" s="34" t="n">
        <v>-0.0479832431740246</v>
      </c>
      <c r="I9866" s="34" t="n">
        <v>-0.118292208945891</v>
      </c>
      <c r="J9866" s="35" t="n">
        <v>2.48</v>
      </c>
      <c r="K9866" s="6" t="n">
        <v>0</v>
      </c>
      <c r="L9866" s="35" t="n">
        <v>-1</v>
      </c>
      <c r="M9866" s="6" t="str">
        <f aca="false">IF(I9866&lt;=0,"Below 0%",IF(I9866&lt;=0.05,"0-5%",IF(I9866&lt;=0.1,"5-10%",IF(I9866&lt;=0.2,"10-20%",IF(I9866&lt;=0.4,"20-40%","Above 40%")))))</f>
        <v>Below 0%</v>
      </c>
      <c r="N9866" s="6" t="str">
        <f aca="false">IF(AND(H9866&gt;=Summary!$B$25,I9866&gt;=Summary!$B$26,I9866&lt;=Summary!$B$27,J9866&gt;=Summary!$B$28,J9866&lt;=Summary!$B$29,F9866*J9866&gt;1),"Yes","No")</f>
        <v>No</v>
      </c>
    </row>
    <row r="9867" customFormat="false" ht="15" hidden="false" customHeight="false" outlineLevel="0" collapsed="false">
      <c r="A9867" s="6" t="s">
        <v>156</v>
      </c>
      <c r="B9867" s="45" t="n">
        <v>44625</v>
      </c>
      <c r="C9867" s="6" t="s">
        <v>203</v>
      </c>
      <c r="D9867" s="6" t="s">
        <v>180</v>
      </c>
      <c r="E9867" s="6" t="s">
        <v>174</v>
      </c>
      <c r="F9867" s="34" t="n">
        <v>0.408940970897675</v>
      </c>
      <c r="G9867" s="34" t="n">
        <v>0.308579831457497</v>
      </c>
      <c r="H9867" s="34" t="n">
        <v>0.100361139440178</v>
      </c>
      <c r="I9867" s="34" t="n">
        <v>0.325235576693876</v>
      </c>
      <c r="J9867" s="35" t="n">
        <v>3.26</v>
      </c>
      <c r="K9867" s="6" t="n">
        <v>0</v>
      </c>
      <c r="L9867" s="35" t="n">
        <v>-1</v>
      </c>
      <c r="M9867" s="6" t="str">
        <f aca="false">IF(I9867&lt;=0,"Below 0%",IF(I9867&lt;=0.05,"0-5%",IF(I9867&lt;=0.1,"5-10%",IF(I9867&lt;=0.2,"10-20%",IF(I9867&lt;=0.4,"20-40%","Above 40%")))))</f>
        <v>20-40%</v>
      </c>
      <c r="N9867" s="6" t="str">
        <f aca="false">IF(AND(H9867&gt;=Summary!$B$25,I9867&gt;=Summary!$B$26,I9867&lt;=Summary!$B$27,J9867&gt;=Summary!$B$28,J9867&lt;=Summary!$B$29,F9867*J9867&gt;1),"Yes","No")</f>
        <v>Yes</v>
      </c>
    </row>
    <row r="9868" customFormat="false" ht="15" hidden="false" customHeight="false" outlineLevel="0" collapsed="false">
      <c r="A9868" s="6" t="s">
        <v>156</v>
      </c>
      <c r="B9868" s="45" t="n">
        <v>44625</v>
      </c>
      <c r="C9868" s="6" t="s">
        <v>203</v>
      </c>
      <c r="D9868" s="6" t="s">
        <v>180</v>
      </c>
      <c r="E9868" s="6" t="s">
        <v>177</v>
      </c>
      <c r="F9868" s="34" t="n">
        <v>0.233409136533737</v>
      </c>
      <c r="G9868" s="34" t="n">
        <v>0.285787002997568</v>
      </c>
      <c r="H9868" s="34" t="n">
        <v>-0.0523778664638309</v>
      </c>
      <c r="I9868" s="34" t="n">
        <v>-0.183275886987333</v>
      </c>
      <c r="J9868" s="35" t="n">
        <v>3.52</v>
      </c>
      <c r="K9868" s="6" t="n">
        <v>1</v>
      </c>
      <c r="L9868" s="35" t="n">
        <v>2.52</v>
      </c>
      <c r="M9868" s="6" t="str">
        <f aca="false">IF(I9868&lt;=0,"Below 0%",IF(I9868&lt;=0.05,"0-5%",IF(I9868&lt;=0.1,"5-10%",IF(I9868&lt;=0.2,"10-20%",IF(I9868&lt;=0.4,"20-40%","Above 40%")))))</f>
        <v>Below 0%</v>
      </c>
      <c r="N9868" s="6" t="str">
        <f aca="false">IF(AND(H9868&gt;=Summary!$B$25,I9868&gt;=Summary!$B$26,I9868&lt;=Summary!$B$27,J9868&gt;=Summary!$B$28,J9868&lt;=Summary!$B$29,F9868*J9868&gt;1),"Yes","No")</f>
        <v>No</v>
      </c>
    </row>
    <row r="9869" customFormat="false" ht="15" hidden="false" customHeight="false" outlineLevel="0" collapsed="false">
      <c r="A9869" s="6" t="s">
        <v>156</v>
      </c>
      <c r="B9869" s="45" t="n">
        <v>44626</v>
      </c>
      <c r="C9869" s="6" t="s">
        <v>194</v>
      </c>
      <c r="D9869" s="6" t="s">
        <v>176</v>
      </c>
      <c r="E9869" s="6" t="s">
        <v>187</v>
      </c>
      <c r="F9869" s="34" t="n">
        <v>0.761707842350006</v>
      </c>
      <c r="G9869" s="34" t="n">
        <v>0.693390127025177</v>
      </c>
      <c r="H9869" s="34" t="n">
        <v>0.0683177153248293</v>
      </c>
      <c r="I9869" s="34" t="n">
        <v>0.0985270955874871</v>
      </c>
      <c r="J9869" s="35" t="n">
        <v>1.45</v>
      </c>
      <c r="K9869" s="6" t="n">
        <v>1</v>
      </c>
      <c r="L9869" s="35" t="n">
        <v>0.45</v>
      </c>
      <c r="M9869" s="6" t="str">
        <f aca="false">IF(I9869&lt;=0,"Below 0%",IF(I9869&lt;=0.05,"0-5%",IF(I9869&lt;=0.1,"5-10%",IF(I9869&lt;=0.2,"10-20%",IF(I9869&lt;=0.4,"20-40%","Above 40%")))))</f>
        <v>5-10%</v>
      </c>
      <c r="N9869" s="6" t="str">
        <f aca="false">IF(AND(H9869&gt;=Summary!$B$25,I9869&gt;=Summary!$B$26,I9869&lt;=Summary!$B$27,J9869&gt;=Summary!$B$28,J9869&lt;=Summary!$B$29,F9869*J9869&gt;1),"Yes","No")</f>
        <v>No</v>
      </c>
    </row>
    <row r="9870" customFormat="false" ht="15" hidden="false" customHeight="false" outlineLevel="0" collapsed="false">
      <c r="A9870" s="6" t="s">
        <v>156</v>
      </c>
      <c r="B9870" s="45" t="n">
        <v>44626</v>
      </c>
      <c r="C9870" s="6" t="s">
        <v>194</v>
      </c>
      <c r="D9870" s="6" t="s">
        <v>176</v>
      </c>
      <c r="E9870" s="6" t="s">
        <v>174</v>
      </c>
      <c r="F9870" s="34" t="n">
        <v>0.0876585766673088</v>
      </c>
      <c r="G9870" s="34" t="n">
        <v>0.18970107248802</v>
      </c>
      <c r="H9870" s="34" t="n">
        <v>-0.102042495820711</v>
      </c>
      <c r="I9870" s="34" t="n">
        <v>-0.537912065980309</v>
      </c>
      <c r="J9870" s="35" t="n">
        <v>5.3</v>
      </c>
      <c r="K9870" s="6" t="n">
        <v>0</v>
      </c>
      <c r="L9870" s="35" t="n">
        <v>-1</v>
      </c>
      <c r="M9870" s="6" t="str">
        <f aca="false">IF(I9870&lt;=0,"Below 0%",IF(I9870&lt;=0.05,"0-5%",IF(I9870&lt;=0.1,"5-10%",IF(I9870&lt;=0.2,"10-20%",IF(I9870&lt;=0.4,"20-40%","Above 40%")))))</f>
        <v>Below 0%</v>
      </c>
      <c r="N9870" s="6" t="str">
        <f aca="false">IF(AND(H9870&gt;=Summary!$B$25,I9870&gt;=Summary!$B$26,I9870&lt;=Summary!$B$27,J9870&gt;=Summary!$B$28,J9870&lt;=Summary!$B$29,F9870*J9870&gt;1),"Yes","No")</f>
        <v>No</v>
      </c>
    </row>
    <row r="9871" customFormat="false" ht="15" hidden="false" customHeight="false" outlineLevel="0" collapsed="false">
      <c r="A9871" s="6" t="s">
        <v>156</v>
      </c>
      <c r="B9871" s="45" t="n">
        <v>44626</v>
      </c>
      <c r="C9871" s="6" t="s">
        <v>194</v>
      </c>
      <c r="D9871" s="6" t="s">
        <v>176</v>
      </c>
      <c r="E9871" s="6" t="s">
        <v>177</v>
      </c>
      <c r="F9871" s="34" t="n">
        <v>0.15063351392746</v>
      </c>
      <c r="G9871" s="34" t="n">
        <v>0.116908800486803</v>
      </c>
      <c r="H9871" s="34" t="n">
        <v>0.0337247134406567</v>
      </c>
      <c r="I9871" s="34" t="n">
        <v>0.288470271700919</v>
      </c>
      <c r="J9871" s="35" t="n">
        <v>8.6</v>
      </c>
      <c r="K9871" s="6" t="n">
        <v>0</v>
      </c>
      <c r="L9871" s="35" t="n">
        <v>-1</v>
      </c>
      <c r="M9871" s="6" t="str">
        <f aca="false">IF(I9871&lt;=0,"Below 0%",IF(I9871&lt;=0.05,"0-5%",IF(I9871&lt;=0.1,"5-10%",IF(I9871&lt;=0.2,"10-20%",IF(I9871&lt;=0.4,"20-40%","Above 40%")))))</f>
        <v>20-40%</v>
      </c>
      <c r="N9871" s="6" t="str">
        <f aca="false">IF(AND(H9871&gt;=Summary!$B$25,I9871&gt;=Summary!$B$26,I9871&lt;=Summary!$B$27,J9871&gt;=Summary!$B$28,J9871&lt;=Summary!$B$29,F9871*J9871&gt;1),"Yes","No")</f>
        <v>No</v>
      </c>
    </row>
    <row r="9872" customFormat="false" ht="15" hidden="false" customHeight="false" outlineLevel="0" collapsed="false">
      <c r="A9872" s="6" t="s">
        <v>156</v>
      </c>
      <c r="B9872" s="45" t="n">
        <v>44626</v>
      </c>
      <c r="C9872" s="6" t="s">
        <v>198</v>
      </c>
      <c r="D9872" s="6" t="s">
        <v>185</v>
      </c>
      <c r="E9872" s="6" t="s">
        <v>187</v>
      </c>
      <c r="F9872" s="34" t="n">
        <v>0.211206004023552</v>
      </c>
      <c r="G9872" s="34" t="n">
        <v>0.152</v>
      </c>
      <c r="H9872" s="34" t="n">
        <v>0.0592060040235519</v>
      </c>
      <c r="I9872" s="34" t="n">
        <v>0.389513184365473</v>
      </c>
      <c r="J9872" s="35" t="n">
        <v>6.6</v>
      </c>
      <c r="K9872" s="6" t="n">
        <v>0</v>
      </c>
      <c r="L9872" s="35" t="n">
        <v>-1</v>
      </c>
      <c r="M9872" s="6" t="str">
        <f aca="false">IF(I9872&lt;=0,"Below 0%",IF(I9872&lt;=0.05,"0-5%",IF(I9872&lt;=0.1,"5-10%",IF(I9872&lt;=0.2,"10-20%",IF(I9872&lt;=0.4,"20-40%","Above 40%")))))</f>
        <v>20-40%</v>
      </c>
      <c r="N9872" s="6" t="str">
        <f aca="false">IF(AND(H9872&gt;=Summary!$B$25,I9872&gt;=Summary!$B$26,I9872&lt;=Summary!$B$27,J9872&gt;=Summary!$B$28,J9872&lt;=Summary!$B$29,F9872*J9872&gt;1),"Yes","No")</f>
        <v>No</v>
      </c>
    </row>
    <row r="9873" customFormat="false" ht="15" hidden="false" customHeight="false" outlineLevel="0" collapsed="false">
      <c r="A9873" s="6" t="s">
        <v>156</v>
      </c>
      <c r="B9873" s="45" t="n">
        <v>44626</v>
      </c>
      <c r="C9873" s="6" t="s">
        <v>198</v>
      </c>
      <c r="D9873" s="6" t="s">
        <v>185</v>
      </c>
      <c r="E9873" s="6" t="s">
        <v>174</v>
      </c>
      <c r="F9873" s="34" t="n">
        <v>0.0640908852219582</v>
      </c>
      <c r="G9873" s="34" t="n">
        <v>0.24</v>
      </c>
      <c r="H9873" s="34" t="n">
        <v>-0.175909114778042</v>
      </c>
      <c r="I9873" s="34" t="n">
        <v>-0.732954644908508</v>
      </c>
      <c r="J9873" s="35" t="n">
        <v>4.18</v>
      </c>
      <c r="K9873" s="6" t="n">
        <v>0</v>
      </c>
      <c r="L9873" s="35" t="n">
        <v>-1</v>
      </c>
      <c r="M9873" s="6" t="str">
        <f aca="false">IF(I9873&lt;=0,"Below 0%",IF(I9873&lt;=0.05,"0-5%",IF(I9873&lt;=0.1,"5-10%",IF(I9873&lt;=0.2,"10-20%",IF(I9873&lt;=0.4,"20-40%","Above 40%")))))</f>
        <v>Below 0%</v>
      </c>
      <c r="N9873" s="6" t="str">
        <f aca="false">IF(AND(H9873&gt;=Summary!$B$25,I9873&gt;=Summary!$B$26,I9873&lt;=Summary!$B$27,J9873&gt;=Summary!$B$28,J9873&lt;=Summary!$B$29,F9873*J9873&gt;1),"Yes","No")</f>
        <v>No</v>
      </c>
    </row>
    <row r="9874" customFormat="false" ht="15" hidden="false" customHeight="false" outlineLevel="0" collapsed="false">
      <c r="A9874" s="6" t="s">
        <v>156</v>
      </c>
      <c r="B9874" s="45" t="n">
        <v>44626</v>
      </c>
      <c r="C9874" s="6" t="s">
        <v>198</v>
      </c>
      <c r="D9874" s="6" t="s">
        <v>185</v>
      </c>
      <c r="E9874" s="6" t="s">
        <v>177</v>
      </c>
      <c r="F9874" s="34" t="n">
        <v>0.724703073501587</v>
      </c>
      <c r="G9874" s="34" t="n">
        <v>0.608</v>
      </c>
      <c r="H9874" s="34" t="n">
        <v>0.116703073501587</v>
      </c>
      <c r="I9874" s="34" t="n">
        <v>0.191945844574978</v>
      </c>
      <c r="J9874" s="35" t="n">
        <v>1.65</v>
      </c>
      <c r="K9874" s="6" t="n">
        <v>1</v>
      </c>
      <c r="L9874" s="35" t="n">
        <v>0.65</v>
      </c>
      <c r="M9874" s="6" t="str">
        <f aca="false">IF(I9874&lt;=0,"Below 0%",IF(I9874&lt;=0.05,"0-5%",IF(I9874&lt;=0.1,"5-10%",IF(I9874&lt;=0.2,"10-20%",IF(I9874&lt;=0.4,"20-40%","Above 40%")))))</f>
        <v>10-20%</v>
      </c>
      <c r="N9874" s="6" t="str">
        <f aca="false">IF(AND(H9874&gt;=Summary!$B$25,I9874&gt;=Summary!$B$26,I9874&lt;=Summary!$B$27,J9874&gt;=Summary!$B$28,J9874&lt;=Summary!$B$29,F9874*J9874&gt;1),"Yes","No")</f>
        <v>No</v>
      </c>
    </row>
    <row r="9875" customFormat="false" ht="15" hidden="false" customHeight="false" outlineLevel="0" collapsed="false">
      <c r="A9875" s="6" t="s">
        <v>156</v>
      </c>
      <c r="B9875" s="45" t="n">
        <v>44627</v>
      </c>
      <c r="C9875" s="6" t="s">
        <v>181</v>
      </c>
      <c r="D9875" s="6" t="s">
        <v>173</v>
      </c>
      <c r="E9875" s="6" t="s">
        <v>187</v>
      </c>
      <c r="F9875" s="34" t="n">
        <v>0.712930738925934</v>
      </c>
      <c r="G9875" s="34" t="n">
        <v>0.604617075851961</v>
      </c>
      <c r="H9875" s="34" t="n">
        <v>0.108313663073973</v>
      </c>
      <c r="I9875" s="34" t="n">
        <v>0.179144234259923</v>
      </c>
      <c r="J9875" s="35" t="n">
        <v>1.66</v>
      </c>
      <c r="K9875" s="6" t="n">
        <v>1</v>
      </c>
      <c r="L9875" s="35" t="n">
        <v>0.66</v>
      </c>
      <c r="M9875" s="6" t="str">
        <f aca="false">IF(I9875&lt;=0,"Below 0%",IF(I9875&lt;=0.05,"0-5%",IF(I9875&lt;=0.1,"5-10%",IF(I9875&lt;=0.2,"10-20%",IF(I9875&lt;=0.4,"20-40%","Above 40%")))))</f>
        <v>10-20%</v>
      </c>
      <c r="N9875" s="6" t="str">
        <f aca="false">IF(AND(H9875&gt;=Summary!$B$25,I9875&gt;=Summary!$B$26,I9875&lt;=Summary!$B$27,J9875&gt;=Summary!$B$28,J9875&lt;=Summary!$B$29,F9875*J9875&gt;1),"Yes","No")</f>
        <v>No</v>
      </c>
    </row>
    <row r="9876" customFormat="false" ht="15" hidden="false" customHeight="false" outlineLevel="0" collapsed="false">
      <c r="A9876" s="6" t="s">
        <v>156</v>
      </c>
      <c r="B9876" s="45" t="n">
        <v>44627</v>
      </c>
      <c r="C9876" s="6" t="s">
        <v>181</v>
      </c>
      <c r="D9876" s="6" t="s">
        <v>173</v>
      </c>
      <c r="E9876" s="6" t="s">
        <v>174</v>
      </c>
      <c r="F9876" s="34" t="n">
        <v>0.205694049596787</v>
      </c>
      <c r="G9876" s="34" t="n">
        <v>0.228105533162331</v>
      </c>
      <c r="H9876" s="34" t="n">
        <v>-0.022411483565544</v>
      </c>
      <c r="I9876" s="34" t="n">
        <v>-0.0982505038560154</v>
      </c>
      <c r="J9876" s="35" t="n">
        <v>4.4</v>
      </c>
      <c r="K9876" s="6" t="n">
        <v>0</v>
      </c>
      <c r="L9876" s="35" t="n">
        <v>-1</v>
      </c>
      <c r="M9876" s="6" t="str">
        <f aca="false">IF(I9876&lt;=0,"Below 0%",IF(I9876&lt;=0.05,"0-5%",IF(I9876&lt;=0.1,"5-10%",IF(I9876&lt;=0.2,"10-20%",IF(I9876&lt;=0.4,"20-40%","Above 40%")))))</f>
        <v>Below 0%</v>
      </c>
      <c r="N9876" s="6" t="str">
        <f aca="false">IF(AND(H9876&gt;=Summary!$B$25,I9876&gt;=Summary!$B$26,I9876&lt;=Summary!$B$27,J9876&gt;=Summary!$B$28,J9876&lt;=Summary!$B$29,F9876*J9876&gt;1),"Yes","No")</f>
        <v>No</v>
      </c>
    </row>
    <row r="9877" customFormat="false" ht="15" hidden="false" customHeight="false" outlineLevel="0" collapsed="false">
      <c r="A9877" s="6" t="s">
        <v>156</v>
      </c>
      <c r="B9877" s="45" t="n">
        <v>44627</v>
      </c>
      <c r="C9877" s="6" t="s">
        <v>181</v>
      </c>
      <c r="D9877" s="6" t="s">
        <v>173</v>
      </c>
      <c r="E9877" s="6" t="s">
        <v>177</v>
      </c>
      <c r="F9877" s="34" t="n">
        <v>0.0813751891255379</v>
      </c>
      <c r="G9877" s="34" t="n">
        <v>0.167277390985709</v>
      </c>
      <c r="H9877" s="34" t="n">
        <v>-0.0859022018601712</v>
      </c>
      <c r="I9877" s="34" t="n">
        <v>-0.513531454274715</v>
      </c>
      <c r="J9877" s="35" t="n">
        <v>6</v>
      </c>
      <c r="K9877" s="6" t="n">
        <v>0</v>
      </c>
      <c r="L9877" s="35" t="n">
        <v>-1</v>
      </c>
      <c r="M9877" s="6" t="str">
        <f aca="false">IF(I9877&lt;=0,"Below 0%",IF(I9877&lt;=0.05,"0-5%",IF(I9877&lt;=0.1,"5-10%",IF(I9877&lt;=0.2,"10-20%",IF(I9877&lt;=0.4,"20-40%","Above 40%")))))</f>
        <v>Below 0%</v>
      </c>
      <c r="N9877" s="6" t="str">
        <f aca="false">IF(AND(H9877&gt;=Summary!$B$25,I9877&gt;=Summary!$B$26,I9877&lt;=Summary!$B$27,J9877&gt;=Summary!$B$28,J9877&lt;=Summary!$B$29,F9877*J9877&gt;1),"Yes","No")</f>
        <v>No</v>
      </c>
    </row>
    <row r="9878" customFormat="false" ht="15" hidden="false" customHeight="false" outlineLevel="0" collapsed="false">
      <c r="A9878" s="6" t="s">
        <v>156</v>
      </c>
      <c r="B9878" s="45" t="n">
        <v>44630</v>
      </c>
      <c r="C9878" s="6" t="s">
        <v>205</v>
      </c>
      <c r="D9878" s="6" t="s">
        <v>182</v>
      </c>
      <c r="E9878" s="6" t="s">
        <v>187</v>
      </c>
      <c r="F9878" s="34" t="n">
        <v>0.537944614887238</v>
      </c>
      <c r="G9878" s="34" t="n">
        <v>0.350102507490932</v>
      </c>
      <c r="H9878" s="34" t="n">
        <v>0.187842107396306</v>
      </c>
      <c r="I9878" s="34" t="n">
        <v>0.536534595945934</v>
      </c>
      <c r="J9878" s="35" t="n">
        <v>2.86</v>
      </c>
      <c r="K9878" s="6" t="n">
        <v>0</v>
      </c>
      <c r="L9878" s="35" t="n">
        <v>-1</v>
      </c>
      <c r="M9878" s="6" t="str">
        <f aca="false">IF(I9878&lt;=0,"Below 0%",IF(I9878&lt;=0.05,"0-5%",IF(I9878&lt;=0.1,"5-10%",IF(I9878&lt;=0.2,"10-20%",IF(I9878&lt;=0.4,"20-40%","Above 40%")))))</f>
        <v>Above 40%</v>
      </c>
      <c r="N9878" s="6" t="str">
        <f aca="false">IF(AND(H9878&gt;=Summary!$B$25,I9878&gt;=Summary!$B$26,I9878&lt;=Summary!$B$27,J9878&gt;=Summary!$B$28,J9878&lt;=Summary!$B$29,F9878*J9878&gt;1),"Yes","No")</f>
        <v>No</v>
      </c>
    </row>
    <row r="9879" customFormat="false" ht="15" hidden="false" customHeight="false" outlineLevel="0" collapsed="false">
      <c r="A9879" s="6" t="s">
        <v>156</v>
      </c>
      <c r="B9879" s="45" t="n">
        <v>44630</v>
      </c>
      <c r="C9879" s="6" t="s">
        <v>205</v>
      </c>
      <c r="D9879" s="6" t="s">
        <v>182</v>
      </c>
      <c r="E9879" s="6" t="s">
        <v>174</v>
      </c>
      <c r="F9879" s="34" t="n">
        <v>0.1857590675354</v>
      </c>
      <c r="G9879" s="34" t="n">
        <v>0.270619776060558</v>
      </c>
      <c r="H9879" s="34" t="n">
        <v>-0.0848607085251579</v>
      </c>
      <c r="I9879" s="34" t="n">
        <v>-0.31357910999885</v>
      </c>
      <c r="J9879" s="35" t="n">
        <v>3.7</v>
      </c>
      <c r="K9879" s="6" t="n">
        <v>0</v>
      </c>
      <c r="L9879" s="35" t="n">
        <v>-1</v>
      </c>
      <c r="M9879" s="6" t="str">
        <f aca="false">IF(I9879&lt;=0,"Below 0%",IF(I9879&lt;=0.05,"0-5%",IF(I9879&lt;=0.1,"5-10%",IF(I9879&lt;=0.2,"10-20%",IF(I9879&lt;=0.4,"20-40%","Above 40%")))))</f>
        <v>Below 0%</v>
      </c>
      <c r="N9879" s="6" t="str">
        <f aca="false">IF(AND(H9879&gt;=Summary!$B$25,I9879&gt;=Summary!$B$26,I9879&lt;=Summary!$B$27,J9879&gt;=Summary!$B$28,J9879&lt;=Summary!$B$29,F9879*J9879&gt;1),"Yes","No")</f>
        <v>No</v>
      </c>
    </row>
    <row r="9880" customFormat="false" ht="15" hidden="false" customHeight="false" outlineLevel="0" collapsed="false">
      <c r="A9880" s="6" t="s">
        <v>156</v>
      </c>
      <c r="B9880" s="45" t="n">
        <v>44630</v>
      </c>
      <c r="C9880" s="6" t="s">
        <v>205</v>
      </c>
      <c r="D9880" s="6" t="s">
        <v>182</v>
      </c>
      <c r="E9880" s="6" t="s">
        <v>177</v>
      </c>
      <c r="F9880" s="34" t="n">
        <v>0.276296317577362</v>
      </c>
      <c r="G9880" s="34" t="n">
        <v>0.37927771644851</v>
      </c>
      <c r="H9880" s="34" t="n">
        <v>-0.102981398871148</v>
      </c>
      <c r="I9880" s="34" t="n">
        <v>-0.271519771410373</v>
      </c>
      <c r="J9880" s="35" t="n">
        <v>2.64</v>
      </c>
      <c r="K9880" s="6" t="n">
        <v>1</v>
      </c>
      <c r="L9880" s="35" t="n">
        <v>1.64</v>
      </c>
      <c r="M9880" s="6" t="str">
        <f aca="false">IF(I9880&lt;=0,"Below 0%",IF(I9880&lt;=0.05,"0-5%",IF(I9880&lt;=0.1,"5-10%",IF(I9880&lt;=0.2,"10-20%",IF(I9880&lt;=0.4,"20-40%","Above 40%")))))</f>
        <v>Below 0%</v>
      </c>
      <c r="N9880" s="6" t="str">
        <f aca="false">IF(AND(H9880&gt;=Summary!$B$25,I9880&gt;=Summary!$B$26,I9880&lt;=Summary!$B$27,J9880&gt;=Summary!$B$28,J9880&lt;=Summary!$B$29,F9880*J9880&gt;1),"Yes","No")</f>
        <v>No</v>
      </c>
    </row>
    <row r="9881" customFormat="false" ht="15" hidden="false" customHeight="false" outlineLevel="0" collapsed="false">
      <c r="A9881" s="6" t="s">
        <v>156</v>
      </c>
      <c r="B9881" s="45" t="n">
        <v>44630</v>
      </c>
      <c r="C9881" s="6" t="s">
        <v>172</v>
      </c>
      <c r="D9881" s="6" t="s">
        <v>190</v>
      </c>
      <c r="E9881" s="6" t="s">
        <v>187</v>
      </c>
      <c r="F9881" s="34" t="n">
        <v>0.101064369082451</v>
      </c>
      <c r="G9881" s="34" t="n">
        <v>0.070728858968194</v>
      </c>
      <c r="H9881" s="34" t="n">
        <v>0.0303355101142569</v>
      </c>
      <c r="I9881" s="34" t="n">
        <v>0.428898621535778</v>
      </c>
      <c r="J9881" s="35" t="n">
        <v>14.15</v>
      </c>
      <c r="K9881" s="6" t="n">
        <v>0</v>
      </c>
      <c r="L9881" s="35" t="n">
        <v>-1</v>
      </c>
      <c r="M9881" s="6" t="str">
        <f aca="false">IF(I9881&lt;=0,"Below 0%",IF(I9881&lt;=0.05,"0-5%",IF(I9881&lt;=0.1,"5-10%",IF(I9881&lt;=0.2,"10-20%",IF(I9881&lt;=0.4,"20-40%","Above 40%")))))</f>
        <v>Above 40%</v>
      </c>
      <c r="N9881" s="6" t="str">
        <f aca="false">IF(AND(H9881&gt;=Summary!$B$25,I9881&gt;=Summary!$B$26,I9881&lt;=Summary!$B$27,J9881&gt;=Summary!$B$28,J9881&lt;=Summary!$B$29,F9881*J9881&gt;1),"Yes","No")</f>
        <v>No</v>
      </c>
    </row>
    <row r="9882" customFormat="false" ht="15" hidden="false" customHeight="false" outlineLevel="0" collapsed="false">
      <c r="A9882" s="6" t="s">
        <v>156</v>
      </c>
      <c r="B9882" s="45" t="n">
        <v>44630</v>
      </c>
      <c r="C9882" s="6" t="s">
        <v>172</v>
      </c>
      <c r="D9882" s="6" t="s">
        <v>190</v>
      </c>
      <c r="E9882" s="6" t="s">
        <v>174</v>
      </c>
      <c r="F9882" s="34" t="n">
        <v>0.115158908069134</v>
      </c>
      <c r="G9882" s="34" t="n">
        <v>0.171079205880333</v>
      </c>
      <c r="H9882" s="34" t="n">
        <v>-0.0559202978111987</v>
      </c>
      <c r="I9882" s="34" t="n">
        <v>-0.326867882764865</v>
      </c>
      <c r="J9882" s="35" t="n">
        <v>5.85</v>
      </c>
      <c r="K9882" s="6" t="n">
        <v>0</v>
      </c>
      <c r="L9882" s="35" t="n">
        <v>-1</v>
      </c>
      <c r="M9882" s="6" t="str">
        <f aca="false">IF(I9882&lt;=0,"Below 0%",IF(I9882&lt;=0.05,"0-5%",IF(I9882&lt;=0.1,"5-10%",IF(I9882&lt;=0.2,"10-20%",IF(I9882&lt;=0.4,"20-40%","Above 40%")))))</f>
        <v>Below 0%</v>
      </c>
      <c r="N9882" s="6" t="str">
        <f aca="false">IF(AND(H9882&gt;=Summary!$B$25,I9882&gt;=Summary!$B$26,I9882&lt;=Summary!$B$27,J9882&gt;=Summary!$B$28,J9882&lt;=Summary!$B$29,F9882*J9882&gt;1),"Yes","No")</f>
        <v>No</v>
      </c>
    </row>
    <row r="9883" customFormat="false" ht="15" hidden="false" customHeight="false" outlineLevel="0" collapsed="false">
      <c r="A9883" s="6" t="s">
        <v>156</v>
      </c>
      <c r="B9883" s="45" t="n">
        <v>44630</v>
      </c>
      <c r="C9883" s="6" t="s">
        <v>172</v>
      </c>
      <c r="D9883" s="6" t="s">
        <v>190</v>
      </c>
      <c r="E9883" s="6" t="s">
        <v>177</v>
      </c>
      <c r="F9883" s="34" t="n">
        <v>0.783776760101318</v>
      </c>
      <c r="G9883" s="34" t="n">
        <v>0.758191935151474</v>
      </c>
      <c r="H9883" s="34" t="n">
        <v>0.0255848249498448</v>
      </c>
      <c r="I9883" s="34" t="n">
        <v>0.033744522677801</v>
      </c>
      <c r="J9883" s="35" t="n">
        <v>1.32</v>
      </c>
      <c r="K9883" s="6" t="n">
        <v>1</v>
      </c>
      <c r="L9883" s="35" t="n">
        <v>0.32</v>
      </c>
      <c r="M9883" s="6" t="str">
        <f aca="false">IF(I9883&lt;=0,"Below 0%",IF(I9883&lt;=0.05,"0-5%",IF(I9883&lt;=0.1,"5-10%",IF(I9883&lt;=0.2,"10-20%",IF(I9883&lt;=0.4,"20-40%","Above 40%")))))</f>
        <v>0-5%</v>
      </c>
      <c r="N9883" s="6" t="str">
        <f aca="false">IF(AND(H9883&gt;=Summary!$B$25,I9883&gt;=Summary!$B$26,I9883&lt;=Summary!$B$27,J9883&gt;=Summary!$B$28,J9883&lt;=Summary!$B$29,F9883*J9883&gt;1),"Yes","No")</f>
        <v>No</v>
      </c>
    </row>
    <row r="9884" customFormat="false" ht="15" hidden="false" customHeight="false" outlineLevel="0" collapsed="false">
      <c r="A9884" s="6" t="s">
        <v>156</v>
      </c>
      <c r="B9884" s="45" t="n">
        <v>44630</v>
      </c>
      <c r="C9884" s="6" t="s">
        <v>179</v>
      </c>
      <c r="D9884" s="6" t="s">
        <v>188</v>
      </c>
      <c r="E9884" s="6" t="s">
        <v>187</v>
      </c>
      <c r="F9884" s="34" t="n">
        <v>0.485219359397888</v>
      </c>
      <c r="G9884" s="34" t="n">
        <v>0.489518897625338</v>
      </c>
      <c r="H9884" s="34" t="n">
        <v>-0.00429953822745</v>
      </c>
      <c r="I9884" s="34" t="n">
        <v>-0.00878319151376406</v>
      </c>
      <c r="J9884" s="35" t="n">
        <v>2.05</v>
      </c>
      <c r="K9884" s="6" t="n">
        <v>0</v>
      </c>
      <c r="L9884" s="35" t="n">
        <v>-1</v>
      </c>
      <c r="M9884" s="6" t="str">
        <f aca="false">IF(I9884&lt;=0,"Below 0%",IF(I9884&lt;=0.05,"0-5%",IF(I9884&lt;=0.1,"5-10%",IF(I9884&lt;=0.2,"10-20%",IF(I9884&lt;=0.4,"20-40%","Above 40%")))))</f>
        <v>Below 0%</v>
      </c>
      <c r="N9884" s="6" t="str">
        <f aca="false">IF(AND(H9884&gt;=Summary!$B$25,I9884&gt;=Summary!$B$26,I9884&lt;=Summary!$B$27,J9884&gt;=Summary!$B$28,J9884&lt;=Summary!$B$29,F9884*J9884&gt;1),"Yes","No")</f>
        <v>No</v>
      </c>
    </row>
    <row r="9885" customFormat="false" ht="15" hidden="false" customHeight="false" outlineLevel="0" collapsed="false">
      <c r="A9885" s="6" t="s">
        <v>156</v>
      </c>
      <c r="B9885" s="45" t="n">
        <v>44630</v>
      </c>
      <c r="C9885" s="6" t="s">
        <v>179</v>
      </c>
      <c r="D9885" s="6" t="s">
        <v>188</v>
      </c>
      <c r="E9885" s="6" t="s">
        <v>174</v>
      </c>
      <c r="F9885" s="34" t="n">
        <v>0.26723039150238</v>
      </c>
      <c r="G9885" s="34" t="n">
        <v>0.262699931971713</v>
      </c>
      <c r="H9885" s="34" t="n">
        <v>0.0045304595306675</v>
      </c>
      <c r="I9885" s="34" t="n">
        <v>0.0172457582941259</v>
      </c>
      <c r="J9885" s="35" t="n">
        <v>3.82</v>
      </c>
      <c r="K9885" s="6" t="n">
        <v>0</v>
      </c>
      <c r="L9885" s="35" t="n">
        <v>-1</v>
      </c>
      <c r="M9885" s="6" t="str">
        <f aca="false">IF(I9885&lt;=0,"Below 0%",IF(I9885&lt;=0.05,"0-5%",IF(I9885&lt;=0.1,"5-10%",IF(I9885&lt;=0.2,"10-20%",IF(I9885&lt;=0.4,"20-40%","Above 40%")))))</f>
        <v>0-5%</v>
      </c>
      <c r="N9885" s="6" t="str">
        <f aca="false">IF(AND(H9885&gt;=Summary!$B$25,I9885&gt;=Summary!$B$26,I9885&lt;=Summary!$B$27,J9885&gt;=Summary!$B$28,J9885&lt;=Summary!$B$29,F9885*J9885&gt;1),"Yes","No")</f>
        <v>No</v>
      </c>
    </row>
    <row r="9886" customFormat="false" ht="15" hidden="false" customHeight="false" outlineLevel="0" collapsed="false">
      <c r="A9886" s="6" t="s">
        <v>156</v>
      </c>
      <c r="B9886" s="45" t="n">
        <v>44630</v>
      </c>
      <c r="C9886" s="6" t="s">
        <v>179</v>
      </c>
      <c r="D9886" s="6" t="s">
        <v>188</v>
      </c>
      <c r="E9886" s="6" t="s">
        <v>177</v>
      </c>
      <c r="F9886" s="34" t="n">
        <v>0.247550308704376</v>
      </c>
      <c r="G9886" s="34" t="n">
        <v>0.247781170402949</v>
      </c>
      <c r="H9886" s="34" t="n">
        <v>-0.000230861698572726</v>
      </c>
      <c r="I9886" s="34" t="n">
        <v>-0.000931716071069011</v>
      </c>
      <c r="J9886" s="35" t="n">
        <v>4.05</v>
      </c>
      <c r="K9886" s="6" t="n">
        <v>1</v>
      </c>
      <c r="L9886" s="35" t="n">
        <v>3.05</v>
      </c>
      <c r="M9886" s="6" t="str">
        <f aca="false">IF(I9886&lt;=0,"Below 0%",IF(I9886&lt;=0.05,"0-5%",IF(I9886&lt;=0.1,"5-10%",IF(I9886&lt;=0.2,"10-20%",IF(I9886&lt;=0.4,"20-40%","Above 40%")))))</f>
        <v>Below 0%</v>
      </c>
      <c r="N9886" s="6" t="str">
        <f aca="false">IF(AND(H9886&gt;=Summary!$B$25,I9886&gt;=Summary!$B$26,I9886&lt;=Summary!$B$27,J9886&gt;=Summary!$B$28,J9886&lt;=Summary!$B$29,F9886*J9886&gt;1),"Yes","No")</f>
        <v>No</v>
      </c>
    </row>
    <row r="9887" customFormat="false" ht="15" hidden="false" customHeight="false" outlineLevel="0" collapsed="false">
      <c r="A9887" s="6" t="s">
        <v>156</v>
      </c>
      <c r="B9887" s="45" t="n">
        <v>44630</v>
      </c>
      <c r="C9887" s="6" t="s">
        <v>203</v>
      </c>
      <c r="D9887" s="6" t="s">
        <v>198</v>
      </c>
      <c r="E9887" s="6" t="s">
        <v>187</v>
      </c>
      <c r="F9887" s="34" t="n">
        <v>0.578968167304993</v>
      </c>
      <c r="G9887" s="34" t="n">
        <v>0.52967098543706</v>
      </c>
      <c r="H9887" s="34" t="n">
        <v>0.0492971818679324</v>
      </c>
      <c r="I9887" s="34" t="n">
        <v>0.0930713277172519</v>
      </c>
      <c r="J9887" s="35" t="n">
        <v>1.88</v>
      </c>
      <c r="K9887" s="6" t="n">
        <v>1</v>
      </c>
      <c r="L9887" s="35" t="n">
        <v>0.88</v>
      </c>
      <c r="M9887" s="6" t="str">
        <f aca="false">IF(I9887&lt;=0,"Below 0%",IF(I9887&lt;=0.05,"0-5%",IF(I9887&lt;=0.1,"5-10%",IF(I9887&lt;=0.2,"10-20%",IF(I9887&lt;=0.4,"20-40%","Above 40%")))))</f>
        <v>5-10%</v>
      </c>
      <c r="N9887" s="6" t="str">
        <f aca="false">IF(AND(H9887&gt;=Summary!$B$25,I9887&gt;=Summary!$B$26,I9887&lt;=Summary!$B$27,J9887&gt;=Summary!$B$28,J9887&lt;=Summary!$B$29,F9887*J9887&gt;1),"Yes","No")</f>
        <v>No</v>
      </c>
    </row>
    <row r="9888" customFormat="false" ht="15" hidden="false" customHeight="false" outlineLevel="0" collapsed="false">
      <c r="A9888" s="6" t="s">
        <v>156</v>
      </c>
      <c r="B9888" s="45" t="n">
        <v>44630</v>
      </c>
      <c r="C9888" s="6" t="s">
        <v>203</v>
      </c>
      <c r="D9888" s="6" t="s">
        <v>198</v>
      </c>
      <c r="E9888" s="6" t="s">
        <v>174</v>
      </c>
      <c r="F9888" s="34" t="n">
        <v>0.219513267278671</v>
      </c>
      <c r="G9888" s="34" t="n">
        <v>0.275077749343004</v>
      </c>
      <c r="H9888" s="34" t="n">
        <v>-0.0555644820643324</v>
      </c>
      <c r="I9888" s="34" t="n">
        <v>-0.201995552882931</v>
      </c>
      <c r="J9888" s="35" t="n">
        <v>3.62</v>
      </c>
      <c r="K9888" s="6" t="n">
        <v>0</v>
      </c>
      <c r="L9888" s="35" t="n">
        <v>-1</v>
      </c>
      <c r="M9888" s="6" t="str">
        <f aca="false">IF(I9888&lt;=0,"Below 0%",IF(I9888&lt;=0.05,"0-5%",IF(I9888&lt;=0.1,"5-10%",IF(I9888&lt;=0.2,"10-20%",IF(I9888&lt;=0.4,"20-40%","Above 40%")))))</f>
        <v>Below 0%</v>
      </c>
      <c r="N9888" s="6" t="str">
        <f aca="false">IF(AND(H9888&gt;=Summary!$B$25,I9888&gt;=Summary!$B$26,I9888&lt;=Summary!$B$27,J9888&gt;=Summary!$B$28,J9888&lt;=Summary!$B$29,F9888*J9888&gt;1),"Yes","No")</f>
        <v>No</v>
      </c>
    </row>
    <row r="9889" customFormat="false" ht="15" hidden="false" customHeight="false" outlineLevel="0" collapsed="false">
      <c r="A9889" s="6" t="s">
        <v>156</v>
      </c>
      <c r="B9889" s="45" t="n">
        <v>44630</v>
      </c>
      <c r="C9889" s="6" t="s">
        <v>203</v>
      </c>
      <c r="D9889" s="6" t="s">
        <v>198</v>
      </c>
      <c r="E9889" s="6" t="s">
        <v>177</v>
      </c>
      <c r="F9889" s="34" t="n">
        <v>0.201518550515175</v>
      </c>
      <c r="G9889" s="34" t="n">
        <v>0.195251265219936</v>
      </c>
      <c r="H9889" s="34" t="n">
        <v>0.0062672852952389</v>
      </c>
      <c r="I9889" s="34" t="n">
        <v>0.0320985643200789</v>
      </c>
      <c r="J9889" s="35" t="n">
        <v>5.1</v>
      </c>
      <c r="K9889" s="6" t="n">
        <v>0</v>
      </c>
      <c r="L9889" s="35" t="n">
        <v>-1</v>
      </c>
      <c r="M9889" s="6" t="str">
        <f aca="false">IF(I9889&lt;=0,"Below 0%",IF(I9889&lt;=0.05,"0-5%",IF(I9889&lt;=0.1,"5-10%",IF(I9889&lt;=0.2,"10-20%",IF(I9889&lt;=0.4,"20-40%","Above 40%")))))</f>
        <v>0-5%</v>
      </c>
      <c r="N9889" s="6" t="str">
        <f aca="false">IF(AND(H9889&gt;=Summary!$B$25,I9889&gt;=Summary!$B$26,I9889&lt;=Summary!$B$27,J9889&gt;=Summary!$B$28,J9889&lt;=Summary!$B$29,F9889*J9889&gt;1),"Yes","No")</f>
        <v>No</v>
      </c>
    </row>
    <row r="9890" customFormat="false" ht="15" hidden="false" customHeight="false" outlineLevel="0" collapsed="false">
      <c r="A9890" s="6" t="s">
        <v>156</v>
      </c>
      <c r="B9890" s="45" t="n">
        <v>44632</v>
      </c>
      <c r="C9890" s="6" t="s">
        <v>206</v>
      </c>
      <c r="D9890" s="6" t="s">
        <v>196</v>
      </c>
      <c r="E9890" s="6" t="s">
        <v>187</v>
      </c>
      <c r="F9890" s="34" t="n">
        <v>0.457165390253067</v>
      </c>
      <c r="G9890" s="34" t="n">
        <v>0.438263229308005</v>
      </c>
      <c r="H9890" s="34" t="n">
        <v>0.0189021609450616</v>
      </c>
      <c r="I9890" s="34" t="n">
        <v>0.0431296985031282</v>
      </c>
      <c r="J9890" s="35" t="n">
        <v>2.3</v>
      </c>
      <c r="K9890" s="6" t="n">
        <v>1</v>
      </c>
      <c r="L9890" s="35" t="n">
        <v>1.3</v>
      </c>
      <c r="M9890" s="6" t="str">
        <f aca="false">IF(I9890&lt;=0,"Below 0%",IF(I9890&lt;=0.05,"0-5%",IF(I9890&lt;=0.1,"5-10%",IF(I9890&lt;=0.2,"10-20%",IF(I9890&lt;=0.4,"20-40%","Above 40%")))))</f>
        <v>0-5%</v>
      </c>
      <c r="N9890" s="6" t="str">
        <f aca="false">IF(AND(H9890&gt;=Summary!$B$25,I9890&gt;=Summary!$B$26,I9890&lt;=Summary!$B$27,J9890&gt;=Summary!$B$28,J9890&lt;=Summary!$B$29,F9890*J9890&gt;1),"Yes","No")</f>
        <v>No</v>
      </c>
    </row>
    <row r="9891" customFormat="false" ht="15" hidden="false" customHeight="false" outlineLevel="0" collapsed="false">
      <c r="A9891" s="6" t="s">
        <v>156</v>
      </c>
      <c r="B9891" s="45" t="n">
        <v>44632</v>
      </c>
      <c r="C9891" s="6" t="s">
        <v>206</v>
      </c>
      <c r="D9891" s="6" t="s">
        <v>196</v>
      </c>
      <c r="E9891" s="6" t="s">
        <v>174</v>
      </c>
      <c r="F9891" s="34" t="n">
        <v>0.263100326061249</v>
      </c>
      <c r="G9891" s="34" t="n">
        <v>0.296472184531886</v>
      </c>
      <c r="H9891" s="34" t="n">
        <v>-0.0333718584706372</v>
      </c>
      <c r="I9891" s="34" t="n">
        <v>-0.112563202255651</v>
      </c>
      <c r="J9891" s="35" t="n">
        <v>3.4</v>
      </c>
      <c r="K9891" s="6" t="n">
        <v>0</v>
      </c>
      <c r="L9891" s="35" t="n">
        <v>-1</v>
      </c>
      <c r="M9891" s="6" t="str">
        <f aca="false">IF(I9891&lt;=0,"Below 0%",IF(I9891&lt;=0.05,"0-5%",IF(I9891&lt;=0.1,"5-10%",IF(I9891&lt;=0.2,"10-20%",IF(I9891&lt;=0.4,"20-40%","Above 40%")))))</f>
        <v>Below 0%</v>
      </c>
      <c r="N9891" s="6" t="str">
        <f aca="false">IF(AND(H9891&gt;=Summary!$B$25,I9891&gt;=Summary!$B$26,I9891&lt;=Summary!$B$27,J9891&gt;=Summary!$B$28,J9891&lt;=Summary!$B$29,F9891*J9891&gt;1),"Yes","No")</f>
        <v>No</v>
      </c>
    </row>
    <row r="9892" customFormat="false" ht="15" hidden="false" customHeight="false" outlineLevel="0" collapsed="false">
      <c r="A9892" s="6" t="s">
        <v>156</v>
      </c>
      <c r="B9892" s="45" t="n">
        <v>44632</v>
      </c>
      <c r="C9892" s="6" t="s">
        <v>206</v>
      </c>
      <c r="D9892" s="6" t="s">
        <v>196</v>
      </c>
      <c r="E9892" s="6" t="s">
        <v>177</v>
      </c>
      <c r="F9892" s="34" t="n">
        <v>0.279734373092651</v>
      </c>
      <c r="G9892" s="34" t="n">
        <v>0.265264586160109</v>
      </c>
      <c r="H9892" s="34" t="n">
        <v>0.0144697869325429</v>
      </c>
      <c r="I9892" s="34" t="n">
        <v>0.0545485062367472</v>
      </c>
      <c r="J9892" s="35" t="n">
        <v>3.8</v>
      </c>
      <c r="K9892" s="6" t="n">
        <v>0</v>
      </c>
      <c r="L9892" s="35" t="n">
        <v>-1</v>
      </c>
      <c r="M9892" s="6" t="str">
        <f aca="false">IF(I9892&lt;=0,"Below 0%",IF(I9892&lt;=0.05,"0-5%",IF(I9892&lt;=0.1,"5-10%",IF(I9892&lt;=0.2,"10-20%",IF(I9892&lt;=0.4,"20-40%","Above 40%")))))</f>
        <v>5-10%</v>
      </c>
      <c r="N9892" s="6" t="str">
        <f aca="false">IF(AND(H9892&gt;=Summary!$B$25,I9892&gt;=Summary!$B$26,I9892&lt;=Summary!$B$27,J9892&gt;=Summary!$B$28,J9892&lt;=Summary!$B$29,F9892*J9892&gt;1),"Yes","No")</f>
        <v>No</v>
      </c>
    </row>
    <row r="9893" customFormat="false" ht="15" hidden="false" customHeight="false" outlineLevel="0" collapsed="false">
      <c r="A9893" s="6" t="s">
        <v>156</v>
      </c>
      <c r="B9893" s="45" t="n">
        <v>44632</v>
      </c>
      <c r="C9893" s="6" t="s">
        <v>201</v>
      </c>
      <c r="D9893" s="6" t="s">
        <v>183</v>
      </c>
      <c r="E9893" s="6" t="s">
        <v>187</v>
      </c>
      <c r="F9893" s="34" t="n">
        <v>0.135302543640137</v>
      </c>
      <c r="G9893" s="34" t="n">
        <v>0.151176597909574</v>
      </c>
      <c r="H9893" s="34" t="n">
        <v>-0.0158740542694373</v>
      </c>
      <c r="I9893" s="34" t="n">
        <v>-0.105003383386973</v>
      </c>
      <c r="J9893" s="35" t="n">
        <v>6.65</v>
      </c>
      <c r="K9893" s="6" t="n">
        <v>0</v>
      </c>
      <c r="L9893" s="35" t="n">
        <v>-1</v>
      </c>
      <c r="M9893" s="6" t="str">
        <f aca="false">IF(I9893&lt;=0,"Below 0%",IF(I9893&lt;=0.05,"0-5%",IF(I9893&lt;=0.1,"5-10%",IF(I9893&lt;=0.2,"10-20%",IF(I9893&lt;=0.4,"20-40%","Above 40%")))))</f>
        <v>Below 0%</v>
      </c>
      <c r="N9893" s="6" t="str">
        <f aca="false">IF(AND(H9893&gt;=Summary!$B$25,I9893&gt;=Summary!$B$26,I9893&lt;=Summary!$B$27,J9893&gt;=Summary!$B$28,J9893&lt;=Summary!$B$29,F9893*J9893&gt;1),"Yes","No")</f>
        <v>No</v>
      </c>
    </row>
    <row r="9894" customFormat="false" ht="15" hidden="false" customHeight="false" outlineLevel="0" collapsed="false">
      <c r="A9894" s="6" t="s">
        <v>156</v>
      </c>
      <c r="B9894" s="45" t="n">
        <v>44632</v>
      </c>
      <c r="C9894" s="6" t="s">
        <v>201</v>
      </c>
      <c r="D9894" s="6" t="s">
        <v>183</v>
      </c>
      <c r="E9894" s="6" t="s">
        <v>174</v>
      </c>
      <c r="F9894" s="34" t="n">
        <v>0.124069571495056</v>
      </c>
      <c r="G9894" s="34" t="n">
        <v>0.212542151395067</v>
      </c>
      <c r="H9894" s="34" t="n">
        <v>-0.0884725799000109</v>
      </c>
      <c r="I9894" s="34" t="n">
        <v>-0.416258983544213</v>
      </c>
      <c r="J9894" s="35" t="n">
        <v>4.73</v>
      </c>
      <c r="K9894" s="6" t="n">
        <v>0</v>
      </c>
      <c r="L9894" s="35" t="n">
        <v>-1</v>
      </c>
      <c r="M9894" s="6" t="str">
        <f aca="false">IF(I9894&lt;=0,"Below 0%",IF(I9894&lt;=0.05,"0-5%",IF(I9894&lt;=0.1,"5-10%",IF(I9894&lt;=0.2,"10-20%",IF(I9894&lt;=0.4,"20-40%","Above 40%")))))</f>
        <v>Below 0%</v>
      </c>
      <c r="N9894" s="6" t="str">
        <f aca="false">IF(AND(H9894&gt;=Summary!$B$25,I9894&gt;=Summary!$B$26,I9894&lt;=Summary!$B$27,J9894&gt;=Summary!$B$28,J9894&lt;=Summary!$B$29,F9894*J9894&gt;1),"Yes","No")</f>
        <v>No</v>
      </c>
    </row>
    <row r="9895" customFormat="false" ht="15" hidden="false" customHeight="false" outlineLevel="0" collapsed="false">
      <c r="A9895" s="6" t="s">
        <v>156</v>
      </c>
      <c r="B9895" s="45" t="n">
        <v>44632</v>
      </c>
      <c r="C9895" s="6" t="s">
        <v>201</v>
      </c>
      <c r="D9895" s="6" t="s">
        <v>183</v>
      </c>
      <c r="E9895" s="6" t="s">
        <v>177</v>
      </c>
      <c r="F9895" s="34" t="n">
        <v>0.740627884864807</v>
      </c>
      <c r="G9895" s="34" t="n">
        <v>0.636281250695359</v>
      </c>
      <c r="H9895" s="34" t="n">
        <v>0.104346634169448</v>
      </c>
      <c r="I9895" s="34" t="n">
        <v>0.163994513519632</v>
      </c>
      <c r="J9895" s="35" t="n">
        <v>1.58</v>
      </c>
      <c r="K9895" s="6" t="n">
        <v>1</v>
      </c>
      <c r="L9895" s="35" t="n">
        <v>0.58</v>
      </c>
      <c r="M9895" s="6" t="str">
        <f aca="false">IF(I9895&lt;=0,"Below 0%",IF(I9895&lt;=0.05,"0-5%",IF(I9895&lt;=0.1,"5-10%",IF(I9895&lt;=0.2,"10-20%",IF(I9895&lt;=0.4,"20-40%","Above 40%")))))</f>
        <v>10-20%</v>
      </c>
      <c r="N9895" s="6" t="str">
        <f aca="false">IF(AND(H9895&gt;=Summary!$B$25,I9895&gt;=Summary!$B$26,I9895&lt;=Summary!$B$27,J9895&gt;=Summary!$B$28,J9895&lt;=Summary!$B$29,F9895*J9895&gt;1),"Yes","No")</f>
        <v>No</v>
      </c>
    </row>
    <row r="9896" customFormat="false" ht="15" hidden="false" customHeight="false" outlineLevel="0" collapsed="false">
      <c r="A9896" s="6" t="s">
        <v>156</v>
      </c>
      <c r="B9896" s="45" t="n">
        <v>44632</v>
      </c>
      <c r="C9896" s="6" t="s">
        <v>176</v>
      </c>
      <c r="D9896" s="6" t="s">
        <v>181</v>
      </c>
      <c r="E9896" s="6" t="s">
        <v>187</v>
      </c>
      <c r="F9896" s="34" t="n">
        <v>0.481721311807632</v>
      </c>
      <c r="G9896" s="34" t="n">
        <v>0.445422535211268</v>
      </c>
      <c r="H9896" s="34" t="n">
        <v>0.0362987765963648</v>
      </c>
      <c r="I9896" s="34" t="n">
        <v>0.0814929055602183</v>
      </c>
      <c r="J9896" s="35" t="n">
        <v>2.24</v>
      </c>
      <c r="K9896" s="6" t="n">
        <v>1</v>
      </c>
      <c r="L9896" s="35" t="n">
        <v>1.24</v>
      </c>
      <c r="M9896" s="6" t="str">
        <f aca="false">IF(I9896&lt;=0,"Below 0%",IF(I9896&lt;=0.05,"0-5%",IF(I9896&lt;=0.1,"5-10%",IF(I9896&lt;=0.2,"10-20%",IF(I9896&lt;=0.4,"20-40%","Above 40%")))))</f>
        <v>5-10%</v>
      </c>
      <c r="N9896" s="6" t="str">
        <f aca="false">IF(AND(H9896&gt;=Summary!$B$25,I9896&gt;=Summary!$B$26,I9896&lt;=Summary!$B$27,J9896&gt;=Summary!$B$28,J9896&lt;=Summary!$B$29,F9896*J9896&gt;1),"Yes","No")</f>
        <v>No</v>
      </c>
    </row>
    <row r="9897" customFormat="false" ht="15" hidden="false" customHeight="false" outlineLevel="0" collapsed="false">
      <c r="A9897" s="6" t="s">
        <v>156</v>
      </c>
      <c r="B9897" s="45" t="n">
        <v>44632</v>
      </c>
      <c r="C9897" s="6" t="s">
        <v>176</v>
      </c>
      <c r="D9897" s="6" t="s">
        <v>181</v>
      </c>
      <c r="E9897" s="6" t="s">
        <v>174</v>
      </c>
      <c r="F9897" s="34" t="n">
        <v>0.269911527633667</v>
      </c>
      <c r="G9897" s="34" t="n">
        <v>0.27112676056338</v>
      </c>
      <c r="H9897" s="34" t="n">
        <v>-0.00121523292971332</v>
      </c>
      <c r="I9897" s="34" t="n">
        <v>-0.00448215781868289</v>
      </c>
      <c r="J9897" s="35" t="n">
        <v>3.68</v>
      </c>
      <c r="K9897" s="6" t="n">
        <v>0</v>
      </c>
      <c r="L9897" s="35" t="n">
        <v>-1</v>
      </c>
      <c r="M9897" s="6" t="str">
        <f aca="false">IF(I9897&lt;=0,"Below 0%",IF(I9897&lt;=0.05,"0-5%",IF(I9897&lt;=0.1,"5-10%",IF(I9897&lt;=0.2,"10-20%",IF(I9897&lt;=0.4,"20-40%","Above 40%")))))</f>
        <v>Below 0%</v>
      </c>
      <c r="N9897" s="6" t="str">
        <f aca="false">IF(AND(H9897&gt;=Summary!$B$25,I9897&gt;=Summary!$B$26,I9897&lt;=Summary!$B$27,J9897&gt;=Summary!$B$28,J9897&lt;=Summary!$B$29,F9897*J9897&gt;1),"Yes","No")</f>
        <v>No</v>
      </c>
    </row>
    <row r="9898" customFormat="false" ht="15" hidden="false" customHeight="false" outlineLevel="0" collapsed="false">
      <c r="A9898" s="6" t="s">
        <v>156</v>
      </c>
      <c r="B9898" s="45" t="n">
        <v>44632</v>
      </c>
      <c r="C9898" s="6" t="s">
        <v>176</v>
      </c>
      <c r="D9898" s="6" t="s">
        <v>181</v>
      </c>
      <c r="E9898" s="6" t="s">
        <v>177</v>
      </c>
      <c r="F9898" s="34" t="n">
        <v>0.248367220163345</v>
      </c>
      <c r="G9898" s="34" t="n">
        <v>0.283450704225352</v>
      </c>
      <c r="H9898" s="34" t="n">
        <v>-0.0350834840620068</v>
      </c>
      <c r="I9898" s="34" t="n">
        <v>-0.123772788492049</v>
      </c>
      <c r="J9898" s="35" t="n">
        <v>3.52</v>
      </c>
      <c r="K9898" s="6" t="n">
        <v>0</v>
      </c>
      <c r="L9898" s="35" t="n">
        <v>-1</v>
      </c>
      <c r="M9898" s="6" t="str">
        <f aca="false">IF(I9898&lt;=0,"Below 0%",IF(I9898&lt;=0.05,"0-5%",IF(I9898&lt;=0.1,"5-10%",IF(I9898&lt;=0.2,"10-20%",IF(I9898&lt;=0.4,"20-40%","Above 40%")))))</f>
        <v>Below 0%</v>
      </c>
      <c r="N9898" s="6" t="str">
        <f aca="false">IF(AND(H9898&gt;=Summary!$B$25,I9898&gt;=Summary!$B$26,I9898&lt;=Summary!$B$27,J9898&gt;=Summary!$B$28,J9898&lt;=Summary!$B$29,F9898*J9898&gt;1),"Yes","No")</f>
        <v>No</v>
      </c>
    </row>
    <row r="9899" customFormat="false" ht="15" hidden="false" customHeight="false" outlineLevel="0" collapsed="false">
      <c r="A9899" s="6" t="s">
        <v>156</v>
      </c>
      <c r="B9899" s="45" t="n">
        <v>44633</v>
      </c>
      <c r="C9899" s="6" t="s">
        <v>185</v>
      </c>
      <c r="D9899" s="6" t="s">
        <v>195</v>
      </c>
      <c r="E9899" s="6" t="s">
        <v>187</v>
      </c>
      <c r="F9899" s="34" t="n">
        <v>0.554809987545013</v>
      </c>
      <c r="G9899" s="34" t="n">
        <v>0.634352635003253</v>
      </c>
      <c r="H9899" s="34" t="n">
        <v>-0.0795426474582397</v>
      </c>
      <c r="I9899" s="34" t="n">
        <v>-0.125391845275194</v>
      </c>
      <c r="J9899" s="35" t="n">
        <v>1.58</v>
      </c>
      <c r="K9899" s="6" t="n">
        <v>1</v>
      </c>
      <c r="L9899" s="35" t="n">
        <v>0.58</v>
      </c>
      <c r="M9899" s="6" t="str">
        <f aca="false">IF(I9899&lt;=0,"Below 0%",IF(I9899&lt;=0.05,"0-5%",IF(I9899&lt;=0.1,"5-10%",IF(I9899&lt;=0.2,"10-20%",IF(I9899&lt;=0.4,"20-40%","Above 40%")))))</f>
        <v>Below 0%</v>
      </c>
      <c r="N9899" s="6" t="str">
        <f aca="false">IF(AND(H9899&gt;=Summary!$B$25,I9899&gt;=Summary!$B$26,I9899&lt;=Summary!$B$27,J9899&gt;=Summary!$B$28,J9899&lt;=Summary!$B$29,F9899*J9899&gt;1),"Yes","No")</f>
        <v>No</v>
      </c>
    </row>
    <row r="9900" customFormat="false" ht="15" hidden="false" customHeight="false" outlineLevel="0" collapsed="false">
      <c r="A9900" s="6" t="s">
        <v>156</v>
      </c>
      <c r="B9900" s="45" t="n">
        <v>44633</v>
      </c>
      <c r="C9900" s="6" t="s">
        <v>185</v>
      </c>
      <c r="D9900" s="6" t="s">
        <v>195</v>
      </c>
      <c r="E9900" s="6" t="s">
        <v>174</v>
      </c>
      <c r="F9900" s="34" t="n">
        <v>0.264030367136002</v>
      </c>
      <c r="G9900" s="34" t="n">
        <v>0.211450878334418</v>
      </c>
      <c r="H9900" s="34" t="n">
        <v>0.0525794888015839</v>
      </c>
      <c r="I9900" s="34" t="n">
        <v>0.248660536270875</v>
      </c>
      <c r="J9900" s="35" t="n">
        <v>4.74</v>
      </c>
      <c r="K9900" s="6" t="n">
        <v>0</v>
      </c>
      <c r="L9900" s="35" t="n">
        <v>-1</v>
      </c>
      <c r="M9900" s="6" t="str">
        <f aca="false">IF(I9900&lt;=0,"Below 0%",IF(I9900&lt;=0.05,"0-5%",IF(I9900&lt;=0.1,"5-10%",IF(I9900&lt;=0.2,"10-20%",IF(I9900&lt;=0.4,"20-40%","Above 40%")))))</f>
        <v>20-40%</v>
      </c>
      <c r="N9900" s="6" t="str">
        <f aca="false">IF(AND(H9900&gt;=Summary!$B$25,I9900&gt;=Summary!$B$26,I9900&lt;=Summary!$B$27,J9900&gt;=Summary!$B$28,J9900&lt;=Summary!$B$29,F9900*J9900&gt;1),"Yes","No")</f>
        <v>Yes</v>
      </c>
    </row>
    <row r="9901" customFormat="false" ht="15" hidden="false" customHeight="false" outlineLevel="0" collapsed="false">
      <c r="A9901" s="6" t="s">
        <v>156</v>
      </c>
      <c r="B9901" s="45" t="n">
        <v>44633</v>
      </c>
      <c r="C9901" s="6" t="s">
        <v>185</v>
      </c>
      <c r="D9901" s="6" t="s">
        <v>195</v>
      </c>
      <c r="E9901" s="6" t="s">
        <v>177</v>
      </c>
      <c r="F9901" s="34" t="n">
        <v>0.181159660220146</v>
      </c>
      <c r="G9901" s="34" t="n">
        <v>0.154196486662329</v>
      </c>
      <c r="H9901" s="34" t="n">
        <v>0.0269631735578169</v>
      </c>
      <c r="I9901" s="34" t="n">
        <v>0.174862437799007</v>
      </c>
      <c r="J9901" s="35" t="n">
        <v>6.5</v>
      </c>
      <c r="K9901" s="6" t="n">
        <v>0</v>
      </c>
      <c r="L9901" s="35" t="n">
        <v>-1</v>
      </c>
      <c r="M9901" s="6" t="str">
        <f aca="false">IF(I9901&lt;=0,"Below 0%",IF(I9901&lt;=0.05,"0-5%",IF(I9901&lt;=0.1,"5-10%",IF(I9901&lt;=0.2,"10-20%",IF(I9901&lt;=0.4,"20-40%","Above 40%")))))</f>
        <v>10-20%</v>
      </c>
      <c r="N9901" s="6" t="str">
        <f aca="false">IF(AND(H9901&gt;=Summary!$B$25,I9901&gt;=Summary!$B$26,I9901&lt;=Summary!$B$27,J9901&gt;=Summary!$B$28,J9901&lt;=Summary!$B$29,F9901*J9901&gt;1),"Yes","No")</f>
        <v>No</v>
      </c>
    </row>
    <row r="9902" customFormat="false" ht="15" hidden="false" customHeight="false" outlineLevel="0" collapsed="false">
      <c r="A9902" s="6" t="s">
        <v>156</v>
      </c>
      <c r="B9902" s="45" t="n">
        <v>44633</v>
      </c>
      <c r="C9902" s="6" t="s">
        <v>190</v>
      </c>
      <c r="D9902" s="6" t="s">
        <v>188</v>
      </c>
      <c r="E9902" s="6" t="s">
        <v>187</v>
      </c>
      <c r="F9902" s="34" t="n">
        <v>0.680139780044556</v>
      </c>
      <c r="G9902" s="34" t="n">
        <v>0.734140795396538</v>
      </c>
      <c r="H9902" s="34" t="n">
        <v>-0.0540010153519824</v>
      </c>
      <c r="I9902" s="34" t="n">
        <v>-0.0735567559936706</v>
      </c>
      <c r="J9902" s="35" t="n">
        <v>1.36</v>
      </c>
      <c r="K9902" s="6" t="n">
        <v>1</v>
      </c>
      <c r="L9902" s="35" t="n">
        <v>0.36</v>
      </c>
      <c r="M9902" s="6" t="str">
        <f aca="false">IF(I9902&lt;=0,"Below 0%",IF(I9902&lt;=0.05,"0-5%",IF(I9902&lt;=0.1,"5-10%",IF(I9902&lt;=0.2,"10-20%",IF(I9902&lt;=0.4,"20-40%","Above 40%")))))</f>
        <v>Below 0%</v>
      </c>
      <c r="N9902" s="6" t="str">
        <f aca="false">IF(AND(H9902&gt;=Summary!$B$25,I9902&gt;=Summary!$B$26,I9902&lt;=Summary!$B$27,J9902&gt;=Summary!$B$28,J9902&lt;=Summary!$B$29,F9902*J9902&gt;1),"Yes","No")</f>
        <v>No</v>
      </c>
    </row>
    <row r="9903" customFormat="false" ht="15" hidden="false" customHeight="false" outlineLevel="0" collapsed="false">
      <c r="A9903" s="6" t="s">
        <v>156</v>
      </c>
      <c r="B9903" s="45" t="n">
        <v>44633</v>
      </c>
      <c r="C9903" s="6" t="s">
        <v>190</v>
      </c>
      <c r="D9903" s="6" t="s">
        <v>188</v>
      </c>
      <c r="E9903" s="6" t="s">
        <v>174</v>
      </c>
      <c r="F9903" s="34" t="n">
        <v>0.167516455054283</v>
      </c>
      <c r="G9903" s="34" t="n">
        <v>0.176713536591025</v>
      </c>
      <c r="H9903" s="34" t="n">
        <v>-0.00919708153674195</v>
      </c>
      <c r="I9903" s="34" t="n">
        <v>-0.0520451444420306</v>
      </c>
      <c r="J9903" s="35" t="n">
        <v>5.65</v>
      </c>
      <c r="K9903" s="6" t="n">
        <v>0</v>
      </c>
      <c r="L9903" s="35" t="n">
        <v>-1</v>
      </c>
      <c r="M9903" s="6" t="str">
        <f aca="false">IF(I9903&lt;=0,"Below 0%",IF(I9903&lt;=0.05,"0-5%",IF(I9903&lt;=0.1,"5-10%",IF(I9903&lt;=0.2,"10-20%",IF(I9903&lt;=0.4,"20-40%","Above 40%")))))</f>
        <v>Below 0%</v>
      </c>
      <c r="N9903" s="6" t="str">
        <f aca="false">IF(AND(H9903&gt;=Summary!$B$25,I9903&gt;=Summary!$B$26,I9903&lt;=Summary!$B$27,J9903&gt;=Summary!$B$28,J9903&lt;=Summary!$B$29,F9903*J9903&gt;1),"Yes","No")</f>
        <v>No</v>
      </c>
    </row>
    <row r="9904" customFormat="false" ht="15" hidden="false" customHeight="false" outlineLevel="0" collapsed="false">
      <c r="A9904" s="6" t="s">
        <v>156</v>
      </c>
      <c r="B9904" s="45" t="n">
        <v>44633</v>
      </c>
      <c r="C9904" s="6" t="s">
        <v>190</v>
      </c>
      <c r="D9904" s="6" t="s">
        <v>188</v>
      </c>
      <c r="E9904" s="6" t="s">
        <v>177</v>
      </c>
      <c r="F9904" s="34" t="n">
        <v>0.152343735098839</v>
      </c>
      <c r="G9904" s="34" t="n">
        <v>0.0891456680124368</v>
      </c>
      <c r="H9904" s="34" t="n">
        <v>0.063198067086402</v>
      </c>
      <c r="I9904" s="34" t="n">
        <v>0.708930321522581</v>
      </c>
      <c r="J9904" s="35" t="n">
        <v>11.2</v>
      </c>
      <c r="K9904" s="6" t="n">
        <v>0</v>
      </c>
      <c r="L9904" s="35" t="n">
        <v>-1</v>
      </c>
      <c r="M9904" s="6" t="str">
        <f aca="false">IF(I9904&lt;=0,"Below 0%",IF(I9904&lt;=0.05,"0-5%",IF(I9904&lt;=0.1,"5-10%",IF(I9904&lt;=0.2,"10-20%",IF(I9904&lt;=0.4,"20-40%","Above 40%")))))</f>
        <v>Above 40%</v>
      </c>
      <c r="N9904" s="6" t="str">
        <f aca="false">IF(AND(H9904&gt;=Summary!$B$25,I9904&gt;=Summary!$B$26,I9904&lt;=Summary!$B$27,J9904&gt;=Summary!$B$28,J9904&lt;=Summary!$B$29,F9904*J9904&gt;1),"Yes","No")</f>
        <v>No</v>
      </c>
    </row>
    <row r="9905" customFormat="false" ht="15" hidden="false" customHeight="false" outlineLevel="0" collapsed="false">
      <c r="A9905" s="6" t="s">
        <v>156</v>
      </c>
      <c r="B9905" s="45" t="n">
        <v>44633</v>
      </c>
      <c r="C9905" s="6" t="s">
        <v>173</v>
      </c>
      <c r="D9905" s="6" t="s">
        <v>203</v>
      </c>
      <c r="E9905" s="6" t="s">
        <v>187</v>
      </c>
      <c r="F9905" s="34" t="n">
        <v>0.307166069746018</v>
      </c>
      <c r="G9905" s="34" t="n">
        <v>0.419438101856448</v>
      </c>
      <c r="H9905" s="34" t="n">
        <v>-0.112272032110431</v>
      </c>
      <c r="I9905" s="34" t="n">
        <v>-0.267672468508489</v>
      </c>
      <c r="J9905" s="35" t="n">
        <v>2.38</v>
      </c>
      <c r="K9905" s="6" t="n">
        <v>0</v>
      </c>
      <c r="L9905" s="35" t="n">
        <v>-1</v>
      </c>
      <c r="M9905" s="6" t="str">
        <f aca="false">IF(I9905&lt;=0,"Below 0%",IF(I9905&lt;=0.05,"0-5%",IF(I9905&lt;=0.1,"5-10%",IF(I9905&lt;=0.2,"10-20%",IF(I9905&lt;=0.4,"20-40%","Above 40%")))))</f>
        <v>Below 0%</v>
      </c>
      <c r="N9905" s="6" t="str">
        <f aca="false">IF(AND(H9905&gt;=Summary!$B$25,I9905&gt;=Summary!$B$26,I9905&lt;=Summary!$B$27,J9905&gt;=Summary!$B$28,J9905&lt;=Summary!$B$29,F9905*J9905&gt;1),"Yes","No")</f>
        <v>No</v>
      </c>
    </row>
    <row r="9906" customFormat="false" ht="15" hidden="false" customHeight="false" outlineLevel="0" collapsed="false">
      <c r="A9906" s="6" t="s">
        <v>156</v>
      </c>
      <c r="B9906" s="45" t="n">
        <v>44633</v>
      </c>
      <c r="C9906" s="6" t="s">
        <v>173</v>
      </c>
      <c r="D9906" s="6" t="s">
        <v>203</v>
      </c>
      <c r="E9906" s="6" t="s">
        <v>174</v>
      </c>
      <c r="F9906" s="34" t="n">
        <v>0.278084635734558</v>
      </c>
      <c r="G9906" s="34" t="n">
        <v>0.295343988881168</v>
      </c>
      <c r="H9906" s="34" t="n">
        <v>-0.0172593531466094</v>
      </c>
      <c r="I9906" s="34" t="n">
        <v>-0.0584381392422846</v>
      </c>
      <c r="J9906" s="35" t="n">
        <v>3.38</v>
      </c>
      <c r="K9906" s="6" t="n">
        <v>0</v>
      </c>
      <c r="L9906" s="35" t="n">
        <v>-1</v>
      </c>
      <c r="M9906" s="6" t="str">
        <f aca="false">IF(I9906&lt;=0,"Below 0%",IF(I9906&lt;=0.05,"0-5%",IF(I9906&lt;=0.1,"5-10%",IF(I9906&lt;=0.2,"10-20%",IF(I9906&lt;=0.4,"20-40%","Above 40%")))))</f>
        <v>Below 0%</v>
      </c>
      <c r="N9906" s="6" t="str">
        <f aca="false">IF(AND(H9906&gt;=Summary!$B$25,I9906&gt;=Summary!$B$26,I9906&lt;=Summary!$B$27,J9906&gt;=Summary!$B$28,J9906&lt;=Summary!$B$29,F9906*J9906&gt;1),"Yes","No")</f>
        <v>No</v>
      </c>
    </row>
    <row r="9907" customFormat="false" ht="15" hidden="false" customHeight="false" outlineLevel="0" collapsed="false">
      <c r="A9907" s="6" t="s">
        <v>156</v>
      </c>
      <c r="B9907" s="45" t="n">
        <v>44633</v>
      </c>
      <c r="C9907" s="6" t="s">
        <v>173</v>
      </c>
      <c r="D9907" s="6" t="s">
        <v>203</v>
      </c>
      <c r="E9907" s="6" t="s">
        <v>177</v>
      </c>
      <c r="F9907" s="34" t="n">
        <v>0.41474923491478</v>
      </c>
      <c r="G9907" s="34" t="n">
        <v>0.285217909262385</v>
      </c>
      <c r="H9907" s="34" t="n">
        <v>0.129531325652395</v>
      </c>
      <c r="I9907" s="34" t="n">
        <v>0.454148640200688</v>
      </c>
      <c r="J9907" s="35" t="n">
        <v>3.5</v>
      </c>
      <c r="K9907" s="6" t="n">
        <v>1</v>
      </c>
      <c r="L9907" s="35" t="n">
        <v>2.5</v>
      </c>
      <c r="M9907" s="6" t="str">
        <f aca="false">IF(I9907&lt;=0,"Below 0%",IF(I9907&lt;=0.05,"0-5%",IF(I9907&lt;=0.1,"5-10%",IF(I9907&lt;=0.2,"10-20%",IF(I9907&lt;=0.4,"20-40%","Above 40%")))))</f>
        <v>Above 40%</v>
      </c>
      <c r="N9907" s="6" t="str">
        <f aca="false">IF(AND(H9907&gt;=Summary!$B$25,I9907&gt;=Summary!$B$26,I9907&lt;=Summary!$B$27,J9907&gt;=Summary!$B$28,J9907&lt;=Summary!$B$29,F9907*J9907&gt;1),"Yes","No")</f>
        <v>No</v>
      </c>
    </row>
    <row r="9908" customFormat="false" ht="15" hidden="false" customHeight="false" outlineLevel="0" collapsed="false">
      <c r="A9908" s="6" t="s">
        <v>156</v>
      </c>
      <c r="B9908" s="45" t="n">
        <v>44633</v>
      </c>
      <c r="C9908" s="6" t="s">
        <v>205</v>
      </c>
      <c r="D9908" s="6" t="s">
        <v>172</v>
      </c>
      <c r="E9908" s="6" t="s">
        <v>187</v>
      </c>
      <c r="F9908" s="34" t="n">
        <v>0.780850052833557</v>
      </c>
      <c r="G9908" s="34" t="n">
        <v>0.606264735601213</v>
      </c>
      <c r="H9908" s="34" t="n">
        <v>0.174585317232345</v>
      </c>
      <c r="I9908" s="34" t="n">
        <v>0.287968781590462</v>
      </c>
      <c r="J9908" s="35" t="n">
        <v>1.67</v>
      </c>
      <c r="K9908" s="6" t="n">
        <v>1</v>
      </c>
      <c r="L9908" s="35" t="n">
        <v>0.67</v>
      </c>
      <c r="M9908" s="6" t="str">
        <f aca="false">IF(I9908&lt;=0,"Below 0%",IF(I9908&lt;=0.05,"0-5%",IF(I9908&lt;=0.1,"5-10%",IF(I9908&lt;=0.2,"10-20%",IF(I9908&lt;=0.4,"20-40%","Above 40%")))))</f>
        <v>20-40%</v>
      </c>
      <c r="N9908" s="6" t="str">
        <f aca="false">IF(AND(H9908&gt;=Summary!$B$25,I9908&gt;=Summary!$B$26,I9908&lt;=Summary!$B$27,J9908&gt;=Summary!$B$28,J9908&lt;=Summary!$B$29,F9908*J9908&gt;1),"Yes","No")</f>
        <v>No</v>
      </c>
    </row>
    <row r="9909" customFormat="false" ht="15" hidden="false" customHeight="false" outlineLevel="0" collapsed="false">
      <c r="A9909" s="6" t="s">
        <v>156</v>
      </c>
      <c r="B9909" s="45" t="n">
        <v>44633</v>
      </c>
      <c r="C9909" s="6" t="s">
        <v>205</v>
      </c>
      <c r="D9909" s="6" t="s">
        <v>172</v>
      </c>
      <c r="E9909" s="6" t="s">
        <v>174</v>
      </c>
      <c r="F9909" s="34" t="n">
        <v>0.138887315988541</v>
      </c>
      <c r="G9909" s="34" t="n">
        <v>0.22499157965645</v>
      </c>
      <c r="H9909" s="34" t="n">
        <v>-0.0861042636679093</v>
      </c>
      <c r="I9909" s="34" t="n">
        <v>-0.382699938368298</v>
      </c>
      <c r="J9909" s="35" t="n">
        <v>4.5</v>
      </c>
      <c r="K9909" s="6" t="n">
        <v>0</v>
      </c>
      <c r="L9909" s="35" t="n">
        <v>-1</v>
      </c>
      <c r="M9909" s="6" t="str">
        <f aca="false">IF(I9909&lt;=0,"Below 0%",IF(I9909&lt;=0.05,"0-5%",IF(I9909&lt;=0.1,"5-10%",IF(I9909&lt;=0.2,"10-20%",IF(I9909&lt;=0.4,"20-40%","Above 40%")))))</f>
        <v>Below 0%</v>
      </c>
      <c r="N9909" s="6" t="str">
        <f aca="false">IF(AND(H9909&gt;=Summary!$B$25,I9909&gt;=Summary!$B$26,I9909&lt;=Summary!$B$27,J9909&gt;=Summary!$B$28,J9909&lt;=Summary!$B$29,F9909*J9909&gt;1),"Yes","No")</f>
        <v>No</v>
      </c>
    </row>
    <row r="9910" customFormat="false" ht="15" hidden="false" customHeight="false" outlineLevel="0" collapsed="false">
      <c r="A9910" s="6" t="s">
        <v>156</v>
      </c>
      <c r="B9910" s="45" t="n">
        <v>44633</v>
      </c>
      <c r="C9910" s="6" t="s">
        <v>205</v>
      </c>
      <c r="D9910" s="6" t="s">
        <v>172</v>
      </c>
      <c r="E9910" s="6" t="s">
        <v>177</v>
      </c>
      <c r="F9910" s="34" t="n">
        <v>0.0802626237273216</v>
      </c>
      <c r="G9910" s="34" t="n">
        <v>0.168743684742338</v>
      </c>
      <c r="H9910" s="34" t="n">
        <v>-0.0884810610150159</v>
      </c>
      <c r="I9910" s="34" t="n">
        <v>-0.524351836633896</v>
      </c>
      <c r="J9910" s="35" t="n">
        <v>6</v>
      </c>
      <c r="K9910" s="6" t="n">
        <v>0</v>
      </c>
      <c r="L9910" s="35" t="n">
        <v>-1</v>
      </c>
      <c r="M9910" s="6" t="str">
        <f aca="false">IF(I9910&lt;=0,"Below 0%",IF(I9910&lt;=0.05,"0-5%",IF(I9910&lt;=0.1,"5-10%",IF(I9910&lt;=0.2,"10-20%",IF(I9910&lt;=0.4,"20-40%","Above 40%")))))</f>
        <v>Below 0%</v>
      </c>
      <c r="N9910" s="6" t="str">
        <f aca="false">IF(AND(H9910&gt;=Summary!$B$25,I9910&gt;=Summary!$B$26,I9910&lt;=Summary!$B$27,J9910&gt;=Summary!$B$28,J9910&lt;=Summary!$B$29,F9910*J9910&gt;1),"Yes","No")</f>
        <v>No</v>
      </c>
    </row>
    <row r="9911" customFormat="false" ht="15" hidden="false" customHeight="false" outlineLevel="0" collapsed="false">
      <c r="A9911" s="6" t="s">
        <v>156</v>
      </c>
      <c r="B9911" s="45" t="n">
        <v>44633</v>
      </c>
      <c r="C9911" s="6" t="s">
        <v>179</v>
      </c>
      <c r="D9911" s="6" t="s">
        <v>198</v>
      </c>
      <c r="E9911" s="6" t="s">
        <v>187</v>
      </c>
      <c r="F9911" s="34" t="n">
        <v>0.587835788726807</v>
      </c>
      <c r="G9911" s="34" t="n">
        <v>0.602395670541971</v>
      </c>
      <c r="H9911" s="34" t="n">
        <v>-0.014559881815164</v>
      </c>
      <c r="I9911" s="34" t="n">
        <v>-0.024169964239724</v>
      </c>
      <c r="J9911" s="35" t="n">
        <v>1.66</v>
      </c>
      <c r="K9911" s="6" t="n">
        <v>0</v>
      </c>
      <c r="L9911" s="35" t="n">
        <v>-1</v>
      </c>
      <c r="M9911" s="6" t="str">
        <f aca="false">IF(I9911&lt;=0,"Below 0%",IF(I9911&lt;=0.05,"0-5%",IF(I9911&lt;=0.1,"5-10%",IF(I9911&lt;=0.2,"10-20%",IF(I9911&lt;=0.4,"20-40%","Above 40%")))))</f>
        <v>Below 0%</v>
      </c>
      <c r="N9911" s="6" t="str">
        <f aca="false">IF(AND(H9911&gt;=Summary!$B$25,I9911&gt;=Summary!$B$26,I9911&lt;=Summary!$B$27,J9911&gt;=Summary!$B$28,J9911&lt;=Summary!$B$29,F9911*J9911&gt;1),"Yes","No")</f>
        <v>No</v>
      </c>
    </row>
    <row r="9912" customFormat="false" ht="15" hidden="false" customHeight="false" outlineLevel="0" collapsed="false">
      <c r="A9912" s="6" t="s">
        <v>156</v>
      </c>
      <c r="B9912" s="45" t="n">
        <v>44633</v>
      </c>
      <c r="C9912" s="6" t="s">
        <v>179</v>
      </c>
      <c r="D9912" s="6" t="s">
        <v>198</v>
      </c>
      <c r="E9912" s="6" t="s">
        <v>174</v>
      </c>
      <c r="F9912" s="34" t="n">
        <v>0.283771127462387</v>
      </c>
      <c r="G9912" s="34" t="n">
        <v>0.230941527274751</v>
      </c>
      <c r="H9912" s="34" t="n">
        <v>0.0528296001876362</v>
      </c>
      <c r="I9912" s="34" t="n">
        <v>0.228757472989191</v>
      </c>
      <c r="J9912" s="35" t="n">
        <v>4.33</v>
      </c>
      <c r="K9912" s="6" t="n">
        <v>0</v>
      </c>
      <c r="L9912" s="35" t="n">
        <v>-1</v>
      </c>
      <c r="M9912" s="6" t="str">
        <f aca="false">IF(I9912&lt;=0,"Below 0%",IF(I9912&lt;=0.05,"0-5%",IF(I9912&lt;=0.1,"5-10%",IF(I9912&lt;=0.2,"10-20%",IF(I9912&lt;=0.4,"20-40%","Above 40%")))))</f>
        <v>20-40%</v>
      </c>
      <c r="N9912" s="6" t="str">
        <f aca="false">IF(AND(H9912&gt;=Summary!$B$25,I9912&gt;=Summary!$B$26,I9912&lt;=Summary!$B$27,J9912&gt;=Summary!$B$28,J9912&lt;=Summary!$B$29,F9912*J9912&gt;1),"Yes","No")</f>
        <v>Yes</v>
      </c>
    </row>
    <row r="9913" customFormat="false" ht="15" hidden="false" customHeight="false" outlineLevel="0" collapsed="false">
      <c r="A9913" s="6" t="s">
        <v>156</v>
      </c>
      <c r="B9913" s="45" t="n">
        <v>44633</v>
      </c>
      <c r="C9913" s="6" t="s">
        <v>179</v>
      </c>
      <c r="D9913" s="6" t="s">
        <v>198</v>
      </c>
      <c r="E9913" s="6" t="s">
        <v>177</v>
      </c>
      <c r="F9913" s="34" t="n">
        <v>0.128393054008484</v>
      </c>
      <c r="G9913" s="34" t="n">
        <v>0.166662802183279</v>
      </c>
      <c r="H9913" s="34" t="n">
        <v>-0.0382697481747946</v>
      </c>
      <c r="I9913" s="34" t="n">
        <v>-0.22962381331324</v>
      </c>
      <c r="J9913" s="35" t="n">
        <v>6</v>
      </c>
      <c r="K9913" s="6" t="n">
        <v>1</v>
      </c>
      <c r="L9913" s="35" t="n">
        <v>5</v>
      </c>
      <c r="M9913" s="6" t="str">
        <f aca="false">IF(I9913&lt;=0,"Below 0%",IF(I9913&lt;=0.05,"0-5%",IF(I9913&lt;=0.1,"5-10%",IF(I9913&lt;=0.2,"10-20%",IF(I9913&lt;=0.4,"20-40%","Above 40%")))))</f>
        <v>Below 0%</v>
      </c>
      <c r="N9913" s="6" t="str">
        <f aca="false">IF(AND(H9913&gt;=Summary!$B$25,I9913&gt;=Summary!$B$26,I9913&lt;=Summary!$B$27,J9913&gt;=Summary!$B$28,J9913&lt;=Summary!$B$29,F9913*J9913&gt;1),"Yes","No")</f>
        <v>No</v>
      </c>
    </row>
    <row r="9914" customFormat="false" ht="15" hidden="false" customHeight="false" outlineLevel="0" collapsed="false">
      <c r="A9914" s="6" t="s">
        <v>156</v>
      </c>
      <c r="B9914" s="45" t="n">
        <v>44633</v>
      </c>
      <c r="C9914" s="6" t="s">
        <v>189</v>
      </c>
      <c r="D9914" s="6" t="s">
        <v>182</v>
      </c>
      <c r="E9914" s="6" t="s">
        <v>187</v>
      </c>
      <c r="F9914" s="34" t="n">
        <v>0.379519730806351</v>
      </c>
      <c r="G9914" s="34" t="n">
        <v>0.416617059273748</v>
      </c>
      <c r="H9914" s="34" t="n">
        <v>-0.037097328467397</v>
      </c>
      <c r="I9914" s="34" t="n">
        <v>-0.0890441897220089</v>
      </c>
      <c r="J9914" s="35" t="n">
        <v>2.45</v>
      </c>
      <c r="K9914" s="6" t="n">
        <v>1</v>
      </c>
      <c r="L9914" s="35" t="n">
        <v>1.45</v>
      </c>
      <c r="M9914" s="6" t="str">
        <f aca="false">IF(I9914&lt;=0,"Below 0%",IF(I9914&lt;=0.05,"0-5%",IF(I9914&lt;=0.1,"5-10%",IF(I9914&lt;=0.2,"10-20%",IF(I9914&lt;=0.4,"20-40%","Above 40%")))))</f>
        <v>Below 0%</v>
      </c>
      <c r="N9914" s="6" t="str">
        <f aca="false">IF(AND(H9914&gt;=Summary!$B$25,I9914&gt;=Summary!$B$26,I9914&lt;=Summary!$B$27,J9914&gt;=Summary!$B$28,J9914&lt;=Summary!$B$29,F9914*J9914&gt;1),"Yes","No")</f>
        <v>No</v>
      </c>
    </row>
    <row r="9915" customFormat="false" ht="15" hidden="false" customHeight="false" outlineLevel="0" collapsed="false">
      <c r="A9915" s="6" t="s">
        <v>156</v>
      </c>
      <c r="B9915" s="45" t="n">
        <v>44633</v>
      </c>
      <c r="C9915" s="6" t="s">
        <v>189</v>
      </c>
      <c r="D9915" s="6" t="s">
        <v>182</v>
      </c>
      <c r="E9915" s="6" t="s">
        <v>174</v>
      </c>
      <c r="F9915" s="34" t="n">
        <v>0.389189451932907</v>
      </c>
      <c r="G9915" s="34" t="n">
        <v>0.295858491368314</v>
      </c>
      <c r="H9915" s="34" t="n">
        <v>0.0933309605645935</v>
      </c>
      <c r="I9915" s="34" t="n">
        <v>0.315458110169317</v>
      </c>
      <c r="J9915" s="35" t="n">
        <v>3.45</v>
      </c>
      <c r="K9915" s="6" t="n">
        <v>0</v>
      </c>
      <c r="L9915" s="35" t="n">
        <v>-1</v>
      </c>
      <c r="M9915" s="6" t="str">
        <f aca="false">IF(I9915&lt;=0,"Below 0%",IF(I9915&lt;=0.05,"0-5%",IF(I9915&lt;=0.1,"5-10%",IF(I9915&lt;=0.2,"10-20%",IF(I9915&lt;=0.4,"20-40%","Above 40%")))))</f>
        <v>20-40%</v>
      </c>
      <c r="N9915" s="6" t="str">
        <f aca="false">IF(AND(H9915&gt;=Summary!$B$25,I9915&gt;=Summary!$B$26,I9915&lt;=Summary!$B$27,J9915&gt;=Summary!$B$28,J9915&lt;=Summary!$B$29,F9915*J9915&gt;1),"Yes","No")</f>
        <v>Yes</v>
      </c>
    </row>
    <row r="9916" customFormat="false" ht="15" hidden="false" customHeight="false" outlineLevel="0" collapsed="false">
      <c r="A9916" s="6" t="s">
        <v>156</v>
      </c>
      <c r="B9916" s="45" t="n">
        <v>44633</v>
      </c>
      <c r="C9916" s="6" t="s">
        <v>189</v>
      </c>
      <c r="D9916" s="6" t="s">
        <v>182</v>
      </c>
      <c r="E9916" s="6" t="s">
        <v>177</v>
      </c>
      <c r="F9916" s="34" t="n">
        <v>0.231290847063065</v>
      </c>
      <c r="G9916" s="34" t="n">
        <v>0.287524449357939</v>
      </c>
      <c r="H9916" s="34" t="n">
        <v>-0.056233602294874</v>
      </c>
      <c r="I9916" s="34" t="n">
        <v>-0.195578506177292</v>
      </c>
      <c r="J9916" s="35" t="n">
        <v>3.55</v>
      </c>
      <c r="K9916" s="6" t="n">
        <v>0</v>
      </c>
      <c r="L9916" s="35" t="n">
        <v>-1</v>
      </c>
      <c r="M9916" s="6" t="str">
        <f aca="false">IF(I9916&lt;=0,"Below 0%",IF(I9916&lt;=0.05,"0-5%",IF(I9916&lt;=0.1,"5-10%",IF(I9916&lt;=0.2,"10-20%",IF(I9916&lt;=0.4,"20-40%","Above 40%")))))</f>
        <v>Below 0%</v>
      </c>
      <c r="N9916" s="6" t="str">
        <f aca="false">IF(AND(H9916&gt;=Summary!$B$25,I9916&gt;=Summary!$B$26,I9916&lt;=Summary!$B$27,J9916&gt;=Summary!$B$28,J9916&lt;=Summary!$B$29,F9916*J9916&gt;1),"Yes","No")</f>
        <v>No</v>
      </c>
    </row>
    <row r="9917" customFormat="false" ht="15" hidden="false" customHeight="false" outlineLevel="0" collapsed="false">
      <c r="A9917" s="6" t="s">
        <v>156</v>
      </c>
      <c r="B9917" s="45" t="n">
        <v>44634</v>
      </c>
      <c r="C9917" s="6" t="s">
        <v>180</v>
      </c>
      <c r="D9917" s="6" t="s">
        <v>194</v>
      </c>
      <c r="E9917" s="6" t="s">
        <v>187</v>
      </c>
      <c r="F9917" s="34" t="n">
        <v>0.166532814502716</v>
      </c>
      <c r="G9917" s="34" t="n">
        <v>0.0891924285940433</v>
      </c>
      <c r="H9917" s="34" t="n">
        <v>0.0773403859086728</v>
      </c>
      <c r="I9917" s="34" t="n">
        <v>0.867118287143915</v>
      </c>
      <c r="J9917" s="35" t="n">
        <v>11.25</v>
      </c>
      <c r="K9917" s="6" t="n">
        <v>0</v>
      </c>
      <c r="L9917" s="35" t="n">
        <v>-1</v>
      </c>
      <c r="M9917" s="6" t="str">
        <f aca="false">IF(I9917&lt;=0,"Below 0%",IF(I9917&lt;=0.05,"0-5%",IF(I9917&lt;=0.1,"5-10%",IF(I9917&lt;=0.2,"10-20%",IF(I9917&lt;=0.4,"20-40%","Above 40%")))))</f>
        <v>Above 40%</v>
      </c>
      <c r="N9917" s="6" t="str">
        <f aca="false">IF(AND(H9917&gt;=Summary!$B$25,I9917&gt;=Summary!$B$26,I9917&lt;=Summary!$B$27,J9917&gt;=Summary!$B$28,J9917&lt;=Summary!$B$29,F9917*J9917&gt;1),"Yes","No")</f>
        <v>No</v>
      </c>
    </row>
    <row r="9918" customFormat="false" ht="15" hidden="false" customHeight="false" outlineLevel="0" collapsed="false">
      <c r="A9918" s="6" t="s">
        <v>156</v>
      </c>
      <c r="B9918" s="45" t="n">
        <v>44634</v>
      </c>
      <c r="C9918" s="6" t="s">
        <v>180</v>
      </c>
      <c r="D9918" s="6" t="s">
        <v>194</v>
      </c>
      <c r="E9918" s="6" t="s">
        <v>174</v>
      </c>
      <c r="F9918" s="34" t="n">
        <v>0.127445891499519</v>
      </c>
      <c r="G9918" s="34" t="n">
        <v>0.173002555462584</v>
      </c>
      <c r="H9918" s="34" t="n">
        <v>-0.0455566639630646</v>
      </c>
      <c r="I9918" s="34" t="n">
        <v>-0.263329427945458</v>
      </c>
      <c r="J9918" s="35" t="n">
        <v>5.8</v>
      </c>
      <c r="K9918" s="6" t="n">
        <v>1</v>
      </c>
      <c r="L9918" s="35" t="n">
        <v>4.8</v>
      </c>
      <c r="M9918" s="6" t="str">
        <f aca="false">IF(I9918&lt;=0,"Below 0%",IF(I9918&lt;=0.05,"0-5%",IF(I9918&lt;=0.1,"5-10%",IF(I9918&lt;=0.2,"10-20%",IF(I9918&lt;=0.4,"20-40%","Above 40%")))))</f>
        <v>Below 0%</v>
      </c>
      <c r="N9918" s="6" t="str">
        <f aca="false">IF(AND(H9918&gt;=Summary!$B$25,I9918&gt;=Summary!$B$26,I9918&lt;=Summary!$B$27,J9918&gt;=Summary!$B$28,J9918&lt;=Summary!$B$29,F9918*J9918&gt;1),"Yes","No")</f>
        <v>No</v>
      </c>
    </row>
    <row r="9919" customFormat="false" ht="15" hidden="false" customHeight="false" outlineLevel="0" collapsed="false">
      <c r="A9919" s="6" t="s">
        <v>156</v>
      </c>
      <c r="B9919" s="45" t="n">
        <v>44634</v>
      </c>
      <c r="C9919" s="6" t="s">
        <v>180</v>
      </c>
      <c r="D9919" s="6" t="s">
        <v>194</v>
      </c>
      <c r="E9919" s="6" t="s">
        <v>177</v>
      </c>
      <c r="F9919" s="34" t="n">
        <v>0.706021249294281</v>
      </c>
      <c r="G9919" s="34" t="n">
        <v>0.737805015943373</v>
      </c>
      <c r="H9919" s="34" t="n">
        <v>-0.0317837666490917</v>
      </c>
      <c r="I9919" s="34" t="n">
        <v>-0.0430788161672394</v>
      </c>
      <c r="J9919" s="35" t="n">
        <v>1.36</v>
      </c>
      <c r="K9919" s="6" t="n">
        <v>0</v>
      </c>
      <c r="L9919" s="35" t="n">
        <v>-1</v>
      </c>
      <c r="M9919" s="6" t="str">
        <f aca="false">IF(I9919&lt;=0,"Below 0%",IF(I9919&lt;=0.05,"0-5%",IF(I9919&lt;=0.1,"5-10%",IF(I9919&lt;=0.2,"10-20%",IF(I9919&lt;=0.4,"20-40%","Above 40%")))))</f>
        <v>Below 0%</v>
      </c>
      <c r="N9919" s="6" t="str">
        <f aca="false">IF(AND(H9919&gt;=Summary!$B$25,I9919&gt;=Summary!$B$26,I9919&lt;=Summary!$B$27,J9919&gt;=Summary!$B$28,J9919&lt;=Summary!$B$29,F9919*J9919&gt;1),"Yes","No")</f>
        <v>No</v>
      </c>
    </row>
    <row r="9920" customFormat="false" ht="15" hidden="false" customHeight="false" outlineLevel="0" collapsed="false">
      <c r="A9920" s="6" t="s">
        <v>156</v>
      </c>
      <c r="B9920" s="45" t="n">
        <v>44636</v>
      </c>
      <c r="C9920" s="6" t="s">
        <v>185</v>
      </c>
      <c r="D9920" s="6" t="s">
        <v>183</v>
      </c>
      <c r="E9920" s="6" t="s">
        <v>187</v>
      </c>
      <c r="F9920" s="34" t="n">
        <v>0.215691432356834</v>
      </c>
      <c r="G9920" s="34" t="n">
        <v>0.252437378131094</v>
      </c>
      <c r="H9920" s="34" t="n">
        <v>-0.0367459457742591</v>
      </c>
      <c r="I9920" s="34" t="n">
        <v>-0.145564599213895</v>
      </c>
      <c r="J9920" s="35" t="n">
        <v>4</v>
      </c>
      <c r="K9920" s="6" t="n">
        <v>0</v>
      </c>
      <c r="L9920" s="35" t="n">
        <v>-1</v>
      </c>
      <c r="M9920" s="6" t="str">
        <f aca="false">IF(I9920&lt;=0,"Below 0%",IF(I9920&lt;=0.05,"0-5%",IF(I9920&lt;=0.1,"5-10%",IF(I9920&lt;=0.2,"10-20%",IF(I9920&lt;=0.4,"20-40%","Above 40%")))))</f>
        <v>Below 0%</v>
      </c>
      <c r="N9920" s="6" t="str">
        <f aca="false">IF(AND(H9920&gt;=Summary!$B$25,I9920&gt;=Summary!$B$26,I9920&lt;=Summary!$B$27,J9920&gt;=Summary!$B$28,J9920&lt;=Summary!$B$29,F9920*J9920&gt;1),"Yes","No")</f>
        <v>No</v>
      </c>
    </row>
    <row r="9921" customFormat="false" ht="15" hidden="false" customHeight="false" outlineLevel="0" collapsed="false">
      <c r="A9921" s="6" t="s">
        <v>156</v>
      </c>
      <c r="B9921" s="45" t="n">
        <v>44636</v>
      </c>
      <c r="C9921" s="6" t="s">
        <v>185</v>
      </c>
      <c r="D9921" s="6" t="s">
        <v>183</v>
      </c>
      <c r="E9921" s="6" t="s">
        <v>174</v>
      </c>
      <c r="F9921" s="34" t="n">
        <v>0.185780644416809</v>
      </c>
      <c r="G9921" s="34" t="n">
        <v>0.23758812059397</v>
      </c>
      <c r="H9921" s="34" t="n">
        <v>-0.0518074761771612</v>
      </c>
      <c r="I9921" s="34" t="n">
        <v>-0.218055835652231</v>
      </c>
      <c r="J9921" s="35" t="n">
        <v>4.25</v>
      </c>
      <c r="K9921" s="6" t="n">
        <v>0</v>
      </c>
      <c r="L9921" s="35" t="n">
        <v>-1</v>
      </c>
      <c r="M9921" s="6" t="str">
        <f aca="false">IF(I9921&lt;=0,"Below 0%",IF(I9921&lt;=0.05,"0-5%",IF(I9921&lt;=0.1,"5-10%",IF(I9921&lt;=0.2,"10-20%",IF(I9921&lt;=0.4,"20-40%","Above 40%")))))</f>
        <v>Below 0%</v>
      </c>
      <c r="N9921" s="6" t="str">
        <f aca="false">IF(AND(H9921&gt;=Summary!$B$25,I9921&gt;=Summary!$B$26,I9921&lt;=Summary!$B$27,J9921&gt;=Summary!$B$28,J9921&lt;=Summary!$B$29,F9921*J9921&gt;1),"Yes","No")</f>
        <v>No</v>
      </c>
    </row>
    <row r="9922" customFormat="false" ht="15" hidden="false" customHeight="false" outlineLevel="0" collapsed="false">
      <c r="A9922" s="6" t="s">
        <v>156</v>
      </c>
      <c r="B9922" s="45" t="n">
        <v>44636</v>
      </c>
      <c r="C9922" s="6" t="s">
        <v>185</v>
      </c>
      <c r="D9922" s="6" t="s">
        <v>183</v>
      </c>
      <c r="E9922" s="6" t="s">
        <v>177</v>
      </c>
      <c r="F9922" s="34" t="n">
        <v>0.598527908325195</v>
      </c>
      <c r="G9922" s="34" t="n">
        <v>0.509974501274936</v>
      </c>
      <c r="H9922" s="34" t="n">
        <v>0.0885534070502591</v>
      </c>
      <c r="I9922" s="34" t="n">
        <v>0.17364281317767</v>
      </c>
      <c r="J9922" s="35" t="n">
        <v>1.98</v>
      </c>
      <c r="K9922" s="6" t="n">
        <v>1</v>
      </c>
      <c r="L9922" s="35" t="n">
        <v>0.98</v>
      </c>
      <c r="M9922" s="6" t="str">
        <f aca="false">IF(I9922&lt;=0,"Below 0%",IF(I9922&lt;=0.05,"0-5%",IF(I9922&lt;=0.1,"5-10%",IF(I9922&lt;=0.2,"10-20%",IF(I9922&lt;=0.4,"20-40%","Above 40%")))))</f>
        <v>10-20%</v>
      </c>
      <c r="N9922" s="6" t="str">
        <f aca="false">IF(AND(H9922&gt;=Summary!$B$25,I9922&gt;=Summary!$B$26,I9922&lt;=Summary!$B$27,J9922&gt;=Summary!$B$28,J9922&lt;=Summary!$B$29,F9922*J9922&gt;1),"Yes","No")</f>
        <v>Yes</v>
      </c>
    </row>
    <row r="9923" customFormat="false" ht="15" hidden="false" customHeight="false" outlineLevel="0" collapsed="false">
      <c r="A9923" s="6" t="s">
        <v>156</v>
      </c>
      <c r="B9923" s="45" t="n">
        <v>44636</v>
      </c>
      <c r="C9923" s="6" t="s">
        <v>201</v>
      </c>
      <c r="D9923" s="6" t="s">
        <v>181</v>
      </c>
      <c r="E9923" s="6" t="s">
        <v>187</v>
      </c>
      <c r="F9923" s="34" t="n">
        <v>0.367745190858841</v>
      </c>
      <c r="G9923" s="34" t="n">
        <v>0.294860658188913</v>
      </c>
      <c r="H9923" s="34" t="n">
        <v>0.0728845326699285</v>
      </c>
      <c r="I9923" s="34" t="n">
        <v>0.247182968109745</v>
      </c>
      <c r="J9923" s="35" t="n">
        <v>3.38</v>
      </c>
      <c r="K9923" s="6" t="n">
        <v>0</v>
      </c>
      <c r="L9923" s="35" t="n">
        <v>-1</v>
      </c>
      <c r="M9923" s="6" t="str">
        <f aca="false">IF(I9923&lt;=0,"Below 0%",IF(I9923&lt;=0.05,"0-5%",IF(I9923&lt;=0.1,"5-10%",IF(I9923&lt;=0.2,"10-20%",IF(I9923&lt;=0.4,"20-40%","Above 40%")))))</f>
        <v>20-40%</v>
      </c>
      <c r="N9923" s="6" t="str">
        <f aca="false">IF(AND(H9923&gt;=Summary!$B$25,I9923&gt;=Summary!$B$26,I9923&lt;=Summary!$B$27,J9923&gt;=Summary!$B$28,J9923&lt;=Summary!$B$29,F9923*J9923&gt;1),"Yes","No")</f>
        <v>Yes</v>
      </c>
    </row>
    <row r="9924" customFormat="false" ht="15" hidden="false" customHeight="false" outlineLevel="0" collapsed="false">
      <c r="A9924" s="6" t="s">
        <v>156</v>
      </c>
      <c r="B9924" s="45" t="n">
        <v>44636</v>
      </c>
      <c r="C9924" s="6" t="s">
        <v>201</v>
      </c>
      <c r="D9924" s="6" t="s">
        <v>181</v>
      </c>
      <c r="E9924" s="6" t="s">
        <v>174</v>
      </c>
      <c r="F9924" s="34" t="n">
        <v>0.119109965860844</v>
      </c>
      <c r="G9924" s="34" t="n">
        <v>0.286387650769691</v>
      </c>
      <c r="H9924" s="34" t="n">
        <v>-0.167277684908847</v>
      </c>
      <c r="I9924" s="34" t="n">
        <v>-0.584095314372929</v>
      </c>
      <c r="J9924" s="35" t="n">
        <v>3.48</v>
      </c>
      <c r="K9924" s="6" t="n">
        <v>0</v>
      </c>
      <c r="L9924" s="35" t="n">
        <v>-1</v>
      </c>
      <c r="M9924" s="6" t="str">
        <f aca="false">IF(I9924&lt;=0,"Below 0%",IF(I9924&lt;=0.05,"0-5%",IF(I9924&lt;=0.1,"5-10%",IF(I9924&lt;=0.2,"10-20%",IF(I9924&lt;=0.4,"20-40%","Above 40%")))))</f>
        <v>Below 0%</v>
      </c>
      <c r="N9924" s="6" t="str">
        <f aca="false">IF(AND(H9924&gt;=Summary!$B$25,I9924&gt;=Summary!$B$26,I9924&lt;=Summary!$B$27,J9924&gt;=Summary!$B$28,J9924&lt;=Summary!$B$29,F9924*J9924&gt;1),"Yes","No")</f>
        <v>No</v>
      </c>
    </row>
    <row r="9925" customFormat="false" ht="15" hidden="false" customHeight="false" outlineLevel="0" collapsed="false">
      <c r="A9925" s="6" t="s">
        <v>156</v>
      </c>
      <c r="B9925" s="45" t="n">
        <v>44636</v>
      </c>
      <c r="C9925" s="6" t="s">
        <v>201</v>
      </c>
      <c r="D9925" s="6" t="s">
        <v>181</v>
      </c>
      <c r="E9925" s="6" t="s">
        <v>177</v>
      </c>
      <c r="F9925" s="34" t="n">
        <v>0.513144850730896</v>
      </c>
      <c r="G9925" s="34" t="n">
        <v>0.418751691041397</v>
      </c>
      <c r="H9925" s="34" t="n">
        <v>0.0943931596894993</v>
      </c>
      <c r="I9925" s="34" t="n">
        <v>0.225415590453503</v>
      </c>
      <c r="J9925" s="35" t="n">
        <v>2.38</v>
      </c>
      <c r="K9925" s="6" t="n">
        <v>1</v>
      </c>
      <c r="L9925" s="35" t="n">
        <v>1.38</v>
      </c>
      <c r="M9925" s="6" t="str">
        <f aca="false">IF(I9925&lt;=0,"Below 0%",IF(I9925&lt;=0.05,"0-5%",IF(I9925&lt;=0.1,"5-10%",IF(I9925&lt;=0.2,"10-20%",IF(I9925&lt;=0.4,"20-40%","Above 40%")))))</f>
        <v>20-40%</v>
      </c>
      <c r="N9925" s="6" t="str">
        <f aca="false">IF(AND(H9925&gt;=Summary!$B$25,I9925&gt;=Summary!$B$26,I9925&lt;=Summary!$B$27,J9925&gt;=Summary!$B$28,J9925&lt;=Summary!$B$29,F9925*J9925&gt;1),"Yes","No")</f>
        <v>Yes</v>
      </c>
    </row>
    <row r="9926" customFormat="false" ht="15" hidden="false" customHeight="false" outlineLevel="0" collapsed="false">
      <c r="A9926" s="6" t="s">
        <v>156</v>
      </c>
      <c r="B9926" s="45" t="n">
        <v>44637</v>
      </c>
      <c r="C9926" s="6" t="s">
        <v>173</v>
      </c>
      <c r="D9926" s="6" t="s">
        <v>188</v>
      </c>
      <c r="E9926" s="6" t="s">
        <v>187</v>
      </c>
      <c r="F9926" s="34" t="n">
        <v>0.455310493707657</v>
      </c>
      <c r="G9926" s="34" t="n">
        <v>0.411337628105024</v>
      </c>
      <c r="H9926" s="34" t="n">
        <v>0.043972865602633</v>
      </c>
      <c r="I9926" s="34" t="n">
        <v>0.106902122728742</v>
      </c>
      <c r="J9926" s="35" t="n">
        <v>2.43</v>
      </c>
      <c r="K9926" s="6" t="n">
        <v>1</v>
      </c>
      <c r="L9926" s="35" t="n">
        <v>1.43</v>
      </c>
      <c r="M9926" s="6" t="str">
        <f aca="false">IF(I9926&lt;=0,"Below 0%",IF(I9926&lt;=0.05,"0-5%",IF(I9926&lt;=0.1,"5-10%",IF(I9926&lt;=0.2,"10-20%",IF(I9926&lt;=0.4,"20-40%","Above 40%")))))</f>
        <v>10-20%</v>
      </c>
      <c r="N9926" s="6" t="str">
        <f aca="false">IF(AND(H9926&gt;=Summary!$B$25,I9926&gt;=Summary!$B$26,I9926&lt;=Summary!$B$27,J9926&gt;=Summary!$B$28,J9926&lt;=Summary!$B$29,F9926*J9926&gt;1),"Yes","No")</f>
        <v>Yes</v>
      </c>
    </row>
    <row r="9927" customFormat="false" ht="15" hidden="false" customHeight="false" outlineLevel="0" collapsed="false">
      <c r="A9927" s="6" t="s">
        <v>156</v>
      </c>
      <c r="B9927" s="45" t="n">
        <v>44637</v>
      </c>
      <c r="C9927" s="6" t="s">
        <v>173</v>
      </c>
      <c r="D9927" s="6" t="s">
        <v>188</v>
      </c>
      <c r="E9927" s="6" t="s">
        <v>174</v>
      </c>
      <c r="F9927" s="34" t="n">
        <v>0.251777648925781</v>
      </c>
      <c r="G9927" s="34" t="n">
        <v>0.279204032484695</v>
      </c>
      <c r="H9927" s="34" t="n">
        <v>-0.0274263835589138</v>
      </c>
      <c r="I9927" s="34" t="n">
        <v>-0.0982306140596919</v>
      </c>
      <c r="J9927" s="35" t="n">
        <v>3.58</v>
      </c>
      <c r="K9927" s="6" t="n">
        <v>0</v>
      </c>
      <c r="L9927" s="35" t="n">
        <v>-1</v>
      </c>
      <c r="M9927" s="6" t="str">
        <f aca="false">IF(I9927&lt;=0,"Below 0%",IF(I9927&lt;=0.05,"0-5%",IF(I9927&lt;=0.1,"5-10%",IF(I9927&lt;=0.2,"10-20%",IF(I9927&lt;=0.4,"20-40%","Above 40%")))))</f>
        <v>Below 0%</v>
      </c>
      <c r="N9927" s="6" t="str">
        <f aca="false">IF(AND(H9927&gt;=Summary!$B$25,I9927&gt;=Summary!$B$26,I9927&lt;=Summary!$B$27,J9927&gt;=Summary!$B$28,J9927&lt;=Summary!$B$29,F9927*J9927&gt;1),"Yes","No")</f>
        <v>No</v>
      </c>
    </row>
    <row r="9928" customFormat="false" ht="15" hidden="false" customHeight="false" outlineLevel="0" collapsed="false">
      <c r="A9928" s="6" t="s">
        <v>156</v>
      </c>
      <c r="B9928" s="45" t="n">
        <v>44637</v>
      </c>
      <c r="C9928" s="6" t="s">
        <v>173</v>
      </c>
      <c r="D9928" s="6" t="s">
        <v>188</v>
      </c>
      <c r="E9928" s="6" t="s">
        <v>177</v>
      </c>
      <c r="F9928" s="34" t="n">
        <v>0.292911887168884</v>
      </c>
      <c r="G9928" s="34" t="n">
        <v>0.309458339410281</v>
      </c>
      <c r="H9928" s="34" t="n">
        <v>-0.0165464522413969</v>
      </c>
      <c r="I9928" s="34" t="n">
        <v>-0.0534690784967328</v>
      </c>
      <c r="J9928" s="35" t="n">
        <v>3.23</v>
      </c>
      <c r="K9928" s="6" t="n">
        <v>0</v>
      </c>
      <c r="L9928" s="35" t="n">
        <v>-1</v>
      </c>
      <c r="M9928" s="6" t="str">
        <f aca="false">IF(I9928&lt;=0,"Below 0%",IF(I9928&lt;=0.05,"0-5%",IF(I9928&lt;=0.1,"5-10%",IF(I9928&lt;=0.2,"10-20%",IF(I9928&lt;=0.4,"20-40%","Above 40%")))))</f>
        <v>Below 0%</v>
      </c>
      <c r="N9928" s="6" t="str">
        <f aca="false">IF(AND(H9928&gt;=Summary!$B$25,I9928&gt;=Summary!$B$26,I9928&lt;=Summary!$B$27,J9928&gt;=Summary!$B$28,J9928&lt;=Summary!$B$29,F9928*J9928&gt;1),"Yes","No")</f>
        <v>No</v>
      </c>
    </row>
    <row r="9929" customFormat="false" ht="15" hidden="false" customHeight="false" outlineLevel="0" collapsed="false">
      <c r="A9929" s="6" t="s">
        <v>156</v>
      </c>
      <c r="B9929" s="45" t="n">
        <v>44638</v>
      </c>
      <c r="C9929" s="6" t="s">
        <v>203</v>
      </c>
      <c r="D9929" s="6" t="s">
        <v>205</v>
      </c>
      <c r="E9929" s="6" t="s">
        <v>187</v>
      </c>
      <c r="F9929" s="34" t="n">
        <v>0.598718285560608</v>
      </c>
      <c r="G9929" s="34" t="n">
        <v>0.451517394522576</v>
      </c>
      <c r="H9929" s="34" t="n">
        <v>0.147200891038032</v>
      </c>
      <c r="I9929" s="34" t="n">
        <v>0.326013776708822</v>
      </c>
      <c r="J9929" s="35" t="n">
        <v>2.25</v>
      </c>
      <c r="K9929" s="6" t="n">
        <v>0</v>
      </c>
      <c r="L9929" s="35" t="n">
        <v>-1</v>
      </c>
      <c r="M9929" s="6" t="str">
        <f aca="false">IF(I9929&lt;=0,"Below 0%",IF(I9929&lt;=0.05,"0-5%",IF(I9929&lt;=0.1,"5-10%",IF(I9929&lt;=0.2,"10-20%",IF(I9929&lt;=0.4,"20-40%","Above 40%")))))</f>
        <v>20-40%</v>
      </c>
      <c r="N9929" s="6" t="str">
        <f aca="false">IF(AND(H9929&gt;=Summary!$B$25,I9929&gt;=Summary!$B$26,I9929&lt;=Summary!$B$27,J9929&gt;=Summary!$B$28,J9929&lt;=Summary!$B$29,F9929*J9929&gt;1),"Yes","No")</f>
        <v>Yes</v>
      </c>
    </row>
    <row r="9930" customFormat="false" ht="15" hidden="false" customHeight="false" outlineLevel="0" collapsed="false">
      <c r="A9930" s="6" t="s">
        <v>156</v>
      </c>
      <c r="B9930" s="45" t="n">
        <v>44638</v>
      </c>
      <c r="C9930" s="6" t="s">
        <v>203</v>
      </c>
      <c r="D9930" s="6" t="s">
        <v>205</v>
      </c>
      <c r="E9930" s="6" t="s">
        <v>174</v>
      </c>
      <c r="F9930" s="34" t="n">
        <v>0.210718780755997</v>
      </c>
      <c r="G9930" s="34" t="n">
        <v>0.277572168763879</v>
      </c>
      <c r="H9930" s="34" t="n">
        <v>-0.0668533880078819</v>
      </c>
      <c r="I9930" s="34" t="n">
        <v>-0.240850472529729</v>
      </c>
      <c r="J9930" s="35" t="n">
        <v>3.66</v>
      </c>
      <c r="K9930" s="6" t="n">
        <v>0</v>
      </c>
      <c r="L9930" s="35" t="n">
        <v>-1</v>
      </c>
      <c r="M9930" s="6" t="str">
        <f aca="false">IF(I9930&lt;=0,"Below 0%",IF(I9930&lt;=0.05,"0-5%",IF(I9930&lt;=0.1,"5-10%",IF(I9930&lt;=0.2,"10-20%",IF(I9930&lt;=0.4,"20-40%","Above 40%")))))</f>
        <v>Below 0%</v>
      </c>
      <c r="N9930" s="6" t="str">
        <f aca="false">IF(AND(H9930&gt;=Summary!$B$25,I9930&gt;=Summary!$B$26,I9930&lt;=Summary!$B$27,J9930&gt;=Summary!$B$28,J9930&lt;=Summary!$B$29,F9930*J9930&gt;1),"Yes","No")</f>
        <v>No</v>
      </c>
    </row>
    <row r="9931" customFormat="false" ht="15" hidden="false" customHeight="false" outlineLevel="0" collapsed="false">
      <c r="A9931" s="6" t="s">
        <v>156</v>
      </c>
      <c r="B9931" s="45" t="n">
        <v>44638</v>
      </c>
      <c r="C9931" s="6" t="s">
        <v>203</v>
      </c>
      <c r="D9931" s="6" t="s">
        <v>205</v>
      </c>
      <c r="E9931" s="6" t="s">
        <v>177</v>
      </c>
      <c r="F9931" s="34" t="n">
        <v>0.190562978386879</v>
      </c>
      <c r="G9931" s="34" t="n">
        <v>0.270910436713546</v>
      </c>
      <c r="H9931" s="34" t="n">
        <v>-0.0803474583266666</v>
      </c>
      <c r="I9931" s="34" t="n">
        <v>-0.296583104369745</v>
      </c>
      <c r="J9931" s="35" t="n">
        <v>3.75</v>
      </c>
      <c r="K9931" s="6" t="n">
        <v>1</v>
      </c>
      <c r="L9931" s="35" t="n">
        <v>2.75</v>
      </c>
      <c r="M9931" s="6" t="str">
        <f aca="false">IF(I9931&lt;=0,"Below 0%",IF(I9931&lt;=0.05,"0-5%",IF(I9931&lt;=0.1,"5-10%",IF(I9931&lt;=0.2,"10-20%",IF(I9931&lt;=0.4,"20-40%","Above 40%")))))</f>
        <v>Below 0%</v>
      </c>
      <c r="N9931" s="6" t="str">
        <f aca="false">IF(AND(H9931&gt;=Summary!$B$25,I9931&gt;=Summary!$B$26,I9931&lt;=Summary!$B$27,J9931&gt;=Summary!$B$28,J9931&lt;=Summary!$B$29,F9931*J9931&gt;1),"Yes","No")</f>
        <v>No</v>
      </c>
    </row>
    <row r="9932" customFormat="false" ht="15" hidden="false" customHeight="false" outlineLevel="0" collapsed="false">
      <c r="A9932" s="6" t="s">
        <v>156</v>
      </c>
      <c r="B9932" s="45" t="n">
        <v>44639</v>
      </c>
      <c r="C9932" s="6" t="s">
        <v>182</v>
      </c>
      <c r="D9932" s="6" t="s">
        <v>185</v>
      </c>
      <c r="E9932" s="6" t="s">
        <v>187</v>
      </c>
      <c r="F9932" s="34" t="n">
        <v>0.316405832767487</v>
      </c>
      <c r="G9932" s="34" t="n">
        <v>0.323491655969191</v>
      </c>
      <c r="H9932" s="34" t="n">
        <v>-0.0070858232017047</v>
      </c>
      <c r="I9932" s="34" t="n">
        <v>-0.0219041915639998</v>
      </c>
      <c r="J9932" s="35" t="n">
        <v>3.1</v>
      </c>
      <c r="K9932" s="6" t="n">
        <v>0</v>
      </c>
      <c r="L9932" s="35" t="n">
        <v>-1</v>
      </c>
      <c r="M9932" s="6" t="str">
        <f aca="false">IF(I9932&lt;=0,"Below 0%",IF(I9932&lt;=0.05,"0-5%",IF(I9932&lt;=0.1,"5-10%",IF(I9932&lt;=0.2,"10-20%",IF(I9932&lt;=0.4,"20-40%","Above 40%")))))</f>
        <v>Below 0%</v>
      </c>
      <c r="N9932" s="6" t="str">
        <f aca="false">IF(AND(H9932&gt;=Summary!$B$25,I9932&gt;=Summary!$B$26,I9932&lt;=Summary!$B$27,J9932&gt;=Summary!$B$28,J9932&lt;=Summary!$B$29,F9932*J9932&gt;1),"Yes","No")</f>
        <v>No</v>
      </c>
    </row>
    <row r="9933" customFormat="false" ht="15" hidden="false" customHeight="false" outlineLevel="0" collapsed="false">
      <c r="A9933" s="6" t="s">
        <v>156</v>
      </c>
      <c r="B9933" s="45" t="n">
        <v>44639</v>
      </c>
      <c r="C9933" s="6" t="s">
        <v>182</v>
      </c>
      <c r="D9933" s="6" t="s">
        <v>185</v>
      </c>
      <c r="E9933" s="6" t="s">
        <v>174</v>
      </c>
      <c r="F9933" s="34" t="n">
        <v>0.341977268457413</v>
      </c>
      <c r="G9933" s="34" t="n">
        <v>0.278562259306804</v>
      </c>
      <c r="H9933" s="34" t="n">
        <v>0.0634150091506091</v>
      </c>
      <c r="I9933" s="34" t="n">
        <v>0.22765111579873</v>
      </c>
      <c r="J9933" s="35" t="n">
        <v>3.6</v>
      </c>
      <c r="K9933" s="6" t="n">
        <v>0</v>
      </c>
      <c r="L9933" s="35" t="n">
        <v>-1</v>
      </c>
      <c r="M9933" s="6" t="str">
        <f aca="false">IF(I9933&lt;=0,"Below 0%",IF(I9933&lt;=0.05,"0-5%",IF(I9933&lt;=0.1,"5-10%",IF(I9933&lt;=0.2,"10-20%",IF(I9933&lt;=0.4,"20-40%","Above 40%")))))</f>
        <v>20-40%</v>
      </c>
      <c r="N9933" s="6" t="str">
        <f aca="false">IF(AND(H9933&gt;=Summary!$B$25,I9933&gt;=Summary!$B$26,I9933&lt;=Summary!$B$27,J9933&gt;=Summary!$B$28,J9933&lt;=Summary!$B$29,F9933*J9933&gt;1),"Yes","No")</f>
        <v>Yes</v>
      </c>
    </row>
    <row r="9934" customFormat="false" ht="15" hidden="false" customHeight="false" outlineLevel="0" collapsed="false">
      <c r="A9934" s="6" t="s">
        <v>156</v>
      </c>
      <c r="B9934" s="45" t="n">
        <v>44639</v>
      </c>
      <c r="C9934" s="6" t="s">
        <v>182</v>
      </c>
      <c r="D9934" s="6" t="s">
        <v>185</v>
      </c>
      <c r="E9934" s="6" t="s">
        <v>177</v>
      </c>
      <c r="F9934" s="34" t="n">
        <v>0.341616958379746</v>
      </c>
      <c r="G9934" s="34" t="n">
        <v>0.397946084724005</v>
      </c>
      <c r="H9934" s="34" t="n">
        <v>-0.0563291263442596</v>
      </c>
      <c r="I9934" s="34" t="n">
        <v>-0.141549643297349</v>
      </c>
      <c r="J9934" s="35" t="n">
        <v>2.52</v>
      </c>
      <c r="K9934" s="6" t="n">
        <v>1</v>
      </c>
      <c r="L9934" s="35" t="n">
        <v>1.52</v>
      </c>
      <c r="M9934" s="6" t="str">
        <f aca="false">IF(I9934&lt;=0,"Below 0%",IF(I9934&lt;=0.05,"0-5%",IF(I9934&lt;=0.1,"5-10%",IF(I9934&lt;=0.2,"10-20%",IF(I9934&lt;=0.4,"20-40%","Above 40%")))))</f>
        <v>Below 0%</v>
      </c>
      <c r="N9934" s="6" t="str">
        <f aca="false">IF(AND(H9934&gt;=Summary!$B$25,I9934&gt;=Summary!$B$26,I9934&lt;=Summary!$B$27,J9934&gt;=Summary!$B$28,J9934&lt;=Summary!$B$29,F9934*J9934&gt;1),"Yes","No")</f>
        <v>No</v>
      </c>
    </row>
    <row r="9935" customFormat="false" ht="15" hidden="false" customHeight="false" outlineLevel="0" collapsed="false">
      <c r="A9935" s="6" t="s">
        <v>156</v>
      </c>
      <c r="B9935" s="45" t="n">
        <v>44640</v>
      </c>
      <c r="C9935" s="6" t="s">
        <v>195</v>
      </c>
      <c r="D9935" s="6" t="s">
        <v>206</v>
      </c>
      <c r="E9935" s="6" t="s">
        <v>187</v>
      </c>
      <c r="F9935" s="34" t="n">
        <v>0.608487606048584</v>
      </c>
      <c r="G9935" s="34" t="n">
        <v>0.441277799514558</v>
      </c>
      <c r="H9935" s="34" t="n">
        <v>0.167209806534026</v>
      </c>
      <c r="I9935" s="34" t="n">
        <v>0.378921864453572</v>
      </c>
      <c r="J9935" s="35" t="n">
        <v>2.26</v>
      </c>
      <c r="K9935" s="6" t="n">
        <v>1</v>
      </c>
      <c r="L9935" s="35" t="n">
        <v>1.26</v>
      </c>
      <c r="M9935" s="6" t="str">
        <f aca="false">IF(I9935&lt;=0,"Below 0%",IF(I9935&lt;=0.05,"0-5%",IF(I9935&lt;=0.1,"5-10%",IF(I9935&lt;=0.2,"10-20%",IF(I9935&lt;=0.4,"20-40%","Above 40%")))))</f>
        <v>20-40%</v>
      </c>
      <c r="N9935" s="6" t="str">
        <f aca="false">IF(AND(H9935&gt;=Summary!$B$25,I9935&gt;=Summary!$B$26,I9935&lt;=Summary!$B$27,J9935&gt;=Summary!$B$28,J9935&lt;=Summary!$B$29,F9935*J9935&gt;1),"Yes","No")</f>
        <v>Yes</v>
      </c>
    </row>
    <row r="9936" customFormat="false" ht="15" hidden="false" customHeight="false" outlineLevel="0" collapsed="false">
      <c r="A9936" s="6" t="s">
        <v>156</v>
      </c>
      <c r="B9936" s="45" t="n">
        <v>44640</v>
      </c>
      <c r="C9936" s="6" t="s">
        <v>195</v>
      </c>
      <c r="D9936" s="6" t="s">
        <v>206</v>
      </c>
      <c r="E9936" s="6" t="s">
        <v>174</v>
      </c>
      <c r="F9936" s="34" t="n">
        <v>0.241777494549751</v>
      </c>
      <c r="G9936" s="34" t="n">
        <v>0.280926148423353</v>
      </c>
      <c r="H9936" s="34" t="n">
        <v>-0.0391486538736012</v>
      </c>
      <c r="I9936" s="34" t="n">
        <v>-0.139355677972008</v>
      </c>
      <c r="J9936" s="35" t="n">
        <v>3.55</v>
      </c>
      <c r="K9936" s="6" t="n">
        <v>0</v>
      </c>
      <c r="L9936" s="35" t="n">
        <v>-1</v>
      </c>
      <c r="M9936" s="6" t="str">
        <f aca="false">IF(I9936&lt;=0,"Below 0%",IF(I9936&lt;=0.05,"0-5%",IF(I9936&lt;=0.1,"5-10%",IF(I9936&lt;=0.2,"10-20%",IF(I9936&lt;=0.4,"20-40%","Above 40%")))))</f>
        <v>Below 0%</v>
      </c>
      <c r="N9936" s="6" t="str">
        <f aca="false">IF(AND(H9936&gt;=Summary!$B$25,I9936&gt;=Summary!$B$26,I9936&lt;=Summary!$B$27,J9936&gt;=Summary!$B$28,J9936&lt;=Summary!$B$29,F9936*J9936&gt;1),"Yes","No")</f>
        <v>No</v>
      </c>
    </row>
    <row r="9937" customFormat="false" ht="15" hidden="false" customHeight="false" outlineLevel="0" collapsed="false">
      <c r="A9937" s="6" t="s">
        <v>156</v>
      </c>
      <c r="B9937" s="45" t="n">
        <v>44640</v>
      </c>
      <c r="C9937" s="6" t="s">
        <v>195</v>
      </c>
      <c r="D9937" s="6" t="s">
        <v>206</v>
      </c>
      <c r="E9937" s="6" t="s">
        <v>177</v>
      </c>
      <c r="F9937" s="34" t="n">
        <v>0.149734914302826</v>
      </c>
      <c r="G9937" s="34" t="n">
        <v>0.27779605206209</v>
      </c>
      <c r="H9937" s="34" t="n">
        <v>-0.128061137759264</v>
      </c>
      <c r="I9937" s="34" t="n">
        <v>-0.460989768604202</v>
      </c>
      <c r="J9937" s="35" t="n">
        <v>3.59</v>
      </c>
      <c r="K9937" s="6" t="n">
        <v>0</v>
      </c>
      <c r="L9937" s="35" t="n">
        <v>-1</v>
      </c>
      <c r="M9937" s="6" t="str">
        <f aca="false">IF(I9937&lt;=0,"Below 0%",IF(I9937&lt;=0.05,"0-5%",IF(I9937&lt;=0.1,"5-10%",IF(I9937&lt;=0.2,"10-20%",IF(I9937&lt;=0.4,"20-40%","Above 40%")))))</f>
        <v>Below 0%</v>
      </c>
      <c r="N9937" s="6" t="str">
        <f aca="false">IF(AND(H9937&gt;=Summary!$B$25,I9937&gt;=Summary!$B$26,I9937&lt;=Summary!$B$27,J9937&gt;=Summary!$B$28,J9937&lt;=Summary!$B$29,F9937*J9937&gt;1),"Yes","No")</f>
        <v>No</v>
      </c>
    </row>
    <row r="9938" customFormat="false" ht="15" hidden="false" customHeight="false" outlineLevel="0" collapsed="false">
      <c r="A9938" s="6" t="s">
        <v>156</v>
      </c>
      <c r="B9938" s="45" t="n">
        <v>44640</v>
      </c>
      <c r="C9938" s="6" t="s">
        <v>181</v>
      </c>
      <c r="D9938" s="6" t="s">
        <v>189</v>
      </c>
      <c r="E9938" s="6" t="s">
        <v>187</v>
      </c>
      <c r="F9938" s="34" t="n">
        <v>0.595789015293121</v>
      </c>
      <c r="G9938" s="34" t="n">
        <v>0.557942098074399</v>
      </c>
      <c r="H9938" s="34" t="n">
        <v>0.0378469172187219</v>
      </c>
      <c r="I9938" s="34" t="n">
        <v>0.0678330553463187</v>
      </c>
      <c r="J9938" s="35" t="n">
        <v>1.8</v>
      </c>
      <c r="K9938" s="6" t="n">
        <v>1</v>
      </c>
      <c r="L9938" s="35" t="n">
        <v>0.8</v>
      </c>
      <c r="M9938" s="6" t="str">
        <f aca="false">IF(I9938&lt;=0,"Below 0%",IF(I9938&lt;=0.05,"0-5%",IF(I9938&lt;=0.1,"5-10%",IF(I9938&lt;=0.2,"10-20%",IF(I9938&lt;=0.4,"20-40%","Above 40%")))))</f>
        <v>5-10%</v>
      </c>
      <c r="N9938" s="6" t="str">
        <f aca="false">IF(AND(H9938&gt;=Summary!$B$25,I9938&gt;=Summary!$B$26,I9938&lt;=Summary!$B$27,J9938&gt;=Summary!$B$28,J9938&lt;=Summary!$B$29,F9938*J9938&gt;1),"Yes","No")</f>
        <v>No</v>
      </c>
    </row>
    <row r="9939" customFormat="false" ht="15" hidden="false" customHeight="false" outlineLevel="0" collapsed="false">
      <c r="A9939" s="6" t="s">
        <v>156</v>
      </c>
      <c r="B9939" s="45" t="n">
        <v>44640</v>
      </c>
      <c r="C9939" s="6" t="s">
        <v>181</v>
      </c>
      <c r="D9939" s="6" t="s">
        <v>189</v>
      </c>
      <c r="E9939" s="6" t="s">
        <v>174</v>
      </c>
      <c r="F9939" s="34" t="n">
        <v>0.221144571900368</v>
      </c>
      <c r="G9939" s="34" t="n">
        <v>0.24199898229733</v>
      </c>
      <c r="H9939" s="34" t="n">
        <v>-0.0208544103969621</v>
      </c>
      <c r="I9939" s="34" t="n">
        <v>-0.0861756119756716</v>
      </c>
      <c r="J9939" s="35" t="n">
        <v>4.15</v>
      </c>
      <c r="K9939" s="6" t="n">
        <v>0</v>
      </c>
      <c r="L9939" s="35" t="n">
        <v>-1</v>
      </c>
      <c r="M9939" s="6" t="str">
        <f aca="false">IF(I9939&lt;=0,"Below 0%",IF(I9939&lt;=0.05,"0-5%",IF(I9939&lt;=0.1,"5-10%",IF(I9939&lt;=0.2,"10-20%",IF(I9939&lt;=0.4,"20-40%","Above 40%")))))</f>
        <v>Below 0%</v>
      </c>
      <c r="N9939" s="6" t="str">
        <f aca="false">IF(AND(H9939&gt;=Summary!$B$25,I9939&gt;=Summary!$B$26,I9939&lt;=Summary!$B$27,J9939&gt;=Summary!$B$28,J9939&lt;=Summary!$B$29,F9939*J9939&gt;1),"Yes","No")</f>
        <v>No</v>
      </c>
    </row>
    <row r="9940" customFormat="false" ht="15" hidden="false" customHeight="false" outlineLevel="0" collapsed="false">
      <c r="A9940" s="6" t="s">
        <v>156</v>
      </c>
      <c r="B9940" s="45" t="n">
        <v>44640</v>
      </c>
      <c r="C9940" s="6" t="s">
        <v>181</v>
      </c>
      <c r="D9940" s="6" t="s">
        <v>189</v>
      </c>
      <c r="E9940" s="6" t="s">
        <v>177</v>
      </c>
      <c r="F9940" s="34" t="n">
        <v>0.183066457509995</v>
      </c>
      <c r="G9940" s="34" t="n">
        <v>0.200058919628271</v>
      </c>
      <c r="H9940" s="34" t="n">
        <v>-0.0169924621182762</v>
      </c>
      <c r="I9940" s="34" t="n">
        <v>-0.0849372882241387</v>
      </c>
      <c r="J9940" s="35" t="n">
        <v>5.02</v>
      </c>
      <c r="K9940" s="6" t="n">
        <v>0</v>
      </c>
      <c r="L9940" s="35" t="n">
        <v>-1</v>
      </c>
      <c r="M9940" s="6" t="str">
        <f aca="false">IF(I9940&lt;=0,"Below 0%",IF(I9940&lt;=0.05,"0-5%",IF(I9940&lt;=0.1,"5-10%",IF(I9940&lt;=0.2,"10-20%",IF(I9940&lt;=0.4,"20-40%","Above 40%")))))</f>
        <v>Below 0%</v>
      </c>
      <c r="N9940" s="6" t="str">
        <f aca="false">IF(AND(H9940&gt;=Summary!$B$25,I9940&gt;=Summary!$B$26,I9940&lt;=Summary!$B$27,J9940&gt;=Summary!$B$28,J9940&lt;=Summary!$B$29,F9940*J9940&gt;1),"Yes","No")</f>
        <v>No</v>
      </c>
    </row>
    <row r="9941" customFormat="false" ht="15" hidden="false" customHeight="false" outlineLevel="0" collapsed="false">
      <c r="A9941" s="6" t="s">
        <v>156</v>
      </c>
      <c r="B9941" s="45" t="n">
        <v>44653</v>
      </c>
      <c r="C9941" s="6" t="s">
        <v>201</v>
      </c>
      <c r="D9941" s="6" t="s">
        <v>172</v>
      </c>
      <c r="E9941" s="6" t="s">
        <v>187</v>
      </c>
      <c r="F9941" s="34" t="n">
        <v>0.742143988609314</v>
      </c>
      <c r="G9941" s="34" t="n">
        <v>0.653568635188173</v>
      </c>
      <c r="H9941" s="34" t="n">
        <v>0.0885753534211407</v>
      </c>
      <c r="I9941" s="34" t="n">
        <v>0.135525710158411</v>
      </c>
      <c r="J9941" s="35" t="n">
        <v>1.54</v>
      </c>
      <c r="K9941" s="6" t="n">
        <v>0</v>
      </c>
      <c r="L9941" s="35" t="n">
        <v>-1</v>
      </c>
      <c r="M9941" s="6" t="str">
        <f aca="false">IF(I9941&lt;=0,"Below 0%",IF(I9941&lt;=0.05,"0-5%",IF(I9941&lt;=0.1,"5-10%",IF(I9941&lt;=0.2,"10-20%",IF(I9941&lt;=0.4,"20-40%","Above 40%")))))</f>
        <v>10-20%</v>
      </c>
      <c r="N9941" s="6" t="str">
        <f aca="false">IF(AND(H9941&gt;=Summary!$B$25,I9941&gt;=Summary!$B$26,I9941&lt;=Summary!$B$27,J9941&gt;=Summary!$B$28,J9941&lt;=Summary!$B$29,F9941*J9941&gt;1),"Yes","No")</f>
        <v>No</v>
      </c>
    </row>
    <row r="9942" customFormat="false" ht="15" hidden="false" customHeight="false" outlineLevel="0" collapsed="false">
      <c r="A9942" s="6" t="s">
        <v>156</v>
      </c>
      <c r="B9942" s="45" t="n">
        <v>44653</v>
      </c>
      <c r="C9942" s="6" t="s">
        <v>201</v>
      </c>
      <c r="D9942" s="6" t="s">
        <v>172</v>
      </c>
      <c r="E9942" s="6" t="s">
        <v>174</v>
      </c>
      <c r="F9942" s="34" t="n">
        <v>0.161421239376068</v>
      </c>
      <c r="G9942" s="34" t="n">
        <v>0.22516682286125</v>
      </c>
      <c r="H9942" s="34" t="n">
        <v>-0.0637455834851818</v>
      </c>
      <c r="I9942" s="34" t="n">
        <v>-0.283103801328948</v>
      </c>
      <c r="J9942" s="35" t="n">
        <v>4.47</v>
      </c>
      <c r="K9942" s="6" t="n">
        <v>1</v>
      </c>
      <c r="L9942" s="35" t="n">
        <v>3.47</v>
      </c>
      <c r="M9942" s="6" t="str">
        <f aca="false">IF(I9942&lt;=0,"Below 0%",IF(I9942&lt;=0.05,"0-5%",IF(I9942&lt;=0.1,"5-10%",IF(I9942&lt;=0.2,"10-20%",IF(I9942&lt;=0.4,"20-40%","Above 40%")))))</f>
        <v>Below 0%</v>
      </c>
      <c r="N9942" s="6" t="str">
        <f aca="false">IF(AND(H9942&gt;=Summary!$B$25,I9942&gt;=Summary!$B$26,I9942&lt;=Summary!$B$27,J9942&gt;=Summary!$B$28,J9942&lt;=Summary!$B$29,F9942*J9942&gt;1),"Yes","No")</f>
        <v>No</v>
      </c>
    </row>
    <row r="9943" customFormat="false" ht="15" hidden="false" customHeight="false" outlineLevel="0" collapsed="false">
      <c r="A9943" s="6" t="s">
        <v>156</v>
      </c>
      <c r="B9943" s="45" t="n">
        <v>44653</v>
      </c>
      <c r="C9943" s="6" t="s">
        <v>201</v>
      </c>
      <c r="D9943" s="6" t="s">
        <v>172</v>
      </c>
      <c r="E9943" s="6" t="s">
        <v>177</v>
      </c>
      <c r="F9943" s="34" t="n">
        <v>0.0964347124099731</v>
      </c>
      <c r="G9943" s="34" t="n">
        <v>0.121264541950577</v>
      </c>
      <c r="H9943" s="34" t="n">
        <v>-0.0248298295406036</v>
      </c>
      <c r="I9943" s="34" t="n">
        <v>-0.204757541992146</v>
      </c>
      <c r="J9943" s="35" t="n">
        <v>8.3</v>
      </c>
      <c r="K9943" s="6" t="n">
        <v>0</v>
      </c>
      <c r="L9943" s="35" t="n">
        <v>-1</v>
      </c>
      <c r="M9943" s="6" t="str">
        <f aca="false">IF(I9943&lt;=0,"Below 0%",IF(I9943&lt;=0.05,"0-5%",IF(I9943&lt;=0.1,"5-10%",IF(I9943&lt;=0.2,"10-20%",IF(I9943&lt;=0.4,"20-40%","Above 40%")))))</f>
        <v>Below 0%</v>
      </c>
      <c r="N9943" s="6" t="str">
        <f aca="false">IF(AND(H9943&gt;=Summary!$B$25,I9943&gt;=Summary!$B$26,I9943&lt;=Summary!$B$27,J9943&gt;=Summary!$B$28,J9943&lt;=Summary!$B$29,F9943*J9943&gt;1),"Yes","No")</f>
        <v>No</v>
      </c>
    </row>
    <row r="9944" customFormat="false" ht="15" hidden="false" customHeight="false" outlineLevel="0" collapsed="false">
      <c r="A9944" s="6" t="s">
        <v>156</v>
      </c>
      <c r="B9944" s="45" t="n">
        <v>44653</v>
      </c>
      <c r="C9944" s="6" t="s">
        <v>196</v>
      </c>
      <c r="D9944" s="6" t="s">
        <v>194</v>
      </c>
      <c r="E9944" s="6" t="s">
        <v>187</v>
      </c>
      <c r="F9944" s="34" t="n">
        <v>0.248437613248825</v>
      </c>
      <c r="G9944" s="34" t="n">
        <v>0.0664556962025316</v>
      </c>
      <c r="H9944" s="34" t="n">
        <v>0.181981917046293</v>
      </c>
      <c r="I9944" s="34" t="n">
        <v>2.73839456126804</v>
      </c>
      <c r="J9944" s="35" t="n">
        <v>15</v>
      </c>
      <c r="K9944" s="6" t="n">
        <v>0</v>
      </c>
      <c r="L9944" s="35" t="n">
        <v>-1</v>
      </c>
      <c r="M9944" s="6" t="str">
        <f aca="false">IF(I9944&lt;=0,"Below 0%",IF(I9944&lt;=0.05,"0-5%",IF(I9944&lt;=0.1,"5-10%",IF(I9944&lt;=0.2,"10-20%",IF(I9944&lt;=0.4,"20-40%","Above 40%")))))</f>
        <v>Above 40%</v>
      </c>
      <c r="N9944" s="6" t="str">
        <f aca="false">IF(AND(H9944&gt;=Summary!$B$25,I9944&gt;=Summary!$B$26,I9944&lt;=Summary!$B$27,J9944&gt;=Summary!$B$28,J9944&lt;=Summary!$B$29,F9944*J9944&gt;1),"Yes","No")</f>
        <v>No</v>
      </c>
    </row>
    <row r="9945" customFormat="false" ht="15" hidden="false" customHeight="false" outlineLevel="0" collapsed="false">
      <c r="A9945" s="6" t="s">
        <v>156</v>
      </c>
      <c r="B9945" s="45" t="n">
        <v>44653</v>
      </c>
      <c r="C9945" s="6" t="s">
        <v>196</v>
      </c>
      <c r="D9945" s="6" t="s">
        <v>194</v>
      </c>
      <c r="E9945" s="6" t="s">
        <v>174</v>
      </c>
      <c r="F9945" s="34" t="n">
        <v>0.0900589898228645</v>
      </c>
      <c r="G9945" s="34" t="n">
        <v>0.142405063291139</v>
      </c>
      <c r="H9945" s="34" t="n">
        <v>-0.0523460734682747</v>
      </c>
      <c r="I9945" s="34" t="n">
        <v>-0.367585760354996</v>
      </c>
      <c r="J9945" s="35" t="n">
        <v>7</v>
      </c>
      <c r="K9945" s="6" t="n">
        <v>0</v>
      </c>
      <c r="L9945" s="35" t="n">
        <v>-1</v>
      </c>
      <c r="M9945" s="6" t="str">
        <f aca="false">IF(I9945&lt;=0,"Below 0%",IF(I9945&lt;=0.05,"0-5%",IF(I9945&lt;=0.1,"5-10%",IF(I9945&lt;=0.2,"10-20%",IF(I9945&lt;=0.4,"20-40%","Above 40%")))))</f>
        <v>Below 0%</v>
      </c>
      <c r="N9945" s="6" t="str">
        <f aca="false">IF(AND(H9945&gt;=Summary!$B$25,I9945&gt;=Summary!$B$26,I9945&lt;=Summary!$B$27,J9945&gt;=Summary!$B$28,J9945&lt;=Summary!$B$29,F9945*J9945&gt;1),"Yes","No")</f>
        <v>No</v>
      </c>
    </row>
    <row r="9946" customFormat="false" ht="15" hidden="false" customHeight="false" outlineLevel="0" collapsed="false">
      <c r="A9946" s="6" t="s">
        <v>156</v>
      </c>
      <c r="B9946" s="45" t="n">
        <v>44653</v>
      </c>
      <c r="C9946" s="6" t="s">
        <v>196</v>
      </c>
      <c r="D9946" s="6" t="s">
        <v>194</v>
      </c>
      <c r="E9946" s="6" t="s">
        <v>177</v>
      </c>
      <c r="F9946" s="34" t="n">
        <v>0.661503374576569</v>
      </c>
      <c r="G9946" s="34" t="n">
        <v>0.791139240506329</v>
      </c>
      <c r="H9946" s="34" t="n">
        <v>-0.129635865929761</v>
      </c>
      <c r="I9946" s="34" t="n">
        <v>-0.163859734535217</v>
      </c>
      <c r="J9946" s="35" t="n">
        <v>1.26</v>
      </c>
      <c r="K9946" s="6" t="n">
        <v>1</v>
      </c>
      <c r="L9946" s="35" t="n">
        <v>0.26</v>
      </c>
      <c r="M9946" s="6" t="str">
        <f aca="false">IF(I9946&lt;=0,"Below 0%",IF(I9946&lt;=0.05,"0-5%",IF(I9946&lt;=0.1,"5-10%",IF(I9946&lt;=0.2,"10-20%",IF(I9946&lt;=0.4,"20-40%","Above 40%")))))</f>
        <v>Below 0%</v>
      </c>
      <c r="N9946" s="6" t="str">
        <f aca="false">IF(AND(H9946&gt;=Summary!$B$25,I9946&gt;=Summary!$B$26,I9946&lt;=Summary!$B$27,J9946&gt;=Summary!$B$28,J9946&lt;=Summary!$B$29,F9946*J9946&gt;1),"Yes","No")</f>
        <v>No</v>
      </c>
    </row>
    <row r="9947" customFormat="false" ht="15" hidden="false" customHeight="false" outlineLevel="0" collapsed="false">
      <c r="A9947" s="6" t="s">
        <v>156</v>
      </c>
      <c r="B9947" s="45" t="n">
        <v>44653</v>
      </c>
      <c r="C9947" s="6" t="s">
        <v>190</v>
      </c>
      <c r="D9947" s="6" t="s">
        <v>206</v>
      </c>
      <c r="E9947" s="6" t="s">
        <v>187</v>
      </c>
      <c r="F9947" s="34" t="n">
        <v>0.818574786186218</v>
      </c>
      <c r="G9947" s="34" t="n">
        <v>0.722352135269462</v>
      </c>
      <c r="H9947" s="34" t="n">
        <v>0.0962226509167561</v>
      </c>
      <c r="I9947" s="34" t="n">
        <v>0.133207401513199</v>
      </c>
      <c r="J9947" s="35" t="n">
        <v>1.38</v>
      </c>
      <c r="K9947" s="6" t="n">
        <v>0</v>
      </c>
      <c r="L9947" s="35" t="n">
        <v>-1</v>
      </c>
      <c r="M9947" s="6" t="str">
        <f aca="false">IF(I9947&lt;=0,"Below 0%",IF(I9947&lt;=0.05,"0-5%",IF(I9947&lt;=0.1,"5-10%",IF(I9947&lt;=0.2,"10-20%",IF(I9947&lt;=0.4,"20-40%","Above 40%")))))</f>
        <v>10-20%</v>
      </c>
      <c r="N9947" s="6" t="str">
        <f aca="false">IF(AND(H9947&gt;=Summary!$B$25,I9947&gt;=Summary!$B$26,I9947&lt;=Summary!$B$27,J9947&gt;=Summary!$B$28,J9947&lt;=Summary!$B$29,F9947*J9947&gt;1),"Yes","No")</f>
        <v>No</v>
      </c>
    </row>
    <row r="9948" customFormat="false" ht="15" hidden="false" customHeight="false" outlineLevel="0" collapsed="false">
      <c r="A9948" s="6" t="s">
        <v>156</v>
      </c>
      <c r="B9948" s="45" t="n">
        <v>44653</v>
      </c>
      <c r="C9948" s="6" t="s">
        <v>190</v>
      </c>
      <c r="D9948" s="6" t="s">
        <v>206</v>
      </c>
      <c r="E9948" s="6" t="s">
        <v>174</v>
      </c>
      <c r="F9948" s="34" t="n">
        <v>0.133513122797012</v>
      </c>
      <c r="G9948" s="34" t="n">
        <v>0.187025505942187</v>
      </c>
      <c r="H9948" s="34" t="n">
        <v>-0.0535123831451748</v>
      </c>
      <c r="I9948" s="34" t="n">
        <v>-0.286123450785993</v>
      </c>
      <c r="J9948" s="35" t="n">
        <v>5.33</v>
      </c>
      <c r="K9948" s="6" t="n">
        <v>0</v>
      </c>
      <c r="L9948" s="35" t="n">
        <v>-1</v>
      </c>
      <c r="M9948" s="6" t="str">
        <f aca="false">IF(I9948&lt;=0,"Below 0%",IF(I9948&lt;=0.05,"0-5%",IF(I9948&lt;=0.1,"5-10%",IF(I9948&lt;=0.2,"10-20%",IF(I9948&lt;=0.4,"20-40%","Above 40%")))))</f>
        <v>Below 0%</v>
      </c>
      <c r="N9948" s="6" t="str">
        <f aca="false">IF(AND(H9948&gt;=Summary!$B$25,I9948&gt;=Summary!$B$26,I9948&lt;=Summary!$B$27,J9948&gt;=Summary!$B$28,J9948&lt;=Summary!$B$29,F9948*J9948&gt;1),"Yes","No")</f>
        <v>No</v>
      </c>
    </row>
    <row r="9949" customFormat="false" ht="15" hidden="false" customHeight="false" outlineLevel="0" collapsed="false">
      <c r="A9949" s="6" t="s">
        <v>156</v>
      </c>
      <c r="B9949" s="45" t="n">
        <v>44653</v>
      </c>
      <c r="C9949" s="6" t="s">
        <v>190</v>
      </c>
      <c r="D9949" s="6" t="s">
        <v>206</v>
      </c>
      <c r="E9949" s="6" t="s">
        <v>177</v>
      </c>
      <c r="F9949" s="34" t="n">
        <v>0.0479121208190918</v>
      </c>
      <c r="G9949" s="34" t="n">
        <v>0.0906223587883507</v>
      </c>
      <c r="H9949" s="34" t="n">
        <v>-0.0427102379692589</v>
      </c>
      <c r="I9949" s="34" t="n">
        <v>-0.47129912022053</v>
      </c>
      <c r="J9949" s="35" t="n">
        <v>11</v>
      </c>
      <c r="K9949" s="6" t="n">
        <v>1</v>
      </c>
      <c r="L9949" s="35" t="n">
        <v>10</v>
      </c>
      <c r="M9949" s="6" t="str">
        <f aca="false">IF(I9949&lt;=0,"Below 0%",IF(I9949&lt;=0.05,"0-5%",IF(I9949&lt;=0.1,"5-10%",IF(I9949&lt;=0.2,"10-20%",IF(I9949&lt;=0.4,"20-40%","Above 40%")))))</f>
        <v>Below 0%</v>
      </c>
      <c r="N9949" s="6" t="str">
        <f aca="false">IF(AND(H9949&gt;=Summary!$B$25,I9949&gt;=Summary!$B$26,I9949&lt;=Summary!$B$27,J9949&gt;=Summary!$B$28,J9949&lt;=Summary!$B$29,F9949*J9949&gt;1),"Yes","No")</f>
        <v>No</v>
      </c>
    </row>
    <row r="9950" customFormat="false" ht="15" hidden="false" customHeight="false" outlineLevel="0" collapsed="false">
      <c r="A9950" s="6" t="s">
        <v>156</v>
      </c>
      <c r="B9950" s="45" t="n">
        <v>44653</v>
      </c>
      <c r="C9950" s="6" t="s">
        <v>205</v>
      </c>
      <c r="D9950" s="6" t="s">
        <v>179</v>
      </c>
      <c r="E9950" s="6" t="s">
        <v>187</v>
      </c>
      <c r="F9950" s="34" t="n">
        <v>0.459350496530533</v>
      </c>
      <c r="G9950" s="34" t="n">
        <v>0.400959753167322</v>
      </c>
      <c r="H9950" s="34" t="n">
        <v>0.0583907433632109</v>
      </c>
      <c r="I9950" s="34" t="n">
        <v>0.145627442410272</v>
      </c>
      <c r="J9950" s="35" t="n">
        <v>2.54</v>
      </c>
      <c r="K9950" s="6" t="n">
        <v>0</v>
      </c>
      <c r="L9950" s="35" t="n">
        <v>-1</v>
      </c>
      <c r="M9950" s="6" t="str">
        <f aca="false">IF(I9950&lt;=0,"Below 0%",IF(I9950&lt;=0.05,"0-5%",IF(I9950&lt;=0.1,"5-10%",IF(I9950&lt;=0.2,"10-20%",IF(I9950&lt;=0.4,"20-40%","Above 40%")))))</f>
        <v>10-20%</v>
      </c>
      <c r="N9950" s="6" t="str">
        <f aca="false">IF(AND(H9950&gt;=Summary!$B$25,I9950&gt;=Summary!$B$26,I9950&lt;=Summary!$B$27,J9950&gt;=Summary!$B$28,J9950&lt;=Summary!$B$29,F9950*J9950&gt;1),"Yes","No")</f>
        <v>Yes</v>
      </c>
    </row>
    <row r="9951" customFormat="false" ht="15" hidden="false" customHeight="false" outlineLevel="0" collapsed="false">
      <c r="A9951" s="6" t="s">
        <v>156</v>
      </c>
      <c r="B9951" s="45" t="n">
        <v>44653</v>
      </c>
      <c r="C9951" s="6" t="s">
        <v>205</v>
      </c>
      <c r="D9951" s="6" t="s">
        <v>179</v>
      </c>
      <c r="E9951" s="6" t="s">
        <v>174</v>
      </c>
      <c r="F9951" s="34" t="n">
        <v>0.248455941677094</v>
      </c>
      <c r="G9951" s="34" t="n">
        <v>0.261809196155526</v>
      </c>
      <c r="H9951" s="34" t="n">
        <v>-0.0133532544784329</v>
      </c>
      <c r="I9951" s="34" t="n">
        <v>-0.051003764094293</v>
      </c>
      <c r="J9951" s="35" t="n">
        <v>3.89</v>
      </c>
      <c r="K9951" s="6" t="n">
        <v>1</v>
      </c>
      <c r="L9951" s="35" t="n">
        <v>2.89</v>
      </c>
      <c r="M9951" s="6" t="str">
        <f aca="false">IF(I9951&lt;=0,"Below 0%",IF(I9951&lt;=0.05,"0-5%",IF(I9951&lt;=0.1,"5-10%",IF(I9951&lt;=0.2,"10-20%",IF(I9951&lt;=0.4,"20-40%","Above 40%")))))</f>
        <v>Below 0%</v>
      </c>
      <c r="N9951" s="6" t="str">
        <f aca="false">IF(AND(H9951&gt;=Summary!$B$25,I9951&gt;=Summary!$B$26,I9951&lt;=Summary!$B$27,J9951&gt;=Summary!$B$28,J9951&lt;=Summary!$B$29,F9951*J9951&gt;1),"Yes","No")</f>
        <v>No</v>
      </c>
    </row>
    <row r="9952" customFormat="false" ht="15" hidden="false" customHeight="false" outlineLevel="0" collapsed="false">
      <c r="A9952" s="6" t="s">
        <v>156</v>
      </c>
      <c r="B9952" s="45" t="n">
        <v>44653</v>
      </c>
      <c r="C9952" s="6" t="s">
        <v>205</v>
      </c>
      <c r="D9952" s="6" t="s">
        <v>179</v>
      </c>
      <c r="E9952" s="6" t="s">
        <v>177</v>
      </c>
      <c r="F9952" s="34" t="n">
        <v>0.292193561792374</v>
      </c>
      <c r="G9952" s="34" t="n">
        <v>0.337231050677152</v>
      </c>
      <c r="H9952" s="34" t="n">
        <v>-0.045037488884778</v>
      </c>
      <c r="I9952" s="34" t="n">
        <v>-0.133550836420145</v>
      </c>
      <c r="J9952" s="35" t="n">
        <v>3.02</v>
      </c>
      <c r="K9952" s="6" t="n">
        <v>0</v>
      </c>
      <c r="L9952" s="35" t="n">
        <v>-1</v>
      </c>
      <c r="M9952" s="6" t="str">
        <f aca="false">IF(I9952&lt;=0,"Below 0%",IF(I9952&lt;=0.05,"0-5%",IF(I9952&lt;=0.1,"5-10%",IF(I9952&lt;=0.2,"10-20%",IF(I9952&lt;=0.4,"20-40%","Above 40%")))))</f>
        <v>Below 0%</v>
      </c>
      <c r="N9952" s="6" t="str">
        <f aca="false">IF(AND(H9952&gt;=Summary!$B$25,I9952&gt;=Summary!$B$26,I9952&lt;=Summary!$B$27,J9952&gt;=Summary!$B$28,J9952&lt;=Summary!$B$29,F9952*J9952&gt;1),"Yes","No")</f>
        <v>No</v>
      </c>
    </row>
    <row r="9953" customFormat="false" ht="15" hidden="false" customHeight="false" outlineLevel="0" collapsed="false">
      <c r="A9953" s="6" t="s">
        <v>156</v>
      </c>
      <c r="B9953" s="45" t="n">
        <v>44653</v>
      </c>
      <c r="C9953" s="6" t="s">
        <v>183</v>
      </c>
      <c r="D9953" s="6" t="s">
        <v>198</v>
      </c>
      <c r="E9953" s="6" t="s">
        <v>187</v>
      </c>
      <c r="F9953" s="34" t="n">
        <v>0.720619142055512</v>
      </c>
      <c r="G9953" s="34" t="n">
        <v>0.861611876988335</v>
      </c>
      <c r="H9953" s="34" t="n">
        <v>-0.140992734932824</v>
      </c>
      <c r="I9953" s="34" t="n">
        <v>-0.163638337282034</v>
      </c>
      <c r="J9953" s="35" t="n">
        <v>1.16</v>
      </c>
      <c r="K9953" s="6" t="n">
        <v>1</v>
      </c>
      <c r="L9953" s="35" t="n">
        <v>0.16</v>
      </c>
      <c r="M9953" s="6" t="str">
        <f aca="false">IF(I9953&lt;=0,"Below 0%",IF(I9953&lt;=0.05,"0-5%",IF(I9953&lt;=0.1,"5-10%",IF(I9953&lt;=0.2,"10-20%",IF(I9953&lt;=0.4,"20-40%","Above 40%")))))</f>
        <v>Below 0%</v>
      </c>
      <c r="N9953" s="6" t="str">
        <f aca="false">IF(AND(H9953&gt;=Summary!$B$25,I9953&gt;=Summary!$B$26,I9953&lt;=Summary!$B$27,J9953&gt;=Summary!$B$28,J9953&lt;=Summary!$B$29,F9953*J9953&gt;1),"Yes","No")</f>
        <v>No</v>
      </c>
    </row>
    <row r="9954" customFormat="false" ht="15" hidden="false" customHeight="false" outlineLevel="0" collapsed="false">
      <c r="A9954" s="6" t="s">
        <v>156</v>
      </c>
      <c r="B9954" s="45" t="n">
        <v>44653</v>
      </c>
      <c r="C9954" s="6" t="s">
        <v>183</v>
      </c>
      <c r="D9954" s="6" t="s">
        <v>198</v>
      </c>
      <c r="E9954" s="6" t="s">
        <v>174</v>
      </c>
      <c r="F9954" s="34" t="n">
        <v>0.201241910457611</v>
      </c>
      <c r="G9954" s="34" t="n">
        <v>0.0999469777306469</v>
      </c>
      <c r="H9954" s="34" t="n">
        <v>0.101294932726964</v>
      </c>
      <c r="I9954" s="34" t="n">
        <v>1.01348670091806</v>
      </c>
      <c r="J9954" s="35" t="n">
        <v>10</v>
      </c>
      <c r="K9954" s="6" t="n">
        <v>0</v>
      </c>
      <c r="L9954" s="35" t="n">
        <v>-1</v>
      </c>
      <c r="M9954" s="6" t="str">
        <f aca="false">IF(I9954&lt;=0,"Below 0%",IF(I9954&lt;=0.05,"0-5%",IF(I9954&lt;=0.1,"5-10%",IF(I9954&lt;=0.2,"10-20%",IF(I9954&lt;=0.4,"20-40%","Above 40%")))))</f>
        <v>Above 40%</v>
      </c>
      <c r="N9954" s="6" t="str">
        <f aca="false">IF(AND(H9954&gt;=Summary!$B$25,I9954&gt;=Summary!$B$26,I9954&lt;=Summary!$B$27,J9954&gt;=Summary!$B$28,J9954&lt;=Summary!$B$29,F9954*J9954&gt;1),"Yes","No")</f>
        <v>No</v>
      </c>
    </row>
    <row r="9955" customFormat="false" ht="15" hidden="false" customHeight="false" outlineLevel="0" collapsed="false">
      <c r="A9955" s="6" t="s">
        <v>156</v>
      </c>
      <c r="B9955" s="45" t="n">
        <v>44653</v>
      </c>
      <c r="C9955" s="6" t="s">
        <v>183</v>
      </c>
      <c r="D9955" s="6" t="s">
        <v>198</v>
      </c>
      <c r="E9955" s="6" t="s">
        <v>177</v>
      </c>
      <c r="F9955" s="34" t="n">
        <v>0.0781389251351357</v>
      </c>
      <c r="G9955" s="34" t="n">
        <v>0.038441145281018</v>
      </c>
      <c r="H9955" s="34" t="n">
        <v>0.0396977798541176</v>
      </c>
      <c r="I9955" s="34" t="n">
        <v>1.03268983179125</v>
      </c>
      <c r="J9955" s="35" t="n">
        <v>26</v>
      </c>
      <c r="K9955" s="6" t="n">
        <v>0</v>
      </c>
      <c r="L9955" s="35" t="n">
        <v>-1</v>
      </c>
      <c r="M9955" s="6" t="str">
        <f aca="false">IF(I9955&lt;=0,"Below 0%",IF(I9955&lt;=0.05,"0-5%",IF(I9955&lt;=0.1,"5-10%",IF(I9955&lt;=0.2,"10-20%",IF(I9955&lt;=0.4,"20-40%","Above 40%")))))</f>
        <v>Above 40%</v>
      </c>
      <c r="N9955" s="6" t="str">
        <f aca="false">IF(AND(H9955&gt;=Summary!$B$25,I9955&gt;=Summary!$B$26,I9955&lt;=Summary!$B$27,J9955&gt;=Summary!$B$28,J9955&lt;=Summary!$B$29,F9955*J9955&gt;1),"Yes","No")</f>
        <v>No</v>
      </c>
    </row>
    <row r="9956" customFormat="false" ht="15" hidden="false" customHeight="false" outlineLevel="0" collapsed="false">
      <c r="A9956" s="6" t="s">
        <v>156</v>
      </c>
      <c r="B9956" s="45" t="n">
        <v>44653</v>
      </c>
      <c r="C9956" s="6" t="s">
        <v>176</v>
      </c>
      <c r="D9956" s="6" t="s">
        <v>195</v>
      </c>
      <c r="E9956" s="6" t="s">
        <v>187</v>
      </c>
      <c r="F9956" s="34" t="n">
        <v>0.634114325046539</v>
      </c>
      <c r="G9956" s="34" t="n">
        <v>0.642627632988219</v>
      </c>
      <c r="H9956" s="34" t="n">
        <v>-0.00851330794167915</v>
      </c>
      <c r="I9956" s="34" t="n">
        <v>-0.0132476530803574</v>
      </c>
      <c r="J9956" s="35" t="n">
        <v>1.56</v>
      </c>
      <c r="K9956" s="6" t="n">
        <v>0</v>
      </c>
      <c r="L9956" s="35" t="n">
        <v>-1</v>
      </c>
      <c r="M9956" s="6" t="str">
        <f aca="false">IF(I9956&lt;=0,"Below 0%",IF(I9956&lt;=0.05,"0-5%",IF(I9956&lt;=0.1,"5-10%",IF(I9956&lt;=0.2,"10-20%",IF(I9956&lt;=0.4,"20-40%","Above 40%")))))</f>
        <v>Below 0%</v>
      </c>
      <c r="N9956" s="6" t="str">
        <f aca="false">IF(AND(H9956&gt;=Summary!$B$25,I9956&gt;=Summary!$B$26,I9956&lt;=Summary!$B$27,J9956&gt;=Summary!$B$28,J9956&lt;=Summary!$B$29,F9956*J9956&gt;1),"Yes","No")</f>
        <v>No</v>
      </c>
    </row>
    <row r="9957" customFormat="false" ht="15" hidden="false" customHeight="false" outlineLevel="0" collapsed="false">
      <c r="A9957" s="6" t="s">
        <v>156</v>
      </c>
      <c r="B9957" s="45" t="n">
        <v>44653</v>
      </c>
      <c r="C9957" s="6" t="s">
        <v>176</v>
      </c>
      <c r="D9957" s="6" t="s">
        <v>195</v>
      </c>
      <c r="E9957" s="6" t="s">
        <v>174</v>
      </c>
      <c r="F9957" s="34" t="n">
        <v>0.269884467124939</v>
      </c>
      <c r="G9957" s="34" t="n">
        <v>0.208853980721171</v>
      </c>
      <c r="H9957" s="34" t="n">
        <v>0.0610304864037679</v>
      </c>
      <c r="I9957" s="34" t="n">
        <v>0.292216055413596</v>
      </c>
      <c r="J9957" s="35" t="n">
        <v>4.8</v>
      </c>
      <c r="K9957" s="6" t="n">
        <v>1</v>
      </c>
      <c r="L9957" s="35" t="n">
        <v>3.8</v>
      </c>
      <c r="M9957" s="6" t="str">
        <f aca="false">IF(I9957&lt;=0,"Below 0%",IF(I9957&lt;=0.05,"0-5%",IF(I9957&lt;=0.1,"5-10%",IF(I9957&lt;=0.2,"10-20%",IF(I9957&lt;=0.4,"20-40%","Above 40%")))))</f>
        <v>20-40%</v>
      </c>
      <c r="N9957" s="6" t="str">
        <f aca="false">IF(AND(H9957&gt;=Summary!$B$25,I9957&gt;=Summary!$B$26,I9957&lt;=Summary!$B$27,J9957&gt;=Summary!$B$28,J9957&lt;=Summary!$B$29,F9957*J9957&gt;1),"Yes","No")</f>
        <v>Yes</v>
      </c>
    </row>
    <row r="9958" customFormat="false" ht="15" hidden="false" customHeight="false" outlineLevel="0" collapsed="false">
      <c r="A9958" s="6" t="s">
        <v>156</v>
      </c>
      <c r="B9958" s="45" t="n">
        <v>44653</v>
      </c>
      <c r="C9958" s="6" t="s">
        <v>176</v>
      </c>
      <c r="D9958" s="6" t="s">
        <v>195</v>
      </c>
      <c r="E9958" s="6" t="s">
        <v>177</v>
      </c>
      <c r="F9958" s="34" t="n">
        <v>0.0960012376308441</v>
      </c>
      <c r="G9958" s="34" t="n">
        <v>0.148518386290611</v>
      </c>
      <c r="H9958" s="34" t="n">
        <v>-0.0525171486597664</v>
      </c>
      <c r="I9958" s="34" t="n">
        <v>-0.353607051432706</v>
      </c>
      <c r="J9958" s="35" t="n">
        <v>6.75</v>
      </c>
      <c r="K9958" s="6" t="n">
        <v>0</v>
      </c>
      <c r="L9958" s="35" t="n">
        <v>-1</v>
      </c>
      <c r="M9958" s="6" t="str">
        <f aca="false">IF(I9958&lt;=0,"Below 0%",IF(I9958&lt;=0.05,"0-5%",IF(I9958&lt;=0.1,"5-10%",IF(I9958&lt;=0.2,"10-20%",IF(I9958&lt;=0.4,"20-40%","Above 40%")))))</f>
        <v>Below 0%</v>
      </c>
      <c r="N9958" s="6" t="str">
        <f aca="false">IF(AND(H9958&gt;=Summary!$B$25,I9958&gt;=Summary!$B$26,I9958&lt;=Summary!$B$27,J9958&gt;=Summary!$B$28,J9958&lt;=Summary!$B$29,F9958*J9958&gt;1),"Yes","No")</f>
        <v>No</v>
      </c>
    </row>
    <row r="9959" customFormat="false" ht="15" hidden="false" customHeight="false" outlineLevel="0" collapsed="false">
      <c r="A9959" s="6" t="s">
        <v>156</v>
      </c>
      <c r="B9959" s="45" t="n">
        <v>44653</v>
      </c>
      <c r="C9959" s="6" t="s">
        <v>203</v>
      </c>
      <c r="D9959" s="6" t="s">
        <v>182</v>
      </c>
      <c r="E9959" s="6" t="s">
        <v>187</v>
      </c>
      <c r="F9959" s="34" t="n">
        <v>0.500777840614319</v>
      </c>
      <c r="G9959" s="34" t="n">
        <v>0.322220340631902</v>
      </c>
      <c r="H9959" s="34" t="n">
        <v>0.178557499982417</v>
      </c>
      <c r="I9959" s="34" t="n">
        <v>0.554147201359945</v>
      </c>
      <c r="J9959" s="35" t="n">
        <v>3.13</v>
      </c>
      <c r="K9959" s="6" t="n">
        <v>1</v>
      </c>
      <c r="L9959" s="35" t="n">
        <v>2.13</v>
      </c>
      <c r="M9959" s="6" t="str">
        <f aca="false">IF(I9959&lt;=0,"Below 0%",IF(I9959&lt;=0.05,"0-5%",IF(I9959&lt;=0.1,"5-10%",IF(I9959&lt;=0.2,"10-20%",IF(I9959&lt;=0.4,"20-40%","Above 40%")))))</f>
        <v>Above 40%</v>
      </c>
      <c r="N9959" s="6" t="str">
        <f aca="false">IF(AND(H9959&gt;=Summary!$B$25,I9959&gt;=Summary!$B$26,I9959&lt;=Summary!$B$27,J9959&gt;=Summary!$B$28,J9959&lt;=Summary!$B$29,F9959*J9959&gt;1),"Yes","No")</f>
        <v>No</v>
      </c>
    </row>
    <row r="9960" customFormat="false" ht="15" hidden="false" customHeight="false" outlineLevel="0" collapsed="false">
      <c r="A9960" s="6" t="s">
        <v>156</v>
      </c>
      <c r="B9960" s="45" t="n">
        <v>44653</v>
      </c>
      <c r="C9960" s="6" t="s">
        <v>203</v>
      </c>
      <c r="D9960" s="6" t="s">
        <v>182</v>
      </c>
      <c r="E9960" s="6" t="s">
        <v>174</v>
      </c>
      <c r="F9960" s="34" t="n">
        <v>0.251019775867462</v>
      </c>
      <c r="G9960" s="34" t="n">
        <v>0.305621110962986</v>
      </c>
      <c r="H9960" s="34" t="n">
        <v>-0.0546013350955238</v>
      </c>
      <c r="I9960" s="34" t="n">
        <v>-0.178656948544816</v>
      </c>
      <c r="J9960" s="35" t="n">
        <v>3.3</v>
      </c>
      <c r="K9960" s="6" t="n">
        <v>0</v>
      </c>
      <c r="L9960" s="35" t="n">
        <v>-1</v>
      </c>
      <c r="M9960" s="6" t="str">
        <f aca="false">IF(I9960&lt;=0,"Below 0%",IF(I9960&lt;=0.05,"0-5%",IF(I9960&lt;=0.1,"5-10%",IF(I9960&lt;=0.2,"10-20%",IF(I9960&lt;=0.4,"20-40%","Above 40%")))))</f>
        <v>Below 0%</v>
      </c>
      <c r="N9960" s="6" t="str">
        <f aca="false">IF(AND(H9960&gt;=Summary!$B$25,I9960&gt;=Summary!$B$26,I9960&lt;=Summary!$B$27,J9960&gt;=Summary!$B$28,J9960&lt;=Summary!$B$29,F9960*J9960&gt;1),"Yes","No")</f>
        <v>No</v>
      </c>
    </row>
    <row r="9961" customFormat="false" ht="15" hidden="false" customHeight="false" outlineLevel="0" collapsed="false">
      <c r="A9961" s="6" t="s">
        <v>156</v>
      </c>
      <c r="B9961" s="45" t="n">
        <v>44653</v>
      </c>
      <c r="C9961" s="6" t="s">
        <v>203</v>
      </c>
      <c r="D9961" s="6" t="s">
        <v>182</v>
      </c>
      <c r="E9961" s="6" t="s">
        <v>177</v>
      </c>
      <c r="F9961" s="34" t="n">
        <v>0.24820239841938</v>
      </c>
      <c r="G9961" s="34" t="n">
        <v>0.372158548405112</v>
      </c>
      <c r="H9961" s="34" t="n">
        <v>-0.123956149985732</v>
      </c>
      <c r="I9961" s="34" t="n">
        <v>-0.333073499230225</v>
      </c>
      <c r="J9961" s="35" t="n">
        <v>2.71</v>
      </c>
      <c r="K9961" s="6" t="n">
        <v>0</v>
      </c>
      <c r="L9961" s="35" t="n">
        <v>-1</v>
      </c>
      <c r="M9961" s="6" t="str">
        <f aca="false">IF(I9961&lt;=0,"Below 0%",IF(I9961&lt;=0.05,"0-5%",IF(I9961&lt;=0.1,"5-10%",IF(I9961&lt;=0.2,"10-20%",IF(I9961&lt;=0.4,"20-40%","Above 40%")))))</f>
        <v>Below 0%</v>
      </c>
      <c r="N9961" s="6" t="str">
        <f aca="false">IF(AND(H9961&gt;=Summary!$B$25,I9961&gt;=Summary!$B$26,I9961&lt;=Summary!$B$27,J9961&gt;=Summary!$B$28,J9961&lt;=Summary!$B$29,F9961*J9961&gt;1),"Yes","No")</f>
        <v>No</v>
      </c>
    </row>
    <row r="9962" customFormat="false" ht="15" hidden="false" customHeight="false" outlineLevel="0" collapsed="false">
      <c r="A9962" s="6" t="s">
        <v>156</v>
      </c>
      <c r="B9962" s="45" t="n">
        <v>44654</v>
      </c>
      <c r="C9962" s="6" t="s">
        <v>181</v>
      </c>
      <c r="D9962" s="6" t="s">
        <v>188</v>
      </c>
      <c r="E9962" s="6" t="s">
        <v>187</v>
      </c>
      <c r="F9962" s="34" t="n">
        <v>0.717669606208801</v>
      </c>
      <c r="G9962" s="34" t="n">
        <v>0.638686131386861</v>
      </c>
      <c r="H9962" s="34" t="n">
        <v>0.07898347482194</v>
      </c>
      <c r="I9962" s="34" t="n">
        <v>0.123665554864066</v>
      </c>
      <c r="J9962" s="35" t="n">
        <v>1.56</v>
      </c>
      <c r="K9962" s="6" t="n">
        <v>1</v>
      </c>
      <c r="L9962" s="35" t="n">
        <v>0.56</v>
      </c>
      <c r="M9962" s="6" t="str">
        <f aca="false">IF(I9962&lt;=0,"Below 0%",IF(I9962&lt;=0.05,"0-5%",IF(I9962&lt;=0.1,"5-10%",IF(I9962&lt;=0.2,"10-20%",IF(I9962&lt;=0.4,"20-40%","Above 40%")))))</f>
        <v>10-20%</v>
      </c>
      <c r="N9962" s="6" t="str">
        <f aca="false">IF(AND(H9962&gt;=Summary!$B$25,I9962&gt;=Summary!$B$26,I9962&lt;=Summary!$B$27,J9962&gt;=Summary!$B$28,J9962&lt;=Summary!$B$29,F9962*J9962&gt;1),"Yes","No")</f>
        <v>No</v>
      </c>
    </row>
    <row r="9963" customFormat="false" ht="15" hidden="false" customHeight="false" outlineLevel="0" collapsed="false">
      <c r="A9963" s="6" t="s">
        <v>156</v>
      </c>
      <c r="B9963" s="45" t="n">
        <v>44654</v>
      </c>
      <c r="C9963" s="6" t="s">
        <v>181</v>
      </c>
      <c r="D9963" s="6" t="s">
        <v>188</v>
      </c>
      <c r="E9963" s="6" t="s">
        <v>174</v>
      </c>
      <c r="F9963" s="34" t="n">
        <v>0.185242861509323</v>
      </c>
      <c r="G9963" s="34" t="n">
        <v>0.218978102189781</v>
      </c>
      <c r="H9963" s="34" t="n">
        <v>-0.0337352406804579</v>
      </c>
      <c r="I9963" s="34" t="n">
        <v>-0.154057599107424</v>
      </c>
      <c r="J9963" s="35" t="n">
        <v>4.55</v>
      </c>
      <c r="K9963" s="6" t="n">
        <v>0</v>
      </c>
      <c r="L9963" s="35" t="n">
        <v>-1</v>
      </c>
      <c r="M9963" s="6" t="str">
        <f aca="false">IF(I9963&lt;=0,"Below 0%",IF(I9963&lt;=0.05,"0-5%",IF(I9963&lt;=0.1,"5-10%",IF(I9963&lt;=0.2,"10-20%",IF(I9963&lt;=0.4,"20-40%","Above 40%")))))</f>
        <v>Below 0%</v>
      </c>
      <c r="N9963" s="6" t="str">
        <f aca="false">IF(AND(H9963&gt;=Summary!$B$25,I9963&gt;=Summary!$B$26,I9963&lt;=Summary!$B$27,J9963&gt;=Summary!$B$28,J9963&lt;=Summary!$B$29,F9963*J9963&gt;1),"Yes","No")</f>
        <v>No</v>
      </c>
    </row>
    <row r="9964" customFormat="false" ht="15" hidden="false" customHeight="false" outlineLevel="0" collapsed="false">
      <c r="A9964" s="6" t="s">
        <v>156</v>
      </c>
      <c r="B9964" s="45" t="n">
        <v>44654</v>
      </c>
      <c r="C9964" s="6" t="s">
        <v>181</v>
      </c>
      <c r="D9964" s="6" t="s">
        <v>188</v>
      </c>
      <c r="E9964" s="6" t="s">
        <v>177</v>
      </c>
      <c r="F9964" s="34" t="n">
        <v>0.0970875397324562</v>
      </c>
      <c r="G9964" s="34" t="n">
        <v>0.142335766423358</v>
      </c>
      <c r="H9964" s="34" t="n">
        <v>-0.0452482266909015</v>
      </c>
      <c r="I9964" s="34" t="n">
        <v>-0.317897797777103</v>
      </c>
      <c r="J9964" s="35" t="n">
        <v>7</v>
      </c>
      <c r="K9964" s="6" t="n">
        <v>0</v>
      </c>
      <c r="L9964" s="35" t="n">
        <v>-1</v>
      </c>
      <c r="M9964" s="6" t="str">
        <f aca="false">IF(I9964&lt;=0,"Below 0%",IF(I9964&lt;=0.05,"0-5%",IF(I9964&lt;=0.1,"5-10%",IF(I9964&lt;=0.2,"10-20%",IF(I9964&lt;=0.4,"20-40%","Above 40%")))))</f>
        <v>Below 0%</v>
      </c>
      <c r="N9964" s="6" t="str">
        <f aca="false">IF(AND(H9964&gt;=Summary!$B$25,I9964&gt;=Summary!$B$26,I9964&lt;=Summary!$B$27,J9964&gt;=Summary!$B$28,J9964&lt;=Summary!$B$29,F9964*J9964&gt;1),"Yes","No")</f>
        <v>No</v>
      </c>
    </row>
    <row r="9965" customFormat="false" ht="15" hidden="false" customHeight="false" outlineLevel="0" collapsed="false">
      <c r="A9965" s="6" t="s">
        <v>156</v>
      </c>
      <c r="B9965" s="45" t="n">
        <v>44654</v>
      </c>
      <c r="C9965" s="6" t="s">
        <v>189</v>
      </c>
      <c r="D9965" s="6" t="s">
        <v>173</v>
      </c>
      <c r="E9965" s="6" t="s">
        <v>187</v>
      </c>
      <c r="F9965" s="34" t="n">
        <v>0.739760041236877</v>
      </c>
      <c r="G9965" s="34" t="n">
        <v>0.540337023196785</v>
      </c>
      <c r="H9965" s="34" t="n">
        <v>0.199423018040093</v>
      </c>
      <c r="I9965" s="34" t="n">
        <v>0.36907154142474</v>
      </c>
      <c r="J9965" s="35" t="n">
        <v>1.85</v>
      </c>
      <c r="K9965" s="6" t="n">
        <v>1</v>
      </c>
      <c r="L9965" s="35" t="n">
        <v>0.85</v>
      </c>
      <c r="M9965" s="6" t="str">
        <f aca="false">IF(I9965&lt;=0,"Below 0%",IF(I9965&lt;=0.05,"0-5%",IF(I9965&lt;=0.1,"5-10%",IF(I9965&lt;=0.2,"10-20%",IF(I9965&lt;=0.4,"20-40%","Above 40%")))))</f>
        <v>20-40%</v>
      </c>
      <c r="N9965" s="6" t="str">
        <f aca="false">IF(AND(H9965&gt;=Summary!$B$25,I9965&gt;=Summary!$B$26,I9965&lt;=Summary!$B$27,J9965&gt;=Summary!$B$28,J9965&lt;=Summary!$B$29,F9965*J9965&gt;1),"Yes","No")</f>
        <v>Yes</v>
      </c>
    </row>
    <row r="9966" customFormat="false" ht="15" hidden="false" customHeight="false" outlineLevel="0" collapsed="false">
      <c r="A9966" s="6" t="s">
        <v>156</v>
      </c>
      <c r="B9966" s="45" t="n">
        <v>44654</v>
      </c>
      <c r="C9966" s="6" t="s">
        <v>189</v>
      </c>
      <c r="D9966" s="6" t="s">
        <v>173</v>
      </c>
      <c r="E9966" s="6" t="s">
        <v>174</v>
      </c>
      <c r="F9966" s="34" t="n">
        <v>0.160705775022507</v>
      </c>
      <c r="G9966" s="34" t="n">
        <v>0.25565818233096</v>
      </c>
      <c r="H9966" s="34" t="n">
        <v>-0.0949524073084529</v>
      </c>
      <c r="I9966" s="34" t="n">
        <v>-0.371403748719191</v>
      </c>
      <c r="J9966" s="35" t="n">
        <v>3.91</v>
      </c>
      <c r="K9966" s="6" t="n">
        <v>0</v>
      </c>
      <c r="L9966" s="35" t="n">
        <v>-1</v>
      </c>
      <c r="M9966" s="6" t="str">
        <f aca="false">IF(I9966&lt;=0,"Below 0%",IF(I9966&lt;=0.05,"0-5%",IF(I9966&lt;=0.1,"5-10%",IF(I9966&lt;=0.2,"10-20%",IF(I9966&lt;=0.4,"20-40%","Above 40%")))))</f>
        <v>Below 0%</v>
      </c>
      <c r="N9966" s="6" t="str">
        <f aca="false">IF(AND(H9966&gt;=Summary!$B$25,I9966&gt;=Summary!$B$26,I9966&lt;=Summary!$B$27,J9966&gt;=Summary!$B$28,J9966&lt;=Summary!$B$29,F9966*J9966&gt;1),"Yes","No")</f>
        <v>No</v>
      </c>
    </row>
    <row r="9967" customFormat="false" ht="15" hidden="false" customHeight="false" outlineLevel="0" collapsed="false">
      <c r="A9967" s="6" t="s">
        <v>156</v>
      </c>
      <c r="B9967" s="45" t="n">
        <v>44654</v>
      </c>
      <c r="C9967" s="6" t="s">
        <v>189</v>
      </c>
      <c r="D9967" s="6" t="s">
        <v>173</v>
      </c>
      <c r="E9967" s="6" t="s">
        <v>177</v>
      </c>
      <c r="F9967" s="34" t="n">
        <v>0.0995341539382935</v>
      </c>
      <c r="G9967" s="34" t="n">
        <v>0.204004794472256</v>
      </c>
      <c r="H9967" s="34" t="n">
        <v>-0.104470640533962</v>
      </c>
      <c r="I9967" s="34" t="n">
        <v>-0.512098947498854</v>
      </c>
      <c r="J9967" s="35" t="n">
        <v>4.9</v>
      </c>
      <c r="K9967" s="6" t="n">
        <v>0</v>
      </c>
      <c r="L9967" s="35" t="n">
        <v>-1</v>
      </c>
      <c r="M9967" s="6" t="str">
        <f aca="false">IF(I9967&lt;=0,"Below 0%",IF(I9967&lt;=0.05,"0-5%",IF(I9967&lt;=0.1,"5-10%",IF(I9967&lt;=0.2,"10-20%",IF(I9967&lt;=0.4,"20-40%","Above 40%")))))</f>
        <v>Below 0%</v>
      </c>
      <c r="N9967" s="6" t="str">
        <f aca="false">IF(AND(H9967&gt;=Summary!$B$25,I9967&gt;=Summary!$B$26,I9967&lt;=Summary!$B$27,J9967&gt;=Summary!$B$28,J9967&lt;=Summary!$B$29,F9967*J9967&gt;1),"Yes","No")</f>
        <v>No</v>
      </c>
    </row>
    <row r="9968" customFormat="false" ht="15" hidden="false" customHeight="false" outlineLevel="0" collapsed="false">
      <c r="A9968" s="6" t="s">
        <v>156</v>
      </c>
      <c r="B9968" s="45" t="n">
        <v>44655</v>
      </c>
      <c r="C9968" s="6" t="s">
        <v>180</v>
      </c>
      <c r="D9968" s="6" t="s">
        <v>185</v>
      </c>
      <c r="E9968" s="6" t="s">
        <v>187</v>
      </c>
      <c r="F9968" s="34" t="n">
        <v>0.31297641992569</v>
      </c>
      <c r="G9968" s="34" t="n">
        <v>0.234911238812759</v>
      </c>
      <c r="H9968" s="34" t="n">
        <v>0.0780651811129307</v>
      </c>
      <c r="I9968" s="34" t="n">
        <v>0.33231777886606</v>
      </c>
      <c r="J9968" s="35" t="n">
        <v>4.25</v>
      </c>
      <c r="K9968" s="6" t="n">
        <v>1</v>
      </c>
      <c r="L9968" s="35" t="n">
        <v>3.25</v>
      </c>
      <c r="M9968" s="6" t="str">
        <f aca="false">IF(I9968&lt;=0,"Below 0%",IF(I9968&lt;=0.05,"0-5%",IF(I9968&lt;=0.1,"5-10%",IF(I9968&lt;=0.2,"10-20%",IF(I9968&lt;=0.4,"20-40%","Above 40%")))))</f>
        <v>20-40%</v>
      </c>
      <c r="N9968" s="6" t="str">
        <f aca="false">IF(AND(H9968&gt;=Summary!$B$25,I9968&gt;=Summary!$B$26,I9968&lt;=Summary!$B$27,J9968&gt;=Summary!$B$28,J9968&lt;=Summary!$B$29,F9968*J9968&gt;1),"Yes","No")</f>
        <v>Yes</v>
      </c>
    </row>
    <row r="9969" customFormat="false" ht="15" hidden="false" customHeight="false" outlineLevel="0" collapsed="false">
      <c r="A9969" s="6" t="s">
        <v>156</v>
      </c>
      <c r="B9969" s="45" t="n">
        <v>44655</v>
      </c>
      <c r="C9969" s="6" t="s">
        <v>180</v>
      </c>
      <c r="D9969" s="6" t="s">
        <v>185</v>
      </c>
      <c r="E9969" s="6" t="s">
        <v>174</v>
      </c>
      <c r="F9969" s="34" t="n">
        <v>0.217952772974968</v>
      </c>
      <c r="G9969" s="34" t="n">
        <v>0.28044178790849</v>
      </c>
      <c r="H9969" s="34" t="n">
        <v>-0.0624890149335225</v>
      </c>
      <c r="I9969" s="34" t="n">
        <v>-0.22282347933794</v>
      </c>
      <c r="J9969" s="35" t="n">
        <v>3.56</v>
      </c>
      <c r="K9969" s="6" t="n">
        <v>0</v>
      </c>
      <c r="L9969" s="35" t="n">
        <v>-1</v>
      </c>
      <c r="M9969" s="6" t="str">
        <f aca="false">IF(I9969&lt;=0,"Below 0%",IF(I9969&lt;=0.05,"0-5%",IF(I9969&lt;=0.1,"5-10%",IF(I9969&lt;=0.2,"10-20%",IF(I9969&lt;=0.4,"20-40%","Above 40%")))))</f>
        <v>Below 0%</v>
      </c>
      <c r="N9969" s="6" t="str">
        <f aca="false">IF(AND(H9969&gt;=Summary!$B$25,I9969&gt;=Summary!$B$26,I9969&lt;=Summary!$B$27,J9969&gt;=Summary!$B$28,J9969&lt;=Summary!$B$29,F9969*J9969&gt;1),"Yes","No")</f>
        <v>No</v>
      </c>
    </row>
    <row r="9970" customFormat="false" ht="15" hidden="false" customHeight="false" outlineLevel="0" collapsed="false">
      <c r="A9970" s="6" t="s">
        <v>156</v>
      </c>
      <c r="B9970" s="45" t="n">
        <v>44655</v>
      </c>
      <c r="C9970" s="6" t="s">
        <v>180</v>
      </c>
      <c r="D9970" s="6" t="s">
        <v>185</v>
      </c>
      <c r="E9970" s="6" t="s">
        <v>177</v>
      </c>
      <c r="F9970" s="34" t="n">
        <v>0.469070851802826</v>
      </c>
      <c r="G9970" s="34" t="n">
        <v>0.48464697327875</v>
      </c>
      <c r="H9970" s="34" t="n">
        <v>-0.0155761214759245</v>
      </c>
      <c r="I9970" s="34" t="n">
        <v>-0.032139108123483</v>
      </c>
      <c r="J9970" s="35" t="n">
        <v>2.06</v>
      </c>
      <c r="K9970" s="6" t="n">
        <v>0</v>
      </c>
      <c r="L9970" s="35" t="n">
        <v>-1</v>
      </c>
      <c r="M9970" s="6" t="str">
        <f aca="false">IF(I9970&lt;=0,"Below 0%",IF(I9970&lt;=0.05,"0-5%",IF(I9970&lt;=0.1,"5-10%",IF(I9970&lt;=0.2,"10-20%",IF(I9970&lt;=0.4,"20-40%","Above 40%")))))</f>
        <v>Below 0%</v>
      </c>
      <c r="N9970" s="6" t="str">
        <f aca="false">IF(AND(H9970&gt;=Summary!$B$25,I9970&gt;=Summary!$B$26,I9970&lt;=Summary!$B$27,J9970&gt;=Summary!$B$28,J9970&lt;=Summary!$B$29,F9970*J9970&gt;1),"Yes","No")</f>
        <v>No</v>
      </c>
    </row>
    <row r="9971" customFormat="false" ht="15" hidden="false" customHeight="false" outlineLevel="0" collapsed="false">
      <c r="A9971" s="6" t="s">
        <v>156</v>
      </c>
      <c r="B9971" s="45" t="n">
        <v>44657</v>
      </c>
      <c r="C9971" s="6" t="s">
        <v>196</v>
      </c>
      <c r="D9971" s="6" t="s">
        <v>173</v>
      </c>
      <c r="E9971" s="6" t="s">
        <v>187</v>
      </c>
      <c r="F9971" s="34" t="n">
        <v>0.488008707761765</v>
      </c>
      <c r="G9971" s="34" t="n">
        <v>0.367356343357467</v>
      </c>
      <c r="H9971" s="34" t="n">
        <v>0.120652364404298</v>
      </c>
      <c r="I9971" s="34" t="n">
        <v>0.328434139183745</v>
      </c>
      <c r="J9971" s="35" t="n">
        <v>2.75</v>
      </c>
      <c r="K9971" s="6" t="n">
        <v>1</v>
      </c>
      <c r="L9971" s="35" t="n">
        <v>1.75</v>
      </c>
      <c r="M9971" s="6" t="str">
        <f aca="false">IF(I9971&lt;=0,"Below 0%",IF(I9971&lt;=0.05,"0-5%",IF(I9971&lt;=0.1,"5-10%",IF(I9971&lt;=0.2,"10-20%",IF(I9971&lt;=0.4,"20-40%","Above 40%")))))</f>
        <v>20-40%</v>
      </c>
      <c r="N9971" s="6" t="str">
        <f aca="false">IF(AND(H9971&gt;=Summary!$B$25,I9971&gt;=Summary!$B$26,I9971&lt;=Summary!$B$27,J9971&gt;=Summary!$B$28,J9971&lt;=Summary!$B$29,F9971*J9971&gt;1),"Yes","No")</f>
        <v>Yes</v>
      </c>
    </row>
    <row r="9972" customFormat="false" ht="15" hidden="false" customHeight="false" outlineLevel="0" collapsed="false">
      <c r="A9972" s="6" t="s">
        <v>156</v>
      </c>
      <c r="B9972" s="45" t="n">
        <v>44657</v>
      </c>
      <c r="C9972" s="6" t="s">
        <v>196</v>
      </c>
      <c r="D9972" s="6" t="s">
        <v>173</v>
      </c>
      <c r="E9972" s="6" t="s">
        <v>174</v>
      </c>
      <c r="F9972" s="34" t="n">
        <v>0.168587297201157</v>
      </c>
      <c r="G9972" s="34" t="n">
        <v>0.309886485961053</v>
      </c>
      <c r="H9972" s="34" t="n">
        <v>-0.141299188759897</v>
      </c>
      <c r="I9972" s="34" t="n">
        <v>-0.45597079950642</v>
      </c>
      <c r="J9972" s="35" t="n">
        <v>3.26</v>
      </c>
      <c r="K9972" s="6" t="n">
        <v>0</v>
      </c>
      <c r="L9972" s="35" t="n">
        <v>-1</v>
      </c>
      <c r="M9972" s="6" t="str">
        <f aca="false">IF(I9972&lt;=0,"Below 0%",IF(I9972&lt;=0.05,"0-5%",IF(I9972&lt;=0.1,"5-10%",IF(I9972&lt;=0.2,"10-20%",IF(I9972&lt;=0.4,"20-40%","Above 40%")))))</f>
        <v>Below 0%</v>
      </c>
      <c r="N9972" s="6" t="str">
        <f aca="false">IF(AND(H9972&gt;=Summary!$B$25,I9972&gt;=Summary!$B$26,I9972&lt;=Summary!$B$27,J9972&gt;=Summary!$B$28,J9972&lt;=Summary!$B$29,F9972*J9972&gt;1),"Yes","No")</f>
        <v>No</v>
      </c>
    </row>
    <row r="9973" customFormat="false" ht="15" hidden="false" customHeight="false" outlineLevel="0" collapsed="false">
      <c r="A9973" s="6" t="s">
        <v>156</v>
      </c>
      <c r="B9973" s="45" t="n">
        <v>44657</v>
      </c>
      <c r="C9973" s="6" t="s">
        <v>196</v>
      </c>
      <c r="D9973" s="6" t="s">
        <v>173</v>
      </c>
      <c r="E9973" s="6" t="s">
        <v>177</v>
      </c>
      <c r="F9973" s="34" t="n">
        <v>0.343403995037079</v>
      </c>
      <c r="G9973" s="34" t="n">
        <v>0.32275717068148</v>
      </c>
      <c r="H9973" s="34" t="n">
        <v>0.0206468243555986</v>
      </c>
      <c r="I9973" s="34" t="n">
        <v>0.0639701491743909</v>
      </c>
      <c r="J9973" s="35" t="n">
        <v>3.13</v>
      </c>
      <c r="K9973" s="6" t="n">
        <v>0</v>
      </c>
      <c r="L9973" s="35" t="n">
        <v>-1</v>
      </c>
      <c r="M9973" s="6" t="str">
        <f aca="false">IF(I9973&lt;=0,"Below 0%",IF(I9973&lt;=0.05,"0-5%",IF(I9973&lt;=0.1,"5-10%",IF(I9973&lt;=0.2,"10-20%",IF(I9973&lt;=0.4,"20-40%","Above 40%")))))</f>
        <v>5-10%</v>
      </c>
      <c r="N9973" s="6" t="str">
        <f aca="false">IF(AND(H9973&gt;=Summary!$B$25,I9973&gt;=Summary!$B$26,I9973&lt;=Summary!$B$27,J9973&gt;=Summary!$B$28,J9973&lt;=Summary!$B$29,F9973*J9973&gt;1),"Yes","No")</f>
        <v>No</v>
      </c>
    </row>
    <row r="9974" customFormat="false" ht="15" hidden="false" customHeight="false" outlineLevel="0" collapsed="false">
      <c r="A9974" s="6" t="s">
        <v>156</v>
      </c>
      <c r="B9974" s="45" t="n">
        <v>44659</v>
      </c>
      <c r="C9974" s="6" t="s">
        <v>188</v>
      </c>
      <c r="D9974" s="6" t="s">
        <v>203</v>
      </c>
      <c r="E9974" s="6" t="s">
        <v>187</v>
      </c>
      <c r="F9974" s="34" t="n">
        <v>0.393977731466293</v>
      </c>
      <c r="G9974" s="34" t="n">
        <v>0.419005621852076</v>
      </c>
      <c r="H9974" s="34" t="n">
        <v>-0.025027890385783</v>
      </c>
      <c r="I9974" s="34" t="n">
        <v>-0.0597316338505328</v>
      </c>
      <c r="J9974" s="35" t="n">
        <v>2.4</v>
      </c>
      <c r="K9974" s="6" t="n">
        <v>1</v>
      </c>
      <c r="L9974" s="35" t="n">
        <v>1.4</v>
      </c>
      <c r="M9974" s="6" t="str">
        <f aca="false">IF(I9974&lt;=0,"Below 0%",IF(I9974&lt;=0.05,"0-5%",IF(I9974&lt;=0.1,"5-10%",IF(I9974&lt;=0.2,"10-20%",IF(I9974&lt;=0.4,"20-40%","Above 40%")))))</f>
        <v>Below 0%</v>
      </c>
      <c r="N9974" s="6" t="str">
        <f aca="false">IF(AND(H9974&gt;=Summary!$B$25,I9974&gt;=Summary!$B$26,I9974&lt;=Summary!$B$27,J9974&gt;=Summary!$B$28,J9974&lt;=Summary!$B$29,F9974*J9974&gt;1),"Yes","No")</f>
        <v>No</v>
      </c>
    </row>
    <row r="9975" customFormat="false" ht="15" hidden="false" customHeight="false" outlineLevel="0" collapsed="false">
      <c r="A9975" s="6" t="s">
        <v>156</v>
      </c>
      <c r="B9975" s="45" t="n">
        <v>44659</v>
      </c>
      <c r="C9975" s="6" t="s">
        <v>188</v>
      </c>
      <c r="D9975" s="6" t="s">
        <v>203</v>
      </c>
      <c r="E9975" s="6" t="s">
        <v>174</v>
      </c>
      <c r="F9975" s="34" t="n">
        <v>0.261693805456162</v>
      </c>
      <c r="G9975" s="34" t="n">
        <v>0.308470396455516</v>
      </c>
      <c r="H9975" s="34" t="n">
        <v>-0.0467765909993548</v>
      </c>
      <c r="I9975" s="34" t="n">
        <v>-0.151640454114372</v>
      </c>
      <c r="J9975" s="35" t="n">
        <v>3.26</v>
      </c>
      <c r="K9975" s="6" t="n">
        <v>0</v>
      </c>
      <c r="L9975" s="35" t="n">
        <v>-1</v>
      </c>
      <c r="M9975" s="6" t="str">
        <f aca="false">IF(I9975&lt;=0,"Below 0%",IF(I9975&lt;=0.05,"0-5%",IF(I9975&lt;=0.1,"5-10%",IF(I9975&lt;=0.2,"10-20%",IF(I9975&lt;=0.4,"20-40%","Above 40%")))))</f>
        <v>Below 0%</v>
      </c>
      <c r="N9975" s="6" t="str">
        <f aca="false">IF(AND(H9975&gt;=Summary!$B$25,I9975&gt;=Summary!$B$26,I9975&lt;=Summary!$B$27,J9975&gt;=Summary!$B$28,J9975&lt;=Summary!$B$29,F9975*J9975&gt;1),"Yes","No")</f>
        <v>No</v>
      </c>
    </row>
    <row r="9976" customFormat="false" ht="15" hidden="false" customHeight="false" outlineLevel="0" collapsed="false">
      <c r="A9976" s="6" t="s">
        <v>156</v>
      </c>
      <c r="B9976" s="45" t="n">
        <v>44659</v>
      </c>
      <c r="C9976" s="6" t="s">
        <v>188</v>
      </c>
      <c r="D9976" s="6" t="s">
        <v>203</v>
      </c>
      <c r="E9976" s="6" t="s">
        <v>177</v>
      </c>
      <c r="F9976" s="34" t="n">
        <v>0.344328463077545</v>
      </c>
      <c r="G9976" s="34" t="n">
        <v>0.272523981692407</v>
      </c>
      <c r="H9976" s="34" t="n">
        <v>0.0718044813851378</v>
      </c>
      <c r="I9976" s="34" t="n">
        <v>0.263479496150112</v>
      </c>
      <c r="J9976" s="35" t="n">
        <v>3.69</v>
      </c>
      <c r="K9976" s="6" t="n">
        <v>0</v>
      </c>
      <c r="L9976" s="35" t="n">
        <v>-1</v>
      </c>
      <c r="M9976" s="6" t="str">
        <f aca="false">IF(I9976&lt;=0,"Below 0%",IF(I9976&lt;=0.05,"0-5%",IF(I9976&lt;=0.1,"5-10%",IF(I9976&lt;=0.2,"10-20%",IF(I9976&lt;=0.4,"20-40%","Above 40%")))))</f>
        <v>20-40%</v>
      </c>
      <c r="N9976" s="6" t="str">
        <f aca="false">IF(AND(H9976&gt;=Summary!$B$25,I9976&gt;=Summary!$B$26,I9976&lt;=Summary!$B$27,J9976&gt;=Summary!$B$28,J9976&lt;=Summary!$B$29,F9976*J9976&gt;1),"Yes","No")</f>
        <v>Yes</v>
      </c>
    </row>
    <row r="9977" customFormat="false" ht="15" hidden="false" customHeight="false" outlineLevel="0" collapsed="false">
      <c r="A9977" s="6" t="s">
        <v>156</v>
      </c>
      <c r="B9977" s="45" t="n">
        <v>44660</v>
      </c>
      <c r="C9977" s="6" t="s">
        <v>185</v>
      </c>
      <c r="D9977" s="6" t="s">
        <v>201</v>
      </c>
      <c r="E9977" s="6" t="s">
        <v>187</v>
      </c>
      <c r="F9977" s="34" t="n">
        <v>0.765545070171356</v>
      </c>
      <c r="G9977" s="34" t="n">
        <v>0.587169264226169</v>
      </c>
      <c r="H9977" s="34" t="n">
        <v>0.178375805945187</v>
      </c>
      <c r="I9977" s="34" t="n">
        <v>0.30378941271776</v>
      </c>
      <c r="J9977" s="35" t="n">
        <v>1.7</v>
      </c>
      <c r="K9977" s="6" t="n">
        <v>0</v>
      </c>
      <c r="L9977" s="35" t="n">
        <v>-1</v>
      </c>
      <c r="M9977" s="6" t="str">
        <f aca="false">IF(I9977&lt;=0,"Below 0%",IF(I9977&lt;=0.05,"0-5%",IF(I9977&lt;=0.1,"5-10%",IF(I9977&lt;=0.2,"10-20%",IF(I9977&lt;=0.4,"20-40%","Above 40%")))))</f>
        <v>20-40%</v>
      </c>
      <c r="N9977" s="6" t="str">
        <f aca="false">IF(AND(H9977&gt;=Summary!$B$25,I9977&gt;=Summary!$B$26,I9977&lt;=Summary!$B$27,J9977&gt;=Summary!$B$28,J9977&lt;=Summary!$B$29,F9977*J9977&gt;1),"Yes","No")</f>
        <v>No</v>
      </c>
    </row>
    <row r="9978" customFormat="false" ht="15" hidden="false" customHeight="false" outlineLevel="0" collapsed="false">
      <c r="A9978" s="6" t="s">
        <v>156</v>
      </c>
      <c r="B9978" s="45" t="n">
        <v>44660</v>
      </c>
      <c r="C9978" s="6" t="s">
        <v>185</v>
      </c>
      <c r="D9978" s="6" t="s">
        <v>201</v>
      </c>
      <c r="E9978" s="6" t="s">
        <v>174</v>
      </c>
      <c r="F9978" s="34" t="n">
        <v>0.126895979046822</v>
      </c>
      <c r="G9978" s="34" t="n">
        <v>0.24646611090975</v>
      </c>
      <c r="H9978" s="34" t="n">
        <v>-0.119570131862928</v>
      </c>
      <c r="I9978" s="34" t="n">
        <v>-0.485138226190911</v>
      </c>
      <c r="J9978" s="35" t="n">
        <v>4.05</v>
      </c>
      <c r="K9978" s="6" t="n">
        <v>0</v>
      </c>
      <c r="L9978" s="35" t="n">
        <v>-1</v>
      </c>
      <c r="M9978" s="6" t="str">
        <f aca="false">IF(I9978&lt;=0,"Below 0%",IF(I9978&lt;=0.05,"0-5%",IF(I9978&lt;=0.1,"5-10%",IF(I9978&lt;=0.2,"10-20%",IF(I9978&lt;=0.4,"20-40%","Above 40%")))))</f>
        <v>Below 0%</v>
      </c>
      <c r="N9978" s="6" t="str">
        <f aca="false">IF(AND(H9978&gt;=Summary!$B$25,I9978&gt;=Summary!$B$26,I9978&lt;=Summary!$B$27,J9978&gt;=Summary!$B$28,J9978&lt;=Summary!$B$29,F9978*J9978&gt;1),"Yes","No")</f>
        <v>No</v>
      </c>
    </row>
    <row r="9979" customFormat="false" ht="15" hidden="false" customHeight="false" outlineLevel="0" collapsed="false">
      <c r="A9979" s="6" t="s">
        <v>156</v>
      </c>
      <c r="B9979" s="45" t="n">
        <v>44660</v>
      </c>
      <c r="C9979" s="6" t="s">
        <v>185</v>
      </c>
      <c r="D9979" s="6" t="s">
        <v>201</v>
      </c>
      <c r="E9979" s="6" t="s">
        <v>177</v>
      </c>
      <c r="F9979" s="34" t="n">
        <v>0.107558950781822</v>
      </c>
      <c r="G9979" s="34" t="n">
        <v>0.166364624864081</v>
      </c>
      <c r="H9979" s="34" t="n">
        <v>-0.058805674082259</v>
      </c>
      <c r="I9979" s="34" t="n">
        <v>-0.353474629178546</v>
      </c>
      <c r="J9979" s="35" t="n">
        <v>6</v>
      </c>
      <c r="K9979" s="6" t="n">
        <v>1</v>
      </c>
      <c r="L9979" s="35" t="n">
        <v>5</v>
      </c>
      <c r="M9979" s="6" t="str">
        <f aca="false">IF(I9979&lt;=0,"Below 0%",IF(I9979&lt;=0.05,"0-5%",IF(I9979&lt;=0.1,"5-10%",IF(I9979&lt;=0.2,"10-20%",IF(I9979&lt;=0.4,"20-40%","Above 40%")))))</f>
        <v>Below 0%</v>
      </c>
      <c r="N9979" s="6" t="str">
        <f aca="false">IF(AND(H9979&gt;=Summary!$B$25,I9979&gt;=Summary!$B$26,I9979&lt;=Summary!$B$27,J9979&gt;=Summary!$B$28,J9979&lt;=Summary!$B$29,F9979*J9979&gt;1),"Yes","No")</f>
        <v>No</v>
      </c>
    </row>
    <row r="9980" customFormat="false" ht="15" hidden="false" customHeight="false" outlineLevel="0" collapsed="false">
      <c r="A9980" s="6" t="s">
        <v>156</v>
      </c>
      <c r="B9980" s="45" t="n">
        <v>44660</v>
      </c>
      <c r="C9980" s="6" t="s">
        <v>182</v>
      </c>
      <c r="D9980" s="6" t="s">
        <v>181</v>
      </c>
      <c r="E9980" s="6" t="s">
        <v>187</v>
      </c>
      <c r="F9980" s="34" t="n">
        <v>0.325640887022018</v>
      </c>
      <c r="G9980" s="34" t="n">
        <v>0.302389279844929</v>
      </c>
      <c r="H9980" s="34" t="n">
        <v>0.0232516071770899</v>
      </c>
      <c r="I9980" s="34" t="n">
        <v>0.0768929612485394</v>
      </c>
      <c r="J9980" s="35" t="n">
        <v>3.3</v>
      </c>
      <c r="K9980" s="6" t="n">
        <v>0</v>
      </c>
      <c r="L9980" s="35" t="n">
        <v>-1</v>
      </c>
      <c r="M9980" s="6" t="str">
        <f aca="false">IF(I9980&lt;=0,"Below 0%",IF(I9980&lt;=0.05,"0-5%",IF(I9980&lt;=0.1,"5-10%",IF(I9980&lt;=0.2,"10-20%",IF(I9980&lt;=0.4,"20-40%","Above 40%")))))</f>
        <v>5-10%</v>
      </c>
      <c r="N9980" s="6" t="str">
        <f aca="false">IF(AND(H9980&gt;=Summary!$B$25,I9980&gt;=Summary!$B$26,I9980&lt;=Summary!$B$27,J9980&gt;=Summary!$B$28,J9980&lt;=Summary!$B$29,F9980*J9980&gt;1),"Yes","No")</f>
        <v>No</v>
      </c>
    </row>
    <row r="9981" customFormat="false" ht="15" hidden="false" customHeight="false" outlineLevel="0" collapsed="false">
      <c r="A9981" s="6" t="s">
        <v>156</v>
      </c>
      <c r="B9981" s="45" t="n">
        <v>44660</v>
      </c>
      <c r="C9981" s="6" t="s">
        <v>182</v>
      </c>
      <c r="D9981" s="6" t="s">
        <v>181</v>
      </c>
      <c r="E9981" s="6" t="s">
        <v>174</v>
      </c>
      <c r="F9981" s="34" t="n">
        <v>0.209328696131706</v>
      </c>
      <c r="G9981" s="34" t="n">
        <v>0.271164299860941</v>
      </c>
      <c r="H9981" s="34" t="n">
        <v>-0.0618356037292351</v>
      </c>
      <c r="I9981" s="34" t="n">
        <v>-0.22803740669751</v>
      </c>
      <c r="J9981" s="35" t="n">
        <v>3.68</v>
      </c>
      <c r="K9981" s="6" t="n">
        <v>0</v>
      </c>
      <c r="L9981" s="35" t="n">
        <v>-1</v>
      </c>
      <c r="M9981" s="6" t="str">
        <f aca="false">IF(I9981&lt;=0,"Below 0%",IF(I9981&lt;=0.05,"0-5%",IF(I9981&lt;=0.1,"5-10%",IF(I9981&lt;=0.2,"10-20%",IF(I9981&lt;=0.4,"20-40%","Above 40%")))))</f>
        <v>Below 0%</v>
      </c>
      <c r="N9981" s="6" t="str">
        <f aca="false">IF(AND(H9981&gt;=Summary!$B$25,I9981&gt;=Summary!$B$26,I9981&lt;=Summary!$B$27,J9981&gt;=Summary!$B$28,J9981&lt;=Summary!$B$29,F9981*J9981&gt;1),"Yes","No")</f>
        <v>No</v>
      </c>
    </row>
    <row r="9982" customFormat="false" ht="15" hidden="false" customHeight="false" outlineLevel="0" collapsed="false">
      <c r="A9982" s="6" t="s">
        <v>156</v>
      </c>
      <c r="B9982" s="45" t="n">
        <v>44660</v>
      </c>
      <c r="C9982" s="6" t="s">
        <v>182</v>
      </c>
      <c r="D9982" s="6" t="s">
        <v>181</v>
      </c>
      <c r="E9982" s="6" t="s">
        <v>177</v>
      </c>
      <c r="F9982" s="34" t="n">
        <v>0.465030401945114</v>
      </c>
      <c r="G9982" s="34" t="n">
        <v>0.42644642029413</v>
      </c>
      <c r="H9982" s="34" t="n">
        <v>0.0385839816509841</v>
      </c>
      <c r="I9982" s="34" t="n">
        <v>0.0904779119129944</v>
      </c>
      <c r="J9982" s="35" t="n">
        <v>2.34</v>
      </c>
      <c r="K9982" s="6" t="n">
        <v>1</v>
      </c>
      <c r="L9982" s="35" t="n">
        <v>1.34</v>
      </c>
      <c r="M9982" s="6" t="str">
        <f aca="false">IF(I9982&lt;=0,"Below 0%",IF(I9982&lt;=0.05,"0-5%",IF(I9982&lt;=0.1,"5-10%",IF(I9982&lt;=0.2,"10-20%",IF(I9982&lt;=0.4,"20-40%","Above 40%")))))</f>
        <v>5-10%</v>
      </c>
      <c r="N9982" s="6" t="str">
        <f aca="false">IF(AND(H9982&gt;=Summary!$B$25,I9982&gt;=Summary!$B$26,I9982&lt;=Summary!$B$27,J9982&gt;=Summary!$B$28,J9982&lt;=Summary!$B$29,F9982*J9982&gt;1),"Yes","No")</f>
        <v>No</v>
      </c>
    </row>
    <row r="9983" customFormat="false" ht="15" hidden="false" customHeight="false" outlineLevel="0" collapsed="false">
      <c r="A9983" s="6" t="s">
        <v>156</v>
      </c>
      <c r="B9983" s="45" t="n">
        <v>44660</v>
      </c>
      <c r="C9983" s="6" t="s">
        <v>173</v>
      </c>
      <c r="D9983" s="6" t="s">
        <v>176</v>
      </c>
      <c r="E9983" s="6" t="s">
        <v>187</v>
      </c>
      <c r="F9983" s="34" t="n">
        <v>0.236986875534058</v>
      </c>
      <c r="G9983" s="34" t="n">
        <v>0.209988649262202</v>
      </c>
      <c r="H9983" s="34" t="n">
        <v>0.0269982262718556</v>
      </c>
      <c r="I9983" s="34" t="n">
        <v>0.128569931597323</v>
      </c>
      <c r="J9983" s="35" t="n">
        <v>4.74</v>
      </c>
      <c r="K9983" s="6" t="n">
        <v>1</v>
      </c>
      <c r="L9983" s="35" t="n">
        <v>3.74</v>
      </c>
      <c r="M9983" s="6" t="str">
        <f aca="false">IF(I9983&lt;=0,"Below 0%",IF(I9983&lt;=0.05,"0-5%",IF(I9983&lt;=0.1,"5-10%",IF(I9983&lt;=0.2,"10-20%",IF(I9983&lt;=0.4,"20-40%","Above 40%")))))</f>
        <v>10-20%</v>
      </c>
      <c r="N9983" s="6" t="str">
        <f aca="false">IF(AND(H9983&gt;=Summary!$B$25,I9983&gt;=Summary!$B$26,I9983&lt;=Summary!$B$27,J9983&gt;=Summary!$B$28,J9983&lt;=Summary!$B$29,F9983*J9983&gt;1),"Yes","No")</f>
        <v>No</v>
      </c>
    </row>
    <row r="9984" customFormat="false" ht="15" hidden="false" customHeight="false" outlineLevel="0" collapsed="false">
      <c r="A9984" s="6" t="s">
        <v>156</v>
      </c>
      <c r="B9984" s="45" t="n">
        <v>44660</v>
      </c>
      <c r="C9984" s="6" t="s">
        <v>173</v>
      </c>
      <c r="D9984" s="6" t="s">
        <v>176</v>
      </c>
      <c r="E9984" s="6" t="s">
        <v>174</v>
      </c>
      <c r="F9984" s="34" t="n">
        <v>0.154208287596703</v>
      </c>
      <c r="G9984" s="34" t="n">
        <v>0.251986379114642</v>
      </c>
      <c r="H9984" s="34" t="n">
        <v>-0.0977780915179399</v>
      </c>
      <c r="I9984" s="34" t="n">
        <v>-0.388029273095969</v>
      </c>
      <c r="J9984" s="35" t="n">
        <v>3.95</v>
      </c>
      <c r="K9984" s="6" t="n">
        <v>0</v>
      </c>
      <c r="L9984" s="35" t="n">
        <v>-1</v>
      </c>
      <c r="M9984" s="6" t="str">
        <f aca="false">IF(I9984&lt;=0,"Below 0%",IF(I9984&lt;=0.05,"0-5%",IF(I9984&lt;=0.1,"5-10%",IF(I9984&lt;=0.2,"10-20%",IF(I9984&lt;=0.4,"20-40%","Above 40%")))))</f>
        <v>Below 0%</v>
      </c>
      <c r="N9984" s="6" t="str">
        <f aca="false">IF(AND(H9984&gt;=Summary!$B$25,I9984&gt;=Summary!$B$26,I9984&lt;=Summary!$B$27,J9984&gt;=Summary!$B$28,J9984&lt;=Summary!$B$29,F9984*J9984&gt;1),"Yes","No")</f>
        <v>No</v>
      </c>
    </row>
    <row r="9985" customFormat="false" ht="15" hidden="false" customHeight="false" outlineLevel="0" collapsed="false">
      <c r="A9985" s="6" t="s">
        <v>156</v>
      </c>
      <c r="B9985" s="45" t="n">
        <v>44660</v>
      </c>
      <c r="C9985" s="6" t="s">
        <v>173</v>
      </c>
      <c r="D9985" s="6" t="s">
        <v>176</v>
      </c>
      <c r="E9985" s="6" t="s">
        <v>177</v>
      </c>
      <c r="F9985" s="34" t="n">
        <v>0.608804821968079</v>
      </c>
      <c r="G9985" s="34" t="n">
        <v>0.538024971623155</v>
      </c>
      <c r="H9985" s="34" t="n">
        <v>0.0707798503449232</v>
      </c>
      <c r="I9985" s="34" t="n">
        <v>0.131554953911134</v>
      </c>
      <c r="J9985" s="35" t="n">
        <v>1.85</v>
      </c>
      <c r="K9985" s="6" t="n">
        <v>0</v>
      </c>
      <c r="L9985" s="35" t="n">
        <v>-1</v>
      </c>
      <c r="M9985" s="6" t="str">
        <f aca="false">IF(I9985&lt;=0,"Below 0%",IF(I9985&lt;=0.05,"0-5%",IF(I9985&lt;=0.1,"5-10%",IF(I9985&lt;=0.2,"10-20%",IF(I9985&lt;=0.4,"20-40%","Above 40%")))))</f>
        <v>10-20%</v>
      </c>
      <c r="N9985" s="6" t="str">
        <f aca="false">IF(AND(H9985&gt;=Summary!$B$25,I9985&gt;=Summary!$B$26,I9985&lt;=Summary!$B$27,J9985&gt;=Summary!$B$28,J9985&lt;=Summary!$B$29,F9985*J9985&gt;1),"Yes","No")</f>
        <v>Yes</v>
      </c>
    </row>
    <row r="9986" customFormat="false" ht="15" hidden="false" customHeight="false" outlineLevel="0" collapsed="false">
      <c r="A9986" s="6" t="s">
        <v>156</v>
      </c>
      <c r="B9986" s="45" t="n">
        <v>44660</v>
      </c>
      <c r="C9986" s="6" t="s">
        <v>179</v>
      </c>
      <c r="D9986" s="6" t="s">
        <v>190</v>
      </c>
      <c r="E9986" s="6" t="s">
        <v>187</v>
      </c>
      <c r="F9986" s="34" t="n">
        <v>0.218142986297607</v>
      </c>
      <c r="G9986" s="34" t="n">
        <v>0.239045061546342</v>
      </c>
      <c r="H9986" s="34" t="n">
        <v>-0.0209020752487347</v>
      </c>
      <c r="I9986" s="34" t="n">
        <v>-0.0874398956980024</v>
      </c>
      <c r="J9986" s="35" t="n">
        <v>4.19</v>
      </c>
      <c r="K9986" s="6" t="n">
        <v>0</v>
      </c>
      <c r="L9986" s="35" t="n">
        <v>-1</v>
      </c>
      <c r="M9986" s="6" t="str">
        <f aca="false">IF(I9986&lt;=0,"Below 0%",IF(I9986&lt;=0.05,"0-5%",IF(I9986&lt;=0.1,"5-10%",IF(I9986&lt;=0.2,"10-20%",IF(I9986&lt;=0.4,"20-40%","Above 40%")))))</f>
        <v>Below 0%</v>
      </c>
      <c r="N9986" s="6" t="str">
        <f aca="false">IF(AND(H9986&gt;=Summary!$B$25,I9986&gt;=Summary!$B$26,I9986&lt;=Summary!$B$27,J9986&gt;=Summary!$B$28,J9986&lt;=Summary!$B$29,F9986*J9986&gt;1),"Yes","No")</f>
        <v>No</v>
      </c>
    </row>
    <row r="9987" customFormat="false" ht="15" hidden="false" customHeight="false" outlineLevel="0" collapsed="false">
      <c r="A9987" s="6" t="s">
        <v>156</v>
      </c>
      <c r="B9987" s="45" t="n">
        <v>44660</v>
      </c>
      <c r="C9987" s="6" t="s">
        <v>179</v>
      </c>
      <c r="D9987" s="6" t="s">
        <v>190</v>
      </c>
      <c r="E9987" s="6" t="s">
        <v>174</v>
      </c>
      <c r="F9987" s="34" t="n">
        <v>0.179291978478432</v>
      </c>
      <c r="G9987" s="34" t="n">
        <v>0.260155534514071</v>
      </c>
      <c r="H9987" s="34" t="n">
        <v>-0.0808635560356393</v>
      </c>
      <c r="I9987" s="34" t="n">
        <v>-0.310827736902386</v>
      </c>
      <c r="J9987" s="35" t="n">
        <v>3.85</v>
      </c>
      <c r="K9987" s="6" t="n">
        <v>0</v>
      </c>
      <c r="L9987" s="35" t="n">
        <v>-1</v>
      </c>
      <c r="M9987" s="6" t="str">
        <f aca="false">IF(I9987&lt;=0,"Below 0%",IF(I9987&lt;=0.05,"0-5%",IF(I9987&lt;=0.1,"5-10%",IF(I9987&lt;=0.2,"10-20%",IF(I9987&lt;=0.4,"20-40%","Above 40%")))))</f>
        <v>Below 0%</v>
      </c>
      <c r="N9987" s="6" t="str">
        <f aca="false">IF(AND(H9987&gt;=Summary!$B$25,I9987&gt;=Summary!$B$26,I9987&lt;=Summary!$B$27,J9987&gt;=Summary!$B$28,J9987&lt;=Summary!$B$29,F9987*J9987&gt;1),"Yes","No")</f>
        <v>No</v>
      </c>
    </row>
    <row r="9988" customFormat="false" ht="15" hidden="false" customHeight="false" outlineLevel="0" collapsed="false">
      <c r="A9988" s="6" t="s">
        <v>156</v>
      </c>
      <c r="B9988" s="45" t="n">
        <v>44660</v>
      </c>
      <c r="C9988" s="6" t="s">
        <v>179</v>
      </c>
      <c r="D9988" s="6" t="s">
        <v>190</v>
      </c>
      <c r="E9988" s="6" t="s">
        <v>177</v>
      </c>
      <c r="F9988" s="34" t="n">
        <v>0.602565050125122</v>
      </c>
      <c r="G9988" s="34" t="n">
        <v>0.500799403939587</v>
      </c>
      <c r="H9988" s="34" t="n">
        <v>0.101765646185535</v>
      </c>
      <c r="I9988" s="34" t="n">
        <v>0.203206404370664</v>
      </c>
      <c r="J9988" s="35" t="n">
        <v>2</v>
      </c>
      <c r="K9988" s="6" t="n">
        <v>1</v>
      </c>
      <c r="L9988" s="35" t="n">
        <v>1</v>
      </c>
      <c r="M9988" s="6" t="str">
        <f aca="false">IF(I9988&lt;=0,"Below 0%",IF(I9988&lt;=0.05,"0-5%",IF(I9988&lt;=0.1,"5-10%",IF(I9988&lt;=0.2,"10-20%",IF(I9988&lt;=0.4,"20-40%","Above 40%")))))</f>
        <v>20-40%</v>
      </c>
      <c r="N9988" s="6" t="str">
        <f aca="false">IF(AND(H9988&gt;=Summary!$B$25,I9988&gt;=Summary!$B$26,I9988&lt;=Summary!$B$27,J9988&gt;=Summary!$B$28,J9988&lt;=Summary!$B$29,F9988*J9988&gt;1),"Yes","No")</f>
        <v>Yes</v>
      </c>
    </row>
    <row r="9989" customFormat="false" ht="15" hidden="false" customHeight="false" outlineLevel="0" collapsed="false">
      <c r="A9989" s="6" t="s">
        <v>156</v>
      </c>
      <c r="B9989" s="45" t="n">
        <v>44660</v>
      </c>
      <c r="C9989" s="6" t="s">
        <v>198</v>
      </c>
      <c r="D9989" s="6" t="s">
        <v>205</v>
      </c>
      <c r="E9989" s="6" t="s">
        <v>187</v>
      </c>
      <c r="F9989" s="34" t="n">
        <v>0.462506860494614</v>
      </c>
      <c r="G9989" s="34" t="n">
        <v>0.359920877435966</v>
      </c>
      <c r="H9989" s="34" t="n">
        <v>0.102585983058648</v>
      </c>
      <c r="I9989" s="34" t="n">
        <v>0.285023707958977</v>
      </c>
      <c r="J9989" s="35" t="n">
        <v>2.77</v>
      </c>
      <c r="K9989" s="6" t="n">
        <v>0</v>
      </c>
      <c r="L9989" s="35" t="n">
        <v>-1</v>
      </c>
      <c r="M9989" s="6" t="str">
        <f aca="false">IF(I9989&lt;=0,"Below 0%",IF(I9989&lt;=0.05,"0-5%",IF(I9989&lt;=0.1,"5-10%",IF(I9989&lt;=0.2,"10-20%",IF(I9989&lt;=0.4,"20-40%","Above 40%")))))</f>
        <v>20-40%</v>
      </c>
      <c r="N9989" s="6" t="str">
        <f aca="false">IF(AND(H9989&gt;=Summary!$B$25,I9989&gt;=Summary!$B$26,I9989&lt;=Summary!$B$27,J9989&gt;=Summary!$B$28,J9989&lt;=Summary!$B$29,F9989*J9989&gt;1),"Yes","No")</f>
        <v>Yes</v>
      </c>
    </row>
    <row r="9990" customFormat="false" ht="15" hidden="false" customHeight="false" outlineLevel="0" collapsed="false">
      <c r="A9990" s="6" t="s">
        <v>156</v>
      </c>
      <c r="B9990" s="45" t="n">
        <v>44660</v>
      </c>
      <c r="C9990" s="6" t="s">
        <v>198</v>
      </c>
      <c r="D9990" s="6" t="s">
        <v>205</v>
      </c>
      <c r="E9990" s="6" t="s">
        <v>174</v>
      </c>
      <c r="F9990" s="34" t="n">
        <v>0.254008591175079</v>
      </c>
      <c r="G9990" s="34" t="n">
        <v>0.269454278512872</v>
      </c>
      <c r="H9990" s="34" t="n">
        <v>-0.0154456873377925</v>
      </c>
      <c r="I9990" s="34" t="n">
        <v>-0.0573221083110568</v>
      </c>
      <c r="J9990" s="35" t="n">
        <v>3.7</v>
      </c>
      <c r="K9990" s="6" t="n">
        <v>0</v>
      </c>
      <c r="L9990" s="35" t="n">
        <v>-1</v>
      </c>
      <c r="M9990" s="6" t="str">
        <f aca="false">IF(I9990&lt;=0,"Below 0%",IF(I9990&lt;=0.05,"0-5%",IF(I9990&lt;=0.1,"5-10%",IF(I9990&lt;=0.2,"10-20%",IF(I9990&lt;=0.4,"20-40%","Above 40%")))))</f>
        <v>Below 0%</v>
      </c>
      <c r="N9990" s="6" t="str">
        <f aca="false">IF(AND(H9990&gt;=Summary!$B$25,I9990&gt;=Summary!$B$26,I9990&lt;=Summary!$B$27,J9990&gt;=Summary!$B$28,J9990&lt;=Summary!$B$29,F9990*J9990&gt;1),"Yes","No")</f>
        <v>No</v>
      </c>
    </row>
    <row r="9991" customFormat="false" ht="15" hidden="false" customHeight="false" outlineLevel="0" collapsed="false">
      <c r="A9991" s="6" t="s">
        <v>156</v>
      </c>
      <c r="B9991" s="45" t="n">
        <v>44660</v>
      </c>
      <c r="C9991" s="6" t="s">
        <v>198</v>
      </c>
      <c r="D9991" s="6" t="s">
        <v>205</v>
      </c>
      <c r="E9991" s="6" t="s">
        <v>177</v>
      </c>
      <c r="F9991" s="34" t="n">
        <v>0.283484578132629</v>
      </c>
      <c r="G9991" s="34" t="n">
        <v>0.370624844051162</v>
      </c>
      <c r="H9991" s="34" t="n">
        <v>-0.0871402659185327</v>
      </c>
      <c r="I9991" s="34" t="n">
        <v>-0.235117173921842</v>
      </c>
      <c r="J9991" s="35" t="n">
        <v>2.69</v>
      </c>
      <c r="K9991" s="6" t="n">
        <v>1</v>
      </c>
      <c r="L9991" s="35" t="n">
        <v>1.69</v>
      </c>
      <c r="M9991" s="6" t="str">
        <f aca="false">IF(I9991&lt;=0,"Below 0%",IF(I9991&lt;=0.05,"0-5%",IF(I9991&lt;=0.1,"5-10%",IF(I9991&lt;=0.2,"10-20%",IF(I9991&lt;=0.4,"20-40%","Above 40%")))))</f>
        <v>Below 0%</v>
      </c>
      <c r="N9991" s="6" t="str">
        <f aca="false">IF(AND(H9991&gt;=Summary!$B$25,I9991&gt;=Summary!$B$26,I9991&lt;=Summary!$B$27,J9991&gt;=Summary!$B$28,J9991&lt;=Summary!$B$29,F9991*J9991&gt;1),"Yes","No")</f>
        <v>No</v>
      </c>
    </row>
    <row r="9992" customFormat="false" ht="15" hidden="false" customHeight="false" outlineLevel="0" collapsed="false">
      <c r="A9992" s="6" t="s">
        <v>156</v>
      </c>
      <c r="B9992" s="45" t="n">
        <v>44661</v>
      </c>
      <c r="C9992" s="6" t="s">
        <v>206</v>
      </c>
      <c r="D9992" s="6" t="s">
        <v>189</v>
      </c>
      <c r="E9992" s="6" t="s">
        <v>187</v>
      </c>
      <c r="F9992" s="34" t="n">
        <v>0.308454066514969</v>
      </c>
      <c r="G9992" s="34" t="n">
        <v>0.35525308379413</v>
      </c>
      <c r="H9992" s="34" t="n">
        <v>-0.0467990172791613</v>
      </c>
      <c r="I9992" s="34" t="n">
        <v>-0.1317343027099</v>
      </c>
      <c r="J9992" s="35" t="n">
        <v>2.86</v>
      </c>
      <c r="K9992" s="6" t="n">
        <v>1</v>
      </c>
      <c r="L9992" s="35" t="n">
        <v>1.86</v>
      </c>
      <c r="M9992" s="6" t="str">
        <f aca="false">IF(I9992&lt;=0,"Below 0%",IF(I9992&lt;=0.05,"0-5%",IF(I9992&lt;=0.1,"5-10%",IF(I9992&lt;=0.2,"10-20%",IF(I9992&lt;=0.4,"20-40%","Above 40%")))))</f>
        <v>Below 0%</v>
      </c>
      <c r="N9992" s="6" t="str">
        <f aca="false">IF(AND(H9992&gt;=Summary!$B$25,I9992&gt;=Summary!$B$26,I9992&lt;=Summary!$B$27,J9992&gt;=Summary!$B$28,J9992&lt;=Summary!$B$29,F9992*J9992&gt;1),"Yes","No")</f>
        <v>No</v>
      </c>
    </row>
    <row r="9993" customFormat="false" ht="15" hidden="false" customHeight="false" outlineLevel="0" collapsed="false">
      <c r="A9993" s="6" t="s">
        <v>156</v>
      </c>
      <c r="B9993" s="45" t="n">
        <v>44661</v>
      </c>
      <c r="C9993" s="6" t="s">
        <v>206</v>
      </c>
      <c r="D9993" s="6" t="s">
        <v>189</v>
      </c>
      <c r="E9993" s="6" t="s">
        <v>174</v>
      </c>
      <c r="F9993" s="34" t="n">
        <v>0.283315598964691</v>
      </c>
      <c r="G9993" s="34" t="n">
        <v>0.291960867715866</v>
      </c>
      <c r="H9993" s="34" t="n">
        <v>-0.00864526875117438</v>
      </c>
      <c r="I9993" s="34" t="n">
        <v>-0.0296110530798528</v>
      </c>
      <c r="J9993" s="35" t="n">
        <v>3.48</v>
      </c>
      <c r="K9993" s="6" t="n">
        <v>0</v>
      </c>
      <c r="L9993" s="35" t="n">
        <v>-1</v>
      </c>
      <c r="M9993" s="6" t="str">
        <f aca="false">IF(I9993&lt;=0,"Below 0%",IF(I9993&lt;=0.05,"0-5%",IF(I9993&lt;=0.1,"5-10%",IF(I9993&lt;=0.2,"10-20%",IF(I9993&lt;=0.4,"20-40%","Above 40%")))))</f>
        <v>Below 0%</v>
      </c>
      <c r="N9993" s="6" t="str">
        <f aca="false">IF(AND(H9993&gt;=Summary!$B$25,I9993&gt;=Summary!$B$26,I9993&lt;=Summary!$B$27,J9993&gt;=Summary!$B$28,J9993&lt;=Summary!$B$29,F9993*J9993&gt;1),"Yes","No")</f>
        <v>No</v>
      </c>
    </row>
    <row r="9994" customFormat="false" ht="15" hidden="false" customHeight="false" outlineLevel="0" collapsed="false">
      <c r="A9994" s="6" t="s">
        <v>156</v>
      </c>
      <c r="B9994" s="45" t="n">
        <v>44661</v>
      </c>
      <c r="C9994" s="6" t="s">
        <v>206</v>
      </c>
      <c r="D9994" s="6" t="s">
        <v>189</v>
      </c>
      <c r="E9994" s="6" t="s">
        <v>177</v>
      </c>
      <c r="F9994" s="34" t="n">
        <v>0.408230364322662</v>
      </c>
      <c r="G9994" s="34" t="n">
        <v>0.352786048490004</v>
      </c>
      <c r="H9994" s="34" t="n">
        <v>0.0554443158326581</v>
      </c>
      <c r="I9994" s="34" t="n">
        <v>0.15716130518758</v>
      </c>
      <c r="J9994" s="35" t="n">
        <v>2.88</v>
      </c>
      <c r="K9994" s="6" t="n">
        <v>0</v>
      </c>
      <c r="L9994" s="35" t="n">
        <v>-1</v>
      </c>
      <c r="M9994" s="6" t="str">
        <f aca="false">IF(I9994&lt;=0,"Below 0%",IF(I9994&lt;=0.05,"0-5%",IF(I9994&lt;=0.1,"5-10%",IF(I9994&lt;=0.2,"10-20%",IF(I9994&lt;=0.4,"20-40%","Above 40%")))))</f>
        <v>10-20%</v>
      </c>
      <c r="N9994" s="6" t="str">
        <f aca="false">IF(AND(H9994&gt;=Summary!$B$25,I9994&gt;=Summary!$B$26,I9994&lt;=Summary!$B$27,J9994&gt;=Summary!$B$28,J9994&lt;=Summary!$B$29,F9994*J9994&gt;1),"Yes","No")</f>
        <v>Yes</v>
      </c>
    </row>
    <row r="9995" customFormat="false" ht="15" hidden="false" customHeight="false" outlineLevel="0" collapsed="false">
      <c r="A9995" s="6" t="s">
        <v>156</v>
      </c>
      <c r="B9995" s="45" t="n">
        <v>44661</v>
      </c>
      <c r="C9995" s="6" t="s">
        <v>195</v>
      </c>
      <c r="D9995" s="6" t="s">
        <v>180</v>
      </c>
      <c r="E9995" s="6" t="s">
        <v>187</v>
      </c>
      <c r="F9995" s="34" t="n">
        <v>0.46168714761734</v>
      </c>
      <c r="G9995" s="34" t="n">
        <v>0.401288164543449</v>
      </c>
      <c r="H9995" s="34" t="n">
        <v>0.0603989830738912</v>
      </c>
      <c r="I9995" s="34" t="n">
        <v>0.150512744731976</v>
      </c>
      <c r="J9995" s="35" t="n">
        <v>2.5</v>
      </c>
      <c r="K9995" s="6" t="n">
        <v>1</v>
      </c>
      <c r="L9995" s="35" t="n">
        <v>1.5</v>
      </c>
      <c r="M9995" s="6" t="str">
        <f aca="false">IF(I9995&lt;=0,"Below 0%",IF(I9995&lt;=0.05,"0-5%",IF(I9995&lt;=0.1,"5-10%",IF(I9995&lt;=0.2,"10-20%",IF(I9995&lt;=0.4,"20-40%","Above 40%")))))</f>
        <v>10-20%</v>
      </c>
      <c r="N9995" s="6" t="str">
        <f aca="false">IF(AND(H9995&gt;=Summary!$B$25,I9995&gt;=Summary!$B$26,I9995&lt;=Summary!$B$27,J9995&gt;=Summary!$B$28,J9995&lt;=Summary!$B$29,F9995*J9995&gt;1),"Yes","No")</f>
        <v>Yes</v>
      </c>
    </row>
    <row r="9996" customFormat="false" ht="15" hidden="false" customHeight="false" outlineLevel="0" collapsed="false">
      <c r="A9996" s="6" t="s">
        <v>156</v>
      </c>
      <c r="B9996" s="45" t="n">
        <v>44661</v>
      </c>
      <c r="C9996" s="6" t="s">
        <v>195</v>
      </c>
      <c r="D9996" s="6" t="s">
        <v>180</v>
      </c>
      <c r="E9996" s="6" t="s">
        <v>174</v>
      </c>
      <c r="F9996" s="34" t="n">
        <v>0.264284282922745</v>
      </c>
      <c r="G9996" s="34" t="n">
        <v>0.280229165183973</v>
      </c>
      <c r="H9996" s="34" t="n">
        <v>-0.0159448822612279</v>
      </c>
      <c r="I9996" s="34" t="n">
        <v>-0.0568994388958765</v>
      </c>
      <c r="J9996" s="35" t="n">
        <v>3.58</v>
      </c>
      <c r="K9996" s="6" t="n">
        <v>0</v>
      </c>
      <c r="L9996" s="35" t="n">
        <v>-1</v>
      </c>
      <c r="M9996" s="6" t="str">
        <f aca="false">IF(I9996&lt;=0,"Below 0%",IF(I9996&lt;=0.05,"0-5%",IF(I9996&lt;=0.1,"5-10%",IF(I9996&lt;=0.2,"10-20%",IF(I9996&lt;=0.4,"20-40%","Above 40%")))))</f>
        <v>Below 0%</v>
      </c>
      <c r="N9996" s="6" t="str">
        <f aca="false">IF(AND(H9996&gt;=Summary!$B$25,I9996&gt;=Summary!$B$26,I9996&lt;=Summary!$B$27,J9996&gt;=Summary!$B$28,J9996&lt;=Summary!$B$29,F9996*J9996&gt;1),"Yes","No")</f>
        <v>No</v>
      </c>
    </row>
    <row r="9997" customFormat="false" ht="15" hidden="false" customHeight="false" outlineLevel="0" collapsed="false">
      <c r="A9997" s="6" t="s">
        <v>156</v>
      </c>
      <c r="B9997" s="45" t="n">
        <v>44661</v>
      </c>
      <c r="C9997" s="6" t="s">
        <v>195</v>
      </c>
      <c r="D9997" s="6" t="s">
        <v>180</v>
      </c>
      <c r="E9997" s="6" t="s">
        <v>177</v>
      </c>
      <c r="F9997" s="34" t="n">
        <v>0.27402850985527</v>
      </c>
      <c r="G9997" s="34" t="n">
        <v>0.318482670272579</v>
      </c>
      <c r="H9997" s="34" t="n">
        <v>-0.0444541604173081</v>
      </c>
      <c r="I9997" s="34" t="n">
        <v>-0.139581096765049</v>
      </c>
      <c r="J9997" s="35" t="n">
        <v>3.15</v>
      </c>
      <c r="K9997" s="6" t="n">
        <v>0</v>
      </c>
      <c r="L9997" s="35" t="n">
        <v>-1</v>
      </c>
      <c r="M9997" s="6" t="str">
        <f aca="false">IF(I9997&lt;=0,"Below 0%",IF(I9997&lt;=0.05,"0-5%",IF(I9997&lt;=0.1,"5-10%",IF(I9997&lt;=0.2,"10-20%",IF(I9997&lt;=0.4,"20-40%","Above 40%")))))</f>
        <v>Below 0%</v>
      </c>
      <c r="N9997" s="6" t="str">
        <f aca="false">IF(AND(H9997&gt;=Summary!$B$25,I9997&gt;=Summary!$B$26,I9997&lt;=Summary!$B$27,J9997&gt;=Summary!$B$28,J9997&lt;=Summary!$B$29,F9997*J9997&gt;1),"Yes","No")</f>
        <v>No</v>
      </c>
    </row>
    <row r="9998" customFormat="false" ht="15" hidden="false" customHeight="false" outlineLevel="0" collapsed="false">
      <c r="A9998" s="6" t="s">
        <v>156</v>
      </c>
      <c r="B9998" s="45" t="n">
        <v>44661</v>
      </c>
      <c r="C9998" s="6" t="s">
        <v>194</v>
      </c>
      <c r="D9998" s="6" t="s">
        <v>183</v>
      </c>
      <c r="E9998" s="6" t="s">
        <v>187</v>
      </c>
      <c r="F9998" s="34" t="n">
        <v>0.57529890537262</v>
      </c>
      <c r="G9998" s="34" t="n">
        <v>0.469500150438889</v>
      </c>
      <c r="H9998" s="34" t="n">
        <v>0.105798754933731</v>
      </c>
      <c r="I9998" s="34" t="n">
        <v>0.225343388782367</v>
      </c>
      <c r="J9998" s="35" t="n">
        <v>2.14</v>
      </c>
      <c r="K9998" s="6" t="n">
        <v>0</v>
      </c>
      <c r="L9998" s="35" t="n">
        <v>-1</v>
      </c>
      <c r="M9998" s="6" t="str">
        <f aca="false">IF(I9998&lt;=0,"Below 0%",IF(I9998&lt;=0.05,"0-5%",IF(I9998&lt;=0.1,"5-10%",IF(I9998&lt;=0.2,"10-20%",IF(I9998&lt;=0.4,"20-40%","Above 40%")))))</f>
        <v>20-40%</v>
      </c>
      <c r="N9998" s="6" t="str">
        <f aca="false">IF(AND(H9998&gt;=Summary!$B$25,I9998&gt;=Summary!$B$26,I9998&lt;=Summary!$B$27,J9998&gt;=Summary!$B$28,J9998&lt;=Summary!$B$29,F9998*J9998&gt;1),"Yes","No")</f>
        <v>Yes</v>
      </c>
    </row>
    <row r="9999" customFormat="false" ht="15" hidden="false" customHeight="false" outlineLevel="0" collapsed="false">
      <c r="A9999" s="6" t="s">
        <v>156</v>
      </c>
      <c r="B9999" s="45" t="n">
        <v>44661</v>
      </c>
      <c r="C9999" s="6" t="s">
        <v>194</v>
      </c>
      <c r="D9999" s="6" t="s">
        <v>183</v>
      </c>
      <c r="E9999" s="6" t="s">
        <v>174</v>
      </c>
      <c r="F9999" s="34" t="n">
        <v>0.155332460999489</v>
      </c>
      <c r="G9999" s="34" t="n">
        <v>0.258951113901862</v>
      </c>
      <c r="H9999" s="34" t="n">
        <v>-0.103618652902373</v>
      </c>
      <c r="I9999" s="34" t="n">
        <v>-0.400147546542868</v>
      </c>
      <c r="J9999" s="35" t="n">
        <v>3.88</v>
      </c>
      <c r="K9999" s="6" t="n">
        <v>1</v>
      </c>
      <c r="L9999" s="35" t="n">
        <v>2.88</v>
      </c>
      <c r="M9999" s="6" t="str">
        <f aca="false">IF(I9999&lt;=0,"Below 0%",IF(I9999&lt;=0.05,"0-5%",IF(I9999&lt;=0.1,"5-10%",IF(I9999&lt;=0.2,"10-20%",IF(I9999&lt;=0.4,"20-40%","Above 40%")))))</f>
        <v>Below 0%</v>
      </c>
      <c r="N9999" s="6" t="str">
        <f aca="false">IF(AND(H9999&gt;=Summary!$B$25,I9999&gt;=Summary!$B$26,I9999&lt;=Summary!$B$27,J9999&gt;=Summary!$B$28,J9999&lt;=Summary!$B$29,F9999*J9999&gt;1),"Yes","No")</f>
        <v>No</v>
      </c>
    </row>
    <row r="10000" customFormat="false" ht="15" hidden="false" customHeight="false" outlineLevel="0" collapsed="false">
      <c r="A10000" s="6" t="s">
        <v>156</v>
      </c>
      <c r="B10000" s="45" t="n">
        <v>44661</v>
      </c>
      <c r="C10000" s="6" t="s">
        <v>194</v>
      </c>
      <c r="D10000" s="6" t="s">
        <v>183</v>
      </c>
      <c r="E10000" s="6" t="s">
        <v>177</v>
      </c>
      <c r="F10000" s="34" t="n">
        <v>0.269368648529053</v>
      </c>
      <c r="G10000" s="34" t="n">
        <v>0.271548735659249</v>
      </c>
      <c r="H10000" s="34" t="n">
        <v>-0.00218008713019663</v>
      </c>
      <c r="I10000" s="34" t="n">
        <v>-0.00802834572182387</v>
      </c>
      <c r="J10000" s="35" t="n">
        <v>3.7</v>
      </c>
      <c r="K10000" s="6" t="n">
        <v>0</v>
      </c>
      <c r="L10000" s="35" t="n">
        <v>-1</v>
      </c>
      <c r="M10000" s="6" t="str">
        <f aca="false">IF(I10000&lt;=0,"Below 0%",IF(I10000&lt;=0.05,"0-5%",IF(I10000&lt;=0.1,"5-10%",IF(I10000&lt;=0.2,"10-20%",IF(I10000&lt;=0.4,"20-40%","Above 40%")))))</f>
        <v>Below 0%</v>
      </c>
      <c r="N10000" s="6" t="str">
        <f aca="false">IF(AND(H10000&gt;=Summary!$B$25,I10000&gt;=Summary!$B$26,I10000&lt;=Summary!$B$27,J10000&gt;=Summary!$B$28,J10000&lt;=Summary!$B$29,F10000*J10000&gt;1),"Yes","No")</f>
        <v>No</v>
      </c>
    </row>
    <row r="10001" customFormat="false" ht="15" hidden="false" customHeight="false" outlineLevel="0" collapsed="false">
      <c r="A10001" s="6" t="s">
        <v>156</v>
      </c>
      <c r="B10001" s="45" t="n">
        <v>44661</v>
      </c>
      <c r="C10001" s="6" t="s">
        <v>172</v>
      </c>
      <c r="D10001" s="6" t="s">
        <v>196</v>
      </c>
      <c r="E10001" s="6" t="s">
        <v>187</v>
      </c>
      <c r="F10001" s="34" t="n">
        <v>0.373092979192734</v>
      </c>
      <c r="G10001" s="34" t="n">
        <v>0.318727697574583</v>
      </c>
      <c r="H10001" s="34" t="n">
        <v>0.0543652816181509</v>
      </c>
      <c r="I10001" s="34" t="n">
        <v>0.170569680739558</v>
      </c>
      <c r="J10001" s="35" t="n">
        <v>3.15</v>
      </c>
      <c r="K10001" s="6" t="n">
        <v>1</v>
      </c>
      <c r="L10001" s="35" t="n">
        <v>2.15</v>
      </c>
      <c r="M10001" s="6" t="str">
        <f aca="false">IF(I10001&lt;=0,"Below 0%",IF(I10001&lt;=0.05,"0-5%",IF(I10001&lt;=0.1,"5-10%",IF(I10001&lt;=0.2,"10-20%",IF(I10001&lt;=0.4,"20-40%","Above 40%")))))</f>
        <v>10-20%</v>
      </c>
      <c r="N10001" s="6" t="str">
        <f aca="false">IF(AND(H10001&gt;=Summary!$B$25,I10001&gt;=Summary!$B$26,I10001&lt;=Summary!$B$27,J10001&gt;=Summary!$B$28,J10001&lt;=Summary!$B$29,F10001*J10001&gt;1),"Yes","No")</f>
        <v>Yes</v>
      </c>
    </row>
    <row r="10002" customFormat="false" ht="15" hidden="false" customHeight="false" outlineLevel="0" collapsed="false">
      <c r="A10002" s="6" t="s">
        <v>156</v>
      </c>
      <c r="B10002" s="45" t="n">
        <v>44661</v>
      </c>
      <c r="C10002" s="6" t="s">
        <v>172</v>
      </c>
      <c r="D10002" s="6" t="s">
        <v>196</v>
      </c>
      <c r="E10002" s="6" t="s">
        <v>174</v>
      </c>
      <c r="F10002" s="34" t="n">
        <v>0.192584440112114</v>
      </c>
      <c r="G10002" s="34" t="n">
        <v>0.302407303421668</v>
      </c>
      <c r="H10002" s="34" t="n">
        <v>-0.109822863309554</v>
      </c>
      <c r="I10002" s="34" t="n">
        <v>-0.363162073359121</v>
      </c>
      <c r="J10002" s="35" t="n">
        <v>3.32</v>
      </c>
      <c r="K10002" s="6" t="n">
        <v>0</v>
      </c>
      <c r="L10002" s="35" t="n">
        <v>-1</v>
      </c>
      <c r="M10002" s="6" t="str">
        <f aca="false">IF(I10002&lt;=0,"Below 0%",IF(I10002&lt;=0.05,"0-5%",IF(I10002&lt;=0.1,"5-10%",IF(I10002&lt;=0.2,"10-20%",IF(I10002&lt;=0.4,"20-40%","Above 40%")))))</f>
        <v>Below 0%</v>
      </c>
      <c r="N10002" s="6" t="str">
        <f aca="false">IF(AND(H10002&gt;=Summary!$B$25,I10002&gt;=Summary!$B$26,I10002&lt;=Summary!$B$27,J10002&gt;=Summary!$B$28,J10002&lt;=Summary!$B$29,F10002*J10002&gt;1),"Yes","No")</f>
        <v>No</v>
      </c>
    </row>
    <row r="10003" customFormat="false" ht="15" hidden="false" customHeight="false" outlineLevel="0" collapsed="false">
      <c r="A10003" s="6" t="s">
        <v>156</v>
      </c>
      <c r="B10003" s="45" t="n">
        <v>44661</v>
      </c>
      <c r="C10003" s="6" t="s">
        <v>172</v>
      </c>
      <c r="D10003" s="6" t="s">
        <v>196</v>
      </c>
      <c r="E10003" s="6" t="s">
        <v>177</v>
      </c>
      <c r="F10003" s="34" t="n">
        <v>0.434322625398636</v>
      </c>
      <c r="G10003" s="34" t="n">
        <v>0.37886499900375</v>
      </c>
      <c r="H10003" s="34" t="n">
        <v>0.0554576263948863</v>
      </c>
      <c r="I10003" s="34" t="n">
        <v>0.146378331439209</v>
      </c>
      <c r="J10003" s="35" t="n">
        <v>2.65</v>
      </c>
      <c r="K10003" s="6" t="n">
        <v>0</v>
      </c>
      <c r="L10003" s="35" t="n">
        <v>-1</v>
      </c>
      <c r="M10003" s="6" t="str">
        <f aca="false">IF(I10003&lt;=0,"Below 0%",IF(I10003&lt;=0.05,"0-5%",IF(I10003&lt;=0.1,"5-10%",IF(I10003&lt;=0.2,"10-20%",IF(I10003&lt;=0.4,"20-40%","Above 40%")))))</f>
        <v>10-20%</v>
      </c>
      <c r="N10003" s="6" t="str">
        <f aca="false">IF(AND(H10003&gt;=Summary!$B$25,I10003&gt;=Summary!$B$26,I10003&lt;=Summary!$B$27,J10003&gt;=Summary!$B$28,J10003&lt;=Summary!$B$29,F10003*J10003&gt;1),"Yes","No")</f>
        <v>Yes</v>
      </c>
    </row>
    <row r="10004" customFormat="false" ht="15" hidden="false" customHeight="false" outlineLevel="0" collapsed="false">
      <c r="A10004" s="6" t="s">
        <v>156</v>
      </c>
      <c r="B10004" s="45" t="n">
        <v>44667</v>
      </c>
      <c r="C10004" s="6" t="s">
        <v>176</v>
      </c>
      <c r="D10004" s="6" t="s">
        <v>172</v>
      </c>
      <c r="E10004" s="6" t="s">
        <v>187</v>
      </c>
      <c r="F10004" s="34" t="n">
        <v>0.787080049514771</v>
      </c>
      <c r="G10004" s="34" t="n">
        <v>0.785195221086341</v>
      </c>
      <c r="H10004" s="34" t="n">
        <v>0.00188482842842985</v>
      </c>
      <c r="I10004" s="34" t="n">
        <v>0.00240045835457603</v>
      </c>
      <c r="J10004" s="35" t="n">
        <v>1.28</v>
      </c>
      <c r="K10004" s="6" t="n">
        <v>1</v>
      </c>
      <c r="L10004" s="35" t="n">
        <v>0.28</v>
      </c>
      <c r="M10004" s="6" t="str">
        <f aca="false">IF(I10004&lt;=0,"Below 0%",IF(I10004&lt;=0.05,"0-5%",IF(I10004&lt;=0.1,"5-10%",IF(I10004&lt;=0.2,"10-20%",IF(I10004&lt;=0.4,"20-40%","Above 40%")))))</f>
        <v>0-5%</v>
      </c>
      <c r="N10004" s="6" t="str">
        <f aca="false">IF(AND(H10004&gt;=Summary!$B$25,I10004&gt;=Summary!$B$26,I10004&lt;=Summary!$B$27,J10004&gt;=Summary!$B$28,J10004&lt;=Summary!$B$29,F10004*J10004&gt;1),"Yes","No")</f>
        <v>No</v>
      </c>
    </row>
    <row r="10005" customFormat="false" ht="15" hidden="false" customHeight="false" outlineLevel="0" collapsed="false">
      <c r="A10005" s="6" t="s">
        <v>156</v>
      </c>
      <c r="B10005" s="45" t="n">
        <v>44667</v>
      </c>
      <c r="C10005" s="6" t="s">
        <v>176</v>
      </c>
      <c r="D10005" s="6" t="s">
        <v>172</v>
      </c>
      <c r="E10005" s="6" t="s">
        <v>174</v>
      </c>
      <c r="F10005" s="34" t="n">
        <v>0.122069738805294</v>
      </c>
      <c r="G10005" s="34" t="n">
        <v>0.147801453380958</v>
      </c>
      <c r="H10005" s="34" t="n">
        <v>-0.0257317145756642</v>
      </c>
      <c r="I10005" s="34" t="n">
        <v>-0.174096492199848</v>
      </c>
      <c r="J10005" s="35" t="n">
        <v>6.8</v>
      </c>
      <c r="K10005" s="6" t="n">
        <v>0</v>
      </c>
      <c r="L10005" s="35" t="n">
        <v>-1</v>
      </c>
      <c r="M10005" s="6" t="str">
        <f aca="false">IF(I10005&lt;=0,"Below 0%",IF(I10005&lt;=0.05,"0-5%",IF(I10005&lt;=0.1,"5-10%",IF(I10005&lt;=0.2,"10-20%",IF(I10005&lt;=0.4,"20-40%","Above 40%")))))</f>
        <v>Below 0%</v>
      </c>
      <c r="N10005" s="6" t="str">
        <f aca="false">IF(AND(H10005&gt;=Summary!$B$25,I10005&gt;=Summary!$B$26,I10005&lt;=Summary!$B$27,J10005&gt;=Summary!$B$28,J10005&lt;=Summary!$B$29,F10005*J10005&gt;1),"Yes","No")</f>
        <v>No</v>
      </c>
    </row>
    <row r="10006" customFormat="false" ht="15" hidden="false" customHeight="false" outlineLevel="0" collapsed="false">
      <c r="A10006" s="6" t="s">
        <v>156</v>
      </c>
      <c r="B10006" s="45" t="n">
        <v>44667</v>
      </c>
      <c r="C10006" s="6" t="s">
        <v>176</v>
      </c>
      <c r="D10006" s="6" t="s">
        <v>172</v>
      </c>
      <c r="E10006" s="6" t="s">
        <v>177</v>
      </c>
      <c r="F10006" s="34" t="n">
        <v>0.0908502265810967</v>
      </c>
      <c r="G10006" s="34" t="n">
        <v>0.0670033255327011</v>
      </c>
      <c r="H10006" s="34" t="n">
        <v>0.0238469010483956</v>
      </c>
      <c r="I10006" s="34" t="n">
        <v>0.355906230904272</v>
      </c>
      <c r="J10006" s="35" t="n">
        <v>15</v>
      </c>
      <c r="K10006" s="6" t="n">
        <v>0</v>
      </c>
      <c r="L10006" s="35" t="n">
        <v>-1</v>
      </c>
      <c r="M10006" s="6" t="str">
        <f aca="false">IF(I10006&lt;=0,"Below 0%",IF(I10006&lt;=0.05,"0-5%",IF(I10006&lt;=0.1,"5-10%",IF(I10006&lt;=0.2,"10-20%",IF(I10006&lt;=0.4,"20-40%","Above 40%")))))</f>
        <v>20-40%</v>
      </c>
      <c r="N10006" s="6" t="str">
        <f aca="false">IF(AND(H10006&gt;=Summary!$B$25,I10006&gt;=Summary!$B$26,I10006&lt;=Summary!$B$27,J10006&gt;=Summary!$B$28,J10006&lt;=Summary!$B$29,F10006*J10006&gt;1),"Yes","No")</f>
        <v>No</v>
      </c>
    </row>
    <row r="10007" customFormat="false" ht="15" hidden="false" customHeight="false" outlineLevel="0" collapsed="false">
      <c r="A10007" s="6" t="s">
        <v>156</v>
      </c>
      <c r="B10007" s="45" t="n">
        <v>44667</v>
      </c>
      <c r="C10007" s="6" t="s">
        <v>179</v>
      </c>
      <c r="D10007" s="6" t="s">
        <v>185</v>
      </c>
      <c r="E10007" s="6" t="s">
        <v>187</v>
      </c>
      <c r="F10007" s="34" t="n">
        <v>0.264802604913712</v>
      </c>
      <c r="G10007" s="34" t="n">
        <v>0.247315878696553</v>
      </c>
      <c r="H10007" s="34" t="n">
        <v>0.0174867262171585</v>
      </c>
      <c r="I10007" s="34" t="n">
        <v>0.0707060392131718</v>
      </c>
      <c r="J10007" s="35" t="n">
        <v>4.05</v>
      </c>
      <c r="K10007" s="6" t="n">
        <v>1</v>
      </c>
      <c r="L10007" s="35" t="n">
        <v>3.05</v>
      </c>
      <c r="M10007" s="6" t="str">
        <f aca="false">IF(I10007&lt;=0,"Below 0%",IF(I10007&lt;=0.05,"0-5%",IF(I10007&lt;=0.1,"5-10%",IF(I10007&lt;=0.2,"10-20%",IF(I10007&lt;=0.4,"20-40%","Above 40%")))))</f>
        <v>5-10%</v>
      </c>
      <c r="N10007" s="6" t="str">
        <f aca="false">IF(AND(H10007&gt;=Summary!$B$25,I10007&gt;=Summary!$B$26,I10007&lt;=Summary!$B$27,J10007&gt;=Summary!$B$28,J10007&lt;=Summary!$B$29,F10007*J10007&gt;1),"Yes","No")</f>
        <v>No</v>
      </c>
    </row>
    <row r="10008" customFormat="false" ht="15" hidden="false" customHeight="false" outlineLevel="0" collapsed="false">
      <c r="A10008" s="6" t="s">
        <v>156</v>
      </c>
      <c r="B10008" s="45" t="n">
        <v>44667</v>
      </c>
      <c r="C10008" s="6" t="s">
        <v>179</v>
      </c>
      <c r="D10008" s="6" t="s">
        <v>185</v>
      </c>
      <c r="E10008" s="6" t="s">
        <v>174</v>
      </c>
      <c r="F10008" s="34" t="n">
        <v>0.2630295753479</v>
      </c>
      <c r="G10008" s="34" t="n">
        <v>0.25682802787719</v>
      </c>
      <c r="H10008" s="34" t="n">
        <v>0.00620154747071067</v>
      </c>
      <c r="I10008" s="34" t="n">
        <v>0.0241466927187406</v>
      </c>
      <c r="J10008" s="35" t="n">
        <v>3.9</v>
      </c>
      <c r="K10008" s="6" t="n">
        <v>0</v>
      </c>
      <c r="L10008" s="35" t="n">
        <v>-1</v>
      </c>
      <c r="M10008" s="6" t="str">
        <f aca="false">IF(I10008&lt;=0,"Below 0%",IF(I10008&lt;=0.05,"0-5%",IF(I10008&lt;=0.1,"5-10%",IF(I10008&lt;=0.2,"10-20%",IF(I10008&lt;=0.4,"20-40%","Above 40%")))))</f>
        <v>0-5%</v>
      </c>
      <c r="N10008" s="6" t="str">
        <f aca="false">IF(AND(H10008&gt;=Summary!$B$25,I10008&gt;=Summary!$B$26,I10008&lt;=Summary!$B$27,J10008&gt;=Summary!$B$28,J10008&lt;=Summary!$B$29,F10008*J10008&gt;1),"Yes","No")</f>
        <v>No</v>
      </c>
    </row>
    <row r="10009" customFormat="false" ht="15" hidden="false" customHeight="false" outlineLevel="0" collapsed="false">
      <c r="A10009" s="6" t="s">
        <v>156</v>
      </c>
      <c r="B10009" s="45" t="n">
        <v>44667</v>
      </c>
      <c r="C10009" s="6" t="s">
        <v>179</v>
      </c>
      <c r="D10009" s="6" t="s">
        <v>185</v>
      </c>
      <c r="E10009" s="6" t="s">
        <v>177</v>
      </c>
      <c r="F10009" s="34" t="n">
        <v>0.472167760133743</v>
      </c>
      <c r="G10009" s="34" t="n">
        <v>0.495856093426257</v>
      </c>
      <c r="H10009" s="34" t="n">
        <v>-0.023688333292514</v>
      </c>
      <c r="I10009" s="34" t="n">
        <v>-0.0477725969420539</v>
      </c>
      <c r="J10009" s="35" t="n">
        <v>2.02</v>
      </c>
      <c r="K10009" s="6" t="n">
        <v>0</v>
      </c>
      <c r="L10009" s="35" t="n">
        <v>-1</v>
      </c>
      <c r="M10009" s="6" t="str">
        <f aca="false">IF(I10009&lt;=0,"Below 0%",IF(I10009&lt;=0.05,"0-5%",IF(I10009&lt;=0.1,"5-10%",IF(I10009&lt;=0.2,"10-20%",IF(I10009&lt;=0.4,"20-40%","Above 40%")))))</f>
        <v>Below 0%</v>
      </c>
      <c r="N10009" s="6" t="str">
        <f aca="false">IF(AND(H10009&gt;=Summary!$B$25,I10009&gt;=Summary!$B$26,I10009&lt;=Summary!$B$27,J10009&gt;=Summary!$B$28,J10009&lt;=Summary!$B$29,F10009*J10009&gt;1),"Yes","No")</f>
        <v>No</v>
      </c>
    </row>
    <row r="10010" customFormat="false" ht="15" hidden="false" customHeight="false" outlineLevel="0" collapsed="false">
      <c r="A10010" s="6" t="s">
        <v>156</v>
      </c>
      <c r="B10010" s="45" t="n">
        <v>44667</v>
      </c>
      <c r="C10010" s="6" t="s">
        <v>181</v>
      </c>
      <c r="D10010" s="6" t="s">
        <v>201</v>
      </c>
      <c r="E10010" s="6" t="s">
        <v>187</v>
      </c>
      <c r="F10010" s="34" t="n">
        <v>0.792636394500732</v>
      </c>
      <c r="G10010" s="34" t="n">
        <v>0.628220249549941</v>
      </c>
      <c r="H10010" s="34" t="n">
        <v>0.164416144950791</v>
      </c>
      <c r="I10010" s="34" t="n">
        <v>0.261717359586196</v>
      </c>
      <c r="J10010" s="35" t="n">
        <v>1.59</v>
      </c>
      <c r="K10010" s="6" t="n">
        <v>0</v>
      </c>
      <c r="L10010" s="35" t="n">
        <v>-1</v>
      </c>
      <c r="M10010" s="6" t="str">
        <f aca="false">IF(I10010&lt;=0,"Below 0%",IF(I10010&lt;=0.05,"0-5%",IF(I10010&lt;=0.1,"5-10%",IF(I10010&lt;=0.2,"10-20%",IF(I10010&lt;=0.4,"20-40%","Above 40%")))))</f>
        <v>20-40%</v>
      </c>
      <c r="N10010" s="6" t="str">
        <f aca="false">IF(AND(H10010&gt;=Summary!$B$25,I10010&gt;=Summary!$B$26,I10010&lt;=Summary!$B$27,J10010&gt;=Summary!$B$28,J10010&lt;=Summary!$B$29,F10010*J10010&gt;1),"Yes","No")</f>
        <v>No</v>
      </c>
    </row>
    <row r="10011" customFormat="false" ht="15" hidden="false" customHeight="false" outlineLevel="0" collapsed="false">
      <c r="A10011" s="6" t="s">
        <v>156</v>
      </c>
      <c r="B10011" s="45" t="n">
        <v>44667</v>
      </c>
      <c r="C10011" s="6" t="s">
        <v>181</v>
      </c>
      <c r="D10011" s="6" t="s">
        <v>201</v>
      </c>
      <c r="E10011" s="6" t="s">
        <v>174</v>
      </c>
      <c r="F10011" s="34" t="n">
        <v>0.0976037159562111</v>
      </c>
      <c r="G10011" s="34" t="n">
        <v>0.227015953814638</v>
      </c>
      <c r="H10011" s="34" t="n">
        <v>-0.129412237858427</v>
      </c>
      <c r="I10011" s="34" t="n">
        <v>-0.570057899825375</v>
      </c>
      <c r="J10011" s="35" t="n">
        <v>4.4</v>
      </c>
      <c r="K10011" s="6" t="n">
        <v>0</v>
      </c>
      <c r="L10011" s="35" t="n">
        <v>-1</v>
      </c>
      <c r="M10011" s="6" t="str">
        <f aca="false">IF(I10011&lt;=0,"Below 0%",IF(I10011&lt;=0.05,"0-5%",IF(I10011&lt;=0.1,"5-10%",IF(I10011&lt;=0.2,"10-20%",IF(I10011&lt;=0.4,"20-40%","Above 40%")))))</f>
        <v>Below 0%</v>
      </c>
      <c r="N10011" s="6" t="str">
        <f aca="false">IF(AND(H10011&gt;=Summary!$B$25,I10011&gt;=Summary!$B$26,I10011&lt;=Summary!$B$27,J10011&gt;=Summary!$B$28,J10011&lt;=Summary!$B$29,F10011*J10011&gt;1),"Yes","No")</f>
        <v>No</v>
      </c>
    </row>
    <row r="10012" customFormat="false" ht="15" hidden="false" customHeight="false" outlineLevel="0" collapsed="false">
      <c r="A10012" s="6" t="s">
        <v>156</v>
      </c>
      <c r="B10012" s="45" t="n">
        <v>44667</v>
      </c>
      <c r="C10012" s="6" t="s">
        <v>181</v>
      </c>
      <c r="D10012" s="6" t="s">
        <v>201</v>
      </c>
      <c r="E10012" s="6" t="s">
        <v>177</v>
      </c>
      <c r="F10012" s="34" t="n">
        <v>0.109759919345379</v>
      </c>
      <c r="G10012" s="34" t="n">
        <v>0.144763796635421</v>
      </c>
      <c r="H10012" s="34" t="n">
        <v>-0.0350038772900423</v>
      </c>
      <c r="I10012" s="34" t="n">
        <v>-0.24179993965064</v>
      </c>
      <c r="J10012" s="35" t="n">
        <v>6.9</v>
      </c>
      <c r="K10012" s="6" t="n">
        <v>1</v>
      </c>
      <c r="L10012" s="35" t="n">
        <v>5.9</v>
      </c>
      <c r="M10012" s="6" t="str">
        <f aca="false">IF(I10012&lt;=0,"Below 0%",IF(I10012&lt;=0.05,"0-5%",IF(I10012&lt;=0.1,"5-10%",IF(I10012&lt;=0.2,"10-20%",IF(I10012&lt;=0.4,"20-40%","Above 40%")))))</f>
        <v>Below 0%</v>
      </c>
      <c r="N10012" s="6" t="str">
        <f aca="false">IF(AND(H10012&gt;=Summary!$B$25,I10012&gt;=Summary!$B$26,I10012&lt;=Summary!$B$27,J10012&gt;=Summary!$B$28,J10012&lt;=Summary!$B$29,F10012*J10012&gt;1),"Yes","No")</f>
        <v>No</v>
      </c>
    </row>
    <row r="10013" customFormat="false" ht="15" hidden="false" customHeight="false" outlineLevel="0" collapsed="false">
      <c r="A10013" s="6" t="s">
        <v>156</v>
      </c>
      <c r="B10013" s="45" t="n">
        <v>44667</v>
      </c>
      <c r="C10013" s="6" t="s">
        <v>198</v>
      </c>
      <c r="D10013" s="6" t="s">
        <v>206</v>
      </c>
      <c r="E10013" s="6" t="s">
        <v>187</v>
      </c>
      <c r="F10013" s="34" t="n">
        <v>0.316128134727478</v>
      </c>
      <c r="G10013" s="34" t="n">
        <v>0.335474262310342</v>
      </c>
      <c r="H10013" s="34" t="n">
        <v>-0.0193461275828636</v>
      </c>
      <c r="I10013" s="34" t="n">
        <v>-0.0576679935135137</v>
      </c>
      <c r="J10013" s="35" t="n">
        <v>2.95</v>
      </c>
      <c r="K10013" s="6" t="n">
        <v>0</v>
      </c>
      <c r="L10013" s="35" t="n">
        <v>-1</v>
      </c>
      <c r="M10013" s="6" t="str">
        <f aca="false">IF(I10013&lt;=0,"Below 0%",IF(I10013&lt;=0.05,"0-5%",IF(I10013&lt;=0.1,"5-10%",IF(I10013&lt;=0.2,"10-20%",IF(I10013&lt;=0.4,"20-40%","Above 40%")))))</f>
        <v>Below 0%</v>
      </c>
      <c r="N10013" s="6" t="str">
        <f aca="false">IF(AND(H10013&gt;=Summary!$B$25,I10013&gt;=Summary!$B$26,I10013&lt;=Summary!$B$27,J10013&gt;=Summary!$B$28,J10013&lt;=Summary!$B$29,F10013*J10013&gt;1),"Yes","No")</f>
        <v>No</v>
      </c>
    </row>
    <row r="10014" customFormat="false" ht="15" hidden="false" customHeight="false" outlineLevel="0" collapsed="false">
      <c r="A10014" s="6" t="s">
        <v>156</v>
      </c>
      <c r="B10014" s="45" t="n">
        <v>44667</v>
      </c>
      <c r="C10014" s="6" t="s">
        <v>198</v>
      </c>
      <c r="D10014" s="6" t="s">
        <v>206</v>
      </c>
      <c r="E10014" s="6" t="s">
        <v>174</v>
      </c>
      <c r="F10014" s="34" t="n">
        <v>0.203675761818886</v>
      </c>
      <c r="G10014" s="34" t="n">
        <v>0.291073257004561</v>
      </c>
      <c r="H10014" s="34" t="n">
        <v>-0.0873974951856753</v>
      </c>
      <c r="I10014" s="34" t="n">
        <v>-0.300259447003425</v>
      </c>
      <c r="J10014" s="35" t="n">
        <v>3.4</v>
      </c>
      <c r="K10014" s="6" t="n">
        <v>0</v>
      </c>
      <c r="L10014" s="35" t="n">
        <v>-1</v>
      </c>
      <c r="M10014" s="6" t="str">
        <f aca="false">IF(I10014&lt;=0,"Below 0%",IF(I10014&lt;=0.05,"0-5%",IF(I10014&lt;=0.1,"5-10%",IF(I10014&lt;=0.2,"10-20%",IF(I10014&lt;=0.4,"20-40%","Above 40%")))))</f>
        <v>Below 0%</v>
      </c>
      <c r="N10014" s="6" t="str">
        <f aca="false">IF(AND(H10014&gt;=Summary!$B$25,I10014&gt;=Summary!$B$26,I10014&lt;=Summary!$B$27,J10014&gt;=Summary!$B$28,J10014&lt;=Summary!$B$29,F10014*J10014&gt;1),"Yes","No")</f>
        <v>No</v>
      </c>
    </row>
    <row r="10015" customFormat="false" ht="15" hidden="false" customHeight="false" outlineLevel="0" collapsed="false">
      <c r="A10015" s="6" t="s">
        <v>156</v>
      </c>
      <c r="B10015" s="45" t="n">
        <v>44667</v>
      </c>
      <c r="C10015" s="6" t="s">
        <v>198</v>
      </c>
      <c r="D10015" s="6" t="s">
        <v>206</v>
      </c>
      <c r="E10015" s="6" t="s">
        <v>177</v>
      </c>
      <c r="F10015" s="34" t="n">
        <v>0.48019614815712</v>
      </c>
      <c r="G10015" s="34" t="n">
        <v>0.373452480685097</v>
      </c>
      <c r="H10015" s="34" t="n">
        <v>0.106743667472023</v>
      </c>
      <c r="I10015" s="34" t="n">
        <v>0.285829316962098</v>
      </c>
      <c r="J10015" s="35" t="n">
        <v>2.65</v>
      </c>
      <c r="K10015" s="6" t="n">
        <v>1</v>
      </c>
      <c r="L10015" s="35" t="n">
        <v>1.65</v>
      </c>
      <c r="M10015" s="6" t="str">
        <f aca="false">IF(I10015&lt;=0,"Below 0%",IF(I10015&lt;=0.05,"0-5%",IF(I10015&lt;=0.1,"5-10%",IF(I10015&lt;=0.2,"10-20%",IF(I10015&lt;=0.4,"20-40%","Above 40%")))))</f>
        <v>20-40%</v>
      </c>
      <c r="N10015" s="6" t="str">
        <f aca="false">IF(AND(H10015&gt;=Summary!$B$25,I10015&gt;=Summary!$B$26,I10015&lt;=Summary!$B$27,J10015&gt;=Summary!$B$28,J10015&lt;=Summary!$B$29,F10015*J10015&gt;1),"Yes","No")</f>
        <v>Yes</v>
      </c>
    </row>
    <row r="10016" customFormat="false" ht="15" hidden="false" customHeight="false" outlineLevel="0" collapsed="false">
      <c r="A10016" s="6" t="s">
        <v>156</v>
      </c>
      <c r="B10016" s="45" t="n">
        <v>44668</v>
      </c>
      <c r="C10016" s="6" t="s">
        <v>188</v>
      </c>
      <c r="D10016" s="6" t="s">
        <v>195</v>
      </c>
      <c r="E10016" s="6" t="s">
        <v>187</v>
      </c>
      <c r="F10016" s="34" t="n">
        <v>0.341972559690476</v>
      </c>
      <c r="G10016" s="34" t="n">
        <v>0.424382175247761</v>
      </c>
      <c r="H10016" s="34" t="n">
        <v>-0.0824096155572853</v>
      </c>
      <c r="I10016" s="34" t="n">
        <v>-0.194187268843639</v>
      </c>
      <c r="J10016" s="35" t="n">
        <v>2.36</v>
      </c>
      <c r="K10016" s="6" t="n">
        <v>1</v>
      </c>
      <c r="L10016" s="35" t="n">
        <v>1.36</v>
      </c>
      <c r="M10016" s="6" t="str">
        <f aca="false">IF(I10016&lt;=0,"Below 0%",IF(I10016&lt;=0.05,"0-5%",IF(I10016&lt;=0.1,"5-10%",IF(I10016&lt;=0.2,"10-20%",IF(I10016&lt;=0.4,"20-40%","Above 40%")))))</f>
        <v>Below 0%</v>
      </c>
      <c r="N10016" s="6" t="str">
        <f aca="false">IF(AND(H10016&gt;=Summary!$B$25,I10016&gt;=Summary!$B$26,I10016&lt;=Summary!$B$27,J10016&gt;=Summary!$B$28,J10016&lt;=Summary!$B$29,F10016*J10016&gt;1),"Yes","No")</f>
        <v>No</v>
      </c>
    </row>
    <row r="10017" customFormat="false" ht="15" hidden="false" customHeight="false" outlineLevel="0" collapsed="false">
      <c r="A10017" s="6" t="s">
        <v>156</v>
      </c>
      <c r="B10017" s="45" t="n">
        <v>44668</v>
      </c>
      <c r="C10017" s="6" t="s">
        <v>188</v>
      </c>
      <c r="D10017" s="6" t="s">
        <v>195</v>
      </c>
      <c r="E10017" s="6" t="s">
        <v>174</v>
      </c>
      <c r="F10017" s="34" t="n">
        <v>0.329657346010208</v>
      </c>
      <c r="G10017" s="34" t="n">
        <v>0.286154838167061</v>
      </c>
      <c r="H10017" s="34" t="n">
        <v>0.0435025078431467</v>
      </c>
      <c r="I10017" s="34" t="n">
        <v>0.152024365975421</v>
      </c>
      <c r="J10017" s="35" t="n">
        <v>3.5</v>
      </c>
      <c r="K10017" s="6" t="n">
        <v>0</v>
      </c>
      <c r="L10017" s="35" t="n">
        <v>-1</v>
      </c>
      <c r="M10017" s="6" t="str">
        <f aca="false">IF(I10017&lt;=0,"Below 0%",IF(I10017&lt;=0.05,"0-5%",IF(I10017&lt;=0.1,"5-10%",IF(I10017&lt;=0.2,"10-20%",IF(I10017&lt;=0.4,"20-40%","Above 40%")))))</f>
        <v>10-20%</v>
      </c>
      <c r="N10017" s="6" t="str">
        <f aca="false">IF(AND(H10017&gt;=Summary!$B$25,I10017&gt;=Summary!$B$26,I10017&lt;=Summary!$B$27,J10017&gt;=Summary!$B$28,J10017&lt;=Summary!$B$29,F10017*J10017&gt;1),"Yes","No")</f>
        <v>Yes</v>
      </c>
    </row>
    <row r="10018" customFormat="false" ht="15" hidden="false" customHeight="false" outlineLevel="0" collapsed="false">
      <c r="A10018" s="6" t="s">
        <v>156</v>
      </c>
      <c r="B10018" s="45" t="n">
        <v>44668</v>
      </c>
      <c r="C10018" s="6" t="s">
        <v>188</v>
      </c>
      <c r="D10018" s="6" t="s">
        <v>195</v>
      </c>
      <c r="E10018" s="6" t="s">
        <v>177</v>
      </c>
      <c r="F10018" s="34" t="n">
        <v>0.328370094299316</v>
      </c>
      <c r="G10018" s="34" t="n">
        <v>0.289462986585178</v>
      </c>
      <c r="H10018" s="34" t="n">
        <v>0.0389071077141386</v>
      </c>
      <c r="I10018" s="34" t="n">
        <v>0.134411339332636</v>
      </c>
      <c r="J10018" s="35" t="n">
        <v>3.46</v>
      </c>
      <c r="K10018" s="6" t="n">
        <v>0</v>
      </c>
      <c r="L10018" s="35" t="n">
        <v>-1</v>
      </c>
      <c r="M10018" s="6" t="str">
        <f aca="false">IF(I10018&lt;=0,"Below 0%",IF(I10018&lt;=0.05,"0-5%",IF(I10018&lt;=0.1,"5-10%",IF(I10018&lt;=0.2,"10-20%",IF(I10018&lt;=0.4,"20-40%","Above 40%")))))</f>
        <v>10-20%</v>
      </c>
      <c r="N10018" s="6" t="str">
        <f aca="false">IF(AND(H10018&gt;=Summary!$B$25,I10018&gt;=Summary!$B$26,I10018&lt;=Summary!$B$27,J10018&gt;=Summary!$B$28,J10018&lt;=Summary!$B$29,F10018*J10018&gt;1),"Yes","No")</f>
        <v>Yes</v>
      </c>
    </row>
    <row r="10019" customFormat="false" ht="15" hidden="false" customHeight="false" outlineLevel="0" collapsed="false">
      <c r="A10019" s="6" t="s">
        <v>156</v>
      </c>
      <c r="B10019" s="45" t="n">
        <v>44668</v>
      </c>
      <c r="C10019" s="6" t="s">
        <v>189</v>
      </c>
      <c r="D10019" s="6" t="s">
        <v>196</v>
      </c>
      <c r="E10019" s="6" t="s">
        <v>187</v>
      </c>
      <c r="F10019" s="34" t="n">
        <v>0.702085793018341</v>
      </c>
      <c r="G10019" s="34" t="n">
        <v>0.564682029726035</v>
      </c>
      <c r="H10019" s="34" t="n">
        <v>0.137403763292306</v>
      </c>
      <c r="I10019" s="34" t="n">
        <v>0.24332944216229</v>
      </c>
      <c r="J10019" s="35" t="n">
        <v>1.79</v>
      </c>
      <c r="K10019" s="6" t="n">
        <v>0</v>
      </c>
      <c r="L10019" s="35" t="n">
        <v>-1</v>
      </c>
      <c r="M10019" s="6" t="str">
        <f aca="false">IF(I10019&lt;=0,"Below 0%",IF(I10019&lt;=0.05,"0-5%",IF(I10019&lt;=0.1,"5-10%",IF(I10019&lt;=0.2,"10-20%",IF(I10019&lt;=0.4,"20-40%","Above 40%")))))</f>
        <v>20-40%</v>
      </c>
      <c r="N10019" s="6" t="str">
        <f aca="false">IF(AND(H10019&gt;=Summary!$B$25,I10019&gt;=Summary!$B$26,I10019&lt;=Summary!$B$27,J10019&gt;=Summary!$B$28,J10019&lt;=Summary!$B$29,F10019*J10019&gt;1),"Yes","No")</f>
        <v>No</v>
      </c>
    </row>
    <row r="10020" customFormat="false" ht="15" hidden="false" customHeight="false" outlineLevel="0" collapsed="false">
      <c r="A10020" s="6" t="s">
        <v>156</v>
      </c>
      <c r="B10020" s="45" t="n">
        <v>44668</v>
      </c>
      <c r="C10020" s="6" t="s">
        <v>189</v>
      </c>
      <c r="D10020" s="6" t="s">
        <v>196</v>
      </c>
      <c r="E10020" s="6" t="s">
        <v>174</v>
      </c>
      <c r="F10020" s="34" t="n">
        <v>0.174149751663208</v>
      </c>
      <c r="G10020" s="34" t="n">
        <v>0.250193275546931</v>
      </c>
      <c r="H10020" s="34" t="n">
        <v>-0.0760435238837234</v>
      </c>
      <c r="I10020" s="34" t="n">
        <v>-0.303939119536644</v>
      </c>
      <c r="J10020" s="35" t="n">
        <v>4.04</v>
      </c>
      <c r="K10020" s="6" t="n">
        <v>1</v>
      </c>
      <c r="L10020" s="35" t="n">
        <v>3.04</v>
      </c>
      <c r="M10020" s="6" t="str">
        <f aca="false">IF(I10020&lt;=0,"Below 0%",IF(I10020&lt;=0.05,"0-5%",IF(I10020&lt;=0.1,"5-10%",IF(I10020&lt;=0.2,"10-20%",IF(I10020&lt;=0.4,"20-40%","Above 40%")))))</f>
        <v>Below 0%</v>
      </c>
      <c r="N10020" s="6" t="str">
        <f aca="false">IF(AND(H10020&gt;=Summary!$B$25,I10020&gt;=Summary!$B$26,I10020&lt;=Summary!$B$27,J10020&gt;=Summary!$B$28,J10020&lt;=Summary!$B$29,F10020*J10020&gt;1),"Yes","No")</f>
        <v>No</v>
      </c>
    </row>
    <row r="10021" customFormat="false" ht="15" hidden="false" customHeight="false" outlineLevel="0" collapsed="false">
      <c r="A10021" s="6" t="s">
        <v>156</v>
      </c>
      <c r="B10021" s="45" t="n">
        <v>44668</v>
      </c>
      <c r="C10021" s="6" t="s">
        <v>189</v>
      </c>
      <c r="D10021" s="6" t="s">
        <v>196</v>
      </c>
      <c r="E10021" s="6" t="s">
        <v>177</v>
      </c>
      <c r="F10021" s="34" t="n">
        <v>0.123764492571354</v>
      </c>
      <c r="G10021" s="34" t="n">
        <v>0.185124694727034</v>
      </c>
      <c r="H10021" s="34" t="n">
        <v>-0.0613602021556796</v>
      </c>
      <c r="I10021" s="34" t="n">
        <v>-0.331453360375045</v>
      </c>
      <c r="J10021" s="35" t="n">
        <v>5.46</v>
      </c>
      <c r="K10021" s="6" t="n">
        <v>0</v>
      </c>
      <c r="L10021" s="35" t="n">
        <v>-1</v>
      </c>
      <c r="M10021" s="6" t="str">
        <f aca="false">IF(I10021&lt;=0,"Below 0%",IF(I10021&lt;=0.05,"0-5%",IF(I10021&lt;=0.1,"5-10%",IF(I10021&lt;=0.2,"10-20%",IF(I10021&lt;=0.4,"20-40%","Above 40%")))))</f>
        <v>Below 0%</v>
      </c>
      <c r="N10021" s="6" t="str">
        <f aca="false">IF(AND(H10021&gt;=Summary!$B$25,I10021&gt;=Summary!$B$26,I10021&lt;=Summary!$B$27,J10021&gt;=Summary!$B$28,J10021&lt;=Summary!$B$29,F10021*J10021&gt;1),"Yes","No")</f>
        <v>No</v>
      </c>
    </row>
    <row r="10022" customFormat="false" ht="15" hidden="false" customHeight="false" outlineLevel="0" collapsed="false">
      <c r="A10022" s="6" t="s">
        <v>156</v>
      </c>
      <c r="B10022" s="45" t="n">
        <v>44670</v>
      </c>
      <c r="C10022" s="6" t="s">
        <v>183</v>
      </c>
      <c r="D10022" s="6" t="s">
        <v>176</v>
      </c>
      <c r="E10022" s="6" t="s">
        <v>187</v>
      </c>
      <c r="F10022" s="34" t="n">
        <v>0.68977153301239</v>
      </c>
      <c r="G10022" s="34" t="n">
        <v>0.683388988118351</v>
      </c>
      <c r="H10022" s="34" t="n">
        <v>0.00638254489403967</v>
      </c>
      <c r="I10022" s="34" t="n">
        <v>0.0093395489318806</v>
      </c>
      <c r="J10022" s="35" t="n">
        <v>1.51</v>
      </c>
      <c r="K10022" s="6" t="n">
        <v>1</v>
      </c>
      <c r="L10022" s="35" t="n">
        <v>0.51</v>
      </c>
      <c r="M10022" s="6" t="str">
        <f aca="false">IF(I10022&lt;=0,"Below 0%",IF(I10022&lt;=0.05,"0-5%",IF(I10022&lt;=0.1,"5-10%",IF(I10022&lt;=0.2,"10-20%",IF(I10022&lt;=0.4,"20-40%","Above 40%")))))</f>
        <v>0-5%</v>
      </c>
      <c r="N10022" s="6" t="str">
        <f aca="false">IF(AND(H10022&gt;=Summary!$B$25,I10022&gt;=Summary!$B$26,I10022&lt;=Summary!$B$27,J10022&gt;=Summary!$B$28,J10022&lt;=Summary!$B$29,F10022*J10022&gt;1),"Yes","No")</f>
        <v>No</v>
      </c>
    </row>
    <row r="10023" customFormat="false" ht="15" hidden="false" customHeight="false" outlineLevel="0" collapsed="false">
      <c r="A10023" s="6" t="s">
        <v>156</v>
      </c>
      <c r="B10023" s="45" t="n">
        <v>44670</v>
      </c>
      <c r="C10023" s="6" t="s">
        <v>183</v>
      </c>
      <c r="D10023" s="6" t="s">
        <v>176</v>
      </c>
      <c r="E10023" s="6" t="s">
        <v>174</v>
      </c>
      <c r="F10023" s="34" t="n">
        <v>0.13469997048378</v>
      </c>
      <c r="G10023" s="34" t="n">
        <v>0.187621340374311</v>
      </c>
      <c r="H10023" s="34" t="n">
        <v>-0.0529213698905309</v>
      </c>
      <c r="I10023" s="34" t="n">
        <v>-0.282064768245185</v>
      </c>
      <c r="J10023" s="35" t="n">
        <v>5.5</v>
      </c>
      <c r="K10023" s="6" t="n">
        <v>0</v>
      </c>
      <c r="L10023" s="35" t="n">
        <v>-1</v>
      </c>
      <c r="M10023" s="6" t="str">
        <f aca="false">IF(I10023&lt;=0,"Below 0%",IF(I10023&lt;=0.05,"0-5%",IF(I10023&lt;=0.1,"5-10%",IF(I10023&lt;=0.2,"10-20%",IF(I10023&lt;=0.4,"20-40%","Above 40%")))))</f>
        <v>Below 0%</v>
      </c>
      <c r="N10023" s="6" t="str">
        <f aca="false">IF(AND(H10023&gt;=Summary!$B$25,I10023&gt;=Summary!$B$26,I10023&lt;=Summary!$B$27,J10023&gt;=Summary!$B$28,J10023&lt;=Summary!$B$29,F10023*J10023&gt;1),"Yes","No")</f>
        <v>No</v>
      </c>
    </row>
    <row r="10024" customFormat="false" ht="15" hidden="false" customHeight="false" outlineLevel="0" collapsed="false">
      <c r="A10024" s="6" t="s">
        <v>156</v>
      </c>
      <c r="B10024" s="45" t="n">
        <v>44670</v>
      </c>
      <c r="C10024" s="6" t="s">
        <v>183</v>
      </c>
      <c r="D10024" s="6" t="s">
        <v>176</v>
      </c>
      <c r="E10024" s="6" t="s">
        <v>177</v>
      </c>
      <c r="F10024" s="34" t="n">
        <v>0.175528556108475</v>
      </c>
      <c r="G10024" s="34" t="n">
        <v>0.128989671507339</v>
      </c>
      <c r="H10024" s="34" t="n">
        <v>0.0465388846011361</v>
      </c>
      <c r="I10024" s="34" t="n">
        <v>0.360795434683221</v>
      </c>
      <c r="J10024" s="35" t="n">
        <v>8</v>
      </c>
      <c r="K10024" s="6" t="n">
        <v>0</v>
      </c>
      <c r="L10024" s="35" t="n">
        <v>-1</v>
      </c>
      <c r="M10024" s="6" t="str">
        <f aca="false">IF(I10024&lt;=0,"Below 0%",IF(I10024&lt;=0.05,"0-5%",IF(I10024&lt;=0.1,"5-10%",IF(I10024&lt;=0.2,"10-20%",IF(I10024&lt;=0.4,"20-40%","Above 40%")))))</f>
        <v>20-40%</v>
      </c>
      <c r="N10024" s="6" t="str">
        <f aca="false">IF(AND(H10024&gt;=Summary!$B$25,I10024&gt;=Summary!$B$26,I10024&lt;=Summary!$B$27,J10024&gt;=Summary!$B$28,J10024&lt;=Summary!$B$29,F10024*J10024&gt;1),"Yes","No")</f>
        <v>No</v>
      </c>
    </row>
    <row r="10025" customFormat="false" ht="15" hidden="false" customHeight="false" outlineLevel="0" collapsed="false">
      <c r="A10025" s="6" t="s">
        <v>156</v>
      </c>
      <c r="B10025" s="45" t="n">
        <v>44671</v>
      </c>
      <c r="C10025" s="6" t="s">
        <v>190</v>
      </c>
      <c r="D10025" s="6" t="s">
        <v>185</v>
      </c>
      <c r="E10025" s="6" t="s">
        <v>187</v>
      </c>
      <c r="F10025" s="34" t="n">
        <v>0.55018949508667</v>
      </c>
      <c r="G10025" s="34" t="n">
        <v>0.521331209063551</v>
      </c>
      <c r="H10025" s="34" t="n">
        <v>0.0288582860231188</v>
      </c>
      <c r="I10025" s="34" t="n">
        <v>0.0553549941407803</v>
      </c>
      <c r="J10025" s="35" t="n">
        <v>1.92</v>
      </c>
      <c r="K10025" s="6" t="n">
        <v>0</v>
      </c>
      <c r="L10025" s="35" t="n">
        <v>-1</v>
      </c>
      <c r="M10025" s="6" t="str">
        <f aca="false">IF(I10025&lt;=0,"Below 0%",IF(I10025&lt;=0.05,"0-5%",IF(I10025&lt;=0.1,"5-10%",IF(I10025&lt;=0.2,"10-20%",IF(I10025&lt;=0.4,"20-40%","Above 40%")))))</f>
        <v>5-10%</v>
      </c>
      <c r="N10025" s="6" t="str">
        <f aca="false">IF(AND(H10025&gt;=Summary!$B$25,I10025&gt;=Summary!$B$26,I10025&lt;=Summary!$B$27,J10025&gt;=Summary!$B$28,J10025&lt;=Summary!$B$29,F10025*J10025&gt;1),"Yes","No")</f>
        <v>No</v>
      </c>
    </row>
    <row r="10026" customFormat="false" ht="15" hidden="false" customHeight="false" outlineLevel="0" collapsed="false">
      <c r="A10026" s="6" t="s">
        <v>156</v>
      </c>
      <c r="B10026" s="45" t="n">
        <v>44671</v>
      </c>
      <c r="C10026" s="6" t="s">
        <v>190</v>
      </c>
      <c r="D10026" s="6" t="s">
        <v>185</v>
      </c>
      <c r="E10026" s="6" t="s">
        <v>174</v>
      </c>
      <c r="F10026" s="34" t="n">
        <v>0.331037312746048</v>
      </c>
      <c r="G10026" s="34" t="n">
        <v>0.263409453000531</v>
      </c>
      <c r="H10026" s="34" t="n">
        <v>0.0676278597455169</v>
      </c>
      <c r="I10026" s="34" t="n">
        <v>0.256740443348404</v>
      </c>
      <c r="J10026" s="35" t="n">
        <v>3.8</v>
      </c>
      <c r="K10026" s="6" t="n">
        <v>0</v>
      </c>
      <c r="L10026" s="35" t="n">
        <v>-1</v>
      </c>
      <c r="M10026" s="6" t="str">
        <f aca="false">IF(I10026&lt;=0,"Below 0%",IF(I10026&lt;=0.05,"0-5%",IF(I10026&lt;=0.1,"5-10%",IF(I10026&lt;=0.2,"10-20%",IF(I10026&lt;=0.4,"20-40%","Above 40%")))))</f>
        <v>20-40%</v>
      </c>
      <c r="N10026" s="6" t="str">
        <f aca="false">IF(AND(H10026&gt;=Summary!$B$25,I10026&gt;=Summary!$B$26,I10026&lt;=Summary!$B$27,J10026&gt;=Summary!$B$28,J10026&lt;=Summary!$B$29,F10026*J10026&gt;1),"Yes","No")</f>
        <v>Yes</v>
      </c>
    </row>
    <row r="10027" customFormat="false" ht="15" hidden="false" customHeight="false" outlineLevel="0" collapsed="false">
      <c r="A10027" s="6" t="s">
        <v>156</v>
      </c>
      <c r="B10027" s="45" t="n">
        <v>44671</v>
      </c>
      <c r="C10027" s="6" t="s">
        <v>190</v>
      </c>
      <c r="D10027" s="6" t="s">
        <v>185</v>
      </c>
      <c r="E10027" s="6" t="s">
        <v>177</v>
      </c>
      <c r="F10027" s="34" t="n">
        <v>0.118773140013218</v>
      </c>
      <c r="G10027" s="34" t="n">
        <v>0.215259337935918</v>
      </c>
      <c r="H10027" s="34" t="n">
        <v>-0.0964861979226999</v>
      </c>
      <c r="I10027" s="34" t="n">
        <v>-0.448232345448464</v>
      </c>
      <c r="J10027" s="35" t="n">
        <v>4.65</v>
      </c>
      <c r="K10027" s="6" t="n">
        <v>1</v>
      </c>
      <c r="L10027" s="35" t="n">
        <v>3.65</v>
      </c>
      <c r="M10027" s="6" t="str">
        <f aca="false">IF(I10027&lt;=0,"Below 0%",IF(I10027&lt;=0.05,"0-5%",IF(I10027&lt;=0.1,"5-10%",IF(I10027&lt;=0.2,"10-20%",IF(I10027&lt;=0.4,"20-40%","Above 40%")))))</f>
        <v>Below 0%</v>
      </c>
      <c r="N10027" s="6" t="str">
        <f aca="false">IF(AND(H10027&gt;=Summary!$B$25,I10027&gt;=Summary!$B$26,I10027&lt;=Summary!$B$27,J10027&gt;=Summary!$B$28,J10027&lt;=Summary!$B$29,F10027*J10027&gt;1),"Yes","No")</f>
        <v>No</v>
      </c>
    </row>
    <row r="10028" customFormat="false" ht="15" hidden="false" customHeight="false" outlineLevel="0" collapsed="false">
      <c r="A10028" s="6" t="s">
        <v>156</v>
      </c>
      <c r="B10028" s="45" t="n">
        <v>44671</v>
      </c>
      <c r="C10028" s="6" t="s">
        <v>173</v>
      </c>
      <c r="D10028" s="6" t="s">
        <v>195</v>
      </c>
      <c r="E10028" s="6" t="s">
        <v>187</v>
      </c>
      <c r="F10028" s="34" t="n">
        <v>0.41942235827446</v>
      </c>
      <c r="G10028" s="34" t="n">
        <v>0.417200617479752</v>
      </c>
      <c r="H10028" s="34" t="n">
        <v>0.00222174079470766</v>
      </c>
      <c r="I10028" s="34" t="n">
        <v>0.00532535356282282</v>
      </c>
      <c r="J10028" s="35" t="n">
        <v>2.4</v>
      </c>
      <c r="K10028" s="6" t="n">
        <v>0</v>
      </c>
      <c r="L10028" s="35" t="n">
        <v>-1</v>
      </c>
      <c r="M10028" s="6" t="str">
        <f aca="false">IF(I10028&lt;=0,"Below 0%",IF(I10028&lt;=0.05,"0-5%",IF(I10028&lt;=0.1,"5-10%",IF(I10028&lt;=0.2,"10-20%",IF(I10028&lt;=0.4,"20-40%","Above 40%")))))</f>
        <v>0-5%</v>
      </c>
      <c r="N10028" s="6" t="str">
        <f aca="false">IF(AND(H10028&gt;=Summary!$B$25,I10028&gt;=Summary!$B$26,I10028&lt;=Summary!$B$27,J10028&gt;=Summary!$B$28,J10028&lt;=Summary!$B$29,F10028*J10028&gt;1),"Yes","No")</f>
        <v>No</v>
      </c>
    </row>
    <row r="10029" customFormat="false" ht="15" hidden="false" customHeight="false" outlineLevel="0" collapsed="false">
      <c r="A10029" s="6" t="s">
        <v>156</v>
      </c>
      <c r="B10029" s="45" t="n">
        <v>44671</v>
      </c>
      <c r="C10029" s="6" t="s">
        <v>173</v>
      </c>
      <c r="D10029" s="6" t="s">
        <v>195</v>
      </c>
      <c r="E10029" s="6" t="s">
        <v>174</v>
      </c>
      <c r="F10029" s="34" t="n">
        <v>0.227661624550819</v>
      </c>
      <c r="G10029" s="34" t="n">
        <v>0.276597094461714</v>
      </c>
      <c r="H10029" s="34" t="n">
        <v>-0.0489354699108948</v>
      </c>
      <c r="I10029" s="34" t="n">
        <v>-0.176919681698494</v>
      </c>
      <c r="J10029" s="35" t="n">
        <v>3.62</v>
      </c>
      <c r="K10029" s="6" t="n">
        <v>1</v>
      </c>
      <c r="L10029" s="35" t="n">
        <v>2.62</v>
      </c>
      <c r="M10029" s="6" t="str">
        <f aca="false">IF(I10029&lt;=0,"Below 0%",IF(I10029&lt;=0.05,"0-5%",IF(I10029&lt;=0.1,"5-10%",IF(I10029&lt;=0.2,"10-20%",IF(I10029&lt;=0.4,"20-40%","Above 40%")))))</f>
        <v>Below 0%</v>
      </c>
      <c r="N10029" s="6" t="str">
        <f aca="false">IF(AND(H10029&gt;=Summary!$B$25,I10029&gt;=Summary!$B$26,I10029&lt;=Summary!$B$27,J10029&gt;=Summary!$B$28,J10029&lt;=Summary!$B$29,F10029*J10029&gt;1),"Yes","No")</f>
        <v>No</v>
      </c>
    </row>
    <row r="10030" customFormat="false" ht="15" hidden="false" customHeight="false" outlineLevel="0" collapsed="false">
      <c r="A10030" s="6" t="s">
        <v>156</v>
      </c>
      <c r="B10030" s="45" t="n">
        <v>44671</v>
      </c>
      <c r="C10030" s="6" t="s">
        <v>173</v>
      </c>
      <c r="D10030" s="6" t="s">
        <v>195</v>
      </c>
      <c r="E10030" s="6" t="s">
        <v>177</v>
      </c>
      <c r="F10030" s="34" t="n">
        <v>0.35291600227356</v>
      </c>
      <c r="G10030" s="34" t="n">
        <v>0.306202288058534</v>
      </c>
      <c r="H10030" s="34" t="n">
        <v>0.0467137142150259</v>
      </c>
      <c r="I10030" s="34" t="n">
        <v>0.152558344717843</v>
      </c>
      <c r="J10030" s="35" t="n">
        <v>3.27</v>
      </c>
      <c r="K10030" s="6" t="n">
        <v>0</v>
      </c>
      <c r="L10030" s="35" t="n">
        <v>-1</v>
      </c>
      <c r="M10030" s="6" t="str">
        <f aca="false">IF(I10030&lt;=0,"Below 0%",IF(I10030&lt;=0.05,"0-5%",IF(I10030&lt;=0.1,"5-10%",IF(I10030&lt;=0.2,"10-20%",IF(I10030&lt;=0.4,"20-40%","Above 40%")))))</f>
        <v>10-20%</v>
      </c>
      <c r="N10030" s="6" t="str">
        <f aca="false">IF(AND(H10030&gt;=Summary!$B$25,I10030&gt;=Summary!$B$26,I10030&lt;=Summary!$B$27,J10030&gt;=Summary!$B$28,J10030&lt;=Summary!$B$29,F10030*J10030&gt;1),"Yes","No")</f>
        <v>Yes</v>
      </c>
    </row>
    <row r="10031" customFormat="false" ht="15" hidden="false" customHeight="false" outlineLevel="0" collapsed="false">
      <c r="A10031" s="6" t="s">
        <v>156</v>
      </c>
      <c r="B10031" s="45" t="n">
        <v>44671</v>
      </c>
      <c r="C10031" s="6" t="s">
        <v>194</v>
      </c>
      <c r="D10031" s="6" t="s">
        <v>201</v>
      </c>
      <c r="E10031" s="6" t="s">
        <v>187</v>
      </c>
      <c r="F10031" s="34" t="n">
        <v>0.850117802619934</v>
      </c>
      <c r="G10031" s="34" t="n">
        <v>0.811971662274547</v>
      </c>
      <c r="H10031" s="34" t="n">
        <v>0.0381461403453867</v>
      </c>
      <c r="I10031" s="34" t="n">
        <v>0.0469796448788979</v>
      </c>
      <c r="J10031" s="35" t="n">
        <v>1.23</v>
      </c>
      <c r="K10031" s="6" t="n">
        <v>1</v>
      </c>
      <c r="L10031" s="35" t="n">
        <v>0.23</v>
      </c>
      <c r="M10031" s="6" t="str">
        <f aca="false">IF(I10031&lt;=0,"Below 0%",IF(I10031&lt;=0.05,"0-5%",IF(I10031&lt;=0.1,"5-10%",IF(I10031&lt;=0.2,"10-20%",IF(I10031&lt;=0.4,"20-40%","Above 40%")))))</f>
        <v>0-5%</v>
      </c>
      <c r="N10031" s="6" t="str">
        <f aca="false">IF(AND(H10031&gt;=Summary!$B$25,I10031&gt;=Summary!$B$26,I10031&lt;=Summary!$B$27,J10031&gt;=Summary!$B$28,J10031&lt;=Summary!$B$29,F10031*J10031&gt;1),"Yes","No")</f>
        <v>No</v>
      </c>
    </row>
    <row r="10032" customFormat="false" ht="15" hidden="false" customHeight="false" outlineLevel="0" collapsed="false">
      <c r="A10032" s="6" t="s">
        <v>156</v>
      </c>
      <c r="B10032" s="45" t="n">
        <v>44671</v>
      </c>
      <c r="C10032" s="6" t="s">
        <v>194</v>
      </c>
      <c r="D10032" s="6" t="s">
        <v>201</v>
      </c>
      <c r="E10032" s="6" t="s">
        <v>174</v>
      </c>
      <c r="F10032" s="34" t="n">
        <v>0.0669377744197846</v>
      </c>
      <c r="G10032" s="34" t="n">
        <v>0.13681166364352</v>
      </c>
      <c r="H10032" s="34" t="n">
        <v>-0.0698738892237351</v>
      </c>
      <c r="I10032" s="34" t="n">
        <v>-0.510730498868872</v>
      </c>
      <c r="J10032" s="35" t="n">
        <v>7.3</v>
      </c>
      <c r="K10032" s="6" t="n">
        <v>0</v>
      </c>
      <c r="L10032" s="35" t="n">
        <v>-1</v>
      </c>
      <c r="M10032" s="6" t="str">
        <f aca="false">IF(I10032&lt;=0,"Below 0%",IF(I10032&lt;=0.05,"0-5%",IF(I10032&lt;=0.1,"5-10%",IF(I10032&lt;=0.2,"10-20%",IF(I10032&lt;=0.4,"20-40%","Above 40%")))))</f>
        <v>Below 0%</v>
      </c>
      <c r="N10032" s="6" t="str">
        <f aca="false">IF(AND(H10032&gt;=Summary!$B$25,I10032&gt;=Summary!$B$26,I10032&lt;=Summary!$B$27,J10032&gt;=Summary!$B$28,J10032&lt;=Summary!$B$29,F10032*J10032&gt;1),"Yes","No")</f>
        <v>No</v>
      </c>
    </row>
    <row r="10033" customFormat="false" ht="15" hidden="false" customHeight="false" outlineLevel="0" collapsed="false">
      <c r="A10033" s="6" t="s">
        <v>156</v>
      </c>
      <c r="B10033" s="45" t="n">
        <v>44671</v>
      </c>
      <c r="C10033" s="6" t="s">
        <v>194</v>
      </c>
      <c r="D10033" s="6" t="s">
        <v>201</v>
      </c>
      <c r="E10033" s="6" t="s">
        <v>177</v>
      </c>
      <c r="F10033" s="34" t="n">
        <v>0.0829443708062172</v>
      </c>
      <c r="G10033" s="34" t="n">
        <v>0.051216674081933</v>
      </c>
      <c r="H10033" s="34" t="n">
        <v>0.0317276967242842</v>
      </c>
      <c r="I10033" s="34" t="n">
        <v>0.61947983333569</v>
      </c>
      <c r="J10033" s="35" t="n">
        <v>19.5</v>
      </c>
      <c r="K10033" s="6" t="n">
        <v>0</v>
      </c>
      <c r="L10033" s="35" t="n">
        <v>-1</v>
      </c>
      <c r="M10033" s="6" t="str">
        <f aca="false">IF(I10033&lt;=0,"Below 0%",IF(I10033&lt;=0.05,"0-5%",IF(I10033&lt;=0.1,"5-10%",IF(I10033&lt;=0.2,"10-20%",IF(I10033&lt;=0.4,"20-40%","Above 40%")))))</f>
        <v>Above 40%</v>
      </c>
      <c r="N10033" s="6" t="str">
        <f aca="false">IF(AND(H10033&gt;=Summary!$B$25,I10033&gt;=Summary!$B$26,I10033&lt;=Summary!$B$27,J10033&gt;=Summary!$B$28,J10033&lt;=Summary!$B$29,F10033*J10033&gt;1),"Yes","No")</f>
        <v>No</v>
      </c>
    </row>
    <row r="10034" customFormat="false" ht="15" hidden="false" customHeight="false" outlineLevel="0" collapsed="false">
      <c r="A10034" s="6" t="s">
        <v>156</v>
      </c>
      <c r="B10034" s="45" t="n">
        <v>44671</v>
      </c>
      <c r="C10034" s="6" t="s">
        <v>188</v>
      </c>
      <c r="D10034" s="6" t="s">
        <v>180</v>
      </c>
      <c r="E10034" s="6" t="s">
        <v>187</v>
      </c>
      <c r="F10034" s="34" t="n">
        <v>0.464588701725006</v>
      </c>
      <c r="G10034" s="34" t="n">
        <v>0.409192503868417</v>
      </c>
      <c r="H10034" s="34" t="n">
        <v>0.0553961978565895</v>
      </c>
      <c r="I10034" s="34" t="n">
        <v>0.135379307618996</v>
      </c>
      <c r="J10034" s="35" t="n">
        <v>2.44</v>
      </c>
      <c r="K10034" s="6" t="n">
        <v>1</v>
      </c>
      <c r="L10034" s="35" t="n">
        <v>1.44</v>
      </c>
      <c r="M10034" s="6" t="str">
        <f aca="false">IF(I10034&lt;=0,"Below 0%",IF(I10034&lt;=0.05,"0-5%",IF(I10034&lt;=0.1,"5-10%",IF(I10034&lt;=0.2,"10-20%",IF(I10034&lt;=0.4,"20-40%","Above 40%")))))</f>
        <v>10-20%</v>
      </c>
      <c r="N10034" s="6" t="str">
        <f aca="false">IF(AND(H10034&gt;=Summary!$B$25,I10034&gt;=Summary!$B$26,I10034&lt;=Summary!$B$27,J10034&gt;=Summary!$B$28,J10034&lt;=Summary!$B$29,F10034*J10034&gt;1),"Yes","No")</f>
        <v>Yes</v>
      </c>
    </row>
    <row r="10035" customFormat="false" ht="15" hidden="false" customHeight="false" outlineLevel="0" collapsed="false">
      <c r="A10035" s="6" t="s">
        <v>156</v>
      </c>
      <c r="B10035" s="45" t="n">
        <v>44671</v>
      </c>
      <c r="C10035" s="6" t="s">
        <v>188</v>
      </c>
      <c r="D10035" s="6" t="s">
        <v>180</v>
      </c>
      <c r="E10035" s="6" t="s">
        <v>174</v>
      </c>
      <c r="F10035" s="34" t="n">
        <v>0.232951998710632</v>
      </c>
      <c r="G10035" s="34" t="n">
        <v>0.293655796893805</v>
      </c>
      <c r="H10035" s="34" t="n">
        <v>-0.0607037981831725</v>
      </c>
      <c r="I10035" s="34" t="n">
        <v>-0.206717520393868</v>
      </c>
      <c r="J10035" s="35" t="n">
        <v>3.4</v>
      </c>
      <c r="K10035" s="6" t="n">
        <v>0</v>
      </c>
      <c r="L10035" s="35" t="n">
        <v>-1</v>
      </c>
      <c r="M10035" s="6" t="str">
        <f aca="false">IF(I10035&lt;=0,"Below 0%",IF(I10035&lt;=0.05,"0-5%",IF(I10035&lt;=0.1,"5-10%",IF(I10035&lt;=0.2,"10-20%",IF(I10035&lt;=0.4,"20-40%","Above 40%")))))</f>
        <v>Below 0%</v>
      </c>
      <c r="N10035" s="6" t="str">
        <f aca="false">IF(AND(H10035&gt;=Summary!$B$25,I10035&gt;=Summary!$B$26,I10035&lt;=Summary!$B$27,J10035&gt;=Summary!$B$28,J10035&lt;=Summary!$B$29,F10035*J10035&gt;1),"Yes","No")</f>
        <v>No</v>
      </c>
    </row>
    <row r="10036" customFormat="false" ht="15" hidden="false" customHeight="false" outlineLevel="0" collapsed="false">
      <c r="A10036" s="6" t="s">
        <v>156</v>
      </c>
      <c r="B10036" s="45" t="n">
        <v>44671</v>
      </c>
      <c r="C10036" s="6" t="s">
        <v>188</v>
      </c>
      <c r="D10036" s="6" t="s">
        <v>180</v>
      </c>
      <c r="E10036" s="6" t="s">
        <v>177</v>
      </c>
      <c r="F10036" s="34" t="n">
        <v>0.302459299564362</v>
      </c>
      <c r="G10036" s="34" t="n">
        <v>0.297151699237779</v>
      </c>
      <c r="H10036" s="34" t="n">
        <v>0.0053076003265829</v>
      </c>
      <c r="I10036" s="34" t="n">
        <v>0.0178615849756114</v>
      </c>
      <c r="J10036" s="35" t="n">
        <v>3.36</v>
      </c>
      <c r="K10036" s="6" t="n">
        <v>0</v>
      </c>
      <c r="L10036" s="35" t="n">
        <v>-1</v>
      </c>
      <c r="M10036" s="6" t="str">
        <f aca="false">IF(I10036&lt;=0,"Below 0%",IF(I10036&lt;=0.05,"0-5%",IF(I10036&lt;=0.1,"5-10%",IF(I10036&lt;=0.2,"10-20%",IF(I10036&lt;=0.4,"20-40%","Above 40%")))))</f>
        <v>0-5%</v>
      </c>
      <c r="N10036" s="6" t="str">
        <f aca="false">IF(AND(H10036&gt;=Summary!$B$25,I10036&gt;=Summary!$B$26,I10036&lt;=Summary!$B$27,J10036&gt;=Summary!$B$28,J10036&lt;=Summary!$B$29,F10036*J10036&gt;1),"Yes","No")</f>
        <v>No</v>
      </c>
    </row>
    <row r="10037" customFormat="false" ht="15" hidden="false" customHeight="false" outlineLevel="0" collapsed="false">
      <c r="A10037" s="6" t="s">
        <v>156</v>
      </c>
      <c r="B10037" s="45" t="n">
        <v>44672</v>
      </c>
      <c r="C10037" s="6" t="s">
        <v>196</v>
      </c>
      <c r="D10037" s="6" t="s">
        <v>179</v>
      </c>
      <c r="E10037" s="6" t="s">
        <v>187</v>
      </c>
      <c r="F10037" s="34" t="n">
        <v>0.428867727518082</v>
      </c>
      <c r="G10037" s="34" t="n">
        <v>0.343263899720659</v>
      </c>
      <c r="H10037" s="34" t="n">
        <v>0.0856038277974232</v>
      </c>
      <c r="I10037" s="34" t="n">
        <v>0.24938197074346</v>
      </c>
      <c r="J10037" s="35" t="n">
        <v>2.95</v>
      </c>
      <c r="K10037" s="6" t="n">
        <v>1</v>
      </c>
      <c r="L10037" s="35" t="n">
        <v>1.95</v>
      </c>
      <c r="M10037" s="6" t="str">
        <f aca="false">IF(I10037&lt;=0,"Below 0%",IF(I10037&lt;=0.05,"0-5%",IF(I10037&lt;=0.1,"5-10%",IF(I10037&lt;=0.2,"10-20%",IF(I10037&lt;=0.4,"20-40%","Above 40%")))))</f>
        <v>20-40%</v>
      </c>
      <c r="N10037" s="6" t="str">
        <f aca="false">IF(AND(H10037&gt;=Summary!$B$25,I10037&gt;=Summary!$B$26,I10037&lt;=Summary!$B$27,J10037&gt;=Summary!$B$28,J10037&lt;=Summary!$B$29,F10037*J10037&gt;1),"Yes","No")</f>
        <v>Yes</v>
      </c>
    </row>
    <row r="10038" customFormat="false" ht="15" hidden="false" customHeight="false" outlineLevel="0" collapsed="false">
      <c r="A10038" s="6" t="s">
        <v>156</v>
      </c>
      <c r="B10038" s="45" t="n">
        <v>44672</v>
      </c>
      <c r="C10038" s="6" t="s">
        <v>196</v>
      </c>
      <c r="D10038" s="6" t="s">
        <v>179</v>
      </c>
      <c r="E10038" s="6" t="s">
        <v>174</v>
      </c>
      <c r="F10038" s="34" t="n">
        <v>0.245695680379868</v>
      </c>
      <c r="G10038" s="34" t="n">
        <v>0.284446209038186</v>
      </c>
      <c r="H10038" s="34" t="n">
        <v>-0.0387505286583186</v>
      </c>
      <c r="I10038" s="34" t="n">
        <v>-0.136231482181984</v>
      </c>
      <c r="J10038" s="35" t="n">
        <v>3.56</v>
      </c>
      <c r="K10038" s="6" t="n">
        <v>0</v>
      </c>
      <c r="L10038" s="35" t="n">
        <v>-1</v>
      </c>
      <c r="M10038" s="6" t="str">
        <f aca="false">IF(I10038&lt;=0,"Below 0%",IF(I10038&lt;=0.05,"0-5%",IF(I10038&lt;=0.1,"5-10%",IF(I10038&lt;=0.2,"10-20%",IF(I10038&lt;=0.4,"20-40%","Above 40%")))))</f>
        <v>Below 0%</v>
      </c>
      <c r="N10038" s="6" t="str">
        <f aca="false">IF(AND(H10038&gt;=Summary!$B$25,I10038&gt;=Summary!$B$26,I10038&lt;=Summary!$B$27,J10038&gt;=Summary!$B$28,J10038&lt;=Summary!$B$29,F10038*J10038&gt;1),"Yes","No")</f>
        <v>No</v>
      </c>
    </row>
    <row r="10039" customFormat="false" ht="15" hidden="false" customHeight="false" outlineLevel="0" collapsed="false">
      <c r="A10039" s="6" t="s">
        <v>156</v>
      </c>
      <c r="B10039" s="45" t="n">
        <v>44672</v>
      </c>
      <c r="C10039" s="6" t="s">
        <v>196</v>
      </c>
      <c r="D10039" s="6" t="s">
        <v>179</v>
      </c>
      <c r="E10039" s="6" t="s">
        <v>177</v>
      </c>
      <c r="F10039" s="34" t="n">
        <v>0.325436592102051</v>
      </c>
      <c r="G10039" s="34" t="n">
        <v>0.372289891241155</v>
      </c>
      <c r="H10039" s="34" t="n">
        <v>-0.0468532991391045</v>
      </c>
      <c r="I10039" s="34" t="n">
        <v>-0.125851655501317</v>
      </c>
      <c r="J10039" s="35" t="n">
        <v>2.72</v>
      </c>
      <c r="K10039" s="6" t="n">
        <v>0</v>
      </c>
      <c r="L10039" s="35" t="n">
        <v>-1</v>
      </c>
      <c r="M10039" s="6" t="str">
        <f aca="false">IF(I10039&lt;=0,"Below 0%",IF(I10039&lt;=0.05,"0-5%",IF(I10039&lt;=0.1,"5-10%",IF(I10039&lt;=0.2,"10-20%",IF(I10039&lt;=0.4,"20-40%","Above 40%")))))</f>
        <v>Below 0%</v>
      </c>
      <c r="N10039" s="6" t="str">
        <f aca="false">IF(AND(H10039&gt;=Summary!$B$25,I10039&gt;=Summary!$B$26,I10039&lt;=Summary!$B$27,J10039&gt;=Summary!$B$28,J10039&lt;=Summary!$B$29,F10039*J10039&gt;1),"Yes","No")</f>
        <v>No</v>
      </c>
    </row>
    <row r="10040" customFormat="false" ht="15" hidden="false" customHeight="false" outlineLevel="0" collapsed="false">
      <c r="A10040" s="6" t="s">
        <v>156</v>
      </c>
      <c r="B10040" s="45" t="n">
        <v>44674</v>
      </c>
      <c r="C10040" s="6" t="s">
        <v>185</v>
      </c>
      <c r="D10040" s="6" t="s">
        <v>176</v>
      </c>
      <c r="E10040" s="6" t="s">
        <v>187</v>
      </c>
      <c r="F10040" s="34" t="n">
        <v>0.443032145500183</v>
      </c>
      <c r="G10040" s="34" t="n">
        <v>0.460718554920972</v>
      </c>
      <c r="H10040" s="34" t="n">
        <v>-0.0176864094207891</v>
      </c>
      <c r="I10040" s="34" t="n">
        <v>-0.0383887499903773</v>
      </c>
      <c r="J10040" s="35" t="n">
        <v>2.18</v>
      </c>
      <c r="K10040" s="6" t="n">
        <v>1</v>
      </c>
      <c r="L10040" s="35" t="n">
        <v>1.18</v>
      </c>
      <c r="M10040" s="6" t="str">
        <f aca="false">IF(I10040&lt;=0,"Below 0%",IF(I10040&lt;=0.05,"0-5%",IF(I10040&lt;=0.1,"5-10%",IF(I10040&lt;=0.2,"10-20%",IF(I10040&lt;=0.4,"20-40%","Above 40%")))))</f>
        <v>Below 0%</v>
      </c>
      <c r="N10040" s="6" t="str">
        <f aca="false">IF(AND(H10040&gt;=Summary!$B$25,I10040&gt;=Summary!$B$26,I10040&lt;=Summary!$B$27,J10040&gt;=Summary!$B$28,J10040&lt;=Summary!$B$29,F10040*J10040&gt;1),"Yes","No")</f>
        <v>No</v>
      </c>
    </row>
    <row r="10041" customFormat="false" ht="15" hidden="false" customHeight="false" outlineLevel="0" collapsed="false">
      <c r="A10041" s="6" t="s">
        <v>156</v>
      </c>
      <c r="B10041" s="45" t="n">
        <v>44674</v>
      </c>
      <c r="C10041" s="6" t="s">
        <v>185</v>
      </c>
      <c r="D10041" s="6" t="s">
        <v>176</v>
      </c>
      <c r="E10041" s="6" t="s">
        <v>174</v>
      </c>
      <c r="F10041" s="34" t="n">
        <v>0.257383316755295</v>
      </c>
      <c r="G10041" s="34" t="n">
        <v>0.267831053260725</v>
      </c>
      <c r="H10041" s="34" t="n">
        <v>-0.0104477365054304</v>
      </c>
      <c r="I10041" s="34" t="n">
        <v>-0.0390086824445254</v>
      </c>
      <c r="J10041" s="35" t="n">
        <v>3.75</v>
      </c>
      <c r="K10041" s="6" t="n">
        <v>0</v>
      </c>
      <c r="L10041" s="35" t="n">
        <v>-1</v>
      </c>
      <c r="M10041" s="6" t="str">
        <f aca="false">IF(I10041&lt;=0,"Below 0%",IF(I10041&lt;=0.05,"0-5%",IF(I10041&lt;=0.1,"5-10%",IF(I10041&lt;=0.2,"10-20%",IF(I10041&lt;=0.4,"20-40%","Above 40%")))))</f>
        <v>Below 0%</v>
      </c>
      <c r="N10041" s="6" t="str">
        <f aca="false">IF(AND(H10041&gt;=Summary!$B$25,I10041&gt;=Summary!$B$26,I10041&lt;=Summary!$B$27,J10041&gt;=Summary!$B$28,J10041&lt;=Summary!$B$29,F10041*J10041&gt;1),"Yes","No")</f>
        <v>No</v>
      </c>
    </row>
    <row r="10042" customFormat="false" ht="15" hidden="false" customHeight="false" outlineLevel="0" collapsed="false">
      <c r="A10042" s="6" t="s">
        <v>156</v>
      </c>
      <c r="B10042" s="45" t="n">
        <v>44674</v>
      </c>
      <c r="C10042" s="6" t="s">
        <v>185</v>
      </c>
      <c r="D10042" s="6" t="s">
        <v>176</v>
      </c>
      <c r="E10042" s="6" t="s">
        <v>177</v>
      </c>
      <c r="F10042" s="34" t="n">
        <v>0.299584597349167</v>
      </c>
      <c r="G10042" s="34" t="n">
        <v>0.271450391818303</v>
      </c>
      <c r="H10042" s="34" t="n">
        <v>0.0281342055308643</v>
      </c>
      <c r="I10042" s="34" t="n">
        <v>0.103644004130582</v>
      </c>
      <c r="J10042" s="35" t="n">
        <v>3.7</v>
      </c>
      <c r="K10042" s="6" t="n">
        <v>0</v>
      </c>
      <c r="L10042" s="35" t="n">
        <v>-1</v>
      </c>
      <c r="M10042" s="6" t="str">
        <f aca="false">IF(I10042&lt;=0,"Below 0%",IF(I10042&lt;=0.05,"0-5%",IF(I10042&lt;=0.1,"5-10%",IF(I10042&lt;=0.2,"10-20%",IF(I10042&lt;=0.4,"20-40%","Above 40%")))))</f>
        <v>10-20%</v>
      </c>
      <c r="N10042" s="6" t="str">
        <f aca="false">IF(AND(H10042&gt;=Summary!$B$25,I10042&gt;=Summary!$B$26,I10042&lt;=Summary!$B$27,J10042&gt;=Summary!$B$28,J10042&lt;=Summary!$B$29,F10042*J10042&gt;1),"Yes","No")</f>
        <v>No</v>
      </c>
    </row>
    <row r="10043" customFormat="false" ht="15" hidden="false" customHeight="false" outlineLevel="0" collapsed="false">
      <c r="A10043" s="6" t="s">
        <v>156</v>
      </c>
      <c r="B10043" s="45" t="n">
        <v>44674</v>
      </c>
      <c r="C10043" s="6" t="s">
        <v>206</v>
      </c>
      <c r="D10043" s="6" t="s">
        <v>181</v>
      </c>
      <c r="E10043" s="6" t="s">
        <v>187</v>
      </c>
      <c r="F10043" s="34" t="n">
        <v>0.326988726854324</v>
      </c>
      <c r="G10043" s="34" t="n">
        <v>0.222034817179688</v>
      </c>
      <c r="H10043" s="34" t="n">
        <v>0.104953909674636</v>
      </c>
      <c r="I10043" s="34" t="n">
        <v>0.472691224771741</v>
      </c>
      <c r="J10043" s="35" t="n">
        <v>4.5</v>
      </c>
      <c r="K10043" s="6" t="n">
        <v>0</v>
      </c>
      <c r="L10043" s="35" t="n">
        <v>-1</v>
      </c>
      <c r="M10043" s="6" t="str">
        <f aca="false">IF(I10043&lt;=0,"Below 0%",IF(I10043&lt;=0.05,"0-5%",IF(I10043&lt;=0.1,"5-10%",IF(I10043&lt;=0.2,"10-20%",IF(I10043&lt;=0.4,"20-40%","Above 40%")))))</f>
        <v>Above 40%</v>
      </c>
      <c r="N10043" s="6" t="str">
        <f aca="false">IF(AND(H10043&gt;=Summary!$B$25,I10043&gt;=Summary!$B$26,I10043&lt;=Summary!$B$27,J10043&gt;=Summary!$B$28,J10043&lt;=Summary!$B$29,F10043*J10043&gt;1),"Yes","No")</f>
        <v>No</v>
      </c>
    </row>
    <row r="10044" customFormat="false" ht="15" hidden="false" customHeight="false" outlineLevel="0" collapsed="false">
      <c r="A10044" s="6" t="s">
        <v>156</v>
      </c>
      <c r="B10044" s="45" t="n">
        <v>44674</v>
      </c>
      <c r="C10044" s="6" t="s">
        <v>206</v>
      </c>
      <c r="D10044" s="6" t="s">
        <v>181</v>
      </c>
      <c r="E10044" s="6" t="s">
        <v>174</v>
      </c>
      <c r="F10044" s="34" t="n">
        <v>0.303991079330444</v>
      </c>
      <c r="G10044" s="34" t="n">
        <v>0.262935967712788</v>
      </c>
      <c r="H10044" s="34" t="n">
        <v>0.041055111617656</v>
      </c>
      <c r="I10044" s="34" t="n">
        <v>0.156141101481033</v>
      </c>
      <c r="J10044" s="35" t="n">
        <v>3.8</v>
      </c>
      <c r="K10044" s="6" t="n">
        <v>1</v>
      </c>
      <c r="L10044" s="35" t="n">
        <v>2.8</v>
      </c>
      <c r="M10044" s="6" t="str">
        <f aca="false">IF(I10044&lt;=0,"Below 0%",IF(I10044&lt;=0.05,"0-5%",IF(I10044&lt;=0.1,"5-10%",IF(I10044&lt;=0.2,"10-20%",IF(I10044&lt;=0.4,"20-40%","Above 40%")))))</f>
        <v>10-20%</v>
      </c>
      <c r="N10044" s="6" t="str">
        <f aca="false">IF(AND(H10044&gt;=Summary!$B$25,I10044&gt;=Summary!$B$26,I10044&lt;=Summary!$B$27,J10044&gt;=Summary!$B$28,J10044&lt;=Summary!$B$29,F10044*J10044&gt;1),"Yes","No")</f>
        <v>Yes</v>
      </c>
    </row>
    <row r="10045" customFormat="false" ht="15" hidden="false" customHeight="false" outlineLevel="0" collapsed="false">
      <c r="A10045" s="6" t="s">
        <v>156</v>
      </c>
      <c r="B10045" s="45" t="n">
        <v>44674</v>
      </c>
      <c r="C10045" s="6" t="s">
        <v>206</v>
      </c>
      <c r="D10045" s="6" t="s">
        <v>181</v>
      </c>
      <c r="E10045" s="6" t="s">
        <v>177</v>
      </c>
      <c r="F10045" s="34" t="n">
        <v>0.369020223617554</v>
      </c>
      <c r="G10045" s="34" t="n">
        <v>0.515029215107524</v>
      </c>
      <c r="H10045" s="34" t="n">
        <v>-0.14600899148997</v>
      </c>
      <c r="I10045" s="34" t="n">
        <v>-0.283496522540935</v>
      </c>
      <c r="J10045" s="35" t="n">
        <v>1.94</v>
      </c>
      <c r="K10045" s="6" t="n">
        <v>0</v>
      </c>
      <c r="L10045" s="35" t="n">
        <v>-1</v>
      </c>
      <c r="M10045" s="6" t="str">
        <f aca="false">IF(I10045&lt;=0,"Below 0%",IF(I10045&lt;=0.05,"0-5%",IF(I10045&lt;=0.1,"5-10%",IF(I10045&lt;=0.2,"10-20%",IF(I10045&lt;=0.4,"20-40%","Above 40%")))))</f>
        <v>Below 0%</v>
      </c>
      <c r="N10045" s="6" t="str">
        <f aca="false">IF(AND(H10045&gt;=Summary!$B$25,I10045&gt;=Summary!$B$26,I10045&lt;=Summary!$B$27,J10045&gt;=Summary!$B$28,J10045&lt;=Summary!$B$29,F10045*J10045&gt;1),"Yes","No")</f>
        <v>No</v>
      </c>
    </row>
    <row r="10046" customFormat="false" ht="15" hidden="false" customHeight="false" outlineLevel="0" collapsed="false">
      <c r="A10046" s="6" t="s">
        <v>156</v>
      </c>
      <c r="B10046" s="45" t="n">
        <v>44674</v>
      </c>
      <c r="C10046" s="6" t="s">
        <v>195</v>
      </c>
      <c r="D10046" s="6" t="s">
        <v>182</v>
      </c>
      <c r="E10046" s="6" t="s">
        <v>187</v>
      </c>
      <c r="F10046" s="34" t="n">
        <v>0.37962144613266</v>
      </c>
      <c r="G10046" s="34" t="n">
        <v>0.33595988538682</v>
      </c>
      <c r="H10046" s="34" t="n">
        <v>0.0436615607458404</v>
      </c>
      <c r="I10046" s="34" t="n">
        <v>0.129960637102758</v>
      </c>
      <c r="J10046" s="35" t="n">
        <v>3</v>
      </c>
      <c r="K10046" s="6" t="n">
        <v>0</v>
      </c>
      <c r="L10046" s="35" t="n">
        <v>-1</v>
      </c>
      <c r="M10046" s="6" t="str">
        <f aca="false">IF(I10046&lt;=0,"Below 0%",IF(I10046&lt;=0.05,"0-5%",IF(I10046&lt;=0.1,"5-10%",IF(I10046&lt;=0.2,"10-20%",IF(I10046&lt;=0.4,"20-40%","Above 40%")))))</f>
        <v>10-20%</v>
      </c>
      <c r="N10046" s="6" t="str">
        <f aca="false">IF(AND(H10046&gt;=Summary!$B$25,I10046&gt;=Summary!$B$26,I10046&lt;=Summary!$B$27,J10046&gt;=Summary!$B$28,J10046&lt;=Summary!$B$29,F10046*J10046&gt;1),"Yes","No")</f>
        <v>Yes</v>
      </c>
    </row>
    <row r="10047" customFormat="false" ht="15" hidden="false" customHeight="false" outlineLevel="0" collapsed="false">
      <c r="A10047" s="6" t="s">
        <v>156</v>
      </c>
      <c r="B10047" s="45" t="n">
        <v>44674</v>
      </c>
      <c r="C10047" s="6" t="s">
        <v>195</v>
      </c>
      <c r="D10047" s="6" t="s">
        <v>182</v>
      </c>
      <c r="E10047" s="6" t="s">
        <v>174</v>
      </c>
      <c r="F10047" s="34" t="n">
        <v>0.268445909023285</v>
      </c>
      <c r="G10047" s="34" t="n">
        <v>0.287965616045845</v>
      </c>
      <c r="H10047" s="34" t="n">
        <v>-0.0195197070225603</v>
      </c>
      <c r="I10047" s="34" t="n">
        <v>-0.0677848532425229</v>
      </c>
      <c r="J10047" s="35" t="n">
        <v>3.5</v>
      </c>
      <c r="K10047" s="6" t="n">
        <v>1</v>
      </c>
      <c r="L10047" s="35" t="n">
        <v>2.5</v>
      </c>
      <c r="M10047" s="6" t="str">
        <f aca="false">IF(I10047&lt;=0,"Below 0%",IF(I10047&lt;=0.05,"0-5%",IF(I10047&lt;=0.1,"5-10%",IF(I10047&lt;=0.2,"10-20%",IF(I10047&lt;=0.4,"20-40%","Above 40%")))))</f>
        <v>Below 0%</v>
      </c>
      <c r="N10047" s="6" t="str">
        <f aca="false">IF(AND(H10047&gt;=Summary!$B$25,I10047&gt;=Summary!$B$26,I10047&lt;=Summary!$B$27,J10047&gt;=Summary!$B$28,J10047&lt;=Summary!$B$29,F10047*J10047&gt;1),"Yes","No")</f>
        <v>No</v>
      </c>
    </row>
    <row r="10048" customFormat="false" ht="15" hidden="false" customHeight="false" outlineLevel="0" collapsed="false">
      <c r="A10048" s="6" t="s">
        <v>156</v>
      </c>
      <c r="B10048" s="45" t="n">
        <v>44674</v>
      </c>
      <c r="C10048" s="6" t="s">
        <v>195</v>
      </c>
      <c r="D10048" s="6" t="s">
        <v>182</v>
      </c>
      <c r="E10048" s="6" t="s">
        <v>177</v>
      </c>
      <c r="F10048" s="34" t="n">
        <v>0.351932644844055</v>
      </c>
      <c r="G10048" s="34" t="n">
        <v>0.376074498567335</v>
      </c>
      <c r="H10048" s="34" t="n">
        <v>-0.02414185372328</v>
      </c>
      <c r="I10048" s="34" t="n">
        <v>-0.0641943386622836</v>
      </c>
      <c r="J10048" s="35" t="n">
        <v>2.68</v>
      </c>
      <c r="K10048" s="6" t="n">
        <v>0</v>
      </c>
      <c r="L10048" s="35" t="n">
        <v>-1</v>
      </c>
      <c r="M10048" s="6" t="str">
        <f aca="false">IF(I10048&lt;=0,"Below 0%",IF(I10048&lt;=0.05,"0-5%",IF(I10048&lt;=0.1,"5-10%",IF(I10048&lt;=0.2,"10-20%",IF(I10048&lt;=0.4,"20-40%","Above 40%")))))</f>
        <v>Below 0%</v>
      </c>
      <c r="N10048" s="6" t="str">
        <f aca="false">IF(AND(H10048&gt;=Summary!$B$25,I10048&gt;=Summary!$B$26,I10048&lt;=Summary!$B$27,J10048&gt;=Summary!$B$28,J10048&lt;=Summary!$B$29,F10048*J10048&gt;1),"Yes","No")</f>
        <v>No</v>
      </c>
    </row>
    <row r="10049" customFormat="false" ht="15" hidden="false" customHeight="false" outlineLevel="0" collapsed="false">
      <c r="A10049" s="6" t="s">
        <v>156</v>
      </c>
      <c r="B10049" s="45" t="n">
        <v>44674</v>
      </c>
      <c r="C10049" s="6" t="s">
        <v>194</v>
      </c>
      <c r="D10049" s="6" t="s">
        <v>198</v>
      </c>
      <c r="E10049" s="6" t="s">
        <v>187</v>
      </c>
      <c r="F10049" s="34" t="n">
        <v>0.853360414505005</v>
      </c>
      <c r="G10049" s="34" t="n">
        <v>0.873975809598127</v>
      </c>
      <c r="H10049" s="34" t="n">
        <v>-0.0206153950931223</v>
      </c>
      <c r="I10049" s="34" t="n">
        <v>-0.0235880614391395</v>
      </c>
      <c r="J10049" s="35" t="n">
        <v>1.14</v>
      </c>
      <c r="K10049" s="6" t="n">
        <v>1</v>
      </c>
      <c r="L10049" s="35" t="n">
        <v>0.14</v>
      </c>
      <c r="M10049" s="6" t="str">
        <f aca="false">IF(I10049&lt;=0,"Below 0%",IF(I10049&lt;=0.05,"0-5%",IF(I10049&lt;=0.1,"5-10%",IF(I10049&lt;=0.2,"10-20%",IF(I10049&lt;=0.4,"20-40%","Above 40%")))))</f>
        <v>Below 0%</v>
      </c>
      <c r="N10049" s="6" t="str">
        <f aca="false">IF(AND(H10049&gt;=Summary!$B$25,I10049&gt;=Summary!$B$26,I10049&lt;=Summary!$B$27,J10049&gt;=Summary!$B$28,J10049&lt;=Summary!$B$29,F10049*J10049&gt;1),"Yes","No")</f>
        <v>No</v>
      </c>
    </row>
    <row r="10050" customFormat="false" ht="15" hidden="false" customHeight="false" outlineLevel="0" collapsed="false">
      <c r="A10050" s="6" t="s">
        <v>156</v>
      </c>
      <c r="B10050" s="45" t="n">
        <v>44674</v>
      </c>
      <c r="C10050" s="6" t="s">
        <v>194</v>
      </c>
      <c r="D10050" s="6" t="s">
        <v>198</v>
      </c>
      <c r="E10050" s="6" t="s">
        <v>174</v>
      </c>
      <c r="F10050" s="34" t="n">
        <v>0.0656489357352257</v>
      </c>
      <c r="G10050" s="34" t="n">
        <v>0.0948888021849395</v>
      </c>
      <c r="H10050" s="34" t="n">
        <v>-0.0292398664497138</v>
      </c>
      <c r="I10050" s="34" t="n">
        <v>-0.308148757033785</v>
      </c>
      <c r="J10050" s="35" t="n">
        <v>10.5</v>
      </c>
      <c r="K10050" s="6" t="n">
        <v>0</v>
      </c>
      <c r="L10050" s="35" t="n">
        <v>-1</v>
      </c>
      <c r="M10050" s="6" t="str">
        <f aca="false">IF(I10050&lt;=0,"Below 0%",IF(I10050&lt;=0.05,"0-5%",IF(I10050&lt;=0.1,"5-10%",IF(I10050&lt;=0.2,"10-20%",IF(I10050&lt;=0.4,"20-40%","Above 40%")))))</f>
        <v>Below 0%</v>
      </c>
      <c r="N10050" s="6" t="str">
        <f aca="false">IF(AND(H10050&gt;=Summary!$B$25,I10050&gt;=Summary!$B$26,I10050&lt;=Summary!$B$27,J10050&gt;=Summary!$B$28,J10050&lt;=Summary!$B$29,F10050*J10050&gt;1),"Yes","No")</f>
        <v>No</v>
      </c>
    </row>
    <row r="10051" customFormat="false" ht="15" hidden="false" customHeight="false" outlineLevel="0" collapsed="false">
      <c r="A10051" s="6" t="s">
        <v>156</v>
      </c>
      <c r="B10051" s="45" t="n">
        <v>44674</v>
      </c>
      <c r="C10051" s="6" t="s">
        <v>194</v>
      </c>
      <c r="D10051" s="6" t="s">
        <v>198</v>
      </c>
      <c r="E10051" s="6" t="s">
        <v>177</v>
      </c>
      <c r="F10051" s="34" t="n">
        <v>0.0809906423091888</v>
      </c>
      <c r="G10051" s="34" t="n">
        <v>0.0311353882169333</v>
      </c>
      <c r="H10051" s="34" t="n">
        <v>0.0498552540922556</v>
      </c>
      <c r="I10051" s="34" t="n">
        <v>1.60124080499312</v>
      </c>
      <c r="J10051" s="35" t="n">
        <v>32</v>
      </c>
      <c r="K10051" s="6" t="n">
        <v>0</v>
      </c>
      <c r="L10051" s="35" t="n">
        <v>-1</v>
      </c>
      <c r="M10051" s="6" t="str">
        <f aca="false">IF(I10051&lt;=0,"Below 0%",IF(I10051&lt;=0.05,"0-5%",IF(I10051&lt;=0.1,"5-10%",IF(I10051&lt;=0.2,"10-20%",IF(I10051&lt;=0.4,"20-40%","Above 40%")))))</f>
        <v>Above 40%</v>
      </c>
      <c r="N10051" s="6" t="str">
        <f aca="false">IF(AND(H10051&gt;=Summary!$B$25,I10051&gt;=Summary!$B$26,I10051&lt;=Summary!$B$27,J10051&gt;=Summary!$B$28,J10051&lt;=Summary!$B$29,F10051*J10051&gt;1),"Yes","No")</f>
        <v>No</v>
      </c>
    </row>
    <row r="10052" customFormat="false" ht="15" hidden="false" customHeight="false" outlineLevel="0" collapsed="false">
      <c r="A10052" s="6" t="s">
        <v>156</v>
      </c>
      <c r="B10052" s="45" t="n">
        <v>44674</v>
      </c>
      <c r="C10052" s="6" t="s">
        <v>172</v>
      </c>
      <c r="D10052" s="6" t="s">
        <v>188</v>
      </c>
      <c r="E10052" s="6" t="s">
        <v>187</v>
      </c>
      <c r="F10052" s="34" t="n">
        <v>0.200065135955811</v>
      </c>
      <c r="G10052" s="34" t="n">
        <v>0.269038647504085</v>
      </c>
      <c r="H10052" s="34" t="n">
        <v>-0.0689735115482743</v>
      </c>
      <c r="I10052" s="34" t="n">
        <v>-0.256370273149054</v>
      </c>
      <c r="J10052" s="35" t="n">
        <v>3.76</v>
      </c>
      <c r="K10052" s="6" t="n">
        <v>0</v>
      </c>
      <c r="L10052" s="35" t="n">
        <v>-1</v>
      </c>
      <c r="M10052" s="6" t="str">
        <f aca="false">IF(I10052&lt;=0,"Below 0%",IF(I10052&lt;=0.05,"0-5%",IF(I10052&lt;=0.1,"5-10%",IF(I10052&lt;=0.2,"10-20%",IF(I10052&lt;=0.4,"20-40%","Above 40%")))))</f>
        <v>Below 0%</v>
      </c>
      <c r="N10052" s="6" t="str">
        <f aca="false">IF(AND(H10052&gt;=Summary!$B$25,I10052&gt;=Summary!$B$26,I10052&lt;=Summary!$B$27,J10052&gt;=Summary!$B$28,J10052&lt;=Summary!$B$29,F10052*J10052&gt;1),"Yes","No")</f>
        <v>No</v>
      </c>
    </row>
    <row r="10053" customFormat="false" ht="15" hidden="false" customHeight="false" outlineLevel="0" collapsed="false">
      <c r="A10053" s="6" t="s">
        <v>156</v>
      </c>
      <c r="B10053" s="45" t="n">
        <v>44674</v>
      </c>
      <c r="C10053" s="6" t="s">
        <v>172</v>
      </c>
      <c r="D10053" s="6" t="s">
        <v>188</v>
      </c>
      <c r="E10053" s="6" t="s">
        <v>174</v>
      </c>
      <c r="F10053" s="34" t="n">
        <v>0.294172614812851</v>
      </c>
      <c r="G10053" s="34" t="n">
        <v>0.283357230984694</v>
      </c>
      <c r="H10053" s="34" t="n">
        <v>0.0108153838281566</v>
      </c>
      <c r="I10053" s="34" t="n">
        <v>0.0381687235952017</v>
      </c>
      <c r="J10053" s="35" t="n">
        <v>3.57</v>
      </c>
      <c r="K10053" s="6" t="n">
        <v>0</v>
      </c>
      <c r="L10053" s="35" t="n">
        <v>-1</v>
      </c>
      <c r="M10053" s="6" t="str">
        <f aca="false">IF(I10053&lt;=0,"Below 0%",IF(I10053&lt;=0.05,"0-5%",IF(I10053&lt;=0.1,"5-10%",IF(I10053&lt;=0.2,"10-20%",IF(I10053&lt;=0.4,"20-40%","Above 40%")))))</f>
        <v>0-5%</v>
      </c>
      <c r="N10053" s="6" t="str">
        <f aca="false">IF(AND(H10053&gt;=Summary!$B$25,I10053&gt;=Summary!$B$26,I10053&lt;=Summary!$B$27,J10053&gt;=Summary!$B$28,J10053&lt;=Summary!$B$29,F10053*J10053&gt;1),"Yes","No")</f>
        <v>No</v>
      </c>
    </row>
    <row r="10054" customFormat="false" ht="15" hidden="false" customHeight="false" outlineLevel="0" collapsed="false">
      <c r="A10054" s="6" t="s">
        <v>156</v>
      </c>
      <c r="B10054" s="45" t="n">
        <v>44674</v>
      </c>
      <c r="C10054" s="6" t="s">
        <v>172</v>
      </c>
      <c r="D10054" s="6" t="s">
        <v>188</v>
      </c>
      <c r="E10054" s="6" t="s">
        <v>177</v>
      </c>
      <c r="F10054" s="34" t="n">
        <v>0.505762219429016</v>
      </c>
      <c r="G10054" s="34" t="n">
        <v>0.447604121511221</v>
      </c>
      <c r="H10054" s="34" t="n">
        <v>0.0581580979177953</v>
      </c>
      <c r="I10054" s="34" t="n">
        <v>0.129931998216279</v>
      </c>
      <c r="J10054" s="35" t="n">
        <v>2.26</v>
      </c>
      <c r="K10054" s="6" t="n">
        <v>1</v>
      </c>
      <c r="L10054" s="35" t="n">
        <v>1.26</v>
      </c>
      <c r="M10054" s="6" t="str">
        <f aca="false">IF(I10054&lt;=0,"Below 0%",IF(I10054&lt;=0.05,"0-5%",IF(I10054&lt;=0.1,"5-10%",IF(I10054&lt;=0.2,"10-20%",IF(I10054&lt;=0.4,"20-40%","Above 40%")))))</f>
        <v>10-20%</v>
      </c>
      <c r="N10054" s="6" t="str">
        <f aca="false">IF(AND(H10054&gt;=Summary!$B$25,I10054&gt;=Summary!$B$26,I10054&lt;=Summary!$B$27,J10054&gt;=Summary!$B$28,J10054&lt;=Summary!$B$29,F10054*J10054&gt;1),"Yes","No")</f>
        <v>Yes</v>
      </c>
    </row>
    <row r="10055" customFormat="false" ht="15" hidden="false" customHeight="false" outlineLevel="0" collapsed="false">
      <c r="A10055" s="6" t="s">
        <v>156</v>
      </c>
      <c r="B10055" s="45" t="n">
        <v>44675</v>
      </c>
      <c r="C10055" s="6" t="s">
        <v>201</v>
      </c>
      <c r="D10055" s="6" t="s">
        <v>179</v>
      </c>
      <c r="E10055" s="6" t="s">
        <v>187</v>
      </c>
      <c r="F10055" s="34" t="n">
        <v>0.503241956233978</v>
      </c>
      <c r="G10055" s="34" t="n">
        <v>0.447162416549227</v>
      </c>
      <c r="H10055" s="34" t="n">
        <v>0.0560795396847513</v>
      </c>
      <c r="I10055" s="34" t="n">
        <v>0.125412014984443</v>
      </c>
      <c r="J10055" s="35" t="n">
        <v>2.23</v>
      </c>
      <c r="K10055" s="6" t="n">
        <v>0</v>
      </c>
      <c r="L10055" s="35" t="n">
        <v>-1</v>
      </c>
      <c r="M10055" s="6" t="str">
        <f aca="false">IF(I10055&lt;=0,"Below 0%",IF(I10055&lt;=0.05,"0-5%",IF(I10055&lt;=0.1,"5-10%",IF(I10055&lt;=0.2,"10-20%",IF(I10055&lt;=0.4,"20-40%","Above 40%")))))</f>
        <v>10-20%</v>
      </c>
      <c r="N10055" s="6" t="str">
        <f aca="false">IF(AND(H10055&gt;=Summary!$B$25,I10055&gt;=Summary!$B$26,I10055&lt;=Summary!$B$27,J10055&gt;=Summary!$B$28,J10055&lt;=Summary!$B$29,F10055*J10055&gt;1),"Yes","No")</f>
        <v>Yes</v>
      </c>
    </row>
    <row r="10056" customFormat="false" ht="15" hidden="false" customHeight="false" outlineLevel="0" collapsed="false">
      <c r="A10056" s="6" t="s">
        <v>156</v>
      </c>
      <c r="B10056" s="45" t="n">
        <v>44675</v>
      </c>
      <c r="C10056" s="6" t="s">
        <v>201</v>
      </c>
      <c r="D10056" s="6" t="s">
        <v>179</v>
      </c>
      <c r="E10056" s="6" t="s">
        <v>174</v>
      </c>
      <c r="F10056" s="34" t="n">
        <v>0.214610248804092</v>
      </c>
      <c r="G10056" s="34" t="n">
        <v>0.289035417073848</v>
      </c>
      <c r="H10056" s="34" t="n">
        <v>-0.0744251682697558</v>
      </c>
      <c r="I10056" s="34" t="n">
        <v>-0.257494977685521</v>
      </c>
      <c r="J10056" s="35" t="n">
        <v>3.45</v>
      </c>
      <c r="K10056" s="6" t="n">
        <v>1</v>
      </c>
      <c r="L10056" s="35" t="n">
        <v>2.45</v>
      </c>
      <c r="M10056" s="6" t="str">
        <f aca="false">IF(I10056&lt;=0,"Below 0%",IF(I10056&lt;=0.05,"0-5%",IF(I10056&lt;=0.1,"5-10%",IF(I10056&lt;=0.2,"10-20%",IF(I10056&lt;=0.4,"20-40%","Above 40%")))))</f>
        <v>Below 0%</v>
      </c>
      <c r="N10056" s="6" t="str">
        <f aca="false">IF(AND(H10056&gt;=Summary!$B$25,I10056&gt;=Summary!$B$26,I10056&lt;=Summary!$B$27,J10056&gt;=Summary!$B$28,J10056&lt;=Summary!$B$29,F10056*J10056&gt;1),"Yes","No")</f>
        <v>No</v>
      </c>
    </row>
    <row r="10057" customFormat="false" ht="15" hidden="false" customHeight="false" outlineLevel="0" collapsed="false">
      <c r="A10057" s="6" t="s">
        <v>156</v>
      </c>
      <c r="B10057" s="45" t="n">
        <v>44675</v>
      </c>
      <c r="C10057" s="6" t="s">
        <v>201</v>
      </c>
      <c r="D10057" s="6" t="s">
        <v>179</v>
      </c>
      <c r="E10057" s="6" t="s">
        <v>177</v>
      </c>
      <c r="F10057" s="34" t="n">
        <v>0.282147824764252</v>
      </c>
      <c r="G10057" s="34" t="n">
        <v>0.263802166376925</v>
      </c>
      <c r="H10057" s="34" t="n">
        <v>0.0183456583873268</v>
      </c>
      <c r="I10057" s="34" t="n">
        <v>0.0695432438606822</v>
      </c>
      <c r="J10057" s="35" t="n">
        <v>3.78</v>
      </c>
      <c r="K10057" s="6" t="n">
        <v>0</v>
      </c>
      <c r="L10057" s="35" t="n">
        <v>-1</v>
      </c>
      <c r="M10057" s="6" t="str">
        <f aca="false">IF(I10057&lt;=0,"Below 0%",IF(I10057&lt;=0.05,"0-5%",IF(I10057&lt;=0.1,"5-10%",IF(I10057&lt;=0.2,"10-20%",IF(I10057&lt;=0.4,"20-40%","Above 40%")))))</f>
        <v>5-10%</v>
      </c>
      <c r="N10057" s="6" t="str">
        <f aca="false">IF(AND(H10057&gt;=Summary!$B$25,I10057&gt;=Summary!$B$26,I10057&lt;=Summary!$B$27,J10057&gt;=Summary!$B$28,J10057&lt;=Summary!$B$29,F10057*J10057&gt;1),"Yes","No")</f>
        <v>No</v>
      </c>
    </row>
    <row r="10058" customFormat="false" ht="15" hidden="false" customHeight="false" outlineLevel="0" collapsed="false">
      <c r="A10058" s="6" t="s">
        <v>156</v>
      </c>
      <c r="B10058" s="45" t="n">
        <v>44675</v>
      </c>
      <c r="C10058" s="6" t="s">
        <v>196</v>
      </c>
      <c r="D10058" s="6" t="s">
        <v>203</v>
      </c>
      <c r="E10058" s="6" t="s">
        <v>187</v>
      </c>
      <c r="F10058" s="34" t="n">
        <v>0.375105977058411</v>
      </c>
      <c r="G10058" s="34" t="n">
        <v>0.349290470297471</v>
      </c>
      <c r="H10058" s="34" t="n">
        <v>0.0258155067609396</v>
      </c>
      <c r="I10058" s="34" t="n">
        <v>0.0739084199433038</v>
      </c>
      <c r="J10058" s="35" t="n">
        <v>2.91</v>
      </c>
      <c r="K10058" s="6" t="n">
        <v>1</v>
      </c>
      <c r="L10058" s="35" t="n">
        <v>1.91</v>
      </c>
      <c r="M10058" s="6" t="str">
        <f aca="false">IF(I10058&lt;=0,"Below 0%",IF(I10058&lt;=0.05,"0-5%",IF(I10058&lt;=0.1,"5-10%",IF(I10058&lt;=0.2,"10-20%",IF(I10058&lt;=0.4,"20-40%","Above 40%")))))</f>
        <v>5-10%</v>
      </c>
      <c r="N10058" s="6" t="str">
        <f aca="false">IF(AND(H10058&gt;=Summary!$B$25,I10058&gt;=Summary!$B$26,I10058&lt;=Summary!$B$27,J10058&gt;=Summary!$B$28,J10058&lt;=Summary!$B$29,F10058*J10058&gt;1),"Yes","No")</f>
        <v>No</v>
      </c>
    </row>
    <row r="10059" customFormat="false" ht="15" hidden="false" customHeight="false" outlineLevel="0" collapsed="false">
      <c r="A10059" s="6" t="s">
        <v>156</v>
      </c>
      <c r="B10059" s="45" t="n">
        <v>44675</v>
      </c>
      <c r="C10059" s="6" t="s">
        <v>196</v>
      </c>
      <c r="D10059" s="6" t="s">
        <v>203</v>
      </c>
      <c r="E10059" s="6" t="s">
        <v>174</v>
      </c>
      <c r="F10059" s="34" t="n">
        <v>0.243439674377441</v>
      </c>
      <c r="G10059" s="34" t="n">
        <v>0.306155201375193</v>
      </c>
      <c r="H10059" s="34" t="n">
        <v>-0.0627155269977516</v>
      </c>
      <c r="I10059" s="34" t="n">
        <v>-0.204848804514981</v>
      </c>
      <c r="J10059" s="35" t="n">
        <v>3.32</v>
      </c>
      <c r="K10059" s="6" t="n">
        <v>0</v>
      </c>
      <c r="L10059" s="35" t="n">
        <v>-1</v>
      </c>
      <c r="M10059" s="6" t="str">
        <f aca="false">IF(I10059&lt;=0,"Below 0%",IF(I10059&lt;=0.05,"0-5%",IF(I10059&lt;=0.1,"5-10%",IF(I10059&lt;=0.2,"10-20%",IF(I10059&lt;=0.4,"20-40%","Above 40%")))))</f>
        <v>Below 0%</v>
      </c>
      <c r="N10059" s="6" t="str">
        <f aca="false">IF(AND(H10059&gt;=Summary!$B$25,I10059&gt;=Summary!$B$26,I10059&lt;=Summary!$B$27,J10059&gt;=Summary!$B$28,J10059&lt;=Summary!$B$29,F10059*J10059&gt;1),"Yes","No")</f>
        <v>No</v>
      </c>
    </row>
    <row r="10060" customFormat="false" ht="15" hidden="false" customHeight="false" outlineLevel="0" collapsed="false">
      <c r="A10060" s="6" t="s">
        <v>156</v>
      </c>
      <c r="B10060" s="45" t="n">
        <v>44675</v>
      </c>
      <c r="C10060" s="6" t="s">
        <v>196</v>
      </c>
      <c r="D10060" s="6" t="s">
        <v>203</v>
      </c>
      <c r="E10060" s="6" t="s">
        <v>177</v>
      </c>
      <c r="F10060" s="34" t="n">
        <v>0.38145437836647</v>
      </c>
      <c r="G10060" s="34" t="n">
        <v>0.344554328327336</v>
      </c>
      <c r="H10060" s="34" t="n">
        <v>0.0369000500391345</v>
      </c>
      <c r="I10060" s="34" t="n">
        <v>0.107095012325831</v>
      </c>
      <c r="J10060" s="35" t="n">
        <v>2.95</v>
      </c>
      <c r="K10060" s="6" t="n">
        <v>0</v>
      </c>
      <c r="L10060" s="35" t="n">
        <v>-1</v>
      </c>
      <c r="M10060" s="6" t="str">
        <f aca="false">IF(I10060&lt;=0,"Below 0%",IF(I10060&lt;=0.05,"0-5%",IF(I10060&lt;=0.1,"5-10%",IF(I10060&lt;=0.2,"10-20%",IF(I10060&lt;=0.4,"20-40%","Above 40%")))))</f>
        <v>10-20%</v>
      </c>
      <c r="N10060" s="6" t="str">
        <f aca="false">IF(AND(H10060&gt;=Summary!$B$25,I10060&gt;=Summary!$B$26,I10060&lt;=Summary!$B$27,J10060&gt;=Summary!$B$28,J10060&lt;=Summary!$B$29,F10060*J10060&gt;1),"Yes","No")</f>
        <v>Yes</v>
      </c>
    </row>
    <row r="10061" customFormat="false" ht="15" hidden="false" customHeight="false" outlineLevel="0" collapsed="false">
      <c r="A10061" s="6" t="s">
        <v>156</v>
      </c>
      <c r="B10061" s="45" t="n">
        <v>44675</v>
      </c>
      <c r="C10061" s="6" t="s">
        <v>190</v>
      </c>
      <c r="D10061" s="6" t="s">
        <v>189</v>
      </c>
      <c r="E10061" s="6" t="s">
        <v>187</v>
      </c>
      <c r="F10061" s="34" t="n">
        <v>0.598914086818695</v>
      </c>
      <c r="G10061" s="34" t="n">
        <v>0.631725664623773</v>
      </c>
      <c r="H10061" s="34" t="n">
        <v>-0.0328115778050777</v>
      </c>
      <c r="I10061" s="34" t="n">
        <v>-0.0519395991686024</v>
      </c>
      <c r="J10061" s="35" t="n">
        <v>1.59</v>
      </c>
      <c r="K10061" s="6" t="n">
        <v>1</v>
      </c>
      <c r="L10061" s="35" t="n">
        <v>0.59</v>
      </c>
      <c r="M10061" s="6" t="str">
        <f aca="false">IF(I10061&lt;=0,"Below 0%",IF(I10061&lt;=0.05,"0-5%",IF(I10061&lt;=0.1,"5-10%",IF(I10061&lt;=0.2,"10-20%",IF(I10061&lt;=0.4,"20-40%","Above 40%")))))</f>
        <v>Below 0%</v>
      </c>
      <c r="N10061" s="6" t="str">
        <f aca="false">IF(AND(H10061&gt;=Summary!$B$25,I10061&gt;=Summary!$B$26,I10061&lt;=Summary!$B$27,J10061&gt;=Summary!$B$28,J10061&lt;=Summary!$B$29,F10061*J10061&gt;1),"Yes","No")</f>
        <v>No</v>
      </c>
    </row>
    <row r="10062" customFormat="false" ht="15" hidden="false" customHeight="false" outlineLevel="0" collapsed="false">
      <c r="A10062" s="6" t="s">
        <v>156</v>
      </c>
      <c r="B10062" s="45" t="n">
        <v>44675</v>
      </c>
      <c r="C10062" s="6" t="s">
        <v>190</v>
      </c>
      <c r="D10062" s="6" t="s">
        <v>189</v>
      </c>
      <c r="E10062" s="6" t="s">
        <v>174</v>
      </c>
      <c r="F10062" s="34" t="n">
        <v>0.281484484672546</v>
      </c>
      <c r="G10062" s="34" t="n">
        <v>0.218357349293869</v>
      </c>
      <c r="H10062" s="34" t="n">
        <v>0.0631271353786771</v>
      </c>
      <c r="I10062" s="34" t="n">
        <v>0.289100117686991</v>
      </c>
      <c r="J10062" s="35" t="n">
        <v>4.6</v>
      </c>
      <c r="K10062" s="6" t="n">
        <v>0</v>
      </c>
      <c r="L10062" s="35" t="n">
        <v>-1</v>
      </c>
      <c r="M10062" s="6" t="str">
        <f aca="false">IF(I10062&lt;=0,"Below 0%",IF(I10062&lt;=0.05,"0-5%",IF(I10062&lt;=0.1,"5-10%",IF(I10062&lt;=0.2,"10-20%",IF(I10062&lt;=0.4,"20-40%","Above 40%")))))</f>
        <v>20-40%</v>
      </c>
      <c r="N10062" s="6" t="str">
        <f aca="false">IF(AND(H10062&gt;=Summary!$B$25,I10062&gt;=Summary!$B$26,I10062&lt;=Summary!$B$27,J10062&gt;=Summary!$B$28,J10062&lt;=Summary!$B$29,F10062*J10062&gt;1),"Yes","No")</f>
        <v>Yes</v>
      </c>
    </row>
    <row r="10063" customFormat="false" ht="15" hidden="false" customHeight="false" outlineLevel="0" collapsed="false">
      <c r="A10063" s="6" t="s">
        <v>156</v>
      </c>
      <c r="B10063" s="45" t="n">
        <v>44675</v>
      </c>
      <c r="C10063" s="6" t="s">
        <v>190</v>
      </c>
      <c r="D10063" s="6" t="s">
        <v>189</v>
      </c>
      <c r="E10063" s="6" t="s">
        <v>177</v>
      </c>
      <c r="F10063" s="34" t="n">
        <v>0.119601398706436</v>
      </c>
      <c r="G10063" s="34" t="n">
        <v>0.149916986082358</v>
      </c>
      <c r="H10063" s="34" t="n">
        <v>-0.0303155873759219</v>
      </c>
      <c r="I10063" s="34" t="n">
        <v>-0.202215827359735</v>
      </c>
      <c r="J10063" s="35" t="n">
        <v>6.7</v>
      </c>
      <c r="K10063" s="6" t="n">
        <v>0</v>
      </c>
      <c r="L10063" s="35" t="n">
        <v>-1</v>
      </c>
      <c r="M10063" s="6" t="str">
        <f aca="false">IF(I10063&lt;=0,"Below 0%",IF(I10063&lt;=0.05,"0-5%",IF(I10063&lt;=0.1,"5-10%",IF(I10063&lt;=0.2,"10-20%",IF(I10063&lt;=0.4,"20-40%","Above 40%")))))</f>
        <v>Below 0%</v>
      </c>
      <c r="N10063" s="6" t="str">
        <f aca="false">IF(AND(H10063&gt;=Summary!$B$25,I10063&gt;=Summary!$B$26,I10063&lt;=Summary!$B$27,J10063&gt;=Summary!$B$28,J10063&lt;=Summary!$B$29,F10063*J10063&gt;1),"Yes","No")</f>
        <v>No</v>
      </c>
    </row>
    <row r="10064" customFormat="false" ht="15" hidden="false" customHeight="false" outlineLevel="0" collapsed="false">
      <c r="A10064" s="6" t="s">
        <v>156</v>
      </c>
      <c r="B10064" s="45" t="n">
        <v>44675</v>
      </c>
      <c r="C10064" s="6" t="s">
        <v>183</v>
      </c>
      <c r="D10064" s="6" t="s">
        <v>173</v>
      </c>
      <c r="E10064" s="6" t="s">
        <v>187</v>
      </c>
      <c r="F10064" s="34" t="n">
        <v>0.805998802185059</v>
      </c>
      <c r="G10064" s="34" t="n">
        <v>0.820586273630807</v>
      </c>
      <c r="H10064" s="34" t="n">
        <v>-0.0145874714457487</v>
      </c>
      <c r="I10064" s="34" t="n">
        <v>-0.0177768894198098</v>
      </c>
      <c r="J10064" s="35" t="n">
        <v>1.22</v>
      </c>
      <c r="K10064" s="6" t="n">
        <v>1</v>
      </c>
      <c r="L10064" s="35" t="n">
        <v>0.22</v>
      </c>
      <c r="M10064" s="6" t="str">
        <f aca="false">IF(I10064&lt;=0,"Below 0%",IF(I10064&lt;=0.05,"0-5%",IF(I10064&lt;=0.1,"5-10%",IF(I10064&lt;=0.2,"10-20%",IF(I10064&lt;=0.4,"20-40%","Above 40%")))))</f>
        <v>Below 0%</v>
      </c>
      <c r="N10064" s="6" t="str">
        <f aca="false">IF(AND(H10064&gt;=Summary!$B$25,I10064&gt;=Summary!$B$26,I10064&lt;=Summary!$B$27,J10064&gt;=Summary!$B$28,J10064&lt;=Summary!$B$29,F10064*J10064&gt;1),"Yes","No")</f>
        <v>No</v>
      </c>
    </row>
    <row r="10065" customFormat="false" ht="15" hidden="false" customHeight="false" outlineLevel="0" collapsed="false">
      <c r="A10065" s="6" t="s">
        <v>156</v>
      </c>
      <c r="B10065" s="45" t="n">
        <v>44675</v>
      </c>
      <c r="C10065" s="6" t="s">
        <v>183</v>
      </c>
      <c r="D10065" s="6" t="s">
        <v>173</v>
      </c>
      <c r="E10065" s="6" t="s">
        <v>174</v>
      </c>
      <c r="F10065" s="34" t="n">
        <v>0.0996670201420784</v>
      </c>
      <c r="G10065" s="34" t="n">
        <v>0.126723449851846</v>
      </c>
      <c r="H10065" s="34" t="n">
        <v>-0.0270564297097678</v>
      </c>
      <c r="I10065" s="34" t="n">
        <v>-0.213507679450013</v>
      </c>
      <c r="J10065" s="35" t="n">
        <v>7.9</v>
      </c>
      <c r="K10065" s="6" t="n">
        <v>0</v>
      </c>
      <c r="L10065" s="35" t="n">
        <v>-1</v>
      </c>
      <c r="M10065" s="6" t="str">
        <f aca="false">IF(I10065&lt;=0,"Below 0%",IF(I10065&lt;=0.05,"0-5%",IF(I10065&lt;=0.1,"5-10%",IF(I10065&lt;=0.2,"10-20%",IF(I10065&lt;=0.4,"20-40%","Above 40%")))))</f>
        <v>Below 0%</v>
      </c>
      <c r="N10065" s="6" t="str">
        <f aca="false">IF(AND(H10065&gt;=Summary!$B$25,I10065&gt;=Summary!$B$26,I10065&lt;=Summary!$B$27,J10065&gt;=Summary!$B$28,J10065&lt;=Summary!$B$29,F10065*J10065&gt;1),"Yes","No")</f>
        <v>No</v>
      </c>
    </row>
    <row r="10066" customFormat="false" ht="15" hidden="false" customHeight="false" outlineLevel="0" collapsed="false">
      <c r="A10066" s="6" t="s">
        <v>156</v>
      </c>
      <c r="B10066" s="45" t="n">
        <v>44675</v>
      </c>
      <c r="C10066" s="6" t="s">
        <v>183</v>
      </c>
      <c r="D10066" s="6" t="s">
        <v>173</v>
      </c>
      <c r="E10066" s="6" t="s">
        <v>177</v>
      </c>
      <c r="F10066" s="34" t="n">
        <v>0.0943342223763466</v>
      </c>
      <c r="G10066" s="34" t="n">
        <v>0.0526902765173466</v>
      </c>
      <c r="H10066" s="34" t="n">
        <v>0.041643945859</v>
      </c>
      <c r="I10066" s="34" t="n">
        <v>0.790353526523819</v>
      </c>
      <c r="J10066" s="35" t="n">
        <v>19</v>
      </c>
      <c r="K10066" s="6" t="n">
        <v>0</v>
      </c>
      <c r="L10066" s="35" t="n">
        <v>-1</v>
      </c>
      <c r="M10066" s="6" t="str">
        <f aca="false">IF(I10066&lt;=0,"Below 0%",IF(I10066&lt;=0.05,"0-5%",IF(I10066&lt;=0.1,"5-10%",IF(I10066&lt;=0.2,"10-20%",IF(I10066&lt;=0.4,"20-40%","Above 40%")))))</f>
        <v>Above 40%</v>
      </c>
      <c r="N10066" s="6" t="str">
        <f aca="false">IF(AND(H10066&gt;=Summary!$B$25,I10066&gt;=Summary!$B$26,I10066&lt;=Summary!$B$27,J10066&gt;=Summary!$B$28,J10066&lt;=Summary!$B$29,F10066*J10066&gt;1),"Yes","No")</f>
        <v>No</v>
      </c>
    </row>
    <row r="10067" customFormat="false" ht="15" hidden="false" customHeight="false" outlineLevel="0" collapsed="false">
      <c r="A10067" s="6" t="s">
        <v>156</v>
      </c>
      <c r="B10067" s="45" t="n">
        <v>44676</v>
      </c>
      <c r="C10067" s="6" t="s">
        <v>180</v>
      </c>
      <c r="D10067" s="6" t="s">
        <v>205</v>
      </c>
      <c r="E10067" s="6" t="s">
        <v>187</v>
      </c>
      <c r="F10067" s="34" t="n">
        <v>0.465651839971542</v>
      </c>
      <c r="G10067" s="34" t="n">
        <v>0.463659147869674</v>
      </c>
      <c r="H10067" s="34" t="n">
        <v>0.00199269210186809</v>
      </c>
      <c r="I10067" s="34" t="n">
        <v>0.00429775215483974</v>
      </c>
      <c r="J10067" s="35" t="n">
        <v>2.14</v>
      </c>
      <c r="K10067" s="6" t="n">
        <v>0</v>
      </c>
      <c r="L10067" s="35" t="n">
        <v>-1</v>
      </c>
      <c r="M10067" s="6" t="str">
        <f aca="false">IF(I10067&lt;=0,"Below 0%",IF(I10067&lt;=0.05,"0-5%",IF(I10067&lt;=0.1,"5-10%",IF(I10067&lt;=0.2,"10-20%",IF(I10067&lt;=0.4,"20-40%","Above 40%")))))</f>
        <v>0-5%</v>
      </c>
      <c r="N10067" s="6" t="str">
        <f aca="false">IF(AND(H10067&gt;=Summary!$B$25,I10067&gt;=Summary!$B$26,I10067&lt;=Summary!$B$27,J10067&gt;=Summary!$B$28,J10067&lt;=Summary!$B$29,F10067*J10067&gt;1),"Yes","No")</f>
        <v>No</v>
      </c>
    </row>
    <row r="10068" customFormat="false" ht="15" hidden="false" customHeight="false" outlineLevel="0" collapsed="false">
      <c r="A10068" s="6" t="s">
        <v>156</v>
      </c>
      <c r="B10068" s="45" t="n">
        <v>44676</v>
      </c>
      <c r="C10068" s="6" t="s">
        <v>180</v>
      </c>
      <c r="D10068" s="6" t="s">
        <v>205</v>
      </c>
      <c r="E10068" s="6" t="s">
        <v>174</v>
      </c>
      <c r="F10068" s="34" t="n">
        <v>0.293773919343948</v>
      </c>
      <c r="G10068" s="34" t="n">
        <v>0.268170426065163</v>
      </c>
      <c r="H10068" s="34" t="n">
        <v>0.0256034932787855</v>
      </c>
      <c r="I10068" s="34" t="n">
        <v>0.0954747085816392</v>
      </c>
      <c r="J10068" s="35" t="n">
        <v>3.7</v>
      </c>
      <c r="K10068" s="6" t="n">
        <v>1</v>
      </c>
      <c r="L10068" s="35" t="n">
        <v>2.7</v>
      </c>
      <c r="M10068" s="6" t="str">
        <f aca="false">IF(I10068&lt;=0,"Below 0%",IF(I10068&lt;=0.05,"0-5%",IF(I10068&lt;=0.1,"5-10%",IF(I10068&lt;=0.2,"10-20%",IF(I10068&lt;=0.4,"20-40%","Above 40%")))))</f>
        <v>5-10%</v>
      </c>
      <c r="N10068" s="6" t="str">
        <f aca="false">IF(AND(H10068&gt;=Summary!$B$25,I10068&gt;=Summary!$B$26,I10068&lt;=Summary!$B$27,J10068&gt;=Summary!$B$28,J10068&lt;=Summary!$B$29,F10068*J10068&gt;1),"Yes","No")</f>
        <v>No</v>
      </c>
    </row>
    <row r="10069" customFormat="false" ht="15" hidden="false" customHeight="false" outlineLevel="0" collapsed="false">
      <c r="A10069" s="6" t="s">
        <v>156</v>
      </c>
      <c r="B10069" s="45" t="n">
        <v>44676</v>
      </c>
      <c r="C10069" s="6" t="s">
        <v>180</v>
      </c>
      <c r="D10069" s="6" t="s">
        <v>205</v>
      </c>
      <c r="E10069" s="6" t="s">
        <v>177</v>
      </c>
      <c r="F10069" s="34" t="n">
        <v>0.240574225783348</v>
      </c>
      <c r="G10069" s="34" t="n">
        <v>0.268170426065163</v>
      </c>
      <c r="H10069" s="34" t="n">
        <v>-0.0275962002818148</v>
      </c>
      <c r="I10069" s="34" t="n">
        <v>-0.102905457125646</v>
      </c>
      <c r="J10069" s="35" t="n">
        <v>3.7</v>
      </c>
      <c r="K10069" s="6" t="n">
        <v>0</v>
      </c>
      <c r="L10069" s="35" t="n">
        <v>-1</v>
      </c>
      <c r="M10069" s="6" t="str">
        <f aca="false">IF(I10069&lt;=0,"Below 0%",IF(I10069&lt;=0.05,"0-5%",IF(I10069&lt;=0.1,"5-10%",IF(I10069&lt;=0.2,"10-20%",IF(I10069&lt;=0.4,"20-40%","Above 40%")))))</f>
        <v>Below 0%</v>
      </c>
      <c r="N10069" s="6" t="str">
        <f aca="false">IF(AND(H10069&gt;=Summary!$B$25,I10069&gt;=Summary!$B$26,I10069&lt;=Summary!$B$27,J10069&gt;=Summary!$B$28,J10069&lt;=Summary!$B$29,F10069*J10069&gt;1),"Yes","No")</f>
        <v>No</v>
      </c>
    </row>
    <row r="10070" customFormat="false" ht="15" hidden="false" customHeight="false" outlineLevel="0" collapsed="false">
      <c r="A10070" s="6" t="s">
        <v>156</v>
      </c>
      <c r="B10070" s="45" t="n">
        <v>44679</v>
      </c>
      <c r="C10070" s="6" t="s">
        <v>176</v>
      </c>
      <c r="D10070" s="6" t="s">
        <v>190</v>
      </c>
      <c r="E10070" s="6" t="s">
        <v>187</v>
      </c>
      <c r="F10070" s="34" t="n">
        <v>0.325098961591721</v>
      </c>
      <c r="G10070" s="34" t="n">
        <v>0.307944307944308</v>
      </c>
      <c r="H10070" s="34" t="n">
        <v>0.0171546536474126</v>
      </c>
      <c r="I10070" s="34" t="n">
        <v>0.0557070002752413</v>
      </c>
      <c r="J10070" s="35" t="n">
        <v>3.25</v>
      </c>
      <c r="K10070" s="6" t="n">
        <v>0</v>
      </c>
      <c r="L10070" s="35" t="n">
        <v>-1</v>
      </c>
      <c r="M10070" s="6" t="str">
        <f aca="false">IF(I10070&lt;=0,"Below 0%",IF(I10070&lt;=0.05,"0-5%",IF(I10070&lt;=0.1,"5-10%",IF(I10070&lt;=0.2,"10-20%",IF(I10070&lt;=0.4,"20-40%","Above 40%")))))</f>
        <v>5-10%</v>
      </c>
      <c r="N10070" s="6" t="str">
        <f aca="false">IF(AND(H10070&gt;=Summary!$B$25,I10070&gt;=Summary!$B$26,I10070&lt;=Summary!$B$27,J10070&gt;=Summary!$B$28,J10070&lt;=Summary!$B$29,F10070*J10070&gt;1),"Yes","No")</f>
        <v>No</v>
      </c>
    </row>
    <row r="10071" customFormat="false" ht="15" hidden="false" customHeight="false" outlineLevel="0" collapsed="false">
      <c r="A10071" s="6" t="s">
        <v>156</v>
      </c>
      <c r="B10071" s="45" t="n">
        <v>44679</v>
      </c>
      <c r="C10071" s="6" t="s">
        <v>176</v>
      </c>
      <c r="D10071" s="6" t="s">
        <v>190</v>
      </c>
      <c r="E10071" s="6" t="s">
        <v>174</v>
      </c>
      <c r="F10071" s="34" t="n">
        <v>0.284260660409927</v>
      </c>
      <c r="G10071" s="34" t="n">
        <v>0.266175266175266</v>
      </c>
      <c r="H10071" s="34" t="n">
        <v>0.0180853942346612</v>
      </c>
      <c r="I10071" s="34" t="n">
        <v>0.0679454349554503</v>
      </c>
      <c r="J10071" s="35" t="n">
        <v>3.76</v>
      </c>
      <c r="K10071" s="6" t="n">
        <v>1</v>
      </c>
      <c r="L10071" s="35" t="n">
        <v>2.76</v>
      </c>
      <c r="M10071" s="6" t="str">
        <f aca="false">IF(I10071&lt;=0,"Below 0%",IF(I10071&lt;=0.05,"0-5%",IF(I10071&lt;=0.1,"5-10%",IF(I10071&lt;=0.2,"10-20%",IF(I10071&lt;=0.4,"20-40%","Above 40%")))))</f>
        <v>5-10%</v>
      </c>
      <c r="N10071" s="6" t="str">
        <f aca="false">IF(AND(H10071&gt;=Summary!$B$25,I10071&gt;=Summary!$B$26,I10071&lt;=Summary!$B$27,J10071&gt;=Summary!$B$28,J10071&lt;=Summary!$B$29,F10071*J10071&gt;1),"Yes","No")</f>
        <v>No</v>
      </c>
    </row>
    <row r="10072" customFormat="false" ht="15" hidden="false" customHeight="false" outlineLevel="0" collapsed="false">
      <c r="A10072" s="6" t="s">
        <v>156</v>
      </c>
      <c r="B10072" s="45" t="n">
        <v>44679</v>
      </c>
      <c r="C10072" s="6" t="s">
        <v>176</v>
      </c>
      <c r="D10072" s="6" t="s">
        <v>190</v>
      </c>
      <c r="E10072" s="6" t="s">
        <v>177</v>
      </c>
      <c r="F10072" s="34" t="n">
        <v>0.390640437602997</v>
      </c>
      <c r="G10072" s="34" t="n">
        <v>0.425880425880426</v>
      </c>
      <c r="H10072" s="34" t="n">
        <v>-0.0352399882774291</v>
      </c>
      <c r="I10072" s="34" t="n">
        <v>-0.0827462032437325</v>
      </c>
      <c r="J10072" s="35" t="n">
        <v>2.35</v>
      </c>
      <c r="K10072" s="6" t="n">
        <v>0</v>
      </c>
      <c r="L10072" s="35" t="n">
        <v>-1</v>
      </c>
      <c r="M10072" s="6" t="str">
        <f aca="false">IF(I10072&lt;=0,"Below 0%",IF(I10072&lt;=0.05,"0-5%",IF(I10072&lt;=0.1,"5-10%",IF(I10072&lt;=0.2,"10-20%",IF(I10072&lt;=0.4,"20-40%","Above 40%")))))</f>
        <v>Below 0%</v>
      </c>
      <c r="N10072" s="6" t="str">
        <f aca="false">IF(AND(H10072&gt;=Summary!$B$25,I10072&gt;=Summary!$B$26,I10072&lt;=Summary!$B$27,J10072&gt;=Summary!$B$28,J10072&lt;=Summary!$B$29,F10072*J10072&gt;1),"Yes","No")</f>
        <v>No</v>
      </c>
    </row>
    <row r="10073" customFormat="false" ht="15" hidden="false" customHeight="false" outlineLevel="0" collapsed="false">
      <c r="A10073" s="6" t="s">
        <v>156</v>
      </c>
      <c r="B10073" s="45" t="n">
        <v>44681</v>
      </c>
      <c r="C10073" s="6" t="s">
        <v>182</v>
      </c>
      <c r="D10073" s="6" t="s">
        <v>172</v>
      </c>
      <c r="E10073" s="6" t="s">
        <v>187</v>
      </c>
      <c r="F10073" s="34" t="n">
        <v>0.773084223270416</v>
      </c>
      <c r="G10073" s="34" t="n">
        <v>0.697404106935296</v>
      </c>
      <c r="H10073" s="34" t="n">
        <v>0.0756801163351198</v>
      </c>
      <c r="I10073" s="34" t="n">
        <v>0.108516877922747</v>
      </c>
      <c r="J10073" s="35" t="n">
        <v>1.43</v>
      </c>
      <c r="K10073" s="6" t="n">
        <v>1</v>
      </c>
      <c r="L10073" s="35" t="n">
        <v>0.43</v>
      </c>
      <c r="M10073" s="6" t="str">
        <f aca="false">IF(I10073&lt;=0,"Below 0%",IF(I10073&lt;=0.05,"0-5%",IF(I10073&lt;=0.1,"5-10%",IF(I10073&lt;=0.2,"10-20%",IF(I10073&lt;=0.4,"20-40%","Above 40%")))))</f>
        <v>10-20%</v>
      </c>
      <c r="N10073" s="6" t="str">
        <f aca="false">IF(AND(H10073&gt;=Summary!$B$25,I10073&gt;=Summary!$B$26,I10073&lt;=Summary!$B$27,J10073&gt;=Summary!$B$28,J10073&lt;=Summary!$B$29,F10073*J10073&gt;1),"Yes","No")</f>
        <v>No</v>
      </c>
    </row>
    <row r="10074" customFormat="false" ht="15" hidden="false" customHeight="false" outlineLevel="0" collapsed="false">
      <c r="A10074" s="6" t="s">
        <v>156</v>
      </c>
      <c r="B10074" s="45" t="n">
        <v>44681</v>
      </c>
      <c r="C10074" s="6" t="s">
        <v>182</v>
      </c>
      <c r="D10074" s="6" t="s">
        <v>172</v>
      </c>
      <c r="E10074" s="6" t="s">
        <v>174</v>
      </c>
      <c r="F10074" s="34" t="n">
        <v>0.125917330384255</v>
      </c>
      <c r="G10074" s="34" t="n">
        <v>0.191786129407207</v>
      </c>
      <c r="H10074" s="34" t="n">
        <v>-0.065868799022952</v>
      </c>
      <c r="I10074" s="34" t="n">
        <v>-0.343449232885332</v>
      </c>
      <c r="J10074" s="35" t="n">
        <v>5.2</v>
      </c>
      <c r="K10074" s="6" t="n">
        <v>0</v>
      </c>
      <c r="L10074" s="35" t="n">
        <v>-1</v>
      </c>
      <c r="M10074" s="6" t="str">
        <f aca="false">IF(I10074&lt;=0,"Below 0%",IF(I10074&lt;=0.05,"0-5%",IF(I10074&lt;=0.1,"5-10%",IF(I10074&lt;=0.2,"10-20%",IF(I10074&lt;=0.4,"20-40%","Above 40%")))))</f>
        <v>Below 0%</v>
      </c>
      <c r="N10074" s="6" t="str">
        <f aca="false">IF(AND(H10074&gt;=Summary!$B$25,I10074&gt;=Summary!$B$26,I10074&lt;=Summary!$B$27,J10074&gt;=Summary!$B$28,J10074&lt;=Summary!$B$29,F10074*J10074&gt;1),"Yes","No")</f>
        <v>No</v>
      </c>
    </row>
    <row r="10075" customFormat="false" ht="15" hidden="false" customHeight="false" outlineLevel="0" collapsed="false">
      <c r="A10075" s="6" t="s">
        <v>156</v>
      </c>
      <c r="B10075" s="45" t="n">
        <v>44681</v>
      </c>
      <c r="C10075" s="6" t="s">
        <v>182</v>
      </c>
      <c r="D10075" s="6" t="s">
        <v>172</v>
      </c>
      <c r="E10075" s="6" t="s">
        <v>177</v>
      </c>
      <c r="F10075" s="34" t="n">
        <v>0.10099845379591</v>
      </c>
      <c r="G10075" s="34" t="n">
        <v>0.110809763657497</v>
      </c>
      <c r="H10075" s="34" t="n">
        <v>-0.0098113098615872</v>
      </c>
      <c r="I10075" s="34" t="n">
        <v>-0.088541925708939</v>
      </c>
      <c r="J10075" s="35" t="n">
        <v>9</v>
      </c>
      <c r="K10075" s="6" t="n">
        <v>0</v>
      </c>
      <c r="L10075" s="35" t="n">
        <v>-1</v>
      </c>
      <c r="M10075" s="6" t="str">
        <f aca="false">IF(I10075&lt;=0,"Below 0%",IF(I10075&lt;=0.05,"0-5%",IF(I10075&lt;=0.1,"5-10%",IF(I10075&lt;=0.2,"10-20%",IF(I10075&lt;=0.4,"20-40%","Above 40%")))))</f>
        <v>Below 0%</v>
      </c>
      <c r="N10075" s="6" t="str">
        <f aca="false">IF(AND(H10075&gt;=Summary!$B$25,I10075&gt;=Summary!$B$26,I10075&lt;=Summary!$B$27,J10075&gt;=Summary!$B$28,J10075&lt;=Summary!$B$29,F10075*J10075&gt;1),"Yes","No")</f>
        <v>No</v>
      </c>
    </row>
    <row r="10076" customFormat="false" ht="15" hidden="false" customHeight="false" outlineLevel="0" collapsed="false">
      <c r="A10076" s="6" t="s">
        <v>156</v>
      </c>
      <c r="B10076" s="45" t="n">
        <v>44681</v>
      </c>
      <c r="C10076" s="6" t="s">
        <v>205</v>
      </c>
      <c r="D10076" s="6" t="s">
        <v>194</v>
      </c>
      <c r="E10076" s="6" t="s">
        <v>187</v>
      </c>
      <c r="F10076" s="34" t="n">
        <v>0.159174025058746</v>
      </c>
      <c r="G10076" s="34" t="n">
        <v>0.0907712140744673</v>
      </c>
      <c r="H10076" s="34" t="n">
        <v>0.0684028109842791</v>
      </c>
      <c r="I10076" s="34" t="n">
        <v>0.753573824937083</v>
      </c>
      <c r="J10076" s="35" t="n">
        <v>11</v>
      </c>
      <c r="K10076" s="6" t="n">
        <v>0</v>
      </c>
      <c r="L10076" s="35" t="n">
        <v>-1</v>
      </c>
      <c r="M10076" s="6" t="str">
        <f aca="false">IF(I10076&lt;=0,"Below 0%",IF(I10076&lt;=0.05,"0-5%",IF(I10076&lt;=0.1,"5-10%",IF(I10076&lt;=0.2,"10-20%",IF(I10076&lt;=0.4,"20-40%","Above 40%")))))</f>
        <v>Above 40%</v>
      </c>
      <c r="N10076" s="6" t="str">
        <f aca="false">IF(AND(H10076&gt;=Summary!$B$25,I10076&gt;=Summary!$B$26,I10076&lt;=Summary!$B$27,J10076&gt;=Summary!$B$28,J10076&lt;=Summary!$B$29,F10076*J10076&gt;1),"Yes","No")</f>
        <v>No</v>
      </c>
    </row>
    <row r="10077" customFormat="false" ht="15" hidden="false" customHeight="false" outlineLevel="0" collapsed="false">
      <c r="A10077" s="6" t="s">
        <v>156</v>
      </c>
      <c r="B10077" s="45" t="n">
        <v>44681</v>
      </c>
      <c r="C10077" s="6" t="s">
        <v>205</v>
      </c>
      <c r="D10077" s="6" t="s">
        <v>194</v>
      </c>
      <c r="E10077" s="6" t="s">
        <v>174</v>
      </c>
      <c r="F10077" s="34" t="n">
        <v>0.111045181751251</v>
      </c>
      <c r="G10077" s="34" t="n">
        <v>0.158489421399864</v>
      </c>
      <c r="H10077" s="34" t="n">
        <v>-0.0474442396486123</v>
      </c>
      <c r="I10077" s="34" t="n">
        <v>-0.299352721648924</v>
      </c>
      <c r="J10077" s="35" t="n">
        <v>6.3</v>
      </c>
      <c r="K10077" s="6" t="n">
        <v>0</v>
      </c>
      <c r="L10077" s="35" t="n">
        <v>-1</v>
      </c>
      <c r="M10077" s="6" t="str">
        <f aca="false">IF(I10077&lt;=0,"Below 0%",IF(I10077&lt;=0.05,"0-5%",IF(I10077&lt;=0.1,"5-10%",IF(I10077&lt;=0.2,"10-20%",IF(I10077&lt;=0.4,"20-40%","Above 40%")))))</f>
        <v>Below 0%</v>
      </c>
      <c r="N10077" s="6" t="str">
        <f aca="false">IF(AND(H10077&gt;=Summary!$B$25,I10077&gt;=Summary!$B$26,I10077&lt;=Summary!$B$27,J10077&gt;=Summary!$B$28,J10077&lt;=Summary!$B$29,F10077*J10077&gt;1),"Yes","No")</f>
        <v>No</v>
      </c>
    </row>
    <row r="10078" customFormat="false" ht="15" hidden="false" customHeight="false" outlineLevel="0" collapsed="false">
      <c r="A10078" s="6" t="s">
        <v>156</v>
      </c>
      <c r="B10078" s="45" t="n">
        <v>44681</v>
      </c>
      <c r="C10078" s="6" t="s">
        <v>205</v>
      </c>
      <c r="D10078" s="6" t="s">
        <v>194</v>
      </c>
      <c r="E10078" s="6" t="s">
        <v>177</v>
      </c>
      <c r="F10078" s="34" t="n">
        <v>0.729780733585358</v>
      </c>
      <c r="G10078" s="34" t="n">
        <v>0.750739364525669</v>
      </c>
      <c r="H10078" s="34" t="n">
        <v>-0.0209586309403115</v>
      </c>
      <c r="I10078" s="34" t="n">
        <v>-0.0279173198191806</v>
      </c>
      <c r="J10078" s="35" t="n">
        <v>1.33</v>
      </c>
      <c r="K10078" s="6" t="n">
        <v>1</v>
      </c>
      <c r="L10078" s="35" t="n">
        <v>0.33</v>
      </c>
      <c r="M10078" s="6" t="str">
        <f aca="false">IF(I10078&lt;=0,"Below 0%",IF(I10078&lt;=0.05,"0-5%",IF(I10078&lt;=0.1,"5-10%",IF(I10078&lt;=0.2,"10-20%",IF(I10078&lt;=0.4,"20-40%","Above 40%")))))</f>
        <v>Below 0%</v>
      </c>
      <c r="N10078" s="6" t="str">
        <f aca="false">IF(AND(H10078&gt;=Summary!$B$25,I10078&gt;=Summary!$B$26,I10078&lt;=Summary!$B$27,J10078&gt;=Summary!$B$28,J10078&lt;=Summary!$B$29,F10078*J10078&gt;1),"Yes","No")</f>
        <v>No</v>
      </c>
    </row>
    <row r="10079" customFormat="false" ht="15" hidden="false" customHeight="false" outlineLevel="0" collapsed="false">
      <c r="A10079" s="6" t="s">
        <v>156</v>
      </c>
      <c r="B10079" s="45" t="n">
        <v>44681</v>
      </c>
      <c r="C10079" s="6" t="s">
        <v>188</v>
      </c>
      <c r="D10079" s="6" t="s">
        <v>183</v>
      </c>
      <c r="E10079" s="6" t="s">
        <v>187</v>
      </c>
      <c r="F10079" s="34" t="n">
        <v>0.33807384967804</v>
      </c>
      <c r="G10079" s="34" t="n">
        <v>0.118357487922705</v>
      </c>
      <c r="H10079" s="34" t="n">
        <v>0.219716361755334</v>
      </c>
      <c r="I10079" s="34" t="n">
        <v>1.85637905646344</v>
      </c>
      <c r="J10079" s="35" t="n">
        <v>8.5</v>
      </c>
      <c r="K10079" s="6" t="n">
        <v>0</v>
      </c>
      <c r="L10079" s="35" t="n">
        <v>-1</v>
      </c>
      <c r="M10079" s="6" t="str">
        <f aca="false">IF(I10079&lt;=0,"Below 0%",IF(I10079&lt;=0.05,"0-5%",IF(I10079&lt;=0.1,"5-10%",IF(I10079&lt;=0.2,"10-20%",IF(I10079&lt;=0.4,"20-40%","Above 40%")))))</f>
        <v>Above 40%</v>
      </c>
      <c r="N10079" s="6" t="str">
        <f aca="false">IF(AND(H10079&gt;=Summary!$B$25,I10079&gt;=Summary!$B$26,I10079&lt;=Summary!$B$27,J10079&gt;=Summary!$B$28,J10079&lt;=Summary!$B$29,F10079*J10079&gt;1),"Yes","No")</f>
        <v>No</v>
      </c>
    </row>
    <row r="10080" customFormat="false" ht="15" hidden="false" customHeight="false" outlineLevel="0" collapsed="false">
      <c r="A10080" s="6" t="s">
        <v>156</v>
      </c>
      <c r="B10080" s="45" t="n">
        <v>44681</v>
      </c>
      <c r="C10080" s="6" t="s">
        <v>188</v>
      </c>
      <c r="D10080" s="6" t="s">
        <v>183</v>
      </c>
      <c r="E10080" s="6" t="s">
        <v>174</v>
      </c>
      <c r="F10080" s="34" t="n">
        <v>0.134979739785194</v>
      </c>
      <c r="G10080" s="34" t="n">
        <v>0.197262479871176</v>
      </c>
      <c r="H10080" s="34" t="n">
        <v>-0.0622827400859812</v>
      </c>
      <c r="I10080" s="34" t="n">
        <v>-0.315735359946076</v>
      </c>
      <c r="J10080" s="35" t="n">
        <v>5.1</v>
      </c>
      <c r="K10080" s="6" t="n">
        <v>0</v>
      </c>
      <c r="L10080" s="35" t="n">
        <v>-1</v>
      </c>
      <c r="M10080" s="6" t="str">
        <f aca="false">IF(I10080&lt;=0,"Below 0%",IF(I10080&lt;=0.05,"0-5%",IF(I10080&lt;=0.1,"5-10%",IF(I10080&lt;=0.2,"10-20%",IF(I10080&lt;=0.4,"20-40%","Above 40%")))))</f>
        <v>Below 0%</v>
      </c>
      <c r="N10080" s="6" t="str">
        <f aca="false">IF(AND(H10080&gt;=Summary!$B$25,I10080&gt;=Summary!$B$26,I10080&lt;=Summary!$B$27,J10080&gt;=Summary!$B$28,J10080&lt;=Summary!$B$29,F10080*J10080&gt;1),"Yes","No")</f>
        <v>No</v>
      </c>
    </row>
    <row r="10081" customFormat="false" ht="15" hidden="false" customHeight="false" outlineLevel="0" collapsed="false">
      <c r="A10081" s="6" t="s">
        <v>156</v>
      </c>
      <c r="B10081" s="45" t="n">
        <v>44681</v>
      </c>
      <c r="C10081" s="6" t="s">
        <v>188</v>
      </c>
      <c r="D10081" s="6" t="s">
        <v>183</v>
      </c>
      <c r="E10081" s="6" t="s">
        <v>177</v>
      </c>
      <c r="F10081" s="34" t="n">
        <v>0.526946365833283</v>
      </c>
      <c r="G10081" s="34" t="n">
        <v>0.684380032206119</v>
      </c>
      <c r="H10081" s="34" t="n">
        <v>-0.157433666372837</v>
      </c>
      <c r="I10081" s="34" t="n">
        <v>-0.230038368982427</v>
      </c>
      <c r="J10081" s="35" t="n">
        <v>1.47</v>
      </c>
      <c r="K10081" s="6" t="n">
        <v>1</v>
      </c>
      <c r="L10081" s="35" t="n">
        <v>0.47</v>
      </c>
      <c r="M10081" s="6" t="str">
        <f aca="false">IF(I10081&lt;=0,"Below 0%",IF(I10081&lt;=0.05,"0-5%",IF(I10081&lt;=0.1,"5-10%",IF(I10081&lt;=0.2,"10-20%",IF(I10081&lt;=0.4,"20-40%","Above 40%")))))</f>
        <v>Below 0%</v>
      </c>
      <c r="N10081" s="6" t="str">
        <f aca="false">IF(AND(H10081&gt;=Summary!$B$25,I10081&gt;=Summary!$B$26,I10081&lt;=Summary!$B$27,J10081&gt;=Summary!$B$28,J10081&lt;=Summary!$B$29,F10081*J10081&gt;1),"Yes","No")</f>
        <v>No</v>
      </c>
    </row>
    <row r="10082" customFormat="false" ht="15" hidden="false" customHeight="false" outlineLevel="0" collapsed="false">
      <c r="A10082" s="6" t="s">
        <v>156</v>
      </c>
      <c r="B10082" s="45" t="n">
        <v>44681</v>
      </c>
      <c r="C10082" s="6" t="s">
        <v>179</v>
      </c>
      <c r="D10082" s="6" t="s">
        <v>180</v>
      </c>
      <c r="E10082" s="6" t="s">
        <v>187</v>
      </c>
      <c r="F10082" s="34" t="n">
        <v>0.353043347597122</v>
      </c>
      <c r="G10082" s="34" t="n">
        <v>0.399617480838091</v>
      </c>
      <c r="H10082" s="34" t="n">
        <v>-0.0465741332409687</v>
      </c>
      <c r="I10082" s="34" t="n">
        <v>-0.116546786550208</v>
      </c>
      <c r="J10082" s="35" t="n">
        <v>2.5</v>
      </c>
      <c r="K10082" s="6" t="n">
        <v>0</v>
      </c>
      <c r="L10082" s="35" t="n">
        <v>-1</v>
      </c>
      <c r="M10082" s="6" t="str">
        <f aca="false">IF(I10082&lt;=0,"Below 0%",IF(I10082&lt;=0.05,"0-5%",IF(I10082&lt;=0.1,"5-10%",IF(I10082&lt;=0.2,"10-20%",IF(I10082&lt;=0.4,"20-40%","Above 40%")))))</f>
        <v>Below 0%</v>
      </c>
      <c r="N10082" s="6" t="str">
        <f aca="false">IF(AND(H10082&gt;=Summary!$B$25,I10082&gt;=Summary!$B$26,I10082&lt;=Summary!$B$27,J10082&gt;=Summary!$B$28,J10082&lt;=Summary!$B$29,F10082*J10082&gt;1),"Yes","No")</f>
        <v>No</v>
      </c>
    </row>
    <row r="10083" customFormat="false" ht="15" hidden="false" customHeight="false" outlineLevel="0" collapsed="false">
      <c r="A10083" s="6" t="s">
        <v>156</v>
      </c>
      <c r="B10083" s="45" t="n">
        <v>44681</v>
      </c>
      <c r="C10083" s="6" t="s">
        <v>179</v>
      </c>
      <c r="D10083" s="6" t="s">
        <v>180</v>
      </c>
      <c r="E10083" s="6" t="s">
        <v>174</v>
      </c>
      <c r="F10083" s="34" t="n">
        <v>0.299112766981125</v>
      </c>
      <c r="G10083" s="34" t="n">
        <v>0.282215735055149</v>
      </c>
      <c r="H10083" s="34" t="n">
        <v>0.016897031925976</v>
      </c>
      <c r="I10083" s="34" t="n">
        <v>0.0598727492025706</v>
      </c>
      <c r="J10083" s="35" t="n">
        <v>3.54</v>
      </c>
      <c r="K10083" s="6" t="n">
        <v>0</v>
      </c>
      <c r="L10083" s="35" t="n">
        <v>-1</v>
      </c>
      <c r="M10083" s="6" t="str">
        <f aca="false">IF(I10083&lt;=0,"Below 0%",IF(I10083&lt;=0.05,"0-5%",IF(I10083&lt;=0.1,"5-10%",IF(I10083&lt;=0.2,"10-20%",IF(I10083&lt;=0.4,"20-40%","Above 40%")))))</f>
        <v>5-10%</v>
      </c>
      <c r="N10083" s="6" t="str">
        <f aca="false">IF(AND(H10083&gt;=Summary!$B$25,I10083&gt;=Summary!$B$26,I10083&lt;=Summary!$B$27,J10083&gt;=Summary!$B$28,J10083&lt;=Summary!$B$29,F10083*J10083&gt;1),"Yes","No")</f>
        <v>No</v>
      </c>
    </row>
    <row r="10084" customFormat="false" ht="15" hidden="false" customHeight="false" outlineLevel="0" collapsed="false">
      <c r="A10084" s="6" t="s">
        <v>156</v>
      </c>
      <c r="B10084" s="45" t="n">
        <v>44681</v>
      </c>
      <c r="C10084" s="6" t="s">
        <v>179</v>
      </c>
      <c r="D10084" s="6" t="s">
        <v>180</v>
      </c>
      <c r="E10084" s="6" t="s">
        <v>177</v>
      </c>
      <c r="F10084" s="34" t="n">
        <v>0.347843855619431</v>
      </c>
      <c r="G10084" s="34" t="n">
        <v>0.31816678410676</v>
      </c>
      <c r="H10084" s="34" t="n">
        <v>0.0296770715126704</v>
      </c>
      <c r="I10084" s="34" t="n">
        <v>0.0932752034313935</v>
      </c>
      <c r="J10084" s="35" t="n">
        <v>3.14</v>
      </c>
      <c r="K10084" s="6" t="n">
        <v>1</v>
      </c>
      <c r="L10084" s="35" t="n">
        <v>2.14</v>
      </c>
      <c r="M10084" s="6" t="str">
        <f aca="false">IF(I10084&lt;=0,"Below 0%",IF(I10084&lt;=0.05,"0-5%",IF(I10084&lt;=0.1,"5-10%",IF(I10084&lt;=0.2,"10-20%",IF(I10084&lt;=0.4,"20-40%","Above 40%")))))</f>
        <v>5-10%</v>
      </c>
      <c r="N10084" s="6" t="str">
        <f aca="false">IF(AND(H10084&gt;=Summary!$B$25,I10084&gt;=Summary!$B$26,I10084&lt;=Summary!$B$27,J10084&gt;=Summary!$B$28,J10084&lt;=Summary!$B$29,F10084*J10084&gt;1),"Yes","No")</f>
        <v>No</v>
      </c>
    </row>
    <row r="10085" customFormat="false" ht="15" hidden="false" customHeight="false" outlineLevel="0" collapsed="false">
      <c r="A10085" s="6" t="s">
        <v>156</v>
      </c>
      <c r="B10085" s="45" t="n">
        <v>44681</v>
      </c>
      <c r="C10085" s="6" t="s">
        <v>198</v>
      </c>
      <c r="D10085" s="6" t="s">
        <v>196</v>
      </c>
      <c r="E10085" s="6" t="s">
        <v>187</v>
      </c>
      <c r="F10085" s="34" t="n">
        <v>0.285185396671295</v>
      </c>
      <c r="G10085" s="34" t="n">
        <v>0.35910893484141</v>
      </c>
      <c r="H10085" s="34" t="n">
        <v>-0.0739235381701149</v>
      </c>
      <c r="I10085" s="34" t="n">
        <v>-0.205852684235665</v>
      </c>
      <c r="J10085" s="35" t="n">
        <v>2.78</v>
      </c>
      <c r="K10085" s="6" t="n">
        <v>0</v>
      </c>
      <c r="L10085" s="35" t="n">
        <v>-1</v>
      </c>
      <c r="M10085" s="6" t="str">
        <f aca="false">IF(I10085&lt;=0,"Below 0%",IF(I10085&lt;=0.05,"0-5%",IF(I10085&lt;=0.1,"5-10%",IF(I10085&lt;=0.2,"10-20%",IF(I10085&lt;=0.4,"20-40%","Above 40%")))))</f>
        <v>Below 0%</v>
      </c>
      <c r="N10085" s="6" t="str">
        <f aca="false">IF(AND(H10085&gt;=Summary!$B$25,I10085&gt;=Summary!$B$26,I10085&lt;=Summary!$B$27,J10085&gt;=Summary!$B$28,J10085&lt;=Summary!$B$29,F10085*J10085&gt;1),"Yes","No")</f>
        <v>No</v>
      </c>
    </row>
    <row r="10086" customFormat="false" ht="15" hidden="false" customHeight="false" outlineLevel="0" collapsed="false">
      <c r="A10086" s="6" t="s">
        <v>156</v>
      </c>
      <c r="B10086" s="45" t="n">
        <v>44681</v>
      </c>
      <c r="C10086" s="6" t="s">
        <v>198</v>
      </c>
      <c r="D10086" s="6" t="s">
        <v>196</v>
      </c>
      <c r="E10086" s="6" t="s">
        <v>174</v>
      </c>
      <c r="F10086" s="34" t="n">
        <v>0.283591061830521</v>
      </c>
      <c r="G10086" s="34" t="n">
        <v>0.289368938799745</v>
      </c>
      <c r="H10086" s="34" t="n">
        <v>-0.00577787696922427</v>
      </c>
      <c r="I10086" s="34" t="n">
        <v>-0.0199671636948664</v>
      </c>
      <c r="J10086" s="35" t="n">
        <v>3.45</v>
      </c>
      <c r="K10086" s="6" t="n">
        <v>0</v>
      </c>
      <c r="L10086" s="35" t="n">
        <v>-1</v>
      </c>
      <c r="M10086" s="6" t="str">
        <f aca="false">IF(I10086&lt;=0,"Below 0%",IF(I10086&lt;=0.05,"0-5%",IF(I10086&lt;=0.1,"5-10%",IF(I10086&lt;=0.2,"10-20%",IF(I10086&lt;=0.4,"20-40%","Above 40%")))))</f>
        <v>Below 0%</v>
      </c>
      <c r="N10086" s="6" t="str">
        <f aca="false">IF(AND(H10086&gt;=Summary!$B$25,I10086&gt;=Summary!$B$26,I10086&lt;=Summary!$B$27,J10086&gt;=Summary!$B$28,J10086&lt;=Summary!$B$29,F10086*J10086&gt;1),"Yes","No")</f>
        <v>No</v>
      </c>
    </row>
    <row r="10087" customFormat="false" ht="15" hidden="false" customHeight="false" outlineLevel="0" collapsed="false">
      <c r="A10087" s="6" t="s">
        <v>156</v>
      </c>
      <c r="B10087" s="45" t="n">
        <v>44681</v>
      </c>
      <c r="C10087" s="6" t="s">
        <v>198</v>
      </c>
      <c r="D10087" s="6" t="s">
        <v>196</v>
      </c>
      <c r="E10087" s="6" t="s">
        <v>177</v>
      </c>
      <c r="F10087" s="34" t="n">
        <v>0.431223601102829</v>
      </c>
      <c r="G10087" s="34" t="n">
        <v>0.351522126358845</v>
      </c>
      <c r="H10087" s="34" t="n">
        <v>0.0797014747439839</v>
      </c>
      <c r="I10087" s="34" t="n">
        <v>0.226732455136045</v>
      </c>
      <c r="J10087" s="35" t="n">
        <v>2.84</v>
      </c>
      <c r="K10087" s="6" t="n">
        <v>1</v>
      </c>
      <c r="L10087" s="35" t="n">
        <v>1.84</v>
      </c>
      <c r="M10087" s="6" t="str">
        <f aca="false">IF(I10087&lt;=0,"Below 0%",IF(I10087&lt;=0.05,"0-5%",IF(I10087&lt;=0.1,"5-10%",IF(I10087&lt;=0.2,"10-20%",IF(I10087&lt;=0.4,"20-40%","Above 40%")))))</f>
        <v>20-40%</v>
      </c>
      <c r="N10087" s="6" t="str">
        <f aca="false">IF(AND(H10087&gt;=Summary!$B$25,I10087&gt;=Summary!$B$26,I10087&lt;=Summary!$B$27,J10087&gt;=Summary!$B$28,J10087&lt;=Summary!$B$29,F10087*J10087&gt;1),"Yes","No")</f>
        <v>Yes</v>
      </c>
    </row>
    <row r="10088" customFormat="false" ht="15" hidden="false" customHeight="false" outlineLevel="0" collapsed="false">
      <c r="A10088" s="6" t="s">
        <v>156</v>
      </c>
      <c r="B10088" s="45" t="n">
        <v>44681</v>
      </c>
      <c r="C10088" s="6" t="s">
        <v>203</v>
      </c>
      <c r="D10088" s="6" t="s">
        <v>201</v>
      </c>
      <c r="E10088" s="6" t="s">
        <v>187</v>
      </c>
      <c r="F10088" s="34" t="n">
        <v>0.522148191928864</v>
      </c>
      <c r="G10088" s="34" t="n">
        <v>0.348542690760553</v>
      </c>
      <c r="H10088" s="34" t="n">
        <v>0.17360550116831</v>
      </c>
      <c r="I10088" s="34" t="n">
        <v>0.498089633695908</v>
      </c>
      <c r="J10088" s="35" t="n">
        <v>2.88</v>
      </c>
      <c r="K10088" s="6" t="n">
        <v>0</v>
      </c>
      <c r="L10088" s="35" t="n">
        <v>-1</v>
      </c>
      <c r="M10088" s="6" t="str">
        <f aca="false">IF(I10088&lt;=0,"Below 0%",IF(I10088&lt;=0.05,"0-5%",IF(I10088&lt;=0.1,"5-10%",IF(I10088&lt;=0.2,"10-20%",IF(I10088&lt;=0.4,"20-40%","Above 40%")))))</f>
        <v>Above 40%</v>
      </c>
      <c r="N10088" s="6" t="str">
        <f aca="false">IF(AND(H10088&gt;=Summary!$B$25,I10088&gt;=Summary!$B$26,I10088&lt;=Summary!$B$27,J10088&gt;=Summary!$B$28,J10088&lt;=Summary!$B$29,F10088*J10088&gt;1),"Yes","No")</f>
        <v>No</v>
      </c>
    </row>
    <row r="10089" customFormat="false" ht="15" hidden="false" customHeight="false" outlineLevel="0" collapsed="false">
      <c r="A10089" s="6" t="s">
        <v>156</v>
      </c>
      <c r="B10089" s="45" t="n">
        <v>44681</v>
      </c>
      <c r="C10089" s="6" t="s">
        <v>203</v>
      </c>
      <c r="D10089" s="6" t="s">
        <v>201</v>
      </c>
      <c r="E10089" s="6" t="s">
        <v>174</v>
      </c>
      <c r="F10089" s="34" t="n">
        <v>0.268432855606079</v>
      </c>
      <c r="G10089" s="34" t="n">
        <v>0.308862445966275</v>
      </c>
      <c r="H10089" s="34" t="n">
        <v>-0.0404295903601958</v>
      </c>
      <c r="I10089" s="34" t="n">
        <v>-0.13089836879881</v>
      </c>
      <c r="J10089" s="35" t="n">
        <v>3.25</v>
      </c>
      <c r="K10089" s="6" t="n">
        <v>0</v>
      </c>
      <c r="L10089" s="35" t="n">
        <v>-1</v>
      </c>
      <c r="M10089" s="6" t="str">
        <f aca="false">IF(I10089&lt;=0,"Below 0%",IF(I10089&lt;=0.05,"0-5%",IF(I10089&lt;=0.1,"5-10%",IF(I10089&lt;=0.2,"10-20%",IF(I10089&lt;=0.4,"20-40%","Above 40%")))))</f>
        <v>Below 0%</v>
      </c>
      <c r="N10089" s="6" t="str">
        <f aca="false">IF(AND(H10089&gt;=Summary!$B$25,I10089&gt;=Summary!$B$26,I10089&lt;=Summary!$B$27,J10089&gt;=Summary!$B$28,J10089&lt;=Summary!$B$29,F10089*J10089&gt;1),"Yes","No")</f>
        <v>No</v>
      </c>
    </row>
    <row r="10090" customFormat="false" ht="15" hidden="false" customHeight="false" outlineLevel="0" collapsed="false">
      <c r="A10090" s="6" t="s">
        <v>156</v>
      </c>
      <c r="B10090" s="45" t="n">
        <v>44681</v>
      </c>
      <c r="C10090" s="6" t="s">
        <v>203</v>
      </c>
      <c r="D10090" s="6" t="s">
        <v>201</v>
      </c>
      <c r="E10090" s="6" t="s">
        <v>177</v>
      </c>
      <c r="F10090" s="34" t="n">
        <v>0.209418967366219</v>
      </c>
      <c r="G10090" s="34" t="n">
        <v>0.342594863273172</v>
      </c>
      <c r="H10090" s="34" t="n">
        <v>-0.133175895906953</v>
      </c>
      <c r="I10090" s="34" t="n">
        <v>-0.38872706565003</v>
      </c>
      <c r="J10090" s="35" t="n">
        <v>2.93</v>
      </c>
      <c r="K10090" s="6" t="n">
        <v>1</v>
      </c>
      <c r="L10090" s="35" t="n">
        <v>1.93</v>
      </c>
      <c r="M10090" s="6" t="str">
        <f aca="false">IF(I10090&lt;=0,"Below 0%",IF(I10090&lt;=0.05,"0-5%",IF(I10090&lt;=0.1,"5-10%",IF(I10090&lt;=0.2,"10-20%",IF(I10090&lt;=0.4,"20-40%","Above 40%")))))</f>
        <v>Below 0%</v>
      </c>
      <c r="N10090" s="6" t="str">
        <f aca="false">IF(AND(H10090&gt;=Summary!$B$25,I10090&gt;=Summary!$B$26,I10090&lt;=Summary!$B$27,J10090&gt;=Summary!$B$28,J10090&lt;=Summary!$B$29,F10090*J10090&gt;1),"Yes","No")</f>
        <v>No</v>
      </c>
    </row>
    <row r="10091" customFormat="false" ht="15" hidden="false" customHeight="false" outlineLevel="0" collapsed="false">
      <c r="A10091" s="6" t="s">
        <v>156</v>
      </c>
      <c r="B10091" s="45" t="n">
        <v>44682</v>
      </c>
      <c r="C10091" s="6" t="s">
        <v>173</v>
      </c>
      <c r="D10091" s="6" t="s">
        <v>190</v>
      </c>
      <c r="E10091" s="6" t="s">
        <v>187</v>
      </c>
      <c r="F10091" s="34" t="n">
        <v>0.163832515478134</v>
      </c>
      <c r="G10091" s="34" t="n">
        <v>0.192107425201177</v>
      </c>
      <c r="H10091" s="34" t="n">
        <v>-0.0282749097230433</v>
      </c>
      <c r="I10091" s="34" t="n">
        <v>-0.147182805107264</v>
      </c>
      <c r="J10091" s="35" t="n">
        <v>5.21</v>
      </c>
      <c r="K10091" s="6" t="n">
        <v>1</v>
      </c>
      <c r="L10091" s="35" t="n">
        <v>4.21</v>
      </c>
      <c r="M10091" s="6" t="str">
        <f aca="false">IF(I10091&lt;=0,"Below 0%",IF(I10091&lt;=0.05,"0-5%",IF(I10091&lt;=0.1,"5-10%",IF(I10091&lt;=0.2,"10-20%",IF(I10091&lt;=0.4,"20-40%","Above 40%")))))</f>
        <v>Below 0%</v>
      </c>
      <c r="N10091" s="6" t="str">
        <f aca="false">IF(AND(H10091&gt;=Summary!$B$25,I10091&gt;=Summary!$B$26,I10091&lt;=Summary!$B$27,J10091&gt;=Summary!$B$28,J10091&lt;=Summary!$B$29,F10091*J10091&gt;1),"Yes","No")</f>
        <v>No</v>
      </c>
    </row>
    <row r="10092" customFormat="false" ht="15" hidden="false" customHeight="false" outlineLevel="0" collapsed="false">
      <c r="A10092" s="6" t="s">
        <v>156</v>
      </c>
      <c r="B10092" s="45" t="n">
        <v>44682</v>
      </c>
      <c r="C10092" s="6" t="s">
        <v>173</v>
      </c>
      <c r="D10092" s="6" t="s">
        <v>190</v>
      </c>
      <c r="E10092" s="6" t="s">
        <v>174</v>
      </c>
      <c r="F10092" s="34" t="n">
        <v>0.136874124407768</v>
      </c>
      <c r="G10092" s="34" t="n">
        <v>0.25795868177787</v>
      </c>
      <c r="H10092" s="34" t="n">
        <v>-0.121084557370101</v>
      </c>
      <c r="I10092" s="34" t="n">
        <v>-0.469395162572463</v>
      </c>
      <c r="J10092" s="35" t="n">
        <v>3.88</v>
      </c>
      <c r="K10092" s="6" t="n">
        <v>0</v>
      </c>
      <c r="L10092" s="35" t="n">
        <v>-1</v>
      </c>
      <c r="M10092" s="6" t="str">
        <f aca="false">IF(I10092&lt;=0,"Below 0%",IF(I10092&lt;=0.05,"0-5%",IF(I10092&lt;=0.1,"5-10%",IF(I10092&lt;=0.2,"10-20%",IF(I10092&lt;=0.4,"20-40%","Above 40%")))))</f>
        <v>Below 0%</v>
      </c>
      <c r="N10092" s="6" t="str">
        <f aca="false">IF(AND(H10092&gt;=Summary!$B$25,I10092&gt;=Summary!$B$26,I10092&lt;=Summary!$B$27,J10092&gt;=Summary!$B$28,J10092&lt;=Summary!$B$29,F10092*J10092&gt;1),"Yes","No")</f>
        <v>No</v>
      </c>
    </row>
    <row r="10093" customFormat="false" ht="15" hidden="false" customHeight="false" outlineLevel="0" collapsed="false">
      <c r="A10093" s="6" t="s">
        <v>156</v>
      </c>
      <c r="B10093" s="45" t="n">
        <v>44682</v>
      </c>
      <c r="C10093" s="6" t="s">
        <v>173</v>
      </c>
      <c r="D10093" s="6" t="s">
        <v>190</v>
      </c>
      <c r="E10093" s="6" t="s">
        <v>177</v>
      </c>
      <c r="F10093" s="34" t="n">
        <v>0.699293315410614</v>
      </c>
      <c r="G10093" s="34" t="n">
        <v>0.549933893020953</v>
      </c>
      <c r="H10093" s="34" t="n">
        <v>0.149359422389661</v>
      </c>
      <c r="I10093" s="34" t="n">
        <v>0.271595230417941</v>
      </c>
      <c r="J10093" s="35" t="n">
        <v>1.82</v>
      </c>
      <c r="K10093" s="6" t="n">
        <v>0</v>
      </c>
      <c r="L10093" s="35" t="n">
        <v>-1</v>
      </c>
      <c r="M10093" s="6" t="str">
        <f aca="false">IF(I10093&lt;=0,"Below 0%",IF(I10093&lt;=0.05,"0-5%",IF(I10093&lt;=0.1,"5-10%",IF(I10093&lt;=0.2,"10-20%",IF(I10093&lt;=0.4,"20-40%","Above 40%")))))</f>
        <v>20-40%</v>
      </c>
      <c r="N10093" s="6" t="str">
        <f aca="false">IF(AND(H10093&gt;=Summary!$B$25,I10093&gt;=Summary!$B$26,I10093&lt;=Summary!$B$27,J10093&gt;=Summary!$B$28,J10093&lt;=Summary!$B$29,F10093*J10093&gt;1),"Yes","No")</f>
        <v>Yes</v>
      </c>
    </row>
    <row r="10094" customFormat="false" ht="15" hidden="false" customHeight="false" outlineLevel="0" collapsed="false">
      <c r="A10094" s="6" t="s">
        <v>156</v>
      </c>
      <c r="B10094" s="45" t="n">
        <v>44682</v>
      </c>
      <c r="C10094" s="6" t="s">
        <v>181</v>
      </c>
      <c r="D10094" s="6" t="s">
        <v>195</v>
      </c>
      <c r="E10094" s="6" t="s">
        <v>187</v>
      </c>
      <c r="F10094" s="34" t="n">
        <v>0.588900864124298</v>
      </c>
      <c r="G10094" s="34" t="n">
        <v>0.66815144766147</v>
      </c>
      <c r="H10094" s="34" t="n">
        <v>-0.0792505835371719</v>
      </c>
      <c r="I10094" s="34" t="n">
        <v>-0.118611706693967</v>
      </c>
      <c r="J10094" s="35" t="n">
        <v>1.49</v>
      </c>
      <c r="K10094" s="6" t="n">
        <v>1</v>
      </c>
      <c r="L10094" s="35" t="n">
        <v>0.49</v>
      </c>
      <c r="M10094" s="6" t="str">
        <f aca="false">IF(I10094&lt;=0,"Below 0%",IF(I10094&lt;=0.05,"0-5%",IF(I10094&lt;=0.1,"5-10%",IF(I10094&lt;=0.2,"10-20%",IF(I10094&lt;=0.4,"20-40%","Above 40%")))))</f>
        <v>Below 0%</v>
      </c>
      <c r="N10094" s="6" t="str">
        <f aca="false">IF(AND(H10094&gt;=Summary!$B$25,I10094&gt;=Summary!$B$26,I10094&lt;=Summary!$B$27,J10094&gt;=Summary!$B$28,J10094&lt;=Summary!$B$29,F10094*J10094&gt;1),"Yes","No")</f>
        <v>No</v>
      </c>
    </row>
    <row r="10095" customFormat="false" ht="15" hidden="false" customHeight="false" outlineLevel="0" collapsed="false">
      <c r="A10095" s="6" t="s">
        <v>156</v>
      </c>
      <c r="B10095" s="45" t="n">
        <v>44682</v>
      </c>
      <c r="C10095" s="6" t="s">
        <v>181</v>
      </c>
      <c r="D10095" s="6" t="s">
        <v>195</v>
      </c>
      <c r="E10095" s="6" t="s">
        <v>174</v>
      </c>
      <c r="F10095" s="34" t="n">
        <v>0.205584570765495</v>
      </c>
      <c r="G10095" s="34" t="n">
        <v>0.199109131403118</v>
      </c>
      <c r="H10095" s="34" t="n">
        <v>0.00647543936237727</v>
      </c>
      <c r="I10095" s="34" t="n">
        <v>0.032522061227152</v>
      </c>
      <c r="J10095" s="35" t="n">
        <v>5</v>
      </c>
      <c r="K10095" s="6" t="n">
        <v>0</v>
      </c>
      <c r="L10095" s="35" t="n">
        <v>-1</v>
      </c>
      <c r="M10095" s="6" t="str">
        <f aca="false">IF(I10095&lt;=0,"Below 0%",IF(I10095&lt;=0.05,"0-5%",IF(I10095&lt;=0.1,"5-10%",IF(I10095&lt;=0.2,"10-20%",IF(I10095&lt;=0.4,"20-40%","Above 40%")))))</f>
        <v>0-5%</v>
      </c>
      <c r="N10095" s="6" t="str">
        <f aca="false">IF(AND(H10095&gt;=Summary!$B$25,I10095&gt;=Summary!$B$26,I10095&lt;=Summary!$B$27,J10095&gt;=Summary!$B$28,J10095&lt;=Summary!$B$29,F10095*J10095&gt;1),"Yes","No")</f>
        <v>No</v>
      </c>
    </row>
    <row r="10096" customFormat="false" ht="15" hidden="false" customHeight="false" outlineLevel="0" collapsed="false">
      <c r="A10096" s="6" t="s">
        <v>156</v>
      </c>
      <c r="B10096" s="45" t="n">
        <v>44682</v>
      </c>
      <c r="C10096" s="6" t="s">
        <v>181</v>
      </c>
      <c r="D10096" s="6" t="s">
        <v>195</v>
      </c>
      <c r="E10096" s="6" t="s">
        <v>177</v>
      </c>
      <c r="F10096" s="34" t="n">
        <v>0.205514550209045</v>
      </c>
      <c r="G10096" s="34" t="n">
        <v>0.132739420935412</v>
      </c>
      <c r="H10096" s="34" t="n">
        <v>0.0727751292736334</v>
      </c>
      <c r="I10096" s="34" t="n">
        <v>0.548255587984251</v>
      </c>
      <c r="J10096" s="35" t="n">
        <v>7.5</v>
      </c>
      <c r="K10096" s="6" t="n">
        <v>0</v>
      </c>
      <c r="L10096" s="35" t="n">
        <v>-1</v>
      </c>
      <c r="M10096" s="6" t="str">
        <f aca="false">IF(I10096&lt;=0,"Below 0%",IF(I10096&lt;=0.05,"0-5%",IF(I10096&lt;=0.1,"5-10%",IF(I10096&lt;=0.2,"10-20%",IF(I10096&lt;=0.4,"20-40%","Above 40%")))))</f>
        <v>Above 40%</v>
      </c>
      <c r="N10096" s="6" t="str">
        <f aca="false">IF(AND(H10096&gt;=Summary!$B$25,I10096&gt;=Summary!$B$26,I10096&lt;=Summary!$B$27,J10096&gt;=Summary!$B$28,J10096&lt;=Summary!$B$29,F10096*J10096&gt;1),"Yes","No")</f>
        <v>No</v>
      </c>
    </row>
    <row r="10097" customFormat="false" ht="15" hidden="false" customHeight="false" outlineLevel="0" collapsed="false">
      <c r="A10097" s="6" t="s">
        <v>156</v>
      </c>
      <c r="B10097" s="45" t="n">
        <v>44682</v>
      </c>
      <c r="C10097" s="6" t="s">
        <v>189</v>
      </c>
      <c r="D10097" s="6" t="s">
        <v>185</v>
      </c>
      <c r="E10097" s="6" t="s">
        <v>187</v>
      </c>
      <c r="F10097" s="34" t="n">
        <v>0.38794732093811</v>
      </c>
      <c r="G10097" s="34" t="n">
        <v>0.210967868228977</v>
      </c>
      <c r="H10097" s="34" t="n">
        <v>0.176979452709133</v>
      </c>
      <c r="I10097" s="34" t="n">
        <v>0.838892928078723</v>
      </c>
      <c r="J10097" s="35" t="n">
        <v>4.75</v>
      </c>
      <c r="K10097" s="6" t="n">
        <v>0</v>
      </c>
      <c r="L10097" s="35" t="n">
        <v>-1</v>
      </c>
      <c r="M10097" s="6" t="str">
        <f aca="false">IF(I10097&lt;=0,"Below 0%",IF(I10097&lt;=0.05,"0-5%",IF(I10097&lt;=0.1,"5-10%",IF(I10097&lt;=0.2,"10-20%",IF(I10097&lt;=0.4,"20-40%","Above 40%")))))</f>
        <v>Above 40%</v>
      </c>
      <c r="N10097" s="6" t="str">
        <f aca="false">IF(AND(H10097&gt;=Summary!$B$25,I10097&gt;=Summary!$B$26,I10097&lt;=Summary!$B$27,J10097&gt;=Summary!$B$28,J10097&lt;=Summary!$B$29,F10097*J10097&gt;1),"Yes","No")</f>
        <v>No</v>
      </c>
    </row>
    <row r="10098" customFormat="false" ht="15" hidden="false" customHeight="false" outlineLevel="0" collapsed="false">
      <c r="A10098" s="6" t="s">
        <v>156</v>
      </c>
      <c r="B10098" s="45" t="n">
        <v>44682</v>
      </c>
      <c r="C10098" s="6" t="s">
        <v>189</v>
      </c>
      <c r="D10098" s="6" t="s">
        <v>185</v>
      </c>
      <c r="E10098" s="6" t="s">
        <v>174</v>
      </c>
      <c r="F10098" s="34" t="n">
        <v>0.259731441736221</v>
      </c>
      <c r="G10098" s="34" t="n">
        <v>0.244413993679913</v>
      </c>
      <c r="H10098" s="34" t="n">
        <v>0.0153174480563085</v>
      </c>
      <c r="I10098" s="34" t="n">
        <v>0.0626700943988028</v>
      </c>
      <c r="J10098" s="35" t="n">
        <v>4.1</v>
      </c>
      <c r="K10098" s="6" t="n">
        <v>0</v>
      </c>
      <c r="L10098" s="35" t="n">
        <v>-1</v>
      </c>
      <c r="M10098" s="6" t="str">
        <f aca="false">IF(I10098&lt;=0,"Below 0%",IF(I10098&lt;=0.05,"0-5%",IF(I10098&lt;=0.1,"5-10%",IF(I10098&lt;=0.2,"10-20%",IF(I10098&lt;=0.4,"20-40%","Above 40%")))))</f>
        <v>5-10%</v>
      </c>
      <c r="N10098" s="6" t="str">
        <f aca="false">IF(AND(H10098&gt;=Summary!$B$25,I10098&gt;=Summary!$B$26,I10098&lt;=Summary!$B$27,J10098&gt;=Summary!$B$28,J10098&lt;=Summary!$B$29,F10098*J10098&gt;1),"Yes","No")</f>
        <v>No</v>
      </c>
    </row>
    <row r="10099" customFormat="false" ht="15" hidden="false" customHeight="false" outlineLevel="0" collapsed="false">
      <c r="A10099" s="6" t="s">
        <v>156</v>
      </c>
      <c r="B10099" s="45" t="n">
        <v>44682</v>
      </c>
      <c r="C10099" s="6" t="s">
        <v>189</v>
      </c>
      <c r="D10099" s="6" t="s">
        <v>185</v>
      </c>
      <c r="E10099" s="6" t="s">
        <v>177</v>
      </c>
      <c r="F10099" s="34" t="n">
        <v>0.352321237325668</v>
      </c>
      <c r="G10099" s="34" t="n">
        <v>0.54461813809111</v>
      </c>
      <c r="H10099" s="34" t="n">
        <v>-0.192296900765442</v>
      </c>
      <c r="I10099" s="34" t="n">
        <v>-0.353085744517146</v>
      </c>
      <c r="J10099" s="35" t="n">
        <v>1.84</v>
      </c>
      <c r="K10099" s="6" t="n">
        <v>1</v>
      </c>
      <c r="L10099" s="35" t="n">
        <v>0.84</v>
      </c>
      <c r="M10099" s="6" t="str">
        <f aca="false">IF(I10099&lt;=0,"Below 0%",IF(I10099&lt;=0.05,"0-5%",IF(I10099&lt;=0.1,"5-10%",IF(I10099&lt;=0.2,"10-20%",IF(I10099&lt;=0.4,"20-40%","Above 40%")))))</f>
        <v>Below 0%</v>
      </c>
      <c r="N10099" s="6" t="str">
        <f aca="false">IF(AND(H10099&gt;=Summary!$B$25,I10099&gt;=Summary!$B$26,I10099&lt;=Summary!$B$27,J10099&gt;=Summary!$B$28,J10099&lt;=Summary!$B$29,F10099*J10099&gt;1),"Yes","No")</f>
        <v>No</v>
      </c>
    </row>
    <row r="10100" customFormat="false" ht="15" hidden="false" customHeight="false" outlineLevel="0" collapsed="false">
      <c r="A10100" s="6" t="s">
        <v>156</v>
      </c>
      <c r="B10100" s="45" t="n">
        <v>44683</v>
      </c>
      <c r="C10100" s="6" t="s">
        <v>176</v>
      </c>
      <c r="D10100" s="6" t="s">
        <v>206</v>
      </c>
      <c r="E10100" s="6" t="s">
        <v>187</v>
      </c>
      <c r="F10100" s="34" t="n">
        <v>0.577123999595642</v>
      </c>
      <c r="G10100" s="34" t="n">
        <v>0.547327300320387</v>
      </c>
      <c r="H10100" s="34" t="n">
        <v>0.0297966992752554</v>
      </c>
      <c r="I10100" s="34" t="n">
        <v>0.0544403673228313</v>
      </c>
      <c r="J10100" s="35" t="n">
        <v>1.82</v>
      </c>
      <c r="K10100" s="6" t="n">
        <v>1</v>
      </c>
      <c r="L10100" s="35" t="n">
        <v>0.82</v>
      </c>
      <c r="M10100" s="6" t="str">
        <f aca="false">IF(I10100&lt;=0,"Below 0%",IF(I10100&lt;=0.05,"0-5%",IF(I10100&lt;=0.1,"5-10%",IF(I10100&lt;=0.2,"10-20%",IF(I10100&lt;=0.4,"20-40%","Above 40%")))))</f>
        <v>5-10%</v>
      </c>
      <c r="N10100" s="6" t="str">
        <f aca="false">IF(AND(H10100&gt;=Summary!$B$25,I10100&gt;=Summary!$B$26,I10100&lt;=Summary!$B$27,J10100&gt;=Summary!$B$28,J10100&lt;=Summary!$B$29,F10100*J10100&gt;1),"Yes","No")</f>
        <v>No</v>
      </c>
    </row>
    <row r="10101" customFormat="false" ht="15" hidden="false" customHeight="false" outlineLevel="0" collapsed="false">
      <c r="A10101" s="6" t="s">
        <v>156</v>
      </c>
      <c r="B10101" s="45" t="n">
        <v>44683</v>
      </c>
      <c r="C10101" s="6" t="s">
        <v>176</v>
      </c>
      <c r="D10101" s="6" t="s">
        <v>206</v>
      </c>
      <c r="E10101" s="6" t="s">
        <v>174</v>
      </c>
      <c r="F10101" s="34" t="n">
        <v>0.2924465239048</v>
      </c>
      <c r="G10101" s="34" t="n">
        <v>0.242959923556855</v>
      </c>
      <c r="H10101" s="34" t="n">
        <v>0.0494866003479458</v>
      </c>
      <c r="I10101" s="34" t="n">
        <v>0.203682153103598</v>
      </c>
      <c r="J10101" s="35" t="n">
        <v>4.1</v>
      </c>
      <c r="K10101" s="6" t="n">
        <v>0</v>
      </c>
      <c r="L10101" s="35" t="n">
        <v>-1</v>
      </c>
      <c r="M10101" s="6" t="str">
        <f aca="false">IF(I10101&lt;=0,"Below 0%",IF(I10101&lt;=0.05,"0-5%",IF(I10101&lt;=0.1,"5-10%",IF(I10101&lt;=0.2,"10-20%",IF(I10101&lt;=0.4,"20-40%","Above 40%")))))</f>
        <v>20-40%</v>
      </c>
      <c r="N10101" s="6" t="str">
        <f aca="false">IF(AND(H10101&gt;=Summary!$B$25,I10101&gt;=Summary!$B$26,I10101&lt;=Summary!$B$27,J10101&gt;=Summary!$B$28,J10101&lt;=Summary!$B$29,F10101*J10101&gt;1),"Yes","No")</f>
        <v>Yes</v>
      </c>
    </row>
    <row r="10102" customFormat="false" ht="15" hidden="false" customHeight="false" outlineLevel="0" collapsed="false">
      <c r="A10102" s="6" t="s">
        <v>156</v>
      </c>
      <c r="B10102" s="45" t="n">
        <v>44683</v>
      </c>
      <c r="C10102" s="6" t="s">
        <v>176</v>
      </c>
      <c r="D10102" s="6" t="s">
        <v>206</v>
      </c>
      <c r="E10102" s="6" t="s">
        <v>177</v>
      </c>
      <c r="F10102" s="34" t="n">
        <v>0.130429446697235</v>
      </c>
      <c r="G10102" s="34" t="n">
        <v>0.209712776122759</v>
      </c>
      <c r="H10102" s="34" t="n">
        <v>-0.0792833294255236</v>
      </c>
      <c r="I10102" s="34" t="n">
        <v>-0.378056744521439</v>
      </c>
      <c r="J10102" s="35" t="n">
        <v>4.75</v>
      </c>
      <c r="K10102" s="6" t="n">
        <v>0</v>
      </c>
      <c r="L10102" s="35" t="n">
        <v>-1</v>
      </c>
      <c r="M10102" s="6" t="str">
        <f aca="false">IF(I10102&lt;=0,"Below 0%",IF(I10102&lt;=0.05,"0-5%",IF(I10102&lt;=0.1,"5-10%",IF(I10102&lt;=0.2,"10-20%",IF(I10102&lt;=0.4,"20-40%","Above 40%")))))</f>
        <v>Below 0%</v>
      </c>
      <c r="N10102" s="6" t="str">
        <f aca="false">IF(AND(H10102&gt;=Summary!$B$25,I10102&gt;=Summary!$B$26,I10102&lt;=Summary!$B$27,J10102&gt;=Summary!$B$28,J10102&lt;=Summary!$B$29,F10102*J10102&gt;1),"Yes","No")</f>
        <v>No</v>
      </c>
    </row>
    <row r="10103" customFormat="false" ht="15" hidden="false" customHeight="false" outlineLevel="0" collapsed="false">
      <c r="A10103" s="6" t="s">
        <v>156</v>
      </c>
      <c r="B10103" s="45" t="n">
        <v>44688</v>
      </c>
      <c r="C10103" s="6" t="s">
        <v>206</v>
      </c>
      <c r="D10103" s="6" t="s">
        <v>179</v>
      </c>
      <c r="E10103" s="6" t="s">
        <v>187</v>
      </c>
      <c r="F10103" s="34" t="n">
        <v>0.479925870895386</v>
      </c>
      <c r="G10103" s="34" t="n">
        <v>0.440123841554047</v>
      </c>
      <c r="H10103" s="34" t="n">
        <v>0.0398020293413386</v>
      </c>
      <c r="I10103" s="34" t="n">
        <v>0.0904337042974095</v>
      </c>
      <c r="J10103" s="35" t="n">
        <v>2.28</v>
      </c>
      <c r="K10103" s="6" t="n">
        <v>1</v>
      </c>
      <c r="L10103" s="35" t="n">
        <v>1.28</v>
      </c>
      <c r="M10103" s="6" t="str">
        <f aca="false">IF(I10103&lt;=0,"Below 0%",IF(I10103&lt;=0.05,"0-5%",IF(I10103&lt;=0.1,"5-10%",IF(I10103&lt;=0.2,"10-20%",IF(I10103&lt;=0.4,"20-40%","Above 40%")))))</f>
        <v>5-10%</v>
      </c>
      <c r="N10103" s="6" t="str">
        <f aca="false">IF(AND(H10103&gt;=Summary!$B$25,I10103&gt;=Summary!$B$26,I10103&lt;=Summary!$B$27,J10103&gt;=Summary!$B$28,J10103&lt;=Summary!$B$29,F10103*J10103&gt;1),"Yes","No")</f>
        <v>No</v>
      </c>
    </row>
    <row r="10104" customFormat="false" ht="15" hidden="false" customHeight="false" outlineLevel="0" collapsed="false">
      <c r="A10104" s="6" t="s">
        <v>156</v>
      </c>
      <c r="B10104" s="45" t="n">
        <v>44688</v>
      </c>
      <c r="C10104" s="6" t="s">
        <v>206</v>
      </c>
      <c r="D10104" s="6" t="s">
        <v>179</v>
      </c>
      <c r="E10104" s="6" t="s">
        <v>174</v>
      </c>
      <c r="F10104" s="34" t="n">
        <v>0.211239412426949</v>
      </c>
      <c r="G10104" s="34" t="n">
        <v>0.27720507147603</v>
      </c>
      <c r="H10104" s="34" t="n">
        <v>-0.0659656590490811</v>
      </c>
      <c r="I10104" s="34" t="n">
        <v>-0.237966999297072</v>
      </c>
      <c r="J10104" s="35" t="n">
        <v>3.62</v>
      </c>
      <c r="K10104" s="6" t="n">
        <v>0</v>
      </c>
      <c r="L10104" s="35" t="n">
        <v>-1</v>
      </c>
      <c r="M10104" s="6" t="str">
        <f aca="false">IF(I10104&lt;=0,"Below 0%",IF(I10104&lt;=0.05,"0-5%",IF(I10104&lt;=0.1,"5-10%",IF(I10104&lt;=0.2,"10-20%",IF(I10104&lt;=0.4,"20-40%","Above 40%")))))</f>
        <v>Below 0%</v>
      </c>
      <c r="N10104" s="6" t="str">
        <f aca="false">IF(AND(H10104&gt;=Summary!$B$25,I10104&gt;=Summary!$B$26,I10104&lt;=Summary!$B$27,J10104&gt;=Summary!$B$28,J10104&lt;=Summary!$B$29,F10104*J10104&gt;1),"Yes","No")</f>
        <v>No</v>
      </c>
    </row>
    <row r="10105" customFormat="false" ht="15" hidden="false" customHeight="false" outlineLevel="0" collapsed="false">
      <c r="A10105" s="6" t="s">
        <v>156</v>
      </c>
      <c r="B10105" s="45" t="n">
        <v>44688</v>
      </c>
      <c r="C10105" s="6" t="s">
        <v>206</v>
      </c>
      <c r="D10105" s="6" t="s">
        <v>179</v>
      </c>
      <c r="E10105" s="6" t="s">
        <v>177</v>
      </c>
      <c r="F10105" s="34" t="n">
        <v>0.308834701776505</v>
      </c>
      <c r="G10105" s="34" t="n">
        <v>0.282671086969923</v>
      </c>
      <c r="H10105" s="34" t="n">
        <v>0.0261636148065813</v>
      </c>
      <c r="I10105" s="34" t="n">
        <v>0.0925585106246298</v>
      </c>
      <c r="J10105" s="35" t="n">
        <v>3.55</v>
      </c>
      <c r="K10105" s="6" t="n">
        <v>0</v>
      </c>
      <c r="L10105" s="35" t="n">
        <v>-1</v>
      </c>
      <c r="M10105" s="6" t="str">
        <f aca="false">IF(I10105&lt;=0,"Below 0%",IF(I10105&lt;=0.05,"0-5%",IF(I10105&lt;=0.1,"5-10%",IF(I10105&lt;=0.2,"10-20%",IF(I10105&lt;=0.4,"20-40%","Above 40%")))))</f>
        <v>5-10%</v>
      </c>
      <c r="N10105" s="6" t="str">
        <f aca="false">IF(AND(H10105&gt;=Summary!$B$25,I10105&gt;=Summary!$B$26,I10105&lt;=Summary!$B$27,J10105&gt;=Summary!$B$28,J10105&lt;=Summary!$B$29,F10105*J10105&gt;1),"Yes","No")</f>
        <v>No</v>
      </c>
    </row>
    <row r="10106" customFormat="false" ht="15" hidden="false" customHeight="false" outlineLevel="0" collapsed="false">
      <c r="A10106" s="6" t="s">
        <v>156</v>
      </c>
      <c r="B10106" s="45" t="n">
        <v>44688</v>
      </c>
      <c r="C10106" s="6" t="s">
        <v>201</v>
      </c>
      <c r="D10106" s="6" t="s">
        <v>176</v>
      </c>
      <c r="E10106" s="6" t="s">
        <v>187</v>
      </c>
      <c r="F10106" s="34" t="n">
        <v>0.313689768314362</v>
      </c>
      <c r="G10106" s="34" t="n">
        <v>0.348426746763094</v>
      </c>
      <c r="H10106" s="34" t="n">
        <v>-0.0347369784487319</v>
      </c>
      <c r="I10106" s="34" t="n">
        <v>-0.0996966472047299</v>
      </c>
      <c r="J10106" s="35" t="n">
        <v>2.86</v>
      </c>
      <c r="K10106" s="6" t="n">
        <v>1</v>
      </c>
      <c r="L10106" s="35" t="n">
        <v>1.86</v>
      </c>
      <c r="M10106" s="6" t="str">
        <f aca="false">IF(I10106&lt;=0,"Below 0%",IF(I10106&lt;=0.05,"0-5%",IF(I10106&lt;=0.1,"5-10%",IF(I10106&lt;=0.2,"10-20%",IF(I10106&lt;=0.4,"20-40%","Above 40%")))))</f>
        <v>Below 0%</v>
      </c>
      <c r="N10106" s="6" t="str">
        <f aca="false">IF(AND(H10106&gt;=Summary!$B$25,I10106&gt;=Summary!$B$26,I10106&lt;=Summary!$B$27,J10106&gt;=Summary!$B$28,J10106&lt;=Summary!$B$29,F10106*J10106&gt;1),"Yes","No")</f>
        <v>No</v>
      </c>
    </row>
    <row r="10107" customFormat="false" ht="15" hidden="false" customHeight="false" outlineLevel="0" collapsed="false">
      <c r="A10107" s="6" t="s">
        <v>156</v>
      </c>
      <c r="B10107" s="45" t="n">
        <v>44688</v>
      </c>
      <c r="C10107" s="6" t="s">
        <v>201</v>
      </c>
      <c r="D10107" s="6" t="s">
        <v>176</v>
      </c>
      <c r="E10107" s="6" t="s">
        <v>174</v>
      </c>
      <c r="F10107" s="34" t="n">
        <v>0.211762174963951</v>
      </c>
      <c r="G10107" s="34" t="n">
        <v>0.278352093782807</v>
      </c>
      <c r="H10107" s="34" t="n">
        <v>-0.0665899188188553</v>
      </c>
      <c r="I10107" s="34" t="n">
        <v>-0.239229092599585</v>
      </c>
      <c r="J10107" s="35" t="n">
        <v>3.58</v>
      </c>
      <c r="K10107" s="6" t="n">
        <v>0</v>
      </c>
      <c r="L10107" s="35" t="n">
        <v>-1</v>
      </c>
      <c r="M10107" s="6" t="str">
        <f aca="false">IF(I10107&lt;=0,"Below 0%",IF(I10107&lt;=0.05,"0-5%",IF(I10107&lt;=0.1,"5-10%",IF(I10107&lt;=0.2,"10-20%",IF(I10107&lt;=0.4,"20-40%","Above 40%")))))</f>
        <v>Below 0%</v>
      </c>
      <c r="N10107" s="6" t="str">
        <f aca="false">IF(AND(H10107&gt;=Summary!$B$25,I10107&gt;=Summary!$B$26,I10107&lt;=Summary!$B$27,J10107&gt;=Summary!$B$28,J10107&lt;=Summary!$B$29,F10107*J10107&gt;1),"Yes","No")</f>
        <v>No</v>
      </c>
    </row>
    <row r="10108" customFormat="false" ht="15" hidden="false" customHeight="false" outlineLevel="0" collapsed="false">
      <c r="A10108" s="6" t="s">
        <v>156</v>
      </c>
      <c r="B10108" s="45" t="n">
        <v>44688</v>
      </c>
      <c r="C10108" s="6" t="s">
        <v>201</v>
      </c>
      <c r="D10108" s="6" t="s">
        <v>176</v>
      </c>
      <c r="E10108" s="6" t="s">
        <v>177</v>
      </c>
      <c r="F10108" s="34" t="n">
        <v>0.474548071622849</v>
      </c>
      <c r="G10108" s="34" t="n">
        <v>0.3732211594541</v>
      </c>
      <c r="H10108" s="34" t="n">
        <v>0.101326912168748</v>
      </c>
      <c r="I10108" s="34" t="n">
        <v>0.271492946211722</v>
      </c>
      <c r="J10108" s="35" t="n">
        <v>2.67</v>
      </c>
      <c r="K10108" s="6" t="n">
        <v>0</v>
      </c>
      <c r="L10108" s="35" t="n">
        <v>-1</v>
      </c>
      <c r="M10108" s="6" t="str">
        <f aca="false">IF(I10108&lt;=0,"Below 0%",IF(I10108&lt;=0.05,"0-5%",IF(I10108&lt;=0.1,"5-10%",IF(I10108&lt;=0.2,"10-20%",IF(I10108&lt;=0.4,"20-40%","Above 40%")))))</f>
        <v>20-40%</v>
      </c>
      <c r="N10108" s="6" t="str">
        <f aca="false">IF(AND(H10108&gt;=Summary!$B$25,I10108&gt;=Summary!$B$26,I10108&lt;=Summary!$B$27,J10108&gt;=Summary!$B$28,J10108&lt;=Summary!$B$29,F10108*J10108&gt;1),"Yes","No")</f>
        <v>Yes</v>
      </c>
    </row>
    <row r="10109" customFormat="false" ht="15" hidden="false" customHeight="false" outlineLevel="0" collapsed="false">
      <c r="A10109" s="6" t="s">
        <v>156</v>
      </c>
      <c r="B10109" s="45" t="n">
        <v>44688</v>
      </c>
      <c r="C10109" s="6" t="s">
        <v>196</v>
      </c>
      <c r="D10109" s="6" t="s">
        <v>182</v>
      </c>
      <c r="E10109" s="6" t="s">
        <v>187</v>
      </c>
      <c r="F10109" s="34" t="n">
        <v>0.432868361473084</v>
      </c>
      <c r="G10109" s="34" t="n">
        <v>0.322697528527392</v>
      </c>
      <c r="H10109" s="34" t="n">
        <v>0.110170832945692</v>
      </c>
      <c r="I10109" s="34" t="n">
        <v>0.341405877660263</v>
      </c>
      <c r="J10109" s="35" t="n">
        <v>3.1</v>
      </c>
      <c r="K10109" s="6" t="n">
        <v>0</v>
      </c>
      <c r="L10109" s="35" t="n">
        <v>-1</v>
      </c>
      <c r="M10109" s="6" t="str">
        <f aca="false">IF(I10109&lt;=0,"Below 0%",IF(I10109&lt;=0.05,"0-5%",IF(I10109&lt;=0.1,"5-10%",IF(I10109&lt;=0.2,"10-20%",IF(I10109&lt;=0.4,"20-40%","Above 40%")))))</f>
        <v>20-40%</v>
      </c>
      <c r="N10109" s="6" t="str">
        <f aca="false">IF(AND(H10109&gt;=Summary!$B$25,I10109&gt;=Summary!$B$26,I10109&lt;=Summary!$B$27,J10109&gt;=Summary!$B$28,J10109&lt;=Summary!$B$29,F10109*J10109&gt;1),"Yes","No")</f>
        <v>Yes</v>
      </c>
    </row>
    <row r="10110" customFormat="false" ht="15" hidden="false" customHeight="false" outlineLevel="0" collapsed="false">
      <c r="A10110" s="6" t="s">
        <v>156</v>
      </c>
      <c r="B10110" s="45" t="n">
        <v>44688</v>
      </c>
      <c r="C10110" s="6" t="s">
        <v>196</v>
      </c>
      <c r="D10110" s="6" t="s">
        <v>182</v>
      </c>
      <c r="E10110" s="6" t="s">
        <v>174</v>
      </c>
      <c r="F10110" s="34" t="n">
        <v>0.266804814338684</v>
      </c>
      <c r="G10110" s="34" t="n">
        <v>0.285003515223622</v>
      </c>
      <c r="H10110" s="34" t="n">
        <v>-0.0181987008849382</v>
      </c>
      <c r="I10110" s="34" t="n">
        <v>-0.0638543032378354</v>
      </c>
      <c r="J10110" s="35" t="n">
        <v>3.51</v>
      </c>
      <c r="K10110" s="6" t="n">
        <v>0</v>
      </c>
      <c r="L10110" s="35" t="n">
        <v>-1</v>
      </c>
      <c r="M10110" s="6" t="str">
        <f aca="false">IF(I10110&lt;=0,"Below 0%",IF(I10110&lt;=0.05,"0-5%",IF(I10110&lt;=0.1,"5-10%",IF(I10110&lt;=0.2,"10-20%",IF(I10110&lt;=0.4,"20-40%","Above 40%")))))</f>
        <v>Below 0%</v>
      </c>
      <c r="N10110" s="6" t="str">
        <f aca="false">IF(AND(H10110&gt;=Summary!$B$25,I10110&gt;=Summary!$B$26,I10110&lt;=Summary!$B$27,J10110&gt;=Summary!$B$28,J10110&lt;=Summary!$B$29,F10110*J10110&gt;1),"Yes","No")</f>
        <v>No</v>
      </c>
    </row>
    <row r="10111" customFormat="false" ht="15" hidden="false" customHeight="false" outlineLevel="0" collapsed="false">
      <c r="A10111" s="6" t="s">
        <v>156</v>
      </c>
      <c r="B10111" s="45" t="n">
        <v>44688</v>
      </c>
      <c r="C10111" s="6" t="s">
        <v>196</v>
      </c>
      <c r="D10111" s="6" t="s">
        <v>182</v>
      </c>
      <c r="E10111" s="6" t="s">
        <v>177</v>
      </c>
      <c r="F10111" s="34" t="n">
        <v>0.300326853990555</v>
      </c>
      <c r="G10111" s="34" t="n">
        <v>0.392298956248986</v>
      </c>
      <c r="H10111" s="34" t="n">
        <v>-0.0919721022584312</v>
      </c>
      <c r="I10111" s="34" t="n">
        <v>-0.23444391271859</v>
      </c>
      <c r="J10111" s="35" t="n">
        <v>2.55</v>
      </c>
      <c r="K10111" s="6" t="n">
        <v>1</v>
      </c>
      <c r="L10111" s="35" t="n">
        <v>1.55</v>
      </c>
      <c r="M10111" s="6" t="str">
        <f aca="false">IF(I10111&lt;=0,"Below 0%",IF(I10111&lt;=0.05,"0-5%",IF(I10111&lt;=0.1,"5-10%",IF(I10111&lt;=0.2,"10-20%",IF(I10111&lt;=0.4,"20-40%","Above 40%")))))</f>
        <v>Below 0%</v>
      </c>
      <c r="N10111" s="6" t="str">
        <f aca="false">IF(AND(H10111&gt;=Summary!$B$25,I10111&gt;=Summary!$B$26,I10111&lt;=Summary!$B$27,J10111&gt;=Summary!$B$28,J10111&lt;=Summary!$B$29,F10111*J10111&gt;1),"Yes","No")</f>
        <v>No</v>
      </c>
    </row>
    <row r="10112" customFormat="false" ht="15" hidden="false" customHeight="false" outlineLevel="0" collapsed="false">
      <c r="A10112" s="6" t="s">
        <v>156</v>
      </c>
      <c r="B10112" s="45" t="n">
        <v>44688</v>
      </c>
      <c r="C10112" s="6" t="s">
        <v>190</v>
      </c>
      <c r="D10112" s="6" t="s">
        <v>203</v>
      </c>
      <c r="E10112" s="6" t="s">
        <v>187</v>
      </c>
      <c r="F10112" s="34" t="n">
        <v>0.844806611537933</v>
      </c>
      <c r="G10112" s="34" t="n">
        <v>0.721594587889313</v>
      </c>
      <c r="H10112" s="34" t="n">
        <v>0.12321202364862</v>
      </c>
      <c r="I10112" s="34" t="n">
        <v>0.170749650449873</v>
      </c>
      <c r="J10112" s="35" t="n">
        <v>1.39</v>
      </c>
      <c r="K10112" s="6" t="n">
        <v>0</v>
      </c>
      <c r="L10112" s="35" t="n">
        <v>-1</v>
      </c>
      <c r="M10112" s="6" t="str">
        <f aca="false">IF(I10112&lt;=0,"Below 0%",IF(I10112&lt;=0.05,"0-5%",IF(I10112&lt;=0.1,"5-10%",IF(I10112&lt;=0.2,"10-20%",IF(I10112&lt;=0.4,"20-40%","Above 40%")))))</f>
        <v>10-20%</v>
      </c>
      <c r="N10112" s="6" t="str">
        <f aca="false">IF(AND(H10112&gt;=Summary!$B$25,I10112&gt;=Summary!$B$26,I10112&lt;=Summary!$B$27,J10112&gt;=Summary!$B$28,J10112&lt;=Summary!$B$29,F10112*J10112&gt;1),"Yes","No")</f>
        <v>No</v>
      </c>
    </row>
    <row r="10113" customFormat="false" ht="15" hidden="false" customHeight="false" outlineLevel="0" collapsed="false">
      <c r="A10113" s="6" t="s">
        <v>156</v>
      </c>
      <c r="B10113" s="45" t="n">
        <v>44688</v>
      </c>
      <c r="C10113" s="6" t="s">
        <v>190</v>
      </c>
      <c r="D10113" s="6" t="s">
        <v>203</v>
      </c>
      <c r="E10113" s="6" t="s">
        <v>174</v>
      </c>
      <c r="F10113" s="34" t="n">
        <v>0.100367195904255</v>
      </c>
      <c r="G10113" s="34" t="n">
        <v>0.189248391918141</v>
      </c>
      <c r="H10113" s="34" t="n">
        <v>-0.0888811960138857</v>
      </c>
      <c r="I10113" s="34" t="n">
        <v>-0.469653639394364</v>
      </c>
      <c r="J10113" s="35" t="n">
        <v>5.3</v>
      </c>
      <c r="K10113" s="6" t="n">
        <v>1</v>
      </c>
      <c r="L10113" s="35" t="n">
        <v>4.3</v>
      </c>
      <c r="M10113" s="6" t="str">
        <f aca="false">IF(I10113&lt;=0,"Below 0%",IF(I10113&lt;=0.05,"0-5%",IF(I10113&lt;=0.1,"5-10%",IF(I10113&lt;=0.2,"10-20%",IF(I10113&lt;=0.4,"20-40%","Above 40%")))))</f>
        <v>Below 0%</v>
      </c>
      <c r="N10113" s="6" t="str">
        <f aca="false">IF(AND(H10113&gt;=Summary!$B$25,I10113&gt;=Summary!$B$26,I10113&lt;=Summary!$B$27,J10113&gt;=Summary!$B$28,J10113&lt;=Summary!$B$29,F10113*J10113&gt;1),"Yes","No")</f>
        <v>No</v>
      </c>
    </row>
    <row r="10114" customFormat="false" ht="15" hidden="false" customHeight="false" outlineLevel="0" collapsed="false">
      <c r="A10114" s="6" t="s">
        <v>156</v>
      </c>
      <c r="B10114" s="45" t="n">
        <v>44688</v>
      </c>
      <c r="C10114" s="6" t="s">
        <v>190</v>
      </c>
      <c r="D10114" s="6" t="s">
        <v>203</v>
      </c>
      <c r="E10114" s="6" t="s">
        <v>177</v>
      </c>
      <c r="F10114" s="34" t="n">
        <v>0.0548261851072311</v>
      </c>
      <c r="G10114" s="34" t="n">
        <v>0.0891570201925463</v>
      </c>
      <c r="H10114" s="34" t="n">
        <v>-0.0343308350853151</v>
      </c>
      <c r="I10114" s="34" t="n">
        <v>-0.385060368899422</v>
      </c>
      <c r="J10114" s="35" t="n">
        <v>11.25</v>
      </c>
      <c r="K10114" s="6" t="n">
        <v>0</v>
      </c>
      <c r="L10114" s="35" t="n">
        <v>-1</v>
      </c>
      <c r="M10114" s="6" t="str">
        <f aca="false">IF(I10114&lt;=0,"Below 0%",IF(I10114&lt;=0.05,"0-5%",IF(I10114&lt;=0.1,"5-10%",IF(I10114&lt;=0.2,"10-20%",IF(I10114&lt;=0.4,"20-40%","Above 40%")))))</f>
        <v>Below 0%</v>
      </c>
      <c r="N10114" s="6" t="str">
        <f aca="false">IF(AND(H10114&gt;=Summary!$B$25,I10114&gt;=Summary!$B$26,I10114&lt;=Summary!$B$27,J10114&gt;=Summary!$B$28,J10114&lt;=Summary!$B$29,F10114*J10114&gt;1),"Yes","No")</f>
        <v>No</v>
      </c>
    </row>
    <row r="10115" customFormat="false" ht="15" hidden="false" customHeight="false" outlineLevel="0" collapsed="false">
      <c r="A10115" s="6" t="s">
        <v>156</v>
      </c>
      <c r="B10115" s="45" t="n">
        <v>44688</v>
      </c>
      <c r="C10115" s="6" t="s">
        <v>180</v>
      </c>
      <c r="D10115" s="6" t="s">
        <v>198</v>
      </c>
      <c r="E10115" s="6" t="s">
        <v>187</v>
      </c>
      <c r="F10115" s="34" t="n">
        <v>0.619840681552887</v>
      </c>
      <c r="G10115" s="34" t="n">
        <v>0.572739895094107</v>
      </c>
      <c r="H10115" s="34" t="n">
        <v>0.0471007864587802</v>
      </c>
      <c r="I10115" s="34" t="n">
        <v>0.0822376559800171</v>
      </c>
      <c r="J10115" s="35" t="n">
        <v>1.74</v>
      </c>
      <c r="K10115" s="6" t="n">
        <v>1</v>
      </c>
      <c r="L10115" s="35" t="n">
        <v>0.74</v>
      </c>
      <c r="M10115" s="6" t="str">
        <f aca="false">IF(I10115&lt;=0,"Below 0%",IF(I10115&lt;=0.05,"0-5%",IF(I10115&lt;=0.1,"5-10%",IF(I10115&lt;=0.2,"10-20%",IF(I10115&lt;=0.4,"20-40%","Above 40%")))))</f>
        <v>5-10%</v>
      </c>
      <c r="N10115" s="6" t="str">
        <f aca="false">IF(AND(H10115&gt;=Summary!$B$25,I10115&gt;=Summary!$B$26,I10115&lt;=Summary!$B$27,J10115&gt;=Summary!$B$28,J10115&lt;=Summary!$B$29,F10115*J10115&gt;1),"Yes","No")</f>
        <v>No</v>
      </c>
    </row>
    <row r="10116" customFormat="false" ht="15" hidden="false" customHeight="false" outlineLevel="0" collapsed="false">
      <c r="A10116" s="6" t="s">
        <v>156</v>
      </c>
      <c r="B10116" s="45" t="n">
        <v>44688</v>
      </c>
      <c r="C10116" s="6" t="s">
        <v>180</v>
      </c>
      <c r="D10116" s="6" t="s">
        <v>198</v>
      </c>
      <c r="E10116" s="6" t="s">
        <v>174</v>
      </c>
      <c r="F10116" s="34" t="n">
        <v>0.180155605077744</v>
      </c>
      <c r="G10116" s="34" t="n">
        <v>0.246066029003394</v>
      </c>
      <c r="H10116" s="34" t="n">
        <v>-0.0659104239256505</v>
      </c>
      <c r="I10116" s="34" t="n">
        <v>-0.26785665698186</v>
      </c>
      <c r="J10116" s="35" t="n">
        <v>4.05</v>
      </c>
      <c r="K10116" s="6" t="n">
        <v>0</v>
      </c>
      <c r="L10116" s="35" t="n">
        <v>-1</v>
      </c>
      <c r="M10116" s="6" t="str">
        <f aca="false">IF(I10116&lt;=0,"Below 0%",IF(I10116&lt;=0.05,"0-5%",IF(I10116&lt;=0.1,"5-10%",IF(I10116&lt;=0.2,"10-20%",IF(I10116&lt;=0.4,"20-40%","Above 40%")))))</f>
        <v>Below 0%</v>
      </c>
      <c r="N10116" s="6" t="str">
        <f aca="false">IF(AND(H10116&gt;=Summary!$B$25,I10116&gt;=Summary!$B$26,I10116&lt;=Summary!$B$27,J10116&gt;=Summary!$B$28,J10116&lt;=Summary!$B$29,F10116*J10116&gt;1),"Yes","No")</f>
        <v>No</v>
      </c>
    </row>
    <row r="10117" customFormat="false" ht="15" hidden="false" customHeight="false" outlineLevel="0" collapsed="false">
      <c r="A10117" s="6" t="s">
        <v>156</v>
      </c>
      <c r="B10117" s="45" t="n">
        <v>44688</v>
      </c>
      <c r="C10117" s="6" t="s">
        <v>180</v>
      </c>
      <c r="D10117" s="6" t="s">
        <v>198</v>
      </c>
      <c r="E10117" s="6" t="s">
        <v>177</v>
      </c>
      <c r="F10117" s="34" t="n">
        <v>0.200003758072853</v>
      </c>
      <c r="G10117" s="34" t="n">
        <v>0.181194075902499</v>
      </c>
      <c r="H10117" s="34" t="n">
        <v>0.0188096821703539</v>
      </c>
      <c r="I10117" s="34" t="n">
        <v>0.103809586912076</v>
      </c>
      <c r="J10117" s="35" t="n">
        <v>5.5</v>
      </c>
      <c r="K10117" s="6" t="n">
        <v>0</v>
      </c>
      <c r="L10117" s="35" t="n">
        <v>-1</v>
      </c>
      <c r="M10117" s="6" t="str">
        <f aca="false">IF(I10117&lt;=0,"Below 0%",IF(I10117&lt;=0.05,"0-5%",IF(I10117&lt;=0.1,"5-10%",IF(I10117&lt;=0.2,"10-20%",IF(I10117&lt;=0.4,"20-40%","Above 40%")))))</f>
        <v>10-20%</v>
      </c>
      <c r="N10117" s="6" t="str">
        <f aca="false">IF(AND(H10117&gt;=Summary!$B$25,I10117&gt;=Summary!$B$26,I10117&lt;=Summary!$B$27,J10117&gt;=Summary!$B$28,J10117&lt;=Summary!$B$29,F10117*J10117&gt;1),"Yes","No")</f>
        <v>No</v>
      </c>
    </row>
    <row r="10118" customFormat="false" ht="15" hidden="false" customHeight="false" outlineLevel="0" collapsed="false">
      <c r="A10118" s="6" t="s">
        <v>156</v>
      </c>
      <c r="B10118" s="45" t="n">
        <v>44688</v>
      </c>
      <c r="C10118" s="6" t="s">
        <v>183</v>
      </c>
      <c r="D10118" s="6" t="s">
        <v>181</v>
      </c>
      <c r="E10118" s="6" t="s">
        <v>187</v>
      </c>
      <c r="F10118" s="34" t="n">
        <v>0.743953227996826</v>
      </c>
      <c r="G10118" s="34" t="n">
        <v>0.669370481396579</v>
      </c>
      <c r="H10118" s="34" t="n">
        <v>0.0745827466002471</v>
      </c>
      <c r="I10118" s="34" t="n">
        <v>0.111422222331402</v>
      </c>
      <c r="J10118" s="35" t="n">
        <v>1.5</v>
      </c>
      <c r="K10118" s="6" t="n">
        <v>0</v>
      </c>
      <c r="L10118" s="35" t="n">
        <v>-1</v>
      </c>
      <c r="M10118" s="6" t="str">
        <f aca="false">IF(I10118&lt;=0,"Below 0%",IF(I10118&lt;=0.05,"0-5%",IF(I10118&lt;=0.1,"5-10%",IF(I10118&lt;=0.2,"10-20%",IF(I10118&lt;=0.4,"20-40%","Above 40%")))))</f>
        <v>10-20%</v>
      </c>
      <c r="N10118" s="6" t="str">
        <f aca="false">IF(AND(H10118&gt;=Summary!$B$25,I10118&gt;=Summary!$B$26,I10118&lt;=Summary!$B$27,J10118&gt;=Summary!$B$28,J10118&lt;=Summary!$B$29,F10118*J10118&gt;1),"Yes","No")</f>
        <v>No</v>
      </c>
    </row>
    <row r="10119" customFormat="false" ht="15" hidden="false" customHeight="false" outlineLevel="0" collapsed="false">
      <c r="A10119" s="6" t="s">
        <v>156</v>
      </c>
      <c r="B10119" s="45" t="n">
        <v>44688</v>
      </c>
      <c r="C10119" s="6" t="s">
        <v>183</v>
      </c>
      <c r="D10119" s="6" t="s">
        <v>181</v>
      </c>
      <c r="E10119" s="6" t="s">
        <v>174</v>
      </c>
      <c r="F10119" s="34" t="n">
        <v>0.095731295645237</v>
      </c>
      <c r="G10119" s="34" t="n">
        <v>0.193087638864398</v>
      </c>
      <c r="H10119" s="34" t="n">
        <v>-0.0973563432191608</v>
      </c>
      <c r="I10119" s="34" t="n">
        <v>-0.504208056982522</v>
      </c>
      <c r="J10119" s="35" t="n">
        <v>5.2</v>
      </c>
      <c r="K10119" s="6" t="n">
        <v>1</v>
      </c>
      <c r="L10119" s="35" t="n">
        <v>4.2</v>
      </c>
      <c r="M10119" s="6" t="str">
        <f aca="false">IF(I10119&lt;=0,"Below 0%",IF(I10119&lt;=0.05,"0-5%",IF(I10119&lt;=0.1,"5-10%",IF(I10119&lt;=0.2,"10-20%",IF(I10119&lt;=0.4,"20-40%","Above 40%")))))</f>
        <v>Below 0%</v>
      </c>
      <c r="N10119" s="6" t="str">
        <f aca="false">IF(AND(H10119&gt;=Summary!$B$25,I10119&gt;=Summary!$B$26,I10119&lt;=Summary!$B$27,J10119&gt;=Summary!$B$28,J10119&lt;=Summary!$B$29,F10119*J10119&gt;1),"Yes","No")</f>
        <v>No</v>
      </c>
    </row>
    <row r="10120" customFormat="false" ht="15" hidden="false" customHeight="false" outlineLevel="0" collapsed="false">
      <c r="A10120" s="6" t="s">
        <v>156</v>
      </c>
      <c r="B10120" s="45" t="n">
        <v>44688</v>
      </c>
      <c r="C10120" s="6" t="s">
        <v>183</v>
      </c>
      <c r="D10120" s="6" t="s">
        <v>181</v>
      </c>
      <c r="E10120" s="6" t="s">
        <v>177</v>
      </c>
      <c r="F10120" s="34" t="n">
        <v>0.160315543413162</v>
      </c>
      <c r="G10120" s="34" t="n">
        <v>0.137541879739023</v>
      </c>
      <c r="H10120" s="34" t="n">
        <v>0.0227736636741391</v>
      </c>
      <c r="I10120" s="34" t="n">
        <v>0.165576213712876</v>
      </c>
      <c r="J10120" s="35" t="n">
        <v>7.3</v>
      </c>
      <c r="K10120" s="6" t="n">
        <v>0</v>
      </c>
      <c r="L10120" s="35" t="n">
        <v>-1</v>
      </c>
      <c r="M10120" s="6" t="str">
        <f aca="false">IF(I10120&lt;=0,"Below 0%",IF(I10120&lt;=0.05,"0-5%",IF(I10120&lt;=0.1,"5-10%",IF(I10120&lt;=0.2,"10-20%",IF(I10120&lt;=0.4,"20-40%","Above 40%")))))</f>
        <v>10-20%</v>
      </c>
      <c r="N10120" s="6" t="str">
        <f aca="false">IF(AND(H10120&gt;=Summary!$B$25,I10120&gt;=Summary!$B$26,I10120&lt;=Summary!$B$27,J10120&gt;=Summary!$B$28,J10120&lt;=Summary!$B$29,F10120*J10120&gt;1),"Yes","No")</f>
        <v>No</v>
      </c>
    </row>
    <row r="10121" customFormat="false" ht="15" hidden="false" customHeight="false" outlineLevel="0" collapsed="false">
      <c r="A10121" s="6" t="s">
        <v>156</v>
      </c>
      <c r="B10121" s="45" t="n">
        <v>44689</v>
      </c>
      <c r="C10121" s="6" t="s">
        <v>185</v>
      </c>
      <c r="D10121" s="6" t="s">
        <v>205</v>
      </c>
      <c r="E10121" s="6" t="s">
        <v>187</v>
      </c>
      <c r="F10121" s="34" t="n">
        <v>0.823097586631775</v>
      </c>
      <c r="G10121" s="34" t="n">
        <v>0.665154949501893</v>
      </c>
      <c r="H10121" s="34" t="n">
        <v>0.157942637129882</v>
      </c>
      <c r="I10121" s="34" t="n">
        <v>0.237452396991345</v>
      </c>
      <c r="J10121" s="35" t="n">
        <v>1.5</v>
      </c>
      <c r="K10121" s="6" t="n">
        <v>1</v>
      </c>
      <c r="L10121" s="35" t="n">
        <v>0.5</v>
      </c>
      <c r="M10121" s="6" t="str">
        <f aca="false">IF(I10121&lt;=0,"Below 0%",IF(I10121&lt;=0.05,"0-5%",IF(I10121&lt;=0.1,"5-10%",IF(I10121&lt;=0.2,"10-20%",IF(I10121&lt;=0.4,"20-40%","Above 40%")))))</f>
        <v>20-40%</v>
      </c>
      <c r="N10121" s="6" t="str">
        <f aca="false">IF(AND(H10121&gt;=Summary!$B$25,I10121&gt;=Summary!$B$26,I10121&lt;=Summary!$B$27,J10121&gt;=Summary!$B$28,J10121&lt;=Summary!$B$29,F10121*J10121&gt;1),"Yes","No")</f>
        <v>No</v>
      </c>
    </row>
    <row r="10122" customFormat="false" ht="15" hidden="false" customHeight="false" outlineLevel="0" collapsed="false">
      <c r="A10122" s="6" t="s">
        <v>156</v>
      </c>
      <c r="B10122" s="45" t="n">
        <v>44689</v>
      </c>
      <c r="C10122" s="6" t="s">
        <v>185</v>
      </c>
      <c r="D10122" s="6" t="s">
        <v>205</v>
      </c>
      <c r="E10122" s="6" t="s">
        <v>174</v>
      </c>
      <c r="F10122" s="34" t="n">
        <v>0.110437817871571</v>
      </c>
      <c r="G10122" s="34" t="n">
        <v>0.198356346769948</v>
      </c>
      <c r="H10122" s="34" t="n">
        <v>-0.0879185288983777</v>
      </c>
      <c r="I10122" s="34" t="n">
        <v>-0.443235269907167</v>
      </c>
      <c r="J10122" s="35" t="n">
        <v>5.03</v>
      </c>
      <c r="K10122" s="6" t="n">
        <v>0</v>
      </c>
      <c r="L10122" s="35" t="n">
        <v>-1</v>
      </c>
      <c r="M10122" s="6" t="str">
        <f aca="false">IF(I10122&lt;=0,"Below 0%",IF(I10122&lt;=0.05,"0-5%",IF(I10122&lt;=0.1,"5-10%",IF(I10122&lt;=0.2,"10-20%",IF(I10122&lt;=0.4,"20-40%","Above 40%")))))</f>
        <v>Below 0%</v>
      </c>
      <c r="N10122" s="6" t="str">
        <f aca="false">IF(AND(H10122&gt;=Summary!$B$25,I10122&gt;=Summary!$B$26,I10122&lt;=Summary!$B$27,J10122&gt;=Summary!$B$28,J10122&lt;=Summary!$B$29,F10122*J10122&gt;1),"Yes","No")</f>
        <v>No</v>
      </c>
    </row>
    <row r="10123" customFormat="false" ht="15" hidden="false" customHeight="false" outlineLevel="0" collapsed="false">
      <c r="A10123" s="6" t="s">
        <v>156</v>
      </c>
      <c r="B10123" s="45" t="n">
        <v>44689</v>
      </c>
      <c r="C10123" s="6" t="s">
        <v>185</v>
      </c>
      <c r="D10123" s="6" t="s">
        <v>205</v>
      </c>
      <c r="E10123" s="6" t="s">
        <v>177</v>
      </c>
      <c r="F10123" s="34" t="n">
        <v>0.0664646402001381</v>
      </c>
      <c r="G10123" s="34" t="n">
        <v>0.136488703728159</v>
      </c>
      <c r="H10123" s="34" t="n">
        <v>-0.0700240635280206</v>
      </c>
      <c r="I10123" s="34" t="n">
        <v>-0.513039259772632</v>
      </c>
      <c r="J10123" s="35" t="n">
        <v>7.31</v>
      </c>
      <c r="K10123" s="6" t="n">
        <v>0</v>
      </c>
      <c r="L10123" s="35" t="n">
        <v>-1</v>
      </c>
      <c r="M10123" s="6" t="str">
        <f aca="false">IF(I10123&lt;=0,"Below 0%",IF(I10123&lt;=0.05,"0-5%",IF(I10123&lt;=0.1,"5-10%",IF(I10123&lt;=0.2,"10-20%",IF(I10123&lt;=0.4,"20-40%","Above 40%")))))</f>
        <v>Below 0%</v>
      </c>
      <c r="N10123" s="6" t="str">
        <f aca="false">IF(AND(H10123&gt;=Summary!$B$25,I10123&gt;=Summary!$B$26,I10123&lt;=Summary!$B$27,J10123&gt;=Summary!$B$28,J10123&lt;=Summary!$B$29,F10123*J10123&gt;1),"Yes","No")</f>
        <v>No</v>
      </c>
    </row>
    <row r="10124" customFormat="false" ht="15" hidden="false" customHeight="false" outlineLevel="0" collapsed="false">
      <c r="A10124" s="6" t="s">
        <v>156</v>
      </c>
      <c r="B10124" s="45" t="n">
        <v>44689</v>
      </c>
      <c r="C10124" s="6" t="s">
        <v>195</v>
      </c>
      <c r="D10124" s="6" t="s">
        <v>173</v>
      </c>
      <c r="E10124" s="6" t="s">
        <v>187</v>
      </c>
      <c r="F10124" s="34" t="n">
        <v>0.558399975299835</v>
      </c>
      <c r="G10124" s="34" t="n">
        <v>0.372786447230039</v>
      </c>
      <c r="H10124" s="34" t="n">
        <v>0.185613528069796</v>
      </c>
      <c r="I10124" s="34" t="n">
        <v>0.497908465956806</v>
      </c>
      <c r="J10124" s="35" t="n">
        <v>2.72</v>
      </c>
      <c r="K10124" s="6" t="n">
        <v>0</v>
      </c>
      <c r="L10124" s="35" t="n">
        <v>-1</v>
      </c>
      <c r="M10124" s="6" t="str">
        <f aca="false">IF(I10124&lt;=0,"Below 0%",IF(I10124&lt;=0.05,"0-5%",IF(I10124&lt;=0.1,"5-10%",IF(I10124&lt;=0.2,"10-20%",IF(I10124&lt;=0.4,"20-40%","Above 40%")))))</f>
        <v>Above 40%</v>
      </c>
      <c r="N10124" s="6" t="str">
        <f aca="false">IF(AND(H10124&gt;=Summary!$B$25,I10124&gt;=Summary!$B$26,I10124&lt;=Summary!$B$27,J10124&gt;=Summary!$B$28,J10124&lt;=Summary!$B$29,F10124*J10124&gt;1),"Yes","No")</f>
        <v>No</v>
      </c>
    </row>
    <row r="10125" customFormat="false" ht="15" hidden="false" customHeight="false" outlineLevel="0" collapsed="false">
      <c r="A10125" s="6" t="s">
        <v>156</v>
      </c>
      <c r="B10125" s="45" t="n">
        <v>44689</v>
      </c>
      <c r="C10125" s="6" t="s">
        <v>195</v>
      </c>
      <c r="D10125" s="6" t="s">
        <v>173</v>
      </c>
      <c r="E10125" s="6" t="s">
        <v>174</v>
      </c>
      <c r="F10125" s="34" t="n">
        <v>0.222472488880158</v>
      </c>
      <c r="G10125" s="34" t="n">
        <v>0.294761376879566</v>
      </c>
      <c r="H10125" s="34" t="n">
        <v>-0.0722888879994082</v>
      </c>
      <c r="I10125" s="34" t="n">
        <v>-0.245245455034444</v>
      </c>
      <c r="J10125" s="35" t="n">
        <v>3.44</v>
      </c>
      <c r="K10125" s="6" t="n">
        <v>0</v>
      </c>
      <c r="L10125" s="35" t="n">
        <v>-1</v>
      </c>
      <c r="M10125" s="6" t="str">
        <f aca="false">IF(I10125&lt;=0,"Below 0%",IF(I10125&lt;=0.05,"0-5%",IF(I10125&lt;=0.1,"5-10%",IF(I10125&lt;=0.2,"10-20%",IF(I10125&lt;=0.4,"20-40%","Above 40%")))))</f>
        <v>Below 0%</v>
      </c>
      <c r="N10125" s="6" t="str">
        <f aca="false">IF(AND(H10125&gt;=Summary!$B$25,I10125&gt;=Summary!$B$26,I10125&lt;=Summary!$B$27,J10125&gt;=Summary!$B$28,J10125&lt;=Summary!$B$29,F10125*J10125&gt;1),"Yes","No")</f>
        <v>No</v>
      </c>
    </row>
    <row r="10126" customFormat="false" ht="15" hidden="false" customHeight="false" outlineLevel="0" collapsed="false">
      <c r="A10126" s="6" t="s">
        <v>156</v>
      </c>
      <c r="B10126" s="45" t="n">
        <v>44689</v>
      </c>
      <c r="C10126" s="6" t="s">
        <v>195</v>
      </c>
      <c r="D10126" s="6" t="s">
        <v>173</v>
      </c>
      <c r="E10126" s="6" t="s">
        <v>177</v>
      </c>
      <c r="F10126" s="34" t="n">
        <v>0.219127550721169</v>
      </c>
      <c r="G10126" s="34" t="n">
        <v>0.332452175890395</v>
      </c>
      <c r="H10126" s="34" t="n">
        <v>-0.113324625169227</v>
      </c>
      <c r="I10126" s="34" t="n">
        <v>-0.340874969055965</v>
      </c>
      <c r="J10126" s="35" t="n">
        <v>3.05</v>
      </c>
      <c r="K10126" s="6" t="n">
        <v>1</v>
      </c>
      <c r="L10126" s="35" t="n">
        <v>2.05</v>
      </c>
      <c r="M10126" s="6" t="str">
        <f aca="false">IF(I10126&lt;=0,"Below 0%",IF(I10126&lt;=0.05,"0-5%",IF(I10126&lt;=0.1,"5-10%",IF(I10126&lt;=0.2,"10-20%",IF(I10126&lt;=0.4,"20-40%","Above 40%")))))</f>
        <v>Below 0%</v>
      </c>
      <c r="N10126" s="6" t="str">
        <f aca="false">IF(AND(H10126&gt;=Summary!$B$25,I10126&gt;=Summary!$B$26,I10126&lt;=Summary!$B$27,J10126&gt;=Summary!$B$28,J10126&lt;=Summary!$B$29,F10126*J10126&gt;1),"Yes","No")</f>
        <v>No</v>
      </c>
    </row>
    <row r="10127" customFormat="false" ht="15" hidden="false" customHeight="false" outlineLevel="0" collapsed="false">
      <c r="A10127" s="6" t="s">
        <v>156</v>
      </c>
      <c r="B10127" s="45" t="n">
        <v>44689</v>
      </c>
      <c r="C10127" s="6" t="s">
        <v>194</v>
      </c>
      <c r="D10127" s="6" t="s">
        <v>188</v>
      </c>
      <c r="E10127" s="6" t="s">
        <v>187</v>
      </c>
      <c r="F10127" s="34" t="n">
        <v>0.801232159137726</v>
      </c>
      <c r="G10127" s="34" t="n">
        <v>0.828402366863905</v>
      </c>
      <c r="H10127" s="34" t="n">
        <v>-0.0271702077261795</v>
      </c>
      <c r="I10127" s="34" t="n">
        <v>-0.0327983221837452</v>
      </c>
      <c r="J10127" s="35" t="n">
        <v>1.2</v>
      </c>
      <c r="K10127" s="6" t="n">
        <v>1</v>
      </c>
      <c r="L10127" s="35" t="n">
        <v>0.2</v>
      </c>
      <c r="M10127" s="6" t="str">
        <f aca="false">IF(I10127&lt;=0,"Below 0%",IF(I10127&lt;=0.05,"0-5%",IF(I10127&lt;=0.1,"5-10%",IF(I10127&lt;=0.2,"10-20%",IF(I10127&lt;=0.4,"20-40%","Above 40%")))))</f>
        <v>Below 0%</v>
      </c>
      <c r="N10127" s="6" t="str">
        <f aca="false">IF(AND(H10127&gt;=Summary!$B$25,I10127&gt;=Summary!$B$26,I10127&lt;=Summary!$B$27,J10127&gt;=Summary!$B$28,J10127&lt;=Summary!$B$29,F10127*J10127&gt;1),"Yes","No")</f>
        <v>No</v>
      </c>
    </row>
    <row r="10128" customFormat="false" ht="15" hidden="false" customHeight="false" outlineLevel="0" collapsed="false">
      <c r="A10128" s="6" t="s">
        <v>156</v>
      </c>
      <c r="B10128" s="45" t="n">
        <v>44689</v>
      </c>
      <c r="C10128" s="6" t="s">
        <v>194</v>
      </c>
      <c r="D10128" s="6" t="s">
        <v>188</v>
      </c>
      <c r="E10128" s="6" t="s">
        <v>174</v>
      </c>
      <c r="F10128" s="34" t="n">
        <v>0.123866029083729</v>
      </c>
      <c r="G10128" s="34" t="n">
        <v>0.124260355029586</v>
      </c>
      <c r="H10128" s="34" t="n">
        <v>-0.000394325945857005</v>
      </c>
      <c r="I10128" s="34" t="n">
        <v>-0.00317338499284925</v>
      </c>
      <c r="J10128" s="35" t="n">
        <v>8</v>
      </c>
      <c r="K10128" s="6" t="n">
        <v>0</v>
      </c>
      <c r="L10128" s="35" t="n">
        <v>-1</v>
      </c>
      <c r="M10128" s="6" t="str">
        <f aca="false">IF(I10128&lt;=0,"Below 0%",IF(I10128&lt;=0.05,"0-5%",IF(I10128&lt;=0.1,"5-10%",IF(I10128&lt;=0.2,"10-20%",IF(I10128&lt;=0.4,"20-40%","Above 40%")))))</f>
        <v>Below 0%</v>
      </c>
      <c r="N10128" s="6" t="str">
        <f aca="false">IF(AND(H10128&gt;=Summary!$B$25,I10128&gt;=Summary!$B$26,I10128&lt;=Summary!$B$27,J10128&gt;=Summary!$B$28,J10128&lt;=Summary!$B$29,F10128*J10128&gt;1),"Yes","No")</f>
        <v>No</v>
      </c>
    </row>
    <row r="10129" customFormat="false" ht="15" hidden="false" customHeight="false" outlineLevel="0" collapsed="false">
      <c r="A10129" s="6" t="s">
        <v>156</v>
      </c>
      <c r="B10129" s="45" t="n">
        <v>44689</v>
      </c>
      <c r="C10129" s="6" t="s">
        <v>194</v>
      </c>
      <c r="D10129" s="6" t="s">
        <v>188</v>
      </c>
      <c r="E10129" s="6" t="s">
        <v>177</v>
      </c>
      <c r="F10129" s="34" t="n">
        <v>0.0749018415808678</v>
      </c>
      <c r="G10129" s="34" t="n">
        <v>0.0473372781065089</v>
      </c>
      <c r="H10129" s="34" t="n">
        <v>0.0275645634743589</v>
      </c>
      <c r="I10129" s="34" t="n">
        <v>0.582301403395832</v>
      </c>
      <c r="J10129" s="35" t="n">
        <v>21</v>
      </c>
      <c r="K10129" s="6" t="n">
        <v>0</v>
      </c>
      <c r="L10129" s="35" t="n">
        <v>-1</v>
      </c>
      <c r="M10129" s="6" t="str">
        <f aca="false">IF(I10129&lt;=0,"Below 0%",IF(I10129&lt;=0.05,"0-5%",IF(I10129&lt;=0.1,"5-10%",IF(I10129&lt;=0.2,"10-20%",IF(I10129&lt;=0.4,"20-40%","Above 40%")))))</f>
        <v>Above 40%</v>
      </c>
      <c r="N10129" s="6" t="str">
        <f aca="false">IF(AND(H10129&gt;=Summary!$B$25,I10129&gt;=Summary!$B$26,I10129&lt;=Summary!$B$27,J10129&gt;=Summary!$B$28,J10129&lt;=Summary!$B$29,F10129*J10129&gt;1),"Yes","No")</f>
        <v>No</v>
      </c>
    </row>
    <row r="10130" customFormat="false" ht="15" hidden="false" customHeight="false" outlineLevel="0" collapsed="false">
      <c r="A10130" s="6" t="s">
        <v>156</v>
      </c>
      <c r="B10130" s="45" t="n">
        <v>44689</v>
      </c>
      <c r="C10130" s="6" t="s">
        <v>172</v>
      </c>
      <c r="D10130" s="6" t="s">
        <v>189</v>
      </c>
      <c r="E10130" s="6" t="s">
        <v>187</v>
      </c>
      <c r="F10130" s="34" t="n">
        <v>0.125486835837364</v>
      </c>
      <c r="G10130" s="34" t="n">
        <v>0.212145301213148</v>
      </c>
      <c r="H10130" s="34" t="n">
        <v>-0.0866584653757834</v>
      </c>
      <c r="I10130" s="34" t="n">
        <v>-0.408486376460988</v>
      </c>
      <c r="J10130" s="35" t="n">
        <v>4.7</v>
      </c>
      <c r="K10130" s="6" t="n">
        <v>0</v>
      </c>
      <c r="L10130" s="35" t="n">
        <v>-1</v>
      </c>
      <c r="M10130" s="6" t="str">
        <f aca="false">IF(I10130&lt;=0,"Below 0%",IF(I10130&lt;=0.05,"0-5%",IF(I10130&lt;=0.1,"5-10%",IF(I10130&lt;=0.2,"10-20%",IF(I10130&lt;=0.4,"20-40%","Above 40%")))))</f>
        <v>Below 0%</v>
      </c>
      <c r="N10130" s="6" t="str">
        <f aca="false">IF(AND(H10130&gt;=Summary!$B$25,I10130&gt;=Summary!$B$26,I10130&lt;=Summary!$B$27,J10130&gt;=Summary!$B$28,J10130&lt;=Summary!$B$29,F10130*J10130&gt;1),"Yes","No")</f>
        <v>No</v>
      </c>
    </row>
    <row r="10131" customFormat="false" ht="15" hidden="false" customHeight="false" outlineLevel="0" collapsed="false">
      <c r="A10131" s="6" t="s">
        <v>156</v>
      </c>
      <c r="B10131" s="45" t="n">
        <v>44689</v>
      </c>
      <c r="C10131" s="6" t="s">
        <v>172</v>
      </c>
      <c r="D10131" s="6" t="s">
        <v>189</v>
      </c>
      <c r="E10131" s="6" t="s">
        <v>174</v>
      </c>
      <c r="F10131" s="34" t="n">
        <v>0.154926687479019</v>
      </c>
      <c r="G10131" s="34" t="n">
        <v>0.251788615076211</v>
      </c>
      <c r="H10131" s="34" t="n">
        <v>-0.0968619275971914</v>
      </c>
      <c r="I10131" s="34" t="n">
        <v>-0.384695422260747</v>
      </c>
      <c r="J10131" s="35" t="n">
        <v>3.96</v>
      </c>
      <c r="K10131" s="6" t="n">
        <v>0</v>
      </c>
      <c r="L10131" s="35" t="n">
        <v>-1</v>
      </c>
      <c r="M10131" s="6" t="str">
        <f aca="false">IF(I10131&lt;=0,"Below 0%",IF(I10131&lt;=0.05,"0-5%",IF(I10131&lt;=0.1,"5-10%",IF(I10131&lt;=0.2,"10-20%",IF(I10131&lt;=0.4,"20-40%","Above 40%")))))</f>
        <v>Below 0%</v>
      </c>
      <c r="N10131" s="6" t="str">
        <f aca="false">IF(AND(H10131&gt;=Summary!$B$25,I10131&gt;=Summary!$B$26,I10131&lt;=Summary!$B$27,J10131&gt;=Summary!$B$28,J10131&lt;=Summary!$B$29,F10131*J10131&gt;1),"Yes","No")</f>
        <v>No</v>
      </c>
    </row>
    <row r="10132" customFormat="false" ht="15" hidden="false" customHeight="false" outlineLevel="0" collapsed="false">
      <c r="A10132" s="6" t="s">
        <v>156</v>
      </c>
      <c r="B10132" s="45" t="n">
        <v>44689</v>
      </c>
      <c r="C10132" s="6" t="s">
        <v>172</v>
      </c>
      <c r="D10132" s="6" t="s">
        <v>189</v>
      </c>
      <c r="E10132" s="6" t="s">
        <v>177</v>
      </c>
      <c r="F10132" s="34" t="n">
        <v>0.719586491584778</v>
      </c>
      <c r="G10132" s="34" t="n">
        <v>0.536066083710642</v>
      </c>
      <c r="H10132" s="34" t="n">
        <v>0.183520407874136</v>
      </c>
      <c r="I10132" s="34" t="n">
        <v>0.342346612573977</v>
      </c>
      <c r="J10132" s="35" t="n">
        <v>1.86</v>
      </c>
      <c r="K10132" s="6" t="n">
        <v>1</v>
      </c>
      <c r="L10132" s="35" t="n">
        <v>0.86</v>
      </c>
      <c r="M10132" s="6" t="str">
        <f aca="false">IF(I10132&lt;=0,"Below 0%",IF(I10132&lt;=0.05,"0-5%",IF(I10132&lt;=0.1,"5-10%",IF(I10132&lt;=0.2,"10-20%",IF(I10132&lt;=0.4,"20-40%","Above 40%")))))</f>
        <v>20-40%</v>
      </c>
      <c r="N10132" s="6" t="str">
        <f aca="false">IF(AND(H10132&gt;=Summary!$B$25,I10132&gt;=Summary!$B$26,I10132&lt;=Summary!$B$27,J10132&gt;=Summary!$B$28,J10132&lt;=Summary!$B$29,F10132*J10132&gt;1),"Yes","No")</f>
        <v>Yes</v>
      </c>
    </row>
    <row r="10133" customFormat="false" ht="15" hidden="false" customHeight="false" outlineLevel="0" collapsed="false">
      <c r="A10133" s="6" t="s">
        <v>156</v>
      </c>
      <c r="B10133" s="45" t="n">
        <v>44691</v>
      </c>
      <c r="C10133" s="6" t="s">
        <v>182</v>
      </c>
      <c r="D10133" s="6" t="s">
        <v>183</v>
      </c>
      <c r="E10133" s="6" t="s">
        <v>187</v>
      </c>
      <c r="F10133" s="34" t="n">
        <v>0.193210542201996</v>
      </c>
      <c r="G10133" s="34" t="n">
        <v>0.129396151293962</v>
      </c>
      <c r="H10133" s="34" t="n">
        <v>0.0638143909080343</v>
      </c>
      <c r="I10133" s="34" t="n">
        <v>0.493170703068757</v>
      </c>
      <c r="J10133" s="35" t="n">
        <v>8</v>
      </c>
      <c r="K10133" s="6" t="n">
        <v>0</v>
      </c>
      <c r="L10133" s="35" t="n">
        <v>-1</v>
      </c>
      <c r="M10133" s="6" t="str">
        <f aca="false">IF(I10133&lt;=0,"Below 0%",IF(I10133&lt;=0.05,"0-5%",IF(I10133&lt;=0.1,"5-10%",IF(I10133&lt;=0.2,"10-20%",IF(I10133&lt;=0.4,"20-40%","Above 40%")))))</f>
        <v>Above 40%</v>
      </c>
      <c r="N10133" s="6" t="str">
        <f aca="false">IF(AND(H10133&gt;=Summary!$B$25,I10133&gt;=Summary!$B$26,I10133&lt;=Summary!$B$27,J10133&gt;=Summary!$B$28,J10133&lt;=Summary!$B$29,F10133*J10133&gt;1),"Yes","No")</f>
        <v>No</v>
      </c>
    </row>
    <row r="10134" customFormat="false" ht="15" hidden="false" customHeight="false" outlineLevel="0" collapsed="false">
      <c r="A10134" s="6" t="s">
        <v>156</v>
      </c>
      <c r="B10134" s="45" t="n">
        <v>44691</v>
      </c>
      <c r="C10134" s="6" t="s">
        <v>182</v>
      </c>
      <c r="D10134" s="6" t="s">
        <v>183</v>
      </c>
      <c r="E10134" s="6" t="s">
        <v>174</v>
      </c>
      <c r="F10134" s="34" t="n">
        <v>0.251036942005158</v>
      </c>
      <c r="G10134" s="34" t="n">
        <v>0.207033842070339</v>
      </c>
      <c r="H10134" s="34" t="n">
        <v>0.044003099934819</v>
      </c>
      <c r="I10134" s="34" t="n">
        <v>0.212540614108244</v>
      </c>
      <c r="J10134" s="35" t="n">
        <v>5</v>
      </c>
      <c r="K10134" s="6" t="n">
        <v>0</v>
      </c>
      <c r="L10134" s="35" t="n">
        <v>-1</v>
      </c>
      <c r="M10134" s="6" t="str">
        <f aca="false">IF(I10134&lt;=0,"Below 0%",IF(I10134&lt;=0.05,"0-5%",IF(I10134&lt;=0.1,"5-10%",IF(I10134&lt;=0.2,"10-20%",IF(I10134&lt;=0.4,"20-40%","Above 40%")))))</f>
        <v>20-40%</v>
      </c>
      <c r="N10134" s="6" t="str">
        <f aca="false">IF(AND(H10134&gt;=Summary!$B$25,I10134&gt;=Summary!$B$26,I10134&lt;=Summary!$B$27,J10134&gt;=Summary!$B$28,J10134&lt;=Summary!$B$29,F10134*J10134&gt;1),"Yes","No")</f>
        <v>Yes</v>
      </c>
    </row>
    <row r="10135" customFormat="false" ht="15" hidden="false" customHeight="false" outlineLevel="0" collapsed="false">
      <c r="A10135" s="6" t="s">
        <v>156</v>
      </c>
      <c r="B10135" s="45" t="n">
        <v>44691</v>
      </c>
      <c r="C10135" s="6" t="s">
        <v>182</v>
      </c>
      <c r="D10135" s="6" t="s">
        <v>183</v>
      </c>
      <c r="E10135" s="6" t="s">
        <v>177</v>
      </c>
      <c r="F10135" s="34" t="n">
        <v>0.555752456188202</v>
      </c>
      <c r="G10135" s="34" t="n">
        <v>0.6635700066357</v>
      </c>
      <c r="H10135" s="34" t="n">
        <v>-0.107817550447498</v>
      </c>
      <c r="I10135" s="34" t="n">
        <v>-0.16248104852438</v>
      </c>
      <c r="J10135" s="35" t="n">
        <v>1.56</v>
      </c>
      <c r="K10135" s="6" t="n">
        <v>1</v>
      </c>
      <c r="L10135" s="35" t="n">
        <v>0.56</v>
      </c>
      <c r="M10135" s="6" t="str">
        <f aca="false">IF(I10135&lt;=0,"Below 0%",IF(I10135&lt;=0.05,"0-5%",IF(I10135&lt;=0.1,"5-10%",IF(I10135&lt;=0.2,"10-20%",IF(I10135&lt;=0.4,"20-40%","Above 40%")))))</f>
        <v>Below 0%</v>
      </c>
      <c r="N10135" s="6" t="str">
        <f aca="false">IF(AND(H10135&gt;=Summary!$B$25,I10135&gt;=Summary!$B$26,I10135&lt;=Summary!$B$27,J10135&gt;=Summary!$B$28,J10135&lt;=Summary!$B$29,F10135*J10135&gt;1),"Yes","No")</f>
        <v>No</v>
      </c>
    </row>
    <row r="10136" customFormat="false" ht="15" hidden="false" customHeight="false" outlineLevel="0" collapsed="false">
      <c r="A10136" s="6" t="s">
        <v>156</v>
      </c>
      <c r="B10136" s="45" t="n">
        <v>44692</v>
      </c>
      <c r="C10136" s="6" t="s">
        <v>205</v>
      </c>
      <c r="D10136" s="6" t="s">
        <v>190</v>
      </c>
      <c r="E10136" s="6" t="s">
        <v>187</v>
      </c>
      <c r="F10136" s="34" t="n">
        <v>0.201095417141914</v>
      </c>
      <c r="G10136" s="34" t="n">
        <v>0.18674789034803</v>
      </c>
      <c r="H10136" s="34" t="n">
        <v>0.0143475267938842</v>
      </c>
      <c r="I10136" s="34" t="n">
        <v>0.0768283206152722</v>
      </c>
      <c r="J10136" s="35" t="n">
        <v>5.34</v>
      </c>
      <c r="K10136" s="6" t="n">
        <v>0</v>
      </c>
      <c r="L10136" s="35" t="n">
        <v>-1</v>
      </c>
      <c r="M10136" s="6" t="str">
        <f aca="false">IF(I10136&lt;=0,"Below 0%",IF(I10136&lt;=0.05,"0-5%",IF(I10136&lt;=0.1,"5-10%",IF(I10136&lt;=0.2,"10-20%",IF(I10136&lt;=0.4,"20-40%","Above 40%")))))</f>
        <v>5-10%</v>
      </c>
      <c r="N10136" s="6" t="str">
        <f aca="false">IF(AND(H10136&gt;=Summary!$B$25,I10136&gt;=Summary!$B$26,I10136&lt;=Summary!$B$27,J10136&gt;=Summary!$B$28,J10136&lt;=Summary!$B$29,F10136*J10136&gt;1),"Yes","No")</f>
        <v>No</v>
      </c>
    </row>
    <row r="10137" customFormat="false" ht="15" hidden="false" customHeight="false" outlineLevel="0" collapsed="false">
      <c r="A10137" s="6" t="s">
        <v>156</v>
      </c>
      <c r="B10137" s="45" t="n">
        <v>44692</v>
      </c>
      <c r="C10137" s="6" t="s">
        <v>205</v>
      </c>
      <c r="D10137" s="6" t="s">
        <v>190</v>
      </c>
      <c r="E10137" s="6" t="s">
        <v>174</v>
      </c>
      <c r="F10137" s="34" t="n">
        <v>0.155095368623734</v>
      </c>
      <c r="G10137" s="34" t="n">
        <v>0.226644030558746</v>
      </c>
      <c r="H10137" s="34" t="n">
        <v>-0.0715486619350122</v>
      </c>
      <c r="I10137" s="34" t="n">
        <v>-0.31568738765642</v>
      </c>
      <c r="J10137" s="35" t="n">
        <v>4.4</v>
      </c>
      <c r="K10137" s="6" t="n">
        <v>0</v>
      </c>
      <c r="L10137" s="35" t="n">
        <v>-1</v>
      </c>
      <c r="M10137" s="6" t="str">
        <f aca="false">IF(I10137&lt;=0,"Below 0%",IF(I10137&lt;=0.05,"0-5%",IF(I10137&lt;=0.1,"5-10%",IF(I10137&lt;=0.2,"10-20%",IF(I10137&lt;=0.4,"20-40%","Above 40%")))))</f>
        <v>Below 0%</v>
      </c>
      <c r="N10137" s="6" t="str">
        <f aca="false">IF(AND(H10137&gt;=Summary!$B$25,I10137&gt;=Summary!$B$26,I10137&lt;=Summary!$B$27,J10137&gt;=Summary!$B$28,J10137&lt;=Summary!$B$29,F10137*J10137&gt;1),"Yes","No")</f>
        <v>No</v>
      </c>
    </row>
    <row r="10138" customFormat="false" ht="15" hidden="false" customHeight="false" outlineLevel="0" collapsed="false">
      <c r="A10138" s="6" t="s">
        <v>156</v>
      </c>
      <c r="B10138" s="45" t="n">
        <v>44692</v>
      </c>
      <c r="C10138" s="6" t="s">
        <v>205</v>
      </c>
      <c r="D10138" s="6" t="s">
        <v>190</v>
      </c>
      <c r="E10138" s="6" t="s">
        <v>177</v>
      </c>
      <c r="F10138" s="34" t="n">
        <v>0.643809199333191</v>
      </c>
      <c r="G10138" s="34" t="n">
        <v>0.586608079093224</v>
      </c>
      <c r="H10138" s="34" t="n">
        <v>0.0572011202399667</v>
      </c>
      <c r="I10138" s="34" t="n">
        <v>0.0975116475183702</v>
      </c>
      <c r="J10138" s="35" t="n">
        <v>1.7</v>
      </c>
      <c r="K10138" s="6" t="n">
        <v>1</v>
      </c>
      <c r="L10138" s="35" t="n">
        <v>0.7</v>
      </c>
      <c r="M10138" s="6" t="str">
        <f aca="false">IF(I10138&lt;=0,"Below 0%",IF(I10138&lt;=0.05,"0-5%",IF(I10138&lt;=0.1,"5-10%",IF(I10138&lt;=0.2,"10-20%",IF(I10138&lt;=0.4,"20-40%","Above 40%")))))</f>
        <v>5-10%</v>
      </c>
      <c r="N10138" s="6" t="str">
        <f aca="false">IF(AND(H10138&gt;=Summary!$B$25,I10138&gt;=Summary!$B$26,I10138&lt;=Summary!$B$27,J10138&gt;=Summary!$B$28,J10138&lt;=Summary!$B$29,F10138*J10138&gt;1),"Yes","No")</f>
        <v>No</v>
      </c>
    </row>
    <row r="10139" customFormat="false" ht="15" hidden="false" customHeight="false" outlineLevel="0" collapsed="false">
      <c r="A10139" s="6" t="s">
        <v>156</v>
      </c>
      <c r="B10139" s="45" t="n">
        <v>44692</v>
      </c>
      <c r="C10139" s="6" t="s">
        <v>195</v>
      </c>
      <c r="D10139" s="6" t="s">
        <v>172</v>
      </c>
      <c r="E10139" s="6" t="s">
        <v>187</v>
      </c>
      <c r="F10139" s="34" t="n">
        <v>0.823388695716858</v>
      </c>
      <c r="G10139" s="34" t="n">
        <v>0.678984135274532</v>
      </c>
      <c r="H10139" s="34" t="n">
        <v>0.144404560442326</v>
      </c>
      <c r="I10139" s="34" t="n">
        <v>0.212677370412992</v>
      </c>
      <c r="J10139" s="35" t="n">
        <v>1.49</v>
      </c>
      <c r="K10139" s="6" t="n">
        <v>1</v>
      </c>
      <c r="L10139" s="35" t="n">
        <v>0.49</v>
      </c>
      <c r="M10139" s="6" t="str">
        <f aca="false">IF(I10139&lt;=0,"Below 0%",IF(I10139&lt;=0.05,"0-5%",IF(I10139&lt;=0.1,"5-10%",IF(I10139&lt;=0.2,"10-20%",IF(I10139&lt;=0.4,"20-40%","Above 40%")))))</f>
        <v>20-40%</v>
      </c>
      <c r="N10139" s="6" t="str">
        <f aca="false">IF(AND(H10139&gt;=Summary!$B$25,I10139&gt;=Summary!$B$26,I10139&lt;=Summary!$B$27,J10139&gt;=Summary!$B$28,J10139&lt;=Summary!$B$29,F10139*J10139&gt;1),"Yes","No")</f>
        <v>No</v>
      </c>
    </row>
    <row r="10140" customFormat="false" ht="15" hidden="false" customHeight="false" outlineLevel="0" collapsed="false">
      <c r="A10140" s="6" t="s">
        <v>156</v>
      </c>
      <c r="B10140" s="45" t="n">
        <v>44692</v>
      </c>
      <c r="C10140" s="6" t="s">
        <v>195</v>
      </c>
      <c r="D10140" s="6" t="s">
        <v>172</v>
      </c>
      <c r="E10140" s="6" t="s">
        <v>174</v>
      </c>
      <c r="F10140" s="34" t="n">
        <v>0.111351601779461</v>
      </c>
      <c r="G10140" s="34" t="n">
        <v>0.194555069530587</v>
      </c>
      <c r="H10140" s="34" t="n">
        <v>-0.083203467751126</v>
      </c>
      <c r="I10140" s="34" t="n">
        <v>-0.427660240115435</v>
      </c>
      <c r="J10140" s="35" t="n">
        <v>5.2</v>
      </c>
      <c r="K10140" s="6" t="n">
        <v>0</v>
      </c>
      <c r="L10140" s="35" t="n">
        <v>-1</v>
      </c>
      <c r="M10140" s="6" t="str">
        <f aca="false">IF(I10140&lt;=0,"Below 0%",IF(I10140&lt;=0.05,"0-5%",IF(I10140&lt;=0.1,"5-10%",IF(I10140&lt;=0.2,"10-20%",IF(I10140&lt;=0.4,"20-40%","Above 40%")))))</f>
        <v>Below 0%</v>
      </c>
      <c r="N10140" s="6" t="str">
        <f aca="false">IF(AND(H10140&gt;=Summary!$B$25,I10140&gt;=Summary!$B$26,I10140&lt;=Summary!$B$27,J10140&gt;=Summary!$B$28,J10140&lt;=Summary!$B$29,F10140*J10140&gt;1),"Yes","No")</f>
        <v>No</v>
      </c>
    </row>
    <row r="10141" customFormat="false" ht="15" hidden="false" customHeight="false" outlineLevel="0" collapsed="false">
      <c r="A10141" s="6" t="s">
        <v>156</v>
      </c>
      <c r="B10141" s="45" t="n">
        <v>44692</v>
      </c>
      <c r="C10141" s="6" t="s">
        <v>195</v>
      </c>
      <c r="D10141" s="6" t="s">
        <v>172</v>
      </c>
      <c r="E10141" s="6" t="s">
        <v>177</v>
      </c>
      <c r="F10141" s="34" t="n">
        <v>0.0652597546577454</v>
      </c>
      <c r="G10141" s="34" t="n">
        <v>0.126460795194882</v>
      </c>
      <c r="H10141" s="34" t="n">
        <v>-0.0612010405371362</v>
      </c>
      <c r="I10141" s="34" t="n">
        <v>-0.483952678320761</v>
      </c>
      <c r="J10141" s="35" t="n">
        <v>8</v>
      </c>
      <c r="K10141" s="6" t="n">
        <v>0</v>
      </c>
      <c r="L10141" s="35" t="n">
        <v>-1</v>
      </c>
      <c r="M10141" s="6" t="str">
        <f aca="false">IF(I10141&lt;=0,"Below 0%",IF(I10141&lt;=0.05,"0-5%",IF(I10141&lt;=0.1,"5-10%",IF(I10141&lt;=0.2,"10-20%",IF(I10141&lt;=0.4,"20-40%","Above 40%")))))</f>
        <v>Below 0%</v>
      </c>
      <c r="N10141" s="6" t="str">
        <f aca="false">IF(AND(H10141&gt;=Summary!$B$25,I10141&gt;=Summary!$B$26,I10141&lt;=Summary!$B$27,J10141&gt;=Summary!$B$28,J10141&lt;=Summary!$B$29,F10141*J10141&gt;1),"Yes","No")</f>
        <v>No</v>
      </c>
    </row>
    <row r="10142" customFormat="false" ht="15" hidden="false" customHeight="false" outlineLevel="0" collapsed="false">
      <c r="A10142" s="6" t="s">
        <v>156</v>
      </c>
      <c r="B10142" s="45" t="n">
        <v>44692</v>
      </c>
      <c r="C10142" s="6" t="s">
        <v>198</v>
      </c>
      <c r="D10142" s="6" t="s">
        <v>173</v>
      </c>
      <c r="E10142" s="6" t="s">
        <v>187</v>
      </c>
      <c r="F10142" s="34" t="n">
        <v>0.23785825073719</v>
      </c>
      <c r="G10142" s="34" t="n">
        <v>0.222795621066126</v>
      </c>
      <c r="H10142" s="34" t="n">
        <v>0.0150626296710641</v>
      </c>
      <c r="I10142" s="34" t="n">
        <v>0.0676073865320426</v>
      </c>
      <c r="J10142" s="35" t="n">
        <v>4.5</v>
      </c>
      <c r="K10142" s="6" t="n">
        <v>0</v>
      </c>
      <c r="L10142" s="35" t="n">
        <v>-1</v>
      </c>
      <c r="M10142" s="6" t="str">
        <f aca="false">IF(I10142&lt;=0,"Below 0%",IF(I10142&lt;=0.05,"0-5%",IF(I10142&lt;=0.1,"5-10%",IF(I10142&lt;=0.2,"10-20%",IF(I10142&lt;=0.4,"20-40%","Above 40%")))))</f>
        <v>5-10%</v>
      </c>
      <c r="N10142" s="6" t="str">
        <f aca="false">IF(AND(H10142&gt;=Summary!$B$25,I10142&gt;=Summary!$B$26,I10142&lt;=Summary!$B$27,J10142&gt;=Summary!$B$28,J10142&lt;=Summary!$B$29,F10142*J10142&gt;1),"Yes","No")</f>
        <v>No</v>
      </c>
    </row>
    <row r="10143" customFormat="false" ht="15" hidden="false" customHeight="false" outlineLevel="0" collapsed="false">
      <c r="A10143" s="6" t="s">
        <v>156</v>
      </c>
      <c r="B10143" s="45" t="n">
        <v>44692</v>
      </c>
      <c r="C10143" s="6" t="s">
        <v>198</v>
      </c>
      <c r="D10143" s="6" t="s">
        <v>173</v>
      </c>
      <c r="E10143" s="6" t="s">
        <v>174</v>
      </c>
      <c r="F10143" s="34" t="n">
        <v>0.201787188649178</v>
      </c>
      <c r="G10143" s="34" t="n">
        <v>0.257732723598346</v>
      </c>
      <c r="H10143" s="34" t="n">
        <v>-0.0559455349491689</v>
      </c>
      <c r="I10143" s="34" t="n">
        <v>-0.217068031440024</v>
      </c>
      <c r="J10143" s="35" t="n">
        <v>3.89</v>
      </c>
      <c r="K10143" s="6" t="n">
        <v>1</v>
      </c>
      <c r="L10143" s="35" t="n">
        <v>2.89</v>
      </c>
      <c r="M10143" s="6" t="str">
        <f aca="false">IF(I10143&lt;=0,"Below 0%",IF(I10143&lt;=0.05,"0-5%",IF(I10143&lt;=0.1,"5-10%",IF(I10143&lt;=0.2,"10-20%",IF(I10143&lt;=0.4,"20-40%","Above 40%")))))</f>
        <v>Below 0%</v>
      </c>
      <c r="N10143" s="6" t="str">
        <f aca="false">IF(AND(H10143&gt;=Summary!$B$25,I10143&gt;=Summary!$B$26,I10143&lt;=Summary!$B$27,J10143&gt;=Summary!$B$28,J10143&lt;=Summary!$B$29,F10143*J10143&gt;1),"Yes","No")</f>
        <v>No</v>
      </c>
    </row>
    <row r="10144" customFormat="false" ht="15" hidden="false" customHeight="false" outlineLevel="0" collapsed="false">
      <c r="A10144" s="6" t="s">
        <v>156</v>
      </c>
      <c r="B10144" s="45" t="n">
        <v>44692</v>
      </c>
      <c r="C10144" s="6" t="s">
        <v>198</v>
      </c>
      <c r="D10144" s="6" t="s">
        <v>173</v>
      </c>
      <c r="E10144" s="6" t="s">
        <v>177</v>
      </c>
      <c r="F10144" s="34" t="n">
        <v>0.56035453081131</v>
      </c>
      <c r="G10144" s="34" t="n">
        <v>0.519471655335527</v>
      </c>
      <c r="H10144" s="34" t="n">
        <v>0.0408828754757824</v>
      </c>
      <c r="I10144" s="34" t="n">
        <v>0.0787008782016723</v>
      </c>
      <c r="J10144" s="35" t="n">
        <v>1.93</v>
      </c>
      <c r="K10144" s="6" t="n">
        <v>0</v>
      </c>
      <c r="L10144" s="35" t="n">
        <v>-1</v>
      </c>
      <c r="M10144" s="6" t="str">
        <f aca="false">IF(I10144&lt;=0,"Below 0%",IF(I10144&lt;=0.05,"0-5%",IF(I10144&lt;=0.1,"5-10%",IF(I10144&lt;=0.2,"10-20%",IF(I10144&lt;=0.4,"20-40%","Above 40%")))))</f>
        <v>5-10%</v>
      </c>
      <c r="N10144" s="6" t="str">
        <f aca="false">IF(AND(H10144&gt;=Summary!$B$25,I10144&gt;=Summary!$B$26,I10144&lt;=Summary!$B$27,J10144&gt;=Summary!$B$28,J10144&lt;=Summary!$B$29,F10144*J10144&gt;1),"Yes","No")</f>
        <v>No</v>
      </c>
    </row>
    <row r="10145" customFormat="false" ht="15" hidden="false" customHeight="false" outlineLevel="0" collapsed="false">
      <c r="A10145" s="6" t="s">
        <v>156</v>
      </c>
      <c r="B10145" s="45" t="n">
        <v>44692</v>
      </c>
      <c r="C10145" s="6" t="s">
        <v>203</v>
      </c>
      <c r="D10145" s="6" t="s">
        <v>194</v>
      </c>
      <c r="E10145" s="6" t="s">
        <v>187</v>
      </c>
      <c r="F10145" s="34" t="n">
        <v>0.104580439627171</v>
      </c>
      <c r="G10145" s="34" t="n">
        <v>0.0710354867686081</v>
      </c>
      <c r="H10145" s="34" t="n">
        <v>0.0335449528585625</v>
      </c>
      <c r="I10145" s="34" t="n">
        <v>0.472228098722435</v>
      </c>
      <c r="J10145" s="35" t="n">
        <v>14.04</v>
      </c>
      <c r="K10145" s="6" t="n">
        <v>0</v>
      </c>
      <c r="L10145" s="35" t="n">
        <v>-1</v>
      </c>
      <c r="M10145" s="6" t="str">
        <f aca="false">IF(I10145&lt;=0,"Below 0%",IF(I10145&lt;=0.05,"0-5%",IF(I10145&lt;=0.1,"5-10%",IF(I10145&lt;=0.2,"10-20%",IF(I10145&lt;=0.4,"20-40%","Above 40%")))))</f>
        <v>Above 40%</v>
      </c>
      <c r="N10145" s="6" t="str">
        <f aca="false">IF(AND(H10145&gt;=Summary!$B$25,I10145&gt;=Summary!$B$26,I10145&lt;=Summary!$B$27,J10145&gt;=Summary!$B$28,J10145&lt;=Summary!$B$29,F10145*J10145&gt;1),"Yes","No")</f>
        <v>No</v>
      </c>
    </row>
    <row r="10146" customFormat="false" ht="15" hidden="false" customHeight="false" outlineLevel="0" collapsed="false">
      <c r="A10146" s="6" t="s">
        <v>156</v>
      </c>
      <c r="B10146" s="45" t="n">
        <v>44692</v>
      </c>
      <c r="C10146" s="6" t="s">
        <v>203</v>
      </c>
      <c r="D10146" s="6" t="s">
        <v>194</v>
      </c>
      <c r="E10146" s="6" t="s">
        <v>174</v>
      </c>
      <c r="F10146" s="34" t="n">
        <v>0.0927912071347237</v>
      </c>
      <c r="G10146" s="34" t="n">
        <v>0.155834099098634</v>
      </c>
      <c r="H10146" s="34" t="n">
        <v>-0.0630428919639104</v>
      </c>
      <c r="I10146" s="34" t="n">
        <v>-0.404551329449454</v>
      </c>
      <c r="J10146" s="35" t="n">
        <v>6.4</v>
      </c>
      <c r="K10146" s="6" t="n">
        <v>0</v>
      </c>
      <c r="L10146" s="35" t="n">
        <v>-1</v>
      </c>
      <c r="M10146" s="6" t="str">
        <f aca="false">IF(I10146&lt;=0,"Below 0%",IF(I10146&lt;=0.05,"0-5%",IF(I10146&lt;=0.1,"5-10%",IF(I10146&lt;=0.2,"10-20%",IF(I10146&lt;=0.4,"20-40%","Above 40%")))))</f>
        <v>Below 0%</v>
      </c>
      <c r="N10146" s="6" t="str">
        <f aca="false">IF(AND(H10146&gt;=Summary!$B$25,I10146&gt;=Summary!$B$26,I10146&lt;=Summary!$B$27,J10146&gt;=Summary!$B$28,J10146&lt;=Summary!$B$29,F10146*J10146&gt;1),"Yes","No")</f>
        <v>No</v>
      </c>
    </row>
    <row r="10147" customFormat="false" ht="15" hidden="false" customHeight="false" outlineLevel="0" collapsed="false">
      <c r="A10147" s="6" t="s">
        <v>156</v>
      </c>
      <c r="B10147" s="45" t="n">
        <v>44692</v>
      </c>
      <c r="C10147" s="6" t="s">
        <v>203</v>
      </c>
      <c r="D10147" s="6" t="s">
        <v>194</v>
      </c>
      <c r="E10147" s="6" t="s">
        <v>177</v>
      </c>
      <c r="F10147" s="34" t="n">
        <v>0.802628338336945</v>
      </c>
      <c r="G10147" s="34" t="n">
        <v>0.773130414132758</v>
      </c>
      <c r="H10147" s="34" t="n">
        <v>0.0294979242041866</v>
      </c>
      <c r="I10147" s="34" t="n">
        <v>0.038153878912234</v>
      </c>
      <c r="J10147" s="35" t="n">
        <v>1.29</v>
      </c>
      <c r="K10147" s="6" t="n">
        <v>1</v>
      </c>
      <c r="L10147" s="35" t="n">
        <v>0.29</v>
      </c>
      <c r="M10147" s="6" t="str">
        <f aca="false">IF(I10147&lt;=0,"Below 0%",IF(I10147&lt;=0.05,"0-5%",IF(I10147&lt;=0.1,"5-10%",IF(I10147&lt;=0.2,"10-20%",IF(I10147&lt;=0.4,"20-40%","Above 40%")))))</f>
        <v>0-5%</v>
      </c>
      <c r="N10147" s="6" t="str">
        <f aca="false">IF(AND(H10147&gt;=Summary!$B$25,I10147&gt;=Summary!$B$26,I10147&lt;=Summary!$B$27,J10147&gt;=Summary!$B$28,J10147&lt;=Summary!$B$29,F10147*J10147&gt;1),"Yes","No")</f>
        <v>No</v>
      </c>
    </row>
    <row r="10148" customFormat="false" ht="15" hidden="false" customHeight="false" outlineLevel="0" collapsed="false">
      <c r="A10148" s="6" t="s">
        <v>156</v>
      </c>
      <c r="B10148" s="45" t="n">
        <v>44693</v>
      </c>
      <c r="C10148" s="6" t="s">
        <v>181</v>
      </c>
      <c r="D10148" s="6" t="s">
        <v>185</v>
      </c>
      <c r="E10148" s="6" t="s">
        <v>187</v>
      </c>
      <c r="F10148" s="34" t="n">
        <v>0.405294895172119</v>
      </c>
      <c r="G10148" s="34" t="n">
        <v>0.456994583935673</v>
      </c>
      <c r="H10148" s="34" t="n">
        <v>-0.0516996887635543</v>
      </c>
      <c r="I10148" s="34" t="n">
        <v>-0.11312976254185</v>
      </c>
      <c r="J10148" s="35" t="n">
        <v>2.2</v>
      </c>
      <c r="K10148" s="6" t="n">
        <v>1</v>
      </c>
      <c r="L10148" s="35" t="n">
        <v>1.2</v>
      </c>
      <c r="M10148" s="6" t="str">
        <f aca="false">IF(I10148&lt;=0,"Below 0%",IF(I10148&lt;=0.05,"0-5%",IF(I10148&lt;=0.1,"5-10%",IF(I10148&lt;=0.2,"10-20%",IF(I10148&lt;=0.4,"20-40%","Above 40%")))))</f>
        <v>Below 0%</v>
      </c>
      <c r="N10148" s="6" t="str">
        <f aca="false">IF(AND(H10148&gt;=Summary!$B$25,I10148&gt;=Summary!$B$26,I10148&lt;=Summary!$B$27,J10148&gt;=Summary!$B$28,J10148&lt;=Summary!$B$29,F10148*J10148&gt;1),"Yes","No")</f>
        <v>No</v>
      </c>
    </row>
    <row r="10149" customFormat="false" ht="15" hidden="false" customHeight="false" outlineLevel="0" collapsed="false">
      <c r="A10149" s="6" t="s">
        <v>156</v>
      </c>
      <c r="B10149" s="45" t="n">
        <v>44693</v>
      </c>
      <c r="C10149" s="6" t="s">
        <v>181</v>
      </c>
      <c r="D10149" s="6" t="s">
        <v>185</v>
      </c>
      <c r="E10149" s="6" t="s">
        <v>174</v>
      </c>
      <c r="F10149" s="34" t="n">
        <v>0.269250333309174</v>
      </c>
      <c r="G10149" s="34" t="n">
        <v>0.265273900965299</v>
      </c>
      <c r="H10149" s="34" t="n">
        <v>0.00397643234387501</v>
      </c>
      <c r="I10149" s="34" t="n">
        <v>0.0149899116701842</v>
      </c>
      <c r="J10149" s="35" t="n">
        <v>3.79</v>
      </c>
      <c r="K10149" s="6" t="n">
        <v>0</v>
      </c>
      <c r="L10149" s="35" t="n">
        <v>-1</v>
      </c>
      <c r="M10149" s="6" t="str">
        <f aca="false">IF(I10149&lt;=0,"Below 0%",IF(I10149&lt;=0.05,"0-5%",IF(I10149&lt;=0.1,"5-10%",IF(I10149&lt;=0.2,"10-20%",IF(I10149&lt;=0.4,"20-40%","Above 40%")))))</f>
        <v>0-5%</v>
      </c>
      <c r="N10149" s="6" t="str">
        <f aca="false">IF(AND(H10149&gt;=Summary!$B$25,I10149&gt;=Summary!$B$26,I10149&lt;=Summary!$B$27,J10149&gt;=Summary!$B$28,J10149&lt;=Summary!$B$29,F10149*J10149&gt;1),"Yes","No")</f>
        <v>No</v>
      </c>
    </row>
    <row r="10150" customFormat="false" ht="15" hidden="false" customHeight="false" outlineLevel="0" collapsed="false">
      <c r="A10150" s="6" t="s">
        <v>156</v>
      </c>
      <c r="B10150" s="45" t="n">
        <v>44693</v>
      </c>
      <c r="C10150" s="6" t="s">
        <v>181</v>
      </c>
      <c r="D10150" s="6" t="s">
        <v>185</v>
      </c>
      <c r="E10150" s="6" t="s">
        <v>177</v>
      </c>
      <c r="F10150" s="34" t="n">
        <v>0.325454771518707</v>
      </c>
      <c r="G10150" s="34" t="n">
        <v>0.277731515099028</v>
      </c>
      <c r="H10150" s="34" t="n">
        <v>0.0477232564196792</v>
      </c>
      <c r="I10150" s="34" t="n">
        <v>0.171832341038658</v>
      </c>
      <c r="J10150" s="35" t="n">
        <v>3.62</v>
      </c>
      <c r="K10150" s="6" t="n">
        <v>0</v>
      </c>
      <c r="L10150" s="35" t="n">
        <v>-1</v>
      </c>
      <c r="M10150" s="6" t="str">
        <f aca="false">IF(I10150&lt;=0,"Below 0%",IF(I10150&lt;=0.05,"0-5%",IF(I10150&lt;=0.1,"5-10%",IF(I10150&lt;=0.2,"10-20%",IF(I10150&lt;=0.4,"20-40%","Above 40%")))))</f>
        <v>10-20%</v>
      </c>
      <c r="N10150" s="6" t="str">
        <f aca="false">IF(AND(H10150&gt;=Summary!$B$25,I10150&gt;=Summary!$B$26,I10150&lt;=Summary!$B$27,J10150&gt;=Summary!$B$28,J10150&lt;=Summary!$B$29,F10150*J10150&gt;1),"Yes","No")</f>
        <v>Yes</v>
      </c>
    </row>
    <row r="10151" customFormat="false" ht="15" hidden="false" customHeight="false" outlineLevel="0" collapsed="false">
      <c r="A10151" s="6" t="s">
        <v>156</v>
      </c>
      <c r="B10151" s="45" t="n">
        <v>44696</v>
      </c>
      <c r="C10151" s="6" t="s">
        <v>182</v>
      </c>
      <c r="D10151" s="6" t="s">
        <v>180</v>
      </c>
      <c r="E10151" s="6" t="s">
        <v>187</v>
      </c>
      <c r="F10151" s="34" t="n">
        <v>0.463981419801712</v>
      </c>
      <c r="G10151" s="34" t="n">
        <v>0.46483730694257</v>
      </c>
      <c r="H10151" s="34" t="n">
        <v>-0.000855887140857992</v>
      </c>
      <c r="I10151" s="34" t="n">
        <v>-0.00184126172334898</v>
      </c>
      <c r="J10151" s="35" t="n">
        <v>2.15</v>
      </c>
      <c r="K10151" s="6" t="n">
        <v>0</v>
      </c>
      <c r="L10151" s="35" t="n">
        <v>-1</v>
      </c>
      <c r="M10151" s="6" t="str">
        <f aca="false">IF(I10151&lt;=0,"Below 0%",IF(I10151&lt;=0.05,"0-5%",IF(I10151&lt;=0.1,"5-10%",IF(I10151&lt;=0.2,"10-20%",IF(I10151&lt;=0.4,"20-40%","Above 40%")))))</f>
        <v>Below 0%</v>
      </c>
      <c r="N10151" s="6" t="str">
        <f aca="false">IF(AND(H10151&gt;=Summary!$B$25,I10151&gt;=Summary!$B$26,I10151&lt;=Summary!$B$27,J10151&gt;=Summary!$B$28,J10151&lt;=Summary!$B$29,F10151*J10151&gt;1),"Yes","No")</f>
        <v>No</v>
      </c>
    </row>
    <row r="10152" customFormat="false" ht="15" hidden="false" customHeight="false" outlineLevel="0" collapsed="false">
      <c r="A10152" s="6" t="s">
        <v>156</v>
      </c>
      <c r="B10152" s="45" t="n">
        <v>44696</v>
      </c>
      <c r="C10152" s="6" t="s">
        <v>182</v>
      </c>
      <c r="D10152" s="6" t="s">
        <v>180</v>
      </c>
      <c r="E10152" s="6" t="s">
        <v>174</v>
      </c>
      <c r="F10152" s="34" t="n">
        <v>0.279763162136078</v>
      </c>
      <c r="G10152" s="34" t="n">
        <v>0.268655970410356</v>
      </c>
      <c r="H10152" s="34" t="n">
        <v>0.0111071917257216</v>
      </c>
      <c r="I10152" s="34" t="n">
        <v>0.0413435506709787</v>
      </c>
      <c r="J10152" s="35" t="n">
        <v>3.72</v>
      </c>
      <c r="K10152" s="6" t="n">
        <v>1</v>
      </c>
      <c r="L10152" s="35" t="n">
        <v>2.72</v>
      </c>
      <c r="M10152" s="6" t="str">
        <f aca="false">IF(I10152&lt;=0,"Below 0%",IF(I10152&lt;=0.05,"0-5%",IF(I10152&lt;=0.1,"5-10%",IF(I10152&lt;=0.2,"10-20%",IF(I10152&lt;=0.4,"20-40%","Above 40%")))))</f>
        <v>0-5%</v>
      </c>
      <c r="N10152" s="6" t="str">
        <f aca="false">IF(AND(H10152&gt;=Summary!$B$25,I10152&gt;=Summary!$B$26,I10152&lt;=Summary!$B$27,J10152&gt;=Summary!$B$28,J10152&lt;=Summary!$B$29,F10152*J10152&gt;1),"Yes","No")</f>
        <v>No</v>
      </c>
    </row>
    <row r="10153" customFormat="false" ht="15" hidden="false" customHeight="false" outlineLevel="0" collapsed="false">
      <c r="A10153" s="6" t="s">
        <v>156</v>
      </c>
      <c r="B10153" s="45" t="n">
        <v>44696</v>
      </c>
      <c r="C10153" s="6" t="s">
        <v>182</v>
      </c>
      <c r="D10153" s="6" t="s">
        <v>180</v>
      </c>
      <c r="E10153" s="6" t="s">
        <v>177</v>
      </c>
      <c r="F10153" s="34" t="n">
        <v>0.256255358457565</v>
      </c>
      <c r="G10153" s="34" t="n">
        <v>0.266506722647074</v>
      </c>
      <c r="H10153" s="34" t="n">
        <v>-0.0102513641895082</v>
      </c>
      <c r="I10153" s="34" t="n">
        <v>-0.0384656870479163</v>
      </c>
      <c r="J10153" s="35" t="n">
        <v>3.75</v>
      </c>
      <c r="K10153" s="6" t="n">
        <v>0</v>
      </c>
      <c r="L10153" s="35" t="n">
        <v>-1</v>
      </c>
      <c r="M10153" s="6" t="str">
        <f aca="false">IF(I10153&lt;=0,"Below 0%",IF(I10153&lt;=0.05,"0-5%",IF(I10153&lt;=0.1,"5-10%",IF(I10153&lt;=0.2,"10-20%",IF(I10153&lt;=0.4,"20-40%","Above 40%")))))</f>
        <v>Below 0%</v>
      </c>
      <c r="N10153" s="6" t="str">
        <f aca="false">IF(AND(H10153&gt;=Summary!$B$25,I10153&gt;=Summary!$B$26,I10153&lt;=Summary!$B$27,J10153&gt;=Summary!$B$28,J10153&lt;=Summary!$B$29,F10153*J10153&gt;1),"Yes","No")</f>
        <v>No</v>
      </c>
    </row>
    <row r="10154" customFormat="false" ht="15" hidden="false" customHeight="false" outlineLevel="0" collapsed="false">
      <c r="A10154" s="6" t="s">
        <v>156</v>
      </c>
      <c r="B10154" s="45" t="n">
        <v>44696</v>
      </c>
      <c r="C10154" s="6" t="s">
        <v>173</v>
      </c>
      <c r="D10154" s="6" t="s">
        <v>206</v>
      </c>
      <c r="E10154" s="6" t="s">
        <v>187</v>
      </c>
      <c r="F10154" s="34" t="n">
        <v>0.363162130117416</v>
      </c>
      <c r="G10154" s="34" t="n">
        <v>0.459011720518453</v>
      </c>
      <c r="H10154" s="34" t="n">
        <v>-0.0958495904010363</v>
      </c>
      <c r="I10154" s="34" t="n">
        <v>-0.20881730491059</v>
      </c>
      <c r="J10154" s="35" t="n">
        <v>2.18</v>
      </c>
      <c r="K10154" s="6" t="n">
        <v>0</v>
      </c>
      <c r="L10154" s="35" t="n">
        <v>-1</v>
      </c>
      <c r="M10154" s="6" t="str">
        <f aca="false">IF(I10154&lt;=0,"Below 0%",IF(I10154&lt;=0.05,"0-5%",IF(I10154&lt;=0.1,"5-10%",IF(I10154&lt;=0.2,"10-20%",IF(I10154&lt;=0.4,"20-40%","Above 40%")))))</f>
        <v>Below 0%</v>
      </c>
      <c r="N10154" s="6" t="str">
        <f aca="false">IF(AND(H10154&gt;=Summary!$B$25,I10154&gt;=Summary!$B$26,I10154&lt;=Summary!$B$27,J10154&gt;=Summary!$B$28,J10154&lt;=Summary!$B$29,F10154*J10154&gt;1),"Yes","No")</f>
        <v>No</v>
      </c>
    </row>
    <row r="10155" customFormat="false" ht="15" hidden="false" customHeight="false" outlineLevel="0" collapsed="false">
      <c r="A10155" s="6" t="s">
        <v>156</v>
      </c>
      <c r="B10155" s="45" t="n">
        <v>44696</v>
      </c>
      <c r="C10155" s="6" t="s">
        <v>173</v>
      </c>
      <c r="D10155" s="6" t="s">
        <v>206</v>
      </c>
      <c r="E10155" s="6" t="s">
        <v>174</v>
      </c>
      <c r="F10155" s="34" t="n">
        <v>0.293818473815918</v>
      </c>
      <c r="G10155" s="34" t="n">
        <v>0.274149465953487</v>
      </c>
      <c r="H10155" s="34" t="n">
        <v>0.0196690078624311</v>
      </c>
      <c r="I10155" s="34" t="n">
        <v>0.0717455632970967</v>
      </c>
      <c r="J10155" s="35" t="n">
        <v>3.65</v>
      </c>
      <c r="K10155" s="6" t="n">
        <v>0</v>
      </c>
      <c r="L10155" s="35" t="n">
        <v>-1</v>
      </c>
      <c r="M10155" s="6" t="str">
        <f aca="false">IF(I10155&lt;=0,"Below 0%",IF(I10155&lt;=0.05,"0-5%",IF(I10155&lt;=0.1,"5-10%",IF(I10155&lt;=0.2,"10-20%",IF(I10155&lt;=0.4,"20-40%","Above 40%")))))</f>
        <v>5-10%</v>
      </c>
      <c r="N10155" s="6" t="str">
        <f aca="false">IF(AND(H10155&gt;=Summary!$B$25,I10155&gt;=Summary!$B$26,I10155&lt;=Summary!$B$27,J10155&gt;=Summary!$B$28,J10155&lt;=Summary!$B$29,F10155*J10155&gt;1),"Yes","No")</f>
        <v>No</v>
      </c>
    </row>
    <row r="10156" customFormat="false" ht="15" hidden="false" customHeight="false" outlineLevel="0" collapsed="false">
      <c r="A10156" s="6" t="s">
        <v>156</v>
      </c>
      <c r="B10156" s="45" t="n">
        <v>44696</v>
      </c>
      <c r="C10156" s="6" t="s">
        <v>173</v>
      </c>
      <c r="D10156" s="6" t="s">
        <v>206</v>
      </c>
      <c r="E10156" s="6" t="s">
        <v>177</v>
      </c>
      <c r="F10156" s="34" t="n">
        <v>0.343019366264343</v>
      </c>
      <c r="G10156" s="34" t="n">
        <v>0.266838813528061</v>
      </c>
      <c r="H10156" s="34" t="n">
        <v>0.0761805527362828</v>
      </c>
      <c r="I10156" s="34" t="n">
        <v>0.285492772693174</v>
      </c>
      <c r="J10156" s="35" t="n">
        <v>3.75</v>
      </c>
      <c r="K10156" s="6" t="n">
        <v>1</v>
      </c>
      <c r="L10156" s="35" t="n">
        <v>2.75</v>
      </c>
      <c r="M10156" s="6" t="str">
        <f aca="false">IF(I10156&lt;=0,"Below 0%",IF(I10156&lt;=0.05,"0-5%",IF(I10156&lt;=0.1,"5-10%",IF(I10156&lt;=0.2,"10-20%",IF(I10156&lt;=0.4,"20-40%","Above 40%")))))</f>
        <v>20-40%</v>
      </c>
      <c r="N10156" s="6" t="str">
        <f aca="false">IF(AND(H10156&gt;=Summary!$B$25,I10156&gt;=Summary!$B$26,I10156&lt;=Summary!$B$27,J10156&gt;=Summary!$B$28,J10156&lt;=Summary!$B$29,F10156*J10156&gt;1),"Yes","No")</f>
        <v>Yes</v>
      </c>
    </row>
    <row r="10157" customFormat="false" ht="15" hidden="false" customHeight="false" outlineLevel="0" collapsed="false">
      <c r="A10157" s="6" t="s">
        <v>156</v>
      </c>
      <c r="B10157" s="45" t="n">
        <v>44696</v>
      </c>
      <c r="C10157" s="6" t="s">
        <v>205</v>
      </c>
      <c r="D10157" s="6" t="s">
        <v>201</v>
      </c>
      <c r="E10157" s="6" t="s">
        <v>187</v>
      </c>
      <c r="F10157" s="34" t="n">
        <v>0.397527605295181</v>
      </c>
      <c r="G10157" s="34" t="n">
        <v>0.360368337170179</v>
      </c>
      <c r="H10157" s="34" t="n">
        <v>0.0371592681250024</v>
      </c>
      <c r="I10157" s="34" t="n">
        <v>0.103114686536555</v>
      </c>
      <c r="J10157" s="35" t="n">
        <v>2.8</v>
      </c>
      <c r="K10157" s="6" t="n">
        <v>0</v>
      </c>
      <c r="L10157" s="35" t="n">
        <v>-1</v>
      </c>
      <c r="M10157" s="6" t="str">
        <f aca="false">IF(I10157&lt;=0,"Below 0%",IF(I10157&lt;=0.05,"0-5%",IF(I10157&lt;=0.1,"5-10%",IF(I10157&lt;=0.2,"10-20%",IF(I10157&lt;=0.4,"20-40%","Above 40%")))))</f>
        <v>10-20%</v>
      </c>
      <c r="N10157" s="6" t="str">
        <f aca="false">IF(AND(H10157&gt;=Summary!$B$25,I10157&gt;=Summary!$B$26,I10157&lt;=Summary!$B$27,J10157&gt;=Summary!$B$28,J10157&lt;=Summary!$B$29,F10157*J10157&gt;1),"Yes","No")</f>
        <v>Yes</v>
      </c>
    </row>
    <row r="10158" customFormat="false" ht="15" hidden="false" customHeight="false" outlineLevel="0" collapsed="false">
      <c r="A10158" s="6" t="s">
        <v>156</v>
      </c>
      <c r="B10158" s="45" t="n">
        <v>44696</v>
      </c>
      <c r="C10158" s="6" t="s">
        <v>205</v>
      </c>
      <c r="D10158" s="6" t="s">
        <v>201</v>
      </c>
      <c r="E10158" s="6" t="s">
        <v>174</v>
      </c>
      <c r="F10158" s="34" t="n">
        <v>0.184203177690506</v>
      </c>
      <c r="G10158" s="34" t="n">
        <v>0.27271117407473</v>
      </c>
      <c r="H10158" s="34" t="n">
        <v>-0.0885079963842239</v>
      </c>
      <c r="I10158" s="34" t="n">
        <v>-0.324548477650463</v>
      </c>
      <c r="J10158" s="35" t="n">
        <v>3.7</v>
      </c>
      <c r="K10158" s="6" t="n">
        <v>1</v>
      </c>
      <c r="L10158" s="35" t="n">
        <v>2.7</v>
      </c>
      <c r="M10158" s="6" t="str">
        <f aca="false">IF(I10158&lt;=0,"Below 0%",IF(I10158&lt;=0.05,"0-5%",IF(I10158&lt;=0.1,"5-10%",IF(I10158&lt;=0.2,"10-20%",IF(I10158&lt;=0.4,"20-40%","Above 40%")))))</f>
        <v>Below 0%</v>
      </c>
      <c r="N10158" s="6" t="str">
        <f aca="false">IF(AND(H10158&gt;=Summary!$B$25,I10158&gt;=Summary!$B$26,I10158&lt;=Summary!$B$27,J10158&gt;=Summary!$B$28,J10158&lt;=Summary!$B$29,F10158*J10158&gt;1),"Yes","No")</f>
        <v>No</v>
      </c>
    </row>
    <row r="10159" customFormat="false" ht="15" hidden="false" customHeight="false" outlineLevel="0" collapsed="false">
      <c r="A10159" s="6" t="s">
        <v>156</v>
      </c>
      <c r="B10159" s="45" t="n">
        <v>44696</v>
      </c>
      <c r="C10159" s="6" t="s">
        <v>205</v>
      </c>
      <c r="D10159" s="6" t="s">
        <v>201</v>
      </c>
      <c r="E10159" s="6" t="s">
        <v>177</v>
      </c>
      <c r="F10159" s="34" t="n">
        <v>0.418269157409668</v>
      </c>
      <c r="G10159" s="34" t="n">
        <v>0.366920488755091</v>
      </c>
      <c r="H10159" s="34" t="n">
        <v>0.0513486686545768</v>
      </c>
      <c r="I10159" s="34" t="n">
        <v>0.139944947824515</v>
      </c>
      <c r="J10159" s="35" t="n">
        <v>2.75</v>
      </c>
      <c r="K10159" s="6" t="n">
        <v>0</v>
      </c>
      <c r="L10159" s="35" t="n">
        <v>-1</v>
      </c>
      <c r="M10159" s="6" t="str">
        <f aca="false">IF(I10159&lt;=0,"Below 0%",IF(I10159&lt;=0.05,"0-5%",IF(I10159&lt;=0.1,"5-10%",IF(I10159&lt;=0.2,"10-20%",IF(I10159&lt;=0.4,"20-40%","Above 40%")))))</f>
        <v>10-20%</v>
      </c>
      <c r="N10159" s="6" t="str">
        <f aca="false">IF(AND(H10159&gt;=Summary!$B$25,I10159&gt;=Summary!$B$26,I10159&lt;=Summary!$B$27,J10159&gt;=Summary!$B$28,J10159&lt;=Summary!$B$29,F10159*J10159&gt;1),"Yes","No")</f>
        <v>Yes</v>
      </c>
    </row>
    <row r="10160" customFormat="false" ht="15" hidden="false" customHeight="false" outlineLevel="0" collapsed="false">
      <c r="A10160" s="6" t="s">
        <v>156</v>
      </c>
      <c r="B10160" s="45" t="n">
        <v>44696</v>
      </c>
      <c r="C10160" s="6" t="s">
        <v>181</v>
      </c>
      <c r="D10160" s="6" t="s">
        <v>196</v>
      </c>
      <c r="E10160" s="6" t="s">
        <v>187</v>
      </c>
      <c r="F10160" s="34" t="n">
        <v>0.626115381717682</v>
      </c>
      <c r="G10160" s="34" t="n">
        <v>0.720175673277372</v>
      </c>
      <c r="H10160" s="34" t="n">
        <v>-0.0940602915596897</v>
      </c>
      <c r="I10160" s="34" t="n">
        <v>-0.130607426840233</v>
      </c>
      <c r="J10160" s="35" t="n">
        <v>1.38</v>
      </c>
      <c r="K10160" s="6" t="n">
        <v>1</v>
      </c>
      <c r="L10160" s="35" t="n">
        <v>0.38</v>
      </c>
      <c r="M10160" s="6" t="str">
        <f aca="false">IF(I10160&lt;=0,"Below 0%",IF(I10160&lt;=0.05,"0-5%",IF(I10160&lt;=0.1,"5-10%",IF(I10160&lt;=0.2,"10-20%",IF(I10160&lt;=0.4,"20-40%","Above 40%")))))</f>
        <v>Below 0%</v>
      </c>
      <c r="N10160" s="6" t="str">
        <f aca="false">IF(AND(H10160&gt;=Summary!$B$25,I10160&gt;=Summary!$B$26,I10160&lt;=Summary!$B$27,J10160&gt;=Summary!$B$28,J10160&lt;=Summary!$B$29,F10160*J10160&gt;1),"Yes","No")</f>
        <v>No</v>
      </c>
    </row>
    <row r="10161" customFormat="false" ht="15" hidden="false" customHeight="false" outlineLevel="0" collapsed="false">
      <c r="A10161" s="6" t="s">
        <v>156</v>
      </c>
      <c r="B10161" s="45" t="n">
        <v>44696</v>
      </c>
      <c r="C10161" s="6" t="s">
        <v>181</v>
      </c>
      <c r="D10161" s="6" t="s">
        <v>196</v>
      </c>
      <c r="E10161" s="6" t="s">
        <v>174</v>
      </c>
      <c r="F10161" s="34" t="n">
        <v>0.208580583333969</v>
      </c>
      <c r="G10161" s="34" t="n">
        <v>0.177471862343352</v>
      </c>
      <c r="H10161" s="34" t="n">
        <v>0.0311087209906169</v>
      </c>
      <c r="I10161" s="34" t="n">
        <v>0.175288186982741</v>
      </c>
      <c r="J10161" s="35" t="n">
        <v>5.6</v>
      </c>
      <c r="K10161" s="6" t="n">
        <v>0</v>
      </c>
      <c r="L10161" s="35" t="n">
        <v>-1</v>
      </c>
      <c r="M10161" s="6" t="str">
        <f aca="false">IF(I10161&lt;=0,"Below 0%",IF(I10161&lt;=0.05,"0-5%",IF(I10161&lt;=0.1,"5-10%",IF(I10161&lt;=0.2,"10-20%",IF(I10161&lt;=0.4,"20-40%","Above 40%")))))</f>
        <v>10-20%</v>
      </c>
      <c r="N10161" s="6" t="str">
        <f aca="false">IF(AND(H10161&gt;=Summary!$B$25,I10161&gt;=Summary!$B$26,I10161&lt;=Summary!$B$27,J10161&gt;=Summary!$B$28,J10161&lt;=Summary!$B$29,F10161*J10161&gt;1),"Yes","No")</f>
        <v>No</v>
      </c>
    </row>
    <row r="10162" customFormat="false" ht="15" hidden="false" customHeight="false" outlineLevel="0" collapsed="false">
      <c r="A10162" s="6" t="s">
        <v>156</v>
      </c>
      <c r="B10162" s="45" t="n">
        <v>44696</v>
      </c>
      <c r="C10162" s="6" t="s">
        <v>181</v>
      </c>
      <c r="D10162" s="6" t="s">
        <v>196</v>
      </c>
      <c r="E10162" s="6" t="s">
        <v>177</v>
      </c>
      <c r="F10162" s="34" t="n">
        <v>0.16530404984951</v>
      </c>
      <c r="G10162" s="34" t="n">
        <v>0.102352464379276</v>
      </c>
      <c r="H10162" s="34" t="n">
        <v>0.0629515854702339</v>
      </c>
      <c r="I10162" s="34" t="n">
        <v>0.615047090971461</v>
      </c>
      <c r="J10162" s="35" t="n">
        <v>9.71</v>
      </c>
      <c r="K10162" s="6" t="n">
        <v>0</v>
      </c>
      <c r="L10162" s="35" t="n">
        <v>-1</v>
      </c>
      <c r="M10162" s="6" t="str">
        <f aca="false">IF(I10162&lt;=0,"Below 0%",IF(I10162&lt;=0.05,"0-5%",IF(I10162&lt;=0.1,"5-10%",IF(I10162&lt;=0.2,"10-20%",IF(I10162&lt;=0.4,"20-40%","Above 40%")))))</f>
        <v>Above 40%</v>
      </c>
      <c r="N10162" s="6" t="str">
        <f aca="false">IF(AND(H10162&gt;=Summary!$B$25,I10162&gt;=Summary!$B$26,I10162&lt;=Summary!$B$27,J10162&gt;=Summary!$B$28,J10162&lt;=Summary!$B$29,F10162*J10162&gt;1),"Yes","No")</f>
        <v>No</v>
      </c>
    </row>
    <row r="10163" customFormat="false" ht="15" hidden="false" customHeight="false" outlineLevel="0" collapsed="false">
      <c r="A10163" s="6" t="s">
        <v>156</v>
      </c>
      <c r="B10163" s="45" t="n">
        <v>44696</v>
      </c>
      <c r="C10163" s="6" t="s">
        <v>198</v>
      </c>
      <c r="D10163" s="6" t="s">
        <v>195</v>
      </c>
      <c r="E10163" s="6" t="s">
        <v>187</v>
      </c>
      <c r="F10163" s="34" t="n">
        <v>0.304069131612778</v>
      </c>
      <c r="G10163" s="34" t="n">
        <v>0.260192821465908</v>
      </c>
      <c r="H10163" s="34" t="n">
        <v>0.0438763101468699</v>
      </c>
      <c r="I10163" s="34" t="n">
        <v>0.168629979488573</v>
      </c>
      <c r="J10163" s="35" t="n">
        <v>3.86</v>
      </c>
      <c r="K10163" s="6" t="n">
        <v>0</v>
      </c>
      <c r="L10163" s="35" t="n">
        <v>-1</v>
      </c>
      <c r="M10163" s="6" t="str">
        <f aca="false">IF(I10163&lt;=0,"Below 0%",IF(I10163&lt;=0.05,"0-5%",IF(I10163&lt;=0.1,"5-10%",IF(I10163&lt;=0.2,"10-20%",IF(I10163&lt;=0.4,"20-40%","Above 40%")))))</f>
        <v>10-20%</v>
      </c>
      <c r="N10163" s="6" t="str">
        <f aca="false">IF(AND(H10163&gt;=Summary!$B$25,I10163&gt;=Summary!$B$26,I10163&lt;=Summary!$B$27,J10163&gt;=Summary!$B$28,J10163&lt;=Summary!$B$29,F10163*J10163&gt;1),"Yes","No")</f>
        <v>Yes</v>
      </c>
    </row>
    <row r="10164" customFormat="false" ht="15" hidden="false" customHeight="false" outlineLevel="0" collapsed="false">
      <c r="A10164" s="6" t="s">
        <v>156</v>
      </c>
      <c r="B10164" s="45" t="n">
        <v>44696</v>
      </c>
      <c r="C10164" s="6" t="s">
        <v>198</v>
      </c>
      <c r="D10164" s="6" t="s">
        <v>195</v>
      </c>
      <c r="E10164" s="6" t="s">
        <v>174</v>
      </c>
      <c r="F10164" s="34" t="n">
        <v>0.124096900224686</v>
      </c>
      <c r="G10164" s="34" t="n">
        <v>0.261547992411043</v>
      </c>
      <c r="H10164" s="34" t="n">
        <v>-0.137451092186357</v>
      </c>
      <c r="I10164" s="34" t="n">
        <v>-0.525529142545824</v>
      </c>
      <c r="J10164" s="35" t="n">
        <v>3.84</v>
      </c>
      <c r="K10164" s="6" t="n">
        <v>0</v>
      </c>
      <c r="L10164" s="35" t="n">
        <v>-1</v>
      </c>
      <c r="M10164" s="6" t="str">
        <f aca="false">IF(I10164&lt;=0,"Below 0%",IF(I10164&lt;=0.05,"0-5%",IF(I10164&lt;=0.1,"5-10%",IF(I10164&lt;=0.2,"10-20%",IF(I10164&lt;=0.4,"20-40%","Above 40%")))))</f>
        <v>Below 0%</v>
      </c>
      <c r="N10164" s="6" t="str">
        <f aca="false">IF(AND(H10164&gt;=Summary!$B$25,I10164&gt;=Summary!$B$26,I10164&lt;=Summary!$B$27,J10164&gt;=Summary!$B$28,J10164&lt;=Summary!$B$29,F10164*J10164&gt;1),"Yes","No")</f>
        <v>No</v>
      </c>
    </row>
    <row r="10165" customFormat="false" ht="15" hidden="false" customHeight="false" outlineLevel="0" collapsed="false">
      <c r="A10165" s="6" t="s">
        <v>156</v>
      </c>
      <c r="B10165" s="45" t="n">
        <v>44696</v>
      </c>
      <c r="C10165" s="6" t="s">
        <v>198</v>
      </c>
      <c r="D10165" s="6" t="s">
        <v>195</v>
      </c>
      <c r="E10165" s="6" t="s">
        <v>177</v>
      </c>
      <c r="F10165" s="34" t="n">
        <v>0.571833968162537</v>
      </c>
      <c r="G10165" s="34" t="n">
        <v>0.47825918612305</v>
      </c>
      <c r="H10165" s="34" t="n">
        <v>0.0935747820394871</v>
      </c>
      <c r="I10165" s="34" t="n">
        <v>0.195657051144255</v>
      </c>
      <c r="J10165" s="35" t="n">
        <v>2.1</v>
      </c>
      <c r="K10165" s="6" t="n">
        <v>1</v>
      </c>
      <c r="L10165" s="35" t="n">
        <v>1.1</v>
      </c>
      <c r="M10165" s="6" t="str">
        <f aca="false">IF(I10165&lt;=0,"Below 0%",IF(I10165&lt;=0.05,"0-5%",IF(I10165&lt;=0.1,"5-10%",IF(I10165&lt;=0.2,"10-20%",IF(I10165&lt;=0.4,"20-40%","Above 40%")))))</f>
        <v>10-20%</v>
      </c>
      <c r="N10165" s="6" t="str">
        <f aca="false">IF(AND(H10165&gt;=Summary!$B$25,I10165&gt;=Summary!$B$26,I10165&lt;=Summary!$B$27,J10165&gt;=Summary!$B$28,J10165&lt;=Summary!$B$29,F10165*J10165&gt;1),"Yes","No")</f>
        <v>Yes</v>
      </c>
    </row>
    <row r="10166" customFormat="false" ht="15" hidden="false" customHeight="false" outlineLevel="0" collapsed="false">
      <c r="A10166" s="6" t="s">
        <v>156</v>
      </c>
      <c r="B10166" s="45" t="n">
        <v>44696</v>
      </c>
      <c r="C10166" s="6" t="s">
        <v>189</v>
      </c>
      <c r="D10166" s="6" t="s">
        <v>194</v>
      </c>
      <c r="E10166" s="6" t="s">
        <v>187</v>
      </c>
      <c r="F10166" s="34" t="n">
        <v>0.175670951604843</v>
      </c>
      <c r="G10166" s="34" t="n">
        <v>0.117406072162798</v>
      </c>
      <c r="H10166" s="34" t="n">
        <v>0.0582648794420448</v>
      </c>
      <c r="I10166" s="34" t="n">
        <v>0.496268024035871</v>
      </c>
      <c r="J10166" s="35" t="n">
        <v>8.5</v>
      </c>
      <c r="K10166" s="6" t="n">
        <v>0</v>
      </c>
      <c r="L10166" s="35" t="n">
        <v>-1</v>
      </c>
      <c r="M10166" s="6" t="str">
        <f aca="false">IF(I10166&lt;=0,"Below 0%",IF(I10166&lt;=0.05,"0-5%",IF(I10166&lt;=0.1,"5-10%",IF(I10166&lt;=0.2,"10-20%",IF(I10166&lt;=0.4,"20-40%","Above 40%")))))</f>
        <v>Above 40%</v>
      </c>
      <c r="N10166" s="6" t="str">
        <f aca="false">IF(AND(H10166&gt;=Summary!$B$25,I10166&gt;=Summary!$B$26,I10166&lt;=Summary!$B$27,J10166&gt;=Summary!$B$28,J10166&lt;=Summary!$B$29,F10166*J10166&gt;1),"Yes","No")</f>
        <v>No</v>
      </c>
    </row>
    <row r="10167" customFormat="false" ht="15" hidden="false" customHeight="false" outlineLevel="0" collapsed="false">
      <c r="A10167" s="6" t="s">
        <v>156</v>
      </c>
      <c r="B10167" s="45" t="n">
        <v>44696</v>
      </c>
      <c r="C10167" s="6" t="s">
        <v>189</v>
      </c>
      <c r="D10167" s="6" t="s">
        <v>194</v>
      </c>
      <c r="E10167" s="6" t="s">
        <v>174</v>
      </c>
      <c r="F10167" s="34" t="n">
        <v>0.160650536417961</v>
      </c>
      <c r="G10167" s="34" t="n">
        <v>0.179811101510592</v>
      </c>
      <c r="H10167" s="34" t="n">
        <v>-0.0191605650926309</v>
      </c>
      <c r="I10167" s="34" t="n">
        <v>-0.106559411135704</v>
      </c>
      <c r="J10167" s="35" t="n">
        <v>5.55</v>
      </c>
      <c r="K10167" s="6" t="n">
        <v>1</v>
      </c>
      <c r="L10167" s="35" t="n">
        <v>4.55</v>
      </c>
      <c r="M10167" s="6" t="str">
        <f aca="false">IF(I10167&lt;=0,"Below 0%",IF(I10167&lt;=0.05,"0-5%",IF(I10167&lt;=0.1,"5-10%",IF(I10167&lt;=0.2,"10-20%",IF(I10167&lt;=0.4,"20-40%","Above 40%")))))</f>
        <v>Below 0%</v>
      </c>
      <c r="N10167" s="6" t="str">
        <f aca="false">IF(AND(H10167&gt;=Summary!$B$25,I10167&gt;=Summary!$B$26,I10167&lt;=Summary!$B$27,J10167&gt;=Summary!$B$28,J10167&lt;=Summary!$B$29,F10167*J10167&gt;1),"Yes","No")</f>
        <v>No</v>
      </c>
    </row>
    <row r="10168" customFormat="false" ht="15" hidden="false" customHeight="false" outlineLevel="0" collapsed="false">
      <c r="A10168" s="6" t="s">
        <v>156</v>
      </c>
      <c r="B10168" s="45" t="n">
        <v>44696</v>
      </c>
      <c r="C10168" s="6" t="s">
        <v>189</v>
      </c>
      <c r="D10168" s="6" t="s">
        <v>194</v>
      </c>
      <c r="E10168" s="6" t="s">
        <v>177</v>
      </c>
      <c r="F10168" s="34" t="n">
        <v>0.663678467273712</v>
      </c>
      <c r="G10168" s="34" t="n">
        <v>0.70278282632661</v>
      </c>
      <c r="H10168" s="34" t="n">
        <v>-0.0391043590528974</v>
      </c>
      <c r="I10168" s="34" t="n">
        <v>-0.05564216652432</v>
      </c>
      <c r="J10168" s="35" t="n">
        <v>1.42</v>
      </c>
      <c r="K10168" s="6" t="n">
        <v>0</v>
      </c>
      <c r="L10168" s="35" t="n">
        <v>-1</v>
      </c>
      <c r="M10168" s="6" t="str">
        <f aca="false">IF(I10168&lt;=0,"Below 0%",IF(I10168&lt;=0.05,"0-5%",IF(I10168&lt;=0.1,"5-10%",IF(I10168&lt;=0.2,"10-20%",IF(I10168&lt;=0.4,"20-40%","Above 40%")))))</f>
        <v>Below 0%</v>
      </c>
      <c r="N10168" s="6" t="str">
        <f aca="false">IF(AND(H10168&gt;=Summary!$B$25,I10168&gt;=Summary!$B$26,I10168&lt;=Summary!$B$27,J10168&gt;=Summary!$B$28,J10168&lt;=Summary!$B$29,F10168*J10168&gt;1),"Yes","No")</f>
        <v>No</v>
      </c>
    </row>
    <row r="10169" customFormat="false" ht="15" hidden="false" customHeight="false" outlineLevel="0" collapsed="false">
      <c r="A10169" s="6" t="s">
        <v>156</v>
      </c>
      <c r="B10169" s="45" t="n">
        <v>44696</v>
      </c>
      <c r="C10169" s="6" t="s">
        <v>203</v>
      </c>
      <c r="D10169" s="6" t="s">
        <v>172</v>
      </c>
      <c r="E10169" s="6" t="s">
        <v>187</v>
      </c>
      <c r="F10169" s="34" t="n">
        <v>0.783352077007294</v>
      </c>
      <c r="G10169" s="34" t="n">
        <v>0.666666666666667</v>
      </c>
      <c r="H10169" s="34" t="n">
        <v>0.116685410340627</v>
      </c>
      <c r="I10169" s="34" t="n">
        <v>0.175028115510941</v>
      </c>
      <c r="J10169" s="35" t="n">
        <v>1.5</v>
      </c>
      <c r="K10169" s="6" t="n">
        <v>0</v>
      </c>
      <c r="L10169" s="35" t="n">
        <v>-1</v>
      </c>
      <c r="M10169" s="6" t="str">
        <f aca="false">IF(I10169&lt;=0,"Below 0%",IF(I10169&lt;=0.05,"0-5%",IF(I10169&lt;=0.1,"5-10%",IF(I10169&lt;=0.2,"10-20%",IF(I10169&lt;=0.4,"20-40%","Above 40%")))))</f>
        <v>10-20%</v>
      </c>
      <c r="N10169" s="6" t="str">
        <f aca="false">IF(AND(H10169&gt;=Summary!$B$25,I10169&gt;=Summary!$B$26,I10169&lt;=Summary!$B$27,J10169&gt;=Summary!$B$28,J10169&lt;=Summary!$B$29,F10169*J10169&gt;1),"Yes","No")</f>
        <v>No</v>
      </c>
    </row>
    <row r="10170" customFormat="false" ht="15" hidden="false" customHeight="false" outlineLevel="0" collapsed="false">
      <c r="A10170" s="6" t="s">
        <v>156</v>
      </c>
      <c r="B10170" s="45" t="n">
        <v>44696</v>
      </c>
      <c r="C10170" s="6" t="s">
        <v>203</v>
      </c>
      <c r="D10170" s="6" t="s">
        <v>172</v>
      </c>
      <c r="E10170" s="6" t="s">
        <v>174</v>
      </c>
      <c r="F10170" s="34" t="n">
        <v>0.152418330311775</v>
      </c>
      <c r="G10170" s="34" t="n">
        <v>0.208333333333333</v>
      </c>
      <c r="H10170" s="34" t="n">
        <v>-0.0559150030215581</v>
      </c>
      <c r="I10170" s="34" t="n">
        <v>-0.268392014503479</v>
      </c>
      <c r="J10170" s="35" t="n">
        <v>4.8</v>
      </c>
      <c r="K10170" s="6" t="n">
        <v>1</v>
      </c>
      <c r="L10170" s="35" t="n">
        <v>3.8</v>
      </c>
      <c r="M10170" s="6" t="str">
        <f aca="false">IF(I10170&lt;=0,"Below 0%",IF(I10170&lt;=0.05,"0-5%",IF(I10170&lt;=0.1,"5-10%",IF(I10170&lt;=0.2,"10-20%",IF(I10170&lt;=0.4,"20-40%","Above 40%")))))</f>
        <v>Below 0%</v>
      </c>
      <c r="N10170" s="6" t="str">
        <f aca="false">IF(AND(H10170&gt;=Summary!$B$25,I10170&gt;=Summary!$B$26,I10170&lt;=Summary!$B$27,J10170&gt;=Summary!$B$28,J10170&lt;=Summary!$B$29,F10170*J10170&gt;1),"Yes","No")</f>
        <v>No</v>
      </c>
    </row>
    <row r="10171" customFormat="false" ht="15" hidden="false" customHeight="false" outlineLevel="0" collapsed="false">
      <c r="A10171" s="6" t="s">
        <v>156</v>
      </c>
      <c r="B10171" s="45" t="n">
        <v>44696</v>
      </c>
      <c r="C10171" s="6" t="s">
        <v>203</v>
      </c>
      <c r="D10171" s="6" t="s">
        <v>172</v>
      </c>
      <c r="E10171" s="6" t="s">
        <v>177</v>
      </c>
      <c r="F10171" s="34" t="n">
        <v>0.0642296224832535</v>
      </c>
      <c r="G10171" s="34" t="n">
        <v>0.125</v>
      </c>
      <c r="H10171" s="34" t="n">
        <v>-0.0607703775167465</v>
      </c>
      <c r="I10171" s="34" t="n">
        <v>-0.486163020133972</v>
      </c>
      <c r="J10171" s="35" t="n">
        <v>8</v>
      </c>
      <c r="K10171" s="6" t="n">
        <v>0</v>
      </c>
      <c r="L10171" s="35" t="n">
        <v>-1</v>
      </c>
      <c r="M10171" s="6" t="str">
        <f aca="false">IF(I10171&lt;=0,"Below 0%",IF(I10171&lt;=0.05,"0-5%",IF(I10171&lt;=0.1,"5-10%",IF(I10171&lt;=0.2,"10-20%",IF(I10171&lt;=0.4,"20-40%","Above 40%")))))</f>
        <v>Below 0%</v>
      </c>
      <c r="N10171" s="6" t="str">
        <f aca="false">IF(AND(H10171&gt;=Summary!$B$25,I10171&gt;=Summary!$B$26,I10171&lt;=Summary!$B$27,J10171&gt;=Summary!$B$28,J10171&lt;=Summary!$B$29,F10171*J10171&gt;1),"Yes","No")</f>
        <v>No</v>
      </c>
    </row>
    <row r="10172" customFormat="false" ht="15" hidden="false" customHeight="false" outlineLevel="0" collapsed="false">
      <c r="A10172" s="6" t="s">
        <v>156</v>
      </c>
      <c r="B10172" s="45" t="n">
        <v>44697</v>
      </c>
      <c r="C10172" s="6" t="s">
        <v>188</v>
      </c>
      <c r="D10172" s="6" t="s">
        <v>185</v>
      </c>
      <c r="E10172" s="6" t="s">
        <v>187</v>
      </c>
      <c r="F10172" s="34" t="n">
        <v>0.263161242008209</v>
      </c>
      <c r="G10172" s="34" t="n">
        <v>0.232101896351146</v>
      </c>
      <c r="H10172" s="34" t="n">
        <v>0.0310593456570628</v>
      </c>
      <c r="I10172" s="34" t="n">
        <v>0.133817716034828</v>
      </c>
      <c r="J10172" s="35" t="n">
        <v>4.33</v>
      </c>
      <c r="K10172" s="6" t="n">
        <v>1</v>
      </c>
      <c r="L10172" s="35" t="n">
        <v>3.33</v>
      </c>
      <c r="M10172" s="6" t="str">
        <f aca="false">IF(I10172&lt;=0,"Below 0%",IF(I10172&lt;=0.05,"0-5%",IF(I10172&lt;=0.1,"5-10%",IF(I10172&lt;=0.2,"10-20%",IF(I10172&lt;=0.4,"20-40%","Above 40%")))))</f>
        <v>10-20%</v>
      </c>
      <c r="N10172" s="6" t="str">
        <f aca="false">IF(AND(H10172&gt;=Summary!$B$25,I10172&gt;=Summary!$B$26,I10172&lt;=Summary!$B$27,J10172&gt;=Summary!$B$28,J10172&lt;=Summary!$B$29,F10172*J10172&gt;1),"Yes","No")</f>
        <v>Yes</v>
      </c>
    </row>
    <row r="10173" customFormat="false" ht="15" hidden="false" customHeight="false" outlineLevel="0" collapsed="false">
      <c r="A10173" s="6" t="s">
        <v>156</v>
      </c>
      <c r="B10173" s="45" t="n">
        <v>44697</v>
      </c>
      <c r="C10173" s="6" t="s">
        <v>188</v>
      </c>
      <c r="D10173" s="6" t="s">
        <v>185</v>
      </c>
      <c r="E10173" s="6" t="s">
        <v>174</v>
      </c>
      <c r="F10173" s="34" t="n">
        <v>0.306680172681809</v>
      </c>
      <c r="G10173" s="34" t="n">
        <v>0.252512867135795</v>
      </c>
      <c r="H10173" s="34" t="n">
        <v>0.0541673055460135</v>
      </c>
      <c r="I10173" s="34" t="n">
        <v>0.214513050999828</v>
      </c>
      <c r="J10173" s="35" t="n">
        <v>3.98</v>
      </c>
      <c r="K10173" s="6" t="n">
        <v>0</v>
      </c>
      <c r="L10173" s="35" t="n">
        <v>-1</v>
      </c>
      <c r="M10173" s="6" t="str">
        <f aca="false">IF(I10173&lt;=0,"Below 0%",IF(I10173&lt;=0.05,"0-5%",IF(I10173&lt;=0.1,"5-10%",IF(I10173&lt;=0.2,"10-20%",IF(I10173&lt;=0.4,"20-40%","Above 40%")))))</f>
        <v>20-40%</v>
      </c>
      <c r="N10173" s="6" t="str">
        <f aca="false">IF(AND(H10173&gt;=Summary!$B$25,I10173&gt;=Summary!$B$26,I10173&lt;=Summary!$B$27,J10173&gt;=Summary!$B$28,J10173&lt;=Summary!$B$29,F10173*J10173&gt;1),"Yes","No")</f>
        <v>Yes</v>
      </c>
    </row>
    <row r="10174" customFormat="false" ht="15" hidden="false" customHeight="false" outlineLevel="0" collapsed="false">
      <c r="A10174" s="6" t="s">
        <v>156</v>
      </c>
      <c r="B10174" s="45" t="n">
        <v>44697</v>
      </c>
      <c r="C10174" s="6" t="s">
        <v>188</v>
      </c>
      <c r="D10174" s="6" t="s">
        <v>185</v>
      </c>
      <c r="E10174" s="6" t="s">
        <v>177</v>
      </c>
      <c r="F10174" s="34" t="n">
        <v>0.430158644914627</v>
      </c>
      <c r="G10174" s="34" t="n">
        <v>0.515385236513059</v>
      </c>
      <c r="H10174" s="34" t="n">
        <v>-0.0852265915984315</v>
      </c>
      <c r="I10174" s="34" t="n">
        <v>-0.165364829181078</v>
      </c>
      <c r="J10174" s="35" t="n">
        <v>1.95</v>
      </c>
      <c r="K10174" s="6" t="n">
        <v>0</v>
      </c>
      <c r="L10174" s="35" t="n">
        <v>-1</v>
      </c>
      <c r="M10174" s="6" t="str">
        <f aca="false">IF(I10174&lt;=0,"Below 0%",IF(I10174&lt;=0.05,"0-5%",IF(I10174&lt;=0.1,"5-10%",IF(I10174&lt;=0.2,"10-20%",IF(I10174&lt;=0.4,"20-40%","Above 40%")))))</f>
        <v>Below 0%</v>
      </c>
      <c r="N10174" s="6" t="str">
        <f aca="false">IF(AND(H10174&gt;=Summary!$B$25,I10174&gt;=Summary!$B$26,I10174&lt;=Summary!$B$27,J10174&gt;=Summary!$B$28,J10174&lt;=Summary!$B$29,F10174*J10174&gt;1),"Yes","No")</f>
        <v>No</v>
      </c>
    </row>
    <row r="10175" customFormat="false" ht="15" hidden="false" customHeight="false" outlineLevel="0" collapsed="false">
      <c r="A10175" s="6" t="s">
        <v>156</v>
      </c>
      <c r="B10175" s="45" t="n">
        <v>44698</v>
      </c>
      <c r="C10175" s="6" t="s">
        <v>179</v>
      </c>
      <c r="D10175" s="6" t="s">
        <v>183</v>
      </c>
      <c r="E10175" s="6" t="s">
        <v>187</v>
      </c>
      <c r="F10175" s="34" t="n">
        <v>0.132475316524506</v>
      </c>
      <c r="G10175" s="34" t="n">
        <v>0.112489073426573</v>
      </c>
      <c r="H10175" s="34" t="n">
        <v>0.0199862430979322</v>
      </c>
      <c r="I10175" s="34" t="n">
        <v>0.177672750687009</v>
      </c>
      <c r="J10175" s="35" t="n">
        <v>9</v>
      </c>
      <c r="K10175" s="6" t="n">
        <v>0</v>
      </c>
      <c r="L10175" s="35" t="n">
        <v>-1</v>
      </c>
      <c r="M10175" s="6" t="str">
        <f aca="false">IF(I10175&lt;=0,"Below 0%",IF(I10175&lt;=0.05,"0-5%",IF(I10175&lt;=0.1,"5-10%",IF(I10175&lt;=0.2,"10-20%",IF(I10175&lt;=0.4,"20-40%","Above 40%")))))</f>
        <v>10-20%</v>
      </c>
      <c r="N10175" s="6" t="str">
        <f aca="false">IF(AND(H10175&gt;=Summary!$B$25,I10175&gt;=Summary!$B$26,I10175&lt;=Summary!$B$27,J10175&gt;=Summary!$B$28,J10175&lt;=Summary!$B$29,F10175*J10175&gt;1),"Yes","No")</f>
        <v>No</v>
      </c>
    </row>
    <row r="10176" customFormat="false" ht="15" hidden="false" customHeight="false" outlineLevel="0" collapsed="false">
      <c r="A10176" s="6" t="s">
        <v>156</v>
      </c>
      <c r="B10176" s="45" t="n">
        <v>44698</v>
      </c>
      <c r="C10176" s="6" t="s">
        <v>179</v>
      </c>
      <c r="D10176" s="6" t="s">
        <v>183</v>
      </c>
      <c r="E10176" s="6" t="s">
        <v>174</v>
      </c>
      <c r="F10176" s="34" t="n">
        <v>0.0656335800886154</v>
      </c>
      <c r="G10176" s="34" t="n">
        <v>0.174552010489511</v>
      </c>
      <c r="H10176" s="34" t="n">
        <v>-0.108918430400895</v>
      </c>
      <c r="I10176" s="34" t="n">
        <v>-0.623988403774017</v>
      </c>
      <c r="J10176" s="35" t="n">
        <v>5.8</v>
      </c>
      <c r="K10176" s="6" t="n">
        <v>0</v>
      </c>
      <c r="L10176" s="35" t="n">
        <v>-1</v>
      </c>
      <c r="M10176" s="6" t="str">
        <f aca="false">IF(I10176&lt;=0,"Below 0%",IF(I10176&lt;=0.05,"0-5%",IF(I10176&lt;=0.1,"5-10%",IF(I10176&lt;=0.2,"10-20%",IF(I10176&lt;=0.4,"20-40%","Above 40%")))))</f>
        <v>Below 0%</v>
      </c>
      <c r="N10176" s="6" t="str">
        <f aca="false">IF(AND(H10176&gt;=Summary!$B$25,I10176&gt;=Summary!$B$26,I10176&lt;=Summary!$B$27,J10176&gt;=Summary!$B$28,J10176&lt;=Summary!$B$29,F10176*J10176&gt;1),"Yes","No")</f>
        <v>No</v>
      </c>
    </row>
    <row r="10177" customFormat="false" ht="15" hidden="false" customHeight="false" outlineLevel="0" collapsed="false">
      <c r="A10177" s="6" t="s">
        <v>156</v>
      </c>
      <c r="B10177" s="45" t="n">
        <v>44698</v>
      </c>
      <c r="C10177" s="6" t="s">
        <v>179</v>
      </c>
      <c r="D10177" s="6" t="s">
        <v>183</v>
      </c>
      <c r="E10177" s="6" t="s">
        <v>177</v>
      </c>
      <c r="F10177" s="34" t="n">
        <v>0.801891148090363</v>
      </c>
      <c r="G10177" s="34" t="n">
        <v>0.712958916083916</v>
      </c>
      <c r="H10177" s="34" t="n">
        <v>0.0889322320064465</v>
      </c>
      <c r="I10177" s="34" t="n">
        <v>0.124736825643371</v>
      </c>
      <c r="J10177" s="35" t="n">
        <v>1.42</v>
      </c>
      <c r="K10177" s="6" t="n">
        <v>1</v>
      </c>
      <c r="L10177" s="35" t="n">
        <v>0.42</v>
      </c>
      <c r="M10177" s="6" t="str">
        <f aca="false">IF(I10177&lt;=0,"Below 0%",IF(I10177&lt;=0.05,"0-5%",IF(I10177&lt;=0.1,"5-10%",IF(I10177&lt;=0.2,"10-20%",IF(I10177&lt;=0.4,"20-40%","Above 40%")))))</f>
        <v>10-20%</v>
      </c>
      <c r="N10177" s="6" t="str">
        <f aca="false">IF(AND(H10177&gt;=Summary!$B$25,I10177&gt;=Summary!$B$26,I10177&lt;=Summary!$B$27,J10177&gt;=Summary!$B$28,J10177&lt;=Summary!$B$29,F10177*J10177&gt;1),"Yes","No")</f>
        <v>No</v>
      </c>
    </row>
    <row r="10178" customFormat="false" ht="15" hidden="false" customHeight="false" outlineLevel="0" collapsed="false">
      <c r="A10178" s="6" t="s">
        <v>156</v>
      </c>
      <c r="B10178" s="45" t="n">
        <v>44700</v>
      </c>
      <c r="C10178" s="6" t="s">
        <v>182</v>
      </c>
      <c r="D10178" s="6" t="s">
        <v>196</v>
      </c>
      <c r="E10178" s="6" t="s">
        <v>187</v>
      </c>
      <c r="F10178" s="34" t="n">
        <v>0.537262856960297</v>
      </c>
      <c r="G10178" s="34" t="n">
        <v>0.472464147730993</v>
      </c>
      <c r="H10178" s="34" t="n">
        <v>0.0647987092293033</v>
      </c>
      <c r="I10178" s="34" t="n">
        <v>0.137150532036132</v>
      </c>
      <c r="J10178" s="35" t="n">
        <v>2.12</v>
      </c>
      <c r="K10178" s="6" t="n">
        <v>0</v>
      </c>
      <c r="L10178" s="35" t="n">
        <v>-1</v>
      </c>
      <c r="M10178" s="6" t="str">
        <f aca="false">IF(I10178&lt;=0,"Below 0%",IF(I10178&lt;=0.05,"0-5%",IF(I10178&lt;=0.1,"5-10%",IF(I10178&lt;=0.2,"10-20%",IF(I10178&lt;=0.4,"20-40%","Above 40%")))))</f>
        <v>10-20%</v>
      </c>
      <c r="N10178" s="6" t="str">
        <f aca="false">IF(AND(H10178&gt;=Summary!$B$25,I10178&gt;=Summary!$B$26,I10178&lt;=Summary!$B$27,J10178&gt;=Summary!$B$28,J10178&lt;=Summary!$B$29,F10178*J10178&gt;1),"Yes","No")</f>
        <v>Yes</v>
      </c>
    </row>
    <row r="10179" customFormat="false" ht="15" hidden="false" customHeight="false" outlineLevel="0" collapsed="false">
      <c r="A10179" s="6" t="s">
        <v>156</v>
      </c>
      <c r="B10179" s="45" t="n">
        <v>44700</v>
      </c>
      <c r="C10179" s="6" t="s">
        <v>182</v>
      </c>
      <c r="D10179" s="6" t="s">
        <v>196</v>
      </c>
      <c r="E10179" s="6" t="s">
        <v>174</v>
      </c>
      <c r="F10179" s="34" t="n">
        <v>0.233338356018066</v>
      </c>
      <c r="G10179" s="34" t="n">
        <v>0.270709187348569</v>
      </c>
      <c r="H10179" s="34" t="n">
        <v>-0.0373708313305027</v>
      </c>
      <c r="I10179" s="34" t="n">
        <v>-0.138047887094366</v>
      </c>
      <c r="J10179" s="35" t="n">
        <v>3.7</v>
      </c>
      <c r="K10179" s="6" t="n">
        <v>1</v>
      </c>
      <c r="L10179" s="35" t="n">
        <v>2.7</v>
      </c>
      <c r="M10179" s="6" t="str">
        <f aca="false">IF(I10179&lt;=0,"Below 0%",IF(I10179&lt;=0.05,"0-5%",IF(I10179&lt;=0.1,"5-10%",IF(I10179&lt;=0.2,"10-20%",IF(I10179&lt;=0.4,"20-40%","Above 40%")))))</f>
        <v>Below 0%</v>
      </c>
      <c r="N10179" s="6" t="str">
        <f aca="false">IF(AND(H10179&gt;=Summary!$B$25,I10179&gt;=Summary!$B$26,I10179&lt;=Summary!$B$27,J10179&gt;=Summary!$B$28,J10179&lt;=Summary!$B$29,F10179*J10179&gt;1),"Yes","No")</f>
        <v>No</v>
      </c>
    </row>
    <row r="10180" customFormat="false" ht="15" hidden="false" customHeight="false" outlineLevel="0" collapsed="false">
      <c r="A10180" s="6" t="s">
        <v>156</v>
      </c>
      <c r="B10180" s="45" t="n">
        <v>44700</v>
      </c>
      <c r="C10180" s="6" t="s">
        <v>182</v>
      </c>
      <c r="D10180" s="6" t="s">
        <v>196</v>
      </c>
      <c r="E10180" s="6" t="s">
        <v>177</v>
      </c>
      <c r="F10180" s="34" t="n">
        <v>0.229398801922798</v>
      </c>
      <c r="G10180" s="34" t="n">
        <v>0.256826664920438</v>
      </c>
      <c r="H10180" s="34" t="n">
        <v>-0.0274278629976393</v>
      </c>
      <c r="I10180" s="34" t="n">
        <v>-0.106795230963016</v>
      </c>
      <c r="J10180" s="35" t="n">
        <v>3.9</v>
      </c>
      <c r="K10180" s="6" t="n">
        <v>0</v>
      </c>
      <c r="L10180" s="35" t="n">
        <v>-1</v>
      </c>
      <c r="M10180" s="6" t="str">
        <f aca="false">IF(I10180&lt;=0,"Below 0%",IF(I10180&lt;=0.05,"0-5%",IF(I10180&lt;=0.1,"5-10%",IF(I10180&lt;=0.2,"10-20%",IF(I10180&lt;=0.4,"20-40%","Above 40%")))))</f>
        <v>Below 0%</v>
      </c>
      <c r="N10180" s="6" t="str">
        <f aca="false">IF(AND(H10180&gt;=Summary!$B$25,I10180&gt;=Summary!$B$26,I10180&lt;=Summary!$B$27,J10180&gt;=Summary!$B$28,J10180&lt;=Summary!$B$29,F10180*J10180&gt;1),"Yes","No")</f>
        <v>No</v>
      </c>
    </row>
    <row r="10181" customFormat="false" ht="15" hidden="false" customHeight="false" outlineLevel="0" collapsed="false">
      <c r="A10181" s="6" t="s">
        <v>156</v>
      </c>
      <c r="B10181" s="45" t="n">
        <v>44700</v>
      </c>
      <c r="C10181" s="6" t="s">
        <v>190</v>
      </c>
      <c r="D10181" s="6" t="s">
        <v>195</v>
      </c>
      <c r="E10181" s="6" t="s">
        <v>187</v>
      </c>
      <c r="F10181" s="34" t="n">
        <v>0.561481177806854</v>
      </c>
      <c r="G10181" s="34" t="n">
        <v>0.70597713171173</v>
      </c>
      <c r="H10181" s="34" t="n">
        <v>-0.144495953904875</v>
      </c>
      <c r="I10181" s="34" t="n">
        <v>-0.204675119652285</v>
      </c>
      <c r="J10181" s="35" t="n">
        <v>1.42</v>
      </c>
      <c r="K10181" s="6" t="n">
        <v>0</v>
      </c>
      <c r="L10181" s="35" t="n">
        <v>-1</v>
      </c>
      <c r="M10181" s="6" t="str">
        <f aca="false">IF(I10181&lt;=0,"Below 0%",IF(I10181&lt;=0.05,"0-5%",IF(I10181&lt;=0.1,"5-10%",IF(I10181&lt;=0.2,"10-20%",IF(I10181&lt;=0.4,"20-40%","Above 40%")))))</f>
        <v>Below 0%</v>
      </c>
      <c r="N10181" s="6" t="str">
        <f aca="false">IF(AND(H10181&gt;=Summary!$B$25,I10181&gt;=Summary!$B$26,I10181&lt;=Summary!$B$27,J10181&gt;=Summary!$B$28,J10181&lt;=Summary!$B$29,F10181*J10181&gt;1),"Yes","No")</f>
        <v>No</v>
      </c>
    </row>
    <row r="10182" customFormat="false" ht="15" hidden="false" customHeight="false" outlineLevel="0" collapsed="false">
      <c r="A10182" s="6" t="s">
        <v>156</v>
      </c>
      <c r="B10182" s="45" t="n">
        <v>44700</v>
      </c>
      <c r="C10182" s="6" t="s">
        <v>190</v>
      </c>
      <c r="D10182" s="6" t="s">
        <v>195</v>
      </c>
      <c r="E10182" s="6" t="s">
        <v>174</v>
      </c>
      <c r="F10182" s="34" t="n">
        <v>0.281227737665176</v>
      </c>
      <c r="G10182" s="34" t="n">
        <v>0.18564583833901</v>
      </c>
      <c r="H10182" s="34" t="n">
        <v>0.0955818993261661</v>
      </c>
      <c r="I10182" s="34" t="n">
        <v>0.514861524402301</v>
      </c>
      <c r="J10182" s="35" t="n">
        <v>5.4</v>
      </c>
      <c r="K10182" s="6" t="n">
        <v>1</v>
      </c>
      <c r="L10182" s="35" t="n">
        <v>4.4</v>
      </c>
      <c r="M10182" s="6" t="str">
        <f aca="false">IF(I10182&lt;=0,"Below 0%",IF(I10182&lt;=0.05,"0-5%",IF(I10182&lt;=0.1,"5-10%",IF(I10182&lt;=0.2,"10-20%",IF(I10182&lt;=0.4,"20-40%","Above 40%")))))</f>
        <v>Above 40%</v>
      </c>
      <c r="N10182" s="6" t="str">
        <f aca="false">IF(AND(H10182&gt;=Summary!$B$25,I10182&gt;=Summary!$B$26,I10182&lt;=Summary!$B$27,J10182&gt;=Summary!$B$28,J10182&lt;=Summary!$B$29,F10182*J10182&gt;1),"Yes","No")</f>
        <v>No</v>
      </c>
    </row>
    <row r="10183" customFormat="false" ht="15" hidden="false" customHeight="false" outlineLevel="0" collapsed="false">
      <c r="A10183" s="6" t="s">
        <v>156</v>
      </c>
      <c r="B10183" s="45" t="n">
        <v>44700</v>
      </c>
      <c r="C10183" s="6" t="s">
        <v>190</v>
      </c>
      <c r="D10183" s="6" t="s">
        <v>195</v>
      </c>
      <c r="E10183" s="6" t="s">
        <v>177</v>
      </c>
      <c r="F10183" s="34" t="n">
        <v>0.157291069626808</v>
      </c>
      <c r="G10183" s="34" t="n">
        <v>0.10837702994926</v>
      </c>
      <c r="H10183" s="34" t="n">
        <v>0.0489140396775481</v>
      </c>
      <c r="I10183" s="34" t="n">
        <v>0.451332166054455</v>
      </c>
      <c r="J10183" s="35" t="n">
        <v>9.25</v>
      </c>
      <c r="K10183" s="6" t="n">
        <v>0</v>
      </c>
      <c r="L10183" s="35" t="n">
        <v>-1</v>
      </c>
      <c r="M10183" s="6" t="str">
        <f aca="false">IF(I10183&lt;=0,"Below 0%",IF(I10183&lt;=0.05,"0-5%",IF(I10183&lt;=0.1,"5-10%",IF(I10183&lt;=0.2,"10-20%",IF(I10183&lt;=0.4,"20-40%","Above 40%")))))</f>
        <v>Above 40%</v>
      </c>
      <c r="N10183" s="6" t="str">
        <f aca="false">IF(AND(H10183&gt;=Summary!$B$25,I10183&gt;=Summary!$B$26,I10183&lt;=Summary!$B$27,J10183&gt;=Summary!$B$28,J10183&lt;=Summary!$B$29,F10183*J10183&gt;1),"Yes","No")</f>
        <v>No</v>
      </c>
    </row>
    <row r="10184" customFormat="false" ht="15" hidden="false" customHeight="false" outlineLevel="0" collapsed="false">
      <c r="A10184" s="6" t="s">
        <v>156</v>
      </c>
      <c r="B10184" s="45" t="n">
        <v>44700</v>
      </c>
      <c r="C10184" s="6" t="s">
        <v>173</v>
      </c>
      <c r="D10184" s="6" t="s">
        <v>180</v>
      </c>
      <c r="E10184" s="6" t="s">
        <v>187</v>
      </c>
      <c r="F10184" s="34" t="n">
        <v>0.402740776538849</v>
      </c>
      <c r="G10184" s="34" t="n">
        <v>0.501040411784033</v>
      </c>
      <c r="H10184" s="34" t="n">
        <v>-0.0982996352451836</v>
      </c>
      <c r="I10184" s="34" t="n">
        <v>-0.196191031568037</v>
      </c>
      <c r="J10184" s="35" t="n">
        <v>2.01</v>
      </c>
      <c r="K10184" s="6" t="n">
        <v>1</v>
      </c>
      <c r="L10184" s="35" t="n">
        <v>1.01</v>
      </c>
      <c r="M10184" s="6" t="str">
        <f aca="false">IF(I10184&lt;=0,"Below 0%",IF(I10184&lt;=0.05,"0-5%",IF(I10184&lt;=0.1,"5-10%",IF(I10184&lt;=0.2,"10-20%",IF(I10184&lt;=0.4,"20-40%","Above 40%")))))</f>
        <v>Below 0%</v>
      </c>
      <c r="N10184" s="6" t="str">
        <f aca="false">IF(AND(H10184&gt;=Summary!$B$25,I10184&gt;=Summary!$B$26,I10184&lt;=Summary!$B$27,J10184&gt;=Summary!$B$28,J10184&lt;=Summary!$B$29,F10184*J10184&gt;1),"Yes","No")</f>
        <v>No</v>
      </c>
    </row>
    <row r="10185" customFormat="false" ht="15" hidden="false" customHeight="false" outlineLevel="0" collapsed="false">
      <c r="A10185" s="6" t="s">
        <v>156</v>
      </c>
      <c r="B10185" s="45" t="n">
        <v>44700</v>
      </c>
      <c r="C10185" s="6" t="s">
        <v>173</v>
      </c>
      <c r="D10185" s="6" t="s">
        <v>180</v>
      </c>
      <c r="E10185" s="6" t="s">
        <v>174</v>
      </c>
      <c r="F10185" s="34" t="n">
        <v>0.280314862728119</v>
      </c>
      <c r="G10185" s="34" t="n">
        <v>0.2751615376191</v>
      </c>
      <c r="H10185" s="34" t="n">
        <v>0.00515332510901917</v>
      </c>
      <c r="I10185" s="34" t="n">
        <v>0.0187283628141111</v>
      </c>
      <c r="J10185" s="35" t="n">
        <v>3.66</v>
      </c>
      <c r="K10185" s="6" t="n">
        <v>0</v>
      </c>
      <c r="L10185" s="35" t="n">
        <v>-1</v>
      </c>
      <c r="M10185" s="6" t="str">
        <f aca="false">IF(I10185&lt;=0,"Below 0%",IF(I10185&lt;=0.05,"0-5%",IF(I10185&lt;=0.1,"5-10%",IF(I10185&lt;=0.2,"10-20%",IF(I10185&lt;=0.4,"20-40%","Above 40%")))))</f>
        <v>0-5%</v>
      </c>
      <c r="N10185" s="6" t="str">
        <f aca="false">IF(AND(H10185&gt;=Summary!$B$25,I10185&gt;=Summary!$B$26,I10185&lt;=Summary!$B$27,J10185&gt;=Summary!$B$28,J10185&lt;=Summary!$B$29,F10185*J10185&gt;1),"Yes","No")</f>
        <v>No</v>
      </c>
    </row>
    <row r="10186" customFormat="false" ht="15" hidden="false" customHeight="false" outlineLevel="0" collapsed="false">
      <c r="A10186" s="6" t="s">
        <v>156</v>
      </c>
      <c r="B10186" s="45" t="n">
        <v>44700</v>
      </c>
      <c r="C10186" s="6" t="s">
        <v>173</v>
      </c>
      <c r="D10186" s="6" t="s">
        <v>180</v>
      </c>
      <c r="E10186" s="6" t="s">
        <v>177</v>
      </c>
      <c r="F10186" s="34" t="n">
        <v>0.316944360733032</v>
      </c>
      <c r="G10186" s="34" t="n">
        <v>0.223798050596868</v>
      </c>
      <c r="H10186" s="34" t="n">
        <v>0.0931463101361644</v>
      </c>
      <c r="I10186" s="34" t="n">
        <v>0.416206977173143</v>
      </c>
      <c r="J10186" s="35" t="n">
        <v>4.5</v>
      </c>
      <c r="K10186" s="6" t="n">
        <v>0</v>
      </c>
      <c r="L10186" s="35" t="n">
        <v>-1</v>
      </c>
      <c r="M10186" s="6" t="str">
        <f aca="false">IF(I10186&lt;=0,"Below 0%",IF(I10186&lt;=0.05,"0-5%",IF(I10186&lt;=0.1,"5-10%",IF(I10186&lt;=0.2,"10-20%",IF(I10186&lt;=0.4,"20-40%","Above 40%")))))</f>
        <v>Above 40%</v>
      </c>
      <c r="N10186" s="6" t="str">
        <f aca="false">IF(AND(H10186&gt;=Summary!$B$25,I10186&gt;=Summary!$B$26,I10186&lt;=Summary!$B$27,J10186&gt;=Summary!$B$28,J10186&lt;=Summary!$B$29,F10186*J10186&gt;1),"Yes","No")</f>
        <v>No</v>
      </c>
    </row>
    <row r="10187" customFormat="false" ht="15" hidden="false" customHeight="false" outlineLevel="0" collapsed="false">
      <c r="A10187" s="6" t="s">
        <v>156</v>
      </c>
      <c r="B10187" s="45" t="n">
        <v>44703</v>
      </c>
      <c r="C10187" s="6" t="s">
        <v>185</v>
      </c>
      <c r="D10187" s="6" t="s">
        <v>173</v>
      </c>
      <c r="E10187" s="6" t="s">
        <v>187</v>
      </c>
      <c r="F10187" s="34" t="n">
        <v>0.6757572889328</v>
      </c>
      <c r="G10187" s="34" t="n">
        <v>0.714092507438464</v>
      </c>
      <c r="H10187" s="34" t="n">
        <v>-0.0383352185056634</v>
      </c>
      <c r="I10187" s="34" t="n">
        <v>-0.0536838268240293</v>
      </c>
      <c r="J10187" s="35" t="n">
        <v>1.4</v>
      </c>
      <c r="K10187" s="6" t="n">
        <v>1</v>
      </c>
      <c r="L10187" s="35" t="n">
        <v>0.4</v>
      </c>
      <c r="M10187" s="6" t="str">
        <f aca="false">IF(I10187&lt;=0,"Below 0%",IF(I10187&lt;=0.05,"0-5%",IF(I10187&lt;=0.1,"5-10%",IF(I10187&lt;=0.2,"10-20%",IF(I10187&lt;=0.4,"20-40%","Above 40%")))))</f>
        <v>Below 0%</v>
      </c>
      <c r="N10187" s="6" t="str">
        <f aca="false">IF(AND(H10187&gt;=Summary!$B$25,I10187&gt;=Summary!$B$26,I10187&lt;=Summary!$B$27,J10187&gt;=Summary!$B$28,J10187&lt;=Summary!$B$29,F10187*J10187&gt;1),"Yes","No")</f>
        <v>No</v>
      </c>
    </row>
    <row r="10188" customFormat="false" ht="15" hidden="false" customHeight="false" outlineLevel="0" collapsed="false">
      <c r="A10188" s="6" t="s">
        <v>156</v>
      </c>
      <c r="B10188" s="45" t="n">
        <v>44703</v>
      </c>
      <c r="C10188" s="6" t="s">
        <v>185</v>
      </c>
      <c r="D10188" s="6" t="s">
        <v>173</v>
      </c>
      <c r="E10188" s="6" t="s">
        <v>174</v>
      </c>
      <c r="F10188" s="34" t="n">
        <v>0.220095962285996</v>
      </c>
      <c r="G10188" s="34" t="n">
        <v>0.181769001893427</v>
      </c>
      <c r="H10188" s="34" t="n">
        <v>0.0383269603925684</v>
      </c>
      <c r="I10188" s="34" t="n">
        <v>0.210855316326377</v>
      </c>
      <c r="J10188" s="35" t="n">
        <v>5.5</v>
      </c>
      <c r="K10188" s="6" t="n">
        <v>0</v>
      </c>
      <c r="L10188" s="35" t="n">
        <v>-1</v>
      </c>
      <c r="M10188" s="6" t="str">
        <f aca="false">IF(I10188&lt;=0,"Below 0%",IF(I10188&lt;=0.05,"0-5%",IF(I10188&lt;=0.1,"5-10%",IF(I10188&lt;=0.2,"10-20%",IF(I10188&lt;=0.4,"20-40%","Above 40%")))))</f>
        <v>20-40%</v>
      </c>
      <c r="N10188" s="6" t="str">
        <f aca="false">IF(AND(H10188&gt;=Summary!$B$25,I10188&gt;=Summary!$B$26,I10188&lt;=Summary!$B$27,J10188&gt;=Summary!$B$28,J10188&lt;=Summary!$B$29,F10188*J10188&gt;1),"Yes","No")</f>
        <v>No</v>
      </c>
    </row>
    <row r="10189" customFormat="false" ht="15" hidden="false" customHeight="false" outlineLevel="0" collapsed="false">
      <c r="A10189" s="6" t="s">
        <v>156</v>
      </c>
      <c r="B10189" s="45" t="n">
        <v>44703</v>
      </c>
      <c r="C10189" s="6" t="s">
        <v>185</v>
      </c>
      <c r="D10189" s="6" t="s">
        <v>173</v>
      </c>
      <c r="E10189" s="6" t="s">
        <v>177</v>
      </c>
      <c r="F10189" s="34" t="n">
        <v>0.104146726429462</v>
      </c>
      <c r="G10189" s="34" t="n">
        <v>0.104138490668109</v>
      </c>
      <c r="H10189" s="34" t="n">
        <v>8.2357613531564E-006</v>
      </c>
      <c r="I10189" s="34" t="n">
        <v>7.90847005782691E-005</v>
      </c>
      <c r="J10189" s="35" t="n">
        <v>9.6</v>
      </c>
      <c r="K10189" s="6" t="n">
        <v>0</v>
      </c>
      <c r="L10189" s="35" t="n">
        <v>-1</v>
      </c>
      <c r="M10189" s="6" t="str">
        <f aca="false">IF(I10189&lt;=0,"Below 0%",IF(I10189&lt;=0.05,"0-5%",IF(I10189&lt;=0.1,"5-10%",IF(I10189&lt;=0.2,"10-20%",IF(I10189&lt;=0.4,"20-40%","Above 40%")))))</f>
        <v>0-5%</v>
      </c>
      <c r="N10189" s="6" t="str">
        <f aca="false">IF(AND(H10189&gt;=Summary!$B$25,I10189&gt;=Summary!$B$26,I10189&lt;=Summary!$B$27,J10189&gt;=Summary!$B$28,J10189&lt;=Summary!$B$29,F10189*J10189&gt;1),"Yes","No")</f>
        <v>No</v>
      </c>
    </row>
    <row r="10190" customFormat="false" ht="15" hidden="false" customHeight="false" outlineLevel="0" collapsed="false">
      <c r="A10190" s="6" t="s">
        <v>156</v>
      </c>
      <c r="B10190" s="45" t="n">
        <v>44703</v>
      </c>
      <c r="C10190" s="6" t="s">
        <v>206</v>
      </c>
      <c r="D10190" s="6" t="s">
        <v>205</v>
      </c>
      <c r="E10190" s="6" t="s">
        <v>187</v>
      </c>
      <c r="F10190" s="34" t="n">
        <v>0.635052978992462</v>
      </c>
      <c r="G10190" s="34" t="n">
        <v>0.401000227324392</v>
      </c>
      <c r="H10190" s="34" t="n">
        <v>0.23405275166807</v>
      </c>
      <c r="I10190" s="34" t="n">
        <v>0.583672366546395</v>
      </c>
      <c r="J10190" s="35" t="n">
        <v>2.48</v>
      </c>
      <c r="K10190" s="6" t="n">
        <v>0</v>
      </c>
      <c r="L10190" s="35" t="n">
        <v>-1</v>
      </c>
      <c r="M10190" s="6" t="str">
        <f aca="false">IF(I10190&lt;=0,"Below 0%",IF(I10190&lt;=0.05,"0-5%",IF(I10190&lt;=0.1,"5-10%",IF(I10190&lt;=0.2,"10-20%",IF(I10190&lt;=0.4,"20-40%","Above 40%")))))</f>
        <v>Above 40%</v>
      </c>
      <c r="N10190" s="6" t="str">
        <f aca="false">IF(AND(H10190&gt;=Summary!$B$25,I10190&gt;=Summary!$B$26,I10190&lt;=Summary!$B$27,J10190&gt;=Summary!$B$28,J10190&lt;=Summary!$B$29,F10190*J10190&gt;1),"Yes","No")</f>
        <v>No</v>
      </c>
    </row>
    <row r="10191" customFormat="false" ht="15" hidden="false" customHeight="false" outlineLevel="0" collapsed="false">
      <c r="A10191" s="6" t="s">
        <v>156</v>
      </c>
      <c r="B10191" s="45" t="n">
        <v>44703</v>
      </c>
      <c r="C10191" s="6" t="s">
        <v>206</v>
      </c>
      <c r="D10191" s="6" t="s">
        <v>205</v>
      </c>
      <c r="E10191" s="6" t="s">
        <v>174</v>
      </c>
      <c r="F10191" s="34" t="n">
        <v>0.195120960474014</v>
      </c>
      <c r="G10191" s="34" t="n">
        <v>0.253694021368493</v>
      </c>
      <c r="H10191" s="34" t="n">
        <v>-0.0585730608944786</v>
      </c>
      <c r="I10191" s="34" t="n">
        <v>-0.230880730174562</v>
      </c>
      <c r="J10191" s="35" t="n">
        <v>3.92</v>
      </c>
      <c r="K10191" s="6" t="n">
        <v>0</v>
      </c>
      <c r="L10191" s="35" t="n">
        <v>-1</v>
      </c>
      <c r="M10191" s="6" t="str">
        <f aca="false">IF(I10191&lt;=0,"Below 0%",IF(I10191&lt;=0.05,"0-5%",IF(I10191&lt;=0.1,"5-10%",IF(I10191&lt;=0.2,"10-20%",IF(I10191&lt;=0.4,"20-40%","Above 40%")))))</f>
        <v>Below 0%</v>
      </c>
      <c r="N10191" s="6" t="str">
        <f aca="false">IF(AND(H10191&gt;=Summary!$B$25,I10191&gt;=Summary!$B$26,I10191&lt;=Summary!$B$27,J10191&gt;=Summary!$B$28,J10191&lt;=Summary!$B$29,F10191*J10191&gt;1),"Yes","No")</f>
        <v>No</v>
      </c>
    </row>
    <row r="10192" customFormat="false" ht="15" hidden="false" customHeight="false" outlineLevel="0" collapsed="false">
      <c r="A10192" s="6" t="s">
        <v>156</v>
      </c>
      <c r="B10192" s="45" t="n">
        <v>44703</v>
      </c>
      <c r="C10192" s="6" t="s">
        <v>206</v>
      </c>
      <c r="D10192" s="6" t="s">
        <v>205</v>
      </c>
      <c r="E10192" s="6" t="s">
        <v>177</v>
      </c>
      <c r="F10192" s="34" t="n">
        <v>0.169826060533524</v>
      </c>
      <c r="G10192" s="34" t="n">
        <v>0.345305751307115</v>
      </c>
      <c r="H10192" s="34" t="n">
        <v>-0.175479690773592</v>
      </c>
      <c r="I10192" s="34" t="n">
        <v>-0.508186411924312</v>
      </c>
      <c r="J10192" s="35" t="n">
        <v>2.88</v>
      </c>
      <c r="K10192" s="6" t="n">
        <v>1</v>
      </c>
      <c r="L10192" s="35" t="n">
        <v>1.88</v>
      </c>
      <c r="M10192" s="6" t="str">
        <f aca="false">IF(I10192&lt;=0,"Below 0%",IF(I10192&lt;=0.05,"0-5%",IF(I10192&lt;=0.1,"5-10%",IF(I10192&lt;=0.2,"10-20%",IF(I10192&lt;=0.4,"20-40%","Above 40%")))))</f>
        <v>Below 0%</v>
      </c>
      <c r="N10192" s="6" t="str">
        <f aca="false">IF(AND(H10192&gt;=Summary!$B$25,I10192&gt;=Summary!$B$26,I10192&lt;=Summary!$B$27,J10192&gt;=Summary!$B$28,J10192&lt;=Summary!$B$29,F10192*J10192&gt;1),"Yes","No")</f>
        <v>No</v>
      </c>
    </row>
    <row r="10193" customFormat="false" ht="15" hidden="false" customHeight="false" outlineLevel="0" collapsed="false">
      <c r="A10193" s="6" t="s">
        <v>156</v>
      </c>
      <c r="B10193" s="45" t="n">
        <v>44703</v>
      </c>
      <c r="C10193" s="6" t="s">
        <v>201</v>
      </c>
      <c r="D10193" s="6" t="s">
        <v>189</v>
      </c>
      <c r="E10193" s="6" t="s">
        <v>187</v>
      </c>
      <c r="F10193" s="34" t="n">
        <v>0.49011367559433</v>
      </c>
      <c r="G10193" s="34" t="n">
        <v>0.398563734290844</v>
      </c>
      <c r="H10193" s="34" t="n">
        <v>0.091549941303486</v>
      </c>
      <c r="I10193" s="34" t="n">
        <v>0.229699627504692</v>
      </c>
      <c r="J10193" s="35" t="n">
        <v>2.5</v>
      </c>
      <c r="K10193" s="6" t="n">
        <v>1</v>
      </c>
      <c r="L10193" s="35" t="n">
        <v>1.5</v>
      </c>
      <c r="M10193" s="6" t="str">
        <f aca="false">IF(I10193&lt;=0,"Below 0%",IF(I10193&lt;=0.05,"0-5%",IF(I10193&lt;=0.1,"5-10%",IF(I10193&lt;=0.2,"10-20%",IF(I10193&lt;=0.4,"20-40%","Above 40%")))))</f>
        <v>20-40%</v>
      </c>
      <c r="N10193" s="6" t="str">
        <f aca="false">IF(AND(H10193&gt;=Summary!$B$25,I10193&gt;=Summary!$B$26,I10193&lt;=Summary!$B$27,J10193&gt;=Summary!$B$28,J10193&lt;=Summary!$B$29,F10193*J10193&gt;1),"Yes","No")</f>
        <v>Yes</v>
      </c>
    </row>
    <row r="10194" customFormat="false" ht="15" hidden="false" customHeight="false" outlineLevel="0" collapsed="false">
      <c r="A10194" s="6" t="s">
        <v>156</v>
      </c>
      <c r="B10194" s="45" t="n">
        <v>44703</v>
      </c>
      <c r="C10194" s="6" t="s">
        <v>201</v>
      </c>
      <c r="D10194" s="6" t="s">
        <v>189</v>
      </c>
      <c r="E10194" s="6" t="s">
        <v>174</v>
      </c>
      <c r="F10194" s="34" t="n">
        <v>0.182769149541855</v>
      </c>
      <c r="G10194" s="34" t="n">
        <v>0.269299820466786</v>
      </c>
      <c r="H10194" s="34" t="n">
        <v>-0.0865306709249314</v>
      </c>
      <c r="I10194" s="34" t="n">
        <v>-0.321317224701246</v>
      </c>
      <c r="J10194" s="35" t="n">
        <v>3.7</v>
      </c>
      <c r="K10194" s="6" t="n">
        <v>0</v>
      </c>
      <c r="L10194" s="35" t="n">
        <v>-1</v>
      </c>
      <c r="M10194" s="6" t="str">
        <f aca="false">IF(I10194&lt;=0,"Below 0%",IF(I10194&lt;=0.05,"0-5%",IF(I10194&lt;=0.1,"5-10%",IF(I10194&lt;=0.2,"10-20%",IF(I10194&lt;=0.4,"20-40%","Above 40%")))))</f>
        <v>Below 0%</v>
      </c>
      <c r="N10194" s="6" t="str">
        <f aca="false">IF(AND(H10194&gt;=Summary!$B$25,I10194&gt;=Summary!$B$26,I10194&lt;=Summary!$B$27,J10194&gt;=Summary!$B$28,J10194&lt;=Summary!$B$29,F10194*J10194&gt;1),"Yes","No")</f>
        <v>No</v>
      </c>
    </row>
    <row r="10195" customFormat="false" ht="15" hidden="false" customHeight="false" outlineLevel="0" collapsed="false">
      <c r="A10195" s="6" t="s">
        <v>156</v>
      </c>
      <c r="B10195" s="45" t="n">
        <v>44703</v>
      </c>
      <c r="C10195" s="6" t="s">
        <v>201</v>
      </c>
      <c r="D10195" s="6" t="s">
        <v>189</v>
      </c>
      <c r="E10195" s="6" t="s">
        <v>177</v>
      </c>
      <c r="F10195" s="34" t="n">
        <v>0.32711723446846</v>
      </c>
      <c r="G10195" s="34" t="n">
        <v>0.33213644524237</v>
      </c>
      <c r="H10195" s="34" t="n">
        <v>-0.00501921077390977</v>
      </c>
      <c r="I10195" s="34" t="n">
        <v>-0.0151118940598256</v>
      </c>
      <c r="J10195" s="35" t="n">
        <v>3</v>
      </c>
      <c r="K10195" s="6" t="n">
        <v>0</v>
      </c>
      <c r="L10195" s="35" t="n">
        <v>-1</v>
      </c>
      <c r="M10195" s="6" t="str">
        <f aca="false">IF(I10195&lt;=0,"Below 0%",IF(I10195&lt;=0.05,"0-5%",IF(I10195&lt;=0.1,"5-10%",IF(I10195&lt;=0.2,"10-20%",IF(I10195&lt;=0.4,"20-40%","Above 40%")))))</f>
        <v>Below 0%</v>
      </c>
      <c r="N10195" s="6" t="str">
        <f aca="false">IF(AND(H10195&gt;=Summary!$B$25,I10195&gt;=Summary!$B$26,I10195&lt;=Summary!$B$27,J10195&gt;=Summary!$B$28,J10195&lt;=Summary!$B$29,F10195*J10195&gt;1),"Yes","No")</f>
        <v>No</v>
      </c>
    </row>
    <row r="10196" customFormat="false" ht="15" hidden="false" customHeight="false" outlineLevel="0" collapsed="false">
      <c r="A10196" s="6" t="s">
        <v>156</v>
      </c>
      <c r="B10196" s="45" t="n">
        <v>44703</v>
      </c>
      <c r="C10196" s="6" t="s">
        <v>196</v>
      </c>
      <c r="D10196" s="6" t="s">
        <v>188</v>
      </c>
      <c r="E10196" s="6" t="s">
        <v>187</v>
      </c>
      <c r="F10196" s="34" t="n">
        <v>0.489754766225815</v>
      </c>
      <c r="G10196" s="34" t="n">
        <v>0.427209693234347</v>
      </c>
      <c r="H10196" s="34" t="n">
        <v>0.0625450729914683</v>
      </c>
      <c r="I10196" s="34" t="n">
        <v>0.146403684143841</v>
      </c>
      <c r="J10196" s="35" t="n">
        <v>2.34</v>
      </c>
      <c r="K10196" s="6" t="n">
        <v>0</v>
      </c>
      <c r="L10196" s="35" t="n">
        <v>-1</v>
      </c>
      <c r="M10196" s="6" t="str">
        <f aca="false">IF(I10196&lt;=0,"Below 0%",IF(I10196&lt;=0.05,"0-5%",IF(I10196&lt;=0.1,"5-10%",IF(I10196&lt;=0.2,"10-20%",IF(I10196&lt;=0.4,"20-40%","Above 40%")))))</f>
        <v>10-20%</v>
      </c>
      <c r="N10196" s="6" t="str">
        <f aca="false">IF(AND(H10196&gt;=Summary!$B$25,I10196&gt;=Summary!$B$26,I10196&lt;=Summary!$B$27,J10196&gt;=Summary!$B$28,J10196&lt;=Summary!$B$29,F10196*J10196&gt;1),"Yes","No")</f>
        <v>Yes</v>
      </c>
    </row>
    <row r="10197" customFormat="false" ht="15" hidden="false" customHeight="false" outlineLevel="0" collapsed="false">
      <c r="A10197" s="6" t="s">
        <v>156</v>
      </c>
      <c r="B10197" s="45" t="n">
        <v>44703</v>
      </c>
      <c r="C10197" s="6" t="s">
        <v>196</v>
      </c>
      <c r="D10197" s="6" t="s">
        <v>188</v>
      </c>
      <c r="E10197" s="6" t="s">
        <v>174</v>
      </c>
      <c r="F10197" s="34" t="n">
        <v>0.255212247371674</v>
      </c>
      <c r="G10197" s="34" t="n">
        <v>0.276152122145959</v>
      </c>
      <c r="H10197" s="34" t="n">
        <v>-0.0209398747742852</v>
      </c>
      <c r="I10197" s="34" t="n">
        <v>-0.0758273179708449</v>
      </c>
      <c r="J10197" s="35" t="n">
        <v>3.62</v>
      </c>
      <c r="K10197" s="6" t="n">
        <v>0</v>
      </c>
      <c r="L10197" s="35" t="n">
        <v>-1</v>
      </c>
      <c r="M10197" s="6" t="str">
        <f aca="false">IF(I10197&lt;=0,"Below 0%",IF(I10197&lt;=0.05,"0-5%",IF(I10197&lt;=0.1,"5-10%",IF(I10197&lt;=0.2,"10-20%",IF(I10197&lt;=0.4,"20-40%","Above 40%")))))</f>
        <v>Below 0%</v>
      </c>
      <c r="N10197" s="6" t="str">
        <f aca="false">IF(AND(H10197&gt;=Summary!$B$25,I10197&gt;=Summary!$B$26,I10197&lt;=Summary!$B$27,J10197&gt;=Summary!$B$28,J10197&lt;=Summary!$B$29,F10197*J10197&gt;1),"Yes","No")</f>
        <v>No</v>
      </c>
    </row>
    <row r="10198" customFormat="false" ht="15" hidden="false" customHeight="false" outlineLevel="0" collapsed="false">
      <c r="A10198" s="6" t="s">
        <v>156</v>
      </c>
      <c r="B10198" s="45" t="n">
        <v>44703</v>
      </c>
      <c r="C10198" s="6" t="s">
        <v>196</v>
      </c>
      <c r="D10198" s="6" t="s">
        <v>188</v>
      </c>
      <c r="E10198" s="6" t="s">
        <v>177</v>
      </c>
      <c r="F10198" s="34" t="n">
        <v>0.255033016204834</v>
      </c>
      <c r="G10198" s="34" t="n">
        <v>0.296638184619695</v>
      </c>
      <c r="H10198" s="34" t="n">
        <v>-0.0416051684148606</v>
      </c>
      <c r="I10198" s="34" t="n">
        <v>-0.140255606230198</v>
      </c>
      <c r="J10198" s="35" t="n">
        <v>3.37</v>
      </c>
      <c r="K10198" s="6" t="n">
        <v>1</v>
      </c>
      <c r="L10198" s="35" t="n">
        <v>2.37</v>
      </c>
      <c r="M10198" s="6" t="str">
        <f aca="false">IF(I10198&lt;=0,"Below 0%",IF(I10198&lt;=0.05,"0-5%",IF(I10198&lt;=0.1,"5-10%",IF(I10198&lt;=0.2,"10-20%",IF(I10198&lt;=0.4,"20-40%","Above 40%")))))</f>
        <v>Below 0%</v>
      </c>
      <c r="N10198" s="6" t="str">
        <f aca="false">IF(AND(H10198&gt;=Summary!$B$25,I10198&gt;=Summary!$B$26,I10198&lt;=Summary!$B$27,J10198&gt;=Summary!$B$28,J10198&lt;=Summary!$B$29,F10198*J10198&gt;1),"Yes","No")</f>
        <v>No</v>
      </c>
    </row>
    <row r="10199" customFormat="false" ht="15" hidden="false" customHeight="false" outlineLevel="0" collapsed="false">
      <c r="A10199" s="6" t="s">
        <v>156</v>
      </c>
      <c r="B10199" s="45" t="n">
        <v>44703</v>
      </c>
      <c r="C10199" s="6" t="s">
        <v>190</v>
      </c>
      <c r="D10199" s="6" t="s">
        <v>198</v>
      </c>
      <c r="E10199" s="6" t="s">
        <v>187</v>
      </c>
      <c r="F10199" s="34" t="n">
        <v>0.835061252117157</v>
      </c>
      <c r="G10199" s="34" t="n">
        <v>0.832480120948836</v>
      </c>
      <c r="H10199" s="34" t="n">
        <v>0.00258113116832104</v>
      </c>
      <c r="I10199" s="34" t="n">
        <v>0.00310053189664061</v>
      </c>
      <c r="J10199" s="35" t="n">
        <v>1.22</v>
      </c>
      <c r="K10199" s="6" t="n">
        <v>1</v>
      </c>
      <c r="L10199" s="35" t="n">
        <v>0.22</v>
      </c>
      <c r="M10199" s="6" t="str">
        <f aca="false">IF(I10199&lt;=0,"Below 0%",IF(I10199&lt;=0.05,"0-5%",IF(I10199&lt;=0.1,"5-10%",IF(I10199&lt;=0.2,"10-20%",IF(I10199&lt;=0.4,"20-40%","Above 40%")))))</f>
        <v>0-5%</v>
      </c>
      <c r="N10199" s="6" t="str">
        <f aca="false">IF(AND(H10199&gt;=Summary!$B$25,I10199&gt;=Summary!$B$26,I10199&lt;=Summary!$B$27,J10199&gt;=Summary!$B$28,J10199&lt;=Summary!$B$29,F10199*J10199&gt;1),"Yes","No")</f>
        <v>No</v>
      </c>
    </row>
    <row r="10200" customFormat="false" ht="15" hidden="false" customHeight="false" outlineLevel="0" collapsed="false">
      <c r="A10200" s="6" t="s">
        <v>156</v>
      </c>
      <c r="B10200" s="45" t="n">
        <v>44703</v>
      </c>
      <c r="C10200" s="6" t="s">
        <v>190</v>
      </c>
      <c r="D10200" s="6" t="s">
        <v>198</v>
      </c>
      <c r="E10200" s="6" t="s">
        <v>174</v>
      </c>
      <c r="F10200" s="34" t="n">
        <v>0.112899146974087</v>
      </c>
      <c r="G10200" s="34" t="n">
        <v>0.116738591673285</v>
      </c>
      <c r="H10200" s="34" t="n">
        <v>-0.00383944469919829</v>
      </c>
      <c r="I10200" s="34" t="n">
        <v>-0.0328892497687801</v>
      </c>
      <c r="J10200" s="35" t="n">
        <v>8.7</v>
      </c>
      <c r="K10200" s="6" t="n">
        <v>0</v>
      </c>
      <c r="L10200" s="35" t="n">
        <v>-1</v>
      </c>
      <c r="M10200" s="6" t="str">
        <f aca="false">IF(I10200&lt;=0,"Below 0%",IF(I10200&lt;=0.05,"0-5%",IF(I10200&lt;=0.1,"5-10%",IF(I10200&lt;=0.2,"10-20%",IF(I10200&lt;=0.4,"20-40%","Above 40%")))))</f>
        <v>Below 0%</v>
      </c>
      <c r="N10200" s="6" t="str">
        <f aca="false">IF(AND(H10200&gt;=Summary!$B$25,I10200&gt;=Summary!$B$26,I10200&lt;=Summary!$B$27,J10200&gt;=Summary!$B$28,J10200&lt;=Summary!$B$29,F10200*J10200&gt;1),"Yes","No")</f>
        <v>No</v>
      </c>
    </row>
    <row r="10201" customFormat="false" ht="15" hidden="false" customHeight="false" outlineLevel="0" collapsed="false">
      <c r="A10201" s="6" t="s">
        <v>156</v>
      </c>
      <c r="B10201" s="45" t="n">
        <v>44703</v>
      </c>
      <c r="C10201" s="6" t="s">
        <v>190</v>
      </c>
      <c r="D10201" s="6" t="s">
        <v>198</v>
      </c>
      <c r="E10201" s="6" t="s">
        <v>177</v>
      </c>
      <c r="F10201" s="34" t="n">
        <v>0.0520395673811436</v>
      </c>
      <c r="G10201" s="34" t="n">
        <v>0.050781287377879</v>
      </c>
      <c r="H10201" s="34" t="n">
        <v>0.00125828000326458</v>
      </c>
      <c r="I10201" s="34" t="n">
        <v>0.024778418749043</v>
      </c>
      <c r="J10201" s="35" t="n">
        <v>20</v>
      </c>
      <c r="K10201" s="6" t="n">
        <v>0</v>
      </c>
      <c r="L10201" s="35" t="n">
        <v>-1</v>
      </c>
      <c r="M10201" s="6" t="str">
        <f aca="false">IF(I10201&lt;=0,"Below 0%",IF(I10201&lt;=0.05,"0-5%",IF(I10201&lt;=0.1,"5-10%",IF(I10201&lt;=0.2,"10-20%",IF(I10201&lt;=0.4,"20-40%","Above 40%")))))</f>
        <v>0-5%</v>
      </c>
      <c r="N10201" s="6" t="str">
        <f aca="false">IF(AND(H10201&gt;=Summary!$B$25,I10201&gt;=Summary!$B$26,I10201&lt;=Summary!$B$27,J10201&gt;=Summary!$B$28,J10201&lt;=Summary!$B$29,F10201*J10201&gt;1),"Yes","No")</f>
        <v>No</v>
      </c>
    </row>
    <row r="10202" customFormat="false" ht="15" hidden="false" customHeight="false" outlineLevel="0" collapsed="false">
      <c r="A10202" s="6" t="s">
        <v>156</v>
      </c>
      <c r="B10202" s="45" t="n">
        <v>44703</v>
      </c>
      <c r="C10202" s="6" t="s">
        <v>180</v>
      </c>
      <c r="D10202" s="6" t="s">
        <v>176</v>
      </c>
      <c r="E10202" s="6" t="s">
        <v>187</v>
      </c>
      <c r="F10202" s="34" t="n">
        <v>0.366312295198441</v>
      </c>
      <c r="G10202" s="34" t="n">
        <v>0.310343393309602</v>
      </c>
      <c r="H10202" s="34" t="n">
        <v>0.0559689018888389</v>
      </c>
      <c r="I10202" s="34" t="n">
        <v>0.180345072894798</v>
      </c>
      <c r="J10202" s="35" t="n">
        <v>3.23</v>
      </c>
      <c r="K10202" s="6" t="n">
        <v>1</v>
      </c>
      <c r="L10202" s="35" t="n">
        <v>2.23</v>
      </c>
      <c r="M10202" s="6" t="str">
        <f aca="false">IF(I10202&lt;=0,"Below 0%",IF(I10202&lt;=0.05,"0-5%",IF(I10202&lt;=0.1,"5-10%",IF(I10202&lt;=0.2,"10-20%",IF(I10202&lt;=0.4,"20-40%","Above 40%")))))</f>
        <v>10-20%</v>
      </c>
      <c r="N10202" s="6" t="str">
        <f aca="false">IF(AND(H10202&gt;=Summary!$B$25,I10202&gt;=Summary!$B$26,I10202&lt;=Summary!$B$27,J10202&gt;=Summary!$B$28,J10202&lt;=Summary!$B$29,F10202*J10202&gt;1),"Yes","No")</f>
        <v>Yes</v>
      </c>
    </row>
    <row r="10203" customFormat="false" ht="15" hidden="false" customHeight="false" outlineLevel="0" collapsed="false">
      <c r="A10203" s="6" t="s">
        <v>156</v>
      </c>
      <c r="B10203" s="45" t="n">
        <v>44703</v>
      </c>
      <c r="C10203" s="6" t="s">
        <v>180</v>
      </c>
      <c r="D10203" s="6" t="s">
        <v>176</v>
      </c>
      <c r="E10203" s="6" t="s">
        <v>174</v>
      </c>
      <c r="F10203" s="34" t="n">
        <v>0.237342119216919</v>
      </c>
      <c r="G10203" s="34" t="n">
        <v>0.263099517162733</v>
      </c>
      <c r="H10203" s="34" t="n">
        <v>-0.0257573979458142</v>
      </c>
      <c r="I10203" s="34" t="n">
        <v>-0.0978998297814535</v>
      </c>
      <c r="J10203" s="35" t="n">
        <v>3.81</v>
      </c>
      <c r="K10203" s="6" t="n">
        <v>0</v>
      </c>
      <c r="L10203" s="35" t="n">
        <v>-1</v>
      </c>
      <c r="M10203" s="6" t="str">
        <f aca="false">IF(I10203&lt;=0,"Below 0%",IF(I10203&lt;=0.05,"0-5%",IF(I10203&lt;=0.1,"5-10%",IF(I10203&lt;=0.2,"10-20%",IF(I10203&lt;=0.4,"20-40%","Above 40%")))))</f>
        <v>Below 0%</v>
      </c>
      <c r="N10203" s="6" t="str">
        <f aca="false">IF(AND(H10203&gt;=Summary!$B$25,I10203&gt;=Summary!$B$26,I10203&lt;=Summary!$B$27,J10203&gt;=Summary!$B$28,J10203&lt;=Summary!$B$29,F10203*J10203&gt;1),"Yes","No")</f>
        <v>No</v>
      </c>
    </row>
    <row r="10204" customFormat="false" ht="15" hidden="false" customHeight="false" outlineLevel="0" collapsed="false">
      <c r="A10204" s="6" t="s">
        <v>156</v>
      </c>
      <c r="B10204" s="45" t="n">
        <v>44703</v>
      </c>
      <c r="C10204" s="6" t="s">
        <v>180</v>
      </c>
      <c r="D10204" s="6" t="s">
        <v>176</v>
      </c>
      <c r="E10204" s="6" t="s">
        <v>177</v>
      </c>
      <c r="F10204" s="34" t="n">
        <v>0.396345645189285</v>
      </c>
      <c r="G10204" s="34" t="n">
        <v>0.426557089527665</v>
      </c>
      <c r="H10204" s="34" t="n">
        <v>-0.03021144433838</v>
      </c>
      <c r="I10204" s="34" t="n">
        <v>-0.0708262623693201</v>
      </c>
      <c r="J10204" s="35" t="n">
        <v>2.35</v>
      </c>
      <c r="K10204" s="6" t="n">
        <v>0</v>
      </c>
      <c r="L10204" s="35" t="n">
        <v>-1</v>
      </c>
      <c r="M10204" s="6" t="str">
        <f aca="false">IF(I10204&lt;=0,"Below 0%",IF(I10204&lt;=0.05,"0-5%",IF(I10204&lt;=0.1,"5-10%",IF(I10204&lt;=0.2,"10-20%",IF(I10204&lt;=0.4,"20-40%","Above 40%")))))</f>
        <v>Below 0%</v>
      </c>
      <c r="N10204" s="6" t="str">
        <f aca="false">IF(AND(H10204&gt;=Summary!$B$25,I10204&gt;=Summary!$B$26,I10204&lt;=Summary!$B$27,J10204&gt;=Summary!$B$28,J10204&lt;=Summary!$B$29,F10204*J10204&gt;1),"Yes","No")</f>
        <v>No</v>
      </c>
    </row>
    <row r="10205" customFormat="false" ht="15" hidden="false" customHeight="false" outlineLevel="0" collapsed="false">
      <c r="A10205" s="6" t="s">
        <v>156</v>
      </c>
      <c r="B10205" s="45" t="n">
        <v>44703</v>
      </c>
      <c r="C10205" s="6" t="s">
        <v>195</v>
      </c>
      <c r="D10205" s="6" t="s">
        <v>179</v>
      </c>
      <c r="E10205" s="6" t="s">
        <v>187</v>
      </c>
      <c r="F10205" s="34" t="n">
        <v>0.626386940479279</v>
      </c>
      <c r="G10205" s="34" t="n">
        <v>0.513789195315452</v>
      </c>
      <c r="H10205" s="34" t="n">
        <v>0.112597745163827</v>
      </c>
      <c r="I10205" s="34" t="n">
        <v>0.219151640771066</v>
      </c>
      <c r="J10205" s="35" t="n">
        <v>1.95</v>
      </c>
      <c r="K10205" s="6" t="n">
        <v>1</v>
      </c>
      <c r="L10205" s="35" t="n">
        <v>0.95</v>
      </c>
      <c r="M10205" s="6" t="str">
        <f aca="false">IF(I10205&lt;=0,"Below 0%",IF(I10205&lt;=0.05,"0-5%",IF(I10205&lt;=0.1,"5-10%",IF(I10205&lt;=0.2,"10-20%",IF(I10205&lt;=0.4,"20-40%","Above 40%")))))</f>
        <v>20-40%</v>
      </c>
      <c r="N10205" s="6" t="str">
        <f aca="false">IF(AND(H10205&gt;=Summary!$B$25,I10205&gt;=Summary!$B$26,I10205&lt;=Summary!$B$27,J10205&gt;=Summary!$B$28,J10205&lt;=Summary!$B$29,F10205*J10205&gt;1),"Yes","No")</f>
        <v>Yes</v>
      </c>
    </row>
    <row r="10206" customFormat="false" ht="15" hidden="false" customHeight="false" outlineLevel="0" collapsed="false">
      <c r="A10206" s="6" t="s">
        <v>156</v>
      </c>
      <c r="B10206" s="45" t="n">
        <v>44703</v>
      </c>
      <c r="C10206" s="6" t="s">
        <v>195</v>
      </c>
      <c r="D10206" s="6" t="s">
        <v>179</v>
      </c>
      <c r="E10206" s="6" t="s">
        <v>174</v>
      </c>
      <c r="F10206" s="34" t="n">
        <v>0.212341770529747</v>
      </c>
      <c r="G10206" s="34" t="n">
        <v>0.235738571968266</v>
      </c>
      <c r="H10206" s="34" t="n">
        <v>-0.0233968014385189</v>
      </c>
      <c r="I10206" s="34" t="n">
        <v>-0.0992489317432046</v>
      </c>
      <c r="J10206" s="35" t="n">
        <v>4.25</v>
      </c>
      <c r="K10206" s="6" t="n">
        <v>0</v>
      </c>
      <c r="L10206" s="35" t="n">
        <v>-1</v>
      </c>
      <c r="M10206" s="6" t="str">
        <f aca="false">IF(I10206&lt;=0,"Below 0%",IF(I10206&lt;=0.05,"0-5%",IF(I10206&lt;=0.1,"5-10%",IF(I10206&lt;=0.2,"10-20%",IF(I10206&lt;=0.4,"20-40%","Above 40%")))))</f>
        <v>Below 0%</v>
      </c>
      <c r="N10206" s="6" t="str">
        <f aca="false">IF(AND(H10206&gt;=Summary!$B$25,I10206&gt;=Summary!$B$26,I10206&lt;=Summary!$B$27,J10206&gt;=Summary!$B$28,J10206&lt;=Summary!$B$29,F10206*J10206&gt;1),"Yes","No")</f>
        <v>No</v>
      </c>
    </row>
    <row r="10207" customFormat="false" ht="15" hidden="false" customHeight="false" outlineLevel="0" collapsed="false">
      <c r="A10207" s="6" t="s">
        <v>156</v>
      </c>
      <c r="B10207" s="45" t="n">
        <v>44703</v>
      </c>
      <c r="C10207" s="6" t="s">
        <v>195</v>
      </c>
      <c r="D10207" s="6" t="s">
        <v>179</v>
      </c>
      <c r="E10207" s="6" t="s">
        <v>177</v>
      </c>
      <c r="F10207" s="34" t="n">
        <v>0.161271288990974</v>
      </c>
      <c r="G10207" s="34" t="n">
        <v>0.250472232716283</v>
      </c>
      <c r="H10207" s="34" t="n">
        <v>-0.0892009437253082</v>
      </c>
      <c r="I10207" s="34" t="n">
        <v>-0.356131067934979</v>
      </c>
      <c r="J10207" s="35" t="n">
        <v>4</v>
      </c>
      <c r="K10207" s="6" t="n">
        <v>0</v>
      </c>
      <c r="L10207" s="35" t="n">
        <v>-1</v>
      </c>
      <c r="M10207" s="6" t="str">
        <f aca="false">IF(I10207&lt;=0,"Below 0%",IF(I10207&lt;=0.05,"0-5%",IF(I10207&lt;=0.1,"5-10%",IF(I10207&lt;=0.2,"10-20%",IF(I10207&lt;=0.4,"20-40%","Above 40%")))))</f>
        <v>Below 0%</v>
      </c>
      <c r="N10207" s="6" t="str">
        <f aca="false">IF(AND(H10207&gt;=Summary!$B$25,I10207&gt;=Summary!$B$26,I10207&lt;=Summary!$B$27,J10207&gt;=Summary!$B$28,J10207&lt;=Summary!$B$29,F10207*J10207&gt;1),"Yes","No")</f>
        <v>No</v>
      </c>
    </row>
    <row r="10208" customFormat="false" ht="15" hidden="false" customHeight="false" outlineLevel="0" collapsed="false">
      <c r="A10208" s="6" t="s">
        <v>156</v>
      </c>
      <c r="B10208" s="45" t="n">
        <v>44703</v>
      </c>
      <c r="C10208" s="6" t="s">
        <v>183</v>
      </c>
      <c r="D10208" s="6" t="s">
        <v>203</v>
      </c>
      <c r="E10208" s="6" t="s">
        <v>187</v>
      </c>
      <c r="F10208" s="34" t="n">
        <v>0.879780650138855</v>
      </c>
      <c r="G10208" s="34" t="n">
        <v>0.842483828805954</v>
      </c>
      <c r="H10208" s="34" t="n">
        <v>0.037296821332901</v>
      </c>
      <c r="I10208" s="34" t="n">
        <v>0.0442700738668913</v>
      </c>
      <c r="J10208" s="35" t="n">
        <v>1.19</v>
      </c>
      <c r="K10208" s="6" t="n">
        <v>1</v>
      </c>
      <c r="L10208" s="35" t="n">
        <v>0.19</v>
      </c>
      <c r="M10208" s="6" t="str">
        <f aca="false">IF(I10208&lt;=0,"Below 0%",IF(I10208&lt;=0.05,"0-5%",IF(I10208&lt;=0.1,"5-10%",IF(I10208&lt;=0.2,"10-20%",IF(I10208&lt;=0.4,"20-40%","Above 40%")))))</f>
        <v>0-5%</v>
      </c>
      <c r="N10208" s="6" t="str">
        <f aca="false">IF(AND(H10208&gt;=Summary!$B$25,I10208&gt;=Summary!$B$26,I10208&lt;=Summary!$B$27,J10208&gt;=Summary!$B$28,J10208&lt;=Summary!$B$29,F10208*J10208&gt;1),"Yes","No")</f>
        <v>No</v>
      </c>
    </row>
    <row r="10209" customFormat="false" ht="15" hidden="false" customHeight="false" outlineLevel="0" collapsed="false">
      <c r="A10209" s="6" t="s">
        <v>156</v>
      </c>
      <c r="B10209" s="45" t="n">
        <v>44703</v>
      </c>
      <c r="C10209" s="6" t="s">
        <v>183</v>
      </c>
      <c r="D10209" s="6" t="s">
        <v>203</v>
      </c>
      <c r="E10209" s="6" t="s">
        <v>174</v>
      </c>
      <c r="F10209" s="34" t="n">
        <v>0.0643766820430756</v>
      </c>
      <c r="G10209" s="34" t="n">
        <v>0.11392679048626</v>
      </c>
      <c r="H10209" s="34" t="n">
        <v>-0.0495501084431841</v>
      </c>
      <c r="I10209" s="34" t="n">
        <v>-0.434929380804072</v>
      </c>
      <c r="J10209" s="35" t="n">
        <v>8.8</v>
      </c>
      <c r="K10209" s="6" t="n">
        <v>0</v>
      </c>
      <c r="L10209" s="35" t="n">
        <v>-1</v>
      </c>
      <c r="M10209" s="6" t="str">
        <f aca="false">IF(I10209&lt;=0,"Below 0%",IF(I10209&lt;=0.05,"0-5%",IF(I10209&lt;=0.1,"5-10%",IF(I10209&lt;=0.2,"10-20%",IF(I10209&lt;=0.4,"20-40%","Above 40%")))))</f>
        <v>Below 0%</v>
      </c>
      <c r="N10209" s="6" t="str">
        <f aca="false">IF(AND(H10209&gt;=Summary!$B$25,I10209&gt;=Summary!$B$26,I10209&lt;=Summary!$B$27,J10209&gt;=Summary!$B$28,J10209&lt;=Summary!$B$29,F10209*J10209&gt;1),"Yes","No")</f>
        <v>No</v>
      </c>
    </row>
    <row r="10210" customFormat="false" ht="15" hidden="false" customHeight="false" outlineLevel="0" collapsed="false">
      <c r="A10210" s="6" t="s">
        <v>156</v>
      </c>
      <c r="B10210" s="45" t="n">
        <v>44703</v>
      </c>
      <c r="C10210" s="6" t="s">
        <v>183</v>
      </c>
      <c r="D10210" s="6" t="s">
        <v>203</v>
      </c>
      <c r="E10210" s="6" t="s">
        <v>177</v>
      </c>
      <c r="F10210" s="34" t="n">
        <v>0.0558427423238754</v>
      </c>
      <c r="G10210" s="34" t="n">
        <v>0.0435893807077863</v>
      </c>
      <c r="H10210" s="34" t="n">
        <v>0.0122533616160891</v>
      </c>
      <c r="I10210" s="34" t="n">
        <v>0.281108871406845</v>
      </c>
      <c r="J10210" s="35" t="n">
        <v>23</v>
      </c>
      <c r="K10210" s="6" t="n">
        <v>0</v>
      </c>
      <c r="L10210" s="35" t="n">
        <v>-1</v>
      </c>
      <c r="M10210" s="6" t="str">
        <f aca="false">IF(I10210&lt;=0,"Below 0%",IF(I10210&lt;=0.05,"0-5%",IF(I10210&lt;=0.1,"5-10%",IF(I10210&lt;=0.2,"10-20%",IF(I10210&lt;=0.4,"20-40%","Above 40%")))))</f>
        <v>20-40%</v>
      </c>
      <c r="N10210" s="6" t="str">
        <f aca="false">IF(AND(H10210&gt;=Summary!$B$25,I10210&gt;=Summary!$B$26,I10210&lt;=Summary!$B$27,J10210&gt;=Summary!$B$28,J10210&lt;=Summary!$B$29,F10210*J10210&gt;1),"Yes","No")</f>
        <v>No</v>
      </c>
    </row>
    <row r="10211" customFormat="false" ht="15" hidden="false" customHeight="false" outlineLevel="0" collapsed="false">
      <c r="A10211" s="6" t="s">
        <v>156</v>
      </c>
      <c r="B10211" s="45" t="n">
        <v>44703</v>
      </c>
      <c r="C10211" s="6" t="s">
        <v>194</v>
      </c>
      <c r="D10211" s="6" t="s">
        <v>182</v>
      </c>
      <c r="E10211" s="6" t="s">
        <v>187</v>
      </c>
      <c r="F10211" s="34" t="n">
        <v>0.717661261558533</v>
      </c>
      <c r="G10211" s="34" t="n">
        <v>0.846118084611809</v>
      </c>
      <c r="H10211" s="34" t="n">
        <v>-0.128456823053276</v>
      </c>
      <c r="I10211" s="34" t="n">
        <v>-0.15181902548769</v>
      </c>
      <c r="J10211" s="35" t="n">
        <v>1.2</v>
      </c>
      <c r="K10211" s="6" t="n">
        <v>1</v>
      </c>
      <c r="L10211" s="35" t="n">
        <v>0.2</v>
      </c>
      <c r="M10211" s="6" t="str">
        <f aca="false">IF(I10211&lt;=0,"Below 0%",IF(I10211&lt;=0.05,"0-5%",IF(I10211&lt;=0.1,"5-10%",IF(I10211&lt;=0.2,"10-20%",IF(I10211&lt;=0.4,"20-40%","Above 40%")))))</f>
        <v>Below 0%</v>
      </c>
      <c r="N10211" s="6" t="str">
        <f aca="false">IF(AND(H10211&gt;=Summary!$B$25,I10211&gt;=Summary!$B$26,I10211&lt;=Summary!$B$27,J10211&gt;=Summary!$B$28,J10211&lt;=Summary!$B$29,F10211*J10211&gt;1),"Yes","No")</f>
        <v>No</v>
      </c>
    </row>
    <row r="10212" customFormat="false" ht="15" hidden="false" customHeight="false" outlineLevel="0" collapsed="false">
      <c r="A10212" s="6" t="s">
        <v>156</v>
      </c>
      <c r="B10212" s="45" t="n">
        <v>44703</v>
      </c>
      <c r="C10212" s="6" t="s">
        <v>194</v>
      </c>
      <c r="D10212" s="6" t="s">
        <v>182</v>
      </c>
      <c r="E10212" s="6" t="s">
        <v>174</v>
      </c>
      <c r="F10212" s="34" t="n">
        <v>0.223941773176193</v>
      </c>
      <c r="G10212" s="34" t="n">
        <v>0.111576011157601</v>
      </c>
      <c r="H10212" s="34" t="n">
        <v>0.112365762018592</v>
      </c>
      <c r="I10212" s="34" t="n">
        <v>1.00707814209163</v>
      </c>
      <c r="J10212" s="35" t="n">
        <v>9.1</v>
      </c>
      <c r="K10212" s="6" t="n">
        <v>0</v>
      </c>
      <c r="L10212" s="35" t="n">
        <v>-1</v>
      </c>
      <c r="M10212" s="6" t="str">
        <f aca="false">IF(I10212&lt;=0,"Below 0%",IF(I10212&lt;=0.05,"0-5%",IF(I10212&lt;=0.1,"5-10%",IF(I10212&lt;=0.2,"10-20%",IF(I10212&lt;=0.4,"20-40%","Above 40%")))))</f>
        <v>Above 40%</v>
      </c>
      <c r="N10212" s="6" t="str">
        <f aca="false">IF(AND(H10212&gt;=Summary!$B$25,I10212&gt;=Summary!$B$26,I10212&lt;=Summary!$B$27,J10212&gt;=Summary!$B$28,J10212&lt;=Summary!$B$29,F10212*J10212&gt;1),"Yes","No")</f>
        <v>No</v>
      </c>
    </row>
    <row r="10213" customFormat="false" ht="15" hidden="false" customHeight="false" outlineLevel="0" collapsed="false">
      <c r="A10213" s="6" t="s">
        <v>156</v>
      </c>
      <c r="B10213" s="45" t="n">
        <v>44703</v>
      </c>
      <c r="C10213" s="6" t="s">
        <v>194</v>
      </c>
      <c r="D10213" s="6" t="s">
        <v>182</v>
      </c>
      <c r="E10213" s="6" t="s">
        <v>177</v>
      </c>
      <c r="F10213" s="34" t="n">
        <v>0.0583970174193382</v>
      </c>
      <c r="G10213" s="34" t="n">
        <v>0.0423059042305904</v>
      </c>
      <c r="H10213" s="34" t="n">
        <v>0.0160911131887478</v>
      </c>
      <c r="I10213" s="34" t="n">
        <v>0.380351477681281</v>
      </c>
      <c r="J10213" s="35" t="n">
        <v>24</v>
      </c>
      <c r="K10213" s="6" t="n">
        <v>0</v>
      </c>
      <c r="L10213" s="35" t="n">
        <v>-1</v>
      </c>
      <c r="M10213" s="6" t="str">
        <f aca="false">IF(I10213&lt;=0,"Below 0%",IF(I10213&lt;=0.05,"0-5%",IF(I10213&lt;=0.1,"5-10%",IF(I10213&lt;=0.2,"10-20%",IF(I10213&lt;=0.4,"20-40%","Above 40%")))))</f>
        <v>20-40%</v>
      </c>
      <c r="N10213" s="6" t="str">
        <f aca="false">IF(AND(H10213&gt;=Summary!$B$25,I10213&gt;=Summary!$B$26,I10213&lt;=Summary!$B$27,J10213&gt;=Summary!$B$28,J10213&lt;=Summary!$B$29,F10213*J10213&gt;1),"Yes","No")</f>
        <v>No</v>
      </c>
    </row>
    <row r="10214" customFormat="false" ht="15" hidden="false" customHeight="false" outlineLevel="0" collapsed="false">
      <c r="A10214" s="6" t="s">
        <v>156</v>
      </c>
      <c r="B10214" s="45" t="n">
        <v>44703</v>
      </c>
      <c r="C10214" s="6" t="s">
        <v>172</v>
      </c>
      <c r="D10214" s="6" t="s">
        <v>181</v>
      </c>
      <c r="E10214" s="6" t="s">
        <v>187</v>
      </c>
      <c r="F10214" s="34" t="n">
        <v>0.111397735774517</v>
      </c>
      <c r="G10214" s="34" t="n">
        <v>0.0773116438356165</v>
      </c>
      <c r="H10214" s="34" t="n">
        <v>0.0340860919389006</v>
      </c>
      <c r="I10214" s="34" t="n">
        <v>0.440892086208593</v>
      </c>
      <c r="J10214" s="35" t="n">
        <v>13</v>
      </c>
      <c r="K10214" s="6" t="n">
        <v>0</v>
      </c>
      <c r="L10214" s="35" t="n">
        <v>-1</v>
      </c>
      <c r="M10214" s="6" t="str">
        <f aca="false">IF(I10214&lt;=0,"Below 0%",IF(I10214&lt;=0.05,"0-5%",IF(I10214&lt;=0.1,"5-10%",IF(I10214&lt;=0.2,"10-20%",IF(I10214&lt;=0.4,"20-40%","Above 40%")))))</f>
        <v>Above 40%</v>
      </c>
      <c r="N10214" s="6" t="str">
        <f aca="false">IF(AND(H10214&gt;=Summary!$B$25,I10214&gt;=Summary!$B$26,I10214&lt;=Summary!$B$27,J10214&gt;=Summary!$B$28,J10214&lt;=Summary!$B$29,F10214*J10214&gt;1),"Yes","No")</f>
        <v>No</v>
      </c>
    </row>
    <row r="10215" customFormat="false" ht="15" hidden="false" customHeight="false" outlineLevel="0" collapsed="false">
      <c r="A10215" s="6" t="s">
        <v>156</v>
      </c>
      <c r="B10215" s="45" t="n">
        <v>44703</v>
      </c>
      <c r="C10215" s="6" t="s">
        <v>172</v>
      </c>
      <c r="D10215" s="6" t="s">
        <v>181</v>
      </c>
      <c r="E10215" s="6" t="s">
        <v>174</v>
      </c>
      <c r="F10215" s="34" t="n">
        <v>0.0858423635363579</v>
      </c>
      <c r="G10215" s="34" t="n">
        <v>0.143578767123288</v>
      </c>
      <c r="H10215" s="34" t="n">
        <v>-0.0577364035869298</v>
      </c>
      <c r="I10215" s="34" t="n">
        <v>-0.402123550325188</v>
      </c>
      <c r="J10215" s="35" t="n">
        <v>7</v>
      </c>
      <c r="K10215" s="6" t="n">
        <v>0</v>
      </c>
      <c r="L10215" s="35" t="n">
        <v>-1</v>
      </c>
      <c r="M10215" s="6" t="str">
        <f aca="false">IF(I10215&lt;=0,"Below 0%",IF(I10215&lt;=0.05,"0-5%",IF(I10215&lt;=0.1,"5-10%",IF(I10215&lt;=0.2,"10-20%",IF(I10215&lt;=0.4,"20-40%","Above 40%")))))</f>
        <v>Below 0%</v>
      </c>
      <c r="N10215" s="6" t="str">
        <f aca="false">IF(AND(H10215&gt;=Summary!$B$25,I10215&gt;=Summary!$B$26,I10215&lt;=Summary!$B$27,J10215&gt;=Summary!$B$28,J10215&lt;=Summary!$B$29,F10215*J10215&gt;1),"Yes","No")</f>
        <v>No</v>
      </c>
    </row>
    <row r="10216" customFormat="false" ht="15" hidden="false" customHeight="false" outlineLevel="0" collapsed="false">
      <c r="A10216" s="6" t="s">
        <v>156</v>
      </c>
      <c r="B10216" s="45" t="n">
        <v>44703</v>
      </c>
      <c r="C10216" s="6" t="s">
        <v>172</v>
      </c>
      <c r="D10216" s="6" t="s">
        <v>181</v>
      </c>
      <c r="E10216" s="6" t="s">
        <v>177</v>
      </c>
      <c r="F10216" s="34" t="n">
        <v>0.802759885787964</v>
      </c>
      <c r="G10216" s="34" t="n">
        <v>0.779109589041096</v>
      </c>
      <c r="H10216" s="34" t="n">
        <v>0.023650296746868</v>
      </c>
      <c r="I10216" s="34" t="n">
        <v>0.0303555457146614</v>
      </c>
      <c r="J10216" s="35" t="n">
        <v>1.29</v>
      </c>
      <c r="K10216" s="6" t="n">
        <v>1</v>
      </c>
      <c r="L10216" s="35" t="n">
        <v>0.29</v>
      </c>
      <c r="M10216" s="6" t="str">
        <f aca="false">IF(I10216&lt;=0,"Below 0%",IF(I10216&lt;=0.05,"0-5%",IF(I10216&lt;=0.1,"5-10%",IF(I10216&lt;=0.2,"10-20%",IF(I10216&lt;=0.4,"20-40%","Above 40%")))))</f>
        <v>0-5%</v>
      </c>
      <c r="N10216" s="6" t="str">
        <f aca="false">IF(AND(H10216&gt;=Summary!$B$25,I10216&gt;=Summary!$B$26,I10216&lt;=Summary!$B$27,J10216&gt;=Summary!$B$28,J10216&lt;=Summary!$B$29,F10216*J10216&gt;1),"Yes","No")</f>
        <v>No</v>
      </c>
    </row>
    <row r="10217" customFormat="false" ht="15" hidden="false" customHeight="false" outlineLevel="0" collapsed="false">
      <c r="A10217" s="6" t="s">
        <v>157</v>
      </c>
      <c r="B10217" s="45" t="n">
        <v>44778</v>
      </c>
      <c r="C10217" s="6" t="s">
        <v>180</v>
      </c>
      <c r="D10217" s="6" t="s">
        <v>185</v>
      </c>
      <c r="E10217" s="6" t="s">
        <v>187</v>
      </c>
      <c r="F10217" s="34" t="n">
        <v>0.147467494010925</v>
      </c>
      <c r="G10217" s="34" t="n">
        <v>0.218535977941831</v>
      </c>
      <c r="H10217" s="34" t="n">
        <v>-0.0710684839309052</v>
      </c>
      <c r="I10217" s="34" t="n">
        <v>-0.325202671890585</v>
      </c>
      <c r="J10217" s="35" t="n">
        <v>4.6</v>
      </c>
      <c r="K10217" s="6" t="n">
        <v>0</v>
      </c>
      <c r="L10217" s="35" t="n">
        <v>-1</v>
      </c>
      <c r="M10217" s="6" t="str">
        <f aca="false">IF(I10217&lt;=0,"Below 0%",IF(I10217&lt;=0.05,"0-5%",IF(I10217&lt;=0.1,"5-10%",IF(I10217&lt;=0.2,"10-20%",IF(I10217&lt;=0.4,"20-40%","Above 40%")))))</f>
        <v>Below 0%</v>
      </c>
      <c r="N10217" s="6" t="str">
        <f aca="false">IF(AND(H10217&gt;=Summary!$B$25,I10217&gt;=Summary!$B$26,I10217&lt;=Summary!$B$27,J10217&gt;=Summary!$B$28,J10217&lt;=Summary!$B$29,F10217*J10217&gt;1),"Yes","No")</f>
        <v>No</v>
      </c>
    </row>
    <row r="10218" customFormat="false" ht="15" hidden="false" customHeight="false" outlineLevel="0" collapsed="false">
      <c r="A10218" s="6" t="s">
        <v>157</v>
      </c>
      <c r="B10218" s="45" t="n">
        <v>44778</v>
      </c>
      <c r="C10218" s="6" t="s">
        <v>180</v>
      </c>
      <c r="D10218" s="6" t="s">
        <v>185</v>
      </c>
      <c r="E10218" s="6" t="s">
        <v>174</v>
      </c>
      <c r="F10218" s="34" t="n">
        <v>0.215948551893234</v>
      </c>
      <c r="G10218" s="34" t="n">
        <v>0.265943253580005</v>
      </c>
      <c r="H10218" s="34" t="n">
        <v>-0.0499947016867711</v>
      </c>
      <c r="I10218" s="34" t="n">
        <v>-0.187990110723869</v>
      </c>
      <c r="J10218" s="35" t="n">
        <v>3.78</v>
      </c>
      <c r="K10218" s="6" t="n">
        <v>0</v>
      </c>
      <c r="L10218" s="35" t="n">
        <v>-1</v>
      </c>
      <c r="M10218" s="6" t="str">
        <f aca="false">IF(I10218&lt;=0,"Below 0%",IF(I10218&lt;=0.05,"0-5%",IF(I10218&lt;=0.1,"5-10%",IF(I10218&lt;=0.2,"10-20%",IF(I10218&lt;=0.4,"20-40%","Above 40%")))))</f>
        <v>Below 0%</v>
      </c>
      <c r="N10218" s="6" t="str">
        <f aca="false">IF(AND(H10218&gt;=Summary!$B$25,I10218&gt;=Summary!$B$26,I10218&lt;=Summary!$B$27,J10218&gt;=Summary!$B$28,J10218&lt;=Summary!$B$29,F10218*J10218&gt;1),"Yes","No")</f>
        <v>No</v>
      </c>
    </row>
    <row r="10219" customFormat="false" ht="15" hidden="false" customHeight="false" outlineLevel="0" collapsed="false">
      <c r="A10219" s="6" t="s">
        <v>157</v>
      </c>
      <c r="B10219" s="45" t="n">
        <v>44778</v>
      </c>
      <c r="C10219" s="6" t="s">
        <v>180</v>
      </c>
      <c r="D10219" s="6" t="s">
        <v>185</v>
      </c>
      <c r="E10219" s="6" t="s">
        <v>177</v>
      </c>
      <c r="F10219" s="34" t="n">
        <v>0.636583983898163</v>
      </c>
      <c r="G10219" s="34" t="n">
        <v>0.515520768478164</v>
      </c>
      <c r="H10219" s="34" t="n">
        <v>0.121063215419999</v>
      </c>
      <c r="I10219" s="34" t="n">
        <v>0.234836737571954</v>
      </c>
      <c r="J10219" s="35" t="n">
        <v>1.95</v>
      </c>
      <c r="K10219" s="6" t="n">
        <v>1</v>
      </c>
      <c r="L10219" s="35" t="n">
        <v>0.95</v>
      </c>
      <c r="M10219" s="6" t="str">
        <f aca="false">IF(I10219&lt;=0,"Below 0%",IF(I10219&lt;=0.05,"0-5%",IF(I10219&lt;=0.1,"5-10%",IF(I10219&lt;=0.2,"10-20%",IF(I10219&lt;=0.4,"20-40%","Above 40%")))))</f>
        <v>20-40%</v>
      </c>
      <c r="N10219" s="6" t="str">
        <f aca="false">IF(AND(H10219&gt;=Summary!$B$25,I10219&gt;=Summary!$B$26,I10219&lt;=Summary!$B$27,J10219&gt;=Summary!$B$28,J10219&lt;=Summary!$B$29,F10219*J10219&gt;1),"Yes","No")</f>
        <v>Yes</v>
      </c>
    </row>
    <row r="10220" customFormat="false" ht="15" hidden="false" customHeight="false" outlineLevel="0" collapsed="false">
      <c r="A10220" s="6" t="s">
        <v>157</v>
      </c>
      <c r="B10220" s="45" t="n">
        <v>44779</v>
      </c>
      <c r="C10220" s="6" t="s">
        <v>199</v>
      </c>
      <c r="D10220" s="6" t="s">
        <v>182</v>
      </c>
      <c r="E10220" s="6" t="s">
        <v>187</v>
      </c>
      <c r="F10220" s="34" t="n">
        <v>0.292181253433228</v>
      </c>
      <c r="G10220" s="34" t="n">
        <v>0.250146455770357</v>
      </c>
      <c r="H10220" s="34" t="n">
        <v>0.0420347976628702</v>
      </c>
      <c r="I10220" s="34" t="n">
        <v>0.168040748502387</v>
      </c>
      <c r="J10220" s="35" t="n">
        <v>4</v>
      </c>
      <c r="K10220" s="6" t="n">
        <v>1</v>
      </c>
      <c r="L10220" s="35" t="n">
        <v>3</v>
      </c>
      <c r="M10220" s="6" t="str">
        <f aca="false">IF(I10220&lt;=0,"Below 0%",IF(I10220&lt;=0.05,"0-5%",IF(I10220&lt;=0.1,"5-10%",IF(I10220&lt;=0.2,"10-20%",IF(I10220&lt;=0.4,"20-40%","Above 40%")))))</f>
        <v>10-20%</v>
      </c>
      <c r="N10220" s="6" t="str">
        <f aca="false">IF(AND(H10220&gt;=Summary!$B$25,I10220&gt;=Summary!$B$26,I10220&lt;=Summary!$B$27,J10220&gt;=Summary!$B$28,J10220&lt;=Summary!$B$29,F10220*J10220&gt;1),"Yes","No")</f>
        <v>Yes</v>
      </c>
    </row>
    <row r="10221" customFormat="false" ht="15" hidden="false" customHeight="false" outlineLevel="0" collapsed="false">
      <c r="A10221" s="6" t="s">
        <v>157</v>
      </c>
      <c r="B10221" s="45" t="n">
        <v>44779</v>
      </c>
      <c r="C10221" s="6" t="s">
        <v>199</v>
      </c>
      <c r="D10221" s="6" t="s">
        <v>182</v>
      </c>
      <c r="E10221" s="6" t="s">
        <v>174</v>
      </c>
      <c r="F10221" s="34" t="n">
        <v>0.330217450857163</v>
      </c>
      <c r="G10221" s="34" t="n">
        <v>0.273384104667057</v>
      </c>
      <c r="H10221" s="34" t="n">
        <v>0.0568333461901053</v>
      </c>
      <c r="I10221" s="34" t="n">
        <v>0.207888261313949</v>
      </c>
      <c r="J10221" s="35" t="n">
        <v>3.66</v>
      </c>
      <c r="K10221" s="6" t="n">
        <v>0</v>
      </c>
      <c r="L10221" s="35" t="n">
        <v>-1</v>
      </c>
      <c r="M10221" s="6" t="str">
        <f aca="false">IF(I10221&lt;=0,"Below 0%",IF(I10221&lt;=0.05,"0-5%",IF(I10221&lt;=0.1,"5-10%",IF(I10221&lt;=0.2,"10-20%",IF(I10221&lt;=0.4,"20-40%","Above 40%")))))</f>
        <v>20-40%</v>
      </c>
      <c r="N10221" s="6" t="str">
        <f aca="false">IF(AND(H10221&gt;=Summary!$B$25,I10221&gt;=Summary!$B$26,I10221&lt;=Summary!$B$27,J10221&gt;=Summary!$B$28,J10221&lt;=Summary!$B$29,F10221*J10221&gt;1),"Yes","No")</f>
        <v>Yes</v>
      </c>
    </row>
    <row r="10222" customFormat="false" ht="15" hidden="false" customHeight="false" outlineLevel="0" collapsed="false">
      <c r="A10222" s="6" t="s">
        <v>157</v>
      </c>
      <c r="B10222" s="45" t="n">
        <v>44779</v>
      </c>
      <c r="C10222" s="6" t="s">
        <v>199</v>
      </c>
      <c r="D10222" s="6" t="s">
        <v>182</v>
      </c>
      <c r="E10222" s="6" t="s">
        <v>177</v>
      </c>
      <c r="F10222" s="34" t="n">
        <v>0.377601325511932</v>
      </c>
      <c r="G10222" s="34" t="n">
        <v>0.476469439562585</v>
      </c>
      <c r="H10222" s="34" t="n">
        <v>-0.098868114050653</v>
      </c>
      <c r="I10222" s="34" t="n">
        <v>-0.207501480349752</v>
      </c>
      <c r="J10222" s="35" t="n">
        <v>2.1</v>
      </c>
      <c r="K10222" s="6" t="n">
        <v>0</v>
      </c>
      <c r="L10222" s="35" t="n">
        <v>-1</v>
      </c>
      <c r="M10222" s="6" t="str">
        <f aca="false">IF(I10222&lt;=0,"Below 0%",IF(I10222&lt;=0.05,"0-5%",IF(I10222&lt;=0.1,"5-10%",IF(I10222&lt;=0.2,"10-20%",IF(I10222&lt;=0.4,"20-40%","Above 40%")))))</f>
        <v>Below 0%</v>
      </c>
      <c r="N10222" s="6" t="str">
        <f aca="false">IF(AND(H10222&gt;=Summary!$B$25,I10222&gt;=Summary!$B$26,I10222&lt;=Summary!$B$27,J10222&gt;=Summary!$B$28,J10222&lt;=Summary!$B$29,F10222*J10222&gt;1),"Yes","No")</f>
        <v>No</v>
      </c>
    </row>
    <row r="10223" customFormat="false" ht="15" hidden="false" customHeight="false" outlineLevel="0" collapsed="false">
      <c r="A10223" s="6" t="s">
        <v>157</v>
      </c>
      <c r="B10223" s="45" t="n">
        <v>44779</v>
      </c>
      <c r="C10223" s="6" t="s">
        <v>173</v>
      </c>
      <c r="D10223" s="6" t="s">
        <v>190</v>
      </c>
      <c r="E10223" s="6" t="s">
        <v>187</v>
      </c>
      <c r="F10223" s="34" t="n">
        <v>0.123870611190796</v>
      </c>
      <c r="G10223" s="34" t="n">
        <v>0.163798136428388</v>
      </c>
      <c r="H10223" s="34" t="n">
        <v>-0.0399275252375921</v>
      </c>
      <c r="I10223" s="34" t="n">
        <v>-0.243760558625453</v>
      </c>
      <c r="J10223" s="35" t="n">
        <v>6.1</v>
      </c>
      <c r="K10223" s="6" t="n">
        <v>0</v>
      </c>
      <c r="L10223" s="35" t="n">
        <v>-1</v>
      </c>
      <c r="M10223" s="6" t="str">
        <f aca="false">IF(I10223&lt;=0,"Below 0%",IF(I10223&lt;=0.05,"0-5%",IF(I10223&lt;=0.1,"5-10%",IF(I10223&lt;=0.2,"10-20%",IF(I10223&lt;=0.4,"20-40%","Above 40%")))))</f>
        <v>Below 0%</v>
      </c>
      <c r="N10223" s="6" t="str">
        <f aca="false">IF(AND(H10223&gt;=Summary!$B$25,I10223&gt;=Summary!$B$26,I10223&lt;=Summary!$B$27,J10223&gt;=Summary!$B$28,J10223&lt;=Summary!$B$29,F10223*J10223&gt;1),"Yes","No")</f>
        <v>No</v>
      </c>
    </row>
    <row r="10224" customFormat="false" ht="15" hidden="false" customHeight="false" outlineLevel="0" collapsed="false">
      <c r="A10224" s="6" t="s">
        <v>157</v>
      </c>
      <c r="B10224" s="45" t="n">
        <v>44779</v>
      </c>
      <c r="C10224" s="6" t="s">
        <v>173</v>
      </c>
      <c r="D10224" s="6" t="s">
        <v>190</v>
      </c>
      <c r="E10224" s="6" t="s">
        <v>174</v>
      </c>
      <c r="F10224" s="34" t="n">
        <v>0.250431329011917</v>
      </c>
      <c r="G10224" s="34" t="n">
        <v>0.237897293384087</v>
      </c>
      <c r="H10224" s="34" t="n">
        <v>0.0125340356278299</v>
      </c>
      <c r="I10224" s="34" t="n">
        <v>0.052686751705046</v>
      </c>
      <c r="J10224" s="35" t="n">
        <v>4.2</v>
      </c>
      <c r="K10224" s="6" t="n">
        <v>0</v>
      </c>
      <c r="L10224" s="35" t="n">
        <v>-1</v>
      </c>
      <c r="M10224" s="6" t="str">
        <f aca="false">IF(I10224&lt;=0,"Below 0%",IF(I10224&lt;=0.05,"0-5%",IF(I10224&lt;=0.1,"5-10%",IF(I10224&lt;=0.2,"10-20%",IF(I10224&lt;=0.4,"20-40%","Above 40%")))))</f>
        <v>5-10%</v>
      </c>
      <c r="N10224" s="6" t="str">
        <f aca="false">IF(AND(H10224&gt;=Summary!$B$25,I10224&gt;=Summary!$B$26,I10224&lt;=Summary!$B$27,J10224&gt;=Summary!$B$28,J10224&lt;=Summary!$B$29,F10224*J10224&gt;1),"Yes","No")</f>
        <v>No</v>
      </c>
    </row>
    <row r="10225" customFormat="false" ht="15" hidden="false" customHeight="false" outlineLevel="0" collapsed="false">
      <c r="A10225" s="6" t="s">
        <v>157</v>
      </c>
      <c r="B10225" s="45" t="n">
        <v>44779</v>
      </c>
      <c r="C10225" s="6" t="s">
        <v>173</v>
      </c>
      <c r="D10225" s="6" t="s">
        <v>190</v>
      </c>
      <c r="E10225" s="6" t="s">
        <v>177</v>
      </c>
      <c r="F10225" s="34" t="n">
        <v>0.625698089599609</v>
      </c>
      <c r="G10225" s="34" t="n">
        <v>0.598304570187525</v>
      </c>
      <c r="H10225" s="34" t="n">
        <v>0.0273935194120846</v>
      </c>
      <c r="I10225" s="34" t="n">
        <v>0.0457852417933207</v>
      </c>
      <c r="J10225" s="35" t="n">
        <v>1.67</v>
      </c>
      <c r="K10225" s="6" t="n">
        <v>1</v>
      </c>
      <c r="L10225" s="35" t="n">
        <v>0.67</v>
      </c>
      <c r="M10225" s="6" t="str">
        <f aca="false">IF(I10225&lt;=0,"Below 0%",IF(I10225&lt;=0.05,"0-5%",IF(I10225&lt;=0.1,"5-10%",IF(I10225&lt;=0.2,"10-20%",IF(I10225&lt;=0.4,"20-40%","Above 40%")))))</f>
        <v>0-5%</v>
      </c>
      <c r="N10225" s="6" t="str">
        <f aca="false">IF(AND(H10225&gt;=Summary!$B$25,I10225&gt;=Summary!$B$26,I10225&lt;=Summary!$B$27,J10225&gt;=Summary!$B$28,J10225&lt;=Summary!$B$29,F10225*J10225&gt;1),"Yes","No")</f>
        <v>No</v>
      </c>
    </row>
    <row r="10226" customFormat="false" ht="15" hidden="false" customHeight="false" outlineLevel="0" collapsed="false">
      <c r="A10226" s="6" t="s">
        <v>157</v>
      </c>
      <c r="B10226" s="45" t="n">
        <v>44779</v>
      </c>
      <c r="C10226" s="6" t="s">
        <v>184</v>
      </c>
      <c r="D10226" s="6" t="s">
        <v>183</v>
      </c>
      <c r="E10226" s="6" t="s">
        <v>187</v>
      </c>
      <c r="F10226" s="34" t="n">
        <v>0.11671194434166</v>
      </c>
      <c r="G10226" s="34" t="n">
        <v>0.0771907857182316</v>
      </c>
      <c r="H10226" s="34" t="n">
        <v>0.039521158623428</v>
      </c>
      <c r="I10226" s="34" t="n">
        <v>0.51199321597388</v>
      </c>
      <c r="J10226" s="35" t="n">
        <v>13</v>
      </c>
      <c r="K10226" s="6" t="n">
        <v>0</v>
      </c>
      <c r="L10226" s="35" t="n">
        <v>-1</v>
      </c>
      <c r="M10226" s="6" t="str">
        <f aca="false">IF(I10226&lt;=0,"Below 0%",IF(I10226&lt;=0.05,"0-5%",IF(I10226&lt;=0.1,"5-10%",IF(I10226&lt;=0.2,"10-20%",IF(I10226&lt;=0.4,"20-40%","Above 40%")))))</f>
        <v>Above 40%</v>
      </c>
      <c r="N10226" s="6" t="str">
        <f aca="false">IF(AND(H10226&gt;=Summary!$B$25,I10226&gt;=Summary!$B$26,I10226&lt;=Summary!$B$27,J10226&gt;=Summary!$B$28,J10226&lt;=Summary!$B$29,F10226*J10226&gt;1),"Yes","No")</f>
        <v>No</v>
      </c>
    </row>
    <row r="10227" customFormat="false" ht="15" hidden="false" customHeight="false" outlineLevel="0" collapsed="false">
      <c r="A10227" s="6" t="s">
        <v>157</v>
      </c>
      <c r="B10227" s="45" t="n">
        <v>44779</v>
      </c>
      <c r="C10227" s="6" t="s">
        <v>184</v>
      </c>
      <c r="D10227" s="6" t="s">
        <v>183</v>
      </c>
      <c r="E10227" s="6" t="s">
        <v>174</v>
      </c>
      <c r="F10227" s="34" t="n">
        <v>0.124180115759373</v>
      </c>
      <c r="G10227" s="34" t="n">
        <v>0.156793783490158</v>
      </c>
      <c r="H10227" s="34" t="n">
        <v>-0.0326136677307851</v>
      </c>
      <c r="I10227" s="34" t="n">
        <v>-0.208003576448121</v>
      </c>
      <c r="J10227" s="35" t="n">
        <v>6.4</v>
      </c>
      <c r="K10227" s="6" t="n">
        <v>1</v>
      </c>
      <c r="L10227" s="35" t="n">
        <v>5.4</v>
      </c>
      <c r="M10227" s="6" t="str">
        <f aca="false">IF(I10227&lt;=0,"Below 0%",IF(I10227&lt;=0.05,"0-5%",IF(I10227&lt;=0.1,"5-10%",IF(I10227&lt;=0.2,"10-20%",IF(I10227&lt;=0.4,"20-40%","Above 40%")))))</f>
        <v>Below 0%</v>
      </c>
      <c r="N10227" s="6" t="str">
        <f aca="false">IF(AND(H10227&gt;=Summary!$B$25,I10227&gt;=Summary!$B$26,I10227&lt;=Summary!$B$27,J10227&gt;=Summary!$B$28,J10227&lt;=Summary!$B$29,F10227*J10227&gt;1),"Yes","No")</f>
        <v>No</v>
      </c>
    </row>
    <row r="10228" customFormat="false" ht="15" hidden="false" customHeight="false" outlineLevel="0" collapsed="false">
      <c r="A10228" s="6" t="s">
        <v>157</v>
      </c>
      <c r="B10228" s="45" t="n">
        <v>44779</v>
      </c>
      <c r="C10228" s="6" t="s">
        <v>184</v>
      </c>
      <c r="D10228" s="6" t="s">
        <v>183</v>
      </c>
      <c r="E10228" s="6" t="s">
        <v>177</v>
      </c>
      <c r="F10228" s="34" t="n">
        <v>0.759107947349548</v>
      </c>
      <c r="G10228" s="34" t="n">
        <v>0.766015430791611</v>
      </c>
      <c r="H10228" s="34" t="n">
        <v>-0.00690748344206238</v>
      </c>
      <c r="I10228" s="34" t="n">
        <v>-0.00901742075211731</v>
      </c>
      <c r="J10228" s="35" t="n">
        <v>1.31</v>
      </c>
      <c r="K10228" s="6" t="n">
        <v>0</v>
      </c>
      <c r="L10228" s="35" t="n">
        <v>-1</v>
      </c>
      <c r="M10228" s="6" t="str">
        <f aca="false">IF(I10228&lt;=0,"Below 0%",IF(I10228&lt;=0.05,"0-5%",IF(I10228&lt;=0.1,"5-10%",IF(I10228&lt;=0.2,"10-20%",IF(I10228&lt;=0.4,"20-40%","Above 40%")))))</f>
        <v>Below 0%</v>
      </c>
      <c r="N10228" s="6" t="str">
        <f aca="false">IF(AND(H10228&gt;=Summary!$B$25,I10228&gt;=Summary!$B$26,I10228&lt;=Summary!$B$27,J10228&gt;=Summary!$B$28,J10228&lt;=Summary!$B$29,F10228*J10228&gt;1),"Yes","No")</f>
        <v>No</v>
      </c>
    </row>
    <row r="10229" customFormat="false" ht="15" hidden="false" customHeight="false" outlineLevel="0" collapsed="false">
      <c r="A10229" s="6" t="s">
        <v>157</v>
      </c>
      <c r="B10229" s="45" t="n">
        <v>44779</v>
      </c>
      <c r="C10229" s="6" t="s">
        <v>205</v>
      </c>
      <c r="D10229" s="6" t="s">
        <v>203</v>
      </c>
      <c r="E10229" s="6" t="s">
        <v>187</v>
      </c>
      <c r="F10229" s="34" t="n">
        <v>0.333110719919205</v>
      </c>
      <c r="G10229" s="34" t="n">
        <v>0.413744740532959</v>
      </c>
      <c r="H10229" s="34" t="n">
        <v>-0.0806340206137546</v>
      </c>
      <c r="I10229" s="34" t="n">
        <v>-0.194888327788499</v>
      </c>
      <c r="J10229" s="35" t="n">
        <v>2.42</v>
      </c>
      <c r="K10229" s="6" t="n">
        <v>1</v>
      </c>
      <c r="L10229" s="35" t="n">
        <v>1.42</v>
      </c>
      <c r="M10229" s="6" t="str">
        <f aca="false">IF(I10229&lt;=0,"Below 0%",IF(I10229&lt;=0.05,"0-5%",IF(I10229&lt;=0.1,"5-10%",IF(I10229&lt;=0.2,"10-20%",IF(I10229&lt;=0.4,"20-40%","Above 40%")))))</f>
        <v>Below 0%</v>
      </c>
      <c r="N10229" s="6" t="str">
        <f aca="false">IF(AND(H10229&gt;=Summary!$B$25,I10229&gt;=Summary!$B$26,I10229&lt;=Summary!$B$27,J10229&gt;=Summary!$B$28,J10229&lt;=Summary!$B$29,F10229*J10229&gt;1),"Yes","No")</f>
        <v>No</v>
      </c>
    </row>
    <row r="10230" customFormat="false" ht="15" hidden="false" customHeight="false" outlineLevel="0" collapsed="false">
      <c r="A10230" s="6" t="s">
        <v>157</v>
      </c>
      <c r="B10230" s="45" t="n">
        <v>44779</v>
      </c>
      <c r="C10230" s="6" t="s">
        <v>205</v>
      </c>
      <c r="D10230" s="6" t="s">
        <v>203</v>
      </c>
      <c r="E10230" s="6" t="s">
        <v>174</v>
      </c>
      <c r="F10230" s="34" t="n">
        <v>0.335904538631439</v>
      </c>
      <c r="G10230" s="34" t="n">
        <v>0.282842449742871</v>
      </c>
      <c r="H10230" s="34" t="n">
        <v>0.0530620888885687</v>
      </c>
      <c r="I10230" s="34" t="n">
        <v>0.187602988649006</v>
      </c>
      <c r="J10230" s="35" t="n">
        <v>3.54</v>
      </c>
      <c r="K10230" s="6" t="n">
        <v>0</v>
      </c>
      <c r="L10230" s="35" t="n">
        <v>-1</v>
      </c>
      <c r="M10230" s="6" t="str">
        <f aca="false">IF(I10230&lt;=0,"Below 0%",IF(I10230&lt;=0.05,"0-5%",IF(I10230&lt;=0.1,"5-10%",IF(I10230&lt;=0.2,"10-20%",IF(I10230&lt;=0.4,"20-40%","Above 40%")))))</f>
        <v>10-20%</v>
      </c>
      <c r="N10230" s="6" t="str">
        <f aca="false">IF(AND(H10230&gt;=Summary!$B$25,I10230&gt;=Summary!$B$26,I10230&lt;=Summary!$B$27,J10230&gt;=Summary!$B$28,J10230&lt;=Summary!$B$29,F10230*J10230&gt;1),"Yes","No")</f>
        <v>Yes</v>
      </c>
    </row>
    <row r="10231" customFormat="false" ht="15" hidden="false" customHeight="false" outlineLevel="0" collapsed="false">
      <c r="A10231" s="6" t="s">
        <v>157</v>
      </c>
      <c r="B10231" s="45" t="n">
        <v>44779</v>
      </c>
      <c r="C10231" s="6" t="s">
        <v>205</v>
      </c>
      <c r="D10231" s="6" t="s">
        <v>203</v>
      </c>
      <c r="E10231" s="6" t="s">
        <v>177</v>
      </c>
      <c r="F10231" s="34" t="n">
        <v>0.330984741449356</v>
      </c>
      <c r="G10231" s="34" t="n">
        <v>0.30341280972417</v>
      </c>
      <c r="H10231" s="34" t="n">
        <v>0.0275719317251859</v>
      </c>
      <c r="I10231" s="34" t="n">
        <v>0.0908726686597421</v>
      </c>
      <c r="J10231" s="35" t="n">
        <v>3.3</v>
      </c>
      <c r="K10231" s="6" t="n">
        <v>0</v>
      </c>
      <c r="L10231" s="35" t="n">
        <v>-1</v>
      </c>
      <c r="M10231" s="6" t="str">
        <f aca="false">IF(I10231&lt;=0,"Below 0%",IF(I10231&lt;=0.05,"0-5%",IF(I10231&lt;=0.1,"5-10%",IF(I10231&lt;=0.2,"10-20%",IF(I10231&lt;=0.4,"20-40%","Above 40%")))))</f>
        <v>5-10%</v>
      </c>
      <c r="N10231" s="6" t="str">
        <f aca="false">IF(AND(H10231&gt;=Summary!$B$25,I10231&gt;=Summary!$B$26,I10231&lt;=Summary!$B$27,J10231&gt;=Summary!$B$28,J10231&lt;=Summary!$B$29,F10231*J10231&gt;1),"Yes","No")</f>
        <v>No</v>
      </c>
    </row>
    <row r="10232" customFormat="false" ht="15" hidden="false" customHeight="false" outlineLevel="0" collapsed="false">
      <c r="A10232" s="6" t="s">
        <v>157</v>
      </c>
      <c r="B10232" s="45" t="n">
        <v>44779</v>
      </c>
      <c r="C10232" s="6" t="s">
        <v>181</v>
      </c>
      <c r="D10232" s="6" t="s">
        <v>179</v>
      </c>
      <c r="E10232" s="6" t="s">
        <v>187</v>
      </c>
      <c r="F10232" s="34" t="n">
        <v>0.857668519020081</v>
      </c>
      <c r="G10232" s="34" t="n">
        <v>0.710873840966564</v>
      </c>
      <c r="H10232" s="34" t="n">
        <v>0.146794678053517</v>
      </c>
      <c r="I10232" s="34" t="n">
        <v>0.206498916676864</v>
      </c>
      <c r="J10232" s="35" t="n">
        <v>1.4</v>
      </c>
      <c r="K10232" s="6" t="n">
        <v>1</v>
      </c>
      <c r="L10232" s="35" t="n">
        <v>0.4</v>
      </c>
      <c r="M10232" s="6" t="str">
        <f aca="false">IF(I10232&lt;=0,"Below 0%",IF(I10232&lt;=0.05,"0-5%",IF(I10232&lt;=0.1,"5-10%",IF(I10232&lt;=0.2,"10-20%",IF(I10232&lt;=0.4,"20-40%","Above 40%")))))</f>
        <v>20-40%</v>
      </c>
      <c r="N10232" s="6" t="str">
        <f aca="false">IF(AND(H10232&gt;=Summary!$B$25,I10232&gt;=Summary!$B$26,I10232&lt;=Summary!$B$27,J10232&gt;=Summary!$B$28,J10232&lt;=Summary!$B$29,F10232*J10232&gt;1),"Yes","No")</f>
        <v>No</v>
      </c>
    </row>
    <row r="10233" customFormat="false" ht="15" hidden="false" customHeight="false" outlineLevel="0" collapsed="false">
      <c r="A10233" s="6" t="s">
        <v>157</v>
      </c>
      <c r="B10233" s="45" t="n">
        <v>44779</v>
      </c>
      <c r="C10233" s="6" t="s">
        <v>181</v>
      </c>
      <c r="D10233" s="6" t="s">
        <v>179</v>
      </c>
      <c r="E10233" s="6" t="s">
        <v>174</v>
      </c>
      <c r="F10233" s="34" t="n">
        <v>0.0813641846179962</v>
      </c>
      <c r="G10233" s="34" t="n">
        <v>0.180949704973307</v>
      </c>
      <c r="H10233" s="34" t="n">
        <v>-0.0995855203553109</v>
      </c>
      <c r="I10233" s="34" t="n">
        <v>-0.550349172274148</v>
      </c>
      <c r="J10233" s="35" t="n">
        <v>5.5</v>
      </c>
      <c r="K10233" s="6" t="n">
        <v>0</v>
      </c>
      <c r="L10233" s="35" t="n">
        <v>-1</v>
      </c>
      <c r="M10233" s="6" t="str">
        <f aca="false">IF(I10233&lt;=0,"Below 0%",IF(I10233&lt;=0.05,"0-5%",IF(I10233&lt;=0.1,"5-10%",IF(I10233&lt;=0.2,"10-20%",IF(I10233&lt;=0.4,"20-40%","Above 40%")))))</f>
        <v>Below 0%</v>
      </c>
      <c r="N10233" s="6" t="str">
        <f aca="false">IF(AND(H10233&gt;=Summary!$B$25,I10233&gt;=Summary!$B$26,I10233&lt;=Summary!$B$27,J10233&gt;=Summary!$B$28,J10233&lt;=Summary!$B$29,F10233*J10233&gt;1),"Yes","No")</f>
        <v>No</v>
      </c>
    </row>
    <row r="10234" customFormat="false" ht="15" hidden="false" customHeight="false" outlineLevel="0" collapsed="false">
      <c r="A10234" s="6" t="s">
        <v>157</v>
      </c>
      <c r="B10234" s="45" t="n">
        <v>44779</v>
      </c>
      <c r="C10234" s="6" t="s">
        <v>181</v>
      </c>
      <c r="D10234" s="6" t="s">
        <v>179</v>
      </c>
      <c r="E10234" s="6" t="s">
        <v>177</v>
      </c>
      <c r="F10234" s="34" t="n">
        <v>0.0609672516584396</v>
      </c>
      <c r="G10234" s="34" t="n">
        <v>0.108176454060129</v>
      </c>
      <c r="H10234" s="34" t="n">
        <v>-0.0472092024016896</v>
      </c>
      <c r="I10234" s="34" t="n">
        <v>-0.436409224279515</v>
      </c>
      <c r="J10234" s="35" t="n">
        <v>9.2</v>
      </c>
      <c r="K10234" s="6" t="n">
        <v>0</v>
      </c>
      <c r="L10234" s="35" t="n">
        <v>-1</v>
      </c>
      <c r="M10234" s="6" t="str">
        <f aca="false">IF(I10234&lt;=0,"Below 0%",IF(I10234&lt;=0.05,"0-5%",IF(I10234&lt;=0.1,"5-10%",IF(I10234&lt;=0.2,"10-20%",IF(I10234&lt;=0.4,"20-40%","Above 40%")))))</f>
        <v>Below 0%</v>
      </c>
      <c r="N10234" s="6" t="str">
        <f aca="false">IF(AND(H10234&gt;=Summary!$B$25,I10234&gt;=Summary!$B$26,I10234&lt;=Summary!$B$27,J10234&gt;=Summary!$B$28,J10234&lt;=Summary!$B$29,F10234*J10234&gt;1),"Yes","No")</f>
        <v>No</v>
      </c>
    </row>
    <row r="10235" customFormat="false" ht="15" hidden="false" customHeight="false" outlineLevel="0" collapsed="false">
      <c r="A10235" s="6" t="s">
        <v>157</v>
      </c>
      <c r="B10235" s="45" t="n">
        <v>44780</v>
      </c>
      <c r="C10235" s="6" t="s">
        <v>195</v>
      </c>
      <c r="D10235" s="6" t="s">
        <v>206</v>
      </c>
      <c r="E10235" s="6" t="s">
        <v>187</v>
      </c>
      <c r="F10235" s="34" t="n">
        <v>0.493455022573471</v>
      </c>
      <c r="G10235" s="34" t="n">
        <v>0.476302389345868</v>
      </c>
      <c r="H10235" s="34" t="n">
        <v>0.0171526332276035</v>
      </c>
      <c r="I10235" s="34" t="n">
        <v>0.0360120663076247</v>
      </c>
      <c r="J10235" s="35" t="n">
        <v>2.1</v>
      </c>
      <c r="K10235" s="6" t="n">
        <v>0</v>
      </c>
      <c r="L10235" s="35" t="n">
        <v>-1</v>
      </c>
      <c r="M10235" s="6" t="str">
        <f aca="false">IF(I10235&lt;=0,"Below 0%",IF(I10235&lt;=0.05,"0-5%",IF(I10235&lt;=0.1,"5-10%",IF(I10235&lt;=0.2,"10-20%",IF(I10235&lt;=0.4,"20-40%","Above 40%")))))</f>
        <v>0-5%</v>
      </c>
      <c r="N10235" s="6" t="str">
        <f aca="false">IF(AND(H10235&gt;=Summary!$B$25,I10235&gt;=Summary!$B$26,I10235&lt;=Summary!$B$27,J10235&gt;=Summary!$B$28,J10235&lt;=Summary!$B$29,F10235*J10235&gt;1),"Yes","No")</f>
        <v>No</v>
      </c>
    </row>
    <row r="10236" customFormat="false" ht="15" hidden="false" customHeight="false" outlineLevel="0" collapsed="false">
      <c r="A10236" s="6" t="s">
        <v>157</v>
      </c>
      <c r="B10236" s="45" t="n">
        <v>44780</v>
      </c>
      <c r="C10236" s="6" t="s">
        <v>195</v>
      </c>
      <c r="D10236" s="6" t="s">
        <v>206</v>
      </c>
      <c r="E10236" s="6" t="s">
        <v>174</v>
      </c>
      <c r="F10236" s="34" t="n">
        <v>0.258198916912079</v>
      </c>
      <c r="G10236" s="34" t="n">
        <v>0.260477869173521</v>
      </c>
      <c r="H10236" s="34" t="n">
        <v>-0.00227895226144254</v>
      </c>
      <c r="I10236" s="34" t="n">
        <v>-0.00874912048641019</v>
      </c>
      <c r="J10236" s="35" t="n">
        <v>3.84</v>
      </c>
      <c r="K10236" s="6" t="n">
        <v>1</v>
      </c>
      <c r="L10236" s="35" t="n">
        <v>2.84</v>
      </c>
      <c r="M10236" s="6" t="str">
        <f aca="false">IF(I10236&lt;=0,"Below 0%",IF(I10236&lt;=0.05,"0-5%",IF(I10236&lt;=0.1,"5-10%",IF(I10236&lt;=0.2,"10-20%",IF(I10236&lt;=0.4,"20-40%","Above 40%")))))</f>
        <v>Below 0%</v>
      </c>
      <c r="N10236" s="6" t="str">
        <f aca="false">IF(AND(H10236&gt;=Summary!$B$25,I10236&gt;=Summary!$B$26,I10236&lt;=Summary!$B$27,J10236&gt;=Summary!$B$28,J10236&lt;=Summary!$B$29,F10236*J10236&gt;1),"Yes","No")</f>
        <v>No</v>
      </c>
    </row>
    <row r="10237" customFormat="false" ht="15" hidden="false" customHeight="false" outlineLevel="0" collapsed="false">
      <c r="A10237" s="6" t="s">
        <v>157</v>
      </c>
      <c r="B10237" s="45" t="n">
        <v>44780</v>
      </c>
      <c r="C10237" s="6" t="s">
        <v>195</v>
      </c>
      <c r="D10237" s="6" t="s">
        <v>206</v>
      </c>
      <c r="E10237" s="6" t="s">
        <v>177</v>
      </c>
      <c r="F10237" s="34" t="n">
        <v>0.248346030712128</v>
      </c>
      <c r="G10237" s="34" t="n">
        <v>0.263219741480611</v>
      </c>
      <c r="H10237" s="34" t="n">
        <v>-0.0148737107684834</v>
      </c>
      <c r="I10237" s="34" t="n">
        <v>-0.0565068208213364</v>
      </c>
      <c r="J10237" s="35" t="n">
        <v>3.8</v>
      </c>
      <c r="K10237" s="6" t="n">
        <v>0</v>
      </c>
      <c r="L10237" s="35" t="n">
        <v>-1</v>
      </c>
      <c r="M10237" s="6" t="str">
        <f aca="false">IF(I10237&lt;=0,"Below 0%",IF(I10237&lt;=0.05,"0-5%",IF(I10237&lt;=0.1,"5-10%",IF(I10237&lt;=0.2,"10-20%",IF(I10237&lt;=0.4,"20-40%","Above 40%")))))</f>
        <v>Below 0%</v>
      </c>
      <c r="N10237" s="6" t="str">
        <f aca="false">IF(AND(H10237&gt;=Summary!$B$25,I10237&gt;=Summary!$B$26,I10237&lt;=Summary!$B$27,J10237&gt;=Summary!$B$28,J10237&lt;=Summary!$B$29,F10237*J10237&gt;1),"Yes","No")</f>
        <v>No</v>
      </c>
    </row>
    <row r="10238" customFormat="false" ht="15" hidden="false" customHeight="false" outlineLevel="0" collapsed="false">
      <c r="A10238" s="6" t="s">
        <v>157</v>
      </c>
      <c r="B10238" s="45" t="n">
        <v>44780</v>
      </c>
      <c r="C10238" s="6" t="s">
        <v>176</v>
      </c>
      <c r="D10238" s="6" t="s">
        <v>201</v>
      </c>
      <c r="E10238" s="6" t="s">
        <v>187</v>
      </c>
      <c r="F10238" s="34" t="n">
        <v>0.48101669549942</v>
      </c>
      <c r="G10238" s="34" t="n">
        <v>0.600742484438531</v>
      </c>
      <c r="H10238" s="34" t="n">
        <v>-0.119725788939111</v>
      </c>
      <c r="I10238" s="34" t="n">
        <v>-0.199296357491696</v>
      </c>
      <c r="J10238" s="35" t="n">
        <v>1.66</v>
      </c>
      <c r="K10238" s="6" t="n">
        <v>0</v>
      </c>
      <c r="L10238" s="35" t="n">
        <v>-1</v>
      </c>
      <c r="M10238" s="6" t="str">
        <f aca="false">IF(I10238&lt;=0,"Below 0%",IF(I10238&lt;=0.05,"0-5%",IF(I10238&lt;=0.1,"5-10%",IF(I10238&lt;=0.2,"10-20%",IF(I10238&lt;=0.4,"20-40%","Above 40%")))))</f>
        <v>Below 0%</v>
      </c>
      <c r="N10238" s="6" t="str">
        <f aca="false">IF(AND(H10238&gt;=Summary!$B$25,I10238&gt;=Summary!$B$26,I10238&lt;=Summary!$B$27,J10238&gt;=Summary!$B$28,J10238&lt;=Summary!$B$29,F10238*J10238&gt;1),"Yes","No")</f>
        <v>No</v>
      </c>
    </row>
    <row r="10239" customFormat="false" ht="15" hidden="false" customHeight="false" outlineLevel="0" collapsed="false">
      <c r="A10239" s="6" t="s">
        <v>157</v>
      </c>
      <c r="B10239" s="45" t="n">
        <v>44780</v>
      </c>
      <c r="C10239" s="6" t="s">
        <v>176</v>
      </c>
      <c r="D10239" s="6" t="s">
        <v>201</v>
      </c>
      <c r="E10239" s="6" t="s">
        <v>174</v>
      </c>
      <c r="F10239" s="34" t="n">
        <v>0.228653281927109</v>
      </c>
      <c r="G10239" s="34" t="n">
        <v>0.236311024684351</v>
      </c>
      <c r="H10239" s="34" t="n">
        <v>-0.00765774275724229</v>
      </c>
      <c r="I10239" s="34" t="n">
        <v>-0.0324053554736644</v>
      </c>
      <c r="J10239" s="35" t="n">
        <v>4.22</v>
      </c>
      <c r="K10239" s="6" t="n">
        <v>0</v>
      </c>
      <c r="L10239" s="35" t="n">
        <v>-1</v>
      </c>
      <c r="M10239" s="6" t="str">
        <f aca="false">IF(I10239&lt;=0,"Below 0%",IF(I10239&lt;=0.05,"0-5%",IF(I10239&lt;=0.1,"5-10%",IF(I10239&lt;=0.2,"10-20%",IF(I10239&lt;=0.4,"20-40%","Above 40%")))))</f>
        <v>Below 0%</v>
      </c>
      <c r="N10239" s="6" t="str">
        <f aca="false">IF(AND(H10239&gt;=Summary!$B$25,I10239&gt;=Summary!$B$26,I10239&lt;=Summary!$B$27,J10239&gt;=Summary!$B$28,J10239&lt;=Summary!$B$29,F10239*J10239&gt;1),"Yes","No")</f>
        <v>No</v>
      </c>
    </row>
    <row r="10240" customFormat="false" ht="15" hidden="false" customHeight="false" outlineLevel="0" collapsed="false">
      <c r="A10240" s="6" t="s">
        <v>157</v>
      </c>
      <c r="B10240" s="45" t="n">
        <v>44780</v>
      </c>
      <c r="C10240" s="6" t="s">
        <v>176</v>
      </c>
      <c r="D10240" s="6" t="s">
        <v>201</v>
      </c>
      <c r="E10240" s="6" t="s">
        <v>177</v>
      </c>
      <c r="F10240" s="34" t="n">
        <v>0.290330052375794</v>
      </c>
      <c r="G10240" s="34" t="n">
        <v>0.162946490877118</v>
      </c>
      <c r="H10240" s="34" t="n">
        <v>0.127383561498676</v>
      </c>
      <c r="I10240" s="34" t="n">
        <v>0.781750873019651</v>
      </c>
      <c r="J10240" s="35" t="n">
        <v>6.12</v>
      </c>
      <c r="K10240" s="6" t="n">
        <v>1</v>
      </c>
      <c r="L10240" s="35" t="n">
        <v>5.12</v>
      </c>
      <c r="M10240" s="6" t="str">
        <f aca="false">IF(I10240&lt;=0,"Below 0%",IF(I10240&lt;=0.05,"0-5%",IF(I10240&lt;=0.1,"5-10%",IF(I10240&lt;=0.2,"10-20%",IF(I10240&lt;=0.4,"20-40%","Above 40%")))))</f>
        <v>Above 40%</v>
      </c>
      <c r="N10240" s="6" t="str">
        <f aca="false">IF(AND(H10240&gt;=Summary!$B$25,I10240&gt;=Summary!$B$26,I10240&lt;=Summary!$B$27,J10240&gt;=Summary!$B$28,J10240&lt;=Summary!$B$29,F10240*J10240&gt;1),"Yes","No")</f>
        <v>No</v>
      </c>
    </row>
    <row r="10241" customFormat="false" ht="15" hidden="false" customHeight="false" outlineLevel="0" collapsed="false">
      <c r="A10241" s="6" t="s">
        <v>157</v>
      </c>
      <c r="B10241" s="45" t="n">
        <v>44780</v>
      </c>
      <c r="C10241" s="6" t="s">
        <v>189</v>
      </c>
      <c r="D10241" s="6" t="s">
        <v>194</v>
      </c>
      <c r="E10241" s="6" t="s">
        <v>187</v>
      </c>
      <c r="F10241" s="34" t="n">
        <v>0.193180233240128</v>
      </c>
      <c r="G10241" s="34" t="n">
        <v>0.105011171401213</v>
      </c>
      <c r="H10241" s="34" t="n">
        <v>0.0881690618389147</v>
      </c>
      <c r="I10241" s="34" t="n">
        <v>0.839616020490333</v>
      </c>
      <c r="J10241" s="35" t="n">
        <v>9.6</v>
      </c>
      <c r="K10241" s="6" t="n">
        <v>0</v>
      </c>
      <c r="L10241" s="35" t="n">
        <v>-1</v>
      </c>
      <c r="M10241" s="6" t="str">
        <f aca="false">IF(I10241&lt;=0,"Below 0%",IF(I10241&lt;=0.05,"0-5%",IF(I10241&lt;=0.1,"5-10%",IF(I10241&lt;=0.2,"10-20%",IF(I10241&lt;=0.4,"20-40%","Above 40%")))))</f>
        <v>Above 40%</v>
      </c>
      <c r="N10241" s="6" t="str">
        <f aca="false">IF(AND(H10241&gt;=Summary!$B$25,I10241&gt;=Summary!$B$26,I10241&lt;=Summary!$B$27,J10241&gt;=Summary!$B$28,J10241&lt;=Summary!$B$29,F10241*J10241&gt;1),"Yes","No")</f>
        <v>No</v>
      </c>
    </row>
    <row r="10242" customFormat="false" ht="15" hidden="false" customHeight="false" outlineLevel="0" collapsed="false">
      <c r="A10242" s="6" t="s">
        <v>157</v>
      </c>
      <c r="B10242" s="45" t="n">
        <v>44780</v>
      </c>
      <c r="C10242" s="6" t="s">
        <v>189</v>
      </c>
      <c r="D10242" s="6" t="s">
        <v>194</v>
      </c>
      <c r="E10242" s="6" t="s">
        <v>174</v>
      </c>
      <c r="F10242" s="34" t="n">
        <v>0.140042275190353</v>
      </c>
      <c r="G10242" s="34" t="n">
        <v>0.180019150973508</v>
      </c>
      <c r="H10242" s="34" t="n">
        <v>-0.0399768757831544</v>
      </c>
      <c r="I10242" s="34" t="n">
        <v>-0.222070127355714</v>
      </c>
      <c r="J10242" s="35" t="n">
        <v>5.6</v>
      </c>
      <c r="K10242" s="6" t="n">
        <v>0</v>
      </c>
      <c r="L10242" s="35" t="n">
        <v>-1</v>
      </c>
      <c r="M10242" s="6" t="str">
        <f aca="false">IF(I10242&lt;=0,"Below 0%",IF(I10242&lt;=0.05,"0-5%",IF(I10242&lt;=0.1,"5-10%",IF(I10242&lt;=0.2,"10-20%",IF(I10242&lt;=0.4,"20-40%","Above 40%")))))</f>
        <v>Below 0%</v>
      </c>
      <c r="N10242" s="6" t="str">
        <f aca="false">IF(AND(H10242&gt;=Summary!$B$25,I10242&gt;=Summary!$B$26,I10242&lt;=Summary!$B$27,J10242&gt;=Summary!$B$28,J10242&lt;=Summary!$B$29,F10242*J10242&gt;1),"Yes","No")</f>
        <v>No</v>
      </c>
    </row>
    <row r="10243" customFormat="false" ht="15" hidden="false" customHeight="false" outlineLevel="0" collapsed="false">
      <c r="A10243" s="6" t="s">
        <v>157</v>
      </c>
      <c r="B10243" s="45" t="n">
        <v>44780</v>
      </c>
      <c r="C10243" s="6" t="s">
        <v>189</v>
      </c>
      <c r="D10243" s="6" t="s">
        <v>194</v>
      </c>
      <c r="E10243" s="6" t="s">
        <v>177</v>
      </c>
      <c r="F10243" s="34" t="n">
        <v>0.666777491569519</v>
      </c>
      <c r="G10243" s="34" t="n">
        <v>0.714969677625279</v>
      </c>
      <c r="H10243" s="34" t="n">
        <v>-0.0481921860557603</v>
      </c>
      <c r="I10243" s="34" t="n">
        <v>-0.0674045173717397</v>
      </c>
      <c r="J10243" s="35" t="n">
        <v>1.41</v>
      </c>
      <c r="K10243" s="6" t="n">
        <v>1</v>
      </c>
      <c r="L10243" s="35" t="n">
        <v>0.41</v>
      </c>
      <c r="M10243" s="6" t="str">
        <f aca="false">IF(I10243&lt;=0,"Below 0%",IF(I10243&lt;=0.05,"0-5%",IF(I10243&lt;=0.1,"5-10%",IF(I10243&lt;=0.2,"10-20%",IF(I10243&lt;=0.4,"20-40%","Above 40%")))))</f>
        <v>Below 0%</v>
      </c>
      <c r="N10243" s="6" t="str">
        <f aca="false">IF(AND(H10243&gt;=Summary!$B$25,I10243&gt;=Summary!$B$26,I10243&lt;=Summary!$B$27,J10243&gt;=Summary!$B$28,J10243&lt;=Summary!$B$29,F10243*J10243&gt;1),"Yes","No")</f>
        <v>No</v>
      </c>
    </row>
    <row r="10244" customFormat="false" ht="15" hidden="false" customHeight="false" outlineLevel="0" collapsed="false">
      <c r="A10244" s="6" t="s">
        <v>157</v>
      </c>
      <c r="B10244" s="45" t="n">
        <v>44786</v>
      </c>
      <c r="C10244" s="6" t="s">
        <v>185</v>
      </c>
      <c r="D10244" s="6" t="s">
        <v>195</v>
      </c>
      <c r="E10244" s="6" t="s">
        <v>187</v>
      </c>
      <c r="F10244" s="34" t="n">
        <v>0.454471617937088</v>
      </c>
      <c r="G10244" s="34" t="n">
        <v>0.627625354777673</v>
      </c>
      <c r="H10244" s="34" t="n">
        <v>-0.173153736840585</v>
      </c>
      <c r="I10244" s="34" t="n">
        <v>-0.275887096533762</v>
      </c>
      <c r="J10244" s="35" t="n">
        <v>1.6</v>
      </c>
      <c r="K10244" s="6" t="n">
        <v>1</v>
      </c>
      <c r="L10244" s="35" t="n">
        <v>0.6</v>
      </c>
      <c r="M10244" s="6" t="str">
        <f aca="false">IF(I10244&lt;=0,"Below 0%",IF(I10244&lt;=0.05,"0-5%",IF(I10244&lt;=0.1,"5-10%",IF(I10244&lt;=0.2,"10-20%",IF(I10244&lt;=0.4,"20-40%","Above 40%")))))</f>
        <v>Below 0%</v>
      </c>
      <c r="N10244" s="6" t="str">
        <f aca="false">IF(AND(H10244&gt;=Summary!$B$25,I10244&gt;=Summary!$B$26,I10244&lt;=Summary!$B$27,J10244&gt;=Summary!$B$28,J10244&lt;=Summary!$B$29,F10244*J10244&gt;1),"Yes","No")</f>
        <v>No</v>
      </c>
    </row>
    <row r="10245" customFormat="false" ht="15" hidden="false" customHeight="false" outlineLevel="0" collapsed="false">
      <c r="A10245" s="6" t="s">
        <v>157</v>
      </c>
      <c r="B10245" s="45" t="n">
        <v>44786</v>
      </c>
      <c r="C10245" s="6" t="s">
        <v>185</v>
      </c>
      <c r="D10245" s="6" t="s">
        <v>195</v>
      </c>
      <c r="E10245" s="6" t="s">
        <v>174</v>
      </c>
      <c r="F10245" s="34" t="n">
        <v>0.338591814041138</v>
      </c>
      <c r="G10245" s="34" t="n">
        <v>0.21595711132135</v>
      </c>
      <c r="H10245" s="34" t="n">
        <v>0.122634702719788</v>
      </c>
      <c r="I10245" s="34" t="n">
        <v>0.567866008067242</v>
      </c>
      <c r="J10245" s="35" t="n">
        <v>4.65</v>
      </c>
      <c r="K10245" s="6" t="n">
        <v>0</v>
      </c>
      <c r="L10245" s="35" t="n">
        <v>-1</v>
      </c>
      <c r="M10245" s="6" t="str">
        <f aca="false">IF(I10245&lt;=0,"Below 0%",IF(I10245&lt;=0.05,"0-5%",IF(I10245&lt;=0.1,"5-10%",IF(I10245&lt;=0.2,"10-20%",IF(I10245&lt;=0.4,"20-40%","Above 40%")))))</f>
        <v>Above 40%</v>
      </c>
      <c r="N10245" s="6" t="str">
        <f aca="false">IF(AND(H10245&gt;=Summary!$B$25,I10245&gt;=Summary!$B$26,I10245&lt;=Summary!$B$27,J10245&gt;=Summary!$B$28,J10245&lt;=Summary!$B$29,F10245*J10245&gt;1),"Yes","No")</f>
        <v>No</v>
      </c>
    </row>
    <row r="10246" customFormat="false" ht="15" hidden="false" customHeight="false" outlineLevel="0" collapsed="false">
      <c r="A10246" s="6" t="s">
        <v>157</v>
      </c>
      <c r="B10246" s="45" t="n">
        <v>44786</v>
      </c>
      <c r="C10246" s="6" t="s">
        <v>185</v>
      </c>
      <c r="D10246" s="6" t="s">
        <v>195</v>
      </c>
      <c r="E10246" s="6" t="s">
        <v>177</v>
      </c>
      <c r="F10246" s="34" t="n">
        <v>0.206936538219452</v>
      </c>
      <c r="G10246" s="34" t="n">
        <v>0.156417533900978</v>
      </c>
      <c r="H10246" s="34" t="n">
        <v>0.0505190043184743</v>
      </c>
      <c r="I10246" s="34" t="n">
        <v>0.322975328011859</v>
      </c>
      <c r="J10246" s="35" t="n">
        <v>6.42</v>
      </c>
      <c r="K10246" s="6" t="n">
        <v>0</v>
      </c>
      <c r="L10246" s="35" t="n">
        <v>-1</v>
      </c>
      <c r="M10246" s="6" t="str">
        <f aca="false">IF(I10246&lt;=0,"Below 0%",IF(I10246&lt;=0.05,"0-5%",IF(I10246&lt;=0.1,"5-10%",IF(I10246&lt;=0.2,"10-20%",IF(I10246&lt;=0.4,"20-40%","Above 40%")))))</f>
        <v>20-40%</v>
      </c>
      <c r="N10246" s="6" t="str">
        <f aca="false">IF(AND(H10246&gt;=Summary!$B$25,I10246&gt;=Summary!$B$26,I10246&lt;=Summary!$B$27,J10246&gt;=Summary!$B$28,J10246&lt;=Summary!$B$29,F10246*J10246&gt;1),"Yes","No")</f>
        <v>No</v>
      </c>
    </row>
    <row r="10247" customFormat="false" ht="15" hidden="false" customHeight="false" outlineLevel="0" collapsed="false">
      <c r="A10247" s="6" t="s">
        <v>157</v>
      </c>
      <c r="B10247" s="45" t="n">
        <v>44786</v>
      </c>
      <c r="C10247" s="6" t="s">
        <v>182</v>
      </c>
      <c r="D10247" s="6" t="s">
        <v>173</v>
      </c>
      <c r="E10247" s="6" t="s">
        <v>187</v>
      </c>
      <c r="F10247" s="34" t="n">
        <v>0.471102744340897</v>
      </c>
      <c r="G10247" s="34" t="n">
        <v>0.536467586898091</v>
      </c>
      <c r="H10247" s="34" t="n">
        <v>-0.0653648425571946</v>
      </c>
      <c r="I10247" s="34" t="n">
        <v>-0.121843041692678</v>
      </c>
      <c r="J10247" s="35" t="n">
        <v>1.85</v>
      </c>
      <c r="K10247" s="6" t="n">
        <v>1</v>
      </c>
      <c r="L10247" s="35" t="n">
        <v>0.85</v>
      </c>
      <c r="M10247" s="6" t="str">
        <f aca="false">IF(I10247&lt;=0,"Below 0%",IF(I10247&lt;=0.05,"0-5%",IF(I10247&lt;=0.1,"5-10%",IF(I10247&lt;=0.2,"10-20%",IF(I10247&lt;=0.4,"20-40%","Above 40%")))))</f>
        <v>Below 0%</v>
      </c>
      <c r="N10247" s="6" t="str">
        <f aca="false">IF(AND(H10247&gt;=Summary!$B$25,I10247&gt;=Summary!$B$26,I10247&lt;=Summary!$B$27,J10247&gt;=Summary!$B$28,J10247&lt;=Summary!$B$29,F10247*J10247&gt;1),"Yes","No")</f>
        <v>No</v>
      </c>
    </row>
    <row r="10248" customFormat="false" ht="15" hidden="false" customHeight="false" outlineLevel="0" collapsed="false">
      <c r="A10248" s="6" t="s">
        <v>157</v>
      </c>
      <c r="B10248" s="45" t="n">
        <v>44786</v>
      </c>
      <c r="C10248" s="6" t="s">
        <v>182</v>
      </c>
      <c r="D10248" s="6" t="s">
        <v>173</v>
      </c>
      <c r="E10248" s="6" t="s">
        <v>174</v>
      </c>
      <c r="F10248" s="34" t="n">
        <v>0.238748401403427</v>
      </c>
      <c r="G10248" s="34" t="n">
        <v>0.269691585804747</v>
      </c>
      <c r="H10248" s="34" t="n">
        <v>-0.0309431844013198</v>
      </c>
      <c r="I10248" s="34" t="n">
        <v>-0.114735446079961</v>
      </c>
      <c r="J10248" s="35" t="n">
        <v>3.68</v>
      </c>
      <c r="K10248" s="6" t="n">
        <v>0</v>
      </c>
      <c r="L10248" s="35" t="n">
        <v>-1</v>
      </c>
      <c r="M10248" s="6" t="str">
        <f aca="false">IF(I10248&lt;=0,"Below 0%",IF(I10248&lt;=0.05,"0-5%",IF(I10248&lt;=0.1,"5-10%",IF(I10248&lt;=0.2,"10-20%",IF(I10248&lt;=0.4,"20-40%","Above 40%")))))</f>
        <v>Below 0%</v>
      </c>
      <c r="N10248" s="6" t="str">
        <f aca="false">IF(AND(H10248&gt;=Summary!$B$25,I10248&gt;=Summary!$B$26,I10248&lt;=Summary!$B$27,J10248&gt;=Summary!$B$28,J10248&lt;=Summary!$B$29,F10248*J10248&gt;1),"Yes","No")</f>
        <v>No</v>
      </c>
    </row>
    <row r="10249" customFormat="false" ht="15" hidden="false" customHeight="false" outlineLevel="0" collapsed="false">
      <c r="A10249" s="6" t="s">
        <v>157</v>
      </c>
      <c r="B10249" s="45" t="n">
        <v>44786</v>
      </c>
      <c r="C10249" s="6" t="s">
        <v>182</v>
      </c>
      <c r="D10249" s="6" t="s">
        <v>173</v>
      </c>
      <c r="E10249" s="6" t="s">
        <v>177</v>
      </c>
      <c r="F10249" s="34" t="n">
        <v>0.290148794651032</v>
      </c>
      <c r="G10249" s="34" t="n">
        <v>0.193840827297162</v>
      </c>
      <c r="H10249" s="34" t="n">
        <v>0.0963079673538696</v>
      </c>
      <c r="I10249" s="34" t="n">
        <v>0.496840468010527</v>
      </c>
      <c r="J10249" s="35" t="n">
        <v>5.12</v>
      </c>
      <c r="K10249" s="6" t="n">
        <v>0</v>
      </c>
      <c r="L10249" s="35" t="n">
        <v>-1</v>
      </c>
      <c r="M10249" s="6" t="str">
        <f aca="false">IF(I10249&lt;=0,"Below 0%",IF(I10249&lt;=0.05,"0-5%",IF(I10249&lt;=0.1,"5-10%",IF(I10249&lt;=0.2,"10-20%",IF(I10249&lt;=0.4,"20-40%","Above 40%")))))</f>
        <v>Above 40%</v>
      </c>
      <c r="N10249" s="6" t="str">
        <f aca="false">IF(AND(H10249&gt;=Summary!$B$25,I10249&gt;=Summary!$B$26,I10249&lt;=Summary!$B$27,J10249&gt;=Summary!$B$28,J10249&lt;=Summary!$B$29,F10249*J10249&gt;1),"Yes","No")</f>
        <v>No</v>
      </c>
    </row>
    <row r="10250" customFormat="false" ht="15" hidden="false" customHeight="false" outlineLevel="0" collapsed="false">
      <c r="A10250" s="6" t="s">
        <v>157</v>
      </c>
      <c r="B10250" s="45" t="n">
        <v>44786</v>
      </c>
      <c r="C10250" s="6" t="s">
        <v>206</v>
      </c>
      <c r="D10250" s="6" t="s">
        <v>176</v>
      </c>
      <c r="E10250" s="6" t="s">
        <v>187</v>
      </c>
      <c r="F10250" s="34" t="n">
        <v>0.297071248292923</v>
      </c>
      <c r="G10250" s="34" t="n">
        <v>0.246964985101427</v>
      </c>
      <c r="H10250" s="34" t="n">
        <v>0.0501062631914956</v>
      </c>
      <c r="I10250" s="34" t="n">
        <v>0.20288812671528</v>
      </c>
      <c r="J10250" s="35" t="n">
        <v>4.04</v>
      </c>
      <c r="K10250" s="6" t="n">
        <v>1</v>
      </c>
      <c r="L10250" s="35" t="n">
        <v>3.04</v>
      </c>
      <c r="M10250" s="6" t="str">
        <f aca="false">IF(I10250&lt;=0,"Below 0%",IF(I10250&lt;=0.05,"0-5%",IF(I10250&lt;=0.1,"5-10%",IF(I10250&lt;=0.2,"10-20%",IF(I10250&lt;=0.4,"20-40%","Above 40%")))))</f>
        <v>20-40%</v>
      </c>
      <c r="N10250" s="6" t="str">
        <f aca="false">IF(AND(H10250&gt;=Summary!$B$25,I10250&gt;=Summary!$B$26,I10250&lt;=Summary!$B$27,J10250&gt;=Summary!$B$28,J10250&lt;=Summary!$B$29,F10250*J10250&gt;1),"Yes","No")</f>
        <v>Yes</v>
      </c>
    </row>
    <row r="10251" customFormat="false" ht="15" hidden="false" customHeight="false" outlineLevel="0" collapsed="false">
      <c r="A10251" s="6" t="s">
        <v>157</v>
      </c>
      <c r="B10251" s="45" t="n">
        <v>44786</v>
      </c>
      <c r="C10251" s="6" t="s">
        <v>206</v>
      </c>
      <c r="D10251" s="6" t="s">
        <v>176</v>
      </c>
      <c r="E10251" s="6" t="s">
        <v>174</v>
      </c>
      <c r="F10251" s="34" t="n">
        <v>0.33961483836174</v>
      </c>
      <c r="G10251" s="34" t="n">
        <v>0.273353024605416</v>
      </c>
      <c r="H10251" s="34" t="n">
        <v>0.0662618137563246</v>
      </c>
      <c r="I10251" s="34" t="n">
        <v>0.242403806769555</v>
      </c>
      <c r="J10251" s="35" t="n">
        <v>3.65</v>
      </c>
      <c r="K10251" s="6" t="n">
        <v>0</v>
      </c>
      <c r="L10251" s="35" t="n">
        <v>-1</v>
      </c>
      <c r="M10251" s="6" t="str">
        <f aca="false">IF(I10251&lt;=0,"Below 0%",IF(I10251&lt;=0.05,"0-5%",IF(I10251&lt;=0.1,"5-10%",IF(I10251&lt;=0.2,"10-20%",IF(I10251&lt;=0.4,"20-40%","Above 40%")))))</f>
        <v>20-40%</v>
      </c>
      <c r="N10251" s="6" t="str">
        <f aca="false">IF(AND(H10251&gt;=Summary!$B$25,I10251&gt;=Summary!$B$26,I10251&lt;=Summary!$B$27,J10251&gt;=Summary!$B$28,J10251&lt;=Summary!$B$29,F10251*J10251&gt;1),"Yes","No")</f>
        <v>Yes</v>
      </c>
    </row>
    <row r="10252" customFormat="false" ht="15" hidden="false" customHeight="false" outlineLevel="0" collapsed="false">
      <c r="A10252" s="6" t="s">
        <v>157</v>
      </c>
      <c r="B10252" s="45" t="n">
        <v>44786</v>
      </c>
      <c r="C10252" s="6" t="s">
        <v>206</v>
      </c>
      <c r="D10252" s="6" t="s">
        <v>176</v>
      </c>
      <c r="E10252" s="6" t="s">
        <v>177</v>
      </c>
      <c r="F10252" s="34" t="n">
        <v>0.363313943147659</v>
      </c>
      <c r="G10252" s="34" t="n">
        <v>0.479681990293157</v>
      </c>
      <c r="H10252" s="34" t="n">
        <v>-0.116368047145498</v>
      </c>
      <c r="I10252" s="34" t="n">
        <v>-0.242594155086747</v>
      </c>
      <c r="J10252" s="35" t="n">
        <v>2.08</v>
      </c>
      <c r="K10252" s="6" t="n">
        <v>0</v>
      </c>
      <c r="L10252" s="35" t="n">
        <v>-1</v>
      </c>
      <c r="M10252" s="6" t="str">
        <f aca="false">IF(I10252&lt;=0,"Below 0%",IF(I10252&lt;=0.05,"0-5%",IF(I10252&lt;=0.1,"5-10%",IF(I10252&lt;=0.2,"10-20%",IF(I10252&lt;=0.4,"20-40%","Above 40%")))))</f>
        <v>Below 0%</v>
      </c>
      <c r="N10252" s="6" t="str">
        <f aca="false">IF(AND(H10252&gt;=Summary!$B$25,I10252&gt;=Summary!$B$26,I10252&lt;=Summary!$B$27,J10252&gt;=Summary!$B$28,J10252&lt;=Summary!$B$29,F10252*J10252&gt;1),"Yes","No")</f>
        <v>No</v>
      </c>
    </row>
    <row r="10253" customFormat="false" ht="15" hidden="false" customHeight="false" outlineLevel="0" collapsed="false">
      <c r="A10253" s="6" t="s">
        <v>157</v>
      </c>
      <c r="B10253" s="45" t="n">
        <v>44786</v>
      </c>
      <c r="C10253" s="6" t="s">
        <v>201</v>
      </c>
      <c r="D10253" s="6" t="s">
        <v>188</v>
      </c>
      <c r="E10253" s="6" t="s">
        <v>187</v>
      </c>
      <c r="F10253" s="34" t="n">
        <v>0.348498344421387</v>
      </c>
      <c r="G10253" s="34" t="n">
        <v>0.39826952591487</v>
      </c>
      <c r="H10253" s="34" t="n">
        <v>-0.0497711814934835</v>
      </c>
      <c r="I10253" s="34" t="n">
        <v>-0.124968591004179</v>
      </c>
      <c r="J10253" s="35" t="n">
        <v>2.54</v>
      </c>
      <c r="K10253" s="6" t="n">
        <v>0</v>
      </c>
      <c r="L10253" s="35" t="n">
        <v>-1</v>
      </c>
      <c r="M10253" s="6" t="str">
        <f aca="false">IF(I10253&lt;=0,"Below 0%",IF(I10253&lt;=0.05,"0-5%",IF(I10253&lt;=0.1,"5-10%",IF(I10253&lt;=0.2,"10-20%",IF(I10253&lt;=0.4,"20-40%","Above 40%")))))</f>
        <v>Below 0%</v>
      </c>
      <c r="N10253" s="6" t="str">
        <f aca="false">IF(AND(H10253&gt;=Summary!$B$25,I10253&gt;=Summary!$B$26,I10253&lt;=Summary!$B$27,J10253&gt;=Summary!$B$28,J10253&lt;=Summary!$B$29,F10253*J10253&gt;1),"Yes","No")</f>
        <v>No</v>
      </c>
    </row>
    <row r="10254" customFormat="false" ht="15" hidden="false" customHeight="false" outlineLevel="0" collapsed="false">
      <c r="A10254" s="6" t="s">
        <v>157</v>
      </c>
      <c r="B10254" s="45" t="n">
        <v>44786</v>
      </c>
      <c r="C10254" s="6" t="s">
        <v>201</v>
      </c>
      <c r="D10254" s="6" t="s">
        <v>188</v>
      </c>
      <c r="E10254" s="6" t="s">
        <v>174</v>
      </c>
      <c r="F10254" s="34" t="n">
        <v>0.332638561725617</v>
      </c>
      <c r="G10254" s="34" t="n">
        <v>0.292371270469298</v>
      </c>
      <c r="H10254" s="34" t="n">
        <v>0.0402672912563186</v>
      </c>
      <c r="I10254" s="34" t="n">
        <v>0.13772656660719</v>
      </c>
      <c r="J10254" s="35" t="n">
        <v>3.46</v>
      </c>
      <c r="K10254" s="6" t="n">
        <v>1</v>
      </c>
      <c r="L10254" s="35" t="n">
        <v>2.46</v>
      </c>
      <c r="M10254" s="6" t="str">
        <f aca="false">IF(I10254&lt;=0,"Below 0%",IF(I10254&lt;=0.05,"0-5%",IF(I10254&lt;=0.1,"5-10%",IF(I10254&lt;=0.2,"10-20%",IF(I10254&lt;=0.4,"20-40%","Above 40%")))))</f>
        <v>10-20%</v>
      </c>
      <c r="N10254" s="6" t="str">
        <f aca="false">IF(AND(H10254&gt;=Summary!$B$25,I10254&gt;=Summary!$B$26,I10254&lt;=Summary!$B$27,J10254&gt;=Summary!$B$28,J10254&lt;=Summary!$B$29,F10254*J10254&gt;1),"Yes","No")</f>
        <v>Yes</v>
      </c>
    </row>
    <row r="10255" customFormat="false" ht="15" hidden="false" customHeight="false" outlineLevel="0" collapsed="false">
      <c r="A10255" s="6" t="s">
        <v>157</v>
      </c>
      <c r="B10255" s="45" t="n">
        <v>44786</v>
      </c>
      <c r="C10255" s="6" t="s">
        <v>201</v>
      </c>
      <c r="D10255" s="6" t="s">
        <v>188</v>
      </c>
      <c r="E10255" s="6" t="s">
        <v>177</v>
      </c>
      <c r="F10255" s="34" t="n">
        <v>0.318863064050674</v>
      </c>
      <c r="G10255" s="34" t="n">
        <v>0.309359203615832</v>
      </c>
      <c r="H10255" s="34" t="n">
        <v>0.00950386043484253</v>
      </c>
      <c r="I10255" s="34" t="n">
        <v>0.030721117470436</v>
      </c>
      <c r="J10255" s="35" t="n">
        <v>3.27</v>
      </c>
      <c r="K10255" s="6" t="n">
        <v>0</v>
      </c>
      <c r="L10255" s="35" t="n">
        <v>-1</v>
      </c>
      <c r="M10255" s="6" t="str">
        <f aca="false">IF(I10255&lt;=0,"Below 0%",IF(I10255&lt;=0.05,"0-5%",IF(I10255&lt;=0.1,"5-10%",IF(I10255&lt;=0.2,"10-20%",IF(I10255&lt;=0.4,"20-40%","Above 40%")))))</f>
        <v>0-5%</v>
      </c>
      <c r="N10255" s="6" t="str">
        <f aca="false">IF(AND(H10255&gt;=Summary!$B$25,I10255&gt;=Summary!$B$26,I10255&lt;=Summary!$B$27,J10255&gt;=Summary!$B$28,J10255&lt;=Summary!$B$29,F10255*J10255&gt;1),"Yes","No")</f>
        <v>No</v>
      </c>
    </row>
    <row r="10256" customFormat="false" ht="15" hidden="false" customHeight="false" outlineLevel="0" collapsed="false">
      <c r="A10256" s="6" t="s">
        <v>157</v>
      </c>
      <c r="B10256" s="45" t="n">
        <v>44786</v>
      </c>
      <c r="C10256" s="6" t="s">
        <v>194</v>
      </c>
      <c r="D10256" s="6" t="s">
        <v>199</v>
      </c>
      <c r="E10256" s="6" t="s">
        <v>187</v>
      </c>
      <c r="F10256" s="34" t="n">
        <v>0.832173943519592</v>
      </c>
      <c r="G10256" s="34" t="n">
        <v>0.917494323003876</v>
      </c>
      <c r="H10256" s="34" t="n">
        <v>-0.0853203794842841</v>
      </c>
      <c r="I10256" s="34" t="n">
        <v>-0.0929928146094083</v>
      </c>
      <c r="J10256" s="35" t="n">
        <v>1.09</v>
      </c>
      <c r="K10256" s="6" t="n">
        <v>1</v>
      </c>
      <c r="L10256" s="35" t="n">
        <v>0.0900000000000001</v>
      </c>
      <c r="M10256" s="6" t="str">
        <f aca="false">IF(I10256&lt;=0,"Below 0%",IF(I10256&lt;=0.05,"0-5%",IF(I10256&lt;=0.1,"5-10%",IF(I10256&lt;=0.2,"10-20%",IF(I10256&lt;=0.4,"20-40%","Above 40%")))))</f>
        <v>Below 0%</v>
      </c>
      <c r="N10256" s="6" t="str">
        <f aca="false">IF(AND(H10256&gt;=Summary!$B$25,I10256&gt;=Summary!$B$26,I10256&lt;=Summary!$B$27,J10256&gt;=Summary!$B$28,J10256&lt;=Summary!$B$29,F10256*J10256&gt;1),"Yes","No")</f>
        <v>No</v>
      </c>
    </row>
    <row r="10257" customFormat="false" ht="15" hidden="false" customHeight="false" outlineLevel="0" collapsed="false">
      <c r="A10257" s="6" t="s">
        <v>157</v>
      </c>
      <c r="B10257" s="45" t="n">
        <v>44786</v>
      </c>
      <c r="C10257" s="6" t="s">
        <v>194</v>
      </c>
      <c r="D10257" s="6" t="s">
        <v>199</v>
      </c>
      <c r="E10257" s="6" t="s">
        <v>174</v>
      </c>
      <c r="F10257" s="34" t="n">
        <v>0.0773183256387711</v>
      </c>
      <c r="G10257" s="34" t="n">
        <v>0.0625043007546391</v>
      </c>
      <c r="H10257" s="34" t="n">
        <v>0.014814024884132</v>
      </c>
      <c r="I10257" s="34" t="n">
        <v>0.237008089127891</v>
      </c>
      <c r="J10257" s="35" t="n">
        <v>16</v>
      </c>
      <c r="K10257" s="6" t="n">
        <v>0</v>
      </c>
      <c r="L10257" s="35" t="n">
        <v>-1</v>
      </c>
      <c r="M10257" s="6" t="str">
        <f aca="false">IF(I10257&lt;=0,"Below 0%",IF(I10257&lt;=0.05,"0-5%",IF(I10257&lt;=0.1,"5-10%",IF(I10257&lt;=0.2,"10-20%",IF(I10257&lt;=0.4,"20-40%","Above 40%")))))</f>
        <v>20-40%</v>
      </c>
      <c r="N10257" s="6" t="str">
        <f aca="false">IF(AND(H10257&gt;=Summary!$B$25,I10257&gt;=Summary!$B$26,I10257&lt;=Summary!$B$27,J10257&gt;=Summary!$B$28,J10257&lt;=Summary!$B$29,F10257*J10257&gt;1),"Yes","No")</f>
        <v>No</v>
      </c>
    </row>
    <row r="10258" customFormat="false" ht="15" hidden="false" customHeight="false" outlineLevel="0" collapsed="false">
      <c r="A10258" s="6" t="s">
        <v>157</v>
      </c>
      <c r="B10258" s="45" t="n">
        <v>44786</v>
      </c>
      <c r="C10258" s="6" t="s">
        <v>194</v>
      </c>
      <c r="D10258" s="6" t="s">
        <v>199</v>
      </c>
      <c r="E10258" s="6" t="s">
        <v>177</v>
      </c>
      <c r="F10258" s="34" t="n">
        <v>0.0905077680945396</v>
      </c>
      <c r="G10258" s="34" t="n">
        <v>0.0200013762414845</v>
      </c>
      <c r="H10258" s="34" t="n">
        <v>0.0705063918530551</v>
      </c>
      <c r="I10258" s="34" t="n">
        <v>3.52507702479088</v>
      </c>
      <c r="J10258" s="35" t="n">
        <v>50</v>
      </c>
      <c r="K10258" s="6" t="n">
        <v>0</v>
      </c>
      <c r="L10258" s="35" t="n">
        <v>-1</v>
      </c>
      <c r="M10258" s="6" t="str">
        <f aca="false">IF(I10258&lt;=0,"Below 0%",IF(I10258&lt;=0.05,"0-5%",IF(I10258&lt;=0.1,"5-10%",IF(I10258&lt;=0.2,"10-20%",IF(I10258&lt;=0.4,"20-40%","Above 40%")))))</f>
        <v>Above 40%</v>
      </c>
      <c r="N10258" s="6" t="str">
        <f aca="false">IF(AND(H10258&gt;=Summary!$B$25,I10258&gt;=Summary!$B$26,I10258&lt;=Summary!$B$27,J10258&gt;=Summary!$B$28,J10258&lt;=Summary!$B$29,F10258*J10258&gt;1),"Yes","No")</f>
        <v>No</v>
      </c>
    </row>
    <row r="10259" customFormat="false" ht="15" hidden="false" customHeight="false" outlineLevel="0" collapsed="false">
      <c r="A10259" s="6" t="s">
        <v>157</v>
      </c>
      <c r="B10259" s="45" t="n">
        <v>44786</v>
      </c>
      <c r="C10259" s="6" t="s">
        <v>179</v>
      </c>
      <c r="D10259" s="6" t="s">
        <v>205</v>
      </c>
      <c r="E10259" s="6" t="s">
        <v>187</v>
      </c>
      <c r="F10259" s="34" t="n">
        <v>0.403761595487595</v>
      </c>
      <c r="G10259" s="34" t="n">
        <v>0.415051311288484</v>
      </c>
      <c r="H10259" s="34" t="n">
        <v>-0.0112897158008889</v>
      </c>
      <c r="I10259" s="34" t="n">
        <v>-0.0272007713114822</v>
      </c>
      <c r="J10259" s="35" t="n">
        <v>2.4</v>
      </c>
      <c r="K10259" s="6" t="n">
        <v>0</v>
      </c>
      <c r="L10259" s="35" t="n">
        <v>-1</v>
      </c>
      <c r="M10259" s="6" t="str">
        <f aca="false">IF(I10259&lt;=0,"Below 0%",IF(I10259&lt;=0.05,"0-5%",IF(I10259&lt;=0.1,"5-10%",IF(I10259&lt;=0.2,"10-20%",IF(I10259&lt;=0.4,"20-40%","Above 40%")))))</f>
        <v>Below 0%</v>
      </c>
      <c r="N10259" s="6" t="str">
        <f aca="false">IF(AND(H10259&gt;=Summary!$B$25,I10259&gt;=Summary!$B$26,I10259&lt;=Summary!$B$27,J10259&gt;=Summary!$B$28,J10259&lt;=Summary!$B$29,F10259*J10259&gt;1),"Yes","No")</f>
        <v>No</v>
      </c>
    </row>
    <row r="10260" customFormat="false" ht="15" hidden="false" customHeight="false" outlineLevel="0" collapsed="false">
      <c r="A10260" s="6" t="s">
        <v>157</v>
      </c>
      <c r="B10260" s="45" t="n">
        <v>44786</v>
      </c>
      <c r="C10260" s="6" t="s">
        <v>179</v>
      </c>
      <c r="D10260" s="6" t="s">
        <v>205</v>
      </c>
      <c r="E10260" s="6" t="s">
        <v>174</v>
      </c>
      <c r="F10260" s="34" t="n">
        <v>0.310497432947159</v>
      </c>
      <c r="G10260" s="34" t="n">
        <v>0.273660205245154</v>
      </c>
      <c r="H10260" s="34" t="n">
        <v>0.0368372277020049</v>
      </c>
      <c r="I10260" s="34" t="n">
        <v>0.134609369561076</v>
      </c>
      <c r="J10260" s="35" t="n">
        <v>3.64</v>
      </c>
      <c r="K10260" s="6" t="n">
        <v>1</v>
      </c>
      <c r="L10260" s="35" t="n">
        <v>2.64</v>
      </c>
      <c r="M10260" s="6" t="str">
        <f aca="false">IF(I10260&lt;=0,"Below 0%",IF(I10260&lt;=0.05,"0-5%",IF(I10260&lt;=0.1,"5-10%",IF(I10260&lt;=0.2,"10-20%",IF(I10260&lt;=0.4,"20-40%","Above 40%")))))</f>
        <v>10-20%</v>
      </c>
      <c r="N10260" s="6" t="str">
        <f aca="false">IF(AND(H10260&gt;=Summary!$B$25,I10260&gt;=Summary!$B$26,I10260&lt;=Summary!$B$27,J10260&gt;=Summary!$B$28,J10260&lt;=Summary!$B$29,F10260*J10260&gt;1),"Yes","No")</f>
        <v>Yes</v>
      </c>
    </row>
    <row r="10261" customFormat="false" ht="15" hidden="false" customHeight="false" outlineLevel="0" collapsed="false">
      <c r="A10261" s="6" t="s">
        <v>157</v>
      </c>
      <c r="B10261" s="45" t="n">
        <v>44786</v>
      </c>
      <c r="C10261" s="6" t="s">
        <v>179</v>
      </c>
      <c r="D10261" s="6" t="s">
        <v>205</v>
      </c>
      <c r="E10261" s="6" t="s">
        <v>177</v>
      </c>
      <c r="F10261" s="34" t="n">
        <v>0.285741001367569</v>
      </c>
      <c r="G10261" s="34" t="n">
        <v>0.311288483466363</v>
      </c>
      <c r="H10261" s="34" t="n">
        <v>-0.0255474820987937</v>
      </c>
      <c r="I10261" s="34" t="n">
        <v>-0.0820701164858683</v>
      </c>
      <c r="J10261" s="35" t="n">
        <v>3.2</v>
      </c>
      <c r="K10261" s="6" t="n">
        <v>0</v>
      </c>
      <c r="L10261" s="35" t="n">
        <v>-1</v>
      </c>
      <c r="M10261" s="6" t="str">
        <f aca="false">IF(I10261&lt;=0,"Below 0%",IF(I10261&lt;=0.05,"0-5%",IF(I10261&lt;=0.1,"5-10%",IF(I10261&lt;=0.2,"10-20%",IF(I10261&lt;=0.4,"20-40%","Above 40%")))))</f>
        <v>Below 0%</v>
      </c>
      <c r="N10261" s="6" t="str">
        <f aca="false">IF(AND(H10261&gt;=Summary!$B$25,I10261&gt;=Summary!$B$26,I10261&lt;=Summary!$B$27,J10261&gt;=Summary!$B$28,J10261&lt;=Summary!$B$29,F10261*J10261&gt;1),"Yes","No")</f>
        <v>No</v>
      </c>
    </row>
    <row r="10262" customFormat="false" ht="15" hidden="false" customHeight="false" outlineLevel="0" collapsed="false">
      <c r="A10262" s="6" t="s">
        <v>157</v>
      </c>
      <c r="B10262" s="45" t="n">
        <v>44786</v>
      </c>
      <c r="C10262" s="6" t="s">
        <v>203</v>
      </c>
      <c r="D10262" s="6" t="s">
        <v>184</v>
      </c>
      <c r="E10262" s="6" t="s">
        <v>187</v>
      </c>
      <c r="F10262" s="34" t="n">
        <v>0.603444278240204</v>
      </c>
      <c r="G10262" s="34" t="n">
        <v>0.404766137806951</v>
      </c>
      <c r="H10262" s="34" t="n">
        <v>0.198678140433253</v>
      </c>
      <c r="I10262" s="34" t="n">
        <v>0.490846743034642</v>
      </c>
      <c r="J10262" s="35" t="n">
        <v>2.48</v>
      </c>
      <c r="K10262" s="6" t="n">
        <v>0</v>
      </c>
      <c r="L10262" s="35" t="n">
        <v>-1</v>
      </c>
      <c r="M10262" s="6" t="str">
        <f aca="false">IF(I10262&lt;=0,"Below 0%",IF(I10262&lt;=0.05,"0-5%",IF(I10262&lt;=0.1,"5-10%",IF(I10262&lt;=0.2,"10-20%",IF(I10262&lt;=0.4,"20-40%","Above 40%")))))</f>
        <v>Above 40%</v>
      </c>
      <c r="N10262" s="6" t="str">
        <f aca="false">IF(AND(H10262&gt;=Summary!$B$25,I10262&gt;=Summary!$B$26,I10262&lt;=Summary!$B$27,J10262&gt;=Summary!$B$28,J10262&lt;=Summary!$B$29,F10262*J10262&gt;1),"Yes","No")</f>
        <v>No</v>
      </c>
    </row>
    <row r="10263" customFormat="false" ht="15" hidden="false" customHeight="false" outlineLevel="0" collapsed="false">
      <c r="A10263" s="6" t="s">
        <v>157</v>
      </c>
      <c r="B10263" s="45" t="n">
        <v>44786</v>
      </c>
      <c r="C10263" s="6" t="s">
        <v>203</v>
      </c>
      <c r="D10263" s="6" t="s">
        <v>184</v>
      </c>
      <c r="E10263" s="6" t="s">
        <v>174</v>
      </c>
      <c r="F10263" s="34" t="n">
        <v>0.219669446349144</v>
      </c>
      <c r="G10263" s="34" t="n">
        <v>0.290121393572612</v>
      </c>
      <c r="H10263" s="34" t="n">
        <v>-0.0704519472234682</v>
      </c>
      <c r="I10263" s="34" t="n">
        <v>-0.24283609821361</v>
      </c>
      <c r="J10263" s="35" t="n">
        <v>3.46</v>
      </c>
      <c r="K10263" s="6" t="n">
        <v>1</v>
      </c>
      <c r="L10263" s="35" t="n">
        <v>2.46</v>
      </c>
      <c r="M10263" s="6" t="str">
        <f aca="false">IF(I10263&lt;=0,"Below 0%",IF(I10263&lt;=0.05,"0-5%",IF(I10263&lt;=0.1,"5-10%",IF(I10263&lt;=0.2,"10-20%",IF(I10263&lt;=0.4,"20-40%","Above 40%")))))</f>
        <v>Below 0%</v>
      </c>
      <c r="N10263" s="6" t="str">
        <f aca="false">IF(AND(H10263&gt;=Summary!$B$25,I10263&gt;=Summary!$B$26,I10263&lt;=Summary!$B$27,J10263&gt;=Summary!$B$28,J10263&lt;=Summary!$B$29,F10263*J10263&gt;1),"Yes","No")</f>
        <v>No</v>
      </c>
    </row>
    <row r="10264" customFormat="false" ht="15" hidden="false" customHeight="false" outlineLevel="0" collapsed="false">
      <c r="A10264" s="6" t="s">
        <v>157</v>
      </c>
      <c r="B10264" s="45" t="n">
        <v>44786</v>
      </c>
      <c r="C10264" s="6" t="s">
        <v>203</v>
      </c>
      <c r="D10264" s="6" t="s">
        <v>184</v>
      </c>
      <c r="E10264" s="6" t="s">
        <v>177</v>
      </c>
      <c r="F10264" s="34" t="n">
        <v>0.176886320114136</v>
      </c>
      <c r="G10264" s="34" t="n">
        <v>0.305112468620437</v>
      </c>
      <c r="H10264" s="34" t="n">
        <v>-0.128226148506301</v>
      </c>
      <c r="I10264" s="34" t="n">
        <v>-0.420258631468175</v>
      </c>
      <c r="J10264" s="35" t="n">
        <v>3.29</v>
      </c>
      <c r="K10264" s="6" t="n">
        <v>0</v>
      </c>
      <c r="L10264" s="35" t="n">
        <v>-1</v>
      </c>
      <c r="M10264" s="6" t="str">
        <f aca="false">IF(I10264&lt;=0,"Below 0%",IF(I10264&lt;=0.05,"0-5%",IF(I10264&lt;=0.1,"5-10%",IF(I10264&lt;=0.2,"10-20%",IF(I10264&lt;=0.4,"20-40%","Above 40%")))))</f>
        <v>Below 0%</v>
      </c>
      <c r="N10264" s="6" t="str">
        <f aca="false">IF(AND(H10264&gt;=Summary!$B$25,I10264&gt;=Summary!$B$26,I10264&lt;=Summary!$B$27,J10264&gt;=Summary!$B$28,J10264&lt;=Summary!$B$29,F10264*J10264&gt;1),"Yes","No")</f>
        <v>No</v>
      </c>
    </row>
    <row r="10265" customFormat="false" ht="15" hidden="false" customHeight="false" outlineLevel="0" collapsed="false">
      <c r="A10265" s="6" t="s">
        <v>157</v>
      </c>
      <c r="B10265" s="45" t="n">
        <v>44787</v>
      </c>
      <c r="C10265" s="6" t="s">
        <v>190</v>
      </c>
      <c r="D10265" s="6" t="s">
        <v>181</v>
      </c>
      <c r="E10265" s="6" t="s">
        <v>187</v>
      </c>
      <c r="F10265" s="34" t="n">
        <v>0.335797280073166</v>
      </c>
      <c r="G10265" s="34" t="n">
        <v>0.420387822568708</v>
      </c>
      <c r="H10265" s="34" t="n">
        <v>-0.0845905424955419</v>
      </c>
      <c r="I10265" s="34" t="n">
        <v>-0.201220249384642</v>
      </c>
      <c r="J10265" s="35" t="n">
        <v>2.38</v>
      </c>
      <c r="K10265" s="6" t="n">
        <v>0</v>
      </c>
      <c r="L10265" s="35" t="n">
        <v>-1</v>
      </c>
      <c r="M10265" s="6" t="str">
        <f aca="false">IF(I10265&lt;=0,"Below 0%",IF(I10265&lt;=0.05,"0-5%",IF(I10265&lt;=0.1,"5-10%",IF(I10265&lt;=0.2,"10-20%",IF(I10265&lt;=0.4,"20-40%","Above 40%")))))</f>
        <v>Below 0%</v>
      </c>
      <c r="N10265" s="6" t="str">
        <f aca="false">IF(AND(H10265&gt;=Summary!$B$25,I10265&gt;=Summary!$B$26,I10265&lt;=Summary!$B$27,J10265&gt;=Summary!$B$28,J10265&lt;=Summary!$B$29,F10265*J10265&gt;1),"Yes","No")</f>
        <v>No</v>
      </c>
    </row>
    <row r="10266" customFormat="false" ht="15" hidden="false" customHeight="false" outlineLevel="0" collapsed="false">
      <c r="A10266" s="6" t="s">
        <v>157</v>
      </c>
      <c r="B10266" s="45" t="n">
        <v>44787</v>
      </c>
      <c r="C10266" s="6" t="s">
        <v>190</v>
      </c>
      <c r="D10266" s="6" t="s">
        <v>181</v>
      </c>
      <c r="E10266" s="6" t="s">
        <v>174</v>
      </c>
      <c r="F10266" s="34" t="n">
        <v>0.384889096021652</v>
      </c>
      <c r="G10266" s="34" t="n">
        <v>0.281837469778458</v>
      </c>
      <c r="H10266" s="34" t="n">
        <v>0.103051626243195</v>
      </c>
      <c r="I10266" s="34" t="n">
        <v>0.365642035901755</v>
      </c>
      <c r="J10266" s="35" t="n">
        <v>3.55</v>
      </c>
      <c r="K10266" s="6" t="n">
        <v>1</v>
      </c>
      <c r="L10266" s="35" t="n">
        <v>2.55</v>
      </c>
      <c r="M10266" s="6" t="str">
        <f aca="false">IF(I10266&lt;=0,"Below 0%",IF(I10266&lt;=0.05,"0-5%",IF(I10266&lt;=0.1,"5-10%",IF(I10266&lt;=0.2,"10-20%",IF(I10266&lt;=0.4,"20-40%","Above 40%")))))</f>
        <v>20-40%</v>
      </c>
      <c r="N10266" s="6" t="str">
        <f aca="false">IF(AND(H10266&gt;=Summary!$B$25,I10266&gt;=Summary!$B$26,I10266&lt;=Summary!$B$27,J10266&gt;=Summary!$B$28,J10266&lt;=Summary!$B$29,F10266*J10266&gt;1),"Yes","No")</f>
        <v>Yes</v>
      </c>
    </row>
    <row r="10267" customFormat="false" ht="15" hidden="false" customHeight="false" outlineLevel="0" collapsed="false">
      <c r="A10267" s="6" t="s">
        <v>157</v>
      </c>
      <c r="B10267" s="45" t="n">
        <v>44787</v>
      </c>
      <c r="C10267" s="6" t="s">
        <v>190</v>
      </c>
      <c r="D10267" s="6" t="s">
        <v>181</v>
      </c>
      <c r="E10267" s="6" t="s">
        <v>177</v>
      </c>
      <c r="F10267" s="34" t="n">
        <v>0.279313653707504</v>
      </c>
      <c r="G10267" s="34" t="n">
        <v>0.297774707652835</v>
      </c>
      <c r="H10267" s="34" t="n">
        <v>-0.0184610539453304</v>
      </c>
      <c r="I10267" s="34" t="n">
        <v>-0.0619967158757268</v>
      </c>
      <c r="J10267" s="35" t="n">
        <v>3.36</v>
      </c>
      <c r="K10267" s="6" t="n">
        <v>0</v>
      </c>
      <c r="L10267" s="35" t="n">
        <v>-1</v>
      </c>
      <c r="M10267" s="6" t="str">
        <f aca="false">IF(I10267&lt;=0,"Below 0%",IF(I10267&lt;=0.05,"0-5%",IF(I10267&lt;=0.1,"5-10%",IF(I10267&lt;=0.2,"10-20%",IF(I10267&lt;=0.4,"20-40%","Above 40%")))))</f>
        <v>Below 0%</v>
      </c>
      <c r="N10267" s="6" t="str">
        <f aca="false">IF(AND(H10267&gt;=Summary!$B$25,I10267&gt;=Summary!$B$26,I10267&lt;=Summary!$B$27,J10267&gt;=Summary!$B$28,J10267&lt;=Summary!$B$29,F10267*J10267&gt;1),"Yes","No")</f>
        <v>No</v>
      </c>
    </row>
    <row r="10268" customFormat="false" ht="15" hidden="false" customHeight="false" outlineLevel="0" collapsed="false">
      <c r="A10268" s="6" t="s">
        <v>157</v>
      </c>
      <c r="B10268" s="45" t="n">
        <v>44788</v>
      </c>
      <c r="C10268" s="6" t="s">
        <v>183</v>
      </c>
      <c r="D10268" s="6" t="s">
        <v>180</v>
      </c>
      <c r="E10268" s="6" t="s">
        <v>187</v>
      </c>
      <c r="F10268" s="34" t="n">
        <v>0.82209724187851</v>
      </c>
      <c r="G10268" s="34" t="n">
        <v>0.809807531439951</v>
      </c>
      <c r="H10268" s="34" t="n">
        <v>0.0122897104385589</v>
      </c>
      <c r="I10268" s="34" t="n">
        <v>0.015176088096768</v>
      </c>
      <c r="J10268" s="35" t="n">
        <v>1.23</v>
      </c>
      <c r="K10268" s="6" t="n">
        <v>0</v>
      </c>
      <c r="L10268" s="35" t="n">
        <v>-1</v>
      </c>
      <c r="M10268" s="6" t="str">
        <f aca="false">IF(I10268&lt;=0,"Below 0%",IF(I10268&lt;=0.05,"0-5%",IF(I10268&lt;=0.1,"5-10%",IF(I10268&lt;=0.2,"10-20%",IF(I10268&lt;=0.4,"20-40%","Above 40%")))))</f>
        <v>0-5%</v>
      </c>
      <c r="N10268" s="6" t="str">
        <f aca="false">IF(AND(H10268&gt;=Summary!$B$25,I10268&gt;=Summary!$B$26,I10268&lt;=Summary!$B$27,J10268&gt;=Summary!$B$28,J10268&lt;=Summary!$B$29,F10268*J10268&gt;1),"Yes","No")</f>
        <v>No</v>
      </c>
    </row>
    <row r="10269" customFormat="false" ht="15" hidden="false" customHeight="false" outlineLevel="0" collapsed="false">
      <c r="A10269" s="6" t="s">
        <v>157</v>
      </c>
      <c r="B10269" s="45" t="n">
        <v>44788</v>
      </c>
      <c r="C10269" s="6" t="s">
        <v>183</v>
      </c>
      <c r="D10269" s="6" t="s">
        <v>180</v>
      </c>
      <c r="E10269" s="6" t="s">
        <v>174</v>
      </c>
      <c r="F10269" s="34" t="n">
        <v>0.093346618115902</v>
      </c>
      <c r="G10269" s="34" t="n">
        <v>0.137768086261568</v>
      </c>
      <c r="H10269" s="34" t="n">
        <v>-0.0444214681456664</v>
      </c>
      <c r="I10269" s="34" t="n">
        <v>-0.322436562422209</v>
      </c>
      <c r="J10269" s="35" t="n">
        <v>7.23</v>
      </c>
      <c r="K10269" s="6" t="n">
        <v>1</v>
      </c>
      <c r="L10269" s="35" t="n">
        <v>6.23</v>
      </c>
      <c r="M10269" s="6" t="str">
        <f aca="false">IF(I10269&lt;=0,"Below 0%",IF(I10269&lt;=0.05,"0-5%",IF(I10269&lt;=0.1,"5-10%",IF(I10269&lt;=0.2,"10-20%",IF(I10269&lt;=0.4,"20-40%","Above 40%")))))</f>
        <v>Below 0%</v>
      </c>
      <c r="N10269" s="6" t="str">
        <f aca="false">IF(AND(H10269&gt;=Summary!$B$25,I10269&gt;=Summary!$B$26,I10269&lt;=Summary!$B$27,J10269&gt;=Summary!$B$28,J10269&lt;=Summary!$B$29,F10269*J10269&gt;1),"Yes","No")</f>
        <v>No</v>
      </c>
    </row>
    <row r="10270" customFormat="false" ht="15" hidden="false" customHeight="false" outlineLevel="0" collapsed="false">
      <c r="A10270" s="6" t="s">
        <v>157</v>
      </c>
      <c r="B10270" s="45" t="n">
        <v>44788</v>
      </c>
      <c r="C10270" s="6" t="s">
        <v>183</v>
      </c>
      <c r="D10270" s="6" t="s">
        <v>180</v>
      </c>
      <c r="E10270" s="6" t="s">
        <v>177</v>
      </c>
      <c r="F10270" s="34" t="n">
        <v>0.0845561698079109</v>
      </c>
      <c r="G10270" s="34" t="n">
        <v>0.052424382298481</v>
      </c>
      <c r="H10270" s="34" t="n">
        <v>0.0321317875094299</v>
      </c>
      <c r="I10270" s="34" t="n">
        <v>0.612916854727746</v>
      </c>
      <c r="J10270" s="35" t="n">
        <v>19</v>
      </c>
      <c r="K10270" s="6" t="n">
        <v>0</v>
      </c>
      <c r="L10270" s="35" t="n">
        <v>-1</v>
      </c>
      <c r="M10270" s="6" t="str">
        <f aca="false">IF(I10270&lt;=0,"Below 0%",IF(I10270&lt;=0.05,"0-5%",IF(I10270&lt;=0.1,"5-10%",IF(I10270&lt;=0.2,"10-20%",IF(I10270&lt;=0.4,"20-40%","Above 40%")))))</f>
        <v>Above 40%</v>
      </c>
      <c r="N10270" s="6" t="str">
        <f aca="false">IF(AND(H10270&gt;=Summary!$B$25,I10270&gt;=Summary!$B$26,I10270&lt;=Summary!$B$27,J10270&gt;=Summary!$B$28,J10270&lt;=Summary!$B$29,F10270*J10270&gt;1),"Yes","No")</f>
        <v>No</v>
      </c>
    </row>
    <row r="10271" customFormat="false" ht="15" hidden="false" customHeight="false" outlineLevel="0" collapsed="false">
      <c r="A10271" s="6" t="s">
        <v>157</v>
      </c>
      <c r="B10271" s="45" t="n">
        <v>44793</v>
      </c>
      <c r="C10271" s="6" t="s">
        <v>199</v>
      </c>
      <c r="D10271" s="6" t="s">
        <v>185</v>
      </c>
      <c r="E10271" s="6" t="s">
        <v>187</v>
      </c>
      <c r="F10271" s="34" t="n">
        <v>0.184200987219811</v>
      </c>
      <c r="G10271" s="34" t="n">
        <v>0.123706134814441</v>
      </c>
      <c r="H10271" s="34" t="n">
        <v>0.0604948524053697</v>
      </c>
      <c r="I10271" s="34" t="n">
        <v>0.489020633423815</v>
      </c>
      <c r="J10271" s="35" t="n">
        <v>8.01</v>
      </c>
      <c r="K10271" s="6" t="n">
        <v>0</v>
      </c>
      <c r="L10271" s="35" t="n">
        <v>-1</v>
      </c>
      <c r="M10271" s="6" t="str">
        <f aca="false">IF(I10271&lt;=0,"Below 0%",IF(I10271&lt;=0.05,"0-5%",IF(I10271&lt;=0.1,"5-10%",IF(I10271&lt;=0.2,"10-20%",IF(I10271&lt;=0.4,"20-40%","Above 40%")))))</f>
        <v>Above 40%</v>
      </c>
      <c r="N10271" s="6" t="str">
        <f aca="false">IF(AND(H10271&gt;=Summary!$B$25,I10271&gt;=Summary!$B$26,I10271&lt;=Summary!$B$27,J10271&gt;=Summary!$B$28,J10271&lt;=Summary!$B$29,F10271*J10271&gt;1),"Yes","No")</f>
        <v>No</v>
      </c>
    </row>
    <row r="10272" customFormat="false" ht="15" hidden="false" customHeight="false" outlineLevel="0" collapsed="false">
      <c r="A10272" s="6" t="s">
        <v>157</v>
      </c>
      <c r="B10272" s="45" t="n">
        <v>44793</v>
      </c>
      <c r="C10272" s="6" t="s">
        <v>199</v>
      </c>
      <c r="D10272" s="6" t="s">
        <v>185</v>
      </c>
      <c r="E10272" s="6" t="s">
        <v>174</v>
      </c>
      <c r="F10272" s="34" t="n">
        <v>0.217525467276573</v>
      </c>
      <c r="G10272" s="34" t="n">
        <v>0.202221661196668</v>
      </c>
      <c r="H10272" s="34" t="n">
        <v>0.0153038060799057</v>
      </c>
      <c r="I10272" s="34" t="n">
        <v>0.0756783718882728</v>
      </c>
      <c r="J10272" s="35" t="n">
        <v>4.9</v>
      </c>
      <c r="K10272" s="6" t="n">
        <v>0</v>
      </c>
      <c r="L10272" s="35" t="n">
        <v>-1</v>
      </c>
      <c r="M10272" s="6" t="str">
        <f aca="false">IF(I10272&lt;=0,"Below 0%",IF(I10272&lt;=0.05,"0-5%",IF(I10272&lt;=0.1,"5-10%",IF(I10272&lt;=0.2,"10-20%",IF(I10272&lt;=0.4,"20-40%","Above 40%")))))</f>
        <v>5-10%</v>
      </c>
      <c r="N10272" s="6" t="str">
        <f aca="false">IF(AND(H10272&gt;=Summary!$B$25,I10272&gt;=Summary!$B$26,I10272&lt;=Summary!$B$27,J10272&gt;=Summary!$B$28,J10272&lt;=Summary!$B$29,F10272*J10272&gt;1),"Yes","No")</f>
        <v>No</v>
      </c>
    </row>
    <row r="10273" customFormat="false" ht="15" hidden="false" customHeight="false" outlineLevel="0" collapsed="false">
      <c r="A10273" s="6" t="s">
        <v>157</v>
      </c>
      <c r="B10273" s="45" t="n">
        <v>44793</v>
      </c>
      <c r="C10273" s="6" t="s">
        <v>199</v>
      </c>
      <c r="D10273" s="6" t="s">
        <v>185</v>
      </c>
      <c r="E10273" s="6" t="s">
        <v>177</v>
      </c>
      <c r="F10273" s="34" t="n">
        <v>0.598273515701294</v>
      </c>
      <c r="G10273" s="34" t="n">
        <v>0.674072203988892</v>
      </c>
      <c r="H10273" s="34" t="n">
        <v>-0.0757986882875977</v>
      </c>
      <c r="I10273" s="34" t="n">
        <v>-0.112448915470852</v>
      </c>
      <c r="J10273" s="35" t="n">
        <v>1.47</v>
      </c>
      <c r="K10273" s="6" t="n">
        <v>1</v>
      </c>
      <c r="L10273" s="35" t="n">
        <v>0.47</v>
      </c>
      <c r="M10273" s="6" t="str">
        <f aca="false">IF(I10273&lt;=0,"Below 0%",IF(I10273&lt;=0.05,"0-5%",IF(I10273&lt;=0.1,"5-10%",IF(I10273&lt;=0.2,"10-20%",IF(I10273&lt;=0.4,"20-40%","Above 40%")))))</f>
        <v>Below 0%</v>
      </c>
      <c r="N10273" s="6" t="str">
        <f aca="false">IF(AND(H10273&gt;=Summary!$B$25,I10273&gt;=Summary!$B$26,I10273&lt;=Summary!$B$27,J10273&gt;=Summary!$B$28,J10273&lt;=Summary!$B$29,F10273*J10273&gt;1),"Yes","No")</f>
        <v>No</v>
      </c>
    </row>
    <row r="10274" customFormat="false" ht="15" hidden="false" customHeight="false" outlineLevel="0" collapsed="false">
      <c r="A10274" s="6" t="s">
        <v>157</v>
      </c>
      <c r="B10274" s="45" t="n">
        <v>44793</v>
      </c>
      <c r="C10274" s="6" t="s">
        <v>180</v>
      </c>
      <c r="D10274" s="6" t="s">
        <v>182</v>
      </c>
      <c r="E10274" s="6" t="s">
        <v>187</v>
      </c>
      <c r="F10274" s="34" t="n">
        <v>0.304671972990036</v>
      </c>
      <c r="G10274" s="34" t="n">
        <v>0.384777551613841</v>
      </c>
      <c r="H10274" s="34" t="n">
        <v>-0.0801055786238052</v>
      </c>
      <c r="I10274" s="34" t="n">
        <v>-0.208186725779155</v>
      </c>
      <c r="J10274" s="35" t="n">
        <v>2.6</v>
      </c>
      <c r="K10274" s="6" t="n">
        <v>1</v>
      </c>
      <c r="L10274" s="35" t="n">
        <v>1.6</v>
      </c>
      <c r="M10274" s="6" t="str">
        <f aca="false">IF(I10274&lt;=0,"Below 0%",IF(I10274&lt;=0.05,"0-5%",IF(I10274&lt;=0.1,"5-10%",IF(I10274&lt;=0.2,"10-20%",IF(I10274&lt;=0.4,"20-40%","Above 40%")))))</f>
        <v>Below 0%</v>
      </c>
      <c r="N10274" s="6" t="str">
        <f aca="false">IF(AND(H10274&gt;=Summary!$B$25,I10274&gt;=Summary!$B$26,I10274&lt;=Summary!$B$27,J10274&gt;=Summary!$B$28,J10274&lt;=Summary!$B$29,F10274*J10274&gt;1),"Yes","No")</f>
        <v>No</v>
      </c>
    </row>
    <row r="10275" customFormat="false" ht="15" hidden="false" customHeight="false" outlineLevel="0" collapsed="false">
      <c r="A10275" s="6" t="s">
        <v>157</v>
      </c>
      <c r="B10275" s="45" t="n">
        <v>44793</v>
      </c>
      <c r="C10275" s="6" t="s">
        <v>180</v>
      </c>
      <c r="D10275" s="6" t="s">
        <v>182</v>
      </c>
      <c r="E10275" s="6" t="s">
        <v>174</v>
      </c>
      <c r="F10275" s="34" t="n">
        <v>0.327998071908951</v>
      </c>
      <c r="G10275" s="34" t="n">
        <v>0.298633323640593</v>
      </c>
      <c r="H10275" s="34" t="n">
        <v>0.0293647482683576</v>
      </c>
      <c r="I10275" s="34" t="n">
        <v>0.0983304472199433</v>
      </c>
      <c r="J10275" s="35" t="n">
        <v>3.35</v>
      </c>
      <c r="K10275" s="6" t="n">
        <v>0</v>
      </c>
      <c r="L10275" s="35" t="n">
        <v>-1</v>
      </c>
      <c r="M10275" s="6" t="str">
        <f aca="false">IF(I10275&lt;=0,"Below 0%",IF(I10275&lt;=0.05,"0-5%",IF(I10275&lt;=0.1,"5-10%",IF(I10275&lt;=0.2,"10-20%",IF(I10275&lt;=0.4,"20-40%","Above 40%")))))</f>
        <v>5-10%</v>
      </c>
      <c r="N10275" s="6" t="str">
        <f aca="false">IF(AND(H10275&gt;=Summary!$B$25,I10275&gt;=Summary!$B$26,I10275&lt;=Summary!$B$27,J10275&gt;=Summary!$B$28,J10275&lt;=Summary!$B$29,F10275*J10275&gt;1),"Yes","No")</f>
        <v>No</v>
      </c>
    </row>
    <row r="10276" customFormat="false" ht="15" hidden="false" customHeight="false" outlineLevel="0" collapsed="false">
      <c r="A10276" s="6" t="s">
        <v>157</v>
      </c>
      <c r="B10276" s="45" t="n">
        <v>44793</v>
      </c>
      <c r="C10276" s="6" t="s">
        <v>180</v>
      </c>
      <c r="D10276" s="6" t="s">
        <v>182</v>
      </c>
      <c r="E10276" s="6" t="s">
        <v>177</v>
      </c>
      <c r="F10276" s="34" t="n">
        <v>0.367329925298691</v>
      </c>
      <c r="G10276" s="34" t="n">
        <v>0.316589124745566</v>
      </c>
      <c r="H10276" s="34" t="n">
        <v>0.0507408005531252</v>
      </c>
      <c r="I10276" s="34" t="n">
        <v>0.160273353021536</v>
      </c>
      <c r="J10276" s="35" t="n">
        <v>3.16</v>
      </c>
      <c r="K10276" s="6" t="n">
        <v>0</v>
      </c>
      <c r="L10276" s="35" t="n">
        <v>-1</v>
      </c>
      <c r="M10276" s="6" t="str">
        <f aca="false">IF(I10276&lt;=0,"Below 0%",IF(I10276&lt;=0.05,"0-5%",IF(I10276&lt;=0.1,"5-10%",IF(I10276&lt;=0.2,"10-20%",IF(I10276&lt;=0.4,"20-40%","Above 40%")))))</f>
        <v>10-20%</v>
      </c>
      <c r="N10276" s="6" t="str">
        <f aca="false">IF(AND(H10276&gt;=Summary!$B$25,I10276&gt;=Summary!$B$26,I10276&lt;=Summary!$B$27,J10276&gt;=Summary!$B$28,J10276&lt;=Summary!$B$29,F10276*J10276&gt;1),"Yes","No")</f>
        <v>Yes</v>
      </c>
    </row>
    <row r="10277" customFormat="false" ht="15" hidden="false" customHeight="false" outlineLevel="0" collapsed="false">
      <c r="A10277" s="6" t="s">
        <v>157</v>
      </c>
      <c r="B10277" s="45" t="n">
        <v>44793</v>
      </c>
      <c r="C10277" s="6" t="s">
        <v>184</v>
      </c>
      <c r="D10277" s="6" t="s">
        <v>206</v>
      </c>
      <c r="E10277" s="6" t="s">
        <v>187</v>
      </c>
      <c r="F10277" s="34" t="n">
        <v>0.367361068725586</v>
      </c>
      <c r="G10277" s="34" t="n">
        <v>0.384326386012028</v>
      </c>
      <c r="H10277" s="34" t="n">
        <v>-0.0169653172864421</v>
      </c>
      <c r="I10277" s="34" t="n">
        <v>-0.044142993830018</v>
      </c>
      <c r="J10277" s="35" t="n">
        <v>2.62</v>
      </c>
      <c r="K10277" s="6" t="n">
        <v>1</v>
      </c>
      <c r="L10277" s="35" t="n">
        <v>1.62</v>
      </c>
      <c r="M10277" s="6" t="str">
        <f aca="false">IF(I10277&lt;=0,"Below 0%",IF(I10277&lt;=0.05,"0-5%",IF(I10277&lt;=0.1,"5-10%",IF(I10277&lt;=0.2,"10-20%",IF(I10277&lt;=0.4,"20-40%","Above 40%")))))</f>
        <v>Below 0%</v>
      </c>
      <c r="N10277" s="6" t="str">
        <f aca="false">IF(AND(H10277&gt;=Summary!$B$25,I10277&gt;=Summary!$B$26,I10277&lt;=Summary!$B$27,J10277&gt;=Summary!$B$28,J10277&lt;=Summary!$B$29,F10277*J10277&gt;1),"Yes","No")</f>
        <v>No</v>
      </c>
    </row>
    <row r="10278" customFormat="false" ht="15" hidden="false" customHeight="false" outlineLevel="0" collapsed="false">
      <c r="A10278" s="6" t="s">
        <v>157</v>
      </c>
      <c r="B10278" s="45" t="n">
        <v>44793</v>
      </c>
      <c r="C10278" s="6" t="s">
        <v>184</v>
      </c>
      <c r="D10278" s="6" t="s">
        <v>206</v>
      </c>
      <c r="E10278" s="6" t="s">
        <v>174</v>
      </c>
      <c r="F10278" s="34" t="n">
        <v>0.296984195709229</v>
      </c>
      <c r="G10278" s="34" t="n">
        <v>0.284444952359185</v>
      </c>
      <c r="H10278" s="34" t="n">
        <v>0.0125392433500439</v>
      </c>
      <c r="I10278" s="34" t="n">
        <v>0.0440831986858741</v>
      </c>
      <c r="J10278" s="35" t="n">
        <v>3.54</v>
      </c>
      <c r="K10278" s="6" t="n">
        <v>0</v>
      </c>
      <c r="L10278" s="35" t="n">
        <v>-1</v>
      </c>
      <c r="M10278" s="6" t="str">
        <f aca="false">IF(I10278&lt;=0,"Below 0%",IF(I10278&lt;=0.05,"0-5%",IF(I10278&lt;=0.1,"5-10%",IF(I10278&lt;=0.2,"10-20%",IF(I10278&lt;=0.4,"20-40%","Above 40%")))))</f>
        <v>0-5%</v>
      </c>
      <c r="N10278" s="6" t="str">
        <f aca="false">IF(AND(H10278&gt;=Summary!$B$25,I10278&gt;=Summary!$B$26,I10278&lt;=Summary!$B$27,J10278&gt;=Summary!$B$28,J10278&lt;=Summary!$B$29,F10278*J10278&gt;1),"Yes","No")</f>
        <v>No</v>
      </c>
    </row>
    <row r="10279" customFormat="false" ht="15" hidden="false" customHeight="false" outlineLevel="0" collapsed="false">
      <c r="A10279" s="6" t="s">
        <v>157</v>
      </c>
      <c r="B10279" s="45" t="n">
        <v>44793</v>
      </c>
      <c r="C10279" s="6" t="s">
        <v>184</v>
      </c>
      <c r="D10279" s="6" t="s">
        <v>206</v>
      </c>
      <c r="E10279" s="6" t="s">
        <v>177</v>
      </c>
      <c r="F10279" s="34" t="n">
        <v>0.335654705762863</v>
      </c>
      <c r="G10279" s="34" t="n">
        <v>0.331228661628787</v>
      </c>
      <c r="H10279" s="34" t="n">
        <v>0.00442604413407582</v>
      </c>
      <c r="I10279" s="34" t="n">
        <v>0.013362503450973</v>
      </c>
      <c r="J10279" s="35" t="n">
        <v>3.04</v>
      </c>
      <c r="K10279" s="6" t="n">
        <v>0</v>
      </c>
      <c r="L10279" s="35" t="n">
        <v>-1</v>
      </c>
      <c r="M10279" s="6" t="str">
        <f aca="false">IF(I10279&lt;=0,"Below 0%",IF(I10279&lt;=0.05,"0-5%",IF(I10279&lt;=0.1,"5-10%",IF(I10279&lt;=0.2,"10-20%",IF(I10279&lt;=0.4,"20-40%","Above 40%")))))</f>
        <v>0-5%</v>
      </c>
      <c r="N10279" s="6" t="str">
        <f aca="false">IF(AND(H10279&gt;=Summary!$B$25,I10279&gt;=Summary!$B$26,I10279&lt;=Summary!$B$27,J10279&gt;=Summary!$B$28,J10279&lt;=Summary!$B$29,F10279*J10279&gt;1),"Yes","No")</f>
        <v>No</v>
      </c>
    </row>
    <row r="10280" customFormat="false" ht="15" hidden="false" customHeight="false" outlineLevel="0" collapsed="false">
      <c r="A10280" s="6" t="s">
        <v>157</v>
      </c>
      <c r="B10280" s="45" t="n">
        <v>44793</v>
      </c>
      <c r="C10280" s="6" t="s">
        <v>195</v>
      </c>
      <c r="D10280" s="6" t="s">
        <v>179</v>
      </c>
      <c r="E10280" s="6" t="s">
        <v>187</v>
      </c>
      <c r="F10280" s="34" t="n">
        <v>0.493274480104446</v>
      </c>
      <c r="G10280" s="34" t="n">
        <v>0.524616134535706</v>
      </c>
      <c r="H10280" s="34" t="n">
        <v>-0.0313416544312591</v>
      </c>
      <c r="I10280" s="34" t="n">
        <v>-0.0597420711412108</v>
      </c>
      <c r="J10280" s="35" t="n">
        <v>1.88</v>
      </c>
      <c r="K10280" s="6" t="n">
        <v>0</v>
      </c>
      <c r="L10280" s="35" t="n">
        <v>-1</v>
      </c>
      <c r="M10280" s="6" t="str">
        <f aca="false">IF(I10280&lt;=0,"Below 0%",IF(I10280&lt;=0.05,"0-5%",IF(I10280&lt;=0.1,"5-10%",IF(I10280&lt;=0.2,"10-20%",IF(I10280&lt;=0.4,"20-40%","Above 40%")))))</f>
        <v>Below 0%</v>
      </c>
      <c r="N10280" s="6" t="str">
        <f aca="false">IF(AND(H10280&gt;=Summary!$B$25,I10280&gt;=Summary!$B$26,I10280&lt;=Summary!$B$27,J10280&gt;=Summary!$B$28,J10280&lt;=Summary!$B$29,F10280*J10280&gt;1),"Yes","No")</f>
        <v>No</v>
      </c>
    </row>
    <row r="10281" customFormat="false" ht="15" hidden="false" customHeight="false" outlineLevel="0" collapsed="false">
      <c r="A10281" s="6" t="s">
        <v>157</v>
      </c>
      <c r="B10281" s="45" t="n">
        <v>44793</v>
      </c>
      <c r="C10281" s="6" t="s">
        <v>195</v>
      </c>
      <c r="D10281" s="6" t="s">
        <v>179</v>
      </c>
      <c r="E10281" s="6" t="s">
        <v>174</v>
      </c>
      <c r="F10281" s="34" t="n">
        <v>0.346643716096878</v>
      </c>
      <c r="G10281" s="34" t="n">
        <v>0.240555690957836</v>
      </c>
      <c r="H10281" s="34" t="n">
        <v>0.106088025139042</v>
      </c>
      <c r="I10281" s="34" t="n">
        <v>0.441012327401713</v>
      </c>
      <c r="J10281" s="35" t="n">
        <v>4.1</v>
      </c>
      <c r="K10281" s="6" t="n">
        <v>0</v>
      </c>
      <c r="L10281" s="35" t="n">
        <v>-1</v>
      </c>
      <c r="M10281" s="6" t="str">
        <f aca="false">IF(I10281&lt;=0,"Below 0%",IF(I10281&lt;=0.05,"0-5%",IF(I10281&lt;=0.1,"5-10%",IF(I10281&lt;=0.2,"10-20%",IF(I10281&lt;=0.4,"20-40%","Above 40%")))))</f>
        <v>Above 40%</v>
      </c>
      <c r="N10281" s="6" t="str">
        <f aca="false">IF(AND(H10281&gt;=Summary!$B$25,I10281&gt;=Summary!$B$26,I10281&lt;=Summary!$B$27,J10281&gt;=Summary!$B$28,J10281&lt;=Summary!$B$29,F10281*J10281&gt;1),"Yes","No")</f>
        <v>No</v>
      </c>
    </row>
    <row r="10282" customFormat="false" ht="15" hidden="false" customHeight="false" outlineLevel="0" collapsed="false">
      <c r="A10282" s="6" t="s">
        <v>157</v>
      </c>
      <c r="B10282" s="45" t="n">
        <v>44793</v>
      </c>
      <c r="C10282" s="6" t="s">
        <v>195</v>
      </c>
      <c r="D10282" s="6" t="s">
        <v>179</v>
      </c>
      <c r="E10282" s="6" t="s">
        <v>177</v>
      </c>
      <c r="F10282" s="34" t="n">
        <v>0.16008186340332</v>
      </c>
      <c r="G10282" s="34" t="n">
        <v>0.234828174506459</v>
      </c>
      <c r="H10282" s="34" t="n">
        <v>-0.0747463111031384</v>
      </c>
      <c r="I10282" s="34" t="n">
        <v>-0.318302142663391</v>
      </c>
      <c r="J10282" s="35" t="n">
        <v>4.2</v>
      </c>
      <c r="K10282" s="6" t="n">
        <v>1</v>
      </c>
      <c r="L10282" s="35" t="n">
        <v>3.2</v>
      </c>
      <c r="M10282" s="6" t="str">
        <f aca="false">IF(I10282&lt;=0,"Below 0%",IF(I10282&lt;=0.05,"0-5%",IF(I10282&lt;=0.1,"5-10%",IF(I10282&lt;=0.2,"10-20%",IF(I10282&lt;=0.4,"20-40%","Above 40%")))))</f>
        <v>Below 0%</v>
      </c>
      <c r="N10282" s="6" t="str">
        <f aca="false">IF(AND(H10282&gt;=Summary!$B$25,I10282&gt;=Summary!$B$26,I10282&lt;=Summary!$B$27,J10282&gt;=Summary!$B$28,J10282&lt;=Summary!$B$29,F10282*J10282&gt;1),"Yes","No")</f>
        <v>No</v>
      </c>
    </row>
    <row r="10283" customFormat="false" ht="15" hidden="false" customHeight="false" outlineLevel="0" collapsed="false">
      <c r="A10283" s="6" t="s">
        <v>157</v>
      </c>
      <c r="B10283" s="45" t="n">
        <v>44793</v>
      </c>
      <c r="C10283" s="6" t="s">
        <v>181</v>
      </c>
      <c r="D10283" s="6" t="s">
        <v>203</v>
      </c>
      <c r="E10283" s="6" t="s">
        <v>187</v>
      </c>
      <c r="F10283" s="34" t="n">
        <v>0.597895920276642</v>
      </c>
      <c r="G10283" s="34" t="n">
        <v>0.689860985669082</v>
      </c>
      <c r="H10283" s="34" t="n">
        <v>-0.0919650653924397</v>
      </c>
      <c r="I10283" s="34" t="n">
        <v>-0.133309561350603</v>
      </c>
      <c r="J10283" s="35" t="n">
        <v>1.44</v>
      </c>
      <c r="K10283" s="6" t="n">
        <v>1</v>
      </c>
      <c r="L10283" s="35" t="n">
        <v>0.44</v>
      </c>
      <c r="M10283" s="6" t="str">
        <f aca="false">IF(I10283&lt;=0,"Below 0%",IF(I10283&lt;=0.05,"0-5%",IF(I10283&lt;=0.1,"5-10%",IF(I10283&lt;=0.2,"10-20%",IF(I10283&lt;=0.4,"20-40%","Above 40%")))))</f>
        <v>Below 0%</v>
      </c>
      <c r="N10283" s="6" t="str">
        <f aca="false">IF(AND(H10283&gt;=Summary!$B$25,I10283&gt;=Summary!$B$26,I10283&lt;=Summary!$B$27,J10283&gt;=Summary!$B$28,J10283&lt;=Summary!$B$29,F10283*J10283&gt;1),"Yes","No")</f>
        <v>No</v>
      </c>
    </row>
    <row r="10284" customFormat="false" ht="15" hidden="false" customHeight="false" outlineLevel="0" collapsed="false">
      <c r="A10284" s="6" t="s">
        <v>157</v>
      </c>
      <c r="B10284" s="45" t="n">
        <v>44793</v>
      </c>
      <c r="C10284" s="6" t="s">
        <v>181</v>
      </c>
      <c r="D10284" s="6" t="s">
        <v>203</v>
      </c>
      <c r="E10284" s="6" t="s">
        <v>174</v>
      </c>
      <c r="F10284" s="34" t="n">
        <v>0.27581188082695</v>
      </c>
      <c r="G10284" s="34" t="n">
        <v>0.19326844734698</v>
      </c>
      <c r="H10284" s="34" t="n">
        <v>0.08254343347997</v>
      </c>
      <c r="I10284" s="34" t="n">
        <v>0.427092133315365</v>
      </c>
      <c r="J10284" s="35" t="n">
        <v>5.14</v>
      </c>
      <c r="K10284" s="6" t="n">
        <v>0</v>
      </c>
      <c r="L10284" s="35" t="n">
        <v>-1</v>
      </c>
      <c r="M10284" s="6" t="str">
        <f aca="false">IF(I10284&lt;=0,"Below 0%",IF(I10284&lt;=0.05,"0-5%",IF(I10284&lt;=0.1,"5-10%",IF(I10284&lt;=0.2,"10-20%",IF(I10284&lt;=0.4,"20-40%","Above 40%")))))</f>
        <v>Above 40%</v>
      </c>
      <c r="N10284" s="6" t="str">
        <f aca="false">IF(AND(H10284&gt;=Summary!$B$25,I10284&gt;=Summary!$B$26,I10284&lt;=Summary!$B$27,J10284&gt;=Summary!$B$28,J10284&lt;=Summary!$B$29,F10284*J10284&gt;1),"Yes","No")</f>
        <v>No</v>
      </c>
    </row>
    <row r="10285" customFormat="false" ht="15" hidden="false" customHeight="false" outlineLevel="0" collapsed="false">
      <c r="A10285" s="6" t="s">
        <v>157</v>
      </c>
      <c r="B10285" s="45" t="n">
        <v>44793</v>
      </c>
      <c r="C10285" s="6" t="s">
        <v>181</v>
      </c>
      <c r="D10285" s="6" t="s">
        <v>203</v>
      </c>
      <c r="E10285" s="6" t="s">
        <v>177</v>
      </c>
      <c r="F10285" s="34" t="n">
        <v>0.126292154192925</v>
      </c>
      <c r="G10285" s="34" t="n">
        <v>0.116870566983939</v>
      </c>
      <c r="H10285" s="34" t="n">
        <v>0.00942158720898599</v>
      </c>
      <c r="I10285" s="34" t="n">
        <v>0.0806155685911989</v>
      </c>
      <c r="J10285" s="35" t="n">
        <v>8.5</v>
      </c>
      <c r="K10285" s="6" t="n">
        <v>0</v>
      </c>
      <c r="L10285" s="35" t="n">
        <v>-1</v>
      </c>
      <c r="M10285" s="6" t="str">
        <f aca="false">IF(I10285&lt;=0,"Below 0%",IF(I10285&lt;=0.05,"0-5%",IF(I10285&lt;=0.1,"5-10%",IF(I10285&lt;=0.2,"10-20%",IF(I10285&lt;=0.4,"20-40%","Above 40%")))))</f>
        <v>5-10%</v>
      </c>
      <c r="N10285" s="6" t="str">
        <f aca="false">IF(AND(H10285&gt;=Summary!$B$25,I10285&gt;=Summary!$B$26,I10285&lt;=Summary!$B$27,J10285&gt;=Summary!$B$28,J10285&lt;=Summary!$B$29,F10285*J10285&gt;1),"Yes","No")</f>
        <v>No</v>
      </c>
    </row>
    <row r="10286" customFormat="false" ht="15" hidden="false" customHeight="false" outlineLevel="0" collapsed="false">
      <c r="A10286" s="6" t="s">
        <v>157</v>
      </c>
      <c r="B10286" s="45" t="n">
        <v>44794</v>
      </c>
      <c r="C10286" s="6" t="s">
        <v>205</v>
      </c>
      <c r="D10286" s="6" t="s">
        <v>190</v>
      </c>
      <c r="E10286" s="6" t="s">
        <v>187</v>
      </c>
      <c r="F10286" s="34" t="n">
        <v>0.15803998708725</v>
      </c>
      <c r="G10286" s="34" t="n">
        <v>0.160048710477102</v>
      </c>
      <c r="H10286" s="34" t="n">
        <v>-0.00200872338985197</v>
      </c>
      <c r="I10286" s="34" t="n">
        <v>-0.0125507002453441</v>
      </c>
      <c r="J10286" s="35" t="n">
        <v>6.23</v>
      </c>
      <c r="K10286" s="6" t="n">
        <v>1</v>
      </c>
      <c r="L10286" s="35" t="n">
        <v>5.23</v>
      </c>
      <c r="M10286" s="6" t="str">
        <f aca="false">IF(I10286&lt;=0,"Below 0%",IF(I10286&lt;=0.05,"0-5%",IF(I10286&lt;=0.1,"5-10%",IF(I10286&lt;=0.2,"10-20%",IF(I10286&lt;=0.4,"20-40%","Above 40%")))))</f>
        <v>Below 0%</v>
      </c>
      <c r="N10286" s="6" t="str">
        <f aca="false">IF(AND(H10286&gt;=Summary!$B$25,I10286&gt;=Summary!$B$26,I10286&lt;=Summary!$B$27,J10286&gt;=Summary!$B$28,J10286&lt;=Summary!$B$29,F10286*J10286&gt;1),"Yes","No")</f>
        <v>No</v>
      </c>
    </row>
    <row r="10287" customFormat="false" ht="15" hidden="false" customHeight="false" outlineLevel="0" collapsed="false">
      <c r="A10287" s="6" t="s">
        <v>157</v>
      </c>
      <c r="B10287" s="45" t="n">
        <v>44794</v>
      </c>
      <c r="C10287" s="6" t="s">
        <v>205</v>
      </c>
      <c r="D10287" s="6" t="s">
        <v>190</v>
      </c>
      <c r="E10287" s="6" t="s">
        <v>174</v>
      </c>
      <c r="F10287" s="34" t="n">
        <v>0.311955243349075</v>
      </c>
      <c r="G10287" s="34" t="n">
        <v>0.216761623102684</v>
      </c>
      <c r="H10287" s="34" t="n">
        <v>0.0951936202463919</v>
      </c>
      <c r="I10287" s="34" t="n">
        <v>0.439162702713742</v>
      </c>
      <c r="J10287" s="35" t="n">
        <v>4.6</v>
      </c>
      <c r="K10287" s="6" t="n">
        <v>0</v>
      </c>
      <c r="L10287" s="35" t="n">
        <v>-1</v>
      </c>
      <c r="M10287" s="6" t="str">
        <f aca="false">IF(I10287&lt;=0,"Below 0%",IF(I10287&lt;=0.05,"0-5%",IF(I10287&lt;=0.1,"5-10%",IF(I10287&lt;=0.2,"10-20%",IF(I10287&lt;=0.4,"20-40%","Above 40%")))))</f>
        <v>Above 40%</v>
      </c>
      <c r="N10287" s="6" t="str">
        <f aca="false">IF(AND(H10287&gt;=Summary!$B$25,I10287&gt;=Summary!$B$26,I10287&lt;=Summary!$B$27,J10287&gt;=Summary!$B$28,J10287&lt;=Summary!$B$29,F10287*J10287&gt;1),"Yes","No")</f>
        <v>No</v>
      </c>
    </row>
    <row r="10288" customFormat="false" ht="15" hidden="false" customHeight="false" outlineLevel="0" collapsed="false">
      <c r="A10288" s="6" t="s">
        <v>157</v>
      </c>
      <c r="B10288" s="45" t="n">
        <v>44794</v>
      </c>
      <c r="C10288" s="6" t="s">
        <v>205</v>
      </c>
      <c r="D10288" s="6" t="s">
        <v>190</v>
      </c>
      <c r="E10288" s="6" t="s">
        <v>177</v>
      </c>
      <c r="F10288" s="34" t="n">
        <v>0.530004739761353</v>
      </c>
      <c r="G10288" s="34" t="n">
        <v>0.623189666420215</v>
      </c>
      <c r="H10288" s="34" t="n">
        <v>-0.0931849266588624</v>
      </c>
      <c r="I10288" s="34" t="n">
        <v>-0.149528998441428</v>
      </c>
      <c r="J10288" s="35" t="n">
        <v>1.6</v>
      </c>
      <c r="K10288" s="6" t="n">
        <v>0</v>
      </c>
      <c r="L10288" s="35" t="n">
        <v>-1</v>
      </c>
      <c r="M10288" s="6" t="str">
        <f aca="false">IF(I10288&lt;=0,"Below 0%",IF(I10288&lt;=0.05,"0-5%",IF(I10288&lt;=0.1,"5-10%",IF(I10288&lt;=0.2,"10-20%",IF(I10288&lt;=0.4,"20-40%","Above 40%")))))</f>
        <v>Below 0%</v>
      </c>
      <c r="N10288" s="6" t="str">
        <f aca="false">IF(AND(H10288&gt;=Summary!$B$25,I10288&gt;=Summary!$B$26,I10288&lt;=Summary!$B$27,J10288&gt;=Summary!$B$28,J10288&lt;=Summary!$B$29,F10288*J10288&gt;1),"Yes","No")</f>
        <v>No</v>
      </c>
    </row>
    <row r="10289" customFormat="false" ht="15" hidden="false" customHeight="false" outlineLevel="0" collapsed="false">
      <c r="A10289" s="6" t="s">
        <v>157</v>
      </c>
      <c r="B10289" s="45" t="n">
        <v>44794</v>
      </c>
      <c r="C10289" s="6" t="s">
        <v>188</v>
      </c>
      <c r="D10289" s="6" t="s">
        <v>194</v>
      </c>
      <c r="E10289" s="6" t="s">
        <v>187</v>
      </c>
      <c r="F10289" s="34" t="n">
        <v>0.0973418578505516</v>
      </c>
      <c r="G10289" s="34" t="n">
        <v>0.105116110557595</v>
      </c>
      <c r="H10289" s="34" t="n">
        <v>-0.00777425270704382</v>
      </c>
      <c r="I10289" s="34" t="n">
        <v>-0.0739587173251063</v>
      </c>
      <c r="J10289" s="35" t="n">
        <v>9.5</v>
      </c>
      <c r="K10289" s="6" t="n">
        <v>0</v>
      </c>
      <c r="L10289" s="35" t="n">
        <v>-1</v>
      </c>
      <c r="M10289" s="6" t="str">
        <f aca="false">IF(I10289&lt;=0,"Below 0%",IF(I10289&lt;=0.05,"0-5%",IF(I10289&lt;=0.1,"5-10%",IF(I10289&lt;=0.2,"10-20%",IF(I10289&lt;=0.4,"20-40%","Above 40%")))))</f>
        <v>Below 0%</v>
      </c>
      <c r="N10289" s="6" t="str">
        <f aca="false">IF(AND(H10289&gt;=Summary!$B$25,I10289&gt;=Summary!$B$26,I10289&lt;=Summary!$B$27,J10289&gt;=Summary!$B$28,J10289&lt;=Summary!$B$29,F10289*J10289&gt;1),"Yes","No")</f>
        <v>No</v>
      </c>
    </row>
    <row r="10290" customFormat="false" ht="15" hidden="false" customHeight="false" outlineLevel="0" collapsed="false">
      <c r="A10290" s="6" t="s">
        <v>157</v>
      </c>
      <c r="B10290" s="45" t="n">
        <v>44794</v>
      </c>
      <c r="C10290" s="6" t="s">
        <v>188</v>
      </c>
      <c r="D10290" s="6" t="s">
        <v>194</v>
      </c>
      <c r="E10290" s="6" t="s">
        <v>174</v>
      </c>
      <c r="F10290" s="34" t="n">
        <v>0.175304278731346</v>
      </c>
      <c r="G10290" s="34" t="n">
        <v>0.186654775756478</v>
      </c>
      <c r="H10290" s="34" t="n">
        <v>-0.0113504970251317</v>
      </c>
      <c r="I10290" s="34" t="n">
        <v>-0.0608101077464011</v>
      </c>
      <c r="J10290" s="35" t="n">
        <v>5.35</v>
      </c>
      <c r="K10290" s="6" t="n">
        <v>1</v>
      </c>
      <c r="L10290" s="35" t="n">
        <v>4.35</v>
      </c>
      <c r="M10290" s="6" t="str">
        <f aca="false">IF(I10290&lt;=0,"Below 0%",IF(I10290&lt;=0.05,"0-5%",IF(I10290&lt;=0.1,"5-10%",IF(I10290&lt;=0.2,"10-20%",IF(I10290&lt;=0.4,"20-40%","Above 40%")))))</f>
        <v>Below 0%</v>
      </c>
      <c r="N10290" s="6" t="str">
        <f aca="false">IF(AND(H10290&gt;=Summary!$B$25,I10290&gt;=Summary!$B$26,I10290&lt;=Summary!$B$27,J10290&gt;=Summary!$B$28,J10290&lt;=Summary!$B$29,F10290*J10290&gt;1),"Yes","No")</f>
        <v>No</v>
      </c>
    </row>
    <row r="10291" customFormat="false" ht="15" hidden="false" customHeight="false" outlineLevel="0" collapsed="false">
      <c r="A10291" s="6" t="s">
        <v>157</v>
      </c>
      <c r="B10291" s="45" t="n">
        <v>44794</v>
      </c>
      <c r="C10291" s="6" t="s">
        <v>188</v>
      </c>
      <c r="D10291" s="6" t="s">
        <v>194</v>
      </c>
      <c r="E10291" s="6" t="s">
        <v>177</v>
      </c>
      <c r="F10291" s="34" t="n">
        <v>0.727353811264038</v>
      </c>
      <c r="G10291" s="34" t="n">
        <v>0.708229113685927</v>
      </c>
      <c r="H10291" s="34" t="n">
        <v>0.0191246975781114</v>
      </c>
      <c r="I10291" s="34" t="n">
        <v>0.0270035461809504</v>
      </c>
      <c r="J10291" s="35" t="n">
        <v>1.41</v>
      </c>
      <c r="K10291" s="6" t="n">
        <v>0</v>
      </c>
      <c r="L10291" s="35" t="n">
        <v>-1</v>
      </c>
      <c r="M10291" s="6" t="str">
        <f aca="false">IF(I10291&lt;=0,"Below 0%",IF(I10291&lt;=0.05,"0-5%",IF(I10291&lt;=0.1,"5-10%",IF(I10291&lt;=0.2,"10-20%",IF(I10291&lt;=0.4,"20-40%","Above 40%")))))</f>
        <v>0-5%</v>
      </c>
      <c r="N10291" s="6" t="str">
        <f aca="false">IF(AND(H10291&gt;=Summary!$B$25,I10291&gt;=Summary!$B$26,I10291&lt;=Summary!$B$27,J10291&gt;=Summary!$B$28,J10291&lt;=Summary!$B$29,F10291*J10291&gt;1),"Yes","No")</f>
        <v>No</v>
      </c>
    </row>
    <row r="10292" customFormat="false" ht="15" hidden="false" customHeight="false" outlineLevel="0" collapsed="false">
      <c r="A10292" s="6" t="s">
        <v>157</v>
      </c>
      <c r="B10292" s="45" t="n">
        <v>44794</v>
      </c>
      <c r="C10292" s="6" t="s">
        <v>189</v>
      </c>
      <c r="D10292" s="6" t="s">
        <v>201</v>
      </c>
      <c r="E10292" s="6" t="s">
        <v>187</v>
      </c>
      <c r="F10292" s="34" t="n">
        <v>0.396428287029266</v>
      </c>
      <c r="G10292" s="34" t="n">
        <v>0.412700901607213</v>
      </c>
      <c r="H10292" s="34" t="n">
        <v>-0.0162726145779465</v>
      </c>
      <c r="I10292" s="34" t="n">
        <v>-0.0394295590694734</v>
      </c>
      <c r="J10292" s="35" t="n">
        <v>2.42</v>
      </c>
      <c r="K10292" s="6" t="n">
        <v>0</v>
      </c>
      <c r="L10292" s="35" t="n">
        <v>-1</v>
      </c>
      <c r="M10292" s="6" t="str">
        <f aca="false">IF(I10292&lt;=0,"Below 0%",IF(I10292&lt;=0.05,"0-5%",IF(I10292&lt;=0.1,"5-10%",IF(I10292&lt;=0.2,"10-20%",IF(I10292&lt;=0.4,"20-40%","Above 40%")))))</f>
        <v>Below 0%</v>
      </c>
      <c r="N10292" s="6" t="str">
        <f aca="false">IF(AND(H10292&gt;=Summary!$B$25,I10292&gt;=Summary!$B$26,I10292&lt;=Summary!$B$27,J10292&gt;=Summary!$B$28,J10292&lt;=Summary!$B$29,F10292*J10292&gt;1),"Yes","No")</f>
        <v>No</v>
      </c>
    </row>
    <row r="10293" customFormat="false" ht="15" hidden="false" customHeight="false" outlineLevel="0" collapsed="false">
      <c r="A10293" s="6" t="s">
        <v>157</v>
      </c>
      <c r="B10293" s="45" t="n">
        <v>44794</v>
      </c>
      <c r="C10293" s="6" t="s">
        <v>189</v>
      </c>
      <c r="D10293" s="6" t="s">
        <v>201</v>
      </c>
      <c r="E10293" s="6" t="s">
        <v>174</v>
      </c>
      <c r="F10293" s="34" t="n">
        <v>0.254303246736527</v>
      </c>
      <c r="G10293" s="34" t="n">
        <v>0.283731869854959</v>
      </c>
      <c r="H10293" s="34" t="n">
        <v>-0.0294286231184324</v>
      </c>
      <c r="I10293" s="34" t="n">
        <v>-0.103719836384527</v>
      </c>
      <c r="J10293" s="35" t="n">
        <v>3.52</v>
      </c>
      <c r="K10293" s="6" t="n">
        <v>0</v>
      </c>
      <c r="L10293" s="35" t="n">
        <v>-1</v>
      </c>
      <c r="M10293" s="6" t="str">
        <f aca="false">IF(I10293&lt;=0,"Below 0%",IF(I10293&lt;=0.05,"0-5%",IF(I10293&lt;=0.1,"5-10%",IF(I10293&lt;=0.2,"10-20%",IF(I10293&lt;=0.4,"20-40%","Above 40%")))))</f>
        <v>Below 0%</v>
      </c>
      <c r="N10293" s="6" t="str">
        <f aca="false">IF(AND(H10293&gt;=Summary!$B$25,I10293&gt;=Summary!$B$26,I10293&lt;=Summary!$B$27,J10293&gt;=Summary!$B$28,J10293&lt;=Summary!$B$29,F10293*J10293&gt;1),"Yes","No")</f>
        <v>No</v>
      </c>
    </row>
    <row r="10294" customFormat="false" ht="15" hidden="false" customHeight="false" outlineLevel="0" collapsed="false">
      <c r="A10294" s="6" t="s">
        <v>157</v>
      </c>
      <c r="B10294" s="45" t="n">
        <v>44794</v>
      </c>
      <c r="C10294" s="6" t="s">
        <v>189</v>
      </c>
      <c r="D10294" s="6" t="s">
        <v>201</v>
      </c>
      <c r="E10294" s="6" t="s">
        <v>177</v>
      </c>
      <c r="F10294" s="34" t="n">
        <v>0.349268525838852</v>
      </c>
      <c r="G10294" s="34" t="n">
        <v>0.303567228537828</v>
      </c>
      <c r="H10294" s="34" t="n">
        <v>0.0457012973010236</v>
      </c>
      <c r="I10294" s="34" t="n">
        <v>0.150547532818842</v>
      </c>
      <c r="J10294" s="35" t="n">
        <v>3.29</v>
      </c>
      <c r="K10294" s="6" t="n">
        <v>1</v>
      </c>
      <c r="L10294" s="35" t="n">
        <v>2.29</v>
      </c>
      <c r="M10294" s="6" t="str">
        <f aca="false">IF(I10294&lt;=0,"Below 0%",IF(I10294&lt;=0.05,"0-5%",IF(I10294&lt;=0.1,"5-10%",IF(I10294&lt;=0.2,"10-20%",IF(I10294&lt;=0.4,"20-40%","Above 40%")))))</f>
        <v>10-20%</v>
      </c>
      <c r="N10294" s="6" t="str">
        <f aca="false">IF(AND(H10294&gt;=Summary!$B$25,I10294&gt;=Summary!$B$26,I10294&lt;=Summary!$B$27,J10294&gt;=Summary!$B$28,J10294&lt;=Summary!$B$29,F10294*J10294&gt;1),"Yes","No")</f>
        <v>Yes</v>
      </c>
    </row>
    <row r="10295" customFormat="false" ht="15" hidden="false" customHeight="false" outlineLevel="0" collapsed="false">
      <c r="A10295" s="6" t="s">
        <v>157</v>
      </c>
      <c r="B10295" s="45" t="n">
        <v>44795</v>
      </c>
      <c r="C10295" s="6" t="s">
        <v>176</v>
      </c>
      <c r="D10295" s="6" t="s">
        <v>183</v>
      </c>
      <c r="E10295" s="6" t="s">
        <v>187</v>
      </c>
      <c r="F10295" s="34" t="n">
        <v>0.191059976816177</v>
      </c>
      <c r="G10295" s="34" t="n">
        <v>0.179037285005195</v>
      </c>
      <c r="H10295" s="34" t="n">
        <v>0.0120226918109829</v>
      </c>
      <c r="I10295" s="34" t="n">
        <v>0.0671518885612796</v>
      </c>
      <c r="J10295" s="35" t="n">
        <v>5.6</v>
      </c>
      <c r="K10295" s="6" t="n">
        <v>1</v>
      </c>
      <c r="L10295" s="35" t="n">
        <v>4.6</v>
      </c>
      <c r="M10295" s="6" t="str">
        <f aca="false">IF(I10295&lt;=0,"Below 0%",IF(I10295&lt;=0.05,"0-5%",IF(I10295&lt;=0.1,"5-10%",IF(I10295&lt;=0.2,"10-20%",IF(I10295&lt;=0.4,"20-40%","Above 40%")))))</f>
        <v>5-10%</v>
      </c>
      <c r="N10295" s="6" t="str">
        <f aca="false">IF(AND(H10295&gt;=Summary!$B$25,I10295&gt;=Summary!$B$26,I10295&lt;=Summary!$B$27,J10295&gt;=Summary!$B$28,J10295&lt;=Summary!$B$29,F10295*J10295&gt;1),"Yes","No")</f>
        <v>No</v>
      </c>
    </row>
    <row r="10296" customFormat="false" ht="15" hidden="false" customHeight="false" outlineLevel="0" collapsed="false">
      <c r="A10296" s="6" t="s">
        <v>157</v>
      </c>
      <c r="B10296" s="45" t="n">
        <v>44795</v>
      </c>
      <c r="C10296" s="6" t="s">
        <v>176</v>
      </c>
      <c r="D10296" s="6" t="s">
        <v>183</v>
      </c>
      <c r="E10296" s="6" t="s">
        <v>174</v>
      </c>
      <c r="F10296" s="34" t="n">
        <v>0.168803080916405</v>
      </c>
      <c r="G10296" s="34" t="n">
        <v>0.213321020431721</v>
      </c>
      <c r="H10296" s="34" t="n">
        <v>-0.0445179395153164</v>
      </c>
      <c r="I10296" s="34" t="n">
        <v>-0.208689886375101</v>
      </c>
      <c r="J10296" s="35" t="n">
        <v>4.7</v>
      </c>
      <c r="K10296" s="6" t="n">
        <v>0</v>
      </c>
      <c r="L10296" s="35" t="n">
        <v>-1</v>
      </c>
      <c r="M10296" s="6" t="str">
        <f aca="false">IF(I10296&lt;=0,"Below 0%",IF(I10296&lt;=0.05,"0-5%",IF(I10296&lt;=0.1,"5-10%",IF(I10296&lt;=0.2,"10-20%",IF(I10296&lt;=0.4,"20-40%","Above 40%")))))</f>
        <v>Below 0%</v>
      </c>
      <c r="N10296" s="6" t="str">
        <f aca="false">IF(AND(H10296&gt;=Summary!$B$25,I10296&gt;=Summary!$B$26,I10296&lt;=Summary!$B$27,J10296&gt;=Summary!$B$28,J10296&lt;=Summary!$B$29,F10296*J10296&gt;1),"Yes","No")</f>
        <v>No</v>
      </c>
    </row>
    <row r="10297" customFormat="false" ht="15" hidden="false" customHeight="false" outlineLevel="0" collapsed="false">
      <c r="A10297" s="6" t="s">
        <v>157</v>
      </c>
      <c r="B10297" s="45" t="n">
        <v>44795</v>
      </c>
      <c r="C10297" s="6" t="s">
        <v>176</v>
      </c>
      <c r="D10297" s="6" t="s">
        <v>183</v>
      </c>
      <c r="E10297" s="6" t="s">
        <v>177</v>
      </c>
      <c r="F10297" s="34" t="n">
        <v>0.640136957168579</v>
      </c>
      <c r="G10297" s="34" t="n">
        <v>0.607641694563084</v>
      </c>
      <c r="H10297" s="34" t="n">
        <v>0.0324952626054947</v>
      </c>
      <c r="I10297" s="34" t="n">
        <v>0.0534776709634119</v>
      </c>
      <c r="J10297" s="35" t="n">
        <v>1.65</v>
      </c>
      <c r="K10297" s="6" t="n">
        <v>0</v>
      </c>
      <c r="L10297" s="35" t="n">
        <v>-1</v>
      </c>
      <c r="M10297" s="6" t="str">
        <f aca="false">IF(I10297&lt;=0,"Below 0%",IF(I10297&lt;=0.05,"0-5%",IF(I10297&lt;=0.1,"5-10%",IF(I10297&lt;=0.2,"10-20%",IF(I10297&lt;=0.4,"20-40%","Above 40%")))))</f>
        <v>5-10%</v>
      </c>
      <c r="N10297" s="6" t="str">
        <f aca="false">IF(AND(H10297&gt;=Summary!$B$25,I10297&gt;=Summary!$B$26,I10297&lt;=Summary!$B$27,J10297&gt;=Summary!$B$28,J10297&lt;=Summary!$B$29,F10297*J10297&gt;1),"Yes","No")</f>
        <v>No</v>
      </c>
    </row>
    <row r="10298" customFormat="false" ht="15" hidden="false" customHeight="false" outlineLevel="0" collapsed="false">
      <c r="A10298" s="6" t="s">
        <v>157</v>
      </c>
      <c r="B10298" s="45" t="n">
        <v>44800</v>
      </c>
      <c r="C10298" s="6" t="s">
        <v>185</v>
      </c>
      <c r="D10298" s="6" t="s">
        <v>184</v>
      </c>
      <c r="E10298" s="6" t="s">
        <v>187</v>
      </c>
      <c r="F10298" s="34" t="n">
        <v>0.668139278888702</v>
      </c>
      <c r="G10298" s="34" t="n">
        <v>0.735861802740784</v>
      </c>
      <c r="H10298" s="34" t="n">
        <v>-0.0677225238520812</v>
      </c>
      <c r="I10298" s="34" t="n">
        <v>-0.0920315792990513</v>
      </c>
      <c r="J10298" s="35" t="n">
        <v>1.36</v>
      </c>
      <c r="K10298" s="6" t="n">
        <v>1</v>
      </c>
      <c r="L10298" s="35" t="n">
        <v>0.36</v>
      </c>
      <c r="M10298" s="6" t="str">
        <f aca="false">IF(I10298&lt;=0,"Below 0%",IF(I10298&lt;=0.05,"0-5%",IF(I10298&lt;=0.1,"5-10%",IF(I10298&lt;=0.2,"10-20%",IF(I10298&lt;=0.4,"20-40%","Above 40%")))))</f>
        <v>Below 0%</v>
      </c>
      <c r="N10298" s="6" t="str">
        <f aca="false">IF(AND(H10298&gt;=Summary!$B$25,I10298&gt;=Summary!$B$26,I10298&lt;=Summary!$B$27,J10298&gt;=Summary!$B$28,J10298&lt;=Summary!$B$29,F10298*J10298&gt;1),"Yes","No")</f>
        <v>No</v>
      </c>
    </row>
    <row r="10299" customFormat="false" ht="15" hidden="false" customHeight="false" outlineLevel="0" collapsed="false">
      <c r="A10299" s="6" t="s">
        <v>157</v>
      </c>
      <c r="B10299" s="45" t="n">
        <v>44800</v>
      </c>
      <c r="C10299" s="6" t="s">
        <v>185</v>
      </c>
      <c r="D10299" s="6" t="s">
        <v>184</v>
      </c>
      <c r="E10299" s="6" t="s">
        <v>174</v>
      </c>
      <c r="F10299" s="34" t="n">
        <v>0.15448109805584</v>
      </c>
      <c r="G10299" s="34" t="n">
        <v>0.16406099208647</v>
      </c>
      <c r="H10299" s="34" t="n">
        <v>-0.00957989403063028</v>
      </c>
      <c r="I10299" s="34" t="n">
        <v>-0.0583922717325829</v>
      </c>
      <c r="J10299" s="35" t="n">
        <v>6.1</v>
      </c>
      <c r="K10299" s="6" t="n">
        <v>0</v>
      </c>
      <c r="L10299" s="35" t="n">
        <v>-1</v>
      </c>
      <c r="M10299" s="6" t="str">
        <f aca="false">IF(I10299&lt;=0,"Below 0%",IF(I10299&lt;=0.05,"0-5%",IF(I10299&lt;=0.1,"5-10%",IF(I10299&lt;=0.2,"10-20%",IF(I10299&lt;=0.4,"20-40%","Above 40%")))))</f>
        <v>Below 0%</v>
      </c>
      <c r="N10299" s="6" t="str">
        <f aca="false">IF(AND(H10299&gt;=Summary!$B$25,I10299&gt;=Summary!$B$26,I10299&lt;=Summary!$B$27,J10299&gt;=Summary!$B$28,J10299&lt;=Summary!$B$29,F10299*J10299&gt;1),"Yes","No")</f>
        <v>No</v>
      </c>
    </row>
    <row r="10300" customFormat="false" ht="15" hidden="false" customHeight="false" outlineLevel="0" collapsed="false">
      <c r="A10300" s="6" t="s">
        <v>157</v>
      </c>
      <c r="B10300" s="45" t="n">
        <v>44800</v>
      </c>
      <c r="C10300" s="6" t="s">
        <v>185</v>
      </c>
      <c r="D10300" s="6" t="s">
        <v>184</v>
      </c>
      <c r="E10300" s="6" t="s">
        <v>177</v>
      </c>
      <c r="F10300" s="34" t="n">
        <v>0.177379608154297</v>
      </c>
      <c r="G10300" s="34" t="n">
        <v>0.100077205172747</v>
      </c>
      <c r="H10300" s="34" t="n">
        <v>0.0773024029815503</v>
      </c>
      <c r="I10300" s="34" t="n">
        <v>0.772427675694141</v>
      </c>
      <c r="J10300" s="35" t="n">
        <v>10</v>
      </c>
      <c r="K10300" s="6" t="n">
        <v>0</v>
      </c>
      <c r="L10300" s="35" t="n">
        <v>-1</v>
      </c>
      <c r="M10300" s="6" t="str">
        <f aca="false">IF(I10300&lt;=0,"Below 0%",IF(I10300&lt;=0.05,"0-5%",IF(I10300&lt;=0.1,"5-10%",IF(I10300&lt;=0.2,"10-20%",IF(I10300&lt;=0.4,"20-40%","Above 40%")))))</f>
        <v>Above 40%</v>
      </c>
      <c r="N10300" s="6" t="str">
        <f aca="false">IF(AND(H10300&gt;=Summary!$B$25,I10300&gt;=Summary!$B$26,I10300&lt;=Summary!$B$27,J10300&gt;=Summary!$B$28,J10300&lt;=Summary!$B$29,F10300*J10300&gt;1),"Yes","No")</f>
        <v>No</v>
      </c>
    </row>
    <row r="10301" customFormat="false" ht="15" hidden="false" customHeight="false" outlineLevel="0" collapsed="false">
      <c r="A10301" s="6" t="s">
        <v>157</v>
      </c>
      <c r="B10301" s="45" t="n">
        <v>44800</v>
      </c>
      <c r="C10301" s="6" t="s">
        <v>206</v>
      </c>
      <c r="D10301" s="6" t="s">
        <v>173</v>
      </c>
      <c r="E10301" s="6" t="s">
        <v>187</v>
      </c>
      <c r="F10301" s="34" t="n">
        <v>0.417501628398895</v>
      </c>
      <c r="G10301" s="34" t="n">
        <v>0.464172311600339</v>
      </c>
      <c r="H10301" s="34" t="n">
        <v>-0.0466706832014434</v>
      </c>
      <c r="I10301" s="34" t="n">
        <v>-0.100546030073478</v>
      </c>
      <c r="J10301" s="35" t="n">
        <v>2.16</v>
      </c>
      <c r="K10301" s="6" t="n">
        <v>0</v>
      </c>
      <c r="L10301" s="35" t="n">
        <v>-1</v>
      </c>
      <c r="M10301" s="6" t="str">
        <f aca="false">IF(I10301&lt;=0,"Below 0%",IF(I10301&lt;=0.05,"0-5%",IF(I10301&lt;=0.1,"5-10%",IF(I10301&lt;=0.2,"10-20%",IF(I10301&lt;=0.4,"20-40%","Above 40%")))))</f>
        <v>Below 0%</v>
      </c>
      <c r="N10301" s="6" t="str">
        <f aca="false">IF(AND(H10301&gt;=Summary!$B$25,I10301&gt;=Summary!$B$26,I10301&lt;=Summary!$B$27,J10301&gt;=Summary!$B$28,J10301&lt;=Summary!$B$29,F10301*J10301&gt;1),"Yes","No")</f>
        <v>No</v>
      </c>
    </row>
    <row r="10302" customFormat="false" ht="15" hidden="false" customHeight="false" outlineLevel="0" collapsed="false">
      <c r="A10302" s="6" t="s">
        <v>157</v>
      </c>
      <c r="B10302" s="45" t="n">
        <v>44800</v>
      </c>
      <c r="C10302" s="6" t="s">
        <v>206</v>
      </c>
      <c r="D10302" s="6" t="s">
        <v>173</v>
      </c>
      <c r="E10302" s="6" t="s">
        <v>174</v>
      </c>
      <c r="F10302" s="34" t="n">
        <v>0.307337075471878</v>
      </c>
      <c r="G10302" s="34" t="n">
        <v>0.280059271803556</v>
      </c>
      <c r="H10302" s="34" t="n">
        <v>0.0272778036683217</v>
      </c>
      <c r="I10302" s="34" t="n">
        <v>0.0974001092435011</v>
      </c>
      <c r="J10302" s="35" t="n">
        <v>3.58</v>
      </c>
      <c r="K10302" s="6" t="n">
        <v>1</v>
      </c>
      <c r="L10302" s="35" t="n">
        <v>2.58</v>
      </c>
      <c r="M10302" s="6" t="str">
        <f aca="false">IF(I10302&lt;=0,"Below 0%",IF(I10302&lt;=0.05,"0-5%",IF(I10302&lt;=0.1,"5-10%",IF(I10302&lt;=0.2,"10-20%",IF(I10302&lt;=0.4,"20-40%","Above 40%")))))</f>
        <v>5-10%</v>
      </c>
      <c r="N10302" s="6" t="str">
        <f aca="false">IF(AND(H10302&gt;=Summary!$B$25,I10302&gt;=Summary!$B$26,I10302&lt;=Summary!$B$27,J10302&gt;=Summary!$B$28,J10302&lt;=Summary!$B$29,F10302*J10302&gt;1),"Yes","No")</f>
        <v>No</v>
      </c>
    </row>
    <row r="10303" customFormat="false" ht="15" hidden="false" customHeight="false" outlineLevel="0" collapsed="false">
      <c r="A10303" s="6" t="s">
        <v>157</v>
      </c>
      <c r="B10303" s="45" t="n">
        <v>44800</v>
      </c>
      <c r="C10303" s="6" t="s">
        <v>206</v>
      </c>
      <c r="D10303" s="6" t="s">
        <v>173</v>
      </c>
      <c r="E10303" s="6" t="s">
        <v>177</v>
      </c>
      <c r="F10303" s="34" t="n">
        <v>0.275161266326904</v>
      </c>
      <c r="G10303" s="34" t="n">
        <v>0.255768416596105</v>
      </c>
      <c r="H10303" s="34" t="n">
        <v>0.0193928497307993</v>
      </c>
      <c r="I10303" s="34" t="n">
        <v>0.0758219094792434</v>
      </c>
      <c r="J10303" s="35" t="n">
        <v>3.92</v>
      </c>
      <c r="K10303" s="6" t="n">
        <v>0</v>
      </c>
      <c r="L10303" s="35" t="n">
        <v>-1</v>
      </c>
      <c r="M10303" s="6" t="str">
        <f aca="false">IF(I10303&lt;=0,"Below 0%",IF(I10303&lt;=0.05,"0-5%",IF(I10303&lt;=0.1,"5-10%",IF(I10303&lt;=0.2,"10-20%",IF(I10303&lt;=0.4,"20-40%","Above 40%")))))</f>
        <v>5-10%</v>
      </c>
      <c r="N10303" s="6" t="str">
        <f aca="false">IF(AND(H10303&gt;=Summary!$B$25,I10303&gt;=Summary!$B$26,I10303&lt;=Summary!$B$27,J10303&gt;=Summary!$B$28,J10303&lt;=Summary!$B$29,F10303*J10303&gt;1),"Yes","No")</f>
        <v>No</v>
      </c>
    </row>
    <row r="10304" customFormat="false" ht="15" hidden="false" customHeight="false" outlineLevel="0" collapsed="false">
      <c r="A10304" s="6" t="s">
        <v>157</v>
      </c>
      <c r="B10304" s="45" t="n">
        <v>44800</v>
      </c>
      <c r="C10304" s="6" t="s">
        <v>201</v>
      </c>
      <c r="D10304" s="6" t="s">
        <v>205</v>
      </c>
      <c r="E10304" s="6" t="s">
        <v>187</v>
      </c>
      <c r="F10304" s="34" t="n">
        <v>0.46061185002327</v>
      </c>
      <c r="G10304" s="34" t="n">
        <v>0.507265291916819</v>
      </c>
      <c r="H10304" s="34" t="n">
        <v>-0.0466534418935493</v>
      </c>
      <c r="I10304" s="34" t="n">
        <v>-0.0919704987448647</v>
      </c>
      <c r="J10304" s="35" t="n">
        <v>1.96</v>
      </c>
      <c r="K10304" s="6" t="n">
        <v>1</v>
      </c>
      <c r="L10304" s="35" t="n">
        <v>0.96</v>
      </c>
      <c r="M10304" s="6" t="str">
        <f aca="false">IF(I10304&lt;=0,"Below 0%",IF(I10304&lt;=0.05,"0-5%",IF(I10304&lt;=0.1,"5-10%",IF(I10304&lt;=0.2,"10-20%",IF(I10304&lt;=0.4,"20-40%","Above 40%")))))</f>
        <v>Below 0%</v>
      </c>
      <c r="N10304" s="6" t="str">
        <f aca="false">IF(AND(H10304&gt;=Summary!$B$25,I10304&gt;=Summary!$B$26,I10304&lt;=Summary!$B$27,J10304&gt;=Summary!$B$28,J10304&lt;=Summary!$B$29,F10304*J10304&gt;1),"Yes","No")</f>
        <v>No</v>
      </c>
    </row>
    <row r="10305" customFormat="false" ht="15" hidden="false" customHeight="false" outlineLevel="0" collapsed="false">
      <c r="A10305" s="6" t="s">
        <v>157</v>
      </c>
      <c r="B10305" s="45" t="n">
        <v>44800</v>
      </c>
      <c r="C10305" s="6" t="s">
        <v>201</v>
      </c>
      <c r="D10305" s="6" t="s">
        <v>205</v>
      </c>
      <c r="E10305" s="6" t="s">
        <v>174</v>
      </c>
      <c r="F10305" s="34" t="n">
        <v>0.343305110931397</v>
      </c>
      <c r="G10305" s="34" t="n">
        <v>0.258244148612199</v>
      </c>
      <c r="H10305" s="34" t="n">
        <v>0.0850609623191978</v>
      </c>
      <c r="I10305" s="34" t="n">
        <v>0.329381954155843</v>
      </c>
      <c r="J10305" s="35" t="n">
        <v>3.85</v>
      </c>
      <c r="K10305" s="6" t="n">
        <v>0</v>
      </c>
      <c r="L10305" s="35" t="n">
        <v>-1</v>
      </c>
      <c r="M10305" s="6" t="str">
        <f aca="false">IF(I10305&lt;=0,"Below 0%",IF(I10305&lt;=0.05,"0-5%",IF(I10305&lt;=0.1,"5-10%",IF(I10305&lt;=0.2,"10-20%",IF(I10305&lt;=0.4,"20-40%","Above 40%")))))</f>
        <v>20-40%</v>
      </c>
      <c r="N10305" s="6" t="str">
        <f aca="false">IF(AND(H10305&gt;=Summary!$B$25,I10305&gt;=Summary!$B$26,I10305&lt;=Summary!$B$27,J10305&gt;=Summary!$B$28,J10305&lt;=Summary!$B$29,F10305*J10305&gt;1),"Yes","No")</f>
        <v>Yes</v>
      </c>
    </row>
    <row r="10306" customFormat="false" ht="15" hidden="false" customHeight="false" outlineLevel="0" collapsed="false">
      <c r="A10306" s="6" t="s">
        <v>157</v>
      </c>
      <c r="B10306" s="45" t="n">
        <v>44800</v>
      </c>
      <c r="C10306" s="6" t="s">
        <v>201</v>
      </c>
      <c r="D10306" s="6" t="s">
        <v>205</v>
      </c>
      <c r="E10306" s="6" t="s">
        <v>177</v>
      </c>
      <c r="F10306" s="34" t="n">
        <v>0.196083053946495</v>
      </c>
      <c r="G10306" s="34" t="n">
        <v>0.234490559470982</v>
      </c>
      <c r="H10306" s="34" t="n">
        <v>-0.0384075055244872</v>
      </c>
      <c r="I10306" s="34" t="n">
        <v>-0.163791265674557</v>
      </c>
      <c r="J10306" s="35" t="n">
        <v>4.24</v>
      </c>
      <c r="K10306" s="6" t="n">
        <v>0</v>
      </c>
      <c r="L10306" s="35" t="n">
        <v>-1</v>
      </c>
      <c r="M10306" s="6" t="str">
        <f aca="false">IF(I10306&lt;=0,"Below 0%",IF(I10306&lt;=0.05,"0-5%",IF(I10306&lt;=0.1,"5-10%",IF(I10306&lt;=0.2,"10-20%",IF(I10306&lt;=0.4,"20-40%","Above 40%")))))</f>
        <v>Below 0%</v>
      </c>
      <c r="N10306" s="6" t="str">
        <f aca="false">IF(AND(H10306&gt;=Summary!$B$25,I10306&gt;=Summary!$B$26,I10306&lt;=Summary!$B$27,J10306&gt;=Summary!$B$28,J10306&lt;=Summary!$B$29,F10306*J10306&gt;1),"Yes","No")</f>
        <v>No</v>
      </c>
    </row>
    <row r="10307" customFormat="false" ht="15" hidden="false" customHeight="false" outlineLevel="0" collapsed="false">
      <c r="A10307" s="6" t="s">
        <v>157</v>
      </c>
      <c r="B10307" s="45" t="n">
        <v>44800</v>
      </c>
      <c r="C10307" s="6" t="s">
        <v>190</v>
      </c>
      <c r="D10307" s="6" t="s">
        <v>195</v>
      </c>
      <c r="E10307" s="6" t="s">
        <v>187</v>
      </c>
      <c r="F10307" s="34" t="n">
        <v>0.429587423801422</v>
      </c>
      <c r="G10307" s="34" t="n">
        <v>0.685486463892997</v>
      </c>
      <c r="H10307" s="34" t="n">
        <v>-0.255899040091575</v>
      </c>
      <c r="I10307" s="34" t="n">
        <v>-0.373310128748976</v>
      </c>
      <c r="J10307" s="35" t="n">
        <v>1.46</v>
      </c>
      <c r="K10307" s="6" t="n">
        <v>1</v>
      </c>
      <c r="L10307" s="35" t="n">
        <v>0.46</v>
      </c>
      <c r="M10307" s="6" t="str">
        <f aca="false">IF(I10307&lt;=0,"Below 0%",IF(I10307&lt;=0.05,"0-5%",IF(I10307&lt;=0.1,"5-10%",IF(I10307&lt;=0.2,"10-20%",IF(I10307&lt;=0.4,"20-40%","Above 40%")))))</f>
        <v>Below 0%</v>
      </c>
      <c r="N10307" s="6" t="str">
        <f aca="false">IF(AND(H10307&gt;=Summary!$B$25,I10307&gt;=Summary!$B$26,I10307&lt;=Summary!$B$27,J10307&gt;=Summary!$B$28,J10307&lt;=Summary!$B$29,F10307*J10307&gt;1),"Yes","No")</f>
        <v>No</v>
      </c>
    </row>
    <row r="10308" customFormat="false" ht="15" hidden="false" customHeight="false" outlineLevel="0" collapsed="false">
      <c r="A10308" s="6" t="s">
        <v>157</v>
      </c>
      <c r="B10308" s="45" t="n">
        <v>44800</v>
      </c>
      <c r="C10308" s="6" t="s">
        <v>190</v>
      </c>
      <c r="D10308" s="6" t="s">
        <v>195</v>
      </c>
      <c r="E10308" s="6" t="s">
        <v>174</v>
      </c>
      <c r="F10308" s="34" t="n">
        <v>0.337724357843399</v>
      </c>
      <c r="G10308" s="34" t="n">
        <v>0.192463507169957</v>
      </c>
      <c r="H10308" s="34" t="n">
        <v>0.145260850673442</v>
      </c>
      <c r="I10308" s="34" t="n">
        <v>0.754744901043334</v>
      </c>
      <c r="J10308" s="35" t="n">
        <v>5.2</v>
      </c>
      <c r="K10308" s="6" t="n">
        <v>0</v>
      </c>
      <c r="L10308" s="35" t="n">
        <v>-1</v>
      </c>
      <c r="M10308" s="6" t="str">
        <f aca="false">IF(I10308&lt;=0,"Below 0%",IF(I10308&lt;=0.05,"0-5%",IF(I10308&lt;=0.1,"5-10%",IF(I10308&lt;=0.2,"10-20%",IF(I10308&lt;=0.4,"20-40%","Above 40%")))))</f>
        <v>Above 40%</v>
      </c>
      <c r="N10308" s="6" t="str">
        <f aca="false">IF(AND(H10308&gt;=Summary!$B$25,I10308&gt;=Summary!$B$26,I10308&lt;=Summary!$B$27,J10308&gt;=Summary!$B$28,J10308&lt;=Summary!$B$29,F10308*J10308&gt;1),"Yes","No")</f>
        <v>No</v>
      </c>
    </row>
    <row r="10309" customFormat="false" ht="15" hidden="false" customHeight="false" outlineLevel="0" collapsed="false">
      <c r="A10309" s="6" t="s">
        <v>157</v>
      </c>
      <c r="B10309" s="45" t="n">
        <v>44800</v>
      </c>
      <c r="C10309" s="6" t="s">
        <v>190</v>
      </c>
      <c r="D10309" s="6" t="s">
        <v>195</v>
      </c>
      <c r="E10309" s="6" t="s">
        <v>177</v>
      </c>
      <c r="F10309" s="34" t="n">
        <v>0.232688203454018</v>
      </c>
      <c r="G10309" s="34" t="n">
        <v>0.122050028937046</v>
      </c>
      <c r="H10309" s="34" t="n">
        <v>0.110638174516972</v>
      </c>
      <c r="I10309" s="34" t="n">
        <v>0.906498552114556</v>
      </c>
      <c r="J10309" s="35" t="n">
        <v>8.2</v>
      </c>
      <c r="K10309" s="6" t="n">
        <v>0</v>
      </c>
      <c r="L10309" s="35" t="n">
        <v>-1</v>
      </c>
      <c r="M10309" s="6" t="str">
        <f aca="false">IF(I10309&lt;=0,"Below 0%",IF(I10309&lt;=0.05,"0-5%",IF(I10309&lt;=0.1,"5-10%",IF(I10309&lt;=0.2,"10-20%",IF(I10309&lt;=0.4,"20-40%","Above 40%")))))</f>
        <v>Above 40%</v>
      </c>
      <c r="N10309" s="6" t="str">
        <f aca="false">IF(AND(H10309&gt;=Summary!$B$25,I10309&gt;=Summary!$B$26,I10309&lt;=Summary!$B$27,J10309&gt;=Summary!$B$28,J10309&lt;=Summary!$B$29,F10309*J10309&gt;1),"Yes","No")</f>
        <v>No</v>
      </c>
    </row>
    <row r="10310" customFormat="false" ht="15" hidden="false" customHeight="false" outlineLevel="0" collapsed="false">
      <c r="A10310" s="6" t="s">
        <v>157</v>
      </c>
      <c r="B10310" s="45" t="n">
        <v>44800</v>
      </c>
      <c r="C10310" s="6" t="s">
        <v>183</v>
      </c>
      <c r="D10310" s="6" t="s">
        <v>199</v>
      </c>
      <c r="E10310" s="6" t="s">
        <v>187</v>
      </c>
      <c r="F10310" s="34" t="n">
        <v>0.843185067176819</v>
      </c>
      <c r="G10310" s="34" t="n">
        <v>0.879379261697625</v>
      </c>
      <c r="H10310" s="34" t="n">
        <v>-0.0361941945208063</v>
      </c>
      <c r="I10310" s="34" t="n">
        <v>-0.0411587992772698</v>
      </c>
      <c r="J10310" s="35" t="n">
        <v>1.14</v>
      </c>
      <c r="K10310" s="6" t="n">
        <v>1</v>
      </c>
      <c r="L10310" s="35" t="n">
        <v>0.14</v>
      </c>
      <c r="M10310" s="6" t="str">
        <f aca="false">IF(I10310&lt;=0,"Below 0%",IF(I10310&lt;=0.05,"0-5%",IF(I10310&lt;=0.1,"5-10%",IF(I10310&lt;=0.2,"10-20%",IF(I10310&lt;=0.4,"20-40%","Above 40%")))))</f>
        <v>Below 0%</v>
      </c>
      <c r="N10310" s="6" t="str">
        <f aca="false">IF(AND(H10310&gt;=Summary!$B$25,I10310&gt;=Summary!$B$26,I10310&lt;=Summary!$B$27,J10310&gt;=Summary!$B$28,J10310&lt;=Summary!$B$29,F10310*J10310&gt;1),"Yes","No")</f>
        <v>No</v>
      </c>
    </row>
    <row r="10311" customFormat="false" ht="15" hidden="false" customHeight="false" outlineLevel="0" collapsed="false">
      <c r="A10311" s="6" t="s">
        <v>157</v>
      </c>
      <c r="B10311" s="45" t="n">
        <v>44800</v>
      </c>
      <c r="C10311" s="6" t="s">
        <v>183</v>
      </c>
      <c r="D10311" s="6" t="s">
        <v>199</v>
      </c>
      <c r="E10311" s="6" t="s">
        <v>174</v>
      </c>
      <c r="F10311" s="34" t="n">
        <v>0.0995593592524529</v>
      </c>
      <c r="G10311" s="34" t="n">
        <v>0.0911356689395721</v>
      </c>
      <c r="H10311" s="34" t="n">
        <v>0.00842369031288079</v>
      </c>
      <c r="I10311" s="34" t="n">
        <v>0.0924302242019659</v>
      </c>
      <c r="J10311" s="35" t="n">
        <v>11</v>
      </c>
      <c r="K10311" s="6" t="n">
        <v>0</v>
      </c>
      <c r="L10311" s="35" t="n">
        <v>-1</v>
      </c>
      <c r="M10311" s="6" t="str">
        <f aca="false">IF(I10311&lt;=0,"Below 0%",IF(I10311&lt;=0.05,"0-5%",IF(I10311&lt;=0.1,"5-10%",IF(I10311&lt;=0.2,"10-20%",IF(I10311&lt;=0.4,"20-40%","Above 40%")))))</f>
        <v>5-10%</v>
      </c>
      <c r="N10311" s="6" t="str">
        <f aca="false">IF(AND(H10311&gt;=Summary!$B$25,I10311&gt;=Summary!$B$26,I10311&lt;=Summary!$B$27,J10311&gt;=Summary!$B$28,J10311&lt;=Summary!$B$29,F10311*J10311&gt;1),"Yes","No")</f>
        <v>No</v>
      </c>
    </row>
    <row r="10312" customFormat="false" ht="15" hidden="false" customHeight="false" outlineLevel="0" collapsed="false">
      <c r="A10312" s="6" t="s">
        <v>157</v>
      </c>
      <c r="B10312" s="45" t="n">
        <v>44800</v>
      </c>
      <c r="C10312" s="6" t="s">
        <v>183</v>
      </c>
      <c r="D10312" s="6" t="s">
        <v>199</v>
      </c>
      <c r="E10312" s="6" t="s">
        <v>177</v>
      </c>
      <c r="F10312" s="34" t="n">
        <v>0.0572555474936962</v>
      </c>
      <c r="G10312" s="34" t="n">
        <v>0.0294850693628027</v>
      </c>
      <c r="H10312" s="34" t="n">
        <v>0.0277704781308935</v>
      </c>
      <c r="I10312" s="34" t="n">
        <v>0.941848831664195</v>
      </c>
      <c r="J10312" s="35" t="n">
        <v>34</v>
      </c>
      <c r="K10312" s="6" t="n">
        <v>0</v>
      </c>
      <c r="L10312" s="35" t="n">
        <v>-1</v>
      </c>
      <c r="M10312" s="6" t="str">
        <f aca="false">IF(I10312&lt;=0,"Below 0%",IF(I10312&lt;=0.05,"0-5%",IF(I10312&lt;=0.1,"5-10%",IF(I10312&lt;=0.2,"10-20%",IF(I10312&lt;=0.4,"20-40%","Above 40%")))))</f>
        <v>Above 40%</v>
      </c>
      <c r="N10312" s="6" t="str">
        <f aca="false">IF(AND(H10312&gt;=Summary!$B$25,I10312&gt;=Summary!$B$26,I10312&lt;=Summary!$B$27,J10312&gt;=Summary!$B$28,J10312&lt;=Summary!$B$29,F10312*J10312&gt;1),"Yes","No")</f>
        <v>No</v>
      </c>
    </row>
    <row r="10313" customFormat="false" ht="15" hidden="false" customHeight="false" outlineLevel="0" collapsed="false">
      <c r="A10313" s="6" t="s">
        <v>157</v>
      </c>
      <c r="B10313" s="45" t="n">
        <v>44800</v>
      </c>
      <c r="C10313" s="6" t="s">
        <v>194</v>
      </c>
      <c r="D10313" s="6" t="s">
        <v>180</v>
      </c>
      <c r="E10313" s="6" t="s">
        <v>187</v>
      </c>
      <c r="F10313" s="34" t="n">
        <v>0.796421706676483</v>
      </c>
      <c r="G10313" s="34" t="n">
        <v>0.821991044975608</v>
      </c>
      <c r="H10313" s="34" t="n">
        <v>-0.0255693382991244</v>
      </c>
      <c r="I10313" s="34" t="n">
        <v>-0.031106589853279</v>
      </c>
      <c r="J10313" s="35" t="n">
        <v>1.22</v>
      </c>
      <c r="K10313" s="6" t="n">
        <v>1</v>
      </c>
      <c r="L10313" s="35" t="n">
        <v>0.22</v>
      </c>
      <c r="M10313" s="6" t="str">
        <f aca="false">IF(I10313&lt;=0,"Below 0%",IF(I10313&lt;=0.05,"0-5%",IF(I10313&lt;=0.1,"5-10%",IF(I10313&lt;=0.2,"10-20%",IF(I10313&lt;=0.4,"20-40%","Above 40%")))))</f>
        <v>Below 0%</v>
      </c>
      <c r="N10313" s="6" t="str">
        <f aca="false">IF(AND(H10313&gt;=Summary!$B$25,I10313&gt;=Summary!$B$26,I10313&lt;=Summary!$B$27,J10313&gt;=Summary!$B$28,J10313&lt;=Summary!$B$29,F10313*J10313&gt;1),"Yes","No")</f>
        <v>No</v>
      </c>
    </row>
    <row r="10314" customFormat="false" ht="15" hidden="false" customHeight="false" outlineLevel="0" collapsed="false">
      <c r="A10314" s="6" t="s">
        <v>157</v>
      </c>
      <c r="B10314" s="45" t="n">
        <v>44800</v>
      </c>
      <c r="C10314" s="6" t="s">
        <v>194</v>
      </c>
      <c r="D10314" s="6" t="s">
        <v>180</v>
      </c>
      <c r="E10314" s="6" t="s">
        <v>174</v>
      </c>
      <c r="F10314" s="34" t="n">
        <v>0.110243208706379</v>
      </c>
      <c r="G10314" s="34" t="n">
        <v>0.122296228642712</v>
      </c>
      <c r="H10314" s="34" t="n">
        <v>-0.0120530199363334</v>
      </c>
      <c r="I10314" s="34" t="n">
        <v>-0.0985559413409732</v>
      </c>
      <c r="J10314" s="35" t="n">
        <v>8.2</v>
      </c>
      <c r="K10314" s="6" t="n">
        <v>0</v>
      </c>
      <c r="L10314" s="35" t="n">
        <v>-1</v>
      </c>
      <c r="M10314" s="6" t="str">
        <f aca="false">IF(I10314&lt;=0,"Below 0%",IF(I10314&lt;=0.05,"0-5%",IF(I10314&lt;=0.1,"5-10%",IF(I10314&lt;=0.2,"10-20%",IF(I10314&lt;=0.4,"20-40%","Above 40%")))))</f>
        <v>Below 0%</v>
      </c>
      <c r="N10314" s="6" t="str">
        <f aca="false">IF(AND(H10314&gt;=Summary!$B$25,I10314&gt;=Summary!$B$26,I10314&lt;=Summary!$B$27,J10314&gt;=Summary!$B$28,J10314&lt;=Summary!$B$29,F10314*J10314&gt;1),"Yes","No")</f>
        <v>No</v>
      </c>
    </row>
    <row r="10315" customFormat="false" ht="15" hidden="false" customHeight="false" outlineLevel="0" collapsed="false">
      <c r="A10315" s="6" t="s">
        <v>157</v>
      </c>
      <c r="B10315" s="45" t="n">
        <v>44800</v>
      </c>
      <c r="C10315" s="6" t="s">
        <v>194</v>
      </c>
      <c r="D10315" s="6" t="s">
        <v>180</v>
      </c>
      <c r="E10315" s="6" t="s">
        <v>177</v>
      </c>
      <c r="F10315" s="34" t="n">
        <v>0.0933350771665573</v>
      </c>
      <c r="G10315" s="34" t="n">
        <v>0.0557127263816801</v>
      </c>
      <c r="H10315" s="34" t="n">
        <v>0.0376223507848773</v>
      </c>
      <c r="I10315" s="34" t="n">
        <v>0.675291862888414</v>
      </c>
      <c r="J10315" s="35" t="n">
        <v>18</v>
      </c>
      <c r="K10315" s="6" t="n">
        <v>0</v>
      </c>
      <c r="L10315" s="35" t="n">
        <v>-1</v>
      </c>
      <c r="M10315" s="6" t="str">
        <f aca="false">IF(I10315&lt;=0,"Below 0%",IF(I10315&lt;=0.05,"0-5%",IF(I10315&lt;=0.1,"5-10%",IF(I10315&lt;=0.2,"10-20%",IF(I10315&lt;=0.4,"20-40%","Above 40%")))))</f>
        <v>Above 40%</v>
      </c>
      <c r="N10315" s="6" t="str">
        <f aca="false">IF(AND(H10315&gt;=Summary!$B$25,I10315&gt;=Summary!$B$26,I10315&lt;=Summary!$B$27,J10315&gt;=Summary!$B$28,J10315&lt;=Summary!$B$29,F10315*J10315&gt;1),"Yes","No")</f>
        <v>No</v>
      </c>
    </row>
    <row r="10316" customFormat="false" ht="15" hidden="false" customHeight="false" outlineLevel="0" collapsed="false">
      <c r="A10316" s="6" t="s">
        <v>157</v>
      </c>
      <c r="B10316" s="45" t="n">
        <v>44800</v>
      </c>
      <c r="C10316" s="6" t="s">
        <v>179</v>
      </c>
      <c r="D10316" s="6" t="s">
        <v>176</v>
      </c>
      <c r="E10316" s="6" t="s">
        <v>187</v>
      </c>
      <c r="F10316" s="34" t="n">
        <v>0.308780521154404</v>
      </c>
      <c r="G10316" s="34" t="n">
        <v>0.223868141039015</v>
      </c>
      <c r="H10316" s="34" t="n">
        <v>0.0849123801153885</v>
      </c>
      <c r="I10316" s="34" t="n">
        <v>0.379296400645906</v>
      </c>
      <c r="J10316" s="35" t="n">
        <v>4.5</v>
      </c>
      <c r="K10316" s="6" t="n">
        <v>0</v>
      </c>
      <c r="L10316" s="35" t="n">
        <v>-1</v>
      </c>
      <c r="M10316" s="6" t="str">
        <f aca="false">IF(I10316&lt;=0,"Below 0%",IF(I10316&lt;=0.05,"0-5%",IF(I10316&lt;=0.1,"5-10%",IF(I10316&lt;=0.2,"10-20%",IF(I10316&lt;=0.4,"20-40%","Above 40%")))))</f>
        <v>20-40%</v>
      </c>
      <c r="N10316" s="6" t="str">
        <f aca="false">IF(AND(H10316&gt;=Summary!$B$25,I10316&gt;=Summary!$B$26,I10316&lt;=Summary!$B$27,J10316&gt;=Summary!$B$28,J10316&lt;=Summary!$B$29,F10316*J10316&gt;1),"Yes","No")</f>
        <v>Yes</v>
      </c>
    </row>
    <row r="10317" customFormat="false" ht="15" hidden="false" customHeight="false" outlineLevel="0" collapsed="false">
      <c r="A10317" s="6" t="s">
        <v>157</v>
      </c>
      <c r="B10317" s="45" t="n">
        <v>44800</v>
      </c>
      <c r="C10317" s="6" t="s">
        <v>179</v>
      </c>
      <c r="D10317" s="6" t="s">
        <v>176</v>
      </c>
      <c r="E10317" s="6" t="s">
        <v>174</v>
      </c>
      <c r="F10317" s="34" t="n">
        <v>0.29532128572464</v>
      </c>
      <c r="G10317" s="34" t="n">
        <v>0.231587732109326</v>
      </c>
      <c r="H10317" s="34" t="n">
        <v>0.0637335536153138</v>
      </c>
      <c r="I10317" s="34" t="n">
        <v>0.275202632863242</v>
      </c>
      <c r="J10317" s="35" t="n">
        <v>4.35</v>
      </c>
      <c r="K10317" s="6" t="n">
        <v>0</v>
      </c>
      <c r="L10317" s="35" t="n">
        <v>-1</v>
      </c>
      <c r="M10317" s="6" t="str">
        <f aca="false">IF(I10317&lt;=0,"Below 0%",IF(I10317&lt;=0.05,"0-5%",IF(I10317&lt;=0.1,"5-10%",IF(I10317&lt;=0.2,"10-20%",IF(I10317&lt;=0.4,"20-40%","Above 40%")))))</f>
        <v>20-40%</v>
      </c>
      <c r="N10317" s="6" t="str">
        <f aca="false">IF(AND(H10317&gt;=Summary!$B$25,I10317&gt;=Summary!$B$26,I10317&lt;=Summary!$B$27,J10317&gt;=Summary!$B$28,J10317&lt;=Summary!$B$29,F10317*J10317&gt;1),"Yes","No")</f>
        <v>Yes</v>
      </c>
    </row>
    <row r="10318" customFormat="false" ht="15" hidden="false" customHeight="false" outlineLevel="0" collapsed="false">
      <c r="A10318" s="6" t="s">
        <v>157</v>
      </c>
      <c r="B10318" s="45" t="n">
        <v>44800</v>
      </c>
      <c r="C10318" s="6" t="s">
        <v>179</v>
      </c>
      <c r="D10318" s="6" t="s">
        <v>176</v>
      </c>
      <c r="E10318" s="6" t="s">
        <v>177</v>
      </c>
      <c r="F10318" s="34" t="n">
        <v>0.395898163318634</v>
      </c>
      <c r="G10318" s="34" t="n">
        <v>0.544544126851659</v>
      </c>
      <c r="H10318" s="34" t="n">
        <v>-0.148645963533025</v>
      </c>
      <c r="I10318" s="34" t="n">
        <v>-0.272973219622141</v>
      </c>
      <c r="J10318" s="35" t="n">
        <v>1.85</v>
      </c>
      <c r="K10318" s="6" t="n">
        <v>1</v>
      </c>
      <c r="L10318" s="35" t="n">
        <v>0.85</v>
      </c>
      <c r="M10318" s="6" t="str">
        <f aca="false">IF(I10318&lt;=0,"Below 0%",IF(I10318&lt;=0.05,"0-5%",IF(I10318&lt;=0.1,"5-10%",IF(I10318&lt;=0.2,"10-20%",IF(I10318&lt;=0.4,"20-40%","Above 40%")))))</f>
        <v>Below 0%</v>
      </c>
      <c r="N10318" s="6" t="str">
        <f aca="false">IF(AND(H10318&gt;=Summary!$B$25,I10318&gt;=Summary!$B$26,I10318&lt;=Summary!$B$27,J10318&gt;=Summary!$B$28,J10318&lt;=Summary!$B$29,F10318*J10318&gt;1),"Yes","No")</f>
        <v>No</v>
      </c>
    </row>
    <row r="10319" customFormat="false" ht="15" hidden="false" customHeight="false" outlineLevel="0" collapsed="false">
      <c r="A10319" s="6" t="s">
        <v>157</v>
      </c>
      <c r="B10319" s="45" t="n">
        <v>44801</v>
      </c>
      <c r="C10319" s="6" t="s">
        <v>182</v>
      </c>
      <c r="D10319" s="6" t="s">
        <v>189</v>
      </c>
      <c r="E10319" s="6" t="s">
        <v>187</v>
      </c>
      <c r="F10319" s="34" t="n">
        <v>0.310810297727585</v>
      </c>
      <c r="G10319" s="34" t="n">
        <v>0.416710512469746</v>
      </c>
      <c r="H10319" s="34" t="n">
        <v>-0.105900214742162</v>
      </c>
      <c r="I10319" s="34" t="n">
        <v>-0.254133772902717</v>
      </c>
      <c r="J10319" s="35" t="n">
        <v>2.41</v>
      </c>
      <c r="K10319" s="6" t="n">
        <v>0</v>
      </c>
      <c r="L10319" s="35" t="n">
        <v>-1</v>
      </c>
      <c r="M10319" s="6" t="str">
        <f aca="false">IF(I10319&lt;=0,"Below 0%",IF(I10319&lt;=0.05,"0-5%",IF(I10319&lt;=0.1,"5-10%",IF(I10319&lt;=0.2,"10-20%",IF(I10319&lt;=0.4,"20-40%","Above 40%")))))</f>
        <v>Below 0%</v>
      </c>
      <c r="N10319" s="6" t="str">
        <f aca="false">IF(AND(H10319&gt;=Summary!$B$25,I10319&gt;=Summary!$B$26,I10319&lt;=Summary!$B$27,J10319&gt;=Summary!$B$28,J10319&lt;=Summary!$B$29,F10319*J10319&gt;1),"Yes","No")</f>
        <v>No</v>
      </c>
    </row>
    <row r="10320" customFormat="false" ht="15" hidden="false" customHeight="false" outlineLevel="0" collapsed="false">
      <c r="A10320" s="6" t="s">
        <v>157</v>
      </c>
      <c r="B10320" s="45" t="n">
        <v>44801</v>
      </c>
      <c r="C10320" s="6" t="s">
        <v>182</v>
      </c>
      <c r="D10320" s="6" t="s">
        <v>189</v>
      </c>
      <c r="E10320" s="6" t="s">
        <v>174</v>
      </c>
      <c r="F10320" s="34" t="n">
        <v>0.353006571531296</v>
      </c>
      <c r="G10320" s="34" t="n">
        <v>0.278964537514469</v>
      </c>
      <c r="H10320" s="34" t="n">
        <v>0.0740420340168266</v>
      </c>
      <c r="I10320" s="34" t="n">
        <v>0.265417370525048</v>
      </c>
      <c r="J10320" s="35" t="n">
        <v>3.6</v>
      </c>
      <c r="K10320" s="6" t="n">
        <v>0</v>
      </c>
      <c r="L10320" s="35" t="n">
        <v>-1</v>
      </c>
      <c r="M10320" s="6" t="str">
        <f aca="false">IF(I10320&lt;=0,"Below 0%",IF(I10320&lt;=0.05,"0-5%",IF(I10320&lt;=0.1,"5-10%",IF(I10320&lt;=0.2,"10-20%",IF(I10320&lt;=0.4,"20-40%","Above 40%")))))</f>
        <v>20-40%</v>
      </c>
      <c r="N10320" s="6" t="str">
        <f aca="false">IF(AND(H10320&gt;=Summary!$B$25,I10320&gt;=Summary!$B$26,I10320&lt;=Summary!$B$27,J10320&gt;=Summary!$B$28,J10320&lt;=Summary!$B$29,F10320*J10320&gt;1),"Yes","No")</f>
        <v>Yes</v>
      </c>
    </row>
    <row r="10321" customFormat="false" ht="15" hidden="false" customHeight="false" outlineLevel="0" collapsed="false">
      <c r="A10321" s="6" t="s">
        <v>157</v>
      </c>
      <c r="B10321" s="45" t="n">
        <v>44801</v>
      </c>
      <c r="C10321" s="6" t="s">
        <v>182</v>
      </c>
      <c r="D10321" s="6" t="s">
        <v>189</v>
      </c>
      <c r="E10321" s="6" t="s">
        <v>177</v>
      </c>
      <c r="F10321" s="34" t="n">
        <v>0.336183190345764</v>
      </c>
      <c r="G10321" s="34" t="n">
        <v>0.304324950015785</v>
      </c>
      <c r="H10321" s="34" t="n">
        <v>0.0318582403299796</v>
      </c>
      <c r="I10321" s="34" t="n">
        <v>0.10468494393354</v>
      </c>
      <c r="J10321" s="35" t="n">
        <v>3.3</v>
      </c>
      <c r="K10321" s="6" t="n">
        <v>1</v>
      </c>
      <c r="L10321" s="35" t="n">
        <v>2.3</v>
      </c>
      <c r="M10321" s="6" t="str">
        <f aca="false">IF(I10321&lt;=0,"Below 0%",IF(I10321&lt;=0.05,"0-5%",IF(I10321&lt;=0.1,"5-10%",IF(I10321&lt;=0.2,"10-20%",IF(I10321&lt;=0.4,"20-40%","Above 40%")))))</f>
        <v>10-20%</v>
      </c>
      <c r="N10321" s="6" t="str">
        <f aca="false">IF(AND(H10321&gt;=Summary!$B$25,I10321&gt;=Summary!$B$26,I10321&lt;=Summary!$B$27,J10321&gt;=Summary!$B$28,J10321&lt;=Summary!$B$29,F10321*J10321&gt;1),"Yes","No")</f>
        <v>Yes</v>
      </c>
    </row>
    <row r="10322" customFormat="false" ht="15" hidden="false" customHeight="false" outlineLevel="0" collapsed="false">
      <c r="A10322" s="6" t="s">
        <v>157</v>
      </c>
      <c r="B10322" s="45" t="n">
        <v>44801</v>
      </c>
      <c r="C10322" s="6" t="s">
        <v>207</v>
      </c>
      <c r="D10322" s="6" t="s">
        <v>181</v>
      </c>
      <c r="E10322" s="6" t="s">
        <v>187</v>
      </c>
      <c r="F10322" s="34" t="n">
        <v>0.112345546483994</v>
      </c>
      <c r="G10322" s="34" t="n">
        <v>0.132812929470617</v>
      </c>
      <c r="H10322" s="34" t="n">
        <v>-0.0204673829866238</v>
      </c>
      <c r="I10322" s="34" t="n">
        <v>-0.154106855922878</v>
      </c>
      <c r="J10322" s="35" t="n">
        <v>7.5</v>
      </c>
      <c r="K10322" s="6" t="n">
        <v>0</v>
      </c>
      <c r="L10322" s="35" t="n">
        <v>-1</v>
      </c>
      <c r="M10322" s="6" t="str">
        <f aca="false">IF(I10322&lt;=0,"Below 0%",IF(I10322&lt;=0.05,"0-5%",IF(I10322&lt;=0.1,"5-10%",IF(I10322&lt;=0.2,"10-20%",IF(I10322&lt;=0.4,"20-40%","Above 40%")))))</f>
        <v>Below 0%</v>
      </c>
      <c r="N10322" s="6" t="str">
        <f aca="false">IF(AND(H10322&gt;=Summary!$B$25,I10322&gt;=Summary!$B$26,I10322&lt;=Summary!$B$27,J10322&gt;=Summary!$B$28,J10322&lt;=Summary!$B$29,F10322*J10322&gt;1),"Yes","No")</f>
        <v>No</v>
      </c>
    </row>
    <row r="10323" customFormat="false" ht="15" hidden="false" customHeight="false" outlineLevel="0" collapsed="false">
      <c r="A10323" s="6" t="s">
        <v>157</v>
      </c>
      <c r="B10323" s="45" t="n">
        <v>44801</v>
      </c>
      <c r="C10323" s="6" t="s">
        <v>207</v>
      </c>
      <c r="D10323" s="6" t="s">
        <v>181</v>
      </c>
      <c r="E10323" s="6" t="s">
        <v>174</v>
      </c>
      <c r="F10323" s="34" t="n">
        <v>0.237858518958092</v>
      </c>
      <c r="G10323" s="34" t="n">
        <v>0.20752020229784</v>
      </c>
      <c r="H10323" s="34" t="n">
        <v>0.0303383166602521</v>
      </c>
      <c r="I10323" s="34" t="n">
        <v>0.146194521421628</v>
      </c>
      <c r="J10323" s="35" t="n">
        <v>4.8</v>
      </c>
      <c r="K10323" s="6" t="n">
        <v>0</v>
      </c>
      <c r="L10323" s="35" t="n">
        <v>-1</v>
      </c>
      <c r="M10323" s="6" t="str">
        <f aca="false">IF(I10323&lt;=0,"Below 0%",IF(I10323&lt;=0.05,"0-5%",IF(I10323&lt;=0.1,"5-10%",IF(I10323&lt;=0.2,"10-20%",IF(I10323&lt;=0.4,"20-40%","Above 40%")))))</f>
        <v>10-20%</v>
      </c>
      <c r="N10323" s="6" t="str">
        <f aca="false">IF(AND(H10323&gt;=Summary!$B$25,I10323&gt;=Summary!$B$26,I10323&lt;=Summary!$B$27,J10323&gt;=Summary!$B$28,J10323&lt;=Summary!$B$29,F10323*J10323&gt;1),"Yes","No")</f>
        <v>Yes</v>
      </c>
    </row>
    <row r="10324" customFormat="false" ht="15" hidden="false" customHeight="false" outlineLevel="0" collapsed="false">
      <c r="A10324" s="6" t="s">
        <v>157</v>
      </c>
      <c r="B10324" s="45" t="n">
        <v>44801</v>
      </c>
      <c r="C10324" s="6" t="s">
        <v>207</v>
      </c>
      <c r="D10324" s="6" t="s">
        <v>181</v>
      </c>
      <c r="E10324" s="6" t="s">
        <v>177</v>
      </c>
      <c r="F10324" s="34" t="n">
        <v>0.649795889854431</v>
      </c>
      <c r="G10324" s="34" t="n">
        <v>0.659666868231543</v>
      </c>
      <c r="H10324" s="34" t="n">
        <v>-0.00987097837711204</v>
      </c>
      <c r="I10324" s="34" t="n">
        <v>-0.0149635806381704</v>
      </c>
      <c r="J10324" s="35" t="n">
        <v>1.51</v>
      </c>
      <c r="K10324" s="6" t="n">
        <v>1</v>
      </c>
      <c r="L10324" s="35" t="n">
        <v>0.51</v>
      </c>
      <c r="M10324" s="6" t="str">
        <f aca="false">IF(I10324&lt;=0,"Below 0%",IF(I10324&lt;=0.05,"0-5%",IF(I10324&lt;=0.1,"5-10%",IF(I10324&lt;=0.2,"10-20%",IF(I10324&lt;=0.4,"20-40%","Above 40%")))))</f>
        <v>Below 0%</v>
      </c>
      <c r="N10324" s="6" t="str">
        <f aca="false">IF(AND(H10324&gt;=Summary!$B$25,I10324&gt;=Summary!$B$26,I10324&lt;=Summary!$B$27,J10324&gt;=Summary!$B$28,J10324&lt;=Summary!$B$29,F10324*J10324&gt;1),"Yes","No")</f>
        <v>No</v>
      </c>
    </row>
    <row r="10325" customFormat="false" ht="15" hidden="false" customHeight="false" outlineLevel="0" collapsed="false">
      <c r="A10325" s="6" t="s">
        <v>157</v>
      </c>
      <c r="B10325" s="45" t="n">
        <v>44801</v>
      </c>
      <c r="C10325" s="6" t="s">
        <v>203</v>
      </c>
      <c r="D10325" s="6" t="s">
        <v>188</v>
      </c>
      <c r="E10325" s="6" t="s">
        <v>187</v>
      </c>
      <c r="F10325" s="34" t="n">
        <v>0.418921619653702</v>
      </c>
      <c r="G10325" s="34" t="n">
        <v>0.350670580200811</v>
      </c>
      <c r="H10325" s="34" t="n">
        <v>0.068251039452891</v>
      </c>
      <c r="I10325" s="34" t="n">
        <v>0.194630069661981</v>
      </c>
      <c r="J10325" s="35" t="n">
        <v>2.86</v>
      </c>
      <c r="K10325" s="6" t="n">
        <v>0</v>
      </c>
      <c r="L10325" s="35" t="n">
        <v>-1</v>
      </c>
      <c r="M10325" s="6" t="str">
        <f aca="false">IF(I10325&lt;=0,"Below 0%",IF(I10325&lt;=0.05,"0-5%",IF(I10325&lt;=0.1,"5-10%",IF(I10325&lt;=0.2,"10-20%",IF(I10325&lt;=0.4,"20-40%","Above 40%")))))</f>
        <v>10-20%</v>
      </c>
      <c r="N10325" s="6" t="str">
        <f aca="false">IF(AND(H10325&gt;=Summary!$B$25,I10325&gt;=Summary!$B$26,I10325&lt;=Summary!$B$27,J10325&gt;=Summary!$B$28,J10325&lt;=Summary!$B$29,F10325*J10325&gt;1),"Yes","No")</f>
        <v>Yes</v>
      </c>
    </row>
    <row r="10326" customFormat="false" ht="15" hidden="false" customHeight="false" outlineLevel="0" collapsed="false">
      <c r="A10326" s="6" t="s">
        <v>157</v>
      </c>
      <c r="B10326" s="45" t="n">
        <v>44801</v>
      </c>
      <c r="C10326" s="6" t="s">
        <v>203</v>
      </c>
      <c r="D10326" s="6" t="s">
        <v>188</v>
      </c>
      <c r="E10326" s="6" t="s">
        <v>174</v>
      </c>
      <c r="F10326" s="34" t="n">
        <v>0.260908842086792</v>
      </c>
      <c r="G10326" s="34" t="n">
        <v>0.289860652998358</v>
      </c>
      <c r="H10326" s="34" t="n">
        <v>-0.0289518109115661</v>
      </c>
      <c r="I10326" s="34" t="n">
        <v>-0.0998818246356813</v>
      </c>
      <c r="J10326" s="35" t="n">
        <v>3.46</v>
      </c>
      <c r="K10326" s="6" t="n">
        <v>1</v>
      </c>
      <c r="L10326" s="35" t="n">
        <v>2.46</v>
      </c>
      <c r="M10326" s="6" t="str">
        <f aca="false">IF(I10326&lt;=0,"Below 0%",IF(I10326&lt;=0.05,"0-5%",IF(I10326&lt;=0.1,"5-10%",IF(I10326&lt;=0.2,"10-20%",IF(I10326&lt;=0.4,"20-40%","Above 40%")))))</f>
        <v>Below 0%</v>
      </c>
      <c r="N10326" s="6" t="str">
        <f aca="false">IF(AND(H10326&gt;=Summary!$B$25,I10326&gt;=Summary!$B$26,I10326&lt;=Summary!$B$27,J10326&gt;=Summary!$B$28,J10326&lt;=Summary!$B$29,F10326*J10326&gt;1),"Yes","No")</f>
        <v>No</v>
      </c>
    </row>
    <row r="10327" customFormat="false" ht="15" hidden="false" customHeight="false" outlineLevel="0" collapsed="false">
      <c r="A10327" s="6" t="s">
        <v>157</v>
      </c>
      <c r="B10327" s="45" t="n">
        <v>44801</v>
      </c>
      <c r="C10327" s="6" t="s">
        <v>203</v>
      </c>
      <c r="D10327" s="6" t="s">
        <v>188</v>
      </c>
      <c r="E10327" s="6" t="s">
        <v>177</v>
      </c>
      <c r="F10327" s="34" t="n">
        <v>0.320169538259506</v>
      </c>
      <c r="G10327" s="34" t="n">
        <v>0.359468766800831</v>
      </c>
      <c r="H10327" s="34" t="n">
        <v>-0.0392992285413249</v>
      </c>
      <c r="I10327" s="34" t="n">
        <v>-0.109325850173512</v>
      </c>
      <c r="J10327" s="35" t="n">
        <v>2.79</v>
      </c>
      <c r="K10327" s="6" t="n">
        <v>0</v>
      </c>
      <c r="L10327" s="35" t="n">
        <v>-1</v>
      </c>
      <c r="M10327" s="6" t="str">
        <f aca="false">IF(I10327&lt;=0,"Below 0%",IF(I10327&lt;=0.05,"0-5%",IF(I10327&lt;=0.1,"5-10%",IF(I10327&lt;=0.2,"10-20%",IF(I10327&lt;=0.4,"20-40%","Above 40%")))))</f>
        <v>Below 0%</v>
      </c>
      <c r="N10327" s="6" t="str">
        <f aca="false">IF(AND(H10327&gt;=Summary!$B$25,I10327&gt;=Summary!$B$26,I10327&lt;=Summary!$B$27,J10327&gt;=Summary!$B$28,J10327&lt;=Summary!$B$29,F10327*J10327&gt;1),"Yes","No")</f>
        <v>No</v>
      </c>
    </row>
    <row r="10328" customFormat="false" ht="15" hidden="false" customHeight="false" outlineLevel="0" collapsed="false">
      <c r="A10328" s="6" t="s">
        <v>157</v>
      </c>
      <c r="B10328" s="45" t="n">
        <v>44803</v>
      </c>
      <c r="C10328" s="6" t="s">
        <v>180</v>
      </c>
      <c r="D10328" s="6" t="s">
        <v>206</v>
      </c>
      <c r="E10328" s="6" t="s">
        <v>187</v>
      </c>
      <c r="F10328" s="34" t="n">
        <v>0.468717664480209</v>
      </c>
      <c r="G10328" s="34" t="n">
        <v>0.463564285429698</v>
      </c>
      <c r="H10328" s="34" t="n">
        <v>0.005153379050511</v>
      </c>
      <c r="I10328" s="34" t="n">
        <v>0.0111168595435132</v>
      </c>
      <c r="J10328" s="35" t="n">
        <v>2.16</v>
      </c>
      <c r="K10328" s="6" t="n">
        <v>0</v>
      </c>
      <c r="L10328" s="35" t="n">
        <v>-1</v>
      </c>
      <c r="M10328" s="6" t="str">
        <f aca="false">IF(I10328&lt;=0,"Below 0%",IF(I10328&lt;=0.05,"0-5%",IF(I10328&lt;=0.1,"5-10%",IF(I10328&lt;=0.2,"10-20%",IF(I10328&lt;=0.4,"20-40%","Above 40%")))))</f>
        <v>0-5%</v>
      </c>
      <c r="N10328" s="6" t="str">
        <f aca="false">IF(AND(H10328&gt;=Summary!$B$25,I10328&gt;=Summary!$B$26,I10328&lt;=Summary!$B$27,J10328&gt;=Summary!$B$28,J10328&lt;=Summary!$B$29,F10328*J10328&gt;1),"Yes","No")</f>
        <v>No</v>
      </c>
    </row>
    <row r="10329" customFormat="false" ht="15" hidden="false" customHeight="false" outlineLevel="0" collapsed="false">
      <c r="A10329" s="6" t="s">
        <v>157</v>
      </c>
      <c r="B10329" s="45" t="n">
        <v>44803</v>
      </c>
      <c r="C10329" s="6" t="s">
        <v>180</v>
      </c>
      <c r="D10329" s="6" t="s">
        <v>206</v>
      </c>
      <c r="E10329" s="6" t="s">
        <v>174</v>
      </c>
      <c r="F10329" s="34" t="n">
        <v>0.248921260237694</v>
      </c>
      <c r="G10329" s="34" t="n">
        <v>0.279692418024623</v>
      </c>
      <c r="H10329" s="34" t="n">
        <v>-0.0307711577869287</v>
      </c>
      <c r="I10329" s="34" t="n">
        <v>-0.110017847477795</v>
      </c>
      <c r="J10329" s="35" t="n">
        <v>3.58</v>
      </c>
      <c r="K10329" s="6" t="n">
        <v>1</v>
      </c>
      <c r="L10329" s="35" t="n">
        <v>2.58</v>
      </c>
      <c r="M10329" s="6" t="str">
        <f aca="false">IF(I10329&lt;=0,"Below 0%",IF(I10329&lt;=0.05,"0-5%",IF(I10329&lt;=0.1,"5-10%",IF(I10329&lt;=0.2,"10-20%",IF(I10329&lt;=0.4,"20-40%","Above 40%")))))</f>
        <v>Below 0%</v>
      </c>
      <c r="N10329" s="6" t="str">
        <f aca="false">IF(AND(H10329&gt;=Summary!$B$25,I10329&gt;=Summary!$B$26,I10329&lt;=Summary!$B$27,J10329&gt;=Summary!$B$28,J10329&lt;=Summary!$B$29,F10329*J10329&gt;1),"Yes","No")</f>
        <v>No</v>
      </c>
    </row>
    <row r="10330" customFormat="false" ht="15" hidden="false" customHeight="false" outlineLevel="0" collapsed="false">
      <c r="A10330" s="6" t="s">
        <v>157</v>
      </c>
      <c r="B10330" s="45" t="n">
        <v>44803</v>
      </c>
      <c r="C10330" s="6" t="s">
        <v>180</v>
      </c>
      <c r="D10330" s="6" t="s">
        <v>206</v>
      </c>
      <c r="E10330" s="6" t="s">
        <v>177</v>
      </c>
      <c r="F10330" s="34" t="n">
        <v>0.28236111998558</v>
      </c>
      <c r="G10330" s="34" t="n">
        <v>0.256743296545679</v>
      </c>
      <c r="H10330" s="34" t="n">
        <v>0.0256178234399013</v>
      </c>
      <c r="I10330" s="34" t="n">
        <v>0.0997799116260214</v>
      </c>
      <c r="J10330" s="35" t="n">
        <v>3.9</v>
      </c>
      <c r="K10330" s="6" t="n">
        <v>0</v>
      </c>
      <c r="L10330" s="35" t="n">
        <v>-1</v>
      </c>
      <c r="M10330" s="6" t="str">
        <f aca="false">IF(I10330&lt;=0,"Below 0%",IF(I10330&lt;=0.05,"0-5%",IF(I10330&lt;=0.1,"5-10%",IF(I10330&lt;=0.2,"10-20%",IF(I10330&lt;=0.4,"20-40%","Above 40%")))))</f>
        <v>5-10%</v>
      </c>
      <c r="N10330" s="6" t="str">
        <f aca="false">IF(AND(H10330&gt;=Summary!$B$25,I10330&gt;=Summary!$B$26,I10330&lt;=Summary!$B$27,J10330&gt;=Summary!$B$28,J10330&lt;=Summary!$B$29,F10330*J10330&gt;1),"Yes","No")</f>
        <v>No</v>
      </c>
    </row>
    <row r="10331" customFormat="false" ht="15" hidden="false" customHeight="false" outlineLevel="0" collapsed="false">
      <c r="A10331" s="6" t="s">
        <v>157</v>
      </c>
      <c r="B10331" s="45" t="n">
        <v>44803</v>
      </c>
      <c r="C10331" s="6" t="s">
        <v>184</v>
      </c>
      <c r="D10331" s="6" t="s">
        <v>201</v>
      </c>
      <c r="E10331" s="6" t="s">
        <v>187</v>
      </c>
      <c r="F10331" s="34" t="n">
        <v>0.306517362594605</v>
      </c>
      <c r="G10331" s="34" t="n">
        <v>0.291508238276299</v>
      </c>
      <c r="H10331" s="34" t="n">
        <v>0.0150091243183054</v>
      </c>
      <c r="I10331" s="34" t="n">
        <v>0.0514878221180128</v>
      </c>
      <c r="J10331" s="35" t="n">
        <v>3.44</v>
      </c>
      <c r="K10331" s="6" t="n">
        <v>1</v>
      </c>
      <c r="L10331" s="35" t="n">
        <v>2.44</v>
      </c>
      <c r="M10331" s="6" t="str">
        <f aca="false">IF(I10331&lt;=0,"Below 0%",IF(I10331&lt;=0.05,"0-5%",IF(I10331&lt;=0.1,"5-10%",IF(I10331&lt;=0.2,"10-20%",IF(I10331&lt;=0.4,"20-40%","Above 40%")))))</f>
        <v>5-10%</v>
      </c>
      <c r="N10331" s="6" t="str">
        <f aca="false">IF(AND(H10331&gt;=Summary!$B$25,I10331&gt;=Summary!$B$26,I10331&lt;=Summary!$B$27,J10331&gt;=Summary!$B$28,J10331&lt;=Summary!$B$29,F10331*J10331&gt;1),"Yes","No")</f>
        <v>No</v>
      </c>
    </row>
    <row r="10332" customFormat="false" ht="15" hidden="false" customHeight="false" outlineLevel="0" collapsed="false">
      <c r="A10332" s="6" t="s">
        <v>157</v>
      </c>
      <c r="B10332" s="45" t="n">
        <v>44803</v>
      </c>
      <c r="C10332" s="6" t="s">
        <v>184</v>
      </c>
      <c r="D10332" s="6" t="s">
        <v>201</v>
      </c>
      <c r="E10332" s="6" t="s">
        <v>174</v>
      </c>
      <c r="F10332" s="34" t="n">
        <v>0.277180165052414</v>
      </c>
      <c r="G10332" s="34" t="n">
        <v>0.290663286861006</v>
      </c>
      <c r="H10332" s="34" t="n">
        <v>-0.0134831218085915</v>
      </c>
      <c r="I10332" s="34" t="n">
        <v>-0.04638742633857</v>
      </c>
      <c r="J10332" s="35" t="n">
        <v>3.45</v>
      </c>
      <c r="K10332" s="6" t="n">
        <v>0</v>
      </c>
      <c r="L10332" s="35" t="n">
        <v>-1</v>
      </c>
      <c r="M10332" s="6" t="str">
        <f aca="false">IF(I10332&lt;=0,"Below 0%",IF(I10332&lt;=0.05,"0-5%",IF(I10332&lt;=0.1,"5-10%",IF(I10332&lt;=0.2,"10-20%",IF(I10332&lt;=0.4,"20-40%","Above 40%")))))</f>
        <v>Below 0%</v>
      </c>
      <c r="N10332" s="6" t="str">
        <f aca="false">IF(AND(H10332&gt;=Summary!$B$25,I10332&gt;=Summary!$B$26,I10332&lt;=Summary!$B$27,J10332&gt;=Summary!$B$28,J10332&lt;=Summary!$B$29,F10332*J10332&gt;1),"Yes","No")</f>
        <v>No</v>
      </c>
    </row>
    <row r="10333" customFormat="false" ht="15" hidden="false" customHeight="false" outlineLevel="0" collapsed="false">
      <c r="A10333" s="6" t="s">
        <v>157</v>
      </c>
      <c r="B10333" s="45" t="n">
        <v>44803</v>
      </c>
      <c r="C10333" s="6" t="s">
        <v>184</v>
      </c>
      <c r="D10333" s="6" t="s">
        <v>201</v>
      </c>
      <c r="E10333" s="6" t="s">
        <v>177</v>
      </c>
      <c r="F10333" s="34" t="n">
        <v>0.416302502155304</v>
      </c>
      <c r="G10333" s="34" t="n">
        <v>0.417828474862695</v>
      </c>
      <c r="H10333" s="34" t="n">
        <v>-0.00152597270739141</v>
      </c>
      <c r="I10333" s="34" t="n">
        <v>-0.00365215106005612</v>
      </c>
      <c r="J10333" s="35" t="n">
        <v>2.4</v>
      </c>
      <c r="K10333" s="6" t="n">
        <v>0</v>
      </c>
      <c r="L10333" s="35" t="n">
        <v>-1</v>
      </c>
      <c r="M10333" s="6" t="str">
        <f aca="false">IF(I10333&lt;=0,"Below 0%",IF(I10333&lt;=0.05,"0-5%",IF(I10333&lt;=0.1,"5-10%",IF(I10333&lt;=0.2,"10-20%",IF(I10333&lt;=0.4,"20-40%","Above 40%")))))</f>
        <v>Below 0%</v>
      </c>
      <c r="N10333" s="6" t="str">
        <f aca="false">IF(AND(H10333&gt;=Summary!$B$25,I10333&gt;=Summary!$B$26,I10333&lt;=Summary!$B$27,J10333&gt;=Summary!$B$28,J10333&lt;=Summary!$B$29,F10333*J10333&gt;1),"Yes","No")</f>
        <v>No</v>
      </c>
    </row>
    <row r="10334" customFormat="false" ht="15" hidden="false" customHeight="false" outlineLevel="0" collapsed="false">
      <c r="A10334" s="6" t="s">
        <v>157</v>
      </c>
      <c r="B10334" s="45" t="n">
        <v>44803</v>
      </c>
      <c r="C10334" s="6" t="s">
        <v>205</v>
      </c>
      <c r="D10334" s="6" t="s">
        <v>173</v>
      </c>
      <c r="E10334" s="6" t="s">
        <v>187</v>
      </c>
      <c r="F10334" s="34" t="n">
        <v>0.398030757904053</v>
      </c>
      <c r="G10334" s="34" t="n">
        <v>0.45558915693975</v>
      </c>
      <c r="H10334" s="34" t="n">
        <v>-0.0575583990356974</v>
      </c>
      <c r="I10334" s="34" t="n">
        <v>-0.126338386590068</v>
      </c>
      <c r="J10334" s="35" t="n">
        <v>2.18</v>
      </c>
      <c r="K10334" s="6" t="n">
        <v>0</v>
      </c>
      <c r="L10334" s="35" t="n">
        <v>-1</v>
      </c>
      <c r="M10334" s="6" t="str">
        <f aca="false">IF(I10334&lt;=0,"Below 0%",IF(I10334&lt;=0.05,"0-5%",IF(I10334&lt;=0.1,"5-10%",IF(I10334&lt;=0.2,"10-20%",IF(I10334&lt;=0.4,"20-40%","Above 40%")))))</f>
        <v>Below 0%</v>
      </c>
      <c r="N10334" s="6" t="str">
        <f aca="false">IF(AND(H10334&gt;=Summary!$B$25,I10334&gt;=Summary!$B$26,I10334&lt;=Summary!$B$27,J10334&gt;=Summary!$B$28,J10334&lt;=Summary!$B$29,F10334*J10334&gt;1),"Yes","No")</f>
        <v>No</v>
      </c>
    </row>
    <row r="10335" customFormat="false" ht="15" hidden="false" customHeight="false" outlineLevel="0" collapsed="false">
      <c r="A10335" s="6" t="s">
        <v>157</v>
      </c>
      <c r="B10335" s="45" t="n">
        <v>44803</v>
      </c>
      <c r="C10335" s="6" t="s">
        <v>205</v>
      </c>
      <c r="D10335" s="6" t="s">
        <v>173</v>
      </c>
      <c r="E10335" s="6" t="s">
        <v>174</v>
      </c>
      <c r="F10335" s="34" t="n">
        <v>0.297747880220413</v>
      </c>
      <c r="G10335" s="34" t="n">
        <v>0.266985043582972</v>
      </c>
      <c r="H10335" s="34" t="n">
        <v>0.0307628366374413</v>
      </c>
      <c r="I10335" s="34" t="n">
        <v>0.115223071017763</v>
      </c>
      <c r="J10335" s="35" t="n">
        <v>3.72</v>
      </c>
      <c r="K10335" s="6" t="n">
        <v>1</v>
      </c>
      <c r="L10335" s="35" t="n">
        <v>2.72</v>
      </c>
      <c r="M10335" s="6" t="str">
        <f aca="false">IF(I10335&lt;=0,"Below 0%",IF(I10335&lt;=0.05,"0-5%",IF(I10335&lt;=0.1,"5-10%",IF(I10335&lt;=0.2,"10-20%",IF(I10335&lt;=0.4,"20-40%","Above 40%")))))</f>
        <v>10-20%</v>
      </c>
      <c r="N10335" s="6" t="str">
        <f aca="false">IF(AND(H10335&gt;=Summary!$B$25,I10335&gt;=Summary!$B$26,I10335&lt;=Summary!$B$27,J10335&gt;=Summary!$B$28,J10335&lt;=Summary!$B$29,F10335*J10335&gt;1),"Yes","No")</f>
        <v>Yes</v>
      </c>
    </row>
    <row r="10336" customFormat="false" ht="15" hidden="false" customHeight="false" outlineLevel="0" collapsed="false">
      <c r="A10336" s="6" t="s">
        <v>157</v>
      </c>
      <c r="B10336" s="45" t="n">
        <v>44803</v>
      </c>
      <c r="C10336" s="6" t="s">
        <v>205</v>
      </c>
      <c r="D10336" s="6" t="s">
        <v>173</v>
      </c>
      <c r="E10336" s="6" t="s">
        <v>177</v>
      </c>
      <c r="F10336" s="34" t="n">
        <v>0.304221332073212</v>
      </c>
      <c r="G10336" s="34" t="n">
        <v>0.277425799477278</v>
      </c>
      <c r="H10336" s="34" t="n">
        <v>0.0267955325959337</v>
      </c>
      <c r="I10336" s="34" t="n">
        <v>0.0965863039645967</v>
      </c>
      <c r="J10336" s="35" t="n">
        <v>3.58</v>
      </c>
      <c r="K10336" s="6" t="n">
        <v>0</v>
      </c>
      <c r="L10336" s="35" t="n">
        <v>-1</v>
      </c>
      <c r="M10336" s="6" t="str">
        <f aca="false">IF(I10336&lt;=0,"Below 0%",IF(I10336&lt;=0.05,"0-5%",IF(I10336&lt;=0.1,"5-10%",IF(I10336&lt;=0.2,"10-20%",IF(I10336&lt;=0.4,"20-40%","Above 40%")))))</f>
        <v>5-10%</v>
      </c>
      <c r="N10336" s="6" t="str">
        <f aca="false">IF(AND(H10336&gt;=Summary!$B$25,I10336&gt;=Summary!$B$26,I10336&lt;=Summary!$B$27,J10336&gt;=Summary!$B$28,J10336&lt;=Summary!$B$29,F10336*J10336&gt;1),"Yes","No")</f>
        <v>No</v>
      </c>
    </row>
    <row r="10337" customFormat="false" ht="15" hidden="false" customHeight="false" outlineLevel="0" collapsed="false">
      <c r="A10337" s="6" t="s">
        <v>157</v>
      </c>
      <c r="B10337" s="45" t="n">
        <v>44803</v>
      </c>
      <c r="C10337" s="6" t="s">
        <v>179</v>
      </c>
      <c r="D10337" s="6" t="s">
        <v>190</v>
      </c>
      <c r="E10337" s="6" t="s">
        <v>187</v>
      </c>
      <c r="F10337" s="34" t="n">
        <v>0.218798086047173</v>
      </c>
      <c r="G10337" s="34" t="n">
        <v>0.180717198846116</v>
      </c>
      <c r="H10337" s="34" t="n">
        <v>0.038080887201057</v>
      </c>
      <c r="I10337" s="34" t="n">
        <v>0.210720880160851</v>
      </c>
      <c r="J10337" s="35" t="n">
        <v>5.5</v>
      </c>
      <c r="K10337" s="6" t="n">
        <v>1</v>
      </c>
      <c r="L10337" s="35" t="n">
        <v>4.5</v>
      </c>
      <c r="M10337" s="6" t="str">
        <f aca="false">IF(I10337&lt;=0,"Below 0%",IF(I10337&lt;=0.05,"0-5%",IF(I10337&lt;=0.1,"5-10%",IF(I10337&lt;=0.2,"10-20%",IF(I10337&lt;=0.4,"20-40%","Above 40%")))))</f>
        <v>20-40%</v>
      </c>
      <c r="N10337" s="6" t="str">
        <f aca="false">IF(AND(H10337&gt;=Summary!$B$25,I10337&gt;=Summary!$B$26,I10337&lt;=Summary!$B$27,J10337&gt;=Summary!$B$28,J10337&lt;=Summary!$B$29,F10337*J10337&gt;1),"Yes","No")</f>
        <v>No</v>
      </c>
    </row>
    <row r="10338" customFormat="false" ht="15" hidden="false" customHeight="false" outlineLevel="0" collapsed="false">
      <c r="A10338" s="6" t="s">
        <v>157</v>
      </c>
      <c r="B10338" s="45" t="n">
        <v>44803</v>
      </c>
      <c r="C10338" s="6" t="s">
        <v>179</v>
      </c>
      <c r="D10338" s="6" t="s">
        <v>190</v>
      </c>
      <c r="E10338" s="6" t="s">
        <v>174</v>
      </c>
      <c r="F10338" s="34" t="n">
        <v>0.285894691944122</v>
      </c>
      <c r="G10338" s="34" t="n">
        <v>0.231149905500846</v>
      </c>
      <c r="H10338" s="34" t="n">
        <v>0.0547447864432769</v>
      </c>
      <c r="I10338" s="34" t="n">
        <v>0.236836724309527</v>
      </c>
      <c r="J10338" s="35" t="n">
        <v>4.3</v>
      </c>
      <c r="K10338" s="6" t="n">
        <v>0</v>
      </c>
      <c r="L10338" s="35" t="n">
        <v>-1</v>
      </c>
      <c r="M10338" s="6" t="str">
        <f aca="false">IF(I10338&lt;=0,"Below 0%",IF(I10338&lt;=0.05,"0-5%",IF(I10338&lt;=0.1,"5-10%",IF(I10338&lt;=0.2,"10-20%",IF(I10338&lt;=0.4,"20-40%","Above 40%")))))</f>
        <v>20-40%</v>
      </c>
      <c r="N10338" s="6" t="str">
        <f aca="false">IF(AND(H10338&gt;=Summary!$B$25,I10338&gt;=Summary!$B$26,I10338&lt;=Summary!$B$27,J10338&gt;=Summary!$B$28,J10338&lt;=Summary!$B$29,F10338*J10338&gt;1),"Yes","No")</f>
        <v>Yes</v>
      </c>
    </row>
    <row r="10339" customFormat="false" ht="15" hidden="false" customHeight="false" outlineLevel="0" collapsed="false">
      <c r="A10339" s="6" t="s">
        <v>157</v>
      </c>
      <c r="B10339" s="45" t="n">
        <v>44803</v>
      </c>
      <c r="C10339" s="6" t="s">
        <v>179</v>
      </c>
      <c r="D10339" s="6" t="s">
        <v>190</v>
      </c>
      <c r="E10339" s="6" t="s">
        <v>177</v>
      </c>
      <c r="F10339" s="34" t="n">
        <v>0.495307207107544</v>
      </c>
      <c r="G10339" s="34" t="n">
        <v>0.588132895653039</v>
      </c>
      <c r="H10339" s="34" t="n">
        <v>-0.0928256885454949</v>
      </c>
      <c r="I10339" s="34" t="n">
        <v>-0.15783114536116</v>
      </c>
      <c r="J10339" s="35" t="n">
        <v>1.69</v>
      </c>
      <c r="K10339" s="6" t="n">
        <v>0</v>
      </c>
      <c r="L10339" s="35" t="n">
        <v>-1</v>
      </c>
      <c r="M10339" s="6" t="str">
        <f aca="false">IF(I10339&lt;=0,"Below 0%",IF(I10339&lt;=0.05,"0-5%",IF(I10339&lt;=0.1,"5-10%",IF(I10339&lt;=0.2,"10-20%",IF(I10339&lt;=0.4,"20-40%","Above 40%")))))</f>
        <v>Below 0%</v>
      </c>
      <c r="N10339" s="6" t="str">
        <f aca="false">IF(AND(H10339&gt;=Summary!$B$25,I10339&gt;=Summary!$B$26,I10339&lt;=Summary!$B$27,J10339&gt;=Summary!$B$28,J10339&lt;=Summary!$B$29,F10339*J10339&gt;1),"Yes","No")</f>
        <v>No</v>
      </c>
    </row>
    <row r="10340" customFormat="false" ht="15" hidden="false" customHeight="false" outlineLevel="0" collapsed="false">
      <c r="A10340" s="6" t="s">
        <v>157</v>
      </c>
      <c r="B10340" s="45" t="n">
        <v>44804</v>
      </c>
      <c r="C10340" s="6" t="s">
        <v>185</v>
      </c>
      <c r="D10340" s="6" t="s">
        <v>182</v>
      </c>
      <c r="E10340" s="6" t="s">
        <v>187</v>
      </c>
      <c r="F10340" s="34" t="n">
        <v>0.724180936813355</v>
      </c>
      <c r="G10340" s="34" t="n">
        <v>0.661157024793388</v>
      </c>
      <c r="H10340" s="34" t="n">
        <v>0.063023912019966</v>
      </c>
      <c r="I10340" s="34" t="n">
        <v>0.0953236669301987</v>
      </c>
      <c r="J10340" s="35" t="n">
        <v>1.5</v>
      </c>
      <c r="K10340" s="6" t="n">
        <v>1</v>
      </c>
      <c r="L10340" s="35" t="n">
        <v>0.5</v>
      </c>
      <c r="M10340" s="6" t="str">
        <f aca="false">IF(I10340&lt;=0,"Below 0%",IF(I10340&lt;=0.05,"0-5%",IF(I10340&lt;=0.1,"5-10%",IF(I10340&lt;=0.2,"10-20%",IF(I10340&lt;=0.4,"20-40%","Above 40%")))))</f>
        <v>5-10%</v>
      </c>
      <c r="N10340" s="6" t="str">
        <f aca="false">IF(AND(H10340&gt;=Summary!$B$25,I10340&gt;=Summary!$B$26,I10340&lt;=Summary!$B$27,J10340&gt;=Summary!$B$28,J10340&lt;=Summary!$B$29,F10340*J10340&gt;1),"Yes","No")</f>
        <v>No</v>
      </c>
    </row>
    <row r="10341" customFormat="false" ht="15" hidden="false" customHeight="false" outlineLevel="0" collapsed="false">
      <c r="A10341" s="6" t="s">
        <v>157</v>
      </c>
      <c r="B10341" s="45" t="n">
        <v>44804</v>
      </c>
      <c r="C10341" s="6" t="s">
        <v>185</v>
      </c>
      <c r="D10341" s="6" t="s">
        <v>182</v>
      </c>
      <c r="E10341" s="6" t="s">
        <v>174</v>
      </c>
      <c r="F10341" s="34" t="n">
        <v>0.150389581918716</v>
      </c>
      <c r="G10341" s="34" t="n">
        <v>0.206611570247934</v>
      </c>
      <c r="H10341" s="34" t="n">
        <v>-0.0562219883292175</v>
      </c>
      <c r="I10341" s="34" t="n">
        <v>-0.272114423513413</v>
      </c>
      <c r="J10341" s="35" t="n">
        <v>4.8</v>
      </c>
      <c r="K10341" s="6" t="n">
        <v>0</v>
      </c>
      <c r="L10341" s="35" t="n">
        <v>-1</v>
      </c>
      <c r="M10341" s="6" t="str">
        <f aca="false">IF(I10341&lt;=0,"Below 0%",IF(I10341&lt;=0.05,"0-5%",IF(I10341&lt;=0.1,"5-10%",IF(I10341&lt;=0.2,"10-20%",IF(I10341&lt;=0.4,"20-40%","Above 40%")))))</f>
        <v>Below 0%</v>
      </c>
      <c r="N10341" s="6" t="str">
        <f aca="false">IF(AND(H10341&gt;=Summary!$B$25,I10341&gt;=Summary!$B$26,I10341&lt;=Summary!$B$27,J10341&gt;=Summary!$B$28,J10341&lt;=Summary!$B$29,F10341*J10341&gt;1),"Yes","No")</f>
        <v>No</v>
      </c>
    </row>
    <row r="10342" customFormat="false" ht="15" hidden="false" customHeight="false" outlineLevel="0" collapsed="false">
      <c r="A10342" s="6" t="s">
        <v>157</v>
      </c>
      <c r="B10342" s="45" t="n">
        <v>44804</v>
      </c>
      <c r="C10342" s="6" t="s">
        <v>185</v>
      </c>
      <c r="D10342" s="6" t="s">
        <v>182</v>
      </c>
      <c r="E10342" s="6" t="s">
        <v>177</v>
      </c>
      <c r="F10342" s="34" t="n">
        <v>0.12542949616909</v>
      </c>
      <c r="G10342" s="34" t="n">
        <v>0.132231404958678</v>
      </c>
      <c r="H10342" s="34" t="n">
        <v>-0.00680190878958742</v>
      </c>
      <c r="I10342" s="34" t="n">
        <v>-0.0514394352212548</v>
      </c>
      <c r="J10342" s="35" t="n">
        <v>7.5</v>
      </c>
      <c r="K10342" s="6" t="n">
        <v>0</v>
      </c>
      <c r="L10342" s="35" t="n">
        <v>-1</v>
      </c>
      <c r="M10342" s="6" t="str">
        <f aca="false">IF(I10342&lt;=0,"Below 0%",IF(I10342&lt;=0.05,"0-5%",IF(I10342&lt;=0.1,"5-10%",IF(I10342&lt;=0.2,"10-20%",IF(I10342&lt;=0.4,"20-40%","Above 40%")))))</f>
        <v>Below 0%</v>
      </c>
      <c r="N10342" s="6" t="str">
        <f aca="false">IF(AND(H10342&gt;=Summary!$B$25,I10342&gt;=Summary!$B$26,I10342&lt;=Summary!$B$27,J10342&gt;=Summary!$B$28,J10342&lt;=Summary!$B$29,F10342*J10342&gt;1),"Yes","No")</f>
        <v>No</v>
      </c>
    </row>
    <row r="10343" customFormat="false" ht="15" hidden="false" customHeight="false" outlineLevel="0" collapsed="false">
      <c r="A10343" s="6" t="s">
        <v>157</v>
      </c>
      <c r="B10343" s="45" t="n">
        <v>44804</v>
      </c>
      <c r="C10343" s="6" t="s">
        <v>199</v>
      </c>
      <c r="D10343" s="6" t="s">
        <v>203</v>
      </c>
      <c r="E10343" s="6" t="s">
        <v>187</v>
      </c>
      <c r="F10343" s="34" t="n">
        <v>0.306497365236282</v>
      </c>
      <c r="G10343" s="34" t="n">
        <v>0.272100253241005</v>
      </c>
      <c r="H10343" s="34" t="n">
        <v>0.0343971119952779</v>
      </c>
      <c r="I10343" s="34" t="n">
        <v>0.12641337736945</v>
      </c>
      <c r="J10343" s="35" t="n">
        <v>3.67</v>
      </c>
      <c r="K10343" s="6" t="n">
        <v>0</v>
      </c>
      <c r="L10343" s="35" t="n">
        <v>-1</v>
      </c>
      <c r="M10343" s="6" t="str">
        <f aca="false">IF(I10343&lt;=0,"Below 0%",IF(I10343&lt;=0.05,"0-5%",IF(I10343&lt;=0.1,"5-10%",IF(I10343&lt;=0.2,"10-20%",IF(I10343&lt;=0.4,"20-40%","Above 40%")))))</f>
        <v>10-20%</v>
      </c>
      <c r="N10343" s="6" t="str">
        <f aca="false">IF(AND(H10343&gt;=Summary!$B$25,I10343&gt;=Summary!$B$26,I10343&lt;=Summary!$B$27,J10343&gt;=Summary!$B$28,J10343&lt;=Summary!$B$29,F10343*J10343&gt;1),"Yes","No")</f>
        <v>Yes</v>
      </c>
    </row>
    <row r="10344" customFormat="false" ht="15" hidden="false" customHeight="false" outlineLevel="0" collapsed="false">
      <c r="A10344" s="6" t="s">
        <v>157</v>
      </c>
      <c r="B10344" s="45" t="n">
        <v>44804</v>
      </c>
      <c r="C10344" s="6" t="s">
        <v>199</v>
      </c>
      <c r="D10344" s="6" t="s">
        <v>203</v>
      </c>
      <c r="E10344" s="6" t="s">
        <v>174</v>
      </c>
      <c r="F10344" s="34" t="n">
        <v>0.375899016857147</v>
      </c>
      <c r="G10344" s="34" t="n">
        <v>0.282092635422171</v>
      </c>
      <c r="H10344" s="34" t="n">
        <v>0.0938063814349759</v>
      </c>
      <c r="I10344" s="34" t="n">
        <v>0.332537505967103</v>
      </c>
      <c r="J10344" s="35" t="n">
        <v>3.54</v>
      </c>
      <c r="K10344" s="6" t="n">
        <v>1</v>
      </c>
      <c r="L10344" s="35" t="n">
        <v>2.54</v>
      </c>
      <c r="M10344" s="6" t="str">
        <f aca="false">IF(I10344&lt;=0,"Below 0%",IF(I10344&lt;=0.05,"0-5%",IF(I10344&lt;=0.1,"5-10%",IF(I10344&lt;=0.2,"10-20%",IF(I10344&lt;=0.4,"20-40%","Above 40%")))))</f>
        <v>20-40%</v>
      </c>
      <c r="N10344" s="6" t="str">
        <f aca="false">IF(AND(H10344&gt;=Summary!$B$25,I10344&gt;=Summary!$B$26,I10344&lt;=Summary!$B$27,J10344&gt;=Summary!$B$28,J10344&lt;=Summary!$B$29,F10344*J10344&gt;1),"Yes","No")</f>
        <v>Yes</v>
      </c>
    </row>
    <row r="10345" customFormat="false" ht="15" hidden="false" customHeight="false" outlineLevel="0" collapsed="false">
      <c r="A10345" s="6" t="s">
        <v>157</v>
      </c>
      <c r="B10345" s="45" t="n">
        <v>44804</v>
      </c>
      <c r="C10345" s="6" t="s">
        <v>199</v>
      </c>
      <c r="D10345" s="6" t="s">
        <v>203</v>
      </c>
      <c r="E10345" s="6" t="s">
        <v>177</v>
      </c>
      <c r="F10345" s="34" t="n">
        <v>0.317603647708893</v>
      </c>
      <c r="G10345" s="34" t="n">
        <v>0.445807111336824</v>
      </c>
      <c r="H10345" s="34" t="n">
        <v>-0.128203463627931</v>
      </c>
      <c r="I10345" s="34" t="n">
        <v>-0.287576084740983</v>
      </c>
      <c r="J10345" s="35" t="n">
        <v>2.24</v>
      </c>
      <c r="K10345" s="6" t="n">
        <v>0</v>
      </c>
      <c r="L10345" s="35" t="n">
        <v>-1</v>
      </c>
      <c r="M10345" s="6" t="str">
        <f aca="false">IF(I10345&lt;=0,"Below 0%",IF(I10345&lt;=0.05,"0-5%",IF(I10345&lt;=0.1,"5-10%",IF(I10345&lt;=0.2,"10-20%",IF(I10345&lt;=0.4,"20-40%","Above 40%")))))</f>
        <v>Below 0%</v>
      </c>
      <c r="N10345" s="6" t="str">
        <f aca="false">IF(AND(H10345&gt;=Summary!$B$25,I10345&gt;=Summary!$B$26,I10345&lt;=Summary!$B$27,J10345&gt;=Summary!$B$28,J10345&lt;=Summary!$B$29,F10345*J10345&gt;1),"Yes","No")</f>
        <v>No</v>
      </c>
    </row>
    <row r="10346" customFormat="false" ht="15" hidden="false" customHeight="false" outlineLevel="0" collapsed="false">
      <c r="A10346" s="6" t="s">
        <v>157</v>
      </c>
      <c r="B10346" s="45" t="n">
        <v>44804</v>
      </c>
      <c r="C10346" s="6" t="s">
        <v>183</v>
      </c>
      <c r="D10346" s="6" t="s">
        <v>188</v>
      </c>
      <c r="E10346" s="6" t="s">
        <v>187</v>
      </c>
      <c r="F10346" s="34" t="n">
        <v>0.773861885070801</v>
      </c>
      <c r="G10346" s="34" t="n">
        <v>0.748380776138899</v>
      </c>
      <c r="H10346" s="34" t="n">
        <v>0.0254811089319014</v>
      </c>
      <c r="I10346" s="34" t="n">
        <v>0.0340483210476963</v>
      </c>
      <c r="J10346" s="35" t="n">
        <v>1.34</v>
      </c>
      <c r="K10346" s="6" t="n">
        <v>1</v>
      </c>
      <c r="L10346" s="35" t="n">
        <v>0.34</v>
      </c>
      <c r="M10346" s="6" t="str">
        <f aca="false">IF(I10346&lt;=0,"Below 0%",IF(I10346&lt;=0.05,"0-5%",IF(I10346&lt;=0.1,"5-10%",IF(I10346&lt;=0.2,"10-20%",IF(I10346&lt;=0.4,"20-40%","Above 40%")))))</f>
        <v>0-5%</v>
      </c>
      <c r="N10346" s="6" t="str">
        <f aca="false">IF(AND(H10346&gt;=Summary!$B$25,I10346&gt;=Summary!$B$26,I10346&lt;=Summary!$B$27,J10346&gt;=Summary!$B$28,J10346&lt;=Summary!$B$29,F10346*J10346&gt;1),"Yes","No")</f>
        <v>No</v>
      </c>
    </row>
    <row r="10347" customFormat="false" ht="15" hidden="false" customHeight="false" outlineLevel="0" collapsed="false">
      <c r="A10347" s="6" t="s">
        <v>157</v>
      </c>
      <c r="B10347" s="45" t="n">
        <v>44804</v>
      </c>
      <c r="C10347" s="6" t="s">
        <v>183</v>
      </c>
      <c r="D10347" s="6" t="s">
        <v>188</v>
      </c>
      <c r="E10347" s="6" t="s">
        <v>174</v>
      </c>
      <c r="F10347" s="34" t="n">
        <v>0.16472952067852</v>
      </c>
      <c r="G10347" s="34" t="n">
        <v>0.16045283840418</v>
      </c>
      <c r="H10347" s="34" t="n">
        <v>0.00427668227434017</v>
      </c>
      <c r="I10347" s="34" t="n">
        <v>0.0266538274852279</v>
      </c>
      <c r="J10347" s="35" t="n">
        <v>6.25</v>
      </c>
      <c r="K10347" s="6" t="n">
        <v>0</v>
      </c>
      <c r="L10347" s="35" t="n">
        <v>-1</v>
      </c>
      <c r="M10347" s="6" t="str">
        <f aca="false">IF(I10347&lt;=0,"Below 0%",IF(I10347&lt;=0.05,"0-5%",IF(I10347&lt;=0.1,"5-10%",IF(I10347&lt;=0.2,"10-20%",IF(I10347&lt;=0.4,"20-40%","Above 40%")))))</f>
        <v>0-5%</v>
      </c>
      <c r="N10347" s="6" t="str">
        <f aca="false">IF(AND(H10347&gt;=Summary!$B$25,I10347&gt;=Summary!$B$26,I10347&lt;=Summary!$B$27,J10347&gt;=Summary!$B$28,J10347&lt;=Summary!$B$29,F10347*J10347&gt;1),"Yes","No")</f>
        <v>No</v>
      </c>
    </row>
    <row r="10348" customFormat="false" ht="15" hidden="false" customHeight="false" outlineLevel="0" collapsed="false">
      <c r="A10348" s="6" t="s">
        <v>157</v>
      </c>
      <c r="B10348" s="45" t="n">
        <v>44804</v>
      </c>
      <c r="C10348" s="6" t="s">
        <v>183</v>
      </c>
      <c r="D10348" s="6" t="s">
        <v>188</v>
      </c>
      <c r="E10348" s="6" t="s">
        <v>177</v>
      </c>
      <c r="F10348" s="34" t="n">
        <v>0.0614085532724857</v>
      </c>
      <c r="G10348" s="34" t="n">
        <v>0.0911663854569205</v>
      </c>
      <c r="H10348" s="34" t="n">
        <v>-0.0297578321844348</v>
      </c>
      <c r="I10348" s="34" t="n">
        <v>-0.326412328790818</v>
      </c>
      <c r="J10348" s="35" t="n">
        <v>11</v>
      </c>
      <c r="K10348" s="6" t="n">
        <v>0</v>
      </c>
      <c r="L10348" s="35" t="n">
        <v>-1</v>
      </c>
      <c r="M10348" s="6" t="str">
        <f aca="false">IF(I10348&lt;=0,"Below 0%",IF(I10348&lt;=0.05,"0-5%",IF(I10348&lt;=0.1,"5-10%",IF(I10348&lt;=0.2,"10-20%",IF(I10348&lt;=0.4,"20-40%","Above 40%")))))</f>
        <v>Below 0%</v>
      </c>
      <c r="N10348" s="6" t="str">
        <f aca="false">IF(AND(H10348&gt;=Summary!$B$25,I10348&gt;=Summary!$B$26,I10348&lt;=Summary!$B$27,J10348&gt;=Summary!$B$28,J10348&lt;=Summary!$B$29,F10348*J10348&gt;1),"Yes","No")</f>
        <v>No</v>
      </c>
    </row>
    <row r="10349" customFormat="false" ht="15" hidden="false" customHeight="false" outlineLevel="0" collapsed="false">
      <c r="A10349" s="6" t="s">
        <v>157</v>
      </c>
      <c r="B10349" s="45" t="n">
        <v>44804</v>
      </c>
      <c r="C10349" s="6" t="s">
        <v>194</v>
      </c>
      <c r="D10349" s="6" t="s">
        <v>207</v>
      </c>
      <c r="E10349" s="6" t="s">
        <v>187</v>
      </c>
      <c r="F10349" s="34" t="n">
        <v>0.83313649892807</v>
      </c>
      <c r="G10349" s="34" t="n">
        <v>0.907899526756462</v>
      </c>
      <c r="H10349" s="34" t="n">
        <v>-0.0747630278283915</v>
      </c>
      <c r="I10349" s="34" t="n">
        <v>-0.082347248373934</v>
      </c>
      <c r="J10349" s="35" t="n">
        <v>1.1</v>
      </c>
      <c r="K10349" s="6" t="n">
        <v>1</v>
      </c>
      <c r="L10349" s="35" t="n">
        <v>0.1</v>
      </c>
      <c r="M10349" s="6" t="str">
        <f aca="false">IF(I10349&lt;=0,"Below 0%",IF(I10349&lt;=0.05,"0-5%",IF(I10349&lt;=0.1,"5-10%",IF(I10349&lt;=0.2,"10-20%",IF(I10349&lt;=0.4,"20-40%","Above 40%")))))</f>
        <v>Below 0%</v>
      </c>
      <c r="N10349" s="6" t="str">
        <f aca="false">IF(AND(H10349&gt;=Summary!$B$25,I10349&gt;=Summary!$B$26,I10349&lt;=Summary!$B$27,J10349&gt;=Summary!$B$28,J10349&lt;=Summary!$B$29,F10349*J10349&gt;1),"Yes","No")</f>
        <v>No</v>
      </c>
    </row>
    <row r="10350" customFormat="false" ht="15" hidden="false" customHeight="false" outlineLevel="0" collapsed="false">
      <c r="A10350" s="6" t="s">
        <v>157</v>
      </c>
      <c r="B10350" s="45" t="n">
        <v>44804</v>
      </c>
      <c r="C10350" s="6" t="s">
        <v>194</v>
      </c>
      <c r="D10350" s="6" t="s">
        <v>207</v>
      </c>
      <c r="E10350" s="6" t="s">
        <v>174</v>
      </c>
      <c r="F10350" s="34" t="n">
        <v>0.125842675566673</v>
      </c>
      <c r="G10350" s="34" t="n">
        <v>0.0688751365125592</v>
      </c>
      <c r="H10350" s="34" t="n">
        <v>0.0569675390541141</v>
      </c>
      <c r="I10350" s="34" t="n">
        <v>0.827113265230716</v>
      </c>
      <c r="J10350" s="35" t="n">
        <v>14.5</v>
      </c>
      <c r="K10350" s="6" t="n">
        <v>0</v>
      </c>
      <c r="L10350" s="35" t="n">
        <v>-1</v>
      </c>
      <c r="M10350" s="6" t="str">
        <f aca="false">IF(I10350&lt;=0,"Below 0%",IF(I10350&lt;=0.05,"0-5%",IF(I10350&lt;=0.1,"5-10%",IF(I10350&lt;=0.2,"10-20%",IF(I10350&lt;=0.4,"20-40%","Above 40%")))))</f>
        <v>Above 40%</v>
      </c>
      <c r="N10350" s="6" t="str">
        <f aca="false">IF(AND(H10350&gt;=Summary!$B$25,I10350&gt;=Summary!$B$26,I10350&lt;=Summary!$B$27,J10350&gt;=Summary!$B$28,J10350&lt;=Summary!$B$29,F10350*J10350&gt;1),"Yes","No")</f>
        <v>No</v>
      </c>
    </row>
    <row r="10351" customFormat="false" ht="15" hidden="false" customHeight="false" outlineLevel="0" collapsed="false">
      <c r="A10351" s="6" t="s">
        <v>157</v>
      </c>
      <c r="B10351" s="45" t="n">
        <v>44804</v>
      </c>
      <c r="C10351" s="6" t="s">
        <v>194</v>
      </c>
      <c r="D10351" s="6" t="s">
        <v>207</v>
      </c>
      <c r="E10351" s="6" t="s">
        <v>177</v>
      </c>
      <c r="F10351" s="34" t="n">
        <v>0.041020791977644</v>
      </c>
      <c r="G10351" s="34" t="n">
        <v>0.0232253367309793</v>
      </c>
      <c r="H10351" s="34" t="n">
        <v>0.0177954552466647</v>
      </c>
      <c r="I10351" s="34" t="n">
        <v>0.766208707877555</v>
      </c>
      <c r="J10351" s="35" t="n">
        <v>43</v>
      </c>
      <c r="K10351" s="6" t="n">
        <v>0</v>
      </c>
      <c r="L10351" s="35" t="n">
        <v>-1</v>
      </c>
      <c r="M10351" s="6" t="str">
        <f aca="false">IF(I10351&lt;=0,"Below 0%",IF(I10351&lt;=0.05,"0-5%",IF(I10351&lt;=0.1,"5-10%",IF(I10351&lt;=0.2,"10-20%",IF(I10351&lt;=0.4,"20-40%","Above 40%")))))</f>
        <v>Above 40%</v>
      </c>
      <c r="N10351" s="6" t="str">
        <f aca="false">IF(AND(H10351&gt;=Summary!$B$25,I10351&gt;=Summary!$B$26,I10351&lt;=Summary!$B$27,J10351&gt;=Summary!$B$28,J10351&lt;=Summary!$B$29,F10351*J10351&gt;1),"Yes","No")</f>
        <v>No</v>
      </c>
    </row>
    <row r="10352" customFormat="false" ht="15" hidden="false" customHeight="false" outlineLevel="0" collapsed="false">
      <c r="A10352" s="6" t="s">
        <v>157</v>
      </c>
      <c r="B10352" s="45" t="n">
        <v>44804</v>
      </c>
      <c r="C10352" s="6" t="s">
        <v>189</v>
      </c>
      <c r="D10352" s="6" t="s">
        <v>181</v>
      </c>
      <c r="E10352" s="6" t="s">
        <v>187</v>
      </c>
      <c r="F10352" s="34" t="n">
        <v>0.134212344884872</v>
      </c>
      <c r="G10352" s="34" t="n">
        <v>0.263069139966273</v>
      </c>
      <c r="H10352" s="34" t="n">
        <v>-0.128856795081401</v>
      </c>
      <c r="I10352" s="34" t="n">
        <v>-0.489821022328658</v>
      </c>
      <c r="J10352" s="35" t="n">
        <v>3.8</v>
      </c>
      <c r="K10352" s="6" t="n">
        <v>0</v>
      </c>
      <c r="L10352" s="35" t="n">
        <v>-1</v>
      </c>
      <c r="M10352" s="6" t="str">
        <f aca="false">IF(I10352&lt;=0,"Below 0%",IF(I10352&lt;=0.05,"0-5%",IF(I10352&lt;=0.1,"5-10%",IF(I10352&lt;=0.2,"10-20%",IF(I10352&lt;=0.4,"20-40%","Above 40%")))))</f>
        <v>Below 0%</v>
      </c>
      <c r="N10352" s="6" t="str">
        <f aca="false">IF(AND(H10352&gt;=Summary!$B$25,I10352&gt;=Summary!$B$26,I10352&lt;=Summary!$B$27,J10352&gt;=Summary!$B$28,J10352&lt;=Summary!$B$29,F10352*J10352&gt;1),"Yes","No")</f>
        <v>No</v>
      </c>
    </row>
    <row r="10353" customFormat="false" ht="15" hidden="false" customHeight="false" outlineLevel="0" collapsed="false">
      <c r="A10353" s="6" t="s">
        <v>157</v>
      </c>
      <c r="B10353" s="45" t="n">
        <v>44804</v>
      </c>
      <c r="C10353" s="6" t="s">
        <v>189</v>
      </c>
      <c r="D10353" s="6" t="s">
        <v>181</v>
      </c>
      <c r="E10353" s="6" t="s">
        <v>174</v>
      </c>
      <c r="F10353" s="34" t="n">
        <v>0.160461381077766</v>
      </c>
      <c r="G10353" s="34" t="n">
        <v>0.256323777403036</v>
      </c>
      <c r="H10353" s="34" t="n">
        <v>-0.0958623963252691</v>
      </c>
      <c r="I10353" s="34" t="n">
        <v>-0.373989480400556</v>
      </c>
      <c r="J10353" s="35" t="n">
        <v>3.9</v>
      </c>
      <c r="K10353" s="6" t="n">
        <v>1</v>
      </c>
      <c r="L10353" s="35" t="n">
        <v>2.9</v>
      </c>
      <c r="M10353" s="6" t="str">
        <f aca="false">IF(I10353&lt;=0,"Below 0%",IF(I10353&lt;=0.05,"0-5%",IF(I10353&lt;=0.1,"5-10%",IF(I10353&lt;=0.2,"10-20%",IF(I10353&lt;=0.4,"20-40%","Above 40%")))))</f>
        <v>Below 0%</v>
      </c>
      <c r="N10353" s="6" t="str">
        <f aca="false">IF(AND(H10353&gt;=Summary!$B$25,I10353&gt;=Summary!$B$26,I10353&lt;=Summary!$B$27,J10353&gt;=Summary!$B$28,J10353&lt;=Summary!$B$29,F10353*J10353&gt;1),"Yes","No")</f>
        <v>No</v>
      </c>
    </row>
    <row r="10354" customFormat="false" ht="15" hidden="false" customHeight="false" outlineLevel="0" collapsed="false">
      <c r="A10354" s="6" t="s">
        <v>157</v>
      </c>
      <c r="B10354" s="45" t="n">
        <v>44804</v>
      </c>
      <c r="C10354" s="6" t="s">
        <v>189</v>
      </c>
      <c r="D10354" s="6" t="s">
        <v>181</v>
      </c>
      <c r="E10354" s="6" t="s">
        <v>177</v>
      </c>
      <c r="F10354" s="34" t="n">
        <v>0.705326318740845</v>
      </c>
      <c r="G10354" s="34" t="n">
        <v>0.480607082630691</v>
      </c>
      <c r="H10354" s="34" t="n">
        <v>0.224719236110153</v>
      </c>
      <c r="I10354" s="34" t="n">
        <v>0.46757370881867</v>
      </c>
      <c r="J10354" s="35" t="n">
        <v>2.08</v>
      </c>
      <c r="K10354" s="6" t="n">
        <v>0</v>
      </c>
      <c r="L10354" s="35" t="n">
        <v>-1</v>
      </c>
      <c r="M10354" s="6" t="str">
        <f aca="false">IF(I10354&lt;=0,"Below 0%",IF(I10354&lt;=0.05,"0-5%",IF(I10354&lt;=0.1,"5-10%",IF(I10354&lt;=0.2,"10-20%",IF(I10354&lt;=0.4,"20-40%","Above 40%")))))</f>
        <v>Above 40%</v>
      </c>
      <c r="N10354" s="6" t="str">
        <f aca="false">IF(AND(H10354&gt;=Summary!$B$25,I10354&gt;=Summary!$B$26,I10354&lt;=Summary!$B$27,J10354&gt;=Summary!$B$28,J10354&lt;=Summary!$B$29,F10354*J10354&gt;1),"Yes","No")</f>
        <v>No</v>
      </c>
    </row>
    <row r="10355" customFormat="false" ht="15" hidden="false" customHeight="false" outlineLevel="0" collapsed="false">
      <c r="A10355" s="6" t="s">
        <v>157</v>
      </c>
      <c r="B10355" s="45" t="n">
        <v>44805</v>
      </c>
      <c r="C10355" s="6" t="s">
        <v>195</v>
      </c>
      <c r="D10355" s="6" t="s">
        <v>176</v>
      </c>
      <c r="E10355" s="6" t="s">
        <v>187</v>
      </c>
      <c r="F10355" s="34" t="n">
        <v>0.471711069345474</v>
      </c>
      <c r="G10355" s="34" t="n">
        <v>0.282549281083722</v>
      </c>
      <c r="H10355" s="34" t="n">
        <v>0.189161788261753</v>
      </c>
      <c r="I10355" s="34" t="n">
        <v>0.669482461736302</v>
      </c>
      <c r="J10355" s="35" t="n">
        <v>3.54</v>
      </c>
      <c r="K10355" s="6" t="n">
        <v>0</v>
      </c>
      <c r="L10355" s="35" t="n">
        <v>-1</v>
      </c>
      <c r="M10355" s="6" t="str">
        <f aca="false">IF(I10355&lt;=0,"Below 0%",IF(I10355&lt;=0.05,"0-5%",IF(I10355&lt;=0.1,"5-10%",IF(I10355&lt;=0.2,"10-20%",IF(I10355&lt;=0.4,"20-40%","Above 40%")))))</f>
        <v>Above 40%</v>
      </c>
      <c r="N10355" s="6" t="str">
        <f aca="false">IF(AND(H10355&gt;=Summary!$B$25,I10355&gt;=Summary!$B$26,I10355&lt;=Summary!$B$27,J10355&gt;=Summary!$B$28,J10355&lt;=Summary!$B$29,F10355*J10355&gt;1),"Yes","No")</f>
        <v>No</v>
      </c>
    </row>
    <row r="10356" customFormat="false" ht="15" hidden="false" customHeight="false" outlineLevel="0" collapsed="false">
      <c r="A10356" s="6" t="s">
        <v>157</v>
      </c>
      <c r="B10356" s="45" t="n">
        <v>44805</v>
      </c>
      <c r="C10356" s="6" t="s">
        <v>195</v>
      </c>
      <c r="D10356" s="6" t="s">
        <v>176</v>
      </c>
      <c r="E10356" s="6" t="s">
        <v>174</v>
      </c>
      <c r="F10356" s="34" t="n">
        <v>0.238061591982842</v>
      </c>
      <c r="G10356" s="34" t="n">
        <v>0.250056113759094</v>
      </c>
      <c r="H10356" s="34" t="n">
        <v>-0.0119945217762523</v>
      </c>
      <c r="I10356" s="34" t="n">
        <v>-0.0479673205983193</v>
      </c>
      <c r="J10356" s="35" t="n">
        <v>4</v>
      </c>
      <c r="K10356" s="6" t="n">
        <v>0</v>
      </c>
      <c r="L10356" s="35" t="n">
        <v>-1</v>
      </c>
      <c r="M10356" s="6" t="str">
        <f aca="false">IF(I10356&lt;=0,"Below 0%",IF(I10356&lt;=0.05,"0-5%",IF(I10356&lt;=0.1,"5-10%",IF(I10356&lt;=0.2,"10-20%",IF(I10356&lt;=0.4,"20-40%","Above 40%")))))</f>
        <v>Below 0%</v>
      </c>
      <c r="N10356" s="6" t="str">
        <f aca="false">IF(AND(H10356&gt;=Summary!$B$25,I10356&gt;=Summary!$B$26,I10356&lt;=Summary!$B$27,J10356&gt;=Summary!$B$28,J10356&lt;=Summary!$B$29,F10356*J10356&gt;1),"Yes","No")</f>
        <v>No</v>
      </c>
    </row>
    <row r="10357" customFormat="false" ht="15" hidden="false" customHeight="false" outlineLevel="0" collapsed="false">
      <c r="A10357" s="6" t="s">
        <v>157</v>
      </c>
      <c r="B10357" s="45" t="n">
        <v>44805</v>
      </c>
      <c r="C10357" s="6" t="s">
        <v>195</v>
      </c>
      <c r="D10357" s="6" t="s">
        <v>176</v>
      </c>
      <c r="E10357" s="6" t="s">
        <v>177</v>
      </c>
      <c r="F10357" s="34" t="n">
        <v>0.290227293968201</v>
      </c>
      <c r="G10357" s="34" t="n">
        <v>0.467394605157185</v>
      </c>
      <c r="H10357" s="34" t="n">
        <v>-0.177167311188984</v>
      </c>
      <c r="I10357" s="34" t="n">
        <v>-0.379052965597244</v>
      </c>
      <c r="J10357" s="35" t="n">
        <v>2.14</v>
      </c>
      <c r="K10357" s="6" t="n">
        <v>1</v>
      </c>
      <c r="L10357" s="35" t="n">
        <v>1.14</v>
      </c>
      <c r="M10357" s="6" t="str">
        <f aca="false">IF(I10357&lt;=0,"Below 0%",IF(I10357&lt;=0.05,"0-5%",IF(I10357&lt;=0.1,"5-10%",IF(I10357&lt;=0.2,"10-20%",IF(I10357&lt;=0.4,"20-40%","Above 40%")))))</f>
        <v>Below 0%</v>
      </c>
      <c r="N10357" s="6" t="str">
        <f aca="false">IF(AND(H10357&gt;=Summary!$B$25,I10357&gt;=Summary!$B$26,I10357&lt;=Summary!$B$27,J10357&gt;=Summary!$B$28,J10357&lt;=Summary!$B$29,F10357*J10357&gt;1),"Yes","No")</f>
        <v>No</v>
      </c>
    </row>
    <row r="10358" customFormat="false" ht="15" hidden="false" customHeight="false" outlineLevel="0" collapsed="false">
      <c r="A10358" s="6" t="s">
        <v>157</v>
      </c>
      <c r="B10358" s="45" t="n">
        <v>44807</v>
      </c>
      <c r="C10358" s="6" t="s">
        <v>182</v>
      </c>
      <c r="D10358" s="6" t="s">
        <v>194</v>
      </c>
      <c r="E10358" s="6" t="s">
        <v>187</v>
      </c>
      <c r="F10358" s="34" t="n">
        <v>0.107677422463894</v>
      </c>
      <c r="G10358" s="34" t="n">
        <v>0.101792431953972</v>
      </c>
      <c r="H10358" s="34" t="n">
        <v>0.00588499050992179</v>
      </c>
      <c r="I10358" s="34" t="n">
        <v>0.0578136350311664</v>
      </c>
      <c r="J10358" s="35" t="n">
        <v>9.9</v>
      </c>
      <c r="K10358" s="6" t="n">
        <v>0</v>
      </c>
      <c r="L10358" s="35" t="n">
        <v>-1</v>
      </c>
      <c r="M10358" s="6" t="str">
        <f aca="false">IF(I10358&lt;=0,"Below 0%",IF(I10358&lt;=0.05,"0-5%",IF(I10358&lt;=0.1,"5-10%",IF(I10358&lt;=0.2,"10-20%",IF(I10358&lt;=0.4,"20-40%","Above 40%")))))</f>
        <v>5-10%</v>
      </c>
      <c r="N10358" s="6" t="str">
        <f aca="false">IF(AND(H10358&gt;=Summary!$B$25,I10358&gt;=Summary!$B$26,I10358&lt;=Summary!$B$27,J10358&gt;=Summary!$B$28,J10358&lt;=Summary!$B$29,F10358*J10358&gt;1),"Yes","No")</f>
        <v>No</v>
      </c>
    </row>
    <row r="10359" customFormat="false" ht="15" hidden="false" customHeight="false" outlineLevel="0" collapsed="false">
      <c r="A10359" s="6" t="s">
        <v>157</v>
      </c>
      <c r="B10359" s="45" t="n">
        <v>44807</v>
      </c>
      <c r="C10359" s="6" t="s">
        <v>182</v>
      </c>
      <c r="D10359" s="6" t="s">
        <v>194</v>
      </c>
      <c r="E10359" s="6" t="s">
        <v>174</v>
      </c>
      <c r="F10359" s="34" t="n">
        <v>0.150832056999207</v>
      </c>
      <c r="G10359" s="34" t="n">
        <v>0.167957512724054</v>
      </c>
      <c r="H10359" s="34" t="n">
        <v>-0.0171254557248474</v>
      </c>
      <c r="I10359" s="34" t="n">
        <v>-0.101963022952023</v>
      </c>
      <c r="J10359" s="35" t="n">
        <v>6</v>
      </c>
      <c r="K10359" s="6" t="n">
        <v>1</v>
      </c>
      <c r="L10359" s="35" t="n">
        <v>5</v>
      </c>
      <c r="M10359" s="6" t="str">
        <f aca="false">IF(I10359&lt;=0,"Below 0%",IF(I10359&lt;=0.05,"0-5%",IF(I10359&lt;=0.1,"5-10%",IF(I10359&lt;=0.2,"10-20%",IF(I10359&lt;=0.4,"20-40%","Above 40%")))))</f>
        <v>Below 0%</v>
      </c>
      <c r="N10359" s="6" t="str">
        <f aca="false">IF(AND(H10359&gt;=Summary!$B$25,I10359&gt;=Summary!$B$26,I10359&lt;=Summary!$B$27,J10359&gt;=Summary!$B$28,J10359&lt;=Summary!$B$29,F10359*J10359&gt;1),"Yes","No")</f>
        <v>No</v>
      </c>
    </row>
    <row r="10360" customFormat="false" ht="15" hidden="false" customHeight="false" outlineLevel="0" collapsed="false">
      <c r="A10360" s="6" t="s">
        <v>157</v>
      </c>
      <c r="B10360" s="45" t="n">
        <v>44807</v>
      </c>
      <c r="C10360" s="6" t="s">
        <v>182</v>
      </c>
      <c r="D10360" s="6" t="s">
        <v>194</v>
      </c>
      <c r="E10360" s="6" t="s">
        <v>177</v>
      </c>
      <c r="F10360" s="34" t="n">
        <v>0.741490542888641</v>
      </c>
      <c r="G10360" s="34" t="n">
        <v>0.730250055321974</v>
      </c>
      <c r="H10360" s="34" t="n">
        <v>0.0112404875666675</v>
      </c>
      <c r="I10360" s="34" t="n">
        <v>0.0153926555496273</v>
      </c>
      <c r="J10360" s="35" t="n">
        <v>1.38</v>
      </c>
      <c r="K10360" s="6" t="n">
        <v>0</v>
      </c>
      <c r="L10360" s="35" t="n">
        <v>-1</v>
      </c>
      <c r="M10360" s="6" t="str">
        <f aca="false">IF(I10360&lt;=0,"Below 0%",IF(I10360&lt;=0.05,"0-5%",IF(I10360&lt;=0.1,"5-10%",IF(I10360&lt;=0.2,"10-20%",IF(I10360&lt;=0.4,"20-40%","Above 40%")))))</f>
        <v>0-5%</v>
      </c>
      <c r="N10360" s="6" t="str">
        <f aca="false">IF(AND(H10360&gt;=Summary!$B$25,I10360&gt;=Summary!$B$26,I10360&lt;=Summary!$B$27,J10360&gt;=Summary!$B$28,J10360&lt;=Summary!$B$29,F10360*J10360&gt;1),"Yes","No")</f>
        <v>No</v>
      </c>
    </row>
    <row r="10361" customFormat="false" ht="15" hidden="false" customHeight="false" outlineLevel="0" collapsed="false">
      <c r="A10361" s="6" t="s">
        <v>157</v>
      </c>
      <c r="B10361" s="45" t="n">
        <v>44807</v>
      </c>
      <c r="C10361" s="6" t="s">
        <v>206</v>
      </c>
      <c r="D10361" s="6" t="s">
        <v>205</v>
      </c>
      <c r="E10361" s="6" t="s">
        <v>187</v>
      </c>
      <c r="F10361" s="34" t="n">
        <v>0.414715170860291</v>
      </c>
      <c r="G10361" s="34" t="n">
        <v>0.444015444015444</v>
      </c>
      <c r="H10361" s="34" t="n">
        <v>-0.0293002731551534</v>
      </c>
      <c r="I10361" s="34" t="n">
        <v>-0.0659893108450848</v>
      </c>
      <c r="J10361" s="35" t="n">
        <v>2.25</v>
      </c>
      <c r="K10361" s="6" t="n">
        <v>1</v>
      </c>
      <c r="L10361" s="35" t="n">
        <v>1.25</v>
      </c>
      <c r="M10361" s="6" t="str">
        <f aca="false">IF(I10361&lt;=0,"Below 0%",IF(I10361&lt;=0.05,"0-5%",IF(I10361&lt;=0.1,"5-10%",IF(I10361&lt;=0.2,"10-20%",IF(I10361&lt;=0.4,"20-40%","Above 40%")))))</f>
        <v>Below 0%</v>
      </c>
      <c r="N10361" s="6" t="str">
        <f aca="false">IF(AND(H10361&gt;=Summary!$B$25,I10361&gt;=Summary!$B$26,I10361&lt;=Summary!$B$27,J10361&gt;=Summary!$B$28,J10361&lt;=Summary!$B$29,F10361*J10361&gt;1),"Yes","No")</f>
        <v>No</v>
      </c>
    </row>
    <row r="10362" customFormat="false" ht="15" hidden="false" customHeight="false" outlineLevel="0" collapsed="false">
      <c r="A10362" s="6" t="s">
        <v>157</v>
      </c>
      <c r="B10362" s="45" t="n">
        <v>44807</v>
      </c>
      <c r="C10362" s="6" t="s">
        <v>206</v>
      </c>
      <c r="D10362" s="6" t="s">
        <v>205</v>
      </c>
      <c r="E10362" s="6" t="s">
        <v>174</v>
      </c>
      <c r="F10362" s="34" t="n">
        <v>0.286365121603012</v>
      </c>
      <c r="G10362" s="34" t="n">
        <v>0.266409266409266</v>
      </c>
      <c r="H10362" s="34" t="n">
        <v>0.0199558551937457</v>
      </c>
      <c r="I10362" s="34" t="n">
        <v>0.0749067607997123</v>
      </c>
      <c r="J10362" s="35" t="n">
        <v>3.75</v>
      </c>
      <c r="K10362" s="6" t="n">
        <v>0</v>
      </c>
      <c r="L10362" s="35" t="n">
        <v>-1</v>
      </c>
      <c r="M10362" s="6" t="str">
        <f aca="false">IF(I10362&lt;=0,"Below 0%",IF(I10362&lt;=0.05,"0-5%",IF(I10362&lt;=0.1,"5-10%",IF(I10362&lt;=0.2,"10-20%",IF(I10362&lt;=0.4,"20-40%","Above 40%")))))</f>
        <v>5-10%</v>
      </c>
      <c r="N10362" s="6" t="str">
        <f aca="false">IF(AND(H10362&gt;=Summary!$B$25,I10362&gt;=Summary!$B$26,I10362&lt;=Summary!$B$27,J10362&gt;=Summary!$B$28,J10362&lt;=Summary!$B$29,F10362*J10362&gt;1),"Yes","No")</f>
        <v>No</v>
      </c>
    </row>
    <row r="10363" customFormat="false" ht="15" hidden="false" customHeight="false" outlineLevel="0" collapsed="false">
      <c r="A10363" s="6" t="s">
        <v>157</v>
      </c>
      <c r="B10363" s="45" t="n">
        <v>44807</v>
      </c>
      <c r="C10363" s="6" t="s">
        <v>206</v>
      </c>
      <c r="D10363" s="6" t="s">
        <v>205</v>
      </c>
      <c r="E10363" s="6" t="s">
        <v>177</v>
      </c>
      <c r="F10363" s="34" t="n">
        <v>0.29891973733902</v>
      </c>
      <c r="G10363" s="34" t="n">
        <v>0.28957528957529</v>
      </c>
      <c r="H10363" s="34" t="n">
        <v>0.00934444776373022</v>
      </c>
      <c r="I10363" s="34" t="n">
        <v>0.0322694929440817</v>
      </c>
      <c r="J10363" s="35" t="n">
        <v>3.45</v>
      </c>
      <c r="K10363" s="6" t="n">
        <v>0</v>
      </c>
      <c r="L10363" s="35" t="n">
        <v>-1</v>
      </c>
      <c r="M10363" s="6" t="str">
        <f aca="false">IF(I10363&lt;=0,"Below 0%",IF(I10363&lt;=0.05,"0-5%",IF(I10363&lt;=0.1,"5-10%",IF(I10363&lt;=0.2,"10-20%",IF(I10363&lt;=0.4,"20-40%","Above 40%")))))</f>
        <v>0-5%</v>
      </c>
      <c r="N10363" s="6" t="str">
        <f aca="false">IF(AND(H10363&gt;=Summary!$B$25,I10363&gt;=Summary!$B$26,I10363&lt;=Summary!$B$27,J10363&gt;=Summary!$B$28,J10363&lt;=Summary!$B$29,F10363*J10363&gt;1),"Yes","No")</f>
        <v>No</v>
      </c>
    </row>
    <row r="10364" customFormat="false" ht="15" hidden="false" customHeight="false" outlineLevel="0" collapsed="false">
      <c r="A10364" s="6" t="s">
        <v>157</v>
      </c>
      <c r="B10364" s="45" t="n">
        <v>44807</v>
      </c>
      <c r="C10364" s="6" t="s">
        <v>190</v>
      </c>
      <c r="D10364" s="6" t="s">
        <v>189</v>
      </c>
      <c r="E10364" s="6" t="s">
        <v>187</v>
      </c>
      <c r="F10364" s="34" t="n">
        <v>0.48030760884285</v>
      </c>
      <c r="G10364" s="34" t="n">
        <v>0.626723854078024</v>
      </c>
      <c r="H10364" s="34" t="n">
        <v>-0.146416245235174</v>
      </c>
      <c r="I10364" s="34" t="n">
        <v>-0.233621625030641</v>
      </c>
      <c r="J10364" s="35" t="n">
        <v>1.59</v>
      </c>
      <c r="K10364" s="6" t="n">
        <v>1</v>
      </c>
      <c r="L10364" s="35" t="n">
        <v>0.59</v>
      </c>
      <c r="M10364" s="6" t="str">
        <f aca="false">IF(I10364&lt;=0,"Below 0%",IF(I10364&lt;=0.05,"0-5%",IF(I10364&lt;=0.1,"5-10%",IF(I10364&lt;=0.2,"10-20%",IF(I10364&lt;=0.4,"20-40%","Above 40%")))))</f>
        <v>Below 0%</v>
      </c>
      <c r="N10364" s="6" t="str">
        <f aca="false">IF(AND(H10364&gt;=Summary!$B$25,I10364&gt;=Summary!$B$26,I10364&lt;=Summary!$B$27,J10364&gt;=Summary!$B$28,J10364&lt;=Summary!$B$29,F10364*J10364&gt;1),"Yes","No")</f>
        <v>No</v>
      </c>
    </row>
    <row r="10365" customFormat="false" ht="15" hidden="false" customHeight="false" outlineLevel="0" collapsed="false">
      <c r="A10365" s="6" t="s">
        <v>157</v>
      </c>
      <c r="B10365" s="45" t="n">
        <v>44807</v>
      </c>
      <c r="C10365" s="6" t="s">
        <v>190</v>
      </c>
      <c r="D10365" s="6" t="s">
        <v>189</v>
      </c>
      <c r="E10365" s="6" t="s">
        <v>174</v>
      </c>
      <c r="F10365" s="34" t="n">
        <v>0.314228951931</v>
      </c>
      <c r="G10365" s="34" t="n">
        <v>0.217574438424467</v>
      </c>
      <c r="H10365" s="34" t="n">
        <v>0.0966545135065329</v>
      </c>
      <c r="I10365" s="34" t="n">
        <v>0.444236529835224</v>
      </c>
      <c r="J10365" s="35" t="n">
        <v>4.58</v>
      </c>
      <c r="K10365" s="6" t="n">
        <v>0</v>
      </c>
      <c r="L10365" s="35" t="n">
        <v>-1</v>
      </c>
      <c r="M10365" s="6" t="str">
        <f aca="false">IF(I10365&lt;=0,"Below 0%",IF(I10365&lt;=0.05,"0-5%",IF(I10365&lt;=0.1,"5-10%",IF(I10365&lt;=0.2,"10-20%",IF(I10365&lt;=0.4,"20-40%","Above 40%")))))</f>
        <v>Above 40%</v>
      </c>
      <c r="N10365" s="6" t="str">
        <f aca="false">IF(AND(H10365&gt;=Summary!$B$25,I10365&gt;=Summary!$B$26,I10365&lt;=Summary!$B$27,J10365&gt;=Summary!$B$28,J10365&lt;=Summary!$B$29,F10365*J10365&gt;1),"Yes","No")</f>
        <v>No</v>
      </c>
    </row>
    <row r="10366" customFormat="false" ht="15" hidden="false" customHeight="false" outlineLevel="0" collapsed="false">
      <c r="A10366" s="6" t="s">
        <v>157</v>
      </c>
      <c r="B10366" s="45" t="n">
        <v>44807</v>
      </c>
      <c r="C10366" s="6" t="s">
        <v>190</v>
      </c>
      <c r="D10366" s="6" t="s">
        <v>189</v>
      </c>
      <c r="E10366" s="6" t="s">
        <v>177</v>
      </c>
      <c r="F10366" s="34" t="n">
        <v>0.205463379621506</v>
      </c>
      <c r="G10366" s="34" t="n">
        <v>0.155701707497509</v>
      </c>
      <c r="H10366" s="34" t="n">
        <v>0.0497616721239966</v>
      </c>
      <c r="I10366" s="34" t="n">
        <v>0.319596187632</v>
      </c>
      <c r="J10366" s="35" t="n">
        <v>6.4</v>
      </c>
      <c r="K10366" s="6" t="n">
        <v>0</v>
      </c>
      <c r="L10366" s="35" t="n">
        <v>-1</v>
      </c>
      <c r="M10366" s="6" t="str">
        <f aca="false">IF(I10366&lt;=0,"Below 0%",IF(I10366&lt;=0.05,"0-5%",IF(I10366&lt;=0.1,"5-10%",IF(I10366&lt;=0.2,"10-20%",IF(I10366&lt;=0.4,"20-40%","Above 40%")))))</f>
        <v>20-40%</v>
      </c>
      <c r="N10366" s="6" t="str">
        <f aca="false">IF(AND(H10366&gt;=Summary!$B$25,I10366&gt;=Summary!$B$26,I10366&lt;=Summary!$B$27,J10366&gt;=Summary!$B$28,J10366&lt;=Summary!$B$29,F10366*J10366&gt;1),"Yes","No")</f>
        <v>No</v>
      </c>
    </row>
    <row r="10367" customFormat="false" ht="15" hidden="false" customHeight="false" outlineLevel="0" collapsed="false">
      <c r="A10367" s="6" t="s">
        <v>157</v>
      </c>
      <c r="B10367" s="45" t="n">
        <v>44807</v>
      </c>
      <c r="C10367" s="6" t="s">
        <v>173</v>
      </c>
      <c r="D10367" s="6" t="s">
        <v>183</v>
      </c>
      <c r="E10367" s="6" t="s">
        <v>187</v>
      </c>
      <c r="F10367" s="34" t="n">
        <v>0.135862827301025</v>
      </c>
      <c r="G10367" s="34" t="n">
        <v>0.117927696052364</v>
      </c>
      <c r="H10367" s="34" t="n">
        <v>0.0179351312486617</v>
      </c>
      <c r="I10367" s="34" t="n">
        <v>0.152085827579451</v>
      </c>
      <c r="J10367" s="35" t="n">
        <v>8.5</v>
      </c>
      <c r="K10367" s="6" t="n">
        <v>0</v>
      </c>
      <c r="L10367" s="35" t="n">
        <v>-1</v>
      </c>
      <c r="M10367" s="6" t="str">
        <f aca="false">IF(I10367&lt;=0,"Below 0%",IF(I10367&lt;=0.05,"0-5%",IF(I10367&lt;=0.1,"5-10%",IF(I10367&lt;=0.2,"10-20%",IF(I10367&lt;=0.4,"20-40%","Above 40%")))))</f>
        <v>10-20%</v>
      </c>
      <c r="N10367" s="6" t="str">
        <f aca="false">IF(AND(H10367&gt;=Summary!$B$25,I10367&gt;=Summary!$B$26,I10367&lt;=Summary!$B$27,J10367&gt;=Summary!$B$28,J10367&lt;=Summary!$B$29,F10367*J10367&gt;1),"Yes","No")</f>
        <v>No</v>
      </c>
    </row>
    <row r="10368" customFormat="false" ht="15" hidden="false" customHeight="false" outlineLevel="0" collapsed="false">
      <c r="A10368" s="6" t="s">
        <v>157</v>
      </c>
      <c r="B10368" s="45" t="n">
        <v>44807</v>
      </c>
      <c r="C10368" s="6" t="s">
        <v>173</v>
      </c>
      <c r="D10368" s="6" t="s">
        <v>183</v>
      </c>
      <c r="E10368" s="6" t="s">
        <v>174</v>
      </c>
      <c r="F10368" s="34" t="n">
        <v>0.20968097448349</v>
      </c>
      <c r="G10368" s="34" t="n">
        <v>0.185971320305212</v>
      </c>
      <c r="H10368" s="34" t="n">
        <v>0.0237096541782782</v>
      </c>
      <c r="I10368" s="34" t="n">
        <v>0.127490917090692</v>
      </c>
      <c r="J10368" s="35" t="n">
        <v>5.39</v>
      </c>
      <c r="K10368" s="6" t="n">
        <v>1</v>
      </c>
      <c r="L10368" s="35" t="n">
        <v>4.39</v>
      </c>
      <c r="M10368" s="6" t="str">
        <f aca="false">IF(I10368&lt;=0,"Below 0%",IF(I10368&lt;=0.05,"0-5%",IF(I10368&lt;=0.1,"5-10%",IF(I10368&lt;=0.2,"10-20%",IF(I10368&lt;=0.4,"20-40%","Above 40%")))))</f>
        <v>10-20%</v>
      </c>
      <c r="N10368" s="6" t="str">
        <f aca="false">IF(AND(H10368&gt;=Summary!$B$25,I10368&gt;=Summary!$B$26,I10368&lt;=Summary!$B$27,J10368&gt;=Summary!$B$28,J10368&lt;=Summary!$B$29,F10368*J10368&gt;1),"Yes","No")</f>
        <v>No</v>
      </c>
    </row>
    <row r="10369" customFormat="false" ht="15" hidden="false" customHeight="false" outlineLevel="0" collapsed="false">
      <c r="A10369" s="6" t="s">
        <v>157</v>
      </c>
      <c r="B10369" s="45" t="n">
        <v>44807</v>
      </c>
      <c r="C10369" s="6" t="s">
        <v>173</v>
      </c>
      <c r="D10369" s="6" t="s">
        <v>183</v>
      </c>
      <c r="E10369" s="6" t="s">
        <v>177</v>
      </c>
      <c r="F10369" s="34" t="n">
        <v>0.654456198215485</v>
      </c>
      <c r="G10369" s="34" t="n">
        <v>0.696100983642425</v>
      </c>
      <c r="H10369" s="34" t="n">
        <v>-0.04164478542694</v>
      </c>
      <c r="I10369" s="34" t="n">
        <v>-0.059825781611497</v>
      </c>
      <c r="J10369" s="35" t="n">
        <v>1.44</v>
      </c>
      <c r="K10369" s="6" t="n">
        <v>0</v>
      </c>
      <c r="L10369" s="35" t="n">
        <v>-1</v>
      </c>
      <c r="M10369" s="6" t="str">
        <f aca="false">IF(I10369&lt;=0,"Below 0%",IF(I10369&lt;=0.05,"0-5%",IF(I10369&lt;=0.1,"5-10%",IF(I10369&lt;=0.2,"10-20%",IF(I10369&lt;=0.4,"20-40%","Above 40%")))))</f>
        <v>Below 0%</v>
      </c>
      <c r="N10369" s="6" t="str">
        <f aca="false">IF(AND(H10369&gt;=Summary!$B$25,I10369&gt;=Summary!$B$26,I10369&lt;=Summary!$B$27,J10369&gt;=Summary!$B$28,J10369&lt;=Summary!$B$29,F10369*J10369&gt;1),"Yes","No")</f>
        <v>No</v>
      </c>
    </row>
    <row r="10370" customFormat="false" ht="15" hidden="false" customHeight="false" outlineLevel="0" collapsed="false">
      <c r="A10370" s="6" t="s">
        <v>157</v>
      </c>
      <c r="B10370" s="45" t="n">
        <v>44807</v>
      </c>
      <c r="C10370" s="6" t="s">
        <v>188</v>
      </c>
      <c r="D10370" s="6" t="s">
        <v>180</v>
      </c>
      <c r="E10370" s="6" t="s">
        <v>187</v>
      </c>
      <c r="F10370" s="34" t="n">
        <v>0.374730259180069</v>
      </c>
      <c r="G10370" s="34" t="n">
        <v>0.471945464079706</v>
      </c>
      <c r="H10370" s="34" t="n">
        <v>-0.0972152048996373</v>
      </c>
      <c r="I10370" s="34" t="n">
        <v>-0.205988217492898</v>
      </c>
      <c r="J10370" s="35" t="n">
        <v>2.12</v>
      </c>
      <c r="K10370" s="6" t="n">
        <v>0</v>
      </c>
      <c r="L10370" s="35" t="n">
        <v>-1</v>
      </c>
      <c r="M10370" s="6" t="str">
        <f aca="false">IF(I10370&lt;=0,"Below 0%",IF(I10370&lt;=0.05,"0-5%",IF(I10370&lt;=0.1,"5-10%",IF(I10370&lt;=0.2,"10-20%",IF(I10370&lt;=0.4,"20-40%","Above 40%")))))</f>
        <v>Below 0%</v>
      </c>
      <c r="N10370" s="6" t="str">
        <f aca="false">IF(AND(H10370&gt;=Summary!$B$25,I10370&gt;=Summary!$B$26,I10370&lt;=Summary!$B$27,J10370&gt;=Summary!$B$28,J10370&lt;=Summary!$B$29,F10370*J10370&gt;1),"Yes","No")</f>
        <v>No</v>
      </c>
    </row>
    <row r="10371" customFormat="false" ht="15" hidden="false" customHeight="false" outlineLevel="0" collapsed="false">
      <c r="A10371" s="6" t="s">
        <v>157</v>
      </c>
      <c r="B10371" s="45" t="n">
        <v>44807</v>
      </c>
      <c r="C10371" s="6" t="s">
        <v>188</v>
      </c>
      <c r="D10371" s="6" t="s">
        <v>180</v>
      </c>
      <c r="E10371" s="6" t="s">
        <v>174</v>
      </c>
      <c r="F10371" s="34" t="n">
        <v>0.251016229391098</v>
      </c>
      <c r="G10371" s="34" t="n">
        <v>0.277923439958049</v>
      </c>
      <c r="H10371" s="34" t="n">
        <v>-0.0269072105669513</v>
      </c>
      <c r="I10371" s="34" t="n">
        <v>-0.0968151897192001</v>
      </c>
      <c r="J10371" s="35" t="n">
        <v>3.6</v>
      </c>
      <c r="K10371" s="6" t="n">
        <v>1</v>
      </c>
      <c r="L10371" s="35" t="n">
        <v>2.6</v>
      </c>
      <c r="M10371" s="6" t="str">
        <f aca="false">IF(I10371&lt;=0,"Below 0%",IF(I10371&lt;=0.05,"0-5%",IF(I10371&lt;=0.1,"5-10%",IF(I10371&lt;=0.2,"10-20%",IF(I10371&lt;=0.4,"20-40%","Above 40%")))))</f>
        <v>Below 0%</v>
      </c>
      <c r="N10371" s="6" t="str">
        <f aca="false">IF(AND(H10371&gt;=Summary!$B$25,I10371&gt;=Summary!$B$26,I10371&lt;=Summary!$B$27,J10371&gt;=Summary!$B$28,J10371&lt;=Summary!$B$29,F10371*J10371&gt;1),"Yes","No")</f>
        <v>No</v>
      </c>
    </row>
    <row r="10372" customFormat="false" ht="15" hidden="false" customHeight="false" outlineLevel="0" collapsed="false">
      <c r="A10372" s="6" t="s">
        <v>157</v>
      </c>
      <c r="B10372" s="45" t="n">
        <v>44807</v>
      </c>
      <c r="C10372" s="6" t="s">
        <v>188</v>
      </c>
      <c r="D10372" s="6" t="s">
        <v>180</v>
      </c>
      <c r="E10372" s="6" t="s">
        <v>177</v>
      </c>
      <c r="F10372" s="34" t="n">
        <v>0.374253481626511</v>
      </c>
      <c r="G10372" s="34" t="n">
        <v>0.250131095962244</v>
      </c>
      <c r="H10372" s="34" t="n">
        <v>0.124122385664266</v>
      </c>
      <c r="I10372" s="34" t="n">
        <v>0.496229328012067</v>
      </c>
      <c r="J10372" s="35" t="n">
        <v>4</v>
      </c>
      <c r="K10372" s="6" t="n">
        <v>0</v>
      </c>
      <c r="L10372" s="35" t="n">
        <v>-1</v>
      </c>
      <c r="M10372" s="6" t="str">
        <f aca="false">IF(I10372&lt;=0,"Below 0%",IF(I10372&lt;=0.05,"0-5%",IF(I10372&lt;=0.1,"5-10%",IF(I10372&lt;=0.2,"10-20%",IF(I10372&lt;=0.4,"20-40%","Above 40%")))))</f>
        <v>Above 40%</v>
      </c>
      <c r="N10372" s="6" t="str">
        <f aca="false">IF(AND(H10372&gt;=Summary!$B$25,I10372&gt;=Summary!$B$26,I10372&lt;=Summary!$B$27,J10372&gt;=Summary!$B$28,J10372&lt;=Summary!$B$29,F10372*J10372&gt;1),"Yes","No")</f>
        <v>No</v>
      </c>
    </row>
    <row r="10373" customFormat="false" ht="15" hidden="false" customHeight="false" outlineLevel="0" collapsed="false">
      <c r="A10373" s="6" t="s">
        <v>157</v>
      </c>
      <c r="B10373" s="45" t="n">
        <v>44807</v>
      </c>
      <c r="C10373" s="6" t="s">
        <v>207</v>
      </c>
      <c r="D10373" s="6" t="s">
        <v>199</v>
      </c>
      <c r="E10373" s="6" t="s">
        <v>187</v>
      </c>
      <c r="F10373" s="34" t="n">
        <v>0.49255445599556</v>
      </c>
      <c r="G10373" s="34" t="n">
        <v>0.477634368207798</v>
      </c>
      <c r="H10373" s="34" t="n">
        <v>0.0149200877877619</v>
      </c>
      <c r="I10373" s="34" t="n">
        <v>0.0312374669430631</v>
      </c>
      <c r="J10373" s="35" t="n">
        <v>2.06</v>
      </c>
      <c r="K10373" s="6" t="n">
        <v>0</v>
      </c>
      <c r="L10373" s="35" t="n">
        <v>-1</v>
      </c>
      <c r="M10373" s="6" t="str">
        <f aca="false">IF(I10373&lt;=0,"Below 0%",IF(I10373&lt;=0.05,"0-5%",IF(I10373&lt;=0.1,"5-10%",IF(I10373&lt;=0.2,"10-20%",IF(I10373&lt;=0.4,"20-40%","Above 40%")))))</f>
        <v>0-5%</v>
      </c>
      <c r="N10373" s="6" t="str">
        <f aca="false">IF(AND(H10373&gt;=Summary!$B$25,I10373&gt;=Summary!$B$26,I10373&lt;=Summary!$B$27,J10373&gt;=Summary!$B$28,J10373&lt;=Summary!$B$29,F10373*J10373&gt;1),"Yes","No")</f>
        <v>No</v>
      </c>
    </row>
    <row r="10374" customFormat="false" ht="15" hidden="false" customHeight="false" outlineLevel="0" collapsed="false">
      <c r="A10374" s="6" t="s">
        <v>157</v>
      </c>
      <c r="B10374" s="45" t="n">
        <v>44807</v>
      </c>
      <c r="C10374" s="6" t="s">
        <v>207</v>
      </c>
      <c r="D10374" s="6" t="s">
        <v>199</v>
      </c>
      <c r="E10374" s="6" t="s">
        <v>174</v>
      </c>
      <c r="F10374" s="34" t="n">
        <v>0.233257636427879</v>
      </c>
      <c r="G10374" s="34" t="n">
        <v>0.276383932165186</v>
      </c>
      <c r="H10374" s="34" t="n">
        <v>-0.043126295737307</v>
      </c>
      <c r="I10374" s="34" t="n">
        <v>-0.156037637207983</v>
      </c>
      <c r="J10374" s="35" t="n">
        <v>3.56</v>
      </c>
      <c r="K10374" s="6" t="n">
        <v>0</v>
      </c>
      <c r="L10374" s="35" t="n">
        <v>-1</v>
      </c>
      <c r="M10374" s="6" t="str">
        <f aca="false">IF(I10374&lt;=0,"Below 0%",IF(I10374&lt;=0.05,"0-5%",IF(I10374&lt;=0.1,"5-10%",IF(I10374&lt;=0.2,"10-20%",IF(I10374&lt;=0.4,"20-40%","Above 40%")))))</f>
        <v>Below 0%</v>
      </c>
      <c r="N10374" s="6" t="str">
        <f aca="false">IF(AND(H10374&gt;=Summary!$B$25,I10374&gt;=Summary!$B$26,I10374&lt;=Summary!$B$27,J10374&gt;=Summary!$B$28,J10374&lt;=Summary!$B$29,F10374*J10374&gt;1),"Yes","No")</f>
        <v>No</v>
      </c>
    </row>
    <row r="10375" customFormat="false" ht="15" hidden="false" customHeight="false" outlineLevel="0" collapsed="false">
      <c r="A10375" s="6" t="s">
        <v>157</v>
      </c>
      <c r="B10375" s="45" t="n">
        <v>44807</v>
      </c>
      <c r="C10375" s="6" t="s">
        <v>207</v>
      </c>
      <c r="D10375" s="6" t="s">
        <v>199</v>
      </c>
      <c r="E10375" s="6" t="s">
        <v>177</v>
      </c>
      <c r="F10375" s="34" t="n">
        <v>0.274187922477722</v>
      </c>
      <c r="G10375" s="34" t="n">
        <v>0.245981699627016</v>
      </c>
      <c r="H10375" s="34" t="n">
        <v>0.0282062228507063</v>
      </c>
      <c r="I10375" s="34" t="n">
        <v>0.114667972834872</v>
      </c>
      <c r="J10375" s="35" t="n">
        <v>4</v>
      </c>
      <c r="K10375" s="6" t="n">
        <v>1</v>
      </c>
      <c r="L10375" s="35" t="n">
        <v>3</v>
      </c>
      <c r="M10375" s="6" t="str">
        <f aca="false">IF(I10375&lt;=0,"Below 0%",IF(I10375&lt;=0.05,"0-5%",IF(I10375&lt;=0.1,"5-10%",IF(I10375&lt;=0.2,"10-20%",IF(I10375&lt;=0.4,"20-40%","Above 40%")))))</f>
        <v>10-20%</v>
      </c>
      <c r="N10375" s="6" t="str">
        <f aca="false">IF(AND(H10375&gt;=Summary!$B$25,I10375&gt;=Summary!$B$26,I10375&lt;=Summary!$B$27,J10375&gt;=Summary!$B$28,J10375&lt;=Summary!$B$29,F10375*J10375&gt;1),"Yes","No")</f>
        <v>No</v>
      </c>
    </row>
    <row r="10376" customFormat="false" ht="15" hidden="false" customHeight="false" outlineLevel="0" collapsed="false">
      <c r="A10376" s="6" t="s">
        <v>157</v>
      </c>
      <c r="B10376" s="45" t="n">
        <v>44807</v>
      </c>
      <c r="C10376" s="6" t="s">
        <v>181</v>
      </c>
      <c r="D10376" s="6" t="s">
        <v>184</v>
      </c>
      <c r="E10376" s="6" t="s">
        <v>187</v>
      </c>
      <c r="F10376" s="34" t="n">
        <v>0.743649840354919</v>
      </c>
      <c r="G10376" s="34" t="n">
        <v>0.651007952653967</v>
      </c>
      <c r="H10376" s="34" t="n">
        <v>0.0926418877009524</v>
      </c>
      <c r="I10376" s="34" t="n">
        <v>0.14230530874973</v>
      </c>
      <c r="J10376" s="35" t="n">
        <v>1.53</v>
      </c>
      <c r="K10376" s="6" t="n">
        <v>1</v>
      </c>
      <c r="L10376" s="35" t="n">
        <v>0.53</v>
      </c>
      <c r="M10376" s="6" t="str">
        <f aca="false">IF(I10376&lt;=0,"Below 0%",IF(I10376&lt;=0.05,"0-5%",IF(I10376&lt;=0.1,"5-10%",IF(I10376&lt;=0.2,"10-20%",IF(I10376&lt;=0.4,"20-40%","Above 40%")))))</f>
        <v>10-20%</v>
      </c>
      <c r="N10376" s="6" t="str">
        <f aca="false">IF(AND(H10376&gt;=Summary!$B$25,I10376&gt;=Summary!$B$26,I10376&lt;=Summary!$B$27,J10376&gt;=Summary!$B$28,J10376&lt;=Summary!$B$29,F10376*J10376&gt;1),"Yes","No")</f>
        <v>No</v>
      </c>
    </row>
    <row r="10377" customFormat="false" ht="15" hidden="false" customHeight="false" outlineLevel="0" collapsed="false">
      <c r="A10377" s="6" t="s">
        <v>157</v>
      </c>
      <c r="B10377" s="45" t="n">
        <v>44807</v>
      </c>
      <c r="C10377" s="6" t="s">
        <v>181</v>
      </c>
      <c r="D10377" s="6" t="s">
        <v>184</v>
      </c>
      <c r="E10377" s="6" t="s">
        <v>174</v>
      </c>
      <c r="F10377" s="34" t="n">
        <v>0.152966111898422</v>
      </c>
      <c r="G10377" s="34" t="n">
        <v>0.207508784908452</v>
      </c>
      <c r="H10377" s="34" t="n">
        <v>-0.0545426730100298</v>
      </c>
      <c r="I10377" s="34" t="n">
        <v>-0.262845127419992</v>
      </c>
      <c r="J10377" s="35" t="n">
        <v>4.8</v>
      </c>
      <c r="K10377" s="6" t="n">
        <v>0</v>
      </c>
      <c r="L10377" s="35" t="n">
        <v>-1</v>
      </c>
      <c r="M10377" s="6" t="str">
        <f aca="false">IF(I10377&lt;=0,"Below 0%",IF(I10377&lt;=0.05,"0-5%",IF(I10377&lt;=0.1,"5-10%",IF(I10377&lt;=0.2,"10-20%",IF(I10377&lt;=0.4,"20-40%","Above 40%")))))</f>
        <v>Below 0%</v>
      </c>
      <c r="N10377" s="6" t="str">
        <f aca="false">IF(AND(H10377&gt;=Summary!$B$25,I10377&gt;=Summary!$B$26,I10377&lt;=Summary!$B$27,J10377&gt;=Summary!$B$28,J10377&lt;=Summary!$B$29,F10377*J10377&gt;1),"Yes","No")</f>
        <v>No</v>
      </c>
    </row>
    <row r="10378" customFormat="false" ht="15" hidden="false" customHeight="false" outlineLevel="0" collapsed="false">
      <c r="A10378" s="6" t="s">
        <v>157</v>
      </c>
      <c r="B10378" s="45" t="n">
        <v>44807</v>
      </c>
      <c r="C10378" s="6" t="s">
        <v>181</v>
      </c>
      <c r="D10378" s="6" t="s">
        <v>184</v>
      </c>
      <c r="E10378" s="6" t="s">
        <v>177</v>
      </c>
      <c r="F10378" s="34" t="n">
        <v>0.103384032845497</v>
      </c>
      <c r="G10378" s="34" t="n">
        <v>0.141483262437581</v>
      </c>
      <c r="H10378" s="34" t="n">
        <v>-0.0380992295920838</v>
      </c>
      <c r="I10378" s="34" t="n">
        <v>-0.269284358698558</v>
      </c>
      <c r="J10378" s="35" t="n">
        <v>7.04</v>
      </c>
      <c r="K10378" s="6" t="n">
        <v>0</v>
      </c>
      <c r="L10378" s="35" t="n">
        <v>-1</v>
      </c>
      <c r="M10378" s="6" t="str">
        <f aca="false">IF(I10378&lt;=0,"Below 0%",IF(I10378&lt;=0.05,"0-5%",IF(I10378&lt;=0.1,"5-10%",IF(I10378&lt;=0.2,"10-20%",IF(I10378&lt;=0.4,"20-40%","Above 40%")))))</f>
        <v>Below 0%</v>
      </c>
      <c r="N10378" s="6" t="str">
        <f aca="false">IF(AND(H10378&gt;=Summary!$B$25,I10378&gt;=Summary!$B$26,I10378&lt;=Summary!$B$27,J10378&gt;=Summary!$B$28,J10378&lt;=Summary!$B$29,F10378*J10378&gt;1),"Yes","No")</f>
        <v>No</v>
      </c>
    </row>
    <row r="10379" customFormat="false" ht="15" hidden="false" customHeight="false" outlineLevel="0" collapsed="false">
      <c r="A10379" s="6" t="s">
        <v>157</v>
      </c>
      <c r="B10379" s="45" t="n">
        <v>44807</v>
      </c>
      <c r="C10379" s="6" t="s">
        <v>203</v>
      </c>
      <c r="D10379" s="6" t="s">
        <v>179</v>
      </c>
      <c r="E10379" s="6" t="s">
        <v>187</v>
      </c>
      <c r="F10379" s="34" t="n">
        <v>0.524743258953095</v>
      </c>
      <c r="G10379" s="34" t="n">
        <v>0.429584450119241</v>
      </c>
      <c r="H10379" s="34" t="n">
        <v>0.0951588088338534</v>
      </c>
      <c r="I10379" s="34" t="n">
        <v>0.221513625103143</v>
      </c>
      <c r="J10379" s="35" t="n">
        <v>2.32</v>
      </c>
      <c r="K10379" s="6" t="n">
        <v>1</v>
      </c>
      <c r="L10379" s="35" t="n">
        <v>1.32</v>
      </c>
      <c r="M10379" s="6" t="str">
        <f aca="false">IF(I10379&lt;=0,"Below 0%",IF(I10379&lt;=0.05,"0-5%",IF(I10379&lt;=0.1,"5-10%",IF(I10379&lt;=0.2,"10-20%",IF(I10379&lt;=0.4,"20-40%","Above 40%")))))</f>
        <v>20-40%</v>
      </c>
      <c r="N10379" s="6" t="str">
        <f aca="false">IF(AND(H10379&gt;=Summary!$B$25,I10379&gt;=Summary!$B$26,I10379&lt;=Summary!$B$27,J10379&gt;=Summary!$B$28,J10379&lt;=Summary!$B$29,F10379*J10379&gt;1),"Yes","No")</f>
        <v>Yes</v>
      </c>
    </row>
    <row r="10380" customFormat="false" ht="15" hidden="false" customHeight="false" outlineLevel="0" collapsed="false">
      <c r="A10380" s="6" t="s">
        <v>157</v>
      </c>
      <c r="B10380" s="45" t="n">
        <v>44807</v>
      </c>
      <c r="C10380" s="6" t="s">
        <v>203</v>
      </c>
      <c r="D10380" s="6" t="s">
        <v>179</v>
      </c>
      <c r="E10380" s="6" t="s">
        <v>174</v>
      </c>
      <c r="F10380" s="34" t="n">
        <v>0.220921441912651</v>
      </c>
      <c r="G10380" s="34" t="n">
        <v>0.281535571829559</v>
      </c>
      <c r="H10380" s="34" t="n">
        <v>-0.0606141299169081</v>
      </c>
      <c r="I10380" s="34" t="n">
        <v>-0.21529829968912</v>
      </c>
      <c r="J10380" s="35" t="n">
        <v>3.54</v>
      </c>
      <c r="K10380" s="6" t="n">
        <v>0</v>
      </c>
      <c r="L10380" s="35" t="n">
        <v>-1</v>
      </c>
      <c r="M10380" s="6" t="str">
        <f aca="false">IF(I10380&lt;=0,"Below 0%",IF(I10380&lt;=0.05,"0-5%",IF(I10380&lt;=0.1,"5-10%",IF(I10380&lt;=0.2,"10-20%",IF(I10380&lt;=0.4,"20-40%","Above 40%")))))</f>
        <v>Below 0%</v>
      </c>
      <c r="N10380" s="6" t="str">
        <f aca="false">IF(AND(H10380&gt;=Summary!$B$25,I10380&gt;=Summary!$B$26,I10380&lt;=Summary!$B$27,J10380&gt;=Summary!$B$28,J10380&lt;=Summary!$B$29,F10380*J10380&gt;1),"Yes","No")</f>
        <v>No</v>
      </c>
    </row>
    <row r="10381" customFormat="false" ht="15" hidden="false" customHeight="false" outlineLevel="0" collapsed="false">
      <c r="A10381" s="6" t="s">
        <v>157</v>
      </c>
      <c r="B10381" s="45" t="n">
        <v>44807</v>
      </c>
      <c r="C10381" s="6" t="s">
        <v>203</v>
      </c>
      <c r="D10381" s="6" t="s">
        <v>179</v>
      </c>
      <c r="E10381" s="6" t="s">
        <v>177</v>
      </c>
      <c r="F10381" s="34" t="n">
        <v>0.254335284233093</v>
      </c>
      <c r="G10381" s="34" t="n">
        <v>0.2888799780512</v>
      </c>
      <c r="H10381" s="34" t="n">
        <v>-0.0345446938181065</v>
      </c>
      <c r="I10381" s="34" t="n">
        <v>-0.119581474808836</v>
      </c>
      <c r="J10381" s="35" t="n">
        <v>3.45</v>
      </c>
      <c r="K10381" s="6" t="n">
        <v>0</v>
      </c>
      <c r="L10381" s="35" t="n">
        <v>-1</v>
      </c>
      <c r="M10381" s="6" t="str">
        <f aca="false">IF(I10381&lt;=0,"Below 0%",IF(I10381&lt;=0.05,"0-5%",IF(I10381&lt;=0.1,"5-10%",IF(I10381&lt;=0.2,"10-20%",IF(I10381&lt;=0.4,"20-40%","Above 40%")))))</f>
        <v>Below 0%</v>
      </c>
      <c r="N10381" s="6" t="str">
        <f aca="false">IF(AND(H10381&gt;=Summary!$B$25,I10381&gt;=Summary!$B$26,I10381&lt;=Summary!$B$27,J10381&gt;=Summary!$B$28,J10381&lt;=Summary!$B$29,F10381*J10381&gt;1),"Yes","No")</f>
        <v>No</v>
      </c>
    </row>
    <row r="10382" customFormat="false" ht="15" hidden="false" customHeight="false" outlineLevel="0" collapsed="false">
      <c r="A10382" s="6" t="s">
        <v>157</v>
      </c>
      <c r="B10382" s="45" t="n">
        <v>44808</v>
      </c>
      <c r="C10382" s="6" t="s">
        <v>201</v>
      </c>
      <c r="D10382" s="6" t="s">
        <v>195</v>
      </c>
      <c r="E10382" s="6" t="s">
        <v>187</v>
      </c>
      <c r="F10382" s="34" t="n">
        <v>0.392872214317322</v>
      </c>
      <c r="G10382" s="34" t="n">
        <v>0.524890268093205</v>
      </c>
      <c r="H10382" s="34" t="n">
        <v>-0.132018053775884</v>
      </c>
      <c r="I10382" s="34" t="n">
        <v>-0.251515529627692</v>
      </c>
      <c r="J10382" s="35" t="n">
        <v>1.92</v>
      </c>
      <c r="K10382" s="6" t="n">
        <v>1</v>
      </c>
      <c r="L10382" s="35" t="n">
        <v>0.92</v>
      </c>
      <c r="M10382" s="6" t="str">
        <f aca="false">IF(I10382&lt;=0,"Below 0%",IF(I10382&lt;=0.05,"0-5%",IF(I10382&lt;=0.1,"5-10%",IF(I10382&lt;=0.2,"10-20%",IF(I10382&lt;=0.4,"20-40%","Above 40%")))))</f>
        <v>Below 0%</v>
      </c>
      <c r="N10382" s="6" t="str">
        <f aca="false">IF(AND(H10382&gt;=Summary!$B$25,I10382&gt;=Summary!$B$26,I10382&lt;=Summary!$B$27,J10382&gt;=Summary!$B$28,J10382&lt;=Summary!$B$29,F10382*J10382&gt;1),"Yes","No")</f>
        <v>No</v>
      </c>
    </row>
    <row r="10383" customFormat="false" ht="15" hidden="false" customHeight="false" outlineLevel="0" collapsed="false">
      <c r="A10383" s="6" t="s">
        <v>157</v>
      </c>
      <c r="B10383" s="45" t="n">
        <v>44808</v>
      </c>
      <c r="C10383" s="6" t="s">
        <v>201</v>
      </c>
      <c r="D10383" s="6" t="s">
        <v>195</v>
      </c>
      <c r="E10383" s="6" t="s">
        <v>174</v>
      </c>
      <c r="F10383" s="34" t="n">
        <v>0.190355867147446</v>
      </c>
      <c r="G10383" s="34" t="n">
        <v>0.267318120620412</v>
      </c>
      <c r="H10383" s="34" t="n">
        <v>-0.0769622534729666</v>
      </c>
      <c r="I10383" s="34" t="n">
        <v>-0.287905112060293</v>
      </c>
      <c r="J10383" s="35" t="n">
        <v>3.77</v>
      </c>
      <c r="K10383" s="6" t="n">
        <v>0</v>
      </c>
      <c r="L10383" s="35" t="n">
        <v>-1</v>
      </c>
      <c r="M10383" s="6" t="str">
        <f aca="false">IF(I10383&lt;=0,"Below 0%",IF(I10383&lt;=0.05,"0-5%",IF(I10383&lt;=0.1,"5-10%",IF(I10383&lt;=0.2,"10-20%",IF(I10383&lt;=0.4,"20-40%","Above 40%")))))</f>
        <v>Below 0%</v>
      </c>
      <c r="N10383" s="6" t="str">
        <f aca="false">IF(AND(H10383&gt;=Summary!$B$25,I10383&gt;=Summary!$B$26,I10383&lt;=Summary!$B$27,J10383&gt;=Summary!$B$28,J10383&lt;=Summary!$B$29,F10383*J10383&gt;1),"Yes","No")</f>
        <v>No</v>
      </c>
    </row>
    <row r="10384" customFormat="false" ht="15" hidden="false" customHeight="false" outlineLevel="0" collapsed="false">
      <c r="A10384" s="6" t="s">
        <v>157</v>
      </c>
      <c r="B10384" s="45" t="n">
        <v>44808</v>
      </c>
      <c r="C10384" s="6" t="s">
        <v>201</v>
      </c>
      <c r="D10384" s="6" t="s">
        <v>195</v>
      </c>
      <c r="E10384" s="6" t="s">
        <v>177</v>
      </c>
      <c r="F10384" s="34" t="n">
        <v>0.416771948337555</v>
      </c>
      <c r="G10384" s="34" t="n">
        <v>0.207791611286382</v>
      </c>
      <c r="H10384" s="34" t="n">
        <v>0.208980337051173</v>
      </c>
      <c r="I10384" s="34" t="n">
        <v>1.00572075916555</v>
      </c>
      <c r="J10384" s="35" t="n">
        <v>4.85</v>
      </c>
      <c r="K10384" s="6" t="n">
        <v>0</v>
      </c>
      <c r="L10384" s="35" t="n">
        <v>-1</v>
      </c>
      <c r="M10384" s="6" t="str">
        <f aca="false">IF(I10384&lt;=0,"Below 0%",IF(I10384&lt;=0.05,"0-5%",IF(I10384&lt;=0.1,"5-10%",IF(I10384&lt;=0.2,"10-20%",IF(I10384&lt;=0.4,"20-40%","Above 40%")))))</f>
        <v>Above 40%</v>
      </c>
      <c r="N10384" s="6" t="str">
        <f aca="false">IF(AND(H10384&gt;=Summary!$B$25,I10384&gt;=Summary!$B$26,I10384&lt;=Summary!$B$27,J10384&gt;=Summary!$B$28,J10384&lt;=Summary!$B$29,F10384*J10384&gt;1),"Yes","No")</f>
        <v>No</v>
      </c>
    </row>
    <row r="10385" customFormat="false" ht="15" hidden="false" customHeight="false" outlineLevel="0" collapsed="false">
      <c r="A10385" s="6" t="s">
        <v>157</v>
      </c>
      <c r="B10385" s="45" t="n">
        <v>44808</v>
      </c>
      <c r="C10385" s="6" t="s">
        <v>176</v>
      </c>
      <c r="D10385" s="6" t="s">
        <v>185</v>
      </c>
      <c r="E10385" s="6" t="s">
        <v>187</v>
      </c>
      <c r="F10385" s="34" t="n">
        <v>0.201153308153153</v>
      </c>
      <c r="G10385" s="34" t="n">
        <v>0.371312658028942</v>
      </c>
      <c r="H10385" s="34" t="n">
        <v>-0.170159349875789</v>
      </c>
      <c r="I10385" s="34" t="n">
        <v>-0.458264339220362</v>
      </c>
      <c r="J10385" s="35" t="n">
        <v>2.7</v>
      </c>
      <c r="K10385" s="6" t="n">
        <v>1</v>
      </c>
      <c r="L10385" s="35" t="n">
        <v>1.7</v>
      </c>
      <c r="M10385" s="6" t="str">
        <f aca="false">IF(I10385&lt;=0,"Below 0%",IF(I10385&lt;=0.05,"0-5%",IF(I10385&lt;=0.1,"5-10%",IF(I10385&lt;=0.2,"10-20%",IF(I10385&lt;=0.4,"20-40%","Above 40%")))))</f>
        <v>Below 0%</v>
      </c>
      <c r="N10385" s="6" t="str">
        <f aca="false">IF(AND(H10385&gt;=Summary!$B$25,I10385&gt;=Summary!$B$26,I10385&lt;=Summary!$B$27,J10385&gt;=Summary!$B$28,J10385&lt;=Summary!$B$29,F10385*J10385&gt;1),"Yes","No")</f>
        <v>No</v>
      </c>
    </row>
    <row r="10386" customFormat="false" ht="15" hidden="false" customHeight="false" outlineLevel="0" collapsed="false">
      <c r="A10386" s="6" t="s">
        <v>157</v>
      </c>
      <c r="B10386" s="45" t="n">
        <v>44808</v>
      </c>
      <c r="C10386" s="6" t="s">
        <v>176</v>
      </c>
      <c r="D10386" s="6" t="s">
        <v>185</v>
      </c>
      <c r="E10386" s="6" t="s">
        <v>174</v>
      </c>
      <c r="F10386" s="34" t="n">
        <v>0.328425616025925</v>
      </c>
      <c r="G10386" s="34" t="n">
        <v>0.268059940288273</v>
      </c>
      <c r="H10386" s="34" t="n">
        <v>0.0603656757376514</v>
      </c>
      <c r="I10386" s="34" t="n">
        <v>0.225194692174943</v>
      </c>
      <c r="J10386" s="35" t="n">
        <v>3.74</v>
      </c>
      <c r="K10386" s="6" t="n">
        <v>0</v>
      </c>
      <c r="L10386" s="35" t="n">
        <v>-1</v>
      </c>
      <c r="M10386" s="6" t="str">
        <f aca="false">IF(I10386&lt;=0,"Below 0%",IF(I10386&lt;=0.05,"0-5%",IF(I10386&lt;=0.1,"5-10%",IF(I10386&lt;=0.2,"10-20%",IF(I10386&lt;=0.4,"20-40%","Above 40%")))))</f>
        <v>20-40%</v>
      </c>
      <c r="N10386" s="6" t="str">
        <f aca="false">IF(AND(H10386&gt;=Summary!$B$25,I10386&gt;=Summary!$B$26,I10386&lt;=Summary!$B$27,J10386&gt;=Summary!$B$28,J10386&lt;=Summary!$B$29,F10386*J10386&gt;1),"Yes","No")</f>
        <v>Yes</v>
      </c>
    </row>
    <row r="10387" customFormat="false" ht="15" hidden="false" customHeight="false" outlineLevel="0" collapsed="false">
      <c r="A10387" s="6" t="s">
        <v>157</v>
      </c>
      <c r="B10387" s="45" t="n">
        <v>44808</v>
      </c>
      <c r="C10387" s="6" t="s">
        <v>176</v>
      </c>
      <c r="D10387" s="6" t="s">
        <v>185</v>
      </c>
      <c r="E10387" s="6" t="s">
        <v>177</v>
      </c>
      <c r="F10387" s="34" t="n">
        <v>0.470421075820923</v>
      </c>
      <c r="G10387" s="34" t="n">
        <v>0.360627401682785</v>
      </c>
      <c r="H10387" s="34" t="n">
        <v>0.109793674138138</v>
      </c>
      <c r="I10387" s="34" t="n">
        <v>0.30445183484619</v>
      </c>
      <c r="J10387" s="35" t="n">
        <v>2.78</v>
      </c>
      <c r="K10387" s="6" t="n">
        <v>0</v>
      </c>
      <c r="L10387" s="35" t="n">
        <v>-1</v>
      </c>
      <c r="M10387" s="6" t="str">
        <f aca="false">IF(I10387&lt;=0,"Below 0%",IF(I10387&lt;=0.05,"0-5%",IF(I10387&lt;=0.1,"5-10%",IF(I10387&lt;=0.2,"10-20%",IF(I10387&lt;=0.4,"20-40%","Above 40%")))))</f>
        <v>20-40%</v>
      </c>
      <c r="N10387" s="6" t="str">
        <f aca="false">IF(AND(H10387&gt;=Summary!$B$25,I10387&gt;=Summary!$B$26,I10387&lt;=Summary!$B$27,J10387&gt;=Summary!$B$28,J10387&lt;=Summary!$B$29,F10387*J10387&gt;1),"Yes","No")</f>
        <v>Yes</v>
      </c>
    </row>
    <row r="10388" customFormat="false" ht="15" hidden="false" customHeight="false" outlineLevel="0" collapsed="false">
      <c r="A10388" s="6" t="s">
        <v>157</v>
      </c>
      <c r="B10388" s="45" t="n">
        <v>44820</v>
      </c>
      <c r="C10388" s="6" t="s">
        <v>182</v>
      </c>
      <c r="D10388" s="6" t="s">
        <v>179</v>
      </c>
      <c r="E10388" s="6" t="s">
        <v>187</v>
      </c>
      <c r="F10388" s="34" t="n">
        <v>0.479959756135941</v>
      </c>
      <c r="G10388" s="34" t="n">
        <v>0.456990050088911</v>
      </c>
      <c r="H10388" s="34" t="n">
        <v>0.0229697060470294</v>
      </c>
      <c r="I10388" s="34" t="n">
        <v>0.0502630331722989</v>
      </c>
      <c r="J10388" s="35" t="n">
        <v>2.18</v>
      </c>
      <c r="K10388" s="6" t="n">
        <v>1</v>
      </c>
      <c r="L10388" s="35" t="n">
        <v>1.18</v>
      </c>
      <c r="M10388" s="6" t="str">
        <f aca="false">IF(I10388&lt;=0,"Below 0%",IF(I10388&lt;=0.05,"0-5%",IF(I10388&lt;=0.1,"5-10%",IF(I10388&lt;=0.2,"10-20%",IF(I10388&lt;=0.4,"20-40%","Above 40%")))))</f>
        <v>5-10%</v>
      </c>
      <c r="N10388" s="6" t="str">
        <f aca="false">IF(AND(H10388&gt;=Summary!$B$25,I10388&gt;=Summary!$B$26,I10388&lt;=Summary!$B$27,J10388&gt;=Summary!$B$28,J10388&lt;=Summary!$B$29,F10388*J10388&gt;1),"Yes","No")</f>
        <v>No</v>
      </c>
    </row>
    <row r="10389" customFormat="false" ht="15" hidden="false" customHeight="false" outlineLevel="0" collapsed="false">
      <c r="A10389" s="6" t="s">
        <v>157</v>
      </c>
      <c r="B10389" s="45" t="n">
        <v>44820</v>
      </c>
      <c r="C10389" s="6" t="s">
        <v>182</v>
      </c>
      <c r="D10389" s="6" t="s">
        <v>179</v>
      </c>
      <c r="E10389" s="6" t="s">
        <v>174</v>
      </c>
      <c r="F10389" s="34" t="n">
        <v>0.256078094244003</v>
      </c>
      <c r="G10389" s="34" t="n">
        <v>0.267805997095115</v>
      </c>
      <c r="H10389" s="34" t="n">
        <v>-0.0117279028511113</v>
      </c>
      <c r="I10389" s="34" t="n">
        <v>-0.0437925325732941</v>
      </c>
      <c r="J10389" s="35" t="n">
        <v>3.72</v>
      </c>
      <c r="K10389" s="6" t="n">
        <v>0</v>
      </c>
      <c r="L10389" s="35" t="n">
        <v>-1</v>
      </c>
      <c r="M10389" s="6" t="str">
        <f aca="false">IF(I10389&lt;=0,"Below 0%",IF(I10389&lt;=0.05,"0-5%",IF(I10389&lt;=0.1,"5-10%",IF(I10389&lt;=0.2,"10-20%",IF(I10389&lt;=0.4,"20-40%","Above 40%")))))</f>
        <v>Below 0%</v>
      </c>
      <c r="N10389" s="6" t="str">
        <f aca="false">IF(AND(H10389&gt;=Summary!$B$25,I10389&gt;=Summary!$B$26,I10389&lt;=Summary!$B$27,J10389&gt;=Summary!$B$28,J10389&lt;=Summary!$B$29,F10389*J10389&gt;1),"Yes","No")</f>
        <v>No</v>
      </c>
    </row>
    <row r="10390" customFormat="false" ht="15" hidden="false" customHeight="false" outlineLevel="0" collapsed="false">
      <c r="A10390" s="6" t="s">
        <v>157</v>
      </c>
      <c r="B10390" s="45" t="n">
        <v>44820</v>
      </c>
      <c r="C10390" s="6" t="s">
        <v>182</v>
      </c>
      <c r="D10390" s="6" t="s">
        <v>179</v>
      </c>
      <c r="E10390" s="6" t="s">
        <v>177</v>
      </c>
      <c r="F10390" s="34" t="n">
        <v>0.263962090015411</v>
      </c>
      <c r="G10390" s="34" t="n">
        <v>0.275203952815974</v>
      </c>
      <c r="H10390" s="34" t="n">
        <v>-0.0112418628005628</v>
      </c>
      <c r="I10390" s="34" t="n">
        <v>-0.0408492054184995</v>
      </c>
      <c r="J10390" s="35" t="n">
        <v>3.62</v>
      </c>
      <c r="K10390" s="6" t="n">
        <v>0</v>
      </c>
      <c r="L10390" s="35" t="n">
        <v>-1</v>
      </c>
      <c r="M10390" s="6" t="str">
        <f aca="false">IF(I10390&lt;=0,"Below 0%",IF(I10390&lt;=0.05,"0-5%",IF(I10390&lt;=0.1,"5-10%",IF(I10390&lt;=0.2,"10-20%",IF(I10390&lt;=0.4,"20-40%","Above 40%")))))</f>
        <v>Below 0%</v>
      </c>
      <c r="N10390" s="6" t="str">
        <f aca="false">IF(AND(H10390&gt;=Summary!$B$25,I10390&gt;=Summary!$B$26,I10390&lt;=Summary!$B$27,J10390&gt;=Summary!$B$28,J10390&lt;=Summary!$B$29,F10390*J10390&gt;1),"Yes","No")</f>
        <v>No</v>
      </c>
    </row>
    <row r="10391" customFormat="false" ht="15" hidden="false" customHeight="false" outlineLevel="0" collapsed="false">
      <c r="A10391" s="6" t="s">
        <v>157</v>
      </c>
      <c r="B10391" s="45" t="n">
        <v>44820</v>
      </c>
      <c r="C10391" s="6" t="s">
        <v>207</v>
      </c>
      <c r="D10391" s="6" t="s">
        <v>184</v>
      </c>
      <c r="E10391" s="6" t="s">
        <v>187</v>
      </c>
      <c r="F10391" s="34" t="n">
        <v>0.525789320468903</v>
      </c>
      <c r="G10391" s="34" t="n">
        <v>0.343122504484694</v>
      </c>
      <c r="H10391" s="34" t="n">
        <v>0.182666815984208</v>
      </c>
      <c r="I10391" s="34" t="n">
        <v>0.532366177084595</v>
      </c>
      <c r="J10391" s="35" t="n">
        <v>2.92</v>
      </c>
      <c r="K10391" s="6" t="n">
        <v>0</v>
      </c>
      <c r="L10391" s="35" t="n">
        <v>-1</v>
      </c>
      <c r="M10391" s="6" t="str">
        <f aca="false">IF(I10391&lt;=0,"Below 0%",IF(I10391&lt;=0.05,"0-5%",IF(I10391&lt;=0.1,"5-10%",IF(I10391&lt;=0.2,"10-20%",IF(I10391&lt;=0.4,"20-40%","Above 40%")))))</f>
        <v>Above 40%</v>
      </c>
      <c r="N10391" s="6" t="str">
        <f aca="false">IF(AND(H10391&gt;=Summary!$B$25,I10391&gt;=Summary!$B$26,I10391&lt;=Summary!$B$27,J10391&gt;=Summary!$B$28,J10391&lt;=Summary!$B$29,F10391*J10391&gt;1),"Yes","No")</f>
        <v>No</v>
      </c>
    </row>
    <row r="10392" customFormat="false" ht="15" hidden="false" customHeight="false" outlineLevel="0" collapsed="false">
      <c r="A10392" s="6" t="s">
        <v>157</v>
      </c>
      <c r="B10392" s="45" t="n">
        <v>44820</v>
      </c>
      <c r="C10392" s="6" t="s">
        <v>207</v>
      </c>
      <c r="D10392" s="6" t="s">
        <v>184</v>
      </c>
      <c r="E10392" s="6" t="s">
        <v>174</v>
      </c>
      <c r="F10392" s="34" t="n">
        <v>0.230367064476013</v>
      </c>
      <c r="G10392" s="34" t="n">
        <v>0.283027602569296</v>
      </c>
      <c r="H10392" s="34" t="n">
        <v>-0.0526605380932826</v>
      </c>
      <c r="I10392" s="34" t="n">
        <v>-0.186061492289924</v>
      </c>
      <c r="J10392" s="35" t="n">
        <v>3.54</v>
      </c>
      <c r="K10392" s="6" t="n">
        <v>0</v>
      </c>
      <c r="L10392" s="35" t="n">
        <v>-1</v>
      </c>
      <c r="M10392" s="6" t="str">
        <f aca="false">IF(I10392&lt;=0,"Below 0%",IF(I10392&lt;=0.05,"0-5%",IF(I10392&lt;=0.1,"5-10%",IF(I10392&lt;=0.2,"10-20%",IF(I10392&lt;=0.4,"20-40%","Above 40%")))))</f>
        <v>Below 0%</v>
      </c>
      <c r="N10392" s="6" t="str">
        <f aca="false">IF(AND(H10392&gt;=Summary!$B$25,I10392&gt;=Summary!$B$26,I10392&lt;=Summary!$B$27,J10392&gt;=Summary!$B$28,J10392&lt;=Summary!$B$29,F10392*J10392&gt;1),"Yes","No")</f>
        <v>No</v>
      </c>
    </row>
    <row r="10393" customFormat="false" ht="15" hidden="false" customHeight="false" outlineLevel="0" collapsed="false">
      <c r="A10393" s="6" t="s">
        <v>157</v>
      </c>
      <c r="B10393" s="45" t="n">
        <v>44820</v>
      </c>
      <c r="C10393" s="6" t="s">
        <v>207</v>
      </c>
      <c r="D10393" s="6" t="s">
        <v>184</v>
      </c>
      <c r="E10393" s="6" t="s">
        <v>177</v>
      </c>
      <c r="F10393" s="34" t="n">
        <v>0.243843600153923</v>
      </c>
      <c r="G10393" s="34" t="n">
        <v>0.37384989294601</v>
      </c>
      <c r="H10393" s="34" t="n">
        <v>-0.130006292792087</v>
      </c>
      <c r="I10393" s="34" t="n">
        <v>-0.347749979992269</v>
      </c>
      <c r="J10393" s="35" t="n">
        <v>2.68</v>
      </c>
      <c r="K10393" s="6" t="n">
        <v>1</v>
      </c>
      <c r="L10393" s="35" t="n">
        <v>1.68</v>
      </c>
      <c r="M10393" s="6" t="str">
        <f aca="false">IF(I10393&lt;=0,"Below 0%",IF(I10393&lt;=0.05,"0-5%",IF(I10393&lt;=0.1,"5-10%",IF(I10393&lt;=0.2,"10-20%",IF(I10393&lt;=0.4,"20-40%","Above 40%")))))</f>
        <v>Below 0%</v>
      </c>
      <c r="N10393" s="6" t="str">
        <f aca="false">IF(AND(H10393&gt;=Summary!$B$25,I10393&gt;=Summary!$B$26,I10393&lt;=Summary!$B$27,J10393&gt;=Summary!$B$28,J10393&lt;=Summary!$B$29,F10393*J10393&gt;1),"Yes","No")</f>
        <v>No</v>
      </c>
    </row>
    <row r="10394" customFormat="false" ht="15" hidden="false" customHeight="false" outlineLevel="0" collapsed="false">
      <c r="A10394" s="6" t="s">
        <v>157</v>
      </c>
      <c r="B10394" s="45" t="n">
        <v>44821</v>
      </c>
      <c r="C10394" s="6" t="s">
        <v>188</v>
      </c>
      <c r="D10394" s="6" t="s">
        <v>199</v>
      </c>
      <c r="E10394" s="6" t="s">
        <v>187</v>
      </c>
      <c r="F10394" s="34" t="n">
        <v>0.496701031923294</v>
      </c>
      <c r="G10394" s="34" t="n">
        <v>0.661288570186875</v>
      </c>
      <c r="H10394" s="34" t="n">
        <v>-0.164587538263581</v>
      </c>
      <c r="I10394" s="34" t="n">
        <v>-0.248889132042718</v>
      </c>
      <c r="J10394" s="35" t="n">
        <v>1.5</v>
      </c>
      <c r="K10394" s="6" t="n">
        <v>0</v>
      </c>
      <c r="L10394" s="35" t="n">
        <v>-1</v>
      </c>
      <c r="M10394" s="6" t="str">
        <f aca="false">IF(I10394&lt;=0,"Below 0%",IF(I10394&lt;=0.05,"0-5%",IF(I10394&lt;=0.1,"5-10%",IF(I10394&lt;=0.2,"10-20%",IF(I10394&lt;=0.4,"20-40%","Above 40%")))))</f>
        <v>Below 0%</v>
      </c>
      <c r="N10394" s="6" t="str">
        <f aca="false">IF(AND(H10394&gt;=Summary!$B$25,I10394&gt;=Summary!$B$26,I10394&lt;=Summary!$B$27,J10394&gt;=Summary!$B$28,J10394&lt;=Summary!$B$29,F10394*J10394&gt;1),"Yes","No")</f>
        <v>No</v>
      </c>
    </row>
    <row r="10395" customFormat="false" ht="15" hidden="false" customHeight="false" outlineLevel="0" collapsed="false">
      <c r="A10395" s="6" t="s">
        <v>157</v>
      </c>
      <c r="B10395" s="45" t="n">
        <v>44821</v>
      </c>
      <c r="C10395" s="6" t="s">
        <v>188</v>
      </c>
      <c r="D10395" s="6" t="s">
        <v>199</v>
      </c>
      <c r="E10395" s="6" t="s">
        <v>174</v>
      </c>
      <c r="F10395" s="34" t="n">
        <v>0.251613110303879</v>
      </c>
      <c r="G10395" s="34" t="n">
        <v>0.211049543676662</v>
      </c>
      <c r="H10395" s="34" t="n">
        <v>0.0405635666272165</v>
      </c>
      <c r="I10395" s="34" t="n">
        <v>0.192199262412819</v>
      </c>
      <c r="J10395" s="35" t="n">
        <v>4.7</v>
      </c>
      <c r="K10395" s="6" t="n">
        <v>1</v>
      </c>
      <c r="L10395" s="35" t="n">
        <v>3.7</v>
      </c>
      <c r="M10395" s="6" t="str">
        <f aca="false">IF(I10395&lt;=0,"Below 0%",IF(I10395&lt;=0.05,"0-5%",IF(I10395&lt;=0.1,"5-10%",IF(I10395&lt;=0.2,"10-20%",IF(I10395&lt;=0.4,"20-40%","Above 40%")))))</f>
        <v>10-20%</v>
      </c>
      <c r="N10395" s="6" t="str">
        <f aca="false">IF(AND(H10395&gt;=Summary!$B$25,I10395&gt;=Summary!$B$26,I10395&lt;=Summary!$B$27,J10395&gt;=Summary!$B$28,J10395&lt;=Summary!$B$29,F10395*J10395&gt;1),"Yes","No")</f>
        <v>Yes</v>
      </c>
    </row>
    <row r="10396" customFormat="false" ht="15" hidden="false" customHeight="false" outlineLevel="0" collapsed="false">
      <c r="A10396" s="6" t="s">
        <v>157</v>
      </c>
      <c r="B10396" s="45" t="n">
        <v>44821</v>
      </c>
      <c r="C10396" s="6" t="s">
        <v>188</v>
      </c>
      <c r="D10396" s="6" t="s">
        <v>199</v>
      </c>
      <c r="E10396" s="6" t="s">
        <v>177</v>
      </c>
      <c r="F10396" s="34" t="n">
        <v>0.251685857772827</v>
      </c>
      <c r="G10396" s="34" t="n">
        <v>0.127661886136462</v>
      </c>
      <c r="H10396" s="34" t="n">
        <v>0.124023971636365</v>
      </c>
      <c r="I10396" s="34" t="n">
        <v>0.97150351909881</v>
      </c>
      <c r="J10396" s="35" t="n">
        <v>7.77</v>
      </c>
      <c r="K10396" s="6" t="n">
        <v>0</v>
      </c>
      <c r="L10396" s="35" t="n">
        <v>-1</v>
      </c>
      <c r="M10396" s="6" t="str">
        <f aca="false">IF(I10396&lt;=0,"Below 0%",IF(I10396&lt;=0.05,"0-5%",IF(I10396&lt;=0.1,"5-10%",IF(I10396&lt;=0.2,"10-20%",IF(I10396&lt;=0.4,"20-40%","Above 40%")))))</f>
        <v>Above 40%</v>
      </c>
      <c r="N10396" s="6" t="str">
        <f aca="false">IF(AND(H10396&gt;=Summary!$B$25,I10396&gt;=Summary!$B$26,I10396&lt;=Summary!$B$27,J10396&gt;=Summary!$B$28,J10396&lt;=Summary!$B$29,F10396*J10396&gt;1),"Yes","No")</f>
        <v>No</v>
      </c>
    </row>
    <row r="10397" customFormat="false" ht="15" hidden="false" customHeight="false" outlineLevel="0" collapsed="false">
      <c r="A10397" s="6" t="s">
        <v>157</v>
      </c>
      <c r="B10397" s="45" t="n">
        <v>44821</v>
      </c>
      <c r="C10397" s="6" t="s">
        <v>181</v>
      </c>
      <c r="D10397" s="6" t="s">
        <v>195</v>
      </c>
      <c r="E10397" s="6" t="s">
        <v>187</v>
      </c>
      <c r="F10397" s="34" t="n">
        <v>0.793045282363892</v>
      </c>
      <c r="G10397" s="34" t="n">
        <v>0.65578010123028</v>
      </c>
      <c r="H10397" s="34" t="n">
        <v>0.137265181133611</v>
      </c>
      <c r="I10397" s="34" t="n">
        <v>0.209315868041885</v>
      </c>
      <c r="J10397" s="35" t="n">
        <v>1.54</v>
      </c>
      <c r="K10397" s="6" t="n">
        <v>1</v>
      </c>
      <c r="L10397" s="35" t="n">
        <v>0.54</v>
      </c>
      <c r="M10397" s="6" t="str">
        <f aca="false">IF(I10397&lt;=0,"Below 0%",IF(I10397&lt;=0.05,"0-5%",IF(I10397&lt;=0.1,"5-10%",IF(I10397&lt;=0.2,"10-20%",IF(I10397&lt;=0.4,"20-40%","Above 40%")))))</f>
        <v>20-40%</v>
      </c>
      <c r="N10397" s="6" t="str">
        <f aca="false">IF(AND(H10397&gt;=Summary!$B$25,I10397&gt;=Summary!$B$26,I10397&lt;=Summary!$B$27,J10397&gt;=Summary!$B$28,J10397&lt;=Summary!$B$29,F10397*J10397&gt;1),"Yes","No")</f>
        <v>No</v>
      </c>
    </row>
    <row r="10398" customFormat="false" ht="15" hidden="false" customHeight="false" outlineLevel="0" collapsed="false">
      <c r="A10398" s="6" t="s">
        <v>157</v>
      </c>
      <c r="B10398" s="45" t="n">
        <v>44821</v>
      </c>
      <c r="C10398" s="6" t="s">
        <v>181</v>
      </c>
      <c r="D10398" s="6" t="s">
        <v>195</v>
      </c>
      <c r="E10398" s="6" t="s">
        <v>174</v>
      </c>
      <c r="F10398" s="34" t="n">
        <v>0.153822392225266</v>
      </c>
      <c r="G10398" s="34" t="n">
        <v>0.201980271178926</v>
      </c>
      <c r="H10398" s="34" t="n">
        <v>-0.0481578789536609</v>
      </c>
      <c r="I10398" s="34" t="n">
        <v>-0.238428628066351</v>
      </c>
      <c r="J10398" s="35" t="n">
        <v>5</v>
      </c>
      <c r="K10398" s="6" t="n">
        <v>0</v>
      </c>
      <c r="L10398" s="35" t="n">
        <v>-1</v>
      </c>
      <c r="M10398" s="6" t="str">
        <f aca="false">IF(I10398&lt;=0,"Below 0%",IF(I10398&lt;=0.05,"0-5%",IF(I10398&lt;=0.1,"5-10%",IF(I10398&lt;=0.2,"10-20%",IF(I10398&lt;=0.4,"20-40%","Above 40%")))))</f>
        <v>Below 0%</v>
      </c>
      <c r="N10398" s="6" t="str">
        <f aca="false">IF(AND(H10398&gt;=Summary!$B$25,I10398&gt;=Summary!$B$26,I10398&lt;=Summary!$B$27,J10398&gt;=Summary!$B$28,J10398&lt;=Summary!$B$29,F10398*J10398&gt;1),"Yes","No")</f>
        <v>No</v>
      </c>
    </row>
    <row r="10399" customFormat="false" ht="15" hidden="false" customHeight="false" outlineLevel="0" collapsed="false">
      <c r="A10399" s="6" t="s">
        <v>157</v>
      </c>
      <c r="B10399" s="45" t="n">
        <v>44821</v>
      </c>
      <c r="C10399" s="6" t="s">
        <v>181</v>
      </c>
      <c r="D10399" s="6" t="s">
        <v>195</v>
      </c>
      <c r="E10399" s="6" t="s">
        <v>177</v>
      </c>
      <c r="F10399" s="34" t="n">
        <v>0.0531323477625847</v>
      </c>
      <c r="G10399" s="34" t="n">
        <v>0.142239627590793</v>
      </c>
      <c r="H10399" s="34" t="n">
        <v>-0.0891072798282085</v>
      </c>
      <c r="I10399" s="34" t="n">
        <v>-0.626458894314317</v>
      </c>
      <c r="J10399" s="35" t="n">
        <v>7.1</v>
      </c>
      <c r="K10399" s="6" t="n">
        <v>0</v>
      </c>
      <c r="L10399" s="35" t="n">
        <v>-1</v>
      </c>
      <c r="M10399" s="6" t="str">
        <f aca="false">IF(I10399&lt;=0,"Below 0%",IF(I10399&lt;=0.05,"0-5%",IF(I10399&lt;=0.1,"5-10%",IF(I10399&lt;=0.2,"10-20%",IF(I10399&lt;=0.4,"20-40%","Above 40%")))))</f>
        <v>Below 0%</v>
      </c>
      <c r="N10399" s="6" t="str">
        <f aca="false">IF(AND(H10399&gt;=Summary!$B$25,I10399&gt;=Summary!$B$26,I10399&lt;=Summary!$B$27,J10399&gt;=Summary!$B$28,J10399&lt;=Summary!$B$29,F10399*J10399&gt;1),"Yes","No")</f>
        <v>No</v>
      </c>
    </row>
    <row r="10400" customFormat="false" ht="15" hidden="false" customHeight="false" outlineLevel="0" collapsed="false">
      <c r="A10400" s="6" t="s">
        <v>157</v>
      </c>
      <c r="B10400" s="45" t="n">
        <v>44821</v>
      </c>
      <c r="C10400" s="6" t="s">
        <v>203</v>
      </c>
      <c r="D10400" s="6" t="s">
        <v>194</v>
      </c>
      <c r="E10400" s="6" t="s">
        <v>187</v>
      </c>
      <c r="F10400" s="34" t="n">
        <v>0.16774083673954</v>
      </c>
      <c r="G10400" s="34" t="n">
        <v>0.100058180557791</v>
      </c>
      <c r="H10400" s="34" t="n">
        <v>0.0676826561817495</v>
      </c>
      <c r="I10400" s="34" t="n">
        <v>0.676433009319593</v>
      </c>
      <c r="J10400" s="35" t="n">
        <v>10</v>
      </c>
      <c r="K10400" s="6" t="n">
        <v>0</v>
      </c>
      <c r="L10400" s="35" t="n">
        <v>-1</v>
      </c>
      <c r="M10400" s="6" t="str">
        <f aca="false">IF(I10400&lt;=0,"Below 0%",IF(I10400&lt;=0.05,"0-5%",IF(I10400&lt;=0.1,"5-10%",IF(I10400&lt;=0.2,"10-20%",IF(I10400&lt;=0.4,"20-40%","Above 40%")))))</f>
        <v>Above 40%</v>
      </c>
      <c r="N10400" s="6" t="str">
        <f aca="false">IF(AND(H10400&gt;=Summary!$B$25,I10400&gt;=Summary!$B$26,I10400&lt;=Summary!$B$27,J10400&gt;=Summary!$B$28,J10400&lt;=Summary!$B$29,F10400*J10400&gt;1),"Yes","No")</f>
        <v>No</v>
      </c>
    </row>
    <row r="10401" customFormat="false" ht="15" hidden="false" customHeight="false" outlineLevel="0" collapsed="false">
      <c r="A10401" s="6" t="s">
        <v>157</v>
      </c>
      <c r="B10401" s="45" t="n">
        <v>44821</v>
      </c>
      <c r="C10401" s="6" t="s">
        <v>203</v>
      </c>
      <c r="D10401" s="6" t="s">
        <v>194</v>
      </c>
      <c r="E10401" s="6" t="s">
        <v>174</v>
      </c>
      <c r="F10401" s="34" t="n">
        <v>0.187949016690254</v>
      </c>
      <c r="G10401" s="34" t="n">
        <v>0.169590136538628</v>
      </c>
      <c r="H10401" s="34" t="n">
        <v>0.018358880151626</v>
      </c>
      <c r="I10401" s="34" t="n">
        <v>0.108254409875095</v>
      </c>
      <c r="J10401" s="35" t="n">
        <v>5.9</v>
      </c>
      <c r="K10401" s="6" t="n">
        <v>0</v>
      </c>
      <c r="L10401" s="35" t="n">
        <v>-1</v>
      </c>
      <c r="M10401" s="6" t="str">
        <f aca="false">IF(I10401&lt;=0,"Below 0%",IF(I10401&lt;=0.05,"0-5%",IF(I10401&lt;=0.1,"5-10%",IF(I10401&lt;=0.2,"10-20%",IF(I10401&lt;=0.4,"20-40%","Above 40%")))))</f>
        <v>10-20%</v>
      </c>
      <c r="N10401" s="6" t="str">
        <f aca="false">IF(AND(H10401&gt;=Summary!$B$25,I10401&gt;=Summary!$B$26,I10401&lt;=Summary!$B$27,J10401&gt;=Summary!$B$28,J10401&lt;=Summary!$B$29,F10401*J10401&gt;1),"Yes","No")</f>
        <v>No</v>
      </c>
    </row>
    <row r="10402" customFormat="false" ht="15" hidden="false" customHeight="false" outlineLevel="0" collapsed="false">
      <c r="A10402" s="6" t="s">
        <v>157</v>
      </c>
      <c r="B10402" s="45" t="n">
        <v>44821</v>
      </c>
      <c r="C10402" s="6" t="s">
        <v>203</v>
      </c>
      <c r="D10402" s="6" t="s">
        <v>194</v>
      </c>
      <c r="E10402" s="6" t="s">
        <v>177</v>
      </c>
      <c r="F10402" s="34" t="n">
        <v>0.644310116767883</v>
      </c>
      <c r="G10402" s="34" t="n">
        <v>0.730351682903581</v>
      </c>
      <c r="H10402" s="34" t="n">
        <v>-0.0860415661356979</v>
      </c>
      <c r="I10402" s="34" t="n">
        <v>-0.117808404019324</v>
      </c>
      <c r="J10402" s="35" t="n">
        <v>1.37</v>
      </c>
      <c r="K10402" s="6" t="n">
        <v>1</v>
      </c>
      <c r="L10402" s="35" t="n">
        <v>0.37</v>
      </c>
      <c r="M10402" s="6" t="str">
        <f aca="false">IF(I10402&lt;=0,"Below 0%",IF(I10402&lt;=0.05,"0-5%",IF(I10402&lt;=0.1,"5-10%",IF(I10402&lt;=0.2,"10-20%",IF(I10402&lt;=0.4,"20-40%","Above 40%")))))</f>
        <v>Below 0%</v>
      </c>
      <c r="N10402" s="6" t="str">
        <f aca="false">IF(AND(H10402&gt;=Summary!$B$25,I10402&gt;=Summary!$B$26,I10402&lt;=Summary!$B$27,J10402&gt;=Summary!$B$28,J10402&lt;=Summary!$B$29,F10402*J10402&gt;1),"Yes","No")</f>
        <v>No</v>
      </c>
    </row>
    <row r="10403" customFormat="false" ht="15" hidden="false" customHeight="false" outlineLevel="0" collapsed="false">
      <c r="A10403" s="6" t="s">
        <v>157</v>
      </c>
      <c r="B10403" s="45" t="n">
        <v>44822</v>
      </c>
      <c r="C10403" s="6" t="s">
        <v>206</v>
      </c>
      <c r="D10403" s="6" t="s">
        <v>185</v>
      </c>
      <c r="E10403" s="6" t="s">
        <v>187</v>
      </c>
      <c r="F10403" s="34" t="n">
        <v>0.230419263243675</v>
      </c>
      <c r="G10403" s="34" t="n">
        <v>0.220727848101266</v>
      </c>
      <c r="H10403" s="34" t="n">
        <v>0.00969141514240937</v>
      </c>
      <c r="I10403" s="34" t="n">
        <v>0.0439066263082633</v>
      </c>
      <c r="J10403" s="35" t="n">
        <v>4.5</v>
      </c>
      <c r="K10403" s="6" t="n">
        <v>0</v>
      </c>
      <c r="L10403" s="35" t="n">
        <v>-1</v>
      </c>
      <c r="M10403" s="6" t="str">
        <f aca="false">IF(I10403&lt;=0,"Below 0%",IF(I10403&lt;=0.05,"0-5%",IF(I10403&lt;=0.1,"5-10%",IF(I10403&lt;=0.2,"10-20%",IF(I10403&lt;=0.4,"20-40%","Above 40%")))))</f>
        <v>0-5%</v>
      </c>
      <c r="N10403" s="6" t="str">
        <f aca="false">IF(AND(H10403&gt;=Summary!$B$25,I10403&gt;=Summary!$B$26,I10403&lt;=Summary!$B$27,J10403&gt;=Summary!$B$28,J10403&lt;=Summary!$B$29,F10403*J10403&gt;1),"Yes","No")</f>
        <v>No</v>
      </c>
    </row>
    <row r="10404" customFormat="false" ht="15" hidden="false" customHeight="false" outlineLevel="0" collapsed="false">
      <c r="A10404" s="6" t="s">
        <v>157</v>
      </c>
      <c r="B10404" s="45" t="n">
        <v>44822</v>
      </c>
      <c r="C10404" s="6" t="s">
        <v>206</v>
      </c>
      <c r="D10404" s="6" t="s">
        <v>185</v>
      </c>
      <c r="E10404" s="6" t="s">
        <v>174</v>
      </c>
      <c r="F10404" s="34" t="n">
        <v>0.342436581850052</v>
      </c>
      <c r="G10404" s="34" t="n">
        <v>0.245253164556962</v>
      </c>
      <c r="H10404" s="34" t="n">
        <v>0.0971834172930898</v>
      </c>
      <c r="I10404" s="34" t="n">
        <v>0.396257546640211</v>
      </c>
      <c r="J10404" s="35" t="n">
        <v>4.05</v>
      </c>
      <c r="K10404" s="6" t="n">
        <v>0</v>
      </c>
      <c r="L10404" s="35" t="n">
        <v>-1</v>
      </c>
      <c r="M10404" s="6" t="str">
        <f aca="false">IF(I10404&lt;=0,"Below 0%",IF(I10404&lt;=0.05,"0-5%",IF(I10404&lt;=0.1,"5-10%",IF(I10404&lt;=0.2,"10-20%",IF(I10404&lt;=0.4,"20-40%","Above 40%")))))</f>
        <v>20-40%</v>
      </c>
      <c r="N10404" s="6" t="str">
        <f aca="false">IF(AND(H10404&gt;=Summary!$B$25,I10404&gt;=Summary!$B$26,I10404&lt;=Summary!$B$27,J10404&gt;=Summary!$B$28,J10404&lt;=Summary!$B$29,F10404*J10404&gt;1),"Yes","No")</f>
        <v>Yes</v>
      </c>
    </row>
    <row r="10405" customFormat="false" ht="15" hidden="false" customHeight="false" outlineLevel="0" collapsed="false">
      <c r="A10405" s="6" t="s">
        <v>157</v>
      </c>
      <c r="B10405" s="45" t="n">
        <v>44822</v>
      </c>
      <c r="C10405" s="6" t="s">
        <v>206</v>
      </c>
      <c r="D10405" s="6" t="s">
        <v>185</v>
      </c>
      <c r="E10405" s="6" t="s">
        <v>177</v>
      </c>
      <c r="F10405" s="34" t="n">
        <v>0.427144199609757</v>
      </c>
      <c r="G10405" s="34" t="n">
        <v>0.534018987341772</v>
      </c>
      <c r="H10405" s="34" t="n">
        <v>-0.106874787732016</v>
      </c>
      <c r="I10405" s="34" t="n">
        <v>-0.200132935841878</v>
      </c>
      <c r="J10405" s="35" t="n">
        <v>1.86</v>
      </c>
      <c r="K10405" s="6" t="n">
        <v>1</v>
      </c>
      <c r="L10405" s="35" t="n">
        <v>0.86</v>
      </c>
      <c r="M10405" s="6" t="str">
        <f aca="false">IF(I10405&lt;=0,"Below 0%",IF(I10405&lt;=0.05,"0-5%",IF(I10405&lt;=0.1,"5-10%",IF(I10405&lt;=0.2,"10-20%",IF(I10405&lt;=0.4,"20-40%","Above 40%")))))</f>
        <v>Below 0%</v>
      </c>
      <c r="N10405" s="6" t="str">
        <f aca="false">IF(AND(H10405&gt;=Summary!$B$25,I10405&gt;=Summary!$B$26,I10405&lt;=Summary!$B$27,J10405&gt;=Summary!$B$28,J10405&lt;=Summary!$B$29,F10405*J10405&gt;1),"Yes","No")</f>
        <v>No</v>
      </c>
    </row>
    <row r="10406" customFormat="false" ht="15" hidden="false" customHeight="false" outlineLevel="0" collapsed="false">
      <c r="A10406" s="6" t="s">
        <v>157</v>
      </c>
      <c r="B10406" s="45" t="n">
        <v>44822</v>
      </c>
      <c r="C10406" s="6" t="s">
        <v>173</v>
      </c>
      <c r="D10406" s="6" t="s">
        <v>189</v>
      </c>
      <c r="E10406" s="6" t="s">
        <v>187</v>
      </c>
      <c r="F10406" s="34" t="n">
        <v>0.296124517917633</v>
      </c>
      <c r="G10406" s="34" t="n">
        <v>0.326133553173949</v>
      </c>
      <c r="H10406" s="34" t="n">
        <v>-0.0300090352563158</v>
      </c>
      <c r="I10406" s="34" t="n">
        <v>-0.0920145595700482</v>
      </c>
      <c r="J10406" s="35" t="n">
        <v>3.05</v>
      </c>
      <c r="K10406" s="6" t="n">
        <v>1</v>
      </c>
      <c r="L10406" s="35" t="n">
        <v>2.05</v>
      </c>
      <c r="M10406" s="6" t="str">
        <f aca="false">IF(I10406&lt;=0,"Below 0%",IF(I10406&lt;=0.05,"0-5%",IF(I10406&lt;=0.1,"5-10%",IF(I10406&lt;=0.2,"10-20%",IF(I10406&lt;=0.4,"20-40%","Above 40%")))))</f>
        <v>Below 0%</v>
      </c>
      <c r="N10406" s="6" t="str">
        <f aca="false">IF(AND(H10406&gt;=Summary!$B$25,I10406&gt;=Summary!$B$26,I10406&lt;=Summary!$B$27,J10406&gt;=Summary!$B$28,J10406&lt;=Summary!$B$29,F10406*J10406&gt;1),"Yes","No")</f>
        <v>No</v>
      </c>
    </row>
    <row r="10407" customFormat="false" ht="15" hidden="false" customHeight="false" outlineLevel="0" collapsed="false">
      <c r="A10407" s="6" t="s">
        <v>157</v>
      </c>
      <c r="B10407" s="45" t="n">
        <v>44822</v>
      </c>
      <c r="C10407" s="6" t="s">
        <v>173</v>
      </c>
      <c r="D10407" s="6" t="s">
        <v>189</v>
      </c>
      <c r="E10407" s="6" t="s">
        <v>174</v>
      </c>
      <c r="F10407" s="34" t="n">
        <v>0.417642384767532</v>
      </c>
      <c r="G10407" s="34" t="n">
        <v>0.288320967298708</v>
      </c>
      <c r="H10407" s="34" t="n">
        <v>0.129321417468824</v>
      </c>
      <c r="I10407" s="34" t="n">
        <v>0.44853282326444</v>
      </c>
      <c r="J10407" s="35" t="n">
        <v>3.45</v>
      </c>
      <c r="K10407" s="6" t="n">
        <v>0</v>
      </c>
      <c r="L10407" s="35" t="n">
        <v>-1</v>
      </c>
      <c r="M10407" s="6" t="str">
        <f aca="false">IF(I10407&lt;=0,"Below 0%",IF(I10407&lt;=0.05,"0-5%",IF(I10407&lt;=0.1,"5-10%",IF(I10407&lt;=0.2,"10-20%",IF(I10407&lt;=0.4,"20-40%","Above 40%")))))</f>
        <v>Above 40%</v>
      </c>
      <c r="N10407" s="6" t="str">
        <f aca="false">IF(AND(H10407&gt;=Summary!$B$25,I10407&gt;=Summary!$B$26,I10407&lt;=Summary!$B$27,J10407&gt;=Summary!$B$28,J10407&lt;=Summary!$B$29,F10407*J10407&gt;1),"Yes","No")</f>
        <v>No</v>
      </c>
    </row>
    <row r="10408" customFormat="false" ht="15" hidden="false" customHeight="false" outlineLevel="0" collapsed="false">
      <c r="A10408" s="6" t="s">
        <v>157</v>
      </c>
      <c r="B10408" s="45" t="n">
        <v>44822</v>
      </c>
      <c r="C10408" s="6" t="s">
        <v>173</v>
      </c>
      <c r="D10408" s="6" t="s">
        <v>189</v>
      </c>
      <c r="E10408" s="6" t="s">
        <v>177</v>
      </c>
      <c r="F10408" s="34" t="n">
        <v>0.286233127117157</v>
      </c>
      <c r="G10408" s="34" t="n">
        <v>0.385545479527343</v>
      </c>
      <c r="H10408" s="34" t="n">
        <v>-0.0993123524101856</v>
      </c>
      <c r="I10408" s="34" t="n">
        <v>-0.257589202010453</v>
      </c>
      <c r="J10408" s="35" t="n">
        <v>2.58</v>
      </c>
      <c r="K10408" s="6" t="n">
        <v>0</v>
      </c>
      <c r="L10408" s="35" t="n">
        <v>-1</v>
      </c>
      <c r="M10408" s="6" t="str">
        <f aca="false">IF(I10408&lt;=0,"Below 0%",IF(I10408&lt;=0.05,"0-5%",IF(I10408&lt;=0.1,"5-10%",IF(I10408&lt;=0.2,"10-20%",IF(I10408&lt;=0.4,"20-40%","Above 40%")))))</f>
        <v>Below 0%</v>
      </c>
      <c r="N10408" s="6" t="str">
        <f aca="false">IF(AND(H10408&gt;=Summary!$B$25,I10408&gt;=Summary!$B$26,I10408&lt;=Summary!$B$27,J10408&gt;=Summary!$B$28,J10408&lt;=Summary!$B$29,F10408*J10408&gt;1),"Yes","No")</f>
        <v>No</v>
      </c>
    </row>
    <row r="10409" customFormat="false" ht="15" hidden="false" customHeight="false" outlineLevel="0" collapsed="false">
      <c r="A10409" s="6" t="s">
        <v>157</v>
      </c>
      <c r="B10409" s="45" t="n">
        <v>44835</v>
      </c>
      <c r="C10409" s="6" t="s">
        <v>185</v>
      </c>
      <c r="D10409" s="6" t="s">
        <v>181</v>
      </c>
      <c r="E10409" s="6" t="s">
        <v>187</v>
      </c>
      <c r="F10409" s="34" t="n">
        <v>0.322077631950378</v>
      </c>
      <c r="G10409" s="34" t="n">
        <v>0.465661502775246</v>
      </c>
      <c r="H10409" s="34" t="n">
        <v>-0.143583870824868</v>
      </c>
      <c r="I10409" s="34" t="n">
        <v>-0.308343872038246</v>
      </c>
      <c r="J10409" s="35" t="n">
        <v>2.15</v>
      </c>
      <c r="K10409" s="6" t="n">
        <v>1</v>
      </c>
      <c r="L10409" s="35" t="n">
        <v>1.15</v>
      </c>
      <c r="M10409" s="6" t="str">
        <f aca="false">IF(I10409&lt;=0,"Below 0%",IF(I10409&lt;=0.05,"0-5%",IF(I10409&lt;=0.1,"5-10%",IF(I10409&lt;=0.2,"10-20%",IF(I10409&lt;=0.4,"20-40%","Above 40%")))))</f>
        <v>Below 0%</v>
      </c>
      <c r="N10409" s="6" t="str">
        <f aca="false">IF(AND(H10409&gt;=Summary!$B$25,I10409&gt;=Summary!$B$26,I10409&lt;=Summary!$B$27,J10409&gt;=Summary!$B$28,J10409&lt;=Summary!$B$29,F10409*J10409&gt;1),"Yes","No")</f>
        <v>No</v>
      </c>
    </row>
    <row r="10410" customFormat="false" ht="15" hidden="false" customHeight="false" outlineLevel="0" collapsed="false">
      <c r="A10410" s="6" t="s">
        <v>157</v>
      </c>
      <c r="B10410" s="45" t="n">
        <v>44835</v>
      </c>
      <c r="C10410" s="6" t="s">
        <v>185</v>
      </c>
      <c r="D10410" s="6" t="s">
        <v>181</v>
      </c>
      <c r="E10410" s="6" t="s">
        <v>174</v>
      </c>
      <c r="F10410" s="34" t="n">
        <v>0.42279726266861</v>
      </c>
      <c r="G10410" s="34" t="n">
        <v>0.260044735316047</v>
      </c>
      <c r="H10410" s="34" t="n">
        <v>0.162752527352563</v>
      </c>
      <c r="I10410" s="34" t="n">
        <v>0.625863573645361</v>
      </c>
      <c r="J10410" s="35" t="n">
        <v>3.85</v>
      </c>
      <c r="K10410" s="6" t="n">
        <v>0</v>
      </c>
      <c r="L10410" s="35" t="n">
        <v>-1</v>
      </c>
      <c r="M10410" s="6" t="str">
        <f aca="false">IF(I10410&lt;=0,"Below 0%",IF(I10410&lt;=0.05,"0-5%",IF(I10410&lt;=0.1,"5-10%",IF(I10410&lt;=0.2,"10-20%",IF(I10410&lt;=0.4,"20-40%","Above 40%")))))</f>
        <v>Above 40%</v>
      </c>
      <c r="N10410" s="6" t="str">
        <f aca="false">IF(AND(H10410&gt;=Summary!$B$25,I10410&gt;=Summary!$B$26,I10410&lt;=Summary!$B$27,J10410&gt;=Summary!$B$28,J10410&lt;=Summary!$B$29,F10410*J10410&gt;1),"Yes","No")</f>
        <v>No</v>
      </c>
    </row>
    <row r="10411" customFormat="false" ht="15" hidden="false" customHeight="false" outlineLevel="0" collapsed="false">
      <c r="A10411" s="6" t="s">
        <v>157</v>
      </c>
      <c r="B10411" s="45" t="n">
        <v>44835</v>
      </c>
      <c r="C10411" s="6" t="s">
        <v>185</v>
      </c>
      <c r="D10411" s="6" t="s">
        <v>181</v>
      </c>
      <c r="E10411" s="6" t="s">
        <v>177</v>
      </c>
      <c r="F10411" s="34" t="n">
        <v>0.25512507557869</v>
      </c>
      <c r="G10411" s="34" t="n">
        <v>0.274293761908707</v>
      </c>
      <c r="H10411" s="34" t="n">
        <v>-0.0191686863300172</v>
      </c>
      <c r="I10411" s="34" t="n">
        <v>-0.0698837851675137</v>
      </c>
      <c r="J10411" s="35" t="n">
        <v>3.65</v>
      </c>
      <c r="K10411" s="6" t="n">
        <v>0</v>
      </c>
      <c r="L10411" s="35" t="n">
        <v>-1</v>
      </c>
      <c r="M10411" s="6" t="str">
        <f aca="false">IF(I10411&lt;=0,"Below 0%",IF(I10411&lt;=0.05,"0-5%",IF(I10411&lt;=0.1,"5-10%",IF(I10411&lt;=0.2,"10-20%",IF(I10411&lt;=0.4,"20-40%","Above 40%")))))</f>
        <v>Below 0%</v>
      </c>
      <c r="N10411" s="6" t="str">
        <f aca="false">IF(AND(H10411&gt;=Summary!$B$25,I10411&gt;=Summary!$B$26,I10411&lt;=Summary!$B$27,J10411&gt;=Summary!$B$28,J10411&lt;=Summary!$B$29,F10411*J10411&gt;1),"Yes","No")</f>
        <v>No</v>
      </c>
    </row>
    <row r="10412" customFormat="false" ht="15" hidden="false" customHeight="false" outlineLevel="0" collapsed="false">
      <c r="A10412" s="6" t="s">
        <v>157</v>
      </c>
      <c r="B10412" s="45" t="n">
        <v>44835</v>
      </c>
      <c r="C10412" s="6" t="s">
        <v>199</v>
      </c>
      <c r="D10412" s="6" t="s">
        <v>206</v>
      </c>
      <c r="E10412" s="6" t="s">
        <v>187</v>
      </c>
      <c r="F10412" s="34" t="n">
        <v>0.314800322055817</v>
      </c>
      <c r="G10412" s="34" t="n">
        <v>0.284233527566114</v>
      </c>
      <c r="H10412" s="34" t="n">
        <v>0.0305667944897028</v>
      </c>
      <c r="I10412" s="34" t="n">
        <v>0.107541129125215</v>
      </c>
      <c r="J10412" s="35" t="n">
        <v>3.5</v>
      </c>
      <c r="K10412" s="6" t="n">
        <v>0</v>
      </c>
      <c r="L10412" s="35" t="n">
        <v>-1</v>
      </c>
      <c r="M10412" s="6" t="str">
        <f aca="false">IF(I10412&lt;=0,"Below 0%",IF(I10412&lt;=0.05,"0-5%",IF(I10412&lt;=0.1,"5-10%",IF(I10412&lt;=0.2,"10-20%",IF(I10412&lt;=0.4,"20-40%","Above 40%")))))</f>
        <v>10-20%</v>
      </c>
      <c r="N10412" s="6" t="str">
        <f aca="false">IF(AND(H10412&gt;=Summary!$B$25,I10412&gt;=Summary!$B$26,I10412&lt;=Summary!$B$27,J10412&gt;=Summary!$B$28,J10412&lt;=Summary!$B$29,F10412*J10412&gt;1),"Yes","No")</f>
        <v>Yes</v>
      </c>
    </row>
    <row r="10413" customFormat="false" ht="15" hidden="false" customHeight="false" outlineLevel="0" collapsed="false">
      <c r="A10413" s="6" t="s">
        <v>157</v>
      </c>
      <c r="B10413" s="45" t="n">
        <v>44835</v>
      </c>
      <c r="C10413" s="6" t="s">
        <v>199</v>
      </c>
      <c r="D10413" s="6" t="s">
        <v>206</v>
      </c>
      <c r="E10413" s="6" t="s">
        <v>174</v>
      </c>
      <c r="F10413" s="34" t="n">
        <v>0.353161841630936</v>
      </c>
      <c r="G10413" s="34" t="n">
        <v>0.279443074854326</v>
      </c>
      <c r="H10413" s="34" t="n">
        <v>0.0737187667766102</v>
      </c>
      <c r="I10413" s="34" t="n">
        <v>0.263806024948158</v>
      </c>
      <c r="J10413" s="35" t="n">
        <v>3.56</v>
      </c>
      <c r="K10413" s="6" t="n">
        <v>1</v>
      </c>
      <c r="L10413" s="35" t="n">
        <v>2.56</v>
      </c>
      <c r="M10413" s="6" t="str">
        <f aca="false">IF(I10413&lt;=0,"Below 0%",IF(I10413&lt;=0.05,"0-5%",IF(I10413&lt;=0.1,"5-10%",IF(I10413&lt;=0.2,"10-20%",IF(I10413&lt;=0.4,"20-40%","Above 40%")))))</f>
        <v>20-40%</v>
      </c>
      <c r="N10413" s="6" t="str">
        <f aca="false">IF(AND(H10413&gt;=Summary!$B$25,I10413&gt;=Summary!$B$26,I10413&lt;=Summary!$B$27,J10413&gt;=Summary!$B$28,J10413&lt;=Summary!$B$29,F10413*J10413&gt;1),"Yes","No")</f>
        <v>Yes</v>
      </c>
    </row>
    <row r="10414" customFormat="false" ht="15" hidden="false" customHeight="false" outlineLevel="0" collapsed="false">
      <c r="A10414" s="6" t="s">
        <v>157</v>
      </c>
      <c r="B10414" s="45" t="n">
        <v>44835</v>
      </c>
      <c r="C10414" s="6" t="s">
        <v>199</v>
      </c>
      <c r="D10414" s="6" t="s">
        <v>206</v>
      </c>
      <c r="E10414" s="6" t="s">
        <v>177</v>
      </c>
      <c r="F10414" s="34" t="n">
        <v>0.332037836313248</v>
      </c>
      <c r="G10414" s="34" t="n">
        <v>0.436323397579561</v>
      </c>
      <c r="H10414" s="34" t="n">
        <v>-0.104285561266313</v>
      </c>
      <c r="I10414" s="34" t="n">
        <v>-0.239009784588271</v>
      </c>
      <c r="J10414" s="35" t="n">
        <v>2.28</v>
      </c>
      <c r="K10414" s="6" t="n">
        <v>0</v>
      </c>
      <c r="L10414" s="35" t="n">
        <v>-1</v>
      </c>
      <c r="M10414" s="6" t="str">
        <f aca="false">IF(I10414&lt;=0,"Below 0%",IF(I10414&lt;=0.05,"0-5%",IF(I10414&lt;=0.1,"5-10%",IF(I10414&lt;=0.2,"10-20%",IF(I10414&lt;=0.4,"20-40%","Above 40%")))))</f>
        <v>Below 0%</v>
      </c>
      <c r="N10414" s="6" t="str">
        <f aca="false">IF(AND(H10414&gt;=Summary!$B$25,I10414&gt;=Summary!$B$26,I10414&lt;=Summary!$B$27,J10414&gt;=Summary!$B$28,J10414&lt;=Summary!$B$29,F10414*J10414&gt;1),"Yes","No")</f>
        <v>No</v>
      </c>
    </row>
    <row r="10415" customFormat="false" ht="15" hidden="false" customHeight="false" outlineLevel="0" collapsed="false">
      <c r="A10415" s="6" t="s">
        <v>157</v>
      </c>
      <c r="B10415" s="45" t="n">
        <v>44835</v>
      </c>
      <c r="C10415" s="6" t="s">
        <v>180</v>
      </c>
      <c r="D10415" s="6" t="s">
        <v>190</v>
      </c>
      <c r="E10415" s="6" t="s">
        <v>187</v>
      </c>
      <c r="F10415" s="34" t="n">
        <v>0.387862533330917</v>
      </c>
      <c r="G10415" s="34" t="n">
        <v>0.217286553229935</v>
      </c>
      <c r="H10415" s="34" t="n">
        <v>0.170575980100982</v>
      </c>
      <c r="I10415" s="34" t="n">
        <v>0.785027778136259</v>
      </c>
      <c r="J10415" s="35" t="n">
        <v>4.6</v>
      </c>
      <c r="K10415" s="6" t="n">
        <v>0</v>
      </c>
      <c r="L10415" s="35" t="n">
        <v>-1</v>
      </c>
      <c r="M10415" s="6" t="str">
        <f aca="false">IF(I10415&lt;=0,"Below 0%",IF(I10415&lt;=0.05,"0-5%",IF(I10415&lt;=0.1,"5-10%",IF(I10415&lt;=0.2,"10-20%",IF(I10415&lt;=0.4,"20-40%","Above 40%")))))</f>
        <v>Above 40%</v>
      </c>
      <c r="N10415" s="6" t="str">
        <f aca="false">IF(AND(H10415&gt;=Summary!$B$25,I10415&gt;=Summary!$B$26,I10415&lt;=Summary!$B$27,J10415&gt;=Summary!$B$28,J10415&lt;=Summary!$B$29,F10415*J10415&gt;1),"Yes","No")</f>
        <v>No</v>
      </c>
    </row>
    <row r="10416" customFormat="false" ht="15" hidden="false" customHeight="false" outlineLevel="0" collapsed="false">
      <c r="A10416" s="6" t="s">
        <v>157</v>
      </c>
      <c r="B10416" s="45" t="n">
        <v>44835</v>
      </c>
      <c r="C10416" s="6" t="s">
        <v>180</v>
      </c>
      <c r="D10416" s="6" t="s">
        <v>190</v>
      </c>
      <c r="E10416" s="6" t="s">
        <v>174</v>
      </c>
      <c r="F10416" s="34" t="n">
        <v>0.272431433200836</v>
      </c>
      <c r="G10416" s="34" t="n">
        <v>0.27014003915073</v>
      </c>
      <c r="H10416" s="34" t="n">
        <v>0.00229139405010587</v>
      </c>
      <c r="I10416" s="34" t="n">
        <v>0.0084822451988591</v>
      </c>
      <c r="J10416" s="35" t="n">
        <v>3.7</v>
      </c>
      <c r="K10416" s="6" t="n">
        <v>0</v>
      </c>
      <c r="L10416" s="35" t="n">
        <v>-1</v>
      </c>
      <c r="M10416" s="6" t="str">
        <f aca="false">IF(I10416&lt;=0,"Below 0%",IF(I10416&lt;=0.05,"0-5%",IF(I10416&lt;=0.1,"5-10%",IF(I10416&lt;=0.2,"10-20%",IF(I10416&lt;=0.4,"20-40%","Above 40%")))))</f>
        <v>0-5%</v>
      </c>
      <c r="N10416" s="6" t="str">
        <f aca="false">IF(AND(H10416&gt;=Summary!$B$25,I10416&gt;=Summary!$B$26,I10416&lt;=Summary!$B$27,J10416&gt;=Summary!$B$28,J10416&lt;=Summary!$B$29,F10416*J10416&gt;1),"Yes","No")</f>
        <v>No</v>
      </c>
    </row>
    <row r="10417" customFormat="false" ht="15" hidden="false" customHeight="false" outlineLevel="0" collapsed="false">
      <c r="A10417" s="6" t="s">
        <v>157</v>
      </c>
      <c r="B10417" s="45" t="n">
        <v>44835</v>
      </c>
      <c r="C10417" s="6" t="s">
        <v>180</v>
      </c>
      <c r="D10417" s="6" t="s">
        <v>190</v>
      </c>
      <c r="E10417" s="6" t="s">
        <v>177</v>
      </c>
      <c r="F10417" s="34" t="n">
        <v>0.339706063270569</v>
      </c>
      <c r="G10417" s="34" t="n">
        <v>0.512573407619335</v>
      </c>
      <c r="H10417" s="34" t="n">
        <v>-0.172867344348766</v>
      </c>
      <c r="I10417" s="34" t="n">
        <v>-0.337253828971843</v>
      </c>
      <c r="J10417" s="35" t="n">
        <v>1.95</v>
      </c>
      <c r="K10417" s="6" t="n">
        <v>1</v>
      </c>
      <c r="L10417" s="35" t="n">
        <v>0.95</v>
      </c>
      <c r="M10417" s="6" t="str">
        <f aca="false">IF(I10417&lt;=0,"Below 0%",IF(I10417&lt;=0.05,"0-5%",IF(I10417&lt;=0.1,"5-10%",IF(I10417&lt;=0.2,"10-20%",IF(I10417&lt;=0.4,"20-40%","Above 40%")))))</f>
        <v>Below 0%</v>
      </c>
      <c r="N10417" s="6" t="str">
        <f aca="false">IF(AND(H10417&gt;=Summary!$B$25,I10417&gt;=Summary!$B$26,I10417&lt;=Summary!$B$27,J10417&gt;=Summary!$B$28,J10417&lt;=Summary!$B$29,F10417*J10417&gt;1),"Yes","No")</f>
        <v>No</v>
      </c>
    </row>
    <row r="10418" customFormat="false" ht="15" hidden="false" customHeight="false" outlineLevel="0" collapsed="false">
      <c r="A10418" s="6" t="s">
        <v>157</v>
      </c>
      <c r="B10418" s="45" t="n">
        <v>44835</v>
      </c>
      <c r="C10418" s="6" t="s">
        <v>184</v>
      </c>
      <c r="D10418" s="6" t="s">
        <v>188</v>
      </c>
      <c r="E10418" s="6" t="s">
        <v>187</v>
      </c>
      <c r="F10418" s="34" t="n">
        <v>0.380870670080185</v>
      </c>
      <c r="G10418" s="34" t="n">
        <v>0.316693100431712</v>
      </c>
      <c r="H10418" s="34" t="n">
        <v>0.064177569648473</v>
      </c>
      <c r="I10418" s="34" t="n">
        <v>0.202649093273541</v>
      </c>
      <c r="J10418" s="35" t="n">
        <v>3.15</v>
      </c>
      <c r="K10418" s="6" t="n">
        <v>0</v>
      </c>
      <c r="L10418" s="35" t="n">
        <v>-1</v>
      </c>
      <c r="M10418" s="6" t="str">
        <f aca="false">IF(I10418&lt;=0,"Below 0%",IF(I10418&lt;=0.05,"0-5%",IF(I10418&lt;=0.1,"5-10%",IF(I10418&lt;=0.2,"10-20%",IF(I10418&lt;=0.4,"20-40%","Above 40%")))))</f>
        <v>20-40%</v>
      </c>
      <c r="N10418" s="6" t="str">
        <f aca="false">IF(AND(H10418&gt;=Summary!$B$25,I10418&gt;=Summary!$B$26,I10418&lt;=Summary!$B$27,J10418&gt;=Summary!$B$28,J10418&lt;=Summary!$B$29,F10418*J10418&gt;1),"Yes","No")</f>
        <v>Yes</v>
      </c>
    </row>
    <row r="10419" customFormat="false" ht="15" hidden="false" customHeight="false" outlineLevel="0" collapsed="false">
      <c r="A10419" s="6" t="s">
        <v>157</v>
      </c>
      <c r="B10419" s="45" t="n">
        <v>44835</v>
      </c>
      <c r="C10419" s="6" t="s">
        <v>184</v>
      </c>
      <c r="D10419" s="6" t="s">
        <v>188</v>
      </c>
      <c r="E10419" s="6" t="s">
        <v>174</v>
      </c>
      <c r="F10419" s="34" t="n">
        <v>0.318995237350464</v>
      </c>
      <c r="G10419" s="34" t="n">
        <v>0.271082409336927</v>
      </c>
      <c r="H10419" s="34" t="n">
        <v>0.0479128280135365</v>
      </c>
      <c r="I10419" s="34" t="n">
        <v>0.176746355954015</v>
      </c>
      <c r="J10419" s="35" t="n">
        <v>3.68</v>
      </c>
      <c r="K10419" s="6" t="n">
        <v>0</v>
      </c>
      <c r="L10419" s="35" t="n">
        <v>-1</v>
      </c>
      <c r="M10419" s="6" t="str">
        <f aca="false">IF(I10419&lt;=0,"Below 0%",IF(I10419&lt;=0.05,"0-5%",IF(I10419&lt;=0.1,"5-10%",IF(I10419&lt;=0.2,"10-20%",IF(I10419&lt;=0.4,"20-40%","Above 40%")))))</f>
        <v>10-20%</v>
      </c>
      <c r="N10419" s="6" t="str">
        <f aca="false">IF(AND(H10419&gt;=Summary!$B$25,I10419&gt;=Summary!$B$26,I10419&lt;=Summary!$B$27,J10419&gt;=Summary!$B$28,J10419&lt;=Summary!$B$29,F10419*J10419&gt;1),"Yes","No")</f>
        <v>Yes</v>
      </c>
    </row>
    <row r="10420" customFormat="false" ht="15" hidden="false" customHeight="false" outlineLevel="0" collapsed="false">
      <c r="A10420" s="6" t="s">
        <v>157</v>
      </c>
      <c r="B10420" s="45" t="n">
        <v>44835</v>
      </c>
      <c r="C10420" s="6" t="s">
        <v>184</v>
      </c>
      <c r="D10420" s="6" t="s">
        <v>188</v>
      </c>
      <c r="E10420" s="6" t="s">
        <v>177</v>
      </c>
      <c r="F10420" s="34" t="n">
        <v>0.300134122371674</v>
      </c>
      <c r="G10420" s="34" t="n">
        <v>0.412224490231361</v>
      </c>
      <c r="H10420" s="34" t="n">
        <v>-0.112090367859687</v>
      </c>
      <c r="I10420" s="34" t="n">
        <v>-0.27191583837432</v>
      </c>
      <c r="J10420" s="35" t="n">
        <v>2.42</v>
      </c>
      <c r="K10420" s="6" t="n">
        <v>1</v>
      </c>
      <c r="L10420" s="35" t="n">
        <v>1.42</v>
      </c>
      <c r="M10420" s="6" t="str">
        <f aca="false">IF(I10420&lt;=0,"Below 0%",IF(I10420&lt;=0.05,"0-5%",IF(I10420&lt;=0.1,"5-10%",IF(I10420&lt;=0.2,"10-20%",IF(I10420&lt;=0.4,"20-40%","Above 40%")))))</f>
        <v>Below 0%</v>
      </c>
      <c r="N10420" s="6" t="str">
        <f aca="false">IF(AND(H10420&gt;=Summary!$B$25,I10420&gt;=Summary!$B$26,I10420&lt;=Summary!$B$27,J10420&gt;=Summary!$B$28,J10420&lt;=Summary!$B$29,F10420*J10420&gt;1),"Yes","No")</f>
        <v>No</v>
      </c>
    </row>
    <row r="10421" customFormat="false" ht="15" hidden="false" customHeight="false" outlineLevel="0" collapsed="false">
      <c r="A10421" s="6" t="s">
        <v>157</v>
      </c>
      <c r="B10421" s="45" t="n">
        <v>44835</v>
      </c>
      <c r="C10421" s="6" t="s">
        <v>183</v>
      </c>
      <c r="D10421" s="6" t="s">
        <v>201</v>
      </c>
      <c r="E10421" s="6" t="s">
        <v>187</v>
      </c>
      <c r="F10421" s="34" t="n">
        <v>0.78867506980896</v>
      </c>
      <c r="G10421" s="34" t="n">
        <v>0.706818378721807</v>
      </c>
      <c r="H10421" s="34" t="n">
        <v>0.0818566910871533</v>
      </c>
      <c r="I10421" s="34" t="n">
        <v>0.115810077314601</v>
      </c>
      <c r="J10421" s="35" t="n">
        <v>1.41</v>
      </c>
      <c r="K10421" s="6" t="n">
        <v>0</v>
      </c>
      <c r="L10421" s="35" t="n">
        <v>-1</v>
      </c>
      <c r="M10421" s="6" t="str">
        <f aca="false">IF(I10421&lt;=0,"Below 0%",IF(I10421&lt;=0.05,"0-5%",IF(I10421&lt;=0.1,"5-10%",IF(I10421&lt;=0.2,"10-20%",IF(I10421&lt;=0.4,"20-40%","Above 40%")))))</f>
        <v>10-20%</v>
      </c>
      <c r="N10421" s="6" t="str">
        <f aca="false">IF(AND(H10421&gt;=Summary!$B$25,I10421&gt;=Summary!$B$26,I10421&lt;=Summary!$B$27,J10421&gt;=Summary!$B$28,J10421&lt;=Summary!$B$29,F10421*J10421&gt;1),"Yes","No")</f>
        <v>No</v>
      </c>
    </row>
    <row r="10422" customFormat="false" ht="15" hidden="false" customHeight="false" outlineLevel="0" collapsed="false">
      <c r="A10422" s="6" t="s">
        <v>157</v>
      </c>
      <c r="B10422" s="45" t="n">
        <v>44835</v>
      </c>
      <c r="C10422" s="6" t="s">
        <v>183</v>
      </c>
      <c r="D10422" s="6" t="s">
        <v>201</v>
      </c>
      <c r="E10422" s="6" t="s">
        <v>174</v>
      </c>
      <c r="F10422" s="34" t="n">
        <v>0.150922492146492</v>
      </c>
      <c r="G10422" s="34" t="n">
        <v>0.181202529817772</v>
      </c>
      <c r="H10422" s="34" t="n">
        <v>-0.0302800376712803</v>
      </c>
      <c r="I10422" s="34" t="n">
        <v>-0.167106042623862</v>
      </c>
      <c r="J10422" s="35" t="n">
        <v>5.5</v>
      </c>
      <c r="K10422" s="6" t="n">
        <v>1</v>
      </c>
      <c r="L10422" s="35" t="n">
        <v>4.5</v>
      </c>
      <c r="M10422" s="6" t="str">
        <f aca="false">IF(I10422&lt;=0,"Below 0%",IF(I10422&lt;=0.05,"0-5%",IF(I10422&lt;=0.1,"5-10%",IF(I10422&lt;=0.2,"10-20%",IF(I10422&lt;=0.4,"20-40%","Above 40%")))))</f>
        <v>Below 0%</v>
      </c>
      <c r="N10422" s="6" t="str">
        <f aca="false">IF(AND(H10422&gt;=Summary!$B$25,I10422&gt;=Summary!$B$26,I10422&lt;=Summary!$B$27,J10422&gt;=Summary!$B$28,J10422&lt;=Summary!$B$29,F10422*J10422&gt;1),"Yes","No")</f>
        <v>No</v>
      </c>
    </row>
    <row r="10423" customFormat="false" ht="15" hidden="false" customHeight="false" outlineLevel="0" collapsed="false">
      <c r="A10423" s="6" t="s">
        <v>157</v>
      </c>
      <c r="B10423" s="45" t="n">
        <v>44835</v>
      </c>
      <c r="C10423" s="6" t="s">
        <v>183</v>
      </c>
      <c r="D10423" s="6" t="s">
        <v>201</v>
      </c>
      <c r="E10423" s="6" t="s">
        <v>177</v>
      </c>
      <c r="F10423" s="34" t="n">
        <v>0.0604024901986122</v>
      </c>
      <c r="G10423" s="34" t="n">
        <v>0.111979091460421</v>
      </c>
      <c r="H10423" s="34" t="n">
        <v>-0.0515766012618088</v>
      </c>
      <c r="I10423" s="34" t="n">
        <v>-0.460591353163805</v>
      </c>
      <c r="J10423" s="35" t="n">
        <v>8.9</v>
      </c>
      <c r="K10423" s="6" t="n">
        <v>0</v>
      </c>
      <c r="L10423" s="35" t="n">
        <v>-1</v>
      </c>
      <c r="M10423" s="6" t="str">
        <f aca="false">IF(I10423&lt;=0,"Below 0%",IF(I10423&lt;=0.05,"0-5%",IF(I10423&lt;=0.1,"5-10%",IF(I10423&lt;=0.2,"10-20%",IF(I10423&lt;=0.4,"20-40%","Above 40%")))))</f>
        <v>Below 0%</v>
      </c>
      <c r="N10423" s="6" t="str">
        <f aca="false">IF(AND(H10423&gt;=Summary!$B$25,I10423&gt;=Summary!$B$26,I10423&lt;=Summary!$B$27,J10423&gt;=Summary!$B$28,J10423&lt;=Summary!$B$29,F10423*J10423&gt;1),"Yes","No")</f>
        <v>No</v>
      </c>
    </row>
    <row r="10424" customFormat="false" ht="15" hidden="false" customHeight="false" outlineLevel="0" collapsed="false">
      <c r="A10424" s="6" t="s">
        <v>157</v>
      </c>
      <c r="B10424" s="45" t="n">
        <v>44835</v>
      </c>
      <c r="C10424" s="6" t="s">
        <v>179</v>
      </c>
      <c r="D10424" s="6" t="s">
        <v>173</v>
      </c>
      <c r="E10424" s="6" t="s">
        <v>187</v>
      </c>
      <c r="F10424" s="34" t="n">
        <v>0.419270545244217</v>
      </c>
      <c r="G10424" s="34" t="n">
        <v>0.436684885167531</v>
      </c>
      <c r="H10424" s="34" t="n">
        <v>-0.017414339923314</v>
      </c>
      <c r="I10424" s="34" t="n">
        <v>-0.0398785039620346</v>
      </c>
      <c r="J10424" s="35" t="n">
        <v>2.28</v>
      </c>
      <c r="K10424" s="6" t="n">
        <v>0</v>
      </c>
      <c r="L10424" s="35" t="n">
        <v>-1</v>
      </c>
      <c r="M10424" s="6" t="str">
        <f aca="false">IF(I10424&lt;=0,"Below 0%",IF(I10424&lt;=0.05,"0-5%",IF(I10424&lt;=0.1,"5-10%",IF(I10424&lt;=0.2,"10-20%",IF(I10424&lt;=0.4,"20-40%","Above 40%")))))</f>
        <v>Below 0%</v>
      </c>
      <c r="N10424" s="6" t="str">
        <f aca="false">IF(AND(H10424&gt;=Summary!$B$25,I10424&gt;=Summary!$B$26,I10424&lt;=Summary!$B$27,J10424&gt;=Summary!$B$28,J10424&lt;=Summary!$B$29,F10424*J10424&gt;1),"Yes","No")</f>
        <v>No</v>
      </c>
    </row>
    <row r="10425" customFormat="false" ht="15" hidden="false" customHeight="false" outlineLevel="0" collapsed="false">
      <c r="A10425" s="6" t="s">
        <v>157</v>
      </c>
      <c r="B10425" s="45" t="n">
        <v>44835</v>
      </c>
      <c r="C10425" s="6" t="s">
        <v>179</v>
      </c>
      <c r="D10425" s="6" t="s">
        <v>173</v>
      </c>
      <c r="E10425" s="6" t="s">
        <v>174</v>
      </c>
      <c r="F10425" s="34" t="n">
        <v>0.327362477779388</v>
      </c>
      <c r="G10425" s="34" t="n">
        <v>0.282852709710787</v>
      </c>
      <c r="H10425" s="34" t="n">
        <v>0.0445097680686014</v>
      </c>
      <c r="I10425" s="34" t="n">
        <v>0.157360232165045</v>
      </c>
      <c r="J10425" s="35" t="n">
        <v>3.52</v>
      </c>
      <c r="K10425" s="6" t="n">
        <v>0</v>
      </c>
      <c r="L10425" s="35" t="n">
        <v>-1</v>
      </c>
      <c r="M10425" s="6" t="str">
        <f aca="false">IF(I10425&lt;=0,"Below 0%",IF(I10425&lt;=0.05,"0-5%",IF(I10425&lt;=0.1,"5-10%",IF(I10425&lt;=0.2,"10-20%",IF(I10425&lt;=0.4,"20-40%","Above 40%")))))</f>
        <v>10-20%</v>
      </c>
      <c r="N10425" s="6" t="str">
        <f aca="false">IF(AND(H10425&gt;=Summary!$B$25,I10425&gt;=Summary!$B$26,I10425&lt;=Summary!$B$27,J10425&gt;=Summary!$B$28,J10425&lt;=Summary!$B$29,F10425*J10425&gt;1),"Yes","No")</f>
        <v>Yes</v>
      </c>
    </row>
    <row r="10426" customFormat="false" ht="15" hidden="false" customHeight="false" outlineLevel="0" collapsed="false">
      <c r="A10426" s="6" t="s">
        <v>157</v>
      </c>
      <c r="B10426" s="45" t="n">
        <v>44835</v>
      </c>
      <c r="C10426" s="6" t="s">
        <v>179</v>
      </c>
      <c r="D10426" s="6" t="s">
        <v>173</v>
      </c>
      <c r="E10426" s="6" t="s">
        <v>177</v>
      </c>
      <c r="F10426" s="34" t="n">
        <v>0.253367006778717</v>
      </c>
      <c r="G10426" s="34" t="n">
        <v>0.280462405121682</v>
      </c>
      <c r="H10426" s="34" t="n">
        <v>-0.0270953983429648</v>
      </c>
      <c r="I10426" s="34" t="n">
        <v>-0.0966097339542146</v>
      </c>
      <c r="J10426" s="35" t="n">
        <v>3.55</v>
      </c>
      <c r="K10426" s="6" t="n">
        <v>1</v>
      </c>
      <c r="L10426" s="35" t="n">
        <v>2.55</v>
      </c>
      <c r="M10426" s="6" t="str">
        <f aca="false">IF(I10426&lt;=0,"Below 0%",IF(I10426&lt;=0.05,"0-5%",IF(I10426&lt;=0.1,"5-10%",IF(I10426&lt;=0.2,"10-20%",IF(I10426&lt;=0.4,"20-40%","Above 40%")))))</f>
        <v>Below 0%</v>
      </c>
      <c r="N10426" s="6" t="str">
        <f aca="false">IF(AND(H10426&gt;=Summary!$B$25,I10426&gt;=Summary!$B$26,I10426&lt;=Summary!$B$27,J10426&gt;=Summary!$B$28,J10426&lt;=Summary!$B$29,F10426*J10426&gt;1),"Yes","No")</f>
        <v>No</v>
      </c>
    </row>
    <row r="10427" customFormat="false" ht="15" hidden="false" customHeight="false" outlineLevel="0" collapsed="false">
      <c r="A10427" s="6" t="s">
        <v>157</v>
      </c>
      <c r="B10427" s="45" t="n">
        <v>44835</v>
      </c>
      <c r="C10427" s="6" t="s">
        <v>189</v>
      </c>
      <c r="D10427" s="6" t="s">
        <v>203</v>
      </c>
      <c r="E10427" s="6" t="s">
        <v>187</v>
      </c>
      <c r="F10427" s="34" t="n">
        <v>0.610294282436371</v>
      </c>
      <c r="G10427" s="34" t="n">
        <v>0.494534857767984</v>
      </c>
      <c r="H10427" s="34" t="n">
        <v>0.115759424668387</v>
      </c>
      <c r="I10427" s="34" t="n">
        <v>0.23407738170541</v>
      </c>
      <c r="J10427" s="35" t="n">
        <v>2.02</v>
      </c>
      <c r="K10427" s="6" t="n">
        <v>1</v>
      </c>
      <c r="L10427" s="35" t="n">
        <v>1.02</v>
      </c>
      <c r="M10427" s="6" t="str">
        <f aca="false">IF(I10427&lt;=0,"Below 0%",IF(I10427&lt;=0.05,"0-5%",IF(I10427&lt;=0.1,"5-10%",IF(I10427&lt;=0.2,"10-20%",IF(I10427&lt;=0.4,"20-40%","Above 40%")))))</f>
        <v>20-40%</v>
      </c>
      <c r="N10427" s="6" t="str">
        <f aca="false">IF(AND(H10427&gt;=Summary!$B$25,I10427&gt;=Summary!$B$26,I10427&lt;=Summary!$B$27,J10427&gt;=Summary!$B$28,J10427&lt;=Summary!$B$29,F10427*J10427&gt;1),"Yes","No")</f>
        <v>Yes</v>
      </c>
    </row>
    <row r="10428" customFormat="false" ht="15" hidden="false" customHeight="false" outlineLevel="0" collapsed="false">
      <c r="A10428" s="6" t="s">
        <v>157</v>
      </c>
      <c r="B10428" s="45" t="n">
        <v>44835</v>
      </c>
      <c r="C10428" s="6" t="s">
        <v>189</v>
      </c>
      <c r="D10428" s="6" t="s">
        <v>203</v>
      </c>
      <c r="E10428" s="6" t="s">
        <v>174</v>
      </c>
      <c r="F10428" s="34" t="n">
        <v>0.163538306951523</v>
      </c>
      <c r="G10428" s="34" t="n">
        <v>0.273687784298994</v>
      </c>
      <c r="H10428" s="34" t="n">
        <v>-0.110149477347471</v>
      </c>
      <c r="I10428" s="34" t="n">
        <v>-0.402463988773195</v>
      </c>
      <c r="J10428" s="35" t="n">
        <v>3.65</v>
      </c>
      <c r="K10428" s="6" t="n">
        <v>0</v>
      </c>
      <c r="L10428" s="35" t="n">
        <v>-1</v>
      </c>
      <c r="M10428" s="6" t="str">
        <f aca="false">IF(I10428&lt;=0,"Below 0%",IF(I10428&lt;=0.05,"0-5%",IF(I10428&lt;=0.1,"5-10%",IF(I10428&lt;=0.2,"10-20%",IF(I10428&lt;=0.4,"20-40%","Above 40%")))))</f>
        <v>Below 0%</v>
      </c>
      <c r="N10428" s="6" t="str">
        <f aca="false">IF(AND(H10428&gt;=Summary!$B$25,I10428&gt;=Summary!$B$26,I10428&lt;=Summary!$B$27,J10428&gt;=Summary!$B$28,J10428&lt;=Summary!$B$29,F10428*J10428&gt;1),"Yes","No")</f>
        <v>No</v>
      </c>
    </row>
    <row r="10429" customFormat="false" ht="15" hidden="false" customHeight="false" outlineLevel="0" collapsed="false">
      <c r="A10429" s="6" t="s">
        <v>157</v>
      </c>
      <c r="B10429" s="45" t="n">
        <v>44835</v>
      </c>
      <c r="C10429" s="6" t="s">
        <v>189</v>
      </c>
      <c r="D10429" s="6" t="s">
        <v>203</v>
      </c>
      <c r="E10429" s="6" t="s">
        <v>177</v>
      </c>
      <c r="F10429" s="34" t="n">
        <v>0.226167395710945</v>
      </c>
      <c r="G10429" s="34" t="n">
        <v>0.231777357933023</v>
      </c>
      <c r="H10429" s="34" t="n">
        <v>-0.00560996222207741</v>
      </c>
      <c r="I10429" s="34" t="n">
        <v>-0.0242040994517615</v>
      </c>
      <c r="J10429" s="35" t="n">
        <v>4.31</v>
      </c>
      <c r="K10429" s="6" t="n">
        <v>0</v>
      </c>
      <c r="L10429" s="35" t="n">
        <v>-1</v>
      </c>
      <c r="M10429" s="6" t="str">
        <f aca="false">IF(I10429&lt;=0,"Below 0%",IF(I10429&lt;=0.05,"0-5%",IF(I10429&lt;=0.1,"5-10%",IF(I10429&lt;=0.2,"10-20%",IF(I10429&lt;=0.4,"20-40%","Above 40%")))))</f>
        <v>Below 0%</v>
      </c>
      <c r="N10429" s="6" t="str">
        <f aca="false">IF(AND(H10429&gt;=Summary!$B$25,I10429&gt;=Summary!$B$26,I10429&lt;=Summary!$B$27,J10429&gt;=Summary!$B$28,J10429&lt;=Summary!$B$29,F10429*J10429&gt;1),"Yes","No")</f>
        <v>No</v>
      </c>
    </row>
    <row r="10430" customFormat="false" ht="15" hidden="false" customHeight="false" outlineLevel="0" collapsed="false">
      <c r="A10430" s="6" t="s">
        <v>157</v>
      </c>
      <c r="B10430" s="45" t="n">
        <v>44836</v>
      </c>
      <c r="C10430" s="6" t="s">
        <v>205</v>
      </c>
      <c r="D10430" s="6" t="s">
        <v>182</v>
      </c>
      <c r="E10430" s="6" t="s">
        <v>187</v>
      </c>
      <c r="F10430" s="34" t="n">
        <v>0.438085615634918</v>
      </c>
      <c r="G10430" s="34" t="n">
        <v>0.404454267256035</v>
      </c>
      <c r="H10430" s="34" t="n">
        <v>0.0336313483788828</v>
      </c>
      <c r="I10430" s="34" t="n">
        <v>0.0831524132680068</v>
      </c>
      <c r="J10430" s="35" t="n">
        <v>2.48</v>
      </c>
      <c r="K10430" s="6" t="n">
        <v>0</v>
      </c>
      <c r="L10430" s="35" t="n">
        <v>-1</v>
      </c>
      <c r="M10430" s="6" t="str">
        <f aca="false">IF(I10430&lt;=0,"Below 0%",IF(I10430&lt;=0.05,"0-5%",IF(I10430&lt;=0.1,"5-10%",IF(I10430&lt;=0.2,"10-20%",IF(I10430&lt;=0.4,"20-40%","Above 40%")))))</f>
        <v>5-10%</v>
      </c>
      <c r="N10430" s="6" t="str">
        <f aca="false">IF(AND(H10430&gt;=Summary!$B$25,I10430&gt;=Summary!$B$26,I10430&lt;=Summary!$B$27,J10430&gt;=Summary!$B$28,J10430&lt;=Summary!$B$29,F10430*J10430&gt;1),"Yes","No")</f>
        <v>No</v>
      </c>
    </row>
    <row r="10431" customFormat="false" ht="15" hidden="false" customHeight="false" outlineLevel="0" collapsed="false">
      <c r="A10431" s="6" t="s">
        <v>157</v>
      </c>
      <c r="B10431" s="45" t="n">
        <v>44836</v>
      </c>
      <c r="C10431" s="6" t="s">
        <v>205</v>
      </c>
      <c r="D10431" s="6" t="s">
        <v>182</v>
      </c>
      <c r="E10431" s="6" t="s">
        <v>174</v>
      </c>
      <c r="F10431" s="34" t="n">
        <v>0.326119363307953</v>
      </c>
      <c r="G10431" s="34" t="n">
        <v>0.274056443386603</v>
      </c>
      <c r="H10431" s="34" t="n">
        <v>0.0520629199213497</v>
      </c>
      <c r="I10431" s="34" t="n">
        <v>0.189971522938821</v>
      </c>
      <c r="J10431" s="35" t="n">
        <v>3.66</v>
      </c>
      <c r="K10431" s="6" t="n">
        <v>1</v>
      </c>
      <c r="L10431" s="35" t="n">
        <v>2.66</v>
      </c>
      <c r="M10431" s="6" t="str">
        <f aca="false">IF(I10431&lt;=0,"Below 0%",IF(I10431&lt;=0.05,"0-5%",IF(I10431&lt;=0.1,"5-10%",IF(I10431&lt;=0.2,"10-20%",IF(I10431&lt;=0.4,"20-40%","Above 40%")))))</f>
        <v>10-20%</v>
      </c>
      <c r="N10431" s="6" t="str">
        <f aca="false">IF(AND(H10431&gt;=Summary!$B$25,I10431&gt;=Summary!$B$26,I10431&lt;=Summary!$B$27,J10431&gt;=Summary!$B$28,J10431&lt;=Summary!$B$29,F10431*J10431&gt;1),"Yes","No")</f>
        <v>Yes</v>
      </c>
    </row>
    <row r="10432" customFormat="false" ht="15" hidden="false" customHeight="false" outlineLevel="0" collapsed="false">
      <c r="A10432" s="6" t="s">
        <v>157</v>
      </c>
      <c r="B10432" s="45" t="n">
        <v>44836</v>
      </c>
      <c r="C10432" s="6" t="s">
        <v>205</v>
      </c>
      <c r="D10432" s="6" t="s">
        <v>182</v>
      </c>
      <c r="E10432" s="6" t="s">
        <v>177</v>
      </c>
      <c r="F10432" s="34" t="n">
        <v>0.235795021057129</v>
      </c>
      <c r="G10432" s="34" t="n">
        <v>0.321489289357361</v>
      </c>
      <c r="H10432" s="34" t="n">
        <v>-0.0856942683002325</v>
      </c>
      <c r="I10432" s="34" t="n">
        <v>-0.266554038150168</v>
      </c>
      <c r="J10432" s="35" t="n">
        <v>3.12</v>
      </c>
      <c r="K10432" s="6" t="n">
        <v>0</v>
      </c>
      <c r="L10432" s="35" t="n">
        <v>-1</v>
      </c>
      <c r="M10432" s="6" t="str">
        <f aca="false">IF(I10432&lt;=0,"Below 0%",IF(I10432&lt;=0.05,"0-5%",IF(I10432&lt;=0.1,"5-10%",IF(I10432&lt;=0.2,"10-20%",IF(I10432&lt;=0.4,"20-40%","Above 40%")))))</f>
        <v>Below 0%</v>
      </c>
      <c r="N10432" s="6" t="str">
        <f aca="false">IF(AND(H10432&gt;=Summary!$B$25,I10432&gt;=Summary!$B$26,I10432&lt;=Summary!$B$27,J10432&gt;=Summary!$B$28,J10432&lt;=Summary!$B$29,F10432*J10432&gt;1),"Yes","No")</f>
        <v>No</v>
      </c>
    </row>
    <row r="10433" customFormat="false" ht="15" hidden="false" customHeight="false" outlineLevel="0" collapsed="false">
      <c r="A10433" s="6" t="s">
        <v>157</v>
      </c>
      <c r="B10433" s="45" t="n">
        <v>44836</v>
      </c>
      <c r="C10433" s="6" t="s">
        <v>194</v>
      </c>
      <c r="D10433" s="6" t="s">
        <v>176</v>
      </c>
      <c r="E10433" s="6" t="s">
        <v>187</v>
      </c>
      <c r="F10433" s="34" t="n">
        <v>0.824411690235138</v>
      </c>
      <c r="G10433" s="34" t="n">
        <v>0.723447922011288</v>
      </c>
      <c r="H10433" s="34" t="n">
        <v>0.10096376822385</v>
      </c>
      <c r="I10433" s="34" t="n">
        <v>0.139559137778925</v>
      </c>
      <c r="J10433" s="35" t="n">
        <v>1.4</v>
      </c>
      <c r="K10433" s="6" t="n">
        <v>1</v>
      </c>
      <c r="L10433" s="35" t="n">
        <v>0.4</v>
      </c>
      <c r="M10433" s="6" t="str">
        <f aca="false">IF(I10433&lt;=0,"Below 0%",IF(I10433&lt;=0.05,"0-5%",IF(I10433&lt;=0.1,"5-10%",IF(I10433&lt;=0.2,"10-20%",IF(I10433&lt;=0.4,"20-40%","Above 40%")))))</f>
        <v>10-20%</v>
      </c>
      <c r="N10433" s="6" t="str">
        <f aca="false">IF(AND(H10433&gt;=Summary!$B$25,I10433&gt;=Summary!$B$26,I10433&lt;=Summary!$B$27,J10433&gt;=Summary!$B$28,J10433&lt;=Summary!$B$29,F10433*J10433&gt;1),"Yes","No")</f>
        <v>No</v>
      </c>
    </row>
    <row r="10434" customFormat="false" ht="15" hidden="false" customHeight="false" outlineLevel="0" collapsed="false">
      <c r="A10434" s="6" t="s">
        <v>157</v>
      </c>
      <c r="B10434" s="45" t="n">
        <v>44836</v>
      </c>
      <c r="C10434" s="6" t="s">
        <v>194</v>
      </c>
      <c r="D10434" s="6" t="s">
        <v>176</v>
      </c>
      <c r="E10434" s="6" t="s">
        <v>174</v>
      </c>
      <c r="F10434" s="34" t="n">
        <v>0.104428574442864</v>
      </c>
      <c r="G10434" s="34" t="n">
        <v>0.168804515135967</v>
      </c>
      <c r="H10434" s="34" t="n">
        <v>-0.0643759406931037</v>
      </c>
      <c r="I10434" s="34" t="n">
        <v>-0.381363855352155</v>
      </c>
      <c r="J10434" s="35" t="n">
        <v>6</v>
      </c>
      <c r="K10434" s="6" t="n">
        <v>0</v>
      </c>
      <c r="L10434" s="35" t="n">
        <v>-1</v>
      </c>
      <c r="M10434" s="6" t="str">
        <f aca="false">IF(I10434&lt;=0,"Below 0%",IF(I10434&lt;=0.05,"0-5%",IF(I10434&lt;=0.1,"5-10%",IF(I10434&lt;=0.2,"10-20%",IF(I10434&lt;=0.4,"20-40%","Above 40%")))))</f>
        <v>Below 0%</v>
      </c>
      <c r="N10434" s="6" t="str">
        <f aca="false">IF(AND(H10434&gt;=Summary!$B$25,I10434&gt;=Summary!$B$26,I10434&lt;=Summary!$B$27,J10434&gt;=Summary!$B$28,J10434&lt;=Summary!$B$29,F10434*J10434&gt;1),"Yes","No")</f>
        <v>No</v>
      </c>
    </row>
    <row r="10435" customFormat="false" ht="15" hidden="false" customHeight="false" outlineLevel="0" collapsed="false">
      <c r="A10435" s="6" t="s">
        <v>157</v>
      </c>
      <c r="B10435" s="45" t="n">
        <v>44836</v>
      </c>
      <c r="C10435" s="6" t="s">
        <v>194</v>
      </c>
      <c r="D10435" s="6" t="s">
        <v>176</v>
      </c>
      <c r="E10435" s="6" t="s">
        <v>177</v>
      </c>
      <c r="F10435" s="34" t="n">
        <v>0.0711597725749016</v>
      </c>
      <c r="G10435" s="34" t="n">
        <v>0.107747562852745</v>
      </c>
      <c r="H10435" s="34" t="n">
        <v>-0.0365877902778434</v>
      </c>
      <c r="I10435" s="34" t="n">
        <v>-0.339569539292937</v>
      </c>
      <c r="J10435" s="35" t="n">
        <v>9.4</v>
      </c>
      <c r="K10435" s="6" t="n">
        <v>0</v>
      </c>
      <c r="L10435" s="35" t="n">
        <v>-1</v>
      </c>
      <c r="M10435" s="6" t="str">
        <f aca="false">IF(I10435&lt;=0,"Below 0%",IF(I10435&lt;=0.05,"0-5%",IF(I10435&lt;=0.1,"5-10%",IF(I10435&lt;=0.2,"10-20%",IF(I10435&lt;=0.4,"20-40%","Above 40%")))))</f>
        <v>Below 0%</v>
      </c>
      <c r="N10435" s="6" t="str">
        <f aca="false">IF(AND(H10435&gt;=Summary!$B$25,I10435&gt;=Summary!$B$26,I10435&lt;=Summary!$B$27,J10435&gt;=Summary!$B$28,J10435&lt;=Summary!$B$29,F10435*J10435&gt;1),"Yes","No")</f>
        <v>No</v>
      </c>
    </row>
    <row r="10436" customFormat="false" ht="15" hidden="false" customHeight="false" outlineLevel="0" collapsed="false">
      <c r="A10436" s="6" t="s">
        <v>157</v>
      </c>
      <c r="B10436" s="45" t="n">
        <v>44837</v>
      </c>
      <c r="C10436" s="6" t="s">
        <v>195</v>
      </c>
      <c r="D10436" s="6" t="s">
        <v>207</v>
      </c>
      <c r="E10436" s="6" t="s">
        <v>187</v>
      </c>
      <c r="F10436" s="34" t="n">
        <v>0.562539279460907</v>
      </c>
      <c r="G10436" s="34" t="n">
        <v>0.547140381282496</v>
      </c>
      <c r="H10436" s="34" t="n">
        <v>0.0153988981784113</v>
      </c>
      <c r="I10436" s="34" t="n">
        <v>0.0281443276811635</v>
      </c>
      <c r="J10436" s="35" t="n">
        <v>1.8</v>
      </c>
      <c r="K10436" s="6" t="n">
        <v>1</v>
      </c>
      <c r="L10436" s="35" t="n">
        <v>0.8</v>
      </c>
      <c r="M10436" s="6" t="str">
        <f aca="false">IF(I10436&lt;=0,"Below 0%",IF(I10436&lt;=0.05,"0-5%",IF(I10436&lt;=0.1,"5-10%",IF(I10436&lt;=0.2,"10-20%",IF(I10436&lt;=0.4,"20-40%","Above 40%")))))</f>
        <v>0-5%</v>
      </c>
      <c r="N10436" s="6" t="str">
        <f aca="false">IF(AND(H10436&gt;=Summary!$B$25,I10436&gt;=Summary!$B$26,I10436&lt;=Summary!$B$27,J10436&gt;=Summary!$B$28,J10436&lt;=Summary!$B$29,F10436*J10436&gt;1),"Yes","No")</f>
        <v>No</v>
      </c>
    </row>
    <row r="10437" customFormat="false" ht="15" hidden="false" customHeight="false" outlineLevel="0" collapsed="false">
      <c r="A10437" s="6" t="s">
        <v>157</v>
      </c>
      <c r="B10437" s="45" t="n">
        <v>44837</v>
      </c>
      <c r="C10437" s="6" t="s">
        <v>195</v>
      </c>
      <c r="D10437" s="6" t="s">
        <v>207</v>
      </c>
      <c r="E10437" s="6" t="s">
        <v>174</v>
      </c>
      <c r="F10437" s="34" t="n">
        <v>0.275799244642258</v>
      </c>
      <c r="G10437" s="34" t="n">
        <v>0.234488734835355</v>
      </c>
      <c r="H10437" s="34" t="n">
        <v>0.0413105098069024</v>
      </c>
      <c r="I10437" s="34" t="n">
        <v>0.176172684098911</v>
      </c>
      <c r="J10437" s="35" t="n">
        <v>4.2</v>
      </c>
      <c r="K10437" s="6" t="n">
        <v>0</v>
      </c>
      <c r="L10437" s="35" t="n">
        <v>-1</v>
      </c>
      <c r="M10437" s="6" t="str">
        <f aca="false">IF(I10437&lt;=0,"Below 0%",IF(I10437&lt;=0.05,"0-5%",IF(I10437&lt;=0.1,"5-10%",IF(I10437&lt;=0.2,"10-20%",IF(I10437&lt;=0.4,"20-40%","Above 40%")))))</f>
        <v>10-20%</v>
      </c>
      <c r="N10437" s="6" t="str">
        <f aca="false">IF(AND(H10437&gt;=Summary!$B$25,I10437&gt;=Summary!$B$26,I10437&lt;=Summary!$B$27,J10437&gt;=Summary!$B$28,J10437&lt;=Summary!$B$29,F10437*J10437&gt;1),"Yes","No")</f>
        <v>Yes</v>
      </c>
    </row>
    <row r="10438" customFormat="false" ht="15" hidden="false" customHeight="false" outlineLevel="0" collapsed="false">
      <c r="A10438" s="6" t="s">
        <v>157</v>
      </c>
      <c r="B10438" s="45" t="n">
        <v>44837</v>
      </c>
      <c r="C10438" s="6" t="s">
        <v>195</v>
      </c>
      <c r="D10438" s="6" t="s">
        <v>207</v>
      </c>
      <c r="E10438" s="6" t="s">
        <v>177</v>
      </c>
      <c r="F10438" s="34" t="n">
        <v>0.161661446094513</v>
      </c>
      <c r="G10438" s="34" t="n">
        <v>0.218370883882149</v>
      </c>
      <c r="H10438" s="34" t="n">
        <v>-0.0567094377876361</v>
      </c>
      <c r="I10438" s="34" t="n">
        <v>-0.259693219075127</v>
      </c>
      <c r="J10438" s="35" t="n">
        <v>4.51</v>
      </c>
      <c r="K10438" s="6" t="n">
        <v>0</v>
      </c>
      <c r="L10438" s="35" t="n">
        <v>-1</v>
      </c>
      <c r="M10438" s="6" t="str">
        <f aca="false">IF(I10438&lt;=0,"Below 0%",IF(I10438&lt;=0.05,"0-5%",IF(I10438&lt;=0.1,"5-10%",IF(I10438&lt;=0.2,"10-20%",IF(I10438&lt;=0.4,"20-40%","Above 40%")))))</f>
        <v>Below 0%</v>
      </c>
      <c r="N10438" s="6" t="str">
        <f aca="false">IF(AND(H10438&gt;=Summary!$B$25,I10438&gt;=Summary!$B$26,I10438&lt;=Summary!$B$27,J10438&gt;=Summary!$B$28,J10438&lt;=Summary!$B$29,F10438*J10438&gt;1),"Yes","No")</f>
        <v>No</v>
      </c>
    </row>
    <row r="10439" customFormat="false" ht="15" hidden="false" customHeight="false" outlineLevel="0" collapsed="false">
      <c r="A10439" s="6" t="s">
        <v>157</v>
      </c>
      <c r="B10439" s="45" t="n">
        <v>44842</v>
      </c>
      <c r="C10439" s="6" t="s">
        <v>199</v>
      </c>
      <c r="D10439" s="6" t="s">
        <v>195</v>
      </c>
      <c r="E10439" s="6" t="s">
        <v>187</v>
      </c>
      <c r="F10439" s="34" t="n">
        <v>0.373302340507507</v>
      </c>
      <c r="G10439" s="34" t="n">
        <v>0.274886373027023</v>
      </c>
      <c r="H10439" s="34" t="n">
        <v>0.0984159674804848</v>
      </c>
      <c r="I10439" s="34" t="n">
        <v>0.358024177032632</v>
      </c>
      <c r="J10439" s="35" t="n">
        <v>3.65</v>
      </c>
      <c r="K10439" s="6" t="n">
        <v>1</v>
      </c>
      <c r="L10439" s="35" t="n">
        <v>2.65</v>
      </c>
      <c r="M10439" s="6" t="str">
        <f aca="false">IF(I10439&lt;=0,"Below 0%",IF(I10439&lt;=0.05,"0-5%",IF(I10439&lt;=0.1,"5-10%",IF(I10439&lt;=0.2,"10-20%",IF(I10439&lt;=0.4,"20-40%","Above 40%")))))</f>
        <v>20-40%</v>
      </c>
      <c r="N10439" s="6" t="str">
        <f aca="false">IF(AND(H10439&gt;=Summary!$B$25,I10439&gt;=Summary!$B$26,I10439&lt;=Summary!$B$27,J10439&gt;=Summary!$B$28,J10439&lt;=Summary!$B$29,F10439*J10439&gt;1),"Yes","No")</f>
        <v>Yes</v>
      </c>
    </row>
    <row r="10440" customFormat="false" ht="15" hidden="false" customHeight="false" outlineLevel="0" collapsed="false">
      <c r="A10440" s="6" t="s">
        <v>157</v>
      </c>
      <c r="B10440" s="45" t="n">
        <v>44842</v>
      </c>
      <c r="C10440" s="6" t="s">
        <v>199</v>
      </c>
      <c r="D10440" s="6" t="s">
        <v>195</v>
      </c>
      <c r="E10440" s="6" t="s">
        <v>174</v>
      </c>
      <c r="F10440" s="34" t="n">
        <v>0.235507041215897</v>
      </c>
      <c r="G10440" s="34" t="n">
        <v>0.260606561441203</v>
      </c>
      <c r="H10440" s="34" t="n">
        <v>-0.0250995202253066</v>
      </c>
      <c r="I10440" s="34" t="n">
        <v>-0.0963119273993008</v>
      </c>
      <c r="J10440" s="35" t="n">
        <v>3.85</v>
      </c>
      <c r="K10440" s="6" t="n">
        <v>0</v>
      </c>
      <c r="L10440" s="35" t="n">
        <v>-1</v>
      </c>
      <c r="M10440" s="6" t="str">
        <f aca="false">IF(I10440&lt;=0,"Below 0%",IF(I10440&lt;=0.05,"0-5%",IF(I10440&lt;=0.1,"5-10%",IF(I10440&lt;=0.2,"10-20%",IF(I10440&lt;=0.4,"20-40%","Above 40%")))))</f>
        <v>Below 0%</v>
      </c>
      <c r="N10440" s="6" t="str">
        <f aca="false">IF(AND(H10440&gt;=Summary!$B$25,I10440&gt;=Summary!$B$26,I10440&lt;=Summary!$B$27,J10440&gt;=Summary!$B$28,J10440&lt;=Summary!$B$29,F10440*J10440&gt;1),"Yes","No")</f>
        <v>No</v>
      </c>
    </row>
    <row r="10441" customFormat="false" ht="15" hidden="false" customHeight="false" outlineLevel="0" collapsed="false">
      <c r="A10441" s="6" t="s">
        <v>157</v>
      </c>
      <c r="B10441" s="45" t="n">
        <v>44842</v>
      </c>
      <c r="C10441" s="6" t="s">
        <v>199</v>
      </c>
      <c r="D10441" s="6" t="s">
        <v>195</v>
      </c>
      <c r="E10441" s="6" t="s">
        <v>177</v>
      </c>
      <c r="F10441" s="34" t="n">
        <v>0.391190618276596</v>
      </c>
      <c r="G10441" s="34" t="n">
        <v>0.464507065531774</v>
      </c>
      <c r="H10441" s="34" t="n">
        <v>-0.0733164472551782</v>
      </c>
      <c r="I10441" s="34" t="n">
        <v>-0.157837098067054</v>
      </c>
      <c r="J10441" s="35" t="n">
        <v>2.16</v>
      </c>
      <c r="K10441" s="6" t="n">
        <v>0</v>
      </c>
      <c r="L10441" s="35" t="n">
        <v>-1</v>
      </c>
      <c r="M10441" s="6" t="str">
        <f aca="false">IF(I10441&lt;=0,"Below 0%",IF(I10441&lt;=0.05,"0-5%",IF(I10441&lt;=0.1,"5-10%",IF(I10441&lt;=0.2,"10-20%",IF(I10441&lt;=0.4,"20-40%","Above 40%")))))</f>
        <v>Below 0%</v>
      </c>
      <c r="N10441" s="6" t="str">
        <f aca="false">IF(AND(H10441&gt;=Summary!$B$25,I10441&gt;=Summary!$B$26,I10441&lt;=Summary!$B$27,J10441&gt;=Summary!$B$28,J10441&lt;=Summary!$B$29,F10441*J10441&gt;1),"Yes","No")</f>
        <v>No</v>
      </c>
    </row>
    <row r="10442" customFormat="false" ht="15" hidden="false" customHeight="false" outlineLevel="0" collapsed="false">
      <c r="A10442" s="6" t="s">
        <v>157</v>
      </c>
      <c r="B10442" s="45" t="n">
        <v>44842</v>
      </c>
      <c r="C10442" s="6" t="s">
        <v>201</v>
      </c>
      <c r="D10442" s="6" t="s">
        <v>181</v>
      </c>
      <c r="E10442" s="6" t="s">
        <v>187</v>
      </c>
      <c r="F10442" s="34" t="n">
        <v>0.238590076565743</v>
      </c>
      <c r="G10442" s="34" t="n">
        <v>0.353457533061872</v>
      </c>
      <c r="H10442" s="34" t="n">
        <v>-0.114867456496129</v>
      </c>
      <c r="I10442" s="34" t="n">
        <v>-0.324982340880034</v>
      </c>
      <c r="J10442" s="35" t="n">
        <v>2.83</v>
      </c>
      <c r="K10442" s="6" t="n">
        <v>0</v>
      </c>
      <c r="L10442" s="35" t="n">
        <v>-1</v>
      </c>
      <c r="M10442" s="6" t="str">
        <f aca="false">IF(I10442&lt;=0,"Below 0%",IF(I10442&lt;=0.05,"0-5%",IF(I10442&lt;=0.1,"5-10%",IF(I10442&lt;=0.2,"10-20%",IF(I10442&lt;=0.4,"20-40%","Above 40%")))))</f>
        <v>Below 0%</v>
      </c>
      <c r="N10442" s="6" t="str">
        <f aca="false">IF(AND(H10442&gt;=Summary!$B$25,I10442&gt;=Summary!$B$26,I10442&lt;=Summary!$B$27,J10442&gt;=Summary!$B$28,J10442&lt;=Summary!$B$29,F10442*J10442&gt;1),"Yes","No")</f>
        <v>No</v>
      </c>
    </row>
    <row r="10443" customFormat="false" ht="15" hidden="false" customHeight="false" outlineLevel="0" collapsed="false">
      <c r="A10443" s="6" t="s">
        <v>157</v>
      </c>
      <c r="B10443" s="45" t="n">
        <v>44842</v>
      </c>
      <c r="C10443" s="6" t="s">
        <v>201</v>
      </c>
      <c r="D10443" s="6" t="s">
        <v>181</v>
      </c>
      <c r="E10443" s="6" t="s">
        <v>174</v>
      </c>
      <c r="F10443" s="34" t="n">
        <v>0.303614497184753</v>
      </c>
      <c r="G10443" s="34" t="n">
        <v>0.273301862995928</v>
      </c>
      <c r="H10443" s="34" t="n">
        <v>0.0303126341888254</v>
      </c>
      <c r="I10443" s="34" t="n">
        <v>0.11091265114895</v>
      </c>
      <c r="J10443" s="35" t="n">
        <v>3.66</v>
      </c>
      <c r="K10443" s="6" t="n">
        <v>0</v>
      </c>
      <c r="L10443" s="35" t="n">
        <v>-1</v>
      </c>
      <c r="M10443" s="6" t="str">
        <f aca="false">IF(I10443&lt;=0,"Below 0%",IF(I10443&lt;=0.05,"0-5%",IF(I10443&lt;=0.1,"5-10%",IF(I10443&lt;=0.2,"10-20%",IF(I10443&lt;=0.4,"20-40%","Above 40%")))))</f>
        <v>10-20%</v>
      </c>
      <c r="N10443" s="6" t="str">
        <f aca="false">IF(AND(H10443&gt;=Summary!$B$25,I10443&gt;=Summary!$B$26,I10443&lt;=Summary!$B$27,J10443&gt;=Summary!$B$28,J10443&lt;=Summary!$B$29,F10443*J10443&gt;1),"Yes","No")</f>
        <v>Yes</v>
      </c>
    </row>
    <row r="10444" customFormat="false" ht="15" hidden="false" customHeight="false" outlineLevel="0" collapsed="false">
      <c r="A10444" s="6" t="s">
        <v>157</v>
      </c>
      <c r="B10444" s="45" t="n">
        <v>44842</v>
      </c>
      <c r="C10444" s="6" t="s">
        <v>201</v>
      </c>
      <c r="D10444" s="6" t="s">
        <v>181</v>
      </c>
      <c r="E10444" s="6" t="s">
        <v>177</v>
      </c>
      <c r="F10444" s="34" t="n">
        <v>0.457795381546021</v>
      </c>
      <c r="G10444" s="34" t="n">
        <v>0.3732406039422</v>
      </c>
      <c r="H10444" s="34" t="n">
        <v>0.0845547776038202</v>
      </c>
      <c r="I10444" s="34" t="n">
        <v>0.226542280530964</v>
      </c>
      <c r="J10444" s="35" t="n">
        <v>2.68</v>
      </c>
      <c r="K10444" s="6" t="n">
        <v>1</v>
      </c>
      <c r="L10444" s="35" t="n">
        <v>1.68</v>
      </c>
      <c r="M10444" s="6" t="str">
        <f aca="false">IF(I10444&lt;=0,"Below 0%",IF(I10444&lt;=0.05,"0-5%",IF(I10444&lt;=0.1,"5-10%",IF(I10444&lt;=0.2,"10-20%",IF(I10444&lt;=0.4,"20-40%","Above 40%")))))</f>
        <v>20-40%</v>
      </c>
      <c r="N10444" s="6" t="str">
        <f aca="false">IF(AND(H10444&gt;=Summary!$B$25,I10444&gt;=Summary!$B$26,I10444&lt;=Summary!$B$27,J10444&gt;=Summary!$B$28,J10444&lt;=Summary!$B$29,F10444*J10444&gt;1),"Yes","No")</f>
        <v>Yes</v>
      </c>
    </row>
    <row r="10445" customFormat="false" ht="15" hidden="false" customHeight="false" outlineLevel="0" collapsed="false">
      <c r="A10445" s="6" t="s">
        <v>157</v>
      </c>
      <c r="B10445" s="45" t="n">
        <v>44842</v>
      </c>
      <c r="C10445" s="6" t="s">
        <v>190</v>
      </c>
      <c r="D10445" s="6" t="s">
        <v>203</v>
      </c>
      <c r="E10445" s="6" t="s">
        <v>187</v>
      </c>
      <c r="F10445" s="34" t="n">
        <v>0.680014669895172</v>
      </c>
      <c r="G10445" s="34" t="n">
        <v>0.692270647724537</v>
      </c>
      <c r="H10445" s="34" t="n">
        <v>-0.0122559778293644</v>
      </c>
      <c r="I10445" s="34" t="n">
        <v>-0.0177040264088175</v>
      </c>
      <c r="J10445" s="35" t="n">
        <v>1.44</v>
      </c>
      <c r="K10445" s="6" t="n">
        <v>1</v>
      </c>
      <c r="L10445" s="35" t="n">
        <v>0.44</v>
      </c>
      <c r="M10445" s="6" t="str">
        <f aca="false">IF(I10445&lt;=0,"Below 0%",IF(I10445&lt;=0.05,"0-5%",IF(I10445&lt;=0.1,"5-10%",IF(I10445&lt;=0.2,"10-20%",IF(I10445&lt;=0.4,"20-40%","Above 40%")))))</f>
        <v>Below 0%</v>
      </c>
      <c r="N10445" s="6" t="str">
        <f aca="false">IF(AND(H10445&gt;=Summary!$B$25,I10445&gt;=Summary!$B$26,I10445&lt;=Summary!$B$27,J10445&gt;=Summary!$B$28,J10445&lt;=Summary!$B$29,F10445*J10445&gt;1),"Yes","No")</f>
        <v>No</v>
      </c>
    </row>
    <row r="10446" customFormat="false" ht="15" hidden="false" customHeight="false" outlineLevel="0" collapsed="false">
      <c r="A10446" s="6" t="s">
        <v>157</v>
      </c>
      <c r="B10446" s="45" t="n">
        <v>44842</v>
      </c>
      <c r="C10446" s="6" t="s">
        <v>190</v>
      </c>
      <c r="D10446" s="6" t="s">
        <v>203</v>
      </c>
      <c r="E10446" s="6" t="s">
        <v>174</v>
      </c>
      <c r="F10446" s="34" t="n">
        <v>0.177036300301552</v>
      </c>
      <c r="G10446" s="34" t="n">
        <v>0.199373946544667</v>
      </c>
      <c r="H10446" s="34" t="n">
        <v>-0.0223376462431147</v>
      </c>
      <c r="I10446" s="34" t="n">
        <v>-0.112038943052724</v>
      </c>
      <c r="J10446" s="35" t="n">
        <v>5</v>
      </c>
      <c r="K10446" s="6" t="n">
        <v>0</v>
      </c>
      <c r="L10446" s="35" t="n">
        <v>-1</v>
      </c>
      <c r="M10446" s="6" t="str">
        <f aca="false">IF(I10446&lt;=0,"Below 0%",IF(I10446&lt;=0.05,"0-5%",IF(I10446&lt;=0.1,"5-10%",IF(I10446&lt;=0.2,"10-20%",IF(I10446&lt;=0.4,"20-40%","Above 40%")))))</f>
        <v>Below 0%</v>
      </c>
      <c r="N10446" s="6" t="str">
        <f aca="false">IF(AND(H10446&gt;=Summary!$B$25,I10446&gt;=Summary!$B$26,I10446&lt;=Summary!$B$27,J10446&gt;=Summary!$B$28,J10446&lt;=Summary!$B$29,F10446*J10446&gt;1),"Yes","No")</f>
        <v>No</v>
      </c>
    </row>
    <row r="10447" customFormat="false" ht="15" hidden="false" customHeight="false" outlineLevel="0" collapsed="false">
      <c r="A10447" s="6" t="s">
        <v>157</v>
      </c>
      <c r="B10447" s="45" t="n">
        <v>44842</v>
      </c>
      <c r="C10447" s="6" t="s">
        <v>190</v>
      </c>
      <c r="D10447" s="6" t="s">
        <v>203</v>
      </c>
      <c r="E10447" s="6" t="s">
        <v>177</v>
      </c>
      <c r="F10447" s="34" t="n">
        <v>0.142948985099793</v>
      </c>
      <c r="G10447" s="34" t="n">
        <v>0.108355405730797</v>
      </c>
      <c r="H10447" s="34" t="n">
        <v>0.0345935793689955</v>
      </c>
      <c r="I10447" s="34" t="n">
        <v>0.319260300265418</v>
      </c>
      <c r="J10447" s="35" t="n">
        <v>9.2</v>
      </c>
      <c r="K10447" s="6" t="n">
        <v>0</v>
      </c>
      <c r="L10447" s="35" t="n">
        <v>-1</v>
      </c>
      <c r="M10447" s="6" t="str">
        <f aca="false">IF(I10447&lt;=0,"Below 0%",IF(I10447&lt;=0.05,"0-5%",IF(I10447&lt;=0.1,"5-10%",IF(I10447&lt;=0.2,"10-20%",IF(I10447&lt;=0.4,"20-40%","Above 40%")))))</f>
        <v>20-40%</v>
      </c>
      <c r="N10447" s="6" t="str">
        <f aca="false">IF(AND(H10447&gt;=Summary!$B$25,I10447&gt;=Summary!$B$26,I10447&lt;=Summary!$B$27,J10447&gt;=Summary!$B$28,J10447&lt;=Summary!$B$29,F10447*J10447&gt;1),"Yes","No")</f>
        <v>No</v>
      </c>
    </row>
    <row r="10448" customFormat="false" ht="15" hidden="false" customHeight="false" outlineLevel="0" collapsed="false">
      <c r="A10448" s="6" t="s">
        <v>157</v>
      </c>
      <c r="B10448" s="45" t="n">
        <v>44842</v>
      </c>
      <c r="C10448" s="6" t="s">
        <v>194</v>
      </c>
      <c r="D10448" s="6" t="s">
        <v>179</v>
      </c>
      <c r="E10448" s="6" t="s">
        <v>187</v>
      </c>
      <c r="F10448" s="34" t="n">
        <v>0.869605898857117</v>
      </c>
      <c r="G10448" s="34" t="n">
        <v>0.872708039492243</v>
      </c>
      <c r="H10448" s="34" t="n">
        <v>-0.00310214063512582</v>
      </c>
      <c r="I10448" s="34" t="n">
        <v>-0.00355461448129968</v>
      </c>
      <c r="J10448" s="35" t="n">
        <v>1.14</v>
      </c>
      <c r="K10448" s="6" t="n">
        <v>1</v>
      </c>
      <c r="L10448" s="35" t="n">
        <v>0.14</v>
      </c>
      <c r="M10448" s="6" t="str">
        <f aca="false">IF(I10448&lt;=0,"Below 0%",IF(I10448&lt;=0.05,"0-5%",IF(I10448&lt;=0.1,"5-10%",IF(I10448&lt;=0.2,"10-20%",IF(I10448&lt;=0.4,"20-40%","Above 40%")))))</f>
        <v>Below 0%</v>
      </c>
      <c r="N10448" s="6" t="str">
        <f aca="false">IF(AND(H10448&gt;=Summary!$B$25,I10448&gt;=Summary!$B$26,I10448&lt;=Summary!$B$27,J10448&gt;=Summary!$B$28,J10448&lt;=Summary!$B$29,F10448*J10448&gt;1),"Yes","No")</f>
        <v>No</v>
      </c>
    </row>
    <row r="10449" customFormat="false" ht="15" hidden="false" customHeight="false" outlineLevel="0" collapsed="false">
      <c r="A10449" s="6" t="s">
        <v>157</v>
      </c>
      <c r="B10449" s="45" t="n">
        <v>44842</v>
      </c>
      <c r="C10449" s="6" t="s">
        <v>194</v>
      </c>
      <c r="D10449" s="6" t="s">
        <v>179</v>
      </c>
      <c r="E10449" s="6" t="s">
        <v>174</v>
      </c>
      <c r="F10449" s="34" t="n">
        <v>0.0673918798565865</v>
      </c>
      <c r="G10449" s="34" t="n">
        <v>0.090444287729196</v>
      </c>
      <c r="H10449" s="34" t="n">
        <v>-0.0230524078726096</v>
      </c>
      <c r="I10449" s="34" t="n">
        <v>-0.254879644158755</v>
      </c>
      <c r="J10449" s="35" t="n">
        <v>11</v>
      </c>
      <c r="K10449" s="6" t="n">
        <v>0</v>
      </c>
      <c r="L10449" s="35" t="n">
        <v>-1</v>
      </c>
      <c r="M10449" s="6" t="str">
        <f aca="false">IF(I10449&lt;=0,"Below 0%",IF(I10449&lt;=0.05,"0-5%",IF(I10449&lt;=0.1,"5-10%",IF(I10449&lt;=0.2,"10-20%",IF(I10449&lt;=0.4,"20-40%","Above 40%")))))</f>
        <v>Below 0%</v>
      </c>
      <c r="N10449" s="6" t="str">
        <f aca="false">IF(AND(H10449&gt;=Summary!$B$25,I10449&gt;=Summary!$B$26,I10449&lt;=Summary!$B$27,J10449&gt;=Summary!$B$28,J10449&lt;=Summary!$B$29,F10449*J10449&gt;1),"Yes","No")</f>
        <v>No</v>
      </c>
    </row>
    <row r="10450" customFormat="false" ht="15" hidden="false" customHeight="false" outlineLevel="0" collapsed="false">
      <c r="A10450" s="6" t="s">
        <v>157</v>
      </c>
      <c r="B10450" s="45" t="n">
        <v>44842</v>
      </c>
      <c r="C10450" s="6" t="s">
        <v>194</v>
      </c>
      <c r="D10450" s="6" t="s">
        <v>179</v>
      </c>
      <c r="E10450" s="6" t="s">
        <v>177</v>
      </c>
      <c r="F10450" s="34" t="n">
        <v>0.0630022138357163</v>
      </c>
      <c r="G10450" s="34" t="n">
        <v>0.0368476727785614</v>
      </c>
      <c r="H10450" s="34" t="n">
        <v>0.0261545410571549</v>
      </c>
      <c r="I10450" s="34" t="n">
        <v>0.709801707541544</v>
      </c>
      <c r="J10450" s="35" t="n">
        <v>27</v>
      </c>
      <c r="K10450" s="6" t="n">
        <v>0</v>
      </c>
      <c r="L10450" s="35" t="n">
        <v>-1</v>
      </c>
      <c r="M10450" s="6" t="str">
        <f aca="false">IF(I10450&lt;=0,"Below 0%",IF(I10450&lt;=0.05,"0-5%",IF(I10450&lt;=0.1,"5-10%",IF(I10450&lt;=0.2,"10-20%",IF(I10450&lt;=0.4,"20-40%","Above 40%")))))</f>
        <v>Above 40%</v>
      </c>
      <c r="N10450" s="6" t="str">
        <f aca="false">IF(AND(H10450&gt;=Summary!$B$25,I10450&gt;=Summary!$B$26,I10450&lt;=Summary!$B$27,J10450&gt;=Summary!$B$28,J10450&lt;=Summary!$B$29,F10450*J10450&gt;1),"Yes","No")</f>
        <v>No</v>
      </c>
    </row>
    <row r="10451" customFormat="false" ht="15" hidden="false" customHeight="false" outlineLevel="0" collapsed="false">
      <c r="A10451" s="6" t="s">
        <v>157</v>
      </c>
      <c r="B10451" s="45" t="n">
        <v>44842</v>
      </c>
      <c r="C10451" s="6" t="s">
        <v>188</v>
      </c>
      <c r="D10451" s="6" t="s">
        <v>206</v>
      </c>
      <c r="E10451" s="6" t="s">
        <v>187</v>
      </c>
      <c r="F10451" s="34" t="n">
        <v>0.459354370832443</v>
      </c>
      <c r="G10451" s="34" t="n">
        <v>0.534908112545032</v>
      </c>
      <c r="H10451" s="34" t="n">
        <v>-0.0755537417125884</v>
      </c>
      <c r="I10451" s="34" t="n">
        <v>-0.141246206480422</v>
      </c>
      <c r="J10451" s="35" t="n">
        <v>1.88</v>
      </c>
      <c r="K10451" s="6" t="n">
        <v>1</v>
      </c>
      <c r="L10451" s="35" t="n">
        <v>0.88</v>
      </c>
      <c r="M10451" s="6" t="str">
        <f aca="false">IF(I10451&lt;=0,"Below 0%",IF(I10451&lt;=0.05,"0-5%",IF(I10451&lt;=0.1,"5-10%",IF(I10451&lt;=0.2,"10-20%",IF(I10451&lt;=0.4,"20-40%","Above 40%")))))</f>
        <v>Below 0%</v>
      </c>
      <c r="N10451" s="6" t="str">
        <f aca="false">IF(AND(H10451&gt;=Summary!$B$25,I10451&gt;=Summary!$B$26,I10451&lt;=Summary!$B$27,J10451&gt;=Summary!$B$28,J10451&lt;=Summary!$B$29,F10451*J10451&gt;1),"Yes","No")</f>
        <v>No</v>
      </c>
    </row>
    <row r="10452" customFormat="false" ht="15" hidden="false" customHeight="false" outlineLevel="0" collapsed="false">
      <c r="A10452" s="6" t="s">
        <v>157</v>
      </c>
      <c r="B10452" s="45" t="n">
        <v>44842</v>
      </c>
      <c r="C10452" s="6" t="s">
        <v>188</v>
      </c>
      <c r="D10452" s="6" t="s">
        <v>206</v>
      </c>
      <c r="E10452" s="6" t="s">
        <v>174</v>
      </c>
      <c r="F10452" s="34" t="n">
        <v>0.2505242228508</v>
      </c>
      <c r="G10452" s="34" t="n">
        <v>0.24647726754526</v>
      </c>
      <c r="H10452" s="34" t="n">
        <v>0.00404695530553986</v>
      </c>
      <c r="I10452" s="34" t="n">
        <v>0.016419182774317</v>
      </c>
      <c r="J10452" s="35" t="n">
        <v>4.08</v>
      </c>
      <c r="K10452" s="6" t="n">
        <v>0</v>
      </c>
      <c r="L10452" s="35" t="n">
        <v>-1</v>
      </c>
      <c r="M10452" s="6" t="str">
        <f aca="false">IF(I10452&lt;=0,"Below 0%",IF(I10452&lt;=0.05,"0-5%",IF(I10452&lt;=0.1,"5-10%",IF(I10452&lt;=0.2,"10-20%",IF(I10452&lt;=0.4,"20-40%","Above 40%")))))</f>
        <v>0-5%</v>
      </c>
      <c r="N10452" s="6" t="str">
        <f aca="false">IF(AND(H10452&gt;=Summary!$B$25,I10452&gt;=Summary!$B$26,I10452&lt;=Summary!$B$27,J10452&gt;=Summary!$B$28,J10452&lt;=Summary!$B$29,F10452*J10452&gt;1),"Yes","No")</f>
        <v>No</v>
      </c>
    </row>
    <row r="10453" customFormat="false" ht="15" hidden="false" customHeight="false" outlineLevel="0" collapsed="false">
      <c r="A10453" s="6" t="s">
        <v>157</v>
      </c>
      <c r="B10453" s="45" t="n">
        <v>44842</v>
      </c>
      <c r="C10453" s="6" t="s">
        <v>188</v>
      </c>
      <c r="D10453" s="6" t="s">
        <v>206</v>
      </c>
      <c r="E10453" s="6" t="s">
        <v>177</v>
      </c>
      <c r="F10453" s="34" t="n">
        <v>0.29012143611908</v>
      </c>
      <c r="G10453" s="34" t="n">
        <v>0.218614619909709</v>
      </c>
      <c r="H10453" s="34" t="n">
        <v>0.071506816209371</v>
      </c>
      <c r="I10453" s="34" t="n">
        <v>0.327090732719086</v>
      </c>
      <c r="J10453" s="35" t="n">
        <v>4.6</v>
      </c>
      <c r="K10453" s="6" t="n">
        <v>0</v>
      </c>
      <c r="L10453" s="35" t="n">
        <v>-1</v>
      </c>
      <c r="M10453" s="6" t="str">
        <f aca="false">IF(I10453&lt;=0,"Below 0%",IF(I10453&lt;=0.05,"0-5%",IF(I10453&lt;=0.1,"5-10%",IF(I10453&lt;=0.2,"10-20%",IF(I10453&lt;=0.4,"20-40%","Above 40%")))))</f>
        <v>20-40%</v>
      </c>
      <c r="N10453" s="6" t="str">
        <f aca="false">IF(AND(H10453&gt;=Summary!$B$25,I10453&gt;=Summary!$B$26,I10453&lt;=Summary!$B$27,J10453&gt;=Summary!$B$28,J10453&lt;=Summary!$B$29,F10453*J10453&gt;1),"Yes","No")</f>
        <v>Yes</v>
      </c>
    </row>
    <row r="10454" customFormat="false" ht="15" hidden="false" customHeight="false" outlineLevel="0" collapsed="false">
      <c r="A10454" s="6" t="s">
        <v>157</v>
      </c>
      <c r="B10454" s="45" t="n">
        <v>44843</v>
      </c>
      <c r="C10454" s="6" t="s">
        <v>185</v>
      </c>
      <c r="D10454" s="6" t="s">
        <v>183</v>
      </c>
      <c r="E10454" s="6" t="s">
        <v>187</v>
      </c>
      <c r="F10454" s="34" t="n">
        <v>0.4239322245121</v>
      </c>
      <c r="G10454" s="34" t="n">
        <v>0.373749449443151</v>
      </c>
      <c r="H10454" s="34" t="n">
        <v>0.0501827750689491</v>
      </c>
      <c r="I10454" s="34" t="n">
        <v>0.134268492284648</v>
      </c>
      <c r="J10454" s="35" t="n">
        <v>2.69</v>
      </c>
      <c r="K10454" s="6" t="n">
        <v>1</v>
      </c>
      <c r="L10454" s="35" t="n">
        <v>1.69</v>
      </c>
      <c r="M10454" s="6" t="str">
        <f aca="false">IF(I10454&lt;=0,"Below 0%",IF(I10454&lt;=0.05,"0-5%",IF(I10454&lt;=0.1,"5-10%",IF(I10454&lt;=0.2,"10-20%",IF(I10454&lt;=0.4,"20-40%","Above 40%")))))</f>
        <v>10-20%</v>
      </c>
      <c r="N10454" s="6" t="str">
        <f aca="false">IF(AND(H10454&gt;=Summary!$B$25,I10454&gt;=Summary!$B$26,I10454&lt;=Summary!$B$27,J10454&gt;=Summary!$B$28,J10454&lt;=Summary!$B$29,F10454*J10454&gt;1),"Yes","No")</f>
        <v>Yes</v>
      </c>
    </row>
    <row r="10455" customFormat="false" ht="15" hidden="false" customHeight="false" outlineLevel="0" collapsed="false">
      <c r="A10455" s="6" t="s">
        <v>157</v>
      </c>
      <c r="B10455" s="45" t="n">
        <v>44843</v>
      </c>
      <c r="C10455" s="6" t="s">
        <v>185</v>
      </c>
      <c r="D10455" s="6" t="s">
        <v>183</v>
      </c>
      <c r="E10455" s="6" t="s">
        <v>174</v>
      </c>
      <c r="F10455" s="34" t="n">
        <v>0.298311442136765</v>
      </c>
      <c r="G10455" s="34" t="n">
        <v>0.253885358333858</v>
      </c>
      <c r="H10455" s="34" t="n">
        <v>0.0444260838029069</v>
      </c>
      <c r="I10455" s="34" t="n">
        <v>0.174984820292342</v>
      </c>
      <c r="J10455" s="35" t="n">
        <v>3.96</v>
      </c>
      <c r="K10455" s="6" t="n">
        <v>0</v>
      </c>
      <c r="L10455" s="35" t="n">
        <v>-1</v>
      </c>
      <c r="M10455" s="6" t="str">
        <f aca="false">IF(I10455&lt;=0,"Below 0%",IF(I10455&lt;=0.05,"0-5%",IF(I10455&lt;=0.1,"5-10%",IF(I10455&lt;=0.2,"10-20%",IF(I10455&lt;=0.4,"20-40%","Above 40%")))))</f>
        <v>10-20%</v>
      </c>
      <c r="N10455" s="6" t="str">
        <f aca="false">IF(AND(H10455&gt;=Summary!$B$25,I10455&gt;=Summary!$B$26,I10455&lt;=Summary!$B$27,J10455&gt;=Summary!$B$28,J10455&lt;=Summary!$B$29,F10455*J10455&gt;1),"Yes","No")</f>
        <v>Yes</v>
      </c>
    </row>
    <row r="10456" customFormat="false" ht="15" hidden="false" customHeight="false" outlineLevel="0" collapsed="false">
      <c r="A10456" s="6" t="s">
        <v>157</v>
      </c>
      <c r="B10456" s="45" t="n">
        <v>44843</v>
      </c>
      <c r="C10456" s="6" t="s">
        <v>185</v>
      </c>
      <c r="D10456" s="6" t="s">
        <v>183</v>
      </c>
      <c r="E10456" s="6" t="s">
        <v>177</v>
      </c>
      <c r="F10456" s="34" t="n">
        <v>0.277756363153458</v>
      </c>
      <c r="G10456" s="34" t="n">
        <v>0.372365192222991</v>
      </c>
      <c r="H10456" s="34" t="n">
        <v>-0.0946088290695336</v>
      </c>
      <c r="I10456" s="34" t="n">
        <v>-0.254075383643477</v>
      </c>
      <c r="J10456" s="35" t="n">
        <v>2.7</v>
      </c>
      <c r="K10456" s="6" t="n">
        <v>0</v>
      </c>
      <c r="L10456" s="35" t="n">
        <v>-1</v>
      </c>
      <c r="M10456" s="6" t="str">
        <f aca="false">IF(I10456&lt;=0,"Below 0%",IF(I10456&lt;=0.05,"0-5%",IF(I10456&lt;=0.1,"5-10%",IF(I10456&lt;=0.2,"10-20%",IF(I10456&lt;=0.4,"20-40%","Above 40%")))))</f>
        <v>Below 0%</v>
      </c>
      <c r="N10456" s="6" t="str">
        <f aca="false">IF(AND(H10456&gt;=Summary!$B$25,I10456&gt;=Summary!$B$26,I10456&lt;=Summary!$B$27,J10456&gt;=Summary!$B$28,J10456&lt;=Summary!$B$29,F10456*J10456&gt;1),"Yes","No")</f>
        <v>No</v>
      </c>
    </row>
    <row r="10457" customFormat="false" ht="15" hidden="false" customHeight="false" outlineLevel="0" collapsed="false">
      <c r="A10457" s="6" t="s">
        <v>157</v>
      </c>
      <c r="B10457" s="45" t="n">
        <v>44843</v>
      </c>
      <c r="C10457" s="6" t="s">
        <v>180</v>
      </c>
      <c r="D10457" s="6" t="s">
        <v>205</v>
      </c>
      <c r="E10457" s="6" t="s">
        <v>187</v>
      </c>
      <c r="F10457" s="34" t="n">
        <v>0.578343868255615</v>
      </c>
      <c r="G10457" s="34" t="n">
        <v>0.467457222084451</v>
      </c>
      <c r="H10457" s="34" t="n">
        <v>0.110886646171164</v>
      </c>
      <c r="I10457" s="34" t="n">
        <v>0.237212392776191</v>
      </c>
      <c r="J10457" s="35" t="n">
        <v>2.17</v>
      </c>
      <c r="K10457" s="6" t="n">
        <v>1</v>
      </c>
      <c r="L10457" s="35" t="n">
        <v>1.17</v>
      </c>
      <c r="M10457" s="6" t="str">
        <f aca="false">IF(I10457&lt;=0,"Below 0%",IF(I10457&lt;=0.05,"0-5%",IF(I10457&lt;=0.1,"5-10%",IF(I10457&lt;=0.2,"10-20%",IF(I10457&lt;=0.4,"20-40%","Above 40%")))))</f>
        <v>20-40%</v>
      </c>
      <c r="N10457" s="6" t="str">
        <f aca="false">IF(AND(H10457&gt;=Summary!$B$25,I10457&gt;=Summary!$B$26,I10457&lt;=Summary!$B$27,J10457&gt;=Summary!$B$28,J10457&lt;=Summary!$B$29,F10457*J10457&gt;1),"Yes","No")</f>
        <v>Yes</v>
      </c>
    </row>
    <row r="10458" customFormat="false" ht="15" hidden="false" customHeight="false" outlineLevel="0" collapsed="false">
      <c r="A10458" s="6" t="s">
        <v>157</v>
      </c>
      <c r="B10458" s="45" t="n">
        <v>44843</v>
      </c>
      <c r="C10458" s="6" t="s">
        <v>180</v>
      </c>
      <c r="D10458" s="6" t="s">
        <v>205</v>
      </c>
      <c r="E10458" s="6" t="s">
        <v>174</v>
      </c>
      <c r="F10458" s="34" t="n">
        <v>0.263439893722534</v>
      </c>
      <c r="G10458" s="34" t="n">
        <v>0.263475888811236</v>
      </c>
      <c r="H10458" s="34" t="n">
        <v>-3.59950887018901E-005</v>
      </c>
      <c r="I10458" s="34" t="n">
        <v>-0.00013661625306316</v>
      </c>
      <c r="J10458" s="35" t="n">
        <v>3.85</v>
      </c>
      <c r="K10458" s="6" t="n">
        <v>0</v>
      </c>
      <c r="L10458" s="35" t="n">
        <v>-1</v>
      </c>
      <c r="M10458" s="6" t="str">
        <f aca="false">IF(I10458&lt;=0,"Below 0%",IF(I10458&lt;=0.05,"0-5%",IF(I10458&lt;=0.1,"5-10%",IF(I10458&lt;=0.2,"10-20%",IF(I10458&lt;=0.4,"20-40%","Above 40%")))))</f>
        <v>Below 0%</v>
      </c>
      <c r="N10458" s="6" t="str">
        <f aca="false">IF(AND(H10458&gt;=Summary!$B$25,I10458&gt;=Summary!$B$26,I10458&lt;=Summary!$B$27,J10458&gt;=Summary!$B$28,J10458&lt;=Summary!$B$29,F10458*J10458&gt;1),"Yes","No")</f>
        <v>No</v>
      </c>
    </row>
    <row r="10459" customFormat="false" ht="15" hidden="false" customHeight="false" outlineLevel="0" collapsed="false">
      <c r="A10459" s="6" t="s">
        <v>157</v>
      </c>
      <c r="B10459" s="45" t="n">
        <v>44843</v>
      </c>
      <c r="C10459" s="6" t="s">
        <v>180</v>
      </c>
      <c r="D10459" s="6" t="s">
        <v>205</v>
      </c>
      <c r="E10459" s="6" t="s">
        <v>177</v>
      </c>
      <c r="F10459" s="34" t="n">
        <v>0.158216193318367</v>
      </c>
      <c r="G10459" s="34" t="n">
        <v>0.269066889104313</v>
      </c>
      <c r="H10459" s="34" t="n">
        <v>-0.110850695785946</v>
      </c>
      <c r="I10459" s="34" t="n">
        <v>-0.411981928192476</v>
      </c>
      <c r="J10459" s="35" t="n">
        <v>3.77</v>
      </c>
      <c r="K10459" s="6" t="n">
        <v>0</v>
      </c>
      <c r="L10459" s="35" t="n">
        <v>-1</v>
      </c>
      <c r="M10459" s="6" t="str">
        <f aca="false">IF(I10459&lt;=0,"Below 0%",IF(I10459&lt;=0.05,"0-5%",IF(I10459&lt;=0.1,"5-10%",IF(I10459&lt;=0.2,"10-20%",IF(I10459&lt;=0.4,"20-40%","Above 40%")))))</f>
        <v>Below 0%</v>
      </c>
      <c r="N10459" s="6" t="str">
        <f aca="false">IF(AND(H10459&gt;=Summary!$B$25,I10459&gt;=Summary!$B$26,I10459&lt;=Summary!$B$27,J10459&gt;=Summary!$B$28,J10459&lt;=Summary!$B$29,F10459*J10459&gt;1),"Yes","No")</f>
        <v>No</v>
      </c>
    </row>
    <row r="10460" customFormat="false" ht="15" hidden="false" customHeight="false" outlineLevel="0" collapsed="false">
      <c r="A10460" s="6" t="s">
        <v>157</v>
      </c>
      <c r="B10460" s="45" t="n">
        <v>44843</v>
      </c>
      <c r="C10460" s="6" t="s">
        <v>173</v>
      </c>
      <c r="D10460" s="6" t="s">
        <v>176</v>
      </c>
      <c r="E10460" s="6" t="s">
        <v>187</v>
      </c>
      <c r="F10460" s="34" t="n">
        <v>0.246745854616165</v>
      </c>
      <c r="G10460" s="34" t="n">
        <v>0.270131759493462</v>
      </c>
      <c r="H10460" s="34" t="n">
        <v>-0.0233859048772965</v>
      </c>
      <c r="I10460" s="34" t="n">
        <v>-0.0865722154297911</v>
      </c>
      <c r="J10460" s="35" t="n">
        <v>3.71</v>
      </c>
      <c r="K10460" s="6" t="n">
        <v>0</v>
      </c>
      <c r="L10460" s="35" t="n">
        <v>-1</v>
      </c>
      <c r="M10460" s="6" t="str">
        <f aca="false">IF(I10460&lt;=0,"Below 0%",IF(I10460&lt;=0.05,"0-5%",IF(I10460&lt;=0.1,"5-10%",IF(I10460&lt;=0.2,"10-20%",IF(I10460&lt;=0.4,"20-40%","Above 40%")))))</f>
        <v>Below 0%</v>
      </c>
      <c r="N10460" s="6" t="str">
        <f aca="false">IF(AND(H10460&gt;=Summary!$B$25,I10460&gt;=Summary!$B$26,I10460&lt;=Summary!$B$27,J10460&gt;=Summary!$B$28,J10460&lt;=Summary!$B$29,F10460*J10460&gt;1),"Yes","No")</f>
        <v>No</v>
      </c>
    </row>
    <row r="10461" customFormat="false" ht="15" hidden="false" customHeight="false" outlineLevel="0" collapsed="false">
      <c r="A10461" s="6" t="s">
        <v>157</v>
      </c>
      <c r="B10461" s="45" t="n">
        <v>44843</v>
      </c>
      <c r="C10461" s="6" t="s">
        <v>173</v>
      </c>
      <c r="D10461" s="6" t="s">
        <v>176</v>
      </c>
      <c r="E10461" s="6" t="s">
        <v>174</v>
      </c>
      <c r="F10461" s="34" t="n">
        <v>0.382176965475082</v>
      </c>
      <c r="G10461" s="34" t="n">
        <v>0.263733902031774</v>
      </c>
      <c r="H10461" s="34" t="n">
        <v>0.118443063443308</v>
      </c>
      <c r="I10461" s="34" t="n">
        <v>0.44910063716055</v>
      </c>
      <c r="J10461" s="35" t="n">
        <v>3.8</v>
      </c>
      <c r="K10461" s="6" t="n">
        <v>0</v>
      </c>
      <c r="L10461" s="35" t="n">
        <v>-1</v>
      </c>
      <c r="M10461" s="6" t="str">
        <f aca="false">IF(I10461&lt;=0,"Below 0%",IF(I10461&lt;=0.05,"0-5%",IF(I10461&lt;=0.1,"5-10%",IF(I10461&lt;=0.2,"10-20%",IF(I10461&lt;=0.4,"20-40%","Above 40%")))))</f>
        <v>Above 40%</v>
      </c>
      <c r="N10461" s="6" t="str">
        <f aca="false">IF(AND(H10461&gt;=Summary!$B$25,I10461&gt;=Summary!$B$26,I10461&lt;=Summary!$B$27,J10461&gt;=Summary!$B$28,J10461&lt;=Summary!$B$29,F10461*J10461&gt;1),"Yes","No")</f>
        <v>No</v>
      </c>
    </row>
    <row r="10462" customFormat="false" ht="15" hidden="false" customHeight="false" outlineLevel="0" collapsed="false">
      <c r="A10462" s="6" t="s">
        <v>157</v>
      </c>
      <c r="B10462" s="45" t="n">
        <v>44843</v>
      </c>
      <c r="C10462" s="6" t="s">
        <v>173</v>
      </c>
      <c r="D10462" s="6" t="s">
        <v>176</v>
      </c>
      <c r="E10462" s="6" t="s">
        <v>177</v>
      </c>
      <c r="F10462" s="34" t="n">
        <v>0.37107715010643</v>
      </c>
      <c r="G10462" s="34" t="n">
        <v>0.466134338474764</v>
      </c>
      <c r="H10462" s="34" t="n">
        <v>-0.095057188368334</v>
      </c>
      <c r="I10462" s="34" t="n">
        <v>-0.203926594808205</v>
      </c>
      <c r="J10462" s="35" t="n">
        <v>2.15</v>
      </c>
      <c r="K10462" s="6" t="n">
        <v>1</v>
      </c>
      <c r="L10462" s="35" t="n">
        <v>1.15</v>
      </c>
      <c r="M10462" s="6" t="str">
        <f aca="false">IF(I10462&lt;=0,"Below 0%",IF(I10462&lt;=0.05,"0-5%",IF(I10462&lt;=0.1,"5-10%",IF(I10462&lt;=0.2,"10-20%",IF(I10462&lt;=0.4,"20-40%","Above 40%")))))</f>
        <v>Below 0%</v>
      </c>
      <c r="N10462" s="6" t="str">
        <f aca="false">IF(AND(H10462&gt;=Summary!$B$25,I10462&gt;=Summary!$B$26,I10462&lt;=Summary!$B$27,J10462&gt;=Summary!$B$28,J10462&lt;=Summary!$B$29,F10462*J10462&gt;1),"Yes","No")</f>
        <v>No</v>
      </c>
    </row>
    <row r="10463" customFormat="false" ht="15" hidden="false" customHeight="false" outlineLevel="0" collapsed="false">
      <c r="A10463" s="6" t="s">
        <v>157</v>
      </c>
      <c r="B10463" s="45" t="n">
        <v>44843</v>
      </c>
      <c r="C10463" s="6" t="s">
        <v>189</v>
      </c>
      <c r="D10463" s="6" t="s">
        <v>184</v>
      </c>
      <c r="E10463" s="6" t="s">
        <v>187</v>
      </c>
      <c r="F10463" s="34" t="n">
        <v>0.534977614879608</v>
      </c>
      <c r="G10463" s="34" t="n">
        <v>0.544643405186123</v>
      </c>
      <c r="H10463" s="34" t="n">
        <v>-0.00966579030651527</v>
      </c>
      <c r="I10463" s="34" t="n">
        <v>-0.0177470069672691</v>
      </c>
      <c r="J10463" s="35" t="n">
        <v>1.84</v>
      </c>
      <c r="K10463" s="6" t="n">
        <v>1</v>
      </c>
      <c r="L10463" s="35" t="n">
        <v>0.84</v>
      </c>
      <c r="M10463" s="6" t="str">
        <f aca="false">IF(I10463&lt;=0,"Below 0%",IF(I10463&lt;=0.05,"0-5%",IF(I10463&lt;=0.1,"5-10%",IF(I10463&lt;=0.2,"10-20%",IF(I10463&lt;=0.4,"20-40%","Above 40%")))))</f>
        <v>Below 0%</v>
      </c>
      <c r="N10463" s="6" t="str">
        <f aca="false">IF(AND(H10463&gt;=Summary!$B$25,I10463&gt;=Summary!$B$26,I10463&lt;=Summary!$B$27,J10463&gt;=Summary!$B$28,J10463&lt;=Summary!$B$29,F10463*J10463&gt;1),"Yes","No")</f>
        <v>No</v>
      </c>
    </row>
    <row r="10464" customFormat="false" ht="15" hidden="false" customHeight="false" outlineLevel="0" collapsed="false">
      <c r="A10464" s="6" t="s">
        <v>157</v>
      </c>
      <c r="B10464" s="45" t="n">
        <v>44843</v>
      </c>
      <c r="C10464" s="6" t="s">
        <v>189</v>
      </c>
      <c r="D10464" s="6" t="s">
        <v>184</v>
      </c>
      <c r="E10464" s="6" t="s">
        <v>174</v>
      </c>
      <c r="F10464" s="34" t="n">
        <v>0.282439231872559</v>
      </c>
      <c r="G10464" s="34" t="n">
        <v>0.247442929763572</v>
      </c>
      <c r="H10464" s="34" t="n">
        <v>0.0349963021089864</v>
      </c>
      <c r="I10464" s="34" t="n">
        <v>0.141431812751429</v>
      </c>
      <c r="J10464" s="35" t="n">
        <v>4.05</v>
      </c>
      <c r="K10464" s="6" t="n">
        <v>0</v>
      </c>
      <c r="L10464" s="35" t="n">
        <v>-1</v>
      </c>
      <c r="M10464" s="6" t="str">
        <f aca="false">IF(I10464&lt;=0,"Below 0%",IF(I10464&lt;=0.05,"0-5%",IF(I10464&lt;=0.1,"5-10%",IF(I10464&lt;=0.2,"10-20%",IF(I10464&lt;=0.4,"20-40%","Above 40%")))))</f>
        <v>10-20%</v>
      </c>
      <c r="N10464" s="6" t="str">
        <f aca="false">IF(AND(H10464&gt;=Summary!$B$25,I10464&gt;=Summary!$B$26,I10464&lt;=Summary!$B$27,J10464&gt;=Summary!$B$28,J10464&lt;=Summary!$B$29,F10464*J10464&gt;1),"Yes","No")</f>
        <v>Yes</v>
      </c>
    </row>
    <row r="10465" customFormat="false" ht="15" hidden="false" customHeight="false" outlineLevel="0" collapsed="false">
      <c r="A10465" s="6" t="s">
        <v>157</v>
      </c>
      <c r="B10465" s="45" t="n">
        <v>44843</v>
      </c>
      <c r="C10465" s="6" t="s">
        <v>189</v>
      </c>
      <c r="D10465" s="6" t="s">
        <v>184</v>
      </c>
      <c r="E10465" s="6" t="s">
        <v>177</v>
      </c>
      <c r="F10465" s="34" t="n">
        <v>0.182583168148994</v>
      </c>
      <c r="G10465" s="34" t="n">
        <v>0.207913665050304</v>
      </c>
      <c r="H10465" s="34" t="n">
        <v>-0.0253304969013099</v>
      </c>
      <c r="I10465" s="34" t="n">
        <v>-0.121831804057618</v>
      </c>
      <c r="J10465" s="35" t="n">
        <v>4.82</v>
      </c>
      <c r="K10465" s="6" t="n">
        <v>0</v>
      </c>
      <c r="L10465" s="35" t="n">
        <v>-1</v>
      </c>
      <c r="M10465" s="6" t="str">
        <f aca="false">IF(I10465&lt;=0,"Below 0%",IF(I10465&lt;=0.05,"0-5%",IF(I10465&lt;=0.1,"5-10%",IF(I10465&lt;=0.2,"10-20%",IF(I10465&lt;=0.4,"20-40%","Above 40%")))))</f>
        <v>Below 0%</v>
      </c>
      <c r="N10465" s="6" t="str">
        <f aca="false">IF(AND(H10465&gt;=Summary!$B$25,I10465&gt;=Summary!$B$26,I10465&lt;=Summary!$B$27,J10465&gt;=Summary!$B$28,J10465&lt;=Summary!$B$29,F10465*J10465&gt;1),"Yes","No")</f>
        <v>No</v>
      </c>
    </row>
    <row r="10466" customFormat="false" ht="15" hidden="false" customHeight="false" outlineLevel="0" collapsed="false">
      <c r="A10466" s="6" t="s">
        <v>157</v>
      </c>
      <c r="B10466" s="45" t="n">
        <v>44844</v>
      </c>
      <c r="C10466" s="6" t="s">
        <v>207</v>
      </c>
      <c r="D10466" s="6" t="s">
        <v>182</v>
      </c>
      <c r="E10466" s="6" t="s">
        <v>187</v>
      </c>
      <c r="F10466" s="34" t="n">
        <v>0.359259009361267</v>
      </c>
      <c r="G10466" s="34" t="n">
        <v>0.285706830871993</v>
      </c>
      <c r="H10466" s="34" t="n">
        <v>0.0735521784892742</v>
      </c>
      <c r="I10466" s="34" t="n">
        <v>0.257439341806386</v>
      </c>
      <c r="J10466" s="35" t="n">
        <v>3.48</v>
      </c>
      <c r="K10466" s="6" t="n">
        <v>0</v>
      </c>
      <c r="L10466" s="35" t="n">
        <v>-1</v>
      </c>
      <c r="M10466" s="6" t="str">
        <f aca="false">IF(I10466&lt;=0,"Below 0%",IF(I10466&lt;=0.05,"0-5%",IF(I10466&lt;=0.1,"5-10%",IF(I10466&lt;=0.2,"10-20%",IF(I10466&lt;=0.4,"20-40%","Above 40%")))))</f>
        <v>20-40%</v>
      </c>
      <c r="N10466" s="6" t="str">
        <f aca="false">IF(AND(H10466&gt;=Summary!$B$25,I10466&gt;=Summary!$B$26,I10466&lt;=Summary!$B$27,J10466&gt;=Summary!$B$28,J10466&lt;=Summary!$B$29,F10466*J10466&gt;1),"Yes","No")</f>
        <v>Yes</v>
      </c>
    </row>
    <row r="10467" customFormat="false" ht="15" hidden="false" customHeight="false" outlineLevel="0" collapsed="false">
      <c r="A10467" s="6" t="s">
        <v>157</v>
      </c>
      <c r="B10467" s="45" t="n">
        <v>44844</v>
      </c>
      <c r="C10467" s="6" t="s">
        <v>207</v>
      </c>
      <c r="D10467" s="6" t="s">
        <v>182</v>
      </c>
      <c r="E10467" s="6" t="s">
        <v>174</v>
      </c>
      <c r="F10467" s="34" t="n">
        <v>0.297807037830353</v>
      </c>
      <c r="G10467" s="34" t="n">
        <v>0.272399937379325</v>
      </c>
      <c r="H10467" s="34" t="n">
        <v>0.0254071004510281</v>
      </c>
      <c r="I10467" s="34" t="n">
        <v>0.0932713153147606</v>
      </c>
      <c r="J10467" s="35" t="n">
        <v>3.65</v>
      </c>
      <c r="K10467" s="6" t="n">
        <v>1</v>
      </c>
      <c r="L10467" s="35" t="n">
        <v>2.65</v>
      </c>
      <c r="M10467" s="6" t="str">
        <f aca="false">IF(I10467&lt;=0,"Below 0%",IF(I10467&lt;=0.05,"0-5%",IF(I10467&lt;=0.1,"5-10%",IF(I10467&lt;=0.2,"10-20%",IF(I10467&lt;=0.4,"20-40%","Above 40%")))))</f>
        <v>5-10%</v>
      </c>
      <c r="N10467" s="6" t="str">
        <f aca="false">IF(AND(H10467&gt;=Summary!$B$25,I10467&gt;=Summary!$B$26,I10467&lt;=Summary!$B$27,J10467&gt;=Summary!$B$28,J10467&lt;=Summary!$B$29,F10467*J10467&gt;1),"Yes","No")</f>
        <v>No</v>
      </c>
    </row>
    <row r="10468" customFormat="false" ht="15" hidden="false" customHeight="false" outlineLevel="0" collapsed="false">
      <c r="A10468" s="6" t="s">
        <v>157</v>
      </c>
      <c r="B10468" s="45" t="n">
        <v>44844</v>
      </c>
      <c r="C10468" s="6" t="s">
        <v>207</v>
      </c>
      <c r="D10468" s="6" t="s">
        <v>182</v>
      </c>
      <c r="E10468" s="6" t="s">
        <v>177</v>
      </c>
      <c r="F10468" s="34" t="n">
        <v>0.342933982610703</v>
      </c>
      <c r="G10468" s="34" t="n">
        <v>0.441893231748682</v>
      </c>
      <c r="H10468" s="34" t="n">
        <v>-0.0989592491379798</v>
      </c>
      <c r="I10468" s="34" t="n">
        <v>-0.223943799153414</v>
      </c>
      <c r="J10468" s="35" t="n">
        <v>2.25</v>
      </c>
      <c r="K10468" s="6" t="n">
        <v>0</v>
      </c>
      <c r="L10468" s="35" t="n">
        <v>-1</v>
      </c>
      <c r="M10468" s="6" t="str">
        <f aca="false">IF(I10468&lt;=0,"Below 0%",IF(I10468&lt;=0.05,"0-5%",IF(I10468&lt;=0.1,"5-10%",IF(I10468&lt;=0.2,"10-20%",IF(I10468&lt;=0.4,"20-40%","Above 40%")))))</f>
        <v>Below 0%</v>
      </c>
      <c r="N10468" s="6" t="str">
        <f aca="false">IF(AND(H10468&gt;=Summary!$B$25,I10468&gt;=Summary!$B$26,I10468&lt;=Summary!$B$27,J10468&gt;=Summary!$B$28,J10468&lt;=Summary!$B$29,F10468*J10468&gt;1),"Yes","No")</f>
        <v>No</v>
      </c>
    </row>
    <row r="10469" customFormat="false" ht="15" hidden="false" customHeight="false" outlineLevel="0" collapsed="false">
      <c r="A10469" s="6" t="s">
        <v>157</v>
      </c>
      <c r="B10469" s="45" t="n">
        <v>44848</v>
      </c>
      <c r="C10469" s="6" t="s">
        <v>206</v>
      </c>
      <c r="D10469" s="6" t="s">
        <v>201</v>
      </c>
      <c r="E10469" s="6" t="s">
        <v>187</v>
      </c>
      <c r="F10469" s="34" t="n">
        <v>0.382736712694168</v>
      </c>
      <c r="G10469" s="34" t="n">
        <v>0.298937362174661</v>
      </c>
      <c r="H10469" s="34" t="n">
        <v>0.0837993505195073</v>
      </c>
      <c r="I10469" s="34" t="n">
        <v>0.28032411174668</v>
      </c>
      <c r="J10469" s="35" t="n">
        <v>3.33</v>
      </c>
      <c r="K10469" s="6" t="n">
        <v>1</v>
      </c>
      <c r="L10469" s="35" t="n">
        <v>2.33</v>
      </c>
      <c r="M10469" s="6" t="str">
        <f aca="false">IF(I10469&lt;=0,"Below 0%",IF(I10469&lt;=0.05,"0-5%",IF(I10469&lt;=0.1,"5-10%",IF(I10469&lt;=0.2,"10-20%",IF(I10469&lt;=0.4,"20-40%","Above 40%")))))</f>
        <v>20-40%</v>
      </c>
      <c r="N10469" s="6" t="str">
        <f aca="false">IF(AND(H10469&gt;=Summary!$B$25,I10469&gt;=Summary!$B$26,I10469&lt;=Summary!$B$27,J10469&gt;=Summary!$B$28,J10469&lt;=Summary!$B$29,F10469*J10469&gt;1),"Yes","No")</f>
        <v>Yes</v>
      </c>
    </row>
    <row r="10470" customFormat="false" ht="15" hidden="false" customHeight="false" outlineLevel="0" collapsed="false">
      <c r="A10470" s="6" t="s">
        <v>157</v>
      </c>
      <c r="B10470" s="45" t="n">
        <v>44848</v>
      </c>
      <c r="C10470" s="6" t="s">
        <v>206</v>
      </c>
      <c r="D10470" s="6" t="s">
        <v>201</v>
      </c>
      <c r="E10470" s="6" t="s">
        <v>174</v>
      </c>
      <c r="F10470" s="34" t="n">
        <v>0.274971872568131</v>
      </c>
      <c r="G10470" s="34" t="n">
        <v>0.282801538648188</v>
      </c>
      <c r="H10470" s="34" t="n">
        <v>-0.0078296660800572</v>
      </c>
      <c r="I10470" s="34" t="n">
        <v>-0.0276860802012733</v>
      </c>
      <c r="J10470" s="35" t="n">
        <v>3.52</v>
      </c>
      <c r="K10470" s="6" t="n">
        <v>0</v>
      </c>
      <c r="L10470" s="35" t="n">
        <v>-1</v>
      </c>
      <c r="M10470" s="6" t="str">
        <f aca="false">IF(I10470&lt;=0,"Below 0%",IF(I10470&lt;=0.05,"0-5%",IF(I10470&lt;=0.1,"5-10%",IF(I10470&lt;=0.2,"10-20%",IF(I10470&lt;=0.4,"20-40%","Above 40%")))))</f>
        <v>Below 0%</v>
      </c>
      <c r="N10470" s="6" t="str">
        <f aca="false">IF(AND(H10470&gt;=Summary!$B$25,I10470&gt;=Summary!$B$26,I10470&lt;=Summary!$B$27,J10470&gt;=Summary!$B$28,J10470&lt;=Summary!$B$29,F10470*J10470&gt;1),"Yes","No")</f>
        <v>No</v>
      </c>
    </row>
    <row r="10471" customFormat="false" ht="15" hidden="false" customHeight="false" outlineLevel="0" collapsed="false">
      <c r="A10471" s="6" t="s">
        <v>157</v>
      </c>
      <c r="B10471" s="45" t="n">
        <v>44848</v>
      </c>
      <c r="C10471" s="6" t="s">
        <v>206</v>
      </c>
      <c r="D10471" s="6" t="s">
        <v>201</v>
      </c>
      <c r="E10471" s="6" t="s">
        <v>177</v>
      </c>
      <c r="F10471" s="34" t="n">
        <v>0.342291444540024</v>
      </c>
      <c r="G10471" s="34" t="n">
        <v>0.418261099177152</v>
      </c>
      <c r="H10471" s="34" t="n">
        <v>-0.0759696546371277</v>
      </c>
      <c r="I10471" s="34" t="n">
        <v>-0.181632130711136</v>
      </c>
      <c r="J10471" s="35" t="n">
        <v>2.38</v>
      </c>
      <c r="K10471" s="6" t="n">
        <v>0</v>
      </c>
      <c r="L10471" s="35" t="n">
        <v>-1</v>
      </c>
      <c r="M10471" s="6" t="str">
        <f aca="false">IF(I10471&lt;=0,"Below 0%",IF(I10471&lt;=0.05,"0-5%",IF(I10471&lt;=0.1,"5-10%",IF(I10471&lt;=0.2,"10-20%",IF(I10471&lt;=0.4,"20-40%","Above 40%")))))</f>
        <v>Below 0%</v>
      </c>
      <c r="N10471" s="6" t="str">
        <f aca="false">IF(AND(H10471&gt;=Summary!$B$25,I10471&gt;=Summary!$B$26,I10471&lt;=Summary!$B$27,J10471&gt;=Summary!$B$28,J10471&lt;=Summary!$B$29,F10471*J10471&gt;1),"Yes","No")</f>
        <v>No</v>
      </c>
    </row>
    <row r="10472" customFormat="false" ht="15" hidden="false" customHeight="false" outlineLevel="0" collapsed="false">
      <c r="A10472" s="6" t="s">
        <v>157</v>
      </c>
      <c r="B10472" s="45" t="n">
        <v>44849</v>
      </c>
      <c r="C10472" s="6" t="s">
        <v>184</v>
      </c>
      <c r="D10472" s="6" t="s">
        <v>199</v>
      </c>
      <c r="E10472" s="6" t="s">
        <v>187</v>
      </c>
      <c r="F10472" s="34" t="n">
        <v>0.364391028881073</v>
      </c>
      <c r="G10472" s="34" t="n">
        <v>0.510626636623835</v>
      </c>
      <c r="H10472" s="34" t="n">
        <v>-0.146235607742762</v>
      </c>
      <c r="I10472" s="34" t="n">
        <v>-0.286384605216923</v>
      </c>
      <c r="J10472" s="35" t="n">
        <v>1.96</v>
      </c>
      <c r="K10472" s="6" t="n">
        <v>0</v>
      </c>
      <c r="L10472" s="35" t="n">
        <v>-1</v>
      </c>
      <c r="M10472" s="6" t="str">
        <f aca="false">IF(I10472&lt;=0,"Below 0%",IF(I10472&lt;=0.05,"0-5%",IF(I10472&lt;=0.1,"5-10%",IF(I10472&lt;=0.2,"10-20%",IF(I10472&lt;=0.4,"20-40%","Above 40%")))))</f>
        <v>Below 0%</v>
      </c>
      <c r="N10472" s="6" t="str">
        <f aca="false">IF(AND(H10472&gt;=Summary!$B$25,I10472&gt;=Summary!$B$26,I10472&lt;=Summary!$B$27,J10472&gt;=Summary!$B$28,J10472&lt;=Summary!$B$29,F10472*J10472&gt;1),"Yes","No")</f>
        <v>No</v>
      </c>
    </row>
    <row r="10473" customFormat="false" ht="15" hidden="false" customHeight="false" outlineLevel="0" collapsed="false">
      <c r="A10473" s="6" t="s">
        <v>157</v>
      </c>
      <c r="B10473" s="45" t="n">
        <v>44849</v>
      </c>
      <c r="C10473" s="6" t="s">
        <v>184</v>
      </c>
      <c r="D10473" s="6" t="s">
        <v>199</v>
      </c>
      <c r="E10473" s="6" t="s">
        <v>174</v>
      </c>
      <c r="F10473" s="34" t="n">
        <v>0.340516865253449</v>
      </c>
      <c r="G10473" s="34" t="n">
        <v>0.256622617380184</v>
      </c>
      <c r="H10473" s="34" t="n">
        <v>0.0838942478732646</v>
      </c>
      <c r="I10473" s="34" t="n">
        <v>0.326916811658015</v>
      </c>
      <c r="J10473" s="35" t="n">
        <v>3.9</v>
      </c>
      <c r="K10473" s="6" t="n">
        <v>1</v>
      </c>
      <c r="L10473" s="35" t="n">
        <v>2.9</v>
      </c>
      <c r="M10473" s="6" t="str">
        <f aca="false">IF(I10473&lt;=0,"Below 0%",IF(I10473&lt;=0.05,"0-5%",IF(I10473&lt;=0.1,"5-10%",IF(I10473&lt;=0.2,"10-20%",IF(I10473&lt;=0.4,"20-40%","Above 40%")))))</f>
        <v>20-40%</v>
      </c>
      <c r="N10473" s="6" t="str">
        <f aca="false">IF(AND(H10473&gt;=Summary!$B$25,I10473&gt;=Summary!$B$26,I10473&lt;=Summary!$B$27,J10473&gt;=Summary!$B$28,J10473&lt;=Summary!$B$29,F10473*J10473&gt;1),"Yes","No")</f>
        <v>Yes</v>
      </c>
    </row>
    <row r="10474" customFormat="false" ht="15" hidden="false" customHeight="false" outlineLevel="0" collapsed="false">
      <c r="A10474" s="6" t="s">
        <v>157</v>
      </c>
      <c r="B10474" s="45" t="n">
        <v>44849</v>
      </c>
      <c r="C10474" s="6" t="s">
        <v>184</v>
      </c>
      <c r="D10474" s="6" t="s">
        <v>199</v>
      </c>
      <c r="E10474" s="6" t="s">
        <v>177</v>
      </c>
      <c r="F10474" s="34" t="n">
        <v>0.295092165470123</v>
      </c>
      <c r="G10474" s="34" t="n">
        <v>0.232750745995981</v>
      </c>
      <c r="H10474" s="34" t="n">
        <v>0.0623414194741426</v>
      </c>
      <c r="I10474" s="34" t="n">
        <v>0.267846271372291</v>
      </c>
      <c r="J10474" s="35" t="n">
        <v>4.3</v>
      </c>
      <c r="K10474" s="6" t="n">
        <v>0</v>
      </c>
      <c r="L10474" s="35" t="n">
        <v>-1</v>
      </c>
      <c r="M10474" s="6" t="str">
        <f aca="false">IF(I10474&lt;=0,"Below 0%",IF(I10474&lt;=0.05,"0-5%",IF(I10474&lt;=0.1,"5-10%",IF(I10474&lt;=0.2,"10-20%",IF(I10474&lt;=0.4,"20-40%","Above 40%")))))</f>
        <v>20-40%</v>
      </c>
      <c r="N10474" s="6" t="str">
        <f aca="false">IF(AND(H10474&gt;=Summary!$B$25,I10474&gt;=Summary!$B$26,I10474&lt;=Summary!$B$27,J10474&gt;=Summary!$B$28,J10474&lt;=Summary!$B$29,F10474*J10474&gt;1),"Yes","No")</f>
        <v>Yes</v>
      </c>
    </row>
    <row r="10475" customFormat="false" ht="15" hidden="false" customHeight="false" outlineLevel="0" collapsed="false">
      <c r="A10475" s="6" t="s">
        <v>157</v>
      </c>
      <c r="B10475" s="45" t="n">
        <v>44849</v>
      </c>
      <c r="C10475" s="6" t="s">
        <v>195</v>
      </c>
      <c r="D10475" s="6" t="s">
        <v>180</v>
      </c>
      <c r="E10475" s="6" t="s">
        <v>187</v>
      </c>
      <c r="F10475" s="34" t="n">
        <v>0.431366741657257</v>
      </c>
      <c r="G10475" s="34" t="n">
        <v>0.412682885929487</v>
      </c>
      <c r="H10475" s="34" t="n">
        <v>0.0186838557277703</v>
      </c>
      <c r="I10475" s="34" t="n">
        <v>0.0452741229762621</v>
      </c>
      <c r="J10475" s="35" t="n">
        <v>2.44</v>
      </c>
      <c r="K10475" s="6" t="n">
        <v>0</v>
      </c>
      <c r="L10475" s="35" t="n">
        <v>-1</v>
      </c>
      <c r="M10475" s="6" t="str">
        <f aca="false">IF(I10475&lt;=0,"Below 0%",IF(I10475&lt;=0.05,"0-5%",IF(I10475&lt;=0.1,"5-10%",IF(I10475&lt;=0.2,"10-20%",IF(I10475&lt;=0.4,"20-40%","Above 40%")))))</f>
        <v>0-5%</v>
      </c>
      <c r="N10475" s="6" t="str">
        <f aca="false">IF(AND(H10475&gt;=Summary!$B$25,I10475&gt;=Summary!$B$26,I10475&lt;=Summary!$B$27,J10475&gt;=Summary!$B$28,J10475&lt;=Summary!$B$29,F10475*J10475&gt;1),"Yes","No")</f>
        <v>No</v>
      </c>
    </row>
    <row r="10476" customFormat="false" ht="15" hidden="false" customHeight="false" outlineLevel="0" collapsed="false">
      <c r="A10476" s="6" t="s">
        <v>157</v>
      </c>
      <c r="B10476" s="45" t="n">
        <v>44849</v>
      </c>
      <c r="C10476" s="6" t="s">
        <v>195</v>
      </c>
      <c r="D10476" s="6" t="s">
        <v>180</v>
      </c>
      <c r="E10476" s="6" t="s">
        <v>174</v>
      </c>
      <c r="F10476" s="34" t="n">
        <v>0.310368627309799</v>
      </c>
      <c r="G10476" s="34" t="n">
        <v>0.273626696105421</v>
      </c>
      <c r="H10476" s="34" t="n">
        <v>0.0367419312043786</v>
      </c>
      <c r="I10476" s="34" t="n">
        <v>0.134277582294905</v>
      </c>
      <c r="J10476" s="35" t="n">
        <v>3.68</v>
      </c>
      <c r="K10476" s="6" t="n">
        <v>1</v>
      </c>
      <c r="L10476" s="35" t="n">
        <v>2.68</v>
      </c>
      <c r="M10476" s="6" t="str">
        <f aca="false">IF(I10476&lt;=0,"Below 0%",IF(I10476&lt;=0.05,"0-5%",IF(I10476&lt;=0.1,"5-10%",IF(I10476&lt;=0.2,"10-20%",IF(I10476&lt;=0.4,"20-40%","Above 40%")))))</f>
        <v>10-20%</v>
      </c>
      <c r="N10476" s="6" t="str">
        <f aca="false">IF(AND(H10476&gt;=Summary!$B$25,I10476&gt;=Summary!$B$26,I10476&lt;=Summary!$B$27,J10476&gt;=Summary!$B$28,J10476&lt;=Summary!$B$29,F10476*J10476&gt;1),"Yes","No")</f>
        <v>Yes</v>
      </c>
    </row>
    <row r="10477" customFormat="false" ht="15" hidden="false" customHeight="false" outlineLevel="0" collapsed="false">
      <c r="A10477" s="6" t="s">
        <v>157</v>
      </c>
      <c r="B10477" s="45" t="n">
        <v>44849</v>
      </c>
      <c r="C10477" s="6" t="s">
        <v>195</v>
      </c>
      <c r="D10477" s="6" t="s">
        <v>180</v>
      </c>
      <c r="E10477" s="6" t="s">
        <v>177</v>
      </c>
      <c r="F10477" s="34" t="n">
        <v>0.258264601230621</v>
      </c>
      <c r="G10477" s="34" t="n">
        <v>0.313690417965093</v>
      </c>
      <c r="H10477" s="34" t="n">
        <v>-0.0554258167344714</v>
      </c>
      <c r="I10477" s="34" t="n">
        <v>-0.176689543448659</v>
      </c>
      <c r="J10477" s="35" t="n">
        <v>3.21</v>
      </c>
      <c r="K10477" s="6" t="n">
        <v>0</v>
      </c>
      <c r="L10477" s="35" t="n">
        <v>-1</v>
      </c>
      <c r="M10477" s="6" t="str">
        <f aca="false">IF(I10477&lt;=0,"Below 0%",IF(I10477&lt;=0.05,"0-5%",IF(I10477&lt;=0.1,"5-10%",IF(I10477&lt;=0.2,"10-20%",IF(I10477&lt;=0.4,"20-40%","Above 40%")))))</f>
        <v>Below 0%</v>
      </c>
      <c r="N10477" s="6" t="str">
        <f aca="false">IF(AND(H10477&gt;=Summary!$B$25,I10477&gt;=Summary!$B$26,I10477&lt;=Summary!$B$27,J10477&gt;=Summary!$B$28,J10477&lt;=Summary!$B$29,F10477*J10477&gt;1),"Yes","No")</f>
        <v>No</v>
      </c>
    </row>
    <row r="10478" customFormat="false" ht="15" hidden="false" customHeight="false" outlineLevel="0" collapsed="false">
      <c r="A10478" s="6" t="s">
        <v>157</v>
      </c>
      <c r="B10478" s="45" t="n">
        <v>44849</v>
      </c>
      <c r="C10478" s="6" t="s">
        <v>181</v>
      </c>
      <c r="D10478" s="6" t="s">
        <v>173</v>
      </c>
      <c r="E10478" s="6" t="s">
        <v>187</v>
      </c>
      <c r="F10478" s="34" t="n">
        <v>0.732635021209717</v>
      </c>
      <c r="G10478" s="34" t="n">
        <v>0.653865552273219</v>
      </c>
      <c r="H10478" s="34" t="n">
        <v>0.0787694689364983</v>
      </c>
      <c r="I10478" s="34" t="n">
        <v>0.120467378442938</v>
      </c>
      <c r="J10478" s="35" t="n">
        <v>1.52</v>
      </c>
      <c r="K10478" s="6" t="n">
        <v>1</v>
      </c>
      <c r="L10478" s="35" t="n">
        <v>0.52</v>
      </c>
      <c r="M10478" s="6" t="str">
        <f aca="false">IF(I10478&lt;=0,"Below 0%",IF(I10478&lt;=0.05,"0-5%",IF(I10478&lt;=0.1,"5-10%",IF(I10478&lt;=0.2,"10-20%",IF(I10478&lt;=0.4,"20-40%","Above 40%")))))</f>
        <v>10-20%</v>
      </c>
      <c r="N10478" s="6" t="str">
        <f aca="false">IF(AND(H10478&gt;=Summary!$B$25,I10478&gt;=Summary!$B$26,I10478&lt;=Summary!$B$27,J10478&gt;=Summary!$B$28,J10478&lt;=Summary!$B$29,F10478*J10478&gt;1),"Yes","No")</f>
        <v>No</v>
      </c>
    </row>
    <row r="10479" customFormat="false" ht="15" hidden="false" customHeight="false" outlineLevel="0" collapsed="false">
      <c r="A10479" s="6" t="s">
        <v>157</v>
      </c>
      <c r="B10479" s="45" t="n">
        <v>44849</v>
      </c>
      <c r="C10479" s="6" t="s">
        <v>181</v>
      </c>
      <c r="D10479" s="6" t="s">
        <v>173</v>
      </c>
      <c r="E10479" s="6" t="s">
        <v>174</v>
      </c>
      <c r="F10479" s="34" t="n">
        <v>0.166112452745438</v>
      </c>
      <c r="G10479" s="34" t="n">
        <v>0.20923697672743</v>
      </c>
      <c r="H10479" s="34" t="n">
        <v>-0.0431245239819923</v>
      </c>
      <c r="I10479" s="34" t="n">
        <v>-0.206103742543413</v>
      </c>
      <c r="J10479" s="35" t="n">
        <v>4.75</v>
      </c>
      <c r="K10479" s="6" t="n">
        <v>0</v>
      </c>
      <c r="L10479" s="35" t="n">
        <v>-1</v>
      </c>
      <c r="M10479" s="6" t="str">
        <f aca="false">IF(I10479&lt;=0,"Below 0%",IF(I10479&lt;=0.05,"0-5%",IF(I10479&lt;=0.1,"5-10%",IF(I10479&lt;=0.2,"10-20%",IF(I10479&lt;=0.4,"20-40%","Above 40%")))))</f>
        <v>Below 0%</v>
      </c>
      <c r="N10479" s="6" t="str">
        <f aca="false">IF(AND(H10479&gt;=Summary!$B$25,I10479&gt;=Summary!$B$26,I10479&lt;=Summary!$B$27,J10479&gt;=Summary!$B$28,J10479&lt;=Summary!$B$29,F10479*J10479&gt;1),"Yes","No")</f>
        <v>No</v>
      </c>
    </row>
    <row r="10480" customFormat="false" ht="15" hidden="false" customHeight="false" outlineLevel="0" collapsed="false">
      <c r="A10480" s="6" t="s">
        <v>157</v>
      </c>
      <c r="B10480" s="45" t="n">
        <v>44849</v>
      </c>
      <c r="C10480" s="6" t="s">
        <v>181</v>
      </c>
      <c r="D10480" s="6" t="s">
        <v>173</v>
      </c>
      <c r="E10480" s="6" t="s">
        <v>177</v>
      </c>
      <c r="F10480" s="34" t="n">
        <v>0.101252488791943</v>
      </c>
      <c r="G10480" s="34" t="n">
        <v>0.136897470999352</v>
      </c>
      <c r="H10480" s="34" t="n">
        <v>-0.0356449822074089</v>
      </c>
      <c r="I10480" s="34" t="n">
        <v>-0.260377214766647</v>
      </c>
      <c r="J10480" s="35" t="n">
        <v>7.26</v>
      </c>
      <c r="K10480" s="6" t="n">
        <v>0</v>
      </c>
      <c r="L10480" s="35" t="n">
        <v>-1</v>
      </c>
      <c r="M10480" s="6" t="str">
        <f aca="false">IF(I10480&lt;=0,"Below 0%",IF(I10480&lt;=0.05,"0-5%",IF(I10480&lt;=0.1,"5-10%",IF(I10480&lt;=0.2,"10-20%",IF(I10480&lt;=0.4,"20-40%","Above 40%")))))</f>
        <v>Below 0%</v>
      </c>
      <c r="N10480" s="6" t="str">
        <f aca="false">IF(AND(H10480&gt;=Summary!$B$25,I10480&gt;=Summary!$B$26,I10480&lt;=Summary!$B$27,J10480&gt;=Summary!$B$28,J10480&lt;=Summary!$B$29,F10480*J10480&gt;1),"Yes","No")</f>
        <v>No</v>
      </c>
    </row>
    <row r="10481" customFormat="false" ht="15" hidden="false" customHeight="false" outlineLevel="0" collapsed="false">
      <c r="A10481" s="6" t="s">
        <v>157</v>
      </c>
      <c r="B10481" s="45" t="n">
        <v>44849</v>
      </c>
      <c r="C10481" s="6" t="s">
        <v>203</v>
      </c>
      <c r="D10481" s="6" t="s">
        <v>207</v>
      </c>
      <c r="E10481" s="6" t="s">
        <v>187</v>
      </c>
      <c r="F10481" s="34" t="n">
        <v>0.438599556684494</v>
      </c>
      <c r="G10481" s="34" t="n">
        <v>0.561783039128385</v>
      </c>
      <c r="H10481" s="34" t="n">
        <v>-0.123183482443891</v>
      </c>
      <c r="I10481" s="34" t="n">
        <v>-0.219272341569821</v>
      </c>
      <c r="J10481" s="35" t="n">
        <v>1.78</v>
      </c>
      <c r="K10481" s="6" t="n">
        <v>1</v>
      </c>
      <c r="L10481" s="35" t="n">
        <v>0.78</v>
      </c>
      <c r="M10481" s="6" t="str">
        <f aca="false">IF(I10481&lt;=0,"Below 0%",IF(I10481&lt;=0.05,"0-5%",IF(I10481&lt;=0.1,"5-10%",IF(I10481&lt;=0.2,"10-20%",IF(I10481&lt;=0.4,"20-40%","Above 40%")))))</f>
        <v>Below 0%</v>
      </c>
      <c r="N10481" s="6" t="str">
        <f aca="false">IF(AND(H10481&gt;=Summary!$B$25,I10481&gt;=Summary!$B$26,I10481&lt;=Summary!$B$27,J10481&gt;=Summary!$B$28,J10481&lt;=Summary!$B$29,F10481*J10481&gt;1),"Yes","No")</f>
        <v>No</v>
      </c>
    </row>
    <row r="10482" customFormat="false" ht="15" hidden="false" customHeight="false" outlineLevel="0" collapsed="false">
      <c r="A10482" s="6" t="s">
        <v>157</v>
      </c>
      <c r="B10482" s="45" t="n">
        <v>44849</v>
      </c>
      <c r="C10482" s="6" t="s">
        <v>203</v>
      </c>
      <c r="D10482" s="6" t="s">
        <v>207</v>
      </c>
      <c r="E10482" s="6" t="s">
        <v>174</v>
      </c>
      <c r="F10482" s="34" t="n">
        <v>0.324043989181519</v>
      </c>
      <c r="G10482" s="34" t="n">
        <v>0.256403540935519</v>
      </c>
      <c r="H10482" s="34" t="n">
        <v>0.0676404482459992</v>
      </c>
      <c r="I10482" s="34" t="n">
        <v>0.263804657296092</v>
      </c>
      <c r="J10482" s="35" t="n">
        <v>3.9</v>
      </c>
      <c r="K10482" s="6" t="n">
        <v>0</v>
      </c>
      <c r="L10482" s="35" t="n">
        <v>-1</v>
      </c>
      <c r="M10482" s="6" t="str">
        <f aca="false">IF(I10482&lt;=0,"Below 0%",IF(I10482&lt;=0.05,"0-5%",IF(I10482&lt;=0.1,"5-10%",IF(I10482&lt;=0.2,"10-20%",IF(I10482&lt;=0.4,"20-40%","Above 40%")))))</f>
        <v>20-40%</v>
      </c>
      <c r="N10482" s="6" t="str">
        <f aca="false">IF(AND(H10482&gt;=Summary!$B$25,I10482&gt;=Summary!$B$26,I10482&lt;=Summary!$B$27,J10482&gt;=Summary!$B$28,J10482&lt;=Summary!$B$29,F10482*J10482&gt;1),"Yes","No")</f>
        <v>Yes</v>
      </c>
    </row>
    <row r="10483" customFormat="false" ht="15" hidden="false" customHeight="false" outlineLevel="0" collapsed="false">
      <c r="A10483" s="6" t="s">
        <v>157</v>
      </c>
      <c r="B10483" s="45" t="n">
        <v>44849</v>
      </c>
      <c r="C10483" s="6" t="s">
        <v>203</v>
      </c>
      <c r="D10483" s="6" t="s">
        <v>207</v>
      </c>
      <c r="E10483" s="6" t="s">
        <v>177</v>
      </c>
      <c r="F10483" s="34" t="n">
        <v>0.23735648393631</v>
      </c>
      <c r="G10483" s="34" t="n">
        <v>0.181813419936096</v>
      </c>
      <c r="H10483" s="34" t="n">
        <v>0.0555430640002143</v>
      </c>
      <c r="I10483" s="34" t="n">
        <v>0.305494853018753</v>
      </c>
      <c r="J10483" s="35" t="n">
        <v>5.5</v>
      </c>
      <c r="K10483" s="6" t="n">
        <v>0</v>
      </c>
      <c r="L10483" s="35" t="n">
        <v>-1</v>
      </c>
      <c r="M10483" s="6" t="str">
        <f aca="false">IF(I10483&lt;=0,"Below 0%",IF(I10483&lt;=0.05,"0-5%",IF(I10483&lt;=0.1,"5-10%",IF(I10483&lt;=0.2,"10-20%",IF(I10483&lt;=0.4,"20-40%","Above 40%")))))</f>
        <v>20-40%</v>
      </c>
      <c r="N10483" s="6" t="str">
        <f aca="false">IF(AND(H10483&gt;=Summary!$B$25,I10483&gt;=Summary!$B$26,I10483&lt;=Summary!$B$27,J10483&gt;=Summary!$B$28,J10483&lt;=Summary!$B$29,F10483*J10483&gt;1),"Yes","No")</f>
        <v>No</v>
      </c>
    </row>
    <row r="10484" customFormat="false" ht="15" hidden="false" customHeight="false" outlineLevel="0" collapsed="false">
      <c r="A10484" s="6" t="s">
        <v>157</v>
      </c>
      <c r="B10484" s="45" t="n">
        <v>44850</v>
      </c>
      <c r="C10484" s="6" t="s">
        <v>182</v>
      </c>
      <c r="D10484" s="6" t="s">
        <v>190</v>
      </c>
      <c r="E10484" s="6" t="s">
        <v>187</v>
      </c>
      <c r="F10484" s="34" t="n">
        <v>0.225932747125626</v>
      </c>
      <c r="G10484" s="34" t="n">
        <v>0.208292482001242</v>
      </c>
      <c r="H10484" s="34" t="n">
        <v>0.0176402651243841</v>
      </c>
      <c r="I10484" s="34" t="n">
        <v>0.0846898791300541</v>
      </c>
      <c r="J10484" s="35" t="n">
        <v>4.78</v>
      </c>
      <c r="K10484" s="6" t="n">
        <v>0</v>
      </c>
      <c r="L10484" s="35" t="n">
        <v>-1</v>
      </c>
      <c r="M10484" s="6" t="str">
        <f aca="false">IF(I10484&lt;=0,"Below 0%",IF(I10484&lt;=0.05,"0-5%",IF(I10484&lt;=0.1,"5-10%",IF(I10484&lt;=0.2,"10-20%",IF(I10484&lt;=0.4,"20-40%","Above 40%")))))</f>
        <v>5-10%</v>
      </c>
      <c r="N10484" s="6" t="str">
        <f aca="false">IF(AND(H10484&gt;=Summary!$B$25,I10484&gt;=Summary!$B$26,I10484&lt;=Summary!$B$27,J10484&gt;=Summary!$B$28,J10484&lt;=Summary!$B$29,F10484*J10484&gt;1),"Yes","No")</f>
        <v>No</v>
      </c>
    </row>
    <row r="10485" customFormat="false" ht="15" hidden="false" customHeight="false" outlineLevel="0" collapsed="false">
      <c r="A10485" s="6" t="s">
        <v>157</v>
      </c>
      <c r="B10485" s="45" t="n">
        <v>44850</v>
      </c>
      <c r="C10485" s="6" t="s">
        <v>182</v>
      </c>
      <c r="D10485" s="6" t="s">
        <v>190</v>
      </c>
      <c r="E10485" s="6" t="s">
        <v>174</v>
      </c>
      <c r="F10485" s="34" t="n">
        <v>0.213124483823776</v>
      </c>
      <c r="G10485" s="34" t="n">
        <v>0.259280745824462</v>
      </c>
      <c r="H10485" s="34" t="n">
        <v>-0.0461562620006858</v>
      </c>
      <c r="I10485" s="34" t="n">
        <v>-0.178016542855575</v>
      </c>
      <c r="J10485" s="35" t="n">
        <v>3.84</v>
      </c>
      <c r="K10485" s="6" t="n">
        <v>0</v>
      </c>
      <c r="L10485" s="35" t="n">
        <v>-1</v>
      </c>
      <c r="M10485" s="6" t="str">
        <f aca="false">IF(I10485&lt;=0,"Below 0%",IF(I10485&lt;=0.05,"0-5%",IF(I10485&lt;=0.1,"5-10%",IF(I10485&lt;=0.2,"10-20%",IF(I10485&lt;=0.4,"20-40%","Above 40%")))))</f>
        <v>Below 0%</v>
      </c>
      <c r="N10485" s="6" t="str">
        <f aca="false">IF(AND(H10485&gt;=Summary!$B$25,I10485&gt;=Summary!$B$26,I10485&lt;=Summary!$B$27,J10485&gt;=Summary!$B$28,J10485&lt;=Summary!$B$29,F10485*J10485&gt;1),"Yes","No")</f>
        <v>No</v>
      </c>
    </row>
    <row r="10486" customFormat="false" ht="15" hidden="false" customHeight="false" outlineLevel="0" collapsed="false">
      <c r="A10486" s="6" t="s">
        <v>157</v>
      </c>
      <c r="B10486" s="45" t="n">
        <v>44850</v>
      </c>
      <c r="C10486" s="6" t="s">
        <v>182</v>
      </c>
      <c r="D10486" s="6" t="s">
        <v>190</v>
      </c>
      <c r="E10486" s="6" t="s">
        <v>177</v>
      </c>
      <c r="F10486" s="34" t="n">
        <v>0.560942769050598</v>
      </c>
      <c r="G10486" s="34" t="n">
        <v>0.532426772174296</v>
      </c>
      <c r="H10486" s="34" t="n">
        <v>0.0285159968763018</v>
      </c>
      <c r="I10486" s="34" t="n">
        <v>0.0535585330539441</v>
      </c>
      <c r="J10486" s="35" t="n">
        <v>1.87</v>
      </c>
      <c r="K10486" s="6" t="n">
        <v>1</v>
      </c>
      <c r="L10486" s="35" t="n">
        <v>0.87</v>
      </c>
      <c r="M10486" s="6" t="str">
        <f aca="false">IF(I10486&lt;=0,"Below 0%",IF(I10486&lt;=0.05,"0-5%",IF(I10486&lt;=0.1,"5-10%",IF(I10486&lt;=0.2,"10-20%",IF(I10486&lt;=0.4,"20-40%","Above 40%")))))</f>
        <v>5-10%</v>
      </c>
      <c r="N10486" s="6" t="str">
        <f aca="false">IF(AND(H10486&gt;=Summary!$B$25,I10486&gt;=Summary!$B$26,I10486&lt;=Summary!$B$27,J10486&gt;=Summary!$B$28,J10486&lt;=Summary!$B$29,F10486*J10486&gt;1),"Yes","No")</f>
        <v>No</v>
      </c>
    </row>
    <row r="10487" customFormat="false" ht="15" hidden="false" customHeight="false" outlineLevel="0" collapsed="false">
      <c r="A10487" s="6" t="s">
        <v>157</v>
      </c>
      <c r="B10487" s="45" t="n">
        <v>44850</v>
      </c>
      <c r="C10487" s="6" t="s">
        <v>205</v>
      </c>
      <c r="D10487" s="6" t="s">
        <v>185</v>
      </c>
      <c r="E10487" s="6" t="s">
        <v>187</v>
      </c>
      <c r="F10487" s="34" t="n">
        <v>0.194289773702622</v>
      </c>
      <c r="G10487" s="34" t="n">
        <v>0.158552348125808</v>
      </c>
      <c r="H10487" s="34" t="n">
        <v>0.0357374255768136</v>
      </c>
      <c r="I10487" s="34" t="n">
        <v>0.225398273814631</v>
      </c>
      <c r="J10487" s="35" t="n">
        <v>6.3</v>
      </c>
      <c r="K10487" s="6" t="n">
        <v>0</v>
      </c>
      <c r="L10487" s="35" t="n">
        <v>-1</v>
      </c>
      <c r="M10487" s="6" t="str">
        <f aca="false">IF(I10487&lt;=0,"Below 0%",IF(I10487&lt;=0.05,"0-5%",IF(I10487&lt;=0.1,"5-10%",IF(I10487&lt;=0.2,"10-20%",IF(I10487&lt;=0.4,"20-40%","Above 40%")))))</f>
        <v>20-40%</v>
      </c>
      <c r="N10487" s="6" t="str">
        <f aca="false">IF(AND(H10487&gt;=Summary!$B$25,I10487&gt;=Summary!$B$26,I10487&lt;=Summary!$B$27,J10487&gt;=Summary!$B$28,J10487&lt;=Summary!$B$29,F10487*J10487&gt;1),"Yes","No")</f>
        <v>No</v>
      </c>
    </row>
    <row r="10488" customFormat="false" ht="15" hidden="false" customHeight="false" outlineLevel="0" collapsed="false">
      <c r="A10488" s="6" t="s">
        <v>157</v>
      </c>
      <c r="B10488" s="45" t="n">
        <v>44850</v>
      </c>
      <c r="C10488" s="6" t="s">
        <v>205</v>
      </c>
      <c r="D10488" s="6" t="s">
        <v>185</v>
      </c>
      <c r="E10488" s="6" t="s">
        <v>174</v>
      </c>
      <c r="F10488" s="34" t="n">
        <v>0.165288895368576</v>
      </c>
      <c r="G10488" s="34" t="n">
        <v>0.217147781128824</v>
      </c>
      <c r="H10488" s="34" t="n">
        <v>-0.0518588857602478</v>
      </c>
      <c r="I10488" s="34" t="n">
        <v>-0.238818400495109</v>
      </c>
      <c r="J10488" s="35" t="n">
        <v>4.6</v>
      </c>
      <c r="K10488" s="6" t="n">
        <v>0</v>
      </c>
      <c r="L10488" s="35" t="n">
        <v>-1</v>
      </c>
      <c r="M10488" s="6" t="str">
        <f aca="false">IF(I10488&lt;=0,"Below 0%",IF(I10488&lt;=0.05,"0-5%",IF(I10488&lt;=0.1,"5-10%",IF(I10488&lt;=0.2,"10-20%",IF(I10488&lt;=0.4,"20-40%","Above 40%")))))</f>
        <v>Below 0%</v>
      </c>
      <c r="N10488" s="6" t="str">
        <f aca="false">IF(AND(H10488&gt;=Summary!$B$25,I10488&gt;=Summary!$B$26,I10488&lt;=Summary!$B$27,J10488&gt;=Summary!$B$28,J10488&lt;=Summary!$B$29,F10488*J10488&gt;1),"Yes","No")</f>
        <v>No</v>
      </c>
    </row>
    <row r="10489" customFormat="false" ht="15" hidden="false" customHeight="false" outlineLevel="0" collapsed="false">
      <c r="A10489" s="6" t="s">
        <v>157</v>
      </c>
      <c r="B10489" s="45" t="n">
        <v>44850</v>
      </c>
      <c r="C10489" s="6" t="s">
        <v>205</v>
      </c>
      <c r="D10489" s="6" t="s">
        <v>185</v>
      </c>
      <c r="E10489" s="6" t="s">
        <v>177</v>
      </c>
      <c r="F10489" s="34" t="n">
        <v>0.640421330928803</v>
      </c>
      <c r="G10489" s="34" t="n">
        <v>0.624299870745368</v>
      </c>
      <c r="H10489" s="34" t="n">
        <v>0.0161214601834341</v>
      </c>
      <c r="I10489" s="34" t="n">
        <v>0.0258232636892688</v>
      </c>
      <c r="J10489" s="35" t="n">
        <v>1.6</v>
      </c>
      <c r="K10489" s="6" t="n">
        <v>1</v>
      </c>
      <c r="L10489" s="35" t="n">
        <v>0.6</v>
      </c>
      <c r="M10489" s="6" t="str">
        <f aca="false">IF(I10489&lt;=0,"Below 0%",IF(I10489&lt;=0.05,"0-5%",IF(I10489&lt;=0.1,"5-10%",IF(I10489&lt;=0.2,"10-20%",IF(I10489&lt;=0.4,"20-40%","Above 40%")))))</f>
        <v>0-5%</v>
      </c>
      <c r="N10489" s="6" t="str">
        <f aca="false">IF(AND(H10489&gt;=Summary!$B$25,I10489&gt;=Summary!$B$26,I10489&lt;=Summary!$B$27,J10489&gt;=Summary!$B$28,J10489&lt;=Summary!$B$29,F10489*J10489&gt;1),"Yes","No")</f>
        <v>No</v>
      </c>
    </row>
    <row r="10490" customFormat="false" ht="15" hidden="false" customHeight="false" outlineLevel="0" collapsed="false">
      <c r="A10490" s="6" t="s">
        <v>157</v>
      </c>
      <c r="B10490" s="45" t="n">
        <v>44850</v>
      </c>
      <c r="C10490" s="6" t="s">
        <v>183</v>
      </c>
      <c r="D10490" s="6" t="s">
        <v>194</v>
      </c>
      <c r="E10490" s="6" t="s">
        <v>187</v>
      </c>
      <c r="F10490" s="34" t="n">
        <v>0.269112318754196</v>
      </c>
      <c r="G10490" s="34" t="n">
        <v>0.246947340713335</v>
      </c>
      <c r="H10490" s="34" t="n">
        <v>0.022164978040861</v>
      </c>
      <c r="I10490" s="34" t="n">
        <v>0.0897558887527798</v>
      </c>
      <c r="J10490" s="35" t="n">
        <v>4.1</v>
      </c>
      <c r="K10490" s="6" t="n">
        <v>1</v>
      </c>
      <c r="L10490" s="35" t="n">
        <v>3.1</v>
      </c>
      <c r="M10490" s="6" t="str">
        <f aca="false">IF(I10490&lt;=0,"Below 0%",IF(I10490&lt;=0.05,"0-5%",IF(I10490&lt;=0.1,"5-10%",IF(I10490&lt;=0.2,"10-20%",IF(I10490&lt;=0.4,"20-40%","Above 40%")))))</f>
        <v>5-10%</v>
      </c>
      <c r="N10490" s="6" t="str">
        <f aca="false">IF(AND(H10490&gt;=Summary!$B$25,I10490&gt;=Summary!$B$26,I10490&lt;=Summary!$B$27,J10490&gt;=Summary!$B$28,J10490&lt;=Summary!$B$29,F10490*J10490&gt;1),"Yes","No")</f>
        <v>No</v>
      </c>
    </row>
    <row r="10491" customFormat="false" ht="15" hidden="false" customHeight="false" outlineLevel="0" collapsed="false">
      <c r="A10491" s="6" t="s">
        <v>157</v>
      </c>
      <c r="B10491" s="45" t="n">
        <v>44850</v>
      </c>
      <c r="C10491" s="6" t="s">
        <v>183</v>
      </c>
      <c r="D10491" s="6" t="s">
        <v>194</v>
      </c>
      <c r="E10491" s="6" t="s">
        <v>174</v>
      </c>
      <c r="F10491" s="34" t="n">
        <v>0.316999286413193</v>
      </c>
      <c r="G10491" s="34" t="n">
        <v>0.23383004547914</v>
      </c>
      <c r="H10491" s="34" t="n">
        <v>0.0831692409340532</v>
      </c>
      <c r="I10491" s="34" t="n">
        <v>0.355682439199085</v>
      </c>
      <c r="J10491" s="35" t="n">
        <v>4.33</v>
      </c>
      <c r="K10491" s="6" t="n">
        <v>0</v>
      </c>
      <c r="L10491" s="35" t="n">
        <v>-1</v>
      </c>
      <c r="M10491" s="6" t="str">
        <f aca="false">IF(I10491&lt;=0,"Below 0%",IF(I10491&lt;=0.05,"0-5%",IF(I10491&lt;=0.1,"5-10%",IF(I10491&lt;=0.2,"10-20%",IF(I10491&lt;=0.4,"20-40%","Above 40%")))))</f>
        <v>20-40%</v>
      </c>
      <c r="N10491" s="6" t="str">
        <f aca="false">IF(AND(H10491&gt;=Summary!$B$25,I10491&gt;=Summary!$B$26,I10491&lt;=Summary!$B$27,J10491&gt;=Summary!$B$28,J10491&lt;=Summary!$B$29,F10491*J10491&gt;1),"Yes","No")</f>
        <v>Yes</v>
      </c>
    </row>
    <row r="10492" customFormat="false" ht="15" hidden="false" customHeight="false" outlineLevel="0" collapsed="false">
      <c r="A10492" s="6" t="s">
        <v>157</v>
      </c>
      <c r="B10492" s="45" t="n">
        <v>44850</v>
      </c>
      <c r="C10492" s="6" t="s">
        <v>183</v>
      </c>
      <c r="D10492" s="6" t="s">
        <v>194</v>
      </c>
      <c r="E10492" s="6" t="s">
        <v>177</v>
      </c>
      <c r="F10492" s="34" t="n">
        <v>0.413888394832611</v>
      </c>
      <c r="G10492" s="34" t="n">
        <v>0.519222613807525</v>
      </c>
      <c r="H10492" s="34" t="n">
        <v>-0.105334218974914</v>
      </c>
      <c r="I10492" s="34" t="n">
        <v>-0.202869089623206</v>
      </c>
      <c r="J10492" s="35" t="n">
        <v>1.95</v>
      </c>
      <c r="K10492" s="6" t="n">
        <v>0</v>
      </c>
      <c r="L10492" s="35" t="n">
        <v>-1</v>
      </c>
      <c r="M10492" s="6" t="str">
        <f aca="false">IF(I10492&lt;=0,"Below 0%",IF(I10492&lt;=0.05,"0-5%",IF(I10492&lt;=0.1,"5-10%",IF(I10492&lt;=0.2,"10-20%",IF(I10492&lt;=0.4,"20-40%","Above 40%")))))</f>
        <v>Below 0%</v>
      </c>
      <c r="N10492" s="6" t="str">
        <f aca="false">IF(AND(H10492&gt;=Summary!$B$25,I10492&gt;=Summary!$B$26,I10492&lt;=Summary!$B$27,J10492&gt;=Summary!$B$28,J10492&lt;=Summary!$B$29,F10492*J10492&gt;1),"Yes","No")</f>
        <v>No</v>
      </c>
    </row>
    <row r="10493" customFormat="false" ht="15" hidden="false" customHeight="false" outlineLevel="0" collapsed="false">
      <c r="A10493" s="6" t="s">
        <v>157</v>
      </c>
      <c r="B10493" s="45" t="n">
        <v>44850</v>
      </c>
      <c r="C10493" s="6" t="s">
        <v>176</v>
      </c>
      <c r="D10493" s="6" t="s">
        <v>188</v>
      </c>
      <c r="E10493" s="6" t="s">
        <v>187</v>
      </c>
      <c r="F10493" s="34" t="n">
        <v>0.423021078109741</v>
      </c>
      <c r="G10493" s="34" t="n">
        <v>0.489895897121862</v>
      </c>
      <c r="H10493" s="34" t="n">
        <v>-0.0668748190121205</v>
      </c>
      <c r="I10493" s="34" t="n">
        <v>-0.136508224308491</v>
      </c>
      <c r="J10493" s="35" t="n">
        <v>2.04</v>
      </c>
      <c r="K10493" s="6" t="n">
        <v>0</v>
      </c>
      <c r="L10493" s="35" t="n">
        <v>-1</v>
      </c>
      <c r="M10493" s="6" t="str">
        <f aca="false">IF(I10493&lt;=0,"Below 0%",IF(I10493&lt;=0.05,"0-5%",IF(I10493&lt;=0.1,"5-10%",IF(I10493&lt;=0.2,"10-20%",IF(I10493&lt;=0.4,"20-40%","Above 40%")))))</f>
        <v>Below 0%</v>
      </c>
      <c r="N10493" s="6" t="str">
        <f aca="false">IF(AND(H10493&gt;=Summary!$B$25,I10493&gt;=Summary!$B$26,I10493&lt;=Summary!$B$27,J10493&gt;=Summary!$B$28,J10493&lt;=Summary!$B$29,F10493*J10493&gt;1),"Yes","No")</f>
        <v>No</v>
      </c>
    </row>
    <row r="10494" customFormat="false" ht="15" hidden="false" customHeight="false" outlineLevel="0" collapsed="false">
      <c r="A10494" s="6" t="s">
        <v>157</v>
      </c>
      <c r="B10494" s="45" t="n">
        <v>44850</v>
      </c>
      <c r="C10494" s="6" t="s">
        <v>176</v>
      </c>
      <c r="D10494" s="6" t="s">
        <v>188</v>
      </c>
      <c r="E10494" s="6" t="s">
        <v>174</v>
      </c>
      <c r="F10494" s="34" t="n">
        <v>0.414556205272675</v>
      </c>
      <c r="G10494" s="34" t="n">
        <v>0.249846907532149</v>
      </c>
      <c r="H10494" s="34" t="n">
        <v>0.164709297740525</v>
      </c>
      <c r="I10494" s="34" t="n">
        <v>0.659240890221268</v>
      </c>
      <c r="J10494" s="35" t="n">
        <v>4</v>
      </c>
      <c r="K10494" s="6" t="n">
        <v>1</v>
      </c>
      <c r="L10494" s="35" t="n">
        <v>3</v>
      </c>
      <c r="M10494" s="6" t="str">
        <f aca="false">IF(I10494&lt;=0,"Below 0%",IF(I10494&lt;=0.05,"0-5%",IF(I10494&lt;=0.1,"5-10%",IF(I10494&lt;=0.2,"10-20%",IF(I10494&lt;=0.4,"20-40%","Above 40%")))))</f>
        <v>Above 40%</v>
      </c>
      <c r="N10494" s="6" t="str">
        <f aca="false">IF(AND(H10494&gt;=Summary!$B$25,I10494&gt;=Summary!$B$26,I10494&lt;=Summary!$B$27,J10494&gt;=Summary!$B$28,J10494&lt;=Summary!$B$29,F10494*J10494&gt;1),"Yes","No")</f>
        <v>No</v>
      </c>
    </row>
    <row r="10495" customFormat="false" ht="15" hidden="false" customHeight="false" outlineLevel="0" collapsed="false">
      <c r="A10495" s="6" t="s">
        <v>157</v>
      </c>
      <c r="B10495" s="45" t="n">
        <v>44850</v>
      </c>
      <c r="C10495" s="6" t="s">
        <v>176</v>
      </c>
      <c r="D10495" s="6" t="s">
        <v>188</v>
      </c>
      <c r="E10495" s="6" t="s">
        <v>177</v>
      </c>
      <c r="F10495" s="34" t="n">
        <v>0.162422671914101</v>
      </c>
      <c r="G10495" s="34" t="n">
        <v>0.260257195345989</v>
      </c>
      <c r="H10495" s="34" t="n">
        <v>-0.0978345234318884</v>
      </c>
      <c r="I10495" s="34" t="n">
        <v>-0.375914768857115</v>
      </c>
      <c r="J10495" s="35" t="n">
        <v>3.84</v>
      </c>
      <c r="K10495" s="6" t="n">
        <v>0</v>
      </c>
      <c r="L10495" s="35" t="n">
        <v>-1</v>
      </c>
      <c r="M10495" s="6" t="str">
        <f aca="false">IF(I10495&lt;=0,"Below 0%",IF(I10495&lt;=0.05,"0-5%",IF(I10495&lt;=0.1,"5-10%",IF(I10495&lt;=0.2,"10-20%",IF(I10495&lt;=0.4,"20-40%","Above 40%")))))</f>
        <v>Below 0%</v>
      </c>
      <c r="N10495" s="6" t="str">
        <f aca="false">IF(AND(H10495&gt;=Summary!$B$25,I10495&gt;=Summary!$B$26,I10495&lt;=Summary!$B$27,J10495&gt;=Summary!$B$28,J10495&lt;=Summary!$B$29,F10495*J10495&gt;1),"Yes","No")</f>
        <v>No</v>
      </c>
    </row>
    <row r="10496" customFormat="false" ht="15" hidden="false" customHeight="false" outlineLevel="0" collapsed="false">
      <c r="A10496" s="6" t="s">
        <v>157</v>
      </c>
      <c r="B10496" s="45" t="n">
        <v>44850</v>
      </c>
      <c r="C10496" s="6" t="s">
        <v>179</v>
      </c>
      <c r="D10496" s="6" t="s">
        <v>189</v>
      </c>
      <c r="E10496" s="6" t="s">
        <v>187</v>
      </c>
      <c r="F10496" s="34" t="n">
        <v>0.396235913038254</v>
      </c>
      <c r="G10496" s="34" t="n">
        <v>0.323880811861235</v>
      </c>
      <c r="H10496" s="34" t="n">
        <v>0.0723551011770187</v>
      </c>
      <c r="I10496" s="34" t="n">
        <v>0.223400394611888</v>
      </c>
      <c r="J10496" s="35" t="n">
        <v>3.08</v>
      </c>
      <c r="K10496" s="6" t="n">
        <v>0</v>
      </c>
      <c r="L10496" s="35" t="n">
        <v>-1</v>
      </c>
      <c r="M10496" s="6" t="str">
        <f aca="false">IF(I10496&lt;=0,"Below 0%",IF(I10496&lt;=0.05,"0-5%",IF(I10496&lt;=0.1,"5-10%",IF(I10496&lt;=0.2,"10-20%",IF(I10496&lt;=0.4,"20-40%","Above 40%")))))</f>
        <v>20-40%</v>
      </c>
      <c r="N10496" s="6" t="str">
        <f aca="false">IF(AND(H10496&gt;=Summary!$B$25,I10496&gt;=Summary!$B$26,I10496&lt;=Summary!$B$27,J10496&gt;=Summary!$B$28,J10496&lt;=Summary!$B$29,F10496*J10496&gt;1),"Yes","No")</f>
        <v>Yes</v>
      </c>
    </row>
    <row r="10497" customFormat="false" ht="15" hidden="false" customHeight="false" outlineLevel="0" collapsed="false">
      <c r="A10497" s="6" t="s">
        <v>157</v>
      </c>
      <c r="B10497" s="45" t="n">
        <v>44850</v>
      </c>
      <c r="C10497" s="6" t="s">
        <v>179</v>
      </c>
      <c r="D10497" s="6" t="s">
        <v>189</v>
      </c>
      <c r="E10497" s="6" t="s">
        <v>174</v>
      </c>
      <c r="F10497" s="34" t="n">
        <v>0.211137220263481</v>
      </c>
      <c r="G10497" s="34" t="n">
        <v>0.277098027925723</v>
      </c>
      <c r="H10497" s="34" t="n">
        <v>-0.0659608076622422</v>
      </c>
      <c r="I10497" s="34" t="n">
        <v>-0.238041418612778</v>
      </c>
      <c r="J10497" s="35" t="n">
        <v>3.6</v>
      </c>
      <c r="K10497" s="6" t="n">
        <v>1</v>
      </c>
      <c r="L10497" s="35" t="n">
        <v>2.6</v>
      </c>
      <c r="M10497" s="6" t="str">
        <f aca="false">IF(I10497&lt;=0,"Below 0%",IF(I10497&lt;=0.05,"0-5%",IF(I10497&lt;=0.1,"5-10%",IF(I10497&lt;=0.2,"10-20%",IF(I10497&lt;=0.4,"20-40%","Above 40%")))))</f>
        <v>Below 0%</v>
      </c>
      <c r="N10497" s="6" t="str">
        <f aca="false">IF(AND(H10497&gt;=Summary!$B$25,I10497&gt;=Summary!$B$26,I10497&lt;=Summary!$B$27,J10497&gt;=Summary!$B$28,J10497&lt;=Summary!$B$29,F10497*J10497&gt;1),"Yes","No")</f>
        <v>No</v>
      </c>
    </row>
    <row r="10498" customFormat="false" ht="15" hidden="false" customHeight="false" outlineLevel="0" collapsed="false">
      <c r="A10498" s="6" t="s">
        <v>157</v>
      </c>
      <c r="B10498" s="45" t="n">
        <v>44850</v>
      </c>
      <c r="C10498" s="6" t="s">
        <v>179</v>
      </c>
      <c r="D10498" s="6" t="s">
        <v>189</v>
      </c>
      <c r="E10498" s="6" t="s">
        <v>177</v>
      </c>
      <c r="F10498" s="34" t="n">
        <v>0.392626881599426</v>
      </c>
      <c r="G10498" s="34" t="n">
        <v>0.399021160213042</v>
      </c>
      <c r="H10498" s="34" t="n">
        <v>-0.00639427861361536</v>
      </c>
      <c r="I10498" s="34" t="n">
        <v>-0.0160249110854206</v>
      </c>
      <c r="J10498" s="35" t="n">
        <v>2.5</v>
      </c>
      <c r="K10498" s="6" t="n">
        <v>0</v>
      </c>
      <c r="L10498" s="35" t="n">
        <v>-1</v>
      </c>
      <c r="M10498" s="6" t="str">
        <f aca="false">IF(I10498&lt;=0,"Below 0%",IF(I10498&lt;=0.05,"0-5%",IF(I10498&lt;=0.1,"5-10%",IF(I10498&lt;=0.2,"10-20%",IF(I10498&lt;=0.4,"20-40%","Above 40%")))))</f>
        <v>Below 0%</v>
      </c>
      <c r="N10498" s="6" t="str">
        <f aca="false">IF(AND(H10498&gt;=Summary!$B$25,I10498&gt;=Summary!$B$26,I10498&lt;=Summary!$B$27,J10498&gt;=Summary!$B$28,J10498&lt;=Summary!$B$29,F10498*J10498&gt;1),"Yes","No")</f>
        <v>No</v>
      </c>
    </row>
    <row r="10499" customFormat="false" ht="15" hidden="false" customHeight="false" outlineLevel="0" collapsed="false">
      <c r="A10499" s="6" t="s">
        <v>157</v>
      </c>
      <c r="B10499" s="45" t="n">
        <v>44852</v>
      </c>
      <c r="C10499" s="6" t="s">
        <v>201</v>
      </c>
      <c r="D10499" s="6" t="s">
        <v>207</v>
      </c>
      <c r="E10499" s="6" t="s">
        <v>187</v>
      </c>
      <c r="F10499" s="34" t="n">
        <v>0.564322769641876</v>
      </c>
      <c r="G10499" s="34" t="n">
        <v>0.694465054162339</v>
      </c>
      <c r="H10499" s="34" t="n">
        <v>-0.130142284520462</v>
      </c>
      <c r="I10499" s="34" t="n">
        <v>-0.187399328073375</v>
      </c>
      <c r="J10499" s="35" t="n">
        <v>1.45</v>
      </c>
      <c r="K10499" s="6" t="n">
        <v>0</v>
      </c>
      <c r="L10499" s="35" t="n">
        <v>-1</v>
      </c>
      <c r="M10499" s="6" t="str">
        <f aca="false">IF(I10499&lt;=0,"Below 0%",IF(I10499&lt;=0.05,"0-5%",IF(I10499&lt;=0.1,"5-10%",IF(I10499&lt;=0.2,"10-20%",IF(I10499&lt;=0.4,"20-40%","Above 40%")))))</f>
        <v>Below 0%</v>
      </c>
      <c r="N10499" s="6" t="str">
        <f aca="false">IF(AND(H10499&gt;=Summary!$B$25,I10499&gt;=Summary!$B$26,I10499&lt;=Summary!$B$27,J10499&gt;=Summary!$B$28,J10499&lt;=Summary!$B$29,F10499*J10499&gt;1),"Yes","No")</f>
        <v>No</v>
      </c>
    </row>
    <row r="10500" customFormat="false" ht="15" hidden="false" customHeight="false" outlineLevel="0" collapsed="false">
      <c r="A10500" s="6" t="s">
        <v>157</v>
      </c>
      <c r="B10500" s="45" t="n">
        <v>44852</v>
      </c>
      <c r="C10500" s="6" t="s">
        <v>201</v>
      </c>
      <c r="D10500" s="6" t="s">
        <v>207</v>
      </c>
      <c r="E10500" s="6" t="s">
        <v>174</v>
      </c>
      <c r="F10500" s="34" t="n">
        <v>0.255694806575775</v>
      </c>
      <c r="G10500" s="34" t="n">
        <v>0.193648909333729</v>
      </c>
      <c r="H10500" s="34" t="n">
        <v>0.0620458972420462</v>
      </c>
      <c r="I10500" s="34" t="n">
        <v>0.320404062462949</v>
      </c>
      <c r="J10500" s="35" t="n">
        <v>5.2</v>
      </c>
      <c r="K10500" s="6" t="n">
        <v>1</v>
      </c>
      <c r="L10500" s="35" t="n">
        <v>4.2</v>
      </c>
      <c r="M10500" s="6" t="str">
        <f aca="false">IF(I10500&lt;=0,"Below 0%",IF(I10500&lt;=0.05,"0-5%",IF(I10500&lt;=0.1,"5-10%",IF(I10500&lt;=0.2,"10-20%",IF(I10500&lt;=0.4,"20-40%","Above 40%")))))</f>
        <v>20-40%</v>
      </c>
      <c r="N10500" s="6" t="str">
        <f aca="false">IF(AND(H10500&gt;=Summary!$B$25,I10500&gt;=Summary!$B$26,I10500&lt;=Summary!$B$27,J10500&gt;=Summary!$B$28,J10500&lt;=Summary!$B$29,F10500*J10500&gt;1),"Yes","No")</f>
        <v>No</v>
      </c>
    </row>
    <row r="10501" customFormat="false" ht="15" hidden="false" customHeight="false" outlineLevel="0" collapsed="false">
      <c r="A10501" s="6" t="s">
        <v>157</v>
      </c>
      <c r="B10501" s="45" t="n">
        <v>44852</v>
      </c>
      <c r="C10501" s="6" t="s">
        <v>201</v>
      </c>
      <c r="D10501" s="6" t="s">
        <v>207</v>
      </c>
      <c r="E10501" s="6" t="s">
        <v>177</v>
      </c>
      <c r="F10501" s="34" t="n">
        <v>0.179982408881187</v>
      </c>
      <c r="G10501" s="34" t="n">
        <v>0.111886036503932</v>
      </c>
      <c r="H10501" s="34" t="n">
        <v>0.0680963723772551</v>
      </c>
      <c r="I10501" s="34" t="n">
        <v>0.60862261730812</v>
      </c>
      <c r="J10501" s="35" t="n">
        <v>9</v>
      </c>
      <c r="K10501" s="6" t="n">
        <v>0</v>
      </c>
      <c r="L10501" s="35" t="n">
        <v>-1</v>
      </c>
      <c r="M10501" s="6" t="str">
        <f aca="false">IF(I10501&lt;=0,"Below 0%",IF(I10501&lt;=0.05,"0-5%",IF(I10501&lt;=0.1,"5-10%",IF(I10501&lt;=0.2,"10-20%",IF(I10501&lt;=0.4,"20-40%","Above 40%")))))</f>
        <v>Above 40%</v>
      </c>
      <c r="N10501" s="6" t="str">
        <f aca="false">IF(AND(H10501&gt;=Summary!$B$25,I10501&gt;=Summary!$B$26,I10501&lt;=Summary!$B$27,J10501&gt;=Summary!$B$28,J10501&lt;=Summary!$B$29,F10501*J10501&gt;1),"Yes","No")</f>
        <v>No</v>
      </c>
    </row>
    <row r="10502" customFormat="false" ht="15" hidden="false" customHeight="false" outlineLevel="0" collapsed="false">
      <c r="A10502" s="6" t="s">
        <v>157</v>
      </c>
      <c r="B10502" s="45" t="n">
        <v>44852</v>
      </c>
      <c r="C10502" s="6" t="s">
        <v>180</v>
      </c>
      <c r="D10502" s="6" t="s">
        <v>203</v>
      </c>
      <c r="E10502" s="6" t="s">
        <v>187</v>
      </c>
      <c r="F10502" s="34" t="n">
        <v>0.456789612770081</v>
      </c>
      <c r="G10502" s="34" t="n">
        <v>0.427257829570284</v>
      </c>
      <c r="H10502" s="34" t="n">
        <v>0.0295317831997965</v>
      </c>
      <c r="I10502" s="34" t="n">
        <v>0.069119349385588</v>
      </c>
      <c r="J10502" s="35" t="n">
        <v>2.34</v>
      </c>
      <c r="K10502" s="6" t="n">
        <v>1</v>
      </c>
      <c r="L10502" s="35" t="n">
        <v>1.34</v>
      </c>
      <c r="M10502" s="6" t="str">
        <f aca="false">IF(I10502&lt;=0,"Below 0%",IF(I10502&lt;=0.05,"0-5%",IF(I10502&lt;=0.1,"5-10%",IF(I10502&lt;=0.2,"10-20%",IF(I10502&lt;=0.4,"20-40%","Above 40%")))))</f>
        <v>5-10%</v>
      </c>
      <c r="N10502" s="6" t="str">
        <f aca="false">IF(AND(H10502&gt;=Summary!$B$25,I10502&gt;=Summary!$B$26,I10502&lt;=Summary!$B$27,J10502&gt;=Summary!$B$28,J10502&lt;=Summary!$B$29,F10502*J10502&gt;1),"Yes","No")</f>
        <v>No</v>
      </c>
    </row>
    <row r="10503" customFormat="false" ht="15" hidden="false" customHeight="false" outlineLevel="0" collapsed="false">
      <c r="A10503" s="6" t="s">
        <v>157</v>
      </c>
      <c r="B10503" s="45" t="n">
        <v>44852</v>
      </c>
      <c r="C10503" s="6" t="s">
        <v>180</v>
      </c>
      <c r="D10503" s="6" t="s">
        <v>203</v>
      </c>
      <c r="E10503" s="6" t="s">
        <v>174</v>
      </c>
      <c r="F10503" s="34" t="n">
        <v>0.282172858715057</v>
      </c>
      <c r="G10503" s="34" t="n">
        <v>0.295793882010197</v>
      </c>
      <c r="H10503" s="34" t="n">
        <v>-0.0136210232951393</v>
      </c>
      <c r="I10503" s="34" t="n">
        <v>-0.0460490365878148</v>
      </c>
      <c r="J10503" s="35" t="n">
        <v>3.38</v>
      </c>
      <c r="K10503" s="6" t="n">
        <v>0</v>
      </c>
      <c r="L10503" s="35" t="n">
        <v>-1</v>
      </c>
      <c r="M10503" s="6" t="str">
        <f aca="false">IF(I10503&lt;=0,"Below 0%",IF(I10503&lt;=0.05,"0-5%",IF(I10503&lt;=0.1,"5-10%",IF(I10503&lt;=0.2,"10-20%",IF(I10503&lt;=0.4,"20-40%","Above 40%")))))</f>
        <v>Below 0%</v>
      </c>
      <c r="N10503" s="6" t="str">
        <f aca="false">IF(AND(H10503&gt;=Summary!$B$25,I10503&gt;=Summary!$B$26,I10503&lt;=Summary!$B$27,J10503&gt;=Summary!$B$28,J10503&lt;=Summary!$B$29,F10503*J10503&gt;1),"Yes","No")</f>
        <v>No</v>
      </c>
    </row>
    <row r="10504" customFormat="false" ht="15" hidden="false" customHeight="false" outlineLevel="0" collapsed="false">
      <c r="A10504" s="6" t="s">
        <v>157</v>
      </c>
      <c r="B10504" s="45" t="n">
        <v>44852</v>
      </c>
      <c r="C10504" s="6" t="s">
        <v>180</v>
      </c>
      <c r="D10504" s="6" t="s">
        <v>203</v>
      </c>
      <c r="E10504" s="6" t="s">
        <v>177</v>
      </c>
      <c r="F10504" s="34" t="n">
        <v>0.26103749871254</v>
      </c>
      <c r="G10504" s="34" t="n">
        <v>0.276948288419519</v>
      </c>
      <c r="H10504" s="34" t="n">
        <v>-0.0159107897069796</v>
      </c>
      <c r="I10504" s="34" t="n">
        <v>-0.0574503991260567</v>
      </c>
      <c r="J10504" s="35" t="n">
        <v>3.61</v>
      </c>
      <c r="K10504" s="6" t="n">
        <v>0</v>
      </c>
      <c r="L10504" s="35" t="n">
        <v>-1</v>
      </c>
      <c r="M10504" s="6" t="str">
        <f aca="false">IF(I10504&lt;=0,"Below 0%",IF(I10504&lt;=0.05,"0-5%",IF(I10504&lt;=0.1,"5-10%",IF(I10504&lt;=0.2,"10-20%",IF(I10504&lt;=0.4,"20-40%","Above 40%")))))</f>
        <v>Below 0%</v>
      </c>
      <c r="N10504" s="6" t="str">
        <f aca="false">IF(AND(H10504&gt;=Summary!$B$25,I10504&gt;=Summary!$B$26,I10504&lt;=Summary!$B$27,J10504&gt;=Summary!$B$28,J10504&lt;=Summary!$B$29,F10504*J10504&gt;1),"Yes","No")</f>
        <v>No</v>
      </c>
    </row>
    <row r="10505" customFormat="false" ht="15" hidden="false" customHeight="false" outlineLevel="0" collapsed="false">
      <c r="A10505" s="6" t="s">
        <v>157</v>
      </c>
      <c r="B10505" s="45" t="n">
        <v>44853</v>
      </c>
      <c r="C10505" s="6" t="s">
        <v>199</v>
      </c>
      <c r="D10505" s="6" t="s">
        <v>179</v>
      </c>
      <c r="E10505" s="6" t="s">
        <v>187</v>
      </c>
      <c r="F10505" s="34" t="n">
        <v>0.44102293252945</v>
      </c>
      <c r="G10505" s="34" t="n">
        <v>0.35386860009826</v>
      </c>
      <c r="H10505" s="34" t="n">
        <v>0.0871543324311898</v>
      </c>
      <c r="I10505" s="34" t="n">
        <v>0.246290098660886</v>
      </c>
      <c r="J10505" s="35" t="n">
        <v>2.8</v>
      </c>
      <c r="K10505" s="6" t="n">
        <v>0</v>
      </c>
      <c r="L10505" s="35" t="n">
        <v>-1</v>
      </c>
      <c r="M10505" s="6" t="str">
        <f aca="false">IF(I10505&lt;=0,"Below 0%",IF(I10505&lt;=0.05,"0-5%",IF(I10505&lt;=0.1,"5-10%",IF(I10505&lt;=0.2,"10-20%",IF(I10505&lt;=0.4,"20-40%","Above 40%")))))</f>
        <v>20-40%</v>
      </c>
      <c r="N10505" s="6" t="str">
        <f aca="false">IF(AND(H10505&gt;=Summary!$B$25,I10505&gt;=Summary!$B$26,I10505&lt;=Summary!$B$27,J10505&gt;=Summary!$B$28,J10505&lt;=Summary!$B$29,F10505*J10505&gt;1),"Yes","No")</f>
        <v>Yes</v>
      </c>
    </row>
    <row r="10506" customFormat="false" ht="15" hidden="false" customHeight="false" outlineLevel="0" collapsed="false">
      <c r="A10506" s="6" t="s">
        <v>157</v>
      </c>
      <c r="B10506" s="45" t="n">
        <v>44853</v>
      </c>
      <c r="C10506" s="6" t="s">
        <v>199</v>
      </c>
      <c r="D10506" s="6" t="s">
        <v>179</v>
      </c>
      <c r="E10506" s="6" t="s">
        <v>174</v>
      </c>
      <c r="F10506" s="34" t="n">
        <v>0.262877196073532</v>
      </c>
      <c r="G10506" s="34" t="n">
        <v>0.289716982536587</v>
      </c>
      <c r="H10506" s="34" t="n">
        <v>-0.0268397864630547</v>
      </c>
      <c r="I10506" s="34" t="n">
        <v>-0.0926413986092972</v>
      </c>
      <c r="J10506" s="35" t="n">
        <v>3.42</v>
      </c>
      <c r="K10506" s="6" t="n">
        <v>0</v>
      </c>
      <c r="L10506" s="35" t="n">
        <v>-1</v>
      </c>
      <c r="M10506" s="6" t="str">
        <f aca="false">IF(I10506&lt;=0,"Below 0%",IF(I10506&lt;=0.05,"0-5%",IF(I10506&lt;=0.1,"5-10%",IF(I10506&lt;=0.2,"10-20%",IF(I10506&lt;=0.4,"20-40%","Above 40%")))))</f>
        <v>Below 0%</v>
      </c>
      <c r="N10506" s="6" t="str">
        <f aca="false">IF(AND(H10506&gt;=Summary!$B$25,I10506&gt;=Summary!$B$26,I10506&lt;=Summary!$B$27,J10506&gt;=Summary!$B$28,J10506&lt;=Summary!$B$29,F10506*J10506&gt;1),"Yes","No")</f>
        <v>No</v>
      </c>
    </row>
    <row r="10507" customFormat="false" ht="15" hidden="false" customHeight="false" outlineLevel="0" collapsed="false">
      <c r="A10507" s="6" t="s">
        <v>157</v>
      </c>
      <c r="B10507" s="45" t="n">
        <v>44853</v>
      </c>
      <c r="C10507" s="6" t="s">
        <v>199</v>
      </c>
      <c r="D10507" s="6" t="s">
        <v>179</v>
      </c>
      <c r="E10507" s="6" t="s">
        <v>177</v>
      </c>
      <c r="F10507" s="34" t="n">
        <v>0.296099901199341</v>
      </c>
      <c r="G10507" s="34" t="n">
        <v>0.356414417365154</v>
      </c>
      <c r="H10507" s="34" t="n">
        <v>-0.0603145161658128</v>
      </c>
      <c r="I10507" s="34" t="n">
        <v>-0.169225803523036</v>
      </c>
      <c r="J10507" s="35" t="n">
        <v>2.78</v>
      </c>
      <c r="K10507" s="6" t="n">
        <v>1</v>
      </c>
      <c r="L10507" s="35" t="n">
        <v>1.78</v>
      </c>
      <c r="M10507" s="6" t="str">
        <f aca="false">IF(I10507&lt;=0,"Below 0%",IF(I10507&lt;=0.05,"0-5%",IF(I10507&lt;=0.1,"5-10%",IF(I10507&lt;=0.2,"10-20%",IF(I10507&lt;=0.4,"20-40%","Above 40%")))))</f>
        <v>Below 0%</v>
      </c>
      <c r="N10507" s="6" t="str">
        <f aca="false">IF(AND(H10507&gt;=Summary!$B$25,I10507&gt;=Summary!$B$26,I10507&lt;=Summary!$B$27,J10507&gt;=Summary!$B$28,J10507&lt;=Summary!$B$29,F10507*J10507&gt;1),"Yes","No")</f>
        <v>No</v>
      </c>
    </row>
    <row r="10508" customFormat="false" ht="15" hidden="false" customHeight="false" outlineLevel="0" collapsed="false">
      <c r="A10508" s="6" t="s">
        <v>157</v>
      </c>
      <c r="B10508" s="45" t="n">
        <v>44853</v>
      </c>
      <c r="C10508" s="6" t="s">
        <v>206</v>
      </c>
      <c r="D10508" s="6" t="s">
        <v>190</v>
      </c>
      <c r="E10508" s="6" t="s">
        <v>187</v>
      </c>
      <c r="F10508" s="34" t="n">
        <v>0.276573687791824</v>
      </c>
      <c r="G10508" s="34" t="n">
        <v>0.188919841487817</v>
      </c>
      <c r="H10508" s="34" t="n">
        <v>0.087653846304007</v>
      </c>
      <c r="I10508" s="34" t="n">
        <v>0.463973744704097</v>
      </c>
      <c r="J10508" s="35" t="n">
        <v>5.44</v>
      </c>
      <c r="K10508" s="6" t="n">
        <v>0</v>
      </c>
      <c r="L10508" s="35" t="n">
        <v>-1</v>
      </c>
      <c r="M10508" s="6" t="str">
        <f aca="false">IF(I10508&lt;=0,"Below 0%",IF(I10508&lt;=0.05,"0-5%",IF(I10508&lt;=0.1,"5-10%",IF(I10508&lt;=0.2,"10-20%",IF(I10508&lt;=0.4,"20-40%","Above 40%")))))</f>
        <v>Above 40%</v>
      </c>
      <c r="N10508" s="6" t="str">
        <f aca="false">IF(AND(H10508&gt;=Summary!$B$25,I10508&gt;=Summary!$B$26,I10508&lt;=Summary!$B$27,J10508&gt;=Summary!$B$28,J10508&lt;=Summary!$B$29,F10508*J10508&gt;1),"Yes","No")</f>
        <v>No</v>
      </c>
    </row>
    <row r="10509" customFormat="false" ht="15" hidden="false" customHeight="false" outlineLevel="0" collapsed="false">
      <c r="A10509" s="6" t="s">
        <v>157</v>
      </c>
      <c r="B10509" s="45" t="n">
        <v>44853</v>
      </c>
      <c r="C10509" s="6" t="s">
        <v>206</v>
      </c>
      <c r="D10509" s="6" t="s">
        <v>190</v>
      </c>
      <c r="E10509" s="6" t="s">
        <v>174</v>
      </c>
      <c r="F10509" s="34" t="n">
        <v>0.231588840484619</v>
      </c>
      <c r="G10509" s="34" t="n">
        <v>0.240122415349002</v>
      </c>
      <c r="H10509" s="34" t="n">
        <v>-0.00853357486438233</v>
      </c>
      <c r="I10509" s="34" t="n">
        <v>-0.0355384350602145</v>
      </c>
      <c r="J10509" s="35" t="n">
        <v>4.28</v>
      </c>
      <c r="K10509" s="6" t="n">
        <v>1</v>
      </c>
      <c r="L10509" s="35" t="n">
        <v>3.28</v>
      </c>
      <c r="M10509" s="6" t="str">
        <f aca="false">IF(I10509&lt;=0,"Below 0%",IF(I10509&lt;=0.05,"0-5%",IF(I10509&lt;=0.1,"5-10%",IF(I10509&lt;=0.2,"10-20%",IF(I10509&lt;=0.4,"20-40%","Above 40%")))))</f>
        <v>Below 0%</v>
      </c>
      <c r="N10509" s="6" t="str">
        <f aca="false">IF(AND(H10509&gt;=Summary!$B$25,I10509&gt;=Summary!$B$26,I10509&lt;=Summary!$B$27,J10509&gt;=Summary!$B$28,J10509&lt;=Summary!$B$29,F10509*J10509&gt;1),"Yes","No")</f>
        <v>No</v>
      </c>
    </row>
    <row r="10510" customFormat="false" ht="15" hidden="false" customHeight="false" outlineLevel="0" collapsed="false">
      <c r="A10510" s="6" t="s">
        <v>157</v>
      </c>
      <c r="B10510" s="45" t="n">
        <v>44853</v>
      </c>
      <c r="C10510" s="6" t="s">
        <v>206</v>
      </c>
      <c r="D10510" s="6" t="s">
        <v>190</v>
      </c>
      <c r="E10510" s="6" t="s">
        <v>177</v>
      </c>
      <c r="F10510" s="34" t="n">
        <v>0.491837471723557</v>
      </c>
      <c r="G10510" s="34" t="n">
        <v>0.570957743163181</v>
      </c>
      <c r="H10510" s="34" t="n">
        <v>-0.0791202714396248</v>
      </c>
      <c r="I10510" s="34" t="n">
        <v>-0.138574653530904</v>
      </c>
      <c r="J10510" s="35" t="n">
        <v>1.8</v>
      </c>
      <c r="K10510" s="6" t="n">
        <v>0</v>
      </c>
      <c r="L10510" s="35" t="n">
        <v>-1</v>
      </c>
      <c r="M10510" s="6" t="str">
        <f aca="false">IF(I10510&lt;=0,"Below 0%",IF(I10510&lt;=0.05,"0-5%",IF(I10510&lt;=0.1,"5-10%",IF(I10510&lt;=0.2,"10-20%",IF(I10510&lt;=0.4,"20-40%","Above 40%")))))</f>
        <v>Below 0%</v>
      </c>
      <c r="N10510" s="6" t="str">
        <f aca="false">IF(AND(H10510&gt;=Summary!$B$25,I10510&gt;=Summary!$B$26,I10510&lt;=Summary!$B$27,J10510&gt;=Summary!$B$28,J10510&lt;=Summary!$B$29,F10510*J10510&gt;1),"Yes","No")</f>
        <v>No</v>
      </c>
    </row>
    <row r="10511" customFormat="false" ht="15" hidden="false" customHeight="false" outlineLevel="0" collapsed="false">
      <c r="A10511" s="6" t="s">
        <v>157</v>
      </c>
      <c r="B10511" s="45" t="n">
        <v>44853</v>
      </c>
      <c r="C10511" s="6" t="s">
        <v>183</v>
      </c>
      <c r="D10511" s="6" t="s">
        <v>189</v>
      </c>
      <c r="E10511" s="6" t="s">
        <v>187</v>
      </c>
      <c r="F10511" s="34" t="n">
        <v>0.774158775806427</v>
      </c>
      <c r="G10511" s="34" t="n">
        <v>0.683810915560074</v>
      </c>
      <c r="H10511" s="34" t="n">
        <v>0.0903478602463533</v>
      </c>
      <c r="I10511" s="34" t="n">
        <v>0.132124039248999</v>
      </c>
      <c r="J10511" s="35" t="n">
        <v>1.48</v>
      </c>
      <c r="K10511" s="6" t="n">
        <v>1</v>
      </c>
      <c r="L10511" s="35" t="n">
        <v>0.48</v>
      </c>
      <c r="M10511" s="6" t="str">
        <f aca="false">IF(I10511&lt;=0,"Below 0%",IF(I10511&lt;=0.05,"0-5%",IF(I10511&lt;=0.1,"5-10%",IF(I10511&lt;=0.2,"10-20%",IF(I10511&lt;=0.4,"20-40%","Above 40%")))))</f>
        <v>10-20%</v>
      </c>
      <c r="N10511" s="6" t="str">
        <f aca="false">IF(AND(H10511&gt;=Summary!$B$25,I10511&gt;=Summary!$B$26,I10511&lt;=Summary!$B$27,J10511&gt;=Summary!$B$28,J10511&lt;=Summary!$B$29,F10511*J10511&gt;1),"Yes","No")</f>
        <v>No</v>
      </c>
    </row>
    <row r="10512" customFormat="false" ht="15" hidden="false" customHeight="false" outlineLevel="0" collapsed="false">
      <c r="A10512" s="6" t="s">
        <v>157</v>
      </c>
      <c r="B10512" s="45" t="n">
        <v>44853</v>
      </c>
      <c r="C10512" s="6" t="s">
        <v>183</v>
      </c>
      <c r="D10512" s="6" t="s">
        <v>189</v>
      </c>
      <c r="E10512" s="6" t="s">
        <v>174</v>
      </c>
      <c r="F10512" s="34" t="n">
        <v>0.132428735494614</v>
      </c>
      <c r="G10512" s="34" t="n">
        <v>0.19276955333884</v>
      </c>
      <c r="H10512" s="34" t="n">
        <v>-0.0603408178442262</v>
      </c>
      <c r="I10512" s="34" t="n">
        <v>-0.313020478592708</v>
      </c>
      <c r="J10512" s="35" t="n">
        <v>5.25</v>
      </c>
      <c r="K10512" s="6" t="n">
        <v>0</v>
      </c>
      <c r="L10512" s="35" t="n">
        <v>-1</v>
      </c>
      <c r="M10512" s="6" t="str">
        <f aca="false">IF(I10512&lt;=0,"Below 0%",IF(I10512&lt;=0.05,"0-5%",IF(I10512&lt;=0.1,"5-10%",IF(I10512&lt;=0.2,"10-20%",IF(I10512&lt;=0.4,"20-40%","Above 40%")))))</f>
        <v>Below 0%</v>
      </c>
      <c r="N10512" s="6" t="str">
        <f aca="false">IF(AND(H10512&gt;=Summary!$B$25,I10512&gt;=Summary!$B$26,I10512&lt;=Summary!$B$27,J10512&gt;=Summary!$B$28,J10512&lt;=Summary!$B$29,F10512*J10512&gt;1),"Yes","No")</f>
        <v>No</v>
      </c>
    </row>
    <row r="10513" customFormat="false" ht="15" hidden="false" customHeight="false" outlineLevel="0" collapsed="false">
      <c r="A10513" s="6" t="s">
        <v>157</v>
      </c>
      <c r="B10513" s="45" t="n">
        <v>44853</v>
      </c>
      <c r="C10513" s="6" t="s">
        <v>183</v>
      </c>
      <c r="D10513" s="6" t="s">
        <v>189</v>
      </c>
      <c r="E10513" s="6" t="s">
        <v>177</v>
      </c>
      <c r="F10513" s="34" t="n">
        <v>0.0934125259518623</v>
      </c>
      <c r="G10513" s="34" t="n">
        <v>0.123419531101087</v>
      </c>
      <c r="H10513" s="34" t="n">
        <v>-0.0300070051492242</v>
      </c>
      <c r="I10513" s="34" t="n">
        <v>-0.243130117911783</v>
      </c>
      <c r="J10513" s="35" t="n">
        <v>8.2</v>
      </c>
      <c r="K10513" s="6" t="n">
        <v>0</v>
      </c>
      <c r="L10513" s="35" t="n">
        <v>-1</v>
      </c>
      <c r="M10513" s="6" t="str">
        <f aca="false">IF(I10513&lt;=0,"Below 0%",IF(I10513&lt;=0.05,"0-5%",IF(I10513&lt;=0.1,"5-10%",IF(I10513&lt;=0.2,"10-20%",IF(I10513&lt;=0.4,"20-40%","Above 40%")))))</f>
        <v>Below 0%</v>
      </c>
      <c r="N10513" s="6" t="str">
        <f aca="false">IF(AND(H10513&gt;=Summary!$B$25,I10513&gt;=Summary!$B$26,I10513&lt;=Summary!$B$27,J10513&gt;=Summary!$B$28,J10513&lt;=Summary!$B$29,F10513*J10513&gt;1),"Yes","No")</f>
        <v>No</v>
      </c>
    </row>
    <row r="10514" customFormat="false" ht="15" hidden="false" customHeight="false" outlineLevel="0" collapsed="false">
      <c r="A10514" s="6" t="s">
        <v>157</v>
      </c>
      <c r="B10514" s="45" t="n">
        <v>44853</v>
      </c>
      <c r="C10514" s="6" t="s">
        <v>176</v>
      </c>
      <c r="D10514" s="6" t="s">
        <v>181</v>
      </c>
      <c r="E10514" s="6" t="s">
        <v>187</v>
      </c>
      <c r="F10514" s="34" t="n">
        <v>0.299417823553085</v>
      </c>
      <c r="G10514" s="34" t="n">
        <v>0.393878504508745</v>
      </c>
      <c r="H10514" s="34" t="n">
        <v>-0.09446068095566</v>
      </c>
      <c r="I10514" s="34" t="n">
        <v>-0.239821873685322</v>
      </c>
      <c r="J10514" s="35" t="n">
        <v>2.56</v>
      </c>
      <c r="K10514" s="6" t="n">
        <v>1</v>
      </c>
      <c r="L10514" s="35" t="n">
        <v>1.56</v>
      </c>
      <c r="M10514" s="6" t="str">
        <f aca="false">IF(I10514&lt;=0,"Below 0%",IF(I10514&lt;=0.05,"0-5%",IF(I10514&lt;=0.1,"5-10%",IF(I10514&lt;=0.2,"10-20%",IF(I10514&lt;=0.4,"20-40%","Above 40%")))))</f>
        <v>Below 0%</v>
      </c>
      <c r="N10514" s="6" t="str">
        <f aca="false">IF(AND(H10514&gt;=Summary!$B$25,I10514&gt;=Summary!$B$26,I10514&lt;=Summary!$B$27,J10514&gt;=Summary!$B$28,J10514&lt;=Summary!$B$29,F10514*J10514&gt;1),"Yes","No")</f>
        <v>No</v>
      </c>
    </row>
    <row r="10515" customFormat="false" ht="15" hidden="false" customHeight="false" outlineLevel="0" collapsed="false">
      <c r="A10515" s="6" t="s">
        <v>157</v>
      </c>
      <c r="B10515" s="45" t="n">
        <v>44853</v>
      </c>
      <c r="C10515" s="6" t="s">
        <v>176</v>
      </c>
      <c r="D10515" s="6" t="s">
        <v>181</v>
      </c>
      <c r="E10515" s="6" t="s">
        <v>174</v>
      </c>
      <c r="F10515" s="34" t="n">
        <v>0.336837381124497</v>
      </c>
      <c r="G10515" s="34" t="n">
        <v>0.268887725744637</v>
      </c>
      <c r="H10515" s="34" t="n">
        <v>0.0679496553798597</v>
      </c>
      <c r="I10515" s="34" t="n">
        <v>0.252706423068161</v>
      </c>
      <c r="J10515" s="35" t="n">
        <v>3.75</v>
      </c>
      <c r="K10515" s="6" t="n">
        <v>0</v>
      </c>
      <c r="L10515" s="35" t="n">
        <v>-1</v>
      </c>
      <c r="M10515" s="6" t="str">
        <f aca="false">IF(I10515&lt;=0,"Below 0%",IF(I10515&lt;=0.05,"0-5%",IF(I10515&lt;=0.1,"5-10%",IF(I10515&lt;=0.2,"10-20%",IF(I10515&lt;=0.4,"20-40%","Above 40%")))))</f>
        <v>20-40%</v>
      </c>
      <c r="N10515" s="6" t="str">
        <f aca="false">IF(AND(H10515&gt;=Summary!$B$25,I10515&gt;=Summary!$B$26,I10515&lt;=Summary!$B$27,J10515&gt;=Summary!$B$28,J10515&lt;=Summary!$B$29,F10515*J10515&gt;1),"Yes","No")</f>
        <v>Yes</v>
      </c>
    </row>
    <row r="10516" customFormat="false" ht="15" hidden="false" customHeight="false" outlineLevel="0" collapsed="false">
      <c r="A10516" s="6" t="s">
        <v>157</v>
      </c>
      <c r="B10516" s="45" t="n">
        <v>44853</v>
      </c>
      <c r="C10516" s="6" t="s">
        <v>176</v>
      </c>
      <c r="D10516" s="6" t="s">
        <v>181</v>
      </c>
      <c r="E10516" s="6" t="s">
        <v>177</v>
      </c>
      <c r="F10516" s="34" t="n">
        <v>0.363744795322418</v>
      </c>
      <c r="G10516" s="34" t="n">
        <v>0.337233769746618</v>
      </c>
      <c r="H10516" s="34" t="n">
        <v>0.0265110255758002</v>
      </c>
      <c r="I10516" s="34" t="n">
        <v>0.0786131993712236</v>
      </c>
      <c r="J10516" s="35" t="n">
        <v>2.99</v>
      </c>
      <c r="K10516" s="6" t="n">
        <v>0</v>
      </c>
      <c r="L10516" s="35" t="n">
        <v>-1</v>
      </c>
      <c r="M10516" s="6" t="str">
        <f aca="false">IF(I10516&lt;=0,"Below 0%",IF(I10516&lt;=0.05,"0-5%",IF(I10516&lt;=0.1,"5-10%",IF(I10516&lt;=0.2,"10-20%",IF(I10516&lt;=0.4,"20-40%","Above 40%")))))</f>
        <v>5-10%</v>
      </c>
      <c r="N10516" s="6" t="str">
        <f aca="false">IF(AND(H10516&gt;=Summary!$B$25,I10516&gt;=Summary!$B$26,I10516&lt;=Summary!$B$27,J10516&gt;=Summary!$B$28,J10516&lt;=Summary!$B$29,F10516*J10516&gt;1),"Yes","No")</f>
        <v>No</v>
      </c>
    </row>
    <row r="10517" customFormat="false" ht="15" hidden="false" customHeight="false" outlineLevel="0" collapsed="false">
      <c r="A10517" s="6" t="s">
        <v>157</v>
      </c>
      <c r="B10517" s="45" t="n">
        <v>44853</v>
      </c>
      <c r="C10517" s="6" t="s">
        <v>188</v>
      </c>
      <c r="D10517" s="6" t="s">
        <v>173</v>
      </c>
      <c r="E10517" s="6" t="s">
        <v>187</v>
      </c>
      <c r="F10517" s="34" t="n">
        <v>0.616352021694183</v>
      </c>
      <c r="G10517" s="34" t="n">
        <v>0.597125465781008</v>
      </c>
      <c r="H10517" s="34" t="n">
        <v>0.0192265559131756</v>
      </c>
      <c r="I10517" s="34" t="n">
        <v>0.0321985194318053</v>
      </c>
      <c r="J10517" s="35" t="n">
        <v>1.69</v>
      </c>
      <c r="K10517" s="6" t="n">
        <v>1</v>
      </c>
      <c r="L10517" s="35" t="n">
        <v>0.69</v>
      </c>
      <c r="M10517" s="6" t="str">
        <f aca="false">IF(I10517&lt;=0,"Below 0%",IF(I10517&lt;=0.05,"0-5%",IF(I10517&lt;=0.1,"5-10%",IF(I10517&lt;=0.2,"10-20%",IF(I10517&lt;=0.4,"20-40%","Above 40%")))))</f>
        <v>0-5%</v>
      </c>
      <c r="N10517" s="6" t="str">
        <f aca="false">IF(AND(H10517&gt;=Summary!$B$25,I10517&gt;=Summary!$B$26,I10517&lt;=Summary!$B$27,J10517&gt;=Summary!$B$28,J10517&lt;=Summary!$B$29,F10517*J10517&gt;1),"Yes","No")</f>
        <v>No</v>
      </c>
    </row>
    <row r="10518" customFormat="false" ht="15" hidden="false" customHeight="false" outlineLevel="0" collapsed="false">
      <c r="A10518" s="6" t="s">
        <v>157</v>
      </c>
      <c r="B10518" s="45" t="n">
        <v>44853</v>
      </c>
      <c r="C10518" s="6" t="s">
        <v>188</v>
      </c>
      <c r="D10518" s="6" t="s">
        <v>173</v>
      </c>
      <c r="E10518" s="6" t="s">
        <v>174</v>
      </c>
      <c r="F10518" s="34" t="n">
        <v>0.188329696655273</v>
      </c>
      <c r="G10518" s="34" t="n">
        <v>0.234684194690675</v>
      </c>
      <c r="H10518" s="34" t="n">
        <v>-0.0463544980354017</v>
      </c>
      <c r="I10518" s="34" t="n">
        <v>-0.197518618995621</v>
      </c>
      <c r="J10518" s="35" t="n">
        <v>4.3</v>
      </c>
      <c r="K10518" s="6" t="n">
        <v>0</v>
      </c>
      <c r="L10518" s="35" t="n">
        <v>-1</v>
      </c>
      <c r="M10518" s="6" t="str">
        <f aca="false">IF(I10518&lt;=0,"Below 0%",IF(I10518&lt;=0.05,"0-5%",IF(I10518&lt;=0.1,"5-10%",IF(I10518&lt;=0.2,"10-20%",IF(I10518&lt;=0.4,"20-40%","Above 40%")))))</f>
        <v>Below 0%</v>
      </c>
      <c r="N10518" s="6" t="str">
        <f aca="false">IF(AND(H10518&gt;=Summary!$B$25,I10518&gt;=Summary!$B$26,I10518&lt;=Summary!$B$27,J10518&gt;=Summary!$B$28,J10518&lt;=Summary!$B$29,F10518*J10518&gt;1),"Yes","No")</f>
        <v>No</v>
      </c>
    </row>
    <row r="10519" customFormat="false" ht="15" hidden="false" customHeight="false" outlineLevel="0" collapsed="false">
      <c r="A10519" s="6" t="s">
        <v>157</v>
      </c>
      <c r="B10519" s="45" t="n">
        <v>44853</v>
      </c>
      <c r="C10519" s="6" t="s">
        <v>188</v>
      </c>
      <c r="D10519" s="6" t="s">
        <v>173</v>
      </c>
      <c r="E10519" s="6" t="s">
        <v>177</v>
      </c>
      <c r="F10519" s="34" t="n">
        <v>0.195318222045898</v>
      </c>
      <c r="G10519" s="34" t="n">
        <v>0.168190339528317</v>
      </c>
      <c r="H10519" s="34" t="n">
        <v>0.0271278825175813</v>
      </c>
      <c r="I10519" s="34" t="n">
        <v>0.161292750782597</v>
      </c>
      <c r="J10519" s="35" t="n">
        <v>6</v>
      </c>
      <c r="K10519" s="6" t="n">
        <v>0</v>
      </c>
      <c r="L10519" s="35" t="n">
        <v>-1</v>
      </c>
      <c r="M10519" s="6" t="str">
        <f aca="false">IF(I10519&lt;=0,"Below 0%",IF(I10519&lt;=0.05,"0-5%",IF(I10519&lt;=0.1,"5-10%",IF(I10519&lt;=0.2,"10-20%",IF(I10519&lt;=0.4,"20-40%","Above 40%")))))</f>
        <v>10-20%</v>
      </c>
      <c r="N10519" s="6" t="str">
        <f aca="false">IF(AND(H10519&gt;=Summary!$B$25,I10519&gt;=Summary!$B$26,I10519&lt;=Summary!$B$27,J10519&gt;=Summary!$B$28,J10519&lt;=Summary!$B$29,F10519*J10519&gt;1),"Yes","No")</f>
        <v>No</v>
      </c>
    </row>
    <row r="10520" customFormat="false" ht="15" hidden="false" customHeight="false" outlineLevel="0" collapsed="false">
      <c r="A10520" s="6" t="s">
        <v>157</v>
      </c>
      <c r="B10520" s="45" t="n">
        <v>44854</v>
      </c>
      <c r="C10520" s="6" t="s">
        <v>184</v>
      </c>
      <c r="D10520" s="6" t="s">
        <v>182</v>
      </c>
      <c r="E10520" s="6" t="s">
        <v>187</v>
      </c>
      <c r="F10520" s="34" t="n">
        <v>0.359637945890427</v>
      </c>
      <c r="G10520" s="34" t="n">
        <v>0.333746067626034</v>
      </c>
      <c r="H10520" s="34" t="n">
        <v>0.0258918782643927</v>
      </c>
      <c r="I10520" s="34" t="n">
        <v>0.0775795755394633</v>
      </c>
      <c r="J10520" s="35" t="n">
        <v>3</v>
      </c>
      <c r="K10520" s="6" t="n">
        <v>1</v>
      </c>
      <c r="L10520" s="35" t="n">
        <v>2</v>
      </c>
      <c r="M10520" s="6" t="str">
        <f aca="false">IF(I10520&lt;=0,"Below 0%",IF(I10520&lt;=0.05,"0-5%",IF(I10520&lt;=0.1,"5-10%",IF(I10520&lt;=0.2,"10-20%",IF(I10520&lt;=0.4,"20-40%","Above 40%")))))</f>
        <v>5-10%</v>
      </c>
      <c r="N10520" s="6" t="str">
        <f aca="false">IF(AND(H10520&gt;=Summary!$B$25,I10520&gt;=Summary!$B$26,I10520&lt;=Summary!$B$27,J10520&gt;=Summary!$B$28,J10520&lt;=Summary!$B$29,F10520*J10520&gt;1),"Yes","No")</f>
        <v>No</v>
      </c>
    </row>
    <row r="10521" customFormat="false" ht="15" hidden="false" customHeight="false" outlineLevel="0" collapsed="false">
      <c r="A10521" s="6" t="s">
        <v>157</v>
      </c>
      <c r="B10521" s="45" t="n">
        <v>44854</v>
      </c>
      <c r="C10521" s="6" t="s">
        <v>184</v>
      </c>
      <c r="D10521" s="6" t="s">
        <v>182</v>
      </c>
      <c r="E10521" s="6" t="s">
        <v>174</v>
      </c>
      <c r="F10521" s="34" t="n">
        <v>0.310332983732224</v>
      </c>
      <c r="G10521" s="34" t="n">
        <v>0.279675475664274</v>
      </c>
      <c r="H10521" s="34" t="n">
        <v>0.0306575080679493</v>
      </c>
      <c r="I10521" s="34" t="n">
        <v>0.10961814937521</v>
      </c>
      <c r="J10521" s="35" t="n">
        <v>3.58</v>
      </c>
      <c r="K10521" s="6" t="n">
        <v>0</v>
      </c>
      <c r="L10521" s="35" t="n">
        <v>-1</v>
      </c>
      <c r="M10521" s="6" t="str">
        <f aca="false">IF(I10521&lt;=0,"Below 0%",IF(I10521&lt;=0.05,"0-5%",IF(I10521&lt;=0.1,"5-10%",IF(I10521&lt;=0.2,"10-20%",IF(I10521&lt;=0.4,"20-40%","Above 40%")))))</f>
        <v>10-20%</v>
      </c>
      <c r="N10521" s="6" t="str">
        <f aca="false">IF(AND(H10521&gt;=Summary!$B$25,I10521&gt;=Summary!$B$26,I10521&lt;=Summary!$B$27,J10521&gt;=Summary!$B$28,J10521&lt;=Summary!$B$29,F10521*J10521&gt;1),"Yes","No")</f>
        <v>Yes</v>
      </c>
    </row>
    <row r="10522" customFormat="false" ht="15" hidden="false" customHeight="false" outlineLevel="0" collapsed="false">
      <c r="A10522" s="6" t="s">
        <v>157</v>
      </c>
      <c r="B10522" s="45" t="n">
        <v>44854</v>
      </c>
      <c r="C10522" s="6" t="s">
        <v>184</v>
      </c>
      <c r="D10522" s="6" t="s">
        <v>182</v>
      </c>
      <c r="E10522" s="6" t="s">
        <v>177</v>
      </c>
      <c r="F10522" s="34" t="n">
        <v>0.330029040575028</v>
      </c>
      <c r="G10522" s="34" t="n">
        <v>0.386578456709692</v>
      </c>
      <c r="H10522" s="34" t="n">
        <v>-0.0565494161346644</v>
      </c>
      <c r="I10522" s="34" t="n">
        <v>-0.146281861167269</v>
      </c>
      <c r="J10522" s="35" t="n">
        <v>2.59</v>
      </c>
      <c r="K10522" s="6" t="n">
        <v>0</v>
      </c>
      <c r="L10522" s="35" t="n">
        <v>-1</v>
      </c>
      <c r="M10522" s="6" t="str">
        <f aca="false">IF(I10522&lt;=0,"Below 0%",IF(I10522&lt;=0.05,"0-5%",IF(I10522&lt;=0.1,"5-10%",IF(I10522&lt;=0.2,"10-20%",IF(I10522&lt;=0.4,"20-40%","Above 40%")))))</f>
        <v>Below 0%</v>
      </c>
      <c r="N10522" s="6" t="str">
        <f aca="false">IF(AND(H10522&gt;=Summary!$B$25,I10522&gt;=Summary!$B$26,I10522&lt;=Summary!$B$27,J10522&gt;=Summary!$B$28,J10522&lt;=Summary!$B$29,F10522*J10522&gt;1),"Yes","No")</f>
        <v>No</v>
      </c>
    </row>
    <row r="10523" customFormat="false" ht="15" hidden="false" customHeight="false" outlineLevel="0" collapsed="false">
      <c r="A10523" s="6" t="s">
        <v>157</v>
      </c>
      <c r="B10523" s="45" t="n">
        <v>44854</v>
      </c>
      <c r="C10523" s="6" t="s">
        <v>195</v>
      </c>
      <c r="D10523" s="6" t="s">
        <v>205</v>
      </c>
      <c r="E10523" s="6" t="s">
        <v>187</v>
      </c>
      <c r="F10523" s="34" t="n">
        <v>0.526185274124146</v>
      </c>
      <c r="G10523" s="34" t="n">
        <v>0.413585554600172</v>
      </c>
      <c r="H10523" s="34" t="n">
        <v>0.112599719523974</v>
      </c>
      <c r="I10523" s="34" t="n">
        <v>0.272252544296011</v>
      </c>
      <c r="J10523" s="35" t="n">
        <v>2.4</v>
      </c>
      <c r="K10523" s="6" t="n">
        <v>1</v>
      </c>
      <c r="L10523" s="35" t="n">
        <v>1.4</v>
      </c>
      <c r="M10523" s="6" t="str">
        <f aca="false">IF(I10523&lt;=0,"Below 0%",IF(I10523&lt;=0.05,"0-5%",IF(I10523&lt;=0.1,"5-10%",IF(I10523&lt;=0.2,"10-20%",IF(I10523&lt;=0.4,"20-40%","Above 40%")))))</f>
        <v>20-40%</v>
      </c>
      <c r="N10523" s="6" t="str">
        <f aca="false">IF(AND(H10523&gt;=Summary!$B$25,I10523&gt;=Summary!$B$26,I10523&lt;=Summary!$B$27,J10523&gt;=Summary!$B$28,J10523&lt;=Summary!$B$29,F10523*J10523&gt;1),"Yes","No")</f>
        <v>Yes</v>
      </c>
    </row>
    <row r="10524" customFormat="false" ht="15" hidden="false" customHeight="false" outlineLevel="0" collapsed="false">
      <c r="A10524" s="6" t="s">
        <v>157</v>
      </c>
      <c r="B10524" s="45" t="n">
        <v>44854</v>
      </c>
      <c r="C10524" s="6" t="s">
        <v>195</v>
      </c>
      <c r="D10524" s="6" t="s">
        <v>205</v>
      </c>
      <c r="E10524" s="6" t="s">
        <v>174</v>
      </c>
      <c r="F10524" s="34" t="n">
        <v>0.277248173952103</v>
      </c>
      <c r="G10524" s="34" t="n">
        <v>0.268271711092003</v>
      </c>
      <c r="H10524" s="34" t="n">
        <v>0.00897646286009923</v>
      </c>
      <c r="I10524" s="34" t="n">
        <v>0.0334603407253058</v>
      </c>
      <c r="J10524" s="35" t="n">
        <v>3.7</v>
      </c>
      <c r="K10524" s="6" t="n">
        <v>0</v>
      </c>
      <c r="L10524" s="35" t="n">
        <v>-1</v>
      </c>
      <c r="M10524" s="6" t="str">
        <f aca="false">IF(I10524&lt;=0,"Below 0%",IF(I10524&lt;=0.05,"0-5%",IF(I10524&lt;=0.1,"5-10%",IF(I10524&lt;=0.2,"10-20%",IF(I10524&lt;=0.4,"20-40%","Above 40%")))))</f>
        <v>0-5%</v>
      </c>
      <c r="N10524" s="6" t="str">
        <f aca="false">IF(AND(H10524&gt;=Summary!$B$25,I10524&gt;=Summary!$B$26,I10524&lt;=Summary!$B$27,J10524&gt;=Summary!$B$28,J10524&lt;=Summary!$B$29,F10524*J10524&gt;1),"Yes","No")</f>
        <v>No</v>
      </c>
    </row>
    <row r="10525" customFormat="false" ht="15" hidden="false" customHeight="false" outlineLevel="0" collapsed="false">
      <c r="A10525" s="6" t="s">
        <v>157</v>
      </c>
      <c r="B10525" s="45" t="n">
        <v>44854</v>
      </c>
      <c r="C10525" s="6" t="s">
        <v>195</v>
      </c>
      <c r="D10525" s="6" t="s">
        <v>205</v>
      </c>
      <c r="E10525" s="6" t="s">
        <v>177</v>
      </c>
      <c r="F10525" s="34" t="n">
        <v>0.196566507220268</v>
      </c>
      <c r="G10525" s="34" t="n">
        <v>0.318142734307825</v>
      </c>
      <c r="H10525" s="34" t="n">
        <v>-0.121576227087556</v>
      </c>
      <c r="I10525" s="34" t="n">
        <v>-0.382143654331968</v>
      </c>
      <c r="J10525" s="35" t="n">
        <v>3.12</v>
      </c>
      <c r="K10525" s="6" t="n">
        <v>0</v>
      </c>
      <c r="L10525" s="35" t="n">
        <v>-1</v>
      </c>
      <c r="M10525" s="6" t="str">
        <f aca="false">IF(I10525&lt;=0,"Below 0%",IF(I10525&lt;=0.05,"0-5%",IF(I10525&lt;=0.1,"5-10%",IF(I10525&lt;=0.2,"10-20%",IF(I10525&lt;=0.4,"20-40%","Above 40%")))))</f>
        <v>Below 0%</v>
      </c>
      <c r="N10525" s="6" t="str">
        <f aca="false">IF(AND(H10525&gt;=Summary!$B$25,I10525&gt;=Summary!$B$26,I10525&lt;=Summary!$B$27,J10525&gt;=Summary!$B$28,J10525&lt;=Summary!$B$29,F10525*J10525&gt;1),"Yes","No")</f>
        <v>No</v>
      </c>
    </row>
    <row r="10526" customFormat="false" ht="15" hidden="false" customHeight="false" outlineLevel="0" collapsed="false">
      <c r="A10526" s="6" t="s">
        <v>157</v>
      </c>
      <c r="B10526" s="45" t="n">
        <v>44856</v>
      </c>
      <c r="C10526" s="6" t="s">
        <v>190</v>
      </c>
      <c r="D10526" s="6" t="s">
        <v>176</v>
      </c>
      <c r="E10526" s="6" t="s">
        <v>187</v>
      </c>
      <c r="F10526" s="34" t="n">
        <v>0.463374376296997</v>
      </c>
      <c r="G10526" s="34" t="n">
        <v>0.45611684309259</v>
      </c>
      <c r="H10526" s="34" t="n">
        <v>0.00725753320440692</v>
      </c>
      <c r="I10526" s="34" t="n">
        <v>0.0159115658943856</v>
      </c>
      <c r="J10526" s="35" t="n">
        <v>2.2</v>
      </c>
      <c r="K10526" s="6" t="n">
        <v>0</v>
      </c>
      <c r="L10526" s="35" t="n">
        <v>-1</v>
      </c>
      <c r="M10526" s="6" t="str">
        <f aca="false">IF(I10526&lt;=0,"Below 0%",IF(I10526&lt;=0.05,"0-5%",IF(I10526&lt;=0.1,"5-10%",IF(I10526&lt;=0.2,"10-20%",IF(I10526&lt;=0.4,"20-40%","Above 40%")))))</f>
        <v>0-5%</v>
      </c>
      <c r="N10526" s="6" t="str">
        <f aca="false">IF(AND(H10526&gt;=Summary!$B$25,I10526&gt;=Summary!$B$26,I10526&lt;=Summary!$B$27,J10526&gt;=Summary!$B$28,J10526&lt;=Summary!$B$29,F10526*J10526&gt;1),"Yes","No")</f>
        <v>No</v>
      </c>
    </row>
    <row r="10527" customFormat="false" ht="15" hidden="false" customHeight="false" outlineLevel="0" collapsed="false">
      <c r="A10527" s="6" t="s">
        <v>157</v>
      </c>
      <c r="B10527" s="45" t="n">
        <v>44856</v>
      </c>
      <c r="C10527" s="6" t="s">
        <v>190</v>
      </c>
      <c r="D10527" s="6" t="s">
        <v>176</v>
      </c>
      <c r="E10527" s="6" t="s">
        <v>174</v>
      </c>
      <c r="F10527" s="34" t="n">
        <v>0.325291097164154</v>
      </c>
      <c r="G10527" s="34" t="n">
        <v>0.272678547501005</v>
      </c>
      <c r="H10527" s="34" t="n">
        <v>0.0526125496631491</v>
      </c>
      <c r="I10527" s="34" t="n">
        <v>0.192947153875225</v>
      </c>
      <c r="J10527" s="35" t="n">
        <v>3.68</v>
      </c>
      <c r="K10527" s="6" t="n">
        <v>1</v>
      </c>
      <c r="L10527" s="35" t="n">
        <v>2.68</v>
      </c>
      <c r="M10527" s="6" t="str">
        <f aca="false">IF(I10527&lt;=0,"Below 0%",IF(I10527&lt;=0.05,"0-5%",IF(I10527&lt;=0.1,"5-10%",IF(I10527&lt;=0.2,"10-20%",IF(I10527&lt;=0.4,"20-40%","Above 40%")))))</f>
        <v>10-20%</v>
      </c>
      <c r="N10527" s="6" t="str">
        <f aca="false">IF(AND(H10527&gt;=Summary!$B$25,I10527&gt;=Summary!$B$26,I10527&lt;=Summary!$B$27,J10527&gt;=Summary!$B$28,J10527&lt;=Summary!$B$29,F10527*J10527&gt;1),"Yes","No")</f>
        <v>Yes</v>
      </c>
    </row>
    <row r="10528" customFormat="false" ht="15" hidden="false" customHeight="false" outlineLevel="0" collapsed="false">
      <c r="A10528" s="6" t="s">
        <v>157</v>
      </c>
      <c r="B10528" s="45" t="n">
        <v>44856</v>
      </c>
      <c r="C10528" s="6" t="s">
        <v>190</v>
      </c>
      <c r="D10528" s="6" t="s">
        <v>176</v>
      </c>
      <c r="E10528" s="6" t="s">
        <v>177</v>
      </c>
      <c r="F10528" s="34" t="n">
        <v>0.211334526538849</v>
      </c>
      <c r="G10528" s="34" t="n">
        <v>0.271204609406405</v>
      </c>
      <c r="H10528" s="34" t="n">
        <v>-0.059870082867556</v>
      </c>
      <c r="I10528" s="34" t="n">
        <v>-0.220756140533879</v>
      </c>
      <c r="J10528" s="35" t="n">
        <v>3.7</v>
      </c>
      <c r="K10528" s="6" t="n">
        <v>0</v>
      </c>
      <c r="L10528" s="35" t="n">
        <v>-1</v>
      </c>
      <c r="M10528" s="6" t="str">
        <f aca="false">IF(I10528&lt;=0,"Below 0%",IF(I10528&lt;=0.05,"0-5%",IF(I10528&lt;=0.1,"5-10%",IF(I10528&lt;=0.2,"10-20%",IF(I10528&lt;=0.4,"20-40%","Above 40%")))))</f>
        <v>Below 0%</v>
      </c>
      <c r="N10528" s="6" t="str">
        <f aca="false">IF(AND(H10528&gt;=Summary!$B$25,I10528&gt;=Summary!$B$26,I10528&lt;=Summary!$B$27,J10528&gt;=Summary!$B$28,J10528&lt;=Summary!$B$29,F10528*J10528&gt;1),"Yes","No")</f>
        <v>No</v>
      </c>
    </row>
    <row r="10529" customFormat="false" ht="15" hidden="false" customHeight="false" outlineLevel="0" collapsed="false">
      <c r="A10529" s="6" t="s">
        <v>157</v>
      </c>
      <c r="B10529" s="45" t="n">
        <v>44856</v>
      </c>
      <c r="C10529" s="6" t="s">
        <v>173</v>
      </c>
      <c r="D10529" s="6" t="s">
        <v>180</v>
      </c>
      <c r="E10529" s="6" t="s">
        <v>187</v>
      </c>
      <c r="F10529" s="34" t="n">
        <v>0.48095840215683</v>
      </c>
      <c r="G10529" s="34" t="n">
        <v>0.369050056776932</v>
      </c>
      <c r="H10529" s="34" t="n">
        <v>0.111908345379898</v>
      </c>
      <c r="I10529" s="34" t="n">
        <v>0.303233513516406</v>
      </c>
      <c r="J10529" s="35" t="n">
        <v>2.69</v>
      </c>
      <c r="K10529" s="6" t="n">
        <v>1</v>
      </c>
      <c r="L10529" s="35" t="n">
        <v>1.69</v>
      </c>
      <c r="M10529" s="6" t="str">
        <f aca="false">IF(I10529&lt;=0,"Below 0%",IF(I10529&lt;=0.05,"0-5%",IF(I10529&lt;=0.1,"5-10%",IF(I10529&lt;=0.2,"10-20%",IF(I10529&lt;=0.4,"20-40%","Above 40%")))))</f>
        <v>20-40%</v>
      </c>
      <c r="N10529" s="6" t="str">
        <f aca="false">IF(AND(H10529&gt;=Summary!$B$25,I10529&gt;=Summary!$B$26,I10529&lt;=Summary!$B$27,J10529&gt;=Summary!$B$28,J10529&lt;=Summary!$B$29,F10529*J10529&gt;1),"Yes","No")</f>
        <v>Yes</v>
      </c>
    </row>
    <row r="10530" customFormat="false" ht="15" hidden="false" customHeight="false" outlineLevel="0" collapsed="false">
      <c r="A10530" s="6" t="s">
        <v>157</v>
      </c>
      <c r="B10530" s="45" t="n">
        <v>44856</v>
      </c>
      <c r="C10530" s="6" t="s">
        <v>173</v>
      </c>
      <c r="D10530" s="6" t="s">
        <v>180</v>
      </c>
      <c r="E10530" s="6" t="s">
        <v>174</v>
      </c>
      <c r="F10530" s="34" t="n">
        <v>0.244071930646896</v>
      </c>
      <c r="G10530" s="34" t="n">
        <v>0.305459893147676</v>
      </c>
      <c r="H10530" s="34" t="n">
        <v>-0.0613879625007795</v>
      </c>
      <c r="I10530" s="34" t="n">
        <v>-0.20096897785236</v>
      </c>
      <c r="J10530" s="35" t="n">
        <v>3.25</v>
      </c>
      <c r="K10530" s="6" t="n">
        <v>0</v>
      </c>
      <c r="L10530" s="35" t="n">
        <v>-1</v>
      </c>
      <c r="M10530" s="6" t="str">
        <f aca="false">IF(I10530&lt;=0,"Below 0%",IF(I10530&lt;=0.05,"0-5%",IF(I10530&lt;=0.1,"5-10%",IF(I10530&lt;=0.2,"10-20%",IF(I10530&lt;=0.4,"20-40%","Above 40%")))))</f>
        <v>Below 0%</v>
      </c>
      <c r="N10530" s="6" t="str">
        <f aca="false">IF(AND(H10530&gt;=Summary!$B$25,I10530&gt;=Summary!$B$26,I10530&lt;=Summary!$B$27,J10530&gt;=Summary!$B$28,J10530&lt;=Summary!$B$29,F10530*J10530&gt;1),"Yes","No")</f>
        <v>No</v>
      </c>
    </row>
    <row r="10531" customFormat="false" ht="15" hidden="false" customHeight="false" outlineLevel="0" collapsed="false">
      <c r="A10531" s="6" t="s">
        <v>157</v>
      </c>
      <c r="B10531" s="45" t="n">
        <v>44856</v>
      </c>
      <c r="C10531" s="6" t="s">
        <v>173</v>
      </c>
      <c r="D10531" s="6" t="s">
        <v>180</v>
      </c>
      <c r="E10531" s="6" t="s">
        <v>177</v>
      </c>
      <c r="F10531" s="34" t="n">
        <v>0.274969637393951</v>
      </c>
      <c r="G10531" s="34" t="n">
        <v>0.325490050075392</v>
      </c>
      <c r="H10531" s="34" t="n">
        <v>-0.0505204126814409</v>
      </c>
      <c r="I10531" s="34" t="n">
        <v>-0.155213385692555</v>
      </c>
      <c r="J10531" s="35" t="n">
        <v>3.05</v>
      </c>
      <c r="K10531" s="6" t="n">
        <v>0</v>
      </c>
      <c r="L10531" s="35" t="n">
        <v>-1</v>
      </c>
      <c r="M10531" s="6" t="str">
        <f aca="false">IF(I10531&lt;=0,"Below 0%",IF(I10531&lt;=0.05,"0-5%",IF(I10531&lt;=0.1,"5-10%",IF(I10531&lt;=0.2,"10-20%",IF(I10531&lt;=0.4,"20-40%","Above 40%")))))</f>
        <v>Below 0%</v>
      </c>
      <c r="N10531" s="6" t="str">
        <f aca="false">IF(AND(H10531&gt;=Summary!$B$25,I10531&gt;=Summary!$B$26,I10531&lt;=Summary!$B$27,J10531&gt;=Summary!$B$28,J10531&lt;=Summary!$B$29,F10531*J10531&gt;1),"Yes","No")</f>
        <v>No</v>
      </c>
    </row>
    <row r="10532" customFormat="false" ht="15" hidden="false" customHeight="false" outlineLevel="0" collapsed="false">
      <c r="A10532" s="6" t="s">
        <v>157</v>
      </c>
      <c r="B10532" s="45" t="n">
        <v>44856</v>
      </c>
      <c r="C10532" s="6" t="s">
        <v>194</v>
      </c>
      <c r="D10532" s="6" t="s">
        <v>201</v>
      </c>
      <c r="E10532" s="6" t="s">
        <v>187</v>
      </c>
      <c r="F10532" s="34" t="n">
        <v>0.806545734405518</v>
      </c>
      <c r="G10532" s="34" t="n">
        <v>0.805147719292515</v>
      </c>
      <c r="H10532" s="34" t="n">
        <v>0.00139801511300242</v>
      </c>
      <c r="I10532" s="34" t="n">
        <v>0.00173634611327089</v>
      </c>
      <c r="J10532" s="35" t="n">
        <v>1.23</v>
      </c>
      <c r="K10532" s="6" t="n">
        <v>1</v>
      </c>
      <c r="L10532" s="35" t="n">
        <v>0.23</v>
      </c>
      <c r="M10532" s="6" t="str">
        <f aca="false">IF(I10532&lt;=0,"Below 0%",IF(I10532&lt;=0.05,"0-5%",IF(I10532&lt;=0.1,"5-10%",IF(I10532&lt;=0.2,"10-20%",IF(I10532&lt;=0.4,"20-40%","Above 40%")))))</f>
        <v>0-5%</v>
      </c>
      <c r="N10532" s="6" t="str">
        <f aca="false">IF(AND(H10532&gt;=Summary!$B$25,I10532&gt;=Summary!$B$26,I10532&lt;=Summary!$B$27,J10532&gt;=Summary!$B$28,J10532&lt;=Summary!$B$29,F10532*J10532&gt;1),"Yes","No")</f>
        <v>No</v>
      </c>
    </row>
    <row r="10533" customFormat="false" ht="15" hidden="false" customHeight="false" outlineLevel="0" collapsed="false">
      <c r="A10533" s="6" t="s">
        <v>157</v>
      </c>
      <c r="B10533" s="45" t="n">
        <v>44856</v>
      </c>
      <c r="C10533" s="6" t="s">
        <v>194</v>
      </c>
      <c r="D10533" s="6" t="s">
        <v>201</v>
      </c>
      <c r="E10533" s="6" t="s">
        <v>174</v>
      </c>
      <c r="F10533" s="34" t="n">
        <v>0.117775276303291</v>
      </c>
      <c r="G10533" s="34" t="n">
        <v>0.136597475135144</v>
      </c>
      <c r="H10533" s="34" t="n">
        <v>-0.0188221988318526</v>
      </c>
      <c r="I10533" s="34" t="n">
        <v>-0.137793167942751</v>
      </c>
      <c r="J10533" s="35" t="n">
        <v>7.25</v>
      </c>
      <c r="K10533" s="6" t="n">
        <v>0</v>
      </c>
      <c r="L10533" s="35" t="n">
        <v>-1</v>
      </c>
      <c r="M10533" s="6" t="str">
        <f aca="false">IF(I10533&lt;=0,"Below 0%",IF(I10533&lt;=0.05,"0-5%",IF(I10533&lt;=0.1,"5-10%",IF(I10533&lt;=0.2,"10-20%",IF(I10533&lt;=0.4,"20-40%","Above 40%")))))</f>
        <v>Below 0%</v>
      </c>
      <c r="N10533" s="6" t="str">
        <f aca="false">IF(AND(H10533&gt;=Summary!$B$25,I10533&gt;=Summary!$B$26,I10533&lt;=Summary!$B$27,J10533&gt;=Summary!$B$28,J10533&lt;=Summary!$B$29,F10533*J10533&gt;1),"Yes","No")</f>
        <v>No</v>
      </c>
    </row>
    <row r="10534" customFormat="false" ht="15" hidden="false" customHeight="false" outlineLevel="0" collapsed="false">
      <c r="A10534" s="6" t="s">
        <v>157</v>
      </c>
      <c r="B10534" s="45" t="n">
        <v>44856</v>
      </c>
      <c r="C10534" s="6" t="s">
        <v>194</v>
      </c>
      <c r="D10534" s="6" t="s">
        <v>201</v>
      </c>
      <c r="E10534" s="6" t="s">
        <v>177</v>
      </c>
      <c r="F10534" s="34" t="n">
        <v>0.0756790265440941</v>
      </c>
      <c r="G10534" s="34" t="n">
        <v>0.0582548055723408</v>
      </c>
      <c r="H10534" s="34" t="n">
        <v>0.0174242209717533</v>
      </c>
      <c r="I10534" s="34" t="n">
        <v>0.29910358125075</v>
      </c>
      <c r="J10534" s="35" t="n">
        <v>17</v>
      </c>
      <c r="K10534" s="6" t="n">
        <v>0</v>
      </c>
      <c r="L10534" s="35" t="n">
        <v>-1</v>
      </c>
      <c r="M10534" s="6" t="str">
        <f aca="false">IF(I10534&lt;=0,"Below 0%",IF(I10534&lt;=0.05,"0-5%",IF(I10534&lt;=0.1,"5-10%",IF(I10534&lt;=0.2,"10-20%",IF(I10534&lt;=0.4,"20-40%","Above 40%")))))</f>
        <v>20-40%</v>
      </c>
      <c r="N10534" s="6" t="str">
        <f aca="false">IF(AND(H10534&gt;=Summary!$B$25,I10534&gt;=Summary!$B$26,I10534&lt;=Summary!$B$27,J10534&gt;=Summary!$B$28,J10534&lt;=Summary!$B$29,F10534*J10534&gt;1),"Yes","No")</f>
        <v>No</v>
      </c>
    </row>
    <row r="10535" customFormat="false" ht="15" hidden="false" customHeight="false" outlineLevel="0" collapsed="false">
      <c r="A10535" s="6" t="s">
        <v>157</v>
      </c>
      <c r="B10535" s="45" t="n">
        <v>44856</v>
      </c>
      <c r="C10535" s="6" t="s">
        <v>207</v>
      </c>
      <c r="D10535" s="6" t="s">
        <v>183</v>
      </c>
      <c r="E10535" s="6" t="s">
        <v>187</v>
      </c>
      <c r="F10535" s="34" t="n">
        <v>0.197847425937653</v>
      </c>
      <c r="G10535" s="34" t="n">
        <v>0.0832374011740193</v>
      </c>
      <c r="H10535" s="34" t="n">
        <v>0.114610024763633</v>
      </c>
      <c r="I10535" s="34" t="n">
        <v>1.3769053712288</v>
      </c>
      <c r="J10535" s="35" t="n">
        <v>12</v>
      </c>
      <c r="K10535" s="6" t="n">
        <v>1</v>
      </c>
      <c r="L10535" s="35" t="n">
        <v>11</v>
      </c>
      <c r="M10535" s="6" t="str">
        <f aca="false">IF(I10535&lt;=0,"Below 0%",IF(I10535&lt;=0.05,"0-5%",IF(I10535&lt;=0.1,"5-10%",IF(I10535&lt;=0.2,"10-20%",IF(I10535&lt;=0.4,"20-40%","Above 40%")))))</f>
        <v>Above 40%</v>
      </c>
      <c r="N10535" s="6" t="str">
        <f aca="false">IF(AND(H10535&gt;=Summary!$B$25,I10535&gt;=Summary!$B$26,I10535&lt;=Summary!$B$27,J10535&gt;=Summary!$B$28,J10535&lt;=Summary!$B$29,F10535*J10535&gt;1),"Yes","No")</f>
        <v>No</v>
      </c>
    </row>
    <row r="10536" customFormat="false" ht="15" hidden="false" customHeight="false" outlineLevel="0" collapsed="false">
      <c r="A10536" s="6" t="s">
        <v>157</v>
      </c>
      <c r="B10536" s="45" t="n">
        <v>44856</v>
      </c>
      <c r="C10536" s="6" t="s">
        <v>207</v>
      </c>
      <c r="D10536" s="6" t="s">
        <v>183</v>
      </c>
      <c r="E10536" s="6" t="s">
        <v>174</v>
      </c>
      <c r="F10536" s="34" t="n">
        <v>0.132495671510696</v>
      </c>
      <c r="G10536" s="34" t="n">
        <v>0.148417357219648</v>
      </c>
      <c r="H10536" s="34" t="n">
        <v>-0.0159216857089518</v>
      </c>
      <c r="I10536" s="34" t="n">
        <v>-0.107276439947578</v>
      </c>
      <c r="J10536" s="35" t="n">
        <v>6.73</v>
      </c>
      <c r="K10536" s="6" t="n">
        <v>0</v>
      </c>
      <c r="L10536" s="35" t="n">
        <v>-1</v>
      </c>
      <c r="M10536" s="6" t="str">
        <f aca="false">IF(I10536&lt;=0,"Below 0%",IF(I10536&lt;=0.05,"0-5%",IF(I10536&lt;=0.1,"5-10%",IF(I10536&lt;=0.2,"10-20%",IF(I10536&lt;=0.4,"20-40%","Above 40%")))))</f>
        <v>Below 0%</v>
      </c>
      <c r="N10536" s="6" t="str">
        <f aca="false">IF(AND(H10536&gt;=Summary!$B$25,I10536&gt;=Summary!$B$26,I10536&lt;=Summary!$B$27,J10536&gt;=Summary!$B$28,J10536&lt;=Summary!$B$29,F10536*J10536&gt;1),"Yes","No")</f>
        <v>No</v>
      </c>
    </row>
    <row r="10537" customFormat="false" ht="15" hidden="false" customHeight="false" outlineLevel="0" collapsed="false">
      <c r="A10537" s="6" t="s">
        <v>157</v>
      </c>
      <c r="B10537" s="45" t="n">
        <v>44856</v>
      </c>
      <c r="C10537" s="6" t="s">
        <v>207</v>
      </c>
      <c r="D10537" s="6" t="s">
        <v>183</v>
      </c>
      <c r="E10537" s="6" t="s">
        <v>177</v>
      </c>
      <c r="F10537" s="34" t="n">
        <v>0.669656872749329</v>
      </c>
      <c r="G10537" s="34" t="n">
        <v>0.768345241606332</v>
      </c>
      <c r="H10537" s="34" t="n">
        <v>-0.0986883688570038</v>
      </c>
      <c r="I10537" s="34" t="n">
        <v>-0.128442740987999</v>
      </c>
      <c r="J10537" s="35" t="n">
        <v>1.3</v>
      </c>
      <c r="K10537" s="6" t="n">
        <v>0</v>
      </c>
      <c r="L10537" s="35" t="n">
        <v>-1</v>
      </c>
      <c r="M10537" s="6" t="str">
        <f aca="false">IF(I10537&lt;=0,"Below 0%",IF(I10537&lt;=0.05,"0-5%",IF(I10537&lt;=0.1,"5-10%",IF(I10537&lt;=0.2,"10-20%",IF(I10537&lt;=0.4,"20-40%","Above 40%")))))</f>
        <v>Below 0%</v>
      </c>
      <c r="N10537" s="6" t="str">
        <f aca="false">IF(AND(H10537&gt;=Summary!$B$25,I10537&gt;=Summary!$B$26,I10537&lt;=Summary!$B$27,J10537&gt;=Summary!$B$28,J10537&lt;=Summary!$B$29,F10537*J10537&gt;1),"Yes","No")</f>
        <v>No</v>
      </c>
    </row>
    <row r="10538" customFormat="false" ht="15" hidden="false" customHeight="false" outlineLevel="0" collapsed="false">
      <c r="A10538" s="6" t="s">
        <v>157</v>
      </c>
      <c r="B10538" s="45" t="n">
        <v>44857</v>
      </c>
      <c r="C10538" s="6" t="s">
        <v>182</v>
      </c>
      <c r="D10538" s="6" t="s">
        <v>206</v>
      </c>
      <c r="E10538" s="6" t="s">
        <v>187</v>
      </c>
      <c r="F10538" s="34" t="n">
        <v>0.514905512332916</v>
      </c>
      <c r="G10538" s="34" t="n">
        <v>0.446992704897452</v>
      </c>
      <c r="H10538" s="34" t="n">
        <v>0.0679128074354639</v>
      </c>
      <c r="I10538" s="34" t="n">
        <v>0.151932697539313</v>
      </c>
      <c r="J10538" s="35" t="n">
        <v>2.23</v>
      </c>
      <c r="K10538" s="6" t="n">
        <v>1</v>
      </c>
      <c r="L10538" s="35" t="n">
        <v>1.23</v>
      </c>
      <c r="M10538" s="6" t="str">
        <f aca="false">IF(I10538&lt;=0,"Below 0%",IF(I10538&lt;=0.05,"0-5%",IF(I10538&lt;=0.1,"5-10%",IF(I10538&lt;=0.2,"10-20%",IF(I10538&lt;=0.4,"20-40%","Above 40%")))))</f>
        <v>10-20%</v>
      </c>
      <c r="N10538" s="6" t="str">
        <f aca="false">IF(AND(H10538&gt;=Summary!$B$25,I10538&gt;=Summary!$B$26,I10538&lt;=Summary!$B$27,J10538&gt;=Summary!$B$28,J10538&lt;=Summary!$B$29,F10538*J10538&gt;1),"Yes","No")</f>
        <v>Yes</v>
      </c>
    </row>
    <row r="10539" customFormat="false" ht="15" hidden="false" customHeight="false" outlineLevel="0" collapsed="false">
      <c r="A10539" s="6" t="s">
        <v>157</v>
      </c>
      <c r="B10539" s="45" t="n">
        <v>44857</v>
      </c>
      <c r="C10539" s="6" t="s">
        <v>182</v>
      </c>
      <c r="D10539" s="6" t="s">
        <v>206</v>
      </c>
      <c r="E10539" s="6" t="s">
        <v>174</v>
      </c>
      <c r="F10539" s="34" t="n">
        <v>0.280380368232727</v>
      </c>
      <c r="G10539" s="34" t="n">
        <v>0.276120147346626</v>
      </c>
      <c r="H10539" s="34" t="n">
        <v>0.00426022088610134</v>
      </c>
      <c r="I10539" s="34" t="n">
        <v>0.0154288664809139</v>
      </c>
      <c r="J10539" s="35" t="n">
        <v>3.61</v>
      </c>
      <c r="K10539" s="6" t="n">
        <v>0</v>
      </c>
      <c r="L10539" s="35" t="n">
        <v>-1</v>
      </c>
      <c r="M10539" s="6" t="str">
        <f aca="false">IF(I10539&lt;=0,"Below 0%",IF(I10539&lt;=0.05,"0-5%",IF(I10539&lt;=0.1,"5-10%",IF(I10539&lt;=0.2,"10-20%",IF(I10539&lt;=0.4,"20-40%","Above 40%")))))</f>
        <v>0-5%</v>
      </c>
      <c r="N10539" s="6" t="str">
        <f aca="false">IF(AND(H10539&gt;=Summary!$B$25,I10539&gt;=Summary!$B$26,I10539&lt;=Summary!$B$27,J10539&gt;=Summary!$B$28,J10539&lt;=Summary!$B$29,F10539*J10539&gt;1),"Yes","No")</f>
        <v>No</v>
      </c>
    </row>
    <row r="10540" customFormat="false" ht="15" hidden="false" customHeight="false" outlineLevel="0" collapsed="false">
      <c r="A10540" s="6" t="s">
        <v>157</v>
      </c>
      <c r="B10540" s="45" t="n">
        <v>44857</v>
      </c>
      <c r="C10540" s="6" t="s">
        <v>182</v>
      </c>
      <c r="D10540" s="6" t="s">
        <v>206</v>
      </c>
      <c r="E10540" s="6" t="s">
        <v>177</v>
      </c>
      <c r="F10540" s="34" t="n">
        <v>0.204714149236679</v>
      </c>
      <c r="G10540" s="34" t="n">
        <v>0.276887147755922</v>
      </c>
      <c r="H10540" s="34" t="n">
        <v>-0.0721729985192428</v>
      </c>
      <c r="I10540" s="34" t="n">
        <v>-0.260658535812084</v>
      </c>
      <c r="J10540" s="35" t="n">
        <v>3.6</v>
      </c>
      <c r="K10540" s="6" t="n">
        <v>0</v>
      </c>
      <c r="L10540" s="35" t="n">
        <v>-1</v>
      </c>
      <c r="M10540" s="6" t="str">
        <f aca="false">IF(I10540&lt;=0,"Below 0%",IF(I10540&lt;=0.05,"0-5%",IF(I10540&lt;=0.1,"5-10%",IF(I10540&lt;=0.2,"10-20%",IF(I10540&lt;=0.4,"20-40%","Above 40%")))))</f>
        <v>Below 0%</v>
      </c>
      <c r="N10540" s="6" t="str">
        <f aca="false">IF(AND(H10540&gt;=Summary!$B$25,I10540&gt;=Summary!$B$26,I10540&lt;=Summary!$B$27,J10540&gt;=Summary!$B$28,J10540&lt;=Summary!$B$29,F10540*J10540&gt;1),"Yes","No")</f>
        <v>No</v>
      </c>
    </row>
    <row r="10541" customFormat="false" ht="15" hidden="false" customHeight="false" outlineLevel="0" collapsed="false">
      <c r="A10541" s="6" t="s">
        <v>157</v>
      </c>
      <c r="B10541" s="45" t="n">
        <v>44857</v>
      </c>
      <c r="C10541" s="6" t="s">
        <v>205</v>
      </c>
      <c r="D10541" s="6" t="s">
        <v>184</v>
      </c>
      <c r="E10541" s="6" t="s">
        <v>187</v>
      </c>
      <c r="F10541" s="34" t="n">
        <v>0.598718822002411</v>
      </c>
      <c r="G10541" s="34" t="n">
        <v>0.469998238026057</v>
      </c>
      <c r="H10541" s="34" t="n">
        <v>0.128720583976354</v>
      </c>
      <c r="I10541" s="34" t="n">
        <v>0.273874609651658</v>
      </c>
      <c r="J10541" s="35" t="n">
        <v>2.12</v>
      </c>
      <c r="K10541" s="6" t="n">
        <v>0</v>
      </c>
      <c r="L10541" s="35" t="n">
        <v>-1</v>
      </c>
      <c r="M10541" s="6" t="str">
        <f aca="false">IF(I10541&lt;=0,"Below 0%",IF(I10541&lt;=0.05,"0-5%",IF(I10541&lt;=0.1,"5-10%",IF(I10541&lt;=0.2,"10-20%",IF(I10541&lt;=0.4,"20-40%","Above 40%")))))</f>
        <v>20-40%</v>
      </c>
      <c r="N10541" s="6" t="str">
        <f aca="false">IF(AND(H10541&gt;=Summary!$B$25,I10541&gt;=Summary!$B$26,I10541&lt;=Summary!$B$27,J10541&gt;=Summary!$B$28,J10541&lt;=Summary!$B$29,F10541*J10541&gt;1),"Yes","No")</f>
        <v>Yes</v>
      </c>
    </row>
    <row r="10542" customFormat="false" ht="15" hidden="false" customHeight="false" outlineLevel="0" collapsed="false">
      <c r="A10542" s="6" t="s">
        <v>157</v>
      </c>
      <c r="B10542" s="45" t="n">
        <v>44857</v>
      </c>
      <c r="C10542" s="6" t="s">
        <v>205</v>
      </c>
      <c r="D10542" s="6" t="s">
        <v>184</v>
      </c>
      <c r="E10542" s="6" t="s">
        <v>174</v>
      </c>
      <c r="F10542" s="34" t="n">
        <v>0.193517863750458</v>
      </c>
      <c r="G10542" s="34" t="n">
        <v>0.265705670564064</v>
      </c>
      <c r="H10542" s="34" t="n">
        <v>-0.0721878068136066</v>
      </c>
      <c r="I10542" s="34" t="n">
        <v>-0.271683350454507</v>
      </c>
      <c r="J10542" s="35" t="n">
        <v>3.75</v>
      </c>
      <c r="K10542" s="6" t="n">
        <v>0</v>
      </c>
      <c r="L10542" s="35" t="n">
        <v>-1</v>
      </c>
      <c r="M10542" s="6" t="str">
        <f aca="false">IF(I10542&lt;=0,"Below 0%",IF(I10542&lt;=0.05,"0-5%",IF(I10542&lt;=0.1,"5-10%",IF(I10542&lt;=0.2,"10-20%",IF(I10542&lt;=0.4,"20-40%","Above 40%")))))</f>
        <v>Below 0%</v>
      </c>
      <c r="N10542" s="6" t="str">
        <f aca="false">IF(AND(H10542&gt;=Summary!$B$25,I10542&gt;=Summary!$B$26,I10542&lt;=Summary!$B$27,J10542&gt;=Summary!$B$28,J10542&lt;=Summary!$B$29,F10542*J10542&gt;1),"Yes","No")</f>
        <v>No</v>
      </c>
    </row>
    <row r="10543" customFormat="false" ht="15" hidden="false" customHeight="false" outlineLevel="0" collapsed="false">
      <c r="A10543" s="6" t="s">
        <v>157</v>
      </c>
      <c r="B10543" s="45" t="n">
        <v>44857</v>
      </c>
      <c r="C10543" s="6" t="s">
        <v>205</v>
      </c>
      <c r="D10543" s="6" t="s">
        <v>184</v>
      </c>
      <c r="E10543" s="6" t="s">
        <v>177</v>
      </c>
      <c r="F10543" s="34" t="n">
        <v>0.207763314247131</v>
      </c>
      <c r="G10543" s="34" t="n">
        <v>0.264296091409878</v>
      </c>
      <c r="H10543" s="34" t="n">
        <v>-0.056532777162747</v>
      </c>
      <c r="I10543" s="34" t="n">
        <v>-0.213899406764492</v>
      </c>
      <c r="J10543" s="35" t="n">
        <v>3.77</v>
      </c>
      <c r="K10543" s="6" t="n">
        <v>1</v>
      </c>
      <c r="L10543" s="35" t="n">
        <v>2.77</v>
      </c>
      <c r="M10543" s="6" t="str">
        <f aca="false">IF(I10543&lt;=0,"Below 0%",IF(I10543&lt;=0.05,"0-5%",IF(I10543&lt;=0.1,"5-10%",IF(I10543&lt;=0.2,"10-20%",IF(I10543&lt;=0.4,"20-40%","Above 40%")))))</f>
        <v>Below 0%</v>
      </c>
      <c r="N10543" s="6" t="str">
        <f aca="false">IF(AND(H10543&gt;=Summary!$B$25,I10543&gt;=Summary!$B$26,I10543&lt;=Summary!$B$27,J10543&gt;=Summary!$B$28,J10543&lt;=Summary!$B$29,F10543*J10543&gt;1),"Yes","No")</f>
        <v>No</v>
      </c>
    </row>
    <row r="10544" customFormat="false" ht="15" hidden="false" customHeight="false" outlineLevel="0" collapsed="false">
      <c r="A10544" s="6" t="s">
        <v>157</v>
      </c>
      <c r="B10544" s="45" t="n">
        <v>44857</v>
      </c>
      <c r="C10544" s="6" t="s">
        <v>179</v>
      </c>
      <c r="D10544" s="6" t="s">
        <v>185</v>
      </c>
      <c r="E10544" s="6" t="s">
        <v>187</v>
      </c>
      <c r="F10544" s="34" t="n">
        <v>0.13995923101902</v>
      </c>
      <c r="G10544" s="34" t="n">
        <v>0.157790927021696</v>
      </c>
      <c r="H10544" s="34" t="n">
        <v>-0.0178316960026762</v>
      </c>
      <c r="I10544" s="34" t="n">
        <v>-0.11300837341696</v>
      </c>
      <c r="J10544" s="35" t="n">
        <v>6.3</v>
      </c>
      <c r="K10544" s="6" t="n">
        <v>0</v>
      </c>
      <c r="L10544" s="35" t="n">
        <v>-1</v>
      </c>
      <c r="M10544" s="6" t="str">
        <f aca="false">IF(I10544&lt;=0,"Below 0%",IF(I10544&lt;=0.05,"0-5%",IF(I10544&lt;=0.1,"5-10%",IF(I10544&lt;=0.2,"10-20%",IF(I10544&lt;=0.4,"20-40%","Above 40%")))))</f>
        <v>Below 0%</v>
      </c>
      <c r="N10544" s="6" t="str">
        <f aca="false">IF(AND(H10544&gt;=Summary!$B$25,I10544&gt;=Summary!$B$26,I10544&lt;=Summary!$B$27,J10544&gt;=Summary!$B$28,J10544&lt;=Summary!$B$29,F10544*J10544&gt;1),"Yes","No")</f>
        <v>No</v>
      </c>
    </row>
    <row r="10545" customFormat="false" ht="15" hidden="false" customHeight="false" outlineLevel="0" collapsed="false">
      <c r="A10545" s="6" t="s">
        <v>157</v>
      </c>
      <c r="B10545" s="45" t="n">
        <v>44857</v>
      </c>
      <c r="C10545" s="6" t="s">
        <v>179</v>
      </c>
      <c r="D10545" s="6" t="s">
        <v>185</v>
      </c>
      <c r="E10545" s="6" t="s">
        <v>174</v>
      </c>
      <c r="F10545" s="34" t="n">
        <v>0.277172595262528</v>
      </c>
      <c r="G10545" s="34" t="n">
        <v>0.220907297830375</v>
      </c>
      <c r="H10545" s="34" t="n">
        <v>0.0562652974321527</v>
      </c>
      <c r="I10545" s="34" t="n">
        <v>0.254700944625906</v>
      </c>
      <c r="J10545" s="35" t="n">
        <v>4.5</v>
      </c>
      <c r="K10545" s="6" t="n">
        <v>1</v>
      </c>
      <c r="L10545" s="35" t="n">
        <v>3.5</v>
      </c>
      <c r="M10545" s="6" t="str">
        <f aca="false">IF(I10545&lt;=0,"Below 0%",IF(I10545&lt;=0.05,"0-5%",IF(I10545&lt;=0.1,"5-10%",IF(I10545&lt;=0.2,"10-20%",IF(I10545&lt;=0.4,"20-40%","Above 40%")))))</f>
        <v>20-40%</v>
      </c>
      <c r="N10545" s="6" t="str">
        <f aca="false">IF(AND(H10545&gt;=Summary!$B$25,I10545&gt;=Summary!$B$26,I10545&lt;=Summary!$B$27,J10545&gt;=Summary!$B$28,J10545&lt;=Summary!$B$29,F10545*J10545&gt;1),"Yes","No")</f>
        <v>Yes</v>
      </c>
    </row>
    <row r="10546" customFormat="false" ht="15" hidden="false" customHeight="false" outlineLevel="0" collapsed="false">
      <c r="A10546" s="6" t="s">
        <v>157</v>
      </c>
      <c r="B10546" s="45" t="n">
        <v>44857</v>
      </c>
      <c r="C10546" s="6" t="s">
        <v>179</v>
      </c>
      <c r="D10546" s="6" t="s">
        <v>185</v>
      </c>
      <c r="E10546" s="6" t="s">
        <v>177</v>
      </c>
      <c r="F10546" s="34" t="n">
        <v>0.582868158817291</v>
      </c>
      <c r="G10546" s="34" t="n">
        <v>0.621301775147929</v>
      </c>
      <c r="H10546" s="34" t="n">
        <v>-0.0384336163306378</v>
      </c>
      <c r="I10546" s="34" t="n">
        <v>-0.0618598205702646</v>
      </c>
      <c r="J10546" s="35" t="n">
        <v>1.6</v>
      </c>
      <c r="K10546" s="6" t="n">
        <v>0</v>
      </c>
      <c r="L10546" s="35" t="n">
        <v>-1</v>
      </c>
      <c r="M10546" s="6" t="str">
        <f aca="false">IF(I10546&lt;=0,"Below 0%",IF(I10546&lt;=0.05,"0-5%",IF(I10546&lt;=0.1,"5-10%",IF(I10546&lt;=0.2,"10-20%",IF(I10546&lt;=0.4,"20-40%","Above 40%")))))</f>
        <v>Below 0%</v>
      </c>
      <c r="N10546" s="6" t="str">
        <f aca="false">IF(AND(H10546&gt;=Summary!$B$25,I10546&gt;=Summary!$B$26,I10546&lt;=Summary!$B$27,J10546&gt;=Summary!$B$28,J10546&lt;=Summary!$B$29,F10546*J10546&gt;1),"Yes","No")</f>
        <v>No</v>
      </c>
    </row>
    <row r="10547" customFormat="false" ht="15" hidden="false" customHeight="false" outlineLevel="0" collapsed="false">
      <c r="A10547" s="6" t="s">
        <v>157</v>
      </c>
      <c r="B10547" s="45" t="n">
        <v>44857</v>
      </c>
      <c r="C10547" s="6" t="s">
        <v>181</v>
      </c>
      <c r="D10547" s="6" t="s">
        <v>188</v>
      </c>
      <c r="E10547" s="6" t="s">
        <v>187</v>
      </c>
      <c r="F10547" s="34" t="n">
        <v>0.478814989328384</v>
      </c>
      <c r="G10547" s="34" t="n">
        <v>0.461721287664721</v>
      </c>
      <c r="H10547" s="34" t="n">
        <v>0.0170937016636631</v>
      </c>
      <c r="I10547" s="34" t="n">
        <v>0.037021688452181</v>
      </c>
      <c r="J10547" s="35" t="n">
        <v>2.18</v>
      </c>
      <c r="K10547" s="6" t="n">
        <v>0</v>
      </c>
      <c r="L10547" s="35" t="n">
        <v>-1</v>
      </c>
      <c r="M10547" s="6" t="str">
        <f aca="false">IF(I10547&lt;=0,"Below 0%",IF(I10547&lt;=0.05,"0-5%",IF(I10547&lt;=0.1,"5-10%",IF(I10547&lt;=0.2,"10-20%",IF(I10547&lt;=0.4,"20-40%","Above 40%")))))</f>
        <v>0-5%</v>
      </c>
      <c r="N10547" s="6" t="str">
        <f aca="false">IF(AND(H10547&gt;=Summary!$B$25,I10547&gt;=Summary!$B$26,I10547&lt;=Summary!$B$27,J10547&gt;=Summary!$B$28,J10547&lt;=Summary!$B$29,F10547*J10547&gt;1),"Yes","No")</f>
        <v>No</v>
      </c>
    </row>
    <row r="10548" customFormat="false" ht="15" hidden="false" customHeight="false" outlineLevel="0" collapsed="false">
      <c r="A10548" s="6" t="s">
        <v>157</v>
      </c>
      <c r="B10548" s="45" t="n">
        <v>44857</v>
      </c>
      <c r="C10548" s="6" t="s">
        <v>181</v>
      </c>
      <c r="D10548" s="6" t="s">
        <v>188</v>
      </c>
      <c r="E10548" s="6" t="s">
        <v>174</v>
      </c>
      <c r="F10548" s="34" t="n">
        <v>0.35613414645195</v>
      </c>
      <c r="G10548" s="34" t="n">
        <v>0.267700108273695</v>
      </c>
      <c r="H10548" s="34" t="n">
        <v>0.0884340381782553</v>
      </c>
      <c r="I10548" s="34" t="n">
        <v>0.330347412814047</v>
      </c>
      <c r="J10548" s="35" t="n">
        <v>3.76</v>
      </c>
      <c r="K10548" s="6" t="n">
        <v>0</v>
      </c>
      <c r="L10548" s="35" t="n">
        <v>-1</v>
      </c>
      <c r="M10548" s="6" t="str">
        <f aca="false">IF(I10548&lt;=0,"Below 0%",IF(I10548&lt;=0.05,"0-5%",IF(I10548&lt;=0.1,"5-10%",IF(I10548&lt;=0.2,"10-20%",IF(I10548&lt;=0.4,"20-40%","Above 40%")))))</f>
        <v>20-40%</v>
      </c>
      <c r="N10548" s="6" t="str">
        <f aca="false">IF(AND(H10548&gt;=Summary!$B$25,I10548&gt;=Summary!$B$26,I10548&lt;=Summary!$B$27,J10548&gt;=Summary!$B$28,J10548&lt;=Summary!$B$29,F10548*J10548&gt;1),"Yes","No")</f>
        <v>Yes</v>
      </c>
    </row>
    <row r="10549" customFormat="false" ht="15" hidden="false" customHeight="false" outlineLevel="0" collapsed="false">
      <c r="A10549" s="6" t="s">
        <v>157</v>
      </c>
      <c r="B10549" s="45" t="n">
        <v>44857</v>
      </c>
      <c r="C10549" s="6" t="s">
        <v>181</v>
      </c>
      <c r="D10549" s="6" t="s">
        <v>188</v>
      </c>
      <c r="E10549" s="6" t="s">
        <v>177</v>
      </c>
      <c r="F10549" s="34" t="n">
        <v>0.165050819516182</v>
      </c>
      <c r="G10549" s="34" t="n">
        <v>0.270578604061584</v>
      </c>
      <c r="H10549" s="34" t="n">
        <v>-0.105527784545402</v>
      </c>
      <c r="I10549" s="34" t="n">
        <v>-0.390007868180826</v>
      </c>
      <c r="J10549" s="35" t="n">
        <v>3.72</v>
      </c>
      <c r="K10549" s="6" t="n">
        <v>1</v>
      </c>
      <c r="L10549" s="35" t="n">
        <v>2.72</v>
      </c>
      <c r="M10549" s="6" t="str">
        <f aca="false">IF(I10549&lt;=0,"Below 0%",IF(I10549&lt;=0.05,"0-5%",IF(I10549&lt;=0.1,"5-10%",IF(I10549&lt;=0.2,"10-20%",IF(I10549&lt;=0.4,"20-40%","Above 40%")))))</f>
        <v>Below 0%</v>
      </c>
      <c r="N10549" s="6" t="str">
        <f aca="false">IF(AND(H10549&gt;=Summary!$B$25,I10549&gt;=Summary!$B$26,I10549&lt;=Summary!$B$27,J10549&gt;=Summary!$B$28,J10549&lt;=Summary!$B$29,F10549*J10549&gt;1),"Yes","No")</f>
        <v>No</v>
      </c>
    </row>
    <row r="10550" customFormat="false" ht="15" hidden="false" customHeight="false" outlineLevel="0" collapsed="false">
      <c r="A10550" s="6" t="s">
        <v>157</v>
      </c>
      <c r="B10550" s="45" t="n">
        <v>44857</v>
      </c>
      <c r="C10550" s="6" t="s">
        <v>203</v>
      </c>
      <c r="D10550" s="6" t="s">
        <v>195</v>
      </c>
      <c r="E10550" s="6" t="s">
        <v>187</v>
      </c>
      <c r="F10550" s="34" t="n">
        <v>0.458388924598694</v>
      </c>
      <c r="G10550" s="34" t="n">
        <v>0.422322038863392</v>
      </c>
      <c r="H10550" s="34" t="n">
        <v>0.0360668857353016</v>
      </c>
      <c r="I10550" s="34" t="n">
        <v>0.0854013819225949</v>
      </c>
      <c r="J10550" s="35" t="n">
        <v>2.38</v>
      </c>
      <c r="K10550" s="6" t="n">
        <v>0</v>
      </c>
      <c r="L10550" s="35" t="n">
        <v>-1</v>
      </c>
      <c r="M10550" s="6" t="str">
        <f aca="false">IF(I10550&lt;=0,"Below 0%",IF(I10550&lt;=0.05,"0-5%",IF(I10550&lt;=0.1,"5-10%",IF(I10550&lt;=0.2,"10-20%",IF(I10550&lt;=0.4,"20-40%","Above 40%")))))</f>
        <v>5-10%</v>
      </c>
      <c r="N10550" s="6" t="str">
        <f aca="false">IF(AND(H10550&gt;=Summary!$B$25,I10550&gt;=Summary!$B$26,I10550&lt;=Summary!$B$27,J10550&gt;=Summary!$B$28,J10550&lt;=Summary!$B$29,F10550*J10550&gt;1),"Yes","No")</f>
        <v>No</v>
      </c>
    </row>
    <row r="10551" customFormat="false" ht="15" hidden="false" customHeight="false" outlineLevel="0" collapsed="false">
      <c r="A10551" s="6" t="s">
        <v>157</v>
      </c>
      <c r="B10551" s="45" t="n">
        <v>44857</v>
      </c>
      <c r="C10551" s="6" t="s">
        <v>203</v>
      </c>
      <c r="D10551" s="6" t="s">
        <v>195</v>
      </c>
      <c r="E10551" s="6" t="s">
        <v>174</v>
      </c>
      <c r="F10551" s="34" t="n">
        <v>0.227559462189674</v>
      </c>
      <c r="G10551" s="34" t="n">
        <v>0.287178986427107</v>
      </c>
      <c r="H10551" s="34" t="n">
        <v>-0.0596195242374323</v>
      </c>
      <c r="I10551" s="34" t="n">
        <v>-0.207604062467033</v>
      </c>
      <c r="J10551" s="35" t="n">
        <v>3.5</v>
      </c>
      <c r="K10551" s="6" t="n">
        <v>0</v>
      </c>
      <c r="L10551" s="35" t="n">
        <v>-1</v>
      </c>
      <c r="M10551" s="6" t="str">
        <f aca="false">IF(I10551&lt;=0,"Below 0%",IF(I10551&lt;=0.05,"0-5%",IF(I10551&lt;=0.1,"5-10%",IF(I10551&lt;=0.2,"10-20%",IF(I10551&lt;=0.4,"20-40%","Above 40%")))))</f>
        <v>Below 0%</v>
      </c>
      <c r="N10551" s="6" t="str">
        <f aca="false">IF(AND(H10551&gt;=Summary!$B$25,I10551&gt;=Summary!$B$26,I10551&lt;=Summary!$B$27,J10551&gt;=Summary!$B$28,J10551&lt;=Summary!$B$29,F10551*J10551&gt;1),"Yes","No")</f>
        <v>No</v>
      </c>
    </row>
    <row r="10552" customFormat="false" ht="15" hidden="false" customHeight="false" outlineLevel="0" collapsed="false">
      <c r="A10552" s="6" t="s">
        <v>157</v>
      </c>
      <c r="B10552" s="45" t="n">
        <v>44857</v>
      </c>
      <c r="C10552" s="6" t="s">
        <v>203</v>
      </c>
      <c r="D10552" s="6" t="s">
        <v>195</v>
      </c>
      <c r="E10552" s="6" t="s">
        <v>177</v>
      </c>
      <c r="F10552" s="34" t="n">
        <v>0.314051598310471</v>
      </c>
      <c r="G10552" s="34" t="n">
        <v>0.290498974709501</v>
      </c>
      <c r="H10552" s="34" t="n">
        <v>0.0235526236009696</v>
      </c>
      <c r="I10552" s="34" t="n">
        <v>0.0810764431252198</v>
      </c>
      <c r="J10552" s="35" t="n">
        <v>3.46</v>
      </c>
      <c r="K10552" s="6" t="n">
        <v>1</v>
      </c>
      <c r="L10552" s="35" t="n">
        <v>2.46</v>
      </c>
      <c r="M10552" s="6" t="str">
        <f aca="false">IF(I10552&lt;=0,"Below 0%",IF(I10552&lt;=0.05,"0-5%",IF(I10552&lt;=0.1,"5-10%",IF(I10552&lt;=0.2,"10-20%",IF(I10552&lt;=0.4,"20-40%","Above 40%")))))</f>
        <v>5-10%</v>
      </c>
      <c r="N10552" s="6" t="str">
        <f aca="false">IF(AND(H10552&gt;=Summary!$B$25,I10552&gt;=Summary!$B$26,I10552&lt;=Summary!$B$27,J10552&gt;=Summary!$B$28,J10552&lt;=Summary!$B$29,F10552*J10552&gt;1),"Yes","No")</f>
        <v>No</v>
      </c>
    </row>
    <row r="10553" customFormat="false" ht="15" hidden="false" customHeight="false" outlineLevel="0" collapsed="false">
      <c r="A10553" s="6" t="s">
        <v>157</v>
      </c>
      <c r="B10553" s="45" t="n">
        <v>44858</v>
      </c>
      <c r="C10553" s="6" t="s">
        <v>189</v>
      </c>
      <c r="D10553" s="6" t="s">
        <v>199</v>
      </c>
      <c r="E10553" s="6" t="s">
        <v>187</v>
      </c>
      <c r="F10553" s="34" t="n">
        <v>0.44138714671135</v>
      </c>
      <c r="G10553" s="34" t="n">
        <v>0.62694770781368</v>
      </c>
      <c r="H10553" s="34" t="n">
        <v>-0.185560561102331</v>
      </c>
      <c r="I10553" s="34" t="n">
        <v>-0.295974542676654</v>
      </c>
      <c r="J10553" s="35" t="n">
        <v>1.59</v>
      </c>
      <c r="K10553" s="6" t="n">
        <v>1</v>
      </c>
      <c r="L10553" s="35" t="n">
        <v>0.59</v>
      </c>
      <c r="M10553" s="6" t="str">
        <f aca="false">IF(I10553&lt;=0,"Below 0%",IF(I10553&lt;=0.05,"0-5%",IF(I10553&lt;=0.1,"5-10%",IF(I10553&lt;=0.2,"10-20%",IF(I10553&lt;=0.4,"20-40%","Above 40%")))))</f>
        <v>Below 0%</v>
      </c>
      <c r="N10553" s="6" t="str">
        <f aca="false">IF(AND(H10553&gt;=Summary!$B$25,I10553&gt;=Summary!$B$26,I10553&lt;=Summary!$B$27,J10553&gt;=Summary!$B$28,J10553&lt;=Summary!$B$29,F10553*J10553&gt;1),"Yes","No")</f>
        <v>No</v>
      </c>
    </row>
    <row r="10554" customFormat="false" ht="15" hidden="false" customHeight="false" outlineLevel="0" collapsed="false">
      <c r="A10554" s="6" t="s">
        <v>157</v>
      </c>
      <c r="B10554" s="45" t="n">
        <v>44858</v>
      </c>
      <c r="C10554" s="6" t="s">
        <v>189</v>
      </c>
      <c r="D10554" s="6" t="s">
        <v>199</v>
      </c>
      <c r="E10554" s="6" t="s">
        <v>174</v>
      </c>
      <c r="F10554" s="34" t="n">
        <v>0.334248393774033</v>
      </c>
      <c r="G10554" s="34" t="n">
        <v>0.222014889849388</v>
      </c>
      <c r="H10554" s="34" t="n">
        <v>0.112233503924645</v>
      </c>
      <c r="I10554" s="34" t="n">
        <v>0.505522417891803</v>
      </c>
      <c r="J10554" s="35" t="n">
        <v>4.49</v>
      </c>
      <c r="K10554" s="6" t="n">
        <v>0</v>
      </c>
      <c r="L10554" s="35" t="n">
        <v>-1</v>
      </c>
      <c r="M10554" s="6" t="str">
        <f aca="false">IF(I10554&lt;=0,"Below 0%",IF(I10554&lt;=0.05,"0-5%",IF(I10554&lt;=0.1,"5-10%",IF(I10554&lt;=0.2,"10-20%",IF(I10554&lt;=0.4,"20-40%","Above 40%")))))</f>
        <v>Above 40%</v>
      </c>
      <c r="N10554" s="6" t="str">
        <f aca="false">IF(AND(H10554&gt;=Summary!$B$25,I10554&gt;=Summary!$B$26,I10554&lt;=Summary!$B$27,J10554&gt;=Summary!$B$28,J10554&lt;=Summary!$B$29,F10554*J10554&gt;1),"Yes","No")</f>
        <v>No</v>
      </c>
    </row>
    <row r="10555" customFormat="false" ht="15" hidden="false" customHeight="false" outlineLevel="0" collapsed="false">
      <c r="A10555" s="6" t="s">
        <v>157</v>
      </c>
      <c r="B10555" s="45" t="n">
        <v>44858</v>
      </c>
      <c r="C10555" s="6" t="s">
        <v>189</v>
      </c>
      <c r="D10555" s="6" t="s">
        <v>199</v>
      </c>
      <c r="E10555" s="6" t="s">
        <v>177</v>
      </c>
      <c r="F10555" s="34" t="n">
        <v>0.224364459514618</v>
      </c>
      <c r="G10555" s="34" t="n">
        <v>0.151037402336932</v>
      </c>
      <c r="H10555" s="34" t="n">
        <v>0.0733270571776859</v>
      </c>
      <c r="I10555" s="34" t="n">
        <v>0.485489395627376</v>
      </c>
      <c r="J10555" s="35" t="n">
        <v>6.6</v>
      </c>
      <c r="K10555" s="6" t="n">
        <v>0</v>
      </c>
      <c r="L10555" s="35" t="n">
        <v>-1</v>
      </c>
      <c r="M10555" s="6" t="str">
        <f aca="false">IF(I10555&lt;=0,"Below 0%",IF(I10555&lt;=0.05,"0-5%",IF(I10555&lt;=0.1,"5-10%",IF(I10555&lt;=0.2,"10-20%",IF(I10555&lt;=0.4,"20-40%","Above 40%")))))</f>
        <v>Above 40%</v>
      </c>
      <c r="N10555" s="6" t="str">
        <f aca="false">IF(AND(H10555&gt;=Summary!$B$25,I10555&gt;=Summary!$B$26,I10555&lt;=Summary!$B$27,J10555&gt;=Summary!$B$28,J10555&lt;=Summary!$B$29,F10555*J10555&gt;1),"Yes","No")</f>
        <v>No</v>
      </c>
    </row>
    <row r="10556" customFormat="false" ht="15" hidden="false" customHeight="false" outlineLevel="0" collapsed="false">
      <c r="A10556" s="6" t="s">
        <v>157</v>
      </c>
      <c r="B10556" s="45" t="n">
        <v>44863</v>
      </c>
      <c r="C10556" s="6" t="s">
        <v>199</v>
      </c>
      <c r="D10556" s="6" t="s">
        <v>181</v>
      </c>
      <c r="E10556" s="6" t="s">
        <v>187</v>
      </c>
      <c r="F10556" s="34" t="n">
        <v>0.24350693821907</v>
      </c>
      <c r="G10556" s="34" t="n">
        <v>0.182428620821429</v>
      </c>
      <c r="H10556" s="34" t="n">
        <v>0.0610783173976412</v>
      </c>
      <c r="I10556" s="34" t="n">
        <v>0.334806660942901</v>
      </c>
      <c r="J10556" s="35" t="n">
        <v>5.46</v>
      </c>
      <c r="K10556" s="6" t="n">
        <v>0</v>
      </c>
      <c r="L10556" s="35" t="n">
        <v>-1</v>
      </c>
      <c r="M10556" s="6" t="str">
        <f aca="false">IF(I10556&lt;=0,"Below 0%",IF(I10556&lt;=0.05,"0-5%",IF(I10556&lt;=0.1,"5-10%",IF(I10556&lt;=0.2,"10-20%",IF(I10556&lt;=0.4,"20-40%","Above 40%")))))</f>
        <v>20-40%</v>
      </c>
      <c r="N10556" s="6" t="str">
        <f aca="false">IF(AND(H10556&gt;=Summary!$B$25,I10556&gt;=Summary!$B$26,I10556&lt;=Summary!$B$27,J10556&gt;=Summary!$B$28,J10556&lt;=Summary!$B$29,F10556*J10556&gt;1),"Yes","No")</f>
        <v>No</v>
      </c>
    </row>
    <row r="10557" customFormat="false" ht="15" hidden="false" customHeight="false" outlineLevel="0" collapsed="false">
      <c r="A10557" s="6" t="s">
        <v>157</v>
      </c>
      <c r="B10557" s="45" t="n">
        <v>44863</v>
      </c>
      <c r="C10557" s="6" t="s">
        <v>199</v>
      </c>
      <c r="D10557" s="6" t="s">
        <v>181</v>
      </c>
      <c r="E10557" s="6" t="s">
        <v>174</v>
      </c>
      <c r="F10557" s="34" t="n">
        <v>0.153761461377144</v>
      </c>
      <c r="G10557" s="34" t="n">
        <v>0.248394082215712</v>
      </c>
      <c r="H10557" s="34" t="n">
        <v>-0.0946326208385678</v>
      </c>
      <c r="I10557" s="34" t="n">
        <v>-0.380977759189877</v>
      </c>
      <c r="J10557" s="35" t="n">
        <v>4.01</v>
      </c>
      <c r="K10557" s="6" t="n">
        <v>0</v>
      </c>
      <c r="L10557" s="35" t="n">
        <v>-1</v>
      </c>
      <c r="M10557" s="6" t="str">
        <f aca="false">IF(I10557&lt;=0,"Below 0%",IF(I10557&lt;=0.05,"0-5%",IF(I10557&lt;=0.1,"5-10%",IF(I10557&lt;=0.2,"10-20%",IF(I10557&lt;=0.4,"20-40%","Above 40%")))))</f>
        <v>Below 0%</v>
      </c>
      <c r="N10557" s="6" t="str">
        <f aca="false">IF(AND(H10557&gt;=Summary!$B$25,I10557&gt;=Summary!$B$26,I10557&lt;=Summary!$B$27,J10557&gt;=Summary!$B$28,J10557&lt;=Summary!$B$29,F10557*J10557&gt;1),"Yes","No")</f>
        <v>No</v>
      </c>
    </row>
    <row r="10558" customFormat="false" ht="15" hidden="false" customHeight="false" outlineLevel="0" collapsed="false">
      <c r="A10558" s="6" t="s">
        <v>157</v>
      </c>
      <c r="B10558" s="45" t="n">
        <v>44863</v>
      </c>
      <c r="C10558" s="6" t="s">
        <v>199</v>
      </c>
      <c r="D10558" s="6" t="s">
        <v>181</v>
      </c>
      <c r="E10558" s="6" t="s">
        <v>177</v>
      </c>
      <c r="F10558" s="34" t="n">
        <v>0.602731645107269</v>
      </c>
      <c r="G10558" s="34" t="n">
        <v>0.569177296962859</v>
      </c>
      <c r="H10558" s="34" t="n">
        <v>0.0335543481444102</v>
      </c>
      <c r="I10558" s="34" t="n">
        <v>0.058952365674908</v>
      </c>
      <c r="J10558" s="35" t="n">
        <v>1.75</v>
      </c>
      <c r="K10558" s="6" t="n">
        <v>1</v>
      </c>
      <c r="L10558" s="35" t="n">
        <v>0.75</v>
      </c>
      <c r="M10558" s="6" t="str">
        <f aca="false">IF(I10558&lt;=0,"Below 0%",IF(I10558&lt;=0.05,"0-5%",IF(I10558&lt;=0.1,"5-10%",IF(I10558&lt;=0.2,"10-20%",IF(I10558&lt;=0.4,"20-40%","Above 40%")))))</f>
        <v>5-10%</v>
      </c>
      <c r="N10558" s="6" t="str">
        <f aca="false">IF(AND(H10558&gt;=Summary!$B$25,I10558&gt;=Summary!$B$26,I10558&lt;=Summary!$B$27,J10558&gt;=Summary!$B$28,J10558&lt;=Summary!$B$29,F10558*J10558&gt;1),"Yes","No")</f>
        <v>No</v>
      </c>
    </row>
    <row r="10559" customFormat="false" ht="15" hidden="false" customHeight="false" outlineLevel="0" collapsed="false">
      <c r="A10559" s="6" t="s">
        <v>157</v>
      </c>
      <c r="B10559" s="45" t="n">
        <v>44863</v>
      </c>
      <c r="C10559" s="6" t="s">
        <v>206</v>
      </c>
      <c r="D10559" s="6" t="s">
        <v>203</v>
      </c>
      <c r="E10559" s="6" t="s">
        <v>187</v>
      </c>
      <c r="F10559" s="34" t="n">
        <v>0.405089944601059</v>
      </c>
      <c r="G10559" s="34" t="n">
        <v>0.434193033767615</v>
      </c>
      <c r="H10559" s="34" t="n">
        <v>-0.029103089166556</v>
      </c>
      <c r="I10559" s="34" t="n">
        <v>-0.0670279965434275</v>
      </c>
      <c r="J10559" s="35" t="n">
        <v>2.28</v>
      </c>
      <c r="K10559" s="6" t="n">
        <v>0</v>
      </c>
      <c r="L10559" s="35" t="n">
        <v>-1</v>
      </c>
      <c r="M10559" s="6" t="str">
        <f aca="false">IF(I10559&lt;=0,"Below 0%",IF(I10559&lt;=0.05,"0-5%",IF(I10559&lt;=0.1,"5-10%",IF(I10559&lt;=0.2,"10-20%",IF(I10559&lt;=0.4,"20-40%","Above 40%")))))</f>
        <v>Below 0%</v>
      </c>
      <c r="N10559" s="6" t="str">
        <f aca="false">IF(AND(H10559&gt;=Summary!$B$25,I10559&gt;=Summary!$B$26,I10559&lt;=Summary!$B$27,J10559&gt;=Summary!$B$28,J10559&lt;=Summary!$B$29,F10559*J10559&gt;1),"Yes","No")</f>
        <v>No</v>
      </c>
    </row>
    <row r="10560" customFormat="false" ht="15" hidden="false" customHeight="false" outlineLevel="0" collapsed="false">
      <c r="A10560" s="6" t="s">
        <v>157</v>
      </c>
      <c r="B10560" s="45" t="n">
        <v>44863</v>
      </c>
      <c r="C10560" s="6" t="s">
        <v>206</v>
      </c>
      <c r="D10560" s="6" t="s">
        <v>203</v>
      </c>
      <c r="E10560" s="6" t="s">
        <v>174</v>
      </c>
      <c r="F10560" s="34" t="n">
        <v>0.346395820379257</v>
      </c>
      <c r="G10560" s="34" t="n">
        <v>0.278862004785961</v>
      </c>
      <c r="H10560" s="34" t="n">
        <v>0.067533815593296</v>
      </c>
      <c r="I10560" s="34" t="n">
        <v>0.242176468770391</v>
      </c>
      <c r="J10560" s="35" t="n">
        <v>3.55</v>
      </c>
      <c r="K10560" s="6" t="n">
        <v>1</v>
      </c>
      <c r="L10560" s="35" t="n">
        <v>2.55</v>
      </c>
      <c r="M10560" s="6" t="str">
        <f aca="false">IF(I10560&lt;=0,"Below 0%",IF(I10560&lt;=0.05,"0-5%",IF(I10560&lt;=0.1,"5-10%",IF(I10560&lt;=0.2,"10-20%",IF(I10560&lt;=0.4,"20-40%","Above 40%")))))</f>
        <v>20-40%</v>
      </c>
      <c r="N10560" s="6" t="str">
        <f aca="false">IF(AND(H10560&gt;=Summary!$B$25,I10560&gt;=Summary!$B$26,I10560&lt;=Summary!$B$27,J10560&gt;=Summary!$B$28,J10560&lt;=Summary!$B$29,F10560*J10560&gt;1),"Yes","No")</f>
        <v>Yes</v>
      </c>
    </row>
    <row r="10561" customFormat="false" ht="15" hidden="false" customHeight="false" outlineLevel="0" collapsed="false">
      <c r="A10561" s="6" t="s">
        <v>157</v>
      </c>
      <c r="B10561" s="45" t="n">
        <v>44863</v>
      </c>
      <c r="C10561" s="6" t="s">
        <v>206</v>
      </c>
      <c r="D10561" s="6" t="s">
        <v>203</v>
      </c>
      <c r="E10561" s="6" t="s">
        <v>177</v>
      </c>
      <c r="F10561" s="34" t="n">
        <v>0.248514264822006</v>
      </c>
      <c r="G10561" s="34" t="n">
        <v>0.286944961446424</v>
      </c>
      <c r="H10561" s="34" t="n">
        <v>-0.0384306966244176</v>
      </c>
      <c r="I10561" s="34" t="n">
        <v>-0.133930550411819</v>
      </c>
      <c r="J10561" s="35" t="n">
        <v>3.45</v>
      </c>
      <c r="K10561" s="6" t="n">
        <v>0</v>
      </c>
      <c r="L10561" s="35" t="n">
        <v>-1</v>
      </c>
      <c r="M10561" s="6" t="str">
        <f aca="false">IF(I10561&lt;=0,"Below 0%",IF(I10561&lt;=0.05,"0-5%",IF(I10561&lt;=0.1,"5-10%",IF(I10561&lt;=0.2,"10-20%",IF(I10561&lt;=0.4,"20-40%","Above 40%")))))</f>
        <v>Below 0%</v>
      </c>
      <c r="N10561" s="6" t="str">
        <f aca="false">IF(AND(H10561&gt;=Summary!$B$25,I10561&gt;=Summary!$B$26,I10561&lt;=Summary!$B$27,J10561&gt;=Summary!$B$28,J10561&lt;=Summary!$B$29,F10561*J10561&gt;1),"Yes","No")</f>
        <v>No</v>
      </c>
    </row>
    <row r="10562" customFormat="false" ht="15" hidden="false" customHeight="false" outlineLevel="0" collapsed="false">
      <c r="A10562" s="6" t="s">
        <v>157</v>
      </c>
      <c r="B10562" s="45" t="n">
        <v>44863</v>
      </c>
      <c r="C10562" s="6" t="s">
        <v>201</v>
      </c>
      <c r="D10562" s="6" t="s">
        <v>190</v>
      </c>
      <c r="E10562" s="6" t="s">
        <v>187</v>
      </c>
      <c r="F10562" s="34" t="n">
        <v>0.341417044401169</v>
      </c>
      <c r="G10562" s="34" t="n">
        <v>0.314519991292359</v>
      </c>
      <c r="H10562" s="34" t="n">
        <v>0.0268970531088098</v>
      </c>
      <c r="I10562" s="34" t="n">
        <v>0.0855177853664886</v>
      </c>
      <c r="J10562" s="35" t="n">
        <v>3.17</v>
      </c>
      <c r="K10562" s="6" t="n">
        <v>1</v>
      </c>
      <c r="L10562" s="35" t="n">
        <v>2.17</v>
      </c>
      <c r="M10562" s="6" t="str">
        <f aca="false">IF(I10562&lt;=0,"Below 0%",IF(I10562&lt;=0.05,"0-5%",IF(I10562&lt;=0.1,"5-10%",IF(I10562&lt;=0.2,"10-20%",IF(I10562&lt;=0.4,"20-40%","Above 40%")))))</f>
        <v>5-10%</v>
      </c>
      <c r="N10562" s="6" t="str">
        <f aca="false">IF(AND(H10562&gt;=Summary!$B$25,I10562&gt;=Summary!$B$26,I10562&lt;=Summary!$B$27,J10562&gt;=Summary!$B$28,J10562&lt;=Summary!$B$29,F10562*J10562&gt;1),"Yes","No")</f>
        <v>No</v>
      </c>
    </row>
    <row r="10563" customFormat="false" ht="15" hidden="false" customHeight="false" outlineLevel="0" collapsed="false">
      <c r="A10563" s="6" t="s">
        <v>157</v>
      </c>
      <c r="B10563" s="45" t="n">
        <v>44863</v>
      </c>
      <c r="C10563" s="6" t="s">
        <v>201</v>
      </c>
      <c r="D10563" s="6" t="s">
        <v>190</v>
      </c>
      <c r="E10563" s="6" t="s">
        <v>174</v>
      </c>
      <c r="F10563" s="34" t="n">
        <v>0.287111401557922</v>
      </c>
      <c r="G10563" s="34" t="n">
        <v>0.28983382918511</v>
      </c>
      <c r="H10563" s="34" t="n">
        <v>-0.00272242762718755</v>
      </c>
      <c r="I10563" s="34" t="n">
        <v>-0.00939306372496906</v>
      </c>
      <c r="J10563" s="35" t="n">
        <v>3.44</v>
      </c>
      <c r="K10563" s="6" t="n">
        <v>0</v>
      </c>
      <c r="L10563" s="35" t="n">
        <v>-1</v>
      </c>
      <c r="M10563" s="6" t="str">
        <f aca="false">IF(I10563&lt;=0,"Below 0%",IF(I10563&lt;=0.05,"0-5%",IF(I10563&lt;=0.1,"5-10%",IF(I10563&lt;=0.2,"10-20%",IF(I10563&lt;=0.4,"20-40%","Above 40%")))))</f>
        <v>Below 0%</v>
      </c>
      <c r="N10563" s="6" t="str">
        <f aca="false">IF(AND(H10563&gt;=Summary!$B$25,I10563&gt;=Summary!$B$26,I10563&lt;=Summary!$B$27,J10563&gt;=Summary!$B$28,J10563&lt;=Summary!$B$29,F10563*J10563&gt;1),"Yes","No")</f>
        <v>No</v>
      </c>
    </row>
    <row r="10564" customFormat="false" ht="15" hidden="false" customHeight="false" outlineLevel="0" collapsed="false">
      <c r="A10564" s="6" t="s">
        <v>157</v>
      </c>
      <c r="B10564" s="45" t="n">
        <v>44863</v>
      </c>
      <c r="C10564" s="6" t="s">
        <v>201</v>
      </c>
      <c r="D10564" s="6" t="s">
        <v>190</v>
      </c>
      <c r="E10564" s="6" t="s">
        <v>177</v>
      </c>
      <c r="F10564" s="34" t="n">
        <v>0.371471554040909</v>
      </c>
      <c r="G10564" s="34" t="n">
        <v>0.395646179522531</v>
      </c>
      <c r="H10564" s="34" t="n">
        <v>-0.0241746254816222</v>
      </c>
      <c r="I10564" s="34" t="n">
        <v>-0.0611016274965585</v>
      </c>
      <c r="J10564" s="35" t="n">
        <v>2.52</v>
      </c>
      <c r="K10564" s="6" t="n">
        <v>0</v>
      </c>
      <c r="L10564" s="35" t="n">
        <v>-1</v>
      </c>
      <c r="M10564" s="6" t="str">
        <f aca="false">IF(I10564&lt;=0,"Below 0%",IF(I10564&lt;=0.05,"0-5%",IF(I10564&lt;=0.1,"5-10%",IF(I10564&lt;=0.2,"10-20%",IF(I10564&lt;=0.4,"20-40%","Above 40%")))))</f>
        <v>Below 0%</v>
      </c>
      <c r="N10564" s="6" t="str">
        <f aca="false">IF(AND(H10564&gt;=Summary!$B$25,I10564&gt;=Summary!$B$26,I10564&lt;=Summary!$B$27,J10564&gt;=Summary!$B$28,J10564&lt;=Summary!$B$29,F10564*J10564&gt;1),"Yes","No")</f>
        <v>No</v>
      </c>
    </row>
    <row r="10565" customFormat="false" ht="15" hidden="false" customHeight="false" outlineLevel="0" collapsed="false">
      <c r="A10565" s="6" t="s">
        <v>157</v>
      </c>
      <c r="B10565" s="45" t="n">
        <v>44863</v>
      </c>
      <c r="C10565" s="6" t="s">
        <v>180</v>
      </c>
      <c r="D10565" s="6" t="s">
        <v>179</v>
      </c>
      <c r="E10565" s="6" t="s">
        <v>187</v>
      </c>
      <c r="F10565" s="34" t="n">
        <v>0.464949786663055</v>
      </c>
      <c r="G10565" s="34" t="n">
        <v>0.494589474360209</v>
      </c>
      <c r="H10565" s="34" t="n">
        <v>-0.0296396876971539</v>
      </c>
      <c r="I10565" s="34" t="n">
        <v>-0.0599278578168191</v>
      </c>
      <c r="J10565" s="35" t="n">
        <v>2</v>
      </c>
      <c r="K10565" s="6" t="n">
        <v>1</v>
      </c>
      <c r="L10565" s="35" t="n">
        <v>1</v>
      </c>
      <c r="M10565" s="6" t="str">
        <f aca="false">IF(I10565&lt;=0,"Below 0%",IF(I10565&lt;=0.05,"0-5%",IF(I10565&lt;=0.1,"5-10%",IF(I10565&lt;=0.2,"10-20%",IF(I10565&lt;=0.4,"20-40%","Above 40%")))))</f>
        <v>Below 0%</v>
      </c>
      <c r="N10565" s="6" t="str">
        <f aca="false">IF(AND(H10565&gt;=Summary!$B$25,I10565&gt;=Summary!$B$26,I10565&lt;=Summary!$B$27,J10565&gt;=Summary!$B$28,J10565&lt;=Summary!$B$29,F10565*J10565&gt;1),"Yes","No")</f>
        <v>No</v>
      </c>
    </row>
    <row r="10566" customFormat="false" ht="15" hidden="false" customHeight="false" outlineLevel="0" collapsed="false">
      <c r="A10566" s="6" t="s">
        <v>157</v>
      </c>
      <c r="B10566" s="45" t="n">
        <v>44863</v>
      </c>
      <c r="C10566" s="6" t="s">
        <v>180</v>
      </c>
      <c r="D10566" s="6" t="s">
        <v>179</v>
      </c>
      <c r="E10566" s="6" t="s">
        <v>174</v>
      </c>
      <c r="F10566" s="34" t="n">
        <v>0.30142417550087</v>
      </c>
      <c r="G10566" s="34" t="n">
        <v>0.271007931156279</v>
      </c>
      <c r="H10566" s="34" t="n">
        <v>0.0304162443445907</v>
      </c>
      <c r="I10566" s="34" t="n">
        <v>0.112233779339288</v>
      </c>
      <c r="J10566" s="35" t="n">
        <v>3.65</v>
      </c>
      <c r="K10566" s="6" t="n">
        <v>0</v>
      </c>
      <c r="L10566" s="35" t="n">
        <v>-1</v>
      </c>
      <c r="M10566" s="6" t="str">
        <f aca="false">IF(I10566&lt;=0,"Below 0%",IF(I10566&lt;=0.05,"0-5%",IF(I10566&lt;=0.1,"5-10%",IF(I10566&lt;=0.2,"10-20%",IF(I10566&lt;=0.4,"20-40%","Above 40%")))))</f>
        <v>10-20%</v>
      </c>
      <c r="N10566" s="6" t="str">
        <f aca="false">IF(AND(H10566&gt;=Summary!$B$25,I10566&gt;=Summary!$B$26,I10566&lt;=Summary!$B$27,J10566&gt;=Summary!$B$28,J10566&lt;=Summary!$B$29,F10566*J10566&gt;1),"Yes","No")</f>
        <v>Yes</v>
      </c>
    </row>
    <row r="10567" customFormat="false" ht="15" hidden="false" customHeight="false" outlineLevel="0" collapsed="false">
      <c r="A10567" s="6" t="s">
        <v>157</v>
      </c>
      <c r="B10567" s="45" t="n">
        <v>44863</v>
      </c>
      <c r="C10567" s="6" t="s">
        <v>180</v>
      </c>
      <c r="D10567" s="6" t="s">
        <v>179</v>
      </c>
      <c r="E10567" s="6" t="s">
        <v>177</v>
      </c>
      <c r="F10567" s="34" t="n">
        <v>0.233626067638397</v>
      </c>
      <c r="G10567" s="34" t="n">
        <v>0.234402594483512</v>
      </c>
      <c r="H10567" s="34" t="n">
        <v>-0.000776526845114339</v>
      </c>
      <c r="I10567" s="34" t="n">
        <v>-0.00331279116950634</v>
      </c>
      <c r="J10567" s="35" t="n">
        <v>4.22</v>
      </c>
      <c r="K10567" s="6" t="n">
        <v>0</v>
      </c>
      <c r="L10567" s="35" t="n">
        <v>-1</v>
      </c>
      <c r="M10567" s="6" t="str">
        <f aca="false">IF(I10567&lt;=0,"Below 0%",IF(I10567&lt;=0.05,"0-5%",IF(I10567&lt;=0.1,"5-10%",IF(I10567&lt;=0.2,"10-20%",IF(I10567&lt;=0.4,"20-40%","Above 40%")))))</f>
        <v>Below 0%</v>
      </c>
      <c r="N10567" s="6" t="str">
        <f aca="false">IF(AND(H10567&gt;=Summary!$B$25,I10567&gt;=Summary!$B$26,I10567&lt;=Summary!$B$27,J10567&gt;=Summary!$B$28,J10567&lt;=Summary!$B$29,F10567*J10567&gt;1),"Yes","No")</f>
        <v>No</v>
      </c>
    </row>
    <row r="10568" customFormat="false" ht="15" hidden="false" customHeight="false" outlineLevel="0" collapsed="false">
      <c r="A10568" s="6" t="s">
        <v>157</v>
      </c>
      <c r="B10568" s="45" t="n">
        <v>44863</v>
      </c>
      <c r="C10568" s="6" t="s">
        <v>184</v>
      </c>
      <c r="D10568" s="6" t="s">
        <v>173</v>
      </c>
      <c r="E10568" s="6" t="s">
        <v>187</v>
      </c>
      <c r="F10568" s="34" t="n">
        <v>0.347335308790207</v>
      </c>
      <c r="G10568" s="34" t="n">
        <v>0.412412241352302</v>
      </c>
      <c r="H10568" s="34" t="n">
        <v>-0.0650769325620952</v>
      </c>
      <c r="I10568" s="34" t="n">
        <v>-0.157795831541536</v>
      </c>
      <c r="J10568" s="35" t="n">
        <v>2.42</v>
      </c>
      <c r="K10568" s="6" t="n">
        <v>0</v>
      </c>
      <c r="L10568" s="35" t="n">
        <v>-1</v>
      </c>
      <c r="M10568" s="6" t="str">
        <f aca="false">IF(I10568&lt;=0,"Below 0%",IF(I10568&lt;=0.05,"0-5%",IF(I10568&lt;=0.1,"5-10%",IF(I10568&lt;=0.2,"10-20%",IF(I10568&lt;=0.4,"20-40%","Above 40%")))))</f>
        <v>Below 0%</v>
      </c>
      <c r="N10568" s="6" t="str">
        <f aca="false">IF(AND(H10568&gt;=Summary!$B$25,I10568&gt;=Summary!$B$26,I10568&lt;=Summary!$B$27,J10568&gt;=Summary!$B$28,J10568&lt;=Summary!$B$29,F10568*J10568&gt;1),"Yes","No")</f>
        <v>No</v>
      </c>
    </row>
    <row r="10569" customFormat="false" ht="15" hidden="false" customHeight="false" outlineLevel="0" collapsed="false">
      <c r="A10569" s="6" t="s">
        <v>157</v>
      </c>
      <c r="B10569" s="45" t="n">
        <v>44863</v>
      </c>
      <c r="C10569" s="6" t="s">
        <v>184</v>
      </c>
      <c r="D10569" s="6" t="s">
        <v>173</v>
      </c>
      <c r="E10569" s="6" t="s">
        <v>174</v>
      </c>
      <c r="F10569" s="34" t="n">
        <v>0.356529176235199</v>
      </c>
      <c r="G10569" s="34" t="n">
        <v>0.27570100112502</v>
      </c>
      <c r="H10569" s="34" t="n">
        <v>0.0808281751101794</v>
      </c>
      <c r="I10569" s="34" t="n">
        <v>0.293173310145243</v>
      </c>
      <c r="J10569" s="35" t="n">
        <v>3.62</v>
      </c>
      <c r="K10569" s="6" t="n">
        <v>1</v>
      </c>
      <c r="L10569" s="35" t="n">
        <v>2.62</v>
      </c>
      <c r="M10569" s="6" t="str">
        <f aca="false">IF(I10569&lt;=0,"Below 0%",IF(I10569&lt;=0.05,"0-5%",IF(I10569&lt;=0.1,"5-10%",IF(I10569&lt;=0.2,"10-20%",IF(I10569&lt;=0.4,"20-40%","Above 40%")))))</f>
        <v>20-40%</v>
      </c>
      <c r="N10569" s="6" t="str">
        <f aca="false">IF(AND(H10569&gt;=Summary!$B$25,I10569&gt;=Summary!$B$26,I10569&lt;=Summary!$B$27,J10569&gt;=Summary!$B$28,J10569&lt;=Summary!$B$29,F10569*J10569&gt;1),"Yes","No")</f>
        <v>Yes</v>
      </c>
    </row>
    <row r="10570" customFormat="false" ht="15" hidden="false" customHeight="false" outlineLevel="0" collapsed="false">
      <c r="A10570" s="6" t="s">
        <v>157</v>
      </c>
      <c r="B10570" s="45" t="n">
        <v>44863</v>
      </c>
      <c r="C10570" s="6" t="s">
        <v>184</v>
      </c>
      <c r="D10570" s="6" t="s">
        <v>173</v>
      </c>
      <c r="E10570" s="6" t="s">
        <v>177</v>
      </c>
      <c r="F10570" s="34" t="n">
        <v>0.296135514974594</v>
      </c>
      <c r="G10570" s="34" t="n">
        <v>0.311886757522678</v>
      </c>
      <c r="H10570" s="34" t="n">
        <v>-0.0157512425480843</v>
      </c>
      <c r="I10570" s="34" t="n">
        <v>-0.0505030821866137</v>
      </c>
      <c r="J10570" s="35" t="n">
        <v>3.2</v>
      </c>
      <c r="K10570" s="6" t="n">
        <v>0</v>
      </c>
      <c r="L10570" s="35" t="n">
        <v>-1</v>
      </c>
      <c r="M10570" s="6" t="str">
        <f aca="false">IF(I10570&lt;=0,"Below 0%",IF(I10570&lt;=0.05,"0-5%",IF(I10570&lt;=0.1,"5-10%",IF(I10570&lt;=0.2,"10-20%",IF(I10570&lt;=0.4,"20-40%","Above 40%")))))</f>
        <v>Below 0%</v>
      </c>
      <c r="N10570" s="6" t="str">
        <f aca="false">IF(AND(H10570&gt;=Summary!$B$25,I10570&gt;=Summary!$B$26,I10570&lt;=Summary!$B$27,J10570&gt;=Summary!$B$28,J10570&lt;=Summary!$B$29,F10570*J10570&gt;1),"Yes","No")</f>
        <v>No</v>
      </c>
    </row>
    <row r="10571" customFormat="false" ht="15" hidden="false" customHeight="false" outlineLevel="0" collapsed="false">
      <c r="A10571" s="6" t="s">
        <v>157</v>
      </c>
      <c r="B10571" s="45" t="n">
        <v>44863</v>
      </c>
      <c r="C10571" s="6" t="s">
        <v>195</v>
      </c>
      <c r="D10571" s="6" t="s">
        <v>194</v>
      </c>
      <c r="E10571" s="6" t="s">
        <v>187</v>
      </c>
      <c r="F10571" s="34" t="n">
        <v>0.192948058247566</v>
      </c>
      <c r="G10571" s="34" t="n">
        <v>0.0951463790446841</v>
      </c>
      <c r="H10571" s="34" t="n">
        <v>0.0978016792028821</v>
      </c>
      <c r="I10571" s="34" t="n">
        <v>1.02790752716875</v>
      </c>
      <c r="J10571" s="35" t="n">
        <v>10.5</v>
      </c>
      <c r="K10571" s="6" t="n">
        <v>0</v>
      </c>
      <c r="L10571" s="35" t="n">
        <v>-1</v>
      </c>
      <c r="M10571" s="6" t="str">
        <f aca="false">IF(I10571&lt;=0,"Below 0%",IF(I10571&lt;=0.05,"0-5%",IF(I10571&lt;=0.1,"5-10%",IF(I10571&lt;=0.2,"10-20%",IF(I10571&lt;=0.4,"20-40%","Above 40%")))))</f>
        <v>Above 40%</v>
      </c>
      <c r="N10571" s="6" t="str">
        <f aca="false">IF(AND(H10571&gt;=Summary!$B$25,I10571&gt;=Summary!$B$26,I10571&lt;=Summary!$B$27,J10571&gt;=Summary!$B$28,J10571&lt;=Summary!$B$29,F10571*J10571&gt;1),"Yes","No")</f>
        <v>No</v>
      </c>
    </row>
    <row r="10572" customFormat="false" ht="15" hidden="false" customHeight="false" outlineLevel="0" collapsed="false">
      <c r="A10572" s="6" t="s">
        <v>157</v>
      </c>
      <c r="B10572" s="45" t="n">
        <v>44863</v>
      </c>
      <c r="C10572" s="6" t="s">
        <v>195</v>
      </c>
      <c r="D10572" s="6" t="s">
        <v>194</v>
      </c>
      <c r="E10572" s="6" t="s">
        <v>174</v>
      </c>
      <c r="F10572" s="34" t="n">
        <v>0.254482626914978</v>
      </c>
      <c r="G10572" s="34" t="n">
        <v>0.153697996918336</v>
      </c>
      <c r="H10572" s="34" t="n">
        <v>0.100784629996642</v>
      </c>
      <c r="I10572" s="34" t="n">
        <v>0.655731577622263</v>
      </c>
      <c r="J10572" s="35" t="n">
        <v>6.5</v>
      </c>
      <c r="K10572" s="6" t="n">
        <v>0</v>
      </c>
      <c r="L10572" s="35" t="n">
        <v>-1</v>
      </c>
      <c r="M10572" s="6" t="str">
        <f aca="false">IF(I10572&lt;=0,"Below 0%",IF(I10572&lt;=0.05,"0-5%",IF(I10572&lt;=0.1,"5-10%",IF(I10572&lt;=0.2,"10-20%",IF(I10572&lt;=0.4,"20-40%","Above 40%")))))</f>
        <v>Above 40%</v>
      </c>
      <c r="N10572" s="6" t="str">
        <f aca="false">IF(AND(H10572&gt;=Summary!$B$25,I10572&gt;=Summary!$B$26,I10572&lt;=Summary!$B$27,J10572&gt;=Summary!$B$28,J10572&lt;=Summary!$B$29,F10572*J10572&gt;1),"Yes","No")</f>
        <v>No</v>
      </c>
    </row>
    <row r="10573" customFormat="false" ht="15" hidden="false" customHeight="false" outlineLevel="0" collapsed="false">
      <c r="A10573" s="6" t="s">
        <v>157</v>
      </c>
      <c r="B10573" s="45" t="n">
        <v>44863</v>
      </c>
      <c r="C10573" s="6" t="s">
        <v>195</v>
      </c>
      <c r="D10573" s="6" t="s">
        <v>194</v>
      </c>
      <c r="E10573" s="6" t="s">
        <v>177</v>
      </c>
      <c r="F10573" s="34" t="n">
        <v>0.552569329738617</v>
      </c>
      <c r="G10573" s="34" t="n">
        <v>0.75115562403698</v>
      </c>
      <c r="H10573" s="34" t="n">
        <v>-0.198586294298363</v>
      </c>
      <c r="I10573" s="34" t="n">
        <v>-0.264374369230026</v>
      </c>
      <c r="J10573" s="35" t="n">
        <v>1.33</v>
      </c>
      <c r="K10573" s="6" t="n">
        <v>1</v>
      </c>
      <c r="L10573" s="35" t="n">
        <v>0.33</v>
      </c>
      <c r="M10573" s="6" t="str">
        <f aca="false">IF(I10573&lt;=0,"Below 0%",IF(I10573&lt;=0.05,"0-5%",IF(I10573&lt;=0.1,"5-10%",IF(I10573&lt;=0.2,"10-20%",IF(I10573&lt;=0.4,"20-40%","Above 40%")))))</f>
        <v>Below 0%</v>
      </c>
      <c r="N10573" s="6" t="str">
        <f aca="false">IF(AND(H10573&gt;=Summary!$B$25,I10573&gt;=Summary!$B$26,I10573&lt;=Summary!$B$27,J10573&gt;=Summary!$B$28,J10573&lt;=Summary!$B$29,F10573*J10573&gt;1),"Yes","No")</f>
        <v>No</v>
      </c>
    </row>
    <row r="10574" customFormat="false" ht="15" hidden="false" customHeight="false" outlineLevel="0" collapsed="false">
      <c r="A10574" s="6" t="s">
        <v>157</v>
      </c>
      <c r="B10574" s="45" t="n">
        <v>44863</v>
      </c>
      <c r="C10574" s="6" t="s">
        <v>183</v>
      </c>
      <c r="D10574" s="6" t="s">
        <v>205</v>
      </c>
      <c r="E10574" s="6" t="s">
        <v>187</v>
      </c>
      <c r="F10574" s="34" t="n">
        <v>0.70368754863739</v>
      </c>
      <c r="G10574" s="34" t="n">
        <v>0.744393784311901</v>
      </c>
      <c r="H10574" s="34" t="n">
        <v>-0.0407062356745108</v>
      </c>
      <c r="I10574" s="34" t="n">
        <v>-0.054683739349246</v>
      </c>
      <c r="J10574" s="35" t="n">
        <v>1.34</v>
      </c>
      <c r="K10574" s="6" t="n">
        <v>0</v>
      </c>
      <c r="L10574" s="35" t="n">
        <v>-1</v>
      </c>
      <c r="M10574" s="6" t="str">
        <f aca="false">IF(I10574&lt;=0,"Below 0%",IF(I10574&lt;=0.05,"0-5%",IF(I10574&lt;=0.1,"5-10%",IF(I10574&lt;=0.2,"10-20%",IF(I10574&lt;=0.4,"20-40%","Above 40%")))))</f>
        <v>Below 0%</v>
      </c>
      <c r="N10574" s="6" t="str">
        <f aca="false">IF(AND(H10574&gt;=Summary!$B$25,I10574&gt;=Summary!$B$26,I10574&lt;=Summary!$B$27,J10574&gt;=Summary!$B$28,J10574&lt;=Summary!$B$29,F10574*J10574&gt;1),"Yes","No")</f>
        <v>No</v>
      </c>
    </row>
    <row r="10575" customFormat="false" ht="15" hidden="false" customHeight="false" outlineLevel="0" collapsed="false">
      <c r="A10575" s="6" t="s">
        <v>157</v>
      </c>
      <c r="B10575" s="45" t="n">
        <v>44863</v>
      </c>
      <c r="C10575" s="6" t="s">
        <v>183</v>
      </c>
      <c r="D10575" s="6" t="s">
        <v>205</v>
      </c>
      <c r="E10575" s="6" t="s">
        <v>174</v>
      </c>
      <c r="F10575" s="34" t="n">
        <v>0.212667793035507</v>
      </c>
      <c r="G10575" s="34" t="n">
        <v>0.155857448590304</v>
      </c>
      <c r="H10575" s="34" t="n">
        <v>0.0568103444452029</v>
      </c>
      <c r="I10575" s="34" t="n">
        <v>0.364501953285132</v>
      </c>
      <c r="J10575" s="35" t="n">
        <v>6.4</v>
      </c>
      <c r="K10575" s="6" t="n">
        <v>0</v>
      </c>
      <c r="L10575" s="35" t="n">
        <v>-1</v>
      </c>
      <c r="M10575" s="6" t="str">
        <f aca="false">IF(I10575&lt;=0,"Below 0%",IF(I10575&lt;=0.05,"0-5%",IF(I10575&lt;=0.1,"5-10%",IF(I10575&lt;=0.2,"10-20%",IF(I10575&lt;=0.4,"20-40%","Above 40%")))))</f>
        <v>20-40%</v>
      </c>
      <c r="N10575" s="6" t="str">
        <f aca="false">IF(AND(H10575&gt;=Summary!$B$25,I10575&gt;=Summary!$B$26,I10575&lt;=Summary!$B$27,J10575&gt;=Summary!$B$28,J10575&lt;=Summary!$B$29,F10575*J10575&gt;1),"Yes","No")</f>
        <v>No</v>
      </c>
    </row>
    <row r="10576" customFormat="false" ht="15" hidden="false" customHeight="false" outlineLevel="0" collapsed="false">
      <c r="A10576" s="6" t="s">
        <v>157</v>
      </c>
      <c r="B10576" s="45" t="n">
        <v>44863</v>
      </c>
      <c r="C10576" s="6" t="s">
        <v>183</v>
      </c>
      <c r="D10576" s="6" t="s">
        <v>205</v>
      </c>
      <c r="E10576" s="6" t="s">
        <v>177</v>
      </c>
      <c r="F10576" s="34" t="n">
        <v>0.0836446732282639</v>
      </c>
      <c r="G10576" s="34" t="n">
        <v>0.0997487670977947</v>
      </c>
      <c r="H10576" s="34" t="n">
        <v>-0.0161040938695309</v>
      </c>
      <c r="I10576" s="34" t="n">
        <v>-0.161446545537172</v>
      </c>
      <c r="J10576" s="35" t="n">
        <v>10</v>
      </c>
      <c r="K10576" s="6" t="n">
        <v>1</v>
      </c>
      <c r="L10576" s="35" t="n">
        <v>9</v>
      </c>
      <c r="M10576" s="6" t="str">
        <f aca="false">IF(I10576&lt;=0,"Below 0%",IF(I10576&lt;=0.05,"0-5%",IF(I10576&lt;=0.1,"5-10%",IF(I10576&lt;=0.2,"10-20%",IF(I10576&lt;=0.4,"20-40%","Above 40%")))))</f>
        <v>Below 0%</v>
      </c>
      <c r="N10576" s="6" t="str">
        <f aca="false">IF(AND(H10576&gt;=Summary!$B$25,I10576&gt;=Summary!$B$26,I10576&lt;=Summary!$B$27,J10576&gt;=Summary!$B$28,J10576&lt;=Summary!$B$29,F10576*J10576&gt;1),"Yes","No")</f>
        <v>No</v>
      </c>
    </row>
    <row r="10577" customFormat="false" ht="15" hidden="false" customHeight="false" outlineLevel="0" collapsed="false">
      <c r="A10577" s="6" t="s">
        <v>157</v>
      </c>
      <c r="B10577" s="45" t="n">
        <v>44863</v>
      </c>
      <c r="C10577" s="6" t="s">
        <v>188</v>
      </c>
      <c r="D10577" s="6" t="s">
        <v>182</v>
      </c>
      <c r="E10577" s="6" t="s">
        <v>187</v>
      </c>
      <c r="F10577" s="34" t="n">
        <v>0.455286771059036</v>
      </c>
      <c r="G10577" s="34" t="n">
        <v>0.526082582870282</v>
      </c>
      <c r="H10577" s="34" t="n">
        <v>-0.0707958118112454</v>
      </c>
      <c r="I10577" s="34" t="n">
        <v>-0.134571670145373</v>
      </c>
      <c r="J10577" s="35" t="n">
        <v>1.88</v>
      </c>
      <c r="K10577" s="6" t="n">
        <v>1</v>
      </c>
      <c r="L10577" s="35" t="n">
        <v>0.88</v>
      </c>
      <c r="M10577" s="6" t="str">
        <f aca="false">IF(I10577&lt;=0,"Below 0%",IF(I10577&lt;=0.05,"0-5%",IF(I10577&lt;=0.1,"5-10%",IF(I10577&lt;=0.2,"10-20%",IF(I10577&lt;=0.4,"20-40%","Above 40%")))))</f>
        <v>Below 0%</v>
      </c>
      <c r="N10577" s="6" t="str">
        <f aca="false">IF(AND(H10577&gt;=Summary!$B$25,I10577&gt;=Summary!$B$26,I10577&lt;=Summary!$B$27,J10577&gt;=Summary!$B$28,J10577&lt;=Summary!$B$29,F10577*J10577&gt;1),"Yes","No")</f>
        <v>No</v>
      </c>
    </row>
    <row r="10578" customFormat="false" ht="15" hidden="false" customHeight="false" outlineLevel="0" collapsed="false">
      <c r="A10578" s="6" t="s">
        <v>157</v>
      </c>
      <c r="B10578" s="45" t="n">
        <v>44863</v>
      </c>
      <c r="C10578" s="6" t="s">
        <v>188</v>
      </c>
      <c r="D10578" s="6" t="s">
        <v>182</v>
      </c>
      <c r="E10578" s="6" t="s">
        <v>174</v>
      </c>
      <c r="F10578" s="34" t="n">
        <v>0.225399628281593</v>
      </c>
      <c r="G10578" s="34" t="n">
        <v>0.258909752826212</v>
      </c>
      <c r="H10578" s="34" t="n">
        <v>-0.0335101245446186</v>
      </c>
      <c r="I10578" s="34" t="n">
        <v>-0.129427818685191</v>
      </c>
      <c r="J10578" s="35" t="n">
        <v>3.82</v>
      </c>
      <c r="K10578" s="6" t="n">
        <v>0</v>
      </c>
      <c r="L10578" s="35" t="n">
        <v>-1</v>
      </c>
      <c r="M10578" s="6" t="str">
        <f aca="false">IF(I10578&lt;=0,"Below 0%",IF(I10578&lt;=0.05,"0-5%",IF(I10578&lt;=0.1,"5-10%",IF(I10578&lt;=0.2,"10-20%",IF(I10578&lt;=0.4,"20-40%","Above 40%")))))</f>
        <v>Below 0%</v>
      </c>
      <c r="N10578" s="6" t="str">
        <f aca="false">IF(AND(H10578&gt;=Summary!$B$25,I10578&gt;=Summary!$B$26,I10578&lt;=Summary!$B$27,J10578&gt;=Summary!$B$28,J10578&lt;=Summary!$B$29,F10578*J10578&gt;1),"Yes","No")</f>
        <v>No</v>
      </c>
    </row>
    <row r="10579" customFormat="false" ht="15" hidden="false" customHeight="false" outlineLevel="0" collapsed="false">
      <c r="A10579" s="6" t="s">
        <v>157</v>
      </c>
      <c r="B10579" s="45" t="n">
        <v>44863</v>
      </c>
      <c r="C10579" s="6" t="s">
        <v>188</v>
      </c>
      <c r="D10579" s="6" t="s">
        <v>182</v>
      </c>
      <c r="E10579" s="6" t="s">
        <v>177</v>
      </c>
      <c r="F10579" s="34" t="n">
        <v>0.319313645362854</v>
      </c>
      <c r="G10579" s="34" t="n">
        <v>0.215007664303506</v>
      </c>
      <c r="H10579" s="34" t="n">
        <v>0.104305981059348</v>
      </c>
      <c r="I10579" s="34" t="n">
        <v>0.485126804187354</v>
      </c>
      <c r="J10579" s="35" t="n">
        <v>4.6</v>
      </c>
      <c r="K10579" s="6" t="n">
        <v>0</v>
      </c>
      <c r="L10579" s="35" t="n">
        <v>-1</v>
      </c>
      <c r="M10579" s="6" t="str">
        <f aca="false">IF(I10579&lt;=0,"Below 0%",IF(I10579&lt;=0.05,"0-5%",IF(I10579&lt;=0.1,"5-10%",IF(I10579&lt;=0.2,"10-20%",IF(I10579&lt;=0.4,"20-40%","Above 40%")))))</f>
        <v>Above 40%</v>
      </c>
      <c r="N10579" s="6" t="str">
        <f aca="false">IF(AND(H10579&gt;=Summary!$B$25,I10579&gt;=Summary!$B$26,I10579&lt;=Summary!$B$27,J10579&gt;=Summary!$B$28,J10579&lt;=Summary!$B$29,F10579*J10579&gt;1),"Yes","No")</f>
        <v>No</v>
      </c>
    </row>
    <row r="10580" customFormat="false" ht="15" hidden="false" customHeight="false" outlineLevel="0" collapsed="false">
      <c r="A10580" s="6" t="s">
        <v>157</v>
      </c>
      <c r="B10580" s="45" t="n">
        <v>44864</v>
      </c>
      <c r="C10580" s="6" t="s">
        <v>185</v>
      </c>
      <c r="D10580" s="6" t="s">
        <v>207</v>
      </c>
      <c r="E10580" s="6" t="s">
        <v>187</v>
      </c>
      <c r="F10580" s="34" t="n">
        <v>0.7403244972229</v>
      </c>
      <c r="G10580" s="34" t="n">
        <v>0.807575373701546</v>
      </c>
      <c r="H10580" s="34" t="n">
        <v>-0.0672508764786451</v>
      </c>
      <c r="I10580" s="34" t="n">
        <v>-0.0832750461054784</v>
      </c>
      <c r="J10580" s="35" t="n">
        <v>1.24</v>
      </c>
      <c r="K10580" s="6" t="n">
        <v>1</v>
      </c>
      <c r="L10580" s="35" t="n">
        <v>0.24</v>
      </c>
      <c r="M10580" s="6" t="str">
        <f aca="false">IF(I10580&lt;=0,"Below 0%",IF(I10580&lt;=0.05,"0-5%",IF(I10580&lt;=0.1,"5-10%",IF(I10580&lt;=0.2,"10-20%",IF(I10580&lt;=0.4,"20-40%","Above 40%")))))</f>
        <v>Below 0%</v>
      </c>
      <c r="N10580" s="6" t="str">
        <f aca="false">IF(AND(H10580&gt;=Summary!$B$25,I10580&gt;=Summary!$B$26,I10580&lt;=Summary!$B$27,J10580&gt;=Summary!$B$28,J10580&lt;=Summary!$B$29,F10580*J10580&gt;1),"Yes","No")</f>
        <v>No</v>
      </c>
    </row>
    <row r="10581" customFormat="false" ht="15" hidden="false" customHeight="false" outlineLevel="0" collapsed="false">
      <c r="A10581" s="6" t="s">
        <v>157</v>
      </c>
      <c r="B10581" s="45" t="n">
        <v>44864</v>
      </c>
      <c r="C10581" s="6" t="s">
        <v>185</v>
      </c>
      <c r="D10581" s="6" t="s">
        <v>207</v>
      </c>
      <c r="E10581" s="6" t="s">
        <v>174</v>
      </c>
      <c r="F10581" s="34" t="n">
        <v>0.162583544850349</v>
      </c>
      <c r="G10581" s="34" t="n">
        <v>0.133519128451989</v>
      </c>
      <c r="H10581" s="34" t="n">
        <v>0.0290644163983606</v>
      </c>
      <c r="I10581" s="34" t="n">
        <v>0.217679794163812</v>
      </c>
      <c r="J10581" s="35" t="n">
        <v>7.5</v>
      </c>
      <c r="K10581" s="6" t="n">
        <v>0</v>
      </c>
      <c r="L10581" s="35" t="n">
        <v>-1</v>
      </c>
      <c r="M10581" s="6" t="str">
        <f aca="false">IF(I10581&lt;=0,"Below 0%",IF(I10581&lt;=0.05,"0-5%",IF(I10581&lt;=0.1,"5-10%",IF(I10581&lt;=0.2,"10-20%",IF(I10581&lt;=0.4,"20-40%","Above 40%")))))</f>
        <v>20-40%</v>
      </c>
      <c r="N10581" s="6" t="str">
        <f aca="false">IF(AND(H10581&gt;=Summary!$B$25,I10581&gt;=Summary!$B$26,I10581&lt;=Summary!$B$27,J10581&gt;=Summary!$B$28,J10581&lt;=Summary!$B$29,F10581*J10581&gt;1),"Yes","No")</f>
        <v>No</v>
      </c>
    </row>
    <row r="10582" customFormat="false" ht="15" hidden="false" customHeight="false" outlineLevel="0" collapsed="false">
      <c r="A10582" s="6" t="s">
        <v>157</v>
      </c>
      <c r="B10582" s="45" t="n">
        <v>44864</v>
      </c>
      <c r="C10582" s="6" t="s">
        <v>185</v>
      </c>
      <c r="D10582" s="6" t="s">
        <v>207</v>
      </c>
      <c r="E10582" s="6" t="s">
        <v>177</v>
      </c>
      <c r="F10582" s="34" t="n">
        <v>0.0970919877290726</v>
      </c>
      <c r="G10582" s="34" t="n">
        <v>0.0589054978464657</v>
      </c>
      <c r="H10582" s="34" t="n">
        <v>0.0381864898826069</v>
      </c>
      <c r="I10582" s="34" t="n">
        <v>0.648266991684514</v>
      </c>
      <c r="J10582" s="35" t="n">
        <v>17</v>
      </c>
      <c r="K10582" s="6" t="n">
        <v>0</v>
      </c>
      <c r="L10582" s="35" t="n">
        <v>-1</v>
      </c>
      <c r="M10582" s="6" t="str">
        <f aca="false">IF(I10582&lt;=0,"Below 0%",IF(I10582&lt;=0.05,"0-5%",IF(I10582&lt;=0.1,"5-10%",IF(I10582&lt;=0.2,"10-20%",IF(I10582&lt;=0.4,"20-40%","Above 40%")))))</f>
        <v>Above 40%</v>
      </c>
      <c r="N10582" s="6" t="str">
        <f aca="false">IF(AND(H10582&gt;=Summary!$B$25,I10582&gt;=Summary!$B$26,I10582&lt;=Summary!$B$27,J10582&gt;=Summary!$B$28,J10582&lt;=Summary!$B$29,F10582*J10582&gt;1),"Yes","No")</f>
        <v>No</v>
      </c>
    </row>
    <row r="10583" customFormat="false" ht="15" hidden="false" customHeight="false" outlineLevel="0" collapsed="false">
      <c r="A10583" s="6" t="s">
        <v>157</v>
      </c>
      <c r="B10583" s="45" t="n">
        <v>44864</v>
      </c>
      <c r="C10583" s="6" t="s">
        <v>176</v>
      </c>
      <c r="D10583" s="6" t="s">
        <v>189</v>
      </c>
      <c r="E10583" s="6" t="s">
        <v>187</v>
      </c>
      <c r="F10583" s="34" t="n">
        <v>0.603407621383667</v>
      </c>
      <c r="G10583" s="34" t="n">
        <v>0.566319865266869</v>
      </c>
      <c r="H10583" s="34" t="n">
        <v>0.0370877561167978</v>
      </c>
      <c r="I10583" s="34" t="n">
        <v>0.0654890608495975</v>
      </c>
      <c r="J10583" s="35" t="n">
        <v>1.77</v>
      </c>
      <c r="K10583" s="6" t="n">
        <v>1</v>
      </c>
      <c r="L10583" s="35" t="n">
        <v>0.77</v>
      </c>
      <c r="M10583" s="6" t="str">
        <f aca="false">IF(I10583&lt;=0,"Below 0%",IF(I10583&lt;=0.05,"0-5%",IF(I10583&lt;=0.1,"5-10%",IF(I10583&lt;=0.2,"10-20%",IF(I10583&lt;=0.4,"20-40%","Above 40%")))))</f>
        <v>5-10%</v>
      </c>
      <c r="N10583" s="6" t="str">
        <f aca="false">IF(AND(H10583&gt;=Summary!$B$25,I10583&gt;=Summary!$B$26,I10583&lt;=Summary!$B$27,J10583&gt;=Summary!$B$28,J10583&lt;=Summary!$B$29,F10583*J10583&gt;1),"Yes","No")</f>
        <v>No</v>
      </c>
    </row>
    <row r="10584" customFormat="false" ht="15" hidden="false" customHeight="false" outlineLevel="0" collapsed="false">
      <c r="A10584" s="6" t="s">
        <v>157</v>
      </c>
      <c r="B10584" s="45" t="n">
        <v>44864</v>
      </c>
      <c r="C10584" s="6" t="s">
        <v>176</v>
      </c>
      <c r="D10584" s="6" t="s">
        <v>189</v>
      </c>
      <c r="E10584" s="6" t="s">
        <v>174</v>
      </c>
      <c r="F10584" s="34" t="n">
        <v>0.277792811393738</v>
      </c>
      <c r="G10584" s="34" t="n">
        <v>0.238663371791038</v>
      </c>
      <c r="H10584" s="34" t="n">
        <v>0.0391294396027001</v>
      </c>
      <c r="I10584" s="34" t="n">
        <v>0.163952429352921</v>
      </c>
      <c r="J10584" s="35" t="n">
        <v>4.2</v>
      </c>
      <c r="K10584" s="6" t="n">
        <v>0</v>
      </c>
      <c r="L10584" s="35" t="n">
        <v>-1</v>
      </c>
      <c r="M10584" s="6" t="str">
        <f aca="false">IF(I10584&lt;=0,"Below 0%",IF(I10584&lt;=0.05,"0-5%",IF(I10584&lt;=0.1,"5-10%",IF(I10584&lt;=0.2,"10-20%",IF(I10584&lt;=0.4,"20-40%","Above 40%")))))</f>
        <v>10-20%</v>
      </c>
      <c r="N10584" s="6" t="str">
        <f aca="false">IF(AND(H10584&gt;=Summary!$B$25,I10584&gt;=Summary!$B$26,I10584&lt;=Summary!$B$27,J10584&gt;=Summary!$B$28,J10584&lt;=Summary!$B$29,F10584*J10584&gt;1),"Yes","No")</f>
        <v>Yes</v>
      </c>
    </row>
    <row r="10585" customFormat="false" ht="15" hidden="false" customHeight="false" outlineLevel="0" collapsed="false">
      <c r="A10585" s="6" t="s">
        <v>157</v>
      </c>
      <c r="B10585" s="45" t="n">
        <v>44864</v>
      </c>
      <c r="C10585" s="6" t="s">
        <v>176</v>
      </c>
      <c r="D10585" s="6" t="s">
        <v>189</v>
      </c>
      <c r="E10585" s="6" t="s">
        <v>177</v>
      </c>
      <c r="F10585" s="34" t="n">
        <v>0.118799567222595</v>
      </c>
      <c r="G10585" s="34" t="n">
        <v>0.195016762942093</v>
      </c>
      <c r="H10585" s="34" t="n">
        <v>-0.0762171957194979</v>
      </c>
      <c r="I10585" s="34" t="n">
        <v>-0.390823817243491</v>
      </c>
      <c r="J10585" s="35" t="n">
        <v>5.14</v>
      </c>
      <c r="K10585" s="6" t="n">
        <v>0</v>
      </c>
      <c r="L10585" s="35" t="n">
        <v>-1</v>
      </c>
      <c r="M10585" s="6" t="str">
        <f aca="false">IF(I10585&lt;=0,"Below 0%",IF(I10585&lt;=0.05,"0-5%",IF(I10585&lt;=0.1,"5-10%",IF(I10585&lt;=0.2,"10-20%",IF(I10585&lt;=0.4,"20-40%","Above 40%")))))</f>
        <v>Below 0%</v>
      </c>
      <c r="N10585" s="6" t="str">
        <f aca="false">IF(AND(H10585&gt;=Summary!$B$25,I10585&gt;=Summary!$B$26,I10585&lt;=Summary!$B$27,J10585&gt;=Summary!$B$28,J10585&lt;=Summary!$B$29,F10585*J10585&gt;1),"Yes","No")</f>
        <v>No</v>
      </c>
    </row>
    <row r="10586" customFormat="false" ht="15" hidden="false" customHeight="false" outlineLevel="0" collapsed="false">
      <c r="A10586" s="6" t="s">
        <v>157</v>
      </c>
      <c r="B10586" s="45" t="n">
        <v>44870</v>
      </c>
      <c r="C10586" s="6" t="s">
        <v>173</v>
      </c>
      <c r="D10586" s="6" t="s">
        <v>195</v>
      </c>
      <c r="E10586" s="6" t="s">
        <v>187</v>
      </c>
      <c r="F10586" s="34" t="n">
        <v>0.33896616101265</v>
      </c>
      <c r="G10586" s="34" t="n">
        <v>0.39873417721519</v>
      </c>
      <c r="H10586" s="34" t="n">
        <v>-0.0597680162025404</v>
      </c>
      <c r="I10586" s="34" t="n">
        <v>-0.149894389841292</v>
      </c>
      <c r="J10586" s="35" t="n">
        <v>2.5</v>
      </c>
      <c r="K10586" s="6" t="n">
        <v>0</v>
      </c>
      <c r="L10586" s="35" t="n">
        <v>-1</v>
      </c>
      <c r="M10586" s="6" t="str">
        <f aca="false">IF(I10586&lt;=0,"Below 0%",IF(I10586&lt;=0.05,"0-5%",IF(I10586&lt;=0.1,"5-10%",IF(I10586&lt;=0.2,"10-20%",IF(I10586&lt;=0.4,"20-40%","Above 40%")))))</f>
        <v>Below 0%</v>
      </c>
      <c r="N10586" s="6" t="str">
        <f aca="false">IF(AND(H10586&gt;=Summary!$B$25,I10586&gt;=Summary!$B$26,I10586&lt;=Summary!$B$27,J10586&gt;=Summary!$B$28,J10586&lt;=Summary!$B$29,F10586*J10586&gt;1),"Yes","No")</f>
        <v>No</v>
      </c>
    </row>
    <row r="10587" customFormat="false" ht="15" hidden="false" customHeight="false" outlineLevel="0" collapsed="false">
      <c r="A10587" s="6" t="s">
        <v>157</v>
      </c>
      <c r="B10587" s="45" t="n">
        <v>44870</v>
      </c>
      <c r="C10587" s="6" t="s">
        <v>173</v>
      </c>
      <c r="D10587" s="6" t="s">
        <v>195</v>
      </c>
      <c r="E10587" s="6" t="s">
        <v>174</v>
      </c>
      <c r="F10587" s="34" t="n">
        <v>0.301294058561325</v>
      </c>
      <c r="G10587" s="34" t="n">
        <v>0.284810126582278</v>
      </c>
      <c r="H10587" s="34" t="n">
        <v>0.0164839319790466</v>
      </c>
      <c r="I10587" s="34" t="n">
        <v>0.0578769167264304</v>
      </c>
      <c r="J10587" s="35" t="n">
        <v>3.5</v>
      </c>
      <c r="K10587" s="6" t="n">
        <v>0</v>
      </c>
      <c r="L10587" s="35" t="n">
        <v>-1</v>
      </c>
      <c r="M10587" s="6" t="str">
        <f aca="false">IF(I10587&lt;=0,"Below 0%",IF(I10587&lt;=0.05,"0-5%",IF(I10587&lt;=0.1,"5-10%",IF(I10587&lt;=0.2,"10-20%",IF(I10587&lt;=0.4,"20-40%","Above 40%")))))</f>
        <v>5-10%</v>
      </c>
      <c r="N10587" s="6" t="str">
        <f aca="false">IF(AND(H10587&gt;=Summary!$B$25,I10587&gt;=Summary!$B$26,I10587&lt;=Summary!$B$27,J10587&gt;=Summary!$B$28,J10587&lt;=Summary!$B$29,F10587*J10587&gt;1),"Yes","No")</f>
        <v>No</v>
      </c>
    </row>
    <row r="10588" customFormat="false" ht="15" hidden="false" customHeight="false" outlineLevel="0" collapsed="false">
      <c r="A10588" s="6" t="s">
        <v>157</v>
      </c>
      <c r="B10588" s="45" t="n">
        <v>44870</v>
      </c>
      <c r="C10588" s="6" t="s">
        <v>173</v>
      </c>
      <c r="D10588" s="6" t="s">
        <v>195</v>
      </c>
      <c r="E10588" s="6" t="s">
        <v>177</v>
      </c>
      <c r="F10588" s="34" t="n">
        <v>0.359739720821381</v>
      </c>
      <c r="G10588" s="34" t="n">
        <v>0.316455696202532</v>
      </c>
      <c r="H10588" s="34" t="n">
        <v>0.043284024618849</v>
      </c>
      <c r="I10588" s="34" t="n">
        <v>0.136777517795563</v>
      </c>
      <c r="J10588" s="35" t="n">
        <v>3.15</v>
      </c>
      <c r="K10588" s="6" t="n">
        <v>1</v>
      </c>
      <c r="L10588" s="35" t="n">
        <v>2.15</v>
      </c>
      <c r="M10588" s="6" t="str">
        <f aca="false">IF(I10588&lt;=0,"Below 0%",IF(I10588&lt;=0.05,"0-5%",IF(I10588&lt;=0.1,"5-10%",IF(I10588&lt;=0.2,"10-20%",IF(I10588&lt;=0.4,"20-40%","Above 40%")))))</f>
        <v>10-20%</v>
      </c>
      <c r="N10588" s="6" t="str">
        <f aca="false">IF(AND(H10588&gt;=Summary!$B$25,I10588&gt;=Summary!$B$26,I10588&lt;=Summary!$B$27,J10588&gt;=Summary!$B$28,J10588&lt;=Summary!$B$29,F10588*J10588&gt;1),"Yes","No")</f>
        <v>Yes</v>
      </c>
    </row>
    <row r="10589" customFormat="false" ht="15" hidden="false" customHeight="false" outlineLevel="0" collapsed="false">
      <c r="A10589" s="6" t="s">
        <v>157</v>
      </c>
      <c r="B10589" s="45" t="n">
        <v>44870</v>
      </c>
      <c r="C10589" s="6" t="s">
        <v>205</v>
      </c>
      <c r="D10589" s="6" t="s">
        <v>199</v>
      </c>
      <c r="E10589" s="6" t="s">
        <v>187</v>
      </c>
      <c r="F10589" s="34" t="n">
        <v>0.38105720281601</v>
      </c>
      <c r="G10589" s="34" t="n">
        <v>0.562850576190553</v>
      </c>
      <c r="H10589" s="34" t="n">
        <v>-0.181793373374543</v>
      </c>
      <c r="I10589" s="34" t="n">
        <v>-0.322986918846108</v>
      </c>
      <c r="J10589" s="35" t="n">
        <v>1.77</v>
      </c>
      <c r="K10589" s="6" t="n">
        <v>1</v>
      </c>
      <c r="L10589" s="35" t="n">
        <v>0.77</v>
      </c>
      <c r="M10589" s="6" t="str">
        <f aca="false">IF(I10589&lt;=0,"Below 0%",IF(I10589&lt;=0.05,"0-5%",IF(I10589&lt;=0.1,"5-10%",IF(I10589&lt;=0.2,"10-20%",IF(I10589&lt;=0.4,"20-40%","Above 40%")))))</f>
        <v>Below 0%</v>
      </c>
      <c r="N10589" s="6" t="str">
        <f aca="false">IF(AND(H10589&gt;=Summary!$B$25,I10589&gt;=Summary!$B$26,I10589&lt;=Summary!$B$27,J10589&gt;=Summary!$B$28,J10589&lt;=Summary!$B$29,F10589*J10589&gt;1),"Yes","No")</f>
        <v>No</v>
      </c>
    </row>
    <row r="10590" customFormat="false" ht="15" hidden="false" customHeight="false" outlineLevel="0" collapsed="false">
      <c r="A10590" s="6" t="s">
        <v>157</v>
      </c>
      <c r="B10590" s="45" t="n">
        <v>44870</v>
      </c>
      <c r="C10590" s="6" t="s">
        <v>205</v>
      </c>
      <c r="D10590" s="6" t="s">
        <v>199</v>
      </c>
      <c r="E10590" s="6" t="s">
        <v>174</v>
      </c>
      <c r="F10590" s="34" t="n">
        <v>0.351005882024765</v>
      </c>
      <c r="G10590" s="34" t="n">
        <v>0.241807165013903</v>
      </c>
      <c r="H10590" s="34" t="n">
        <v>0.109198717010863</v>
      </c>
      <c r="I10590" s="34" t="n">
        <v>0.451594215599791</v>
      </c>
      <c r="J10590" s="35" t="n">
        <v>4.12</v>
      </c>
      <c r="K10590" s="6" t="n">
        <v>0</v>
      </c>
      <c r="L10590" s="35" t="n">
        <v>-1</v>
      </c>
      <c r="M10590" s="6" t="str">
        <f aca="false">IF(I10590&lt;=0,"Below 0%",IF(I10590&lt;=0.05,"0-5%",IF(I10590&lt;=0.1,"5-10%",IF(I10590&lt;=0.2,"10-20%",IF(I10590&lt;=0.4,"20-40%","Above 40%")))))</f>
        <v>Above 40%</v>
      </c>
      <c r="N10590" s="6" t="str">
        <f aca="false">IF(AND(H10590&gt;=Summary!$B$25,I10590&gt;=Summary!$B$26,I10590&lt;=Summary!$B$27,J10590&gt;=Summary!$B$28,J10590&lt;=Summary!$B$29,F10590*J10590&gt;1),"Yes","No")</f>
        <v>No</v>
      </c>
    </row>
    <row r="10591" customFormat="false" ht="15" hidden="false" customHeight="false" outlineLevel="0" collapsed="false">
      <c r="A10591" s="6" t="s">
        <v>157</v>
      </c>
      <c r="B10591" s="45" t="n">
        <v>44870</v>
      </c>
      <c r="C10591" s="6" t="s">
        <v>205</v>
      </c>
      <c r="D10591" s="6" t="s">
        <v>199</v>
      </c>
      <c r="E10591" s="6" t="s">
        <v>177</v>
      </c>
      <c r="F10591" s="34" t="n">
        <v>0.267936885356903</v>
      </c>
      <c r="G10591" s="34" t="n">
        <v>0.195342258795545</v>
      </c>
      <c r="H10591" s="34" t="n">
        <v>0.0725946265613583</v>
      </c>
      <c r="I10591" s="34" t="n">
        <v>0.371627864902185</v>
      </c>
      <c r="J10591" s="35" t="n">
        <v>5.1</v>
      </c>
      <c r="K10591" s="6" t="n">
        <v>0</v>
      </c>
      <c r="L10591" s="35" t="n">
        <v>-1</v>
      </c>
      <c r="M10591" s="6" t="str">
        <f aca="false">IF(I10591&lt;=0,"Below 0%",IF(I10591&lt;=0.05,"0-5%",IF(I10591&lt;=0.1,"5-10%",IF(I10591&lt;=0.2,"10-20%",IF(I10591&lt;=0.4,"20-40%","Above 40%")))))</f>
        <v>20-40%</v>
      </c>
      <c r="N10591" s="6" t="str">
        <f aca="false">IF(AND(H10591&gt;=Summary!$B$25,I10591&gt;=Summary!$B$26,I10591&lt;=Summary!$B$27,J10591&gt;=Summary!$B$28,J10591&lt;=Summary!$B$29,F10591*J10591&gt;1),"Yes","No")</f>
        <v>No</v>
      </c>
    </row>
    <row r="10592" customFormat="false" ht="15" hidden="false" customHeight="false" outlineLevel="0" collapsed="false">
      <c r="A10592" s="6" t="s">
        <v>157</v>
      </c>
      <c r="B10592" s="45" t="n">
        <v>44870</v>
      </c>
      <c r="C10592" s="6" t="s">
        <v>194</v>
      </c>
      <c r="D10592" s="6" t="s">
        <v>184</v>
      </c>
      <c r="E10592" s="6" t="s">
        <v>187</v>
      </c>
      <c r="F10592" s="34" t="n">
        <v>0.851811051368713</v>
      </c>
      <c r="G10592" s="34" t="n">
        <v>0.865134728491315</v>
      </c>
      <c r="H10592" s="34" t="n">
        <v>-0.0133236771226011</v>
      </c>
      <c r="I10592" s="34" t="n">
        <v>-0.0154006961965749</v>
      </c>
      <c r="J10592" s="35" t="n">
        <v>1.16</v>
      </c>
      <c r="K10592" s="6" t="n">
        <v>1</v>
      </c>
      <c r="L10592" s="35" t="n">
        <v>0.16</v>
      </c>
      <c r="M10592" s="6" t="str">
        <f aca="false">IF(I10592&lt;=0,"Below 0%",IF(I10592&lt;=0.05,"0-5%",IF(I10592&lt;=0.1,"5-10%",IF(I10592&lt;=0.2,"10-20%",IF(I10592&lt;=0.4,"20-40%","Above 40%")))))</f>
        <v>Below 0%</v>
      </c>
      <c r="N10592" s="6" t="str">
        <f aca="false">IF(AND(H10592&gt;=Summary!$B$25,I10592&gt;=Summary!$B$26,I10592&lt;=Summary!$B$27,J10592&gt;=Summary!$B$28,J10592&lt;=Summary!$B$29,F10592*J10592&gt;1),"Yes","No")</f>
        <v>No</v>
      </c>
    </row>
    <row r="10593" customFormat="false" ht="15" hidden="false" customHeight="false" outlineLevel="0" collapsed="false">
      <c r="A10593" s="6" t="s">
        <v>157</v>
      </c>
      <c r="B10593" s="45" t="n">
        <v>44870</v>
      </c>
      <c r="C10593" s="6" t="s">
        <v>194</v>
      </c>
      <c r="D10593" s="6" t="s">
        <v>184</v>
      </c>
      <c r="E10593" s="6" t="s">
        <v>174</v>
      </c>
      <c r="F10593" s="34" t="n">
        <v>0.0871944576501846</v>
      </c>
      <c r="G10593" s="34" t="n">
        <v>0.0912323895499932</v>
      </c>
      <c r="H10593" s="34" t="n">
        <v>-0.00403793189980853</v>
      </c>
      <c r="I10593" s="34" t="n">
        <v>-0.0442598502541232</v>
      </c>
      <c r="J10593" s="35" t="n">
        <v>11</v>
      </c>
      <c r="K10593" s="6" t="n">
        <v>0</v>
      </c>
      <c r="L10593" s="35" t="n">
        <v>-1</v>
      </c>
      <c r="M10593" s="6" t="str">
        <f aca="false">IF(I10593&lt;=0,"Below 0%",IF(I10593&lt;=0.05,"0-5%",IF(I10593&lt;=0.1,"5-10%",IF(I10593&lt;=0.2,"10-20%",IF(I10593&lt;=0.4,"20-40%","Above 40%")))))</f>
        <v>Below 0%</v>
      </c>
      <c r="N10593" s="6" t="str">
        <f aca="false">IF(AND(H10593&gt;=Summary!$B$25,I10593&gt;=Summary!$B$26,I10593&lt;=Summary!$B$27,J10593&gt;=Summary!$B$28,J10593&lt;=Summary!$B$29,F10593*J10593&gt;1),"Yes","No")</f>
        <v>No</v>
      </c>
    </row>
    <row r="10594" customFormat="false" ht="15" hidden="false" customHeight="false" outlineLevel="0" collapsed="false">
      <c r="A10594" s="6" t="s">
        <v>157</v>
      </c>
      <c r="B10594" s="45" t="n">
        <v>44870</v>
      </c>
      <c r="C10594" s="6" t="s">
        <v>194</v>
      </c>
      <c r="D10594" s="6" t="s">
        <v>184</v>
      </c>
      <c r="E10594" s="6" t="s">
        <v>177</v>
      </c>
      <c r="F10594" s="34" t="n">
        <v>0.0609945170581341</v>
      </c>
      <c r="G10594" s="34" t="n">
        <v>0.0436328819586924</v>
      </c>
      <c r="H10594" s="34" t="n">
        <v>0.0173616350994417</v>
      </c>
      <c r="I10594" s="34" t="n">
        <v>0.397902552388772</v>
      </c>
      <c r="J10594" s="35" t="n">
        <v>23</v>
      </c>
      <c r="K10594" s="6" t="n">
        <v>0</v>
      </c>
      <c r="L10594" s="35" t="n">
        <v>-1</v>
      </c>
      <c r="M10594" s="6" t="str">
        <f aca="false">IF(I10594&lt;=0,"Below 0%",IF(I10594&lt;=0.05,"0-5%",IF(I10594&lt;=0.1,"5-10%",IF(I10594&lt;=0.2,"10-20%",IF(I10594&lt;=0.4,"20-40%","Above 40%")))))</f>
        <v>20-40%</v>
      </c>
      <c r="N10594" s="6" t="str">
        <f aca="false">IF(AND(H10594&gt;=Summary!$B$25,I10594&gt;=Summary!$B$26,I10594&lt;=Summary!$B$27,J10594&gt;=Summary!$B$28,J10594&lt;=Summary!$B$29,F10594*J10594&gt;1),"Yes","No")</f>
        <v>No</v>
      </c>
    </row>
    <row r="10595" customFormat="false" ht="15" hidden="false" customHeight="false" outlineLevel="0" collapsed="false">
      <c r="A10595" s="6" t="s">
        <v>157</v>
      </c>
      <c r="B10595" s="45" t="n">
        <v>44870</v>
      </c>
      <c r="C10595" s="6" t="s">
        <v>207</v>
      </c>
      <c r="D10595" s="6" t="s">
        <v>206</v>
      </c>
      <c r="E10595" s="6" t="s">
        <v>187</v>
      </c>
      <c r="F10595" s="34" t="n">
        <v>0.378723740577698</v>
      </c>
      <c r="G10595" s="34" t="n">
        <v>0.349726140837704</v>
      </c>
      <c r="H10595" s="34" t="n">
        <v>0.0289975997399938</v>
      </c>
      <c r="I10595" s="34" t="n">
        <v>0.0829151623339777</v>
      </c>
      <c r="J10595" s="35" t="n">
        <v>2.86</v>
      </c>
      <c r="K10595" s="6" t="n">
        <v>0</v>
      </c>
      <c r="L10595" s="35" t="n">
        <v>-1</v>
      </c>
      <c r="M10595" s="6" t="str">
        <f aca="false">IF(I10595&lt;=0,"Below 0%",IF(I10595&lt;=0.05,"0-5%",IF(I10595&lt;=0.1,"5-10%",IF(I10595&lt;=0.2,"10-20%",IF(I10595&lt;=0.4,"20-40%","Above 40%")))))</f>
        <v>5-10%</v>
      </c>
      <c r="N10595" s="6" t="str">
        <f aca="false">IF(AND(H10595&gt;=Summary!$B$25,I10595&gt;=Summary!$B$26,I10595&lt;=Summary!$B$27,J10595&gt;=Summary!$B$28,J10595&lt;=Summary!$B$29,F10595*J10595&gt;1),"Yes","No")</f>
        <v>No</v>
      </c>
    </row>
    <row r="10596" customFormat="false" ht="15" hidden="false" customHeight="false" outlineLevel="0" collapsed="false">
      <c r="A10596" s="6" t="s">
        <v>157</v>
      </c>
      <c r="B10596" s="45" t="n">
        <v>44870</v>
      </c>
      <c r="C10596" s="6" t="s">
        <v>207</v>
      </c>
      <c r="D10596" s="6" t="s">
        <v>206</v>
      </c>
      <c r="E10596" s="6" t="s">
        <v>174</v>
      </c>
      <c r="F10596" s="34" t="n">
        <v>0.298725455999374</v>
      </c>
      <c r="G10596" s="34" t="n">
        <v>0.282547108134416</v>
      </c>
      <c r="H10596" s="34" t="n">
        <v>0.0161783478649582</v>
      </c>
      <c r="I10596" s="34" t="n">
        <v>0.0572589398340671</v>
      </c>
      <c r="J10596" s="35" t="n">
        <v>3.54</v>
      </c>
      <c r="K10596" s="6" t="n">
        <v>1</v>
      </c>
      <c r="L10596" s="35" t="n">
        <v>2.54</v>
      </c>
      <c r="M10596" s="6" t="str">
        <f aca="false">IF(I10596&lt;=0,"Below 0%",IF(I10596&lt;=0.05,"0-5%",IF(I10596&lt;=0.1,"5-10%",IF(I10596&lt;=0.2,"10-20%",IF(I10596&lt;=0.4,"20-40%","Above 40%")))))</f>
        <v>5-10%</v>
      </c>
      <c r="N10596" s="6" t="str">
        <f aca="false">IF(AND(H10596&gt;=Summary!$B$25,I10596&gt;=Summary!$B$26,I10596&lt;=Summary!$B$27,J10596&gt;=Summary!$B$28,J10596&lt;=Summary!$B$29,F10596*J10596&gt;1),"Yes","No")</f>
        <v>No</v>
      </c>
    </row>
    <row r="10597" customFormat="false" ht="15" hidden="false" customHeight="false" outlineLevel="0" collapsed="false">
      <c r="A10597" s="6" t="s">
        <v>157</v>
      </c>
      <c r="B10597" s="45" t="n">
        <v>44870</v>
      </c>
      <c r="C10597" s="6" t="s">
        <v>207</v>
      </c>
      <c r="D10597" s="6" t="s">
        <v>206</v>
      </c>
      <c r="E10597" s="6" t="s">
        <v>177</v>
      </c>
      <c r="F10597" s="34" t="n">
        <v>0.32255083322525</v>
      </c>
      <c r="G10597" s="34" t="n">
        <v>0.36772675102788</v>
      </c>
      <c r="H10597" s="34" t="n">
        <v>-0.0451759178026296</v>
      </c>
      <c r="I10597" s="34" t="n">
        <v>-0.122851866709051</v>
      </c>
      <c r="J10597" s="35" t="n">
        <v>2.72</v>
      </c>
      <c r="K10597" s="6" t="n">
        <v>0</v>
      </c>
      <c r="L10597" s="35" t="n">
        <v>-1</v>
      </c>
      <c r="M10597" s="6" t="str">
        <f aca="false">IF(I10597&lt;=0,"Below 0%",IF(I10597&lt;=0.05,"0-5%",IF(I10597&lt;=0.1,"5-10%",IF(I10597&lt;=0.2,"10-20%",IF(I10597&lt;=0.4,"20-40%","Above 40%")))))</f>
        <v>Below 0%</v>
      </c>
      <c r="N10597" s="6" t="str">
        <f aca="false">IF(AND(H10597&gt;=Summary!$B$25,I10597&gt;=Summary!$B$26,I10597&lt;=Summary!$B$27,J10597&gt;=Summary!$B$28,J10597&lt;=Summary!$B$29,F10597*J10597&gt;1),"Yes","No")</f>
        <v>No</v>
      </c>
    </row>
    <row r="10598" customFormat="false" ht="15" hidden="false" customHeight="false" outlineLevel="0" collapsed="false">
      <c r="A10598" s="6" t="s">
        <v>157</v>
      </c>
      <c r="B10598" s="45" t="n">
        <v>44870</v>
      </c>
      <c r="C10598" s="6" t="s">
        <v>203</v>
      </c>
      <c r="D10598" s="6" t="s">
        <v>201</v>
      </c>
      <c r="E10598" s="6" t="s">
        <v>187</v>
      </c>
      <c r="F10598" s="34" t="n">
        <v>0.318813174962997</v>
      </c>
      <c r="G10598" s="34" t="n">
        <v>0.284097456580789</v>
      </c>
      <c r="H10598" s="34" t="n">
        <v>0.0347157183822089</v>
      </c>
      <c r="I10598" s="34" t="n">
        <v>0.122196512422267</v>
      </c>
      <c r="J10598" s="35" t="n">
        <v>3.55</v>
      </c>
      <c r="K10598" s="6" t="n">
        <v>0</v>
      </c>
      <c r="L10598" s="35" t="n">
        <v>-1</v>
      </c>
      <c r="M10598" s="6" t="str">
        <f aca="false">IF(I10598&lt;=0,"Below 0%",IF(I10598&lt;=0.05,"0-5%",IF(I10598&lt;=0.1,"5-10%",IF(I10598&lt;=0.2,"10-20%",IF(I10598&lt;=0.4,"20-40%","Above 40%")))))</f>
        <v>10-20%</v>
      </c>
      <c r="N10598" s="6" t="str">
        <f aca="false">IF(AND(H10598&gt;=Summary!$B$25,I10598&gt;=Summary!$B$26,I10598&lt;=Summary!$B$27,J10598&gt;=Summary!$B$28,J10598&lt;=Summary!$B$29,F10598*J10598&gt;1),"Yes","No")</f>
        <v>Yes</v>
      </c>
    </row>
    <row r="10599" customFormat="false" ht="15" hidden="false" customHeight="false" outlineLevel="0" collapsed="false">
      <c r="A10599" s="6" t="s">
        <v>157</v>
      </c>
      <c r="B10599" s="45" t="n">
        <v>44870</v>
      </c>
      <c r="C10599" s="6" t="s">
        <v>203</v>
      </c>
      <c r="D10599" s="6" t="s">
        <v>201</v>
      </c>
      <c r="E10599" s="6" t="s">
        <v>174</v>
      </c>
      <c r="F10599" s="34" t="n">
        <v>0.245419159531593</v>
      </c>
      <c r="G10599" s="34" t="n">
        <v>0.28489999176887</v>
      </c>
      <c r="H10599" s="34" t="n">
        <v>-0.0394808322372766</v>
      </c>
      <c r="I10599" s="34" t="n">
        <v>-0.138577863734395</v>
      </c>
      <c r="J10599" s="35" t="n">
        <v>3.54</v>
      </c>
      <c r="K10599" s="6" t="n">
        <v>0</v>
      </c>
      <c r="L10599" s="35" t="n">
        <v>-1</v>
      </c>
      <c r="M10599" s="6" t="str">
        <f aca="false">IF(I10599&lt;=0,"Below 0%",IF(I10599&lt;=0.05,"0-5%",IF(I10599&lt;=0.1,"5-10%",IF(I10599&lt;=0.2,"10-20%",IF(I10599&lt;=0.4,"20-40%","Above 40%")))))</f>
        <v>Below 0%</v>
      </c>
      <c r="N10599" s="6" t="str">
        <f aca="false">IF(AND(H10599&gt;=Summary!$B$25,I10599&gt;=Summary!$B$26,I10599&lt;=Summary!$B$27,J10599&gt;=Summary!$B$28,J10599&lt;=Summary!$B$29,F10599*J10599&gt;1),"Yes","No")</f>
        <v>No</v>
      </c>
    </row>
    <row r="10600" customFormat="false" ht="15" hidden="false" customHeight="false" outlineLevel="0" collapsed="false">
      <c r="A10600" s="6" t="s">
        <v>157</v>
      </c>
      <c r="B10600" s="45" t="n">
        <v>44870</v>
      </c>
      <c r="C10600" s="6" t="s">
        <v>203</v>
      </c>
      <c r="D10600" s="6" t="s">
        <v>201</v>
      </c>
      <c r="E10600" s="6" t="s">
        <v>177</v>
      </c>
      <c r="F10600" s="34" t="n">
        <v>0.43576768040657</v>
      </c>
      <c r="G10600" s="34" t="n">
        <v>0.431002551650342</v>
      </c>
      <c r="H10600" s="34" t="n">
        <v>0.00476512875622881</v>
      </c>
      <c r="I10600" s="34" t="n">
        <v>0.0110559177387297</v>
      </c>
      <c r="J10600" s="35" t="n">
        <v>2.34</v>
      </c>
      <c r="K10600" s="6" t="n">
        <v>1</v>
      </c>
      <c r="L10600" s="35" t="n">
        <v>1.34</v>
      </c>
      <c r="M10600" s="6" t="str">
        <f aca="false">IF(I10600&lt;=0,"Below 0%",IF(I10600&lt;=0.05,"0-5%",IF(I10600&lt;=0.1,"5-10%",IF(I10600&lt;=0.2,"10-20%",IF(I10600&lt;=0.4,"20-40%","Above 40%")))))</f>
        <v>0-5%</v>
      </c>
      <c r="N10600" s="6" t="str">
        <f aca="false">IF(AND(H10600&gt;=Summary!$B$25,I10600&gt;=Summary!$B$26,I10600&lt;=Summary!$B$27,J10600&gt;=Summary!$B$28,J10600&lt;=Summary!$B$29,F10600*J10600&gt;1),"Yes","No")</f>
        <v>No</v>
      </c>
    </row>
    <row r="10601" customFormat="false" ht="15" hidden="false" customHeight="false" outlineLevel="0" collapsed="false">
      <c r="A10601" s="6" t="s">
        <v>157</v>
      </c>
      <c r="B10601" s="45" t="n">
        <v>44871</v>
      </c>
      <c r="C10601" s="6" t="s">
        <v>182</v>
      </c>
      <c r="D10601" s="6" t="s">
        <v>176</v>
      </c>
      <c r="E10601" s="6" t="s">
        <v>187</v>
      </c>
      <c r="F10601" s="34" t="n">
        <v>0.24372136592865</v>
      </c>
      <c r="G10601" s="34" t="n">
        <v>0.27835107245124</v>
      </c>
      <c r="H10601" s="34" t="n">
        <v>-0.0346297065225901</v>
      </c>
      <c r="I10601" s="34" t="n">
        <v>-0.124410178188397</v>
      </c>
      <c r="J10601" s="35" t="n">
        <v>3.61</v>
      </c>
      <c r="K10601" s="6" t="n">
        <v>1</v>
      </c>
      <c r="L10601" s="35" t="n">
        <v>2.61</v>
      </c>
      <c r="M10601" s="6" t="str">
        <f aca="false">IF(I10601&lt;=0,"Below 0%",IF(I10601&lt;=0.05,"0-5%",IF(I10601&lt;=0.1,"5-10%",IF(I10601&lt;=0.2,"10-20%",IF(I10601&lt;=0.4,"20-40%","Above 40%")))))</f>
        <v>Below 0%</v>
      </c>
      <c r="N10601" s="6" t="str">
        <f aca="false">IF(AND(H10601&gt;=Summary!$B$25,I10601&gt;=Summary!$B$26,I10601&lt;=Summary!$B$27,J10601&gt;=Summary!$B$28,J10601&lt;=Summary!$B$29,F10601*J10601&gt;1),"Yes","No")</f>
        <v>No</v>
      </c>
    </row>
    <row r="10602" customFormat="false" ht="15" hidden="false" customHeight="false" outlineLevel="0" collapsed="false">
      <c r="A10602" s="6" t="s">
        <v>157</v>
      </c>
      <c r="B10602" s="45" t="n">
        <v>44871</v>
      </c>
      <c r="C10602" s="6" t="s">
        <v>182</v>
      </c>
      <c r="D10602" s="6" t="s">
        <v>176</v>
      </c>
      <c r="E10602" s="6" t="s">
        <v>174</v>
      </c>
      <c r="F10602" s="34" t="n">
        <v>0.296938985586166</v>
      </c>
      <c r="G10602" s="34" t="n">
        <v>0.273056350964396</v>
      </c>
      <c r="H10602" s="34" t="n">
        <v>0.0238826346217707</v>
      </c>
      <c r="I10602" s="34" t="n">
        <v>0.0874641243004262</v>
      </c>
      <c r="J10602" s="35" t="n">
        <v>3.68</v>
      </c>
      <c r="K10602" s="6" t="n">
        <v>0</v>
      </c>
      <c r="L10602" s="35" t="n">
        <v>-1</v>
      </c>
      <c r="M10602" s="6" t="str">
        <f aca="false">IF(I10602&lt;=0,"Below 0%",IF(I10602&lt;=0.05,"0-5%",IF(I10602&lt;=0.1,"5-10%",IF(I10602&lt;=0.2,"10-20%",IF(I10602&lt;=0.4,"20-40%","Above 40%")))))</f>
        <v>5-10%</v>
      </c>
      <c r="N10602" s="6" t="str">
        <f aca="false">IF(AND(H10602&gt;=Summary!$B$25,I10602&gt;=Summary!$B$26,I10602&lt;=Summary!$B$27,J10602&gt;=Summary!$B$28,J10602&lt;=Summary!$B$29,F10602*J10602&gt;1),"Yes","No")</f>
        <v>No</v>
      </c>
    </row>
    <row r="10603" customFormat="false" ht="15" hidden="false" customHeight="false" outlineLevel="0" collapsed="false">
      <c r="A10603" s="6" t="s">
        <v>157</v>
      </c>
      <c r="B10603" s="45" t="n">
        <v>44871</v>
      </c>
      <c r="C10603" s="6" t="s">
        <v>182</v>
      </c>
      <c r="D10603" s="6" t="s">
        <v>176</v>
      </c>
      <c r="E10603" s="6" t="s">
        <v>177</v>
      </c>
      <c r="F10603" s="34" t="n">
        <v>0.459339678287506</v>
      </c>
      <c r="G10603" s="34" t="n">
        <v>0.448592576584364</v>
      </c>
      <c r="H10603" s="34" t="n">
        <v>0.0107471017031418</v>
      </c>
      <c r="I10603" s="34" t="n">
        <v>0.023957377504932</v>
      </c>
      <c r="J10603" s="35" t="n">
        <v>2.24</v>
      </c>
      <c r="K10603" s="6" t="n">
        <v>0</v>
      </c>
      <c r="L10603" s="35" t="n">
        <v>-1</v>
      </c>
      <c r="M10603" s="6" t="str">
        <f aca="false">IF(I10603&lt;=0,"Below 0%",IF(I10603&lt;=0.05,"0-5%",IF(I10603&lt;=0.1,"5-10%",IF(I10603&lt;=0.2,"10-20%",IF(I10603&lt;=0.4,"20-40%","Above 40%")))))</f>
        <v>0-5%</v>
      </c>
      <c r="N10603" s="6" t="str">
        <f aca="false">IF(AND(H10603&gt;=Summary!$B$25,I10603&gt;=Summary!$B$26,I10603&lt;=Summary!$B$27,J10603&gt;=Summary!$B$28,J10603&lt;=Summary!$B$29,F10603*J10603&gt;1),"Yes","No")</f>
        <v>No</v>
      </c>
    </row>
    <row r="10604" customFormat="false" ht="15" hidden="false" customHeight="false" outlineLevel="0" collapsed="false">
      <c r="A10604" s="6" t="s">
        <v>157</v>
      </c>
      <c r="B10604" s="45" t="n">
        <v>44871</v>
      </c>
      <c r="C10604" s="6" t="s">
        <v>190</v>
      </c>
      <c r="D10604" s="6" t="s">
        <v>185</v>
      </c>
      <c r="E10604" s="6" t="s">
        <v>187</v>
      </c>
      <c r="F10604" s="34" t="n">
        <v>0.310500144958496</v>
      </c>
      <c r="G10604" s="34" t="n">
        <v>0.367276063167551</v>
      </c>
      <c r="H10604" s="34" t="n">
        <v>-0.0567759182090551</v>
      </c>
      <c r="I10604" s="34" t="n">
        <v>-0.154586492022906</v>
      </c>
      <c r="J10604" s="35" t="n">
        <v>2.72</v>
      </c>
      <c r="K10604" s="6" t="n">
        <v>0</v>
      </c>
      <c r="L10604" s="35" t="n">
        <v>-1</v>
      </c>
      <c r="M10604" s="6" t="str">
        <f aca="false">IF(I10604&lt;=0,"Below 0%",IF(I10604&lt;=0.05,"0-5%",IF(I10604&lt;=0.1,"5-10%",IF(I10604&lt;=0.2,"10-20%",IF(I10604&lt;=0.4,"20-40%","Above 40%")))))</f>
        <v>Below 0%</v>
      </c>
      <c r="N10604" s="6" t="str">
        <f aca="false">IF(AND(H10604&gt;=Summary!$B$25,I10604&gt;=Summary!$B$26,I10604&lt;=Summary!$B$27,J10604&gt;=Summary!$B$28,J10604&lt;=Summary!$B$29,F10604*J10604&gt;1),"Yes","No")</f>
        <v>No</v>
      </c>
    </row>
    <row r="10605" customFormat="false" ht="15" hidden="false" customHeight="false" outlineLevel="0" collapsed="false">
      <c r="A10605" s="6" t="s">
        <v>157</v>
      </c>
      <c r="B10605" s="45" t="n">
        <v>44871</v>
      </c>
      <c r="C10605" s="6" t="s">
        <v>190</v>
      </c>
      <c r="D10605" s="6" t="s">
        <v>185</v>
      </c>
      <c r="E10605" s="6" t="s">
        <v>174</v>
      </c>
      <c r="F10605" s="34" t="n">
        <v>0.372046023607254</v>
      </c>
      <c r="G10605" s="34" t="n">
        <v>0.282200816897102</v>
      </c>
      <c r="H10605" s="34" t="n">
        <v>0.0898452067101525</v>
      </c>
      <c r="I10605" s="34" t="n">
        <v>0.318373304861526</v>
      </c>
      <c r="J10605" s="35" t="n">
        <v>3.54</v>
      </c>
      <c r="K10605" s="6" t="n">
        <v>0</v>
      </c>
      <c r="L10605" s="35" t="n">
        <v>-1</v>
      </c>
      <c r="M10605" s="6" t="str">
        <f aca="false">IF(I10605&lt;=0,"Below 0%",IF(I10605&lt;=0.05,"0-5%",IF(I10605&lt;=0.1,"5-10%",IF(I10605&lt;=0.2,"10-20%",IF(I10605&lt;=0.4,"20-40%","Above 40%")))))</f>
        <v>20-40%</v>
      </c>
      <c r="N10605" s="6" t="str">
        <f aca="false">IF(AND(H10605&gt;=Summary!$B$25,I10605&gt;=Summary!$B$26,I10605&lt;=Summary!$B$27,J10605&gt;=Summary!$B$28,J10605&lt;=Summary!$B$29,F10605*J10605&gt;1),"Yes","No")</f>
        <v>Yes</v>
      </c>
    </row>
    <row r="10606" customFormat="false" ht="15" hidden="false" customHeight="false" outlineLevel="0" collapsed="false">
      <c r="A10606" s="6" t="s">
        <v>157</v>
      </c>
      <c r="B10606" s="45" t="n">
        <v>44871</v>
      </c>
      <c r="C10606" s="6" t="s">
        <v>190</v>
      </c>
      <c r="D10606" s="6" t="s">
        <v>185</v>
      </c>
      <c r="E10606" s="6" t="s">
        <v>177</v>
      </c>
      <c r="F10606" s="34" t="n">
        <v>0.317453861236572</v>
      </c>
      <c r="G10606" s="34" t="n">
        <v>0.350523119935347</v>
      </c>
      <c r="H10606" s="34" t="n">
        <v>-0.0330692586987749</v>
      </c>
      <c r="I10606" s="34" t="n">
        <v>-0.0943425891703645</v>
      </c>
      <c r="J10606" s="35" t="n">
        <v>2.85</v>
      </c>
      <c r="K10606" s="6" t="n">
        <v>1</v>
      </c>
      <c r="L10606" s="35" t="n">
        <v>1.85</v>
      </c>
      <c r="M10606" s="6" t="str">
        <f aca="false">IF(I10606&lt;=0,"Below 0%",IF(I10606&lt;=0.05,"0-5%",IF(I10606&lt;=0.1,"5-10%",IF(I10606&lt;=0.2,"10-20%",IF(I10606&lt;=0.4,"20-40%","Above 40%")))))</f>
        <v>Below 0%</v>
      </c>
      <c r="N10606" s="6" t="str">
        <f aca="false">IF(AND(H10606&gt;=Summary!$B$25,I10606&gt;=Summary!$B$26,I10606&lt;=Summary!$B$27,J10606&gt;=Summary!$B$28,J10606&lt;=Summary!$B$29,F10606*J10606&gt;1),"Yes","No")</f>
        <v>No</v>
      </c>
    </row>
    <row r="10607" customFormat="false" ht="15" hidden="false" customHeight="false" outlineLevel="0" collapsed="false">
      <c r="A10607" s="6" t="s">
        <v>157</v>
      </c>
      <c r="B10607" s="45" t="n">
        <v>44871</v>
      </c>
      <c r="C10607" s="6" t="s">
        <v>179</v>
      </c>
      <c r="D10607" s="6" t="s">
        <v>188</v>
      </c>
      <c r="E10607" s="6" t="s">
        <v>187</v>
      </c>
      <c r="F10607" s="34" t="n">
        <v>0.245254561305046</v>
      </c>
      <c r="G10607" s="34" t="n">
        <v>0.236037934668072</v>
      </c>
      <c r="H10607" s="34" t="n">
        <v>0.00921662663697445</v>
      </c>
      <c r="I10607" s="34" t="n">
        <v>0.0390472262432533</v>
      </c>
      <c r="J10607" s="35" t="n">
        <v>4.2</v>
      </c>
      <c r="K10607" s="6" t="n">
        <v>0</v>
      </c>
      <c r="L10607" s="35" t="n">
        <v>-1</v>
      </c>
      <c r="M10607" s="6" t="str">
        <f aca="false">IF(I10607&lt;=0,"Below 0%",IF(I10607&lt;=0.05,"0-5%",IF(I10607&lt;=0.1,"5-10%",IF(I10607&lt;=0.2,"10-20%",IF(I10607&lt;=0.4,"20-40%","Above 40%")))))</f>
        <v>0-5%</v>
      </c>
      <c r="N10607" s="6" t="str">
        <f aca="false">IF(AND(H10607&gt;=Summary!$B$25,I10607&gt;=Summary!$B$26,I10607&lt;=Summary!$B$27,J10607&gt;=Summary!$B$28,J10607&lt;=Summary!$B$29,F10607*J10607&gt;1),"Yes","No")</f>
        <v>No</v>
      </c>
    </row>
    <row r="10608" customFormat="false" ht="15" hidden="false" customHeight="false" outlineLevel="0" collapsed="false">
      <c r="A10608" s="6" t="s">
        <v>157</v>
      </c>
      <c r="B10608" s="45" t="n">
        <v>44871</v>
      </c>
      <c r="C10608" s="6" t="s">
        <v>179</v>
      </c>
      <c r="D10608" s="6" t="s">
        <v>188</v>
      </c>
      <c r="E10608" s="6" t="s">
        <v>174</v>
      </c>
      <c r="F10608" s="34" t="n">
        <v>0.291796624660492</v>
      </c>
      <c r="G10608" s="34" t="n">
        <v>0.258166491043203</v>
      </c>
      <c r="H10608" s="34" t="n">
        <v>0.0336301336172886</v>
      </c>
      <c r="I10608" s="34" t="n">
        <v>0.130265293072681</v>
      </c>
      <c r="J10608" s="35" t="n">
        <v>3.84</v>
      </c>
      <c r="K10608" s="6" t="n">
        <v>0</v>
      </c>
      <c r="L10608" s="35" t="n">
        <v>-1</v>
      </c>
      <c r="M10608" s="6" t="str">
        <f aca="false">IF(I10608&lt;=0,"Below 0%",IF(I10608&lt;=0.05,"0-5%",IF(I10608&lt;=0.1,"5-10%",IF(I10608&lt;=0.2,"10-20%",IF(I10608&lt;=0.4,"20-40%","Above 40%")))))</f>
        <v>10-20%</v>
      </c>
      <c r="N10608" s="6" t="str">
        <f aca="false">IF(AND(H10608&gt;=Summary!$B$25,I10608&gt;=Summary!$B$26,I10608&lt;=Summary!$B$27,J10608&gt;=Summary!$B$28,J10608&lt;=Summary!$B$29,F10608*J10608&gt;1),"Yes","No")</f>
        <v>Yes</v>
      </c>
    </row>
    <row r="10609" customFormat="false" ht="15" hidden="false" customHeight="false" outlineLevel="0" collapsed="false">
      <c r="A10609" s="6" t="s">
        <v>157</v>
      </c>
      <c r="B10609" s="45" t="n">
        <v>44871</v>
      </c>
      <c r="C10609" s="6" t="s">
        <v>179</v>
      </c>
      <c r="D10609" s="6" t="s">
        <v>188</v>
      </c>
      <c r="E10609" s="6" t="s">
        <v>177</v>
      </c>
      <c r="F10609" s="34" t="n">
        <v>0.462948799133301</v>
      </c>
      <c r="G10609" s="34" t="n">
        <v>0.505795574288725</v>
      </c>
      <c r="H10609" s="34" t="n">
        <v>-0.0428467751554242</v>
      </c>
      <c r="I10609" s="34" t="n">
        <v>-0.08471164504687</v>
      </c>
      <c r="J10609" s="35" t="n">
        <v>1.96</v>
      </c>
      <c r="K10609" s="6" t="n">
        <v>1</v>
      </c>
      <c r="L10609" s="35" t="n">
        <v>0.96</v>
      </c>
      <c r="M10609" s="6" t="str">
        <f aca="false">IF(I10609&lt;=0,"Below 0%",IF(I10609&lt;=0.05,"0-5%",IF(I10609&lt;=0.1,"5-10%",IF(I10609&lt;=0.2,"10-20%",IF(I10609&lt;=0.4,"20-40%","Above 40%")))))</f>
        <v>Below 0%</v>
      </c>
      <c r="N10609" s="6" t="str">
        <f aca="false">IF(AND(H10609&gt;=Summary!$B$25,I10609&gt;=Summary!$B$26,I10609&lt;=Summary!$B$27,J10609&gt;=Summary!$B$28,J10609&lt;=Summary!$B$29,F10609*J10609&gt;1),"Yes","No")</f>
        <v>No</v>
      </c>
    </row>
    <row r="10610" customFormat="false" ht="15" hidden="false" customHeight="false" outlineLevel="0" collapsed="false">
      <c r="A10610" s="6" t="s">
        <v>157</v>
      </c>
      <c r="B10610" s="45" t="n">
        <v>44871</v>
      </c>
      <c r="C10610" s="6" t="s">
        <v>181</v>
      </c>
      <c r="D10610" s="6" t="s">
        <v>183</v>
      </c>
      <c r="E10610" s="6" t="s">
        <v>187</v>
      </c>
      <c r="F10610" s="34" t="n">
        <v>0.418952256441116</v>
      </c>
      <c r="G10610" s="34" t="n">
        <v>0.2888123226591</v>
      </c>
      <c r="H10610" s="34" t="n">
        <v>0.130139933782016</v>
      </c>
      <c r="I10610" s="34" t="n">
        <v>0.450603812828399</v>
      </c>
      <c r="J10610" s="35" t="n">
        <v>3.48</v>
      </c>
      <c r="K10610" s="6" t="n">
        <v>0</v>
      </c>
      <c r="L10610" s="35" t="n">
        <v>-1</v>
      </c>
      <c r="M10610" s="6" t="str">
        <f aca="false">IF(I10610&lt;=0,"Below 0%",IF(I10610&lt;=0.05,"0-5%",IF(I10610&lt;=0.1,"5-10%",IF(I10610&lt;=0.2,"10-20%",IF(I10610&lt;=0.4,"20-40%","Above 40%")))))</f>
        <v>Above 40%</v>
      </c>
      <c r="N10610" s="6" t="str">
        <f aca="false">IF(AND(H10610&gt;=Summary!$B$25,I10610&gt;=Summary!$B$26,I10610&lt;=Summary!$B$27,J10610&gt;=Summary!$B$28,J10610&lt;=Summary!$B$29,F10610*J10610&gt;1),"Yes","No")</f>
        <v>No</v>
      </c>
    </row>
    <row r="10611" customFormat="false" ht="15" hidden="false" customHeight="false" outlineLevel="0" collapsed="false">
      <c r="A10611" s="6" t="s">
        <v>157</v>
      </c>
      <c r="B10611" s="45" t="n">
        <v>44871</v>
      </c>
      <c r="C10611" s="6" t="s">
        <v>181</v>
      </c>
      <c r="D10611" s="6" t="s">
        <v>183</v>
      </c>
      <c r="E10611" s="6" t="s">
        <v>174</v>
      </c>
      <c r="F10611" s="34" t="n">
        <v>0.233876198530197</v>
      </c>
      <c r="G10611" s="34" t="n">
        <v>0.264491284961492</v>
      </c>
      <c r="H10611" s="34" t="n">
        <v>-0.0306150864312946</v>
      </c>
      <c r="I10611" s="34" t="n">
        <v>-0.115750832530274</v>
      </c>
      <c r="J10611" s="35" t="n">
        <v>3.8</v>
      </c>
      <c r="K10611" s="6" t="n">
        <v>0</v>
      </c>
      <c r="L10611" s="35" t="n">
        <v>-1</v>
      </c>
      <c r="M10611" s="6" t="str">
        <f aca="false">IF(I10611&lt;=0,"Below 0%",IF(I10611&lt;=0.05,"0-5%",IF(I10611&lt;=0.1,"5-10%",IF(I10611&lt;=0.2,"10-20%",IF(I10611&lt;=0.4,"20-40%","Above 40%")))))</f>
        <v>Below 0%</v>
      </c>
      <c r="N10611" s="6" t="str">
        <f aca="false">IF(AND(H10611&gt;=Summary!$B$25,I10611&gt;=Summary!$B$26,I10611&lt;=Summary!$B$27,J10611&gt;=Summary!$B$28,J10611&lt;=Summary!$B$29,F10611*J10611&gt;1),"Yes","No")</f>
        <v>No</v>
      </c>
    </row>
    <row r="10612" customFormat="false" ht="15" hidden="false" customHeight="false" outlineLevel="0" collapsed="false">
      <c r="A10612" s="6" t="s">
        <v>157</v>
      </c>
      <c r="B10612" s="45" t="n">
        <v>44871</v>
      </c>
      <c r="C10612" s="6" t="s">
        <v>181</v>
      </c>
      <c r="D10612" s="6" t="s">
        <v>183</v>
      </c>
      <c r="E10612" s="6" t="s">
        <v>177</v>
      </c>
      <c r="F10612" s="34" t="n">
        <v>0.347171545028687</v>
      </c>
      <c r="G10612" s="34" t="n">
        <v>0.446696392379408</v>
      </c>
      <c r="H10612" s="34" t="n">
        <v>-0.0995248473507217</v>
      </c>
      <c r="I10612" s="34" t="n">
        <v>-0.222801994931244</v>
      </c>
      <c r="J10612" s="35" t="n">
        <v>2.25</v>
      </c>
      <c r="K10612" s="6" t="n">
        <v>1</v>
      </c>
      <c r="L10612" s="35" t="n">
        <v>1.25</v>
      </c>
      <c r="M10612" s="6" t="str">
        <f aca="false">IF(I10612&lt;=0,"Below 0%",IF(I10612&lt;=0.05,"0-5%",IF(I10612&lt;=0.1,"5-10%",IF(I10612&lt;=0.2,"10-20%",IF(I10612&lt;=0.4,"20-40%","Above 40%")))))</f>
        <v>Below 0%</v>
      </c>
      <c r="N10612" s="6" t="str">
        <f aca="false">IF(AND(H10612&gt;=Summary!$B$25,I10612&gt;=Summary!$B$26,I10612&lt;=Summary!$B$27,J10612&gt;=Summary!$B$28,J10612&lt;=Summary!$B$29,F10612*J10612&gt;1),"Yes","No")</f>
        <v>No</v>
      </c>
    </row>
    <row r="10613" customFormat="false" ht="15" hidden="false" customHeight="false" outlineLevel="0" collapsed="false">
      <c r="A10613" s="6" t="s">
        <v>157</v>
      </c>
      <c r="B10613" s="45" t="n">
        <v>44871</v>
      </c>
      <c r="C10613" s="6" t="s">
        <v>189</v>
      </c>
      <c r="D10613" s="6" t="s">
        <v>180</v>
      </c>
      <c r="E10613" s="6" t="s">
        <v>187</v>
      </c>
      <c r="F10613" s="34" t="n">
        <v>0.479516386985779</v>
      </c>
      <c r="G10613" s="34" t="n">
        <v>0.500962845491618</v>
      </c>
      <c r="H10613" s="34" t="n">
        <v>-0.0214464585058388</v>
      </c>
      <c r="I10613" s="34" t="n">
        <v>-0.0428104772616269</v>
      </c>
      <c r="J10613" s="35" t="n">
        <v>1.98</v>
      </c>
      <c r="K10613" s="6" t="n">
        <v>0</v>
      </c>
      <c r="L10613" s="35" t="n">
        <v>-1</v>
      </c>
      <c r="M10613" s="6" t="str">
        <f aca="false">IF(I10613&lt;=0,"Below 0%",IF(I10613&lt;=0.05,"0-5%",IF(I10613&lt;=0.1,"5-10%",IF(I10613&lt;=0.2,"10-20%",IF(I10613&lt;=0.4,"20-40%","Above 40%")))))</f>
        <v>Below 0%</v>
      </c>
      <c r="N10613" s="6" t="str">
        <f aca="false">IF(AND(H10613&gt;=Summary!$B$25,I10613&gt;=Summary!$B$26,I10613&lt;=Summary!$B$27,J10613&gt;=Summary!$B$28,J10613&lt;=Summary!$B$29,F10613*J10613&gt;1),"Yes","No")</f>
        <v>No</v>
      </c>
    </row>
    <row r="10614" customFormat="false" ht="15" hidden="false" customHeight="false" outlineLevel="0" collapsed="false">
      <c r="A10614" s="6" t="s">
        <v>157</v>
      </c>
      <c r="B10614" s="45" t="n">
        <v>44871</v>
      </c>
      <c r="C10614" s="6" t="s">
        <v>189</v>
      </c>
      <c r="D10614" s="6" t="s">
        <v>180</v>
      </c>
      <c r="E10614" s="6" t="s">
        <v>174</v>
      </c>
      <c r="F10614" s="34" t="n">
        <v>0.255657702684403</v>
      </c>
      <c r="G10614" s="34" t="n">
        <v>0.271012686905301</v>
      </c>
      <c r="H10614" s="34" t="n">
        <v>-0.0153549842208988</v>
      </c>
      <c r="I10614" s="34" t="n">
        <v>-0.0566578059360897</v>
      </c>
      <c r="J10614" s="35" t="n">
        <v>3.66</v>
      </c>
      <c r="K10614" s="6" t="n">
        <v>0</v>
      </c>
      <c r="L10614" s="35" t="n">
        <v>-1</v>
      </c>
      <c r="M10614" s="6" t="str">
        <f aca="false">IF(I10614&lt;=0,"Below 0%",IF(I10614&lt;=0.05,"0-5%",IF(I10614&lt;=0.1,"5-10%",IF(I10614&lt;=0.2,"10-20%",IF(I10614&lt;=0.4,"20-40%","Above 40%")))))</f>
        <v>Below 0%</v>
      </c>
      <c r="N10614" s="6" t="str">
        <f aca="false">IF(AND(H10614&gt;=Summary!$B$25,I10614&gt;=Summary!$B$26,I10614&lt;=Summary!$B$27,J10614&gt;=Summary!$B$28,J10614&lt;=Summary!$B$29,F10614*J10614&gt;1),"Yes","No")</f>
        <v>No</v>
      </c>
    </row>
    <row r="10615" customFormat="false" ht="15" hidden="false" customHeight="false" outlineLevel="0" collapsed="false">
      <c r="A10615" s="6" t="s">
        <v>157</v>
      </c>
      <c r="B10615" s="45" t="n">
        <v>44871</v>
      </c>
      <c r="C10615" s="6" t="s">
        <v>189</v>
      </c>
      <c r="D10615" s="6" t="s">
        <v>180</v>
      </c>
      <c r="E10615" s="6" t="s">
        <v>177</v>
      </c>
      <c r="F10615" s="34" t="n">
        <v>0.264825880527496</v>
      </c>
      <c r="G10615" s="34" t="n">
        <v>0.228024467603081</v>
      </c>
      <c r="H10615" s="34" t="n">
        <v>0.0368014129244152</v>
      </c>
      <c r="I10615" s="34" t="n">
        <v>0.161392386138469</v>
      </c>
      <c r="J10615" s="35" t="n">
        <v>4.35</v>
      </c>
      <c r="K10615" s="6" t="n">
        <v>1</v>
      </c>
      <c r="L10615" s="35" t="n">
        <v>3.35</v>
      </c>
      <c r="M10615" s="6" t="str">
        <f aca="false">IF(I10615&lt;=0,"Below 0%",IF(I10615&lt;=0.05,"0-5%",IF(I10615&lt;=0.1,"5-10%",IF(I10615&lt;=0.2,"10-20%",IF(I10615&lt;=0.4,"20-40%","Above 40%")))))</f>
        <v>10-20%</v>
      </c>
      <c r="N10615" s="6" t="str">
        <f aca="false">IF(AND(H10615&gt;=Summary!$B$25,I10615&gt;=Summary!$B$26,I10615&lt;=Summary!$B$27,J10615&gt;=Summary!$B$28,J10615&lt;=Summary!$B$29,F10615*J10615&gt;1),"Yes","No")</f>
        <v>Yes</v>
      </c>
    </row>
    <row r="10616" customFormat="false" ht="15" hidden="false" customHeight="false" outlineLevel="0" collapsed="false">
      <c r="A10616" s="6" t="s">
        <v>157</v>
      </c>
      <c r="B10616" s="45" t="n">
        <v>44877</v>
      </c>
      <c r="C10616" s="6" t="s">
        <v>199</v>
      </c>
      <c r="D10616" s="6" t="s">
        <v>173</v>
      </c>
      <c r="E10616" s="6" t="s">
        <v>187</v>
      </c>
      <c r="F10616" s="34" t="n">
        <v>0.687953770160675</v>
      </c>
      <c r="G10616" s="34" t="n">
        <v>0.336638138749528</v>
      </c>
      <c r="H10616" s="34" t="n">
        <v>0.351315631411147</v>
      </c>
      <c r="I10616" s="34" t="n">
        <v>1.04360020738036</v>
      </c>
      <c r="J10616" s="35" t="n">
        <v>2.94</v>
      </c>
      <c r="K10616" s="6" t="n">
        <v>1</v>
      </c>
      <c r="L10616" s="35" t="n">
        <v>1.94</v>
      </c>
      <c r="M10616" s="6" t="str">
        <f aca="false">IF(I10616&lt;=0,"Below 0%",IF(I10616&lt;=0.05,"0-5%",IF(I10616&lt;=0.1,"5-10%",IF(I10616&lt;=0.2,"10-20%",IF(I10616&lt;=0.4,"20-40%","Above 40%")))))</f>
        <v>Above 40%</v>
      </c>
      <c r="N10616" s="6" t="str">
        <f aca="false">IF(AND(H10616&gt;=Summary!$B$25,I10616&gt;=Summary!$B$26,I10616&lt;=Summary!$B$27,J10616&gt;=Summary!$B$28,J10616&lt;=Summary!$B$29,F10616*J10616&gt;1),"Yes","No")</f>
        <v>No</v>
      </c>
    </row>
    <row r="10617" customFormat="false" ht="15" hidden="false" customHeight="false" outlineLevel="0" collapsed="false">
      <c r="A10617" s="6" t="s">
        <v>157</v>
      </c>
      <c r="B10617" s="45" t="n">
        <v>44877</v>
      </c>
      <c r="C10617" s="6" t="s">
        <v>199</v>
      </c>
      <c r="D10617" s="6" t="s">
        <v>173</v>
      </c>
      <c r="E10617" s="6" t="s">
        <v>174</v>
      </c>
      <c r="F10617" s="34" t="n">
        <v>0.175444066524506</v>
      </c>
      <c r="G10617" s="34" t="n">
        <v>0.295437650126452</v>
      </c>
      <c r="H10617" s="34" t="n">
        <v>-0.119993583601946</v>
      </c>
      <c r="I10617" s="34" t="n">
        <v>-0.406155354778198</v>
      </c>
      <c r="J10617" s="35" t="n">
        <v>3.35</v>
      </c>
      <c r="K10617" s="6" t="n">
        <v>0</v>
      </c>
      <c r="L10617" s="35" t="n">
        <v>-1</v>
      </c>
      <c r="M10617" s="6" t="str">
        <f aca="false">IF(I10617&lt;=0,"Below 0%",IF(I10617&lt;=0.05,"0-5%",IF(I10617&lt;=0.1,"5-10%",IF(I10617&lt;=0.2,"10-20%",IF(I10617&lt;=0.4,"20-40%","Above 40%")))))</f>
        <v>Below 0%</v>
      </c>
      <c r="N10617" s="6" t="str">
        <f aca="false">IF(AND(H10617&gt;=Summary!$B$25,I10617&gt;=Summary!$B$26,I10617&lt;=Summary!$B$27,J10617&gt;=Summary!$B$28,J10617&lt;=Summary!$B$29,F10617*J10617&gt;1),"Yes","No")</f>
        <v>No</v>
      </c>
    </row>
    <row r="10618" customFormat="false" ht="15" hidden="false" customHeight="false" outlineLevel="0" collapsed="false">
      <c r="A10618" s="6" t="s">
        <v>157</v>
      </c>
      <c r="B10618" s="45" t="n">
        <v>44877</v>
      </c>
      <c r="C10618" s="6" t="s">
        <v>199</v>
      </c>
      <c r="D10618" s="6" t="s">
        <v>173</v>
      </c>
      <c r="E10618" s="6" t="s">
        <v>177</v>
      </c>
      <c r="F10618" s="34" t="n">
        <v>0.136602118611336</v>
      </c>
      <c r="G10618" s="34" t="n">
        <v>0.36792421112402</v>
      </c>
      <c r="H10618" s="34" t="n">
        <v>-0.231322092512684</v>
      </c>
      <c r="I10618" s="34" t="n">
        <v>-0.628722126782546</v>
      </c>
      <c r="J10618" s="35" t="n">
        <v>2.69</v>
      </c>
      <c r="K10618" s="6" t="n">
        <v>0</v>
      </c>
      <c r="L10618" s="35" t="n">
        <v>-1</v>
      </c>
      <c r="M10618" s="6" t="str">
        <f aca="false">IF(I10618&lt;=0,"Below 0%",IF(I10618&lt;=0.05,"0-5%",IF(I10618&lt;=0.1,"5-10%",IF(I10618&lt;=0.2,"10-20%",IF(I10618&lt;=0.4,"20-40%","Above 40%")))))</f>
        <v>Below 0%</v>
      </c>
      <c r="N10618" s="6" t="str">
        <f aca="false">IF(AND(H10618&gt;=Summary!$B$25,I10618&gt;=Summary!$B$26,I10618&lt;=Summary!$B$27,J10618&gt;=Summary!$B$28,J10618&lt;=Summary!$B$29,F10618*J10618&gt;1),"Yes","No")</f>
        <v>No</v>
      </c>
    </row>
    <row r="10619" customFormat="false" ht="15" hidden="false" customHeight="false" outlineLevel="0" collapsed="false">
      <c r="A10619" s="6" t="s">
        <v>157</v>
      </c>
      <c r="B10619" s="45" t="n">
        <v>44877</v>
      </c>
      <c r="C10619" s="6" t="s">
        <v>183</v>
      </c>
      <c r="D10619" s="6" t="s">
        <v>179</v>
      </c>
      <c r="E10619" s="6" t="s">
        <v>187</v>
      </c>
      <c r="F10619" s="34" t="n">
        <v>0.77413421869278</v>
      </c>
      <c r="G10619" s="34" t="n">
        <v>0.775480059084195</v>
      </c>
      <c r="H10619" s="34" t="n">
        <v>-0.00134584039141539</v>
      </c>
      <c r="I10619" s="34" t="n">
        <v>-0.00173549322854893</v>
      </c>
      <c r="J10619" s="35" t="n">
        <v>1.28</v>
      </c>
      <c r="K10619" s="6" t="n">
        <v>1</v>
      </c>
      <c r="L10619" s="35" t="n">
        <v>0.28</v>
      </c>
      <c r="M10619" s="6" t="str">
        <f aca="false">IF(I10619&lt;=0,"Below 0%",IF(I10619&lt;=0.05,"0-5%",IF(I10619&lt;=0.1,"5-10%",IF(I10619&lt;=0.2,"10-20%",IF(I10619&lt;=0.4,"20-40%","Above 40%")))))</f>
        <v>Below 0%</v>
      </c>
      <c r="N10619" s="6" t="str">
        <f aca="false">IF(AND(H10619&gt;=Summary!$B$25,I10619&gt;=Summary!$B$26,I10619&lt;=Summary!$B$27,J10619&gt;=Summary!$B$28,J10619&lt;=Summary!$B$29,F10619*J10619&gt;1),"Yes","No")</f>
        <v>No</v>
      </c>
    </row>
    <row r="10620" customFormat="false" ht="15" hidden="false" customHeight="false" outlineLevel="0" collapsed="false">
      <c r="A10620" s="6" t="s">
        <v>157</v>
      </c>
      <c r="B10620" s="45" t="n">
        <v>44877</v>
      </c>
      <c r="C10620" s="6" t="s">
        <v>183</v>
      </c>
      <c r="D10620" s="6" t="s">
        <v>179</v>
      </c>
      <c r="E10620" s="6" t="s">
        <v>174</v>
      </c>
      <c r="F10620" s="34" t="n">
        <v>0.137827232480049</v>
      </c>
      <c r="G10620" s="34" t="n">
        <v>0.141802067946824</v>
      </c>
      <c r="H10620" s="34" t="n">
        <v>-0.00397483546677507</v>
      </c>
      <c r="I10620" s="34" t="n">
        <v>-0.0280308709479867</v>
      </c>
      <c r="J10620" s="35" t="n">
        <v>7</v>
      </c>
      <c r="K10620" s="6" t="n">
        <v>0</v>
      </c>
      <c r="L10620" s="35" t="n">
        <v>-1</v>
      </c>
      <c r="M10620" s="6" t="str">
        <f aca="false">IF(I10620&lt;=0,"Below 0%",IF(I10620&lt;=0.05,"0-5%",IF(I10620&lt;=0.1,"5-10%",IF(I10620&lt;=0.2,"10-20%",IF(I10620&lt;=0.4,"20-40%","Above 40%")))))</f>
        <v>Below 0%</v>
      </c>
      <c r="N10620" s="6" t="str">
        <f aca="false">IF(AND(H10620&gt;=Summary!$B$25,I10620&gt;=Summary!$B$26,I10620&lt;=Summary!$B$27,J10620&gt;=Summary!$B$28,J10620&lt;=Summary!$B$29,F10620*J10620&gt;1),"Yes","No")</f>
        <v>No</v>
      </c>
    </row>
    <row r="10621" customFormat="false" ht="15" hidden="false" customHeight="false" outlineLevel="0" collapsed="false">
      <c r="A10621" s="6" t="s">
        <v>157</v>
      </c>
      <c r="B10621" s="45" t="n">
        <v>44877</v>
      </c>
      <c r="C10621" s="6" t="s">
        <v>183</v>
      </c>
      <c r="D10621" s="6" t="s">
        <v>179</v>
      </c>
      <c r="E10621" s="6" t="s">
        <v>177</v>
      </c>
      <c r="F10621" s="34" t="n">
        <v>0.0880385935306549</v>
      </c>
      <c r="G10621" s="34" t="n">
        <v>0.0827178729689808</v>
      </c>
      <c r="H10621" s="34" t="n">
        <v>0.00532072056167413</v>
      </c>
      <c r="I10621" s="34" t="n">
        <v>0.0643237110759534</v>
      </c>
      <c r="J10621" s="35" t="n">
        <v>12</v>
      </c>
      <c r="K10621" s="6" t="n">
        <v>0</v>
      </c>
      <c r="L10621" s="35" t="n">
        <v>-1</v>
      </c>
      <c r="M10621" s="6" t="str">
        <f aca="false">IF(I10621&lt;=0,"Below 0%",IF(I10621&lt;=0.05,"0-5%",IF(I10621&lt;=0.1,"5-10%",IF(I10621&lt;=0.2,"10-20%",IF(I10621&lt;=0.4,"20-40%","Above 40%")))))</f>
        <v>5-10%</v>
      </c>
      <c r="N10621" s="6" t="str">
        <f aca="false">IF(AND(H10621&gt;=Summary!$B$25,I10621&gt;=Summary!$B$26,I10621&lt;=Summary!$B$27,J10621&gt;=Summary!$B$28,J10621&lt;=Summary!$B$29,F10621*J10621&gt;1),"Yes","No")</f>
        <v>No</v>
      </c>
    </row>
    <row r="10622" customFormat="false" ht="15" hidden="false" customHeight="false" outlineLevel="0" collapsed="false">
      <c r="A10622" s="6" t="s">
        <v>157</v>
      </c>
      <c r="B10622" s="45" t="n">
        <v>44877</v>
      </c>
      <c r="C10622" s="6" t="s">
        <v>194</v>
      </c>
      <c r="D10622" s="6" t="s">
        <v>206</v>
      </c>
      <c r="E10622" s="6" t="s">
        <v>187</v>
      </c>
      <c r="F10622" s="34" t="n">
        <v>0.852918326854706</v>
      </c>
      <c r="G10622" s="34" t="n">
        <v>0.855310049893086</v>
      </c>
      <c r="H10622" s="34" t="n">
        <v>-0.00239172303838042</v>
      </c>
      <c r="I10622" s="34" t="n">
        <v>-0.00279632285237308</v>
      </c>
      <c r="J10622" s="35" t="n">
        <v>1.16</v>
      </c>
      <c r="K10622" s="6" t="n">
        <v>0</v>
      </c>
      <c r="L10622" s="35" t="n">
        <v>-1</v>
      </c>
      <c r="M10622" s="6" t="str">
        <f aca="false">IF(I10622&lt;=0,"Below 0%",IF(I10622&lt;=0.05,"0-5%",IF(I10622&lt;=0.1,"5-10%",IF(I10622&lt;=0.2,"10-20%",IF(I10622&lt;=0.4,"20-40%","Above 40%")))))</f>
        <v>Below 0%</v>
      </c>
      <c r="N10622" s="6" t="str">
        <f aca="false">IF(AND(H10622&gt;=Summary!$B$25,I10622&gt;=Summary!$B$26,I10622&lt;=Summary!$B$27,J10622&gt;=Summary!$B$28,J10622&lt;=Summary!$B$29,F10622*J10622&gt;1),"Yes","No")</f>
        <v>No</v>
      </c>
    </row>
    <row r="10623" customFormat="false" ht="15" hidden="false" customHeight="false" outlineLevel="0" collapsed="false">
      <c r="A10623" s="6" t="s">
        <v>157</v>
      </c>
      <c r="B10623" s="45" t="n">
        <v>44877</v>
      </c>
      <c r="C10623" s="6" t="s">
        <v>194</v>
      </c>
      <c r="D10623" s="6" t="s">
        <v>206</v>
      </c>
      <c r="E10623" s="6" t="s">
        <v>174</v>
      </c>
      <c r="F10623" s="34" t="n">
        <v>0.0915596857666969</v>
      </c>
      <c r="G10623" s="34" t="n">
        <v>0.103349964362081</v>
      </c>
      <c r="H10623" s="34" t="n">
        <v>-0.0117902785953843</v>
      </c>
      <c r="I10623" s="34" t="n">
        <v>-0.114081109443615</v>
      </c>
      <c r="J10623" s="35" t="n">
        <v>9.6</v>
      </c>
      <c r="K10623" s="6" t="n">
        <v>0</v>
      </c>
      <c r="L10623" s="35" t="n">
        <v>-1</v>
      </c>
      <c r="M10623" s="6" t="str">
        <f aca="false">IF(I10623&lt;=0,"Below 0%",IF(I10623&lt;=0.05,"0-5%",IF(I10623&lt;=0.1,"5-10%",IF(I10623&lt;=0.2,"10-20%",IF(I10623&lt;=0.4,"20-40%","Above 40%")))))</f>
        <v>Below 0%</v>
      </c>
      <c r="N10623" s="6" t="str">
        <f aca="false">IF(AND(H10623&gt;=Summary!$B$25,I10623&gt;=Summary!$B$26,I10623&lt;=Summary!$B$27,J10623&gt;=Summary!$B$28,J10623&lt;=Summary!$B$29,F10623*J10623&gt;1),"Yes","No")</f>
        <v>No</v>
      </c>
    </row>
    <row r="10624" customFormat="false" ht="15" hidden="false" customHeight="false" outlineLevel="0" collapsed="false">
      <c r="A10624" s="6" t="s">
        <v>157</v>
      </c>
      <c r="B10624" s="45" t="n">
        <v>44877</v>
      </c>
      <c r="C10624" s="6" t="s">
        <v>194</v>
      </c>
      <c r="D10624" s="6" t="s">
        <v>206</v>
      </c>
      <c r="E10624" s="6" t="s">
        <v>177</v>
      </c>
      <c r="F10624" s="34" t="n">
        <v>0.0555220171809197</v>
      </c>
      <c r="G10624" s="34" t="n">
        <v>0.0413399857448325</v>
      </c>
      <c r="H10624" s="34" t="n">
        <v>0.0141820314360872</v>
      </c>
      <c r="I10624" s="34" t="n">
        <v>0.343058450083281</v>
      </c>
      <c r="J10624" s="35" t="n">
        <v>24</v>
      </c>
      <c r="K10624" s="6" t="n">
        <v>1</v>
      </c>
      <c r="L10624" s="35" t="n">
        <v>23</v>
      </c>
      <c r="M10624" s="6" t="str">
        <f aca="false">IF(I10624&lt;=0,"Below 0%",IF(I10624&lt;=0.05,"0-5%",IF(I10624&lt;=0.1,"5-10%",IF(I10624&lt;=0.2,"10-20%",IF(I10624&lt;=0.4,"20-40%","Above 40%")))))</f>
        <v>20-40%</v>
      </c>
      <c r="N10624" s="6" t="str">
        <f aca="false">IF(AND(H10624&gt;=Summary!$B$25,I10624&gt;=Summary!$B$26,I10624&lt;=Summary!$B$27,J10624&gt;=Summary!$B$28,J10624&lt;=Summary!$B$29,F10624*J10624&gt;1),"Yes","No")</f>
        <v>No</v>
      </c>
    </row>
    <row r="10625" customFormat="false" ht="15" hidden="false" customHeight="false" outlineLevel="0" collapsed="false">
      <c r="A10625" s="6" t="s">
        <v>157</v>
      </c>
      <c r="B10625" s="45" t="n">
        <v>44877</v>
      </c>
      <c r="C10625" s="6" t="s">
        <v>188</v>
      </c>
      <c r="D10625" s="6" t="s">
        <v>190</v>
      </c>
      <c r="E10625" s="6" t="s">
        <v>187</v>
      </c>
      <c r="F10625" s="34" t="n">
        <v>0.493740409612656</v>
      </c>
      <c r="G10625" s="34" t="n">
        <v>0.413370757846389</v>
      </c>
      <c r="H10625" s="34" t="n">
        <v>0.0803696517662663</v>
      </c>
      <c r="I10625" s="34" t="n">
        <v>0.194425102019752</v>
      </c>
      <c r="J10625" s="35" t="n">
        <v>2.42</v>
      </c>
      <c r="K10625" s="6" t="n">
        <v>1</v>
      </c>
      <c r="L10625" s="35" t="n">
        <v>1.42</v>
      </c>
      <c r="M10625" s="6" t="str">
        <f aca="false">IF(I10625&lt;=0,"Below 0%",IF(I10625&lt;=0.05,"0-5%",IF(I10625&lt;=0.1,"5-10%",IF(I10625&lt;=0.2,"10-20%",IF(I10625&lt;=0.4,"20-40%","Above 40%")))))</f>
        <v>10-20%</v>
      </c>
      <c r="N10625" s="6" t="str">
        <f aca="false">IF(AND(H10625&gt;=Summary!$B$25,I10625&gt;=Summary!$B$26,I10625&lt;=Summary!$B$27,J10625&gt;=Summary!$B$28,J10625&lt;=Summary!$B$29,F10625*J10625&gt;1),"Yes","No")</f>
        <v>Yes</v>
      </c>
    </row>
    <row r="10626" customFormat="false" ht="15" hidden="false" customHeight="false" outlineLevel="0" collapsed="false">
      <c r="A10626" s="6" t="s">
        <v>157</v>
      </c>
      <c r="B10626" s="45" t="n">
        <v>44877</v>
      </c>
      <c r="C10626" s="6" t="s">
        <v>188</v>
      </c>
      <c r="D10626" s="6" t="s">
        <v>190</v>
      </c>
      <c r="E10626" s="6" t="s">
        <v>174</v>
      </c>
      <c r="F10626" s="34" t="n">
        <v>0.213540270924568</v>
      </c>
      <c r="G10626" s="34" t="n">
        <v>0.277877009441184</v>
      </c>
      <c r="H10626" s="34" t="n">
        <v>-0.0643367385166158</v>
      </c>
      <c r="I10626" s="34" t="n">
        <v>-0.231529548435829</v>
      </c>
      <c r="J10626" s="35" t="n">
        <v>3.6</v>
      </c>
      <c r="K10626" s="6" t="n">
        <v>0</v>
      </c>
      <c r="L10626" s="35" t="n">
        <v>-1</v>
      </c>
      <c r="M10626" s="6" t="str">
        <f aca="false">IF(I10626&lt;=0,"Below 0%",IF(I10626&lt;=0.05,"0-5%",IF(I10626&lt;=0.1,"5-10%",IF(I10626&lt;=0.2,"10-20%",IF(I10626&lt;=0.4,"20-40%","Above 40%")))))</f>
        <v>Below 0%</v>
      </c>
      <c r="N10626" s="6" t="str">
        <f aca="false">IF(AND(H10626&gt;=Summary!$B$25,I10626&gt;=Summary!$B$26,I10626&lt;=Summary!$B$27,J10626&gt;=Summary!$B$28,J10626&lt;=Summary!$B$29,F10626*J10626&gt;1),"Yes","No")</f>
        <v>No</v>
      </c>
    </row>
    <row r="10627" customFormat="false" ht="15" hidden="false" customHeight="false" outlineLevel="0" collapsed="false">
      <c r="A10627" s="6" t="s">
        <v>157</v>
      </c>
      <c r="B10627" s="45" t="n">
        <v>44877</v>
      </c>
      <c r="C10627" s="6" t="s">
        <v>188</v>
      </c>
      <c r="D10627" s="6" t="s">
        <v>190</v>
      </c>
      <c r="E10627" s="6" t="s">
        <v>177</v>
      </c>
      <c r="F10627" s="34" t="n">
        <v>0.292719274759293</v>
      </c>
      <c r="G10627" s="34" t="n">
        <v>0.308752232712427</v>
      </c>
      <c r="H10627" s="34" t="n">
        <v>-0.016032957953134</v>
      </c>
      <c r="I10627" s="34" t="n">
        <v>-0.0519282332382911</v>
      </c>
      <c r="J10627" s="35" t="n">
        <v>3.24</v>
      </c>
      <c r="K10627" s="6" t="n">
        <v>0</v>
      </c>
      <c r="L10627" s="35" t="n">
        <v>-1</v>
      </c>
      <c r="M10627" s="6" t="str">
        <f aca="false">IF(I10627&lt;=0,"Below 0%",IF(I10627&lt;=0.05,"0-5%",IF(I10627&lt;=0.1,"5-10%",IF(I10627&lt;=0.2,"10-20%",IF(I10627&lt;=0.4,"20-40%","Above 40%")))))</f>
        <v>Below 0%</v>
      </c>
      <c r="N10627" s="6" t="str">
        <f aca="false">IF(AND(H10627&gt;=Summary!$B$25,I10627&gt;=Summary!$B$26,I10627&lt;=Summary!$B$27,J10627&gt;=Summary!$B$28,J10627&lt;=Summary!$B$29,F10627*J10627&gt;1),"Yes","No")</f>
        <v>No</v>
      </c>
    </row>
    <row r="10628" customFormat="false" ht="15" hidden="false" customHeight="false" outlineLevel="0" collapsed="false">
      <c r="A10628" s="6" t="s">
        <v>157</v>
      </c>
      <c r="B10628" s="45" t="n">
        <v>44877</v>
      </c>
      <c r="C10628" s="6" t="s">
        <v>207</v>
      </c>
      <c r="D10628" s="6" t="s">
        <v>180</v>
      </c>
      <c r="E10628" s="6" t="s">
        <v>187</v>
      </c>
      <c r="F10628" s="34" t="n">
        <v>0.378056675195694</v>
      </c>
      <c r="G10628" s="34" t="n">
        <v>0.306359375671841</v>
      </c>
      <c r="H10628" s="34" t="n">
        <v>0.0716972995238532</v>
      </c>
      <c r="I10628" s="34" t="n">
        <v>0.234030048424738</v>
      </c>
      <c r="J10628" s="35" t="n">
        <v>3.27</v>
      </c>
      <c r="K10628" s="6" t="n">
        <v>1</v>
      </c>
      <c r="L10628" s="35" t="n">
        <v>2.27</v>
      </c>
      <c r="M10628" s="6" t="str">
        <f aca="false">IF(I10628&lt;=0,"Below 0%",IF(I10628&lt;=0.05,"0-5%",IF(I10628&lt;=0.1,"5-10%",IF(I10628&lt;=0.2,"10-20%",IF(I10628&lt;=0.4,"20-40%","Above 40%")))))</f>
        <v>20-40%</v>
      </c>
      <c r="N10628" s="6" t="str">
        <f aca="false">IF(AND(H10628&gt;=Summary!$B$25,I10628&gt;=Summary!$B$26,I10628&lt;=Summary!$B$27,J10628&gt;=Summary!$B$28,J10628&lt;=Summary!$B$29,F10628*J10628&gt;1),"Yes","No")</f>
        <v>Yes</v>
      </c>
    </row>
    <row r="10629" customFormat="false" ht="15" hidden="false" customHeight="false" outlineLevel="0" collapsed="false">
      <c r="A10629" s="6" t="s">
        <v>157</v>
      </c>
      <c r="B10629" s="45" t="n">
        <v>44877</v>
      </c>
      <c r="C10629" s="6" t="s">
        <v>207</v>
      </c>
      <c r="D10629" s="6" t="s">
        <v>180</v>
      </c>
      <c r="E10629" s="6" t="s">
        <v>174</v>
      </c>
      <c r="F10629" s="34" t="n">
        <v>0.340080499649048</v>
      </c>
      <c r="G10629" s="34" t="n">
        <v>0.292922560949392</v>
      </c>
      <c r="H10629" s="34" t="n">
        <v>0.0471579386996563</v>
      </c>
      <c r="I10629" s="34" t="n">
        <v>0.160991145737674</v>
      </c>
      <c r="J10629" s="35" t="n">
        <v>3.42</v>
      </c>
      <c r="K10629" s="6" t="n">
        <v>0</v>
      </c>
      <c r="L10629" s="35" t="n">
        <v>-1</v>
      </c>
      <c r="M10629" s="6" t="str">
        <f aca="false">IF(I10629&lt;=0,"Below 0%",IF(I10629&lt;=0.05,"0-5%",IF(I10629&lt;=0.1,"5-10%",IF(I10629&lt;=0.2,"10-20%",IF(I10629&lt;=0.4,"20-40%","Above 40%")))))</f>
        <v>10-20%</v>
      </c>
      <c r="N10629" s="6" t="str">
        <f aca="false">IF(AND(H10629&gt;=Summary!$B$25,I10629&gt;=Summary!$B$26,I10629&lt;=Summary!$B$27,J10629&gt;=Summary!$B$28,J10629&lt;=Summary!$B$29,F10629*J10629&gt;1),"Yes","No")</f>
        <v>Yes</v>
      </c>
    </row>
    <row r="10630" customFormat="false" ht="15" hidden="false" customHeight="false" outlineLevel="0" collapsed="false">
      <c r="A10630" s="6" t="s">
        <v>157</v>
      </c>
      <c r="B10630" s="45" t="n">
        <v>44877</v>
      </c>
      <c r="C10630" s="6" t="s">
        <v>207</v>
      </c>
      <c r="D10630" s="6" t="s">
        <v>180</v>
      </c>
      <c r="E10630" s="6" t="s">
        <v>177</v>
      </c>
      <c r="F10630" s="34" t="n">
        <v>0.281862825155258</v>
      </c>
      <c r="G10630" s="34" t="n">
        <v>0.400718063378768</v>
      </c>
      <c r="H10630" s="34" t="n">
        <v>-0.11885523822351</v>
      </c>
      <c r="I10630" s="34" t="n">
        <v>-0.296605641436146</v>
      </c>
      <c r="J10630" s="35" t="n">
        <v>2.5</v>
      </c>
      <c r="K10630" s="6" t="n">
        <v>0</v>
      </c>
      <c r="L10630" s="35" t="n">
        <v>-1</v>
      </c>
      <c r="M10630" s="6" t="str">
        <f aca="false">IF(I10630&lt;=0,"Below 0%",IF(I10630&lt;=0.05,"0-5%",IF(I10630&lt;=0.1,"5-10%",IF(I10630&lt;=0.2,"10-20%",IF(I10630&lt;=0.4,"20-40%","Above 40%")))))</f>
        <v>Below 0%</v>
      </c>
      <c r="N10630" s="6" t="str">
        <f aca="false">IF(AND(H10630&gt;=Summary!$B$25,I10630&gt;=Summary!$B$26,I10630&lt;=Summary!$B$27,J10630&gt;=Summary!$B$28,J10630&lt;=Summary!$B$29,F10630*J10630&gt;1),"Yes","No")</f>
        <v>No</v>
      </c>
    </row>
    <row r="10631" customFormat="false" ht="15" hidden="false" customHeight="false" outlineLevel="0" collapsed="false">
      <c r="A10631" s="6" t="s">
        <v>157</v>
      </c>
      <c r="B10631" s="45" t="n">
        <v>44877</v>
      </c>
      <c r="C10631" s="6" t="s">
        <v>181</v>
      </c>
      <c r="D10631" s="6" t="s">
        <v>205</v>
      </c>
      <c r="E10631" s="6" t="s">
        <v>187</v>
      </c>
      <c r="F10631" s="34" t="n">
        <v>0.758682012557983</v>
      </c>
      <c r="G10631" s="34" t="n">
        <v>0.596350034819691</v>
      </c>
      <c r="H10631" s="34" t="n">
        <v>0.162331977738292</v>
      </c>
      <c r="I10631" s="34" t="n">
        <v>0.272209219854198</v>
      </c>
      <c r="J10631" s="35" t="n">
        <v>1.68</v>
      </c>
      <c r="K10631" s="6" t="n">
        <v>1</v>
      </c>
      <c r="L10631" s="35" t="n">
        <v>0.68</v>
      </c>
      <c r="M10631" s="6" t="str">
        <f aca="false">IF(I10631&lt;=0,"Below 0%",IF(I10631&lt;=0.05,"0-5%",IF(I10631&lt;=0.1,"5-10%",IF(I10631&lt;=0.2,"10-20%",IF(I10631&lt;=0.4,"20-40%","Above 40%")))))</f>
        <v>20-40%</v>
      </c>
      <c r="N10631" s="6" t="str">
        <f aca="false">IF(AND(H10631&gt;=Summary!$B$25,I10631&gt;=Summary!$B$26,I10631&lt;=Summary!$B$27,J10631&gt;=Summary!$B$28,J10631&lt;=Summary!$B$29,F10631*J10631&gt;1),"Yes","No")</f>
        <v>No</v>
      </c>
    </row>
    <row r="10632" customFormat="false" ht="15" hidden="false" customHeight="false" outlineLevel="0" collapsed="false">
      <c r="A10632" s="6" t="s">
        <v>157</v>
      </c>
      <c r="B10632" s="45" t="n">
        <v>44877</v>
      </c>
      <c r="C10632" s="6" t="s">
        <v>181</v>
      </c>
      <c r="D10632" s="6" t="s">
        <v>205</v>
      </c>
      <c r="E10632" s="6" t="s">
        <v>174</v>
      </c>
      <c r="F10632" s="34" t="n">
        <v>0.165818199515343</v>
      </c>
      <c r="G10632" s="34" t="n">
        <v>0.223133197883537</v>
      </c>
      <c r="H10632" s="34" t="n">
        <v>-0.0573149983681944</v>
      </c>
      <c r="I10632" s="34" t="n">
        <v>-0.256864504752491</v>
      </c>
      <c r="J10632" s="35" t="n">
        <v>4.49</v>
      </c>
      <c r="K10632" s="6" t="n">
        <v>0</v>
      </c>
      <c r="L10632" s="35" t="n">
        <v>-1</v>
      </c>
      <c r="M10632" s="6" t="str">
        <f aca="false">IF(I10632&lt;=0,"Below 0%",IF(I10632&lt;=0.05,"0-5%",IF(I10632&lt;=0.1,"5-10%",IF(I10632&lt;=0.2,"10-20%",IF(I10632&lt;=0.4,"20-40%","Above 40%")))))</f>
        <v>Below 0%</v>
      </c>
      <c r="N10632" s="6" t="str">
        <f aca="false">IF(AND(H10632&gt;=Summary!$B$25,I10632&gt;=Summary!$B$26,I10632&lt;=Summary!$B$27,J10632&gt;=Summary!$B$28,J10632&lt;=Summary!$B$29,F10632*J10632&gt;1),"Yes","No")</f>
        <v>No</v>
      </c>
    </row>
    <row r="10633" customFormat="false" ht="15" hidden="false" customHeight="false" outlineLevel="0" collapsed="false">
      <c r="A10633" s="6" t="s">
        <v>157</v>
      </c>
      <c r="B10633" s="45" t="n">
        <v>44877</v>
      </c>
      <c r="C10633" s="6" t="s">
        <v>181</v>
      </c>
      <c r="D10633" s="6" t="s">
        <v>205</v>
      </c>
      <c r="E10633" s="6" t="s">
        <v>177</v>
      </c>
      <c r="F10633" s="34" t="n">
        <v>0.0754998177289963</v>
      </c>
      <c r="G10633" s="34" t="n">
        <v>0.180516767296772</v>
      </c>
      <c r="H10633" s="34" t="n">
        <v>-0.105016949567775</v>
      </c>
      <c r="I10633" s="34" t="n">
        <v>-0.5817573134086</v>
      </c>
      <c r="J10633" s="35" t="n">
        <v>5.55</v>
      </c>
      <c r="K10633" s="6" t="n">
        <v>0</v>
      </c>
      <c r="L10633" s="35" t="n">
        <v>-1</v>
      </c>
      <c r="M10633" s="6" t="str">
        <f aca="false">IF(I10633&lt;=0,"Below 0%",IF(I10633&lt;=0.05,"0-5%",IF(I10633&lt;=0.1,"5-10%",IF(I10633&lt;=0.2,"10-20%",IF(I10633&lt;=0.4,"20-40%","Above 40%")))))</f>
        <v>Below 0%</v>
      </c>
      <c r="N10633" s="6" t="str">
        <f aca="false">IF(AND(H10633&gt;=Summary!$B$25,I10633&gt;=Summary!$B$26,I10633&lt;=Summary!$B$27,J10633&gt;=Summary!$B$28,J10633&lt;=Summary!$B$29,F10633*J10633&gt;1),"Yes","No")</f>
        <v>No</v>
      </c>
    </row>
    <row r="10634" customFormat="false" ht="15" hidden="false" customHeight="false" outlineLevel="0" collapsed="false">
      <c r="A10634" s="6" t="s">
        <v>157</v>
      </c>
      <c r="B10634" s="45" t="n">
        <v>44877</v>
      </c>
      <c r="C10634" s="6" t="s">
        <v>189</v>
      </c>
      <c r="D10634" s="6" t="s">
        <v>195</v>
      </c>
      <c r="E10634" s="6" t="s">
        <v>187</v>
      </c>
      <c r="F10634" s="34" t="n">
        <v>0.376728475093842</v>
      </c>
      <c r="G10634" s="34" t="n">
        <v>0.464643335735113</v>
      </c>
      <c r="H10634" s="34" t="n">
        <v>-0.0879148606412714</v>
      </c>
      <c r="I10634" s="34" t="n">
        <v>-0.189209343769412</v>
      </c>
      <c r="J10634" s="35" t="n">
        <v>2.14</v>
      </c>
      <c r="K10634" s="6" t="n">
        <v>0</v>
      </c>
      <c r="L10634" s="35" t="n">
        <v>-1</v>
      </c>
      <c r="M10634" s="6" t="str">
        <f aca="false">IF(I10634&lt;=0,"Below 0%",IF(I10634&lt;=0.05,"0-5%",IF(I10634&lt;=0.1,"5-10%",IF(I10634&lt;=0.2,"10-20%",IF(I10634&lt;=0.4,"20-40%","Above 40%")))))</f>
        <v>Below 0%</v>
      </c>
      <c r="N10634" s="6" t="str">
        <f aca="false">IF(AND(H10634&gt;=Summary!$B$25,I10634&gt;=Summary!$B$26,I10634&lt;=Summary!$B$27,J10634&gt;=Summary!$B$28,J10634&lt;=Summary!$B$29,F10634*J10634&gt;1),"Yes","No")</f>
        <v>No</v>
      </c>
    </row>
    <row r="10635" customFormat="false" ht="15" hidden="false" customHeight="false" outlineLevel="0" collapsed="false">
      <c r="A10635" s="6" t="s">
        <v>157</v>
      </c>
      <c r="B10635" s="45" t="n">
        <v>44877</v>
      </c>
      <c r="C10635" s="6" t="s">
        <v>189</v>
      </c>
      <c r="D10635" s="6" t="s">
        <v>195</v>
      </c>
      <c r="E10635" s="6" t="s">
        <v>174</v>
      </c>
      <c r="F10635" s="34" t="n">
        <v>0.269100397825241</v>
      </c>
      <c r="G10635" s="34" t="n">
        <v>0.270200200672049</v>
      </c>
      <c r="H10635" s="34" t="n">
        <v>-0.00109980284680827</v>
      </c>
      <c r="I10635" s="34" t="n">
        <v>-0.00407032579573519</v>
      </c>
      <c r="J10635" s="35" t="n">
        <v>3.68</v>
      </c>
      <c r="K10635" s="6" t="n">
        <v>0</v>
      </c>
      <c r="L10635" s="35" t="n">
        <v>-1</v>
      </c>
      <c r="M10635" s="6" t="str">
        <f aca="false">IF(I10635&lt;=0,"Below 0%",IF(I10635&lt;=0.05,"0-5%",IF(I10635&lt;=0.1,"5-10%",IF(I10635&lt;=0.2,"10-20%",IF(I10635&lt;=0.4,"20-40%","Above 40%")))))</f>
        <v>Below 0%</v>
      </c>
      <c r="N10635" s="6" t="str">
        <f aca="false">IF(AND(H10635&gt;=Summary!$B$25,I10635&gt;=Summary!$B$26,I10635&lt;=Summary!$B$27,J10635&gt;=Summary!$B$28,J10635&lt;=Summary!$B$29,F10635*J10635&gt;1),"Yes","No")</f>
        <v>No</v>
      </c>
    </row>
    <row r="10636" customFormat="false" ht="15" hidden="false" customHeight="false" outlineLevel="0" collapsed="false">
      <c r="A10636" s="6" t="s">
        <v>157</v>
      </c>
      <c r="B10636" s="45" t="n">
        <v>44877</v>
      </c>
      <c r="C10636" s="6" t="s">
        <v>189</v>
      </c>
      <c r="D10636" s="6" t="s">
        <v>195</v>
      </c>
      <c r="E10636" s="6" t="s">
        <v>177</v>
      </c>
      <c r="F10636" s="34" t="n">
        <v>0.354171127080917</v>
      </c>
      <c r="G10636" s="34" t="n">
        <v>0.265156463592838</v>
      </c>
      <c r="H10636" s="34" t="n">
        <v>0.0890146634880796</v>
      </c>
      <c r="I10636" s="34" t="n">
        <v>0.335706179973672</v>
      </c>
      <c r="J10636" s="35" t="n">
        <v>3.75</v>
      </c>
      <c r="K10636" s="6" t="n">
        <v>1</v>
      </c>
      <c r="L10636" s="35" t="n">
        <v>2.75</v>
      </c>
      <c r="M10636" s="6" t="str">
        <f aca="false">IF(I10636&lt;=0,"Below 0%",IF(I10636&lt;=0.05,"0-5%",IF(I10636&lt;=0.1,"5-10%",IF(I10636&lt;=0.2,"10-20%",IF(I10636&lt;=0.4,"20-40%","Above 40%")))))</f>
        <v>20-40%</v>
      </c>
      <c r="N10636" s="6" t="str">
        <f aca="false">IF(AND(H10636&gt;=Summary!$B$25,I10636&gt;=Summary!$B$26,I10636&lt;=Summary!$B$27,J10636&gt;=Summary!$B$28,J10636&lt;=Summary!$B$29,F10636*J10636&gt;1),"Yes","No")</f>
        <v>Yes</v>
      </c>
    </row>
    <row r="10637" customFormat="false" ht="15" hidden="false" customHeight="false" outlineLevel="0" collapsed="false">
      <c r="A10637" s="6" t="s">
        <v>157</v>
      </c>
      <c r="B10637" s="45" t="n">
        <v>44877</v>
      </c>
      <c r="C10637" s="6" t="s">
        <v>203</v>
      </c>
      <c r="D10637" s="6" t="s">
        <v>185</v>
      </c>
      <c r="E10637" s="6" t="s">
        <v>187</v>
      </c>
      <c r="F10637" s="34" t="n">
        <v>0.137948200106621</v>
      </c>
      <c r="G10637" s="34" t="n">
        <v>0.152624820017901</v>
      </c>
      <c r="H10637" s="34" t="n">
        <v>-0.0146766199112802</v>
      </c>
      <c r="I10637" s="34" t="n">
        <v>-0.0961614232177884</v>
      </c>
      <c r="J10637" s="35" t="n">
        <v>6.5</v>
      </c>
      <c r="K10637" s="6" t="n">
        <v>0</v>
      </c>
      <c r="L10637" s="35" t="n">
        <v>-1</v>
      </c>
      <c r="M10637" s="6" t="str">
        <f aca="false">IF(I10637&lt;=0,"Below 0%",IF(I10637&lt;=0.05,"0-5%",IF(I10637&lt;=0.1,"5-10%",IF(I10637&lt;=0.2,"10-20%",IF(I10637&lt;=0.4,"20-40%","Above 40%")))))</f>
        <v>Below 0%</v>
      </c>
      <c r="N10637" s="6" t="str">
        <f aca="false">IF(AND(H10637&gt;=Summary!$B$25,I10637&gt;=Summary!$B$26,I10637&lt;=Summary!$B$27,J10637&gt;=Summary!$B$28,J10637&lt;=Summary!$B$29,F10637*J10637&gt;1),"Yes","No")</f>
        <v>No</v>
      </c>
    </row>
    <row r="10638" customFormat="false" ht="15" hidden="false" customHeight="false" outlineLevel="0" collapsed="false">
      <c r="A10638" s="6" t="s">
        <v>157</v>
      </c>
      <c r="B10638" s="45" t="n">
        <v>44877</v>
      </c>
      <c r="C10638" s="6" t="s">
        <v>203</v>
      </c>
      <c r="D10638" s="6" t="s">
        <v>185</v>
      </c>
      <c r="E10638" s="6" t="s">
        <v>174</v>
      </c>
      <c r="F10638" s="34" t="n">
        <v>0.153633624315262</v>
      </c>
      <c r="G10638" s="34" t="n">
        <v>0.223437236512693</v>
      </c>
      <c r="H10638" s="34" t="n">
        <v>-0.069803612197431</v>
      </c>
      <c r="I10638" s="34" t="n">
        <v>-0.312408143275016</v>
      </c>
      <c r="J10638" s="35" t="n">
        <v>4.44</v>
      </c>
      <c r="K10638" s="6" t="n">
        <v>0</v>
      </c>
      <c r="L10638" s="35" t="n">
        <v>-1</v>
      </c>
      <c r="M10638" s="6" t="str">
        <f aca="false">IF(I10638&lt;=0,"Below 0%",IF(I10638&lt;=0.05,"0-5%",IF(I10638&lt;=0.1,"5-10%",IF(I10638&lt;=0.2,"10-20%",IF(I10638&lt;=0.4,"20-40%","Above 40%")))))</f>
        <v>Below 0%</v>
      </c>
      <c r="N10638" s="6" t="str">
        <f aca="false">IF(AND(H10638&gt;=Summary!$B$25,I10638&gt;=Summary!$B$26,I10638&lt;=Summary!$B$27,J10638&gt;=Summary!$B$28,J10638&lt;=Summary!$B$29,F10638*J10638&gt;1),"Yes","No")</f>
        <v>No</v>
      </c>
    </row>
    <row r="10639" customFormat="false" ht="15" hidden="false" customHeight="false" outlineLevel="0" collapsed="false">
      <c r="A10639" s="6" t="s">
        <v>157</v>
      </c>
      <c r="B10639" s="45" t="n">
        <v>44877</v>
      </c>
      <c r="C10639" s="6" t="s">
        <v>203</v>
      </c>
      <c r="D10639" s="6" t="s">
        <v>185</v>
      </c>
      <c r="E10639" s="6" t="s">
        <v>177</v>
      </c>
      <c r="F10639" s="34" t="n">
        <v>0.708418190479279</v>
      </c>
      <c r="G10639" s="34" t="n">
        <v>0.623937943469406</v>
      </c>
      <c r="H10639" s="34" t="n">
        <v>0.0844802470098722</v>
      </c>
      <c r="I10639" s="34" t="n">
        <v>0.135398476553806</v>
      </c>
      <c r="J10639" s="35" t="n">
        <v>1.59</v>
      </c>
      <c r="K10639" s="6" t="n">
        <v>1</v>
      </c>
      <c r="L10639" s="35" t="n">
        <v>0.59</v>
      </c>
      <c r="M10639" s="6" t="str">
        <f aca="false">IF(I10639&lt;=0,"Below 0%",IF(I10639&lt;=0.05,"0-5%",IF(I10639&lt;=0.1,"5-10%",IF(I10639&lt;=0.2,"10-20%",IF(I10639&lt;=0.4,"20-40%","Above 40%")))))</f>
        <v>10-20%</v>
      </c>
      <c r="N10639" s="6" t="str">
        <f aca="false">IF(AND(H10639&gt;=Summary!$B$25,I10639&gt;=Summary!$B$26,I10639&lt;=Summary!$B$27,J10639&gt;=Summary!$B$28,J10639&lt;=Summary!$B$29,F10639*J10639&gt;1),"Yes","No")</f>
        <v>No</v>
      </c>
    </row>
    <row r="10640" customFormat="false" ht="15" hidden="false" customHeight="false" outlineLevel="0" collapsed="false">
      <c r="A10640" s="6" t="s">
        <v>157</v>
      </c>
      <c r="B10640" s="45" t="n">
        <v>44878</v>
      </c>
      <c r="C10640" s="6" t="s">
        <v>201</v>
      </c>
      <c r="D10640" s="6" t="s">
        <v>182</v>
      </c>
      <c r="E10640" s="6" t="s">
        <v>187</v>
      </c>
      <c r="F10640" s="34" t="n">
        <v>0.491690069437027</v>
      </c>
      <c r="G10640" s="34" t="n">
        <v>0.52008185455545</v>
      </c>
      <c r="H10640" s="34" t="n">
        <v>-0.0283917851184233</v>
      </c>
      <c r="I10640" s="34" t="n">
        <v>-0.05459099345562</v>
      </c>
      <c r="J10640" s="35" t="n">
        <v>1.9</v>
      </c>
      <c r="K10640" s="6" t="n">
        <v>0</v>
      </c>
      <c r="L10640" s="35" t="n">
        <v>-1</v>
      </c>
      <c r="M10640" s="6" t="str">
        <f aca="false">IF(I10640&lt;=0,"Below 0%",IF(I10640&lt;=0.05,"0-5%",IF(I10640&lt;=0.1,"5-10%",IF(I10640&lt;=0.2,"10-20%",IF(I10640&lt;=0.4,"20-40%","Above 40%")))))</f>
        <v>Below 0%</v>
      </c>
      <c r="N10640" s="6" t="str">
        <f aca="false">IF(AND(H10640&gt;=Summary!$B$25,I10640&gt;=Summary!$B$26,I10640&lt;=Summary!$B$27,J10640&gt;=Summary!$B$28,J10640&lt;=Summary!$B$29,F10640*J10640&gt;1),"Yes","No")</f>
        <v>No</v>
      </c>
    </row>
    <row r="10641" customFormat="false" ht="15" hidden="false" customHeight="false" outlineLevel="0" collapsed="false">
      <c r="A10641" s="6" t="s">
        <v>157</v>
      </c>
      <c r="B10641" s="45" t="n">
        <v>44878</v>
      </c>
      <c r="C10641" s="6" t="s">
        <v>201</v>
      </c>
      <c r="D10641" s="6" t="s">
        <v>182</v>
      </c>
      <c r="E10641" s="6" t="s">
        <v>174</v>
      </c>
      <c r="F10641" s="34" t="n">
        <v>0.270515561103821</v>
      </c>
      <c r="G10641" s="34" t="n">
        <v>0.255337344613787</v>
      </c>
      <c r="H10641" s="34" t="n">
        <v>0.0151782164900338</v>
      </c>
      <c r="I10641" s="34" t="n">
        <v>0.0594437782416504</v>
      </c>
      <c r="J10641" s="35" t="n">
        <v>3.87</v>
      </c>
      <c r="K10641" s="6" t="n">
        <v>0</v>
      </c>
      <c r="L10641" s="35" t="n">
        <v>-1</v>
      </c>
      <c r="M10641" s="6" t="str">
        <f aca="false">IF(I10641&lt;=0,"Below 0%",IF(I10641&lt;=0.05,"0-5%",IF(I10641&lt;=0.1,"5-10%",IF(I10641&lt;=0.2,"10-20%",IF(I10641&lt;=0.4,"20-40%","Above 40%")))))</f>
        <v>5-10%</v>
      </c>
      <c r="N10641" s="6" t="str">
        <f aca="false">IF(AND(H10641&gt;=Summary!$B$25,I10641&gt;=Summary!$B$26,I10641&lt;=Summary!$B$27,J10641&gt;=Summary!$B$28,J10641&lt;=Summary!$B$29,F10641*J10641&gt;1),"Yes","No")</f>
        <v>No</v>
      </c>
    </row>
    <row r="10642" customFormat="false" ht="15" hidden="false" customHeight="false" outlineLevel="0" collapsed="false">
      <c r="A10642" s="6" t="s">
        <v>157</v>
      </c>
      <c r="B10642" s="45" t="n">
        <v>44878</v>
      </c>
      <c r="C10642" s="6" t="s">
        <v>201</v>
      </c>
      <c r="D10642" s="6" t="s">
        <v>182</v>
      </c>
      <c r="E10642" s="6" t="s">
        <v>177</v>
      </c>
      <c r="F10642" s="34" t="n">
        <v>0.237794369459152</v>
      </c>
      <c r="G10642" s="34" t="n">
        <v>0.224580800830763</v>
      </c>
      <c r="H10642" s="34" t="n">
        <v>0.0132135686283896</v>
      </c>
      <c r="I10642" s="34" t="n">
        <v>0.0588365905701214</v>
      </c>
      <c r="J10642" s="35" t="n">
        <v>4.4</v>
      </c>
      <c r="K10642" s="6" t="n">
        <v>1</v>
      </c>
      <c r="L10642" s="35" t="n">
        <v>3.4</v>
      </c>
      <c r="M10642" s="6" t="str">
        <f aca="false">IF(I10642&lt;=0,"Below 0%",IF(I10642&lt;=0.05,"0-5%",IF(I10642&lt;=0.1,"5-10%",IF(I10642&lt;=0.2,"10-20%",IF(I10642&lt;=0.4,"20-40%","Above 40%")))))</f>
        <v>5-10%</v>
      </c>
      <c r="N10642" s="6" t="str">
        <f aca="false">IF(AND(H10642&gt;=Summary!$B$25,I10642&gt;=Summary!$B$26,I10642&lt;=Summary!$B$27,J10642&gt;=Summary!$B$28,J10642&lt;=Summary!$B$29,F10642*J10642&gt;1),"Yes","No")</f>
        <v>No</v>
      </c>
    </row>
    <row r="10643" customFormat="false" ht="15" hidden="false" customHeight="false" outlineLevel="0" collapsed="false">
      <c r="A10643" s="6" t="s">
        <v>157</v>
      </c>
      <c r="B10643" s="45" t="n">
        <v>44878</v>
      </c>
      <c r="C10643" s="6" t="s">
        <v>184</v>
      </c>
      <c r="D10643" s="6" t="s">
        <v>176</v>
      </c>
      <c r="E10643" s="6" t="s">
        <v>187</v>
      </c>
      <c r="F10643" s="34" t="n">
        <v>0.239884316921234</v>
      </c>
      <c r="G10643" s="34" t="n">
        <v>0.242570836212854</v>
      </c>
      <c r="H10643" s="34" t="n">
        <v>-0.00268651929162</v>
      </c>
      <c r="I10643" s="34" t="n">
        <v>-0.0110751949144563</v>
      </c>
      <c r="J10643" s="35" t="n">
        <v>4.11</v>
      </c>
      <c r="K10643" s="6" t="n">
        <v>0</v>
      </c>
      <c r="L10643" s="35" t="n">
        <v>-1</v>
      </c>
      <c r="M10643" s="6" t="str">
        <f aca="false">IF(I10643&lt;=0,"Below 0%",IF(I10643&lt;=0.05,"0-5%",IF(I10643&lt;=0.1,"5-10%",IF(I10643&lt;=0.2,"10-20%",IF(I10643&lt;=0.4,"20-40%","Above 40%")))))</f>
        <v>Below 0%</v>
      </c>
      <c r="N10643" s="6" t="str">
        <f aca="false">IF(AND(H10643&gt;=Summary!$B$25,I10643&gt;=Summary!$B$26,I10643&lt;=Summary!$B$27,J10643&gt;=Summary!$B$28,J10643&lt;=Summary!$B$29,F10643*J10643&gt;1),"Yes","No")</f>
        <v>No</v>
      </c>
    </row>
    <row r="10644" customFormat="false" ht="15" hidden="false" customHeight="false" outlineLevel="0" collapsed="false">
      <c r="A10644" s="6" t="s">
        <v>157</v>
      </c>
      <c r="B10644" s="45" t="n">
        <v>44878</v>
      </c>
      <c r="C10644" s="6" t="s">
        <v>184</v>
      </c>
      <c r="D10644" s="6" t="s">
        <v>176</v>
      </c>
      <c r="E10644" s="6" t="s">
        <v>174</v>
      </c>
      <c r="F10644" s="34" t="n">
        <v>0.267861157655716</v>
      </c>
      <c r="G10644" s="34" t="n">
        <v>0.246164478230822</v>
      </c>
      <c r="H10644" s="34" t="n">
        <v>0.0216966794248936</v>
      </c>
      <c r="I10644" s="34" t="n">
        <v>0.0881389531943317</v>
      </c>
      <c r="J10644" s="35" t="n">
        <v>4.05</v>
      </c>
      <c r="K10644" s="6" t="n">
        <v>0</v>
      </c>
      <c r="L10644" s="35" t="n">
        <v>-1</v>
      </c>
      <c r="M10644" s="6" t="str">
        <f aca="false">IF(I10644&lt;=0,"Below 0%",IF(I10644&lt;=0.05,"0-5%",IF(I10644&lt;=0.1,"5-10%",IF(I10644&lt;=0.2,"10-20%",IF(I10644&lt;=0.4,"20-40%","Above 40%")))))</f>
        <v>5-10%</v>
      </c>
      <c r="N10644" s="6" t="str">
        <f aca="false">IF(AND(H10644&gt;=Summary!$B$25,I10644&gt;=Summary!$B$26,I10644&lt;=Summary!$B$27,J10644&gt;=Summary!$B$28,J10644&lt;=Summary!$B$29,F10644*J10644&gt;1),"Yes","No")</f>
        <v>No</v>
      </c>
    </row>
    <row r="10645" customFormat="false" ht="15" hidden="false" customHeight="false" outlineLevel="0" collapsed="false">
      <c r="A10645" s="6" t="s">
        <v>157</v>
      </c>
      <c r="B10645" s="45" t="n">
        <v>44878</v>
      </c>
      <c r="C10645" s="6" t="s">
        <v>184</v>
      </c>
      <c r="D10645" s="6" t="s">
        <v>176</v>
      </c>
      <c r="E10645" s="6" t="s">
        <v>177</v>
      </c>
      <c r="F10645" s="34" t="n">
        <v>0.49225452542305</v>
      </c>
      <c r="G10645" s="34" t="n">
        <v>0.511264685556323</v>
      </c>
      <c r="H10645" s="34" t="n">
        <v>-0.0190101601332735</v>
      </c>
      <c r="I10645" s="34" t="n">
        <v>-0.0371826192387764</v>
      </c>
      <c r="J10645" s="35" t="n">
        <v>1.95</v>
      </c>
      <c r="K10645" s="6" t="n">
        <v>1</v>
      </c>
      <c r="L10645" s="35" t="n">
        <v>0.95</v>
      </c>
      <c r="M10645" s="6" t="str">
        <f aca="false">IF(I10645&lt;=0,"Below 0%",IF(I10645&lt;=0.05,"0-5%",IF(I10645&lt;=0.1,"5-10%",IF(I10645&lt;=0.2,"10-20%",IF(I10645&lt;=0.4,"20-40%","Above 40%")))))</f>
        <v>Below 0%</v>
      </c>
      <c r="N10645" s="6" t="str">
        <f aca="false">IF(AND(H10645&gt;=Summary!$B$25,I10645&gt;=Summary!$B$26,I10645&lt;=Summary!$B$27,J10645&gt;=Summary!$B$28,J10645&lt;=Summary!$B$29,F10645*J10645&gt;1),"Yes","No")</f>
        <v>No</v>
      </c>
    </row>
    <row r="10646" customFormat="false" ht="15" hidden="false" customHeight="false" outlineLevel="0" collapsed="false">
      <c r="A10646" s="6" t="s">
        <v>157</v>
      </c>
      <c r="B10646" s="45" t="n">
        <v>44921</v>
      </c>
      <c r="C10646" s="6" t="s">
        <v>185</v>
      </c>
      <c r="D10646" s="6" t="s">
        <v>189</v>
      </c>
      <c r="E10646" s="6" t="s">
        <v>187</v>
      </c>
      <c r="F10646" s="34" t="n">
        <v>0.843820750713348</v>
      </c>
      <c r="G10646" s="34" t="n">
        <v>0.645954316686024</v>
      </c>
      <c r="H10646" s="34" t="n">
        <v>0.197866434027324</v>
      </c>
      <c r="I10646" s="34" t="n">
        <v>0.306316451359052</v>
      </c>
      <c r="J10646" s="35" t="n">
        <v>1.55</v>
      </c>
      <c r="K10646" s="6" t="n">
        <v>1</v>
      </c>
      <c r="L10646" s="35" t="n">
        <v>0.55</v>
      </c>
      <c r="M10646" s="6" t="str">
        <f aca="false">IF(I10646&lt;=0,"Below 0%",IF(I10646&lt;=0.05,"0-5%",IF(I10646&lt;=0.1,"5-10%",IF(I10646&lt;=0.2,"10-20%",IF(I10646&lt;=0.4,"20-40%","Above 40%")))))</f>
        <v>20-40%</v>
      </c>
      <c r="N10646" s="6" t="str">
        <f aca="false">IF(AND(H10646&gt;=Summary!$B$25,I10646&gt;=Summary!$B$26,I10646&lt;=Summary!$B$27,J10646&gt;=Summary!$B$28,J10646&lt;=Summary!$B$29,F10646*J10646&gt;1),"Yes","No")</f>
        <v>No</v>
      </c>
    </row>
    <row r="10647" customFormat="false" ht="15" hidden="false" customHeight="false" outlineLevel="0" collapsed="false">
      <c r="A10647" s="6" t="s">
        <v>157</v>
      </c>
      <c r="B10647" s="45" t="n">
        <v>44921</v>
      </c>
      <c r="C10647" s="6" t="s">
        <v>185</v>
      </c>
      <c r="D10647" s="6" t="s">
        <v>189</v>
      </c>
      <c r="E10647" s="6" t="s">
        <v>174</v>
      </c>
      <c r="F10647" s="34" t="n">
        <v>0.0948148816823959</v>
      </c>
      <c r="G10647" s="34" t="n">
        <v>0.213027487417731</v>
      </c>
      <c r="H10647" s="34" t="n">
        <v>-0.118212605735335</v>
      </c>
      <c r="I10647" s="34" t="n">
        <v>-0.554917147868008</v>
      </c>
      <c r="J10647" s="35" t="n">
        <v>4.7</v>
      </c>
      <c r="K10647" s="6" t="n">
        <v>0</v>
      </c>
      <c r="L10647" s="35" t="n">
        <v>-1</v>
      </c>
      <c r="M10647" s="6" t="str">
        <f aca="false">IF(I10647&lt;=0,"Below 0%",IF(I10647&lt;=0.05,"0-5%",IF(I10647&lt;=0.1,"5-10%",IF(I10647&lt;=0.2,"10-20%",IF(I10647&lt;=0.4,"20-40%","Above 40%")))))</f>
        <v>Below 0%</v>
      </c>
      <c r="N10647" s="6" t="str">
        <f aca="false">IF(AND(H10647&gt;=Summary!$B$25,I10647&gt;=Summary!$B$26,I10647&lt;=Summary!$B$27,J10647&gt;=Summary!$B$28,J10647&lt;=Summary!$B$29,F10647*J10647&gt;1),"Yes","No")</f>
        <v>No</v>
      </c>
    </row>
    <row r="10648" customFormat="false" ht="15" hidden="false" customHeight="false" outlineLevel="0" collapsed="false">
      <c r="A10648" s="6" t="s">
        <v>157</v>
      </c>
      <c r="B10648" s="45" t="n">
        <v>44921</v>
      </c>
      <c r="C10648" s="6" t="s">
        <v>185</v>
      </c>
      <c r="D10648" s="6" t="s">
        <v>189</v>
      </c>
      <c r="E10648" s="6" t="s">
        <v>177</v>
      </c>
      <c r="F10648" s="34" t="n">
        <v>0.0613643005490303</v>
      </c>
      <c r="G10648" s="34" t="n">
        <v>0.141018195896245</v>
      </c>
      <c r="H10648" s="34" t="n">
        <v>-0.0796538953472144</v>
      </c>
      <c r="I10648" s="34" t="n">
        <v>-0.564848350533575</v>
      </c>
      <c r="J10648" s="35" t="n">
        <v>7.1</v>
      </c>
      <c r="K10648" s="6" t="n">
        <v>0</v>
      </c>
      <c r="L10648" s="35" t="n">
        <v>-1</v>
      </c>
      <c r="M10648" s="6" t="str">
        <f aca="false">IF(I10648&lt;=0,"Below 0%",IF(I10648&lt;=0.05,"0-5%",IF(I10648&lt;=0.1,"5-10%",IF(I10648&lt;=0.2,"10-20%",IF(I10648&lt;=0.4,"20-40%","Above 40%")))))</f>
        <v>Below 0%</v>
      </c>
      <c r="N10648" s="6" t="str">
        <f aca="false">IF(AND(H10648&gt;=Summary!$B$25,I10648&gt;=Summary!$B$26,I10648&lt;=Summary!$B$27,J10648&gt;=Summary!$B$28,J10648&lt;=Summary!$B$29,F10648*J10648&gt;1),"Yes","No")</f>
        <v>No</v>
      </c>
    </row>
    <row r="10649" customFormat="false" ht="15" hidden="false" customHeight="false" outlineLevel="0" collapsed="false">
      <c r="A10649" s="6" t="s">
        <v>157</v>
      </c>
      <c r="B10649" s="45" t="n">
        <v>44921</v>
      </c>
      <c r="C10649" s="6" t="s">
        <v>182</v>
      </c>
      <c r="D10649" s="6" t="s">
        <v>183</v>
      </c>
      <c r="E10649" s="6" t="s">
        <v>187</v>
      </c>
      <c r="F10649" s="34" t="n">
        <v>0.223464652895927</v>
      </c>
      <c r="G10649" s="34" t="n">
        <v>0.206913300412855</v>
      </c>
      <c r="H10649" s="34" t="n">
        <v>0.0165513524830722</v>
      </c>
      <c r="I10649" s="34" t="n">
        <v>0.0799917281781657</v>
      </c>
      <c r="J10649" s="35" t="n">
        <v>4.85</v>
      </c>
      <c r="K10649" s="6" t="n">
        <v>0</v>
      </c>
      <c r="L10649" s="35" t="n">
        <v>-1</v>
      </c>
      <c r="M10649" s="6" t="str">
        <f aca="false">IF(I10649&lt;=0,"Below 0%",IF(I10649&lt;=0.05,"0-5%",IF(I10649&lt;=0.1,"5-10%",IF(I10649&lt;=0.2,"10-20%",IF(I10649&lt;=0.4,"20-40%","Above 40%")))))</f>
        <v>5-10%</v>
      </c>
      <c r="N10649" s="6" t="str">
        <f aca="false">IF(AND(H10649&gt;=Summary!$B$25,I10649&gt;=Summary!$B$26,I10649&lt;=Summary!$B$27,J10649&gt;=Summary!$B$28,J10649&lt;=Summary!$B$29,F10649*J10649&gt;1),"Yes","No")</f>
        <v>No</v>
      </c>
    </row>
    <row r="10650" customFormat="false" ht="15" hidden="false" customHeight="false" outlineLevel="0" collapsed="false">
      <c r="A10650" s="6" t="s">
        <v>157</v>
      </c>
      <c r="B10650" s="45" t="n">
        <v>44921</v>
      </c>
      <c r="C10650" s="6" t="s">
        <v>182</v>
      </c>
      <c r="D10650" s="6" t="s">
        <v>183</v>
      </c>
      <c r="E10650" s="6" t="s">
        <v>174</v>
      </c>
      <c r="F10650" s="34" t="n">
        <v>0.330120742321014</v>
      </c>
      <c r="G10650" s="34" t="n">
        <v>0.235570306808063</v>
      </c>
      <c r="H10650" s="34" t="n">
        <v>0.0945504355129516</v>
      </c>
      <c r="I10650" s="34" t="n">
        <v>0.401368223330409</v>
      </c>
      <c r="J10650" s="35" t="n">
        <v>4.26</v>
      </c>
      <c r="K10650" s="6" t="n">
        <v>0</v>
      </c>
      <c r="L10650" s="35" t="n">
        <v>-1</v>
      </c>
      <c r="M10650" s="6" t="str">
        <f aca="false">IF(I10650&lt;=0,"Below 0%",IF(I10650&lt;=0.05,"0-5%",IF(I10650&lt;=0.1,"5-10%",IF(I10650&lt;=0.2,"10-20%",IF(I10650&lt;=0.4,"20-40%","Above 40%")))))</f>
        <v>Above 40%</v>
      </c>
      <c r="N10650" s="6" t="str">
        <f aca="false">IF(AND(H10650&gt;=Summary!$B$25,I10650&gt;=Summary!$B$26,I10650&lt;=Summary!$B$27,J10650&gt;=Summary!$B$28,J10650&lt;=Summary!$B$29,F10650*J10650&gt;1),"Yes","No")</f>
        <v>No</v>
      </c>
    </row>
    <row r="10651" customFormat="false" ht="15" hidden="false" customHeight="false" outlineLevel="0" collapsed="false">
      <c r="A10651" s="6" t="s">
        <v>157</v>
      </c>
      <c r="B10651" s="45" t="n">
        <v>44921</v>
      </c>
      <c r="C10651" s="6" t="s">
        <v>182</v>
      </c>
      <c r="D10651" s="6" t="s">
        <v>183</v>
      </c>
      <c r="E10651" s="6" t="s">
        <v>177</v>
      </c>
      <c r="F10651" s="34" t="n">
        <v>0.446414560079575</v>
      </c>
      <c r="G10651" s="34" t="n">
        <v>0.557516392779082</v>
      </c>
      <c r="H10651" s="34" t="n">
        <v>-0.111101832699508</v>
      </c>
      <c r="I10651" s="34" t="n">
        <v>-0.19927993891927</v>
      </c>
      <c r="J10651" s="35" t="n">
        <v>1.8</v>
      </c>
      <c r="K10651" s="6" t="n">
        <v>1</v>
      </c>
      <c r="L10651" s="35" t="n">
        <v>0.8</v>
      </c>
      <c r="M10651" s="6" t="str">
        <f aca="false">IF(I10651&lt;=0,"Below 0%",IF(I10651&lt;=0.05,"0-5%",IF(I10651&lt;=0.1,"5-10%",IF(I10651&lt;=0.2,"10-20%",IF(I10651&lt;=0.4,"20-40%","Above 40%")))))</f>
        <v>Below 0%</v>
      </c>
      <c r="N10651" s="6" t="str">
        <f aca="false">IF(AND(H10651&gt;=Summary!$B$25,I10651&gt;=Summary!$B$26,I10651&lt;=Summary!$B$27,J10651&gt;=Summary!$B$28,J10651&lt;=Summary!$B$29,F10651*J10651&gt;1),"Yes","No")</f>
        <v>No</v>
      </c>
    </row>
    <row r="10652" customFormat="false" ht="15" hidden="false" customHeight="false" outlineLevel="0" collapsed="false">
      <c r="A10652" s="6" t="s">
        <v>157</v>
      </c>
      <c r="B10652" s="45" t="n">
        <v>44921</v>
      </c>
      <c r="C10652" s="6" t="s">
        <v>206</v>
      </c>
      <c r="D10652" s="6" t="s">
        <v>181</v>
      </c>
      <c r="E10652" s="6" t="s">
        <v>187</v>
      </c>
      <c r="F10652" s="34" t="n">
        <v>0.265259444713593</v>
      </c>
      <c r="G10652" s="34" t="n">
        <v>0.248524037109924</v>
      </c>
      <c r="H10652" s="34" t="n">
        <v>0.0167354076036684</v>
      </c>
      <c r="I10652" s="34" t="n">
        <v>0.0673391910025436</v>
      </c>
      <c r="J10652" s="35" t="n">
        <v>4.05</v>
      </c>
      <c r="K10652" s="6" t="n">
        <v>0</v>
      </c>
      <c r="L10652" s="35" t="n">
        <v>-1</v>
      </c>
      <c r="M10652" s="6" t="str">
        <f aca="false">IF(I10652&lt;=0,"Below 0%",IF(I10652&lt;=0.05,"0-5%",IF(I10652&lt;=0.1,"5-10%",IF(I10652&lt;=0.2,"10-20%",IF(I10652&lt;=0.4,"20-40%","Above 40%")))))</f>
        <v>5-10%</v>
      </c>
      <c r="N10652" s="6" t="str">
        <f aca="false">IF(AND(H10652&gt;=Summary!$B$25,I10652&gt;=Summary!$B$26,I10652&lt;=Summary!$B$27,J10652&gt;=Summary!$B$28,J10652&lt;=Summary!$B$29,F10652*J10652&gt;1),"Yes","No")</f>
        <v>No</v>
      </c>
    </row>
    <row r="10653" customFormat="false" ht="15" hidden="false" customHeight="false" outlineLevel="0" collapsed="false">
      <c r="A10653" s="6" t="s">
        <v>157</v>
      </c>
      <c r="B10653" s="45" t="n">
        <v>44921</v>
      </c>
      <c r="C10653" s="6" t="s">
        <v>206</v>
      </c>
      <c r="D10653" s="6" t="s">
        <v>181</v>
      </c>
      <c r="E10653" s="6" t="s">
        <v>174</v>
      </c>
      <c r="F10653" s="34" t="n">
        <v>0.283812999725342</v>
      </c>
      <c r="G10653" s="34" t="n">
        <v>0.258082653921844</v>
      </c>
      <c r="H10653" s="34" t="n">
        <v>0.0257303458034975</v>
      </c>
      <c r="I10653" s="34" t="n">
        <v>0.0996980828137699</v>
      </c>
      <c r="J10653" s="35" t="n">
        <v>3.9</v>
      </c>
      <c r="K10653" s="6" t="n">
        <v>1</v>
      </c>
      <c r="L10653" s="35" t="n">
        <v>2.9</v>
      </c>
      <c r="M10653" s="6" t="str">
        <f aca="false">IF(I10653&lt;=0,"Below 0%",IF(I10653&lt;=0.05,"0-5%",IF(I10653&lt;=0.1,"5-10%",IF(I10653&lt;=0.2,"10-20%",IF(I10653&lt;=0.4,"20-40%","Above 40%")))))</f>
        <v>5-10%</v>
      </c>
      <c r="N10653" s="6" t="str">
        <f aca="false">IF(AND(H10653&gt;=Summary!$B$25,I10653&gt;=Summary!$B$26,I10653&lt;=Summary!$B$27,J10653&gt;=Summary!$B$28,J10653&lt;=Summary!$B$29,F10653*J10653&gt;1),"Yes","No")</f>
        <v>No</v>
      </c>
    </row>
    <row r="10654" customFormat="false" ht="15" hidden="false" customHeight="false" outlineLevel="0" collapsed="false">
      <c r="A10654" s="6" t="s">
        <v>157</v>
      </c>
      <c r="B10654" s="45" t="n">
        <v>44921</v>
      </c>
      <c r="C10654" s="6" t="s">
        <v>206</v>
      </c>
      <c r="D10654" s="6" t="s">
        <v>181</v>
      </c>
      <c r="E10654" s="6" t="s">
        <v>177</v>
      </c>
      <c r="F10654" s="34" t="n">
        <v>0.45092761516571</v>
      </c>
      <c r="G10654" s="34" t="n">
        <v>0.493393308968232</v>
      </c>
      <c r="H10654" s="34" t="n">
        <v>-0.0424656938025212</v>
      </c>
      <c r="I10654" s="34" t="n">
        <v>-0.0860686455017481</v>
      </c>
      <c r="J10654" s="35" t="n">
        <v>2.04</v>
      </c>
      <c r="K10654" s="6" t="n">
        <v>0</v>
      </c>
      <c r="L10654" s="35" t="n">
        <v>-1</v>
      </c>
      <c r="M10654" s="6" t="str">
        <f aca="false">IF(I10654&lt;=0,"Below 0%",IF(I10654&lt;=0.05,"0-5%",IF(I10654&lt;=0.1,"5-10%",IF(I10654&lt;=0.2,"10-20%",IF(I10654&lt;=0.4,"20-40%","Above 40%")))))</f>
        <v>Below 0%</v>
      </c>
      <c r="N10654" s="6" t="str">
        <f aca="false">IF(AND(H10654&gt;=Summary!$B$25,I10654&gt;=Summary!$B$26,I10654&lt;=Summary!$B$27,J10654&gt;=Summary!$B$28,J10654&lt;=Summary!$B$29,F10654*J10654&gt;1),"Yes","No")</f>
        <v>No</v>
      </c>
    </row>
    <row r="10655" customFormat="false" ht="15" hidden="false" customHeight="false" outlineLevel="0" collapsed="false">
      <c r="A10655" s="6" t="s">
        <v>157</v>
      </c>
      <c r="B10655" s="45" t="n">
        <v>44921</v>
      </c>
      <c r="C10655" s="6" t="s">
        <v>180</v>
      </c>
      <c r="D10655" s="6" t="s">
        <v>184</v>
      </c>
      <c r="E10655" s="6" t="s">
        <v>187</v>
      </c>
      <c r="F10655" s="34" t="n">
        <v>0.499789625406265</v>
      </c>
      <c r="G10655" s="34" t="n">
        <v>0.465319736446401</v>
      </c>
      <c r="H10655" s="34" t="n">
        <v>0.0344698889598645</v>
      </c>
      <c r="I10655" s="34" t="n">
        <v>0.0740778571377769</v>
      </c>
      <c r="J10655" s="35" t="n">
        <v>2.12</v>
      </c>
      <c r="K10655" s="6" t="n">
        <v>0</v>
      </c>
      <c r="L10655" s="35" t="n">
        <v>-1</v>
      </c>
      <c r="M10655" s="6" t="str">
        <f aca="false">IF(I10655&lt;=0,"Below 0%",IF(I10655&lt;=0.05,"0-5%",IF(I10655&lt;=0.1,"5-10%",IF(I10655&lt;=0.2,"10-20%",IF(I10655&lt;=0.4,"20-40%","Above 40%")))))</f>
        <v>5-10%</v>
      </c>
      <c r="N10655" s="6" t="str">
        <f aca="false">IF(AND(H10655&gt;=Summary!$B$25,I10655&gt;=Summary!$B$26,I10655&lt;=Summary!$B$27,J10655&gt;=Summary!$B$28,J10655&lt;=Summary!$B$29,F10655*J10655&gt;1),"Yes","No")</f>
        <v>No</v>
      </c>
    </row>
    <row r="10656" customFormat="false" ht="15" hidden="false" customHeight="false" outlineLevel="0" collapsed="false">
      <c r="A10656" s="6" t="s">
        <v>157</v>
      </c>
      <c r="B10656" s="45" t="n">
        <v>44921</v>
      </c>
      <c r="C10656" s="6" t="s">
        <v>180</v>
      </c>
      <c r="D10656" s="6" t="s">
        <v>184</v>
      </c>
      <c r="E10656" s="6" t="s">
        <v>174</v>
      </c>
      <c r="F10656" s="34" t="n">
        <v>0.277788639068604</v>
      </c>
      <c r="G10656" s="34" t="n">
        <v>0.268064630778905</v>
      </c>
      <c r="H10656" s="34" t="n">
        <v>0.00972400828969872</v>
      </c>
      <c r="I10656" s="34" t="n">
        <v>0.036274864988507</v>
      </c>
      <c r="J10656" s="35" t="n">
        <v>3.68</v>
      </c>
      <c r="K10656" s="6" t="n">
        <v>0</v>
      </c>
      <c r="L10656" s="35" t="n">
        <v>-1</v>
      </c>
      <c r="M10656" s="6" t="str">
        <f aca="false">IF(I10656&lt;=0,"Below 0%",IF(I10656&lt;=0.05,"0-5%",IF(I10656&lt;=0.1,"5-10%",IF(I10656&lt;=0.2,"10-20%",IF(I10656&lt;=0.4,"20-40%","Above 40%")))))</f>
        <v>0-5%</v>
      </c>
      <c r="N10656" s="6" t="str">
        <f aca="false">IF(AND(H10656&gt;=Summary!$B$25,I10656&gt;=Summary!$B$26,I10656&lt;=Summary!$B$27,J10656&gt;=Summary!$B$28,J10656&lt;=Summary!$B$29,F10656*J10656&gt;1),"Yes","No")</f>
        <v>No</v>
      </c>
    </row>
    <row r="10657" customFormat="false" ht="15" hidden="false" customHeight="false" outlineLevel="0" collapsed="false">
      <c r="A10657" s="6" t="s">
        <v>157</v>
      </c>
      <c r="B10657" s="45" t="n">
        <v>44921</v>
      </c>
      <c r="C10657" s="6" t="s">
        <v>180</v>
      </c>
      <c r="D10657" s="6" t="s">
        <v>184</v>
      </c>
      <c r="E10657" s="6" t="s">
        <v>177</v>
      </c>
      <c r="F10657" s="34" t="n">
        <v>0.222421795129776</v>
      </c>
      <c r="G10657" s="34" t="n">
        <v>0.266615632774695</v>
      </c>
      <c r="H10657" s="34" t="n">
        <v>-0.0441938376449185</v>
      </c>
      <c r="I10657" s="34" t="n">
        <v>-0.165758613570363</v>
      </c>
      <c r="J10657" s="35" t="n">
        <v>3.7</v>
      </c>
      <c r="K10657" s="6" t="n">
        <v>1</v>
      </c>
      <c r="L10657" s="35" t="n">
        <v>2.7</v>
      </c>
      <c r="M10657" s="6" t="str">
        <f aca="false">IF(I10657&lt;=0,"Below 0%",IF(I10657&lt;=0.05,"0-5%",IF(I10657&lt;=0.1,"5-10%",IF(I10657&lt;=0.2,"10-20%",IF(I10657&lt;=0.4,"20-40%","Above 40%")))))</f>
        <v>Below 0%</v>
      </c>
      <c r="N10657" s="6" t="str">
        <f aca="false">IF(AND(H10657&gt;=Summary!$B$25,I10657&gt;=Summary!$B$26,I10657&lt;=Summary!$B$27,J10657&gt;=Summary!$B$28,J10657&lt;=Summary!$B$29,F10657*J10657&gt;1),"Yes","No")</f>
        <v>No</v>
      </c>
    </row>
    <row r="10658" customFormat="false" ht="15" hidden="false" customHeight="false" outlineLevel="0" collapsed="false">
      <c r="A10658" s="6" t="s">
        <v>157</v>
      </c>
      <c r="B10658" s="45" t="n">
        <v>44921</v>
      </c>
      <c r="C10658" s="6" t="s">
        <v>173</v>
      </c>
      <c r="D10658" s="6" t="s">
        <v>203</v>
      </c>
      <c r="E10658" s="6" t="s">
        <v>187</v>
      </c>
      <c r="F10658" s="34" t="n">
        <v>0.415606409311295</v>
      </c>
      <c r="G10658" s="34" t="n">
        <v>0.409240220884604</v>
      </c>
      <c r="H10658" s="34" t="n">
        <v>0.00636618842669079</v>
      </c>
      <c r="I10658" s="34" t="n">
        <v>0.0155561161924158</v>
      </c>
      <c r="J10658" s="35" t="n">
        <v>2.45</v>
      </c>
      <c r="K10658" s="6" t="n">
        <v>0</v>
      </c>
      <c r="L10658" s="35" t="n">
        <v>-1</v>
      </c>
      <c r="M10658" s="6" t="str">
        <f aca="false">IF(I10658&lt;=0,"Below 0%",IF(I10658&lt;=0.05,"0-5%",IF(I10658&lt;=0.1,"5-10%",IF(I10658&lt;=0.2,"10-20%",IF(I10658&lt;=0.4,"20-40%","Above 40%")))))</f>
        <v>0-5%</v>
      </c>
      <c r="N10658" s="6" t="str">
        <f aca="false">IF(AND(H10658&gt;=Summary!$B$25,I10658&gt;=Summary!$B$26,I10658&lt;=Summary!$B$27,J10658&gt;=Summary!$B$28,J10658&lt;=Summary!$B$29,F10658*J10658&gt;1),"Yes","No")</f>
        <v>No</v>
      </c>
    </row>
    <row r="10659" customFormat="false" ht="15" hidden="false" customHeight="false" outlineLevel="0" collapsed="false">
      <c r="A10659" s="6" t="s">
        <v>157</v>
      </c>
      <c r="B10659" s="45" t="n">
        <v>44921</v>
      </c>
      <c r="C10659" s="6" t="s">
        <v>173</v>
      </c>
      <c r="D10659" s="6" t="s">
        <v>203</v>
      </c>
      <c r="E10659" s="6" t="s">
        <v>174</v>
      </c>
      <c r="F10659" s="34" t="n">
        <v>0.351711869239807</v>
      </c>
      <c r="G10659" s="34" t="n">
        <v>0.291464692199791</v>
      </c>
      <c r="H10659" s="34" t="n">
        <v>0.0602471770400166</v>
      </c>
      <c r="I10659" s="34" t="n">
        <v>0.20670488965682</v>
      </c>
      <c r="J10659" s="35" t="n">
        <v>3.44</v>
      </c>
      <c r="K10659" s="6" t="n">
        <v>0</v>
      </c>
      <c r="L10659" s="35" t="n">
        <v>-1</v>
      </c>
      <c r="M10659" s="6" t="str">
        <f aca="false">IF(I10659&lt;=0,"Below 0%",IF(I10659&lt;=0.05,"0-5%",IF(I10659&lt;=0.1,"5-10%",IF(I10659&lt;=0.2,"10-20%",IF(I10659&lt;=0.4,"20-40%","Above 40%")))))</f>
        <v>20-40%</v>
      </c>
      <c r="N10659" s="6" t="str">
        <f aca="false">IF(AND(H10659&gt;=Summary!$B$25,I10659&gt;=Summary!$B$26,I10659&lt;=Summary!$B$27,J10659&gt;=Summary!$B$28,J10659&lt;=Summary!$B$29,F10659*J10659&gt;1),"Yes","No")</f>
        <v>Yes</v>
      </c>
    </row>
    <row r="10660" customFormat="false" ht="15" hidden="false" customHeight="false" outlineLevel="0" collapsed="false">
      <c r="A10660" s="6" t="s">
        <v>157</v>
      </c>
      <c r="B10660" s="45" t="n">
        <v>44921</v>
      </c>
      <c r="C10660" s="6" t="s">
        <v>173</v>
      </c>
      <c r="D10660" s="6" t="s">
        <v>203</v>
      </c>
      <c r="E10660" s="6" t="s">
        <v>177</v>
      </c>
      <c r="F10660" s="34" t="n">
        <v>0.232681766152382</v>
      </c>
      <c r="G10660" s="34" t="n">
        <v>0.299295086915606</v>
      </c>
      <c r="H10660" s="34" t="n">
        <v>-0.0666133207632239</v>
      </c>
      <c r="I10660" s="34" t="n">
        <v>-0.222567371384908</v>
      </c>
      <c r="J10660" s="35" t="n">
        <v>3.35</v>
      </c>
      <c r="K10660" s="6" t="n">
        <v>1</v>
      </c>
      <c r="L10660" s="35" t="n">
        <v>2.35</v>
      </c>
      <c r="M10660" s="6" t="str">
        <f aca="false">IF(I10660&lt;=0,"Below 0%",IF(I10660&lt;=0.05,"0-5%",IF(I10660&lt;=0.1,"5-10%",IF(I10660&lt;=0.2,"10-20%",IF(I10660&lt;=0.4,"20-40%","Above 40%")))))</f>
        <v>Below 0%</v>
      </c>
      <c r="N10660" s="6" t="str">
        <f aca="false">IF(AND(H10660&gt;=Summary!$B$25,I10660&gt;=Summary!$B$26,I10660&lt;=Summary!$B$27,J10660&gt;=Summary!$B$28,J10660&lt;=Summary!$B$29,F10660*J10660&gt;1),"Yes","No")</f>
        <v>No</v>
      </c>
    </row>
    <row r="10661" customFormat="false" ht="15" hidden="false" customHeight="false" outlineLevel="0" collapsed="false">
      <c r="A10661" s="6" t="s">
        <v>157</v>
      </c>
      <c r="B10661" s="45" t="n">
        <v>44921</v>
      </c>
      <c r="C10661" s="6" t="s">
        <v>195</v>
      </c>
      <c r="D10661" s="6" t="s">
        <v>188</v>
      </c>
      <c r="E10661" s="6" t="s">
        <v>187</v>
      </c>
      <c r="F10661" s="34" t="n">
        <v>0.358183950185776</v>
      </c>
      <c r="G10661" s="34" t="n">
        <v>0.29527027027027</v>
      </c>
      <c r="H10661" s="34" t="n">
        <v>0.0629136799155055</v>
      </c>
      <c r="I10661" s="34" t="n">
        <v>0.213071501773336</v>
      </c>
      <c r="J10661" s="35" t="n">
        <v>3.36</v>
      </c>
      <c r="K10661" s="6" t="n">
        <v>0</v>
      </c>
      <c r="L10661" s="35" t="n">
        <v>-1</v>
      </c>
      <c r="M10661" s="6" t="str">
        <f aca="false">IF(I10661&lt;=0,"Below 0%",IF(I10661&lt;=0.05,"0-5%",IF(I10661&lt;=0.1,"5-10%",IF(I10661&lt;=0.2,"10-20%",IF(I10661&lt;=0.4,"20-40%","Above 40%")))))</f>
        <v>20-40%</v>
      </c>
      <c r="N10661" s="6" t="str">
        <f aca="false">IF(AND(H10661&gt;=Summary!$B$25,I10661&gt;=Summary!$B$26,I10661&lt;=Summary!$B$27,J10661&gt;=Summary!$B$28,J10661&lt;=Summary!$B$29,F10661*J10661&gt;1),"Yes","No")</f>
        <v>Yes</v>
      </c>
    </row>
    <row r="10662" customFormat="false" ht="15" hidden="false" customHeight="false" outlineLevel="0" collapsed="false">
      <c r="A10662" s="6" t="s">
        <v>157</v>
      </c>
      <c r="B10662" s="45" t="n">
        <v>44921</v>
      </c>
      <c r="C10662" s="6" t="s">
        <v>195</v>
      </c>
      <c r="D10662" s="6" t="s">
        <v>188</v>
      </c>
      <c r="E10662" s="6" t="s">
        <v>174</v>
      </c>
      <c r="F10662" s="34" t="n">
        <v>0.354413568973541</v>
      </c>
      <c r="G10662" s="34" t="n">
        <v>0.269594594594595</v>
      </c>
      <c r="H10662" s="34" t="n">
        <v>0.0848189743789466</v>
      </c>
      <c r="I10662" s="34" t="n">
        <v>0.314616747069777</v>
      </c>
      <c r="J10662" s="35" t="n">
        <v>3.68</v>
      </c>
      <c r="K10662" s="6" t="n">
        <v>0</v>
      </c>
      <c r="L10662" s="35" t="n">
        <v>-1</v>
      </c>
      <c r="M10662" s="6" t="str">
        <f aca="false">IF(I10662&lt;=0,"Below 0%",IF(I10662&lt;=0.05,"0-5%",IF(I10662&lt;=0.1,"5-10%",IF(I10662&lt;=0.2,"10-20%",IF(I10662&lt;=0.4,"20-40%","Above 40%")))))</f>
        <v>20-40%</v>
      </c>
      <c r="N10662" s="6" t="str">
        <f aca="false">IF(AND(H10662&gt;=Summary!$B$25,I10662&gt;=Summary!$B$26,I10662&lt;=Summary!$B$27,J10662&gt;=Summary!$B$28,J10662&lt;=Summary!$B$29,F10662*J10662&gt;1),"Yes","No")</f>
        <v>Yes</v>
      </c>
    </row>
    <row r="10663" customFormat="false" ht="15" hidden="false" customHeight="false" outlineLevel="0" collapsed="false">
      <c r="A10663" s="6" t="s">
        <v>157</v>
      </c>
      <c r="B10663" s="45" t="n">
        <v>44921</v>
      </c>
      <c r="C10663" s="6" t="s">
        <v>195</v>
      </c>
      <c r="D10663" s="6" t="s">
        <v>188</v>
      </c>
      <c r="E10663" s="6" t="s">
        <v>177</v>
      </c>
      <c r="F10663" s="34" t="n">
        <v>0.287402510643005</v>
      </c>
      <c r="G10663" s="34" t="n">
        <v>0.435135135135135</v>
      </c>
      <c r="H10663" s="34" t="n">
        <v>-0.14773262449213</v>
      </c>
      <c r="I10663" s="34" t="n">
        <v>-0.339509758149615</v>
      </c>
      <c r="J10663" s="35" t="n">
        <v>2.28</v>
      </c>
      <c r="K10663" s="6" t="n">
        <v>1</v>
      </c>
      <c r="L10663" s="35" t="n">
        <v>1.28</v>
      </c>
      <c r="M10663" s="6" t="str">
        <f aca="false">IF(I10663&lt;=0,"Below 0%",IF(I10663&lt;=0.05,"0-5%",IF(I10663&lt;=0.1,"5-10%",IF(I10663&lt;=0.2,"10-20%",IF(I10663&lt;=0.4,"20-40%","Above 40%")))))</f>
        <v>Below 0%</v>
      </c>
      <c r="N10663" s="6" t="str">
        <f aca="false">IF(AND(H10663&gt;=Summary!$B$25,I10663&gt;=Summary!$B$26,I10663&lt;=Summary!$B$27,J10663&gt;=Summary!$B$28,J10663&lt;=Summary!$B$29,F10663*J10663&gt;1),"Yes","No")</f>
        <v>No</v>
      </c>
    </row>
    <row r="10664" customFormat="false" ht="15" hidden="false" customHeight="false" outlineLevel="0" collapsed="false">
      <c r="A10664" s="6" t="s">
        <v>157</v>
      </c>
      <c r="B10664" s="45" t="n">
        <v>44921</v>
      </c>
      <c r="C10664" s="6" t="s">
        <v>179</v>
      </c>
      <c r="D10664" s="6" t="s">
        <v>201</v>
      </c>
      <c r="E10664" s="6" t="s">
        <v>187</v>
      </c>
      <c r="F10664" s="34" t="n">
        <v>0.350915998220444</v>
      </c>
      <c r="G10664" s="34" t="n">
        <v>0.277932846235941</v>
      </c>
      <c r="H10664" s="34" t="n">
        <v>0.0729831519845025</v>
      </c>
      <c r="I10664" s="34" t="n">
        <v>0.26259275567072</v>
      </c>
      <c r="J10664" s="35" t="n">
        <v>3.59</v>
      </c>
      <c r="K10664" s="6" t="n">
        <v>0</v>
      </c>
      <c r="L10664" s="35" t="n">
        <v>-1</v>
      </c>
      <c r="M10664" s="6" t="str">
        <f aca="false">IF(I10664&lt;=0,"Below 0%",IF(I10664&lt;=0.05,"0-5%",IF(I10664&lt;=0.1,"5-10%",IF(I10664&lt;=0.2,"10-20%",IF(I10664&lt;=0.4,"20-40%","Above 40%")))))</f>
        <v>20-40%</v>
      </c>
      <c r="N10664" s="6" t="str">
        <f aca="false">IF(AND(H10664&gt;=Summary!$B$25,I10664&gt;=Summary!$B$26,I10664&lt;=Summary!$B$27,J10664&gt;=Summary!$B$28,J10664&lt;=Summary!$B$29,F10664*J10664&gt;1),"Yes","No")</f>
        <v>Yes</v>
      </c>
    </row>
    <row r="10665" customFormat="false" ht="15" hidden="false" customHeight="false" outlineLevel="0" collapsed="false">
      <c r="A10665" s="6" t="s">
        <v>157</v>
      </c>
      <c r="B10665" s="45" t="n">
        <v>44921</v>
      </c>
      <c r="C10665" s="6" t="s">
        <v>179</v>
      </c>
      <c r="D10665" s="6" t="s">
        <v>201</v>
      </c>
      <c r="E10665" s="6" t="s">
        <v>174</v>
      </c>
      <c r="F10665" s="34" t="n">
        <v>0.310851216316223</v>
      </c>
      <c r="G10665" s="34" t="n">
        <v>0.272617190706839</v>
      </c>
      <c r="H10665" s="34" t="n">
        <v>0.0382340256093847</v>
      </c>
      <c r="I10665" s="34" t="n">
        <v>0.14024803612073</v>
      </c>
      <c r="J10665" s="35" t="n">
        <v>3.66</v>
      </c>
      <c r="K10665" s="6" t="n">
        <v>0</v>
      </c>
      <c r="L10665" s="35" t="n">
        <v>-1</v>
      </c>
      <c r="M10665" s="6" t="str">
        <f aca="false">IF(I10665&lt;=0,"Below 0%",IF(I10665&lt;=0.05,"0-5%",IF(I10665&lt;=0.1,"5-10%",IF(I10665&lt;=0.2,"10-20%",IF(I10665&lt;=0.4,"20-40%","Above 40%")))))</f>
        <v>10-20%</v>
      </c>
      <c r="N10665" s="6" t="str">
        <f aca="false">IF(AND(H10665&gt;=Summary!$B$25,I10665&gt;=Summary!$B$26,I10665&lt;=Summary!$B$27,J10665&gt;=Summary!$B$28,J10665&lt;=Summary!$B$29,F10665*J10665&gt;1),"Yes","No")</f>
        <v>Yes</v>
      </c>
    </row>
    <row r="10666" customFormat="false" ht="15" hidden="false" customHeight="false" outlineLevel="0" collapsed="false">
      <c r="A10666" s="6" t="s">
        <v>157</v>
      </c>
      <c r="B10666" s="45" t="n">
        <v>44921</v>
      </c>
      <c r="C10666" s="6" t="s">
        <v>179</v>
      </c>
      <c r="D10666" s="6" t="s">
        <v>201</v>
      </c>
      <c r="E10666" s="6" t="s">
        <v>177</v>
      </c>
      <c r="F10666" s="34" t="n">
        <v>0.338232815265656</v>
      </c>
      <c r="G10666" s="34" t="n">
        <v>0.44944996305722</v>
      </c>
      <c r="H10666" s="34" t="n">
        <v>-0.111217147791565</v>
      </c>
      <c r="I10666" s="34" t="n">
        <v>-0.247451678569624</v>
      </c>
      <c r="J10666" s="35" t="n">
        <v>2.22</v>
      </c>
      <c r="K10666" s="6" t="n">
        <v>1</v>
      </c>
      <c r="L10666" s="35" t="n">
        <v>1.22</v>
      </c>
      <c r="M10666" s="6" t="str">
        <f aca="false">IF(I10666&lt;=0,"Below 0%",IF(I10666&lt;=0.05,"0-5%",IF(I10666&lt;=0.1,"5-10%",IF(I10666&lt;=0.2,"10-20%",IF(I10666&lt;=0.4,"20-40%","Above 40%")))))</f>
        <v>Below 0%</v>
      </c>
      <c r="N10666" s="6" t="str">
        <f aca="false">IF(AND(H10666&gt;=Summary!$B$25,I10666&gt;=Summary!$B$26,I10666&lt;=Summary!$B$27,J10666&gt;=Summary!$B$28,J10666&lt;=Summary!$B$29,F10666*J10666&gt;1),"Yes","No")</f>
        <v>No</v>
      </c>
    </row>
    <row r="10667" customFormat="false" ht="15" hidden="false" customHeight="false" outlineLevel="0" collapsed="false">
      <c r="A10667" s="6" t="s">
        <v>157</v>
      </c>
      <c r="B10667" s="45" t="n">
        <v>44922</v>
      </c>
      <c r="C10667" s="6" t="s">
        <v>190</v>
      </c>
      <c r="D10667" s="6" t="s">
        <v>199</v>
      </c>
      <c r="E10667" s="6" t="s">
        <v>187</v>
      </c>
      <c r="F10667" s="34" t="n">
        <v>0.696234703063965</v>
      </c>
      <c r="G10667" s="34" t="n">
        <v>0.73631243652479</v>
      </c>
      <c r="H10667" s="34" t="n">
        <v>-0.0400777334608251</v>
      </c>
      <c r="I10667" s="34" t="n">
        <v>-0.0544303361898679</v>
      </c>
      <c r="J10667" s="35" t="n">
        <v>1.36</v>
      </c>
      <c r="K10667" s="6" t="n">
        <v>1</v>
      </c>
      <c r="L10667" s="35" t="n">
        <v>0.36</v>
      </c>
      <c r="M10667" s="6" t="str">
        <f aca="false">IF(I10667&lt;=0,"Below 0%",IF(I10667&lt;=0.05,"0-5%",IF(I10667&lt;=0.1,"5-10%",IF(I10667&lt;=0.2,"10-20%",IF(I10667&lt;=0.4,"20-40%","Above 40%")))))</f>
        <v>Below 0%</v>
      </c>
      <c r="N10667" s="6" t="str">
        <f aca="false">IF(AND(H10667&gt;=Summary!$B$25,I10667&gt;=Summary!$B$26,I10667&lt;=Summary!$B$27,J10667&gt;=Summary!$B$28,J10667&lt;=Summary!$B$29,F10667*J10667&gt;1),"Yes","No")</f>
        <v>No</v>
      </c>
    </row>
    <row r="10668" customFormat="false" ht="15" hidden="false" customHeight="false" outlineLevel="0" collapsed="false">
      <c r="A10668" s="6" t="s">
        <v>157</v>
      </c>
      <c r="B10668" s="45" t="n">
        <v>44922</v>
      </c>
      <c r="C10668" s="6" t="s">
        <v>190</v>
      </c>
      <c r="D10668" s="6" t="s">
        <v>199</v>
      </c>
      <c r="E10668" s="6" t="s">
        <v>174</v>
      </c>
      <c r="F10668" s="34" t="n">
        <v>0.166746616363525</v>
      </c>
      <c r="G10668" s="34" t="n">
        <v>0.172652571323054</v>
      </c>
      <c r="H10668" s="34" t="n">
        <v>-0.00590595495952881</v>
      </c>
      <c r="I10668" s="34" t="n">
        <v>-0.0342071647950035</v>
      </c>
      <c r="J10668" s="35" t="n">
        <v>5.8</v>
      </c>
      <c r="K10668" s="6" t="n">
        <v>0</v>
      </c>
      <c r="L10668" s="35" t="n">
        <v>-1</v>
      </c>
      <c r="M10668" s="6" t="str">
        <f aca="false">IF(I10668&lt;=0,"Below 0%",IF(I10668&lt;=0.05,"0-5%",IF(I10668&lt;=0.1,"5-10%",IF(I10668&lt;=0.2,"10-20%",IF(I10668&lt;=0.4,"20-40%","Above 40%")))))</f>
        <v>Below 0%</v>
      </c>
      <c r="N10668" s="6" t="str">
        <f aca="false">IF(AND(H10668&gt;=Summary!$B$25,I10668&gt;=Summary!$B$26,I10668&lt;=Summary!$B$27,J10668&gt;=Summary!$B$28,J10668&lt;=Summary!$B$29,F10668*J10668&gt;1),"Yes","No")</f>
        <v>No</v>
      </c>
    </row>
    <row r="10669" customFormat="false" ht="15" hidden="false" customHeight="false" outlineLevel="0" collapsed="false">
      <c r="A10669" s="6" t="s">
        <v>157</v>
      </c>
      <c r="B10669" s="45" t="n">
        <v>44922</v>
      </c>
      <c r="C10669" s="6" t="s">
        <v>190</v>
      </c>
      <c r="D10669" s="6" t="s">
        <v>199</v>
      </c>
      <c r="E10669" s="6" t="s">
        <v>177</v>
      </c>
      <c r="F10669" s="34" t="n">
        <v>0.137018695473671</v>
      </c>
      <c r="G10669" s="34" t="n">
        <v>0.0910349921521559</v>
      </c>
      <c r="H10669" s="34" t="n">
        <v>0.0459837033215151</v>
      </c>
      <c r="I10669" s="34" t="n">
        <v>0.505121187297495</v>
      </c>
      <c r="J10669" s="35" t="n">
        <v>11</v>
      </c>
      <c r="K10669" s="6" t="n">
        <v>0</v>
      </c>
      <c r="L10669" s="35" t="n">
        <v>-1</v>
      </c>
      <c r="M10669" s="6" t="str">
        <f aca="false">IF(I10669&lt;=0,"Below 0%",IF(I10669&lt;=0.05,"0-5%",IF(I10669&lt;=0.1,"5-10%",IF(I10669&lt;=0.2,"10-20%",IF(I10669&lt;=0.4,"20-40%","Above 40%")))))</f>
        <v>Above 40%</v>
      </c>
      <c r="N10669" s="6" t="str">
        <f aca="false">IF(AND(H10669&gt;=Summary!$B$25,I10669&gt;=Summary!$B$26,I10669&lt;=Summary!$B$27,J10669&gt;=Summary!$B$28,J10669&lt;=Summary!$B$29,F10669*J10669&gt;1),"Yes","No")</f>
        <v>No</v>
      </c>
    </row>
    <row r="10670" customFormat="false" ht="15" hidden="false" customHeight="false" outlineLevel="0" collapsed="false">
      <c r="A10670" s="6" t="s">
        <v>157</v>
      </c>
      <c r="B10670" s="45" t="n">
        <v>44922</v>
      </c>
      <c r="C10670" s="6" t="s">
        <v>176</v>
      </c>
      <c r="D10670" s="6" t="s">
        <v>207</v>
      </c>
      <c r="E10670" s="6" t="s">
        <v>187</v>
      </c>
      <c r="F10670" s="34" t="n">
        <v>0.672636568546295</v>
      </c>
      <c r="G10670" s="34" t="n">
        <v>0.743351489907081</v>
      </c>
      <c r="H10670" s="34" t="n">
        <v>-0.0707149213607858</v>
      </c>
      <c r="I10670" s="34" t="n">
        <v>-0.0951298575719882</v>
      </c>
      <c r="J10670" s="35" t="n">
        <v>1.35</v>
      </c>
      <c r="K10670" s="6" t="n">
        <v>1</v>
      </c>
      <c r="L10670" s="35" t="n">
        <v>0.35</v>
      </c>
      <c r="M10670" s="6" t="str">
        <f aca="false">IF(I10670&lt;=0,"Below 0%",IF(I10670&lt;=0.05,"0-5%",IF(I10670&lt;=0.1,"5-10%",IF(I10670&lt;=0.2,"10-20%",IF(I10670&lt;=0.4,"20-40%","Above 40%")))))</f>
        <v>Below 0%</v>
      </c>
      <c r="N10670" s="6" t="str">
        <f aca="false">IF(AND(H10670&gt;=Summary!$B$25,I10670&gt;=Summary!$B$26,I10670&lt;=Summary!$B$27,J10670&gt;=Summary!$B$28,J10670&lt;=Summary!$B$29,F10670*J10670&gt;1),"Yes","No")</f>
        <v>No</v>
      </c>
    </row>
    <row r="10671" customFormat="false" ht="15" hidden="false" customHeight="false" outlineLevel="0" collapsed="false">
      <c r="A10671" s="6" t="s">
        <v>157</v>
      </c>
      <c r="B10671" s="45" t="n">
        <v>44922</v>
      </c>
      <c r="C10671" s="6" t="s">
        <v>176</v>
      </c>
      <c r="D10671" s="6" t="s">
        <v>207</v>
      </c>
      <c r="E10671" s="6" t="s">
        <v>174</v>
      </c>
      <c r="F10671" s="34" t="n">
        <v>0.227820232510567</v>
      </c>
      <c r="G10671" s="34" t="n">
        <v>0.173021467478372</v>
      </c>
      <c r="H10671" s="34" t="n">
        <v>0.0547987650321944</v>
      </c>
      <c r="I10671" s="34" t="n">
        <v>0.316716566047183</v>
      </c>
      <c r="J10671" s="35" t="n">
        <v>5.8</v>
      </c>
      <c r="K10671" s="6" t="n">
        <v>0</v>
      </c>
      <c r="L10671" s="35" t="n">
        <v>-1</v>
      </c>
      <c r="M10671" s="6" t="str">
        <f aca="false">IF(I10671&lt;=0,"Below 0%",IF(I10671&lt;=0.05,"0-5%",IF(I10671&lt;=0.1,"5-10%",IF(I10671&lt;=0.2,"10-20%",IF(I10671&lt;=0.4,"20-40%","Above 40%")))))</f>
        <v>20-40%</v>
      </c>
      <c r="N10671" s="6" t="str">
        <f aca="false">IF(AND(H10671&gt;=Summary!$B$25,I10671&gt;=Summary!$B$26,I10671&lt;=Summary!$B$27,J10671&gt;=Summary!$B$28,J10671&lt;=Summary!$B$29,F10671*J10671&gt;1),"Yes","No")</f>
        <v>No</v>
      </c>
    </row>
    <row r="10672" customFormat="false" ht="15" hidden="false" customHeight="false" outlineLevel="0" collapsed="false">
      <c r="A10672" s="6" t="s">
        <v>157</v>
      </c>
      <c r="B10672" s="45" t="n">
        <v>44922</v>
      </c>
      <c r="C10672" s="6" t="s">
        <v>176</v>
      </c>
      <c r="D10672" s="6" t="s">
        <v>207</v>
      </c>
      <c r="E10672" s="6" t="s">
        <v>177</v>
      </c>
      <c r="F10672" s="34" t="n">
        <v>0.0995432138442993</v>
      </c>
      <c r="G10672" s="34" t="n">
        <v>0.0836270426145466</v>
      </c>
      <c r="H10672" s="34" t="n">
        <v>0.0159161712297527</v>
      </c>
      <c r="I10672" s="34" t="n">
        <v>0.190323258268422</v>
      </c>
      <c r="J10672" s="35" t="n">
        <v>12</v>
      </c>
      <c r="K10672" s="6" t="n">
        <v>0</v>
      </c>
      <c r="L10672" s="35" t="n">
        <v>-1</v>
      </c>
      <c r="M10672" s="6" t="str">
        <f aca="false">IF(I10672&lt;=0,"Below 0%",IF(I10672&lt;=0.05,"0-5%",IF(I10672&lt;=0.1,"5-10%",IF(I10672&lt;=0.2,"10-20%",IF(I10672&lt;=0.4,"20-40%","Above 40%")))))</f>
        <v>10-20%</v>
      </c>
      <c r="N10672" s="6" t="str">
        <f aca="false">IF(AND(H10672&gt;=Summary!$B$25,I10672&gt;=Summary!$B$26,I10672&lt;=Summary!$B$27,J10672&gt;=Summary!$B$28,J10672&lt;=Summary!$B$29,F10672*J10672&gt;1),"Yes","No")</f>
        <v>No</v>
      </c>
    </row>
    <row r="10673" customFormat="false" ht="15" hidden="false" customHeight="false" outlineLevel="0" collapsed="false">
      <c r="A10673" s="6" t="s">
        <v>157</v>
      </c>
      <c r="B10673" s="45" t="n">
        <v>44923</v>
      </c>
      <c r="C10673" s="6" t="s">
        <v>205</v>
      </c>
      <c r="D10673" s="6" t="s">
        <v>194</v>
      </c>
      <c r="E10673" s="6" t="s">
        <v>187</v>
      </c>
      <c r="F10673" s="34" t="n">
        <v>0.157143622636795</v>
      </c>
      <c r="G10673" s="34" t="n">
        <v>0.0944925960277609</v>
      </c>
      <c r="H10673" s="34" t="n">
        <v>0.0626510266090342</v>
      </c>
      <c r="I10673" s="34" t="n">
        <v>0.663025773899026</v>
      </c>
      <c r="J10673" s="35" t="n">
        <v>10.5</v>
      </c>
      <c r="K10673" s="6" t="n">
        <v>0</v>
      </c>
      <c r="L10673" s="35" t="n">
        <v>-1</v>
      </c>
      <c r="M10673" s="6" t="str">
        <f aca="false">IF(I10673&lt;=0,"Below 0%",IF(I10673&lt;=0.05,"0-5%",IF(I10673&lt;=0.1,"5-10%",IF(I10673&lt;=0.2,"10-20%",IF(I10673&lt;=0.4,"20-40%","Above 40%")))))</f>
        <v>Above 40%</v>
      </c>
      <c r="N10673" s="6" t="str">
        <f aca="false">IF(AND(H10673&gt;=Summary!$B$25,I10673&gt;=Summary!$B$26,I10673&lt;=Summary!$B$27,J10673&gt;=Summary!$B$28,J10673&lt;=Summary!$B$29,F10673*J10673&gt;1),"Yes","No")</f>
        <v>No</v>
      </c>
    </row>
    <row r="10674" customFormat="false" ht="15" hidden="false" customHeight="false" outlineLevel="0" collapsed="false">
      <c r="A10674" s="6" t="s">
        <v>157</v>
      </c>
      <c r="B10674" s="45" t="n">
        <v>44923</v>
      </c>
      <c r="C10674" s="6" t="s">
        <v>205</v>
      </c>
      <c r="D10674" s="6" t="s">
        <v>194</v>
      </c>
      <c r="E10674" s="6" t="s">
        <v>174</v>
      </c>
      <c r="F10674" s="34" t="n">
        <v>0.174099370837212</v>
      </c>
      <c r="G10674" s="34" t="n">
        <v>0.159513224805706</v>
      </c>
      <c r="H10674" s="34" t="n">
        <v>0.0145861460315059</v>
      </c>
      <c r="I10674" s="34" t="n">
        <v>0.0914416096174626</v>
      </c>
      <c r="J10674" s="35" t="n">
        <v>6.22</v>
      </c>
      <c r="K10674" s="6" t="n">
        <v>0</v>
      </c>
      <c r="L10674" s="35" t="n">
        <v>-1</v>
      </c>
      <c r="M10674" s="6" t="str">
        <f aca="false">IF(I10674&lt;=0,"Below 0%",IF(I10674&lt;=0.05,"0-5%",IF(I10674&lt;=0.1,"5-10%",IF(I10674&lt;=0.2,"10-20%",IF(I10674&lt;=0.4,"20-40%","Above 40%")))))</f>
        <v>5-10%</v>
      </c>
      <c r="N10674" s="6" t="str">
        <f aca="false">IF(AND(H10674&gt;=Summary!$B$25,I10674&gt;=Summary!$B$26,I10674&lt;=Summary!$B$27,J10674&gt;=Summary!$B$28,J10674&lt;=Summary!$B$29,F10674*J10674&gt;1),"Yes","No")</f>
        <v>No</v>
      </c>
    </row>
    <row r="10675" customFormat="false" ht="15" hidden="false" customHeight="false" outlineLevel="0" collapsed="false">
      <c r="A10675" s="6" t="s">
        <v>157</v>
      </c>
      <c r="B10675" s="45" t="n">
        <v>44923</v>
      </c>
      <c r="C10675" s="6" t="s">
        <v>205</v>
      </c>
      <c r="D10675" s="6" t="s">
        <v>194</v>
      </c>
      <c r="E10675" s="6" t="s">
        <v>177</v>
      </c>
      <c r="F10675" s="34" t="n">
        <v>0.668757021427155</v>
      </c>
      <c r="G10675" s="34" t="n">
        <v>0.745994179166533</v>
      </c>
      <c r="H10675" s="34" t="n">
        <v>-0.0772371577393788</v>
      </c>
      <c r="I10675" s="34" t="n">
        <v>-0.103535871855827</v>
      </c>
      <c r="J10675" s="35" t="n">
        <v>1.33</v>
      </c>
      <c r="K10675" s="6" t="n">
        <v>1</v>
      </c>
      <c r="L10675" s="35" t="n">
        <v>0.33</v>
      </c>
      <c r="M10675" s="6" t="str">
        <f aca="false">IF(I10675&lt;=0,"Below 0%",IF(I10675&lt;=0.05,"0-5%",IF(I10675&lt;=0.1,"5-10%",IF(I10675&lt;=0.2,"10-20%",IF(I10675&lt;=0.4,"20-40%","Above 40%")))))</f>
        <v>Below 0%</v>
      </c>
      <c r="N10675" s="6" t="str">
        <f aca="false">IF(AND(H10675&gt;=Summary!$B$25,I10675&gt;=Summary!$B$26,I10675&lt;=Summary!$B$27,J10675&gt;=Summary!$B$28,J10675&lt;=Summary!$B$29,F10675*J10675&gt;1),"Yes","No")</f>
        <v>No</v>
      </c>
    </row>
    <row r="10676" customFormat="false" ht="15" hidden="false" customHeight="false" outlineLevel="0" collapsed="false">
      <c r="A10676" s="6" t="s">
        <v>157</v>
      </c>
      <c r="B10676" s="45" t="n">
        <v>44925</v>
      </c>
      <c r="C10676" s="6" t="s">
        <v>183</v>
      </c>
      <c r="D10676" s="6" t="s">
        <v>195</v>
      </c>
      <c r="E10676" s="6" t="s">
        <v>187</v>
      </c>
      <c r="F10676" s="34" t="n">
        <v>0.703288614749908</v>
      </c>
      <c r="G10676" s="34" t="n">
        <v>0.753707658301355</v>
      </c>
      <c r="H10676" s="34" t="n">
        <v>-0.0504190435514462</v>
      </c>
      <c r="I10676" s="34" t="n">
        <v>-0.0668946945093759</v>
      </c>
      <c r="J10676" s="35" t="n">
        <v>1.33</v>
      </c>
      <c r="K10676" s="6" t="n">
        <v>1</v>
      </c>
      <c r="L10676" s="35" t="n">
        <v>0.33</v>
      </c>
      <c r="M10676" s="6" t="str">
        <f aca="false">IF(I10676&lt;=0,"Below 0%",IF(I10676&lt;=0.05,"0-5%",IF(I10676&lt;=0.1,"5-10%",IF(I10676&lt;=0.2,"10-20%",IF(I10676&lt;=0.4,"20-40%","Above 40%")))))</f>
        <v>Below 0%</v>
      </c>
      <c r="N10676" s="6" t="str">
        <f aca="false">IF(AND(H10676&gt;=Summary!$B$25,I10676&gt;=Summary!$B$26,I10676&lt;=Summary!$B$27,J10676&gt;=Summary!$B$28,J10676&lt;=Summary!$B$29,F10676*J10676&gt;1),"Yes","No")</f>
        <v>No</v>
      </c>
    </row>
    <row r="10677" customFormat="false" ht="15" hidden="false" customHeight="false" outlineLevel="0" collapsed="false">
      <c r="A10677" s="6" t="s">
        <v>157</v>
      </c>
      <c r="B10677" s="45" t="n">
        <v>44925</v>
      </c>
      <c r="C10677" s="6" t="s">
        <v>183</v>
      </c>
      <c r="D10677" s="6" t="s">
        <v>195</v>
      </c>
      <c r="E10677" s="6" t="s">
        <v>174</v>
      </c>
      <c r="F10677" s="34" t="n">
        <v>0.199291273951531</v>
      </c>
      <c r="G10677" s="34" t="n">
        <v>0.153042929090199</v>
      </c>
      <c r="H10677" s="34" t="n">
        <v>0.0462483448613317</v>
      </c>
      <c r="I10677" s="34" t="n">
        <v>0.302191974083784</v>
      </c>
      <c r="J10677" s="35" t="n">
        <v>6.55</v>
      </c>
      <c r="K10677" s="6" t="n">
        <v>0</v>
      </c>
      <c r="L10677" s="35" t="n">
        <v>-1</v>
      </c>
      <c r="M10677" s="6" t="str">
        <f aca="false">IF(I10677&lt;=0,"Below 0%",IF(I10677&lt;=0.05,"0-5%",IF(I10677&lt;=0.1,"5-10%",IF(I10677&lt;=0.2,"10-20%",IF(I10677&lt;=0.4,"20-40%","Above 40%")))))</f>
        <v>20-40%</v>
      </c>
      <c r="N10677" s="6" t="str">
        <f aca="false">IF(AND(H10677&gt;=Summary!$B$25,I10677&gt;=Summary!$B$26,I10677&lt;=Summary!$B$27,J10677&gt;=Summary!$B$28,J10677&lt;=Summary!$B$29,F10677*J10677&gt;1),"Yes","No")</f>
        <v>No</v>
      </c>
    </row>
    <row r="10678" customFormat="false" ht="15" hidden="false" customHeight="false" outlineLevel="0" collapsed="false">
      <c r="A10678" s="6" t="s">
        <v>157</v>
      </c>
      <c r="B10678" s="45" t="n">
        <v>44925</v>
      </c>
      <c r="C10678" s="6" t="s">
        <v>183</v>
      </c>
      <c r="D10678" s="6" t="s">
        <v>195</v>
      </c>
      <c r="E10678" s="6" t="s">
        <v>177</v>
      </c>
      <c r="F10678" s="34" t="n">
        <v>0.0974201411008835</v>
      </c>
      <c r="G10678" s="34" t="n">
        <v>0.0932494126084467</v>
      </c>
      <c r="H10678" s="34" t="n">
        <v>0.00417072849243681</v>
      </c>
      <c r="I10678" s="34" t="n">
        <v>0.0447265926483598</v>
      </c>
      <c r="J10678" s="35" t="n">
        <v>10.75</v>
      </c>
      <c r="K10678" s="6" t="n">
        <v>0</v>
      </c>
      <c r="L10678" s="35" t="n">
        <v>-1</v>
      </c>
      <c r="M10678" s="6" t="str">
        <f aca="false">IF(I10678&lt;=0,"Below 0%",IF(I10678&lt;=0.05,"0-5%",IF(I10678&lt;=0.1,"5-10%",IF(I10678&lt;=0.2,"10-20%",IF(I10678&lt;=0.4,"20-40%","Above 40%")))))</f>
        <v>0-5%</v>
      </c>
      <c r="N10678" s="6" t="str">
        <f aca="false">IF(AND(H10678&gt;=Summary!$B$25,I10678&gt;=Summary!$B$26,I10678&lt;=Summary!$B$27,J10678&gt;=Summary!$B$28,J10678&lt;=Summary!$B$29,F10678*J10678&gt;1),"Yes","No")</f>
        <v>No</v>
      </c>
    </row>
    <row r="10679" customFormat="false" ht="15" hidden="false" customHeight="false" outlineLevel="0" collapsed="false">
      <c r="A10679" s="6" t="s">
        <v>157</v>
      </c>
      <c r="B10679" s="45" t="n">
        <v>44925</v>
      </c>
      <c r="C10679" s="6" t="s">
        <v>189</v>
      </c>
      <c r="D10679" s="6" t="s">
        <v>206</v>
      </c>
      <c r="E10679" s="6" t="s">
        <v>187</v>
      </c>
      <c r="F10679" s="34" t="n">
        <v>0.512924253940582</v>
      </c>
      <c r="G10679" s="34" t="n">
        <v>0.468643193180447</v>
      </c>
      <c r="H10679" s="34" t="n">
        <v>0.0442810607601349</v>
      </c>
      <c r="I10679" s="34" t="n">
        <v>0.0944877924282255</v>
      </c>
      <c r="J10679" s="35" t="n">
        <v>2.12</v>
      </c>
      <c r="K10679" s="6" t="n">
        <v>0</v>
      </c>
      <c r="L10679" s="35" t="n">
        <v>-1</v>
      </c>
      <c r="M10679" s="6" t="str">
        <f aca="false">IF(I10679&lt;=0,"Below 0%",IF(I10679&lt;=0.05,"0-5%",IF(I10679&lt;=0.1,"5-10%",IF(I10679&lt;=0.2,"10-20%",IF(I10679&lt;=0.4,"20-40%","Above 40%")))))</f>
        <v>5-10%</v>
      </c>
      <c r="N10679" s="6" t="str">
        <f aca="false">IF(AND(H10679&gt;=Summary!$B$25,I10679&gt;=Summary!$B$26,I10679&lt;=Summary!$B$27,J10679&gt;=Summary!$B$28,J10679&lt;=Summary!$B$29,F10679*J10679&gt;1),"Yes","No")</f>
        <v>No</v>
      </c>
    </row>
    <row r="10680" customFormat="false" ht="15" hidden="false" customHeight="false" outlineLevel="0" collapsed="false">
      <c r="A10680" s="6" t="s">
        <v>157</v>
      </c>
      <c r="B10680" s="45" t="n">
        <v>44925</v>
      </c>
      <c r="C10680" s="6" t="s">
        <v>189</v>
      </c>
      <c r="D10680" s="6" t="s">
        <v>206</v>
      </c>
      <c r="E10680" s="6" t="s">
        <v>174</v>
      </c>
      <c r="F10680" s="34" t="n">
        <v>0.224628642201424</v>
      </c>
      <c r="G10680" s="34" t="n">
        <v>0.268519883660148</v>
      </c>
      <c r="H10680" s="34" t="n">
        <v>-0.0438912414587246</v>
      </c>
      <c r="I10680" s="34" t="n">
        <v>-0.163456206149245</v>
      </c>
      <c r="J10680" s="35" t="n">
        <v>3.7</v>
      </c>
      <c r="K10680" s="6" t="n">
        <v>0</v>
      </c>
      <c r="L10680" s="35" t="n">
        <v>-1</v>
      </c>
      <c r="M10680" s="6" t="str">
        <f aca="false">IF(I10680&lt;=0,"Below 0%",IF(I10680&lt;=0.05,"0-5%",IF(I10680&lt;=0.1,"5-10%",IF(I10680&lt;=0.2,"10-20%",IF(I10680&lt;=0.4,"20-40%","Above 40%")))))</f>
        <v>Below 0%</v>
      </c>
      <c r="N10680" s="6" t="str">
        <f aca="false">IF(AND(H10680&gt;=Summary!$B$25,I10680&gt;=Summary!$B$26,I10680&lt;=Summary!$B$27,J10680&gt;=Summary!$B$28,J10680&lt;=Summary!$B$29,F10680*J10680&gt;1),"Yes","No")</f>
        <v>No</v>
      </c>
    </row>
    <row r="10681" customFormat="false" ht="15" hidden="false" customHeight="false" outlineLevel="0" collapsed="false">
      <c r="A10681" s="6" t="s">
        <v>157</v>
      </c>
      <c r="B10681" s="45" t="n">
        <v>44925</v>
      </c>
      <c r="C10681" s="6" t="s">
        <v>189</v>
      </c>
      <c r="D10681" s="6" t="s">
        <v>206</v>
      </c>
      <c r="E10681" s="6" t="s">
        <v>177</v>
      </c>
      <c r="F10681" s="34" t="n">
        <v>0.262447118759155</v>
      </c>
      <c r="G10681" s="34" t="n">
        <v>0.262836923159404</v>
      </c>
      <c r="H10681" s="34" t="n">
        <v>-0.000389804400249161</v>
      </c>
      <c r="I10681" s="34" t="n">
        <v>-0.0014830656041912</v>
      </c>
      <c r="J10681" s="35" t="n">
        <v>3.78</v>
      </c>
      <c r="K10681" s="6" t="n">
        <v>1</v>
      </c>
      <c r="L10681" s="35" t="n">
        <v>2.78</v>
      </c>
      <c r="M10681" s="6" t="str">
        <f aca="false">IF(I10681&lt;=0,"Below 0%",IF(I10681&lt;=0.05,"0-5%",IF(I10681&lt;=0.1,"5-10%",IF(I10681&lt;=0.2,"10-20%",IF(I10681&lt;=0.4,"20-40%","Above 40%")))))</f>
        <v>Below 0%</v>
      </c>
      <c r="N10681" s="6" t="str">
        <f aca="false">IF(AND(H10681&gt;=Summary!$B$25,I10681&gt;=Summary!$B$26,I10681&lt;=Summary!$B$27,J10681&gt;=Summary!$B$28,J10681&lt;=Summary!$B$29,F10681*J10681&gt;1),"Yes","No")</f>
        <v>No</v>
      </c>
    </row>
    <row r="10682" customFormat="false" ht="15" hidden="false" customHeight="false" outlineLevel="0" collapsed="false">
      <c r="A10682" s="6" t="s">
        <v>157</v>
      </c>
      <c r="B10682" s="45" t="n">
        <v>44926</v>
      </c>
      <c r="C10682" s="6" t="s">
        <v>199</v>
      </c>
      <c r="D10682" s="6" t="s">
        <v>180</v>
      </c>
      <c r="E10682" s="6" t="s">
        <v>187</v>
      </c>
      <c r="F10682" s="34" t="n">
        <v>0.590640783309937</v>
      </c>
      <c r="G10682" s="34" t="n">
        <v>0.330003138021879</v>
      </c>
      <c r="H10682" s="34" t="n">
        <v>0.260637645288058</v>
      </c>
      <c r="I10682" s="34" t="n">
        <v>0.789803535961462</v>
      </c>
      <c r="J10682" s="35" t="n">
        <v>3.03</v>
      </c>
      <c r="K10682" s="6" t="n">
        <v>0</v>
      </c>
      <c r="L10682" s="35" t="n">
        <v>-1</v>
      </c>
      <c r="M10682" s="6" t="str">
        <f aca="false">IF(I10682&lt;=0,"Below 0%",IF(I10682&lt;=0.05,"0-5%",IF(I10682&lt;=0.1,"5-10%",IF(I10682&lt;=0.2,"10-20%",IF(I10682&lt;=0.4,"20-40%","Above 40%")))))</f>
        <v>Above 40%</v>
      </c>
      <c r="N10682" s="6" t="str">
        <f aca="false">IF(AND(H10682&gt;=Summary!$B$25,I10682&gt;=Summary!$B$26,I10682&lt;=Summary!$B$27,J10682&gt;=Summary!$B$28,J10682&lt;=Summary!$B$29,F10682*J10682&gt;1),"Yes","No")</f>
        <v>No</v>
      </c>
    </row>
    <row r="10683" customFormat="false" ht="15" hidden="false" customHeight="false" outlineLevel="0" collapsed="false">
      <c r="A10683" s="6" t="s">
        <v>157</v>
      </c>
      <c r="B10683" s="45" t="n">
        <v>44926</v>
      </c>
      <c r="C10683" s="6" t="s">
        <v>199</v>
      </c>
      <c r="D10683" s="6" t="s">
        <v>180</v>
      </c>
      <c r="E10683" s="6" t="s">
        <v>174</v>
      </c>
      <c r="F10683" s="34" t="n">
        <v>0.233206227421761</v>
      </c>
      <c r="G10683" s="34" t="n">
        <v>0.29409103182538</v>
      </c>
      <c r="H10683" s="34" t="n">
        <v>-0.0608848044036195</v>
      </c>
      <c r="I10683" s="34" t="n">
        <v>-0.207027069223146</v>
      </c>
      <c r="J10683" s="35" t="n">
        <v>3.4</v>
      </c>
      <c r="K10683" s="6" t="n">
        <v>0</v>
      </c>
      <c r="L10683" s="35" t="n">
        <v>-1</v>
      </c>
      <c r="M10683" s="6" t="str">
        <f aca="false">IF(I10683&lt;=0,"Below 0%",IF(I10683&lt;=0.05,"0-5%",IF(I10683&lt;=0.1,"5-10%",IF(I10683&lt;=0.2,"10-20%",IF(I10683&lt;=0.4,"20-40%","Above 40%")))))</f>
        <v>Below 0%</v>
      </c>
      <c r="N10683" s="6" t="str">
        <f aca="false">IF(AND(H10683&gt;=Summary!$B$25,I10683&gt;=Summary!$B$26,I10683&lt;=Summary!$B$27,J10683&gt;=Summary!$B$28,J10683&lt;=Summary!$B$29,F10683*J10683&gt;1),"Yes","No")</f>
        <v>No</v>
      </c>
    </row>
    <row r="10684" customFormat="false" ht="15" hidden="false" customHeight="false" outlineLevel="0" collapsed="false">
      <c r="A10684" s="6" t="s">
        <v>157</v>
      </c>
      <c r="B10684" s="45" t="n">
        <v>44926</v>
      </c>
      <c r="C10684" s="6" t="s">
        <v>199</v>
      </c>
      <c r="D10684" s="6" t="s">
        <v>180</v>
      </c>
      <c r="E10684" s="6" t="s">
        <v>177</v>
      </c>
      <c r="F10684" s="34" t="n">
        <v>0.176152944564819</v>
      </c>
      <c r="G10684" s="34" t="n">
        <v>0.375905830152741</v>
      </c>
      <c r="H10684" s="34" t="n">
        <v>-0.199752885587922</v>
      </c>
      <c r="I10684" s="34" t="n">
        <v>-0.531390762167101</v>
      </c>
      <c r="J10684" s="35" t="n">
        <v>2.66</v>
      </c>
      <c r="K10684" s="6" t="n">
        <v>1</v>
      </c>
      <c r="L10684" s="35" t="n">
        <v>1.66</v>
      </c>
      <c r="M10684" s="6" t="str">
        <f aca="false">IF(I10684&lt;=0,"Below 0%",IF(I10684&lt;=0.05,"0-5%",IF(I10684&lt;=0.1,"5-10%",IF(I10684&lt;=0.2,"10-20%",IF(I10684&lt;=0.4,"20-40%","Above 40%")))))</f>
        <v>Below 0%</v>
      </c>
      <c r="N10684" s="6" t="str">
        <f aca="false">IF(AND(H10684&gt;=Summary!$B$25,I10684&gt;=Summary!$B$26,I10684&lt;=Summary!$B$27,J10684&gt;=Summary!$B$28,J10684&lt;=Summary!$B$29,F10684*J10684&gt;1),"Yes","No")</f>
        <v>No</v>
      </c>
    </row>
    <row r="10685" customFormat="false" ht="15" hidden="false" customHeight="false" outlineLevel="0" collapsed="false">
      <c r="A10685" s="6" t="s">
        <v>157</v>
      </c>
      <c r="B10685" s="45" t="n">
        <v>44926</v>
      </c>
      <c r="C10685" s="6" t="s">
        <v>201</v>
      </c>
      <c r="D10685" s="6" t="s">
        <v>185</v>
      </c>
      <c r="E10685" s="6" t="s">
        <v>187</v>
      </c>
      <c r="F10685" s="34" t="n">
        <v>0.206098794937134</v>
      </c>
      <c r="G10685" s="34" t="n">
        <v>0.275730622617535</v>
      </c>
      <c r="H10685" s="34" t="n">
        <v>-0.0696318276804012</v>
      </c>
      <c r="I10685" s="34" t="n">
        <v>-0.252535706840902</v>
      </c>
      <c r="J10685" s="35" t="n">
        <v>3.6</v>
      </c>
      <c r="K10685" s="6" t="n">
        <v>0</v>
      </c>
      <c r="L10685" s="35" t="n">
        <v>-1</v>
      </c>
      <c r="M10685" s="6" t="str">
        <f aca="false">IF(I10685&lt;=0,"Below 0%",IF(I10685&lt;=0.05,"0-5%",IF(I10685&lt;=0.1,"5-10%",IF(I10685&lt;=0.2,"10-20%",IF(I10685&lt;=0.4,"20-40%","Above 40%")))))</f>
        <v>Below 0%</v>
      </c>
      <c r="N10685" s="6" t="str">
        <f aca="false">IF(AND(H10685&gt;=Summary!$B$25,I10685&gt;=Summary!$B$26,I10685&lt;=Summary!$B$27,J10685&gt;=Summary!$B$28,J10685&lt;=Summary!$B$29,F10685*J10685&gt;1),"Yes","No")</f>
        <v>No</v>
      </c>
    </row>
    <row r="10686" customFormat="false" ht="15" hidden="false" customHeight="false" outlineLevel="0" collapsed="false">
      <c r="A10686" s="6" t="s">
        <v>157</v>
      </c>
      <c r="B10686" s="45" t="n">
        <v>44926</v>
      </c>
      <c r="C10686" s="6" t="s">
        <v>201</v>
      </c>
      <c r="D10686" s="6" t="s">
        <v>185</v>
      </c>
      <c r="E10686" s="6" t="s">
        <v>174</v>
      </c>
      <c r="F10686" s="34" t="n">
        <v>0.259891211986542</v>
      </c>
      <c r="G10686" s="34" t="n">
        <v>0.266836086404066</v>
      </c>
      <c r="H10686" s="34" t="n">
        <v>-0.00694487441752434</v>
      </c>
      <c r="I10686" s="34" t="n">
        <v>-0.0260267436504365</v>
      </c>
      <c r="J10686" s="35" t="n">
        <v>3.72</v>
      </c>
      <c r="K10686" s="6" t="n">
        <v>0</v>
      </c>
      <c r="L10686" s="35" t="n">
        <v>-1</v>
      </c>
      <c r="M10686" s="6" t="str">
        <f aca="false">IF(I10686&lt;=0,"Below 0%",IF(I10686&lt;=0.05,"0-5%",IF(I10686&lt;=0.1,"5-10%",IF(I10686&lt;=0.2,"10-20%",IF(I10686&lt;=0.4,"20-40%","Above 40%")))))</f>
        <v>Below 0%</v>
      </c>
      <c r="N10686" s="6" t="str">
        <f aca="false">IF(AND(H10686&gt;=Summary!$B$25,I10686&gt;=Summary!$B$26,I10686&lt;=Summary!$B$27,J10686&gt;=Summary!$B$28,J10686&lt;=Summary!$B$29,F10686*J10686&gt;1),"Yes","No")</f>
        <v>No</v>
      </c>
    </row>
    <row r="10687" customFormat="false" ht="15" hidden="false" customHeight="false" outlineLevel="0" collapsed="false">
      <c r="A10687" s="6" t="s">
        <v>157</v>
      </c>
      <c r="B10687" s="45" t="n">
        <v>44926</v>
      </c>
      <c r="C10687" s="6" t="s">
        <v>201</v>
      </c>
      <c r="D10687" s="6" t="s">
        <v>185</v>
      </c>
      <c r="E10687" s="6" t="s">
        <v>177</v>
      </c>
      <c r="F10687" s="34" t="n">
        <v>0.534009993076325</v>
      </c>
      <c r="G10687" s="34" t="n">
        <v>0.457433290978399</v>
      </c>
      <c r="H10687" s="34" t="n">
        <v>0.0765767020979254</v>
      </c>
      <c r="I10687" s="34" t="n">
        <v>0.16740517930852</v>
      </c>
      <c r="J10687" s="35" t="n">
        <v>2.17</v>
      </c>
      <c r="K10687" s="6" t="n">
        <v>1</v>
      </c>
      <c r="L10687" s="35" t="n">
        <v>1.17</v>
      </c>
      <c r="M10687" s="6" t="str">
        <f aca="false">IF(I10687&lt;=0,"Below 0%",IF(I10687&lt;=0.05,"0-5%",IF(I10687&lt;=0.1,"5-10%",IF(I10687&lt;=0.2,"10-20%",IF(I10687&lt;=0.4,"20-40%","Above 40%")))))</f>
        <v>10-20%</v>
      </c>
      <c r="N10687" s="6" t="str">
        <f aca="false">IF(AND(H10687&gt;=Summary!$B$25,I10687&gt;=Summary!$B$26,I10687&lt;=Summary!$B$27,J10687&gt;=Summary!$B$28,J10687&lt;=Summary!$B$29,F10687*J10687&gt;1),"Yes","No")</f>
        <v>Yes</v>
      </c>
    </row>
    <row r="10688" customFormat="false" ht="15" hidden="false" customHeight="false" outlineLevel="0" collapsed="false">
      <c r="A10688" s="6" t="s">
        <v>157</v>
      </c>
      <c r="B10688" s="45" t="n">
        <v>44926</v>
      </c>
      <c r="C10688" s="6" t="s">
        <v>184</v>
      </c>
      <c r="D10688" s="6" t="s">
        <v>179</v>
      </c>
      <c r="E10688" s="6" t="s">
        <v>187</v>
      </c>
      <c r="F10688" s="34" t="n">
        <v>0.512992799282074</v>
      </c>
      <c r="G10688" s="34" t="n">
        <v>0.479670287144295</v>
      </c>
      <c r="H10688" s="34" t="n">
        <v>0.0333225121377794</v>
      </c>
      <c r="I10688" s="34" t="n">
        <v>0.0694696190922397</v>
      </c>
      <c r="J10688" s="35" t="n">
        <v>2.09</v>
      </c>
      <c r="K10688" s="6" t="n">
        <v>1</v>
      </c>
      <c r="L10688" s="35" t="n">
        <v>1.09</v>
      </c>
      <c r="M10688" s="6" t="str">
        <f aca="false">IF(I10688&lt;=0,"Below 0%",IF(I10688&lt;=0.05,"0-5%",IF(I10688&lt;=0.1,"5-10%",IF(I10688&lt;=0.2,"10-20%",IF(I10688&lt;=0.4,"20-40%","Above 40%")))))</f>
        <v>5-10%</v>
      </c>
      <c r="N10688" s="6" t="str">
        <f aca="false">IF(AND(H10688&gt;=Summary!$B$25,I10688&gt;=Summary!$B$26,I10688&lt;=Summary!$B$27,J10688&gt;=Summary!$B$28,J10688&lt;=Summary!$B$29,F10688*J10688&gt;1),"Yes","No")</f>
        <v>No</v>
      </c>
    </row>
    <row r="10689" customFormat="false" ht="15" hidden="false" customHeight="false" outlineLevel="0" collapsed="false">
      <c r="A10689" s="6" t="s">
        <v>157</v>
      </c>
      <c r="B10689" s="45" t="n">
        <v>44926</v>
      </c>
      <c r="C10689" s="6" t="s">
        <v>184</v>
      </c>
      <c r="D10689" s="6" t="s">
        <v>179</v>
      </c>
      <c r="E10689" s="6" t="s">
        <v>174</v>
      </c>
      <c r="F10689" s="34" t="n">
        <v>0.247122704982758</v>
      </c>
      <c r="G10689" s="34" t="n">
        <v>0.270948891927453</v>
      </c>
      <c r="H10689" s="34" t="n">
        <v>-0.0238261869446952</v>
      </c>
      <c r="I10689" s="34" t="n">
        <v>-0.087936092948019</v>
      </c>
      <c r="J10689" s="35" t="n">
        <v>3.7</v>
      </c>
      <c r="K10689" s="6" t="n">
        <v>0</v>
      </c>
      <c r="L10689" s="35" t="n">
        <v>-1</v>
      </c>
      <c r="M10689" s="6" t="str">
        <f aca="false">IF(I10689&lt;=0,"Below 0%",IF(I10689&lt;=0.05,"0-5%",IF(I10689&lt;=0.1,"5-10%",IF(I10689&lt;=0.2,"10-20%",IF(I10689&lt;=0.4,"20-40%","Above 40%")))))</f>
        <v>Below 0%</v>
      </c>
      <c r="N10689" s="6" t="str">
        <f aca="false">IF(AND(H10689&gt;=Summary!$B$25,I10689&gt;=Summary!$B$26,I10689&lt;=Summary!$B$27,J10689&gt;=Summary!$B$28,J10689&lt;=Summary!$B$29,F10689*J10689&gt;1),"Yes","No")</f>
        <v>No</v>
      </c>
    </row>
    <row r="10690" customFormat="false" ht="15" hidden="false" customHeight="false" outlineLevel="0" collapsed="false">
      <c r="A10690" s="6" t="s">
        <v>157</v>
      </c>
      <c r="B10690" s="45" t="n">
        <v>44926</v>
      </c>
      <c r="C10690" s="6" t="s">
        <v>184</v>
      </c>
      <c r="D10690" s="6" t="s">
        <v>179</v>
      </c>
      <c r="E10690" s="6" t="s">
        <v>177</v>
      </c>
      <c r="F10690" s="34" t="n">
        <v>0.239884480834007</v>
      </c>
      <c r="G10690" s="34" t="n">
        <v>0.249380820928253</v>
      </c>
      <c r="H10690" s="34" t="n">
        <v>-0.00949634009424538</v>
      </c>
      <c r="I10690" s="34" t="n">
        <v>-0.0380796729231134</v>
      </c>
      <c r="J10690" s="35" t="n">
        <v>4.02</v>
      </c>
      <c r="K10690" s="6" t="n">
        <v>0</v>
      </c>
      <c r="L10690" s="35" t="n">
        <v>-1</v>
      </c>
      <c r="M10690" s="6" t="str">
        <f aca="false">IF(I10690&lt;=0,"Below 0%",IF(I10690&lt;=0.05,"0-5%",IF(I10690&lt;=0.1,"5-10%",IF(I10690&lt;=0.2,"10-20%",IF(I10690&lt;=0.4,"20-40%","Above 40%")))))</f>
        <v>Below 0%</v>
      </c>
      <c r="N10690" s="6" t="str">
        <f aca="false">IF(AND(H10690&gt;=Summary!$B$25,I10690&gt;=Summary!$B$26,I10690&lt;=Summary!$B$27,J10690&gt;=Summary!$B$28,J10690&lt;=Summary!$B$29,F10690*J10690&gt;1),"Yes","No")</f>
        <v>No</v>
      </c>
    </row>
    <row r="10691" customFormat="false" ht="15" hidden="false" customHeight="false" outlineLevel="0" collapsed="false">
      <c r="A10691" s="6" t="s">
        <v>157</v>
      </c>
      <c r="B10691" s="45" t="n">
        <v>44926</v>
      </c>
      <c r="C10691" s="6" t="s">
        <v>194</v>
      </c>
      <c r="D10691" s="6" t="s">
        <v>173</v>
      </c>
      <c r="E10691" s="6" t="s">
        <v>187</v>
      </c>
      <c r="F10691" s="34" t="n">
        <v>0.904857993125916</v>
      </c>
      <c r="G10691" s="34" t="n">
        <v>0.859254167382712</v>
      </c>
      <c r="H10691" s="34" t="n">
        <v>0.0456038257432038</v>
      </c>
      <c r="I10691" s="34" t="n">
        <v>0.0530737323999406</v>
      </c>
      <c r="J10691" s="35" t="n">
        <v>1.17</v>
      </c>
      <c r="K10691" s="6" t="n">
        <v>0</v>
      </c>
      <c r="L10691" s="35" t="n">
        <v>-1</v>
      </c>
      <c r="M10691" s="6" t="str">
        <f aca="false">IF(I10691&lt;=0,"Below 0%",IF(I10691&lt;=0.05,"0-5%",IF(I10691&lt;=0.1,"5-10%",IF(I10691&lt;=0.2,"10-20%",IF(I10691&lt;=0.4,"20-40%","Above 40%")))))</f>
        <v>5-10%</v>
      </c>
      <c r="N10691" s="6" t="str">
        <f aca="false">IF(AND(H10691&gt;=Summary!$B$25,I10691&gt;=Summary!$B$26,I10691&lt;=Summary!$B$27,J10691&gt;=Summary!$B$28,J10691&lt;=Summary!$B$29,F10691*J10691&gt;1),"Yes","No")</f>
        <v>No</v>
      </c>
    </row>
    <row r="10692" customFormat="false" ht="15" hidden="false" customHeight="false" outlineLevel="0" collapsed="false">
      <c r="A10692" s="6" t="s">
        <v>157</v>
      </c>
      <c r="B10692" s="45" t="n">
        <v>44926</v>
      </c>
      <c r="C10692" s="6" t="s">
        <v>194</v>
      </c>
      <c r="D10692" s="6" t="s">
        <v>173</v>
      </c>
      <c r="E10692" s="6" t="s">
        <v>174</v>
      </c>
      <c r="F10692" s="34" t="n">
        <v>0.0640202313661575</v>
      </c>
      <c r="G10692" s="34" t="n">
        <v>0.100532737583777</v>
      </c>
      <c r="H10692" s="34" t="n">
        <v>-0.0365125062176197</v>
      </c>
      <c r="I10692" s="34" t="n">
        <v>-0.363190211419366</v>
      </c>
      <c r="J10692" s="35" t="n">
        <v>10</v>
      </c>
      <c r="K10692" s="6" t="n">
        <v>1</v>
      </c>
      <c r="L10692" s="35" t="n">
        <v>9</v>
      </c>
      <c r="M10692" s="6" t="str">
        <f aca="false">IF(I10692&lt;=0,"Below 0%",IF(I10692&lt;=0.05,"0-5%",IF(I10692&lt;=0.1,"5-10%",IF(I10692&lt;=0.2,"10-20%",IF(I10692&lt;=0.4,"20-40%","Above 40%")))))</f>
        <v>Below 0%</v>
      </c>
      <c r="N10692" s="6" t="str">
        <f aca="false">IF(AND(H10692&gt;=Summary!$B$25,I10692&gt;=Summary!$B$26,I10692&lt;=Summary!$B$27,J10692&gt;=Summary!$B$28,J10692&lt;=Summary!$B$29,F10692*J10692&gt;1),"Yes","No")</f>
        <v>No</v>
      </c>
    </row>
    <row r="10693" customFormat="false" ht="15" hidden="false" customHeight="false" outlineLevel="0" collapsed="false">
      <c r="A10693" s="6" t="s">
        <v>157</v>
      </c>
      <c r="B10693" s="45" t="n">
        <v>44926</v>
      </c>
      <c r="C10693" s="6" t="s">
        <v>194</v>
      </c>
      <c r="D10693" s="6" t="s">
        <v>173</v>
      </c>
      <c r="E10693" s="6" t="s">
        <v>177</v>
      </c>
      <c r="F10693" s="34" t="n">
        <v>0.0311217922717333</v>
      </c>
      <c r="G10693" s="34" t="n">
        <v>0.0402130950335109</v>
      </c>
      <c r="H10693" s="34" t="n">
        <v>-0.00909130276177762</v>
      </c>
      <c r="I10693" s="34" t="n">
        <v>-0.226078165687111</v>
      </c>
      <c r="J10693" s="35" t="n">
        <v>25</v>
      </c>
      <c r="K10693" s="6" t="n">
        <v>0</v>
      </c>
      <c r="L10693" s="35" t="n">
        <v>-1</v>
      </c>
      <c r="M10693" s="6" t="str">
        <f aca="false">IF(I10693&lt;=0,"Below 0%",IF(I10693&lt;=0.05,"0-5%",IF(I10693&lt;=0.1,"5-10%",IF(I10693&lt;=0.2,"10-20%",IF(I10693&lt;=0.4,"20-40%","Above 40%")))))</f>
        <v>Below 0%</v>
      </c>
      <c r="N10693" s="6" t="str">
        <f aca="false">IF(AND(H10693&gt;=Summary!$B$25,I10693&gt;=Summary!$B$26,I10693&lt;=Summary!$B$27,J10693&gt;=Summary!$B$28,J10693&lt;=Summary!$B$29,F10693*J10693&gt;1),"Yes","No")</f>
        <v>No</v>
      </c>
    </row>
    <row r="10694" customFormat="false" ht="15" hidden="false" customHeight="false" outlineLevel="0" collapsed="false">
      <c r="A10694" s="6" t="s">
        <v>157</v>
      </c>
      <c r="B10694" s="45" t="n">
        <v>44926</v>
      </c>
      <c r="C10694" s="6" t="s">
        <v>188</v>
      </c>
      <c r="D10694" s="6" t="s">
        <v>205</v>
      </c>
      <c r="E10694" s="6" t="s">
        <v>187</v>
      </c>
      <c r="F10694" s="34" t="n">
        <v>0.773867607116699</v>
      </c>
      <c r="G10694" s="34" t="n">
        <v>0.660060525538825</v>
      </c>
      <c r="H10694" s="34" t="n">
        <v>0.113807081577874</v>
      </c>
      <c r="I10694" s="34" t="n">
        <v>0.1724191603262</v>
      </c>
      <c r="J10694" s="35" t="n">
        <v>1.51</v>
      </c>
      <c r="K10694" s="6" t="n">
        <v>0</v>
      </c>
      <c r="L10694" s="35" t="n">
        <v>-1</v>
      </c>
      <c r="M10694" s="6" t="str">
        <f aca="false">IF(I10694&lt;=0,"Below 0%",IF(I10694&lt;=0.05,"0-5%",IF(I10694&lt;=0.1,"5-10%",IF(I10694&lt;=0.2,"10-20%",IF(I10694&lt;=0.4,"20-40%","Above 40%")))))</f>
        <v>10-20%</v>
      </c>
      <c r="N10694" s="6" t="str">
        <f aca="false">IF(AND(H10694&gt;=Summary!$B$25,I10694&gt;=Summary!$B$26,I10694&lt;=Summary!$B$27,J10694&gt;=Summary!$B$28,J10694&lt;=Summary!$B$29,F10694*J10694&gt;1),"Yes","No")</f>
        <v>No</v>
      </c>
    </row>
    <row r="10695" customFormat="false" ht="15" hidden="false" customHeight="false" outlineLevel="0" collapsed="false">
      <c r="A10695" s="6" t="s">
        <v>157</v>
      </c>
      <c r="B10695" s="45" t="n">
        <v>44926</v>
      </c>
      <c r="C10695" s="6" t="s">
        <v>188</v>
      </c>
      <c r="D10695" s="6" t="s">
        <v>205</v>
      </c>
      <c r="E10695" s="6" t="s">
        <v>174</v>
      </c>
      <c r="F10695" s="34" t="n">
        <v>0.145655229687691</v>
      </c>
      <c r="G10695" s="34" t="n">
        <v>0.20340640684972</v>
      </c>
      <c r="H10695" s="34" t="n">
        <v>-0.0577511771620288</v>
      </c>
      <c r="I10695" s="34" t="n">
        <v>-0.283920148123439</v>
      </c>
      <c r="J10695" s="35" t="n">
        <v>4.9</v>
      </c>
      <c r="K10695" s="6" t="n">
        <v>1</v>
      </c>
      <c r="L10695" s="35" t="n">
        <v>3.9</v>
      </c>
      <c r="M10695" s="6" t="str">
        <f aca="false">IF(I10695&lt;=0,"Below 0%",IF(I10695&lt;=0.05,"0-5%",IF(I10695&lt;=0.1,"5-10%",IF(I10695&lt;=0.2,"10-20%",IF(I10695&lt;=0.4,"20-40%","Above 40%")))))</f>
        <v>Below 0%</v>
      </c>
      <c r="N10695" s="6" t="str">
        <f aca="false">IF(AND(H10695&gt;=Summary!$B$25,I10695&gt;=Summary!$B$26,I10695&lt;=Summary!$B$27,J10695&gt;=Summary!$B$28,J10695&lt;=Summary!$B$29,F10695*J10695&gt;1),"Yes","No")</f>
        <v>No</v>
      </c>
    </row>
    <row r="10696" customFormat="false" ht="15" hidden="false" customHeight="false" outlineLevel="0" collapsed="false">
      <c r="A10696" s="6" t="s">
        <v>157</v>
      </c>
      <c r="B10696" s="45" t="n">
        <v>44926</v>
      </c>
      <c r="C10696" s="6" t="s">
        <v>188</v>
      </c>
      <c r="D10696" s="6" t="s">
        <v>205</v>
      </c>
      <c r="E10696" s="6" t="s">
        <v>177</v>
      </c>
      <c r="F10696" s="34" t="n">
        <v>0.0804771333932877</v>
      </c>
      <c r="G10696" s="34" t="n">
        <v>0.136533067611456</v>
      </c>
      <c r="H10696" s="34" t="n">
        <v>-0.0560559342181679</v>
      </c>
      <c r="I10696" s="34" t="n">
        <v>-0.410566723496548</v>
      </c>
      <c r="J10696" s="35" t="n">
        <v>7.3</v>
      </c>
      <c r="K10696" s="6" t="n">
        <v>0</v>
      </c>
      <c r="L10696" s="35" t="n">
        <v>-1</v>
      </c>
      <c r="M10696" s="6" t="str">
        <f aca="false">IF(I10696&lt;=0,"Below 0%",IF(I10696&lt;=0.05,"0-5%",IF(I10696&lt;=0.1,"5-10%",IF(I10696&lt;=0.2,"10-20%",IF(I10696&lt;=0.4,"20-40%","Above 40%")))))</f>
        <v>Below 0%</v>
      </c>
      <c r="N10696" s="6" t="str">
        <f aca="false">IF(AND(H10696&gt;=Summary!$B$25,I10696&gt;=Summary!$B$26,I10696&lt;=Summary!$B$27,J10696&gt;=Summary!$B$28,J10696&lt;=Summary!$B$29,F10696*J10696&gt;1),"Yes","No")</f>
        <v>No</v>
      </c>
    </row>
    <row r="10697" customFormat="false" ht="15" hidden="false" customHeight="false" outlineLevel="0" collapsed="false">
      <c r="A10697" s="6" t="s">
        <v>157</v>
      </c>
      <c r="B10697" s="45" t="n">
        <v>44926</v>
      </c>
      <c r="C10697" s="6" t="s">
        <v>203</v>
      </c>
      <c r="D10697" s="6" t="s">
        <v>176</v>
      </c>
      <c r="E10697" s="6" t="s">
        <v>187</v>
      </c>
      <c r="F10697" s="34" t="n">
        <v>0.233563140034676</v>
      </c>
      <c r="G10697" s="34" t="n">
        <v>0.231318473039566</v>
      </c>
      <c r="H10697" s="34" t="n">
        <v>0.00224466699510961</v>
      </c>
      <c r="I10697" s="34" t="n">
        <v>0.00970379479690608</v>
      </c>
      <c r="J10697" s="35" t="n">
        <v>4.31</v>
      </c>
      <c r="K10697" s="6" t="n">
        <v>0</v>
      </c>
      <c r="L10697" s="35" t="n">
        <v>-1</v>
      </c>
      <c r="M10697" s="6" t="str">
        <f aca="false">IF(I10697&lt;=0,"Below 0%",IF(I10697&lt;=0.05,"0-5%",IF(I10697&lt;=0.1,"5-10%",IF(I10697&lt;=0.2,"10-20%",IF(I10697&lt;=0.4,"20-40%","Above 40%")))))</f>
        <v>0-5%</v>
      </c>
      <c r="N10697" s="6" t="str">
        <f aca="false">IF(AND(H10697&gt;=Summary!$B$25,I10697&gt;=Summary!$B$26,I10697&lt;=Summary!$B$27,J10697&gt;=Summary!$B$28,J10697&lt;=Summary!$B$29,F10697*J10697&gt;1),"Yes","No")</f>
        <v>No</v>
      </c>
    </row>
    <row r="10698" customFormat="false" ht="15" hidden="false" customHeight="false" outlineLevel="0" collapsed="false">
      <c r="A10698" s="6" t="s">
        <v>157</v>
      </c>
      <c r="B10698" s="45" t="n">
        <v>44926</v>
      </c>
      <c r="C10698" s="6" t="s">
        <v>203</v>
      </c>
      <c r="D10698" s="6" t="s">
        <v>176</v>
      </c>
      <c r="E10698" s="6" t="s">
        <v>174</v>
      </c>
      <c r="F10698" s="34" t="n">
        <v>0.27527979016304</v>
      </c>
      <c r="G10698" s="34" t="n">
        <v>0.265154951808651</v>
      </c>
      <c r="H10698" s="34" t="n">
        <v>0.0101248383543888</v>
      </c>
      <c r="I10698" s="34" t="n">
        <v>0.0381846097360283</v>
      </c>
      <c r="J10698" s="35" t="n">
        <v>3.76</v>
      </c>
      <c r="K10698" s="6" t="n">
        <v>0</v>
      </c>
      <c r="L10698" s="35" t="n">
        <v>-1</v>
      </c>
      <c r="M10698" s="6" t="str">
        <f aca="false">IF(I10698&lt;=0,"Below 0%",IF(I10698&lt;=0.05,"0-5%",IF(I10698&lt;=0.1,"5-10%",IF(I10698&lt;=0.2,"10-20%",IF(I10698&lt;=0.4,"20-40%","Above 40%")))))</f>
        <v>0-5%</v>
      </c>
      <c r="N10698" s="6" t="str">
        <f aca="false">IF(AND(H10698&gt;=Summary!$B$25,I10698&gt;=Summary!$B$26,I10698&lt;=Summary!$B$27,J10698&gt;=Summary!$B$28,J10698&lt;=Summary!$B$29,F10698*J10698&gt;1),"Yes","No")</f>
        <v>No</v>
      </c>
    </row>
    <row r="10699" customFormat="false" ht="15" hidden="false" customHeight="false" outlineLevel="0" collapsed="false">
      <c r="A10699" s="6" t="s">
        <v>157</v>
      </c>
      <c r="B10699" s="45" t="n">
        <v>44926</v>
      </c>
      <c r="C10699" s="6" t="s">
        <v>203</v>
      </c>
      <c r="D10699" s="6" t="s">
        <v>176</v>
      </c>
      <c r="E10699" s="6" t="s">
        <v>177</v>
      </c>
      <c r="F10699" s="34" t="n">
        <v>0.491157054901123</v>
      </c>
      <c r="G10699" s="34" t="n">
        <v>0.503526575151783</v>
      </c>
      <c r="H10699" s="34" t="n">
        <v>-0.0123695202506594</v>
      </c>
      <c r="I10699" s="34" t="n">
        <v>-0.024565774402137</v>
      </c>
      <c r="J10699" s="35" t="n">
        <v>1.98</v>
      </c>
      <c r="K10699" s="6" t="n">
        <v>1</v>
      </c>
      <c r="L10699" s="35" t="n">
        <v>0.98</v>
      </c>
      <c r="M10699" s="6" t="str">
        <f aca="false">IF(I10699&lt;=0,"Below 0%",IF(I10699&lt;=0.05,"0-5%",IF(I10699&lt;=0.1,"5-10%",IF(I10699&lt;=0.2,"10-20%",IF(I10699&lt;=0.4,"20-40%","Above 40%")))))</f>
        <v>Below 0%</v>
      </c>
      <c r="N10699" s="6" t="str">
        <f aca="false">IF(AND(H10699&gt;=Summary!$B$25,I10699&gt;=Summary!$B$26,I10699&lt;=Summary!$B$27,J10699&gt;=Summary!$B$28,J10699&lt;=Summary!$B$29,F10699*J10699&gt;1),"Yes","No")</f>
        <v>No</v>
      </c>
    </row>
    <row r="10700" customFormat="false" ht="15" hidden="false" customHeight="false" outlineLevel="0" collapsed="false">
      <c r="A10700" s="6" t="s">
        <v>157</v>
      </c>
      <c r="B10700" s="45" t="n">
        <v>44927</v>
      </c>
      <c r="C10700" s="6" t="s">
        <v>207</v>
      </c>
      <c r="D10700" s="6" t="s">
        <v>190</v>
      </c>
      <c r="E10700" s="6" t="s">
        <v>187</v>
      </c>
      <c r="F10700" s="34" t="n">
        <v>0.239807948470116</v>
      </c>
      <c r="G10700" s="34" t="n">
        <v>0.180638463534908</v>
      </c>
      <c r="H10700" s="34" t="n">
        <v>0.0591694849352078</v>
      </c>
      <c r="I10700" s="34" t="n">
        <v>0.327557507838155</v>
      </c>
      <c r="J10700" s="35" t="n">
        <v>5.5</v>
      </c>
      <c r="K10700" s="6" t="n">
        <v>0</v>
      </c>
      <c r="L10700" s="35" t="n">
        <v>-1</v>
      </c>
      <c r="M10700" s="6" t="str">
        <f aca="false">IF(I10700&lt;=0,"Below 0%",IF(I10700&lt;=0.05,"0-5%",IF(I10700&lt;=0.1,"5-10%",IF(I10700&lt;=0.2,"10-20%",IF(I10700&lt;=0.4,"20-40%","Above 40%")))))</f>
        <v>20-40%</v>
      </c>
      <c r="N10700" s="6" t="str">
        <f aca="false">IF(AND(H10700&gt;=Summary!$B$25,I10700&gt;=Summary!$B$26,I10700&lt;=Summary!$B$27,J10700&gt;=Summary!$B$28,J10700&lt;=Summary!$B$29,F10700*J10700&gt;1),"Yes","No")</f>
        <v>No</v>
      </c>
    </row>
    <row r="10701" customFormat="false" ht="15" hidden="false" customHeight="false" outlineLevel="0" collapsed="false">
      <c r="A10701" s="6" t="s">
        <v>157</v>
      </c>
      <c r="B10701" s="45" t="n">
        <v>44927</v>
      </c>
      <c r="C10701" s="6" t="s">
        <v>207</v>
      </c>
      <c r="D10701" s="6" t="s">
        <v>190</v>
      </c>
      <c r="E10701" s="6" t="s">
        <v>174</v>
      </c>
      <c r="F10701" s="34" t="n">
        <v>0.296235948801041</v>
      </c>
      <c r="G10701" s="34" t="n">
        <v>0.248377887360498</v>
      </c>
      <c r="H10701" s="34" t="n">
        <v>0.0478580614405423</v>
      </c>
      <c r="I10701" s="34" t="n">
        <v>0.192682456353615</v>
      </c>
      <c r="J10701" s="35" t="n">
        <v>4</v>
      </c>
      <c r="K10701" s="6" t="n">
        <v>1</v>
      </c>
      <c r="L10701" s="35" t="n">
        <v>3</v>
      </c>
      <c r="M10701" s="6" t="str">
        <f aca="false">IF(I10701&lt;=0,"Below 0%",IF(I10701&lt;=0.05,"0-5%",IF(I10701&lt;=0.1,"5-10%",IF(I10701&lt;=0.2,"10-20%",IF(I10701&lt;=0.4,"20-40%","Above 40%")))))</f>
        <v>10-20%</v>
      </c>
      <c r="N10701" s="6" t="str">
        <f aca="false">IF(AND(H10701&gt;=Summary!$B$25,I10701&gt;=Summary!$B$26,I10701&lt;=Summary!$B$27,J10701&gt;=Summary!$B$28,J10701&lt;=Summary!$B$29,F10701*J10701&gt;1),"Yes","No")</f>
        <v>Yes</v>
      </c>
    </row>
    <row r="10702" customFormat="false" ht="15" hidden="false" customHeight="false" outlineLevel="0" collapsed="false">
      <c r="A10702" s="6" t="s">
        <v>157</v>
      </c>
      <c r="B10702" s="45" t="n">
        <v>44927</v>
      </c>
      <c r="C10702" s="6" t="s">
        <v>207</v>
      </c>
      <c r="D10702" s="6" t="s">
        <v>190</v>
      </c>
      <c r="E10702" s="6" t="s">
        <v>177</v>
      </c>
      <c r="F10702" s="34" t="n">
        <v>0.463956087827683</v>
      </c>
      <c r="G10702" s="34" t="n">
        <v>0.570983649104594</v>
      </c>
      <c r="H10702" s="34" t="n">
        <v>-0.107027561276911</v>
      </c>
      <c r="I10702" s="34" t="n">
        <v>-0.187444178909063</v>
      </c>
      <c r="J10702" s="35" t="n">
        <v>1.74</v>
      </c>
      <c r="K10702" s="6" t="n">
        <v>0</v>
      </c>
      <c r="L10702" s="35" t="n">
        <v>-1</v>
      </c>
      <c r="M10702" s="6" t="str">
        <f aca="false">IF(I10702&lt;=0,"Below 0%",IF(I10702&lt;=0.05,"0-5%",IF(I10702&lt;=0.1,"5-10%",IF(I10702&lt;=0.2,"10-20%",IF(I10702&lt;=0.4,"20-40%","Above 40%")))))</f>
        <v>Below 0%</v>
      </c>
      <c r="N10702" s="6" t="str">
        <f aca="false">IF(AND(H10702&gt;=Summary!$B$25,I10702&gt;=Summary!$B$26,I10702&lt;=Summary!$B$27,J10702&gt;=Summary!$B$28,J10702&lt;=Summary!$B$29,F10702*J10702&gt;1),"Yes","No")</f>
        <v>No</v>
      </c>
    </row>
    <row r="10703" customFormat="false" ht="15" hidden="false" customHeight="false" outlineLevel="0" collapsed="false">
      <c r="A10703" s="6" t="s">
        <v>157</v>
      </c>
      <c r="B10703" s="45" t="n">
        <v>44927</v>
      </c>
      <c r="C10703" s="6" t="s">
        <v>181</v>
      </c>
      <c r="D10703" s="6" t="s">
        <v>182</v>
      </c>
      <c r="E10703" s="6" t="s">
        <v>187</v>
      </c>
      <c r="F10703" s="34" t="n">
        <v>0.6981281042099</v>
      </c>
      <c r="G10703" s="34" t="n">
        <v>0.574885632659628</v>
      </c>
      <c r="H10703" s="34" t="n">
        <v>0.123242471550272</v>
      </c>
      <c r="I10703" s="34" t="n">
        <v>0.214377372730831</v>
      </c>
      <c r="J10703" s="35" t="n">
        <v>1.73</v>
      </c>
      <c r="K10703" s="6" t="n">
        <v>0</v>
      </c>
      <c r="L10703" s="35" t="n">
        <v>-1</v>
      </c>
      <c r="M10703" s="6" t="str">
        <f aca="false">IF(I10703&lt;=0,"Below 0%",IF(I10703&lt;=0.05,"0-5%",IF(I10703&lt;=0.1,"5-10%",IF(I10703&lt;=0.2,"10-20%",IF(I10703&lt;=0.4,"20-40%","Above 40%")))))</f>
        <v>20-40%</v>
      </c>
      <c r="N10703" s="6" t="str">
        <f aca="false">IF(AND(H10703&gt;=Summary!$B$25,I10703&gt;=Summary!$B$26,I10703&lt;=Summary!$B$27,J10703&gt;=Summary!$B$28,J10703&lt;=Summary!$B$29,F10703*J10703&gt;1),"Yes","No")</f>
        <v>No</v>
      </c>
    </row>
    <row r="10704" customFormat="false" ht="15" hidden="false" customHeight="false" outlineLevel="0" collapsed="false">
      <c r="A10704" s="6" t="s">
        <v>157</v>
      </c>
      <c r="B10704" s="45" t="n">
        <v>44927</v>
      </c>
      <c r="C10704" s="6" t="s">
        <v>181</v>
      </c>
      <c r="D10704" s="6" t="s">
        <v>182</v>
      </c>
      <c r="E10704" s="6" t="s">
        <v>174</v>
      </c>
      <c r="F10704" s="34" t="n">
        <v>0.214545786380768</v>
      </c>
      <c r="G10704" s="34" t="n">
        <v>0.235675863625866</v>
      </c>
      <c r="H10704" s="34" t="n">
        <v>-0.0211300772450985</v>
      </c>
      <c r="I10704" s="34" t="n">
        <v>-0.0896573663506006</v>
      </c>
      <c r="J10704" s="35" t="n">
        <v>4.22</v>
      </c>
      <c r="K10704" s="6" t="n">
        <v>0</v>
      </c>
      <c r="L10704" s="35" t="n">
        <v>-1</v>
      </c>
      <c r="M10704" s="6" t="str">
        <f aca="false">IF(I10704&lt;=0,"Below 0%",IF(I10704&lt;=0.05,"0-5%",IF(I10704&lt;=0.1,"5-10%",IF(I10704&lt;=0.2,"10-20%",IF(I10704&lt;=0.4,"20-40%","Above 40%")))))</f>
        <v>Below 0%</v>
      </c>
      <c r="N10704" s="6" t="str">
        <f aca="false">IF(AND(H10704&gt;=Summary!$B$25,I10704&gt;=Summary!$B$26,I10704&lt;=Summary!$B$27,J10704&gt;=Summary!$B$28,J10704&lt;=Summary!$B$29,F10704*J10704&gt;1),"Yes","No")</f>
        <v>No</v>
      </c>
    </row>
    <row r="10705" customFormat="false" ht="15" hidden="false" customHeight="false" outlineLevel="0" collapsed="false">
      <c r="A10705" s="6" t="s">
        <v>157</v>
      </c>
      <c r="B10705" s="45" t="n">
        <v>44927</v>
      </c>
      <c r="C10705" s="6" t="s">
        <v>181</v>
      </c>
      <c r="D10705" s="6" t="s">
        <v>182</v>
      </c>
      <c r="E10705" s="6" t="s">
        <v>177</v>
      </c>
      <c r="F10705" s="34" t="n">
        <v>0.0873261615633965</v>
      </c>
      <c r="G10705" s="34" t="n">
        <v>0.189438503714506</v>
      </c>
      <c r="H10705" s="34" t="n">
        <v>-0.102112342151109</v>
      </c>
      <c r="I10705" s="34" t="n">
        <v>-0.539026333870322</v>
      </c>
      <c r="J10705" s="35" t="n">
        <v>5.25</v>
      </c>
      <c r="K10705" s="6" t="n">
        <v>1</v>
      </c>
      <c r="L10705" s="35" t="n">
        <v>4.25</v>
      </c>
      <c r="M10705" s="6" t="str">
        <f aca="false">IF(I10705&lt;=0,"Below 0%",IF(I10705&lt;=0.05,"0-5%",IF(I10705&lt;=0.1,"5-10%",IF(I10705&lt;=0.2,"10-20%",IF(I10705&lt;=0.4,"20-40%","Above 40%")))))</f>
        <v>Below 0%</v>
      </c>
      <c r="N10705" s="6" t="str">
        <f aca="false">IF(AND(H10705&gt;=Summary!$B$25,I10705&gt;=Summary!$B$26,I10705&lt;=Summary!$B$27,J10705&gt;=Summary!$B$28,J10705&lt;=Summary!$B$29,F10705*J10705&gt;1),"Yes","No")</f>
        <v>No</v>
      </c>
    </row>
    <row r="10706" customFormat="false" ht="15" hidden="false" customHeight="false" outlineLevel="0" collapsed="false">
      <c r="A10706" s="6" t="s">
        <v>157</v>
      </c>
      <c r="B10706" s="45" t="n">
        <v>44928</v>
      </c>
      <c r="C10706" s="6" t="s">
        <v>206</v>
      </c>
      <c r="D10706" s="6" t="s">
        <v>183</v>
      </c>
      <c r="E10706" s="6" t="s">
        <v>187</v>
      </c>
      <c r="F10706" s="34" t="n">
        <v>0.146346613764763</v>
      </c>
      <c r="G10706" s="34" t="n">
        <v>0.171055593067747</v>
      </c>
      <c r="H10706" s="34" t="n">
        <v>-0.0247089793029842</v>
      </c>
      <c r="I10706" s="34" t="n">
        <v>-0.14444999347784</v>
      </c>
      <c r="J10706" s="35" t="n">
        <v>5.8</v>
      </c>
      <c r="K10706" s="6" t="n">
        <v>1</v>
      </c>
      <c r="L10706" s="35" t="n">
        <v>4.8</v>
      </c>
      <c r="M10706" s="6" t="str">
        <f aca="false">IF(I10706&lt;=0,"Below 0%",IF(I10706&lt;=0.05,"0-5%",IF(I10706&lt;=0.1,"5-10%",IF(I10706&lt;=0.2,"10-20%",IF(I10706&lt;=0.4,"20-40%","Above 40%")))))</f>
        <v>Below 0%</v>
      </c>
      <c r="N10706" s="6" t="str">
        <f aca="false">IF(AND(H10706&gt;=Summary!$B$25,I10706&gt;=Summary!$B$26,I10706&lt;=Summary!$B$27,J10706&gt;=Summary!$B$28,J10706&lt;=Summary!$B$29,F10706*J10706&gt;1),"Yes","No")</f>
        <v>No</v>
      </c>
    </row>
    <row r="10707" customFormat="false" ht="15" hidden="false" customHeight="false" outlineLevel="0" collapsed="false">
      <c r="A10707" s="6" t="s">
        <v>157</v>
      </c>
      <c r="B10707" s="45" t="n">
        <v>44928</v>
      </c>
      <c r="C10707" s="6" t="s">
        <v>206</v>
      </c>
      <c r="D10707" s="6" t="s">
        <v>183</v>
      </c>
      <c r="E10707" s="6" t="s">
        <v>174</v>
      </c>
      <c r="F10707" s="34" t="n">
        <v>0.217878982424736</v>
      </c>
      <c r="G10707" s="34" t="n">
        <v>0.20886788206167</v>
      </c>
      <c r="H10707" s="34" t="n">
        <v>0.00901110036306596</v>
      </c>
      <c r="I10707" s="34" t="n">
        <v>0.0431425850356704</v>
      </c>
      <c r="J10707" s="35" t="n">
        <v>4.75</v>
      </c>
      <c r="K10707" s="6" t="n">
        <v>0</v>
      </c>
      <c r="L10707" s="35" t="n">
        <v>-1</v>
      </c>
      <c r="M10707" s="6" t="str">
        <f aca="false">IF(I10707&lt;=0,"Below 0%",IF(I10707&lt;=0.05,"0-5%",IF(I10707&lt;=0.1,"5-10%",IF(I10707&lt;=0.2,"10-20%",IF(I10707&lt;=0.4,"20-40%","Above 40%")))))</f>
        <v>0-5%</v>
      </c>
      <c r="N10707" s="6" t="str">
        <f aca="false">IF(AND(H10707&gt;=Summary!$B$25,I10707&gt;=Summary!$B$26,I10707&lt;=Summary!$B$27,J10707&gt;=Summary!$B$28,J10707&lt;=Summary!$B$29,F10707*J10707&gt;1),"Yes","No")</f>
        <v>No</v>
      </c>
    </row>
    <row r="10708" customFormat="false" ht="15" hidden="false" customHeight="false" outlineLevel="0" collapsed="false">
      <c r="A10708" s="6" t="s">
        <v>157</v>
      </c>
      <c r="B10708" s="45" t="n">
        <v>44928</v>
      </c>
      <c r="C10708" s="6" t="s">
        <v>206</v>
      </c>
      <c r="D10708" s="6" t="s">
        <v>183</v>
      </c>
      <c r="E10708" s="6" t="s">
        <v>177</v>
      </c>
      <c r="F10708" s="34" t="n">
        <v>0.635774433612824</v>
      </c>
      <c r="G10708" s="34" t="n">
        <v>0.620076524870583</v>
      </c>
      <c r="H10708" s="34" t="n">
        <v>0.0156979087422405</v>
      </c>
      <c r="I10708" s="34" t="n">
        <v>0.0253160829552721</v>
      </c>
      <c r="J10708" s="35" t="n">
        <v>1.6</v>
      </c>
      <c r="K10708" s="6" t="n">
        <v>0</v>
      </c>
      <c r="L10708" s="35" t="n">
        <v>-1</v>
      </c>
      <c r="M10708" s="6" t="str">
        <f aca="false">IF(I10708&lt;=0,"Below 0%",IF(I10708&lt;=0.05,"0-5%",IF(I10708&lt;=0.1,"5-10%",IF(I10708&lt;=0.2,"10-20%",IF(I10708&lt;=0.4,"20-40%","Above 40%")))))</f>
        <v>0-5%</v>
      </c>
      <c r="N10708" s="6" t="str">
        <f aca="false">IF(AND(H10708&gt;=Summary!$B$25,I10708&gt;=Summary!$B$26,I10708&lt;=Summary!$B$27,J10708&gt;=Summary!$B$28,J10708&lt;=Summary!$B$29,F10708*J10708&gt;1),"Yes","No")</f>
        <v>No</v>
      </c>
    </row>
    <row r="10709" customFormat="false" ht="15" hidden="false" customHeight="false" outlineLevel="0" collapsed="false">
      <c r="A10709" s="6" t="s">
        <v>157</v>
      </c>
      <c r="B10709" s="45" t="n">
        <v>44929</v>
      </c>
      <c r="C10709" s="6" t="s">
        <v>185</v>
      </c>
      <c r="D10709" s="6" t="s">
        <v>188</v>
      </c>
      <c r="E10709" s="6" t="s">
        <v>187</v>
      </c>
      <c r="F10709" s="34" t="n">
        <v>0.485183984041214</v>
      </c>
      <c r="G10709" s="34" t="n">
        <v>0.539626724371112</v>
      </c>
      <c r="H10709" s="34" t="n">
        <v>-0.0544427403298977</v>
      </c>
      <c r="I10709" s="34" t="n">
        <v>-0.10088962957375</v>
      </c>
      <c r="J10709" s="35" t="n">
        <v>1.85</v>
      </c>
      <c r="K10709" s="6" t="n">
        <v>0</v>
      </c>
      <c r="L10709" s="35" t="n">
        <v>-1</v>
      </c>
      <c r="M10709" s="6" t="str">
        <f aca="false">IF(I10709&lt;=0,"Below 0%",IF(I10709&lt;=0.05,"0-5%",IF(I10709&lt;=0.1,"5-10%",IF(I10709&lt;=0.2,"10-20%",IF(I10709&lt;=0.4,"20-40%","Above 40%")))))</f>
        <v>Below 0%</v>
      </c>
      <c r="N10709" s="6" t="str">
        <f aca="false">IF(AND(H10709&gt;=Summary!$B$25,I10709&gt;=Summary!$B$26,I10709&lt;=Summary!$B$27,J10709&gt;=Summary!$B$28,J10709&lt;=Summary!$B$29,F10709*J10709&gt;1),"Yes","No")</f>
        <v>No</v>
      </c>
    </row>
    <row r="10710" customFormat="false" ht="15" hidden="false" customHeight="false" outlineLevel="0" collapsed="false">
      <c r="A10710" s="6" t="s">
        <v>157</v>
      </c>
      <c r="B10710" s="45" t="n">
        <v>44929</v>
      </c>
      <c r="C10710" s="6" t="s">
        <v>185</v>
      </c>
      <c r="D10710" s="6" t="s">
        <v>188</v>
      </c>
      <c r="E10710" s="6" t="s">
        <v>174</v>
      </c>
      <c r="F10710" s="34" t="n">
        <v>0.303942650556564</v>
      </c>
      <c r="G10710" s="34" t="n">
        <v>0.250202867189613</v>
      </c>
      <c r="H10710" s="34" t="n">
        <v>0.0537397833669511</v>
      </c>
      <c r="I10710" s="34" t="n">
        <v>0.214784842278506</v>
      </c>
      <c r="J10710" s="35" t="n">
        <v>3.99</v>
      </c>
      <c r="K10710" s="6" t="n">
        <v>1</v>
      </c>
      <c r="L10710" s="35" t="n">
        <v>2.99</v>
      </c>
      <c r="M10710" s="6" t="str">
        <f aca="false">IF(I10710&lt;=0,"Below 0%",IF(I10710&lt;=0.05,"0-5%",IF(I10710&lt;=0.1,"5-10%",IF(I10710&lt;=0.2,"10-20%",IF(I10710&lt;=0.4,"20-40%","Above 40%")))))</f>
        <v>20-40%</v>
      </c>
      <c r="N10710" s="6" t="str">
        <f aca="false">IF(AND(H10710&gt;=Summary!$B$25,I10710&gt;=Summary!$B$26,I10710&lt;=Summary!$B$27,J10710&gt;=Summary!$B$28,J10710&lt;=Summary!$B$29,F10710*J10710&gt;1),"Yes","No")</f>
        <v>Yes</v>
      </c>
    </row>
    <row r="10711" customFormat="false" ht="15" hidden="false" customHeight="false" outlineLevel="0" collapsed="false">
      <c r="A10711" s="6" t="s">
        <v>157</v>
      </c>
      <c r="B10711" s="45" t="n">
        <v>44929</v>
      </c>
      <c r="C10711" s="6" t="s">
        <v>185</v>
      </c>
      <c r="D10711" s="6" t="s">
        <v>188</v>
      </c>
      <c r="E10711" s="6" t="s">
        <v>177</v>
      </c>
      <c r="F10711" s="34" t="n">
        <v>0.210873350501061</v>
      </c>
      <c r="G10711" s="34" t="n">
        <v>0.210170408439275</v>
      </c>
      <c r="H10711" s="34" t="n">
        <v>0.000702942061785367</v>
      </c>
      <c r="I10711" s="34" t="n">
        <v>0.00334462908934419</v>
      </c>
      <c r="J10711" s="35" t="n">
        <v>4.75</v>
      </c>
      <c r="K10711" s="6" t="n">
        <v>0</v>
      </c>
      <c r="L10711" s="35" t="n">
        <v>-1</v>
      </c>
      <c r="M10711" s="6" t="str">
        <f aca="false">IF(I10711&lt;=0,"Below 0%",IF(I10711&lt;=0.05,"0-5%",IF(I10711&lt;=0.1,"5-10%",IF(I10711&lt;=0.2,"10-20%",IF(I10711&lt;=0.4,"20-40%","Above 40%")))))</f>
        <v>0-5%</v>
      </c>
      <c r="N10711" s="6" t="str">
        <f aca="false">IF(AND(H10711&gt;=Summary!$B$25,I10711&gt;=Summary!$B$26,I10711&lt;=Summary!$B$27,J10711&gt;=Summary!$B$28,J10711&lt;=Summary!$B$29,F10711*J10711&gt;1),"Yes","No")</f>
        <v>No</v>
      </c>
    </row>
    <row r="10712" customFormat="false" ht="15" hidden="false" customHeight="false" outlineLevel="0" collapsed="false">
      <c r="A10712" s="6" t="s">
        <v>157</v>
      </c>
      <c r="B10712" s="45" t="n">
        <v>44929</v>
      </c>
      <c r="C10712" s="6" t="s">
        <v>173</v>
      </c>
      <c r="D10712" s="6" t="s">
        <v>201</v>
      </c>
      <c r="E10712" s="6" t="s">
        <v>187</v>
      </c>
      <c r="F10712" s="34" t="n">
        <v>0.359399765729904</v>
      </c>
      <c r="G10712" s="34" t="n">
        <v>0.268478494660959</v>
      </c>
      <c r="H10712" s="34" t="n">
        <v>0.0909212710689455</v>
      </c>
      <c r="I10712" s="34" t="n">
        <v>0.338653832158003</v>
      </c>
      <c r="J10712" s="35" t="n">
        <v>3.68</v>
      </c>
      <c r="K10712" s="6" t="n">
        <v>0</v>
      </c>
      <c r="L10712" s="35" t="n">
        <v>-1</v>
      </c>
      <c r="M10712" s="6" t="str">
        <f aca="false">IF(I10712&lt;=0,"Below 0%",IF(I10712&lt;=0.05,"0-5%",IF(I10712&lt;=0.1,"5-10%",IF(I10712&lt;=0.2,"10-20%",IF(I10712&lt;=0.4,"20-40%","Above 40%")))))</f>
        <v>20-40%</v>
      </c>
      <c r="N10712" s="6" t="str">
        <f aca="false">IF(AND(H10712&gt;=Summary!$B$25,I10712&gt;=Summary!$B$26,I10712&lt;=Summary!$B$27,J10712&gt;=Summary!$B$28,J10712&lt;=Summary!$B$29,F10712*J10712&gt;1),"Yes","No")</f>
        <v>Yes</v>
      </c>
    </row>
    <row r="10713" customFormat="false" ht="15" hidden="false" customHeight="false" outlineLevel="0" collapsed="false">
      <c r="A10713" s="6" t="s">
        <v>157</v>
      </c>
      <c r="B10713" s="45" t="n">
        <v>44929</v>
      </c>
      <c r="C10713" s="6" t="s">
        <v>173</v>
      </c>
      <c r="D10713" s="6" t="s">
        <v>201</v>
      </c>
      <c r="E10713" s="6" t="s">
        <v>174</v>
      </c>
      <c r="F10713" s="34" t="n">
        <v>0.210561841726303</v>
      </c>
      <c r="G10713" s="34" t="n">
        <v>0.278310101507698</v>
      </c>
      <c r="H10713" s="34" t="n">
        <v>-0.067748259781395</v>
      </c>
      <c r="I10713" s="34" t="n">
        <v>-0.243427239666761</v>
      </c>
      <c r="J10713" s="35" t="n">
        <v>3.55</v>
      </c>
      <c r="K10713" s="6" t="n">
        <v>0</v>
      </c>
      <c r="L10713" s="35" t="n">
        <v>-1</v>
      </c>
      <c r="M10713" s="6" t="str">
        <f aca="false">IF(I10713&lt;=0,"Below 0%",IF(I10713&lt;=0.05,"0-5%",IF(I10713&lt;=0.1,"5-10%",IF(I10713&lt;=0.2,"10-20%",IF(I10713&lt;=0.4,"20-40%","Above 40%")))))</f>
        <v>Below 0%</v>
      </c>
      <c r="N10713" s="6" t="str">
        <f aca="false">IF(AND(H10713&gt;=Summary!$B$25,I10713&gt;=Summary!$B$26,I10713&lt;=Summary!$B$27,J10713&gt;=Summary!$B$28,J10713&lt;=Summary!$B$29,F10713*J10713&gt;1),"Yes","No")</f>
        <v>No</v>
      </c>
    </row>
    <row r="10714" customFormat="false" ht="15" hidden="false" customHeight="false" outlineLevel="0" collapsed="false">
      <c r="A10714" s="6" t="s">
        <v>157</v>
      </c>
      <c r="B10714" s="45" t="n">
        <v>44929</v>
      </c>
      <c r="C10714" s="6" t="s">
        <v>173</v>
      </c>
      <c r="D10714" s="6" t="s">
        <v>201</v>
      </c>
      <c r="E10714" s="6" t="s">
        <v>177</v>
      </c>
      <c r="F10714" s="34" t="n">
        <v>0.430038422346115</v>
      </c>
      <c r="G10714" s="34" t="n">
        <v>0.453211403831343</v>
      </c>
      <c r="H10714" s="34" t="n">
        <v>-0.023172981485228</v>
      </c>
      <c r="I10714" s="34" t="n">
        <v>-0.0511306231249458</v>
      </c>
      <c r="J10714" s="35" t="n">
        <v>2.18</v>
      </c>
      <c r="K10714" s="6" t="n">
        <v>1</v>
      </c>
      <c r="L10714" s="35" t="n">
        <v>1.18</v>
      </c>
      <c r="M10714" s="6" t="str">
        <f aca="false">IF(I10714&lt;=0,"Below 0%",IF(I10714&lt;=0.05,"0-5%",IF(I10714&lt;=0.1,"5-10%",IF(I10714&lt;=0.2,"10-20%",IF(I10714&lt;=0.4,"20-40%","Above 40%")))))</f>
        <v>Below 0%</v>
      </c>
      <c r="N10714" s="6" t="str">
        <f aca="false">IF(AND(H10714&gt;=Summary!$B$25,I10714&gt;=Summary!$B$26,I10714&lt;=Summary!$B$27,J10714&gt;=Summary!$B$28,J10714&lt;=Summary!$B$29,F10714*J10714&gt;1),"Yes","No")</f>
        <v>No</v>
      </c>
    </row>
    <row r="10715" customFormat="false" ht="15" hidden="false" customHeight="false" outlineLevel="0" collapsed="false">
      <c r="A10715" s="6" t="s">
        <v>157</v>
      </c>
      <c r="B10715" s="45" t="n">
        <v>44929</v>
      </c>
      <c r="C10715" s="6" t="s">
        <v>195</v>
      </c>
      <c r="D10715" s="6" t="s">
        <v>184</v>
      </c>
      <c r="E10715" s="6" t="s">
        <v>187</v>
      </c>
      <c r="F10715" s="34" t="n">
        <v>0.484605461359024</v>
      </c>
      <c r="G10715" s="34" t="n">
        <v>0.435903887281419</v>
      </c>
      <c r="H10715" s="34" t="n">
        <v>0.048701574077605</v>
      </c>
      <c r="I10715" s="34" t="n">
        <v>0.111725486967643</v>
      </c>
      <c r="J10715" s="35" t="n">
        <v>2.28</v>
      </c>
      <c r="K10715" s="6" t="n">
        <v>0</v>
      </c>
      <c r="L10715" s="35" t="n">
        <v>-1</v>
      </c>
      <c r="M10715" s="6" t="str">
        <f aca="false">IF(I10715&lt;=0,"Below 0%",IF(I10715&lt;=0.05,"0-5%",IF(I10715&lt;=0.1,"5-10%",IF(I10715&lt;=0.2,"10-20%",IF(I10715&lt;=0.4,"20-40%","Above 40%")))))</f>
        <v>10-20%</v>
      </c>
      <c r="N10715" s="6" t="str">
        <f aca="false">IF(AND(H10715&gt;=Summary!$B$25,I10715&gt;=Summary!$B$26,I10715&lt;=Summary!$B$27,J10715&gt;=Summary!$B$28,J10715&lt;=Summary!$B$29,F10715*J10715&gt;1),"Yes","No")</f>
        <v>Yes</v>
      </c>
    </row>
    <row r="10716" customFormat="false" ht="15" hidden="false" customHeight="false" outlineLevel="0" collapsed="false">
      <c r="A10716" s="6" t="s">
        <v>157</v>
      </c>
      <c r="B10716" s="45" t="n">
        <v>44929</v>
      </c>
      <c r="C10716" s="6" t="s">
        <v>195</v>
      </c>
      <c r="D10716" s="6" t="s">
        <v>184</v>
      </c>
      <c r="E10716" s="6" t="s">
        <v>174</v>
      </c>
      <c r="F10716" s="34" t="n">
        <v>0.258511632680893</v>
      </c>
      <c r="G10716" s="34" t="n">
        <v>0.262926154233237</v>
      </c>
      <c r="H10716" s="34" t="n">
        <v>-0.00441452155234395</v>
      </c>
      <c r="I10716" s="34" t="n">
        <v>-0.0167899673777905</v>
      </c>
      <c r="J10716" s="35" t="n">
        <v>3.78</v>
      </c>
      <c r="K10716" s="6" t="n">
        <v>0</v>
      </c>
      <c r="L10716" s="35" t="n">
        <v>-1</v>
      </c>
      <c r="M10716" s="6" t="str">
        <f aca="false">IF(I10716&lt;=0,"Below 0%",IF(I10716&lt;=0.05,"0-5%",IF(I10716&lt;=0.1,"5-10%",IF(I10716&lt;=0.2,"10-20%",IF(I10716&lt;=0.4,"20-40%","Above 40%")))))</f>
        <v>Below 0%</v>
      </c>
      <c r="N10716" s="6" t="str">
        <f aca="false">IF(AND(H10716&gt;=Summary!$B$25,I10716&gt;=Summary!$B$26,I10716&lt;=Summary!$B$27,J10716&gt;=Summary!$B$28,J10716&lt;=Summary!$B$29,F10716*J10716&gt;1),"Yes","No")</f>
        <v>No</v>
      </c>
    </row>
    <row r="10717" customFormat="false" ht="15" hidden="false" customHeight="false" outlineLevel="0" collapsed="false">
      <c r="A10717" s="6" t="s">
        <v>157</v>
      </c>
      <c r="B10717" s="45" t="n">
        <v>44929</v>
      </c>
      <c r="C10717" s="6" t="s">
        <v>195</v>
      </c>
      <c r="D10717" s="6" t="s">
        <v>184</v>
      </c>
      <c r="E10717" s="6" t="s">
        <v>177</v>
      </c>
      <c r="F10717" s="34" t="n">
        <v>0.256882876157761</v>
      </c>
      <c r="G10717" s="34" t="n">
        <v>0.301169958485344</v>
      </c>
      <c r="H10717" s="34" t="n">
        <v>-0.0442870823275834</v>
      </c>
      <c r="I10717" s="34" t="n">
        <v>-0.147050132590627</v>
      </c>
      <c r="J10717" s="35" t="n">
        <v>3.3</v>
      </c>
      <c r="K10717" s="6" t="n">
        <v>1</v>
      </c>
      <c r="L10717" s="35" t="n">
        <v>2.3</v>
      </c>
      <c r="M10717" s="6" t="str">
        <f aca="false">IF(I10717&lt;=0,"Below 0%",IF(I10717&lt;=0.05,"0-5%",IF(I10717&lt;=0.1,"5-10%",IF(I10717&lt;=0.2,"10-20%",IF(I10717&lt;=0.4,"20-40%","Above 40%")))))</f>
        <v>Below 0%</v>
      </c>
      <c r="N10717" s="6" t="str">
        <f aca="false">IF(AND(H10717&gt;=Summary!$B$25,I10717&gt;=Summary!$B$26,I10717&lt;=Summary!$B$27,J10717&gt;=Summary!$B$28,J10717&lt;=Summary!$B$29,F10717*J10717&gt;1),"Yes","No")</f>
        <v>No</v>
      </c>
    </row>
    <row r="10718" customFormat="false" ht="15" hidden="false" customHeight="false" outlineLevel="0" collapsed="false">
      <c r="A10718" s="6" t="s">
        <v>157</v>
      </c>
      <c r="B10718" s="45" t="n">
        <v>44929</v>
      </c>
      <c r="C10718" s="6" t="s">
        <v>176</v>
      </c>
      <c r="D10718" s="6" t="s">
        <v>199</v>
      </c>
      <c r="E10718" s="6" t="s">
        <v>187</v>
      </c>
      <c r="F10718" s="34" t="n">
        <v>0.707441747188568</v>
      </c>
      <c r="G10718" s="34" t="n">
        <v>0.753190230710724</v>
      </c>
      <c r="H10718" s="34" t="n">
        <v>-0.0457484835221561</v>
      </c>
      <c r="I10718" s="34" t="n">
        <v>-0.0607396135223196</v>
      </c>
      <c r="J10718" s="35" t="n">
        <v>1.32</v>
      </c>
      <c r="K10718" s="6" t="n">
        <v>1</v>
      </c>
      <c r="L10718" s="35" t="n">
        <v>0.32</v>
      </c>
      <c r="M10718" s="6" t="str">
        <f aca="false">IF(I10718&lt;=0,"Below 0%",IF(I10718&lt;=0.05,"0-5%",IF(I10718&lt;=0.1,"5-10%",IF(I10718&lt;=0.2,"10-20%",IF(I10718&lt;=0.4,"20-40%","Above 40%")))))</f>
        <v>Below 0%</v>
      </c>
      <c r="N10718" s="6" t="str">
        <f aca="false">IF(AND(H10718&gt;=Summary!$B$25,I10718&gt;=Summary!$B$26,I10718&lt;=Summary!$B$27,J10718&gt;=Summary!$B$28,J10718&lt;=Summary!$B$29,F10718*J10718&gt;1),"Yes","No")</f>
        <v>No</v>
      </c>
    </row>
    <row r="10719" customFormat="false" ht="15" hidden="false" customHeight="false" outlineLevel="0" collapsed="false">
      <c r="A10719" s="6" t="s">
        <v>157</v>
      </c>
      <c r="B10719" s="45" t="n">
        <v>44929</v>
      </c>
      <c r="C10719" s="6" t="s">
        <v>176</v>
      </c>
      <c r="D10719" s="6" t="s">
        <v>199</v>
      </c>
      <c r="E10719" s="6" t="s">
        <v>174</v>
      </c>
      <c r="F10719" s="34" t="n">
        <v>0.162506967782974</v>
      </c>
      <c r="G10719" s="34" t="n">
        <v>0.160356629764219</v>
      </c>
      <c r="H10719" s="34" t="n">
        <v>0.00215033801875553</v>
      </c>
      <c r="I10719" s="34" t="n">
        <v>0.0134097232020733</v>
      </c>
      <c r="J10719" s="35" t="n">
        <v>6.2</v>
      </c>
      <c r="K10719" s="6" t="n">
        <v>0</v>
      </c>
      <c r="L10719" s="35" t="n">
        <v>-1</v>
      </c>
      <c r="M10719" s="6" t="str">
        <f aca="false">IF(I10719&lt;=0,"Below 0%",IF(I10719&lt;=0.05,"0-5%",IF(I10719&lt;=0.1,"5-10%",IF(I10719&lt;=0.2,"10-20%",IF(I10719&lt;=0.4,"20-40%","Above 40%")))))</f>
        <v>0-5%</v>
      </c>
      <c r="N10719" s="6" t="str">
        <f aca="false">IF(AND(H10719&gt;=Summary!$B$25,I10719&gt;=Summary!$B$26,I10719&lt;=Summary!$B$27,J10719&gt;=Summary!$B$28,J10719&lt;=Summary!$B$29,F10719*J10719&gt;1),"Yes","No")</f>
        <v>No</v>
      </c>
    </row>
    <row r="10720" customFormat="false" ht="15" hidden="false" customHeight="false" outlineLevel="0" collapsed="false">
      <c r="A10720" s="6" t="s">
        <v>157</v>
      </c>
      <c r="B10720" s="45" t="n">
        <v>44929</v>
      </c>
      <c r="C10720" s="6" t="s">
        <v>176</v>
      </c>
      <c r="D10720" s="6" t="s">
        <v>199</v>
      </c>
      <c r="E10720" s="6" t="s">
        <v>177</v>
      </c>
      <c r="F10720" s="34" t="n">
        <v>0.130051270127296</v>
      </c>
      <c r="G10720" s="34" t="n">
        <v>0.086453139525057</v>
      </c>
      <c r="H10720" s="34" t="n">
        <v>0.0435981306022394</v>
      </c>
      <c r="I10720" s="34" t="n">
        <v>0.504297829341446</v>
      </c>
      <c r="J10720" s="35" t="n">
        <v>11.5</v>
      </c>
      <c r="K10720" s="6" t="n">
        <v>0</v>
      </c>
      <c r="L10720" s="35" t="n">
        <v>-1</v>
      </c>
      <c r="M10720" s="6" t="str">
        <f aca="false">IF(I10720&lt;=0,"Below 0%",IF(I10720&lt;=0.05,"0-5%",IF(I10720&lt;=0.1,"5-10%",IF(I10720&lt;=0.2,"10-20%",IF(I10720&lt;=0.4,"20-40%","Above 40%")))))</f>
        <v>Above 40%</v>
      </c>
      <c r="N10720" s="6" t="str">
        <f aca="false">IF(AND(H10720&gt;=Summary!$B$25,I10720&gt;=Summary!$B$26,I10720&lt;=Summary!$B$27,J10720&gt;=Summary!$B$28,J10720&lt;=Summary!$B$29,F10720*J10720&gt;1),"Yes","No")</f>
        <v>No</v>
      </c>
    </row>
    <row r="10721" customFormat="false" ht="15" hidden="false" customHeight="false" outlineLevel="0" collapsed="false">
      <c r="A10721" s="6" t="s">
        <v>157</v>
      </c>
      <c r="B10721" s="45" t="n">
        <v>44930</v>
      </c>
      <c r="C10721" s="6" t="s">
        <v>182</v>
      </c>
      <c r="D10721" s="6" t="s">
        <v>203</v>
      </c>
      <c r="E10721" s="6" t="s">
        <v>187</v>
      </c>
      <c r="F10721" s="34" t="n">
        <v>0.529271900653839</v>
      </c>
      <c r="G10721" s="34" t="n">
        <v>0.487198092671297</v>
      </c>
      <c r="H10721" s="34" t="n">
        <v>0.0420738079825423</v>
      </c>
      <c r="I10721" s="34" t="n">
        <v>0.0863587288526779</v>
      </c>
      <c r="J10721" s="35" t="n">
        <v>2.04</v>
      </c>
      <c r="K10721" s="6" t="n">
        <v>0</v>
      </c>
      <c r="L10721" s="35" t="n">
        <v>-1</v>
      </c>
      <c r="M10721" s="6" t="str">
        <f aca="false">IF(I10721&lt;=0,"Below 0%",IF(I10721&lt;=0.05,"0-5%",IF(I10721&lt;=0.1,"5-10%",IF(I10721&lt;=0.2,"10-20%",IF(I10721&lt;=0.4,"20-40%","Above 40%")))))</f>
        <v>5-10%</v>
      </c>
      <c r="N10721" s="6" t="str">
        <f aca="false">IF(AND(H10721&gt;=Summary!$B$25,I10721&gt;=Summary!$B$26,I10721&lt;=Summary!$B$27,J10721&gt;=Summary!$B$28,J10721&lt;=Summary!$B$29,F10721*J10721&gt;1),"Yes","No")</f>
        <v>No</v>
      </c>
    </row>
    <row r="10722" customFormat="false" ht="15" hidden="false" customHeight="false" outlineLevel="0" collapsed="false">
      <c r="A10722" s="6" t="s">
        <v>157</v>
      </c>
      <c r="B10722" s="45" t="n">
        <v>44930</v>
      </c>
      <c r="C10722" s="6" t="s">
        <v>182</v>
      </c>
      <c r="D10722" s="6" t="s">
        <v>203</v>
      </c>
      <c r="E10722" s="6" t="s">
        <v>174</v>
      </c>
      <c r="F10722" s="34" t="n">
        <v>0.282675266265869</v>
      </c>
      <c r="G10722" s="34" t="n">
        <v>0.264330880066342</v>
      </c>
      <c r="H10722" s="34" t="n">
        <v>0.0183443861995273</v>
      </c>
      <c r="I10722" s="34" t="n">
        <v>0.0693993308497409</v>
      </c>
      <c r="J10722" s="35" t="n">
        <v>3.76</v>
      </c>
      <c r="K10722" s="6" t="n">
        <v>1</v>
      </c>
      <c r="L10722" s="35" t="n">
        <v>2.76</v>
      </c>
      <c r="M10722" s="6" t="str">
        <f aca="false">IF(I10722&lt;=0,"Below 0%",IF(I10722&lt;=0.05,"0-5%",IF(I10722&lt;=0.1,"5-10%",IF(I10722&lt;=0.2,"10-20%",IF(I10722&lt;=0.4,"20-40%","Above 40%")))))</f>
        <v>5-10%</v>
      </c>
      <c r="N10722" s="6" t="str">
        <f aca="false">IF(AND(H10722&gt;=Summary!$B$25,I10722&gt;=Summary!$B$26,I10722&lt;=Summary!$B$27,J10722&gt;=Summary!$B$28,J10722&lt;=Summary!$B$29,F10722*J10722&gt;1),"Yes","No")</f>
        <v>No</v>
      </c>
    </row>
    <row r="10723" customFormat="false" ht="15" hidden="false" customHeight="false" outlineLevel="0" collapsed="false">
      <c r="A10723" s="6" t="s">
        <v>157</v>
      </c>
      <c r="B10723" s="45" t="n">
        <v>44930</v>
      </c>
      <c r="C10723" s="6" t="s">
        <v>182</v>
      </c>
      <c r="D10723" s="6" t="s">
        <v>203</v>
      </c>
      <c r="E10723" s="6" t="s">
        <v>177</v>
      </c>
      <c r="F10723" s="34" t="n">
        <v>0.188052788376808</v>
      </c>
      <c r="G10723" s="34" t="n">
        <v>0.248471027262361</v>
      </c>
      <c r="H10723" s="34" t="n">
        <v>-0.0604182388855532</v>
      </c>
      <c r="I10723" s="34" t="n">
        <v>-0.243160096173939</v>
      </c>
      <c r="J10723" s="35" t="n">
        <v>4</v>
      </c>
      <c r="K10723" s="6" t="n">
        <v>0</v>
      </c>
      <c r="L10723" s="35" t="n">
        <v>-1</v>
      </c>
      <c r="M10723" s="6" t="str">
        <f aca="false">IF(I10723&lt;=0,"Below 0%",IF(I10723&lt;=0.05,"0-5%",IF(I10723&lt;=0.1,"5-10%",IF(I10723&lt;=0.2,"10-20%",IF(I10723&lt;=0.4,"20-40%","Above 40%")))))</f>
        <v>Below 0%</v>
      </c>
      <c r="N10723" s="6" t="str">
        <f aca="false">IF(AND(H10723&gt;=Summary!$B$25,I10723&gt;=Summary!$B$26,I10723&lt;=Summary!$B$27,J10723&gt;=Summary!$B$28,J10723&lt;=Summary!$B$29,F10723*J10723&gt;1),"Yes","No")</f>
        <v>No</v>
      </c>
    </row>
    <row r="10724" customFormat="false" ht="15" hidden="false" customHeight="false" outlineLevel="0" collapsed="false">
      <c r="A10724" s="6" t="s">
        <v>157</v>
      </c>
      <c r="B10724" s="45" t="n">
        <v>44930</v>
      </c>
      <c r="C10724" s="6" t="s">
        <v>180</v>
      </c>
      <c r="D10724" s="6" t="s">
        <v>181</v>
      </c>
      <c r="E10724" s="6" t="s">
        <v>187</v>
      </c>
      <c r="F10724" s="34" t="n">
        <v>0.241454362869263</v>
      </c>
      <c r="G10724" s="34" t="n">
        <v>0.283202266399648</v>
      </c>
      <c r="H10724" s="34" t="n">
        <v>-0.0417479035303856</v>
      </c>
      <c r="I10724" s="34" t="n">
        <v>-0.147413733869883</v>
      </c>
      <c r="J10724" s="35" t="n">
        <v>3.5</v>
      </c>
      <c r="K10724" s="6" t="n">
        <v>0</v>
      </c>
      <c r="L10724" s="35" t="n">
        <v>-1</v>
      </c>
      <c r="M10724" s="6" t="str">
        <f aca="false">IF(I10724&lt;=0,"Below 0%",IF(I10724&lt;=0.05,"0-5%",IF(I10724&lt;=0.1,"5-10%",IF(I10724&lt;=0.2,"10-20%",IF(I10724&lt;=0.4,"20-40%","Above 40%")))))</f>
        <v>Below 0%</v>
      </c>
      <c r="N10724" s="6" t="str">
        <f aca="false">IF(AND(H10724&gt;=Summary!$B$25,I10724&gt;=Summary!$B$26,I10724&lt;=Summary!$B$27,J10724&gt;=Summary!$B$28,J10724&lt;=Summary!$B$29,F10724*J10724&gt;1),"Yes","No")</f>
        <v>No</v>
      </c>
    </row>
    <row r="10725" customFormat="false" ht="15" hidden="false" customHeight="false" outlineLevel="0" collapsed="false">
      <c r="A10725" s="6" t="s">
        <v>157</v>
      </c>
      <c r="B10725" s="45" t="n">
        <v>44930</v>
      </c>
      <c r="C10725" s="6" t="s">
        <v>180</v>
      </c>
      <c r="D10725" s="6" t="s">
        <v>181</v>
      </c>
      <c r="E10725" s="6" t="s">
        <v>174</v>
      </c>
      <c r="F10725" s="34" t="n">
        <v>0.236080124974251</v>
      </c>
      <c r="G10725" s="34" t="n">
        <v>0.272309871538123</v>
      </c>
      <c r="H10725" s="34" t="n">
        <v>-0.0362297465638726</v>
      </c>
      <c r="I10725" s="34" t="n">
        <v>-0.133046027157339</v>
      </c>
      <c r="J10725" s="35" t="n">
        <v>3.64</v>
      </c>
      <c r="K10725" s="6" t="n">
        <v>0</v>
      </c>
      <c r="L10725" s="35" t="n">
        <v>-1</v>
      </c>
      <c r="M10725" s="6" t="str">
        <f aca="false">IF(I10725&lt;=0,"Below 0%",IF(I10725&lt;=0.05,"0-5%",IF(I10725&lt;=0.1,"5-10%",IF(I10725&lt;=0.2,"10-20%",IF(I10725&lt;=0.4,"20-40%","Above 40%")))))</f>
        <v>Below 0%</v>
      </c>
      <c r="N10725" s="6" t="str">
        <f aca="false">IF(AND(H10725&gt;=Summary!$B$25,I10725&gt;=Summary!$B$26,I10725&lt;=Summary!$B$27,J10725&gt;=Summary!$B$28,J10725&lt;=Summary!$B$29,F10725*J10725&gt;1),"Yes","No")</f>
        <v>No</v>
      </c>
    </row>
    <row r="10726" customFormat="false" ht="15" hidden="false" customHeight="false" outlineLevel="0" collapsed="false">
      <c r="A10726" s="6" t="s">
        <v>157</v>
      </c>
      <c r="B10726" s="45" t="n">
        <v>44930</v>
      </c>
      <c r="C10726" s="6" t="s">
        <v>180</v>
      </c>
      <c r="D10726" s="6" t="s">
        <v>181</v>
      </c>
      <c r="E10726" s="6" t="s">
        <v>177</v>
      </c>
      <c r="F10726" s="34" t="n">
        <v>0.522465527057648</v>
      </c>
      <c r="G10726" s="34" t="n">
        <v>0.444487862062228</v>
      </c>
      <c r="H10726" s="34" t="n">
        <v>0.0779776649954194</v>
      </c>
      <c r="I10726" s="34" t="n">
        <v>0.175432608291343</v>
      </c>
      <c r="J10726" s="35" t="n">
        <v>2.23</v>
      </c>
      <c r="K10726" s="6" t="n">
        <v>1</v>
      </c>
      <c r="L10726" s="35" t="n">
        <v>1.23</v>
      </c>
      <c r="M10726" s="6" t="str">
        <f aca="false">IF(I10726&lt;=0,"Below 0%",IF(I10726&lt;=0.05,"0-5%",IF(I10726&lt;=0.1,"5-10%",IF(I10726&lt;=0.2,"10-20%",IF(I10726&lt;=0.4,"20-40%","Above 40%")))))</f>
        <v>10-20%</v>
      </c>
      <c r="N10726" s="6" t="str">
        <f aca="false">IF(AND(H10726&gt;=Summary!$B$25,I10726&gt;=Summary!$B$26,I10726&lt;=Summary!$B$27,J10726&gt;=Summary!$B$28,J10726&lt;=Summary!$B$29,F10726*J10726&gt;1),"Yes","No")</f>
        <v>Yes</v>
      </c>
    </row>
    <row r="10727" customFormat="false" ht="15" hidden="false" customHeight="false" outlineLevel="0" collapsed="false">
      <c r="A10727" s="6" t="s">
        <v>157</v>
      </c>
      <c r="B10727" s="45" t="n">
        <v>44930</v>
      </c>
      <c r="C10727" s="6" t="s">
        <v>205</v>
      </c>
      <c r="D10727" s="6" t="s">
        <v>189</v>
      </c>
      <c r="E10727" s="6" t="s">
        <v>187</v>
      </c>
      <c r="F10727" s="34" t="n">
        <v>0.393418341875076</v>
      </c>
      <c r="G10727" s="34" t="n">
        <v>0.369277500542417</v>
      </c>
      <c r="H10727" s="34" t="n">
        <v>0.0241408413326593</v>
      </c>
      <c r="I10727" s="34" t="n">
        <v>0.0653731713879124</v>
      </c>
      <c r="J10727" s="35" t="n">
        <v>2.7</v>
      </c>
      <c r="K10727" s="6" t="n">
        <v>0</v>
      </c>
      <c r="L10727" s="35" t="n">
        <v>-1</v>
      </c>
      <c r="M10727" s="6" t="str">
        <f aca="false">IF(I10727&lt;=0,"Below 0%",IF(I10727&lt;=0.05,"0-5%",IF(I10727&lt;=0.1,"5-10%",IF(I10727&lt;=0.2,"10-20%",IF(I10727&lt;=0.4,"20-40%","Above 40%")))))</f>
        <v>5-10%</v>
      </c>
      <c r="N10727" s="6" t="str">
        <f aca="false">IF(AND(H10727&gt;=Summary!$B$25,I10727&gt;=Summary!$B$26,I10727&lt;=Summary!$B$27,J10727&gt;=Summary!$B$28,J10727&lt;=Summary!$B$29,F10727*J10727&gt;1),"Yes","No")</f>
        <v>No</v>
      </c>
    </row>
    <row r="10728" customFormat="false" ht="15" hidden="false" customHeight="false" outlineLevel="0" collapsed="false">
      <c r="A10728" s="6" t="s">
        <v>157</v>
      </c>
      <c r="B10728" s="45" t="n">
        <v>44930</v>
      </c>
      <c r="C10728" s="6" t="s">
        <v>205</v>
      </c>
      <c r="D10728" s="6" t="s">
        <v>189</v>
      </c>
      <c r="E10728" s="6" t="s">
        <v>174</v>
      </c>
      <c r="F10728" s="34" t="n">
        <v>0.334112673997879</v>
      </c>
      <c r="G10728" s="34" t="n">
        <v>0.269472770666088</v>
      </c>
      <c r="H10728" s="34" t="n">
        <v>0.064639903331791</v>
      </c>
      <c r="I10728" s="34" t="n">
        <v>0.239875454473611</v>
      </c>
      <c r="J10728" s="35" t="n">
        <v>3.7</v>
      </c>
      <c r="K10728" s="6" t="n">
        <v>1</v>
      </c>
      <c r="L10728" s="35" t="n">
        <v>2.7</v>
      </c>
      <c r="M10728" s="6" t="str">
        <f aca="false">IF(I10728&lt;=0,"Below 0%",IF(I10728&lt;=0.05,"0-5%",IF(I10728&lt;=0.1,"5-10%",IF(I10728&lt;=0.2,"10-20%",IF(I10728&lt;=0.4,"20-40%","Above 40%")))))</f>
        <v>20-40%</v>
      </c>
      <c r="N10728" s="6" t="str">
        <f aca="false">IF(AND(H10728&gt;=Summary!$B$25,I10728&gt;=Summary!$B$26,I10728&lt;=Summary!$B$27,J10728&gt;=Summary!$B$28,J10728&lt;=Summary!$B$29,F10728*J10728&gt;1),"Yes","No")</f>
        <v>Yes</v>
      </c>
    </row>
    <row r="10729" customFormat="false" ht="15" hidden="false" customHeight="false" outlineLevel="0" collapsed="false">
      <c r="A10729" s="6" t="s">
        <v>157</v>
      </c>
      <c r="B10729" s="45" t="n">
        <v>44930</v>
      </c>
      <c r="C10729" s="6" t="s">
        <v>205</v>
      </c>
      <c r="D10729" s="6" t="s">
        <v>189</v>
      </c>
      <c r="E10729" s="6" t="s">
        <v>177</v>
      </c>
      <c r="F10729" s="34" t="n">
        <v>0.272468984127045</v>
      </c>
      <c r="G10729" s="34" t="n">
        <v>0.361249728791495</v>
      </c>
      <c r="H10729" s="34" t="n">
        <v>-0.0887807446644502</v>
      </c>
      <c r="I10729" s="34" t="n">
        <v>-0.245760031326397</v>
      </c>
      <c r="J10729" s="35" t="n">
        <v>2.76</v>
      </c>
      <c r="K10729" s="6" t="n">
        <v>0</v>
      </c>
      <c r="L10729" s="35" t="n">
        <v>-1</v>
      </c>
      <c r="M10729" s="6" t="str">
        <f aca="false">IF(I10729&lt;=0,"Below 0%",IF(I10729&lt;=0.05,"0-5%",IF(I10729&lt;=0.1,"5-10%",IF(I10729&lt;=0.2,"10-20%",IF(I10729&lt;=0.4,"20-40%","Above 40%")))))</f>
        <v>Below 0%</v>
      </c>
      <c r="N10729" s="6" t="str">
        <f aca="false">IF(AND(H10729&gt;=Summary!$B$25,I10729&gt;=Summary!$B$26,I10729&lt;=Summary!$B$27,J10729&gt;=Summary!$B$28,J10729&lt;=Summary!$B$29,F10729*J10729&gt;1),"Yes","No")</f>
        <v>No</v>
      </c>
    </row>
    <row r="10730" customFormat="false" ht="15" hidden="false" customHeight="false" outlineLevel="0" collapsed="false">
      <c r="A10730" s="6" t="s">
        <v>157</v>
      </c>
      <c r="B10730" s="45" t="n">
        <v>44930</v>
      </c>
      <c r="C10730" s="6" t="s">
        <v>179</v>
      </c>
      <c r="D10730" s="6" t="s">
        <v>207</v>
      </c>
      <c r="E10730" s="6" t="s">
        <v>187</v>
      </c>
      <c r="F10730" s="34" t="n">
        <v>0.387790501117706</v>
      </c>
      <c r="G10730" s="34" t="n">
        <v>0.477634571645186</v>
      </c>
      <c r="H10730" s="34" t="n">
        <v>-0.0898440705274795</v>
      </c>
      <c r="I10730" s="34" t="n">
        <v>-0.188102109564675</v>
      </c>
      <c r="J10730" s="35" t="n">
        <v>2.12</v>
      </c>
      <c r="K10730" s="6" t="n">
        <v>0</v>
      </c>
      <c r="L10730" s="35" t="n">
        <v>-1</v>
      </c>
      <c r="M10730" s="6" t="str">
        <f aca="false">IF(I10730&lt;=0,"Below 0%",IF(I10730&lt;=0.05,"0-5%",IF(I10730&lt;=0.1,"5-10%",IF(I10730&lt;=0.2,"10-20%",IF(I10730&lt;=0.4,"20-40%","Above 40%")))))</f>
        <v>Below 0%</v>
      </c>
      <c r="N10730" s="6" t="str">
        <f aca="false">IF(AND(H10730&gt;=Summary!$B$25,I10730&gt;=Summary!$B$26,I10730&lt;=Summary!$B$27,J10730&gt;=Summary!$B$28,J10730&lt;=Summary!$B$29,F10730*J10730&gt;1),"Yes","No")</f>
        <v>No</v>
      </c>
    </row>
    <row r="10731" customFormat="false" ht="15" hidden="false" customHeight="false" outlineLevel="0" collapsed="false">
      <c r="A10731" s="6" t="s">
        <v>157</v>
      </c>
      <c r="B10731" s="45" t="n">
        <v>44930</v>
      </c>
      <c r="C10731" s="6" t="s">
        <v>179</v>
      </c>
      <c r="D10731" s="6" t="s">
        <v>207</v>
      </c>
      <c r="E10731" s="6" t="s">
        <v>174</v>
      </c>
      <c r="F10731" s="34" t="n">
        <v>0.271994024515152</v>
      </c>
      <c r="G10731" s="34" t="n">
        <v>0.281273692191054</v>
      </c>
      <c r="H10731" s="34" t="n">
        <v>-0.00927966767590188</v>
      </c>
      <c r="I10731" s="34" t="n">
        <v>-0.0329915947830581</v>
      </c>
      <c r="J10731" s="35" t="n">
        <v>3.6</v>
      </c>
      <c r="K10731" s="6" t="n">
        <v>0</v>
      </c>
      <c r="L10731" s="35" t="n">
        <v>-1</v>
      </c>
      <c r="M10731" s="6" t="str">
        <f aca="false">IF(I10731&lt;=0,"Below 0%",IF(I10731&lt;=0.05,"0-5%",IF(I10731&lt;=0.1,"5-10%",IF(I10731&lt;=0.2,"10-20%",IF(I10731&lt;=0.4,"20-40%","Above 40%")))))</f>
        <v>Below 0%</v>
      </c>
      <c r="N10731" s="6" t="str">
        <f aca="false">IF(AND(H10731&gt;=Summary!$B$25,I10731&gt;=Summary!$B$26,I10731&lt;=Summary!$B$27,J10731&gt;=Summary!$B$28,J10731&lt;=Summary!$B$29,F10731*J10731&gt;1),"Yes","No")</f>
        <v>No</v>
      </c>
    </row>
    <row r="10732" customFormat="false" ht="15" hidden="false" customHeight="false" outlineLevel="0" collapsed="false">
      <c r="A10732" s="6" t="s">
        <v>157</v>
      </c>
      <c r="B10732" s="45" t="n">
        <v>44930</v>
      </c>
      <c r="C10732" s="6" t="s">
        <v>179</v>
      </c>
      <c r="D10732" s="6" t="s">
        <v>207</v>
      </c>
      <c r="E10732" s="6" t="s">
        <v>177</v>
      </c>
      <c r="F10732" s="34" t="n">
        <v>0.340215444564819</v>
      </c>
      <c r="G10732" s="34" t="n">
        <v>0.24109173616376</v>
      </c>
      <c r="H10732" s="34" t="n">
        <v>0.0991237084010589</v>
      </c>
      <c r="I10732" s="34" t="n">
        <v>0.411145193022002</v>
      </c>
      <c r="J10732" s="35" t="n">
        <v>4.2</v>
      </c>
      <c r="K10732" s="6" t="n">
        <v>1</v>
      </c>
      <c r="L10732" s="35" t="n">
        <v>3.2</v>
      </c>
      <c r="M10732" s="6" t="str">
        <f aca="false">IF(I10732&lt;=0,"Below 0%",IF(I10732&lt;=0.05,"0-5%",IF(I10732&lt;=0.1,"5-10%",IF(I10732&lt;=0.2,"10-20%",IF(I10732&lt;=0.4,"20-40%","Above 40%")))))</f>
        <v>Above 40%</v>
      </c>
      <c r="N10732" s="6" t="str">
        <f aca="false">IF(AND(H10732&gt;=Summary!$B$25,I10732&gt;=Summary!$B$26,I10732&lt;=Summary!$B$27,J10732&gt;=Summary!$B$28,J10732&lt;=Summary!$B$29,F10732*J10732&gt;1),"Yes","No")</f>
        <v>No</v>
      </c>
    </row>
    <row r="10733" customFormat="false" ht="15" hidden="false" customHeight="false" outlineLevel="0" collapsed="false">
      <c r="A10733" s="6" t="s">
        <v>157</v>
      </c>
      <c r="B10733" s="45" t="n">
        <v>44931</v>
      </c>
      <c r="C10733" s="6" t="s">
        <v>190</v>
      </c>
      <c r="D10733" s="6" t="s">
        <v>194</v>
      </c>
      <c r="E10733" s="6" t="s">
        <v>187</v>
      </c>
      <c r="F10733" s="34" t="n">
        <v>0.343007445335388</v>
      </c>
      <c r="G10733" s="34" t="n">
        <v>0.18063460270158</v>
      </c>
      <c r="H10733" s="34" t="n">
        <v>0.162372842633808</v>
      </c>
      <c r="I10733" s="34" t="n">
        <v>0.898902204812097</v>
      </c>
      <c r="J10733" s="35" t="n">
        <v>5.6</v>
      </c>
      <c r="K10733" s="6" t="n">
        <v>0</v>
      </c>
      <c r="L10733" s="35" t="n">
        <v>-1</v>
      </c>
      <c r="M10733" s="6" t="str">
        <f aca="false">IF(I10733&lt;=0,"Below 0%",IF(I10733&lt;=0.05,"0-5%",IF(I10733&lt;=0.1,"5-10%",IF(I10733&lt;=0.2,"10-20%",IF(I10733&lt;=0.4,"20-40%","Above 40%")))))</f>
        <v>Above 40%</v>
      </c>
      <c r="N10733" s="6" t="str">
        <f aca="false">IF(AND(H10733&gt;=Summary!$B$25,I10733&gt;=Summary!$B$26,I10733&lt;=Summary!$B$27,J10733&gt;=Summary!$B$28,J10733&lt;=Summary!$B$29,F10733*J10733&gt;1),"Yes","No")</f>
        <v>No</v>
      </c>
    </row>
    <row r="10734" customFormat="false" ht="15" hidden="false" customHeight="false" outlineLevel="0" collapsed="false">
      <c r="A10734" s="6" t="s">
        <v>157</v>
      </c>
      <c r="B10734" s="45" t="n">
        <v>44931</v>
      </c>
      <c r="C10734" s="6" t="s">
        <v>190</v>
      </c>
      <c r="D10734" s="6" t="s">
        <v>194</v>
      </c>
      <c r="E10734" s="6" t="s">
        <v>174</v>
      </c>
      <c r="F10734" s="34" t="n">
        <v>0.202715188264847</v>
      </c>
      <c r="G10734" s="34" t="n">
        <v>0.238012652971494</v>
      </c>
      <c r="H10734" s="34" t="n">
        <v>-0.0352974647066474</v>
      </c>
      <c r="I10734" s="34" t="n">
        <v>-0.148300791012463</v>
      </c>
      <c r="J10734" s="35" t="n">
        <v>4.25</v>
      </c>
      <c r="K10734" s="6" t="n">
        <v>0</v>
      </c>
      <c r="L10734" s="35" t="n">
        <v>-1</v>
      </c>
      <c r="M10734" s="6" t="str">
        <f aca="false">IF(I10734&lt;=0,"Below 0%",IF(I10734&lt;=0.05,"0-5%",IF(I10734&lt;=0.1,"5-10%",IF(I10734&lt;=0.2,"10-20%",IF(I10734&lt;=0.4,"20-40%","Above 40%")))))</f>
        <v>Below 0%</v>
      </c>
      <c r="N10734" s="6" t="str">
        <f aca="false">IF(AND(H10734&gt;=Summary!$B$25,I10734&gt;=Summary!$B$26,I10734&lt;=Summary!$B$27,J10734&gt;=Summary!$B$28,J10734&lt;=Summary!$B$29,F10734*J10734&gt;1),"Yes","No")</f>
        <v>No</v>
      </c>
    </row>
    <row r="10735" customFormat="false" ht="15" hidden="false" customHeight="false" outlineLevel="0" collapsed="false">
      <c r="A10735" s="6" t="s">
        <v>157</v>
      </c>
      <c r="B10735" s="45" t="n">
        <v>44931</v>
      </c>
      <c r="C10735" s="6" t="s">
        <v>190</v>
      </c>
      <c r="D10735" s="6" t="s">
        <v>194</v>
      </c>
      <c r="E10735" s="6" t="s">
        <v>177</v>
      </c>
      <c r="F10735" s="34" t="n">
        <v>0.454277396202087</v>
      </c>
      <c r="G10735" s="34" t="n">
        <v>0.581352744326925</v>
      </c>
      <c r="H10735" s="34" t="n">
        <v>-0.127075348124838</v>
      </c>
      <c r="I10735" s="34" t="n">
        <v>-0.218585616675746</v>
      </c>
      <c r="J10735" s="35" t="n">
        <v>1.74</v>
      </c>
      <c r="K10735" s="6" t="n">
        <v>1</v>
      </c>
      <c r="L10735" s="35" t="n">
        <v>0.74</v>
      </c>
      <c r="M10735" s="6" t="str">
        <f aca="false">IF(I10735&lt;=0,"Below 0%",IF(I10735&lt;=0.05,"0-5%",IF(I10735&lt;=0.1,"5-10%",IF(I10735&lt;=0.2,"10-20%",IF(I10735&lt;=0.4,"20-40%","Above 40%")))))</f>
        <v>Below 0%</v>
      </c>
      <c r="N10735" s="6" t="str">
        <f aca="false">IF(AND(H10735&gt;=Summary!$B$25,I10735&gt;=Summary!$B$26,I10735&lt;=Summary!$B$27,J10735&gt;=Summary!$B$28,J10735&lt;=Summary!$B$29,F10735*J10735&gt;1),"Yes","No")</f>
        <v>No</v>
      </c>
    </row>
    <row r="10736" customFormat="false" ht="15" hidden="false" customHeight="false" outlineLevel="0" collapsed="false">
      <c r="A10736" s="6" t="s">
        <v>157</v>
      </c>
      <c r="B10736" s="45" t="n">
        <v>44938</v>
      </c>
      <c r="C10736" s="6" t="s">
        <v>184</v>
      </c>
      <c r="D10736" s="6" t="s">
        <v>190</v>
      </c>
      <c r="E10736" s="6" t="s">
        <v>187</v>
      </c>
      <c r="F10736" s="34" t="n">
        <v>0.331427395343781</v>
      </c>
      <c r="G10736" s="34" t="n">
        <v>0.284119013715057</v>
      </c>
      <c r="H10736" s="34" t="n">
        <v>0.0473083816287239</v>
      </c>
      <c r="I10736" s="34" t="n">
        <v>0.166509030881578</v>
      </c>
      <c r="J10736" s="35" t="n">
        <v>3.52</v>
      </c>
      <c r="K10736" s="6" t="n">
        <v>1</v>
      </c>
      <c r="L10736" s="35" t="n">
        <v>2.52</v>
      </c>
      <c r="M10736" s="6" t="str">
        <f aca="false">IF(I10736&lt;=0,"Below 0%",IF(I10736&lt;=0.05,"0-5%",IF(I10736&lt;=0.1,"5-10%",IF(I10736&lt;=0.2,"10-20%",IF(I10736&lt;=0.4,"20-40%","Above 40%")))))</f>
        <v>10-20%</v>
      </c>
      <c r="N10736" s="6" t="str">
        <f aca="false">IF(AND(H10736&gt;=Summary!$B$25,I10736&gt;=Summary!$B$26,I10736&lt;=Summary!$B$27,J10736&gt;=Summary!$B$28,J10736&lt;=Summary!$B$29,F10736*J10736&gt;1),"Yes","No")</f>
        <v>Yes</v>
      </c>
    </row>
    <row r="10737" customFormat="false" ht="15" hidden="false" customHeight="false" outlineLevel="0" collapsed="false">
      <c r="A10737" s="6" t="s">
        <v>157</v>
      </c>
      <c r="B10737" s="45" t="n">
        <v>44938</v>
      </c>
      <c r="C10737" s="6" t="s">
        <v>184</v>
      </c>
      <c r="D10737" s="6" t="s">
        <v>190</v>
      </c>
      <c r="E10737" s="6" t="s">
        <v>174</v>
      </c>
      <c r="F10737" s="34" t="n">
        <v>0.259775161743164</v>
      </c>
      <c r="G10737" s="34" t="n">
        <v>0.267406130555347</v>
      </c>
      <c r="H10737" s="34" t="n">
        <v>-0.00763096881218328</v>
      </c>
      <c r="I10737" s="34" t="n">
        <v>-0.0285370002413009</v>
      </c>
      <c r="J10737" s="35" t="n">
        <v>3.74</v>
      </c>
      <c r="K10737" s="6" t="n">
        <v>0</v>
      </c>
      <c r="L10737" s="35" t="n">
        <v>-1</v>
      </c>
      <c r="M10737" s="6" t="str">
        <f aca="false">IF(I10737&lt;=0,"Below 0%",IF(I10737&lt;=0.05,"0-5%",IF(I10737&lt;=0.1,"5-10%",IF(I10737&lt;=0.2,"10-20%",IF(I10737&lt;=0.4,"20-40%","Above 40%")))))</f>
        <v>Below 0%</v>
      </c>
      <c r="N10737" s="6" t="str">
        <f aca="false">IF(AND(H10737&gt;=Summary!$B$25,I10737&gt;=Summary!$B$26,I10737&lt;=Summary!$B$27,J10737&gt;=Summary!$B$28,J10737&lt;=Summary!$B$29,F10737*J10737&gt;1),"Yes","No")</f>
        <v>No</v>
      </c>
    </row>
    <row r="10738" customFormat="false" ht="15" hidden="false" customHeight="false" outlineLevel="0" collapsed="false">
      <c r="A10738" s="6" t="s">
        <v>157</v>
      </c>
      <c r="B10738" s="45" t="n">
        <v>44938</v>
      </c>
      <c r="C10738" s="6" t="s">
        <v>184</v>
      </c>
      <c r="D10738" s="6" t="s">
        <v>190</v>
      </c>
      <c r="E10738" s="6" t="s">
        <v>177</v>
      </c>
      <c r="F10738" s="34" t="n">
        <v>0.408797413110733</v>
      </c>
      <c r="G10738" s="34" t="n">
        <v>0.448474855729596</v>
      </c>
      <c r="H10738" s="34" t="n">
        <v>-0.039677442618863</v>
      </c>
      <c r="I10738" s="34" t="n">
        <v>-0.0884719446630162</v>
      </c>
      <c r="J10738" s="35" t="n">
        <v>2.23</v>
      </c>
      <c r="K10738" s="6" t="n">
        <v>0</v>
      </c>
      <c r="L10738" s="35" t="n">
        <v>-1</v>
      </c>
      <c r="M10738" s="6" t="str">
        <f aca="false">IF(I10738&lt;=0,"Below 0%",IF(I10738&lt;=0.05,"0-5%",IF(I10738&lt;=0.1,"5-10%",IF(I10738&lt;=0.2,"10-20%",IF(I10738&lt;=0.4,"20-40%","Above 40%")))))</f>
        <v>Below 0%</v>
      </c>
      <c r="N10738" s="6" t="str">
        <f aca="false">IF(AND(H10738&gt;=Summary!$B$25,I10738&gt;=Summary!$B$26,I10738&lt;=Summary!$B$27,J10738&gt;=Summary!$B$28,J10738&lt;=Summary!$B$29,F10738*J10738&gt;1),"Yes","No")</f>
        <v>No</v>
      </c>
    </row>
    <row r="10739" customFormat="false" ht="15" hidden="false" customHeight="false" outlineLevel="0" collapsed="false">
      <c r="A10739" s="6" t="s">
        <v>157</v>
      </c>
      <c r="B10739" s="45" t="n">
        <v>44939</v>
      </c>
      <c r="C10739" s="6" t="s">
        <v>182</v>
      </c>
      <c r="D10739" s="6" t="s">
        <v>205</v>
      </c>
      <c r="E10739" s="6" t="s">
        <v>187</v>
      </c>
      <c r="F10739" s="34" t="n">
        <v>0.467950075864792</v>
      </c>
      <c r="G10739" s="34" t="n">
        <v>0.497630331753555</v>
      </c>
      <c r="H10739" s="34" t="n">
        <v>-0.0296802558887627</v>
      </c>
      <c r="I10739" s="34" t="n">
        <v>-0.0596431808812278</v>
      </c>
      <c r="J10739" s="35" t="n">
        <v>2</v>
      </c>
      <c r="K10739" s="6" t="n">
        <v>1</v>
      </c>
      <c r="L10739" s="35" t="n">
        <v>1</v>
      </c>
      <c r="M10739" s="6" t="str">
        <f aca="false">IF(I10739&lt;=0,"Below 0%",IF(I10739&lt;=0.05,"0-5%",IF(I10739&lt;=0.1,"5-10%",IF(I10739&lt;=0.2,"10-20%",IF(I10739&lt;=0.4,"20-40%","Above 40%")))))</f>
        <v>Below 0%</v>
      </c>
      <c r="N10739" s="6" t="str">
        <f aca="false">IF(AND(H10739&gt;=Summary!$B$25,I10739&gt;=Summary!$B$26,I10739&lt;=Summary!$B$27,J10739&gt;=Summary!$B$28,J10739&lt;=Summary!$B$29,F10739*J10739&gt;1),"Yes","No")</f>
        <v>No</v>
      </c>
    </row>
    <row r="10740" customFormat="false" ht="15" hidden="false" customHeight="false" outlineLevel="0" collapsed="false">
      <c r="A10740" s="6" t="s">
        <v>157</v>
      </c>
      <c r="B10740" s="45" t="n">
        <v>44939</v>
      </c>
      <c r="C10740" s="6" t="s">
        <v>182</v>
      </c>
      <c r="D10740" s="6" t="s">
        <v>205</v>
      </c>
      <c r="E10740" s="6" t="s">
        <v>174</v>
      </c>
      <c r="F10740" s="34" t="n">
        <v>0.253580719232559</v>
      </c>
      <c r="G10740" s="34" t="n">
        <v>0.265402843601896</v>
      </c>
      <c r="H10740" s="34" t="n">
        <v>-0.0118221243693366</v>
      </c>
      <c r="I10740" s="34" t="n">
        <v>-0.0445440757487502</v>
      </c>
      <c r="J10740" s="35" t="n">
        <v>3.75</v>
      </c>
      <c r="K10740" s="6" t="n">
        <v>0</v>
      </c>
      <c r="L10740" s="35" t="n">
        <v>-1</v>
      </c>
      <c r="M10740" s="6" t="str">
        <f aca="false">IF(I10740&lt;=0,"Below 0%",IF(I10740&lt;=0.05,"0-5%",IF(I10740&lt;=0.1,"5-10%",IF(I10740&lt;=0.2,"10-20%",IF(I10740&lt;=0.4,"20-40%","Above 40%")))))</f>
        <v>Below 0%</v>
      </c>
      <c r="N10740" s="6" t="str">
        <f aca="false">IF(AND(H10740&gt;=Summary!$B$25,I10740&gt;=Summary!$B$26,I10740&lt;=Summary!$B$27,J10740&gt;=Summary!$B$28,J10740&lt;=Summary!$B$29,F10740*J10740&gt;1),"Yes","No")</f>
        <v>No</v>
      </c>
    </row>
    <row r="10741" customFormat="false" ht="15" hidden="false" customHeight="false" outlineLevel="0" collapsed="false">
      <c r="A10741" s="6" t="s">
        <v>157</v>
      </c>
      <c r="B10741" s="45" t="n">
        <v>44939</v>
      </c>
      <c r="C10741" s="6" t="s">
        <v>182</v>
      </c>
      <c r="D10741" s="6" t="s">
        <v>205</v>
      </c>
      <c r="E10741" s="6" t="s">
        <v>177</v>
      </c>
      <c r="F10741" s="34" t="n">
        <v>0.278469145298004</v>
      </c>
      <c r="G10741" s="34" t="n">
        <v>0.23696682464455</v>
      </c>
      <c r="H10741" s="34" t="n">
        <v>0.0415023206534544</v>
      </c>
      <c r="I10741" s="34" t="n">
        <v>0.175139793157578</v>
      </c>
      <c r="J10741" s="35" t="n">
        <v>4.2</v>
      </c>
      <c r="K10741" s="6" t="n">
        <v>0</v>
      </c>
      <c r="L10741" s="35" t="n">
        <v>-1</v>
      </c>
      <c r="M10741" s="6" t="str">
        <f aca="false">IF(I10741&lt;=0,"Below 0%",IF(I10741&lt;=0.05,"0-5%",IF(I10741&lt;=0.1,"5-10%",IF(I10741&lt;=0.2,"10-20%",IF(I10741&lt;=0.4,"20-40%","Above 40%")))))</f>
        <v>10-20%</v>
      </c>
      <c r="N10741" s="6" t="str">
        <f aca="false">IF(AND(H10741&gt;=Summary!$B$25,I10741&gt;=Summary!$B$26,I10741&lt;=Summary!$B$27,J10741&gt;=Summary!$B$28,J10741&lt;=Summary!$B$29,F10741*J10741&gt;1),"Yes","No")</f>
        <v>Yes</v>
      </c>
    </row>
    <row r="10742" customFormat="false" ht="15" hidden="false" customHeight="false" outlineLevel="0" collapsed="false">
      <c r="A10742" s="6" t="s">
        <v>157</v>
      </c>
      <c r="B10742" s="45" t="n">
        <v>44940</v>
      </c>
      <c r="C10742" s="6" t="s">
        <v>206</v>
      </c>
      <c r="D10742" s="6" t="s">
        <v>199</v>
      </c>
      <c r="E10742" s="6" t="s">
        <v>187</v>
      </c>
      <c r="F10742" s="34" t="n">
        <v>0.533990800380707</v>
      </c>
      <c r="G10742" s="34" t="n">
        <v>0.58781636901501</v>
      </c>
      <c r="H10742" s="34" t="n">
        <v>-0.0538255686343035</v>
      </c>
      <c r="I10742" s="34" t="n">
        <v>-0.0915686793896158</v>
      </c>
      <c r="J10742" s="35" t="n">
        <v>1.71</v>
      </c>
      <c r="K10742" s="6" t="n">
        <v>1</v>
      </c>
      <c r="L10742" s="35" t="n">
        <v>0.71</v>
      </c>
      <c r="M10742" s="6" t="str">
        <f aca="false">IF(I10742&lt;=0,"Below 0%",IF(I10742&lt;=0.05,"0-5%",IF(I10742&lt;=0.1,"5-10%",IF(I10742&lt;=0.2,"10-20%",IF(I10742&lt;=0.4,"20-40%","Above 40%")))))</f>
        <v>Below 0%</v>
      </c>
      <c r="N10742" s="6" t="str">
        <f aca="false">IF(AND(H10742&gt;=Summary!$B$25,I10742&gt;=Summary!$B$26,I10742&lt;=Summary!$B$27,J10742&gt;=Summary!$B$28,J10742&lt;=Summary!$B$29,F10742*J10742&gt;1),"Yes","No")</f>
        <v>No</v>
      </c>
    </row>
    <row r="10743" customFormat="false" ht="15" hidden="false" customHeight="false" outlineLevel="0" collapsed="false">
      <c r="A10743" s="6" t="s">
        <v>157</v>
      </c>
      <c r="B10743" s="45" t="n">
        <v>44940</v>
      </c>
      <c r="C10743" s="6" t="s">
        <v>206</v>
      </c>
      <c r="D10743" s="6" t="s">
        <v>199</v>
      </c>
      <c r="E10743" s="6" t="s">
        <v>174</v>
      </c>
      <c r="F10743" s="34" t="n">
        <v>0.256441444158554</v>
      </c>
      <c r="G10743" s="34" t="n">
        <v>0.231072641612797</v>
      </c>
      <c r="H10743" s="34" t="n">
        <v>0.0253688025457569</v>
      </c>
      <c r="I10743" s="34" t="n">
        <v>0.109787131737849</v>
      </c>
      <c r="J10743" s="35" t="n">
        <v>4.35</v>
      </c>
      <c r="K10743" s="6" t="n">
        <v>0</v>
      </c>
      <c r="L10743" s="35" t="n">
        <v>-1</v>
      </c>
      <c r="M10743" s="6" t="str">
        <f aca="false">IF(I10743&lt;=0,"Below 0%",IF(I10743&lt;=0.05,"0-5%",IF(I10743&lt;=0.1,"5-10%",IF(I10743&lt;=0.2,"10-20%",IF(I10743&lt;=0.4,"20-40%","Above 40%")))))</f>
        <v>10-20%</v>
      </c>
      <c r="N10743" s="6" t="str">
        <f aca="false">IF(AND(H10743&gt;=Summary!$B$25,I10743&gt;=Summary!$B$26,I10743&lt;=Summary!$B$27,J10743&gt;=Summary!$B$28,J10743&lt;=Summary!$B$29,F10743*J10743&gt;1),"Yes","No")</f>
        <v>No</v>
      </c>
    </row>
    <row r="10744" customFormat="false" ht="15" hidden="false" customHeight="false" outlineLevel="0" collapsed="false">
      <c r="A10744" s="6" t="s">
        <v>157</v>
      </c>
      <c r="B10744" s="45" t="n">
        <v>44940</v>
      </c>
      <c r="C10744" s="6" t="s">
        <v>206</v>
      </c>
      <c r="D10744" s="6" t="s">
        <v>199</v>
      </c>
      <c r="E10744" s="6" t="s">
        <v>177</v>
      </c>
      <c r="F10744" s="34" t="n">
        <v>0.209567740559578</v>
      </c>
      <c r="G10744" s="34" t="n">
        <v>0.181110989372192</v>
      </c>
      <c r="H10744" s="34" t="n">
        <v>0.0284567511873855</v>
      </c>
      <c r="I10744" s="34" t="n">
        <v>0.157123271680138</v>
      </c>
      <c r="J10744" s="35" t="n">
        <v>5.55</v>
      </c>
      <c r="K10744" s="6" t="n">
        <v>0</v>
      </c>
      <c r="L10744" s="35" t="n">
        <v>-1</v>
      </c>
      <c r="M10744" s="6" t="str">
        <f aca="false">IF(I10744&lt;=0,"Below 0%",IF(I10744&lt;=0.05,"0-5%",IF(I10744&lt;=0.1,"5-10%",IF(I10744&lt;=0.2,"10-20%",IF(I10744&lt;=0.4,"20-40%","Above 40%")))))</f>
        <v>10-20%</v>
      </c>
      <c r="N10744" s="6" t="str">
        <f aca="false">IF(AND(H10744&gt;=Summary!$B$25,I10744&gt;=Summary!$B$26,I10744&lt;=Summary!$B$27,J10744&gt;=Summary!$B$28,J10744&lt;=Summary!$B$29,F10744*J10744&gt;1),"Yes","No")</f>
        <v>No</v>
      </c>
    </row>
    <row r="10745" customFormat="false" ht="15" hidden="false" customHeight="false" outlineLevel="0" collapsed="false">
      <c r="A10745" s="6" t="s">
        <v>157</v>
      </c>
      <c r="B10745" s="45" t="n">
        <v>44940</v>
      </c>
      <c r="C10745" s="6" t="s">
        <v>201</v>
      </c>
      <c r="D10745" s="6" t="s">
        <v>183</v>
      </c>
      <c r="E10745" s="6" t="s">
        <v>187</v>
      </c>
      <c r="F10745" s="34" t="n">
        <v>0.280139923095703</v>
      </c>
      <c r="G10745" s="34" t="n">
        <v>0.28470800229339</v>
      </c>
      <c r="H10745" s="34" t="n">
        <v>-0.00456807919768704</v>
      </c>
      <c r="I10745" s="34" t="n">
        <v>-0.0160447868022328</v>
      </c>
      <c r="J10745" s="35" t="n">
        <v>3.55</v>
      </c>
      <c r="K10745" s="6" t="n">
        <v>1</v>
      </c>
      <c r="L10745" s="35" t="n">
        <v>2.55</v>
      </c>
      <c r="M10745" s="6" t="str">
        <f aca="false">IF(I10745&lt;=0,"Below 0%",IF(I10745&lt;=0.05,"0-5%",IF(I10745&lt;=0.1,"5-10%",IF(I10745&lt;=0.2,"10-20%",IF(I10745&lt;=0.4,"20-40%","Above 40%")))))</f>
        <v>Below 0%</v>
      </c>
      <c r="N10745" s="6" t="str">
        <f aca="false">IF(AND(H10745&gt;=Summary!$B$25,I10745&gt;=Summary!$B$26,I10745&lt;=Summary!$B$27,J10745&gt;=Summary!$B$28,J10745&lt;=Summary!$B$29,F10745*J10745&gt;1),"Yes","No")</f>
        <v>No</v>
      </c>
    </row>
    <row r="10746" customFormat="false" ht="15" hidden="false" customHeight="false" outlineLevel="0" collapsed="false">
      <c r="A10746" s="6" t="s">
        <v>157</v>
      </c>
      <c r="B10746" s="45" t="n">
        <v>44940</v>
      </c>
      <c r="C10746" s="6" t="s">
        <v>201</v>
      </c>
      <c r="D10746" s="6" t="s">
        <v>183</v>
      </c>
      <c r="E10746" s="6" t="s">
        <v>174</v>
      </c>
      <c r="F10746" s="34" t="n">
        <v>0.342684060335159</v>
      </c>
      <c r="G10746" s="34" t="n">
        <v>0.25587681218773</v>
      </c>
      <c r="H10746" s="34" t="n">
        <v>0.086807248147429</v>
      </c>
      <c r="I10746" s="34" t="n">
        <v>0.339254062942369</v>
      </c>
      <c r="J10746" s="35" t="n">
        <v>3.95</v>
      </c>
      <c r="K10746" s="6" t="n">
        <v>0</v>
      </c>
      <c r="L10746" s="35" t="n">
        <v>-1</v>
      </c>
      <c r="M10746" s="6" t="str">
        <f aca="false">IF(I10746&lt;=0,"Below 0%",IF(I10746&lt;=0.05,"0-5%",IF(I10746&lt;=0.1,"5-10%",IF(I10746&lt;=0.2,"10-20%",IF(I10746&lt;=0.4,"20-40%","Above 40%")))))</f>
        <v>20-40%</v>
      </c>
      <c r="N10746" s="6" t="str">
        <f aca="false">IF(AND(H10746&gt;=Summary!$B$25,I10746&gt;=Summary!$B$26,I10746&lt;=Summary!$B$27,J10746&gt;=Summary!$B$28,J10746&lt;=Summary!$B$29,F10746*J10746&gt;1),"Yes","No")</f>
        <v>Yes</v>
      </c>
    </row>
    <row r="10747" customFormat="false" ht="15" hidden="false" customHeight="false" outlineLevel="0" collapsed="false">
      <c r="A10747" s="6" t="s">
        <v>157</v>
      </c>
      <c r="B10747" s="45" t="n">
        <v>44940</v>
      </c>
      <c r="C10747" s="6" t="s">
        <v>201</v>
      </c>
      <c r="D10747" s="6" t="s">
        <v>183</v>
      </c>
      <c r="E10747" s="6" t="s">
        <v>177</v>
      </c>
      <c r="F10747" s="34" t="n">
        <v>0.37717604637146</v>
      </c>
      <c r="G10747" s="34" t="n">
        <v>0.45941518551888</v>
      </c>
      <c r="H10747" s="34" t="n">
        <v>-0.0822391391474196</v>
      </c>
      <c r="I10747" s="34" t="n">
        <v>-0.179008316963959</v>
      </c>
      <c r="J10747" s="35" t="n">
        <v>2.2</v>
      </c>
      <c r="K10747" s="6" t="n">
        <v>0</v>
      </c>
      <c r="L10747" s="35" t="n">
        <v>-1</v>
      </c>
      <c r="M10747" s="6" t="str">
        <f aca="false">IF(I10747&lt;=0,"Below 0%",IF(I10747&lt;=0.05,"0-5%",IF(I10747&lt;=0.1,"5-10%",IF(I10747&lt;=0.2,"10-20%",IF(I10747&lt;=0.4,"20-40%","Above 40%")))))</f>
        <v>Below 0%</v>
      </c>
      <c r="N10747" s="6" t="str">
        <f aca="false">IF(AND(H10747&gt;=Summary!$B$25,I10747&gt;=Summary!$B$26,I10747&lt;=Summary!$B$27,J10747&gt;=Summary!$B$28,J10747&lt;=Summary!$B$29,F10747*J10747&gt;1),"Yes","No")</f>
        <v>No</v>
      </c>
    </row>
    <row r="10748" customFormat="false" ht="15" hidden="false" customHeight="false" outlineLevel="0" collapsed="false">
      <c r="A10748" s="6" t="s">
        <v>157</v>
      </c>
      <c r="B10748" s="45" t="n">
        <v>44940</v>
      </c>
      <c r="C10748" s="6" t="s">
        <v>173</v>
      </c>
      <c r="D10748" s="6" t="s">
        <v>179</v>
      </c>
      <c r="E10748" s="6" t="s">
        <v>187</v>
      </c>
      <c r="F10748" s="34" t="n">
        <v>0.366780281066895</v>
      </c>
      <c r="G10748" s="34" t="n">
        <v>0.428105270624956</v>
      </c>
      <c r="H10748" s="34" t="n">
        <v>-0.0613249895580612</v>
      </c>
      <c r="I10748" s="34" t="n">
        <v>-0.143247452825185</v>
      </c>
      <c r="J10748" s="35" t="n">
        <v>2.32</v>
      </c>
      <c r="K10748" s="6" t="n">
        <v>0</v>
      </c>
      <c r="L10748" s="35" t="n">
        <v>-1</v>
      </c>
      <c r="M10748" s="6" t="str">
        <f aca="false">IF(I10748&lt;=0,"Below 0%",IF(I10748&lt;=0.05,"0-5%",IF(I10748&lt;=0.1,"5-10%",IF(I10748&lt;=0.2,"10-20%",IF(I10748&lt;=0.4,"20-40%","Above 40%")))))</f>
        <v>Below 0%</v>
      </c>
      <c r="N10748" s="6" t="str">
        <f aca="false">IF(AND(H10748&gt;=Summary!$B$25,I10748&gt;=Summary!$B$26,I10748&lt;=Summary!$B$27,J10748&gt;=Summary!$B$28,J10748&lt;=Summary!$B$29,F10748*J10748&gt;1),"Yes","No")</f>
        <v>No</v>
      </c>
    </row>
    <row r="10749" customFormat="false" ht="15" hidden="false" customHeight="false" outlineLevel="0" collapsed="false">
      <c r="A10749" s="6" t="s">
        <v>157</v>
      </c>
      <c r="B10749" s="45" t="n">
        <v>44940</v>
      </c>
      <c r="C10749" s="6" t="s">
        <v>173</v>
      </c>
      <c r="D10749" s="6" t="s">
        <v>179</v>
      </c>
      <c r="E10749" s="6" t="s">
        <v>174</v>
      </c>
      <c r="F10749" s="34" t="n">
        <v>0.405657738447189</v>
      </c>
      <c r="G10749" s="34" t="n">
        <v>0.279775838830957</v>
      </c>
      <c r="H10749" s="34" t="n">
        <v>0.125881899616232</v>
      </c>
      <c r="I10749" s="34" t="n">
        <v>0.449938422639459</v>
      </c>
      <c r="J10749" s="35" t="n">
        <v>3.55</v>
      </c>
      <c r="K10749" s="6" t="n">
        <v>0</v>
      </c>
      <c r="L10749" s="35" t="n">
        <v>-1</v>
      </c>
      <c r="M10749" s="6" t="str">
        <f aca="false">IF(I10749&lt;=0,"Below 0%",IF(I10749&lt;=0.05,"0-5%",IF(I10749&lt;=0.1,"5-10%",IF(I10749&lt;=0.2,"10-20%",IF(I10749&lt;=0.4,"20-40%","Above 40%")))))</f>
        <v>Above 40%</v>
      </c>
      <c r="N10749" s="6" t="str">
        <f aca="false">IF(AND(H10749&gt;=Summary!$B$25,I10749&gt;=Summary!$B$26,I10749&lt;=Summary!$B$27,J10749&gt;=Summary!$B$28,J10749&lt;=Summary!$B$29,F10749*J10749&gt;1),"Yes","No")</f>
        <v>No</v>
      </c>
    </row>
    <row r="10750" customFormat="false" ht="15" hidden="false" customHeight="false" outlineLevel="0" collapsed="false">
      <c r="A10750" s="6" t="s">
        <v>157</v>
      </c>
      <c r="B10750" s="45" t="n">
        <v>44940</v>
      </c>
      <c r="C10750" s="6" t="s">
        <v>173</v>
      </c>
      <c r="D10750" s="6" t="s">
        <v>179</v>
      </c>
      <c r="E10750" s="6" t="s">
        <v>177</v>
      </c>
      <c r="F10750" s="34" t="n">
        <v>0.227561935782433</v>
      </c>
      <c r="G10750" s="34" t="n">
        <v>0.292118890544087</v>
      </c>
      <c r="H10750" s="34" t="n">
        <v>-0.0645569547616549</v>
      </c>
      <c r="I10750" s="34" t="n">
        <v>-0.220995481125558</v>
      </c>
      <c r="J10750" s="35" t="n">
        <v>3.4</v>
      </c>
      <c r="K10750" s="6" t="n">
        <v>1</v>
      </c>
      <c r="L10750" s="35" t="n">
        <v>2.4</v>
      </c>
      <c r="M10750" s="6" t="str">
        <f aca="false">IF(I10750&lt;=0,"Below 0%",IF(I10750&lt;=0.05,"0-5%",IF(I10750&lt;=0.1,"5-10%",IF(I10750&lt;=0.2,"10-20%",IF(I10750&lt;=0.4,"20-40%","Above 40%")))))</f>
        <v>Below 0%</v>
      </c>
      <c r="N10750" s="6" t="str">
        <f aca="false">IF(AND(H10750&gt;=Summary!$B$25,I10750&gt;=Summary!$B$26,I10750&lt;=Summary!$B$27,J10750&gt;=Summary!$B$28,J10750&lt;=Summary!$B$29,F10750*J10750&gt;1),"Yes","No")</f>
        <v>No</v>
      </c>
    </row>
    <row r="10751" customFormat="false" ht="15" hidden="false" customHeight="false" outlineLevel="0" collapsed="false">
      <c r="A10751" s="6" t="s">
        <v>157</v>
      </c>
      <c r="B10751" s="45" t="n">
        <v>44940</v>
      </c>
      <c r="C10751" s="6" t="s">
        <v>176</v>
      </c>
      <c r="D10751" s="6" t="s">
        <v>194</v>
      </c>
      <c r="E10751" s="6" t="s">
        <v>187</v>
      </c>
      <c r="F10751" s="34" t="n">
        <v>0.250203281641007</v>
      </c>
      <c r="G10751" s="34" t="n">
        <v>0.228845973343345</v>
      </c>
      <c r="H10751" s="34" t="n">
        <v>0.0213573082976613</v>
      </c>
      <c r="I10751" s="34" t="n">
        <v>0.0933261266765582</v>
      </c>
      <c r="J10751" s="35" t="n">
        <v>4.36</v>
      </c>
      <c r="K10751" s="6" t="n">
        <v>1</v>
      </c>
      <c r="L10751" s="35" t="n">
        <v>3.36</v>
      </c>
      <c r="M10751" s="6" t="str">
        <f aca="false">IF(I10751&lt;=0,"Below 0%",IF(I10751&lt;=0.05,"0-5%",IF(I10751&lt;=0.1,"5-10%",IF(I10751&lt;=0.2,"10-20%",IF(I10751&lt;=0.4,"20-40%","Above 40%")))))</f>
        <v>5-10%</v>
      </c>
      <c r="N10751" s="6" t="str">
        <f aca="false">IF(AND(H10751&gt;=Summary!$B$25,I10751&gt;=Summary!$B$26,I10751&lt;=Summary!$B$27,J10751&gt;=Summary!$B$28,J10751&lt;=Summary!$B$29,F10751*J10751&gt;1),"Yes","No")</f>
        <v>No</v>
      </c>
    </row>
    <row r="10752" customFormat="false" ht="15" hidden="false" customHeight="false" outlineLevel="0" collapsed="false">
      <c r="A10752" s="6" t="s">
        <v>157</v>
      </c>
      <c r="B10752" s="45" t="n">
        <v>44940</v>
      </c>
      <c r="C10752" s="6" t="s">
        <v>176</v>
      </c>
      <c r="D10752" s="6" t="s">
        <v>194</v>
      </c>
      <c r="E10752" s="6" t="s">
        <v>174</v>
      </c>
      <c r="F10752" s="34" t="n">
        <v>0.289670944213867</v>
      </c>
      <c r="G10752" s="34" t="n">
        <v>0.240426131030599</v>
      </c>
      <c r="H10752" s="34" t="n">
        <v>0.0492448131832684</v>
      </c>
      <c r="I10752" s="34" t="n">
        <v>0.204823048859864</v>
      </c>
      <c r="J10752" s="35" t="n">
        <v>4.15</v>
      </c>
      <c r="K10752" s="6" t="n">
        <v>0</v>
      </c>
      <c r="L10752" s="35" t="n">
        <v>-1</v>
      </c>
      <c r="M10752" s="6" t="str">
        <f aca="false">IF(I10752&lt;=0,"Below 0%",IF(I10752&lt;=0.05,"0-5%",IF(I10752&lt;=0.1,"5-10%",IF(I10752&lt;=0.2,"10-20%",IF(I10752&lt;=0.4,"20-40%","Above 40%")))))</f>
        <v>20-40%</v>
      </c>
      <c r="N10752" s="6" t="str">
        <f aca="false">IF(AND(H10752&gt;=Summary!$B$25,I10752&gt;=Summary!$B$26,I10752&lt;=Summary!$B$27,J10752&gt;=Summary!$B$28,J10752&lt;=Summary!$B$29,F10752*J10752&gt;1),"Yes","No")</f>
        <v>Yes</v>
      </c>
    </row>
    <row r="10753" customFormat="false" ht="15" hidden="false" customHeight="false" outlineLevel="0" collapsed="false">
      <c r="A10753" s="6" t="s">
        <v>157</v>
      </c>
      <c r="B10753" s="45" t="n">
        <v>44940</v>
      </c>
      <c r="C10753" s="6" t="s">
        <v>176</v>
      </c>
      <c r="D10753" s="6" t="s">
        <v>194</v>
      </c>
      <c r="E10753" s="6" t="s">
        <v>177</v>
      </c>
      <c r="F10753" s="34" t="n">
        <v>0.460125803947449</v>
      </c>
      <c r="G10753" s="34" t="n">
        <v>0.530727895626056</v>
      </c>
      <c r="H10753" s="34" t="n">
        <v>-0.0706020916786072</v>
      </c>
      <c r="I10753" s="34" t="n">
        <v>-0.133028793587953</v>
      </c>
      <c r="J10753" s="35" t="n">
        <v>1.88</v>
      </c>
      <c r="K10753" s="6" t="n">
        <v>0</v>
      </c>
      <c r="L10753" s="35" t="n">
        <v>-1</v>
      </c>
      <c r="M10753" s="6" t="str">
        <f aca="false">IF(I10753&lt;=0,"Below 0%",IF(I10753&lt;=0.05,"0-5%",IF(I10753&lt;=0.1,"5-10%",IF(I10753&lt;=0.2,"10-20%",IF(I10753&lt;=0.4,"20-40%","Above 40%")))))</f>
        <v>Below 0%</v>
      </c>
      <c r="N10753" s="6" t="str">
        <f aca="false">IF(AND(H10753&gt;=Summary!$B$25,I10753&gt;=Summary!$B$26,I10753&lt;=Summary!$B$27,J10753&gt;=Summary!$B$28,J10753&lt;=Summary!$B$29,F10753*J10753&gt;1),"Yes","No")</f>
        <v>No</v>
      </c>
    </row>
    <row r="10754" customFormat="false" ht="15" hidden="false" customHeight="false" outlineLevel="0" collapsed="false">
      <c r="A10754" s="6" t="s">
        <v>157</v>
      </c>
      <c r="B10754" s="45" t="n">
        <v>44940</v>
      </c>
      <c r="C10754" s="6" t="s">
        <v>207</v>
      </c>
      <c r="D10754" s="6" t="s">
        <v>195</v>
      </c>
      <c r="E10754" s="6" t="s">
        <v>187</v>
      </c>
      <c r="F10754" s="34" t="n">
        <v>0.385091453790665</v>
      </c>
      <c r="G10754" s="34" t="n">
        <v>0.356263114679318</v>
      </c>
      <c r="H10754" s="34" t="n">
        <v>0.0288283391113471</v>
      </c>
      <c r="I10754" s="34" t="n">
        <v>0.080918674775794</v>
      </c>
      <c r="J10754" s="35" t="n">
        <v>2.8</v>
      </c>
      <c r="K10754" s="6" t="n">
        <v>1</v>
      </c>
      <c r="L10754" s="35" t="n">
        <v>1.8</v>
      </c>
      <c r="M10754" s="6" t="str">
        <f aca="false">IF(I10754&lt;=0,"Below 0%",IF(I10754&lt;=0.05,"0-5%",IF(I10754&lt;=0.1,"5-10%",IF(I10754&lt;=0.2,"10-20%",IF(I10754&lt;=0.4,"20-40%","Above 40%")))))</f>
        <v>5-10%</v>
      </c>
      <c r="N10754" s="6" t="str">
        <f aca="false">IF(AND(H10754&gt;=Summary!$B$25,I10754&gt;=Summary!$B$26,I10754&lt;=Summary!$B$27,J10754&gt;=Summary!$B$28,J10754&lt;=Summary!$B$29,F10754*J10754&gt;1),"Yes","No")</f>
        <v>No</v>
      </c>
    </row>
    <row r="10755" customFormat="false" ht="15" hidden="false" customHeight="false" outlineLevel="0" collapsed="false">
      <c r="A10755" s="6" t="s">
        <v>157</v>
      </c>
      <c r="B10755" s="45" t="n">
        <v>44940</v>
      </c>
      <c r="C10755" s="6" t="s">
        <v>207</v>
      </c>
      <c r="D10755" s="6" t="s">
        <v>195</v>
      </c>
      <c r="E10755" s="6" t="s">
        <v>174</v>
      </c>
      <c r="F10755" s="34" t="n">
        <v>0.247686982154846</v>
      </c>
      <c r="G10755" s="34" t="n">
        <v>0.280996259465377</v>
      </c>
      <c r="H10755" s="34" t="n">
        <v>-0.0333092773105311</v>
      </c>
      <c r="I10755" s="34" t="n">
        <v>-0.118539931363874</v>
      </c>
      <c r="J10755" s="35" t="n">
        <v>3.55</v>
      </c>
      <c r="K10755" s="6" t="n">
        <v>0</v>
      </c>
      <c r="L10755" s="35" t="n">
        <v>-1</v>
      </c>
      <c r="M10755" s="6" t="str">
        <f aca="false">IF(I10755&lt;=0,"Below 0%",IF(I10755&lt;=0.05,"0-5%",IF(I10755&lt;=0.1,"5-10%",IF(I10755&lt;=0.2,"10-20%",IF(I10755&lt;=0.4,"20-40%","Above 40%")))))</f>
        <v>Below 0%</v>
      </c>
      <c r="N10755" s="6" t="str">
        <f aca="false">IF(AND(H10755&gt;=Summary!$B$25,I10755&gt;=Summary!$B$26,I10755&lt;=Summary!$B$27,J10755&gt;=Summary!$B$28,J10755&lt;=Summary!$B$29,F10755*J10755&gt;1),"Yes","No")</f>
        <v>No</v>
      </c>
    </row>
    <row r="10756" customFormat="false" ht="15" hidden="false" customHeight="false" outlineLevel="0" collapsed="false">
      <c r="A10756" s="6" t="s">
        <v>157</v>
      </c>
      <c r="B10756" s="45" t="n">
        <v>44940</v>
      </c>
      <c r="C10756" s="6" t="s">
        <v>207</v>
      </c>
      <c r="D10756" s="6" t="s">
        <v>195</v>
      </c>
      <c r="E10756" s="6" t="s">
        <v>177</v>
      </c>
      <c r="F10756" s="34" t="n">
        <v>0.367221593856812</v>
      </c>
      <c r="G10756" s="34" t="n">
        <v>0.362740625855305</v>
      </c>
      <c r="H10756" s="34" t="n">
        <v>0.00448096800150633</v>
      </c>
      <c r="I10756" s="34" t="n">
        <v>0.0123530911128045</v>
      </c>
      <c r="J10756" s="35" t="n">
        <v>2.75</v>
      </c>
      <c r="K10756" s="6" t="n">
        <v>0</v>
      </c>
      <c r="L10756" s="35" t="n">
        <v>-1</v>
      </c>
      <c r="M10756" s="6" t="str">
        <f aca="false">IF(I10756&lt;=0,"Below 0%",IF(I10756&lt;=0.05,"0-5%",IF(I10756&lt;=0.1,"5-10%",IF(I10756&lt;=0.2,"10-20%",IF(I10756&lt;=0.4,"20-40%","Above 40%")))))</f>
        <v>0-5%</v>
      </c>
      <c r="N10756" s="6" t="str">
        <f aca="false">IF(AND(H10756&gt;=Summary!$B$25,I10756&gt;=Summary!$B$26,I10756&lt;=Summary!$B$27,J10756&gt;=Summary!$B$28,J10756&lt;=Summary!$B$29,F10756*J10756&gt;1),"Yes","No")</f>
        <v>No</v>
      </c>
    </row>
    <row r="10757" customFormat="false" ht="15" hidden="false" customHeight="false" outlineLevel="0" collapsed="false">
      <c r="A10757" s="6" t="s">
        <v>157</v>
      </c>
      <c r="B10757" s="45" t="n">
        <v>44940</v>
      </c>
      <c r="C10757" s="6" t="s">
        <v>203</v>
      </c>
      <c r="D10757" s="6" t="s">
        <v>189</v>
      </c>
      <c r="E10757" s="6" t="s">
        <v>187</v>
      </c>
      <c r="F10757" s="34" t="n">
        <v>0.335827142000198</v>
      </c>
      <c r="G10757" s="34" t="n">
        <v>0.355806845289669</v>
      </c>
      <c r="H10757" s="34" t="n">
        <v>-0.019979703289471</v>
      </c>
      <c r="I10757" s="34" t="n">
        <v>-0.0561532290735024</v>
      </c>
      <c r="J10757" s="35" t="n">
        <v>2.8</v>
      </c>
      <c r="K10757" s="6" t="n">
        <v>1</v>
      </c>
      <c r="L10757" s="35" t="n">
        <v>1.8</v>
      </c>
      <c r="M10757" s="6" t="str">
        <f aca="false">IF(I10757&lt;=0,"Below 0%",IF(I10757&lt;=0.05,"0-5%",IF(I10757&lt;=0.1,"5-10%",IF(I10757&lt;=0.2,"10-20%",IF(I10757&lt;=0.4,"20-40%","Above 40%")))))</f>
        <v>Below 0%</v>
      </c>
      <c r="N10757" s="6" t="str">
        <f aca="false">IF(AND(H10757&gt;=Summary!$B$25,I10757&gt;=Summary!$B$26,I10757&lt;=Summary!$B$27,J10757&gt;=Summary!$B$28,J10757&lt;=Summary!$B$29,F10757*J10757&gt;1),"Yes","No")</f>
        <v>No</v>
      </c>
    </row>
    <row r="10758" customFormat="false" ht="15" hidden="false" customHeight="false" outlineLevel="0" collapsed="false">
      <c r="A10758" s="6" t="s">
        <v>157</v>
      </c>
      <c r="B10758" s="45" t="n">
        <v>44940</v>
      </c>
      <c r="C10758" s="6" t="s">
        <v>203</v>
      </c>
      <c r="D10758" s="6" t="s">
        <v>189</v>
      </c>
      <c r="E10758" s="6" t="s">
        <v>174</v>
      </c>
      <c r="F10758" s="34" t="n">
        <v>0.380062520503998</v>
      </c>
      <c r="G10758" s="34" t="n">
        <v>0.292158113434333</v>
      </c>
      <c r="H10758" s="34" t="n">
        <v>0.0879044070696652</v>
      </c>
      <c r="I10758" s="34" t="n">
        <v>0.300879568382835</v>
      </c>
      <c r="J10758" s="35" t="n">
        <v>3.41</v>
      </c>
      <c r="K10758" s="6" t="n">
        <v>0</v>
      </c>
      <c r="L10758" s="35" t="n">
        <v>-1</v>
      </c>
      <c r="M10758" s="6" t="str">
        <f aca="false">IF(I10758&lt;=0,"Below 0%",IF(I10758&lt;=0.05,"0-5%",IF(I10758&lt;=0.1,"5-10%",IF(I10758&lt;=0.2,"10-20%",IF(I10758&lt;=0.4,"20-40%","Above 40%")))))</f>
        <v>20-40%</v>
      </c>
      <c r="N10758" s="6" t="str">
        <f aca="false">IF(AND(H10758&gt;=Summary!$B$25,I10758&gt;=Summary!$B$26,I10758&lt;=Summary!$B$27,J10758&gt;=Summary!$B$28,J10758&lt;=Summary!$B$29,F10758*J10758&gt;1),"Yes","No")</f>
        <v>Yes</v>
      </c>
    </row>
    <row r="10759" customFormat="false" ht="15" hidden="false" customHeight="false" outlineLevel="0" collapsed="false">
      <c r="A10759" s="6" t="s">
        <v>157</v>
      </c>
      <c r="B10759" s="45" t="n">
        <v>44940</v>
      </c>
      <c r="C10759" s="6" t="s">
        <v>203</v>
      </c>
      <c r="D10759" s="6" t="s">
        <v>189</v>
      </c>
      <c r="E10759" s="6" t="s">
        <v>177</v>
      </c>
      <c r="F10759" s="34" t="n">
        <v>0.284110277891159</v>
      </c>
      <c r="G10759" s="34" t="n">
        <v>0.352035041275998</v>
      </c>
      <c r="H10759" s="34" t="n">
        <v>-0.0679247633848389</v>
      </c>
      <c r="I10759" s="34" t="n">
        <v>-0.19294886991544</v>
      </c>
      <c r="J10759" s="35" t="n">
        <v>2.83</v>
      </c>
      <c r="K10759" s="6" t="n">
        <v>0</v>
      </c>
      <c r="L10759" s="35" t="n">
        <v>-1</v>
      </c>
      <c r="M10759" s="6" t="str">
        <f aca="false">IF(I10759&lt;=0,"Below 0%",IF(I10759&lt;=0.05,"0-5%",IF(I10759&lt;=0.1,"5-10%",IF(I10759&lt;=0.2,"10-20%",IF(I10759&lt;=0.4,"20-40%","Above 40%")))))</f>
        <v>Below 0%</v>
      </c>
      <c r="N10759" s="6" t="str">
        <f aca="false">IF(AND(H10759&gt;=Summary!$B$25,I10759&gt;=Summary!$B$26,I10759&lt;=Summary!$B$27,J10759&gt;=Summary!$B$28,J10759&lt;=Summary!$B$29,F10759*J10759&gt;1),"Yes","No")</f>
        <v>No</v>
      </c>
    </row>
    <row r="10760" customFormat="false" ht="15" hidden="false" customHeight="false" outlineLevel="0" collapsed="false">
      <c r="A10760" s="6" t="s">
        <v>157</v>
      </c>
      <c r="B10760" s="45" t="n">
        <v>44941</v>
      </c>
      <c r="C10760" s="6" t="s">
        <v>190</v>
      </c>
      <c r="D10760" s="6" t="s">
        <v>180</v>
      </c>
      <c r="E10760" s="6" t="s">
        <v>187</v>
      </c>
      <c r="F10760" s="34" t="n">
        <v>0.705341458320618</v>
      </c>
      <c r="G10760" s="34" t="n">
        <v>0.59331970167953</v>
      </c>
      <c r="H10760" s="34" t="n">
        <v>0.112021756641088</v>
      </c>
      <c r="I10760" s="34" t="n">
        <v>0.188805051178958</v>
      </c>
      <c r="J10760" s="35" t="n">
        <v>1.7</v>
      </c>
      <c r="K10760" s="6" t="n">
        <v>1</v>
      </c>
      <c r="L10760" s="35" t="n">
        <v>0.7</v>
      </c>
      <c r="M10760" s="6" t="str">
        <f aca="false">IF(I10760&lt;=0,"Below 0%",IF(I10760&lt;=0.05,"0-5%",IF(I10760&lt;=0.1,"5-10%",IF(I10760&lt;=0.2,"10-20%",IF(I10760&lt;=0.4,"20-40%","Above 40%")))))</f>
        <v>10-20%</v>
      </c>
      <c r="N10760" s="6" t="str">
        <f aca="false">IF(AND(H10760&gt;=Summary!$B$25,I10760&gt;=Summary!$B$26,I10760&lt;=Summary!$B$27,J10760&gt;=Summary!$B$28,J10760&lt;=Summary!$B$29,F10760*J10760&gt;1),"Yes","No")</f>
        <v>No</v>
      </c>
    </row>
    <row r="10761" customFormat="false" ht="15" hidden="false" customHeight="false" outlineLevel="0" collapsed="false">
      <c r="A10761" s="6" t="s">
        <v>157</v>
      </c>
      <c r="B10761" s="45" t="n">
        <v>44941</v>
      </c>
      <c r="C10761" s="6" t="s">
        <v>190</v>
      </c>
      <c r="D10761" s="6" t="s">
        <v>180</v>
      </c>
      <c r="E10761" s="6" t="s">
        <v>174</v>
      </c>
      <c r="F10761" s="34" t="n">
        <v>0.20994271337986</v>
      </c>
      <c r="G10761" s="34" t="n">
        <v>0.231872067323035</v>
      </c>
      <c r="H10761" s="34" t="n">
        <v>-0.0219293539431748</v>
      </c>
      <c r="I10761" s="34" t="n">
        <v>-0.0945752293337849</v>
      </c>
      <c r="J10761" s="35" t="n">
        <v>4.35</v>
      </c>
      <c r="K10761" s="6" t="n">
        <v>0</v>
      </c>
      <c r="L10761" s="35" t="n">
        <v>-1</v>
      </c>
      <c r="M10761" s="6" t="str">
        <f aca="false">IF(I10761&lt;=0,"Below 0%",IF(I10761&lt;=0.05,"0-5%",IF(I10761&lt;=0.1,"5-10%",IF(I10761&lt;=0.2,"10-20%",IF(I10761&lt;=0.4,"20-40%","Above 40%")))))</f>
        <v>Below 0%</v>
      </c>
      <c r="N10761" s="6" t="str">
        <f aca="false">IF(AND(H10761&gt;=Summary!$B$25,I10761&gt;=Summary!$B$26,I10761&lt;=Summary!$B$27,J10761&gt;=Summary!$B$28,J10761&lt;=Summary!$B$29,F10761*J10761&gt;1),"Yes","No")</f>
        <v>No</v>
      </c>
    </row>
    <row r="10762" customFormat="false" ht="15" hidden="false" customHeight="false" outlineLevel="0" collapsed="false">
      <c r="A10762" s="6" t="s">
        <v>157</v>
      </c>
      <c r="B10762" s="45" t="n">
        <v>44941</v>
      </c>
      <c r="C10762" s="6" t="s">
        <v>190</v>
      </c>
      <c r="D10762" s="6" t="s">
        <v>180</v>
      </c>
      <c r="E10762" s="6" t="s">
        <v>177</v>
      </c>
      <c r="F10762" s="34" t="n">
        <v>0.0847158282995224</v>
      </c>
      <c r="G10762" s="34" t="n">
        <v>0.174808230997435</v>
      </c>
      <c r="H10762" s="34" t="n">
        <v>-0.0900924026979128</v>
      </c>
      <c r="I10762" s="34" t="n">
        <v>-0.515378493242888</v>
      </c>
      <c r="J10762" s="35" t="n">
        <v>5.77</v>
      </c>
      <c r="K10762" s="6" t="n">
        <v>0</v>
      </c>
      <c r="L10762" s="35" t="n">
        <v>-1</v>
      </c>
      <c r="M10762" s="6" t="str">
        <f aca="false">IF(I10762&lt;=0,"Below 0%",IF(I10762&lt;=0.05,"0-5%",IF(I10762&lt;=0.1,"5-10%",IF(I10762&lt;=0.2,"10-20%",IF(I10762&lt;=0.4,"20-40%","Above 40%")))))</f>
        <v>Below 0%</v>
      </c>
      <c r="N10762" s="6" t="str">
        <f aca="false">IF(AND(H10762&gt;=Summary!$B$25,I10762&gt;=Summary!$B$26,I10762&lt;=Summary!$B$27,J10762&gt;=Summary!$B$28,J10762&lt;=Summary!$B$29,F10762*J10762&gt;1),"Yes","No")</f>
        <v>No</v>
      </c>
    </row>
    <row r="10763" customFormat="false" ht="15" hidden="false" customHeight="false" outlineLevel="0" collapsed="false">
      <c r="A10763" s="6" t="s">
        <v>157</v>
      </c>
      <c r="B10763" s="45" t="n">
        <v>44941</v>
      </c>
      <c r="C10763" s="6" t="s">
        <v>188</v>
      </c>
      <c r="D10763" s="6" t="s">
        <v>184</v>
      </c>
      <c r="E10763" s="6" t="s">
        <v>187</v>
      </c>
      <c r="F10763" s="34" t="n">
        <v>0.658486545085907</v>
      </c>
      <c r="G10763" s="34" t="n">
        <v>0.636844696037411</v>
      </c>
      <c r="H10763" s="34" t="n">
        <v>0.0216418490484963</v>
      </c>
      <c r="I10763" s="34" t="n">
        <v>0.0339829305059094</v>
      </c>
      <c r="J10763" s="35" t="n">
        <v>1.56</v>
      </c>
      <c r="K10763" s="6" t="n">
        <v>1</v>
      </c>
      <c r="L10763" s="35" t="n">
        <v>0.56</v>
      </c>
      <c r="M10763" s="6" t="str">
        <f aca="false">IF(I10763&lt;=0,"Below 0%",IF(I10763&lt;=0.05,"0-5%",IF(I10763&lt;=0.1,"5-10%",IF(I10763&lt;=0.2,"10-20%",IF(I10763&lt;=0.4,"20-40%","Above 40%")))))</f>
        <v>0-5%</v>
      </c>
      <c r="N10763" s="6" t="str">
        <f aca="false">IF(AND(H10763&gt;=Summary!$B$25,I10763&gt;=Summary!$B$26,I10763&lt;=Summary!$B$27,J10763&gt;=Summary!$B$28,J10763&lt;=Summary!$B$29,F10763*J10763&gt;1),"Yes","No")</f>
        <v>No</v>
      </c>
    </row>
    <row r="10764" customFormat="false" ht="15" hidden="false" customHeight="false" outlineLevel="0" collapsed="false">
      <c r="A10764" s="6" t="s">
        <v>157</v>
      </c>
      <c r="B10764" s="45" t="n">
        <v>44941</v>
      </c>
      <c r="C10764" s="6" t="s">
        <v>188</v>
      </c>
      <c r="D10764" s="6" t="s">
        <v>184</v>
      </c>
      <c r="E10764" s="6" t="s">
        <v>174</v>
      </c>
      <c r="F10764" s="34" t="n">
        <v>0.216582000255585</v>
      </c>
      <c r="G10764" s="34" t="n">
        <v>0.215973418656165</v>
      </c>
      <c r="H10764" s="34" t="n">
        <v>0.000608581599419289</v>
      </c>
      <c r="I10764" s="34" t="n">
        <v>0.00281785417486113</v>
      </c>
      <c r="J10764" s="35" t="n">
        <v>4.6</v>
      </c>
      <c r="K10764" s="6" t="n">
        <v>0</v>
      </c>
      <c r="L10764" s="35" t="n">
        <v>-1</v>
      </c>
      <c r="M10764" s="6" t="str">
        <f aca="false">IF(I10764&lt;=0,"Below 0%",IF(I10764&lt;=0.05,"0-5%",IF(I10764&lt;=0.1,"5-10%",IF(I10764&lt;=0.2,"10-20%",IF(I10764&lt;=0.4,"20-40%","Above 40%")))))</f>
        <v>0-5%</v>
      </c>
      <c r="N10764" s="6" t="str">
        <f aca="false">IF(AND(H10764&gt;=Summary!$B$25,I10764&gt;=Summary!$B$26,I10764&lt;=Summary!$B$27,J10764&gt;=Summary!$B$28,J10764&lt;=Summary!$B$29,F10764*J10764&gt;1),"Yes","No")</f>
        <v>No</v>
      </c>
    </row>
    <row r="10765" customFormat="false" ht="15" hidden="false" customHeight="false" outlineLevel="0" collapsed="false">
      <c r="A10765" s="6" t="s">
        <v>157</v>
      </c>
      <c r="B10765" s="45" t="n">
        <v>44941</v>
      </c>
      <c r="C10765" s="6" t="s">
        <v>188</v>
      </c>
      <c r="D10765" s="6" t="s">
        <v>184</v>
      </c>
      <c r="E10765" s="6" t="s">
        <v>177</v>
      </c>
      <c r="F10765" s="34" t="n">
        <v>0.124931484460831</v>
      </c>
      <c r="G10765" s="34" t="n">
        <v>0.147181885306424</v>
      </c>
      <c r="H10765" s="34" t="n">
        <v>-0.0222504008455931</v>
      </c>
      <c r="I10765" s="34" t="n">
        <v>-0.151176218454256</v>
      </c>
      <c r="J10765" s="35" t="n">
        <v>6.75</v>
      </c>
      <c r="K10765" s="6" t="n">
        <v>0</v>
      </c>
      <c r="L10765" s="35" t="n">
        <v>-1</v>
      </c>
      <c r="M10765" s="6" t="str">
        <f aca="false">IF(I10765&lt;=0,"Below 0%",IF(I10765&lt;=0.05,"0-5%",IF(I10765&lt;=0.1,"5-10%",IF(I10765&lt;=0.2,"10-20%",IF(I10765&lt;=0.4,"20-40%","Above 40%")))))</f>
        <v>Below 0%</v>
      </c>
      <c r="N10765" s="6" t="str">
        <f aca="false">IF(AND(H10765&gt;=Summary!$B$25,I10765&gt;=Summary!$B$26,I10765&lt;=Summary!$B$27,J10765&gt;=Summary!$B$28,J10765&lt;=Summary!$B$29,F10765*J10765&gt;1),"Yes","No")</f>
        <v>No</v>
      </c>
    </row>
    <row r="10766" customFormat="false" ht="15" hidden="false" customHeight="false" outlineLevel="0" collapsed="false">
      <c r="A10766" s="6" t="s">
        <v>157</v>
      </c>
      <c r="B10766" s="45" t="n">
        <v>44941</v>
      </c>
      <c r="C10766" s="6" t="s">
        <v>181</v>
      </c>
      <c r="D10766" s="6" t="s">
        <v>185</v>
      </c>
      <c r="E10766" s="6" t="s">
        <v>187</v>
      </c>
      <c r="F10766" s="34" t="n">
        <v>0.417887598276138</v>
      </c>
      <c r="G10766" s="34" t="n">
        <v>0.29525955040023</v>
      </c>
      <c r="H10766" s="34" t="n">
        <v>0.122628047875908</v>
      </c>
      <c r="I10766" s="34" t="n">
        <v>0.415322883577122</v>
      </c>
      <c r="J10766" s="35" t="n">
        <v>3.38</v>
      </c>
      <c r="K10766" s="6" t="n">
        <v>0</v>
      </c>
      <c r="L10766" s="35" t="n">
        <v>-1</v>
      </c>
      <c r="M10766" s="6" t="str">
        <f aca="false">IF(I10766&lt;=0,"Below 0%",IF(I10766&lt;=0.05,"0-5%",IF(I10766&lt;=0.1,"5-10%",IF(I10766&lt;=0.2,"10-20%",IF(I10766&lt;=0.4,"20-40%","Above 40%")))))</f>
        <v>Above 40%</v>
      </c>
      <c r="N10766" s="6" t="str">
        <f aca="false">IF(AND(H10766&gt;=Summary!$B$25,I10766&gt;=Summary!$B$26,I10766&lt;=Summary!$B$27,J10766&gt;=Summary!$B$28,J10766&lt;=Summary!$B$29,F10766*J10766&gt;1),"Yes","No")</f>
        <v>No</v>
      </c>
    </row>
    <row r="10767" customFormat="false" ht="15" hidden="false" customHeight="false" outlineLevel="0" collapsed="false">
      <c r="A10767" s="6" t="s">
        <v>157</v>
      </c>
      <c r="B10767" s="45" t="n">
        <v>44941</v>
      </c>
      <c r="C10767" s="6" t="s">
        <v>181</v>
      </c>
      <c r="D10767" s="6" t="s">
        <v>185</v>
      </c>
      <c r="E10767" s="6" t="s">
        <v>174</v>
      </c>
      <c r="F10767" s="34" t="n">
        <v>0.308987885713577</v>
      </c>
      <c r="G10767" s="34" t="n">
        <v>0.259214878013709</v>
      </c>
      <c r="H10767" s="34" t="n">
        <v>0.0497730076998688</v>
      </c>
      <c r="I10767" s="34" t="n">
        <v>0.192014471087715</v>
      </c>
      <c r="J10767" s="35" t="n">
        <v>3.85</v>
      </c>
      <c r="K10767" s="6" t="n">
        <v>0</v>
      </c>
      <c r="L10767" s="35" t="n">
        <v>-1</v>
      </c>
      <c r="M10767" s="6" t="str">
        <f aca="false">IF(I10767&lt;=0,"Below 0%",IF(I10767&lt;=0.05,"0-5%",IF(I10767&lt;=0.1,"5-10%",IF(I10767&lt;=0.2,"10-20%",IF(I10767&lt;=0.4,"20-40%","Above 40%")))))</f>
        <v>10-20%</v>
      </c>
      <c r="N10767" s="6" t="str">
        <f aca="false">IF(AND(H10767&gt;=Summary!$B$25,I10767&gt;=Summary!$B$26,I10767&lt;=Summary!$B$27,J10767&gt;=Summary!$B$28,J10767&lt;=Summary!$B$29,F10767*J10767&gt;1),"Yes","No")</f>
        <v>Yes</v>
      </c>
    </row>
    <row r="10768" customFormat="false" ht="15" hidden="false" customHeight="false" outlineLevel="0" collapsed="false">
      <c r="A10768" s="6" t="s">
        <v>157</v>
      </c>
      <c r="B10768" s="45" t="n">
        <v>44941</v>
      </c>
      <c r="C10768" s="6" t="s">
        <v>181</v>
      </c>
      <c r="D10768" s="6" t="s">
        <v>185</v>
      </c>
      <c r="E10768" s="6" t="s">
        <v>177</v>
      </c>
      <c r="F10768" s="34" t="n">
        <v>0.273124516010284</v>
      </c>
      <c r="G10768" s="34" t="n">
        <v>0.445525571586061</v>
      </c>
      <c r="H10768" s="34" t="n">
        <v>-0.172401055575777</v>
      </c>
      <c r="I10768" s="34" t="n">
        <v>-0.386961078265458</v>
      </c>
      <c r="J10768" s="35" t="n">
        <v>2.24</v>
      </c>
      <c r="K10768" s="6" t="n">
        <v>1</v>
      </c>
      <c r="L10768" s="35" t="n">
        <v>1.24</v>
      </c>
      <c r="M10768" s="6" t="str">
        <f aca="false">IF(I10768&lt;=0,"Below 0%",IF(I10768&lt;=0.05,"0-5%",IF(I10768&lt;=0.1,"5-10%",IF(I10768&lt;=0.2,"10-20%",IF(I10768&lt;=0.4,"20-40%","Above 40%")))))</f>
        <v>Below 0%</v>
      </c>
      <c r="N10768" s="6" t="str">
        <f aca="false">IF(AND(H10768&gt;=Summary!$B$25,I10768&gt;=Summary!$B$26,I10768&lt;=Summary!$B$27,J10768&gt;=Summary!$B$28,J10768&lt;=Summary!$B$29,F10768*J10768&gt;1),"Yes","No")</f>
        <v>No</v>
      </c>
    </row>
    <row r="10769" customFormat="false" ht="15" hidden="false" customHeight="false" outlineLevel="0" collapsed="false">
      <c r="A10769" s="6" t="s">
        <v>157</v>
      </c>
      <c r="B10769" s="45" t="n">
        <v>44944</v>
      </c>
      <c r="C10769" s="6" t="s">
        <v>180</v>
      </c>
      <c r="D10769" s="6" t="s">
        <v>176</v>
      </c>
      <c r="E10769" s="6" t="s">
        <v>187</v>
      </c>
      <c r="F10769" s="34" t="n">
        <v>0.209450125694275</v>
      </c>
      <c r="G10769" s="34" t="n">
        <v>0.210107161679452</v>
      </c>
      <c r="H10769" s="34" t="n">
        <v>-0.000657035985176996</v>
      </c>
      <c r="I10769" s="34" t="n">
        <v>-0.0031271470230958</v>
      </c>
      <c r="J10769" s="35" t="n">
        <v>4.7</v>
      </c>
      <c r="K10769" s="6" t="n">
        <v>0</v>
      </c>
      <c r="L10769" s="35" t="n">
        <v>-1</v>
      </c>
      <c r="M10769" s="6" t="str">
        <f aca="false">IF(I10769&lt;=0,"Below 0%",IF(I10769&lt;=0.05,"0-5%",IF(I10769&lt;=0.1,"5-10%",IF(I10769&lt;=0.2,"10-20%",IF(I10769&lt;=0.4,"20-40%","Above 40%")))))</f>
        <v>Below 0%</v>
      </c>
      <c r="N10769" s="6" t="str">
        <f aca="false">IF(AND(H10769&gt;=Summary!$B$25,I10769&gt;=Summary!$B$26,I10769&lt;=Summary!$B$27,J10769&gt;=Summary!$B$28,J10769&lt;=Summary!$B$29,F10769*J10769&gt;1),"Yes","No")</f>
        <v>No</v>
      </c>
    </row>
    <row r="10770" customFormat="false" ht="15" hidden="false" customHeight="false" outlineLevel="0" collapsed="false">
      <c r="A10770" s="6" t="s">
        <v>157</v>
      </c>
      <c r="B10770" s="45" t="n">
        <v>44944</v>
      </c>
      <c r="C10770" s="6" t="s">
        <v>180</v>
      </c>
      <c r="D10770" s="6" t="s">
        <v>176</v>
      </c>
      <c r="E10770" s="6" t="s">
        <v>174</v>
      </c>
      <c r="F10770" s="34" t="n">
        <v>0.196261495351791</v>
      </c>
      <c r="G10770" s="34" t="n">
        <v>0.25320606663934</v>
      </c>
      <c r="H10770" s="34" t="n">
        <v>-0.0569445712875481</v>
      </c>
      <c r="I10770" s="34" t="n">
        <v>-0.224894182210328</v>
      </c>
      <c r="J10770" s="35" t="n">
        <v>3.9</v>
      </c>
      <c r="K10770" s="6" t="n">
        <v>1</v>
      </c>
      <c r="L10770" s="35" t="n">
        <v>2.9</v>
      </c>
      <c r="M10770" s="6" t="str">
        <f aca="false">IF(I10770&lt;=0,"Below 0%",IF(I10770&lt;=0.05,"0-5%",IF(I10770&lt;=0.1,"5-10%",IF(I10770&lt;=0.2,"10-20%",IF(I10770&lt;=0.4,"20-40%","Above 40%")))))</f>
        <v>Below 0%</v>
      </c>
      <c r="N10770" s="6" t="str">
        <f aca="false">IF(AND(H10770&gt;=Summary!$B$25,I10770&gt;=Summary!$B$26,I10770&lt;=Summary!$B$27,J10770&gt;=Summary!$B$28,J10770&lt;=Summary!$B$29,F10770*J10770&gt;1),"Yes","No")</f>
        <v>No</v>
      </c>
    </row>
    <row r="10771" customFormat="false" ht="15" hidden="false" customHeight="false" outlineLevel="0" collapsed="false">
      <c r="A10771" s="6" t="s">
        <v>157</v>
      </c>
      <c r="B10771" s="45" t="n">
        <v>44944</v>
      </c>
      <c r="C10771" s="6" t="s">
        <v>180</v>
      </c>
      <c r="D10771" s="6" t="s">
        <v>176</v>
      </c>
      <c r="E10771" s="6" t="s">
        <v>177</v>
      </c>
      <c r="F10771" s="34" t="n">
        <v>0.594288408756256</v>
      </c>
      <c r="G10771" s="34" t="n">
        <v>0.536686771681209</v>
      </c>
      <c r="H10771" s="34" t="n">
        <v>0.0576016370750475</v>
      </c>
      <c r="I10771" s="34" t="n">
        <v>0.107328222185552</v>
      </c>
      <c r="J10771" s="35" t="n">
        <v>1.84</v>
      </c>
      <c r="K10771" s="6" t="n">
        <v>0</v>
      </c>
      <c r="L10771" s="35" t="n">
        <v>-1</v>
      </c>
      <c r="M10771" s="6" t="str">
        <f aca="false">IF(I10771&lt;=0,"Below 0%",IF(I10771&lt;=0.05,"0-5%",IF(I10771&lt;=0.1,"5-10%",IF(I10771&lt;=0.2,"10-20%",IF(I10771&lt;=0.4,"20-40%","Above 40%")))))</f>
        <v>10-20%</v>
      </c>
      <c r="N10771" s="6" t="str">
        <f aca="false">IF(AND(H10771&gt;=Summary!$B$25,I10771&gt;=Summary!$B$26,I10771&lt;=Summary!$B$27,J10771&gt;=Summary!$B$28,J10771&lt;=Summary!$B$29,F10771*J10771&gt;1),"Yes","No")</f>
        <v>Yes</v>
      </c>
    </row>
    <row r="10772" customFormat="false" ht="15" hidden="false" customHeight="false" outlineLevel="0" collapsed="false">
      <c r="A10772" s="6" t="s">
        <v>157</v>
      </c>
      <c r="B10772" s="45" t="n">
        <v>44945</v>
      </c>
      <c r="C10772" s="6" t="s">
        <v>194</v>
      </c>
      <c r="D10772" s="6" t="s">
        <v>181</v>
      </c>
      <c r="E10772" s="6" t="s">
        <v>187</v>
      </c>
      <c r="F10772" s="34" t="n">
        <v>0.691384077072144</v>
      </c>
      <c r="G10772" s="34" t="n">
        <v>0.716510903426791</v>
      </c>
      <c r="H10772" s="34" t="n">
        <v>-0.0251268263546477</v>
      </c>
      <c r="I10772" s="34" t="n">
        <v>-0.0350683098253997</v>
      </c>
      <c r="J10772" s="35" t="n">
        <v>1.4</v>
      </c>
      <c r="K10772" s="6" t="n">
        <v>1</v>
      </c>
      <c r="L10772" s="35" t="n">
        <v>0.4</v>
      </c>
      <c r="M10772" s="6" t="str">
        <f aca="false">IF(I10772&lt;=0,"Below 0%",IF(I10772&lt;=0.05,"0-5%",IF(I10772&lt;=0.1,"5-10%",IF(I10772&lt;=0.2,"10-20%",IF(I10772&lt;=0.4,"20-40%","Above 40%")))))</f>
        <v>Below 0%</v>
      </c>
      <c r="N10772" s="6" t="str">
        <f aca="false">IF(AND(H10772&gt;=Summary!$B$25,I10772&gt;=Summary!$B$26,I10772&lt;=Summary!$B$27,J10772&gt;=Summary!$B$28,J10772&lt;=Summary!$B$29,F10772*J10772&gt;1),"Yes","No")</f>
        <v>No</v>
      </c>
    </row>
    <row r="10773" customFormat="false" ht="15" hidden="false" customHeight="false" outlineLevel="0" collapsed="false">
      <c r="A10773" s="6" t="s">
        <v>157</v>
      </c>
      <c r="B10773" s="45" t="n">
        <v>44945</v>
      </c>
      <c r="C10773" s="6" t="s">
        <v>194</v>
      </c>
      <c r="D10773" s="6" t="s">
        <v>181</v>
      </c>
      <c r="E10773" s="6" t="s">
        <v>174</v>
      </c>
      <c r="F10773" s="34" t="n">
        <v>0.147405862808228</v>
      </c>
      <c r="G10773" s="34" t="n">
        <v>0.174454828660436</v>
      </c>
      <c r="H10773" s="34" t="n">
        <v>-0.0270489658522086</v>
      </c>
      <c r="I10773" s="34" t="n">
        <v>-0.155048536402839</v>
      </c>
      <c r="J10773" s="35" t="n">
        <v>5.75</v>
      </c>
      <c r="K10773" s="6" t="n">
        <v>0</v>
      </c>
      <c r="L10773" s="35" t="n">
        <v>-1</v>
      </c>
      <c r="M10773" s="6" t="str">
        <f aca="false">IF(I10773&lt;=0,"Below 0%",IF(I10773&lt;=0.05,"0-5%",IF(I10773&lt;=0.1,"5-10%",IF(I10773&lt;=0.2,"10-20%",IF(I10773&lt;=0.4,"20-40%","Above 40%")))))</f>
        <v>Below 0%</v>
      </c>
      <c r="N10773" s="6" t="str">
        <f aca="false">IF(AND(H10773&gt;=Summary!$B$25,I10773&gt;=Summary!$B$26,I10773&lt;=Summary!$B$27,J10773&gt;=Summary!$B$28,J10773&lt;=Summary!$B$29,F10773*J10773&gt;1),"Yes","No")</f>
        <v>No</v>
      </c>
    </row>
    <row r="10774" customFormat="false" ht="15" hidden="false" customHeight="false" outlineLevel="0" collapsed="false">
      <c r="A10774" s="6" t="s">
        <v>157</v>
      </c>
      <c r="B10774" s="45" t="n">
        <v>44945</v>
      </c>
      <c r="C10774" s="6" t="s">
        <v>194</v>
      </c>
      <c r="D10774" s="6" t="s">
        <v>181</v>
      </c>
      <c r="E10774" s="6" t="s">
        <v>177</v>
      </c>
      <c r="F10774" s="34" t="n">
        <v>0.161210030317307</v>
      </c>
      <c r="G10774" s="34" t="n">
        <v>0.109034267912773</v>
      </c>
      <c r="H10774" s="34" t="n">
        <v>0.0521757624045339</v>
      </c>
      <c r="I10774" s="34" t="n">
        <v>0.478526278053011</v>
      </c>
      <c r="J10774" s="35" t="n">
        <v>9.2</v>
      </c>
      <c r="K10774" s="6" t="n">
        <v>0</v>
      </c>
      <c r="L10774" s="35" t="n">
        <v>-1</v>
      </c>
      <c r="M10774" s="6" t="str">
        <f aca="false">IF(I10774&lt;=0,"Below 0%",IF(I10774&lt;=0.05,"0-5%",IF(I10774&lt;=0.1,"5-10%",IF(I10774&lt;=0.2,"10-20%",IF(I10774&lt;=0.4,"20-40%","Above 40%")))))</f>
        <v>Above 40%</v>
      </c>
      <c r="N10774" s="6" t="str">
        <f aca="false">IF(AND(H10774&gt;=Summary!$B$25,I10774&gt;=Summary!$B$26,I10774&lt;=Summary!$B$27,J10774&gt;=Summary!$B$28,J10774&lt;=Summary!$B$29,F10774*J10774&gt;1),"Yes","No")</f>
        <v>No</v>
      </c>
    </row>
    <row r="10775" customFormat="false" ht="15" hidden="false" customHeight="false" outlineLevel="0" collapsed="false">
      <c r="A10775" s="6" t="s">
        <v>157</v>
      </c>
      <c r="B10775" s="45" t="n">
        <v>44947</v>
      </c>
      <c r="C10775" s="6" t="s">
        <v>199</v>
      </c>
      <c r="D10775" s="6" t="s">
        <v>207</v>
      </c>
      <c r="E10775" s="6" t="s">
        <v>187</v>
      </c>
      <c r="F10775" s="34" t="n">
        <v>0.416136622428894</v>
      </c>
      <c r="G10775" s="34" t="n">
        <v>0.351273219786061</v>
      </c>
      <c r="H10775" s="34" t="n">
        <v>0.0648634026428328</v>
      </c>
      <c r="I10775" s="34" t="n">
        <v>0.184652284857744</v>
      </c>
      <c r="J10775" s="35" t="n">
        <v>2.86</v>
      </c>
      <c r="K10775" s="6" t="n">
        <v>0</v>
      </c>
      <c r="L10775" s="35" t="n">
        <v>-1</v>
      </c>
      <c r="M10775" s="6" t="str">
        <f aca="false">IF(I10775&lt;=0,"Below 0%",IF(I10775&lt;=0.05,"0-5%",IF(I10775&lt;=0.1,"5-10%",IF(I10775&lt;=0.2,"10-20%",IF(I10775&lt;=0.4,"20-40%","Above 40%")))))</f>
        <v>10-20%</v>
      </c>
      <c r="N10775" s="6" t="str">
        <f aca="false">IF(AND(H10775&gt;=Summary!$B$25,I10775&gt;=Summary!$B$26,I10775&lt;=Summary!$B$27,J10775&gt;=Summary!$B$28,J10775&lt;=Summary!$B$29,F10775*J10775&gt;1),"Yes","No")</f>
        <v>Yes</v>
      </c>
    </row>
    <row r="10776" customFormat="false" ht="15" hidden="false" customHeight="false" outlineLevel="0" collapsed="false">
      <c r="A10776" s="6" t="s">
        <v>157</v>
      </c>
      <c r="B10776" s="45" t="n">
        <v>44947</v>
      </c>
      <c r="C10776" s="6" t="s">
        <v>199</v>
      </c>
      <c r="D10776" s="6" t="s">
        <v>207</v>
      </c>
      <c r="E10776" s="6" t="s">
        <v>174</v>
      </c>
      <c r="F10776" s="34" t="n">
        <v>0.309685915708542</v>
      </c>
      <c r="G10776" s="34" t="n">
        <v>0.299892957787503</v>
      </c>
      <c r="H10776" s="34" t="n">
        <v>0.0097929579210389</v>
      </c>
      <c r="I10776" s="34" t="n">
        <v>0.0326548445594976</v>
      </c>
      <c r="J10776" s="35" t="n">
        <v>3.35</v>
      </c>
      <c r="K10776" s="6" t="n">
        <v>1</v>
      </c>
      <c r="L10776" s="35" t="n">
        <v>2.35</v>
      </c>
      <c r="M10776" s="6" t="str">
        <f aca="false">IF(I10776&lt;=0,"Below 0%",IF(I10776&lt;=0.05,"0-5%",IF(I10776&lt;=0.1,"5-10%",IF(I10776&lt;=0.2,"10-20%",IF(I10776&lt;=0.4,"20-40%","Above 40%")))))</f>
        <v>0-5%</v>
      </c>
      <c r="N10776" s="6" t="str">
        <f aca="false">IF(AND(H10776&gt;=Summary!$B$25,I10776&gt;=Summary!$B$26,I10776&lt;=Summary!$B$27,J10776&gt;=Summary!$B$28,J10776&lt;=Summary!$B$29,F10776*J10776&gt;1),"Yes","No")</f>
        <v>No</v>
      </c>
    </row>
    <row r="10777" customFormat="false" ht="15" hidden="false" customHeight="false" outlineLevel="0" collapsed="false">
      <c r="A10777" s="6" t="s">
        <v>157</v>
      </c>
      <c r="B10777" s="45" t="n">
        <v>44947</v>
      </c>
      <c r="C10777" s="6" t="s">
        <v>199</v>
      </c>
      <c r="D10777" s="6" t="s">
        <v>207</v>
      </c>
      <c r="E10777" s="6" t="s">
        <v>177</v>
      </c>
      <c r="F10777" s="34" t="n">
        <v>0.274177402257919</v>
      </c>
      <c r="G10777" s="34" t="n">
        <v>0.348833822426436</v>
      </c>
      <c r="H10777" s="34" t="n">
        <v>-0.0746564201685165</v>
      </c>
      <c r="I10777" s="34" t="n">
        <v>-0.214017149051711</v>
      </c>
      <c r="J10777" s="35" t="n">
        <v>2.88</v>
      </c>
      <c r="K10777" s="6" t="n">
        <v>0</v>
      </c>
      <c r="L10777" s="35" t="n">
        <v>-1</v>
      </c>
      <c r="M10777" s="6" t="str">
        <f aca="false">IF(I10777&lt;=0,"Below 0%",IF(I10777&lt;=0.05,"0-5%",IF(I10777&lt;=0.1,"5-10%",IF(I10777&lt;=0.2,"10-20%",IF(I10777&lt;=0.4,"20-40%","Above 40%")))))</f>
        <v>Below 0%</v>
      </c>
      <c r="N10777" s="6" t="str">
        <f aca="false">IF(AND(H10777&gt;=Summary!$B$25,I10777&gt;=Summary!$B$26,I10777&lt;=Summary!$B$27,J10777&gt;=Summary!$B$28,J10777&lt;=Summary!$B$29,F10777*J10777&gt;1),"Yes","No")</f>
        <v>No</v>
      </c>
    </row>
    <row r="10778" customFormat="false" ht="15" hidden="false" customHeight="false" outlineLevel="0" collapsed="false">
      <c r="A10778" s="6" t="s">
        <v>157</v>
      </c>
      <c r="B10778" s="45" t="n">
        <v>44947</v>
      </c>
      <c r="C10778" s="6" t="s">
        <v>180</v>
      </c>
      <c r="D10778" s="6" t="s">
        <v>188</v>
      </c>
      <c r="E10778" s="6" t="s">
        <v>187</v>
      </c>
      <c r="F10778" s="34" t="n">
        <v>0.190706595778465</v>
      </c>
      <c r="G10778" s="34" t="n">
        <v>0.206976914373209</v>
      </c>
      <c r="H10778" s="34" t="n">
        <v>-0.0162703185947439</v>
      </c>
      <c r="I10778" s="34" t="n">
        <v>-0.0786093398097827</v>
      </c>
      <c r="J10778" s="35" t="n">
        <v>4.9</v>
      </c>
      <c r="K10778" s="6" t="n">
        <v>0</v>
      </c>
      <c r="L10778" s="35" t="n">
        <v>-1</v>
      </c>
      <c r="M10778" s="6" t="str">
        <f aca="false">IF(I10778&lt;=0,"Below 0%",IF(I10778&lt;=0.05,"0-5%",IF(I10778&lt;=0.1,"5-10%",IF(I10778&lt;=0.2,"10-20%",IF(I10778&lt;=0.4,"20-40%","Above 40%")))))</f>
        <v>Below 0%</v>
      </c>
      <c r="N10778" s="6" t="str">
        <f aca="false">IF(AND(H10778&gt;=Summary!$B$25,I10778&gt;=Summary!$B$26,I10778&lt;=Summary!$B$27,J10778&gt;=Summary!$B$28,J10778&lt;=Summary!$B$29,F10778*J10778&gt;1),"Yes","No")</f>
        <v>No</v>
      </c>
    </row>
    <row r="10779" customFormat="false" ht="15" hidden="false" customHeight="false" outlineLevel="0" collapsed="false">
      <c r="A10779" s="6" t="s">
        <v>157</v>
      </c>
      <c r="B10779" s="45" t="n">
        <v>44947</v>
      </c>
      <c r="C10779" s="6" t="s">
        <v>180</v>
      </c>
      <c r="D10779" s="6" t="s">
        <v>188</v>
      </c>
      <c r="E10779" s="6" t="s">
        <v>174</v>
      </c>
      <c r="F10779" s="34" t="n">
        <v>0.354685395956039</v>
      </c>
      <c r="G10779" s="34" t="n">
        <v>0.264800752070163</v>
      </c>
      <c r="H10779" s="34" t="n">
        <v>0.0898846438858763</v>
      </c>
      <c r="I10779" s="34" t="n">
        <v>0.339442555140704</v>
      </c>
      <c r="J10779" s="35" t="n">
        <v>3.83</v>
      </c>
      <c r="K10779" s="6" t="n">
        <v>1</v>
      </c>
      <c r="L10779" s="35" t="n">
        <v>2.83</v>
      </c>
      <c r="M10779" s="6" t="str">
        <f aca="false">IF(I10779&lt;=0,"Below 0%",IF(I10779&lt;=0.05,"0-5%",IF(I10779&lt;=0.1,"5-10%",IF(I10779&lt;=0.2,"10-20%",IF(I10779&lt;=0.4,"20-40%","Above 40%")))))</f>
        <v>20-40%</v>
      </c>
      <c r="N10779" s="6" t="str">
        <f aca="false">IF(AND(H10779&gt;=Summary!$B$25,I10779&gt;=Summary!$B$26,I10779&lt;=Summary!$B$27,J10779&gt;=Summary!$B$28,J10779&lt;=Summary!$B$29,F10779*J10779&gt;1),"Yes","No")</f>
        <v>Yes</v>
      </c>
    </row>
    <row r="10780" customFormat="false" ht="15" hidden="false" customHeight="false" outlineLevel="0" collapsed="false">
      <c r="A10780" s="6" t="s">
        <v>157</v>
      </c>
      <c r="B10780" s="45" t="n">
        <v>44947</v>
      </c>
      <c r="C10780" s="6" t="s">
        <v>180</v>
      </c>
      <c r="D10780" s="6" t="s">
        <v>188</v>
      </c>
      <c r="E10780" s="6" t="s">
        <v>177</v>
      </c>
      <c r="F10780" s="34" t="n">
        <v>0.454607963562012</v>
      </c>
      <c r="G10780" s="34" t="n">
        <v>0.528222333556628</v>
      </c>
      <c r="H10780" s="34" t="n">
        <v>-0.0736143699946159</v>
      </c>
      <c r="I10780" s="34" t="n">
        <v>-0.139362471667859</v>
      </c>
      <c r="J10780" s="35" t="n">
        <v>1.92</v>
      </c>
      <c r="K10780" s="6" t="n">
        <v>0</v>
      </c>
      <c r="L10780" s="35" t="n">
        <v>-1</v>
      </c>
      <c r="M10780" s="6" t="str">
        <f aca="false">IF(I10780&lt;=0,"Below 0%",IF(I10780&lt;=0.05,"0-5%",IF(I10780&lt;=0.1,"5-10%",IF(I10780&lt;=0.2,"10-20%",IF(I10780&lt;=0.4,"20-40%","Above 40%")))))</f>
        <v>Below 0%</v>
      </c>
      <c r="N10780" s="6" t="str">
        <f aca="false">IF(AND(H10780&gt;=Summary!$B$25,I10780&gt;=Summary!$B$26,I10780&lt;=Summary!$B$27,J10780&gt;=Summary!$B$28,J10780&lt;=Summary!$B$29,F10780*J10780&gt;1),"Yes","No")</f>
        <v>No</v>
      </c>
    </row>
    <row r="10781" customFormat="false" ht="15" hidden="false" customHeight="false" outlineLevel="0" collapsed="false">
      <c r="A10781" s="6" t="s">
        <v>157</v>
      </c>
      <c r="B10781" s="45" t="n">
        <v>44947</v>
      </c>
      <c r="C10781" s="6" t="s">
        <v>195</v>
      </c>
      <c r="D10781" s="6" t="s">
        <v>201</v>
      </c>
      <c r="E10781" s="6" t="s">
        <v>187</v>
      </c>
      <c r="F10781" s="34" t="n">
        <v>0.367502927780151</v>
      </c>
      <c r="G10781" s="34" t="n">
        <v>0.276630035656251</v>
      </c>
      <c r="H10781" s="34" t="n">
        <v>0.0908728921239002</v>
      </c>
      <c r="I10781" s="34" t="n">
        <v>0.32849973036486</v>
      </c>
      <c r="J10781" s="35" t="n">
        <v>3.61</v>
      </c>
      <c r="K10781" s="6" t="n">
        <v>0</v>
      </c>
      <c r="L10781" s="35" t="n">
        <v>-1</v>
      </c>
      <c r="M10781" s="6" t="str">
        <f aca="false">IF(I10781&lt;=0,"Below 0%",IF(I10781&lt;=0.05,"0-5%",IF(I10781&lt;=0.1,"5-10%",IF(I10781&lt;=0.2,"10-20%",IF(I10781&lt;=0.4,"20-40%","Above 40%")))))</f>
        <v>20-40%</v>
      </c>
      <c r="N10781" s="6" t="str">
        <f aca="false">IF(AND(H10781&gt;=Summary!$B$25,I10781&gt;=Summary!$B$26,I10781&lt;=Summary!$B$27,J10781&gt;=Summary!$B$28,J10781&lt;=Summary!$B$29,F10781*J10781&gt;1),"Yes","No")</f>
        <v>Yes</v>
      </c>
    </row>
    <row r="10782" customFormat="false" ht="15" hidden="false" customHeight="false" outlineLevel="0" collapsed="false">
      <c r="A10782" s="6" t="s">
        <v>157</v>
      </c>
      <c r="B10782" s="45" t="n">
        <v>44947</v>
      </c>
      <c r="C10782" s="6" t="s">
        <v>195</v>
      </c>
      <c r="D10782" s="6" t="s">
        <v>201</v>
      </c>
      <c r="E10782" s="6" t="s">
        <v>174</v>
      </c>
      <c r="F10782" s="34" t="n">
        <v>0.220765545964241</v>
      </c>
      <c r="G10782" s="34" t="n">
        <v>0.256718362138578</v>
      </c>
      <c r="H10782" s="34" t="n">
        <v>-0.0359528161743365</v>
      </c>
      <c r="I10782" s="34" t="n">
        <v>-0.140047700035298</v>
      </c>
      <c r="J10782" s="35" t="n">
        <v>3.89</v>
      </c>
      <c r="K10782" s="6" t="n">
        <v>1</v>
      </c>
      <c r="L10782" s="35" t="n">
        <v>2.89</v>
      </c>
      <c r="M10782" s="6" t="str">
        <f aca="false">IF(I10782&lt;=0,"Below 0%",IF(I10782&lt;=0.05,"0-5%",IF(I10782&lt;=0.1,"5-10%",IF(I10782&lt;=0.2,"10-20%",IF(I10782&lt;=0.4,"20-40%","Above 40%")))))</f>
        <v>Below 0%</v>
      </c>
      <c r="N10782" s="6" t="str">
        <f aca="false">IF(AND(H10782&gt;=Summary!$B$25,I10782&gt;=Summary!$B$26,I10782&lt;=Summary!$B$27,J10782&gt;=Summary!$B$28,J10782&lt;=Summary!$B$29,F10782*J10782&gt;1),"Yes","No")</f>
        <v>No</v>
      </c>
    </row>
    <row r="10783" customFormat="false" ht="15" hidden="false" customHeight="false" outlineLevel="0" collapsed="false">
      <c r="A10783" s="6" t="s">
        <v>157</v>
      </c>
      <c r="B10783" s="45" t="n">
        <v>44947</v>
      </c>
      <c r="C10783" s="6" t="s">
        <v>195</v>
      </c>
      <c r="D10783" s="6" t="s">
        <v>201</v>
      </c>
      <c r="E10783" s="6" t="s">
        <v>177</v>
      </c>
      <c r="F10783" s="34" t="n">
        <v>0.411731511354446</v>
      </c>
      <c r="G10783" s="34" t="n">
        <v>0.466651602205171</v>
      </c>
      <c r="H10783" s="34" t="n">
        <v>-0.0549200908507249</v>
      </c>
      <c r="I10783" s="34" t="n">
        <v>-0.117689708106002</v>
      </c>
      <c r="J10783" s="35" t="n">
        <v>2.14</v>
      </c>
      <c r="K10783" s="6" t="n">
        <v>0</v>
      </c>
      <c r="L10783" s="35" t="n">
        <v>-1</v>
      </c>
      <c r="M10783" s="6" t="str">
        <f aca="false">IF(I10783&lt;=0,"Below 0%",IF(I10783&lt;=0.05,"0-5%",IF(I10783&lt;=0.1,"5-10%",IF(I10783&lt;=0.2,"10-20%",IF(I10783&lt;=0.4,"20-40%","Above 40%")))))</f>
        <v>Below 0%</v>
      </c>
      <c r="N10783" s="6" t="str">
        <f aca="false">IF(AND(H10783&gt;=Summary!$B$25,I10783&gt;=Summary!$B$26,I10783&lt;=Summary!$B$27,J10783&gt;=Summary!$B$28,J10783&lt;=Summary!$B$29,F10783*J10783&gt;1),"Yes","No")</f>
        <v>No</v>
      </c>
    </row>
    <row r="10784" customFormat="false" ht="15" hidden="false" customHeight="false" outlineLevel="0" collapsed="false">
      <c r="A10784" s="6" t="s">
        <v>157</v>
      </c>
      <c r="B10784" s="45" t="n">
        <v>44947</v>
      </c>
      <c r="C10784" s="6" t="s">
        <v>183</v>
      </c>
      <c r="D10784" s="6" t="s">
        <v>190</v>
      </c>
      <c r="E10784" s="6" t="s">
        <v>187</v>
      </c>
      <c r="F10784" s="34" t="n">
        <v>0.557593107223511</v>
      </c>
      <c r="G10784" s="34" t="n">
        <v>0.514427697285987</v>
      </c>
      <c r="H10784" s="34" t="n">
        <v>0.0431654099375235</v>
      </c>
      <c r="I10784" s="34" t="n">
        <v>0.0839095759525685</v>
      </c>
      <c r="J10784" s="35" t="n">
        <v>1.94</v>
      </c>
      <c r="K10784" s="6" t="n">
        <v>0</v>
      </c>
      <c r="L10784" s="35" t="n">
        <v>-1</v>
      </c>
      <c r="M10784" s="6" t="str">
        <f aca="false">IF(I10784&lt;=0,"Below 0%",IF(I10784&lt;=0.05,"0-5%",IF(I10784&lt;=0.1,"5-10%",IF(I10784&lt;=0.2,"10-20%",IF(I10784&lt;=0.4,"20-40%","Above 40%")))))</f>
        <v>5-10%</v>
      </c>
      <c r="N10784" s="6" t="str">
        <f aca="false">IF(AND(H10784&gt;=Summary!$B$25,I10784&gt;=Summary!$B$26,I10784&lt;=Summary!$B$27,J10784&gt;=Summary!$B$28,J10784&lt;=Summary!$B$29,F10784*J10784&gt;1),"Yes","No")</f>
        <v>No</v>
      </c>
    </row>
    <row r="10785" customFormat="false" ht="15" hidden="false" customHeight="false" outlineLevel="0" collapsed="false">
      <c r="A10785" s="6" t="s">
        <v>157</v>
      </c>
      <c r="B10785" s="45" t="n">
        <v>44947</v>
      </c>
      <c r="C10785" s="6" t="s">
        <v>183</v>
      </c>
      <c r="D10785" s="6" t="s">
        <v>190</v>
      </c>
      <c r="E10785" s="6" t="s">
        <v>174</v>
      </c>
      <c r="F10785" s="34" t="n">
        <v>0.273487150669098</v>
      </c>
      <c r="G10785" s="34" t="n">
        <v>0.250751189129351</v>
      </c>
      <c r="H10785" s="34" t="n">
        <v>0.0227359615397474</v>
      </c>
      <c r="I10785" s="34" t="n">
        <v>0.0906714006768639</v>
      </c>
      <c r="J10785" s="35" t="n">
        <v>3.98</v>
      </c>
      <c r="K10785" s="6" t="n">
        <v>1</v>
      </c>
      <c r="L10785" s="35" t="n">
        <v>2.98</v>
      </c>
      <c r="M10785" s="6" t="str">
        <f aca="false">IF(I10785&lt;=0,"Below 0%",IF(I10785&lt;=0.05,"0-5%",IF(I10785&lt;=0.1,"5-10%",IF(I10785&lt;=0.2,"10-20%",IF(I10785&lt;=0.4,"20-40%","Above 40%")))))</f>
        <v>5-10%</v>
      </c>
      <c r="N10785" s="6" t="str">
        <f aca="false">IF(AND(H10785&gt;=Summary!$B$25,I10785&gt;=Summary!$B$26,I10785&lt;=Summary!$B$27,J10785&gt;=Summary!$B$28,J10785&lt;=Summary!$B$29,F10785*J10785&gt;1),"Yes","No")</f>
        <v>No</v>
      </c>
    </row>
    <row r="10786" customFormat="false" ht="15" hidden="false" customHeight="false" outlineLevel="0" collapsed="false">
      <c r="A10786" s="6" t="s">
        <v>157</v>
      </c>
      <c r="B10786" s="45" t="n">
        <v>44947</v>
      </c>
      <c r="C10786" s="6" t="s">
        <v>183</v>
      </c>
      <c r="D10786" s="6" t="s">
        <v>190</v>
      </c>
      <c r="E10786" s="6" t="s">
        <v>177</v>
      </c>
      <c r="F10786" s="34" t="n">
        <v>0.168919697403908</v>
      </c>
      <c r="G10786" s="34" t="n">
        <v>0.234821113584662</v>
      </c>
      <c r="H10786" s="34" t="n">
        <v>-0.0659014161807546</v>
      </c>
      <c r="I10786" s="34" t="n">
        <v>-0.280645190608018</v>
      </c>
      <c r="J10786" s="35" t="n">
        <v>4.25</v>
      </c>
      <c r="K10786" s="6" t="n">
        <v>0</v>
      </c>
      <c r="L10786" s="35" t="n">
        <v>-1</v>
      </c>
      <c r="M10786" s="6" t="str">
        <f aca="false">IF(I10786&lt;=0,"Below 0%",IF(I10786&lt;=0.05,"0-5%",IF(I10786&lt;=0.1,"5-10%",IF(I10786&lt;=0.2,"10-20%",IF(I10786&lt;=0.4,"20-40%","Above 40%")))))</f>
        <v>Below 0%</v>
      </c>
      <c r="N10786" s="6" t="str">
        <f aca="false">IF(AND(H10786&gt;=Summary!$B$25,I10786&gt;=Summary!$B$26,I10786&lt;=Summary!$B$27,J10786&gt;=Summary!$B$28,J10786&lt;=Summary!$B$29,F10786*J10786&gt;1),"Yes","No")</f>
        <v>No</v>
      </c>
    </row>
    <row r="10787" customFormat="false" ht="15" hidden="false" customHeight="false" outlineLevel="0" collapsed="false">
      <c r="A10787" s="6" t="s">
        <v>157</v>
      </c>
      <c r="B10787" s="45" t="n">
        <v>44947</v>
      </c>
      <c r="C10787" s="6" t="s">
        <v>179</v>
      </c>
      <c r="D10787" s="6" t="s">
        <v>182</v>
      </c>
      <c r="E10787" s="6" t="s">
        <v>187</v>
      </c>
      <c r="F10787" s="34" t="n">
        <v>0.257531315088272</v>
      </c>
      <c r="G10787" s="34" t="n">
        <v>0.334112806547575</v>
      </c>
      <c r="H10787" s="34" t="n">
        <v>-0.0765814914593029</v>
      </c>
      <c r="I10787" s="34" t="n">
        <v>-0.229208488745547</v>
      </c>
      <c r="J10787" s="35" t="n">
        <v>2.96</v>
      </c>
      <c r="K10787" s="6" t="n">
        <v>0</v>
      </c>
      <c r="L10787" s="35" t="n">
        <v>-1</v>
      </c>
      <c r="M10787" s="6" t="str">
        <f aca="false">IF(I10787&lt;=0,"Below 0%",IF(I10787&lt;=0.05,"0-5%",IF(I10787&lt;=0.1,"5-10%",IF(I10787&lt;=0.2,"10-20%",IF(I10787&lt;=0.4,"20-40%","Above 40%")))))</f>
        <v>Below 0%</v>
      </c>
      <c r="N10787" s="6" t="str">
        <f aca="false">IF(AND(H10787&gt;=Summary!$B$25,I10787&gt;=Summary!$B$26,I10787&lt;=Summary!$B$27,J10787&gt;=Summary!$B$28,J10787&lt;=Summary!$B$29,F10787*J10787&gt;1),"Yes","No")</f>
        <v>No</v>
      </c>
    </row>
    <row r="10788" customFormat="false" ht="15" hidden="false" customHeight="false" outlineLevel="0" collapsed="false">
      <c r="A10788" s="6" t="s">
        <v>157</v>
      </c>
      <c r="B10788" s="45" t="n">
        <v>44947</v>
      </c>
      <c r="C10788" s="6" t="s">
        <v>179</v>
      </c>
      <c r="D10788" s="6" t="s">
        <v>182</v>
      </c>
      <c r="E10788" s="6" t="s">
        <v>174</v>
      </c>
      <c r="F10788" s="34" t="n">
        <v>0.30259582400322</v>
      </c>
      <c r="G10788" s="34" t="n">
        <v>0.282563973537378</v>
      </c>
      <c r="H10788" s="34" t="n">
        <v>0.0200318504658419</v>
      </c>
      <c r="I10788" s="34" t="n">
        <v>0.0708931510803237</v>
      </c>
      <c r="J10788" s="35" t="n">
        <v>3.5</v>
      </c>
      <c r="K10788" s="6" t="n">
        <v>0</v>
      </c>
      <c r="L10788" s="35" t="n">
        <v>-1</v>
      </c>
      <c r="M10788" s="6" t="str">
        <f aca="false">IF(I10788&lt;=0,"Below 0%",IF(I10788&lt;=0.05,"0-5%",IF(I10788&lt;=0.1,"5-10%",IF(I10788&lt;=0.2,"10-20%",IF(I10788&lt;=0.4,"20-40%","Above 40%")))))</f>
        <v>5-10%</v>
      </c>
      <c r="N10788" s="6" t="str">
        <f aca="false">IF(AND(H10788&gt;=Summary!$B$25,I10788&gt;=Summary!$B$26,I10788&lt;=Summary!$B$27,J10788&gt;=Summary!$B$28,J10788&lt;=Summary!$B$29,F10788*J10788&gt;1),"Yes","No")</f>
        <v>No</v>
      </c>
    </row>
    <row r="10789" customFormat="false" ht="15" hidden="false" customHeight="false" outlineLevel="0" collapsed="false">
      <c r="A10789" s="6" t="s">
        <v>157</v>
      </c>
      <c r="B10789" s="45" t="n">
        <v>44947</v>
      </c>
      <c r="C10789" s="6" t="s">
        <v>179</v>
      </c>
      <c r="D10789" s="6" t="s">
        <v>182</v>
      </c>
      <c r="E10789" s="6" t="s">
        <v>177</v>
      </c>
      <c r="F10789" s="34" t="n">
        <v>0.439872890710831</v>
      </c>
      <c r="G10789" s="34" t="n">
        <v>0.383323219915047</v>
      </c>
      <c r="H10789" s="34" t="n">
        <v>0.0565496707957834</v>
      </c>
      <c r="I10789" s="34" t="n">
        <v>0.147524772457865</v>
      </c>
      <c r="J10789" s="35" t="n">
        <v>2.58</v>
      </c>
      <c r="K10789" s="6" t="n">
        <v>1</v>
      </c>
      <c r="L10789" s="35" t="n">
        <v>1.58</v>
      </c>
      <c r="M10789" s="6" t="str">
        <f aca="false">IF(I10789&lt;=0,"Below 0%",IF(I10789&lt;=0.05,"0-5%",IF(I10789&lt;=0.1,"5-10%",IF(I10789&lt;=0.2,"10-20%",IF(I10789&lt;=0.4,"20-40%","Above 40%")))))</f>
        <v>10-20%</v>
      </c>
      <c r="N10789" s="6" t="str">
        <f aca="false">IF(AND(H10789&gt;=Summary!$B$25,I10789&gt;=Summary!$B$26,I10789&lt;=Summary!$B$27,J10789&gt;=Summary!$B$28,J10789&lt;=Summary!$B$29,F10789*J10789&gt;1),"Yes","No")</f>
        <v>Yes</v>
      </c>
    </row>
    <row r="10790" customFormat="false" ht="15" hidden="false" customHeight="false" outlineLevel="0" collapsed="false">
      <c r="A10790" s="6" t="s">
        <v>157</v>
      </c>
      <c r="B10790" s="45" t="n">
        <v>44947</v>
      </c>
      <c r="C10790" s="6" t="s">
        <v>189</v>
      </c>
      <c r="D10790" s="6" t="s">
        <v>173</v>
      </c>
      <c r="E10790" s="6" t="s">
        <v>187</v>
      </c>
      <c r="F10790" s="34" t="n">
        <v>0.594735980033875</v>
      </c>
      <c r="G10790" s="34" t="n">
        <v>0.548510587390836</v>
      </c>
      <c r="H10790" s="34" t="n">
        <v>0.0462253926430383</v>
      </c>
      <c r="I10790" s="34" t="n">
        <v>0.0842743854096306</v>
      </c>
      <c r="J10790" s="35" t="n">
        <v>1.85</v>
      </c>
      <c r="K10790" s="6" t="n">
        <v>1</v>
      </c>
      <c r="L10790" s="35" t="n">
        <v>0.85</v>
      </c>
      <c r="M10790" s="6" t="str">
        <f aca="false">IF(I10790&lt;=0,"Below 0%",IF(I10790&lt;=0.05,"0-5%",IF(I10790&lt;=0.1,"5-10%",IF(I10790&lt;=0.2,"10-20%",IF(I10790&lt;=0.4,"20-40%","Above 40%")))))</f>
        <v>5-10%</v>
      </c>
      <c r="N10790" s="6" t="str">
        <f aca="false">IF(AND(H10790&gt;=Summary!$B$25,I10790&gt;=Summary!$B$26,I10790&lt;=Summary!$B$27,J10790&gt;=Summary!$B$28,J10790&lt;=Summary!$B$29,F10790*J10790&gt;1),"Yes","No")</f>
        <v>No</v>
      </c>
    </row>
    <row r="10791" customFormat="false" ht="15" hidden="false" customHeight="false" outlineLevel="0" collapsed="false">
      <c r="A10791" s="6" t="s">
        <v>157</v>
      </c>
      <c r="B10791" s="45" t="n">
        <v>44947</v>
      </c>
      <c r="C10791" s="6" t="s">
        <v>189</v>
      </c>
      <c r="D10791" s="6" t="s">
        <v>173</v>
      </c>
      <c r="E10791" s="6" t="s">
        <v>174</v>
      </c>
      <c r="F10791" s="34" t="n">
        <v>0.25056055188179</v>
      </c>
      <c r="G10791" s="34" t="n">
        <v>0.258204729433345</v>
      </c>
      <c r="H10791" s="34" t="n">
        <v>-0.00764417755155517</v>
      </c>
      <c r="I10791" s="34" t="n">
        <v>-0.029605102773799</v>
      </c>
      <c r="J10791" s="35" t="n">
        <v>3.93</v>
      </c>
      <c r="K10791" s="6" t="n">
        <v>0</v>
      </c>
      <c r="L10791" s="35" t="n">
        <v>-1</v>
      </c>
      <c r="M10791" s="6" t="str">
        <f aca="false">IF(I10791&lt;=0,"Below 0%",IF(I10791&lt;=0.05,"0-5%",IF(I10791&lt;=0.1,"5-10%",IF(I10791&lt;=0.2,"10-20%",IF(I10791&lt;=0.4,"20-40%","Above 40%")))))</f>
        <v>Below 0%</v>
      </c>
      <c r="N10791" s="6" t="str">
        <f aca="false">IF(AND(H10791&gt;=Summary!$B$25,I10791&gt;=Summary!$B$26,I10791&lt;=Summary!$B$27,J10791&gt;=Summary!$B$28,J10791&lt;=Summary!$B$29,F10791*J10791&gt;1),"Yes","No")</f>
        <v>No</v>
      </c>
    </row>
    <row r="10792" customFormat="false" ht="15" hidden="false" customHeight="false" outlineLevel="0" collapsed="false">
      <c r="A10792" s="6" t="s">
        <v>157</v>
      </c>
      <c r="B10792" s="45" t="n">
        <v>44947</v>
      </c>
      <c r="C10792" s="6" t="s">
        <v>189</v>
      </c>
      <c r="D10792" s="6" t="s">
        <v>173</v>
      </c>
      <c r="E10792" s="6" t="s">
        <v>177</v>
      </c>
      <c r="F10792" s="34" t="n">
        <v>0.154703453183174</v>
      </c>
      <c r="G10792" s="34" t="n">
        <v>0.193284683175819</v>
      </c>
      <c r="H10792" s="34" t="n">
        <v>-0.0385812299926444</v>
      </c>
      <c r="I10792" s="34" t="n">
        <v>-0.199608315354971</v>
      </c>
      <c r="J10792" s="35" t="n">
        <v>5.25</v>
      </c>
      <c r="K10792" s="6" t="n">
        <v>0</v>
      </c>
      <c r="L10792" s="35" t="n">
        <v>-1</v>
      </c>
      <c r="M10792" s="6" t="str">
        <f aca="false">IF(I10792&lt;=0,"Below 0%",IF(I10792&lt;=0.05,"0-5%",IF(I10792&lt;=0.1,"5-10%",IF(I10792&lt;=0.2,"10-20%",IF(I10792&lt;=0.4,"20-40%","Above 40%")))))</f>
        <v>Below 0%</v>
      </c>
      <c r="N10792" s="6" t="str">
        <f aca="false">IF(AND(H10792&gt;=Summary!$B$25,I10792&gt;=Summary!$B$26,I10792&lt;=Summary!$B$27,J10792&gt;=Summary!$B$28,J10792&lt;=Summary!$B$29,F10792*J10792&gt;1),"Yes","No")</f>
        <v>No</v>
      </c>
    </row>
    <row r="10793" customFormat="false" ht="15" hidden="false" customHeight="false" outlineLevel="0" collapsed="false">
      <c r="A10793" s="6" t="s">
        <v>157</v>
      </c>
      <c r="B10793" s="45" t="n">
        <v>44948</v>
      </c>
      <c r="C10793" s="6" t="s">
        <v>185</v>
      </c>
      <c r="D10793" s="6" t="s">
        <v>176</v>
      </c>
      <c r="E10793" s="6" t="s">
        <v>187</v>
      </c>
      <c r="F10793" s="34" t="n">
        <v>0.565911650657654</v>
      </c>
      <c r="G10793" s="34" t="n">
        <v>0.524952537932861</v>
      </c>
      <c r="H10793" s="34" t="n">
        <v>0.0409591127247925</v>
      </c>
      <c r="I10793" s="34" t="n">
        <v>0.0780244112850272</v>
      </c>
      <c r="J10793" s="35" t="n">
        <v>1.91</v>
      </c>
      <c r="K10793" s="6" t="n">
        <v>1</v>
      </c>
      <c r="L10793" s="35" t="n">
        <v>0.91</v>
      </c>
      <c r="M10793" s="6" t="str">
        <f aca="false">IF(I10793&lt;=0,"Below 0%",IF(I10793&lt;=0.05,"0-5%",IF(I10793&lt;=0.1,"5-10%",IF(I10793&lt;=0.2,"10-20%",IF(I10793&lt;=0.4,"20-40%","Above 40%")))))</f>
        <v>5-10%</v>
      </c>
      <c r="N10793" s="6" t="str">
        <f aca="false">IF(AND(H10793&gt;=Summary!$B$25,I10793&gt;=Summary!$B$26,I10793&lt;=Summary!$B$27,J10793&gt;=Summary!$B$28,J10793&lt;=Summary!$B$29,F10793*J10793&gt;1),"Yes","No")</f>
        <v>No</v>
      </c>
    </row>
    <row r="10794" customFormat="false" ht="15" hidden="false" customHeight="false" outlineLevel="0" collapsed="false">
      <c r="A10794" s="6" t="s">
        <v>157</v>
      </c>
      <c r="B10794" s="45" t="n">
        <v>44948</v>
      </c>
      <c r="C10794" s="6" t="s">
        <v>185</v>
      </c>
      <c r="D10794" s="6" t="s">
        <v>176</v>
      </c>
      <c r="E10794" s="6" t="s">
        <v>174</v>
      </c>
      <c r="F10794" s="34" t="n">
        <v>0.26547321677208</v>
      </c>
      <c r="G10794" s="34" t="n">
        <v>0.244551060354089</v>
      </c>
      <c r="H10794" s="34" t="n">
        <v>0.0209221564179904</v>
      </c>
      <c r="I10794" s="34" t="n">
        <v>0.0855533252961442</v>
      </c>
      <c r="J10794" s="35" t="n">
        <v>4.1</v>
      </c>
      <c r="K10794" s="6" t="n">
        <v>0</v>
      </c>
      <c r="L10794" s="35" t="n">
        <v>-1</v>
      </c>
      <c r="M10794" s="6" t="str">
        <f aca="false">IF(I10794&lt;=0,"Below 0%",IF(I10794&lt;=0.05,"0-5%",IF(I10794&lt;=0.1,"5-10%",IF(I10794&lt;=0.2,"10-20%",IF(I10794&lt;=0.4,"20-40%","Above 40%")))))</f>
        <v>5-10%</v>
      </c>
      <c r="N10794" s="6" t="str">
        <f aca="false">IF(AND(H10794&gt;=Summary!$B$25,I10794&gt;=Summary!$B$26,I10794&lt;=Summary!$B$27,J10794&gt;=Summary!$B$28,J10794&lt;=Summary!$B$29,F10794*J10794&gt;1),"Yes","No")</f>
        <v>No</v>
      </c>
    </row>
    <row r="10795" customFormat="false" ht="15" hidden="false" customHeight="false" outlineLevel="0" collapsed="false">
      <c r="A10795" s="6" t="s">
        <v>157</v>
      </c>
      <c r="B10795" s="45" t="n">
        <v>44948</v>
      </c>
      <c r="C10795" s="6" t="s">
        <v>185</v>
      </c>
      <c r="D10795" s="6" t="s">
        <v>176</v>
      </c>
      <c r="E10795" s="6" t="s">
        <v>177</v>
      </c>
      <c r="F10795" s="34" t="n">
        <v>0.168615147471428</v>
      </c>
      <c r="G10795" s="34" t="n">
        <v>0.23049640171305</v>
      </c>
      <c r="H10795" s="34" t="n">
        <v>-0.0618812542416216</v>
      </c>
      <c r="I10795" s="34" t="n">
        <v>-0.268469502264331</v>
      </c>
      <c r="J10795" s="35" t="n">
        <v>4.35</v>
      </c>
      <c r="K10795" s="6" t="n">
        <v>0</v>
      </c>
      <c r="L10795" s="35" t="n">
        <v>-1</v>
      </c>
      <c r="M10795" s="6" t="str">
        <f aca="false">IF(I10795&lt;=0,"Below 0%",IF(I10795&lt;=0.05,"0-5%",IF(I10795&lt;=0.1,"5-10%",IF(I10795&lt;=0.2,"10-20%",IF(I10795&lt;=0.4,"20-40%","Above 40%")))))</f>
        <v>Below 0%</v>
      </c>
      <c r="N10795" s="6" t="str">
        <f aca="false">IF(AND(H10795&gt;=Summary!$B$25,I10795&gt;=Summary!$B$26,I10795&lt;=Summary!$B$27,J10795&gt;=Summary!$B$28,J10795&lt;=Summary!$B$29,F10795*J10795&gt;1),"Yes","No")</f>
        <v>No</v>
      </c>
    </row>
    <row r="10796" customFormat="false" ht="15" hidden="false" customHeight="false" outlineLevel="0" collapsed="false">
      <c r="A10796" s="6" t="s">
        <v>157</v>
      </c>
      <c r="B10796" s="45" t="n">
        <v>44948</v>
      </c>
      <c r="C10796" s="6" t="s">
        <v>205</v>
      </c>
      <c r="D10796" s="6" t="s">
        <v>206</v>
      </c>
      <c r="E10796" s="6" t="s">
        <v>187</v>
      </c>
      <c r="F10796" s="34" t="n">
        <v>0.37513142824173</v>
      </c>
      <c r="G10796" s="34" t="n">
        <v>0.409551639119715</v>
      </c>
      <c r="H10796" s="34" t="n">
        <v>-0.0344202108779854</v>
      </c>
      <c r="I10796" s="34" t="n">
        <v>-0.0840436408750988</v>
      </c>
      <c r="J10796" s="35" t="n">
        <v>2.44</v>
      </c>
      <c r="K10796" s="6" t="n">
        <v>0</v>
      </c>
      <c r="L10796" s="35" t="n">
        <v>-1</v>
      </c>
      <c r="M10796" s="6" t="str">
        <f aca="false">IF(I10796&lt;=0,"Below 0%",IF(I10796&lt;=0.05,"0-5%",IF(I10796&lt;=0.1,"5-10%",IF(I10796&lt;=0.2,"10-20%",IF(I10796&lt;=0.4,"20-40%","Above 40%")))))</f>
        <v>Below 0%</v>
      </c>
      <c r="N10796" s="6" t="str">
        <f aca="false">IF(AND(H10796&gt;=Summary!$B$25,I10796&gt;=Summary!$B$26,I10796&lt;=Summary!$B$27,J10796&gt;=Summary!$B$28,J10796&lt;=Summary!$B$29,F10796*J10796&gt;1),"Yes","No")</f>
        <v>No</v>
      </c>
    </row>
    <row r="10797" customFormat="false" ht="15" hidden="false" customHeight="false" outlineLevel="0" collapsed="false">
      <c r="A10797" s="6" t="s">
        <v>157</v>
      </c>
      <c r="B10797" s="45" t="n">
        <v>44948</v>
      </c>
      <c r="C10797" s="6" t="s">
        <v>205</v>
      </c>
      <c r="D10797" s="6" t="s">
        <v>206</v>
      </c>
      <c r="E10797" s="6" t="s">
        <v>174</v>
      </c>
      <c r="F10797" s="34" t="n">
        <v>0.255516201257706</v>
      </c>
      <c r="G10797" s="34" t="n">
        <v>0.256232307551822</v>
      </c>
      <c r="H10797" s="34" t="n">
        <v>-0.000716106294116115</v>
      </c>
      <c r="I10797" s="34" t="n">
        <v>-0.00279475410793495</v>
      </c>
      <c r="J10797" s="35" t="n">
        <v>3.9</v>
      </c>
      <c r="K10797" s="6" t="n">
        <v>1</v>
      </c>
      <c r="L10797" s="35" t="n">
        <v>2.9</v>
      </c>
      <c r="M10797" s="6" t="str">
        <f aca="false">IF(I10797&lt;=0,"Below 0%",IF(I10797&lt;=0.05,"0-5%",IF(I10797&lt;=0.1,"5-10%",IF(I10797&lt;=0.2,"10-20%",IF(I10797&lt;=0.4,"20-40%","Above 40%")))))</f>
        <v>Below 0%</v>
      </c>
      <c r="N10797" s="6" t="str">
        <f aca="false">IF(AND(H10797&gt;=Summary!$B$25,I10797&gt;=Summary!$B$26,I10797&lt;=Summary!$B$27,J10797&gt;=Summary!$B$28,J10797&lt;=Summary!$B$29,F10797*J10797&gt;1),"Yes","No")</f>
        <v>No</v>
      </c>
    </row>
    <row r="10798" customFormat="false" ht="15" hidden="false" customHeight="false" outlineLevel="0" collapsed="false">
      <c r="A10798" s="6" t="s">
        <v>157</v>
      </c>
      <c r="B10798" s="45" t="n">
        <v>44948</v>
      </c>
      <c r="C10798" s="6" t="s">
        <v>205</v>
      </c>
      <c r="D10798" s="6" t="s">
        <v>206</v>
      </c>
      <c r="E10798" s="6" t="s">
        <v>177</v>
      </c>
      <c r="F10798" s="34" t="n">
        <v>0.369352340698242</v>
      </c>
      <c r="G10798" s="34" t="n">
        <v>0.334216053328463</v>
      </c>
      <c r="H10798" s="34" t="n">
        <v>0.035136287369779</v>
      </c>
      <c r="I10798" s="34" t="n">
        <v>0.105130459832364</v>
      </c>
      <c r="J10798" s="35" t="n">
        <v>2.99</v>
      </c>
      <c r="K10798" s="6" t="n">
        <v>0</v>
      </c>
      <c r="L10798" s="35" t="n">
        <v>-1</v>
      </c>
      <c r="M10798" s="6" t="str">
        <f aca="false">IF(I10798&lt;=0,"Below 0%",IF(I10798&lt;=0.05,"0-5%",IF(I10798&lt;=0.1,"5-10%",IF(I10798&lt;=0.2,"10-20%",IF(I10798&lt;=0.4,"20-40%","Above 40%")))))</f>
        <v>10-20%</v>
      </c>
      <c r="N10798" s="6" t="str">
        <f aca="false">IF(AND(H10798&gt;=Summary!$B$25,I10798&gt;=Summary!$B$26,I10798&lt;=Summary!$B$27,J10798&gt;=Summary!$B$28,J10798&lt;=Summary!$B$29,F10798*J10798&gt;1),"Yes","No")</f>
        <v>Yes</v>
      </c>
    </row>
    <row r="10799" customFormat="false" ht="15" hidden="false" customHeight="false" outlineLevel="0" collapsed="false">
      <c r="A10799" s="6" t="s">
        <v>157</v>
      </c>
      <c r="B10799" s="45" t="n">
        <v>44948</v>
      </c>
      <c r="C10799" s="6" t="s">
        <v>194</v>
      </c>
      <c r="D10799" s="6" t="s">
        <v>203</v>
      </c>
      <c r="E10799" s="6" t="s">
        <v>187</v>
      </c>
      <c r="F10799" s="34" t="n">
        <v>0.806119859218597</v>
      </c>
      <c r="G10799" s="34" t="n">
        <v>0.818187131085267</v>
      </c>
      <c r="H10799" s="34" t="n">
        <v>-0.0120672718666693</v>
      </c>
      <c r="I10799" s="34" t="n">
        <v>-0.0147487920650413</v>
      </c>
      <c r="J10799" s="35" t="n">
        <v>1.22</v>
      </c>
      <c r="K10799" s="6" t="n">
        <v>1</v>
      </c>
      <c r="L10799" s="35" t="n">
        <v>0.22</v>
      </c>
      <c r="M10799" s="6" t="str">
        <f aca="false">IF(I10799&lt;=0,"Below 0%",IF(I10799&lt;=0.05,"0-5%",IF(I10799&lt;=0.1,"5-10%",IF(I10799&lt;=0.2,"10-20%",IF(I10799&lt;=0.4,"20-40%","Above 40%")))))</f>
        <v>Below 0%</v>
      </c>
      <c r="N10799" s="6" t="str">
        <f aca="false">IF(AND(H10799&gt;=Summary!$B$25,I10799&gt;=Summary!$B$26,I10799&lt;=Summary!$B$27,J10799&gt;=Summary!$B$28,J10799&lt;=Summary!$B$29,F10799*J10799&gt;1),"Yes","No")</f>
        <v>No</v>
      </c>
    </row>
    <row r="10800" customFormat="false" ht="15" hidden="false" customHeight="false" outlineLevel="0" collapsed="false">
      <c r="A10800" s="6" t="s">
        <v>157</v>
      </c>
      <c r="B10800" s="45" t="n">
        <v>44948</v>
      </c>
      <c r="C10800" s="6" t="s">
        <v>194</v>
      </c>
      <c r="D10800" s="6" t="s">
        <v>203</v>
      </c>
      <c r="E10800" s="6" t="s">
        <v>174</v>
      </c>
      <c r="F10800" s="34" t="n">
        <v>0.105725541710854</v>
      </c>
      <c r="G10800" s="34" t="n">
        <v>0.124773537490503</v>
      </c>
      <c r="H10800" s="34" t="n">
        <v>-0.0190479957796496</v>
      </c>
      <c r="I10800" s="34" t="n">
        <v>-0.152660541351562</v>
      </c>
      <c r="J10800" s="35" t="n">
        <v>8</v>
      </c>
      <c r="K10800" s="6" t="n">
        <v>0</v>
      </c>
      <c r="L10800" s="35" t="n">
        <v>-1</v>
      </c>
      <c r="M10800" s="6" t="str">
        <f aca="false">IF(I10800&lt;=0,"Below 0%",IF(I10800&lt;=0.05,"0-5%",IF(I10800&lt;=0.1,"5-10%",IF(I10800&lt;=0.2,"10-20%",IF(I10800&lt;=0.4,"20-40%","Above 40%")))))</f>
        <v>Below 0%</v>
      </c>
      <c r="N10800" s="6" t="str">
        <f aca="false">IF(AND(H10800&gt;=Summary!$B$25,I10800&gt;=Summary!$B$26,I10800&lt;=Summary!$B$27,J10800&gt;=Summary!$B$28,J10800&lt;=Summary!$B$29,F10800*J10800&gt;1),"Yes","No")</f>
        <v>No</v>
      </c>
    </row>
    <row r="10801" customFormat="false" ht="15" hidden="false" customHeight="false" outlineLevel="0" collapsed="false">
      <c r="A10801" s="6" t="s">
        <v>157</v>
      </c>
      <c r="B10801" s="45" t="n">
        <v>44948</v>
      </c>
      <c r="C10801" s="6" t="s">
        <v>194</v>
      </c>
      <c r="D10801" s="6" t="s">
        <v>203</v>
      </c>
      <c r="E10801" s="6" t="s">
        <v>177</v>
      </c>
      <c r="F10801" s="34" t="n">
        <v>0.0881546512246132</v>
      </c>
      <c r="G10801" s="34" t="n">
        <v>0.05703933142423</v>
      </c>
      <c r="H10801" s="34" t="n">
        <v>0.0311153198003832</v>
      </c>
      <c r="I10801" s="34" t="n">
        <v>0.545506390475775</v>
      </c>
      <c r="J10801" s="35" t="n">
        <v>17.5</v>
      </c>
      <c r="K10801" s="6" t="n">
        <v>0</v>
      </c>
      <c r="L10801" s="35" t="n">
        <v>-1</v>
      </c>
      <c r="M10801" s="6" t="str">
        <f aca="false">IF(I10801&lt;=0,"Below 0%",IF(I10801&lt;=0.05,"0-5%",IF(I10801&lt;=0.1,"5-10%",IF(I10801&lt;=0.2,"10-20%",IF(I10801&lt;=0.4,"20-40%","Above 40%")))))</f>
        <v>Above 40%</v>
      </c>
      <c r="N10801" s="6" t="str">
        <f aca="false">IF(AND(H10801&gt;=Summary!$B$25,I10801&gt;=Summary!$B$26,I10801&lt;=Summary!$B$27,J10801&gt;=Summary!$B$28,J10801&lt;=Summary!$B$29,F10801*J10801&gt;1),"Yes","No")</f>
        <v>No</v>
      </c>
    </row>
    <row r="10802" customFormat="false" ht="15" hidden="false" customHeight="false" outlineLevel="0" collapsed="false">
      <c r="A10802" s="6" t="s">
        <v>157</v>
      </c>
      <c r="B10802" s="45" t="n">
        <v>44949</v>
      </c>
      <c r="C10802" s="6" t="s">
        <v>184</v>
      </c>
      <c r="D10802" s="6" t="s">
        <v>181</v>
      </c>
      <c r="E10802" s="6" t="s">
        <v>187</v>
      </c>
      <c r="F10802" s="34" t="n">
        <v>0.186830058693886</v>
      </c>
      <c r="G10802" s="34" t="n">
        <v>0.293532070235938</v>
      </c>
      <c r="H10802" s="34" t="n">
        <v>-0.106702011542053</v>
      </c>
      <c r="I10802" s="34" t="n">
        <v>-0.363510574692184</v>
      </c>
      <c r="J10802" s="35" t="n">
        <v>3.4</v>
      </c>
      <c r="K10802" s="6" t="n">
        <v>0</v>
      </c>
      <c r="L10802" s="35" t="n">
        <v>-1</v>
      </c>
      <c r="M10802" s="6" t="str">
        <f aca="false">IF(I10802&lt;=0,"Below 0%",IF(I10802&lt;=0.05,"0-5%",IF(I10802&lt;=0.1,"5-10%",IF(I10802&lt;=0.2,"10-20%",IF(I10802&lt;=0.4,"20-40%","Above 40%")))))</f>
        <v>Below 0%</v>
      </c>
      <c r="N10802" s="6" t="str">
        <f aca="false">IF(AND(H10802&gt;=Summary!$B$25,I10802&gt;=Summary!$B$26,I10802&lt;=Summary!$B$27,J10802&gt;=Summary!$B$28,J10802&lt;=Summary!$B$29,F10802*J10802&gt;1),"Yes","No")</f>
        <v>No</v>
      </c>
    </row>
    <row r="10803" customFormat="false" ht="15" hidden="false" customHeight="false" outlineLevel="0" collapsed="false">
      <c r="A10803" s="6" t="s">
        <v>157</v>
      </c>
      <c r="B10803" s="45" t="n">
        <v>44949</v>
      </c>
      <c r="C10803" s="6" t="s">
        <v>184</v>
      </c>
      <c r="D10803" s="6" t="s">
        <v>181</v>
      </c>
      <c r="E10803" s="6" t="s">
        <v>174</v>
      </c>
      <c r="F10803" s="34" t="n">
        <v>0.238040938973427</v>
      </c>
      <c r="G10803" s="34" t="n">
        <v>0.250756039900048</v>
      </c>
      <c r="H10803" s="34" t="n">
        <v>-0.012715100926621</v>
      </c>
      <c r="I10803" s="34" t="n">
        <v>-0.050707057471833</v>
      </c>
      <c r="J10803" s="35" t="n">
        <v>3.98</v>
      </c>
      <c r="K10803" s="6" t="n">
        <v>0</v>
      </c>
      <c r="L10803" s="35" t="n">
        <v>-1</v>
      </c>
      <c r="M10803" s="6" t="str">
        <f aca="false">IF(I10803&lt;=0,"Below 0%",IF(I10803&lt;=0.05,"0-5%",IF(I10803&lt;=0.1,"5-10%",IF(I10803&lt;=0.2,"10-20%",IF(I10803&lt;=0.4,"20-40%","Above 40%")))))</f>
        <v>Below 0%</v>
      </c>
      <c r="N10803" s="6" t="str">
        <f aca="false">IF(AND(H10803&gt;=Summary!$B$25,I10803&gt;=Summary!$B$26,I10803&lt;=Summary!$B$27,J10803&gt;=Summary!$B$28,J10803&lt;=Summary!$B$29,F10803*J10803&gt;1),"Yes","No")</f>
        <v>No</v>
      </c>
    </row>
    <row r="10804" customFormat="false" ht="15" hidden="false" customHeight="false" outlineLevel="0" collapsed="false">
      <c r="A10804" s="6" t="s">
        <v>157</v>
      </c>
      <c r="B10804" s="45" t="n">
        <v>44949</v>
      </c>
      <c r="C10804" s="6" t="s">
        <v>184</v>
      </c>
      <c r="D10804" s="6" t="s">
        <v>181</v>
      </c>
      <c r="E10804" s="6" t="s">
        <v>177</v>
      </c>
      <c r="F10804" s="34" t="n">
        <v>0.575128972530365</v>
      </c>
      <c r="G10804" s="34" t="n">
        <v>0.455711889864014</v>
      </c>
      <c r="H10804" s="34" t="n">
        <v>0.119417082666351</v>
      </c>
      <c r="I10804" s="34" t="n">
        <v>0.262045132730651</v>
      </c>
      <c r="J10804" s="35" t="n">
        <v>2.19</v>
      </c>
      <c r="K10804" s="6" t="n">
        <v>1</v>
      </c>
      <c r="L10804" s="35" t="n">
        <v>1.19</v>
      </c>
      <c r="M10804" s="6" t="str">
        <f aca="false">IF(I10804&lt;=0,"Below 0%",IF(I10804&lt;=0.05,"0-5%",IF(I10804&lt;=0.1,"5-10%",IF(I10804&lt;=0.2,"10-20%",IF(I10804&lt;=0.4,"20-40%","Above 40%")))))</f>
        <v>20-40%</v>
      </c>
      <c r="N10804" s="6" t="str">
        <f aca="false">IF(AND(H10804&gt;=Summary!$B$25,I10804&gt;=Summary!$B$26,I10804&lt;=Summary!$B$27,J10804&gt;=Summary!$B$28,J10804&lt;=Summary!$B$29,F10804*J10804&gt;1),"Yes","No")</f>
        <v>Yes</v>
      </c>
    </row>
    <row r="10805" customFormat="false" ht="15" hidden="false" customHeight="false" outlineLevel="0" collapsed="false">
      <c r="A10805" s="6" t="s">
        <v>157</v>
      </c>
      <c r="B10805" s="45" t="n">
        <v>44960</v>
      </c>
      <c r="C10805" s="6" t="s">
        <v>190</v>
      </c>
      <c r="D10805" s="6" t="s">
        <v>184</v>
      </c>
      <c r="E10805" s="6" t="s">
        <v>187</v>
      </c>
      <c r="F10805" s="34" t="n">
        <v>0.625356197357178</v>
      </c>
      <c r="G10805" s="34" t="n">
        <v>0.593278129566488</v>
      </c>
      <c r="H10805" s="34" t="n">
        <v>0.0320780677906896</v>
      </c>
      <c r="I10805" s="34" t="n">
        <v>0.0540691897982641</v>
      </c>
      <c r="J10805" s="35" t="n">
        <v>1.67</v>
      </c>
      <c r="K10805" s="6" t="n">
        <v>0</v>
      </c>
      <c r="L10805" s="35" t="n">
        <v>-1</v>
      </c>
      <c r="M10805" s="6" t="str">
        <f aca="false">IF(I10805&lt;=0,"Below 0%",IF(I10805&lt;=0.05,"0-5%",IF(I10805&lt;=0.1,"5-10%",IF(I10805&lt;=0.2,"10-20%",IF(I10805&lt;=0.4,"20-40%","Above 40%")))))</f>
        <v>5-10%</v>
      </c>
      <c r="N10805" s="6" t="str">
        <f aca="false">IF(AND(H10805&gt;=Summary!$B$25,I10805&gt;=Summary!$B$26,I10805&lt;=Summary!$B$27,J10805&gt;=Summary!$B$28,J10805&lt;=Summary!$B$29,F10805*J10805&gt;1),"Yes","No")</f>
        <v>No</v>
      </c>
    </row>
    <row r="10806" customFormat="false" ht="15" hidden="false" customHeight="false" outlineLevel="0" collapsed="false">
      <c r="A10806" s="6" t="s">
        <v>157</v>
      </c>
      <c r="B10806" s="45" t="n">
        <v>44960</v>
      </c>
      <c r="C10806" s="6" t="s">
        <v>190</v>
      </c>
      <c r="D10806" s="6" t="s">
        <v>184</v>
      </c>
      <c r="E10806" s="6" t="s">
        <v>174</v>
      </c>
      <c r="F10806" s="34" t="n">
        <v>0.25977224111557</v>
      </c>
      <c r="G10806" s="34" t="n">
        <v>0.235898684851437</v>
      </c>
      <c r="H10806" s="34" t="n">
        <v>0.0238735562641332</v>
      </c>
      <c r="I10806" s="34" t="n">
        <v>0.101202583130839</v>
      </c>
      <c r="J10806" s="35" t="n">
        <v>4.2</v>
      </c>
      <c r="K10806" s="6" t="n">
        <v>1</v>
      </c>
      <c r="L10806" s="35" t="n">
        <v>3.2</v>
      </c>
      <c r="M10806" s="6" t="str">
        <f aca="false">IF(I10806&lt;=0,"Below 0%",IF(I10806&lt;=0.05,"0-5%",IF(I10806&lt;=0.1,"5-10%",IF(I10806&lt;=0.2,"10-20%",IF(I10806&lt;=0.4,"20-40%","Above 40%")))))</f>
        <v>10-20%</v>
      </c>
      <c r="N10806" s="6" t="str">
        <f aca="false">IF(AND(H10806&gt;=Summary!$B$25,I10806&gt;=Summary!$B$26,I10806&lt;=Summary!$B$27,J10806&gt;=Summary!$B$28,J10806&lt;=Summary!$B$29,F10806*J10806&gt;1),"Yes","No")</f>
        <v>No</v>
      </c>
    </row>
    <row r="10807" customFormat="false" ht="15" hidden="false" customHeight="false" outlineLevel="0" collapsed="false">
      <c r="A10807" s="6" t="s">
        <v>157</v>
      </c>
      <c r="B10807" s="45" t="n">
        <v>44960</v>
      </c>
      <c r="C10807" s="6" t="s">
        <v>190</v>
      </c>
      <c r="D10807" s="6" t="s">
        <v>184</v>
      </c>
      <c r="E10807" s="6" t="s">
        <v>177</v>
      </c>
      <c r="F10807" s="34" t="n">
        <v>0.114871598780155</v>
      </c>
      <c r="G10807" s="34" t="n">
        <v>0.170823185582075</v>
      </c>
      <c r="H10807" s="34" t="n">
        <v>-0.0559515868019198</v>
      </c>
      <c r="I10807" s="34" t="n">
        <v>-0.32754094013214</v>
      </c>
      <c r="J10807" s="35" t="n">
        <v>5.8</v>
      </c>
      <c r="K10807" s="6" t="n">
        <v>0</v>
      </c>
      <c r="L10807" s="35" t="n">
        <v>-1</v>
      </c>
      <c r="M10807" s="6" t="str">
        <f aca="false">IF(I10807&lt;=0,"Below 0%",IF(I10807&lt;=0.05,"0-5%",IF(I10807&lt;=0.1,"5-10%",IF(I10807&lt;=0.2,"10-20%",IF(I10807&lt;=0.4,"20-40%","Above 40%")))))</f>
        <v>Below 0%</v>
      </c>
      <c r="N10807" s="6" t="str">
        <f aca="false">IF(AND(H10807&gt;=Summary!$B$25,I10807&gt;=Summary!$B$26,I10807&lt;=Summary!$B$27,J10807&gt;=Summary!$B$28,J10807&lt;=Summary!$B$29,F10807*J10807&gt;1),"Yes","No")</f>
        <v>No</v>
      </c>
    </row>
    <row r="10808" customFormat="false" ht="15" hidden="false" customHeight="false" outlineLevel="0" collapsed="false">
      <c r="A10808" s="6" t="s">
        <v>157</v>
      </c>
      <c r="B10808" s="45" t="n">
        <v>44961</v>
      </c>
      <c r="C10808" s="6" t="s">
        <v>182</v>
      </c>
      <c r="D10808" s="6" t="s">
        <v>195</v>
      </c>
      <c r="E10808" s="6" t="s">
        <v>187</v>
      </c>
      <c r="F10808" s="34" t="n">
        <v>0.576791226863861</v>
      </c>
      <c r="G10808" s="34" t="n">
        <v>0.487021414665801</v>
      </c>
      <c r="H10808" s="34" t="n">
        <v>0.0897698121980597</v>
      </c>
      <c r="I10808" s="34" t="n">
        <v>0.184324158024264</v>
      </c>
      <c r="J10808" s="35" t="n">
        <v>2.04</v>
      </c>
      <c r="K10808" s="6" t="n">
        <v>0</v>
      </c>
      <c r="L10808" s="35" t="n">
        <v>-1</v>
      </c>
      <c r="M10808" s="6" t="str">
        <f aca="false">IF(I10808&lt;=0,"Below 0%",IF(I10808&lt;=0.05,"0-5%",IF(I10808&lt;=0.1,"5-10%",IF(I10808&lt;=0.2,"10-20%",IF(I10808&lt;=0.4,"20-40%","Above 40%")))))</f>
        <v>10-20%</v>
      </c>
      <c r="N10808" s="6" t="str">
        <f aca="false">IF(AND(H10808&gt;=Summary!$B$25,I10808&gt;=Summary!$B$26,I10808&lt;=Summary!$B$27,J10808&gt;=Summary!$B$28,J10808&lt;=Summary!$B$29,F10808*J10808&gt;1),"Yes","No")</f>
        <v>Yes</v>
      </c>
    </row>
    <row r="10809" customFormat="false" ht="15" hidden="false" customHeight="false" outlineLevel="0" collapsed="false">
      <c r="A10809" s="6" t="s">
        <v>157</v>
      </c>
      <c r="B10809" s="45" t="n">
        <v>44961</v>
      </c>
      <c r="C10809" s="6" t="s">
        <v>182</v>
      </c>
      <c r="D10809" s="6" t="s">
        <v>195</v>
      </c>
      <c r="E10809" s="6" t="s">
        <v>174</v>
      </c>
      <c r="F10809" s="34" t="n">
        <v>0.18331803381443</v>
      </c>
      <c r="G10809" s="34" t="n">
        <v>0.26145360155743</v>
      </c>
      <c r="H10809" s="34" t="n">
        <v>-0.078135567743</v>
      </c>
      <c r="I10809" s="34" t="n">
        <v>-0.298850607823189</v>
      </c>
      <c r="J10809" s="35" t="n">
        <v>3.8</v>
      </c>
      <c r="K10809" s="6" t="n">
        <v>0</v>
      </c>
      <c r="L10809" s="35" t="n">
        <v>-1</v>
      </c>
      <c r="M10809" s="6" t="str">
        <f aca="false">IF(I10809&lt;=0,"Below 0%",IF(I10809&lt;=0.05,"0-5%",IF(I10809&lt;=0.1,"5-10%",IF(I10809&lt;=0.2,"10-20%",IF(I10809&lt;=0.4,"20-40%","Above 40%")))))</f>
        <v>Below 0%</v>
      </c>
      <c r="N10809" s="6" t="str">
        <f aca="false">IF(AND(H10809&gt;=Summary!$B$25,I10809&gt;=Summary!$B$26,I10809&lt;=Summary!$B$27,J10809&gt;=Summary!$B$28,J10809&lt;=Summary!$B$29,F10809*J10809&gt;1),"Yes","No")</f>
        <v>No</v>
      </c>
    </row>
    <row r="10810" customFormat="false" ht="15" hidden="false" customHeight="false" outlineLevel="0" collapsed="false">
      <c r="A10810" s="6" t="s">
        <v>157</v>
      </c>
      <c r="B10810" s="45" t="n">
        <v>44961</v>
      </c>
      <c r="C10810" s="6" t="s">
        <v>182</v>
      </c>
      <c r="D10810" s="6" t="s">
        <v>195</v>
      </c>
      <c r="E10810" s="6" t="s">
        <v>177</v>
      </c>
      <c r="F10810" s="34" t="n">
        <v>0.239890694618225</v>
      </c>
      <c r="G10810" s="34" t="n">
        <v>0.251524983776768</v>
      </c>
      <c r="H10810" s="34" t="n">
        <v>-0.0116342891585432</v>
      </c>
      <c r="I10810" s="34" t="n">
        <v>-0.04625500411072</v>
      </c>
      <c r="J10810" s="35" t="n">
        <v>3.95</v>
      </c>
      <c r="K10810" s="6" t="n">
        <v>1</v>
      </c>
      <c r="L10810" s="35" t="n">
        <v>2.95</v>
      </c>
      <c r="M10810" s="6" t="str">
        <f aca="false">IF(I10810&lt;=0,"Below 0%",IF(I10810&lt;=0.05,"0-5%",IF(I10810&lt;=0.1,"5-10%",IF(I10810&lt;=0.2,"10-20%",IF(I10810&lt;=0.4,"20-40%","Above 40%")))))</f>
        <v>Below 0%</v>
      </c>
      <c r="N10810" s="6" t="str">
        <f aca="false">IF(AND(H10810&gt;=Summary!$B$25,I10810&gt;=Summary!$B$26,I10810&lt;=Summary!$B$27,J10810&gt;=Summary!$B$28,J10810&lt;=Summary!$B$29,F10810*J10810&gt;1),"Yes","No")</f>
        <v>No</v>
      </c>
    </row>
    <row r="10811" customFormat="false" ht="15" hidden="false" customHeight="false" outlineLevel="0" collapsed="false">
      <c r="A10811" s="6" t="s">
        <v>157</v>
      </c>
      <c r="B10811" s="45" t="n">
        <v>44961</v>
      </c>
      <c r="C10811" s="6" t="s">
        <v>206</v>
      </c>
      <c r="D10811" s="6" t="s">
        <v>179</v>
      </c>
      <c r="E10811" s="6" t="s">
        <v>187</v>
      </c>
      <c r="F10811" s="34" t="n">
        <v>0.554902732372284</v>
      </c>
      <c r="G10811" s="34" t="n">
        <v>0.509966901425976</v>
      </c>
      <c r="H10811" s="34" t="n">
        <v>0.0449358309463078</v>
      </c>
      <c r="I10811" s="34" t="n">
        <v>0.0881151910460418</v>
      </c>
      <c r="J10811" s="35" t="n">
        <v>1.94</v>
      </c>
      <c r="K10811" s="6" t="n">
        <v>1</v>
      </c>
      <c r="L10811" s="35" t="n">
        <v>0.94</v>
      </c>
      <c r="M10811" s="6" t="str">
        <f aca="false">IF(I10811&lt;=0,"Below 0%",IF(I10811&lt;=0.05,"0-5%",IF(I10811&lt;=0.1,"5-10%",IF(I10811&lt;=0.2,"10-20%",IF(I10811&lt;=0.4,"20-40%","Above 40%")))))</f>
        <v>5-10%</v>
      </c>
      <c r="N10811" s="6" t="str">
        <f aca="false">IF(AND(H10811&gt;=Summary!$B$25,I10811&gt;=Summary!$B$26,I10811&lt;=Summary!$B$27,J10811&gt;=Summary!$B$28,J10811&lt;=Summary!$B$29,F10811*J10811&gt;1),"Yes","No")</f>
        <v>No</v>
      </c>
    </row>
    <row r="10812" customFormat="false" ht="15" hidden="false" customHeight="false" outlineLevel="0" collapsed="false">
      <c r="A10812" s="6" t="s">
        <v>157</v>
      </c>
      <c r="B10812" s="45" t="n">
        <v>44961</v>
      </c>
      <c r="C10812" s="6" t="s">
        <v>206</v>
      </c>
      <c r="D10812" s="6" t="s">
        <v>179</v>
      </c>
      <c r="E10812" s="6" t="s">
        <v>174</v>
      </c>
      <c r="F10812" s="34" t="n">
        <v>0.256722807884216</v>
      </c>
      <c r="G10812" s="34" t="n">
        <v>0.263121220416594</v>
      </c>
      <c r="H10812" s="34" t="n">
        <v>-0.00639841253237772</v>
      </c>
      <c r="I10812" s="34" t="n">
        <v>-0.0243173565486176</v>
      </c>
      <c r="J10812" s="35" t="n">
        <v>3.76</v>
      </c>
      <c r="K10812" s="6" t="n">
        <v>0</v>
      </c>
      <c r="L10812" s="35" t="n">
        <v>-1</v>
      </c>
      <c r="M10812" s="6" t="str">
        <f aca="false">IF(I10812&lt;=0,"Below 0%",IF(I10812&lt;=0.05,"0-5%",IF(I10812&lt;=0.1,"5-10%",IF(I10812&lt;=0.2,"10-20%",IF(I10812&lt;=0.4,"20-40%","Above 40%")))))</f>
        <v>Below 0%</v>
      </c>
      <c r="N10812" s="6" t="str">
        <f aca="false">IF(AND(H10812&gt;=Summary!$B$25,I10812&gt;=Summary!$B$26,I10812&lt;=Summary!$B$27,J10812&gt;=Summary!$B$28,J10812&lt;=Summary!$B$29,F10812*J10812&gt;1),"Yes","No")</f>
        <v>No</v>
      </c>
    </row>
    <row r="10813" customFormat="false" ht="15" hidden="false" customHeight="false" outlineLevel="0" collapsed="false">
      <c r="A10813" s="6" t="s">
        <v>157</v>
      </c>
      <c r="B10813" s="45" t="n">
        <v>44961</v>
      </c>
      <c r="C10813" s="6" t="s">
        <v>206</v>
      </c>
      <c r="D10813" s="6" t="s">
        <v>179</v>
      </c>
      <c r="E10813" s="6" t="s">
        <v>177</v>
      </c>
      <c r="F10813" s="34" t="n">
        <v>0.188374474644661</v>
      </c>
      <c r="G10813" s="34" t="n">
        <v>0.22691187815743</v>
      </c>
      <c r="H10813" s="34" t="n">
        <v>-0.0385374035127688</v>
      </c>
      <c r="I10813" s="34" t="n">
        <v>-0.169834227391269</v>
      </c>
      <c r="J10813" s="35" t="n">
        <v>4.36</v>
      </c>
      <c r="K10813" s="6" t="n">
        <v>0</v>
      </c>
      <c r="L10813" s="35" t="n">
        <v>-1</v>
      </c>
      <c r="M10813" s="6" t="str">
        <f aca="false">IF(I10813&lt;=0,"Below 0%",IF(I10813&lt;=0.05,"0-5%",IF(I10813&lt;=0.1,"5-10%",IF(I10813&lt;=0.2,"10-20%",IF(I10813&lt;=0.4,"20-40%","Above 40%")))))</f>
        <v>Below 0%</v>
      </c>
      <c r="N10813" s="6" t="str">
        <f aca="false">IF(AND(H10813&gt;=Summary!$B$25,I10813&gt;=Summary!$B$26,I10813&lt;=Summary!$B$27,J10813&gt;=Summary!$B$28,J10813&lt;=Summary!$B$29,F10813*J10813&gt;1),"Yes","No")</f>
        <v>No</v>
      </c>
    </row>
    <row r="10814" customFormat="false" ht="15" hidden="false" customHeight="false" outlineLevel="0" collapsed="false">
      <c r="A10814" s="6" t="s">
        <v>157</v>
      </c>
      <c r="B10814" s="45" t="n">
        <v>44961</v>
      </c>
      <c r="C10814" s="6" t="s">
        <v>201</v>
      </c>
      <c r="D10814" s="6" t="s">
        <v>199</v>
      </c>
      <c r="E10814" s="6" t="s">
        <v>187</v>
      </c>
      <c r="F10814" s="34" t="n">
        <v>0.705716192722321</v>
      </c>
      <c r="G10814" s="34" t="n">
        <v>0.719989527425056</v>
      </c>
      <c r="H10814" s="34" t="n">
        <v>-0.0142733347027352</v>
      </c>
      <c r="I10814" s="34" t="n">
        <v>-0.019824364326217</v>
      </c>
      <c r="J10814" s="35" t="n">
        <v>1.38</v>
      </c>
      <c r="K10814" s="6" t="n">
        <v>1</v>
      </c>
      <c r="L10814" s="35" t="n">
        <v>0.38</v>
      </c>
      <c r="M10814" s="6" t="str">
        <f aca="false">IF(I10814&lt;=0,"Below 0%",IF(I10814&lt;=0.05,"0-5%",IF(I10814&lt;=0.1,"5-10%",IF(I10814&lt;=0.2,"10-20%",IF(I10814&lt;=0.4,"20-40%","Above 40%")))))</f>
        <v>Below 0%</v>
      </c>
      <c r="N10814" s="6" t="str">
        <f aca="false">IF(AND(H10814&gt;=Summary!$B$25,I10814&gt;=Summary!$B$26,I10814&lt;=Summary!$B$27,J10814&gt;=Summary!$B$28,J10814&lt;=Summary!$B$29,F10814*J10814&gt;1),"Yes","No")</f>
        <v>No</v>
      </c>
    </row>
    <row r="10815" customFormat="false" ht="15" hidden="false" customHeight="false" outlineLevel="0" collapsed="false">
      <c r="A10815" s="6" t="s">
        <v>157</v>
      </c>
      <c r="B10815" s="45" t="n">
        <v>44961</v>
      </c>
      <c r="C10815" s="6" t="s">
        <v>201</v>
      </c>
      <c r="D10815" s="6" t="s">
        <v>199</v>
      </c>
      <c r="E10815" s="6" t="s">
        <v>174</v>
      </c>
      <c r="F10815" s="34" t="n">
        <v>0.154184743762016</v>
      </c>
      <c r="G10815" s="34" t="n">
        <v>0.180651917790287</v>
      </c>
      <c r="H10815" s="34" t="n">
        <v>-0.0264671740282704</v>
      </c>
      <c r="I10815" s="34" t="n">
        <v>-0.146509233624607</v>
      </c>
      <c r="J10815" s="35" t="n">
        <v>5.5</v>
      </c>
      <c r="K10815" s="6" t="n">
        <v>0</v>
      </c>
      <c r="L10815" s="35" t="n">
        <v>-1</v>
      </c>
      <c r="M10815" s="6" t="str">
        <f aca="false">IF(I10815&lt;=0,"Below 0%",IF(I10815&lt;=0.05,"0-5%",IF(I10815&lt;=0.1,"5-10%",IF(I10815&lt;=0.2,"10-20%",IF(I10815&lt;=0.4,"20-40%","Above 40%")))))</f>
        <v>Below 0%</v>
      </c>
      <c r="N10815" s="6" t="str">
        <f aca="false">IF(AND(H10815&gt;=Summary!$B$25,I10815&gt;=Summary!$B$26,I10815&lt;=Summary!$B$27,J10815&gt;=Summary!$B$28,J10815&lt;=Summary!$B$29,F10815*J10815&gt;1),"Yes","No")</f>
        <v>No</v>
      </c>
    </row>
    <row r="10816" customFormat="false" ht="15" hidden="false" customHeight="false" outlineLevel="0" collapsed="false">
      <c r="A10816" s="6" t="s">
        <v>157</v>
      </c>
      <c r="B10816" s="45" t="n">
        <v>44961</v>
      </c>
      <c r="C10816" s="6" t="s">
        <v>201</v>
      </c>
      <c r="D10816" s="6" t="s">
        <v>199</v>
      </c>
      <c r="E10816" s="6" t="s">
        <v>177</v>
      </c>
      <c r="F10816" s="34" t="n">
        <v>0.140099063515663</v>
      </c>
      <c r="G10816" s="34" t="n">
        <v>0.0993585547846577</v>
      </c>
      <c r="H10816" s="34" t="n">
        <v>0.0407405087310055</v>
      </c>
      <c r="I10816" s="34" t="n">
        <v>0.410035238730107</v>
      </c>
      <c r="J10816" s="35" t="n">
        <v>10</v>
      </c>
      <c r="K10816" s="6" t="n">
        <v>0</v>
      </c>
      <c r="L10816" s="35" t="n">
        <v>-1</v>
      </c>
      <c r="M10816" s="6" t="str">
        <f aca="false">IF(I10816&lt;=0,"Below 0%",IF(I10816&lt;=0.05,"0-5%",IF(I10816&lt;=0.1,"5-10%",IF(I10816&lt;=0.2,"10-20%",IF(I10816&lt;=0.4,"20-40%","Above 40%")))))</f>
        <v>Above 40%</v>
      </c>
      <c r="N10816" s="6" t="str">
        <f aca="false">IF(AND(H10816&gt;=Summary!$B$25,I10816&gt;=Summary!$B$26,I10816&lt;=Summary!$B$27,J10816&gt;=Summary!$B$28,J10816&lt;=Summary!$B$29,F10816*J10816&gt;1),"Yes","No")</f>
        <v>No</v>
      </c>
    </row>
    <row r="10817" customFormat="false" ht="15" hidden="false" customHeight="false" outlineLevel="0" collapsed="false">
      <c r="A10817" s="6" t="s">
        <v>157</v>
      </c>
      <c r="B10817" s="45" t="n">
        <v>44961</v>
      </c>
      <c r="C10817" s="6" t="s">
        <v>173</v>
      </c>
      <c r="D10817" s="6" t="s">
        <v>185</v>
      </c>
      <c r="E10817" s="6" t="s">
        <v>187</v>
      </c>
      <c r="F10817" s="34" t="n">
        <v>0.144721195101738</v>
      </c>
      <c r="G10817" s="34" t="n">
        <v>0.11179903929929</v>
      </c>
      <c r="H10817" s="34" t="n">
        <v>0.0329221558024481</v>
      </c>
      <c r="I10817" s="34" t="n">
        <v>0.294476195938628</v>
      </c>
      <c r="J10817" s="35" t="n">
        <v>8.93</v>
      </c>
      <c r="K10817" s="6" t="n">
        <v>1</v>
      </c>
      <c r="L10817" s="35" t="n">
        <v>7.93</v>
      </c>
      <c r="M10817" s="6" t="str">
        <f aca="false">IF(I10817&lt;=0,"Below 0%",IF(I10817&lt;=0.05,"0-5%",IF(I10817&lt;=0.1,"5-10%",IF(I10817&lt;=0.2,"10-20%",IF(I10817&lt;=0.4,"20-40%","Above 40%")))))</f>
        <v>20-40%</v>
      </c>
      <c r="N10817" s="6" t="str">
        <f aca="false">IF(AND(H10817&gt;=Summary!$B$25,I10817&gt;=Summary!$B$26,I10817&lt;=Summary!$B$27,J10817&gt;=Summary!$B$28,J10817&lt;=Summary!$B$29,F10817*J10817&gt;1),"Yes","No")</f>
        <v>No</v>
      </c>
    </row>
    <row r="10818" customFormat="false" ht="15" hidden="false" customHeight="false" outlineLevel="0" collapsed="false">
      <c r="A10818" s="6" t="s">
        <v>157</v>
      </c>
      <c r="B10818" s="45" t="n">
        <v>44961</v>
      </c>
      <c r="C10818" s="6" t="s">
        <v>173</v>
      </c>
      <c r="D10818" s="6" t="s">
        <v>185</v>
      </c>
      <c r="E10818" s="6" t="s">
        <v>174</v>
      </c>
      <c r="F10818" s="34" t="n">
        <v>0.135152131319046</v>
      </c>
      <c r="G10818" s="34" t="n">
        <v>0.199673084188532</v>
      </c>
      <c r="H10818" s="34" t="n">
        <v>-0.0645209528694857</v>
      </c>
      <c r="I10818" s="34" t="n">
        <v>-0.323132950701382</v>
      </c>
      <c r="J10818" s="35" t="n">
        <v>5</v>
      </c>
      <c r="K10818" s="6" t="n">
        <v>0</v>
      </c>
      <c r="L10818" s="35" t="n">
        <v>-1</v>
      </c>
      <c r="M10818" s="6" t="str">
        <f aca="false">IF(I10818&lt;=0,"Below 0%",IF(I10818&lt;=0.05,"0-5%",IF(I10818&lt;=0.1,"5-10%",IF(I10818&lt;=0.2,"10-20%",IF(I10818&lt;=0.4,"20-40%","Above 40%")))))</f>
        <v>Below 0%</v>
      </c>
      <c r="N10818" s="6" t="str">
        <f aca="false">IF(AND(H10818&gt;=Summary!$B$25,I10818&gt;=Summary!$B$26,I10818&lt;=Summary!$B$27,J10818&gt;=Summary!$B$28,J10818&lt;=Summary!$B$29,F10818*J10818&gt;1),"Yes","No")</f>
        <v>No</v>
      </c>
    </row>
    <row r="10819" customFormat="false" ht="15" hidden="false" customHeight="false" outlineLevel="0" collapsed="false">
      <c r="A10819" s="6" t="s">
        <v>157</v>
      </c>
      <c r="B10819" s="45" t="n">
        <v>44961</v>
      </c>
      <c r="C10819" s="6" t="s">
        <v>173</v>
      </c>
      <c r="D10819" s="6" t="s">
        <v>185</v>
      </c>
      <c r="E10819" s="6" t="s">
        <v>177</v>
      </c>
      <c r="F10819" s="34" t="n">
        <v>0.720126688480377</v>
      </c>
      <c r="G10819" s="34" t="n">
        <v>0.688527876512178</v>
      </c>
      <c r="H10819" s="34" t="n">
        <v>0.0315988119681989</v>
      </c>
      <c r="I10819" s="34" t="n">
        <v>0.045893293570431</v>
      </c>
      <c r="J10819" s="35" t="n">
        <v>1.45</v>
      </c>
      <c r="K10819" s="6" t="n">
        <v>0</v>
      </c>
      <c r="L10819" s="35" t="n">
        <v>-1</v>
      </c>
      <c r="M10819" s="6" t="str">
        <f aca="false">IF(I10819&lt;=0,"Below 0%",IF(I10819&lt;=0.05,"0-5%",IF(I10819&lt;=0.1,"5-10%",IF(I10819&lt;=0.2,"10-20%",IF(I10819&lt;=0.4,"20-40%","Above 40%")))))</f>
        <v>0-5%</v>
      </c>
      <c r="N10819" s="6" t="str">
        <f aca="false">IF(AND(H10819&gt;=Summary!$B$25,I10819&gt;=Summary!$B$26,I10819&lt;=Summary!$B$27,J10819&gt;=Summary!$B$28,J10819&lt;=Summary!$B$29,F10819*J10819&gt;1),"Yes","No")</f>
        <v>No</v>
      </c>
    </row>
    <row r="10820" customFormat="false" ht="15" hidden="false" customHeight="false" outlineLevel="0" collapsed="false">
      <c r="A10820" s="6" t="s">
        <v>157</v>
      </c>
      <c r="B10820" s="45" t="n">
        <v>44961</v>
      </c>
      <c r="C10820" s="6" t="s">
        <v>176</v>
      </c>
      <c r="D10820" s="6" t="s">
        <v>180</v>
      </c>
      <c r="E10820" s="6" t="s">
        <v>187</v>
      </c>
      <c r="F10820" s="34" t="n">
        <v>0.662630140781403</v>
      </c>
      <c r="G10820" s="34" t="n">
        <v>0.69060773480663</v>
      </c>
      <c r="H10820" s="34" t="n">
        <v>-0.0279775940252273</v>
      </c>
      <c r="I10820" s="34" t="n">
        <v>-0.0405115561485291</v>
      </c>
      <c r="J10820" s="35" t="n">
        <v>1.44</v>
      </c>
      <c r="K10820" s="6" t="n">
        <v>1</v>
      </c>
      <c r="L10820" s="35" t="n">
        <v>0.44</v>
      </c>
      <c r="M10820" s="6" t="str">
        <f aca="false">IF(I10820&lt;=0,"Below 0%",IF(I10820&lt;=0.05,"0-5%",IF(I10820&lt;=0.1,"5-10%",IF(I10820&lt;=0.2,"10-20%",IF(I10820&lt;=0.4,"20-40%","Above 40%")))))</f>
        <v>Below 0%</v>
      </c>
      <c r="N10820" s="6" t="str">
        <f aca="false">IF(AND(H10820&gt;=Summary!$B$25,I10820&gt;=Summary!$B$26,I10820&lt;=Summary!$B$27,J10820&gt;=Summary!$B$28,J10820&lt;=Summary!$B$29,F10820*J10820&gt;1),"Yes","No")</f>
        <v>No</v>
      </c>
    </row>
    <row r="10821" customFormat="false" ht="15" hidden="false" customHeight="false" outlineLevel="0" collapsed="false">
      <c r="A10821" s="6" t="s">
        <v>157</v>
      </c>
      <c r="B10821" s="45" t="n">
        <v>44961</v>
      </c>
      <c r="C10821" s="6" t="s">
        <v>176</v>
      </c>
      <c r="D10821" s="6" t="s">
        <v>180</v>
      </c>
      <c r="E10821" s="6" t="s">
        <v>174</v>
      </c>
      <c r="F10821" s="34" t="n">
        <v>0.225496888160706</v>
      </c>
      <c r="G10821" s="34" t="n">
        <v>0.198895027624309</v>
      </c>
      <c r="H10821" s="34" t="n">
        <v>0.0266018605363962</v>
      </c>
      <c r="I10821" s="34" t="n">
        <v>0.133748243252436</v>
      </c>
      <c r="J10821" s="35" t="n">
        <v>5</v>
      </c>
      <c r="K10821" s="6" t="n">
        <v>0</v>
      </c>
      <c r="L10821" s="35" t="n">
        <v>-1</v>
      </c>
      <c r="M10821" s="6" t="str">
        <f aca="false">IF(I10821&lt;=0,"Below 0%",IF(I10821&lt;=0.05,"0-5%",IF(I10821&lt;=0.1,"5-10%",IF(I10821&lt;=0.2,"10-20%",IF(I10821&lt;=0.4,"20-40%","Above 40%")))))</f>
        <v>10-20%</v>
      </c>
      <c r="N10821" s="6" t="str">
        <f aca="false">IF(AND(H10821&gt;=Summary!$B$25,I10821&gt;=Summary!$B$26,I10821&lt;=Summary!$B$27,J10821&gt;=Summary!$B$28,J10821&lt;=Summary!$B$29,F10821*J10821&gt;1),"Yes","No")</f>
        <v>No</v>
      </c>
    </row>
    <row r="10822" customFormat="false" ht="15" hidden="false" customHeight="false" outlineLevel="0" collapsed="false">
      <c r="A10822" s="6" t="s">
        <v>157</v>
      </c>
      <c r="B10822" s="45" t="n">
        <v>44961</v>
      </c>
      <c r="C10822" s="6" t="s">
        <v>176</v>
      </c>
      <c r="D10822" s="6" t="s">
        <v>180</v>
      </c>
      <c r="E10822" s="6" t="s">
        <v>177</v>
      </c>
      <c r="F10822" s="34" t="n">
        <v>0.111872993409634</v>
      </c>
      <c r="G10822" s="34" t="n">
        <v>0.110497237569061</v>
      </c>
      <c r="H10822" s="34" t="n">
        <v>0.00137575584057287</v>
      </c>
      <c r="I10822" s="34" t="n">
        <v>0.0124505903571845</v>
      </c>
      <c r="J10822" s="35" t="n">
        <v>9</v>
      </c>
      <c r="K10822" s="6" t="n">
        <v>0</v>
      </c>
      <c r="L10822" s="35" t="n">
        <v>-1</v>
      </c>
      <c r="M10822" s="6" t="str">
        <f aca="false">IF(I10822&lt;=0,"Below 0%",IF(I10822&lt;=0.05,"0-5%",IF(I10822&lt;=0.1,"5-10%",IF(I10822&lt;=0.2,"10-20%",IF(I10822&lt;=0.4,"20-40%","Above 40%")))))</f>
        <v>0-5%</v>
      </c>
      <c r="N10822" s="6" t="str">
        <f aca="false">IF(AND(H10822&gt;=Summary!$B$25,I10822&gt;=Summary!$B$26,I10822&lt;=Summary!$B$27,J10822&gt;=Summary!$B$28,J10822&lt;=Summary!$B$29,F10822*J10822&gt;1),"Yes","No")</f>
        <v>No</v>
      </c>
    </row>
    <row r="10823" customFormat="false" ht="15" hidden="false" customHeight="false" outlineLevel="0" collapsed="false">
      <c r="A10823" s="6" t="s">
        <v>157</v>
      </c>
      <c r="B10823" s="45" t="n">
        <v>44961</v>
      </c>
      <c r="C10823" s="6" t="s">
        <v>188</v>
      </c>
      <c r="D10823" s="6" t="s">
        <v>189</v>
      </c>
      <c r="E10823" s="6" t="s">
        <v>187</v>
      </c>
      <c r="F10823" s="34" t="n">
        <v>0.664558291435242</v>
      </c>
      <c r="G10823" s="34" t="n">
        <v>0.603760761214318</v>
      </c>
      <c r="H10823" s="34" t="n">
        <v>0.0607975302209236</v>
      </c>
      <c r="I10823" s="34" t="n">
        <v>0.100698048178295</v>
      </c>
      <c r="J10823" s="35" t="n">
        <v>1.65</v>
      </c>
      <c r="K10823" s="6" t="n">
        <v>0</v>
      </c>
      <c r="L10823" s="35" t="n">
        <v>-1</v>
      </c>
      <c r="M10823" s="6" t="str">
        <f aca="false">IF(I10823&lt;=0,"Below 0%",IF(I10823&lt;=0.05,"0-5%",IF(I10823&lt;=0.1,"5-10%",IF(I10823&lt;=0.2,"10-20%",IF(I10823&lt;=0.4,"20-40%","Above 40%")))))</f>
        <v>10-20%</v>
      </c>
      <c r="N10823" s="6" t="str">
        <f aca="false">IF(AND(H10823&gt;=Summary!$B$25,I10823&gt;=Summary!$B$26,I10823&lt;=Summary!$B$27,J10823&gt;=Summary!$B$28,J10823&lt;=Summary!$B$29,F10823*J10823&gt;1),"Yes","No")</f>
        <v>No</v>
      </c>
    </row>
    <row r="10824" customFormat="false" ht="15" hidden="false" customHeight="false" outlineLevel="0" collapsed="false">
      <c r="A10824" s="6" t="s">
        <v>157</v>
      </c>
      <c r="B10824" s="45" t="n">
        <v>44961</v>
      </c>
      <c r="C10824" s="6" t="s">
        <v>188</v>
      </c>
      <c r="D10824" s="6" t="s">
        <v>189</v>
      </c>
      <c r="E10824" s="6" t="s">
        <v>174</v>
      </c>
      <c r="F10824" s="34" t="n">
        <v>0.187952920794487</v>
      </c>
      <c r="G10824" s="34" t="n">
        <v>0.242976891708201</v>
      </c>
      <c r="H10824" s="34" t="n">
        <v>-0.0550239709137142</v>
      </c>
      <c r="I10824" s="34" t="n">
        <v>-0.226457629476116</v>
      </c>
      <c r="J10824" s="35" t="n">
        <v>4.1</v>
      </c>
      <c r="K10824" s="6" t="n">
        <v>1</v>
      </c>
      <c r="L10824" s="35" t="n">
        <v>3.1</v>
      </c>
      <c r="M10824" s="6" t="str">
        <f aca="false">IF(I10824&lt;=0,"Below 0%",IF(I10824&lt;=0.05,"0-5%",IF(I10824&lt;=0.1,"5-10%",IF(I10824&lt;=0.2,"10-20%",IF(I10824&lt;=0.4,"20-40%","Above 40%")))))</f>
        <v>Below 0%</v>
      </c>
      <c r="N10824" s="6" t="str">
        <f aca="false">IF(AND(H10824&gt;=Summary!$B$25,I10824&gt;=Summary!$B$26,I10824&lt;=Summary!$B$27,J10824&gt;=Summary!$B$28,J10824&lt;=Summary!$B$29,F10824*J10824&gt;1),"Yes","No")</f>
        <v>No</v>
      </c>
    </row>
    <row r="10825" customFormat="false" ht="15" hidden="false" customHeight="false" outlineLevel="0" collapsed="false">
      <c r="A10825" s="6" t="s">
        <v>157</v>
      </c>
      <c r="B10825" s="45" t="n">
        <v>44961</v>
      </c>
      <c r="C10825" s="6" t="s">
        <v>188</v>
      </c>
      <c r="D10825" s="6" t="s">
        <v>189</v>
      </c>
      <c r="E10825" s="6" t="s">
        <v>177</v>
      </c>
      <c r="F10825" s="34" t="n">
        <v>0.147488832473755</v>
      </c>
      <c r="G10825" s="34" t="n">
        <v>0.153262347077481</v>
      </c>
      <c r="H10825" s="34" t="n">
        <v>-0.00577351460372585</v>
      </c>
      <c r="I10825" s="34" t="n">
        <v>-0.0376707959509918</v>
      </c>
      <c r="J10825" s="35" t="n">
        <v>6.5</v>
      </c>
      <c r="K10825" s="6" t="n">
        <v>0</v>
      </c>
      <c r="L10825" s="35" t="n">
        <v>-1</v>
      </c>
      <c r="M10825" s="6" t="str">
        <f aca="false">IF(I10825&lt;=0,"Below 0%",IF(I10825&lt;=0.05,"0-5%",IF(I10825&lt;=0.1,"5-10%",IF(I10825&lt;=0.2,"10-20%",IF(I10825&lt;=0.4,"20-40%","Above 40%")))))</f>
        <v>Below 0%</v>
      </c>
      <c r="N10825" s="6" t="str">
        <f aca="false">IF(AND(H10825&gt;=Summary!$B$25,I10825&gt;=Summary!$B$26,I10825&lt;=Summary!$B$27,J10825&gt;=Summary!$B$28,J10825&lt;=Summary!$B$29,F10825*J10825&gt;1),"Yes","No")</f>
        <v>No</v>
      </c>
    </row>
    <row r="10826" customFormat="false" ht="15" hidden="false" customHeight="false" outlineLevel="0" collapsed="false">
      <c r="A10826" s="6" t="s">
        <v>157</v>
      </c>
      <c r="B10826" s="45" t="n">
        <v>44961</v>
      </c>
      <c r="C10826" s="6" t="s">
        <v>203</v>
      </c>
      <c r="D10826" s="6" t="s">
        <v>183</v>
      </c>
      <c r="E10826" s="6" t="s">
        <v>187</v>
      </c>
      <c r="F10826" s="34" t="n">
        <v>0.176212027668953</v>
      </c>
      <c r="G10826" s="34" t="n">
        <v>0.237423090843286</v>
      </c>
      <c r="H10826" s="34" t="n">
        <v>-0.0612110631743333</v>
      </c>
      <c r="I10826" s="34" t="n">
        <v>-0.25781427980287</v>
      </c>
      <c r="J10826" s="35" t="n">
        <v>4.2</v>
      </c>
      <c r="K10826" s="6" t="n">
        <v>1</v>
      </c>
      <c r="L10826" s="35" t="n">
        <v>3.2</v>
      </c>
      <c r="M10826" s="6" t="str">
        <f aca="false">IF(I10826&lt;=0,"Below 0%",IF(I10826&lt;=0.05,"0-5%",IF(I10826&lt;=0.1,"5-10%",IF(I10826&lt;=0.2,"10-20%",IF(I10826&lt;=0.4,"20-40%","Above 40%")))))</f>
        <v>Below 0%</v>
      </c>
      <c r="N10826" s="6" t="str">
        <f aca="false">IF(AND(H10826&gt;=Summary!$B$25,I10826&gt;=Summary!$B$26,I10826&lt;=Summary!$B$27,J10826&gt;=Summary!$B$28,J10826&lt;=Summary!$B$29,F10826*J10826&gt;1),"Yes","No")</f>
        <v>No</v>
      </c>
    </row>
    <row r="10827" customFormat="false" ht="15" hidden="false" customHeight="false" outlineLevel="0" collapsed="false">
      <c r="A10827" s="6" t="s">
        <v>157</v>
      </c>
      <c r="B10827" s="45" t="n">
        <v>44961</v>
      </c>
      <c r="C10827" s="6" t="s">
        <v>203</v>
      </c>
      <c r="D10827" s="6" t="s">
        <v>183</v>
      </c>
      <c r="E10827" s="6" t="s">
        <v>174</v>
      </c>
      <c r="F10827" s="34" t="n">
        <v>0.174622893333435</v>
      </c>
      <c r="G10827" s="34" t="n">
        <v>0.243213897937025</v>
      </c>
      <c r="H10827" s="34" t="n">
        <v>-0.0685910046035899</v>
      </c>
      <c r="I10827" s="34" t="n">
        <v>-0.282019264463868</v>
      </c>
      <c r="J10827" s="35" t="n">
        <v>4.1</v>
      </c>
      <c r="K10827" s="6" t="n">
        <v>0</v>
      </c>
      <c r="L10827" s="35" t="n">
        <v>-1</v>
      </c>
      <c r="M10827" s="6" t="str">
        <f aca="false">IF(I10827&lt;=0,"Below 0%",IF(I10827&lt;=0.05,"0-5%",IF(I10827&lt;=0.1,"5-10%",IF(I10827&lt;=0.2,"10-20%",IF(I10827&lt;=0.4,"20-40%","Above 40%")))))</f>
        <v>Below 0%</v>
      </c>
      <c r="N10827" s="6" t="str">
        <f aca="false">IF(AND(H10827&gt;=Summary!$B$25,I10827&gt;=Summary!$B$26,I10827&lt;=Summary!$B$27,J10827&gt;=Summary!$B$28,J10827&lt;=Summary!$B$29,F10827*J10827&gt;1),"Yes","No")</f>
        <v>No</v>
      </c>
    </row>
    <row r="10828" customFormat="false" ht="15" hidden="false" customHeight="false" outlineLevel="0" collapsed="false">
      <c r="A10828" s="6" t="s">
        <v>157</v>
      </c>
      <c r="B10828" s="45" t="n">
        <v>44961</v>
      </c>
      <c r="C10828" s="6" t="s">
        <v>203</v>
      </c>
      <c r="D10828" s="6" t="s">
        <v>183</v>
      </c>
      <c r="E10828" s="6" t="s">
        <v>177</v>
      </c>
      <c r="F10828" s="34" t="n">
        <v>0.649165093898773</v>
      </c>
      <c r="G10828" s="34" t="n">
        <v>0.519363011219689</v>
      </c>
      <c r="H10828" s="34" t="n">
        <v>0.129802082679084</v>
      </c>
      <c r="I10828" s="34" t="n">
        <v>0.249925543165373</v>
      </c>
      <c r="J10828" s="35" t="n">
        <v>1.92</v>
      </c>
      <c r="K10828" s="6" t="n">
        <v>0</v>
      </c>
      <c r="L10828" s="35" t="n">
        <v>-1</v>
      </c>
      <c r="M10828" s="6" t="str">
        <f aca="false">IF(I10828&lt;=0,"Below 0%",IF(I10828&lt;=0.05,"0-5%",IF(I10828&lt;=0.1,"5-10%",IF(I10828&lt;=0.2,"10-20%",IF(I10828&lt;=0.4,"20-40%","Above 40%")))))</f>
        <v>20-40%</v>
      </c>
      <c r="N10828" s="6" t="str">
        <f aca="false">IF(AND(H10828&gt;=Summary!$B$25,I10828&gt;=Summary!$B$26,I10828&lt;=Summary!$B$27,J10828&gt;=Summary!$B$28,J10828&lt;=Summary!$B$29,F10828*J10828&gt;1),"Yes","No")</f>
        <v>Yes</v>
      </c>
    </row>
    <row r="10829" customFormat="false" ht="15" hidden="false" customHeight="false" outlineLevel="0" collapsed="false">
      <c r="A10829" s="6" t="s">
        <v>157</v>
      </c>
      <c r="B10829" s="45" t="n">
        <v>44962</v>
      </c>
      <c r="C10829" s="6" t="s">
        <v>207</v>
      </c>
      <c r="D10829" s="6" t="s">
        <v>205</v>
      </c>
      <c r="E10829" s="6" t="s">
        <v>187</v>
      </c>
      <c r="F10829" s="34" t="n">
        <v>0.389287829399109</v>
      </c>
      <c r="G10829" s="34" t="n">
        <v>0.36567592633485</v>
      </c>
      <c r="H10829" s="34" t="n">
        <v>0.0236119030642593</v>
      </c>
      <c r="I10829" s="34" t="n">
        <v>0.0645705701792299</v>
      </c>
      <c r="J10829" s="35" t="n">
        <v>2.71</v>
      </c>
      <c r="K10829" s="6" t="n">
        <v>1</v>
      </c>
      <c r="L10829" s="35" t="n">
        <v>1.71</v>
      </c>
      <c r="M10829" s="6" t="str">
        <f aca="false">IF(I10829&lt;=0,"Below 0%",IF(I10829&lt;=0.05,"0-5%",IF(I10829&lt;=0.1,"5-10%",IF(I10829&lt;=0.2,"10-20%",IF(I10829&lt;=0.4,"20-40%","Above 40%")))))</f>
        <v>5-10%</v>
      </c>
      <c r="N10829" s="6" t="str">
        <f aca="false">IF(AND(H10829&gt;=Summary!$B$25,I10829&gt;=Summary!$B$26,I10829&lt;=Summary!$B$27,J10829&gt;=Summary!$B$28,J10829&lt;=Summary!$B$29,F10829*J10829&gt;1),"Yes","No")</f>
        <v>No</v>
      </c>
    </row>
    <row r="10830" customFormat="false" ht="15" hidden="false" customHeight="false" outlineLevel="0" collapsed="false">
      <c r="A10830" s="6" t="s">
        <v>157</v>
      </c>
      <c r="B10830" s="45" t="n">
        <v>44962</v>
      </c>
      <c r="C10830" s="6" t="s">
        <v>207</v>
      </c>
      <c r="D10830" s="6" t="s">
        <v>205</v>
      </c>
      <c r="E10830" s="6" t="s">
        <v>174</v>
      </c>
      <c r="F10830" s="34" t="n">
        <v>0.274699330329895</v>
      </c>
      <c r="G10830" s="34" t="n">
        <v>0.275272711213179</v>
      </c>
      <c r="H10830" s="34" t="n">
        <v>-0.000573380883283459</v>
      </c>
      <c r="I10830" s="34" t="n">
        <v>-0.00208295577413564</v>
      </c>
      <c r="J10830" s="35" t="n">
        <v>3.6</v>
      </c>
      <c r="K10830" s="6" t="n">
        <v>0</v>
      </c>
      <c r="L10830" s="35" t="n">
        <v>-1</v>
      </c>
      <c r="M10830" s="6" t="str">
        <f aca="false">IF(I10830&lt;=0,"Below 0%",IF(I10830&lt;=0.05,"0-5%",IF(I10830&lt;=0.1,"5-10%",IF(I10830&lt;=0.2,"10-20%",IF(I10830&lt;=0.4,"20-40%","Above 40%")))))</f>
        <v>Below 0%</v>
      </c>
      <c r="N10830" s="6" t="str">
        <f aca="false">IF(AND(H10830&gt;=Summary!$B$25,I10830&gt;=Summary!$B$26,I10830&lt;=Summary!$B$27,J10830&gt;=Summary!$B$28,J10830&lt;=Summary!$B$29,F10830*J10830&gt;1),"Yes","No")</f>
        <v>No</v>
      </c>
    </row>
    <row r="10831" customFormat="false" ht="15" hidden="false" customHeight="false" outlineLevel="0" collapsed="false">
      <c r="A10831" s="6" t="s">
        <v>157</v>
      </c>
      <c r="B10831" s="45" t="n">
        <v>44962</v>
      </c>
      <c r="C10831" s="6" t="s">
        <v>207</v>
      </c>
      <c r="D10831" s="6" t="s">
        <v>205</v>
      </c>
      <c r="E10831" s="6" t="s">
        <v>177</v>
      </c>
      <c r="F10831" s="34" t="n">
        <v>0.336012810468674</v>
      </c>
      <c r="G10831" s="34" t="n">
        <v>0.359051362451972</v>
      </c>
      <c r="H10831" s="34" t="n">
        <v>-0.0230385519832982</v>
      </c>
      <c r="I10831" s="34" t="n">
        <v>-0.0641650593552057</v>
      </c>
      <c r="J10831" s="35" t="n">
        <v>2.76</v>
      </c>
      <c r="K10831" s="6" t="n">
        <v>0</v>
      </c>
      <c r="L10831" s="35" t="n">
        <v>-1</v>
      </c>
      <c r="M10831" s="6" t="str">
        <f aca="false">IF(I10831&lt;=0,"Below 0%",IF(I10831&lt;=0.05,"0-5%",IF(I10831&lt;=0.1,"5-10%",IF(I10831&lt;=0.2,"10-20%",IF(I10831&lt;=0.4,"20-40%","Above 40%")))))</f>
        <v>Below 0%</v>
      </c>
      <c r="N10831" s="6" t="str">
        <f aca="false">IF(AND(H10831&gt;=Summary!$B$25,I10831&gt;=Summary!$B$26,I10831&lt;=Summary!$B$27,J10831&gt;=Summary!$B$28,J10831&lt;=Summary!$B$29,F10831*J10831&gt;1),"Yes","No")</f>
        <v>No</v>
      </c>
    </row>
    <row r="10832" customFormat="false" ht="15" hidden="false" customHeight="false" outlineLevel="0" collapsed="false">
      <c r="A10832" s="6" t="s">
        <v>157</v>
      </c>
      <c r="B10832" s="45" t="n">
        <v>44962</v>
      </c>
      <c r="C10832" s="6" t="s">
        <v>181</v>
      </c>
      <c r="D10832" s="6" t="s">
        <v>194</v>
      </c>
      <c r="E10832" s="6" t="s">
        <v>187</v>
      </c>
      <c r="F10832" s="34" t="n">
        <v>0.273194313049316</v>
      </c>
      <c r="G10832" s="34" t="n">
        <v>0.21484199184386</v>
      </c>
      <c r="H10832" s="34" t="n">
        <v>0.058352321205456</v>
      </c>
      <c r="I10832" s="34" t="n">
        <v>0.271605754092358</v>
      </c>
      <c r="J10832" s="35" t="n">
        <v>4.65</v>
      </c>
      <c r="K10832" s="6" t="n">
        <v>1</v>
      </c>
      <c r="L10832" s="35" t="n">
        <v>3.65</v>
      </c>
      <c r="M10832" s="6" t="str">
        <f aca="false">IF(I10832&lt;=0,"Below 0%",IF(I10832&lt;=0.05,"0-5%",IF(I10832&lt;=0.1,"5-10%",IF(I10832&lt;=0.2,"10-20%",IF(I10832&lt;=0.4,"20-40%","Above 40%")))))</f>
        <v>20-40%</v>
      </c>
      <c r="N10832" s="6" t="str">
        <f aca="false">IF(AND(H10832&gt;=Summary!$B$25,I10832&gt;=Summary!$B$26,I10832&lt;=Summary!$B$27,J10832&gt;=Summary!$B$28,J10832&lt;=Summary!$B$29,F10832*J10832&gt;1),"Yes","No")</f>
        <v>Yes</v>
      </c>
    </row>
    <row r="10833" customFormat="false" ht="15" hidden="false" customHeight="false" outlineLevel="0" collapsed="false">
      <c r="A10833" s="6" t="s">
        <v>157</v>
      </c>
      <c r="B10833" s="45" t="n">
        <v>44962</v>
      </c>
      <c r="C10833" s="6" t="s">
        <v>181</v>
      </c>
      <c r="D10833" s="6" t="s">
        <v>194</v>
      </c>
      <c r="E10833" s="6" t="s">
        <v>174</v>
      </c>
      <c r="F10833" s="34" t="n">
        <v>0.234876379370689</v>
      </c>
      <c r="G10833" s="34" t="n">
        <v>0.227048923198625</v>
      </c>
      <c r="H10833" s="34" t="n">
        <v>0.00782745617206418</v>
      </c>
      <c r="I10833" s="34" t="n">
        <v>0.0344747557565672</v>
      </c>
      <c r="J10833" s="35" t="n">
        <v>4.4</v>
      </c>
      <c r="K10833" s="6" t="n">
        <v>0</v>
      </c>
      <c r="L10833" s="35" t="n">
        <v>-1</v>
      </c>
      <c r="M10833" s="6" t="str">
        <f aca="false">IF(I10833&lt;=0,"Below 0%",IF(I10833&lt;=0.05,"0-5%",IF(I10833&lt;=0.1,"5-10%",IF(I10833&lt;=0.2,"10-20%",IF(I10833&lt;=0.4,"20-40%","Above 40%")))))</f>
        <v>0-5%</v>
      </c>
      <c r="N10833" s="6" t="str">
        <f aca="false">IF(AND(H10833&gt;=Summary!$B$25,I10833&gt;=Summary!$B$26,I10833&lt;=Summary!$B$27,J10833&gt;=Summary!$B$28,J10833&lt;=Summary!$B$29,F10833*J10833&gt;1),"Yes","No")</f>
        <v>No</v>
      </c>
    </row>
    <row r="10834" customFormat="false" ht="15" hidden="false" customHeight="false" outlineLevel="0" collapsed="false">
      <c r="A10834" s="6" t="s">
        <v>157</v>
      </c>
      <c r="B10834" s="45" t="n">
        <v>44962</v>
      </c>
      <c r="C10834" s="6" t="s">
        <v>181</v>
      </c>
      <c r="D10834" s="6" t="s">
        <v>194</v>
      </c>
      <c r="E10834" s="6" t="s">
        <v>177</v>
      </c>
      <c r="F10834" s="34" t="n">
        <v>0.491929262876511</v>
      </c>
      <c r="G10834" s="34" t="n">
        <v>0.558109084957514</v>
      </c>
      <c r="H10834" s="34" t="n">
        <v>-0.0661798220810038</v>
      </c>
      <c r="I10834" s="34" t="n">
        <v>-0.118578650419284</v>
      </c>
      <c r="J10834" s="35" t="n">
        <v>1.79</v>
      </c>
      <c r="K10834" s="6" t="n">
        <v>0</v>
      </c>
      <c r="L10834" s="35" t="n">
        <v>-1</v>
      </c>
      <c r="M10834" s="6" t="str">
        <f aca="false">IF(I10834&lt;=0,"Below 0%",IF(I10834&lt;=0.05,"0-5%",IF(I10834&lt;=0.1,"5-10%",IF(I10834&lt;=0.2,"10-20%",IF(I10834&lt;=0.4,"20-40%","Above 40%")))))</f>
        <v>Below 0%</v>
      </c>
      <c r="N10834" s="6" t="str">
        <f aca="false">IF(AND(H10834&gt;=Summary!$B$25,I10834&gt;=Summary!$B$26,I10834&lt;=Summary!$B$27,J10834&gt;=Summary!$B$28,J10834&lt;=Summary!$B$29,F10834*J10834&gt;1),"Yes","No")</f>
        <v>No</v>
      </c>
    </row>
    <row r="10835" customFormat="false" ht="15" hidden="false" customHeight="false" outlineLevel="0" collapsed="false">
      <c r="A10835" s="6" t="s">
        <v>157</v>
      </c>
      <c r="B10835" s="45" t="n">
        <v>44965</v>
      </c>
      <c r="C10835" s="6" t="s">
        <v>176</v>
      </c>
      <c r="D10835" s="6" t="s">
        <v>205</v>
      </c>
      <c r="E10835" s="6" t="s">
        <v>187</v>
      </c>
      <c r="F10835" s="34" t="n">
        <v>0.604991793632507</v>
      </c>
      <c r="G10835" s="34" t="n">
        <v>0.665945381286375</v>
      </c>
      <c r="H10835" s="34" t="n">
        <v>-0.0609535876538679</v>
      </c>
      <c r="I10835" s="34" t="n">
        <v>-0.0915294097184468</v>
      </c>
      <c r="J10835" s="35" t="n">
        <v>1.48</v>
      </c>
      <c r="K10835" s="6" t="n">
        <v>0</v>
      </c>
      <c r="L10835" s="35" t="n">
        <v>-1</v>
      </c>
      <c r="M10835" s="6" t="str">
        <f aca="false">IF(I10835&lt;=0,"Below 0%",IF(I10835&lt;=0.05,"0-5%",IF(I10835&lt;=0.1,"5-10%",IF(I10835&lt;=0.2,"10-20%",IF(I10835&lt;=0.4,"20-40%","Above 40%")))))</f>
        <v>Below 0%</v>
      </c>
      <c r="N10835" s="6" t="str">
        <f aca="false">IF(AND(H10835&gt;=Summary!$B$25,I10835&gt;=Summary!$B$26,I10835&lt;=Summary!$B$27,J10835&gt;=Summary!$B$28,J10835&lt;=Summary!$B$29,F10835*J10835&gt;1),"Yes","No")</f>
        <v>No</v>
      </c>
    </row>
    <row r="10836" customFormat="false" ht="15" hidden="false" customHeight="false" outlineLevel="0" collapsed="false">
      <c r="A10836" s="6" t="s">
        <v>157</v>
      </c>
      <c r="B10836" s="45" t="n">
        <v>44965</v>
      </c>
      <c r="C10836" s="6" t="s">
        <v>176</v>
      </c>
      <c r="D10836" s="6" t="s">
        <v>205</v>
      </c>
      <c r="E10836" s="6" t="s">
        <v>174</v>
      </c>
      <c r="F10836" s="34" t="n">
        <v>0.244301363825798</v>
      </c>
      <c r="G10836" s="34" t="n">
        <v>0.193254738098791</v>
      </c>
      <c r="H10836" s="34" t="n">
        <v>0.0510466257270068</v>
      </c>
      <c r="I10836" s="34" t="n">
        <v>0.264141651734882</v>
      </c>
      <c r="J10836" s="35" t="n">
        <v>5.1</v>
      </c>
      <c r="K10836" s="6" t="n">
        <v>1</v>
      </c>
      <c r="L10836" s="35" t="n">
        <v>4.1</v>
      </c>
      <c r="M10836" s="6" t="str">
        <f aca="false">IF(I10836&lt;=0,"Below 0%",IF(I10836&lt;=0.05,"0-5%",IF(I10836&lt;=0.1,"5-10%",IF(I10836&lt;=0.2,"10-20%",IF(I10836&lt;=0.4,"20-40%","Above 40%")))))</f>
        <v>20-40%</v>
      </c>
      <c r="N10836" s="6" t="str">
        <f aca="false">IF(AND(H10836&gt;=Summary!$B$25,I10836&gt;=Summary!$B$26,I10836&lt;=Summary!$B$27,J10836&gt;=Summary!$B$28,J10836&lt;=Summary!$B$29,F10836*J10836&gt;1),"Yes","No")</f>
        <v>No</v>
      </c>
    </row>
    <row r="10837" customFormat="false" ht="15" hidden="false" customHeight="false" outlineLevel="0" collapsed="false">
      <c r="A10837" s="6" t="s">
        <v>157</v>
      </c>
      <c r="B10837" s="45" t="n">
        <v>44965</v>
      </c>
      <c r="C10837" s="6" t="s">
        <v>176</v>
      </c>
      <c r="D10837" s="6" t="s">
        <v>205</v>
      </c>
      <c r="E10837" s="6" t="s">
        <v>177</v>
      </c>
      <c r="F10837" s="34" t="n">
        <v>0.150706827640533</v>
      </c>
      <c r="G10837" s="34" t="n">
        <v>0.140799880614834</v>
      </c>
      <c r="H10837" s="34" t="n">
        <v>0.00990694702569983</v>
      </c>
      <c r="I10837" s="34" t="n">
        <v>0.070361899331441</v>
      </c>
      <c r="J10837" s="35" t="n">
        <v>7</v>
      </c>
      <c r="K10837" s="6" t="n">
        <v>0</v>
      </c>
      <c r="L10837" s="35" t="n">
        <v>-1</v>
      </c>
      <c r="M10837" s="6" t="str">
        <f aca="false">IF(I10837&lt;=0,"Below 0%",IF(I10837&lt;=0.05,"0-5%",IF(I10837&lt;=0.1,"5-10%",IF(I10837&lt;=0.2,"10-20%",IF(I10837&lt;=0.4,"20-40%","Above 40%")))))</f>
        <v>5-10%</v>
      </c>
      <c r="N10837" s="6" t="str">
        <f aca="false">IF(AND(H10837&gt;=Summary!$B$25,I10837&gt;=Summary!$B$26,I10837&lt;=Summary!$B$27,J10837&gt;=Summary!$B$28,J10837&lt;=Summary!$B$29,F10837*J10837&gt;1),"Yes","No")</f>
        <v>No</v>
      </c>
    </row>
    <row r="10838" customFormat="false" ht="15" hidden="false" customHeight="false" outlineLevel="0" collapsed="false">
      <c r="A10838" s="6" t="s">
        <v>157</v>
      </c>
      <c r="B10838" s="45" t="n">
        <v>44968</v>
      </c>
      <c r="C10838" s="6" t="s">
        <v>185</v>
      </c>
      <c r="D10838" s="6" t="s">
        <v>206</v>
      </c>
      <c r="E10838" s="6" t="s">
        <v>187</v>
      </c>
      <c r="F10838" s="34" t="n">
        <v>0.713161945343018</v>
      </c>
      <c r="G10838" s="34" t="n">
        <v>0.670991595487924</v>
      </c>
      <c r="H10838" s="34" t="n">
        <v>0.0421703498550936</v>
      </c>
      <c r="I10838" s="34" t="n">
        <v>0.0628478063490925</v>
      </c>
      <c r="J10838" s="35" t="n">
        <v>1.49</v>
      </c>
      <c r="K10838" s="6" t="n">
        <v>0</v>
      </c>
      <c r="L10838" s="35" t="n">
        <v>-1</v>
      </c>
      <c r="M10838" s="6" t="str">
        <f aca="false">IF(I10838&lt;=0,"Below 0%",IF(I10838&lt;=0.05,"0-5%",IF(I10838&lt;=0.1,"5-10%",IF(I10838&lt;=0.2,"10-20%",IF(I10838&lt;=0.4,"20-40%","Above 40%")))))</f>
        <v>5-10%</v>
      </c>
      <c r="N10838" s="6" t="str">
        <f aca="false">IF(AND(H10838&gt;=Summary!$B$25,I10838&gt;=Summary!$B$26,I10838&lt;=Summary!$B$27,J10838&gt;=Summary!$B$28,J10838&lt;=Summary!$B$29,F10838*J10838&gt;1),"Yes","No")</f>
        <v>No</v>
      </c>
    </row>
    <row r="10839" customFormat="false" ht="15" hidden="false" customHeight="false" outlineLevel="0" collapsed="false">
      <c r="A10839" s="6" t="s">
        <v>157</v>
      </c>
      <c r="B10839" s="45" t="n">
        <v>44968</v>
      </c>
      <c r="C10839" s="6" t="s">
        <v>185</v>
      </c>
      <c r="D10839" s="6" t="s">
        <v>206</v>
      </c>
      <c r="E10839" s="6" t="s">
        <v>174</v>
      </c>
      <c r="F10839" s="34" t="n">
        <v>0.196536689996719</v>
      </c>
      <c r="G10839" s="34" t="n">
        <v>0.20403621985245</v>
      </c>
      <c r="H10839" s="34" t="n">
        <v>-0.00749952985573096</v>
      </c>
      <c r="I10839" s="34" t="n">
        <v>-0.0367558753105418</v>
      </c>
      <c r="J10839" s="35" t="n">
        <v>4.9</v>
      </c>
      <c r="K10839" s="6" t="n">
        <v>1</v>
      </c>
      <c r="L10839" s="35" t="n">
        <v>3.9</v>
      </c>
      <c r="M10839" s="6" t="str">
        <f aca="false">IF(I10839&lt;=0,"Below 0%",IF(I10839&lt;=0.05,"0-5%",IF(I10839&lt;=0.1,"5-10%",IF(I10839&lt;=0.2,"10-20%",IF(I10839&lt;=0.4,"20-40%","Above 40%")))))</f>
        <v>Below 0%</v>
      </c>
      <c r="N10839" s="6" t="str">
        <f aca="false">IF(AND(H10839&gt;=Summary!$B$25,I10839&gt;=Summary!$B$26,I10839&lt;=Summary!$B$27,J10839&gt;=Summary!$B$28,J10839&lt;=Summary!$B$29,F10839*J10839&gt;1),"Yes","No")</f>
        <v>No</v>
      </c>
    </row>
    <row r="10840" customFormat="false" ht="15" hidden="false" customHeight="false" outlineLevel="0" collapsed="false">
      <c r="A10840" s="6" t="s">
        <v>157</v>
      </c>
      <c r="B10840" s="45" t="n">
        <v>44968</v>
      </c>
      <c r="C10840" s="6" t="s">
        <v>185</v>
      </c>
      <c r="D10840" s="6" t="s">
        <v>206</v>
      </c>
      <c r="E10840" s="6" t="s">
        <v>177</v>
      </c>
      <c r="F10840" s="34" t="n">
        <v>0.0903013795614243</v>
      </c>
      <c r="G10840" s="34" t="n">
        <v>0.124972184659626</v>
      </c>
      <c r="H10840" s="34" t="n">
        <v>-0.0346708050982016</v>
      </c>
      <c r="I10840" s="34" t="n">
        <v>-0.277428174858517</v>
      </c>
      <c r="J10840" s="35" t="n">
        <v>8</v>
      </c>
      <c r="K10840" s="6" t="n">
        <v>0</v>
      </c>
      <c r="L10840" s="35" t="n">
        <v>-1</v>
      </c>
      <c r="M10840" s="6" t="str">
        <f aca="false">IF(I10840&lt;=0,"Below 0%",IF(I10840&lt;=0.05,"0-5%",IF(I10840&lt;=0.1,"5-10%",IF(I10840&lt;=0.2,"10-20%",IF(I10840&lt;=0.4,"20-40%","Above 40%")))))</f>
        <v>Below 0%</v>
      </c>
      <c r="N10840" s="6" t="str">
        <f aca="false">IF(AND(H10840&gt;=Summary!$B$25,I10840&gt;=Summary!$B$26,I10840&lt;=Summary!$B$27,J10840&gt;=Summary!$B$28,J10840&lt;=Summary!$B$29,F10840*J10840&gt;1),"Yes","No")</f>
        <v>No</v>
      </c>
    </row>
    <row r="10841" customFormat="false" ht="15" hidden="false" customHeight="false" outlineLevel="0" collapsed="false">
      <c r="A10841" s="6" t="s">
        <v>157</v>
      </c>
      <c r="B10841" s="45" t="n">
        <v>44968</v>
      </c>
      <c r="C10841" s="6" t="s">
        <v>199</v>
      </c>
      <c r="D10841" s="6" t="s">
        <v>188</v>
      </c>
      <c r="E10841" s="6" t="s">
        <v>187</v>
      </c>
      <c r="F10841" s="34" t="n">
        <v>0.239658266305924</v>
      </c>
      <c r="G10841" s="34" t="n">
        <v>0.148330993841995</v>
      </c>
      <c r="H10841" s="34" t="n">
        <v>0.0913272724639282</v>
      </c>
      <c r="I10841" s="34" t="n">
        <v>0.615699188001205</v>
      </c>
      <c r="J10841" s="35" t="n">
        <v>6.7</v>
      </c>
      <c r="K10841" s="6" t="n">
        <v>0</v>
      </c>
      <c r="L10841" s="35" t="n">
        <v>-1</v>
      </c>
      <c r="M10841" s="6" t="str">
        <f aca="false">IF(I10841&lt;=0,"Below 0%",IF(I10841&lt;=0.05,"0-5%",IF(I10841&lt;=0.1,"5-10%",IF(I10841&lt;=0.2,"10-20%",IF(I10841&lt;=0.4,"20-40%","Above 40%")))))</f>
        <v>Above 40%</v>
      </c>
      <c r="N10841" s="6" t="str">
        <f aca="false">IF(AND(H10841&gt;=Summary!$B$25,I10841&gt;=Summary!$B$26,I10841&lt;=Summary!$B$27,J10841&gt;=Summary!$B$28,J10841&lt;=Summary!$B$29,F10841*J10841&gt;1),"Yes","No")</f>
        <v>No</v>
      </c>
    </row>
    <row r="10842" customFormat="false" ht="15" hidden="false" customHeight="false" outlineLevel="0" collapsed="false">
      <c r="A10842" s="6" t="s">
        <v>157</v>
      </c>
      <c r="B10842" s="45" t="n">
        <v>44968</v>
      </c>
      <c r="C10842" s="6" t="s">
        <v>199</v>
      </c>
      <c r="D10842" s="6" t="s">
        <v>188</v>
      </c>
      <c r="E10842" s="6" t="s">
        <v>174</v>
      </c>
      <c r="F10842" s="34" t="n">
        <v>0.213734656572342</v>
      </c>
      <c r="G10842" s="34" t="n">
        <v>0.234390957250323</v>
      </c>
      <c r="H10842" s="34" t="n">
        <v>-0.0206563006779808</v>
      </c>
      <c r="I10842" s="34" t="n">
        <v>-0.0881275494596852</v>
      </c>
      <c r="J10842" s="35" t="n">
        <v>4.24</v>
      </c>
      <c r="K10842" s="6" t="n">
        <v>1</v>
      </c>
      <c r="L10842" s="35" t="n">
        <v>3.24</v>
      </c>
      <c r="M10842" s="6" t="str">
        <f aca="false">IF(I10842&lt;=0,"Below 0%",IF(I10842&lt;=0.05,"0-5%",IF(I10842&lt;=0.1,"5-10%",IF(I10842&lt;=0.2,"10-20%",IF(I10842&lt;=0.4,"20-40%","Above 40%")))))</f>
        <v>Below 0%</v>
      </c>
      <c r="N10842" s="6" t="str">
        <f aca="false">IF(AND(H10842&gt;=Summary!$B$25,I10842&gt;=Summary!$B$26,I10842&lt;=Summary!$B$27,J10842&gt;=Summary!$B$28,J10842&lt;=Summary!$B$29,F10842*J10842&gt;1),"Yes","No")</f>
        <v>No</v>
      </c>
    </row>
    <row r="10843" customFormat="false" ht="15" hidden="false" customHeight="false" outlineLevel="0" collapsed="false">
      <c r="A10843" s="6" t="s">
        <v>157</v>
      </c>
      <c r="B10843" s="45" t="n">
        <v>44968</v>
      </c>
      <c r="C10843" s="6" t="s">
        <v>199</v>
      </c>
      <c r="D10843" s="6" t="s">
        <v>188</v>
      </c>
      <c r="E10843" s="6" t="s">
        <v>177</v>
      </c>
      <c r="F10843" s="34" t="n">
        <v>0.546607077121735</v>
      </c>
      <c r="G10843" s="34" t="n">
        <v>0.617278048907682</v>
      </c>
      <c r="H10843" s="34" t="n">
        <v>-0.0706709717859475</v>
      </c>
      <c r="I10843" s="34" t="n">
        <v>-0.114488068887278</v>
      </c>
      <c r="J10843" s="35" t="n">
        <v>1.61</v>
      </c>
      <c r="K10843" s="6" t="n">
        <v>0</v>
      </c>
      <c r="L10843" s="35" t="n">
        <v>-1</v>
      </c>
      <c r="M10843" s="6" t="str">
        <f aca="false">IF(I10843&lt;=0,"Below 0%",IF(I10843&lt;=0.05,"0-5%",IF(I10843&lt;=0.1,"5-10%",IF(I10843&lt;=0.2,"10-20%",IF(I10843&lt;=0.4,"20-40%","Above 40%")))))</f>
        <v>Below 0%</v>
      </c>
      <c r="N10843" s="6" t="str">
        <f aca="false">IF(AND(H10843&gt;=Summary!$B$25,I10843&gt;=Summary!$B$26,I10843&lt;=Summary!$B$27,J10843&gt;=Summary!$B$28,J10843&lt;=Summary!$B$29,F10843*J10843&gt;1),"Yes","No")</f>
        <v>No</v>
      </c>
    </row>
    <row r="10844" customFormat="false" ht="15" hidden="false" customHeight="false" outlineLevel="0" collapsed="false">
      <c r="A10844" s="6" t="s">
        <v>157</v>
      </c>
      <c r="B10844" s="45" t="n">
        <v>44968</v>
      </c>
      <c r="C10844" s="6" t="s">
        <v>180</v>
      </c>
      <c r="D10844" s="6" t="s">
        <v>201</v>
      </c>
      <c r="E10844" s="6" t="s">
        <v>187</v>
      </c>
      <c r="F10844" s="34" t="n">
        <v>0.321071565151215</v>
      </c>
      <c r="G10844" s="34" t="n">
        <v>0.250042933195947</v>
      </c>
      <c r="H10844" s="34" t="n">
        <v>0.0710286319552675</v>
      </c>
      <c r="I10844" s="34" t="n">
        <v>0.284065744420002</v>
      </c>
      <c r="J10844" s="35" t="n">
        <v>3.97</v>
      </c>
      <c r="K10844" s="6" t="n">
        <v>0</v>
      </c>
      <c r="L10844" s="35" t="n">
        <v>-1</v>
      </c>
      <c r="M10844" s="6" t="str">
        <f aca="false">IF(I10844&lt;=0,"Below 0%",IF(I10844&lt;=0.05,"0-5%",IF(I10844&lt;=0.1,"5-10%",IF(I10844&lt;=0.2,"10-20%",IF(I10844&lt;=0.4,"20-40%","Above 40%")))))</f>
        <v>20-40%</v>
      </c>
      <c r="N10844" s="6" t="str">
        <f aca="false">IF(AND(H10844&gt;=Summary!$B$25,I10844&gt;=Summary!$B$26,I10844&lt;=Summary!$B$27,J10844&gt;=Summary!$B$28,J10844&lt;=Summary!$B$29,F10844*J10844&gt;1),"Yes","No")</f>
        <v>Yes</v>
      </c>
    </row>
    <row r="10845" customFormat="false" ht="15" hidden="false" customHeight="false" outlineLevel="0" collapsed="false">
      <c r="A10845" s="6" t="s">
        <v>157</v>
      </c>
      <c r="B10845" s="45" t="n">
        <v>44968</v>
      </c>
      <c r="C10845" s="6" t="s">
        <v>180</v>
      </c>
      <c r="D10845" s="6" t="s">
        <v>201</v>
      </c>
      <c r="E10845" s="6" t="s">
        <v>174</v>
      </c>
      <c r="F10845" s="34" t="n">
        <v>0.228855282068253</v>
      </c>
      <c r="G10845" s="34" t="n">
        <v>0.272711660656019</v>
      </c>
      <c r="H10845" s="34" t="n">
        <v>-0.0438563785877667</v>
      </c>
      <c r="I10845" s="34" t="n">
        <v>-0.160815927277434</v>
      </c>
      <c r="J10845" s="35" t="n">
        <v>3.64</v>
      </c>
      <c r="K10845" s="6" t="n">
        <v>1</v>
      </c>
      <c r="L10845" s="35" t="n">
        <v>2.64</v>
      </c>
      <c r="M10845" s="6" t="str">
        <f aca="false">IF(I10845&lt;=0,"Below 0%",IF(I10845&lt;=0.05,"0-5%",IF(I10845&lt;=0.1,"5-10%",IF(I10845&lt;=0.2,"10-20%",IF(I10845&lt;=0.4,"20-40%","Above 40%")))))</f>
        <v>Below 0%</v>
      </c>
      <c r="N10845" s="6" t="str">
        <f aca="false">IF(AND(H10845&gt;=Summary!$B$25,I10845&gt;=Summary!$B$26,I10845&lt;=Summary!$B$27,J10845&gt;=Summary!$B$28,J10845&lt;=Summary!$B$29,F10845*J10845&gt;1),"Yes","No")</f>
        <v>No</v>
      </c>
    </row>
    <row r="10846" customFormat="false" ht="15" hidden="false" customHeight="false" outlineLevel="0" collapsed="false">
      <c r="A10846" s="6" t="s">
        <v>157</v>
      </c>
      <c r="B10846" s="45" t="n">
        <v>44968</v>
      </c>
      <c r="C10846" s="6" t="s">
        <v>180</v>
      </c>
      <c r="D10846" s="6" t="s">
        <v>201</v>
      </c>
      <c r="E10846" s="6" t="s">
        <v>177</v>
      </c>
      <c r="F10846" s="34" t="n">
        <v>0.45007312297821</v>
      </c>
      <c r="G10846" s="34" t="n">
        <v>0.477245406148034</v>
      </c>
      <c r="H10846" s="34" t="n">
        <v>-0.0271722831698232</v>
      </c>
      <c r="I10846" s="34" t="n">
        <v>-0.0569356620719254</v>
      </c>
      <c r="J10846" s="35" t="n">
        <v>2.08</v>
      </c>
      <c r="K10846" s="6" t="n">
        <v>0</v>
      </c>
      <c r="L10846" s="35" t="n">
        <v>-1</v>
      </c>
      <c r="M10846" s="6" t="str">
        <f aca="false">IF(I10846&lt;=0,"Below 0%",IF(I10846&lt;=0.05,"0-5%",IF(I10846&lt;=0.1,"5-10%",IF(I10846&lt;=0.2,"10-20%",IF(I10846&lt;=0.4,"20-40%","Above 40%")))))</f>
        <v>Below 0%</v>
      </c>
      <c r="N10846" s="6" t="str">
        <f aca="false">IF(AND(H10846&gt;=Summary!$B$25,I10846&gt;=Summary!$B$26,I10846&lt;=Summary!$B$27,J10846&gt;=Summary!$B$28,J10846&lt;=Summary!$B$29,F10846*J10846&gt;1),"Yes","No")</f>
        <v>No</v>
      </c>
    </row>
    <row r="10847" customFormat="false" ht="15" hidden="false" customHeight="false" outlineLevel="0" collapsed="false">
      <c r="A10847" s="6" t="s">
        <v>157</v>
      </c>
      <c r="B10847" s="45" t="n">
        <v>44968</v>
      </c>
      <c r="C10847" s="6" t="s">
        <v>184</v>
      </c>
      <c r="D10847" s="6" t="s">
        <v>207</v>
      </c>
      <c r="E10847" s="6" t="s">
        <v>187</v>
      </c>
      <c r="F10847" s="34" t="n">
        <v>0.398590415716171</v>
      </c>
      <c r="G10847" s="34" t="n">
        <v>0.506294471811713</v>
      </c>
      <c r="H10847" s="34" t="n">
        <v>-0.107704056095542</v>
      </c>
      <c r="I10847" s="34" t="n">
        <v>-0.212730065390871</v>
      </c>
      <c r="J10847" s="35" t="n">
        <v>1.98</v>
      </c>
      <c r="K10847" s="6" t="n">
        <v>1</v>
      </c>
      <c r="L10847" s="35" t="n">
        <v>0.98</v>
      </c>
      <c r="M10847" s="6" t="str">
        <f aca="false">IF(I10847&lt;=0,"Below 0%",IF(I10847&lt;=0.05,"0-5%",IF(I10847&lt;=0.1,"5-10%",IF(I10847&lt;=0.2,"10-20%",IF(I10847&lt;=0.4,"20-40%","Above 40%")))))</f>
        <v>Below 0%</v>
      </c>
      <c r="N10847" s="6" t="str">
        <f aca="false">IF(AND(H10847&gt;=Summary!$B$25,I10847&gt;=Summary!$B$26,I10847&lt;=Summary!$B$27,J10847&gt;=Summary!$B$28,J10847&lt;=Summary!$B$29,F10847*J10847&gt;1),"Yes","No")</f>
        <v>No</v>
      </c>
    </row>
    <row r="10848" customFormat="false" ht="15" hidden="false" customHeight="false" outlineLevel="0" collapsed="false">
      <c r="A10848" s="6" t="s">
        <v>157</v>
      </c>
      <c r="B10848" s="45" t="n">
        <v>44968</v>
      </c>
      <c r="C10848" s="6" t="s">
        <v>184</v>
      </c>
      <c r="D10848" s="6" t="s">
        <v>207</v>
      </c>
      <c r="E10848" s="6" t="s">
        <v>174</v>
      </c>
      <c r="F10848" s="34" t="n">
        <v>0.316852062940598</v>
      </c>
      <c r="G10848" s="34" t="n">
        <v>0.270935960591133</v>
      </c>
      <c r="H10848" s="34" t="n">
        <v>0.0459161023494645</v>
      </c>
      <c r="I10848" s="34" t="n">
        <v>0.169472159580751</v>
      </c>
      <c r="J10848" s="35" t="n">
        <v>3.7</v>
      </c>
      <c r="K10848" s="6" t="n">
        <v>0</v>
      </c>
      <c r="L10848" s="35" t="n">
        <v>-1</v>
      </c>
      <c r="M10848" s="6" t="str">
        <f aca="false">IF(I10848&lt;=0,"Below 0%",IF(I10848&lt;=0.05,"0-5%",IF(I10848&lt;=0.1,"5-10%",IF(I10848&lt;=0.2,"10-20%",IF(I10848&lt;=0.4,"20-40%","Above 40%")))))</f>
        <v>10-20%</v>
      </c>
      <c r="N10848" s="6" t="str">
        <f aca="false">IF(AND(H10848&gt;=Summary!$B$25,I10848&gt;=Summary!$B$26,I10848&lt;=Summary!$B$27,J10848&gt;=Summary!$B$28,J10848&lt;=Summary!$B$29,F10848*J10848&gt;1),"Yes","No")</f>
        <v>Yes</v>
      </c>
    </row>
    <row r="10849" customFormat="false" ht="15" hidden="false" customHeight="false" outlineLevel="0" collapsed="false">
      <c r="A10849" s="6" t="s">
        <v>157</v>
      </c>
      <c r="B10849" s="45" t="n">
        <v>44968</v>
      </c>
      <c r="C10849" s="6" t="s">
        <v>184</v>
      </c>
      <c r="D10849" s="6" t="s">
        <v>207</v>
      </c>
      <c r="E10849" s="6" t="s">
        <v>177</v>
      </c>
      <c r="F10849" s="34" t="n">
        <v>0.284557551145554</v>
      </c>
      <c r="G10849" s="34" t="n">
        <v>0.222769567597154</v>
      </c>
      <c r="H10849" s="34" t="n">
        <v>0.0617879835483998</v>
      </c>
      <c r="I10849" s="34" t="n">
        <v>0.277362766444537</v>
      </c>
      <c r="J10849" s="35" t="n">
        <v>4.5</v>
      </c>
      <c r="K10849" s="6" t="n">
        <v>0</v>
      </c>
      <c r="L10849" s="35" t="n">
        <v>-1</v>
      </c>
      <c r="M10849" s="6" t="str">
        <f aca="false">IF(I10849&lt;=0,"Below 0%",IF(I10849&lt;=0.05,"0-5%",IF(I10849&lt;=0.1,"5-10%",IF(I10849&lt;=0.2,"10-20%",IF(I10849&lt;=0.4,"20-40%","Above 40%")))))</f>
        <v>20-40%</v>
      </c>
      <c r="N10849" s="6" t="str">
        <f aca="false">IF(AND(H10849&gt;=Summary!$B$25,I10849&gt;=Summary!$B$26,I10849&lt;=Summary!$B$27,J10849&gt;=Summary!$B$28,J10849&lt;=Summary!$B$29,F10849*J10849&gt;1),"Yes","No")</f>
        <v>Yes</v>
      </c>
    </row>
    <row r="10850" customFormat="false" ht="15" hidden="false" customHeight="false" outlineLevel="0" collapsed="false">
      <c r="A10850" s="6" t="s">
        <v>157</v>
      </c>
      <c r="B10850" s="45" t="n">
        <v>44968</v>
      </c>
      <c r="C10850" s="6" t="s">
        <v>195</v>
      </c>
      <c r="D10850" s="6" t="s">
        <v>181</v>
      </c>
      <c r="E10850" s="6" t="s">
        <v>187</v>
      </c>
      <c r="F10850" s="34" t="n">
        <v>0.26692920923233</v>
      </c>
      <c r="G10850" s="34" t="n">
        <v>0.283178177094609</v>
      </c>
      <c r="H10850" s="34" t="n">
        <v>-0.0162489678622789</v>
      </c>
      <c r="I10850" s="34" t="n">
        <v>-0.0573807206084604</v>
      </c>
      <c r="J10850" s="35" t="n">
        <v>3.52</v>
      </c>
      <c r="K10850" s="6" t="n">
        <v>1</v>
      </c>
      <c r="L10850" s="35" t="n">
        <v>2.52</v>
      </c>
      <c r="M10850" s="6" t="str">
        <f aca="false">IF(I10850&lt;=0,"Below 0%",IF(I10850&lt;=0.05,"0-5%",IF(I10850&lt;=0.1,"5-10%",IF(I10850&lt;=0.2,"10-20%",IF(I10850&lt;=0.4,"20-40%","Above 40%")))))</f>
        <v>Below 0%</v>
      </c>
      <c r="N10850" s="6" t="str">
        <f aca="false">IF(AND(H10850&gt;=Summary!$B$25,I10850&gt;=Summary!$B$26,I10850&lt;=Summary!$B$27,J10850&gt;=Summary!$B$28,J10850&lt;=Summary!$B$29,F10850*J10850&gt;1),"Yes","No")</f>
        <v>No</v>
      </c>
    </row>
    <row r="10851" customFormat="false" ht="15" hidden="false" customHeight="false" outlineLevel="0" collapsed="false">
      <c r="A10851" s="6" t="s">
        <v>157</v>
      </c>
      <c r="B10851" s="45" t="n">
        <v>44968</v>
      </c>
      <c r="C10851" s="6" t="s">
        <v>195</v>
      </c>
      <c r="D10851" s="6" t="s">
        <v>181</v>
      </c>
      <c r="E10851" s="6" t="s">
        <v>174</v>
      </c>
      <c r="F10851" s="34" t="n">
        <v>0.313308119773865</v>
      </c>
      <c r="G10851" s="34" t="n">
        <v>0.259579995670059</v>
      </c>
      <c r="H10851" s="34" t="n">
        <v>0.0537281241038063</v>
      </c>
      <c r="I10851" s="34" t="n">
        <v>0.206980988520001</v>
      </c>
      <c r="J10851" s="35" t="n">
        <v>3.84</v>
      </c>
      <c r="K10851" s="6" t="n">
        <v>0</v>
      </c>
      <c r="L10851" s="35" t="n">
        <v>-1</v>
      </c>
      <c r="M10851" s="6" t="str">
        <f aca="false">IF(I10851&lt;=0,"Below 0%",IF(I10851&lt;=0.05,"0-5%",IF(I10851&lt;=0.1,"5-10%",IF(I10851&lt;=0.2,"10-20%",IF(I10851&lt;=0.4,"20-40%","Above 40%")))))</f>
        <v>20-40%</v>
      </c>
      <c r="N10851" s="6" t="str">
        <f aca="false">IF(AND(H10851&gt;=Summary!$B$25,I10851&gt;=Summary!$B$26,I10851&lt;=Summary!$B$27,J10851&gt;=Summary!$B$28,J10851&lt;=Summary!$B$29,F10851*J10851&gt;1),"Yes","No")</f>
        <v>Yes</v>
      </c>
    </row>
    <row r="10852" customFormat="false" ht="15" hidden="false" customHeight="false" outlineLevel="0" collapsed="false">
      <c r="A10852" s="6" t="s">
        <v>157</v>
      </c>
      <c r="B10852" s="45" t="n">
        <v>44968</v>
      </c>
      <c r="C10852" s="6" t="s">
        <v>195</v>
      </c>
      <c r="D10852" s="6" t="s">
        <v>181</v>
      </c>
      <c r="E10852" s="6" t="s">
        <v>177</v>
      </c>
      <c r="F10852" s="34" t="n">
        <v>0.419762641191483</v>
      </c>
      <c r="G10852" s="34" t="n">
        <v>0.457241827235332</v>
      </c>
      <c r="H10852" s="34" t="n">
        <v>-0.0374791860438497</v>
      </c>
      <c r="I10852" s="34" t="n">
        <v>-0.081967973644196</v>
      </c>
      <c r="J10852" s="35" t="n">
        <v>2.18</v>
      </c>
      <c r="K10852" s="6" t="n">
        <v>0</v>
      </c>
      <c r="L10852" s="35" t="n">
        <v>-1</v>
      </c>
      <c r="M10852" s="6" t="str">
        <f aca="false">IF(I10852&lt;=0,"Below 0%",IF(I10852&lt;=0.05,"0-5%",IF(I10852&lt;=0.1,"5-10%",IF(I10852&lt;=0.2,"10-20%",IF(I10852&lt;=0.4,"20-40%","Above 40%")))))</f>
        <v>Below 0%</v>
      </c>
      <c r="N10852" s="6" t="str">
        <f aca="false">IF(AND(H10852&gt;=Summary!$B$25,I10852&gt;=Summary!$B$26,I10852&lt;=Summary!$B$27,J10852&gt;=Summary!$B$28,J10852&lt;=Summary!$B$29,F10852*J10852&gt;1),"Yes","No")</f>
        <v>No</v>
      </c>
    </row>
    <row r="10853" customFormat="false" ht="15" hidden="false" customHeight="false" outlineLevel="0" collapsed="false">
      <c r="A10853" s="6" t="s">
        <v>157</v>
      </c>
      <c r="B10853" s="45" t="n">
        <v>44968</v>
      </c>
      <c r="C10853" s="6" t="s">
        <v>179</v>
      </c>
      <c r="D10853" s="6" t="s">
        <v>203</v>
      </c>
      <c r="E10853" s="6" t="s">
        <v>187</v>
      </c>
      <c r="F10853" s="34" t="n">
        <v>0.302940785884857</v>
      </c>
      <c r="G10853" s="34" t="n">
        <v>0.312454479242535</v>
      </c>
      <c r="H10853" s="34" t="n">
        <v>-0.00951369335767743</v>
      </c>
      <c r="I10853" s="34" t="n">
        <v>-0.0304482540328465</v>
      </c>
      <c r="J10853" s="35" t="n">
        <v>3.2</v>
      </c>
      <c r="K10853" s="6" t="n">
        <v>0</v>
      </c>
      <c r="L10853" s="35" t="n">
        <v>-1</v>
      </c>
      <c r="M10853" s="6" t="str">
        <f aca="false">IF(I10853&lt;=0,"Below 0%",IF(I10853&lt;=0.05,"0-5%",IF(I10853&lt;=0.1,"5-10%",IF(I10853&lt;=0.2,"10-20%",IF(I10853&lt;=0.4,"20-40%","Above 40%")))))</f>
        <v>Below 0%</v>
      </c>
      <c r="N10853" s="6" t="str">
        <f aca="false">IF(AND(H10853&gt;=Summary!$B$25,I10853&gt;=Summary!$B$26,I10853&lt;=Summary!$B$27,J10853&gt;=Summary!$B$28,J10853&lt;=Summary!$B$29,F10853*J10853&gt;1),"Yes","No")</f>
        <v>No</v>
      </c>
    </row>
    <row r="10854" customFormat="false" ht="15" hidden="false" customHeight="false" outlineLevel="0" collapsed="false">
      <c r="A10854" s="6" t="s">
        <v>157</v>
      </c>
      <c r="B10854" s="45" t="n">
        <v>44968</v>
      </c>
      <c r="C10854" s="6" t="s">
        <v>179</v>
      </c>
      <c r="D10854" s="6" t="s">
        <v>203</v>
      </c>
      <c r="E10854" s="6" t="s">
        <v>174</v>
      </c>
      <c r="F10854" s="34" t="n">
        <v>0.360012263059616</v>
      </c>
      <c r="G10854" s="34" t="n">
        <v>0.302986161689731</v>
      </c>
      <c r="H10854" s="34" t="n">
        <v>0.0570261013698856</v>
      </c>
      <c r="I10854" s="34" t="n">
        <v>0.188213550915512</v>
      </c>
      <c r="J10854" s="35" t="n">
        <v>3.3</v>
      </c>
      <c r="K10854" s="6" t="n">
        <v>0</v>
      </c>
      <c r="L10854" s="35" t="n">
        <v>-1</v>
      </c>
      <c r="M10854" s="6" t="str">
        <f aca="false">IF(I10854&lt;=0,"Below 0%",IF(I10854&lt;=0.05,"0-5%",IF(I10854&lt;=0.1,"5-10%",IF(I10854&lt;=0.2,"10-20%",IF(I10854&lt;=0.4,"20-40%","Above 40%")))))</f>
        <v>10-20%</v>
      </c>
      <c r="N10854" s="6" t="str">
        <f aca="false">IF(AND(H10854&gt;=Summary!$B$25,I10854&gt;=Summary!$B$26,I10854&lt;=Summary!$B$27,J10854&gt;=Summary!$B$28,J10854&lt;=Summary!$B$29,F10854*J10854&gt;1),"Yes","No")</f>
        <v>Yes</v>
      </c>
    </row>
    <row r="10855" customFormat="false" ht="15" hidden="false" customHeight="false" outlineLevel="0" collapsed="false">
      <c r="A10855" s="6" t="s">
        <v>157</v>
      </c>
      <c r="B10855" s="45" t="n">
        <v>44968</v>
      </c>
      <c r="C10855" s="6" t="s">
        <v>179</v>
      </c>
      <c r="D10855" s="6" t="s">
        <v>203</v>
      </c>
      <c r="E10855" s="6" t="s">
        <v>177</v>
      </c>
      <c r="F10855" s="34" t="n">
        <v>0.337046921253204</v>
      </c>
      <c r="G10855" s="34" t="n">
        <v>0.384559359067735</v>
      </c>
      <c r="H10855" s="34" t="n">
        <v>-0.0475124378145305</v>
      </c>
      <c r="I10855" s="34" t="n">
        <v>-0.123550335453315</v>
      </c>
      <c r="J10855" s="35" t="n">
        <v>2.6</v>
      </c>
      <c r="K10855" s="6" t="n">
        <v>1</v>
      </c>
      <c r="L10855" s="35" t="n">
        <v>1.6</v>
      </c>
      <c r="M10855" s="6" t="str">
        <f aca="false">IF(I10855&lt;=0,"Below 0%",IF(I10855&lt;=0.05,"0-5%",IF(I10855&lt;=0.1,"5-10%",IF(I10855&lt;=0.2,"10-20%",IF(I10855&lt;=0.4,"20-40%","Above 40%")))))</f>
        <v>Below 0%</v>
      </c>
      <c r="N10855" s="6" t="str">
        <f aca="false">IF(AND(H10855&gt;=Summary!$B$25,I10855&gt;=Summary!$B$26,I10855&lt;=Summary!$B$27,J10855&gt;=Summary!$B$28,J10855&lt;=Summary!$B$29,F10855*J10855&gt;1),"Yes","No")</f>
        <v>No</v>
      </c>
    </row>
    <row r="10856" customFormat="false" ht="15" hidden="false" customHeight="false" outlineLevel="0" collapsed="false">
      <c r="A10856" s="6" t="s">
        <v>157</v>
      </c>
      <c r="B10856" s="45" t="n">
        <v>44968</v>
      </c>
      <c r="C10856" s="6" t="s">
        <v>189</v>
      </c>
      <c r="D10856" s="6" t="s">
        <v>190</v>
      </c>
      <c r="E10856" s="6" t="s">
        <v>187</v>
      </c>
      <c r="F10856" s="34" t="n">
        <v>0.296270847320557</v>
      </c>
      <c r="G10856" s="34" t="n">
        <v>0.282824363624714</v>
      </c>
      <c r="H10856" s="34" t="n">
        <v>0.0134464836958427</v>
      </c>
      <c r="I10856" s="34" t="n">
        <v>0.0475435833161997</v>
      </c>
      <c r="J10856" s="35" t="n">
        <v>3.51</v>
      </c>
      <c r="K10856" s="6" t="n">
        <v>0</v>
      </c>
      <c r="L10856" s="35" t="n">
        <v>-1</v>
      </c>
      <c r="M10856" s="6" t="str">
        <f aca="false">IF(I10856&lt;=0,"Below 0%",IF(I10856&lt;=0.05,"0-5%",IF(I10856&lt;=0.1,"5-10%",IF(I10856&lt;=0.2,"10-20%",IF(I10856&lt;=0.4,"20-40%","Above 40%")))))</f>
        <v>0-5%</v>
      </c>
      <c r="N10856" s="6" t="str">
        <f aca="false">IF(AND(H10856&gt;=Summary!$B$25,I10856&gt;=Summary!$B$26,I10856&lt;=Summary!$B$27,J10856&gt;=Summary!$B$28,J10856&lt;=Summary!$B$29,F10856*J10856&gt;1),"Yes","No")</f>
        <v>No</v>
      </c>
    </row>
    <row r="10857" customFormat="false" ht="15" hidden="false" customHeight="false" outlineLevel="0" collapsed="false">
      <c r="A10857" s="6" t="s">
        <v>157</v>
      </c>
      <c r="B10857" s="45" t="n">
        <v>44968</v>
      </c>
      <c r="C10857" s="6" t="s">
        <v>189</v>
      </c>
      <c r="D10857" s="6" t="s">
        <v>190</v>
      </c>
      <c r="E10857" s="6" t="s">
        <v>174</v>
      </c>
      <c r="F10857" s="34" t="n">
        <v>0.277308255434036</v>
      </c>
      <c r="G10857" s="34" t="n">
        <v>0.291118333232477</v>
      </c>
      <c r="H10857" s="34" t="n">
        <v>-0.0138100777984405</v>
      </c>
      <c r="I10857" s="34" t="n">
        <v>-0.0474380216632124</v>
      </c>
      <c r="J10857" s="35" t="n">
        <v>3.41</v>
      </c>
      <c r="K10857" s="6" t="n">
        <v>1</v>
      </c>
      <c r="L10857" s="35" t="n">
        <v>2.41</v>
      </c>
      <c r="M10857" s="6" t="str">
        <f aca="false">IF(I10857&lt;=0,"Below 0%",IF(I10857&lt;=0.05,"0-5%",IF(I10857&lt;=0.1,"5-10%",IF(I10857&lt;=0.2,"10-20%",IF(I10857&lt;=0.4,"20-40%","Above 40%")))))</f>
        <v>Below 0%</v>
      </c>
      <c r="N10857" s="6" t="str">
        <f aca="false">IF(AND(H10857&gt;=Summary!$B$25,I10857&gt;=Summary!$B$26,I10857&lt;=Summary!$B$27,J10857&gt;=Summary!$B$28,J10857&lt;=Summary!$B$29,F10857*J10857&gt;1),"Yes","No")</f>
        <v>No</v>
      </c>
    </row>
    <row r="10858" customFormat="false" ht="15" hidden="false" customHeight="false" outlineLevel="0" collapsed="false">
      <c r="A10858" s="6" t="s">
        <v>157</v>
      </c>
      <c r="B10858" s="45" t="n">
        <v>44968</v>
      </c>
      <c r="C10858" s="6" t="s">
        <v>189</v>
      </c>
      <c r="D10858" s="6" t="s">
        <v>190</v>
      </c>
      <c r="E10858" s="6" t="s">
        <v>177</v>
      </c>
      <c r="F10858" s="34" t="n">
        <v>0.426420897245407</v>
      </c>
      <c r="G10858" s="34" t="n">
        <v>0.426057303142809</v>
      </c>
      <c r="H10858" s="34" t="n">
        <v>0.000363594102597731</v>
      </c>
      <c r="I10858" s="34" t="n">
        <v>0.000853392489497784</v>
      </c>
      <c r="J10858" s="35" t="n">
        <v>2.33</v>
      </c>
      <c r="K10858" s="6" t="n">
        <v>0</v>
      </c>
      <c r="L10858" s="35" t="n">
        <v>-1</v>
      </c>
      <c r="M10858" s="6" t="str">
        <f aca="false">IF(I10858&lt;=0,"Below 0%",IF(I10858&lt;=0.05,"0-5%",IF(I10858&lt;=0.1,"5-10%",IF(I10858&lt;=0.2,"10-20%",IF(I10858&lt;=0.4,"20-40%","Above 40%")))))</f>
        <v>0-5%</v>
      </c>
      <c r="N10858" s="6" t="str">
        <f aca="false">IF(AND(H10858&gt;=Summary!$B$25,I10858&gt;=Summary!$B$26,I10858&lt;=Summary!$B$27,J10858&gt;=Summary!$B$28,J10858&lt;=Summary!$B$29,F10858*J10858&gt;1),"Yes","No")</f>
        <v>No</v>
      </c>
    </row>
    <row r="10859" customFormat="false" ht="15" hidden="false" customHeight="false" outlineLevel="0" collapsed="false">
      <c r="A10859" s="6" t="s">
        <v>157</v>
      </c>
      <c r="B10859" s="45" t="n">
        <v>44969</v>
      </c>
      <c r="C10859" s="6" t="s">
        <v>205</v>
      </c>
      <c r="D10859" s="6" t="s">
        <v>176</v>
      </c>
      <c r="E10859" s="6" t="s">
        <v>187</v>
      </c>
      <c r="F10859" s="34" t="n">
        <v>0.260072112083435</v>
      </c>
      <c r="G10859" s="34" t="n">
        <v>0.245064445718049</v>
      </c>
      <c r="H10859" s="34" t="n">
        <v>0.0150076663653866</v>
      </c>
      <c r="I10859" s="34" t="n">
        <v>0.0612396723703168</v>
      </c>
      <c r="J10859" s="35" t="n">
        <v>4.1</v>
      </c>
      <c r="K10859" s="6" t="n">
        <v>0</v>
      </c>
      <c r="L10859" s="35" t="n">
        <v>-1</v>
      </c>
      <c r="M10859" s="6" t="str">
        <f aca="false">IF(I10859&lt;=0,"Below 0%",IF(I10859&lt;=0.05,"0-5%",IF(I10859&lt;=0.1,"5-10%",IF(I10859&lt;=0.2,"10-20%",IF(I10859&lt;=0.4,"20-40%","Above 40%")))))</f>
        <v>5-10%</v>
      </c>
      <c r="N10859" s="6" t="str">
        <f aca="false">IF(AND(H10859&gt;=Summary!$B$25,I10859&gt;=Summary!$B$26,I10859&lt;=Summary!$B$27,J10859&gt;=Summary!$B$28,J10859&lt;=Summary!$B$29,F10859*J10859&gt;1),"Yes","No")</f>
        <v>No</v>
      </c>
    </row>
    <row r="10860" customFormat="false" ht="15" hidden="false" customHeight="false" outlineLevel="0" collapsed="false">
      <c r="A10860" s="6" t="s">
        <v>157</v>
      </c>
      <c r="B10860" s="45" t="n">
        <v>44969</v>
      </c>
      <c r="C10860" s="6" t="s">
        <v>205</v>
      </c>
      <c r="D10860" s="6" t="s">
        <v>176</v>
      </c>
      <c r="E10860" s="6" t="s">
        <v>174</v>
      </c>
      <c r="F10860" s="34" t="n">
        <v>0.196948826313019</v>
      </c>
      <c r="G10860" s="34" t="n">
        <v>0.24747887375468</v>
      </c>
      <c r="H10860" s="34" t="n">
        <v>-0.0505300474416607</v>
      </c>
      <c r="I10860" s="34" t="n">
        <v>-0.204179236292105</v>
      </c>
      <c r="J10860" s="35" t="n">
        <v>4.06</v>
      </c>
      <c r="K10860" s="6" t="n">
        <v>0</v>
      </c>
      <c r="L10860" s="35" t="n">
        <v>-1</v>
      </c>
      <c r="M10860" s="6" t="str">
        <f aca="false">IF(I10860&lt;=0,"Below 0%",IF(I10860&lt;=0.05,"0-5%",IF(I10860&lt;=0.1,"5-10%",IF(I10860&lt;=0.2,"10-20%",IF(I10860&lt;=0.4,"20-40%","Above 40%")))))</f>
        <v>Below 0%</v>
      </c>
      <c r="N10860" s="6" t="str">
        <f aca="false">IF(AND(H10860&gt;=Summary!$B$25,I10860&gt;=Summary!$B$26,I10860&lt;=Summary!$B$27,J10860&gt;=Summary!$B$28,J10860&lt;=Summary!$B$29,F10860*J10860&gt;1),"Yes","No")</f>
        <v>No</v>
      </c>
    </row>
    <row r="10861" customFormat="false" ht="15" hidden="false" customHeight="false" outlineLevel="0" collapsed="false">
      <c r="A10861" s="6" t="s">
        <v>157</v>
      </c>
      <c r="B10861" s="45" t="n">
        <v>44969</v>
      </c>
      <c r="C10861" s="6" t="s">
        <v>205</v>
      </c>
      <c r="D10861" s="6" t="s">
        <v>176</v>
      </c>
      <c r="E10861" s="6" t="s">
        <v>177</v>
      </c>
      <c r="F10861" s="34" t="n">
        <v>0.542979061603546</v>
      </c>
      <c r="G10861" s="34" t="n">
        <v>0.507456680527272</v>
      </c>
      <c r="H10861" s="34" t="n">
        <v>0.035522381076274</v>
      </c>
      <c r="I10861" s="34" t="n">
        <v>0.0700008147283913</v>
      </c>
      <c r="J10861" s="35" t="n">
        <v>1.98</v>
      </c>
      <c r="K10861" s="6" t="n">
        <v>1</v>
      </c>
      <c r="L10861" s="35" t="n">
        <v>0.98</v>
      </c>
      <c r="M10861" s="6" t="str">
        <f aca="false">IF(I10861&lt;=0,"Below 0%",IF(I10861&lt;=0.05,"0-5%",IF(I10861&lt;=0.1,"5-10%",IF(I10861&lt;=0.2,"10-20%",IF(I10861&lt;=0.4,"20-40%","Above 40%")))))</f>
        <v>5-10%</v>
      </c>
      <c r="N10861" s="6" t="str">
        <f aca="false">IF(AND(H10861&gt;=Summary!$B$25,I10861&gt;=Summary!$B$26,I10861&lt;=Summary!$B$27,J10861&gt;=Summary!$B$28,J10861&lt;=Summary!$B$29,F10861*J10861&gt;1),"Yes","No")</f>
        <v>No</v>
      </c>
    </row>
    <row r="10862" customFormat="false" ht="15" hidden="false" customHeight="false" outlineLevel="0" collapsed="false">
      <c r="A10862" s="6" t="s">
        <v>157</v>
      </c>
      <c r="B10862" s="45" t="n">
        <v>44969</v>
      </c>
      <c r="C10862" s="6" t="s">
        <v>194</v>
      </c>
      <c r="D10862" s="6" t="s">
        <v>182</v>
      </c>
      <c r="E10862" s="6" t="s">
        <v>187</v>
      </c>
      <c r="F10862" s="34" t="n">
        <v>0.865887105464935</v>
      </c>
      <c r="G10862" s="34" t="n">
        <v>0.785578467691703</v>
      </c>
      <c r="H10862" s="34" t="n">
        <v>0.0803086377732328</v>
      </c>
      <c r="I10862" s="34" t="n">
        <v>0.10222866470514</v>
      </c>
      <c r="J10862" s="35" t="n">
        <v>1.27</v>
      </c>
      <c r="K10862" s="6" t="n">
        <v>1</v>
      </c>
      <c r="L10862" s="35" t="n">
        <v>0.27</v>
      </c>
      <c r="M10862" s="6" t="str">
        <f aca="false">IF(I10862&lt;=0,"Below 0%",IF(I10862&lt;=0.05,"0-5%",IF(I10862&lt;=0.1,"5-10%",IF(I10862&lt;=0.2,"10-20%",IF(I10862&lt;=0.4,"20-40%","Above 40%")))))</f>
        <v>10-20%</v>
      </c>
      <c r="N10862" s="6" t="str">
        <f aca="false">IF(AND(H10862&gt;=Summary!$B$25,I10862&gt;=Summary!$B$26,I10862&lt;=Summary!$B$27,J10862&gt;=Summary!$B$28,J10862&lt;=Summary!$B$29,F10862*J10862&gt;1),"Yes","No")</f>
        <v>No</v>
      </c>
    </row>
    <row r="10863" customFormat="false" ht="15" hidden="false" customHeight="false" outlineLevel="0" collapsed="false">
      <c r="A10863" s="6" t="s">
        <v>157</v>
      </c>
      <c r="B10863" s="45" t="n">
        <v>44969</v>
      </c>
      <c r="C10863" s="6" t="s">
        <v>194</v>
      </c>
      <c r="D10863" s="6" t="s">
        <v>182</v>
      </c>
      <c r="E10863" s="6" t="s">
        <v>174</v>
      </c>
      <c r="F10863" s="34" t="n">
        <v>0.0704849660396576</v>
      </c>
      <c r="G10863" s="34" t="n">
        <v>0.140518965347671</v>
      </c>
      <c r="H10863" s="34" t="n">
        <v>-0.0700339993080132</v>
      </c>
      <c r="I10863" s="34" t="n">
        <v>-0.498395352789111</v>
      </c>
      <c r="J10863" s="35" t="n">
        <v>7.1</v>
      </c>
      <c r="K10863" s="6" t="n">
        <v>0</v>
      </c>
      <c r="L10863" s="35" t="n">
        <v>-1</v>
      </c>
      <c r="M10863" s="6" t="str">
        <f aca="false">IF(I10863&lt;=0,"Below 0%",IF(I10863&lt;=0.05,"0-5%",IF(I10863&lt;=0.1,"5-10%",IF(I10863&lt;=0.2,"10-20%",IF(I10863&lt;=0.4,"20-40%","Above 40%")))))</f>
        <v>Below 0%</v>
      </c>
      <c r="N10863" s="6" t="str">
        <f aca="false">IF(AND(H10863&gt;=Summary!$B$25,I10863&gt;=Summary!$B$26,I10863&lt;=Summary!$B$27,J10863&gt;=Summary!$B$28,J10863&lt;=Summary!$B$29,F10863*J10863&gt;1),"Yes","No")</f>
        <v>No</v>
      </c>
    </row>
    <row r="10864" customFormat="false" ht="15" hidden="false" customHeight="false" outlineLevel="0" collapsed="false">
      <c r="A10864" s="6" t="s">
        <v>157</v>
      </c>
      <c r="B10864" s="45" t="n">
        <v>44969</v>
      </c>
      <c r="C10864" s="6" t="s">
        <v>194</v>
      </c>
      <c r="D10864" s="6" t="s">
        <v>182</v>
      </c>
      <c r="E10864" s="6" t="s">
        <v>177</v>
      </c>
      <c r="F10864" s="34" t="n">
        <v>0.0636279284954071</v>
      </c>
      <c r="G10864" s="34" t="n">
        <v>0.0739025669606268</v>
      </c>
      <c r="H10864" s="34" t="n">
        <v>-0.0102746384652197</v>
      </c>
      <c r="I10864" s="34" t="n">
        <v>-0.139029520729554</v>
      </c>
      <c r="J10864" s="35" t="n">
        <v>13.5</v>
      </c>
      <c r="K10864" s="6" t="n">
        <v>0</v>
      </c>
      <c r="L10864" s="35" t="n">
        <v>-1</v>
      </c>
      <c r="M10864" s="6" t="str">
        <f aca="false">IF(I10864&lt;=0,"Below 0%",IF(I10864&lt;=0.05,"0-5%",IF(I10864&lt;=0.1,"5-10%",IF(I10864&lt;=0.2,"10-20%",IF(I10864&lt;=0.4,"20-40%","Above 40%")))))</f>
        <v>Below 0%</v>
      </c>
      <c r="N10864" s="6" t="str">
        <f aca="false">IF(AND(H10864&gt;=Summary!$B$25,I10864&gt;=Summary!$B$26,I10864&lt;=Summary!$B$27,J10864&gt;=Summary!$B$28,J10864&lt;=Summary!$B$29,F10864*J10864&gt;1),"Yes","No")</f>
        <v>No</v>
      </c>
    </row>
    <row r="10865" customFormat="false" ht="15" hidden="false" customHeight="false" outlineLevel="0" collapsed="false">
      <c r="A10865" s="6" t="s">
        <v>157</v>
      </c>
      <c r="B10865" s="45" t="n">
        <v>44970</v>
      </c>
      <c r="C10865" s="6" t="s">
        <v>183</v>
      </c>
      <c r="D10865" s="6" t="s">
        <v>173</v>
      </c>
      <c r="E10865" s="6" t="s">
        <v>187</v>
      </c>
      <c r="F10865" s="34" t="n">
        <v>0.790425777435303</v>
      </c>
      <c r="G10865" s="34" t="n">
        <v>0.631184571155571</v>
      </c>
      <c r="H10865" s="34" t="n">
        <v>0.159241206279732</v>
      </c>
      <c r="I10865" s="34" t="n">
        <v>0.252289446790807</v>
      </c>
      <c r="J10865" s="35" t="n">
        <v>1.58</v>
      </c>
      <c r="K10865" s="6" t="n">
        <v>1</v>
      </c>
      <c r="L10865" s="35" t="n">
        <v>0.58</v>
      </c>
      <c r="M10865" s="6" t="str">
        <f aca="false">IF(I10865&lt;=0,"Below 0%",IF(I10865&lt;=0.05,"0-5%",IF(I10865&lt;=0.1,"5-10%",IF(I10865&lt;=0.2,"10-20%",IF(I10865&lt;=0.4,"20-40%","Above 40%")))))</f>
        <v>20-40%</v>
      </c>
      <c r="N10865" s="6" t="str">
        <f aca="false">IF(AND(H10865&gt;=Summary!$B$25,I10865&gt;=Summary!$B$26,I10865&lt;=Summary!$B$27,J10865&gt;=Summary!$B$28,J10865&lt;=Summary!$B$29,F10865*J10865&gt;1),"Yes","No")</f>
        <v>No</v>
      </c>
    </row>
    <row r="10866" customFormat="false" ht="15" hidden="false" customHeight="false" outlineLevel="0" collapsed="false">
      <c r="A10866" s="6" t="s">
        <v>157</v>
      </c>
      <c r="B10866" s="45" t="n">
        <v>44970</v>
      </c>
      <c r="C10866" s="6" t="s">
        <v>183</v>
      </c>
      <c r="D10866" s="6" t="s">
        <v>173</v>
      </c>
      <c r="E10866" s="6" t="s">
        <v>174</v>
      </c>
      <c r="F10866" s="34" t="n">
        <v>0.130878269672394</v>
      </c>
      <c r="G10866" s="34" t="n">
        <v>0.215859658533723</v>
      </c>
      <c r="H10866" s="34" t="n">
        <v>-0.0849813888613296</v>
      </c>
      <c r="I10866" s="34" t="n">
        <v>-0.393688146449343</v>
      </c>
      <c r="J10866" s="35" t="n">
        <v>4.62</v>
      </c>
      <c r="K10866" s="6" t="n">
        <v>0</v>
      </c>
      <c r="L10866" s="35" t="n">
        <v>-1</v>
      </c>
      <c r="M10866" s="6" t="str">
        <f aca="false">IF(I10866&lt;=0,"Below 0%",IF(I10866&lt;=0.05,"0-5%",IF(I10866&lt;=0.1,"5-10%",IF(I10866&lt;=0.2,"10-20%",IF(I10866&lt;=0.4,"20-40%","Above 40%")))))</f>
        <v>Below 0%</v>
      </c>
      <c r="N10866" s="6" t="str">
        <f aca="false">IF(AND(H10866&gt;=Summary!$B$25,I10866&gt;=Summary!$B$26,I10866&lt;=Summary!$B$27,J10866&gt;=Summary!$B$28,J10866&lt;=Summary!$B$29,F10866*J10866&gt;1),"Yes","No")</f>
        <v>No</v>
      </c>
    </row>
    <row r="10867" customFormat="false" ht="15" hidden="false" customHeight="false" outlineLevel="0" collapsed="false">
      <c r="A10867" s="6" t="s">
        <v>157</v>
      </c>
      <c r="B10867" s="45" t="n">
        <v>44970</v>
      </c>
      <c r="C10867" s="6" t="s">
        <v>183</v>
      </c>
      <c r="D10867" s="6" t="s">
        <v>173</v>
      </c>
      <c r="E10867" s="6" t="s">
        <v>177</v>
      </c>
      <c r="F10867" s="34" t="n">
        <v>0.0786959454417229</v>
      </c>
      <c r="G10867" s="34" t="n">
        <v>0.152955770310706</v>
      </c>
      <c r="H10867" s="34" t="n">
        <v>-0.074259824868983</v>
      </c>
      <c r="I10867" s="34" t="n">
        <v>-0.485498681861663</v>
      </c>
      <c r="J10867" s="35" t="n">
        <v>6.52</v>
      </c>
      <c r="K10867" s="6" t="n">
        <v>0</v>
      </c>
      <c r="L10867" s="35" t="n">
        <v>-1</v>
      </c>
      <c r="M10867" s="6" t="str">
        <f aca="false">IF(I10867&lt;=0,"Below 0%",IF(I10867&lt;=0.05,"0-5%",IF(I10867&lt;=0.1,"5-10%",IF(I10867&lt;=0.2,"10-20%",IF(I10867&lt;=0.4,"20-40%","Above 40%")))))</f>
        <v>Below 0%</v>
      </c>
      <c r="N10867" s="6" t="str">
        <f aca="false">IF(AND(H10867&gt;=Summary!$B$25,I10867&gt;=Summary!$B$26,I10867&lt;=Summary!$B$27,J10867&gt;=Summary!$B$28,J10867&lt;=Summary!$B$29,F10867*J10867&gt;1),"Yes","No")</f>
        <v>No</v>
      </c>
    </row>
    <row r="10868" customFormat="false" ht="15" hidden="false" customHeight="false" outlineLevel="0" collapsed="false">
      <c r="A10868" s="6" t="s">
        <v>157</v>
      </c>
      <c r="B10868" s="45" t="n">
        <v>44972</v>
      </c>
      <c r="C10868" s="6" t="s">
        <v>185</v>
      </c>
      <c r="D10868" s="6" t="s">
        <v>194</v>
      </c>
      <c r="E10868" s="6" t="s">
        <v>187</v>
      </c>
      <c r="F10868" s="34" t="n">
        <v>0.334101378917694</v>
      </c>
      <c r="G10868" s="34" t="n">
        <v>0.328511648421</v>
      </c>
      <c r="H10868" s="34" t="n">
        <v>0.00558973049669431</v>
      </c>
      <c r="I10868" s="34" t="n">
        <v>0.0170153190109437</v>
      </c>
      <c r="J10868" s="35" t="n">
        <v>3.04</v>
      </c>
      <c r="K10868" s="6" t="n">
        <v>0</v>
      </c>
      <c r="L10868" s="35" t="n">
        <v>-1</v>
      </c>
      <c r="M10868" s="6" t="str">
        <f aca="false">IF(I10868&lt;=0,"Below 0%",IF(I10868&lt;=0.05,"0-5%",IF(I10868&lt;=0.1,"5-10%",IF(I10868&lt;=0.2,"10-20%",IF(I10868&lt;=0.4,"20-40%","Above 40%")))))</f>
        <v>0-5%</v>
      </c>
      <c r="N10868" s="6" t="str">
        <f aca="false">IF(AND(H10868&gt;=Summary!$B$25,I10868&gt;=Summary!$B$26,I10868&lt;=Summary!$B$27,J10868&gt;=Summary!$B$28,J10868&lt;=Summary!$B$29,F10868*J10868&gt;1),"Yes","No")</f>
        <v>No</v>
      </c>
    </row>
    <row r="10869" customFormat="false" ht="15" hidden="false" customHeight="false" outlineLevel="0" collapsed="false">
      <c r="A10869" s="6" t="s">
        <v>157</v>
      </c>
      <c r="B10869" s="45" t="n">
        <v>44972</v>
      </c>
      <c r="C10869" s="6" t="s">
        <v>185</v>
      </c>
      <c r="D10869" s="6" t="s">
        <v>194</v>
      </c>
      <c r="E10869" s="6" t="s">
        <v>174</v>
      </c>
      <c r="F10869" s="34" t="n">
        <v>0.358149826526642</v>
      </c>
      <c r="G10869" s="34" t="n">
        <v>0.273609701698586</v>
      </c>
      <c r="H10869" s="34" t="n">
        <v>0.0845401248280558</v>
      </c>
      <c r="I10869" s="34" t="n">
        <v>0.308980728034223</v>
      </c>
      <c r="J10869" s="35" t="n">
        <v>3.65</v>
      </c>
      <c r="K10869" s="6" t="n">
        <v>0</v>
      </c>
      <c r="L10869" s="35" t="n">
        <v>-1</v>
      </c>
      <c r="M10869" s="6" t="str">
        <f aca="false">IF(I10869&lt;=0,"Below 0%",IF(I10869&lt;=0.05,"0-5%",IF(I10869&lt;=0.1,"5-10%",IF(I10869&lt;=0.2,"10-20%",IF(I10869&lt;=0.4,"20-40%","Above 40%")))))</f>
        <v>20-40%</v>
      </c>
      <c r="N10869" s="6" t="str">
        <f aca="false">IF(AND(H10869&gt;=Summary!$B$25,I10869&gt;=Summary!$B$26,I10869&lt;=Summary!$B$27,J10869&gt;=Summary!$B$28,J10869&lt;=Summary!$B$29,F10869*J10869&gt;1),"Yes","No")</f>
        <v>Yes</v>
      </c>
    </row>
    <row r="10870" customFormat="false" ht="15" hidden="false" customHeight="false" outlineLevel="0" collapsed="false">
      <c r="A10870" s="6" t="s">
        <v>157</v>
      </c>
      <c r="B10870" s="45" t="n">
        <v>44972</v>
      </c>
      <c r="C10870" s="6" t="s">
        <v>185</v>
      </c>
      <c r="D10870" s="6" t="s">
        <v>194</v>
      </c>
      <c r="E10870" s="6" t="s">
        <v>177</v>
      </c>
      <c r="F10870" s="34" t="n">
        <v>0.307748764753342</v>
      </c>
      <c r="G10870" s="34" t="n">
        <v>0.397878649880414</v>
      </c>
      <c r="H10870" s="34" t="n">
        <v>-0.0901298851270724</v>
      </c>
      <c r="I10870" s="34" t="n">
        <v>-0.226526065558335</v>
      </c>
      <c r="J10870" s="35" t="n">
        <v>2.51</v>
      </c>
      <c r="K10870" s="6" t="n">
        <v>1</v>
      </c>
      <c r="L10870" s="35" t="n">
        <v>1.51</v>
      </c>
      <c r="M10870" s="6" t="str">
        <f aca="false">IF(I10870&lt;=0,"Below 0%",IF(I10870&lt;=0.05,"0-5%",IF(I10870&lt;=0.1,"5-10%",IF(I10870&lt;=0.2,"10-20%",IF(I10870&lt;=0.4,"20-40%","Above 40%")))))</f>
        <v>Below 0%</v>
      </c>
      <c r="N10870" s="6" t="str">
        <f aca="false">IF(AND(H10870&gt;=Summary!$B$25,I10870&gt;=Summary!$B$26,I10870&lt;=Summary!$B$27,J10870&gt;=Summary!$B$28,J10870&lt;=Summary!$B$29,F10870*J10870&gt;1),"Yes","No")</f>
        <v>No</v>
      </c>
    </row>
    <row r="10871" customFormat="false" ht="15" hidden="false" customHeight="false" outlineLevel="0" collapsed="false">
      <c r="A10871" s="6" t="s">
        <v>157</v>
      </c>
      <c r="B10871" s="45" t="n">
        <v>44975</v>
      </c>
      <c r="C10871" s="6" t="s">
        <v>182</v>
      </c>
      <c r="D10871" s="6" t="s">
        <v>185</v>
      </c>
      <c r="E10871" s="6" t="s">
        <v>187</v>
      </c>
      <c r="F10871" s="34" t="n">
        <v>0.173398271203041</v>
      </c>
      <c r="G10871" s="34" t="n">
        <v>0.21497965821028</v>
      </c>
      <c r="H10871" s="34" t="n">
        <v>-0.0415813870072389</v>
      </c>
      <c r="I10871" s="34" t="n">
        <v>-0.193420100084848</v>
      </c>
      <c r="J10871" s="35" t="n">
        <v>4.6</v>
      </c>
      <c r="K10871" s="6" t="n">
        <v>0</v>
      </c>
      <c r="L10871" s="35" t="n">
        <v>-1</v>
      </c>
      <c r="M10871" s="6" t="str">
        <f aca="false">IF(I10871&lt;=0,"Below 0%",IF(I10871&lt;=0.05,"0-5%",IF(I10871&lt;=0.1,"5-10%",IF(I10871&lt;=0.2,"10-20%",IF(I10871&lt;=0.4,"20-40%","Above 40%")))))</f>
        <v>Below 0%</v>
      </c>
      <c r="N10871" s="6" t="str">
        <f aca="false">IF(AND(H10871&gt;=Summary!$B$25,I10871&gt;=Summary!$B$26,I10871&lt;=Summary!$B$27,J10871&gt;=Summary!$B$28,J10871&lt;=Summary!$B$29,F10871*J10871&gt;1),"Yes","No")</f>
        <v>No</v>
      </c>
    </row>
    <row r="10872" customFormat="false" ht="15" hidden="false" customHeight="false" outlineLevel="0" collapsed="false">
      <c r="A10872" s="6" t="s">
        <v>157</v>
      </c>
      <c r="B10872" s="45" t="n">
        <v>44975</v>
      </c>
      <c r="C10872" s="6" t="s">
        <v>182</v>
      </c>
      <c r="D10872" s="6" t="s">
        <v>185</v>
      </c>
      <c r="E10872" s="6" t="s">
        <v>174</v>
      </c>
      <c r="F10872" s="34" t="n">
        <v>0.157209694385529</v>
      </c>
      <c r="G10872" s="34" t="n">
        <v>0.256193375069246</v>
      </c>
      <c r="H10872" s="34" t="n">
        <v>-0.0989836806837169</v>
      </c>
      <c r="I10872" s="34" t="n">
        <v>-0.386363155007279</v>
      </c>
      <c r="J10872" s="35" t="n">
        <v>3.86</v>
      </c>
      <c r="K10872" s="6" t="n">
        <v>0</v>
      </c>
      <c r="L10872" s="35" t="n">
        <v>-1</v>
      </c>
      <c r="M10872" s="6" t="str">
        <f aca="false">IF(I10872&lt;=0,"Below 0%",IF(I10872&lt;=0.05,"0-5%",IF(I10872&lt;=0.1,"5-10%",IF(I10872&lt;=0.2,"10-20%",IF(I10872&lt;=0.4,"20-40%","Above 40%")))))</f>
        <v>Below 0%</v>
      </c>
      <c r="N10872" s="6" t="str">
        <f aca="false">IF(AND(H10872&gt;=Summary!$B$25,I10872&gt;=Summary!$B$26,I10872&lt;=Summary!$B$27,J10872&gt;=Summary!$B$28,J10872&lt;=Summary!$B$29,F10872*J10872&gt;1),"Yes","No")</f>
        <v>No</v>
      </c>
    </row>
    <row r="10873" customFormat="false" ht="15" hidden="false" customHeight="false" outlineLevel="0" collapsed="false">
      <c r="A10873" s="6" t="s">
        <v>157</v>
      </c>
      <c r="B10873" s="45" t="n">
        <v>44975</v>
      </c>
      <c r="C10873" s="6" t="s">
        <v>182</v>
      </c>
      <c r="D10873" s="6" t="s">
        <v>185</v>
      </c>
      <c r="E10873" s="6" t="s">
        <v>177</v>
      </c>
      <c r="F10873" s="34" t="n">
        <v>0.669392049312592</v>
      </c>
      <c r="G10873" s="34" t="n">
        <v>0.528826966720475</v>
      </c>
      <c r="H10873" s="34" t="n">
        <v>0.140565082592117</v>
      </c>
      <c r="I10873" s="34" t="n">
        <v>0.265805436254192</v>
      </c>
      <c r="J10873" s="35" t="n">
        <v>1.87</v>
      </c>
      <c r="K10873" s="6" t="n">
        <v>1</v>
      </c>
      <c r="L10873" s="35" t="n">
        <v>0.87</v>
      </c>
      <c r="M10873" s="6" t="str">
        <f aca="false">IF(I10873&lt;=0,"Below 0%",IF(I10873&lt;=0.05,"0-5%",IF(I10873&lt;=0.1,"5-10%",IF(I10873&lt;=0.2,"10-20%",IF(I10873&lt;=0.4,"20-40%","Above 40%")))))</f>
        <v>20-40%</v>
      </c>
      <c r="N10873" s="6" t="str">
        <f aca="false">IF(AND(H10873&gt;=Summary!$B$25,I10873&gt;=Summary!$B$26,I10873&lt;=Summary!$B$27,J10873&gt;=Summary!$B$28,J10873&lt;=Summary!$B$29,F10873*J10873&gt;1),"Yes","No")</f>
        <v>Yes</v>
      </c>
    </row>
    <row r="10874" customFormat="false" ht="15" hidden="false" customHeight="false" outlineLevel="0" collapsed="false">
      <c r="A10874" s="6" t="s">
        <v>157</v>
      </c>
      <c r="B10874" s="45" t="n">
        <v>44975</v>
      </c>
      <c r="C10874" s="6" t="s">
        <v>206</v>
      </c>
      <c r="D10874" s="6" t="s">
        <v>180</v>
      </c>
      <c r="E10874" s="6" t="s">
        <v>187</v>
      </c>
      <c r="F10874" s="34" t="n">
        <v>0.490018546581268</v>
      </c>
      <c r="G10874" s="34" t="n">
        <v>0.525964606904555</v>
      </c>
      <c r="H10874" s="34" t="n">
        <v>-0.0359460603232864</v>
      </c>
      <c r="I10874" s="34" t="n">
        <v>-0.0683431163454872</v>
      </c>
      <c r="J10874" s="35" t="n">
        <v>1.9</v>
      </c>
      <c r="K10874" s="6" t="n">
        <v>0</v>
      </c>
      <c r="L10874" s="35" t="n">
        <v>-1</v>
      </c>
      <c r="M10874" s="6" t="str">
        <f aca="false">IF(I10874&lt;=0,"Below 0%",IF(I10874&lt;=0.05,"0-5%",IF(I10874&lt;=0.1,"5-10%",IF(I10874&lt;=0.2,"10-20%",IF(I10874&lt;=0.4,"20-40%","Above 40%")))))</f>
        <v>Below 0%</v>
      </c>
      <c r="N10874" s="6" t="str">
        <f aca="false">IF(AND(H10874&gt;=Summary!$B$25,I10874&gt;=Summary!$B$26,I10874&lt;=Summary!$B$27,J10874&gt;=Summary!$B$28,J10874&lt;=Summary!$B$29,F10874*J10874&gt;1),"Yes","No")</f>
        <v>No</v>
      </c>
    </row>
    <row r="10875" customFormat="false" ht="15" hidden="false" customHeight="false" outlineLevel="0" collapsed="false">
      <c r="A10875" s="6" t="s">
        <v>157</v>
      </c>
      <c r="B10875" s="45" t="n">
        <v>44975</v>
      </c>
      <c r="C10875" s="6" t="s">
        <v>206</v>
      </c>
      <c r="D10875" s="6" t="s">
        <v>180</v>
      </c>
      <c r="E10875" s="6" t="s">
        <v>174</v>
      </c>
      <c r="F10875" s="34" t="n">
        <v>0.209638044238091</v>
      </c>
      <c r="G10875" s="34" t="n">
        <v>0.270089933275312</v>
      </c>
      <c r="H10875" s="34" t="n">
        <v>-0.0604518890372213</v>
      </c>
      <c r="I10875" s="34" t="n">
        <v>-0.223821333524492</v>
      </c>
      <c r="J10875" s="35" t="n">
        <v>3.7</v>
      </c>
      <c r="K10875" s="6" t="n">
        <v>1</v>
      </c>
      <c r="L10875" s="35" t="n">
        <v>2.7</v>
      </c>
      <c r="M10875" s="6" t="str">
        <f aca="false">IF(I10875&lt;=0,"Below 0%",IF(I10875&lt;=0.05,"0-5%",IF(I10875&lt;=0.1,"5-10%",IF(I10875&lt;=0.2,"10-20%",IF(I10875&lt;=0.4,"20-40%","Above 40%")))))</f>
        <v>Below 0%</v>
      </c>
      <c r="N10875" s="6" t="str">
        <f aca="false">IF(AND(H10875&gt;=Summary!$B$25,I10875&gt;=Summary!$B$26,I10875&lt;=Summary!$B$27,J10875&gt;=Summary!$B$28,J10875&lt;=Summary!$B$29,F10875*J10875&gt;1),"Yes","No")</f>
        <v>No</v>
      </c>
    </row>
    <row r="10876" customFormat="false" ht="15" hidden="false" customHeight="false" outlineLevel="0" collapsed="false">
      <c r="A10876" s="6" t="s">
        <v>157</v>
      </c>
      <c r="B10876" s="45" t="n">
        <v>44975</v>
      </c>
      <c r="C10876" s="6" t="s">
        <v>206</v>
      </c>
      <c r="D10876" s="6" t="s">
        <v>180</v>
      </c>
      <c r="E10876" s="6" t="s">
        <v>177</v>
      </c>
      <c r="F10876" s="34" t="n">
        <v>0.300343453884125</v>
      </c>
      <c r="G10876" s="34" t="n">
        <v>0.203945459820133</v>
      </c>
      <c r="H10876" s="34" t="n">
        <v>0.0963979940639913</v>
      </c>
      <c r="I10876" s="34" t="n">
        <v>0.472665555531406</v>
      </c>
      <c r="J10876" s="35" t="n">
        <v>4.9</v>
      </c>
      <c r="K10876" s="6" t="n">
        <v>0</v>
      </c>
      <c r="L10876" s="35" t="n">
        <v>-1</v>
      </c>
      <c r="M10876" s="6" t="str">
        <f aca="false">IF(I10876&lt;=0,"Below 0%",IF(I10876&lt;=0.05,"0-5%",IF(I10876&lt;=0.1,"5-10%",IF(I10876&lt;=0.2,"10-20%",IF(I10876&lt;=0.4,"20-40%","Above 40%")))))</f>
        <v>Above 40%</v>
      </c>
      <c r="N10876" s="6" t="str">
        <f aca="false">IF(AND(H10876&gt;=Summary!$B$25,I10876&gt;=Summary!$B$26,I10876&lt;=Summary!$B$27,J10876&gt;=Summary!$B$28,J10876&lt;=Summary!$B$29,F10876*J10876&gt;1),"Yes","No")</f>
        <v>No</v>
      </c>
    </row>
    <row r="10877" customFormat="false" ht="15" hidden="false" customHeight="false" outlineLevel="0" collapsed="false">
      <c r="A10877" s="6" t="s">
        <v>157</v>
      </c>
      <c r="B10877" s="45" t="n">
        <v>44975</v>
      </c>
      <c r="C10877" s="6" t="s">
        <v>201</v>
      </c>
      <c r="D10877" s="6" t="s">
        <v>184</v>
      </c>
      <c r="E10877" s="6" t="s">
        <v>187</v>
      </c>
      <c r="F10877" s="34" t="n">
        <v>0.617267072200775</v>
      </c>
      <c r="G10877" s="34" t="n">
        <v>0.585365853658537</v>
      </c>
      <c r="H10877" s="34" t="n">
        <v>0.0319012185422385</v>
      </c>
      <c r="I10877" s="34" t="n">
        <v>0.0544979150096574</v>
      </c>
      <c r="J10877" s="35" t="n">
        <v>1.7</v>
      </c>
      <c r="K10877" s="6" t="n">
        <v>0</v>
      </c>
      <c r="L10877" s="35" t="n">
        <v>-1</v>
      </c>
      <c r="M10877" s="6" t="str">
        <f aca="false">IF(I10877&lt;=0,"Below 0%",IF(I10877&lt;=0.05,"0-5%",IF(I10877&lt;=0.1,"5-10%",IF(I10877&lt;=0.2,"10-20%",IF(I10877&lt;=0.4,"20-40%","Above 40%")))))</f>
        <v>5-10%</v>
      </c>
      <c r="N10877" s="6" t="str">
        <f aca="false">IF(AND(H10877&gt;=Summary!$B$25,I10877&gt;=Summary!$B$26,I10877&lt;=Summary!$B$27,J10877&gt;=Summary!$B$28,J10877&lt;=Summary!$B$29,F10877*J10877&gt;1),"Yes","No")</f>
        <v>No</v>
      </c>
    </row>
    <row r="10878" customFormat="false" ht="15" hidden="false" customHeight="false" outlineLevel="0" collapsed="false">
      <c r="A10878" s="6" t="s">
        <v>157</v>
      </c>
      <c r="B10878" s="45" t="n">
        <v>44975</v>
      </c>
      <c r="C10878" s="6" t="s">
        <v>201</v>
      </c>
      <c r="D10878" s="6" t="s">
        <v>184</v>
      </c>
      <c r="E10878" s="6" t="s">
        <v>174</v>
      </c>
      <c r="F10878" s="34" t="n">
        <v>0.232904627919197</v>
      </c>
      <c r="G10878" s="34" t="n">
        <v>0.236933797909408</v>
      </c>
      <c r="H10878" s="34" t="n">
        <v>-0.00402916999021058</v>
      </c>
      <c r="I10878" s="34" t="n">
        <v>-0.0170054674586829</v>
      </c>
      <c r="J10878" s="35" t="n">
        <v>4.2</v>
      </c>
      <c r="K10878" s="6" t="n">
        <v>0</v>
      </c>
      <c r="L10878" s="35" t="n">
        <v>-1</v>
      </c>
      <c r="M10878" s="6" t="str">
        <f aca="false">IF(I10878&lt;=0,"Below 0%",IF(I10878&lt;=0.05,"0-5%",IF(I10878&lt;=0.1,"5-10%",IF(I10878&lt;=0.2,"10-20%",IF(I10878&lt;=0.4,"20-40%","Above 40%")))))</f>
        <v>Below 0%</v>
      </c>
      <c r="N10878" s="6" t="str">
        <f aca="false">IF(AND(H10878&gt;=Summary!$B$25,I10878&gt;=Summary!$B$26,I10878&lt;=Summary!$B$27,J10878&gt;=Summary!$B$28,J10878&lt;=Summary!$B$29,F10878*J10878&gt;1),"Yes","No")</f>
        <v>No</v>
      </c>
    </row>
    <row r="10879" customFormat="false" ht="15" hidden="false" customHeight="false" outlineLevel="0" collapsed="false">
      <c r="A10879" s="6" t="s">
        <v>157</v>
      </c>
      <c r="B10879" s="45" t="n">
        <v>44975</v>
      </c>
      <c r="C10879" s="6" t="s">
        <v>201</v>
      </c>
      <c r="D10879" s="6" t="s">
        <v>184</v>
      </c>
      <c r="E10879" s="6" t="s">
        <v>177</v>
      </c>
      <c r="F10879" s="34" t="n">
        <v>0.149828240275383</v>
      </c>
      <c r="G10879" s="34" t="n">
        <v>0.177700348432056</v>
      </c>
      <c r="H10879" s="34" t="n">
        <v>-0.0278721081566728</v>
      </c>
      <c r="I10879" s="34" t="n">
        <v>-0.156848922371864</v>
      </c>
      <c r="J10879" s="35" t="n">
        <v>5.6</v>
      </c>
      <c r="K10879" s="6" t="n">
        <v>1</v>
      </c>
      <c r="L10879" s="35" t="n">
        <v>4.6</v>
      </c>
      <c r="M10879" s="6" t="str">
        <f aca="false">IF(I10879&lt;=0,"Below 0%",IF(I10879&lt;=0.05,"0-5%",IF(I10879&lt;=0.1,"5-10%",IF(I10879&lt;=0.2,"10-20%",IF(I10879&lt;=0.4,"20-40%","Above 40%")))))</f>
        <v>Below 0%</v>
      </c>
      <c r="N10879" s="6" t="str">
        <f aca="false">IF(AND(H10879&gt;=Summary!$B$25,I10879&gt;=Summary!$B$26,I10879&lt;=Summary!$B$27,J10879&gt;=Summary!$B$28,J10879&lt;=Summary!$B$29,F10879*J10879&gt;1),"Yes","No")</f>
        <v>No</v>
      </c>
    </row>
    <row r="10880" customFormat="false" ht="15" hidden="false" customHeight="false" outlineLevel="0" collapsed="false">
      <c r="A10880" s="6" t="s">
        <v>157</v>
      </c>
      <c r="B10880" s="45" t="n">
        <v>44975</v>
      </c>
      <c r="C10880" s="6" t="s">
        <v>190</v>
      </c>
      <c r="D10880" s="6" t="s">
        <v>179</v>
      </c>
      <c r="E10880" s="6" t="s">
        <v>187</v>
      </c>
      <c r="F10880" s="34" t="n">
        <v>0.61420750617981</v>
      </c>
      <c r="G10880" s="34" t="n">
        <v>0.702740688685875</v>
      </c>
      <c r="H10880" s="34" t="n">
        <v>-0.0885331825060653</v>
      </c>
      <c r="I10880" s="34" t="n">
        <v>-0.125982718706131</v>
      </c>
      <c r="J10880" s="35" t="n">
        <v>1.41</v>
      </c>
      <c r="K10880" s="6" t="n">
        <v>0</v>
      </c>
      <c r="L10880" s="35" t="n">
        <v>-1</v>
      </c>
      <c r="M10880" s="6" t="str">
        <f aca="false">IF(I10880&lt;=0,"Below 0%",IF(I10880&lt;=0.05,"0-5%",IF(I10880&lt;=0.1,"5-10%",IF(I10880&lt;=0.2,"10-20%",IF(I10880&lt;=0.4,"20-40%","Above 40%")))))</f>
        <v>Below 0%</v>
      </c>
      <c r="N10880" s="6" t="str">
        <f aca="false">IF(AND(H10880&gt;=Summary!$B$25,I10880&gt;=Summary!$B$26,I10880&lt;=Summary!$B$27,J10880&gt;=Summary!$B$28,J10880&lt;=Summary!$B$29,F10880*J10880&gt;1),"Yes","No")</f>
        <v>No</v>
      </c>
    </row>
    <row r="10881" customFormat="false" ht="15" hidden="false" customHeight="false" outlineLevel="0" collapsed="false">
      <c r="A10881" s="6" t="s">
        <v>157</v>
      </c>
      <c r="B10881" s="45" t="n">
        <v>44975</v>
      </c>
      <c r="C10881" s="6" t="s">
        <v>190</v>
      </c>
      <c r="D10881" s="6" t="s">
        <v>179</v>
      </c>
      <c r="E10881" s="6" t="s">
        <v>174</v>
      </c>
      <c r="F10881" s="34" t="n">
        <v>0.187051802873612</v>
      </c>
      <c r="G10881" s="34" t="n">
        <v>0.198172874209417</v>
      </c>
      <c r="H10881" s="34" t="n">
        <v>-0.0111210713358053</v>
      </c>
      <c r="I10881" s="34" t="n">
        <v>-0.0561180301803224</v>
      </c>
      <c r="J10881" s="35" t="n">
        <v>5</v>
      </c>
      <c r="K10881" s="6" t="n">
        <v>0</v>
      </c>
      <c r="L10881" s="35" t="n">
        <v>-1</v>
      </c>
      <c r="M10881" s="6" t="str">
        <f aca="false">IF(I10881&lt;=0,"Below 0%",IF(I10881&lt;=0.05,"0-5%",IF(I10881&lt;=0.1,"5-10%",IF(I10881&lt;=0.2,"10-20%",IF(I10881&lt;=0.4,"20-40%","Above 40%")))))</f>
        <v>Below 0%</v>
      </c>
      <c r="N10881" s="6" t="str">
        <f aca="false">IF(AND(H10881&gt;=Summary!$B$25,I10881&gt;=Summary!$B$26,I10881&lt;=Summary!$B$27,J10881&gt;=Summary!$B$28,J10881&lt;=Summary!$B$29,F10881*J10881&gt;1),"Yes","No")</f>
        <v>No</v>
      </c>
    </row>
    <row r="10882" customFormat="false" ht="15" hidden="false" customHeight="false" outlineLevel="0" collapsed="false">
      <c r="A10882" s="6" t="s">
        <v>157</v>
      </c>
      <c r="B10882" s="45" t="n">
        <v>44975</v>
      </c>
      <c r="C10882" s="6" t="s">
        <v>190</v>
      </c>
      <c r="D10882" s="6" t="s">
        <v>179</v>
      </c>
      <c r="E10882" s="6" t="s">
        <v>177</v>
      </c>
      <c r="F10882" s="34" t="n">
        <v>0.198740661144257</v>
      </c>
      <c r="G10882" s="34" t="n">
        <v>0.0990864371047084</v>
      </c>
      <c r="H10882" s="34" t="n">
        <v>0.0996542240395482</v>
      </c>
      <c r="I10882" s="34" t="n">
        <v>1.00573021849842</v>
      </c>
      <c r="J10882" s="35" t="n">
        <v>10</v>
      </c>
      <c r="K10882" s="6" t="n">
        <v>1</v>
      </c>
      <c r="L10882" s="35" t="n">
        <v>9</v>
      </c>
      <c r="M10882" s="6" t="str">
        <f aca="false">IF(I10882&lt;=0,"Below 0%",IF(I10882&lt;=0.05,"0-5%",IF(I10882&lt;=0.1,"5-10%",IF(I10882&lt;=0.2,"10-20%",IF(I10882&lt;=0.4,"20-40%","Above 40%")))))</f>
        <v>Above 40%</v>
      </c>
      <c r="N10882" s="6" t="str">
        <f aca="false">IF(AND(H10882&gt;=Summary!$B$25,I10882&gt;=Summary!$B$26,I10882&lt;=Summary!$B$27,J10882&gt;=Summary!$B$28,J10882&lt;=Summary!$B$29,F10882*J10882&gt;1),"Yes","No")</f>
        <v>No</v>
      </c>
    </row>
    <row r="10883" customFormat="false" ht="15" hidden="false" customHeight="false" outlineLevel="0" collapsed="false">
      <c r="A10883" s="6" t="s">
        <v>157</v>
      </c>
      <c r="B10883" s="45" t="n">
        <v>44975</v>
      </c>
      <c r="C10883" s="6" t="s">
        <v>173</v>
      </c>
      <c r="D10883" s="6" t="s">
        <v>205</v>
      </c>
      <c r="E10883" s="6" t="s">
        <v>187</v>
      </c>
      <c r="F10883" s="34" t="n">
        <v>0.3447505235672</v>
      </c>
      <c r="G10883" s="34" t="n">
        <v>0.388312912346843</v>
      </c>
      <c r="H10883" s="34" t="n">
        <v>-0.0435623887796429</v>
      </c>
      <c r="I10883" s="34" t="n">
        <v>-0.112183724502915</v>
      </c>
      <c r="J10883" s="35" t="n">
        <v>2.55</v>
      </c>
      <c r="K10883" s="6" t="n">
        <v>1</v>
      </c>
      <c r="L10883" s="35" t="n">
        <v>1.55</v>
      </c>
      <c r="M10883" s="6" t="str">
        <f aca="false">IF(I10883&lt;=0,"Below 0%",IF(I10883&lt;=0.05,"0-5%",IF(I10883&lt;=0.1,"5-10%",IF(I10883&lt;=0.2,"10-20%",IF(I10883&lt;=0.4,"20-40%","Above 40%")))))</f>
        <v>Below 0%</v>
      </c>
      <c r="N10883" s="6" t="str">
        <f aca="false">IF(AND(H10883&gt;=Summary!$B$25,I10883&gt;=Summary!$B$26,I10883&lt;=Summary!$B$27,J10883&gt;=Summary!$B$28,J10883&lt;=Summary!$B$29,F10883*J10883&gt;1),"Yes","No")</f>
        <v>No</v>
      </c>
    </row>
    <row r="10884" customFormat="false" ht="15" hidden="false" customHeight="false" outlineLevel="0" collapsed="false">
      <c r="A10884" s="6" t="s">
        <v>157</v>
      </c>
      <c r="B10884" s="45" t="n">
        <v>44975</v>
      </c>
      <c r="C10884" s="6" t="s">
        <v>173</v>
      </c>
      <c r="D10884" s="6" t="s">
        <v>205</v>
      </c>
      <c r="E10884" s="6" t="s">
        <v>174</v>
      </c>
      <c r="F10884" s="34" t="n">
        <v>0.323260813951492</v>
      </c>
      <c r="G10884" s="34" t="n">
        <v>0.291234684260132</v>
      </c>
      <c r="H10884" s="34" t="n">
        <v>0.0320261296913604</v>
      </c>
      <c r="I10884" s="34" t="n">
        <v>0.10996674305027</v>
      </c>
      <c r="J10884" s="35" t="n">
        <v>3.4</v>
      </c>
      <c r="K10884" s="6" t="n">
        <v>0</v>
      </c>
      <c r="L10884" s="35" t="n">
        <v>-1</v>
      </c>
      <c r="M10884" s="6" t="str">
        <f aca="false">IF(I10884&lt;=0,"Below 0%",IF(I10884&lt;=0.05,"0-5%",IF(I10884&lt;=0.1,"5-10%",IF(I10884&lt;=0.2,"10-20%",IF(I10884&lt;=0.4,"20-40%","Above 40%")))))</f>
        <v>10-20%</v>
      </c>
      <c r="N10884" s="6" t="str">
        <f aca="false">IF(AND(H10884&gt;=Summary!$B$25,I10884&gt;=Summary!$B$26,I10884&lt;=Summary!$B$27,J10884&gt;=Summary!$B$28,J10884&lt;=Summary!$B$29,F10884*J10884&gt;1),"Yes","No")</f>
        <v>Yes</v>
      </c>
    </row>
    <row r="10885" customFormat="false" ht="15" hidden="false" customHeight="false" outlineLevel="0" collapsed="false">
      <c r="A10885" s="6" t="s">
        <v>157</v>
      </c>
      <c r="B10885" s="45" t="n">
        <v>44975</v>
      </c>
      <c r="C10885" s="6" t="s">
        <v>173</v>
      </c>
      <c r="D10885" s="6" t="s">
        <v>205</v>
      </c>
      <c r="E10885" s="6" t="s">
        <v>177</v>
      </c>
      <c r="F10885" s="34" t="n">
        <v>0.331988602876663</v>
      </c>
      <c r="G10885" s="34" t="n">
        <v>0.320452403393025</v>
      </c>
      <c r="H10885" s="34" t="n">
        <v>0.0115361994836378</v>
      </c>
      <c r="I10885" s="34" t="n">
        <v>0.0359997283886462</v>
      </c>
      <c r="J10885" s="35" t="n">
        <v>3.09</v>
      </c>
      <c r="K10885" s="6" t="n">
        <v>0</v>
      </c>
      <c r="L10885" s="35" t="n">
        <v>-1</v>
      </c>
      <c r="M10885" s="6" t="str">
        <f aca="false">IF(I10885&lt;=0,"Below 0%",IF(I10885&lt;=0.05,"0-5%",IF(I10885&lt;=0.1,"5-10%",IF(I10885&lt;=0.2,"10-20%",IF(I10885&lt;=0.4,"20-40%","Above 40%")))))</f>
        <v>0-5%</v>
      </c>
      <c r="N10885" s="6" t="str">
        <f aca="false">IF(AND(H10885&gt;=Summary!$B$25,I10885&gt;=Summary!$B$26,I10885&lt;=Summary!$B$27,J10885&gt;=Summary!$B$28,J10885&lt;=Summary!$B$29,F10885*J10885&gt;1),"Yes","No")</f>
        <v>No</v>
      </c>
    </row>
    <row r="10886" customFormat="false" ht="15" hidden="false" customHeight="false" outlineLevel="0" collapsed="false">
      <c r="A10886" s="6" t="s">
        <v>157</v>
      </c>
      <c r="B10886" s="45" t="n">
        <v>44975</v>
      </c>
      <c r="C10886" s="6" t="s">
        <v>188</v>
      </c>
      <c r="D10886" s="6" t="s">
        <v>183</v>
      </c>
      <c r="E10886" s="6" t="s">
        <v>187</v>
      </c>
      <c r="F10886" s="34" t="n">
        <v>0.399016171693802</v>
      </c>
      <c r="G10886" s="34" t="n">
        <v>0.371224236761244</v>
      </c>
      <c r="H10886" s="34" t="n">
        <v>0.0277919349325577</v>
      </c>
      <c r="I10886" s="34" t="n">
        <v>0.0748656261644691</v>
      </c>
      <c r="J10886" s="35" t="n">
        <v>2.7</v>
      </c>
      <c r="K10886" s="6" t="n">
        <v>0</v>
      </c>
      <c r="L10886" s="35" t="n">
        <v>-1</v>
      </c>
      <c r="M10886" s="6" t="str">
        <f aca="false">IF(I10886&lt;=0,"Below 0%",IF(I10886&lt;=0.05,"0-5%",IF(I10886&lt;=0.1,"5-10%",IF(I10886&lt;=0.2,"10-20%",IF(I10886&lt;=0.4,"20-40%","Above 40%")))))</f>
        <v>5-10%</v>
      </c>
      <c r="N10886" s="6" t="str">
        <f aca="false">IF(AND(H10886&gt;=Summary!$B$25,I10886&gt;=Summary!$B$26,I10886&lt;=Summary!$B$27,J10886&gt;=Summary!$B$28,J10886&lt;=Summary!$B$29,F10886*J10886&gt;1),"Yes","No")</f>
        <v>No</v>
      </c>
    </row>
    <row r="10887" customFormat="false" ht="15" hidden="false" customHeight="false" outlineLevel="0" collapsed="false">
      <c r="A10887" s="6" t="s">
        <v>157</v>
      </c>
      <c r="B10887" s="45" t="n">
        <v>44975</v>
      </c>
      <c r="C10887" s="6" t="s">
        <v>188</v>
      </c>
      <c r="D10887" s="6" t="s">
        <v>183</v>
      </c>
      <c r="E10887" s="6" t="s">
        <v>174</v>
      </c>
      <c r="F10887" s="34" t="n">
        <v>0.294127464294434</v>
      </c>
      <c r="G10887" s="34" t="n">
        <v>0.274604229932975</v>
      </c>
      <c r="H10887" s="34" t="n">
        <v>0.0195232343614584</v>
      </c>
      <c r="I10887" s="34" t="n">
        <v>0.0710958981448451</v>
      </c>
      <c r="J10887" s="35" t="n">
        <v>3.65</v>
      </c>
      <c r="K10887" s="6" t="n">
        <v>0</v>
      </c>
      <c r="L10887" s="35" t="n">
        <v>-1</v>
      </c>
      <c r="M10887" s="6" t="str">
        <f aca="false">IF(I10887&lt;=0,"Below 0%",IF(I10887&lt;=0.05,"0-5%",IF(I10887&lt;=0.1,"5-10%",IF(I10887&lt;=0.2,"10-20%",IF(I10887&lt;=0.4,"20-40%","Above 40%")))))</f>
        <v>5-10%</v>
      </c>
      <c r="N10887" s="6" t="str">
        <f aca="false">IF(AND(H10887&gt;=Summary!$B$25,I10887&gt;=Summary!$B$26,I10887&lt;=Summary!$B$27,J10887&gt;=Summary!$B$28,J10887&lt;=Summary!$B$29,F10887*J10887&gt;1),"Yes","No")</f>
        <v>No</v>
      </c>
    </row>
    <row r="10888" customFormat="false" ht="15" hidden="false" customHeight="false" outlineLevel="0" collapsed="false">
      <c r="A10888" s="6" t="s">
        <v>157</v>
      </c>
      <c r="B10888" s="45" t="n">
        <v>44975</v>
      </c>
      <c r="C10888" s="6" t="s">
        <v>188</v>
      </c>
      <c r="D10888" s="6" t="s">
        <v>183</v>
      </c>
      <c r="E10888" s="6" t="s">
        <v>177</v>
      </c>
      <c r="F10888" s="34" t="n">
        <v>0.306856393814087</v>
      </c>
      <c r="G10888" s="34" t="n">
        <v>0.354171533305781</v>
      </c>
      <c r="H10888" s="34" t="n">
        <v>-0.0473151394916938</v>
      </c>
      <c r="I10888" s="34" t="n">
        <v>-0.133593852250241</v>
      </c>
      <c r="J10888" s="35" t="n">
        <v>2.83</v>
      </c>
      <c r="K10888" s="6" t="n">
        <v>1</v>
      </c>
      <c r="L10888" s="35" t="n">
        <v>1.83</v>
      </c>
      <c r="M10888" s="6" t="str">
        <f aca="false">IF(I10888&lt;=0,"Below 0%",IF(I10888&lt;=0.05,"0-5%",IF(I10888&lt;=0.1,"5-10%",IF(I10888&lt;=0.2,"10-20%",IF(I10888&lt;=0.4,"20-40%","Above 40%")))))</f>
        <v>Below 0%</v>
      </c>
      <c r="N10888" s="6" t="str">
        <f aca="false">IF(AND(H10888&gt;=Summary!$B$25,I10888&gt;=Summary!$B$26,I10888&lt;=Summary!$B$27,J10888&gt;=Summary!$B$28,J10888&lt;=Summary!$B$29,F10888*J10888&gt;1),"Yes","No")</f>
        <v>No</v>
      </c>
    </row>
    <row r="10889" customFormat="false" ht="15" hidden="false" customHeight="false" outlineLevel="0" collapsed="false">
      <c r="A10889" s="6" t="s">
        <v>157</v>
      </c>
      <c r="B10889" s="45" t="n">
        <v>44975</v>
      </c>
      <c r="C10889" s="6" t="s">
        <v>207</v>
      </c>
      <c r="D10889" s="6" t="s">
        <v>194</v>
      </c>
      <c r="E10889" s="6" t="s">
        <v>187</v>
      </c>
      <c r="F10889" s="34" t="n">
        <v>0.12510459125042</v>
      </c>
      <c r="G10889" s="34" t="n">
        <v>0.0903068101341009</v>
      </c>
      <c r="H10889" s="34" t="n">
        <v>0.0347977811163187</v>
      </c>
      <c r="I10889" s="34" t="n">
        <v>0.385328427221001</v>
      </c>
      <c r="J10889" s="35" t="n">
        <v>11</v>
      </c>
      <c r="K10889" s="6" t="n">
        <v>0</v>
      </c>
      <c r="L10889" s="35" t="n">
        <v>-1</v>
      </c>
      <c r="M10889" s="6" t="str">
        <f aca="false">IF(I10889&lt;=0,"Below 0%",IF(I10889&lt;=0.05,"0-5%",IF(I10889&lt;=0.1,"5-10%",IF(I10889&lt;=0.2,"10-20%",IF(I10889&lt;=0.4,"20-40%","Above 40%")))))</f>
        <v>20-40%</v>
      </c>
      <c r="N10889" s="6" t="str">
        <f aca="false">IF(AND(H10889&gt;=Summary!$B$25,I10889&gt;=Summary!$B$26,I10889&lt;=Summary!$B$27,J10889&gt;=Summary!$B$28,J10889&lt;=Summary!$B$29,F10889*J10889&gt;1),"Yes","No")</f>
        <v>No</v>
      </c>
    </row>
    <row r="10890" customFormat="false" ht="15" hidden="false" customHeight="false" outlineLevel="0" collapsed="false">
      <c r="A10890" s="6" t="s">
        <v>157</v>
      </c>
      <c r="B10890" s="45" t="n">
        <v>44975</v>
      </c>
      <c r="C10890" s="6" t="s">
        <v>207</v>
      </c>
      <c r="D10890" s="6" t="s">
        <v>194</v>
      </c>
      <c r="E10890" s="6" t="s">
        <v>174</v>
      </c>
      <c r="F10890" s="34" t="n">
        <v>0.151143968105316</v>
      </c>
      <c r="G10890" s="34" t="n">
        <v>0.168368629063578</v>
      </c>
      <c r="H10890" s="34" t="n">
        <v>-0.0172246609582619</v>
      </c>
      <c r="I10890" s="34" t="n">
        <v>-0.102303267859701</v>
      </c>
      <c r="J10890" s="35" t="n">
        <v>5.9</v>
      </c>
      <c r="K10890" s="6" t="n">
        <v>1</v>
      </c>
      <c r="L10890" s="35" t="n">
        <v>4.9</v>
      </c>
      <c r="M10890" s="6" t="str">
        <f aca="false">IF(I10890&lt;=0,"Below 0%",IF(I10890&lt;=0.05,"0-5%",IF(I10890&lt;=0.1,"5-10%",IF(I10890&lt;=0.2,"10-20%",IF(I10890&lt;=0.4,"20-40%","Above 40%")))))</f>
        <v>Below 0%</v>
      </c>
      <c r="N10890" s="6" t="str">
        <f aca="false">IF(AND(H10890&gt;=Summary!$B$25,I10890&gt;=Summary!$B$26,I10890&lt;=Summary!$B$27,J10890&gt;=Summary!$B$28,J10890&lt;=Summary!$B$29,F10890*J10890&gt;1),"Yes","No")</f>
        <v>No</v>
      </c>
    </row>
    <row r="10891" customFormat="false" ht="15" hidden="false" customHeight="false" outlineLevel="0" collapsed="false">
      <c r="A10891" s="6" t="s">
        <v>157</v>
      </c>
      <c r="B10891" s="45" t="n">
        <v>44975</v>
      </c>
      <c r="C10891" s="6" t="s">
        <v>207</v>
      </c>
      <c r="D10891" s="6" t="s">
        <v>194</v>
      </c>
      <c r="E10891" s="6" t="s">
        <v>177</v>
      </c>
      <c r="F10891" s="34" t="n">
        <v>0.723751485347748</v>
      </c>
      <c r="G10891" s="34" t="n">
        <v>0.741324560802321</v>
      </c>
      <c r="H10891" s="34" t="n">
        <v>-0.0175730754545733</v>
      </c>
      <c r="I10891" s="34" t="n">
        <v>-0.0237049686247469</v>
      </c>
      <c r="J10891" s="35" t="n">
        <v>1.34</v>
      </c>
      <c r="K10891" s="6" t="n">
        <v>0</v>
      </c>
      <c r="L10891" s="35" t="n">
        <v>-1</v>
      </c>
      <c r="M10891" s="6" t="str">
        <f aca="false">IF(I10891&lt;=0,"Below 0%",IF(I10891&lt;=0.05,"0-5%",IF(I10891&lt;=0.1,"5-10%",IF(I10891&lt;=0.2,"10-20%",IF(I10891&lt;=0.4,"20-40%","Above 40%")))))</f>
        <v>Below 0%</v>
      </c>
      <c r="N10891" s="6" t="str">
        <f aca="false">IF(AND(H10891&gt;=Summary!$B$25,I10891&gt;=Summary!$B$26,I10891&lt;=Summary!$B$27,J10891&gt;=Summary!$B$28,J10891&lt;=Summary!$B$29,F10891*J10891&gt;1),"Yes","No")</f>
        <v>No</v>
      </c>
    </row>
    <row r="10892" customFormat="false" ht="15" hidden="false" customHeight="false" outlineLevel="0" collapsed="false">
      <c r="A10892" s="6" t="s">
        <v>157</v>
      </c>
      <c r="B10892" s="45" t="n">
        <v>44975</v>
      </c>
      <c r="C10892" s="6" t="s">
        <v>203</v>
      </c>
      <c r="D10892" s="6" t="s">
        <v>199</v>
      </c>
      <c r="E10892" s="6" t="s">
        <v>187</v>
      </c>
      <c r="F10892" s="34" t="n">
        <v>0.480621874332428</v>
      </c>
      <c r="G10892" s="34" t="n">
        <v>0.58227205722433</v>
      </c>
      <c r="H10892" s="34" t="n">
        <v>-0.101650182891902</v>
      </c>
      <c r="I10892" s="34" t="n">
        <v>-0.174575066123669</v>
      </c>
      <c r="J10892" s="35" t="n">
        <v>1.72</v>
      </c>
      <c r="K10892" s="6" t="n">
        <v>0</v>
      </c>
      <c r="L10892" s="35" t="n">
        <v>-1</v>
      </c>
      <c r="M10892" s="6" t="str">
        <f aca="false">IF(I10892&lt;=0,"Below 0%",IF(I10892&lt;=0.05,"0-5%",IF(I10892&lt;=0.1,"5-10%",IF(I10892&lt;=0.2,"10-20%",IF(I10892&lt;=0.4,"20-40%","Above 40%")))))</f>
        <v>Below 0%</v>
      </c>
      <c r="N10892" s="6" t="str">
        <f aca="false">IF(AND(H10892&gt;=Summary!$B$25,I10892&gt;=Summary!$B$26,I10892&lt;=Summary!$B$27,J10892&gt;=Summary!$B$28,J10892&lt;=Summary!$B$29,F10892*J10892&gt;1),"Yes","No")</f>
        <v>No</v>
      </c>
    </row>
    <row r="10893" customFormat="false" ht="15" hidden="false" customHeight="false" outlineLevel="0" collapsed="false">
      <c r="A10893" s="6" t="s">
        <v>157</v>
      </c>
      <c r="B10893" s="45" t="n">
        <v>44975</v>
      </c>
      <c r="C10893" s="6" t="s">
        <v>203</v>
      </c>
      <c r="D10893" s="6" t="s">
        <v>199</v>
      </c>
      <c r="E10893" s="6" t="s">
        <v>174</v>
      </c>
      <c r="F10893" s="34" t="n">
        <v>0.30311906337738</v>
      </c>
      <c r="G10893" s="34" t="n">
        <v>0.253546313525531</v>
      </c>
      <c r="H10893" s="34" t="n">
        <v>0.0495727498518494</v>
      </c>
      <c r="I10893" s="34" t="n">
        <v>0.195517533513094</v>
      </c>
      <c r="J10893" s="35" t="n">
        <v>3.95</v>
      </c>
      <c r="K10893" s="6" t="n">
        <v>0</v>
      </c>
      <c r="L10893" s="35" t="n">
        <v>-1</v>
      </c>
      <c r="M10893" s="6" t="str">
        <f aca="false">IF(I10893&lt;=0,"Below 0%",IF(I10893&lt;=0.05,"0-5%",IF(I10893&lt;=0.1,"5-10%",IF(I10893&lt;=0.2,"10-20%",IF(I10893&lt;=0.4,"20-40%","Above 40%")))))</f>
        <v>10-20%</v>
      </c>
      <c r="N10893" s="6" t="str">
        <f aca="false">IF(AND(H10893&gt;=Summary!$B$25,I10893&gt;=Summary!$B$26,I10893&lt;=Summary!$B$27,J10893&gt;=Summary!$B$28,J10893&lt;=Summary!$B$29,F10893*J10893&gt;1),"Yes","No")</f>
        <v>Yes</v>
      </c>
    </row>
    <row r="10894" customFormat="false" ht="15" hidden="false" customHeight="false" outlineLevel="0" collapsed="false">
      <c r="A10894" s="6" t="s">
        <v>157</v>
      </c>
      <c r="B10894" s="45" t="n">
        <v>44975</v>
      </c>
      <c r="C10894" s="6" t="s">
        <v>203</v>
      </c>
      <c r="D10894" s="6" t="s">
        <v>199</v>
      </c>
      <c r="E10894" s="6" t="s">
        <v>177</v>
      </c>
      <c r="F10894" s="34" t="n">
        <v>0.216259077191353</v>
      </c>
      <c r="G10894" s="34" t="n">
        <v>0.164181629250139</v>
      </c>
      <c r="H10894" s="34" t="n">
        <v>0.0520774479412139</v>
      </c>
      <c r="I10894" s="34" t="n">
        <v>0.317194123234526</v>
      </c>
      <c r="J10894" s="35" t="n">
        <v>6.1</v>
      </c>
      <c r="K10894" s="6" t="n">
        <v>1</v>
      </c>
      <c r="L10894" s="35" t="n">
        <v>5.1</v>
      </c>
      <c r="M10894" s="6" t="str">
        <f aca="false">IF(I10894&lt;=0,"Below 0%",IF(I10894&lt;=0.05,"0-5%",IF(I10894&lt;=0.1,"5-10%",IF(I10894&lt;=0.2,"10-20%",IF(I10894&lt;=0.4,"20-40%","Above 40%")))))</f>
        <v>20-40%</v>
      </c>
      <c r="N10894" s="6" t="str">
        <f aca="false">IF(AND(H10894&gt;=Summary!$B$25,I10894&gt;=Summary!$B$26,I10894&lt;=Summary!$B$27,J10894&gt;=Summary!$B$28,J10894&lt;=Summary!$B$29,F10894*J10894&gt;1),"Yes","No")</f>
        <v>No</v>
      </c>
    </row>
    <row r="10895" customFormat="false" ht="15" hidden="false" customHeight="false" outlineLevel="0" collapsed="false">
      <c r="A10895" s="6" t="s">
        <v>157</v>
      </c>
      <c r="B10895" s="45" t="n">
        <v>44976</v>
      </c>
      <c r="C10895" s="6" t="s">
        <v>176</v>
      </c>
      <c r="D10895" s="6" t="s">
        <v>195</v>
      </c>
      <c r="E10895" s="6" t="s">
        <v>187</v>
      </c>
      <c r="F10895" s="34" t="n">
        <v>0.522575259208679</v>
      </c>
      <c r="G10895" s="34" t="n">
        <v>0.598548972188634</v>
      </c>
      <c r="H10895" s="34" t="n">
        <v>-0.0759737129799544</v>
      </c>
      <c r="I10895" s="34" t="n">
        <v>-0.126929819463479</v>
      </c>
      <c r="J10895" s="35" t="n">
        <v>1.66</v>
      </c>
      <c r="K10895" s="6" t="n">
        <v>1</v>
      </c>
      <c r="L10895" s="35" t="n">
        <v>0.66</v>
      </c>
      <c r="M10895" s="6" t="str">
        <f aca="false">IF(I10895&lt;=0,"Below 0%",IF(I10895&lt;=0.05,"0-5%",IF(I10895&lt;=0.1,"5-10%",IF(I10895&lt;=0.2,"10-20%",IF(I10895&lt;=0.4,"20-40%","Above 40%")))))</f>
        <v>Below 0%</v>
      </c>
      <c r="N10895" s="6" t="str">
        <f aca="false">IF(AND(H10895&gt;=Summary!$B$25,I10895&gt;=Summary!$B$26,I10895&lt;=Summary!$B$27,J10895&gt;=Summary!$B$28,J10895&lt;=Summary!$B$29,F10895*J10895&gt;1),"Yes","No")</f>
        <v>No</v>
      </c>
    </row>
    <row r="10896" customFormat="false" ht="15" hidden="false" customHeight="false" outlineLevel="0" collapsed="false">
      <c r="A10896" s="6" t="s">
        <v>157</v>
      </c>
      <c r="B10896" s="45" t="n">
        <v>44976</v>
      </c>
      <c r="C10896" s="6" t="s">
        <v>176</v>
      </c>
      <c r="D10896" s="6" t="s">
        <v>195</v>
      </c>
      <c r="E10896" s="6" t="s">
        <v>174</v>
      </c>
      <c r="F10896" s="34" t="n">
        <v>0.329962521791458</v>
      </c>
      <c r="G10896" s="34" t="n">
        <v>0.220798065296252</v>
      </c>
      <c r="H10896" s="34" t="n">
        <v>0.109164456495207</v>
      </c>
      <c r="I10896" s="34" t="n">
        <v>0.494408573502387</v>
      </c>
      <c r="J10896" s="35" t="n">
        <v>4.5</v>
      </c>
      <c r="K10896" s="6" t="n">
        <v>0</v>
      </c>
      <c r="L10896" s="35" t="n">
        <v>-1</v>
      </c>
      <c r="M10896" s="6" t="str">
        <f aca="false">IF(I10896&lt;=0,"Below 0%",IF(I10896&lt;=0.05,"0-5%",IF(I10896&lt;=0.1,"5-10%",IF(I10896&lt;=0.2,"10-20%",IF(I10896&lt;=0.4,"20-40%","Above 40%")))))</f>
        <v>Above 40%</v>
      </c>
      <c r="N10896" s="6" t="str">
        <f aca="false">IF(AND(H10896&gt;=Summary!$B$25,I10896&gt;=Summary!$B$26,I10896&lt;=Summary!$B$27,J10896&gt;=Summary!$B$28,J10896&lt;=Summary!$B$29,F10896*J10896&gt;1),"Yes","No")</f>
        <v>No</v>
      </c>
    </row>
    <row r="10897" customFormat="false" ht="15" hidden="false" customHeight="false" outlineLevel="0" collapsed="false">
      <c r="A10897" s="6" t="s">
        <v>157</v>
      </c>
      <c r="B10897" s="45" t="n">
        <v>44976</v>
      </c>
      <c r="C10897" s="6" t="s">
        <v>176</v>
      </c>
      <c r="D10897" s="6" t="s">
        <v>195</v>
      </c>
      <c r="E10897" s="6" t="s">
        <v>177</v>
      </c>
      <c r="F10897" s="34" t="n">
        <v>0.147462204098702</v>
      </c>
      <c r="G10897" s="34" t="n">
        <v>0.180652962515115</v>
      </c>
      <c r="H10897" s="34" t="n">
        <v>-0.0331907584164134</v>
      </c>
      <c r="I10897" s="34" t="n">
        <v>-0.183726621220709</v>
      </c>
      <c r="J10897" s="35" t="n">
        <v>5.5</v>
      </c>
      <c r="K10897" s="6" t="n">
        <v>0</v>
      </c>
      <c r="L10897" s="35" t="n">
        <v>-1</v>
      </c>
      <c r="M10897" s="6" t="str">
        <f aca="false">IF(I10897&lt;=0,"Below 0%",IF(I10897&lt;=0.05,"0-5%",IF(I10897&lt;=0.1,"5-10%",IF(I10897&lt;=0.2,"10-20%",IF(I10897&lt;=0.4,"20-40%","Above 40%")))))</f>
        <v>Below 0%</v>
      </c>
      <c r="N10897" s="6" t="str">
        <f aca="false">IF(AND(H10897&gt;=Summary!$B$25,I10897&gt;=Summary!$B$26,I10897&lt;=Summary!$B$27,J10897&gt;=Summary!$B$28,J10897&lt;=Summary!$B$29,F10897*J10897&gt;1),"Yes","No")</f>
        <v>No</v>
      </c>
    </row>
    <row r="10898" customFormat="false" ht="15" hidden="false" customHeight="false" outlineLevel="0" collapsed="false">
      <c r="A10898" s="6" t="s">
        <v>157</v>
      </c>
      <c r="B10898" s="45" t="n">
        <v>44976</v>
      </c>
      <c r="C10898" s="6" t="s">
        <v>181</v>
      </c>
      <c r="D10898" s="6" t="s">
        <v>189</v>
      </c>
      <c r="E10898" s="6" t="s">
        <v>187</v>
      </c>
      <c r="F10898" s="34" t="n">
        <v>0.589221358299255</v>
      </c>
      <c r="G10898" s="34" t="n">
        <v>0.531113673099317</v>
      </c>
      <c r="H10898" s="34" t="n">
        <v>0.0581076851999385</v>
      </c>
      <c r="I10898" s="34" t="n">
        <v>0.109407247719402</v>
      </c>
      <c r="J10898" s="35" t="n">
        <v>1.88</v>
      </c>
      <c r="K10898" s="6" t="n">
        <v>1</v>
      </c>
      <c r="L10898" s="35" t="n">
        <v>0.88</v>
      </c>
      <c r="M10898" s="6" t="str">
        <f aca="false">IF(I10898&lt;=0,"Below 0%",IF(I10898&lt;=0.05,"0-5%",IF(I10898&lt;=0.1,"5-10%",IF(I10898&lt;=0.2,"10-20%",IF(I10898&lt;=0.4,"20-40%","Above 40%")))))</f>
        <v>10-20%</v>
      </c>
      <c r="N10898" s="6" t="str">
        <f aca="false">IF(AND(H10898&gt;=Summary!$B$25,I10898&gt;=Summary!$B$26,I10898&lt;=Summary!$B$27,J10898&gt;=Summary!$B$28,J10898&lt;=Summary!$B$29,F10898*J10898&gt;1),"Yes","No")</f>
        <v>Yes</v>
      </c>
    </row>
    <row r="10899" customFormat="false" ht="15" hidden="false" customHeight="false" outlineLevel="0" collapsed="false">
      <c r="A10899" s="6" t="s">
        <v>157</v>
      </c>
      <c r="B10899" s="45" t="n">
        <v>44976</v>
      </c>
      <c r="C10899" s="6" t="s">
        <v>181</v>
      </c>
      <c r="D10899" s="6" t="s">
        <v>189</v>
      </c>
      <c r="E10899" s="6" t="s">
        <v>174</v>
      </c>
      <c r="F10899" s="34" t="n">
        <v>0.268478274345398</v>
      </c>
      <c r="G10899" s="34" t="n">
        <v>0.258677125758217</v>
      </c>
      <c r="H10899" s="34" t="n">
        <v>0.0098011485871814</v>
      </c>
      <c r="I10899" s="34" t="n">
        <v>0.0378895063042506</v>
      </c>
      <c r="J10899" s="35" t="n">
        <v>3.86</v>
      </c>
      <c r="K10899" s="6" t="n">
        <v>0</v>
      </c>
      <c r="L10899" s="35" t="n">
        <v>-1</v>
      </c>
      <c r="M10899" s="6" t="str">
        <f aca="false">IF(I10899&lt;=0,"Below 0%",IF(I10899&lt;=0.05,"0-5%",IF(I10899&lt;=0.1,"5-10%",IF(I10899&lt;=0.2,"10-20%",IF(I10899&lt;=0.4,"20-40%","Above 40%")))))</f>
        <v>0-5%</v>
      </c>
      <c r="N10899" s="6" t="str">
        <f aca="false">IF(AND(H10899&gt;=Summary!$B$25,I10899&gt;=Summary!$B$26,I10899&lt;=Summary!$B$27,J10899&gt;=Summary!$B$28,J10899&lt;=Summary!$B$29,F10899*J10899&gt;1),"Yes","No")</f>
        <v>No</v>
      </c>
    </row>
    <row r="10900" customFormat="false" ht="15" hidden="false" customHeight="false" outlineLevel="0" collapsed="false">
      <c r="A10900" s="6" t="s">
        <v>157</v>
      </c>
      <c r="B10900" s="45" t="n">
        <v>44976</v>
      </c>
      <c r="C10900" s="6" t="s">
        <v>181</v>
      </c>
      <c r="D10900" s="6" t="s">
        <v>189</v>
      </c>
      <c r="E10900" s="6" t="s">
        <v>177</v>
      </c>
      <c r="F10900" s="34" t="n">
        <v>0.142300367355347</v>
      </c>
      <c r="G10900" s="34" t="n">
        <v>0.210209201142467</v>
      </c>
      <c r="H10900" s="34" t="n">
        <v>-0.0679088337871198</v>
      </c>
      <c r="I10900" s="34" t="n">
        <v>-0.32305357433472</v>
      </c>
      <c r="J10900" s="35" t="n">
        <v>4.75</v>
      </c>
      <c r="K10900" s="6" t="n">
        <v>0</v>
      </c>
      <c r="L10900" s="35" t="n">
        <v>-1</v>
      </c>
      <c r="M10900" s="6" t="str">
        <f aca="false">IF(I10900&lt;=0,"Below 0%",IF(I10900&lt;=0.05,"0-5%",IF(I10900&lt;=0.1,"5-10%",IF(I10900&lt;=0.2,"10-20%",IF(I10900&lt;=0.4,"20-40%","Above 40%")))))</f>
        <v>Below 0%</v>
      </c>
      <c r="N10900" s="6" t="str">
        <f aca="false">IF(AND(H10900&gt;=Summary!$B$25,I10900&gt;=Summary!$B$26,I10900&lt;=Summary!$B$27,J10900&gt;=Summary!$B$28,J10900&lt;=Summary!$B$29,F10900*J10900&gt;1),"Yes","No")</f>
        <v>No</v>
      </c>
    </row>
    <row r="10901" customFormat="false" ht="15" hidden="false" customHeight="false" outlineLevel="0" collapsed="false">
      <c r="A10901" s="6" t="s">
        <v>157</v>
      </c>
      <c r="B10901" s="45" t="n">
        <v>44981</v>
      </c>
      <c r="C10901" s="6" t="s">
        <v>184</v>
      </c>
      <c r="D10901" s="6" t="s">
        <v>203</v>
      </c>
      <c r="E10901" s="6" t="s">
        <v>187</v>
      </c>
      <c r="F10901" s="34" t="n">
        <v>0.39888060092926</v>
      </c>
      <c r="G10901" s="34" t="n">
        <v>0.378951175406872</v>
      </c>
      <c r="H10901" s="34" t="n">
        <v>0.0199294255223886</v>
      </c>
      <c r="I10901" s="34" t="n">
        <v>0.0525910112324914</v>
      </c>
      <c r="J10901" s="35" t="n">
        <v>2.65</v>
      </c>
      <c r="K10901" s="6" t="n">
        <v>0</v>
      </c>
      <c r="L10901" s="35" t="n">
        <v>-1</v>
      </c>
      <c r="M10901" s="6" t="str">
        <f aca="false">IF(I10901&lt;=0,"Below 0%",IF(I10901&lt;=0.05,"0-5%",IF(I10901&lt;=0.1,"5-10%",IF(I10901&lt;=0.2,"10-20%",IF(I10901&lt;=0.4,"20-40%","Above 40%")))))</f>
        <v>5-10%</v>
      </c>
      <c r="N10901" s="6" t="str">
        <f aca="false">IF(AND(H10901&gt;=Summary!$B$25,I10901&gt;=Summary!$B$26,I10901&lt;=Summary!$B$27,J10901&gt;=Summary!$B$28,J10901&lt;=Summary!$B$29,F10901*J10901&gt;1),"Yes","No")</f>
        <v>No</v>
      </c>
    </row>
    <row r="10902" customFormat="false" ht="15" hidden="false" customHeight="false" outlineLevel="0" collapsed="false">
      <c r="A10902" s="6" t="s">
        <v>157</v>
      </c>
      <c r="B10902" s="45" t="n">
        <v>44981</v>
      </c>
      <c r="C10902" s="6" t="s">
        <v>184</v>
      </c>
      <c r="D10902" s="6" t="s">
        <v>203</v>
      </c>
      <c r="E10902" s="6" t="s">
        <v>174</v>
      </c>
      <c r="F10902" s="34" t="n">
        <v>0.298904687166214</v>
      </c>
      <c r="G10902" s="34" t="n">
        <v>0.297106690777577</v>
      </c>
      <c r="H10902" s="34" t="n">
        <v>0.00179799638863715</v>
      </c>
      <c r="I10902" s="34" t="n">
        <v>0.00605168595810302</v>
      </c>
      <c r="J10902" s="35" t="n">
        <v>3.38</v>
      </c>
      <c r="K10902" s="6" t="n">
        <v>1</v>
      </c>
      <c r="L10902" s="35" t="n">
        <v>2.38</v>
      </c>
      <c r="M10902" s="6" t="str">
        <f aca="false">IF(I10902&lt;=0,"Below 0%",IF(I10902&lt;=0.05,"0-5%",IF(I10902&lt;=0.1,"5-10%",IF(I10902&lt;=0.2,"10-20%",IF(I10902&lt;=0.4,"20-40%","Above 40%")))))</f>
        <v>0-5%</v>
      </c>
      <c r="N10902" s="6" t="str">
        <f aca="false">IF(AND(H10902&gt;=Summary!$B$25,I10902&gt;=Summary!$B$26,I10902&lt;=Summary!$B$27,J10902&gt;=Summary!$B$28,J10902&lt;=Summary!$B$29,F10902*J10902&gt;1),"Yes","No")</f>
        <v>No</v>
      </c>
    </row>
    <row r="10903" customFormat="false" ht="15" hidden="false" customHeight="false" outlineLevel="0" collapsed="false">
      <c r="A10903" s="6" t="s">
        <v>157</v>
      </c>
      <c r="B10903" s="45" t="n">
        <v>44981</v>
      </c>
      <c r="C10903" s="6" t="s">
        <v>184</v>
      </c>
      <c r="D10903" s="6" t="s">
        <v>203</v>
      </c>
      <c r="E10903" s="6" t="s">
        <v>177</v>
      </c>
      <c r="F10903" s="34" t="n">
        <v>0.302214711904526</v>
      </c>
      <c r="G10903" s="34" t="n">
        <v>0.323942133815552</v>
      </c>
      <c r="H10903" s="34" t="n">
        <v>-0.0217274219110258</v>
      </c>
      <c r="I10903" s="34" t="n">
        <v>-0.0670719231706891</v>
      </c>
      <c r="J10903" s="35" t="n">
        <v>3.1</v>
      </c>
      <c r="K10903" s="6" t="n">
        <v>0</v>
      </c>
      <c r="L10903" s="35" t="n">
        <v>-1</v>
      </c>
      <c r="M10903" s="6" t="str">
        <f aca="false">IF(I10903&lt;=0,"Below 0%",IF(I10903&lt;=0.05,"0-5%",IF(I10903&lt;=0.1,"5-10%",IF(I10903&lt;=0.2,"10-20%",IF(I10903&lt;=0.4,"20-40%","Above 40%")))))</f>
        <v>Below 0%</v>
      </c>
      <c r="N10903" s="6" t="str">
        <f aca="false">IF(AND(H10903&gt;=Summary!$B$25,I10903&gt;=Summary!$B$26,I10903&lt;=Summary!$B$27,J10903&gt;=Summary!$B$28,J10903&lt;=Summary!$B$29,F10903*J10903&gt;1),"Yes","No")</f>
        <v>No</v>
      </c>
    </row>
    <row r="10904" customFormat="false" ht="15" hidden="false" customHeight="false" outlineLevel="0" collapsed="false">
      <c r="A10904" s="6" t="s">
        <v>157</v>
      </c>
      <c r="B10904" s="45" t="n">
        <v>44982</v>
      </c>
      <c r="C10904" s="6" t="s">
        <v>199</v>
      </c>
      <c r="D10904" s="6" t="s">
        <v>194</v>
      </c>
      <c r="E10904" s="6" t="s">
        <v>187</v>
      </c>
      <c r="F10904" s="34" t="n">
        <v>0.112800136208534</v>
      </c>
      <c r="G10904" s="34" t="n">
        <v>0.0869455193429002</v>
      </c>
      <c r="H10904" s="34" t="n">
        <v>0.025854616865634</v>
      </c>
      <c r="I10904" s="34" t="n">
        <v>0.297365718912636</v>
      </c>
      <c r="J10904" s="35" t="n">
        <v>11.5</v>
      </c>
      <c r="K10904" s="6" t="n">
        <v>0</v>
      </c>
      <c r="L10904" s="35" t="n">
        <v>-1</v>
      </c>
      <c r="M10904" s="6" t="str">
        <f aca="false">IF(I10904&lt;=0,"Below 0%",IF(I10904&lt;=0.05,"0-5%",IF(I10904&lt;=0.1,"5-10%",IF(I10904&lt;=0.2,"10-20%",IF(I10904&lt;=0.4,"20-40%","Above 40%")))))</f>
        <v>20-40%</v>
      </c>
      <c r="N10904" s="6" t="str">
        <f aca="false">IF(AND(H10904&gt;=Summary!$B$25,I10904&gt;=Summary!$B$26,I10904&lt;=Summary!$B$27,J10904&gt;=Summary!$B$28,J10904&lt;=Summary!$B$29,F10904*J10904&gt;1),"Yes","No")</f>
        <v>No</v>
      </c>
    </row>
    <row r="10905" customFormat="false" ht="15" hidden="false" customHeight="false" outlineLevel="0" collapsed="false">
      <c r="A10905" s="6" t="s">
        <v>157</v>
      </c>
      <c r="B10905" s="45" t="n">
        <v>44982</v>
      </c>
      <c r="C10905" s="6" t="s">
        <v>199</v>
      </c>
      <c r="D10905" s="6" t="s">
        <v>194</v>
      </c>
      <c r="E10905" s="6" t="s">
        <v>174</v>
      </c>
      <c r="F10905" s="34" t="n">
        <v>0.156926974654198</v>
      </c>
      <c r="G10905" s="34" t="n">
        <v>0.161269914910218</v>
      </c>
      <c r="H10905" s="34" t="n">
        <v>-0.00434294025602047</v>
      </c>
      <c r="I10905" s="34" t="n">
        <v>-0.0269296369284889</v>
      </c>
      <c r="J10905" s="35" t="n">
        <v>6.2</v>
      </c>
      <c r="K10905" s="6" t="n">
        <v>0</v>
      </c>
      <c r="L10905" s="35" t="n">
        <v>-1</v>
      </c>
      <c r="M10905" s="6" t="str">
        <f aca="false">IF(I10905&lt;=0,"Below 0%",IF(I10905&lt;=0.05,"0-5%",IF(I10905&lt;=0.1,"5-10%",IF(I10905&lt;=0.2,"10-20%",IF(I10905&lt;=0.4,"20-40%","Above 40%")))))</f>
        <v>Below 0%</v>
      </c>
      <c r="N10905" s="6" t="str">
        <f aca="false">IF(AND(H10905&gt;=Summary!$B$25,I10905&gt;=Summary!$B$26,I10905&lt;=Summary!$B$27,J10905&gt;=Summary!$B$28,J10905&lt;=Summary!$B$29,F10905*J10905&gt;1),"Yes","No")</f>
        <v>No</v>
      </c>
    </row>
    <row r="10906" customFormat="false" ht="15" hidden="false" customHeight="false" outlineLevel="0" collapsed="false">
      <c r="A10906" s="6" t="s">
        <v>157</v>
      </c>
      <c r="B10906" s="45" t="n">
        <v>44982</v>
      </c>
      <c r="C10906" s="6" t="s">
        <v>199</v>
      </c>
      <c r="D10906" s="6" t="s">
        <v>194</v>
      </c>
      <c r="E10906" s="6" t="s">
        <v>177</v>
      </c>
      <c r="F10906" s="34" t="n">
        <v>0.730272889137268</v>
      </c>
      <c r="G10906" s="34" t="n">
        <v>0.751784565746882</v>
      </c>
      <c r="H10906" s="34" t="n">
        <v>-0.0215116766096135</v>
      </c>
      <c r="I10906" s="34" t="n">
        <v>-0.0286141503693177</v>
      </c>
      <c r="J10906" s="35" t="n">
        <v>1.33</v>
      </c>
      <c r="K10906" s="6" t="n">
        <v>1</v>
      </c>
      <c r="L10906" s="35" t="n">
        <v>0.33</v>
      </c>
      <c r="M10906" s="6" t="str">
        <f aca="false">IF(I10906&lt;=0,"Below 0%",IF(I10906&lt;=0.05,"0-5%",IF(I10906&lt;=0.1,"5-10%",IF(I10906&lt;=0.2,"10-20%",IF(I10906&lt;=0.4,"20-40%","Above 40%")))))</f>
        <v>Below 0%</v>
      </c>
      <c r="N10906" s="6" t="str">
        <f aca="false">IF(AND(H10906&gt;=Summary!$B$25,I10906&gt;=Summary!$B$26,I10906&lt;=Summary!$B$27,J10906&gt;=Summary!$B$28,J10906&lt;=Summary!$B$29,F10906*J10906&gt;1),"Yes","No")</f>
        <v>No</v>
      </c>
    </row>
    <row r="10907" customFormat="false" ht="15" hidden="false" customHeight="false" outlineLevel="0" collapsed="false">
      <c r="A10907" s="6" t="s">
        <v>157</v>
      </c>
      <c r="B10907" s="45" t="n">
        <v>44982</v>
      </c>
      <c r="C10907" s="6" t="s">
        <v>180</v>
      </c>
      <c r="D10907" s="6" t="s">
        <v>183</v>
      </c>
      <c r="E10907" s="6" t="s">
        <v>187</v>
      </c>
      <c r="F10907" s="34" t="n">
        <v>0.235093101859093</v>
      </c>
      <c r="G10907" s="34" t="n">
        <v>0.199488977683547</v>
      </c>
      <c r="H10907" s="34" t="n">
        <v>0.035604124175546</v>
      </c>
      <c r="I10907" s="34" t="n">
        <v>0.178476648629808</v>
      </c>
      <c r="J10907" s="35" t="n">
        <v>5</v>
      </c>
      <c r="K10907" s="6" t="n">
        <v>0</v>
      </c>
      <c r="L10907" s="35" t="n">
        <v>-1</v>
      </c>
      <c r="M10907" s="6" t="str">
        <f aca="false">IF(I10907&lt;=0,"Below 0%",IF(I10907&lt;=0.05,"0-5%",IF(I10907&lt;=0.1,"5-10%",IF(I10907&lt;=0.2,"10-20%",IF(I10907&lt;=0.4,"20-40%","Above 40%")))))</f>
        <v>10-20%</v>
      </c>
      <c r="N10907" s="6" t="str">
        <f aca="false">IF(AND(H10907&gt;=Summary!$B$25,I10907&gt;=Summary!$B$26,I10907&lt;=Summary!$B$27,J10907&gt;=Summary!$B$28,J10907&lt;=Summary!$B$29,F10907*J10907&gt;1),"Yes","No")</f>
        <v>Yes</v>
      </c>
    </row>
    <row r="10908" customFormat="false" ht="15" hidden="false" customHeight="false" outlineLevel="0" collapsed="false">
      <c r="A10908" s="6" t="s">
        <v>157</v>
      </c>
      <c r="B10908" s="45" t="n">
        <v>44982</v>
      </c>
      <c r="C10908" s="6" t="s">
        <v>180</v>
      </c>
      <c r="D10908" s="6" t="s">
        <v>183</v>
      </c>
      <c r="E10908" s="6" t="s">
        <v>174</v>
      </c>
      <c r="F10908" s="34" t="n">
        <v>0.212511107325554</v>
      </c>
      <c r="G10908" s="34" t="n">
        <v>0.243279241077496</v>
      </c>
      <c r="H10908" s="34" t="n">
        <v>-0.0307681337519421</v>
      </c>
      <c r="I10908" s="34" t="n">
        <v>-0.126472499731866</v>
      </c>
      <c r="J10908" s="35" t="n">
        <v>4.1</v>
      </c>
      <c r="K10908" s="6" t="n">
        <v>1</v>
      </c>
      <c r="L10908" s="35" t="n">
        <v>3.1</v>
      </c>
      <c r="M10908" s="6" t="str">
        <f aca="false">IF(I10908&lt;=0,"Below 0%",IF(I10908&lt;=0.05,"0-5%",IF(I10908&lt;=0.1,"5-10%",IF(I10908&lt;=0.2,"10-20%",IF(I10908&lt;=0.4,"20-40%","Above 40%")))))</f>
        <v>Below 0%</v>
      </c>
      <c r="N10908" s="6" t="str">
        <f aca="false">IF(AND(H10908&gt;=Summary!$B$25,I10908&gt;=Summary!$B$26,I10908&lt;=Summary!$B$27,J10908&gt;=Summary!$B$28,J10908&lt;=Summary!$B$29,F10908*J10908&gt;1),"Yes","No")</f>
        <v>No</v>
      </c>
    </row>
    <row r="10909" customFormat="false" ht="15" hidden="false" customHeight="false" outlineLevel="0" collapsed="false">
      <c r="A10909" s="6" t="s">
        <v>157</v>
      </c>
      <c r="B10909" s="45" t="n">
        <v>44982</v>
      </c>
      <c r="C10909" s="6" t="s">
        <v>180</v>
      </c>
      <c r="D10909" s="6" t="s">
        <v>183</v>
      </c>
      <c r="E10909" s="6" t="s">
        <v>177</v>
      </c>
      <c r="F10909" s="34" t="n">
        <v>0.552395820617676</v>
      </c>
      <c r="G10909" s="34" t="n">
        <v>0.557231781238957</v>
      </c>
      <c r="H10909" s="34" t="n">
        <v>-0.00483596062128144</v>
      </c>
      <c r="I10909" s="34" t="n">
        <v>-0.00867854416079628</v>
      </c>
      <c r="J10909" s="35" t="n">
        <v>1.79</v>
      </c>
      <c r="K10909" s="6" t="n">
        <v>0</v>
      </c>
      <c r="L10909" s="35" t="n">
        <v>-1</v>
      </c>
      <c r="M10909" s="6" t="str">
        <f aca="false">IF(I10909&lt;=0,"Below 0%",IF(I10909&lt;=0.05,"0-5%",IF(I10909&lt;=0.1,"5-10%",IF(I10909&lt;=0.2,"10-20%",IF(I10909&lt;=0.4,"20-40%","Above 40%")))))</f>
        <v>Below 0%</v>
      </c>
      <c r="N10909" s="6" t="str">
        <f aca="false">IF(AND(H10909&gt;=Summary!$B$25,I10909&gt;=Summary!$B$26,I10909&lt;=Summary!$B$27,J10909&gt;=Summary!$B$28,J10909&lt;=Summary!$B$29,F10909*J10909&gt;1),"Yes","No")</f>
        <v>No</v>
      </c>
    </row>
    <row r="10910" customFormat="false" ht="15" hidden="false" customHeight="false" outlineLevel="0" collapsed="false">
      <c r="A10910" s="6" t="s">
        <v>157</v>
      </c>
      <c r="B10910" s="45" t="n">
        <v>44982</v>
      </c>
      <c r="C10910" s="6" t="s">
        <v>173</v>
      </c>
      <c r="D10910" s="6" t="s">
        <v>182</v>
      </c>
      <c r="E10910" s="6" t="s">
        <v>187</v>
      </c>
      <c r="F10910" s="34" t="n">
        <v>0.390646189451218</v>
      </c>
      <c r="G10910" s="34" t="n">
        <v>0.377679170706242</v>
      </c>
      <c r="H10910" s="34" t="n">
        <v>0.0129670187449755</v>
      </c>
      <c r="I10910" s="34" t="n">
        <v>0.0343334230498542</v>
      </c>
      <c r="J10910" s="35" t="n">
        <v>2.62</v>
      </c>
      <c r="K10910" s="6" t="n">
        <v>0</v>
      </c>
      <c r="L10910" s="35" t="n">
        <v>-1</v>
      </c>
      <c r="M10910" s="6" t="str">
        <f aca="false">IF(I10910&lt;=0,"Below 0%",IF(I10910&lt;=0.05,"0-5%",IF(I10910&lt;=0.1,"5-10%",IF(I10910&lt;=0.2,"10-20%",IF(I10910&lt;=0.4,"20-40%","Above 40%")))))</f>
        <v>0-5%</v>
      </c>
      <c r="N10910" s="6" t="str">
        <f aca="false">IF(AND(H10910&gt;=Summary!$B$25,I10910&gt;=Summary!$B$26,I10910&lt;=Summary!$B$27,J10910&gt;=Summary!$B$28,J10910&lt;=Summary!$B$29,F10910*J10910&gt;1),"Yes","No")</f>
        <v>No</v>
      </c>
    </row>
    <row r="10911" customFormat="false" ht="15" hidden="false" customHeight="false" outlineLevel="0" collapsed="false">
      <c r="A10911" s="6" t="s">
        <v>157</v>
      </c>
      <c r="B10911" s="45" t="n">
        <v>44982</v>
      </c>
      <c r="C10911" s="6" t="s">
        <v>173</v>
      </c>
      <c r="D10911" s="6" t="s">
        <v>182</v>
      </c>
      <c r="E10911" s="6" t="s">
        <v>174</v>
      </c>
      <c r="F10911" s="34" t="n">
        <v>0.289604663848877</v>
      </c>
      <c r="G10911" s="34" t="n">
        <v>0.298948467447237</v>
      </c>
      <c r="H10911" s="34" t="n">
        <v>-0.00934380359836001</v>
      </c>
      <c r="I10911" s="34" t="n">
        <v>-0.0312555661453897</v>
      </c>
      <c r="J10911" s="35" t="n">
        <v>3.31</v>
      </c>
      <c r="K10911" s="6" t="n">
        <v>0</v>
      </c>
      <c r="L10911" s="35" t="n">
        <v>-1</v>
      </c>
      <c r="M10911" s="6" t="str">
        <f aca="false">IF(I10911&lt;=0,"Below 0%",IF(I10911&lt;=0.05,"0-5%",IF(I10911&lt;=0.1,"5-10%",IF(I10911&lt;=0.2,"10-20%",IF(I10911&lt;=0.4,"20-40%","Above 40%")))))</f>
        <v>Below 0%</v>
      </c>
      <c r="N10911" s="6" t="str">
        <f aca="false">IF(AND(H10911&gt;=Summary!$B$25,I10911&gt;=Summary!$B$26,I10911&lt;=Summary!$B$27,J10911&gt;=Summary!$B$28,J10911&lt;=Summary!$B$29,F10911*J10911&gt;1),"Yes","No")</f>
        <v>No</v>
      </c>
    </row>
    <row r="10912" customFormat="false" ht="15" hidden="false" customHeight="false" outlineLevel="0" collapsed="false">
      <c r="A10912" s="6" t="s">
        <v>157</v>
      </c>
      <c r="B10912" s="45" t="n">
        <v>44982</v>
      </c>
      <c r="C10912" s="6" t="s">
        <v>173</v>
      </c>
      <c r="D10912" s="6" t="s">
        <v>182</v>
      </c>
      <c r="E10912" s="6" t="s">
        <v>177</v>
      </c>
      <c r="F10912" s="34" t="n">
        <v>0.31974920630455</v>
      </c>
      <c r="G10912" s="34" t="n">
        <v>0.323372361846521</v>
      </c>
      <c r="H10912" s="34" t="n">
        <v>-0.0036231555419709</v>
      </c>
      <c r="I10912" s="34" t="n">
        <v>-0.01120428326429</v>
      </c>
      <c r="J10912" s="35" t="n">
        <v>3.06</v>
      </c>
      <c r="K10912" s="6" t="n">
        <v>1</v>
      </c>
      <c r="L10912" s="35" t="n">
        <v>2.06</v>
      </c>
      <c r="M10912" s="6" t="str">
        <f aca="false">IF(I10912&lt;=0,"Below 0%",IF(I10912&lt;=0.05,"0-5%",IF(I10912&lt;=0.1,"5-10%",IF(I10912&lt;=0.2,"10-20%",IF(I10912&lt;=0.4,"20-40%","Above 40%")))))</f>
        <v>Below 0%</v>
      </c>
      <c r="N10912" s="6" t="str">
        <f aca="false">IF(AND(H10912&gt;=Summary!$B$25,I10912&gt;=Summary!$B$26,I10912&lt;=Summary!$B$27,J10912&gt;=Summary!$B$28,J10912&lt;=Summary!$B$29,F10912*J10912&gt;1),"Yes","No")</f>
        <v>No</v>
      </c>
    </row>
    <row r="10913" customFormat="false" ht="15" hidden="false" customHeight="false" outlineLevel="0" collapsed="false">
      <c r="A10913" s="6" t="s">
        <v>157</v>
      </c>
      <c r="B10913" s="45" t="n">
        <v>44982</v>
      </c>
      <c r="C10913" s="6" t="s">
        <v>205</v>
      </c>
      <c r="D10913" s="6" t="s">
        <v>179</v>
      </c>
      <c r="E10913" s="6" t="s">
        <v>187</v>
      </c>
      <c r="F10913" s="34" t="n">
        <v>0.545699894428253</v>
      </c>
      <c r="G10913" s="34" t="n">
        <v>0.490395480225989</v>
      </c>
      <c r="H10913" s="34" t="n">
        <v>0.0553044142022645</v>
      </c>
      <c r="I10913" s="34" t="n">
        <v>0.112775130343327</v>
      </c>
      <c r="J10913" s="35" t="n">
        <v>2.05</v>
      </c>
      <c r="K10913" s="6" t="n">
        <v>1</v>
      </c>
      <c r="L10913" s="35" t="n">
        <v>1.05</v>
      </c>
      <c r="M10913" s="6" t="str">
        <f aca="false">IF(I10913&lt;=0,"Below 0%",IF(I10913&lt;=0.05,"0-5%",IF(I10913&lt;=0.1,"5-10%",IF(I10913&lt;=0.2,"10-20%",IF(I10913&lt;=0.4,"20-40%","Above 40%")))))</f>
        <v>10-20%</v>
      </c>
      <c r="N10913" s="6" t="str">
        <f aca="false">IF(AND(H10913&gt;=Summary!$B$25,I10913&gt;=Summary!$B$26,I10913&lt;=Summary!$B$27,J10913&gt;=Summary!$B$28,J10913&lt;=Summary!$B$29,F10913*J10913&gt;1),"Yes","No")</f>
        <v>Yes</v>
      </c>
    </row>
    <row r="10914" customFormat="false" ht="15" hidden="false" customHeight="false" outlineLevel="0" collapsed="false">
      <c r="A10914" s="6" t="s">
        <v>157</v>
      </c>
      <c r="B10914" s="45" t="n">
        <v>44982</v>
      </c>
      <c r="C10914" s="6" t="s">
        <v>205</v>
      </c>
      <c r="D10914" s="6" t="s">
        <v>179</v>
      </c>
      <c r="E10914" s="6" t="s">
        <v>174</v>
      </c>
      <c r="F10914" s="34" t="n">
        <v>0.24130842089653</v>
      </c>
      <c r="G10914" s="34" t="n">
        <v>0.270244821092279</v>
      </c>
      <c r="H10914" s="34" t="n">
        <v>-0.0289364001957486</v>
      </c>
      <c r="I10914" s="34" t="n">
        <v>-0.107074763093676</v>
      </c>
      <c r="J10914" s="35" t="n">
        <v>3.72</v>
      </c>
      <c r="K10914" s="6" t="n">
        <v>0</v>
      </c>
      <c r="L10914" s="35" t="n">
        <v>-1</v>
      </c>
      <c r="M10914" s="6" t="str">
        <f aca="false">IF(I10914&lt;=0,"Below 0%",IF(I10914&lt;=0.05,"0-5%",IF(I10914&lt;=0.1,"5-10%",IF(I10914&lt;=0.2,"10-20%",IF(I10914&lt;=0.4,"20-40%","Above 40%")))))</f>
        <v>Below 0%</v>
      </c>
      <c r="N10914" s="6" t="str">
        <f aca="false">IF(AND(H10914&gt;=Summary!$B$25,I10914&gt;=Summary!$B$26,I10914&lt;=Summary!$B$27,J10914&gt;=Summary!$B$28,J10914&lt;=Summary!$B$29,F10914*J10914&gt;1),"Yes","No")</f>
        <v>No</v>
      </c>
    </row>
    <row r="10915" customFormat="false" ht="15" hidden="false" customHeight="false" outlineLevel="0" collapsed="false">
      <c r="A10915" s="6" t="s">
        <v>157</v>
      </c>
      <c r="B10915" s="45" t="n">
        <v>44982</v>
      </c>
      <c r="C10915" s="6" t="s">
        <v>205</v>
      </c>
      <c r="D10915" s="6" t="s">
        <v>179</v>
      </c>
      <c r="E10915" s="6" t="s">
        <v>177</v>
      </c>
      <c r="F10915" s="34" t="n">
        <v>0.212991669774056</v>
      </c>
      <c r="G10915" s="34" t="n">
        <v>0.239359698681733</v>
      </c>
      <c r="H10915" s="34" t="n">
        <v>-0.0263680289076771</v>
      </c>
      <c r="I10915" s="34" t="n">
        <v>-0.110160687253946</v>
      </c>
      <c r="J10915" s="35" t="n">
        <v>4.2</v>
      </c>
      <c r="K10915" s="6" t="n">
        <v>0</v>
      </c>
      <c r="L10915" s="35" t="n">
        <v>-1</v>
      </c>
      <c r="M10915" s="6" t="str">
        <f aca="false">IF(I10915&lt;=0,"Below 0%",IF(I10915&lt;=0.05,"0-5%",IF(I10915&lt;=0.1,"5-10%",IF(I10915&lt;=0.2,"10-20%",IF(I10915&lt;=0.4,"20-40%","Above 40%")))))</f>
        <v>Below 0%</v>
      </c>
      <c r="N10915" s="6" t="str">
        <f aca="false">IF(AND(H10915&gt;=Summary!$B$25,I10915&gt;=Summary!$B$26,I10915&lt;=Summary!$B$27,J10915&gt;=Summary!$B$28,J10915&lt;=Summary!$B$29,F10915*J10915&gt;1),"Yes","No")</f>
        <v>No</v>
      </c>
    </row>
    <row r="10916" customFormat="false" ht="15" hidden="false" customHeight="false" outlineLevel="0" collapsed="false">
      <c r="A10916" s="6" t="s">
        <v>157</v>
      </c>
      <c r="B10916" s="45" t="n">
        <v>44982</v>
      </c>
      <c r="C10916" s="6" t="s">
        <v>195</v>
      </c>
      <c r="D10916" s="6" t="s">
        <v>185</v>
      </c>
      <c r="E10916" s="6" t="s">
        <v>187</v>
      </c>
      <c r="F10916" s="34" t="n">
        <v>0.283999919891357</v>
      </c>
      <c r="G10916" s="34" t="n">
        <v>0.198556339897033</v>
      </c>
      <c r="H10916" s="34" t="n">
        <v>0.0854435799943244</v>
      </c>
      <c r="I10916" s="34" t="n">
        <v>0.430324108707048</v>
      </c>
      <c r="J10916" s="35" t="n">
        <v>5</v>
      </c>
      <c r="K10916" s="6" t="n">
        <v>0</v>
      </c>
      <c r="L10916" s="35" t="n">
        <v>-1</v>
      </c>
      <c r="M10916" s="6" t="str">
        <f aca="false">IF(I10916&lt;=0,"Below 0%",IF(I10916&lt;=0.05,"0-5%",IF(I10916&lt;=0.1,"5-10%",IF(I10916&lt;=0.2,"10-20%",IF(I10916&lt;=0.4,"20-40%","Above 40%")))))</f>
        <v>Above 40%</v>
      </c>
      <c r="N10916" s="6" t="str">
        <f aca="false">IF(AND(H10916&gt;=Summary!$B$25,I10916&gt;=Summary!$B$26,I10916&lt;=Summary!$B$27,J10916&gt;=Summary!$B$28,J10916&lt;=Summary!$B$29,F10916*J10916&gt;1),"Yes","No")</f>
        <v>No</v>
      </c>
    </row>
    <row r="10917" customFormat="false" ht="15" hidden="false" customHeight="false" outlineLevel="0" collapsed="false">
      <c r="A10917" s="6" t="s">
        <v>157</v>
      </c>
      <c r="B10917" s="45" t="n">
        <v>44982</v>
      </c>
      <c r="C10917" s="6" t="s">
        <v>195</v>
      </c>
      <c r="D10917" s="6" t="s">
        <v>185</v>
      </c>
      <c r="E10917" s="6" t="s">
        <v>174</v>
      </c>
      <c r="F10917" s="34" t="n">
        <v>0.261447787284851</v>
      </c>
      <c r="G10917" s="34" t="n">
        <v>0.23087946499655</v>
      </c>
      <c r="H10917" s="34" t="n">
        <v>0.030568322288301</v>
      </c>
      <c r="I10917" s="34" t="n">
        <v>0.132399485111237</v>
      </c>
      <c r="J10917" s="35" t="n">
        <v>4.3</v>
      </c>
      <c r="K10917" s="6" t="n">
        <v>0</v>
      </c>
      <c r="L10917" s="35" t="n">
        <v>-1</v>
      </c>
      <c r="M10917" s="6" t="str">
        <f aca="false">IF(I10917&lt;=0,"Below 0%",IF(I10917&lt;=0.05,"0-5%",IF(I10917&lt;=0.1,"5-10%",IF(I10917&lt;=0.2,"10-20%",IF(I10917&lt;=0.4,"20-40%","Above 40%")))))</f>
        <v>10-20%</v>
      </c>
      <c r="N10917" s="6" t="str">
        <f aca="false">IF(AND(H10917&gt;=Summary!$B$25,I10917&gt;=Summary!$B$26,I10917&lt;=Summary!$B$27,J10917&gt;=Summary!$B$28,J10917&lt;=Summary!$B$29,F10917*J10917&gt;1),"Yes","No")</f>
        <v>Yes</v>
      </c>
    </row>
    <row r="10918" customFormat="false" ht="15" hidden="false" customHeight="false" outlineLevel="0" collapsed="false">
      <c r="A10918" s="6" t="s">
        <v>157</v>
      </c>
      <c r="B10918" s="45" t="n">
        <v>44982</v>
      </c>
      <c r="C10918" s="6" t="s">
        <v>195</v>
      </c>
      <c r="D10918" s="6" t="s">
        <v>185</v>
      </c>
      <c r="E10918" s="6" t="s">
        <v>177</v>
      </c>
      <c r="F10918" s="34" t="n">
        <v>0.454552292823792</v>
      </c>
      <c r="G10918" s="34" t="n">
        <v>0.570564195106417</v>
      </c>
      <c r="H10918" s="34" t="n">
        <v>-0.116011902282625</v>
      </c>
      <c r="I10918" s="34" t="n">
        <v>-0.203328395433204</v>
      </c>
      <c r="J10918" s="35" t="n">
        <v>1.74</v>
      </c>
      <c r="K10918" s="6" t="n">
        <v>1</v>
      </c>
      <c r="L10918" s="35" t="n">
        <v>0.74</v>
      </c>
      <c r="M10918" s="6" t="str">
        <f aca="false">IF(I10918&lt;=0,"Below 0%",IF(I10918&lt;=0.05,"0-5%",IF(I10918&lt;=0.1,"5-10%",IF(I10918&lt;=0.2,"10-20%",IF(I10918&lt;=0.4,"20-40%","Above 40%")))))</f>
        <v>Below 0%</v>
      </c>
      <c r="N10918" s="6" t="str">
        <f aca="false">IF(AND(H10918&gt;=Summary!$B$25,I10918&gt;=Summary!$B$26,I10918&lt;=Summary!$B$27,J10918&gt;=Summary!$B$28,J10918&lt;=Summary!$B$29,F10918*J10918&gt;1),"Yes","No")</f>
        <v>No</v>
      </c>
    </row>
    <row r="10919" customFormat="false" ht="15" hidden="false" customHeight="false" outlineLevel="0" collapsed="false">
      <c r="A10919" s="6" t="s">
        <v>157</v>
      </c>
      <c r="B10919" s="45" t="n">
        <v>44982</v>
      </c>
      <c r="C10919" s="6" t="s">
        <v>189</v>
      </c>
      <c r="D10919" s="6" t="s">
        <v>207</v>
      </c>
      <c r="E10919" s="6" t="s">
        <v>187</v>
      </c>
      <c r="F10919" s="34" t="n">
        <v>0.434096932411194</v>
      </c>
      <c r="G10919" s="34" t="n">
        <v>0.541559940327075</v>
      </c>
      <c r="H10919" s="34" t="n">
        <v>-0.107463007915881</v>
      </c>
      <c r="I10919" s="34" t="n">
        <v>-0.198432343151118</v>
      </c>
      <c r="J10919" s="35" t="n">
        <v>1.83</v>
      </c>
      <c r="K10919" s="6" t="n">
        <v>1</v>
      </c>
      <c r="L10919" s="35" t="n">
        <v>0.83</v>
      </c>
      <c r="M10919" s="6" t="str">
        <f aca="false">IF(I10919&lt;=0,"Below 0%",IF(I10919&lt;=0.05,"0-5%",IF(I10919&lt;=0.1,"5-10%",IF(I10919&lt;=0.2,"10-20%",IF(I10919&lt;=0.4,"20-40%","Above 40%")))))</f>
        <v>Below 0%</v>
      </c>
      <c r="N10919" s="6" t="str">
        <f aca="false">IF(AND(H10919&gt;=Summary!$B$25,I10919&gt;=Summary!$B$26,I10919&lt;=Summary!$B$27,J10919&gt;=Summary!$B$28,J10919&lt;=Summary!$B$29,F10919*J10919&gt;1),"Yes","No")</f>
        <v>No</v>
      </c>
    </row>
    <row r="10920" customFormat="false" ht="15" hidden="false" customHeight="false" outlineLevel="0" collapsed="false">
      <c r="A10920" s="6" t="s">
        <v>157</v>
      </c>
      <c r="B10920" s="45" t="n">
        <v>44982</v>
      </c>
      <c r="C10920" s="6" t="s">
        <v>189</v>
      </c>
      <c r="D10920" s="6" t="s">
        <v>207</v>
      </c>
      <c r="E10920" s="6" t="s">
        <v>174</v>
      </c>
      <c r="F10920" s="34" t="n">
        <v>0.252422213554382</v>
      </c>
      <c r="G10920" s="34" t="n">
        <v>0.267852619134743</v>
      </c>
      <c r="H10920" s="34" t="n">
        <v>-0.0154304055803603</v>
      </c>
      <c r="I10920" s="34" t="n">
        <v>-0.0576078204133522</v>
      </c>
      <c r="J10920" s="35" t="n">
        <v>3.7</v>
      </c>
      <c r="K10920" s="6" t="n">
        <v>0</v>
      </c>
      <c r="L10920" s="35" t="n">
        <v>-1</v>
      </c>
      <c r="M10920" s="6" t="str">
        <f aca="false">IF(I10920&lt;=0,"Below 0%",IF(I10920&lt;=0.05,"0-5%",IF(I10920&lt;=0.1,"5-10%",IF(I10920&lt;=0.2,"10-20%",IF(I10920&lt;=0.4,"20-40%","Above 40%")))))</f>
        <v>Below 0%</v>
      </c>
      <c r="N10920" s="6" t="str">
        <f aca="false">IF(AND(H10920&gt;=Summary!$B$25,I10920&gt;=Summary!$B$26,I10920&lt;=Summary!$B$27,J10920&gt;=Summary!$B$28,J10920&lt;=Summary!$B$29,F10920*J10920&gt;1),"Yes","No")</f>
        <v>No</v>
      </c>
    </row>
    <row r="10921" customFormat="false" ht="15" hidden="false" customHeight="false" outlineLevel="0" collapsed="false">
      <c r="A10921" s="6" t="s">
        <v>157</v>
      </c>
      <c r="B10921" s="45" t="n">
        <v>44982</v>
      </c>
      <c r="C10921" s="6" t="s">
        <v>189</v>
      </c>
      <c r="D10921" s="6" t="s">
        <v>207</v>
      </c>
      <c r="E10921" s="6" t="s">
        <v>177</v>
      </c>
      <c r="F10921" s="34" t="n">
        <v>0.313480824232101</v>
      </c>
      <c r="G10921" s="34" t="n">
        <v>0.190587440538182</v>
      </c>
      <c r="H10921" s="34" t="n">
        <v>0.122893383693919</v>
      </c>
      <c r="I10921" s="34" t="n">
        <v>0.644813652709181</v>
      </c>
      <c r="J10921" s="35" t="n">
        <v>5.2</v>
      </c>
      <c r="K10921" s="6" t="n">
        <v>0</v>
      </c>
      <c r="L10921" s="35" t="n">
        <v>-1</v>
      </c>
      <c r="M10921" s="6" t="str">
        <f aca="false">IF(I10921&lt;=0,"Below 0%",IF(I10921&lt;=0.05,"0-5%",IF(I10921&lt;=0.1,"5-10%",IF(I10921&lt;=0.2,"10-20%",IF(I10921&lt;=0.4,"20-40%","Above 40%")))))</f>
        <v>Above 40%</v>
      </c>
      <c r="N10921" s="6" t="str">
        <f aca="false">IF(AND(H10921&gt;=Summary!$B$25,I10921&gt;=Summary!$B$26,I10921&lt;=Summary!$B$27,J10921&gt;=Summary!$B$28,J10921&lt;=Summary!$B$29,F10921*J10921&gt;1),"Yes","No")</f>
        <v>No</v>
      </c>
    </row>
    <row r="10922" customFormat="false" ht="15" hidden="false" customHeight="false" outlineLevel="0" collapsed="false">
      <c r="A10922" s="6" t="s">
        <v>157</v>
      </c>
      <c r="B10922" s="45" t="n">
        <v>44983</v>
      </c>
      <c r="C10922" s="6" t="s">
        <v>181</v>
      </c>
      <c r="D10922" s="6" t="s">
        <v>190</v>
      </c>
      <c r="E10922" s="6" t="s">
        <v>187</v>
      </c>
      <c r="F10922" s="34" t="n">
        <v>0.41188308596611</v>
      </c>
      <c r="G10922" s="34" t="n">
        <v>0.376834879135325</v>
      </c>
      <c r="H10922" s="34" t="n">
        <v>0.0350482068307856</v>
      </c>
      <c r="I10922" s="34" t="n">
        <v>0.0930068015763466</v>
      </c>
      <c r="J10922" s="35" t="n">
        <v>2.65</v>
      </c>
      <c r="K10922" s="6" t="n">
        <v>1</v>
      </c>
      <c r="L10922" s="35" t="n">
        <v>1.65</v>
      </c>
      <c r="M10922" s="6" t="str">
        <f aca="false">IF(I10922&lt;=0,"Below 0%",IF(I10922&lt;=0.05,"0-5%",IF(I10922&lt;=0.1,"5-10%",IF(I10922&lt;=0.2,"10-20%",IF(I10922&lt;=0.4,"20-40%","Above 40%")))))</f>
        <v>5-10%</v>
      </c>
      <c r="N10922" s="6" t="str">
        <f aca="false">IF(AND(H10922&gt;=Summary!$B$25,I10922&gt;=Summary!$B$26,I10922&lt;=Summary!$B$27,J10922&gt;=Summary!$B$28,J10922&lt;=Summary!$B$29,F10922*J10922&gt;1),"Yes","No")</f>
        <v>No</v>
      </c>
    </row>
    <row r="10923" customFormat="false" ht="15" hidden="false" customHeight="false" outlineLevel="0" collapsed="false">
      <c r="A10923" s="6" t="s">
        <v>157</v>
      </c>
      <c r="B10923" s="45" t="n">
        <v>44983</v>
      </c>
      <c r="C10923" s="6" t="s">
        <v>181</v>
      </c>
      <c r="D10923" s="6" t="s">
        <v>190</v>
      </c>
      <c r="E10923" s="6" t="s">
        <v>174</v>
      </c>
      <c r="F10923" s="34" t="n">
        <v>0.295911192893982</v>
      </c>
      <c r="G10923" s="34" t="n">
        <v>0.290294310961805</v>
      </c>
      <c r="H10923" s="34" t="n">
        <v>0.00561688193217663</v>
      </c>
      <c r="I10923" s="34" t="n">
        <v>0.0193489218357974</v>
      </c>
      <c r="J10923" s="35" t="n">
        <v>3.44</v>
      </c>
      <c r="K10923" s="6" t="n">
        <v>0</v>
      </c>
      <c r="L10923" s="35" t="n">
        <v>-1</v>
      </c>
      <c r="M10923" s="6" t="str">
        <f aca="false">IF(I10923&lt;=0,"Below 0%",IF(I10923&lt;=0.05,"0-5%",IF(I10923&lt;=0.1,"5-10%",IF(I10923&lt;=0.2,"10-20%",IF(I10923&lt;=0.4,"20-40%","Above 40%")))))</f>
        <v>0-5%</v>
      </c>
      <c r="N10923" s="6" t="str">
        <f aca="false">IF(AND(H10923&gt;=Summary!$B$25,I10923&gt;=Summary!$B$26,I10923&lt;=Summary!$B$27,J10923&gt;=Summary!$B$28,J10923&lt;=Summary!$B$29,F10923*J10923&gt;1),"Yes","No")</f>
        <v>No</v>
      </c>
    </row>
    <row r="10924" customFormat="false" ht="15" hidden="false" customHeight="false" outlineLevel="0" collapsed="false">
      <c r="A10924" s="6" t="s">
        <v>157</v>
      </c>
      <c r="B10924" s="45" t="n">
        <v>44983</v>
      </c>
      <c r="C10924" s="6" t="s">
        <v>181</v>
      </c>
      <c r="D10924" s="6" t="s">
        <v>190</v>
      </c>
      <c r="E10924" s="6" t="s">
        <v>177</v>
      </c>
      <c r="F10924" s="34" t="n">
        <v>0.292205691337585</v>
      </c>
      <c r="G10924" s="34" t="n">
        <v>0.33287080990287</v>
      </c>
      <c r="H10924" s="34" t="n">
        <v>-0.0406651185652845</v>
      </c>
      <c r="I10924" s="34" t="n">
        <v>-0.122164868037394</v>
      </c>
      <c r="J10924" s="35" t="n">
        <v>3</v>
      </c>
      <c r="K10924" s="6" t="n">
        <v>0</v>
      </c>
      <c r="L10924" s="35" t="n">
        <v>-1</v>
      </c>
      <c r="M10924" s="6" t="str">
        <f aca="false">IF(I10924&lt;=0,"Below 0%",IF(I10924&lt;=0.05,"0-5%",IF(I10924&lt;=0.1,"5-10%",IF(I10924&lt;=0.2,"10-20%",IF(I10924&lt;=0.4,"20-40%","Above 40%")))))</f>
        <v>Below 0%</v>
      </c>
      <c r="N10924" s="6" t="str">
        <f aca="false">IF(AND(H10924&gt;=Summary!$B$25,I10924&gt;=Summary!$B$26,I10924&lt;=Summary!$B$27,J10924&gt;=Summary!$B$28,J10924&lt;=Summary!$B$29,F10924*J10924&gt;1),"Yes","No")</f>
        <v>No</v>
      </c>
    </row>
    <row r="10925" customFormat="false" ht="15" hidden="false" customHeight="false" outlineLevel="0" collapsed="false">
      <c r="A10925" s="6" t="s">
        <v>157</v>
      </c>
      <c r="B10925" s="45" t="n">
        <v>44986</v>
      </c>
      <c r="C10925" s="6" t="s">
        <v>185</v>
      </c>
      <c r="D10925" s="6" t="s">
        <v>173</v>
      </c>
      <c r="E10925" s="6" t="s">
        <v>187</v>
      </c>
      <c r="F10925" s="34" t="n">
        <v>0.763653755187988</v>
      </c>
      <c r="G10925" s="34" t="n">
        <v>0.714663843303335</v>
      </c>
      <c r="H10925" s="34" t="n">
        <v>0.0489899118846532</v>
      </c>
      <c r="I10925" s="34" t="n">
        <v>0.0685495878148963</v>
      </c>
      <c r="J10925" s="35" t="n">
        <v>1.4</v>
      </c>
      <c r="K10925" s="6" t="n">
        <v>1</v>
      </c>
      <c r="L10925" s="35" t="n">
        <v>0.4</v>
      </c>
      <c r="M10925" s="6" t="str">
        <f aca="false">IF(I10925&lt;=0,"Below 0%",IF(I10925&lt;=0.05,"0-5%",IF(I10925&lt;=0.1,"5-10%",IF(I10925&lt;=0.2,"10-20%",IF(I10925&lt;=0.4,"20-40%","Above 40%")))))</f>
        <v>5-10%</v>
      </c>
      <c r="N10925" s="6" t="str">
        <f aca="false">IF(AND(H10925&gt;=Summary!$B$25,I10925&gt;=Summary!$B$26,I10925&lt;=Summary!$B$27,J10925&gt;=Summary!$B$28,J10925&lt;=Summary!$B$29,F10925*J10925&gt;1),"Yes","No")</f>
        <v>No</v>
      </c>
    </row>
    <row r="10926" customFormat="false" ht="15" hidden="false" customHeight="false" outlineLevel="0" collapsed="false">
      <c r="A10926" s="6" t="s">
        <v>157</v>
      </c>
      <c r="B10926" s="45" t="n">
        <v>44986</v>
      </c>
      <c r="C10926" s="6" t="s">
        <v>185</v>
      </c>
      <c r="D10926" s="6" t="s">
        <v>173</v>
      </c>
      <c r="E10926" s="6" t="s">
        <v>174</v>
      </c>
      <c r="F10926" s="34" t="n">
        <v>0.15864896774292</v>
      </c>
      <c r="G10926" s="34" t="n">
        <v>0.185283218634198</v>
      </c>
      <c r="H10926" s="34" t="n">
        <v>-0.0266342508912781</v>
      </c>
      <c r="I10926" s="34" t="n">
        <v>-0.143748856953212</v>
      </c>
      <c r="J10926" s="35" t="n">
        <v>5.4</v>
      </c>
      <c r="K10926" s="6" t="n">
        <v>0</v>
      </c>
      <c r="L10926" s="35" t="n">
        <v>-1</v>
      </c>
      <c r="M10926" s="6" t="str">
        <f aca="false">IF(I10926&lt;=0,"Below 0%",IF(I10926&lt;=0.05,"0-5%",IF(I10926&lt;=0.1,"5-10%",IF(I10926&lt;=0.2,"10-20%",IF(I10926&lt;=0.4,"20-40%","Above 40%")))))</f>
        <v>Below 0%</v>
      </c>
      <c r="N10926" s="6" t="str">
        <f aca="false">IF(AND(H10926&gt;=Summary!$B$25,I10926&gt;=Summary!$B$26,I10926&lt;=Summary!$B$27,J10926&gt;=Summary!$B$28,J10926&lt;=Summary!$B$29,F10926*J10926&gt;1),"Yes","No")</f>
        <v>No</v>
      </c>
    </row>
    <row r="10927" customFormat="false" ht="15" hidden="false" customHeight="false" outlineLevel="0" collapsed="false">
      <c r="A10927" s="6" t="s">
        <v>157</v>
      </c>
      <c r="B10927" s="45" t="n">
        <v>44986</v>
      </c>
      <c r="C10927" s="6" t="s">
        <v>185</v>
      </c>
      <c r="D10927" s="6" t="s">
        <v>173</v>
      </c>
      <c r="E10927" s="6" t="s">
        <v>177</v>
      </c>
      <c r="F10927" s="34" t="n">
        <v>0.077697291970253</v>
      </c>
      <c r="G10927" s="34" t="n">
        <v>0.100052938062467</v>
      </c>
      <c r="H10927" s="34" t="n">
        <v>-0.0223556460922139</v>
      </c>
      <c r="I10927" s="34" t="n">
        <v>-0.223438177080382</v>
      </c>
      <c r="J10927" s="35" t="n">
        <v>10</v>
      </c>
      <c r="K10927" s="6" t="n">
        <v>0</v>
      </c>
      <c r="L10927" s="35" t="n">
        <v>-1</v>
      </c>
      <c r="M10927" s="6" t="str">
        <f aca="false">IF(I10927&lt;=0,"Below 0%",IF(I10927&lt;=0.05,"0-5%",IF(I10927&lt;=0.1,"5-10%",IF(I10927&lt;=0.2,"10-20%",IF(I10927&lt;=0.4,"20-40%","Above 40%")))))</f>
        <v>Below 0%</v>
      </c>
      <c r="N10927" s="6" t="str">
        <f aca="false">IF(AND(H10927&gt;=Summary!$B$25,I10927&gt;=Summary!$B$26,I10927&lt;=Summary!$B$27,J10927&gt;=Summary!$B$28,J10927&lt;=Summary!$B$29,F10927*J10927&gt;1),"Yes","No")</f>
        <v>No</v>
      </c>
    </row>
    <row r="10928" customFormat="false" ht="15" hidden="false" customHeight="false" outlineLevel="0" collapsed="false">
      <c r="A10928" s="6" t="s">
        <v>157</v>
      </c>
      <c r="B10928" s="45" t="n">
        <v>44986</v>
      </c>
      <c r="C10928" s="6" t="s">
        <v>183</v>
      </c>
      <c r="D10928" s="6" t="s">
        <v>203</v>
      </c>
      <c r="E10928" s="6" t="s">
        <v>187</v>
      </c>
      <c r="F10928" s="34" t="n">
        <v>0.77169406414032</v>
      </c>
      <c r="G10928" s="34" t="n">
        <v>0.651971437441788</v>
      </c>
      <c r="H10928" s="34" t="n">
        <v>0.119722626698532</v>
      </c>
      <c r="I10928" s="34" t="n">
        <v>0.1836317050457</v>
      </c>
      <c r="J10928" s="35" t="n">
        <v>1.52</v>
      </c>
      <c r="K10928" s="6" t="n">
        <v>1</v>
      </c>
      <c r="L10928" s="35" t="n">
        <v>0.52</v>
      </c>
      <c r="M10928" s="6" t="str">
        <f aca="false">IF(I10928&lt;=0,"Below 0%",IF(I10928&lt;=0.05,"0-5%",IF(I10928&lt;=0.1,"5-10%",IF(I10928&lt;=0.2,"10-20%",IF(I10928&lt;=0.4,"20-40%","Above 40%")))))</f>
        <v>10-20%</v>
      </c>
      <c r="N10928" s="6" t="str">
        <f aca="false">IF(AND(H10928&gt;=Summary!$B$25,I10928&gt;=Summary!$B$26,I10928&lt;=Summary!$B$27,J10928&gt;=Summary!$B$28,J10928&lt;=Summary!$B$29,F10928*J10928&gt;1),"Yes","No")</f>
        <v>No</v>
      </c>
    </row>
    <row r="10929" customFormat="false" ht="15" hidden="false" customHeight="false" outlineLevel="0" collapsed="false">
      <c r="A10929" s="6" t="s">
        <v>157</v>
      </c>
      <c r="B10929" s="45" t="n">
        <v>44986</v>
      </c>
      <c r="C10929" s="6" t="s">
        <v>183</v>
      </c>
      <c r="D10929" s="6" t="s">
        <v>203</v>
      </c>
      <c r="E10929" s="6" t="s">
        <v>174</v>
      </c>
      <c r="F10929" s="34" t="n">
        <v>0.135526359081268</v>
      </c>
      <c r="G10929" s="34" t="n">
        <v>0.206457621856566</v>
      </c>
      <c r="H10929" s="34" t="n">
        <v>-0.070931262775298</v>
      </c>
      <c r="I10929" s="34" t="n">
        <v>-0.343563304359752</v>
      </c>
      <c r="J10929" s="35" t="n">
        <v>4.8</v>
      </c>
      <c r="K10929" s="6" t="n">
        <v>0</v>
      </c>
      <c r="L10929" s="35" t="n">
        <v>-1</v>
      </c>
      <c r="M10929" s="6" t="str">
        <f aca="false">IF(I10929&lt;=0,"Below 0%",IF(I10929&lt;=0.05,"0-5%",IF(I10929&lt;=0.1,"5-10%",IF(I10929&lt;=0.2,"10-20%",IF(I10929&lt;=0.4,"20-40%","Above 40%")))))</f>
        <v>Below 0%</v>
      </c>
      <c r="N10929" s="6" t="str">
        <f aca="false">IF(AND(H10929&gt;=Summary!$B$25,I10929&gt;=Summary!$B$26,I10929&lt;=Summary!$B$27,J10929&gt;=Summary!$B$28,J10929&lt;=Summary!$B$29,F10929*J10929&gt;1),"Yes","No")</f>
        <v>No</v>
      </c>
    </row>
    <row r="10930" customFormat="false" ht="15" hidden="false" customHeight="false" outlineLevel="0" collapsed="false">
      <c r="A10930" s="6" t="s">
        <v>157</v>
      </c>
      <c r="B10930" s="45" t="n">
        <v>44986</v>
      </c>
      <c r="C10930" s="6" t="s">
        <v>183</v>
      </c>
      <c r="D10930" s="6" t="s">
        <v>203</v>
      </c>
      <c r="E10930" s="6" t="s">
        <v>177</v>
      </c>
      <c r="F10930" s="34" t="n">
        <v>0.0927795544266701</v>
      </c>
      <c r="G10930" s="34" t="n">
        <v>0.141570940701645</v>
      </c>
      <c r="H10930" s="34" t="n">
        <v>-0.0487913862749753</v>
      </c>
      <c r="I10930" s="34" t="n">
        <v>-0.344642664894069</v>
      </c>
      <c r="J10930" s="35" t="n">
        <v>7</v>
      </c>
      <c r="K10930" s="6" t="n">
        <v>0</v>
      </c>
      <c r="L10930" s="35" t="n">
        <v>-1</v>
      </c>
      <c r="M10930" s="6" t="str">
        <f aca="false">IF(I10930&lt;=0,"Below 0%",IF(I10930&lt;=0.05,"0-5%",IF(I10930&lt;=0.1,"5-10%",IF(I10930&lt;=0.2,"10-20%",IF(I10930&lt;=0.4,"20-40%","Above 40%")))))</f>
        <v>Below 0%</v>
      </c>
      <c r="N10930" s="6" t="str">
        <f aca="false">IF(AND(H10930&gt;=Summary!$B$25,I10930&gt;=Summary!$B$26,I10930&lt;=Summary!$B$27,J10930&gt;=Summary!$B$28,J10930&lt;=Summary!$B$29,F10930*J10930&gt;1),"Yes","No")</f>
        <v>No</v>
      </c>
    </row>
    <row r="10931" customFormat="false" ht="15" hidden="false" customHeight="false" outlineLevel="0" collapsed="false">
      <c r="A10931" s="6" t="s">
        <v>157</v>
      </c>
      <c r="B10931" s="45" t="n">
        <v>44989</v>
      </c>
      <c r="C10931" s="6" t="s">
        <v>185</v>
      </c>
      <c r="D10931" s="6" t="s">
        <v>199</v>
      </c>
      <c r="E10931" s="6" t="s">
        <v>187</v>
      </c>
      <c r="F10931" s="34" t="n">
        <v>0.801140248775482</v>
      </c>
      <c r="G10931" s="34" t="n">
        <v>0.798384274381708</v>
      </c>
      <c r="H10931" s="34" t="n">
        <v>0.00275597439377429</v>
      </c>
      <c r="I10931" s="34" t="n">
        <v>0.00345193972652913</v>
      </c>
      <c r="J10931" s="35" t="n">
        <v>1.24</v>
      </c>
      <c r="K10931" s="6" t="n">
        <v>1</v>
      </c>
      <c r="L10931" s="35" t="n">
        <v>0.24</v>
      </c>
      <c r="M10931" s="6" t="str">
        <f aca="false">IF(I10931&lt;=0,"Below 0%",IF(I10931&lt;=0.05,"0-5%",IF(I10931&lt;=0.1,"5-10%",IF(I10931&lt;=0.2,"10-20%",IF(I10931&lt;=0.4,"20-40%","Above 40%")))))</f>
        <v>0-5%</v>
      </c>
      <c r="N10931" s="6" t="str">
        <f aca="false">IF(AND(H10931&gt;=Summary!$B$25,I10931&gt;=Summary!$B$26,I10931&lt;=Summary!$B$27,J10931&gt;=Summary!$B$28,J10931&lt;=Summary!$B$29,F10931*J10931&gt;1),"Yes","No")</f>
        <v>No</v>
      </c>
    </row>
    <row r="10932" customFormat="false" ht="15" hidden="false" customHeight="false" outlineLevel="0" collapsed="false">
      <c r="A10932" s="6" t="s">
        <v>157</v>
      </c>
      <c r="B10932" s="45" t="n">
        <v>44989</v>
      </c>
      <c r="C10932" s="6" t="s">
        <v>185</v>
      </c>
      <c r="D10932" s="6" t="s">
        <v>199</v>
      </c>
      <c r="E10932" s="6" t="s">
        <v>174</v>
      </c>
      <c r="F10932" s="34" t="n">
        <v>0.128876984119415</v>
      </c>
      <c r="G10932" s="34" t="n">
        <v>0.135615958936071</v>
      </c>
      <c r="H10932" s="34" t="n">
        <v>-0.00673897481665564</v>
      </c>
      <c r="I10932" s="34" t="n">
        <v>-0.049691606131933</v>
      </c>
      <c r="J10932" s="35" t="n">
        <v>7.3</v>
      </c>
      <c r="K10932" s="6" t="n">
        <v>0</v>
      </c>
      <c r="L10932" s="35" t="n">
        <v>-1</v>
      </c>
      <c r="M10932" s="6" t="str">
        <f aca="false">IF(I10932&lt;=0,"Below 0%",IF(I10932&lt;=0.05,"0-5%",IF(I10932&lt;=0.1,"5-10%",IF(I10932&lt;=0.2,"10-20%",IF(I10932&lt;=0.4,"20-40%","Above 40%")))))</f>
        <v>Below 0%</v>
      </c>
      <c r="N10932" s="6" t="str">
        <f aca="false">IF(AND(H10932&gt;=Summary!$B$25,I10932&gt;=Summary!$B$26,I10932&lt;=Summary!$B$27,J10932&gt;=Summary!$B$28,J10932&lt;=Summary!$B$29,F10932*J10932&gt;1),"Yes","No")</f>
        <v>No</v>
      </c>
    </row>
    <row r="10933" customFormat="false" ht="15" hidden="false" customHeight="false" outlineLevel="0" collapsed="false">
      <c r="A10933" s="6" t="s">
        <v>157</v>
      </c>
      <c r="B10933" s="45" t="n">
        <v>44989</v>
      </c>
      <c r="C10933" s="6" t="s">
        <v>185</v>
      </c>
      <c r="D10933" s="6" t="s">
        <v>199</v>
      </c>
      <c r="E10933" s="6" t="s">
        <v>177</v>
      </c>
      <c r="F10933" s="34" t="n">
        <v>0.0699827969074249</v>
      </c>
      <c r="G10933" s="34" t="n">
        <v>0.0659997666822212</v>
      </c>
      <c r="H10933" s="34" t="n">
        <v>0.00398303022520374</v>
      </c>
      <c r="I10933" s="34" t="n">
        <v>0.0603491561474971</v>
      </c>
      <c r="J10933" s="35" t="n">
        <v>15</v>
      </c>
      <c r="K10933" s="6" t="n">
        <v>0</v>
      </c>
      <c r="L10933" s="35" t="n">
        <v>-1</v>
      </c>
      <c r="M10933" s="6" t="str">
        <f aca="false">IF(I10933&lt;=0,"Below 0%",IF(I10933&lt;=0.05,"0-5%",IF(I10933&lt;=0.1,"5-10%",IF(I10933&lt;=0.2,"10-20%",IF(I10933&lt;=0.4,"20-40%","Above 40%")))))</f>
        <v>5-10%</v>
      </c>
      <c r="N10933" s="6" t="str">
        <f aca="false">IF(AND(H10933&gt;=Summary!$B$25,I10933&gt;=Summary!$B$26,I10933&lt;=Summary!$B$27,J10933&gt;=Summary!$B$28,J10933&lt;=Summary!$B$29,F10933*J10933&gt;1),"Yes","No")</f>
        <v>No</v>
      </c>
    </row>
    <row r="10934" customFormat="false" ht="15" hidden="false" customHeight="false" outlineLevel="0" collapsed="false">
      <c r="A10934" s="6" t="s">
        <v>157</v>
      </c>
      <c r="B10934" s="45" t="n">
        <v>44989</v>
      </c>
      <c r="C10934" s="6" t="s">
        <v>182</v>
      </c>
      <c r="D10934" s="6" t="s">
        <v>180</v>
      </c>
      <c r="E10934" s="6" t="s">
        <v>187</v>
      </c>
      <c r="F10934" s="34" t="n">
        <v>0.531595826148987</v>
      </c>
      <c r="G10934" s="34" t="n">
        <v>0.471078721029479</v>
      </c>
      <c r="H10934" s="34" t="n">
        <v>0.0605171051195075</v>
      </c>
      <c r="I10934" s="34" t="n">
        <v>0.128464951648114</v>
      </c>
      <c r="J10934" s="35" t="n">
        <v>2.12</v>
      </c>
      <c r="K10934" s="6" t="n">
        <v>1</v>
      </c>
      <c r="L10934" s="35" t="n">
        <v>1.12</v>
      </c>
      <c r="M10934" s="6" t="str">
        <f aca="false">IF(I10934&lt;=0,"Below 0%",IF(I10934&lt;=0.05,"0-5%",IF(I10934&lt;=0.1,"5-10%",IF(I10934&lt;=0.2,"10-20%",IF(I10934&lt;=0.4,"20-40%","Above 40%")))))</f>
        <v>10-20%</v>
      </c>
      <c r="N10934" s="6" t="str">
        <f aca="false">IF(AND(H10934&gt;=Summary!$B$25,I10934&gt;=Summary!$B$26,I10934&lt;=Summary!$B$27,J10934&gt;=Summary!$B$28,J10934&lt;=Summary!$B$29,F10934*J10934&gt;1),"Yes","No")</f>
        <v>Yes</v>
      </c>
    </row>
    <row r="10935" customFormat="false" ht="15" hidden="false" customHeight="false" outlineLevel="0" collapsed="false">
      <c r="A10935" s="6" t="s">
        <v>157</v>
      </c>
      <c r="B10935" s="45" t="n">
        <v>44989</v>
      </c>
      <c r="C10935" s="6" t="s">
        <v>182</v>
      </c>
      <c r="D10935" s="6" t="s">
        <v>180</v>
      </c>
      <c r="E10935" s="6" t="s">
        <v>174</v>
      </c>
      <c r="F10935" s="34" t="n">
        <v>0.248086512088776</v>
      </c>
      <c r="G10935" s="34" t="n">
        <v>0.28533911102357</v>
      </c>
      <c r="H10935" s="34" t="n">
        <v>-0.0372525989347947</v>
      </c>
      <c r="I10935" s="34" t="n">
        <v>-0.130555530229144</v>
      </c>
      <c r="J10935" s="35" t="n">
        <v>3.5</v>
      </c>
      <c r="K10935" s="6" t="n">
        <v>0</v>
      </c>
      <c r="L10935" s="35" t="n">
        <v>-1</v>
      </c>
      <c r="M10935" s="6" t="str">
        <f aca="false">IF(I10935&lt;=0,"Below 0%",IF(I10935&lt;=0.05,"0-5%",IF(I10935&lt;=0.1,"5-10%",IF(I10935&lt;=0.2,"10-20%",IF(I10935&lt;=0.4,"20-40%","Above 40%")))))</f>
        <v>Below 0%</v>
      </c>
      <c r="N10935" s="6" t="str">
        <f aca="false">IF(AND(H10935&gt;=Summary!$B$25,I10935&gt;=Summary!$B$26,I10935&lt;=Summary!$B$27,J10935&gt;=Summary!$B$28,J10935&lt;=Summary!$B$29,F10935*J10935&gt;1),"Yes","No")</f>
        <v>No</v>
      </c>
    </row>
    <row r="10936" customFormat="false" ht="15" hidden="false" customHeight="false" outlineLevel="0" collapsed="false">
      <c r="A10936" s="6" t="s">
        <v>157</v>
      </c>
      <c r="B10936" s="45" t="n">
        <v>44989</v>
      </c>
      <c r="C10936" s="6" t="s">
        <v>182</v>
      </c>
      <c r="D10936" s="6" t="s">
        <v>180</v>
      </c>
      <c r="E10936" s="6" t="s">
        <v>177</v>
      </c>
      <c r="F10936" s="34" t="n">
        <v>0.22031769156456</v>
      </c>
      <c r="G10936" s="34" t="n">
        <v>0.24358216794695</v>
      </c>
      <c r="H10936" s="34" t="n">
        <v>-0.0232644763823904</v>
      </c>
      <c r="I10936" s="34" t="n">
        <v>-0.0955097681348215</v>
      </c>
      <c r="J10936" s="35" t="n">
        <v>4.1</v>
      </c>
      <c r="K10936" s="6" t="n">
        <v>0</v>
      </c>
      <c r="L10936" s="35" t="n">
        <v>-1</v>
      </c>
      <c r="M10936" s="6" t="str">
        <f aca="false">IF(I10936&lt;=0,"Below 0%",IF(I10936&lt;=0.05,"0-5%",IF(I10936&lt;=0.1,"5-10%",IF(I10936&lt;=0.2,"10-20%",IF(I10936&lt;=0.4,"20-40%","Above 40%")))))</f>
        <v>Below 0%</v>
      </c>
      <c r="N10936" s="6" t="str">
        <f aca="false">IF(AND(H10936&gt;=Summary!$B$25,I10936&gt;=Summary!$B$26,I10936&lt;=Summary!$B$27,J10936&gt;=Summary!$B$28,J10936&lt;=Summary!$B$29,F10936*J10936&gt;1),"Yes","No")</f>
        <v>No</v>
      </c>
    </row>
    <row r="10937" customFormat="false" ht="15" hidden="false" customHeight="false" outlineLevel="0" collapsed="false">
      <c r="A10937" s="6" t="s">
        <v>157</v>
      </c>
      <c r="B10937" s="45" t="n">
        <v>44989</v>
      </c>
      <c r="C10937" s="6" t="s">
        <v>201</v>
      </c>
      <c r="D10937" s="6" t="s">
        <v>189</v>
      </c>
      <c r="E10937" s="6" t="s">
        <v>187</v>
      </c>
      <c r="F10937" s="34" t="n">
        <v>0.612111210823059</v>
      </c>
      <c r="G10937" s="34" t="n">
        <v>0.544807649544141</v>
      </c>
      <c r="H10937" s="34" t="n">
        <v>0.0673035612789186</v>
      </c>
      <c r="I10937" s="34" t="n">
        <v>0.123536373498488</v>
      </c>
      <c r="J10937" s="35" t="n">
        <v>1.84</v>
      </c>
      <c r="K10937" s="6" t="n">
        <v>1</v>
      </c>
      <c r="L10937" s="35" t="n">
        <v>0.84</v>
      </c>
      <c r="M10937" s="6" t="str">
        <f aca="false">IF(I10937&lt;=0,"Below 0%",IF(I10937&lt;=0.05,"0-5%",IF(I10937&lt;=0.1,"5-10%",IF(I10937&lt;=0.2,"10-20%",IF(I10937&lt;=0.4,"20-40%","Above 40%")))))</f>
        <v>10-20%</v>
      </c>
      <c r="N10937" s="6" t="str">
        <f aca="false">IF(AND(H10937&gt;=Summary!$B$25,I10937&gt;=Summary!$B$26,I10937&lt;=Summary!$B$27,J10937&gt;=Summary!$B$28,J10937&lt;=Summary!$B$29,F10937*J10937&gt;1),"Yes","No")</f>
        <v>Yes</v>
      </c>
    </row>
    <row r="10938" customFormat="false" ht="15" hidden="false" customHeight="false" outlineLevel="0" collapsed="false">
      <c r="A10938" s="6" t="s">
        <v>157</v>
      </c>
      <c r="B10938" s="45" t="n">
        <v>44989</v>
      </c>
      <c r="C10938" s="6" t="s">
        <v>201</v>
      </c>
      <c r="D10938" s="6" t="s">
        <v>189</v>
      </c>
      <c r="E10938" s="6" t="s">
        <v>174</v>
      </c>
      <c r="F10938" s="34" t="n">
        <v>0.218774169683456</v>
      </c>
      <c r="G10938" s="34" t="n">
        <v>0.250611518790305</v>
      </c>
      <c r="H10938" s="34" t="n">
        <v>-0.0318373491068482</v>
      </c>
      <c r="I10938" s="34" t="n">
        <v>-0.127038650340281</v>
      </c>
      <c r="J10938" s="35" t="n">
        <v>4</v>
      </c>
      <c r="K10938" s="6" t="n">
        <v>0</v>
      </c>
      <c r="L10938" s="35" t="n">
        <v>-1</v>
      </c>
      <c r="M10938" s="6" t="str">
        <f aca="false">IF(I10938&lt;=0,"Below 0%",IF(I10938&lt;=0.05,"0-5%",IF(I10938&lt;=0.1,"5-10%",IF(I10938&lt;=0.2,"10-20%",IF(I10938&lt;=0.4,"20-40%","Above 40%")))))</f>
        <v>Below 0%</v>
      </c>
      <c r="N10938" s="6" t="str">
        <f aca="false">IF(AND(H10938&gt;=Summary!$B$25,I10938&gt;=Summary!$B$26,I10938&lt;=Summary!$B$27,J10938&gt;=Summary!$B$28,J10938&lt;=Summary!$B$29,F10938*J10938&gt;1),"Yes","No")</f>
        <v>No</v>
      </c>
    </row>
    <row r="10939" customFormat="false" ht="15" hidden="false" customHeight="false" outlineLevel="0" collapsed="false">
      <c r="A10939" s="6" t="s">
        <v>157</v>
      </c>
      <c r="B10939" s="45" t="n">
        <v>44989</v>
      </c>
      <c r="C10939" s="6" t="s">
        <v>201</v>
      </c>
      <c r="D10939" s="6" t="s">
        <v>189</v>
      </c>
      <c r="E10939" s="6" t="s">
        <v>177</v>
      </c>
      <c r="F10939" s="34" t="n">
        <v>0.169114649295807</v>
      </c>
      <c r="G10939" s="34" t="n">
        <v>0.204580831665555</v>
      </c>
      <c r="H10939" s="34" t="n">
        <v>-0.0354661823697479</v>
      </c>
      <c r="I10939" s="34" t="n">
        <v>-0.173360241431257</v>
      </c>
      <c r="J10939" s="35" t="n">
        <v>4.9</v>
      </c>
      <c r="K10939" s="6" t="n">
        <v>0</v>
      </c>
      <c r="L10939" s="35" t="n">
        <v>-1</v>
      </c>
      <c r="M10939" s="6" t="str">
        <f aca="false">IF(I10939&lt;=0,"Below 0%",IF(I10939&lt;=0.05,"0-5%",IF(I10939&lt;=0.1,"5-10%",IF(I10939&lt;=0.2,"10-20%",IF(I10939&lt;=0.4,"20-40%","Above 40%")))))</f>
        <v>Below 0%</v>
      </c>
      <c r="N10939" s="6" t="str">
        <f aca="false">IF(AND(H10939&gt;=Summary!$B$25,I10939&gt;=Summary!$B$26,I10939&lt;=Summary!$B$27,J10939&gt;=Summary!$B$28,J10939&lt;=Summary!$B$29,F10939*J10939&gt;1),"Yes","No")</f>
        <v>No</v>
      </c>
    </row>
    <row r="10940" customFormat="false" ht="15" hidden="false" customHeight="false" outlineLevel="0" collapsed="false">
      <c r="A10940" s="6" t="s">
        <v>157</v>
      </c>
      <c r="B10940" s="45" t="n">
        <v>44989</v>
      </c>
      <c r="C10940" s="6" t="s">
        <v>190</v>
      </c>
      <c r="D10940" s="6" t="s">
        <v>205</v>
      </c>
      <c r="E10940" s="6" t="s">
        <v>187</v>
      </c>
      <c r="F10940" s="34" t="n">
        <v>0.728635966777802</v>
      </c>
      <c r="G10940" s="34" t="n">
        <v>0.594328073337896</v>
      </c>
      <c r="H10940" s="34" t="n">
        <v>0.134307893439905</v>
      </c>
      <c r="I10940" s="34" t="n">
        <v>0.22598275172431</v>
      </c>
      <c r="J10940" s="35" t="n">
        <v>1.67</v>
      </c>
      <c r="K10940" s="6" t="n">
        <v>1</v>
      </c>
      <c r="L10940" s="35" t="n">
        <v>0.67</v>
      </c>
      <c r="M10940" s="6" t="str">
        <f aca="false">IF(I10940&lt;=0,"Below 0%",IF(I10940&lt;=0.05,"0-5%",IF(I10940&lt;=0.1,"5-10%",IF(I10940&lt;=0.2,"10-20%",IF(I10940&lt;=0.4,"20-40%","Above 40%")))))</f>
        <v>20-40%</v>
      </c>
      <c r="N10940" s="6" t="str">
        <f aca="false">IF(AND(H10940&gt;=Summary!$B$25,I10940&gt;=Summary!$B$26,I10940&lt;=Summary!$B$27,J10940&gt;=Summary!$B$28,J10940&lt;=Summary!$B$29,F10940*J10940&gt;1),"Yes","No")</f>
        <v>No</v>
      </c>
    </row>
    <row r="10941" customFormat="false" ht="15" hidden="false" customHeight="false" outlineLevel="0" collapsed="false">
      <c r="A10941" s="6" t="s">
        <v>157</v>
      </c>
      <c r="B10941" s="45" t="n">
        <v>44989</v>
      </c>
      <c r="C10941" s="6" t="s">
        <v>190</v>
      </c>
      <c r="D10941" s="6" t="s">
        <v>205</v>
      </c>
      <c r="E10941" s="6" t="s">
        <v>174</v>
      </c>
      <c r="F10941" s="34" t="n">
        <v>0.157286137342453</v>
      </c>
      <c r="G10941" s="34" t="n">
        <v>0.237446861835954</v>
      </c>
      <c r="H10941" s="34" t="n">
        <v>-0.0801607244935007</v>
      </c>
      <c r="I10941" s="34" t="n">
        <v>-0.337594373215519</v>
      </c>
      <c r="J10941" s="35" t="n">
        <v>4.18</v>
      </c>
      <c r="K10941" s="6" t="n">
        <v>0</v>
      </c>
      <c r="L10941" s="35" t="n">
        <v>-1</v>
      </c>
      <c r="M10941" s="6" t="str">
        <f aca="false">IF(I10941&lt;=0,"Below 0%",IF(I10941&lt;=0.05,"0-5%",IF(I10941&lt;=0.1,"5-10%",IF(I10941&lt;=0.2,"10-20%",IF(I10941&lt;=0.4,"20-40%","Above 40%")))))</f>
        <v>Below 0%</v>
      </c>
      <c r="N10941" s="6" t="str">
        <f aca="false">IF(AND(H10941&gt;=Summary!$B$25,I10941&gt;=Summary!$B$26,I10941&lt;=Summary!$B$27,J10941&gt;=Summary!$B$28,J10941&lt;=Summary!$B$29,F10941*J10941&gt;1),"Yes","No")</f>
        <v>No</v>
      </c>
    </row>
    <row r="10942" customFormat="false" ht="15" hidden="false" customHeight="false" outlineLevel="0" collapsed="false">
      <c r="A10942" s="6" t="s">
        <v>157</v>
      </c>
      <c r="B10942" s="45" t="n">
        <v>44989</v>
      </c>
      <c r="C10942" s="6" t="s">
        <v>190</v>
      </c>
      <c r="D10942" s="6" t="s">
        <v>205</v>
      </c>
      <c r="E10942" s="6" t="s">
        <v>177</v>
      </c>
      <c r="F10942" s="34" t="n">
        <v>0.114077910780907</v>
      </c>
      <c r="G10942" s="34" t="n">
        <v>0.16822506482615</v>
      </c>
      <c r="H10942" s="34" t="n">
        <v>-0.0541471540452436</v>
      </c>
      <c r="I10942" s="34" t="n">
        <v>-0.321873283872419</v>
      </c>
      <c r="J10942" s="35" t="n">
        <v>5.9</v>
      </c>
      <c r="K10942" s="6" t="n">
        <v>0</v>
      </c>
      <c r="L10942" s="35" t="n">
        <v>-1</v>
      </c>
      <c r="M10942" s="6" t="str">
        <f aca="false">IF(I10942&lt;=0,"Below 0%",IF(I10942&lt;=0.05,"0-5%",IF(I10942&lt;=0.1,"5-10%",IF(I10942&lt;=0.2,"10-20%",IF(I10942&lt;=0.4,"20-40%","Above 40%")))))</f>
        <v>Below 0%</v>
      </c>
      <c r="N10942" s="6" t="str">
        <f aca="false">IF(AND(H10942&gt;=Summary!$B$25,I10942&gt;=Summary!$B$26,I10942&lt;=Summary!$B$27,J10942&gt;=Summary!$B$28,J10942&lt;=Summary!$B$29,F10942*J10942&gt;1),"Yes","No")</f>
        <v>No</v>
      </c>
    </row>
    <row r="10943" customFormat="false" ht="15" hidden="false" customHeight="false" outlineLevel="0" collapsed="false">
      <c r="A10943" s="6" t="s">
        <v>157</v>
      </c>
      <c r="B10943" s="45" t="n">
        <v>44989</v>
      </c>
      <c r="C10943" s="6" t="s">
        <v>194</v>
      </c>
      <c r="D10943" s="6" t="s">
        <v>188</v>
      </c>
      <c r="E10943" s="6" t="s">
        <v>187</v>
      </c>
      <c r="F10943" s="34" t="n">
        <v>0.783615350723267</v>
      </c>
      <c r="G10943" s="34" t="n">
        <v>0.651971437441788</v>
      </c>
      <c r="H10943" s="34" t="n">
        <v>0.131643913281478</v>
      </c>
      <c r="I10943" s="34" t="n">
        <v>0.201916687942687</v>
      </c>
      <c r="J10943" s="35" t="n">
        <v>1.52</v>
      </c>
      <c r="K10943" s="6" t="n">
        <v>1</v>
      </c>
      <c r="L10943" s="35" t="n">
        <v>0.52</v>
      </c>
      <c r="M10943" s="6" t="str">
        <f aca="false">IF(I10943&lt;=0,"Below 0%",IF(I10943&lt;=0.05,"0-5%",IF(I10943&lt;=0.1,"5-10%",IF(I10943&lt;=0.2,"10-20%",IF(I10943&lt;=0.4,"20-40%","Above 40%")))))</f>
        <v>20-40%</v>
      </c>
      <c r="N10943" s="6" t="str">
        <f aca="false">IF(AND(H10943&gt;=Summary!$B$25,I10943&gt;=Summary!$B$26,I10943&lt;=Summary!$B$27,J10943&gt;=Summary!$B$28,J10943&lt;=Summary!$B$29,F10943*J10943&gt;1),"Yes","No")</f>
        <v>No</v>
      </c>
    </row>
    <row r="10944" customFormat="false" ht="15" hidden="false" customHeight="false" outlineLevel="0" collapsed="false">
      <c r="A10944" s="6" t="s">
        <v>157</v>
      </c>
      <c r="B10944" s="45" t="n">
        <v>44989</v>
      </c>
      <c r="C10944" s="6" t="s">
        <v>194</v>
      </c>
      <c r="D10944" s="6" t="s">
        <v>188</v>
      </c>
      <c r="E10944" s="6" t="s">
        <v>174</v>
      </c>
      <c r="F10944" s="34" t="n">
        <v>0.105143181979656</v>
      </c>
      <c r="G10944" s="34" t="n">
        <v>0.206457621856566</v>
      </c>
      <c r="H10944" s="34" t="n">
        <v>-0.10131443987691</v>
      </c>
      <c r="I10944" s="34" t="n">
        <v>-0.490727535103049</v>
      </c>
      <c r="J10944" s="35" t="n">
        <v>4.8</v>
      </c>
      <c r="K10944" s="6" t="n">
        <v>0</v>
      </c>
      <c r="L10944" s="35" t="n">
        <v>-1</v>
      </c>
      <c r="M10944" s="6" t="str">
        <f aca="false">IF(I10944&lt;=0,"Below 0%",IF(I10944&lt;=0.05,"0-5%",IF(I10944&lt;=0.1,"5-10%",IF(I10944&lt;=0.2,"10-20%",IF(I10944&lt;=0.4,"20-40%","Above 40%")))))</f>
        <v>Below 0%</v>
      </c>
      <c r="N10944" s="6" t="str">
        <f aca="false">IF(AND(H10944&gt;=Summary!$B$25,I10944&gt;=Summary!$B$26,I10944&lt;=Summary!$B$27,J10944&gt;=Summary!$B$28,J10944&lt;=Summary!$B$29,F10944*J10944&gt;1),"Yes","No")</f>
        <v>No</v>
      </c>
    </row>
    <row r="10945" customFormat="false" ht="15" hidden="false" customHeight="false" outlineLevel="0" collapsed="false">
      <c r="A10945" s="6" t="s">
        <v>157</v>
      </c>
      <c r="B10945" s="45" t="n">
        <v>44989</v>
      </c>
      <c r="C10945" s="6" t="s">
        <v>194</v>
      </c>
      <c r="D10945" s="6" t="s">
        <v>188</v>
      </c>
      <c r="E10945" s="6" t="s">
        <v>177</v>
      </c>
      <c r="F10945" s="34" t="n">
        <v>0.111241482198238</v>
      </c>
      <c r="G10945" s="34" t="n">
        <v>0.141570940701645</v>
      </c>
      <c r="H10945" s="34" t="n">
        <v>-0.030329458503407</v>
      </c>
      <c r="I10945" s="34" t="n">
        <v>-0.214235056665513</v>
      </c>
      <c r="J10945" s="35" t="n">
        <v>7</v>
      </c>
      <c r="K10945" s="6" t="n">
        <v>0</v>
      </c>
      <c r="L10945" s="35" t="n">
        <v>-1</v>
      </c>
      <c r="M10945" s="6" t="str">
        <f aca="false">IF(I10945&lt;=0,"Below 0%",IF(I10945&lt;=0.05,"0-5%",IF(I10945&lt;=0.1,"5-10%",IF(I10945&lt;=0.2,"10-20%",IF(I10945&lt;=0.4,"20-40%","Above 40%")))))</f>
        <v>Below 0%</v>
      </c>
      <c r="N10945" s="6" t="str">
        <f aca="false">IF(AND(H10945&gt;=Summary!$B$25,I10945&gt;=Summary!$B$26,I10945&lt;=Summary!$B$27,J10945&gt;=Summary!$B$28,J10945&lt;=Summary!$B$29,F10945*J10945&gt;1),"Yes","No")</f>
        <v>No</v>
      </c>
    </row>
    <row r="10946" customFormat="false" ht="15" hidden="false" customHeight="false" outlineLevel="0" collapsed="false">
      <c r="A10946" s="6" t="s">
        <v>157</v>
      </c>
      <c r="B10946" s="45" t="n">
        <v>44989</v>
      </c>
      <c r="C10946" s="6" t="s">
        <v>179</v>
      </c>
      <c r="D10946" s="6" t="s">
        <v>195</v>
      </c>
      <c r="E10946" s="6" t="s">
        <v>187</v>
      </c>
      <c r="F10946" s="34" t="n">
        <v>0.27699613571167</v>
      </c>
      <c r="G10946" s="34" t="n">
        <v>0.34670188717584</v>
      </c>
      <c r="H10946" s="34" t="n">
        <v>-0.0697057514641702</v>
      </c>
      <c r="I10946" s="34" t="n">
        <v>-0.201053856475886</v>
      </c>
      <c r="J10946" s="35" t="n">
        <v>2.89</v>
      </c>
      <c r="K10946" s="6" t="n">
        <v>1</v>
      </c>
      <c r="L10946" s="35" t="n">
        <v>1.89</v>
      </c>
      <c r="M10946" s="6" t="str">
        <f aca="false">IF(I10946&lt;=0,"Below 0%",IF(I10946&lt;=0.05,"0-5%",IF(I10946&lt;=0.1,"5-10%",IF(I10946&lt;=0.2,"10-20%",IF(I10946&lt;=0.4,"20-40%","Above 40%")))))</f>
        <v>Below 0%</v>
      </c>
      <c r="N10946" s="6" t="str">
        <f aca="false">IF(AND(H10946&gt;=Summary!$B$25,I10946&gt;=Summary!$B$26,I10946&lt;=Summary!$B$27,J10946&gt;=Summary!$B$28,J10946&lt;=Summary!$B$29,F10946*J10946&gt;1),"Yes","No")</f>
        <v>No</v>
      </c>
    </row>
    <row r="10947" customFormat="false" ht="15" hidden="false" customHeight="false" outlineLevel="0" collapsed="false">
      <c r="A10947" s="6" t="s">
        <v>157</v>
      </c>
      <c r="B10947" s="45" t="n">
        <v>44989</v>
      </c>
      <c r="C10947" s="6" t="s">
        <v>179</v>
      </c>
      <c r="D10947" s="6" t="s">
        <v>195</v>
      </c>
      <c r="E10947" s="6" t="s">
        <v>174</v>
      </c>
      <c r="F10947" s="34" t="n">
        <v>0.308154225349426</v>
      </c>
      <c r="G10947" s="34" t="n">
        <v>0.286276701125194</v>
      </c>
      <c r="H10947" s="34" t="n">
        <v>0.0218775242242326</v>
      </c>
      <c r="I10947" s="34" t="n">
        <v>0.0764209037558565</v>
      </c>
      <c r="J10947" s="35" t="n">
        <v>3.5</v>
      </c>
      <c r="K10947" s="6" t="n">
        <v>0</v>
      </c>
      <c r="L10947" s="35" t="n">
        <v>-1</v>
      </c>
      <c r="M10947" s="6" t="str">
        <f aca="false">IF(I10947&lt;=0,"Below 0%",IF(I10947&lt;=0.05,"0-5%",IF(I10947&lt;=0.1,"5-10%",IF(I10947&lt;=0.2,"10-20%",IF(I10947&lt;=0.4,"20-40%","Above 40%")))))</f>
        <v>5-10%</v>
      </c>
      <c r="N10947" s="6" t="str">
        <f aca="false">IF(AND(H10947&gt;=Summary!$B$25,I10947&gt;=Summary!$B$26,I10947&lt;=Summary!$B$27,J10947&gt;=Summary!$B$28,J10947&lt;=Summary!$B$29,F10947*J10947&gt;1),"Yes","No")</f>
        <v>No</v>
      </c>
    </row>
    <row r="10948" customFormat="false" ht="15" hidden="false" customHeight="false" outlineLevel="0" collapsed="false">
      <c r="A10948" s="6" t="s">
        <v>157</v>
      </c>
      <c r="B10948" s="45" t="n">
        <v>44989</v>
      </c>
      <c r="C10948" s="6" t="s">
        <v>179</v>
      </c>
      <c r="D10948" s="6" t="s">
        <v>195</v>
      </c>
      <c r="E10948" s="6" t="s">
        <v>177</v>
      </c>
      <c r="F10948" s="34" t="n">
        <v>0.414849638938904</v>
      </c>
      <c r="G10948" s="34" t="n">
        <v>0.367021411698966</v>
      </c>
      <c r="H10948" s="34" t="n">
        <v>0.0478282272399376</v>
      </c>
      <c r="I10948" s="34" t="n">
        <v>0.130314542191251</v>
      </c>
      <c r="J10948" s="35" t="n">
        <v>2.73</v>
      </c>
      <c r="K10948" s="6" t="n">
        <v>0</v>
      </c>
      <c r="L10948" s="35" t="n">
        <v>-1</v>
      </c>
      <c r="M10948" s="6" t="str">
        <f aca="false">IF(I10948&lt;=0,"Below 0%",IF(I10948&lt;=0.05,"0-5%",IF(I10948&lt;=0.1,"5-10%",IF(I10948&lt;=0.2,"10-20%",IF(I10948&lt;=0.4,"20-40%","Above 40%")))))</f>
        <v>10-20%</v>
      </c>
      <c r="N10948" s="6" t="str">
        <f aca="false">IF(AND(H10948&gt;=Summary!$B$25,I10948&gt;=Summary!$B$26,I10948&lt;=Summary!$B$27,J10948&gt;=Summary!$B$28,J10948&lt;=Summary!$B$29,F10948*J10948&gt;1),"Yes","No")</f>
        <v>Yes</v>
      </c>
    </row>
    <row r="10949" customFormat="false" ht="15" hidden="false" customHeight="false" outlineLevel="0" collapsed="false">
      <c r="A10949" s="6" t="s">
        <v>157</v>
      </c>
      <c r="B10949" s="45" t="n">
        <v>44989</v>
      </c>
      <c r="C10949" s="6" t="s">
        <v>203</v>
      </c>
      <c r="D10949" s="6" t="s">
        <v>181</v>
      </c>
      <c r="E10949" s="6" t="s">
        <v>187</v>
      </c>
      <c r="F10949" s="34" t="n">
        <v>0.343248933553696</v>
      </c>
      <c r="G10949" s="34" t="n">
        <v>0.290938712512594</v>
      </c>
      <c r="H10949" s="34" t="n">
        <v>0.0523102210411017</v>
      </c>
      <c r="I10949" s="34" t="n">
        <v>0.179798077022278</v>
      </c>
      <c r="J10949" s="35" t="n">
        <v>3.41</v>
      </c>
      <c r="K10949" s="6" t="n">
        <v>1</v>
      </c>
      <c r="L10949" s="35" t="n">
        <v>2.41</v>
      </c>
      <c r="M10949" s="6" t="str">
        <f aca="false">IF(I10949&lt;=0,"Below 0%",IF(I10949&lt;=0.05,"0-5%",IF(I10949&lt;=0.1,"5-10%",IF(I10949&lt;=0.2,"10-20%",IF(I10949&lt;=0.4,"20-40%","Above 40%")))))</f>
        <v>10-20%</v>
      </c>
      <c r="N10949" s="6" t="str">
        <f aca="false">IF(AND(H10949&gt;=Summary!$B$25,I10949&gt;=Summary!$B$26,I10949&lt;=Summary!$B$27,J10949&gt;=Summary!$B$28,J10949&lt;=Summary!$B$29,F10949*J10949&gt;1),"Yes","No")</f>
        <v>Yes</v>
      </c>
    </row>
    <row r="10950" customFormat="false" ht="15" hidden="false" customHeight="false" outlineLevel="0" collapsed="false">
      <c r="A10950" s="6" t="s">
        <v>157</v>
      </c>
      <c r="B10950" s="45" t="n">
        <v>44989</v>
      </c>
      <c r="C10950" s="6" t="s">
        <v>203</v>
      </c>
      <c r="D10950" s="6" t="s">
        <v>181</v>
      </c>
      <c r="E10950" s="6" t="s">
        <v>174</v>
      </c>
      <c r="F10950" s="34" t="n">
        <v>0.2131237834692</v>
      </c>
      <c r="G10950" s="34" t="n">
        <v>0.285086497031019</v>
      </c>
      <c r="H10950" s="34" t="n">
        <v>-0.0719627135618187</v>
      </c>
      <c r="I10950" s="34" t="n">
        <v>-0.252424139028896</v>
      </c>
      <c r="J10950" s="35" t="n">
        <v>3.48</v>
      </c>
      <c r="K10950" s="6" t="n">
        <v>0</v>
      </c>
      <c r="L10950" s="35" t="n">
        <v>-1</v>
      </c>
      <c r="M10950" s="6" t="str">
        <f aca="false">IF(I10950&lt;=0,"Below 0%",IF(I10950&lt;=0.05,"0-5%",IF(I10950&lt;=0.1,"5-10%",IF(I10950&lt;=0.2,"10-20%",IF(I10950&lt;=0.4,"20-40%","Above 40%")))))</f>
        <v>Below 0%</v>
      </c>
      <c r="N10950" s="6" t="str">
        <f aca="false">IF(AND(H10950&gt;=Summary!$B$25,I10950&gt;=Summary!$B$26,I10950&lt;=Summary!$B$27,J10950&gt;=Summary!$B$28,J10950&lt;=Summary!$B$29,F10950*J10950&gt;1),"Yes","No")</f>
        <v>No</v>
      </c>
    </row>
    <row r="10951" customFormat="false" ht="15" hidden="false" customHeight="false" outlineLevel="0" collapsed="false">
      <c r="A10951" s="6" t="s">
        <v>157</v>
      </c>
      <c r="B10951" s="45" t="n">
        <v>44989</v>
      </c>
      <c r="C10951" s="6" t="s">
        <v>203</v>
      </c>
      <c r="D10951" s="6" t="s">
        <v>181</v>
      </c>
      <c r="E10951" s="6" t="s">
        <v>177</v>
      </c>
      <c r="F10951" s="34" t="n">
        <v>0.443627297878265</v>
      </c>
      <c r="G10951" s="34" t="n">
        <v>0.423974790456387</v>
      </c>
      <c r="H10951" s="34" t="n">
        <v>0.0196525074218783</v>
      </c>
      <c r="I10951" s="34" t="n">
        <v>0.0463530093398321</v>
      </c>
      <c r="J10951" s="35" t="n">
        <v>2.34</v>
      </c>
      <c r="K10951" s="6" t="n">
        <v>0</v>
      </c>
      <c r="L10951" s="35" t="n">
        <v>-1</v>
      </c>
      <c r="M10951" s="6" t="str">
        <f aca="false">IF(I10951&lt;=0,"Below 0%",IF(I10951&lt;=0.05,"0-5%",IF(I10951&lt;=0.1,"5-10%",IF(I10951&lt;=0.2,"10-20%",IF(I10951&lt;=0.4,"20-40%","Above 40%")))))</f>
        <v>0-5%</v>
      </c>
      <c r="N10951" s="6" t="str">
        <f aca="false">IF(AND(H10951&gt;=Summary!$B$25,I10951&gt;=Summary!$B$26,I10951&lt;=Summary!$B$27,J10951&gt;=Summary!$B$28,J10951&lt;=Summary!$B$29,F10951*J10951&gt;1),"Yes","No")</f>
        <v>No</v>
      </c>
    </row>
    <row r="10952" customFormat="false" ht="15" hidden="false" customHeight="false" outlineLevel="0" collapsed="false">
      <c r="A10952" s="6" t="s">
        <v>157</v>
      </c>
      <c r="B10952" s="45" t="n">
        <v>44990</v>
      </c>
      <c r="C10952" s="6" t="s">
        <v>183</v>
      </c>
      <c r="D10952" s="6" t="s">
        <v>176</v>
      </c>
      <c r="E10952" s="6" t="s">
        <v>187</v>
      </c>
      <c r="F10952" s="34" t="n">
        <v>0.546336114406586</v>
      </c>
      <c r="G10952" s="34" t="n">
        <v>0.403306151575826</v>
      </c>
      <c r="H10952" s="34" t="n">
        <v>0.14302996283076</v>
      </c>
      <c r="I10952" s="34" t="n">
        <v>0.354643642979168</v>
      </c>
      <c r="J10952" s="35" t="n">
        <v>2.5</v>
      </c>
      <c r="K10952" s="6" t="n">
        <v>1</v>
      </c>
      <c r="L10952" s="35" t="n">
        <v>1.5</v>
      </c>
      <c r="M10952" s="6" t="str">
        <f aca="false">IF(I10952&lt;=0,"Below 0%",IF(I10952&lt;=0.05,"0-5%",IF(I10952&lt;=0.1,"5-10%",IF(I10952&lt;=0.2,"10-20%",IF(I10952&lt;=0.4,"20-40%","Above 40%")))))</f>
        <v>20-40%</v>
      </c>
      <c r="N10952" s="6" t="str">
        <f aca="false">IF(AND(H10952&gt;=Summary!$B$25,I10952&gt;=Summary!$B$26,I10952&lt;=Summary!$B$27,J10952&gt;=Summary!$B$28,J10952&lt;=Summary!$B$29,F10952*J10952&gt;1),"Yes","No")</f>
        <v>Yes</v>
      </c>
    </row>
    <row r="10953" customFormat="false" ht="15" hidden="false" customHeight="false" outlineLevel="0" collapsed="false">
      <c r="A10953" s="6" t="s">
        <v>157</v>
      </c>
      <c r="B10953" s="45" t="n">
        <v>44990</v>
      </c>
      <c r="C10953" s="6" t="s">
        <v>183</v>
      </c>
      <c r="D10953" s="6" t="s">
        <v>176</v>
      </c>
      <c r="E10953" s="6" t="s">
        <v>174</v>
      </c>
      <c r="F10953" s="34" t="n">
        <v>0.243623286485672</v>
      </c>
      <c r="G10953" s="34" t="n">
        <v>0.25721055585193</v>
      </c>
      <c r="H10953" s="34" t="n">
        <v>-0.0135872693662579</v>
      </c>
      <c r="I10953" s="34" t="n">
        <v>-0.0528254733607424</v>
      </c>
      <c r="J10953" s="35" t="n">
        <v>3.92</v>
      </c>
      <c r="K10953" s="6" t="n">
        <v>0</v>
      </c>
      <c r="L10953" s="35" t="n">
        <v>-1</v>
      </c>
      <c r="M10953" s="6" t="str">
        <f aca="false">IF(I10953&lt;=0,"Below 0%",IF(I10953&lt;=0.05,"0-5%",IF(I10953&lt;=0.1,"5-10%",IF(I10953&lt;=0.2,"10-20%",IF(I10953&lt;=0.4,"20-40%","Above 40%")))))</f>
        <v>Below 0%</v>
      </c>
      <c r="N10953" s="6" t="str">
        <f aca="false">IF(AND(H10953&gt;=Summary!$B$25,I10953&gt;=Summary!$B$26,I10953&lt;=Summary!$B$27,J10953&gt;=Summary!$B$28,J10953&lt;=Summary!$B$29,F10953*J10953&gt;1),"Yes","No")</f>
        <v>No</v>
      </c>
    </row>
    <row r="10954" customFormat="false" ht="15" hidden="false" customHeight="false" outlineLevel="0" collapsed="false">
      <c r="A10954" s="6" t="s">
        <v>157</v>
      </c>
      <c r="B10954" s="45" t="n">
        <v>44990</v>
      </c>
      <c r="C10954" s="6" t="s">
        <v>183</v>
      </c>
      <c r="D10954" s="6" t="s">
        <v>176</v>
      </c>
      <c r="E10954" s="6" t="s">
        <v>177</v>
      </c>
      <c r="F10954" s="34" t="n">
        <v>0.210040584206581</v>
      </c>
      <c r="G10954" s="34" t="n">
        <v>0.339483292572244</v>
      </c>
      <c r="H10954" s="34" t="n">
        <v>-0.129442708365663</v>
      </c>
      <c r="I10954" s="34" t="n">
        <v>-0.381293310150504</v>
      </c>
      <c r="J10954" s="35" t="n">
        <v>2.97</v>
      </c>
      <c r="K10954" s="6" t="n">
        <v>0</v>
      </c>
      <c r="L10954" s="35" t="n">
        <v>-1</v>
      </c>
      <c r="M10954" s="6" t="str">
        <f aca="false">IF(I10954&lt;=0,"Below 0%",IF(I10954&lt;=0.05,"0-5%",IF(I10954&lt;=0.1,"5-10%",IF(I10954&lt;=0.2,"10-20%",IF(I10954&lt;=0.4,"20-40%","Above 40%")))))</f>
        <v>Below 0%</v>
      </c>
      <c r="N10954" s="6" t="str">
        <f aca="false">IF(AND(H10954&gt;=Summary!$B$25,I10954&gt;=Summary!$B$26,I10954&lt;=Summary!$B$27,J10954&gt;=Summary!$B$28,J10954&lt;=Summary!$B$29,F10954*J10954&gt;1),"Yes","No")</f>
        <v>No</v>
      </c>
    </row>
    <row r="10955" customFormat="false" ht="15" hidden="false" customHeight="false" outlineLevel="0" collapsed="false">
      <c r="A10955" s="6" t="s">
        <v>157</v>
      </c>
      <c r="B10955" s="45" t="n">
        <v>44990</v>
      </c>
      <c r="C10955" s="6" t="s">
        <v>207</v>
      </c>
      <c r="D10955" s="6" t="s">
        <v>173</v>
      </c>
      <c r="E10955" s="6" t="s">
        <v>187</v>
      </c>
      <c r="F10955" s="34" t="n">
        <v>0.534572243690491</v>
      </c>
      <c r="G10955" s="34" t="n">
        <v>0.363087862158494</v>
      </c>
      <c r="H10955" s="34" t="n">
        <v>0.171484381531997</v>
      </c>
      <c r="I10955" s="34" t="n">
        <v>0.472294448270872</v>
      </c>
      <c r="J10955" s="35" t="n">
        <v>2.75</v>
      </c>
      <c r="K10955" s="6" t="n">
        <v>0</v>
      </c>
      <c r="L10955" s="35" t="n">
        <v>-1</v>
      </c>
      <c r="M10955" s="6" t="str">
        <f aca="false">IF(I10955&lt;=0,"Below 0%",IF(I10955&lt;=0.05,"0-5%",IF(I10955&lt;=0.1,"5-10%",IF(I10955&lt;=0.2,"10-20%",IF(I10955&lt;=0.4,"20-40%","Above 40%")))))</f>
        <v>Above 40%</v>
      </c>
      <c r="N10955" s="6" t="str">
        <f aca="false">IF(AND(H10955&gt;=Summary!$B$25,I10955&gt;=Summary!$B$26,I10955&lt;=Summary!$B$27,J10955&gt;=Summary!$B$28,J10955&lt;=Summary!$B$29,F10955*J10955&gt;1),"Yes","No")</f>
        <v>No</v>
      </c>
    </row>
    <row r="10956" customFormat="false" ht="15" hidden="false" customHeight="false" outlineLevel="0" collapsed="false">
      <c r="A10956" s="6" t="s">
        <v>157</v>
      </c>
      <c r="B10956" s="45" t="n">
        <v>44990</v>
      </c>
      <c r="C10956" s="6" t="s">
        <v>207</v>
      </c>
      <c r="D10956" s="6" t="s">
        <v>173</v>
      </c>
      <c r="E10956" s="6" t="s">
        <v>174</v>
      </c>
      <c r="F10956" s="34" t="n">
        <v>0.248340800404549</v>
      </c>
      <c r="G10956" s="34" t="n">
        <v>0.306285773293208</v>
      </c>
      <c r="H10956" s="34" t="n">
        <v>-0.0579449728886596</v>
      </c>
      <c r="I10956" s="34" t="n">
        <v>-0.189185975782129</v>
      </c>
      <c r="J10956" s="35" t="n">
        <v>3.26</v>
      </c>
      <c r="K10956" s="6" t="n">
        <v>1</v>
      </c>
      <c r="L10956" s="35" t="n">
        <v>2.26</v>
      </c>
      <c r="M10956" s="6" t="str">
        <f aca="false">IF(I10956&lt;=0,"Below 0%",IF(I10956&lt;=0.05,"0-5%",IF(I10956&lt;=0.1,"5-10%",IF(I10956&lt;=0.2,"10-20%",IF(I10956&lt;=0.4,"20-40%","Above 40%")))))</f>
        <v>Below 0%</v>
      </c>
      <c r="N10956" s="6" t="str">
        <f aca="false">IF(AND(H10956&gt;=Summary!$B$25,I10956&gt;=Summary!$B$26,I10956&lt;=Summary!$B$27,J10956&gt;=Summary!$B$28,J10956&lt;=Summary!$B$29,F10956*J10956&gt;1),"Yes","No")</f>
        <v>No</v>
      </c>
    </row>
    <row r="10957" customFormat="false" ht="15" hidden="false" customHeight="false" outlineLevel="0" collapsed="false">
      <c r="A10957" s="6" t="s">
        <v>157</v>
      </c>
      <c r="B10957" s="45" t="n">
        <v>44990</v>
      </c>
      <c r="C10957" s="6" t="s">
        <v>207</v>
      </c>
      <c r="D10957" s="6" t="s">
        <v>173</v>
      </c>
      <c r="E10957" s="6" t="s">
        <v>177</v>
      </c>
      <c r="F10957" s="34" t="n">
        <v>0.217086941003799</v>
      </c>
      <c r="G10957" s="34" t="n">
        <v>0.330626364548298</v>
      </c>
      <c r="H10957" s="34" t="n">
        <v>-0.113539423544498</v>
      </c>
      <c r="I10957" s="34" t="n">
        <v>-0.343407047104716</v>
      </c>
      <c r="J10957" s="35" t="n">
        <v>3.02</v>
      </c>
      <c r="K10957" s="6" t="n">
        <v>0</v>
      </c>
      <c r="L10957" s="35" t="n">
        <v>-1</v>
      </c>
      <c r="M10957" s="6" t="str">
        <f aca="false">IF(I10957&lt;=0,"Below 0%",IF(I10957&lt;=0.05,"0-5%",IF(I10957&lt;=0.1,"5-10%",IF(I10957&lt;=0.2,"10-20%",IF(I10957&lt;=0.4,"20-40%","Above 40%")))))</f>
        <v>Below 0%</v>
      </c>
      <c r="N10957" s="6" t="str">
        <f aca="false">IF(AND(H10957&gt;=Summary!$B$25,I10957&gt;=Summary!$B$26,I10957&lt;=Summary!$B$27,J10957&gt;=Summary!$B$28,J10957&lt;=Summary!$B$29,F10957*J10957&gt;1),"Yes","No")</f>
        <v>No</v>
      </c>
    </row>
    <row r="10958" customFormat="false" ht="15" hidden="false" customHeight="false" outlineLevel="0" collapsed="false">
      <c r="A10958" s="6" t="s">
        <v>157</v>
      </c>
      <c r="B10958" s="45" t="n">
        <v>44991</v>
      </c>
      <c r="C10958" s="6" t="s">
        <v>206</v>
      </c>
      <c r="D10958" s="6" t="s">
        <v>184</v>
      </c>
      <c r="E10958" s="6" t="s">
        <v>187</v>
      </c>
      <c r="F10958" s="34" t="n">
        <v>0.431136459112167</v>
      </c>
      <c r="G10958" s="34" t="n">
        <v>0.485859726676397</v>
      </c>
      <c r="H10958" s="34" t="n">
        <v>-0.0547232675642292</v>
      </c>
      <c r="I10958" s="34" t="n">
        <v>-0.112631824700872</v>
      </c>
      <c r="J10958" s="35" t="n">
        <v>2.05</v>
      </c>
      <c r="K10958" s="6" t="n">
        <v>1</v>
      </c>
      <c r="L10958" s="35" t="n">
        <v>1.05</v>
      </c>
      <c r="M10958" s="6" t="str">
        <f aca="false">IF(I10958&lt;=0,"Below 0%",IF(I10958&lt;=0.05,"0-5%",IF(I10958&lt;=0.1,"5-10%",IF(I10958&lt;=0.2,"10-20%",IF(I10958&lt;=0.4,"20-40%","Above 40%")))))</f>
        <v>Below 0%</v>
      </c>
      <c r="N10958" s="6" t="str">
        <f aca="false">IF(AND(H10958&gt;=Summary!$B$25,I10958&gt;=Summary!$B$26,I10958&lt;=Summary!$B$27,J10958&gt;=Summary!$B$28,J10958&lt;=Summary!$B$29,F10958*J10958&gt;1),"Yes","No")</f>
        <v>No</v>
      </c>
    </row>
    <row r="10959" customFormat="false" ht="15" hidden="false" customHeight="false" outlineLevel="0" collapsed="false">
      <c r="A10959" s="6" t="s">
        <v>157</v>
      </c>
      <c r="B10959" s="45" t="n">
        <v>44991</v>
      </c>
      <c r="C10959" s="6" t="s">
        <v>206</v>
      </c>
      <c r="D10959" s="6" t="s">
        <v>184</v>
      </c>
      <c r="E10959" s="6" t="s">
        <v>174</v>
      </c>
      <c r="F10959" s="34" t="n">
        <v>0.308709889650345</v>
      </c>
      <c r="G10959" s="34" t="n">
        <v>0.2600554672811</v>
      </c>
      <c r="H10959" s="34" t="n">
        <v>0.0486544223692449</v>
      </c>
      <c r="I10959" s="34" t="n">
        <v>0.187092480223279</v>
      </c>
      <c r="J10959" s="35" t="n">
        <v>3.83</v>
      </c>
      <c r="K10959" s="6" t="n">
        <v>0</v>
      </c>
      <c r="L10959" s="35" t="n">
        <v>-1</v>
      </c>
      <c r="M10959" s="6" t="str">
        <f aca="false">IF(I10959&lt;=0,"Below 0%",IF(I10959&lt;=0.05,"0-5%",IF(I10959&lt;=0.1,"5-10%",IF(I10959&lt;=0.2,"10-20%",IF(I10959&lt;=0.4,"20-40%","Above 40%")))))</f>
        <v>10-20%</v>
      </c>
      <c r="N10959" s="6" t="str">
        <f aca="false">IF(AND(H10959&gt;=Summary!$B$25,I10959&gt;=Summary!$B$26,I10959&lt;=Summary!$B$27,J10959&gt;=Summary!$B$28,J10959&lt;=Summary!$B$29,F10959*J10959&gt;1),"Yes","No")</f>
        <v>Yes</v>
      </c>
    </row>
    <row r="10960" customFormat="false" ht="15" hidden="false" customHeight="false" outlineLevel="0" collapsed="false">
      <c r="A10960" s="6" t="s">
        <v>157</v>
      </c>
      <c r="B10960" s="45" t="n">
        <v>44991</v>
      </c>
      <c r="C10960" s="6" t="s">
        <v>206</v>
      </c>
      <c r="D10960" s="6" t="s">
        <v>184</v>
      </c>
      <c r="E10960" s="6" t="s">
        <v>177</v>
      </c>
      <c r="F10960" s="34" t="n">
        <v>0.260153651237488</v>
      </c>
      <c r="G10960" s="34" t="n">
        <v>0.254084806042503</v>
      </c>
      <c r="H10960" s="34" t="n">
        <v>0.00606884519498446</v>
      </c>
      <c r="I10960" s="34" t="n">
        <v>0.0238851165070031</v>
      </c>
      <c r="J10960" s="35" t="n">
        <v>3.92</v>
      </c>
      <c r="K10960" s="6" t="n">
        <v>0</v>
      </c>
      <c r="L10960" s="35" t="n">
        <v>-1</v>
      </c>
      <c r="M10960" s="6" t="str">
        <f aca="false">IF(I10960&lt;=0,"Below 0%",IF(I10960&lt;=0.05,"0-5%",IF(I10960&lt;=0.1,"5-10%",IF(I10960&lt;=0.2,"10-20%",IF(I10960&lt;=0.4,"20-40%","Above 40%")))))</f>
        <v>0-5%</v>
      </c>
      <c r="N10960" s="6" t="str">
        <f aca="false">IF(AND(H10960&gt;=Summary!$B$25,I10960&gt;=Summary!$B$26,I10960&lt;=Summary!$B$27,J10960&gt;=Summary!$B$28,J10960&lt;=Summary!$B$29,F10960*J10960&gt;1),"Yes","No")</f>
        <v>No</v>
      </c>
    </row>
    <row r="10961" customFormat="false" ht="15" hidden="false" customHeight="false" outlineLevel="0" collapsed="false">
      <c r="A10961" s="6" t="s">
        <v>157</v>
      </c>
      <c r="B10961" s="45" t="n">
        <v>44996</v>
      </c>
      <c r="C10961" s="6" t="s">
        <v>199</v>
      </c>
      <c r="D10961" s="6" t="s">
        <v>183</v>
      </c>
      <c r="E10961" s="6" t="s">
        <v>187</v>
      </c>
      <c r="F10961" s="34" t="n">
        <v>0.137343376874924</v>
      </c>
      <c r="G10961" s="34" t="n">
        <v>0.132413840309388</v>
      </c>
      <c r="H10961" s="34" t="n">
        <v>0.00492953656553599</v>
      </c>
      <c r="I10961" s="34" t="n">
        <v>0.0372282576656491</v>
      </c>
      <c r="J10961" s="35" t="n">
        <v>7.5</v>
      </c>
      <c r="K10961" s="6" t="n">
        <v>1</v>
      </c>
      <c r="L10961" s="35" t="n">
        <v>6.5</v>
      </c>
      <c r="M10961" s="6" t="str">
        <f aca="false">IF(I10961&lt;=0,"Below 0%",IF(I10961&lt;=0.05,"0-5%",IF(I10961&lt;=0.1,"5-10%",IF(I10961&lt;=0.2,"10-20%",IF(I10961&lt;=0.4,"20-40%","Above 40%")))))</f>
        <v>0-5%</v>
      </c>
      <c r="N10961" s="6" t="str">
        <f aca="false">IF(AND(H10961&gt;=Summary!$B$25,I10961&gt;=Summary!$B$26,I10961&lt;=Summary!$B$27,J10961&gt;=Summary!$B$28,J10961&lt;=Summary!$B$29,F10961*J10961&gt;1),"Yes","No")</f>
        <v>No</v>
      </c>
    </row>
    <row r="10962" customFormat="false" ht="15" hidden="false" customHeight="false" outlineLevel="0" collapsed="false">
      <c r="A10962" s="6" t="s">
        <v>157</v>
      </c>
      <c r="B10962" s="45" t="n">
        <v>44996</v>
      </c>
      <c r="C10962" s="6" t="s">
        <v>199</v>
      </c>
      <c r="D10962" s="6" t="s">
        <v>183</v>
      </c>
      <c r="E10962" s="6" t="s">
        <v>174</v>
      </c>
      <c r="F10962" s="34" t="n">
        <v>0.145631596446037</v>
      </c>
      <c r="G10962" s="34" t="n">
        <v>0.187378075909511</v>
      </c>
      <c r="H10962" s="34" t="n">
        <v>-0.0417464794634737</v>
      </c>
      <c r="I10962" s="34" t="n">
        <v>-0.222792764099221</v>
      </c>
      <c r="J10962" s="35" t="n">
        <v>5.3</v>
      </c>
      <c r="K10962" s="6" t="n">
        <v>0</v>
      </c>
      <c r="L10962" s="35" t="n">
        <v>-1</v>
      </c>
      <c r="M10962" s="6" t="str">
        <f aca="false">IF(I10962&lt;=0,"Below 0%",IF(I10962&lt;=0.05,"0-5%",IF(I10962&lt;=0.1,"5-10%",IF(I10962&lt;=0.2,"10-20%",IF(I10962&lt;=0.4,"20-40%","Above 40%")))))</f>
        <v>Below 0%</v>
      </c>
      <c r="N10962" s="6" t="str">
        <f aca="false">IF(AND(H10962&gt;=Summary!$B$25,I10962&gt;=Summary!$B$26,I10962&lt;=Summary!$B$27,J10962&gt;=Summary!$B$28,J10962&lt;=Summary!$B$29,F10962*J10962&gt;1),"Yes","No")</f>
        <v>No</v>
      </c>
    </row>
    <row r="10963" customFormat="false" ht="15" hidden="false" customHeight="false" outlineLevel="0" collapsed="false">
      <c r="A10963" s="6" t="s">
        <v>157</v>
      </c>
      <c r="B10963" s="45" t="n">
        <v>44996</v>
      </c>
      <c r="C10963" s="6" t="s">
        <v>199</v>
      </c>
      <c r="D10963" s="6" t="s">
        <v>183</v>
      </c>
      <c r="E10963" s="6" t="s">
        <v>177</v>
      </c>
      <c r="F10963" s="34" t="n">
        <v>0.7170250415802</v>
      </c>
      <c r="G10963" s="34" t="n">
        <v>0.680208083781101</v>
      </c>
      <c r="H10963" s="34" t="n">
        <v>0.0368169577990989</v>
      </c>
      <c r="I10963" s="34" t="n">
        <v>0.0541260221349369</v>
      </c>
      <c r="J10963" s="35" t="n">
        <v>1.46</v>
      </c>
      <c r="K10963" s="6" t="n">
        <v>0</v>
      </c>
      <c r="L10963" s="35" t="n">
        <v>-1</v>
      </c>
      <c r="M10963" s="6" t="str">
        <f aca="false">IF(I10963&lt;=0,"Below 0%",IF(I10963&lt;=0.05,"0-5%",IF(I10963&lt;=0.1,"5-10%",IF(I10963&lt;=0.2,"10-20%",IF(I10963&lt;=0.4,"20-40%","Above 40%")))))</f>
        <v>5-10%</v>
      </c>
      <c r="N10963" s="6" t="str">
        <f aca="false">IF(AND(H10963&gt;=Summary!$B$25,I10963&gt;=Summary!$B$26,I10963&lt;=Summary!$B$27,J10963&gt;=Summary!$B$28,J10963&lt;=Summary!$B$29,F10963*J10963&gt;1),"Yes","No")</f>
        <v>No</v>
      </c>
    </row>
    <row r="10964" customFormat="false" ht="15" hidden="false" customHeight="false" outlineLevel="0" collapsed="false">
      <c r="A10964" s="6" t="s">
        <v>157</v>
      </c>
      <c r="B10964" s="45" t="n">
        <v>44996</v>
      </c>
      <c r="C10964" s="6" t="s">
        <v>180</v>
      </c>
      <c r="D10964" s="6" t="s">
        <v>194</v>
      </c>
      <c r="E10964" s="6" t="s">
        <v>187</v>
      </c>
      <c r="F10964" s="34" t="n">
        <v>0.115539692342281</v>
      </c>
      <c r="G10964" s="34" t="n">
        <v>0.101181112858933</v>
      </c>
      <c r="H10964" s="34" t="n">
        <v>0.0143585794833484</v>
      </c>
      <c r="I10964" s="34" t="n">
        <v>0.141909681339117</v>
      </c>
      <c r="J10964" s="35" t="n">
        <v>9.8</v>
      </c>
      <c r="K10964" s="6" t="n">
        <v>0</v>
      </c>
      <c r="L10964" s="35" t="n">
        <v>-1</v>
      </c>
      <c r="M10964" s="6" t="str">
        <f aca="false">IF(I10964&lt;=0,"Below 0%",IF(I10964&lt;=0.05,"0-5%",IF(I10964&lt;=0.1,"5-10%",IF(I10964&lt;=0.2,"10-20%",IF(I10964&lt;=0.4,"20-40%","Above 40%")))))</f>
        <v>10-20%</v>
      </c>
      <c r="N10964" s="6" t="str">
        <f aca="false">IF(AND(H10964&gt;=Summary!$B$25,I10964&gt;=Summary!$B$26,I10964&lt;=Summary!$B$27,J10964&gt;=Summary!$B$28,J10964&lt;=Summary!$B$29,F10964*J10964&gt;1),"Yes","No")</f>
        <v>No</v>
      </c>
    </row>
    <row r="10965" customFormat="false" ht="15" hidden="false" customHeight="false" outlineLevel="0" collapsed="false">
      <c r="A10965" s="6" t="s">
        <v>157</v>
      </c>
      <c r="B10965" s="45" t="n">
        <v>44996</v>
      </c>
      <c r="C10965" s="6" t="s">
        <v>180</v>
      </c>
      <c r="D10965" s="6" t="s">
        <v>194</v>
      </c>
      <c r="E10965" s="6" t="s">
        <v>174</v>
      </c>
      <c r="F10965" s="34" t="n">
        <v>0.099245660007</v>
      </c>
      <c r="G10965" s="34" t="n">
        <v>0.180286346548644</v>
      </c>
      <c r="H10965" s="34" t="n">
        <v>-0.0810406865416443</v>
      </c>
      <c r="I10965" s="34" t="n">
        <v>-0.449510947961765</v>
      </c>
      <c r="J10965" s="35" t="n">
        <v>5.5</v>
      </c>
      <c r="K10965" s="6" t="n">
        <v>0</v>
      </c>
      <c r="L10965" s="35" t="n">
        <v>-1</v>
      </c>
      <c r="M10965" s="6" t="str">
        <f aca="false">IF(I10965&lt;=0,"Below 0%",IF(I10965&lt;=0.05,"0-5%",IF(I10965&lt;=0.1,"5-10%",IF(I10965&lt;=0.2,"10-20%",IF(I10965&lt;=0.4,"20-40%","Above 40%")))))</f>
        <v>Below 0%</v>
      </c>
      <c r="N10965" s="6" t="str">
        <f aca="false">IF(AND(H10965&gt;=Summary!$B$25,I10965&gt;=Summary!$B$26,I10965&lt;=Summary!$B$27,J10965&gt;=Summary!$B$28,J10965&lt;=Summary!$B$29,F10965*J10965&gt;1),"Yes","No")</f>
        <v>No</v>
      </c>
    </row>
    <row r="10966" customFormat="false" ht="15" hidden="false" customHeight="false" outlineLevel="0" collapsed="false">
      <c r="A10966" s="6" t="s">
        <v>157</v>
      </c>
      <c r="B10966" s="45" t="n">
        <v>44996</v>
      </c>
      <c r="C10966" s="6" t="s">
        <v>180</v>
      </c>
      <c r="D10966" s="6" t="s">
        <v>194</v>
      </c>
      <c r="E10966" s="6" t="s">
        <v>177</v>
      </c>
      <c r="F10966" s="34" t="n">
        <v>0.785214602947235</v>
      </c>
      <c r="G10966" s="34" t="n">
        <v>0.718532540592423</v>
      </c>
      <c r="H10966" s="34" t="n">
        <v>0.0666820623548123</v>
      </c>
      <c r="I10966" s="34" t="n">
        <v>0.0928031210664915</v>
      </c>
      <c r="J10966" s="35" t="n">
        <v>1.38</v>
      </c>
      <c r="K10966" s="6" t="n">
        <v>1</v>
      </c>
      <c r="L10966" s="35" t="n">
        <v>0.38</v>
      </c>
      <c r="M10966" s="6" t="str">
        <f aca="false">IF(I10966&lt;=0,"Below 0%",IF(I10966&lt;=0.05,"0-5%",IF(I10966&lt;=0.1,"5-10%",IF(I10966&lt;=0.2,"10-20%",IF(I10966&lt;=0.4,"20-40%","Above 40%")))))</f>
        <v>5-10%</v>
      </c>
      <c r="N10966" s="6" t="str">
        <f aca="false">IF(AND(H10966&gt;=Summary!$B$25,I10966&gt;=Summary!$B$26,I10966&lt;=Summary!$B$27,J10966&gt;=Summary!$B$28,J10966&lt;=Summary!$B$29,F10966*J10966&gt;1),"Yes","No")</f>
        <v>No</v>
      </c>
    </row>
    <row r="10967" customFormat="false" ht="15" hidden="false" customHeight="false" outlineLevel="0" collapsed="false">
      <c r="A10967" s="6" t="s">
        <v>157</v>
      </c>
      <c r="B10967" s="45" t="n">
        <v>44996</v>
      </c>
      <c r="C10967" s="6" t="s">
        <v>173</v>
      </c>
      <c r="D10967" s="6" t="s">
        <v>206</v>
      </c>
      <c r="E10967" s="6" t="s">
        <v>187</v>
      </c>
      <c r="F10967" s="34" t="n">
        <v>0.341783583164215</v>
      </c>
      <c r="G10967" s="34" t="n">
        <v>0.353559582482244</v>
      </c>
      <c r="H10967" s="34" t="n">
        <v>-0.0117759993180292</v>
      </c>
      <c r="I10967" s="34" t="n">
        <v>-0.0333069725768799</v>
      </c>
      <c r="J10967" s="35" t="n">
        <v>2.8</v>
      </c>
      <c r="K10967" s="6" t="n">
        <v>1</v>
      </c>
      <c r="L10967" s="35" t="n">
        <v>1.8</v>
      </c>
      <c r="M10967" s="6" t="str">
        <f aca="false">IF(I10967&lt;=0,"Below 0%",IF(I10967&lt;=0.05,"0-5%",IF(I10967&lt;=0.1,"5-10%",IF(I10967&lt;=0.2,"10-20%",IF(I10967&lt;=0.4,"20-40%","Above 40%")))))</f>
        <v>Below 0%</v>
      </c>
      <c r="N10967" s="6" t="str">
        <f aca="false">IF(AND(H10967&gt;=Summary!$B$25,I10967&gt;=Summary!$B$26,I10967&lt;=Summary!$B$27,J10967&gt;=Summary!$B$28,J10967&lt;=Summary!$B$29,F10967*J10967&gt;1),"Yes","No")</f>
        <v>No</v>
      </c>
    </row>
    <row r="10968" customFormat="false" ht="15" hidden="false" customHeight="false" outlineLevel="0" collapsed="false">
      <c r="A10968" s="6" t="s">
        <v>157</v>
      </c>
      <c r="B10968" s="45" t="n">
        <v>44996</v>
      </c>
      <c r="C10968" s="6" t="s">
        <v>173</v>
      </c>
      <c r="D10968" s="6" t="s">
        <v>206</v>
      </c>
      <c r="E10968" s="6" t="s">
        <v>174</v>
      </c>
      <c r="F10968" s="34" t="n">
        <v>0.354739010334015</v>
      </c>
      <c r="G10968" s="34" t="n">
        <v>0.299083634728182</v>
      </c>
      <c r="H10968" s="34" t="n">
        <v>0.0556553756058325</v>
      </c>
      <c r="I10968" s="34" t="n">
        <v>0.186086328850504</v>
      </c>
      <c r="J10968" s="35" t="n">
        <v>3.31</v>
      </c>
      <c r="K10968" s="6" t="n">
        <v>0</v>
      </c>
      <c r="L10968" s="35" t="n">
        <v>-1</v>
      </c>
      <c r="M10968" s="6" t="str">
        <f aca="false">IF(I10968&lt;=0,"Below 0%",IF(I10968&lt;=0.05,"0-5%",IF(I10968&lt;=0.1,"5-10%",IF(I10968&lt;=0.2,"10-20%",IF(I10968&lt;=0.4,"20-40%","Above 40%")))))</f>
        <v>10-20%</v>
      </c>
      <c r="N10968" s="6" t="str">
        <f aca="false">IF(AND(H10968&gt;=Summary!$B$25,I10968&gt;=Summary!$B$26,I10968&lt;=Summary!$B$27,J10968&gt;=Summary!$B$28,J10968&lt;=Summary!$B$29,F10968*J10968&gt;1),"Yes","No")</f>
        <v>Yes</v>
      </c>
    </row>
    <row r="10969" customFormat="false" ht="15" hidden="false" customHeight="false" outlineLevel="0" collapsed="false">
      <c r="A10969" s="6" t="s">
        <v>157</v>
      </c>
      <c r="B10969" s="45" t="n">
        <v>44996</v>
      </c>
      <c r="C10969" s="6" t="s">
        <v>173</v>
      </c>
      <c r="D10969" s="6" t="s">
        <v>206</v>
      </c>
      <c r="E10969" s="6" t="s">
        <v>177</v>
      </c>
      <c r="F10969" s="34" t="n">
        <v>0.30347740650177</v>
      </c>
      <c r="G10969" s="34" t="n">
        <v>0.347356782789573</v>
      </c>
      <c r="H10969" s="34" t="n">
        <v>-0.0438793762878033</v>
      </c>
      <c r="I10969" s="34" t="n">
        <v>-0.126323648945082</v>
      </c>
      <c r="J10969" s="35" t="n">
        <v>2.85</v>
      </c>
      <c r="K10969" s="6" t="n">
        <v>0</v>
      </c>
      <c r="L10969" s="35" t="n">
        <v>-1</v>
      </c>
      <c r="M10969" s="6" t="str">
        <f aca="false">IF(I10969&lt;=0,"Below 0%",IF(I10969&lt;=0.05,"0-5%",IF(I10969&lt;=0.1,"5-10%",IF(I10969&lt;=0.2,"10-20%",IF(I10969&lt;=0.4,"20-40%","Above 40%")))))</f>
        <v>Below 0%</v>
      </c>
      <c r="N10969" s="6" t="str">
        <f aca="false">IF(AND(H10969&gt;=Summary!$B$25,I10969&gt;=Summary!$B$26,I10969&lt;=Summary!$B$27,J10969&gt;=Summary!$B$28,J10969&lt;=Summary!$B$29,F10969*J10969&gt;1),"Yes","No")</f>
        <v>No</v>
      </c>
    </row>
    <row r="10970" customFormat="false" ht="15" hidden="false" customHeight="false" outlineLevel="0" collapsed="false">
      <c r="A10970" s="6" t="s">
        <v>157</v>
      </c>
      <c r="B10970" s="45" t="n">
        <v>44996</v>
      </c>
      <c r="C10970" s="6" t="s">
        <v>205</v>
      </c>
      <c r="D10970" s="6" t="s">
        <v>201</v>
      </c>
      <c r="E10970" s="6" t="s">
        <v>187</v>
      </c>
      <c r="F10970" s="34" t="n">
        <v>0.283503383398056</v>
      </c>
      <c r="G10970" s="34" t="n">
        <v>0.244386494991412</v>
      </c>
      <c r="H10970" s="34" t="n">
        <v>0.039116888406644</v>
      </c>
      <c r="I10970" s="34" t="n">
        <v>0.160061579540304</v>
      </c>
      <c r="J10970" s="35" t="n">
        <v>4.1</v>
      </c>
      <c r="K10970" s="6" t="n">
        <v>0</v>
      </c>
      <c r="L10970" s="35" t="n">
        <v>-1</v>
      </c>
      <c r="M10970" s="6" t="str">
        <f aca="false">IF(I10970&lt;=0,"Below 0%",IF(I10970&lt;=0.05,"0-5%",IF(I10970&lt;=0.1,"5-10%",IF(I10970&lt;=0.2,"10-20%",IF(I10970&lt;=0.4,"20-40%","Above 40%")))))</f>
        <v>10-20%</v>
      </c>
      <c r="N10970" s="6" t="str">
        <f aca="false">IF(AND(H10970&gt;=Summary!$B$25,I10970&gt;=Summary!$B$26,I10970&lt;=Summary!$B$27,J10970&gt;=Summary!$B$28,J10970&lt;=Summary!$B$29,F10970*J10970&gt;1),"Yes","No")</f>
        <v>Yes</v>
      </c>
    </row>
    <row r="10971" customFormat="false" ht="15" hidden="false" customHeight="false" outlineLevel="0" collapsed="false">
      <c r="A10971" s="6" t="s">
        <v>157</v>
      </c>
      <c r="B10971" s="45" t="n">
        <v>44996</v>
      </c>
      <c r="C10971" s="6" t="s">
        <v>205</v>
      </c>
      <c r="D10971" s="6" t="s">
        <v>201</v>
      </c>
      <c r="E10971" s="6" t="s">
        <v>174</v>
      </c>
      <c r="F10971" s="34" t="n">
        <v>0.163785263895989</v>
      </c>
      <c r="G10971" s="34" t="n">
        <v>0.259581510224039</v>
      </c>
      <c r="H10971" s="34" t="n">
        <v>-0.0957962463280503</v>
      </c>
      <c r="I10971" s="34" t="n">
        <v>-0.369041100983544</v>
      </c>
      <c r="J10971" s="35" t="n">
        <v>3.86</v>
      </c>
      <c r="K10971" s="6" t="n">
        <v>1</v>
      </c>
      <c r="L10971" s="35" t="n">
        <v>2.86</v>
      </c>
      <c r="M10971" s="6" t="str">
        <f aca="false">IF(I10971&lt;=0,"Below 0%",IF(I10971&lt;=0.05,"0-5%",IF(I10971&lt;=0.1,"5-10%",IF(I10971&lt;=0.2,"10-20%",IF(I10971&lt;=0.4,"20-40%","Above 40%")))))</f>
        <v>Below 0%</v>
      </c>
      <c r="N10971" s="6" t="str">
        <f aca="false">IF(AND(H10971&gt;=Summary!$B$25,I10971&gt;=Summary!$B$26,I10971&lt;=Summary!$B$27,J10971&gt;=Summary!$B$28,J10971&lt;=Summary!$B$29,F10971*J10971&gt;1),"Yes","No")</f>
        <v>No</v>
      </c>
    </row>
    <row r="10972" customFormat="false" ht="15" hidden="false" customHeight="false" outlineLevel="0" collapsed="false">
      <c r="A10972" s="6" t="s">
        <v>157</v>
      </c>
      <c r="B10972" s="45" t="n">
        <v>44996</v>
      </c>
      <c r="C10972" s="6" t="s">
        <v>205</v>
      </c>
      <c r="D10972" s="6" t="s">
        <v>201</v>
      </c>
      <c r="E10972" s="6" t="s">
        <v>177</v>
      </c>
      <c r="F10972" s="34" t="n">
        <v>0.552711367607117</v>
      </c>
      <c r="G10972" s="34" t="n">
        <v>0.496031994784549</v>
      </c>
      <c r="H10972" s="34" t="n">
        <v>0.0566793728225675</v>
      </c>
      <c r="I10972" s="34" t="n">
        <v>0.114265558307758</v>
      </c>
      <c r="J10972" s="35" t="n">
        <v>2.02</v>
      </c>
      <c r="K10972" s="6" t="n">
        <v>0</v>
      </c>
      <c r="L10972" s="35" t="n">
        <v>-1</v>
      </c>
      <c r="M10972" s="6" t="str">
        <f aca="false">IF(I10972&lt;=0,"Below 0%",IF(I10972&lt;=0.05,"0-5%",IF(I10972&lt;=0.1,"5-10%",IF(I10972&lt;=0.2,"10-20%",IF(I10972&lt;=0.4,"20-40%","Above 40%")))))</f>
        <v>10-20%</v>
      </c>
      <c r="N10972" s="6" t="str">
        <f aca="false">IF(AND(H10972&gt;=Summary!$B$25,I10972&gt;=Summary!$B$26,I10972&lt;=Summary!$B$27,J10972&gt;=Summary!$B$28,J10972&lt;=Summary!$B$29,F10972*J10972&gt;1),"Yes","No")</f>
        <v>Yes</v>
      </c>
    </row>
    <row r="10973" customFormat="false" ht="15" hidden="false" customHeight="false" outlineLevel="0" collapsed="false">
      <c r="A10973" s="6" t="s">
        <v>157</v>
      </c>
      <c r="B10973" s="45" t="n">
        <v>44996</v>
      </c>
      <c r="C10973" s="6" t="s">
        <v>195</v>
      </c>
      <c r="D10973" s="6" t="s">
        <v>190</v>
      </c>
      <c r="E10973" s="6" t="s">
        <v>187</v>
      </c>
      <c r="F10973" s="34" t="n">
        <v>0.373586356639862</v>
      </c>
      <c r="G10973" s="34" t="n">
        <v>0.252119595192591</v>
      </c>
      <c r="H10973" s="34" t="n">
        <v>0.121466761447271</v>
      </c>
      <c r="I10973" s="34" t="n">
        <v>0.481782311900365</v>
      </c>
      <c r="J10973" s="35" t="n">
        <v>3.98</v>
      </c>
      <c r="K10973" s="6" t="n">
        <v>0</v>
      </c>
      <c r="L10973" s="35" t="n">
        <v>-1</v>
      </c>
      <c r="M10973" s="6" t="str">
        <f aca="false">IF(I10973&lt;=0,"Below 0%",IF(I10973&lt;=0.05,"0-5%",IF(I10973&lt;=0.1,"5-10%",IF(I10973&lt;=0.2,"10-20%",IF(I10973&lt;=0.4,"20-40%","Above 40%")))))</f>
        <v>Above 40%</v>
      </c>
      <c r="N10973" s="6" t="str">
        <f aca="false">IF(AND(H10973&gt;=Summary!$B$25,I10973&gt;=Summary!$B$26,I10973&lt;=Summary!$B$27,J10973&gt;=Summary!$B$28,J10973&lt;=Summary!$B$29,F10973*J10973&gt;1),"Yes","No")</f>
        <v>No</v>
      </c>
    </row>
    <row r="10974" customFormat="false" ht="15" hidden="false" customHeight="false" outlineLevel="0" collapsed="false">
      <c r="A10974" s="6" t="s">
        <v>157</v>
      </c>
      <c r="B10974" s="45" t="n">
        <v>44996</v>
      </c>
      <c r="C10974" s="6" t="s">
        <v>195</v>
      </c>
      <c r="D10974" s="6" t="s">
        <v>190</v>
      </c>
      <c r="E10974" s="6" t="s">
        <v>174</v>
      </c>
      <c r="F10974" s="34" t="n">
        <v>0.270514667034149</v>
      </c>
      <c r="G10974" s="34" t="n">
        <v>0.265459256313893</v>
      </c>
      <c r="H10974" s="34" t="n">
        <v>0.00505541072025662</v>
      </c>
      <c r="I10974" s="34" t="n">
        <v>0.0190440174904989</v>
      </c>
      <c r="J10974" s="35" t="n">
        <v>3.78</v>
      </c>
      <c r="K10974" s="6" t="n">
        <v>0</v>
      </c>
      <c r="L10974" s="35" t="n">
        <v>-1</v>
      </c>
      <c r="M10974" s="6" t="str">
        <f aca="false">IF(I10974&lt;=0,"Below 0%",IF(I10974&lt;=0.05,"0-5%",IF(I10974&lt;=0.1,"5-10%",IF(I10974&lt;=0.2,"10-20%",IF(I10974&lt;=0.4,"20-40%","Above 40%")))))</f>
        <v>0-5%</v>
      </c>
      <c r="N10974" s="6" t="str">
        <f aca="false">IF(AND(H10974&gt;=Summary!$B$25,I10974&gt;=Summary!$B$26,I10974&lt;=Summary!$B$27,J10974&gt;=Summary!$B$28,J10974&lt;=Summary!$B$29,F10974*J10974&gt;1),"Yes","No")</f>
        <v>No</v>
      </c>
    </row>
    <row r="10975" customFormat="false" ht="15" hidden="false" customHeight="false" outlineLevel="0" collapsed="false">
      <c r="A10975" s="6" t="s">
        <v>157</v>
      </c>
      <c r="B10975" s="45" t="n">
        <v>44996</v>
      </c>
      <c r="C10975" s="6" t="s">
        <v>195</v>
      </c>
      <c r="D10975" s="6" t="s">
        <v>190</v>
      </c>
      <c r="E10975" s="6" t="s">
        <v>177</v>
      </c>
      <c r="F10975" s="34" t="n">
        <v>0.355899035930634</v>
      </c>
      <c r="G10975" s="34" t="n">
        <v>0.482421148493516</v>
      </c>
      <c r="H10975" s="34" t="n">
        <v>-0.126522112562883</v>
      </c>
      <c r="I10975" s="34" t="n">
        <v>-0.262264855008907</v>
      </c>
      <c r="J10975" s="35" t="n">
        <v>2.08</v>
      </c>
      <c r="K10975" s="6" t="n">
        <v>1</v>
      </c>
      <c r="L10975" s="35" t="n">
        <v>1.08</v>
      </c>
      <c r="M10975" s="6" t="str">
        <f aca="false">IF(I10975&lt;=0,"Below 0%",IF(I10975&lt;=0.05,"0-5%",IF(I10975&lt;=0.1,"5-10%",IF(I10975&lt;=0.2,"10-20%",IF(I10975&lt;=0.4,"20-40%","Above 40%")))))</f>
        <v>Below 0%</v>
      </c>
      <c r="N10975" s="6" t="str">
        <f aca="false">IF(AND(H10975&gt;=Summary!$B$25,I10975&gt;=Summary!$B$26,I10975&lt;=Summary!$B$27,J10975&gt;=Summary!$B$28,J10975&lt;=Summary!$B$29,F10975*J10975&gt;1),"Yes","No")</f>
        <v>No</v>
      </c>
    </row>
    <row r="10976" customFormat="false" ht="15" hidden="false" customHeight="false" outlineLevel="0" collapsed="false">
      <c r="A10976" s="6" t="s">
        <v>157</v>
      </c>
      <c r="B10976" s="45" t="n">
        <v>44996</v>
      </c>
      <c r="C10976" s="6" t="s">
        <v>181</v>
      </c>
      <c r="D10976" s="6" t="s">
        <v>207</v>
      </c>
      <c r="E10976" s="6" t="s">
        <v>187</v>
      </c>
      <c r="F10976" s="34" t="n">
        <v>0.649315774440765</v>
      </c>
      <c r="G10976" s="34" t="n">
        <v>0.669642857142857</v>
      </c>
      <c r="H10976" s="34" t="n">
        <v>-0.0203270827020918</v>
      </c>
      <c r="I10976" s="34" t="n">
        <v>-0.0303551101684572</v>
      </c>
      <c r="J10976" s="35" t="n">
        <v>1.48</v>
      </c>
      <c r="K10976" s="6" t="n">
        <v>1</v>
      </c>
      <c r="L10976" s="35" t="n">
        <v>0.48</v>
      </c>
      <c r="M10976" s="6" t="str">
        <f aca="false">IF(I10976&lt;=0,"Below 0%",IF(I10976&lt;=0.05,"0-5%",IF(I10976&lt;=0.1,"5-10%",IF(I10976&lt;=0.2,"10-20%",IF(I10976&lt;=0.4,"20-40%","Above 40%")))))</f>
        <v>Below 0%</v>
      </c>
      <c r="N10976" s="6" t="str">
        <f aca="false">IF(AND(H10976&gt;=Summary!$B$25,I10976&gt;=Summary!$B$26,I10976&lt;=Summary!$B$27,J10976&gt;=Summary!$B$28,J10976&lt;=Summary!$B$29,F10976*J10976&gt;1),"Yes","No")</f>
        <v>No</v>
      </c>
    </row>
    <row r="10977" customFormat="false" ht="15" hidden="false" customHeight="false" outlineLevel="0" collapsed="false">
      <c r="A10977" s="6" t="s">
        <v>157</v>
      </c>
      <c r="B10977" s="45" t="n">
        <v>44996</v>
      </c>
      <c r="C10977" s="6" t="s">
        <v>181</v>
      </c>
      <c r="D10977" s="6" t="s">
        <v>207</v>
      </c>
      <c r="E10977" s="6" t="s">
        <v>174</v>
      </c>
      <c r="F10977" s="34" t="n">
        <v>0.201103985309601</v>
      </c>
      <c r="G10977" s="34" t="n">
        <v>0.206473214285714</v>
      </c>
      <c r="H10977" s="34" t="n">
        <v>-0.00536922897611347</v>
      </c>
      <c r="I10977" s="34" t="n">
        <v>-0.0260044819599874</v>
      </c>
      <c r="J10977" s="35" t="n">
        <v>4.8</v>
      </c>
      <c r="K10977" s="6" t="n">
        <v>0</v>
      </c>
      <c r="L10977" s="35" t="n">
        <v>-1</v>
      </c>
      <c r="M10977" s="6" t="str">
        <f aca="false">IF(I10977&lt;=0,"Below 0%",IF(I10977&lt;=0.05,"0-5%",IF(I10977&lt;=0.1,"5-10%",IF(I10977&lt;=0.2,"10-20%",IF(I10977&lt;=0.4,"20-40%","Above 40%")))))</f>
        <v>Below 0%</v>
      </c>
      <c r="N10977" s="6" t="str">
        <f aca="false">IF(AND(H10977&gt;=Summary!$B$25,I10977&gt;=Summary!$B$26,I10977&lt;=Summary!$B$27,J10977&gt;=Summary!$B$28,J10977&lt;=Summary!$B$29,F10977*J10977&gt;1),"Yes","No")</f>
        <v>No</v>
      </c>
    </row>
    <row r="10978" customFormat="false" ht="15" hidden="false" customHeight="false" outlineLevel="0" collapsed="false">
      <c r="A10978" s="6" t="s">
        <v>157</v>
      </c>
      <c r="B10978" s="45" t="n">
        <v>44996</v>
      </c>
      <c r="C10978" s="6" t="s">
        <v>181</v>
      </c>
      <c r="D10978" s="6" t="s">
        <v>207</v>
      </c>
      <c r="E10978" s="6" t="s">
        <v>177</v>
      </c>
      <c r="F10978" s="34" t="n">
        <v>0.14958019554615</v>
      </c>
      <c r="G10978" s="34" t="n">
        <v>0.123883928571429</v>
      </c>
      <c r="H10978" s="34" t="n">
        <v>0.0256962669747216</v>
      </c>
      <c r="I10978" s="34" t="n">
        <v>0.207422119003158</v>
      </c>
      <c r="J10978" s="35" t="n">
        <v>8</v>
      </c>
      <c r="K10978" s="6" t="n">
        <v>0</v>
      </c>
      <c r="L10978" s="35" t="n">
        <v>-1</v>
      </c>
      <c r="M10978" s="6" t="str">
        <f aca="false">IF(I10978&lt;=0,"Below 0%",IF(I10978&lt;=0.05,"0-5%",IF(I10978&lt;=0.1,"5-10%",IF(I10978&lt;=0.2,"10-20%",IF(I10978&lt;=0.4,"20-40%","Above 40%")))))</f>
        <v>20-40%</v>
      </c>
      <c r="N10978" s="6" t="str">
        <f aca="false">IF(AND(H10978&gt;=Summary!$B$25,I10978&gt;=Summary!$B$26,I10978&lt;=Summary!$B$27,J10978&gt;=Summary!$B$28,J10978&lt;=Summary!$B$29,F10978*J10978&gt;1),"Yes","No")</f>
        <v>No</v>
      </c>
    </row>
    <row r="10979" customFormat="false" ht="15" hidden="false" customHeight="false" outlineLevel="0" collapsed="false">
      <c r="A10979" s="6" t="s">
        <v>157</v>
      </c>
      <c r="B10979" s="45" t="n">
        <v>44997</v>
      </c>
      <c r="C10979" s="6" t="s">
        <v>184</v>
      </c>
      <c r="D10979" s="6" t="s">
        <v>185</v>
      </c>
      <c r="E10979" s="6" t="s">
        <v>187</v>
      </c>
      <c r="F10979" s="34" t="n">
        <v>0.214056178927422</v>
      </c>
      <c r="G10979" s="34" t="n">
        <v>0.160370734766496</v>
      </c>
      <c r="H10979" s="34" t="n">
        <v>0.0536854441609259</v>
      </c>
      <c r="I10979" s="34" t="n">
        <v>0.334758359990639</v>
      </c>
      <c r="J10979" s="35" t="n">
        <v>6.2</v>
      </c>
      <c r="K10979" s="6" t="n">
        <v>0</v>
      </c>
      <c r="L10979" s="35" t="n">
        <v>-1</v>
      </c>
      <c r="M10979" s="6" t="str">
        <f aca="false">IF(I10979&lt;=0,"Below 0%",IF(I10979&lt;=0.05,"0-5%",IF(I10979&lt;=0.1,"5-10%",IF(I10979&lt;=0.2,"10-20%",IF(I10979&lt;=0.4,"20-40%","Above 40%")))))</f>
        <v>20-40%</v>
      </c>
      <c r="N10979" s="6" t="str">
        <f aca="false">IF(AND(H10979&gt;=Summary!$B$25,I10979&gt;=Summary!$B$26,I10979&lt;=Summary!$B$27,J10979&gt;=Summary!$B$28,J10979&lt;=Summary!$B$29,F10979*J10979&gt;1),"Yes","No")</f>
        <v>No</v>
      </c>
    </row>
    <row r="10980" customFormat="false" ht="15" hidden="false" customHeight="false" outlineLevel="0" collapsed="false">
      <c r="A10980" s="6" t="s">
        <v>157</v>
      </c>
      <c r="B10980" s="45" t="n">
        <v>44997</v>
      </c>
      <c r="C10980" s="6" t="s">
        <v>184</v>
      </c>
      <c r="D10980" s="6" t="s">
        <v>185</v>
      </c>
      <c r="E10980" s="6" t="s">
        <v>174</v>
      </c>
      <c r="F10980" s="34" t="n">
        <v>0.226438418030739</v>
      </c>
      <c r="G10980" s="34" t="n">
        <v>0.229630151397754</v>
      </c>
      <c r="H10980" s="34" t="n">
        <v>-0.00319173336701487</v>
      </c>
      <c r="I10980" s="34" t="n">
        <v>-0.0138994524350868</v>
      </c>
      <c r="J10980" s="35" t="n">
        <v>4.33</v>
      </c>
      <c r="K10980" s="6" t="n">
        <v>0</v>
      </c>
      <c r="L10980" s="35" t="n">
        <v>-1</v>
      </c>
      <c r="M10980" s="6" t="str">
        <f aca="false">IF(I10980&lt;=0,"Below 0%",IF(I10980&lt;=0.05,"0-5%",IF(I10980&lt;=0.1,"5-10%",IF(I10980&lt;=0.2,"10-20%",IF(I10980&lt;=0.4,"20-40%","Above 40%")))))</f>
        <v>Below 0%</v>
      </c>
      <c r="N10980" s="6" t="str">
        <f aca="false">IF(AND(H10980&gt;=Summary!$B$25,I10980&gt;=Summary!$B$26,I10980&lt;=Summary!$B$27,J10980&gt;=Summary!$B$28,J10980&lt;=Summary!$B$29,F10980*J10980&gt;1),"Yes","No")</f>
        <v>No</v>
      </c>
    </row>
    <row r="10981" customFormat="false" ht="15" hidden="false" customHeight="false" outlineLevel="0" collapsed="false">
      <c r="A10981" s="6" t="s">
        <v>157</v>
      </c>
      <c r="B10981" s="45" t="n">
        <v>44997</v>
      </c>
      <c r="C10981" s="6" t="s">
        <v>184</v>
      </c>
      <c r="D10981" s="6" t="s">
        <v>185</v>
      </c>
      <c r="E10981" s="6" t="s">
        <v>177</v>
      </c>
      <c r="F10981" s="34" t="n">
        <v>0.559505462646484</v>
      </c>
      <c r="G10981" s="34" t="n">
        <v>0.609999113835751</v>
      </c>
      <c r="H10981" s="34" t="n">
        <v>-0.0504936511892663</v>
      </c>
      <c r="I10981" s="34" t="n">
        <v>-0.082776597611357</v>
      </c>
      <c r="J10981" s="35" t="n">
        <v>1.63</v>
      </c>
      <c r="K10981" s="6" t="n">
        <v>1</v>
      </c>
      <c r="L10981" s="35" t="n">
        <v>0.63</v>
      </c>
      <c r="M10981" s="6" t="str">
        <f aca="false">IF(I10981&lt;=0,"Below 0%",IF(I10981&lt;=0.05,"0-5%",IF(I10981&lt;=0.1,"5-10%",IF(I10981&lt;=0.2,"10-20%",IF(I10981&lt;=0.4,"20-40%","Above 40%")))))</f>
        <v>Below 0%</v>
      </c>
      <c r="N10981" s="6" t="str">
        <f aca="false">IF(AND(H10981&gt;=Summary!$B$25,I10981&gt;=Summary!$B$26,I10981&lt;=Summary!$B$27,J10981&gt;=Summary!$B$28,J10981&lt;=Summary!$B$29,F10981*J10981&gt;1),"Yes","No")</f>
        <v>No</v>
      </c>
    </row>
    <row r="10982" customFormat="false" ht="15" hidden="false" customHeight="false" outlineLevel="0" collapsed="false">
      <c r="A10982" s="6" t="s">
        <v>157</v>
      </c>
      <c r="B10982" s="45" t="n">
        <v>44997</v>
      </c>
      <c r="C10982" s="6" t="s">
        <v>176</v>
      </c>
      <c r="D10982" s="6" t="s">
        <v>179</v>
      </c>
      <c r="E10982" s="6" t="s">
        <v>187</v>
      </c>
      <c r="F10982" s="34" t="n">
        <v>0.692260086536408</v>
      </c>
      <c r="G10982" s="34" t="n">
        <v>0.723847746110945</v>
      </c>
      <c r="H10982" s="34" t="n">
        <v>-0.0315876595745379</v>
      </c>
      <c r="I10982" s="34" t="n">
        <v>-0.0436385410388449</v>
      </c>
      <c r="J10982" s="35" t="n">
        <v>1.37</v>
      </c>
      <c r="K10982" s="6" t="n">
        <v>0</v>
      </c>
      <c r="L10982" s="35" t="n">
        <v>-1</v>
      </c>
      <c r="M10982" s="6" t="str">
        <f aca="false">IF(I10982&lt;=0,"Below 0%",IF(I10982&lt;=0.05,"0-5%",IF(I10982&lt;=0.1,"5-10%",IF(I10982&lt;=0.2,"10-20%",IF(I10982&lt;=0.4,"20-40%","Above 40%")))))</f>
        <v>Below 0%</v>
      </c>
      <c r="N10982" s="6" t="str">
        <f aca="false">IF(AND(H10982&gt;=Summary!$B$25,I10982&gt;=Summary!$B$26,I10982&lt;=Summary!$B$27,J10982&gt;=Summary!$B$28,J10982&lt;=Summary!$B$29,F10982*J10982&gt;1),"Yes","No")</f>
        <v>No</v>
      </c>
    </row>
    <row r="10983" customFormat="false" ht="15" hidden="false" customHeight="false" outlineLevel="0" collapsed="false">
      <c r="A10983" s="6" t="s">
        <v>157</v>
      </c>
      <c r="B10983" s="45" t="n">
        <v>44997</v>
      </c>
      <c r="C10983" s="6" t="s">
        <v>176</v>
      </c>
      <c r="D10983" s="6" t="s">
        <v>179</v>
      </c>
      <c r="E10983" s="6" t="s">
        <v>174</v>
      </c>
      <c r="F10983" s="34" t="n">
        <v>0.170199543237686</v>
      </c>
      <c r="G10983" s="34" t="n">
        <v>0.177084180744999</v>
      </c>
      <c r="H10983" s="34" t="n">
        <v>-0.006884637507313</v>
      </c>
      <c r="I10983" s="34" t="n">
        <v>-0.038877766937448</v>
      </c>
      <c r="J10983" s="35" t="n">
        <v>5.6</v>
      </c>
      <c r="K10983" s="6" t="n">
        <v>1</v>
      </c>
      <c r="L10983" s="35" t="n">
        <v>4.6</v>
      </c>
      <c r="M10983" s="6" t="str">
        <f aca="false">IF(I10983&lt;=0,"Below 0%",IF(I10983&lt;=0.05,"0-5%",IF(I10983&lt;=0.1,"5-10%",IF(I10983&lt;=0.2,"10-20%",IF(I10983&lt;=0.4,"20-40%","Above 40%")))))</f>
        <v>Below 0%</v>
      </c>
      <c r="N10983" s="6" t="str">
        <f aca="false">IF(AND(H10983&gt;=Summary!$B$25,I10983&gt;=Summary!$B$26,I10983&lt;=Summary!$B$27,J10983&gt;=Summary!$B$28,J10983&lt;=Summary!$B$29,F10983*J10983&gt;1),"Yes","No")</f>
        <v>No</v>
      </c>
    </row>
    <row r="10984" customFormat="false" ht="15" hidden="false" customHeight="false" outlineLevel="0" collapsed="false">
      <c r="A10984" s="6" t="s">
        <v>157</v>
      </c>
      <c r="B10984" s="45" t="n">
        <v>44997</v>
      </c>
      <c r="C10984" s="6" t="s">
        <v>176</v>
      </c>
      <c r="D10984" s="6" t="s">
        <v>179</v>
      </c>
      <c r="E10984" s="6" t="s">
        <v>177</v>
      </c>
      <c r="F10984" s="34" t="n">
        <v>0.137540355324745</v>
      </c>
      <c r="G10984" s="34" t="n">
        <v>0.0990680731440555</v>
      </c>
      <c r="H10984" s="34" t="n">
        <v>0.0384722821806897</v>
      </c>
      <c r="I10984" s="34" t="n">
        <v>0.388341884117873</v>
      </c>
      <c r="J10984" s="35" t="n">
        <v>10.01</v>
      </c>
      <c r="K10984" s="6" t="n">
        <v>0</v>
      </c>
      <c r="L10984" s="35" t="n">
        <v>-1</v>
      </c>
      <c r="M10984" s="6" t="str">
        <f aca="false">IF(I10984&lt;=0,"Below 0%",IF(I10984&lt;=0.05,"0-5%",IF(I10984&lt;=0.1,"5-10%",IF(I10984&lt;=0.2,"10-20%",IF(I10984&lt;=0.4,"20-40%","Above 40%")))))</f>
        <v>20-40%</v>
      </c>
      <c r="N10984" s="6" t="str">
        <f aca="false">IF(AND(H10984&gt;=Summary!$B$25,I10984&gt;=Summary!$B$26,I10984&lt;=Summary!$B$27,J10984&gt;=Summary!$B$28,J10984&lt;=Summary!$B$29,F10984*J10984&gt;1),"Yes","No")</f>
        <v>No</v>
      </c>
    </row>
    <row r="10985" customFormat="false" ht="15" hidden="false" customHeight="false" outlineLevel="0" collapsed="false">
      <c r="A10985" s="6" t="s">
        <v>157</v>
      </c>
      <c r="B10985" s="45" t="n">
        <v>44997</v>
      </c>
      <c r="C10985" s="6" t="s">
        <v>188</v>
      </c>
      <c r="D10985" s="6" t="s">
        <v>203</v>
      </c>
      <c r="E10985" s="6" t="s">
        <v>187</v>
      </c>
      <c r="F10985" s="34" t="n">
        <v>0.685924291610718</v>
      </c>
      <c r="G10985" s="34" t="n">
        <v>0.578101148871214</v>
      </c>
      <c r="H10985" s="34" t="n">
        <v>0.107823142739504</v>
      </c>
      <c r="I10985" s="34" t="n">
        <v>0.18651259031406</v>
      </c>
      <c r="J10985" s="35" t="n">
        <v>1.72</v>
      </c>
      <c r="K10985" s="6" t="n">
        <v>1</v>
      </c>
      <c r="L10985" s="35" t="n">
        <v>0.72</v>
      </c>
      <c r="M10985" s="6" t="str">
        <f aca="false">IF(I10985&lt;=0,"Below 0%",IF(I10985&lt;=0.05,"0-5%",IF(I10985&lt;=0.1,"5-10%",IF(I10985&lt;=0.2,"10-20%",IF(I10985&lt;=0.4,"20-40%","Above 40%")))))</f>
        <v>10-20%</v>
      </c>
      <c r="N10985" s="6" t="str">
        <f aca="false">IF(AND(H10985&gt;=Summary!$B$25,I10985&gt;=Summary!$B$26,I10985&lt;=Summary!$B$27,J10985&gt;=Summary!$B$28,J10985&lt;=Summary!$B$29,F10985*J10985&gt;1),"Yes","No")</f>
        <v>No</v>
      </c>
    </row>
    <row r="10986" customFormat="false" ht="15" hidden="false" customHeight="false" outlineLevel="0" collapsed="false">
      <c r="A10986" s="6" t="s">
        <v>157</v>
      </c>
      <c r="B10986" s="45" t="n">
        <v>44997</v>
      </c>
      <c r="C10986" s="6" t="s">
        <v>188</v>
      </c>
      <c r="D10986" s="6" t="s">
        <v>203</v>
      </c>
      <c r="E10986" s="6" t="s">
        <v>174</v>
      </c>
      <c r="F10986" s="34" t="n">
        <v>0.208506494760513</v>
      </c>
      <c r="G10986" s="34" t="n">
        <v>0.250461958704909</v>
      </c>
      <c r="H10986" s="34" t="n">
        <v>-0.0419554639443955</v>
      </c>
      <c r="I10986" s="34" t="n">
        <v>-0.167512320678714</v>
      </c>
      <c r="J10986" s="35" t="n">
        <v>3.97</v>
      </c>
      <c r="K10986" s="6" t="n">
        <v>0</v>
      </c>
      <c r="L10986" s="35" t="n">
        <v>-1</v>
      </c>
      <c r="M10986" s="6" t="str">
        <f aca="false">IF(I10986&lt;=0,"Below 0%",IF(I10986&lt;=0.05,"0-5%",IF(I10986&lt;=0.1,"5-10%",IF(I10986&lt;=0.2,"10-20%",IF(I10986&lt;=0.4,"20-40%","Above 40%")))))</f>
        <v>Below 0%</v>
      </c>
      <c r="N10986" s="6" t="str">
        <f aca="false">IF(AND(H10986&gt;=Summary!$B$25,I10986&gt;=Summary!$B$26,I10986&lt;=Summary!$B$27,J10986&gt;=Summary!$B$28,J10986&lt;=Summary!$B$29,F10986*J10986&gt;1),"Yes","No")</f>
        <v>No</v>
      </c>
    </row>
    <row r="10987" customFormat="false" ht="15" hidden="false" customHeight="false" outlineLevel="0" collapsed="false">
      <c r="A10987" s="6" t="s">
        <v>157</v>
      </c>
      <c r="B10987" s="45" t="n">
        <v>44997</v>
      </c>
      <c r="C10987" s="6" t="s">
        <v>188</v>
      </c>
      <c r="D10987" s="6" t="s">
        <v>203</v>
      </c>
      <c r="E10987" s="6" t="s">
        <v>177</v>
      </c>
      <c r="F10987" s="34" t="n">
        <v>0.105569206178188</v>
      </c>
      <c r="G10987" s="34" t="n">
        <v>0.171436892423877</v>
      </c>
      <c r="H10987" s="34" t="n">
        <v>-0.0658676862456889</v>
      </c>
      <c r="I10987" s="34" t="n">
        <v>-0.384209520567086</v>
      </c>
      <c r="J10987" s="35" t="n">
        <v>5.8</v>
      </c>
      <c r="K10987" s="6" t="n">
        <v>0</v>
      </c>
      <c r="L10987" s="35" t="n">
        <v>-1</v>
      </c>
      <c r="M10987" s="6" t="str">
        <f aca="false">IF(I10987&lt;=0,"Below 0%",IF(I10987&lt;=0.05,"0-5%",IF(I10987&lt;=0.1,"5-10%",IF(I10987&lt;=0.2,"10-20%",IF(I10987&lt;=0.4,"20-40%","Above 40%")))))</f>
        <v>Below 0%</v>
      </c>
      <c r="N10987" s="6" t="str">
        <f aca="false">IF(AND(H10987&gt;=Summary!$B$25,I10987&gt;=Summary!$B$26,I10987&lt;=Summary!$B$27,J10987&gt;=Summary!$B$28,J10987&lt;=Summary!$B$29,F10987*J10987&gt;1),"Yes","No")</f>
        <v>No</v>
      </c>
    </row>
    <row r="10988" customFormat="false" ht="15" hidden="false" customHeight="false" outlineLevel="0" collapsed="false">
      <c r="A10988" s="6" t="s">
        <v>157</v>
      </c>
      <c r="B10988" s="45" t="n">
        <v>44997</v>
      </c>
      <c r="C10988" s="6" t="s">
        <v>189</v>
      </c>
      <c r="D10988" s="6" t="s">
        <v>182</v>
      </c>
      <c r="E10988" s="6" t="s">
        <v>187</v>
      </c>
      <c r="F10988" s="34" t="n">
        <v>0.449920475482941</v>
      </c>
      <c r="G10988" s="34" t="n">
        <v>0.435247350440487</v>
      </c>
      <c r="H10988" s="34" t="n">
        <v>0.0146731250424536</v>
      </c>
      <c r="I10988" s="34" t="n">
        <v>0.0337121524751474</v>
      </c>
      <c r="J10988" s="35" t="n">
        <v>2.29</v>
      </c>
      <c r="K10988" s="6" t="n">
        <v>0</v>
      </c>
      <c r="L10988" s="35" t="n">
        <v>-1</v>
      </c>
      <c r="M10988" s="6" t="str">
        <f aca="false">IF(I10988&lt;=0,"Below 0%",IF(I10988&lt;=0.05,"0-5%",IF(I10988&lt;=0.1,"5-10%",IF(I10988&lt;=0.2,"10-20%",IF(I10988&lt;=0.4,"20-40%","Above 40%")))))</f>
        <v>0-5%</v>
      </c>
      <c r="N10988" s="6" t="str">
        <f aca="false">IF(AND(H10988&gt;=Summary!$B$25,I10988&gt;=Summary!$B$26,I10988&lt;=Summary!$B$27,J10988&gt;=Summary!$B$28,J10988&lt;=Summary!$B$29,F10988*J10988&gt;1),"Yes","No")</f>
        <v>No</v>
      </c>
    </row>
    <row r="10989" customFormat="false" ht="15" hidden="false" customHeight="false" outlineLevel="0" collapsed="false">
      <c r="A10989" s="6" t="s">
        <v>157</v>
      </c>
      <c r="B10989" s="45" t="n">
        <v>44997</v>
      </c>
      <c r="C10989" s="6" t="s">
        <v>189</v>
      </c>
      <c r="D10989" s="6" t="s">
        <v>182</v>
      </c>
      <c r="E10989" s="6" t="s">
        <v>174</v>
      </c>
      <c r="F10989" s="34" t="n">
        <v>0.209702774882317</v>
      </c>
      <c r="G10989" s="34" t="n">
        <v>0.279976525985594</v>
      </c>
      <c r="H10989" s="34" t="n">
        <v>-0.0702737511032777</v>
      </c>
      <c r="I10989" s="34" t="n">
        <v>-0.25099872518203</v>
      </c>
      <c r="J10989" s="35" t="n">
        <v>3.56</v>
      </c>
      <c r="K10989" s="6" t="n">
        <v>1</v>
      </c>
      <c r="L10989" s="35" t="n">
        <v>2.56</v>
      </c>
      <c r="M10989" s="6" t="str">
        <f aca="false">IF(I10989&lt;=0,"Below 0%",IF(I10989&lt;=0.05,"0-5%",IF(I10989&lt;=0.1,"5-10%",IF(I10989&lt;=0.2,"10-20%",IF(I10989&lt;=0.4,"20-40%","Above 40%")))))</f>
        <v>Below 0%</v>
      </c>
      <c r="N10989" s="6" t="str">
        <f aca="false">IF(AND(H10989&gt;=Summary!$B$25,I10989&gt;=Summary!$B$26,I10989&lt;=Summary!$B$27,J10989&gt;=Summary!$B$28,J10989&lt;=Summary!$B$29,F10989*J10989&gt;1),"Yes","No")</f>
        <v>No</v>
      </c>
    </row>
    <row r="10990" customFormat="false" ht="15" hidden="false" customHeight="false" outlineLevel="0" collapsed="false">
      <c r="A10990" s="6" t="s">
        <v>157</v>
      </c>
      <c r="B10990" s="45" t="n">
        <v>44997</v>
      </c>
      <c r="C10990" s="6" t="s">
        <v>189</v>
      </c>
      <c r="D10990" s="6" t="s">
        <v>182</v>
      </c>
      <c r="E10990" s="6" t="s">
        <v>177</v>
      </c>
      <c r="F10990" s="34" t="n">
        <v>0.340376734733582</v>
      </c>
      <c r="G10990" s="34" t="n">
        <v>0.284776123573919</v>
      </c>
      <c r="H10990" s="34" t="n">
        <v>0.0556006111596629</v>
      </c>
      <c r="I10990" s="34" t="n">
        <v>0.195243233392882</v>
      </c>
      <c r="J10990" s="35" t="n">
        <v>3.5</v>
      </c>
      <c r="K10990" s="6" t="n">
        <v>0</v>
      </c>
      <c r="L10990" s="35" t="n">
        <v>-1</v>
      </c>
      <c r="M10990" s="6" t="str">
        <f aca="false">IF(I10990&lt;=0,"Below 0%",IF(I10990&lt;=0.05,"0-5%",IF(I10990&lt;=0.1,"5-10%",IF(I10990&lt;=0.2,"10-20%",IF(I10990&lt;=0.4,"20-40%","Above 40%")))))</f>
        <v>10-20%</v>
      </c>
      <c r="N10990" s="6" t="str">
        <f aca="false">IF(AND(H10990&gt;=Summary!$B$25,I10990&gt;=Summary!$B$26,I10990&lt;=Summary!$B$27,J10990&gt;=Summary!$B$28,J10990&lt;=Summary!$B$29,F10990*J10990&gt;1),"Yes","No")</f>
        <v>Yes</v>
      </c>
    </row>
    <row r="10991" customFormat="false" ht="15" hidden="false" customHeight="false" outlineLevel="0" collapsed="false">
      <c r="A10991" s="6" t="s">
        <v>157</v>
      </c>
      <c r="B10991" s="45" t="n">
        <v>45000</v>
      </c>
      <c r="C10991" s="6" t="s">
        <v>201</v>
      </c>
      <c r="D10991" s="6" t="s">
        <v>180</v>
      </c>
      <c r="E10991" s="6" t="s">
        <v>187</v>
      </c>
      <c r="F10991" s="34" t="n">
        <v>0.764636099338532</v>
      </c>
      <c r="G10991" s="34" t="n">
        <v>0.665215929798489</v>
      </c>
      <c r="H10991" s="34" t="n">
        <v>0.0994201695400424</v>
      </c>
      <c r="I10991" s="34" t="n">
        <v>0.149455485183825</v>
      </c>
      <c r="J10991" s="35" t="n">
        <v>1.49</v>
      </c>
      <c r="K10991" s="6" t="n">
        <v>1</v>
      </c>
      <c r="L10991" s="35" t="n">
        <v>0.49</v>
      </c>
      <c r="M10991" s="6" t="str">
        <f aca="false">IF(I10991&lt;=0,"Below 0%",IF(I10991&lt;=0.05,"0-5%",IF(I10991&lt;=0.1,"5-10%",IF(I10991&lt;=0.2,"10-20%",IF(I10991&lt;=0.4,"20-40%","Above 40%")))))</f>
        <v>10-20%</v>
      </c>
      <c r="N10991" s="6" t="str">
        <f aca="false">IF(AND(H10991&gt;=Summary!$B$25,I10991&gt;=Summary!$B$26,I10991&lt;=Summary!$B$27,J10991&gt;=Summary!$B$28,J10991&lt;=Summary!$B$29,F10991*J10991&gt;1),"Yes","No")</f>
        <v>No</v>
      </c>
    </row>
    <row r="10992" customFormat="false" ht="15" hidden="false" customHeight="false" outlineLevel="0" collapsed="false">
      <c r="A10992" s="6" t="s">
        <v>157</v>
      </c>
      <c r="B10992" s="45" t="n">
        <v>45000</v>
      </c>
      <c r="C10992" s="6" t="s">
        <v>201</v>
      </c>
      <c r="D10992" s="6" t="s">
        <v>180</v>
      </c>
      <c r="E10992" s="6" t="s">
        <v>174</v>
      </c>
      <c r="F10992" s="34" t="n">
        <v>0.114279635250568</v>
      </c>
      <c r="G10992" s="34" t="n">
        <v>0.210887603276542</v>
      </c>
      <c r="H10992" s="34" t="n">
        <v>-0.0966079680259739</v>
      </c>
      <c r="I10992" s="34" t="n">
        <v>-0.458101692678869</v>
      </c>
      <c r="J10992" s="35" t="n">
        <v>4.7</v>
      </c>
      <c r="K10992" s="6" t="n">
        <v>0</v>
      </c>
      <c r="L10992" s="35" t="n">
        <v>-1</v>
      </c>
      <c r="M10992" s="6" t="str">
        <f aca="false">IF(I10992&lt;=0,"Below 0%",IF(I10992&lt;=0.05,"0-5%",IF(I10992&lt;=0.1,"5-10%",IF(I10992&lt;=0.2,"10-20%",IF(I10992&lt;=0.4,"20-40%","Above 40%")))))</f>
        <v>Below 0%</v>
      </c>
      <c r="N10992" s="6" t="str">
        <f aca="false">IF(AND(H10992&gt;=Summary!$B$25,I10992&gt;=Summary!$B$26,I10992&lt;=Summary!$B$27,J10992&gt;=Summary!$B$28,J10992&lt;=Summary!$B$29,F10992*J10992&gt;1),"Yes","No")</f>
        <v>No</v>
      </c>
    </row>
    <row r="10993" customFormat="false" ht="15" hidden="false" customHeight="false" outlineLevel="0" collapsed="false">
      <c r="A10993" s="6" t="s">
        <v>157</v>
      </c>
      <c r="B10993" s="45" t="n">
        <v>45000</v>
      </c>
      <c r="C10993" s="6" t="s">
        <v>201</v>
      </c>
      <c r="D10993" s="6" t="s">
        <v>180</v>
      </c>
      <c r="E10993" s="6" t="s">
        <v>177</v>
      </c>
      <c r="F10993" s="34" t="n">
        <v>0.12108425796032</v>
      </c>
      <c r="G10993" s="34" t="n">
        <v>0.123896466924969</v>
      </c>
      <c r="H10993" s="34" t="n">
        <v>-0.00281220896464908</v>
      </c>
      <c r="I10993" s="34" t="n">
        <v>-0.0226980561629102</v>
      </c>
      <c r="J10993" s="35" t="n">
        <v>8</v>
      </c>
      <c r="K10993" s="6" t="n">
        <v>0</v>
      </c>
      <c r="L10993" s="35" t="n">
        <v>-1</v>
      </c>
      <c r="M10993" s="6" t="str">
        <f aca="false">IF(I10993&lt;=0,"Below 0%",IF(I10993&lt;=0.05,"0-5%",IF(I10993&lt;=0.1,"5-10%",IF(I10993&lt;=0.2,"10-20%",IF(I10993&lt;=0.4,"20-40%","Above 40%")))))</f>
        <v>Below 0%</v>
      </c>
      <c r="N10993" s="6" t="str">
        <f aca="false">IF(AND(H10993&gt;=Summary!$B$25,I10993&gt;=Summary!$B$26,I10993&lt;=Summary!$B$27,J10993&gt;=Summary!$B$28,J10993&lt;=Summary!$B$29,F10993*J10993&gt;1),"Yes","No")</f>
        <v>No</v>
      </c>
    </row>
    <row r="10994" customFormat="false" ht="15" hidden="false" customHeight="false" outlineLevel="0" collapsed="false">
      <c r="A10994" s="6" t="s">
        <v>157</v>
      </c>
      <c r="B10994" s="45" t="n">
        <v>45000</v>
      </c>
      <c r="C10994" s="6" t="s">
        <v>179</v>
      </c>
      <c r="D10994" s="6" t="s">
        <v>206</v>
      </c>
      <c r="E10994" s="6" t="s">
        <v>187</v>
      </c>
      <c r="F10994" s="34" t="n">
        <v>0.374754995107651</v>
      </c>
      <c r="G10994" s="34" t="n">
        <v>0.316531185202855</v>
      </c>
      <c r="H10994" s="34" t="n">
        <v>0.0582238099047956</v>
      </c>
      <c r="I10994" s="34" t="n">
        <v>0.183943360485892</v>
      </c>
      <c r="J10994" s="35" t="n">
        <v>3.13</v>
      </c>
      <c r="K10994" s="6" t="n">
        <v>0</v>
      </c>
      <c r="L10994" s="35" t="n">
        <v>-1</v>
      </c>
      <c r="M10994" s="6" t="str">
        <f aca="false">IF(I10994&lt;=0,"Below 0%",IF(I10994&lt;=0.05,"0-5%",IF(I10994&lt;=0.1,"5-10%",IF(I10994&lt;=0.2,"10-20%",IF(I10994&lt;=0.4,"20-40%","Above 40%")))))</f>
        <v>10-20%</v>
      </c>
      <c r="N10994" s="6" t="str">
        <f aca="false">IF(AND(H10994&gt;=Summary!$B$25,I10994&gt;=Summary!$B$26,I10994&lt;=Summary!$B$27,J10994&gt;=Summary!$B$28,J10994&lt;=Summary!$B$29,F10994*J10994&gt;1),"Yes","No")</f>
        <v>Yes</v>
      </c>
    </row>
    <row r="10995" customFormat="false" ht="15" hidden="false" customHeight="false" outlineLevel="0" collapsed="false">
      <c r="A10995" s="6" t="s">
        <v>157</v>
      </c>
      <c r="B10995" s="45" t="n">
        <v>45000</v>
      </c>
      <c r="C10995" s="6" t="s">
        <v>179</v>
      </c>
      <c r="D10995" s="6" t="s">
        <v>206</v>
      </c>
      <c r="E10995" s="6" t="s">
        <v>174</v>
      </c>
      <c r="F10995" s="34" t="n">
        <v>0.245927676558495</v>
      </c>
      <c r="G10995" s="34" t="n">
        <v>0.28717177092317</v>
      </c>
      <c r="H10995" s="34" t="n">
        <v>-0.0412440943646755</v>
      </c>
      <c r="I10995" s="34" t="n">
        <v>-0.143621687577746</v>
      </c>
      <c r="J10995" s="35" t="n">
        <v>3.45</v>
      </c>
      <c r="K10995" s="6" t="n">
        <v>0</v>
      </c>
      <c r="L10995" s="35" t="n">
        <v>-1</v>
      </c>
      <c r="M10995" s="6" t="str">
        <f aca="false">IF(I10995&lt;=0,"Below 0%",IF(I10995&lt;=0.05,"0-5%",IF(I10995&lt;=0.1,"5-10%",IF(I10995&lt;=0.2,"10-20%",IF(I10995&lt;=0.4,"20-40%","Above 40%")))))</f>
        <v>Below 0%</v>
      </c>
      <c r="N10995" s="6" t="str">
        <f aca="false">IF(AND(H10995&gt;=Summary!$B$25,I10995&gt;=Summary!$B$26,I10995&lt;=Summary!$B$27,J10995&gt;=Summary!$B$28,J10995&lt;=Summary!$B$29,F10995*J10995&gt;1),"Yes","No")</f>
        <v>No</v>
      </c>
    </row>
    <row r="10996" customFormat="false" ht="15" hidden="false" customHeight="false" outlineLevel="0" collapsed="false">
      <c r="A10996" s="6" t="s">
        <v>157</v>
      </c>
      <c r="B10996" s="45" t="n">
        <v>45000</v>
      </c>
      <c r="C10996" s="6" t="s">
        <v>179</v>
      </c>
      <c r="D10996" s="6" t="s">
        <v>206</v>
      </c>
      <c r="E10996" s="6" t="s">
        <v>177</v>
      </c>
      <c r="F10996" s="34" t="n">
        <v>0.379317373037338</v>
      </c>
      <c r="G10996" s="34" t="n">
        <v>0.396297043873975</v>
      </c>
      <c r="H10996" s="34" t="n">
        <v>-0.0169796708366365</v>
      </c>
      <c r="I10996" s="34" t="n">
        <v>-0.042845817548001</v>
      </c>
      <c r="J10996" s="35" t="n">
        <v>2.5</v>
      </c>
      <c r="K10996" s="6" t="n">
        <v>1</v>
      </c>
      <c r="L10996" s="35" t="n">
        <v>1.5</v>
      </c>
      <c r="M10996" s="6" t="str">
        <f aca="false">IF(I10996&lt;=0,"Below 0%",IF(I10996&lt;=0.05,"0-5%",IF(I10996&lt;=0.1,"5-10%",IF(I10996&lt;=0.2,"10-20%",IF(I10996&lt;=0.4,"20-40%","Above 40%")))))</f>
        <v>Below 0%</v>
      </c>
      <c r="N10996" s="6" t="str">
        <f aca="false">IF(AND(H10996&gt;=Summary!$B$25,I10996&gt;=Summary!$B$26,I10996&lt;=Summary!$B$27,J10996&gt;=Summary!$B$28,J10996&lt;=Summary!$B$29,F10996*J10996&gt;1),"Yes","No")</f>
        <v>No</v>
      </c>
    </row>
    <row r="10997" customFormat="false" ht="15" hidden="false" customHeight="false" outlineLevel="0" collapsed="false">
      <c r="A10997" s="6" t="s">
        <v>157</v>
      </c>
      <c r="B10997" s="45" t="n">
        <v>45002</v>
      </c>
      <c r="C10997" s="6" t="s">
        <v>207</v>
      </c>
      <c r="D10997" s="6" t="s">
        <v>188</v>
      </c>
      <c r="E10997" s="6" t="s">
        <v>187</v>
      </c>
      <c r="F10997" s="34" t="n">
        <v>0.410284757614136</v>
      </c>
      <c r="G10997" s="34" t="n">
        <v>0.167688803224111</v>
      </c>
      <c r="H10997" s="34" t="n">
        <v>0.242595954390025</v>
      </c>
      <c r="I10997" s="34" t="n">
        <v>1.44670335601241</v>
      </c>
      <c r="J10997" s="35" t="n">
        <v>6</v>
      </c>
      <c r="K10997" s="6" t="n">
        <v>0</v>
      </c>
      <c r="L10997" s="35" t="n">
        <v>-1</v>
      </c>
      <c r="M10997" s="6" t="str">
        <f aca="false">IF(I10997&lt;=0,"Below 0%",IF(I10997&lt;=0.05,"0-5%",IF(I10997&lt;=0.1,"5-10%",IF(I10997&lt;=0.2,"10-20%",IF(I10997&lt;=0.4,"20-40%","Above 40%")))))</f>
        <v>Above 40%</v>
      </c>
      <c r="N10997" s="6" t="str">
        <f aca="false">IF(AND(H10997&gt;=Summary!$B$25,I10997&gt;=Summary!$B$26,I10997&lt;=Summary!$B$27,J10997&gt;=Summary!$B$28,J10997&lt;=Summary!$B$29,F10997*J10997&gt;1),"Yes","No")</f>
        <v>No</v>
      </c>
    </row>
    <row r="10998" customFormat="false" ht="15" hidden="false" customHeight="false" outlineLevel="0" collapsed="false">
      <c r="A10998" s="6" t="s">
        <v>157</v>
      </c>
      <c r="B10998" s="45" t="n">
        <v>45002</v>
      </c>
      <c r="C10998" s="6" t="s">
        <v>207</v>
      </c>
      <c r="D10998" s="6" t="s">
        <v>188</v>
      </c>
      <c r="E10998" s="6" t="s">
        <v>174</v>
      </c>
      <c r="F10998" s="34" t="n">
        <v>0.168347716331482</v>
      </c>
      <c r="G10998" s="34" t="n">
        <v>0.254073944278956</v>
      </c>
      <c r="H10998" s="34" t="n">
        <v>-0.0857262279474738</v>
      </c>
      <c r="I10998" s="34" t="n">
        <v>-0.337406608893954</v>
      </c>
      <c r="J10998" s="35" t="n">
        <v>3.96</v>
      </c>
      <c r="K10998" s="6" t="n">
        <v>0</v>
      </c>
      <c r="L10998" s="35" t="n">
        <v>-1</v>
      </c>
      <c r="M10998" s="6" t="str">
        <f aca="false">IF(I10998&lt;=0,"Below 0%",IF(I10998&lt;=0.05,"0-5%",IF(I10998&lt;=0.1,"5-10%",IF(I10998&lt;=0.2,"10-20%",IF(I10998&lt;=0.4,"20-40%","Above 40%")))))</f>
        <v>Below 0%</v>
      </c>
      <c r="N10998" s="6" t="str">
        <f aca="false">IF(AND(H10998&gt;=Summary!$B$25,I10998&gt;=Summary!$B$26,I10998&lt;=Summary!$B$27,J10998&gt;=Summary!$B$28,J10998&lt;=Summary!$B$29,F10998*J10998&gt;1),"Yes","No")</f>
        <v>No</v>
      </c>
    </row>
    <row r="10999" customFormat="false" ht="15" hidden="false" customHeight="false" outlineLevel="0" collapsed="false">
      <c r="A10999" s="6" t="s">
        <v>157</v>
      </c>
      <c r="B10999" s="45" t="n">
        <v>45002</v>
      </c>
      <c r="C10999" s="6" t="s">
        <v>207</v>
      </c>
      <c r="D10999" s="6" t="s">
        <v>188</v>
      </c>
      <c r="E10999" s="6" t="s">
        <v>177</v>
      </c>
      <c r="F10999" s="34" t="n">
        <v>0.42136749625206</v>
      </c>
      <c r="G10999" s="34" t="n">
        <v>0.578237252496934</v>
      </c>
      <c r="H10999" s="34" t="n">
        <v>-0.156869756244874</v>
      </c>
      <c r="I10999" s="34" t="n">
        <v>-0.271289605724089</v>
      </c>
      <c r="J10999" s="35" t="n">
        <v>1.74</v>
      </c>
      <c r="K10999" s="6" t="n">
        <v>1</v>
      </c>
      <c r="L10999" s="35" t="n">
        <v>0.74</v>
      </c>
      <c r="M10999" s="6" t="str">
        <f aca="false">IF(I10999&lt;=0,"Below 0%",IF(I10999&lt;=0.05,"0-5%",IF(I10999&lt;=0.1,"5-10%",IF(I10999&lt;=0.2,"10-20%",IF(I10999&lt;=0.4,"20-40%","Above 40%")))))</f>
        <v>Below 0%</v>
      </c>
      <c r="N10999" s="6" t="str">
        <f aca="false">IF(AND(H10999&gt;=Summary!$B$25,I10999&gt;=Summary!$B$26,I10999&lt;=Summary!$B$27,J10999&gt;=Summary!$B$28,J10999&lt;=Summary!$B$29,F10999*J10999&gt;1),"Yes","No")</f>
        <v>No</v>
      </c>
    </row>
    <row r="11000" customFormat="false" ht="15" hidden="false" customHeight="false" outlineLevel="0" collapsed="false">
      <c r="A11000" s="6" t="s">
        <v>157</v>
      </c>
      <c r="B11000" s="45" t="n">
        <v>45003</v>
      </c>
      <c r="C11000" s="6" t="s">
        <v>182</v>
      </c>
      <c r="D11000" s="6" t="s">
        <v>199</v>
      </c>
      <c r="E11000" s="6" t="s">
        <v>187</v>
      </c>
      <c r="F11000" s="34" t="n">
        <v>0.590315043926239</v>
      </c>
      <c r="G11000" s="34" t="n">
        <v>0.564310051107325</v>
      </c>
      <c r="H11000" s="34" t="n">
        <v>0.0260049928189137</v>
      </c>
      <c r="I11000" s="34" t="n">
        <v>0.0460828099160824</v>
      </c>
      <c r="J11000" s="35" t="n">
        <v>1.76</v>
      </c>
      <c r="K11000" s="6" t="n">
        <v>1</v>
      </c>
      <c r="L11000" s="35" t="n">
        <v>0.76</v>
      </c>
      <c r="M11000" s="6" t="str">
        <f aca="false">IF(I11000&lt;=0,"Below 0%",IF(I11000&lt;=0.05,"0-5%",IF(I11000&lt;=0.1,"5-10%",IF(I11000&lt;=0.2,"10-20%",IF(I11000&lt;=0.4,"20-40%","Above 40%")))))</f>
        <v>0-5%</v>
      </c>
      <c r="N11000" s="6" t="str">
        <f aca="false">IF(AND(H11000&gt;=Summary!$B$25,I11000&gt;=Summary!$B$26,I11000&lt;=Summary!$B$27,J11000&gt;=Summary!$B$28,J11000&lt;=Summary!$B$29,F11000*J11000&gt;1),"Yes","No")</f>
        <v>No</v>
      </c>
    </row>
    <row r="11001" customFormat="false" ht="15" hidden="false" customHeight="false" outlineLevel="0" collapsed="false">
      <c r="A11001" s="6" t="s">
        <v>157</v>
      </c>
      <c r="B11001" s="45" t="n">
        <v>45003</v>
      </c>
      <c r="C11001" s="6" t="s">
        <v>182</v>
      </c>
      <c r="D11001" s="6" t="s">
        <v>199</v>
      </c>
      <c r="E11001" s="6" t="s">
        <v>174</v>
      </c>
      <c r="F11001" s="34" t="n">
        <v>0.220024436712265</v>
      </c>
      <c r="G11001" s="34" t="n">
        <v>0.248296422487223</v>
      </c>
      <c r="H11001" s="34" t="n">
        <v>-0.0282719857749581</v>
      </c>
      <c r="I11001" s="34" t="n">
        <v>-0.113863846654548</v>
      </c>
      <c r="J11001" s="35" t="n">
        <v>4</v>
      </c>
      <c r="K11001" s="6" t="n">
        <v>0</v>
      </c>
      <c r="L11001" s="35" t="n">
        <v>-1</v>
      </c>
      <c r="M11001" s="6" t="str">
        <f aca="false">IF(I11001&lt;=0,"Below 0%",IF(I11001&lt;=0.05,"0-5%",IF(I11001&lt;=0.1,"5-10%",IF(I11001&lt;=0.2,"10-20%",IF(I11001&lt;=0.4,"20-40%","Above 40%")))))</f>
        <v>Below 0%</v>
      </c>
      <c r="N11001" s="6" t="str">
        <f aca="false">IF(AND(H11001&gt;=Summary!$B$25,I11001&gt;=Summary!$B$26,I11001&lt;=Summary!$B$27,J11001&gt;=Summary!$B$28,J11001&lt;=Summary!$B$29,F11001*J11001&gt;1),"Yes","No")</f>
        <v>No</v>
      </c>
    </row>
    <row r="11002" customFormat="false" ht="15" hidden="false" customHeight="false" outlineLevel="0" collapsed="false">
      <c r="A11002" s="6" t="s">
        <v>157</v>
      </c>
      <c r="B11002" s="45" t="n">
        <v>45003</v>
      </c>
      <c r="C11002" s="6" t="s">
        <v>182</v>
      </c>
      <c r="D11002" s="6" t="s">
        <v>199</v>
      </c>
      <c r="E11002" s="6" t="s">
        <v>177</v>
      </c>
      <c r="F11002" s="34" t="n">
        <v>0.189660489559174</v>
      </c>
      <c r="G11002" s="34" t="n">
        <v>0.187393526405451</v>
      </c>
      <c r="H11002" s="34" t="n">
        <v>0.00226696315372216</v>
      </c>
      <c r="I11002" s="34" t="n">
        <v>0.0120973397384991</v>
      </c>
      <c r="J11002" s="35" t="n">
        <v>5.3</v>
      </c>
      <c r="K11002" s="6" t="n">
        <v>0</v>
      </c>
      <c r="L11002" s="35" t="n">
        <v>-1</v>
      </c>
      <c r="M11002" s="6" t="str">
        <f aca="false">IF(I11002&lt;=0,"Below 0%",IF(I11002&lt;=0.05,"0-5%",IF(I11002&lt;=0.1,"5-10%",IF(I11002&lt;=0.2,"10-20%",IF(I11002&lt;=0.4,"20-40%","Above 40%")))))</f>
        <v>0-5%</v>
      </c>
      <c r="N11002" s="6" t="str">
        <f aca="false">IF(AND(H11002&gt;=Summary!$B$25,I11002&gt;=Summary!$B$26,I11002&lt;=Summary!$B$27,J11002&gt;=Summary!$B$28,J11002&lt;=Summary!$B$29,F11002*J11002&gt;1),"Yes","No")</f>
        <v>No</v>
      </c>
    </row>
    <row r="11003" customFormat="false" ht="15" hidden="false" customHeight="false" outlineLevel="0" collapsed="false">
      <c r="A11003" s="6" t="s">
        <v>157</v>
      </c>
      <c r="B11003" s="45" t="n">
        <v>45003</v>
      </c>
      <c r="C11003" s="6" t="s">
        <v>206</v>
      </c>
      <c r="D11003" s="6" t="s">
        <v>195</v>
      </c>
      <c r="E11003" s="6" t="s">
        <v>187</v>
      </c>
      <c r="F11003" s="34" t="n">
        <v>0.537873208522797</v>
      </c>
      <c r="G11003" s="34" t="n">
        <v>0.498267669304475</v>
      </c>
      <c r="H11003" s="34" t="n">
        <v>0.0396055392183219</v>
      </c>
      <c r="I11003" s="34" t="n">
        <v>0.079486472147805</v>
      </c>
      <c r="J11003" s="35" t="n">
        <v>2.01</v>
      </c>
      <c r="K11003" s="6" t="n">
        <v>0</v>
      </c>
      <c r="L11003" s="35" t="n">
        <v>-1</v>
      </c>
      <c r="M11003" s="6" t="str">
        <f aca="false">IF(I11003&lt;=0,"Below 0%",IF(I11003&lt;=0.05,"0-5%",IF(I11003&lt;=0.1,"5-10%",IF(I11003&lt;=0.2,"10-20%",IF(I11003&lt;=0.4,"20-40%","Above 40%")))))</f>
        <v>5-10%</v>
      </c>
      <c r="N11003" s="6" t="str">
        <f aca="false">IF(AND(H11003&gt;=Summary!$B$25,I11003&gt;=Summary!$B$26,I11003&lt;=Summary!$B$27,J11003&gt;=Summary!$B$28,J11003&lt;=Summary!$B$29,F11003*J11003&gt;1),"Yes","No")</f>
        <v>No</v>
      </c>
    </row>
    <row r="11004" customFormat="false" ht="15" hidden="false" customHeight="false" outlineLevel="0" collapsed="false">
      <c r="A11004" s="6" t="s">
        <v>157</v>
      </c>
      <c r="B11004" s="45" t="n">
        <v>45003</v>
      </c>
      <c r="C11004" s="6" t="s">
        <v>206</v>
      </c>
      <c r="D11004" s="6" t="s">
        <v>195</v>
      </c>
      <c r="E11004" s="6" t="s">
        <v>174</v>
      </c>
      <c r="F11004" s="34" t="n">
        <v>0.205844849348068</v>
      </c>
      <c r="G11004" s="34" t="n">
        <v>0.257459644036502</v>
      </c>
      <c r="H11004" s="34" t="n">
        <v>-0.0516147946884341</v>
      </c>
      <c r="I11004" s="34" t="n">
        <v>-0.200477223844511</v>
      </c>
      <c r="J11004" s="35" t="n">
        <v>3.89</v>
      </c>
      <c r="K11004" s="6" t="n">
        <v>1</v>
      </c>
      <c r="L11004" s="35" t="n">
        <v>2.89</v>
      </c>
      <c r="M11004" s="6" t="str">
        <f aca="false">IF(I11004&lt;=0,"Below 0%",IF(I11004&lt;=0.05,"0-5%",IF(I11004&lt;=0.1,"5-10%",IF(I11004&lt;=0.2,"10-20%",IF(I11004&lt;=0.4,"20-40%","Above 40%")))))</f>
        <v>Below 0%</v>
      </c>
      <c r="N11004" s="6" t="str">
        <f aca="false">IF(AND(H11004&gt;=Summary!$B$25,I11004&gt;=Summary!$B$26,I11004&lt;=Summary!$B$27,J11004&gt;=Summary!$B$28,J11004&lt;=Summary!$B$29,F11004*J11004&gt;1),"Yes","No")</f>
        <v>No</v>
      </c>
    </row>
    <row r="11005" customFormat="false" ht="15" hidden="false" customHeight="false" outlineLevel="0" collapsed="false">
      <c r="A11005" s="6" t="s">
        <v>157</v>
      </c>
      <c r="B11005" s="45" t="n">
        <v>45003</v>
      </c>
      <c r="C11005" s="6" t="s">
        <v>206</v>
      </c>
      <c r="D11005" s="6" t="s">
        <v>195</v>
      </c>
      <c r="E11005" s="6" t="s">
        <v>177</v>
      </c>
      <c r="F11005" s="34" t="n">
        <v>0.256281912326813</v>
      </c>
      <c r="G11005" s="34" t="n">
        <v>0.244272686659023</v>
      </c>
      <c r="H11005" s="34" t="n">
        <v>0.0120092256677898</v>
      </c>
      <c r="I11005" s="34" t="n">
        <v>0.0491631947560036</v>
      </c>
      <c r="J11005" s="35" t="n">
        <v>4.1</v>
      </c>
      <c r="K11005" s="6" t="n">
        <v>0</v>
      </c>
      <c r="L11005" s="35" t="n">
        <v>-1</v>
      </c>
      <c r="M11005" s="6" t="str">
        <f aca="false">IF(I11005&lt;=0,"Below 0%",IF(I11005&lt;=0.05,"0-5%",IF(I11005&lt;=0.1,"5-10%",IF(I11005&lt;=0.2,"10-20%",IF(I11005&lt;=0.4,"20-40%","Above 40%")))))</f>
        <v>0-5%</v>
      </c>
      <c r="N11005" s="6" t="str">
        <f aca="false">IF(AND(H11005&gt;=Summary!$B$25,I11005&gt;=Summary!$B$26,I11005&lt;=Summary!$B$27,J11005&gt;=Summary!$B$28,J11005&lt;=Summary!$B$29,F11005*J11005&gt;1),"Yes","No")</f>
        <v>No</v>
      </c>
    </row>
    <row r="11006" customFormat="false" ht="15" hidden="false" customHeight="false" outlineLevel="0" collapsed="false">
      <c r="A11006" s="6" t="s">
        <v>157</v>
      </c>
      <c r="B11006" s="45" t="n">
        <v>45003</v>
      </c>
      <c r="C11006" s="6" t="s">
        <v>190</v>
      </c>
      <c r="D11006" s="6" t="s">
        <v>173</v>
      </c>
      <c r="E11006" s="6" t="s">
        <v>187</v>
      </c>
      <c r="F11006" s="34" t="n">
        <v>0.716201066970825</v>
      </c>
      <c r="G11006" s="34" t="n">
        <v>0.648237874228592</v>
      </c>
      <c r="H11006" s="34" t="n">
        <v>0.0679631927422334</v>
      </c>
      <c r="I11006" s="34" t="n">
        <v>0.104842983485206</v>
      </c>
      <c r="J11006" s="35" t="n">
        <v>1.54</v>
      </c>
      <c r="K11006" s="6" t="n">
        <v>0</v>
      </c>
      <c r="L11006" s="35" t="n">
        <v>-1</v>
      </c>
      <c r="M11006" s="6" t="str">
        <f aca="false">IF(I11006&lt;=0,"Below 0%",IF(I11006&lt;=0.05,"0-5%",IF(I11006&lt;=0.1,"5-10%",IF(I11006&lt;=0.2,"10-20%",IF(I11006&lt;=0.4,"20-40%","Above 40%")))))</f>
        <v>10-20%</v>
      </c>
      <c r="N11006" s="6" t="str">
        <f aca="false">IF(AND(H11006&gt;=Summary!$B$25,I11006&gt;=Summary!$B$26,I11006&lt;=Summary!$B$27,J11006&gt;=Summary!$B$28,J11006&lt;=Summary!$B$29,F11006*J11006&gt;1),"Yes","No")</f>
        <v>No</v>
      </c>
    </row>
    <row r="11007" customFormat="false" ht="15" hidden="false" customHeight="false" outlineLevel="0" collapsed="false">
      <c r="A11007" s="6" t="s">
        <v>157</v>
      </c>
      <c r="B11007" s="45" t="n">
        <v>45003</v>
      </c>
      <c r="C11007" s="6" t="s">
        <v>190</v>
      </c>
      <c r="D11007" s="6" t="s">
        <v>173</v>
      </c>
      <c r="E11007" s="6" t="s">
        <v>174</v>
      </c>
      <c r="F11007" s="34" t="n">
        <v>0.129770696163178</v>
      </c>
      <c r="G11007" s="34" t="n">
        <v>0.230019890855307</v>
      </c>
      <c r="H11007" s="34" t="n">
        <v>-0.100249194692129</v>
      </c>
      <c r="I11007" s="34" t="n">
        <v>-0.435828372578399</v>
      </c>
      <c r="J11007" s="35" t="n">
        <v>4.34</v>
      </c>
      <c r="K11007" s="6" t="n">
        <v>1</v>
      </c>
      <c r="L11007" s="35" t="n">
        <v>3.34</v>
      </c>
      <c r="M11007" s="6" t="str">
        <f aca="false">IF(I11007&lt;=0,"Below 0%",IF(I11007&lt;=0.05,"0-5%",IF(I11007&lt;=0.1,"5-10%",IF(I11007&lt;=0.2,"10-20%",IF(I11007&lt;=0.4,"20-40%","Above 40%")))))</f>
        <v>Below 0%</v>
      </c>
      <c r="N11007" s="6" t="str">
        <f aca="false">IF(AND(H11007&gt;=Summary!$B$25,I11007&gt;=Summary!$B$26,I11007&lt;=Summary!$B$27,J11007&gt;=Summary!$B$28,J11007&lt;=Summary!$B$29,F11007*J11007&gt;1),"Yes","No")</f>
        <v>No</v>
      </c>
    </row>
    <row r="11008" customFormat="false" ht="15" hidden="false" customHeight="false" outlineLevel="0" collapsed="false">
      <c r="A11008" s="6" t="s">
        <v>157</v>
      </c>
      <c r="B11008" s="45" t="n">
        <v>45003</v>
      </c>
      <c r="C11008" s="6" t="s">
        <v>190</v>
      </c>
      <c r="D11008" s="6" t="s">
        <v>173</v>
      </c>
      <c r="E11008" s="6" t="s">
        <v>177</v>
      </c>
      <c r="F11008" s="34" t="n">
        <v>0.154028251767159</v>
      </c>
      <c r="G11008" s="34" t="n">
        <v>0.121742234916101</v>
      </c>
      <c r="H11008" s="34" t="n">
        <v>0.0322860168510571</v>
      </c>
      <c r="I11008" s="34" t="n">
        <v>0.265199804105017</v>
      </c>
      <c r="J11008" s="35" t="n">
        <v>8.2</v>
      </c>
      <c r="K11008" s="6" t="n">
        <v>0</v>
      </c>
      <c r="L11008" s="35" t="n">
        <v>-1</v>
      </c>
      <c r="M11008" s="6" t="str">
        <f aca="false">IF(I11008&lt;=0,"Below 0%",IF(I11008&lt;=0.05,"0-5%",IF(I11008&lt;=0.1,"5-10%",IF(I11008&lt;=0.2,"10-20%",IF(I11008&lt;=0.4,"20-40%","Above 40%")))))</f>
        <v>20-40%</v>
      </c>
      <c r="N11008" s="6" t="str">
        <f aca="false">IF(AND(H11008&gt;=Summary!$B$25,I11008&gt;=Summary!$B$26,I11008&lt;=Summary!$B$27,J11008&gt;=Summary!$B$28,J11008&lt;=Summary!$B$29,F11008*J11008&gt;1),"Yes","No")</f>
        <v>No</v>
      </c>
    </row>
    <row r="11009" customFormat="false" ht="15" hidden="false" customHeight="false" outlineLevel="0" collapsed="false">
      <c r="A11009" s="6" t="s">
        <v>157</v>
      </c>
      <c r="B11009" s="45" t="n">
        <v>45003</v>
      </c>
      <c r="C11009" s="6" t="s">
        <v>179</v>
      </c>
      <c r="D11009" s="6" t="s">
        <v>181</v>
      </c>
      <c r="E11009" s="6" t="s">
        <v>187</v>
      </c>
      <c r="F11009" s="34" t="n">
        <v>0.167190849781036</v>
      </c>
      <c r="G11009" s="34" t="n">
        <v>0.210068058800482</v>
      </c>
      <c r="H11009" s="34" t="n">
        <v>-0.0428772090194454</v>
      </c>
      <c r="I11009" s="34" t="n">
        <v>-0.204111035558096</v>
      </c>
      <c r="J11009" s="35" t="n">
        <v>4.75</v>
      </c>
      <c r="K11009" s="6" t="n">
        <v>0</v>
      </c>
      <c r="L11009" s="35" t="n">
        <v>-1</v>
      </c>
      <c r="M11009" s="6" t="str">
        <f aca="false">IF(I11009&lt;=0,"Below 0%",IF(I11009&lt;=0.05,"0-5%",IF(I11009&lt;=0.1,"5-10%",IF(I11009&lt;=0.2,"10-20%",IF(I11009&lt;=0.4,"20-40%","Above 40%")))))</f>
        <v>Below 0%</v>
      </c>
      <c r="N11009" s="6" t="str">
        <f aca="false">IF(AND(H11009&gt;=Summary!$B$25,I11009&gt;=Summary!$B$26,I11009&lt;=Summary!$B$27,J11009&gt;=Summary!$B$28,J11009&lt;=Summary!$B$29,F11009*J11009&gt;1),"Yes","No")</f>
        <v>No</v>
      </c>
    </row>
    <row r="11010" customFormat="false" ht="15" hidden="false" customHeight="false" outlineLevel="0" collapsed="false">
      <c r="A11010" s="6" t="s">
        <v>157</v>
      </c>
      <c r="B11010" s="45" t="n">
        <v>45003</v>
      </c>
      <c r="C11010" s="6" t="s">
        <v>179</v>
      </c>
      <c r="D11010" s="6" t="s">
        <v>181</v>
      </c>
      <c r="E11010" s="6" t="s">
        <v>174</v>
      </c>
      <c r="F11010" s="34" t="n">
        <v>0.137744724750519</v>
      </c>
      <c r="G11010" s="34" t="n">
        <v>0.259174877740854</v>
      </c>
      <c r="H11010" s="34" t="n">
        <v>-0.121430152990335</v>
      </c>
      <c r="I11010" s="34" t="n">
        <v>-0.468525939121893</v>
      </c>
      <c r="J11010" s="35" t="n">
        <v>3.85</v>
      </c>
      <c r="K11010" s="6" t="n">
        <v>1</v>
      </c>
      <c r="L11010" s="35" t="n">
        <v>2.85</v>
      </c>
      <c r="M11010" s="6" t="str">
        <f aca="false">IF(I11010&lt;=0,"Below 0%",IF(I11010&lt;=0.05,"0-5%",IF(I11010&lt;=0.1,"5-10%",IF(I11010&lt;=0.2,"10-20%",IF(I11010&lt;=0.4,"20-40%","Above 40%")))))</f>
        <v>Below 0%</v>
      </c>
      <c r="N11010" s="6" t="str">
        <f aca="false">IF(AND(H11010&gt;=Summary!$B$25,I11010&gt;=Summary!$B$26,I11010&lt;=Summary!$B$27,J11010&gt;=Summary!$B$28,J11010&lt;=Summary!$B$29,F11010*J11010&gt;1),"Yes","No")</f>
        <v>No</v>
      </c>
    </row>
    <row r="11011" customFormat="false" ht="15" hidden="false" customHeight="false" outlineLevel="0" collapsed="false">
      <c r="A11011" s="6" t="s">
        <v>157</v>
      </c>
      <c r="B11011" s="45" t="n">
        <v>45003</v>
      </c>
      <c r="C11011" s="6" t="s">
        <v>179</v>
      </c>
      <c r="D11011" s="6" t="s">
        <v>181</v>
      </c>
      <c r="E11011" s="6" t="s">
        <v>177</v>
      </c>
      <c r="F11011" s="34" t="n">
        <v>0.695064425468445</v>
      </c>
      <c r="G11011" s="34" t="n">
        <v>0.530757063458664</v>
      </c>
      <c r="H11011" s="34" t="n">
        <v>0.164307362009781</v>
      </c>
      <c r="I11011" s="34" t="n">
        <v>0.309571691687109</v>
      </c>
      <c r="J11011" s="35" t="n">
        <v>1.88</v>
      </c>
      <c r="K11011" s="6" t="n">
        <v>0</v>
      </c>
      <c r="L11011" s="35" t="n">
        <v>-1</v>
      </c>
      <c r="M11011" s="6" t="str">
        <f aca="false">IF(I11011&lt;=0,"Below 0%",IF(I11011&lt;=0.05,"0-5%",IF(I11011&lt;=0.1,"5-10%",IF(I11011&lt;=0.2,"10-20%",IF(I11011&lt;=0.4,"20-40%","Above 40%")))))</f>
        <v>20-40%</v>
      </c>
      <c r="N11011" s="6" t="str">
        <f aca="false">IF(AND(H11011&gt;=Summary!$B$25,I11011&gt;=Summary!$B$26,I11011&lt;=Summary!$B$27,J11011&gt;=Summary!$B$28,J11011&lt;=Summary!$B$29,F11011*J11011&gt;1),"Yes","No")</f>
        <v>Yes</v>
      </c>
    </row>
    <row r="11012" customFormat="false" ht="15" hidden="false" customHeight="false" outlineLevel="0" collapsed="false">
      <c r="A11012" s="6" t="s">
        <v>157</v>
      </c>
      <c r="B11012" s="45" t="n">
        <v>45003</v>
      </c>
      <c r="C11012" s="6" t="s">
        <v>203</v>
      </c>
      <c r="D11012" s="6" t="s">
        <v>205</v>
      </c>
      <c r="E11012" s="6" t="s">
        <v>187</v>
      </c>
      <c r="F11012" s="34" t="n">
        <v>0.468083053827286</v>
      </c>
      <c r="G11012" s="34" t="n">
        <v>0.426031030645737</v>
      </c>
      <c r="H11012" s="34" t="n">
        <v>0.0420520231815488</v>
      </c>
      <c r="I11012" s="34" t="n">
        <v>0.098706479473597</v>
      </c>
      <c r="J11012" s="35" t="n">
        <v>2.35</v>
      </c>
      <c r="K11012" s="6" t="n">
        <v>0</v>
      </c>
      <c r="L11012" s="35" t="n">
        <v>-1</v>
      </c>
      <c r="M11012" s="6" t="str">
        <f aca="false">IF(I11012&lt;=0,"Below 0%",IF(I11012&lt;=0.05,"0-5%",IF(I11012&lt;=0.1,"5-10%",IF(I11012&lt;=0.2,"10-20%",IF(I11012&lt;=0.4,"20-40%","Above 40%")))))</f>
        <v>5-10%</v>
      </c>
      <c r="N11012" s="6" t="str">
        <f aca="false">IF(AND(H11012&gt;=Summary!$B$25,I11012&gt;=Summary!$B$26,I11012&lt;=Summary!$B$27,J11012&gt;=Summary!$B$28,J11012&lt;=Summary!$B$29,F11012*J11012&gt;1),"Yes","No")</f>
        <v>No</v>
      </c>
    </row>
    <row r="11013" customFormat="false" ht="15" hidden="false" customHeight="false" outlineLevel="0" collapsed="false">
      <c r="A11013" s="6" t="s">
        <v>157</v>
      </c>
      <c r="B11013" s="45" t="n">
        <v>45003</v>
      </c>
      <c r="C11013" s="6" t="s">
        <v>203</v>
      </c>
      <c r="D11013" s="6" t="s">
        <v>205</v>
      </c>
      <c r="E11013" s="6" t="s">
        <v>174</v>
      </c>
      <c r="F11013" s="34" t="n">
        <v>0.292465567588806</v>
      </c>
      <c r="G11013" s="34" t="n">
        <v>0.292740620472948</v>
      </c>
      <c r="H11013" s="34" t="n">
        <v>-0.000275052884141702</v>
      </c>
      <c r="I11013" s="34" t="n">
        <v>-0.000939578811089969</v>
      </c>
      <c r="J11013" s="35" t="n">
        <v>3.42</v>
      </c>
      <c r="K11013" s="6" t="n">
        <v>0</v>
      </c>
      <c r="L11013" s="35" t="n">
        <v>-1</v>
      </c>
      <c r="M11013" s="6" t="str">
        <f aca="false">IF(I11013&lt;=0,"Below 0%",IF(I11013&lt;=0.05,"0-5%",IF(I11013&lt;=0.1,"5-10%",IF(I11013&lt;=0.2,"10-20%",IF(I11013&lt;=0.4,"20-40%","Above 40%")))))</f>
        <v>Below 0%</v>
      </c>
      <c r="N11013" s="6" t="str">
        <f aca="false">IF(AND(H11013&gt;=Summary!$B$25,I11013&gt;=Summary!$B$26,I11013&lt;=Summary!$B$27,J11013&gt;=Summary!$B$28,J11013&lt;=Summary!$B$29,F11013*J11013&gt;1),"Yes","No")</f>
        <v>No</v>
      </c>
    </row>
    <row r="11014" customFormat="false" ht="15" hidden="false" customHeight="false" outlineLevel="0" collapsed="false">
      <c r="A11014" s="6" t="s">
        <v>157</v>
      </c>
      <c r="B11014" s="45" t="n">
        <v>45003</v>
      </c>
      <c r="C11014" s="6" t="s">
        <v>203</v>
      </c>
      <c r="D11014" s="6" t="s">
        <v>205</v>
      </c>
      <c r="E11014" s="6" t="s">
        <v>177</v>
      </c>
      <c r="F11014" s="34" t="n">
        <v>0.239451348781586</v>
      </c>
      <c r="G11014" s="34" t="n">
        <v>0.281228348881315</v>
      </c>
      <c r="H11014" s="34" t="n">
        <v>-0.0417770000997295</v>
      </c>
      <c r="I11014" s="34" t="n">
        <v>-0.148551880583562</v>
      </c>
      <c r="J11014" s="35" t="n">
        <v>3.56</v>
      </c>
      <c r="K11014" s="6" t="n">
        <v>1</v>
      </c>
      <c r="L11014" s="35" t="n">
        <v>2.56</v>
      </c>
      <c r="M11014" s="6" t="str">
        <f aca="false">IF(I11014&lt;=0,"Below 0%",IF(I11014&lt;=0.05,"0-5%",IF(I11014&lt;=0.1,"5-10%",IF(I11014&lt;=0.2,"10-20%",IF(I11014&lt;=0.4,"20-40%","Above 40%")))))</f>
        <v>Below 0%</v>
      </c>
      <c r="N11014" s="6" t="str">
        <f aca="false">IF(AND(H11014&gt;=Summary!$B$25,I11014&gt;=Summary!$B$26,I11014&lt;=Summary!$B$27,J11014&gt;=Summary!$B$28,J11014&lt;=Summary!$B$29,F11014*J11014&gt;1),"Yes","No")</f>
        <v>No</v>
      </c>
    </row>
    <row r="11015" customFormat="false" ht="15" hidden="false" customHeight="false" outlineLevel="0" collapsed="false">
      <c r="A11015" s="6" t="s">
        <v>157</v>
      </c>
      <c r="B11015" s="45" t="n">
        <v>45004</v>
      </c>
      <c r="C11015" s="6" t="s">
        <v>185</v>
      </c>
      <c r="D11015" s="6" t="s">
        <v>180</v>
      </c>
      <c r="E11015" s="6" t="s">
        <v>187</v>
      </c>
      <c r="F11015" s="34" t="n">
        <v>0.840152442455292</v>
      </c>
      <c r="G11015" s="34" t="n">
        <v>0.778718928715642</v>
      </c>
      <c r="H11015" s="34" t="n">
        <v>0.0614335137396498</v>
      </c>
      <c r="I11015" s="34" t="n">
        <v>0.0788904847105405</v>
      </c>
      <c r="J11015" s="35" t="n">
        <v>1.29</v>
      </c>
      <c r="K11015" s="6" t="n">
        <v>1</v>
      </c>
      <c r="L11015" s="35" t="n">
        <v>0.29</v>
      </c>
      <c r="M11015" s="6" t="str">
        <f aca="false">IF(I11015&lt;=0,"Below 0%",IF(I11015&lt;=0.05,"0-5%",IF(I11015&lt;=0.1,"5-10%",IF(I11015&lt;=0.2,"10-20%",IF(I11015&lt;=0.4,"20-40%","Above 40%")))))</f>
        <v>5-10%</v>
      </c>
      <c r="N11015" s="6" t="str">
        <f aca="false">IF(AND(H11015&gt;=Summary!$B$25,I11015&gt;=Summary!$B$26,I11015&lt;=Summary!$B$27,J11015&gt;=Summary!$B$28,J11015&lt;=Summary!$B$29,F11015*J11015&gt;1),"Yes","No")</f>
        <v>No</v>
      </c>
    </row>
    <row r="11016" customFormat="false" ht="15" hidden="false" customHeight="false" outlineLevel="0" collapsed="false">
      <c r="A11016" s="6" t="s">
        <v>157</v>
      </c>
      <c r="B11016" s="45" t="n">
        <v>45004</v>
      </c>
      <c r="C11016" s="6" t="s">
        <v>185</v>
      </c>
      <c r="D11016" s="6" t="s">
        <v>180</v>
      </c>
      <c r="E11016" s="6" t="s">
        <v>174</v>
      </c>
      <c r="F11016" s="34" t="n">
        <v>0.0731600970029831</v>
      </c>
      <c r="G11016" s="34" t="n">
        <v>0.156471560442863</v>
      </c>
      <c r="H11016" s="34" t="n">
        <v>-0.0833114634398796</v>
      </c>
      <c r="I11016" s="34" t="n">
        <v>-0.532438375408812</v>
      </c>
      <c r="J11016" s="35" t="n">
        <v>6.42</v>
      </c>
      <c r="K11016" s="6" t="n">
        <v>0</v>
      </c>
      <c r="L11016" s="35" t="n">
        <v>-1</v>
      </c>
      <c r="M11016" s="6" t="str">
        <f aca="false">IF(I11016&lt;=0,"Below 0%",IF(I11016&lt;=0.05,"0-5%",IF(I11016&lt;=0.1,"5-10%",IF(I11016&lt;=0.2,"10-20%",IF(I11016&lt;=0.4,"20-40%","Above 40%")))))</f>
        <v>Below 0%</v>
      </c>
      <c r="N11016" s="6" t="str">
        <f aca="false">IF(AND(H11016&gt;=Summary!$B$25,I11016&gt;=Summary!$B$26,I11016&lt;=Summary!$B$27,J11016&gt;=Summary!$B$28,J11016&lt;=Summary!$B$29,F11016*J11016&gt;1),"Yes","No")</f>
        <v>No</v>
      </c>
    </row>
    <row r="11017" customFormat="false" ht="15" hidden="false" customHeight="false" outlineLevel="0" collapsed="false">
      <c r="A11017" s="6" t="s">
        <v>157</v>
      </c>
      <c r="B11017" s="45" t="n">
        <v>45004</v>
      </c>
      <c r="C11017" s="6" t="s">
        <v>185</v>
      </c>
      <c r="D11017" s="6" t="s">
        <v>180</v>
      </c>
      <c r="E11017" s="6" t="s">
        <v>177</v>
      </c>
      <c r="F11017" s="34" t="n">
        <v>0.0866874605417252</v>
      </c>
      <c r="G11017" s="34" t="n">
        <v>0.0648095108414954</v>
      </c>
      <c r="H11017" s="34" t="n">
        <v>0.0218779497002298</v>
      </c>
      <c r="I11017" s="34" t="n">
        <v>0.337573134192244</v>
      </c>
      <c r="J11017" s="35" t="n">
        <v>15.5</v>
      </c>
      <c r="K11017" s="6" t="n">
        <v>0</v>
      </c>
      <c r="L11017" s="35" t="n">
        <v>-1</v>
      </c>
      <c r="M11017" s="6" t="str">
        <f aca="false">IF(I11017&lt;=0,"Below 0%",IF(I11017&lt;=0.05,"0-5%",IF(I11017&lt;=0.1,"5-10%",IF(I11017&lt;=0.2,"10-20%",IF(I11017&lt;=0.4,"20-40%","Above 40%")))))</f>
        <v>20-40%</v>
      </c>
      <c r="N11017" s="6" t="str">
        <f aca="false">IF(AND(H11017&gt;=Summary!$B$25,I11017&gt;=Summary!$B$26,I11017&lt;=Summary!$B$27,J11017&gt;=Summary!$B$28,J11017&lt;=Summary!$B$29,F11017*J11017&gt;1),"Yes","No")</f>
        <v>No</v>
      </c>
    </row>
    <row r="11018" customFormat="false" ht="15" hidden="false" customHeight="false" outlineLevel="0" collapsed="false">
      <c r="A11018" s="6" t="s">
        <v>157</v>
      </c>
      <c r="B11018" s="45" t="n">
        <v>45017</v>
      </c>
      <c r="C11018" s="6" t="s">
        <v>185</v>
      </c>
      <c r="D11018" s="6" t="s">
        <v>205</v>
      </c>
      <c r="E11018" s="6" t="s">
        <v>187</v>
      </c>
      <c r="F11018" s="34" t="n">
        <v>0.877180218696594</v>
      </c>
      <c r="G11018" s="34" t="n">
        <v>0.758284255491242</v>
      </c>
      <c r="H11018" s="34" t="n">
        <v>0.118895963205353</v>
      </c>
      <c r="I11018" s="34" t="n">
        <v>0.156796033076445</v>
      </c>
      <c r="J11018" s="35" t="n">
        <v>1.31</v>
      </c>
      <c r="K11018" s="6" t="n">
        <v>1</v>
      </c>
      <c r="L11018" s="35" t="n">
        <v>0.31</v>
      </c>
      <c r="M11018" s="6" t="str">
        <f aca="false">IF(I11018&lt;=0,"Below 0%",IF(I11018&lt;=0.05,"0-5%",IF(I11018&lt;=0.1,"5-10%",IF(I11018&lt;=0.2,"10-20%",IF(I11018&lt;=0.4,"20-40%","Above 40%")))))</f>
        <v>10-20%</v>
      </c>
      <c r="N11018" s="6" t="str">
        <f aca="false">IF(AND(H11018&gt;=Summary!$B$25,I11018&gt;=Summary!$B$26,I11018&lt;=Summary!$B$27,J11018&gt;=Summary!$B$28,J11018&lt;=Summary!$B$29,F11018*J11018&gt;1),"Yes","No")</f>
        <v>No</v>
      </c>
    </row>
    <row r="11019" customFormat="false" ht="15" hidden="false" customHeight="false" outlineLevel="0" collapsed="false">
      <c r="A11019" s="6" t="s">
        <v>157</v>
      </c>
      <c r="B11019" s="45" t="n">
        <v>45017</v>
      </c>
      <c r="C11019" s="6" t="s">
        <v>185</v>
      </c>
      <c r="D11019" s="6" t="s">
        <v>205</v>
      </c>
      <c r="E11019" s="6" t="s">
        <v>174</v>
      </c>
      <c r="F11019" s="34" t="n">
        <v>0.0766752511262894</v>
      </c>
      <c r="G11019" s="34" t="n">
        <v>0.158936379950964</v>
      </c>
      <c r="H11019" s="34" t="n">
        <v>-0.0822611288246749</v>
      </c>
      <c r="I11019" s="34" t="n">
        <v>-0.517572684429169</v>
      </c>
      <c r="J11019" s="35" t="n">
        <v>6.25</v>
      </c>
      <c r="K11019" s="6" t="n">
        <v>0</v>
      </c>
      <c r="L11019" s="35" t="n">
        <v>-1</v>
      </c>
      <c r="M11019" s="6" t="str">
        <f aca="false">IF(I11019&lt;=0,"Below 0%",IF(I11019&lt;=0.05,"0-5%",IF(I11019&lt;=0.1,"5-10%",IF(I11019&lt;=0.2,"10-20%",IF(I11019&lt;=0.4,"20-40%","Above 40%")))))</f>
        <v>Below 0%</v>
      </c>
      <c r="N11019" s="6" t="str">
        <f aca="false">IF(AND(H11019&gt;=Summary!$B$25,I11019&gt;=Summary!$B$26,I11019&lt;=Summary!$B$27,J11019&gt;=Summary!$B$28,J11019&lt;=Summary!$B$29,F11019*J11019&gt;1),"Yes","No")</f>
        <v>No</v>
      </c>
    </row>
    <row r="11020" customFormat="false" ht="15" hidden="false" customHeight="false" outlineLevel="0" collapsed="false">
      <c r="A11020" s="6" t="s">
        <v>157</v>
      </c>
      <c r="B11020" s="45" t="n">
        <v>45017</v>
      </c>
      <c r="C11020" s="6" t="s">
        <v>185</v>
      </c>
      <c r="D11020" s="6" t="s">
        <v>205</v>
      </c>
      <c r="E11020" s="6" t="s">
        <v>177</v>
      </c>
      <c r="F11020" s="34" t="n">
        <v>0.0461445599794388</v>
      </c>
      <c r="G11020" s="34" t="n">
        <v>0.0827793645577939</v>
      </c>
      <c r="H11020" s="34" t="n">
        <v>-0.0366348045783551</v>
      </c>
      <c r="I11020" s="34" t="n">
        <v>-0.442559625506401</v>
      </c>
      <c r="J11020" s="35" t="n">
        <v>12</v>
      </c>
      <c r="K11020" s="6" t="n">
        <v>0</v>
      </c>
      <c r="L11020" s="35" t="n">
        <v>-1</v>
      </c>
      <c r="M11020" s="6" t="str">
        <f aca="false">IF(I11020&lt;=0,"Below 0%",IF(I11020&lt;=0.05,"0-5%",IF(I11020&lt;=0.1,"5-10%",IF(I11020&lt;=0.2,"10-20%",IF(I11020&lt;=0.4,"20-40%","Above 40%")))))</f>
        <v>Below 0%</v>
      </c>
      <c r="N11020" s="6" t="str">
        <f aca="false">IF(AND(H11020&gt;=Summary!$B$25,I11020&gt;=Summary!$B$26,I11020&lt;=Summary!$B$27,J11020&gt;=Summary!$B$28,J11020&lt;=Summary!$B$29,F11020*J11020&gt;1),"Yes","No")</f>
        <v>No</v>
      </c>
    </row>
    <row r="11021" customFormat="false" ht="15" hidden="false" customHeight="false" outlineLevel="0" collapsed="false">
      <c r="A11021" s="6" t="s">
        <v>157</v>
      </c>
      <c r="B11021" s="45" t="n">
        <v>45017</v>
      </c>
      <c r="C11021" s="6" t="s">
        <v>199</v>
      </c>
      <c r="D11021" s="6" t="s">
        <v>184</v>
      </c>
      <c r="E11021" s="6" t="s">
        <v>187</v>
      </c>
      <c r="F11021" s="34" t="n">
        <v>0.317390948534012</v>
      </c>
      <c r="G11021" s="34" t="n">
        <v>0.377665750525434</v>
      </c>
      <c r="H11021" s="34" t="n">
        <v>-0.0602748019914221</v>
      </c>
      <c r="I11021" s="34" t="n">
        <v>-0.159598274155291</v>
      </c>
      <c r="J11021" s="35" t="n">
        <v>2.63</v>
      </c>
      <c r="K11021" s="6" t="n">
        <v>1</v>
      </c>
      <c r="L11021" s="35" t="n">
        <v>1.63</v>
      </c>
      <c r="M11021" s="6" t="str">
        <f aca="false">IF(I11021&lt;=0,"Below 0%",IF(I11021&lt;=0.05,"0-5%",IF(I11021&lt;=0.1,"5-10%",IF(I11021&lt;=0.2,"10-20%",IF(I11021&lt;=0.4,"20-40%","Above 40%")))))</f>
        <v>Below 0%</v>
      </c>
      <c r="N11021" s="6" t="str">
        <f aca="false">IF(AND(H11021&gt;=Summary!$B$25,I11021&gt;=Summary!$B$26,I11021&lt;=Summary!$B$27,J11021&gt;=Summary!$B$28,J11021&lt;=Summary!$B$29,F11021*J11021&gt;1),"Yes","No")</f>
        <v>No</v>
      </c>
    </row>
    <row r="11022" customFormat="false" ht="15" hidden="false" customHeight="false" outlineLevel="0" collapsed="false">
      <c r="A11022" s="6" t="s">
        <v>157</v>
      </c>
      <c r="B11022" s="45" t="n">
        <v>45017</v>
      </c>
      <c r="C11022" s="6" t="s">
        <v>199</v>
      </c>
      <c r="D11022" s="6" t="s">
        <v>184</v>
      </c>
      <c r="E11022" s="6" t="s">
        <v>174</v>
      </c>
      <c r="F11022" s="34" t="n">
        <v>0.326623767614365</v>
      </c>
      <c r="G11022" s="34" t="n">
        <v>0.282176398830083</v>
      </c>
      <c r="H11022" s="34" t="n">
        <v>0.0444473687842819</v>
      </c>
      <c r="I11022" s="34" t="n">
        <v>0.15751625213364</v>
      </c>
      <c r="J11022" s="35" t="n">
        <v>3.52</v>
      </c>
      <c r="K11022" s="6" t="n">
        <v>0</v>
      </c>
      <c r="L11022" s="35" t="n">
        <v>-1</v>
      </c>
      <c r="M11022" s="6" t="str">
        <f aca="false">IF(I11022&lt;=0,"Below 0%",IF(I11022&lt;=0.05,"0-5%",IF(I11022&lt;=0.1,"5-10%",IF(I11022&lt;=0.2,"10-20%",IF(I11022&lt;=0.4,"20-40%","Above 40%")))))</f>
        <v>10-20%</v>
      </c>
      <c r="N11022" s="6" t="str">
        <f aca="false">IF(AND(H11022&gt;=Summary!$B$25,I11022&gt;=Summary!$B$26,I11022&lt;=Summary!$B$27,J11022&gt;=Summary!$B$28,J11022&lt;=Summary!$B$29,F11022*J11022&gt;1),"Yes","No")</f>
        <v>Yes</v>
      </c>
    </row>
    <row r="11023" customFormat="false" ht="15" hidden="false" customHeight="false" outlineLevel="0" collapsed="false">
      <c r="A11023" s="6" t="s">
        <v>157</v>
      </c>
      <c r="B11023" s="45" t="n">
        <v>45017</v>
      </c>
      <c r="C11023" s="6" t="s">
        <v>199</v>
      </c>
      <c r="D11023" s="6" t="s">
        <v>184</v>
      </c>
      <c r="E11023" s="6" t="s">
        <v>177</v>
      </c>
      <c r="F11023" s="34" t="n">
        <v>0.355985283851624</v>
      </c>
      <c r="G11023" s="34" t="n">
        <v>0.340157850644483</v>
      </c>
      <c r="H11023" s="34" t="n">
        <v>0.0158274332071403</v>
      </c>
      <c r="I11023" s="34" t="n">
        <v>0.0465296719659789</v>
      </c>
      <c r="J11023" s="35" t="n">
        <v>2.92</v>
      </c>
      <c r="K11023" s="6" t="n">
        <v>0</v>
      </c>
      <c r="L11023" s="35" t="n">
        <v>-1</v>
      </c>
      <c r="M11023" s="6" t="str">
        <f aca="false">IF(I11023&lt;=0,"Below 0%",IF(I11023&lt;=0.05,"0-5%",IF(I11023&lt;=0.1,"5-10%",IF(I11023&lt;=0.2,"10-20%",IF(I11023&lt;=0.4,"20-40%","Above 40%")))))</f>
        <v>0-5%</v>
      </c>
      <c r="N11023" s="6" t="str">
        <f aca="false">IF(AND(H11023&gt;=Summary!$B$25,I11023&gt;=Summary!$B$26,I11023&lt;=Summary!$B$27,J11023&gt;=Summary!$B$28,J11023&lt;=Summary!$B$29,F11023*J11023&gt;1),"Yes","No")</f>
        <v>No</v>
      </c>
    </row>
    <row r="11024" customFormat="false" ht="15" hidden="false" customHeight="false" outlineLevel="0" collapsed="false">
      <c r="A11024" s="6" t="s">
        <v>157</v>
      </c>
      <c r="B11024" s="45" t="n">
        <v>45017</v>
      </c>
      <c r="C11024" s="6" t="s">
        <v>201</v>
      </c>
      <c r="D11024" s="6" t="s">
        <v>206</v>
      </c>
      <c r="E11024" s="6" t="s">
        <v>187</v>
      </c>
      <c r="F11024" s="34" t="n">
        <v>0.613972365856171</v>
      </c>
      <c r="G11024" s="34" t="n">
        <v>0.579761337002456</v>
      </c>
      <c r="H11024" s="34" t="n">
        <v>0.0342110288537146</v>
      </c>
      <c r="I11024" s="34" t="n">
        <v>0.0590088139209077</v>
      </c>
      <c r="J11024" s="35" t="n">
        <v>1.72</v>
      </c>
      <c r="K11024" s="6" t="n">
        <v>0</v>
      </c>
      <c r="L11024" s="35" t="n">
        <v>-1</v>
      </c>
      <c r="M11024" s="6" t="str">
        <f aca="false">IF(I11024&lt;=0,"Below 0%",IF(I11024&lt;=0.05,"0-5%",IF(I11024&lt;=0.1,"5-10%",IF(I11024&lt;=0.2,"10-20%",IF(I11024&lt;=0.4,"20-40%","Above 40%")))))</f>
        <v>5-10%</v>
      </c>
      <c r="N11024" s="6" t="str">
        <f aca="false">IF(AND(H11024&gt;=Summary!$B$25,I11024&gt;=Summary!$B$26,I11024&lt;=Summary!$B$27,J11024&gt;=Summary!$B$28,J11024&lt;=Summary!$B$29,F11024*J11024&gt;1),"Yes","No")</f>
        <v>No</v>
      </c>
    </row>
    <row r="11025" customFormat="false" ht="15" hidden="false" customHeight="false" outlineLevel="0" collapsed="false">
      <c r="A11025" s="6" t="s">
        <v>157</v>
      </c>
      <c r="B11025" s="45" t="n">
        <v>45017</v>
      </c>
      <c r="C11025" s="6" t="s">
        <v>201</v>
      </c>
      <c r="D11025" s="6" t="s">
        <v>206</v>
      </c>
      <c r="E11025" s="6" t="s">
        <v>174</v>
      </c>
      <c r="F11025" s="34" t="n">
        <v>0.18525467813015</v>
      </c>
      <c r="G11025" s="34" t="n">
        <v>0.230297805922454</v>
      </c>
      <c r="H11025" s="34" t="n">
        <v>-0.0450431277923038</v>
      </c>
      <c r="I11025" s="34" t="n">
        <v>-0.195586439097343</v>
      </c>
      <c r="J11025" s="35" t="n">
        <v>4.33</v>
      </c>
      <c r="K11025" s="6" t="n">
        <v>1</v>
      </c>
      <c r="L11025" s="35" t="n">
        <v>3.33</v>
      </c>
      <c r="M11025" s="6" t="str">
        <f aca="false">IF(I11025&lt;=0,"Below 0%",IF(I11025&lt;=0.05,"0-5%",IF(I11025&lt;=0.1,"5-10%",IF(I11025&lt;=0.2,"10-20%",IF(I11025&lt;=0.4,"20-40%","Above 40%")))))</f>
        <v>Below 0%</v>
      </c>
      <c r="N11025" s="6" t="str">
        <f aca="false">IF(AND(H11025&gt;=Summary!$B$25,I11025&gt;=Summary!$B$26,I11025&lt;=Summary!$B$27,J11025&gt;=Summary!$B$28,J11025&lt;=Summary!$B$29,F11025*J11025&gt;1),"Yes","No")</f>
        <v>No</v>
      </c>
    </row>
    <row r="11026" customFormat="false" ht="15" hidden="false" customHeight="false" outlineLevel="0" collapsed="false">
      <c r="A11026" s="6" t="s">
        <v>157</v>
      </c>
      <c r="B11026" s="45" t="n">
        <v>45017</v>
      </c>
      <c r="C11026" s="6" t="s">
        <v>201</v>
      </c>
      <c r="D11026" s="6" t="s">
        <v>206</v>
      </c>
      <c r="E11026" s="6" t="s">
        <v>177</v>
      </c>
      <c r="F11026" s="34" t="n">
        <v>0.200772970914841</v>
      </c>
      <c r="G11026" s="34" t="n">
        <v>0.18994085707509</v>
      </c>
      <c r="H11026" s="34" t="n">
        <v>0.0108321138397504</v>
      </c>
      <c r="I11026" s="34" t="n">
        <v>0.0570288773387393</v>
      </c>
      <c r="J11026" s="35" t="n">
        <v>5.25</v>
      </c>
      <c r="K11026" s="6" t="n">
        <v>0</v>
      </c>
      <c r="L11026" s="35" t="n">
        <v>-1</v>
      </c>
      <c r="M11026" s="6" t="str">
        <f aca="false">IF(I11026&lt;=0,"Below 0%",IF(I11026&lt;=0.05,"0-5%",IF(I11026&lt;=0.1,"5-10%",IF(I11026&lt;=0.2,"10-20%",IF(I11026&lt;=0.4,"20-40%","Above 40%")))))</f>
        <v>5-10%</v>
      </c>
      <c r="N11026" s="6" t="str">
        <f aca="false">IF(AND(H11026&gt;=Summary!$B$25,I11026&gt;=Summary!$B$26,I11026&lt;=Summary!$B$27,J11026&gt;=Summary!$B$28,J11026&lt;=Summary!$B$29,F11026*J11026&gt;1),"Yes","No")</f>
        <v>No</v>
      </c>
    </row>
    <row r="11027" customFormat="false" ht="15" hidden="false" customHeight="false" outlineLevel="0" collapsed="false">
      <c r="A11027" s="6" t="s">
        <v>157</v>
      </c>
      <c r="B11027" s="45" t="n">
        <v>45017</v>
      </c>
      <c r="C11027" s="6" t="s">
        <v>190</v>
      </c>
      <c r="D11027" s="6" t="s">
        <v>182</v>
      </c>
      <c r="E11027" s="6" t="s">
        <v>187</v>
      </c>
      <c r="F11027" s="34" t="n">
        <v>0.582695126533508</v>
      </c>
      <c r="G11027" s="34" t="n">
        <v>0.575503565619917</v>
      </c>
      <c r="H11027" s="34" t="n">
        <v>0.00719156091359086</v>
      </c>
      <c r="I11027" s="34" t="n">
        <v>0.0124961187787678</v>
      </c>
      <c r="J11027" s="35" t="n">
        <v>1.74</v>
      </c>
      <c r="K11027" s="6" t="n">
        <v>0</v>
      </c>
      <c r="L11027" s="35" t="n">
        <v>-1</v>
      </c>
      <c r="M11027" s="6" t="str">
        <f aca="false">IF(I11027&lt;=0,"Below 0%",IF(I11027&lt;=0.05,"0-5%",IF(I11027&lt;=0.1,"5-10%",IF(I11027&lt;=0.2,"10-20%",IF(I11027&lt;=0.4,"20-40%","Above 40%")))))</f>
        <v>0-5%</v>
      </c>
      <c r="N11027" s="6" t="str">
        <f aca="false">IF(AND(H11027&gt;=Summary!$B$25,I11027&gt;=Summary!$B$26,I11027&lt;=Summary!$B$27,J11027&gt;=Summary!$B$28,J11027&lt;=Summary!$B$29,F11027*J11027&gt;1),"Yes","No")</f>
        <v>No</v>
      </c>
    </row>
    <row r="11028" customFormat="false" ht="15" hidden="false" customHeight="false" outlineLevel="0" collapsed="false">
      <c r="A11028" s="6" t="s">
        <v>157</v>
      </c>
      <c r="B11028" s="45" t="n">
        <v>45017</v>
      </c>
      <c r="C11028" s="6" t="s">
        <v>190</v>
      </c>
      <c r="D11028" s="6" t="s">
        <v>182</v>
      </c>
      <c r="E11028" s="6" t="s">
        <v>174</v>
      </c>
      <c r="F11028" s="34" t="n">
        <v>0.243615090847015</v>
      </c>
      <c r="G11028" s="34" t="n">
        <v>0.250344051044664</v>
      </c>
      <c r="H11028" s="34" t="n">
        <v>-0.00672896019764874</v>
      </c>
      <c r="I11028" s="34" t="n">
        <v>-0.0268788500049008</v>
      </c>
      <c r="J11028" s="35" t="n">
        <v>4</v>
      </c>
      <c r="K11028" s="6" t="n">
        <v>0</v>
      </c>
      <c r="L11028" s="35" t="n">
        <v>-1</v>
      </c>
      <c r="M11028" s="6" t="str">
        <f aca="false">IF(I11028&lt;=0,"Below 0%",IF(I11028&lt;=0.05,"0-5%",IF(I11028&lt;=0.1,"5-10%",IF(I11028&lt;=0.2,"10-20%",IF(I11028&lt;=0.4,"20-40%","Above 40%")))))</f>
        <v>Below 0%</v>
      </c>
      <c r="N11028" s="6" t="str">
        <f aca="false">IF(AND(H11028&gt;=Summary!$B$25,I11028&gt;=Summary!$B$26,I11028&lt;=Summary!$B$27,J11028&gt;=Summary!$B$28,J11028&lt;=Summary!$B$29,F11028*J11028&gt;1),"Yes","No")</f>
        <v>No</v>
      </c>
    </row>
    <row r="11029" customFormat="false" ht="15" hidden="false" customHeight="false" outlineLevel="0" collapsed="false">
      <c r="A11029" s="6" t="s">
        <v>157</v>
      </c>
      <c r="B11029" s="45" t="n">
        <v>45017</v>
      </c>
      <c r="C11029" s="6" t="s">
        <v>190</v>
      </c>
      <c r="D11029" s="6" t="s">
        <v>182</v>
      </c>
      <c r="E11029" s="6" t="s">
        <v>177</v>
      </c>
      <c r="F11029" s="34" t="n">
        <v>0.173689767718315</v>
      </c>
      <c r="G11029" s="34" t="n">
        <v>0.174152383335419</v>
      </c>
      <c r="H11029" s="34" t="n">
        <v>-0.000462615617103368</v>
      </c>
      <c r="I11029" s="34" t="n">
        <v>-0.00265638407148505</v>
      </c>
      <c r="J11029" s="35" t="n">
        <v>5.75</v>
      </c>
      <c r="K11029" s="6" t="n">
        <v>1</v>
      </c>
      <c r="L11029" s="35" t="n">
        <v>4.75</v>
      </c>
      <c r="M11029" s="6" t="str">
        <f aca="false">IF(I11029&lt;=0,"Below 0%",IF(I11029&lt;=0.05,"0-5%",IF(I11029&lt;=0.1,"5-10%",IF(I11029&lt;=0.2,"10-20%",IF(I11029&lt;=0.4,"20-40%","Above 40%")))))</f>
        <v>Below 0%</v>
      </c>
      <c r="N11029" s="6" t="str">
        <f aca="false">IF(AND(H11029&gt;=Summary!$B$25,I11029&gt;=Summary!$B$26,I11029&lt;=Summary!$B$27,J11029&gt;=Summary!$B$28,J11029&lt;=Summary!$B$29,F11029*J11029&gt;1),"Yes","No")</f>
        <v>No</v>
      </c>
    </row>
    <row r="11030" customFormat="false" ht="15" hidden="false" customHeight="false" outlineLevel="0" collapsed="false">
      <c r="A11030" s="6" t="s">
        <v>157</v>
      </c>
      <c r="B11030" s="45" t="n">
        <v>45017</v>
      </c>
      <c r="C11030" s="6" t="s">
        <v>180</v>
      </c>
      <c r="D11030" s="6" t="s">
        <v>195</v>
      </c>
      <c r="E11030" s="6" t="s">
        <v>187</v>
      </c>
      <c r="F11030" s="34" t="n">
        <v>0.442370623350143</v>
      </c>
      <c r="G11030" s="34" t="n">
        <v>0.38028530565844</v>
      </c>
      <c r="H11030" s="34" t="n">
        <v>0.0620853176917035</v>
      </c>
      <c r="I11030" s="34" t="n">
        <v>0.163259838778694</v>
      </c>
      <c r="J11030" s="35" t="n">
        <v>2.62</v>
      </c>
      <c r="K11030" s="6" t="n">
        <v>1</v>
      </c>
      <c r="L11030" s="35" t="n">
        <v>1.62</v>
      </c>
      <c r="M11030" s="6" t="str">
        <f aca="false">IF(I11030&lt;=0,"Below 0%",IF(I11030&lt;=0.05,"0-5%",IF(I11030&lt;=0.1,"5-10%",IF(I11030&lt;=0.2,"10-20%",IF(I11030&lt;=0.4,"20-40%","Above 40%")))))</f>
        <v>10-20%</v>
      </c>
      <c r="N11030" s="6" t="str">
        <f aca="false">IF(AND(H11030&gt;=Summary!$B$25,I11030&gt;=Summary!$B$26,I11030&lt;=Summary!$B$27,J11030&gt;=Summary!$B$28,J11030&lt;=Summary!$B$29,F11030*J11030&gt;1),"Yes","No")</f>
        <v>Yes</v>
      </c>
    </row>
    <row r="11031" customFormat="false" ht="15" hidden="false" customHeight="false" outlineLevel="0" collapsed="false">
      <c r="A11031" s="6" t="s">
        <v>157</v>
      </c>
      <c r="B11031" s="45" t="n">
        <v>45017</v>
      </c>
      <c r="C11031" s="6" t="s">
        <v>180</v>
      </c>
      <c r="D11031" s="6" t="s">
        <v>195</v>
      </c>
      <c r="E11031" s="6" t="s">
        <v>174</v>
      </c>
      <c r="F11031" s="34" t="n">
        <v>0.284437000751495</v>
      </c>
      <c r="G11031" s="34" t="n">
        <v>0.293043382595621</v>
      </c>
      <c r="H11031" s="34" t="n">
        <v>-0.00860638184412604</v>
      </c>
      <c r="I11031" s="34" t="n">
        <v>-0.0293689684028874</v>
      </c>
      <c r="J11031" s="35" t="n">
        <v>3.4</v>
      </c>
      <c r="K11031" s="6" t="n">
        <v>0</v>
      </c>
      <c r="L11031" s="35" t="n">
        <v>-1</v>
      </c>
      <c r="M11031" s="6" t="str">
        <f aca="false">IF(I11031&lt;=0,"Below 0%",IF(I11031&lt;=0.05,"0-5%",IF(I11031&lt;=0.1,"5-10%",IF(I11031&lt;=0.2,"10-20%",IF(I11031&lt;=0.4,"20-40%","Above 40%")))))</f>
        <v>Below 0%</v>
      </c>
      <c r="N11031" s="6" t="str">
        <f aca="false">IF(AND(H11031&gt;=Summary!$B$25,I11031&gt;=Summary!$B$26,I11031&lt;=Summary!$B$27,J11031&gt;=Summary!$B$28,J11031&lt;=Summary!$B$29,F11031*J11031&gt;1),"Yes","No")</f>
        <v>No</v>
      </c>
    </row>
    <row r="11032" customFormat="false" ht="15" hidden="false" customHeight="false" outlineLevel="0" collapsed="false">
      <c r="A11032" s="6" t="s">
        <v>157</v>
      </c>
      <c r="B11032" s="45" t="n">
        <v>45017</v>
      </c>
      <c r="C11032" s="6" t="s">
        <v>180</v>
      </c>
      <c r="D11032" s="6" t="s">
        <v>195</v>
      </c>
      <c r="E11032" s="6" t="s">
        <v>177</v>
      </c>
      <c r="F11032" s="34" t="n">
        <v>0.273192346096039</v>
      </c>
      <c r="G11032" s="34" t="n">
        <v>0.326671311745939</v>
      </c>
      <c r="H11032" s="34" t="n">
        <v>-0.0534789656498999</v>
      </c>
      <c r="I11032" s="34" t="n">
        <v>-0.163708791457916</v>
      </c>
      <c r="J11032" s="35" t="n">
        <v>3.05</v>
      </c>
      <c r="K11032" s="6" t="n">
        <v>0</v>
      </c>
      <c r="L11032" s="35" t="n">
        <v>-1</v>
      </c>
      <c r="M11032" s="6" t="str">
        <f aca="false">IF(I11032&lt;=0,"Below 0%",IF(I11032&lt;=0.05,"0-5%",IF(I11032&lt;=0.1,"5-10%",IF(I11032&lt;=0.2,"10-20%",IF(I11032&lt;=0.4,"20-40%","Above 40%")))))</f>
        <v>Below 0%</v>
      </c>
      <c r="N11032" s="6" t="str">
        <f aca="false">IF(AND(H11032&gt;=Summary!$B$25,I11032&gt;=Summary!$B$26,I11032&lt;=Summary!$B$27,J11032&gt;=Summary!$B$28,J11032&lt;=Summary!$B$29,F11032*J11032&gt;1),"Yes","No")</f>
        <v>No</v>
      </c>
    </row>
    <row r="11033" customFormat="false" ht="15" hidden="false" customHeight="false" outlineLevel="0" collapsed="false">
      <c r="A11033" s="6" t="s">
        <v>157</v>
      </c>
      <c r="B11033" s="45" t="n">
        <v>45017</v>
      </c>
      <c r="C11033" s="6" t="s">
        <v>194</v>
      </c>
      <c r="D11033" s="6" t="s">
        <v>183</v>
      </c>
      <c r="E11033" s="6" t="s">
        <v>187</v>
      </c>
      <c r="F11033" s="34" t="n">
        <v>0.619240283966065</v>
      </c>
      <c r="G11033" s="34" t="n">
        <v>0.589812332439678</v>
      </c>
      <c r="H11033" s="34" t="n">
        <v>0.0294279515263861</v>
      </c>
      <c r="I11033" s="34" t="n">
        <v>0.0498937541788274</v>
      </c>
      <c r="J11033" s="35" t="n">
        <v>1.7</v>
      </c>
      <c r="K11033" s="6" t="n">
        <v>1</v>
      </c>
      <c r="L11033" s="35" t="n">
        <v>0.7</v>
      </c>
      <c r="M11033" s="6" t="str">
        <f aca="false">IF(I11033&lt;=0,"Below 0%",IF(I11033&lt;=0.05,"0-5%",IF(I11033&lt;=0.1,"5-10%",IF(I11033&lt;=0.2,"10-20%",IF(I11033&lt;=0.4,"20-40%","Above 40%")))))</f>
        <v>0-5%</v>
      </c>
      <c r="N11033" s="6" t="str">
        <f aca="false">IF(AND(H11033&gt;=Summary!$B$25,I11033&gt;=Summary!$B$26,I11033&lt;=Summary!$B$27,J11033&gt;=Summary!$B$28,J11033&lt;=Summary!$B$29,F11033*J11033&gt;1),"Yes","No")</f>
        <v>No</v>
      </c>
    </row>
    <row r="11034" customFormat="false" ht="15" hidden="false" customHeight="false" outlineLevel="0" collapsed="false">
      <c r="A11034" s="6" t="s">
        <v>157</v>
      </c>
      <c r="B11034" s="45" t="n">
        <v>45017</v>
      </c>
      <c r="C11034" s="6" t="s">
        <v>194</v>
      </c>
      <c r="D11034" s="6" t="s">
        <v>183</v>
      </c>
      <c r="E11034" s="6" t="s">
        <v>174</v>
      </c>
      <c r="F11034" s="34" t="n">
        <v>0.162444263696671</v>
      </c>
      <c r="G11034" s="34" t="n">
        <v>0.227882037533512</v>
      </c>
      <c r="H11034" s="34" t="n">
        <v>-0.0654377738368415</v>
      </c>
      <c r="I11034" s="34" t="n">
        <v>-0.287156348719316</v>
      </c>
      <c r="J11034" s="35" t="n">
        <v>4.4</v>
      </c>
      <c r="K11034" s="6" t="n">
        <v>0</v>
      </c>
      <c r="L11034" s="35" t="n">
        <v>-1</v>
      </c>
      <c r="M11034" s="6" t="str">
        <f aca="false">IF(I11034&lt;=0,"Below 0%",IF(I11034&lt;=0.05,"0-5%",IF(I11034&lt;=0.1,"5-10%",IF(I11034&lt;=0.2,"10-20%",IF(I11034&lt;=0.4,"20-40%","Above 40%")))))</f>
        <v>Below 0%</v>
      </c>
      <c r="N11034" s="6" t="str">
        <f aca="false">IF(AND(H11034&gt;=Summary!$B$25,I11034&gt;=Summary!$B$26,I11034&lt;=Summary!$B$27,J11034&gt;=Summary!$B$28,J11034&lt;=Summary!$B$29,F11034*J11034&gt;1),"Yes","No")</f>
        <v>No</v>
      </c>
    </row>
    <row r="11035" customFormat="false" ht="15" hidden="false" customHeight="false" outlineLevel="0" collapsed="false">
      <c r="A11035" s="6" t="s">
        <v>157</v>
      </c>
      <c r="B11035" s="45" t="n">
        <v>45017</v>
      </c>
      <c r="C11035" s="6" t="s">
        <v>194</v>
      </c>
      <c r="D11035" s="6" t="s">
        <v>183</v>
      </c>
      <c r="E11035" s="6" t="s">
        <v>177</v>
      </c>
      <c r="F11035" s="34" t="n">
        <v>0.21831539273262</v>
      </c>
      <c r="G11035" s="34" t="n">
        <v>0.18230563002681</v>
      </c>
      <c r="H11035" s="34" t="n">
        <v>0.0360097627058106</v>
      </c>
      <c r="I11035" s="34" t="n">
        <v>0.197524139548049</v>
      </c>
      <c r="J11035" s="35" t="n">
        <v>5.5</v>
      </c>
      <c r="K11035" s="6" t="n">
        <v>0</v>
      </c>
      <c r="L11035" s="35" t="n">
        <v>-1</v>
      </c>
      <c r="M11035" s="6" t="str">
        <f aca="false">IF(I11035&lt;=0,"Below 0%",IF(I11035&lt;=0.05,"0-5%",IF(I11035&lt;=0.1,"5-10%",IF(I11035&lt;=0.2,"10-20%",IF(I11035&lt;=0.4,"20-40%","Above 40%")))))</f>
        <v>10-20%</v>
      </c>
      <c r="N11035" s="6" t="str">
        <f aca="false">IF(AND(H11035&gt;=Summary!$B$25,I11035&gt;=Summary!$B$26,I11035&lt;=Summary!$B$27,J11035&gt;=Summary!$B$28,J11035&lt;=Summary!$B$29,F11035*J11035&gt;1),"Yes","No")</f>
        <v>No</v>
      </c>
    </row>
    <row r="11036" customFormat="false" ht="15" hidden="false" customHeight="false" outlineLevel="0" collapsed="false">
      <c r="A11036" s="6" t="s">
        <v>157</v>
      </c>
      <c r="B11036" s="45" t="n">
        <v>45017</v>
      </c>
      <c r="C11036" s="6" t="s">
        <v>207</v>
      </c>
      <c r="D11036" s="6" t="s">
        <v>203</v>
      </c>
      <c r="E11036" s="6" t="s">
        <v>187</v>
      </c>
      <c r="F11036" s="34" t="n">
        <v>0.44931435585022</v>
      </c>
      <c r="G11036" s="34" t="n">
        <v>0.320388349514563</v>
      </c>
      <c r="H11036" s="34" t="n">
        <v>0.128926006335657</v>
      </c>
      <c r="I11036" s="34" t="n">
        <v>0.402405413714322</v>
      </c>
      <c r="J11036" s="35" t="n">
        <v>3.15</v>
      </c>
      <c r="K11036" s="6" t="n">
        <v>0</v>
      </c>
      <c r="L11036" s="35" t="n">
        <v>-1</v>
      </c>
      <c r="M11036" s="6" t="str">
        <f aca="false">IF(I11036&lt;=0,"Below 0%",IF(I11036&lt;=0.05,"0-5%",IF(I11036&lt;=0.1,"5-10%",IF(I11036&lt;=0.2,"10-20%",IF(I11036&lt;=0.4,"20-40%","Above 40%")))))</f>
        <v>Above 40%</v>
      </c>
      <c r="N11036" s="6" t="str">
        <f aca="false">IF(AND(H11036&gt;=Summary!$B$25,I11036&gt;=Summary!$B$26,I11036&lt;=Summary!$B$27,J11036&gt;=Summary!$B$28,J11036&lt;=Summary!$B$29,F11036*J11036&gt;1),"Yes","No")</f>
        <v>No</v>
      </c>
    </row>
    <row r="11037" customFormat="false" ht="15" hidden="false" customHeight="false" outlineLevel="0" collapsed="false">
      <c r="A11037" s="6" t="s">
        <v>157</v>
      </c>
      <c r="B11037" s="45" t="n">
        <v>45017</v>
      </c>
      <c r="C11037" s="6" t="s">
        <v>207</v>
      </c>
      <c r="D11037" s="6" t="s">
        <v>203</v>
      </c>
      <c r="E11037" s="6" t="s">
        <v>174</v>
      </c>
      <c r="F11037" s="34" t="n">
        <v>0.289089262485504</v>
      </c>
      <c r="G11037" s="34" t="n">
        <v>0.305825242718447</v>
      </c>
      <c r="H11037" s="34" t="n">
        <v>-0.0167359802329424</v>
      </c>
      <c r="I11037" s="34" t="n">
        <v>-0.0547239988569228</v>
      </c>
      <c r="J11037" s="35" t="n">
        <v>3.3</v>
      </c>
      <c r="K11037" s="6" t="n">
        <v>1</v>
      </c>
      <c r="L11037" s="35" t="n">
        <v>2.3</v>
      </c>
      <c r="M11037" s="6" t="str">
        <f aca="false">IF(I11037&lt;=0,"Below 0%",IF(I11037&lt;=0.05,"0-5%",IF(I11037&lt;=0.1,"5-10%",IF(I11037&lt;=0.2,"10-20%",IF(I11037&lt;=0.4,"20-40%","Above 40%")))))</f>
        <v>Below 0%</v>
      </c>
      <c r="N11037" s="6" t="str">
        <f aca="false">IF(AND(H11037&gt;=Summary!$B$25,I11037&gt;=Summary!$B$26,I11037&lt;=Summary!$B$27,J11037&gt;=Summary!$B$28,J11037&lt;=Summary!$B$29,F11037*J11037&gt;1),"Yes","No")</f>
        <v>No</v>
      </c>
    </row>
    <row r="11038" customFormat="false" ht="15" hidden="false" customHeight="false" outlineLevel="0" collapsed="false">
      <c r="A11038" s="6" t="s">
        <v>157</v>
      </c>
      <c r="B11038" s="45" t="n">
        <v>45017</v>
      </c>
      <c r="C11038" s="6" t="s">
        <v>207</v>
      </c>
      <c r="D11038" s="6" t="s">
        <v>203</v>
      </c>
      <c r="E11038" s="6" t="s">
        <v>177</v>
      </c>
      <c r="F11038" s="34" t="n">
        <v>0.261596411466599</v>
      </c>
      <c r="G11038" s="34" t="n">
        <v>0.37378640776699</v>
      </c>
      <c r="H11038" s="34" t="n">
        <v>-0.112189996300392</v>
      </c>
      <c r="I11038" s="34" t="n">
        <v>-0.300144665427022</v>
      </c>
      <c r="J11038" s="35" t="n">
        <v>2.7</v>
      </c>
      <c r="K11038" s="6" t="n">
        <v>0</v>
      </c>
      <c r="L11038" s="35" t="n">
        <v>-1</v>
      </c>
      <c r="M11038" s="6" t="str">
        <f aca="false">IF(I11038&lt;=0,"Below 0%",IF(I11038&lt;=0.05,"0-5%",IF(I11038&lt;=0.1,"5-10%",IF(I11038&lt;=0.2,"10-20%",IF(I11038&lt;=0.4,"20-40%","Above 40%")))))</f>
        <v>Below 0%</v>
      </c>
      <c r="N11038" s="6" t="str">
        <f aca="false">IF(AND(H11038&gt;=Summary!$B$25,I11038&gt;=Summary!$B$26,I11038&lt;=Summary!$B$27,J11038&gt;=Summary!$B$28,J11038&lt;=Summary!$B$29,F11038*J11038&gt;1),"Yes","No")</f>
        <v>No</v>
      </c>
    </row>
    <row r="11039" customFormat="false" ht="15" hidden="false" customHeight="false" outlineLevel="0" collapsed="false">
      <c r="A11039" s="6" t="s">
        <v>157</v>
      </c>
      <c r="B11039" s="45" t="n">
        <v>45018</v>
      </c>
      <c r="C11039" s="6" t="s">
        <v>188</v>
      </c>
      <c r="D11039" s="6" t="s">
        <v>176</v>
      </c>
      <c r="E11039" s="6" t="s">
        <v>187</v>
      </c>
      <c r="F11039" s="34" t="n">
        <v>0.446761399507523</v>
      </c>
      <c r="G11039" s="34" t="n">
        <v>0.401850377821166</v>
      </c>
      <c r="H11039" s="34" t="n">
        <v>0.0449110216863568</v>
      </c>
      <c r="I11039" s="34" t="n">
        <v>0.111760556080262</v>
      </c>
      <c r="J11039" s="35" t="n">
        <v>2.49</v>
      </c>
      <c r="K11039" s="6" t="n">
        <v>1</v>
      </c>
      <c r="L11039" s="35" t="n">
        <v>1.49</v>
      </c>
      <c r="M11039" s="6" t="str">
        <f aca="false">IF(I11039&lt;=0,"Below 0%",IF(I11039&lt;=0.05,"0-5%",IF(I11039&lt;=0.1,"5-10%",IF(I11039&lt;=0.2,"10-20%",IF(I11039&lt;=0.4,"20-40%","Above 40%")))))</f>
        <v>10-20%</v>
      </c>
      <c r="N11039" s="6" t="str">
        <f aca="false">IF(AND(H11039&gt;=Summary!$B$25,I11039&gt;=Summary!$B$26,I11039&lt;=Summary!$B$27,J11039&gt;=Summary!$B$28,J11039&lt;=Summary!$B$29,F11039*J11039&gt;1),"Yes","No")</f>
        <v>Yes</v>
      </c>
    </row>
    <row r="11040" customFormat="false" ht="15" hidden="false" customHeight="false" outlineLevel="0" collapsed="false">
      <c r="A11040" s="6" t="s">
        <v>157</v>
      </c>
      <c r="B11040" s="45" t="n">
        <v>45018</v>
      </c>
      <c r="C11040" s="6" t="s">
        <v>188</v>
      </c>
      <c r="D11040" s="6" t="s">
        <v>176</v>
      </c>
      <c r="E11040" s="6" t="s">
        <v>174</v>
      </c>
      <c r="F11040" s="34" t="n">
        <v>0.250534981489182</v>
      </c>
      <c r="G11040" s="34" t="n">
        <v>0.276410895241631</v>
      </c>
      <c r="H11040" s="34" t="n">
        <v>-0.0258759137524491</v>
      </c>
      <c r="I11040" s="34" t="n">
        <v>-0.0936139428578933</v>
      </c>
      <c r="J11040" s="35" t="n">
        <v>3.62</v>
      </c>
      <c r="K11040" s="6" t="n">
        <v>0</v>
      </c>
      <c r="L11040" s="35" t="n">
        <v>-1</v>
      </c>
      <c r="M11040" s="6" t="str">
        <f aca="false">IF(I11040&lt;=0,"Below 0%",IF(I11040&lt;=0.05,"0-5%",IF(I11040&lt;=0.1,"5-10%",IF(I11040&lt;=0.2,"10-20%",IF(I11040&lt;=0.4,"20-40%","Above 40%")))))</f>
        <v>Below 0%</v>
      </c>
      <c r="N11040" s="6" t="str">
        <f aca="false">IF(AND(H11040&gt;=Summary!$B$25,I11040&gt;=Summary!$B$26,I11040&lt;=Summary!$B$27,J11040&gt;=Summary!$B$28,J11040&lt;=Summary!$B$29,F11040*J11040&gt;1),"Yes","No")</f>
        <v>No</v>
      </c>
    </row>
    <row r="11041" customFormat="false" ht="15" hidden="false" customHeight="false" outlineLevel="0" collapsed="false">
      <c r="A11041" s="6" t="s">
        <v>157</v>
      </c>
      <c r="B11041" s="45" t="n">
        <v>45018</v>
      </c>
      <c r="C11041" s="6" t="s">
        <v>188</v>
      </c>
      <c r="D11041" s="6" t="s">
        <v>176</v>
      </c>
      <c r="E11041" s="6" t="s">
        <v>177</v>
      </c>
      <c r="F11041" s="34" t="n">
        <v>0.302703648805618</v>
      </c>
      <c r="G11041" s="34" t="n">
        <v>0.321738726937204</v>
      </c>
      <c r="H11041" s="34" t="n">
        <v>-0.0190350781315852</v>
      </c>
      <c r="I11041" s="34" t="n">
        <v>-0.059163154876598</v>
      </c>
      <c r="J11041" s="35" t="n">
        <v>3.11</v>
      </c>
      <c r="K11041" s="6" t="n">
        <v>0</v>
      </c>
      <c r="L11041" s="35" t="n">
        <v>-1</v>
      </c>
      <c r="M11041" s="6" t="str">
        <f aca="false">IF(I11041&lt;=0,"Below 0%",IF(I11041&lt;=0.05,"0-5%",IF(I11041&lt;=0.1,"5-10%",IF(I11041&lt;=0.2,"10-20%",IF(I11041&lt;=0.4,"20-40%","Above 40%")))))</f>
        <v>Below 0%</v>
      </c>
      <c r="N11041" s="6" t="str">
        <f aca="false">IF(AND(H11041&gt;=Summary!$B$25,I11041&gt;=Summary!$B$26,I11041&lt;=Summary!$B$27,J11041&gt;=Summary!$B$28,J11041&lt;=Summary!$B$29,F11041*J11041&gt;1),"Yes","No")</f>
        <v>No</v>
      </c>
    </row>
    <row r="11042" customFormat="false" ht="15" hidden="false" customHeight="false" outlineLevel="0" collapsed="false">
      <c r="A11042" s="6" t="s">
        <v>157</v>
      </c>
      <c r="B11042" s="45" t="n">
        <v>45018</v>
      </c>
      <c r="C11042" s="6" t="s">
        <v>189</v>
      </c>
      <c r="D11042" s="6" t="s">
        <v>179</v>
      </c>
      <c r="E11042" s="6" t="s">
        <v>187</v>
      </c>
      <c r="F11042" s="34" t="n">
        <v>0.475704520940781</v>
      </c>
      <c r="G11042" s="34" t="n">
        <v>0.554649265905383</v>
      </c>
      <c r="H11042" s="34" t="n">
        <v>-0.0789447449646028</v>
      </c>
      <c r="I11042" s="34" t="n">
        <v>-0.142332731362652</v>
      </c>
      <c r="J11042" s="35" t="n">
        <v>1.8</v>
      </c>
      <c r="K11042" s="6" t="n">
        <v>1</v>
      </c>
      <c r="L11042" s="35" t="n">
        <v>0.8</v>
      </c>
      <c r="M11042" s="6" t="str">
        <f aca="false">IF(I11042&lt;=0,"Below 0%",IF(I11042&lt;=0.05,"0-5%",IF(I11042&lt;=0.1,"5-10%",IF(I11042&lt;=0.2,"10-20%",IF(I11042&lt;=0.4,"20-40%","Above 40%")))))</f>
        <v>Below 0%</v>
      </c>
      <c r="N11042" s="6" t="str">
        <f aca="false">IF(AND(H11042&gt;=Summary!$B$25,I11042&gt;=Summary!$B$26,I11042&lt;=Summary!$B$27,J11042&gt;=Summary!$B$28,J11042&lt;=Summary!$B$29,F11042*J11042&gt;1),"Yes","No")</f>
        <v>No</v>
      </c>
    </row>
    <row r="11043" customFormat="false" ht="15" hidden="false" customHeight="false" outlineLevel="0" collapsed="false">
      <c r="A11043" s="6" t="s">
        <v>157</v>
      </c>
      <c r="B11043" s="45" t="n">
        <v>45018</v>
      </c>
      <c r="C11043" s="6" t="s">
        <v>189</v>
      </c>
      <c r="D11043" s="6" t="s">
        <v>179</v>
      </c>
      <c r="E11043" s="6" t="s">
        <v>174</v>
      </c>
      <c r="F11043" s="34" t="n">
        <v>0.334593057632446</v>
      </c>
      <c r="G11043" s="34" t="n">
        <v>0.249592169657423</v>
      </c>
      <c r="H11043" s="34" t="n">
        <v>0.0850008879750238</v>
      </c>
      <c r="I11043" s="34" t="n">
        <v>0.340559113259409</v>
      </c>
      <c r="J11043" s="35" t="n">
        <v>4</v>
      </c>
      <c r="K11043" s="6" t="n">
        <v>0</v>
      </c>
      <c r="L11043" s="35" t="n">
        <v>-1</v>
      </c>
      <c r="M11043" s="6" t="str">
        <f aca="false">IF(I11043&lt;=0,"Below 0%",IF(I11043&lt;=0.05,"0-5%",IF(I11043&lt;=0.1,"5-10%",IF(I11043&lt;=0.2,"10-20%",IF(I11043&lt;=0.4,"20-40%","Above 40%")))))</f>
        <v>20-40%</v>
      </c>
      <c r="N11043" s="6" t="str">
        <f aca="false">IF(AND(H11043&gt;=Summary!$B$25,I11043&gt;=Summary!$B$26,I11043&lt;=Summary!$B$27,J11043&gt;=Summary!$B$28,J11043&lt;=Summary!$B$29,F11043*J11043&gt;1),"Yes","No")</f>
        <v>Yes</v>
      </c>
    </row>
    <row r="11044" customFormat="false" ht="15" hidden="false" customHeight="false" outlineLevel="0" collapsed="false">
      <c r="A11044" s="6" t="s">
        <v>157</v>
      </c>
      <c r="B11044" s="45" t="n">
        <v>45018</v>
      </c>
      <c r="C11044" s="6" t="s">
        <v>189</v>
      </c>
      <c r="D11044" s="6" t="s">
        <v>179</v>
      </c>
      <c r="E11044" s="6" t="s">
        <v>177</v>
      </c>
      <c r="F11044" s="34" t="n">
        <v>0.189702421426773</v>
      </c>
      <c r="G11044" s="34" t="n">
        <v>0.195758564437194</v>
      </c>
      <c r="H11044" s="34" t="n">
        <v>-0.00605614301042109</v>
      </c>
      <c r="I11044" s="34" t="n">
        <v>-0.0309367972115677</v>
      </c>
      <c r="J11044" s="35" t="n">
        <v>5.1</v>
      </c>
      <c r="K11044" s="6" t="n">
        <v>0</v>
      </c>
      <c r="L11044" s="35" t="n">
        <v>-1</v>
      </c>
      <c r="M11044" s="6" t="str">
        <f aca="false">IF(I11044&lt;=0,"Below 0%",IF(I11044&lt;=0.05,"0-5%",IF(I11044&lt;=0.1,"5-10%",IF(I11044&lt;=0.2,"10-20%",IF(I11044&lt;=0.4,"20-40%","Above 40%")))))</f>
        <v>Below 0%</v>
      </c>
      <c r="N11044" s="6" t="str">
        <f aca="false">IF(AND(H11044&gt;=Summary!$B$25,I11044&gt;=Summary!$B$26,I11044&lt;=Summary!$B$27,J11044&gt;=Summary!$B$28,J11044&lt;=Summary!$B$29,F11044*J11044&gt;1),"Yes","No")</f>
        <v>No</v>
      </c>
    </row>
    <row r="11045" customFormat="false" ht="15" hidden="false" customHeight="false" outlineLevel="0" collapsed="false">
      <c r="A11045" s="6" t="s">
        <v>157</v>
      </c>
      <c r="B11045" s="45" t="n">
        <v>45019</v>
      </c>
      <c r="C11045" s="6" t="s">
        <v>173</v>
      </c>
      <c r="D11045" s="6" t="s">
        <v>181</v>
      </c>
      <c r="E11045" s="6" t="s">
        <v>187</v>
      </c>
      <c r="F11045" s="34" t="n">
        <v>0.244111657142639</v>
      </c>
      <c r="G11045" s="34" t="n">
        <v>0.28004956629492</v>
      </c>
      <c r="H11045" s="34" t="n">
        <v>-0.0359379091522804</v>
      </c>
      <c r="I11045" s="34" t="n">
        <v>-0.128326958787125</v>
      </c>
      <c r="J11045" s="35" t="n">
        <v>3.55</v>
      </c>
      <c r="K11045" s="6" t="n">
        <v>0</v>
      </c>
      <c r="L11045" s="35" t="n">
        <v>-1</v>
      </c>
      <c r="M11045" s="6" t="str">
        <f aca="false">IF(I11045&lt;=0,"Below 0%",IF(I11045&lt;=0.05,"0-5%",IF(I11045&lt;=0.1,"5-10%",IF(I11045&lt;=0.2,"10-20%",IF(I11045&lt;=0.4,"20-40%","Above 40%")))))</f>
        <v>Below 0%</v>
      </c>
      <c r="N11045" s="6" t="str">
        <f aca="false">IF(AND(H11045&gt;=Summary!$B$25,I11045&gt;=Summary!$B$26,I11045&lt;=Summary!$B$27,J11045&gt;=Summary!$B$28,J11045&lt;=Summary!$B$29,F11045*J11045&gt;1),"Yes","No")</f>
        <v>No</v>
      </c>
    </row>
    <row r="11046" customFormat="false" ht="15" hidden="false" customHeight="false" outlineLevel="0" collapsed="false">
      <c r="A11046" s="6" t="s">
        <v>157</v>
      </c>
      <c r="B11046" s="45" t="n">
        <v>45019</v>
      </c>
      <c r="C11046" s="6" t="s">
        <v>173</v>
      </c>
      <c r="D11046" s="6" t="s">
        <v>181</v>
      </c>
      <c r="E11046" s="6" t="s">
        <v>174</v>
      </c>
      <c r="F11046" s="34" t="n">
        <v>0.270681500434876</v>
      </c>
      <c r="G11046" s="34" t="n">
        <v>0.28004956629492</v>
      </c>
      <c r="H11046" s="34" t="n">
        <v>-0.00936806586004402</v>
      </c>
      <c r="I11046" s="34" t="n">
        <v>-0.0334514564117501</v>
      </c>
      <c r="J11046" s="35" t="n">
        <v>3.55</v>
      </c>
      <c r="K11046" s="6" t="n">
        <v>1</v>
      </c>
      <c r="L11046" s="35" t="n">
        <v>2.55</v>
      </c>
      <c r="M11046" s="6" t="str">
        <f aca="false">IF(I11046&lt;=0,"Below 0%",IF(I11046&lt;=0.05,"0-5%",IF(I11046&lt;=0.1,"5-10%",IF(I11046&lt;=0.2,"10-20%",IF(I11046&lt;=0.4,"20-40%","Above 40%")))))</f>
        <v>Below 0%</v>
      </c>
      <c r="N11046" s="6" t="str">
        <f aca="false">IF(AND(H11046&gt;=Summary!$B$25,I11046&gt;=Summary!$B$26,I11046&lt;=Summary!$B$27,J11046&gt;=Summary!$B$28,J11046&lt;=Summary!$B$29,F11046*J11046&gt;1),"Yes","No")</f>
        <v>No</v>
      </c>
    </row>
    <row r="11047" customFormat="false" ht="15" hidden="false" customHeight="false" outlineLevel="0" collapsed="false">
      <c r="A11047" s="6" t="s">
        <v>157</v>
      </c>
      <c r="B11047" s="45" t="n">
        <v>45019</v>
      </c>
      <c r="C11047" s="6" t="s">
        <v>173</v>
      </c>
      <c r="D11047" s="6" t="s">
        <v>181</v>
      </c>
      <c r="E11047" s="6" t="s">
        <v>177</v>
      </c>
      <c r="F11047" s="34" t="n">
        <v>0.48520690202713</v>
      </c>
      <c r="G11047" s="34" t="n">
        <v>0.439900867410161</v>
      </c>
      <c r="H11047" s="34" t="n">
        <v>0.045306034616969</v>
      </c>
      <c r="I11047" s="34" t="n">
        <v>0.102991464608152</v>
      </c>
      <c r="J11047" s="35" t="n">
        <v>2.26</v>
      </c>
      <c r="K11047" s="6" t="n">
        <v>0</v>
      </c>
      <c r="L11047" s="35" t="n">
        <v>-1</v>
      </c>
      <c r="M11047" s="6" t="str">
        <f aca="false">IF(I11047&lt;=0,"Below 0%",IF(I11047&lt;=0.05,"0-5%",IF(I11047&lt;=0.1,"5-10%",IF(I11047&lt;=0.2,"10-20%",IF(I11047&lt;=0.4,"20-40%","Above 40%")))))</f>
        <v>10-20%</v>
      </c>
      <c r="N11047" s="6" t="str">
        <f aca="false">IF(AND(H11047&gt;=Summary!$B$25,I11047&gt;=Summary!$B$26,I11047&lt;=Summary!$B$27,J11047&gt;=Summary!$B$28,J11047&lt;=Summary!$B$29,F11047*J11047&gt;1),"Yes","No")</f>
        <v>Yes</v>
      </c>
    </row>
    <row r="11048" customFormat="false" ht="15" hidden="false" customHeight="false" outlineLevel="0" collapsed="false">
      <c r="A11048" s="6" t="s">
        <v>157</v>
      </c>
      <c r="B11048" s="45" t="n">
        <v>45020</v>
      </c>
      <c r="C11048" s="6" t="s">
        <v>199</v>
      </c>
      <c r="D11048" s="6" t="s">
        <v>201</v>
      </c>
      <c r="E11048" s="6" t="s">
        <v>187</v>
      </c>
      <c r="F11048" s="34" t="n">
        <v>0.313023060560226</v>
      </c>
      <c r="G11048" s="34" t="n">
        <v>0.154280238500852</v>
      </c>
      <c r="H11048" s="34" t="n">
        <v>0.158742822059375</v>
      </c>
      <c r="I11048" s="34" t="n">
        <v>1.0289251792834</v>
      </c>
      <c r="J11048" s="35" t="n">
        <v>6.5</v>
      </c>
      <c r="K11048" s="6" t="n">
        <v>0</v>
      </c>
      <c r="L11048" s="35" t="n">
        <v>-1</v>
      </c>
      <c r="M11048" s="6" t="str">
        <f aca="false">IF(I11048&lt;=0,"Below 0%",IF(I11048&lt;=0.05,"0-5%",IF(I11048&lt;=0.1,"5-10%",IF(I11048&lt;=0.2,"10-20%",IF(I11048&lt;=0.4,"20-40%","Above 40%")))))</f>
        <v>Above 40%</v>
      </c>
      <c r="N11048" s="6" t="str">
        <f aca="false">IF(AND(H11048&gt;=Summary!$B$25,I11048&gt;=Summary!$B$26,I11048&lt;=Summary!$B$27,J11048&gt;=Summary!$B$28,J11048&lt;=Summary!$B$29,F11048*J11048&gt;1),"Yes","No")</f>
        <v>No</v>
      </c>
    </row>
    <row r="11049" customFormat="false" ht="15" hidden="false" customHeight="false" outlineLevel="0" collapsed="false">
      <c r="A11049" s="6" t="s">
        <v>157</v>
      </c>
      <c r="B11049" s="45" t="n">
        <v>45020</v>
      </c>
      <c r="C11049" s="6" t="s">
        <v>199</v>
      </c>
      <c r="D11049" s="6" t="s">
        <v>201</v>
      </c>
      <c r="E11049" s="6" t="s">
        <v>174</v>
      </c>
      <c r="F11049" s="34" t="n">
        <v>0.264515727758408</v>
      </c>
      <c r="G11049" s="34" t="n">
        <v>0.222849233390119</v>
      </c>
      <c r="H11049" s="34" t="n">
        <v>0.0416664943682883</v>
      </c>
      <c r="I11049" s="34" t="n">
        <v>0.186971674680824</v>
      </c>
      <c r="J11049" s="35" t="n">
        <v>4.5</v>
      </c>
      <c r="K11049" s="6" t="n">
        <v>0</v>
      </c>
      <c r="L11049" s="35" t="n">
        <v>-1</v>
      </c>
      <c r="M11049" s="6" t="str">
        <f aca="false">IF(I11049&lt;=0,"Below 0%",IF(I11049&lt;=0.05,"0-5%",IF(I11049&lt;=0.1,"5-10%",IF(I11049&lt;=0.2,"10-20%",IF(I11049&lt;=0.4,"20-40%","Above 40%")))))</f>
        <v>10-20%</v>
      </c>
      <c r="N11049" s="6" t="str">
        <f aca="false">IF(AND(H11049&gt;=Summary!$B$25,I11049&gt;=Summary!$B$26,I11049&lt;=Summary!$B$27,J11049&gt;=Summary!$B$28,J11049&lt;=Summary!$B$29,F11049*J11049&gt;1),"Yes","No")</f>
        <v>Yes</v>
      </c>
    </row>
    <row r="11050" customFormat="false" ht="15" hidden="false" customHeight="false" outlineLevel="0" collapsed="false">
      <c r="A11050" s="6" t="s">
        <v>157</v>
      </c>
      <c r="B11050" s="45" t="n">
        <v>45020</v>
      </c>
      <c r="C11050" s="6" t="s">
        <v>199</v>
      </c>
      <c r="D11050" s="6" t="s">
        <v>201</v>
      </c>
      <c r="E11050" s="6" t="s">
        <v>177</v>
      </c>
      <c r="F11050" s="34" t="n">
        <v>0.422461211681366</v>
      </c>
      <c r="G11050" s="34" t="n">
        <v>0.622870528109029</v>
      </c>
      <c r="H11050" s="34" t="n">
        <v>-0.200409316427663</v>
      </c>
      <c r="I11050" s="34" t="n">
        <v>-0.321751162374122</v>
      </c>
      <c r="J11050" s="35" t="n">
        <v>1.61</v>
      </c>
      <c r="K11050" s="6" t="n">
        <v>1</v>
      </c>
      <c r="L11050" s="35" t="n">
        <v>0.61</v>
      </c>
      <c r="M11050" s="6" t="str">
        <f aca="false">IF(I11050&lt;=0,"Below 0%",IF(I11050&lt;=0.05,"0-5%",IF(I11050&lt;=0.1,"5-10%",IF(I11050&lt;=0.2,"10-20%",IF(I11050&lt;=0.4,"20-40%","Above 40%")))))</f>
        <v>Below 0%</v>
      </c>
      <c r="N11050" s="6" t="str">
        <f aca="false">IF(AND(H11050&gt;=Summary!$B$25,I11050&gt;=Summary!$B$26,I11050&lt;=Summary!$B$27,J11050&gt;=Summary!$B$28,J11050&lt;=Summary!$B$29,F11050*J11050&gt;1),"Yes","No")</f>
        <v>No</v>
      </c>
    </row>
    <row r="11051" customFormat="false" ht="15" hidden="false" customHeight="false" outlineLevel="0" collapsed="false">
      <c r="A11051" s="6" t="s">
        <v>157</v>
      </c>
      <c r="B11051" s="45" t="n">
        <v>45020</v>
      </c>
      <c r="C11051" s="6" t="s">
        <v>190</v>
      </c>
      <c r="D11051" s="6" t="s">
        <v>183</v>
      </c>
      <c r="E11051" s="6" t="s">
        <v>187</v>
      </c>
      <c r="F11051" s="34" t="n">
        <v>0.419489592313767</v>
      </c>
      <c r="G11051" s="34" t="n">
        <v>0.428152695397293</v>
      </c>
      <c r="H11051" s="34" t="n">
        <v>-0.00866310308352641</v>
      </c>
      <c r="I11051" s="34" t="n">
        <v>-0.0202336763884849</v>
      </c>
      <c r="J11051" s="35" t="n">
        <v>2.35</v>
      </c>
      <c r="K11051" s="6" t="n">
        <v>0</v>
      </c>
      <c r="L11051" s="35" t="n">
        <v>-1</v>
      </c>
      <c r="M11051" s="6" t="str">
        <f aca="false">IF(I11051&lt;=0,"Below 0%",IF(I11051&lt;=0.05,"0-5%",IF(I11051&lt;=0.1,"5-10%",IF(I11051&lt;=0.2,"10-20%",IF(I11051&lt;=0.4,"20-40%","Above 40%")))))</f>
        <v>Below 0%</v>
      </c>
      <c r="N11051" s="6" t="str">
        <f aca="false">IF(AND(H11051&gt;=Summary!$B$25,I11051&gt;=Summary!$B$26,I11051&lt;=Summary!$B$27,J11051&gt;=Summary!$B$28,J11051&lt;=Summary!$B$29,F11051*J11051&gt;1),"Yes","No")</f>
        <v>No</v>
      </c>
    </row>
    <row r="11052" customFormat="false" ht="15" hidden="false" customHeight="false" outlineLevel="0" collapsed="false">
      <c r="A11052" s="6" t="s">
        <v>157</v>
      </c>
      <c r="B11052" s="45" t="n">
        <v>45020</v>
      </c>
      <c r="C11052" s="6" t="s">
        <v>190</v>
      </c>
      <c r="D11052" s="6" t="s">
        <v>183</v>
      </c>
      <c r="E11052" s="6" t="s">
        <v>174</v>
      </c>
      <c r="F11052" s="34" t="n">
        <v>0.225409552454948</v>
      </c>
      <c r="G11052" s="34" t="n">
        <v>0.281049953682581</v>
      </c>
      <c r="H11052" s="34" t="n">
        <v>-0.0556404012276321</v>
      </c>
      <c r="I11052" s="34" t="n">
        <v>-0.197973351351172</v>
      </c>
      <c r="J11052" s="35" t="n">
        <v>3.58</v>
      </c>
      <c r="K11052" s="6" t="n">
        <v>1</v>
      </c>
      <c r="L11052" s="35" t="n">
        <v>2.58</v>
      </c>
      <c r="M11052" s="6" t="str">
        <f aca="false">IF(I11052&lt;=0,"Below 0%",IF(I11052&lt;=0.05,"0-5%",IF(I11052&lt;=0.1,"5-10%",IF(I11052&lt;=0.2,"10-20%",IF(I11052&lt;=0.4,"20-40%","Above 40%")))))</f>
        <v>Below 0%</v>
      </c>
      <c r="N11052" s="6" t="str">
        <f aca="false">IF(AND(H11052&gt;=Summary!$B$25,I11052&gt;=Summary!$B$26,I11052&lt;=Summary!$B$27,J11052&gt;=Summary!$B$28,J11052&lt;=Summary!$B$29,F11052*J11052&gt;1),"Yes","No")</f>
        <v>No</v>
      </c>
    </row>
    <row r="11053" customFormat="false" ht="15" hidden="false" customHeight="false" outlineLevel="0" collapsed="false">
      <c r="A11053" s="6" t="s">
        <v>157</v>
      </c>
      <c r="B11053" s="45" t="n">
        <v>45020</v>
      </c>
      <c r="C11053" s="6" t="s">
        <v>190</v>
      </c>
      <c r="D11053" s="6" t="s">
        <v>183</v>
      </c>
      <c r="E11053" s="6" t="s">
        <v>177</v>
      </c>
      <c r="F11053" s="34" t="n">
        <v>0.355100840330124</v>
      </c>
      <c r="G11053" s="34" t="n">
        <v>0.290797350920127</v>
      </c>
      <c r="H11053" s="34" t="n">
        <v>0.0643034894099972</v>
      </c>
      <c r="I11053" s="34" t="n">
        <v>0.221128181555063</v>
      </c>
      <c r="J11053" s="35" t="n">
        <v>3.46</v>
      </c>
      <c r="K11053" s="6" t="n">
        <v>0</v>
      </c>
      <c r="L11053" s="35" t="n">
        <v>-1</v>
      </c>
      <c r="M11053" s="6" t="str">
        <f aca="false">IF(I11053&lt;=0,"Below 0%",IF(I11053&lt;=0.05,"0-5%",IF(I11053&lt;=0.1,"5-10%",IF(I11053&lt;=0.2,"10-20%",IF(I11053&lt;=0.4,"20-40%","Above 40%")))))</f>
        <v>20-40%</v>
      </c>
      <c r="N11053" s="6" t="str">
        <f aca="false">IF(AND(H11053&gt;=Summary!$B$25,I11053&gt;=Summary!$B$26,I11053&lt;=Summary!$B$27,J11053&gt;=Summary!$B$28,J11053&lt;=Summary!$B$29,F11053*J11053&gt;1),"Yes","No")</f>
        <v>Yes</v>
      </c>
    </row>
    <row r="11054" customFormat="false" ht="15" hidden="false" customHeight="false" outlineLevel="0" collapsed="false">
      <c r="A11054" s="6" t="s">
        <v>157</v>
      </c>
      <c r="B11054" s="45" t="n">
        <v>45020</v>
      </c>
      <c r="C11054" s="6" t="s">
        <v>205</v>
      </c>
      <c r="D11054" s="6" t="s">
        <v>207</v>
      </c>
      <c r="E11054" s="6" t="s">
        <v>187</v>
      </c>
      <c r="F11054" s="34" t="n">
        <v>0.44768214225769</v>
      </c>
      <c r="G11054" s="34" t="n">
        <v>0.573062261753494</v>
      </c>
      <c r="H11054" s="34" t="n">
        <v>-0.125380119495804</v>
      </c>
      <c r="I11054" s="34" t="n">
        <v>-0.218789698543676</v>
      </c>
      <c r="J11054" s="35" t="n">
        <v>1.75</v>
      </c>
      <c r="K11054" s="6" t="n">
        <v>1</v>
      </c>
      <c r="L11054" s="35" t="n">
        <v>0.75</v>
      </c>
      <c r="M11054" s="6" t="str">
        <f aca="false">IF(I11054&lt;=0,"Below 0%",IF(I11054&lt;=0.05,"0-5%",IF(I11054&lt;=0.1,"5-10%",IF(I11054&lt;=0.2,"10-20%",IF(I11054&lt;=0.4,"20-40%","Above 40%")))))</f>
        <v>Below 0%</v>
      </c>
      <c r="N11054" s="6" t="str">
        <f aca="false">IF(AND(H11054&gt;=Summary!$B$25,I11054&gt;=Summary!$B$26,I11054&lt;=Summary!$B$27,J11054&gt;=Summary!$B$28,J11054&lt;=Summary!$B$29,F11054*J11054&gt;1),"Yes","No")</f>
        <v>No</v>
      </c>
    </row>
    <row r="11055" customFormat="false" ht="15" hidden="false" customHeight="false" outlineLevel="0" collapsed="false">
      <c r="A11055" s="6" t="s">
        <v>157</v>
      </c>
      <c r="B11055" s="45" t="n">
        <v>45020</v>
      </c>
      <c r="C11055" s="6" t="s">
        <v>205</v>
      </c>
      <c r="D11055" s="6" t="s">
        <v>207</v>
      </c>
      <c r="E11055" s="6" t="s">
        <v>174</v>
      </c>
      <c r="F11055" s="34" t="n">
        <v>0.258362978696823</v>
      </c>
      <c r="G11055" s="34" t="n">
        <v>0.244599745870394</v>
      </c>
      <c r="H11055" s="34" t="n">
        <v>0.0137632328264292</v>
      </c>
      <c r="I11055" s="34" t="n">
        <v>0.0562683856332455</v>
      </c>
      <c r="J11055" s="35" t="n">
        <v>4.1</v>
      </c>
      <c r="K11055" s="6" t="n">
        <v>0</v>
      </c>
      <c r="L11055" s="35" t="n">
        <v>-1</v>
      </c>
      <c r="M11055" s="6" t="str">
        <f aca="false">IF(I11055&lt;=0,"Below 0%",IF(I11055&lt;=0.05,"0-5%",IF(I11055&lt;=0.1,"5-10%",IF(I11055&lt;=0.2,"10-20%",IF(I11055&lt;=0.4,"20-40%","Above 40%")))))</f>
        <v>5-10%</v>
      </c>
      <c r="N11055" s="6" t="str">
        <f aca="false">IF(AND(H11055&gt;=Summary!$B$25,I11055&gt;=Summary!$B$26,I11055&lt;=Summary!$B$27,J11055&gt;=Summary!$B$28,J11055&lt;=Summary!$B$29,F11055*J11055&gt;1),"Yes","No")</f>
        <v>No</v>
      </c>
    </row>
    <row r="11056" customFormat="false" ht="15" hidden="false" customHeight="false" outlineLevel="0" collapsed="false">
      <c r="A11056" s="6" t="s">
        <v>157</v>
      </c>
      <c r="B11056" s="45" t="n">
        <v>45020</v>
      </c>
      <c r="C11056" s="6" t="s">
        <v>205</v>
      </c>
      <c r="D11056" s="6" t="s">
        <v>207</v>
      </c>
      <c r="E11056" s="6" t="s">
        <v>177</v>
      </c>
      <c r="F11056" s="34" t="n">
        <v>0.293954908847809</v>
      </c>
      <c r="G11056" s="34" t="n">
        <v>0.182337992376112</v>
      </c>
      <c r="H11056" s="34" t="n">
        <v>0.111616916471697</v>
      </c>
      <c r="I11056" s="34" t="n">
        <v>0.612142949569516</v>
      </c>
      <c r="J11056" s="35" t="n">
        <v>5.5</v>
      </c>
      <c r="K11056" s="6" t="n">
        <v>0</v>
      </c>
      <c r="L11056" s="35" t="n">
        <v>-1</v>
      </c>
      <c r="M11056" s="6" t="str">
        <f aca="false">IF(I11056&lt;=0,"Below 0%",IF(I11056&lt;=0.05,"0-5%",IF(I11056&lt;=0.1,"5-10%",IF(I11056&lt;=0.2,"10-20%",IF(I11056&lt;=0.4,"20-40%","Above 40%")))))</f>
        <v>Above 40%</v>
      </c>
      <c r="N11056" s="6" t="str">
        <f aca="false">IF(AND(H11056&gt;=Summary!$B$25,I11056&gt;=Summary!$B$26,I11056&lt;=Summary!$B$27,J11056&gt;=Summary!$B$28,J11056&lt;=Summary!$B$29,F11056*J11056&gt;1),"Yes","No")</f>
        <v>No</v>
      </c>
    </row>
    <row r="11057" customFormat="false" ht="15" hidden="false" customHeight="false" outlineLevel="0" collapsed="false">
      <c r="A11057" s="6" t="s">
        <v>157</v>
      </c>
      <c r="B11057" s="45" t="n">
        <v>45020</v>
      </c>
      <c r="C11057" s="6" t="s">
        <v>195</v>
      </c>
      <c r="D11057" s="6" t="s">
        <v>182</v>
      </c>
      <c r="E11057" s="6" t="s">
        <v>187</v>
      </c>
      <c r="F11057" s="34" t="n">
        <v>0.51166433095932</v>
      </c>
      <c r="G11057" s="34" t="n">
        <v>0.370731707317073</v>
      </c>
      <c r="H11057" s="34" t="n">
        <v>0.140932623642247</v>
      </c>
      <c r="I11057" s="34" t="n">
        <v>0.380147208508692</v>
      </c>
      <c r="J11057" s="35" t="n">
        <v>2.7</v>
      </c>
      <c r="K11057" s="6" t="n">
        <v>0</v>
      </c>
      <c r="L11057" s="35" t="n">
        <v>-1</v>
      </c>
      <c r="M11057" s="6" t="str">
        <f aca="false">IF(I11057&lt;=0,"Below 0%",IF(I11057&lt;=0.05,"0-5%",IF(I11057&lt;=0.1,"5-10%",IF(I11057&lt;=0.2,"10-20%",IF(I11057&lt;=0.4,"20-40%","Above 40%")))))</f>
        <v>20-40%</v>
      </c>
      <c r="N11057" s="6" t="str">
        <f aca="false">IF(AND(H11057&gt;=Summary!$B$25,I11057&gt;=Summary!$B$26,I11057&lt;=Summary!$B$27,J11057&gt;=Summary!$B$28,J11057&lt;=Summary!$B$29,F11057*J11057&gt;1),"Yes","No")</f>
        <v>Yes</v>
      </c>
    </row>
    <row r="11058" customFormat="false" ht="15" hidden="false" customHeight="false" outlineLevel="0" collapsed="false">
      <c r="A11058" s="6" t="s">
        <v>157</v>
      </c>
      <c r="B11058" s="45" t="n">
        <v>45020</v>
      </c>
      <c r="C11058" s="6" t="s">
        <v>195</v>
      </c>
      <c r="D11058" s="6" t="s">
        <v>182</v>
      </c>
      <c r="E11058" s="6" t="s">
        <v>174</v>
      </c>
      <c r="F11058" s="34" t="n">
        <v>0.195517897605896</v>
      </c>
      <c r="G11058" s="34" t="n">
        <v>0.278048780487805</v>
      </c>
      <c r="H11058" s="34" t="n">
        <v>-0.0825308828819089</v>
      </c>
      <c r="I11058" s="34" t="n">
        <v>-0.296821596329672</v>
      </c>
      <c r="J11058" s="35" t="n">
        <v>3.6</v>
      </c>
      <c r="K11058" s="6" t="n">
        <v>0</v>
      </c>
      <c r="L11058" s="35" t="n">
        <v>-1</v>
      </c>
      <c r="M11058" s="6" t="str">
        <f aca="false">IF(I11058&lt;=0,"Below 0%",IF(I11058&lt;=0.05,"0-5%",IF(I11058&lt;=0.1,"5-10%",IF(I11058&lt;=0.2,"10-20%",IF(I11058&lt;=0.4,"20-40%","Above 40%")))))</f>
        <v>Below 0%</v>
      </c>
      <c r="N11058" s="6" t="str">
        <f aca="false">IF(AND(H11058&gt;=Summary!$B$25,I11058&gt;=Summary!$B$26,I11058&lt;=Summary!$B$27,J11058&gt;=Summary!$B$28,J11058&lt;=Summary!$B$29,F11058*J11058&gt;1),"Yes","No")</f>
        <v>No</v>
      </c>
    </row>
    <row r="11059" customFormat="false" ht="15" hidden="false" customHeight="false" outlineLevel="0" collapsed="false">
      <c r="A11059" s="6" t="s">
        <v>157</v>
      </c>
      <c r="B11059" s="45" t="n">
        <v>45020</v>
      </c>
      <c r="C11059" s="6" t="s">
        <v>195</v>
      </c>
      <c r="D11059" s="6" t="s">
        <v>182</v>
      </c>
      <c r="E11059" s="6" t="s">
        <v>177</v>
      </c>
      <c r="F11059" s="34" t="n">
        <v>0.292817771434784</v>
      </c>
      <c r="G11059" s="34" t="n">
        <v>0.351219512195122</v>
      </c>
      <c r="H11059" s="34" t="n">
        <v>-0.058401740760338</v>
      </c>
      <c r="I11059" s="34" t="n">
        <v>-0.166282734109296</v>
      </c>
      <c r="J11059" s="35" t="n">
        <v>2.85</v>
      </c>
      <c r="K11059" s="6" t="n">
        <v>1</v>
      </c>
      <c r="L11059" s="35" t="n">
        <v>1.85</v>
      </c>
      <c r="M11059" s="6" t="str">
        <f aca="false">IF(I11059&lt;=0,"Below 0%",IF(I11059&lt;=0.05,"0-5%",IF(I11059&lt;=0.1,"5-10%",IF(I11059&lt;=0.2,"10-20%",IF(I11059&lt;=0.4,"20-40%","Above 40%")))))</f>
        <v>Below 0%</v>
      </c>
      <c r="N11059" s="6" t="str">
        <f aca="false">IF(AND(H11059&gt;=Summary!$B$25,I11059&gt;=Summary!$B$26,I11059&lt;=Summary!$B$27,J11059&gt;=Summary!$B$28,J11059&lt;=Summary!$B$29,F11059*J11059&gt;1),"Yes","No")</f>
        <v>No</v>
      </c>
    </row>
    <row r="11060" customFormat="false" ht="15" hidden="false" customHeight="false" outlineLevel="0" collapsed="false">
      <c r="A11060" s="6" t="s">
        <v>157</v>
      </c>
      <c r="B11060" s="45" t="n">
        <v>45021</v>
      </c>
      <c r="C11060" s="6" t="s">
        <v>176</v>
      </c>
      <c r="D11060" s="6" t="s">
        <v>206</v>
      </c>
      <c r="E11060" s="6" t="s">
        <v>187</v>
      </c>
      <c r="F11060" s="34" t="n">
        <v>0.643157362937927</v>
      </c>
      <c r="G11060" s="34" t="n">
        <v>0.58435863382364</v>
      </c>
      <c r="H11060" s="34" t="n">
        <v>0.0587987291142873</v>
      </c>
      <c r="I11060" s="34" t="n">
        <v>0.100620964097936</v>
      </c>
      <c r="J11060" s="35" t="n">
        <v>1.71</v>
      </c>
      <c r="K11060" s="6" t="n">
        <v>1</v>
      </c>
      <c r="L11060" s="35" t="n">
        <v>0.71</v>
      </c>
      <c r="M11060" s="6" t="str">
        <f aca="false">IF(I11060&lt;=0,"Below 0%",IF(I11060&lt;=0.05,"0-5%",IF(I11060&lt;=0.1,"5-10%",IF(I11060&lt;=0.2,"10-20%",IF(I11060&lt;=0.4,"20-40%","Above 40%")))))</f>
        <v>10-20%</v>
      </c>
      <c r="N11060" s="6" t="str">
        <f aca="false">IF(AND(H11060&gt;=Summary!$B$25,I11060&gt;=Summary!$B$26,I11060&lt;=Summary!$B$27,J11060&gt;=Summary!$B$28,J11060&lt;=Summary!$B$29,F11060*J11060&gt;1),"Yes","No")</f>
        <v>No</v>
      </c>
    </row>
    <row r="11061" customFormat="false" ht="15" hidden="false" customHeight="false" outlineLevel="0" collapsed="false">
      <c r="A11061" s="6" t="s">
        <v>157</v>
      </c>
      <c r="B11061" s="45" t="n">
        <v>45021</v>
      </c>
      <c r="C11061" s="6" t="s">
        <v>176</v>
      </c>
      <c r="D11061" s="6" t="s">
        <v>206</v>
      </c>
      <c r="E11061" s="6" t="s">
        <v>174</v>
      </c>
      <c r="F11061" s="34" t="n">
        <v>0.168666958808899</v>
      </c>
      <c r="G11061" s="34" t="n">
        <v>0.227103014508733</v>
      </c>
      <c r="H11061" s="34" t="n">
        <v>-0.0584360556998339</v>
      </c>
      <c r="I11061" s="34" t="n">
        <v>-0.257310788349693</v>
      </c>
      <c r="J11061" s="35" t="n">
        <v>4.4</v>
      </c>
      <c r="K11061" s="6" t="n">
        <v>0</v>
      </c>
      <c r="L11061" s="35" t="n">
        <v>-1</v>
      </c>
      <c r="M11061" s="6" t="str">
        <f aca="false">IF(I11061&lt;=0,"Below 0%",IF(I11061&lt;=0.05,"0-5%",IF(I11061&lt;=0.1,"5-10%",IF(I11061&lt;=0.2,"10-20%",IF(I11061&lt;=0.4,"20-40%","Above 40%")))))</f>
        <v>Below 0%</v>
      </c>
      <c r="N11061" s="6" t="str">
        <f aca="false">IF(AND(H11061&gt;=Summary!$B$25,I11061&gt;=Summary!$B$26,I11061&lt;=Summary!$B$27,J11061&gt;=Summary!$B$28,J11061&lt;=Summary!$B$29,F11061*J11061&gt;1),"Yes","No")</f>
        <v>No</v>
      </c>
    </row>
    <row r="11062" customFormat="false" ht="15" hidden="false" customHeight="false" outlineLevel="0" collapsed="false">
      <c r="A11062" s="6" t="s">
        <v>157</v>
      </c>
      <c r="B11062" s="45" t="n">
        <v>45021</v>
      </c>
      <c r="C11062" s="6" t="s">
        <v>176</v>
      </c>
      <c r="D11062" s="6" t="s">
        <v>206</v>
      </c>
      <c r="E11062" s="6" t="s">
        <v>177</v>
      </c>
      <c r="F11062" s="34" t="n">
        <v>0.188175678253174</v>
      </c>
      <c r="G11062" s="34" t="n">
        <v>0.188538351667627</v>
      </c>
      <c r="H11062" s="34" t="n">
        <v>-0.000362673414453424</v>
      </c>
      <c r="I11062" s="34" t="n">
        <v>-0.00192360552240734</v>
      </c>
      <c r="J11062" s="35" t="n">
        <v>5.3</v>
      </c>
      <c r="K11062" s="6" t="n">
        <v>0</v>
      </c>
      <c r="L11062" s="35" t="n">
        <v>-1</v>
      </c>
      <c r="M11062" s="6" t="str">
        <f aca="false">IF(I11062&lt;=0,"Below 0%",IF(I11062&lt;=0.05,"0-5%",IF(I11062&lt;=0.1,"5-10%",IF(I11062&lt;=0.2,"10-20%",IF(I11062&lt;=0.4,"20-40%","Above 40%")))))</f>
        <v>Below 0%</v>
      </c>
      <c r="N11062" s="6" t="str">
        <f aca="false">IF(AND(H11062&gt;=Summary!$B$25,I11062&gt;=Summary!$B$26,I11062&lt;=Summary!$B$27,J11062&gt;=Summary!$B$28,J11062&lt;=Summary!$B$29,F11062*J11062&gt;1),"Yes","No")</f>
        <v>No</v>
      </c>
    </row>
    <row r="11063" customFormat="false" ht="15" hidden="false" customHeight="false" outlineLevel="0" collapsed="false">
      <c r="A11063" s="6" t="s">
        <v>157</v>
      </c>
      <c r="B11063" s="45" t="n">
        <v>45021</v>
      </c>
      <c r="C11063" s="6" t="s">
        <v>189</v>
      </c>
      <c r="D11063" s="6" t="s">
        <v>188</v>
      </c>
      <c r="E11063" s="6" t="s">
        <v>187</v>
      </c>
      <c r="F11063" s="34" t="n">
        <v>0.232982039451599</v>
      </c>
      <c r="G11063" s="34" t="n">
        <v>0.269698664008807</v>
      </c>
      <c r="H11063" s="34" t="n">
        <v>-0.036716624557208</v>
      </c>
      <c r="I11063" s="34" t="n">
        <v>-0.136139438035959</v>
      </c>
      <c r="J11063" s="35" t="n">
        <v>3.67</v>
      </c>
      <c r="K11063" s="6" t="n">
        <v>0</v>
      </c>
      <c r="L11063" s="35" t="n">
        <v>-1</v>
      </c>
      <c r="M11063" s="6" t="str">
        <f aca="false">IF(I11063&lt;=0,"Below 0%",IF(I11063&lt;=0.05,"0-5%",IF(I11063&lt;=0.1,"5-10%",IF(I11063&lt;=0.2,"10-20%",IF(I11063&lt;=0.4,"20-40%","Above 40%")))))</f>
        <v>Below 0%</v>
      </c>
      <c r="N11063" s="6" t="str">
        <f aca="false">IF(AND(H11063&gt;=Summary!$B$25,I11063&gt;=Summary!$B$26,I11063&lt;=Summary!$B$27,J11063&gt;=Summary!$B$28,J11063&lt;=Summary!$B$29,F11063*J11063&gt;1),"Yes","No")</f>
        <v>No</v>
      </c>
    </row>
    <row r="11064" customFormat="false" ht="15" hidden="false" customHeight="false" outlineLevel="0" collapsed="false">
      <c r="A11064" s="6" t="s">
        <v>157</v>
      </c>
      <c r="B11064" s="45" t="n">
        <v>45021</v>
      </c>
      <c r="C11064" s="6" t="s">
        <v>189</v>
      </c>
      <c r="D11064" s="6" t="s">
        <v>188</v>
      </c>
      <c r="E11064" s="6" t="s">
        <v>174</v>
      </c>
      <c r="F11064" s="34" t="n">
        <v>0.202307984232903</v>
      </c>
      <c r="G11064" s="34" t="n">
        <v>0.280394928303774</v>
      </c>
      <c r="H11064" s="34" t="n">
        <v>-0.0780869440708714</v>
      </c>
      <c r="I11064" s="34" t="n">
        <v>-0.278489145803214</v>
      </c>
      <c r="J11064" s="35" t="n">
        <v>3.53</v>
      </c>
      <c r="K11064" s="6" t="n">
        <v>0</v>
      </c>
      <c r="L11064" s="35" t="n">
        <v>-1</v>
      </c>
      <c r="M11064" s="6" t="str">
        <f aca="false">IF(I11064&lt;=0,"Below 0%",IF(I11064&lt;=0.05,"0-5%",IF(I11064&lt;=0.1,"5-10%",IF(I11064&lt;=0.2,"10-20%",IF(I11064&lt;=0.4,"20-40%","Above 40%")))))</f>
        <v>Below 0%</v>
      </c>
      <c r="N11064" s="6" t="str">
        <f aca="false">IF(AND(H11064&gt;=Summary!$B$25,I11064&gt;=Summary!$B$26,I11064&lt;=Summary!$B$27,J11064&gt;=Summary!$B$28,J11064&lt;=Summary!$B$29,F11064*J11064&gt;1),"Yes","No")</f>
        <v>No</v>
      </c>
    </row>
    <row r="11065" customFormat="false" ht="15" hidden="false" customHeight="false" outlineLevel="0" collapsed="false">
      <c r="A11065" s="6" t="s">
        <v>157</v>
      </c>
      <c r="B11065" s="45" t="n">
        <v>45021</v>
      </c>
      <c r="C11065" s="6" t="s">
        <v>189</v>
      </c>
      <c r="D11065" s="6" t="s">
        <v>188</v>
      </c>
      <c r="E11065" s="6" t="s">
        <v>177</v>
      </c>
      <c r="F11065" s="34" t="n">
        <v>0.564709961414337</v>
      </c>
      <c r="G11065" s="34" t="n">
        <v>0.449906407687419</v>
      </c>
      <c r="H11065" s="34" t="n">
        <v>0.114803553726918</v>
      </c>
      <c r="I11065" s="34" t="n">
        <v>0.255172079715477</v>
      </c>
      <c r="J11065" s="35" t="n">
        <v>2.2</v>
      </c>
      <c r="K11065" s="6" t="n">
        <v>1</v>
      </c>
      <c r="L11065" s="35" t="n">
        <v>1.2</v>
      </c>
      <c r="M11065" s="6" t="str">
        <f aca="false">IF(I11065&lt;=0,"Below 0%",IF(I11065&lt;=0.05,"0-5%",IF(I11065&lt;=0.1,"5-10%",IF(I11065&lt;=0.2,"10-20%",IF(I11065&lt;=0.4,"20-40%","Above 40%")))))</f>
        <v>20-40%</v>
      </c>
      <c r="N11065" s="6" t="str">
        <f aca="false">IF(AND(H11065&gt;=Summary!$B$25,I11065&gt;=Summary!$B$26,I11065&lt;=Summary!$B$27,J11065&gt;=Summary!$B$28,J11065&lt;=Summary!$B$29,F11065*J11065&gt;1),"Yes","No")</f>
        <v>Yes</v>
      </c>
    </row>
    <row r="11066" customFormat="false" ht="15" hidden="false" customHeight="false" outlineLevel="0" collapsed="false">
      <c r="A11066" s="6" t="s">
        <v>157</v>
      </c>
      <c r="B11066" s="45" t="n">
        <v>45024</v>
      </c>
      <c r="C11066" s="6" t="s">
        <v>182</v>
      </c>
      <c r="D11066" s="6" t="s">
        <v>207</v>
      </c>
      <c r="E11066" s="6" t="s">
        <v>187</v>
      </c>
      <c r="F11066" s="34" t="n">
        <v>0.474285066127777</v>
      </c>
      <c r="G11066" s="34" t="n">
        <v>0.602874167542937</v>
      </c>
      <c r="H11066" s="34" t="n">
        <v>-0.12858910141516</v>
      </c>
      <c r="I11066" s="34" t="n">
        <v>-0.213293433917123</v>
      </c>
      <c r="J11066" s="35" t="n">
        <v>1.65</v>
      </c>
      <c r="K11066" s="6" t="n">
        <v>1</v>
      </c>
      <c r="L11066" s="35" t="n">
        <v>0.65</v>
      </c>
      <c r="M11066" s="6" t="str">
        <f aca="false">IF(I11066&lt;=0,"Below 0%",IF(I11066&lt;=0.05,"0-5%",IF(I11066&lt;=0.1,"5-10%",IF(I11066&lt;=0.2,"10-20%",IF(I11066&lt;=0.4,"20-40%","Above 40%")))))</f>
        <v>Below 0%</v>
      </c>
      <c r="N11066" s="6" t="str">
        <f aca="false">IF(AND(H11066&gt;=Summary!$B$25,I11066&gt;=Summary!$B$26,I11066&lt;=Summary!$B$27,J11066&gt;=Summary!$B$28,J11066&lt;=Summary!$B$29,F11066*J11066&gt;1),"Yes","No")</f>
        <v>No</v>
      </c>
    </row>
    <row r="11067" customFormat="false" ht="15" hidden="false" customHeight="false" outlineLevel="0" collapsed="false">
      <c r="A11067" s="6" t="s">
        <v>157</v>
      </c>
      <c r="B11067" s="45" t="n">
        <v>45024</v>
      </c>
      <c r="C11067" s="6" t="s">
        <v>182</v>
      </c>
      <c r="D11067" s="6" t="s">
        <v>207</v>
      </c>
      <c r="E11067" s="6" t="s">
        <v>174</v>
      </c>
      <c r="F11067" s="34" t="n">
        <v>0.19230155646801</v>
      </c>
      <c r="G11067" s="34" t="n">
        <v>0.231335436382755</v>
      </c>
      <c r="H11067" s="34" t="n">
        <v>-0.0390338799147451</v>
      </c>
      <c r="I11067" s="34" t="n">
        <v>-0.16873281726783</v>
      </c>
      <c r="J11067" s="35" t="n">
        <v>4.3</v>
      </c>
      <c r="K11067" s="6" t="n">
        <v>0</v>
      </c>
      <c r="L11067" s="35" t="n">
        <v>-1</v>
      </c>
      <c r="M11067" s="6" t="str">
        <f aca="false">IF(I11067&lt;=0,"Below 0%",IF(I11067&lt;=0.05,"0-5%",IF(I11067&lt;=0.1,"5-10%",IF(I11067&lt;=0.2,"10-20%",IF(I11067&lt;=0.4,"20-40%","Above 40%")))))</f>
        <v>Below 0%</v>
      </c>
      <c r="N11067" s="6" t="str">
        <f aca="false">IF(AND(H11067&gt;=Summary!$B$25,I11067&gt;=Summary!$B$26,I11067&lt;=Summary!$B$27,J11067&gt;=Summary!$B$28,J11067&lt;=Summary!$B$29,F11067*J11067&gt;1),"Yes","No")</f>
        <v>No</v>
      </c>
    </row>
    <row r="11068" customFormat="false" ht="15" hidden="false" customHeight="false" outlineLevel="0" collapsed="false">
      <c r="A11068" s="6" t="s">
        <v>157</v>
      </c>
      <c r="B11068" s="45" t="n">
        <v>45024</v>
      </c>
      <c r="C11068" s="6" t="s">
        <v>182</v>
      </c>
      <c r="D11068" s="6" t="s">
        <v>207</v>
      </c>
      <c r="E11068" s="6" t="s">
        <v>177</v>
      </c>
      <c r="F11068" s="34" t="n">
        <v>0.333413362503052</v>
      </c>
      <c r="G11068" s="34" t="n">
        <v>0.165790396074308</v>
      </c>
      <c r="H11068" s="34" t="n">
        <v>0.167622966428744</v>
      </c>
      <c r="I11068" s="34" t="n">
        <v>1.01105353746555</v>
      </c>
      <c r="J11068" s="35" t="n">
        <v>6</v>
      </c>
      <c r="K11068" s="6" t="n">
        <v>0</v>
      </c>
      <c r="L11068" s="35" t="n">
        <v>-1</v>
      </c>
      <c r="M11068" s="6" t="str">
        <f aca="false">IF(I11068&lt;=0,"Below 0%",IF(I11068&lt;=0.05,"0-5%",IF(I11068&lt;=0.1,"5-10%",IF(I11068&lt;=0.2,"10-20%",IF(I11068&lt;=0.4,"20-40%","Above 40%")))))</f>
        <v>Above 40%</v>
      </c>
      <c r="N11068" s="6" t="str">
        <f aca="false">IF(AND(H11068&gt;=Summary!$B$25,I11068&gt;=Summary!$B$26,I11068&lt;=Summary!$B$27,J11068&gt;=Summary!$B$28,J11068&lt;=Summary!$B$29,F11068*J11068&gt;1),"Yes","No")</f>
        <v>No</v>
      </c>
    </row>
    <row r="11069" customFormat="false" ht="15" hidden="false" customHeight="false" outlineLevel="0" collapsed="false">
      <c r="A11069" s="6" t="s">
        <v>157</v>
      </c>
      <c r="B11069" s="45" t="n">
        <v>45024</v>
      </c>
      <c r="C11069" s="6" t="s">
        <v>206</v>
      </c>
      <c r="D11069" s="6" t="s">
        <v>188</v>
      </c>
      <c r="E11069" s="6" t="s">
        <v>187</v>
      </c>
      <c r="F11069" s="34" t="n">
        <v>0.277376621961594</v>
      </c>
      <c r="G11069" s="34" t="n">
        <v>0.266350612499135</v>
      </c>
      <c r="H11069" s="34" t="n">
        <v>0.0110260094624587</v>
      </c>
      <c r="I11069" s="34" t="n">
        <v>0.041396598862691</v>
      </c>
      <c r="J11069" s="35" t="n">
        <v>3.7</v>
      </c>
      <c r="K11069" s="6" t="n">
        <v>0</v>
      </c>
      <c r="L11069" s="35" t="n">
        <v>-1</v>
      </c>
      <c r="M11069" s="6" t="str">
        <f aca="false">IF(I11069&lt;=0,"Below 0%",IF(I11069&lt;=0.05,"0-5%",IF(I11069&lt;=0.1,"5-10%",IF(I11069&lt;=0.2,"10-20%",IF(I11069&lt;=0.4,"20-40%","Above 40%")))))</f>
        <v>0-5%</v>
      </c>
      <c r="N11069" s="6" t="str">
        <f aca="false">IF(AND(H11069&gt;=Summary!$B$25,I11069&gt;=Summary!$B$26,I11069&lt;=Summary!$B$27,J11069&gt;=Summary!$B$28,J11069&lt;=Summary!$B$29,F11069*J11069&gt;1),"Yes","No")</f>
        <v>No</v>
      </c>
    </row>
    <row r="11070" customFormat="false" ht="15" hidden="false" customHeight="false" outlineLevel="0" collapsed="false">
      <c r="A11070" s="6" t="s">
        <v>157</v>
      </c>
      <c r="B11070" s="45" t="n">
        <v>45024</v>
      </c>
      <c r="C11070" s="6" t="s">
        <v>206</v>
      </c>
      <c r="D11070" s="6" t="s">
        <v>188</v>
      </c>
      <c r="E11070" s="6" t="s">
        <v>174</v>
      </c>
      <c r="F11070" s="34" t="n">
        <v>0.155216693878174</v>
      </c>
      <c r="G11070" s="34" t="n">
        <v>0.275278565990726</v>
      </c>
      <c r="H11070" s="34" t="n">
        <v>-0.120061872112552</v>
      </c>
      <c r="I11070" s="34" t="n">
        <v>-0.436146823420306</v>
      </c>
      <c r="J11070" s="35" t="n">
        <v>3.58</v>
      </c>
      <c r="K11070" s="6" t="n">
        <v>0</v>
      </c>
      <c r="L11070" s="35" t="n">
        <v>-1</v>
      </c>
      <c r="M11070" s="6" t="str">
        <f aca="false">IF(I11070&lt;=0,"Below 0%",IF(I11070&lt;=0.05,"0-5%",IF(I11070&lt;=0.1,"5-10%",IF(I11070&lt;=0.2,"10-20%",IF(I11070&lt;=0.4,"20-40%","Above 40%")))))</f>
        <v>Below 0%</v>
      </c>
      <c r="N11070" s="6" t="str">
        <f aca="false">IF(AND(H11070&gt;=Summary!$B$25,I11070&gt;=Summary!$B$26,I11070&lt;=Summary!$B$27,J11070&gt;=Summary!$B$28,J11070&lt;=Summary!$B$29,F11070*J11070&gt;1),"Yes","No")</f>
        <v>No</v>
      </c>
    </row>
    <row r="11071" customFormat="false" ht="15" hidden="false" customHeight="false" outlineLevel="0" collapsed="false">
      <c r="A11071" s="6" t="s">
        <v>157</v>
      </c>
      <c r="B11071" s="45" t="n">
        <v>45024</v>
      </c>
      <c r="C11071" s="6" t="s">
        <v>206</v>
      </c>
      <c r="D11071" s="6" t="s">
        <v>188</v>
      </c>
      <c r="E11071" s="6" t="s">
        <v>177</v>
      </c>
      <c r="F11071" s="34" t="n">
        <v>0.56740665435791</v>
      </c>
      <c r="G11071" s="34" t="n">
        <v>0.458370821510139</v>
      </c>
      <c r="H11071" s="34" t="n">
        <v>0.109035832847771</v>
      </c>
      <c r="I11071" s="34" t="n">
        <v>0.237876906057292</v>
      </c>
      <c r="J11071" s="35" t="n">
        <v>2.15</v>
      </c>
      <c r="K11071" s="6" t="n">
        <v>1</v>
      </c>
      <c r="L11071" s="35" t="n">
        <v>1.15</v>
      </c>
      <c r="M11071" s="6" t="str">
        <f aca="false">IF(I11071&lt;=0,"Below 0%",IF(I11071&lt;=0.05,"0-5%",IF(I11071&lt;=0.1,"5-10%",IF(I11071&lt;=0.2,"10-20%",IF(I11071&lt;=0.4,"20-40%","Above 40%")))))</f>
        <v>20-40%</v>
      </c>
      <c r="N11071" s="6" t="str">
        <f aca="false">IF(AND(H11071&gt;=Summary!$B$25,I11071&gt;=Summary!$B$26,I11071&lt;=Summary!$B$27,J11071&gt;=Summary!$B$28,J11071&lt;=Summary!$B$29,F11071*J11071&gt;1),"Yes","No")</f>
        <v>Yes</v>
      </c>
    </row>
    <row r="11072" customFormat="false" ht="15" hidden="false" customHeight="false" outlineLevel="0" collapsed="false">
      <c r="A11072" s="6" t="s">
        <v>157</v>
      </c>
      <c r="B11072" s="45" t="n">
        <v>45024</v>
      </c>
      <c r="C11072" s="6" t="s">
        <v>184</v>
      </c>
      <c r="D11072" s="6" t="s">
        <v>189</v>
      </c>
      <c r="E11072" s="6" t="s">
        <v>187</v>
      </c>
      <c r="F11072" s="34" t="n">
        <v>0.618427395820618</v>
      </c>
      <c r="G11072" s="34" t="n">
        <v>0.344963328222766</v>
      </c>
      <c r="H11072" s="34" t="n">
        <v>0.273464067597852</v>
      </c>
      <c r="I11072" s="34" t="n">
        <v>0.792733734935611</v>
      </c>
      <c r="J11072" s="35" t="n">
        <v>2.86</v>
      </c>
      <c r="K11072" s="6" t="n">
        <v>0</v>
      </c>
      <c r="L11072" s="35" t="n">
        <v>-1</v>
      </c>
      <c r="M11072" s="6" t="str">
        <f aca="false">IF(I11072&lt;=0,"Below 0%",IF(I11072&lt;=0.05,"0-5%",IF(I11072&lt;=0.1,"5-10%",IF(I11072&lt;=0.2,"10-20%",IF(I11072&lt;=0.4,"20-40%","Above 40%")))))</f>
        <v>Above 40%</v>
      </c>
      <c r="N11072" s="6" t="str">
        <f aca="false">IF(AND(H11072&gt;=Summary!$B$25,I11072&gt;=Summary!$B$26,I11072&lt;=Summary!$B$27,J11072&gt;=Summary!$B$28,J11072&lt;=Summary!$B$29,F11072*J11072&gt;1),"Yes","No")</f>
        <v>No</v>
      </c>
    </row>
    <row r="11073" customFormat="false" ht="15" hidden="false" customHeight="false" outlineLevel="0" collapsed="false">
      <c r="A11073" s="6" t="s">
        <v>157</v>
      </c>
      <c r="B11073" s="45" t="n">
        <v>45024</v>
      </c>
      <c r="C11073" s="6" t="s">
        <v>184</v>
      </c>
      <c r="D11073" s="6" t="s">
        <v>189</v>
      </c>
      <c r="E11073" s="6" t="s">
        <v>174</v>
      </c>
      <c r="F11073" s="34" t="n">
        <v>0.150606423616409</v>
      </c>
      <c r="G11073" s="34" t="n">
        <v>0.296274810425558</v>
      </c>
      <c r="H11073" s="34" t="n">
        <v>-0.145668386809149</v>
      </c>
      <c r="I11073" s="34" t="n">
        <v>-0.491666458582545</v>
      </c>
      <c r="J11073" s="35" t="n">
        <v>3.33</v>
      </c>
      <c r="K11073" s="6" t="n">
        <v>0</v>
      </c>
      <c r="L11073" s="35" t="n">
        <v>-1</v>
      </c>
      <c r="M11073" s="6" t="str">
        <f aca="false">IF(I11073&lt;=0,"Below 0%",IF(I11073&lt;=0.05,"0-5%",IF(I11073&lt;=0.1,"5-10%",IF(I11073&lt;=0.2,"10-20%",IF(I11073&lt;=0.4,"20-40%","Above 40%")))))</f>
        <v>Below 0%</v>
      </c>
      <c r="N11073" s="6" t="str">
        <f aca="false">IF(AND(H11073&gt;=Summary!$B$25,I11073&gt;=Summary!$B$26,I11073&lt;=Summary!$B$27,J11073&gt;=Summary!$B$28,J11073&lt;=Summary!$B$29,F11073*J11073&gt;1),"Yes","No")</f>
        <v>No</v>
      </c>
    </row>
    <row r="11074" customFormat="false" ht="15" hidden="false" customHeight="false" outlineLevel="0" collapsed="false">
      <c r="A11074" s="6" t="s">
        <v>157</v>
      </c>
      <c r="B11074" s="45" t="n">
        <v>45024</v>
      </c>
      <c r="C11074" s="6" t="s">
        <v>184</v>
      </c>
      <c r="D11074" s="6" t="s">
        <v>189</v>
      </c>
      <c r="E11074" s="6" t="s">
        <v>177</v>
      </c>
      <c r="F11074" s="34" t="n">
        <v>0.230966225266457</v>
      </c>
      <c r="G11074" s="34" t="n">
        <v>0.358761861351676</v>
      </c>
      <c r="H11074" s="34" t="n">
        <v>-0.12779563608522</v>
      </c>
      <c r="I11074" s="34" t="n">
        <v>-0.356212992104944</v>
      </c>
      <c r="J11074" s="35" t="n">
        <v>2.75</v>
      </c>
      <c r="K11074" s="6" t="n">
        <v>1</v>
      </c>
      <c r="L11074" s="35" t="n">
        <v>1.75</v>
      </c>
      <c r="M11074" s="6" t="str">
        <f aca="false">IF(I11074&lt;=0,"Below 0%",IF(I11074&lt;=0.05,"0-5%",IF(I11074&lt;=0.1,"5-10%",IF(I11074&lt;=0.2,"10-20%",IF(I11074&lt;=0.4,"20-40%","Above 40%")))))</f>
        <v>Below 0%</v>
      </c>
      <c r="N11074" s="6" t="str">
        <f aca="false">IF(AND(H11074&gt;=Summary!$B$25,I11074&gt;=Summary!$B$26,I11074&lt;=Summary!$B$27,J11074&gt;=Summary!$B$28,J11074&lt;=Summary!$B$29,F11074*J11074&gt;1),"Yes","No")</f>
        <v>No</v>
      </c>
    </row>
    <row r="11075" customFormat="false" ht="15" hidden="false" customHeight="false" outlineLevel="0" collapsed="false">
      <c r="A11075" s="6" t="s">
        <v>157</v>
      </c>
      <c r="B11075" s="45" t="n">
        <v>45024</v>
      </c>
      <c r="C11075" s="6" t="s">
        <v>195</v>
      </c>
      <c r="D11075" s="6" t="s">
        <v>199</v>
      </c>
      <c r="E11075" s="6" t="s">
        <v>187</v>
      </c>
      <c r="F11075" s="34" t="n">
        <v>0.618443965911865</v>
      </c>
      <c r="G11075" s="34" t="n">
        <v>0.514901424198714</v>
      </c>
      <c r="H11075" s="34" t="n">
        <v>0.103542541713151</v>
      </c>
      <c r="I11075" s="34" t="n">
        <v>0.201091969932464</v>
      </c>
      <c r="J11075" s="35" t="n">
        <v>1.92</v>
      </c>
      <c r="K11075" s="6" t="n">
        <v>0</v>
      </c>
      <c r="L11075" s="35" t="n">
        <v>-1</v>
      </c>
      <c r="M11075" s="6" t="str">
        <f aca="false">IF(I11075&lt;=0,"Below 0%",IF(I11075&lt;=0.05,"0-5%",IF(I11075&lt;=0.1,"5-10%",IF(I11075&lt;=0.2,"10-20%",IF(I11075&lt;=0.4,"20-40%","Above 40%")))))</f>
        <v>20-40%</v>
      </c>
      <c r="N11075" s="6" t="str">
        <f aca="false">IF(AND(H11075&gt;=Summary!$B$25,I11075&gt;=Summary!$B$26,I11075&lt;=Summary!$B$27,J11075&gt;=Summary!$B$28,J11075&lt;=Summary!$B$29,F11075*J11075&gt;1),"Yes","No")</f>
        <v>Yes</v>
      </c>
    </row>
    <row r="11076" customFormat="false" ht="15" hidden="false" customHeight="false" outlineLevel="0" collapsed="false">
      <c r="A11076" s="6" t="s">
        <v>157</v>
      </c>
      <c r="B11076" s="45" t="n">
        <v>45024</v>
      </c>
      <c r="C11076" s="6" t="s">
        <v>195</v>
      </c>
      <c r="D11076" s="6" t="s">
        <v>199</v>
      </c>
      <c r="E11076" s="6" t="s">
        <v>174</v>
      </c>
      <c r="F11076" s="34" t="n">
        <v>0.188358068466187</v>
      </c>
      <c r="G11076" s="34" t="n">
        <v>0.256782008951047</v>
      </c>
      <c r="H11076" s="34" t="n">
        <v>-0.0684239404848607</v>
      </c>
      <c r="I11076" s="34" t="n">
        <v>-0.266467034681955</v>
      </c>
      <c r="J11076" s="35" t="n">
        <v>3.85</v>
      </c>
      <c r="K11076" s="6" t="n">
        <v>0</v>
      </c>
      <c r="L11076" s="35" t="n">
        <v>-1</v>
      </c>
      <c r="M11076" s="6" t="str">
        <f aca="false">IF(I11076&lt;=0,"Below 0%",IF(I11076&lt;=0.05,"0-5%",IF(I11076&lt;=0.1,"5-10%",IF(I11076&lt;=0.2,"10-20%",IF(I11076&lt;=0.4,"20-40%","Above 40%")))))</f>
        <v>Below 0%</v>
      </c>
      <c r="N11076" s="6" t="str">
        <f aca="false">IF(AND(H11076&gt;=Summary!$B$25,I11076&gt;=Summary!$B$26,I11076&lt;=Summary!$B$27,J11076&gt;=Summary!$B$28,J11076&lt;=Summary!$B$29,F11076*J11076&gt;1),"Yes","No")</f>
        <v>No</v>
      </c>
    </row>
    <row r="11077" customFormat="false" ht="15" hidden="false" customHeight="false" outlineLevel="0" collapsed="false">
      <c r="A11077" s="6" t="s">
        <v>157</v>
      </c>
      <c r="B11077" s="45" t="n">
        <v>45024</v>
      </c>
      <c r="C11077" s="6" t="s">
        <v>195</v>
      </c>
      <c r="D11077" s="6" t="s">
        <v>199</v>
      </c>
      <c r="E11077" s="6" t="s">
        <v>177</v>
      </c>
      <c r="F11077" s="34" t="n">
        <v>0.193197965621948</v>
      </c>
      <c r="G11077" s="34" t="n">
        <v>0.228316566850238</v>
      </c>
      <c r="H11077" s="34" t="n">
        <v>-0.03511860122829</v>
      </c>
      <c r="I11077" s="34" t="n">
        <v>-0.15381538761191</v>
      </c>
      <c r="J11077" s="35" t="n">
        <v>4.33</v>
      </c>
      <c r="K11077" s="6" t="n">
        <v>1</v>
      </c>
      <c r="L11077" s="35" t="n">
        <v>3.33</v>
      </c>
      <c r="M11077" s="6" t="str">
        <f aca="false">IF(I11077&lt;=0,"Below 0%",IF(I11077&lt;=0.05,"0-5%",IF(I11077&lt;=0.1,"5-10%",IF(I11077&lt;=0.2,"10-20%",IF(I11077&lt;=0.4,"20-40%","Above 40%")))))</f>
        <v>Below 0%</v>
      </c>
      <c r="N11077" s="6" t="str">
        <f aca="false">IF(AND(H11077&gt;=Summary!$B$25,I11077&gt;=Summary!$B$26,I11077&lt;=Summary!$B$27,J11077&gt;=Summary!$B$28,J11077&lt;=Summary!$B$29,F11077*J11077&gt;1),"Yes","No")</f>
        <v>No</v>
      </c>
    </row>
    <row r="11078" customFormat="false" ht="15" hidden="false" customHeight="false" outlineLevel="0" collapsed="false">
      <c r="A11078" s="6" t="s">
        <v>157</v>
      </c>
      <c r="B11078" s="45" t="n">
        <v>45024</v>
      </c>
      <c r="C11078" s="6" t="s">
        <v>176</v>
      </c>
      <c r="D11078" s="6" t="s">
        <v>173</v>
      </c>
      <c r="E11078" s="6" t="s">
        <v>187</v>
      </c>
      <c r="F11078" s="34" t="n">
        <v>0.767829179763794</v>
      </c>
      <c r="G11078" s="34" t="n">
        <v>0.646180356117174</v>
      </c>
      <c r="H11078" s="34" t="n">
        <v>0.12164882364662</v>
      </c>
      <c r="I11078" s="34" t="n">
        <v>0.188258312861125</v>
      </c>
      <c r="J11078" s="35" t="n">
        <v>1.54</v>
      </c>
      <c r="K11078" s="6" t="n">
        <v>1</v>
      </c>
      <c r="L11078" s="35" t="n">
        <v>0.54</v>
      </c>
      <c r="M11078" s="6" t="str">
        <f aca="false">IF(I11078&lt;=0,"Below 0%",IF(I11078&lt;=0.05,"0-5%",IF(I11078&lt;=0.1,"5-10%",IF(I11078&lt;=0.2,"10-20%",IF(I11078&lt;=0.4,"20-40%","Above 40%")))))</f>
        <v>10-20%</v>
      </c>
      <c r="N11078" s="6" t="str">
        <f aca="false">IF(AND(H11078&gt;=Summary!$B$25,I11078&gt;=Summary!$B$26,I11078&lt;=Summary!$B$27,J11078&gt;=Summary!$B$28,J11078&lt;=Summary!$B$29,F11078*J11078&gt;1),"Yes","No")</f>
        <v>No</v>
      </c>
    </row>
    <row r="11079" customFormat="false" ht="15" hidden="false" customHeight="false" outlineLevel="0" collapsed="false">
      <c r="A11079" s="6" t="s">
        <v>157</v>
      </c>
      <c r="B11079" s="45" t="n">
        <v>45024</v>
      </c>
      <c r="C11079" s="6" t="s">
        <v>176</v>
      </c>
      <c r="D11079" s="6" t="s">
        <v>173</v>
      </c>
      <c r="E11079" s="6" t="s">
        <v>174</v>
      </c>
      <c r="F11079" s="34" t="n">
        <v>0.129158034920692</v>
      </c>
      <c r="G11079" s="34" t="n">
        <v>0.221137277426766</v>
      </c>
      <c r="H11079" s="34" t="n">
        <v>-0.0919792425060738</v>
      </c>
      <c r="I11079" s="34" t="n">
        <v>-0.415937301826167</v>
      </c>
      <c r="J11079" s="35" t="n">
        <v>4.5</v>
      </c>
      <c r="K11079" s="6" t="n">
        <v>0</v>
      </c>
      <c r="L11079" s="35" t="n">
        <v>-1</v>
      </c>
      <c r="M11079" s="6" t="str">
        <f aca="false">IF(I11079&lt;=0,"Below 0%",IF(I11079&lt;=0.05,"0-5%",IF(I11079&lt;=0.1,"5-10%",IF(I11079&lt;=0.2,"10-20%",IF(I11079&lt;=0.4,"20-40%","Above 40%")))))</f>
        <v>Below 0%</v>
      </c>
      <c r="N11079" s="6" t="str">
        <f aca="false">IF(AND(H11079&gt;=Summary!$B$25,I11079&gt;=Summary!$B$26,I11079&lt;=Summary!$B$27,J11079&gt;=Summary!$B$28,J11079&lt;=Summary!$B$29,F11079*J11079&gt;1),"Yes","No")</f>
        <v>No</v>
      </c>
    </row>
    <row r="11080" customFormat="false" ht="15" hidden="false" customHeight="false" outlineLevel="0" collapsed="false">
      <c r="A11080" s="6" t="s">
        <v>157</v>
      </c>
      <c r="B11080" s="45" t="n">
        <v>45024</v>
      </c>
      <c r="C11080" s="6" t="s">
        <v>176</v>
      </c>
      <c r="D11080" s="6" t="s">
        <v>173</v>
      </c>
      <c r="E11080" s="6" t="s">
        <v>177</v>
      </c>
      <c r="F11080" s="34" t="n">
        <v>0.103012777864933</v>
      </c>
      <c r="G11080" s="34" t="n">
        <v>0.13268236645606</v>
      </c>
      <c r="H11080" s="34" t="n">
        <v>-0.0296695885911267</v>
      </c>
      <c r="I11080" s="34" t="n">
        <v>-0.223613652541782</v>
      </c>
      <c r="J11080" s="35" t="n">
        <v>7.5</v>
      </c>
      <c r="K11080" s="6" t="n">
        <v>0</v>
      </c>
      <c r="L11080" s="35" t="n">
        <v>-1</v>
      </c>
      <c r="M11080" s="6" t="str">
        <f aca="false">IF(I11080&lt;=0,"Below 0%",IF(I11080&lt;=0.05,"0-5%",IF(I11080&lt;=0.1,"5-10%",IF(I11080&lt;=0.2,"10-20%",IF(I11080&lt;=0.4,"20-40%","Above 40%")))))</f>
        <v>Below 0%</v>
      </c>
      <c r="N11080" s="6" t="str">
        <f aca="false">IF(AND(H11080&gt;=Summary!$B$25,I11080&gt;=Summary!$B$26,I11080&lt;=Summary!$B$27,J11080&gt;=Summary!$B$28,J11080&lt;=Summary!$B$29,F11080*J11080&gt;1),"Yes","No")</f>
        <v>No</v>
      </c>
    </row>
    <row r="11081" customFormat="false" ht="15" hidden="false" customHeight="false" outlineLevel="0" collapsed="false">
      <c r="A11081" s="6" t="s">
        <v>157</v>
      </c>
      <c r="B11081" s="45" t="n">
        <v>45024</v>
      </c>
      <c r="C11081" s="6" t="s">
        <v>179</v>
      </c>
      <c r="D11081" s="6" t="s">
        <v>194</v>
      </c>
      <c r="E11081" s="6" t="s">
        <v>187</v>
      </c>
      <c r="F11081" s="34" t="n">
        <v>0.0681906044483185</v>
      </c>
      <c r="G11081" s="34" t="n">
        <v>0.0731241330576566</v>
      </c>
      <c r="H11081" s="34" t="n">
        <v>-0.0049335286093381</v>
      </c>
      <c r="I11081" s="34" t="n">
        <v>-0.0674678577788831</v>
      </c>
      <c r="J11081" s="35" t="n">
        <v>13.5</v>
      </c>
      <c r="K11081" s="6" t="n">
        <v>0</v>
      </c>
      <c r="L11081" s="35" t="n">
        <v>-1</v>
      </c>
      <c r="M11081" s="6" t="str">
        <f aca="false">IF(I11081&lt;=0,"Below 0%",IF(I11081&lt;=0.05,"0-5%",IF(I11081&lt;=0.1,"5-10%",IF(I11081&lt;=0.2,"10-20%",IF(I11081&lt;=0.4,"20-40%","Above 40%")))))</f>
        <v>Below 0%</v>
      </c>
      <c r="N11081" s="6" t="str">
        <f aca="false">IF(AND(H11081&gt;=Summary!$B$25,I11081&gt;=Summary!$B$26,I11081&lt;=Summary!$B$27,J11081&gt;=Summary!$B$28,J11081&lt;=Summary!$B$29,F11081*J11081&gt;1),"Yes","No")</f>
        <v>No</v>
      </c>
    </row>
    <row r="11082" customFormat="false" ht="15" hidden="false" customHeight="false" outlineLevel="0" collapsed="false">
      <c r="A11082" s="6" t="s">
        <v>157</v>
      </c>
      <c r="B11082" s="45" t="n">
        <v>45024</v>
      </c>
      <c r="C11082" s="6" t="s">
        <v>179</v>
      </c>
      <c r="D11082" s="6" t="s">
        <v>194</v>
      </c>
      <c r="E11082" s="6" t="s">
        <v>174</v>
      </c>
      <c r="F11082" s="34" t="n">
        <v>0.0800996571779251</v>
      </c>
      <c r="G11082" s="34" t="n">
        <v>0.149572090345207</v>
      </c>
      <c r="H11082" s="34" t="n">
        <v>-0.0694724331672815</v>
      </c>
      <c r="I11082" s="34" t="n">
        <v>-0.46447457548358</v>
      </c>
      <c r="J11082" s="35" t="n">
        <v>6.6</v>
      </c>
      <c r="K11082" s="6" t="n">
        <v>0</v>
      </c>
      <c r="L11082" s="35" t="n">
        <v>-1</v>
      </c>
      <c r="M11082" s="6" t="str">
        <f aca="false">IF(I11082&lt;=0,"Below 0%",IF(I11082&lt;=0.05,"0-5%",IF(I11082&lt;=0.1,"5-10%",IF(I11082&lt;=0.2,"10-20%",IF(I11082&lt;=0.4,"20-40%","Above 40%")))))</f>
        <v>Below 0%</v>
      </c>
      <c r="N11082" s="6" t="str">
        <f aca="false">IF(AND(H11082&gt;=Summary!$B$25,I11082&gt;=Summary!$B$26,I11082&lt;=Summary!$B$27,J11082&gt;=Summary!$B$28,J11082&lt;=Summary!$B$29,F11082*J11082&gt;1),"Yes","No")</f>
        <v>No</v>
      </c>
    </row>
    <row r="11083" customFormat="false" ht="15" hidden="false" customHeight="false" outlineLevel="0" collapsed="false">
      <c r="A11083" s="6" t="s">
        <v>157</v>
      </c>
      <c r="B11083" s="45" t="n">
        <v>45024</v>
      </c>
      <c r="C11083" s="6" t="s">
        <v>179</v>
      </c>
      <c r="D11083" s="6" t="s">
        <v>194</v>
      </c>
      <c r="E11083" s="6" t="s">
        <v>177</v>
      </c>
      <c r="F11083" s="34" t="n">
        <v>0.85170978307724</v>
      </c>
      <c r="G11083" s="34" t="n">
        <v>0.777303776597137</v>
      </c>
      <c r="H11083" s="34" t="n">
        <v>0.0744060064801032</v>
      </c>
      <c r="I11083" s="34" t="n">
        <v>0.0957232020740155</v>
      </c>
      <c r="J11083" s="35" t="n">
        <v>1.27</v>
      </c>
      <c r="K11083" s="6" t="n">
        <v>1</v>
      </c>
      <c r="L11083" s="35" t="n">
        <v>0.27</v>
      </c>
      <c r="M11083" s="6" t="str">
        <f aca="false">IF(I11083&lt;=0,"Below 0%",IF(I11083&lt;=0.05,"0-5%",IF(I11083&lt;=0.1,"5-10%",IF(I11083&lt;=0.2,"10-20%",IF(I11083&lt;=0.4,"20-40%","Above 40%")))))</f>
        <v>5-10%</v>
      </c>
      <c r="N11083" s="6" t="str">
        <f aca="false">IF(AND(H11083&gt;=Summary!$B$25,I11083&gt;=Summary!$B$26,I11083&lt;=Summary!$B$27,J11083&gt;=Summary!$B$28,J11083&lt;=Summary!$B$29,F11083*J11083&gt;1),"Yes","No")</f>
        <v>No</v>
      </c>
    </row>
    <row r="11084" customFormat="false" ht="15" hidden="false" customHeight="false" outlineLevel="0" collapsed="false">
      <c r="A11084" s="6" t="s">
        <v>157</v>
      </c>
      <c r="B11084" s="45" t="n">
        <v>45024</v>
      </c>
      <c r="C11084" s="6" t="s">
        <v>181</v>
      </c>
      <c r="D11084" s="6" t="s">
        <v>201</v>
      </c>
      <c r="E11084" s="6" t="s">
        <v>187</v>
      </c>
      <c r="F11084" s="34" t="n">
        <v>0.517770528793335</v>
      </c>
      <c r="G11084" s="34" t="n">
        <v>0.375198125940064</v>
      </c>
      <c r="H11084" s="34" t="n">
        <v>0.142572402853271</v>
      </c>
      <c r="I11084" s="34" t="n">
        <v>0.379992310718648</v>
      </c>
      <c r="J11084" s="35" t="n">
        <v>2.63</v>
      </c>
      <c r="K11084" s="6" t="n">
        <v>1</v>
      </c>
      <c r="L11084" s="35" t="n">
        <v>1.63</v>
      </c>
      <c r="M11084" s="6" t="str">
        <f aca="false">IF(I11084&lt;=0,"Below 0%",IF(I11084&lt;=0.05,"0-5%",IF(I11084&lt;=0.1,"5-10%",IF(I11084&lt;=0.2,"10-20%",IF(I11084&lt;=0.4,"20-40%","Above 40%")))))</f>
        <v>20-40%</v>
      </c>
      <c r="N11084" s="6" t="str">
        <f aca="false">IF(AND(H11084&gt;=Summary!$B$25,I11084&gt;=Summary!$B$26,I11084&lt;=Summary!$B$27,J11084&gt;=Summary!$B$28,J11084&lt;=Summary!$B$29,F11084*J11084&gt;1),"Yes","No")</f>
        <v>Yes</v>
      </c>
    </row>
    <row r="11085" customFormat="false" ht="15" hidden="false" customHeight="false" outlineLevel="0" collapsed="false">
      <c r="A11085" s="6" t="s">
        <v>157</v>
      </c>
      <c r="B11085" s="45" t="n">
        <v>45024</v>
      </c>
      <c r="C11085" s="6" t="s">
        <v>181</v>
      </c>
      <c r="D11085" s="6" t="s">
        <v>201</v>
      </c>
      <c r="E11085" s="6" t="s">
        <v>174</v>
      </c>
      <c r="F11085" s="34" t="n">
        <v>0.228148862719536</v>
      </c>
      <c r="G11085" s="34" t="n">
        <v>0.265976029979075</v>
      </c>
      <c r="H11085" s="34" t="n">
        <v>-0.0378271672595391</v>
      </c>
      <c r="I11085" s="34" t="n">
        <v>-0.142220211582657</v>
      </c>
      <c r="J11085" s="35" t="n">
        <v>3.71</v>
      </c>
      <c r="K11085" s="6" t="n">
        <v>0</v>
      </c>
      <c r="L11085" s="35" t="n">
        <v>-1</v>
      </c>
      <c r="M11085" s="6" t="str">
        <f aca="false">IF(I11085&lt;=0,"Below 0%",IF(I11085&lt;=0.05,"0-5%",IF(I11085&lt;=0.1,"5-10%",IF(I11085&lt;=0.2,"10-20%",IF(I11085&lt;=0.4,"20-40%","Above 40%")))))</f>
        <v>Below 0%</v>
      </c>
      <c r="N11085" s="6" t="str">
        <f aca="false">IF(AND(H11085&gt;=Summary!$B$25,I11085&gt;=Summary!$B$26,I11085&lt;=Summary!$B$27,J11085&gt;=Summary!$B$28,J11085&lt;=Summary!$B$29,F11085*J11085&gt;1),"Yes","No")</f>
        <v>No</v>
      </c>
    </row>
    <row r="11086" customFormat="false" ht="15" hidden="false" customHeight="false" outlineLevel="0" collapsed="false">
      <c r="A11086" s="6" t="s">
        <v>157</v>
      </c>
      <c r="B11086" s="45" t="n">
        <v>45024</v>
      </c>
      <c r="C11086" s="6" t="s">
        <v>181</v>
      </c>
      <c r="D11086" s="6" t="s">
        <v>201</v>
      </c>
      <c r="E11086" s="6" t="s">
        <v>177</v>
      </c>
      <c r="F11086" s="34" t="n">
        <v>0.254080593585968</v>
      </c>
      <c r="G11086" s="34" t="n">
        <v>0.358825844080861</v>
      </c>
      <c r="H11086" s="34" t="n">
        <v>-0.104745250494893</v>
      </c>
      <c r="I11086" s="34" t="n">
        <v>-0.291911110146483</v>
      </c>
      <c r="J11086" s="35" t="n">
        <v>2.75</v>
      </c>
      <c r="K11086" s="6" t="n">
        <v>0</v>
      </c>
      <c r="L11086" s="35" t="n">
        <v>-1</v>
      </c>
      <c r="M11086" s="6" t="str">
        <f aca="false">IF(I11086&lt;=0,"Below 0%",IF(I11086&lt;=0.05,"0-5%",IF(I11086&lt;=0.1,"5-10%",IF(I11086&lt;=0.2,"10-20%",IF(I11086&lt;=0.4,"20-40%","Above 40%")))))</f>
        <v>Below 0%</v>
      </c>
      <c r="N11086" s="6" t="str">
        <f aca="false">IF(AND(H11086&gt;=Summary!$B$25,I11086&gt;=Summary!$B$26,I11086&lt;=Summary!$B$27,J11086&gt;=Summary!$B$28,J11086&lt;=Summary!$B$29,F11086*J11086&gt;1),"Yes","No")</f>
        <v>No</v>
      </c>
    </row>
    <row r="11087" customFormat="false" ht="15" hidden="false" customHeight="false" outlineLevel="0" collapsed="false">
      <c r="A11087" s="6" t="s">
        <v>157</v>
      </c>
      <c r="B11087" s="45" t="n">
        <v>45024</v>
      </c>
      <c r="C11087" s="6" t="s">
        <v>203</v>
      </c>
      <c r="D11087" s="6" t="s">
        <v>190</v>
      </c>
      <c r="E11087" s="6" t="s">
        <v>187</v>
      </c>
      <c r="F11087" s="34" t="n">
        <v>0.316153526306152</v>
      </c>
      <c r="G11087" s="34" t="n">
        <v>0.230354465111827</v>
      </c>
      <c r="H11087" s="34" t="n">
        <v>0.0857990611943252</v>
      </c>
      <c r="I11087" s="34" t="n">
        <v>0.372465370500517</v>
      </c>
      <c r="J11087" s="35" t="n">
        <v>4.3</v>
      </c>
      <c r="K11087" s="6" t="n">
        <v>1</v>
      </c>
      <c r="L11087" s="35" t="n">
        <v>3.3</v>
      </c>
      <c r="M11087" s="6" t="str">
        <f aca="false">IF(I11087&lt;=0,"Below 0%",IF(I11087&lt;=0.05,"0-5%",IF(I11087&lt;=0.1,"5-10%",IF(I11087&lt;=0.2,"10-20%",IF(I11087&lt;=0.4,"20-40%","Above 40%")))))</f>
        <v>20-40%</v>
      </c>
      <c r="N11087" s="6" t="str">
        <f aca="false">IF(AND(H11087&gt;=Summary!$B$25,I11087&gt;=Summary!$B$26,I11087&lt;=Summary!$B$27,J11087&gt;=Summary!$B$28,J11087&lt;=Summary!$B$29,F11087*J11087&gt;1),"Yes","No")</f>
        <v>Yes</v>
      </c>
    </row>
    <row r="11088" customFormat="false" ht="15" hidden="false" customHeight="false" outlineLevel="0" collapsed="false">
      <c r="A11088" s="6" t="s">
        <v>157</v>
      </c>
      <c r="B11088" s="45" t="n">
        <v>45024</v>
      </c>
      <c r="C11088" s="6" t="s">
        <v>203</v>
      </c>
      <c r="D11088" s="6" t="s">
        <v>190</v>
      </c>
      <c r="E11088" s="6" t="s">
        <v>174</v>
      </c>
      <c r="F11088" s="34" t="n">
        <v>0.193872764706612</v>
      </c>
      <c r="G11088" s="34" t="n">
        <v>0.274383434897744</v>
      </c>
      <c r="H11088" s="34" t="n">
        <v>-0.0805106701911327</v>
      </c>
      <c r="I11088" s="34" t="n">
        <v>-0.293423946023334</v>
      </c>
      <c r="J11088" s="35" t="n">
        <v>3.61</v>
      </c>
      <c r="K11088" s="6" t="n">
        <v>0</v>
      </c>
      <c r="L11088" s="35" t="n">
        <v>-1</v>
      </c>
      <c r="M11088" s="6" t="str">
        <f aca="false">IF(I11088&lt;=0,"Below 0%",IF(I11088&lt;=0.05,"0-5%",IF(I11088&lt;=0.1,"5-10%",IF(I11088&lt;=0.2,"10-20%",IF(I11088&lt;=0.4,"20-40%","Above 40%")))))</f>
        <v>Below 0%</v>
      </c>
      <c r="N11088" s="6" t="str">
        <f aca="false">IF(AND(H11088&gt;=Summary!$B$25,I11088&gt;=Summary!$B$26,I11088&lt;=Summary!$B$27,J11088&gt;=Summary!$B$28,J11088&lt;=Summary!$B$29,F11088*J11088&gt;1),"Yes","No")</f>
        <v>No</v>
      </c>
    </row>
    <row r="11089" customFormat="false" ht="15" hidden="false" customHeight="false" outlineLevel="0" collapsed="false">
      <c r="A11089" s="6" t="s">
        <v>157</v>
      </c>
      <c r="B11089" s="45" t="n">
        <v>45024</v>
      </c>
      <c r="C11089" s="6" t="s">
        <v>203</v>
      </c>
      <c r="D11089" s="6" t="s">
        <v>190</v>
      </c>
      <c r="E11089" s="6" t="s">
        <v>177</v>
      </c>
      <c r="F11089" s="34" t="n">
        <v>0.489973664283752</v>
      </c>
      <c r="G11089" s="34" t="n">
        <v>0.495262099990429</v>
      </c>
      <c r="H11089" s="34" t="n">
        <v>-0.00528843570667603</v>
      </c>
      <c r="I11089" s="34" t="n">
        <v>-0.0106780545226017</v>
      </c>
      <c r="J11089" s="35" t="n">
        <v>2</v>
      </c>
      <c r="K11089" s="6" t="n">
        <v>0</v>
      </c>
      <c r="L11089" s="35" t="n">
        <v>-1</v>
      </c>
      <c r="M11089" s="6" t="str">
        <f aca="false">IF(I11089&lt;=0,"Below 0%",IF(I11089&lt;=0.05,"0-5%",IF(I11089&lt;=0.1,"5-10%",IF(I11089&lt;=0.2,"10-20%",IF(I11089&lt;=0.4,"20-40%","Above 40%")))))</f>
        <v>Below 0%</v>
      </c>
      <c r="N11089" s="6" t="str">
        <f aca="false">IF(AND(H11089&gt;=Summary!$B$25,I11089&gt;=Summary!$B$26,I11089&lt;=Summary!$B$27,J11089&gt;=Summary!$B$28,J11089&lt;=Summary!$B$29,F11089*J11089&gt;1),"Yes","No")</f>
        <v>No</v>
      </c>
    </row>
    <row r="11090" customFormat="false" ht="15" hidden="false" customHeight="false" outlineLevel="0" collapsed="false">
      <c r="A11090" s="6" t="s">
        <v>157</v>
      </c>
      <c r="B11090" s="45" t="n">
        <v>45025</v>
      </c>
      <c r="C11090" s="6" t="s">
        <v>205</v>
      </c>
      <c r="D11090" s="6" t="s">
        <v>180</v>
      </c>
      <c r="E11090" s="6" t="s">
        <v>187</v>
      </c>
      <c r="F11090" s="34" t="n">
        <v>0.459539920091629</v>
      </c>
      <c r="G11090" s="34" t="n">
        <v>0.456155582566418</v>
      </c>
      <c r="H11090" s="34" t="n">
        <v>0.00338433752521122</v>
      </c>
      <c r="I11090" s="34" t="n">
        <v>0.00741926144183158</v>
      </c>
      <c r="J11090" s="35" t="n">
        <v>2.16</v>
      </c>
      <c r="K11090" s="6" t="n">
        <v>0</v>
      </c>
      <c r="L11090" s="35" t="n">
        <v>-1</v>
      </c>
      <c r="M11090" s="6" t="str">
        <f aca="false">IF(I11090&lt;=0,"Below 0%",IF(I11090&lt;=0.05,"0-5%",IF(I11090&lt;=0.1,"5-10%",IF(I11090&lt;=0.2,"10-20%",IF(I11090&lt;=0.4,"20-40%","Above 40%")))))</f>
        <v>0-5%</v>
      </c>
      <c r="N11090" s="6" t="str">
        <f aca="false">IF(AND(H11090&gt;=Summary!$B$25,I11090&gt;=Summary!$B$26,I11090&lt;=Summary!$B$27,J11090&gt;=Summary!$B$28,J11090&lt;=Summary!$B$29,F11090*J11090&gt;1),"Yes","No")</f>
        <v>No</v>
      </c>
    </row>
    <row r="11091" customFormat="false" ht="15" hidden="false" customHeight="false" outlineLevel="0" collapsed="false">
      <c r="A11091" s="6" t="s">
        <v>157</v>
      </c>
      <c r="B11091" s="45" t="n">
        <v>45025</v>
      </c>
      <c r="C11091" s="6" t="s">
        <v>205</v>
      </c>
      <c r="D11091" s="6" t="s">
        <v>180</v>
      </c>
      <c r="E11091" s="6" t="s">
        <v>174</v>
      </c>
      <c r="F11091" s="34" t="n">
        <v>0.220962524414063</v>
      </c>
      <c r="G11091" s="34" t="n">
        <v>0.277548185448863</v>
      </c>
      <c r="H11091" s="34" t="n">
        <v>-0.0565856610348002</v>
      </c>
      <c r="I11091" s="34" t="n">
        <v>-0.203876890577712</v>
      </c>
      <c r="J11091" s="35" t="n">
        <v>3.55</v>
      </c>
      <c r="K11091" s="6" t="n">
        <v>0</v>
      </c>
      <c r="L11091" s="35" t="n">
        <v>-1</v>
      </c>
      <c r="M11091" s="6" t="str">
        <f aca="false">IF(I11091&lt;=0,"Below 0%",IF(I11091&lt;=0.05,"0-5%",IF(I11091&lt;=0.1,"5-10%",IF(I11091&lt;=0.2,"10-20%",IF(I11091&lt;=0.4,"20-40%","Above 40%")))))</f>
        <v>Below 0%</v>
      </c>
      <c r="N11091" s="6" t="str">
        <f aca="false">IF(AND(H11091&gt;=Summary!$B$25,I11091&gt;=Summary!$B$26,I11091&lt;=Summary!$B$27,J11091&gt;=Summary!$B$28,J11091&lt;=Summary!$B$29,F11091*J11091&gt;1),"Yes","No")</f>
        <v>No</v>
      </c>
    </row>
    <row r="11092" customFormat="false" ht="15" hidden="false" customHeight="false" outlineLevel="0" collapsed="false">
      <c r="A11092" s="6" t="s">
        <v>157</v>
      </c>
      <c r="B11092" s="45" t="n">
        <v>45025</v>
      </c>
      <c r="C11092" s="6" t="s">
        <v>205</v>
      </c>
      <c r="D11092" s="6" t="s">
        <v>180</v>
      </c>
      <c r="E11092" s="6" t="s">
        <v>177</v>
      </c>
      <c r="F11092" s="34" t="n">
        <v>0.319497555494309</v>
      </c>
      <c r="G11092" s="34" t="n">
        <v>0.26629623198472</v>
      </c>
      <c r="H11092" s="34" t="n">
        <v>0.0532013235095889</v>
      </c>
      <c r="I11092" s="34" t="n">
        <v>0.199782487018598</v>
      </c>
      <c r="J11092" s="35" t="n">
        <v>3.7</v>
      </c>
      <c r="K11092" s="6" t="n">
        <v>1</v>
      </c>
      <c r="L11092" s="35" t="n">
        <v>2.7</v>
      </c>
      <c r="M11092" s="6" t="str">
        <f aca="false">IF(I11092&lt;=0,"Below 0%",IF(I11092&lt;=0.05,"0-5%",IF(I11092&lt;=0.1,"5-10%",IF(I11092&lt;=0.2,"10-20%",IF(I11092&lt;=0.4,"20-40%","Above 40%")))))</f>
        <v>10-20%</v>
      </c>
      <c r="N11092" s="6" t="str">
        <f aca="false">IF(AND(H11092&gt;=Summary!$B$25,I11092&gt;=Summary!$B$26,I11092&lt;=Summary!$B$27,J11092&gt;=Summary!$B$28,J11092&lt;=Summary!$B$29,F11092*J11092&gt;1),"Yes","No")</f>
        <v>Yes</v>
      </c>
    </row>
    <row r="11093" customFormat="false" ht="15" hidden="false" customHeight="false" outlineLevel="0" collapsed="false">
      <c r="A11093" s="6" t="s">
        <v>157</v>
      </c>
      <c r="B11093" s="45" t="n">
        <v>45025</v>
      </c>
      <c r="C11093" s="6" t="s">
        <v>183</v>
      </c>
      <c r="D11093" s="6" t="s">
        <v>185</v>
      </c>
      <c r="E11093" s="6" t="s">
        <v>187</v>
      </c>
      <c r="F11093" s="34" t="n">
        <v>0.507612943649292</v>
      </c>
      <c r="G11093" s="34" t="n">
        <v>0.340100276988885</v>
      </c>
      <c r="H11093" s="34" t="n">
        <v>0.167512666660407</v>
      </c>
      <c r="I11093" s="34" t="n">
        <v>0.492539048022831</v>
      </c>
      <c r="J11093" s="35" t="n">
        <v>2.95</v>
      </c>
      <c r="K11093" s="6" t="n">
        <v>0</v>
      </c>
      <c r="L11093" s="35" t="n">
        <v>-1</v>
      </c>
      <c r="M11093" s="6" t="str">
        <f aca="false">IF(I11093&lt;=0,"Below 0%",IF(I11093&lt;=0.05,"0-5%",IF(I11093&lt;=0.1,"5-10%",IF(I11093&lt;=0.2,"10-20%",IF(I11093&lt;=0.4,"20-40%","Above 40%")))))</f>
        <v>Above 40%</v>
      </c>
      <c r="N11093" s="6" t="str">
        <f aca="false">IF(AND(H11093&gt;=Summary!$B$25,I11093&gt;=Summary!$B$26,I11093&lt;=Summary!$B$27,J11093&gt;=Summary!$B$28,J11093&lt;=Summary!$B$29,F11093*J11093&gt;1),"Yes","No")</f>
        <v>No</v>
      </c>
    </row>
    <row r="11094" customFormat="false" ht="15" hidden="false" customHeight="false" outlineLevel="0" collapsed="false">
      <c r="A11094" s="6" t="s">
        <v>157</v>
      </c>
      <c r="B11094" s="45" t="n">
        <v>45025</v>
      </c>
      <c r="C11094" s="6" t="s">
        <v>183</v>
      </c>
      <c r="D11094" s="6" t="s">
        <v>185</v>
      </c>
      <c r="E11094" s="6" t="s">
        <v>174</v>
      </c>
      <c r="F11094" s="34" t="n">
        <v>0.227912649512291</v>
      </c>
      <c r="G11094" s="34" t="n">
        <v>0.25858139616423</v>
      </c>
      <c r="H11094" s="34" t="n">
        <v>-0.0306687466519389</v>
      </c>
      <c r="I11094" s="34" t="n">
        <v>-0.118603840442027</v>
      </c>
      <c r="J11094" s="35" t="n">
        <v>3.88</v>
      </c>
      <c r="K11094" s="6" t="n">
        <v>1</v>
      </c>
      <c r="L11094" s="35" t="n">
        <v>2.88</v>
      </c>
      <c r="M11094" s="6" t="str">
        <f aca="false">IF(I11094&lt;=0,"Below 0%",IF(I11094&lt;=0.05,"0-5%",IF(I11094&lt;=0.1,"5-10%",IF(I11094&lt;=0.2,"10-20%",IF(I11094&lt;=0.4,"20-40%","Above 40%")))))</f>
        <v>Below 0%</v>
      </c>
      <c r="N11094" s="6" t="str">
        <f aca="false">IF(AND(H11094&gt;=Summary!$B$25,I11094&gt;=Summary!$B$26,I11094&lt;=Summary!$B$27,J11094&gt;=Summary!$B$28,J11094&lt;=Summary!$B$29,F11094*J11094&gt;1),"Yes","No")</f>
        <v>No</v>
      </c>
    </row>
    <row r="11095" customFormat="false" ht="15" hidden="false" customHeight="false" outlineLevel="0" collapsed="false">
      <c r="A11095" s="6" t="s">
        <v>157</v>
      </c>
      <c r="B11095" s="45" t="n">
        <v>45025</v>
      </c>
      <c r="C11095" s="6" t="s">
        <v>183</v>
      </c>
      <c r="D11095" s="6" t="s">
        <v>185</v>
      </c>
      <c r="E11095" s="6" t="s">
        <v>177</v>
      </c>
      <c r="F11095" s="34" t="n">
        <v>0.264474421739578</v>
      </c>
      <c r="G11095" s="34" t="n">
        <v>0.401318326846885</v>
      </c>
      <c r="H11095" s="34" t="n">
        <v>-0.136843905107307</v>
      </c>
      <c r="I11095" s="34" t="n">
        <v>-0.340985935485365</v>
      </c>
      <c r="J11095" s="35" t="n">
        <v>2.5</v>
      </c>
      <c r="K11095" s="6" t="n">
        <v>0</v>
      </c>
      <c r="L11095" s="35" t="n">
        <v>-1</v>
      </c>
      <c r="M11095" s="6" t="str">
        <f aca="false">IF(I11095&lt;=0,"Below 0%",IF(I11095&lt;=0.05,"0-5%",IF(I11095&lt;=0.1,"5-10%",IF(I11095&lt;=0.2,"10-20%",IF(I11095&lt;=0.4,"20-40%","Above 40%")))))</f>
        <v>Below 0%</v>
      </c>
      <c r="N11095" s="6" t="str">
        <f aca="false">IF(AND(H11095&gt;=Summary!$B$25,I11095&gt;=Summary!$B$26,I11095&lt;=Summary!$B$27,J11095&gt;=Summary!$B$28,J11095&lt;=Summary!$B$29,F11095*J11095&gt;1),"Yes","No")</f>
        <v>No</v>
      </c>
    </row>
    <row r="11096" customFormat="false" ht="15" hidden="false" customHeight="false" outlineLevel="0" collapsed="false">
      <c r="A11096" s="6" t="s">
        <v>157</v>
      </c>
      <c r="B11096" s="45" t="n">
        <v>45031</v>
      </c>
      <c r="C11096" s="6" t="s">
        <v>182</v>
      </c>
      <c r="D11096" s="6" t="s">
        <v>188</v>
      </c>
      <c r="E11096" s="6" t="s">
        <v>187</v>
      </c>
      <c r="F11096" s="34" t="n">
        <v>0.258735924959183</v>
      </c>
      <c r="G11096" s="34" t="n">
        <v>0.26297965351611</v>
      </c>
      <c r="H11096" s="34" t="n">
        <v>-0.00424372855692706</v>
      </c>
      <c r="I11096" s="34" t="n">
        <v>-0.0161370984415991</v>
      </c>
      <c r="J11096" s="35" t="n">
        <v>3.8</v>
      </c>
      <c r="K11096" s="6" t="n">
        <v>1</v>
      </c>
      <c r="L11096" s="35" t="n">
        <v>2.8</v>
      </c>
      <c r="M11096" s="6" t="str">
        <f aca="false">IF(I11096&lt;=0,"Below 0%",IF(I11096&lt;=0.05,"0-5%",IF(I11096&lt;=0.1,"5-10%",IF(I11096&lt;=0.2,"10-20%",IF(I11096&lt;=0.4,"20-40%","Above 40%")))))</f>
        <v>Below 0%</v>
      </c>
      <c r="N11096" s="6" t="str">
        <f aca="false">IF(AND(H11096&gt;=Summary!$B$25,I11096&gt;=Summary!$B$26,I11096&lt;=Summary!$B$27,J11096&gt;=Summary!$B$28,J11096&lt;=Summary!$B$29,F11096*J11096&gt;1),"Yes","No")</f>
        <v>No</v>
      </c>
    </row>
    <row r="11097" customFormat="false" ht="15" hidden="false" customHeight="false" outlineLevel="0" collapsed="false">
      <c r="A11097" s="6" t="s">
        <v>157</v>
      </c>
      <c r="B11097" s="45" t="n">
        <v>45031</v>
      </c>
      <c r="C11097" s="6" t="s">
        <v>182</v>
      </c>
      <c r="D11097" s="6" t="s">
        <v>188</v>
      </c>
      <c r="E11097" s="6" t="s">
        <v>174</v>
      </c>
      <c r="F11097" s="34" t="n">
        <v>0.197149649262428</v>
      </c>
      <c r="G11097" s="34" t="n">
        <v>0.28070861892169</v>
      </c>
      <c r="H11097" s="34" t="n">
        <v>-0.083558969659262</v>
      </c>
      <c r="I11097" s="34" t="n">
        <v>-0.297671549880599</v>
      </c>
      <c r="J11097" s="35" t="n">
        <v>3.56</v>
      </c>
      <c r="K11097" s="6" t="n">
        <v>0</v>
      </c>
      <c r="L11097" s="35" t="n">
        <v>-1</v>
      </c>
      <c r="M11097" s="6" t="str">
        <f aca="false">IF(I11097&lt;=0,"Below 0%",IF(I11097&lt;=0.05,"0-5%",IF(I11097&lt;=0.1,"5-10%",IF(I11097&lt;=0.2,"10-20%",IF(I11097&lt;=0.4,"20-40%","Above 40%")))))</f>
        <v>Below 0%</v>
      </c>
      <c r="N11097" s="6" t="str">
        <f aca="false">IF(AND(H11097&gt;=Summary!$B$25,I11097&gt;=Summary!$B$26,I11097&lt;=Summary!$B$27,J11097&gt;=Summary!$B$28,J11097&lt;=Summary!$B$29,F11097*J11097&gt;1),"Yes","No")</f>
        <v>No</v>
      </c>
    </row>
    <row r="11098" customFormat="false" ht="15" hidden="false" customHeight="false" outlineLevel="0" collapsed="false">
      <c r="A11098" s="6" t="s">
        <v>157</v>
      </c>
      <c r="B11098" s="45" t="n">
        <v>45031</v>
      </c>
      <c r="C11098" s="6" t="s">
        <v>182</v>
      </c>
      <c r="D11098" s="6" t="s">
        <v>188</v>
      </c>
      <c r="E11098" s="6" t="s">
        <v>177</v>
      </c>
      <c r="F11098" s="34" t="n">
        <v>0.544114470481873</v>
      </c>
      <c r="G11098" s="34" t="n">
        <v>0.4563117275622</v>
      </c>
      <c r="H11098" s="34" t="n">
        <v>0.0878027429196728</v>
      </c>
      <c r="I11098" s="34" t="n">
        <v>0.192418335134077</v>
      </c>
      <c r="J11098" s="35" t="n">
        <v>2.19</v>
      </c>
      <c r="K11098" s="6" t="n">
        <v>0</v>
      </c>
      <c r="L11098" s="35" t="n">
        <v>-1</v>
      </c>
      <c r="M11098" s="6" t="str">
        <f aca="false">IF(I11098&lt;=0,"Below 0%",IF(I11098&lt;=0.05,"0-5%",IF(I11098&lt;=0.1,"5-10%",IF(I11098&lt;=0.2,"10-20%",IF(I11098&lt;=0.4,"20-40%","Above 40%")))))</f>
        <v>10-20%</v>
      </c>
      <c r="N11098" s="6" t="str">
        <f aca="false">IF(AND(H11098&gt;=Summary!$B$25,I11098&gt;=Summary!$B$26,I11098&lt;=Summary!$B$27,J11098&gt;=Summary!$B$28,J11098&lt;=Summary!$B$29,F11098*J11098&gt;1),"Yes","No")</f>
        <v>Yes</v>
      </c>
    </row>
    <row r="11099" customFormat="false" ht="15" hidden="false" customHeight="false" outlineLevel="0" collapsed="false">
      <c r="A11099" s="6" t="s">
        <v>157</v>
      </c>
      <c r="B11099" s="45" t="n">
        <v>45031</v>
      </c>
      <c r="C11099" s="6" t="s">
        <v>190</v>
      </c>
      <c r="D11099" s="6" t="s">
        <v>201</v>
      </c>
      <c r="E11099" s="6" t="s">
        <v>187</v>
      </c>
      <c r="F11099" s="34" t="n">
        <v>0.418683856725693</v>
      </c>
      <c r="G11099" s="34" t="n">
        <v>0.36125126135217</v>
      </c>
      <c r="H11099" s="34" t="n">
        <v>0.0574325953735232</v>
      </c>
      <c r="I11099" s="34" t="n">
        <v>0.15898240786358</v>
      </c>
      <c r="J11099" s="35" t="n">
        <v>2.75</v>
      </c>
      <c r="K11099" s="6" t="n">
        <v>0</v>
      </c>
      <c r="L11099" s="35" t="n">
        <v>-1</v>
      </c>
      <c r="M11099" s="6" t="str">
        <f aca="false">IF(I11099&lt;=0,"Below 0%",IF(I11099&lt;=0.05,"0-5%",IF(I11099&lt;=0.1,"5-10%",IF(I11099&lt;=0.2,"10-20%",IF(I11099&lt;=0.4,"20-40%","Above 40%")))))</f>
        <v>10-20%</v>
      </c>
      <c r="N11099" s="6" t="str">
        <f aca="false">IF(AND(H11099&gt;=Summary!$B$25,I11099&gt;=Summary!$B$26,I11099&lt;=Summary!$B$27,J11099&gt;=Summary!$B$28,J11099&lt;=Summary!$B$29,F11099*J11099&gt;1),"Yes","No")</f>
        <v>Yes</v>
      </c>
    </row>
    <row r="11100" customFormat="false" ht="15" hidden="false" customHeight="false" outlineLevel="0" collapsed="false">
      <c r="A11100" s="6" t="s">
        <v>157</v>
      </c>
      <c r="B11100" s="45" t="n">
        <v>45031</v>
      </c>
      <c r="C11100" s="6" t="s">
        <v>190</v>
      </c>
      <c r="D11100" s="6" t="s">
        <v>201</v>
      </c>
      <c r="E11100" s="6" t="s">
        <v>174</v>
      </c>
      <c r="F11100" s="34" t="n">
        <v>0.236033380031586</v>
      </c>
      <c r="G11100" s="34" t="n">
        <v>0.277497477295661</v>
      </c>
      <c r="H11100" s="34" t="n">
        <v>-0.0414640972640752</v>
      </c>
      <c r="I11100" s="34" t="n">
        <v>-0.149421528686177</v>
      </c>
      <c r="J11100" s="35" t="n">
        <v>3.58</v>
      </c>
      <c r="K11100" s="6" t="n">
        <v>0</v>
      </c>
      <c r="L11100" s="35" t="n">
        <v>-1</v>
      </c>
      <c r="M11100" s="6" t="str">
        <f aca="false">IF(I11100&lt;=0,"Below 0%",IF(I11100&lt;=0.05,"0-5%",IF(I11100&lt;=0.1,"5-10%",IF(I11100&lt;=0.2,"10-20%",IF(I11100&lt;=0.4,"20-40%","Above 40%")))))</f>
        <v>Below 0%</v>
      </c>
      <c r="N11100" s="6" t="str">
        <f aca="false">IF(AND(H11100&gt;=Summary!$B$25,I11100&gt;=Summary!$B$26,I11100&lt;=Summary!$B$27,J11100&gt;=Summary!$B$28,J11100&lt;=Summary!$B$29,F11100*J11100&gt;1),"Yes","No")</f>
        <v>No</v>
      </c>
    </row>
    <row r="11101" customFormat="false" ht="15" hidden="false" customHeight="false" outlineLevel="0" collapsed="false">
      <c r="A11101" s="6" t="s">
        <v>157</v>
      </c>
      <c r="B11101" s="45" t="n">
        <v>45031</v>
      </c>
      <c r="C11101" s="6" t="s">
        <v>190</v>
      </c>
      <c r="D11101" s="6" t="s">
        <v>201</v>
      </c>
      <c r="E11101" s="6" t="s">
        <v>177</v>
      </c>
      <c r="F11101" s="34" t="n">
        <v>0.345282763242722</v>
      </c>
      <c r="G11101" s="34" t="n">
        <v>0.36125126135217</v>
      </c>
      <c r="H11101" s="34" t="n">
        <v>-0.015968498109448</v>
      </c>
      <c r="I11101" s="34" t="n">
        <v>-0.0442033006325779</v>
      </c>
      <c r="J11101" s="35" t="n">
        <v>2.75</v>
      </c>
      <c r="K11101" s="6" t="n">
        <v>1</v>
      </c>
      <c r="L11101" s="35" t="n">
        <v>1.75</v>
      </c>
      <c r="M11101" s="6" t="str">
        <f aca="false">IF(I11101&lt;=0,"Below 0%",IF(I11101&lt;=0.05,"0-5%",IF(I11101&lt;=0.1,"5-10%",IF(I11101&lt;=0.2,"10-20%",IF(I11101&lt;=0.4,"20-40%","Above 40%")))))</f>
        <v>Below 0%</v>
      </c>
      <c r="N11101" s="6" t="str">
        <f aca="false">IF(AND(H11101&gt;=Summary!$B$25,I11101&gt;=Summary!$B$26,I11101&lt;=Summary!$B$27,J11101&gt;=Summary!$B$28,J11101&lt;=Summary!$B$29,F11101*J11101&gt;1),"Yes","No")</f>
        <v>No</v>
      </c>
    </row>
    <row r="11102" customFormat="false" ht="15" hidden="false" customHeight="false" outlineLevel="0" collapsed="false">
      <c r="A11102" s="6" t="s">
        <v>157</v>
      </c>
      <c r="B11102" s="45" t="n">
        <v>45031</v>
      </c>
      <c r="C11102" s="6" t="s">
        <v>173</v>
      </c>
      <c r="D11102" s="6" t="s">
        <v>184</v>
      </c>
      <c r="E11102" s="6" t="s">
        <v>187</v>
      </c>
      <c r="F11102" s="34" t="n">
        <v>0.406654059886932</v>
      </c>
      <c r="G11102" s="34" t="n">
        <v>0.467487339726323</v>
      </c>
      <c r="H11102" s="34" t="n">
        <v>-0.0608332798393901</v>
      </c>
      <c r="I11102" s="34" t="n">
        <v>-0.130128186733363</v>
      </c>
      <c r="J11102" s="35" t="n">
        <v>2.12</v>
      </c>
      <c r="K11102" s="6" t="n">
        <v>0</v>
      </c>
      <c r="L11102" s="35" t="n">
        <v>-1</v>
      </c>
      <c r="M11102" s="6" t="str">
        <f aca="false">IF(I11102&lt;=0,"Below 0%",IF(I11102&lt;=0.05,"0-5%",IF(I11102&lt;=0.1,"5-10%",IF(I11102&lt;=0.2,"10-20%",IF(I11102&lt;=0.4,"20-40%","Above 40%")))))</f>
        <v>Below 0%</v>
      </c>
      <c r="N11102" s="6" t="str">
        <f aca="false">IF(AND(H11102&gt;=Summary!$B$25,I11102&gt;=Summary!$B$26,I11102&lt;=Summary!$B$27,J11102&gt;=Summary!$B$28,J11102&lt;=Summary!$B$29,F11102*J11102&gt;1),"Yes","No")</f>
        <v>No</v>
      </c>
    </row>
    <row r="11103" customFormat="false" ht="15" hidden="false" customHeight="false" outlineLevel="0" collapsed="false">
      <c r="A11103" s="6" t="s">
        <v>157</v>
      </c>
      <c r="B11103" s="45" t="n">
        <v>45031</v>
      </c>
      <c r="C11103" s="6" t="s">
        <v>173</v>
      </c>
      <c r="D11103" s="6" t="s">
        <v>184</v>
      </c>
      <c r="E11103" s="6" t="s">
        <v>174</v>
      </c>
      <c r="F11103" s="34" t="n">
        <v>0.264856785535812</v>
      </c>
      <c r="G11103" s="34" t="n">
        <v>0.278391337140394</v>
      </c>
      <c r="H11103" s="34" t="n">
        <v>-0.013534551604582</v>
      </c>
      <c r="I11103" s="34" t="n">
        <v>-0.0486169998808418</v>
      </c>
      <c r="J11103" s="35" t="n">
        <v>3.56</v>
      </c>
      <c r="K11103" s="6" t="n">
        <v>0</v>
      </c>
      <c r="L11103" s="35" t="n">
        <v>-1</v>
      </c>
      <c r="M11103" s="6" t="str">
        <f aca="false">IF(I11103&lt;=0,"Below 0%",IF(I11103&lt;=0.05,"0-5%",IF(I11103&lt;=0.1,"5-10%",IF(I11103&lt;=0.2,"10-20%",IF(I11103&lt;=0.4,"20-40%","Above 40%")))))</f>
        <v>Below 0%</v>
      </c>
      <c r="N11103" s="6" t="str">
        <f aca="false">IF(AND(H11103&gt;=Summary!$B$25,I11103&gt;=Summary!$B$26,I11103&lt;=Summary!$B$27,J11103&gt;=Summary!$B$28,J11103&lt;=Summary!$B$29,F11103*J11103&gt;1),"Yes","No")</f>
        <v>No</v>
      </c>
    </row>
    <row r="11104" customFormat="false" ht="15" hidden="false" customHeight="false" outlineLevel="0" collapsed="false">
      <c r="A11104" s="6" t="s">
        <v>157</v>
      </c>
      <c r="B11104" s="45" t="n">
        <v>45031</v>
      </c>
      <c r="C11104" s="6" t="s">
        <v>173</v>
      </c>
      <c r="D11104" s="6" t="s">
        <v>184</v>
      </c>
      <c r="E11104" s="6" t="s">
        <v>177</v>
      </c>
      <c r="F11104" s="34" t="n">
        <v>0.328489154577255</v>
      </c>
      <c r="G11104" s="34" t="n">
        <v>0.254121323133283</v>
      </c>
      <c r="H11104" s="34" t="n">
        <v>0.0743678314439722</v>
      </c>
      <c r="I11104" s="34" t="n">
        <v>0.292646955111938</v>
      </c>
      <c r="J11104" s="35" t="n">
        <v>3.9</v>
      </c>
      <c r="K11104" s="6" t="n">
        <v>1</v>
      </c>
      <c r="L11104" s="35" t="n">
        <v>2.9</v>
      </c>
      <c r="M11104" s="6" t="str">
        <f aca="false">IF(I11104&lt;=0,"Below 0%",IF(I11104&lt;=0.05,"0-5%",IF(I11104&lt;=0.1,"5-10%",IF(I11104&lt;=0.2,"10-20%",IF(I11104&lt;=0.4,"20-40%","Above 40%")))))</f>
        <v>20-40%</v>
      </c>
      <c r="N11104" s="6" t="str">
        <f aca="false">IF(AND(H11104&gt;=Summary!$B$25,I11104&gt;=Summary!$B$26,I11104&lt;=Summary!$B$27,J11104&gt;=Summary!$B$28,J11104&lt;=Summary!$B$29,F11104*J11104&gt;1),"Yes","No")</f>
        <v>Yes</v>
      </c>
    </row>
    <row r="11105" customFormat="false" ht="15" hidden="false" customHeight="false" outlineLevel="0" collapsed="false">
      <c r="A11105" s="6" t="s">
        <v>157</v>
      </c>
      <c r="B11105" s="45" t="n">
        <v>45031</v>
      </c>
      <c r="C11105" s="6" t="s">
        <v>194</v>
      </c>
      <c r="D11105" s="6" t="s">
        <v>195</v>
      </c>
      <c r="E11105" s="6" t="s">
        <v>187</v>
      </c>
      <c r="F11105" s="34" t="n">
        <v>0.91011643409729</v>
      </c>
      <c r="G11105" s="34" t="n">
        <v>0.848099348780857</v>
      </c>
      <c r="H11105" s="34" t="n">
        <v>0.0620170853164329</v>
      </c>
      <c r="I11105" s="34" t="n">
        <v>0.0731247882757868</v>
      </c>
      <c r="J11105" s="35" t="n">
        <v>1.18</v>
      </c>
      <c r="K11105" s="6" t="n">
        <v>1</v>
      </c>
      <c r="L11105" s="35" t="n">
        <v>0.18</v>
      </c>
      <c r="M11105" s="6" t="str">
        <f aca="false">IF(I11105&lt;=0,"Below 0%",IF(I11105&lt;=0.05,"0-5%",IF(I11105&lt;=0.1,"5-10%",IF(I11105&lt;=0.2,"10-20%",IF(I11105&lt;=0.4,"20-40%","Above 40%")))))</f>
        <v>5-10%</v>
      </c>
      <c r="N11105" s="6" t="str">
        <f aca="false">IF(AND(H11105&gt;=Summary!$B$25,I11105&gt;=Summary!$B$26,I11105&lt;=Summary!$B$27,J11105&gt;=Summary!$B$28,J11105&lt;=Summary!$B$29,F11105*J11105&gt;1),"Yes","No")</f>
        <v>No</v>
      </c>
    </row>
    <row r="11106" customFormat="false" ht="15" hidden="false" customHeight="false" outlineLevel="0" collapsed="false">
      <c r="A11106" s="6" t="s">
        <v>157</v>
      </c>
      <c r="B11106" s="45" t="n">
        <v>45031</v>
      </c>
      <c r="C11106" s="6" t="s">
        <v>194</v>
      </c>
      <c r="D11106" s="6" t="s">
        <v>195</v>
      </c>
      <c r="E11106" s="6" t="s">
        <v>174</v>
      </c>
      <c r="F11106" s="34" t="n">
        <v>0.0582691878080368</v>
      </c>
      <c r="G11106" s="34" t="n">
        <v>0.104245544954314</v>
      </c>
      <c r="H11106" s="34" t="n">
        <v>-0.0459763571462769</v>
      </c>
      <c r="I11106" s="34" t="n">
        <v>-0.44103905990828</v>
      </c>
      <c r="J11106" s="35" t="n">
        <v>9.6</v>
      </c>
      <c r="K11106" s="6" t="n">
        <v>0</v>
      </c>
      <c r="L11106" s="35" t="n">
        <v>-1</v>
      </c>
      <c r="M11106" s="6" t="str">
        <f aca="false">IF(I11106&lt;=0,"Below 0%",IF(I11106&lt;=0.05,"0-5%",IF(I11106&lt;=0.1,"5-10%",IF(I11106&lt;=0.2,"10-20%",IF(I11106&lt;=0.4,"20-40%","Above 40%")))))</f>
        <v>Below 0%</v>
      </c>
      <c r="N11106" s="6" t="str">
        <f aca="false">IF(AND(H11106&gt;=Summary!$B$25,I11106&gt;=Summary!$B$26,I11106&lt;=Summary!$B$27,J11106&gt;=Summary!$B$28,J11106&lt;=Summary!$B$29,F11106*J11106&gt;1),"Yes","No")</f>
        <v>No</v>
      </c>
    </row>
    <row r="11107" customFormat="false" ht="15" hidden="false" customHeight="false" outlineLevel="0" collapsed="false">
      <c r="A11107" s="6" t="s">
        <v>157</v>
      </c>
      <c r="B11107" s="45" t="n">
        <v>45031</v>
      </c>
      <c r="C11107" s="6" t="s">
        <v>194</v>
      </c>
      <c r="D11107" s="6" t="s">
        <v>195</v>
      </c>
      <c r="E11107" s="6" t="s">
        <v>177</v>
      </c>
      <c r="F11107" s="34" t="n">
        <v>0.0316143184900284</v>
      </c>
      <c r="G11107" s="34" t="n">
        <v>0.0476551062648291</v>
      </c>
      <c r="H11107" s="34" t="n">
        <v>-0.0160407877748007</v>
      </c>
      <c r="I11107" s="34" t="n">
        <v>-0.336601657871851</v>
      </c>
      <c r="J11107" s="35" t="n">
        <v>21</v>
      </c>
      <c r="K11107" s="6" t="n">
        <v>0</v>
      </c>
      <c r="L11107" s="35" t="n">
        <v>-1</v>
      </c>
      <c r="M11107" s="6" t="str">
        <f aca="false">IF(I11107&lt;=0,"Below 0%",IF(I11107&lt;=0.05,"0-5%",IF(I11107&lt;=0.1,"5-10%",IF(I11107&lt;=0.2,"10-20%",IF(I11107&lt;=0.4,"20-40%","Above 40%")))))</f>
        <v>Below 0%</v>
      </c>
      <c r="N11107" s="6" t="str">
        <f aca="false">IF(AND(H11107&gt;=Summary!$B$25,I11107&gt;=Summary!$B$26,I11107&lt;=Summary!$B$27,J11107&gt;=Summary!$B$28,J11107&lt;=Summary!$B$29,F11107*J11107&gt;1),"Yes","No")</f>
        <v>No</v>
      </c>
    </row>
    <row r="11108" customFormat="false" ht="15" hidden="false" customHeight="false" outlineLevel="0" collapsed="false">
      <c r="A11108" s="6" t="s">
        <v>157</v>
      </c>
      <c r="B11108" s="45" t="n">
        <v>45031</v>
      </c>
      <c r="C11108" s="6" t="s">
        <v>179</v>
      </c>
      <c r="D11108" s="6" t="s">
        <v>180</v>
      </c>
      <c r="E11108" s="6" t="s">
        <v>187</v>
      </c>
      <c r="F11108" s="34" t="n">
        <v>0.403452575206757</v>
      </c>
      <c r="G11108" s="34" t="n">
        <v>0.339823964896573</v>
      </c>
      <c r="H11108" s="34" t="n">
        <v>0.0636286103101837</v>
      </c>
      <c r="I11108" s="34" t="n">
        <v>0.187239915023502</v>
      </c>
      <c r="J11108" s="35" t="n">
        <v>2.93</v>
      </c>
      <c r="K11108" s="6" t="n">
        <v>0</v>
      </c>
      <c r="L11108" s="35" t="n">
        <v>-1</v>
      </c>
      <c r="M11108" s="6" t="str">
        <f aca="false">IF(I11108&lt;=0,"Below 0%",IF(I11108&lt;=0.05,"0-5%",IF(I11108&lt;=0.1,"5-10%",IF(I11108&lt;=0.2,"10-20%",IF(I11108&lt;=0.4,"20-40%","Above 40%")))))</f>
        <v>10-20%</v>
      </c>
      <c r="N11108" s="6" t="str">
        <f aca="false">IF(AND(H11108&gt;=Summary!$B$25,I11108&gt;=Summary!$B$26,I11108&lt;=Summary!$B$27,J11108&gt;=Summary!$B$28,J11108&lt;=Summary!$B$29,F11108*J11108&gt;1),"Yes","No")</f>
        <v>Yes</v>
      </c>
    </row>
    <row r="11109" customFormat="false" ht="15" hidden="false" customHeight="false" outlineLevel="0" collapsed="false">
      <c r="A11109" s="6" t="s">
        <v>157</v>
      </c>
      <c r="B11109" s="45" t="n">
        <v>45031</v>
      </c>
      <c r="C11109" s="6" t="s">
        <v>179</v>
      </c>
      <c r="D11109" s="6" t="s">
        <v>180</v>
      </c>
      <c r="E11109" s="6" t="s">
        <v>174</v>
      </c>
      <c r="F11109" s="34" t="n">
        <v>0.243619948625565</v>
      </c>
      <c r="G11109" s="34" t="n">
        <v>0.298109047049988</v>
      </c>
      <c r="H11109" s="34" t="n">
        <v>-0.0544890984244231</v>
      </c>
      <c r="I11109" s="34" t="n">
        <v>-0.182782438049544</v>
      </c>
      <c r="J11109" s="35" t="n">
        <v>3.34</v>
      </c>
      <c r="K11109" s="6" t="n">
        <v>0</v>
      </c>
      <c r="L11109" s="35" t="n">
        <v>-1</v>
      </c>
      <c r="M11109" s="6" t="str">
        <f aca="false">IF(I11109&lt;=0,"Below 0%",IF(I11109&lt;=0.05,"0-5%",IF(I11109&lt;=0.1,"5-10%",IF(I11109&lt;=0.2,"10-20%",IF(I11109&lt;=0.4,"20-40%","Above 40%")))))</f>
        <v>Below 0%</v>
      </c>
      <c r="N11109" s="6" t="str">
        <f aca="false">IF(AND(H11109&gt;=Summary!$B$25,I11109&gt;=Summary!$B$26,I11109&lt;=Summary!$B$27,J11109&gt;=Summary!$B$28,J11109&lt;=Summary!$B$29,F11109*J11109&gt;1),"Yes","No")</f>
        <v>No</v>
      </c>
    </row>
    <row r="11110" customFormat="false" ht="15" hidden="false" customHeight="false" outlineLevel="0" collapsed="false">
      <c r="A11110" s="6" t="s">
        <v>157</v>
      </c>
      <c r="B11110" s="45" t="n">
        <v>45031</v>
      </c>
      <c r="C11110" s="6" t="s">
        <v>179</v>
      </c>
      <c r="D11110" s="6" t="s">
        <v>180</v>
      </c>
      <c r="E11110" s="6" t="s">
        <v>177</v>
      </c>
      <c r="F11110" s="34" t="n">
        <v>0.352927476167679</v>
      </c>
      <c r="G11110" s="34" t="n">
        <v>0.36206698805344</v>
      </c>
      <c r="H11110" s="34" t="n">
        <v>-0.00913951188576068</v>
      </c>
      <c r="I11110" s="34" t="n">
        <v>-0.025242599262907</v>
      </c>
      <c r="J11110" s="35" t="n">
        <v>2.75</v>
      </c>
      <c r="K11110" s="6" t="n">
        <v>1</v>
      </c>
      <c r="L11110" s="35" t="n">
        <v>1.75</v>
      </c>
      <c r="M11110" s="6" t="str">
        <f aca="false">IF(I11110&lt;=0,"Below 0%",IF(I11110&lt;=0.05,"0-5%",IF(I11110&lt;=0.1,"5-10%",IF(I11110&lt;=0.2,"10-20%",IF(I11110&lt;=0.4,"20-40%","Above 40%")))))</f>
        <v>Below 0%</v>
      </c>
      <c r="N11110" s="6" t="str">
        <f aca="false">IF(AND(H11110&gt;=Summary!$B$25,I11110&gt;=Summary!$B$26,I11110&lt;=Summary!$B$27,J11110&gt;=Summary!$B$28,J11110&lt;=Summary!$B$29,F11110*J11110&gt;1),"Yes","No")</f>
        <v>No</v>
      </c>
    </row>
    <row r="11111" customFormat="false" ht="15" hidden="false" customHeight="false" outlineLevel="0" collapsed="false">
      <c r="A11111" s="6" t="s">
        <v>157</v>
      </c>
      <c r="B11111" s="45" t="n">
        <v>45031</v>
      </c>
      <c r="C11111" s="6" t="s">
        <v>181</v>
      </c>
      <c r="D11111" s="6" t="s">
        <v>199</v>
      </c>
      <c r="E11111" s="6" t="s">
        <v>187</v>
      </c>
      <c r="F11111" s="34" t="n">
        <v>0.766902148723602</v>
      </c>
      <c r="G11111" s="34" t="n">
        <v>0.658577898884266</v>
      </c>
      <c r="H11111" s="34" t="n">
        <v>0.108324249839337</v>
      </c>
      <c r="I11111" s="34" t="n">
        <v>0.164482060547211</v>
      </c>
      <c r="J11111" s="35" t="n">
        <v>1.52</v>
      </c>
      <c r="K11111" s="6" t="n">
        <v>0</v>
      </c>
      <c r="L11111" s="35" t="n">
        <v>-1</v>
      </c>
      <c r="M11111" s="6" t="str">
        <f aca="false">IF(I11111&lt;=0,"Below 0%",IF(I11111&lt;=0.05,"0-5%",IF(I11111&lt;=0.1,"5-10%",IF(I11111&lt;=0.2,"10-20%",IF(I11111&lt;=0.4,"20-40%","Above 40%")))))</f>
        <v>10-20%</v>
      </c>
      <c r="N11111" s="6" t="str">
        <f aca="false">IF(AND(H11111&gt;=Summary!$B$25,I11111&gt;=Summary!$B$26,I11111&lt;=Summary!$B$27,J11111&gt;=Summary!$B$28,J11111&lt;=Summary!$B$29,F11111*J11111&gt;1),"Yes","No")</f>
        <v>No</v>
      </c>
    </row>
    <row r="11112" customFormat="false" ht="15" hidden="false" customHeight="false" outlineLevel="0" collapsed="false">
      <c r="A11112" s="6" t="s">
        <v>157</v>
      </c>
      <c r="B11112" s="45" t="n">
        <v>45031</v>
      </c>
      <c r="C11112" s="6" t="s">
        <v>181</v>
      </c>
      <c r="D11112" s="6" t="s">
        <v>199</v>
      </c>
      <c r="E11112" s="6" t="s">
        <v>174</v>
      </c>
      <c r="F11112" s="34" t="n">
        <v>0.134159117937088</v>
      </c>
      <c r="G11112" s="34" t="n">
        <v>0.204293552306956</v>
      </c>
      <c r="H11112" s="34" t="n">
        <v>-0.0701344343698678</v>
      </c>
      <c r="I11112" s="34" t="n">
        <v>-0.343302241200883</v>
      </c>
      <c r="J11112" s="35" t="n">
        <v>4.9</v>
      </c>
      <c r="K11112" s="6" t="n">
        <v>0</v>
      </c>
      <c r="L11112" s="35" t="n">
        <v>-1</v>
      </c>
      <c r="M11112" s="6" t="str">
        <f aca="false">IF(I11112&lt;=0,"Below 0%",IF(I11112&lt;=0.05,"0-5%",IF(I11112&lt;=0.1,"5-10%",IF(I11112&lt;=0.2,"10-20%",IF(I11112&lt;=0.4,"20-40%","Above 40%")))))</f>
        <v>Below 0%</v>
      </c>
      <c r="N11112" s="6" t="str">
        <f aca="false">IF(AND(H11112&gt;=Summary!$B$25,I11112&gt;=Summary!$B$26,I11112&lt;=Summary!$B$27,J11112&gt;=Summary!$B$28,J11112&lt;=Summary!$B$29,F11112*J11112&gt;1),"Yes","No")</f>
        <v>No</v>
      </c>
    </row>
    <row r="11113" customFormat="false" ht="15" hidden="false" customHeight="false" outlineLevel="0" collapsed="false">
      <c r="A11113" s="6" t="s">
        <v>157</v>
      </c>
      <c r="B11113" s="45" t="n">
        <v>45031</v>
      </c>
      <c r="C11113" s="6" t="s">
        <v>181</v>
      </c>
      <c r="D11113" s="6" t="s">
        <v>199</v>
      </c>
      <c r="E11113" s="6" t="s">
        <v>177</v>
      </c>
      <c r="F11113" s="34" t="n">
        <v>0.0989387482404709</v>
      </c>
      <c r="G11113" s="34" t="n">
        <v>0.137128548808779</v>
      </c>
      <c r="H11113" s="34" t="n">
        <v>-0.0381898005683077</v>
      </c>
      <c r="I11113" s="34" t="n">
        <v>-0.278496351781292</v>
      </c>
      <c r="J11113" s="35" t="n">
        <v>7.3</v>
      </c>
      <c r="K11113" s="6" t="n">
        <v>1</v>
      </c>
      <c r="L11113" s="35" t="n">
        <v>6.3</v>
      </c>
      <c r="M11113" s="6" t="str">
        <f aca="false">IF(I11113&lt;=0,"Below 0%",IF(I11113&lt;=0.05,"0-5%",IF(I11113&lt;=0.1,"5-10%",IF(I11113&lt;=0.2,"10-20%",IF(I11113&lt;=0.4,"20-40%","Above 40%")))))</f>
        <v>Below 0%</v>
      </c>
      <c r="N11113" s="6" t="str">
        <f aca="false">IF(AND(H11113&gt;=Summary!$B$25,I11113&gt;=Summary!$B$26,I11113&lt;=Summary!$B$27,J11113&gt;=Summary!$B$28,J11113&lt;=Summary!$B$29,F11113*J11113&gt;1),"Yes","No")</f>
        <v>No</v>
      </c>
    </row>
    <row r="11114" customFormat="false" ht="15" hidden="false" customHeight="false" outlineLevel="0" collapsed="false">
      <c r="A11114" s="6" t="s">
        <v>157</v>
      </c>
      <c r="B11114" s="45" t="n">
        <v>45031</v>
      </c>
      <c r="C11114" s="6" t="s">
        <v>203</v>
      </c>
      <c r="D11114" s="6" t="s">
        <v>206</v>
      </c>
      <c r="E11114" s="6" t="s">
        <v>187</v>
      </c>
      <c r="F11114" s="34" t="n">
        <v>0.381536185741425</v>
      </c>
      <c r="G11114" s="34" t="n">
        <v>0.386324959995936</v>
      </c>
      <c r="H11114" s="34" t="n">
        <v>-0.00478877425451152</v>
      </c>
      <c r="I11114" s="34" t="n">
        <v>-0.0123957153960798</v>
      </c>
      <c r="J11114" s="35" t="n">
        <v>2.59</v>
      </c>
      <c r="K11114" s="6" t="n">
        <v>1</v>
      </c>
      <c r="L11114" s="35" t="n">
        <v>1.59</v>
      </c>
      <c r="M11114" s="6" t="str">
        <f aca="false">IF(I11114&lt;=0,"Below 0%",IF(I11114&lt;=0.05,"0-5%",IF(I11114&lt;=0.1,"5-10%",IF(I11114&lt;=0.2,"10-20%",IF(I11114&lt;=0.4,"20-40%","Above 40%")))))</f>
        <v>Below 0%</v>
      </c>
      <c r="N11114" s="6" t="str">
        <f aca="false">IF(AND(H11114&gt;=Summary!$B$25,I11114&gt;=Summary!$B$26,I11114&lt;=Summary!$B$27,J11114&gt;=Summary!$B$28,J11114&lt;=Summary!$B$29,F11114*J11114&gt;1),"Yes","No")</f>
        <v>No</v>
      </c>
    </row>
    <row r="11115" customFormat="false" ht="15" hidden="false" customHeight="false" outlineLevel="0" collapsed="false">
      <c r="A11115" s="6" t="s">
        <v>157</v>
      </c>
      <c r="B11115" s="45" t="n">
        <v>45031</v>
      </c>
      <c r="C11115" s="6" t="s">
        <v>203</v>
      </c>
      <c r="D11115" s="6" t="s">
        <v>206</v>
      </c>
      <c r="E11115" s="6" t="s">
        <v>174</v>
      </c>
      <c r="F11115" s="34" t="n">
        <v>0.225537747144699</v>
      </c>
      <c r="G11115" s="34" t="n">
        <v>0.296030072896294</v>
      </c>
      <c r="H11115" s="34" t="n">
        <v>-0.0704923257515951</v>
      </c>
      <c r="I11115" s="34" t="n">
        <v>-0.238125556170403</v>
      </c>
      <c r="J11115" s="35" t="n">
        <v>3.38</v>
      </c>
      <c r="K11115" s="6" t="n">
        <v>0</v>
      </c>
      <c r="L11115" s="35" t="n">
        <v>-1</v>
      </c>
      <c r="M11115" s="6" t="str">
        <f aca="false">IF(I11115&lt;=0,"Below 0%",IF(I11115&lt;=0.05,"0-5%",IF(I11115&lt;=0.1,"5-10%",IF(I11115&lt;=0.2,"10-20%",IF(I11115&lt;=0.4,"20-40%","Above 40%")))))</f>
        <v>Below 0%</v>
      </c>
      <c r="N11115" s="6" t="str">
        <f aca="false">IF(AND(H11115&gt;=Summary!$B$25,I11115&gt;=Summary!$B$26,I11115&lt;=Summary!$B$27,J11115&gt;=Summary!$B$28,J11115&lt;=Summary!$B$29,F11115*J11115&gt;1),"Yes","No")</f>
        <v>No</v>
      </c>
    </row>
    <row r="11116" customFormat="false" ht="15" hidden="false" customHeight="false" outlineLevel="0" collapsed="false">
      <c r="A11116" s="6" t="s">
        <v>157</v>
      </c>
      <c r="B11116" s="45" t="n">
        <v>45031</v>
      </c>
      <c r="C11116" s="6" t="s">
        <v>203</v>
      </c>
      <c r="D11116" s="6" t="s">
        <v>206</v>
      </c>
      <c r="E11116" s="6" t="s">
        <v>177</v>
      </c>
      <c r="F11116" s="34" t="n">
        <v>0.392926067113876</v>
      </c>
      <c r="G11116" s="34" t="n">
        <v>0.31764496710777</v>
      </c>
      <c r="H11116" s="34" t="n">
        <v>0.0752811000061067</v>
      </c>
      <c r="I11116" s="34" t="n">
        <v>0.236997616211453</v>
      </c>
      <c r="J11116" s="35" t="n">
        <v>3.15</v>
      </c>
      <c r="K11116" s="6" t="n">
        <v>0</v>
      </c>
      <c r="L11116" s="35" t="n">
        <v>-1</v>
      </c>
      <c r="M11116" s="6" t="str">
        <f aca="false">IF(I11116&lt;=0,"Below 0%",IF(I11116&lt;=0.05,"0-5%",IF(I11116&lt;=0.1,"5-10%",IF(I11116&lt;=0.2,"10-20%",IF(I11116&lt;=0.4,"20-40%","Above 40%")))))</f>
        <v>20-40%</v>
      </c>
      <c r="N11116" s="6" t="str">
        <f aca="false">IF(AND(H11116&gt;=Summary!$B$25,I11116&gt;=Summary!$B$26,I11116&lt;=Summary!$B$27,J11116&gt;=Summary!$B$28,J11116&lt;=Summary!$B$29,F11116*J11116&gt;1),"Yes","No")</f>
        <v>Yes</v>
      </c>
    </row>
    <row r="11117" customFormat="false" ht="15" hidden="false" customHeight="false" outlineLevel="0" collapsed="false">
      <c r="A11117" s="6" t="s">
        <v>157</v>
      </c>
      <c r="B11117" s="45" t="n">
        <v>45032</v>
      </c>
      <c r="C11117" s="6" t="s">
        <v>207</v>
      </c>
      <c r="D11117" s="6" t="s">
        <v>176</v>
      </c>
      <c r="E11117" s="6" t="s">
        <v>187</v>
      </c>
      <c r="F11117" s="34" t="n">
        <v>0.397992432117462</v>
      </c>
      <c r="G11117" s="34" t="n">
        <v>0.182337992376112</v>
      </c>
      <c r="H11117" s="34" t="n">
        <v>0.21565443974135</v>
      </c>
      <c r="I11117" s="34" t="n">
        <v>1.18271807718775</v>
      </c>
      <c r="J11117" s="35" t="n">
        <v>5.5</v>
      </c>
      <c r="K11117" s="6" t="n">
        <v>0</v>
      </c>
      <c r="L11117" s="35" t="n">
        <v>-1</v>
      </c>
      <c r="M11117" s="6" t="str">
        <f aca="false">IF(I11117&lt;=0,"Below 0%",IF(I11117&lt;=0.05,"0-5%",IF(I11117&lt;=0.1,"5-10%",IF(I11117&lt;=0.2,"10-20%",IF(I11117&lt;=0.4,"20-40%","Above 40%")))))</f>
        <v>Above 40%</v>
      </c>
      <c r="N11117" s="6" t="str">
        <f aca="false">IF(AND(H11117&gt;=Summary!$B$25,I11117&gt;=Summary!$B$26,I11117&lt;=Summary!$B$27,J11117&gt;=Summary!$B$28,J11117&lt;=Summary!$B$29,F11117*J11117&gt;1),"Yes","No")</f>
        <v>No</v>
      </c>
    </row>
    <row r="11118" customFormat="false" ht="15" hidden="false" customHeight="false" outlineLevel="0" collapsed="false">
      <c r="A11118" s="6" t="s">
        <v>157</v>
      </c>
      <c r="B11118" s="45" t="n">
        <v>45032</v>
      </c>
      <c r="C11118" s="6" t="s">
        <v>207</v>
      </c>
      <c r="D11118" s="6" t="s">
        <v>176</v>
      </c>
      <c r="E11118" s="6" t="s">
        <v>174</v>
      </c>
      <c r="F11118" s="34" t="n">
        <v>0.151074379682541</v>
      </c>
      <c r="G11118" s="34" t="n">
        <v>0.244599745870394</v>
      </c>
      <c r="H11118" s="34" t="n">
        <v>-0.093525366187853</v>
      </c>
      <c r="I11118" s="34" t="n">
        <v>-0.38236084773943</v>
      </c>
      <c r="J11118" s="35" t="n">
        <v>4.1</v>
      </c>
      <c r="K11118" s="6" t="n">
        <v>0</v>
      </c>
      <c r="L11118" s="35" t="n">
        <v>-1</v>
      </c>
      <c r="M11118" s="6" t="str">
        <f aca="false">IF(I11118&lt;=0,"Below 0%",IF(I11118&lt;=0.05,"0-5%",IF(I11118&lt;=0.1,"5-10%",IF(I11118&lt;=0.2,"10-20%",IF(I11118&lt;=0.4,"20-40%","Above 40%")))))</f>
        <v>Below 0%</v>
      </c>
      <c r="N11118" s="6" t="str">
        <f aca="false">IF(AND(H11118&gt;=Summary!$B$25,I11118&gt;=Summary!$B$26,I11118&lt;=Summary!$B$27,J11118&gt;=Summary!$B$28,J11118&lt;=Summary!$B$29,F11118*J11118&gt;1),"Yes","No")</f>
        <v>No</v>
      </c>
    </row>
    <row r="11119" customFormat="false" ht="15" hidden="false" customHeight="false" outlineLevel="0" collapsed="false">
      <c r="A11119" s="6" t="s">
        <v>157</v>
      </c>
      <c r="B11119" s="45" t="n">
        <v>45032</v>
      </c>
      <c r="C11119" s="6" t="s">
        <v>207</v>
      </c>
      <c r="D11119" s="6" t="s">
        <v>176</v>
      </c>
      <c r="E11119" s="6" t="s">
        <v>177</v>
      </c>
      <c r="F11119" s="34" t="n">
        <v>0.450933188199997</v>
      </c>
      <c r="G11119" s="34" t="n">
        <v>0.573062261753494</v>
      </c>
      <c r="H11119" s="34" t="n">
        <v>-0.122129073553497</v>
      </c>
      <c r="I11119" s="34" t="n">
        <v>-0.213116587331713</v>
      </c>
      <c r="J11119" s="35" t="n">
        <v>1.75</v>
      </c>
      <c r="K11119" s="6" t="n">
        <v>1</v>
      </c>
      <c r="L11119" s="35" t="n">
        <v>0.75</v>
      </c>
      <c r="M11119" s="6" t="str">
        <f aca="false">IF(I11119&lt;=0,"Below 0%",IF(I11119&lt;=0.05,"0-5%",IF(I11119&lt;=0.1,"5-10%",IF(I11119&lt;=0.2,"10-20%",IF(I11119&lt;=0.4,"20-40%","Above 40%")))))</f>
        <v>Below 0%</v>
      </c>
      <c r="N11119" s="6" t="str">
        <f aca="false">IF(AND(H11119&gt;=Summary!$B$25,I11119&gt;=Summary!$B$26,I11119&lt;=Summary!$B$27,J11119&gt;=Summary!$B$28,J11119&lt;=Summary!$B$29,F11119*J11119&gt;1),"Yes","No")</f>
        <v>No</v>
      </c>
    </row>
    <row r="11120" customFormat="false" ht="15" hidden="false" customHeight="false" outlineLevel="0" collapsed="false">
      <c r="A11120" s="6" t="s">
        <v>157</v>
      </c>
      <c r="B11120" s="45" t="n">
        <v>45032</v>
      </c>
      <c r="C11120" s="6" t="s">
        <v>189</v>
      </c>
      <c r="D11120" s="6" t="s">
        <v>185</v>
      </c>
      <c r="E11120" s="6" t="s">
        <v>187</v>
      </c>
      <c r="F11120" s="34" t="n">
        <v>0.24268738925457</v>
      </c>
      <c r="G11120" s="34" t="n">
        <v>0.159743832589185</v>
      </c>
      <c r="H11120" s="34" t="n">
        <v>0.082943556665385</v>
      </c>
      <c r="I11120" s="34" t="n">
        <v>0.519228538097567</v>
      </c>
      <c r="J11120" s="35" t="n">
        <v>6.2</v>
      </c>
      <c r="K11120" s="6" t="n">
        <v>0</v>
      </c>
      <c r="L11120" s="35" t="n">
        <v>-1</v>
      </c>
      <c r="M11120" s="6" t="str">
        <f aca="false">IF(I11120&lt;=0,"Below 0%",IF(I11120&lt;=0.05,"0-5%",IF(I11120&lt;=0.1,"5-10%",IF(I11120&lt;=0.2,"10-20%",IF(I11120&lt;=0.4,"20-40%","Above 40%")))))</f>
        <v>Above 40%</v>
      </c>
      <c r="N11120" s="6" t="str">
        <f aca="false">IF(AND(H11120&gt;=Summary!$B$25,I11120&gt;=Summary!$B$26,I11120&lt;=Summary!$B$27,J11120&gt;=Summary!$B$28,J11120&lt;=Summary!$B$29,F11120*J11120&gt;1),"Yes","No")</f>
        <v>No</v>
      </c>
    </row>
    <row r="11121" customFormat="false" ht="15" hidden="false" customHeight="false" outlineLevel="0" collapsed="false">
      <c r="A11121" s="6" t="s">
        <v>157</v>
      </c>
      <c r="B11121" s="45" t="n">
        <v>45032</v>
      </c>
      <c r="C11121" s="6" t="s">
        <v>189</v>
      </c>
      <c r="D11121" s="6" t="s">
        <v>185</v>
      </c>
      <c r="E11121" s="6" t="s">
        <v>174</v>
      </c>
      <c r="F11121" s="34" t="n">
        <v>0.123011253774166</v>
      </c>
      <c r="G11121" s="34" t="n">
        <v>0.225093582284761</v>
      </c>
      <c r="H11121" s="34" t="n">
        <v>-0.102082328510595</v>
      </c>
      <c r="I11121" s="34" t="n">
        <v>-0.453510613116693</v>
      </c>
      <c r="J11121" s="35" t="n">
        <v>4.4</v>
      </c>
      <c r="K11121" s="6" t="n">
        <v>1</v>
      </c>
      <c r="L11121" s="35" t="n">
        <v>3.4</v>
      </c>
      <c r="M11121" s="6" t="str">
        <f aca="false">IF(I11121&lt;=0,"Below 0%",IF(I11121&lt;=0.05,"0-5%",IF(I11121&lt;=0.1,"5-10%",IF(I11121&lt;=0.2,"10-20%",IF(I11121&lt;=0.4,"20-40%","Above 40%")))))</f>
        <v>Below 0%</v>
      </c>
      <c r="N11121" s="6" t="str">
        <f aca="false">IF(AND(H11121&gt;=Summary!$B$25,I11121&gt;=Summary!$B$26,I11121&lt;=Summary!$B$27,J11121&gt;=Summary!$B$28,J11121&lt;=Summary!$B$29,F11121*J11121&gt;1),"Yes","No")</f>
        <v>No</v>
      </c>
    </row>
    <row r="11122" customFormat="false" ht="15" hidden="false" customHeight="false" outlineLevel="0" collapsed="false">
      <c r="A11122" s="6" t="s">
        <v>157</v>
      </c>
      <c r="B11122" s="45" t="n">
        <v>45032</v>
      </c>
      <c r="C11122" s="6" t="s">
        <v>189</v>
      </c>
      <c r="D11122" s="6" t="s">
        <v>185</v>
      </c>
      <c r="E11122" s="6" t="s">
        <v>177</v>
      </c>
      <c r="F11122" s="34" t="n">
        <v>0.634301364421845</v>
      </c>
      <c r="G11122" s="34" t="n">
        <v>0.615162585126054</v>
      </c>
      <c r="H11122" s="34" t="n">
        <v>0.0191387792957903</v>
      </c>
      <c r="I11122" s="34" t="n">
        <v>0.0311117414461553</v>
      </c>
      <c r="J11122" s="35" t="n">
        <v>1.61</v>
      </c>
      <c r="K11122" s="6" t="n">
        <v>0</v>
      </c>
      <c r="L11122" s="35" t="n">
        <v>-1</v>
      </c>
      <c r="M11122" s="6" t="str">
        <f aca="false">IF(I11122&lt;=0,"Below 0%",IF(I11122&lt;=0.05,"0-5%",IF(I11122&lt;=0.1,"5-10%",IF(I11122&lt;=0.2,"10-20%",IF(I11122&lt;=0.4,"20-40%","Above 40%")))))</f>
        <v>0-5%</v>
      </c>
      <c r="N11122" s="6" t="str">
        <f aca="false">IF(AND(H11122&gt;=Summary!$B$25,I11122&gt;=Summary!$B$26,I11122&lt;=Summary!$B$27,J11122&gt;=Summary!$B$28,J11122&lt;=Summary!$B$29,F11122*J11122&gt;1),"Yes","No")</f>
        <v>No</v>
      </c>
    </row>
    <row r="11123" customFormat="false" ht="15" hidden="false" customHeight="false" outlineLevel="0" collapsed="false">
      <c r="A11123" s="6" t="s">
        <v>157</v>
      </c>
      <c r="B11123" s="45" t="n">
        <v>45033</v>
      </c>
      <c r="C11123" s="6" t="s">
        <v>205</v>
      </c>
      <c r="D11123" s="6" t="s">
        <v>183</v>
      </c>
      <c r="E11123" s="6" t="s">
        <v>187</v>
      </c>
      <c r="F11123" s="34" t="n">
        <v>0.209759697318077</v>
      </c>
      <c r="G11123" s="34" t="n">
        <v>0.219687117193444</v>
      </c>
      <c r="H11123" s="34" t="n">
        <v>-0.00992741987536733</v>
      </c>
      <c r="I11123" s="34" t="n">
        <v>-0.0451889032101313</v>
      </c>
      <c r="J11123" s="35" t="n">
        <v>4.54</v>
      </c>
      <c r="K11123" s="6" t="n">
        <v>0</v>
      </c>
      <c r="L11123" s="35" t="n">
        <v>-1</v>
      </c>
      <c r="M11123" s="6" t="str">
        <f aca="false">IF(I11123&lt;=0,"Below 0%",IF(I11123&lt;=0.05,"0-5%",IF(I11123&lt;=0.1,"5-10%",IF(I11123&lt;=0.2,"10-20%",IF(I11123&lt;=0.4,"20-40%","Above 40%")))))</f>
        <v>Below 0%</v>
      </c>
      <c r="N11123" s="6" t="str">
        <f aca="false">IF(AND(H11123&gt;=Summary!$B$25,I11123&gt;=Summary!$B$26,I11123&lt;=Summary!$B$27,J11123&gt;=Summary!$B$28,J11123&lt;=Summary!$B$29,F11123*J11123&gt;1),"Yes","No")</f>
        <v>No</v>
      </c>
    </row>
    <row r="11124" customFormat="false" ht="15" hidden="false" customHeight="false" outlineLevel="0" collapsed="false">
      <c r="A11124" s="6" t="s">
        <v>157</v>
      </c>
      <c r="B11124" s="45" t="n">
        <v>45033</v>
      </c>
      <c r="C11124" s="6" t="s">
        <v>205</v>
      </c>
      <c r="D11124" s="6" t="s">
        <v>183</v>
      </c>
      <c r="E11124" s="6" t="s">
        <v>174</v>
      </c>
      <c r="F11124" s="34" t="n">
        <v>0.22387969493866</v>
      </c>
      <c r="G11124" s="34" t="n">
        <v>0.216821633056139</v>
      </c>
      <c r="H11124" s="34" t="n">
        <v>0.00705806188252101</v>
      </c>
      <c r="I11124" s="34" t="n">
        <v>0.0325523877993004</v>
      </c>
      <c r="J11124" s="35" t="n">
        <v>4.6</v>
      </c>
      <c r="K11124" s="6" t="n">
        <v>0</v>
      </c>
      <c r="L11124" s="35" t="n">
        <v>-1</v>
      </c>
      <c r="M11124" s="6" t="str">
        <f aca="false">IF(I11124&lt;=0,"Below 0%",IF(I11124&lt;=0.05,"0-5%",IF(I11124&lt;=0.1,"5-10%",IF(I11124&lt;=0.2,"10-20%",IF(I11124&lt;=0.4,"20-40%","Above 40%")))))</f>
        <v>0-5%</v>
      </c>
      <c r="N11124" s="6" t="str">
        <f aca="false">IF(AND(H11124&gt;=Summary!$B$25,I11124&gt;=Summary!$B$26,I11124&lt;=Summary!$B$27,J11124&gt;=Summary!$B$28,J11124&lt;=Summary!$B$29,F11124*J11124&gt;1),"Yes","No")</f>
        <v>No</v>
      </c>
    </row>
    <row r="11125" customFormat="false" ht="15" hidden="false" customHeight="false" outlineLevel="0" collapsed="false">
      <c r="A11125" s="6" t="s">
        <v>157</v>
      </c>
      <c r="B11125" s="45" t="n">
        <v>45033</v>
      </c>
      <c r="C11125" s="6" t="s">
        <v>205</v>
      </c>
      <c r="D11125" s="6" t="s">
        <v>183</v>
      </c>
      <c r="E11125" s="6" t="s">
        <v>177</v>
      </c>
      <c r="F11125" s="34" t="n">
        <v>0.566360592842102</v>
      </c>
      <c r="G11125" s="34" t="n">
        <v>0.563491249750417</v>
      </c>
      <c r="H11125" s="34" t="n">
        <v>0.0028693430916853</v>
      </c>
      <c r="I11125" s="34" t="n">
        <v>0.00509208100916592</v>
      </c>
      <c r="J11125" s="35" t="n">
        <v>1.77</v>
      </c>
      <c r="K11125" s="6" t="n">
        <v>1</v>
      </c>
      <c r="L11125" s="35" t="n">
        <v>0.77</v>
      </c>
      <c r="M11125" s="6" t="str">
        <f aca="false">IF(I11125&lt;=0,"Below 0%",IF(I11125&lt;=0.05,"0-5%",IF(I11125&lt;=0.1,"5-10%",IF(I11125&lt;=0.2,"10-20%",IF(I11125&lt;=0.4,"20-40%","Above 40%")))))</f>
        <v>0-5%</v>
      </c>
      <c r="N11125" s="6" t="str">
        <f aca="false">IF(AND(H11125&gt;=Summary!$B$25,I11125&gt;=Summary!$B$26,I11125&lt;=Summary!$B$27,J11125&gt;=Summary!$B$28,J11125&lt;=Summary!$B$29,F11125*J11125&gt;1),"Yes","No")</f>
        <v>No</v>
      </c>
    </row>
    <row r="11126" customFormat="false" ht="15" hidden="false" customHeight="false" outlineLevel="0" collapsed="false">
      <c r="A11126" s="6" t="s">
        <v>157</v>
      </c>
      <c r="B11126" s="45" t="n">
        <v>45037</v>
      </c>
      <c r="C11126" s="6" t="s">
        <v>185</v>
      </c>
      <c r="D11126" s="6" t="s">
        <v>179</v>
      </c>
      <c r="E11126" s="6" t="s">
        <v>187</v>
      </c>
      <c r="F11126" s="34" t="n">
        <v>0.812428891658783</v>
      </c>
      <c r="G11126" s="34" t="n">
        <v>0.814299659849509</v>
      </c>
      <c r="H11126" s="34" t="n">
        <v>-0.00187076819072618</v>
      </c>
      <c r="I11126" s="34" t="n">
        <v>-0.00229739527469763</v>
      </c>
      <c r="J11126" s="35" t="n">
        <v>1.23</v>
      </c>
      <c r="K11126" s="6" t="n">
        <v>0</v>
      </c>
      <c r="L11126" s="35" t="n">
        <v>-1</v>
      </c>
      <c r="M11126" s="6" t="str">
        <f aca="false">IF(I11126&lt;=0,"Below 0%",IF(I11126&lt;=0.05,"0-5%",IF(I11126&lt;=0.1,"5-10%",IF(I11126&lt;=0.2,"10-20%",IF(I11126&lt;=0.4,"20-40%","Above 40%")))))</f>
        <v>Below 0%</v>
      </c>
      <c r="N11126" s="6" t="str">
        <f aca="false">IF(AND(H11126&gt;=Summary!$B$25,I11126&gt;=Summary!$B$26,I11126&lt;=Summary!$B$27,J11126&gt;=Summary!$B$28,J11126&lt;=Summary!$B$29,F11126*J11126&gt;1),"Yes","No")</f>
        <v>No</v>
      </c>
    </row>
    <row r="11127" customFormat="false" ht="15" hidden="false" customHeight="false" outlineLevel="0" collapsed="false">
      <c r="A11127" s="6" t="s">
        <v>157</v>
      </c>
      <c r="B11127" s="45" t="n">
        <v>45037</v>
      </c>
      <c r="C11127" s="6" t="s">
        <v>185</v>
      </c>
      <c r="D11127" s="6" t="s">
        <v>179</v>
      </c>
      <c r="E11127" s="6" t="s">
        <v>174</v>
      </c>
      <c r="F11127" s="34" t="n">
        <v>0.107844412326813</v>
      </c>
      <c r="G11127" s="34" t="n">
        <v>0.126783364761379</v>
      </c>
      <c r="H11127" s="34" t="n">
        <v>-0.0189389524345665</v>
      </c>
      <c r="I11127" s="34" t="n">
        <v>-0.149380421242265</v>
      </c>
      <c r="J11127" s="35" t="n">
        <v>7.9</v>
      </c>
      <c r="K11127" s="6" t="n">
        <v>1</v>
      </c>
      <c r="L11127" s="35" t="n">
        <v>6.9</v>
      </c>
      <c r="M11127" s="6" t="str">
        <f aca="false">IF(I11127&lt;=0,"Below 0%",IF(I11127&lt;=0.05,"0-5%",IF(I11127&lt;=0.1,"5-10%",IF(I11127&lt;=0.2,"10-20%",IF(I11127&lt;=0.4,"20-40%","Above 40%")))))</f>
        <v>Below 0%</v>
      </c>
      <c r="N11127" s="6" t="str">
        <f aca="false">IF(AND(H11127&gt;=Summary!$B$25,I11127&gt;=Summary!$B$26,I11127&lt;=Summary!$B$27,J11127&gt;=Summary!$B$28,J11127&lt;=Summary!$B$29,F11127*J11127&gt;1),"Yes","No")</f>
        <v>No</v>
      </c>
    </row>
    <row r="11128" customFormat="false" ht="15" hidden="false" customHeight="false" outlineLevel="0" collapsed="false">
      <c r="A11128" s="6" t="s">
        <v>157</v>
      </c>
      <c r="B11128" s="45" t="n">
        <v>45037</v>
      </c>
      <c r="C11128" s="6" t="s">
        <v>185</v>
      </c>
      <c r="D11128" s="6" t="s">
        <v>179</v>
      </c>
      <c r="E11128" s="6" t="s">
        <v>177</v>
      </c>
      <c r="F11128" s="34" t="n">
        <v>0.0797267258167267</v>
      </c>
      <c r="G11128" s="34" t="n">
        <v>0.0589169753891115</v>
      </c>
      <c r="H11128" s="34" t="n">
        <v>0.0208097504276151</v>
      </c>
      <c r="I11128" s="34" t="n">
        <v>0.353204662835781</v>
      </c>
      <c r="J11128" s="35" t="n">
        <v>17</v>
      </c>
      <c r="K11128" s="6" t="n">
        <v>0</v>
      </c>
      <c r="L11128" s="35" t="n">
        <v>-1</v>
      </c>
      <c r="M11128" s="6" t="str">
        <f aca="false">IF(I11128&lt;=0,"Below 0%",IF(I11128&lt;=0.05,"0-5%",IF(I11128&lt;=0.1,"5-10%",IF(I11128&lt;=0.2,"10-20%",IF(I11128&lt;=0.4,"20-40%","Above 40%")))))</f>
        <v>20-40%</v>
      </c>
      <c r="N11128" s="6" t="str">
        <f aca="false">IF(AND(H11128&gt;=Summary!$B$25,I11128&gt;=Summary!$B$26,I11128&lt;=Summary!$B$27,J11128&gt;=Summary!$B$28,J11128&lt;=Summary!$B$29,F11128*J11128&gt;1),"Yes","No")</f>
        <v>No</v>
      </c>
    </row>
    <row r="11129" customFormat="false" ht="15" hidden="false" customHeight="false" outlineLevel="0" collapsed="false">
      <c r="A11129" s="6" t="s">
        <v>157</v>
      </c>
      <c r="B11129" s="45" t="n">
        <v>45038</v>
      </c>
      <c r="C11129" s="6" t="s">
        <v>206</v>
      </c>
      <c r="D11129" s="6" t="s">
        <v>182</v>
      </c>
      <c r="E11129" s="6" t="s">
        <v>187</v>
      </c>
      <c r="F11129" s="34" t="n">
        <v>0.335287362337112</v>
      </c>
      <c r="G11129" s="34" t="n">
        <v>0.378877321026081</v>
      </c>
      <c r="H11129" s="34" t="n">
        <v>-0.0435899586889689</v>
      </c>
      <c r="I11129" s="34" t="n">
        <v>-0.115050324392386</v>
      </c>
      <c r="J11129" s="35" t="n">
        <v>2.61</v>
      </c>
      <c r="K11129" s="6" t="n">
        <v>0</v>
      </c>
      <c r="L11129" s="35" t="n">
        <v>-1</v>
      </c>
      <c r="M11129" s="6" t="str">
        <f aca="false">IF(I11129&lt;=0,"Below 0%",IF(I11129&lt;=0.05,"0-5%",IF(I11129&lt;=0.1,"5-10%",IF(I11129&lt;=0.2,"10-20%",IF(I11129&lt;=0.4,"20-40%","Above 40%")))))</f>
        <v>Below 0%</v>
      </c>
      <c r="N11129" s="6" t="str">
        <f aca="false">IF(AND(H11129&gt;=Summary!$B$25,I11129&gt;=Summary!$B$26,I11129&lt;=Summary!$B$27,J11129&gt;=Summary!$B$28,J11129&lt;=Summary!$B$29,F11129*J11129&gt;1),"Yes","No")</f>
        <v>No</v>
      </c>
    </row>
    <row r="11130" customFormat="false" ht="15" hidden="false" customHeight="false" outlineLevel="0" collapsed="false">
      <c r="A11130" s="6" t="s">
        <v>157</v>
      </c>
      <c r="B11130" s="45" t="n">
        <v>45038</v>
      </c>
      <c r="C11130" s="6" t="s">
        <v>206</v>
      </c>
      <c r="D11130" s="6" t="s">
        <v>182</v>
      </c>
      <c r="E11130" s="6" t="s">
        <v>174</v>
      </c>
      <c r="F11130" s="34" t="n">
        <v>0.285565465688705</v>
      </c>
      <c r="G11130" s="34" t="n">
        <v>0.280133090050445</v>
      </c>
      <c r="H11130" s="34" t="n">
        <v>0.00543237563826005</v>
      </c>
      <c r="I11130" s="34" t="n">
        <v>0.0193921240696049</v>
      </c>
      <c r="J11130" s="35" t="n">
        <v>3.53</v>
      </c>
      <c r="K11130" s="6" t="n">
        <v>1</v>
      </c>
      <c r="L11130" s="35" t="n">
        <v>2.53</v>
      </c>
      <c r="M11130" s="6" t="str">
        <f aca="false">IF(I11130&lt;=0,"Below 0%",IF(I11130&lt;=0.05,"0-5%",IF(I11130&lt;=0.1,"5-10%",IF(I11130&lt;=0.2,"10-20%",IF(I11130&lt;=0.4,"20-40%","Above 40%")))))</f>
        <v>0-5%</v>
      </c>
      <c r="N11130" s="6" t="str">
        <f aca="false">IF(AND(H11130&gt;=Summary!$B$25,I11130&gt;=Summary!$B$26,I11130&lt;=Summary!$B$27,J11130&gt;=Summary!$B$28,J11130&lt;=Summary!$B$29,F11130*J11130&gt;1),"Yes","No")</f>
        <v>No</v>
      </c>
    </row>
    <row r="11131" customFormat="false" ht="15" hidden="false" customHeight="false" outlineLevel="0" collapsed="false">
      <c r="A11131" s="6" t="s">
        <v>157</v>
      </c>
      <c r="B11131" s="45" t="n">
        <v>45038</v>
      </c>
      <c r="C11131" s="6" t="s">
        <v>206</v>
      </c>
      <c r="D11131" s="6" t="s">
        <v>182</v>
      </c>
      <c r="E11131" s="6" t="s">
        <v>177</v>
      </c>
      <c r="F11131" s="34" t="n">
        <v>0.379147171974182</v>
      </c>
      <c r="G11131" s="34" t="n">
        <v>0.340989588923473</v>
      </c>
      <c r="H11131" s="34" t="n">
        <v>0.0381575830507089</v>
      </c>
      <c r="I11131" s="34" t="n">
        <v>0.111902487026583</v>
      </c>
      <c r="J11131" s="35" t="n">
        <v>2.9</v>
      </c>
      <c r="K11131" s="6" t="n">
        <v>0</v>
      </c>
      <c r="L11131" s="35" t="n">
        <v>-1</v>
      </c>
      <c r="M11131" s="6" t="str">
        <f aca="false">IF(I11131&lt;=0,"Below 0%",IF(I11131&lt;=0.05,"0-5%",IF(I11131&lt;=0.1,"5-10%",IF(I11131&lt;=0.2,"10-20%",IF(I11131&lt;=0.4,"20-40%","Above 40%")))))</f>
        <v>10-20%</v>
      </c>
      <c r="N11131" s="6" t="str">
        <f aca="false">IF(AND(H11131&gt;=Summary!$B$25,I11131&gt;=Summary!$B$26,I11131&lt;=Summary!$B$27,J11131&gt;=Summary!$B$28,J11131&lt;=Summary!$B$29,F11131*J11131&gt;1),"Yes","No")</f>
        <v>Yes</v>
      </c>
    </row>
    <row r="11132" customFormat="false" ht="15" hidden="false" customHeight="false" outlineLevel="0" collapsed="false">
      <c r="A11132" s="6" t="s">
        <v>157</v>
      </c>
      <c r="B11132" s="45" t="n">
        <v>45038</v>
      </c>
      <c r="C11132" s="6" t="s">
        <v>180</v>
      </c>
      <c r="D11132" s="6" t="s">
        <v>173</v>
      </c>
      <c r="E11132" s="6" t="s">
        <v>187</v>
      </c>
      <c r="F11132" s="34" t="n">
        <v>0.64095950126648</v>
      </c>
      <c r="G11132" s="34" t="n">
        <v>0.458199893247932</v>
      </c>
      <c r="H11132" s="34" t="n">
        <v>0.182759608018548</v>
      </c>
      <c r="I11132" s="34" t="n">
        <v>0.398864361846668</v>
      </c>
      <c r="J11132" s="35" t="n">
        <v>2.18</v>
      </c>
      <c r="K11132" s="6" t="n">
        <v>0</v>
      </c>
      <c r="L11132" s="35" t="n">
        <v>-1</v>
      </c>
      <c r="M11132" s="6" t="str">
        <f aca="false">IF(I11132&lt;=0,"Below 0%",IF(I11132&lt;=0.05,"0-5%",IF(I11132&lt;=0.1,"5-10%",IF(I11132&lt;=0.2,"10-20%",IF(I11132&lt;=0.4,"20-40%","Above 40%")))))</f>
        <v>20-40%</v>
      </c>
      <c r="N11132" s="6" t="str">
        <f aca="false">IF(AND(H11132&gt;=Summary!$B$25,I11132&gt;=Summary!$B$26,I11132&lt;=Summary!$B$27,J11132&gt;=Summary!$B$28,J11132&lt;=Summary!$B$29,F11132*J11132&gt;1),"Yes","No")</f>
        <v>Yes</v>
      </c>
    </row>
    <row r="11133" customFormat="false" ht="15" hidden="false" customHeight="false" outlineLevel="0" collapsed="false">
      <c r="A11133" s="6" t="s">
        <v>157</v>
      </c>
      <c r="B11133" s="45" t="n">
        <v>45038</v>
      </c>
      <c r="C11133" s="6" t="s">
        <v>180</v>
      </c>
      <c r="D11133" s="6" t="s">
        <v>173</v>
      </c>
      <c r="E11133" s="6" t="s">
        <v>174</v>
      </c>
      <c r="F11133" s="34" t="n">
        <v>0.195387631654739</v>
      </c>
      <c r="G11133" s="34" t="n">
        <v>0.298171870829997</v>
      </c>
      <c r="H11133" s="34" t="n">
        <v>-0.102784239175258</v>
      </c>
      <c r="I11133" s="34" t="n">
        <v>-0.34471474082765</v>
      </c>
      <c r="J11133" s="35" t="n">
        <v>3.35</v>
      </c>
      <c r="K11133" s="6" t="n">
        <v>1</v>
      </c>
      <c r="L11133" s="35" t="n">
        <v>2.35</v>
      </c>
      <c r="M11133" s="6" t="str">
        <f aca="false">IF(I11133&lt;=0,"Below 0%",IF(I11133&lt;=0.05,"0-5%",IF(I11133&lt;=0.1,"5-10%",IF(I11133&lt;=0.2,"10-20%",IF(I11133&lt;=0.4,"20-40%","Above 40%")))))</f>
        <v>Below 0%</v>
      </c>
      <c r="N11133" s="6" t="str">
        <f aca="false">IF(AND(H11133&gt;=Summary!$B$25,I11133&gt;=Summary!$B$26,I11133&lt;=Summary!$B$27,J11133&gt;=Summary!$B$28,J11133&lt;=Summary!$B$29,F11133*J11133&gt;1),"Yes","No")</f>
        <v>No</v>
      </c>
    </row>
    <row r="11134" customFormat="false" ht="15" hidden="false" customHeight="false" outlineLevel="0" collapsed="false">
      <c r="A11134" s="6" t="s">
        <v>157</v>
      </c>
      <c r="B11134" s="45" t="n">
        <v>45038</v>
      </c>
      <c r="C11134" s="6" t="s">
        <v>180</v>
      </c>
      <c r="D11134" s="6" t="s">
        <v>173</v>
      </c>
      <c r="E11134" s="6" t="s">
        <v>177</v>
      </c>
      <c r="F11134" s="34" t="n">
        <v>0.163652867078781</v>
      </c>
      <c r="G11134" s="34" t="n">
        <v>0.243628235922071</v>
      </c>
      <c r="H11134" s="34" t="n">
        <v>-0.0799753688432899</v>
      </c>
      <c r="I11134" s="34" t="n">
        <v>-0.328268061953506</v>
      </c>
      <c r="J11134" s="35" t="n">
        <v>4.1</v>
      </c>
      <c r="K11134" s="6" t="n">
        <v>0</v>
      </c>
      <c r="L11134" s="35" t="n">
        <v>-1</v>
      </c>
      <c r="M11134" s="6" t="str">
        <f aca="false">IF(I11134&lt;=0,"Below 0%",IF(I11134&lt;=0.05,"0-5%",IF(I11134&lt;=0.1,"5-10%",IF(I11134&lt;=0.2,"10-20%",IF(I11134&lt;=0.4,"20-40%","Above 40%")))))</f>
        <v>Below 0%</v>
      </c>
      <c r="N11134" s="6" t="str">
        <f aca="false">IF(AND(H11134&gt;=Summary!$B$25,I11134&gt;=Summary!$B$26,I11134&lt;=Summary!$B$27,J11134&gt;=Summary!$B$28,J11134&lt;=Summary!$B$29,F11134*J11134&gt;1),"Yes","No")</f>
        <v>No</v>
      </c>
    </row>
    <row r="11135" customFormat="false" ht="15" hidden="false" customHeight="false" outlineLevel="0" collapsed="false">
      <c r="A11135" s="6" t="s">
        <v>157</v>
      </c>
      <c r="B11135" s="45" t="n">
        <v>45038</v>
      </c>
      <c r="C11135" s="6" t="s">
        <v>184</v>
      </c>
      <c r="D11135" s="6" t="s">
        <v>205</v>
      </c>
      <c r="E11135" s="6" t="s">
        <v>187</v>
      </c>
      <c r="F11135" s="34" t="n">
        <v>0.571183741092682</v>
      </c>
      <c r="G11135" s="34" t="n">
        <v>0.401195749257214</v>
      </c>
      <c r="H11135" s="34" t="n">
        <v>0.169987991835468</v>
      </c>
      <c r="I11135" s="34" t="n">
        <v>0.42370337210748</v>
      </c>
      <c r="J11135" s="35" t="n">
        <v>2.47</v>
      </c>
      <c r="K11135" s="6" t="n">
        <v>1</v>
      </c>
      <c r="L11135" s="35" t="n">
        <v>1.47</v>
      </c>
      <c r="M11135" s="6" t="str">
        <f aca="false">IF(I11135&lt;=0,"Below 0%",IF(I11135&lt;=0.05,"0-5%",IF(I11135&lt;=0.1,"5-10%",IF(I11135&lt;=0.2,"10-20%",IF(I11135&lt;=0.4,"20-40%","Above 40%")))))</f>
        <v>Above 40%</v>
      </c>
      <c r="N11135" s="6" t="str">
        <f aca="false">IF(AND(H11135&gt;=Summary!$B$25,I11135&gt;=Summary!$B$26,I11135&lt;=Summary!$B$27,J11135&gt;=Summary!$B$28,J11135&lt;=Summary!$B$29,F11135*J11135&gt;1),"Yes","No")</f>
        <v>No</v>
      </c>
    </row>
    <row r="11136" customFormat="false" ht="15" hidden="false" customHeight="false" outlineLevel="0" collapsed="false">
      <c r="A11136" s="6" t="s">
        <v>157</v>
      </c>
      <c r="B11136" s="45" t="n">
        <v>45038</v>
      </c>
      <c r="C11136" s="6" t="s">
        <v>184</v>
      </c>
      <c r="D11136" s="6" t="s">
        <v>205</v>
      </c>
      <c r="E11136" s="6" t="s">
        <v>174</v>
      </c>
      <c r="F11136" s="34" t="n">
        <v>0.208703443408012</v>
      </c>
      <c r="G11136" s="34" t="n">
        <v>0.279141831173329</v>
      </c>
      <c r="H11136" s="34" t="n">
        <v>-0.0704383877653166</v>
      </c>
      <c r="I11136" s="34" t="n">
        <v>-0.252339061720846</v>
      </c>
      <c r="J11136" s="35" t="n">
        <v>3.55</v>
      </c>
      <c r="K11136" s="6" t="n">
        <v>0</v>
      </c>
      <c r="L11136" s="35" t="n">
        <v>-1</v>
      </c>
      <c r="M11136" s="6" t="str">
        <f aca="false">IF(I11136&lt;=0,"Below 0%",IF(I11136&lt;=0.05,"0-5%",IF(I11136&lt;=0.1,"5-10%",IF(I11136&lt;=0.2,"10-20%",IF(I11136&lt;=0.4,"20-40%","Above 40%")))))</f>
        <v>Below 0%</v>
      </c>
      <c r="N11136" s="6" t="str">
        <f aca="false">IF(AND(H11136&gt;=Summary!$B$25,I11136&gt;=Summary!$B$26,I11136&lt;=Summary!$B$27,J11136&gt;=Summary!$B$28,J11136&lt;=Summary!$B$29,F11136*J11136&gt;1),"Yes","No")</f>
        <v>No</v>
      </c>
    </row>
    <row r="11137" customFormat="false" ht="15" hidden="false" customHeight="false" outlineLevel="0" collapsed="false">
      <c r="A11137" s="6" t="s">
        <v>157</v>
      </c>
      <c r="B11137" s="45" t="n">
        <v>45038</v>
      </c>
      <c r="C11137" s="6" t="s">
        <v>184</v>
      </c>
      <c r="D11137" s="6" t="s">
        <v>205</v>
      </c>
      <c r="E11137" s="6" t="s">
        <v>177</v>
      </c>
      <c r="F11137" s="34" t="n">
        <v>0.220112800598145</v>
      </c>
      <c r="G11137" s="34" t="n">
        <v>0.319662419569457</v>
      </c>
      <c r="H11137" s="34" t="n">
        <v>-0.0995496189713128</v>
      </c>
      <c r="I11137" s="34" t="n">
        <v>-0.311421089489947</v>
      </c>
      <c r="J11137" s="35" t="n">
        <v>3.1</v>
      </c>
      <c r="K11137" s="6" t="n">
        <v>0</v>
      </c>
      <c r="L11137" s="35" t="n">
        <v>-1</v>
      </c>
      <c r="M11137" s="6" t="str">
        <f aca="false">IF(I11137&lt;=0,"Below 0%",IF(I11137&lt;=0.05,"0-5%",IF(I11137&lt;=0.1,"5-10%",IF(I11137&lt;=0.2,"10-20%",IF(I11137&lt;=0.4,"20-40%","Above 40%")))))</f>
        <v>Below 0%</v>
      </c>
      <c r="N11137" s="6" t="str">
        <f aca="false">IF(AND(H11137&gt;=Summary!$B$25,I11137&gt;=Summary!$B$26,I11137&lt;=Summary!$B$27,J11137&gt;=Summary!$B$28,J11137&lt;=Summary!$B$29,F11137*J11137&gt;1),"Yes","No")</f>
        <v>No</v>
      </c>
    </row>
    <row r="11138" customFormat="false" ht="15" hidden="false" customHeight="false" outlineLevel="0" collapsed="false">
      <c r="A11138" s="6" t="s">
        <v>157</v>
      </c>
      <c r="B11138" s="45" t="n">
        <v>45038</v>
      </c>
      <c r="C11138" s="6" t="s">
        <v>195</v>
      </c>
      <c r="D11138" s="6" t="s">
        <v>203</v>
      </c>
      <c r="E11138" s="6" t="s">
        <v>187</v>
      </c>
      <c r="F11138" s="34" t="n">
        <v>0.402410000562668</v>
      </c>
      <c r="G11138" s="34" t="n">
        <v>0.396374942118145</v>
      </c>
      <c r="H11138" s="34" t="n">
        <v>0.00603505844452268</v>
      </c>
      <c r="I11138" s="34" t="n">
        <v>0.015225630591764</v>
      </c>
      <c r="J11138" s="35" t="n">
        <v>2.5</v>
      </c>
      <c r="K11138" s="6" t="n">
        <v>1</v>
      </c>
      <c r="L11138" s="35" t="n">
        <v>1.5</v>
      </c>
      <c r="M11138" s="6" t="str">
        <f aca="false">IF(I11138&lt;=0,"Below 0%",IF(I11138&lt;=0.05,"0-5%",IF(I11138&lt;=0.1,"5-10%",IF(I11138&lt;=0.2,"10-20%",IF(I11138&lt;=0.4,"20-40%","Above 40%")))))</f>
        <v>0-5%</v>
      </c>
      <c r="N11138" s="6" t="str">
        <f aca="false">IF(AND(H11138&gt;=Summary!$B$25,I11138&gt;=Summary!$B$26,I11138&lt;=Summary!$B$27,J11138&gt;=Summary!$B$28,J11138&lt;=Summary!$B$29,F11138*J11138&gt;1),"Yes","No")</f>
        <v>No</v>
      </c>
    </row>
    <row r="11139" customFormat="false" ht="15" hidden="false" customHeight="false" outlineLevel="0" collapsed="false">
      <c r="A11139" s="6" t="s">
        <v>157</v>
      </c>
      <c r="B11139" s="45" t="n">
        <v>45038</v>
      </c>
      <c r="C11139" s="6" t="s">
        <v>195</v>
      </c>
      <c r="D11139" s="6" t="s">
        <v>203</v>
      </c>
      <c r="E11139" s="6" t="s">
        <v>174</v>
      </c>
      <c r="F11139" s="34" t="n">
        <v>0.287304729223251</v>
      </c>
      <c r="G11139" s="34" t="n">
        <v>0.294921831933144</v>
      </c>
      <c r="H11139" s="34" t="n">
        <v>-0.00761710270989235</v>
      </c>
      <c r="I11139" s="34" t="n">
        <v>-0.025827530840847</v>
      </c>
      <c r="J11139" s="35" t="n">
        <v>3.36</v>
      </c>
      <c r="K11139" s="6" t="n">
        <v>0</v>
      </c>
      <c r="L11139" s="35" t="n">
        <v>-1</v>
      </c>
      <c r="M11139" s="6" t="str">
        <f aca="false">IF(I11139&lt;=0,"Below 0%",IF(I11139&lt;=0.05,"0-5%",IF(I11139&lt;=0.1,"5-10%",IF(I11139&lt;=0.2,"10-20%",IF(I11139&lt;=0.4,"20-40%","Above 40%")))))</f>
        <v>Below 0%</v>
      </c>
      <c r="N11139" s="6" t="str">
        <f aca="false">IF(AND(H11139&gt;=Summary!$B$25,I11139&gt;=Summary!$B$26,I11139&lt;=Summary!$B$27,J11139&gt;=Summary!$B$28,J11139&lt;=Summary!$B$29,F11139*J11139&gt;1),"Yes","No")</f>
        <v>No</v>
      </c>
    </row>
    <row r="11140" customFormat="false" ht="15" hidden="false" customHeight="false" outlineLevel="0" collapsed="false">
      <c r="A11140" s="6" t="s">
        <v>157</v>
      </c>
      <c r="B11140" s="45" t="n">
        <v>45038</v>
      </c>
      <c r="C11140" s="6" t="s">
        <v>195</v>
      </c>
      <c r="D11140" s="6" t="s">
        <v>203</v>
      </c>
      <c r="E11140" s="6" t="s">
        <v>177</v>
      </c>
      <c r="F11140" s="34" t="n">
        <v>0.310285300016403</v>
      </c>
      <c r="G11140" s="34" t="n">
        <v>0.308703225948711</v>
      </c>
      <c r="H11140" s="34" t="n">
        <v>0.00158207406769206</v>
      </c>
      <c r="I11140" s="34" t="n">
        <v>0.00512490293170731</v>
      </c>
      <c r="J11140" s="35" t="n">
        <v>3.21</v>
      </c>
      <c r="K11140" s="6" t="n">
        <v>0</v>
      </c>
      <c r="L11140" s="35" t="n">
        <v>-1</v>
      </c>
      <c r="M11140" s="6" t="str">
        <f aca="false">IF(I11140&lt;=0,"Below 0%",IF(I11140&lt;=0.05,"0-5%",IF(I11140&lt;=0.1,"5-10%",IF(I11140&lt;=0.2,"10-20%",IF(I11140&lt;=0.4,"20-40%","Above 40%")))))</f>
        <v>0-5%</v>
      </c>
      <c r="N11140" s="6" t="str">
        <f aca="false">IF(AND(H11140&gt;=Summary!$B$25,I11140&gt;=Summary!$B$26,I11140&lt;=Summary!$B$27,J11140&gt;=Summary!$B$28,J11140&lt;=Summary!$B$29,F11140*J11140&gt;1),"Yes","No")</f>
        <v>No</v>
      </c>
    </row>
    <row r="11141" customFormat="false" ht="15" hidden="false" customHeight="false" outlineLevel="0" collapsed="false">
      <c r="A11141" s="6" t="s">
        <v>157</v>
      </c>
      <c r="B11141" s="45" t="n">
        <v>45038</v>
      </c>
      <c r="C11141" s="6" t="s">
        <v>183</v>
      </c>
      <c r="D11141" s="6" t="s">
        <v>207</v>
      </c>
      <c r="E11141" s="6" t="s">
        <v>187</v>
      </c>
      <c r="F11141" s="34" t="n">
        <v>0.780004024505615</v>
      </c>
      <c r="G11141" s="34" t="n">
        <v>0.826711199119002</v>
      </c>
      <c r="H11141" s="34" t="n">
        <v>-0.0467071746133867</v>
      </c>
      <c r="I11141" s="34" t="n">
        <v>-0.056497570933067</v>
      </c>
      <c r="J11141" s="35" t="n">
        <v>1.21</v>
      </c>
      <c r="K11141" s="6" t="n">
        <v>1</v>
      </c>
      <c r="L11141" s="35" t="n">
        <v>0.21</v>
      </c>
      <c r="M11141" s="6" t="str">
        <f aca="false">IF(I11141&lt;=0,"Below 0%",IF(I11141&lt;=0.05,"0-5%",IF(I11141&lt;=0.1,"5-10%",IF(I11141&lt;=0.2,"10-20%",IF(I11141&lt;=0.4,"20-40%","Above 40%")))))</f>
        <v>Below 0%</v>
      </c>
      <c r="N11141" s="6" t="str">
        <f aca="false">IF(AND(H11141&gt;=Summary!$B$25,I11141&gt;=Summary!$B$26,I11141&lt;=Summary!$B$27,J11141&gt;=Summary!$B$28,J11141&lt;=Summary!$B$29,F11141*J11141&gt;1),"Yes","No")</f>
        <v>No</v>
      </c>
    </row>
    <row r="11142" customFormat="false" ht="15" hidden="false" customHeight="false" outlineLevel="0" collapsed="false">
      <c r="A11142" s="6" t="s">
        <v>157</v>
      </c>
      <c r="B11142" s="45" t="n">
        <v>45038</v>
      </c>
      <c r="C11142" s="6" t="s">
        <v>183</v>
      </c>
      <c r="D11142" s="6" t="s">
        <v>207</v>
      </c>
      <c r="E11142" s="6" t="s">
        <v>174</v>
      </c>
      <c r="F11142" s="34" t="n">
        <v>0.152132153511047</v>
      </c>
      <c r="G11142" s="34" t="n">
        <v>0.121990311089511</v>
      </c>
      <c r="H11142" s="34" t="n">
        <v>0.0301418424215361</v>
      </c>
      <c r="I11142" s="34" t="n">
        <v>0.247083904880112</v>
      </c>
      <c r="J11142" s="35" t="n">
        <v>8.2</v>
      </c>
      <c r="K11142" s="6" t="n">
        <v>0</v>
      </c>
      <c r="L11142" s="35" t="n">
        <v>-1</v>
      </c>
      <c r="M11142" s="6" t="str">
        <f aca="false">IF(I11142&lt;=0,"Below 0%",IF(I11142&lt;=0.05,"0-5%",IF(I11142&lt;=0.1,"5-10%",IF(I11142&lt;=0.2,"10-20%",IF(I11142&lt;=0.4,"20-40%","Above 40%")))))</f>
        <v>20-40%</v>
      </c>
      <c r="N11142" s="6" t="str">
        <f aca="false">IF(AND(H11142&gt;=Summary!$B$25,I11142&gt;=Summary!$B$26,I11142&lt;=Summary!$B$27,J11142&gt;=Summary!$B$28,J11142&lt;=Summary!$B$29,F11142*J11142&gt;1),"Yes","No")</f>
        <v>No</v>
      </c>
    </row>
    <row r="11143" customFormat="false" ht="15" hidden="false" customHeight="false" outlineLevel="0" collapsed="false">
      <c r="A11143" s="6" t="s">
        <v>157</v>
      </c>
      <c r="B11143" s="45" t="n">
        <v>45038</v>
      </c>
      <c r="C11143" s="6" t="s">
        <v>183</v>
      </c>
      <c r="D11143" s="6" t="s">
        <v>207</v>
      </c>
      <c r="E11143" s="6" t="s">
        <v>177</v>
      </c>
      <c r="F11143" s="34" t="n">
        <v>0.0678637996315956</v>
      </c>
      <c r="G11143" s="34" t="n">
        <v>0.0512984897914868</v>
      </c>
      <c r="H11143" s="34" t="n">
        <v>0.0165653098401088</v>
      </c>
      <c r="I11143" s="34" t="n">
        <v>0.32292002956504</v>
      </c>
      <c r="J11143" s="35" t="n">
        <v>19.5</v>
      </c>
      <c r="K11143" s="6" t="n">
        <v>0</v>
      </c>
      <c r="L11143" s="35" t="n">
        <v>-1</v>
      </c>
      <c r="M11143" s="6" t="str">
        <f aca="false">IF(I11143&lt;=0,"Below 0%",IF(I11143&lt;=0.05,"0-5%",IF(I11143&lt;=0.1,"5-10%",IF(I11143&lt;=0.2,"10-20%",IF(I11143&lt;=0.4,"20-40%","Above 40%")))))</f>
        <v>20-40%</v>
      </c>
      <c r="N11143" s="6" t="str">
        <f aca="false">IF(AND(H11143&gt;=Summary!$B$25,I11143&gt;=Summary!$B$26,I11143&lt;=Summary!$B$27,J11143&gt;=Summary!$B$28,J11143&lt;=Summary!$B$29,F11143*J11143&gt;1),"Yes","No")</f>
        <v>No</v>
      </c>
    </row>
    <row r="11144" customFormat="false" ht="15" hidden="false" customHeight="false" outlineLevel="0" collapsed="false">
      <c r="A11144" s="6" t="s">
        <v>157</v>
      </c>
      <c r="B11144" s="45" t="n">
        <v>45039</v>
      </c>
      <c r="C11144" s="6" t="s">
        <v>199</v>
      </c>
      <c r="D11144" s="6" t="s">
        <v>189</v>
      </c>
      <c r="E11144" s="6" t="s">
        <v>187</v>
      </c>
      <c r="F11144" s="34" t="n">
        <v>0.448076605796814</v>
      </c>
      <c r="G11144" s="34" t="n">
        <v>0.341665584957443</v>
      </c>
      <c r="H11144" s="34" t="n">
        <v>0.106411020839372</v>
      </c>
      <c r="I11144" s="34" t="n">
        <v>0.311447876298767</v>
      </c>
      <c r="J11144" s="35" t="n">
        <v>2.91</v>
      </c>
      <c r="K11144" s="6" t="n">
        <v>0</v>
      </c>
      <c r="L11144" s="35" t="n">
        <v>-1</v>
      </c>
      <c r="M11144" s="6" t="str">
        <f aca="false">IF(I11144&lt;=0,"Below 0%",IF(I11144&lt;=0.05,"0-5%",IF(I11144&lt;=0.1,"5-10%",IF(I11144&lt;=0.2,"10-20%",IF(I11144&lt;=0.4,"20-40%","Above 40%")))))</f>
        <v>20-40%</v>
      </c>
      <c r="N11144" s="6" t="str">
        <f aca="false">IF(AND(H11144&gt;=Summary!$B$25,I11144&gt;=Summary!$B$26,I11144&lt;=Summary!$B$27,J11144&gt;=Summary!$B$28,J11144&lt;=Summary!$B$29,F11144*J11144&gt;1),"Yes","No")</f>
        <v>Yes</v>
      </c>
    </row>
    <row r="11145" customFormat="false" ht="15" hidden="false" customHeight="false" outlineLevel="0" collapsed="false">
      <c r="A11145" s="6" t="s">
        <v>157</v>
      </c>
      <c r="B11145" s="45" t="n">
        <v>45039</v>
      </c>
      <c r="C11145" s="6" t="s">
        <v>199</v>
      </c>
      <c r="D11145" s="6" t="s">
        <v>189</v>
      </c>
      <c r="E11145" s="6" t="s">
        <v>174</v>
      </c>
      <c r="F11145" s="34" t="n">
        <v>0.301736682653427</v>
      </c>
      <c r="G11145" s="34" t="n">
        <v>0.296790105142137</v>
      </c>
      <c r="H11145" s="34" t="n">
        <v>0.00494657751129057</v>
      </c>
      <c r="I11145" s="34" t="n">
        <v>0.0166669219276081</v>
      </c>
      <c r="J11145" s="35" t="n">
        <v>3.35</v>
      </c>
      <c r="K11145" s="6" t="n">
        <v>0</v>
      </c>
      <c r="L11145" s="35" t="n">
        <v>-1</v>
      </c>
      <c r="M11145" s="6" t="str">
        <f aca="false">IF(I11145&lt;=0,"Below 0%",IF(I11145&lt;=0.05,"0-5%",IF(I11145&lt;=0.1,"5-10%",IF(I11145&lt;=0.2,"10-20%",IF(I11145&lt;=0.4,"20-40%","Above 40%")))))</f>
        <v>0-5%</v>
      </c>
      <c r="N11145" s="6" t="str">
        <f aca="false">IF(AND(H11145&gt;=Summary!$B$25,I11145&gt;=Summary!$B$26,I11145&lt;=Summary!$B$27,J11145&gt;=Summary!$B$28,J11145&lt;=Summary!$B$29,F11145*J11145&gt;1),"Yes","No")</f>
        <v>No</v>
      </c>
    </row>
    <row r="11146" customFormat="false" ht="15" hidden="false" customHeight="false" outlineLevel="0" collapsed="false">
      <c r="A11146" s="6" t="s">
        <v>157</v>
      </c>
      <c r="B11146" s="45" t="n">
        <v>45039</v>
      </c>
      <c r="C11146" s="6" t="s">
        <v>199</v>
      </c>
      <c r="D11146" s="6" t="s">
        <v>189</v>
      </c>
      <c r="E11146" s="6" t="s">
        <v>177</v>
      </c>
      <c r="F11146" s="34" t="n">
        <v>0.250186711549759</v>
      </c>
      <c r="G11146" s="34" t="n">
        <v>0.361544309900421</v>
      </c>
      <c r="H11146" s="34" t="n">
        <v>-0.111357598350662</v>
      </c>
      <c r="I11146" s="34" t="n">
        <v>-0.308005396022781</v>
      </c>
      <c r="J11146" s="35" t="n">
        <v>2.75</v>
      </c>
      <c r="K11146" s="6" t="n">
        <v>1</v>
      </c>
      <c r="L11146" s="35" t="n">
        <v>1.75</v>
      </c>
      <c r="M11146" s="6" t="str">
        <f aca="false">IF(I11146&lt;=0,"Below 0%",IF(I11146&lt;=0.05,"0-5%",IF(I11146&lt;=0.1,"5-10%",IF(I11146&lt;=0.2,"10-20%",IF(I11146&lt;=0.4,"20-40%","Above 40%")))))</f>
        <v>Below 0%</v>
      </c>
      <c r="N11146" s="6" t="str">
        <f aca="false">IF(AND(H11146&gt;=Summary!$B$25,I11146&gt;=Summary!$B$26,I11146&lt;=Summary!$B$27,J11146&gt;=Summary!$B$28,J11146&lt;=Summary!$B$29,F11146*J11146&gt;1),"Yes","No")</f>
        <v>No</v>
      </c>
    </row>
    <row r="11147" customFormat="false" ht="15" hidden="false" customHeight="false" outlineLevel="0" collapsed="false">
      <c r="A11147" s="6" t="s">
        <v>157</v>
      </c>
      <c r="B11147" s="45" t="n">
        <v>45039</v>
      </c>
      <c r="C11147" s="6" t="s">
        <v>188</v>
      </c>
      <c r="D11147" s="6" t="s">
        <v>181</v>
      </c>
      <c r="E11147" s="6" t="s">
        <v>187</v>
      </c>
      <c r="F11147" s="34" t="n">
        <v>0.467269867658615</v>
      </c>
      <c r="G11147" s="34" t="n">
        <v>0.521821631878558</v>
      </c>
      <c r="H11147" s="34" t="n">
        <v>-0.0545517642199428</v>
      </c>
      <c r="I11147" s="34" t="n">
        <v>-0.104541017250581</v>
      </c>
      <c r="J11147" s="35" t="n">
        <v>1.92</v>
      </c>
      <c r="K11147" s="6" t="n">
        <v>1</v>
      </c>
      <c r="L11147" s="35" t="n">
        <v>0.92</v>
      </c>
      <c r="M11147" s="6" t="str">
        <f aca="false">IF(I11147&lt;=0,"Below 0%",IF(I11147&lt;=0.05,"0-5%",IF(I11147&lt;=0.1,"5-10%",IF(I11147&lt;=0.2,"10-20%",IF(I11147&lt;=0.4,"20-40%","Above 40%")))))</f>
        <v>Below 0%</v>
      </c>
      <c r="N11147" s="6" t="str">
        <f aca="false">IF(AND(H11147&gt;=Summary!$B$25,I11147&gt;=Summary!$B$26,I11147&lt;=Summary!$B$27,J11147&gt;=Summary!$B$28,J11147&lt;=Summary!$B$29,F11147*J11147&gt;1),"Yes","No")</f>
        <v>No</v>
      </c>
    </row>
    <row r="11148" customFormat="false" ht="15" hidden="false" customHeight="false" outlineLevel="0" collapsed="false">
      <c r="A11148" s="6" t="s">
        <v>157</v>
      </c>
      <c r="B11148" s="45" t="n">
        <v>45039</v>
      </c>
      <c r="C11148" s="6" t="s">
        <v>188</v>
      </c>
      <c r="D11148" s="6" t="s">
        <v>181</v>
      </c>
      <c r="E11148" s="6" t="s">
        <v>174</v>
      </c>
      <c r="F11148" s="34" t="n">
        <v>0.278096705675125</v>
      </c>
      <c r="G11148" s="34" t="n">
        <v>0.250474383301708</v>
      </c>
      <c r="H11148" s="34" t="n">
        <v>0.0276223223734173</v>
      </c>
      <c r="I11148" s="34" t="n">
        <v>0.110280029475689</v>
      </c>
      <c r="J11148" s="35" t="n">
        <v>4</v>
      </c>
      <c r="K11148" s="6" t="n">
        <v>0</v>
      </c>
      <c r="L11148" s="35" t="n">
        <v>-1</v>
      </c>
      <c r="M11148" s="6" t="str">
        <f aca="false">IF(I11148&lt;=0,"Below 0%",IF(I11148&lt;=0.05,"0-5%",IF(I11148&lt;=0.1,"5-10%",IF(I11148&lt;=0.2,"10-20%",IF(I11148&lt;=0.4,"20-40%","Above 40%")))))</f>
        <v>10-20%</v>
      </c>
      <c r="N11148" s="6" t="str">
        <f aca="false">IF(AND(H11148&gt;=Summary!$B$25,I11148&gt;=Summary!$B$26,I11148&lt;=Summary!$B$27,J11148&gt;=Summary!$B$28,J11148&lt;=Summary!$B$29,F11148*J11148&gt;1),"Yes","No")</f>
        <v>No</v>
      </c>
    </row>
    <row r="11149" customFormat="false" ht="15" hidden="false" customHeight="false" outlineLevel="0" collapsed="false">
      <c r="A11149" s="6" t="s">
        <v>157</v>
      </c>
      <c r="B11149" s="45" t="n">
        <v>45039</v>
      </c>
      <c r="C11149" s="6" t="s">
        <v>188</v>
      </c>
      <c r="D11149" s="6" t="s">
        <v>181</v>
      </c>
      <c r="E11149" s="6" t="s">
        <v>177</v>
      </c>
      <c r="F11149" s="34" t="n">
        <v>0.254633486270905</v>
      </c>
      <c r="G11149" s="34" t="n">
        <v>0.227703984819734</v>
      </c>
      <c r="H11149" s="34" t="n">
        <v>0.0269295014511702</v>
      </c>
      <c r="I11149" s="34" t="n">
        <v>0.118265393873056</v>
      </c>
      <c r="J11149" s="35" t="n">
        <v>4.4</v>
      </c>
      <c r="K11149" s="6" t="n">
        <v>0</v>
      </c>
      <c r="L11149" s="35" t="n">
        <v>-1</v>
      </c>
      <c r="M11149" s="6" t="str">
        <f aca="false">IF(I11149&lt;=0,"Below 0%",IF(I11149&lt;=0.05,"0-5%",IF(I11149&lt;=0.1,"5-10%",IF(I11149&lt;=0.2,"10-20%",IF(I11149&lt;=0.4,"20-40%","Above 40%")))))</f>
        <v>10-20%</v>
      </c>
      <c r="N11149" s="6" t="str">
        <f aca="false">IF(AND(H11149&gt;=Summary!$B$25,I11149&gt;=Summary!$B$26,I11149&lt;=Summary!$B$27,J11149&gt;=Summary!$B$28,J11149&lt;=Summary!$B$29,F11149*J11149&gt;1),"Yes","No")</f>
        <v>No</v>
      </c>
    </row>
    <row r="11150" customFormat="false" ht="15" hidden="false" customHeight="false" outlineLevel="0" collapsed="false">
      <c r="A11150" s="6" t="s">
        <v>157</v>
      </c>
      <c r="B11150" s="45" t="n">
        <v>45041</v>
      </c>
      <c r="C11150" s="6" t="s">
        <v>182</v>
      </c>
      <c r="D11150" s="6" t="s">
        <v>184</v>
      </c>
      <c r="E11150" s="6" t="s">
        <v>187</v>
      </c>
      <c r="F11150" s="34" t="n">
        <v>0.553792536258698</v>
      </c>
      <c r="G11150" s="34" t="n">
        <v>0.54089709762533</v>
      </c>
      <c r="H11150" s="34" t="n">
        <v>0.0128954386333677</v>
      </c>
      <c r="I11150" s="34" t="n">
        <v>0.0238408353270554</v>
      </c>
      <c r="J11150" s="35" t="n">
        <v>1.84</v>
      </c>
      <c r="K11150" s="6" t="n">
        <v>1</v>
      </c>
      <c r="L11150" s="35" t="n">
        <v>0.84</v>
      </c>
      <c r="M11150" s="6" t="str">
        <f aca="false">IF(I11150&lt;=0,"Below 0%",IF(I11150&lt;=0.05,"0-5%",IF(I11150&lt;=0.1,"5-10%",IF(I11150&lt;=0.2,"10-20%",IF(I11150&lt;=0.4,"20-40%","Above 40%")))))</f>
        <v>0-5%</v>
      </c>
      <c r="N11150" s="6" t="str">
        <f aca="false">IF(AND(H11150&gt;=Summary!$B$25,I11150&gt;=Summary!$B$26,I11150&lt;=Summary!$B$27,J11150&gt;=Summary!$B$28,J11150&lt;=Summary!$B$29,F11150*J11150&gt;1),"Yes","No")</f>
        <v>No</v>
      </c>
    </row>
    <row r="11151" customFormat="false" ht="15" hidden="false" customHeight="false" outlineLevel="0" collapsed="false">
      <c r="A11151" s="6" t="s">
        <v>157</v>
      </c>
      <c r="B11151" s="45" t="n">
        <v>45041</v>
      </c>
      <c r="C11151" s="6" t="s">
        <v>182</v>
      </c>
      <c r="D11151" s="6" t="s">
        <v>184</v>
      </c>
      <c r="E11151" s="6" t="s">
        <v>174</v>
      </c>
      <c r="F11151" s="34" t="n">
        <v>0.243931218981743</v>
      </c>
      <c r="G11151" s="34" t="n">
        <v>0.242744063324538</v>
      </c>
      <c r="H11151" s="34" t="n">
        <v>0.00118715565720459</v>
      </c>
      <c r="I11151" s="34" t="n">
        <v>0.00489056515304931</v>
      </c>
      <c r="J11151" s="35" t="n">
        <v>4.1</v>
      </c>
      <c r="K11151" s="6" t="n">
        <v>0</v>
      </c>
      <c r="L11151" s="35" t="n">
        <v>-1</v>
      </c>
      <c r="M11151" s="6" t="str">
        <f aca="false">IF(I11151&lt;=0,"Below 0%",IF(I11151&lt;=0.05,"0-5%",IF(I11151&lt;=0.1,"5-10%",IF(I11151&lt;=0.2,"10-20%",IF(I11151&lt;=0.4,"20-40%","Above 40%")))))</f>
        <v>0-5%</v>
      </c>
      <c r="N11151" s="6" t="str">
        <f aca="false">IF(AND(H11151&gt;=Summary!$B$25,I11151&gt;=Summary!$B$26,I11151&lt;=Summary!$B$27,J11151&gt;=Summary!$B$28,J11151&lt;=Summary!$B$29,F11151*J11151&gt;1),"Yes","No")</f>
        <v>No</v>
      </c>
    </row>
    <row r="11152" customFormat="false" ht="15" hidden="false" customHeight="false" outlineLevel="0" collapsed="false">
      <c r="A11152" s="6" t="s">
        <v>157</v>
      </c>
      <c r="B11152" s="45" t="n">
        <v>45041</v>
      </c>
      <c r="C11152" s="6" t="s">
        <v>182</v>
      </c>
      <c r="D11152" s="6" t="s">
        <v>184</v>
      </c>
      <c r="E11152" s="6" t="s">
        <v>177</v>
      </c>
      <c r="F11152" s="34" t="n">
        <v>0.202276229858398</v>
      </c>
      <c r="G11152" s="34" t="n">
        <v>0.216358839050132</v>
      </c>
      <c r="H11152" s="34" t="n">
        <v>-0.0140826091917335</v>
      </c>
      <c r="I11152" s="34" t="n">
        <v>-0.0650891327276464</v>
      </c>
      <c r="J11152" s="35" t="n">
        <v>4.6</v>
      </c>
      <c r="K11152" s="6" t="n">
        <v>0</v>
      </c>
      <c r="L11152" s="35" t="n">
        <v>-1</v>
      </c>
      <c r="M11152" s="6" t="str">
        <f aca="false">IF(I11152&lt;=0,"Below 0%",IF(I11152&lt;=0.05,"0-5%",IF(I11152&lt;=0.1,"5-10%",IF(I11152&lt;=0.2,"10-20%",IF(I11152&lt;=0.4,"20-40%","Above 40%")))))</f>
        <v>Below 0%</v>
      </c>
      <c r="N11152" s="6" t="str">
        <f aca="false">IF(AND(H11152&gt;=Summary!$B$25,I11152&gt;=Summary!$B$26,I11152&lt;=Summary!$B$27,J11152&gt;=Summary!$B$28,J11152&lt;=Summary!$B$29,F11152*J11152&gt;1),"Yes","No")</f>
        <v>No</v>
      </c>
    </row>
    <row r="11153" customFormat="false" ht="15" hidden="false" customHeight="false" outlineLevel="0" collapsed="false">
      <c r="A11153" s="6" t="s">
        <v>157</v>
      </c>
      <c r="B11153" s="45" t="n">
        <v>45041</v>
      </c>
      <c r="C11153" s="6" t="s">
        <v>205</v>
      </c>
      <c r="D11153" s="6" t="s">
        <v>195</v>
      </c>
      <c r="E11153" s="6" t="s">
        <v>187</v>
      </c>
      <c r="F11153" s="34" t="n">
        <v>0.455443441867828</v>
      </c>
      <c r="G11153" s="34" t="n">
        <v>0.406851788939153</v>
      </c>
      <c r="H11153" s="34" t="n">
        <v>0.0485916529286756</v>
      </c>
      <c r="I11153" s="34" t="n">
        <v>0.119433302862883</v>
      </c>
      <c r="J11153" s="35" t="n">
        <v>2.45</v>
      </c>
      <c r="K11153" s="6" t="n">
        <v>0</v>
      </c>
      <c r="L11153" s="35" t="n">
        <v>-1</v>
      </c>
      <c r="M11153" s="6" t="str">
        <f aca="false">IF(I11153&lt;=0,"Below 0%",IF(I11153&lt;=0.05,"0-5%",IF(I11153&lt;=0.1,"5-10%",IF(I11153&lt;=0.2,"10-20%",IF(I11153&lt;=0.4,"20-40%","Above 40%")))))</f>
        <v>10-20%</v>
      </c>
      <c r="N11153" s="6" t="str">
        <f aca="false">IF(AND(H11153&gt;=Summary!$B$25,I11153&gt;=Summary!$B$26,I11153&lt;=Summary!$B$27,J11153&gt;=Summary!$B$28,J11153&lt;=Summary!$B$29,F11153*J11153&gt;1),"Yes","No")</f>
        <v>Yes</v>
      </c>
    </row>
    <row r="11154" customFormat="false" ht="15" hidden="false" customHeight="false" outlineLevel="0" collapsed="false">
      <c r="A11154" s="6" t="s">
        <v>157</v>
      </c>
      <c r="B11154" s="45" t="n">
        <v>45041</v>
      </c>
      <c r="C11154" s="6" t="s">
        <v>205</v>
      </c>
      <c r="D11154" s="6" t="s">
        <v>195</v>
      </c>
      <c r="E11154" s="6" t="s">
        <v>174</v>
      </c>
      <c r="F11154" s="34" t="n">
        <v>0.21757572889328</v>
      </c>
      <c r="G11154" s="34" t="n">
        <v>0.271604055286356</v>
      </c>
      <c r="H11154" s="34" t="n">
        <v>-0.0540283263930754</v>
      </c>
      <c r="I11154" s="34" t="n">
        <v>-0.198923121144538</v>
      </c>
      <c r="J11154" s="35" t="n">
        <v>3.67</v>
      </c>
      <c r="K11154" s="6" t="n">
        <v>1</v>
      </c>
      <c r="L11154" s="35" t="n">
        <v>2.67</v>
      </c>
      <c r="M11154" s="6" t="str">
        <f aca="false">IF(I11154&lt;=0,"Below 0%",IF(I11154&lt;=0.05,"0-5%",IF(I11154&lt;=0.1,"5-10%",IF(I11154&lt;=0.2,"10-20%",IF(I11154&lt;=0.4,"20-40%","Above 40%")))))</f>
        <v>Below 0%</v>
      </c>
      <c r="N11154" s="6" t="str">
        <f aca="false">IF(AND(H11154&gt;=Summary!$B$25,I11154&gt;=Summary!$B$26,I11154&lt;=Summary!$B$27,J11154&gt;=Summary!$B$28,J11154&lt;=Summary!$B$29,F11154*J11154&gt;1),"Yes","No")</f>
        <v>No</v>
      </c>
    </row>
    <row r="11155" customFormat="false" ht="15" hidden="false" customHeight="false" outlineLevel="0" collapsed="false">
      <c r="A11155" s="6" t="s">
        <v>157</v>
      </c>
      <c r="B11155" s="45" t="n">
        <v>45041</v>
      </c>
      <c r="C11155" s="6" t="s">
        <v>205</v>
      </c>
      <c r="D11155" s="6" t="s">
        <v>195</v>
      </c>
      <c r="E11155" s="6" t="s">
        <v>177</v>
      </c>
      <c r="F11155" s="34" t="n">
        <v>0.326980799436569</v>
      </c>
      <c r="G11155" s="34" t="n">
        <v>0.321544155774492</v>
      </c>
      <c r="H11155" s="34" t="n">
        <v>0.00543664366207747</v>
      </c>
      <c r="I11155" s="34" t="n">
        <v>0.0169079224872939</v>
      </c>
      <c r="J11155" s="35" t="n">
        <v>3.1</v>
      </c>
      <c r="K11155" s="6" t="n">
        <v>0</v>
      </c>
      <c r="L11155" s="35" t="n">
        <v>-1</v>
      </c>
      <c r="M11155" s="6" t="str">
        <f aca="false">IF(I11155&lt;=0,"Below 0%",IF(I11155&lt;=0.05,"0-5%",IF(I11155&lt;=0.1,"5-10%",IF(I11155&lt;=0.2,"10-20%",IF(I11155&lt;=0.4,"20-40%","Above 40%")))))</f>
        <v>0-5%</v>
      </c>
      <c r="N11155" s="6" t="str">
        <f aca="false">IF(AND(H11155&gt;=Summary!$B$25,I11155&gt;=Summary!$B$26,I11155&lt;=Summary!$B$27,J11155&gt;=Summary!$B$28,J11155&lt;=Summary!$B$29,F11155*J11155&gt;1),"Yes","No")</f>
        <v>No</v>
      </c>
    </row>
    <row r="11156" customFormat="false" ht="15" hidden="false" customHeight="false" outlineLevel="0" collapsed="false">
      <c r="A11156" s="6" t="s">
        <v>157</v>
      </c>
      <c r="B11156" s="45" t="n">
        <v>45041</v>
      </c>
      <c r="C11156" s="6" t="s">
        <v>203</v>
      </c>
      <c r="D11156" s="6" t="s">
        <v>180</v>
      </c>
      <c r="E11156" s="6" t="s">
        <v>187</v>
      </c>
      <c r="F11156" s="34" t="n">
        <v>0.433241188526154</v>
      </c>
      <c r="G11156" s="34" t="n">
        <v>0.385712028630323</v>
      </c>
      <c r="H11156" s="34" t="n">
        <v>0.0475291598958309</v>
      </c>
      <c r="I11156" s="34" t="n">
        <v>0.123224468950602</v>
      </c>
      <c r="J11156" s="35" t="n">
        <v>2.58</v>
      </c>
      <c r="K11156" s="6" t="n">
        <v>1</v>
      </c>
      <c r="L11156" s="35" t="n">
        <v>1.58</v>
      </c>
      <c r="M11156" s="6" t="str">
        <f aca="false">IF(I11156&lt;=0,"Below 0%",IF(I11156&lt;=0.05,"0-5%",IF(I11156&lt;=0.1,"5-10%",IF(I11156&lt;=0.2,"10-20%",IF(I11156&lt;=0.4,"20-40%","Above 40%")))))</f>
        <v>10-20%</v>
      </c>
      <c r="N11156" s="6" t="str">
        <f aca="false">IF(AND(H11156&gt;=Summary!$B$25,I11156&gt;=Summary!$B$26,I11156&lt;=Summary!$B$27,J11156&gt;=Summary!$B$28,J11156&lt;=Summary!$B$29,F11156*J11156&gt;1),"Yes","No")</f>
        <v>Yes</v>
      </c>
    </row>
    <row r="11157" customFormat="false" ht="15" hidden="false" customHeight="false" outlineLevel="0" collapsed="false">
      <c r="A11157" s="6" t="s">
        <v>157</v>
      </c>
      <c r="B11157" s="45" t="n">
        <v>45041</v>
      </c>
      <c r="C11157" s="6" t="s">
        <v>203</v>
      </c>
      <c r="D11157" s="6" t="s">
        <v>180</v>
      </c>
      <c r="E11157" s="6" t="s">
        <v>174</v>
      </c>
      <c r="F11157" s="34" t="n">
        <v>0.301846772432327</v>
      </c>
      <c r="G11157" s="34" t="n">
        <v>0.308091960949298</v>
      </c>
      <c r="H11157" s="34" t="n">
        <v>-0.00624518851697076</v>
      </c>
      <c r="I11157" s="34" t="n">
        <v>-0.020270533829341</v>
      </c>
      <c r="J11157" s="35" t="n">
        <v>3.23</v>
      </c>
      <c r="K11157" s="6" t="n">
        <v>0</v>
      </c>
      <c r="L11157" s="35" t="n">
        <v>-1</v>
      </c>
      <c r="M11157" s="6" t="str">
        <f aca="false">IF(I11157&lt;=0,"Below 0%",IF(I11157&lt;=0.05,"0-5%",IF(I11157&lt;=0.1,"5-10%",IF(I11157&lt;=0.2,"10-20%",IF(I11157&lt;=0.4,"20-40%","Above 40%")))))</f>
        <v>Below 0%</v>
      </c>
      <c r="N11157" s="6" t="str">
        <f aca="false">IF(AND(H11157&gt;=Summary!$B$25,I11157&gt;=Summary!$B$26,I11157&lt;=Summary!$B$27,J11157&gt;=Summary!$B$28,J11157&lt;=Summary!$B$29,F11157*J11157&gt;1),"Yes","No")</f>
        <v>No</v>
      </c>
    </row>
    <row r="11158" customFormat="false" ht="15" hidden="false" customHeight="false" outlineLevel="0" collapsed="false">
      <c r="A11158" s="6" t="s">
        <v>157</v>
      </c>
      <c r="B11158" s="45" t="n">
        <v>45041</v>
      </c>
      <c r="C11158" s="6" t="s">
        <v>203</v>
      </c>
      <c r="D11158" s="6" t="s">
        <v>180</v>
      </c>
      <c r="E11158" s="6" t="s">
        <v>177</v>
      </c>
      <c r="F11158" s="34" t="n">
        <v>0.264912098646164</v>
      </c>
      <c r="G11158" s="34" t="n">
        <v>0.306196010420379</v>
      </c>
      <c r="H11158" s="34" t="n">
        <v>-0.0412839117742153</v>
      </c>
      <c r="I11158" s="34" t="n">
        <v>-0.134828379107671</v>
      </c>
      <c r="J11158" s="35" t="n">
        <v>3.25</v>
      </c>
      <c r="K11158" s="6" t="n">
        <v>0</v>
      </c>
      <c r="L11158" s="35" t="n">
        <v>-1</v>
      </c>
      <c r="M11158" s="6" t="str">
        <f aca="false">IF(I11158&lt;=0,"Below 0%",IF(I11158&lt;=0.05,"0-5%",IF(I11158&lt;=0.1,"5-10%",IF(I11158&lt;=0.2,"10-20%",IF(I11158&lt;=0.4,"20-40%","Above 40%")))))</f>
        <v>Below 0%</v>
      </c>
      <c r="N11158" s="6" t="str">
        <f aca="false">IF(AND(H11158&gt;=Summary!$B$25,I11158&gt;=Summary!$B$26,I11158&lt;=Summary!$B$27,J11158&gt;=Summary!$B$28,J11158&lt;=Summary!$B$29,F11158*J11158&gt;1),"Yes","No")</f>
        <v>No</v>
      </c>
    </row>
    <row r="11159" customFormat="false" ht="15" hidden="false" customHeight="false" outlineLevel="0" collapsed="false">
      <c r="A11159" s="6" t="s">
        <v>157</v>
      </c>
      <c r="B11159" s="45" t="n">
        <v>45042</v>
      </c>
      <c r="C11159" s="6" t="s">
        <v>190</v>
      </c>
      <c r="D11159" s="6" t="s">
        <v>206</v>
      </c>
      <c r="E11159" s="6" t="s">
        <v>187</v>
      </c>
      <c r="F11159" s="34" t="n">
        <v>0.57187032699585</v>
      </c>
      <c r="G11159" s="34" t="n">
        <v>0.568129330254042</v>
      </c>
      <c r="H11159" s="34" t="n">
        <v>0.00374099674180806</v>
      </c>
      <c r="I11159" s="34" t="n">
        <v>0.00658476255773532</v>
      </c>
      <c r="J11159" s="35" t="n">
        <v>1.75</v>
      </c>
      <c r="K11159" s="6" t="n">
        <v>0</v>
      </c>
      <c r="L11159" s="35" t="n">
        <v>-1</v>
      </c>
      <c r="M11159" s="6" t="str">
        <f aca="false">IF(I11159&lt;=0,"Below 0%",IF(I11159&lt;=0.05,"0-5%",IF(I11159&lt;=0.1,"5-10%",IF(I11159&lt;=0.2,"10-20%",IF(I11159&lt;=0.4,"20-40%","Above 40%")))))</f>
        <v>0-5%</v>
      </c>
      <c r="N11159" s="6" t="str">
        <f aca="false">IF(AND(H11159&gt;=Summary!$B$25,I11159&gt;=Summary!$B$26,I11159&lt;=Summary!$B$27,J11159&gt;=Summary!$B$28,J11159&lt;=Summary!$B$29,F11159*J11159&gt;1),"Yes","No")</f>
        <v>No</v>
      </c>
    </row>
    <row r="11160" customFormat="false" ht="15" hidden="false" customHeight="false" outlineLevel="0" collapsed="false">
      <c r="A11160" s="6" t="s">
        <v>157</v>
      </c>
      <c r="B11160" s="45" t="n">
        <v>45042</v>
      </c>
      <c r="C11160" s="6" t="s">
        <v>190</v>
      </c>
      <c r="D11160" s="6" t="s">
        <v>206</v>
      </c>
      <c r="E11160" s="6" t="s">
        <v>174</v>
      </c>
      <c r="F11160" s="34" t="n">
        <v>0.208277091383934</v>
      </c>
      <c r="G11160" s="34" t="n">
        <v>0.242494226327945</v>
      </c>
      <c r="H11160" s="34" t="n">
        <v>-0.0342171349440106</v>
      </c>
      <c r="I11160" s="34" t="n">
        <v>-0.141104946959586</v>
      </c>
      <c r="J11160" s="35" t="n">
        <v>4.1</v>
      </c>
      <c r="K11160" s="6" t="n">
        <v>0</v>
      </c>
      <c r="L11160" s="35" t="n">
        <v>-1</v>
      </c>
      <c r="M11160" s="6" t="str">
        <f aca="false">IF(I11160&lt;=0,"Below 0%",IF(I11160&lt;=0.05,"0-5%",IF(I11160&lt;=0.1,"5-10%",IF(I11160&lt;=0.2,"10-20%",IF(I11160&lt;=0.4,"20-40%","Above 40%")))))</f>
        <v>Below 0%</v>
      </c>
      <c r="N11160" s="6" t="str">
        <f aca="false">IF(AND(H11160&gt;=Summary!$B$25,I11160&gt;=Summary!$B$26,I11160&lt;=Summary!$B$27,J11160&gt;=Summary!$B$28,J11160&lt;=Summary!$B$29,F11160*J11160&gt;1),"Yes","No")</f>
        <v>No</v>
      </c>
    </row>
    <row r="11161" customFormat="false" ht="15" hidden="false" customHeight="false" outlineLevel="0" collapsed="false">
      <c r="A11161" s="6" t="s">
        <v>157</v>
      </c>
      <c r="B11161" s="45" t="n">
        <v>45042</v>
      </c>
      <c r="C11161" s="6" t="s">
        <v>190</v>
      </c>
      <c r="D11161" s="6" t="s">
        <v>206</v>
      </c>
      <c r="E11161" s="6" t="s">
        <v>177</v>
      </c>
      <c r="F11161" s="34" t="n">
        <v>0.219852581620216</v>
      </c>
      <c r="G11161" s="34" t="n">
        <v>0.189376443418014</v>
      </c>
      <c r="H11161" s="34" t="n">
        <v>0.0304761382022025</v>
      </c>
      <c r="I11161" s="34" t="n">
        <v>0.160928876116508</v>
      </c>
      <c r="J11161" s="35" t="n">
        <v>5.25</v>
      </c>
      <c r="K11161" s="6" t="n">
        <v>1</v>
      </c>
      <c r="L11161" s="35" t="n">
        <v>4.25</v>
      </c>
      <c r="M11161" s="6" t="str">
        <f aca="false">IF(I11161&lt;=0,"Below 0%",IF(I11161&lt;=0.05,"0-5%",IF(I11161&lt;=0.1,"5-10%",IF(I11161&lt;=0.2,"10-20%",IF(I11161&lt;=0.4,"20-40%","Above 40%")))))</f>
        <v>10-20%</v>
      </c>
      <c r="N11161" s="6" t="str">
        <f aca="false">IF(AND(H11161&gt;=Summary!$B$25,I11161&gt;=Summary!$B$26,I11161&lt;=Summary!$B$27,J11161&gt;=Summary!$B$28,J11161&lt;=Summary!$B$29,F11161*J11161&gt;1),"Yes","No")</f>
        <v>No</v>
      </c>
    </row>
    <row r="11162" customFormat="false" ht="15" hidden="false" customHeight="false" outlineLevel="0" collapsed="false">
      <c r="A11162" s="6" t="s">
        <v>157</v>
      </c>
      <c r="B11162" s="45" t="n">
        <v>45042</v>
      </c>
      <c r="C11162" s="6" t="s">
        <v>194</v>
      </c>
      <c r="D11162" s="6" t="s">
        <v>185</v>
      </c>
      <c r="E11162" s="6" t="s">
        <v>187</v>
      </c>
      <c r="F11162" s="34" t="n">
        <v>0.635566651821137</v>
      </c>
      <c r="G11162" s="34" t="n">
        <v>0.630127994748933</v>
      </c>
      <c r="H11162" s="34" t="n">
        <v>0.00543865707220315</v>
      </c>
      <c r="I11162" s="34" t="n">
        <v>0.00863103546823063</v>
      </c>
      <c r="J11162" s="35" t="n">
        <v>1.61</v>
      </c>
      <c r="K11162" s="6" t="n">
        <v>1</v>
      </c>
      <c r="L11162" s="35" t="n">
        <v>0.61</v>
      </c>
      <c r="M11162" s="6" t="str">
        <f aca="false">IF(I11162&lt;=0,"Below 0%",IF(I11162&lt;=0.05,"0-5%",IF(I11162&lt;=0.1,"5-10%",IF(I11162&lt;=0.2,"10-20%",IF(I11162&lt;=0.4,"20-40%","Above 40%")))))</f>
        <v>0-5%</v>
      </c>
      <c r="N11162" s="6" t="str">
        <f aca="false">IF(AND(H11162&gt;=Summary!$B$25,I11162&gt;=Summary!$B$26,I11162&lt;=Summary!$B$27,J11162&gt;=Summary!$B$28,J11162&lt;=Summary!$B$29,F11162*J11162&gt;1),"Yes","No")</f>
        <v>No</v>
      </c>
    </row>
    <row r="11163" customFormat="false" ht="15" hidden="false" customHeight="false" outlineLevel="0" collapsed="false">
      <c r="A11163" s="6" t="s">
        <v>157</v>
      </c>
      <c r="B11163" s="45" t="n">
        <v>45042</v>
      </c>
      <c r="C11163" s="6" t="s">
        <v>194</v>
      </c>
      <c r="D11163" s="6" t="s">
        <v>185</v>
      </c>
      <c r="E11163" s="6" t="s">
        <v>174</v>
      </c>
      <c r="F11163" s="34" t="n">
        <v>0.209066331386566</v>
      </c>
      <c r="G11163" s="34" t="n">
        <v>0.211355431572038</v>
      </c>
      <c r="H11163" s="34" t="n">
        <v>-0.00228910018547193</v>
      </c>
      <c r="I11163" s="34" t="n">
        <v>-0.0108305718402686</v>
      </c>
      <c r="J11163" s="35" t="n">
        <v>4.8</v>
      </c>
      <c r="K11163" s="6" t="n">
        <v>0</v>
      </c>
      <c r="L11163" s="35" t="n">
        <v>-1</v>
      </c>
      <c r="M11163" s="6" t="str">
        <f aca="false">IF(I11163&lt;=0,"Below 0%",IF(I11163&lt;=0.05,"0-5%",IF(I11163&lt;=0.1,"5-10%",IF(I11163&lt;=0.2,"10-20%",IF(I11163&lt;=0.4,"20-40%","Above 40%")))))</f>
        <v>Below 0%</v>
      </c>
      <c r="N11163" s="6" t="str">
        <f aca="false">IF(AND(H11163&gt;=Summary!$B$25,I11163&gt;=Summary!$B$26,I11163&lt;=Summary!$B$27,J11163&gt;=Summary!$B$28,J11163&lt;=Summary!$B$29,F11163*J11163&gt;1),"Yes","No")</f>
        <v>No</v>
      </c>
    </row>
    <row r="11164" customFormat="false" ht="15" hidden="false" customHeight="false" outlineLevel="0" collapsed="false">
      <c r="A11164" s="6" t="s">
        <v>157</v>
      </c>
      <c r="B11164" s="45" t="n">
        <v>45042</v>
      </c>
      <c r="C11164" s="6" t="s">
        <v>194</v>
      </c>
      <c r="D11164" s="6" t="s">
        <v>185</v>
      </c>
      <c r="E11164" s="6" t="s">
        <v>177</v>
      </c>
      <c r="F11164" s="34" t="n">
        <v>0.155367001891136</v>
      </c>
      <c r="G11164" s="34" t="n">
        <v>0.158516573679029</v>
      </c>
      <c r="H11164" s="34" t="n">
        <v>-0.00314957178789238</v>
      </c>
      <c r="I11164" s="34" t="n">
        <v>-0.01986903775923</v>
      </c>
      <c r="J11164" s="35" t="n">
        <v>6.4</v>
      </c>
      <c r="K11164" s="6" t="n">
        <v>0</v>
      </c>
      <c r="L11164" s="35" t="n">
        <v>-1</v>
      </c>
      <c r="M11164" s="6" t="str">
        <f aca="false">IF(I11164&lt;=0,"Below 0%",IF(I11164&lt;=0.05,"0-5%",IF(I11164&lt;=0.1,"5-10%",IF(I11164&lt;=0.2,"10-20%",IF(I11164&lt;=0.4,"20-40%","Above 40%")))))</f>
        <v>Below 0%</v>
      </c>
      <c r="N11164" s="6" t="str">
        <f aca="false">IF(AND(H11164&gt;=Summary!$B$25,I11164&gt;=Summary!$B$26,I11164&lt;=Summary!$B$27,J11164&gt;=Summary!$B$28,J11164&lt;=Summary!$B$29,F11164*J11164&gt;1),"Yes","No")</f>
        <v>No</v>
      </c>
    </row>
    <row r="11165" customFormat="false" ht="15" hidden="false" customHeight="false" outlineLevel="0" collapsed="false">
      <c r="A11165" s="6" t="s">
        <v>157</v>
      </c>
      <c r="B11165" s="45" t="n">
        <v>45042</v>
      </c>
      <c r="C11165" s="6" t="s">
        <v>207</v>
      </c>
      <c r="D11165" s="6" t="s">
        <v>201</v>
      </c>
      <c r="E11165" s="6" t="s">
        <v>187</v>
      </c>
      <c r="F11165" s="34" t="n">
        <v>0.303771913051605</v>
      </c>
      <c r="G11165" s="34" t="n">
        <v>0.153210506345124</v>
      </c>
      <c r="H11165" s="34" t="n">
        <v>0.150561406706481</v>
      </c>
      <c r="I11165" s="34" t="n">
        <v>0.982709412677772</v>
      </c>
      <c r="J11165" s="35" t="n">
        <v>6.5</v>
      </c>
      <c r="K11165" s="6" t="n">
        <v>1</v>
      </c>
      <c r="L11165" s="35" t="n">
        <v>5.5</v>
      </c>
      <c r="M11165" s="6" t="str">
        <f aca="false">IF(I11165&lt;=0,"Below 0%",IF(I11165&lt;=0.05,"0-5%",IF(I11165&lt;=0.1,"5-10%",IF(I11165&lt;=0.2,"10-20%",IF(I11165&lt;=0.4,"20-40%","Above 40%")))))</f>
        <v>Above 40%</v>
      </c>
      <c r="N11165" s="6" t="str">
        <f aca="false">IF(AND(H11165&gt;=Summary!$B$25,I11165&gt;=Summary!$B$26,I11165&lt;=Summary!$B$27,J11165&gt;=Summary!$B$28,J11165&lt;=Summary!$B$29,F11165*J11165&gt;1),"Yes","No")</f>
        <v>No</v>
      </c>
    </row>
    <row r="11166" customFormat="false" ht="15" hidden="false" customHeight="false" outlineLevel="0" collapsed="false">
      <c r="A11166" s="6" t="s">
        <v>157</v>
      </c>
      <c r="B11166" s="45" t="n">
        <v>45042</v>
      </c>
      <c r="C11166" s="6" t="s">
        <v>207</v>
      </c>
      <c r="D11166" s="6" t="s">
        <v>201</v>
      </c>
      <c r="E11166" s="6" t="s">
        <v>174</v>
      </c>
      <c r="F11166" s="34" t="n">
        <v>0.147240042686462</v>
      </c>
      <c r="G11166" s="34" t="n">
        <v>0.216493106792023</v>
      </c>
      <c r="H11166" s="34" t="n">
        <v>-0.0692530641055609</v>
      </c>
      <c r="I11166" s="34" t="n">
        <v>-0.31988576972148</v>
      </c>
      <c r="J11166" s="35" t="n">
        <v>4.6</v>
      </c>
      <c r="K11166" s="6" t="n">
        <v>0</v>
      </c>
      <c r="L11166" s="35" t="n">
        <v>-1</v>
      </c>
      <c r="M11166" s="6" t="str">
        <f aca="false">IF(I11166&lt;=0,"Below 0%",IF(I11166&lt;=0.05,"0-5%",IF(I11166&lt;=0.1,"5-10%",IF(I11166&lt;=0.2,"10-20%",IF(I11166&lt;=0.4,"20-40%","Above 40%")))))</f>
        <v>Below 0%</v>
      </c>
      <c r="N11166" s="6" t="str">
        <f aca="false">IF(AND(H11166&gt;=Summary!$B$25,I11166&gt;=Summary!$B$26,I11166&lt;=Summary!$B$27,J11166&gt;=Summary!$B$28,J11166&lt;=Summary!$B$29,F11166*J11166&gt;1),"Yes","No")</f>
        <v>No</v>
      </c>
    </row>
    <row r="11167" customFormat="false" ht="15" hidden="false" customHeight="false" outlineLevel="0" collapsed="false">
      <c r="A11167" s="6" t="s">
        <v>157</v>
      </c>
      <c r="B11167" s="45" t="n">
        <v>45042</v>
      </c>
      <c r="C11167" s="6" t="s">
        <v>207</v>
      </c>
      <c r="D11167" s="6" t="s">
        <v>201</v>
      </c>
      <c r="E11167" s="6" t="s">
        <v>177</v>
      </c>
      <c r="F11167" s="34" t="n">
        <v>0.548988044261932</v>
      </c>
      <c r="G11167" s="34" t="n">
        <v>0.630296386862853</v>
      </c>
      <c r="H11167" s="34" t="n">
        <v>-0.0813083426009201</v>
      </c>
      <c r="I11167" s="34" t="n">
        <v>-0.129000172451587</v>
      </c>
      <c r="J11167" s="35" t="n">
        <v>1.58</v>
      </c>
      <c r="K11167" s="6" t="n">
        <v>0</v>
      </c>
      <c r="L11167" s="35" t="n">
        <v>-1</v>
      </c>
      <c r="M11167" s="6" t="str">
        <f aca="false">IF(I11167&lt;=0,"Below 0%",IF(I11167&lt;=0.05,"0-5%",IF(I11167&lt;=0.1,"5-10%",IF(I11167&lt;=0.2,"10-20%",IF(I11167&lt;=0.4,"20-40%","Above 40%")))))</f>
        <v>Below 0%</v>
      </c>
      <c r="N11167" s="6" t="str">
        <f aca="false">IF(AND(H11167&gt;=Summary!$B$25,I11167&gt;=Summary!$B$26,I11167&lt;=Summary!$B$27,J11167&gt;=Summary!$B$28,J11167&lt;=Summary!$B$29,F11167*J11167&gt;1),"Yes","No")</f>
        <v>No</v>
      </c>
    </row>
    <row r="11168" customFormat="false" ht="15" hidden="false" customHeight="false" outlineLevel="0" collapsed="false">
      <c r="A11168" s="6" t="s">
        <v>157</v>
      </c>
      <c r="B11168" s="45" t="n">
        <v>45042</v>
      </c>
      <c r="C11168" s="6" t="s">
        <v>189</v>
      </c>
      <c r="D11168" s="6" t="s">
        <v>183</v>
      </c>
      <c r="E11168" s="6" t="s">
        <v>187</v>
      </c>
      <c r="F11168" s="34" t="n">
        <v>0.341409355401993</v>
      </c>
      <c r="G11168" s="34" t="n">
        <v>0.235988200589971</v>
      </c>
      <c r="H11168" s="34" t="n">
        <v>0.105421154812022</v>
      </c>
      <c r="I11168" s="34" t="n">
        <v>0.446722143515945</v>
      </c>
      <c r="J11168" s="35" t="n">
        <v>4.2</v>
      </c>
      <c r="K11168" s="6" t="n">
        <v>0</v>
      </c>
      <c r="L11168" s="35" t="n">
        <v>-1</v>
      </c>
      <c r="M11168" s="6" t="str">
        <f aca="false">IF(I11168&lt;=0,"Below 0%",IF(I11168&lt;=0.05,"0-5%",IF(I11168&lt;=0.1,"5-10%",IF(I11168&lt;=0.2,"10-20%",IF(I11168&lt;=0.4,"20-40%","Above 40%")))))</f>
        <v>Above 40%</v>
      </c>
      <c r="N11168" s="6" t="str">
        <f aca="false">IF(AND(H11168&gt;=Summary!$B$25,I11168&gt;=Summary!$B$26,I11168&lt;=Summary!$B$27,J11168&gt;=Summary!$B$28,J11168&lt;=Summary!$B$29,F11168*J11168&gt;1),"Yes","No")</f>
        <v>No</v>
      </c>
    </row>
    <row r="11169" customFormat="false" ht="15" hidden="false" customHeight="false" outlineLevel="0" collapsed="false">
      <c r="A11169" s="6" t="s">
        <v>157</v>
      </c>
      <c r="B11169" s="45" t="n">
        <v>45042</v>
      </c>
      <c r="C11169" s="6" t="s">
        <v>189</v>
      </c>
      <c r="D11169" s="6" t="s">
        <v>183</v>
      </c>
      <c r="E11169" s="6" t="s">
        <v>174</v>
      </c>
      <c r="F11169" s="34" t="n">
        <v>0.301138579845429</v>
      </c>
      <c r="G11169" s="34" t="n">
        <v>0.247787610619469</v>
      </c>
      <c r="H11169" s="34" t="n">
        <v>0.0533509692259594</v>
      </c>
      <c r="I11169" s="34" t="n">
        <v>0.215309268661908</v>
      </c>
      <c r="J11169" s="35" t="n">
        <v>4</v>
      </c>
      <c r="K11169" s="6" t="n">
        <v>0</v>
      </c>
      <c r="L11169" s="35" t="n">
        <v>-1</v>
      </c>
      <c r="M11169" s="6" t="str">
        <f aca="false">IF(I11169&lt;=0,"Below 0%",IF(I11169&lt;=0.05,"0-5%",IF(I11169&lt;=0.1,"5-10%",IF(I11169&lt;=0.2,"10-20%",IF(I11169&lt;=0.4,"20-40%","Above 40%")))))</f>
        <v>20-40%</v>
      </c>
      <c r="N11169" s="6" t="str">
        <f aca="false">IF(AND(H11169&gt;=Summary!$B$25,I11169&gt;=Summary!$B$26,I11169&lt;=Summary!$B$27,J11169&gt;=Summary!$B$28,J11169&lt;=Summary!$B$29,F11169*J11169&gt;1),"Yes","No")</f>
        <v>Yes</v>
      </c>
    </row>
    <row r="11170" customFormat="false" ht="15" hidden="false" customHeight="false" outlineLevel="0" collapsed="false">
      <c r="A11170" s="6" t="s">
        <v>157</v>
      </c>
      <c r="B11170" s="45" t="n">
        <v>45042</v>
      </c>
      <c r="C11170" s="6" t="s">
        <v>189</v>
      </c>
      <c r="D11170" s="6" t="s">
        <v>183</v>
      </c>
      <c r="E11170" s="6" t="s">
        <v>177</v>
      </c>
      <c r="F11170" s="34" t="n">
        <v>0.357452034950256</v>
      </c>
      <c r="G11170" s="34" t="n">
        <v>0.516224188790561</v>
      </c>
      <c r="H11170" s="34" t="n">
        <v>-0.158772153840304</v>
      </c>
      <c r="I11170" s="34" t="n">
        <v>-0.307564343724932</v>
      </c>
      <c r="J11170" s="35" t="n">
        <v>1.92</v>
      </c>
      <c r="K11170" s="6" t="n">
        <v>1</v>
      </c>
      <c r="L11170" s="35" t="n">
        <v>0.92</v>
      </c>
      <c r="M11170" s="6" t="str">
        <f aca="false">IF(I11170&lt;=0,"Below 0%",IF(I11170&lt;=0.05,"0-5%",IF(I11170&lt;=0.1,"5-10%",IF(I11170&lt;=0.2,"10-20%",IF(I11170&lt;=0.4,"20-40%","Above 40%")))))</f>
        <v>Below 0%</v>
      </c>
      <c r="N11170" s="6" t="str">
        <f aca="false">IF(AND(H11170&gt;=Summary!$B$25,I11170&gt;=Summary!$B$26,I11170&lt;=Summary!$B$27,J11170&gt;=Summary!$B$28,J11170&lt;=Summary!$B$29,F11170*J11170&gt;1),"Yes","No")</f>
        <v>No</v>
      </c>
    </row>
    <row r="11171" customFormat="false" ht="15" hidden="false" customHeight="false" outlineLevel="0" collapsed="false">
      <c r="A11171" s="6" t="s">
        <v>157</v>
      </c>
      <c r="B11171" s="45" t="n">
        <v>45043</v>
      </c>
      <c r="C11171" s="6" t="s">
        <v>173</v>
      </c>
      <c r="D11171" s="6" t="s">
        <v>188</v>
      </c>
      <c r="E11171" s="6" t="s">
        <v>187</v>
      </c>
      <c r="F11171" s="34" t="n">
        <v>0.194158121943474</v>
      </c>
      <c r="G11171" s="34" t="n">
        <v>0.191823177860085</v>
      </c>
      <c r="H11171" s="34" t="n">
        <v>0.00233494408338886</v>
      </c>
      <c r="I11171" s="34" t="n">
        <v>0.0121723772353097</v>
      </c>
      <c r="J11171" s="35" t="n">
        <v>5.2</v>
      </c>
      <c r="K11171" s="6" t="n">
        <v>0</v>
      </c>
      <c r="L11171" s="35" t="n">
        <v>-1</v>
      </c>
      <c r="M11171" s="6" t="str">
        <f aca="false">IF(I11171&lt;=0,"Below 0%",IF(I11171&lt;=0.05,"0-5%",IF(I11171&lt;=0.1,"5-10%",IF(I11171&lt;=0.2,"10-20%",IF(I11171&lt;=0.4,"20-40%","Above 40%")))))</f>
        <v>0-5%</v>
      </c>
      <c r="N11171" s="6" t="str">
        <f aca="false">IF(AND(H11171&gt;=Summary!$B$25,I11171&gt;=Summary!$B$26,I11171&lt;=Summary!$B$27,J11171&gt;=Summary!$B$28,J11171&lt;=Summary!$B$29,F11171*J11171&gt;1),"Yes","No")</f>
        <v>No</v>
      </c>
    </row>
    <row r="11172" customFormat="false" ht="15" hidden="false" customHeight="false" outlineLevel="0" collapsed="false">
      <c r="A11172" s="6" t="s">
        <v>157</v>
      </c>
      <c r="B11172" s="45" t="n">
        <v>45043</v>
      </c>
      <c r="C11172" s="6" t="s">
        <v>173</v>
      </c>
      <c r="D11172" s="6" t="s">
        <v>188</v>
      </c>
      <c r="E11172" s="6" t="s">
        <v>174</v>
      </c>
      <c r="F11172" s="34" t="n">
        <v>0.283107548952103</v>
      </c>
      <c r="G11172" s="34" t="n">
        <v>0.257082609503207</v>
      </c>
      <c r="H11172" s="34" t="n">
        <v>0.026024939448896</v>
      </c>
      <c r="I11172" s="34" t="n">
        <v>0.101231816104509</v>
      </c>
      <c r="J11172" s="35" t="n">
        <v>3.88</v>
      </c>
      <c r="K11172" s="6" t="n">
        <v>0</v>
      </c>
      <c r="L11172" s="35" t="n">
        <v>-1</v>
      </c>
      <c r="M11172" s="6" t="str">
        <f aca="false">IF(I11172&lt;=0,"Below 0%",IF(I11172&lt;=0.05,"0-5%",IF(I11172&lt;=0.1,"5-10%",IF(I11172&lt;=0.2,"10-20%",IF(I11172&lt;=0.4,"20-40%","Above 40%")))))</f>
        <v>10-20%</v>
      </c>
      <c r="N11172" s="6" t="str">
        <f aca="false">IF(AND(H11172&gt;=Summary!$B$25,I11172&gt;=Summary!$B$26,I11172&lt;=Summary!$B$27,J11172&gt;=Summary!$B$28,J11172&lt;=Summary!$B$29,F11172*J11172&gt;1),"Yes","No")</f>
        <v>No</v>
      </c>
    </row>
    <row r="11173" customFormat="false" ht="15" hidden="false" customHeight="false" outlineLevel="0" collapsed="false">
      <c r="A11173" s="6" t="s">
        <v>157</v>
      </c>
      <c r="B11173" s="45" t="n">
        <v>45043</v>
      </c>
      <c r="C11173" s="6" t="s">
        <v>173</v>
      </c>
      <c r="D11173" s="6" t="s">
        <v>188</v>
      </c>
      <c r="E11173" s="6" t="s">
        <v>177</v>
      </c>
      <c r="F11173" s="34" t="n">
        <v>0.522734344005585</v>
      </c>
      <c r="G11173" s="34" t="n">
        <v>0.551094212636708</v>
      </c>
      <c r="H11173" s="34" t="n">
        <v>-0.0283598686311236</v>
      </c>
      <c r="I11173" s="34" t="n">
        <v>-0.0514610169746402</v>
      </c>
      <c r="J11173" s="35" t="n">
        <v>1.81</v>
      </c>
      <c r="K11173" s="6" t="n">
        <v>1</v>
      </c>
      <c r="L11173" s="35" t="n">
        <v>0.81</v>
      </c>
      <c r="M11173" s="6" t="str">
        <f aca="false">IF(I11173&lt;=0,"Below 0%",IF(I11173&lt;=0.05,"0-5%",IF(I11173&lt;=0.1,"5-10%",IF(I11173&lt;=0.2,"10-20%",IF(I11173&lt;=0.4,"20-40%","Above 40%")))))</f>
        <v>Below 0%</v>
      </c>
      <c r="N11173" s="6" t="str">
        <f aca="false">IF(AND(H11173&gt;=Summary!$B$25,I11173&gt;=Summary!$B$26,I11173&lt;=Summary!$B$27,J11173&gt;=Summary!$B$28,J11173&lt;=Summary!$B$29,F11173*J11173&gt;1),"Yes","No")</f>
        <v>No</v>
      </c>
    </row>
    <row r="11174" customFormat="false" ht="15" hidden="false" customHeight="false" outlineLevel="0" collapsed="false">
      <c r="A11174" s="6" t="s">
        <v>157</v>
      </c>
      <c r="B11174" s="45" t="n">
        <v>45043</v>
      </c>
      <c r="C11174" s="6" t="s">
        <v>179</v>
      </c>
      <c r="D11174" s="6" t="s">
        <v>199</v>
      </c>
      <c r="E11174" s="6" t="s">
        <v>187</v>
      </c>
      <c r="F11174" s="34" t="n">
        <v>0.458406209945679</v>
      </c>
      <c r="G11174" s="34" t="n">
        <v>0.414644615578841</v>
      </c>
      <c r="H11174" s="34" t="n">
        <v>0.0437615943668377</v>
      </c>
      <c r="I11174" s="34" t="n">
        <v>0.105540003951931</v>
      </c>
      <c r="J11174" s="35" t="n">
        <v>2.39</v>
      </c>
      <c r="K11174" s="6" t="n">
        <v>0</v>
      </c>
      <c r="L11174" s="35" t="n">
        <v>-1</v>
      </c>
      <c r="M11174" s="6" t="str">
        <f aca="false">IF(I11174&lt;=0,"Below 0%",IF(I11174&lt;=0.05,"0-5%",IF(I11174&lt;=0.1,"5-10%",IF(I11174&lt;=0.2,"10-20%",IF(I11174&lt;=0.4,"20-40%","Above 40%")))))</f>
        <v>10-20%</v>
      </c>
      <c r="N11174" s="6" t="str">
        <f aca="false">IF(AND(H11174&gt;=Summary!$B$25,I11174&gt;=Summary!$B$26,I11174&lt;=Summary!$B$27,J11174&gt;=Summary!$B$28,J11174&lt;=Summary!$B$29,F11174*J11174&gt;1),"Yes","No")</f>
        <v>Yes</v>
      </c>
    </row>
    <row r="11175" customFormat="false" ht="15" hidden="false" customHeight="false" outlineLevel="0" collapsed="false">
      <c r="A11175" s="6" t="s">
        <v>157</v>
      </c>
      <c r="B11175" s="45" t="n">
        <v>45043</v>
      </c>
      <c r="C11175" s="6" t="s">
        <v>179</v>
      </c>
      <c r="D11175" s="6" t="s">
        <v>199</v>
      </c>
      <c r="E11175" s="6" t="s">
        <v>174</v>
      </c>
      <c r="F11175" s="34" t="n">
        <v>0.256851434707642</v>
      </c>
      <c r="G11175" s="34" t="n">
        <v>0.277591213230653</v>
      </c>
      <c r="H11175" s="34" t="n">
        <v>-0.0207397785230111</v>
      </c>
      <c r="I11175" s="34" t="n">
        <v>-0.0747133826090464</v>
      </c>
      <c r="J11175" s="35" t="n">
        <v>3.57</v>
      </c>
      <c r="K11175" s="6" t="n">
        <v>0</v>
      </c>
      <c r="L11175" s="35" t="n">
        <v>-1</v>
      </c>
      <c r="M11175" s="6" t="str">
        <f aca="false">IF(I11175&lt;=0,"Below 0%",IF(I11175&lt;=0.05,"0-5%",IF(I11175&lt;=0.1,"5-10%",IF(I11175&lt;=0.2,"10-20%",IF(I11175&lt;=0.4,"20-40%","Above 40%")))))</f>
        <v>Below 0%</v>
      </c>
      <c r="N11175" s="6" t="str">
        <f aca="false">IF(AND(H11175&gt;=Summary!$B$25,I11175&gt;=Summary!$B$26,I11175&lt;=Summary!$B$27,J11175&gt;=Summary!$B$28,J11175&lt;=Summary!$B$29,F11175*J11175&gt;1),"Yes","No")</f>
        <v>No</v>
      </c>
    </row>
    <row r="11176" customFormat="false" ht="15" hidden="false" customHeight="false" outlineLevel="0" collapsed="false">
      <c r="A11176" s="6" t="s">
        <v>157</v>
      </c>
      <c r="B11176" s="45" t="n">
        <v>45043</v>
      </c>
      <c r="C11176" s="6" t="s">
        <v>179</v>
      </c>
      <c r="D11176" s="6" t="s">
        <v>199</v>
      </c>
      <c r="E11176" s="6" t="s">
        <v>177</v>
      </c>
      <c r="F11176" s="34" t="n">
        <v>0.284742385149002</v>
      </c>
      <c r="G11176" s="34" t="n">
        <v>0.307764171190506</v>
      </c>
      <c r="H11176" s="34" t="n">
        <v>-0.0230217860415041</v>
      </c>
      <c r="I11176" s="34" t="n">
        <v>-0.0748033338398368</v>
      </c>
      <c r="J11176" s="35" t="n">
        <v>3.22</v>
      </c>
      <c r="K11176" s="6" t="n">
        <v>1</v>
      </c>
      <c r="L11176" s="35" t="n">
        <v>2.22</v>
      </c>
      <c r="M11176" s="6" t="str">
        <f aca="false">IF(I11176&lt;=0,"Below 0%",IF(I11176&lt;=0.05,"0-5%",IF(I11176&lt;=0.1,"5-10%",IF(I11176&lt;=0.2,"10-20%",IF(I11176&lt;=0.4,"20-40%","Above 40%")))))</f>
        <v>Below 0%</v>
      </c>
      <c r="N11176" s="6" t="str">
        <f aca="false">IF(AND(H11176&gt;=Summary!$B$25,I11176&gt;=Summary!$B$26,I11176&lt;=Summary!$B$27,J11176&gt;=Summary!$B$28,J11176&lt;=Summary!$B$29,F11176*J11176&gt;1),"Yes","No")</f>
        <v>No</v>
      </c>
    </row>
    <row r="11177" customFormat="false" ht="15" hidden="false" customHeight="false" outlineLevel="0" collapsed="false">
      <c r="A11177" s="6" t="s">
        <v>157</v>
      </c>
      <c r="B11177" s="45" t="n">
        <v>45043</v>
      </c>
      <c r="C11177" s="6" t="s">
        <v>181</v>
      </c>
      <c r="D11177" s="6" t="s">
        <v>176</v>
      </c>
      <c r="E11177" s="6" t="s">
        <v>187</v>
      </c>
      <c r="F11177" s="34" t="n">
        <v>0.278941929340363</v>
      </c>
      <c r="G11177" s="34" t="n">
        <v>0.34812208010201</v>
      </c>
      <c r="H11177" s="34" t="n">
        <v>-0.069180150761647</v>
      </c>
      <c r="I11177" s="34" t="n">
        <v>-0.198723823382232</v>
      </c>
      <c r="J11177" s="35" t="n">
        <v>2.85</v>
      </c>
      <c r="K11177" s="6" t="n">
        <v>0</v>
      </c>
      <c r="L11177" s="35" t="n">
        <v>-1</v>
      </c>
      <c r="M11177" s="6" t="str">
        <f aca="false">IF(I11177&lt;=0,"Below 0%",IF(I11177&lt;=0.05,"0-5%",IF(I11177&lt;=0.1,"5-10%",IF(I11177&lt;=0.2,"10-20%",IF(I11177&lt;=0.4,"20-40%","Above 40%")))))</f>
        <v>Below 0%</v>
      </c>
      <c r="N11177" s="6" t="str">
        <f aca="false">IF(AND(H11177&gt;=Summary!$B$25,I11177&gt;=Summary!$B$26,I11177&lt;=Summary!$B$27,J11177&gt;=Summary!$B$28,J11177&lt;=Summary!$B$29,F11177*J11177&gt;1),"Yes","No")</f>
        <v>No</v>
      </c>
    </row>
    <row r="11178" customFormat="false" ht="15" hidden="false" customHeight="false" outlineLevel="0" collapsed="false">
      <c r="A11178" s="6" t="s">
        <v>157</v>
      </c>
      <c r="B11178" s="45" t="n">
        <v>45043</v>
      </c>
      <c r="C11178" s="6" t="s">
        <v>181</v>
      </c>
      <c r="D11178" s="6" t="s">
        <v>176</v>
      </c>
      <c r="E11178" s="6" t="s">
        <v>174</v>
      </c>
      <c r="F11178" s="34" t="n">
        <v>0.385729551315308</v>
      </c>
      <c r="G11178" s="34" t="n">
        <v>0.259724588557782</v>
      </c>
      <c r="H11178" s="34" t="n">
        <v>0.126004962757526</v>
      </c>
      <c r="I11178" s="34" t="n">
        <v>0.485148377584176</v>
      </c>
      <c r="J11178" s="35" t="n">
        <v>3.82</v>
      </c>
      <c r="K11178" s="6" t="n">
        <v>1</v>
      </c>
      <c r="L11178" s="35" t="n">
        <v>2.82</v>
      </c>
      <c r="M11178" s="6" t="str">
        <f aca="false">IF(I11178&lt;=0,"Below 0%",IF(I11178&lt;=0.05,"0-5%",IF(I11178&lt;=0.1,"5-10%",IF(I11178&lt;=0.2,"10-20%",IF(I11178&lt;=0.4,"20-40%","Above 40%")))))</f>
        <v>Above 40%</v>
      </c>
      <c r="N11178" s="6" t="str">
        <f aca="false">IF(AND(H11178&gt;=Summary!$B$25,I11178&gt;=Summary!$B$26,I11178&lt;=Summary!$B$27,J11178&gt;=Summary!$B$28,J11178&lt;=Summary!$B$29,F11178*J11178&gt;1),"Yes","No")</f>
        <v>No</v>
      </c>
    </row>
    <row r="11179" customFormat="false" ht="15" hidden="false" customHeight="false" outlineLevel="0" collapsed="false">
      <c r="A11179" s="6" t="s">
        <v>157</v>
      </c>
      <c r="B11179" s="45" t="n">
        <v>45043</v>
      </c>
      <c r="C11179" s="6" t="s">
        <v>181</v>
      </c>
      <c r="D11179" s="6" t="s">
        <v>176</v>
      </c>
      <c r="E11179" s="6" t="s">
        <v>177</v>
      </c>
      <c r="F11179" s="34" t="n">
        <v>0.33532851934433</v>
      </c>
      <c r="G11179" s="34" t="n">
        <v>0.392153331340208</v>
      </c>
      <c r="H11179" s="34" t="n">
        <v>-0.0568248119958786</v>
      </c>
      <c r="I11179" s="34" t="n">
        <v>-0.144904575467143</v>
      </c>
      <c r="J11179" s="35" t="n">
        <v>2.53</v>
      </c>
      <c r="K11179" s="6" t="n">
        <v>0</v>
      </c>
      <c r="L11179" s="35" t="n">
        <v>-1</v>
      </c>
      <c r="M11179" s="6" t="str">
        <f aca="false">IF(I11179&lt;=0,"Below 0%",IF(I11179&lt;=0.05,"0-5%",IF(I11179&lt;=0.1,"5-10%",IF(I11179&lt;=0.2,"10-20%",IF(I11179&lt;=0.4,"20-40%","Above 40%")))))</f>
        <v>Below 0%</v>
      </c>
      <c r="N11179" s="6" t="str">
        <f aca="false">IF(AND(H11179&gt;=Summary!$B$25,I11179&gt;=Summary!$B$26,I11179&lt;=Summary!$B$27,J11179&gt;=Summary!$B$28,J11179&lt;=Summary!$B$29,F11179*J11179&gt;1),"Yes","No")</f>
        <v>No</v>
      </c>
    </row>
    <row r="11180" customFormat="false" ht="15" hidden="false" customHeight="false" outlineLevel="0" collapsed="false">
      <c r="A11180" s="6" t="s">
        <v>157</v>
      </c>
      <c r="B11180" s="45" t="n">
        <v>45045</v>
      </c>
      <c r="C11180" s="6" t="s">
        <v>206</v>
      </c>
      <c r="D11180" s="6" t="s">
        <v>207</v>
      </c>
      <c r="E11180" s="6" t="s">
        <v>187</v>
      </c>
      <c r="F11180" s="34" t="n">
        <v>0.668883442878723</v>
      </c>
      <c r="G11180" s="34" t="n">
        <v>0.580300330872996</v>
      </c>
      <c r="H11180" s="34" t="n">
        <v>0.0885831120057274</v>
      </c>
      <c r="I11180" s="34" t="n">
        <v>0.152650459241449</v>
      </c>
      <c r="J11180" s="35" t="n">
        <v>1.7</v>
      </c>
      <c r="K11180" s="6" t="n">
        <v>1</v>
      </c>
      <c r="L11180" s="35" t="n">
        <v>0.7</v>
      </c>
      <c r="M11180" s="6" t="str">
        <f aca="false">IF(I11180&lt;=0,"Below 0%",IF(I11180&lt;=0.05,"0-5%",IF(I11180&lt;=0.1,"5-10%",IF(I11180&lt;=0.2,"10-20%",IF(I11180&lt;=0.4,"20-40%","Above 40%")))))</f>
        <v>10-20%</v>
      </c>
      <c r="N11180" s="6" t="str">
        <f aca="false">IF(AND(H11180&gt;=Summary!$B$25,I11180&gt;=Summary!$B$26,I11180&lt;=Summary!$B$27,J11180&gt;=Summary!$B$28,J11180&lt;=Summary!$B$29,F11180*J11180&gt;1),"Yes","No")</f>
        <v>No</v>
      </c>
    </row>
    <row r="11181" customFormat="false" ht="15" hidden="false" customHeight="false" outlineLevel="0" collapsed="false">
      <c r="A11181" s="6" t="s">
        <v>157</v>
      </c>
      <c r="B11181" s="45" t="n">
        <v>45045</v>
      </c>
      <c r="C11181" s="6" t="s">
        <v>206</v>
      </c>
      <c r="D11181" s="6" t="s">
        <v>207</v>
      </c>
      <c r="E11181" s="6" t="s">
        <v>174</v>
      </c>
      <c r="F11181" s="34" t="n">
        <v>0.223755657672882</v>
      </c>
      <c r="G11181" s="34" t="n">
        <v>0.246627640621023</v>
      </c>
      <c r="H11181" s="34" t="n">
        <v>-0.0228719829481411</v>
      </c>
      <c r="I11181" s="34" t="n">
        <v>-0.0927389277639281</v>
      </c>
      <c r="J11181" s="35" t="n">
        <v>4</v>
      </c>
      <c r="K11181" s="6" t="n">
        <v>0</v>
      </c>
      <c r="L11181" s="35" t="n">
        <v>-1</v>
      </c>
      <c r="M11181" s="6" t="str">
        <f aca="false">IF(I11181&lt;=0,"Below 0%",IF(I11181&lt;=0.05,"0-5%",IF(I11181&lt;=0.1,"5-10%",IF(I11181&lt;=0.2,"10-20%",IF(I11181&lt;=0.4,"20-40%","Above 40%")))))</f>
        <v>Below 0%</v>
      </c>
      <c r="N11181" s="6" t="str">
        <f aca="false">IF(AND(H11181&gt;=Summary!$B$25,I11181&gt;=Summary!$B$26,I11181&lt;=Summary!$B$27,J11181&gt;=Summary!$B$28,J11181&lt;=Summary!$B$29,F11181*J11181&gt;1),"Yes","No")</f>
        <v>No</v>
      </c>
    </row>
    <row r="11182" customFormat="false" ht="15" hidden="false" customHeight="false" outlineLevel="0" collapsed="false">
      <c r="A11182" s="6" t="s">
        <v>157</v>
      </c>
      <c r="B11182" s="45" t="n">
        <v>45045</v>
      </c>
      <c r="C11182" s="6" t="s">
        <v>206</v>
      </c>
      <c r="D11182" s="6" t="s">
        <v>207</v>
      </c>
      <c r="E11182" s="6" t="s">
        <v>177</v>
      </c>
      <c r="F11182" s="34" t="n">
        <v>0.107360869646072</v>
      </c>
      <c r="G11182" s="34" t="n">
        <v>0.173072028505981</v>
      </c>
      <c r="H11182" s="34" t="n">
        <v>-0.0657111588599088</v>
      </c>
      <c r="I11182" s="34" t="n">
        <v>-0.379675210530267</v>
      </c>
      <c r="J11182" s="35" t="n">
        <v>5.7</v>
      </c>
      <c r="K11182" s="6" t="n">
        <v>0</v>
      </c>
      <c r="L11182" s="35" t="n">
        <v>-1</v>
      </c>
      <c r="M11182" s="6" t="str">
        <f aca="false">IF(I11182&lt;=0,"Below 0%",IF(I11182&lt;=0.05,"0-5%",IF(I11182&lt;=0.1,"5-10%",IF(I11182&lt;=0.2,"10-20%",IF(I11182&lt;=0.4,"20-40%","Above 40%")))))</f>
        <v>Below 0%</v>
      </c>
      <c r="N11182" s="6" t="str">
        <f aca="false">IF(AND(H11182&gt;=Summary!$B$25,I11182&gt;=Summary!$B$26,I11182&lt;=Summary!$B$27,J11182&gt;=Summary!$B$28,J11182&lt;=Summary!$B$29,F11182*J11182&gt;1),"Yes","No")</f>
        <v>No</v>
      </c>
    </row>
    <row r="11183" customFormat="false" ht="15" hidden="false" customHeight="false" outlineLevel="0" collapsed="false">
      <c r="A11183" s="6" t="s">
        <v>157</v>
      </c>
      <c r="B11183" s="45" t="n">
        <v>45045</v>
      </c>
      <c r="C11183" s="6" t="s">
        <v>201</v>
      </c>
      <c r="D11183" s="6" t="s">
        <v>203</v>
      </c>
      <c r="E11183" s="6" t="s">
        <v>187</v>
      </c>
      <c r="F11183" s="34" t="n">
        <v>0.705732882022858</v>
      </c>
      <c r="G11183" s="34" t="n">
        <v>0.643176733780761</v>
      </c>
      <c r="H11183" s="34" t="n">
        <v>0.0625561482420971</v>
      </c>
      <c r="I11183" s="34" t="n">
        <v>0.0972612113537996</v>
      </c>
      <c r="J11183" s="35" t="n">
        <v>1.54</v>
      </c>
      <c r="K11183" s="6" t="n">
        <v>1</v>
      </c>
      <c r="L11183" s="35" t="n">
        <v>0.54</v>
      </c>
      <c r="M11183" s="6" t="str">
        <f aca="false">IF(I11183&lt;=0,"Below 0%",IF(I11183&lt;=0.05,"0-5%",IF(I11183&lt;=0.1,"5-10%",IF(I11183&lt;=0.2,"10-20%",IF(I11183&lt;=0.4,"20-40%","Above 40%")))))</f>
        <v>5-10%</v>
      </c>
      <c r="N11183" s="6" t="str">
        <f aca="false">IF(AND(H11183&gt;=Summary!$B$25,I11183&gt;=Summary!$B$26,I11183&lt;=Summary!$B$27,J11183&gt;=Summary!$B$28,J11183&lt;=Summary!$B$29,F11183*J11183&gt;1),"Yes","No")</f>
        <v>No</v>
      </c>
    </row>
    <row r="11184" customFormat="false" ht="15" hidden="false" customHeight="false" outlineLevel="0" collapsed="false">
      <c r="A11184" s="6" t="s">
        <v>157</v>
      </c>
      <c r="B11184" s="45" t="n">
        <v>45045</v>
      </c>
      <c r="C11184" s="6" t="s">
        <v>201</v>
      </c>
      <c r="D11184" s="6" t="s">
        <v>203</v>
      </c>
      <c r="E11184" s="6" t="s">
        <v>174</v>
      </c>
      <c r="F11184" s="34" t="n">
        <v>0.215466395020485</v>
      </c>
      <c r="G11184" s="34" t="n">
        <v>0.215324384787472</v>
      </c>
      <c r="H11184" s="34" t="n">
        <v>0.000142010233012857</v>
      </c>
      <c r="I11184" s="34" t="n">
        <v>0.000659517653576636</v>
      </c>
      <c r="J11184" s="35" t="n">
        <v>4.6</v>
      </c>
      <c r="K11184" s="6" t="n">
        <v>0</v>
      </c>
      <c r="L11184" s="35" t="n">
        <v>-1</v>
      </c>
      <c r="M11184" s="6" t="str">
        <f aca="false">IF(I11184&lt;=0,"Below 0%",IF(I11184&lt;=0.05,"0-5%",IF(I11184&lt;=0.1,"5-10%",IF(I11184&lt;=0.2,"10-20%",IF(I11184&lt;=0.4,"20-40%","Above 40%")))))</f>
        <v>0-5%</v>
      </c>
      <c r="N11184" s="6" t="str">
        <f aca="false">IF(AND(H11184&gt;=Summary!$B$25,I11184&gt;=Summary!$B$26,I11184&lt;=Summary!$B$27,J11184&gt;=Summary!$B$28,J11184&lt;=Summary!$B$29,F11184*J11184&gt;1),"Yes","No")</f>
        <v>No</v>
      </c>
    </row>
    <row r="11185" customFormat="false" ht="15" hidden="false" customHeight="false" outlineLevel="0" collapsed="false">
      <c r="A11185" s="6" t="s">
        <v>157</v>
      </c>
      <c r="B11185" s="45" t="n">
        <v>45045</v>
      </c>
      <c r="C11185" s="6" t="s">
        <v>201</v>
      </c>
      <c r="D11185" s="6" t="s">
        <v>203</v>
      </c>
      <c r="E11185" s="6" t="s">
        <v>177</v>
      </c>
      <c r="F11185" s="34" t="n">
        <v>0.0788006708025932</v>
      </c>
      <c r="G11185" s="34" t="n">
        <v>0.141498881431767</v>
      </c>
      <c r="H11185" s="34" t="n">
        <v>-0.0626982106291741</v>
      </c>
      <c r="I11185" s="34" t="n">
        <v>-0.443100397648076</v>
      </c>
      <c r="J11185" s="35" t="n">
        <v>7</v>
      </c>
      <c r="K11185" s="6" t="n">
        <v>0</v>
      </c>
      <c r="L11185" s="35" t="n">
        <v>-1</v>
      </c>
      <c r="M11185" s="6" t="str">
        <f aca="false">IF(I11185&lt;=0,"Below 0%",IF(I11185&lt;=0.05,"0-5%",IF(I11185&lt;=0.1,"5-10%",IF(I11185&lt;=0.2,"10-20%",IF(I11185&lt;=0.4,"20-40%","Above 40%")))))</f>
        <v>Below 0%</v>
      </c>
      <c r="N11185" s="6" t="str">
        <f aca="false">IF(AND(H11185&gt;=Summary!$B$25,I11185&gt;=Summary!$B$26,I11185&lt;=Summary!$B$27,J11185&gt;=Summary!$B$28,J11185&lt;=Summary!$B$29,F11185*J11185&gt;1),"Yes","No")</f>
        <v>No</v>
      </c>
    </row>
    <row r="11186" customFormat="false" ht="15" hidden="false" customHeight="false" outlineLevel="0" collapsed="false">
      <c r="A11186" s="6" t="s">
        <v>157</v>
      </c>
      <c r="B11186" s="45" t="n">
        <v>45045</v>
      </c>
      <c r="C11186" s="6" t="s">
        <v>180</v>
      </c>
      <c r="D11186" s="6" t="s">
        <v>189</v>
      </c>
      <c r="E11186" s="6" t="s">
        <v>187</v>
      </c>
      <c r="F11186" s="34" t="n">
        <v>0.428043454885483</v>
      </c>
      <c r="G11186" s="34" t="n">
        <v>0.348292225672271</v>
      </c>
      <c r="H11186" s="34" t="n">
        <v>0.0797512292132114</v>
      </c>
      <c r="I11186" s="34" t="n">
        <v>0.228977919502154</v>
      </c>
      <c r="J11186" s="35" t="n">
        <v>2.88</v>
      </c>
      <c r="K11186" s="6" t="n">
        <v>1</v>
      </c>
      <c r="L11186" s="35" t="n">
        <v>1.88</v>
      </c>
      <c r="M11186" s="6" t="str">
        <f aca="false">IF(I11186&lt;=0,"Below 0%",IF(I11186&lt;=0.05,"0-5%",IF(I11186&lt;=0.1,"5-10%",IF(I11186&lt;=0.2,"10-20%",IF(I11186&lt;=0.4,"20-40%","Above 40%")))))</f>
        <v>20-40%</v>
      </c>
      <c r="N11186" s="6" t="str">
        <f aca="false">IF(AND(H11186&gt;=Summary!$B$25,I11186&gt;=Summary!$B$26,I11186&lt;=Summary!$B$27,J11186&gt;=Summary!$B$28,J11186&lt;=Summary!$B$29,F11186*J11186&gt;1),"Yes","No")</f>
        <v>Yes</v>
      </c>
    </row>
    <row r="11187" customFormat="false" ht="15" hidden="false" customHeight="false" outlineLevel="0" collapsed="false">
      <c r="A11187" s="6" t="s">
        <v>157</v>
      </c>
      <c r="B11187" s="45" t="n">
        <v>45045</v>
      </c>
      <c r="C11187" s="6" t="s">
        <v>180</v>
      </c>
      <c r="D11187" s="6" t="s">
        <v>189</v>
      </c>
      <c r="E11187" s="6" t="s">
        <v>174</v>
      </c>
      <c r="F11187" s="34" t="n">
        <v>0.286670565605164</v>
      </c>
      <c r="G11187" s="34" t="n">
        <v>0.305817564004921</v>
      </c>
      <c r="H11187" s="34" t="n">
        <v>-0.0191469983997576</v>
      </c>
      <c r="I11187" s="34" t="n">
        <v>-0.062609217564265</v>
      </c>
      <c r="J11187" s="35" t="n">
        <v>3.28</v>
      </c>
      <c r="K11187" s="6" t="n">
        <v>0</v>
      </c>
      <c r="L11187" s="35" t="n">
        <v>-1</v>
      </c>
      <c r="M11187" s="6" t="str">
        <f aca="false">IF(I11187&lt;=0,"Below 0%",IF(I11187&lt;=0.05,"0-5%",IF(I11187&lt;=0.1,"5-10%",IF(I11187&lt;=0.2,"10-20%",IF(I11187&lt;=0.4,"20-40%","Above 40%")))))</f>
        <v>Below 0%</v>
      </c>
      <c r="N11187" s="6" t="str">
        <f aca="false">IF(AND(H11187&gt;=Summary!$B$25,I11187&gt;=Summary!$B$26,I11187&lt;=Summary!$B$27,J11187&gt;=Summary!$B$28,J11187&lt;=Summary!$B$29,F11187*J11187&gt;1),"Yes","No")</f>
        <v>No</v>
      </c>
    </row>
    <row r="11188" customFormat="false" ht="15" hidden="false" customHeight="false" outlineLevel="0" collapsed="false">
      <c r="A11188" s="6" t="s">
        <v>157</v>
      </c>
      <c r="B11188" s="45" t="n">
        <v>45045</v>
      </c>
      <c r="C11188" s="6" t="s">
        <v>180</v>
      </c>
      <c r="D11188" s="6" t="s">
        <v>189</v>
      </c>
      <c r="E11188" s="6" t="s">
        <v>177</v>
      </c>
      <c r="F11188" s="34" t="n">
        <v>0.285286009311676</v>
      </c>
      <c r="G11188" s="34" t="n">
        <v>0.345890210322808</v>
      </c>
      <c r="H11188" s="34" t="n">
        <v>-0.0606042010111315</v>
      </c>
      <c r="I11188" s="34" t="n">
        <v>-0.17521224713059</v>
      </c>
      <c r="J11188" s="35" t="n">
        <v>2.9</v>
      </c>
      <c r="K11188" s="6" t="n">
        <v>0</v>
      </c>
      <c r="L11188" s="35" t="n">
        <v>-1</v>
      </c>
      <c r="M11188" s="6" t="str">
        <f aca="false">IF(I11188&lt;=0,"Below 0%",IF(I11188&lt;=0.05,"0-5%",IF(I11188&lt;=0.1,"5-10%",IF(I11188&lt;=0.2,"10-20%",IF(I11188&lt;=0.4,"20-40%","Above 40%")))))</f>
        <v>Below 0%</v>
      </c>
      <c r="N11188" s="6" t="str">
        <f aca="false">IF(AND(H11188&gt;=Summary!$B$25,I11188&gt;=Summary!$B$26,I11188&lt;=Summary!$B$27,J11188&gt;=Summary!$B$28,J11188&lt;=Summary!$B$29,F11188*J11188&gt;1),"Yes","No")</f>
        <v>No</v>
      </c>
    </row>
    <row r="11189" customFormat="false" ht="15" hidden="false" customHeight="false" outlineLevel="0" collapsed="false">
      <c r="A11189" s="6" t="s">
        <v>157</v>
      </c>
      <c r="B11189" s="45" t="n">
        <v>45046</v>
      </c>
      <c r="C11189" s="6" t="s">
        <v>199</v>
      </c>
      <c r="D11189" s="6" t="s">
        <v>205</v>
      </c>
      <c r="E11189" s="6" t="s">
        <v>187</v>
      </c>
      <c r="F11189" s="34" t="n">
        <v>0.425307720899582</v>
      </c>
      <c r="G11189" s="34" t="n">
        <v>0.369211027003772</v>
      </c>
      <c r="H11189" s="34" t="n">
        <v>0.0560966938958101</v>
      </c>
      <c r="I11189" s="34" t="n">
        <v>0.151936669798427</v>
      </c>
      <c r="J11189" s="35" t="n">
        <v>2.67</v>
      </c>
      <c r="K11189" s="6" t="n">
        <v>1</v>
      </c>
      <c r="L11189" s="35" t="n">
        <v>1.67</v>
      </c>
      <c r="M11189" s="6" t="str">
        <f aca="false">IF(I11189&lt;=0,"Below 0%",IF(I11189&lt;=0.05,"0-5%",IF(I11189&lt;=0.1,"5-10%",IF(I11189&lt;=0.2,"10-20%",IF(I11189&lt;=0.4,"20-40%","Above 40%")))))</f>
        <v>10-20%</v>
      </c>
      <c r="N11189" s="6" t="str">
        <f aca="false">IF(AND(H11189&gt;=Summary!$B$25,I11189&gt;=Summary!$B$26,I11189&lt;=Summary!$B$27,J11189&gt;=Summary!$B$28,J11189&lt;=Summary!$B$29,F11189*J11189&gt;1),"Yes","No")</f>
        <v>Yes</v>
      </c>
    </row>
    <row r="11190" customFormat="false" ht="15" hidden="false" customHeight="false" outlineLevel="0" collapsed="false">
      <c r="A11190" s="6" t="s">
        <v>157</v>
      </c>
      <c r="B11190" s="45" t="n">
        <v>45046</v>
      </c>
      <c r="C11190" s="6" t="s">
        <v>199</v>
      </c>
      <c r="D11190" s="6" t="s">
        <v>205</v>
      </c>
      <c r="E11190" s="6" t="s">
        <v>174</v>
      </c>
      <c r="F11190" s="34" t="n">
        <v>0.273285627365112</v>
      </c>
      <c r="G11190" s="34" t="n">
        <v>0.272318630414384</v>
      </c>
      <c r="H11190" s="34" t="n">
        <v>0.000966996950728105</v>
      </c>
      <c r="I11190" s="34" t="n">
        <v>0.00355097610933419</v>
      </c>
      <c r="J11190" s="35" t="n">
        <v>3.62</v>
      </c>
      <c r="K11190" s="6" t="n">
        <v>0</v>
      </c>
      <c r="L11190" s="35" t="n">
        <v>-1</v>
      </c>
      <c r="M11190" s="6" t="str">
        <f aca="false">IF(I11190&lt;=0,"Below 0%",IF(I11190&lt;=0.05,"0-5%",IF(I11190&lt;=0.1,"5-10%",IF(I11190&lt;=0.2,"10-20%",IF(I11190&lt;=0.4,"20-40%","Above 40%")))))</f>
        <v>0-5%</v>
      </c>
      <c r="N11190" s="6" t="str">
        <f aca="false">IF(AND(H11190&gt;=Summary!$B$25,I11190&gt;=Summary!$B$26,I11190&lt;=Summary!$B$27,J11190&gt;=Summary!$B$28,J11190&lt;=Summary!$B$29,F11190*J11190&gt;1),"Yes","No")</f>
        <v>No</v>
      </c>
    </row>
    <row r="11191" customFormat="false" ht="15" hidden="false" customHeight="false" outlineLevel="0" collapsed="false">
      <c r="A11191" s="6" t="s">
        <v>157</v>
      </c>
      <c r="B11191" s="45" t="n">
        <v>45046</v>
      </c>
      <c r="C11191" s="6" t="s">
        <v>199</v>
      </c>
      <c r="D11191" s="6" t="s">
        <v>205</v>
      </c>
      <c r="E11191" s="6" t="s">
        <v>177</v>
      </c>
      <c r="F11191" s="34" t="n">
        <v>0.301406621932983</v>
      </c>
      <c r="G11191" s="34" t="n">
        <v>0.358470342581844</v>
      </c>
      <c r="H11191" s="34" t="n">
        <v>-0.0570637206488605</v>
      </c>
      <c r="I11191" s="34" t="n">
        <v>-0.159186727241828</v>
      </c>
      <c r="J11191" s="35" t="n">
        <v>2.75</v>
      </c>
      <c r="K11191" s="6" t="n">
        <v>0</v>
      </c>
      <c r="L11191" s="35" t="n">
        <v>-1</v>
      </c>
      <c r="M11191" s="6" t="str">
        <f aca="false">IF(I11191&lt;=0,"Below 0%",IF(I11191&lt;=0.05,"0-5%",IF(I11191&lt;=0.1,"5-10%",IF(I11191&lt;=0.2,"10-20%",IF(I11191&lt;=0.4,"20-40%","Above 40%")))))</f>
        <v>Below 0%</v>
      </c>
      <c r="N11191" s="6" t="str">
        <f aca="false">IF(AND(H11191&gt;=Summary!$B$25,I11191&gt;=Summary!$B$26,I11191&lt;=Summary!$B$27,J11191&gt;=Summary!$B$28,J11191&lt;=Summary!$B$29,F11191*J11191&gt;1),"Yes","No")</f>
        <v>No</v>
      </c>
    </row>
    <row r="11192" customFormat="false" ht="15" hidden="false" customHeight="false" outlineLevel="0" collapsed="false">
      <c r="A11192" s="6" t="s">
        <v>157</v>
      </c>
      <c r="B11192" s="45" t="n">
        <v>45046</v>
      </c>
      <c r="C11192" s="6" t="s">
        <v>184</v>
      </c>
      <c r="D11192" s="6" t="s">
        <v>194</v>
      </c>
      <c r="E11192" s="6" t="s">
        <v>187</v>
      </c>
      <c r="F11192" s="34" t="n">
        <v>0.106840506196022</v>
      </c>
      <c r="G11192" s="34" t="n">
        <v>0.0761849794387129</v>
      </c>
      <c r="H11192" s="34" t="n">
        <v>0.0306555267573091</v>
      </c>
      <c r="I11192" s="34" t="n">
        <v>0.402382818544566</v>
      </c>
      <c r="J11192" s="35" t="n">
        <v>13</v>
      </c>
      <c r="K11192" s="6" t="n">
        <v>0</v>
      </c>
      <c r="L11192" s="35" t="n">
        <v>-1</v>
      </c>
      <c r="M11192" s="6" t="str">
        <f aca="false">IF(I11192&lt;=0,"Below 0%",IF(I11192&lt;=0.05,"0-5%",IF(I11192&lt;=0.1,"5-10%",IF(I11192&lt;=0.2,"10-20%",IF(I11192&lt;=0.4,"20-40%","Above 40%")))))</f>
        <v>Above 40%</v>
      </c>
      <c r="N11192" s="6" t="str">
        <f aca="false">IF(AND(H11192&gt;=Summary!$B$25,I11192&gt;=Summary!$B$26,I11192&lt;=Summary!$B$27,J11192&gt;=Summary!$B$28,J11192&lt;=Summary!$B$29,F11192*J11192&gt;1),"Yes","No")</f>
        <v>No</v>
      </c>
    </row>
    <row r="11193" customFormat="false" ht="15" hidden="false" customHeight="false" outlineLevel="0" collapsed="false">
      <c r="A11193" s="6" t="s">
        <v>157</v>
      </c>
      <c r="B11193" s="45" t="n">
        <v>45046</v>
      </c>
      <c r="C11193" s="6" t="s">
        <v>184</v>
      </c>
      <c r="D11193" s="6" t="s">
        <v>194</v>
      </c>
      <c r="E11193" s="6" t="s">
        <v>174</v>
      </c>
      <c r="F11193" s="34" t="n">
        <v>0.111043214797974</v>
      </c>
      <c r="G11193" s="34" t="n">
        <v>0.150061323136859</v>
      </c>
      <c r="H11193" s="34" t="n">
        <v>-0.0390181083388852</v>
      </c>
      <c r="I11193" s="34" t="n">
        <v>-0.260014422925619</v>
      </c>
      <c r="J11193" s="35" t="n">
        <v>6.6</v>
      </c>
      <c r="K11193" s="6" t="n">
        <v>0</v>
      </c>
      <c r="L11193" s="35" t="n">
        <v>-1</v>
      </c>
      <c r="M11193" s="6" t="str">
        <f aca="false">IF(I11193&lt;=0,"Below 0%",IF(I11193&lt;=0.05,"0-5%",IF(I11193&lt;=0.1,"5-10%",IF(I11193&lt;=0.2,"10-20%",IF(I11193&lt;=0.4,"20-40%","Above 40%")))))</f>
        <v>Below 0%</v>
      </c>
      <c r="N11193" s="6" t="str">
        <f aca="false">IF(AND(H11193&gt;=Summary!$B$25,I11193&gt;=Summary!$B$26,I11193&lt;=Summary!$B$27,J11193&gt;=Summary!$B$28,J11193&lt;=Summary!$B$29,F11193*J11193&gt;1),"Yes","No")</f>
        <v>No</v>
      </c>
    </row>
    <row r="11194" customFormat="false" ht="15" hidden="false" customHeight="false" outlineLevel="0" collapsed="false">
      <c r="A11194" s="6" t="s">
        <v>157</v>
      </c>
      <c r="B11194" s="45" t="n">
        <v>45046</v>
      </c>
      <c r="C11194" s="6" t="s">
        <v>184</v>
      </c>
      <c r="D11194" s="6" t="s">
        <v>194</v>
      </c>
      <c r="E11194" s="6" t="s">
        <v>177</v>
      </c>
      <c r="F11194" s="34" t="n">
        <v>0.782116293907166</v>
      </c>
      <c r="G11194" s="34" t="n">
        <v>0.773753697424428</v>
      </c>
      <c r="H11194" s="34" t="n">
        <v>0.0083625964827373</v>
      </c>
      <c r="I11194" s="34" t="n">
        <v>0.0108078274915824</v>
      </c>
      <c r="J11194" s="35" t="n">
        <v>1.28</v>
      </c>
      <c r="K11194" s="6" t="n">
        <v>1</v>
      </c>
      <c r="L11194" s="35" t="n">
        <v>0.28</v>
      </c>
      <c r="M11194" s="6" t="str">
        <f aca="false">IF(I11194&lt;=0,"Below 0%",IF(I11194&lt;=0.05,"0-5%",IF(I11194&lt;=0.1,"5-10%",IF(I11194&lt;=0.2,"10-20%",IF(I11194&lt;=0.4,"20-40%","Above 40%")))))</f>
        <v>0-5%</v>
      </c>
      <c r="N11194" s="6" t="str">
        <f aca="false">IF(AND(H11194&gt;=Summary!$B$25,I11194&gt;=Summary!$B$26,I11194&lt;=Summary!$B$27,J11194&gt;=Summary!$B$28,J11194&lt;=Summary!$B$29,F11194*J11194&gt;1),"Yes","No")</f>
        <v>No</v>
      </c>
    </row>
    <row r="11195" customFormat="false" ht="15" hidden="false" customHeight="false" outlineLevel="0" collapsed="false">
      <c r="A11195" s="6" t="s">
        <v>157</v>
      </c>
      <c r="B11195" s="45" t="n">
        <v>45046</v>
      </c>
      <c r="C11195" s="6" t="s">
        <v>183</v>
      </c>
      <c r="D11195" s="6" t="s">
        <v>181</v>
      </c>
      <c r="E11195" s="6" t="s">
        <v>187</v>
      </c>
      <c r="F11195" s="34" t="n">
        <v>0.541562914848328</v>
      </c>
      <c r="G11195" s="34" t="n">
        <v>0.631128729397037</v>
      </c>
      <c r="H11195" s="34" t="n">
        <v>-0.0895658145487097</v>
      </c>
      <c r="I11195" s="34" t="n">
        <v>-0.141913702192385</v>
      </c>
      <c r="J11195" s="35" t="n">
        <v>1.6</v>
      </c>
      <c r="K11195" s="6" t="n">
        <v>1</v>
      </c>
      <c r="L11195" s="35" t="n">
        <v>0.6</v>
      </c>
      <c r="M11195" s="6" t="str">
        <f aca="false">IF(I11195&lt;=0,"Below 0%",IF(I11195&lt;=0.05,"0-5%",IF(I11195&lt;=0.1,"5-10%",IF(I11195&lt;=0.2,"10-20%",IF(I11195&lt;=0.4,"20-40%","Above 40%")))))</f>
        <v>Below 0%</v>
      </c>
      <c r="N11195" s="6" t="str">
        <f aca="false">IF(AND(H11195&gt;=Summary!$B$25,I11195&gt;=Summary!$B$26,I11195&lt;=Summary!$B$27,J11195&gt;=Summary!$B$28,J11195&lt;=Summary!$B$29,F11195*J11195&gt;1),"Yes","No")</f>
        <v>No</v>
      </c>
    </row>
    <row r="11196" customFormat="false" ht="15" hidden="false" customHeight="false" outlineLevel="0" collapsed="false">
      <c r="A11196" s="6" t="s">
        <v>157</v>
      </c>
      <c r="B11196" s="45" t="n">
        <v>45046</v>
      </c>
      <c r="C11196" s="6" t="s">
        <v>183</v>
      </c>
      <c r="D11196" s="6" t="s">
        <v>181</v>
      </c>
      <c r="E11196" s="6" t="s">
        <v>174</v>
      </c>
      <c r="F11196" s="34" t="n">
        <v>0.285761773586273</v>
      </c>
      <c r="G11196" s="34" t="n">
        <v>0.201961193407052</v>
      </c>
      <c r="H11196" s="34" t="n">
        <v>0.0838005801792212</v>
      </c>
      <c r="I11196" s="34" t="n">
        <v>0.414934071073355</v>
      </c>
      <c r="J11196" s="35" t="n">
        <v>5</v>
      </c>
      <c r="K11196" s="6" t="n">
        <v>0</v>
      </c>
      <c r="L11196" s="35" t="n">
        <v>-1</v>
      </c>
      <c r="M11196" s="6" t="str">
        <f aca="false">IF(I11196&lt;=0,"Below 0%",IF(I11196&lt;=0.05,"0-5%",IF(I11196&lt;=0.1,"5-10%",IF(I11196&lt;=0.2,"10-20%",IF(I11196&lt;=0.4,"20-40%","Above 40%")))))</f>
        <v>Above 40%</v>
      </c>
      <c r="N11196" s="6" t="str">
        <f aca="false">IF(AND(H11196&gt;=Summary!$B$25,I11196&gt;=Summary!$B$26,I11196&lt;=Summary!$B$27,J11196&gt;=Summary!$B$28,J11196&lt;=Summary!$B$29,F11196*J11196&gt;1),"Yes","No")</f>
        <v>No</v>
      </c>
    </row>
    <row r="11197" customFormat="false" ht="15" hidden="false" customHeight="false" outlineLevel="0" collapsed="false">
      <c r="A11197" s="6" t="s">
        <v>157</v>
      </c>
      <c r="B11197" s="45" t="n">
        <v>45046</v>
      </c>
      <c r="C11197" s="6" t="s">
        <v>183</v>
      </c>
      <c r="D11197" s="6" t="s">
        <v>181</v>
      </c>
      <c r="E11197" s="6" t="s">
        <v>177</v>
      </c>
      <c r="F11197" s="34" t="n">
        <v>0.172675311565399</v>
      </c>
      <c r="G11197" s="34" t="n">
        <v>0.166910077195911</v>
      </c>
      <c r="H11197" s="34" t="n">
        <v>0.00576523436948848</v>
      </c>
      <c r="I11197" s="34" t="n">
        <v>0.0345409604161979</v>
      </c>
      <c r="J11197" s="35" t="n">
        <v>6.05</v>
      </c>
      <c r="K11197" s="6" t="n">
        <v>0</v>
      </c>
      <c r="L11197" s="35" t="n">
        <v>-1</v>
      </c>
      <c r="M11197" s="6" t="str">
        <f aca="false">IF(I11197&lt;=0,"Below 0%",IF(I11197&lt;=0.05,"0-5%",IF(I11197&lt;=0.1,"5-10%",IF(I11197&lt;=0.2,"10-20%",IF(I11197&lt;=0.4,"20-40%","Above 40%")))))</f>
        <v>0-5%</v>
      </c>
      <c r="N11197" s="6" t="str">
        <f aca="false">IF(AND(H11197&gt;=Summary!$B$25,I11197&gt;=Summary!$B$26,I11197&lt;=Summary!$B$27,J11197&gt;=Summary!$B$28,J11197&lt;=Summary!$B$29,F11197*J11197&gt;1),"Yes","No")</f>
        <v>No</v>
      </c>
    </row>
    <row r="11198" customFormat="false" ht="15" hidden="false" customHeight="false" outlineLevel="0" collapsed="false">
      <c r="A11198" s="6" t="s">
        <v>157</v>
      </c>
      <c r="B11198" s="45" t="n">
        <v>45046</v>
      </c>
      <c r="C11198" s="6" t="s">
        <v>176</v>
      </c>
      <c r="D11198" s="6" t="s">
        <v>182</v>
      </c>
      <c r="E11198" s="6" t="s">
        <v>187</v>
      </c>
      <c r="F11198" s="34" t="n">
        <v>0.626871287822723</v>
      </c>
      <c r="G11198" s="34" t="n">
        <v>0.54475038163623</v>
      </c>
      <c r="H11198" s="34" t="n">
        <v>0.0821209061864935</v>
      </c>
      <c r="I11198" s="34" t="n">
        <v>0.150749607443748</v>
      </c>
      <c r="J11198" s="35" t="n">
        <v>1.83</v>
      </c>
      <c r="K11198" s="6" t="n">
        <v>1</v>
      </c>
      <c r="L11198" s="35" t="n">
        <v>0.83</v>
      </c>
      <c r="M11198" s="6" t="str">
        <f aca="false">IF(I11198&lt;=0,"Below 0%",IF(I11198&lt;=0.05,"0-5%",IF(I11198&lt;=0.1,"5-10%",IF(I11198&lt;=0.2,"10-20%",IF(I11198&lt;=0.4,"20-40%","Above 40%")))))</f>
        <v>10-20%</v>
      </c>
      <c r="N11198" s="6" t="str">
        <f aca="false">IF(AND(H11198&gt;=Summary!$B$25,I11198&gt;=Summary!$B$26,I11198&lt;=Summary!$B$27,J11198&gt;=Summary!$B$28,J11198&lt;=Summary!$B$29,F11198*J11198&gt;1),"Yes","No")</f>
        <v>Yes</v>
      </c>
    </row>
    <row r="11199" customFormat="false" ht="15" hidden="false" customHeight="false" outlineLevel="0" collapsed="false">
      <c r="A11199" s="6" t="s">
        <v>157</v>
      </c>
      <c r="B11199" s="45" t="n">
        <v>45046</v>
      </c>
      <c r="C11199" s="6" t="s">
        <v>176</v>
      </c>
      <c r="D11199" s="6" t="s">
        <v>182</v>
      </c>
      <c r="E11199" s="6" t="s">
        <v>174</v>
      </c>
      <c r="F11199" s="34" t="n">
        <v>0.235897690057755</v>
      </c>
      <c r="G11199" s="34" t="n">
        <v>0.243144682535195</v>
      </c>
      <c r="H11199" s="34" t="n">
        <v>-0.00724699247744085</v>
      </c>
      <c r="I11199" s="34" t="n">
        <v>-0.0298052682126488</v>
      </c>
      <c r="J11199" s="35" t="n">
        <v>4.1</v>
      </c>
      <c r="K11199" s="6" t="n">
        <v>0</v>
      </c>
      <c r="L11199" s="35" t="n">
        <v>-1</v>
      </c>
      <c r="M11199" s="6" t="str">
        <f aca="false">IF(I11199&lt;=0,"Below 0%",IF(I11199&lt;=0.05,"0-5%",IF(I11199&lt;=0.1,"5-10%",IF(I11199&lt;=0.2,"10-20%",IF(I11199&lt;=0.4,"20-40%","Above 40%")))))</f>
        <v>Below 0%</v>
      </c>
      <c r="N11199" s="6" t="str">
        <f aca="false">IF(AND(H11199&gt;=Summary!$B$25,I11199&gt;=Summary!$B$26,I11199&lt;=Summary!$B$27,J11199&gt;=Summary!$B$28,J11199&lt;=Summary!$B$29,F11199*J11199&gt;1),"Yes","No")</f>
        <v>No</v>
      </c>
    </row>
    <row r="11200" customFormat="false" ht="15" hidden="false" customHeight="false" outlineLevel="0" collapsed="false">
      <c r="A11200" s="6" t="s">
        <v>157</v>
      </c>
      <c r="B11200" s="45" t="n">
        <v>45046</v>
      </c>
      <c r="C11200" s="6" t="s">
        <v>176</v>
      </c>
      <c r="D11200" s="6" t="s">
        <v>182</v>
      </c>
      <c r="E11200" s="6" t="s">
        <v>177</v>
      </c>
      <c r="F11200" s="34" t="n">
        <v>0.1372309923172</v>
      </c>
      <c r="G11200" s="34" t="n">
        <v>0.212104935828575</v>
      </c>
      <c r="H11200" s="34" t="n">
        <v>-0.0748739435113749</v>
      </c>
      <c r="I11200" s="34" t="n">
        <v>-0.353004248670049</v>
      </c>
      <c r="J11200" s="35" t="n">
        <v>4.7</v>
      </c>
      <c r="K11200" s="6" t="n">
        <v>0</v>
      </c>
      <c r="L11200" s="35" t="n">
        <v>-1</v>
      </c>
      <c r="M11200" s="6" t="str">
        <f aca="false">IF(I11200&lt;=0,"Below 0%",IF(I11200&lt;=0.05,"0-5%",IF(I11200&lt;=0.1,"5-10%",IF(I11200&lt;=0.2,"10-20%",IF(I11200&lt;=0.4,"20-40%","Above 40%")))))</f>
        <v>Below 0%</v>
      </c>
      <c r="N11200" s="6" t="str">
        <f aca="false">IF(AND(H11200&gt;=Summary!$B$25,I11200&gt;=Summary!$B$26,I11200&lt;=Summary!$B$27,J11200&gt;=Summary!$B$28,J11200&lt;=Summary!$B$29,F11200*J11200&gt;1),"Yes","No")</f>
        <v>No</v>
      </c>
    </row>
    <row r="11201" customFormat="false" ht="15" hidden="false" customHeight="false" outlineLevel="0" collapsed="false">
      <c r="A11201" s="6" t="s">
        <v>157</v>
      </c>
      <c r="B11201" s="45" t="n">
        <v>45046</v>
      </c>
      <c r="C11201" s="6" t="s">
        <v>188</v>
      </c>
      <c r="D11201" s="6" t="s">
        <v>179</v>
      </c>
      <c r="E11201" s="6" t="s">
        <v>187</v>
      </c>
      <c r="F11201" s="34" t="n">
        <v>0.776304423809052</v>
      </c>
      <c r="G11201" s="34" t="n">
        <v>0.741989881956155</v>
      </c>
      <c r="H11201" s="34" t="n">
        <v>0.0343145418528964</v>
      </c>
      <c r="I11201" s="34" t="n">
        <v>0.0462466439062899</v>
      </c>
      <c r="J11201" s="35" t="n">
        <v>1.35</v>
      </c>
      <c r="K11201" s="6" t="n">
        <v>1</v>
      </c>
      <c r="L11201" s="35" t="n">
        <v>0.35</v>
      </c>
      <c r="M11201" s="6" t="str">
        <f aca="false">IF(I11201&lt;=0,"Below 0%",IF(I11201&lt;=0.05,"0-5%",IF(I11201&lt;=0.1,"5-10%",IF(I11201&lt;=0.2,"10-20%",IF(I11201&lt;=0.4,"20-40%","Above 40%")))))</f>
        <v>0-5%</v>
      </c>
      <c r="N11201" s="6" t="str">
        <f aca="false">IF(AND(H11201&gt;=Summary!$B$25,I11201&gt;=Summary!$B$26,I11201&lt;=Summary!$B$27,J11201&gt;=Summary!$B$28,J11201&lt;=Summary!$B$29,F11201*J11201&gt;1),"Yes","No")</f>
        <v>No</v>
      </c>
    </row>
    <row r="11202" customFormat="false" ht="15" hidden="false" customHeight="false" outlineLevel="0" collapsed="false">
      <c r="A11202" s="6" t="s">
        <v>157</v>
      </c>
      <c r="B11202" s="45" t="n">
        <v>45046</v>
      </c>
      <c r="C11202" s="6" t="s">
        <v>188</v>
      </c>
      <c r="D11202" s="6" t="s">
        <v>179</v>
      </c>
      <c r="E11202" s="6" t="s">
        <v>174</v>
      </c>
      <c r="F11202" s="34" t="n">
        <v>0.124913439154625</v>
      </c>
      <c r="G11202" s="34" t="n">
        <v>0.166947723440135</v>
      </c>
      <c r="H11202" s="34" t="n">
        <v>-0.04203428428551</v>
      </c>
      <c r="I11202" s="34" t="n">
        <v>-0.251781116982903</v>
      </c>
      <c r="J11202" s="35" t="n">
        <v>6</v>
      </c>
      <c r="K11202" s="6" t="n">
        <v>0</v>
      </c>
      <c r="L11202" s="35" t="n">
        <v>-1</v>
      </c>
      <c r="M11202" s="6" t="str">
        <f aca="false">IF(I11202&lt;=0,"Below 0%",IF(I11202&lt;=0.05,"0-5%",IF(I11202&lt;=0.1,"5-10%",IF(I11202&lt;=0.2,"10-20%",IF(I11202&lt;=0.4,"20-40%","Above 40%")))))</f>
        <v>Below 0%</v>
      </c>
      <c r="N11202" s="6" t="str">
        <f aca="false">IF(AND(H11202&gt;=Summary!$B$25,I11202&gt;=Summary!$B$26,I11202&lt;=Summary!$B$27,J11202&gt;=Summary!$B$28,J11202&lt;=Summary!$B$29,F11202*J11202&gt;1),"Yes","No")</f>
        <v>No</v>
      </c>
    </row>
    <row r="11203" customFormat="false" ht="15" hidden="false" customHeight="false" outlineLevel="0" collapsed="false">
      <c r="A11203" s="6" t="s">
        <v>157</v>
      </c>
      <c r="B11203" s="45" t="n">
        <v>45046</v>
      </c>
      <c r="C11203" s="6" t="s">
        <v>188</v>
      </c>
      <c r="D11203" s="6" t="s">
        <v>179</v>
      </c>
      <c r="E11203" s="6" t="s">
        <v>177</v>
      </c>
      <c r="F11203" s="34" t="n">
        <v>0.0987821891903877</v>
      </c>
      <c r="G11203" s="34" t="n">
        <v>0.09106239460371</v>
      </c>
      <c r="H11203" s="34" t="n">
        <v>0.00771979458667776</v>
      </c>
      <c r="I11203" s="34" t="n">
        <v>0.0847747812944428</v>
      </c>
      <c r="J11203" s="35" t="n">
        <v>11</v>
      </c>
      <c r="K11203" s="6" t="n">
        <v>0</v>
      </c>
      <c r="L11203" s="35" t="n">
        <v>-1</v>
      </c>
      <c r="M11203" s="6" t="str">
        <f aca="false">IF(I11203&lt;=0,"Below 0%",IF(I11203&lt;=0.05,"0-5%",IF(I11203&lt;=0.1,"5-10%",IF(I11203&lt;=0.2,"10-20%",IF(I11203&lt;=0.4,"20-40%","Above 40%")))))</f>
        <v>5-10%</v>
      </c>
      <c r="N11203" s="6" t="str">
        <f aca="false">IF(AND(H11203&gt;=Summary!$B$25,I11203&gt;=Summary!$B$26,I11203&lt;=Summary!$B$27,J11203&gt;=Summary!$B$28,J11203&lt;=Summary!$B$29,F11203*J11203&gt;1),"Yes","No")</f>
        <v>No</v>
      </c>
    </row>
    <row r="11204" customFormat="false" ht="15" hidden="false" customHeight="false" outlineLevel="0" collapsed="false">
      <c r="A11204" s="6" t="s">
        <v>157</v>
      </c>
      <c r="B11204" s="45" t="n">
        <v>45047</v>
      </c>
      <c r="C11204" s="6" t="s">
        <v>195</v>
      </c>
      <c r="D11204" s="6" t="s">
        <v>173</v>
      </c>
      <c r="E11204" s="6" t="s">
        <v>187</v>
      </c>
      <c r="F11204" s="34" t="n">
        <v>0.412775963544846</v>
      </c>
      <c r="G11204" s="34" t="n">
        <v>0.474308300395257</v>
      </c>
      <c r="H11204" s="34" t="n">
        <v>-0.0615323368504113</v>
      </c>
      <c r="I11204" s="34" t="n">
        <v>-0.129730676859617</v>
      </c>
      <c r="J11204" s="35" t="n">
        <v>2.1</v>
      </c>
      <c r="K11204" s="6" t="n">
        <v>0</v>
      </c>
      <c r="L11204" s="35" t="n">
        <v>-1</v>
      </c>
      <c r="M11204" s="6" t="str">
        <f aca="false">IF(I11204&lt;=0,"Below 0%",IF(I11204&lt;=0.05,"0-5%",IF(I11204&lt;=0.1,"5-10%",IF(I11204&lt;=0.2,"10-20%",IF(I11204&lt;=0.4,"20-40%","Above 40%")))))</f>
        <v>Below 0%</v>
      </c>
      <c r="N11204" s="6" t="str">
        <f aca="false">IF(AND(H11204&gt;=Summary!$B$25,I11204&gt;=Summary!$B$26,I11204&lt;=Summary!$B$27,J11204&gt;=Summary!$B$28,J11204&lt;=Summary!$B$29,F11204*J11204&gt;1),"Yes","No")</f>
        <v>No</v>
      </c>
    </row>
    <row r="11205" customFormat="false" ht="15" hidden="false" customHeight="false" outlineLevel="0" collapsed="false">
      <c r="A11205" s="6" t="s">
        <v>157</v>
      </c>
      <c r="B11205" s="45" t="n">
        <v>45047</v>
      </c>
      <c r="C11205" s="6" t="s">
        <v>195</v>
      </c>
      <c r="D11205" s="6" t="s">
        <v>173</v>
      </c>
      <c r="E11205" s="6" t="s">
        <v>174</v>
      </c>
      <c r="F11205" s="34" t="n">
        <v>0.317517966032028</v>
      </c>
      <c r="G11205" s="34" t="n">
        <v>0.276679841897233</v>
      </c>
      <c r="H11205" s="34" t="n">
        <v>0.040838124134795</v>
      </c>
      <c r="I11205" s="34" t="n">
        <v>0.147600648658616</v>
      </c>
      <c r="J11205" s="35" t="n">
        <v>3.6</v>
      </c>
      <c r="K11205" s="6" t="n">
        <v>1</v>
      </c>
      <c r="L11205" s="35" t="n">
        <v>2.6</v>
      </c>
      <c r="M11205" s="6" t="str">
        <f aca="false">IF(I11205&lt;=0,"Below 0%",IF(I11205&lt;=0.05,"0-5%",IF(I11205&lt;=0.1,"5-10%",IF(I11205&lt;=0.2,"10-20%",IF(I11205&lt;=0.4,"20-40%","Above 40%")))))</f>
        <v>10-20%</v>
      </c>
      <c r="N11205" s="6" t="str">
        <f aca="false">IF(AND(H11205&gt;=Summary!$B$25,I11205&gt;=Summary!$B$26,I11205&lt;=Summary!$B$27,J11205&gt;=Summary!$B$28,J11205&lt;=Summary!$B$29,F11205*J11205&gt;1),"Yes","No")</f>
        <v>Yes</v>
      </c>
    </row>
    <row r="11206" customFormat="false" ht="15" hidden="false" customHeight="false" outlineLevel="0" collapsed="false">
      <c r="A11206" s="6" t="s">
        <v>157</v>
      </c>
      <c r="B11206" s="45" t="n">
        <v>45047</v>
      </c>
      <c r="C11206" s="6" t="s">
        <v>195</v>
      </c>
      <c r="D11206" s="6" t="s">
        <v>173</v>
      </c>
      <c r="E11206" s="6" t="s">
        <v>177</v>
      </c>
      <c r="F11206" s="34" t="n">
        <v>0.269706070423126</v>
      </c>
      <c r="G11206" s="34" t="n">
        <v>0.24901185770751</v>
      </c>
      <c r="H11206" s="34" t="n">
        <v>0.0206942127156163</v>
      </c>
      <c r="I11206" s="34" t="n">
        <v>0.0831053304293798</v>
      </c>
      <c r="J11206" s="35" t="n">
        <v>4</v>
      </c>
      <c r="K11206" s="6" t="n">
        <v>0</v>
      </c>
      <c r="L11206" s="35" t="n">
        <v>-1</v>
      </c>
      <c r="M11206" s="6" t="str">
        <f aca="false">IF(I11206&lt;=0,"Below 0%",IF(I11206&lt;=0.05,"0-5%",IF(I11206&lt;=0.1,"5-10%",IF(I11206&lt;=0.2,"10-20%",IF(I11206&lt;=0.4,"20-40%","Above 40%")))))</f>
        <v>5-10%</v>
      </c>
      <c r="N11206" s="6" t="str">
        <f aca="false">IF(AND(H11206&gt;=Summary!$B$25,I11206&gt;=Summary!$B$26,I11206&lt;=Summary!$B$27,J11206&gt;=Summary!$B$28,J11206&lt;=Summary!$B$29,F11206*J11206&gt;1),"Yes","No")</f>
        <v>No</v>
      </c>
    </row>
    <row r="11207" customFormat="false" ht="15" hidden="false" customHeight="false" outlineLevel="0" collapsed="false">
      <c r="A11207" s="6" t="s">
        <v>157</v>
      </c>
      <c r="B11207" s="45" t="n">
        <v>45048</v>
      </c>
      <c r="C11207" s="6" t="s">
        <v>185</v>
      </c>
      <c r="D11207" s="6" t="s">
        <v>190</v>
      </c>
      <c r="E11207" s="6" t="s">
        <v>187</v>
      </c>
      <c r="F11207" s="34" t="n">
        <v>0.651955723762512</v>
      </c>
      <c r="G11207" s="34" t="n">
        <v>0.609169314571039</v>
      </c>
      <c r="H11207" s="34" t="n">
        <v>0.0427864091914728</v>
      </c>
      <c r="I11207" s="34" t="n">
        <v>0.0702373021228127</v>
      </c>
      <c r="J11207" s="35" t="n">
        <v>1.64</v>
      </c>
      <c r="K11207" s="6" t="n">
        <v>1</v>
      </c>
      <c r="L11207" s="35" t="n">
        <v>0.64</v>
      </c>
      <c r="M11207" s="6" t="str">
        <f aca="false">IF(I11207&lt;=0,"Below 0%",IF(I11207&lt;=0.05,"0-5%",IF(I11207&lt;=0.1,"5-10%",IF(I11207&lt;=0.2,"10-20%",IF(I11207&lt;=0.4,"20-40%","Above 40%")))))</f>
        <v>5-10%</v>
      </c>
      <c r="N11207" s="6" t="str">
        <f aca="false">IF(AND(H11207&gt;=Summary!$B$25,I11207&gt;=Summary!$B$26,I11207&lt;=Summary!$B$27,J11207&gt;=Summary!$B$28,J11207&lt;=Summary!$B$29,F11207*J11207&gt;1),"Yes","No")</f>
        <v>No</v>
      </c>
    </row>
    <row r="11208" customFormat="false" ht="15" hidden="false" customHeight="false" outlineLevel="0" collapsed="false">
      <c r="A11208" s="6" t="s">
        <v>157</v>
      </c>
      <c r="B11208" s="45" t="n">
        <v>45048</v>
      </c>
      <c r="C11208" s="6" t="s">
        <v>185</v>
      </c>
      <c r="D11208" s="6" t="s">
        <v>190</v>
      </c>
      <c r="E11208" s="6" t="s">
        <v>174</v>
      </c>
      <c r="F11208" s="34" t="n">
        <v>0.260951340198517</v>
      </c>
      <c r="G11208" s="34" t="n">
        <v>0.227054017249206</v>
      </c>
      <c r="H11208" s="34" t="n">
        <v>0.0338973229493113</v>
      </c>
      <c r="I11208" s="34" t="n">
        <v>0.149291888159402</v>
      </c>
      <c r="J11208" s="35" t="n">
        <v>4.4</v>
      </c>
      <c r="K11208" s="6" t="n">
        <v>0</v>
      </c>
      <c r="L11208" s="35" t="n">
        <v>-1</v>
      </c>
      <c r="M11208" s="6" t="str">
        <f aca="false">IF(I11208&lt;=0,"Below 0%",IF(I11208&lt;=0.05,"0-5%",IF(I11208&lt;=0.1,"5-10%",IF(I11208&lt;=0.2,"10-20%",IF(I11208&lt;=0.4,"20-40%","Above 40%")))))</f>
        <v>10-20%</v>
      </c>
      <c r="N11208" s="6" t="str">
        <f aca="false">IF(AND(H11208&gt;=Summary!$B$25,I11208&gt;=Summary!$B$26,I11208&lt;=Summary!$B$27,J11208&gt;=Summary!$B$28,J11208&lt;=Summary!$B$29,F11208*J11208&gt;1),"Yes","No")</f>
        <v>Yes</v>
      </c>
    </row>
    <row r="11209" customFormat="false" ht="15" hidden="false" customHeight="false" outlineLevel="0" collapsed="false">
      <c r="A11209" s="6" t="s">
        <v>157</v>
      </c>
      <c r="B11209" s="45" t="n">
        <v>45048</v>
      </c>
      <c r="C11209" s="6" t="s">
        <v>185</v>
      </c>
      <c r="D11209" s="6" t="s">
        <v>190</v>
      </c>
      <c r="E11209" s="6" t="s">
        <v>177</v>
      </c>
      <c r="F11209" s="34" t="n">
        <v>0.0870929285883904</v>
      </c>
      <c r="G11209" s="34" t="n">
        <v>0.163776668179755</v>
      </c>
      <c r="H11209" s="34" t="n">
        <v>-0.0766837395913645</v>
      </c>
      <c r="I11209" s="34" t="n">
        <v>-0.468221392238847</v>
      </c>
      <c r="J11209" s="35" t="n">
        <v>6.1</v>
      </c>
      <c r="K11209" s="6" t="n">
        <v>0</v>
      </c>
      <c r="L11209" s="35" t="n">
        <v>-1</v>
      </c>
      <c r="M11209" s="6" t="str">
        <f aca="false">IF(I11209&lt;=0,"Below 0%",IF(I11209&lt;=0.05,"0-5%",IF(I11209&lt;=0.1,"5-10%",IF(I11209&lt;=0.2,"10-20%",IF(I11209&lt;=0.4,"20-40%","Above 40%")))))</f>
        <v>Below 0%</v>
      </c>
      <c r="N11209" s="6" t="str">
        <f aca="false">IF(AND(H11209&gt;=Summary!$B$25,I11209&gt;=Summary!$B$26,I11209&lt;=Summary!$B$27,J11209&gt;=Summary!$B$28,J11209&lt;=Summary!$B$29,F11209*J11209&gt;1),"Yes","No")</f>
        <v>No</v>
      </c>
    </row>
    <row r="11210" customFormat="false" ht="15" hidden="false" customHeight="false" outlineLevel="0" collapsed="false">
      <c r="A11210" s="6" t="s">
        <v>157</v>
      </c>
      <c r="B11210" s="45" t="n">
        <v>45049</v>
      </c>
      <c r="C11210" s="6" t="s">
        <v>183</v>
      </c>
      <c r="D11210" s="6" t="s">
        <v>184</v>
      </c>
      <c r="E11210" s="6" t="s">
        <v>187</v>
      </c>
      <c r="F11210" s="34" t="n">
        <v>0.8219393491745</v>
      </c>
      <c r="G11210" s="34" t="n">
        <v>0.772769089236431</v>
      </c>
      <c r="H11210" s="34" t="n">
        <v>0.049170259938069</v>
      </c>
      <c r="I11210" s="34" t="n">
        <v>0.0636286578008107</v>
      </c>
      <c r="J11210" s="35" t="n">
        <v>1.3</v>
      </c>
      <c r="K11210" s="6" t="n">
        <v>1</v>
      </c>
      <c r="L11210" s="35" t="n">
        <v>0.3</v>
      </c>
      <c r="M11210" s="6" t="str">
        <f aca="false">IF(I11210&lt;=0,"Below 0%",IF(I11210&lt;=0.05,"0-5%",IF(I11210&lt;=0.1,"5-10%",IF(I11210&lt;=0.2,"10-20%",IF(I11210&lt;=0.4,"20-40%","Above 40%")))))</f>
        <v>5-10%</v>
      </c>
      <c r="N11210" s="6" t="str">
        <f aca="false">IF(AND(H11210&gt;=Summary!$B$25,I11210&gt;=Summary!$B$26,I11210&lt;=Summary!$B$27,J11210&gt;=Summary!$B$28,J11210&lt;=Summary!$B$29,F11210*J11210&gt;1),"Yes","No")</f>
        <v>No</v>
      </c>
    </row>
    <row r="11211" customFormat="false" ht="15" hidden="false" customHeight="false" outlineLevel="0" collapsed="false">
      <c r="A11211" s="6" t="s">
        <v>157</v>
      </c>
      <c r="B11211" s="45" t="n">
        <v>45049</v>
      </c>
      <c r="C11211" s="6" t="s">
        <v>183</v>
      </c>
      <c r="D11211" s="6" t="s">
        <v>184</v>
      </c>
      <c r="E11211" s="6" t="s">
        <v>174</v>
      </c>
      <c r="F11211" s="34" t="n">
        <v>0.114597521722317</v>
      </c>
      <c r="G11211" s="34" t="n">
        <v>0.143514259429623</v>
      </c>
      <c r="H11211" s="34" t="n">
        <v>-0.0289167377073061</v>
      </c>
      <c r="I11211" s="34" t="n">
        <v>-0.201490345434883</v>
      </c>
      <c r="J11211" s="35" t="n">
        <v>7</v>
      </c>
      <c r="K11211" s="6" t="n">
        <v>0</v>
      </c>
      <c r="L11211" s="35" t="n">
        <v>-1</v>
      </c>
      <c r="M11211" s="6" t="str">
        <f aca="false">IF(I11211&lt;=0,"Below 0%",IF(I11211&lt;=0.05,"0-5%",IF(I11211&lt;=0.1,"5-10%",IF(I11211&lt;=0.2,"10-20%",IF(I11211&lt;=0.4,"20-40%","Above 40%")))))</f>
        <v>Below 0%</v>
      </c>
      <c r="N11211" s="6" t="str">
        <f aca="false">IF(AND(H11211&gt;=Summary!$B$25,I11211&gt;=Summary!$B$26,I11211&lt;=Summary!$B$27,J11211&gt;=Summary!$B$28,J11211&lt;=Summary!$B$29,F11211*J11211&gt;1),"Yes","No")</f>
        <v>No</v>
      </c>
    </row>
    <row r="11212" customFormat="false" ht="15" hidden="false" customHeight="false" outlineLevel="0" collapsed="false">
      <c r="A11212" s="6" t="s">
        <v>157</v>
      </c>
      <c r="B11212" s="45" t="n">
        <v>45049</v>
      </c>
      <c r="C11212" s="6" t="s">
        <v>183</v>
      </c>
      <c r="D11212" s="6" t="s">
        <v>184</v>
      </c>
      <c r="E11212" s="6" t="s">
        <v>177</v>
      </c>
      <c r="F11212" s="34" t="n">
        <v>0.0634630843997002</v>
      </c>
      <c r="G11212" s="34" t="n">
        <v>0.0837166513339467</v>
      </c>
      <c r="H11212" s="34" t="n">
        <v>-0.0202535669342465</v>
      </c>
      <c r="I11212" s="34" t="n">
        <v>-0.241929969862922</v>
      </c>
      <c r="J11212" s="35" t="n">
        <v>12</v>
      </c>
      <c r="K11212" s="6" t="n">
        <v>0</v>
      </c>
      <c r="L11212" s="35" t="n">
        <v>-1</v>
      </c>
      <c r="M11212" s="6" t="str">
        <f aca="false">IF(I11212&lt;=0,"Below 0%",IF(I11212&lt;=0.05,"0-5%",IF(I11212&lt;=0.1,"5-10%",IF(I11212&lt;=0.2,"10-20%",IF(I11212&lt;=0.4,"20-40%","Above 40%")))))</f>
        <v>Below 0%</v>
      </c>
      <c r="N11212" s="6" t="str">
        <f aca="false">IF(AND(H11212&gt;=Summary!$B$25,I11212&gt;=Summary!$B$26,I11212&lt;=Summary!$B$27,J11212&gt;=Summary!$B$28,J11212&lt;=Summary!$B$29,F11212*J11212&gt;1),"Yes","No")</f>
        <v>No</v>
      </c>
    </row>
    <row r="11213" customFormat="false" ht="15" hidden="false" customHeight="false" outlineLevel="0" collapsed="false">
      <c r="A11213" s="6" t="s">
        <v>157</v>
      </c>
      <c r="B11213" s="45" t="n">
        <v>45049</v>
      </c>
      <c r="C11213" s="6" t="s">
        <v>194</v>
      </c>
      <c r="D11213" s="6" t="s">
        <v>189</v>
      </c>
      <c r="E11213" s="6" t="s">
        <v>187</v>
      </c>
      <c r="F11213" s="34" t="n">
        <v>0.817705154418945</v>
      </c>
      <c r="G11213" s="34" t="n">
        <v>0.809225166902691</v>
      </c>
      <c r="H11213" s="34" t="n">
        <v>0.00847998751625467</v>
      </c>
      <c r="I11213" s="34" t="n">
        <v>0.0104791445732118</v>
      </c>
      <c r="J11213" s="35" t="n">
        <v>1.23</v>
      </c>
      <c r="K11213" s="6" t="n">
        <v>1</v>
      </c>
      <c r="L11213" s="35" t="n">
        <v>0.23</v>
      </c>
      <c r="M11213" s="6" t="str">
        <f aca="false">IF(I11213&lt;=0,"Below 0%",IF(I11213&lt;=0.05,"0-5%",IF(I11213&lt;=0.1,"5-10%",IF(I11213&lt;=0.2,"10-20%",IF(I11213&lt;=0.4,"20-40%","Above 40%")))))</f>
        <v>0-5%</v>
      </c>
      <c r="N11213" s="6" t="str">
        <f aca="false">IF(AND(H11213&gt;=Summary!$B$25,I11213&gt;=Summary!$B$26,I11213&lt;=Summary!$B$27,J11213&gt;=Summary!$B$28,J11213&lt;=Summary!$B$29,F11213*J11213&gt;1),"Yes","No")</f>
        <v>No</v>
      </c>
    </row>
    <row r="11214" customFormat="false" ht="15" hidden="false" customHeight="false" outlineLevel="0" collapsed="false">
      <c r="A11214" s="6" t="s">
        <v>157</v>
      </c>
      <c r="B11214" s="45" t="n">
        <v>45049</v>
      </c>
      <c r="C11214" s="6" t="s">
        <v>194</v>
      </c>
      <c r="D11214" s="6" t="s">
        <v>189</v>
      </c>
      <c r="E11214" s="6" t="s">
        <v>174</v>
      </c>
      <c r="F11214" s="34" t="n">
        <v>0.128232449293137</v>
      </c>
      <c r="G11214" s="34" t="n">
        <v>0.124418369411289</v>
      </c>
      <c r="H11214" s="34" t="n">
        <v>0.0038140798818479</v>
      </c>
      <c r="I11214" s="34" t="n">
        <v>0.0306552794406083</v>
      </c>
      <c r="J11214" s="35" t="n">
        <v>8</v>
      </c>
      <c r="K11214" s="6" t="n">
        <v>0</v>
      </c>
      <c r="L11214" s="35" t="n">
        <v>-1</v>
      </c>
      <c r="M11214" s="6" t="str">
        <f aca="false">IF(I11214&lt;=0,"Below 0%",IF(I11214&lt;=0.05,"0-5%",IF(I11214&lt;=0.1,"5-10%",IF(I11214&lt;=0.2,"10-20%",IF(I11214&lt;=0.4,"20-40%","Above 40%")))))</f>
        <v>0-5%</v>
      </c>
      <c r="N11214" s="6" t="str">
        <f aca="false">IF(AND(H11214&gt;=Summary!$B$25,I11214&gt;=Summary!$B$26,I11214&lt;=Summary!$B$27,J11214&gt;=Summary!$B$28,J11214&lt;=Summary!$B$29,F11214*J11214&gt;1),"Yes","No")</f>
        <v>No</v>
      </c>
    </row>
    <row r="11215" customFormat="false" ht="15" hidden="false" customHeight="false" outlineLevel="0" collapsed="false">
      <c r="A11215" s="6" t="s">
        <v>157</v>
      </c>
      <c r="B11215" s="45" t="n">
        <v>45049</v>
      </c>
      <c r="C11215" s="6" t="s">
        <v>194</v>
      </c>
      <c r="D11215" s="6" t="s">
        <v>189</v>
      </c>
      <c r="E11215" s="6" t="s">
        <v>177</v>
      </c>
      <c r="F11215" s="34" t="n">
        <v>0.0540623962879181</v>
      </c>
      <c r="G11215" s="34" t="n">
        <v>0.0663564636860206</v>
      </c>
      <c r="H11215" s="34" t="n">
        <v>-0.0122940673981025</v>
      </c>
      <c r="I11215" s="34" t="n">
        <v>-0.185273094965917</v>
      </c>
      <c r="J11215" s="35" t="n">
        <v>15</v>
      </c>
      <c r="K11215" s="6" t="n">
        <v>0</v>
      </c>
      <c r="L11215" s="35" t="n">
        <v>-1</v>
      </c>
      <c r="M11215" s="6" t="str">
        <f aca="false">IF(I11215&lt;=0,"Below 0%",IF(I11215&lt;=0.05,"0-5%",IF(I11215&lt;=0.1,"5-10%",IF(I11215&lt;=0.2,"10-20%",IF(I11215&lt;=0.4,"20-40%","Above 40%")))))</f>
        <v>Below 0%</v>
      </c>
      <c r="N11215" s="6" t="str">
        <f aca="false">IF(AND(H11215&gt;=Summary!$B$25,I11215&gt;=Summary!$B$26,I11215&lt;=Summary!$B$27,J11215&gt;=Summary!$B$28,J11215&lt;=Summary!$B$29,F11215*J11215&gt;1),"Yes","No")</f>
        <v>No</v>
      </c>
    </row>
    <row r="11216" customFormat="false" ht="15" hidden="false" customHeight="false" outlineLevel="0" collapsed="false">
      <c r="A11216" s="6" t="s">
        <v>157</v>
      </c>
      <c r="B11216" s="45" t="n">
        <v>45050</v>
      </c>
      <c r="C11216" s="6" t="s">
        <v>201</v>
      </c>
      <c r="D11216" s="6" t="s">
        <v>176</v>
      </c>
      <c r="E11216" s="6" t="s">
        <v>187</v>
      </c>
      <c r="F11216" s="34" t="n">
        <v>0.428268492221832</v>
      </c>
      <c r="G11216" s="34" t="n">
        <v>0.482606941856668</v>
      </c>
      <c r="H11216" s="34" t="n">
        <v>-0.0543384496348358</v>
      </c>
      <c r="I11216" s="34" t="n">
        <v>-0.112593593092107</v>
      </c>
      <c r="J11216" s="35" t="n">
        <v>2.08</v>
      </c>
      <c r="K11216" s="6" t="n">
        <v>1</v>
      </c>
      <c r="L11216" s="35" t="n">
        <v>1.08</v>
      </c>
      <c r="M11216" s="6" t="str">
        <f aca="false">IF(I11216&lt;=0,"Below 0%",IF(I11216&lt;=0.05,"0-5%",IF(I11216&lt;=0.1,"5-10%",IF(I11216&lt;=0.2,"10-20%",IF(I11216&lt;=0.4,"20-40%","Above 40%")))))</f>
        <v>Below 0%</v>
      </c>
      <c r="N11216" s="6" t="str">
        <f aca="false">IF(AND(H11216&gt;=Summary!$B$25,I11216&gt;=Summary!$B$26,I11216&lt;=Summary!$B$27,J11216&gt;=Summary!$B$28,J11216&lt;=Summary!$B$29,F11216*J11216&gt;1),"Yes","No")</f>
        <v>No</v>
      </c>
    </row>
    <row r="11217" customFormat="false" ht="15" hidden="false" customHeight="false" outlineLevel="0" collapsed="false">
      <c r="A11217" s="6" t="s">
        <v>157</v>
      </c>
      <c r="B11217" s="45" t="n">
        <v>45050</v>
      </c>
      <c r="C11217" s="6" t="s">
        <v>201</v>
      </c>
      <c r="D11217" s="6" t="s">
        <v>176</v>
      </c>
      <c r="E11217" s="6" t="s">
        <v>174</v>
      </c>
      <c r="F11217" s="34" t="n">
        <v>0.353384733200073</v>
      </c>
      <c r="G11217" s="34" t="n">
        <v>0.2497070743935</v>
      </c>
      <c r="H11217" s="34" t="n">
        <v>0.103677658806573</v>
      </c>
      <c r="I11217" s="34" t="n">
        <v>0.415197122702232</v>
      </c>
      <c r="J11217" s="35" t="n">
        <v>4.02</v>
      </c>
      <c r="K11217" s="6" t="n">
        <v>0</v>
      </c>
      <c r="L11217" s="35" t="n">
        <v>-1</v>
      </c>
      <c r="M11217" s="6" t="str">
        <f aca="false">IF(I11217&lt;=0,"Below 0%",IF(I11217&lt;=0.05,"0-5%",IF(I11217&lt;=0.1,"5-10%",IF(I11217&lt;=0.2,"10-20%",IF(I11217&lt;=0.4,"20-40%","Above 40%")))))</f>
        <v>Above 40%</v>
      </c>
      <c r="N11217" s="6" t="str">
        <f aca="false">IF(AND(H11217&gt;=Summary!$B$25,I11217&gt;=Summary!$B$26,I11217&lt;=Summary!$B$27,J11217&gt;=Summary!$B$28,J11217&lt;=Summary!$B$29,F11217*J11217&gt;1),"Yes","No")</f>
        <v>No</v>
      </c>
    </row>
    <row r="11218" customFormat="false" ht="15" hidden="false" customHeight="false" outlineLevel="0" collapsed="false">
      <c r="A11218" s="6" t="s">
        <v>157</v>
      </c>
      <c r="B11218" s="45" t="n">
        <v>45050</v>
      </c>
      <c r="C11218" s="6" t="s">
        <v>201</v>
      </c>
      <c r="D11218" s="6" t="s">
        <v>176</v>
      </c>
      <c r="E11218" s="6" t="s">
        <v>177</v>
      </c>
      <c r="F11218" s="34" t="n">
        <v>0.218346729874611</v>
      </c>
      <c r="G11218" s="34" t="n">
        <v>0.267685983749832</v>
      </c>
      <c r="H11218" s="34" t="n">
        <v>-0.049339253875221</v>
      </c>
      <c r="I11218" s="34" t="n">
        <v>-0.184317659012477</v>
      </c>
      <c r="J11218" s="35" t="n">
        <v>3.75</v>
      </c>
      <c r="K11218" s="6" t="n">
        <v>0</v>
      </c>
      <c r="L11218" s="35" t="n">
        <v>-1</v>
      </c>
      <c r="M11218" s="6" t="str">
        <f aca="false">IF(I11218&lt;=0,"Below 0%",IF(I11218&lt;=0.05,"0-5%",IF(I11218&lt;=0.1,"5-10%",IF(I11218&lt;=0.2,"10-20%",IF(I11218&lt;=0.4,"20-40%","Above 40%")))))</f>
        <v>Below 0%</v>
      </c>
      <c r="N11218" s="6" t="str">
        <f aca="false">IF(AND(H11218&gt;=Summary!$B$25,I11218&gt;=Summary!$B$26,I11218&lt;=Summary!$B$27,J11218&gt;=Summary!$B$28,J11218&lt;=Summary!$B$29,F11218*J11218&gt;1),"Yes","No")</f>
        <v>No</v>
      </c>
    </row>
    <row r="11219" customFormat="false" ht="15" hidden="false" customHeight="false" outlineLevel="0" collapsed="false">
      <c r="A11219" s="6" t="s">
        <v>157</v>
      </c>
      <c r="B11219" s="45" t="n">
        <v>45052</v>
      </c>
      <c r="C11219" s="6" t="s">
        <v>199</v>
      </c>
      <c r="D11219" s="6" t="s">
        <v>190</v>
      </c>
      <c r="E11219" s="6" t="s">
        <v>187</v>
      </c>
      <c r="F11219" s="34" t="n">
        <v>0.448373347520828</v>
      </c>
      <c r="G11219" s="34" t="n">
        <v>0.280963611271247</v>
      </c>
      <c r="H11219" s="34" t="n">
        <v>0.167409736249581</v>
      </c>
      <c r="I11219" s="34" t="n">
        <v>0.595841345760469</v>
      </c>
      <c r="J11219" s="35" t="n">
        <v>3.53</v>
      </c>
      <c r="K11219" s="6" t="n">
        <v>0</v>
      </c>
      <c r="L11219" s="35" t="n">
        <v>-1</v>
      </c>
      <c r="M11219" s="6" t="str">
        <f aca="false">IF(I11219&lt;=0,"Below 0%",IF(I11219&lt;=0.05,"0-5%",IF(I11219&lt;=0.1,"5-10%",IF(I11219&lt;=0.2,"10-20%",IF(I11219&lt;=0.4,"20-40%","Above 40%")))))</f>
        <v>Above 40%</v>
      </c>
      <c r="N11219" s="6" t="str">
        <f aca="false">IF(AND(H11219&gt;=Summary!$B$25,I11219&gt;=Summary!$B$26,I11219&lt;=Summary!$B$27,J11219&gt;=Summary!$B$28,J11219&lt;=Summary!$B$29,F11219*J11219&gt;1),"Yes","No")</f>
        <v>No</v>
      </c>
    </row>
    <row r="11220" customFormat="false" ht="15" hidden="false" customHeight="false" outlineLevel="0" collapsed="false">
      <c r="A11220" s="6" t="s">
        <v>157</v>
      </c>
      <c r="B11220" s="45" t="n">
        <v>45052</v>
      </c>
      <c r="C11220" s="6" t="s">
        <v>199</v>
      </c>
      <c r="D11220" s="6" t="s">
        <v>190</v>
      </c>
      <c r="E11220" s="6" t="s">
        <v>174</v>
      </c>
      <c r="F11220" s="34" t="n">
        <v>0.210474535822868</v>
      </c>
      <c r="G11220" s="34" t="n">
        <v>0.276267840609332</v>
      </c>
      <c r="H11220" s="34" t="n">
        <v>-0.0657933047864638</v>
      </c>
      <c r="I11220" s="34" t="n">
        <v>-0.238150429095732</v>
      </c>
      <c r="J11220" s="35" t="n">
        <v>3.59</v>
      </c>
      <c r="K11220" s="6" t="n">
        <v>0</v>
      </c>
      <c r="L11220" s="35" t="n">
        <v>-1</v>
      </c>
      <c r="M11220" s="6" t="str">
        <f aca="false">IF(I11220&lt;=0,"Below 0%",IF(I11220&lt;=0.05,"0-5%",IF(I11220&lt;=0.1,"5-10%",IF(I11220&lt;=0.2,"10-20%",IF(I11220&lt;=0.4,"20-40%","Above 40%")))))</f>
        <v>Below 0%</v>
      </c>
      <c r="N11220" s="6" t="str">
        <f aca="false">IF(AND(H11220&gt;=Summary!$B$25,I11220&gt;=Summary!$B$26,I11220&lt;=Summary!$B$27,J11220&gt;=Summary!$B$28,J11220&lt;=Summary!$B$29,F11220*J11220&gt;1),"Yes","No")</f>
        <v>No</v>
      </c>
    </row>
    <row r="11221" customFormat="false" ht="15" hidden="false" customHeight="false" outlineLevel="0" collapsed="false">
      <c r="A11221" s="6" t="s">
        <v>157</v>
      </c>
      <c r="B11221" s="45" t="n">
        <v>45052</v>
      </c>
      <c r="C11221" s="6" t="s">
        <v>199</v>
      </c>
      <c r="D11221" s="6" t="s">
        <v>190</v>
      </c>
      <c r="E11221" s="6" t="s">
        <v>177</v>
      </c>
      <c r="F11221" s="34" t="n">
        <v>0.341152161359787</v>
      </c>
      <c r="G11221" s="34" t="n">
        <v>0.442768548119421</v>
      </c>
      <c r="H11221" s="34" t="n">
        <v>-0.101616386759634</v>
      </c>
      <c r="I11221" s="34" t="n">
        <v>-0.229502269732642</v>
      </c>
      <c r="J11221" s="35" t="n">
        <v>2.24</v>
      </c>
      <c r="K11221" s="6" t="n">
        <v>1</v>
      </c>
      <c r="L11221" s="35" t="n">
        <v>1.24</v>
      </c>
      <c r="M11221" s="6" t="str">
        <f aca="false">IF(I11221&lt;=0,"Below 0%",IF(I11221&lt;=0.05,"0-5%",IF(I11221&lt;=0.1,"5-10%",IF(I11221&lt;=0.2,"10-20%",IF(I11221&lt;=0.4,"20-40%","Above 40%")))))</f>
        <v>Below 0%</v>
      </c>
      <c r="N11221" s="6" t="str">
        <f aca="false">IF(AND(H11221&gt;=Summary!$B$25,I11221&gt;=Summary!$B$26,I11221&lt;=Summary!$B$27,J11221&gt;=Summary!$B$28,J11221&lt;=Summary!$B$29,F11221*J11221&gt;1),"Yes","No")</f>
        <v>No</v>
      </c>
    </row>
    <row r="11222" customFormat="false" ht="15" hidden="false" customHeight="false" outlineLevel="0" collapsed="false">
      <c r="A11222" s="6" t="s">
        <v>157</v>
      </c>
      <c r="B11222" s="45" t="n">
        <v>45052</v>
      </c>
      <c r="C11222" s="6" t="s">
        <v>183</v>
      </c>
      <c r="D11222" s="6" t="s">
        <v>206</v>
      </c>
      <c r="E11222" s="6" t="s">
        <v>187</v>
      </c>
      <c r="F11222" s="34" t="n">
        <v>0.582378804683685</v>
      </c>
      <c r="G11222" s="34" t="n">
        <v>0.65761844767686</v>
      </c>
      <c r="H11222" s="34" t="n">
        <v>-0.0752396429931749</v>
      </c>
      <c r="I11222" s="34" t="n">
        <v>-0.114412305887967</v>
      </c>
      <c r="J11222" s="35" t="n">
        <v>1.52</v>
      </c>
      <c r="K11222" s="6" t="n">
        <v>1</v>
      </c>
      <c r="L11222" s="35" t="n">
        <v>0.52</v>
      </c>
      <c r="M11222" s="6" t="str">
        <f aca="false">IF(I11222&lt;=0,"Below 0%",IF(I11222&lt;=0.05,"0-5%",IF(I11222&lt;=0.1,"5-10%",IF(I11222&lt;=0.2,"10-20%",IF(I11222&lt;=0.4,"20-40%","Above 40%")))))</f>
        <v>Below 0%</v>
      </c>
      <c r="N11222" s="6" t="str">
        <f aca="false">IF(AND(H11222&gt;=Summary!$B$25,I11222&gt;=Summary!$B$26,I11222&lt;=Summary!$B$27,J11222&gt;=Summary!$B$28,J11222&lt;=Summary!$B$29,F11222*J11222&gt;1),"Yes","No")</f>
        <v>No</v>
      </c>
    </row>
    <row r="11223" customFormat="false" ht="15" hidden="false" customHeight="false" outlineLevel="0" collapsed="false">
      <c r="A11223" s="6" t="s">
        <v>157</v>
      </c>
      <c r="B11223" s="45" t="n">
        <v>45052</v>
      </c>
      <c r="C11223" s="6" t="s">
        <v>183</v>
      </c>
      <c r="D11223" s="6" t="s">
        <v>206</v>
      </c>
      <c r="E11223" s="6" t="s">
        <v>174</v>
      </c>
      <c r="F11223" s="34" t="n">
        <v>0.247703358530998</v>
      </c>
      <c r="G11223" s="34" t="n">
        <v>0.188600007635628</v>
      </c>
      <c r="H11223" s="34" t="n">
        <v>0.0591033508953704</v>
      </c>
      <c r="I11223" s="34" t="n">
        <v>0.313379366397254</v>
      </c>
      <c r="J11223" s="35" t="n">
        <v>5.3</v>
      </c>
      <c r="K11223" s="6" t="n">
        <v>0</v>
      </c>
      <c r="L11223" s="35" t="n">
        <v>-1</v>
      </c>
      <c r="M11223" s="6" t="str">
        <f aca="false">IF(I11223&lt;=0,"Below 0%",IF(I11223&lt;=0.05,"0-5%",IF(I11223&lt;=0.1,"5-10%",IF(I11223&lt;=0.2,"10-20%",IF(I11223&lt;=0.4,"20-40%","Above 40%")))))</f>
        <v>20-40%</v>
      </c>
      <c r="N11223" s="6" t="str">
        <f aca="false">IF(AND(H11223&gt;=Summary!$B$25,I11223&gt;=Summary!$B$26,I11223&lt;=Summary!$B$27,J11223&gt;=Summary!$B$28,J11223&lt;=Summary!$B$29,F11223*J11223&gt;1),"Yes","No")</f>
        <v>No</v>
      </c>
    </row>
    <row r="11224" customFormat="false" ht="15" hidden="false" customHeight="false" outlineLevel="0" collapsed="false">
      <c r="A11224" s="6" t="s">
        <v>157</v>
      </c>
      <c r="B11224" s="45" t="n">
        <v>45052</v>
      </c>
      <c r="C11224" s="6" t="s">
        <v>183</v>
      </c>
      <c r="D11224" s="6" t="s">
        <v>206</v>
      </c>
      <c r="E11224" s="6" t="s">
        <v>177</v>
      </c>
      <c r="F11224" s="34" t="n">
        <v>0.169917792081833</v>
      </c>
      <c r="G11224" s="34" t="n">
        <v>0.153781544687512</v>
      </c>
      <c r="H11224" s="34" t="n">
        <v>0.016136247394321</v>
      </c>
      <c r="I11224" s="34" t="n">
        <v>0.104929674279903</v>
      </c>
      <c r="J11224" s="35" t="n">
        <v>6.5</v>
      </c>
      <c r="K11224" s="6" t="n">
        <v>0</v>
      </c>
      <c r="L11224" s="35" t="n">
        <v>-1</v>
      </c>
      <c r="M11224" s="6" t="str">
        <f aca="false">IF(I11224&lt;=0,"Below 0%",IF(I11224&lt;=0.05,"0-5%",IF(I11224&lt;=0.1,"5-10%",IF(I11224&lt;=0.2,"10-20%",IF(I11224&lt;=0.4,"20-40%","Above 40%")))))</f>
        <v>10-20%</v>
      </c>
      <c r="N11224" s="6" t="str">
        <f aca="false">IF(AND(H11224&gt;=Summary!$B$25,I11224&gt;=Summary!$B$26,I11224&lt;=Summary!$B$27,J11224&gt;=Summary!$B$28,J11224&lt;=Summary!$B$29,F11224*J11224&gt;1),"Yes","No")</f>
        <v>No</v>
      </c>
    </row>
    <row r="11225" customFormat="false" ht="15" hidden="false" customHeight="false" outlineLevel="0" collapsed="false">
      <c r="A11225" s="6" t="s">
        <v>157</v>
      </c>
      <c r="B11225" s="45" t="n">
        <v>45052</v>
      </c>
      <c r="C11225" s="6" t="s">
        <v>194</v>
      </c>
      <c r="D11225" s="6" t="s">
        <v>205</v>
      </c>
      <c r="E11225" s="6" t="s">
        <v>187</v>
      </c>
      <c r="F11225" s="34" t="n">
        <v>0.792597949504852</v>
      </c>
      <c r="G11225" s="34" t="n">
        <v>0.839920713766239</v>
      </c>
      <c r="H11225" s="34" t="n">
        <v>-0.0473227642613865</v>
      </c>
      <c r="I11225" s="34" t="n">
        <v>-0.0563419421449786</v>
      </c>
      <c r="J11225" s="35" t="n">
        <v>1.19</v>
      </c>
      <c r="K11225" s="6" t="n">
        <v>1</v>
      </c>
      <c r="L11225" s="35" t="n">
        <v>0.19</v>
      </c>
      <c r="M11225" s="6" t="str">
        <f aca="false">IF(I11225&lt;=0,"Below 0%",IF(I11225&lt;=0.05,"0-5%",IF(I11225&lt;=0.1,"5-10%",IF(I11225&lt;=0.2,"10-20%",IF(I11225&lt;=0.4,"20-40%","Above 40%")))))</f>
        <v>Below 0%</v>
      </c>
      <c r="N11225" s="6" t="str">
        <f aca="false">IF(AND(H11225&gt;=Summary!$B$25,I11225&gt;=Summary!$B$26,I11225&lt;=Summary!$B$27,J11225&gt;=Summary!$B$28,J11225&lt;=Summary!$B$29,F11225*J11225&gt;1),"Yes","No")</f>
        <v>No</v>
      </c>
    </row>
    <row r="11226" customFormat="false" ht="15" hidden="false" customHeight="false" outlineLevel="0" collapsed="false">
      <c r="A11226" s="6" t="s">
        <v>157</v>
      </c>
      <c r="B11226" s="45" t="n">
        <v>45052</v>
      </c>
      <c r="C11226" s="6" t="s">
        <v>194</v>
      </c>
      <c r="D11226" s="6" t="s">
        <v>205</v>
      </c>
      <c r="E11226" s="6" t="s">
        <v>174</v>
      </c>
      <c r="F11226" s="34" t="n">
        <v>0.172400698065758</v>
      </c>
      <c r="G11226" s="34" t="n">
        <v>0.107473725739981</v>
      </c>
      <c r="H11226" s="34" t="n">
        <v>0.0649269723257767</v>
      </c>
      <c r="I11226" s="34" t="n">
        <v>0.604119489472796</v>
      </c>
      <c r="J11226" s="35" t="n">
        <v>9.3</v>
      </c>
      <c r="K11226" s="6" t="n">
        <v>0</v>
      </c>
      <c r="L11226" s="35" t="n">
        <v>-1</v>
      </c>
      <c r="M11226" s="6" t="str">
        <f aca="false">IF(I11226&lt;=0,"Below 0%",IF(I11226&lt;=0.05,"0-5%",IF(I11226&lt;=0.1,"5-10%",IF(I11226&lt;=0.2,"10-20%",IF(I11226&lt;=0.4,"20-40%","Above 40%")))))</f>
        <v>Above 40%</v>
      </c>
      <c r="N11226" s="6" t="str">
        <f aca="false">IF(AND(H11226&gt;=Summary!$B$25,I11226&gt;=Summary!$B$26,I11226&lt;=Summary!$B$27,J11226&gt;=Summary!$B$28,J11226&lt;=Summary!$B$29,F11226*J11226&gt;1),"Yes","No")</f>
        <v>No</v>
      </c>
    </row>
    <row r="11227" customFormat="false" ht="15" hidden="false" customHeight="false" outlineLevel="0" collapsed="false">
      <c r="A11227" s="6" t="s">
        <v>157</v>
      </c>
      <c r="B11227" s="45" t="n">
        <v>45052</v>
      </c>
      <c r="C11227" s="6" t="s">
        <v>194</v>
      </c>
      <c r="D11227" s="6" t="s">
        <v>205</v>
      </c>
      <c r="E11227" s="6" t="s">
        <v>177</v>
      </c>
      <c r="F11227" s="34" t="n">
        <v>0.0350013114511967</v>
      </c>
      <c r="G11227" s="34" t="n">
        <v>0.0526055604937802</v>
      </c>
      <c r="H11227" s="34" t="n">
        <v>-0.0176042490425835</v>
      </c>
      <c r="I11227" s="34" t="n">
        <v>-0.334646164347303</v>
      </c>
      <c r="J11227" s="35" t="n">
        <v>19</v>
      </c>
      <c r="K11227" s="6" t="n">
        <v>0</v>
      </c>
      <c r="L11227" s="35" t="n">
        <v>-1</v>
      </c>
      <c r="M11227" s="6" t="str">
        <f aca="false">IF(I11227&lt;=0,"Below 0%",IF(I11227&lt;=0.05,"0-5%",IF(I11227&lt;=0.1,"5-10%",IF(I11227&lt;=0.2,"10-20%",IF(I11227&lt;=0.4,"20-40%","Above 40%")))))</f>
        <v>Below 0%</v>
      </c>
      <c r="N11227" s="6" t="str">
        <f aca="false">IF(AND(H11227&gt;=Summary!$B$25,I11227&gt;=Summary!$B$26,I11227&lt;=Summary!$B$27,J11227&gt;=Summary!$B$28,J11227&lt;=Summary!$B$29,F11227*J11227&gt;1),"Yes","No")</f>
        <v>No</v>
      </c>
    </row>
    <row r="11228" customFormat="false" ht="15" hidden="false" customHeight="false" outlineLevel="0" collapsed="false">
      <c r="A11228" s="6" t="s">
        <v>157</v>
      </c>
      <c r="B11228" s="45" t="n">
        <v>45052</v>
      </c>
      <c r="C11228" s="6" t="s">
        <v>181</v>
      </c>
      <c r="D11228" s="6" t="s">
        <v>180</v>
      </c>
      <c r="E11228" s="6" t="s">
        <v>187</v>
      </c>
      <c r="F11228" s="34" t="n">
        <v>0.683473169803619</v>
      </c>
      <c r="G11228" s="34" t="n">
        <v>0.53160453808752</v>
      </c>
      <c r="H11228" s="34" t="n">
        <v>0.151868631716099</v>
      </c>
      <c r="I11228" s="34" t="n">
        <v>0.285679712709857</v>
      </c>
      <c r="J11228" s="35" t="n">
        <v>1.87</v>
      </c>
      <c r="K11228" s="6" t="n">
        <v>1</v>
      </c>
      <c r="L11228" s="35" t="n">
        <v>0.87</v>
      </c>
      <c r="M11228" s="6" t="str">
        <f aca="false">IF(I11228&lt;=0,"Below 0%",IF(I11228&lt;=0.05,"0-5%",IF(I11228&lt;=0.1,"5-10%",IF(I11228&lt;=0.2,"10-20%",IF(I11228&lt;=0.4,"20-40%","Above 40%")))))</f>
        <v>20-40%</v>
      </c>
      <c r="N11228" s="6" t="str">
        <f aca="false">IF(AND(H11228&gt;=Summary!$B$25,I11228&gt;=Summary!$B$26,I11228&lt;=Summary!$B$27,J11228&gt;=Summary!$B$28,J11228&lt;=Summary!$B$29,F11228*J11228&gt;1),"Yes","No")</f>
        <v>Yes</v>
      </c>
    </row>
    <row r="11229" customFormat="false" ht="15" hidden="false" customHeight="false" outlineLevel="0" collapsed="false">
      <c r="A11229" s="6" t="s">
        <v>157</v>
      </c>
      <c r="B11229" s="45" t="n">
        <v>45052</v>
      </c>
      <c r="C11229" s="6" t="s">
        <v>181</v>
      </c>
      <c r="D11229" s="6" t="s">
        <v>180</v>
      </c>
      <c r="E11229" s="6" t="s">
        <v>174</v>
      </c>
      <c r="F11229" s="34" t="n">
        <v>0.224116653203964</v>
      </c>
      <c r="G11229" s="34" t="n">
        <v>0.242463533225284</v>
      </c>
      <c r="H11229" s="34" t="n">
        <v>-0.0183468800213194</v>
      </c>
      <c r="I11229" s="34" t="n">
        <v>-0.0756686161307091</v>
      </c>
      <c r="J11229" s="35" t="n">
        <v>4.1</v>
      </c>
      <c r="K11229" s="6" t="n">
        <v>0</v>
      </c>
      <c r="L11229" s="35" t="n">
        <v>-1</v>
      </c>
      <c r="M11229" s="6" t="str">
        <f aca="false">IF(I11229&lt;=0,"Below 0%",IF(I11229&lt;=0.05,"0-5%",IF(I11229&lt;=0.1,"5-10%",IF(I11229&lt;=0.2,"10-20%",IF(I11229&lt;=0.4,"20-40%","Above 40%")))))</f>
        <v>Below 0%</v>
      </c>
      <c r="N11229" s="6" t="str">
        <f aca="false">IF(AND(H11229&gt;=Summary!$B$25,I11229&gt;=Summary!$B$26,I11229&lt;=Summary!$B$27,J11229&gt;=Summary!$B$28,J11229&lt;=Summary!$B$29,F11229*J11229&gt;1),"Yes","No")</f>
        <v>No</v>
      </c>
    </row>
    <row r="11230" customFormat="false" ht="15" hidden="false" customHeight="false" outlineLevel="0" collapsed="false">
      <c r="A11230" s="6" t="s">
        <v>157</v>
      </c>
      <c r="B11230" s="45" t="n">
        <v>45052</v>
      </c>
      <c r="C11230" s="6" t="s">
        <v>181</v>
      </c>
      <c r="D11230" s="6" t="s">
        <v>180</v>
      </c>
      <c r="E11230" s="6" t="s">
        <v>177</v>
      </c>
      <c r="F11230" s="34" t="n">
        <v>0.0924102142453194</v>
      </c>
      <c r="G11230" s="34" t="n">
        <v>0.225931928687196</v>
      </c>
      <c r="H11230" s="34" t="n">
        <v>-0.133521714441877</v>
      </c>
      <c r="I11230" s="34" t="n">
        <v>-0.59098205029152</v>
      </c>
      <c r="J11230" s="35" t="n">
        <v>4.4</v>
      </c>
      <c r="K11230" s="6" t="n">
        <v>0</v>
      </c>
      <c r="L11230" s="35" t="n">
        <v>-1</v>
      </c>
      <c r="M11230" s="6" t="str">
        <f aca="false">IF(I11230&lt;=0,"Below 0%",IF(I11230&lt;=0.05,"0-5%",IF(I11230&lt;=0.1,"5-10%",IF(I11230&lt;=0.2,"10-20%",IF(I11230&lt;=0.4,"20-40%","Above 40%")))))</f>
        <v>Below 0%</v>
      </c>
      <c r="N11230" s="6" t="str">
        <f aca="false">IF(AND(H11230&gt;=Summary!$B$25,I11230&gt;=Summary!$B$26,I11230&lt;=Summary!$B$27,J11230&gt;=Summary!$B$28,J11230&lt;=Summary!$B$29,F11230*J11230&gt;1),"Yes","No")</f>
        <v>No</v>
      </c>
    </row>
    <row r="11231" customFormat="false" ht="15" hidden="false" customHeight="false" outlineLevel="0" collapsed="false">
      <c r="A11231" s="6" t="s">
        <v>157</v>
      </c>
      <c r="B11231" s="45" t="n">
        <v>45052</v>
      </c>
      <c r="C11231" s="6" t="s">
        <v>203</v>
      </c>
      <c r="D11231" s="6" t="s">
        <v>182</v>
      </c>
      <c r="E11231" s="6" t="s">
        <v>187</v>
      </c>
      <c r="F11231" s="34" t="n">
        <v>0.309143215417862</v>
      </c>
      <c r="G11231" s="34" t="n">
        <v>0.320386264505284</v>
      </c>
      <c r="H11231" s="34" t="n">
        <v>-0.0112430490874218</v>
      </c>
      <c r="I11231" s="34" t="n">
        <v>-0.0350921694623284</v>
      </c>
      <c r="J11231" s="35" t="n">
        <v>3.09</v>
      </c>
      <c r="K11231" s="6" t="n">
        <v>1</v>
      </c>
      <c r="L11231" s="35" t="n">
        <v>2.09</v>
      </c>
      <c r="M11231" s="6" t="str">
        <f aca="false">IF(I11231&lt;=0,"Below 0%",IF(I11231&lt;=0.05,"0-5%",IF(I11231&lt;=0.1,"5-10%",IF(I11231&lt;=0.2,"10-20%",IF(I11231&lt;=0.4,"20-40%","Above 40%")))))</f>
        <v>Below 0%</v>
      </c>
      <c r="N11231" s="6" t="str">
        <f aca="false">IF(AND(H11231&gt;=Summary!$B$25,I11231&gt;=Summary!$B$26,I11231&lt;=Summary!$B$27,J11231&gt;=Summary!$B$28,J11231&lt;=Summary!$B$29,F11231*J11231&gt;1),"Yes","No")</f>
        <v>No</v>
      </c>
    </row>
    <row r="11232" customFormat="false" ht="15" hidden="false" customHeight="false" outlineLevel="0" collapsed="false">
      <c r="A11232" s="6" t="s">
        <v>157</v>
      </c>
      <c r="B11232" s="45" t="n">
        <v>45052</v>
      </c>
      <c r="C11232" s="6" t="s">
        <v>203</v>
      </c>
      <c r="D11232" s="6" t="s">
        <v>182</v>
      </c>
      <c r="E11232" s="6" t="s">
        <v>174</v>
      </c>
      <c r="F11232" s="34" t="n">
        <v>0.297979295253754</v>
      </c>
      <c r="G11232" s="34" t="n">
        <v>0.292897502166073</v>
      </c>
      <c r="H11232" s="34" t="n">
        <v>0.0050817930876807</v>
      </c>
      <c r="I11232" s="34" t="n">
        <v>0.017350073148795</v>
      </c>
      <c r="J11232" s="35" t="n">
        <v>3.38</v>
      </c>
      <c r="K11232" s="6" t="n">
        <v>0</v>
      </c>
      <c r="L11232" s="35" t="n">
        <v>-1</v>
      </c>
      <c r="M11232" s="6" t="str">
        <f aca="false">IF(I11232&lt;=0,"Below 0%",IF(I11232&lt;=0.05,"0-5%",IF(I11232&lt;=0.1,"5-10%",IF(I11232&lt;=0.2,"10-20%",IF(I11232&lt;=0.4,"20-40%","Above 40%")))))</f>
        <v>0-5%</v>
      </c>
      <c r="N11232" s="6" t="str">
        <f aca="false">IF(AND(H11232&gt;=Summary!$B$25,I11232&gt;=Summary!$B$26,I11232&lt;=Summary!$B$27,J11232&gt;=Summary!$B$28,J11232&lt;=Summary!$B$29,F11232*J11232&gt;1),"Yes","No")</f>
        <v>No</v>
      </c>
    </row>
    <row r="11233" customFormat="false" ht="15" hidden="false" customHeight="false" outlineLevel="0" collapsed="false">
      <c r="A11233" s="6" t="s">
        <v>157</v>
      </c>
      <c r="B11233" s="45" t="n">
        <v>45052</v>
      </c>
      <c r="C11233" s="6" t="s">
        <v>203</v>
      </c>
      <c r="D11233" s="6" t="s">
        <v>182</v>
      </c>
      <c r="E11233" s="6" t="s">
        <v>177</v>
      </c>
      <c r="F11233" s="34" t="n">
        <v>0.392877489328384</v>
      </c>
      <c r="G11233" s="34" t="n">
        <v>0.386716233328643</v>
      </c>
      <c r="H11233" s="34" t="n">
        <v>0.00616125599974116</v>
      </c>
      <c r="I11233" s="34" t="n">
        <v>0.0159322404097402</v>
      </c>
      <c r="J11233" s="35" t="n">
        <v>2.56</v>
      </c>
      <c r="K11233" s="6" t="n">
        <v>0</v>
      </c>
      <c r="L11233" s="35" t="n">
        <v>-1</v>
      </c>
      <c r="M11233" s="6" t="str">
        <f aca="false">IF(I11233&lt;=0,"Below 0%",IF(I11233&lt;=0.05,"0-5%",IF(I11233&lt;=0.1,"5-10%",IF(I11233&lt;=0.2,"10-20%",IF(I11233&lt;=0.4,"20-40%","Above 40%")))))</f>
        <v>0-5%</v>
      </c>
      <c r="N11233" s="6" t="str">
        <f aca="false">IF(AND(H11233&gt;=Summary!$B$25,I11233&gt;=Summary!$B$26,I11233&lt;=Summary!$B$27,J11233&gt;=Summary!$B$28,J11233&lt;=Summary!$B$29,F11233*J11233&gt;1),"Yes","No")</f>
        <v>No</v>
      </c>
    </row>
    <row r="11234" customFormat="false" ht="15" hidden="false" customHeight="false" outlineLevel="0" collapsed="false">
      <c r="A11234" s="6" t="s">
        <v>157</v>
      </c>
      <c r="B11234" s="45" t="n">
        <v>45053</v>
      </c>
      <c r="C11234" s="6" t="s">
        <v>188</v>
      </c>
      <c r="D11234" s="6" t="s">
        <v>185</v>
      </c>
      <c r="E11234" s="6" t="s">
        <v>187</v>
      </c>
      <c r="F11234" s="34" t="n">
        <v>0.440933644771576</v>
      </c>
      <c r="G11234" s="34" t="n">
        <v>0.388775404217014</v>
      </c>
      <c r="H11234" s="34" t="n">
        <v>0.0521582405545625</v>
      </c>
      <c r="I11234" s="34" t="n">
        <v>0.134160340363116</v>
      </c>
      <c r="J11234" s="35" t="n">
        <v>2.6</v>
      </c>
      <c r="K11234" s="6" t="n">
        <v>0</v>
      </c>
      <c r="L11234" s="35" t="n">
        <v>-1</v>
      </c>
      <c r="M11234" s="6" t="str">
        <f aca="false">IF(I11234&lt;=0,"Below 0%",IF(I11234&lt;=0.05,"0-5%",IF(I11234&lt;=0.1,"5-10%",IF(I11234&lt;=0.2,"10-20%",IF(I11234&lt;=0.4,"20-40%","Above 40%")))))</f>
        <v>10-20%</v>
      </c>
      <c r="N11234" s="6" t="str">
        <f aca="false">IF(AND(H11234&gt;=Summary!$B$25,I11234&gt;=Summary!$B$26,I11234&lt;=Summary!$B$27,J11234&gt;=Summary!$B$28,J11234&lt;=Summary!$B$29,F11234*J11234&gt;1),"Yes","No")</f>
        <v>Yes</v>
      </c>
    </row>
    <row r="11235" customFormat="false" ht="15" hidden="false" customHeight="false" outlineLevel="0" collapsed="false">
      <c r="A11235" s="6" t="s">
        <v>157</v>
      </c>
      <c r="B11235" s="45" t="n">
        <v>45053</v>
      </c>
      <c r="C11235" s="6" t="s">
        <v>188</v>
      </c>
      <c r="D11235" s="6" t="s">
        <v>185</v>
      </c>
      <c r="E11235" s="6" t="s">
        <v>174</v>
      </c>
      <c r="F11235" s="34" t="n">
        <v>0.297555685043335</v>
      </c>
      <c r="G11235" s="34" t="n">
        <v>0.256552297199044</v>
      </c>
      <c r="H11235" s="34" t="n">
        <v>0.0410033878442905</v>
      </c>
      <c r="I11235" s="34" t="n">
        <v>0.159824676262705</v>
      </c>
      <c r="J11235" s="35" t="n">
        <v>3.94</v>
      </c>
      <c r="K11235" s="6" t="n">
        <v>0</v>
      </c>
      <c r="L11235" s="35" t="n">
        <v>-1</v>
      </c>
      <c r="M11235" s="6" t="str">
        <f aca="false">IF(I11235&lt;=0,"Below 0%",IF(I11235&lt;=0.05,"0-5%",IF(I11235&lt;=0.1,"5-10%",IF(I11235&lt;=0.2,"10-20%",IF(I11235&lt;=0.4,"20-40%","Above 40%")))))</f>
        <v>10-20%</v>
      </c>
      <c r="N11235" s="6" t="str">
        <f aca="false">IF(AND(H11235&gt;=Summary!$B$25,I11235&gt;=Summary!$B$26,I11235&lt;=Summary!$B$27,J11235&gt;=Summary!$B$28,J11235&lt;=Summary!$B$29,F11235*J11235&gt;1),"Yes","No")</f>
        <v>Yes</v>
      </c>
    </row>
    <row r="11236" customFormat="false" ht="15" hidden="false" customHeight="false" outlineLevel="0" collapsed="false">
      <c r="A11236" s="6" t="s">
        <v>157</v>
      </c>
      <c r="B11236" s="45" t="n">
        <v>45053</v>
      </c>
      <c r="C11236" s="6" t="s">
        <v>188</v>
      </c>
      <c r="D11236" s="6" t="s">
        <v>185</v>
      </c>
      <c r="E11236" s="6" t="s">
        <v>177</v>
      </c>
      <c r="F11236" s="34" t="n">
        <v>0.261510640382767</v>
      </c>
      <c r="G11236" s="34" t="n">
        <v>0.354672298583942</v>
      </c>
      <c r="H11236" s="34" t="n">
        <v>-0.0931616582011754</v>
      </c>
      <c r="I11236" s="34" t="n">
        <v>-0.262669677257375</v>
      </c>
      <c r="J11236" s="35" t="n">
        <v>2.85</v>
      </c>
      <c r="K11236" s="6" t="n">
        <v>1</v>
      </c>
      <c r="L11236" s="35" t="n">
        <v>1.85</v>
      </c>
      <c r="M11236" s="6" t="str">
        <f aca="false">IF(I11236&lt;=0,"Below 0%",IF(I11236&lt;=0.05,"0-5%",IF(I11236&lt;=0.1,"5-10%",IF(I11236&lt;=0.2,"10-20%",IF(I11236&lt;=0.4,"20-40%","Above 40%")))))</f>
        <v>Below 0%</v>
      </c>
      <c r="N11236" s="6" t="str">
        <f aca="false">IF(AND(H11236&gt;=Summary!$B$25,I11236&gt;=Summary!$B$26,I11236&lt;=Summary!$B$27,J11236&gt;=Summary!$B$28,J11236&lt;=Summary!$B$29,F11236*J11236&gt;1),"Yes","No")</f>
        <v>No</v>
      </c>
    </row>
    <row r="11237" customFormat="false" ht="15" hidden="false" customHeight="false" outlineLevel="0" collapsed="false">
      <c r="A11237" s="6" t="s">
        <v>157</v>
      </c>
      <c r="B11237" s="45" t="n">
        <v>45053</v>
      </c>
      <c r="C11237" s="6" t="s">
        <v>189</v>
      </c>
      <c r="D11237" s="6" t="s">
        <v>176</v>
      </c>
      <c r="E11237" s="6" t="s">
        <v>187</v>
      </c>
      <c r="F11237" s="34" t="n">
        <v>0.254057049751282</v>
      </c>
      <c r="G11237" s="34" t="n">
        <v>0.277878131021195</v>
      </c>
      <c r="H11237" s="34" t="n">
        <v>-0.0238210812699129</v>
      </c>
      <c r="I11237" s="34" t="n">
        <v>-0.0857249225852033</v>
      </c>
      <c r="J11237" s="35" t="n">
        <v>3.58</v>
      </c>
      <c r="K11237" s="6" t="n">
        <v>1</v>
      </c>
      <c r="L11237" s="35" t="n">
        <v>2.58</v>
      </c>
      <c r="M11237" s="6" t="str">
        <f aca="false">IF(I11237&lt;=0,"Below 0%",IF(I11237&lt;=0.05,"0-5%",IF(I11237&lt;=0.1,"5-10%",IF(I11237&lt;=0.2,"10-20%",IF(I11237&lt;=0.4,"20-40%","Above 40%")))))</f>
        <v>Below 0%</v>
      </c>
      <c r="N11237" s="6" t="str">
        <f aca="false">IF(AND(H11237&gt;=Summary!$B$25,I11237&gt;=Summary!$B$26,I11237&lt;=Summary!$B$27,J11237&gt;=Summary!$B$28,J11237&lt;=Summary!$B$29,F11237*J11237&gt;1),"Yes","No")</f>
        <v>No</v>
      </c>
    </row>
    <row r="11238" customFormat="false" ht="15" hidden="false" customHeight="false" outlineLevel="0" collapsed="false">
      <c r="A11238" s="6" t="s">
        <v>157</v>
      </c>
      <c r="B11238" s="45" t="n">
        <v>45053</v>
      </c>
      <c r="C11238" s="6" t="s">
        <v>189</v>
      </c>
      <c r="D11238" s="6" t="s">
        <v>176</v>
      </c>
      <c r="E11238" s="6" t="s">
        <v>174</v>
      </c>
      <c r="F11238" s="34" t="n">
        <v>0.235374078154564</v>
      </c>
      <c r="G11238" s="34" t="n">
        <v>0.255077874116892</v>
      </c>
      <c r="H11238" s="34" t="n">
        <v>-0.0197037959623276</v>
      </c>
      <c r="I11238" s="34" t="n">
        <v>-0.077246197972068</v>
      </c>
      <c r="J11238" s="35" t="n">
        <v>3.9</v>
      </c>
      <c r="K11238" s="6" t="n">
        <v>0</v>
      </c>
      <c r="L11238" s="35" t="n">
        <v>-1</v>
      </c>
      <c r="M11238" s="6" t="str">
        <f aca="false">IF(I11238&lt;=0,"Below 0%",IF(I11238&lt;=0.05,"0-5%",IF(I11238&lt;=0.1,"5-10%",IF(I11238&lt;=0.2,"10-20%",IF(I11238&lt;=0.4,"20-40%","Above 40%")))))</f>
        <v>Below 0%</v>
      </c>
      <c r="N11238" s="6" t="str">
        <f aca="false">IF(AND(H11238&gt;=Summary!$B$25,I11238&gt;=Summary!$B$26,I11238&lt;=Summary!$B$27,J11238&gt;=Summary!$B$28,J11238&lt;=Summary!$B$29,F11238*J11238&gt;1),"Yes","No")</f>
        <v>No</v>
      </c>
    </row>
    <row r="11239" customFormat="false" ht="15" hidden="false" customHeight="false" outlineLevel="0" collapsed="false">
      <c r="A11239" s="6" t="s">
        <v>157</v>
      </c>
      <c r="B11239" s="45" t="n">
        <v>45053</v>
      </c>
      <c r="C11239" s="6" t="s">
        <v>189</v>
      </c>
      <c r="D11239" s="6" t="s">
        <v>176</v>
      </c>
      <c r="E11239" s="6" t="s">
        <v>177</v>
      </c>
      <c r="F11239" s="34" t="n">
        <v>0.510568857192993</v>
      </c>
      <c r="G11239" s="34" t="n">
        <v>0.467043994861914</v>
      </c>
      <c r="H11239" s="34" t="n">
        <v>0.0435248623310792</v>
      </c>
      <c r="I11239" s="34" t="n">
        <v>0.0931922106052294</v>
      </c>
      <c r="J11239" s="35" t="n">
        <v>2.13</v>
      </c>
      <c r="K11239" s="6" t="n">
        <v>0</v>
      </c>
      <c r="L11239" s="35" t="n">
        <v>-1</v>
      </c>
      <c r="M11239" s="6" t="str">
        <f aca="false">IF(I11239&lt;=0,"Below 0%",IF(I11239&lt;=0.05,"0-5%",IF(I11239&lt;=0.1,"5-10%",IF(I11239&lt;=0.2,"10-20%",IF(I11239&lt;=0.4,"20-40%","Above 40%")))))</f>
        <v>5-10%</v>
      </c>
      <c r="N11239" s="6" t="str">
        <f aca="false">IF(AND(H11239&gt;=Summary!$B$25,I11239&gt;=Summary!$B$26,I11239&lt;=Summary!$B$27,J11239&gt;=Summary!$B$28,J11239&lt;=Summary!$B$29,F11239*J11239&gt;1),"Yes","No")</f>
        <v>No</v>
      </c>
    </row>
    <row r="11240" customFormat="false" ht="15" hidden="false" customHeight="false" outlineLevel="0" collapsed="false">
      <c r="A11240" s="6" t="s">
        <v>157</v>
      </c>
      <c r="B11240" s="45" t="n">
        <v>45054</v>
      </c>
      <c r="C11240" s="6" t="s">
        <v>201</v>
      </c>
      <c r="D11240" s="6" t="s">
        <v>173</v>
      </c>
      <c r="E11240" s="6" t="s">
        <v>187</v>
      </c>
      <c r="F11240" s="34" t="n">
        <v>0.671715378761292</v>
      </c>
      <c r="G11240" s="34" t="n">
        <v>0.71464240137602</v>
      </c>
      <c r="H11240" s="34" t="n">
        <v>-0.042927022614728</v>
      </c>
      <c r="I11240" s="34" t="n">
        <v>-0.0600678360702829</v>
      </c>
      <c r="J11240" s="35" t="n">
        <v>1.39</v>
      </c>
      <c r="K11240" s="6" t="n">
        <v>0</v>
      </c>
      <c r="L11240" s="35" t="n">
        <v>-1</v>
      </c>
      <c r="M11240" s="6" t="str">
        <f aca="false">IF(I11240&lt;=0,"Below 0%",IF(I11240&lt;=0.05,"0-5%",IF(I11240&lt;=0.1,"5-10%",IF(I11240&lt;=0.2,"10-20%",IF(I11240&lt;=0.4,"20-40%","Above 40%")))))</f>
        <v>Below 0%</v>
      </c>
      <c r="N11240" s="6" t="str">
        <f aca="false">IF(AND(H11240&gt;=Summary!$B$25,I11240&gt;=Summary!$B$26,I11240&lt;=Summary!$B$27,J11240&gt;=Summary!$B$28,J11240&lt;=Summary!$B$29,F11240*J11240&gt;1),"Yes","No")</f>
        <v>No</v>
      </c>
    </row>
    <row r="11241" customFormat="false" ht="15" hidden="false" customHeight="false" outlineLevel="0" collapsed="false">
      <c r="A11241" s="6" t="s">
        <v>157</v>
      </c>
      <c r="B11241" s="45" t="n">
        <v>45054</v>
      </c>
      <c r="C11241" s="6" t="s">
        <v>201</v>
      </c>
      <c r="D11241" s="6" t="s">
        <v>173</v>
      </c>
      <c r="E11241" s="6" t="s">
        <v>174</v>
      </c>
      <c r="F11241" s="34" t="n">
        <v>0.219946399331093</v>
      </c>
      <c r="G11241" s="34" t="n">
        <v>0.177384453198691</v>
      </c>
      <c r="H11241" s="34" t="n">
        <v>0.0425619461324023</v>
      </c>
      <c r="I11241" s="34" t="n">
        <v>0.239941806426114</v>
      </c>
      <c r="J11241" s="35" t="n">
        <v>5.6</v>
      </c>
      <c r="K11241" s="6" t="n">
        <v>0</v>
      </c>
      <c r="L11241" s="35" t="n">
        <v>-1</v>
      </c>
      <c r="M11241" s="6" t="str">
        <f aca="false">IF(I11241&lt;=0,"Below 0%",IF(I11241&lt;=0.05,"0-5%",IF(I11241&lt;=0.1,"5-10%",IF(I11241&lt;=0.2,"10-20%",IF(I11241&lt;=0.4,"20-40%","Above 40%")))))</f>
        <v>20-40%</v>
      </c>
      <c r="N11241" s="6" t="str">
        <f aca="false">IF(AND(H11241&gt;=Summary!$B$25,I11241&gt;=Summary!$B$26,I11241&lt;=Summary!$B$27,J11241&gt;=Summary!$B$28,J11241&lt;=Summary!$B$29,F11241*J11241&gt;1),"Yes","No")</f>
        <v>No</v>
      </c>
    </row>
    <row r="11242" customFormat="false" ht="15" hidden="false" customHeight="false" outlineLevel="0" collapsed="false">
      <c r="A11242" s="6" t="s">
        <v>157</v>
      </c>
      <c r="B11242" s="45" t="n">
        <v>45054</v>
      </c>
      <c r="C11242" s="6" t="s">
        <v>201</v>
      </c>
      <c r="D11242" s="6" t="s">
        <v>173</v>
      </c>
      <c r="E11242" s="6" t="s">
        <v>177</v>
      </c>
      <c r="F11242" s="34" t="n">
        <v>0.108338207006455</v>
      </c>
      <c r="G11242" s="34" t="n">
        <v>0.10797314542529</v>
      </c>
      <c r="H11242" s="34" t="n">
        <v>0.000365061581164547</v>
      </c>
      <c r="I11242" s="34" t="n">
        <v>0.00338104053305677</v>
      </c>
      <c r="J11242" s="35" t="n">
        <v>9.2</v>
      </c>
      <c r="K11242" s="6" t="n">
        <v>1</v>
      </c>
      <c r="L11242" s="35" t="n">
        <v>8.2</v>
      </c>
      <c r="M11242" s="6" t="str">
        <f aca="false">IF(I11242&lt;=0,"Below 0%",IF(I11242&lt;=0.05,"0-5%",IF(I11242&lt;=0.1,"5-10%",IF(I11242&lt;=0.2,"10-20%",IF(I11242&lt;=0.4,"20-40%","Above 40%")))))</f>
        <v>0-5%</v>
      </c>
      <c r="N11242" s="6" t="str">
        <f aca="false">IF(AND(H11242&gt;=Summary!$B$25,I11242&gt;=Summary!$B$26,I11242&lt;=Summary!$B$27,J11242&gt;=Summary!$B$28,J11242&lt;=Summary!$B$29,F11242*J11242&gt;1),"Yes","No")</f>
        <v>No</v>
      </c>
    </row>
    <row r="11243" customFormat="false" ht="15" hidden="false" customHeight="false" outlineLevel="0" collapsed="false">
      <c r="A11243" s="6" t="s">
        <v>157</v>
      </c>
      <c r="B11243" s="45" t="n">
        <v>45054</v>
      </c>
      <c r="C11243" s="6" t="s">
        <v>184</v>
      </c>
      <c r="D11243" s="6" t="s">
        <v>195</v>
      </c>
      <c r="E11243" s="6" t="s">
        <v>187</v>
      </c>
      <c r="F11243" s="34" t="n">
        <v>0.355907648801804</v>
      </c>
      <c r="G11243" s="34" t="n">
        <v>0.356947444204464</v>
      </c>
      <c r="H11243" s="34" t="n">
        <v>-0.00103979540266008</v>
      </c>
      <c r="I11243" s="34" t="n">
        <v>-0.00291302100503199</v>
      </c>
      <c r="J11243" s="35" t="n">
        <v>2.8</v>
      </c>
      <c r="K11243" s="6" t="n">
        <v>1</v>
      </c>
      <c r="L11243" s="35" t="n">
        <v>1.8</v>
      </c>
      <c r="M11243" s="6" t="str">
        <f aca="false">IF(I11243&lt;=0,"Below 0%",IF(I11243&lt;=0.05,"0-5%",IF(I11243&lt;=0.1,"5-10%",IF(I11243&lt;=0.2,"10-20%",IF(I11243&lt;=0.4,"20-40%","Above 40%")))))</f>
        <v>Below 0%</v>
      </c>
      <c r="N11243" s="6" t="str">
        <f aca="false">IF(AND(H11243&gt;=Summary!$B$25,I11243&gt;=Summary!$B$26,I11243&lt;=Summary!$B$27,J11243&gt;=Summary!$B$28,J11243&lt;=Summary!$B$29,F11243*J11243&gt;1),"Yes","No")</f>
        <v>No</v>
      </c>
    </row>
    <row r="11244" customFormat="false" ht="15" hidden="false" customHeight="false" outlineLevel="0" collapsed="false">
      <c r="A11244" s="6" t="s">
        <v>157</v>
      </c>
      <c r="B11244" s="45" t="n">
        <v>45054</v>
      </c>
      <c r="C11244" s="6" t="s">
        <v>184</v>
      </c>
      <c r="D11244" s="6" t="s">
        <v>195</v>
      </c>
      <c r="E11244" s="6" t="s">
        <v>174</v>
      </c>
      <c r="F11244" s="34" t="n">
        <v>0.332748204469681</v>
      </c>
      <c r="G11244" s="34" t="n">
        <v>0.270122390208783</v>
      </c>
      <c r="H11244" s="34" t="n">
        <v>0.0626258142608975</v>
      </c>
      <c r="I11244" s="34" t="n">
        <v>0.231842366760092</v>
      </c>
      <c r="J11244" s="35" t="n">
        <v>3.7</v>
      </c>
      <c r="K11244" s="6" t="n">
        <v>0</v>
      </c>
      <c r="L11244" s="35" t="n">
        <v>-1</v>
      </c>
      <c r="M11244" s="6" t="str">
        <f aca="false">IF(I11244&lt;=0,"Below 0%",IF(I11244&lt;=0.05,"0-5%",IF(I11244&lt;=0.1,"5-10%",IF(I11244&lt;=0.2,"10-20%",IF(I11244&lt;=0.4,"20-40%","Above 40%")))))</f>
        <v>20-40%</v>
      </c>
      <c r="N11244" s="6" t="str">
        <f aca="false">IF(AND(H11244&gt;=Summary!$B$25,I11244&gt;=Summary!$B$26,I11244&lt;=Summary!$B$27,J11244&gt;=Summary!$B$28,J11244&lt;=Summary!$B$29,F11244*J11244&gt;1),"Yes","No")</f>
        <v>Yes</v>
      </c>
    </row>
    <row r="11245" customFormat="false" ht="15" hidden="false" customHeight="false" outlineLevel="0" collapsed="false">
      <c r="A11245" s="6" t="s">
        <v>157</v>
      </c>
      <c r="B11245" s="45" t="n">
        <v>45054</v>
      </c>
      <c r="C11245" s="6" t="s">
        <v>184</v>
      </c>
      <c r="D11245" s="6" t="s">
        <v>195</v>
      </c>
      <c r="E11245" s="6" t="s">
        <v>177</v>
      </c>
      <c r="F11245" s="34" t="n">
        <v>0.311344116926193</v>
      </c>
      <c r="G11245" s="34" t="n">
        <v>0.372930165586753</v>
      </c>
      <c r="H11245" s="34" t="n">
        <v>-0.0615860486605598</v>
      </c>
      <c r="I11245" s="34" t="n">
        <v>-0.165140968319532</v>
      </c>
      <c r="J11245" s="35" t="n">
        <v>2.68</v>
      </c>
      <c r="K11245" s="6" t="n">
        <v>0</v>
      </c>
      <c r="L11245" s="35" t="n">
        <v>-1</v>
      </c>
      <c r="M11245" s="6" t="str">
        <f aca="false">IF(I11245&lt;=0,"Below 0%",IF(I11245&lt;=0.05,"0-5%",IF(I11245&lt;=0.1,"5-10%",IF(I11245&lt;=0.2,"10-20%",IF(I11245&lt;=0.4,"20-40%","Above 40%")))))</f>
        <v>Below 0%</v>
      </c>
      <c r="N11245" s="6" t="str">
        <f aca="false">IF(AND(H11245&gt;=Summary!$B$25,I11245&gt;=Summary!$B$26,I11245&lt;=Summary!$B$27,J11245&gt;=Summary!$B$28,J11245&lt;=Summary!$B$29,F11245*J11245&gt;1),"Yes","No")</f>
        <v>No</v>
      </c>
    </row>
    <row r="11246" customFormat="false" ht="15" hidden="false" customHeight="false" outlineLevel="0" collapsed="false">
      <c r="A11246" s="6" t="s">
        <v>157</v>
      </c>
      <c r="B11246" s="45" t="n">
        <v>45054</v>
      </c>
      <c r="C11246" s="6" t="s">
        <v>207</v>
      </c>
      <c r="D11246" s="6" t="s">
        <v>179</v>
      </c>
      <c r="E11246" s="6" t="s">
        <v>187</v>
      </c>
      <c r="F11246" s="34" t="n">
        <v>0.370546638965607</v>
      </c>
      <c r="G11246" s="34" t="n">
        <v>0.451902487234393</v>
      </c>
      <c r="H11246" s="34" t="n">
        <v>-0.0813558482687863</v>
      </c>
      <c r="I11246" s="34" t="n">
        <v>-0.180029653668599</v>
      </c>
      <c r="J11246" s="35" t="n">
        <v>2.2</v>
      </c>
      <c r="K11246" s="6" t="n">
        <v>1</v>
      </c>
      <c r="L11246" s="35" t="n">
        <v>1.2</v>
      </c>
      <c r="M11246" s="6" t="str">
        <f aca="false">IF(I11246&lt;=0,"Below 0%",IF(I11246&lt;=0.05,"0-5%",IF(I11246&lt;=0.1,"5-10%",IF(I11246&lt;=0.2,"10-20%",IF(I11246&lt;=0.4,"20-40%","Above 40%")))))</f>
        <v>Below 0%</v>
      </c>
      <c r="N11246" s="6" t="str">
        <f aca="false">IF(AND(H11246&gt;=Summary!$B$25,I11246&gt;=Summary!$B$26,I11246&lt;=Summary!$B$27,J11246&gt;=Summary!$B$28,J11246&lt;=Summary!$B$29,F11246*J11246&gt;1),"Yes","No")</f>
        <v>No</v>
      </c>
    </row>
    <row r="11247" customFormat="false" ht="15" hidden="false" customHeight="false" outlineLevel="0" collapsed="false">
      <c r="A11247" s="6" t="s">
        <v>157</v>
      </c>
      <c r="B11247" s="45" t="n">
        <v>45054</v>
      </c>
      <c r="C11247" s="6" t="s">
        <v>207</v>
      </c>
      <c r="D11247" s="6" t="s">
        <v>179</v>
      </c>
      <c r="E11247" s="6" t="s">
        <v>174</v>
      </c>
      <c r="F11247" s="34" t="n">
        <v>0.352080434560776</v>
      </c>
      <c r="G11247" s="34" t="n">
        <v>0.267254159117114</v>
      </c>
      <c r="H11247" s="34" t="n">
        <v>0.0848262754436617</v>
      </c>
      <c r="I11247" s="34" t="n">
        <v>0.317399271629257</v>
      </c>
      <c r="J11247" s="35" t="n">
        <v>3.72</v>
      </c>
      <c r="K11247" s="6" t="n">
        <v>0</v>
      </c>
      <c r="L11247" s="35" t="n">
        <v>-1</v>
      </c>
      <c r="M11247" s="6" t="str">
        <f aca="false">IF(I11247&lt;=0,"Below 0%",IF(I11247&lt;=0.05,"0-5%",IF(I11247&lt;=0.1,"5-10%",IF(I11247&lt;=0.2,"10-20%",IF(I11247&lt;=0.4,"20-40%","Above 40%")))))</f>
        <v>20-40%</v>
      </c>
      <c r="N11247" s="6" t="str">
        <f aca="false">IF(AND(H11247&gt;=Summary!$B$25,I11247&gt;=Summary!$B$26,I11247&lt;=Summary!$B$27,J11247&gt;=Summary!$B$28,J11247&lt;=Summary!$B$29,F11247*J11247&gt;1),"Yes","No")</f>
        <v>Yes</v>
      </c>
    </row>
    <row r="11248" customFormat="false" ht="15" hidden="false" customHeight="false" outlineLevel="0" collapsed="false">
      <c r="A11248" s="6" t="s">
        <v>157</v>
      </c>
      <c r="B11248" s="45" t="n">
        <v>45054</v>
      </c>
      <c r="C11248" s="6" t="s">
        <v>207</v>
      </c>
      <c r="D11248" s="6" t="s">
        <v>179</v>
      </c>
      <c r="E11248" s="6" t="s">
        <v>177</v>
      </c>
      <c r="F11248" s="34" t="n">
        <v>0.27737295627594</v>
      </c>
      <c r="G11248" s="34" t="n">
        <v>0.280843353648493</v>
      </c>
      <c r="H11248" s="34" t="n">
        <v>-0.00347039737255289</v>
      </c>
      <c r="I11248" s="34" t="n">
        <v>-0.012357057154703</v>
      </c>
      <c r="J11248" s="35" t="n">
        <v>3.54</v>
      </c>
      <c r="K11248" s="6" t="n">
        <v>0</v>
      </c>
      <c r="L11248" s="35" t="n">
        <v>-1</v>
      </c>
      <c r="M11248" s="6" t="str">
        <f aca="false">IF(I11248&lt;=0,"Below 0%",IF(I11248&lt;=0.05,"0-5%",IF(I11248&lt;=0.1,"5-10%",IF(I11248&lt;=0.2,"10-20%",IF(I11248&lt;=0.4,"20-40%","Above 40%")))))</f>
        <v>Below 0%</v>
      </c>
      <c r="N11248" s="6" t="str">
        <f aca="false">IF(AND(H11248&gt;=Summary!$B$25,I11248&gt;=Summary!$B$26,I11248&lt;=Summary!$B$27,J11248&gt;=Summary!$B$28,J11248&lt;=Summary!$B$29,F11248*J11248&gt;1),"Yes","No")</f>
        <v>No</v>
      </c>
    </row>
    <row r="11249" customFormat="false" ht="15" hidden="false" customHeight="false" outlineLevel="0" collapsed="false">
      <c r="A11249" s="6" t="s">
        <v>157</v>
      </c>
      <c r="B11249" s="45" t="n">
        <v>45059</v>
      </c>
      <c r="C11249" s="6" t="s">
        <v>182</v>
      </c>
      <c r="D11249" s="6" t="s">
        <v>181</v>
      </c>
      <c r="E11249" s="6" t="s">
        <v>187</v>
      </c>
      <c r="F11249" s="34" t="n">
        <v>0.401932805776596</v>
      </c>
      <c r="G11249" s="34" t="n">
        <v>0.418832131212331</v>
      </c>
      <c r="H11249" s="34" t="n">
        <v>-0.0168993254357347</v>
      </c>
      <c r="I11249" s="34" t="n">
        <v>-0.0403486842970208</v>
      </c>
      <c r="J11249" s="35" t="n">
        <v>2.38</v>
      </c>
      <c r="K11249" s="6" t="n">
        <v>1</v>
      </c>
      <c r="L11249" s="35" t="n">
        <v>1.38</v>
      </c>
      <c r="M11249" s="6" t="str">
        <f aca="false">IF(I11249&lt;=0,"Below 0%",IF(I11249&lt;=0.05,"0-5%",IF(I11249&lt;=0.1,"5-10%",IF(I11249&lt;=0.2,"10-20%",IF(I11249&lt;=0.4,"20-40%","Above 40%")))))</f>
        <v>Below 0%</v>
      </c>
      <c r="N11249" s="6" t="str">
        <f aca="false">IF(AND(H11249&gt;=Summary!$B$25,I11249&gt;=Summary!$B$26,I11249&lt;=Summary!$B$27,J11249&gt;=Summary!$B$28,J11249&lt;=Summary!$B$29,F11249*J11249&gt;1),"Yes","No")</f>
        <v>No</v>
      </c>
    </row>
    <row r="11250" customFormat="false" ht="15" hidden="false" customHeight="false" outlineLevel="0" collapsed="false">
      <c r="A11250" s="6" t="s">
        <v>157</v>
      </c>
      <c r="B11250" s="45" t="n">
        <v>45059</v>
      </c>
      <c r="C11250" s="6" t="s">
        <v>182</v>
      </c>
      <c r="D11250" s="6" t="s">
        <v>181</v>
      </c>
      <c r="E11250" s="6" t="s">
        <v>174</v>
      </c>
      <c r="F11250" s="34" t="n">
        <v>0.246646821498871</v>
      </c>
      <c r="G11250" s="34" t="n">
        <v>0.263709119652208</v>
      </c>
      <c r="H11250" s="34" t="n">
        <v>-0.0170622981533374</v>
      </c>
      <c r="I11250" s="34" t="n">
        <v>-0.0647012062982121</v>
      </c>
      <c r="J11250" s="35" t="n">
        <v>3.78</v>
      </c>
      <c r="K11250" s="6" t="n">
        <v>0</v>
      </c>
      <c r="L11250" s="35" t="n">
        <v>-1</v>
      </c>
      <c r="M11250" s="6" t="str">
        <f aca="false">IF(I11250&lt;=0,"Below 0%",IF(I11250&lt;=0.05,"0-5%",IF(I11250&lt;=0.1,"5-10%",IF(I11250&lt;=0.2,"10-20%",IF(I11250&lt;=0.4,"20-40%","Above 40%")))))</f>
        <v>Below 0%</v>
      </c>
      <c r="N11250" s="6" t="str">
        <f aca="false">IF(AND(H11250&gt;=Summary!$B$25,I11250&gt;=Summary!$B$26,I11250&lt;=Summary!$B$27,J11250&gt;=Summary!$B$28,J11250&lt;=Summary!$B$29,F11250*J11250&gt;1),"Yes","No")</f>
        <v>No</v>
      </c>
    </row>
    <row r="11251" customFormat="false" ht="15" hidden="false" customHeight="false" outlineLevel="0" collapsed="false">
      <c r="A11251" s="6" t="s">
        <v>157</v>
      </c>
      <c r="B11251" s="45" t="n">
        <v>45059</v>
      </c>
      <c r="C11251" s="6" t="s">
        <v>182</v>
      </c>
      <c r="D11251" s="6" t="s">
        <v>181</v>
      </c>
      <c r="E11251" s="6" t="s">
        <v>177</v>
      </c>
      <c r="F11251" s="34" t="n">
        <v>0.351420313119888</v>
      </c>
      <c r="G11251" s="34" t="n">
        <v>0.317458749135461</v>
      </c>
      <c r="H11251" s="34" t="n">
        <v>0.0339615639844274</v>
      </c>
      <c r="I11251" s="34" t="n">
        <v>0.106979455053343</v>
      </c>
      <c r="J11251" s="35" t="n">
        <v>3.14</v>
      </c>
      <c r="K11251" s="6" t="n">
        <v>0</v>
      </c>
      <c r="L11251" s="35" t="n">
        <v>-1</v>
      </c>
      <c r="M11251" s="6" t="str">
        <f aca="false">IF(I11251&lt;=0,"Below 0%",IF(I11251&lt;=0.05,"0-5%",IF(I11251&lt;=0.1,"5-10%",IF(I11251&lt;=0.2,"10-20%",IF(I11251&lt;=0.4,"20-40%","Above 40%")))))</f>
        <v>10-20%</v>
      </c>
      <c r="N11251" s="6" t="str">
        <f aca="false">IF(AND(H11251&gt;=Summary!$B$25,I11251&gt;=Summary!$B$26,I11251&lt;=Summary!$B$27,J11251&gt;=Summary!$B$28,J11251&lt;=Summary!$B$29,F11251*J11251&gt;1),"Yes","No")</f>
        <v>Yes</v>
      </c>
    </row>
    <row r="11252" customFormat="false" ht="15" hidden="false" customHeight="false" outlineLevel="0" collapsed="false">
      <c r="A11252" s="6" t="s">
        <v>157</v>
      </c>
      <c r="B11252" s="45" t="n">
        <v>45059</v>
      </c>
      <c r="C11252" s="6" t="s">
        <v>190</v>
      </c>
      <c r="D11252" s="6" t="s">
        <v>207</v>
      </c>
      <c r="E11252" s="6" t="s">
        <v>187</v>
      </c>
      <c r="F11252" s="34" t="n">
        <v>0.610993027687073</v>
      </c>
      <c r="G11252" s="34" t="n">
        <v>0.642976670932178</v>
      </c>
      <c r="H11252" s="34" t="n">
        <v>-0.0319836432451056</v>
      </c>
      <c r="I11252" s="34" t="n">
        <v>-0.0497430850776222</v>
      </c>
      <c r="J11252" s="35" t="n">
        <v>1.55</v>
      </c>
      <c r="K11252" s="6" t="n">
        <v>0</v>
      </c>
      <c r="L11252" s="35" t="n">
        <v>-1</v>
      </c>
      <c r="M11252" s="6" t="str">
        <f aca="false">IF(I11252&lt;=0,"Below 0%",IF(I11252&lt;=0.05,"0-5%",IF(I11252&lt;=0.1,"5-10%",IF(I11252&lt;=0.2,"10-20%",IF(I11252&lt;=0.4,"20-40%","Above 40%")))))</f>
        <v>Below 0%</v>
      </c>
      <c r="N11252" s="6" t="str">
        <f aca="false">IF(AND(H11252&gt;=Summary!$B$25,I11252&gt;=Summary!$B$26,I11252&lt;=Summary!$B$27,J11252&gt;=Summary!$B$28,J11252&lt;=Summary!$B$29,F11252*J11252&gt;1),"Yes","No")</f>
        <v>No</v>
      </c>
    </row>
    <row r="11253" customFormat="false" ht="15" hidden="false" customHeight="false" outlineLevel="0" collapsed="false">
      <c r="A11253" s="6" t="s">
        <v>157</v>
      </c>
      <c r="B11253" s="45" t="n">
        <v>45059</v>
      </c>
      <c r="C11253" s="6" t="s">
        <v>190</v>
      </c>
      <c r="D11253" s="6" t="s">
        <v>207</v>
      </c>
      <c r="E11253" s="6" t="s">
        <v>174</v>
      </c>
      <c r="F11253" s="34" t="n">
        <v>0.230443924665451</v>
      </c>
      <c r="G11253" s="34" t="n">
        <v>0.216655182596712</v>
      </c>
      <c r="H11253" s="34" t="n">
        <v>0.0137887420687388</v>
      </c>
      <c r="I11253" s="34" t="n">
        <v>0.06364372134317</v>
      </c>
      <c r="J11253" s="35" t="n">
        <v>4.6</v>
      </c>
      <c r="K11253" s="6" t="n">
        <v>1</v>
      </c>
      <c r="L11253" s="35" t="n">
        <v>3.6</v>
      </c>
      <c r="M11253" s="6" t="str">
        <f aca="false">IF(I11253&lt;=0,"Below 0%",IF(I11253&lt;=0.05,"0-5%",IF(I11253&lt;=0.1,"5-10%",IF(I11253&lt;=0.2,"10-20%",IF(I11253&lt;=0.4,"20-40%","Above 40%")))))</f>
        <v>5-10%</v>
      </c>
      <c r="N11253" s="6" t="str">
        <f aca="false">IF(AND(H11253&gt;=Summary!$B$25,I11253&gt;=Summary!$B$26,I11253&lt;=Summary!$B$27,J11253&gt;=Summary!$B$28,J11253&lt;=Summary!$B$29,F11253*J11253&gt;1),"Yes","No")</f>
        <v>No</v>
      </c>
    </row>
    <row r="11254" customFormat="false" ht="15" hidden="false" customHeight="false" outlineLevel="0" collapsed="false">
      <c r="A11254" s="6" t="s">
        <v>157</v>
      </c>
      <c r="B11254" s="45" t="n">
        <v>45059</v>
      </c>
      <c r="C11254" s="6" t="s">
        <v>190</v>
      </c>
      <c r="D11254" s="6" t="s">
        <v>207</v>
      </c>
      <c r="E11254" s="6" t="s">
        <v>177</v>
      </c>
      <c r="F11254" s="34" t="n">
        <v>0.158563062548637</v>
      </c>
      <c r="G11254" s="34" t="n">
        <v>0.140368146471109</v>
      </c>
      <c r="H11254" s="34" t="n">
        <v>0.018194916077528</v>
      </c>
      <c r="I11254" s="34" t="n">
        <v>0.129622827792151</v>
      </c>
      <c r="J11254" s="35" t="n">
        <v>7.1</v>
      </c>
      <c r="K11254" s="6" t="n">
        <v>0</v>
      </c>
      <c r="L11254" s="35" t="n">
        <v>-1</v>
      </c>
      <c r="M11254" s="6" t="str">
        <f aca="false">IF(I11254&lt;=0,"Below 0%",IF(I11254&lt;=0.05,"0-5%",IF(I11254&lt;=0.1,"5-10%",IF(I11254&lt;=0.2,"10-20%",IF(I11254&lt;=0.4,"20-40%","Above 40%")))))</f>
        <v>10-20%</v>
      </c>
      <c r="N11254" s="6" t="str">
        <f aca="false">IF(AND(H11254&gt;=Summary!$B$25,I11254&gt;=Summary!$B$26,I11254&lt;=Summary!$B$27,J11254&gt;=Summary!$B$28,J11254&lt;=Summary!$B$29,F11254*J11254&gt;1),"Yes","No")</f>
        <v>No</v>
      </c>
    </row>
    <row r="11255" customFormat="false" ht="15" hidden="false" customHeight="false" outlineLevel="0" collapsed="false">
      <c r="A11255" s="6" t="s">
        <v>157</v>
      </c>
      <c r="B11255" s="45" t="n">
        <v>45059</v>
      </c>
      <c r="C11255" s="6" t="s">
        <v>180</v>
      </c>
      <c r="D11255" s="6" t="s">
        <v>199</v>
      </c>
      <c r="E11255" s="6" t="s">
        <v>187</v>
      </c>
      <c r="F11255" s="34" t="n">
        <v>0.47866615653038</v>
      </c>
      <c r="G11255" s="34" t="n">
        <v>0.519114051838428</v>
      </c>
      <c r="H11255" s="34" t="n">
        <v>-0.0404478953080473</v>
      </c>
      <c r="I11255" s="34" t="n">
        <v>-0.0779171651485877</v>
      </c>
      <c r="J11255" s="35" t="n">
        <v>1.91</v>
      </c>
      <c r="K11255" s="6" t="n">
        <v>1</v>
      </c>
      <c r="L11255" s="35" t="n">
        <v>0.91</v>
      </c>
      <c r="M11255" s="6" t="str">
        <f aca="false">IF(I11255&lt;=0,"Below 0%",IF(I11255&lt;=0.05,"0-5%",IF(I11255&lt;=0.1,"5-10%",IF(I11255&lt;=0.2,"10-20%",IF(I11255&lt;=0.4,"20-40%","Above 40%")))))</f>
        <v>Below 0%</v>
      </c>
      <c r="N11255" s="6" t="str">
        <f aca="false">IF(AND(H11255&gt;=Summary!$B$25,I11255&gt;=Summary!$B$26,I11255&lt;=Summary!$B$27,J11255&gt;=Summary!$B$28,J11255&lt;=Summary!$B$29,F11255*J11255&gt;1),"Yes","No")</f>
        <v>No</v>
      </c>
    </row>
    <row r="11256" customFormat="false" ht="15" hidden="false" customHeight="false" outlineLevel="0" collapsed="false">
      <c r="A11256" s="6" t="s">
        <v>157</v>
      </c>
      <c r="B11256" s="45" t="n">
        <v>45059</v>
      </c>
      <c r="C11256" s="6" t="s">
        <v>180</v>
      </c>
      <c r="D11256" s="6" t="s">
        <v>199</v>
      </c>
      <c r="E11256" s="6" t="s">
        <v>174</v>
      </c>
      <c r="F11256" s="34" t="n">
        <v>0.277375608682632</v>
      </c>
      <c r="G11256" s="34" t="n">
        <v>0.255543257477164</v>
      </c>
      <c r="H11256" s="34" t="n">
        <v>0.0218323512054683</v>
      </c>
      <c r="I11256" s="34" t="n">
        <v>0.0854350508833883</v>
      </c>
      <c r="J11256" s="35" t="n">
        <v>3.88</v>
      </c>
      <c r="K11256" s="6" t="n">
        <v>0</v>
      </c>
      <c r="L11256" s="35" t="n">
        <v>-1</v>
      </c>
      <c r="M11256" s="6" t="str">
        <f aca="false">IF(I11256&lt;=0,"Below 0%",IF(I11256&lt;=0.05,"0-5%",IF(I11256&lt;=0.1,"5-10%",IF(I11256&lt;=0.2,"10-20%",IF(I11256&lt;=0.4,"20-40%","Above 40%")))))</f>
        <v>5-10%</v>
      </c>
      <c r="N11256" s="6" t="str">
        <f aca="false">IF(AND(H11256&gt;=Summary!$B$25,I11256&gt;=Summary!$B$26,I11256&lt;=Summary!$B$27,J11256&gt;=Summary!$B$28,J11256&lt;=Summary!$B$29,F11256*J11256&gt;1),"Yes","No")</f>
        <v>No</v>
      </c>
    </row>
    <row r="11257" customFormat="false" ht="15" hidden="false" customHeight="false" outlineLevel="0" collapsed="false">
      <c r="A11257" s="6" t="s">
        <v>157</v>
      </c>
      <c r="B11257" s="45" t="n">
        <v>45059</v>
      </c>
      <c r="C11257" s="6" t="s">
        <v>180</v>
      </c>
      <c r="D11257" s="6" t="s">
        <v>199</v>
      </c>
      <c r="E11257" s="6" t="s">
        <v>177</v>
      </c>
      <c r="F11257" s="34" t="n">
        <v>0.243958279490471</v>
      </c>
      <c r="G11257" s="34" t="n">
        <v>0.225342690684408</v>
      </c>
      <c r="H11257" s="34" t="n">
        <v>0.0186155888060626</v>
      </c>
      <c r="I11257" s="34" t="n">
        <v>0.0826101292636718</v>
      </c>
      <c r="J11257" s="35" t="n">
        <v>4.4</v>
      </c>
      <c r="K11257" s="6" t="n">
        <v>0</v>
      </c>
      <c r="L11257" s="35" t="n">
        <v>-1</v>
      </c>
      <c r="M11257" s="6" t="str">
        <f aca="false">IF(I11257&lt;=0,"Below 0%",IF(I11257&lt;=0.05,"0-5%",IF(I11257&lt;=0.1,"5-10%",IF(I11257&lt;=0.2,"10-20%",IF(I11257&lt;=0.4,"20-40%","Above 40%")))))</f>
        <v>5-10%</v>
      </c>
      <c r="N11257" s="6" t="str">
        <f aca="false">IF(AND(H11257&gt;=Summary!$B$25,I11257&gt;=Summary!$B$26,I11257&lt;=Summary!$B$27,J11257&gt;=Summary!$B$28,J11257&lt;=Summary!$B$29,F11257*J11257&gt;1),"Yes","No")</f>
        <v>No</v>
      </c>
    </row>
    <row r="11258" customFormat="false" ht="15" hidden="false" customHeight="false" outlineLevel="0" collapsed="false">
      <c r="A11258" s="6" t="s">
        <v>157</v>
      </c>
      <c r="B11258" s="45" t="n">
        <v>45059</v>
      </c>
      <c r="C11258" s="6" t="s">
        <v>205</v>
      </c>
      <c r="D11258" s="6" t="s">
        <v>188</v>
      </c>
      <c r="E11258" s="6" t="s">
        <v>187</v>
      </c>
      <c r="F11258" s="34" t="n">
        <v>0.177765652537346</v>
      </c>
      <c r="G11258" s="34" t="n">
        <v>0.208213025344883</v>
      </c>
      <c r="H11258" s="34" t="n">
        <v>-0.030447372807537</v>
      </c>
      <c r="I11258" s="34" t="n">
        <v>-0.146231835194288</v>
      </c>
      <c r="J11258" s="35" t="n">
        <v>4.8</v>
      </c>
      <c r="K11258" s="6" t="n">
        <v>0</v>
      </c>
      <c r="L11258" s="35" t="n">
        <v>-1</v>
      </c>
      <c r="M11258" s="6" t="str">
        <f aca="false">IF(I11258&lt;=0,"Below 0%",IF(I11258&lt;=0.05,"0-5%",IF(I11258&lt;=0.1,"5-10%",IF(I11258&lt;=0.2,"10-20%",IF(I11258&lt;=0.4,"20-40%","Above 40%")))))</f>
        <v>Below 0%</v>
      </c>
      <c r="N11258" s="6" t="str">
        <f aca="false">IF(AND(H11258&gt;=Summary!$B$25,I11258&gt;=Summary!$B$26,I11258&lt;=Summary!$B$27,J11258&gt;=Summary!$B$28,J11258&lt;=Summary!$B$29,F11258*J11258&gt;1),"Yes","No")</f>
        <v>No</v>
      </c>
    </row>
    <row r="11259" customFormat="false" ht="15" hidden="false" customHeight="false" outlineLevel="0" collapsed="false">
      <c r="A11259" s="6" t="s">
        <v>157</v>
      </c>
      <c r="B11259" s="45" t="n">
        <v>45059</v>
      </c>
      <c r="C11259" s="6" t="s">
        <v>205</v>
      </c>
      <c r="D11259" s="6" t="s">
        <v>188</v>
      </c>
      <c r="E11259" s="6" t="s">
        <v>174</v>
      </c>
      <c r="F11259" s="34" t="n">
        <v>0.185193687677383</v>
      </c>
      <c r="G11259" s="34" t="n">
        <v>0.227141482194418</v>
      </c>
      <c r="H11259" s="34" t="n">
        <v>-0.0419477945170343</v>
      </c>
      <c r="I11259" s="34" t="n">
        <v>-0.184676942810164</v>
      </c>
      <c r="J11259" s="35" t="n">
        <v>4.4</v>
      </c>
      <c r="K11259" s="6" t="n">
        <v>1</v>
      </c>
      <c r="L11259" s="35" t="n">
        <v>3.4</v>
      </c>
      <c r="M11259" s="6" t="str">
        <f aca="false">IF(I11259&lt;=0,"Below 0%",IF(I11259&lt;=0.05,"0-5%",IF(I11259&lt;=0.1,"5-10%",IF(I11259&lt;=0.2,"10-20%",IF(I11259&lt;=0.4,"20-40%","Above 40%")))))</f>
        <v>Below 0%</v>
      </c>
      <c r="N11259" s="6" t="str">
        <f aca="false">IF(AND(H11259&gt;=Summary!$B$25,I11259&gt;=Summary!$B$26,I11259&lt;=Summary!$B$27,J11259&gt;=Summary!$B$28,J11259&lt;=Summary!$B$29,F11259*J11259&gt;1),"Yes","No")</f>
        <v>No</v>
      </c>
    </row>
    <row r="11260" customFormat="false" ht="15" hidden="false" customHeight="false" outlineLevel="0" collapsed="false">
      <c r="A11260" s="6" t="s">
        <v>157</v>
      </c>
      <c r="B11260" s="45" t="n">
        <v>45059</v>
      </c>
      <c r="C11260" s="6" t="s">
        <v>205</v>
      </c>
      <c r="D11260" s="6" t="s">
        <v>188</v>
      </c>
      <c r="E11260" s="6" t="s">
        <v>177</v>
      </c>
      <c r="F11260" s="34" t="n">
        <v>0.637040674686432</v>
      </c>
      <c r="G11260" s="34" t="n">
        <v>0.564645492460699</v>
      </c>
      <c r="H11260" s="34" t="n">
        <v>0.0723951822257325</v>
      </c>
      <c r="I11260" s="34" t="n">
        <v>0.128213513066823</v>
      </c>
      <c r="J11260" s="35" t="n">
        <v>1.77</v>
      </c>
      <c r="K11260" s="6" t="n">
        <v>0</v>
      </c>
      <c r="L11260" s="35" t="n">
        <v>-1</v>
      </c>
      <c r="M11260" s="6" t="str">
        <f aca="false">IF(I11260&lt;=0,"Below 0%",IF(I11260&lt;=0.05,"0-5%",IF(I11260&lt;=0.1,"5-10%",IF(I11260&lt;=0.2,"10-20%",IF(I11260&lt;=0.4,"20-40%","Above 40%")))))</f>
        <v>10-20%</v>
      </c>
      <c r="N11260" s="6" t="str">
        <f aca="false">IF(AND(H11260&gt;=Summary!$B$25,I11260&gt;=Summary!$B$26,I11260&lt;=Summary!$B$27,J11260&gt;=Summary!$B$28,J11260&lt;=Summary!$B$29,F11260*J11260&gt;1),"Yes","No")</f>
        <v>No</v>
      </c>
    </row>
    <row r="11261" customFormat="false" ht="15" hidden="false" customHeight="false" outlineLevel="0" collapsed="false">
      <c r="A11261" s="6" t="s">
        <v>157</v>
      </c>
      <c r="B11261" s="45" t="n">
        <v>45059</v>
      </c>
      <c r="C11261" s="6" t="s">
        <v>176</v>
      </c>
      <c r="D11261" s="6" t="s">
        <v>203</v>
      </c>
      <c r="E11261" s="6" t="s">
        <v>187</v>
      </c>
      <c r="F11261" s="34" t="n">
        <v>0.760244369506836</v>
      </c>
      <c r="G11261" s="34" t="n">
        <v>0.705329153605016</v>
      </c>
      <c r="H11261" s="34" t="n">
        <v>0.0549152159018204</v>
      </c>
      <c r="I11261" s="34" t="n">
        <v>0.0778575727674697</v>
      </c>
      <c r="J11261" s="35" t="n">
        <v>1.41</v>
      </c>
      <c r="K11261" s="6" t="n">
        <v>1</v>
      </c>
      <c r="L11261" s="35" t="n">
        <v>0.41</v>
      </c>
      <c r="M11261" s="6" t="str">
        <f aca="false">IF(I11261&lt;=0,"Below 0%",IF(I11261&lt;=0.05,"0-5%",IF(I11261&lt;=0.1,"5-10%",IF(I11261&lt;=0.2,"10-20%",IF(I11261&lt;=0.4,"20-40%","Above 40%")))))</f>
        <v>5-10%</v>
      </c>
      <c r="N11261" s="6" t="str">
        <f aca="false">IF(AND(H11261&gt;=Summary!$B$25,I11261&gt;=Summary!$B$26,I11261&lt;=Summary!$B$27,J11261&gt;=Summary!$B$28,J11261&lt;=Summary!$B$29,F11261*J11261&gt;1),"Yes","No")</f>
        <v>No</v>
      </c>
    </row>
    <row r="11262" customFormat="false" ht="15" hidden="false" customHeight="false" outlineLevel="0" collapsed="false">
      <c r="A11262" s="6" t="s">
        <v>157</v>
      </c>
      <c r="B11262" s="45" t="n">
        <v>45059</v>
      </c>
      <c r="C11262" s="6" t="s">
        <v>176</v>
      </c>
      <c r="D11262" s="6" t="s">
        <v>203</v>
      </c>
      <c r="E11262" s="6" t="s">
        <v>174</v>
      </c>
      <c r="F11262" s="34" t="n">
        <v>0.169594466686249</v>
      </c>
      <c r="G11262" s="34" t="n">
        <v>0.184169278996865</v>
      </c>
      <c r="H11262" s="34" t="n">
        <v>-0.0145748123106164</v>
      </c>
      <c r="I11262" s="34" t="n">
        <v>-0.0791381298227512</v>
      </c>
      <c r="J11262" s="35" t="n">
        <v>5.4</v>
      </c>
      <c r="K11262" s="6" t="n">
        <v>0</v>
      </c>
      <c r="L11262" s="35" t="n">
        <v>-1</v>
      </c>
      <c r="M11262" s="6" t="str">
        <f aca="false">IF(I11262&lt;=0,"Below 0%",IF(I11262&lt;=0.05,"0-5%",IF(I11262&lt;=0.1,"5-10%",IF(I11262&lt;=0.2,"10-20%",IF(I11262&lt;=0.4,"20-40%","Above 40%")))))</f>
        <v>Below 0%</v>
      </c>
      <c r="N11262" s="6" t="str">
        <f aca="false">IF(AND(H11262&gt;=Summary!$B$25,I11262&gt;=Summary!$B$26,I11262&lt;=Summary!$B$27,J11262&gt;=Summary!$B$28,J11262&lt;=Summary!$B$29,F11262*J11262&gt;1),"Yes","No")</f>
        <v>No</v>
      </c>
    </row>
    <row r="11263" customFormat="false" ht="15" hidden="false" customHeight="false" outlineLevel="0" collapsed="false">
      <c r="A11263" s="6" t="s">
        <v>157</v>
      </c>
      <c r="B11263" s="45" t="n">
        <v>45059</v>
      </c>
      <c r="C11263" s="6" t="s">
        <v>176</v>
      </c>
      <c r="D11263" s="6" t="s">
        <v>203</v>
      </c>
      <c r="E11263" s="6" t="s">
        <v>177</v>
      </c>
      <c r="F11263" s="34" t="n">
        <v>0.0701611712574959</v>
      </c>
      <c r="G11263" s="34" t="n">
        <v>0.110501567398119</v>
      </c>
      <c r="H11263" s="34" t="n">
        <v>-0.0403403961406232</v>
      </c>
      <c r="I11263" s="34" t="n">
        <v>-0.365066279967626</v>
      </c>
      <c r="J11263" s="35" t="n">
        <v>9</v>
      </c>
      <c r="K11263" s="6" t="n">
        <v>0</v>
      </c>
      <c r="L11263" s="35" t="n">
        <v>-1</v>
      </c>
      <c r="M11263" s="6" t="str">
        <f aca="false">IF(I11263&lt;=0,"Below 0%",IF(I11263&lt;=0.05,"0-5%",IF(I11263&lt;=0.1,"5-10%",IF(I11263&lt;=0.2,"10-20%",IF(I11263&lt;=0.4,"20-40%","Above 40%")))))</f>
        <v>Below 0%</v>
      </c>
      <c r="N11263" s="6" t="str">
        <f aca="false">IF(AND(H11263&gt;=Summary!$B$25,I11263&gt;=Summary!$B$26,I11263&lt;=Summary!$B$27,J11263&gt;=Summary!$B$28,J11263&lt;=Summary!$B$29,F11263*J11263&gt;1),"Yes","No")</f>
        <v>No</v>
      </c>
    </row>
    <row r="11264" customFormat="false" ht="15" hidden="false" customHeight="false" outlineLevel="0" collapsed="false">
      <c r="A11264" s="6" t="s">
        <v>157</v>
      </c>
      <c r="B11264" s="45" t="n">
        <v>45059</v>
      </c>
      <c r="C11264" s="6" t="s">
        <v>179</v>
      </c>
      <c r="D11264" s="6" t="s">
        <v>184</v>
      </c>
      <c r="E11264" s="6" t="s">
        <v>187</v>
      </c>
      <c r="F11264" s="34" t="n">
        <v>0.346283406019211</v>
      </c>
      <c r="G11264" s="34" t="n">
        <v>0.341867723050161</v>
      </c>
      <c r="H11264" s="34" t="n">
        <v>0.00441568296904965</v>
      </c>
      <c r="I11264" s="34" t="n">
        <v>0.0129163494279387</v>
      </c>
      <c r="J11264" s="35" t="n">
        <v>2.9</v>
      </c>
      <c r="K11264" s="6" t="n">
        <v>0</v>
      </c>
      <c r="L11264" s="35" t="n">
        <v>-1</v>
      </c>
      <c r="M11264" s="6" t="str">
        <f aca="false">IF(I11264&lt;=0,"Below 0%",IF(I11264&lt;=0.05,"0-5%",IF(I11264&lt;=0.1,"5-10%",IF(I11264&lt;=0.2,"10-20%",IF(I11264&lt;=0.4,"20-40%","Above 40%")))))</f>
        <v>0-5%</v>
      </c>
      <c r="N11264" s="6" t="str">
        <f aca="false">IF(AND(H11264&gt;=Summary!$B$25,I11264&gt;=Summary!$B$26,I11264&lt;=Summary!$B$27,J11264&gt;=Summary!$B$28,J11264&lt;=Summary!$B$29,F11264*J11264&gt;1),"Yes","No")</f>
        <v>No</v>
      </c>
    </row>
    <row r="11265" customFormat="false" ht="15" hidden="false" customHeight="false" outlineLevel="0" collapsed="false">
      <c r="A11265" s="6" t="s">
        <v>157</v>
      </c>
      <c r="B11265" s="45" t="n">
        <v>45059</v>
      </c>
      <c r="C11265" s="6" t="s">
        <v>179</v>
      </c>
      <c r="D11265" s="6" t="s">
        <v>184</v>
      </c>
      <c r="E11265" s="6" t="s">
        <v>174</v>
      </c>
      <c r="F11265" s="34" t="n">
        <v>0.265813231468201</v>
      </c>
      <c r="G11265" s="34" t="n">
        <v>0.272367141990513</v>
      </c>
      <c r="H11265" s="34" t="n">
        <v>-0.00655391052231225</v>
      </c>
      <c r="I11265" s="34" t="n">
        <v>-0.024062779652549</v>
      </c>
      <c r="J11265" s="35" t="n">
        <v>3.64</v>
      </c>
      <c r="K11265" s="6" t="n">
        <v>0</v>
      </c>
      <c r="L11265" s="35" t="n">
        <v>-1</v>
      </c>
      <c r="M11265" s="6" t="str">
        <f aca="false">IF(I11265&lt;=0,"Below 0%",IF(I11265&lt;=0.05,"0-5%",IF(I11265&lt;=0.1,"5-10%",IF(I11265&lt;=0.2,"10-20%",IF(I11265&lt;=0.4,"20-40%","Above 40%")))))</f>
        <v>Below 0%</v>
      </c>
      <c r="N11265" s="6" t="str">
        <f aca="false">IF(AND(H11265&gt;=Summary!$B$25,I11265&gt;=Summary!$B$26,I11265&lt;=Summary!$B$27,J11265&gt;=Summary!$B$28,J11265&lt;=Summary!$B$29,F11265*J11265&gt;1),"Yes","No")</f>
        <v>No</v>
      </c>
    </row>
    <row r="11266" customFormat="false" ht="15" hidden="false" customHeight="false" outlineLevel="0" collapsed="false">
      <c r="A11266" s="6" t="s">
        <v>157</v>
      </c>
      <c r="B11266" s="45" t="n">
        <v>45059</v>
      </c>
      <c r="C11266" s="6" t="s">
        <v>179</v>
      </c>
      <c r="D11266" s="6" t="s">
        <v>184</v>
      </c>
      <c r="E11266" s="6" t="s">
        <v>177</v>
      </c>
      <c r="F11266" s="34" t="n">
        <v>0.387903362512589</v>
      </c>
      <c r="G11266" s="34" t="n">
        <v>0.385765134959326</v>
      </c>
      <c r="H11266" s="34" t="n">
        <v>0.00213822755326271</v>
      </c>
      <c r="I11266" s="34" t="n">
        <v>0.00554282219798874</v>
      </c>
      <c r="J11266" s="35" t="n">
        <v>2.57</v>
      </c>
      <c r="K11266" s="6" t="n">
        <v>1</v>
      </c>
      <c r="L11266" s="35" t="n">
        <v>1.57</v>
      </c>
      <c r="M11266" s="6" t="str">
        <f aca="false">IF(I11266&lt;=0,"Below 0%",IF(I11266&lt;=0.05,"0-5%",IF(I11266&lt;=0.1,"5-10%",IF(I11266&lt;=0.2,"10-20%",IF(I11266&lt;=0.4,"20-40%","Above 40%")))))</f>
        <v>0-5%</v>
      </c>
      <c r="N11266" s="6" t="str">
        <f aca="false">IF(AND(H11266&gt;=Summary!$B$25,I11266&gt;=Summary!$B$26,I11266&lt;=Summary!$B$27,J11266&gt;=Summary!$B$28,J11266&lt;=Summary!$B$29,F11266*J11266&gt;1),"Yes","No")</f>
        <v>No</v>
      </c>
    </row>
    <row r="11267" customFormat="false" ht="15" hidden="false" customHeight="false" outlineLevel="0" collapsed="false">
      <c r="A11267" s="6" t="s">
        <v>157</v>
      </c>
      <c r="B11267" s="45" t="n">
        <v>45060</v>
      </c>
      <c r="C11267" s="6" t="s">
        <v>185</v>
      </c>
      <c r="D11267" s="6" t="s">
        <v>201</v>
      </c>
      <c r="E11267" s="6" t="s">
        <v>187</v>
      </c>
      <c r="F11267" s="34" t="n">
        <v>0.645993411540985</v>
      </c>
      <c r="G11267" s="34" t="n">
        <v>0.549959964600278</v>
      </c>
      <c r="H11267" s="34" t="n">
        <v>0.0960334469407069</v>
      </c>
      <c r="I11267" s="34" t="n">
        <v>0.17461897796598</v>
      </c>
      <c r="J11267" s="35" t="n">
        <v>1.81</v>
      </c>
      <c r="K11267" s="6" t="n">
        <v>0</v>
      </c>
      <c r="L11267" s="35" t="n">
        <v>-1</v>
      </c>
      <c r="M11267" s="6" t="str">
        <f aca="false">IF(I11267&lt;=0,"Below 0%",IF(I11267&lt;=0.05,"0-5%",IF(I11267&lt;=0.1,"5-10%",IF(I11267&lt;=0.2,"10-20%",IF(I11267&lt;=0.4,"20-40%","Above 40%")))))</f>
        <v>10-20%</v>
      </c>
      <c r="N11267" s="6" t="str">
        <f aca="false">IF(AND(H11267&gt;=Summary!$B$25,I11267&gt;=Summary!$B$26,I11267&lt;=Summary!$B$27,J11267&gt;=Summary!$B$28,J11267&lt;=Summary!$B$29,F11267*J11267&gt;1),"Yes","No")</f>
        <v>Yes</v>
      </c>
    </row>
    <row r="11268" customFormat="false" ht="15" hidden="false" customHeight="false" outlineLevel="0" collapsed="false">
      <c r="A11268" s="6" t="s">
        <v>157</v>
      </c>
      <c r="B11268" s="45" t="n">
        <v>45060</v>
      </c>
      <c r="C11268" s="6" t="s">
        <v>185</v>
      </c>
      <c r="D11268" s="6" t="s">
        <v>201</v>
      </c>
      <c r="E11268" s="6" t="s">
        <v>174</v>
      </c>
      <c r="F11268" s="34" t="n">
        <v>0.185032039880753</v>
      </c>
      <c r="G11268" s="34" t="n">
        <v>0.221206119094779</v>
      </c>
      <c r="H11268" s="34" t="n">
        <v>-0.036174079214026</v>
      </c>
      <c r="I11268" s="34" t="n">
        <v>-0.163531096526886</v>
      </c>
      <c r="J11268" s="35" t="n">
        <v>4.5</v>
      </c>
      <c r="K11268" s="6" t="n">
        <v>0</v>
      </c>
      <c r="L11268" s="35" t="n">
        <v>-1</v>
      </c>
      <c r="M11268" s="6" t="str">
        <f aca="false">IF(I11268&lt;=0,"Below 0%",IF(I11268&lt;=0.05,"0-5%",IF(I11268&lt;=0.1,"5-10%",IF(I11268&lt;=0.2,"10-20%",IF(I11268&lt;=0.4,"20-40%","Above 40%")))))</f>
        <v>Below 0%</v>
      </c>
      <c r="N11268" s="6" t="str">
        <f aca="false">IF(AND(H11268&gt;=Summary!$B$25,I11268&gt;=Summary!$B$26,I11268&lt;=Summary!$B$27,J11268&gt;=Summary!$B$28,J11268&lt;=Summary!$B$29,F11268*J11268&gt;1),"Yes","No")</f>
        <v>No</v>
      </c>
    </row>
    <row r="11269" customFormat="false" ht="15" hidden="false" customHeight="false" outlineLevel="0" collapsed="false">
      <c r="A11269" s="6" t="s">
        <v>157</v>
      </c>
      <c r="B11269" s="45" t="n">
        <v>45060</v>
      </c>
      <c r="C11269" s="6" t="s">
        <v>185</v>
      </c>
      <c r="D11269" s="6" t="s">
        <v>201</v>
      </c>
      <c r="E11269" s="6" t="s">
        <v>177</v>
      </c>
      <c r="F11269" s="34" t="n">
        <v>0.168974563479424</v>
      </c>
      <c r="G11269" s="34" t="n">
        <v>0.228833916304943</v>
      </c>
      <c r="H11269" s="34" t="n">
        <v>-0.0598593528255198</v>
      </c>
      <c r="I11269" s="34" t="n">
        <v>-0.261584269465333</v>
      </c>
      <c r="J11269" s="35" t="n">
        <v>4.35</v>
      </c>
      <c r="K11269" s="6" t="n">
        <v>1</v>
      </c>
      <c r="L11269" s="35" t="n">
        <v>3.35</v>
      </c>
      <c r="M11269" s="6" t="str">
        <f aca="false">IF(I11269&lt;=0,"Below 0%",IF(I11269&lt;=0.05,"0-5%",IF(I11269&lt;=0.1,"5-10%",IF(I11269&lt;=0.2,"10-20%",IF(I11269&lt;=0.4,"20-40%","Above 40%")))))</f>
        <v>Below 0%</v>
      </c>
      <c r="N11269" s="6" t="str">
        <f aca="false">IF(AND(H11269&gt;=Summary!$B$25,I11269&gt;=Summary!$B$26,I11269&lt;=Summary!$B$27,J11269&gt;=Summary!$B$28,J11269&lt;=Summary!$B$29,F11269*J11269&gt;1),"Yes","No")</f>
        <v>No</v>
      </c>
    </row>
    <row r="11270" customFormat="false" ht="15" hidden="false" customHeight="false" outlineLevel="0" collapsed="false">
      <c r="A11270" s="6" t="s">
        <v>157</v>
      </c>
      <c r="B11270" s="45" t="n">
        <v>45060</v>
      </c>
      <c r="C11270" s="6" t="s">
        <v>206</v>
      </c>
      <c r="D11270" s="6" t="s">
        <v>189</v>
      </c>
      <c r="E11270" s="6" t="s">
        <v>187</v>
      </c>
      <c r="F11270" s="34" t="n">
        <v>0.486914694309235</v>
      </c>
      <c r="G11270" s="34" t="n">
        <v>0.472317732088976</v>
      </c>
      <c r="H11270" s="34" t="n">
        <v>0.0145969622202584</v>
      </c>
      <c r="I11270" s="34" t="n">
        <v>0.0309049633933891</v>
      </c>
      <c r="J11270" s="35" t="n">
        <v>2.1</v>
      </c>
      <c r="K11270" s="6" t="n">
        <v>1</v>
      </c>
      <c r="L11270" s="35" t="n">
        <v>1.1</v>
      </c>
      <c r="M11270" s="6" t="str">
        <f aca="false">IF(I11270&lt;=0,"Below 0%",IF(I11270&lt;=0.05,"0-5%",IF(I11270&lt;=0.1,"5-10%",IF(I11270&lt;=0.2,"10-20%",IF(I11270&lt;=0.4,"20-40%","Above 40%")))))</f>
        <v>0-5%</v>
      </c>
      <c r="N11270" s="6" t="str">
        <f aca="false">IF(AND(H11270&gt;=Summary!$B$25,I11270&gt;=Summary!$B$26,I11270&lt;=Summary!$B$27,J11270&gt;=Summary!$B$28,J11270&lt;=Summary!$B$29,F11270*J11270&gt;1),"Yes","No")</f>
        <v>No</v>
      </c>
    </row>
    <row r="11271" customFormat="false" ht="15" hidden="false" customHeight="false" outlineLevel="0" collapsed="false">
      <c r="A11271" s="6" t="s">
        <v>157</v>
      </c>
      <c r="B11271" s="45" t="n">
        <v>45060</v>
      </c>
      <c r="C11271" s="6" t="s">
        <v>206</v>
      </c>
      <c r="D11271" s="6" t="s">
        <v>189</v>
      </c>
      <c r="E11271" s="6" t="s">
        <v>174</v>
      </c>
      <c r="F11271" s="34" t="n">
        <v>0.23900243639946</v>
      </c>
      <c r="G11271" s="34" t="n">
        <v>0.267349659673005</v>
      </c>
      <c r="H11271" s="34" t="n">
        <v>-0.0283472232735456</v>
      </c>
      <c r="I11271" s="34" t="n">
        <v>-0.106030519388792</v>
      </c>
      <c r="J11271" s="35" t="n">
        <v>3.71</v>
      </c>
      <c r="K11271" s="6" t="n">
        <v>0</v>
      </c>
      <c r="L11271" s="35" t="n">
        <v>-1</v>
      </c>
      <c r="M11271" s="6" t="str">
        <f aca="false">IF(I11271&lt;=0,"Below 0%",IF(I11271&lt;=0.05,"0-5%",IF(I11271&lt;=0.1,"5-10%",IF(I11271&lt;=0.2,"10-20%",IF(I11271&lt;=0.4,"20-40%","Above 40%")))))</f>
        <v>Below 0%</v>
      </c>
      <c r="N11271" s="6" t="str">
        <f aca="false">IF(AND(H11271&gt;=Summary!$B$25,I11271&gt;=Summary!$B$26,I11271&lt;=Summary!$B$27,J11271&gt;=Summary!$B$28,J11271&lt;=Summary!$B$29,F11271*J11271&gt;1),"Yes","No")</f>
        <v>No</v>
      </c>
    </row>
    <row r="11272" customFormat="false" ht="15" hidden="false" customHeight="false" outlineLevel="0" collapsed="false">
      <c r="A11272" s="6" t="s">
        <v>157</v>
      </c>
      <c r="B11272" s="45" t="n">
        <v>45060</v>
      </c>
      <c r="C11272" s="6" t="s">
        <v>206</v>
      </c>
      <c r="D11272" s="6" t="s">
        <v>189</v>
      </c>
      <c r="E11272" s="6" t="s">
        <v>177</v>
      </c>
      <c r="F11272" s="34" t="n">
        <v>0.274082899093628</v>
      </c>
      <c r="G11272" s="34" t="n">
        <v>0.260332608238018</v>
      </c>
      <c r="H11272" s="34" t="n">
        <v>0.0137502908556095</v>
      </c>
      <c r="I11272" s="34" t="n">
        <v>0.0528181657636904</v>
      </c>
      <c r="J11272" s="35" t="n">
        <v>3.81</v>
      </c>
      <c r="K11272" s="6" t="n">
        <v>0</v>
      </c>
      <c r="L11272" s="35" t="n">
        <v>-1</v>
      </c>
      <c r="M11272" s="6" t="str">
        <f aca="false">IF(I11272&lt;=0,"Below 0%",IF(I11272&lt;=0.05,"0-5%",IF(I11272&lt;=0.1,"5-10%",IF(I11272&lt;=0.2,"10-20%",IF(I11272&lt;=0.4,"20-40%","Above 40%")))))</f>
        <v>5-10%</v>
      </c>
      <c r="N11272" s="6" t="str">
        <f aca="false">IF(AND(H11272&gt;=Summary!$B$25,I11272&gt;=Summary!$B$26,I11272&lt;=Summary!$B$27,J11272&gt;=Summary!$B$28,J11272&lt;=Summary!$B$29,F11272*J11272&gt;1),"Yes","No")</f>
        <v>No</v>
      </c>
    </row>
    <row r="11273" customFormat="false" ht="15" hidden="false" customHeight="false" outlineLevel="0" collapsed="false">
      <c r="A11273" s="6" t="s">
        <v>157</v>
      </c>
      <c r="B11273" s="45" t="n">
        <v>45060</v>
      </c>
      <c r="C11273" s="6" t="s">
        <v>173</v>
      </c>
      <c r="D11273" s="6" t="s">
        <v>194</v>
      </c>
      <c r="E11273" s="6" t="s">
        <v>187</v>
      </c>
      <c r="F11273" s="34" t="n">
        <v>0.106992699205875</v>
      </c>
      <c r="G11273" s="34" t="n">
        <v>0.100516346751583</v>
      </c>
      <c r="H11273" s="34" t="n">
        <v>0.00647635245429273</v>
      </c>
      <c r="I11273" s="34" t="n">
        <v>0.0644308380038767</v>
      </c>
      <c r="J11273" s="35" t="n">
        <v>10</v>
      </c>
      <c r="K11273" s="6" t="n">
        <v>0</v>
      </c>
      <c r="L11273" s="35" t="n">
        <v>-1</v>
      </c>
      <c r="M11273" s="6" t="str">
        <f aca="false">IF(I11273&lt;=0,"Below 0%",IF(I11273&lt;=0.05,"0-5%",IF(I11273&lt;=0.1,"5-10%",IF(I11273&lt;=0.2,"10-20%",IF(I11273&lt;=0.4,"20-40%","Above 40%")))))</f>
        <v>5-10%</v>
      </c>
      <c r="N11273" s="6" t="str">
        <f aca="false">IF(AND(H11273&gt;=Summary!$B$25,I11273&gt;=Summary!$B$26,I11273&lt;=Summary!$B$27,J11273&gt;=Summary!$B$28,J11273&lt;=Summary!$B$29,F11273*J11273&gt;1),"Yes","No")</f>
        <v>No</v>
      </c>
    </row>
    <row r="11274" customFormat="false" ht="15" hidden="false" customHeight="false" outlineLevel="0" collapsed="false">
      <c r="A11274" s="6" t="s">
        <v>157</v>
      </c>
      <c r="B11274" s="45" t="n">
        <v>45060</v>
      </c>
      <c r="C11274" s="6" t="s">
        <v>173</v>
      </c>
      <c r="D11274" s="6" t="s">
        <v>194</v>
      </c>
      <c r="E11274" s="6" t="s">
        <v>174</v>
      </c>
      <c r="F11274" s="34" t="n">
        <v>0.141246378421783</v>
      </c>
      <c r="G11274" s="34" t="n">
        <v>0.176344467985233</v>
      </c>
      <c r="H11274" s="34" t="n">
        <v>-0.0350980895634493</v>
      </c>
      <c r="I11274" s="34" t="n">
        <v>-0.199031418248904</v>
      </c>
      <c r="J11274" s="35" t="n">
        <v>5.7</v>
      </c>
      <c r="K11274" s="6" t="n">
        <v>0</v>
      </c>
      <c r="L11274" s="35" t="n">
        <v>-1</v>
      </c>
      <c r="M11274" s="6" t="str">
        <f aca="false">IF(I11274&lt;=0,"Below 0%",IF(I11274&lt;=0.05,"0-5%",IF(I11274&lt;=0.1,"5-10%",IF(I11274&lt;=0.2,"10-20%",IF(I11274&lt;=0.4,"20-40%","Above 40%")))))</f>
        <v>Below 0%</v>
      </c>
      <c r="N11274" s="6" t="str">
        <f aca="false">IF(AND(H11274&gt;=Summary!$B$25,I11274&gt;=Summary!$B$26,I11274&lt;=Summary!$B$27,J11274&gt;=Summary!$B$28,J11274&lt;=Summary!$B$29,F11274*J11274&gt;1),"Yes","No")</f>
        <v>No</v>
      </c>
    </row>
    <row r="11275" customFormat="false" ht="15" hidden="false" customHeight="false" outlineLevel="0" collapsed="false">
      <c r="A11275" s="6" t="s">
        <v>157</v>
      </c>
      <c r="B11275" s="45" t="n">
        <v>45060</v>
      </c>
      <c r="C11275" s="6" t="s">
        <v>173</v>
      </c>
      <c r="D11275" s="6" t="s">
        <v>194</v>
      </c>
      <c r="E11275" s="6" t="s">
        <v>177</v>
      </c>
      <c r="F11275" s="34" t="n">
        <v>0.751760900020599</v>
      </c>
      <c r="G11275" s="34" t="n">
        <v>0.723139185263185</v>
      </c>
      <c r="H11275" s="34" t="n">
        <v>0.0286217147574147</v>
      </c>
      <c r="I11275" s="34" t="n">
        <v>0.0395798144267316</v>
      </c>
      <c r="J11275" s="35" t="n">
        <v>1.39</v>
      </c>
      <c r="K11275" s="6" t="n">
        <v>1</v>
      </c>
      <c r="L11275" s="35" t="n">
        <v>0.39</v>
      </c>
      <c r="M11275" s="6" t="str">
        <f aca="false">IF(I11275&lt;=0,"Below 0%",IF(I11275&lt;=0.05,"0-5%",IF(I11275&lt;=0.1,"5-10%",IF(I11275&lt;=0.2,"10-20%",IF(I11275&lt;=0.4,"20-40%","Above 40%")))))</f>
        <v>0-5%</v>
      </c>
      <c r="N11275" s="6" t="str">
        <f aca="false">IF(AND(H11275&gt;=Summary!$B$25,I11275&gt;=Summary!$B$26,I11275&lt;=Summary!$B$27,J11275&gt;=Summary!$B$28,J11275&lt;=Summary!$B$29,F11275*J11275&gt;1),"Yes","No")</f>
        <v>No</v>
      </c>
    </row>
    <row r="11276" customFormat="false" ht="15" hidden="false" customHeight="false" outlineLevel="0" collapsed="false">
      <c r="A11276" s="6" t="s">
        <v>157</v>
      </c>
      <c r="B11276" s="45" t="n">
        <v>45061</v>
      </c>
      <c r="C11276" s="6" t="s">
        <v>195</v>
      </c>
      <c r="D11276" s="6" t="s">
        <v>183</v>
      </c>
      <c r="E11276" s="6" t="s">
        <v>187</v>
      </c>
      <c r="F11276" s="34" t="n">
        <v>0.30632695555687</v>
      </c>
      <c r="G11276" s="34" t="n">
        <v>0.182611462073354</v>
      </c>
      <c r="H11276" s="34" t="n">
        <v>0.123715493483516</v>
      </c>
      <c r="I11276" s="34" t="n">
        <v>0.677479343732653</v>
      </c>
      <c r="J11276" s="35" t="n">
        <v>5.5</v>
      </c>
      <c r="K11276" s="6" t="n">
        <v>0</v>
      </c>
      <c r="L11276" s="35" t="n">
        <v>-1</v>
      </c>
      <c r="M11276" s="6" t="str">
        <f aca="false">IF(I11276&lt;=0,"Below 0%",IF(I11276&lt;=0.05,"0-5%",IF(I11276&lt;=0.1,"5-10%",IF(I11276&lt;=0.2,"10-20%",IF(I11276&lt;=0.4,"20-40%","Above 40%")))))</f>
        <v>Above 40%</v>
      </c>
      <c r="N11276" s="6" t="str">
        <f aca="false">IF(AND(H11276&gt;=Summary!$B$25,I11276&gt;=Summary!$B$26,I11276&lt;=Summary!$B$27,J11276&gt;=Summary!$B$28,J11276&lt;=Summary!$B$29,F11276*J11276&gt;1),"Yes","No")</f>
        <v>No</v>
      </c>
    </row>
    <row r="11277" customFormat="false" ht="15" hidden="false" customHeight="false" outlineLevel="0" collapsed="false">
      <c r="A11277" s="6" t="s">
        <v>157</v>
      </c>
      <c r="B11277" s="45" t="n">
        <v>45061</v>
      </c>
      <c r="C11277" s="6" t="s">
        <v>195</v>
      </c>
      <c r="D11277" s="6" t="s">
        <v>183</v>
      </c>
      <c r="E11277" s="6" t="s">
        <v>174</v>
      </c>
      <c r="F11277" s="34" t="n">
        <v>0.220205426216126</v>
      </c>
      <c r="G11277" s="34" t="n">
        <v>0.204972049266009</v>
      </c>
      <c r="H11277" s="34" t="n">
        <v>0.0152333769501163</v>
      </c>
      <c r="I11277" s="34" t="n">
        <v>0.0743192889209332</v>
      </c>
      <c r="J11277" s="35" t="n">
        <v>4.9</v>
      </c>
      <c r="K11277" s="6" t="n">
        <v>0</v>
      </c>
      <c r="L11277" s="35" t="n">
        <v>-1</v>
      </c>
      <c r="M11277" s="6" t="str">
        <f aca="false">IF(I11277&lt;=0,"Below 0%",IF(I11277&lt;=0.05,"0-5%",IF(I11277&lt;=0.1,"5-10%",IF(I11277&lt;=0.2,"10-20%",IF(I11277&lt;=0.4,"20-40%","Above 40%")))))</f>
        <v>5-10%</v>
      </c>
      <c r="N11277" s="6" t="str">
        <f aca="false">IF(AND(H11277&gt;=Summary!$B$25,I11277&gt;=Summary!$B$26,I11277&lt;=Summary!$B$27,J11277&gt;=Summary!$B$28,J11277&lt;=Summary!$B$29,F11277*J11277&gt;1),"Yes","No")</f>
        <v>No</v>
      </c>
    </row>
    <row r="11278" customFormat="false" ht="15" hidden="false" customHeight="false" outlineLevel="0" collapsed="false">
      <c r="A11278" s="6" t="s">
        <v>157</v>
      </c>
      <c r="B11278" s="45" t="n">
        <v>45061</v>
      </c>
      <c r="C11278" s="6" t="s">
        <v>195</v>
      </c>
      <c r="D11278" s="6" t="s">
        <v>183</v>
      </c>
      <c r="E11278" s="6" t="s">
        <v>177</v>
      </c>
      <c r="F11278" s="34" t="n">
        <v>0.473467588424683</v>
      </c>
      <c r="G11278" s="34" t="n">
        <v>0.612416488660637</v>
      </c>
      <c r="H11278" s="34" t="n">
        <v>-0.138948900235955</v>
      </c>
      <c r="I11278" s="34" t="n">
        <v>-0.226886282144097</v>
      </c>
      <c r="J11278" s="35" t="n">
        <v>1.64</v>
      </c>
      <c r="K11278" s="6" t="n">
        <v>1</v>
      </c>
      <c r="L11278" s="35" t="n">
        <v>0.64</v>
      </c>
      <c r="M11278" s="6" t="str">
        <f aca="false">IF(I11278&lt;=0,"Below 0%",IF(I11278&lt;=0.05,"0-5%",IF(I11278&lt;=0.1,"5-10%",IF(I11278&lt;=0.2,"10-20%",IF(I11278&lt;=0.4,"20-40%","Above 40%")))))</f>
        <v>Below 0%</v>
      </c>
      <c r="N11278" s="6" t="str">
        <f aca="false">IF(AND(H11278&gt;=Summary!$B$25,I11278&gt;=Summary!$B$26,I11278&lt;=Summary!$B$27,J11278&gt;=Summary!$B$28,J11278&lt;=Summary!$B$29,F11278*J11278&gt;1),"Yes","No")</f>
        <v>No</v>
      </c>
    </row>
    <row r="11279" customFormat="false" ht="15" hidden="false" customHeight="false" outlineLevel="0" collapsed="false">
      <c r="A11279" s="6" t="s">
        <v>157</v>
      </c>
      <c r="B11279" s="45" t="n">
        <v>45064</v>
      </c>
      <c r="C11279" s="6" t="s">
        <v>188</v>
      </c>
      <c r="D11279" s="6" t="s">
        <v>201</v>
      </c>
      <c r="E11279" s="6" t="s">
        <v>187</v>
      </c>
      <c r="F11279" s="34" t="n">
        <v>0.467375814914703</v>
      </c>
      <c r="G11279" s="34" t="n">
        <v>0.479702978429794</v>
      </c>
      <c r="H11279" s="34" t="n">
        <v>-0.0123271635150908</v>
      </c>
      <c r="I11279" s="34" t="n">
        <v>-0.0256974921344895</v>
      </c>
      <c r="J11279" s="35" t="n">
        <v>2.07</v>
      </c>
      <c r="K11279" s="6" t="n">
        <v>1</v>
      </c>
      <c r="L11279" s="35" t="n">
        <v>1.07</v>
      </c>
      <c r="M11279" s="6" t="str">
        <f aca="false">IF(I11279&lt;=0,"Below 0%",IF(I11279&lt;=0.05,"0-5%",IF(I11279&lt;=0.1,"5-10%",IF(I11279&lt;=0.2,"10-20%",IF(I11279&lt;=0.4,"20-40%","Above 40%")))))</f>
        <v>Below 0%</v>
      </c>
      <c r="N11279" s="6" t="str">
        <f aca="false">IF(AND(H11279&gt;=Summary!$B$25,I11279&gt;=Summary!$B$26,I11279&lt;=Summary!$B$27,J11279&gt;=Summary!$B$28,J11279&lt;=Summary!$B$29,F11279*J11279&gt;1),"Yes","No")</f>
        <v>No</v>
      </c>
    </row>
    <row r="11280" customFormat="false" ht="15" hidden="false" customHeight="false" outlineLevel="0" collapsed="false">
      <c r="A11280" s="6" t="s">
        <v>157</v>
      </c>
      <c r="B11280" s="45" t="n">
        <v>45064</v>
      </c>
      <c r="C11280" s="6" t="s">
        <v>188</v>
      </c>
      <c r="D11280" s="6" t="s">
        <v>201</v>
      </c>
      <c r="E11280" s="6" t="s">
        <v>174</v>
      </c>
      <c r="F11280" s="34" t="n">
        <v>0.312769502401352</v>
      </c>
      <c r="G11280" s="34" t="n">
        <v>0.248246291337418</v>
      </c>
      <c r="H11280" s="34" t="n">
        <v>0.0645232110639335</v>
      </c>
      <c r="I11280" s="34" t="n">
        <v>0.259916112810052</v>
      </c>
      <c r="J11280" s="35" t="n">
        <v>4</v>
      </c>
      <c r="K11280" s="6" t="n">
        <v>0</v>
      </c>
      <c r="L11280" s="35" t="n">
        <v>-1</v>
      </c>
      <c r="M11280" s="6" t="str">
        <f aca="false">IF(I11280&lt;=0,"Below 0%",IF(I11280&lt;=0.05,"0-5%",IF(I11280&lt;=0.1,"5-10%",IF(I11280&lt;=0.2,"10-20%",IF(I11280&lt;=0.4,"20-40%","Above 40%")))))</f>
        <v>20-40%</v>
      </c>
      <c r="N11280" s="6" t="str">
        <f aca="false">IF(AND(H11280&gt;=Summary!$B$25,I11280&gt;=Summary!$B$26,I11280&lt;=Summary!$B$27,J11280&gt;=Summary!$B$28,J11280&lt;=Summary!$B$29,F11280*J11280&gt;1),"Yes","No")</f>
        <v>Yes</v>
      </c>
    </row>
    <row r="11281" customFormat="false" ht="15" hidden="false" customHeight="false" outlineLevel="0" collapsed="false">
      <c r="A11281" s="6" t="s">
        <v>157</v>
      </c>
      <c r="B11281" s="45" t="n">
        <v>45064</v>
      </c>
      <c r="C11281" s="6" t="s">
        <v>188</v>
      </c>
      <c r="D11281" s="6" t="s">
        <v>201</v>
      </c>
      <c r="E11281" s="6" t="s">
        <v>177</v>
      </c>
      <c r="F11281" s="34" t="n">
        <v>0.219854652881622</v>
      </c>
      <c r="G11281" s="34" t="n">
        <v>0.272050730232787</v>
      </c>
      <c r="H11281" s="34" t="n">
        <v>-0.052196077351165</v>
      </c>
      <c r="I11281" s="34" t="n">
        <v>-0.191861559447027</v>
      </c>
      <c r="J11281" s="35" t="n">
        <v>3.65</v>
      </c>
      <c r="K11281" s="6" t="n">
        <v>0</v>
      </c>
      <c r="L11281" s="35" t="n">
        <v>-1</v>
      </c>
      <c r="M11281" s="6" t="str">
        <f aca="false">IF(I11281&lt;=0,"Below 0%",IF(I11281&lt;=0.05,"0-5%",IF(I11281&lt;=0.1,"5-10%",IF(I11281&lt;=0.2,"10-20%",IF(I11281&lt;=0.4,"20-40%","Above 40%")))))</f>
        <v>Below 0%</v>
      </c>
      <c r="N11281" s="6" t="str">
        <f aca="false">IF(AND(H11281&gt;=Summary!$B$25,I11281&gt;=Summary!$B$26,I11281&lt;=Summary!$B$27,J11281&gt;=Summary!$B$28,J11281&lt;=Summary!$B$29,F11281*J11281&gt;1),"Yes","No")</f>
        <v>No</v>
      </c>
    </row>
    <row r="11282" customFormat="false" ht="15" hidden="false" customHeight="false" outlineLevel="0" collapsed="false">
      <c r="A11282" s="6" t="s">
        <v>157</v>
      </c>
      <c r="B11282" s="45" t="n">
        <v>45066</v>
      </c>
      <c r="C11282" s="6" t="s">
        <v>199</v>
      </c>
      <c r="D11282" s="6" t="s">
        <v>176</v>
      </c>
      <c r="E11282" s="6" t="s">
        <v>187</v>
      </c>
      <c r="F11282" s="34" t="n">
        <v>0.209340140223503</v>
      </c>
      <c r="G11282" s="34" t="n">
        <v>0.154605906512811</v>
      </c>
      <c r="H11282" s="34" t="n">
        <v>0.0547342337106926</v>
      </c>
      <c r="I11282" s="34" t="n">
        <v>0.354024208681558</v>
      </c>
      <c r="J11282" s="35" t="n">
        <v>6.5</v>
      </c>
      <c r="K11282" s="6" t="n">
        <v>0</v>
      </c>
      <c r="L11282" s="35" t="n">
        <v>-1</v>
      </c>
      <c r="M11282" s="6" t="str">
        <f aca="false">IF(I11282&lt;=0,"Below 0%",IF(I11282&lt;=0.05,"0-5%",IF(I11282&lt;=0.1,"5-10%",IF(I11282&lt;=0.2,"10-20%",IF(I11282&lt;=0.4,"20-40%","Above 40%")))))</f>
        <v>20-40%</v>
      </c>
      <c r="N11282" s="6" t="str">
        <f aca="false">IF(AND(H11282&gt;=Summary!$B$25,I11282&gt;=Summary!$B$26,I11282&lt;=Summary!$B$27,J11282&gt;=Summary!$B$28,J11282&lt;=Summary!$B$29,F11282*J11282&gt;1),"Yes","No")</f>
        <v>No</v>
      </c>
    </row>
    <row r="11283" customFormat="false" ht="15" hidden="false" customHeight="false" outlineLevel="0" collapsed="false">
      <c r="A11283" s="6" t="s">
        <v>157</v>
      </c>
      <c r="B11283" s="45" t="n">
        <v>45066</v>
      </c>
      <c r="C11283" s="6" t="s">
        <v>199</v>
      </c>
      <c r="D11283" s="6" t="s">
        <v>176</v>
      </c>
      <c r="E11283" s="6" t="s">
        <v>174</v>
      </c>
      <c r="F11283" s="34" t="n">
        <v>0.177345812320709</v>
      </c>
      <c r="G11283" s="34" t="n">
        <v>0.197046743594759</v>
      </c>
      <c r="H11283" s="34" t="n">
        <v>-0.0197009312740493</v>
      </c>
      <c r="I11283" s="34" t="n">
        <v>-0.0999810040736614</v>
      </c>
      <c r="J11283" s="35" t="n">
        <v>5.1</v>
      </c>
      <c r="K11283" s="6" t="n">
        <v>0</v>
      </c>
      <c r="L11283" s="35" t="n">
        <v>-1</v>
      </c>
      <c r="M11283" s="6" t="str">
        <f aca="false">IF(I11283&lt;=0,"Below 0%",IF(I11283&lt;=0.05,"0-5%",IF(I11283&lt;=0.1,"5-10%",IF(I11283&lt;=0.2,"10-20%",IF(I11283&lt;=0.4,"20-40%","Above 40%")))))</f>
        <v>Below 0%</v>
      </c>
      <c r="N11283" s="6" t="str">
        <f aca="false">IF(AND(H11283&gt;=Summary!$B$25,I11283&gt;=Summary!$B$26,I11283&lt;=Summary!$B$27,J11283&gt;=Summary!$B$28,J11283&lt;=Summary!$B$29,F11283*J11283&gt;1),"Yes","No")</f>
        <v>No</v>
      </c>
    </row>
    <row r="11284" customFormat="false" ht="15" hidden="false" customHeight="false" outlineLevel="0" collapsed="false">
      <c r="A11284" s="6" t="s">
        <v>157</v>
      </c>
      <c r="B11284" s="45" t="n">
        <v>45066</v>
      </c>
      <c r="C11284" s="6" t="s">
        <v>199</v>
      </c>
      <c r="D11284" s="6" t="s">
        <v>176</v>
      </c>
      <c r="E11284" s="6" t="s">
        <v>177</v>
      </c>
      <c r="F11284" s="34" t="n">
        <v>0.613314092159271</v>
      </c>
      <c r="G11284" s="34" t="n">
        <v>0.648347349892431</v>
      </c>
      <c r="H11284" s="34" t="n">
        <v>-0.0350332577331598</v>
      </c>
      <c r="I11284" s="34" t="n">
        <v>-0.0540347049139204</v>
      </c>
      <c r="J11284" s="35" t="n">
        <v>1.55</v>
      </c>
      <c r="K11284" s="6" t="n">
        <v>1</v>
      </c>
      <c r="L11284" s="35" t="n">
        <v>0.55</v>
      </c>
      <c r="M11284" s="6" t="str">
        <f aca="false">IF(I11284&lt;=0,"Below 0%",IF(I11284&lt;=0.05,"0-5%",IF(I11284&lt;=0.1,"5-10%",IF(I11284&lt;=0.2,"10-20%",IF(I11284&lt;=0.4,"20-40%","Above 40%")))))</f>
        <v>Below 0%</v>
      </c>
      <c r="N11284" s="6" t="str">
        <f aca="false">IF(AND(H11284&gt;=Summary!$B$25,I11284&gt;=Summary!$B$26,I11284&lt;=Summary!$B$27,J11284&gt;=Summary!$B$28,J11284&lt;=Summary!$B$29,F11284*J11284&gt;1),"Yes","No")</f>
        <v>No</v>
      </c>
    </row>
    <row r="11285" customFormat="false" ht="15" hidden="false" customHeight="false" outlineLevel="0" collapsed="false">
      <c r="A11285" s="6" t="s">
        <v>157</v>
      </c>
      <c r="B11285" s="45" t="n">
        <v>45066</v>
      </c>
      <c r="C11285" s="6" t="s">
        <v>184</v>
      </c>
      <c r="D11285" s="6" t="s">
        <v>180</v>
      </c>
      <c r="E11285" s="6" t="s">
        <v>187</v>
      </c>
      <c r="F11285" s="34" t="n">
        <v>0.446930378675461</v>
      </c>
      <c r="G11285" s="34" t="n">
        <v>0.396803015749316</v>
      </c>
      <c r="H11285" s="34" t="n">
        <v>0.050127362926145</v>
      </c>
      <c r="I11285" s="34" t="n">
        <v>0.12632807951695</v>
      </c>
      <c r="J11285" s="35" t="n">
        <v>2.51</v>
      </c>
      <c r="K11285" s="6" t="n">
        <v>0</v>
      </c>
      <c r="L11285" s="35" t="n">
        <v>-1</v>
      </c>
      <c r="M11285" s="6" t="str">
        <f aca="false">IF(I11285&lt;=0,"Below 0%",IF(I11285&lt;=0.05,"0-5%",IF(I11285&lt;=0.1,"5-10%",IF(I11285&lt;=0.2,"10-20%",IF(I11285&lt;=0.4,"20-40%","Above 40%")))))</f>
        <v>10-20%</v>
      </c>
      <c r="N11285" s="6" t="str">
        <f aca="false">IF(AND(H11285&gt;=Summary!$B$25,I11285&gt;=Summary!$B$26,I11285&lt;=Summary!$B$27,J11285&gt;=Summary!$B$28,J11285&lt;=Summary!$B$29,F11285*J11285&gt;1),"Yes","No")</f>
        <v>Yes</v>
      </c>
    </row>
    <row r="11286" customFormat="false" ht="15" hidden="false" customHeight="false" outlineLevel="0" collapsed="false">
      <c r="A11286" s="6" t="s">
        <v>157</v>
      </c>
      <c r="B11286" s="45" t="n">
        <v>45066</v>
      </c>
      <c r="C11286" s="6" t="s">
        <v>184</v>
      </c>
      <c r="D11286" s="6" t="s">
        <v>180</v>
      </c>
      <c r="E11286" s="6" t="s">
        <v>174</v>
      </c>
      <c r="F11286" s="34" t="n">
        <v>0.293346971273422</v>
      </c>
      <c r="G11286" s="34" t="n">
        <v>0.282947604980336</v>
      </c>
      <c r="H11286" s="34" t="n">
        <v>0.0103993662930862</v>
      </c>
      <c r="I11286" s="34" t="n">
        <v>0.0367536819893173</v>
      </c>
      <c r="J11286" s="35" t="n">
        <v>3.52</v>
      </c>
      <c r="K11286" s="6" t="n">
        <v>1</v>
      </c>
      <c r="L11286" s="35" t="n">
        <v>2.52</v>
      </c>
      <c r="M11286" s="6" t="str">
        <f aca="false">IF(I11286&lt;=0,"Below 0%",IF(I11286&lt;=0.05,"0-5%",IF(I11286&lt;=0.1,"5-10%",IF(I11286&lt;=0.2,"10-20%",IF(I11286&lt;=0.4,"20-40%","Above 40%")))))</f>
        <v>0-5%</v>
      </c>
      <c r="N11286" s="6" t="str">
        <f aca="false">IF(AND(H11286&gt;=Summary!$B$25,I11286&gt;=Summary!$B$26,I11286&lt;=Summary!$B$27,J11286&gt;=Summary!$B$28,J11286&lt;=Summary!$B$29,F11286*J11286&gt;1),"Yes","No")</f>
        <v>No</v>
      </c>
    </row>
    <row r="11287" customFormat="false" ht="15" hidden="false" customHeight="false" outlineLevel="0" collapsed="false">
      <c r="A11287" s="6" t="s">
        <v>157</v>
      </c>
      <c r="B11287" s="45" t="n">
        <v>45066</v>
      </c>
      <c r="C11287" s="6" t="s">
        <v>184</v>
      </c>
      <c r="D11287" s="6" t="s">
        <v>180</v>
      </c>
      <c r="E11287" s="6" t="s">
        <v>177</v>
      </c>
      <c r="F11287" s="34" t="n">
        <v>0.259722709655762</v>
      </c>
      <c r="G11287" s="34" t="n">
        <v>0.320249379270348</v>
      </c>
      <c r="H11287" s="34" t="n">
        <v>-0.0605266696145864</v>
      </c>
      <c r="I11287" s="34" t="n">
        <v>-0.188998554040884</v>
      </c>
      <c r="J11287" s="35" t="n">
        <v>3.11</v>
      </c>
      <c r="K11287" s="6" t="n">
        <v>0</v>
      </c>
      <c r="L11287" s="35" t="n">
        <v>-1</v>
      </c>
      <c r="M11287" s="6" t="str">
        <f aca="false">IF(I11287&lt;=0,"Below 0%",IF(I11287&lt;=0.05,"0-5%",IF(I11287&lt;=0.1,"5-10%",IF(I11287&lt;=0.2,"10-20%",IF(I11287&lt;=0.4,"20-40%","Above 40%")))))</f>
        <v>Below 0%</v>
      </c>
      <c r="N11287" s="6" t="str">
        <f aca="false">IF(AND(H11287&gt;=Summary!$B$25,I11287&gt;=Summary!$B$26,I11287&lt;=Summary!$B$27,J11287&gt;=Summary!$B$28,J11287&lt;=Summary!$B$29,F11287*J11287&gt;1),"Yes","No")</f>
        <v>No</v>
      </c>
    </row>
    <row r="11288" customFormat="false" ht="15" hidden="false" customHeight="false" outlineLevel="0" collapsed="false">
      <c r="A11288" s="6" t="s">
        <v>157</v>
      </c>
      <c r="B11288" s="45" t="n">
        <v>45066</v>
      </c>
      <c r="C11288" s="6" t="s">
        <v>183</v>
      </c>
      <c r="D11288" s="6" t="s">
        <v>182</v>
      </c>
      <c r="E11288" s="6" t="s">
        <v>187</v>
      </c>
      <c r="F11288" s="34" t="n">
        <v>0.642856240272522</v>
      </c>
      <c r="G11288" s="34" t="n">
        <v>0.653759114910737</v>
      </c>
      <c r="H11288" s="34" t="n">
        <v>-0.0109028746382148</v>
      </c>
      <c r="I11288" s="34" t="n">
        <v>-0.0166772047831463</v>
      </c>
      <c r="J11288" s="35" t="n">
        <v>1.53</v>
      </c>
      <c r="K11288" s="6" t="n">
        <v>0</v>
      </c>
      <c r="L11288" s="35" t="n">
        <v>-1</v>
      </c>
      <c r="M11288" s="6" t="str">
        <f aca="false">IF(I11288&lt;=0,"Below 0%",IF(I11288&lt;=0.05,"0-5%",IF(I11288&lt;=0.1,"5-10%",IF(I11288&lt;=0.2,"10-20%",IF(I11288&lt;=0.4,"20-40%","Above 40%")))))</f>
        <v>Below 0%</v>
      </c>
      <c r="N11288" s="6" t="str">
        <f aca="false">IF(AND(H11288&gt;=Summary!$B$25,I11288&gt;=Summary!$B$26,I11288&lt;=Summary!$B$27,J11288&gt;=Summary!$B$28,J11288&lt;=Summary!$B$29,F11288*J11288&gt;1),"Yes","No")</f>
        <v>No</v>
      </c>
    </row>
    <row r="11289" customFormat="false" ht="15" hidden="false" customHeight="false" outlineLevel="0" collapsed="false">
      <c r="A11289" s="6" t="s">
        <v>157</v>
      </c>
      <c r="B11289" s="45" t="n">
        <v>45066</v>
      </c>
      <c r="C11289" s="6" t="s">
        <v>183</v>
      </c>
      <c r="D11289" s="6" t="s">
        <v>182</v>
      </c>
      <c r="E11289" s="6" t="s">
        <v>174</v>
      </c>
      <c r="F11289" s="34" t="n">
        <v>0.142670750617981</v>
      </c>
      <c r="G11289" s="34" t="n">
        <v>0.192356047271813</v>
      </c>
      <c r="H11289" s="34" t="n">
        <v>-0.049685296653832</v>
      </c>
      <c r="I11289" s="34" t="n">
        <v>-0.258298594499725</v>
      </c>
      <c r="J11289" s="35" t="n">
        <v>5.2</v>
      </c>
      <c r="K11289" s="6" t="n">
        <v>1</v>
      </c>
      <c r="L11289" s="35" t="n">
        <v>4.2</v>
      </c>
      <c r="M11289" s="6" t="str">
        <f aca="false">IF(I11289&lt;=0,"Below 0%",IF(I11289&lt;=0.05,"0-5%",IF(I11289&lt;=0.1,"5-10%",IF(I11289&lt;=0.2,"10-20%",IF(I11289&lt;=0.4,"20-40%","Above 40%")))))</f>
        <v>Below 0%</v>
      </c>
      <c r="N11289" s="6" t="str">
        <f aca="false">IF(AND(H11289&gt;=Summary!$B$25,I11289&gt;=Summary!$B$26,I11289&lt;=Summary!$B$27,J11289&gt;=Summary!$B$28,J11289&lt;=Summary!$B$29,F11289*J11289&gt;1),"Yes","No")</f>
        <v>No</v>
      </c>
    </row>
    <row r="11290" customFormat="false" ht="15" hidden="false" customHeight="false" outlineLevel="0" collapsed="false">
      <c r="A11290" s="6" t="s">
        <v>157</v>
      </c>
      <c r="B11290" s="45" t="n">
        <v>45066</v>
      </c>
      <c r="C11290" s="6" t="s">
        <v>183</v>
      </c>
      <c r="D11290" s="6" t="s">
        <v>182</v>
      </c>
      <c r="E11290" s="6" t="s">
        <v>177</v>
      </c>
      <c r="F11290" s="34" t="n">
        <v>0.214472979307175</v>
      </c>
      <c r="G11290" s="34" t="n">
        <v>0.15388483781745</v>
      </c>
      <c r="H11290" s="34" t="n">
        <v>0.0605881414897243</v>
      </c>
      <c r="I11290" s="34" t="n">
        <v>0.393723919452016</v>
      </c>
      <c r="J11290" s="35" t="n">
        <v>6.5</v>
      </c>
      <c r="K11290" s="6" t="n">
        <v>0</v>
      </c>
      <c r="L11290" s="35" t="n">
        <v>-1</v>
      </c>
      <c r="M11290" s="6" t="str">
        <f aca="false">IF(I11290&lt;=0,"Below 0%",IF(I11290&lt;=0.05,"0-5%",IF(I11290&lt;=0.1,"5-10%",IF(I11290&lt;=0.2,"10-20%",IF(I11290&lt;=0.4,"20-40%","Above 40%")))))</f>
        <v>20-40%</v>
      </c>
      <c r="N11290" s="6" t="str">
        <f aca="false">IF(AND(H11290&gt;=Summary!$B$25,I11290&gt;=Summary!$B$26,I11290&lt;=Summary!$B$27,J11290&gt;=Summary!$B$28,J11290&lt;=Summary!$B$29,F11290*J11290&gt;1),"Yes","No")</f>
        <v>No</v>
      </c>
    </row>
    <row r="11291" customFormat="false" ht="15" hidden="false" customHeight="false" outlineLevel="0" collapsed="false">
      <c r="A11291" s="6" t="s">
        <v>157</v>
      </c>
      <c r="B11291" s="45" t="n">
        <v>45066</v>
      </c>
      <c r="C11291" s="6" t="s">
        <v>207</v>
      </c>
      <c r="D11291" s="6" t="s">
        <v>185</v>
      </c>
      <c r="E11291" s="6" t="s">
        <v>187</v>
      </c>
      <c r="F11291" s="34" t="n">
        <v>0.21050688624382</v>
      </c>
      <c r="G11291" s="34" t="n">
        <v>0.181438515081207</v>
      </c>
      <c r="H11291" s="34" t="n">
        <v>0.0290683711626137</v>
      </c>
      <c r="I11291" s="34" t="n">
        <v>0.160210587865556</v>
      </c>
      <c r="J11291" s="35" t="n">
        <v>5.6</v>
      </c>
      <c r="K11291" s="6" t="n">
        <v>1</v>
      </c>
      <c r="L11291" s="35" t="n">
        <v>4.6</v>
      </c>
      <c r="M11291" s="6" t="str">
        <f aca="false">IF(I11291&lt;=0,"Below 0%",IF(I11291&lt;=0.05,"0-5%",IF(I11291&lt;=0.1,"5-10%",IF(I11291&lt;=0.2,"10-20%",IF(I11291&lt;=0.4,"20-40%","Above 40%")))))</f>
        <v>10-20%</v>
      </c>
      <c r="N11291" s="6" t="str">
        <f aca="false">IF(AND(H11291&gt;=Summary!$B$25,I11291&gt;=Summary!$B$26,I11291&lt;=Summary!$B$27,J11291&gt;=Summary!$B$28,J11291&lt;=Summary!$B$29,F11291*J11291&gt;1),"Yes","No")</f>
        <v>No</v>
      </c>
    </row>
    <row r="11292" customFormat="false" ht="15" hidden="false" customHeight="false" outlineLevel="0" collapsed="false">
      <c r="A11292" s="6" t="s">
        <v>157</v>
      </c>
      <c r="B11292" s="45" t="n">
        <v>45066</v>
      </c>
      <c r="C11292" s="6" t="s">
        <v>207</v>
      </c>
      <c r="D11292" s="6" t="s">
        <v>185</v>
      </c>
      <c r="E11292" s="6" t="s">
        <v>174</v>
      </c>
      <c r="F11292" s="34" t="n">
        <v>0.165726765990257</v>
      </c>
      <c r="G11292" s="34" t="n">
        <v>0.220881670533643</v>
      </c>
      <c r="H11292" s="34" t="n">
        <v>-0.0551549045433855</v>
      </c>
      <c r="I11292" s="34" t="n">
        <v>-0.24970340187184</v>
      </c>
      <c r="J11292" s="35" t="n">
        <v>4.6</v>
      </c>
      <c r="K11292" s="6" t="n">
        <v>0</v>
      </c>
      <c r="L11292" s="35" t="n">
        <v>-1</v>
      </c>
      <c r="M11292" s="6" t="str">
        <f aca="false">IF(I11292&lt;=0,"Below 0%",IF(I11292&lt;=0.05,"0-5%",IF(I11292&lt;=0.1,"5-10%",IF(I11292&lt;=0.2,"10-20%",IF(I11292&lt;=0.4,"20-40%","Above 40%")))))</f>
        <v>Below 0%</v>
      </c>
      <c r="N11292" s="6" t="str">
        <f aca="false">IF(AND(H11292&gt;=Summary!$B$25,I11292&gt;=Summary!$B$26,I11292&lt;=Summary!$B$27,J11292&gt;=Summary!$B$28,J11292&lt;=Summary!$B$29,F11292*J11292&gt;1),"Yes","No")</f>
        <v>No</v>
      </c>
    </row>
    <row r="11293" customFormat="false" ht="15" hidden="false" customHeight="false" outlineLevel="0" collapsed="false">
      <c r="A11293" s="6" t="s">
        <v>157</v>
      </c>
      <c r="B11293" s="45" t="n">
        <v>45066</v>
      </c>
      <c r="C11293" s="6" t="s">
        <v>207</v>
      </c>
      <c r="D11293" s="6" t="s">
        <v>185</v>
      </c>
      <c r="E11293" s="6" t="s">
        <v>177</v>
      </c>
      <c r="F11293" s="34" t="n">
        <v>0.623766303062439</v>
      </c>
      <c r="G11293" s="34" t="n">
        <v>0.597679814385151</v>
      </c>
      <c r="H11293" s="34" t="n">
        <v>0.0260864886772881</v>
      </c>
      <c r="I11293" s="34" t="n">
        <v>0.0436462601704626</v>
      </c>
      <c r="J11293" s="35" t="n">
        <v>1.7</v>
      </c>
      <c r="K11293" s="6" t="n">
        <v>0</v>
      </c>
      <c r="L11293" s="35" t="n">
        <v>-1</v>
      </c>
      <c r="M11293" s="6" t="str">
        <f aca="false">IF(I11293&lt;=0,"Below 0%",IF(I11293&lt;=0.05,"0-5%",IF(I11293&lt;=0.1,"5-10%",IF(I11293&lt;=0.2,"10-20%",IF(I11293&lt;=0.4,"20-40%","Above 40%")))))</f>
        <v>0-5%</v>
      </c>
      <c r="N11293" s="6" t="str">
        <f aca="false">IF(AND(H11293&gt;=Summary!$B$25,I11293&gt;=Summary!$B$26,I11293&lt;=Summary!$B$27,J11293&gt;=Summary!$B$28,J11293&lt;=Summary!$B$29,F11293*J11293&gt;1),"Yes","No")</f>
        <v>No</v>
      </c>
    </row>
    <row r="11294" customFormat="false" ht="15" hidden="false" customHeight="false" outlineLevel="0" collapsed="false">
      <c r="A11294" s="6" t="s">
        <v>157</v>
      </c>
      <c r="B11294" s="45" t="n">
        <v>45066</v>
      </c>
      <c r="C11294" s="6" t="s">
        <v>181</v>
      </c>
      <c r="D11294" s="6" t="s">
        <v>206</v>
      </c>
      <c r="E11294" s="6" t="s">
        <v>187</v>
      </c>
      <c r="F11294" s="34" t="n">
        <v>0.517286121845245</v>
      </c>
      <c r="G11294" s="34" t="n">
        <v>0.524858588865734</v>
      </c>
      <c r="H11294" s="34" t="n">
        <v>-0.00757246702048842</v>
      </c>
      <c r="I11294" s="34" t="n">
        <v>-0.014427632854124</v>
      </c>
      <c r="J11294" s="35" t="n">
        <v>1.9</v>
      </c>
      <c r="K11294" s="6" t="n">
        <v>0</v>
      </c>
      <c r="L11294" s="35" t="n">
        <v>-1</v>
      </c>
      <c r="M11294" s="6" t="str">
        <f aca="false">IF(I11294&lt;=0,"Below 0%",IF(I11294&lt;=0.05,"0-5%",IF(I11294&lt;=0.1,"5-10%",IF(I11294&lt;=0.2,"10-20%",IF(I11294&lt;=0.4,"20-40%","Above 40%")))))</f>
        <v>Below 0%</v>
      </c>
      <c r="N11294" s="6" t="str">
        <f aca="false">IF(AND(H11294&gt;=Summary!$B$25,I11294&gt;=Summary!$B$26,I11294&lt;=Summary!$B$27,J11294&gt;=Summary!$B$28,J11294&lt;=Summary!$B$29,F11294*J11294&gt;1),"Yes","No")</f>
        <v>No</v>
      </c>
    </row>
    <row r="11295" customFormat="false" ht="15" hidden="false" customHeight="false" outlineLevel="0" collapsed="false">
      <c r="A11295" s="6" t="s">
        <v>157</v>
      </c>
      <c r="B11295" s="45" t="n">
        <v>45066</v>
      </c>
      <c r="C11295" s="6" t="s">
        <v>181</v>
      </c>
      <c r="D11295" s="6" t="s">
        <v>206</v>
      </c>
      <c r="E11295" s="6" t="s">
        <v>174</v>
      </c>
      <c r="F11295" s="34" t="n">
        <v>0.286870747804642</v>
      </c>
      <c r="G11295" s="34" t="n">
        <v>0.243227150937779</v>
      </c>
      <c r="H11295" s="34" t="n">
        <v>0.0436435968668626</v>
      </c>
      <c r="I11295" s="34" t="n">
        <v>0.179435546971593</v>
      </c>
      <c r="J11295" s="35" t="n">
        <v>4.1</v>
      </c>
      <c r="K11295" s="6" t="n">
        <v>0</v>
      </c>
      <c r="L11295" s="35" t="n">
        <v>-1</v>
      </c>
      <c r="M11295" s="6" t="str">
        <f aca="false">IF(I11295&lt;=0,"Below 0%",IF(I11295&lt;=0.05,"0-5%",IF(I11295&lt;=0.1,"5-10%",IF(I11295&lt;=0.2,"10-20%",IF(I11295&lt;=0.4,"20-40%","Above 40%")))))</f>
        <v>10-20%</v>
      </c>
      <c r="N11295" s="6" t="str">
        <f aca="false">IF(AND(H11295&gt;=Summary!$B$25,I11295&gt;=Summary!$B$26,I11295&lt;=Summary!$B$27,J11295&gt;=Summary!$B$28,J11295&lt;=Summary!$B$29,F11295*J11295&gt;1),"Yes","No")</f>
        <v>Yes</v>
      </c>
    </row>
    <row r="11296" customFormat="false" ht="15" hidden="false" customHeight="false" outlineLevel="0" collapsed="false">
      <c r="A11296" s="6" t="s">
        <v>157</v>
      </c>
      <c r="B11296" s="45" t="n">
        <v>45066</v>
      </c>
      <c r="C11296" s="6" t="s">
        <v>181</v>
      </c>
      <c r="D11296" s="6" t="s">
        <v>206</v>
      </c>
      <c r="E11296" s="6" t="s">
        <v>177</v>
      </c>
      <c r="F11296" s="34" t="n">
        <v>0.195843145251274</v>
      </c>
      <c r="G11296" s="34" t="n">
        <v>0.231914260196487</v>
      </c>
      <c r="H11296" s="34" t="n">
        <v>-0.0360711149452129</v>
      </c>
      <c r="I11296" s="34" t="n">
        <v>-0.155536425033338</v>
      </c>
      <c r="J11296" s="35" t="n">
        <v>4.3</v>
      </c>
      <c r="K11296" s="6" t="n">
        <v>1</v>
      </c>
      <c r="L11296" s="35" t="n">
        <v>3.3</v>
      </c>
      <c r="M11296" s="6" t="str">
        <f aca="false">IF(I11296&lt;=0,"Below 0%",IF(I11296&lt;=0.05,"0-5%",IF(I11296&lt;=0.1,"5-10%",IF(I11296&lt;=0.2,"10-20%",IF(I11296&lt;=0.4,"20-40%","Above 40%")))))</f>
        <v>Below 0%</v>
      </c>
      <c r="N11296" s="6" t="str">
        <f aca="false">IF(AND(H11296&gt;=Summary!$B$25,I11296&gt;=Summary!$B$26,I11296&lt;=Summary!$B$27,J11296&gt;=Summary!$B$28,J11296&lt;=Summary!$B$29,F11296*J11296&gt;1),"Yes","No")</f>
        <v>No</v>
      </c>
    </row>
    <row r="11297" customFormat="false" ht="15" hidden="false" customHeight="false" outlineLevel="0" collapsed="false">
      <c r="A11297" s="6" t="s">
        <v>157</v>
      </c>
      <c r="B11297" s="45" t="n">
        <v>45066</v>
      </c>
      <c r="C11297" s="6" t="s">
        <v>203</v>
      </c>
      <c r="D11297" s="6" t="s">
        <v>173</v>
      </c>
      <c r="E11297" s="6" t="s">
        <v>187</v>
      </c>
      <c r="F11297" s="34" t="n">
        <v>0.501893877983093</v>
      </c>
      <c r="G11297" s="34" t="n">
        <v>0.347843154359489</v>
      </c>
      <c r="H11297" s="34" t="n">
        <v>0.154050723623604</v>
      </c>
      <c r="I11297" s="34" t="n">
        <v>0.442874099124562</v>
      </c>
      <c r="J11297" s="35" t="n">
        <v>2.88</v>
      </c>
      <c r="K11297" s="6" t="n">
        <v>0</v>
      </c>
      <c r="L11297" s="35" t="n">
        <v>-1</v>
      </c>
      <c r="M11297" s="6" t="str">
        <f aca="false">IF(I11297&lt;=0,"Below 0%",IF(I11297&lt;=0.05,"0-5%",IF(I11297&lt;=0.1,"5-10%",IF(I11297&lt;=0.2,"10-20%",IF(I11297&lt;=0.4,"20-40%","Above 40%")))))</f>
        <v>Above 40%</v>
      </c>
      <c r="N11297" s="6" t="str">
        <f aca="false">IF(AND(H11297&gt;=Summary!$B$25,I11297&gt;=Summary!$B$26,I11297&lt;=Summary!$B$27,J11297&gt;=Summary!$B$28,J11297&lt;=Summary!$B$29,F11297*J11297&gt;1),"Yes","No")</f>
        <v>No</v>
      </c>
    </row>
    <row r="11298" customFormat="false" ht="15" hidden="false" customHeight="false" outlineLevel="0" collapsed="false">
      <c r="A11298" s="6" t="s">
        <v>157</v>
      </c>
      <c r="B11298" s="45" t="n">
        <v>45066</v>
      </c>
      <c r="C11298" s="6" t="s">
        <v>203</v>
      </c>
      <c r="D11298" s="6" t="s">
        <v>173</v>
      </c>
      <c r="E11298" s="6" t="s">
        <v>174</v>
      </c>
      <c r="F11298" s="34" t="n">
        <v>0.236715286970139</v>
      </c>
      <c r="G11298" s="34" t="n">
        <v>0.287870196711301</v>
      </c>
      <c r="H11298" s="34" t="n">
        <v>-0.0511549097411626</v>
      </c>
      <c r="I11298" s="34" t="n">
        <v>-0.177701305399339</v>
      </c>
      <c r="J11298" s="35" t="n">
        <v>3.48</v>
      </c>
      <c r="K11298" s="6" t="n">
        <v>1</v>
      </c>
      <c r="L11298" s="35" t="n">
        <v>2.48</v>
      </c>
      <c r="M11298" s="6" t="str">
        <f aca="false">IF(I11298&lt;=0,"Below 0%",IF(I11298&lt;=0.05,"0-5%",IF(I11298&lt;=0.1,"5-10%",IF(I11298&lt;=0.2,"10-20%",IF(I11298&lt;=0.4,"20-40%","Above 40%")))))</f>
        <v>Below 0%</v>
      </c>
      <c r="N11298" s="6" t="str">
        <f aca="false">IF(AND(H11298&gt;=Summary!$B$25,I11298&gt;=Summary!$B$26,I11298&lt;=Summary!$B$27,J11298&gt;=Summary!$B$28,J11298&lt;=Summary!$B$29,F11298*J11298&gt;1),"Yes","No")</f>
        <v>No</v>
      </c>
    </row>
    <row r="11299" customFormat="false" ht="15" hidden="false" customHeight="false" outlineLevel="0" collapsed="false">
      <c r="A11299" s="6" t="s">
        <v>157</v>
      </c>
      <c r="B11299" s="45" t="n">
        <v>45066</v>
      </c>
      <c r="C11299" s="6" t="s">
        <v>203</v>
      </c>
      <c r="D11299" s="6" t="s">
        <v>173</v>
      </c>
      <c r="E11299" s="6" t="s">
        <v>177</v>
      </c>
      <c r="F11299" s="34" t="n">
        <v>0.261390805244446</v>
      </c>
      <c r="G11299" s="34" t="n">
        <v>0.36428664892921</v>
      </c>
      <c r="H11299" s="34" t="n">
        <v>-0.102895843684764</v>
      </c>
      <c r="I11299" s="34" t="n">
        <v>-0.282458454042217</v>
      </c>
      <c r="J11299" s="35" t="n">
        <v>2.75</v>
      </c>
      <c r="K11299" s="6" t="n">
        <v>0</v>
      </c>
      <c r="L11299" s="35" t="n">
        <v>-1</v>
      </c>
      <c r="M11299" s="6" t="str">
        <f aca="false">IF(I11299&lt;=0,"Below 0%",IF(I11299&lt;=0.05,"0-5%",IF(I11299&lt;=0.1,"5-10%",IF(I11299&lt;=0.2,"10-20%",IF(I11299&lt;=0.4,"20-40%","Above 40%")))))</f>
        <v>Below 0%</v>
      </c>
      <c r="N11299" s="6" t="str">
        <f aca="false">IF(AND(H11299&gt;=Summary!$B$25,I11299&gt;=Summary!$B$26,I11299&lt;=Summary!$B$27,J11299&gt;=Summary!$B$28,J11299&lt;=Summary!$B$29,F11299*J11299&gt;1),"Yes","No")</f>
        <v>No</v>
      </c>
    </row>
    <row r="11300" customFormat="false" ht="15" hidden="false" customHeight="false" outlineLevel="0" collapsed="false">
      <c r="A11300" s="6" t="s">
        <v>157</v>
      </c>
      <c r="B11300" s="45" t="n">
        <v>45067</v>
      </c>
      <c r="C11300" s="6" t="s">
        <v>201</v>
      </c>
      <c r="D11300" s="6" t="s">
        <v>179</v>
      </c>
      <c r="E11300" s="6" t="s">
        <v>187</v>
      </c>
      <c r="F11300" s="34" t="n">
        <v>0.636307954788208</v>
      </c>
      <c r="G11300" s="34" t="n">
        <v>0.795503004458228</v>
      </c>
      <c r="H11300" s="34" t="n">
        <v>-0.15919504967002</v>
      </c>
      <c r="I11300" s="34" t="n">
        <v>-0.20011872837418</v>
      </c>
      <c r="J11300" s="35" t="n">
        <v>1.25</v>
      </c>
      <c r="K11300" s="6" t="n">
        <v>1</v>
      </c>
      <c r="L11300" s="35" t="n">
        <v>0.25</v>
      </c>
      <c r="M11300" s="6" t="str">
        <f aca="false">IF(I11300&lt;=0,"Below 0%",IF(I11300&lt;=0.05,"0-5%",IF(I11300&lt;=0.1,"5-10%",IF(I11300&lt;=0.2,"10-20%",IF(I11300&lt;=0.4,"20-40%","Above 40%")))))</f>
        <v>Below 0%</v>
      </c>
      <c r="N11300" s="6" t="str">
        <f aca="false">IF(AND(H11300&gt;=Summary!$B$25,I11300&gt;=Summary!$B$26,I11300&lt;=Summary!$B$27,J11300&gt;=Summary!$B$28,J11300&lt;=Summary!$B$29,F11300*J11300&gt;1),"Yes","No")</f>
        <v>No</v>
      </c>
    </row>
    <row r="11301" customFormat="false" ht="15" hidden="false" customHeight="false" outlineLevel="0" collapsed="false">
      <c r="A11301" s="6" t="s">
        <v>157</v>
      </c>
      <c r="B11301" s="45" t="n">
        <v>45067</v>
      </c>
      <c r="C11301" s="6" t="s">
        <v>201</v>
      </c>
      <c r="D11301" s="6" t="s">
        <v>179</v>
      </c>
      <c r="E11301" s="6" t="s">
        <v>174</v>
      </c>
      <c r="F11301" s="34" t="n">
        <v>0.224819511175156</v>
      </c>
      <c r="G11301" s="34" t="n">
        <v>0.130839309943788</v>
      </c>
      <c r="H11301" s="34" t="n">
        <v>0.0939802012313681</v>
      </c>
      <c r="I11301" s="34" t="n">
        <v>0.718287197263153</v>
      </c>
      <c r="J11301" s="35" t="n">
        <v>7.6</v>
      </c>
      <c r="K11301" s="6" t="n">
        <v>0</v>
      </c>
      <c r="L11301" s="35" t="n">
        <v>-1</v>
      </c>
      <c r="M11301" s="6" t="str">
        <f aca="false">IF(I11301&lt;=0,"Below 0%",IF(I11301&lt;=0.05,"0-5%",IF(I11301&lt;=0.1,"5-10%",IF(I11301&lt;=0.2,"10-20%",IF(I11301&lt;=0.4,"20-40%","Above 40%")))))</f>
        <v>Above 40%</v>
      </c>
      <c r="N11301" s="6" t="str">
        <f aca="false">IF(AND(H11301&gt;=Summary!$B$25,I11301&gt;=Summary!$B$26,I11301&lt;=Summary!$B$27,J11301&gt;=Summary!$B$28,J11301&lt;=Summary!$B$29,F11301*J11301&gt;1),"Yes","No")</f>
        <v>No</v>
      </c>
    </row>
    <row r="11302" customFormat="false" ht="15" hidden="false" customHeight="false" outlineLevel="0" collapsed="false">
      <c r="A11302" s="6" t="s">
        <v>157</v>
      </c>
      <c r="B11302" s="45" t="n">
        <v>45067</v>
      </c>
      <c r="C11302" s="6" t="s">
        <v>201</v>
      </c>
      <c r="D11302" s="6" t="s">
        <v>179</v>
      </c>
      <c r="E11302" s="6" t="s">
        <v>177</v>
      </c>
      <c r="F11302" s="34" t="n">
        <v>0.138872519135475</v>
      </c>
      <c r="G11302" s="34" t="n">
        <v>0.0736576855979841</v>
      </c>
      <c r="H11302" s="34" t="n">
        <v>0.0652148335374911</v>
      </c>
      <c r="I11302" s="34" t="n">
        <v>0.885377174262938</v>
      </c>
      <c r="J11302" s="35" t="n">
        <v>13.5</v>
      </c>
      <c r="K11302" s="6" t="n">
        <v>0</v>
      </c>
      <c r="L11302" s="35" t="n">
        <v>-1</v>
      </c>
      <c r="M11302" s="6" t="str">
        <f aca="false">IF(I11302&lt;=0,"Below 0%",IF(I11302&lt;=0.05,"0-5%",IF(I11302&lt;=0.1,"5-10%",IF(I11302&lt;=0.2,"10-20%",IF(I11302&lt;=0.4,"20-40%","Above 40%")))))</f>
        <v>Above 40%</v>
      </c>
      <c r="N11302" s="6" t="str">
        <f aca="false">IF(AND(H11302&gt;=Summary!$B$25,I11302&gt;=Summary!$B$26,I11302&lt;=Summary!$B$27,J11302&gt;=Summary!$B$28,J11302&lt;=Summary!$B$29,F11302*J11302&gt;1),"Yes","No")</f>
        <v>No</v>
      </c>
    </row>
    <row r="11303" customFormat="false" ht="15" hidden="false" customHeight="false" outlineLevel="0" collapsed="false">
      <c r="A11303" s="6" t="s">
        <v>157</v>
      </c>
      <c r="B11303" s="45" t="n">
        <v>45067</v>
      </c>
      <c r="C11303" s="6" t="s">
        <v>194</v>
      </c>
      <c r="D11303" s="6" t="s">
        <v>190</v>
      </c>
      <c r="E11303" s="6" t="s">
        <v>187</v>
      </c>
      <c r="F11303" s="34" t="n">
        <v>0.876314282417297</v>
      </c>
      <c r="G11303" s="34" t="n">
        <v>0.779140788304626</v>
      </c>
      <c r="H11303" s="34" t="n">
        <v>0.0971734941126717</v>
      </c>
      <c r="I11303" s="34" t="n">
        <v>0.124718787119484</v>
      </c>
      <c r="J11303" s="35" t="n">
        <v>1.28</v>
      </c>
      <c r="K11303" s="6" t="n">
        <v>1</v>
      </c>
      <c r="L11303" s="35" t="n">
        <v>0.28</v>
      </c>
      <c r="M11303" s="6" t="str">
        <f aca="false">IF(I11303&lt;=0,"Below 0%",IF(I11303&lt;=0.05,"0-5%",IF(I11303&lt;=0.1,"5-10%",IF(I11303&lt;=0.2,"10-20%",IF(I11303&lt;=0.4,"20-40%","Above 40%")))))</f>
        <v>10-20%</v>
      </c>
      <c r="N11303" s="6" t="str">
        <f aca="false">IF(AND(H11303&gt;=Summary!$B$25,I11303&gt;=Summary!$B$26,I11303&lt;=Summary!$B$27,J11303&gt;=Summary!$B$28,J11303&lt;=Summary!$B$29,F11303*J11303&gt;1),"Yes","No")</f>
        <v>No</v>
      </c>
    </row>
    <row r="11304" customFormat="false" ht="15" hidden="false" customHeight="false" outlineLevel="0" collapsed="false">
      <c r="A11304" s="6" t="s">
        <v>157</v>
      </c>
      <c r="B11304" s="45" t="n">
        <v>45067</v>
      </c>
      <c r="C11304" s="6" t="s">
        <v>194</v>
      </c>
      <c r="D11304" s="6" t="s">
        <v>190</v>
      </c>
      <c r="E11304" s="6" t="s">
        <v>174</v>
      </c>
      <c r="F11304" s="34" t="n">
        <v>0.0738097801804543</v>
      </c>
      <c r="G11304" s="34" t="n">
        <v>0.145591271391229</v>
      </c>
      <c r="H11304" s="34" t="n">
        <v>-0.0717814912107751</v>
      </c>
      <c r="I11304" s="34" t="n">
        <v>-0.493034304356651</v>
      </c>
      <c r="J11304" s="35" t="n">
        <v>6.85</v>
      </c>
      <c r="K11304" s="6" t="n">
        <v>0</v>
      </c>
      <c r="L11304" s="35" t="n">
        <v>-1</v>
      </c>
      <c r="M11304" s="6" t="str">
        <f aca="false">IF(I11304&lt;=0,"Below 0%",IF(I11304&lt;=0.05,"0-5%",IF(I11304&lt;=0.1,"5-10%",IF(I11304&lt;=0.2,"10-20%",IF(I11304&lt;=0.4,"20-40%","Above 40%")))))</f>
        <v>Below 0%</v>
      </c>
      <c r="N11304" s="6" t="str">
        <f aca="false">IF(AND(H11304&gt;=Summary!$B$25,I11304&gt;=Summary!$B$26,I11304&lt;=Summary!$B$27,J11304&gt;=Summary!$B$28,J11304&lt;=Summary!$B$29,F11304*J11304&gt;1),"Yes","No")</f>
        <v>No</v>
      </c>
    </row>
    <row r="11305" customFormat="false" ht="15" hidden="false" customHeight="false" outlineLevel="0" collapsed="false">
      <c r="A11305" s="6" t="s">
        <v>157</v>
      </c>
      <c r="B11305" s="45" t="n">
        <v>45067</v>
      </c>
      <c r="C11305" s="6" t="s">
        <v>194</v>
      </c>
      <c r="D11305" s="6" t="s">
        <v>190</v>
      </c>
      <c r="E11305" s="6" t="s">
        <v>177</v>
      </c>
      <c r="F11305" s="34" t="n">
        <v>0.0498759374022484</v>
      </c>
      <c r="G11305" s="34" t="n">
        <v>0.075267940304145</v>
      </c>
      <c r="H11305" s="34" t="n">
        <v>-0.0253920029018966</v>
      </c>
      <c r="I11305" s="34" t="n">
        <v>-0.337354825962977</v>
      </c>
      <c r="J11305" s="35" t="n">
        <v>13.25</v>
      </c>
      <c r="K11305" s="6" t="n">
        <v>0</v>
      </c>
      <c r="L11305" s="35" t="n">
        <v>-1</v>
      </c>
      <c r="M11305" s="6" t="str">
        <f aca="false">IF(I11305&lt;=0,"Below 0%",IF(I11305&lt;=0.05,"0-5%",IF(I11305&lt;=0.1,"5-10%",IF(I11305&lt;=0.2,"10-20%",IF(I11305&lt;=0.4,"20-40%","Above 40%")))))</f>
        <v>Below 0%</v>
      </c>
      <c r="N11305" s="6" t="str">
        <f aca="false">IF(AND(H11305&gt;=Summary!$B$25,I11305&gt;=Summary!$B$26,I11305&lt;=Summary!$B$27,J11305&gt;=Summary!$B$28,J11305&lt;=Summary!$B$29,F11305*J11305&gt;1),"Yes","No")</f>
        <v>No</v>
      </c>
    </row>
    <row r="11306" customFormat="false" ht="15" hidden="false" customHeight="false" outlineLevel="0" collapsed="false">
      <c r="A11306" s="6" t="s">
        <v>157</v>
      </c>
      <c r="B11306" s="45" t="n">
        <v>45067</v>
      </c>
      <c r="C11306" s="6" t="s">
        <v>189</v>
      </c>
      <c r="D11306" s="6" t="s">
        <v>205</v>
      </c>
      <c r="E11306" s="6" t="s">
        <v>187</v>
      </c>
      <c r="F11306" s="34" t="n">
        <v>0.45352053642273</v>
      </c>
      <c r="G11306" s="34" t="n">
        <v>0.391268294258914</v>
      </c>
      <c r="H11306" s="34" t="n">
        <v>0.0622522421638151</v>
      </c>
      <c r="I11306" s="34" t="n">
        <v>0.159103722630337</v>
      </c>
      <c r="J11306" s="35" t="n">
        <v>2.55</v>
      </c>
      <c r="K11306" s="6" t="n">
        <v>1</v>
      </c>
      <c r="L11306" s="35" t="n">
        <v>1.55</v>
      </c>
      <c r="M11306" s="6" t="str">
        <f aca="false">IF(I11306&lt;=0,"Below 0%",IF(I11306&lt;=0.05,"0-5%",IF(I11306&lt;=0.1,"5-10%",IF(I11306&lt;=0.2,"10-20%",IF(I11306&lt;=0.4,"20-40%","Above 40%")))))</f>
        <v>10-20%</v>
      </c>
      <c r="N11306" s="6" t="str">
        <f aca="false">IF(AND(H11306&gt;=Summary!$B$25,I11306&gt;=Summary!$B$26,I11306&lt;=Summary!$B$27,J11306&gt;=Summary!$B$28,J11306&lt;=Summary!$B$29,F11306*J11306&gt;1),"Yes","No")</f>
        <v>Yes</v>
      </c>
    </row>
    <row r="11307" customFormat="false" ht="15" hidden="false" customHeight="false" outlineLevel="0" collapsed="false">
      <c r="A11307" s="6" t="s">
        <v>157</v>
      </c>
      <c r="B11307" s="45" t="n">
        <v>45067</v>
      </c>
      <c r="C11307" s="6" t="s">
        <v>189</v>
      </c>
      <c r="D11307" s="6" t="s">
        <v>205</v>
      </c>
      <c r="E11307" s="6" t="s">
        <v>174</v>
      </c>
      <c r="F11307" s="34" t="n">
        <v>0.340399265289307</v>
      </c>
      <c r="G11307" s="34" t="n">
        <v>0.268208104935546</v>
      </c>
      <c r="H11307" s="34" t="n">
        <v>0.0721911603537606</v>
      </c>
      <c r="I11307" s="34" t="n">
        <v>0.269160994859231</v>
      </c>
      <c r="J11307" s="35" t="n">
        <v>3.72</v>
      </c>
      <c r="K11307" s="6" t="n">
        <v>0</v>
      </c>
      <c r="L11307" s="35" t="n">
        <v>-1</v>
      </c>
      <c r="M11307" s="6" t="str">
        <f aca="false">IF(I11307&lt;=0,"Below 0%",IF(I11307&lt;=0.05,"0-5%",IF(I11307&lt;=0.1,"5-10%",IF(I11307&lt;=0.2,"10-20%",IF(I11307&lt;=0.4,"20-40%","Above 40%")))))</f>
        <v>20-40%</v>
      </c>
      <c r="N11307" s="6" t="str">
        <f aca="false">IF(AND(H11307&gt;=Summary!$B$25,I11307&gt;=Summary!$B$26,I11307&lt;=Summary!$B$27,J11307&gt;=Summary!$B$28,J11307&lt;=Summary!$B$29,F11307*J11307&gt;1),"Yes","No")</f>
        <v>Yes</v>
      </c>
    </row>
    <row r="11308" customFormat="false" ht="15" hidden="false" customHeight="false" outlineLevel="0" collapsed="false">
      <c r="A11308" s="6" t="s">
        <v>157</v>
      </c>
      <c r="B11308" s="45" t="n">
        <v>45067</v>
      </c>
      <c r="C11308" s="6" t="s">
        <v>189</v>
      </c>
      <c r="D11308" s="6" t="s">
        <v>205</v>
      </c>
      <c r="E11308" s="6" t="s">
        <v>177</v>
      </c>
      <c r="F11308" s="34" t="n">
        <v>0.206080198287964</v>
      </c>
      <c r="G11308" s="34" t="n">
        <v>0.34052360080554</v>
      </c>
      <c r="H11308" s="34" t="n">
        <v>-0.134443402517576</v>
      </c>
      <c r="I11308" s="34" t="n">
        <v>-0.39481375798781</v>
      </c>
      <c r="J11308" s="35" t="n">
        <v>2.93</v>
      </c>
      <c r="K11308" s="6" t="n">
        <v>0</v>
      </c>
      <c r="L11308" s="35" t="n">
        <v>-1</v>
      </c>
      <c r="M11308" s="6" t="str">
        <f aca="false">IF(I11308&lt;=0,"Below 0%",IF(I11308&lt;=0.05,"0-5%",IF(I11308&lt;=0.1,"5-10%",IF(I11308&lt;=0.2,"10-20%",IF(I11308&lt;=0.4,"20-40%","Above 40%")))))</f>
        <v>Below 0%</v>
      </c>
      <c r="N11308" s="6" t="str">
        <f aca="false">IF(AND(H11308&gt;=Summary!$B$25,I11308&gt;=Summary!$B$26,I11308&lt;=Summary!$B$27,J11308&gt;=Summary!$B$28,J11308&lt;=Summary!$B$29,F11308*J11308&gt;1),"Yes","No")</f>
        <v>No</v>
      </c>
    </row>
    <row r="11309" customFormat="false" ht="15" hidden="false" customHeight="false" outlineLevel="0" collapsed="false">
      <c r="A11309" s="6" t="s">
        <v>157</v>
      </c>
      <c r="B11309" s="45" t="n">
        <v>45068</v>
      </c>
      <c r="C11309" s="6" t="s">
        <v>188</v>
      </c>
      <c r="D11309" s="6" t="s">
        <v>195</v>
      </c>
      <c r="E11309" s="6" t="s">
        <v>187</v>
      </c>
      <c r="F11309" s="34" t="n">
        <v>0.693166196346283</v>
      </c>
      <c r="G11309" s="34" t="n">
        <v>0.710360066857418</v>
      </c>
      <c r="H11309" s="34" t="n">
        <v>-0.0171938705111351</v>
      </c>
      <c r="I11309" s="34" t="n">
        <v>-0.0242044440746783</v>
      </c>
      <c r="J11309" s="35" t="n">
        <v>1.42</v>
      </c>
      <c r="K11309" s="6" t="n">
        <v>0</v>
      </c>
      <c r="L11309" s="35" t="n">
        <v>-1</v>
      </c>
      <c r="M11309" s="6" t="str">
        <f aca="false">IF(I11309&lt;=0,"Below 0%",IF(I11309&lt;=0.05,"0-5%",IF(I11309&lt;=0.1,"5-10%",IF(I11309&lt;=0.2,"10-20%",IF(I11309&lt;=0.4,"20-40%","Above 40%")))))</f>
        <v>Below 0%</v>
      </c>
      <c r="N11309" s="6" t="str">
        <f aca="false">IF(AND(H11309&gt;=Summary!$B$25,I11309&gt;=Summary!$B$26,I11309&lt;=Summary!$B$27,J11309&gt;=Summary!$B$28,J11309&lt;=Summary!$B$29,F11309*J11309&gt;1),"Yes","No")</f>
        <v>No</v>
      </c>
    </row>
    <row r="11310" customFormat="false" ht="15" hidden="false" customHeight="false" outlineLevel="0" collapsed="false">
      <c r="A11310" s="6" t="s">
        <v>157</v>
      </c>
      <c r="B11310" s="45" t="n">
        <v>45068</v>
      </c>
      <c r="C11310" s="6" t="s">
        <v>188</v>
      </c>
      <c r="D11310" s="6" t="s">
        <v>195</v>
      </c>
      <c r="E11310" s="6" t="s">
        <v>174</v>
      </c>
      <c r="F11310" s="34" t="n">
        <v>0.198349922895432</v>
      </c>
      <c r="G11310" s="34" t="n">
        <v>0.170968016091107</v>
      </c>
      <c r="H11310" s="34" t="n">
        <v>0.0273819068043242</v>
      </c>
      <c r="I11310" s="34" t="n">
        <v>0.160158065995997</v>
      </c>
      <c r="J11310" s="35" t="n">
        <v>5.9</v>
      </c>
      <c r="K11310" s="6" t="n">
        <v>1</v>
      </c>
      <c r="L11310" s="35" t="n">
        <v>4.9</v>
      </c>
      <c r="M11310" s="6" t="str">
        <f aca="false">IF(I11310&lt;=0,"Below 0%",IF(I11310&lt;=0.05,"0-5%",IF(I11310&lt;=0.1,"5-10%",IF(I11310&lt;=0.2,"10-20%",IF(I11310&lt;=0.4,"20-40%","Above 40%")))))</f>
        <v>10-20%</v>
      </c>
      <c r="N11310" s="6" t="str">
        <f aca="false">IF(AND(H11310&gt;=Summary!$B$25,I11310&gt;=Summary!$B$26,I11310&lt;=Summary!$B$27,J11310&gt;=Summary!$B$28,J11310&lt;=Summary!$B$29,F11310*J11310&gt;1),"Yes","No")</f>
        <v>No</v>
      </c>
    </row>
    <row r="11311" customFormat="false" ht="15" hidden="false" customHeight="false" outlineLevel="0" collapsed="false">
      <c r="A11311" s="6" t="s">
        <v>157</v>
      </c>
      <c r="B11311" s="45" t="n">
        <v>45068</v>
      </c>
      <c r="C11311" s="6" t="s">
        <v>188</v>
      </c>
      <c r="D11311" s="6" t="s">
        <v>195</v>
      </c>
      <c r="E11311" s="6" t="s">
        <v>177</v>
      </c>
      <c r="F11311" s="34" t="n">
        <v>0.108483843505383</v>
      </c>
      <c r="G11311" s="34" t="n">
        <v>0.118671917051475</v>
      </c>
      <c r="H11311" s="34" t="n">
        <v>-0.010188073546092</v>
      </c>
      <c r="I11311" s="34" t="n">
        <v>-0.0858507539039154</v>
      </c>
      <c r="J11311" s="35" t="n">
        <v>8.5</v>
      </c>
      <c r="K11311" s="6" t="n">
        <v>0</v>
      </c>
      <c r="L11311" s="35" t="n">
        <v>-1</v>
      </c>
      <c r="M11311" s="6" t="str">
        <f aca="false">IF(I11311&lt;=0,"Below 0%",IF(I11311&lt;=0.05,"0-5%",IF(I11311&lt;=0.1,"5-10%",IF(I11311&lt;=0.2,"10-20%",IF(I11311&lt;=0.4,"20-40%","Above 40%")))))</f>
        <v>Below 0%</v>
      </c>
      <c r="N11311" s="6" t="str">
        <f aca="false">IF(AND(H11311&gt;=Summary!$B$25,I11311&gt;=Summary!$B$26,I11311&lt;=Summary!$B$27,J11311&gt;=Summary!$B$28,J11311&lt;=Summary!$B$29,F11311*J11311&gt;1),"Yes","No")</f>
        <v>No</v>
      </c>
    </row>
    <row r="11312" customFormat="false" ht="15" hidden="false" customHeight="false" outlineLevel="0" collapsed="false">
      <c r="A11312" s="6" t="s">
        <v>157</v>
      </c>
      <c r="B11312" s="45" t="n">
        <v>45070</v>
      </c>
      <c r="C11312" s="6" t="s">
        <v>201</v>
      </c>
      <c r="D11312" s="6" t="s">
        <v>194</v>
      </c>
      <c r="E11312" s="6" t="s">
        <v>187</v>
      </c>
      <c r="F11312" s="34" t="n">
        <v>0.333438217639923</v>
      </c>
      <c r="G11312" s="34" t="n">
        <v>0.237030920790388</v>
      </c>
      <c r="H11312" s="34" t="n">
        <v>0.0964072968495353</v>
      </c>
      <c r="I11312" s="34" t="n">
        <v>0.406728778372298</v>
      </c>
      <c r="J11312" s="35" t="n">
        <v>4.22</v>
      </c>
      <c r="K11312" s="6" t="n">
        <v>0</v>
      </c>
      <c r="L11312" s="35" t="n">
        <v>-1</v>
      </c>
      <c r="M11312" s="6" t="str">
        <f aca="false">IF(I11312&lt;=0,"Below 0%",IF(I11312&lt;=0.05,"0-5%",IF(I11312&lt;=0.1,"5-10%",IF(I11312&lt;=0.2,"10-20%",IF(I11312&lt;=0.4,"20-40%","Above 40%")))))</f>
        <v>Above 40%</v>
      </c>
      <c r="N11312" s="6" t="str">
        <f aca="false">IF(AND(H11312&gt;=Summary!$B$25,I11312&gt;=Summary!$B$26,I11312&lt;=Summary!$B$27,J11312&gt;=Summary!$B$28,J11312&lt;=Summary!$B$29,F11312*J11312&gt;1),"Yes","No")</f>
        <v>No</v>
      </c>
    </row>
    <row r="11313" customFormat="false" ht="15" hidden="false" customHeight="false" outlineLevel="0" collapsed="false">
      <c r="A11313" s="6" t="s">
        <v>157</v>
      </c>
      <c r="B11313" s="45" t="n">
        <v>45070</v>
      </c>
      <c r="C11313" s="6" t="s">
        <v>201</v>
      </c>
      <c r="D11313" s="6" t="s">
        <v>194</v>
      </c>
      <c r="E11313" s="6" t="s">
        <v>174</v>
      </c>
      <c r="F11313" s="34" t="n">
        <v>0.223118975758553</v>
      </c>
      <c r="G11313" s="34" t="n">
        <v>0.22228233016343</v>
      </c>
      <c r="H11313" s="34" t="n">
        <v>0.000836645595122226</v>
      </c>
      <c r="I11313" s="34" t="n">
        <v>0.00376388710027964</v>
      </c>
      <c r="J11313" s="35" t="n">
        <v>4.5</v>
      </c>
      <c r="K11313" s="6" t="n">
        <v>1</v>
      </c>
      <c r="L11313" s="35" t="n">
        <v>3.5</v>
      </c>
      <c r="M11313" s="6" t="str">
        <f aca="false">IF(I11313&lt;=0,"Below 0%",IF(I11313&lt;=0.05,"0-5%",IF(I11313&lt;=0.1,"5-10%",IF(I11313&lt;=0.2,"10-20%",IF(I11313&lt;=0.4,"20-40%","Above 40%")))))</f>
        <v>0-5%</v>
      </c>
      <c r="N11313" s="6" t="str">
        <f aca="false">IF(AND(H11313&gt;=Summary!$B$25,I11313&gt;=Summary!$B$26,I11313&lt;=Summary!$B$27,J11313&gt;=Summary!$B$28,J11313&lt;=Summary!$B$29,F11313*J11313&gt;1),"Yes","No")</f>
        <v>No</v>
      </c>
    </row>
    <row r="11314" customFormat="false" ht="15" hidden="false" customHeight="false" outlineLevel="0" collapsed="false">
      <c r="A11314" s="6" t="s">
        <v>157</v>
      </c>
      <c r="B11314" s="45" t="n">
        <v>45070</v>
      </c>
      <c r="C11314" s="6" t="s">
        <v>201</v>
      </c>
      <c r="D11314" s="6" t="s">
        <v>194</v>
      </c>
      <c r="E11314" s="6" t="s">
        <v>177</v>
      </c>
      <c r="F11314" s="34" t="n">
        <v>0.443442791700363</v>
      </c>
      <c r="G11314" s="34" t="n">
        <v>0.540686749046182</v>
      </c>
      <c r="H11314" s="34" t="n">
        <v>-0.0972439573458187</v>
      </c>
      <c r="I11314" s="34" t="n">
        <v>-0.179852673507101</v>
      </c>
      <c r="J11314" s="35" t="n">
        <v>1.85</v>
      </c>
      <c r="K11314" s="6" t="n">
        <v>0</v>
      </c>
      <c r="L11314" s="35" t="n">
        <v>-1</v>
      </c>
      <c r="M11314" s="6" t="str">
        <f aca="false">IF(I11314&lt;=0,"Below 0%",IF(I11314&lt;=0.05,"0-5%",IF(I11314&lt;=0.1,"5-10%",IF(I11314&lt;=0.2,"10-20%",IF(I11314&lt;=0.4,"20-40%","Above 40%")))))</f>
        <v>Below 0%</v>
      </c>
      <c r="N11314" s="6" t="str">
        <f aca="false">IF(AND(H11314&gt;=Summary!$B$25,I11314&gt;=Summary!$B$26,I11314&lt;=Summary!$B$27,J11314&gt;=Summary!$B$28,J11314&lt;=Summary!$B$29,F11314*J11314&gt;1),"Yes","No")</f>
        <v>No</v>
      </c>
    </row>
    <row r="11315" customFormat="false" ht="15" hidden="false" customHeight="false" outlineLevel="0" collapsed="false">
      <c r="A11315" s="6" t="s">
        <v>157</v>
      </c>
      <c r="B11315" s="45" t="n">
        <v>45071</v>
      </c>
      <c r="C11315" s="6" t="s">
        <v>176</v>
      </c>
      <c r="D11315" s="6" t="s">
        <v>190</v>
      </c>
      <c r="E11315" s="6" t="s">
        <v>187</v>
      </c>
      <c r="F11315" s="34" t="n">
        <v>0.570982038974762</v>
      </c>
      <c r="G11315" s="34" t="n">
        <v>0.595094205474582</v>
      </c>
      <c r="H11315" s="34" t="n">
        <v>-0.0241121664998204</v>
      </c>
      <c r="I11315" s="34" t="n">
        <v>-0.0405182343870937</v>
      </c>
      <c r="J11315" s="35" t="n">
        <v>1.7</v>
      </c>
      <c r="K11315" s="6" t="n">
        <v>1</v>
      </c>
      <c r="L11315" s="35" t="n">
        <v>0.7</v>
      </c>
      <c r="M11315" s="6" t="str">
        <f aca="false">IF(I11315&lt;=0,"Below 0%",IF(I11315&lt;=0.05,"0-5%",IF(I11315&lt;=0.1,"5-10%",IF(I11315&lt;=0.2,"10-20%",IF(I11315&lt;=0.4,"20-40%","Above 40%")))))</f>
        <v>Below 0%</v>
      </c>
      <c r="N11315" s="6" t="str">
        <f aca="false">IF(AND(H11315&gt;=Summary!$B$25,I11315&gt;=Summary!$B$26,I11315&lt;=Summary!$B$27,J11315&gt;=Summary!$B$28,J11315&lt;=Summary!$B$29,F11315*J11315&gt;1),"Yes","No")</f>
        <v>No</v>
      </c>
    </row>
    <row r="11316" customFormat="false" ht="15" hidden="false" customHeight="false" outlineLevel="0" collapsed="false">
      <c r="A11316" s="6" t="s">
        <v>157</v>
      </c>
      <c r="B11316" s="45" t="n">
        <v>45071</v>
      </c>
      <c r="C11316" s="6" t="s">
        <v>176</v>
      </c>
      <c r="D11316" s="6" t="s">
        <v>190</v>
      </c>
      <c r="E11316" s="6" t="s">
        <v>174</v>
      </c>
      <c r="F11316" s="34" t="n">
        <v>0.22327347099781</v>
      </c>
      <c r="G11316" s="34" t="n">
        <v>0.217561322431568</v>
      </c>
      <c r="H11316" s="34" t="n">
        <v>0.00571214856624266</v>
      </c>
      <c r="I11316" s="34" t="n">
        <v>0.0262553495373212</v>
      </c>
      <c r="J11316" s="35" t="n">
        <v>4.65</v>
      </c>
      <c r="K11316" s="6" t="n">
        <v>0</v>
      </c>
      <c r="L11316" s="35" t="n">
        <v>-1</v>
      </c>
      <c r="M11316" s="6" t="str">
        <f aca="false">IF(I11316&lt;=0,"Below 0%",IF(I11316&lt;=0.05,"0-5%",IF(I11316&lt;=0.1,"5-10%",IF(I11316&lt;=0.2,"10-20%",IF(I11316&lt;=0.4,"20-40%","Above 40%")))))</f>
        <v>0-5%</v>
      </c>
      <c r="N11316" s="6" t="str">
        <f aca="false">IF(AND(H11316&gt;=Summary!$B$25,I11316&gt;=Summary!$B$26,I11316&lt;=Summary!$B$27,J11316&gt;=Summary!$B$28,J11316&lt;=Summary!$B$29,F11316*J11316&gt;1),"Yes","No")</f>
        <v>No</v>
      </c>
    </row>
    <row r="11317" customFormat="false" ht="15" hidden="false" customHeight="false" outlineLevel="0" collapsed="false">
      <c r="A11317" s="6" t="s">
        <v>157</v>
      </c>
      <c r="B11317" s="45" t="n">
        <v>45071</v>
      </c>
      <c r="C11317" s="6" t="s">
        <v>176</v>
      </c>
      <c r="D11317" s="6" t="s">
        <v>190</v>
      </c>
      <c r="E11317" s="6" t="s">
        <v>177</v>
      </c>
      <c r="F11317" s="34" t="n">
        <v>0.205744445323944</v>
      </c>
      <c r="G11317" s="34" t="n">
        <v>0.18734447209385</v>
      </c>
      <c r="H11317" s="34" t="n">
        <v>0.0183999732300941</v>
      </c>
      <c r="I11317" s="34" t="n">
        <v>0.0982146578676562</v>
      </c>
      <c r="J11317" s="35" t="n">
        <v>5.4</v>
      </c>
      <c r="K11317" s="6" t="n">
        <v>0</v>
      </c>
      <c r="L11317" s="35" t="n">
        <v>-1</v>
      </c>
      <c r="M11317" s="6" t="str">
        <f aca="false">IF(I11317&lt;=0,"Below 0%",IF(I11317&lt;=0.05,"0-5%",IF(I11317&lt;=0.1,"5-10%",IF(I11317&lt;=0.2,"10-20%",IF(I11317&lt;=0.4,"20-40%","Above 40%")))))</f>
        <v>5-10%</v>
      </c>
      <c r="N11317" s="6" t="str">
        <f aca="false">IF(AND(H11317&gt;=Summary!$B$25,I11317&gt;=Summary!$B$26,I11317&lt;=Summary!$B$27,J11317&gt;=Summary!$B$28,J11317&lt;=Summary!$B$29,F11317*J11317&gt;1),"Yes","No")</f>
        <v>No</v>
      </c>
    </row>
    <row r="11318" customFormat="false" ht="15" hidden="false" customHeight="false" outlineLevel="0" collapsed="false">
      <c r="A11318" s="6" t="s">
        <v>157</v>
      </c>
      <c r="B11318" s="45" t="n">
        <v>45074</v>
      </c>
      <c r="C11318" s="6" t="s">
        <v>185</v>
      </c>
      <c r="D11318" s="6" t="s">
        <v>203</v>
      </c>
      <c r="E11318" s="6" t="s">
        <v>187</v>
      </c>
      <c r="F11318" s="34" t="n">
        <v>0.797569274902344</v>
      </c>
      <c r="G11318" s="34" t="n">
        <v>0.704665774623306</v>
      </c>
      <c r="H11318" s="34" t="n">
        <v>0.0929035002790382</v>
      </c>
      <c r="I11318" s="34" t="n">
        <v>0.131840517341291</v>
      </c>
      <c r="J11318" s="35" t="n">
        <v>1.43</v>
      </c>
      <c r="K11318" s="6" t="n">
        <v>1</v>
      </c>
      <c r="L11318" s="35" t="n">
        <v>0.43</v>
      </c>
      <c r="M11318" s="6" t="str">
        <f aca="false">IF(I11318&lt;=0,"Below 0%",IF(I11318&lt;=0.05,"0-5%",IF(I11318&lt;=0.1,"5-10%",IF(I11318&lt;=0.2,"10-20%",IF(I11318&lt;=0.4,"20-40%","Above 40%")))))</f>
        <v>10-20%</v>
      </c>
      <c r="N11318" s="6" t="str">
        <f aca="false">IF(AND(H11318&gt;=Summary!$B$25,I11318&gt;=Summary!$B$26,I11318&lt;=Summary!$B$27,J11318&gt;=Summary!$B$28,J11318&lt;=Summary!$B$29,F11318*J11318&gt;1),"Yes","No")</f>
        <v>No</v>
      </c>
    </row>
    <row r="11319" customFormat="false" ht="15" hidden="false" customHeight="false" outlineLevel="0" collapsed="false">
      <c r="A11319" s="6" t="s">
        <v>157</v>
      </c>
      <c r="B11319" s="45" t="n">
        <v>45074</v>
      </c>
      <c r="C11319" s="6" t="s">
        <v>185</v>
      </c>
      <c r="D11319" s="6" t="s">
        <v>203</v>
      </c>
      <c r="E11319" s="6" t="s">
        <v>174</v>
      </c>
      <c r="F11319" s="34" t="n">
        <v>0.144705921411514</v>
      </c>
      <c r="G11319" s="34" t="n">
        <v>0.176784571528303</v>
      </c>
      <c r="H11319" s="34" t="n">
        <v>-0.0320786501167887</v>
      </c>
      <c r="I11319" s="34" t="n">
        <v>-0.181456163507192</v>
      </c>
      <c r="J11319" s="35" t="n">
        <v>5.7</v>
      </c>
      <c r="K11319" s="6" t="n">
        <v>0</v>
      </c>
      <c r="L11319" s="35" t="n">
        <v>-1</v>
      </c>
      <c r="M11319" s="6" t="str">
        <f aca="false">IF(I11319&lt;=0,"Below 0%",IF(I11319&lt;=0.05,"0-5%",IF(I11319&lt;=0.1,"5-10%",IF(I11319&lt;=0.2,"10-20%",IF(I11319&lt;=0.4,"20-40%","Above 40%")))))</f>
        <v>Below 0%</v>
      </c>
      <c r="N11319" s="6" t="str">
        <f aca="false">IF(AND(H11319&gt;=Summary!$B$25,I11319&gt;=Summary!$B$26,I11319&lt;=Summary!$B$27,J11319&gt;=Summary!$B$28,J11319&lt;=Summary!$B$29,F11319*J11319&gt;1),"Yes","No")</f>
        <v>No</v>
      </c>
    </row>
    <row r="11320" customFormat="false" ht="15" hidden="false" customHeight="false" outlineLevel="0" collapsed="false">
      <c r="A11320" s="6" t="s">
        <v>157</v>
      </c>
      <c r="B11320" s="45" t="n">
        <v>45074</v>
      </c>
      <c r="C11320" s="6" t="s">
        <v>185</v>
      </c>
      <c r="D11320" s="6" t="s">
        <v>203</v>
      </c>
      <c r="E11320" s="6" t="s">
        <v>177</v>
      </c>
      <c r="F11320" s="34" t="n">
        <v>0.057724766433239</v>
      </c>
      <c r="G11320" s="34" t="n">
        <v>0.118549653848391</v>
      </c>
      <c r="H11320" s="34" t="n">
        <v>-0.0608248874151524</v>
      </c>
      <c r="I11320" s="34" t="n">
        <v>-0.513075200480459</v>
      </c>
      <c r="J11320" s="35" t="n">
        <v>8.5</v>
      </c>
      <c r="K11320" s="6" t="n">
        <v>0</v>
      </c>
      <c r="L11320" s="35" t="n">
        <v>-1</v>
      </c>
      <c r="M11320" s="6" t="str">
        <f aca="false">IF(I11320&lt;=0,"Below 0%",IF(I11320&lt;=0.05,"0-5%",IF(I11320&lt;=0.1,"5-10%",IF(I11320&lt;=0.2,"10-20%",IF(I11320&lt;=0.4,"20-40%","Above 40%")))))</f>
        <v>Below 0%</v>
      </c>
      <c r="N11320" s="6" t="str">
        <f aca="false">IF(AND(H11320&gt;=Summary!$B$25,I11320&gt;=Summary!$B$26,I11320&lt;=Summary!$B$27,J11320&gt;=Summary!$B$28,J11320&lt;=Summary!$B$29,F11320*J11320&gt;1),"Yes","No")</f>
        <v>No</v>
      </c>
    </row>
    <row r="11321" customFormat="false" ht="15" hidden="false" customHeight="false" outlineLevel="0" collapsed="false">
      <c r="A11321" s="6" t="s">
        <v>157</v>
      </c>
      <c r="B11321" s="45" t="n">
        <v>45074</v>
      </c>
      <c r="C11321" s="6" t="s">
        <v>182</v>
      </c>
      <c r="D11321" s="6" t="s">
        <v>201</v>
      </c>
      <c r="E11321" s="6" t="s">
        <v>187</v>
      </c>
      <c r="F11321" s="34" t="n">
        <v>0.436860889196396</v>
      </c>
      <c r="G11321" s="34" t="n">
        <v>0.474776280853575</v>
      </c>
      <c r="H11321" s="34" t="n">
        <v>-0.0379153916571787</v>
      </c>
      <c r="I11321" s="34" t="n">
        <v>-0.0798594900086683</v>
      </c>
      <c r="J11321" s="35" t="n">
        <v>2.1</v>
      </c>
      <c r="K11321" s="6" t="n">
        <v>1</v>
      </c>
      <c r="L11321" s="35" t="n">
        <v>1.1</v>
      </c>
      <c r="M11321" s="6" t="str">
        <f aca="false">IF(I11321&lt;=0,"Below 0%",IF(I11321&lt;=0.05,"0-5%",IF(I11321&lt;=0.1,"5-10%",IF(I11321&lt;=0.2,"10-20%",IF(I11321&lt;=0.4,"20-40%","Above 40%")))))</f>
        <v>Below 0%</v>
      </c>
      <c r="N11321" s="6" t="str">
        <f aca="false">IF(AND(H11321&gt;=Summary!$B$25,I11321&gt;=Summary!$B$26,I11321&lt;=Summary!$B$27,J11321&gt;=Summary!$B$28,J11321&lt;=Summary!$B$29,F11321*J11321&gt;1),"Yes","No")</f>
        <v>No</v>
      </c>
    </row>
    <row r="11322" customFormat="false" ht="15" hidden="false" customHeight="false" outlineLevel="0" collapsed="false">
      <c r="A11322" s="6" t="s">
        <v>157</v>
      </c>
      <c r="B11322" s="45" t="n">
        <v>45074</v>
      </c>
      <c r="C11322" s="6" t="s">
        <v>182</v>
      </c>
      <c r="D11322" s="6" t="s">
        <v>201</v>
      </c>
      <c r="E11322" s="6" t="s">
        <v>174</v>
      </c>
      <c r="F11322" s="34" t="n">
        <v>0.257863759994507</v>
      </c>
      <c r="G11322" s="34" t="n">
        <v>0.244370144556987</v>
      </c>
      <c r="H11322" s="34" t="n">
        <v>0.0134936154375199</v>
      </c>
      <c r="I11322" s="34" t="n">
        <v>0.0552179377803381</v>
      </c>
      <c r="J11322" s="35" t="n">
        <v>4.08</v>
      </c>
      <c r="K11322" s="6" t="n">
        <v>0</v>
      </c>
      <c r="L11322" s="35" t="n">
        <v>-1</v>
      </c>
      <c r="M11322" s="6" t="str">
        <f aca="false">IF(I11322&lt;=0,"Below 0%",IF(I11322&lt;=0.05,"0-5%",IF(I11322&lt;=0.1,"5-10%",IF(I11322&lt;=0.2,"10-20%",IF(I11322&lt;=0.4,"20-40%","Above 40%")))))</f>
        <v>5-10%</v>
      </c>
      <c r="N11322" s="6" t="str">
        <f aca="false">IF(AND(H11322&gt;=Summary!$B$25,I11322&gt;=Summary!$B$26,I11322&lt;=Summary!$B$27,J11322&gt;=Summary!$B$28,J11322&lt;=Summary!$B$29,F11322*J11322&gt;1),"Yes","No")</f>
        <v>No</v>
      </c>
    </row>
    <row r="11323" customFormat="false" ht="15" hidden="false" customHeight="false" outlineLevel="0" collapsed="false">
      <c r="A11323" s="6" t="s">
        <v>157</v>
      </c>
      <c r="B11323" s="45" t="n">
        <v>45074</v>
      </c>
      <c r="C11323" s="6" t="s">
        <v>182</v>
      </c>
      <c r="D11323" s="6" t="s">
        <v>201</v>
      </c>
      <c r="E11323" s="6" t="s">
        <v>177</v>
      </c>
      <c r="F11323" s="34" t="n">
        <v>0.305275350809097</v>
      </c>
      <c r="G11323" s="34" t="n">
        <v>0.280853574589439</v>
      </c>
      <c r="H11323" s="34" t="n">
        <v>0.0244217762196588</v>
      </c>
      <c r="I11323" s="34" t="n">
        <v>0.086955547051019</v>
      </c>
      <c r="J11323" s="35" t="n">
        <v>3.55</v>
      </c>
      <c r="K11323" s="6" t="n">
        <v>0</v>
      </c>
      <c r="L11323" s="35" t="n">
        <v>-1</v>
      </c>
      <c r="M11323" s="6" t="str">
        <f aca="false">IF(I11323&lt;=0,"Below 0%",IF(I11323&lt;=0.05,"0-5%",IF(I11323&lt;=0.1,"5-10%",IF(I11323&lt;=0.2,"10-20%",IF(I11323&lt;=0.4,"20-40%","Above 40%")))))</f>
        <v>5-10%</v>
      </c>
      <c r="N11323" s="6" t="str">
        <f aca="false">IF(AND(H11323&gt;=Summary!$B$25,I11323&gt;=Summary!$B$26,I11323&lt;=Summary!$B$27,J11323&gt;=Summary!$B$28,J11323&lt;=Summary!$B$29,F11323*J11323&gt;1),"Yes","No")</f>
        <v>No</v>
      </c>
    </row>
    <row r="11324" customFormat="false" ht="15" hidden="false" customHeight="false" outlineLevel="0" collapsed="false">
      <c r="A11324" s="6" t="s">
        <v>157</v>
      </c>
      <c r="B11324" s="45" t="n">
        <v>45074</v>
      </c>
      <c r="C11324" s="6" t="s">
        <v>206</v>
      </c>
      <c r="D11324" s="6" t="s">
        <v>194</v>
      </c>
      <c r="E11324" s="6" t="s">
        <v>187</v>
      </c>
      <c r="F11324" s="34" t="n">
        <v>0.352579265832901</v>
      </c>
      <c r="G11324" s="34" t="n">
        <v>0.246838281460221</v>
      </c>
      <c r="H11324" s="34" t="n">
        <v>0.10574098437268</v>
      </c>
      <c r="I11324" s="34" t="n">
        <v>0.428381626006909</v>
      </c>
      <c r="J11324" s="35" t="n">
        <v>4.05</v>
      </c>
      <c r="K11324" s="6" t="n">
        <v>1</v>
      </c>
      <c r="L11324" s="35" t="n">
        <v>3.05</v>
      </c>
      <c r="M11324" s="6" t="str">
        <f aca="false">IF(I11324&lt;=0,"Below 0%",IF(I11324&lt;=0.05,"0-5%",IF(I11324&lt;=0.1,"5-10%",IF(I11324&lt;=0.2,"10-20%",IF(I11324&lt;=0.4,"20-40%","Above 40%")))))</f>
        <v>Above 40%</v>
      </c>
      <c r="N11324" s="6" t="str">
        <f aca="false">IF(AND(H11324&gt;=Summary!$B$25,I11324&gt;=Summary!$B$26,I11324&lt;=Summary!$B$27,J11324&gt;=Summary!$B$28,J11324&lt;=Summary!$B$29,F11324*J11324&gt;1),"Yes","No")</f>
        <v>No</v>
      </c>
    </row>
    <row r="11325" customFormat="false" ht="15" hidden="false" customHeight="false" outlineLevel="0" collapsed="false">
      <c r="A11325" s="6" t="s">
        <v>157</v>
      </c>
      <c r="B11325" s="45" t="n">
        <v>45074</v>
      </c>
      <c r="C11325" s="6" t="s">
        <v>206</v>
      </c>
      <c r="D11325" s="6" t="s">
        <v>194</v>
      </c>
      <c r="E11325" s="6" t="s">
        <v>174</v>
      </c>
      <c r="F11325" s="34" t="n">
        <v>0.306247502565384</v>
      </c>
      <c r="G11325" s="34" t="n">
        <v>0.232487218584626</v>
      </c>
      <c r="H11325" s="34" t="n">
        <v>0.0737602839807575</v>
      </c>
      <c r="I11325" s="34" t="n">
        <v>0.317265974576183</v>
      </c>
      <c r="J11325" s="35" t="n">
        <v>4.3</v>
      </c>
      <c r="K11325" s="6" t="n">
        <v>0</v>
      </c>
      <c r="L11325" s="35" t="n">
        <v>-1</v>
      </c>
      <c r="M11325" s="6" t="str">
        <f aca="false">IF(I11325&lt;=0,"Below 0%",IF(I11325&lt;=0.05,"0-5%",IF(I11325&lt;=0.1,"5-10%",IF(I11325&lt;=0.2,"10-20%",IF(I11325&lt;=0.4,"20-40%","Above 40%")))))</f>
        <v>20-40%</v>
      </c>
      <c r="N11325" s="6" t="str">
        <f aca="false">IF(AND(H11325&gt;=Summary!$B$25,I11325&gt;=Summary!$B$26,I11325&lt;=Summary!$B$27,J11325&gt;=Summary!$B$28,J11325&lt;=Summary!$B$29,F11325*J11325&gt;1),"Yes","No")</f>
        <v>Yes</v>
      </c>
    </row>
    <row r="11326" customFormat="false" ht="15" hidden="false" customHeight="false" outlineLevel="0" collapsed="false">
      <c r="A11326" s="6" t="s">
        <v>157</v>
      </c>
      <c r="B11326" s="45" t="n">
        <v>45074</v>
      </c>
      <c r="C11326" s="6" t="s">
        <v>206</v>
      </c>
      <c r="D11326" s="6" t="s">
        <v>194</v>
      </c>
      <c r="E11326" s="6" t="s">
        <v>177</v>
      </c>
      <c r="F11326" s="34" t="n">
        <v>0.341173201799393</v>
      </c>
      <c r="G11326" s="34" t="n">
        <v>0.520674499955153</v>
      </c>
      <c r="H11326" s="34" t="n">
        <v>-0.17950129815576</v>
      </c>
      <c r="I11326" s="34" t="n">
        <v>-0.344747626724991</v>
      </c>
      <c r="J11326" s="35" t="n">
        <v>1.92</v>
      </c>
      <c r="K11326" s="6" t="n">
        <v>0</v>
      </c>
      <c r="L11326" s="35" t="n">
        <v>-1</v>
      </c>
      <c r="M11326" s="6" t="str">
        <f aca="false">IF(I11326&lt;=0,"Below 0%",IF(I11326&lt;=0.05,"0-5%",IF(I11326&lt;=0.1,"5-10%",IF(I11326&lt;=0.2,"10-20%",IF(I11326&lt;=0.4,"20-40%","Above 40%")))))</f>
        <v>Below 0%</v>
      </c>
      <c r="N11326" s="6" t="str">
        <f aca="false">IF(AND(H11326&gt;=Summary!$B$25,I11326&gt;=Summary!$B$26,I11326&lt;=Summary!$B$27,J11326&gt;=Summary!$B$28,J11326&lt;=Summary!$B$29,F11326*J11326&gt;1),"Yes","No")</f>
        <v>No</v>
      </c>
    </row>
    <row r="11327" customFormat="false" ht="15" hidden="false" customHeight="false" outlineLevel="0" collapsed="false">
      <c r="A11327" s="6" t="s">
        <v>157</v>
      </c>
      <c r="B11327" s="45" t="n">
        <v>45074</v>
      </c>
      <c r="C11327" s="6" t="s">
        <v>190</v>
      </c>
      <c r="D11327" s="6" t="s">
        <v>188</v>
      </c>
      <c r="E11327" s="6" t="s">
        <v>187</v>
      </c>
      <c r="F11327" s="34" t="n">
        <v>0.289085924625397</v>
      </c>
      <c r="G11327" s="34" t="n">
        <v>0.33479757141658</v>
      </c>
      <c r="H11327" s="34" t="n">
        <v>-0.0457116467911836</v>
      </c>
      <c r="I11327" s="34" t="n">
        <v>-0.136535180341275</v>
      </c>
      <c r="J11327" s="35" t="n">
        <v>3</v>
      </c>
      <c r="K11327" s="6" t="n">
        <v>0</v>
      </c>
      <c r="L11327" s="35" t="n">
        <v>-1</v>
      </c>
      <c r="M11327" s="6" t="str">
        <f aca="false">IF(I11327&lt;=0,"Below 0%",IF(I11327&lt;=0.05,"0-5%",IF(I11327&lt;=0.1,"5-10%",IF(I11327&lt;=0.2,"10-20%",IF(I11327&lt;=0.4,"20-40%","Above 40%")))))</f>
        <v>Below 0%</v>
      </c>
      <c r="N11327" s="6" t="str">
        <f aca="false">IF(AND(H11327&gt;=Summary!$B$25,I11327&gt;=Summary!$B$26,I11327&lt;=Summary!$B$27,J11327&gt;=Summary!$B$28,J11327&lt;=Summary!$B$29,F11327*J11327&gt;1),"Yes","No")</f>
        <v>No</v>
      </c>
    </row>
    <row r="11328" customFormat="false" ht="15" hidden="false" customHeight="false" outlineLevel="0" collapsed="false">
      <c r="A11328" s="6" t="s">
        <v>157</v>
      </c>
      <c r="B11328" s="45" t="n">
        <v>45074</v>
      </c>
      <c r="C11328" s="6" t="s">
        <v>190</v>
      </c>
      <c r="D11328" s="6" t="s">
        <v>188</v>
      </c>
      <c r="E11328" s="6" t="s">
        <v>174</v>
      </c>
      <c r="F11328" s="34" t="n">
        <v>0.226694241166115</v>
      </c>
      <c r="G11328" s="34" t="n">
        <v>0.260205366385943</v>
      </c>
      <c r="H11328" s="34" t="n">
        <v>-0.0335111252198285</v>
      </c>
      <c r="I11328" s="34" t="n">
        <v>-0.128787217901279</v>
      </c>
      <c r="J11328" s="35" t="n">
        <v>3.86</v>
      </c>
      <c r="K11328" s="6" t="n">
        <v>1</v>
      </c>
      <c r="L11328" s="35" t="n">
        <v>2.86</v>
      </c>
      <c r="M11328" s="6" t="str">
        <f aca="false">IF(I11328&lt;=0,"Below 0%",IF(I11328&lt;=0.05,"0-5%",IF(I11328&lt;=0.1,"5-10%",IF(I11328&lt;=0.2,"10-20%",IF(I11328&lt;=0.4,"20-40%","Above 40%")))))</f>
        <v>Below 0%</v>
      </c>
      <c r="N11328" s="6" t="str">
        <f aca="false">IF(AND(H11328&gt;=Summary!$B$25,I11328&gt;=Summary!$B$26,I11328&lt;=Summary!$B$27,J11328&gt;=Summary!$B$28,J11328&lt;=Summary!$B$29,F11328*J11328&gt;1),"Yes","No")</f>
        <v>No</v>
      </c>
    </row>
    <row r="11329" customFormat="false" ht="15" hidden="false" customHeight="false" outlineLevel="0" collapsed="false">
      <c r="A11329" s="6" t="s">
        <v>157</v>
      </c>
      <c r="B11329" s="45" t="n">
        <v>45074</v>
      </c>
      <c r="C11329" s="6" t="s">
        <v>190</v>
      </c>
      <c r="D11329" s="6" t="s">
        <v>188</v>
      </c>
      <c r="E11329" s="6" t="s">
        <v>177</v>
      </c>
      <c r="F11329" s="34" t="n">
        <v>0.484219789505005</v>
      </c>
      <c r="G11329" s="34" t="n">
        <v>0.404997062197476</v>
      </c>
      <c r="H11329" s="34" t="n">
        <v>0.0792227273075286</v>
      </c>
      <c r="I11329" s="34" t="n">
        <v>0.195613091309042</v>
      </c>
      <c r="J11329" s="35" t="n">
        <v>2.48</v>
      </c>
      <c r="K11329" s="6" t="n">
        <v>0</v>
      </c>
      <c r="L11329" s="35" t="n">
        <v>-1</v>
      </c>
      <c r="M11329" s="6" t="str">
        <f aca="false">IF(I11329&lt;=0,"Below 0%",IF(I11329&lt;=0.05,"0-5%",IF(I11329&lt;=0.1,"5-10%",IF(I11329&lt;=0.2,"10-20%",IF(I11329&lt;=0.4,"20-40%","Above 40%")))))</f>
        <v>10-20%</v>
      </c>
      <c r="N11329" s="6" t="str">
        <f aca="false">IF(AND(H11329&gt;=Summary!$B$25,I11329&gt;=Summary!$B$26,I11329&lt;=Summary!$B$27,J11329&gt;=Summary!$B$28,J11329&lt;=Summary!$B$29,F11329*J11329&gt;1),"Yes","No")</f>
        <v>Yes</v>
      </c>
    </row>
    <row r="11330" customFormat="false" ht="15" hidden="false" customHeight="false" outlineLevel="0" collapsed="false">
      <c r="A11330" s="6" t="s">
        <v>157</v>
      </c>
      <c r="B11330" s="45" t="n">
        <v>45074</v>
      </c>
      <c r="C11330" s="6" t="s">
        <v>180</v>
      </c>
      <c r="D11330" s="6" t="s">
        <v>207</v>
      </c>
      <c r="E11330" s="6" t="s">
        <v>187</v>
      </c>
      <c r="F11330" s="34" t="n">
        <v>0.548642933368683</v>
      </c>
      <c r="G11330" s="34" t="n">
        <v>0.573573886745229</v>
      </c>
      <c r="H11330" s="34" t="n">
        <v>-0.0249309533765461</v>
      </c>
      <c r="I11330" s="34" t="n">
        <v>-0.0434659839868545</v>
      </c>
      <c r="J11330" s="35" t="n">
        <v>1.74</v>
      </c>
      <c r="K11330" s="6" t="n">
        <v>0</v>
      </c>
      <c r="L11330" s="35" t="n">
        <v>-1</v>
      </c>
      <c r="M11330" s="6" t="str">
        <f aca="false">IF(I11330&lt;=0,"Below 0%",IF(I11330&lt;=0.05,"0-5%",IF(I11330&lt;=0.1,"5-10%",IF(I11330&lt;=0.2,"10-20%",IF(I11330&lt;=0.4,"20-40%","Above 40%")))))</f>
        <v>Below 0%</v>
      </c>
      <c r="N11330" s="6" t="str">
        <f aca="false">IF(AND(H11330&gt;=Summary!$B$25,I11330&gt;=Summary!$B$26,I11330&lt;=Summary!$B$27,J11330&gt;=Summary!$B$28,J11330&lt;=Summary!$B$29,F11330*J11330&gt;1),"Yes","No")</f>
        <v>No</v>
      </c>
    </row>
    <row r="11331" customFormat="false" ht="15" hidden="false" customHeight="false" outlineLevel="0" collapsed="false">
      <c r="A11331" s="6" t="s">
        <v>157</v>
      </c>
      <c r="B11331" s="45" t="n">
        <v>45074</v>
      </c>
      <c r="C11331" s="6" t="s">
        <v>180</v>
      </c>
      <c r="D11331" s="6" t="s">
        <v>207</v>
      </c>
      <c r="E11331" s="6" t="s">
        <v>174</v>
      </c>
      <c r="F11331" s="34" t="n">
        <v>0.259408056735992</v>
      </c>
      <c r="G11331" s="34" t="n">
        <v>0.226822400667432</v>
      </c>
      <c r="H11331" s="34" t="n">
        <v>0.032585656068561</v>
      </c>
      <c r="I11331" s="34" t="n">
        <v>0.143661543007555</v>
      </c>
      <c r="J11331" s="35" t="n">
        <v>4.4</v>
      </c>
      <c r="K11331" s="6" t="n">
        <v>1</v>
      </c>
      <c r="L11331" s="35" t="n">
        <v>3.4</v>
      </c>
      <c r="M11331" s="6" t="str">
        <f aca="false">IF(I11331&lt;=0,"Below 0%",IF(I11331&lt;=0.05,"0-5%",IF(I11331&lt;=0.1,"5-10%",IF(I11331&lt;=0.2,"10-20%",IF(I11331&lt;=0.4,"20-40%","Above 40%")))))</f>
        <v>10-20%</v>
      </c>
      <c r="N11331" s="6" t="str">
        <f aca="false">IF(AND(H11331&gt;=Summary!$B$25,I11331&gt;=Summary!$B$26,I11331&lt;=Summary!$B$27,J11331&gt;=Summary!$B$28,J11331&lt;=Summary!$B$29,F11331*J11331&gt;1),"Yes","No")</f>
        <v>Yes</v>
      </c>
    </row>
    <row r="11332" customFormat="false" ht="15" hidden="false" customHeight="false" outlineLevel="0" collapsed="false">
      <c r="A11332" s="6" t="s">
        <v>157</v>
      </c>
      <c r="B11332" s="45" t="n">
        <v>45074</v>
      </c>
      <c r="C11332" s="6" t="s">
        <v>180</v>
      </c>
      <c r="D11332" s="6" t="s">
        <v>207</v>
      </c>
      <c r="E11332" s="6" t="s">
        <v>177</v>
      </c>
      <c r="F11332" s="34" t="n">
        <v>0.191949009895325</v>
      </c>
      <c r="G11332" s="34" t="n">
        <v>0.19960371258734</v>
      </c>
      <c r="H11332" s="34" t="n">
        <v>-0.00765470269201499</v>
      </c>
      <c r="I11332" s="34" t="n">
        <v>-0.038349500581887</v>
      </c>
      <c r="J11332" s="35" t="n">
        <v>5</v>
      </c>
      <c r="K11332" s="6" t="n">
        <v>0</v>
      </c>
      <c r="L11332" s="35" t="n">
        <v>-1</v>
      </c>
      <c r="M11332" s="6" t="str">
        <f aca="false">IF(I11332&lt;=0,"Below 0%",IF(I11332&lt;=0.05,"0-5%",IF(I11332&lt;=0.1,"5-10%",IF(I11332&lt;=0.2,"10-20%",IF(I11332&lt;=0.4,"20-40%","Above 40%")))))</f>
        <v>Below 0%</v>
      </c>
      <c r="N11332" s="6" t="str">
        <f aca="false">IF(AND(H11332&gt;=Summary!$B$25,I11332&gt;=Summary!$B$26,I11332&lt;=Summary!$B$27,J11332&gt;=Summary!$B$28,J11332&lt;=Summary!$B$29,F11332*J11332&gt;1),"Yes","No")</f>
        <v>No</v>
      </c>
    </row>
    <row r="11333" customFormat="false" ht="15" hidden="false" customHeight="false" outlineLevel="0" collapsed="false">
      <c r="A11333" s="6" t="s">
        <v>157</v>
      </c>
      <c r="B11333" s="45" t="n">
        <v>45074</v>
      </c>
      <c r="C11333" s="6" t="s">
        <v>173</v>
      </c>
      <c r="D11333" s="6" t="s">
        <v>199</v>
      </c>
      <c r="E11333" s="6" t="s">
        <v>187</v>
      </c>
      <c r="F11333" s="34" t="n">
        <v>0.410348981618881</v>
      </c>
      <c r="G11333" s="34" t="n">
        <v>0.659180797381461</v>
      </c>
      <c r="H11333" s="34" t="n">
        <v>-0.24883181576258</v>
      </c>
      <c r="I11333" s="34" t="n">
        <v>-0.377486444919274</v>
      </c>
      <c r="J11333" s="35" t="n">
        <v>1.53</v>
      </c>
      <c r="K11333" s="6" t="n">
        <v>1</v>
      </c>
      <c r="L11333" s="35" t="n">
        <v>0.53</v>
      </c>
      <c r="M11333" s="6" t="str">
        <f aca="false">IF(I11333&lt;=0,"Below 0%",IF(I11333&lt;=0.05,"0-5%",IF(I11333&lt;=0.1,"5-10%",IF(I11333&lt;=0.2,"10-20%",IF(I11333&lt;=0.4,"20-40%","Above 40%")))))</f>
        <v>Below 0%</v>
      </c>
      <c r="N11333" s="6" t="str">
        <f aca="false">IF(AND(H11333&gt;=Summary!$B$25,I11333&gt;=Summary!$B$26,I11333&lt;=Summary!$B$27,J11333&gt;=Summary!$B$28,J11333&lt;=Summary!$B$29,F11333*J11333&gt;1),"Yes","No")</f>
        <v>No</v>
      </c>
    </row>
    <row r="11334" customFormat="false" ht="15" hidden="false" customHeight="false" outlineLevel="0" collapsed="false">
      <c r="A11334" s="6" t="s">
        <v>157</v>
      </c>
      <c r="B11334" s="45" t="n">
        <v>45074</v>
      </c>
      <c r="C11334" s="6" t="s">
        <v>173</v>
      </c>
      <c r="D11334" s="6" t="s">
        <v>199</v>
      </c>
      <c r="E11334" s="6" t="s">
        <v>174</v>
      </c>
      <c r="F11334" s="34" t="n">
        <v>0.325295805931091</v>
      </c>
      <c r="G11334" s="34" t="n">
        <v>0.201709323998727</v>
      </c>
      <c r="H11334" s="34" t="n">
        <v>0.123586481932364</v>
      </c>
      <c r="I11334" s="34" t="n">
        <v>0.612695930373274</v>
      </c>
      <c r="J11334" s="35" t="n">
        <v>5</v>
      </c>
      <c r="K11334" s="6" t="n">
        <v>0</v>
      </c>
      <c r="L11334" s="35" t="n">
        <v>-1</v>
      </c>
      <c r="M11334" s="6" t="str">
        <f aca="false">IF(I11334&lt;=0,"Below 0%",IF(I11334&lt;=0.05,"0-5%",IF(I11334&lt;=0.1,"5-10%",IF(I11334&lt;=0.2,"10-20%",IF(I11334&lt;=0.4,"20-40%","Above 40%")))))</f>
        <v>Above 40%</v>
      </c>
      <c r="N11334" s="6" t="str">
        <f aca="false">IF(AND(H11334&gt;=Summary!$B$25,I11334&gt;=Summary!$B$26,I11334&lt;=Summary!$B$27,J11334&gt;=Summary!$B$28,J11334&lt;=Summary!$B$29,F11334*J11334&gt;1),"Yes","No")</f>
        <v>No</v>
      </c>
    </row>
    <row r="11335" customFormat="false" ht="15" hidden="false" customHeight="false" outlineLevel="0" collapsed="false">
      <c r="A11335" s="6" t="s">
        <v>157</v>
      </c>
      <c r="B11335" s="45" t="n">
        <v>45074</v>
      </c>
      <c r="C11335" s="6" t="s">
        <v>173</v>
      </c>
      <c r="D11335" s="6" t="s">
        <v>199</v>
      </c>
      <c r="E11335" s="6" t="s">
        <v>177</v>
      </c>
      <c r="F11335" s="34" t="n">
        <v>0.264355212450028</v>
      </c>
      <c r="G11335" s="34" t="n">
        <v>0.139109878619812</v>
      </c>
      <c r="H11335" s="34" t="n">
        <v>0.125245333830216</v>
      </c>
      <c r="I11335" s="34" t="n">
        <v>0.90033385890956</v>
      </c>
      <c r="J11335" s="35" t="n">
        <v>7.25</v>
      </c>
      <c r="K11335" s="6" t="n">
        <v>0</v>
      </c>
      <c r="L11335" s="35" t="n">
        <v>-1</v>
      </c>
      <c r="M11335" s="6" t="str">
        <f aca="false">IF(I11335&lt;=0,"Below 0%",IF(I11335&lt;=0.05,"0-5%",IF(I11335&lt;=0.1,"5-10%",IF(I11335&lt;=0.2,"10-20%",IF(I11335&lt;=0.4,"20-40%","Above 40%")))))</f>
        <v>Above 40%</v>
      </c>
      <c r="N11335" s="6" t="str">
        <f aca="false">IF(AND(H11335&gt;=Summary!$B$25,I11335&gt;=Summary!$B$26,I11335&lt;=Summary!$B$27,J11335&gt;=Summary!$B$28,J11335&lt;=Summary!$B$29,F11335*J11335&gt;1),"Yes","No")</f>
        <v>No</v>
      </c>
    </row>
    <row r="11336" customFormat="false" ht="15" hidden="false" customHeight="false" outlineLevel="0" collapsed="false">
      <c r="A11336" s="6" t="s">
        <v>157</v>
      </c>
      <c r="B11336" s="45" t="n">
        <v>45074</v>
      </c>
      <c r="C11336" s="6" t="s">
        <v>205</v>
      </c>
      <c r="D11336" s="6" t="s">
        <v>181</v>
      </c>
      <c r="E11336" s="6" t="s">
        <v>187</v>
      </c>
      <c r="F11336" s="34" t="n">
        <v>0.223726123571396</v>
      </c>
      <c r="G11336" s="34" t="n">
        <v>0.347469646130963</v>
      </c>
      <c r="H11336" s="34" t="n">
        <v>-0.123743522559567</v>
      </c>
      <c r="I11336" s="34" t="n">
        <v>-0.356127575278697</v>
      </c>
      <c r="J11336" s="35" t="n">
        <v>2.88</v>
      </c>
      <c r="K11336" s="6" t="n">
        <v>0</v>
      </c>
      <c r="L11336" s="35" t="n">
        <v>-1</v>
      </c>
      <c r="M11336" s="6" t="str">
        <f aca="false">IF(I11336&lt;=0,"Below 0%",IF(I11336&lt;=0.05,"0-5%",IF(I11336&lt;=0.1,"5-10%",IF(I11336&lt;=0.2,"10-20%",IF(I11336&lt;=0.4,"20-40%","Above 40%")))))</f>
        <v>Below 0%</v>
      </c>
      <c r="N11336" s="6" t="str">
        <f aca="false">IF(AND(H11336&gt;=Summary!$B$25,I11336&gt;=Summary!$B$26,I11336&lt;=Summary!$B$27,J11336&gt;=Summary!$B$28,J11336&lt;=Summary!$B$29,F11336*J11336&gt;1),"Yes","No")</f>
        <v>No</v>
      </c>
    </row>
    <row r="11337" customFormat="false" ht="15" hidden="false" customHeight="false" outlineLevel="0" collapsed="false">
      <c r="A11337" s="6" t="s">
        <v>157</v>
      </c>
      <c r="B11337" s="45" t="n">
        <v>45074</v>
      </c>
      <c r="C11337" s="6" t="s">
        <v>205</v>
      </c>
      <c r="D11337" s="6" t="s">
        <v>181</v>
      </c>
      <c r="E11337" s="6" t="s">
        <v>174</v>
      </c>
      <c r="F11337" s="34" t="n">
        <v>0.16381898522377</v>
      </c>
      <c r="G11337" s="34" t="n">
        <v>0.244076239233457</v>
      </c>
      <c r="H11337" s="34" t="n">
        <v>-0.0802572540096866</v>
      </c>
      <c r="I11337" s="34" t="n">
        <v>-0.328820430295639</v>
      </c>
      <c r="J11337" s="35" t="n">
        <v>4.1</v>
      </c>
      <c r="K11337" s="6" t="n">
        <v>0</v>
      </c>
      <c r="L11337" s="35" t="n">
        <v>-1</v>
      </c>
      <c r="M11337" s="6" t="str">
        <f aca="false">IF(I11337&lt;=0,"Below 0%",IF(I11337&lt;=0.05,"0-5%",IF(I11337&lt;=0.1,"5-10%",IF(I11337&lt;=0.2,"10-20%",IF(I11337&lt;=0.4,"20-40%","Above 40%")))))</f>
        <v>Below 0%</v>
      </c>
      <c r="N11337" s="6" t="str">
        <f aca="false">IF(AND(H11337&gt;=Summary!$B$25,I11337&gt;=Summary!$B$26,I11337&lt;=Summary!$B$27,J11337&gt;=Summary!$B$28,J11337&lt;=Summary!$B$29,F11337*J11337&gt;1),"Yes","No")</f>
        <v>No</v>
      </c>
    </row>
    <row r="11338" customFormat="false" ht="15" hidden="false" customHeight="false" outlineLevel="0" collapsed="false">
      <c r="A11338" s="6" t="s">
        <v>157</v>
      </c>
      <c r="B11338" s="45" t="n">
        <v>45074</v>
      </c>
      <c r="C11338" s="6" t="s">
        <v>205</v>
      </c>
      <c r="D11338" s="6" t="s">
        <v>181</v>
      </c>
      <c r="E11338" s="6" t="s">
        <v>177</v>
      </c>
      <c r="F11338" s="34" t="n">
        <v>0.612454891204834</v>
      </c>
      <c r="G11338" s="34" t="n">
        <v>0.408454114635581</v>
      </c>
      <c r="H11338" s="34" t="n">
        <v>0.204000776569253</v>
      </c>
      <c r="I11338" s="34" t="n">
        <v>0.499446006930941</v>
      </c>
      <c r="J11338" s="35" t="n">
        <v>2.45</v>
      </c>
      <c r="K11338" s="6" t="n">
        <v>1</v>
      </c>
      <c r="L11338" s="35" t="n">
        <v>1.45</v>
      </c>
      <c r="M11338" s="6" t="str">
        <f aca="false">IF(I11338&lt;=0,"Below 0%",IF(I11338&lt;=0.05,"0-5%",IF(I11338&lt;=0.1,"5-10%",IF(I11338&lt;=0.2,"10-20%",IF(I11338&lt;=0.4,"20-40%","Above 40%")))))</f>
        <v>Above 40%</v>
      </c>
      <c r="N11338" s="6" t="str">
        <f aca="false">IF(AND(H11338&gt;=Summary!$B$25,I11338&gt;=Summary!$B$26,I11338&lt;=Summary!$B$27,J11338&gt;=Summary!$B$28,J11338&lt;=Summary!$B$29,F11338*J11338&gt;1),"Yes","No")</f>
        <v>No</v>
      </c>
    </row>
    <row r="11339" customFormat="false" ht="15" hidden="false" customHeight="false" outlineLevel="0" collapsed="false">
      <c r="A11339" s="6" t="s">
        <v>157</v>
      </c>
      <c r="B11339" s="45" t="n">
        <v>45074</v>
      </c>
      <c r="C11339" s="6" t="s">
        <v>195</v>
      </c>
      <c r="D11339" s="6" t="s">
        <v>189</v>
      </c>
      <c r="E11339" s="6" t="s">
        <v>187</v>
      </c>
      <c r="F11339" s="34" t="n">
        <v>0.461996078491211</v>
      </c>
      <c r="G11339" s="34" t="n">
        <v>0.500062336367037</v>
      </c>
      <c r="H11339" s="34" t="n">
        <v>-0.0380662578758256</v>
      </c>
      <c r="I11339" s="34" t="n">
        <v>-0.0761230252859629</v>
      </c>
      <c r="J11339" s="35" t="n">
        <v>2</v>
      </c>
      <c r="K11339" s="6" t="n">
        <v>1</v>
      </c>
      <c r="L11339" s="35" t="n">
        <v>1</v>
      </c>
      <c r="M11339" s="6" t="str">
        <f aca="false">IF(I11339&lt;=0,"Below 0%",IF(I11339&lt;=0.05,"0-5%",IF(I11339&lt;=0.1,"5-10%",IF(I11339&lt;=0.2,"10-20%",IF(I11339&lt;=0.4,"20-40%","Above 40%")))))</f>
        <v>Below 0%</v>
      </c>
      <c r="N11339" s="6" t="str">
        <f aca="false">IF(AND(H11339&gt;=Summary!$B$25,I11339&gt;=Summary!$B$26,I11339&lt;=Summary!$B$27,J11339&gt;=Summary!$B$28,J11339&lt;=Summary!$B$29,F11339*J11339&gt;1),"Yes","No")</f>
        <v>No</v>
      </c>
    </row>
    <row r="11340" customFormat="false" ht="15" hidden="false" customHeight="false" outlineLevel="0" collapsed="false">
      <c r="A11340" s="6" t="s">
        <v>157</v>
      </c>
      <c r="B11340" s="45" t="n">
        <v>45074</v>
      </c>
      <c r="C11340" s="6" t="s">
        <v>195</v>
      </c>
      <c r="D11340" s="6" t="s">
        <v>189</v>
      </c>
      <c r="E11340" s="6" t="s">
        <v>174</v>
      </c>
      <c r="F11340" s="34" t="n">
        <v>0.25846940279007</v>
      </c>
      <c r="G11340" s="34" t="n">
        <v>0.238124922079541</v>
      </c>
      <c r="H11340" s="34" t="n">
        <v>0.0203444807105284</v>
      </c>
      <c r="I11340" s="34" t="n">
        <v>0.0854361674236377</v>
      </c>
      <c r="J11340" s="35" t="n">
        <v>4.2</v>
      </c>
      <c r="K11340" s="6" t="n">
        <v>0</v>
      </c>
      <c r="L11340" s="35" t="n">
        <v>-1</v>
      </c>
      <c r="M11340" s="6" t="str">
        <f aca="false">IF(I11340&lt;=0,"Below 0%",IF(I11340&lt;=0.05,"0-5%",IF(I11340&lt;=0.1,"5-10%",IF(I11340&lt;=0.2,"10-20%",IF(I11340&lt;=0.4,"20-40%","Above 40%")))))</f>
        <v>5-10%</v>
      </c>
      <c r="N11340" s="6" t="str">
        <f aca="false">IF(AND(H11340&gt;=Summary!$B$25,I11340&gt;=Summary!$B$26,I11340&lt;=Summary!$B$27,J11340&gt;=Summary!$B$28,J11340&lt;=Summary!$B$29,F11340*J11340&gt;1),"Yes","No")</f>
        <v>No</v>
      </c>
    </row>
    <row r="11341" customFormat="false" ht="15" hidden="false" customHeight="false" outlineLevel="0" collapsed="false">
      <c r="A11341" s="6" t="s">
        <v>157</v>
      </c>
      <c r="B11341" s="45" t="n">
        <v>45074</v>
      </c>
      <c r="C11341" s="6" t="s">
        <v>195</v>
      </c>
      <c r="D11341" s="6" t="s">
        <v>189</v>
      </c>
      <c r="E11341" s="6" t="s">
        <v>177</v>
      </c>
      <c r="F11341" s="34" t="n">
        <v>0.279534548521042</v>
      </c>
      <c r="G11341" s="34" t="n">
        <v>0.261812741553422</v>
      </c>
      <c r="H11341" s="34" t="n">
        <v>0.0177218069676196</v>
      </c>
      <c r="I11341" s="34" t="n">
        <v>0.0676888636606081</v>
      </c>
      <c r="J11341" s="35" t="n">
        <v>3.82</v>
      </c>
      <c r="K11341" s="6" t="n">
        <v>0</v>
      </c>
      <c r="L11341" s="35" t="n">
        <v>-1</v>
      </c>
      <c r="M11341" s="6" t="str">
        <f aca="false">IF(I11341&lt;=0,"Below 0%",IF(I11341&lt;=0.05,"0-5%",IF(I11341&lt;=0.1,"5-10%",IF(I11341&lt;=0.2,"10-20%",IF(I11341&lt;=0.4,"20-40%","Above 40%")))))</f>
        <v>5-10%</v>
      </c>
      <c r="N11341" s="6" t="str">
        <f aca="false">IF(AND(H11341&gt;=Summary!$B$25,I11341&gt;=Summary!$B$26,I11341&lt;=Summary!$B$27,J11341&gt;=Summary!$B$28,J11341&lt;=Summary!$B$29,F11341*J11341&gt;1),"Yes","No")</f>
        <v>No</v>
      </c>
    </row>
    <row r="11342" customFormat="false" ht="15" hidden="false" customHeight="false" outlineLevel="0" collapsed="false">
      <c r="A11342" s="6" t="s">
        <v>157</v>
      </c>
      <c r="B11342" s="45" t="n">
        <v>45074</v>
      </c>
      <c r="C11342" s="6" t="s">
        <v>176</v>
      </c>
      <c r="D11342" s="6" t="s">
        <v>184</v>
      </c>
      <c r="E11342" s="6" t="s">
        <v>187</v>
      </c>
      <c r="F11342" s="34" t="n">
        <v>0.724150359630585</v>
      </c>
      <c r="G11342" s="34" t="n">
        <v>0.633566071890354</v>
      </c>
      <c r="H11342" s="34" t="n">
        <v>0.0905842877402305</v>
      </c>
      <c r="I11342" s="34" t="n">
        <v>0.142975281914886</v>
      </c>
      <c r="J11342" s="35" t="n">
        <v>1.56</v>
      </c>
      <c r="K11342" s="6" t="n">
        <v>1</v>
      </c>
      <c r="L11342" s="35" t="n">
        <v>0.56</v>
      </c>
      <c r="M11342" s="6" t="str">
        <f aca="false">IF(I11342&lt;=0,"Below 0%",IF(I11342&lt;=0.05,"0-5%",IF(I11342&lt;=0.1,"5-10%",IF(I11342&lt;=0.2,"10-20%",IF(I11342&lt;=0.4,"20-40%","Above 40%")))))</f>
        <v>10-20%</v>
      </c>
      <c r="N11342" s="6" t="str">
        <f aca="false">IF(AND(H11342&gt;=Summary!$B$25,I11342&gt;=Summary!$B$26,I11342&lt;=Summary!$B$27,J11342&gt;=Summary!$B$28,J11342&lt;=Summary!$B$29,F11342*J11342&gt;1),"Yes","No")</f>
        <v>No</v>
      </c>
    </row>
    <row r="11343" customFormat="false" ht="15" hidden="false" customHeight="false" outlineLevel="0" collapsed="false">
      <c r="A11343" s="6" t="s">
        <v>157</v>
      </c>
      <c r="B11343" s="45" t="n">
        <v>45074</v>
      </c>
      <c r="C11343" s="6" t="s">
        <v>176</v>
      </c>
      <c r="D11343" s="6" t="s">
        <v>184</v>
      </c>
      <c r="E11343" s="6" t="s">
        <v>174</v>
      </c>
      <c r="F11343" s="34" t="n">
        <v>0.180119261145592</v>
      </c>
      <c r="G11343" s="34" t="n">
        <v>0.201706749418154</v>
      </c>
      <c r="H11343" s="34" t="n">
        <v>-0.0215874882725619</v>
      </c>
      <c r="I11343" s="34" t="n">
        <v>-0.107024124551278</v>
      </c>
      <c r="J11343" s="35" t="n">
        <v>4.9</v>
      </c>
      <c r="K11343" s="6" t="n">
        <v>0</v>
      </c>
      <c r="L11343" s="35" t="n">
        <v>-1</v>
      </c>
      <c r="M11343" s="6" t="str">
        <f aca="false">IF(I11343&lt;=0,"Below 0%",IF(I11343&lt;=0.05,"0-5%",IF(I11343&lt;=0.1,"5-10%",IF(I11343&lt;=0.2,"10-20%",IF(I11343&lt;=0.4,"20-40%","Above 40%")))))</f>
        <v>Below 0%</v>
      </c>
      <c r="N11343" s="6" t="str">
        <f aca="false">IF(AND(H11343&gt;=Summary!$B$25,I11343&gt;=Summary!$B$26,I11343&lt;=Summary!$B$27,J11343&gt;=Summary!$B$28,J11343&lt;=Summary!$B$29,F11343*J11343&gt;1),"Yes","No")</f>
        <v>No</v>
      </c>
    </row>
    <row r="11344" customFormat="false" ht="15" hidden="false" customHeight="false" outlineLevel="0" collapsed="false">
      <c r="A11344" s="6" t="s">
        <v>157</v>
      </c>
      <c r="B11344" s="45" t="n">
        <v>45074</v>
      </c>
      <c r="C11344" s="6" t="s">
        <v>176</v>
      </c>
      <c r="D11344" s="6" t="s">
        <v>184</v>
      </c>
      <c r="E11344" s="6" t="s">
        <v>177</v>
      </c>
      <c r="F11344" s="34" t="n">
        <v>0.0957303494215012</v>
      </c>
      <c r="G11344" s="34" t="n">
        <v>0.164727178691492</v>
      </c>
      <c r="H11344" s="34" t="n">
        <v>-0.0689968292699909</v>
      </c>
      <c r="I11344" s="34" t="n">
        <v>-0.418855162931013</v>
      </c>
      <c r="J11344" s="35" t="n">
        <v>6</v>
      </c>
      <c r="K11344" s="6" t="n">
        <v>0</v>
      </c>
      <c r="L11344" s="35" t="n">
        <v>-1</v>
      </c>
      <c r="M11344" s="6" t="str">
        <f aca="false">IF(I11344&lt;=0,"Below 0%",IF(I11344&lt;=0.05,"0-5%",IF(I11344&lt;=0.1,"5-10%",IF(I11344&lt;=0.2,"10-20%",IF(I11344&lt;=0.4,"20-40%","Above 40%")))))</f>
        <v>Below 0%</v>
      </c>
      <c r="N11344" s="6" t="str">
        <f aca="false">IF(AND(H11344&gt;=Summary!$B$25,I11344&gt;=Summary!$B$26,I11344&lt;=Summary!$B$27,J11344&gt;=Summary!$B$28,J11344&lt;=Summary!$B$29,F11344*J11344&gt;1),"Yes","No")</f>
        <v>No</v>
      </c>
    </row>
    <row r="11345" customFormat="false" ht="15" hidden="false" customHeight="false" outlineLevel="0" collapsed="false">
      <c r="A11345" s="6" t="s">
        <v>157</v>
      </c>
      <c r="B11345" s="45" t="n">
        <v>45074</v>
      </c>
      <c r="C11345" s="6" t="s">
        <v>179</v>
      </c>
      <c r="D11345" s="6" t="s">
        <v>183</v>
      </c>
      <c r="E11345" s="6" t="s">
        <v>187</v>
      </c>
      <c r="F11345" s="34" t="n">
        <v>0.0906552895903587</v>
      </c>
      <c r="G11345" s="34" t="n">
        <v>0.140235326403897</v>
      </c>
      <c r="H11345" s="34" t="n">
        <v>-0.0495800368135382</v>
      </c>
      <c r="I11345" s="34" t="n">
        <v>-0.353548838833526</v>
      </c>
      <c r="J11345" s="35" t="n">
        <v>7.1</v>
      </c>
      <c r="K11345" s="6" t="n">
        <v>0</v>
      </c>
      <c r="L11345" s="35" t="n">
        <v>-1</v>
      </c>
      <c r="M11345" s="6" t="str">
        <f aca="false">IF(I11345&lt;=0,"Below 0%",IF(I11345&lt;=0.05,"0-5%",IF(I11345&lt;=0.1,"5-10%",IF(I11345&lt;=0.2,"10-20%",IF(I11345&lt;=0.4,"20-40%","Above 40%")))))</f>
        <v>Below 0%</v>
      </c>
      <c r="N11345" s="6" t="str">
        <f aca="false">IF(AND(H11345&gt;=Summary!$B$25,I11345&gt;=Summary!$B$26,I11345&lt;=Summary!$B$27,J11345&gt;=Summary!$B$28,J11345&lt;=Summary!$B$29,F11345*J11345&gt;1),"Yes","No")</f>
        <v>No</v>
      </c>
    </row>
    <row r="11346" customFormat="false" ht="15" hidden="false" customHeight="false" outlineLevel="0" collapsed="false">
      <c r="A11346" s="6" t="s">
        <v>157</v>
      </c>
      <c r="B11346" s="45" t="n">
        <v>45074</v>
      </c>
      <c r="C11346" s="6" t="s">
        <v>179</v>
      </c>
      <c r="D11346" s="6" t="s">
        <v>183</v>
      </c>
      <c r="E11346" s="6" t="s">
        <v>174</v>
      </c>
      <c r="F11346" s="34" t="n">
        <v>0.117184177041054</v>
      </c>
      <c r="G11346" s="34" t="n">
        <v>0.177798360262084</v>
      </c>
      <c r="H11346" s="34" t="n">
        <v>-0.0606141832210299</v>
      </c>
      <c r="I11346" s="34" t="n">
        <v>-0.340915310645619</v>
      </c>
      <c r="J11346" s="35" t="n">
        <v>5.6</v>
      </c>
      <c r="K11346" s="6" t="n">
        <v>1</v>
      </c>
      <c r="L11346" s="35" t="n">
        <v>4.6</v>
      </c>
      <c r="M11346" s="6" t="str">
        <f aca="false">IF(I11346&lt;=0,"Below 0%",IF(I11346&lt;=0.05,"0-5%",IF(I11346&lt;=0.1,"5-10%",IF(I11346&lt;=0.2,"10-20%",IF(I11346&lt;=0.4,"20-40%","Above 40%")))))</f>
        <v>Below 0%</v>
      </c>
      <c r="N11346" s="6" t="str">
        <f aca="false">IF(AND(H11346&gt;=Summary!$B$25,I11346&gt;=Summary!$B$26,I11346&lt;=Summary!$B$27,J11346&gt;=Summary!$B$28,J11346&lt;=Summary!$B$29,F11346*J11346&gt;1),"Yes","No")</f>
        <v>No</v>
      </c>
    </row>
    <row r="11347" customFormat="false" ht="15" hidden="false" customHeight="false" outlineLevel="0" collapsed="false">
      <c r="A11347" s="6" t="s">
        <v>157</v>
      </c>
      <c r="B11347" s="45" t="n">
        <v>45074</v>
      </c>
      <c r="C11347" s="6" t="s">
        <v>179</v>
      </c>
      <c r="D11347" s="6" t="s">
        <v>183</v>
      </c>
      <c r="E11347" s="6" t="s">
        <v>177</v>
      </c>
      <c r="F11347" s="34" t="n">
        <v>0.792160570621491</v>
      </c>
      <c r="G11347" s="34" t="n">
        <v>0.68196631333402</v>
      </c>
      <c r="H11347" s="34" t="n">
        <v>0.110194257287471</v>
      </c>
      <c r="I11347" s="34" t="n">
        <v>0.161583138540597</v>
      </c>
      <c r="J11347" s="35" t="n">
        <v>1.46</v>
      </c>
      <c r="K11347" s="6" t="n">
        <v>0</v>
      </c>
      <c r="L11347" s="35" t="n">
        <v>-1</v>
      </c>
      <c r="M11347" s="6" t="str">
        <f aca="false">IF(I11347&lt;=0,"Below 0%",IF(I11347&lt;=0.05,"0-5%",IF(I11347&lt;=0.1,"5-10%",IF(I11347&lt;=0.2,"10-20%",IF(I11347&lt;=0.4,"20-40%","Above 40%")))))</f>
        <v>10-20%</v>
      </c>
      <c r="N11347" s="6" t="str">
        <f aca="false">IF(AND(H11347&gt;=Summary!$B$25,I11347&gt;=Summary!$B$26,I11347&lt;=Summary!$B$27,J11347&gt;=Summary!$B$28,J11347&lt;=Summary!$B$29,F11347*J11347&gt;1),"Yes","No")</f>
        <v>No</v>
      </c>
    </row>
    <row r="11348" customFormat="false" ht="15" hidden="false" customHeight="false" outlineLevel="0" collapsed="false">
      <c r="A11348" s="6" t="s">
        <v>158</v>
      </c>
      <c r="B11348" s="45" t="n">
        <v>45149</v>
      </c>
      <c r="C11348" s="6" t="s">
        <v>196</v>
      </c>
      <c r="D11348" s="6" t="s">
        <v>194</v>
      </c>
      <c r="E11348" s="6" t="s">
        <v>187</v>
      </c>
      <c r="F11348" s="34" t="n">
        <v>0.118966467678547</v>
      </c>
      <c r="G11348" s="34" t="n">
        <v>0.105184904916321</v>
      </c>
      <c r="H11348" s="34" t="n">
        <v>0.0137815627622264</v>
      </c>
      <c r="I11348" s="34" t="n">
        <v>0.131022248612482</v>
      </c>
      <c r="J11348" s="35" t="n">
        <v>9.5</v>
      </c>
      <c r="K11348" s="6" t="n">
        <v>0</v>
      </c>
      <c r="L11348" s="35" t="n">
        <v>-1</v>
      </c>
      <c r="M11348" s="6" t="str">
        <f aca="false">IF(I11348&lt;=0,"Below 0%",IF(I11348&lt;=0.05,"0-5%",IF(I11348&lt;=0.1,"5-10%",IF(I11348&lt;=0.2,"10-20%",IF(I11348&lt;=0.4,"20-40%","Above 40%")))))</f>
        <v>10-20%</v>
      </c>
      <c r="N11348" s="6" t="str">
        <f aca="false">IF(AND(H11348&gt;=Summary!$B$25,I11348&gt;=Summary!$B$26,I11348&lt;=Summary!$B$27,J11348&gt;=Summary!$B$28,J11348&lt;=Summary!$B$29,F11348*J11348&gt;1),"Yes","No")</f>
        <v>No</v>
      </c>
    </row>
    <row r="11349" customFormat="false" ht="15" hidden="false" customHeight="false" outlineLevel="0" collapsed="false">
      <c r="A11349" s="6" t="s">
        <v>158</v>
      </c>
      <c r="B11349" s="45" t="n">
        <v>45149</v>
      </c>
      <c r="C11349" s="6" t="s">
        <v>196</v>
      </c>
      <c r="D11349" s="6" t="s">
        <v>194</v>
      </c>
      <c r="E11349" s="6" t="s">
        <v>174</v>
      </c>
      <c r="F11349" s="34" t="n">
        <v>0.163556963205338</v>
      </c>
      <c r="G11349" s="34" t="n">
        <v>0.175925457166381</v>
      </c>
      <c r="H11349" s="34" t="n">
        <v>-0.0123684939610436</v>
      </c>
      <c r="I11349" s="34" t="n">
        <v>-0.0703053108985023</v>
      </c>
      <c r="J11349" s="35" t="n">
        <v>5.68</v>
      </c>
      <c r="K11349" s="6" t="n">
        <v>0</v>
      </c>
      <c r="L11349" s="35" t="n">
        <v>-1</v>
      </c>
      <c r="M11349" s="6" t="str">
        <f aca="false">IF(I11349&lt;=0,"Below 0%",IF(I11349&lt;=0.05,"0-5%",IF(I11349&lt;=0.1,"5-10%",IF(I11349&lt;=0.2,"10-20%",IF(I11349&lt;=0.4,"20-40%","Above 40%")))))</f>
        <v>Below 0%</v>
      </c>
      <c r="N11349" s="6" t="str">
        <f aca="false">IF(AND(H11349&gt;=Summary!$B$25,I11349&gt;=Summary!$B$26,I11349&lt;=Summary!$B$27,J11349&gt;=Summary!$B$28,J11349&lt;=Summary!$B$29,F11349*J11349&gt;1),"Yes","No")</f>
        <v>No</v>
      </c>
    </row>
    <row r="11350" customFormat="false" ht="15" hidden="false" customHeight="false" outlineLevel="0" collapsed="false">
      <c r="A11350" s="6" t="s">
        <v>158</v>
      </c>
      <c r="B11350" s="45" t="n">
        <v>45149</v>
      </c>
      <c r="C11350" s="6" t="s">
        <v>196</v>
      </c>
      <c r="D11350" s="6" t="s">
        <v>194</v>
      </c>
      <c r="E11350" s="6" t="s">
        <v>177</v>
      </c>
      <c r="F11350" s="34" t="n">
        <v>0.717476546764374</v>
      </c>
      <c r="G11350" s="34" t="n">
        <v>0.718889637917298</v>
      </c>
      <c r="H11350" s="34" t="n">
        <v>-0.00141309115292465</v>
      </c>
      <c r="I11350" s="34" t="n">
        <v>-0.0019656579791838</v>
      </c>
      <c r="J11350" s="35" t="n">
        <v>1.39</v>
      </c>
      <c r="K11350" s="6" t="n">
        <v>1</v>
      </c>
      <c r="L11350" s="35" t="n">
        <v>0.39</v>
      </c>
      <c r="M11350" s="6" t="str">
        <f aca="false">IF(I11350&lt;=0,"Below 0%",IF(I11350&lt;=0.05,"0-5%",IF(I11350&lt;=0.1,"5-10%",IF(I11350&lt;=0.2,"10-20%",IF(I11350&lt;=0.4,"20-40%","Above 40%")))))</f>
        <v>Below 0%</v>
      </c>
      <c r="N11350" s="6" t="str">
        <f aca="false">IF(AND(H11350&gt;=Summary!$B$25,I11350&gt;=Summary!$B$26,I11350&lt;=Summary!$B$27,J11350&gt;=Summary!$B$28,J11350&lt;=Summary!$B$29,F11350*J11350&gt;1),"Yes","No")</f>
        <v>No</v>
      </c>
    </row>
    <row r="11351" customFormat="false" ht="15" hidden="false" customHeight="false" outlineLevel="0" collapsed="false">
      <c r="A11351" s="6" t="s">
        <v>158</v>
      </c>
      <c r="B11351" s="45" t="n">
        <v>45150</v>
      </c>
      <c r="C11351" s="6" t="s">
        <v>185</v>
      </c>
      <c r="D11351" s="6" t="s">
        <v>207</v>
      </c>
      <c r="E11351" s="6" t="s">
        <v>187</v>
      </c>
      <c r="F11351" s="34" t="n">
        <v>0.792036175727844</v>
      </c>
      <c r="G11351" s="34" t="n">
        <v>0.825425892014872</v>
      </c>
      <c r="H11351" s="34" t="n">
        <v>-0.0333897162870274</v>
      </c>
      <c r="I11351" s="34" t="n">
        <v>-0.0404515009888081</v>
      </c>
      <c r="J11351" s="35" t="n">
        <v>1.21</v>
      </c>
      <c r="K11351" s="6" t="n">
        <v>1</v>
      </c>
      <c r="L11351" s="35" t="n">
        <v>0.21</v>
      </c>
      <c r="M11351" s="6" t="str">
        <f aca="false">IF(I11351&lt;=0,"Below 0%",IF(I11351&lt;=0.05,"0-5%",IF(I11351&lt;=0.1,"5-10%",IF(I11351&lt;=0.2,"10-20%",IF(I11351&lt;=0.4,"20-40%","Above 40%")))))</f>
        <v>Below 0%</v>
      </c>
      <c r="N11351" s="6" t="str">
        <f aca="false">IF(AND(H11351&gt;=Summary!$B$25,I11351&gt;=Summary!$B$26,I11351&lt;=Summary!$B$27,J11351&gt;=Summary!$B$28,J11351&lt;=Summary!$B$29,F11351*J11351&gt;1),"Yes","No")</f>
        <v>No</v>
      </c>
    </row>
    <row r="11352" customFormat="false" ht="15" hidden="false" customHeight="false" outlineLevel="0" collapsed="false">
      <c r="A11352" s="6" t="s">
        <v>158</v>
      </c>
      <c r="B11352" s="45" t="n">
        <v>45150</v>
      </c>
      <c r="C11352" s="6" t="s">
        <v>185</v>
      </c>
      <c r="D11352" s="6" t="s">
        <v>207</v>
      </c>
      <c r="E11352" s="6" t="s">
        <v>174</v>
      </c>
      <c r="F11352" s="34" t="n">
        <v>0.121006943285465</v>
      </c>
      <c r="G11352" s="34" t="n">
        <v>0.117501803451529</v>
      </c>
      <c r="H11352" s="34" t="n">
        <v>0.00350513983393647</v>
      </c>
      <c r="I11352" s="34" t="n">
        <v>0.0298305194556643</v>
      </c>
      <c r="J11352" s="35" t="n">
        <v>8.5</v>
      </c>
      <c r="K11352" s="6" t="n">
        <v>0</v>
      </c>
      <c r="L11352" s="35" t="n">
        <v>-1</v>
      </c>
      <c r="M11352" s="6" t="str">
        <f aca="false">IF(I11352&lt;=0,"Below 0%",IF(I11352&lt;=0.05,"0-5%",IF(I11352&lt;=0.1,"5-10%",IF(I11352&lt;=0.2,"10-20%",IF(I11352&lt;=0.4,"20-40%","Above 40%")))))</f>
        <v>0-5%</v>
      </c>
      <c r="N11352" s="6" t="str">
        <f aca="false">IF(AND(H11352&gt;=Summary!$B$25,I11352&gt;=Summary!$B$26,I11352&lt;=Summary!$B$27,J11352&gt;=Summary!$B$28,J11352&lt;=Summary!$B$29,F11352*J11352&gt;1),"Yes","No")</f>
        <v>No</v>
      </c>
    </row>
    <row r="11353" customFormat="false" ht="15" hidden="false" customHeight="false" outlineLevel="0" collapsed="false">
      <c r="A11353" s="6" t="s">
        <v>158</v>
      </c>
      <c r="B11353" s="45" t="n">
        <v>45150</v>
      </c>
      <c r="C11353" s="6" t="s">
        <v>185</v>
      </c>
      <c r="D11353" s="6" t="s">
        <v>207</v>
      </c>
      <c r="E11353" s="6" t="s">
        <v>177</v>
      </c>
      <c r="F11353" s="34" t="n">
        <v>0.0869569256901741</v>
      </c>
      <c r="G11353" s="34" t="n">
        <v>0.0570723045335997</v>
      </c>
      <c r="H11353" s="34" t="n">
        <v>0.0298846211565744</v>
      </c>
      <c r="I11353" s="34" t="n">
        <v>0.523627377600999</v>
      </c>
      <c r="J11353" s="35" t="n">
        <v>17.5</v>
      </c>
      <c r="K11353" s="6" t="n">
        <v>0</v>
      </c>
      <c r="L11353" s="35" t="n">
        <v>-1</v>
      </c>
      <c r="M11353" s="6" t="str">
        <f aca="false">IF(I11353&lt;=0,"Below 0%",IF(I11353&lt;=0.05,"0-5%",IF(I11353&lt;=0.1,"5-10%",IF(I11353&lt;=0.2,"10-20%",IF(I11353&lt;=0.4,"20-40%","Above 40%")))))</f>
        <v>Above 40%</v>
      </c>
      <c r="N11353" s="6" t="str">
        <f aca="false">IF(AND(H11353&gt;=Summary!$B$25,I11353&gt;=Summary!$B$26,I11353&lt;=Summary!$B$27,J11353&gt;=Summary!$B$28,J11353&lt;=Summary!$B$29,F11353*J11353&gt;1),"Yes","No")</f>
        <v>No</v>
      </c>
    </row>
    <row r="11354" customFormat="false" ht="15" hidden="false" customHeight="false" outlineLevel="0" collapsed="false">
      <c r="A11354" s="6" t="s">
        <v>158</v>
      </c>
      <c r="B11354" s="45" t="n">
        <v>45150</v>
      </c>
      <c r="C11354" s="6" t="s">
        <v>199</v>
      </c>
      <c r="D11354" s="6" t="s">
        <v>189</v>
      </c>
      <c r="E11354" s="6" t="s">
        <v>187</v>
      </c>
      <c r="F11354" s="34" t="n">
        <v>0.337696045637131</v>
      </c>
      <c r="G11354" s="34" t="n">
        <v>0.358209492281674</v>
      </c>
      <c r="H11354" s="34" t="n">
        <v>-0.0205134466445432</v>
      </c>
      <c r="I11354" s="34" t="n">
        <v>-0.0572666193569563</v>
      </c>
      <c r="J11354" s="35" t="n">
        <v>2.8</v>
      </c>
      <c r="K11354" s="6" t="n">
        <v>0</v>
      </c>
      <c r="L11354" s="35" t="n">
        <v>-1</v>
      </c>
      <c r="M11354" s="6" t="str">
        <f aca="false">IF(I11354&lt;=0,"Below 0%",IF(I11354&lt;=0.05,"0-5%",IF(I11354&lt;=0.1,"5-10%",IF(I11354&lt;=0.2,"10-20%",IF(I11354&lt;=0.4,"20-40%","Above 40%")))))</f>
        <v>Below 0%</v>
      </c>
      <c r="N11354" s="6" t="str">
        <f aca="false">IF(AND(H11354&gt;=Summary!$B$25,I11354&gt;=Summary!$B$26,I11354&lt;=Summary!$B$27,J11354&gt;=Summary!$B$28,J11354&lt;=Summary!$B$29,F11354*J11354&gt;1),"Yes","No")</f>
        <v>No</v>
      </c>
    </row>
    <row r="11355" customFormat="false" ht="15" hidden="false" customHeight="false" outlineLevel="0" collapsed="false">
      <c r="A11355" s="6" t="s">
        <v>158</v>
      </c>
      <c r="B11355" s="45" t="n">
        <v>45150</v>
      </c>
      <c r="C11355" s="6" t="s">
        <v>199</v>
      </c>
      <c r="D11355" s="6" t="s">
        <v>189</v>
      </c>
      <c r="E11355" s="6" t="s">
        <v>174</v>
      </c>
      <c r="F11355" s="34" t="n">
        <v>0.251489907503128</v>
      </c>
      <c r="G11355" s="34" t="n">
        <v>0.277068115576985</v>
      </c>
      <c r="H11355" s="34" t="n">
        <v>-0.0255782080738573</v>
      </c>
      <c r="I11355" s="34" t="n">
        <v>-0.0923174000753985</v>
      </c>
      <c r="J11355" s="35" t="n">
        <v>3.62</v>
      </c>
      <c r="K11355" s="6" t="n">
        <v>1</v>
      </c>
      <c r="L11355" s="35" t="n">
        <v>2.62</v>
      </c>
      <c r="M11355" s="6" t="str">
        <f aca="false">IF(I11355&lt;=0,"Below 0%",IF(I11355&lt;=0.05,"0-5%",IF(I11355&lt;=0.1,"5-10%",IF(I11355&lt;=0.2,"10-20%",IF(I11355&lt;=0.4,"20-40%","Above 40%")))))</f>
        <v>Below 0%</v>
      </c>
      <c r="N11355" s="6" t="str">
        <f aca="false">IF(AND(H11355&gt;=Summary!$B$25,I11355&gt;=Summary!$B$26,I11355&lt;=Summary!$B$27,J11355&gt;=Summary!$B$28,J11355&lt;=Summary!$B$29,F11355*J11355&gt;1),"Yes","No")</f>
        <v>No</v>
      </c>
    </row>
    <row r="11356" customFormat="false" ht="15" hidden="false" customHeight="false" outlineLevel="0" collapsed="false">
      <c r="A11356" s="6" t="s">
        <v>158</v>
      </c>
      <c r="B11356" s="45" t="n">
        <v>45150</v>
      </c>
      <c r="C11356" s="6" t="s">
        <v>199</v>
      </c>
      <c r="D11356" s="6" t="s">
        <v>189</v>
      </c>
      <c r="E11356" s="6" t="s">
        <v>177</v>
      </c>
      <c r="F11356" s="34" t="n">
        <v>0.410814076662064</v>
      </c>
      <c r="G11356" s="34" t="n">
        <v>0.364722392141341</v>
      </c>
      <c r="H11356" s="34" t="n">
        <v>0.0460916845207229</v>
      </c>
      <c r="I11356" s="34" t="n">
        <v>0.126374704470739</v>
      </c>
      <c r="J11356" s="35" t="n">
        <v>2.75</v>
      </c>
      <c r="K11356" s="6" t="n">
        <v>0</v>
      </c>
      <c r="L11356" s="35" t="n">
        <v>-1</v>
      </c>
      <c r="M11356" s="6" t="str">
        <f aca="false">IF(I11356&lt;=0,"Below 0%",IF(I11356&lt;=0.05,"0-5%",IF(I11356&lt;=0.1,"5-10%",IF(I11356&lt;=0.2,"10-20%",IF(I11356&lt;=0.4,"20-40%","Above 40%")))))</f>
        <v>10-20%</v>
      </c>
      <c r="N11356" s="6" t="str">
        <f aca="false">IF(AND(H11356&gt;=Summary!$B$25,I11356&gt;=Summary!$B$26,I11356&lt;=Summary!$B$27,J11356&gt;=Summary!$B$28,J11356&lt;=Summary!$B$29,F11356*J11356&gt;1),"Yes","No")</f>
        <v>Yes</v>
      </c>
    </row>
    <row r="11357" customFormat="false" ht="15" hidden="false" customHeight="false" outlineLevel="0" collapsed="false">
      <c r="A11357" s="6" t="s">
        <v>158</v>
      </c>
      <c r="B11357" s="45" t="n">
        <v>45150</v>
      </c>
      <c r="C11357" s="6" t="s">
        <v>173</v>
      </c>
      <c r="D11357" s="6" t="s">
        <v>184</v>
      </c>
      <c r="E11357" s="6" t="s">
        <v>187</v>
      </c>
      <c r="F11357" s="34" t="n">
        <v>0.285357713699341</v>
      </c>
      <c r="G11357" s="34" t="n">
        <v>0.432727272727273</v>
      </c>
      <c r="H11357" s="34" t="n">
        <v>-0.147369559027932</v>
      </c>
      <c r="I11357" s="34" t="n">
        <v>-0.34055990531665</v>
      </c>
      <c r="J11357" s="35" t="n">
        <v>2.3</v>
      </c>
      <c r="K11357" s="6" t="n">
        <v>0</v>
      </c>
      <c r="L11357" s="35" t="n">
        <v>-1</v>
      </c>
      <c r="M11357" s="6" t="str">
        <f aca="false">IF(I11357&lt;=0,"Below 0%",IF(I11357&lt;=0.05,"0-5%",IF(I11357&lt;=0.1,"5-10%",IF(I11357&lt;=0.2,"10-20%",IF(I11357&lt;=0.4,"20-40%","Above 40%")))))</f>
        <v>Below 0%</v>
      </c>
      <c r="N11357" s="6" t="str">
        <f aca="false">IF(AND(H11357&gt;=Summary!$B$25,I11357&gt;=Summary!$B$26,I11357&lt;=Summary!$B$27,J11357&gt;=Summary!$B$28,J11357&lt;=Summary!$B$29,F11357*J11357&gt;1),"Yes","No")</f>
        <v>No</v>
      </c>
    </row>
    <row r="11358" customFormat="false" ht="15" hidden="false" customHeight="false" outlineLevel="0" collapsed="false">
      <c r="A11358" s="6" t="s">
        <v>158</v>
      </c>
      <c r="B11358" s="45" t="n">
        <v>45150</v>
      </c>
      <c r="C11358" s="6" t="s">
        <v>173</v>
      </c>
      <c r="D11358" s="6" t="s">
        <v>184</v>
      </c>
      <c r="E11358" s="6" t="s">
        <v>174</v>
      </c>
      <c r="F11358" s="34" t="n">
        <v>0.324821025133133</v>
      </c>
      <c r="G11358" s="34" t="n">
        <v>0.278787878787879</v>
      </c>
      <c r="H11358" s="34" t="n">
        <v>0.0460331463452541</v>
      </c>
      <c r="I11358" s="34" t="n">
        <v>0.165118894499281</v>
      </c>
      <c r="J11358" s="35" t="n">
        <v>3.57</v>
      </c>
      <c r="K11358" s="6" t="n">
        <v>0</v>
      </c>
      <c r="L11358" s="35" t="n">
        <v>-1</v>
      </c>
      <c r="M11358" s="6" t="str">
        <f aca="false">IF(I11358&lt;=0,"Below 0%",IF(I11358&lt;=0.05,"0-5%",IF(I11358&lt;=0.1,"5-10%",IF(I11358&lt;=0.2,"10-20%",IF(I11358&lt;=0.4,"20-40%","Above 40%")))))</f>
        <v>10-20%</v>
      </c>
      <c r="N11358" s="6" t="str">
        <f aca="false">IF(AND(H11358&gt;=Summary!$B$25,I11358&gt;=Summary!$B$26,I11358&lt;=Summary!$B$27,J11358&gt;=Summary!$B$28,J11358&lt;=Summary!$B$29,F11358*J11358&gt;1),"Yes","No")</f>
        <v>Yes</v>
      </c>
    </row>
    <row r="11359" customFormat="false" ht="15" hidden="false" customHeight="false" outlineLevel="0" collapsed="false">
      <c r="A11359" s="6" t="s">
        <v>158</v>
      </c>
      <c r="B11359" s="45" t="n">
        <v>45150</v>
      </c>
      <c r="C11359" s="6" t="s">
        <v>173</v>
      </c>
      <c r="D11359" s="6" t="s">
        <v>184</v>
      </c>
      <c r="E11359" s="6" t="s">
        <v>177</v>
      </c>
      <c r="F11359" s="34" t="n">
        <v>0.389821231365204</v>
      </c>
      <c r="G11359" s="34" t="n">
        <v>0.288484848484849</v>
      </c>
      <c r="H11359" s="34" t="n">
        <v>0.101336382880355</v>
      </c>
      <c r="I11359" s="34" t="n">
        <v>0.351271075110476</v>
      </c>
      <c r="J11359" s="35" t="n">
        <v>3.45</v>
      </c>
      <c r="K11359" s="6" t="n">
        <v>1</v>
      </c>
      <c r="L11359" s="35" t="n">
        <v>2.45</v>
      </c>
      <c r="M11359" s="6" t="str">
        <f aca="false">IF(I11359&lt;=0,"Below 0%",IF(I11359&lt;=0.05,"0-5%",IF(I11359&lt;=0.1,"5-10%",IF(I11359&lt;=0.2,"10-20%",IF(I11359&lt;=0.4,"20-40%","Above 40%")))))</f>
        <v>20-40%</v>
      </c>
      <c r="N11359" s="6" t="str">
        <f aca="false">IF(AND(H11359&gt;=Summary!$B$25,I11359&gt;=Summary!$B$26,I11359&lt;=Summary!$B$27,J11359&gt;=Summary!$B$28,J11359&lt;=Summary!$B$29,F11359*J11359&gt;1),"Yes","No")</f>
        <v>Yes</v>
      </c>
    </row>
    <row r="11360" customFormat="false" ht="15" hidden="false" customHeight="false" outlineLevel="0" collapsed="false">
      <c r="A11360" s="6" t="s">
        <v>158</v>
      </c>
      <c r="B11360" s="45" t="n">
        <v>45150</v>
      </c>
      <c r="C11360" s="6" t="s">
        <v>188</v>
      </c>
      <c r="D11360" s="6" t="s">
        <v>182</v>
      </c>
      <c r="E11360" s="6" t="s">
        <v>187</v>
      </c>
      <c r="F11360" s="34" t="n">
        <v>0.52041894197464</v>
      </c>
      <c r="G11360" s="34" t="n">
        <v>0.553596031964729</v>
      </c>
      <c r="H11360" s="34" t="n">
        <v>-0.0331770899900887</v>
      </c>
      <c r="I11360" s="34" t="n">
        <v>-0.0599301441383933</v>
      </c>
      <c r="J11360" s="35" t="n">
        <v>1.8</v>
      </c>
      <c r="K11360" s="6" t="n">
        <v>1</v>
      </c>
      <c r="L11360" s="35" t="n">
        <v>0.8</v>
      </c>
      <c r="M11360" s="6" t="str">
        <f aca="false">IF(I11360&lt;=0,"Below 0%",IF(I11360&lt;=0.05,"0-5%",IF(I11360&lt;=0.1,"5-10%",IF(I11360&lt;=0.2,"10-20%",IF(I11360&lt;=0.4,"20-40%","Above 40%")))))</f>
        <v>Below 0%</v>
      </c>
      <c r="N11360" s="6" t="str">
        <f aca="false">IF(AND(H11360&gt;=Summary!$B$25,I11360&gt;=Summary!$B$26,I11360&lt;=Summary!$B$27,J11360&gt;=Summary!$B$28,J11360&lt;=Summary!$B$29,F11360*J11360&gt;1),"Yes","No")</f>
        <v>No</v>
      </c>
    </row>
    <row r="11361" customFormat="false" ht="15" hidden="false" customHeight="false" outlineLevel="0" collapsed="false">
      <c r="A11361" s="6" t="s">
        <v>158</v>
      </c>
      <c r="B11361" s="45" t="n">
        <v>45150</v>
      </c>
      <c r="C11361" s="6" t="s">
        <v>188</v>
      </c>
      <c r="D11361" s="6" t="s">
        <v>182</v>
      </c>
      <c r="E11361" s="6" t="s">
        <v>174</v>
      </c>
      <c r="F11361" s="34" t="n">
        <v>0.241609439253807</v>
      </c>
      <c r="G11361" s="34" t="n">
        <v>0.243042160374759</v>
      </c>
      <c r="H11361" s="34" t="n">
        <v>-0.00143272112095183</v>
      </c>
      <c r="I11361" s="34" t="n">
        <v>-0.00589494892056031</v>
      </c>
      <c r="J11361" s="35" t="n">
        <v>4.1</v>
      </c>
      <c r="K11361" s="6" t="n">
        <v>0</v>
      </c>
      <c r="L11361" s="35" t="n">
        <v>-1</v>
      </c>
      <c r="M11361" s="6" t="str">
        <f aca="false">IF(I11361&lt;=0,"Below 0%",IF(I11361&lt;=0.05,"0-5%",IF(I11361&lt;=0.1,"5-10%",IF(I11361&lt;=0.2,"10-20%",IF(I11361&lt;=0.4,"20-40%","Above 40%")))))</f>
        <v>Below 0%</v>
      </c>
      <c r="N11361" s="6" t="str">
        <f aca="false">IF(AND(H11361&gt;=Summary!$B$25,I11361&gt;=Summary!$B$26,I11361&lt;=Summary!$B$27,J11361&gt;=Summary!$B$28,J11361&lt;=Summary!$B$29,F11361*J11361&gt;1),"Yes","No")</f>
        <v>No</v>
      </c>
    </row>
    <row r="11362" customFormat="false" ht="15" hidden="false" customHeight="false" outlineLevel="0" collapsed="false">
      <c r="A11362" s="6" t="s">
        <v>158</v>
      </c>
      <c r="B11362" s="45" t="n">
        <v>45150</v>
      </c>
      <c r="C11362" s="6" t="s">
        <v>188</v>
      </c>
      <c r="D11362" s="6" t="s">
        <v>182</v>
      </c>
      <c r="E11362" s="6" t="s">
        <v>177</v>
      </c>
      <c r="F11362" s="34" t="n">
        <v>0.237971633672714</v>
      </c>
      <c r="G11362" s="34" t="n">
        <v>0.203361807660513</v>
      </c>
      <c r="H11362" s="34" t="n">
        <v>0.0346098260122017</v>
      </c>
      <c r="I11362" s="34" t="n">
        <v>0.170188426284932</v>
      </c>
      <c r="J11362" s="35" t="n">
        <v>4.9</v>
      </c>
      <c r="K11362" s="6" t="n">
        <v>0</v>
      </c>
      <c r="L11362" s="35" t="n">
        <v>-1</v>
      </c>
      <c r="M11362" s="6" t="str">
        <f aca="false">IF(I11362&lt;=0,"Below 0%",IF(I11362&lt;=0.05,"0-5%",IF(I11362&lt;=0.1,"5-10%",IF(I11362&lt;=0.2,"10-20%",IF(I11362&lt;=0.4,"20-40%","Above 40%")))))</f>
        <v>10-20%</v>
      </c>
      <c r="N11362" s="6" t="str">
        <f aca="false">IF(AND(H11362&gt;=Summary!$B$25,I11362&gt;=Summary!$B$26,I11362&lt;=Summary!$B$27,J11362&gt;=Summary!$B$28,J11362&lt;=Summary!$B$29,F11362*J11362&gt;1),"Yes","No")</f>
        <v>Yes</v>
      </c>
    </row>
    <row r="11363" customFormat="false" ht="15" hidden="false" customHeight="false" outlineLevel="0" collapsed="false">
      <c r="A11363" s="6" t="s">
        <v>158</v>
      </c>
      <c r="B11363" s="45" t="n">
        <v>45150</v>
      </c>
      <c r="C11363" s="6" t="s">
        <v>204</v>
      </c>
      <c r="D11363" s="6" t="s">
        <v>180</v>
      </c>
      <c r="E11363" s="6" t="s">
        <v>187</v>
      </c>
      <c r="F11363" s="34" t="n">
        <v>0.276257991790772</v>
      </c>
      <c r="G11363" s="34" t="n">
        <v>0.302799654416542</v>
      </c>
      <c r="H11363" s="34" t="n">
        <v>-0.0265416626257708</v>
      </c>
      <c r="I11363" s="34" t="n">
        <v>-0.0876542038230305</v>
      </c>
      <c r="J11363" s="35" t="n">
        <v>3.31</v>
      </c>
      <c r="K11363" s="6" t="n">
        <v>0</v>
      </c>
      <c r="L11363" s="35" t="n">
        <v>-1</v>
      </c>
      <c r="M11363" s="6" t="str">
        <f aca="false">IF(I11363&lt;=0,"Below 0%",IF(I11363&lt;=0.05,"0-5%",IF(I11363&lt;=0.1,"5-10%",IF(I11363&lt;=0.2,"10-20%",IF(I11363&lt;=0.4,"20-40%","Above 40%")))))</f>
        <v>Below 0%</v>
      </c>
      <c r="N11363" s="6" t="str">
        <f aca="false">IF(AND(H11363&gt;=Summary!$B$25,I11363&gt;=Summary!$B$26,I11363&lt;=Summary!$B$27,J11363&gt;=Summary!$B$28,J11363&lt;=Summary!$B$29,F11363*J11363&gt;1),"Yes","No")</f>
        <v>No</v>
      </c>
    </row>
    <row r="11364" customFormat="false" ht="15" hidden="false" customHeight="false" outlineLevel="0" collapsed="false">
      <c r="A11364" s="6" t="s">
        <v>158</v>
      </c>
      <c r="B11364" s="45" t="n">
        <v>45150</v>
      </c>
      <c r="C11364" s="6" t="s">
        <v>204</v>
      </c>
      <c r="D11364" s="6" t="s">
        <v>180</v>
      </c>
      <c r="E11364" s="6" t="s">
        <v>174</v>
      </c>
      <c r="F11364" s="34" t="n">
        <v>0.321422576904297</v>
      </c>
      <c r="G11364" s="34" t="n">
        <v>0.29306048424525</v>
      </c>
      <c r="H11364" s="34" t="n">
        <v>0.0283620926590469</v>
      </c>
      <c r="I11364" s="34" t="n">
        <v>0.0967789728870845</v>
      </c>
      <c r="J11364" s="35" t="n">
        <v>3.42</v>
      </c>
      <c r="K11364" s="6" t="n">
        <v>0</v>
      </c>
      <c r="L11364" s="35" t="n">
        <v>-1</v>
      </c>
      <c r="M11364" s="6" t="str">
        <f aca="false">IF(I11364&lt;=0,"Below 0%",IF(I11364&lt;=0.05,"0-5%",IF(I11364&lt;=0.1,"5-10%",IF(I11364&lt;=0.2,"10-20%",IF(I11364&lt;=0.4,"20-40%","Above 40%")))))</f>
        <v>5-10%</v>
      </c>
      <c r="N11364" s="6" t="str">
        <f aca="false">IF(AND(H11364&gt;=Summary!$B$25,I11364&gt;=Summary!$B$26,I11364&lt;=Summary!$B$27,J11364&gt;=Summary!$B$28,J11364&lt;=Summary!$B$29,F11364*J11364&gt;1),"Yes","No")</f>
        <v>No</v>
      </c>
    </row>
    <row r="11365" customFormat="false" ht="15" hidden="false" customHeight="false" outlineLevel="0" collapsed="false">
      <c r="A11365" s="6" t="s">
        <v>158</v>
      </c>
      <c r="B11365" s="45" t="n">
        <v>45150</v>
      </c>
      <c r="C11365" s="6" t="s">
        <v>204</v>
      </c>
      <c r="D11365" s="6" t="s">
        <v>180</v>
      </c>
      <c r="E11365" s="6" t="s">
        <v>177</v>
      </c>
      <c r="F11365" s="34" t="n">
        <v>0.402319431304932</v>
      </c>
      <c r="G11365" s="34" t="n">
        <v>0.404139861338208</v>
      </c>
      <c r="H11365" s="34" t="n">
        <v>-0.00182043003327609</v>
      </c>
      <c r="I11365" s="34" t="n">
        <v>-0.00450445552994494</v>
      </c>
      <c r="J11365" s="35" t="n">
        <v>2.48</v>
      </c>
      <c r="K11365" s="6" t="n">
        <v>1</v>
      </c>
      <c r="L11365" s="35" t="n">
        <v>1.48</v>
      </c>
      <c r="M11365" s="6" t="str">
        <f aca="false">IF(I11365&lt;=0,"Below 0%",IF(I11365&lt;=0.05,"0-5%",IF(I11365&lt;=0.1,"5-10%",IF(I11365&lt;=0.2,"10-20%",IF(I11365&lt;=0.4,"20-40%","Above 40%")))))</f>
        <v>Below 0%</v>
      </c>
      <c r="N11365" s="6" t="str">
        <f aca="false">IF(AND(H11365&gt;=Summary!$B$25,I11365&gt;=Summary!$B$26,I11365&lt;=Summary!$B$27,J11365&gt;=Summary!$B$28,J11365&lt;=Summary!$B$29,F11365*J11365&gt;1),"Yes","No")</f>
        <v>No</v>
      </c>
    </row>
    <row r="11366" customFormat="false" ht="15" hidden="false" customHeight="false" outlineLevel="0" collapsed="false">
      <c r="A11366" s="6" t="s">
        <v>158</v>
      </c>
      <c r="B11366" s="45" t="n">
        <v>45151</v>
      </c>
      <c r="C11366" s="6" t="s">
        <v>206</v>
      </c>
      <c r="D11366" s="6" t="s">
        <v>181</v>
      </c>
      <c r="E11366" s="6" t="s">
        <v>187</v>
      </c>
      <c r="F11366" s="34" t="n">
        <v>0.299231797456741</v>
      </c>
      <c r="G11366" s="34" t="n">
        <v>0.352078066717344</v>
      </c>
      <c r="H11366" s="34" t="n">
        <v>-0.0528462692606027</v>
      </c>
      <c r="I11366" s="34" t="n">
        <v>-0.150098157926517</v>
      </c>
      <c r="J11366" s="35" t="n">
        <v>2.85</v>
      </c>
      <c r="K11366" s="6" t="n">
        <v>0</v>
      </c>
      <c r="L11366" s="35" t="n">
        <v>-1</v>
      </c>
      <c r="M11366" s="6" t="str">
        <f aca="false">IF(I11366&lt;=0,"Below 0%",IF(I11366&lt;=0.05,"0-5%",IF(I11366&lt;=0.1,"5-10%",IF(I11366&lt;=0.2,"10-20%",IF(I11366&lt;=0.4,"20-40%","Above 40%")))))</f>
        <v>Below 0%</v>
      </c>
      <c r="N11366" s="6" t="str">
        <f aca="false">IF(AND(H11366&gt;=Summary!$B$25,I11366&gt;=Summary!$B$26,I11366&lt;=Summary!$B$27,J11366&gt;=Summary!$B$28,J11366&lt;=Summary!$B$29,F11366*J11366&gt;1),"Yes","No")</f>
        <v>No</v>
      </c>
    </row>
    <row r="11367" customFormat="false" ht="15" hidden="false" customHeight="false" outlineLevel="0" collapsed="false">
      <c r="A11367" s="6" t="s">
        <v>158</v>
      </c>
      <c r="B11367" s="45" t="n">
        <v>45151</v>
      </c>
      <c r="C11367" s="6" t="s">
        <v>206</v>
      </c>
      <c r="D11367" s="6" t="s">
        <v>181</v>
      </c>
      <c r="E11367" s="6" t="s">
        <v>174</v>
      </c>
      <c r="F11367" s="34" t="n">
        <v>0.291390776634216</v>
      </c>
      <c r="G11367" s="34" t="n">
        <v>0.261990206304029</v>
      </c>
      <c r="H11367" s="34" t="n">
        <v>0.0294005703301875</v>
      </c>
      <c r="I11367" s="34" t="n">
        <v>0.112220112136823</v>
      </c>
      <c r="J11367" s="35" t="n">
        <v>3.83</v>
      </c>
      <c r="K11367" s="6" t="n">
        <v>1</v>
      </c>
      <c r="L11367" s="35" t="n">
        <v>2.83</v>
      </c>
      <c r="M11367" s="6" t="str">
        <f aca="false">IF(I11367&lt;=0,"Below 0%",IF(I11367&lt;=0.05,"0-5%",IF(I11367&lt;=0.1,"5-10%",IF(I11367&lt;=0.2,"10-20%",IF(I11367&lt;=0.4,"20-40%","Above 40%")))))</f>
        <v>10-20%</v>
      </c>
      <c r="N11367" s="6" t="str">
        <f aca="false">IF(AND(H11367&gt;=Summary!$B$25,I11367&gt;=Summary!$B$26,I11367&lt;=Summary!$B$27,J11367&gt;=Summary!$B$28,J11367&lt;=Summary!$B$29,F11367*J11367&gt;1),"Yes","No")</f>
        <v>No</v>
      </c>
    </row>
    <row r="11368" customFormat="false" ht="15" hidden="false" customHeight="false" outlineLevel="0" collapsed="false">
      <c r="A11368" s="6" t="s">
        <v>158</v>
      </c>
      <c r="B11368" s="45" t="n">
        <v>45151</v>
      </c>
      <c r="C11368" s="6" t="s">
        <v>206</v>
      </c>
      <c r="D11368" s="6" t="s">
        <v>181</v>
      </c>
      <c r="E11368" s="6" t="s">
        <v>177</v>
      </c>
      <c r="F11368" s="34" t="n">
        <v>0.40937739610672</v>
      </c>
      <c r="G11368" s="34" t="n">
        <v>0.385931726978627</v>
      </c>
      <c r="H11368" s="34" t="n">
        <v>0.0234456691280929</v>
      </c>
      <c r="I11368" s="34" t="n">
        <v>0.0607508206481073</v>
      </c>
      <c r="J11368" s="35" t="n">
        <v>2.6</v>
      </c>
      <c r="K11368" s="6" t="n">
        <v>0</v>
      </c>
      <c r="L11368" s="35" t="n">
        <v>-1</v>
      </c>
      <c r="M11368" s="6" t="str">
        <f aca="false">IF(I11368&lt;=0,"Below 0%",IF(I11368&lt;=0.05,"0-5%",IF(I11368&lt;=0.1,"5-10%",IF(I11368&lt;=0.2,"10-20%",IF(I11368&lt;=0.4,"20-40%","Above 40%")))))</f>
        <v>5-10%</v>
      </c>
      <c r="N11368" s="6" t="str">
        <f aca="false">IF(AND(H11368&gt;=Summary!$B$25,I11368&gt;=Summary!$B$26,I11368&lt;=Summary!$B$27,J11368&gt;=Summary!$B$28,J11368&lt;=Summary!$B$29,F11368*J11368&gt;1),"Yes","No")</f>
        <v>No</v>
      </c>
    </row>
    <row r="11369" customFormat="false" ht="15" hidden="false" customHeight="false" outlineLevel="0" collapsed="false">
      <c r="A11369" s="6" t="s">
        <v>158</v>
      </c>
      <c r="B11369" s="45" t="n">
        <v>45151</v>
      </c>
      <c r="C11369" s="6" t="s">
        <v>190</v>
      </c>
      <c r="D11369" s="6" t="s">
        <v>183</v>
      </c>
      <c r="E11369" s="6" t="s">
        <v>187</v>
      </c>
      <c r="F11369" s="34" t="n">
        <v>0.221968606114388</v>
      </c>
      <c r="G11369" s="34" t="n">
        <v>0.330221760559944</v>
      </c>
      <c r="H11369" s="34" t="n">
        <v>-0.108253154445556</v>
      </c>
      <c r="I11369" s="34" t="n">
        <v>-0.327819566651197</v>
      </c>
      <c r="J11369" s="35" t="n">
        <v>3.05</v>
      </c>
      <c r="K11369" s="6" t="n">
        <v>0</v>
      </c>
      <c r="L11369" s="35" t="n">
        <v>-1</v>
      </c>
      <c r="M11369" s="6" t="str">
        <f aca="false">IF(I11369&lt;=0,"Below 0%",IF(I11369&lt;=0.05,"0-5%",IF(I11369&lt;=0.1,"5-10%",IF(I11369&lt;=0.2,"10-20%",IF(I11369&lt;=0.4,"20-40%","Above 40%")))))</f>
        <v>Below 0%</v>
      </c>
      <c r="N11369" s="6" t="str">
        <f aca="false">IF(AND(H11369&gt;=Summary!$B$25,I11369&gt;=Summary!$B$26,I11369&lt;=Summary!$B$27,J11369&gt;=Summary!$B$28,J11369&lt;=Summary!$B$29,F11369*J11369&gt;1),"Yes","No")</f>
        <v>No</v>
      </c>
    </row>
    <row r="11370" customFormat="false" ht="15" hidden="false" customHeight="false" outlineLevel="0" collapsed="false">
      <c r="A11370" s="6" t="s">
        <v>158</v>
      </c>
      <c r="B11370" s="45" t="n">
        <v>45151</v>
      </c>
      <c r="C11370" s="6" t="s">
        <v>190</v>
      </c>
      <c r="D11370" s="6" t="s">
        <v>183</v>
      </c>
      <c r="E11370" s="6" t="s">
        <v>174</v>
      </c>
      <c r="F11370" s="34" t="n">
        <v>0.284963756799698</v>
      </c>
      <c r="G11370" s="34" t="n">
        <v>0.26365873552561</v>
      </c>
      <c r="H11370" s="34" t="n">
        <v>0.0213050212740884</v>
      </c>
      <c r="I11370" s="34" t="n">
        <v>0.0808052926128784</v>
      </c>
      <c r="J11370" s="35" t="n">
        <v>3.82</v>
      </c>
      <c r="K11370" s="6" t="n">
        <v>1</v>
      </c>
      <c r="L11370" s="35" t="n">
        <v>2.82</v>
      </c>
      <c r="M11370" s="6" t="str">
        <f aca="false">IF(I11370&lt;=0,"Below 0%",IF(I11370&lt;=0.05,"0-5%",IF(I11370&lt;=0.1,"5-10%",IF(I11370&lt;=0.2,"10-20%",IF(I11370&lt;=0.4,"20-40%","Above 40%")))))</f>
        <v>5-10%</v>
      </c>
      <c r="N11370" s="6" t="str">
        <f aca="false">IF(AND(H11370&gt;=Summary!$B$25,I11370&gt;=Summary!$B$26,I11370&lt;=Summary!$B$27,J11370&gt;=Summary!$B$28,J11370&lt;=Summary!$B$29,F11370*J11370&gt;1),"Yes","No")</f>
        <v>No</v>
      </c>
    </row>
    <row r="11371" customFormat="false" ht="15" hidden="false" customHeight="false" outlineLevel="0" collapsed="false">
      <c r="A11371" s="6" t="s">
        <v>158</v>
      </c>
      <c r="B11371" s="45" t="n">
        <v>45151</v>
      </c>
      <c r="C11371" s="6" t="s">
        <v>190</v>
      </c>
      <c r="D11371" s="6" t="s">
        <v>183</v>
      </c>
      <c r="E11371" s="6" t="s">
        <v>177</v>
      </c>
      <c r="F11371" s="34" t="n">
        <v>0.493067562580109</v>
      </c>
      <c r="G11371" s="34" t="n">
        <v>0.406119503914447</v>
      </c>
      <c r="H11371" s="34" t="n">
        <v>0.0869480586656618</v>
      </c>
      <c r="I11371" s="34" t="n">
        <v>0.214094762323895</v>
      </c>
      <c r="J11371" s="35" t="n">
        <v>2.48</v>
      </c>
      <c r="K11371" s="6" t="n">
        <v>0</v>
      </c>
      <c r="L11371" s="35" t="n">
        <v>-1</v>
      </c>
      <c r="M11371" s="6" t="str">
        <f aca="false">IF(I11371&lt;=0,"Below 0%",IF(I11371&lt;=0.05,"0-5%",IF(I11371&lt;=0.1,"5-10%",IF(I11371&lt;=0.2,"10-20%",IF(I11371&lt;=0.4,"20-40%","Above 40%")))))</f>
        <v>20-40%</v>
      </c>
      <c r="N11371" s="6" t="str">
        <f aca="false">IF(AND(H11371&gt;=Summary!$B$25,I11371&gt;=Summary!$B$26,I11371&lt;=Summary!$B$27,J11371&gt;=Summary!$B$28,J11371&lt;=Summary!$B$29,F11371*J11371&gt;1),"Yes","No")</f>
        <v>Yes</v>
      </c>
    </row>
    <row r="11372" customFormat="false" ht="15" hidden="false" customHeight="false" outlineLevel="0" collapsed="false">
      <c r="A11372" s="6" t="s">
        <v>158</v>
      </c>
      <c r="B11372" s="45" t="n">
        <v>45152</v>
      </c>
      <c r="C11372" s="6" t="s">
        <v>176</v>
      </c>
      <c r="D11372" s="6" t="s">
        <v>203</v>
      </c>
      <c r="E11372" s="6" t="s">
        <v>187</v>
      </c>
      <c r="F11372" s="34" t="n">
        <v>0.728845953941345</v>
      </c>
      <c r="G11372" s="34" t="n">
        <v>0.743410678080649</v>
      </c>
      <c r="H11372" s="34" t="n">
        <v>-0.0145647241393035</v>
      </c>
      <c r="I11372" s="34" t="n">
        <v>-0.019591760743748</v>
      </c>
      <c r="J11372" s="35" t="n">
        <v>1.34</v>
      </c>
      <c r="K11372" s="6" t="n">
        <v>1</v>
      </c>
      <c r="L11372" s="35" t="n">
        <v>0.34</v>
      </c>
      <c r="M11372" s="6" t="str">
        <f aca="false">IF(I11372&lt;=0,"Below 0%",IF(I11372&lt;=0.05,"0-5%",IF(I11372&lt;=0.1,"5-10%",IF(I11372&lt;=0.2,"10-20%",IF(I11372&lt;=0.4,"20-40%","Above 40%")))))</f>
        <v>Below 0%</v>
      </c>
      <c r="N11372" s="6" t="str">
        <f aca="false">IF(AND(H11372&gt;=Summary!$B$25,I11372&gt;=Summary!$B$26,I11372&lt;=Summary!$B$27,J11372&gt;=Summary!$B$28,J11372&lt;=Summary!$B$29,F11372*J11372&gt;1),"Yes","No")</f>
        <v>No</v>
      </c>
    </row>
    <row r="11373" customFormat="false" ht="15" hidden="false" customHeight="false" outlineLevel="0" collapsed="false">
      <c r="A11373" s="6" t="s">
        <v>158</v>
      </c>
      <c r="B11373" s="45" t="n">
        <v>45152</v>
      </c>
      <c r="C11373" s="6" t="s">
        <v>176</v>
      </c>
      <c r="D11373" s="6" t="s">
        <v>203</v>
      </c>
      <c r="E11373" s="6" t="s">
        <v>174</v>
      </c>
      <c r="F11373" s="34" t="n">
        <v>0.177711993455887</v>
      </c>
      <c r="G11373" s="34" t="n">
        <v>0.166028384771345</v>
      </c>
      <c r="H11373" s="34" t="n">
        <v>0.0116836086845419</v>
      </c>
      <c r="I11373" s="34" t="n">
        <v>0.0703711519005179</v>
      </c>
      <c r="J11373" s="35" t="n">
        <v>6</v>
      </c>
      <c r="K11373" s="6" t="n">
        <v>0</v>
      </c>
      <c r="L11373" s="35" t="n">
        <v>-1</v>
      </c>
      <c r="M11373" s="6" t="str">
        <f aca="false">IF(I11373&lt;=0,"Below 0%",IF(I11373&lt;=0.05,"0-5%",IF(I11373&lt;=0.1,"5-10%",IF(I11373&lt;=0.2,"10-20%",IF(I11373&lt;=0.4,"20-40%","Above 40%")))))</f>
        <v>5-10%</v>
      </c>
      <c r="N11373" s="6" t="str">
        <f aca="false">IF(AND(H11373&gt;=Summary!$B$25,I11373&gt;=Summary!$B$26,I11373&lt;=Summary!$B$27,J11373&gt;=Summary!$B$28,J11373&lt;=Summary!$B$29,F11373*J11373&gt;1),"Yes","No")</f>
        <v>No</v>
      </c>
    </row>
    <row r="11374" customFormat="false" ht="15" hidden="false" customHeight="false" outlineLevel="0" collapsed="false">
      <c r="A11374" s="6" t="s">
        <v>158</v>
      </c>
      <c r="B11374" s="45" t="n">
        <v>45152</v>
      </c>
      <c r="C11374" s="6" t="s">
        <v>176</v>
      </c>
      <c r="D11374" s="6" t="s">
        <v>203</v>
      </c>
      <c r="E11374" s="6" t="s">
        <v>177</v>
      </c>
      <c r="F11374" s="34" t="n">
        <v>0.0934420675039291</v>
      </c>
      <c r="G11374" s="34" t="n">
        <v>0.0905609371480063</v>
      </c>
      <c r="H11374" s="34" t="n">
        <v>0.00288113035592282</v>
      </c>
      <c r="I11374" s="34" t="n">
        <v>0.0318142727610482</v>
      </c>
      <c r="J11374" s="35" t="n">
        <v>11</v>
      </c>
      <c r="K11374" s="6" t="n">
        <v>0</v>
      </c>
      <c r="L11374" s="35" t="n">
        <v>-1</v>
      </c>
      <c r="M11374" s="6" t="str">
        <f aca="false">IF(I11374&lt;=0,"Below 0%",IF(I11374&lt;=0.05,"0-5%",IF(I11374&lt;=0.1,"5-10%",IF(I11374&lt;=0.2,"10-20%",IF(I11374&lt;=0.4,"20-40%","Above 40%")))))</f>
        <v>0-5%</v>
      </c>
      <c r="N11374" s="6" t="str">
        <f aca="false">IF(AND(H11374&gt;=Summary!$B$25,I11374&gt;=Summary!$B$26,I11374&lt;=Summary!$B$27,J11374&gt;=Summary!$B$28,J11374&lt;=Summary!$B$29,F11374*J11374&gt;1),"Yes","No")</f>
        <v>No</v>
      </c>
    </row>
    <row r="11375" customFormat="false" ht="15" hidden="false" customHeight="false" outlineLevel="0" collapsed="false">
      <c r="A11375" s="6" t="s">
        <v>158</v>
      </c>
      <c r="B11375" s="45" t="n">
        <v>45156</v>
      </c>
      <c r="C11375" s="6" t="s">
        <v>207</v>
      </c>
      <c r="D11375" s="6" t="s">
        <v>204</v>
      </c>
      <c r="E11375" s="6" t="s">
        <v>187</v>
      </c>
      <c r="F11375" s="34" t="n">
        <v>0.581938564777374</v>
      </c>
      <c r="G11375" s="34" t="n">
        <v>0.5</v>
      </c>
      <c r="H11375" s="34" t="n">
        <v>0.0819385647773743</v>
      </c>
      <c r="I11375" s="34" t="n">
        <v>0.163877129554749</v>
      </c>
      <c r="J11375" s="35" t="n">
        <v>2</v>
      </c>
      <c r="K11375" s="6" t="n">
        <v>1</v>
      </c>
      <c r="L11375" s="35" t="n">
        <v>1</v>
      </c>
      <c r="M11375" s="6" t="str">
        <f aca="false">IF(I11375&lt;=0,"Below 0%",IF(I11375&lt;=0.05,"0-5%",IF(I11375&lt;=0.1,"5-10%",IF(I11375&lt;=0.2,"10-20%",IF(I11375&lt;=0.4,"20-40%","Above 40%")))))</f>
        <v>10-20%</v>
      </c>
      <c r="N11375" s="6" t="str">
        <f aca="false">IF(AND(H11375&gt;=Summary!$B$25,I11375&gt;=Summary!$B$26,I11375&lt;=Summary!$B$27,J11375&gt;=Summary!$B$28,J11375&lt;=Summary!$B$29,F11375*J11375&gt;1),"Yes","No")</f>
        <v>Yes</v>
      </c>
    </row>
    <row r="11376" customFormat="false" ht="15" hidden="false" customHeight="false" outlineLevel="0" collapsed="false">
      <c r="A11376" s="6" t="s">
        <v>158</v>
      </c>
      <c r="B11376" s="45" t="n">
        <v>45156</v>
      </c>
      <c r="C11376" s="6" t="s">
        <v>207</v>
      </c>
      <c r="D11376" s="6" t="s">
        <v>204</v>
      </c>
      <c r="E11376" s="6" t="s">
        <v>174</v>
      </c>
      <c r="F11376" s="34" t="n">
        <v>0.226817294955254</v>
      </c>
      <c r="G11376" s="34" t="n">
        <v>0.277777777777778</v>
      </c>
      <c r="H11376" s="34" t="n">
        <v>-0.0509604828225242</v>
      </c>
      <c r="I11376" s="34" t="n">
        <v>-0.183457738161087</v>
      </c>
      <c r="J11376" s="35" t="n">
        <v>3.6</v>
      </c>
      <c r="K11376" s="6" t="n">
        <v>0</v>
      </c>
      <c r="L11376" s="35" t="n">
        <v>-1</v>
      </c>
      <c r="M11376" s="6" t="str">
        <f aca="false">IF(I11376&lt;=0,"Below 0%",IF(I11376&lt;=0.05,"0-5%",IF(I11376&lt;=0.1,"5-10%",IF(I11376&lt;=0.2,"10-20%",IF(I11376&lt;=0.4,"20-40%","Above 40%")))))</f>
        <v>Below 0%</v>
      </c>
      <c r="N11376" s="6" t="str">
        <f aca="false">IF(AND(H11376&gt;=Summary!$B$25,I11376&gt;=Summary!$B$26,I11376&lt;=Summary!$B$27,J11376&gt;=Summary!$B$28,J11376&lt;=Summary!$B$29,F11376*J11376&gt;1),"Yes","No")</f>
        <v>No</v>
      </c>
    </row>
    <row r="11377" customFormat="false" ht="15" hidden="false" customHeight="false" outlineLevel="0" collapsed="false">
      <c r="A11377" s="6" t="s">
        <v>158</v>
      </c>
      <c r="B11377" s="45" t="n">
        <v>45156</v>
      </c>
      <c r="C11377" s="6" t="s">
        <v>207</v>
      </c>
      <c r="D11377" s="6" t="s">
        <v>204</v>
      </c>
      <c r="E11377" s="6" t="s">
        <v>177</v>
      </c>
      <c r="F11377" s="34" t="n">
        <v>0.191244125366211</v>
      </c>
      <c r="G11377" s="34" t="n">
        <v>0.222222222222222</v>
      </c>
      <c r="H11377" s="34" t="n">
        <v>-0.0309780968560113</v>
      </c>
      <c r="I11377" s="34" t="n">
        <v>-0.139401435852051</v>
      </c>
      <c r="J11377" s="35" t="n">
        <v>4.5</v>
      </c>
      <c r="K11377" s="6" t="n">
        <v>0</v>
      </c>
      <c r="L11377" s="35" t="n">
        <v>-1</v>
      </c>
      <c r="M11377" s="6" t="str">
        <f aca="false">IF(I11377&lt;=0,"Below 0%",IF(I11377&lt;=0.05,"0-5%",IF(I11377&lt;=0.1,"5-10%",IF(I11377&lt;=0.2,"10-20%",IF(I11377&lt;=0.4,"20-40%","Above 40%")))))</f>
        <v>Below 0%</v>
      </c>
      <c r="N11377" s="6" t="str">
        <f aca="false">IF(AND(H11377&gt;=Summary!$B$25,I11377&gt;=Summary!$B$26,I11377&lt;=Summary!$B$27,J11377&gt;=Summary!$B$28,J11377&lt;=Summary!$B$29,F11377*J11377&gt;1),"Yes","No")</f>
        <v>No</v>
      </c>
    </row>
    <row r="11378" customFormat="false" ht="15" hidden="false" customHeight="false" outlineLevel="0" collapsed="false">
      <c r="A11378" s="6" t="s">
        <v>158</v>
      </c>
      <c r="B11378" s="45" t="n">
        <v>45157</v>
      </c>
      <c r="C11378" s="6" t="s">
        <v>184</v>
      </c>
      <c r="D11378" s="6" t="s">
        <v>206</v>
      </c>
      <c r="E11378" s="6" t="s">
        <v>187</v>
      </c>
      <c r="F11378" s="34" t="n">
        <v>0.223699182271957</v>
      </c>
      <c r="G11378" s="34" t="n">
        <v>0.356155298199072</v>
      </c>
      <c r="H11378" s="34" t="n">
        <v>-0.132456115927114</v>
      </c>
      <c r="I11378" s="34" t="n">
        <v>-0.371905504696657</v>
      </c>
      <c r="J11378" s="35" t="n">
        <v>2.8</v>
      </c>
      <c r="K11378" s="6" t="n">
        <v>0</v>
      </c>
      <c r="L11378" s="35" t="n">
        <v>-1</v>
      </c>
      <c r="M11378" s="6" t="str">
        <f aca="false">IF(I11378&lt;=0,"Below 0%",IF(I11378&lt;=0.05,"0-5%",IF(I11378&lt;=0.1,"5-10%",IF(I11378&lt;=0.2,"10-20%",IF(I11378&lt;=0.4,"20-40%","Above 40%")))))</f>
        <v>Below 0%</v>
      </c>
      <c r="N11378" s="6" t="str">
        <f aca="false">IF(AND(H11378&gt;=Summary!$B$25,I11378&gt;=Summary!$B$26,I11378&lt;=Summary!$B$27,J11378&gt;=Summary!$B$28,J11378&lt;=Summary!$B$29,F11378*J11378&gt;1),"Yes","No")</f>
        <v>No</v>
      </c>
    </row>
    <row r="11379" customFormat="false" ht="15" hidden="false" customHeight="false" outlineLevel="0" collapsed="false">
      <c r="A11379" s="6" t="s">
        <v>158</v>
      </c>
      <c r="B11379" s="45" t="n">
        <v>45157</v>
      </c>
      <c r="C11379" s="6" t="s">
        <v>184</v>
      </c>
      <c r="D11379" s="6" t="s">
        <v>206</v>
      </c>
      <c r="E11379" s="6" t="s">
        <v>174</v>
      </c>
      <c r="F11379" s="34" t="n">
        <v>0.352267593145371</v>
      </c>
      <c r="G11379" s="34" t="n">
        <v>0.278557216468548</v>
      </c>
      <c r="H11379" s="34" t="n">
        <v>0.073710376676823</v>
      </c>
      <c r="I11379" s="34" t="n">
        <v>0.264614852242199</v>
      </c>
      <c r="J11379" s="35" t="n">
        <v>3.58</v>
      </c>
      <c r="K11379" s="6" t="n">
        <v>0</v>
      </c>
      <c r="L11379" s="35" t="n">
        <v>-1</v>
      </c>
      <c r="M11379" s="6" t="str">
        <f aca="false">IF(I11379&lt;=0,"Below 0%",IF(I11379&lt;=0.05,"0-5%",IF(I11379&lt;=0.1,"5-10%",IF(I11379&lt;=0.2,"10-20%",IF(I11379&lt;=0.4,"20-40%","Above 40%")))))</f>
        <v>20-40%</v>
      </c>
      <c r="N11379" s="6" t="str">
        <f aca="false">IF(AND(H11379&gt;=Summary!$B$25,I11379&gt;=Summary!$B$26,I11379&lt;=Summary!$B$27,J11379&gt;=Summary!$B$28,J11379&lt;=Summary!$B$29,F11379*J11379&gt;1),"Yes","No")</f>
        <v>Yes</v>
      </c>
    </row>
    <row r="11380" customFormat="false" ht="15" hidden="false" customHeight="false" outlineLevel="0" collapsed="false">
      <c r="A11380" s="6" t="s">
        <v>158</v>
      </c>
      <c r="B11380" s="45" t="n">
        <v>45157</v>
      </c>
      <c r="C11380" s="6" t="s">
        <v>184</v>
      </c>
      <c r="D11380" s="6" t="s">
        <v>206</v>
      </c>
      <c r="E11380" s="6" t="s">
        <v>177</v>
      </c>
      <c r="F11380" s="34" t="n">
        <v>0.424033224582672</v>
      </c>
      <c r="G11380" s="34" t="n">
        <v>0.365287485332381</v>
      </c>
      <c r="H11380" s="34" t="n">
        <v>0.0587457392502911</v>
      </c>
      <c r="I11380" s="34" t="n">
        <v>0.160820563553765</v>
      </c>
      <c r="J11380" s="35" t="n">
        <v>2.73</v>
      </c>
      <c r="K11380" s="6" t="n">
        <v>1</v>
      </c>
      <c r="L11380" s="35" t="n">
        <v>1.73</v>
      </c>
      <c r="M11380" s="6" t="str">
        <f aca="false">IF(I11380&lt;=0,"Below 0%",IF(I11380&lt;=0.05,"0-5%",IF(I11380&lt;=0.1,"5-10%",IF(I11380&lt;=0.2,"10-20%",IF(I11380&lt;=0.4,"20-40%","Above 40%")))))</f>
        <v>10-20%</v>
      </c>
      <c r="N11380" s="6" t="str">
        <f aca="false">IF(AND(H11380&gt;=Summary!$B$25,I11380&gt;=Summary!$B$26,I11380&lt;=Summary!$B$27,J11380&gt;=Summary!$B$28,J11380&lt;=Summary!$B$29,F11380*J11380&gt;1),"Yes","No")</f>
        <v>Yes</v>
      </c>
    </row>
    <row r="11381" customFormat="false" ht="15" hidden="false" customHeight="false" outlineLevel="0" collapsed="false">
      <c r="A11381" s="6" t="s">
        <v>158</v>
      </c>
      <c r="B11381" s="45" t="n">
        <v>45157</v>
      </c>
      <c r="C11381" s="6" t="s">
        <v>183</v>
      </c>
      <c r="D11381" s="6" t="s">
        <v>199</v>
      </c>
      <c r="E11381" s="6" t="s">
        <v>187</v>
      </c>
      <c r="F11381" s="34" t="n">
        <v>0.687433302402496</v>
      </c>
      <c r="G11381" s="34" t="n">
        <v>0.79056190707857</v>
      </c>
      <c r="H11381" s="34" t="n">
        <v>-0.103128604676073</v>
      </c>
      <c r="I11381" s="34" t="n">
        <v>-0.130449751945642</v>
      </c>
      <c r="J11381" s="35" t="n">
        <v>1.26</v>
      </c>
      <c r="K11381" s="6" t="n">
        <v>1</v>
      </c>
      <c r="L11381" s="35" t="n">
        <v>0.26</v>
      </c>
      <c r="M11381" s="6" t="str">
        <f aca="false">IF(I11381&lt;=0,"Below 0%",IF(I11381&lt;=0.05,"0-5%",IF(I11381&lt;=0.1,"5-10%",IF(I11381&lt;=0.2,"10-20%",IF(I11381&lt;=0.4,"20-40%","Above 40%")))))</f>
        <v>Below 0%</v>
      </c>
      <c r="N11381" s="6" t="str">
        <f aca="false">IF(AND(H11381&gt;=Summary!$B$25,I11381&gt;=Summary!$B$26,I11381&lt;=Summary!$B$27,J11381&gt;=Summary!$B$28,J11381&lt;=Summary!$B$29,F11381*J11381&gt;1),"Yes","No")</f>
        <v>No</v>
      </c>
    </row>
    <row r="11382" customFormat="false" ht="15" hidden="false" customHeight="false" outlineLevel="0" collapsed="false">
      <c r="A11382" s="6" t="s">
        <v>158</v>
      </c>
      <c r="B11382" s="45" t="n">
        <v>45157</v>
      </c>
      <c r="C11382" s="6" t="s">
        <v>183</v>
      </c>
      <c r="D11382" s="6" t="s">
        <v>199</v>
      </c>
      <c r="E11382" s="6" t="s">
        <v>174</v>
      </c>
      <c r="F11382" s="34" t="n">
        <v>0.144758060574532</v>
      </c>
      <c r="G11382" s="34" t="n">
        <v>0.1328144003892</v>
      </c>
      <c r="H11382" s="34" t="n">
        <v>0.0119436601853319</v>
      </c>
      <c r="I11382" s="34" t="n">
        <v>0.0899274487580573</v>
      </c>
      <c r="J11382" s="35" t="n">
        <v>7.5</v>
      </c>
      <c r="K11382" s="6" t="n">
        <v>0</v>
      </c>
      <c r="L11382" s="35" t="n">
        <v>-1</v>
      </c>
      <c r="M11382" s="6" t="str">
        <f aca="false">IF(I11382&lt;=0,"Below 0%",IF(I11382&lt;=0.05,"0-5%",IF(I11382&lt;=0.1,"5-10%",IF(I11382&lt;=0.2,"10-20%",IF(I11382&lt;=0.4,"20-40%","Above 40%")))))</f>
        <v>5-10%</v>
      </c>
      <c r="N11382" s="6" t="str">
        <f aca="false">IF(AND(H11382&gt;=Summary!$B$25,I11382&gt;=Summary!$B$26,I11382&lt;=Summary!$B$27,J11382&gt;=Summary!$B$28,J11382&lt;=Summary!$B$29,F11382*J11382&gt;1),"Yes","No")</f>
        <v>No</v>
      </c>
    </row>
    <row r="11383" customFormat="false" ht="15" hidden="false" customHeight="false" outlineLevel="0" collapsed="false">
      <c r="A11383" s="6" t="s">
        <v>158</v>
      </c>
      <c r="B11383" s="45" t="n">
        <v>45157</v>
      </c>
      <c r="C11383" s="6" t="s">
        <v>183</v>
      </c>
      <c r="D11383" s="6" t="s">
        <v>199</v>
      </c>
      <c r="E11383" s="6" t="s">
        <v>177</v>
      </c>
      <c r="F11383" s="34" t="n">
        <v>0.167808637022972</v>
      </c>
      <c r="G11383" s="34" t="n">
        <v>0.0766236925322306</v>
      </c>
      <c r="H11383" s="34" t="n">
        <v>0.0911849444907415</v>
      </c>
      <c r="I11383" s="34" t="n">
        <v>1.19003589460774</v>
      </c>
      <c r="J11383" s="35" t="n">
        <v>13</v>
      </c>
      <c r="K11383" s="6" t="n">
        <v>0</v>
      </c>
      <c r="L11383" s="35" t="n">
        <v>-1</v>
      </c>
      <c r="M11383" s="6" t="str">
        <f aca="false">IF(I11383&lt;=0,"Below 0%",IF(I11383&lt;=0.05,"0-5%",IF(I11383&lt;=0.1,"5-10%",IF(I11383&lt;=0.2,"10-20%",IF(I11383&lt;=0.4,"20-40%","Above 40%")))))</f>
        <v>Above 40%</v>
      </c>
      <c r="N11383" s="6" t="str">
        <f aca="false">IF(AND(H11383&gt;=Summary!$B$25,I11383&gt;=Summary!$B$26,I11383&lt;=Summary!$B$27,J11383&gt;=Summary!$B$28,J11383&lt;=Summary!$B$29,F11383*J11383&gt;1),"Yes","No")</f>
        <v>No</v>
      </c>
    </row>
    <row r="11384" customFormat="false" ht="15" hidden="false" customHeight="false" outlineLevel="0" collapsed="false">
      <c r="A11384" s="6" t="s">
        <v>158</v>
      </c>
      <c r="B11384" s="45" t="n">
        <v>45157</v>
      </c>
      <c r="C11384" s="6" t="s">
        <v>194</v>
      </c>
      <c r="D11384" s="6" t="s">
        <v>188</v>
      </c>
      <c r="E11384" s="6" t="s">
        <v>187</v>
      </c>
      <c r="F11384" s="34" t="n">
        <v>0.611346662044525</v>
      </c>
      <c r="G11384" s="34" t="n">
        <v>0.573553930999102</v>
      </c>
      <c r="H11384" s="34" t="n">
        <v>0.0377927310454229</v>
      </c>
      <c r="I11384" s="34" t="n">
        <v>0.0658922012435514</v>
      </c>
      <c r="J11384" s="35" t="n">
        <v>1.75</v>
      </c>
      <c r="K11384" s="6" t="n">
        <v>1</v>
      </c>
      <c r="L11384" s="35" t="n">
        <v>0.75</v>
      </c>
      <c r="M11384" s="6" t="str">
        <f aca="false">IF(I11384&lt;=0,"Below 0%",IF(I11384&lt;=0.05,"0-5%",IF(I11384&lt;=0.1,"5-10%",IF(I11384&lt;=0.2,"10-20%",IF(I11384&lt;=0.4,"20-40%","Above 40%")))))</f>
        <v>5-10%</v>
      </c>
      <c r="N11384" s="6" t="str">
        <f aca="false">IF(AND(H11384&gt;=Summary!$B$25,I11384&gt;=Summary!$B$26,I11384&lt;=Summary!$B$27,J11384&gt;=Summary!$B$28,J11384&lt;=Summary!$B$29,F11384*J11384&gt;1),"Yes","No")</f>
        <v>No</v>
      </c>
    </row>
    <row r="11385" customFormat="false" ht="15" hidden="false" customHeight="false" outlineLevel="0" collapsed="false">
      <c r="A11385" s="6" t="s">
        <v>158</v>
      </c>
      <c r="B11385" s="45" t="n">
        <v>45157</v>
      </c>
      <c r="C11385" s="6" t="s">
        <v>194</v>
      </c>
      <c r="D11385" s="6" t="s">
        <v>188</v>
      </c>
      <c r="E11385" s="6" t="s">
        <v>174</v>
      </c>
      <c r="F11385" s="34" t="n">
        <v>0.183173418045044</v>
      </c>
      <c r="G11385" s="34" t="n">
        <v>0.233423111453123</v>
      </c>
      <c r="H11385" s="34" t="n">
        <v>-0.0502496934080791</v>
      </c>
      <c r="I11385" s="34" t="n">
        <v>-0.215272999726809</v>
      </c>
      <c r="J11385" s="35" t="n">
        <v>4.3</v>
      </c>
      <c r="K11385" s="6" t="n">
        <v>0</v>
      </c>
      <c r="L11385" s="35" t="n">
        <v>-1</v>
      </c>
      <c r="M11385" s="6" t="str">
        <f aca="false">IF(I11385&lt;=0,"Below 0%",IF(I11385&lt;=0.05,"0-5%",IF(I11385&lt;=0.1,"5-10%",IF(I11385&lt;=0.2,"10-20%",IF(I11385&lt;=0.4,"20-40%","Above 40%")))))</f>
        <v>Below 0%</v>
      </c>
      <c r="N11385" s="6" t="str">
        <f aca="false">IF(AND(H11385&gt;=Summary!$B$25,I11385&gt;=Summary!$B$26,I11385&lt;=Summary!$B$27,J11385&gt;=Summary!$B$28,J11385&lt;=Summary!$B$29,F11385*J11385&gt;1),"Yes","No")</f>
        <v>No</v>
      </c>
    </row>
    <row r="11386" customFormat="false" ht="15" hidden="false" customHeight="false" outlineLevel="0" collapsed="false">
      <c r="A11386" s="6" t="s">
        <v>158</v>
      </c>
      <c r="B11386" s="45" t="n">
        <v>45157</v>
      </c>
      <c r="C11386" s="6" t="s">
        <v>194</v>
      </c>
      <c r="D11386" s="6" t="s">
        <v>188</v>
      </c>
      <c r="E11386" s="6" t="s">
        <v>177</v>
      </c>
      <c r="F11386" s="34" t="n">
        <v>0.205479875206947</v>
      </c>
      <c r="G11386" s="34" t="n">
        <v>0.193022957547775</v>
      </c>
      <c r="H11386" s="34" t="n">
        <v>0.0124569176591725</v>
      </c>
      <c r="I11386" s="34" t="n">
        <v>0.0645359381983843</v>
      </c>
      <c r="J11386" s="35" t="n">
        <v>5.2</v>
      </c>
      <c r="K11386" s="6" t="n">
        <v>0</v>
      </c>
      <c r="L11386" s="35" t="n">
        <v>-1</v>
      </c>
      <c r="M11386" s="6" t="str">
        <f aca="false">IF(I11386&lt;=0,"Below 0%",IF(I11386&lt;=0.05,"0-5%",IF(I11386&lt;=0.1,"5-10%",IF(I11386&lt;=0.2,"10-20%",IF(I11386&lt;=0.4,"20-40%","Above 40%")))))</f>
        <v>5-10%</v>
      </c>
      <c r="N11386" s="6" t="str">
        <f aca="false">IF(AND(H11386&gt;=Summary!$B$25,I11386&gt;=Summary!$B$26,I11386&lt;=Summary!$B$27,J11386&gt;=Summary!$B$28,J11386&lt;=Summary!$B$29,F11386*J11386&gt;1),"Yes","No")</f>
        <v>No</v>
      </c>
    </row>
    <row r="11387" customFormat="false" ht="15" hidden="false" customHeight="false" outlineLevel="0" collapsed="false">
      <c r="A11387" s="6" t="s">
        <v>158</v>
      </c>
      <c r="B11387" s="45" t="n">
        <v>45157</v>
      </c>
      <c r="C11387" s="6" t="s">
        <v>181</v>
      </c>
      <c r="D11387" s="6" t="s">
        <v>176</v>
      </c>
      <c r="E11387" s="6" t="s">
        <v>187</v>
      </c>
      <c r="F11387" s="34" t="n">
        <v>0.357423365116119</v>
      </c>
      <c r="G11387" s="34" t="n">
        <v>0.339658166147152</v>
      </c>
      <c r="H11387" s="34" t="n">
        <v>0.0177651989689677</v>
      </c>
      <c r="I11387" s="34" t="n">
        <v>0.0523031704801444</v>
      </c>
      <c r="J11387" s="35" t="n">
        <v>2.95</v>
      </c>
      <c r="K11387" s="6" t="n">
        <v>1</v>
      </c>
      <c r="L11387" s="35" t="n">
        <v>1.95</v>
      </c>
      <c r="M11387" s="6" t="str">
        <f aca="false">IF(I11387&lt;=0,"Below 0%",IF(I11387&lt;=0.05,"0-5%",IF(I11387&lt;=0.1,"5-10%",IF(I11387&lt;=0.2,"10-20%",IF(I11387&lt;=0.4,"20-40%","Above 40%")))))</f>
        <v>5-10%</v>
      </c>
      <c r="N11387" s="6" t="str">
        <f aca="false">IF(AND(H11387&gt;=Summary!$B$25,I11387&gt;=Summary!$B$26,I11387&lt;=Summary!$B$27,J11387&gt;=Summary!$B$28,J11387&lt;=Summary!$B$29,F11387*J11387&gt;1),"Yes","No")</f>
        <v>No</v>
      </c>
    </row>
    <row r="11388" customFormat="false" ht="15" hidden="false" customHeight="false" outlineLevel="0" collapsed="false">
      <c r="A11388" s="6" t="s">
        <v>158</v>
      </c>
      <c r="B11388" s="45" t="n">
        <v>45157</v>
      </c>
      <c r="C11388" s="6" t="s">
        <v>181</v>
      </c>
      <c r="D11388" s="6" t="s">
        <v>176</v>
      </c>
      <c r="E11388" s="6" t="s">
        <v>174</v>
      </c>
      <c r="F11388" s="34" t="n">
        <v>0.343510150909424</v>
      </c>
      <c r="G11388" s="34" t="n">
        <v>0.253028179326792</v>
      </c>
      <c r="H11388" s="34" t="n">
        <v>0.0904819715826315</v>
      </c>
      <c r="I11388" s="34" t="n">
        <v>0.357596421961254</v>
      </c>
      <c r="J11388" s="35" t="n">
        <v>3.96</v>
      </c>
      <c r="K11388" s="6" t="n">
        <v>0</v>
      </c>
      <c r="L11388" s="35" t="n">
        <v>-1</v>
      </c>
      <c r="M11388" s="6" t="str">
        <f aca="false">IF(I11388&lt;=0,"Below 0%",IF(I11388&lt;=0.05,"0-5%",IF(I11388&lt;=0.1,"5-10%",IF(I11388&lt;=0.2,"10-20%",IF(I11388&lt;=0.4,"20-40%","Above 40%")))))</f>
        <v>20-40%</v>
      </c>
      <c r="N11388" s="6" t="str">
        <f aca="false">IF(AND(H11388&gt;=Summary!$B$25,I11388&gt;=Summary!$B$26,I11388&lt;=Summary!$B$27,J11388&gt;=Summary!$B$28,J11388&lt;=Summary!$B$29,F11388*J11388&gt;1),"Yes","No")</f>
        <v>Yes</v>
      </c>
    </row>
    <row r="11389" customFormat="false" ht="15" hidden="false" customHeight="false" outlineLevel="0" collapsed="false">
      <c r="A11389" s="6" t="s">
        <v>158</v>
      </c>
      <c r="B11389" s="45" t="n">
        <v>45157</v>
      </c>
      <c r="C11389" s="6" t="s">
        <v>181</v>
      </c>
      <c r="D11389" s="6" t="s">
        <v>176</v>
      </c>
      <c r="E11389" s="6" t="s">
        <v>177</v>
      </c>
      <c r="F11389" s="34" t="n">
        <v>0.299066424369812</v>
      </c>
      <c r="G11389" s="34" t="n">
        <v>0.407313654526056</v>
      </c>
      <c r="H11389" s="34" t="n">
        <v>-0.108247230156244</v>
      </c>
      <c r="I11389" s="34" t="n">
        <v>-0.265758903374351</v>
      </c>
      <c r="J11389" s="35" t="n">
        <v>2.46</v>
      </c>
      <c r="K11389" s="6" t="n">
        <v>0</v>
      </c>
      <c r="L11389" s="35" t="n">
        <v>-1</v>
      </c>
      <c r="M11389" s="6" t="str">
        <f aca="false">IF(I11389&lt;=0,"Below 0%",IF(I11389&lt;=0.05,"0-5%",IF(I11389&lt;=0.1,"5-10%",IF(I11389&lt;=0.2,"10-20%",IF(I11389&lt;=0.4,"20-40%","Above 40%")))))</f>
        <v>Below 0%</v>
      </c>
      <c r="N11389" s="6" t="str">
        <f aca="false">IF(AND(H11389&gt;=Summary!$B$25,I11389&gt;=Summary!$B$26,I11389&lt;=Summary!$B$27,J11389&gt;=Summary!$B$28,J11389&lt;=Summary!$B$29,F11389*J11389&gt;1),"Yes","No")</f>
        <v>No</v>
      </c>
    </row>
    <row r="11390" customFormat="false" ht="15" hidden="false" customHeight="false" outlineLevel="0" collapsed="false">
      <c r="A11390" s="6" t="s">
        <v>158</v>
      </c>
      <c r="B11390" s="45" t="n">
        <v>45157</v>
      </c>
      <c r="C11390" s="6" t="s">
        <v>203</v>
      </c>
      <c r="D11390" s="6" t="s">
        <v>201</v>
      </c>
      <c r="E11390" s="6" t="s">
        <v>187</v>
      </c>
      <c r="F11390" s="34" t="n">
        <v>0.230026394128799</v>
      </c>
      <c r="G11390" s="34" t="n">
        <v>0.236974663559131</v>
      </c>
      <c r="H11390" s="34" t="n">
        <v>-0.00694826943033144</v>
      </c>
      <c r="I11390" s="34" t="n">
        <v>-0.0293207270599107</v>
      </c>
      <c r="J11390" s="35" t="n">
        <v>4.25</v>
      </c>
      <c r="K11390" s="6" t="n">
        <v>0</v>
      </c>
      <c r="L11390" s="35" t="n">
        <v>-1</v>
      </c>
      <c r="M11390" s="6" t="str">
        <f aca="false">IF(I11390&lt;=0,"Below 0%",IF(I11390&lt;=0.05,"0-5%",IF(I11390&lt;=0.1,"5-10%",IF(I11390&lt;=0.2,"10-20%",IF(I11390&lt;=0.4,"20-40%","Above 40%")))))</f>
        <v>Below 0%</v>
      </c>
      <c r="N11390" s="6" t="str">
        <f aca="false">IF(AND(H11390&gt;=Summary!$B$25,I11390&gt;=Summary!$B$26,I11390&lt;=Summary!$B$27,J11390&gt;=Summary!$B$28,J11390&lt;=Summary!$B$29,F11390*J11390&gt;1),"Yes","No")</f>
        <v>No</v>
      </c>
    </row>
    <row r="11391" customFormat="false" ht="15" hidden="false" customHeight="false" outlineLevel="0" collapsed="false">
      <c r="A11391" s="6" t="s">
        <v>158</v>
      </c>
      <c r="B11391" s="45" t="n">
        <v>45157</v>
      </c>
      <c r="C11391" s="6" t="s">
        <v>203</v>
      </c>
      <c r="D11391" s="6" t="s">
        <v>201</v>
      </c>
      <c r="E11391" s="6" t="s">
        <v>174</v>
      </c>
      <c r="F11391" s="34" t="n">
        <v>0.185720801353455</v>
      </c>
      <c r="G11391" s="34" t="n">
        <v>0.251785580031577</v>
      </c>
      <c r="H11391" s="34" t="n">
        <v>-0.066064778678122</v>
      </c>
      <c r="I11391" s="34" t="n">
        <v>-0.262385076499761</v>
      </c>
      <c r="J11391" s="35" t="n">
        <v>4</v>
      </c>
      <c r="K11391" s="6" t="n">
        <v>0</v>
      </c>
      <c r="L11391" s="35" t="n">
        <v>-1</v>
      </c>
      <c r="M11391" s="6" t="str">
        <f aca="false">IF(I11391&lt;=0,"Below 0%",IF(I11391&lt;=0.05,"0-5%",IF(I11391&lt;=0.1,"5-10%",IF(I11391&lt;=0.2,"10-20%",IF(I11391&lt;=0.4,"20-40%","Above 40%")))))</f>
        <v>Below 0%</v>
      </c>
      <c r="N11391" s="6" t="str">
        <f aca="false">IF(AND(H11391&gt;=Summary!$B$25,I11391&gt;=Summary!$B$26,I11391&lt;=Summary!$B$27,J11391&gt;=Summary!$B$28,J11391&lt;=Summary!$B$29,F11391*J11391&gt;1),"Yes","No")</f>
        <v>No</v>
      </c>
    </row>
    <row r="11392" customFormat="false" ht="15" hidden="false" customHeight="false" outlineLevel="0" collapsed="false">
      <c r="A11392" s="6" t="s">
        <v>158</v>
      </c>
      <c r="B11392" s="45" t="n">
        <v>45157</v>
      </c>
      <c r="C11392" s="6" t="s">
        <v>203</v>
      </c>
      <c r="D11392" s="6" t="s">
        <v>201</v>
      </c>
      <c r="E11392" s="6" t="s">
        <v>177</v>
      </c>
      <c r="F11392" s="34" t="n">
        <v>0.584252774715424</v>
      </c>
      <c r="G11392" s="34" t="n">
        <v>0.511239756409293</v>
      </c>
      <c r="H11392" s="34" t="n">
        <v>0.0730130183061311</v>
      </c>
      <c r="I11392" s="34" t="n">
        <v>0.142815611248507</v>
      </c>
      <c r="J11392" s="35" t="n">
        <v>1.97</v>
      </c>
      <c r="K11392" s="6" t="n">
        <v>1</v>
      </c>
      <c r="L11392" s="35" t="n">
        <v>0.97</v>
      </c>
      <c r="M11392" s="6" t="str">
        <f aca="false">IF(I11392&lt;=0,"Below 0%",IF(I11392&lt;=0.05,"0-5%",IF(I11392&lt;=0.1,"5-10%",IF(I11392&lt;=0.2,"10-20%",IF(I11392&lt;=0.4,"20-40%","Above 40%")))))</f>
        <v>10-20%</v>
      </c>
      <c r="N11392" s="6" t="str">
        <f aca="false">IF(AND(H11392&gt;=Summary!$B$25,I11392&gt;=Summary!$B$26,I11392&lt;=Summary!$B$27,J11392&gt;=Summary!$B$28,J11392&lt;=Summary!$B$29,F11392*J11392&gt;1),"Yes","No")</f>
        <v>Yes</v>
      </c>
    </row>
    <row r="11393" customFormat="false" ht="15" hidden="false" customHeight="false" outlineLevel="0" collapsed="false">
      <c r="A11393" s="6" t="s">
        <v>158</v>
      </c>
      <c r="B11393" s="45" t="n">
        <v>45158</v>
      </c>
      <c r="C11393" s="6" t="s">
        <v>182</v>
      </c>
      <c r="D11393" s="6" t="s">
        <v>173</v>
      </c>
      <c r="E11393" s="6" t="s">
        <v>187</v>
      </c>
      <c r="F11393" s="34" t="n">
        <v>0.469672799110413</v>
      </c>
      <c r="G11393" s="34" t="n">
        <v>0.569737519300052</v>
      </c>
      <c r="H11393" s="34" t="n">
        <v>-0.100064720189639</v>
      </c>
      <c r="I11393" s="34" t="n">
        <v>-0.175633018363567</v>
      </c>
      <c r="J11393" s="35" t="n">
        <v>1.76</v>
      </c>
      <c r="K11393" s="6" t="n">
        <v>1</v>
      </c>
      <c r="L11393" s="35" t="n">
        <v>0.76</v>
      </c>
      <c r="M11393" s="6" t="str">
        <f aca="false">IF(I11393&lt;=0,"Below 0%",IF(I11393&lt;=0.05,"0-5%",IF(I11393&lt;=0.1,"5-10%",IF(I11393&lt;=0.2,"10-20%",IF(I11393&lt;=0.4,"20-40%","Above 40%")))))</f>
        <v>Below 0%</v>
      </c>
      <c r="N11393" s="6" t="str">
        <f aca="false">IF(AND(H11393&gt;=Summary!$B$25,I11393&gt;=Summary!$B$26,I11393&lt;=Summary!$B$27,J11393&gt;=Summary!$B$28,J11393&lt;=Summary!$B$29,F11393*J11393&gt;1),"Yes","No")</f>
        <v>No</v>
      </c>
    </row>
    <row r="11394" customFormat="false" ht="15" hidden="false" customHeight="false" outlineLevel="0" collapsed="false">
      <c r="A11394" s="6" t="s">
        <v>158</v>
      </c>
      <c r="B11394" s="45" t="n">
        <v>45158</v>
      </c>
      <c r="C11394" s="6" t="s">
        <v>182</v>
      </c>
      <c r="D11394" s="6" t="s">
        <v>173</v>
      </c>
      <c r="E11394" s="6" t="s">
        <v>174</v>
      </c>
      <c r="F11394" s="34" t="n">
        <v>0.279968023300171</v>
      </c>
      <c r="G11394" s="34" t="n">
        <v>0.244570252187339</v>
      </c>
      <c r="H11394" s="34" t="n">
        <v>0.0353977711128317</v>
      </c>
      <c r="I11394" s="34" t="n">
        <v>0.144734573384327</v>
      </c>
      <c r="J11394" s="35" t="n">
        <v>4.1</v>
      </c>
      <c r="K11394" s="6" t="n">
        <v>0</v>
      </c>
      <c r="L11394" s="35" t="n">
        <v>-1</v>
      </c>
      <c r="M11394" s="6" t="str">
        <f aca="false">IF(I11394&lt;=0,"Below 0%",IF(I11394&lt;=0.05,"0-5%",IF(I11394&lt;=0.1,"5-10%",IF(I11394&lt;=0.2,"10-20%",IF(I11394&lt;=0.4,"20-40%","Above 40%")))))</f>
        <v>10-20%</v>
      </c>
      <c r="N11394" s="6" t="str">
        <f aca="false">IF(AND(H11394&gt;=Summary!$B$25,I11394&gt;=Summary!$B$26,I11394&lt;=Summary!$B$27,J11394&gt;=Summary!$B$28,J11394&lt;=Summary!$B$29,F11394*J11394&gt;1),"Yes","No")</f>
        <v>Yes</v>
      </c>
    </row>
    <row r="11395" customFormat="false" ht="15" hidden="false" customHeight="false" outlineLevel="0" collapsed="false">
      <c r="A11395" s="6" t="s">
        <v>158</v>
      </c>
      <c r="B11395" s="45" t="n">
        <v>45158</v>
      </c>
      <c r="C11395" s="6" t="s">
        <v>182</v>
      </c>
      <c r="D11395" s="6" t="s">
        <v>173</v>
      </c>
      <c r="E11395" s="6" t="s">
        <v>177</v>
      </c>
      <c r="F11395" s="34" t="n">
        <v>0.250359147787094</v>
      </c>
      <c r="G11395" s="34" t="n">
        <v>0.185692228512609</v>
      </c>
      <c r="H11395" s="34" t="n">
        <v>0.0646669192744848</v>
      </c>
      <c r="I11395" s="34" t="n">
        <v>0.348247849640587</v>
      </c>
      <c r="J11395" s="35" t="n">
        <v>5.4</v>
      </c>
      <c r="K11395" s="6" t="n">
        <v>0</v>
      </c>
      <c r="L11395" s="35" t="n">
        <v>-1</v>
      </c>
      <c r="M11395" s="6" t="str">
        <f aca="false">IF(I11395&lt;=0,"Below 0%",IF(I11395&lt;=0.05,"0-5%",IF(I11395&lt;=0.1,"5-10%",IF(I11395&lt;=0.2,"10-20%",IF(I11395&lt;=0.4,"20-40%","Above 40%")))))</f>
        <v>20-40%</v>
      </c>
      <c r="N11395" s="6" t="str">
        <f aca="false">IF(AND(H11395&gt;=Summary!$B$25,I11395&gt;=Summary!$B$26,I11395&lt;=Summary!$B$27,J11395&gt;=Summary!$B$28,J11395&lt;=Summary!$B$29,F11395*J11395&gt;1),"Yes","No")</f>
        <v>No</v>
      </c>
    </row>
    <row r="11396" customFormat="false" ht="15" hidden="false" customHeight="false" outlineLevel="0" collapsed="false">
      <c r="A11396" s="6" t="s">
        <v>158</v>
      </c>
      <c r="B11396" s="45" t="n">
        <v>45158</v>
      </c>
      <c r="C11396" s="6" t="s">
        <v>189</v>
      </c>
      <c r="D11396" s="6" t="s">
        <v>190</v>
      </c>
      <c r="E11396" s="6" t="s">
        <v>187</v>
      </c>
      <c r="F11396" s="34" t="n">
        <v>0.294288754463196</v>
      </c>
      <c r="G11396" s="34" t="n">
        <v>0.259734319561425</v>
      </c>
      <c r="H11396" s="34" t="n">
        <v>0.0345544349017711</v>
      </c>
      <c r="I11396" s="34" t="n">
        <v>0.133037616900678</v>
      </c>
      <c r="J11396" s="35" t="n">
        <v>3.86</v>
      </c>
      <c r="K11396" s="6" t="n">
        <v>1</v>
      </c>
      <c r="L11396" s="35" t="n">
        <v>2.86</v>
      </c>
      <c r="M11396" s="6" t="str">
        <f aca="false">IF(I11396&lt;=0,"Below 0%",IF(I11396&lt;=0.05,"0-5%",IF(I11396&lt;=0.1,"5-10%",IF(I11396&lt;=0.2,"10-20%",IF(I11396&lt;=0.4,"20-40%","Above 40%")))))</f>
        <v>10-20%</v>
      </c>
      <c r="N11396" s="6" t="str">
        <f aca="false">IF(AND(H11396&gt;=Summary!$B$25,I11396&gt;=Summary!$B$26,I11396&lt;=Summary!$B$27,J11396&gt;=Summary!$B$28,J11396&lt;=Summary!$B$29,F11396*J11396&gt;1),"Yes","No")</f>
        <v>Yes</v>
      </c>
    </row>
    <row r="11397" customFormat="false" ht="15" hidden="false" customHeight="false" outlineLevel="0" collapsed="false">
      <c r="A11397" s="6" t="s">
        <v>158</v>
      </c>
      <c r="B11397" s="45" t="n">
        <v>45158</v>
      </c>
      <c r="C11397" s="6" t="s">
        <v>189</v>
      </c>
      <c r="D11397" s="6" t="s">
        <v>190</v>
      </c>
      <c r="E11397" s="6" t="s">
        <v>174</v>
      </c>
      <c r="F11397" s="34" t="n">
        <v>0.353547334671021</v>
      </c>
      <c r="G11397" s="34" t="n">
        <v>0.267353192935227</v>
      </c>
      <c r="H11397" s="34" t="n">
        <v>0.086194141735794</v>
      </c>
      <c r="I11397" s="34" t="n">
        <v>0.322398026331695</v>
      </c>
      <c r="J11397" s="35" t="n">
        <v>3.75</v>
      </c>
      <c r="K11397" s="6" t="n">
        <v>0</v>
      </c>
      <c r="L11397" s="35" t="n">
        <v>-1</v>
      </c>
      <c r="M11397" s="6" t="str">
        <f aca="false">IF(I11397&lt;=0,"Below 0%",IF(I11397&lt;=0.05,"0-5%",IF(I11397&lt;=0.1,"5-10%",IF(I11397&lt;=0.2,"10-20%",IF(I11397&lt;=0.4,"20-40%","Above 40%")))))</f>
        <v>20-40%</v>
      </c>
      <c r="N11397" s="6" t="str">
        <f aca="false">IF(AND(H11397&gt;=Summary!$B$25,I11397&gt;=Summary!$B$26,I11397&lt;=Summary!$B$27,J11397&gt;=Summary!$B$28,J11397&lt;=Summary!$B$29,F11397*J11397&gt;1),"Yes","No")</f>
        <v>Yes</v>
      </c>
    </row>
    <row r="11398" customFormat="false" ht="15" hidden="false" customHeight="false" outlineLevel="0" collapsed="false">
      <c r="A11398" s="6" t="s">
        <v>158</v>
      </c>
      <c r="B11398" s="45" t="n">
        <v>45158</v>
      </c>
      <c r="C11398" s="6" t="s">
        <v>189</v>
      </c>
      <c r="D11398" s="6" t="s">
        <v>190</v>
      </c>
      <c r="E11398" s="6" t="s">
        <v>177</v>
      </c>
      <c r="F11398" s="34" t="n">
        <v>0.352163910865784</v>
      </c>
      <c r="G11398" s="34" t="n">
        <v>0.472912487503349</v>
      </c>
      <c r="H11398" s="34" t="n">
        <v>-0.120748576637565</v>
      </c>
      <c r="I11398" s="34" t="n">
        <v>-0.255329643069977</v>
      </c>
      <c r="J11398" s="35" t="n">
        <v>2.12</v>
      </c>
      <c r="K11398" s="6" t="n">
        <v>0</v>
      </c>
      <c r="L11398" s="35" t="n">
        <v>-1</v>
      </c>
      <c r="M11398" s="6" t="str">
        <f aca="false">IF(I11398&lt;=0,"Below 0%",IF(I11398&lt;=0.05,"0-5%",IF(I11398&lt;=0.1,"5-10%",IF(I11398&lt;=0.2,"10-20%",IF(I11398&lt;=0.4,"20-40%","Above 40%")))))</f>
        <v>Below 0%</v>
      </c>
      <c r="N11398" s="6" t="str">
        <f aca="false">IF(AND(H11398&gt;=Summary!$B$25,I11398&gt;=Summary!$B$26,I11398&lt;=Summary!$B$27,J11398&gt;=Summary!$B$28,J11398&lt;=Summary!$B$29,F11398*J11398&gt;1),"Yes","No")</f>
        <v>No</v>
      </c>
    </row>
    <row r="11399" customFormat="false" ht="15" hidden="false" customHeight="false" outlineLevel="0" collapsed="false">
      <c r="A11399" s="6" t="s">
        <v>158</v>
      </c>
      <c r="B11399" s="45" t="n">
        <v>45159</v>
      </c>
      <c r="C11399" s="6" t="s">
        <v>180</v>
      </c>
      <c r="D11399" s="6" t="s">
        <v>185</v>
      </c>
      <c r="E11399" s="6" t="s">
        <v>187</v>
      </c>
      <c r="F11399" s="34" t="n">
        <v>0.207522079348564</v>
      </c>
      <c r="G11399" s="34" t="n">
        <v>0.167866637128932</v>
      </c>
      <c r="H11399" s="34" t="n">
        <v>0.039655442219632</v>
      </c>
      <c r="I11399" s="34" t="n">
        <v>0.236231826036844</v>
      </c>
      <c r="J11399" s="35" t="n">
        <v>6</v>
      </c>
      <c r="K11399" s="6" t="n">
        <v>0</v>
      </c>
      <c r="L11399" s="35" t="n">
        <v>-1</v>
      </c>
      <c r="M11399" s="6" t="str">
        <f aca="false">IF(I11399&lt;=0,"Below 0%",IF(I11399&lt;=0.05,"0-5%",IF(I11399&lt;=0.1,"5-10%",IF(I11399&lt;=0.2,"10-20%",IF(I11399&lt;=0.4,"20-40%","Above 40%")))))</f>
        <v>20-40%</v>
      </c>
      <c r="N11399" s="6" t="str">
        <f aca="false">IF(AND(H11399&gt;=Summary!$B$25,I11399&gt;=Summary!$B$26,I11399&lt;=Summary!$B$27,J11399&gt;=Summary!$B$28,J11399&lt;=Summary!$B$29,F11399*J11399&gt;1),"Yes","No")</f>
        <v>No</v>
      </c>
    </row>
    <row r="11400" customFormat="false" ht="15" hidden="false" customHeight="false" outlineLevel="0" collapsed="false">
      <c r="A11400" s="6" t="s">
        <v>158</v>
      </c>
      <c r="B11400" s="45" t="n">
        <v>45159</v>
      </c>
      <c r="C11400" s="6" t="s">
        <v>180</v>
      </c>
      <c r="D11400" s="6" t="s">
        <v>185</v>
      </c>
      <c r="E11400" s="6" t="s">
        <v>174</v>
      </c>
      <c r="F11400" s="34" t="n">
        <v>0.222854390740395</v>
      </c>
      <c r="G11400" s="34" t="n">
        <v>0.232609658839167</v>
      </c>
      <c r="H11400" s="34" t="n">
        <v>-0.00975526809877242</v>
      </c>
      <c r="I11400" s="34" t="n">
        <v>-0.0419383620931988</v>
      </c>
      <c r="J11400" s="35" t="n">
        <v>4.33</v>
      </c>
      <c r="K11400" s="6" t="n">
        <v>0</v>
      </c>
      <c r="L11400" s="35" t="n">
        <v>-1</v>
      </c>
      <c r="M11400" s="6" t="str">
        <f aca="false">IF(I11400&lt;=0,"Below 0%",IF(I11400&lt;=0.05,"0-5%",IF(I11400&lt;=0.1,"5-10%",IF(I11400&lt;=0.2,"10-20%",IF(I11400&lt;=0.4,"20-40%","Above 40%")))))</f>
        <v>Below 0%</v>
      </c>
      <c r="N11400" s="6" t="str">
        <f aca="false">IF(AND(H11400&gt;=Summary!$B$25,I11400&gt;=Summary!$B$26,I11400&lt;=Summary!$B$27,J11400&gt;=Summary!$B$28,J11400&lt;=Summary!$B$29,F11400*J11400&gt;1),"Yes","No")</f>
        <v>No</v>
      </c>
    </row>
    <row r="11401" customFormat="false" ht="15" hidden="false" customHeight="false" outlineLevel="0" collapsed="false">
      <c r="A11401" s="6" t="s">
        <v>158</v>
      </c>
      <c r="B11401" s="45" t="n">
        <v>45159</v>
      </c>
      <c r="C11401" s="6" t="s">
        <v>180</v>
      </c>
      <c r="D11401" s="6" t="s">
        <v>185</v>
      </c>
      <c r="E11401" s="6" t="s">
        <v>177</v>
      </c>
      <c r="F11401" s="34" t="n">
        <v>0.569623529911041</v>
      </c>
      <c r="G11401" s="34" t="n">
        <v>0.599523704031901</v>
      </c>
      <c r="H11401" s="34" t="n">
        <v>-0.0299001741208594</v>
      </c>
      <c r="I11401" s="34" t="n">
        <v>-0.0498732142195139</v>
      </c>
      <c r="J11401" s="35" t="n">
        <v>1.68</v>
      </c>
      <c r="K11401" s="6" t="n">
        <v>1</v>
      </c>
      <c r="L11401" s="35" t="n">
        <v>0.68</v>
      </c>
      <c r="M11401" s="6" t="str">
        <f aca="false">IF(I11401&lt;=0,"Below 0%",IF(I11401&lt;=0.05,"0-5%",IF(I11401&lt;=0.1,"5-10%",IF(I11401&lt;=0.2,"10-20%",IF(I11401&lt;=0.4,"20-40%","Above 40%")))))</f>
        <v>Below 0%</v>
      </c>
      <c r="N11401" s="6" t="str">
        <f aca="false">IF(AND(H11401&gt;=Summary!$B$25,I11401&gt;=Summary!$B$26,I11401&lt;=Summary!$B$27,J11401&gt;=Summary!$B$28,J11401&lt;=Summary!$B$29,F11401*J11401&gt;1),"Yes","No")</f>
        <v>No</v>
      </c>
    </row>
    <row r="11402" customFormat="false" ht="15" hidden="false" customHeight="false" outlineLevel="0" collapsed="false">
      <c r="A11402" s="6" t="s">
        <v>158</v>
      </c>
      <c r="B11402" s="45" t="n">
        <v>45164</v>
      </c>
      <c r="C11402" s="6" t="s">
        <v>185</v>
      </c>
      <c r="D11402" s="6" t="s">
        <v>184</v>
      </c>
      <c r="E11402" s="6" t="s">
        <v>187</v>
      </c>
      <c r="F11402" s="34" t="n">
        <v>0.630544722080231</v>
      </c>
      <c r="G11402" s="34" t="n">
        <v>0.794932023784684</v>
      </c>
      <c r="H11402" s="34" t="n">
        <v>-0.164387301704454</v>
      </c>
      <c r="I11402" s="34" t="n">
        <v>-0.206794161998661</v>
      </c>
      <c r="J11402" s="35" t="n">
        <v>1.27</v>
      </c>
      <c r="K11402" s="6" t="n">
        <v>0</v>
      </c>
      <c r="L11402" s="35" t="n">
        <v>-1</v>
      </c>
      <c r="M11402" s="6" t="str">
        <f aca="false">IF(I11402&lt;=0,"Below 0%",IF(I11402&lt;=0.05,"0-5%",IF(I11402&lt;=0.1,"5-10%",IF(I11402&lt;=0.2,"10-20%",IF(I11402&lt;=0.4,"20-40%","Above 40%")))))</f>
        <v>Below 0%</v>
      </c>
      <c r="N11402" s="6" t="str">
        <f aca="false">IF(AND(H11402&gt;=Summary!$B$25,I11402&gt;=Summary!$B$26,I11402&lt;=Summary!$B$27,J11402&gt;=Summary!$B$28,J11402&lt;=Summary!$B$29,F11402*J11402&gt;1),"Yes","No")</f>
        <v>No</v>
      </c>
    </row>
    <row r="11403" customFormat="false" ht="15" hidden="false" customHeight="false" outlineLevel="0" collapsed="false">
      <c r="A11403" s="6" t="s">
        <v>158</v>
      </c>
      <c r="B11403" s="45" t="n">
        <v>45164</v>
      </c>
      <c r="C11403" s="6" t="s">
        <v>185</v>
      </c>
      <c r="D11403" s="6" t="s">
        <v>184</v>
      </c>
      <c r="E11403" s="6" t="s">
        <v>174</v>
      </c>
      <c r="F11403" s="34" t="n">
        <v>0.177267849445343</v>
      </c>
      <c r="G11403" s="34" t="n">
        <v>0.138867079808329</v>
      </c>
      <c r="H11403" s="34" t="n">
        <v>0.0384007696370143</v>
      </c>
      <c r="I11403" s="34" t="n">
        <v>0.27652896345208</v>
      </c>
      <c r="J11403" s="35" t="n">
        <v>7.27</v>
      </c>
      <c r="K11403" s="6" t="n">
        <v>1</v>
      </c>
      <c r="L11403" s="35" t="n">
        <v>6.27</v>
      </c>
      <c r="M11403" s="6" t="str">
        <f aca="false">IF(I11403&lt;=0,"Below 0%",IF(I11403&lt;=0.05,"0-5%",IF(I11403&lt;=0.1,"5-10%",IF(I11403&lt;=0.2,"10-20%",IF(I11403&lt;=0.4,"20-40%","Above 40%")))))</f>
        <v>20-40%</v>
      </c>
      <c r="N11403" s="6" t="str">
        <f aca="false">IF(AND(H11403&gt;=Summary!$B$25,I11403&gt;=Summary!$B$26,I11403&lt;=Summary!$B$27,J11403&gt;=Summary!$B$28,J11403&lt;=Summary!$B$29,F11403*J11403&gt;1),"Yes","No")</f>
        <v>No</v>
      </c>
    </row>
    <row r="11404" customFormat="false" ht="15" hidden="false" customHeight="false" outlineLevel="0" collapsed="false">
      <c r="A11404" s="6" t="s">
        <v>158</v>
      </c>
      <c r="B11404" s="45" t="n">
        <v>45164</v>
      </c>
      <c r="C11404" s="6" t="s">
        <v>185</v>
      </c>
      <c r="D11404" s="6" t="s">
        <v>184</v>
      </c>
      <c r="E11404" s="6" t="s">
        <v>177</v>
      </c>
      <c r="F11404" s="34" t="n">
        <v>0.192187458276749</v>
      </c>
      <c r="G11404" s="34" t="n">
        <v>0.0662008964069868</v>
      </c>
      <c r="H11404" s="34" t="n">
        <v>0.125986561869762</v>
      </c>
      <c r="I11404" s="34" t="n">
        <v>1.90309450034071</v>
      </c>
      <c r="J11404" s="35" t="n">
        <v>15.25</v>
      </c>
      <c r="K11404" s="6" t="n">
        <v>0</v>
      </c>
      <c r="L11404" s="35" t="n">
        <v>-1</v>
      </c>
      <c r="M11404" s="6" t="str">
        <f aca="false">IF(I11404&lt;=0,"Below 0%",IF(I11404&lt;=0.05,"0-5%",IF(I11404&lt;=0.1,"5-10%",IF(I11404&lt;=0.2,"10-20%",IF(I11404&lt;=0.4,"20-40%","Above 40%")))))</f>
        <v>Above 40%</v>
      </c>
      <c r="N11404" s="6" t="str">
        <f aca="false">IF(AND(H11404&gt;=Summary!$B$25,I11404&gt;=Summary!$B$26,I11404&lt;=Summary!$B$27,J11404&gt;=Summary!$B$28,J11404&lt;=Summary!$B$29,F11404*J11404&gt;1),"Yes","No")</f>
        <v>No</v>
      </c>
    </row>
    <row r="11405" customFormat="false" ht="15" hidden="false" customHeight="false" outlineLevel="0" collapsed="false">
      <c r="A11405" s="6" t="s">
        <v>158</v>
      </c>
      <c r="B11405" s="45" t="n">
        <v>45164</v>
      </c>
      <c r="C11405" s="6" t="s">
        <v>199</v>
      </c>
      <c r="D11405" s="6" t="s">
        <v>181</v>
      </c>
      <c r="E11405" s="6" t="s">
        <v>187</v>
      </c>
      <c r="F11405" s="34" t="n">
        <v>0.245436817407608</v>
      </c>
      <c r="G11405" s="34" t="n">
        <v>0.25705329153605</v>
      </c>
      <c r="H11405" s="34" t="n">
        <v>-0.0116164741284421</v>
      </c>
      <c r="I11405" s="34" t="n">
        <v>-0.0451909176460125</v>
      </c>
      <c r="J11405" s="35" t="n">
        <v>3.95</v>
      </c>
      <c r="K11405" s="6" t="n">
        <v>0</v>
      </c>
      <c r="L11405" s="35" t="n">
        <v>-1</v>
      </c>
      <c r="M11405" s="6" t="str">
        <f aca="false">IF(I11405&lt;=0,"Below 0%",IF(I11405&lt;=0.05,"0-5%",IF(I11405&lt;=0.1,"5-10%",IF(I11405&lt;=0.2,"10-20%",IF(I11405&lt;=0.4,"20-40%","Above 40%")))))</f>
        <v>Below 0%</v>
      </c>
      <c r="N11405" s="6" t="str">
        <f aca="false">IF(AND(H11405&gt;=Summary!$B$25,I11405&gt;=Summary!$B$26,I11405&lt;=Summary!$B$27,J11405&gt;=Summary!$B$28,J11405&lt;=Summary!$B$29,F11405*J11405&gt;1),"Yes","No")</f>
        <v>No</v>
      </c>
    </row>
    <row r="11406" customFormat="false" ht="15" hidden="false" customHeight="false" outlineLevel="0" collapsed="false">
      <c r="A11406" s="6" t="s">
        <v>158</v>
      </c>
      <c r="B11406" s="45" t="n">
        <v>45164</v>
      </c>
      <c r="C11406" s="6" t="s">
        <v>199</v>
      </c>
      <c r="D11406" s="6" t="s">
        <v>181</v>
      </c>
      <c r="E11406" s="6" t="s">
        <v>174</v>
      </c>
      <c r="F11406" s="34" t="n">
        <v>0.267239302396774</v>
      </c>
      <c r="G11406" s="34" t="n">
        <v>0.247648902821317</v>
      </c>
      <c r="H11406" s="34" t="n">
        <v>0.0195903995754577</v>
      </c>
      <c r="I11406" s="34" t="n">
        <v>0.0791055375262151</v>
      </c>
      <c r="J11406" s="35" t="n">
        <v>4.1</v>
      </c>
      <c r="K11406" s="6" t="n">
        <v>0</v>
      </c>
      <c r="L11406" s="35" t="n">
        <v>-1</v>
      </c>
      <c r="M11406" s="6" t="str">
        <f aca="false">IF(I11406&lt;=0,"Below 0%",IF(I11406&lt;=0.05,"0-5%",IF(I11406&lt;=0.1,"5-10%",IF(I11406&lt;=0.2,"10-20%",IF(I11406&lt;=0.4,"20-40%","Above 40%")))))</f>
        <v>5-10%</v>
      </c>
      <c r="N11406" s="6" t="str">
        <f aca="false">IF(AND(H11406&gt;=Summary!$B$25,I11406&gt;=Summary!$B$26,I11406&lt;=Summary!$B$27,J11406&gt;=Summary!$B$28,J11406&lt;=Summary!$B$29,F11406*J11406&gt;1),"Yes","No")</f>
        <v>No</v>
      </c>
    </row>
    <row r="11407" customFormat="false" ht="15" hidden="false" customHeight="false" outlineLevel="0" collapsed="false">
      <c r="A11407" s="6" t="s">
        <v>158</v>
      </c>
      <c r="B11407" s="45" t="n">
        <v>45164</v>
      </c>
      <c r="C11407" s="6" t="s">
        <v>199</v>
      </c>
      <c r="D11407" s="6" t="s">
        <v>181</v>
      </c>
      <c r="E11407" s="6" t="s">
        <v>177</v>
      </c>
      <c r="F11407" s="34" t="n">
        <v>0.487323880195618</v>
      </c>
      <c r="G11407" s="34" t="n">
        <v>0.495297805642633</v>
      </c>
      <c r="H11407" s="34" t="n">
        <v>-0.00797392544701558</v>
      </c>
      <c r="I11407" s="34" t="n">
        <v>-0.0160992545417593</v>
      </c>
      <c r="J11407" s="35" t="n">
        <v>2.05</v>
      </c>
      <c r="K11407" s="6" t="n">
        <v>1</v>
      </c>
      <c r="L11407" s="35" t="n">
        <v>1.05</v>
      </c>
      <c r="M11407" s="6" t="str">
        <f aca="false">IF(I11407&lt;=0,"Below 0%",IF(I11407&lt;=0.05,"0-5%",IF(I11407&lt;=0.1,"5-10%",IF(I11407&lt;=0.2,"10-20%",IF(I11407&lt;=0.4,"20-40%","Above 40%")))))</f>
        <v>Below 0%</v>
      </c>
      <c r="N11407" s="6" t="str">
        <f aca="false">IF(AND(H11407&gt;=Summary!$B$25,I11407&gt;=Summary!$B$26,I11407&lt;=Summary!$B$27,J11407&gt;=Summary!$B$28,J11407&lt;=Summary!$B$29,F11407*J11407&gt;1),"Yes","No")</f>
        <v>No</v>
      </c>
    </row>
    <row r="11408" customFormat="false" ht="15" hidden="false" customHeight="false" outlineLevel="0" collapsed="false">
      <c r="A11408" s="6" t="s">
        <v>158</v>
      </c>
      <c r="B11408" s="45" t="n">
        <v>45164</v>
      </c>
      <c r="C11408" s="6" t="s">
        <v>206</v>
      </c>
      <c r="D11408" s="6" t="s">
        <v>180</v>
      </c>
      <c r="E11408" s="6" t="s">
        <v>187</v>
      </c>
      <c r="F11408" s="34" t="n">
        <v>0.46560475230217</v>
      </c>
      <c r="G11408" s="34" t="n">
        <v>0.452870739944734</v>
      </c>
      <c r="H11408" s="34" t="n">
        <v>0.0127340123574354</v>
      </c>
      <c r="I11408" s="34" t="n">
        <v>0.0281184259309608</v>
      </c>
      <c r="J11408" s="35" t="n">
        <v>2.2</v>
      </c>
      <c r="K11408" s="6" t="n">
        <v>0</v>
      </c>
      <c r="L11408" s="35" t="n">
        <v>-1</v>
      </c>
      <c r="M11408" s="6" t="str">
        <f aca="false">IF(I11408&lt;=0,"Below 0%",IF(I11408&lt;=0.05,"0-5%",IF(I11408&lt;=0.1,"5-10%",IF(I11408&lt;=0.2,"10-20%",IF(I11408&lt;=0.4,"20-40%","Above 40%")))))</f>
        <v>0-5%</v>
      </c>
      <c r="N11408" s="6" t="str">
        <f aca="false">IF(AND(H11408&gt;=Summary!$B$25,I11408&gt;=Summary!$B$26,I11408&lt;=Summary!$B$27,J11408&gt;=Summary!$B$28,J11408&lt;=Summary!$B$29,F11408*J11408&gt;1),"Yes","No")</f>
        <v>No</v>
      </c>
    </row>
    <row r="11409" customFormat="false" ht="15" hidden="false" customHeight="false" outlineLevel="0" collapsed="false">
      <c r="A11409" s="6" t="s">
        <v>158</v>
      </c>
      <c r="B11409" s="45" t="n">
        <v>45164</v>
      </c>
      <c r="C11409" s="6" t="s">
        <v>206</v>
      </c>
      <c r="D11409" s="6" t="s">
        <v>180</v>
      </c>
      <c r="E11409" s="6" t="s">
        <v>174</v>
      </c>
      <c r="F11409" s="34" t="n">
        <v>0.238565310835838</v>
      </c>
      <c r="G11409" s="34" t="n">
        <v>0.281445092621021</v>
      </c>
      <c r="H11409" s="34" t="n">
        <v>-0.0428797817851831</v>
      </c>
      <c r="I11409" s="34" t="n">
        <v>-0.152355762844736</v>
      </c>
      <c r="J11409" s="35" t="n">
        <v>3.54</v>
      </c>
      <c r="K11409" s="6" t="n">
        <v>1</v>
      </c>
      <c r="L11409" s="35" t="n">
        <v>2.54</v>
      </c>
      <c r="M11409" s="6" t="str">
        <f aca="false">IF(I11409&lt;=0,"Below 0%",IF(I11409&lt;=0.05,"0-5%",IF(I11409&lt;=0.1,"5-10%",IF(I11409&lt;=0.2,"10-20%",IF(I11409&lt;=0.4,"20-40%","Above 40%")))))</f>
        <v>Below 0%</v>
      </c>
      <c r="N11409" s="6" t="str">
        <f aca="false">IF(AND(H11409&gt;=Summary!$B$25,I11409&gt;=Summary!$B$26,I11409&lt;=Summary!$B$27,J11409&gt;=Summary!$B$28,J11409&lt;=Summary!$B$29,F11409*J11409&gt;1),"Yes","No")</f>
        <v>No</v>
      </c>
    </row>
    <row r="11410" customFormat="false" ht="15" hidden="false" customHeight="false" outlineLevel="0" collapsed="false">
      <c r="A11410" s="6" t="s">
        <v>158</v>
      </c>
      <c r="B11410" s="45" t="n">
        <v>45164</v>
      </c>
      <c r="C11410" s="6" t="s">
        <v>206</v>
      </c>
      <c r="D11410" s="6" t="s">
        <v>180</v>
      </c>
      <c r="E11410" s="6" t="s">
        <v>177</v>
      </c>
      <c r="F11410" s="34" t="n">
        <v>0.295829951763153</v>
      </c>
      <c r="G11410" s="34" t="n">
        <v>0.265684167434244</v>
      </c>
      <c r="H11410" s="34" t="n">
        <v>0.0301457843289089</v>
      </c>
      <c r="I11410" s="34" t="n">
        <v>0.113464737549218</v>
      </c>
      <c r="J11410" s="35" t="n">
        <v>3.75</v>
      </c>
      <c r="K11410" s="6" t="n">
        <v>0</v>
      </c>
      <c r="L11410" s="35" t="n">
        <v>-1</v>
      </c>
      <c r="M11410" s="6" t="str">
        <f aca="false">IF(I11410&lt;=0,"Below 0%",IF(I11410&lt;=0.05,"0-5%",IF(I11410&lt;=0.1,"5-10%",IF(I11410&lt;=0.2,"10-20%",IF(I11410&lt;=0.4,"20-40%","Above 40%")))))</f>
        <v>10-20%</v>
      </c>
      <c r="N11410" s="6" t="str">
        <f aca="false">IF(AND(H11410&gt;=Summary!$B$25,I11410&gt;=Summary!$B$26,I11410&lt;=Summary!$B$27,J11410&gt;=Summary!$B$28,J11410&lt;=Summary!$B$29,F11410*J11410&gt;1),"Yes","No")</f>
        <v>Yes</v>
      </c>
    </row>
    <row r="11411" customFormat="false" ht="15" hidden="false" customHeight="false" outlineLevel="0" collapsed="false">
      <c r="A11411" s="6" t="s">
        <v>158</v>
      </c>
      <c r="B11411" s="45" t="n">
        <v>45164</v>
      </c>
      <c r="C11411" s="6" t="s">
        <v>201</v>
      </c>
      <c r="D11411" s="6" t="s">
        <v>189</v>
      </c>
      <c r="E11411" s="6" t="s">
        <v>187</v>
      </c>
      <c r="F11411" s="34" t="n">
        <v>0.462755620479584</v>
      </c>
      <c r="G11411" s="34" t="n">
        <v>0.630603577710094</v>
      </c>
      <c r="H11411" s="34" t="n">
        <v>-0.16784795723051</v>
      </c>
      <c r="I11411" s="34" t="n">
        <v>-0.266170321836764</v>
      </c>
      <c r="J11411" s="35" t="n">
        <v>1.58</v>
      </c>
      <c r="K11411" s="6" t="n">
        <v>0</v>
      </c>
      <c r="L11411" s="35" t="n">
        <v>-1</v>
      </c>
      <c r="M11411" s="6" t="str">
        <f aca="false">IF(I11411&lt;=0,"Below 0%",IF(I11411&lt;=0.05,"0-5%",IF(I11411&lt;=0.1,"5-10%",IF(I11411&lt;=0.2,"10-20%",IF(I11411&lt;=0.4,"20-40%","Above 40%")))))</f>
        <v>Below 0%</v>
      </c>
      <c r="N11411" s="6" t="str">
        <f aca="false">IF(AND(H11411&gt;=Summary!$B$25,I11411&gt;=Summary!$B$26,I11411&lt;=Summary!$B$27,J11411&gt;=Summary!$B$28,J11411&lt;=Summary!$B$29,F11411*J11411&gt;1),"Yes","No")</f>
        <v>No</v>
      </c>
    </row>
    <row r="11412" customFormat="false" ht="15" hidden="false" customHeight="false" outlineLevel="0" collapsed="false">
      <c r="A11412" s="6" t="s">
        <v>158</v>
      </c>
      <c r="B11412" s="45" t="n">
        <v>45164</v>
      </c>
      <c r="C11412" s="6" t="s">
        <v>201</v>
      </c>
      <c r="D11412" s="6" t="s">
        <v>189</v>
      </c>
      <c r="E11412" s="6" t="s">
        <v>174</v>
      </c>
      <c r="F11412" s="34" t="n">
        <v>0.370356380939484</v>
      </c>
      <c r="G11412" s="34" t="n">
        <v>0.203337480159581</v>
      </c>
      <c r="H11412" s="34" t="n">
        <v>0.167018900779902</v>
      </c>
      <c r="I11412" s="34" t="n">
        <v>0.821387678497954</v>
      </c>
      <c r="J11412" s="35" t="n">
        <v>4.9</v>
      </c>
      <c r="K11412" s="6" t="n">
        <v>0</v>
      </c>
      <c r="L11412" s="35" t="n">
        <v>-1</v>
      </c>
      <c r="M11412" s="6" t="str">
        <f aca="false">IF(I11412&lt;=0,"Below 0%",IF(I11412&lt;=0.05,"0-5%",IF(I11412&lt;=0.1,"5-10%",IF(I11412&lt;=0.2,"10-20%",IF(I11412&lt;=0.4,"20-40%","Above 40%")))))</f>
        <v>Above 40%</v>
      </c>
      <c r="N11412" s="6" t="str">
        <f aca="false">IF(AND(H11412&gt;=Summary!$B$25,I11412&gt;=Summary!$B$26,I11412&lt;=Summary!$B$27,J11412&gt;=Summary!$B$28,J11412&lt;=Summary!$B$29,F11412*J11412&gt;1),"Yes","No")</f>
        <v>No</v>
      </c>
    </row>
    <row r="11413" customFormat="false" ht="15" hidden="false" customHeight="false" outlineLevel="0" collapsed="false">
      <c r="A11413" s="6" t="s">
        <v>158</v>
      </c>
      <c r="B11413" s="45" t="n">
        <v>45164</v>
      </c>
      <c r="C11413" s="6" t="s">
        <v>201</v>
      </c>
      <c r="D11413" s="6" t="s">
        <v>189</v>
      </c>
      <c r="E11413" s="6" t="s">
        <v>177</v>
      </c>
      <c r="F11413" s="34" t="n">
        <v>0.166887998580933</v>
      </c>
      <c r="G11413" s="34" t="n">
        <v>0.166058942130325</v>
      </c>
      <c r="H11413" s="34" t="n">
        <v>0.000829056450607879</v>
      </c>
      <c r="I11413" s="34" t="n">
        <v>0.00499254324983722</v>
      </c>
      <c r="J11413" s="35" t="n">
        <v>6</v>
      </c>
      <c r="K11413" s="6" t="n">
        <v>1</v>
      </c>
      <c r="L11413" s="35" t="n">
        <v>5</v>
      </c>
      <c r="M11413" s="6" t="str">
        <f aca="false">IF(I11413&lt;=0,"Below 0%",IF(I11413&lt;=0.05,"0-5%",IF(I11413&lt;=0.1,"5-10%",IF(I11413&lt;=0.2,"10-20%",IF(I11413&lt;=0.4,"20-40%","Above 40%")))))</f>
        <v>0-5%</v>
      </c>
      <c r="N11413" s="6" t="str">
        <f aca="false">IF(AND(H11413&gt;=Summary!$B$25,I11413&gt;=Summary!$B$26,I11413&lt;=Summary!$B$27,J11413&gt;=Summary!$B$28,J11413&lt;=Summary!$B$29,F11413*J11413&gt;1),"Yes","No")</f>
        <v>No</v>
      </c>
    </row>
    <row r="11414" customFormat="false" ht="15" hidden="false" customHeight="false" outlineLevel="0" collapsed="false">
      <c r="A11414" s="6" t="s">
        <v>158</v>
      </c>
      <c r="B11414" s="45" t="n">
        <v>45164</v>
      </c>
      <c r="C11414" s="6" t="s">
        <v>173</v>
      </c>
      <c r="D11414" s="6" t="s">
        <v>203</v>
      </c>
      <c r="E11414" s="6" t="s">
        <v>187</v>
      </c>
      <c r="F11414" s="34" t="n">
        <v>0.35722753405571</v>
      </c>
      <c r="G11414" s="34" t="n">
        <v>0.415426099657323</v>
      </c>
      <c r="H11414" s="34" t="n">
        <v>-0.0581985656016128</v>
      </c>
      <c r="I11414" s="34" t="n">
        <v>-0.140093666838987</v>
      </c>
      <c r="J11414" s="35" t="n">
        <v>2.42</v>
      </c>
      <c r="K11414" s="6" t="n">
        <v>0</v>
      </c>
      <c r="L11414" s="35" t="n">
        <v>-1</v>
      </c>
      <c r="M11414" s="6" t="str">
        <f aca="false">IF(I11414&lt;=0,"Below 0%",IF(I11414&lt;=0.05,"0-5%",IF(I11414&lt;=0.1,"5-10%",IF(I11414&lt;=0.2,"10-20%",IF(I11414&lt;=0.4,"20-40%","Above 40%")))))</f>
        <v>Below 0%</v>
      </c>
      <c r="N11414" s="6" t="str">
        <f aca="false">IF(AND(H11414&gt;=Summary!$B$25,I11414&gt;=Summary!$B$26,I11414&lt;=Summary!$B$27,J11414&gt;=Summary!$B$28,J11414&lt;=Summary!$B$29,F11414*J11414&gt;1),"Yes","No")</f>
        <v>No</v>
      </c>
    </row>
    <row r="11415" customFormat="false" ht="15" hidden="false" customHeight="false" outlineLevel="0" collapsed="false">
      <c r="A11415" s="6" t="s">
        <v>158</v>
      </c>
      <c r="B11415" s="45" t="n">
        <v>45164</v>
      </c>
      <c r="C11415" s="6" t="s">
        <v>173</v>
      </c>
      <c r="D11415" s="6" t="s">
        <v>203</v>
      </c>
      <c r="E11415" s="6" t="s">
        <v>174</v>
      </c>
      <c r="F11415" s="34" t="n">
        <v>0.325014591217041</v>
      </c>
      <c r="G11415" s="34" t="n">
        <v>0.28888826470423</v>
      </c>
      <c r="H11415" s="34" t="n">
        <v>0.036126326512811</v>
      </c>
      <c r="I11415" s="34" t="n">
        <v>0.125052938892474</v>
      </c>
      <c r="J11415" s="35" t="n">
        <v>3.48</v>
      </c>
      <c r="K11415" s="6" t="n">
        <v>0</v>
      </c>
      <c r="L11415" s="35" t="n">
        <v>-1</v>
      </c>
      <c r="M11415" s="6" t="str">
        <f aca="false">IF(I11415&lt;=0,"Below 0%",IF(I11415&lt;=0.05,"0-5%",IF(I11415&lt;=0.1,"5-10%",IF(I11415&lt;=0.2,"10-20%",IF(I11415&lt;=0.4,"20-40%","Above 40%")))))</f>
        <v>10-20%</v>
      </c>
      <c r="N11415" s="6" t="str">
        <f aca="false">IF(AND(H11415&gt;=Summary!$B$25,I11415&gt;=Summary!$B$26,I11415&lt;=Summary!$B$27,J11415&gt;=Summary!$B$28,J11415&lt;=Summary!$B$29,F11415*J11415&gt;1),"Yes","No")</f>
        <v>Yes</v>
      </c>
    </row>
    <row r="11416" customFormat="false" ht="15" hidden="false" customHeight="false" outlineLevel="0" collapsed="false">
      <c r="A11416" s="6" t="s">
        <v>158</v>
      </c>
      <c r="B11416" s="45" t="n">
        <v>45164</v>
      </c>
      <c r="C11416" s="6" t="s">
        <v>173</v>
      </c>
      <c r="D11416" s="6" t="s">
        <v>203</v>
      </c>
      <c r="E11416" s="6" t="s">
        <v>177</v>
      </c>
      <c r="F11416" s="34" t="n">
        <v>0.317757844924927</v>
      </c>
      <c r="G11416" s="34" t="n">
        <v>0.295685635638447</v>
      </c>
      <c r="H11416" s="34" t="n">
        <v>0.0220722092864795</v>
      </c>
      <c r="I11416" s="34" t="n">
        <v>0.0746475534356645</v>
      </c>
      <c r="J11416" s="35" t="n">
        <v>3.4</v>
      </c>
      <c r="K11416" s="6" t="n">
        <v>1</v>
      </c>
      <c r="L11416" s="35" t="n">
        <v>2.4</v>
      </c>
      <c r="M11416" s="6" t="str">
        <f aca="false">IF(I11416&lt;=0,"Below 0%",IF(I11416&lt;=0.05,"0-5%",IF(I11416&lt;=0.1,"5-10%",IF(I11416&lt;=0.2,"10-20%",IF(I11416&lt;=0.4,"20-40%","Above 40%")))))</f>
        <v>5-10%</v>
      </c>
      <c r="N11416" s="6" t="str">
        <f aca="false">IF(AND(H11416&gt;=Summary!$B$25,I11416&gt;=Summary!$B$26,I11416&lt;=Summary!$B$27,J11416&gt;=Summary!$B$28,J11416&lt;=Summary!$B$29,F11416*J11416&gt;1),"Yes","No")</f>
        <v>No</v>
      </c>
    </row>
    <row r="11417" customFormat="false" ht="15" hidden="false" customHeight="false" outlineLevel="0" collapsed="false">
      <c r="A11417" s="6" t="s">
        <v>158</v>
      </c>
      <c r="B11417" s="45" t="n">
        <v>45164</v>
      </c>
      <c r="C11417" s="6" t="s">
        <v>176</v>
      </c>
      <c r="D11417" s="6" t="s">
        <v>207</v>
      </c>
      <c r="E11417" s="6" t="s">
        <v>187</v>
      </c>
      <c r="F11417" s="34" t="n">
        <v>0.630157887935638</v>
      </c>
      <c r="G11417" s="34" t="n">
        <v>0.740669947914178</v>
      </c>
      <c r="H11417" s="34" t="n">
        <v>-0.110512059978539</v>
      </c>
      <c r="I11417" s="34" t="n">
        <v>-0.149205540591671</v>
      </c>
      <c r="J11417" s="35" t="n">
        <v>1.34</v>
      </c>
      <c r="K11417" s="6" t="n">
        <v>1</v>
      </c>
      <c r="L11417" s="35" t="n">
        <v>0.34</v>
      </c>
      <c r="M11417" s="6" t="str">
        <f aca="false">IF(I11417&lt;=0,"Below 0%",IF(I11417&lt;=0.05,"0-5%",IF(I11417&lt;=0.1,"5-10%",IF(I11417&lt;=0.2,"10-20%",IF(I11417&lt;=0.4,"20-40%","Above 40%")))))</f>
        <v>Below 0%</v>
      </c>
      <c r="N11417" s="6" t="str">
        <f aca="false">IF(AND(H11417&gt;=Summary!$B$25,I11417&gt;=Summary!$B$26,I11417&lt;=Summary!$B$27,J11417&gt;=Summary!$B$28,J11417&lt;=Summary!$B$29,F11417*J11417&gt;1),"Yes","No")</f>
        <v>No</v>
      </c>
    </row>
    <row r="11418" customFormat="false" ht="15" hidden="false" customHeight="false" outlineLevel="0" collapsed="false">
      <c r="A11418" s="6" t="s">
        <v>158</v>
      </c>
      <c r="B11418" s="45" t="n">
        <v>45164</v>
      </c>
      <c r="C11418" s="6" t="s">
        <v>176</v>
      </c>
      <c r="D11418" s="6" t="s">
        <v>207</v>
      </c>
      <c r="E11418" s="6" t="s">
        <v>174</v>
      </c>
      <c r="F11418" s="34" t="n">
        <v>0.234770223498344</v>
      </c>
      <c r="G11418" s="34" t="n">
        <v>0.160080279065322</v>
      </c>
      <c r="H11418" s="34" t="n">
        <v>0.0746899444330221</v>
      </c>
      <c r="I11418" s="34" t="n">
        <v>0.466578049895479</v>
      </c>
      <c r="J11418" s="35" t="n">
        <v>6.2</v>
      </c>
      <c r="K11418" s="6" t="n">
        <v>0</v>
      </c>
      <c r="L11418" s="35" t="n">
        <v>-1</v>
      </c>
      <c r="M11418" s="6" t="str">
        <f aca="false">IF(I11418&lt;=0,"Below 0%",IF(I11418&lt;=0.05,"0-5%",IF(I11418&lt;=0.1,"5-10%",IF(I11418&lt;=0.2,"10-20%",IF(I11418&lt;=0.4,"20-40%","Above 40%")))))</f>
        <v>Above 40%</v>
      </c>
      <c r="N11418" s="6" t="str">
        <f aca="false">IF(AND(H11418&gt;=Summary!$B$25,I11418&gt;=Summary!$B$26,I11418&lt;=Summary!$B$27,J11418&gt;=Summary!$B$28,J11418&lt;=Summary!$B$29,F11418*J11418&gt;1),"Yes","No")</f>
        <v>No</v>
      </c>
    </row>
    <row r="11419" customFormat="false" ht="15" hidden="false" customHeight="false" outlineLevel="0" collapsed="false">
      <c r="A11419" s="6" t="s">
        <v>158</v>
      </c>
      <c r="B11419" s="45" t="n">
        <v>45164</v>
      </c>
      <c r="C11419" s="6" t="s">
        <v>176</v>
      </c>
      <c r="D11419" s="6" t="s">
        <v>207</v>
      </c>
      <c r="E11419" s="6" t="s">
        <v>177</v>
      </c>
      <c r="F11419" s="34" t="n">
        <v>0.135071873664856</v>
      </c>
      <c r="G11419" s="34" t="n">
        <v>0.0992497730204999</v>
      </c>
      <c r="H11419" s="34" t="n">
        <v>0.0358221006443561</v>
      </c>
      <c r="I11419" s="34" t="n">
        <v>0.360928791615041</v>
      </c>
      <c r="J11419" s="35" t="n">
        <v>10</v>
      </c>
      <c r="K11419" s="6" t="n">
        <v>0</v>
      </c>
      <c r="L11419" s="35" t="n">
        <v>-1</v>
      </c>
      <c r="M11419" s="6" t="str">
        <f aca="false">IF(I11419&lt;=0,"Below 0%",IF(I11419&lt;=0.05,"0-5%",IF(I11419&lt;=0.1,"5-10%",IF(I11419&lt;=0.2,"10-20%",IF(I11419&lt;=0.4,"20-40%","Above 40%")))))</f>
        <v>20-40%</v>
      </c>
      <c r="N11419" s="6" t="str">
        <f aca="false">IF(AND(H11419&gt;=Summary!$B$25,I11419&gt;=Summary!$B$26,I11419&lt;=Summary!$B$27,J11419&gt;=Summary!$B$28,J11419&lt;=Summary!$B$29,F11419*J11419&gt;1),"Yes","No")</f>
        <v>No</v>
      </c>
    </row>
    <row r="11420" customFormat="false" ht="15" hidden="false" customHeight="false" outlineLevel="0" collapsed="false">
      <c r="A11420" s="6" t="s">
        <v>158</v>
      </c>
      <c r="B11420" s="45" t="n">
        <v>45165</v>
      </c>
      <c r="C11420" s="6" t="s">
        <v>196</v>
      </c>
      <c r="D11420" s="6" t="s">
        <v>182</v>
      </c>
      <c r="E11420" s="6" t="s">
        <v>187</v>
      </c>
      <c r="F11420" s="34" t="n">
        <v>0.290111094713211</v>
      </c>
      <c r="G11420" s="34" t="n">
        <v>0.286230015471893</v>
      </c>
      <c r="H11420" s="34" t="n">
        <v>0.00388107924131831</v>
      </c>
      <c r="I11420" s="34" t="n">
        <v>0.0135593020701192</v>
      </c>
      <c r="J11420" s="35" t="n">
        <v>3.46</v>
      </c>
      <c r="K11420" s="6" t="n">
        <v>0</v>
      </c>
      <c r="L11420" s="35" t="n">
        <v>-1</v>
      </c>
      <c r="M11420" s="6" t="str">
        <f aca="false">IF(I11420&lt;=0,"Below 0%",IF(I11420&lt;=0.05,"0-5%",IF(I11420&lt;=0.1,"5-10%",IF(I11420&lt;=0.2,"10-20%",IF(I11420&lt;=0.4,"20-40%","Above 40%")))))</f>
        <v>0-5%</v>
      </c>
      <c r="N11420" s="6" t="str">
        <f aca="false">IF(AND(H11420&gt;=Summary!$B$25,I11420&gt;=Summary!$B$26,I11420&lt;=Summary!$B$27,J11420&gt;=Summary!$B$28,J11420&lt;=Summary!$B$29,F11420*J11420&gt;1),"Yes","No")</f>
        <v>No</v>
      </c>
    </row>
    <row r="11421" customFormat="false" ht="15" hidden="false" customHeight="false" outlineLevel="0" collapsed="false">
      <c r="A11421" s="6" t="s">
        <v>158</v>
      </c>
      <c r="B11421" s="45" t="n">
        <v>45165</v>
      </c>
      <c r="C11421" s="6" t="s">
        <v>196</v>
      </c>
      <c r="D11421" s="6" t="s">
        <v>182</v>
      </c>
      <c r="E11421" s="6" t="s">
        <v>174</v>
      </c>
      <c r="F11421" s="34" t="n">
        <v>0.283885061740875</v>
      </c>
      <c r="G11421" s="34" t="n">
        <v>0.26766374419804</v>
      </c>
      <c r="H11421" s="34" t="n">
        <v>0.016221317542835</v>
      </c>
      <c r="I11421" s="34" t="n">
        <v>0.0606033424191852</v>
      </c>
      <c r="J11421" s="35" t="n">
        <v>3.7</v>
      </c>
      <c r="K11421" s="6" t="n">
        <v>0</v>
      </c>
      <c r="L11421" s="35" t="n">
        <v>-1</v>
      </c>
      <c r="M11421" s="6" t="str">
        <f aca="false">IF(I11421&lt;=0,"Below 0%",IF(I11421&lt;=0.05,"0-5%",IF(I11421&lt;=0.1,"5-10%",IF(I11421&lt;=0.2,"10-20%",IF(I11421&lt;=0.4,"20-40%","Above 40%")))))</f>
        <v>5-10%</v>
      </c>
      <c r="N11421" s="6" t="str">
        <f aca="false">IF(AND(H11421&gt;=Summary!$B$25,I11421&gt;=Summary!$B$26,I11421&lt;=Summary!$B$27,J11421&gt;=Summary!$B$28,J11421&lt;=Summary!$B$29,F11421*J11421&gt;1),"Yes","No")</f>
        <v>No</v>
      </c>
    </row>
    <row r="11422" customFormat="false" ht="15" hidden="false" customHeight="false" outlineLevel="0" collapsed="false">
      <c r="A11422" s="6" t="s">
        <v>158</v>
      </c>
      <c r="B11422" s="45" t="n">
        <v>45165</v>
      </c>
      <c r="C11422" s="6" t="s">
        <v>196</v>
      </c>
      <c r="D11422" s="6" t="s">
        <v>182</v>
      </c>
      <c r="E11422" s="6" t="s">
        <v>177</v>
      </c>
      <c r="F11422" s="34" t="n">
        <v>0.426003843545914</v>
      </c>
      <c r="G11422" s="34" t="n">
        <v>0.446106240330067</v>
      </c>
      <c r="H11422" s="34" t="n">
        <v>-0.0201023967841533</v>
      </c>
      <c r="I11422" s="34" t="n">
        <v>-0.0450619044675992</v>
      </c>
      <c r="J11422" s="35" t="n">
        <v>2.22</v>
      </c>
      <c r="K11422" s="6" t="n">
        <v>1</v>
      </c>
      <c r="L11422" s="35" t="n">
        <v>1.22</v>
      </c>
      <c r="M11422" s="6" t="str">
        <f aca="false">IF(I11422&lt;=0,"Below 0%",IF(I11422&lt;=0.05,"0-5%",IF(I11422&lt;=0.1,"5-10%",IF(I11422&lt;=0.2,"10-20%",IF(I11422&lt;=0.4,"20-40%","Above 40%")))))</f>
        <v>Below 0%</v>
      </c>
      <c r="N11422" s="6" t="str">
        <f aca="false">IF(AND(H11422&gt;=Summary!$B$25,I11422&gt;=Summary!$B$26,I11422&lt;=Summary!$B$27,J11422&gt;=Summary!$B$28,J11422&lt;=Summary!$B$29,F11422*J11422&gt;1),"Yes","No")</f>
        <v>No</v>
      </c>
    </row>
    <row r="11423" customFormat="false" ht="15" hidden="false" customHeight="false" outlineLevel="0" collapsed="false">
      <c r="A11423" s="6" t="s">
        <v>158</v>
      </c>
      <c r="B11423" s="45" t="n">
        <v>45165</v>
      </c>
      <c r="C11423" s="6" t="s">
        <v>188</v>
      </c>
      <c r="D11423" s="6" t="s">
        <v>183</v>
      </c>
      <c r="E11423" s="6" t="s">
        <v>187</v>
      </c>
      <c r="F11423" s="34" t="n">
        <v>0.421313136816025</v>
      </c>
      <c r="G11423" s="34" t="n">
        <v>0.437781210126922</v>
      </c>
      <c r="H11423" s="34" t="n">
        <v>-0.0164680733108976</v>
      </c>
      <c r="I11423" s="34" t="n">
        <v>-0.0376171314116545</v>
      </c>
      <c r="J11423" s="35" t="n">
        <v>2.3</v>
      </c>
      <c r="K11423" s="6" t="n">
        <v>0</v>
      </c>
      <c r="L11423" s="35" t="n">
        <v>-1</v>
      </c>
      <c r="M11423" s="6" t="str">
        <f aca="false">IF(I11423&lt;=0,"Below 0%",IF(I11423&lt;=0.05,"0-5%",IF(I11423&lt;=0.1,"5-10%",IF(I11423&lt;=0.2,"10-20%",IF(I11423&lt;=0.4,"20-40%","Above 40%")))))</f>
        <v>Below 0%</v>
      </c>
      <c r="N11423" s="6" t="str">
        <f aca="false">IF(AND(H11423&gt;=Summary!$B$25,I11423&gt;=Summary!$B$26,I11423&lt;=Summary!$B$27,J11423&gt;=Summary!$B$28,J11423&lt;=Summary!$B$29,F11423*J11423&gt;1),"Yes","No")</f>
        <v>No</v>
      </c>
    </row>
    <row r="11424" customFormat="false" ht="15" hidden="false" customHeight="false" outlineLevel="0" collapsed="false">
      <c r="A11424" s="6" t="s">
        <v>158</v>
      </c>
      <c r="B11424" s="45" t="n">
        <v>45165</v>
      </c>
      <c r="C11424" s="6" t="s">
        <v>188</v>
      </c>
      <c r="D11424" s="6" t="s">
        <v>183</v>
      </c>
      <c r="E11424" s="6" t="s">
        <v>174</v>
      </c>
      <c r="F11424" s="34" t="n">
        <v>0.331394046545029</v>
      </c>
      <c r="G11424" s="34" t="n">
        <v>0.245584581290713</v>
      </c>
      <c r="H11424" s="34" t="n">
        <v>0.0858094652543162</v>
      </c>
      <c r="I11424" s="34" t="n">
        <v>0.349409009325136</v>
      </c>
      <c r="J11424" s="35" t="n">
        <v>4.1</v>
      </c>
      <c r="K11424" s="6" t="n">
        <v>0</v>
      </c>
      <c r="L11424" s="35" t="n">
        <v>-1</v>
      </c>
      <c r="M11424" s="6" t="str">
        <f aca="false">IF(I11424&lt;=0,"Below 0%",IF(I11424&lt;=0.05,"0-5%",IF(I11424&lt;=0.1,"5-10%",IF(I11424&lt;=0.2,"10-20%",IF(I11424&lt;=0.4,"20-40%","Above 40%")))))</f>
        <v>20-40%</v>
      </c>
      <c r="N11424" s="6" t="str">
        <f aca="false">IF(AND(H11424&gt;=Summary!$B$25,I11424&gt;=Summary!$B$26,I11424&lt;=Summary!$B$27,J11424&gt;=Summary!$B$28,J11424&lt;=Summary!$B$29,F11424*J11424&gt;1),"Yes","No")</f>
        <v>Yes</v>
      </c>
    </row>
    <row r="11425" customFormat="false" ht="15" hidden="false" customHeight="false" outlineLevel="0" collapsed="false">
      <c r="A11425" s="6" t="s">
        <v>158</v>
      </c>
      <c r="B11425" s="45" t="n">
        <v>45165</v>
      </c>
      <c r="C11425" s="6" t="s">
        <v>188</v>
      </c>
      <c r="D11425" s="6" t="s">
        <v>183</v>
      </c>
      <c r="E11425" s="6" t="s">
        <v>177</v>
      </c>
      <c r="F11425" s="34" t="n">
        <v>0.247292831540108</v>
      </c>
      <c r="G11425" s="34" t="n">
        <v>0.316634208582365</v>
      </c>
      <c r="H11425" s="34" t="n">
        <v>-0.0693413770422574</v>
      </c>
      <c r="I11425" s="34" t="n">
        <v>-0.218995216444593</v>
      </c>
      <c r="J11425" s="35" t="n">
        <v>3.18</v>
      </c>
      <c r="K11425" s="6" t="n">
        <v>1</v>
      </c>
      <c r="L11425" s="35" t="n">
        <v>2.18</v>
      </c>
      <c r="M11425" s="6" t="str">
        <f aca="false">IF(I11425&lt;=0,"Below 0%",IF(I11425&lt;=0.05,"0-5%",IF(I11425&lt;=0.1,"5-10%",IF(I11425&lt;=0.2,"10-20%",IF(I11425&lt;=0.4,"20-40%","Above 40%")))))</f>
        <v>Below 0%</v>
      </c>
      <c r="N11425" s="6" t="str">
        <f aca="false">IF(AND(H11425&gt;=Summary!$B$25,I11425&gt;=Summary!$B$26,I11425&lt;=Summary!$B$27,J11425&gt;=Summary!$B$28,J11425&lt;=Summary!$B$29,F11425*J11425&gt;1),"Yes","No")</f>
        <v>No</v>
      </c>
    </row>
    <row r="11426" customFormat="false" ht="15" hidden="false" customHeight="false" outlineLevel="0" collapsed="false">
      <c r="A11426" s="6" t="s">
        <v>158</v>
      </c>
      <c r="B11426" s="45" t="n">
        <v>45165</v>
      </c>
      <c r="C11426" s="6" t="s">
        <v>204</v>
      </c>
      <c r="D11426" s="6" t="s">
        <v>194</v>
      </c>
      <c r="E11426" s="6" t="s">
        <v>187</v>
      </c>
      <c r="F11426" s="34" t="n">
        <v>0.201692715287209</v>
      </c>
      <c r="G11426" s="34" t="n">
        <v>0.0515912167019499</v>
      </c>
      <c r="H11426" s="34" t="n">
        <v>0.150101498585259</v>
      </c>
      <c r="I11426" s="34" t="n">
        <v>2.90943901269895</v>
      </c>
      <c r="J11426" s="35" t="n">
        <v>19.5</v>
      </c>
      <c r="K11426" s="6" t="n">
        <v>0</v>
      </c>
      <c r="L11426" s="35" t="n">
        <v>-1</v>
      </c>
      <c r="M11426" s="6" t="str">
        <f aca="false">IF(I11426&lt;=0,"Below 0%",IF(I11426&lt;=0.05,"0-5%",IF(I11426&lt;=0.1,"5-10%",IF(I11426&lt;=0.2,"10-20%",IF(I11426&lt;=0.4,"20-40%","Above 40%")))))</f>
        <v>Above 40%</v>
      </c>
      <c r="N11426" s="6" t="str">
        <f aca="false">IF(AND(H11426&gt;=Summary!$B$25,I11426&gt;=Summary!$B$26,I11426&lt;=Summary!$B$27,J11426&gt;=Summary!$B$28,J11426&lt;=Summary!$B$29,F11426*J11426&gt;1),"Yes","No")</f>
        <v>No</v>
      </c>
    </row>
    <row r="11427" customFormat="false" ht="15" hidden="false" customHeight="false" outlineLevel="0" collapsed="false">
      <c r="A11427" s="6" t="s">
        <v>158</v>
      </c>
      <c r="B11427" s="45" t="n">
        <v>45165</v>
      </c>
      <c r="C11427" s="6" t="s">
        <v>204</v>
      </c>
      <c r="D11427" s="6" t="s">
        <v>194</v>
      </c>
      <c r="E11427" s="6" t="s">
        <v>174</v>
      </c>
      <c r="F11427" s="34" t="n">
        <v>0.129185125231743</v>
      </c>
      <c r="G11427" s="34" t="n">
        <v>0.116980084382328</v>
      </c>
      <c r="H11427" s="34" t="n">
        <v>0.0122050408494146</v>
      </c>
      <c r="I11427" s="34" t="n">
        <v>0.104334348140189</v>
      </c>
      <c r="J11427" s="35" t="n">
        <v>8.6</v>
      </c>
      <c r="K11427" s="6" t="n">
        <v>0</v>
      </c>
      <c r="L11427" s="35" t="n">
        <v>-1</v>
      </c>
      <c r="M11427" s="6" t="str">
        <f aca="false">IF(I11427&lt;=0,"Below 0%",IF(I11427&lt;=0.05,"0-5%",IF(I11427&lt;=0.1,"5-10%",IF(I11427&lt;=0.2,"10-20%",IF(I11427&lt;=0.4,"20-40%","Above 40%")))))</f>
        <v>10-20%</v>
      </c>
      <c r="N11427" s="6" t="str">
        <f aca="false">IF(AND(H11427&gt;=Summary!$B$25,I11427&gt;=Summary!$B$26,I11427&lt;=Summary!$B$27,J11427&gt;=Summary!$B$28,J11427&lt;=Summary!$B$29,F11427*J11427&gt;1),"Yes","No")</f>
        <v>No</v>
      </c>
    </row>
    <row r="11428" customFormat="false" ht="15" hidden="false" customHeight="false" outlineLevel="0" collapsed="false">
      <c r="A11428" s="6" t="s">
        <v>158</v>
      </c>
      <c r="B11428" s="45" t="n">
        <v>45165</v>
      </c>
      <c r="C11428" s="6" t="s">
        <v>204</v>
      </c>
      <c r="D11428" s="6" t="s">
        <v>194</v>
      </c>
      <c r="E11428" s="6" t="s">
        <v>177</v>
      </c>
      <c r="F11428" s="34" t="n">
        <v>0.669122159481049</v>
      </c>
      <c r="G11428" s="34" t="n">
        <v>0.831428698915722</v>
      </c>
      <c r="H11428" s="34" t="n">
        <v>-0.162306539434673</v>
      </c>
      <c r="I11428" s="34" t="n">
        <v>-0.195214020933292</v>
      </c>
      <c r="J11428" s="35" t="n">
        <v>1.21</v>
      </c>
      <c r="K11428" s="6" t="n">
        <v>1</v>
      </c>
      <c r="L11428" s="35" t="n">
        <v>0.21</v>
      </c>
      <c r="M11428" s="6" t="str">
        <f aca="false">IF(I11428&lt;=0,"Below 0%",IF(I11428&lt;=0.05,"0-5%",IF(I11428&lt;=0.1,"5-10%",IF(I11428&lt;=0.2,"10-20%",IF(I11428&lt;=0.4,"20-40%","Above 40%")))))</f>
        <v>Below 0%</v>
      </c>
      <c r="N11428" s="6" t="str">
        <f aca="false">IF(AND(H11428&gt;=Summary!$B$25,I11428&gt;=Summary!$B$26,I11428&lt;=Summary!$B$27,J11428&gt;=Summary!$B$28,J11428&lt;=Summary!$B$29,F11428*J11428&gt;1),"Yes","No")</f>
        <v>No</v>
      </c>
    </row>
    <row r="11429" customFormat="false" ht="15" hidden="false" customHeight="false" outlineLevel="0" collapsed="false">
      <c r="A11429" s="6" t="s">
        <v>158</v>
      </c>
      <c r="B11429" s="45" t="n">
        <v>45171</v>
      </c>
      <c r="C11429" s="6" t="s">
        <v>206</v>
      </c>
      <c r="D11429" s="6" t="s">
        <v>199</v>
      </c>
      <c r="E11429" s="6" t="s">
        <v>187</v>
      </c>
      <c r="F11429" s="34" t="n">
        <v>0.731868624687195</v>
      </c>
      <c r="G11429" s="34" t="n">
        <v>0.564994893182399</v>
      </c>
      <c r="H11429" s="34" t="n">
        <v>0.166873731504796</v>
      </c>
      <c r="I11429" s="34" t="n">
        <v>0.295354406771468</v>
      </c>
      <c r="J11429" s="35" t="n">
        <v>1.77</v>
      </c>
      <c r="K11429" s="6" t="n">
        <v>0</v>
      </c>
      <c r="L11429" s="35" t="n">
        <v>-1</v>
      </c>
      <c r="M11429" s="6" t="str">
        <f aca="false">IF(I11429&lt;=0,"Below 0%",IF(I11429&lt;=0.05,"0-5%",IF(I11429&lt;=0.1,"5-10%",IF(I11429&lt;=0.2,"10-20%",IF(I11429&lt;=0.4,"20-40%","Above 40%")))))</f>
        <v>20-40%</v>
      </c>
      <c r="N11429" s="6" t="str">
        <f aca="false">IF(AND(H11429&gt;=Summary!$B$25,I11429&gt;=Summary!$B$26,I11429&lt;=Summary!$B$27,J11429&gt;=Summary!$B$28,J11429&lt;=Summary!$B$29,F11429*J11429&gt;1),"Yes","No")</f>
        <v>No</v>
      </c>
    </row>
    <row r="11430" customFormat="false" ht="15" hidden="false" customHeight="false" outlineLevel="0" collapsed="false">
      <c r="A11430" s="6" t="s">
        <v>158</v>
      </c>
      <c r="B11430" s="45" t="n">
        <v>45171</v>
      </c>
      <c r="C11430" s="6" t="s">
        <v>206</v>
      </c>
      <c r="D11430" s="6" t="s">
        <v>199</v>
      </c>
      <c r="E11430" s="6" t="s">
        <v>174</v>
      </c>
      <c r="F11430" s="34" t="n">
        <v>0.121109336614609</v>
      </c>
      <c r="G11430" s="34" t="n">
        <v>0.23256766533322</v>
      </c>
      <c r="H11430" s="34" t="n">
        <v>-0.111458328718611</v>
      </c>
      <c r="I11430" s="34" t="n">
        <v>-0.479251182914508</v>
      </c>
      <c r="J11430" s="35" t="n">
        <v>4.3</v>
      </c>
      <c r="K11430" s="6" t="n">
        <v>1</v>
      </c>
      <c r="L11430" s="35" t="n">
        <v>3.3</v>
      </c>
      <c r="M11430" s="6" t="str">
        <f aca="false">IF(I11430&lt;=0,"Below 0%",IF(I11430&lt;=0.05,"0-5%",IF(I11430&lt;=0.1,"5-10%",IF(I11430&lt;=0.2,"10-20%",IF(I11430&lt;=0.4,"20-40%","Above 40%")))))</f>
        <v>Below 0%</v>
      </c>
      <c r="N11430" s="6" t="str">
        <f aca="false">IF(AND(H11430&gt;=Summary!$B$25,I11430&gt;=Summary!$B$26,I11430&lt;=Summary!$B$27,J11430&gt;=Summary!$B$28,J11430&lt;=Summary!$B$29,F11430*J11430&gt;1),"Yes","No")</f>
        <v>No</v>
      </c>
    </row>
    <row r="11431" customFormat="false" ht="15" hidden="false" customHeight="false" outlineLevel="0" collapsed="false">
      <c r="A11431" s="6" t="s">
        <v>158</v>
      </c>
      <c r="B11431" s="45" t="n">
        <v>45171</v>
      </c>
      <c r="C11431" s="6" t="s">
        <v>206</v>
      </c>
      <c r="D11431" s="6" t="s">
        <v>199</v>
      </c>
      <c r="E11431" s="6" t="s">
        <v>177</v>
      </c>
      <c r="F11431" s="34" t="n">
        <v>0.147021993994713</v>
      </c>
      <c r="G11431" s="34" t="n">
        <v>0.202437441484382</v>
      </c>
      <c r="H11431" s="34" t="n">
        <v>-0.0554154474896688</v>
      </c>
      <c r="I11431" s="34" t="n">
        <v>-0.273741097908236</v>
      </c>
      <c r="J11431" s="35" t="n">
        <v>4.94</v>
      </c>
      <c r="K11431" s="6" t="n">
        <v>0</v>
      </c>
      <c r="L11431" s="35" t="n">
        <v>-1</v>
      </c>
      <c r="M11431" s="6" t="str">
        <f aca="false">IF(I11431&lt;=0,"Below 0%",IF(I11431&lt;=0.05,"0-5%",IF(I11431&lt;=0.1,"5-10%",IF(I11431&lt;=0.2,"10-20%",IF(I11431&lt;=0.4,"20-40%","Above 40%")))))</f>
        <v>Below 0%</v>
      </c>
      <c r="N11431" s="6" t="str">
        <f aca="false">IF(AND(H11431&gt;=Summary!$B$25,I11431&gt;=Summary!$B$26,I11431&lt;=Summary!$B$27,J11431&gt;=Summary!$B$28,J11431&lt;=Summary!$B$29,F11431*J11431&gt;1),"Yes","No")</f>
        <v>No</v>
      </c>
    </row>
    <row r="11432" customFormat="false" ht="15" hidden="false" customHeight="false" outlineLevel="0" collapsed="false">
      <c r="A11432" s="6" t="s">
        <v>158</v>
      </c>
      <c r="B11432" s="45" t="n">
        <v>45171</v>
      </c>
      <c r="C11432" s="6" t="s">
        <v>201</v>
      </c>
      <c r="D11432" s="6" t="s">
        <v>188</v>
      </c>
      <c r="E11432" s="6" t="s">
        <v>187</v>
      </c>
      <c r="F11432" s="34" t="n">
        <v>0.312300086021423</v>
      </c>
      <c r="G11432" s="34" t="n">
        <v>0.378378569509073</v>
      </c>
      <c r="H11432" s="34" t="n">
        <v>-0.0660784834876498</v>
      </c>
      <c r="I11432" s="34" t="n">
        <v>-0.174635903860473</v>
      </c>
      <c r="J11432" s="35" t="n">
        <v>2.62</v>
      </c>
      <c r="K11432" s="6" t="n">
        <v>1</v>
      </c>
      <c r="L11432" s="35" t="n">
        <v>1.62</v>
      </c>
      <c r="M11432" s="6" t="str">
        <f aca="false">IF(I11432&lt;=0,"Below 0%",IF(I11432&lt;=0.05,"0-5%",IF(I11432&lt;=0.1,"5-10%",IF(I11432&lt;=0.2,"10-20%",IF(I11432&lt;=0.4,"20-40%","Above 40%")))))</f>
        <v>Below 0%</v>
      </c>
      <c r="N11432" s="6" t="str">
        <f aca="false">IF(AND(H11432&gt;=Summary!$B$25,I11432&gt;=Summary!$B$26,I11432&lt;=Summary!$B$27,J11432&gt;=Summary!$B$28,J11432&lt;=Summary!$B$29,F11432*J11432&gt;1),"Yes","No")</f>
        <v>No</v>
      </c>
    </row>
    <row r="11433" customFormat="false" ht="15" hidden="false" customHeight="false" outlineLevel="0" collapsed="false">
      <c r="A11433" s="6" t="s">
        <v>158</v>
      </c>
      <c r="B11433" s="45" t="n">
        <v>45171</v>
      </c>
      <c r="C11433" s="6" t="s">
        <v>201</v>
      </c>
      <c r="D11433" s="6" t="s">
        <v>188</v>
      </c>
      <c r="E11433" s="6" t="s">
        <v>174</v>
      </c>
      <c r="F11433" s="34" t="n">
        <v>0.352868348360062</v>
      </c>
      <c r="G11433" s="34" t="n">
        <v>0.241793134661896</v>
      </c>
      <c r="H11433" s="34" t="n">
        <v>0.111075213698166</v>
      </c>
      <c r="I11433" s="34" t="n">
        <v>0.459381172478221</v>
      </c>
      <c r="J11433" s="35" t="n">
        <v>4.1</v>
      </c>
      <c r="K11433" s="6" t="n">
        <v>0</v>
      </c>
      <c r="L11433" s="35" t="n">
        <v>-1</v>
      </c>
      <c r="M11433" s="6" t="str">
        <f aca="false">IF(I11433&lt;=0,"Below 0%",IF(I11433&lt;=0.05,"0-5%",IF(I11433&lt;=0.1,"5-10%",IF(I11433&lt;=0.2,"10-20%",IF(I11433&lt;=0.4,"20-40%","Above 40%")))))</f>
        <v>Above 40%</v>
      </c>
      <c r="N11433" s="6" t="str">
        <f aca="false">IF(AND(H11433&gt;=Summary!$B$25,I11433&gt;=Summary!$B$26,I11433&lt;=Summary!$B$27,J11433&gt;=Summary!$B$28,J11433&lt;=Summary!$B$29,F11433*J11433&gt;1),"Yes","No")</f>
        <v>No</v>
      </c>
    </row>
    <row r="11434" customFormat="false" ht="15" hidden="false" customHeight="false" outlineLevel="0" collapsed="false">
      <c r="A11434" s="6" t="s">
        <v>158</v>
      </c>
      <c r="B11434" s="45" t="n">
        <v>45171</v>
      </c>
      <c r="C11434" s="6" t="s">
        <v>201</v>
      </c>
      <c r="D11434" s="6" t="s">
        <v>188</v>
      </c>
      <c r="E11434" s="6" t="s">
        <v>177</v>
      </c>
      <c r="F11434" s="34" t="n">
        <v>0.334831565618515</v>
      </c>
      <c r="G11434" s="34" t="n">
        <v>0.379828295829031</v>
      </c>
      <c r="H11434" s="34" t="n">
        <v>-0.0449967302105164</v>
      </c>
      <c r="I11434" s="34" t="n">
        <v>-0.118465977139234</v>
      </c>
      <c r="J11434" s="35" t="n">
        <v>2.61</v>
      </c>
      <c r="K11434" s="6" t="n">
        <v>0</v>
      </c>
      <c r="L11434" s="35" t="n">
        <v>-1</v>
      </c>
      <c r="M11434" s="6" t="str">
        <f aca="false">IF(I11434&lt;=0,"Below 0%",IF(I11434&lt;=0.05,"0-5%",IF(I11434&lt;=0.1,"5-10%",IF(I11434&lt;=0.2,"10-20%",IF(I11434&lt;=0.4,"20-40%","Above 40%")))))</f>
        <v>Below 0%</v>
      </c>
      <c r="N11434" s="6" t="str">
        <f aca="false">IF(AND(H11434&gt;=Summary!$B$25,I11434&gt;=Summary!$B$26,I11434&lt;=Summary!$B$27,J11434&gt;=Summary!$B$28,J11434&lt;=Summary!$B$29,F11434*J11434&gt;1),"Yes","No")</f>
        <v>No</v>
      </c>
    </row>
    <row r="11435" customFormat="false" ht="15" hidden="false" customHeight="false" outlineLevel="0" collapsed="false">
      <c r="A11435" s="6" t="s">
        <v>158</v>
      </c>
      <c r="B11435" s="45" t="n">
        <v>45171</v>
      </c>
      <c r="C11435" s="6" t="s">
        <v>196</v>
      </c>
      <c r="D11435" s="6" t="s">
        <v>181</v>
      </c>
      <c r="E11435" s="6" t="s">
        <v>187</v>
      </c>
      <c r="F11435" s="34" t="n">
        <v>0.230709880590439</v>
      </c>
      <c r="G11435" s="34" t="n">
        <v>0.248919842651706</v>
      </c>
      <c r="H11435" s="34" t="n">
        <v>-0.0182099620612668</v>
      </c>
      <c r="I11435" s="34" t="n">
        <v>-0.073155927897426</v>
      </c>
      <c r="J11435" s="35" t="n">
        <v>3.99</v>
      </c>
      <c r="K11435" s="6" t="n">
        <v>0</v>
      </c>
      <c r="L11435" s="35" t="n">
        <v>-1</v>
      </c>
      <c r="M11435" s="6" t="str">
        <f aca="false">IF(I11435&lt;=0,"Below 0%",IF(I11435&lt;=0.05,"0-5%",IF(I11435&lt;=0.1,"5-10%",IF(I11435&lt;=0.2,"10-20%",IF(I11435&lt;=0.4,"20-40%","Above 40%")))))</f>
        <v>Below 0%</v>
      </c>
      <c r="N11435" s="6" t="str">
        <f aca="false">IF(AND(H11435&gt;=Summary!$B$25,I11435&gt;=Summary!$B$26,I11435&lt;=Summary!$B$27,J11435&gt;=Summary!$B$28,J11435&lt;=Summary!$B$29,F11435*J11435&gt;1),"Yes","No")</f>
        <v>No</v>
      </c>
    </row>
    <row r="11436" customFormat="false" ht="15" hidden="false" customHeight="false" outlineLevel="0" collapsed="false">
      <c r="A11436" s="6" t="s">
        <v>158</v>
      </c>
      <c r="B11436" s="45" t="n">
        <v>45171</v>
      </c>
      <c r="C11436" s="6" t="s">
        <v>196</v>
      </c>
      <c r="D11436" s="6" t="s">
        <v>181</v>
      </c>
      <c r="E11436" s="6" t="s">
        <v>174</v>
      </c>
      <c r="F11436" s="34" t="n">
        <v>0.273926168680191</v>
      </c>
      <c r="G11436" s="34" t="n">
        <v>0.23647385051912</v>
      </c>
      <c r="H11436" s="34" t="n">
        <v>0.0374523181610707</v>
      </c>
      <c r="I11436" s="34" t="n">
        <v>0.158378264991471</v>
      </c>
      <c r="J11436" s="35" t="n">
        <v>4.2</v>
      </c>
      <c r="K11436" s="6" t="n">
        <v>0</v>
      </c>
      <c r="L11436" s="35" t="n">
        <v>-1</v>
      </c>
      <c r="M11436" s="6" t="str">
        <f aca="false">IF(I11436&lt;=0,"Below 0%",IF(I11436&lt;=0.05,"0-5%",IF(I11436&lt;=0.1,"5-10%",IF(I11436&lt;=0.2,"10-20%",IF(I11436&lt;=0.4,"20-40%","Above 40%")))))</f>
        <v>10-20%</v>
      </c>
      <c r="N11436" s="6" t="str">
        <f aca="false">IF(AND(H11436&gt;=Summary!$B$25,I11436&gt;=Summary!$B$26,I11436&lt;=Summary!$B$27,J11436&gt;=Summary!$B$28,J11436&lt;=Summary!$B$29,F11436*J11436&gt;1),"Yes","No")</f>
        <v>Yes</v>
      </c>
    </row>
    <row r="11437" customFormat="false" ht="15" hidden="false" customHeight="false" outlineLevel="0" collapsed="false">
      <c r="A11437" s="6" t="s">
        <v>158</v>
      </c>
      <c r="B11437" s="45" t="n">
        <v>45171</v>
      </c>
      <c r="C11437" s="6" t="s">
        <v>196</v>
      </c>
      <c r="D11437" s="6" t="s">
        <v>181</v>
      </c>
      <c r="E11437" s="6" t="s">
        <v>177</v>
      </c>
      <c r="F11437" s="34" t="n">
        <v>0.49536395072937</v>
      </c>
      <c r="G11437" s="34" t="n">
        <v>0.514606306829174</v>
      </c>
      <c r="H11437" s="34" t="n">
        <v>-0.0192423560998039</v>
      </c>
      <c r="I11437" s="34" t="n">
        <v>-0.0373923829623631</v>
      </c>
      <c r="J11437" s="35" t="n">
        <v>1.93</v>
      </c>
      <c r="K11437" s="6" t="n">
        <v>1</v>
      </c>
      <c r="L11437" s="35" t="n">
        <v>0.93</v>
      </c>
      <c r="M11437" s="6" t="str">
        <f aca="false">IF(I11437&lt;=0,"Below 0%",IF(I11437&lt;=0.05,"0-5%",IF(I11437&lt;=0.1,"5-10%",IF(I11437&lt;=0.2,"10-20%",IF(I11437&lt;=0.4,"20-40%","Above 40%")))))</f>
        <v>Below 0%</v>
      </c>
      <c r="N11437" s="6" t="str">
        <f aca="false">IF(AND(H11437&gt;=Summary!$B$25,I11437&gt;=Summary!$B$26,I11437&lt;=Summary!$B$27,J11437&gt;=Summary!$B$28,J11437&lt;=Summary!$B$29,F11437*J11437&gt;1),"Yes","No")</f>
        <v>No</v>
      </c>
    </row>
    <row r="11438" customFormat="false" ht="15" hidden="false" customHeight="false" outlineLevel="0" collapsed="false">
      <c r="A11438" s="6" t="s">
        <v>158</v>
      </c>
      <c r="B11438" s="45" t="n">
        <v>45171</v>
      </c>
      <c r="C11438" s="6" t="s">
        <v>190</v>
      </c>
      <c r="D11438" s="6" t="s">
        <v>207</v>
      </c>
      <c r="E11438" s="6" t="s">
        <v>187</v>
      </c>
      <c r="F11438" s="34" t="n">
        <v>0.535113573074341</v>
      </c>
      <c r="G11438" s="34" t="n">
        <v>0.701174448999206</v>
      </c>
      <c r="H11438" s="34" t="n">
        <v>-0.166060875924866</v>
      </c>
      <c r="I11438" s="34" t="n">
        <v>-0.236832468955316</v>
      </c>
      <c r="J11438" s="35" t="n">
        <v>1.43</v>
      </c>
      <c r="K11438" s="6" t="n">
        <v>0</v>
      </c>
      <c r="L11438" s="35" t="n">
        <v>-1</v>
      </c>
      <c r="M11438" s="6" t="str">
        <f aca="false">IF(I11438&lt;=0,"Below 0%",IF(I11438&lt;=0.05,"0-5%",IF(I11438&lt;=0.1,"5-10%",IF(I11438&lt;=0.2,"10-20%",IF(I11438&lt;=0.4,"20-40%","Above 40%")))))</f>
        <v>Below 0%</v>
      </c>
      <c r="N11438" s="6" t="str">
        <f aca="false">IF(AND(H11438&gt;=Summary!$B$25,I11438&gt;=Summary!$B$26,I11438&lt;=Summary!$B$27,J11438&gt;=Summary!$B$28,J11438&lt;=Summary!$B$29,F11438*J11438&gt;1),"Yes","No")</f>
        <v>No</v>
      </c>
    </row>
    <row r="11439" customFormat="false" ht="15" hidden="false" customHeight="false" outlineLevel="0" collapsed="false">
      <c r="A11439" s="6" t="s">
        <v>158</v>
      </c>
      <c r="B11439" s="45" t="n">
        <v>45171</v>
      </c>
      <c r="C11439" s="6" t="s">
        <v>190</v>
      </c>
      <c r="D11439" s="6" t="s">
        <v>207</v>
      </c>
      <c r="E11439" s="6" t="s">
        <v>174</v>
      </c>
      <c r="F11439" s="34" t="n">
        <v>0.256305783987045</v>
      </c>
      <c r="G11439" s="34" t="n">
        <v>0.187416721882031</v>
      </c>
      <c r="H11439" s="34" t="n">
        <v>0.0688890621050144</v>
      </c>
      <c r="I11439" s="34" t="n">
        <v>0.36757158813383</v>
      </c>
      <c r="J11439" s="35" t="n">
        <v>5.35</v>
      </c>
      <c r="K11439" s="6" t="n">
        <v>0</v>
      </c>
      <c r="L11439" s="35" t="n">
        <v>-1</v>
      </c>
      <c r="M11439" s="6" t="str">
        <f aca="false">IF(I11439&lt;=0,"Below 0%",IF(I11439&lt;=0.05,"0-5%",IF(I11439&lt;=0.1,"5-10%",IF(I11439&lt;=0.2,"10-20%",IF(I11439&lt;=0.4,"20-40%","Above 40%")))))</f>
        <v>20-40%</v>
      </c>
      <c r="N11439" s="6" t="str">
        <f aca="false">IF(AND(H11439&gt;=Summary!$B$25,I11439&gt;=Summary!$B$26,I11439&lt;=Summary!$B$27,J11439&gt;=Summary!$B$28,J11439&lt;=Summary!$B$29,F11439*J11439&gt;1),"Yes","No")</f>
        <v>No</v>
      </c>
    </row>
    <row r="11440" customFormat="false" ht="15" hidden="false" customHeight="false" outlineLevel="0" collapsed="false">
      <c r="A11440" s="6" t="s">
        <v>158</v>
      </c>
      <c r="B11440" s="45" t="n">
        <v>45171</v>
      </c>
      <c r="C11440" s="6" t="s">
        <v>190</v>
      </c>
      <c r="D11440" s="6" t="s">
        <v>207</v>
      </c>
      <c r="E11440" s="6" t="s">
        <v>177</v>
      </c>
      <c r="F11440" s="34" t="n">
        <v>0.208580657839775</v>
      </c>
      <c r="G11440" s="34" t="n">
        <v>0.111408829118763</v>
      </c>
      <c r="H11440" s="34" t="n">
        <v>0.0971718287210123</v>
      </c>
      <c r="I11440" s="34" t="n">
        <v>0.872209406468372</v>
      </c>
      <c r="J11440" s="35" t="n">
        <v>9</v>
      </c>
      <c r="K11440" s="6" t="n">
        <v>1</v>
      </c>
      <c r="L11440" s="35" t="n">
        <v>8</v>
      </c>
      <c r="M11440" s="6" t="str">
        <f aca="false">IF(I11440&lt;=0,"Below 0%",IF(I11440&lt;=0.05,"0-5%",IF(I11440&lt;=0.1,"5-10%",IF(I11440&lt;=0.2,"10-20%",IF(I11440&lt;=0.4,"20-40%","Above 40%")))))</f>
        <v>Above 40%</v>
      </c>
      <c r="N11440" s="6" t="str">
        <f aca="false">IF(AND(H11440&gt;=Summary!$B$25,I11440&gt;=Summary!$B$26,I11440&lt;=Summary!$B$27,J11440&gt;=Summary!$B$28,J11440&lt;=Summary!$B$29,F11440*J11440&gt;1),"Yes","No")</f>
        <v>No</v>
      </c>
    </row>
    <row r="11441" customFormat="false" ht="15" hidden="false" customHeight="false" outlineLevel="0" collapsed="false">
      <c r="A11441" s="6" t="s">
        <v>158</v>
      </c>
      <c r="B11441" s="45" t="n">
        <v>45171</v>
      </c>
      <c r="C11441" s="6" t="s">
        <v>194</v>
      </c>
      <c r="D11441" s="6" t="s">
        <v>184</v>
      </c>
      <c r="E11441" s="6" t="s">
        <v>187</v>
      </c>
      <c r="F11441" s="34" t="n">
        <v>0.814175009727478</v>
      </c>
      <c r="G11441" s="34" t="n">
        <v>0.85085683755572</v>
      </c>
      <c r="H11441" s="34" t="n">
        <v>-0.0366818278282424</v>
      </c>
      <c r="I11441" s="34" t="n">
        <v>-0.0431116331316315</v>
      </c>
      <c r="J11441" s="35" t="n">
        <v>1.18</v>
      </c>
      <c r="K11441" s="6" t="n">
        <v>1</v>
      </c>
      <c r="L11441" s="35" t="n">
        <v>0.18</v>
      </c>
      <c r="M11441" s="6" t="str">
        <f aca="false">IF(I11441&lt;=0,"Below 0%",IF(I11441&lt;=0.05,"0-5%",IF(I11441&lt;=0.1,"5-10%",IF(I11441&lt;=0.2,"10-20%",IF(I11441&lt;=0.4,"20-40%","Above 40%")))))</f>
        <v>Below 0%</v>
      </c>
      <c r="N11441" s="6" t="str">
        <f aca="false">IF(AND(H11441&gt;=Summary!$B$25,I11441&gt;=Summary!$B$26,I11441&lt;=Summary!$B$27,J11441&gt;=Summary!$B$28,J11441&lt;=Summary!$B$29,F11441*J11441&gt;1),"Yes","No")</f>
        <v>No</v>
      </c>
    </row>
    <row r="11442" customFormat="false" ht="15" hidden="false" customHeight="false" outlineLevel="0" collapsed="false">
      <c r="A11442" s="6" t="s">
        <v>158</v>
      </c>
      <c r="B11442" s="45" t="n">
        <v>45171</v>
      </c>
      <c r="C11442" s="6" t="s">
        <v>194</v>
      </c>
      <c r="D11442" s="6" t="s">
        <v>184</v>
      </c>
      <c r="E11442" s="6" t="s">
        <v>174</v>
      </c>
      <c r="F11442" s="34" t="n">
        <v>0.131841063499451</v>
      </c>
      <c r="G11442" s="34" t="n">
        <v>0.103506295702655</v>
      </c>
      <c r="H11442" s="34" t="n">
        <v>0.028334767796796</v>
      </c>
      <c r="I11442" s="34" t="n">
        <v>0.273749220802898</v>
      </c>
      <c r="J11442" s="35" t="n">
        <v>9.7</v>
      </c>
      <c r="K11442" s="6" t="n">
        <v>0</v>
      </c>
      <c r="L11442" s="35" t="n">
        <v>-1</v>
      </c>
      <c r="M11442" s="6" t="str">
        <f aca="false">IF(I11442&lt;=0,"Below 0%",IF(I11442&lt;=0.05,"0-5%",IF(I11442&lt;=0.1,"5-10%",IF(I11442&lt;=0.2,"10-20%",IF(I11442&lt;=0.4,"20-40%","Above 40%")))))</f>
        <v>20-40%</v>
      </c>
      <c r="N11442" s="6" t="str">
        <f aca="false">IF(AND(H11442&gt;=Summary!$B$25,I11442&gt;=Summary!$B$26,I11442&lt;=Summary!$B$27,J11442&gt;=Summary!$B$28,J11442&lt;=Summary!$B$29,F11442*J11442&gt;1),"Yes","No")</f>
        <v>No</v>
      </c>
    </row>
    <row r="11443" customFormat="false" ht="15" hidden="false" customHeight="false" outlineLevel="0" collapsed="false">
      <c r="A11443" s="6" t="s">
        <v>158</v>
      </c>
      <c r="B11443" s="45" t="n">
        <v>45171</v>
      </c>
      <c r="C11443" s="6" t="s">
        <v>194</v>
      </c>
      <c r="D11443" s="6" t="s">
        <v>184</v>
      </c>
      <c r="E11443" s="6" t="s">
        <v>177</v>
      </c>
      <c r="F11443" s="34" t="n">
        <v>0.0539839491248131</v>
      </c>
      <c r="G11443" s="34" t="n">
        <v>0.045636866741625</v>
      </c>
      <c r="H11443" s="34" t="n">
        <v>0.00834708238318808</v>
      </c>
      <c r="I11443" s="34" t="n">
        <v>0.182902179293891</v>
      </c>
      <c r="J11443" s="35" t="n">
        <v>22</v>
      </c>
      <c r="K11443" s="6" t="n">
        <v>0</v>
      </c>
      <c r="L11443" s="35" t="n">
        <v>-1</v>
      </c>
      <c r="M11443" s="6" t="str">
        <f aca="false">IF(I11443&lt;=0,"Below 0%",IF(I11443&lt;=0.05,"0-5%",IF(I11443&lt;=0.1,"5-10%",IF(I11443&lt;=0.2,"10-20%",IF(I11443&lt;=0.4,"20-40%","Above 40%")))))</f>
        <v>10-20%</v>
      </c>
      <c r="N11443" s="6" t="str">
        <f aca="false">IF(AND(H11443&gt;=Summary!$B$25,I11443&gt;=Summary!$B$26,I11443&lt;=Summary!$B$27,J11443&gt;=Summary!$B$28,J11443&lt;=Summary!$B$29,F11443*J11443&gt;1),"Yes","No")</f>
        <v>No</v>
      </c>
    </row>
    <row r="11444" customFormat="false" ht="15" hidden="false" customHeight="false" outlineLevel="0" collapsed="false">
      <c r="A11444" s="6" t="s">
        <v>158</v>
      </c>
      <c r="B11444" s="45" t="n">
        <v>45171</v>
      </c>
      <c r="C11444" s="6" t="s">
        <v>204</v>
      </c>
      <c r="D11444" s="6" t="s">
        <v>173</v>
      </c>
      <c r="E11444" s="6" t="s">
        <v>187</v>
      </c>
      <c r="F11444" s="34" t="n">
        <v>0.305247277021408</v>
      </c>
      <c r="G11444" s="34" t="n">
        <v>0.317086234600964</v>
      </c>
      <c r="H11444" s="34" t="n">
        <v>-0.0118389575795561</v>
      </c>
      <c r="I11444" s="34" t="n">
        <v>-0.0373367125017418</v>
      </c>
      <c r="J11444" s="35" t="n">
        <v>3.15</v>
      </c>
      <c r="K11444" s="6" t="n">
        <v>0</v>
      </c>
      <c r="L11444" s="35" t="n">
        <v>-1</v>
      </c>
      <c r="M11444" s="6" t="str">
        <f aca="false">IF(I11444&lt;=0,"Below 0%",IF(I11444&lt;=0.05,"0-5%",IF(I11444&lt;=0.1,"5-10%",IF(I11444&lt;=0.2,"10-20%",IF(I11444&lt;=0.4,"20-40%","Above 40%")))))</f>
        <v>Below 0%</v>
      </c>
      <c r="N11444" s="6" t="str">
        <f aca="false">IF(AND(H11444&gt;=Summary!$B$25,I11444&gt;=Summary!$B$26,I11444&lt;=Summary!$B$27,J11444&gt;=Summary!$B$28,J11444&lt;=Summary!$B$29,F11444*J11444&gt;1),"Yes","No")</f>
        <v>No</v>
      </c>
    </row>
    <row r="11445" customFormat="false" ht="15" hidden="false" customHeight="false" outlineLevel="0" collapsed="false">
      <c r="A11445" s="6" t="s">
        <v>158</v>
      </c>
      <c r="B11445" s="45" t="n">
        <v>45171</v>
      </c>
      <c r="C11445" s="6" t="s">
        <v>204</v>
      </c>
      <c r="D11445" s="6" t="s">
        <v>173</v>
      </c>
      <c r="E11445" s="6" t="s">
        <v>174</v>
      </c>
      <c r="F11445" s="34" t="n">
        <v>0.303630471229553</v>
      </c>
      <c r="G11445" s="34" t="n">
        <v>0.297268344938404</v>
      </c>
      <c r="H11445" s="34" t="n">
        <v>0.00636212629114935</v>
      </c>
      <c r="I11445" s="34" t="n">
        <v>0.0214019635776142</v>
      </c>
      <c r="J11445" s="35" t="n">
        <v>3.36</v>
      </c>
      <c r="K11445" s="6" t="n">
        <v>1</v>
      </c>
      <c r="L11445" s="35" t="n">
        <v>2.36</v>
      </c>
      <c r="M11445" s="6" t="str">
        <f aca="false">IF(I11445&lt;=0,"Below 0%",IF(I11445&lt;=0.05,"0-5%",IF(I11445&lt;=0.1,"5-10%",IF(I11445&lt;=0.2,"10-20%",IF(I11445&lt;=0.4,"20-40%","Above 40%")))))</f>
        <v>0-5%</v>
      </c>
      <c r="N11445" s="6" t="str">
        <f aca="false">IF(AND(H11445&gt;=Summary!$B$25,I11445&gt;=Summary!$B$26,I11445&lt;=Summary!$B$27,J11445&gt;=Summary!$B$28,J11445&lt;=Summary!$B$29,F11445*J11445&gt;1),"Yes","No")</f>
        <v>No</v>
      </c>
    </row>
    <row r="11446" customFormat="false" ht="15" hidden="false" customHeight="false" outlineLevel="0" collapsed="false">
      <c r="A11446" s="6" t="s">
        <v>158</v>
      </c>
      <c r="B11446" s="45" t="n">
        <v>45171</v>
      </c>
      <c r="C11446" s="6" t="s">
        <v>204</v>
      </c>
      <c r="D11446" s="6" t="s">
        <v>173</v>
      </c>
      <c r="E11446" s="6" t="s">
        <v>177</v>
      </c>
      <c r="F11446" s="34" t="n">
        <v>0.391122251749039</v>
      </c>
      <c r="G11446" s="34" t="n">
        <v>0.385645420460632</v>
      </c>
      <c r="H11446" s="34" t="n">
        <v>0.00547683128840665</v>
      </c>
      <c r="I11446" s="34" t="n">
        <v>0.0142017277992435</v>
      </c>
      <c r="J11446" s="35" t="n">
        <v>2.59</v>
      </c>
      <c r="K11446" s="6" t="n">
        <v>0</v>
      </c>
      <c r="L11446" s="35" t="n">
        <v>-1</v>
      </c>
      <c r="M11446" s="6" t="str">
        <f aca="false">IF(I11446&lt;=0,"Below 0%",IF(I11446&lt;=0.05,"0-5%",IF(I11446&lt;=0.1,"5-10%",IF(I11446&lt;=0.2,"10-20%",IF(I11446&lt;=0.4,"20-40%","Above 40%")))))</f>
        <v>0-5%</v>
      </c>
      <c r="N11446" s="6" t="str">
        <f aca="false">IF(AND(H11446&gt;=Summary!$B$25,I11446&gt;=Summary!$B$26,I11446&lt;=Summary!$B$27,J11446&gt;=Summary!$B$28,J11446&lt;=Summary!$B$29,F11446*J11446&gt;1),"Yes","No")</f>
        <v>No</v>
      </c>
    </row>
    <row r="11447" customFormat="false" ht="15" hidden="false" customHeight="false" outlineLevel="0" collapsed="false">
      <c r="A11447" s="6" t="s">
        <v>158</v>
      </c>
      <c r="B11447" s="45" t="n">
        <v>45172</v>
      </c>
      <c r="C11447" s="6" t="s">
        <v>185</v>
      </c>
      <c r="D11447" s="6" t="s">
        <v>176</v>
      </c>
      <c r="E11447" s="6" t="s">
        <v>187</v>
      </c>
      <c r="F11447" s="34" t="n">
        <v>0.527693152427673</v>
      </c>
      <c r="G11447" s="34" t="n">
        <v>0.549465663553716</v>
      </c>
      <c r="H11447" s="34" t="n">
        <v>-0.0217725111260422</v>
      </c>
      <c r="I11447" s="34" t="n">
        <v>-0.0396248802613554</v>
      </c>
      <c r="J11447" s="35" t="n">
        <v>1.83</v>
      </c>
      <c r="K11447" s="6" t="n">
        <v>1</v>
      </c>
      <c r="L11447" s="35" t="n">
        <v>0.83</v>
      </c>
      <c r="M11447" s="6" t="str">
        <f aca="false">IF(I11447&lt;=0,"Below 0%",IF(I11447&lt;=0.05,"0-5%",IF(I11447&lt;=0.1,"5-10%",IF(I11447&lt;=0.2,"10-20%",IF(I11447&lt;=0.4,"20-40%","Above 40%")))))</f>
        <v>Below 0%</v>
      </c>
      <c r="N11447" s="6" t="str">
        <f aca="false">IF(AND(H11447&gt;=Summary!$B$25,I11447&gt;=Summary!$B$26,I11447&lt;=Summary!$B$27,J11447&gt;=Summary!$B$28,J11447&lt;=Summary!$B$29,F11447*J11447&gt;1),"Yes","No")</f>
        <v>No</v>
      </c>
    </row>
    <row r="11448" customFormat="false" ht="15" hidden="false" customHeight="false" outlineLevel="0" collapsed="false">
      <c r="A11448" s="6" t="s">
        <v>158</v>
      </c>
      <c r="B11448" s="45" t="n">
        <v>45172</v>
      </c>
      <c r="C11448" s="6" t="s">
        <v>185</v>
      </c>
      <c r="D11448" s="6" t="s">
        <v>176</v>
      </c>
      <c r="E11448" s="6" t="s">
        <v>174</v>
      </c>
      <c r="F11448" s="34" t="n">
        <v>0.330225616693497</v>
      </c>
      <c r="G11448" s="34" t="n">
        <v>0.236593450424306</v>
      </c>
      <c r="H11448" s="34" t="n">
        <v>0.0936321662691909</v>
      </c>
      <c r="I11448" s="34" t="n">
        <v>0.395751302926059</v>
      </c>
      <c r="J11448" s="35" t="n">
        <v>4.25</v>
      </c>
      <c r="K11448" s="6" t="n">
        <v>0</v>
      </c>
      <c r="L11448" s="35" t="n">
        <v>-1</v>
      </c>
      <c r="M11448" s="6" t="str">
        <f aca="false">IF(I11448&lt;=0,"Below 0%",IF(I11448&lt;=0.05,"0-5%",IF(I11448&lt;=0.1,"5-10%",IF(I11448&lt;=0.2,"10-20%",IF(I11448&lt;=0.4,"20-40%","Above 40%")))))</f>
        <v>20-40%</v>
      </c>
      <c r="N11448" s="6" t="str">
        <f aca="false">IF(AND(H11448&gt;=Summary!$B$25,I11448&gt;=Summary!$B$26,I11448&lt;=Summary!$B$27,J11448&gt;=Summary!$B$28,J11448&lt;=Summary!$B$29,F11448*J11448&gt;1),"Yes","No")</f>
        <v>Yes</v>
      </c>
    </row>
    <row r="11449" customFormat="false" ht="15" hidden="false" customHeight="false" outlineLevel="0" collapsed="false">
      <c r="A11449" s="6" t="s">
        <v>158</v>
      </c>
      <c r="B11449" s="45" t="n">
        <v>45172</v>
      </c>
      <c r="C11449" s="6" t="s">
        <v>185</v>
      </c>
      <c r="D11449" s="6" t="s">
        <v>176</v>
      </c>
      <c r="E11449" s="6" t="s">
        <v>177</v>
      </c>
      <c r="F11449" s="34" t="n">
        <v>0.142081245779991</v>
      </c>
      <c r="G11449" s="34" t="n">
        <v>0.213940886021979</v>
      </c>
      <c r="H11449" s="34" t="n">
        <v>-0.0718596402419875</v>
      </c>
      <c r="I11449" s="34" t="n">
        <v>-0.335885494250992</v>
      </c>
      <c r="J11449" s="35" t="n">
        <v>4.7</v>
      </c>
      <c r="K11449" s="6" t="n">
        <v>0</v>
      </c>
      <c r="L11449" s="35" t="n">
        <v>-1</v>
      </c>
      <c r="M11449" s="6" t="str">
        <f aca="false">IF(I11449&lt;=0,"Below 0%",IF(I11449&lt;=0.05,"0-5%",IF(I11449&lt;=0.1,"5-10%",IF(I11449&lt;=0.2,"10-20%",IF(I11449&lt;=0.4,"20-40%","Above 40%")))))</f>
        <v>Below 0%</v>
      </c>
      <c r="N11449" s="6" t="str">
        <f aca="false">IF(AND(H11449&gt;=Summary!$B$25,I11449&gt;=Summary!$B$26,I11449&lt;=Summary!$B$27,J11449&gt;=Summary!$B$28,J11449&lt;=Summary!$B$29,F11449*J11449&gt;1),"Yes","No")</f>
        <v>No</v>
      </c>
    </row>
    <row r="11450" customFormat="false" ht="15" hidden="false" customHeight="false" outlineLevel="0" collapsed="false">
      <c r="A11450" s="6" t="s">
        <v>158</v>
      </c>
      <c r="B11450" s="45" t="n">
        <v>45172</v>
      </c>
      <c r="C11450" s="6" t="s">
        <v>180</v>
      </c>
      <c r="D11450" s="6" t="s">
        <v>203</v>
      </c>
      <c r="E11450" s="6" t="s">
        <v>187</v>
      </c>
      <c r="F11450" s="34" t="n">
        <v>0.673725068569183</v>
      </c>
      <c r="G11450" s="34" t="n">
        <v>0.499521636738299</v>
      </c>
      <c r="H11450" s="34" t="n">
        <v>0.174203431830885</v>
      </c>
      <c r="I11450" s="34" t="n">
        <v>0.348740512960304</v>
      </c>
      <c r="J11450" s="35" t="n">
        <v>2.01</v>
      </c>
      <c r="K11450" s="6" t="n">
        <v>1</v>
      </c>
      <c r="L11450" s="35" t="n">
        <v>1.01</v>
      </c>
      <c r="M11450" s="6" t="str">
        <f aca="false">IF(I11450&lt;=0,"Below 0%",IF(I11450&lt;=0.05,"0-5%",IF(I11450&lt;=0.1,"5-10%",IF(I11450&lt;=0.2,"10-20%",IF(I11450&lt;=0.4,"20-40%","Above 40%")))))</f>
        <v>20-40%</v>
      </c>
      <c r="N11450" s="6" t="str">
        <f aca="false">IF(AND(H11450&gt;=Summary!$B$25,I11450&gt;=Summary!$B$26,I11450&lt;=Summary!$B$27,J11450&gt;=Summary!$B$28,J11450&lt;=Summary!$B$29,F11450*J11450&gt;1),"Yes","No")</f>
        <v>Yes</v>
      </c>
    </row>
    <row r="11451" customFormat="false" ht="15" hidden="false" customHeight="false" outlineLevel="0" collapsed="false">
      <c r="A11451" s="6" t="s">
        <v>158</v>
      </c>
      <c r="B11451" s="45" t="n">
        <v>45172</v>
      </c>
      <c r="C11451" s="6" t="s">
        <v>180</v>
      </c>
      <c r="D11451" s="6" t="s">
        <v>203</v>
      </c>
      <c r="E11451" s="6" t="s">
        <v>174</v>
      </c>
      <c r="F11451" s="34" t="n">
        <v>0.181109562516213</v>
      </c>
      <c r="G11451" s="34" t="n">
        <v>0.277358698851928</v>
      </c>
      <c r="H11451" s="34" t="n">
        <v>-0.0962491363357158</v>
      </c>
      <c r="I11451" s="34" t="n">
        <v>-0.347020435032758</v>
      </c>
      <c r="J11451" s="35" t="n">
        <v>3.62</v>
      </c>
      <c r="K11451" s="6" t="n">
        <v>0</v>
      </c>
      <c r="L11451" s="35" t="n">
        <v>-1</v>
      </c>
      <c r="M11451" s="6" t="str">
        <f aca="false">IF(I11451&lt;=0,"Below 0%",IF(I11451&lt;=0.05,"0-5%",IF(I11451&lt;=0.1,"5-10%",IF(I11451&lt;=0.2,"10-20%",IF(I11451&lt;=0.4,"20-40%","Above 40%")))))</f>
        <v>Below 0%</v>
      </c>
      <c r="N11451" s="6" t="str">
        <f aca="false">IF(AND(H11451&gt;=Summary!$B$25,I11451&gt;=Summary!$B$26,I11451&lt;=Summary!$B$27,J11451&gt;=Summary!$B$28,J11451&lt;=Summary!$B$29,F11451*J11451&gt;1),"Yes","No")</f>
        <v>No</v>
      </c>
    </row>
    <row r="11452" customFormat="false" ht="15" hidden="false" customHeight="false" outlineLevel="0" collapsed="false">
      <c r="A11452" s="6" t="s">
        <v>158</v>
      </c>
      <c r="B11452" s="45" t="n">
        <v>45172</v>
      </c>
      <c r="C11452" s="6" t="s">
        <v>180</v>
      </c>
      <c r="D11452" s="6" t="s">
        <v>203</v>
      </c>
      <c r="E11452" s="6" t="s">
        <v>177</v>
      </c>
      <c r="F11452" s="34" t="n">
        <v>0.145165354013443</v>
      </c>
      <c r="G11452" s="34" t="n">
        <v>0.223119664409773</v>
      </c>
      <c r="H11452" s="34" t="n">
        <v>-0.0779543103963303</v>
      </c>
      <c r="I11452" s="34" t="n">
        <v>-0.349383415408703</v>
      </c>
      <c r="J11452" s="35" t="n">
        <v>4.5</v>
      </c>
      <c r="K11452" s="6" t="n">
        <v>0</v>
      </c>
      <c r="L11452" s="35" t="n">
        <v>-1</v>
      </c>
      <c r="M11452" s="6" t="str">
        <f aca="false">IF(I11452&lt;=0,"Below 0%",IF(I11452&lt;=0.05,"0-5%",IF(I11452&lt;=0.1,"5-10%",IF(I11452&lt;=0.2,"10-20%",IF(I11452&lt;=0.4,"20-40%","Above 40%")))))</f>
        <v>Below 0%</v>
      </c>
      <c r="N11452" s="6" t="str">
        <f aca="false">IF(AND(H11452&gt;=Summary!$B$25,I11452&gt;=Summary!$B$26,I11452&lt;=Summary!$B$27,J11452&gt;=Summary!$B$28,J11452&lt;=Summary!$B$29,F11452*J11452&gt;1),"Yes","No")</f>
        <v>No</v>
      </c>
    </row>
    <row r="11453" customFormat="false" ht="15" hidden="false" customHeight="false" outlineLevel="0" collapsed="false">
      <c r="A11453" s="6" t="s">
        <v>158</v>
      </c>
      <c r="B11453" s="45" t="n">
        <v>45172</v>
      </c>
      <c r="C11453" s="6" t="s">
        <v>183</v>
      </c>
      <c r="D11453" s="6" t="s">
        <v>182</v>
      </c>
      <c r="E11453" s="6" t="s">
        <v>187</v>
      </c>
      <c r="F11453" s="34" t="n">
        <v>0.520865797996521</v>
      </c>
      <c r="G11453" s="34" t="n">
        <v>0.583836130406125</v>
      </c>
      <c r="H11453" s="34" t="n">
        <v>-0.0629703324096038</v>
      </c>
      <c r="I11453" s="34" t="n">
        <v>-0.107856175954374</v>
      </c>
      <c r="J11453" s="35" t="n">
        <v>1.71</v>
      </c>
      <c r="K11453" s="6" t="n">
        <v>1</v>
      </c>
      <c r="L11453" s="35" t="n">
        <v>0.71</v>
      </c>
      <c r="M11453" s="6" t="str">
        <f aca="false">IF(I11453&lt;=0,"Below 0%",IF(I11453&lt;=0.05,"0-5%",IF(I11453&lt;=0.1,"5-10%",IF(I11453&lt;=0.2,"10-20%",IF(I11453&lt;=0.4,"20-40%","Above 40%")))))</f>
        <v>Below 0%</v>
      </c>
      <c r="N11453" s="6" t="str">
        <f aca="false">IF(AND(H11453&gt;=Summary!$B$25,I11453&gt;=Summary!$B$26,I11453&lt;=Summary!$B$27,J11453&gt;=Summary!$B$28,J11453&lt;=Summary!$B$29,F11453*J11453&gt;1),"Yes","No")</f>
        <v>No</v>
      </c>
    </row>
    <row r="11454" customFormat="false" ht="15" hidden="false" customHeight="false" outlineLevel="0" collapsed="false">
      <c r="A11454" s="6" t="s">
        <v>158</v>
      </c>
      <c r="B11454" s="45" t="n">
        <v>45172</v>
      </c>
      <c r="C11454" s="6" t="s">
        <v>183</v>
      </c>
      <c r="D11454" s="6" t="s">
        <v>182</v>
      </c>
      <c r="E11454" s="6" t="s">
        <v>174</v>
      </c>
      <c r="F11454" s="34" t="n">
        <v>0.337184220552445</v>
      </c>
      <c r="G11454" s="34" t="n">
        <v>0.212416975105207</v>
      </c>
      <c r="H11454" s="34" t="n">
        <v>0.124767245447237</v>
      </c>
      <c r="I11454" s="34" t="n">
        <v>0.5873694669903</v>
      </c>
      <c r="J11454" s="35" t="n">
        <v>4.7</v>
      </c>
      <c r="K11454" s="6" t="n">
        <v>0</v>
      </c>
      <c r="L11454" s="35" t="n">
        <v>-1</v>
      </c>
      <c r="M11454" s="6" t="str">
        <f aca="false">IF(I11454&lt;=0,"Below 0%",IF(I11454&lt;=0.05,"0-5%",IF(I11454&lt;=0.1,"5-10%",IF(I11454&lt;=0.2,"10-20%",IF(I11454&lt;=0.4,"20-40%","Above 40%")))))</f>
        <v>Above 40%</v>
      </c>
      <c r="N11454" s="6" t="str">
        <f aca="false">IF(AND(H11454&gt;=Summary!$B$25,I11454&gt;=Summary!$B$26,I11454&lt;=Summary!$B$27,J11454&gt;=Summary!$B$28,J11454&lt;=Summary!$B$29,F11454*J11454&gt;1),"Yes","No")</f>
        <v>No</v>
      </c>
    </row>
    <row r="11455" customFormat="false" ht="15" hidden="false" customHeight="false" outlineLevel="0" collapsed="false">
      <c r="A11455" s="6" t="s">
        <v>158</v>
      </c>
      <c r="B11455" s="45" t="n">
        <v>45172</v>
      </c>
      <c r="C11455" s="6" t="s">
        <v>183</v>
      </c>
      <c r="D11455" s="6" t="s">
        <v>182</v>
      </c>
      <c r="E11455" s="6" t="s">
        <v>177</v>
      </c>
      <c r="F11455" s="34" t="n">
        <v>0.141949951648712</v>
      </c>
      <c r="G11455" s="34" t="n">
        <v>0.203746894488668</v>
      </c>
      <c r="H11455" s="34" t="n">
        <v>-0.0617969428399559</v>
      </c>
      <c r="I11455" s="34" t="n">
        <v>-0.303302501837116</v>
      </c>
      <c r="J11455" s="35" t="n">
        <v>4.9</v>
      </c>
      <c r="K11455" s="6" t="n">
        <v>0</v>
      </c>
      <c r="L11455" s="35" t="n">
        <v>-1</v>
      </c>
      <c r="M11455" s="6" t="str">
        <f aca="false">IF(I11455&lt;=0,"Below 0%",IF(I11455&lt;=0.05,"0-5%",IF(I11455&lt;=0.1,"5-10%",IF(I11455&lt;=0.2,"10-20%",IF(I11455&lt;=0.4,"20-40%","Above 40%")))))</f>
        <v>Below 0%</v>
      </c>
      <c r="N11455" s="6" t="str">
        <f aca="false">IF(AND(H11455&gt;=Summary!$B$25,I11455&gt;=Summary!$B$26,I11455&lt;=Summary!$B$27,J11455&gt;=Summary!$B$28,J11455&lt;=Summary!$B$29,F11455*J11455&gt;1),"Yes","No")</f>
        <v>No</v>
      </c>
    </row>
    <row r="11456" customFormat="false" ht="15" hidden="false" customHeight="false" outlineLevel="0" collapsed="false">
      <c r="A11456" s="6" t="s">
        <v>158</v>
      </c>
      <c r="B11456" s="45" t="n">
        <v>45185</v>
      </c>
      <c r="C11456" s="6" t="s">
        <v>182</v>
      </c>
      <c r="D11456" s="6" t="s">
        <v>180</v>
      </c>
      <c r="E11456" s="6" t="s">
        <v>187</v>
      </c>
      <c r="F11456" s="34" t="n">
        <v>0.403678148984909</v>
      </c>
      <c r="G11456" s="34" t="n">
        <v>0.507765193207432</v>
      </c>
      <c r="H11456" s="34" t="n">
        <v>-0.104087044222523</v>
      </c>
      <c r="I11456" s="34" t="n">
        <v>-0.204990506665158</v>
      </c>
      <c r="J11456" s="35" t="n">
        <v>1.96</v>
      </c>
      <c r="K11456" s="6" t="n">
        <v>1</v>
      </c>
      <c r="L11456" s="35" t="n">
        <v>0.96</v>
      </c>
      <c r="M11456" s="6" t="str">
        <f aca="false">IF(I11456&lt;=0,"Below 0%",IF(I11456&lt;=0.05,"0-5%",IF(I11456&lt;=0.1,"5-10%",IF(I11456&lt;=0.2,"10-20%",IF(I11456&lt;=0.4,"20-40%","Above 40%")))))</f>
        <v>Below 0%</v>
      </c>
      <c r="N11456" s="6" t="str">
        <f aca="false">IF(AND(H11456&gt;=Summary!$B$25,I11456&gt;=Summary!$B$26,I11456&lt;=Summary!$B$27,J11456&gt;=Summary!$B$28,J11456&lt;=Summary!$B$29,F11456*J11456&gt;1),"Yes","No")</f>
        <v>No</v>
      </c>
    </row>
    <row r="11457" customFormat="false" ht="15" hidden="false" customHeight="false" outlineLevel="0" collapsed="false">
      <c r="A11457" s="6" t="s">
        <v>158</v>
      </c>
      <c r="B11457" s="45" t="n">
        <v>45185</v>
      </c>
      <c r="C11457" s="6" t="s">
        <v>182</v>
      </c>
      <c r="D11457" s="6" t="s">
        <v>180</v>
      </c>
      <c r="E11457" s="6" t="s">
        <v>174</v>
      </c>
      <c r="F11457" s="34" t="n">
        <v>0.281135201454163</v>
      </c>
      <c r="G11457" s="34" t="n">
        <v>0.255840560073668</v>
      </c>
      <c r="H11457" s="34" t="n">
        <v>0.0252946413804949</v>
      </c>
      <c r="I11457" s="34" t="n">
        <v>0.0988687695696546</v>
      </c>
      <c r="J11457" s="35" t="n">
        <v>3.89</v>
      </c>
      <c r="K11457" s="6" t="n">
        <v>0</v>
      </c>
      <c r="L11457" s="35" t="n">
        <v>-1</v>
      </c>
      <c r="M11457" s="6" t="str">
        <f aca="false">IF(I11457&lt;=0,"Below 0%",IF(I11457&lt;=0.05,"0-5%",IF(I11457&lt;=0.1,"5-10%",IF(I11457&lt;=0.2,"10-20%",IF(I11457&lt;=0.4,"20-40%","Above 40%")))))</f>
        <v>5-10%</v>
      </c>
      <c r="N11457" s="6" t="str">
        <f aca="false">IF(AND(H11457&gt;=Summary!$B$25,I11457&gt;=Summary!$B$26,I11457&lt;=Summary!$B$27,J11457&gt;=Summary!$B$28,J11457&lt;=Summary!$B$29,F11457*J11457&gt;1),"Yes","No")</f>
        <v>No</v>
      </c>
    </row>
    <row r="11458" customFormat="false" ht="15" hidden="false" customHeight="false" outlineLevel="0" collapsed="false">
      <c r="A11458" s="6" t="s">
        <v>158</v>
      </c>
      <c r="B11458" s="45" t="n">
        <v>45185</v>
      </c>
      <c r="C11458" s="6" t="s">
        <v>182</v>
      </c>
      <c r="D11458" s="6" t="s">
        <v>180</v>
      </c>
      <c r="E11458" s="6" t="s">
        <v>177</v>
      </c>
      <c r="F11458" s="34" t="n">
        <v>0.315186619758606</v>
      </c>
      <c r="G11458" s="34" t="n">
        <v>0.2363942467189</v>
      </c>
      <c r="H11458" s="34" t="n">
        <v>0.0787923730397063</v>
      </c>
      <c r="I11458" s="34" t="n">
        <v>0.333309182153657</v>
      </c>
      <c r="J11458" s="35" t="n">
        <v>4.21</v>
      </c>
      <c r="K11458" s="6" t="n">
        <v>0</v>
      </c>
      <c r="L11458" s="35" t="n">
        <v>-1</v>
      </c>
      <c r="M11458" s="6" t="str">
        <f aca="false">IF(I11458&lt;=0,"Below 0%",IF(I11458&lt;=0.05,"0-5%",IF(I11458&lt;=0.1,"5-10%",IF(I11458&lt;=0.2,"10-20%",IF(I11458&lt;=0.4,"20-40%","Above 40%")))))</f>
        <v>20-40%</v>
      </c>
      <c r="N11458" s="6" t="str">
        <f aca="false">IF(AND(H11458&gt;=Summary!$B$25,I11458&gt;=Summary!$B$26,I11458&lt;=Summary!$B$27,J11458&gt;=Summary!$B$28,J11458&lt;=Summary!$B$29,F11458*J11458&gt;1),"Yes","No")</f>
        <v>Yes</v>
      </c>
    </row>
    <row r="11459" customFormat="false" ht="15" hidden="false" customHeight="false" outlineLevel="0" collapsed="false">
      <c r="A11459" s="6" t="s">
        <v>158</v>
      </c>
      <c r="B11459" s="45" t="n">
        <v>45185</v>
      </c>
      <c r="C11459" s="6" t="s">
        <v>184</v>
      </c>
      <c r="D11459" s="6" t="s">
        <v>208</v>
      </c>
      <c r="E11459" s="6" t="s">
        <v>187</v>
      </c>
      <c r="F11459" s="34" t="n">
        <v>0.384071588516235</v>
      </c>
      <c r="G11459" s="34" t="n">
        <v>0.579223188987237</v>
      </c>
      <c r="H11459" s="34" t="n">
        <v>-0.195151600471002</v>
      </c>
      <c r="I11459" s="34" t="n">
        <v>-0.336919522873767</v>
      </c>
      <c r="J11459" s="35" t="n">
        <v>1.73</v>
      </c>
      <c r="K11459" s="6" t="n">
        <v>1</v>
      </c>
      <c r="L11459" s="35" t="n">
        <v>0.73</v>
      </c>
      <c r="M11459" s="6" t="str">
        <f aca="false">IF(I11459&lt;=0,"Below 0%",IF(I11459&lt;=0.05,"0-5%",IF(I11459&lt;=0.1,"5-10%",IF(I11459&lt;=0.2,"10-20%",IF(I11459&lt;=0.4,"20-40%","Above 40%")))))</f>
        <v>Below 0%</v>
      </c>
      <c r="N11459" s="6" t="str">
        <f aca="false">IF(AND(H11459&gt;=Summary!$B$25,I11459&gt;=Summary!$B$26,I11459&lt;=Summary!$B$27,J11459&gt;=Summary!$B$28,J11459&lt;=Summary!$B$29,F11459*J11459&gt;1),"Yes","No")</f>
        <v>No</v>
      </c>
    </row>
    <row r="11460" customFormat="false" ht="15" hidden="false" customHeight="false" outlineLevel="0" collapsed="false">
      <c r="A11460" s="6" t="s">
        <v>158</v>
      </c>
      <c r="B11460" s="45" t="n">
        <v>45185</v>
      </c>
      <c r="C11460" s="6" t="s">
        <v>184</v>
      </c>
      <c r="D11460" s="6" t="s">
        <v>208</v>
      </c>
      <c r="E11460" s="6" t="s">
        <v>174</v>
      </c>
      <c r="F11460" s="34" t="n">
        <v>0.351130247116089</v>
      </c>
      <c r="G11460" s="34" t="n">
        <v>0.238584789749505</v>
      </c>
      <c r="H11460" s="34" t="n">
        <v>0.112545457366584</v>
      </c>
      <c r="I11460" s="34" t="n">
        <v>0.471721007381686</v>
      </c>
      <c r="J11460" s="35" t="n">
        <v>4.2</v>
      </c>
      <c r="K11460" s="6" t="n">
        <v>0</v>
      </c>
      <c r="L11460" s="35" t="n">
        <v>-1</v>
      </c>
      <c r="M11460" s="6" t="str">
        <f aca="false">IF(I11460&lt;=0,"Below 0%",IF(I11460&lt;=0.05,"0-5%",IF(I11460&lt;=0.1,"5-10%",IF(I11460&lt;=0.2,"10-20%",IF(I11460&lt;=0.4,"20-40%","Above 40%")))))</f>
        <v>Above 40%</v>
      </c>
      <c r="N11460" s="6" t="str">
        <f aca="false">IF(AND(H11460&gt;=Summary!$B$25,I11460&gt;=Summary!$B$26,I11460&lt;=Summary!$B$27,J11460&gt;=Summary!$B$28,J11460&lt;=Summary!$B$29,F11460*J11460&gt;1),"Yes","No")</f>
        <v>No</v>
      </c>
    </row>
    <row r="11461" customFormat="false" ht="15" hidden="false" customHeight="false" outlineLevel="0" collapsed="false">
      <c r="A11461" s="6" t="s">
        <v>158</v>
      </c>
      <c r="B11461" s="45" t="n">
        <v>45185</v>
      </c>
      <c r="C11461" s="6" t="s">
        <v>184</v>
      </c>
      <c r="D11461" s="6" t="s">
        <v>208</v>
      </c>
      <c r="E11461" s="6" t="s">
        <v>177</v>
      </c>
      <c r="F11461" s="34" t="n">
        <v>0.264798164367676</v>
      </c>
      <c r="G11461" s="34" t="n">
        <v>0.182192021263258</v>
      </c>
      <c r="H11461" s="34" t="n">
        <v>0.0826061431044176</v>
      </c>
      <c r="I11461" s="34" t="n">
        <v>0.453401540482697</v>
      </c>
      <c r="J11461" s="35" t="n">
        <v>5.5</v>
      </c>
      <c r="K11461" s="6" t="n">
        <v>0</v>
      </c>
      <c r="L11461" s="35" t="n">
        <v>-1</v>
      </c>
      <c r="M11461" s="6" t="str">
        <f aca="false">IF(I11461&lt;=0,"Below 0%",IF(I11461&lt;=0.05,"0-5%",IF(I11461&lt;=0.1,"5-10%",IF(I11461&lt;=0.2,"10-20%",IF(I11461&lt;=0.4,"20-40%","Above 40%")))))</f>
        <v>Above 40%</v>
      </c>
      <c r="N11461" s="6" t="str">
        <f aca="false">IF(AND(H11461&gt;=Summary!$B$25,I11461&gt;=Summary!$B$26,I11461&lt;=Summary!$B$27,J11461&gt;=Summary!$B$28,J11461&lt;=Summary!$B$29,F11461*J11461&gt;1),"Yes","No")</f>
        <v>No</v>
      </c>
    </row>
    <row r="11462" customFormat="false" ht="15" hidden="false" customHeight="false" outlineLevel="0" collapsed="false">
      <c r="A11462" s="6" t="s">
        <v>158</v>
      </c>
      <c r="B11462" s="45" t="n">
        <v>45185</v>
      </c>
      <c r="C11462" s="6" t="s">
        <v>176</v>
      </c>
      <c r="D11462" s="6" t="s">
        <v>201</v>
      </c>
      <c r="E11462" s="6" t="s">
        <v>187</v>
      </c>
      <c r="F11462" s="34" t="n">
        <v>0.316814780235291</v>
      </c>
      <c r="G11462" s="34" t="n">
        <v>0.437287743786566</v>
      </c>
      <c r="H11462" s="34" t="n">
        <v>-0.120472963551275</v>
      </c>
      <c r="I11462" s="34" t="n">
        <v>-0.27550043481227</v>
      </c>
      <c r="J11462" s="35" t="n">
        <v>2.28</v>
      </c>
      <c r="K11462" s="6" t="n">
        <v>0</v>
      </c>
      <c r="L11462" s="35" t="n">
        <v>-1</v>
      </c>
      <c r="M11462" s="6" t="str">
        <f aca="false">IF(I11462&lt;=0,"Below 0%",IF(I11462&lt;=0.05,"0-5%",IF(I11462&lt;=0.1,"5-10%",IF(I11462&lt;=0.2,"10-20%",IF(I11462&lt;=0.4,"20-40%","Above 40%")))))</f>
        <v>Below 0%</v>
      </c>
      <c r="N11462" s="6" t="str">
        <f aca="false">IF(AND(H11462&gt;=Summary!$B$25,I11462&gt;=Summary!$B$26,I11462&lt;=Summary!$B$27,J11462&gt;=Summary!$B$28,J11462&lt;=Summary!$B$29,F11462*J11462&gt;1),"Yes","No")</f>
        <v>No</v>
      </c>
    </row>
    <row r="11463" customFormat="false" ht="15" hidden="false" customHeight="false" outlineLevel="0" collapsed="false">
      <c r="A11463" s="6" t="s">
        <v>158</v>
      </c>
      <c r="B11463" s="45" t="n">
        <v>45185</v>
      </c>
      <c r="C11463" s="6" t="s">
        <v>176</v>
      </c>
      <c r="D11463" s="6" t="s">
        <v>201</v>
      </c>
      <c r="E11463" s="6" t="s">
        <v>174</v>
      </c>
      <c r="F11463" s="34" t="n">
        <v>0.390079855918884</v>
      </c>
      <c r="G11463" s="34" t="n">
        <v>0.237951325974551</v>
      </c>
      <c r="H11463" s="34" t="n">
        <v>0.152128529944333</v>
      </c>
      <c r="I11463" s="34" t="n">
        <v>0.639326254313889</v>
      </c>
      <c r="J11463" s="35" t="n">
        <v>4.19</v>
      </c>
      <c r="K11463" s="6" t="n">
        <v>0</v>
      </c>
      <c r="L11463" s="35" t="n">
        <v>-1</v>
      </c>
      <c r="M11463" s="6" t="str">
        <f aca="false">IF(I11463&lt;=0,"Below 0%",IF(I11463&lt;=0.05,"0-5%",IF(I11463&lt;=0.1,"5-10%",IF(I11463&lt;=0.2,"10-20%",IF(I11463&lt;=0.4,"20-40%","Above 40%")))))</f>
        <v>Above 40%</v>
      </c>
      <c r="N11463" s="6" t="str">
        <f aca="false">IF(AND(H11463&gt;=Summary!$B$25,I11463&gt;=Summary!$B$26,I11463&lt;=Summary!$B$27,J11463&gt;=Summary!$B$28,J11463&lt;=Summary!$B$29,F11463*J11463&gt;1),"Yes","No")</f>
        <v>No</v>
      </c>
    </row>
    <row r="11464" customFormat="false" ht="15" hidden="false" customHeight="false" outlineLevel="0" collapsed="false">
      <c r="A11464" s="6" t="s">
        <v>158</v>
      </c>
      <c r="B11464" s="45" t="n">
        <v>45185</v>
      </c>
      <c r="C11464" s="6" t="s">
        <v>176</v>
      </c>
      <c r="D11464" s="6" t="s">
        <v>201</v>
      </c>
      <c r="E11464" s="6" t="s">
        <v>177</v>
      </c>
      <c r="F11464" s="34" t="n">
        <v>0.293105334043503</v>
      </c>
      <c r="G11464" s="34" t="n">
        <v>0.324760930238883</v>
      </c>
      <c r="H11464" s="34" t="n">
        <v>-0.03165559619538</v>
      </c>
      <c r="I11464" s="34" t="n">
        <v>-0.0974735359086921</v>
      </c>
      <c r="J11464" s="35" t="n">
        <v>3.07</v>
      </c>
      <c r="K11464" s="6" t="n">
        <v>1</v>
      </c>
      <c r="L11464" s="35" t="n">
        <v>2.07</v>
      </c>
      <c r="M11464" s="6" t="str">
        <f aca="false">IF(I11464&lt;=0,"Below 0%",IF(I11464&lt;=0.05,"0-5%",IF(I11464&lt;=0.1,"5-10%",IF(I11464&lt;=0.2,"10-20%",IF(I11464&lt;=0.4,"20-40%","Above 40%")))))</f>
        <v>Below 0%</v>
      </c>
      <c r="N11464" s="6" t="str">
        <f aca="false">IF(AND(H11464&gt;=Summary!$B$25,I11464&gt;=Summary!$B$26,I11464&lt;=Summary!$B$27,J11464&gt;=Summary!$B$28,J11464&lt;=Summary!$B$29,F11464*J11464&gt;1),"Yes","No")</f>
        <v>No</v>
      </c>
    </row>
    <row r="11465" customFormat="false" ht="15" hidden="false" customHeight="false" outlineLevel="0" collapsed="false">
      <c r="A11465" s="6" t="s">
        <v>158</v>
      </c>
      <c r="B11465" s="45" t="n">
        <v>45185</v>
      </c>
      <c r="C11465" s="6" t="s">
        <v>188</v>
      </c>
      <c r="D11465" s="6" t="s">
        <v>206</v>
      </c>
      <c r="E11465" s="6" t="s">
        <v>187</v>
      </c>
      <c r="F11465" s="34" t="n">
        <v>0.555002748966217</v>
      </c>
      <c r="G11465" s="34" t="n">
        <v>0.633893391584836</v>
      </c>
      <c r="H11465" s="34" t="n">
        <v>-0.0788906426186186</v>
      </c>
      <c r="I11465" s="34" t="n">
        <v>-0.124454117468206</v>
      </c>
      <c r="J11465" s="35" t="n">
        <v>1.58</v>
      </c>
      <c r="K11465" s="6" t="n">
        <v>1</v>
      </c>
      <c r="L11465" s="35" t="n">
        <v>0.58</v>
      </c>
      <c r="M11465" s="6" t="str">
        <f aca="false">IF(I11465&lt;=0,"Below 0%",IF(I11465&lt;=0.05,"0-5%",IF(I11465&lt;=0.1,"5-10%",IF(I11465&lt;=0.2,"10-20%",IF(I11465&lt;=0.4,"20-40%","Above 40%")))))</f>
        <v>Below 0%</v>
      </c>
      <c r="N11465" s="6" t="str">
        <f aca="false">IF(AND(H11465&gt;=Summary!$B$25,I11465&gt;=Summary!$B$26,I11465&lt;=Summary!$B$27,J11465&gt;=Summary!$B$28,J11465&lt;=Summary!$B$29,F11465*J11465&gt;1),"Yes","No")</f>
        <v>No</v>
      </c>
    </row>
    <row r="11466" customFormat="false" ht="15" hidden="false" customHeight="false" outlineLevel="0" collapsed="false">
      <c r="A11466" s="6" t="s">
        <v>158</v>
      </c>
      <c r="B11466" s="45" t="n">
        <v>45185</v>
      </c>
      <c r="C11466" s="6" t="s">
        <v>188</v>
      </c>
      <c r="D11466" s="6" t="s">
        <v>206</v>
      </c>
      <c r="E11466" s="6" t="s">
        <v>174</v>
      </c>
      <c r="F11466" s="34" t="n">
        <v>0.239536464214325</v>
      </c>
      <c r="G11466" s="34" t="n">
        <v>0.21772859971827</v>
      </c>
      <c r="H11466" s="34" t="n">
        <v>0.0218078644960553</v>
      </c>
      <c r="I11466" s="34" t="n">
        <v>0.100160771365239</v>
      </c>
      <c r="J11466" s="35" t="n">
        <v>4.6</v>
      </c>
      <c r="K11466" s="6" t="n">
        <v>0</v>
      </c>
      <c r="L11466" s="35" t="n">
        <v>-1</v>
      </c>
      <c r="M11466" s="6" t="str">
        <f aca="false">IF(I11466&lt;=0,"Below 0%",IF(I11466&lt;=0.05,"0-5%",IF(I11466&lt;=0.1,"5-10%",IF(I11466&lt;=0.2,"10-20%",IF(I11466&lt;=0.4,"20-40%","Above 40%")))))</f>
        <v>10-20%</v>
      </c>
      <c r="N11466" s="6" t="str">
        <f aca="false">IF(AND(H11466&gt;=Summary!$B$25,I11466&gt;=Summary!$B$26,I11466&lt;=Summary!$B$27,J11466&gt;=Summary!$B$28,J11466&lt;=Summary!$B$29,F11466*J11466&gt;1),"Yes","No")</f>
        <v>No</v>
      </c>
    </row>
    <row r="11467" customFormat="false" ht="15" hidden="false" customHeight="false" outlineLevel="0" collapsed="false">
      <c r="A11467" s="6" t="s">
        <v>158</v>
      </c>
      <c r="B11467" s="45" t="n">
        <v>45185</v>
      </c>
      <c r="C11467" s="6" t="s">
        <v>188</v>
      </c>
      <c r="D11467" s="6" t="s">
        <v>206</v>
      </c>
      <c r="E11467" s="6" t="s">
        <v>177</v>
      </c>
      <c r="F11467" s="34" t="n">
        <v>0.205460801720619</v>
      </c>
      <c r="G11467" s="34" t="n">
        <v>0.148378008696895</v>
      </c>
      <c r="H11467" s="34" t="n">
        <v>0.0570827930237244</v>
      </c>
      <c r="I11467" s="34" t="n">
        <v>0.384711949735978</v>
      </c>
      <c r="J11467" s="35" t="n">
        <v>6.75</v>
      </c>
      <c r="K11467" s="6" t="n">
        <v>0</v>
      </c>
      <c r="L11467" s="35" t="n">
        <v>-1</v>
      </c>
      <c r="M11467" s="6" t="str">
        <f aca="false">IF(I11467&lt;=0,"Below 0%",IF(I11467&lt;=0.05,"0-5%",IF(I11467&lt;=0.1,"5-10%",IF(I11467&lt;=0.2,"10-20%",IF(I11467&lt;=0.4,"20-40%","Above 40%")))))</f>
        <v>20-40%</v>
      </c>
      <c r="N11467" s="6" t="str">
        <f aca="false">IF(AND(H11467&gt;=Summary!$B$25,I11467&gt;=Summary!$B$26,I11467&lt;=Summary!$B$27,J11467&gt;=Summary!$B$28,J11467&lt;=Summary!$B$29,F11467*J11467&gt;1),"Yes","No")</f>
        <v>No</v>
      </c>
    </row>
    <row r="11468" customFormat="false" ht="15" hidden="false" customHeight="false" outlineLevel="0" collapsed="false">
      <c r="A11468" s="6" t="s">
        <v>158</v>
      </c>
      <c r="B11468" s="45" t="n">
        <v>45185</v>
      </c>
      <c r="C11468" s="6" t="s">
        <v>181</v>
      </c>
      <c r="D11468" s="6" t="s">
        <v>204</v>
      </c>
      <c r="E11468" s="6" t="s">
        <v>187</v>
      </c>
      <c r="F11468" s="34" t="n">
        <v>0.767070591449738</v>
      </c>
      <c r="G11468" s="34" t="n">
        <v>0.763128357369141</v>
      </c>
      <c r="H11468" s="34" t="n">
        <v>0.00394223408059624</v>
      </c>
      <c r="I11468" s="34" t="n">
        <v>0.00516588597780188</v>
      </c>
      <c r="J11468" s="35" t="n">
        <v>1.31</v>
      </c>
      <c r="K11468" s="6" t="n">
        <v>1</v>
      </c>
      <c r="L11468" s="35" t="n">
        <v>0.31</v>
      </c>
      <c r="M11468" s="6" t="str">
        <f aca="false">IF(I11468&lt;=0,"Below 0%",IF(I11468&lt;=0.05,"0-5%",IF(I11468&lt;=0.1,"5-10%",IF(I11468&lt;=0.2,"10-20%",IF(I11468&lt;=0.4,"20-40%","Above 40%")))))</f>
        <v>0-5%</v>
      </c>
      <c r="N11468" s="6" t="str">
        <f aca="false">IF(AND(H11468&gt;=Summary!$B$25,I11468&gt;=Summary!$B$26,I11468&lt;=Summary!$B$27,J11468&gt;=Summary!$B$28,J11468&lt;=Summary!$B$29,F11468*J11468&gt;1),"Yes","No")</f>
        <v>No</v>
      </c>
    </row>
    <row r="11469" customFormat="false" ht="15" hidden="false" customHeight="false" outlineLevel="0" collapsed="false">
      <c r="A11469" s="6" t="s">
        <v>158</v>
      </c>
      <c r="B11469" s="45" t="n">
        <v>45185</v>
      </c>
      <c r="C11469" s="6" t="s">
        <v>181</v>
      </c>
      <c r="D11469" s="6" t="s">
        <v>204</v>
      </c>
      <c r="E11469" s="6" t="s">
        <v>174</v>
      </c>
      <c r="F11469" s="34" t="n">
        <v>0.162737160921097</v>
      </c>
      <c r="G11469" s="34" t="n">
        <v>0.153563463618061</v>
      </c>
      <c r="H11469" s="34" t="n">
        <v>0.00917369730303608</v>
      </c>
      <c r="I11469" s="34" t="n">
        <v>0.0597388017103644</v>
      </c>
      <c r="J11469" s="35" t="n">
        <v>6.51</v>
      </c>
      <c r="K11469" s="6" t="n">
        <v>0</v>
      </c>
      <c r="L11469" s="35" t="n">
        <v>-1</v>
      </c>
      <c r="M11469" s="6" t="str">
        <f aca="false">IF(I11469&lt;=0,"Below 0%",IF(I11469&lt;=0.05,"0-5%",IF(I11469&lt;=0.1,"5-10%",IF(I11469&lt;=0.2,"10-20%",IF(I11469&lt;=0.4,"20-40%","Above 40%")))))</f>
        <v>5-10%</v>
      </c>
      <c r="N11469" s="6" t="str">
        <f aca="false">IF(AND(H11469&gt;=Summary!$B$25,I11469&gt;=Summary!$B$26,I11469&lt;=Summary!$B$27,J11469&gt;=Summary!$B$28,J11469&lt;=Summary!$B$29,F11469*J11469&gt;1),"Yes","No")</f>
        <v>No</v>
      </c>
    </row>
    <row r="11470" customFormat="false" ht="15" hidden="false" customHeight="false" outlineLevel="0" collapsed="false">
      <c r="A11470" s="6" t="s">
        <v>158</v>
      </c>
      <c r="B11470" s="45" t="n">
        <v>45185</v>
      </c>
      <c r="C11470" s="6" t="s">
        <v>181</v>
      </c>
      <c r="D11470" s="6" t="s">
        <v>204</v>
      </c>
      <c r="E11470" s="6" t="s">
        <v>177</v>
      </c>
      <c r="F11470" s="34" t="n">
        <v>0.0701922625303268</v>
      </c>
      <c r="G11470" s="34" t="n">
        <v>0.0833081790127979</v>
      </c>
      <c r="H11470" s="34" t="n">
        <v>-0.0131159164824711</v>
      </c>
      <c r="I11470" s="34" t="n">
        <v>-0.157438520897885</v>
      </c>
      <c r="J11470" s="35" t="n">
        <v>12</v>
      </c>
      <c r="K11470" s="6" t="n">
        <v>0</v>
      </c>
      <c r="L11470" s="35" t="n">
        <v>-1</v>
      </c>
      <c r="M11470" s="6" t="str">
        <f aca="false">IF(I11470&lt;=0,"Below 0%",IF(I11470&lt;=0.05,"0-5%",IF(I11470&lt;=0.1,"5-10%",IF(I11470&lt;=0.2,"10-20%",IF(I11470&lt;=0.4,"20-40%","Above 40%")))))</f>
        <v>Below 0%</v>
      </c>
      <c r="N11470" s="6" t="str">
        <f aca="false">IF(AND(H11470&gt;=Summary!$B$25,I11470&gt;=Summary!$B$26,I11470&lt;=Summary!$B$27,J11470&gt;=Summary!$B$28,J11470&lt;=Summary!$B$29,F11470*J11470&gt;1),"Yes","No")</f>
        <v>No</v>
      </c>
    </row>
    <row r="11471" customFormat="false" ht="15" hidden="false" customHeight="false" outlineLevel="0" collapsed="false">
      <c r="A11471" s="6" t="s">
        <v>158</v>
      </c>
      <c r="B11471" s="45" t="n">
        <v>45185</v>
      </c>
      <c r="C11471" s="6" t="s">
        <v>189</v>
      </c>
      <c r="D11471" s="6" t="s">
        <v>194</v>
      </c>
      <c r="E11471" s="6" t="s">
        <v>187</v>
      </c>
      <c r="F11471" s="34" t="n">
        <v>0.126812875270844</v>
      </c>
      <c r="G11471" s="34" t="n">
        <v>0.134823359769286</v>
      </c>
      <c r="H11471" s="34" t="n">
        <v>-0.00801048449844272</v>
      </c>
      <c r="I11471" s="34" t="n">
        <v>-0.0594146630980751</v>
      </c>
      <c r="J11471" s="35" t="n">
        <v>7.5</v>
      </c>
      <c r="K11471" s="6" t="n">
        <v>0</v>
      </c>
      <c r="L11471" s="35" t="n">
        <v>-1</v>
      </c>
      <c r="M11471" s="6" t="str">
        <f aca="false">IF(I11471&lt;=0,"Below 0%",IF(I11471&lt;=0.05,"0-5%",IF(I11471&lt;=0.1,"5-10%",IF(I11471&lt;=0.2,"10-20%",IF(I11471&lt;=0.4,"20-40%","Above 40%")))))</f>
        <v>Below 0%</v>
      </c>
      <c r="N11471" s="6" t="str">
        <f aca="false">IF(AND(H11471&gt;=Summary!$B$25,I11471&gt;=Summary!$B$26,I11471&lt;=Summary!$B$27,J11471&gt;=Summary!$B$28,J11471&lt;=Summary!$B$29,F11471*J11471&gt;1),"Yes","No")</f>
        <v>No</v>
      </c>
    </row>
    <row r="11472" customFormat="false" ht="15" hidden="false" customHeight="false" outlineLevel="0" collapsed="false">
      <c r="A11472" s="6" t="s">
        <v>158</v>
      </c>
      <c r="B11472" s="45" t="n">
        <v>45185</v>
      </c>
      <c r="C11472" s="6" t="s">
        <v>189</v>
      </c>
      <c r="D11472" s="6" t="s">
        <v>194</v>
      </c>
      <c r="E11472" s="6" t="s">
        <v>174</v>
      </c>
      <c r="F11472" s="34" t="n">
        <v>0.124738626182079</v>
      </c>
      <c r="G11472" s="34" t="n">
        <v>0.204277817832252</v>
      </c>
      <c r="H11472" s="34" t="n">
        <v>-0.0795391916501725</v>
      </c>
      <c r="I11472" s="34" t="n">
        <v>-0.389367737007492</v>
      </c>
      <c r="J11472" s="35" t="n">
        <v>4.95</v>
      </c>
      <c r="K11472" s="6" t="n">
        <v>0</v>
      </c>
      <c r="L11472" s="35" t="n">
        <v>-1</v>
      </c>
      <c r="M11472" s="6" t="str">
        <f aca="false">IF(I11472&lt;=0,"Below 0%",IF(I11472&lt;=0.05,"0-5%",IF(I11472&lt;=0.1,"5-10%",IF(I11472&lt;=0.2,"10-20%",IF(I11472&lt;=0.4,"20-40%","Above 40%")))))</f>
        <v>Below 0%</v>
      </c>
      <c r="N11472" s="6" t="str">
        <f aca="false">IF(AND(H11472&gt;=Summary!$B$25,I11472&gt;=Summary!$B$26,I11472&lt;=Summary!$B$27,J11472&gt;=Summary!$B$28,J11472&lt;=Summary!$B$29,F11472*J11472&gt;1),"Yes","No")</f>
        <v>No</v>
      </c>
    </row>
    <row r="11473" customFormat="false" ht="15" hidden="false" customHeight="false" outlineLevel="0" collapsed="false">
      <c r="A11473" s="6" t="s">
        <v>158</v>
      </c>
      <c r="B11473" s="45" t="n">
        <v>45185</v>
      </c>
      <c r="C11473" s="6" t="s">
        <v>189</v>
      </c>
      <c r="D11473" s="6" t="s">
        <v>194</v>
      </c>
      <c r="E11473" s="6" t="s">
        <v>177</v>
      </c>
      <c r="F11473" s="34" t="n">
        <v>0.748448491096497</v>
      </c>
      <c r="G11473" s="34" t="n">
        <v>0.660898822398462</v>
      </c>
      <c r="H11473" s="34" t="n">
        <v>0.0875496686980347</v>
      </c>
      <c r="I11473" s="34" t="n">
        <v>0.132470607800917</v>
      </c>
      <c r="J11473" s="35" t="n">
        <v>1.53</v>
      </c>
      <c r="K11473" s="6" t="n">
        <v>1</v>
      </c>
      <c r="L11473" s="35" t="n">
        <v>0.53</v>
      </c>
      <c r="M11473" s="6" t="str">
        <f aca="false">IF(I11473&lt;=0,"Below 0%",IF(I11473&lt;=0.05,"0-5%",IF(I11473&lt;=0.1,"5-10%",IF(I11473&lt;=0.2,"10-20%",IF(I11473&lt;=0.4,"20-40%","Above 40%")))))</f>
        <v>10-20%</v>
      </c>
      <c r="N11473" s="6" t="str">
        <f aca="false">IF(AND(H11473&gt;=Summary!$B$25,I11473&gt;=Summary!$B$26,I11473&lt;=Summary!$B$27,J11473&gt;=Summary!$B$28,J11473&lt;=Summary!$B$29,F11473*J11473&gt;1),"Yes","No")</f>
        <v>No</v>
      </c>
    </row>
    <row r="11474" customFormat="false" ht="15" hidden="false" customHeight="false" outlineLevel="0" collapsed="false">
      <c r="A11474" s="6" t="s">
        <v>158</v>
      </c>
      <c r="B11474" s="45" t="n">
        <v>45185</v>
      </c>
      <c r="C11474" s="6" t="s">
        <v>203</v>
      </c>
      <c r="D11474" s="6" t="s">
        <v>183</v>
      </c>
      <c r="E11474" s="6" t="s">
        <v>187</v>
      </c>
      <c r="F11474" s="34" t="n">
        <v>0.173496276140213</v>
      </c>
      <c r="G11474" s="34" t="n">
        <v>0.135218114366125</v>
      </c>
      <c r="H11474" s="34" t="n">
        <v>0.0382781617740879</v>
      </c>
      <c r="I11474" s="34" t="n">
        <v>0.283084570092758</v>
      </c>
      <c r="J11474" s="35" t="n">
        <v>7.5</v>
      </c>
      <c r="K11474" s="6" t="n">
        <v>0</v>
      </c>
      <c r="L11474" s="35" t="n">
        <v>-1</v>
      </c>
      <c r="M11474" s="6" t="str">
        <f aca="false">IF(I11474&lt;=0,"Below 0%",IF(I11474&lt;=0.05,"0-5%",IF(I11474&lt;=0.1,"5-10%",IF(I11474&lt;=0.2,"10-20%",IF(I11474&lt;=0.4,"20-40%","Above 40%")))))</f>
        <v>20-40%</v>
      </c>
      <c r="N11474" s="6" t="str">
        <f aca="false">IF(AND(H11474&gt;=Summary!$B$25,I11474&gt;=Summary!$B$26,I11474&lt;=Summary!$B$27,J11474&gt;=Summary!$B$28,J11474&lt;=Summary!$B$29,F11474*J11474&gt;1),"Yes","No")</f>
        <v>No</v>
      </c>
    </row>
    <row r="11475" customFormat="false" ht="15" hidden="false" customHeight="false" outlineLevel="0" collapsed="false">
      <c r="A11475" s="6" t="s">
        <v>158</v>
      </c>
      <c r="B11475" s="45" t="n">
        <v>45185</v>
      </c>
      <c r="C11475" s="6" t="s">
        <v>203</v>
      </c>
      <c r="D11475" s="6" t="s">
        <v>183</v>
      </c>
      <c r="E11475" s="6" t="s">
        <v>174</v>
      </c>
      <c r="F11475" s="34" t="n">
        <v>0.185622662305832</v>
      </c>
      <c r="G11475" s="34" t="n">
        <v>0.19316873480875</v>
      </c>
      <c r="H11475" s="34" t="n">
        <v>-0.00754607250291825</v>
      </c>
      <c r="I11475" s="34" t="n">
        <v>-0.0390646680498755</v>
      </c>
      <c r="J11475" s="35" t="n">
        <v>5.25</v>
      </c>
      <c r="K11475" s="6" t="n">
        <v>0</v>
      </c>
      <c r="L11475" s="35" t="n">
        <v>-1</v>
      </c>
      <c r="M11475" s="6" t="str">
        <f aca="false">IF(I11475&lt;=0,"Below 0%",IF(I11475&lt;=0.05,"0-5%",IF(I11475&lt;=0.1,"5-10%",IF(I11475&lt;=0.2,"10-20%",IF(I11475&lt;=0.4,"20-40%","Above 40%")))))</f>
        <v>Below 0%</v>
      </c>
      <c r="N11475" s="6" t="str">
        <f aca="false">IF(AND(H11475&gt;=Summary!$B$25,I11475&gt;=Summary!$B$26,I11475&lt;=Summary!$B$27,J11475&gt;=Summary!$B$28,J11475&lt;=Summary!$B$29,F11475*J11475&gt;1),"Yes","No")</f>
        <v>No</v>
      </c>
    </row>
    <row r="11476" customFormat="false" ht="15" hidden="false" customHeight="false" outlineLevel="0" collapsed="false">
      <c r="A11476" s="6" t="s">
        <v>158</v>
      </c>
      <c r="B11476" s="45" t="n">
        <v>45185</v>
      </c>
      <c r="C11476" s="6" t="s">
        <v>203</v>
      </c>
      <c r="D11476" s="6" t="s">
        <v>183</v>
      </c>
      <c r="E11476" s="6" t="s">
        <v>177</v>
      </c>
      <c r="F11476" s="34" t="n">
        <v>0.6408811211586</v>
      </c>
      <c r="G11476" s="34" t="n">
        <v>0.671613150825125</v>
      </c>
      <c r="H11476" s="34" t="n">
        <v>-0.0307320296665249</v>
      </c>
      <c r="I11476" s="34" t="n">
        <v>-0.0457585287434714</v>
      </c>
      <c r="J11476" s="35" t="n">
        <v>1.51</v>
      </c>
      <c r="K11476" s="6" t="n">
        <v>1</v>
      </c>
      <c r="L11476" s="35" t="n">
        <v>0.51</v>
      </c>
      <c r="M11476" s="6" t="str">
        <f aca="false">IF(I11476&lt;=0,"Below 0%",IF(I11476&lt;=0.05,"0-5%",IF(I11476&lt;=0.1,"5-10%",IF(I11476&lt;=0.2,"10-20%",IF(I11476&lt;=0.4,"20-40%","Above 40%")))))</f>
        <v>Below 0%</v>
      </c>
      <c r="N11476" s="6" t="str">
        <f aca="false">IF(AND(H11476&gt;=Summary!$B$25,I11476&gt;=Summary!$B$26,I11476&lt;=Summary!$B$27,J11476&gt;=Summary!$B$28,J11476&lt;=Summary!$B$29,F11476*J11476&gt;1),"Yes","No")</f>
        <v>No</v>
      </c>
    </row>
    <row r="11477" customFormat="false" ht="15" hidden="false" customHeight="false" outlineLevel="0" collapsed="false">
      <c r="A11477" s="6" t="s">
        <v>158</v>
      </c>
      <c r="B11477" s="45" t="n">
        <v>45186</v>
      </c>
      <c r="C11477" s="6" t="s">
        <v>199</v>
      </c>
      <c r="D11477" s="6" t="s">
        <v>190</v>
      </c>
      <c r="E11477" s="6" t="s">
        <v>187</v>
      </c>
      <c r="F11477" s="34" t="n">
        <v>0.257496744394302</v>
      </c>
      <c r="G11477" s="34" t="n">
        <v>0.221381918184943</v>
      </c>
      <c r="H11477" s="34" t="n">
        <v>0.0361148262093591</v>
      </c>
      <c r="I11477" s="34" t="n">
        <v>0.163133586091655</v>
      </c>
      <c r="J11477" s="35" t="n">
        <v>4.5</v>
      </c>
      <c r="K11477" s="6" t="n">
        <v>0</v>
      </c>
      <c r="L11477" s="35" t="n">
        <v>-1</v>
      </c>
      <c r="M11477" s="6" t="str">
        <f aca="false">IF(I11477&lt;=0,"Below 0%",IF(I11477&lt;=0.05,"0-5%",IF(I11477&lt;=0.1,"5-10%",IF(I11477&lt;=0.2,"10-20%",IF(I11477&lt;=0.4,"20-40%","Above 40%")))))</f>
        <v>10-20%</v>
      </c>
      <c r="N11477" s="6" t="str">
        <f aca="false">IF(AND(H11477&gt;=Summary!$B$25,I11477&gt;=Summary!$B$26,I11477&lt;=Summary!$B$27,J11477&gt;=Summary!$B$28,J11477&lt;=Summary!$B$29,F11477*J11477&gt;1),"Yes","No")</f>
        <v>Yes</v>
      </c>
    </row>
    <row r="11478" customFormat="false" ht="15" hidden="false" customHeight="false" outlineLevel="0" collapsed="false">
      <c r="A11478" s="6" t="s">
        <v>158</v>
      </c>
      <c r="B11478" s="45" t="n">
        <v>45186</v>
      </c>
      <c r="C11478" s="6" t="s">
        <v>199</v>
      </c>
      <c r="D11478" s="6" t="s">
        <v>190</v>
      </c>
      <c r="E11478" s="6" t="s">
        <v>174</v>
      </c>
      <c r="F11478" s="34" t="n">
        <v>0.264496624469757</v>
      </c>
      <c r="G11478" s="34" t="n">
        <v>0.237194912341011</v>
      </c>
      <c r="H11478" s="34" t="n">
        <v>0.0273017121287464</v>
      </c>
      <c r="I11478" s="34" t="n">
        <v>0.115102435626845</v>
      </c>
      <c r="J11478" s="35" t="n">
        <v>4.2</v>
      </c>
      <c r="K11478" s="6" t="n">
        <v>1</v>
      </c>
      <c r="L11478" s="35" t="n">
        <v>3.2</v>
      </c>
      <c r="M11478" s="6" t="str">
        <f aca="false">IF(I11478&lt;=0,"Below 0%",IF(I11478&lt;=0.05,"0-5%",IF(I11478&lt;=0.1,"5-10%",IF(I11478&lt;=0.2,"10-20%",IF(I11478&lt;=0.4,"20-40%","Above 40%")))))</f>
        <v>10-20%</v>
      </c>
      <c r="N11478" s="6" t="str">
        <f aca="false">IF(AND(H11478&gt;=Summary!$B$25,I11478&gt;=Summary!$B$26,I11478&lt;=Summary!$B$27,J11478&gt;=Summary!$B$28,J11478&lt;=Summary!$B$29,F11478*J11478&gt;1),"Yes","No")</f>
        <v>No</v>
      </c>
    </row>
    <row r="11479" customFormat="false" ht="15" hidden="false" customHeight="false" outlineLevel="0" collapsed="false">
      <c r="A11479" s="6" t="s">
        <v>158</v>
      </c>
      <c r="B11479" s="45" t="n">
        <v>45186</v>
      </c>
      <c r="C11479" s="6" t="s">
        <v>199</v>
      </c>
      <c r="D11479" s="6" t="s">
        <v>190</v>
      </c>
      <c r="E11479" s="6" t="s">
        <v>177</v>
      </c>
      <c r="F11479" s="34" t="n">
        <v>0.478006690740585</v>
      </c>
      <c r="G11479" s="34" t="n">
        <v>0.541423169474046</v>
      </c>
      <c r="H11479" s="34" t="n">
        <v>-0.0634164787334608</v>
      </c>
      <c r="I11479" s="34" t="n">
        <v>-0.117129229609929</v>
      </c>
      <c r="J11479" s="35" t="n">
        <v>1.84</v>
      </c>
      <c r="K11479" s="6" t="n">
        <v>0</v>
      </c>
      <c r="L11479" s="35" t="n">
        <v>-1</v>
      </c>
      <c r="M11479" s="6" t="str">
        <f aca="false">IF(I11479&lt;=0,"Below 0%",IF(I11479&lt;=0.05,"0-5%",IF(I11479&lt;=0.1,"5-10%",IF(I11479&lt;=0.2,"10-20%",IF(I11479&lt;=0.4,"20-40%","Above 40%")))))</f>
        <v>Below 0%</v>
      </c>
      <c r="N11479" s="6" t="str">
        <f aca="false">IF(AND(H11479&gt;=Summary!$B$25,I11479&gt;=Summary!$B$26,I11479&lt;=Summary!$B$27,J11479&gt;=Summary!$B$28,J11479&lt;=Summary!$B$29,F11479*J11479&gt;1),"Yes","No")</f>
        <v>No</v>
      </c>
    </row>
    <row r="11480" customFormat="false" ht="15" hidden="false" customHeight="false" outlineLevel="0" collapsed="false">
      <c r="A11480" s="6" t="s">
        <v>158</v>
      </c>
      <c r="B11480" s="45" t="n">
        <v>45186</v>
      </c>
      <c r="C11480" s="6" t="s">
        <v>173</v>
      </c>
      <c r="D11480" s="6" t="s">
        <v>185</v>
      </c>
      <c r="E11480" s="6" t="s">
        <v>187</v>
      </c>
      <c r="F11480" s="34" t="n">
        <v>0.133675560355187</v>
      </c>
      <c r="G11480" s="34" t="n">
        <v>0.153644089621427</v>
      </c>
      <c r="H11480" s="34" t="n">
        <v>-0.0199685292662403</v>
      </c>
      <c r="I11480" s="34" t="n">
        <v>-0.129966140028178</v>
      </c>
      <c r="J11480" s="35" t="n">
        <v>6.5</v>
      </c>
      <c r="K11480" s="6" t="n">
        <v>0</v>
      </c>
      <c r="L11480" s="35" t="n">
        <v>-1</v>
      </c>
      <c r="M11480" s="6" t="str">
        <f aca="false">IF(I11480&lt;=0,"Below 0%",IF(I11480&lt;=0.05,"0-5%",IF(I11480&lt;=0.1,"5-10%",IF(I11480&lt;=0.2,"10-20%",IF(I11480&lt;=0.4,"20-40%","Above 40%")))))</f>
        <v>Below 0%</v>
      </c>
      <c r="N11480" s="6" t="str">
        <f aca="false">IF(AND(H11480&gt;=Summary!$B$25,I11480&gt;=Summary!$B$26,I11480&lt;=Summary!$B$27,J11480&gt;=Summary!$B$28,J11480&lt;=Summary!$B$29,F11480*J11480&gt;1),"Yes","No")</f>
        <v>No</v>
      </c>
    </row>
    <row r="11481" customFormat="false" ht="15" hidden="false" customHeight="false" outlineLevel="0" collapsed="false">
      <c r="A11481" s="6" t="s">
        <v>158</v>
      </c>
      <c r="B11481" s="45" t="n">
        <v>45186</v>
      </c>
      <c r="C11481" s="6" t="s">
        <v>173</v>
      </c>
      <c r="D11481" s="6" t="s">
        <v>185</v>
      </c>
      <c r="E11481" s="6" t="s">
        <v>174</v>
      </c>
      <c r="F11481" s="34" t="n">
        <v>0.219191133975983</v>
      </c>
      <c r="G11481" s="34" t="n">
        <v>0.210249806850373</v>
      </c>
      <c r="H11481" s="34" t="n">
        <v>0.00894132712560924</v>
      </c>
      <c r="I11481" s="34" t="n">
        <v>0.0425271597608288</v>
      </c>
      <c r="J11481" s="35" t="n">
        <v>4.75</v>
      </c>
      <c r="K11481" s="6" t="n">
        <v>0</v>
      </c>
      <c r="L11481" s="35" t="n">
        <v>-1</v>
      </c>
      <c r="M11481" s="6" t="str">
        <f aca="false">IF(I11481&lt;=0,"Below 0%",IF(I11481&lt;=0.05,"0-5%",IF(I11481&lt;=0.1,"5-10%",IF(I11481&lt;=0.2,"10-20%",IF(I11481&lt;=0.4,"20-40%","Above 40%")))))</f>
        <v>0-5%</v>
      </c>
      <c r="N11481" s="6" t="str">
        <f aca="false">IF(AND(H11481&gt;=Summary!$B$25,I11481&gt;=Summary!$B$26,I11481&lt;=Summary!$B$27,J11481&gt;=Summary!$B$28,J11481&lt;=Summary!$B$29,F11481*J11481&gt;1),"Yes","No")</f>
        <v>No</v>
      </c>
    </row>
    <row r="11482" customFormat="false" ht="15" hidden="false" customHeight="false" outlineLevel="0" collapsed="false">
      <c r="A11482" s="6" t="s">
        <v>158</v>
      </c>
      <c r="B11482" s="45" t="n">
        <v>45186</v>
      </c>
      <c r="C11482" s="6" t="s">
        <v>173</v>
      </c>
      <c r="D11482" s="6" t="s">
        <v>185</v>
      </c>
      <c r="E11482" s="6" t="s">
        <v>177</v>
      </c>
      <c r="F11482" s="34" t="n">
        <v>0.64713329076767</v>
      </c>
      <c r="G11482" s="34" t="n">
        <v>0.6361061035282</v>
      </c>
      <c r="H11482" s="34" t="n">
        <v>0.0110271872394698</v>
      </c>
      <c r="I11482" s="34" t="n">
        <v>0.0173354526521705</v>
      </c>
      <c r="J11482" s="35" t="n">
        <v>1.57</v>
      </c>
      <c r="K11482" s="6" t="n">
        <v>1</v>
      </c>
      <c r="L11482" s="35" t="n">
        <v>0.57</v>
      </c>
      <c r="M11482" s="6" t="str">
        <f aca="false">IF(I11482&lt;=0,"Below 0%",IF(I11482&lt;=0.05,"0-5%",IF(I11482&lt;=0.1,"5-10%",IF(I11482&lt;=0.2,"10-20%",IF(I11482&lt;=0.4,"20-40%","Above 40%")))))</f>
        <v>0-5%</v>
      </c>
      <c r="N11482" s="6" t="str">
        <f aca="false">IF(AND(H11482&gt;=Summary!$B$25,I11482&gt;=Summary!$B$26,I11482&lt;=Summary!$B$27,J11482&gt;=Summary!$B$28,J11482&lt;=Summary!$B$29,F11482*J11482&gt;1),"Yes","No")</f>
        <v>No</v>
      </c>
    </row>
    <row r="11483" customFormat="false" ht="15" hidden="false" customHeight="false" outlineLevel="0" collapsed="false">
      <c r="A11483" s="6" t="s">
        <v>158</v>
      </c>
      <c r="B11483" s="45" t="n">
        <v>45187</v>
      </c>
      <c r="C11483" s="6" t="s">
        <v>207</v>
      </c>
      <c r="D11483" s="6" t="s">
        <v>196</v>
      </c>
      <c r="E11483" s="6" t="s">
        <v>187</v>
      </c>
      <c r="F11483" s="34" t="n">
        <v>0.448733031749725</v>
      </c>
      <c r="G11483" s="34" t="n">
        <v>0.432844956199074</v>
      </c>
      <c r="H11483" s="34" t="n">
        <v>0.0158880755506511</v>
      </c>
      <c r="I11483" s="34" t="n">
        <v>0.036706158459529</v>
      </c>
      <c r="J11483" s="35" t="n">
        <v>2.31</v>
      </c>
      <c r="K11483" s="6" t="n">
        <v>0</v>
      </c>
      <c r="L11483" s="35" t="n">
        <v>-1</v>
      </c>
      <c r="M11483" s="6" t="str">
        <f aca="false">IF(I11483&lt;=0,"Below 0%",IF(I11483&lt;=0.05,"0-5%",IF(I11483&lt;=0.1,"5-10%",IF(I11483&lt;=0.2,"10-20%",IF(I11483&lt;=0.4,"20-40%","Above 40%")))))</f>
        <v>0-5%</v>
      </c>
      <c r="N11483" s="6" t="str">
        <f aca="false">IF(AND(H11483&gt;=Summary!$B$25,I11483&gt;=Summary!$B$26,I11483&lt;=Summary!$B$27,J11483&gt;=Summary!$B$28,J11483&lt;=Summary!$B$29,F11483*J11483&gt;1),"Yes","No")</f>
        <v>No</v>
      </c>
    </row>
    <row r="11484" customFormat="false" ht="15" hidden="false" customHeight="false" outlineLevel="0" collapsed="false">
      <c r="A11484" s="6" t="s">
        <v>158</v>
      </c>
      <c r="B11484" s="45" t="n">
        <v>45187</v>
      </c>
      <c r="C11484" s="6" t="s">
        <v>207</v>
      </c>
      <c r="D11484" s="6" t="s">
        <v>196</v>
      </c>
      <c r="E11484" s="6" t="s">
        <v>174</v>
      </c>
      <c r="F11484" s="34" t="n">
        <v>0.280470967292786</v>
      </c>
      <c r="G11484" s="34" t="n">
        <v>0.273937492827359</v>
      </c>
      <c r="H11484" s="34" t="n">
        <v>0.00653347446542635</v>
      </c>
      <c r="I11484" s="34" t="n">
        <v>0.0238502382349826</v>
      </c>
      <c r="J11484" s="35" t="n">
        <v>3.65</v>
      </c>
      <c r="K11484" s="6" t="n">
        <v>1</v>
      </c>
      <c r="L11484" s="35" t="n">
        <v>2.65</v>
      </c>
      <c r="M11484" s="6" t="str">
        <f aca="false">IF(I11484&lt;=0,"Below 0%",IF(I11484&lt;=0.05,"0-5%",IF(I11484&lt;=0.1,"5-10%",IF(I11484&lt;=0.2,"10-20%",IF(I11484&lt;=0.4,"20-40%","Above 40%")))))</f>
        <v>0-5%</v>
      </c>
      <c r="N11484" s="6" t="str">
        <f aca="false">IF(AND(H11484&gt;=Summary!$B$25,I11484&gt;=Summary!$B$26,I11484&lt;=Summary!$B$27,J11484&gt;=Summary!$B$28,J11484&lt;=Summary!$B$29,F11484*J11484&gt;1),"Yes","No")</f>
        <v>No</v>
      </c>
    </row>
    <row r="11485" customFormat="false" ht="15" hidden="false" customHeight="false" outlineLevel="0" collapsed="false">
      <c r="A11485" s="6" t="s">
        <v>158</v>
      </c>
      <c r="B11485" s="45" t="n">
        <v>45187</v>
      </c>
      <c r="C11485" s="6" t="s">
        <v>207</v>
      </c>
      <c r="D11485" s="6" t="s">
        <v>196</v>
      </c>
      <c r="E11485" s="6" t="s">
        <v>177</v>
      </c>
      <c r="F11485" s="34" t="n">
        <v>0.270795971155167</v>
      </c>
      <c r="G11485" s="34" t="n">
        <v>0.293217550973566</v>
      </c>
      <c r="H11485" s="34" t="n">
        <v>-0.0224215798183998</v>
      </c>
      <c r="I11485" s="34" t="n">
        <v>-0.0764673865665738</v>
      </c>
      <c r="J11485" s="35" t="n">
        <v>3.41</v>
      </c>
      <c r="K11485" s="6" t="n">
        <v>0</v>
      </c>
      <c r="L11485" s="35" t="n">
        <v>-1</v>
      </c>
      <c r="M11485" s="6" t="str">
        <f aca="false">IF(I11485&lt;=0,"Below 0%",IF(I11485&lt;=0.05,"0-5%",IF(I11485&lt;=0.1,"5-10%",IF(I11485&lt;=0.2,"10-20%",IF(I11485&lt;=0.4,"20-40%","Above 40%")))))</f>
        <v>Below 0%</v>
      </c>
      <c r="N11485" s="6" t="str">
        <f aca="false">IF(AND(H11485&gt;=Summary!$B$25,I11485&gt;=Summary!$B$26,I11485&lt;=Summary!$B$27,J11485&gt;=Summary!$B$28,J11485&lt;=Summary!$B$29,F11485*J11485&gt;1),"Yes","No")</f>
        <v>No</v>
      </c>
    </row>
    <row r="11486" customFormat="false" ht="15" hidden="false" customHeight="false" outlineLevel="0" collapsed="false">
      <c r="A11486" s="6" t="s">
        <v>158</v>
      </c>
      <c r="B11486" s="45" t="n">
        <v>45192</v>
      </c>
      <c r="C11486" s="6" t="s">
        <v>206</v>
      </c>
      <c r="D11486" s="6" t="s">
        <v>173</v>
      </c>
      <c r="E11486" s="6" t="s">
        <v>187</v>
      </c>
      <c r="F11486" s="34" t="n">
        <v>0.558100700378418</v>
      </c>
      <c r="G11486" s="34" t="n">
        <v>0.539609726636085</v>
      </c>
      <c r="H11486" s="34" t="n">
        <v>0.0184909737423328</v>
      </c>
      <c r="I11486" s="34" t="n">
        <v>0.0342673099271302</v>
      </c>
      <c r="J11486" s="35" t="n">
        <v>1.84</v>
      </c>
      <c r="K11486" s="6" t="n">
        <v>0</v>
      </c>
      <c r="L11486" s="35" t="n">
        <v>-1</v>
      </c>
      <c r="M11486" s="6" t="str">
        <f aca="false">IF(I11486&lt;=0,"Below 0%",IF(I11486&lt;=0.05,"0-5%",IF(I11486&lt;=0.1,"5-10%",IF(I11486&lt;=0.2,"10-20%",IF(I11486&lt;=0.4,"20-40%","Above 40%")))))</f>
        <v>0-5%</v>
      </c>
      <c r="N11486" s="6" t="str">
        <f aca="false">IF(AND(H11486&gt;=Summary!$B$25,I11486&gt;=Summary!$B$26,I11486&lt;=Summary!$B$27,J11486&gt;=Summary!$B$28,J11486&lt;=Summary!$B$29,F11486*J11486&gt;1),"Yes","No")</f>
        <v>No</v>
      </c>
    </row>
    <row r="11487" customFormat="false" ht="15" hidden="false" customHeight="false" outlineLevel="0" collapsed="false">
      <c r="A11487" s="6" t="s">
        <v>158</v>
      </c>
      <c r="B11487" s="45" t="n">
        <v>45192</v>
      </c>
      <c r="C11487" s="6" t="s">
        <v>206</v>
      </c>
      <c r="D11487" s="6" t="s">
        <v>173</v>
      </c>
      <c r="E11487" s="6" t="s">
        <v>174</v>
      </c>
      <c r="F11487" s="34" t="n">
        <v>0.257971465587616</v>
      </c>
      <c r="G11487" s="34" t="n">
        <v>0.251362505572252</v>
      </c>
      <c r="H11487" s="34" t="n">
        <v>0.00660896001536365</v>
      </c>
      <c r="I11487" s="34" t="n">
        <v>0.0262925451045997</v>
      </c>
      <c r="J11487" s="35" t="n">
        <v>3.95</v>
      </c>
      <c r="K11487" s="6" t="n">
        <v>0</v>
      </c>
      <c r="L11487" s="35" t="n">
        <v>-1</v>
      </c>
      <c r="M11487" s="6" t="str">
        <f aca="false">IF(I11487&lt;=0,"Below 0%",IF(I11487&lt;=0.05,"0-5%",IF(I11487&lt;=0.1,"5-10%",IF(I11487&lt;=0.2,"10-20%",IF(I11487&lt;=0.4,"20-40%","Above 40%")))))</f>
        <v>0-5%</v>
      </c>
      <c r="N11487" s="6" t="str">
        <f aca="false">IF(AND(H11487&gt;=Summary!$B$25,I11487&gt;=Summary!$B$26,I11487&lt;=Summary!$B$27,J11487&gt;=Summary!$B$28,J11487&lt;=Summary!$B$29,F11487*J11487&gt;1),"Yes","No")</f>
        <v>No</v>
      </c>
    </row>
    <row r="11488" customFormat="false" ht="15" hidden="false" customHeight="false" outlineLevel="0" collapsed="false">
      <c r="A11488" s="6" t="s">
        <v>158</v>
      </c>
      <c r="B11488" s="45" t="n">
        <v>45192</v>
      </c>
      <c r="C11488" s="6" t="s">
        <v>206</v>
      </c>
      <c r="D11488" s="6" t="s">
        <v>173</v>
      </c>
      <c r="E11488" s="6" t="s">
        <v>177</v>
      </c>
      <c r="F11488" s="34" t="n">
        <v>0.183927863836289</v>
      </c>
      <c r="G11488" s="34" t="n">
        <v>0.209027767791663</v>
      </c>
      <c r="H11488" s="34" t="n">
        <v>-0.025099903955374</v>
      </c>
      <c r="I11488" s="34" t="n">
        <v>-0.120079280473353</v>
      </c>
      <c r="J11488" s="35" t="n">
        <v>4.75</v>
      </c>
      <c r="K11488" s="6" t="n">
        <v>1</v>
      </c>
      <c r="L11488" s="35" t="n">
        <v>3.75</v>
      </c>
      <c r="M11488" s="6" t="str">
        <f aca="false">IF(I11488&lt;=0,"Below 0%",IF(I11488&lt;=0.05,"0-5%",IF(I11488&lt;=0.1,"5-10%",IF(I11488&lt;=0.2,"10-20%",IF(I11488&lt;=0.4,"20-40%","Above 40%")))))</f>
        <v>Below 0%</v>
      </c>
      <c r="N11488" s="6" t="str">
        <f aca="false">IF(AND(H11488&gt;=Summary!$B$25,I11488&gt;=Summary!$B$26,I11488&lt;=Summary!$B$27,J11488&gt;=Summary!$B$28,J11488&lt;=Summary!$B$29,F11488*J11488&gt;1),"Yes","No")</f>
        <v>No</v>
      </c>
    </row>
    <row r="11489" customFormat="false" ht="15" hidden="false" customHeight="false" outlineLevel="0" collapsed="false">
      <c r="A11489" s="6" t="s">
        <v>158</v>
      </c>
      <c r="B11489" s="45" t="n">
        <v>45192</v>
      </c>
      <c r="C11489" s="6" t="s">
        <v>196</v>
      </c>
      <c r="D11489" s="6" t="s">
        <v>176</v>
      </c>
      <c r="E11489" s="6" t="s">
        <v>187</v>
      </c>
      <c r="F11489" s="34" t="n">
        <v>0.200719580054283</v>
      </c>
      <c r="G11489" s="34" t="n">
        <v>0.217343578485181</v>
      </c>
      <c r="H11489" s="34" t="n">
        <v>-0.016623998430898</v>
      </c>
      <c r="I11489" s="34" t="n">
        <v>-0.0764871846997377</v>
      </c>
      <c r="J11489" s="35" t="n">
        <v>4.6</v>
      </c>
      <c r="K11489" s="6" t="n">
        <v>0</v>
      </c>
      <c r="L11489" s="35" t="n">
        <v>-1</v>
      </c>
      <c r="M11489" s="6" t="str">
        <f aca="false">IF(I11489&lt;=0,"Below 0%",IF(I11489&lt;=0.05,"0-5%",IF(I11489&lt;=0.1,"5-10%",IF(I11489&lt;=0.2,"10-20%",IF(I11489&lt;=0.4,"20-40%","Above 40%")))))</f>
        <v>Below 0%</v>
      </c>
      <c r="N11489" s="6" t="str">
        <f aca="false">IF(AND(H11489&gt;=Summary!$B$25,I11489&gt;=Summary!$B$26,I11489&lt;=Summary!$B$27,J11489&gt;=Summary!$B$28,J11489&lt;=Summary!$B$29,F11489*J11489&gt;1),"Yes","No")</f>
        <v>No</v>
      </c>
    </row>
    <row r="11490" customFormat="false" ht="15" hidden="false" customHeight="false" outlineLevel="0" collapsed="false">
      <c r="A11490" s="6" t="s">
        <v>158</v>
      </c>
      <c r="B11490" s="45" t="n">
        <v>45192</v>
      </c>
      <c r="C11490" s="6" t="s">
        <v>196</v>
      </c>
      <c r="D11490" s="6" t="s">
        <v>176</v>
      </c>
      <c r="E11490" s="6" t="s">
        <v>174</v>
      </c>
      <c r="F11490" s="34" t="n">
        <v>0.229951545596123</v>
      </c>
      <c r="G11490" s="34" t="n">
        <v>0.227222832052689</v>
      </c>
      <c r="H11490" s="34" t="n">
        <v>0.00272871354343343</v>
      </c>
      <c r="I11490" s="34" t="n">
        <v>0.0120089760293134</v>
      </c>
      <c r="J11490" s="35" t="n">
        <v>4.4</v>
      </c>
      <c r="K11490" s="6" t="n">
        <v>0</v>
      </c>
      <c r="L11490" s="35" t="n">
        <v>-1</v>
      </c>
      <c r="M11490" s="6" t="str">
        <f aca="false">IF(I11490&lt;=0,"Below 0%",IF(I11490&lt;=0.05,"0-5%",IF(I11490&lt;=0.1,"5-10%",IF(I11490&lt;=0.2,"10-20%",IF(I11490&lt;=0.4,"20-40%","Above 40%")))))</f>
        <v>0-5%</v>
      </c>
      <c r="N11490" s="6" t="str">
        <f aca="false">IF(AND(H11490&gt;=Summary!$B$25,I11490&gt;=Summary!$B$26,I11490&lt;=Summary!$B$27,J11490&gt;=Summary!$B$28,J11490&lt;=Summary!$B$29,F11490*J11490&gt;1),"Yes","No")</f>
        <v>No</v>
      </c>
    </row>
    <row r="11491" customFormat="false" ht="15" hidden="false" customHeight="false" outlineLevel="0" collapsed="false">
      <c r="A11491" s="6" t="s">
        <v>158</v>
      </c>
      <c r="B11491" s="45" t="n">
        <v>45192</v>
      </c>
      <c r="C11491" s="6" t="s">
        <v>196</v>
      </c>
      <c r="D11491" s="6" t="s">
        <v>176</v>
      </c>
      <c r="E11491" s="6" t="s">
        <v>177</v>
      </c>
      <c r="F11491" s="34" t="n">
        <v>0.569328904151917</v>
      </c>
      <c r="G11491" s="34" t="n">
        <v>0.55543358946213</v>
      </c>
      <c r="H11491" s="34" t="n">
        <v>0.013895314689787</v>
      </c>
      <c r="I11491" s="34" t="n">
        <v>0.0250170586608616</v>
      </c>
      <c r="J11491" s="35" t="n">
        <v>1.8</v>
      </c>
      <c r="K11491" s="6" t="n">
        <v>1</v>
      </c>
      <c r="L11491" s="35" t="n">
        <v>0.8</v>
      </c>
      <c r="M11491" s="6" t="str">
        <f aca="false">IF(I11491&lt;=0,"Below 0%",IF(I11491&lt;=0.05,"0-5%",IF(I11491&lt;=0.1,"5-10%",IF(I11491&lt;=0.2,"10-20%",IF(I11491&lt;=0.4,"20-40%","Above 40%")))))</f>
        <v>0-5%</v>
      </c>
      <c r="N11491" s="6" t="str">
        <f aca="false">IF(AND(H11491&gt;=Summary!$B$25,I11491&gt;=Summary!$B$26,I11491&lt;=Summary!$B$27,J11491&gt;=Summary!$B$28,J11491&lt;=Summary!$B$29,F11491*J11491&gt;1),"Yes","No")</f>
        <v>No</v>
      </c>
    </row>
    <row r="11492" customFormat="false" ht="15" hidden="false" customHeight="false" outlineLevel="0" collapsed="false">
      <c r="A11492" s="6" t="s">
        <v>158</v>
      </c>
      <c r="B11492" s="45" t="n">
        <v>45192</v>
      </c>
      <c r="C11492" s="6" t="s">
        <v>180</v>
      </c>
      <c r="D11492" s="6" t="s">
        <v>184</v>
      </c>
      <c r="E11492" s="6" t="s">
        <v>187</v>
      </c>
      <c r="F11492" s="34" t="n">
        <v>0.620554327964783</v>
      </c>
      <c r="G11492" s="34" t="n">
        <v>0.497942348428999</v>
      </c>
      <c r="H11492" s="34" t="n">
        <v>0.122611979535783</v>
      </c>
      <c r="I11492" s="34" t="n">
        <v>0.246237300206786</v>
      </c>
      <c r="J11492" s="35" t="n">
        <v>2.01</v>
      </c>
      <c r="K11492" s="6" t="n">
        <v>0</v>
      </c>
      <c r="L11492" s="35" t="n">
        <v>-1</v>
      </c>
      <c r="M11492" s="6" t="str">
        <f aca="false">IF(I11492&lt;=0,"Below 0%",IF(I11492&lt;=0.05,"0-5%",IF(I11492&lt;=0.1,"5-10%",IF(I11492&lt;=0.2,"10-20%",IF(I11492&lt;=0.4,"20-40%","Above 40%")))))</f>
        <v>20-40%</v>
      </c>
      <c r="N11492" s="6" t="str">
        <f aca="false">IF(AND(H11492&gt;=Summary!$B$25,I11492&gt;=Summary!$B$26,I11492&lt;=Summary!$B$27,J11492&gt;=Summary!$B$28,J11492&lt;=Summary!$B$29,F11492*J11492&gt;1),"Yes","No")</f>
        <v>Yes</v>
      </c>
    </row>
    <row r="11493" customFormat="false" ht="15" hidden="false" customHeight="false" outlineLevel="0" collapsed="false">
      <c r="A11493" s="6" t="s">
        <v>158</v>
      </c>
      <c r="B11493" s="45" t="n">
        <v>45192</v>
      </c>
      <c r="C11493" s="6" t="s">
        <v>180</v>
      </c>
      <c r="D11493" s="6" t="s">
        <v>184</v>
      </c>
      <c r="E11493" s="6" t="s">
        <v>174</v>
      </c>
      <c r="F11493" s="34" t="n">
        <v>0.227668613195419</v>
      </c>
      <c r="G11493" s="34" t="n">
        <v>0.271973945745187</v>
      </c>
      <c r="H11493" s="34" t="n">
        <v>-0.0443053325497678</v>
      </c>
      <c r="I11493" s="34" t="n">
        <v>-0.162902856111363</v>
      </c>
      <c r="J11493" s="35" t="n">
        <v>3.68</v>
      </c>
      <c r="K11493" s="6" t="n">
        <v>1</v>
      </c>
      <c r="L11493" s="35" t="n">
        <v>2.68</v>
      </c>
      <c r="M11493" s="6" t="str">
        <f aca="false">IF(I11493&lt;=0,"Below 0%",IF(I11493&lt;=0.05,"0-5%",IF(I11493&lt;=0.1,"5-10%",IF(I11493&lt;=0.2,"10-20%",IF(I11493&lt;=0.4,"20-40%","Above 40%")))))</f>
        <v>Below 0%</v>
      </c>
      <c r="N11493" s="6" t="str">
        <f aca="false">IF(AND(H11493&gt;=Summary!$B$25,I11493&gt;=Summary!$B$26,I11493&lt;=Summary!$B$27,J11493&gt;=Summary!$B$28,J11493&lt;=Summary!$B$29,F11493*J11493&gt;1),"Yes","No")</f>
        <v>No</v>
      </c>
    </row>
    <row r="11494" customFormat="false" ht="15" hidden="false" customHeight="false" outlineLevel="0" collapsed="false">
      <c r="A11494" s="6" t="s">
        <v>158</v>
      </c>
      <c r="B11494" s="45" t="n">
        <v>45192</v>
      </c>
      <c r="C11494" s="6" t="s">
        <v>180</v>
      </c>
      <c r="D11494" s="6" t="s">
        <v>184</v>
      </c>
      <c r="E11494" s="6" t="s">
        <v>177</v>
      </c>
      <c r="F11494" s="34" t="n">
        <v>0.151777043938637</v>
      </c>
      <c r="G11494" s="34" t="n">
        <v>0.230083705825814</v>
      </c>
      <c r="H11494" s="34" t="n">
        <v>-0.0783066618871767</v>
      </c>
      <c r="I11494" s="34" t="n">
        <v>-0.340339884591651</v>
      </c>
      <c r="J11494" s="35" t="n">
        <v>4.35</v>
      </c>
      <c r="K11494" s="6" t="n">
        <v>0</v>
      </c>
      <c r="L11494" s="35" t="n">
        <v>-1</v>
      </c>
      <c r="M11494" s="6" t="str">
        <f aca="false">IF(I11494&lt;=0,"Below 0%",IF(I11494&lt;=0.05,"0-5%",IF(I11494&lt;=0.1,"5-10%",IF(I11494&lt;=0.2,"10-20%",IF(I11494&lt;=0.4,"20-40%","Above 40%")))))</f>
        <v>Below 0%</v>
      </c>
      <c r="N11494" s="6" t="str">
        <f aca="false">IF(AND(H11494&gt;=Summary!$B$25,I11494&gt;=Summary!$B$26,I11494&lt;=Summary!$B$27,J11494&gt;=Summary!$B$28,J11494&lt;=Summary!$B$29,F11494*J11494&gt;1),"Yes","No")</f>
        <v>No</v>
      </c>
    </row>
    <row r="11495" customFormat="false" ht="15" hidden="false" customHeight="false" outlineLevel="0" collapsed="false">
      <c r="A11495" s="6" t="s">
        <v>158</v>
      </c>
      <c r="B11495" s="45" t="n">
        <v>45192</v>
      </c>
      <c r="C11495" s="6" t="s">
        <v>208</v>
      </c>
      <c r="D11495" s="6" t="s">
        <v>203</v>
      </c>
      <c r="E11495" s="6" t="s">
        <v>187</v>
      </c>
      <c r="F11495" s="34" t="n">
        <v>0.372478544712067</v>
      </c>
      <c r="G11495" s="34" t="n">
        <v>0.287903990761998</v>
      </c>
      <c r="H11495" s="34" t="n">
        <v>0.0845745539500689</v>
      </c>
      <c r="I11495" s="34" t="n">
        <v>0.293759574941024</v>
      </c>
      <c r="J11495" s="35" t="n">
        <v>3.5</v>
      </c>
      <c r="K11495" s="6" t="n">
        <v>0</v>
      </c>
      <c r="L11495" s="35" t="n">
        <v>-1</v>
      </c>
      <c r="M11495" s="6" t="str">
        <f aca="false">IF(I11495&lt;=0,"Below 0%",IF(I11495&lt;=0.05,"0-5%",IF(I11495&lt;=0.1,"5-10%",IF(I11495&lt;=0.2,"10-20%",IF(I11495&lt;=0.4,"20-40%","Above 40%")))))</f>
        <v>20-40%</v>
      </c>
      <c r="N11495" s="6" t="str">
        <f aca="false">IF(AND(H11495&gt;=Summary!$B$25,I11495&gt;=Summary!$B$26,I11495&lt;=Summary!$B$27,J11495&gt;=Summary!$B$28,J11495&lt;=Summary!$B$29,F11495*J11495&gt;1),"Yes","No")</f>
        <v>Yes</v>
      </c>
    </row>
    <row r="11496" customFormat="false" ht="15" hidden="false" customHeight="false" outlineLevel="0" collapsed="false">
      <c r="A11496" s="6" t="s">
        <v>158</v>
      </c>
      <c r="B11496" s="45" t="n">
        <v>45192</v>
      </c>
      <c r="C11496" s="6" t="s">
        <v>208</v>
      </c>
      <c r="D11496" s="6" t="s">
        <v>203</v>
      </c>
      <c r="E11496" s="6" t="s">
        <v>174</v>
      </c>
      <c r="F11496" s="34" t="n">
        <v>0.273341774940491</v>
      </c>
      <c r="G11496" s="34" t="n">
        <v>0.281470382029886</v>
      </c>
      <c r="H11496" s="34" t="n">
        <v>-0.00812860708939533</v>
      </c>
      <c r="I11496" s="34" t="n">
        <v>-0.0288790850062948</v>
      </c>
      <c r="J11496" s="35" t="n">
        <v>3.58</v>
      </c>
      <c r="K11496" s="6" t="n">
        <v>1</v>
      </c>
      <c r="L11496" s="35" t="n">
        <v>2.58</v>
      </c>
      <c r="M11496" s="6" t="str">
        <f aca="false">IF(I11496&lt;=0,"Below 0%",IF(I11496&lt;=0.05,"0-5%",IF(I11496&lt;=0.1,"5-10%",IF(I11496&lt;=0.2,"10-20%",IF(I11496&lt;=0.4,"20-40%","Above 40%")))))</f>
        <v>Below 0%</v>
      </c>
      <c r="N11496" s="6" t="str">
        <f aca="false">IF(AND(H11496&gt;=Summary!$B$25,I11496&gt;=Summary!$B$26,I11496&lt;=Summary!$B$27,J11496&gt;=Summary!$B$28,J11496&lt;=Summary!$B$29,F11496*J11496&gt;1),"Yes","No")</f>
        <v>No</v>
      </c>
    </row>
    <row r="11497" customFormat="false" ht="15" hidden="false" customHeight="false" outlineLevel="0" collapsed="false">
      <c r="A11497" s="6" t="s">
        <v>158</v>
      </c>
      <c r="B11497" s="45" t="n">
        <v>45192</v>
      </c>
      <c r="C11497" s="6" t="s">
        <v>208</v>
      </c>
      <c r="D11497" s="6" t="s">
        <v>203</v>
      </c>
      <c r="E11497" s="6" t="s">
        <v>177</v>
      </c>
      <c r="F11497" s="34" t="n">
        <v>0.354179680347443</v>
      </c>
      <c r="G11497" s="34" t="n">
        <v>0.430625627208116</v>
      </c>
      <c r="H11497" s="34" t="n">
        <v>-0.0764459468606737</v>
      </c>
      <c r="I11497" s="34" t="n">
        <v>-0.177522985234988</v>
      </c>
      <c r="J11497" s="35" t="n">
        <v>2.34</v>
      </c>
      <c r="K11497" s="6" t="n">
        <v>0</v>
      </c>
      <c r="L11497" s="35" t="n">
        <v>-1</v>
      </c>
      <c r="M11497" s="6" t="str">
        <f aca="false">IF(I11497&lt;=0,"Below 0%",IF(I11497&lt;=0.05,"0-5%",IF(I11497&lt;=0.1,"5-10%",IF(I11497&lt;=0.2,"10-20%",IF(I11497&lt;=0.4,"20-40%","Above 40%")))))</f>
        <v>Below 0%</v>
      </c>
      <c r="N11497" s="6" t="str">
        <f aca="false">IF(AND(H11497&gt;=Summary!$B$25,I11497&gt;=Summary!$B$26,I11497&lt;=Summary!$B$27,J11497&gt;=Summary!$B$28,J11497&lt;=Summary!$B$29,F11497*J11497&gt;1),"Yes","No")</f>
        <v>No</v>
      </c>
    </row>
    <row r="11498" customFormat="false" ht="15" hidden="false" customHeight="false" outlineLevel="0" collapsed="false">
      <c r="A11498" s="6" t="s">
        <v>158</v>
      </c>
      <c r="B11498" s="45" t="n">
        <v>45192</v>
      </c>
      <c r="C11498" s="6" t="s">
        <v>194</v>
      </c>
      <c r="D11498" s="6" t="s">
        <v>207</v>
      </c>
      <c r="E11498" s="6" t="s">
        <v>187</v>
      </c>
      <c r="F11498" s="34" t="n">
        <v>0.722841322422028</v>
      </c>
      <c r="G11498" s="34" t="n">
        <v>0.850989927058006</v>
      </c>
      <c r="H11498" s="34" t="n">
        <v>-0.128148604635979</v>
      </c>
      <c r="I11498" s="34" t="n">
        <v>-0.150587686835503</v>
      </c>
      <c r="J11498" s="35" t="n">
        <v>1.17</v>
      </c>
      <c r="K11498" s="6" t="n">
        <v>1</v>
      </c>
      <c r="L11498" s="35" t="n">
        <v>0.17</v>
      </c>
      <c r="M11498" s="6" t="str">
        <f aca="false">IF(I11498&lt;=0,"Below 0%",IF(I11498&lt;=0.05,"0-5%",IF(I11498&lt;=0.1,"5-10%",IF(I11498&lt;=0.2,"10-20%",IF(I11498&lt;=0.4,"20-40%","Above 40%")))))</f>
        <v>Below 0%</v>
      </c>
      <c r="N11498" s="6" t="str">
        <f aca="false">IF(AND(H11498&gt;=Summary!$B$25,I11498&gt;=Summary!$B$26,I11498&lt;=Summary!$B$27,J11498&gt;=Summary!$B$28,J11498&lt;=Summary!$B$29,F11498*J11498&gt;1),"Yes","No")</f>
        <v>No</v>
      </c>
    </row>
    <row r="11499" customFormat="false" ht="15" hidden="false" customHeight="false" outlineLevel="0" collapsed="false">
      <c r="A11499" s="6" t="s">
        <v>158</v>
      </c>
      <c r="B11499" s="45" t="n">
        <v>45192</v>
      </c>
      <c r="C11499" s="6" t="s">
        <v>194</v>
      </c>
      <c r="D11499" s="6" t="s">
        <v>207</v>
      </c>
      <c r="E11499" s="6" t="s">
        <v>174</v>
      </c>
      <c r="F11499" s="34" t="n">
        <v>0.191299274563789</v>
      </c>
      <c r="G11499" s="34" t="n">
        <v>0.101597777005905</v>
      </c>
      <c r="H11499" s="34" t="n">
        <v>0.0897014975578846</v>
      </c>
      <c r="I11499" s="34" t="n">
        <v>0.882908073398802</v>
      </c>
      <c r="J11499" s="35" t="n">
        <v>9.8</v>
      </c>
      <c r="K11499" s="6" t="n">
        <v>0</v>
      </c>
      <c r="L11499" s="35" t="n">
        <v>-1</v>
      </c>
      <c r="M11499" s="6" t="str">
        <f aca="false">IF(I11499&lt;=0,"Below 0%",IF(I11499&lt;=0.05,"0-5%",IF(I11499&lt;=0.1,"5-10%",IF(I11499&lt;=0.2,"10-20%",IF(I11499&lt;=0.4,"20-40%","Above 40%")))))</f>
        <v>Above 40%</v>
      </c>
      <c r="N11499" s="6" t="str">
        <f aca="false">IF(AND(H11499&gt;=Summary!$B$25,I11499&gt;=Summary!$B$26,I11499&lt;=Summary!$B$27,J11499&gt;=Summary!$B$28,J11499&lt;=Summary!$B$29,F11499*J11499&gt;1),"Yes","No")</f>
        <v>No</v>
      </c>
    </row>
    <row r="11500" customFormat="false" ht="15" hidden="false" customHeight="false" outlineLevel="0" collapsed="false">
      <c r="A11500" s="6" t="s">
        <v>158</v>
      </c>
      <c r="B11500" s="45" t="n">
        <v>45192</v>
      </c>
      <c r="C11500" s="6" t="s">
        <v>194</v>
      </c>
      <c r="D11500" s="6" t="s">
        <v>207</v>
      </c>
      <c r="E11500" s="6" t="s">
        <v>177</v>
      </c>
      <c r="F11500" s="34" t="n">
        <v>0.0858593806624413</v>
      </c>
      <c r="G11500" s="34" t="n">
        <v>0.0474122959360889</v>
      </c>
      <c r="H11500" s="34" t="n">
        <v>0.0384470847263523</v>
      </c>
      <c r="I11500" s="34" t="n">
        <v>0.81090957455801</v>
      </c>
      <c r="J11500" s="35" t="n">
        <v>21</v>
      </c>
      <c r="K11500" s="6" t="n">
        <v>0</v>
      </c>
      <c r="L11500" s="35" t="n">
        <v>-1</v>
      </c>
      <c r="M11500" s="6" t="str">
        <f aca="false">IF(I11500&lt;=0,"Below 0%",IF(I11500&lt;=0.05,"0-5%",IF(I11500&lt;=0.1,"5-10%",IF(I11500&lt;=0.2,"10-20%",IF(I11500&lt;=0.4,"20-40%","Above 40%")))))</f>
        <v>Above 40%</v>
      </c>
      <c r="N11500" s="6" t="str">
        <f aca="false">IF(AND(H11500&gt;=Summary!$B$25,I11500&gt;=Summary!$B$26,I11500&lt;=Summary!$B$27,J11500&gt;=Summary!$B$28,J11500&lt;=Summary!$B$29,F11500*J11500&gt;1),"Yes","No")</f>
        <v>No</v>
      </c>
    </row>
    <row r="11501" customFormat="false" ht="15" hidden="false" customHeight="false" outlineLevel="0" collapsed="false">
      <c r="A11501" s="6" t="s">
        <v>158</v>
      </c>
      <c r="B11501" s="45" t="n">
        <v>45193</v>
      </c>
      <c r="C11501" s="6" t="s">
        <v>185</v>
      </c>
      <c r="D11501" s="6" t="s">
        <v>181</v>
      </c>
      <c r="E11501" s="6" t="s">
        <v>187</v>
      </c>
      <c r="F11501" s="34" t="n">
        <v>0.525682330131531</v>
      </c>
      <c r="G11501" s="34" t="n">
        <v>0.570406724795071</v>
      </c>
      <c r="H11501" s="34" t="n">
        <v>-0.0447243946635405</v>
      </c>
      <c r="I11501" s="34" t="n">
        <v>-0.0784079021501869</v>
      </c>
      <c r="J11501" s="35" t="n">
        <v>1.76</v>
      </c>
      <c r="K11501" s="6" t="n">
        <v>0</v>
      </c>
      <c r="L11501" s="35" t="n">
        <v>-1</v>
      </c>
      <c r="M11501" s="6" t="str">
        <f aca="false">IF(I11501&lt;=0,"Below 0%",IF(I11501&lt;=0.05,"0-5%",IF(I11501&lt;=0.1,"5-10%",IF(I11501&lt;=0.2,"10-20%",IF(I11501&lt;=0.4,"20-40%","Above 40%")))))</f>
        <v>Below 0%</v>
      </c>
      <c r="N11501" s="6" t="str">
        <f aca="false">IF(AND(H11501&gt;=Summary!$B$25,I11501&gt;=Summary!$B$26,I11501&lt;=Summary!$B$27,J11501&gt;=Summary!$B$28,J11501&lt;=Summary!$B$29,F11501*J11501&gt;1),"Yes","No")</f>
        <v>No</v>
      </c>
    </row>
    <row r="11502" customFormat="false" ht="15" hidden="false" customHeight="false" outlineLevel="0" collapsed="false">
      <c r="A11502" s="6" t="s">
        <v>158</v>
      </c>
      <c r="B11502" s="45" t="n">
        <v>45193</v>
      </c>
      <c r="C11502" s="6" t="s">
        <v>185</v>
      </c>
      <c r="D11502" s="6" t="s">
        <v>181</v>
      </c>
      <c r="E11502" s="6" t="s">
        <v>174</v>
      </c>
      <c r="F11502" s="34" t="n">
        <v>0.263777911663055</v>
      </c>
      <c r="G11502" s="34" t="n">
        <v>0.218242572965071</v>
      </c>
      <c r="H11502" s="34" t="n">
        <v>0.0455353386979847</v>
      </c>
      <c r="I11502" s="34" t="n">
        <v>0.208645536383373</v>
      </c>
      <c r="J11502" s="35" t="n">
        <v>4.6</v>
      </c>
      <c r="K11502" s="6" t="n">
        <v>1</v>
      </c>
      <c r="L11502" s="35" t="n">
        <v>3.6</v>
      </c>
      <c r="M11502" s="6" t="str">
        <f aca="false">IF(I11502&lt;=0,"Below 0%",IF(I11502&lt;=0.05,"0-5%",IF(I11502&lt;=0.1,"5-10%",IF(I11502&lt;=0.2,"10-20%",IF(I11502&lt;=0.4,"20-40%","Above 40%")))))</f>
        <v>20-40%</v>
      </c>
      <c r="N11502" s="6" t="str">
        <f aca="false">IF(AND(H11502&gt;=Summary!$B$25,I11502&gt;=Summary!$B$26,I11502&lt;=Summary!$B$27,J11502&gt;=Summary!$B$28,J11502&lt;=Summary!$B$29,F11502*J11502&gt;1),"Yes","No")</f>
        <v>Yes</v>
      </c>
    </row>
    <row r="11503" customFormat="false" ht="15" hidden="false" customHeight="false" outlineLevel="0" collapsed="false">
      <c r="A11503" s="6" t="s">
        <v>158</v>
      </c>
      <c r="B11503" s="45" t="n">
        <v>45193</v>
      </c>
      <c r="C11503" s="6" t="s">
        <v>185</v>
      </c>
      <c r="D11503" s="6" t="s">
        <v>181</v>
      </c>
      <c r="E11503" s="6" t="s">
        <v>177</v>
      </c>
      <c r="F11503" s="34" t="n">
        <v>0.210539788007736</v>
      </c>
      <c r="G11503" s="34" t="n">
        <v>0.211350702239858</v>
      </c>
      <c r="H11503" s="34" t="n">
        <v>-0.000810914232121762</v>
      </c>
      <c r="I11503" s="34" t="n">
        <v>-0.00383681825292193</v>
      </c>
      <c r="J11503" s="35" t="n">
        <v>4.75</v>
      </c>
      <c r="K11503" s="6" t="n">
        <v>0</v>
      </c>
      <c r="L11503" s="35" t="n">
        <v>-1</v>
      </c>
      <c r="M11503" s="6" t="str">
        <f aca="false">IF(I11503&lt;=0,"Below 0%",IF(I11503&lt;=0.05,"0-5%",IF(I11503&lt;=0.1,"5-10%",IF(I11503&lt;=0.2,"10-20%",IF(I11503&lt;=0.4,"20-40%","Above 40%")))))</f>
        <v>Below 0%</v>
      </c>
      <c r="N11503" s="6" t="str">
        <f aca="false">IF(AND(H11503&gt;=Summary!$B$25,I11503&gt;=Summary!$B$26,I11503&lt;=Summary!$B$27,J11503&gt;=Summary!$B$28,J11503&lt;=Summary!$B$29,F11503*J11503&gt;1),"Yes","No")</f>
        <v>No</v>
      </c>
    </row>
    <row r="11504" customFormat="false" ht="15" hidden="false" customHeight="false" outlineLevel="0" collapsed="false">
      <c r="A11504" s="6" t="s">
        <v>158</v>
      </c>
      <c r="B11504" s="45" t="n">
        <v>45193</v>
      </c>
      <c r="C11504" s="6" t="s">
        <v>201</v>
      </c>
      <c r="D11504" s="6" t="s">
        <v>199</v>
      </c>
      <c r="E11504" s="6" t="s">
        <v>187</v>
      </c>
      <c r="F11504" s="34" t="n">
        <v>0.678136944770813</v>
      </c>
      <c r="G11504" s="34" t="n">
        <v>0.703737291072232</v>
      </c>
      <c r="H11504" s="34" t="n">
        <v>-0.0256003463014187</v>
      </c>
      <c r="I11504" s="34" t="n">
        <v>-0.036377703194346</v>
      </c>
      <c r="J11504" s="35" t="n">
        <v>1.43</v>
      </c>
      <c r="K11504" s="6" t="n">
        <v>1</v>
      </c>
      <c r="L11504" s="35" t="n">
        <v>0.43</v>
      </c>
      <c r="M11504" s="6" t="str">
        <f aca="false">IF(I11504&lt;=0,"Below 0%",IF(I11504&lt;=0.05,"0-5%",IF(I11504&lt;=0.1,"5-10%",IF(I11504&lt;=0.2,"10-20%",IF(I11504&lt;=0.4,"20-40%","Above 40%")))))</f>
        <v>Below 0%</v>
      </c>
      <c r="N11504" s="6" t="str">
        <f aca="false">IF(AND(H11504&gt;=Summary!$B$25,I11504&gt;=Summary!$B$26,I11504&lt;=Summary!$B$27,J11504&gt;=Summary!$B$28,J11504&lt;=Summary!$B$29,F11504*J11504&gt;1),"Yes","No")</f>
        <v>No</v>
      </c>
    </row>
    <row r="11505" customFormat="false" ht="15" hidden="false" customHeight="false" outlineLevel="0" collapsed="false">
      <c r="A11505" s="6" t="s">
        <v>158</v>
      </c>
      <c r="B11505" s="45" t="n">
        <v>45193</v>
      </c>
      <c r="C11505" s="6" t="s">
        <v>201</v>
      </c>
      <c r="D11505" s="6" t="s">
        <v>199</v>
      </c>
      <c r="E11505" s="6" t="s">
        <v>174</v>
      </c>
      <c r="F11505" s="34" t="n">
        <v>0.251380562782288</v>
      </c>
      <c r="G11505" s="34" t="n">
        <v>0.175016404562312</v>
      </c>
      <c r="H11505" s="34" t="n">
        <v>0.0763641582199761</v>
      </c>
      <c r="I11505" s="34" t="n">
        <v>0.436325717071784</v>
      </c>
      <c r="J11505" s="35" t="n">
        <v>5.75</v>
      </c>
      <c r="K11505" s="6" t="n">
        <v>0</v>
      </c>
      <c r="L11505" s="35" t="n">
        <v>-1</v>
      </c>
      <c r="M11505" s="6" t="str">
        <f aca="false">IF(I11505&lt;=0,"Below 0%",IF(I11505&lt;=0.05,"0-5%",IF(I11505&lt;=0.1,"5-10%",IF(I11505&lt;=0.2,"10-20%",IF(I11505&lt;=0.4,"20-40%","Above 40%")))))</f>
        <v>Above 40%</v>
      </c>
      <c r="N11505" s="6" t="str">
        <f aca="false">IF(AND(H11505&gt;=Summary!$B$25,I11505&gt;=Summary!$B$26,I11505&lt;=Summary!$B$27,J11505&gt;=Summary!$B$28,J11505&lt;=Summary!$B$29,F11505*J11505&gt;1),"Yes","No")</f>
        <v>No</v>
      </c>
    </row>
    <row r="11506" customFormat="false" ht="15" hidden="false" customHeight="false" outlineLevel="0" collapsed="false">
      <c r="A11506" s="6" t="s">
        <v>158</v>
      </c>
      <c r="B11506" s="45" t="n">
        <v>45193</v>
      </c>
      <c r="C11506" s="6" t="s">
        <v>201</v>
      </c>
      <c r="D11506" s="6" t="s">
        <v>199</v>
      </c>
      <c r="E11506" s="6" t="s">
        <v>177</v>
      </c>
      <c r="F11506" s="34" t="n">
        <v>0.0704825595021248</v>
      </c>
      <c r="G11506" s="34" t="n">
        <v>0.121246304365457</v>
      </c>
      <c r="H11506" s="34" t="n">
        <v>-0.050763744863332</v>
      </c>
      <c r="I11506" s="34" t="n">
        <v>-0.418682821954899</v>
      </c>
      <c r="J11506" s="35" t="n">
        <v>8.3</v>
      </c>
      <c r="K11506" s="6" t="n">
        <v>0</v>
      </c>
      <c r="L11506" s="35" t="n">
        <v>-1</v>
      </c>
      <c r="M11506" s="6" t="str">
        <f aca="false">IF(I11506&lt;=0,"Below 0%",IF(I11506&lt;=0.05,"0-5%",IF(I11506&lt;=0.1,"5-10%",IF(I11506&lt;=0.2,"10-20%",IF(I11506&lt;=0.4,"20-40%","Above 40%")))))</f>
        <v>Below 0%</v>
      </c>
      <c r="N11506" s="6" t="str">
        <f aca="false">IF(AND(H11506&gt;=Summary!$B$25,I11506&gt;=Summary!$B$26,I11506&lt;=Summary!$B$27,J11506&gt;=Summary!$B$28,J11506&lt;=Summary!$B$29,F11506*J11506&gt;1),"Yes","No")</f>
        <v>No</v>
      </c>
    </row>
    <row r="11507" customFormat="false" ht="15" hidden="false" customHeight="false" outlineLevel="0" collapsed="false">
      <c r="A11507" s="6" t="s">
        <v>158</v>
      </c>
      <c r="B11507" s="45" t="n">
        <v>45193</v>
      </c>
      <c r="C11507" s="6" t="s">
        <v>190</v>
      </c>
      <c r="D11507" s="6" t="s">
        <v>182</v>
      </c>
      <c r="E11507" s="6" t="s">
        <v>187</v>
      </c>
      <c r="F11507" s="34" t="n">
        <v>0.332295000553131</v>
      </c>
      <c r="G11507" s="34" t="n">
        <v>0.508117486677407</v>
      </c>
      <c r="H11507" s="34" t="n">
        <v>-0.175822486124276</v>
      </c>
      <c r="I11507" s="34" t="n">
        <v>-0.346027229399216</v>
      </c>
      <c r="J11507" s="35" t="n">
        <v>1.96</v>
      </c>
      <c r="K11507" s="6" t="n">
        <v>0</v>
      </c>
      <c r="L11507" s="35" t="n">
        <v>-1</v>
      </c>
      <c r="M11507" s="6" t="str">
        <f aca="false">IF(I11507&lt;=0,"Below 0%",IF(I11507&lt;=0.05,"0-5%",IF(I11507&lt;=0.1,"5-10%",IF(I11507&lt;=0.2,"10-20%",IF(I11507&lt;=0.4,"20-40%","Above 40%")))))</f>
        <v>Below 0%</v>
      </c>
      <c r="N11507" s="6" t="str">
        <f aca="false">IF(AND(H11507&gt;=Summary!$B$25,I11507&gt;=Summary!$B$26,I11507&lt;=Summary!$B$27,J11507&gt;=Summary!$B$28,J11507&lt;=Summary!$B$29,F11507*J11507&gt;1),"Yes","No")</f>
        <v>No</v>
      </c>
    </row>
    <row r="11508" customFormat="false" ht="15" hidden="false" customHeight="false" outlineLevel="0" collapsed="false">
      <c r="A11508" s="6" t="s">
        <v>158</v>
      </c>
      <c r="B11508" s="45" t="n">
        <v>45193</v>
      </c>
      <c r="C11508" s="6" t="s">
        <v>190</v>
      </c>
      <c r="D11508" s="6" t="s">
        <v>182</v>
      </c>
      <c r="E11508" s="6" t="s">
        <v>174</v>
      </c>
      <c r="F11508" s="34" t="n">
        <v>0.31107422709465</v>
      </c>
      <c r="G11508" s="34" t="n">
        <v>0.24897756847193</v>
      </c>
      <c r="H11508" s="34" t="n">
        <v>0.0620966586227207</v>
      </c>
      <c r="I11508" s="34" t="n">
        <v>0.249406639336353</v>
      </c>
      <c r="J11508" s="35" t="n">
        <v>4</v>
      </c>
      <c r="K11508" s="6" t="n">
        <v>0</v>
      </c>
      <c r="L11508" s="35" t="n">
        <v>-1</v>
      </c>
      <c r="M11508" s="6" t="str">
        <f aca="false">IF(I11508&lt;=0,"Below 0%",IF(I11508&lt;=0.05,"0-5%",IF(I11508&lt;=0.1,"5-10%",IF(I11508&lt;=0.2,"10-20%",IF(I11508&lt;=0.4,"20-40%","Above 40%")))))</f>
        <v>20-40%</v>
      </c>
      <c r="N11508" s="6" t="str">
        <f aca="false">IF(AND(H11508&gt;=Summary!$B$25,I11508&gt;=Summary!$B$26,I11508&lt;=Summary!$B$27,J11508&gt;=Summary!$B$28,J11508&lt;=Summary!$B$29,F11508*J11508&gt;1),"Yes","No")</f>
        <v>Yes</v>
      </c>
    </row>
    <row r="11509" customFormat="false" ht="15" hidden="false" customHeight="false" outlineLevel="0" collapsed="false">
      <c r="A11509" s="6" t="s">
        <v>158</v>
      </c>
      <c r="B11509" s="45" t="n">
        <v>45193</v>
      </c>
      <c r="C11509" s="6" t="s">
        <v>190</v>
      </c>
      <c r="D11509" s="6" t="s">
        <v>182</v>
      </c>
      <c r="E11509" s="6" t="s">
        <v>177</v>
      </c>
      <c r="F11509" s="34" t="n">
        <v>0.356630712747574</v>
      </c>
      <c r="G11509" s="34" t="n">
        <v>0.242904944850663</v>
      </c>
      <c r="H11509" s="34" t="n">
        <v>0.113725767896911</v>
      </c>
      <c r="I11509" s="34" t="n">
        <v>0.468190418959272</v>
      </c>
      <c r="J11509" s="35" t="n">
        <v>4.1</v>
      </c>
      <c r="K11509" s="6" t="n">
        <v>1</v>
      </c>
      <c r="L11509" s="35" t="n">
        <v>3.1</v>
      </c>
      <c r="M11509" s="6" t="str">
        <f aca="false">IF(I11509&lt;=0,"Below 0%",IF(I11509&lt;=0.05,"0-5%",IF(I11509&lt;=0.1,"5-10%",IF(I11509&lt;=0.2,"10-20%",IF(I11509&lt;=0.4,"20-40%","Above 40%")))))</f>
        <v>Above 40%</v>
      </c>
      <c r="N11509" s="6" t="str">
        <f aca="false">IF(AND(H11509&gt;=Summary!$B$25,I11509&gt;=Summary!$B$26,I11509&lt;=Summary!$B$27,J11509&gt;=Summary!$B$28,J11509&lt;=Summary!$B$29,F11509*J11509&gt;1),"Yes","No")</f>
        <v>No</v>
      </c>
    </row>
    <row r="11510" customFormat="false" ht="15" hidden="false" customHeight="false" outlineLevel="0" collapsed="false">
      <c r="A11510" s="6" t="s">
        <v>158</v>
      </c>
      <c r="B11510" s="45" t="n">
        <v>45193</v>
      </c>
      <c r="C11510" s="6" t="s">
        <v>183</v>
      </c>
      <c r="D11510" s="6" t="s">
        <v>189</v>
      </c>
      <c r="E11510" s="6" t="s">
        <v>187</v>
      </c>
      <c r="F11510" s="34" t="n">
        <v>0.673535704612732</v>
      </c>
      <c r="G11510" s="34" t="n">
        <v>0.695259593679458</v>
      </c>
      <c r="H11510" s="34" t="n">
        <v>-0.0217238890667264</v>
      </c>
      <c r="I11510" s="34" t="n">
        <v>-0.0312457235602591</v>
      </c>
      <c r="J11510" s="35" t="n">
        <v>1.45</v>
      </c>
      <c r="K11510" s="6" t="n">
        <v>1</v>
      </c>
      <c r="L11510" s="35" t="n">
        <v>0.45</v>
      </c>
      <c r="M11510" s="6" t="str">
        <f aca="false">IF(I11510&lt;=0,"Below 0%",IF(I11510&lt;=0.05,"0-5%",IF(I11510&lt;=0.1,"5-10%",IF(I11510&lt;=0.2,"10-20%",IF(I11510&lt;=0.4,"20-40%","Above 40%")))))</f>
        <v>Below 0%</v>
      </c>
      <c r="N11510" s="6" t="str">
        <f aca="false">IF(AND(H11510&gt;=Summary!$B$25,I11510&gt;=Summary!$B$26,I11510&lt;=Summary!$B$27,J11510&gt;=Summary!$B$28,J11510&lt;=Summary!$B$29,F11510*J11510&gt;1),"Yes","No")</f>
        <v>No</v>
      </c>
    </row>
    <row r="11511" customFormat="false" ht="15" hidden="false" customHeight="false" outlineLevel="0" collapsed="false">
      <c r="A11511" s="6" t="s">
        <v>158</v>
      </c>
      <c r="B11511" s="45" t="n">
        <v>45193</v>
      </c>
      <c r="C11511" s="6" t="s">
        <v>183</v>
      </c>
      <c r="D11511" s="6" t="s">
        <v>189</v>
      </c>
      <c r="E11511" s="6" t="s">
        <v>174</v>
      </c>
      <c r="F11511" s="34" t="n">
        <v>0.240286484360695</v>
      </c>
      <c r="G11511" s="34" t="n">
        <v>0.173814898419865</v>
      </c>
      <c r="H11511" s="34" t="n">
        <v>0.0664715859408303</v>
      </c>
      <c r="I11511" s="34" t="n">
        <v>0.382427435997244</v>
      </c>
      <c r="J11511" s="35" t="n">
        <v>5.8</v>
      </c>
      <c r="K11511" s="6" t="n">
        <v>0</v>
      </c>
      <c r="L11511" s="35" t="n">
        <v>-1</v>
      </c>
      <c r="M11511" s="6" t="str">
        <f aca="false">IF(I11511&lt;=0,"Below 0%",IF(I11511&lt;=0.05,"0-5%",IF(I11511&lt;=0.1,"5-10%",IF(I11511&lt;=0.2,"10-20%",IF(I11511&lt;=0.4,"20-40%","Above 40%")))))</f>
        <v>20-40%</v>
      </c>
      <c r="N11511" s="6" t="str">
        <f aca="false">IF(AND(H11511&gt;=Summary!$B$25,I11511&gt;=Summary!$B$26,I11511&lt;=Summary!$B$27,J11511&gt;=Summary!$B$28,J11511&lt;=Summary!$B$29,F11511*J11511&gt;1),"Yes","No")</f>
        <v>No</v>
      </c>
    </row>
    <row r="11512" customFormat="false" ht="15" hidden="false" customHeight="false" outlineLevel="0" collapsed="false">
      <c r="A11512" s="6" t="s">
        <v>158</v>
      </c>
      <c r="B11512" s="45" t="n">
        <v>45193</v>
      </c>
      <c r="C11512" s="6" t="s">
        <v>183</v>
      </c>
      <c r="D11512" s="6" t="s">
        <v>189</v>
      </c>
      <c r="E11512" s="6" t="s">
        <v>177</v>
      </c>
      <c r="F11512" s="34" t="n">
        <v>0.0861778780817986</v>
      </c>
      <c r="G11512" s="34" t="n">
        <v>0.130925507900677</v>
      </c>
      <c r="H11512" s="34" t="n">
        <v>-0.0447476298188786</v>
      </c>
      <c r="I11512" s="34" t="n">
        <v>-0.341779310513159</v>
      </c>
      <c r="J11512" s="35" t="n">
        <v>7.7</v>
      </c>
      <c r="K11512" s="6" t="n">
        <v>0</v>
      </c>
      <c r="L11512" s="35" t="n">
        <v>-1</v>
      </c>
      <c r="M11512" s="6" t="str">
        <f aca="false">IF(I11512&lt;=0,"Below 0%",IF(I11512&lt;=0.05,"0-5%",IF(I11512&lt;=0.1,"5-10%",IF(I11512&lt;=0.2,"10-20%",IF(I11512&lt;=0.4,"20-40%","Above 40%")))))</f>
        <v>Below 0%</v>
      </c>
      <c r="N11512" s="6" t="str">
        <f aca="false">IF(AND(H11512&gt;=Summary!$B$25,I11512&gt;=Summary!$B$26,I11512&lt;=Summary!$B$27,J11512&gt;=Summary!$B$28,J11512&lt;=Summary!$B$29,F11512*J11512&gt;1),"Yes","No")</f>
        <v>No</v>
      </c>
    </row>
    <row r="11513" customFormat="false" ht="15" hidden="false" customHeight="false" outlineLevel="0" collapsed="false">
      <c r="A11513" s="6" t="s">
        <v>158</v>
      </c>
      <c r="B11513" s="45" t="n">
        <v>45193</v>
      </c>
      <c r="C11513" s="6" t="s">
        <v>204</v>
      </c>
      <c r="D11513" s="6" t="s">
        <v>188</v>
      </c>
      <c r="E11513" s="6" t="s">
        <v>187</v>
      </c>
      <c r="F11513" s="34" t="n">
        <v>0.21285679936409</v>
      </c>
      <c r="G11513" s="34" t="n">
        <v>0.134454221663524</v>
      </c>
      <c r="H11513" s="34" t="n">
        <v>0.078402577700566</v>
      </c>
      <c r="I11513" s="34" t="n">
        <v>0.583117262742192</v>
      </c>
      <c r="J11513" s="35" t="n">
        <v>7.5</v>
      </c>
      <c r="K11513" s="6" t="n">
        <v>0</v>
      </c>
      <c r="L11513" s="35" t="n">
        <v>-1</v>
      </c>
      <c r="M11513" s="6" t="str">
        <f aca="false">IF(I11513&lt;=0,"Below 0%",IF(I11513&lt;=0.05,"0-5%",IF(I11513&lt;=0.1,"5-10%",IF(I11513&lt;=0.2,"10-20%",IF(I11513&lt;=0.4,"20-40%","Above 40%")))))</f>
        <v>Above 40%</v>
      </c>
      <c r="N11513" s="6" t="str">
        <f aca="false">IF(AND(H11513&gt;=Summary!$B$25,I11513&gt;=Summary!$B$26,I11513&lt;=Summary!$B$27,J11513&gt;=Summary!$B$28,J11513&lt;=Summary!$B$29,F11513*J11513&gt;1),"Yes","No")</f>
        <v>No</v>
      </c>
    </row>
    <row r="11514" customFormat="false" ht="15" hidden="false" customHeight="false" outlineLevel="0" collapsed="false">
      <c r="A11514" s="6" t="s">
        <v>158</v>
      </c>
      <c r="B11514" s="45" t="n">
        <v>45193</v>
      </c>
      <c r="C11514" s="6" t="s">
        <v>204</v>
      </c>
      <c r="D11514" s="6" t="s">
        <v>188</v>
      </c>
      <c r="E11514" s="6" t="s">
        <v>174</v>
      </c>
      <c r="F11514" s="34" t="n">
        <v>0.227673470973969</v>
      </c>
      <c r="G11514" s="34" t="n">
        <v>0.197726796564006</v>
      </c>
      <c r="H11514" s="34" t="n">
        <v>0.0299466744099626</v>
      </c>
      <c r="I11514" s="34" t="n">
        <v>0.151454810022518</v>
      </c>
      <c r="J11514" s="35" t="n">
        <v>5.1</v>
      </c>
      <c r="K11514" s="6" t="n">
        <v>0</v>
      </c>
      <c r="L11514" s="35" t="n">
        <v>-1</v>
      </c>
      <c r="M11514" s="6" t="str">
        <f aca="false">IF(I11514&lt;=0,"Below 0%",IF(I11514&lt;=0.05,"0-5%",IF(I11514&lt;=0.1,"5-10%",IF(I11514&lt;=0.2,"10-20%",IF(I11514&lt;=0.4,"20-40%","Above 40%")))))</f>
        <v>10-20%</v>
      </c>
      <c r="N11514" s="6" t="str">
        <f aca="false">IF(AND(H11514&gt;=Summary!$B$25,I11514&gt;=Summary!$B$26,I11514&lt;=Summary!$B$27,J11514&gt;=Summary!$B$28,J11514&lt;=Summary!$B$29,F11514*J11514&gt;1),"Yes","No")</f>
        <v>No</v>
      </c>
    </row>
    <row r="11515" customFormat="false" ht="15" hidden="false" customHeight="false" outlineLevel="0" collapsed="false">
      <c r="A11515" s="6" t="s">
        <v>158</v>
      </c>
      <c r="B11515" s="45" t="n">
        <v>45193</v>
      </c>
      <c r="C11515" s="6" t="s">
        <v>204</v>
      </c>
      <c r="D11515" s="6" t="s">
        <v>188</v>
      </c>
      <c r="E11515" s="6" t="s">
        <v>177</v>
      </c>
      <c r="F11515" s="34" t="n">
        <v>0.559469699859619</v>
      </c>
      <c r="G11515" s="34" t="n">
        <v>0.66781898177247</v>
      </c>
      <c r="H11515" s="34" t="n">
        <v>-0.108349281912851</v>
      </c>
      <c r="I11515" s="34" t="n">
        <v>-0.162243489433737</v>
      </c>
      <c r="J11515" s="35" t="n">
        <v>1.51</v>
      </c>
      <c r="K11515" s="6" t="n">
        <v>1</v>
      </c>
      <c r="L11515" s="35" t="n">
        <v>0.51</v>
      </c>
      <c r="M11515" s="6" t="str">
        <f aca="false">IF(I11515&lt;=0,"Below 0%",IF(I11515&lt;=0.05,"0-5%",IF(I11515&lt;=0.1,"5-10%",IF(I11515&lt;=0.2,"10-20%",IF(I11515&lt;=0.4,"20-40%","Above 40%")))))</f>
        <v>Below 0%</v>
      </c>
      <c r="N11515" s="6" t="str">
        <f aca="false">IF(AND(H11515&gt;=Summary!$B$25,I11515&gt;=Summary!$B$26,I11515&lt;=Summary!$B$27,J11515&gt;=Summary!$B$28,J11515&lt;=Summary!$B$29,F11515*J11515&gt;1),"Yes","No")</f>
        <v>No</v>
      </c>
    </row>
    <row r="11516" customFormat="false" ht="15" hidden="false" customHeight="false" outlineLevel="0" collapsed="false">
      <c r="A11516" s="6" t="s">
        <v>158</v>
      </c>
      <c r="B11516" s="45" t="n">
        <v>45199</v>
      </c>
      <c r="C11516" s="6" t="s">
        <v>182</v>
      </c>
      <c r="D11516" s="6" t="s">
        <v>201</v>
      </c>
      <c r="E11516" s="6" t="s">
        <v>187</v>
      </c>
      <c r="F11516" s="34" t="n">
        <v>0.327938497066498</v>
      </c>
      <c r="G11516" s="34" t="n">
        <v>0.378104875804968</v>
      </c>
      <c r="H11516" s="34" t="n">
        <v>-0.05016637873847</v>
      </c>
      <c r="I11516" s="34" t="n">
        <v>-0.132678476128265</v>
      </c>
      <c r="J11516" s="35" t="n">
        <v>2.65</v>
      </c>
      <c r="K11516" s="6" t="n">
        <v>1</v>
      </c>
      <c r="L11516" s="35" t="n">
        <v>1.65</v>
      </c>
      <c r="M11516" s="6" t="str">
        <f aca="false">IF(I11516&lt;=0,"Below 0%",IF(I11516&lt;=0.05,"0-5%",IF(I11516&lt;=0.1,"5-10%",IF(I11516&lt;=0.2,"10-20%",IF(I11516&lt;=0.4,"20-40%","Above 40%")))))</f>
        <v>Below 0%</v>
      </c>
      <c r="N11516" s="6" t="str">
        <f aca="false">IF(AND(H11516&gt;=Summary!$B$25,I11516&gt;=Summary!$B$26,I11516&lt;=Summary!$B$27,J11516&gt;=Summary!$B$28,J11516&lt;=Summary!$B$29,F11516*J11516&gt;1),"Yes","No")</f>
        <v>No</v>
      </c>
    </row>
    <row r="11517" customFormat="false" ht="15" hidden="false" customHeight="false" outlineLevel="0" collapsed="false">
      <c r="A11517" s="6" t="s">
        <v>158</v>
      </c>
      <c r="B11517" s="45" t="n">
        <v>45199</v>
      </c>
      <c r="C11517" s="6" t="s">
        <v>182</v>
      </c>
      <c r="D11517" s="6" t="s">
        <v>201</v>
      </c>
      <c r="E11517" s="6" t="s">
        <v>174</v>
      </c>
      <c r="F11517" s="34" t="n">
        <v>0.366741538047791</v>
      </c>
      <c r="G11517" s="34" t="n">
        <v>0.243790248390064</v>
      </c>
      <c r="H11517" s="34" t="n">
        <v>0.122951289657726</v>
      </c>
      <c r="I11517" s="34" t="n">
        <v>0.504332271162069</v>
      </c>
      <c r="J11517" s="35" t="n">
        <v>4.11</v>
      </c>
      <c r="K11517" s="6" t="n">
        <v>0</v>
      </c>
      <c r="L11517" s="35" t="n">
        <v>-1</v>
      </c>
      <c r="M11517" s="6" t="str">
        <f aca="false">IF(I11517&lt;=0,"Below 0%",IF(I11517&lt;=0.05,"0-5%",IF(I11517&lt;=0.1,"5-10%",IF(I11517&lt;=0.2,"10-20%",IF(I11517&lt;=0.4,"20-40%","Above 40%")))))</f>
        <v>Above 40%</v>
      </c>
      <c r="N11517" s="6" t="str">
        <f aca="false">IF(AND(H11517&gt;=Summary!$B$25,I11517&gt;=Summary!$B$26,I11517&lt;=Summary!$B$27,J11517&gt;=Summary!$B$28,J11517&lt;=Summary!$B$29,F11517*J11517&gt;1),"Yes","No")</f>
        <v>No</v>
      </c>
    </row>
    <row r="11518" customFormat="false" ht="15" hidden="false" customHeight="false" outlineLevel="0" collapsed="false">
      <c r="A11518" s="6" t="s">
        <v>158</v>
      </c>
      <c r="B11518" s="45" t="n">
        <v>45199</v>
      </c>
      <c r="C11518" s="6" t="s">
        <v>182</v>
      </c>
      <c r="D11518" s="6" t="s">
        <v>201</v>
      </c>
      <c r="E11518" s="6" t="s">
        <v>177</v>
      </c>
      <c r="F11518" s="34" t="n">
        <v>0.305319905281067</v>
      </c>
      <c r="G11518" s="34" t="n">
        <v>0.378104875804968</v>
      </c>
      <c r="H11518" s="34" t="n">
        <v>-0.0727849705239009</v>
      </c>
      <c r="I11518" s="34" t="n">
        <v>-0.192499423259076</v>
      </c>
      <c r="J11518" s="35" t="n">
        <v>2.65</v>
      </c>
      <c r="K11518" s="6" t="n">
        <v>0</v>
      </c>
      <c r="L11518" s="35" t="n">
        <v>-1</v>
      </c>
      <c r="M11518" s="6" t="str">
        <f aca="false">IF(I11518&lt;=0,"Below 0%",IF(I11518&lt;=0.05,"0-5%",IF(I11518&lt;=0.1,"5-10%",IF(I11518&lt;=0.2,"10-20%",IF(I11518&lt;=0.4,"20-40%","Above 40%")))))</f>
        <v>Below 0%</v>
      </c>
      <c r="N11518" s="6" t="str">
        <f aca="false">IF(AND(H11518&gt;=Summary!$B$25,I11518&gt;=Summary!$B$26,I11518&lt;=Summary!$B$27,J11518&gt;=Summary!$B$28,J11518&lt;=Summary!$B$29,F11518*J11518&gt;1),"Yes","No")</f>
        <v>No</v>
      </c>
    </row>
    <row r="11519" customFormat="false" ht="15" hidden="false" customHeight="false" outlineLevel="0" collapsed="false">
      <c r="A11519" s="6" t="s">
        <v>158</v>
      </c>
      <c r="B11519" s="45" t="n">
        <v>45199</v>
      </c>
      <c r="C11519" s="6" t="s">
        <v>199</v>
      </c>
      <c r="D11519" s="6" t="s">
        <v>185</v>
      </c>
      <c r="E11519" s="6" t="s">
        <v>187</v>
      </c>
      <c r="F11519" s="34" t="n">
        <v>0.19597938656807</v>
      </c>
      <c r="G11519" s="34" t="n">
        <v>0.166058942130325</v>
      </c>
      <c r="H11519" s="34" t="n">
        <v>0.0299204444377447</v>
      </c>
      <c r="I11519" s="34" t="n">
        <v>0.180179664243934</v>
      </c>
      <c r="J11519" s="35" t="n">
        <v>6</v>
      </c>
      <c r="K11519" s="6" t="n">
        <v>0</v>
      </c>
      <c r="L11519" s="35" t="n">
        <v>-1</v>
      </c>
      <c r="M11519" s="6" t="str">
        <f aca="false">IF(I11519&lt;=0,"Below 0%",IF(I11519&lt;=0.05,"0-5%",IF(I11519&lt;=0.1,"5-10%",IF(I11519&lt;=0.2,"10-20%",IF(I11519&lt;=0.4,"20-40%","Above 40%")))))</f>
        <v>10-20%</v>
      </c>
      <c r="N11519" s="6" t="str">
        <f aca="false">IF(AND(H11519&gt;=Summary!$B$25,I11519&gt;=Summary!$B$26,I11519&lt;=Summary!$B$27,J11519&gt;=Summary!$B$28,J11519&lt;=Summary!$B$29,F11519*J11519&gt;1),"Yes","No")</f>
        <v>No</v>
      </c>
    </row>
    <row r="11520" customFormat="false" ht="15" hidden="false" customHeight="false" outlineLevel="0" collapsed="false">
      <c r="A11520" s="6" t="s">
        <v>158</v>
      </c>
      <c r="B11520" s="45" t="n">
        <v>45199</v>
      </c>
      <c r="C11520" s="6" t="s">
        <v>199</v>
      </c>
      <c r="D11520" s="6" t="s">
        <v>185</v>
      </c>
      <c r="E11520" s="6" t="s">
        <v>174</v>
      </c>
      <c r="F11520" s="34" t="n">
        <v>0.244305819272995</v>
      </c>
      <c r="G11520" s="34" t="n">
        <v>0.203337480159581</v>
      </c>
      <c r="H11520" s="34" t="n">
        <v>0.0409683391134137</v>
      </c>
      <c r="I11520" s="34" t="n">
        <v>0.201479525964723</v>
      </c>
      <c r="J11520" s="35" t="n">
        <v>4.9</v>
      </c>
      <c r="K11520" s="6" t="n">
        <v>0</v>
      </c>
      <c r="L11520" s="35" t="n">
        <v>-1</v>
      </c>
      <c r="M11520" s="6" t="str">
        <f aca="false">IF(I11520&lt;=0,"Below 0%",IF(I11520&lt;=0.05,"0-5%",IF(I11520&lt;=0.1,"5-10%",IF(I11520&lt;=0.2,"10-20%",IF(I11520&lt;=0.4,"20-40%","Above 40%")))))</f>
        <v>20-40%</v>
      </c>
      <c r="N11520" s="6" t="str">
        <f aca="false">IF(AND(H11520&gt;=Summary!$B$25,I11520&gt;=Summary!$B$26,I11520&lt;=Summary!$B$27,J11520&gt;=Summary!$B$28,J11520&lt;=Summary!$B$29,F11520*J11520&gt;1),"Yes","No")</f>
        <v>Yes</v>
      </c>
    </row>
    <row r="11521" customFormat="false" ht="15" hidden="false" customHeight="false" outlineLevel="0" collapsed="false">
      <c r="A11521" s="6" t="s">
        <v>158</v>
      </c>
      <c r="B11521" s="45" t="n">
        <v>45199</v>
      </c>
      <c r="C11521" s="6" t="s">
        <v>199</v>
      </c>
      <c r="D11521" s="6" t="s">
        <v>185</v>
      </c>
      <c r="E11521" s="6" t="s">
        <v>177</v>
      </c>
      <c r="F11521" s="34" t="n">
        <v>0.559714794158936</v>
      </c>
      <c r="G11521" s="34" t="n">
        <v>0.630603577710094</v>
      </c>
      <c r="H11521" s="34" t="n">
        <v>-0.0708887835511584</v>
      </c>
      <c r="I11521" s="34" t="n">
        <v>-0.112414179140208</v>
      </c>
      <c r="J11521" s="35" t="n">
        <v>1.58</v>
      </c>
      <c r="K11521" s="6" t="n">
        <v>1</v>
      </c>
      <c r="L11521" s="35" t="n">
        <v>0.58</v>
      </c>
      <c r="M11521" s="6" t="str">
        <f aca="false">IF(I11521&lt;=0,"Below 0%",IF(I11521&lt;=0.05,"0-5%",IF(I11521&lt;=0.1,"5-10%",IF(I11521&lt;=0.2,"10-20%",IF(I11521&lt;=0.4,"20-40%","Above 40%")))))</f>
        <v>Below 0%</v>
      </c>
      <c r="N11521" s="6" t="str">
        <f aca="false">IF(AND(H11521&gt;=Summary!$B$25,I11521&gt;=Summary!$B$26,I11521&lt;=Summary!$B$27,J11521&gt;=Summary!$B$28,J11521&lt;=Summary!$B$29,F11521*J11521&gt;1),"Yes","No")</f>
        <v>No</v>
      </c>
    </row>
    <row r="11522" customFormat="false" ht="15" hidden="false" customHeight="false" outlineLevel="0" collapsed="false">
      <c r="A11522" s="6" t="s">
        <v>158</v>
      </c>
      <c r="B11522" s="45" t="n">
        <v>45199</v>
      </c>
      <c r="C11522" s="6" t="s">
        <v>173</v>
      </c>
      <c r="D11522" s="6" t="s">
        <v>208</v>
      </c>
      <c r="E11522" s="6" t="s">
        <v>187</v>
      </c>
      <c r="F11522" s="34" t="n">
        <v>0.469718873500824</v>
      </c>
      <c r="G11522" s="34" t="n">
        <v>0.599442170138108</v>
      </c>
      <c r="H11522" s="34" t="n">
        <v>-0.129723296637284</v>
      </c>
      <c r="I11522" s="34" t="n">
        <v>-0.216406691253297</v>
      </c>
      <c r="J11522" s="35" t="n">
        <v>1.68</v>
      </c>
      <c r="K11522" s="6" t="n">
        <v>0</v>
      </c>
      <c r="L11522" s="35" t="n">
        <v>-1</v>
      </c>
      <c r="M11522" s="6" t="str">
        <f aca="false">IF(I11522&lt;=0,"Below 0%",IF(I11522&lt;=0.05,"0-5%",IF(I11522&lt;=0.1,"5-10%",IF(I11522&lt;=0.2,"10-20%",IF(I11522&lt;=0.4,"20-40%","Above 40%")))))</f>
        <v>Below 0%</v>
      </c>
      <c r="N11522" s="6" t="str">
        <f aca="false">IF(AND(H11522&gt;=Summary!$B$25,I11522&gt;=Summary!$B$26,I11522&lt;=Summary!$B$27,J11522&gt;=Summary!$B$28,J11522&lt;=Summary!$B$29,F11522*J11522&gt;1),"Yes","No")</f>
        <v>No</v>
      </c>
    </row>
    <row r="11523" customFormat="false" ht="15" hidden="false" customHeight="false" outlineLevel="0" collapsed="false">
      <c r="A11523" s="6" t="s">
        <v>158</v>
      </c>
      <c r="B11523" s="45" t="n">
        <v>45199</v>
      </c>
      <c r="C11523" s="6" t="s">
        <v>173</v>
      </c>
      <c r="D11523" s="6" t="s">
        <v>208</v>
      </c>
      <c r="E11523" s="6" t="s">
        <v>174</v>
      </c>
      <c r="F11523" s="34" t="n">
        <v>0.314457327127457</v>
      </c>
      <c r="G11523" s="34" t="n">
        <v>0.245625084349274</v>
      </c>
      <c r="H11523" s="34" t="n">
        <v>0.0688322427781832</v>
      </c>
      <c r="I11523" s="34" t="n">
        <v>0.280232953244731</v>
      </c>
      <c r="J11523" s="35" t="n">
        <v>4.1</v>
      </c>
      <c r="K11523" s="6" t="n">
        <v>0</v>
      </c>
      <c r="L11523" s="35" t="n">
        <v>-1</v>
      </c>
      <c r="M11523" s="6" t="str">
        <f aca="false">IF(I11523&lt;=0,"Below 0%",IF(I11523&lt;=0.05,"0-5%",IF(I11523&lt;=0.1,"5-10%",IF(I11523&lt;=0.2,"10-20%",IF(I11523&lt;=0.4,"20-40%","Above 40%")))))</f>
        <v>20-40%</v>
      </c>
      <c r="N11523" s="6" t="str">
        <f aca="false">IF(AND(H11523&gt;=Summary!$B$25,I11523&gt;=Summary!$B$26,I11523&lt;=Summary!$B$27,J11523&gt;=Summary!$B$28,J11523&lt;=Summary!$B$29,F11523*J11523&gt;1),"Yes","No")</f>
        <v>Yes</v>
      </c>
    </row>
    <row r="11524" customFormat="false" ht="15" hidden="false" customHeight="false" outlineLevel="0" collapsed="false">
      <c r="A11524" s="6" t="s">
        <v>158</v>
      </c>
      <c r="B11524" s="45" t="n">
        <v>45199</v>
      </c>
      <c r="C11524" s="6" t="s">
        <v>173</v>
      </c>
      <c r="D11524" s="6" t="s">
        <v>208</v>
      </c>
      <c r="E11524" s="6" t="s">
        <v>177</v>
      </c>
      <c r="F11524" s="34" t="n">
        <v>0.215823814272881</v>
      </c>
      <c r="G11524" s="34" t="n">
        <v>0.154932745512619</v>
      </c>
      <c r="H11524" s="34" t="n">
        <v>0.0608910687602619</v>
      </c>
      <c r="I11524" s="34" t="n">
        <v>0.393016134573711</v>
      </c>
      <c r="J11524" s="35" t="n">
        <v>6.5</v>
      </c>
      <c r="K11524" s="6" t="n">
        <v>1</v>
      </c>
      <c r="L11524" s="35" t="n">
        <v>5.5</v>
      </c>
      <c r="M11524" s="6" t="str">
        <f aca="false">IF(I11524&lt;=0,"Below 0%",IF(I11524&lt;=0.05,"0-5%",IF(I11524&lt;=0.1,"5-10%",IF(I11524&lt;=0.2,"10-20%",IF(I11524&lt;=0.4,"20-40%","Above 40%")))))</f>
        <v>20-40%</v>
      </c>
      <c r="N11524" s="6" t="str">
        <f aca="false">IF(AND(H11524&gt;=Summary!$B$25,I11524&gt;=Summary!$B$26,I11524&lt;=Summary!$B$27,J11524&gt;=Summary!$B$28,J11524&lt;=Summary!$B$29,F11524*J11524&gt;1),"Yes","No")</f>
        <v>No</v>
      </c>
    </row>
    <row r="11525" customFormat="false" ht="15" hidden="false" customHeight="false" outlineLevel="0" collapsed="false">
      <c r="A11525" s="6" t="s">
        <v>158</v>
      </c>
      <c r="B11525" s="45" t="n">
        <v>45199</v>
      </c>
      <c r="C11525" s="6" t="s">
        <v>176</v>
      </c>
      <c r="D11525" s="6" t="s">
        <v>180</v>
      </c>
      <c r="E11525" s="6" t="s">
        <v>187</v>
      </c>
      <c r="F11525" s="34" t="n">
        <v>0.508151888847351</v>
      </c>
      <c r="G11525" s="34" t="n">
        <v>0.616632222122383</v>
      </c>
      <c r="H11525" s="34" t="n">
        <v>-0.108480333275032</v>
      </c>
      <c r="I11525" s="34" t="n">
        <v>-0.175923880366897</v>
      </c>
      <c r="J11525" s="35" t="n">
        <v>1.61</v>
      </c>
      <c r="K11525" s="6" t="n">
        <v>0</v>
      </c>
      <c r="L11525" s="35" t="n">
        <v>-1</v>
      </c>
      <c r="M11525" s="6" t="str">
        <f aca="false">IF(I11525&lt;=0,"Below 0%",IF(I11525&lt;=0.05,"0-5%",IF(I11525&lt;=0.1,"5-10%",IF(I11525&lt;=0.2,"10-20%",IF(I11525&lt;=0.4,"20-40%","Above 40%")))))</f>
        <v>Below 0%</v>
      </c>
      <c r="N11525" s="6" t="str">
        <f aca="false">IF(AND(H11525&gt;=Summary!$B$25,I11525&gt;=Summary!$B$26,I11525&lt;=Summary!$B$27,J11525&gt;=Summary!$B$28,J11525&lt;=Summary!$B$29,F11525*J11525&gt;1),"Yes","No")</f>
        <v>No</v>
      </c>
    </row>
    <row r="11526" customFormat="false" ht="15" hidden="false" customHeight="false" outlineLevel="0" collapsed="false">
      <c r="A11526" s="6" t="s">
        <v>158</v>
      </c>
      <c r="B11526" s="45" t="n">
        <v>45199</v>
      </c>
      <c r="C11526" s="6" t="s">
        <v>176</v>
      </c>
      <c r="D11526" s="6" t="s">
        <v>180</v>
      </c>
      <c r="E11526" s="6" t="s">
        <v>174</v>
      </c>
      <c r="F11526" s="34" t="n">
        <v>0.241014137864113</v>
      </c>
      <c r="G11526" s="34" t="n">
        <v>0.220617306137119</v>
      </c>
      <c r="H11526" s="34" t="n">
        <v>0.0203968317269936</v>
      </c>
      <c r="I11526" s="34" t="n">
        <v>0.0924534529232102</v>
      </c>
      <c r="J11526" s="35" t="n">
        <v>4.5</v>
      </c>
      <c r="K11526" s="6" t="n">
        <v>0</v>
      </c>
      <c r="L11526" s="35" t="n">
        <v>-1</v>
      </c>
      <c r="M11526" s="6" t="str">
        <f aca="false">IF(I11526&lt;=0,"Below 0%",IF(I11526&lt;=0.05,"0-5%",IF(I11526&lt;=0.1,"5-10%",IF(I11526&lt;=0.2,"10-20%",IF(I11526&lt;=0.4,"20-40%","Above 40%")))))</f>
        <v>5-10%</v>
      </c>
      <c r="N11526" s="6" t="str">
        <f aca="false">IF(AND(H11526&gt;=Summary!$B$25,I11526&gt;=Summary!$B$26,I11526&lt;=Summary!$B$27,J11526&gt;=Summary!$B$28,J11526&lt;=Summary!$B$29,F11526*J11526&gt;1),"Yes","No")</f>
        <v>No</v>
      </c>
    </row>
    <row r="11527" customFormat="false" ht="15" hidden="false" customHeight="false" outlineLevel="0" collapsed="false">
      <c r="A11527" s="6" t="s">
        <v>158</v>
      </c>
      <c r="B11527" s="45" t="n">
        <v>45199</v>
      </c>
      <c r="C11527" s="6" t="s">
        <v>176</v>
      </c>
      <c r="D11527" s="6" t="s">
        <v>180</v>
      </c>
      <c r="E11527" s="6" t="s">
        <v>177</v>
      </c>
      <c r="F11527" s="34" t="n">
        <v>0.250833928585053</v>
      </c>
      <c r="G11527" s="34" t="n">
        <v>0.162750471740498</v>
      </c>
      <c r="H11527" s="34" t="n">
        <v>0.0880834568445547</v>
      </c>
      <c r="I11527" s="34" t="n">
        <v>0.54121782814247</v>
      </c>
      <c r="J11527" s="35" t="n">
        <v>6.1</v>
      </c>
      <c r="K11527" s="6" t="n">
        <v>1</v>
      </c>
      <c r="L11527" s="35" t="n">
        <v>5.1</v>
      </c>
      <c r="M11527" s="6" t="str">
        <f aca="false">IF(I11527&lt;=0,"Below 0%",IF(I11527&lt;=0.05,"0-5%",IF(I11527&lt;=0.1,"5-10%",IF(I11527&lt;=0.2,"10-20%",IF(I11527&lt;=0.4,"20-40%","Above 40%")))))</f>
        <v>Above 40%</v>
      </c>
      <c r="N11527" s="6" t="str">
        <f aca="false">IF(AND(H11527&gt;=Summary!$B$25,I11527&gt;=Summary!$B$26,I11527&lt;=Summary!$B$27,J11527&gt;=Summary!$B$28,J11527&lt;=Summary!$B$29,F11527*J11527&gt;1),"Yes","No")</f>
        <v>No</v>
      </c>
    </row>
    <row r="11528" customFormat="false" ht="15" hidden="false" customHeight="false" outlineLevel="0" collapsed="false">
      <c r="A11528" s="6" t="s">
        <v>158</v>
      </c>
      <c r="B11528" s="45" t="n">
        <v>45199</v>
      </c>
      <c r="C11528" s="6" t="s">
        <v>188</v>
      </c>
      <c r="D11528" s="6" t="s">
        <v>196</v>
      </c>
      <c r="E11528" s="6" t="s">
        <v>187</v>
      </c>
      <c r="F11528" s="34" t="n">
        <v>0.828095495700836</v>
      </c>
      <c r="G11528" s="34" t="n">
        <v>0.735276663422508</v>
      </c>
      <c r="H11528" s="34" t="n">
        <v>0.0928188322783281</v>
      </c>
      <c r="I11528" s="34" t="n">
        <v>0.126236608470997</v>
      </c>
      <c r="J11528" s="35" t="n">
        <v>1.36</v>
      </c>
      <c r="K11528" s="6" t="n">
        <v>1</v>
      </c>
      <c r="L11528" s="35" t="n">
        <v>0.36</v>
      </c>
      <c r="M11528" s="6" t="str">
        <f aca="false">IF(I11528&lt;=0,"Below 0%",IF(I11528&lt;=0.05,"0-5%",IF(I11528&lt;=0.1,"5-10%",IF(I11528&lt;=0.2,"10-20%",IF(I11528&lt;=0.4,"20-40%","Above 40%")))))</f>
        <v>10-20%</v>
      </c>
      <c r="N11528" s="6" t="str">
        <f aca="false">IF(AND(H11528&gt;=Summary!$B$25,I11528&gt;=Summary!$B$26,I11528&lt;=Summary!$B$27,J11528&gt;=Summary!$B$28,J11528&lt;=Summary!$B$29,F11528*J11528&gt;1),"Yes","No")</f>
        <v>No</v>
      </c>
    </row>
    <row r="11529" customFormat="false" ht="15" hidden="false" customHeight="false" outlineLevel="0" collapsed="false">
      <c r="A11529" s="6" t="s">
        <v>158</v>
      </c>
      <c r="B11529" s="45" t="n">
        <v>45199</v>
      </c>
      <c r="C11529" s="6" t="s">
        <v>188</v>
      </c>
      <c r="D11529" s="6" t="s">
        <v>196</v>
      </c>
      <c r="E11529" s="6" t="s">
        <v>174</v>
      </c>
      <c r="F11529" s="34" t="n">
        <v>0.108310043811798</v>
      </c>
      <c r="G11529" s="34" t="n">
        <v>0.169487502077053</v>
      </c>
      <c r="H11529" s="34" t="n">
        <v>-0.0611774582652546</v>
      </c>
      <c r="I11529" s="34" t="n">
        <v>-0.360955572036468</v>
      </c>
      <c r="J11529" s="35" t="n">
        <v>5.9</v>
      </c>
      <c r="K11529" s="6" t="n">
        <v>0</v>
      </c>
      <c r="L11529" s="35" t="n">
        <v>-1</v>
      </c>
      <c r="M11529" s="6" t="str">
        <f aca="false">IF(I11529&lt;=0,"Below 0%",IF(I11529&lt;=0.05,"0-5%",IF(I11529&lt;=0.1,"5-10%",IF(I11529&lt;=0.2,"10-20%",IF(I11529&lt;=0.4,"20-40%","Above 40%")))))</f>
        <v>Below 0%</v>
      </c>
      <c r="N11529" s="6" t="str">
        <f aca="false">IF(AND(H11529&gt;=Summary!$B$25,I11529&gt;=Summary!$B$26,I11529&lt;=Summary!$B$27,J11529&gt;=Summary!$B$28,J11529&lt;=Summary!$B$29,F11529*J11529&gt;1),"Yes","No")</f>
        <v>No</v>
      </c>
    </row>
    <row r="11530" customFormat="false" ht="15" hidden="false" customHeight="false" outlineLevel="0" collapsed="false">
      <c r="A11530" s="6" t="s">
        <v>158</v>
      </c>
      <c r="B11530" s="45" t="n">
        <v>45199</v>
      </c>
      <c r="C11530" s="6" t="s">
        <v>188</v>
      </c>
      <c r="D11530" s="6" t="s">
        <v>196</v>
      </c>
      <c r="E11530" s="6" t="s">
        <v>177</v>
      </c>
      <c r="F11530" s="34" t="n">
        <v>0.0635944828391075</v>
      </c>
      <c r="G11530" s="34" t="n">
        <v>0.0952358345004392</v>
      </c>
      <c r="H11530" s="34" t="n">
        <v>-0.0316413516613316</v>
      </c>
      <c r="I11530" s="34" t="n">
        <v>-0.332242079121864</v>
      </c>
      <c r="J11530" s="35" t="n">
        <v>10.5</v>
      </c>
      <c r="K11530" s="6" t="n">
        <v>0</v>
      </c>
      <c r="L11530" s="35" t="n">
        <v>-1</v>
      </c>
      <c r="M11530" s="6" t="str">
        <f aca="false">IF(I11530&lt;=0,"Below 0%",IF(I11530&lt;=0.05,"0-5%",IF(I11530&lt;=0.1,"5-10%",IF(I11530&lt;=0.2,"10-20%",IF(I11530&lt;=0.4,"20-40%","Above 40%")))))</f>
        <v>Below 0%</v>
      </c>
      <c r="N11530" s="6" t="str">
        <f aca="false">IF(AND(H11530&gt;=Summary!$B$25,I11530&gt;=Summary!$B$26,I11530&lt;=Summary!$B$27,J11530&gt;=Summary!$B$28,J11530&lt;=Summary!$B$29,F11530*J11530&gt;1),"Yes","No")</f>
        <v>No</v>
      </c>
    </row>
    <row r="11531" customFormat="false" ht="15" hidden="false" customHeight="false" outlineLevel="0" collapsed="false">
      <c r="A11531" s="6" t="s">
        <v>158</v>
      </c>
      <c r="B11531" s="45" t="n">
        <v>45199</v>
      </c>
      <c r="C11531" s="6" t="s">
        <v>181</v>
      </c>
      <c r="D11531" s="6" t="s">
        <v>183</v>
      </c>
      <c r="E11531" s="6" t="s">
        <v>187</v>
      </c>
      <c r="F11531" s="34" t="n">
        <v>0.328759551048279</v>
      </c>
      <c r="G11531" s="34" t="n">
        <v>0.324232081911263</v>
      </c>
      <c r="H11531" s="34" t="n">
        <v>0.00452746913701602</v>
      </c>
      <c r="I11531" s="34" t="n">
        <v>0.0139636679699546</v>
      </c>
      <c r="J11531" s="35" t="n">
        <v>3.08</v>
      </c>
      <c r="K11531" s="6" t="n">
        <v>1</v>
      </c>
      <c r="L11531" s="35" t="n">
        <v>2.08</v>
      </c>
      <c r="M11531" s="6" t="str">
        <f aca="false">IF(I11531&lt;=0,"Below 0%",IF(I11531&lt;=0.05,"0-5%",IF(I11531&lt;=0.1,"5-10%",IF(I11531&lt;=0.2,"10-20%",IF(I11531&lt;=0.4,"20-40%","Above 40%")))))</f>
        <v>0-5%</v>
      </c>
      <c r="N11531" s="6" t="str">
        <f aca="false">IF(AND(H11531&gt;=Summary!$B$25,I11531&gt;=Summary!$B$26,I11531&lt;=Summary!$B$27,J11531&gt;=Summary!$B$28,J11531&lt;=Summary!$B$29,F11531*J11531&gt;1),"Yes","No")</f>
        <v>No</v>
      </c>
    </row>
    <row r="11532" customFormat="false" ht="15" hidden="false" customHeight="false" outlineLevel="0" collapsed="false">
      <c r="A11532" s="6" t="s">
        <v>158</v>
      </c>
      <c r="B11532" s="45" t="n">
        <v>45199</v>
      </c>
      <c r="C11532" s="6" t="s">
        <v>181</v>
      </c>
      <c r="D11532" s="6" t="s">
        <v>183</v>
      </c>
      <c r="E11532" s="6" t="s">
        <v>174</v>
      </c>
      <c r="F11532" s="34" t="n">
        <v>0.272499412298203</v>
      </c>
      <c r="G11532" s="34" t="n">
        <v>0.237770193401593</v>
      </c>
      <c r="H11532" s="34" t="n">
        <v>0.0347292188966098</v>
      </c>
      <c r="I11532" s="34" t="n">
        <v>0.146062121579522</v>
      </c>
      <c r="J11532" s="35" t="n">
        <v>4.2</v>
      </c>
      <c r="K11532" s="6" t="n">
        <v>0</v>
      </c>
      <c r="L11532" s="35" t="n">
        <v>-1</v>
      </c>
      <c r="M11532" s="6" t="str">
        <f aca="false">IF(I11532&lt;=0,"Below 0%",IF(I11532&lt;=0.05,"0-5%",IF(I11532&lt;=0.1,"5-10%",IF(I11532&lt;=0.2,"10-20%",IF(I11532&lt;=0.4,"20-40%","Above 40%")))))</f>
        <v>10-20%</v>
      </c>
      <c r="N11532" s="6" t="str">
        <f aca="false">IF(AND(H11532&gt;=Summary!$B$25,I11532&gt;=Summary!$B$26,I11532&lt;=Summary!$B$27,J11532&gt;=Summary!$B$28,J11532&lt;=Summary!$B$29,F11532*J11532&gt;1),"Yes","No")</f>
        <v>Yes</v>
      </c>
    </row>
    <row r="11533" customFormat="false" ht="15" hidden="false" customHeight="false" outlineLevel="0" collapsed="false">
      <c r="A11533" s="6" t="s">
        <v>158</v>
      </c>
      <c r="B11533" s="45" t="n">
        <v>45199</v>
      </c>
      <c r="C11533" s="6" t="s">
        <v>181</v>
      </c>
      <c r="D11533" s="6" t="s">
        <v>183</v>
      </c>
      <c r="E11533" s="6" t="s">
        <v>177</v>
      </c>
      <c r="F11533" s="34" t="n">
        <v>0.398741006851196</v>
      </c>
      <c r="G11533" s="34" t="n">
        <v>0.437997724687145</v>
      </c>
      <c r="H11533" s="34" t="n">
        <v>-0.0392567178359482</v>
      </c>
      <c r="I11533" s="34" t="n">
        <v>-0.089627675267009</v>
      </c>
      <c r="J11533" s="35" t="n">
        <v>2.28</v>
      </c>
      <c r="K11533" s="6" t="n">
        <v>0</v>
      </c>
      <c r="L11533" s="35" t="n">
        <v>-1</v>
      </c>
      <c r="M11533" s="6" t="str">
        <f aca="false">IF(I11533&lt;=0,"Below 0%",IF(I11533&lt;=0.05,"0-5%",IF(I11533&lt;=0.1,"5-10%",IF(I11533&lt;=0.2,"10-20%",IF(I11533&lt;=0.4,"20-40%","Above 40%")))))</f>
        <v>Below 0%</v>
      </c>
      <c r="N11533" s="6" t="str">
        <f aca="false">IF(AND(H11533&gt;=Summary!$B$25,I11533&gt;=Summary!$B$26,I11533&lt;=Summary!$B$27,J11533&gt;=Summary!$B$28,J11533&lt;=Summary!$B$29,F11533*J11533&gt;1),"Yes","No")</f>
        <v>No</v>
      </c>
    </row>
    <row r="11534" customFormat="false" ht="15" hidden="false" customHeight="false" outlineLevel="0" collapsed="false">
      <c r="A11534" s="6" t="s">
        <v>158</v>
      </c>
      <c r="B11534" s="45" t="n">
        <v>45199</v>
      </c>
      <c r="C11534" s="6" t="s">
        <v>189</v>
      </c>
      <c r="D11534" s="6" t="s">
        <v>204</v>
      </c>
      <c r="E11534" s="6" t="s">
        <v>187</v>
      </c>
      <c r="F11534" s="34" t="n">
        <v>0.500852525234222</v>
      </c>
      <c r="G11534" s="34" t="n">
        <v>0.670770202020202</v>
      </c>
      <c r="H11534" s="34" t="n">
        <v>-0.16991767678598</v>
      </c>
      <c r="I11534" s="34" t="n">
        <v>-0.253317270615522</v>
      </c>
      <c r="J11534" s="35" t="n">
        <v>1.49</v>
      </c>
      <c r="K11534" s="6" t="n">
        <v>1</v>
      </c>
      <c r="L11534" s="35" t="n">
        <v>0.49</v>
      </c>
      <c r="M11534" s="6" t="str">
        <f aca="false">IF(I11534&lt;=0,"Below 0%",IF(I11534&lt;=0.05,"0-5%",IF(I11534&lt;=0.1,"5-10%",IF(I11534&lt;=0.2,"10-20%",IF(I11534&lt;=0.4,"20-40%","Above 40%")))))</f>
        <v>Below 0%</v>
      </c>
      <c r="N11534" s="6" t="str">
        <f aca="false">IF(AND(H11534&gt;=Summary!$B$25,I11534&gt;=Summary!$B$26,I11534&lt;=Summary!$B$27,J11534&gt;=Summary!$B$28,J11534&lt;=Summary!$B$29,F11534*J11534&gt;1),"Yes","No")</f>
        <v>No</v>
      </c>
    </row>
    <row r="11535" customFormat="false" ht="15" hidden="false" customHeight="false" outlineLevel="0" collapsed="false">
      <c r="A11535" s="6" t="s">
        <v>158</v>
      </c>
      <c r="B11535" s="45" t="n">
        <v>45199</v>
      </c>
      <c r="C11535" s="6" t="s">
        <v>189</v>
      </c>
      <c r="D11535" s="6" t="s">
        <v>204</v>
      </c>
      <c r="E11535" s="6" t="s">
        <v>174</v>
      </c>
      <c r="F11535" s="34" t="n">
        <v>0.278911024332047</v>
      </c>
      <c r="G11535" s="34" t="n">
        <v>0.195970117845118</v>
      </c>
      <c r="H11535" s="34" t="n">
        <v>0.0829409064869286</v>
      </c>
      <c r="I11535" s="34" t="n">
        <v>0.423232416242561</v>
      </c>
      <c r="J11535" s="35" t="n">
        <v>5.1</v>
      </c>
      <c r="K11535" s="6" t="n">
        <v>0</v>
      </c>
      <c r="L11535" s="35" t="n">
        <v>-1</v>
      </c>
      <c r="M11535" s="6" t="str">
        <f aca="false">IF(I11535&lt;=0,"Below 0%",IF(I11535&lt;=0.05,"0-5%",IF(I11535&lt;=0.1,"5-10%",IF(I11535&lt;=0.2,"10-20%",IF(I11535&lt;=0.4,"20-40%","Above 40%")))))</f>
        <v>Above 40%</v>
      </c>
      <c r="N11535" s="6" t="str">
        <f aca="false">IF(AND(H11535&gt;=Summary!$B$25,I11535&gt;=Summary!$B$26,I11535&lt;=Summary!$B$27,J11535&gt;=Summary!$B$28,J11535&lt;=Summary!$B$29,F11535*J11535&gt;1),"Yes","No")</f>
        <v>No</v>
      </c>
    </row>
    <row r="11536" customFormat="false" ht="15" hidden="false" customHeight="false" outlineLevel="0" collapsed="false">
      <c r="A11536" s="6" t="s">
        <v>158</v>
      </c>
      <c r="B11536" s="45" t="n">
        <v>45199</v>
      </c>
      <c r="C11536" s="6" t="s">
        <v>189</v>
      </c>
      <c r="D11536" s="6" t="s">
        <v>204</v>
      </c>
      <c r="E11536" s="6" t="s">
        <v>177</v>
      </c>
      <c r="F11536" s="34" t="n">
        <v>0.220236480236054</v>
      </c>
      <c r="G11536" s="34" t="n">
        <v>0.13325968013468</v>
      </c>
      <c r="H11536" s="34" t="n">
        <v>0.0869768001013734</v>
      </c>
      <c r="I11536" s="34" t="n">
        <v>0.652686544148008</v>
      </c>
      <c r="J11536" s="35" t="n">
        <v>7.5</v>
      </c>
      <c r="K11536" s="6" t="n">
        <v>0</v>
      </c>
      <c r="L11536" s="35" t="n">
        <v>-1</v>
      </c>
      <c r="M11536" s="6" t="str">
        <f aca="false">IF(I11536&lt;=0,"Below 0%",IF(I11536&lt;=0.05,"0-5%",IF(I11536&lt;=0.1,"5-10%",IF(I11536&lt;=0.2,"10-20%",IF(I11536&lt;=0.4,"20-40%","Above 40%")))))</f>
        <v>Above 40%</v>
      </c>
      <c r="N11536" s="6" t="str">
        <f aca="false">IF(AND(H11536&gt;=Summary!$B$25,I11536&gt;=Summary!$B$26,I11536&lt;=Summary!$B$27,J11536&gt;=Summary!$B$28,J11536&lt;=Summary!$B$29,F11536*J11536&gt;1),"Yes","No")</f>
        <v>No</v>
      </c>
    </row>
    <row r="11537" customFormat="false" ht="15" hidden="false" customHeight="false" outlineLevel="0" collapsed="false">
      <c r="A11537" s="6" t="s">
        <v>158</v>
      </c>
      <c r="B11537" s="45" t="n">
        <v>45199</v>
      </c>
      <c r="C11537" s="6" t="s">
        <v>203</v>
      </c>
      <c r="D11537" s="6" t="s">
        <v>194</v>
      </c>
      <c r="E11537" s="6" t="s">
        <v>187</v>
      </c>
      <c r="F11537" s="34" t="n">
        <v>0.0877308025956154</v>
      </c>
      <c r="G11537" s="34" t="n">
        <v>0.0998043052837574</v>
      </c>
      <c r="H11537" s="34" t="n">
        <v>-0.012073502688142</v>
      </c>
      <c r="I11537" s="34" t="n">
        <v>-0.120971762228246</v>
      </c>
      <c r="J11537" s="35" t="n">
        <v>10</v>
      </c>
      <c r="K11537" s="6" t="n">
        <v>1</v>
      </c>
      <c r="L11537" s="35" t="n">
        <v>9</v>
      </c>
      <c r="M11537" s="6" t="str">
        <f aca="false">IF(I11537&lt;=0,"Below 0%",IF(I11537&lt;=0.05,"0-5%",IF(I11537&lt;=0.1,"5-10%",IF(I11537&lt;=0.2,"10-20%",IF(I11537&lt;=0.4,"20-40%","Above 40%")))))</f>
        <v>Below 0%</v>
      </c>
      <c r="N11537" s="6" t="str">
        <f aca="false">IF(AND(H11537&gt;=Summary!$B$25,I11537&gt;=Summary!$B$26,I11537&lt;=Summary!$B$27,J11537&gt;=Summary!$B$28,J11537&lt;=Summary!$B$29,F11537*J11537&gt;1),"Yes","No")</f>
        <v>No</v>
      </c>
    </row>
    <row r="11538" customFormat="false" ht="15" hidden="false" customHeight="false" outlineLevel="0" collapsed="false">
      <c r="A11538" s="6" t="s">
        <v>158</v>
      </c>
      <c r="B11538" s="45" t="n">
        <v>45199</v>
      </c>
      <c r="C11538" s="6" t="s">
        <v>203</v>
      </c>
      <c r="D11538" s="6" t="s">
        <v>194</v>
      </c>
      <c r="E11538" s="6" t="s">
        <v>174</v>
      </c>
      <c r="F11538" s="34" t="n">
        <v>0.13536748290062</v>
      </c>
      <c r="G11538" s="34" t="n">
        <v>0.166340508806262</v>
      </c>
      <c r="H11538" s="34" t="n">
        <v>-0.0309730259056427</v>
      </c>
      <c r="I11538" s="34" t="n">
        <v>-0.186202543973923</v>
      </c>
      <c r="J11538" s="35" t="n">
        <v>6</v>
      </c>
      <c r="K11538" s="6" t="n">
        <v>0</v>
      </c>
      <c r="L11538" s="35" t="n">
        <v>-1</v>
      </c>
      <c r="M11538" s="6" t="str">
        <f aca="false">IF(I11538&lt;=0,"Below 0%",IF(I11538&lt;=0.05,"0-5%",IF(I11538&lt;=0.1,"5-10%",IF(I11538&lt;=0.2,"10-20%",IF(I11538&lt;=0.4,"20-40%","Above 40%")))))</f>
        <v>Below 0%</v>
      </c>
      <c r="N11538" s="6" t="str">
        <f aca="false">IF(AND(H11538&gt;=Summary!$B$25,I11538&gt;=Summary!$B$26,I11538&lt;=Summary!$B$27,J11538&gt;=Summary!$B$28,J11538&lt;=Summary!$B$29,F11538*J11538&gt;1),"Yes","No")</f>
        <v>No</v>
      </c>
    </row>
    <row r="11539" customFormat="false" ht="15" hidden="false" customHeight="false" outlineLevel="0" collapsed="false">
      <c r="A11539" s="6" t="s">
        <v>158</v>
      </c>
      <c r="B11539" s="45" t="n">
        <v>45199</v>
      </c>
      <c r="C11539" s="6" t="s">
        <v>203</v>
      </c>
      <c r="D11539" s="6" t="s">
        <v>194</v>
      </c>
      <c r="E11539" s="6" t="s">
        <v>177</v>
      </c>
      <c r="F11539" s="34" t="n">
        <v>0.776901721954346</v>
      </c>
      <c r="G11539" s="34" t="n">
        <v>0.73385518590998</v>
      </c>
      <c r="H11539" s="34" t="n">
        <v>0.0430465360443654</v>
      </c>
      <c r="I11539" s="34" t="n">
        <v>0.058658079783122</v>
      </c>
      <c r="J11539" s="35" t="n">
        <v>1.36</v>
      </c>
      <c r="K11539" s="6" t="n">
        <v>0</v>
      </c>
      <c r="L11539" s="35" t="n">
        <v>-1</v>
      </c>
      <c r="M11539" s="6" t="str">
        <f aca="false">IF(I11539&lt;=0,"Below 0%",IF(I11539&lt;=0.05,"0-5%",IF(I11539&lt;=0.1,"5-10%",IF(I11539&lt;=0.2,"10-20%",IF(I11539&lt;=0.4,"20-40%","Above 40%")))))</f>
        <v>5-10%</v>
      </c>
      <c r="N11539" s="6" t="str">
        <f aca="false">IF(AND(H11539&gt;=Summary!$B$25,I11539&gt;=Summary!$B$26,I11539&lt;=Summary!$B$27,J11539&gt;=Summary!$B$28,J11539&lt;=Summary!$B$29,F11539*J11539&gt;1),"Yes","No")</f>
        <v>No</v>
      </c>
    </row>
    <row r="11540" customFormat="false" ht="15" hidden="false" customHeight="false" outlineLevel="0" collapsed="false">
      <c r="A11540" s="6" t="s">
        <v>158</v>
      </c>
      <c r="B11540" s="45" t="n">
        <v>45200</v>
      </c>
      <c r="C11540" s="6" t="s">
        <v>207</v>
      </c>
      <c r="D11540" s="6" t="s">
        <v>206</v>
      </c>
      <c r="E11540" s="6" t="s">
        <v>187</v>
      </c>
      <c r="F11540" s="34" t="n">
        <v>0.257286071777344</v>
      </c>
      <c r="G11540" s="34" t="n">
        <v>0.346480032335709</v>
      </c>
      <c r="H11540" s="34" t="n">
        <v>-0.0891939605583649</v>
      </c>
      <c r="I11540" s="34" t="n">
        <v>-0.257428862370758</v>
      </c>
      <c r="J11540" s="35" t="n">
        <v>2.89</v>
      </c>
      <c r="K11540" s="6" t="n">
        <v>0</v>
      </c>
      <c r="L11540" s="35" t="n">
        <v>-1</v>
      </c>
      <c r="M11540" s="6" t="str">
        <f aca="false">IF(I11540&lt;=0,"Below 0%",IF(I11540&lt;=0.05,"0-5%",IF(I11540&lt;=0.1,"5-10%",IF(I11540&lt;=0.2,"10-20%",IF(I11540&lt;=0.4,"20-40%","Above 40%")))))</f>
        <v>Below 0%</v>
      </c>
      <c r="N11540" s="6" t="str">
        <f aca="false">IF(AND(H11540&gt;=Summary!$B$25,I11540&gt;=Summary!$B$26,I11540&lt;=Summary!$B$27,J11540&gt;=Summary!$B$28,J11540&lt;=Summary!$B$29,F11540*J11540&gt;1),"Yes","No")</f>
        <v>No</v>
      </c>
    </row>
    <row r="11541" customFormat="false" ht="15" hidden="false" customHeight="false" outlineLevel="0" collapsed="false">
      <c r="A11541" s="6" t="s">
        <v>158</v>
      </c>
      <c r="B11541" s="45" t="n">
        <v>45200</v>
      </c>
      <c r="C11541" s="6" t="s">
        <v>207</v>
      </c>
      <c r="D11541" s="6" t="s">
        <v>206</v>
      </c>
      <c r="E11541" s="6" t="s">
        <v>174</v>
      </c>
      <c r="F11541" s="34" t="n">
        <v>0.308988451957703</v>
      </c>
      <c r="G11541" s="34" t="n">
        <v>0.289400951864219</v>
      </c>
      <c r="H11541" s="34" t="n">
        <v>0.0195875000934835</v>
      </c>
      <c r="I11541" s="34" t="n">
        <v>0.0676829152333733</v>
      </c>
      <c r="J11541" s="35" t="n">
        <v>3.46</v>
      </c>
      <c r="K11541" s="6" t="n">
        <v>1</v>
      </c>
      <c r="L11541" s="35" t="n">
        <v>2.46</v>
      </c>
      <c r="M11541" s="6" t="str">
        <f aca="false">IF(I11541&lt;=0,"Below 0%",IF(I11541&lt;=0.05,"0-5%",IF(I11541&lt;=0.1,"5-10%",IF(I11541&lt;=0.2,"10-20%",IF(I11541&lt;=0.4,"20-40%","Above 40%")))))</f>
        <v>5-10%</v>
      </c>
      <c r="N11541" s="6" t="str">
        <f aca="false">IF(AND(H11541&gt;=Summary!$B$25,I11541&gt;=Summary!$B$26,I11541&lt;=Summary!$B$27,J11541&gt;=Summary!$B$28,J11541&lt;=Summary!$B$29,F11541*J11541&gt;1),"Yes","No")</f>
        <v>No</v>
      </c>
    </row>
    <row r="11542" customFormat="false" ht="15" hidden="false" customHeight="false" outlineLevel="0" collapsed="false">
      <c r="A11542" s="6" t="s">
        <v>158</v>
      </c>
      <c r="B11542" s="45" t="n">
        <v>45200</v>
      </c>
      <c r="C11542" s="6" t="s">
        <v>207</v>
      </c>
      <c r="D11542" s="6" t="s">
        <v>206</v>
      </c>
      <c r="E11542" s="6" t="s">
        <v>177</v>
      </c>
      <c r="F11542" s="34" t="n">
        <v>0.433725476264954</v>
      </c>
      <c r="G11542" s="34" t="n">
        <v>0.364119015800072</v>
      </c>
      <c r="H11542" s="34" t="n">
        <v>0.0696064604648815</v>
      </c>
      <c r="I11542" s="34" t="n">
        <v>0.191164035506183</v>
      </c>
      <c r="J11542" s="35" t="n">
        <v>2.75</v>
      </c>
      <c r="K11542" s="6" t="n">
        <v>0</v>
      </c>
      <c r="L11542" s="35" t="n">
        <v>-1</v>
      </c>
      <c r="M11542" s="6" t="str">
        <f aca="false">IF(I11542&lt;=0,"Below 0%",IF(I11542&lt;=0.05,"0-5%",IF(I11542&lt;=0.1,"5-10%",IF(I11542&lt;=0.2,"10-20%",IF(I11542&lt;=0.4,"20-40%","Above 40%")))))</f>
        <v>10-20%</v>
      </c>
      <c r="N11542" s="6" t="str">
        <f aca="false">IF(AND(H11542&gt;=Summary!$B$25,I11542&gt;=Summary!$B$26,I11542&lt;=Summary!$B$27,J11542&gt;=Summary!$B$28,J11542&lt;=Summary!$B$29,F11542*J11542&gt;1),"Yes","No")</f>
        <v>Yes</v>
      </c>
    </row>
    <row r="11543" customFormat="false" ht="15" hidden="false" customHeight="false" outlineLevel="0" collapsed="false">
      <c r="A11543" s="6" t="s">
        <v>158</v>
      </c>
      <c r="B11543" s="45" t="n">
        <v>45201</v>
      </c>
      <c r="C11543" s="6" t="s">
        <v>184</v>
      </c>
      <c r="D11543" s="6" t="s">
        <v>190</v>
      </c>
      <c r="E11543" s="6" t="s">
        <v>187</v>
      </c>
      <c r="F11543" s="34" t="n">
        <v>0.355736643075943</v>
      </c>
      <c r="G11543" s="34" t="n">
        <v>0.249393084443278</v>
      </c>
      <c r="H11543" s="34" t="n">
        <v>0.106343558632665</v>
      </c>
      <c r="I11543" s="34" t="n">
        <v>0.426409412554709</v>
      </c>
      <c r="J11543" s="35" t="n">
        <v>4</v>
      </c>
      <c r="K11543" s="6" t="n">
        <v>0</v>
      </c>
      <c r="L11543" s="35" t="n">
        <v>-1</v>
      </c>
      <c r="M11543" s="6" t="str">
        <f aca="false">IF(I11543&lt;=0,"Below 0%",IF(I11543&lt;=0.05,"0-5%",IF(I11543&lt;=0.1,"5-10%",IF(I11543&lt;=0.2,"10-20%",IF(I11543&lt;=0.4,"20-40%","Above 40%")))))</f>
        <v>Above 40%</v>
      </c>
      <c r="N11543" s="6" t="str">
        <f aca="false">IF(AND(H11543&gt;=Summary!$B$25,I11543&gt;=Summary!$B$26,I11543&lt;=Summary!$B$27,J11543&gt;=Summary!$B$28,J11543&lt;=Summary!$B$29,F11543*J11543&gt;1),"Yes","No")</f>
        <v>No</v>
      </c>
    </row>
    <row r="11544" customFormat="false" ht="15" hidden="false" customHeight="false" outlineLevel="0" collapsed="false">
      <c r="A11544" s="6" t="s">
        <v>158</v>
      </c>
      <c r="B11544" s="45" t="n">
        <v>45201</v>
      </c>
      <c r="C11544" s="6" t="s">
        <v>184</v>
      </c>
      <c r="D11544" s="6" t="s">
        <v>190</v>
      </c>
      <c r="E11544" s="6" t="s">
        <v>174</v>
      </c>
      <c r="F11544" s="34" t="n">
        <v>0.301237225532532</v>
      </c>
      <c r="G11544" s="34" t="n">
        <v>0.275572468998097</v>
      </c>
      <c r="H11544" s="34" t="n">
        <v>0.0256647565344345</v>
      </c>
      <c r="I11544" s="34" t="n">
        <v>0.0931325129384086</v>
      </c>
      <c r="J11544" s="35" t="n">
        <v>3.62</v>
      </c>
      <c r="K11544" s="6" t="n">
        <v>0</v>
      </c>
      <c r="L11544" s="35" t="n">
        <v>-1</v>
      </c>
      <c r="M11544" s="6" t="str">
        <f aca="false">IF(I11544&lt;=0,"Below 0%",IF(I11544&lt;=0.05,"0-5%",IF(I11544&lt;=0.1,"5-10%",IF(I11544&lt;=0.2,"10-20%",IF(I11544&lt;=0.4,"20-40%","Above 40%")))))</f>
        <v>5-10%</v>
      </c>
      <c r="N11544" s="6" t="str">
        <f aca="false">IF(AND(H11544&gt;=Summary!$B$25,I11544&gt;=Summary!$B$26,I11544&lt;=Summary!$B$27,J11544&gt;=Summary!$B$28,J11544&lt;=Summary!$B$29,F11544*J11544&gt;1),"Yes","No")</f>
        <v>No</v>
      </c>
    </row>
    <row r="11545" customFormat="false" ht="15" hidden="false" customHeight="false" outlineLevel="0" collapsed="false">
      <c r="A11545" s="6" t="s">
        <v>158</v>
      </c>
      <c r="B11545" s="45" t="n">
        <v>45201</v>
      </c>
      <c r="C11545" s="6" t="s">
        <v>184</v>
      </c>
      <c r="D11545" s="6" t="s">
        <v>190</v>
      </c>
      <c r="E11545" s="6" t="s">
        <v>177</v>
      </c>
      <c r="F11545" s="34" t="n">
        <v>0.343026101589203</v>
      </c>
      <c r="G11545" s="34" t="n">
        <v>0.475034446558625</v>
      </c>
      <c r="H11545" s="34" t="n">
        <v>-0.132008344969422</v>
      </c>
      <c r="I11545" s="34" t="n">
        <v>-0.277892152718088</v>
      </c>
      <c r="J11545" s="35" t="n">
        <v>2.1</v>
      </c>
      <c r="K11545" s="6" t="n">
        <v>1</v>
      </c>
      <c r="L11545" s="35" t="n">
        <v>1.1</v>
      </c>
      <c r="M11545" s="6" t="str">
        <f aca="false">IF(I11545&lt;=0,"Below 0%",IF(I11545&lt;=0.05,"0-5%",IF(I11545&lt;=0.1,"5-10%",IF(I11545&lt;=0.2,"10-20%",IF(I11545&lt;=0.4,"20-40%","Above 40%")))))</f>
        <v>Below 0%</v>
      </c>
      <c r="N11545" s="6" t="str">
        <f aca="false">IF(AND(H11545&gt;=Summary!$B$25,I11545&gt;=Summary!$B$26,I11545&lt;=Summary!$B$27,J11545&gt;=Summary!$B$28,J11545&lt;=Summary!$B$29,F11545*J11545&gt;1),"Yes","No")</f>
        <v>No</v>
      </c>
    </row>
    <row r="11546" customFormat="false" ht="15" hidden="false" customHeight="false" outlineLevel="0" collapsed="false">
      <c r="A11546" s="6" t="s">
        <v>158</v>
      </c>
      <c r="B11546" s="45" t="n">
        <v>45202</v>
      </c>
      <c r="C11546" s="6" t="s">
        <v>208</v>
      </c>
      <c r="D11546" s="6" t="s">
        <v>196</v>
      </c>
      <c r="E11546" s="6" t="s">
        <v>187</v>
      </c>
      <c r="F11546" s="34" t="n">
        <v>0.442939281463623</v>
      </c>
      <c r="G11546" s="34" t="n">
        <v>0.332001775410564</v>
      </c>
      <c r="H11546" s="34" t="n">
        <v>0.110937506053059</v>
      </c>
      <c r="I11546" s="34" t="n">
        <v>0.334147327723988</v>
      </c>
      <c r="J11546" s="35" t="n">
        <v>3</v>
      </c>
      <c r="K11546" s="6" t="n">
        <v>0</v>
      </c>
      <c r="L11546" s="35" t="n">
        <v>-1</v>
      </c>
      <c r="M11546" s="6" t="str">
        <f aca="false">IF(I11546&lt;=0,"Below 0%",IF(I11546&lt;=0.05,"0-5%",IF(I11546&lt;=0.1,"5-10%",IF(I11546&lt;=0.2,"10-20%",IF(I11546&lt;=0.4,"20-40%","Above 40%")))))</f>
        <v>20-40%</v>
      </c>
      <c r="N11546" s="6" t="str">
        <f aca="false">IF(AND(H11546&gt;=Summary!$B$25,I11546&gt;=Summary!$B$26,I11546&lt;=Summary!$B$27,J11546&gt;=Summary!$B$28,J11546&lt;=Summary!$B$29,F11546*J11546&gt;1),"Yes","No")</f>
        <v>Yes</v>
      </c>
    </row>
    <row r="11547" customFormat="false" ht="15" hidden="false" customHeight="false" outlineLevel="0" collapsed="false">
      <c r="A11547" s="6" t="s">
        <v>158</v>
      </c>
      <c r="B11547" s="45" t="n">
        <v>45202</v>
      </c>
      <c r="C11547" s="6" t="s">
        <v>208</v>
      </c>
      <c r="D11547" s="6" t="s">
        <v>196</v>
      </c>
      <c r="E11547" s="6" t="s">
        <v>174</v>
      </c>
      <c r="F11547" s="34" t="n">
        <v>0.294615596532822</v>
      </c>
      <c r="G11547" s="34" t="n">
        <v>0.301819795827785</v>
      </c>
      <c r="H11547" s="34" t="n">
        <v>-0.00720419929496358</v>
      </c>
      <c r="I11547" s="34" t="n">
        <v>-0.0238692073699308</v>
      </c>
      <c r="J11547" s="35" t="n">
        <v>3.3</v>
      </c>
      <c r="K11547" s="6" t="n">
        <v>0</v>
      </c>
      <c r="L11547" s="35" t="n">
        <v>-1</v>
      </c>
      <c r="M11547" s="6" t="str">
        <f aca="false">IF(I11547&lt;=0,"Below 0%",IF(I11547&lt;=0.05,"0-5%",IF(I11547&lt;=0.1,"5-10%",IF(I11547&lt;=0.2,"10-20%",IF(I11547&lt;=0.4,"20-40%","Above 40%")))))</f>
        <v>Below 0%</v>
      </c>
      <c r="N11547" s="6" t="str">
        <f aca="false">IF(AND(H11547&gt;=Summary!$B$25,I11547&gt;=Summary!$B$26,I11547&lt;=Summary!$B$27,J11547&gt;=Summary!$B$28,J11547&lt;=Summary!$B$29,F11547*J11547&gt;1),"Yes","No")</f>
        <v>No</v>
      </c>
    </row>
    <row r="11548" customFormat="false" ht="15" hidden="false" customHeight="false" outlineLevel="0" collapsed="false">
      <c r="A11548" s="6" t="s">
        <v>158</v>
      </c>
      <c r="B11548" s="45" t="n">
        <v>45202</v>
      </c>
      <c r="C11548" s="6" t="s">
        <v>208</v>
      </c>
      <c r="D11548" s="6" t="s">
        <v>196</v>
      </c>
      <c r="E11548" s="6" t="s">
        <v>177</v>
      </c>
      <c r="F11548" s="34" t="n">
        <v>0.262445092201233</v>
      </c>
      <c r="G11548" s="34" t="n">
        <v>0.366178428761651</v>
      </c>
      <c r="H11548" s="34" t="n">
        <v>-0.103733336560418</v>
      </c>
      <c r="I11548" s="34" t="n">
        <v>-0.283286311843179</v>
      </c>
      <c r="J11548" s="35" t="n">
        <v>2.72</v>
      </c>
      <c r="K11548" s="6" t="n">
        <v>1</v>
      </c>
      <c r="L11548" s="35" t="n">
        <v>1.72</v>
      </c>
      <c r="M11548" s="6" t="str">
        <f aca="false">IF(I11548&lt;=0,"Below 0%",IF(I11548&lt;=0.05,"0-5%",IF(I11548&lt;=0.1,"5-10%",IF(I11548&lt;=0.2,"10-20%",IF(I11548&lt;=0.4,"20-40%","Above 40%")))))</f>
        <v>Below 0%</v>
      </c>
      <c r="N11548" s="6" t="str">
        <f aca="false">IF(AND(H11548&gt;=Summary!$B$25,I11548&gt;=Summary!$B$26,I11548&lt;=Summary!$B$27,J11548&gt;=Summary!$B$28,J11548&lt;=Summary!$B$29,F11548*J11548&gt;1),"Yes","No")</f>
        <v>No</v>
      </c>
    </row>
    <row r="11549" customFormat="false" ht="15" hidden="false" customHeight="false" outlineLevel="0" collapsed="false">
      <c r="A11549" s="6" t="s">
        <v>158</v>
      </c>
      <c r="B11549" s="45" t="n">
        <v>45206</v>
      </c>
      <c r="C11549" s="6" t="s">
        <v>196</v>
      </c>
      <c r="D11549" s="6" t="s">
        <v>190</v>
      </c>
      <c r="E11549" s="6" t="s">
        <v>187</v>
      </c>
      <c r="F11549" s="34" t="n">
        <v>0.290047287940979</v>
      </c>
      <c r="G11549" s="34" t="n">
        <v>0.202702702702703</v>
      </c>
      <c r="H11549" s="34" t="n">
        <v>0.0873445852382763</v>
      </c>
      <c r="I11549" s="34" t="n">
        <v>0.430899953842163</v>
      </c>
      <c r="J11549" s="35" t="n">
        <v>4.92</v>
      </c>
      <c r="K11549" s="6" t="n">
        <v>0</v>
      </c>
      <c r="L11549" s="35" t="n">
        <v>-1</v>
      </c>
      <c r="M11549" s="6" t="str">
        <f aca="false">IF(I11549&lt;=0,"Below 0%",IF(I11549&lt;=0.05,"0-5%",IF(I11549&lt;=0.1,"5-10%",IF(I11549&lt;=0.2,"10-20%",IF(I11549&lt;=0.4,"20-40%","Above 40%")))))</f>
        <v>Above 40%</v>
      </c>
      <c r="N11549" s="6" t="str">
        <f aca="false">IF(AND(H11549&gt;=Summary!$B$25,I11549&gt;=Summary!$B$26,I11549&lt;=Summary!$B$27,J11549&gt;=Summary!$B$28,J11549&lt;=Summary!$B$29,F11549*J11549&gt;1),"Yes","No")</f>
        <v>No</v>
      </c>
    </row>
    <row r="11550" customFormat="false" ht="15" hidden="false" customHeight="false" outlineLevel="0" collapsed="false">
      <c r="A11550" s="6" t="s">
        <v>158</v>
      </c>
      <c r="B11550" s="45" t="n">
        <v>45206</v>
      </c>
      <c r="C11550" s="6" t="s">
        <v>196</v>
      </c>
      <c r="D11550" s="6" t="s">
        <v>190</v>
      </c>
      <c r="E11550" s="6" t="s">
        <v>174</v>
      </c>
      <c r="F11550" s="34" t="n">
        <v>0.274864405393601</v>
      </c>
      <c r="G11550" s="34" t="n">
        <v>0.243243243243243</v>
      </c>
      <c r="H11550" s="34" t="n">
        <v>0.0316211621503572</v>
      </c>
      <c r="I11550" s="34" t="n">
        <v>0.129998111062579</v>
      </c>
      <c r="J11550" s="35" t="n">
        <v>4.1</v>
      </c>
      <c r="K11550" s="6" t="n">
        <v>0</v>
      </c>
      <c r="L11550" s="35" t="n">
        <v>-1</v>
      </c>
      <c r="M11550" s="6" t="str">
        <f aca="false">IF(I11550&lt;=0,"Below 0%",IF(I11550&lt;=0.05,"0-5%",IF(I11550&lt;=0.1,"5-10%",IF(I11550&lt;=0.2,"10-20%",IF(I11550&lt;=0.4,"20-40%","Above 40%")))))</f>
        <v>10-20%</v>
      </c>
      <c r="N11550" s="6" t="str">
        <f aca="false">IF(AND(H11550&gt;=Summary!$B$25,I11550&gt;=Summary!$B$26,I11550&lt;=Summary!$B$27,J11550&gt;=Summary!$B$28,J11550&lt;=Summary!$B$29,F11550*J11550&gt;1),"Yes","No")</f>
        <v>Yes</v>
      </c>
    </row>
    <row r="11551" customFormat="false" ht="15" hidden="false" customHeight="false" outlineLevel="0" collapsed="false">
      <c r="A11551" s="6" t="s">
        <v>158</v>
      </c>
      <c r="B11551" s="45" t="n">
        <v>45206</v>
      </c>
      <c r="C11551" s="6" t="s">
        <v>196</v>
      </c>
      <c r="D11551" s="6" t="s">
        <v>190</v>
      </c>
      <c r="E11551" s="6" t="s">
        <v>177</v>
      </c>
      <c r="F11551" s="34" t="n">
        <v>0.435088306665421</v>
      </c>
      <c r="G11551" s="34" t="n">
        <v>0.554054054054054</v>
      </c>
      <c r="H11551" s="34" t="n">
        <v>-0.118965747388634</v>
      </c>
      <c r="I11551" s="34" t="n">
        <v>-0.214718666018509</v>
      </c>
      <c r="J11551" s="35" t="n">
        <v>1.8</v>
      </c>
      <c r="K11551" s="6" t="n">
        <v>1</v>
      </c>
      <c r="L11551" s="35" t="n">
        <v>0.8</v>
      </c>
      <c r="M11551" s="6" t="str">
        <f aca="false">IF(I11551&lt;=0,"Below 0%",IF(I11551&lt;=0.05,"0-5%",IF(I11551&lt;=0.1,"5-10%",IF(I11551&lt;=0.2,"10-20%",IF(I11551&lt;=0.4,"20-40%","Above 40%")))))</f>
        <v>Below 0%</v>
      </c>
      <c r="N11551" s="6" t="str">
        <f aca="false">IF(AND(H11551&gt;=Summary!$B$25,I11551&gt;=Summary!$B$26,I11551&lt;=Summary!$B$27,J11551&gt;=Summary!$B$28,J11551&lt;=Summary!$B$29,F11551*J11551&gt;1),"Yes","No")</f>
        <v>No</v>
      </c>
    </row>
    <row r="11552" customFormat="false" ht="15" hidden="false" customHeight="false" outlineLevel="0" collapsed="false">
      <c r="A11552" s="6" t="s">
        <v>158</v>
      </c>
      <c r="B11552" s="45" t="n">
        <v>45206</v>
      </c>
      <c r="C11552" s="6" t="s">
        <v>180</v>
      </c>
      <c r="D11552" s="6" t="s">
        <v>207</v>
      </c>
      <c r="E11552" s="6" t="s">
        <v>187</v>
      </c>
      <c r="F11552" s="34" t="n">
        <v>0.483341425657272</v>
      </c>
      <c r="G11552" s="34" t="n">
        <v>0.433954634529047</v>
      </c>
      <c r="H11552" s="34" t="n">
        <v>0.0493867911282251</v>
      </c>
      <c r="I11552" s="34" t="n">
        <v>0.11380634563754</v>
      </c>
      <c r="J11552" s="35" t="n">
        <v>2.31</v>
      </c>
      <c r="K11552" s="6" t="n">
        <v>0</v>
      </c>
      <c r="L11552" s="35" t="n">
        <v>-1</v>
      </c>
      <c r="M11552" s="6" t="str">
        <f aca="false">IF(I11552&lt;=0,"Below 0%",IF(I11552&lt;=0.05,"0-5%",IF(I11552&lt;=0.1,"5-10%",IF(I11552&lt;=0.2,"10-20%",IF(I11552&lt;=0.4,"20-40%","Above 40%")))))</f>
        <v>10-20%</v>
      </c>
      <c r="N11552" s="6" t="str">
        <f aca="false">IF(AND(H11552&gt;=Summary!$B$25,I11552&gt;=Summary!$B$26,I11552&lt;=Summary!$B$27,J11552&gt;=Summary!$B$28,J11552&lt;=Summary!$B$29,F11552*J11552&gt;1),"Yes","No")</f>
        <v>Yes</v>
      </c>
    </row>
    <row r="11553" customFormat="false" ht="15" hidden="false" customHeight="false" outlineLevel="0" collapsed="false">
      <c r="A11553" s="6" t="s">
        <v>158</v>
      </c>
      <c r="B11553" s="45" t="n">
        <v>45206</v>
      </c>
      <c r="C11553" s="6" t="s">
        <v>180</v>
      </c>
      <c r="D11553" s="6" t="s">
        <v>207</v>
      </c>
      <c r="E11553" s="6" t="s">
        <v>174</v>
      </c>
      <c r="F11553" s="34" t="n">
        <v>0.245937332510948</v>
      </c>
      <c r="G11553" s="34" t="n">
        <v>0.291405583070378</v>
      </c>
      <c r="H11553" s="34" t="n">
        <v>-0.0454682505594295</v>
      </c>
      <c r="I11553" s="34" t="n">
        <v>-0.156030814785208</v>
      </c>
      <c r="J11553" s="35" t="n">
        <v>3.44</v>
      </c>
      <c r="K11553" s="6" t="n">
        <v>1</v>
      </c>
      <c r="L11553" s="35" t="n">
        <v>2.44</v>
      </c>
      <c r="M11553" s="6" t="str">
        <f aca="false">IF(I11553&lt;=0,"Below 0%",IF(I11553&lt;=0.05,"0-5%",IF(I11553&lt;=0.1,"5-10%",IF(I11553&lt;=0.2,"10-20%",IF(I11553&lt;=0.4,"20-40%","Above 40%")))))</f>
        <v>Below 0%</v>
      </c>
      <c r="N11553" s="6" t="str">
        <f aca="false">IF(AND(H11553&gt;=Summary!$B$25,I11553&gt;=Summary!$B$26,I11553&lt;=Summary!$B$27,J11553&gt;=Summary!$B$28,J11553&lt;=Summary!$B$29,F11553*J11553&gt;1),"Yes","No")</f>
        <v>No</v>
      </c>
    </row>
    <row r="11554" customFormat="false" ht="15" hidden="false" customHeight="false" outlineLevel="0" collapsed="false">
      <c r="A11554" s="6" t="s">
        <v>158</v>
      </c>
      <c r="B11554" s="45" t="n">
        <v>45206</v>
      </c>
      <c r="C11554" s="6" t="s">
        <v>180</v>
      </c>
      <c r="D11554" s="6" t="s">
        <v>207</v>
      </c>
      <c r="E11554" s="6" t="s">
        <v>177</v>
      </c>
      <c r="F11554" s="34" t="n">
        <v>0.270721256732941</v>
      </c>
      <c r="G11554" s="34" t="n">
        <v>0.274639782400575</v>
      </c>
      <c r="H11554" s="34" t="n">
        <v>-0.0039185256676344</v>
      </c>
      <c r="I11554" s="34" t="n">
        <v>-0.0142678734791563</v>
      </c>
      <c r="J11554" s="35" t="n">
        <v>3.65</v>
      </c>
      <c r="K11554" s="6" t="n">
        <v>0</v>
      </c>
      <c r="L11554" s="35" t="n">
        <v>-1</v>
      </c>
      <c r="M11554" s="6" t="str">
        <f aca="false">IF(I11554&lt;=0,"Below 0%",IF(I11554&lt;=0.05,"0-5%",IF(I11554&lt;=0.1,"5-10%",IF(I11554&lt;=0.2,"10-20%",IF(I11554&lt;=0.4,"20-40%","Above 40%")))))</f>
        <v>Below 0%</v>
      </c>
      <c r="N11554" s="6" t="str">
        <f aca="false">IF(AND(H11554&gt;=Summary!$B$25,I11554&gt;=Summary!$B$26,I11554&lt;=Summary!$B$27,J11554&gt;=Summary!$B$28,J11554&lt;=Summary!$B$29,F11554*J11554&gt;1),"Yes","No")</f>
        <v>No</v>
      </c>
    </row>
    <row r="11555" customFormat="false" ht="15" hidden="false" customHeight="false" outlineLevel="0" collapsed="false">
      <c r="A11555" s="6" t="s">
        <v>158</v>
      </c>
      <c r="B11555" s="45" t="n">
        <v>45206</v>
      </c>
      <c r="C11555" s="6" t="s">
        <v>173</v>
      </c>
      <c r="D11555" s="6" t="s">
        <v>199</v>
      </c>
      <c r="E11555" s="6" t="s">
        <v>187</v>
      </c>
      <c r="F11555" s="34" t="n">
        <v>0.512897074222565</v>
      </c>
      <c r="G11555" s="34" t="n">
        <v>0.491148362838791</v>
      </c>
      <c r="H11555" s="34" t="n">
        <v>0.0217487113837742</v>
      </c>
      <c r="I11555" s="34" t="n">
        <v>0.0442813476116843</v>
      </c>
      <c r="J11555" s="35" t="n">
        <v>2.03</v>
      </c>
      <c r="K11555" s="6" t="n">
        <v>1</v>
      </c>
      <c r="L11555" s="35" t="n">
        <v>1.03</v>
      </c>
      <c r="M11555" s="6" t="str">
        <f aca="false">IF(I11555&lt;=0,"Below 0%",IF(I11555&lt;=0.05,"0-5%",IF(I11555&lt;=0.1,"5-10%",IF(I11555&lt;=0.2,"10-20%",IF(I11555&lt;=0.4,"20-40%","Above 40%")))))</f>
        <v>0-5%</v>
      </c>
      <c r="N11555" s="6" t="str">
        <f aca="false">IF(AND(H11555&gt;=Summary!$B$25,I11555&gt;=Summary!$B$26,I11555&lt;=Summary!$B$27,J11555&gt;=Summary!$B$28,J11555&lt;=Summary!$B$29,F11555*J11555&gt;1),"Yes","No")</f>
        <v>No</v>
      </c>
    </row>
    <row r="11556" customFormat="false" ht="15" hidden="false" customHeight="false" outlineLevel="0" collapsed="false">
      <c r="A11556" s="6" t="s">
        <v>158</v>
      </c>
      <c r="B11556" s="45" t="n">
        <v>45206</v>
      </c>
      <c r="C11556" s="6" t="s">
        <v>173</v>
      </c>
      <c r="D11556" s="6" t="s">
        <v>199</v>
      </c>
      <c r="E11556" s="6" t="s">
        <v>174</v>
      </c>
      <c r="F11556" s="34" t="n">
        <v>0.317224085330963</v>
      </c>
      <c r="G11556" s="34" t="n">
        <v>0.258969136769544</v>
      </c>
      <c r="H11556" s="34" t="n">
        <v>0.0582549485614191</v>
      </c>
      <c r="I11556" s="34" t="n">
        <v>0.224949386973707</v>
      </c>
      <c r="J11556" s="35" t="n">
        <v>3.85</v>
      </c>
      <c r="K11556" s="6" t="n">
        <v>0</v>
      </c>
      <c r="L11556" s="35" t="n">
        <v>-1</v>
      </c>
      <c r="M11556" s="6" t="str">
        <f aca="false">IF(I11556&lt;=0,"Below 0%",IF(I11556&lt;=0.05,"0-5%",IF(I11556&lt;=0.1,"5-10%",IF(I11556&lt;=0.2,"10-20%",IF(I11556&lt;=0.4,"20-40%","Above 40%")))))</f>
        <v>20-40%</v>
      </c>
      <c r="N11556" s="6" t="str">
        <f aca="false">IF(AND(H11556&gt;=Summary!$B$25,I11556&gt;=Summary!$B$26,I11556&lt;=Summary!$B$27,J11556&gt;=Summary!$B$28,J11556&lt;=Summary!$B$29,F11556*J11556&gt;1),"Yes","No")</f>
        <v>Yes</v>
      </c>
    </row>
    <row r="11557" customFormat="false" ht="15" hidden="false" customHeight="false" outlineLevel="0" collapsed="false">
      <c r="A11557" s="6" t="s">
        <v>158</v>
      </c>
      <c r="B11557" s="45" t="n">
        <v>45206</v>
      </c>
      <c r="C11557" s="6" t="s">
        <v>173</v>
      </c>
      <c r="D11557" s="6" t="s">
        <v>199</v>
      </c>
      <c r="E11557" s="6" t="s">
        <v>177</v>
      </c>
      <c r="F11557" s="34" t="n">
        <v>0.169878840446472</v>
      </c>
      <c r="G11557" s="34" t="n">
        <v>0.249882500391665</v>
      </c>
      <c r="H11557" s="34" t="n">
        <v>-0.0800036599451932</v>
      </c>
      <c r="I11557" s="34" t="n">
        <v>-0.320165116884118</v>
      </c>
      <c r="J11557" s="35" t="n">
        <v>3.99</v>
      </c>
      <c r="K11557" s="6" t="n">
        <v>0</v>
      </c>
      <c r="L11557" s="35" t="n">
        <v>-1</v>
      </c>
      <c r="M11557" s="6" t="str">
        <f aca="false">IF(I11557&lt;=0,"Below 0%",IF(I11557&lt;=0.05,"0-5%",IF(I11557&lt;=0.1,"5-10%",IF(I11557&lt;=0.2,"10-20%",IF(I11557&lt;=0.4,"20-40%","Above 40%")))))</f>
        <v>Below 0%</v>
      </c>
      <c r="N11557" s="6" t="str">
        <f aca="false">IF(AND(H11557&gt;=Summary!$B$25,I11557&gt;=Summary!$B$26,I11557&lt;=Summary!$B$27,J11557&gt;=Summary!$B$28,J11557&lt;=Summary!$B$29,F11557*J11557&gt;1),"Yes","No")</f>
        <v>No</v>
      </c>
    </row>
    <row r="11558" customFormat="false" ht="15" hidden="false" customHeight="false" outlineLevel="0" collapsed="false">
      <c r="A11558" s="6" t="s">
        <v>158</v>
      </c>
      <c r="B11558" s="45" t="n">
        <v>45206</v>
      </c>
      <c r="C11558" s="6" t="s">
        <v>184</v>
      </c>
      <c r="D11558" s="6" t="s">
        <v>204</v>
      </c>
      <c r="E11558" s="6" t="s">
        <v>187</v>
      </c>
      <c r="F11558" s="34" t="n">
        <v>0.510509252548218</v>
      </c>
      <c r="G11558" s="34" t="n">
        <v>0.59708126527891</v>
      </c>
      <c r="H11558" s="34" t="n">
        <v>-0.0865720127306918</v>
      </c>
      <c r="I11558" s="34" t="n">
        <v>-0.144992009907147</v>
      </c>
      <c r="J11558" s="35" t="n">
        <v>1.68</v>
      </c>
      <c r="K11558" s="6" t="n">
        <v>1</v>
      </c>
      <c r="L11558" s="35" t="n">
        <v>0.68</v>
      </c>
      <c r="M11558" s="6" t="str">
        <f aca="false">IF(I11558&lt;=0,"Below 0%",IF(I11558&lt;=0.05,"0-5%",IF(I11558&lt;=0.1,"5-10%",IF(I11558&lt;=0.2,"10-20%",IF(I11558&lt;=0.4,"20-40%","Above 40%")))))</f>
        <v>Below 0%</v>
      </c>
      <c r="N11558" s="6" t="str">
        <f aca="false">IF(AND(H11558&gt;=Summary!$B$25,I11558&gt;=Summary!$B$26,I11558&lt;=Summary!$B$27,J11558&gt;=Summary!$B$28,J11558&lt;=Summary!$B$29,F11558*J11558&gt;1),"Yes","No")</f>
        <v>No</v>
      </c>
    </row>
    <row r="11559" customFormat="false" ht="15" hidden="false" customHeight="false" outlineLevel="0" collapsed="false">
      <c r="A11559" s="6" t="s">
        <v>158</v>
      </c>
      <c r="B11559" s="45" t="n">
        <v>45206</v>
      </c>
      <c r="C11559" s="6" t="s">
        <v>184</v>
      </c>
      <c r="D11559" s="6" t="s">
        <v>204</v>
      </c>
      <c r="E11559" s="6" t="s">
        <v>174</v>
      </c>
      <c r="F11559" s="34" t="n">
        <v>0.364554047584534</v>
      </c>
      <c r="G11559" s="34" t="n">
        <v>0.241128972516483</v>
      </c>
      <c r="H11559" s="34" t="n">
        <v>0.123425075068051</v>
      </c>
      <c r="I11559" s="34" t="n">
        <v>0.511863314391281</v>
      </c>
      <c r="J11559" s="35" t="n">
        <v>4.16</v>
      </c>
      <c r="K11559" s="6" t="n">
        <v>0</v>
      </c>
      <c r="L11559" s="35" t="n">
        <v>-1</v>
      </c>
      <c r="M11559" s="6" t="str">
        <f aca="false">IF(I11559&lt;=0,"Below 0%",IF(I11559&lt;=0.05,"0-5%",IF(I11559&lt;=0.1,"5-10%",IF(I11559&lt;=0.2,"10-20%",IF(I11559&lt;=0.4,"20-40%","Above 40%")))))</f>
        <v>Above 40%</v>
      </c>
      <c r="N11559" s="6" t="str">
        <f aca="false">IF(AND(H11559&gt;=Summary!$B$25,I11559&gt;=Summary!$B$26,I11559&lt;=Summary!$B$27,J11559&gt;=Summary!$B$28,J11559&lt;=Summary!$B$29,F11559*J11559&gt;1),"Yes","No")</f>
        <v>No</v>
      </c>
    </row>
    <row r="11560" customFormat="false" ht="15" hidden="false" customHeight="false" outlineLevel="0" collapsed="false">
      <c r="A11560" s="6" t="s">
        <v>158</v>
      </c>
      <c r="B11560" s="45" t="n">
        <v>45206</v>
      </c>
      <c r="C11560" s="6" t="s">
        <v>184</v>
      </c>
      <c r="D11560" s="6" t="s">
        <v>204</v>
      </c>
      <c r="E11560" s="6" t="s">
        <v>177</v>
      </c>
      <c r="F11560" s="34" t="n">
        <v>0.124936744570732</v>
      </c>
      <c r="G11560" s="34" t="n">
        <v>0.161789762204608</v>
      </c>
      <c r="H11560" s="34" t="n">
        <v>-0.0368530176338756</v>
      </c>
      <c r="I11560" s="34" t="n">
        <v>-0.227783372270919</v>
      </c>
      <c r="J11560" s="35" t="n">
        <v>6.2</v>
      </c>
      <c r="K11560" s="6" t="n">
        <v>0</v>
      </c>
      <c r="L11560" s="35" t="n">
        <v>-1</v>
      </c>
      <c r="M11560" s="6" t="str">
        <f aca="false">IF(I11560&lt;=0,"Below 0%",IF(I11560&lt;=0.05,"0-5%",IF(I11560&lt;=0.1,"5-10%",IF(I11560&lt;=0.2,"10-20%",IF(I11560&lt;=0.4,"20-40%","Above 40%")))))</f>
        <v>Below 0%</v>
      </c>
      <c r="N11560" s="6" t="str">
        <f aca="false">IF(AND(H11560&gt;=Summary!$B$25,I11560&gt;=Summary!$B$26,I11560&lt;=Summary!$B$27,J11560&gt;=Summary!$B$28,J11560&lt;=Summary!$B$29,F11560*J11560&gt;1),"Yes","No")</f>
        <v>No</v>
      </c>
    </row>
    <row r="11561" customFormat="false" ht="15" hidden="false" customHeight="false" outlineLevel="0" collapsed="false">
      <c r="A11561" s="6" t="s">
        <v>158</v>
      </c>
      <c r="B11561" s="45" t="n">
        <v>45206</v>
      </c>
      <c r="C11561" s="6" t="s">
        <v>208</v>
      </c>
      <c r="D11561" s="6" t="s">
        <v>181</v>
      </c>
      <c r="E11561" s="6" t="s">
        <v>187</v>
      </c>
      <c r="F11561" s="34" t="n">
        <v>0.243380457162857</v>
      </c>
      <c r="G11561" s="34" t="n">
        <v>0.142805192916106</v>
      </c>
      <c r="H11561" s="34" t="n">
        <v>0.100575264246751</v>
      </c>
      <c r="I11561" s="34" t="n">
        <v>0.704282961935678</v>
      </c>
      <c r="J11561" s="35" t="n">
        <v>7.1</v>
      </c>
      <c r="K11561" s="6" t="n">
        <v>0</v>
      </c>
      <c r="L11561" s="35" t="n">
        <v>-1</v>
      </c>
      <c r="M11561" s="6" t="str">
        <f aca="false">IF(I11561&lt;=0,"Below 0%",IF(I11561&lt;=0.05,"0-5%",IF(I11561&lt;=0.1,"5-10%",IF(I11561&lt;=0.2,"10-20%",IF(I11561&lt;=0.4,"20-40%","Above 40%")))))</f>
        <v>Above 40%</v>
      </c>
      <c r="N11561" s="6" t="str">
        <f aca="false">IF(AND(H11561&gt;=Summary!$B$25,I11561&gt;=Summary!$B$26,I11561&lt;=Summary!$B$27,J11561&gt;=Summary!$B$28,J11561&lt;=Summary!$B$29,F11561*J11561&gt;1),"Yes","No")</f>
        <v>No</v>
      </c>
    </row>
    <row r="11562" customFormat="false" ht="15" hidden="false" customHeight="false" outlineLevel="0" collapsed="false">
      <c r="A11562" s="6" t="s">
        <v>158</v>
      </c>
      <c r="B11562" s="45" t="n">
        <v>45206</v>
      </c>
      <c r="C11562" s="6" t="s">
        <v>208</v>
      </c>
      <c r="D11562" s="6" t="s">
        <v>181</v>
      </c>
      <c r="E11562" s="6" t="s">
        <v>174</v>
      </c>
      <c r="F11562" s="34" t="n">
        <v>0.182211667299271</v>
      </c>
      <c r="G11562" s="34" t="n">
        <v>0.198807229353795</v>
      </c>
      <c r="H11562" s="34" t="n">
        <v>-0.0165955620545241</v>
      </c>
      <c r="I11562" s="34" t="n">
        <v>-0.0834756467783716</v>
      </c>
      <c r="J11562" s="35" t="n">
        <v>5.1</v>
      </c>
      <c r="K11562" s="6" t="n">
        <v>0</v>
      </c>
      <c r="L11562" s="35" t="n">
        <v>-1</v>
      </c>
      <c r="M11562" s="6" t="str">
        <f aca="false">IF(I11562&lt;=0,"Below 0%",IF(I11562&lt;=0.05,"0-5%",IF(I11562&lt;=0.1,"5-10%",IF(I11562&lt;=0.2,"10-20%",IF(I11562&lt;=0.4,"20-40%","Above 40%")))))</f>
        <v>Below 0%</v>
      </c>
      <c r="N11562" s="6" t="str">
        <f aca="false">IF(AND(H11562&gt;=Summary!$B$25,I11562&gt;=Summary!$B$26,I11562&lt;=Summary!$B$27,J11562&gt;=Summary!$B$28,J11562&lt;=Summary!$B$29,F11562*J11562&gt;1),"Yes","No")</f>
        <v>No</v>
      </c>
    </row>
    <row r="11563" customFormat="false" ht="15" hidden="false" customHeight="false" outlineLevel="0" collapsed="false">
      <c r="A11563" s="6" t="s">
        <v>158</v>
      </c>
      <c r="B11563" s="45" t="n">
        <v>45206</v>
      </c>
      <c r="C11563" s="6" t="s">
        <v>208</v>
      </c>
      <c r="D11563" s="6" t="s">
        <v>181</v>
      </c>
      <c r="E11563" s="6" t="s">
        <v>177</v>
      </c>
      <c r="F11563" s="34" t="n">
        <v>0.574407875537872</v>
      </c>
      <c r="G11563" s="34" t="n">
        <v>0.658387577730099</v>
      </c>
      <c r="H11563" s="34" t="n">
        <v>-0.083979702192227</v>
      </c>
      <c r="I11563" s="34" t="n">
        <v>-0.12755359461939</v>
      </c>
      <c r="J11563" s="35" t="n">
        <v>1.54</v>
      </c>
      <c r="K11563" s="6" t="n">
        <v>1</v>
      </c>
      <c r="L11563" s="35" t="n">
        <v>0.54</v>
      </c>
      <c r="M11563" s="6" t="str">
        <f aca="false">IF(I11563&lt;=0,"Below 0%",IF(I11563&lt;=0.05,"0-5%",IF(I11563&lt;=0.1,"5-10%",IF(I11563&lt;=0.2,"10-20%",IF(I11563&lt;=0.4,"20-40%","Above 40%")))))</f>
        <v>Below 0%</v>
      </c>
      <c r="N11563" s="6" t="str">
        <f aca="false">IF(AND(H11563&gt;=Summary!$B$25,I11563&gt;=Summary!$B$26,I11563&lt;=Summary!$B$27,J11563&gt;=Summary!$B$28,J11563&lt;=Summary!$B$29,F11563*J11563&gt;1),"Yes","No")</f>
        <v>No</v>
      </c>
    </row>
    <row r="11564" customFormat="false" ht="15" hidden="false" customHeight="false" outlineLevel="0" collapsed="false">
      <c r="A11564" s="6" t="s">
        <v>158</v>
      </c>
      <c r="B11564" s="45" t="n">
        <v>45206</v>
      </c>
      <c r="C11564" s="6" t="s">
        <v>176</v>
      </c>
      <c r="D11564" s="6" t="s">
        <v>206</v>
      </c>
      <c r="E11564" s="6" t="s">
        <v>187</v>
      </c>
      <c r="F11564" s="34" t="n">
        <v>0.380339086055756</v>
      </c>
      <c r="G11564" s="34" t="n">
        <v>0.5720823798627</v>
      </c>
      <c r="H11564" s="34" t="n">
        <v>-0.191743293806945</v>
      </c>
      <c r="I11564" s="34" t="n">
        <v>-0.335167277574539</v>
      </c>
      <c r="J11564" s="35" t="n">
        <v>1.74</v>
      </c>
      <c r="K11564" s="6" t="n">
        <v>1</v>
      </c>
      <c r="L11564" s="35" t="n">
        <v>0.74</v>
      </c>
      <c r="M11564" s="6" t="str">
        <f aca="false">IF(I11564&lt;=0,"Below 0%",IF(I11564&lt;=0.05,"0-5%",IF(I11564&lt;=0.1,"5-10%",IF(I11564&lt;=0.2,"10-20%",IF(I11564&lt;=0.4,"20-40%","Above 40%")))))</f>
        <v>Below 0%</v>
      </c>
      <c r="N11564" s="6" t="str">
        <f aca="false">IF(AND(H11564&gt;=Summary!$B$25,I11564&gt;=Summary!$B$26,I11564&lt;=Summary!$B$27,J11564&gt;=Summary!$B$28,J11564&lt;=Summary!$B$29,F11564*J11564&gt;1),"Yes","No")</f>
        <v>No</v>
      </c>
    </row>
    <row r="11565" customFormat="false" ht="15" hidden="false" customHeight="false" outlineLevel="0" collapsed="false">
      <c r="A11565" s="6" t="s">
        <v>158</v>
      </c>
      <c r="B11565" s="45" t="n">
        <v>45206</v>
      </c>
      <c r="C11565" s="6" t="s">
        <v>176</v>
      </c>
      <c r="D11565" s="6" t="s">
        <v>206</v>
      </c>
      <c r="E11565" s="6" t="s">
        <v>174</v>
      </c>
      <c r="F11565" s="34" t="n">
        <v>0.33020493388176</v>
      </c>
      <c r="G11565" s="34" t="n">
        <v>0.22883295194508</v>
      </c>
      <c r="H11565" s="34" t="n">
        <v>0.10137198193668</v>
      </c>
      <c r="I11565" s="34" t="n">
        <v>0.44299556106329</v>
      </c>
      <c r="J11565" s="35" t="n">
        <v>4.35</v>
      </c>
      <c r="K11565" s="6" t="n">
        <v>0</v>
      </c>
      <c r="L11565" s="35" t="n">
        <v>-1</v>
      </c>
      <c r="M11565" s="6" t="str">
        <f aca="false">IF(I11565&lt;=0,"Below 0%",IF(I11565&lt;=0.05,"0-5%",IF(I11565&lt;=0.1,"5-10%",IF(I11565&lt;=0.2,"10-20%",IF(I11565&lt;=0.4,"20-40%","Above 40%")))))</f>
        <v>Above 40%</v>
      </c>
      <c r="N11565" s="6" t="str">
        <f aca="false">IF(AND(H11565&gt;=Summary!$B$25,I11565&gt;=Summary!$B$26,I11565&lt;=Summary!$B$27,J11565&gt;=Summary!$B$28,J11565&lt;=Summary!$B$29,F11565*J11565&gt;1),"Yes","No")</f>
        <v>No</v>
      </c>
    </row>
    <row r="11566" customFormat="false" ht="15" hidden="false" customHeight="false" outlineLevel="0" collapsed="false">
      <c r="A11566" s="6" t="s">
        <v>158</v>
      </c>
      <c r="B11566" s="45" t="n">
        <v>45206</v>
      </c>
      <c r="C11566" s="6" t="s">
        <v>176</v>
      </c>
      <c r="D11566" s="6" t="s">
        <v>206</v>
      </c>
      <c r="E11566" s="6" t="s">
        <v>177</v>
      </c>
      <c r="F11566" s="34" t="n">
        <v>0.289456009864807</v>
      </c>
      <c r="G11566" s="34" t="n">
        <v>0.19908466819222</v>
      </c>
      <c r="H11566" s="34" t="n">
        <v>0.0903713416725875</v>
      </c>
      <c r="I11566" s="34" t="n">
        <v>0.453934210470353</v>
      </c>
      <c r="J11566" s="35" t="n">
        <v>5</v>
      </c>
      <c r="K11566" s="6" t="n">
        <v>0</v>
      </c>
      <c r="L11566" s="35" t="n">
        <v>-1</v>
      </c>
      <c r="M11566" s="6" t="str">
        <f aca="false">IF(I11566&lt;=0,"Below 0%",IF(I11566&lt;=0.05,"0-5%",IF(I11566&lt;=0.1,"5-10%",IF(I11566&lt;=0.2,"10-20%",IF(I11566&lt;=0.4,"20-40%","Above 40%")))))</f>
        <v>Above 40%</v>
      </c>
      <c r="N11566" s="6" t="str">
        <f aca="false">IF(AND(H11566&gt;=Summary!$B$25,I11566&gt;=Summary!$B$26,I11566&lt;=Summary!$B$27,J11566&gt;=Summary!$B$28,J11566&lt;=Summary!$B$29,F11566*J11566&gt;1),"Yes","No")</f>
        <v>No</v>
      </c>
    </row>
    <row r="11567" customFormat="false" ht="15" hidden="false" customHeight="false" outlineLevel="0" collapsed="false">
      <c r="A11567" s="6" t="s">
        <v>158</v>
      </c>
      <c r="B11567" s="45" t="n">
        <v>45207</v>
      </c>
      <c r="C11567" s="6" t="s">
        <v>185</v>
      </c>
      <c r="D11567" s="6" t="s">
        <v>194</v>
      </c>
      <c r="E11567" s="6" t="s">
        <v>187</v>
      </c>
      <c r="F11567" s="34" t="n">
        <v>0.239746883511543</v>
      </c>
      <c r="G11567" s="34" t="n">
        <v>0.328033108255282</v>
      </c>
      <c r="H11567" s="34" t="n">
        <v>-0.0882862247437388</v>
      </c>
      <c r="I11567" s="34" t="n">
        <v>-0.269138152588649</v>
      </c>
      <c r="J11567" s="35" t="n">
        <v>3.05</v>
      </c>
      <c r="K11567" s="6" t="n">
        <v>1</v>
      </c>
      <c r="L11567" s="35" t="n">
        <v>2.05</v>
      </c>
      <c r="M11567" s="6" t="str">
        <f aca="false">IF(I11567&lt;=0,"Below 0%",IF(I11567&lt;=0.05,"0-5%",IF(I11567&lt;=0.1,"5-10%",IF(I11567&lt;=0.2,"10-20%",IF(I11567&lt;=0.4,"20-40%","Above 40%")))))</f>
        <v>Below 0%</v>
      </c>
      <c r="N11567" s="6" t="str">
        <f aca="false">IF(AND(H11567&gt;=Summary!$B$25,I11567&gt;=Summary!$B$26,I11567&lt;=Summary!$B$27,J11567&gt;=Summary!$B$28,J11567&lt;=Summary!$B$29,F11567*J11567&gt;1),"Yes","No")</f>
        <v>No</v>
      </c>
    </row>
    <row r="11568" customFormat="false" ht="15" hidden="false" customHeight="false" outlineLevel="0" collapsed="false">
      <c r="A11568" s="6" t="s">
        <v>158</v>
      </c>
      <c r="B11568" s="45" t="n">
        <v>45207</v>
      </c>
      <c r="C11568" s="6" t="s">
        <v>185</v>
      </c>
      <c r="D11568" s="6" t="s">
        <v>194</v>
      </c>
      <c r="E11568" s="6" t="s">
        <v>174</v>
      </c>
      <c r="F11568" s="34" t="n">
        <v>0.343286454677582</v>
      </c>
      <c r="G11568" s="34" t="n">
        <v>0.273360923546068</v>
      </c>
      <c r="H11568" s="34" t="n">
        <v>0.0699255311315135</v>
      </c>
      <c r="I11568" s="34" t="n">
        <v>0.25579929356556</v>
      </c>
      <c r="J11568" s="35" t="n">
        <v>3.66</v>
      </c>
      <c r="K11568" s="6" t="n">
        <v>0</v>
      </c>
      <c r="L11568" s="35" t="n">
        <v>-1</v>
      </c>
      <c r="M11568" s="6" t="str">
        <f aca="false">IF(I11568&lt;=0,"Below 0%",IF(I11568&lt;=0.05,"0-5%",IF(I11568&lt;=0.1,"5-10%",IF(I11568&lt;=0.2,"10-20%",IF(I11568&lt;=0.4,"20-40%","Above 40%")))))</f>
        <v>20-40%</v>
      </c>
      <c r="N11568" s="6" t="str">
        <f aca="false">IF(AND(H11568&gt;=Summary!$B$25,I11568&gt;=Summary!$B$26,I11568&lt;=Summary!$B$27,J11568&gt;=Summary!$B$28,J11568&lt;=Summary!$B$29,F11568*J11568&gt;1),"Yes","No")</f>
        <v>Yes</v>
      </c>
    </row>
    <row r="11569" customFormat="false" ht="15" hidden="false" customHeight="false" outlineLevel="0" collapsed="false">
      <c r="A11569" s="6" t="s">
        <v>158</v>
      </c>
      <c r="B11569" s="45" t="n">
        <v>45207</v>
      </c>
      <c r="C11569" s="6" t="s">
        <v>185</v>
      </c>
      <c r="D11569" s="6" t="s">
        <v>194</v>
      </c>
      <c r="E11569" s="6" t="s">
        <v>177</v>
      </c>
      <c r="F11569" s="34" t="n">
        <v>0.416966676712036</v>
      </c>
      <c r="G11569" s="34" t="n">
        <v>0.39860596819865</v>
      </c>
      <c r="H11569" s="34" t="n">
        <v>0.0183607085133866</v>
      </c>
      <c r="I11569" s="34" t="n">
        <v>0.0460623020682831</v>
      </c>
      <c r="J11569" s="35" t="n">
        <v>2.51</v>
      </c>
      <c r="K11569" s="6" t="n">
        <v>0</v>
      </c>
      <c r="L11569" s="35" t="n">
        <v>-1</v>
      </c>
      <c r="M11569" s="6" t="str">
        <f aca="false">IF(I11569&lt;=0,"Below 0%",IF(I11569&lt;=0.05,"0-5%",IF(I11569&lt;=0.1,"5-10%",IF(I11569&lt;=0.2,"10-20%",IF(I11569&lt;=0.4,"20-40%","Above 40%")))))</f>
        <v>0-5%</v>
      </c>
      <c r="N11569" s="6" t="str">
        <f aca="false">IF(AND(H11569&gt;=Summary!$B$25,I11569&gt;=Summary!$B$26,I11569&lt;=Summary!$B$27,J11569&gt;=Summary!$B$28,J11569&lt;=Summary!$B$29,F11569*J11569&gt;1),"Yes","No")</f>
        <v>No</v>
      </c>
    </row>
    <row r="11570" customFormat="false" ht="15" hidden="false" customHeight="false" outlineLevel="0" collapsed="false">
      <c r="A11570" s="6" t="s">
        <v>158</v>
      </c>
      <c r="B11570" s="45" t="n">
        <v>45207</v>
      </c>
      <c r="C11570" s="6" t="s">
        <v>201</v>
      </c>
      <c r="D11570" s="6" t="s">
        <v>183</v>
      </c>
      <c r="E11570" s="6" t="s">
        <v>187</v>
      </c>
      <c r="F11570" s="34" t="n">
        <v>0.299908399581909</v>
      </c>
      <c r="G11570" s="34" t="n">
        <v>0.310279268241159</v>
      </c>
      <c r="H11570" s="34" t="n">
        <v>-0.0103708686592502</v>
      </c>
      <c r="I11570" s="34" t="n">
        <v>-0.0334243042341765</v>
      </c>
      <c r="J11570" s="35" t="n">
        <v>3.25</v>
      </c>
      <c r="K11570" s="6" t="n">
        <v>0</v>
      </c>
      <c r="L11570" s="35" t="n">
        <v>-1</v>
      </c>
      <c r="M11570" s="6" t="str">
        <f aca="false">IF(I11570&lt;=0,"Below 0%",IF(I11570&lt;=0.05,"0-5%",IF(I11570&lt;=0.1,"5-10%",IF(I11570&lt;=0.2,"10-20%",IF(I11570&lt;=0.4,"20-40%","Above 40%")))))</f>
        <v>Below 0%</v>
      </c>
      <c r="N11570" s="6" t="str">
        <f aca="false">IF(AND(H11570&gt;=Summary!$B$25,I11570&gt;=Summary!$B$26,I11570&lt;=Summary!$B$27,J11570&gt;=Summary!$B$28,J11570&lt;=Summary!$B$29,F11570*J11570&gt;1),"Yes","No")</f>
        <v>No</v>
      </c>
    </row>
    <row r="11571" customFormat="false" ht="15" hidden="false" customHeight="false" outlineLevel="0" collapsed="false">
      <c r="A11571" s="6" t="s">
        <v>158</v>
      </c>
      <c r="B11571" s="45" t="n">
        <v>45207</v>
      </c>
      <c r="C11571" s="6" t="s">
        <v>201</v>
      </c>
      <c r="D11571" s="6" t="s">
        <v>183</v>
      </c>
      <c r="E11571" s="6" t="s">
        <v>174</v>
      </c>
      <c r="F11571" s="34" t="n">
        <v>0.34194278717041</v>
      </c>
      <c r="G11571" s="34" t="n">
        <v>0.233427690227724</v>
      </c>
      <c r="H11571" s="34" t="n">
        <v>0.108515096942686</v>
      </c>
      <c r="I11571" s="34" t="n">
        <v>0.464876711228315</v>
      </c>
      <c r="J11571" s="35" t="n">
        <v>4.32</v>
      </c>
      <c r="K11571" s="6" t="n">
        <v>1</v>
      </c>
      <c r="L11571" s="35" t="n">
        <v>3.32</v>
      </c>
      <c r="M11571" s="6" t="str">
        <f aca="false">IF(I11571&lt;=0,"Below 0%",IF(I11571&lt;=0.05,"0-5%",IF(I11571&lt;=0.1,"5-10%",IF(I11571&lt;=0.2,"10-20%",IF(I11571&lt;=0.4,"20-40%","Above 40%")))))</f>
        <v>Above 40%</v>
      </c>
      <c r="N11571" s="6" t="str">
        <f aca="false">IF(AND(H11571&gt;=Summary!$B$25,I11571&gt;=Summary!$B$26,I11571&lt;=Summary!$B$27,J11571&gt;=Summary!$B$28,J11571&lt;=Summary!$B$29,F11571*J11571&gt;1),"Yes","No")</f>
        <v>No</v>
      </c>
    </row>
    <row r="11572" customFormat="false" ht="15" hidden="false" customHeight="false" outlineLevel="0" collapsed="false">
      <c r="A11572" s="6" t="s">
        <v>158</v>
      </c>
      <c r="B11572" s="45" t="n">
        <v>45207</v>
      </c>
      <c r="C11572" s="6" t="s">
        <v>201</v>
      </c>
      <c r="D11572" s="6" t="s">
        <v>183</v>
      </c>
      <c r="E11572" s="6" t="s">
        <v>177</v>
      </c>
      <c r="F11572" s="34" t="n">
        <v>0.358148783445358</v>
      </c>
      <c r="G11572" s="34" t="n">
        <v>0.456293041531117</v>
      </c>
      <c r="H11572" s="34" t="n">
        <v>-0.0981442580857584</v>
      </c>
      <c r="I11572" s="34" t="n">
        <v>-0.215090411539983</v>
      </c>
      <c r="J11572" s="35" t="n">
        <v>2.21</v>
      </c>
      <c r="K11572" s="6" t="n">
        <v>0</v>
      </c>
      <c r="L11572" s="35" t="n">
        <v>-1</v>
      </c>
      <c r="M11572" s="6" t="str">
        <f aca="false">IF(I11572&lt;=0,"Below 0%",IF(I11572&lt;=0.05,"0-5%",IF(I11572&lt;=0.1,"5-10%",IF(I11572&lt;=0.2,"10-20%",IF(I11572&lt;=0.4,"20-40%","Above 40%")))))</f>
        <v>Below 0%</v>
      </c>
      <c r="N11572" s="6" t="str">
        <f aca="false">IF(AND(H11572&gt;=Summary!$B$25,I11572&gt;=Summary!$B$26,I11572&lt;=Summary!$B$27,J11572&gt;=Summary!$B$28,J11572&lt;=Summary!$B$29,F11572*J11572&gt;1),"Yes","No")</f>
        <v>No</v>
      </c>
    </row>
    <row r="11573" customFormat="false" ht="15" hidden="false" customHeight="false" outlineLevel="0" collapsed="false">
      <c r="A11573" s="6" t="s">
        <v>158</v>
      </c>
      <c r="B11573" s="45" t="n">
        <v>45207</v>
      </c>
      <c r="C11573" s="6" t="s">
        <v>189</v>
      </c>
      <c r="D11573" s="6" t="s">
        <v>188</v>
      </c>
      <c r="E11573" s="6" t="s">
        <v>187</v>
      </c>
      <c r="F11573" s="34" t="n">
        <v>0.166523516178131</v>
      </c>
      <c r="G11573" s="34" t="n">
        <v>0.28728049294721</v>
      </c>
      <c r="H11573" s="34" t="n">
        <v>-0.120756976769078</v>
      </c>
      <c r="I11573" s="34" t="n">
        <v>-0.42034520175816</v>
      </c>
      <c r="J11573" s="35" t="n">
        <v>3.47</v>
      </c>
      <c r="K11573" s="6" t="n">
        <v>0</v>
      </c>
      <c r="L11573" s="35" t="n">
        <v>-1</v>
      </c>
      <c r="M11573" s="6" t="str">
        <f aca="false">IF(I11573&lt;=0,"Below 0%",IF(I11573&lt;=0.05,"0-5%",IF(I11573&lt;=0.1,"5-10%",IF(I11573&lt;=0.2,"10-20%",IF(I11573&lt;=0.4,"20-40%","Above 40%")))))</f>
        <v>Below 0%</v>
      </c>
      <c r="N11573" s="6" t="str">
        <f aca="false">IF(AND(H11573&gt;=Summary!$B$25,I11573&gt;=Summary!$B$26,I11573&lt;=Summary!$B$27,J11573&gt;=Summary!$B$28,J11573&lt;=Summary!$B$29,F11573*J11573&gt;1),"Yes","No")</f>
        <v>No</v>
      </c>
    </row>
    <row r="11574" customFormat="false" ht="15" hidden="false" customHeight="false" outlineLevel="0" collapsed="false">
      <c r="A11574" s="6" t="s">
        <v>158</v>
      </c>
      <c r="B11574" s="45" t="n">
        <v>45207</v>
      </c>
      <c r="C11574" s="6" t="s">
        <v>189</v>
      </c>
      <c r="D11574" s="6" t="s">
        <v>188</v>
      </c>
      <c r="E11574" s="6" t="s">
        <v>174</v>
      </c>
      <c r="F11574" s="34" t="n">
        <v>0.248662307858467</v>
      </c>
      <c r="G11574" s="34" t="n">
        <v>0.259599820449692</v>
      </c>
      <c r="H11574" s="34" t="n">
        <v>-0.0109375125912248</v>
      </c>
      <c r="I11574" s="34" t="n">
        <v>-0.042132203991044</v>
      </c>
      <c r="J11574" s="35" t="n">
        <v>3.84</v>
      </c>
      <c r="K11574" s="6" t="n">
        <v>1</v>
      </c>
      <c r="L11574" s="35" t="n">
        <v>2.84</v>
      </c>
      <c r="M11574" s="6" t="str">
        <f aca="false">IF(I11574&lt;=0,"Below 0%",IF(I11574&lt;=0.05,"0-5%",IF(I11574&lt;=0.1,"5-10%",IF(I11574&lt;=0.2,"10-20%",IF(I11574&lt;=0.4,"20-40%","Above 40%")))))</f>
        <v>Below 0%</v>
      </c>
      <c r="N11574" s="6" t="str">
        <f aca="false">IF(AND(H11574&gt;=Summary!$B$25,I11574&gt;=Summary!$B$26,I11574&lt;=Summary!$B$27,J11574&gt;=Summary!$B$28,J11574&lt;=Summary!$B$29,F11574*J11574&gt;1),"Yes","No")</f>
        <v>No</v>
      </c>
    </row>
    <row r="11575" customFormat="false" ht="15" hidden="false" customHeight="false" outlineLevel="0" collapsed="false">
      <c r="A11575" s="6" t="s">
        <v>158</v>
      </c>
      <c r="B11575" s="45" t="n">
        <v>45207</v>
      </c>
      <c r="C11575" s="6" t="s">
        <v>189</v>
      </c>
      <c r="D11575" s="6" t="s">
        <v>188</v>
      </c>
      <c r="E11575" s="6" t="s">
        <v>177</v>
      </c>
      <c r="F11575" s="34" t="n">
        <v>0.584814131259918</v>
      </c>
      <c r="G11575" s="34" t="n">
        <v>0.453119686603099</v>
      </c>
      <c r="H11575" s="34" t="n">
        <v>0.13169444465682</v>
      </c>
      <c r="I11575" s="34" t="n">
        <v>0.290639423866337</v>
      </c>
      <c r="J11575" s="35" t="n">
        <v>2.2</v>
      </c>
      <c r="K11575" s="6" t="n">
        <v>0</v>
      </c>
      <c r="L11575" s="35" t="n">
        <v>-1</v>
      </c>
      <c r="M11575" s="6" t="str">
        <f aca="false">IF(I11575&lt;=0,"Below 0%",IF(I11575&lt;=0.05,"0-5%",IF(I11575&lt;=0.1,"5-10%",IF(I11575&lt;=0.2,"10-20%",IF(I11575&lt;=0.4,"20-40%","Above 40%")))))</f>
        <v>20-40%</v>
      </c>
      <c r="N11575" s="6" t="str">
        <f aca="false">IF(AND(H11575&gt;=Summary!$B$25,I11575&gt;=Summary!$B$26,I11575&lt;=Summary!$B$27,J11575&gt;=Summary!$B$28,J11575&lt;=Summary!$B$29,F11575*J11575&gt;1),"Yes","No")</f>
        <v>Yes</v>
      </c>
    </row>
    <row r="11576" customFormat="false" ht="15" hidden="false" customHeight="false" outlineLevel="0" collapsed="false">
      <c r="A11576" s="6" t="s">
        <v>158</v>
      </c>
      <c r="B11576" s="45" t="n">
        <v>45207</v>
      </c>
      <c r="C11576" s="6" t="s">
        <v>203</v>
      </c>
      <c r="D11576" s="6" t="s">
        <v>182</v>
      </c>
      <c r="E11576" s="6" t="s">
        <v>187</v>
      </c>
      <c r="F11576" s="34" t="n">
        <v>0.157868444919586</v>
      </c>
      <c r="G11576" s="34" t="n">
        <v>0.284730552223555</v>
      </c>
      <c r="H11576" s="34" t="n">
        <v>-0.126862107303969</v>
      </c>
      <c r="I11576" s="34" t="n">
        <v>-0.445551439117653</v>
      </c>
      <c r="J11576" s="35" t="n">
        <v>3.5</v>
      </c>
      <c r="K11576" s="6" t="n">
        <v>0</v>
      </c>
      <c r="L11576" s="35" t="n">
        <v>-1</v>
      </c>
      <c r="M11576" s="6" t="str">
        <f aca="false">IF(I11576&lt;=0,"Below 0%",IF(I11576&lt;=0.05,"0-5%",IF(I11576&lt;=0.1,"5-10%",IF(I11576&lt;=0.2,"10-20%",IF(I11576&lt;=0.4,"20-40%","Above 40%")))))</f>
        <v>Below 0%</v>
      </c>
      <c r="N11576" s="6" t="str">
        <f aca="false">IF(AND(H11576&gt;=Summary!$B$25,I11576&gt;=Summary!$B$26,I11576&lt;=Summary!$B$27,J11576&gt;=Summary!$B$28,J11576&lt;=Summary!$B$29,F11576*J11576&gt;1),"Yes","No")</f>
        <v>No</v>
      </c>
    </row>
    <row r="11577" customFormat="false" ht="15" hidden="false" customHeight="false" outlineLevel="0" collapsed="false">
      <c r="A11577" s="6" t="s">
        <v>158</v>
      </c>
      <c r="B11577" s="45" t="n">
        <v>45207</v>
      </c>
      <c r="C11577" s="6" t="s">
        <v>203</v>
      </c>
      <c r="D11577" s="6" t="s">
        <v>182</v>
      </c>
      <c r="E11577" s="6" t="s">
        <v>174</v>
      </c>
      <c r="F11577" s="34" t="n">
        <v>0.214438289403915</v>
      </c>
      <c r="G11577" s="34" t="n">
        <v>0.26433870896086</v>
      </c>
      <c r="H11577" s="34" t="n">
        <v>-0.0499004195569447</v>
      </c>
      <c r="I11577" s="34" t="n">
        <v>-0.188774545177692</v>
      </c>
      <c r="J11577" s="35" t="n">
        <v>3.77</v>
      </c>
      <c r="K11577" s="6" t="n">
        <v>1</v>
      </c>
      <c r="L11577" s="35" t="n">
        <v>2.77</v>
      </c>
      <c r="M11577" s="6" t="str">
        <f aca="false">IF(I11577&lt;=0,"Below 0%",IF(I11577&lt;=0.05,"0-5%",IF(I11577&lt;=0.1,"5-10%",IF(I11577&lt;=0.2,"10-20%",IF(I11577&lt;=0.4,"20-40%","Above 40%")))))</f>
        <v>Below 0%</v>
      </c>
      <c r="N11577" s="6" t="str">
        <f aca="false">IF(AND(H11577&gt;=Summary!$B$25,I11577&gt;=Summary!$B$26,I11577&lt;=Summary!$B$27,J11577&gt;=Summary!$B$28,J11577&lt;=Summary!$B$29,F11577*J11577&gt;1),"Yes","No")</f>
        <v>No</v>
      </c>
    </row>
    <row r="11578" customFormat="false" ht="15" hidden="false" customHeight="false" outlineLevel="0" collapsed="false">
      <c r="A11578" s="6" t="s">
        <v>158</v>
      </c>
      <c r="B11578" s="45" t="n">
        <v>45207</v>
      </c>
      <c r="C11578" s="6" t="s">
        <v>203</v>
      </c>
      <c r="D11578" s="6" t="s">
        <v>182</v>
      </c>
      <c r="E11578" s="6" t="s">
        <v>177</v>
      </c>
      <c r="F11578" s="34" t="n">
        <v>0.627693295478821</v>
      </c>
      <c r="G11578" s="34" t="n">
        <v>0.450930738815585</v>
      </c>
      <c r="H11578" s="34" t="n">
        <v>0.176762556663236</v>
      </c>
      <c r="I11578" s="34" t="n">
        <v>0.391994915067269</v>
      </c>
      <c r="J11578" s="35" t="n">
        <v>2.21</v>
      </c>
      <c r="K11578" s="6" t="n">
        <v>0</v>
      </c>
      <c r="L11578" s="35" t="n">
        <v>-1</v>
      </c>
      <c r="M11578" s="6" t="str">
        <f aca="false">IF(I11578&lt;=0,"Below 0%",IF(I11578&lt;=0.05,"0-5%",IF(I11578&lt;=0.1,"5-10%",IF(I11578&lt;=0.2,"10-20%",IF(I11578&lt;=0.4,"20-40%","Above 40%")))))</f>
        <v>20-40%</v>
      </c>
      <c r="N11578" s="6" t="str">
        <f aca="false">IF(AND(H11578&gt;=Summary!$B$25,I11578&gt;=Summary!$B$26,I11578&lt;=Summary!$B$27,J11578&gt;=Summary!$B$28,J11578&lt;=Summary!$B$29,F11578*J11578&gt;1),"Yes","No")</f>
        <v>Yes</v>
      </c>
    </row>
    <row r="11579" customFormat="false" ht="15" hidden="false" customHeight="false" outlineLevel="0" collapsed="false">
      <c r="A11579" s="6" t="s">
        <v>158</v>
      </c>
      <c r="B11579" s="45" t="n">
        <v>45220</v>
      </c>
      <c r="C11579" s="6" t="s">
        <v>199</v>
      </c>
      <c r="D11579" s="6" t="s">
        <v>203</v>
      </c>
      <c r="E11579" s="6" t="s">
        <v>187</v>
      </c>
      <c r="F11579" s="34" t="n">
        <v>0.342843979597092</v>
      </c>
      <c r="G11579" s="34" t="n">
        <v>0.402676181980375</v>
      </c>
      <c r="H11579" s="34" t="n">
        <v>-0.0598322023832831</v>
      </c>
      <c r="I11579" s="34" t="n">
        <v>-0.148586395373638</v>
      </c>
      <c r="J11579" s="35" t="n">
        <v>2.48</v>
      </c>
      <c r="K11579" s="6" t="n">
        <v>0</v>
      </c>
      <c r="L11579" s="35" t="n">
        <v>-1</v>
      </c>
      <c r="M11579" s="6" t="str">
        <f aca="false">IF(I11579&lt;=0,"Below 0%",IF(I11579&lt;=0.05,"0-5%",IF(I11579&lt;=0.1,"5-10%",IF(I11579&lt;=0.2,"10-20%",IF(I11579&lt;=0.4,"20-40%","Above 40%")))))</f>
        <v>Below 0%</v>
      </c>
      <c r="N11579" s="6" t="str">
        <f aca="false">IF(AND(H11579&gt;=Summary!$B$25,I11579&gt;=Summary!$B$26,I11579&lt;=Summary!$B$27,J11579&gt;=Summary!$B$28,J11579&lt;=Summary!$B$29,F11579*J11579&gt;1),"Yes","No")</f>
        <v>No</v>
      </c>
    </row>
    <row r="11580" customFormat="false" ht="15" hidden="false" customHeight="false" outlineLevel="0" collapsed="false">
      <c r="A11580" s="6" t="s">
        <v>158</v>
      </c>
      <c r="B11580" s="45" t="n">
        <v>45220</v>
      </c>
      <c r="C11580" s="6" t="s">
        <v>199</v>
      </c>
      <c r="D11580" s="6" t="s">
        <v>203</v>
      </c>
      <c r="E11580" s="6" t="s">
        <v>174</v>
      </c>
      <c r="F11580" s="34" t="n">
        <v>0.31292599439621</v>
      </c>
      <c r="G11580" s="34" t="n">
        <v>0.269901873327386</v>
      </c>
      <c r="H11580" s="34" t="n">
        <v>0.0430241210688235</v>
      </c>
      <c r="I11580" s="34" t="n">
        <v>0.159406530004466</v>
      </c>
      <c r="J11580" s="35" t="n">
        <v>3.7</v>
      </c>
      <c r="K11580" s="6" t="n">
        <v>0</v>
      </c>
      <c r="L11580" s="35" t="n">
        <v>-1</v>
      </c>
      <c r="M11580" s="6" t="str">
        <f aca="false">IF(I11580&lt;=0,"Below 0%",IF(I11580&lt;=0.05,"0-5%",IF(I11580&lt;=0.1,"5-10%",IF(I11580&lt;=0.2,"10-20%",IF(I11580&lt;=0.4,"20-40%","Above 40%")))))</f>
        <v>10-20%</v>
      </c>
      <c r="N11580" s="6" t="str">
        <f aca="false">IF(AND(H11580&gt;=Summary!$B$25,I11580&gt;=Summary!$B$26,I11580&lt;=Summary!$B$27,J11580&gt;=Summary!$B$28,J11580&lt;=Summary!$B$29,F11580*J11580&gt;1),"Yes","No")</f>
        <v>Yes</v>
      </c>
    </row>
    <row r="11581" customFormat="false" ht="15" hidden="false" customHeight="false" outlineLevel="0" collapsed="false">
      <c r="A11581" s="6" t="s">
        <v>158</v>
      </c>
      <c r="B11581" s="45" t="n">
        <v>45220</v>
      </c>
      <c r="C11581" s="6" t="s">
        <v>199</v>
      </c>
      <c r="D11581" s="6" t="s">
        <v>203</v>
      </c>
      <c r="E11581" s="6" t="s">
        <v>177</v>
      </c>
      <c r="F11581" s="34" t="n">
        <v>0.344230026006699</v>
      </c>
      <c r="G11581" s="34" t="n">
        <v>0.327421944692239</v>
      </c>
      <c r="H11581" s="34" t="n">
        <v>0.0168080813144595</v>
      </c>
      <c r="I11581" s="34" t="n">
        <v>0.0513346206231176</v>
      </c>
      <c r="J11581" s="35" t="n">
        <v>3.05</v>
      </c>
      <c r="K11581" s="6" t="n">
        <v>1</v>
      </c>
      <c r="L11581" s="35" t="n">
        <v>2.05</v>
      </c>
      <c r="M11581" s="6" t="str">
        <f aca="false">IF(I11581&lt;=0,"Below 0%",IF(I11581&lt;=0.05,"0-5%",IF(I11581&lt;=0.1,"5-10%",IF(I11581&lt;=0.2,"10-20%",IF(I11581&lt;=0.4,"20-40%","Above 40%")))))</f>
        <v>5-10%</v>
      </c>
      <c r="N11581" s="6" t="str">
        <f aca="false">IF(AND(H11581&gt;=Summary!$B$25,I11581&gt;=Summary!$B$26,I11581&lt;=Summary!$B$27,J11581&gt;=Summary!$B$28,J11581&lt;=Summary!$B$29,F11581*J11581&gt;1),"Yes","No")</f>
        <v>No</v>
      </c>
    </row>
    <row r="11582" customFormat="false" ht="15" hidden="false" customHeight="false" outlineLevel="0" collapsed="false">
      <c r="A11582" s="6" t="s">
        <v>158</v>
      </c>
      <c r="B11582" s="45" t="n">
        <v>45220</v>
      </c>
      <c r="C11582" s="6" t="s">
        <v>206</v>
      </c>
      <c r="D11582" s="6" t="s">
        <v>196</v>
      </c>
      <c r="E11582" s="6" t="s">
        <v>187</v>
      </c>
      <c r="F11582" s="34" t="n">
        <v>0.688030064105988</v>
      </c>
      <c r="G11582" s="34" t="n">
        <v>0.523107207390477</v>
      </c>
      <c r="H11582" s="34" t="n">
        <v>0.16492285671551</v>
      </c>
      <c r="I11582" s="34" t="n">
        <v>0.315275443323041</v>
      </c>
      <c r="J11582" s="35" t="n">
        <v>1.9</v>
      </c>
      <c r="K11582" s="6" t="n">
        <v>1</v>
      </c>
      <c r="L11582" s="35" t="n">
        <v>0.9</v>
      </c>
      <c r="M11582" s="6" t="str">
        <f aca="false">IF(I11582&lt;=0,"Below 0%",IF(I11582&lt;=0.05,"0-5%",IF(I11582&lt;=0.1,"5-10%",IF(I11582&lt;=0.2,"10-20%",IF(I11582&lt;=0.4,"20-40%","Above 40%")))))</f>
        <v>20-40%</v>
      </c>
      <c r="N11582" s="6" t="str">
        <f aca="false">IF(AND(H11582&gt;=Summary!$B$25,I11582&gt;=Summary!$B$26,I11582&lt;=Summary!$B$27,J11582&gt;=Summary!$B$28,J11582&lt;=Summary!$B$29,F11582*J11582&gt;1),"Yes","No")</f>
        <v>Yes</v>
      </c>
    </row>
    <row r="11583" customFormat="false" ht="15" hidden="false" customHeight="false" outlineLevel="0" collapsed="false">
      <c r="A11583" s="6" t="s">
        <v>158</v>
      </c>
      <c r="B11583" s="45" t="n">
        <v>45220</v>
      </c>
      <c r="C11583" s="6" t="s">
        <v>206</v>
      </c>
      <c r="D11583" s="6" t="s">
        <v>196</v>
      </c>
      <c r="E11583" s="6" t="s">
        <v>174</v>
      </c>
      <c r="F11583" s="34" t="n">
        <v>0.20235650241375</v>
      </c>
      <c r="G11583" s="34" t="n">
        <v>0.2574880036378</v>
      </c>
      <c r="H11583" s="34" t="n">
        <v>-0.05513150122405</v>
      </c>
      <c r="I11583" s="34" t="n">
        <v>-0.214112892426638</v>
      </c>
      <c r="J11583" s="35" t="n">
        <v>3.86</v>
      </c>
      <c r="K11583" s="6" t="n">
        <v>0</v>
      </c>
      <c r="L11583" s="35" t="n">
        <v>-1</v>
      </c>
      <c r="M11583" s="6" t="str">
        <f aca="false">IF(I11583&lt;=0,"Below 0%",IF(I11583&lt;=0.05,"0-5%",IF(I11583&lt;=0.1,"5-10%",IF(I11583&lt;=0.2,"10-20%",IF(I11583&lt;=0.4,"20-40%","Above 40%")))))</f>
        <v>Below 0%</v>
      </c>
      <c r="N11583" s="6" t="str">
        <f aca="false">IF(AND(H11583&gt;=Summary!$B$25,I11583&gt;=Summary!$B$26,I11583&lt;=Summary!$B$27,J11583&gt;=Summary!$B$28,J11583&lt;=Summary!$B$29,F11583*J11583&gt;1),"Yes","No")</f>
        <v>No</v>
      </c>
    </row>
    <row r="11584" customFormat="false" ht="15" hidden="false" customHeight="false" outlineLevel="0" collapsed="false">
      <c r="A11584" s="6" t="s">
        <v>158</v>
      </c>
      <c r="B11584" s="45" t="n">
        <v>45220</v>
      </c>
      <c r="C11584" s="6" t="s">
        <v>206</v>
      </c>
      <c r="D11584" s="6" t="s">
        <v>196</v>
      </c>
      <c r="E11584" s="6" t="s">
        <v>177</v>
      </c>
      <c r="F11584" s="34" t="n">
        <v>0.109613426029682</v>
      </c>
      <c r="G11584" s="34" t="n">
        <v>0.219404788971723</v>
      </c>
      <c r="H11584" s="34" t="n">
        <v>-0.109791362942041</v>
      </c>
      <c r="I11584" s="34" t="n">
        <v>-0.500405499153398</v>
      </c>
      <c r="J11584" s="35" t="n">
        <v>4.53</v>
      </c>
      <c r="K11584" s="6" t="n">
        <v>0</v>
      </c>
      <c r="L11584" s="35" t="n">
        <v>-1</v>
      </c>
      <c r="M11584" s="6" t="str">
        <f aca="false">IF(I11584&lt;=0,"Below 0%",IF(I11584&lt;=0.05,"0-5%",IF(I11584&lt;=0.1,"5-10%",IF(I11584&lt;=0.2,"10-20%",IF(I11584&lt;=0.4,"20-40%","Above 40%")))))</f>
        <v>Below 0%</v>
      </c>
      <c r="N11584" s="6" t="str">
        <f aca="false">IF(AND(H11584&gt;=Summary!$B$25,I11584&gt;=Summary!$B$26,I11584&lt;=Summary!$B$27,J11584&gt;=Summary!$B$28,J11584&lt;=Summary!$B$29,F11584*J11584&gt;1),"Yes","No")</f>
        <v>No</v>
      </c>
    </row>
    <row r="11585" customFormat="false" ht="15" hidden="false" customHeight="false" outlineLevel="0" collapsed="false">
      <c r="A11585" s="6" t="s">
        <v>158</v>
      </c>
      <c r="B11585" s="45" t="n">
        <v>45220</v>
      </c>
      <c r="C11585" s="6" t="s">
        <v>190</v>
      </c>
      <c r="D11585" s="6" t="s">
        <v>185</v>
      </c>
      <c r="E11585" s="6" t="s">
        <v>187</v>
      </c>
      <c r="F11585" s="34" t="n">
        <v>0.180074408650398</v>
      </c>
      <c r="G11585" s="34" t="n">
        <v>0.294487129157086</v>
      </c>
      <c r="H11585" s="34" t="n">
        <v>-0.114412720506688</v>
      </c>
      <c r="I11585" s="34" t="n">
        <v>-0.388515181747238</v>
      </c>
      <c r="J11585" s="35" t="n">
        <v>3.4</v>
      </c>
      <c r="K11585" s="6" t="n">
        <v>0</v>
      </c>
      <c r="L11585" s="35" t="n">
        <v>-1</v>
      </c>
      <c r="M11585" s="6" t="str">
        <f aca="false">IF(I11585&lt;=0,"Below 0%",IF(I11585&lt;=0.05,"0-5%",IF(I11585&lt;=0.1,"5-10%",IF(I11585&lt;=0.2,"10-20%",IF(I11585&lt;=0.4,"20-40%","Above 40%")))))</f>
        <v>Below 0%</v>
      </c>
      <c r="N11585" s="6" t="str">
        <f aca="false">IF(AND(H11585&gt;=Summary!$B$25,I11585&gt;=Summary!$B$26,I11585&lt;=Summary!$B$27,J11585&gt;=Summary!$B$28,J11585&lt;=Summary!$B$29,F11585*J11585&gt;1),"Yes","No")</f>
        <v>No</v>
      </c>
    </row>
    <row r="11586" customFormat="false" ht="15" hidden="false" customHeight="false" outlineLevel="0" collapsed="false">
      <c r="A11586" s="6" t="s">
        <v>158</v>
      </c>
      <c r="B11586" s="45" t="n">
        <v>45220</v>
      </c>
      <c r="C11586" s="6" t="s">
        <v>190</v>
      </c>
      <c r="D11586" s="6" t="s">
        <v>185</v>
      </c>
      <c r="E11586" s="6" t="s">
        <v>174</v>
      </c>
      <c r="F11586" s="34" t="n">
        <v>0.239359974861145</v>
      </c>
      <c r="G11586" s="34" t="n">
        <v>0.281251752565756</v>
      </c>
      <c r="H11586" s="34" t="n">
        <v>-0.0418917777046112</v>
      </c>
      <c r="I11586" s="34" t="n">
        <v>-0.148947614805767</v>
      </c>
      <c r="J11586" s="35" t="n">
        <v>3.56</v>
      </c>
      <c r="K11586" s="6" t="n">
        <v>1</v>
      </c>
      <c r="L11586" s="35" t="n">
        <v>2.56</v>
      </c>
      <c r="M11586" s="6" t="str">
        <f aca="false">IF(I11586&lt;=0,"Below 0%",IF(I11586&lt;=0.05,"0-5%",IF(I11586&lt;=0.1,"5-10%",IF(I11586&lt;=0.2,"10-20%",IF(I11586&lt;=0.4,"20-40%","Above 40%")))))</f>
        <v>Below 0%</v>
      </c>
      <c r="N11586" s="6" t="str">
        <f aca="false">IF(AND(H11586&gt;=Summary!$B$25,I11586&gt;=Summary!$B$26,I11586&lt;=Summary!$B$27,J11586&gt;=Summary!$B$28,J11586&lt;=Summary!$B$29,F11586*J11586&gt;1),"Yes","No")</f>
        <v>No</v>
      </c>
    </row>
    <row r="11587" customFormat="false" ht="15" hidden="false" customHeight="false" outlineLevel="0" collapsed="false">
      <c r="A11587" s="6" t="s">
        <v>158</v>
      </c>
      <c r="B11587" s="45" t="n">
        <v>45220</v>
      </c>
      <c r="C11587" s="6" t="s">
        <v>190</v>
      </c>
      <c r="D11587" s="6" t="s">
        <v>185</v>
      </c>
      <c r="E11587" s="6" t="s">
        <v>177</v>
      </c>
      <c r="F11587" s="34" t="n">
        <v>0.580565631389618</v>
      </c>
      <c r="G11587" s="34" t="n">
        <v>0.424261118277158</v>
      </c>
      <c r="H11587" s="34" t="n">
        <v>0.15630451311246</v>
      </c>
      <c r="I11587" s="34" t="n">
        <v>0.368415832558926</v>
      </c>
      <c r="J11587" s="35" t="n">
        <v>2.36</v>
      </c>
      <c r="K11587" s="6" t="n">
        <v>0</v>
      </c>
      <c r="L11587" s="35" t="n">
        <v>-1</v>
      </c>
      <c r="M11587" s="6" t="str">
        <f aca="false">IF(I11587&lt;=0,"Below 0%",IF(I11587&lt;=0.05,"0-5%",IF(I11587&lt;=0.1,"5-10%",IF(I11587&lt;=0.2,"10-20%",IF(I11587&lt;=0.4,"20-40%","Above 40%")))))</f>
        <v>20-40%</v>
      </c>
      <c r="N11587" s="6" t="str">
        <f aca="false">IF(AND(H11587&gt;=Summary!$B$25,I11587&gt;=Summary!$B$26,I11587&lt;=Summary!$B$27,J11587&gt;=Summary!$B$28,J11587&lt;=Summary!$B$29,F11587*J11587&gt;1),"Yes","No")</f>
        <v>Yes</v>
      </c>
    </row>
    <row r="11588" customFormat="false" ht="15" hidden="false" customHeight="false" outlineLevel="0" collapsed="false">
      <c r="A11588" s="6" t="s">
        <v>158</v>
      </c>
      <c r="B11588" s="45" t="n">
        <v>45220</v>
      </c>
      <c r="C11588" s="6" t="s">
        <v>183</v>
      </c>
      <c r="D11588" s="6" t="s">
        <v>173</v>
      </c>
      <c r="E11588" s="6" t="s">
        <v>187</v>
      </c>
      <c r="F11588" s="34" t="n">
        <v>0.750481069087982</v>
      </c>
      <c r="G11588" s="34" t="n">
        <v>0.718171926006529</v>
      </c>
      <c r="H11588" s="34" t="n">
        <v>0.0323091430814533</v>
      </c>
      <c r="I11588" s="34" t="n">
        <v>0.0449880340785691</v>
      </c>
      <c r="J11588" s="35" t="n">
        <v>1.4</v>
      </c>
      <c r="K11588" s="6" t="n">
        <v>1</v>
      </c>
      <c r="L11588" s="35" t="n">
        <v>0.4</v>
      </c>
      <c r="M11588" s="6" t="str">
        <f aca="false">IF(I11588&lt;=0,"Below 0%",IF(I11588&lt;=0.05,"0-5%",IF(I11588&lt;=0.1,"5-10%",IF(I11588&lt;=0.2,"10-20%",IF(I11588&lt;=0.4,"20-40%","Above 40%")))))</f>
        <v>0-5%</v>
      </c>
      <c r="N11588" s="6" t="str">
        <f aca="false">IF(AND(H11588&gt;=Summary!$B$25,I11588&gt;=Summary!$B$26,I11588&lt;=Summary!$B$27,J11588&gt;=Summary!$B$28,J11588&lt;=Summary!$B$29,F11588*J11588&gt;1),"Yes","No")</f>
        <v>No</v>
      </c>
    </row>
    <row r="11589" customFormat="false" ht="15" hidden="false" customHeight="false" outlineLevel="0" collapsed="false">
      <c r="A11589" s="6" t="s">
        <v>158</v>
      </c>
      <c r="B11589" s="45" t="n">
        <v>45220</v>
      </c>
      <c r="C11589" s="6" t="s">
        <v>183</v>
      </c>
      <c r="D11589" s="6" t="s">
        <v>173</v>
      </c>
      <c r="E11589" s="6" t="s">
        <v>174</v>
      </c>
      <c r="F11589" s="34" t="n">
        <v>0.15872523188591</v>
      </c>
      <c r="G11589" s="34" t="n">
        <v>0.167573449401523</v>
      </c>
      <c r="H11589" s="34" t="n">
        <v>-0.00884821751561335</v>
      </c>
      <c r="I11589" s="34" t="n">
        <v>-0.0528020253042122</v>
      </c>
      <c r="J11589" s="35" t="n">
        <v>6</v>
      </c>
      <c r="K11589" s="6" t="n">
        <v>0</v>
      </c>
      <c r="L11589" s="35" t="n">
        <v>-1</v>
      </c>
      <c r="M11589" s="6" t="str">
        <f aca="false">IF(I11589&lt;=0,"Below 0%",IF(I11589&lt;=0.05,"0-5%",IF(I11589&lt;=0.1,"5-10%",IF(I11589&lt;=0.2,"10-20%",IF(I11589&lt;=0.4,"20-40%","Above 40%")))))</f>
        <v>Below 0%</v>
      </c>
      <c r="N11589" s="6" t="str">
        <f aca="false">IF(AND(H11589&gt;=Summary!$B$25,I11589&gt;=Summary!$B$26,I11589&lt;=Summary!$B$27,J11589&gt;=Summary!$B$28,J11589&lt;=Summary!$B$29,F11589*J11589&gt;1),"Yes","No")</f>
        <v>No</v>
      </c>
    </row>
    <row r="11590" customFormat="false" ht="15" hidden="false" customHeight="false" outlineLevel="0" collapsed="false">
      <c r="A11590" s="6" t="s">
        <v>158</v>
      </c>
      <c r="B11590" s="45" t="n">
        <v>45220</v>
      </c>
      <c r="C11590" s="6" t="s">
        <v>183</v>
      </c>
      <c r="D11590" s="6" t="s">
        <v>173</v>
      </c>
      <c r="E11590" s="6" t="s">
        <v>177</v>
      </c>
      <c r="F11590" s="34" t="n">
        <v>0.0907936692237854</v>
      </c>
      <c r="G11590" s="34" t="n">
        <v>0.114254624591948</v>
      </c>
      <c r="H11590" s="34" t="n">
        <v>-0.0234609553681624</v>
      </c>
      <c r="I11590" s="34" t="n">
        <v>-0.205339218888964</v>
      </c>
      <c r="J11590" s="35" t="n">
        <v>8.8</v>
      </c>
      <c r="K11590" s="6" t="n">
        <v>0</v>
      </c>
      <c r="L11590" s="35" t="n">
        <v>-1</v>
      </c>
      <c r="M11590" s="6" t="str">
        <f aca="false">IF(I11590&lt;=0,"Below 0%",IF(I11590&lt;=0.05,"0-5%",IF(I11590&lt;=0.1,"5-10%",IF(I11590&lt;=0.2,"10-20%",IF(I11590&lt;=0.4,"20-40%","Above 40%")))))</f>
        <v>Below 0%</v>
      </c>
      <c r="N11590" s="6" t="str">
        <f aca="false">IF(AND(H11590&gt;=Summary!$B$25,I11590&gt;=Summary!$B$26,I11590&lt;=Summary!$B$27,J11590&gt;=Summary!$B$28,J11590&lt;=Summary!$B$29,F11590*J11590&gt;1),"Yes","No")</f>
        <v>No</v>
      </c>
    </row>
    <row r="11591" customFormat="false" ht="15" hidden="false" customHeight="false" outlineLevel="0" collapsed="false">
      <c r="A11591" s="6" t="s">
        <v>158</v>
      </c>
      <c r="B11591" s="45" t="n">
        <v>45220</v>
      </c>
      <c r="C11591" s="6" t="s">
        <v>194</v>
      </c>
      <c r="D11591" s="6" t="s">
        <v>201</v>
      </c>
      <c r="E11591" s="6" t="s">
        <v>187</v>
      </c>
      <c r="F11591" s="34" t="n">
        <v>0.799896121025085</v>
      </c>
      <c r="G11591" s="34" t="n">
        <v>0.686746987951807</v>
      </c>
      <c r="H11591" s="34" t="n">
        <v>0.113149133073278</v>
      </c>
      <c r="I11591" s="34" t="n">
        <v>0.164761018334774</v>
      </c>
      <c r="J11591" s="35" t="n">
        <v>1.46</v>
      </c>
      <c r="K11591" s="6" t="n">
        <v>1</v>
      </c>
      <c r="L11591" s="35" t="n">
        <v>0.46</v>
      </c>
      <c r="M11591" s="6" t="str">
        <f aca="false">IF(I11591&lt;=0,"Below 0%",IF(I11591&lt;=0.05,"0-5%",IF(I11591&lt;=0.1,"5-10%",IF(I11591&lt;=0.2,"10-20%",IF(I11591&lt;=0.4,"20-40%","Above 40%")))))</f>
        <v>10-20%</v>
      </c>
      <c r="N11591" s="6" t="str">
        <f aca="false">IF(AND(H11591&gt;=Summary!$B$25,I11591&gt;=Summary!$B$26,I11591&lt;=Summary!$B$27,J11591&gt;=Summary!$B$28,J11591&lt;=Summary!$B$29,F11591*J11591&gt;1),"Yes","No")</f>
        <v>No</v>
      </c>
    </row>
    <row r="11592" customFormat="false" ht="15" hidden="false" customHeight="false" outlineLevel="0" collapsed="false">
      <c r="A11592" s="6" t="s">
        <v>158</v>
      </c>
      <c r="B11592" s="45" t="n">
        <v>45220</v>
      </c>
      <c r="C11592" s="6" t="s">
        <v>194</v>
      </c>
      <c r="D11592" s="6" t="s">
        <v>201</v>
      </c>
      <c r="E11592" s="6" t="s">
        <v>174</v>
      </c>
      <c r="F11592" s="34" t="n">
        <v>0.141288310289383</v>
      </c>
      <c r="G11592" s="34" t="n">
        <v>0.175903614457831</v>
      </c>
      <c r="H11592" s="34" t="n">
        <v>-0.0346153041684484</v>
      </c>
      <c r="I11592" s="34" t="n">
        <v>-0.196785633286385</v>
      </c>
      <c r="J11592" s="35" t="n">
        <v>5.7</v>
      </c>
      <c r="K11592" s="6" t="n">
        <v>0</v>
      </c>
      <c r="L11592" s="35" t="n">
        <v>-1</v>
      </c>
      <c r="M11592" s="6" t="str">
        <f aca="false">IF(I11592&lt;=0,"Below 0%",IF(I11592&lt;=0.05,"0-5%",IF(I11592&lt;=0.1,"5-10%",IF(I11592&lt;=0.2,"10-20%",IF(I11592&lt;=0.4,"20-40%","Above 40%")))))</f>
        <v>Below 0%</v>
      </c>
      <c r="N11592" s="6" t="str">
        <f aca="false">IF(AND(H11592&gt;=Summary!$B$25,I11592&gt;=Summary!$B$26,I11592&lt;=Summary!$B$27,J11592&gt;=Summary!$B$28,J11592&lt;=Summary!$B$29,F11592*J11592&gt;1),"Yes","No")</f>
        <v>No</v>
      </c>
    </row>
    <row r="11593" customFormat="false" ht="15" hidden="false" customHeight="false" outlineLevel="0" collapsed="false">
      <c r="A11593" s="6" t="s">
        <v>158</v>
      </c>
      <c r="B11593" s="45" t="n">
        <v>45220</v>
      </c>
      <c r="C11593" s="6" t="s">
        <v>194</v>
      </c>
      <c r="D11593" s="6" t="s">
        <v>201</v>
      </c>
      <c r="E11593" s="6" t="s">
        <v>177</v>
      </c>
      <c r="F11593" s="34" t="n">
        <v>0.0588155575096607</v>
      </c>
      <c r="G11593" s="34" t="n">
        <v>0.137349397590361</v>
      </c>
      <c r="H11593" s="34" t="n">
        <v>-0.0785338400807007</v>
      </c>
      <c r="I11593" s="34" t="n">
        <v>-0.571781467254225</v>
      </c>
      <c r="J11593" s="35" t="n">
        <v>7.3</v>
      </c>
      <c r="K11593" s="6" t="n">
        <v>0</v>
      </c>
      <c r="L11593" s="35" t="n">
        <v>-1</v>
      </c>
      <c r="M11593" s="6" t="str">
        <f aca="false">IF(I11593&lt;=0,"Below 0%",IF(I11593&lt;=0.05,"0-5%",IF(I11593&lt;=0.1,"5-10%",IF(I11593&lt;=0.2,"10-20%",IF(I11593&lt;=0.4,"20-40%","Above 40%")))))</f>
        <v>Below 0%</v>
      </c>
      <c r="N11593" s="6" t="str">
        <f aca="false">IF(AND(H11593&gt;=Summary!$B$25,I11593&gt;=Summary!$B$26,I11593&lt;=Summary!$B$27,J11593&gt;=Summary!$B$28,J11593&lt;=Summary!$B$29,F11593*J11593&gt;1),"Yes","No")</f>
        <v>No</v>
      </c>
    </row>
    <row r="11594" customFormat="false" ht="15" hidden="false" customHeight="false" outlineLevel="0" collapsed="false">
      <c r="A11594" s="6" t="s">
        <v>158</v>
      </c>
      <c r="B11594" s="45" t="n">
        <v>45220</v>
      </c>
      <c r="C11594" s="6" t="s">
        <v>188</v>
      </c>
      <c r="D11594" s="6" t="s">
        <v>180</v>
      </c>
      <c r="E11594" s="6" t="s">
        <v>187</v>
      </c>
      <c r="F11594" s="34" t="n">
        <v>0.5391885638237</v>
      </c>
      <c r="G11594" s="34" t="n">
        <v>0.666666666666667</v>
      </c>
      <c r="H11594" s="34" t="n">
        <v>-0.127478102842967</v>
      </c>
      <c r="I11594" s="34" t="n">
        <v>-0.19121715426445</v>
      </c>
      <c r="J11594" s="35" t="n">
        <v>1.5</v>
      </c>
      <c r="K11594" s="6" t="n">
        <v>1</v>
      </c>
      <c r="L11594" s="35" t="n">
        <v>0.5</v>
      </c>
      <c r="M11594" s="6" t="str">
        <f aca="false">IF(I11594&lt;=0,"Below 0%",IF(I11594&lt;=0.05,"0-5%",IF(I11594&lt;=0.1,"5-10%",IF(I11594&lt;=0.2,"10-20%",IF(I11594&lt;=0.4,"20-40%","Above 40%")))))</f>
        <v>Below 0%</v>
      </c>
      <c r="N11594" s="6" t="str">
        <f aca="false">IF(AND(H11594&gt;=Summary!$B$25,I11594&gt;=Summary!$B$26,I11594&lt;=Summary!$B$27,J11594&gt;=Summary!$B$28,J11594&lt;=Summary!$B$29,F11594*J11594&gt;1),"Yes","No")</f>
        <v>No</v>
      </c>
    </row>
    <row r="11595" customFormat="false" ht="15" hidden="false" customHeight="false" outlineLevel="0" collapsed="false">
      <c r="A11595" s="6" t="s">
        <v>158</v>
      </c>
      <c r="B11595" s="45" t="n">
        <v>45220</v>
      </c>
      <c r="C11595" s="6" t="s">
        <v>188</v>
      </c>
      <c r="D11595" s="6" t="s">
        <v>180</v>
      </c>
      <c r="E11595" s="6" t="s">
        <v>174</v>
      </c>
      <c r="F11595" s="34" t="n">
        <v>0.361554831266403</v>
      </c>
      <c r="G11595" s="34" t="n">
        <v>0.208333333333333</v>
      </c>
      <c r="H11595" s="34" t="n">
        <v>0.15322149793307</v>
      </c>
      <c r="I11595" s="34" t="n">
        <v>0.735463190078735</v>
      </c>
      <c r="J11595" s="35" t="n">
        <v>4.8</v>
      </c>
      <c r="K11595" s="6" t="n">
        <v>0</v>
      </c>
      <c r="L11595" s="35" t="n">
        <v>-1</v>
      </c>
      <c r="M11595" s="6" t="str">
        <f aca="false">IF(I11595&lt;=0,"Below 0%",IF(I11595&lt;=0.05,"0-5%",IF(I11595&lt;=0.1,"5-10%",IF(I11595&lt;=0.2,"10-20%",IF(I11595&lt;=0.4,"20-40%","Above 40%")))))</f>
        <v>Above 40%</v>
      </c>
      <c r="N11595" s="6" t="str">
        <f aca="false">IF(AND(H11595&gt;=Summary!$B$25,I11595&gt;=Summary!$B$26,I11595&lt;=Summary!$B$27,J11595&gt;=Summary!$B$28,J11595&lt;=Summary!$B$29,F11595*J11595&gt;1),"Yes","No")</f>
        <v>No</v>
      </c>
    </row>
    <row r="11596" customFormat="false" ht="15" hidden="false" customHeight="false" outlineLevel="0" collapsed="false">
      <c r="A11596" s="6" t="s">
        <v>158</v>
      </c>
      <c r="B11596" s="45" t="n">
        <v>45220</v>
      </c>
      <c r="C11596" s="6" t="s">
        <v>188</v>
      </c>
      <c r="D11596" s="6" t="s">
        <v>180</v>
      </c>
      <c r="E11596" s="6" t="s">
        <v>177</v>
      </c>
      <c r="F11596" s="34" t="n">
        <v>0.0992566347122192</v>
      </c>
      <c r="G11596" s="34" t="n">
        <v>0.125</v>
      </c>
      <c r="H11596" s="34" t="n">
        <v>-0.0257433652877808</v>
      </c>
      <c r="I11596" s="34" t="n">
        <v>-0.205946922302246</v>
      </c>
      <c r="J11596" s="35" t="n">
        <v>8</v>
      </c>
      <c r="K11596" s="6" t="n">
        <v>0</v>
      </c>
      <c r="L11596" s="35" t="n">
        <v>-1</v>
      </c>
      <c r="M11596" s="6" t="str">
        <f aca="false">IF(I11596&lt;=0,"Below 0%",IF(I11596&lt;=0.05,"0-5%",IF(I11596&lt;=0.1,"5-10%",IF(I11596&lt;=0.2,"10-20%",IF(I11596&lt;=0.4,"20-40%","Above 40%")))))</f>
        <v>Below 0%</v>
      </c>
      <c r="N11596" s="6" t="str">
        <f aca="false">IF(AND(H11596&gt;=Summary!$B$25,I11596&gt;=Summary!$B$26,I11596&lt;=Summary!$B$27,J11596&gt;=Summary!$B$28,J11596&lt;=Summary!$B$29,F11596*J11596&gt;1),"Yes","No")</f>
        <v>No</v>
      </c>
    </row>
    <row r="11597" customFormat="false" ht="15" hidden="false" customHeight="false" outlineLevel="0" collapsed="false">
      <c r="A11597" s="6" t="s">
        <v>158</v>
      </c>
      <c r="B11597" s="45" t="n">
        <v>45220</v>
      </c>
      <c r="C11597" s="6" t="s">
        <v>207</v>
      </c>
      <c r="D11597" s="6" t="s">
        <v>208</v>
      </c>
      <c r="E11597" s="6" t="s">
        <v>187</v>
      </c>
      <c r="F11597" s="34" t="n">
        <v>0.514582633972168</v>
      </c>
      <c r="G11597" s="34" t="n">
        <v>0.573015374960778</v>
      </c>
      <c r="H11597" s="34" t="n">
        <v>-0.0584327409886102</v>
      </c>
      <c r="I11597" s="34" t="n">
        <v>-0.101974124154365</v>
      </c>
      <c r="J11597" s="35" t="n">
        <v>1.75</v>
      </c>
      <c r="K11597" s="6" t="n">
        <v>0</v>
      </c>
      <c r="L11597" s="35" t="n">
        <v>-1</v>
      </c>
      <c r="M11597" s="6" t="str">
        <f aca="false">IF(I11597&lt;=0,"Below 0%",IF(I11597&lt;=0.05,"0-5%",IF(I11597&lt;=0.1,"5-10%",IF(I11597&lt;=0.2,"10-20%",IF(I11597&lt;=0.4,"20-40%","Above 40%")))))</f>
        <v>Below 0%</v>
      </c>
      <c r="N11597" s="6" t="str">
        <f aca="false">IF(AND(H11597&gt;=Summary!$B$25,I11597&gt;=Summary!$B$26,I11597&lt;=Summary!$B$27,J11597&gt;=Summary!$B$28,J11597&lt;=Summary!$B$29,F11597*J11597&gt;1),"Yes","No")</f>
        <v>No</v>
      </c>
    </row>
    <row r="11598" customFormat="false" ht="15" hidden="false" customHeight="false" outlineLevel="0" collapsed="false">
      <c r="A11598" s="6" t="s">
        <v>158</v>
      </c>
      <c r="B11598" s="45" t="n">
        <v>45220</v>
      </c>
      <c r="C11598" s="6" t="s">
        <v>207</v>
      </c>
      <c r="D11598" s="6" t="s">
        <v>208</v>
      </c>
      <c r="E11598" s="6" t="s">
        <v>174</v>
      </c>
      <c r="F11598" s="34" t="n">
        <v>0.215785712003708</v>
      </c>
      <c r="G11598" s="34" t="n">
        <v>0.252588641355507</v>
      </c>
      <c r="H11598" s="34" t="n">
        <v>-0.0368029293517989</v>
      </c>
      <c r="I11598" s="34" t="n">
        <v>-0.145703025893395</v>
      </c>
      <c r="J11598" s="35" t="n">
        <v>3.97</v>
      </c>
      <c r="K11598" s="6" t="n">
        <v>1</v>
      </c>
      <c r="L11598" s="35" t="n">
        <v>2.97</v>
      </c>
      <c r="M11598" s="6" t="str">
        <f aca="false">IF(I11598&lt;=0,"Below 0%",IF(I11598&lt;=0.05,"0-5%",IF(I11598&lt;=0.1,"5-10%",IF(I11598&lt;=0.2,"10-20%",IF(I11598&lt;=0.4,"20-40%","Above 40%")))))</f>
        <v>Below 0%</v>
      </c>
      <c r="N11598" s="6" t="str">
        <f aca="false">IF(AND(H11598&gt;=Summary!$B$25,I11598&gt;=Summary!$B$26,I11598&lt;=Summary!$B$27,J11598&gt;=Summary!$B$28,J11598&lt;=Summary!$B$29,F11598*J11598&gt;1),"Yes","No")</f>
        <v>No</v>
      </c>
    </row>
    <row r="11599" customFormat="false" ht="15" hidden="false" customHeight="false" outlineLevel="0" collapsed="false">
      <c r="A11599" s="6" t="s">
        <v>158</v>
      </c>
      <c r="B11599" s="45" t="n">
        <v>45220</v>
      </c>
      <c r="C11599" s="6" t="s">
        <v>207</v>
      </c>
      <c r="D11599" s="6" t="s">
        <v>208</v>
      </c>
      <c r="E11599" s="6" t="s">
        <v>177</v>
      </c>
      <c r="F11599" s="34" t="n">
        <v>0.269631683826447</v>
      </c>
      <c r="G11599" s="34" t="n">
        <v>0.174395983683715</v>
      </c>
      <c r="H11599" s="34" t="n">
        <v>0.0952357001427314</v>
      </c>
      <c r="I11599" s="34" t="n">
        <v>0.546088838349919</v>
      </c>
      <c r="J11599" s="35" t="n">
        <v>5.75</v>
      </c>
      <c r="K11599" s="6" t="n">
        <v>0</v>
      </c>
      <c r="L11599" s="35" t="n">
        <v>-1</v>
      </c>
      <c r="M11599" s="6" t="str">
        <f aca="false">IF(I11599&lt;=0,"Below 0%",IF(I11599&lt;=0.05,"0-5%",IF(I11599&lt;=0.1,"5-10%",IF(I11599&lt;=0.2,"10-20%",IF(I11599&lt;=0.4,"20-40%","Above 40%")))))</f>
        <v>Above 40%</v>
      </c>
      <c r="N11599" s="6" t="str">
        <f aca="false">IF(AND(H11599&gt;=Summary!$B$25,I11599&gt;=Summary!$B$26,I11599&lt;=Summary!$B$27,J11599&gt;=Summary!$B$28,J11599&lt;=Summary!$B$29,F11599*J11599&gt;1),"Yes","No")</f>
        <v>No</v>
      </c>
    </row>
    <row r="11600" customFormat="false" ht="15" hidden="false" customHeight="false" outlineLevel="0" collapsed="false">
      <c r="A11600" s="6" t="s">
        <v>158</v>
      </c>
      <c r="B11600" s="45" t="n">
        <v>45220</v>
      </c>
      <c r="C11600" s="6" t="s">
        <v>204</v>
      </c>
      <c r="D11600" s="6" t="s">
        <v>176</v>
      </c>
      <c r="E11600" s="6" t="s">
        <v>187</v>
      </c>
      <c r="F11600" s="34" t="n">
        <v>0.18703705072403</v>
      </c>
      <c r="G11600" s="34" t="n">
        <v>0.12842064112588</v>
      </c>
      <c r="H11600" s="34" t="n">
        <v>0.0586164095981499</v>
      </c>
      <c r="I11600" s="34" t="n">
        <v>0.456440717662306</v>
      </c>
      <c r="J11600" s="35" t="n">
        <v>7.8</v>
      </c>
      <c r="K11600" s="6" t="n">
        <v>0</v>
      </c>
      <c r="L11600" s="35" t="n">
        <v>-1</v>
      </c>
      <c r="M11600" s="6" t="str">
        <f aca="false">IF(I11600&lt;=0,"Below 0%",IF(I11600&lt;=0.05,"0-5%",IF(I11600&lt;=0.1,"5-10%",IF(I11600&lt;=0.2,"10-20%",IF(I11600&lt;=0.4,"20-40%","Above 40%")))))</f>
        <v>Above 40%</v>
      </c>
      <c r="N11600" s="6" t="str">
        <f aca="false">IF(AND(H11600&gt;=Summary!$B$25,I11600&gt;=Summary!$B$26,I11600&lt;=Summary!$B$27,J11600&gt;=Summary!$B$28,J11600&lt;=Summary!$B$29,F11600*J11600&gt;1),"Yes","No")</f>
        <v>No</v>
      </c>
    </row>
    <row r="11601" customFormat="false" ht="15" hidden="false" customHeight="false" outlineLevel="0" collapsed="false">
      <c r="A11601" s="6" t="s">
        <v>158</v>
      </c>
      <c r="B11601" s="45" t="n">
        <v>45220</v>
      </c>
      <c r="C11601" s="6" t="s">
        <v>204</v>
      </c>
      <c r="D11601" s="6" t="s">
        <v>176</v>
      </c>
      <c r="E11601" s="6" t="s">
        <v>174</v>
      </c>
      <c r="F11601" s="34" t="n">
        <v>0.182213053107262</v>
      </c>
      <c r="G11601" s="34" t="n">
        <v>0.185496481626271</v>
      </c>
      <c r="H11601" s="34" t="n">
        <v>-0.00328342851900887</v>
      </c>
      <c r="I11601" s="34" t="n">
        <v>-0.0177007590129077</v>
      </c>
      <c r="J11601" s="35" t="n">
        <v>5.4</v>
      </c>
      <c r="K11601" s="6" t="n">
        <v>0</v>
      </c>
      <c r="L11601" s="35" t="n">
        <v>-1</v>
      </c>
      <c r="M11601" s="6" t="str">
        <f aca="false">IF(I11601&lt;=0,"Below 0%",IF(I11601&lt;=0.05,"0-5%",IF(I11601&lt;=0.1,"5-10%",IF(I11601&lt;=0.2,"10-20%",IF(I11601&lt;=0.4,"20-40%","Above 40%")))))</f>
        <v>Below 0%</v>
      </c>
      <c r="N11601" s="6" t="str">
        <f aca="false">IF(AND(H11601&gt;=Summary!$B$25,I11601&gt;=Summary!$B$26,I11601&lt;=Summary!$B$27,J11601&gt;=Summary!$B$28,J11601&lt;=Summary!$B$29,F11601*J11601&gt;1),"Yes","No")</f>
        <v>No</v>
      </c>
    </row>
    <row r="11602" customFormat="false" ht="15" hidden="false" customHeight="false" outlineLevel="0" collapsed="false">
      <c r="A11602" s="6" t="s">
        <v>158</v>
      </c>
      <c r="B11602" s="45" t="n">
        <v>45220</v>
      </c>
      <c r="C11602" s="6" t="s">
        <v>204</v>
      </c>
      <c r="D11602" s="6" t="s">
        <v>176</v>
      </c>
      <c r="E11602" s="6" t="s">
        <v>177</v>
      </c>
      <c r="F11602" s="34" t="n">
        <v>0.630749940872192</v>
      </c>
      <c r="G11602" s="34" t="n">
        <v>0.68608287724785</v>
      </c>
      <c r="H11602" s="34" t="n">
        <v>-0.0553329363756575</v>
      </c>
      <c r="I11602" s="34" t="n">
        <v>-0.0806505135321549</v>
      </c>
      <c r="J11602" s="35" t="n">
        <v>1.46</v>
      </c>
      <c r="K11602" s="6" t="n">
        <v>1</v>
      </c>
      <c r="L11602" s="35" t="n">
        <v>0.46</v>
      </c>
      <c r="M11602" s="6" t="str">
        <f aca="false">IF(I11602&lt;=0,"Below 0%",IF(I11602&lt;=0.05,"0-5%",IF(I11602&lt;=0.1,"5-10%",IF(I11602&lt;=0.2,"10-20%",IF(I11602&lt;=0.4,"20-40%","Above 40%")))))</f>
        <v>Below 0%</v>
      </c>
      <c r="N11602" s="6" t="str">
        <f aca="false">IF(AND(H11602&gt;=Summary!$B$25,I11602&gt;=Summary!$B$26,I11602&lt;=Summary!$B$27,J11602&gt;=Summary!$B$28,J11602&lt;=Summary!$B$29,F11602*J11602&gt;1),"Yes","No")</f>
        <v>No</v>
      </c>
    </row>
    <row r="11603" customFormat="false" ht="15" hidden="false" customHeight="false" outlineLevel="0" collapsed="false">
      <c r="A11603" s="6" t="s">
        <v>158</v>
      </c>
      <c r="B11603" s="45" t="n">
        <v>45221</v>
      </c>
      <c r="C11603" s="6" t="s">
        <v>182</v>
      </c>
      <c r="D11603" s="6" t="s">
        <v>189</v>
      </c>
      <c r="E11603" s="6" t="s">
        <v>187</v>
      </c>
      <c r="F11603" s="34" t="n">
        <v>0.597431778907776</v>
      </c>
      <c r="G11603" s="34" t="n">
        <v>0.510339289299338</v>
      </c>
      <c r="H11603" s="34" t="n">
        <v>0.0870924896084384</v>
      </c>
      <c r="I11603" s="34" t="n">
        <v>0.170656054578927</v>
      </c>
      <c r="J11603" s="35" t="n">
        <v>1.95</v>
      </c>
      <c r="K11603" s="6" t="n">
        <v>1</v>
      </c>
      <c r="L11603" s="35" t="n">
        <v>0.95</v>
      </c>
      <c r="M11603" s="6" t="str">
        <f aca="false">IF(I11603&lt;=0,"Below 0%",IF(I11603&lt;=0.05,"0-5%",IF(I11603&lt;=0.1,"5-10%",IF(I11603&lt;=0.2,"10-20%",IF(I11603&lt;=0.4,"20-40%","Above 40%")))))</f>
        <v>10-20%</v>
      </c>
      <c r="N11603" s="6" t="str">
        <f aca="false">IF(AND(H11603&gt;=Summary!$B$25,I11603&gt;=Summary!$B$26,I11603&lt;=Summary!$B$27,J11603&gt;=Summary!$B$28,J11603&lt;=Summary!$B$29,F11603*J11603&gt;1),"Yes","No")</f>
        <v>Yes</v>
      </c>
    </row>
    <row r="11604" customFormat="false" ht="15" hidden="false" customHeight="false" outlineLevel="0" collapsed="false">
      <c r="A11604" s="6" t="s">
        <v>158</v>
      </c>
      <c r="B11604" s="45" t="n">
        <v>45221</v>
      </c>
      <c r="C11604" s="6" t="s">
        <v>182</v>
      </c>
      <c r="D11604" s="6" t="s">
        <v>189</v>
      </c>
      <c r="E11604" s="6" t="s">
        <v>174</v>
      </c>
      <c r="F11604" s="34" t="n">
        <v>0.267504960298538</v>
      </c>
      <c r="G11604" s="34" t="n">
        <v>0.246938365790002</v>
      </c>
      <c r="H11604" s="34" t="n">
        <v>0.0205665945085362</v>
      </c>
      <c r="I11604" s="34" t="n">
        <v>0.0832863473553001</v>
      </c>
      <c r="J11604" s="35" t="n">
        <v>4.03</v>
      </c>
      <c r="K11604" s="6" t="n">
        <v>0</v>
      </c>
      <c r="L11604" s="35" t="n">
        <v>-1</v>
      </c>
      <c r="M11604" s="6" t="str">
        <f aca="false">IF(I11604&lt;=0,"Below 0%",IF(I11604&lt;=0.05,"0-5%",IF(I11604&lt;=0.1,"5-10%",IF(I11604&lt;=0.2,"10-20%",IF(I11604&lt;=0.4,"20-40%","Above 40%")))))</f>
        <v>5-10%</v>
      </c>
      <c r="N11604" s="6" t="str">
        <f aca="false">IF(AND(H11604&gt;=Summary!$B$25,I11604&gt;=Summary!$B$26,I11604&lt;=Summary!$B$27,J11604&gt;=Summary!$B$28,J11604&lt;=Summary!$B$29,F11604*J11604&gt;1),"Yes","No")</f>
        <v>No</v>
      </c>
    </row>
    <row r="11605" customFormat="false" ht="15" hidden="false" customHeight="false" outlineLevel="0" collapsed="false">
      <c r="A11605" s="6" t="s">
        <v>158</v>
      </c>
      <c r="B11605" s="45" t="n">
        <v>45221</v>
      </c>
      <c r="C11605" s="6" t="s">
        <v>182</v>
      </c>
      <c r="D11605" s="6" t="s">
        <v>189</v>
      </c>
      <c r="E11605" s="6" t="s">
        <v>177</v>
      </c>
      <c r="F11605" s="34" t="n">
        <v>0.135063260793686</v>
      </c>
      <c r="G11605" s="34" t="n">
        <v>0.242722344910661</v>
      </c>
      <c r="H11605" s="34" t="n">
        <v>-0.107659084116975</v>
      </c>
      <c r="I11605" s="34" t="n">
        <v>-0.443548302718487</v>
      </c>
      <c r="J11605" s="35" t="n">
        <v>4.1</v>
      </c>
      <c r="K11605" s="6" t="n">
        <v>0</v>
      </c>
      <c r="L11605" s="35" t="n">
        <v>-1</v>
      </c>
      <c r="M11605" s="6" t="str">
        <f aca="false">IF(I11605&lt;=0,"Below 0%",IF(I11605&lt;=0.05,"0-5%",IF(I11605&lt;=0.1,"5-10%",IF(I11605&lt;=0.2,"10-20%",IF(I11605&lt;=0.4,"20-40%","Above 40%")))))</f>
        <v>Below 0%</v>
      </c>
      <c r="N11605" s="6" t="str">
        <f aca="false">IF(AND(H11605&gt;=Summary!$B$25,I11605&gt;=Summary!$B$26,I11605&lt;=Summary!$B$27,J11605&gt;=Summary!$B$28,J11605&lt;=Summary!$B$29,F11605*J11605&gt;1),"Yes","No")</f>
        <v>No</v>
      </c>
    </row>
    <row r="11606" customFormat="false" ht="15" hidden="false" customHeight="false" outlineLevel="0" collapsed="false">
      <c r="A11606" s="6" t="s">
        <v>158</v>
      </c>
      <c r="B11606" s="45" t="n">
        <v>45222</v>
      </c>
      <c r="C11606" s="6" t="s">
        <v>181</v>
      </c>
      <c r="D11606" s="6" t="s">
        <v>184</v>
      </c>
      <c r="E11606" s="6" t="s">
        <v>187</v>
      </c>
      <c r="F11606" s="34" t="n">
        <v>0.682187557220459</v>
      </c>
      <c r="G11606" s="34" t="n">
        <v>0.644252063619891</v>
      </c>
      <c r="H11606" s="34" t="n">
        <v>0.0379354936005678</v>
      </c>
      <c r="I11606" s="34" t="n">
        <v>0.0588829989731314</v>
      </c>
      <c r="J11606" s="35" t="n">
        <v>1.55</v>
      </c>
      <c r="K11606" s="6" t="n">
        <v>1</v>
      </c>
      <c r="L11606" s="35" t="n">
        <v>0.55</v>
      </c>
      <c r="M11606" s="6" t="str">
        <f aca="false">IF(I11606&lt;=0,"Below 0%",IF(I11606&lt;=0.05,"0-5%",IF(I11606&lt;=0.1,"5-10%",IF(I11606&lt;=0.2,"10-20%",IF(I11606&lt;=0.4,"20-40%","Above 40%")))))</f>
        <v>5-10%</v>
      </c>
      <c r="N11606" s="6" t="str">
        <f aca="false">IF(AND(H11606&gt;=Summary!$B$25,I11606&gt;=Summary!$B$26,I11606&lt;=Summary!$B$27,J11606&gt;=Summary!$B$28,J11606&lt;=Summary!$B$29,F11606*J11606&gt;1),"Yes","No")</f>
        <v>No</v>
      </c>
    </row>
    <row r="11607" customFormat="false" ht="15" hidden="false" customHeight="false" outlineLevel="0" collapsed="false">
      <c r="A11607" s="6" t="s">
        <v>158</v>
      </c>
      <c r="B11607" s="45" t="n">
        <v>45222</v>
      </c>
      <c r="C11607" s="6" t="s">
        <v>181</v>
      </c>
      <c r="D11607" s="6" t="s">
        <v>184</v>
      </c>
      <c r="E11607" s="6" t="s">
        <v>174</v>
      </c>
      <c r="F11607" s="34" t="n">
        <v>0.201644539833069</v>
      </c>
      <c r="G11607" s="34" t="n">
        <v>0.199718139722166</v>
      </c>
      <c r="H11607" s="34" t="n">
        <v>0.00192640011090256</v>
      </c>
      <c r="I11607" s="34" t="n">
        <v>0.00964559410368238</v>
      </c>
      <c r="J11607" s="35" t="n">
        <v>5</v>
      </c>
      <c r="K11607" s="6" t="n">
        <v>0</v>
      </c>
      <c r="L11607" s="35" t="n">
        <v>-1</v>
      </c>
      <c r="M11607" s="6" t="str">
        <f aca="false">IF(I11607&lt;=0,"Below 0%",IF(I11607&lt;=0.05,"0-5%",IF(I11607&lt;=0.1,"5-10%",IF(I11607&lt;=0.2,"10-20%",IF(I11607&lt;=0.4,"20-40%","Above 40%")))))</f>
        <v>0-5%</v>
      </c>
      <c r="N11607" s="6" t="str">
        <f aca="false">IF(AND(H11607&gt;=Summary!$B$25,I11607&gt;=Summary!$B$26,I11607&lt;=Summary!$B$27,J11607&gt;=Summary!$B$28,J11607&lt;=Summary!$B$29,F11607*J11607&gt;1),"Yes","No")</f>
        <v>No</v>
      </c>
    </row>
    <row r="11608" customFormat="false" ht="15" hidden="false" customHeight="false" outlineLevel="0" collapsed="false">
      <c r="A11608" s="6" t="s">
        <v>158</v>
      </c>
      <c r="B11608" s="45" t="n">
        <v>45222</v>
      </c>
      <c r="C11608" s="6" t="s">
        <v>181</v>
      </c>
      <c r="D11608" s="6" t="s">
        <v>184</v>
      </c>
      <c r="E11608" s="6" t="s">
        <v>177</v>
      </c>
      <c r="F11608" s="34" t="n">
        <v>0.11616787314415</v>
      </c>
      <c r="G11608" s="34" t="n">
        <v>0.156029796657942</v>
      </c>
      <c r="H11608" s="34" t="n">
        <v>-0.0398619235137926</v>
      </c>
      <c r="I11608" s="34" t="n">
        <v>-0.255476353668398</v>
      </c>
      <c r="J11608" s="35" t="n">
        <v>6.4</v>
      </c>
      <c r="K11608" s="6" t="n">
        <v>0</v>
      </c>
      <c r="L11608" s="35" t="n">
        <v>-1</v>
      </c>
      <c r="M11608" s="6" t="str">
        <f aca="false">IF(I11608&lt;=0,"Below 0%",IF(I11608&lt;=0.05,"0-5%",IF(I11608&lt;=0.1,"5-10%",IF(I11608&lt;=0.2,"10-20%",IF(I11608&lt;=0.4,"20-40%","Above 40%")))))</f>
        <v>Below 0%</v>
      </c>
      <c r="N11608" s="6" t="str">
        <f aca="false">IF(AND(H11608&gt;=Summary!$B$25,I11608&gt;=Summary!$B$26,I11608&lt;=Summary!$B$27,J11608&gt;=Summary!$B$28,J11608&lt;=Summary!$B$29,F11608*J11608&gt;1),"Yes","No")</f>
        <v>No</v>
      </c>
    </row>
    <row r="11609" customFormat="false" ht="15" hidden="false" customHeight="false" outlineLevel="0" collapsed="false">
      <c r="A11609" s="6" t="s">
        <v>158</v>
      </c>
      <c r="B11609" s="45" t="n">
        <v>45226</v>
      </c>
      <c r="C11609" s="6" t="s">
        <v>180</v>
      </c>
      <c r="D11609" s="6" t="s">
        <v>181</v>
      </c>
      <c r="E11609" s="6" t="s">
        <v>187</v>
      </c>
      <c r="F11609" s="34" t="n">
        <v>0.198261499404907</v>
      </c>
      <c r="G11609" s="34" t="n">
        <v>0.200077501141758</v>
      </c>
      <c r="H11609" s="34" t="n">
        <v>-0.0018160017368507</v>
      </c>
      <c r="I11609" s="34" t="n">
        <v>-0.00907649149198464</v>
      </c>
      <c r="J11609" s="35" t="n">
        <v>5</v>
      </c>
      <c r="K11609" s="6" t="n">
        <v>0</v>
      </c>
      <c r="L11609" s="35" t="n">
        <v>-1</v>
      </c>
      <c r="M11609" s="6" t="str">
        <f aca="false">IF(I11609&lt;=0,"Below 0%",IF(I11609&lt;=0.05,"0-5%",IF(I11609&lt;=0.1,"5-10%",IF(I11609&lt;=0.2,"10-20%",IF(I11609&lt;=0.4,"20-40%","Above 40%")))))</f>
        <v>Below 0%</v>
      </c>
      <c r="N11609" s="6" t="str">
        <f aca="false">IF(AND(H11609&gt;=Summary!$B$25,I11609&gt;=Summary!$B$26,I11609&lt;=Summary!$B$27,J11609&gt;=Summary!$B$28,J11609&lt;=Summary!$B$29,F11609*J11609&gt;1),"Yes","No")</f>
        <v>No</v>
      </c>
    </row>
    <row r="11610" customFormat="false" ht="15" hidden="false" customHeight="false" outlineLevel="0" collapsed="false">
      <c r="A11610" s="6" t="s">
        <v>158</v>
      </c>
      <c r="B11610" s="45" t="n">
        <v>45226</v>
      </c>
      <c r="C11610" s="6" t="s">
        <v>180</v>
      </c>
      <c r="D11610" s="6" t="s">
        <v>181</v>
      </c>
      <c r="E11610" s="6" t="s">
        <v>174</v>
      </c>
      <c r="F11610" s="34" t="n">
        <v>0.21203975379467</v>
      </c>
      <c r="G11610" s="34" t="n">
        <v>0.253262659673111</v>
      </c>
      <c r="H11610" s="34" t="n">
        <v>-0.0412229058784411</v>
      </c>
      <c r="I11610" s="34" t="n">
        <v>-0.162767404921231</v>
      </c>
      <c r="J11610" s="35" t="n">
        <v>3.95</v>
      </c>
      <c r="K11610" s="6" t="n">
        <v>0</v>
      </c>
      <c r="L11610" s="35" t="n">
        <v>-1</v>
      </c>
      <c r="M11610" s="6" t="str">
        <f aca="false">IF(I11610&lt;=0,"Below 0%",IF(I11610&lt;=0.05,"0-5%",IF(I11610&lt;=0.1,"5-10%",IF(I11610&lt;=0.2,"10-20%",IF(I11610&lt;=0.4,"20-40%","Above 40%")))))</f>
        <v>Below 0%</v>
      </c>
      <c r="N11610" s="6" t="str">
        <f aca="false">IF(AND(H11610&gt;=Summary!$B$25,I11610&gt;=Summary!$B$26,I11610&lt;=Summary!$B$27,J11610&gt;=Summary!$B$28,J11610&lt;=Summary!$B$29,F11610*J11610&gt;1),"Yes","No")</f>
        <v>No</v>
      </c>
    </row>
    <row r="11611" customFormat="false" ht="15" hidden="false" customHeight="false" outlineLevel="0" collapsed="false">
      <c r="A11611" s="6" t="s">
        <v>158</v>
      </c>
      <c r="B11611" s="45" t="n">
        <v>45226</v>
      </c>
      <c r="C11611" s="6" t="s">
        <v>180</v>
      </c>
      <c r="D11611" s="6" t="s">
        <v>181</v>
      </c>
      <c r="E11611" s="6" t="s">
        <v>177</v>
      </c>
      <c r="F11611" s="34" t="n">
        <v>0.589698731899262</v>
      </c>
      <c r="G11611" s="34" t="n">
        <v>0.546659839185131</v>
      </c>
      <c r="H11611" s="34" t="n">
        <v>0.0430388927141306</v>
      </c>
      <c r="I11611" s="34" t="n">
        <v>0.078730665084682</v>
      </c>
      <c r="J11611" s="35" t="n">
        <v>1.83</v>
      </c>
      <c r="K11611" s="6" t="n">
        <v>1</v>
      </c>
      <c r="L11611" s="35" t="n">
        <v>0.83</v>
      </c>
      <c r="M11611" s="6" t="str">
        <f aca="false">IF(I11611&lt;=0,"Below 0%",IF(I11611&lt;=0.05,"0-5%",IF(I11611&lt;=0.1,"5-10%",IF(I11611&lt;=0.2,"10-20%",IF(I11611&lt;=0.4,"20-40%","Above 40%")))))</f>
        <v>5-10%</v>
      </c>
      <c r="N11611" s="6" t="str">
        <f aca="false">IF(AND(H11611&gt;=Summary!$B$25,I11611&gt;=Summary!$B$26,I11611&lt;=Summary!$B$27,J11611&gt;=Summary!$B$28,J11611&lt;=Summary!$B$29,F11611*J11611&gt;1),"Yes","No")</f>
        <v>No</v>
      </c>
    </row>
    <row r="11612" customFormat="false" ht="15" hidden="false" customHeight="false" outlineLevel="0" collapsed="false">
      <c r="A11612" s="6" t="s">
        <v>158</v>
      </c>
      <c r="B11612" s="45" t="n">
        <v>45227</v>
      </c>
      <c r="C11612" s="6" t="s">
        <v>185</v>
      </c>
      <c r="D11612" s="6" t="s">
        <v>204</v>
      </c>
      <c r="E11612" s="6" t="s">
        <v>187</v>
      </c>
      <c r="F11612" s="34" t="n">
        <v>0.758074879646301</v>
      </c>
      <c r="G11612" s="34" t="n">
        <v>0.87147297214943</v>
      </c>
      <c r="H11612" s="34" t="n">
        <v>-0.113398092503129</v>
      </c>
      <c r="I11612" s="34" t="n">
        <v>-0.130122328663206</v>
      </c>
      <c r="J11612" s="35" t="n">
        <v>1.14</v>
      </c>
      <c r="K11612" s="6" t="n">
        <v>1</v>
      </c>
      <c r="L11612" s="35" t="n">
        <v>0.14</v>
      </c>
      <c r="M11612" s="6" t="str">
        <f aca="false">IF(I11612&lt;=0,"Below 0%",IF(I11612&lt;=0.05,"0-5%",IF(I11612&lt;=0.1,"5-10%",IF(I11612&lt;=0.2,"10-20%",IF(I11612&lt;=0.4,"20-40%","Above 40%")))))</f>
        <v>Below 0%</v>
      </c>
      <c r="N11612" s="6" t="str">
        <f aca="false">IF(AND(H11612&gt;=Summary!$B$25,I11612&gt;=Summary!$B$26,I11612&lt;=Summary!$B$27,J11612&gt;=Summary!$B$28,J11612&lt;=Summary!$B$29,F11612*J11612&gt;1),"Yes","No")</f>
        <v>No</v>
      </c>
    </row>
    <row r="11613" customFormat="false" ht="15" hidden="false" customHeight="false" outlineLevel="0" collapsed="false">
      <c r="A11613" s="6" t="s">
        <v>158</v>
      </c>
      <c r="B11613" s="45" t="n">
        <v>45227</v>
      </c>
      <c r="C11613" s="6" t="s">
        <v>185</v>
      </c>
      <c r="D11613" s="6" t="s">
        <v>204</v>
      </c>
      <c r="E11613" s="6" t="s">
        <v>174</v>
      </c>
      <c r="F11613" s="34" t="n">
        <v>0.157628163695335</v>
      </c>
      <c r="G11613" s="34" t="n">
        <v>0.090316289840941</v>
      </c>
      <c r="H11613" s="34" t="n">
        <v>0.0673118738543944</v>
      </c>
      <c r="I11613" s="34" t="n">
        <v>0.745290511522779</v>
      </c>
      <c r="J11613" s="35" t="n">
        <v>11</v>
      </c>
      <c r="K11613" s="6" t="n">
        <v>0</v>
      </c>
      <c r="L11613" s="35" t="n">
        <v>-1</v>
      </c>
      <c r="M11613" s="6" t="str">
        <f aca="false">IF(I11613&lt;=0,"Below 0%",IF(I11613&lt;=0.05,"0-5%",IF(I11613&lt;=0.1,"5-10%",IF(I11613&lt;=0.2,"10-20%",IF(I11613&lt;=0.4,"20-40%","Above 40%")))))</f>
        <v>Above 40%</v>
      </c>
      <c r="N11613" s="6" t="str">
        <f aca="false">IF(AND(H11613&gt;=Summary!$B$25,I11613&gt;=Summary!$B$26,I11613&lt;=Summary!$B$27,J11613&gt;=Summary!$B$28,J11613&lt;=Summary!$B$29,F11613*J11613&gt;1),"Yes","No")</f>
        <v>No</v>
      </c>
    </row>
    <row r="11614" customFormat="false" ht="15" hidden="false" customHeight="false" outlineLevel="0" collapsed="false">
      <c r="A11614" s="6" t="s">
        <v>158</v>
      </c>
      <c r="B11614" s="45" t="n">
        <v>45227</v>
      </c>
      <c r="C11614" s="6" t="s">
        <v>185</v>
      </c>
      <c r="D11614" s="6" t="s">
        <v>204</v>
      </c>
      <c r="E11614" s="6" t="s">
        <v>177</v>
      </c>
      <c r="F11614" s="34" t="n">
        <v>0.0842969566583633</v>
      </c>
      <c r="G11614" s="34" t="n">
        <v>0.0382107380096289</v>
      </c>
      <c r="H11614" s="34" t="n">
        <v>0.0460862186487345</v>
      </c>
      <c r="I11614" s="34" t="n">
        <v>1.20610647816122</v>
      </c>
      <c r="J11614" s="35" t="n">
        <v>26</v>
      </c>
      <c r="K11614" s="6" t="n">
        <v>0</v>
      </c>
      <c r="L11614" s="35" t="n">
        <v>-1</v>
      </c>
      <c r="M11614" s="6" t="str">
        <f aca="false">IF(I11614&lt;=0,"Below 0%",IF(I11614&lt;=0.05,"0-5%",IF(I11614&lt;=0.1,"5-10%",IF(I11614&lt;=0.2,"10-20%",IF(I11614&lt;=0.4,"20-40%","Above 40%")))))</f>
        <v>Above 40%</v>
      </c>
      <c r="N11614" s="6" t="str">
        <f aca="false">IF(AND(H11614&gt;=Summary!$B$25,I11614&gt;=Summary!$B$26,I11614&lt;=Summary!$B$27,J11614&gt;=Summary!$B$28,J11614&lt;=Summary!$B$29,F11614*J11614&gt;1),"Yes","No")</f>
        <v>No</v>
      </c>
    </row>
    <row r="11615" customFormat="false" ht="15" hidden="false" customHeight="false" outlineLevel="0" collapsed="false">
      <c r="A11615" s="6" t="s">
        <v>158</v>
      </c>
      <c r="B11615" s="45" t="n">
        <v>45227</v>
      </c>
      <c r="C11615" s="6" t="s">
        <v>199</v>
      </c>
      <c r="D11615" s="6" t="s">
        <v>196</v>
      </c>
      <c r="E11615" s="6" t="s">
        <v>187</v>
      </c>
      <c r="F11615" s="34" t="n">
        <v>0.429350286722183</v>
      </c>
      <c r="G11615" s="34" t="n">
        <v>0.45694086971715</v>
      </c>
      <c r="H11615" s="34" t="n">
        <v>-0.0275905829949672</v>
      </c>
      <c r="I11615" s="34" t="n">
        <v>-0.06038107953015</v>
      </c>
      <c r="J11615" s="35" t="n">
        <v>2.19</v>
      </c>
      <c r="K11615" s="6" t="n">
        <v>1</v>
      </c>
      <c r="L11615" s="35" t="n">
        <v>1.19</v>
      </c>
      <c r="M11615" s="6" t="str">
        <f aca="false">IF(I11615&lt;=0,"Below 0%",IF(I11615&lt;=0.05,"0-5%",IF(I11615&lt;=0.1,"5-10%",IF(I11615&lt;=0.2,"10-20%",IF(I11615&lt;=0.4,"20-40%","Above 40%")))))</f>
        <v>Below 0%</v>
      </c>
      <c r="N11615" s="6" t="str">
        <f aca="false">IF(AND(H11615&gt;=Summary!$B$25,I11615&gt;=Summary!$B$26,I11615&lt;=Summary!$B$27,J11615&gt;=Summary!$B$28,J11615&lt;=Summary!$B$29,F11615*J11615&gt;1),"Yes","No")</f>
        <v>No</v>
      </c>
    </row>
    <row r="11616" customFormat="false" ht="15" hidden="false" customHeight="false" outlineLevel="0" collapsed="false">
      <c r="A11616" s="6" t="s">
        <v>158</v>
      </c>
      <c r="B11616" s="45" t="n">
        <v>45227</v>
      </c>
      <c r="C11616" s="6" t="s">
        <v>199</v>
      </c>
      <c r="D11616" s="6" t="s">
        <v>196</v>
      </c>
      <c r="E11616" s="6" t="s">
        <v>174</v>
      </c>
      <c r="F11616" s="34" t="n">
        <v>0.244581788778305</v>
      </c>
      <c r="G11616" s="34" t="n">
        <v>0.26196348290067</v>
      </c>
      <c r="H11616" s="34" t="n">
        <v>-0.017381694122365</v>
      </c>
      <c r="I11616" s="34" t="n">
        <v>-0.0663515919467129</v>
      </c>
      <c r="J11616" s="35" t="n">
        <v>3.82</v>
      </c>
      <c r="K11616" s="6" t="n">
        <v>0</v>
      </c>
      <c r="L11616" s="35" t="n">
        <v>-1</v>
      </c>
      <c r="M11616" s="6" t="str">
        <f aca="false">IF(I11616&lt;=0,"Below 0%",IF(I11616&lt;=0.05,"0-5%",IF(I11616&lt;=0.1,"5-10%",IF(I11616&lt;=0.2,"10-20%",IF(I11616&lt;=0.4,"20-40%","Above 40%")))))</f>
        <v>Below 0%</v>
      </c>
      <c r="N11616" s="6" t="str">
        <f aca="false">IF(AND(H11616&gt;=Summary!$B$25,I11616&gt;=Summary!$B$26,I11616&lt;=Summary!$B$27,J11616&gt;=Summary!$B$28,J11616&lt;=Summary!$B$29,F11616*J11616&gt;1),"Yes","No")</f>
        <v>No</v>
      </c>
    </row>
    <row r="11617" customFormat="false" ht="15" hidden="false" customHeight="false" outlineLevel="0" collapsed="false">
      <c r="A11617" s="6" t="s">
        <v>158</v>
      </c>
      <c r="B11617" s="45" t="n">
        <v>45227</v>
      </c>
      <c r="C11617" s="6" t="s">
        <v>199</v>
      </c>
      <c r="D11617" s="6" t="s">
        <v>196</v>
      </c>
      <c r="E11617" s="6" t="s">
        <v>177</v>
      </c>
      <c r="F11617" s="34" t="n">
        <v>0.326067864894867</v>
      </c>
      <c r="G11617" s="34" t="n">
        <v>0.28109564738218</v>
      </c>
      <c r="H11617" s="34" t="n">
        <v>0.0449722175126873</v>
      </c>
      <c r="I11617" s="34" t="n">
        <v>0.159989021286917</v>
      </c>
      <c r="J11617" s="35" t="n">
        <v>3.56</v>
      </c>
      <c r="K11617" s="6" t="n">
        <v>0</v>
      </c>
      <c r="L11617" s="35" t="n">
        <v>-1</v>
      </c>
      <c r="M11617" s="6" t="str">
        <f aca="false">IF(I11617&lt;=0,"Below 0%",IF(I11617&lt;=0.05,"0-5%",IF(I11617&lt;=0.1,"5-10%",IF(I11617&lt;=0.2,"10-20%",IF(I11617&lt;=0.4,"20-40%","Above 40%")))))</f>
        <v>10-20%</v>
      </c>
      <c r="N11617" s="6" t="str">
        <f aca="false">IF(AND(H11617&gt;=Summary!$B$25,I11617&gt;=Summary!$B$26,I11617&lt;=Summary!$B$27,J11617&gt;=Summary!$B$28,J11617&lt;=Summary!$B$29,F11617*J11617&gt;1),"Yes","No")</f>
        <v>Yes</v>
      </c>
    </row>
    <row r="11618" customFormat="false" ht="15" hidden="false" customHeight="false" outlineLevel="0" collapsed="false">
      <c r="A11618" s="6" t="s">
        <v>158</v>
      </c>
      <c r="B11618" s="45" t="n">
        <v>45227</v>
      </c>
      <c r="C11618" s="6" t="s">
        <v>190</v>
      </c>
      <c r="D11618" s="6" t="s">
        <v>206</v>
      </c>
      <c r="E11618" s="6" t="s">
        <v>187</v>
      </c>
      <c r="F11618" s="34" t="n">
        <v>0.431553572416306</v>
      </c>
      <c r="G11618" s="34" t="n">
        <v>0.588756247876935</v>
      </c>
      <c r="H11618" s="34" t="n">
        <v>-0.15720267546063</v>
      </c>
      <c r="I11618" s="34" t="n">
        <v>-0.267008080215717</v>
      </c>
      <c r="J11618" s="35" t="n">
        <v>1.7</v>
      </c>
      <c r="K11618" s="6" t="n">
        <v>0</v>
      </c>
      <c r="L11618" s="35" t="n">
        <v>-1</v>
      </c>
      <c r="M11618" s="6" t="str">
        <f aca="false">IF(I11618&lt;=0,"Below 0%",IF(I11618&lt;=0.05,"0-5%",IF(I11618&lt;=0.1,"5-10%",IF(I11618&lt;=0.2,"10-20%",IF(I11618&lt;=0.4,"20-40%","Above 40%")))))</f>
        <v>Below 0%</v>
      </c>
      <c r="N11618" s="6" t="str">
        <f aca="false">IF(AND(H11618&gt;=Summary!$B$25,I11618&gt;=Summary!$B$26,I11618&lt;=Summary!$B$27,J11618&gt;=Summary!$B$28,J11618&lt;=Summary!$B$29,F11618*J11618&gt;1),"Yes","No")</f>
        <v>No</v>
      </c>
    </row>
    <row r="11619" customFormat="false" ht="15" hidden="false" customHeight="false" outlineLevel="0" collapsed="false">
      <c r="A11619" s="6" t="s">
        <v>158</v>
      </c>
      <c r="B11619" s="45" t="n">
        <v>45227</v>
      </c>
      <c r="C11619" s="6" t="s">
        <v>190</v>
      </c>
      <c r="D11619" s="6" t="s">
        <v>206</v>
      </c>
      <c r="E11619" s="6" t="s">
        <v>174</v>
      </c>
      <c r="F11619" s="34" t="n">
        <v>0.246554717421532</v>
      </c>
      <c r="G11619" s="34" t="n">
        <v>0.237176687533363</v>
      </c>
      <c r="H11619" s="34" t="n">
        <v>0.00937802988816922</v>
      </c>
      <c r="I11619" s="34" t="n">
        <v>0.0395402684205632</v>
      </c>
      <c r="J11619" s="35" t="n">
        <v>4.22</v>
      </c>
      <c r="K11619" s="6" t="n">
        <v>0</v>
      </c>
      <c r="L11619" s="35" t="n">
        <v>-1</v>
      </c>
      <c r="M11619" s="6" t="str">
        <f aca="false">IF(I11619&lt;=0,"Below 0%",IF(I11619&lt;=0.05,"0-5%",IF(I11619&lt;=0.1,"5-10%",IF(I11619&lt;=0.2,"10-20%",IF(I11619&lt;=0.4,"20-40%","Above 40%")))))</f>
        <v>0-5%</v>
      </c>
      <c r="N11619" s="6" t="str">
        <f aca="false">IF(AND(H11619&gt;=Summary!$B$25,I11619&gt;=Summary!$B$26,I11619&lt;=Summary!$B$27,J11619&gt;=Summary!$B$28,J11619&lt;=Summary!$B$29,F11619*J11619&gt;1),"Yes","No")</f>
        <v>No</v>
      </c>
    </row>
    <row r="11620" customFormat="false" ht="15" hidden="false" customHeight="false" outlineLevel="0" collapsed="false">
      <c r="A11620" s="6" t="s">
        <v>158</v>
      </c>
      <c r="B11620" s="45" t="n">
        <v>45227</v>
      </c>
      <c r="C11620" s="6" t="s">
        <v>190</v>
      </c>
      <c r="D11620" s="6" t="s">
        <v>206</v>
      </c>
      <c r="E11620" s="6" t="s">
        <v>177</v>
      </c>
      <c r="F11620" s="34" t="n">
        <v>0.321891695261002</v>
      </c>
      <c r="G11620" s="34" t="n">
        <v>0.174067064589703</v>
      </c>
      <c r="H11620" s="34" t="n">
        <v>0.147824630671299</v>
      </c>
      <c r="I11620" s="34" t="n">
        <v>0.849239521673671</v>
      </c>
      <c r="J11620" s="35" t="n">
        <v>5.75</v>
      </c>
      <c r="K11620" s="6" t="n">
        <v>1</v>
      </c>
      <c r="L11620" s="35" t="n">
        <v>4.75</v>
      </c>
      <c r="M11620" s="6" t="str">
        <f aca="false">IF(I11620&lt;=0,"Below 0%",IF(I11620&lt;=0.05,"0-5%",IF(I11620&lt;=0.1,"5-10%",IF(I11620&lt;=0.2,"10-20%",IF(I11620&lt;=0.4,"20-40%","Above 40%")))))</f>
        <v>Above 40%</v>
      </c>
      <c r="N11620" s="6" t="str">
        <f aca="false">IF(AND(H11620&gt;=Summary!$B$25,I11620&gt;=Summary!$B$26,I11620&lt;=Summary!$B$27,J11620&gt;=Summary!$B$28,J11620&lt;=Summary!$B$29,F11620*J11620&gt;1),"Yes","No")</f>
        <v>No</v>
      </c>
    </row>
    <row r="11621" customFormat="false" ht="15" hidden="false" customHeight="false" outlineLevel="0" collapsed="false">
      <c r="A11621" s="6" t="s">
        <v>158</v>
      </c>
      <c r="B11621" s="45" t="n">
        <v>45227</v>
      </c>
      <c r="C11621" s="6" t="s">
        <v>203</v>
      </c>
      <c r="D11621" s="6" t="s">
        <v>188</v>
      </c>
      <c r="E11621" s="6" t="s">
        <v>187</v>
      </c>
      <c r="F11621" s="34" t="n">
        <v>0.145319357514381</v>
      </c>
      <c r="G11621" s="34" t="n">
        <v>0.225931928687196</v>
      </c>
      <c r="H11621" s="34" t="n">
        <v>-0.0806125711728147</v>
      </c>
      <c r="I11621" s="34" t="n">
        <v>-0.356800261216834</v>
      </c>
      <c r="J11621" s="35" t="n">
        <v>4.4</v>
      </c>
      <c r="K11621" s="6" t="n">
        <v>0</v>
      </c>
      <c r="L11621" s="35" t="n">
        <v>-1</v>
      </c>
      <c r="M11621" s="6" t="str">
        <f aca="false">IF(I11621&lt;=0,"Below 0%",IF(I11621&lt;=0.05,"0-5%",IF(I11621&lt;=0.1,"5-10%",IF(I11621&lt;=0.2,"10-20%",IF(I11621&lt;=0.4,"20-40%","Above 40%")))))</f>
        <v>Below 0%</v>
      </c>
      <c r="N11621" s="6" t="str">
        <f aca="false">IF(AND(H11621&gt;=Summary!$B$25,I11621&gt;=Summary!$B$26,I11621&lt;=Summary!$B$27,J11621&gt;=Summary!$B$28,J11621&lt;=Summary!$B$29,F11621*J11621&gt;1),"Yes","No")</f>
        <v>No</v>
      </c>
    </row>
    <row r="11622" customFormat="false" ht="15" hidden="false" customHeight="false" outlineLevel="0" collapsed="false">
      <c r="A11622" s="6" t="s">
        <v>158</v>
      </c>
      <c r="B11622" s="45" t="n">
        <v>45227</v>
      </c>
      <c r="C11622" s="6" t="s">
        <v>203</v>
      </c>
      <c r="D11622" s="6" t="s">
        <v>188</v>
      </c>
      <c r="E11622" s="6" t="s">
        <v>174</v>
      </c>
      <c r="F11622" s="34" t="n">
        <v>0.189146354794502</v>
      </c>
      <c r="G11622" s="34" t="n">
        <v>0.242463533225284</v>
      </c>
      <c r="H11622" s="34" t="n">
        <v>-0.0533171784307814</v>
      </c>
      <c r="I11622" s="34" t="n">
        <v>-0.219897721201819</v>
      </c>
      <c r="J11622" s="35" t="n">
        <v>4.1</v>
      </c>
      <c r="K11622" s="6" t="n">
        <v>1</v>
      </c>
      <c r="L11622" s="35" t="n">
        <v>3.1</v>
      </c>
      <c r="M11622" s="6" t="str">
        <f aca="false">IF(I11622&lt;=0,"Below 0%",IF(I11622&lt;=0.05,"0-5%",IF(I11622&lt;=0.1,"5-10%",IF(I11622&lt;=0.2,"10-20%",IF(I11622&lt;=0.4,"20-40%","Above 40%")))))</f>
        <v>Below 0%</v>
      </c>
      <c r="N11622" s="6" t="str">
        <f aca="false">IF(AND(H11622&gt;=Summary!$B$25,I11622&gt;=Summary!$B$26,I11622&lt;=Summary!$B$27,J11622&gt;=Summary!$B$28,J11622&lt;=Summary!$B$29,F11622*J11622&gt;1),"Yes","No")</f>
        <v>No</v>
      </c>
    </row>
    <row r="11623" customFormat="false" ht="15" hidden="false" customHeight="false" outlineLevel="0" collapsed="false">
      <c r="A11623" s="6" t="s">
        <v>158</v>
      </c>
      <c r="B11623" s="45" t="n">
        <v>45227</v>
      </c>
      <c r="C11623" s="6" t="s">
        <v>203</v>
      </c>
      <c r="D11623" s="6" t="s">
        <v>188</v>
      </c>
      <c r="E11623" s="6" t="s">
        <v>177</v>
      </c>
      <c r="F11623" s="34" t="n">
        <v>0.665534257888794</v>
      </c>
      <c r="G11623" s="34" t="n">
        <v>0.53160453808752</v>
      </c>
      <c r="H11623" s="34" t="n">
        <v>0.133929719801274</v>
      </c>
      <c r="I11623" s="34" t="n">
        <v>0.251934869260323</v>
      </c>
      <c r="J11623" s="35" t="n">
        <v>1.87</v>
      </c>
      <c r="K11623" s="6" t="n">
        <v>0</v>
      </c>
      <c r="L11623" s="35" t="n">
        <v>-1</v>
      </c>
      <c r="M11623" s="6" t="str">
        <f aca="false">IF(I11623&lt;=0,"Below 0%",IF(I11623&lt;=0.05,"0-5%",IF(I11623&lt;=0.1,"5-10%",IF(I11623&lt;=0.2,"10-20%",IF(I11623&lt;=0.4,"20-40%","Above 40%")))))</f>
        <v>20-40%</v>
      </c>
      <c r="N11623" s="6" t="str">
        <f aca="false">IF(AND(H11623&gt;=Summary!$B$25,I11623&gt;=Summary!$B$26,I11623&lt;=Summary!$B$27,J11623&gt;=Summary!$B$28,J11623&lt;=Summary!$B$29,F11623*J11623&gt;1),"Yes","No")</f>
        <v>Yes</v>
      </c>
    </row>
    <row r="11624" customFormat="false" ht="15" hidden="false" customHeight="false" outlineLevel="0" collapsed="false">
      <c r="A11624" s="6" t="s">
        <v>158</v>
      </c>
      <c r="B11624" s="45" t="n">
        <v>45228</v>
      </c>
      <c r="C11624" s="6" t="s">
        <v>182</v>
      </c>
      <c r="D11624" s="6" t="s">
        <v>208</v>
      </c>
      <c r="E11624" s="6" t="s">
        <v>187</v>
      </c>
      <c r="F11624" s="34" t="n">
        <v>0.784119248390198</v>
      </c>
      <c r="G11624" s="34" t="n">
        <v>0.762948109747151</v>
      </c>
      <c r="H11624" s="34" t="n">
        <v>0.0211711386430467</v>
      </c>
      <c r="I11624" s="34" t="n">
        <v>0.0277491199893829</v>
      </c>
      <c r="J11624" s="35" t="n">
        <v>1.31</v>
      </c>
      <c r="K11624" s="6" t="n">
        <v>1</v>
      </c>
      <c r="L11624" s="35" t="n">
        <v>0.31</v>
      </c>
      <c r="M11624" s="6" t="str">
        <f aca="false">IF(I11624&lt;=0,"Below 0%",IF(I11624&lt;=0.05,"0-5%",IF(I11624&lt;=0.1,"5-10%",IF(I11624&lt;=0.2,"10-20%",IF(I11624&lt;=0.4,"20-40%","Above 40%")))))</f>
        <v>0-5%</v>
      </c>
      <c r="N11624" s="6" t="str">
        <f aca="false">IF(AND(H11624&gt;=Summary!$B$25,I11624&gt;=Summary!$B$26,I11624&lt;=Summary!$B$27,J11624&gt;=Summary!$B$28,J11624&lt;=Summary!$B$29,F11624*J11624&gt;1),"Yes","No")</f>
        <v>No</v>
      </c>
    </row>
    <row r="11625" customFormat="false" ht="15" hidden="false" customHeight="false" outlineLevel="0" collapsed="false">
      <c r="A11625" s="6" t="s">
        <v>158</v>
      </c>
      <c r="B11625" s="45" t="n">
        <v>45228</v>
      </c>
      <c r="C11625" s="6" t="s">
        <v>182</v>
      </c>
      <c r="D11625" s="6" t="s">
        <v>208</v>
      </c>
      <c r="E11625" s="6" t="s">
        <v>174</v>
      </c>
      <c r="F11625" s="34" t="n">
        <v>0.128409877419472</v>
      </c>
      <c r="G11625" s="34" t="n">
        <v>0.153763388272118</v>
      </c>
      <c r="H11625" s="34" t="n">
        <v>-0.0253535108526464</v>
      </c>
      <c r="I11625" s="34" t="n">
        <v>-0.164886525573811</v>
      </c>
      <c r="J11625" s="35" t="n">
        <v>6.5</v>
      </c>
      <c r="K11625" s="6" t="n">
        <v>0</v>
      </c>
      <c r="L11625" s="35" t="n">
        <v>-1</v>
      </c>
      <c r="M11625" s="6" t="str">
        <f aca="false">IF(I11625&lt;=0,"Below 0%",IF(I11625&lt;=0.05,"0-5%",IF(I11625&lt;=0.1,"5-10%",IF(I11625&lt;=0.2,"10-20%",IF(I11625&lt;=0.4,"20-40%","Above 40%")))))</f>
        <v>Below 0%</v>
      </c>
      <c r="N11625" s="6" t="str">
        <f aca="false">IF(AND(H11625&gt;=Summary!$B$25,I11625&gt;=Summary!$B$26,I11625&lt;=Summary!$B$27,J11625&gt;=Summary!$B$28,J11625&lt;=Summary!$B$29,F11625*J11625&gt;1),"Yes","No")</f>
        <v>No</v>
      </c>
    </row>
    <row r="11626" customFormat="false" ht="15" hidden="false" customHeight="false" outlineLevel="0" collapsed="false">
      <c r="A11626" s="6" t="s">
        <v>158</v>
      </c>
      <c r="B11626" s="45" t="n">
        <v>45228</v>
      </c>
      <c r="C11626" s="6" t="s">
        <v>182</v>
      </c>
      <c r="D11626" s="6" t="s">
        <v>208</v>
      </c>
      <c r="E11626" s="6" t="s">
        <v>177</v>
      </c>
      <c r="F11626" s="34" t="n">
        <v>0.0874708741903305</v>
      </c>
      <c r="G11626" s="34" t="n">
        <v>0.0832885019807307</v>
      </c>
      <c r="H11626" s="34" t="n">
        <v>0.00418237220959984</v>
      </c>
      <c r="I11626" s="34" t="n">
        <v>0.0502154812505509</v>
      </c>
      <c r="J11626" s="35" t="n">
        <v>12</v>
      </c>
      <c r="K11626" s="6" t="n">
        <v>0</v>
      </c>
      <c r="L11626" s="35" t="n">
        <v>-1</v>
      </c>
      <c r="M11626" s="6" t="str">
        <f aca="false">IF(I11626&lt;=0,"Below 0%",IF(I11626&lt;=0.05,"0-5%",IF(I11626&lt;=0.1,"5-10%",IF(I11626&lt;=0.2,"10-20%",IF(I11626&lt;=0.4,"20-40%","Above 40%")))))</f>
        <v>5-10%</v>
      </c>
      <c r="N11626" s="6" t="str">
        <f aca="false">IF(AND(H11626&gt;=Summary!$B$25,I11626&gt;=Summary!$B$26,I11626&lt;=Summary!$B$27,J11626&gt;=Summary!$B$28,J11626&lt;=Summary!$B$29,F11626*J11626&gt;1),"Yes","No")</f>
        <v>No</v>
      </c>
    </row>
    <row r="11627" customFormat="false" ht="15" hidden="false" customHeight="false" outlineLevel="0" collapsed="false">
      <c r="A11627" s="6" t="s">
        <v>158</v>
      </c>
      <c r="B11627" s="45" t="n">
        <v>45228</v>
      </c>
      <c r="C11627" s="6" t="s">
        <v>201</v>
      </c>
      <c r="D11627" s="6" t="s">
        <v>184</v>
      </c>
      <c r="E11627" s="6" t="s">
        <v>187</v>
      </c>
      <c r="F11627" s="34" t="n">
        <v>0.526302576065064</v>
      </c>
      <c r="G11627" s="34" t="n">
        <v>0.617574008189568</v>
      </c>
      <c r="H11627" s="34" t="n">
        <v>-0.0912714321245048</v>
      </c>
      <c r="I11627" s="34" t="n">
        <v>-0.147790274386821</v>
      </c>
      <c r="J11627" s="35" t="n">
        <v>1.62</v>
      </c>
      <c r="K11627" s="6" t="n">
        <v>0</v>
      </c>
      <c r="L11627" s="35" t="n">
        <v>-1</v>
      </c>
      <c r="M11627" s="6" t="str">
        <f aca="false">IF(I11627&lt;=0,"Below 0%",IF(I11627&lt;=0.05,"0-5%",IF(I11627&lt;=0.1,"5-10%",IF(I11627&lt;=0.2,"10-20%",IF(I11627&lt;=0.4,"20-40%","Above 40%")))))</f>
        <v>Below 0%</v>
      </c>
      <c r="N11627" s="6" t="str">
        <f aca="false">IF(AND(H11627&gt;=Summary!$B$25,I11627&gt;=Summary!$B$26,I11627&lt;=Summary!$B$27,J11627&gt;=Summary!$B$28,J11627&lt;=Summary!$B$29,F11627*J11627&gt;1),"Yes","No")</f>
        <v>No</v>
      </c>
    </row>
    <row r="11628" customFormat="false" ht="15" hidden="false" customHeight="false" outlineLevel="0" collapsed="false">
      <c r="A11628" s="6" t="s">
        <v>158</v>
      </c>
      <c r="B11628" s="45" t="n">
        <v>45228</v>
      </c>
      <c r="C11628" s="6" t="s">
        <v>201</v>
      </c>
      <c r="D11628" s="6" t="s">
        <v>184</v>
      </c>
      <c r="E11628" s="6" t="s">
        <v>174</v>
      </c>
      <c r="F11628" s="34" t="n">
        <v>0.300611287355423</v>
      </c>
      <c r="G11628" s="34" t="n">
        <v>0.208431227763979</v>
      </c>
      <c r="H11628" s="34" t="n">
        <v>0.0921800595914437</v>
      </c>
      <c r="I11628" s="34" t="n">
        <v>0.442256472700076</v>
      </c>
      <c r="J11628" s="35" t="n">
        <v>4.8</v>
      </c>
      <c r="K11628" s="6" t="n">
        <v>1</v>
      </c>
      <c r="L11628" s="35" t="n">
        <v>3.8</v>
      </c>
      <c r="M11628" s="6" t="str">
        <f aca="false">IF(I11628&lt;=0,"Below 0%",IF(I11628&lt;=0.05,"0-5%",IF(I11628&lt;=0.1,"5-10%",IF(I11628&lt;=0.2,"10-20%",IF(I11628&lt;=0.4,"20-40%","Above 40%")))))</f>
        <v>Above 40%</v>
      </c>
      <c r="N11628" s="6" t="str">
        <f aca="false">IF(AND(H11628&gt;=Summary!$B$25,I11628&gt;=Summary!$B$26,I11628&lt;=Summary!$B$27,J11628&gt;=Summary!$B$28,J11628&lt;=Summary!$B$29,F11628*J11628&gt;1),"Yes","No")</f>
        <v>No</v>
      </c>
    </row>
    <row r="11629" customFormat="false" ht="15" hidden="false" customHeight="false" outlineLevel="0" collapsed="false">
      <c r="A11629" s="6" t="s">
        <v>158</v>
      </c>
      <c r="B11629" s="45" t="n">
        <v>45228</v>
      </c>
      <c r="C11629" s="6" t="s">
        <v>201</v>
      </c>
      <c r="D11629" s="6" t="s">
        <v>184</v>
      </c>
      <c r="E11629" s="6" t="s">
        <v>177</v>
      </c>
      <c r="F11629" s="34" t="n">
        <v>0.173086151480675</v>
      </c>
      <c r="G11629" s="34" t="n">
        <v>0.173994764046452</v>
      </c>
      <c r="H11629" s="34" t="n">
        <v>-0.000908612565777567</v>
      </c>
      <c r="I11629" s="34" t="n">
        <v>-0.00522206843842143</v>
      </c>
      <c r="J11629" s="35" t="n">
        <v>5.75</v>
      </c>
      <c r="K11629" s="6" t="n">
        <v>0</v>
      </c>
      <c r="L11629" s="35" t="n">
        <v>-1</v>
      </c>
      <c r="M11629" s="6" t="str">
        <f aca="false">IF(I11629&lt;=0,"Below 0%",IF(I11629&lt;=0.05,"0-5%",IF(I11629&lt;=0.1,"5-10%",IF(I11629&lt;=0.2,"10-20%",IF(I11629&lt;=0.4,"20-40%","Above 40%")))))</f>
        <v>Below 0%</v>
      </c>
      <c r="N11629" s="6" t="str">
        <f aca="false">IF(AND(H11629&gt;=Summary!$B$25,I11629&gt;=Summary!$B$26,I11629&lt;=Summary!$B$27,J11629&gt;=Summary!$B$28,J11629&lt;=Summary!$B$29,F11629*J11629&gt;1),"Yes","No")</f>
        <v>No</v>
      </c>
    </row>
    <row r="11630" customFormat="false" ht="15" hidden="false" customHeight="false" outlineLevel="0" collapsed="false">
      <c r="A11630" s="6" t="s">
        <v>158</v>
      </c>
      <c r="B11630" s="45" t="n">
        <v>45228</v>
      </c>
      <c r="C11630" s="6" t="s">
        <v>183</v>
      </c>
      <c r="D11630" s="6" t="s">
        <v>207</v>
      </c>
      <c r="E11630" s="6" t="s">
        <v>187</v>
      </c>
      <c r="F11630" s="34" t="n">
        <v>0.746922731399536</v>
      </c>
      <c r="G11630" s="34" t="n">
        <v>0.76837416481069</v>
      </c>
      <c r="H11630" s="34" t="n">
        <v>-0.0214514334111543</v>
      </c>
      <c r="I11630" s="34" t="n">
        <v>-0.0279179524684298</v>
      </c>
      <c r="J11630" s="35" t="n">
        <v>1.3</v>
      </c>
      <c r="K11630" s="6" t="n">
        <v>1</v>
      </c>
      <c r="L11630" s="35" t="n">
        <v>0.3</v>
      </c>
      <c r="M11630" s="6" t="str">
        <f aca="false">IF(I11630&lt;=0,"Below 0%",IF(I11630&lt;=0.05,"0-5%",IF(I11630&lt;=0.1,"5-10%",IF(I11630&lt;=0.2,"10-20%",IF(I11630&lt;=0.4,"20-40%","Above 40%")))))</f>
        <v>Below 0%</v>
      </c>
      <c r="N11630" s="6" t="str">
        <f aca="false">IF(AND(H11630&gt;=Summary!$B$25,I11630&gt;=Summary!$B$26,I11630&lt;=Summary!$B$27,J11630&gt;=Summary!$B$28,J11630&lt;=Summary!$B$29,F11630*J11630&gt;1),"Yes","No")</f>
        <v>No</v>
      </c>
    </row>
    <row r="11631" customFormat="false" ht="15" hidden="false" customHeight="false" outlineLevel="0" collapsed="false">
      <c r="A11631" s="6" t="s">
        <v>158</v>
      </c>
      <c r="B11631" s="45" t="n">
        <v>45228</v>
      </c>
      <c r="C11631" s="6" t="s">
        <v>183</v>
      </c>
      <c r="D11631" s="6" t="s">
        <v>207</v>
      </c>
      <c r="E11631" s="6" t="s">
        <v>174</v>
      </c>
      <c r="F11631" s="34" t="n">
        <v>0.150245174765587</v>
      </c>
      <c r="G11631" s="34" t="n">
        <v>0.144766146993319</v>
      </c>
      <c r="H11631" s="34" t="n">
        <v>0.00547902777226833</v>
      </c>
      <c r="I11631" s="34" t="n">
        <v>0.0378474379961304</v>
      </c>
      <c r="J11631" s="35" t="n">
        <v>6.9</v>
      </c>
      <c r="K11631" s="6" t="n">
        <v>0</v>
      </c>
      <c r="L11631" s="35" t="n">
        <v>-1</v>
      </c>
      <c r="M11631" s="6" t="str">
        <f aca="false">IF(I11631&lt;=0,"Below 0%",IF(I11631&lt;=0.05,"0-5%",IF(I11631&lt;=0.1,"5-10%",IF(I11631&lt;=0.2,"10-20%",IF(I11631&lt;=0.4,"20-40%","Above 40%")))))</f>
        <v>0-5%</v>
      </c>
      <c r="N11631" s="6" t="str">
        <f aca="false">IF(AND(H11631&gt;=Summary!$B$25,I11631&gt;=Summary!$B$26,I11631&lt;=Summary!$B$27,J11631&gt;=Summary!$B$28,J11631&lt;=Summary!$B$29,F11631*J11631&gt;1),"Yes","No")</f>
        <v>No</v>
      </c>
    </row>
    <row r="11632" customFormat="false" ht="15" hidden="false" customHeight="false" outlineLevel="0" collapsed="false">
      <c r="A11632" s="6" t="s">
        <v>158</v>
      </c>
      <c r="B11632" s="45" t="n">
        <v>45228</v>
      </c>
      <c r="C11632" s="6" t="s">
        <v>183</v>
      </c>
      <c r="D11632" s="6" t="s">
        <v>207</v>
      </c>
      <c r="E11632" s="6" t="s">
        <v>177</v>
      </c>
      <c r="F11632" s="34" t="n">
        <v>0.102832071483135</v>
      </c>
      <c r="G11632" s="34" t="n">
        <v>0.0868596881959911</v>
      </c>
      <c r="H11632" s="34" t="n">
        <v>0.0159723832871441</v>
      </c>
      <c r="I11632" s="34" t="n">
        <v>0.183887181946864</v>
      </c>
      <c r="J11632" s="35" t="n">
        <v>11.5</v>
      </c>
      <c r="K11632" s="6" t="n">
        <v>0</v>
      </c>
      <c r="L11632" s="35" t="n">
        <v>-1</v>
      </c>
      <c r="M11632" s="6" t="str">
        <f aca="false">IF(I11632&lt;=0,"Below 0%",IF(I11632&lt;=0.05,"0-5%",IF(I11632&lt;=0.1,"5-10%",IF(I11632&lt;=0.2,"10-20%",IF(I11632&lt;=0.4,"20-40%","Above 40%")))))</f>
        <v>10-20%</v>
      </c>
      <c r="N11632" s="6" t="str">
        <f aca="false">IF(AND(H11632&gt;=Summary!$B$25,I11632&gt;=Summary!$B$26,I11632&lt;=Summary!$B$27,J11632&gt;=Summary!$B$28,J11632&lt;=Summary!$B$29,F11632*J11632&gt;1),"Yes","No")</f>
        <v>No</v>
      </c>
    </row>
    <row r="11633" customFormat="false" ht="15" hidden="false" customHeight="false" outlineLevel="0" collapsed="false">
      <c r="A11633" s="6" t="s">
        <v>158</v>
      </c>
      <c r="B11633" s="45" t="n">
        <v>45228</v>
      </c>
      <c r="C11633" s="6" t="s">
        <v>176</v>
      </c>
      <c r="D11633" s="6" t="s">
        <v>194</v>
      </c>
      <c r="E11633" s="6" t="s">
        <v>187</v>
      </c>
      <c r="F11633" s="34" t="n">
        <v>0.191408202052116</v>
      </c>
      <c r="G11633" s="34" t="n">
        <v>0.188611587740298</v>
      </c>
      <c r="H11633" s="34" t="n">
        <v>0.00279661431181819</v>
      </c>
      <c r="I11633" s="34" t="n">
        <v>0.0148273727257355</v>
      </c>
      <c r="J11633" s="35" t="n">
        <v>5.3</v>
      </c>
      <c r="K11633" s="6" t="n">
        <v>0</v>
      </c>
      <c r="L11633" s="35" t="n">
        <v>-1</v>
      </c>
      <c r="M11633" s="6" t="str">
        <f aca="false">IF(I11633&lt;=0,"Below 0%",IF(I11633&lt;=0.05,"0-5%",IF(I11633&lt;=0.1,"5-10%",IF(I11633&lt;=0.2,"10-20%",IF(I11633&lt;=0.4,"20-40%","Above 40%")))))</f>
        <v>0-5%</v>
      </c>
      <c r="N11633" s="6" t="str">
        <f aca="false">IF(AND(H11633&gt;=Summary!$B$25,I11633&gt;=Summary!$B$26,I11633&lt;=Summary!$B$27,J11633&gt;=Summary!$B$28,J11633&lt;=Summary!$B$29,F11633*J11633&gt;1),"Yes","No")</f>
        <v>No</v>
      </c>
    </row>
    <row r="11634" customFormat="false" ht="15" hidden="false" customHeight="false" outlineLevel="0" collapsed="false">
      <c r="A11634" s="6" t="s">
        <v>158</v>
      </c>
      <c r="B11634" s="45" t="n">
        <v>45228</v>
      </c>
      <c r="C11634" s="6" t="s">
        <v>176</v>
      </c>
      <c r="D11634" s="6" t="s">
        <v>194</v>
      </c>
      <c r="E11634" s="6" t="s">
        <v>174</v>
      </c>
      <c r="F11634" s="34" t="n">
        <v>0.225814625620842</v>
      </c>
      <c r="G11634" s="34" t="n">
        <v>0.236881851901322</v>
      </c>
      <c r="H11634" s="34" t="n">
        <v>-0.0110672262804804</v>
      </c>
      <c r="I11634" s="34" t="n">
        <v>-0.046720448154427</v>
      </c>
      <c r="J11634" s="35" t="n">
        <v>4.22</v>
      </c>
      <c r="K11634" s="6" t="n">
        <v>0</v>
      </c>
      <c r="L11634" s="35" t="n">
        <v>-1</v>
      </c>
      <c r="M11634" s="6" t="str">
        <f aca="false">IF(I11634&lt;=0,"Below 0%",IF(I11634&lt;=0.05,"0-5%",IF(I11634&lt;=0.1,"5-10%",IF(I11634&lt;=0.2,"10-20%",IF(I11634&lt;=0.4,"20-40%","Above 40%")))))</f>
        <v>Below 0%</v>
      </c>
      <c r="N11634" s="6" t="str">
        <f aca="false">IF(AND(H11634&gt;=Summary!$B$25,I11634&gt;=Summary!$B$26,I11634&lt;=Summary!$B$27,J11634&gt;=Summary!$B$28,J11634&lt;=Summary!$B$29,F11634*J11634&gt;1),"Yes","No")</f>
        <v>No</v>
      </c>
    </row>
    <row r="11635" customFormat="false" ht="15" hidden="false" customHeight="false" outlineLevel="0" collapsed="false">
      <c r="A11635" s="6" t="s">
        <v>158</v>
      </c>
      <c r="B11635" s="45" t="n">
        <v>45228</v>
      </c>
      <c r="C11635" s="6" t="s">
        <v>176</v>
      </c>
      <c r="D11635" s="6" t="s">
        <v>194</v>
      </c>
      <c r="E11635" s="6" t="s">
        <v>177</v>
      </c>
      <c r="F11635" s="34" t="n">
        <v>0.582777142524719</v>
      </c>
      <c r="G11635" s="34" t="n">
        <v>0.574506560358379</v>
      </c>
      <c r="H11635" s="34" t="n">
        <v>0.0082705821663398</v>
      </c>
      <c r="I11635" s="34" t="n">
        <v>0.0143959751498408</v>
      </c>
      <c r="J11635" s="35" t="n">
        <v>1.74</v>
      </c>
      <c r="K11635" s="6" t="n">
        <v>1</v>
      </c>
      <c r="L11635" s="35" t="n">
        <v>0.74</v>
      </c>
      <c r="M11635" s="6" t="str">
        <f aca="false">IF(I11635&lt;=0,"Below 0%",IF(I11635&lt;=0.05,"0-5%",IF(I11635&lt;=0.1,"5-10%",IF(I11635&lt;=0.2,"10-20%",IF(I11635&lt;=0.4,"20-40%","Above 40%")))))</f>
        <v>0-5%</v>
      </c>
      <c r="N11635" s="6" t="str">
        <f aca="false">IF(AND(H11635&gt;=Summary!$B$25,I11635&gt;=Summary!$B$26,I11635&lt;=Summary!$B$27,J11635&gt;=Summary!$B$28,J11635&lt;=Summary!$B$29,F11635*J11635&gt;1),"Yes","No")</f>
        <v>No</v>
      </c>
    </row>
    <row r="11636" customFormat="false" ht="15" hidden="false" customHeight="false" outlineLevel="0" collapsed="false">
      <c r="A11636" s="6" t="s">
        <v>158</v>
      </c>
      <c r="B11636" s="45" t="n">
        <v>45228</v>
      </c>
      <c r="C11636" s="6" t="s">
        <v>189</v>
      </c>
      <c r="D11636" s="6" t="s">
        <v>173</v>
      </c>
      <c r="E11636" s="6" t="s">
        <v>187</v>
      </c>
      <c r="F11636" s="34" t="n">
        <v>0.498235762119293</v>
      </c>
      <c r="G11636" s="34" t="n">
        <v>0.451072177962777</v>
      </c>
      <c r="H11636" s="34" t="n">
        <v>0.0471635841565166</v>
      </c>
      <c r="I11636" s="34" t="n">
        <v>0.104558841047405</v>
      </c>
      <c r="J11636" s="35" t="n">
        <v>2.21</v>
      </c>
      <c r="K11636" s="6" t="n">
        <v>0</v>
      </c>
      <c r="L11636" s="35" t="n">
        <v>-1</v>
      </c>
      <c r="M11636" s="6" t="str">
        <f aca="false">IF(I11636&lt;=0,"Below 0%",IF(I11636&lt;=0.05,"0-5%",IF(I11636&lt;=0.1,"5-10%",IF(I11636&lt;=0.2,"10-20%",IF(I11636&lt;=0.4,"20-40%","Above 40%")))))</f>
        <v>10-20%</v>
      </c>
      <c r="N11636" s="6" t="str">
        <f aca="false">IF(AND(H11636&gt;=Summary!$B$25,I11636&gt;=Summary!$B$26,I11636&lt;=Summary!$B$27,J11636&gt;=Summary!$B$28,J11636&lt;=Summary!$B$29,F11636*J11636&gt;1),"Yes","No")</f>
        <v>Yes</v>
      </c>
    </row>
    <row r="11637" customFormat="false" ht="15" hidden="false" customHeight="false" outlineLevel="0" collapsed="false">
      <c r="A11637" s="6" t="s">
        <v>158</v>
      </c>
      <c r="B11637" s="45" t="n">
        <v>45228</v>
      </c>
      <c r="C11637" s="6" t="s">
        <v>189</v>
      </c>
      <c r="D11637" s="6" t="s">
        <v>173</v>
      </c>
      <c r="E11637" s="6" t="s">
        <v>174</v>
      </c>
      <c r="F11637" s="34" t="n">
        <v>0.250626683235169</v>
      </c>
      <c r="G11637" s="34" t="n">
        <v>0.261645541547962</v>
      </c>
      <c r="H11637" s="34" t="n">
        <v>-0.0110188583127938</v>
      </c>
      <c r="I11637" s="34" t="n">
        <v>-0.0421136865073389</v>
      </c>
      <c r="J11637" s="35" t="n">
        <v>3.81</v>
      </c>
      <c r="K11637" s="6" t="n">
        <v>0</v>
      </c>
      <c r="L11637" s="35" t="n">
        <v>-1</v>
      </c>
      <c r="M11637" s="6" t="str">
        <f aca="false">IF(I11637&lt;=0,"Below 0%",IF(I11637&lt;=0.05,"0-5%",IF(I11637&lt;=0.1,"5-10%",IF(I11637&lt;=0.2,"10-20%",IF(I11637&lt;=0.4,"20-40%","Above 40%")))))</f>
        <v>Below 0%</v>
      </c>
      <c r="N11637" s="6" t="str">
        <f aca="false">IF(AND(H11637&gt;=Summary!$B$25,I11637&gt;=Summary!$B$26,I11637&lt;=Summary!$B$27,J11637&gt;=Summary!$B$28,J11637&lt;=Summary!$B$29,F11637*J11637&gt;1),"Yes","No")</f>
        <v>No</v>
      </c>
    </row>
    <row r="11638" customFormat="false" ht="15" hidden="false" customHeight="false" outlineLevel="0" collapsed="false">
      <c r="A11638" s="6" t="s">
        <v>158</v>
      </c>
      <c r="B11638" s="45" t="n">
        <v>45228</v>
      </c>
      <c r="C11638" s="6" t="s">
        <v>189</v>
      </c>
      <c r="D11638" s="6" t="s">
        <v>173</v>
      </c>
      <c r="E11638" s="6" t="s">
        <v>177</v>
      </c>
      <c r="F11638" s="34" t="n">
        <v>0.251137584447861</v>
      </c>
      <c r="G11638" s="34" t="n">
        <v>0.287282280489261</v>
      </c>
      <c r="H11638" s="34" t="n">
        <v>-0.0361446960414005</v>
      </c>
      <c r="I11638" s="34" t="n">
        <v>-0.125815960454796</v>
      </c>
      <c r="J11638" s="35" t="n">
        <v>3.47</v>
      </c>
      <c r="K11638" s="6" t="n">
        <v>1</v>
      </c>
      <c r="L11638" s="35" t="n">
        <v>2.47</v>
      </c>
      <c r="M11638" s="6" t="str">
        <f aca="false">IF(I11638&lt;=0,"Below 0%",IF(I11638&lt;=0.05,"0-5%",IF(I11638&lt;=0.1,"5-10%",IF(I11638&lt;=0.2,"10-20%",IF(I11638&lt;=0.4,"20-40%","Above 40%")))))</f>
        <v>Below 0%</v>
      </c>
      <c r="N11638" s="6" t="str">
        <f aca="false">IF(AND(H11638&gt;=Summary!$B$25,I11638&gt;=Summary!$B$26,I11638&lt;=Summary!$B$27,J11638&gt;=Summary!$B$28,J11638&lt;=Summary!$B$29,F11638*J11638&gt;1),"Yes","No")</f>
        <v>No</v>
      </c>
    </row>
    <row r="11639" customFormat="false" ht="15" hidden="false" customHeight="false" outlineLevel="0" collapsed="false">
      <c r="A11639" s="6" t="s">
        <v>158</v>
      </c>
      <c r="B11639" s="45" t="n">
        <v>45234</v>
      </c>
      <c r="C11639" s="6" t="s">
        <v>206</v>
      </c>
      <c r="D11639" s="6" t="s">
        <v>189</v>
      </c>
      <c r="E11639" s="6" t="s">
        <v>187</v>
      </c>
      <c r="F11639" s="34" t="n">
        <v>0.540431618690491</v>
      </c>
      <c r="G11639" s="34" t="n">
        <v>0.467747200786169</v>
      </c>
      <c r="H11639" s="34" t="n">
        <v>0.0726844179043215</v>
      </c>
      <c r="I11639" s="34" t="n">
        <v>0.155392523530139</v>
      </c>
      <c r="J11639" s="35" t="n">
        <v>2.12</v>
      </c>
      <c r="K11639" s="6" t="n">
        <v>1</v>
      </c>
      <c r="L11639" s="35" t="n">
        <v>1.12</v>
      </c>
      <c r="M11639" s="6" t="str">
        <f aca="false">IF(I11639&lt;=0,"Below 0%",IF(I11639&lt;=0.05,"0-5%",IF(I11639&lt;=0.1,"5-10%",IF(I11639&lt;=0.2,"10-20%",IF(I11639&lt;=0.4,"20-40%","Above 40%")))))</f>
        <v>10-20%</v>
      </c>
      <c r="N11639" s="6" t="str">
        <f aca="false">IF(AND(H11639&gt;=Summary!$B$25,I11639&gt;=Summary!$B$26,I11639&lt;=Summary!$B$27,J11639&gt;=Summary!$B$28,J11639&lt;=Summary!$B$29,F11639*J11639&gt;1),"Yes","No")</f>
        <v>Yes</v>
      </c>
    </row>
    <row r="11640" customFormat="false" ht="15" hidden="false" customHeight="false" outlineLevel="0" collapsed="false">
      <c r="A11640" s="6" t="s">
        <v>158</v>
      </c>
      <c r="B11640" s="45" t="n">
        <v>45234</v>
      </c>
      <c r="C11640" s="6" t="s">
        <v>206</v>
      </c>
      <c r="D11640" s="6" t="s">
        <v>189</v>
      </c>
      <c r="E11640" s="6" t="s">
        <v>174</v>
      </c>
      <c r="F11640" s="34" t="n">
        <v>0.235928401350975</v>
      </c>
      <c r="G11640" s="34" t="n">
        <v>0.257564692380956</v>
      </c>
      <c r="H11640" s="34" t="n">
        <v>-0.0216362910299806</v>
      </c>
      <c r="I11640" s="34" t="n">
        <v>-0.0840033268146048</v>
      </c>
      <c r="J11640" s="35" t="n">
        <v>3.85</v>
      </c>
      <c r="K11640" s="6" t="n">
        <v>0</v>
      </c>
      <c r="L11640" s="35" t="n">
        <v>-1</v>
      </c>
      <c r="M11640" s="6" t="str">
        <f aca="false">IF(I11640&lt;=0,"Below 0%",IF(I11640&lt;=0.05,"0-5%",IF(I11640&lt;=0.1,"5-10%",IF(I11640&lt;=0.2,"10-20%",IF(I11640&lt;=0.4,"20-40%","Above 40%")))))</f>
        <v>Below 0%</v>
      </c>
      <c r="N11640" s="6" t="str">
        <f aca="false">IF(AND(H11640&gt;=Summary!$B$25,I11640&gt;=Summary!$B$26,I11640&lt;=Summary!$B$27,J11640&gt;=Summary!$B$28,J11640&lt;=Summary!$B$29,F11640*J11640&gt;1),"Yes","No")</f>
        <v>No</v>
      </c>
    </row>
    <row r="11641" customFormat="false" ht="15" hidden="false" customHeight="false" outlineLevel="0" collapsed="false">
      <c r="A11641" s="6" t="s">
        <v>158</v>
      </c>
      <c r="B11641" s="45" t="n">
        <v>45234</v>
      </c>
      <c r="C11641" s="6" t="s">
        <v>206</v>
      </c>
      <c r="D11641" s="6" t="s">
        <v>189</v>
      </c>
      <c r="E11641" s="6" t="s">
        <v>177</v>
      </c>
      <c r="F11641" s="34" t="n">
        <v>0.223639950156212</v>
      </c>
      <c r="G11641" s="34" t="n">
        <v>0.274688106832875</v>
      </c>
      <c r="H11641" s="34" t="n">
        <v>-0.0510481566766632</v>
      </c>
      <c r="I11641" s="34" t="n">
        <v>-0.185840432864907</v>
      </c>
      <c r="J11641" s="35" t="n">
        <v>3.61</v>
      </c>
      <c r="K11641" s="6" t="n">
        <v>0</v>
      </c>
      <c r="L11641" s="35" t="n">
        <v>-1</v>
      </c>
      <c r="M11641" s="6" t="str">
        <f aca="false">IF(I11641&lt;=0,"Below 0%",IF(I11641&lt;=0.05,"0-5%",IF(I11641&lt;=0.1,"5-10%",IF(I11641&lt;=0.2,"10-20%",IF(I11641&lt;=0.4,"20-40%","Above 40%")))))</f>
        <v>Below 0%</v>
      </c>
      <c r="N11641" s="6" t="str">
        <f aca="false">IF(AND(H11641&gt;=Summary!$B$25,I11641&gt;=Summary!$B$26,I11641&lt;=Summary!$B$27,J11641&gt;=Summary!$B$28,J11641&lt;=Summary!$B$29,F11641*J11641&gt;1),"Yes","No")</f>
        <v>No</v>
      </c>
    </row>
    <row r="11642" customFormat="false" ht="15" hidden="false" customHeight="false" outlineLevel="0" collapsed="false">
      <c r="A11642" s="6" t="s">
        <v>158</v>
      </c>
      <c r="B11642" s="45" t="n">
        <v>45234</v>
      </c>
      <c r="C11642" s="6" t="s">
        <v>196</v>
      </c>
      <c r="D11642" s="6" t="s">
        <v>180</v>
      </c>
      <c r="E11642" s="6" t="s">
        <v>187</v>
      </c>
      <c r="F11642" s="34" t="n">
        <v>0.317020922899246</v>
      </c>
      <c r="G11642" s="34" t="n">
        <v>0.33619697268863</v>
      </c>
      <c r="H11642" s="34" t="n">
        <v>-0.0191760497893833</v>
      </c>
      <c r="I11642" s="34" t="n">
        <v>-0.0570381393860536</v>
      </c>
      <c r="J11642" s="35" t="n">
        <v>2.95</v>
      </c>
      <c r="K11642" s="6" t="n">
        <v>0</v>
      </c>
      <c r="L11642" s="35" t="n">
        <v>-1</v>
      </c>
      <c r="M11642" s="6" t="str">
        <f aca="false">IF(I11642&lt;=0,"Below 0%",IF(I11642&lt;=0.05,"0-5%",IF(I11642&lt;=0.1,"5-10%",IF(I11642&lt;=0.2,"10-20%",IF(I11642&lt;=0.4,"20-40%","Above 40%")))))</f>
        <v>Below 0%</v>
      </c>
      <c r="N11642" s="6" t="str">
        <f aca="false">IF(AND(H11642&gt;=Summary!$B$25,I11642&gt;=Summary!$B$26,I11642&lt;=Summary!$B$27,J11642&gt;=Summary!$B$28,J11642&lt;=Summary!$B$29,F11642*J11642&gt;1),"Yes","No")</f>
        <v>No</v>
      </c>
    </row>
    <row r="11643" customFormat="false" ht="15" hidden="false" customHeight="false" outlineLevel="0" collapsed="false">
      <c r="A11643" s="6" t="s">
        <v>158</v>
      </c>
      <c r="B11643" s="45" t="n">
        <v>45234</v>
      </c>
      <c r="C11643" s="6" t="s">
        <v>196</v>
      </c>
      <c r="D11643" s="6" t="s">
        <v>180</v>
      </c>
      <c r="E11643" s="6" t="s">
        <v>174</v>
      </c>
      <c r="F11643" s="34" t="n">
        <v>0.21986111998558</v>
      </c>
      <c r="G11643" s="34" t="n">
        <v>0.29783215298242</v>
      </c>
      <c r="H11643" s="34" t="n">
        <v>-0.0779710329968391</v>
      </c>
      <c r="I11643" s="34" t="n">
        <v>-0.261795216587786</v>
      </c>
      <c r="J11643" s="35" t="n">
        <v>3.33</v>
      </c>
      <c r="K11643" s="6" t="n">
        <v>0</v>
      </c>
      <c r="L11643" s="35" t="n">
        <v>-1</v>
      </c>
      <c r="M11643" s="6" t="str">
        <f aca="false">IF(I11643&lt;=0,"Below 0%",IF(I11643&lt;=0.05,"0-5%",IF(I11643&lt;=0.1,"5-10%",IF(I11643&lt;=0.2,"10-20%",IF(I11643&lt;=0.4,"20-40%","Above 40%")))))</f>
        <v>Below 0%</v>
      </c>
      <c r="N11643" s="6" t="str">
        <f aca="false">IF(AND(H11643&gt;=Summary!$B$25,I11643&gt;=Summary!$B$26,I11643&lt;=Summary!$B$27,J11643&gt;=Summary!$B$28,J11643&lt;=Summary!$B$29,F11643*J11643&gt;1),"Yes","No")</f>
        <v>No</v>
      </c>
    </row>
    <row r="11644" customFormat="false" ht="15" hidden="false" customHeight="false" outlineLevel="0" collapsed="false">
      <c r="A11644" s="6" t="s">
        <v>158</v>
      </c>
      <c r="B11644" s="45" t="n">
        <v>45234</v>
      </c>
      <c r="C11644" s="6" t="s">
        <v>196</v>
      </c>
      <c r="D11644" s="6" t="s">
        <v>180</v>
      </c>
      <c r="E11644" s="6" t="s">
        <v>177</v>
      </c>
      <c r="F11644" s="34" t="n">
        <v>0.463117927312851</v>
      </c>
      <c r="G11644" s="34" t="n">
        <v>0.365970874328951</v>
      </c>
      <c r="H11644" s="34" t="n">
        <v>0.0971470529839</v>
      </c>
      <c r="I11644" s="34" t="n">
        <v>0.265450230601083</v>
      </c>
      <c r="J11644" s="35" t="n">
        <v>2.71</v>
      </c>
      <c r="K11644" s="6" t="n">
        <v>1</v>
      </c>
      <c r="L11644" s="35" t="n">
        <v>1.71</v>
      </c>
      <c r="M11644" s="6" t="str">
        <f aca="false">IF(I11644&lt;=0,"Below 0%",IF(I11644&lt;=0.05,"0-5%",IF(I11644&lt;=0.1,"5-10%",IF(I11644&lt;=0.2,"10-20%",IF(I11644&lt;=0.4,"20-40%","Above 40%")))))</f>
        <v>20-40%</v>
      </c>
      <c r="N11644" s="6" t="str">
        <f aca="false">IF(AND(H11644&gt;=Summary!$B$25,I11644&gt;=Summary!$B$26,I11644&lt;=Summary!$B$27,J11644&gt;=Summary!$B$28,J11644&lt;=Summary!$B$29,F11644*J11644&gt;1),"Yes","No")</f>
        <v>Yes</v>
      </c>
    </row>
    <row r="11645" customFormat="false" ht="15" hidden="false" customHeight="false" outlineLevel="0" collapsed="false">
      <c r="A11645" s="6" t="s">
        <v>158</v>
      </c>
      <c r="B11645" s="45" t="n">
        <v>45234</v>
      </c>
      <c r="C11645" s="6" t="s">
        <v>173</v>
      </c>
      <c r="D11645" s="6" t="s">
        <v>201</v>
      </c>
      <c r="E11645" s="6" t="s">
        <v>187</v>
      </c>
      <c r="F11645" s="34" t="n">
        <v>0.30670890212059</v>
      </c>
      <c r="G11645" s="34" t="n">
        <v>0.311976337875077</v>
      </c>
      <c r="H11645" s="34" t="n">
        <v>-0.00526743575448685</v>
      </c>
      <c r="I11645" s="34" t="n">
        <v>-0.0168840873970257</v>
      </c>
      <c r="J11645" s="35" t="n">
        <v>3.17</v>
      </c>
      <c r="K11645" s="6" t="n">
        <v>0</v>
      </c>
      <c r="L11645" s="35" t="n">
        <v>-1</v>
      </c>
      <c r="M11645" s="6" t="str">
        <f aca="false">IF(I11645&lt;=0,"Below 0%",IF(I11645&lt;=0.05,"0-5%",IF(I11645&lt;=0.1,"5-10%",IF(I11645&lt;=0.2,"10-20%",IF(I11645&lt;=0.4,"20-40%","Above 40%")))))</f>
        <v>Below 0%</v>
      </c>
      <c r="N11645" s="6" t="str">
        <f aca="false">IF(AND(H11645&gt;=Summary!$B$25,I11645&gt;=Summary!$B$26,I11645&lt;=Summary!$B$27,J11645&gt;=Summary!$B$28,J11645&lt;=Summary!$B$29,F11645*J11645&gt;1),"Yes","No")</f>
        <v>No</v>
      </c>
    </row>
    <row r="11646" customFormat="false" ht="15" hidden="false" customHeight="false" outlineLevel="0" collapsed="false">
      <c r="A11646" s="6" t="s">
        <v>158</v>
      </c>
      <c r="B11646" s="45" t="n">
        <v>45234</v>
      </c>
      <c r="C11646" s="6" t="s">
        <v>173</v>
      </c>
      <c r="D11646" s="6" t="s">
        <v>201</v>
      </c>
      <c r="E11646" s="6" t="s">
        <v>174</v>
      </c>
      <c r="F11646" s="34" t="n">
        <v>0.233152538537979</v>
      </c>
      <c r="G11646" s="34" t="n">
        <v>0.248483666096481</v>
      </c>
      <c r="H11646" s="34" t="n">
        <v>-0.0153311275585019</v>
      </c>
      <c r="I11646" s="34" t="n">
        <v>-0.0616987337612328</v>
      </c>
      <c r="J11646" s="35" t="n">
        <v>3.98</v>
      </c>
      <c r="K11646" s="6" t="n">
        <v>1</v>
      </c>
      <c r="L11646" s="35" t="n">
        <v>2.98</v>
      </c>
      <c r="M11646" s="6" t="str">
        <f aca="false">IF(I11646&lt;=0,"Below 0%",IF(I11646&lt;=0.05,"0-5%",IF(I11646&lt;=0.1,"5-10%",IF(I11646&lt;=0.2,"10-20%",IF(I11646&lt;=0.4,"20-40%","Above 40%")))))</f>
        <v>Below 0%</v>
      </c>
      <c r="N11646" s="6" t="str">
        <f aca="false">IF(AND(H11646&gt;=Summary!$B$25,I11646&gt;=Summary!$B$26,I11646&lt;=Summary!$B$27,J11646&gt;=Summary!$B$28,J11646&lt;=Summary!$B$29,F11646*J11646&gt;1),"Yes","No")</f>
        <v>No</v>
      </c>
    </row>
    <row r="11647" customFormat="false" ht="15" hidden="false" customHeight="false" outlineLevel="0" collapsed="false">
      <c r="A11647" s="6" t="s">
        <v>158</v>
      </c>
      <c r="B11647" s="45" t="n">
        <v>45234</v>
      </c>
      <c r="C11647" s="6" t="s">
        <v>173</v>
      </c>
      <c r="D11647" s="6" t="s">
        <v>201</v>
      </c>
      <c r="E11647" s="6" t="s">
        <v>177</v>
      </c>
      <c r="F11647" s="34" t="n">
        <v>0.460138589143753</v>
      </c>
      <c r="G11647" s="34" t="n">
        <v>0.439539996028442</v>
      </c>
      <c r="H11647" s="34" t="n">
        <v>0.0205985931153112</v>
      </c>
      <c r="I11647" s="34" t="n">
        <v>0.0468639789357832</v>
      </c>
      <c r="J11647" s="35" t="n">
        <v>2.25</v>
      </c>
      <c r="K11647" s="6" t="n">
        <v>0</v>
      </c>
      <c r="L11647" s="35" t="n">
        <v>-1</v>
      </c>
      <c r="M11647" s="6" t="str">
        <f aca="false">IF(I11647&lt;=0,"Below 0%",IF(I11647&lt;=0.05,"0-5%",IF(I11647&lt;=0.1,"5-10%",IF(I11647&lt;=0.2,"10-20%",IF(I11647&lt;=0.4,"20-40%","Above 40%")))))</f>
        <v>0-5%</v>
      </c>
      <c r="N11647" s="6" t="str">
        <f aca="false">IF(AND(H11647&gt;=Summary!$B$25,I11647&gt;=Summary!$B$26,I11647&lt;=Summary!$B$27,J11647&gt;=Summary!$B$28,J11647&lt;=Summary!$B$29,F11647*J11647&gt;1),"Yes","No")</f>
        <v>No</v>
      </c>
    </row>
    <row r="11648" customFormat="false" ht="15" hidden="false" customHeight="false" outlineLevel="0" collapsed="false">
      <c r="A11648" s="6" t="s">
        <v>158</v>
      </c>
      <c r="B11648" s="45" t="n">
        <v>45234</v>
      </c>
      <c r="C11648" s="6" t="s">
        <v>184</v>
      </c>
      <c r="D11648" s="6" t="s">
        <v>176</v>
      </c>
      <c r="E11648" s="6" t="s">
        <v>187</v>
      </c>
      <c r="F11648" s="34" t="n">
        <v>0.321272730827332</v>
      </c>
      <c r="G11648" s="34" t="n">
        <v>0.287190782785496</v>
      </c>
      <c r="H11648" s="34" t="n">
        <v>0.0340819480418351</v>
      </c>
      <c r="I11648" s="34" t="n">
        <v>0.11867354415511</v>
      </c>
      <c r="J11648" s="35" t="n">
        <v>3.5</v>
      </c>
      <c r="K11648" s="6" t="n">
        <v>0</v>
      </c>
      <c r="L11648" s="35" t="n">
        <v>-1</v>
      </c>
      <c r="M11648" s="6" t="str">
        <f aca="false">IF(I11648&lt;=0,"Below 0%",IF(I11648&lt;=0.05,"0-5%",IF(I11648&lt;=0.1,"5-10%",IF(I11648&lt;=0.2,"10-20%",IF(I11648&lt;=0.4,"20-40%","Above 40%")))))</f>
        <v>10-20%</v>
      </c>
      <c r="N11648" s="6" t="str">
        <f aca="false">IF(AND(H11648&gt;=Summary!$B$25,I11648&gt;=Summary!$B$26,I11648&lt;=Summary!$B$27,J11648&gt;=Summary!$B$28,J11648&lt;=Summary!$B$29,F11648*J11648&gt;1),"Yes","No")</f>
        <v>Yes</v>
      </c>
    </row>
    <row r="11649" customFormat="false" ht="15" hidden="false" customHeight="false" outlineLevel="0" collapsed="false">
      <c r="A11649" s="6" t="s">
        <v>158</v>
      </c>
      <c r="B11649" s="45" t="n">
        <v>45234</v>
      </c>
      <c r="C11649" s="6" t="s">
        <v>184</v>
      </c>
      <c r="D11649" s="6" t="s">
        <v>176</v>
      </c>
      <c r="E11649" s="6" t="s">
        <v>174</v>
      </c>
      <c r="F11649" s="34" t="n">
        <v>0.253515183925629</v>
      </c>
      <c r="G11649" s="34" t="n">
        <v>0.268044730599797</v>
      </c>
      <c r="H11649" s="34" t="n">
        <v>-0.014529546674168</v>
      </c>
      <c r="I11649" s="34" t="n">
        <v>-0.0542056791851704</v>
      </c>
      <c r="J11649" s="35" t="n">
        <v>3.75</v>
      </c>
      <c r="K11649" s="6" t="n">
        <v>0</v>
      </c>
      <c r="L11649" s="35" t="n">
        <v>-1</v>
      </c>
      <c r="M11649" s="6" t="str">
        <f aca="false">IF(I11649&lt;=0,"Below 0%",IF(I11649&lt;=0.05,"0-5%",IF(I11649&lt;=0.1,"5-10%",IF(I11649&lt;=0.2,"10-20%",IF(I11649&lt;=0.4,"20-40%","Above 40%")))))</f>
        <v>Below 0%</v>
      </c>
      <c r="N11649" s="6" t="str">
        <f aca="false">IF(AND(H11649&gt;=Summary!$B$25,I11649&gt;=Summary!$B$26,I11649&lt;=Summary!$B$27,J11649&gt;=Summary!$B$28,J11649&lt;=Summary!$B$29,F11649*J11649&gt;1),"Yes","No")</f>
        <v>No</v>
      </c>
    </row>
    <row r="11650" customFormat="false" ht="15" hidden="false" customHeight="false" outlineLevel="0" collapsed="false">
      <c r="A11650" s="6" t="s">
        <v>158</v>
      </c>
      <c r="B11650" s="45" t="n">
        <v>45234</v>
      </c>
      <c r="C11650" s="6" t="s">
        <v>184</v>
      </c>
      <c r="D11650" s="6" t="s">
        <v>176</v>
      </c>
      <c r="E11650" s="6" t="s">
        <v>177</v>
      </c>
      <c r="F11650" s="34" t="n">
        <v>0.42521208524704</v>
      </c>
      <c r="G11650" s="34" t="n">
        <v>0.444764486614707</v>
      </c>
      <c r="H11650" s="34" t="n">
        <v>-0.0195524013676671</v>
      </c>
      <c r="I11650" s="34" t="n">
        <v>-0.0439612468083699</v>
      </c>
      <c r="J11650" s="35" t="n">
        <v>2.26</v>
      </c>
      <c r="K11650" s="6" t="n">
        <v>1</v>
      </c>
      <c r="L11650" s="35" t="n">
        <v>1.26</v>
      </c>
      <c r="M11650" s="6" t="str">
        <f aca="false">IF(I11650&lt;=0,"Below 0%",IF(I11650&lt;=0.05,"0-5%",IF(I11650&lt;=0.1,"5-10%",IF(I11650&lt;=0.2,"10-20%",IF(I11650&lt;=0.4,"20-40%","Above 40%")))))</f>
        <v>Below 0%</v>
      </c>
      <c r="N11650" s="6" t="str">
        <f aca="false">IF(AND(H11650&gt;=Summary!$B$25,I11650&gt;=Summary!$B$26,I11650&lt;=Summary!$B$27,J11650&gt;=Summary!$B$28,J11650&lt;=Summary!$B$29,F11650*J11650&gt;1),"Yes","No")</f>
        <v>No</v>
      </c>
    </row>
    <row r="11651" customFormat="false" ht="15" hidden="false" customHeight="false" outlineLevel="0" collapsed="false">
      <c r="A11651" s="6" t="s">
        <v>158</v>
      </c>
      <c r="B11651" s="45" t="n">
        <v>45234</v>
      </c>
      <c r="C11651" s="6" t="s">
        <v>194</v>
      </c>
      <c r="D11651" s="6" t="s">
        <v>199</v>
      </c>
      <c r="E11651" s="6" t="s">
        <v>187</v>
      </c>
      <c r="F11651" s="34" t="n">
        <v>0.864816784858704</v>
      </c>
      <c r="G11651" s="34" t="n">
        <v>0.899334945586457</v>
      </c>
      <c r="H11651" s="34" t="n">
        <v>-0.0345181607277534</v>
      </c>
      <c r="I11651" s="34" t="n">
        <v>-0.0383818741806414</v>
      </c>
      <c r="J11651" s="35" t="n">
        <v>1.11</v>
      </c>
      <c r="K11651" s="6" t="n">
        <v>1</v>
      </c>
      <c r="L11651" s="35" t="n">
        <v>0.11</v>
      </c>
      <c r="M11651" s="6" t="str">
        <f aca="false">IF(I11651&lt;=0,"Below 0%",IF(I11651&lt;=0.05,"0-5%",IF(I11651&lt;=0.1,"5-10%",IF(I11651&lt;=0.2,"10-20%",IF(I11651&lt;=0.4,"20-40%","Above 40%")))))</f>
        <v>Below 0%</v>
      </c>
      <c r="N11651" s="6" t="str">
        <f aca="false">IF(AND(H11651&gt;=Summary!$B$25,I11651&gt;=Summary!$B$26,I11651&lt;=Summary!$B$27,J11651&gt;=Summary!$B$28,J11651&lt;=Summary!$B$29,F11651*J11651&gt;1),"Yes","No")</f>
        <v>No</v>
      </c>
    </row>
    <row r="11652" customFormat="false" ht="15" hidden="false" customHeight="false" outlineLevel="0" collapsed="false">
      <c r="A11652" s="6" t="s">
        <v>158</v>
      </c>
      <c r="B11652" s="45" t="n">
        <v>45234</v>
      </c>
      <c r="C11652" s="6" t="s">
        <v>194</v>
      </c>
      <c r="D11652" s="6" t="s">
        <v>199</v>
      </c>
      <c r="E11652" s="6" t="s">
        <v>174</v>
      </c>
      <c r="F11652" s="34" t="n">
        <v>0.0942849963903427</v>
      </c>
      <c r="G11652" s="34" t="n">
        <v>0.0713044135429262</v>
      </c>
      <c r="H11652" s="34" t="n">
        <v>0.0229805828474165</v>
      </c>
      <c r="I11652" s="34" t="n">
        <v>0.322288364851102</v>
      </c>
      <c r="J11652" s="35" t="n">
        <v>14</v>
      </c>
      <c r="K11652" s="6" t="n">
        <v>0</v>
      </c>
      <c r="L11652" s="35" t="n">
        <v>-1</v>
      </c>
      <c r="M11652" s="6" t="str">
        <f aca="false">IF(I11652&lt;=0,"Below 0%",IF(I11652&lt;=0.05,"0-5%",IF(I11652&lt;=0.1,"5-10%",IF(I11652&lt;=0.2,"10-20%",IF(I11652&lt;=0.4,"20-40%","Above 40%")))))</f>
        <v>20-40%</v>
      </c>
      <c r="N11652" s="6" t="str">
        <f aca="false">IF(AND(H11652&gt;=Summary!$B$25,I11652&gt;=Summary!$B$26,I11652&lt;=Summary!$B$27,J11652&gt;=Summary!$B$28,J11652&lt;=Summary!$B$29,F11652*J11652&gt;1),"Yes","No")</f>
        <v>No</v>
      </c>
    </row>
    <row r="11653" customFormat="false" ht="15" hidden="false" customHeight="false" outlineLevel="0" collapsed="false">
      <c r="A11653" s="6" t="s">
        <v>158</v>
      </c>
      <c r="B11653" s="45" t="n">
        <v>45234</v>
      </c>
      <c r="C11653" s="6" t="s">
        <v>194</v>
      </c>
      <c r="D11653" s="6" t="s">
        <v>199</v>
      </c>
      <c r="E11653" s="6" t="s">
        <v>177</v>
      </c>
      <c r="F11653" s="34" t="n">
        <v>0.0408982001245022</v>
      </c>
      <c r="G11653" s="34" t="n">
        <v>0.0293606408706167</v>
      </c>
      <c r="H11653" s="34" t="n">
        <v>0.0115375592538855</v>
      </c>
      <c r="I11653" s="34" t="n">
        <v>0.392960061898103</v>
      </c>
      <c r="J11653" s="35" t="n">
        <v>34</v>
      </c>
      <c r="K11653" s="6" t="n">
        <v>0</v>
      </c>
      <c r="L11653" s="35" t="n">
        <v>-1</v>
      </c>
      <c r="M11653" s="6" t="str">
        <f aca="false">IF(I11653&lt;=0,"Below 0%",IF(I11653&lt;=0.05,"0-5%",IF(I11653&lt;=0.1,"5-10%",IF(I11653&lt;=0.2,"10-20%",IF(I11653&lt;=0.4,"20-40%","Above 40%")))))</f>
        <v>20-40%</v>
      </c>
      <c r="N11653" s="6" t="str">
        <f aca="false">IF(AND(H11653&gt;=Summary!$B$25,I11653&gt;=Summary!$B$26,I11653&lt;=Summary!$B$27,J11653&gt;=Summary!$B$28,J11653&lt;=Summary!$B$29,F11653*J11653&gt;1),"Yes","No")</f>
        <v>No</v>
      </c>
    </row>
    <row r="11654" customFormat="false" ht="15" hidden="false" customHeight="false" outlineLevel="0" collapsed="false">
      <c r="A11654" s="6" t="s">
        <v>158</v>
      </c>
      <c r="B11654" s="45" t="n">
        <v>45234</v>
      </c>
      <c r="C11654" s="6" t="s">
        <v>188</v>
      </c>
      <c r="D11654" s="6" t="s">
        <v>185</v>
      </c>
      <c r="E11654" s="6" t="s">
        <v>187</v>
      </c>
      <c r="F11654" s="34" t="n">
        <v>0.403955966234207</v>
      </c>
      <c r="G11654" s="34" t="n">
        <v>0.342902563912971</v>
      </c>
      <c r="H11654" s="34" t="n">
        <v>0.061053402321236</v>
      </c>
      <c r="I11654" s="34" t="n">
        <v>0.178048835869106</v>
      </c>
      <c r="J11654" s="35" t="n">
        <v>2.89</v>
      </c>
      <c r="K11654" s="6" t="n">
        <v>1</v>
      </c>
      <c r="L11654" s="35" t="n">
        <v>1.89</v>
      </c>
      <c r="M11654" s="6" t="str">
        <f aca="false">IF(I11654&lt;=0,"Below 0%",IF(I11654&lt;=0.05,"0-5%",IF(I11654&lt;=0.1,"5-10%",IF(I11654&lt;=0.2,"10-20%",IF(I11654&lt;=0.4,"20-40%","Above 40%")))))</f>
        <v>10-20%</v>
      </c>
      <c r="N11654" s="6" t="str">
        <f aca="false">IF(AND(H11654&gt;=Summary!$B$25,I11654&gt;=Summary!$B$26,I11654&lt;=Summary!$B$27,J11654&gt;=Summary!$B$28,J11654&lt;=Summary!$B$29,F11654*J11654&gt;1),"Yes","No")</f>
        <v>Yes</v>
      </c>
    </row>
    <row r="11655" customFormat="false" ht="15" hidden="false" customHeight="false" outlineLevel="0" collapsed="false">
      <c r="A11655" s="6" t="s">
        <v>158</v>
      </c>
      <c r="B11655" s="45" t="n">
        <v>45234</v>
      </c>
      <c r="C11655" s="6" t="s">
        <v>188</v>
      </c>
      <c r="D11655" s="6" t="s">
        <v>185</v>
      </c>
      <c r="E11655" s="6" t="s">
        <v>174</v>
      </c>
      <c r="F11655" s="34" t="n">
        <v>0.315114170312882</v>
      </c>
      <c r="G11655" s="34" t="n">
        <v>0.283139545630996</v>
      </c>
      <c r="H11655" s="34" t="n">
        <v>0.0319746246818853</v>
      </c>
      <c r="I11655" s="34" t="n">
        <v>0.112928854959584</v>
      </c>
      <c r="J11655" s="35" t="n">
        <v>3.5</v>
      </c>
      <c r="K11655" s="6" t="n">
        <v>0</v>
      </c>
      <c r="L11655" s="35" t="n">
        <v>-1</v>
      </c>
      <c r="M11655" s="6" t="str">
        <f aca="false">IF(I11655&lt;=0,"Below 0%",IF(I11655&lt;=0.05,"0-5%",IF(I11655&lt;=0.1,"5-10%",IF(I11655&lt;=0.2,"10-20%",IF(I11655&lt;=0.4,"20-40%","Above 40%")))))</f>
        <v>10-20%</v>
      </c>
      <c r="N11655" s="6" t="str">
        <f aca="false">IF(AND(H11655&gt;=Summary!$B$25,I11655&gt;=Summary!$B$26,I11655&lt;=Summary!$B$27,J11655&gt;=Summary!$B$28,J11655&lt;=Summary!$B$29,F11655*J11655&gt;1),"Yes","No")</f>
        <v>Yes</v>
      </c>
    </row>
    <row r="11656" customFormat="false" ht="15" hidden="false" customHeight="false" outlineLevel="0" collapsed="false">
      <c r="A11656" s="6" t="s">
        <v>158</v>
      </c>
      <c r="B11656" s="45" t="n">
        <v>45234</v>
      </c>
      <c r="C11656" s="6" t="s">
        <v>188</v>
      </c>
      <c r="D11656" s="6" t="s">
        <v>185</v>
      </c>
      <c r="E11656" s="6" t="s">
        <v>177</v>
      </c>
      <c r="F11656" s="34" t="n">
        <v>0.280929863452911</v>
      </c>
      <c r="G11656" s="34" t="n">
        <v>0.373957890456033</v>
      </c>
      <c r="H11656" s="34" t="n">
        <v>-0.0930280270031214</v>
      </c>
      <c r="I11656" s="34" t="n">
        <v>-0.248766049272756</v>
      </c>
      <c r="J11656" s="35" t="n">
        <v>2.65</v>
      </c>
      <c r="K11656" s="6" t="n">
        <v>0</v>
      </c>
      <c r="L11656" s="35" t="n">
        <v>-1</v>
      </c>
      <c r="M11656" s="6" t="str">
        <f aca="false">IF(I11656&lt;=0,"Below 0%",IF(I11656&lt;=0.05,"0-5%",IF(I11656&lt;=0.1,"5-10%",IF(I11656&lt;=0.2,"10-20%",IF(I11656&lt;=0.4,"20-40%","Above 40%")))))</f>
        <v>Below 0%</v>
      </c>
      <c r="N11656" s="6" t="str">
        <f aca="false">IF(AND(H11656&gt;=Summary!$B$25,I11656&gt;=Summary!$B$26,I11656&lt;=Summary!$B$27,J11656&gt;=Summary!$B$28,J11656&lt;=Summary!$B$29,F11656*J11656&gt;1),"Yes","No")</f>
        <v>No</v>
      </c>
    </row>
    <row r="11657" customFormat="false" ht="15" hidden="false" customHeight="false" outlineLevel="0" collapsed="false">
      <c r="A11657" s="6" t="s">
        <v>158</v>
      </c>
      <c r="B11657" s="45" t="n">
        <v>45234</v>
      </c>
      <c r="C11657" s="6" t="s">
        <v>204</v>
      </c>
      <c r="D11657" s="6" t="s">
        <v>203</v>
      </c>
      <c r="E11657" s="6" t="s">
        <v>187</v>
      </c>
      <c r="F11657" s="34" t="n">
        <v>0.2905393242836</v>
      </c>
      <c r="G11657" s="34" t="n">
        <v>0.242624506734527</v>
      </c>
      <c r="H11657" s="34" t="n">
        <v>0.047914817549073</v>
      </c>
      <c r="I11657" s="34" t="n">
        <v>0.197485481553189</v>
      </c>
      <c r="J11657" s="35" t="n">
        <v>4.1</v>
      </c>
      <c r="K11657" s="6" t="n">
        <v>1</v>
      </c>
      <c r="L11657" s="35" t="n">
        <v>3.1</v>
      </c>
      <c r="M11657" s="6" t="str">
        <f aca="false">IF(I11657&lt;=0,"Below 0%",IF(I11657&lt;=0.05,"0-5%",IF(I11657&lt;=0.1,"5-10%",IF(I11657&lt;=0.2,"10-20%",IF(I11657&lt;=0.4,"20-40%","Above 40%")))))</f>
        <v>10-20%</v>
      </c>
      <c r="N11657" s="6" t="str">
        <f aca="false">IF(AND(H11657&gt;=Summary!$B$25,I11657&gt;=Summary!$B$26,I11657&lt;=Summary!$B$27,J11657&gt;=Summary!$B$28,J11657&lt;=Summary!$B$29,F11657*J11657&gt;1),"Yes","No")</f>
        <v>Yes</v>
      </c>
    </row>
    <row r="11658" customFormat="false" ht="15" hidden="false" customHeight="false" outlineLevel="0" collapsed="false">
      <c r="A11658" s="6" t="s">
        <v>158</v>
      </c>
      <c r="B11658" s="45" t="n">
        <v>45234</v>
      </c>
      <c r="C11658" s="6" t="s">
        <v>204</v>
      </c>
      <c r="D11658" s="6" t="s">
        <v>203</v>
      </c>
      <c r="E11658" s="6" t="s">
        <v>174</v>
      </c>
      <c r="F11658" s="34" t="n">
        <v>0.313926488161087</v>
      </c>
      <c r="G11658" s="34" t="n">
        <v>0.262469783010966</v>
      </c>
      <c r="H11658" s="34" t="n">
        <v>0.0514567051501214</v>
      </c>
      <c r="I11658" s="34" t="n">
        <v>0.196048110985681</v>
      </c>
      <c r="J11658" s="35" t="n">
        <v>3.79</v>
      </c>
      <c r="K11658" s="6" t="n">
        <v>0</v>
      </c>
      <c r="L11658" s="35" t="n">
        <v>-1</v>
      </c>
      <c r="M11658" s="6" t="str">
        <f aca="false">IF(I11658&lt;=0,"Below 0%",IF(I11658&lt;=0.05,"0-5%",IF(I11658&lt;=0.1,"5-10%",IF(I11658&lt;=0.2,"10-20%",IF(I11658&lt;=0.4,"20-40%","Above 40%")))))</f>
        <v>10-20%</v>
      </c>
      <c r="N11658" s="6" t="str">
        <f aca="false">IF(AND(H11658&gt;=Summary!$B$25,I11658&gt;=Summary!$B$26,I11658&lt;=Summary!$B$27,J11658&gt;=Summary!$B$28,J11658&lt;=Summary!$B$29,F11658*J11658&gt;1),"Yes","No")</f>
        <v>Yes</v>
      </c>
    </row>
    <row r="11659" customFormat="false" ht="15" hidden="false" customHeight="false" outlineLevel="0" collapsed="false">
      <c r="A11659" s="6" t="s">
        <v>158</v>
      </c>
      <c r="B11659" s="45" t="n">
        <v>45234</v>
      </c>
      <c r="C11659" s="6" t="s">
        <v>204</v>
      </c>
      <c r="D11659" s="6" t="s">
        <v>203</v>
      </c>
      <c r="E11659" s="6" t="s">
        <v>177</v>
      </c>
      <c r="F11659" s="34" t="n">
        <v>0.395534157752991</v>
      </c>
      <c r="G11659" s="34" t="n">
        <v>0.494905710254508</v>
      </c>
      <c r="H11659" s="34" t="n">
        <v>-0.0993715525015168</v>
      </c>
      <c r="I11659" s="34" t="n">
        <v>-0.200788858246179</v>
      </c>
      <c r="J11659" s="35" t="n">
        <v>2.01</v>
      </c>
      <c r="K11659" s="6" t="n">
        <v>0</v>
      </c>
      <c r="L11659" s="35" t="n">
        <v>-1</v>
      </c>
      <c r="M11659" s="6" t="str">
        <f aca="false">IF(I11659&lt;=0,"Below 0%",IF(I11659&lt;=0.05,"0-5%",IF(I11659&lt;=0.1,"5-10%",IF(I11659&lt;=0.2,"10-20%",IF(I11659&lt;=0.4,"20-40%","Above 40%")))))</f>
        <v>Below 0%</v>
      </c>
      <c r="N11659" s="6" t="str">
        <f aca="false">IF(AND(H11659&gt;=Summary!$B$25,I11659&gt;=Summary!$B$26,I11659&lt;=Summary!$B$27,J11659&gt;=Summary!$B$28,J11659&lt;=Summary!$B$29,F11659*J11659&gt;1),"Yes","No")</f>
        <v>No</v>
      </c>
    </row>
    <row r="11660" customFormat="false" ht="15" hidden="false" customHeight="false" outlineLevel="0" collapsed="false">
      <c r="A11660" s="6" t="s">
        <v>158</v>
      </c>
      <c r="B11660" s="45" t="n">
        <v>45235</v>
      </c>
      <c r="C11660" s="6" t="s">
        <v>208</v>
      </c>
      <c r="D11660" s="6" t="s">
        <v>183</v>
      </c>
      <c r="E11660" s="6" t="s">
        <v>187</v>
      </c>
      <c r="F11660" s="34" t="n">
        <v>0.135123774409294</v>
      </c>
      <c r="G11660" s="34" t="n">
        <v>0.0791579889498959</v>
      </c>
      <c r="H11660" s="34" t="n">
        <v>0.0559657854593983</v>
      </c>
      <c r="I11660" s="34" t="n">
        <v>0.707013735465444</v>
      </c>
      <c r="J11660" s="35" t="n">
        <v>12.5</v>
      </c>
      <c r="K11660" s="6" t="n">
        <v>0</v>
      </c>
      <c r="L11660" s="35" t="n">
        <v>-1</v>
      </c>
      <c r="M11660" s="6" t="str">
        <f aca="false">IF(I11660&lt;=0,"Below 0%",IF(I11660&lt;=0.05,"0-5%",IF(I11660&lt;=0.1,"5-10%",IF(I11660&lt;=0.2,"10-20%",IF(I11660&lt;=0.4,"20-40%","Above 40%")))))</f>
        <v>Above 40%</v>
      </c>
      <c r="N11660" s="6" t="str">
        <f aca="false">IF(AND(H11660&gt;=Summary!$B$25,I11660&gt;=Summary!$B$26,I11660&lt;=Summary!$B$27,J11660&gt;=Summary!$B$28,J11660&lt;=Summary!$B$29,F11660*J11660&gt;1),"Yes","No")</f>
        <v>No</v>
      </c>
    </row>
    <row r="11661" customFormat="false" ht="15" hidden="false" customHeight="false" outlineLevel="0" collapsed="false">
      <c r="A11661" s="6" t="s">
        <v>158</v>
      </c>
      <c r="B11661" s="45" t="n">
        <v>45235</v>
      </c>
      <c r="C11661" s="6" t="s">
        <v>208</v>
      </c>
      <c r="D11661" s="6" t="s">
        <v>183</v>
      </c>
      <c r="E11661" s="6" t="s">
        <v>174</v>
      </c>
      <c r="F11661" s="34" t="n">
        <v>0.13728441298008</v>
      </c>
      <c r="G11661" s="34" t="n">
        <v>0.135544501626534</v>
      </c>
      <c r="H11661" s="34" t="n">
        <v>0.00173991135354565</v>
      </c>
      <c r="I11661" s="34" t="n">
        <v>0.012836458378368</v>
      </c>
      <c r="J11661" s="35" t="n">
        <v>7.3</v>
      </c>
      <c r="K11661" s="6" t="n">
        <v>1</v>
      </c>
      <c r="L11661" s="35" t="n">
        <v>6.3</v>
      </c>
      <c r="M11661" s="6" t="str">
        <f aca="false">IF(I11661&lt;=0,"Below 0%",IF(I11661&lt;=0.05,"0-5%",IF(I11661&lt;=0.1,"5-10%",IF(I11661&lt;=0.2,"10-20%",IF(I11661&lt;=0.4,"20-40%","Above 40%")))))</f>
        <v>0-5%</v>
      </c>
      <c r="N11661" s="6" t="str">
        <f aca="false">IF(AND(H11661&gt;=Summary!$B$25,I11661&gt;=Summary!$B$26,I11661&lt;=Summary!$B$27,J11661&gt;=Summary!$B$28,J11661&lt;=Summary!$B$29,F11661*J11661&gt;1),"Yes","No")</f>
        <v>No</v>
      </c>
    </row>
    <row r="11662" customFormat="false" ht="15" hidden="false" customHeight="false" outlineLevel="0" collapsed="false">
      <c r="A11662" s="6" t="s">
        <v>158</v>
      </c>
      <c r="B11662" s="45" t="n">
        <v>45235</v>
      </c>
      <c r="C11662" s="6" t="s">
        <v>208</v>
      </c>
      <c r="D11662" s="6" t="s">
        <v>183</v>
      </c>
      <c r="E11662" s="6" t="s">
        <v>177</v>
      </c>
      <c r="F11662" s="34" t="n">
        <v>0.727591872215271</v>
      </c>
      <c r="G11662" s="34" t="n">
        <v>0.78529750942357</v>
      </c>
      <c r="H11662" s="34" t="n">
        <v>-0.057705637208299</v>
      </c>
      <c r="I11662" s="34" t="n">
        <v>-0.0734825165186842</v>
      </c>
      <c r="J11662" s="35" t="n">
        <v>1.26</v>
      </c>
      <c r="K11662" s="6" t="n">
        <v>0</v>
      </c>
      <c r="L11662" s="35" t="n">
        <v>-1</v>
      </c>
      <c r="M11662" s="6" t="str">
        <f aca="false">IF(I11662&lt;=0,"Below 0%",IF(I11662&lt;=0.05,"0-5%",IF(I11662&lt;=0.1,"5-10%",IF(I11662&lt;=0.2,"10-20%",IF(I11662&lt;=0.4,"20-40%","Above 40%")))))</f>
        <v>Below 0%</v>
      </c>
      <c r="N11662" s="6" t="str">
        <f aca="false">IF(AND(H11662&gt;=Summary!$B$25,I11662&gt;=Summary!$B$26,I11662&lt;=Summary!$B$27,J11662&gt;=Summary!$B$28,J11662&lt;=Summary!$B$29,F11662*J11662&gt;1),"Yes","No")</f>
        <v>No</v>
      </c>
    </row>
    <row r="11663" customFormat="false" ht="15" hidden="false" customHeight="false" outlineLevel="0" collapsed="false">
      <c r="A11663" s="6" t="s">
        <v>158</v>
      </c>
      <c r="B11663" s="45" t="n">
        <v>45235</v>
      </c>
      <c r="C11663" s="6" t="s">
        <v>207</v>
      </c>
      <c r="D11663" s="6" t="s">
        <v>182</v>
      </c>
      <c r="E11663" s="6" t="s">
        <v>187</v>
      </c>
      <c r="F11663" s="34" t="n">
        <v>0.20600625872612</v>
      </c>
      <c r="G11663" s="34" t="n">
        <v>0.230917904037305</v>
      </c>
      <c r="H11663" s="34" t="n">
        <v>-0.0249116453111852</v>
      </c>
      <c r="I11663" s="34" t="n">
        <v>-0.107880960616898</v>
      </c>
      <c r="J11663" s="35" t="n">
        <v>4.3</v>
      </c>
      <c r="K11663" s="6" t="n">
        <v>1</v>
      </c>
      <c r="L11663" s="35" t="n">
        <v>3.3</v>
      </c>
      <c r="M11663" s="6" t="str">
        <f aca="false">IF(I11663&lt;=0,"Below 0%",IF(I11663&lt;=0.05,"0-5%",IF(I11663&lt;=0.1,"5-10%",IF(I11663&lt;=0.2,"10-20%",IF(I11663&lt;=0.4,"20-40%","Above 40%")))))</f>
        <v>Below 0%</v>
      </c>
      <c r="N11663" s="6" t="str">
        <f aca="false">IF(AND(H11663&gt;=Summary!$B$25,I11663&gt;=Summary!$B$26,I11663&lt;=Summary!$B$27,J11663&gt;=Summary!$B$28,J11663&lt;=Summary!$B$29,F11663*J11663&gt;1),"Yes","No")</f>
        <v>No</v>
      </c>
    </row>
    <row r="11664" customFormat="false" ht="15" hidden="false" customHeight="false" outlineLevel="0" collapsed="false">
      <c r="A11664" s="6" t="s">
        <v>158</v>
      </c>
      <c r="B11664" s="45" t="n">
        <v>45235</v>
      </c>
      <c r="C11664" s="6" t="s">
        <v>207</v>
      </c>
      <c r="D11664" s="6" t="s">
        <v>182</v>
      </c>
      <c r="E11664" s="6" t="s">
        <v>174</v>
      </c>
      <c r="F11664" s="34" t="n">
        <v>0.263799548149109</v>
      </c>
      <c r="G11664" s="34" t="n">
        <v>0.254601791630875</v>
      </c>
      <c r="H11664" s="34" t="n">
        <v>0.0091977565182339</v>
      </c>
      <c r="I11664" s="34" t="n">
        <v>0.0361260478935237</v>
      </c>
      <c r="J11664" s="35" t="n">
        <v>3.9</v>
      </c>
      <c r="K11664" s="6" t="n">
        <v>0</v>
      </c>
      <c r="L11664" s="35" t="n">
        <v>-1</v>
      </c>
      <c r="M11664" s="6" t="str">
        <f aca="false">IF(I11664&lt;=0,"Below 0%",IF(I11664&lt;=0.05,"0-5%",IF(I11664&lt;=0.1,"5-10%",IF(I11664&lt;=0.2,"10-20%",IF(I11664&lt;=0.4,"20-40%","Above 40%")))))</f>
        <v>0-5%</v>
      </c>
      <c r="N11664" s="6" t="str">
        <f aca="false">IF(AND(H11664&gt;=Summary!$B$25,I11664&gt;=Summary!$B$26,I11664&lt;=Summary!$B$27,J11664&gt;=Summary!$B$28,J11664&lt;=Summary!$B$29,F11664*J11664&gt;1),"Yes","No")</f>
        <v>No</v>
      </c>
    </row>
    <row r="11665" customFormat="false" ht="15" hidden="false" customHeight="false" outlineLevel="0" collapsed="false">
      <c r="A11665" s="6" t="s">
        <v>158</v>
      </c>
      <c r="B11665" s="45" t="n">
        <v>45235</v>
      </c>
      <c r="C11665" s="6" t="s">
        <v>207</v>
      </c>
      <c r="D11665" s="6" t="s">
        <v>182</v>
      </c>
      <c r="E11665" s="6" t="s">
        <v>177</v>
      </c>
      <c r="F11665" s="34" t="n">
        <v>0.530194222927094</v>
      </c>
      <c r="G11665" s="34" t="n">
        <v>0.51448030433182</v>
      </c>
      <c r="H11665" s="34" t="n">
        <v>0.0157139185952736</v>
      </c>
      <c r="I11665" s="34" t="n">
        <v>0.0305432850644924</v>
      </c>
      <c r="J11665" s="35" t="n">
        <v>1.93</v>
      </c>
      <c r="K11665" s="6" t="n">
        <v>0</v>
      </c>
      <c r="L11665" s="35" t="n">
        <v>-1</v>
      </c>
      <c r="M11665" s="6" t="str">
        <f aca="false">IF(I11665&lt;=0,"Below 0%",IF(I11665&lt;=0.05,"0-5%",IF(I11665&lt;=0.1,"5-10%",IF(I11665&lt;=0.2,"10-20%",IF(I11665&lt;=0.4,"20-40%","Above 40%")))))</f>
        <v>0-5%</v>
      </c>
      <c r="N11665" s="6" t="str">
        <f aca="false">IF(AND(H11665&gt;=Summary!$B$25,I11665&gt;=Summary!$B$26,I11665&lt;=Summary!$B$27,J11665&gt;=Summary!$B$28,J11665&lt;=Summary!$B$29,F11665*J11665&gt;1),"Yes","No")</f>
        <v>No</v>
      </c>
    </row>
    <row r="11666" customFormat="false" ht="15" hidden="false" customHeight="false" outlineLevel="0" collapsed="false">
      <c r="A11666" s="6" t="s">
        <v>158</v>
      </c>
      <c r="B11666" s="45" t="n">
        <v>45236</v>
      </c>
      <c r="C11666" s="6" t="s">
        <v>181</v>
      </c>
      <c r="D11666" s="6" t="s">
        <v>190</v>
      </c>
      <c r="E11666" s="6" t="s">
        <v>187</v>
      </c>
      <c r="F11666" s="34" t="n">
        <v>0.625247776508331</v>
      </c>
      <c r="G11666" s="34" t="n">
        <v>0.455538511597639</v>
      </c>
      <c r="H11666" s="34" t="n">
        <v>0.169709264910693</v>
      </c>
      <c r="I11666" s="34" t="n">
        <v>0.37254647102283</v>
      </c>
      <c r="J11666" s="35" t="n">
        <v>2.21</v>
      </c>
      <c r="K11666" s="6" t="n">
        <v>0</v>
      </c>
      <c r="L11666" s="35" t="n">
        <v>-1</v>
      </c>
      <c r="M11666" s="6" t="str">
        <f aca="false">IF(I11666&lt;=0,"Below 0%",IF(I11666&lt;=0.05,"0-5%",IF(I11666&lt;=0.1,"5-10%",IF(I11666&lt;=0.2,"10-20%",IF(I11666&lt;=0.4,"20-40%","Above 40%")))))</f>
        <v>20-40%</v>
      </c>
      <c r="N11666" s="6" t="str">
        <f aca="false">IF(AND(H11666&gt;=Summary!$B$25,I11666&gt;=Summary!$B$26,I11666&lt;=Summary!$B$27,J11666&gt;=Summary!$B$28,J11666&lt;=Summary!$B$29,F11666*J11666&gt;1),"Yes","No")</f>
        <v>Yes</v>
      </c>
    </row>
    <row r="11667" customFormat="false" ht="15" hidden="false" customHeight="false" outlineLevel="0" collapsed="false">
      <c r="A11667" s="6" t="s">
        <v>158</v>
      </c>
      <c r="B11667" s="45" t="n">
        <v>45236</v>
      </c>
      <c r="C11667" s="6" t="s">
        <v>181</v>
      </c>
      <c r="D11667" s="6" t="s">
        <v>190</v>
      </c>
      <c r="E11667" s="6" t="s">
        <v>174</v>
      </c>
      <c r="F11667" s="34" t="n">
        <v>0.198403388261795</v>
      </c>
      <c r="G11667" s="34" t="n">
        <v>0.256821456793567</v>
      </c>
      <c r="H11667" s="34" t="n">
        <v>-0.0584180685317717</v>
      </c>
      <c r="I11667" s="34" t="n">
        <v>-0.227465684764526</v>
      </c>
      <c r="J11667" s="35" t="n">
        <v>3.92</v>
      </c>
      <c r="K11667" s="6" t="n">
        <v>0</v>
      </c>
      <c r="L11667" s="35" t="n">
        <v>-1</v>
      </c>
      <c r="M11667" s="6" t="str">
        <f aca="false">IF(I11667&lt;=0,"Below 0%",IF(I11667&lt;=0.05,"0-5%",IF(I11667&lt;=0.1,"5-10%",IF(I11667&lt;=0.2,"10-20%",IF(I11667&lt;=0.4,"20-40%","Above 40%")))))</f>
        <v>Below 0%</v>
      </c>
      <c r="N11667" s="6" t="str">
        <f aca="false">IF(AND(H11667&gt;=Summary!$B$25,I11667&gt;=Summary!$B$26,I11667&lt;=Summary!$B$27,J11667&gt;=Summary!$B$28,J11667&lt;=Summary!$B$29,F11667*J11667&gt;1),"Yes","No")</f>
        <v>No</v>
      </c>
    </row>
    <row r="11668" customFormat="false" ht="15" hidden="false" customHeight="false" outlineLevel="0" collapsed="false">
      <c r="A11668" s="6" t="s">
        <v>158</v>
      </c>
      <c r="B11668" s="45" t="n">
        <v>45236</v>
      </c>
      <c r="C11668" s="6" t="s">
        <v>181</v>
      </c>
      <c r="D11668" s="6" t="s">
        <v>190</v>
      </c>
      <c r="E11668" s="6" t="s">
        <v>177</v>
      </c>
      <c r="F11668" s="34" t="n">
        <v>0.176348850131035</v>
      </c>
      <c r="G11668" s="34" t="n">
        <v>0.287640031608795</v>
      </c>
      <c r="H11668" s="34" t="n">
        <v>-0.11129118147776</v>
      </c>
      <c r="I11668" s="34" t="n">
        <v>-0.386911310137532</v>
      </c>
      <c r="J11668" s="35" t="n">
        <v>3.5</v>
      </c>
      <c r="K11668" s="6" t="n">
        <v>1</v>
      </c>
      <c r="L11668" s="35" t="n">
        <v>2.5</v>
      </c>
      <c r="M11668" s="6" t="str">
        <f aca="false">IF(I11668&lt;=0,"Below 0%",IF(I11668&lt;=0.05,"0-5%",IF(I11668&lt;=0.1,"5-10%",IF(I11668&lt;=0.2,"10-20%",IF(I11668&lt;=0.4,"20-40%","Above 40%")))))</f>
        <v>Below 0%</v>
      </c>
      <c r="N11668" s="6" t="str">
        <f aca="false">IF(AND(H11668&gt;=Summary!$B$25,I11668&gt;=Summary!$B$26,I11668&lt;=Summary!$B$27,J11668&gt;=Summary!$B$28,J11668&lt;=Summary!$B$29,F11668*J11668&gt;1),"Yes","No")</f>
        <v>No</v>
      </c>
    </row>
    <row r="11669" customFormat="false" ht="15" hidden="false" customHeight="false" outlineLevel="0" collapsed="false">
      <c r="A11669" s="6" t="s">
        <v>158</v>
      </c>
      <c r="B11669" s="45" t="n">
        <v>45241</v>
      </c>
      <c r="C11669" s="6" t="s">
        <v>185</v>
      </c>
      <c r="D11669" s="6" t="s">
        <v>196</v>
      </c>
      <c r="E11669" s="6" t="s">
        <v>187</v>
      </c>
      <c r="F11669" s="34" t="n">
        <v>0.775538623332977</v>
      </c>
      <c r="G11669" s="34" t="n">
        <v>0.81807488028897</v>
      </c>
      <c r="H11669" s="34" t="n">
        <v>-0.0425362569559927</v>
      </c>
      <c r="I11669" s="34" t="n">
        <v>-0.0519955544179129</v>
      </c>
      <c r="J11669" s="35" t="n">
        <v>1.22</v>
      </c>
      <c r="K11669" s="6" t="n">
        <v>1</v>
      </c>
      <c r="L11669" s="35" t="n">
        <v>0.22</v>
      </c>
      <c r="M11669" s="6" t="str">
        <f aca="false">IF(I11669&lt;=0,"Below 0%",IF(I11669&lt;=0.05,"0-5%",IF(I11669&lt;=0.1,"5-10%",IF(I11669&lt;=0.2,"10-20%",IF(I11669&lt;=0.4,"20-40%","Above 40%")))))</f>
        <v>Below 0%</v>
      </c>
      <c r="N11669" s="6" t="str">
        <f aca="false">IF(AND(H11669&gt;=Summary!$B$25,I11669&gt;=Summary!$B$26,I11669&lt;=Summary!$B$27,J11669&gt;=Summary!$B$28,J11669&lt;=Summary!$B$29,F11669*J11669&gt;1),"Yes","No")</f>
        <v>No</v>
      </c>
    </row>
    <row r="11670" customFormat="false" ht="15" hidden="false" customHeight="false" outlineLevel="0" collapsed="false">
      <c r="A11670" s="6" t="s">
        <v>158</v>
      </c>
      <c r="B11670" s="45" t="n">
        <v>45241</v>
      </c>
      <c r="C11670" s="6" t="s">
        <v>185</v>
      </c>
      <c r="D11670" s="6" t="s">
        <v>196</v>
      </c>
      <c r="E11670" s="6" t="s">
        <v>174</v>
      </c>
      <c r="F11670" s="34" t="n">
        <v>0.129971846938133</v>
      </c>
      <c r="G11670" s="34" t="n">
        <v>0.123216216537351</v>
      </c>
      <c r="H11670" s="34" t="n">
        <v>0.0067556304007822</v>
      </c>
      <c r="I11670" s="34" t="n">
        <v>0.0548274455313627</v>
      </c>
      <c r="J11670" s="35" t="n">
        <v>8.1</v>
      </c>
      <c r="K11670" s="6" t="n">
        <v>0</v>
      </c>
      <c r="L11670" s="35" t="n">
        <v>-1</v>
      </c>
      <c r="M11670" s="6" t="str">
        <f aca="false">IF(I11670&lt;=0,"Below 0%",IF(I11670&lt;=0.05,"0-5%",IF(I11670&lt;=0.1,"5-10%",IF(I11670&lt;=0.2,"10-20%",IF(I11670&lt;=0.4,"20-40%","Above 40%")))))</f>
        <v>5-10%</v>
      </c>
      <c r="N11670" s="6" t="str">
        <f aca="false">IF(AND(H11670&gt;=Summary!$B$25,I11670&gt;=Summary!$B$26,I11670&lt;=Summary!$B$27,J11670&gt;=Summary!$B$28,J11670&lt;=Summary!$B$29,F11670*J11670&gt;1),"Yes","No")</f>
        <v>No</v>
      </c>
    </row>
    <row r="11671" customFormat="false" ht="15" hidden="false" customHeight="false" outlineLevel="0" collapsed="false">
      <c r="A11671" s="6" t="s">
        <v>158</v>
      </c>
      <c r="B11671" s="45" t="n">
        <v>45241</v>
      </c>
      <c r="C11671" s="6" t="s">
        <v>185</v>
      </c>
      <c r="D11671" s="6" t="s">
        <v>196</v>
      </c>
      <c r="E11671" s="6" t="s">
        <v>177</v>
      </c>
      <c r="F11671" s="34" t="n">
        <v>0.0944895595312119</v>
      </c>
      <c r="G11671" s="34" t="n">
        <v>0.058708903173679</v>
      </c>
      <c r="H11671" s="34" t="n">
        <v>0.0357806563575328</v>
      </c>
      <c r="I11671" s="34" t="n">
        <v>0.609458777515952</v>
      </c>
      <c r="J11671" s="35" t="n">
        <v>17</v>
      </c>
      <c r="K11671" s="6" t="n">
        <v>0</v>
      </c>
      <c r="L11671" s="35" t="n">
        <v>-1</v>
      </c>
      <c r="M11671" s="6" t="str">
        <f aca="false">IF(I11671&lt;=0,"Below 0%",IF(I11671&lt;=0.05,"0-5%",IF(I11671&lt;=0.1,"5-10%",IF(I11671&lt;=0.2,"10-20%",IF(I11671&lt;=0.4,"20-40%","Above 40%")))))</f>
        <v>Above 40%</v>
      </c>
      <c r="N11671" s="6" t="str">
        <f aca="false">IF(AND(H11671&gt;=Summary!$B$25,I11671&gt;=Summary!$B$26,I11671&lt;=Summary!$B$27,J11671&gt;=Summary!$B$28,J11671&lt;=Summary!$B$29,F11671*J11671&gt;1),"Yes","No")</f>
        <v>No</v>
      </c>
    </row>
    <row r="11672" customFormat="false" ht="15" hidden="false" customHeight="false" outlineLevel="0" collapsed="false">
      <c r="A11672" s="6" t="s">
        <v>158</v>
      </c>
      <c r="B11672" s="45" t="n">
        <v>45241</v>
      </c>
      <c r="C11672" s="6" t="s">
        <v>199</v>
      </c>
      <c r="D11672" s="6" t="s">
        <v>188</v>
      </c>
      <c r="E11672" s="6" t="s">
        <v>187</v>
      </c>
      <c r="F11672" s="34" t="n">
        <v>0.095386728644371</v>
      </c>
      <c r="G11672" s="34" t="n">
        <v>0.200021404109589</v>
      </c>
      <c r="H11672" s="34" t="n">
        <v>-0.104634675465218</v>
      </c>
      <c r="I11672" s="34" t="n">
        <v>-0.52311739301605</v>
      </c>
      <c r="J11672" s="35" t="n">
        <v>5</v>
      </c>
      <c r="K11672" s="6" t="n">
        <v>1</v>
      </c>
      <c r="L11672" s="35" t="n">
        <v>4</v>
      </c>
      <c r="M11672" s="6" t="str">
        <f aca="false">IF(I11672&lt;=0,"Below 0%",IF(I11672&lt;=0.05,"0-5%",IF(I11672&lt;=0.1,"5-10%",IF(I11672&lt;=0.2,"10-20%",IF(I11672&lt;=0.4,"20-40%","Above 40%")))))</f>
        <v>Below 0%</v>
      </c>
      <c r="N11672" s="6" t="str">
        <f aca="false">IF(AND(H11672&gt;=Summary!$B$25,I11672&gt;=Summary!$B$26,I11672&lt;=Summary!$B$27,J11672&gt;=Summary!$B$28,J11672&lt;=Summary!$B$29,F11672*J11672&gt;1),"Yes","No")</f>
        <v>No</v>
      </c>
    </row>
    <row r="11673" customFormat="false" ht="15" hidden="false" customHeight="false" outlineLevel="0" collapsed="false">
      <c r="A11673" s="6" t="s">
        <v>158</v>
      </c>
      <c r="B11673" s="45" t="n">
        <v>45241</v>
      </c>
      <c r="C11673" s="6" t="s">
        <v>199</v>
      </c>
      <c r="D11673" s="6" t="s">
        <v>188</v>
      </c>
      <c r="E11673" s="6" t="s">
        <v>174</v>
      </c>
      <c r="F11673" s="34" t="n">
        <v>0.150035664439201</v>
      </c>
      <c r="G11673" s="34" t="n">
        <v>0.238120719178082</v>
      </c>
      <c r="H11673" s="34" t="n">
        <v>-0.0880850547388808</v>
      </c>
      <c r="I11673" s="34" t="n">
        <v>-0.369917641114653</v>
      </c>
      <c r="J11673" s="35" t="n">
        <v>4.2</v>
      </c>
      <c r="K11673" s="6" t="n">
        <v>0</v>
      </c>
      <c r="L11673" s="35" t="n">
        <v>-1</v>
      </c>
      <c r="M11673" s="6" t="str">
        <f aca="false">IF(I11673&lt;=0,"Below 0%",IF(I11673&lt;=0.05,"0-5%",IF(I11673&lt;=0.1,"5-10%",IF(I11673&lt;=0.2,"10-20%",IF(I11673&lt;=0.4,"20-40%","Above 40%")))))</f>
        <v>Below 0%</v>
      </c>
      <c r="N11673" s="6" t="str">
        <f aca="false">IF(AND(H11673&gt;=Summary!$B$25,I11673&gt;=Summary!$B$26,I11673&lt;=Summary!$B$27,J11673&gt;=Summary!$B$28,J11673&lt;=Summary!$B$29,F11673*J11673&gt;1),"Yes","No")</f>
        <v>No</v>
      </c>
    </row>
    <row r="11674" customFormat="false" ht="15" hidden="false" customHeight="false" outlineLevel="0" collapsed="false">
      <c r="A11674" s="6" t="s">
        <v>158</v>
      </c>
      <c r="B11674" s="45" t="n">
        <v>45241</v>
      </c>
      <c r="C11674" s="6" t="s">
        <v>199</v>
      </c>
      <c r="D11674" s="6" t="s">
        <v>188</v>
      </c>
      <c r="E11674" s="6" t="s">
        <v>177</v>
      </c>
      <c r="F11674" s="34" t="n">
        <v>0.75457763671875</v>
      </c>
      <c r="G11674" s="34" t="n">
        <v>0.561857876712329</v>
      </c>
      <c r="H11674" s="34" t="n">
        <v>0.192719760006421</v>
      </c>
      <c r="I11674" s="34" t="n">
        <v>0.343004464285714</v>
      </c>
      <c r="J11674" s="35" t="n">
        <v>1.78</v>
      </c>
      <c r="K11674" s="6" t="n">
        <v>0</v>
      </c>
      <c r="L11674" s="35" t="n">
        <v>-1</v>
      </c>
      <c r="M11674" s="6" t="str">
        <f aca="false">IF(I11674&lt;=0,"Below 0%",IF(I11674&lt;=0.05,"0-5%",IF(I11674&lt;=0.1,"5-10%",IF(I11674&lt;=0.2,"10-20%",IF(I11674&lt;=0.4,"20-40%","Above 40%")))))</f>
        <v>20-40%</v>
      </c>
      <c r="N11674" s="6" t="str">
        <f aca="false">IF(AND(H11674&gt;=Summary!$B$25,I11674&gt;=Summary!$B$26,I11674&lt;=Summary!$B$27,J11674&gt;=Summary!$B$28,J11674&lt;=Summary!$B$29,F11674*J11674&gt;1),"Yes","No")</f>
        <v>No</v>
      </c>
    </row>
    <row r="11675" customFormat="false" ht="15" hidden="false" customHeight="false" outlineLevel="0" collapsed="false">
      <c r="A11675" s="6" t="s">
        <v>158</v>
      </c>
      <c r="B11675" s="45" t="n">
        <v>45241</v>
      </c>
      <c r="C11675" s="6" t="s">
        <v>180</v>
      </c>
      <c r="D11675" s="6" t="s">
        <v>173</v>
      </c>
      <c r="E11675" s="6" t="s">
        <v>187</v>
      </c>
      <c r="F11675" s="34" t="n">
        <v>0.438812851905823</v>
      </c>
      <c r="G11675" s="34" t="n">
        <v>0.396494708994709</v>
      </c>
      <c r="H11675" s="34" t="n">
        <v>0.0423181429111137</v>
      </c>
      <c r="I11675" s="34" t="n">
        <v>0.106730662354636</v>
      </c>
      <c r="J11675" s="35" t="n">
        <v>2.5</v>
      </c>
      <c r="K11675" s="6" t="n">
        <v>0</v>
      </c>
      <c r="L11675" s="35" t="n">
        <v>-1</v>
      </c>
      <c r="M11675" s="6" t="str">
        <f aca="false">IF(I11675&lt;=0,"Below 0%",IF(I11675&lt;=0.05,"0-5%",IF(I11675&lt;=0.1,"5-10%",IF(I11675&lt;=0.2,"10-20%",IF(I11675&lt;=0.4,"20-40%","Above 40%")))))</f>
        <v>10-20%</v>
      </c>
      <c r="N11675" s="6" t="str">
        <f aca="false">IF(AND(H11675&gt;=Summary!$B$25,I11675&gt;=Summary!$B$26,I11675&lt;=Summary!$B$27,J11675&gt;=Summary!$B$28,J11675&lt;=Summary!$B$29,F11675*J11675&gt;1),"Yes","No")</f>
        <v>Yes</v>
      </c>
    </row>
    <row r="11676" customFormat="false" ht="15" hidden="false" customHeight="false" outlineLevel="0" collapsed="false">
      <c r="A11676" s="6" t="s">
        <v>158</v>
      </c>
      <c r="B11676" s="45" t="n">
        <v>45241</v>
      </c>
      <c r="C11676" s="6" t="s">
        <v>180</v>
      </c>
      <c r="D11676" s="6" t="s">
        <v>173</v>
      </c>
      <c r="E11676" s="6" t="s">
        <v>174</v>
      </c>
      <c r="F11676" s="34" t="n">
        <v>0.25704038143158</v>
      </c>
      <c r="G11676" s="34" t="n">
        <v>0.300374779541446</v>
      </c>
      <c r="H11676" s="34" t="n">
        <v>-0.0433343981098667</v>
      </c>
      <c r="I11676" s="34" t="n">
        <v>-0.144267765010169</v>
      </c>
      <c r="J11676" s="35" t="n">
        <v>3.3</v>
      </c>
      <c r="K11676" s="6" t="n">
        <v>0</v>
      </c>
      <c r="L11676" s="35" t="n">
        <v>-1</v>
      </c>
      <c r="M11676" s="6" t="str">
        <f aca="false">IF(I11676&lt;=0,"Below 0%",IF(I11676&lt;=0.05,"0-5%",IF(I11676&lt;=0.1,"5-10%",IF(I11676&lt;=0.2,"10-20%",IF(I11676&lt;=0.4,"20-40%","Above 40%")))))</f>
        <v>Below 0%</v>
      </c>
      <c r="N11676" s="6" t="str">
        <f aca="false">IF(AND(H11676&gt;=Summary!$B$25,I11676&gt;=Summary!$B$26,I11676&lt;=Summary!$B$27,J11676&gt;=Summary!$B$28,J11676&lt;=Summary!$B$29,F11676*J11676&gt;1),"Yes","No")</f>
        <v>No</v>
      </c>
    </row>
    <row r="11677" customFormat="false" ht="15" hidden="false" customHeight="false" outlineLevel="0" collapsed="false">
      <c r="A11677" s="6" t="s">
        <v>158</v>
      </c>
      <c r="B11677" s="45" t="n">
        <v>45241</v>
      </c>
      <c r="C11677" s="6" t="s">
        <v>180</v>
      </c>
      <c r="D11677" s="6" t="s">
        <v>173</v>
      </c>
      <c r="E11677" s="6" t="s">
        <v>177</v>
      </c>
      <c r="F11677" s="34" t="n">
        <v>0.304146707057953</v>
      </c>
      <c r="G11677" s="34" t="n">
        <v>0.303130511463845</v>
      </c>
      <c r="H11677" s="34" t="n">
        <v>0.00101619559410809</v>
      </c>
      <c r="I11677" s="34" t="n">
        <v>0.00335233688354486</v>
      </c>
      <c r="J11677" s="35" t="n">
        <v>3.27</v>
      </c>
      <c r="K11677" s="6" t="n">
        <v>1</v>
      </c>
      <c r="L11677" s="35" t="n">
        <v>2.27</v>
      </c>
      <c r="M11677" s="6" t="str">
        <f aca="false">IF(I11677&lt;=0,"Below 0%",IF(I11677&lt;=0.05,"0-5%",IF(I11677&lt;=0.1,"5-10%",IF(I11677&lt;=0.2,"10-20%",IF(I11677&lt;=0.4,"20-40%","Above 40%")))))</f>
        <v>0-5%</v>
      </c>
      <c r="N11677" s="6" t="str">
        <f aca="false">IF(AND(H11677&gt;=Summary!$B$25,I11677&gt;=Summary!$B$26,I11677&lt;=Summary!$B$27,J11677&gt;=Summary!$B$28,J11677&lt;=Summary!$B$29,F11677*J11677&gt;1),"Yes","No")</f>
        <v>No</v>
      </c>
    </row>
    <row r="11678" customFormat="false" ht="15" hidden="false" customHeight="false" outlineLevel="0" collapsed="false">
      <c r="A11678" s="6" t="s">
        <v>158</v>
      </c>
      <c r="B11678" s="45" t="n">
        <v>45241</v>
      </c>
      <c r="C11678" s="6" t="s">
        <v>176</v>
      </c>
      <c r="D11678" s="6" t="s">
        <v>208</v>
      </c>
      <c r="E11678" s="6" t="s">
        <v>187</v>
      </c>
      <c r="F11678" s="34" t="n">
        <v>0.611251592636108</v>
      </c>
      <c r="G11678" s="34" t="n">
        <v>0.734980321494618</v>
      </c>
      <c r="H11678" s="34" t="n">
        <v>-0.12372872885851</v>
      </c>
      <c r="I11678" s="34" t="n">
        <v>-0.168342913735298</v>
      </c>
      <c r="J11678" s="35" t="n">
        <v>1.38</v>
      </c>
      <c r="K11678" s="6" t="n">
        <v>1</v>
      </c>
      <c r="L11678" s="35" t="n">
        <v>0.38</v>
      </c>
      <c r="M11678" s="6" t="str">
        <f aca="false">IF(I11678&lt;=0,"Below 0%",IF(I11678&lt;=0.05,"0-5%",IF(I11678&lt;=0.1,"5-10%",IF(I11678&lt;=0.2,"10-20%",IF(I11678&lt;=0.4,"20-40%","Above 40%")))))</f>
        <v>Below 0%</v>
      </c>
      <c r="N11678" s="6" t="str">
        <f aca="false">IF(AND(H11678&gt;=Summary!$B$25,I11678&gt;=Summary!$B$26,I11678&lt;=Summary!$B$27,J11678&gt;=Summary!$B$28,J11678&lt;=Summary!$B$29,F11678*J11678&gt;1),"Yes","No")</f>
        <v>No</v>
      </c>
    </row>
    <row r="11679" customFormat="false" ht="15" hidden="false" customHeight="false" outlineLevel="0" collapsed="false">
      <c r="A11679" s="6" t="s">
        <v>158</v>
      </c>
      <c r="B11679" s="45" t="n">
        <v>45241</v>
      </c>
      <c r="C11679" s="6" t="s">
        <v>176</v>
      </c>
      <c r="D11679" s="6" t="s">
        <v>208</v>
      </c>
      <c r="E11679" s="6" t="s">
        <v>174</v>
      </c>
      <c r="F11679" s="34" t="n">
        <v>0.239136949181557</v>
      </c>
      <c r="G11679" s="34" t="n">
        <v>0.163592394139125</v>
      </c>
      <c r="H11679" s="34" t="n">
        <v>0.075544555042432</v>
      </c>
      <c r="I11679" s="34" t="n">
        <v>0.461785252547782</v>
      </c>
      <c r="J11679" s="35" t="n">
        <v>6.2</v>
      </c>
      <c r="K11679" s="6" t="n">
        <v>0</v>
      </c>
      <c r="L11679" s="35" t="n">
        <v>-1</v>
      </c>
      <c r="M11679" s="6" t="str">
        <f aca="false">IF(I11679&lt;=0,"Below 0%",IF(I11679&lt;=0.05,"0-5%",IF(I11679&lt;=0.1,"5-10%",IF(I11679&lt;=0.2,"10-20%",IF(I11679&lt;=0.4,"20-40%","Above 40%")))))</f>
        <v>Above 40%</v>
      </c>
      <c r="N11679" s="6" t="str">
        <f aca="false">IF(AND(H11679&gt;=Summary!$B$25,I11679&gt;=Summary!$B$26,I11679&lt;=Summary!$B$27,J11679&gt;=Summary!$B$28,J11679&lt;=Summary!$B$29,F11679*J11679&gt;1),"Yes","No")</f>
        <v>No</v>
      </c>
    </row>
    <row r="11680" customFormat="false" ht="15" hidden="false" customHeight="false" outlineLevel="0" collapsed="false">
      <c r="A11680" s="6" t="s">
        <v>158</v>
      </c>
      <c r="B11680" s="45" t="n">
        <v>45241</v>
      </c>
      <c r="C11680" s="6" t="s">
        <v>176</v>
      </c>
      <c r="D11680" s="6" t="s">
        <v>208</v>
      </c>
      <c r="E11680" s="6" t="s">
        <v>177</v>
      </c>
      <c r="F11680" s="34" t="n">
        <v>0.149611473083496</v>
      </c>
      <c r="G11680" s="34" t="n">
        <v>0.101427284366257</v>
      </c>
      <c r="H11680" s="34" t="n">
        <v>0.0481841887172388</v>
      </c>
      <c r="I11680" s="34" t="n">
        <v>0.475061409938218</v>
      </c>
      <c r="J11680" s="35" t="n">
        <v>10</v>
      </c>
      <c r="K11680" s="6" t="n">
        <v>0</v>
      </c>
      <c r="L11680" s="35" t="n">
        <v>-1</v>
      </c>
      <c r="M11680" s="6" t="str">
        <f aca="false">IF(I11680&lt;=0,"Below 0%",IF(I11680&lt;=0.05,"0-5%",IF(I11680&lt;=0.1,"5-10%",IF(I11680&lt;=0.2,"10-20%",IF(I11680&lt;=0.4,"20-40%","Above 40%")))))</f>
        <v>Above 40%</v>
      </c>
      <c r="N11680" s="6" t="str">
        <f aca="false">IF(AND(H11680&gt;=Summary!$B$25,I11680&gt;=Summary!$B$26,I11680&lt;=Summary!$B$27,J11680&gt;=Summary!$B$28,J11680&lt;=Summary!$B$29,F11680*J11680&gt;1),"Yes","No")</f>
        <v>No</v>
      </c>
    </row>
    <row r="11681" customFormat="false" ht="15" hidden="false" customHeight="false" outlineLevel="0" collapsed="false">
      <c r="A11681" s="6" t="s">
        <v>158</v>
      </c>
      <c r="B11681" s="45" t="n">
        <v>45241</v>
      </c>
      <c r="C11681" s="6" t="s">
        <v>203</v>
      </c>
      <c r="D11681" s="6" t="s">
        <v>181</v>
      </c>
      <c r="E11681" s="6" t="s">
        <v>187</v>
      </c>
      <c r="F11681" s="34" t="n">
        <v>0.318660795688629</v>
      </c>
      <c r="G11681" s="34" t="n">
        <v>0.296540494635376</v>
      </c>
      <c r="H11681" s="34" t="n">
        <v>0.0221203010532531</v>
      </c>
      <c r="I11681" s="34" t="n">
        <v>0.0745945375199162</v>
      </c>
      <c r="J11681" s="35" t="n">
        <v>3.41</v>
      </c>
      <c r="K11681" s="6" t="n">
        <v>1</v>
      </c>
      <c r="L11681" s="35" t="n">
        <v>2.41</v>
      </c>
      <c r="M11681" s="6" t="str">
        <f aca="false">IF(I11681&lt;=0,"Below 0%",IF(I11681&lt;=0.05,"0-5%",IF(I11681&lt;=0.1,"5-10%",IF(I11681&lt;=0.2,"10-20%",IF(I11681&lt;=0.4,"20-40%","Above 40%")))))</f>
        <v>5-10%</v>
      </c>
      <c r="N11681" s="6" t="str">
        <f aca="false">IF(AND(H11681&gt;=Summary!$B$25,I11681&gt;=Summary!$B$26,I11681&lt;=Summary!$B$27,J11681&gt;=Summary!$B$28,J11681&lt;=Summary!$B$29,F11681*J11681&gt;1),"Yes","No")</f>
        <v>No</v>
      </c>
    </row>
    <row r="11682" customFormat="false" ht="15" hidden="false" customHeight="false" outlineLevel="0" collapsed="false">
      <c r="A11682" s="6" t="s">
        <v>158</v>
      </c>
      <c r="B11682" s="45" t="n">
        <v>45241</v>
      </c>
      <c r="C11682" s="6" t="s">
        <v>203</v>
      </c>
      <c r="D11682" s="6" t="s">
        <v>181</v>
      </c>
      <c r="E11682" s="6" t="s">
        <v>174</v>
      </c>
      <c r="F11682" s="34" t="n">
        <v>0.290828257799149</v>
      </c>
      <c r="G11682" s="34" t="n">
        <v>0.259949379616101</v>
      </c>
      <c r="H11682" s="34" t="n">
        <v>0.0308788781830477</v>
      </c>
      <c r="I11682" s="34" t="n">
        <v>0.118788043382332</v>
      </c>
      <c r="J11682" s="35" t="n">
        <v>3.89</v>
      </c>
      <c r="K11682" s="6" t="n">
        <v>0</v>
      </c>
      <c r="L11682" s="35" t="n">
        <v>-1</v>
      </c>
      <c r="M11682" s="6" t="str">
        <f aca="false">IF(I11682&lt;=0,"Below 0%",IF(I11682&lt;=0.05,"0-5%",IF(I11682&lt;=0.1,"5-10%",IF(I11682&lt;=0.2,"10-20%",IF(I11682&lt;=0.4,"20-40%","Above 40%")))))</f>
        <v>10-20%</v>
      </c>
      <c r="N11682" s="6" t="str">
        <f aca="false">IF(AND(H11682&gt;=Summary!$B$25,I11682&gt;=Summary!$B$26,I11682&lt;=Summary!$B$27,J11682&gt;=Summary!$B$28,J11682&lt;=Summary!$B$29,F11682*J11682&gt;1),"Yes","No")</f>
        <v>Yes</v>
      </c>
    </row>
    <row r="11683" customFormat="false" ht="15" hidden="false" customHeight="false" outlineLevel="0" collapsed="false">
      <c r="A11683" s="6" t="s">
        <v>158</v>
      </c>
      <c r="B11683" s="45" t="n">
        <v>45241</v>
      </c>
      <c r="C11683" s="6" t="s">
        <v>203</v>
      </c>
      <c r="D11683" s="6" t="s">
        <v>181</v>
      </c>
      <c r="E11683" s="6" t="s">
        <v>177</v>
      </c>
      <c r="F11683" s="34" t="n">
        <v>0.3905109167099</v>
      </c>
      <c r="G11683" s="34" t="n">
        <v>0.443510125748523</v>
      </c>
      <c r="H11683" s="34" t="n">
        <v>-0.0529992090386232</v>
      </c>
      <c r="I11683" s="34" t="n">
        <v>-0.119499434086595</v>
      </c>
      <c r="J11683" s="35" t="n">
        <v>2.28</v>
      </c>
      <c r="K11683" s="6" t="n">
        <v>0</v>
      </c>
      <c r="L11683" s="35" t="n">
        <v>-1</v>
      </c>
      <c r="M11683" s="6" t="str">
        <f aca="false">IF(I11683&lt;=0,"Below 0%",IF(I11683&lt;=0.05,"0-5%",IF(I11683&lt;=0.1,"5-10%",IF(I11683&lt;=0.2,"10-20%",IF(I11683&lt;=0.4,"20-40%","Above 40%")))))</f>
        <v>Below 0%</v>
      </c>
      <c r="N11683" s="6" t="str">
        <f aca="false">IF(AND(H11683&gt;=Summary!$B$25,I11683&gt;=Summary!$B$26,I11683&lt;=Summary!$B$27,J11683&gt;=Summary!$B$28,J11683&lt;=Summary!$B$29,F11683*J11683&gt;1),"Yes","No")</f>
        <v>No</v>
      </c>
    </row>
    <row r="11684" customFormat="false" ht="15" hidden="false" customHeight="false" outlineLevel="0" collapsed="false">
      <c r="A11684" s="6" t="s">
        <v>158</v>
      </c>
      <c r="B11684" s="45" t="n">
        <v>45242</v>
      </c>
      <c r="C11684" s="6" t="s">
        <v>182</v>
      </c>
      <c r="D11684" s="6" t="s">
        <v>184</v>
      </c>
      <c r="E11684" s="6" t="s">
        <v>187</v>
      </c>
      <c r="F11684" s="34" t="n">
        <v>0.662989139556885</v>
      </c>
      <c r="G11684" s="34" t="n">
        <v>0.610316767045193</v>
      </c>
      <c r="H11684" s="34" t="n">
        <v>0.0526723725116916</v>
      </c>
      <c r="I11684" s="34" t="n">
        <v>0.0863033351790437</v>
      </c>
      <c r="J11684" s="35" t="n">
        <v>1.63</v>
      </c>
      <c r="K11684" s="6" t="n">
        <v>1</v>
      </c>
      <c r="L11684" s="35" t="n">
        <v>0.63</v>
      </c>
      <c r="M11684" s="6" t="str">
        <f aca="false">IF(I11684&lt;=0,"Below 0%",IF(I11684&lt;=0.05,"0-5%",IF(I11684&lt;=0.1,"5-10%",IF(I11684&lt;=0.2,"10-20%",IF(I11684&lt;=0.4,"20-40%","Above 40%")))))</f>
        <v>5-10%</v>
      </c>
      <c r="N11684" s="6" t="str">
        <f aca="false">IF(AND(H11684&gt;=Summary!$B$25,I11684&gt;=Summary!$B$26,I11684&lt;=Summary!$B$27,J11684&gt;=Summary!$B$28,J11684&lt;=Summary!$B$29,F11684*J11684&gt;1),"Yes","No")</f>
        <v>No</v>
      </c>
    </row>
    <row r="11685" customFormat="false" ht="15" hidden="false" customHeight="false" outlineLevel="0" collapsed="false">
      <c r="A11685" s="6" t="s">
        <v>158</v>
      </c>
      <c r="B11685" s="45" t="n">
        <v>45242</v>
      </c>
      <c r="C11685" s="6" t="s">
        <v>182</v>
      </c>
      <c r="D11685" s="6" t="s">
        <v>184</v>
      </c>
      <c r="E11685" s="6" t="s">
        <v>174</v>
      </c>
      <c r="F11685" s="34" t="n">
        <v>0.204728588461876</v>
      </c>
      <c r="G11685" s="34" t="n">
        <v>0.221070295618592</v>
      </c>
      <c r="H11685" s="34" t="n">
        <v>-0.0163417071567163</v>
      </c>
      <c r="I11685" s="34" t="n">
        <v>-0.0739208635469972</v>
      </c>
      <c r="J11685" s="35" t="n">
        <v>4.5</v>
      </c>
      <c r="K11685" s="6" t="n">
        <v>0</v>
      </c>
      <c r="L11685" s="35" t="n">
        <v>-1</v>
      </c>
      <c r="M11685" s="6" t="str">
        <f aca="false">IF(I11685&lt;=0,"Below 0%",IF(I11685&lt;=0.05,"0-5%",IF(I11685&lt;=0.1,"5-10%",IF(I11685&lt;=0.2,"10-20%",IF(I11685&lt;=0.4,"20-40%","Above 40%")))))</f>
        <v>Below 0%</v>
      </c>
      <c r="N11685" s="6" t="str">
        <f aca="false">IF(AND(H11685&gt;=Summary!$B$25,I11685&gt;=Summary!$B$26,I11685&lt;=Summary!$B$27,J11685&gt;=Summary!$B$28,J11685&lt;=Summary!$B$29,F11685*J11685&gt;1),"Yes","No")</f>
        <v>No</v>
      </c>
    </row>
    <row r="11686" customFormat="false" ht="15" hidden="false" customHeight="false" outlineLevel="0" collapsed="false">
      <c r="A11686" s="6" t="s">
        <v>158</v>
      </c>
      <c r="B11686" s="45" t="n">
        <v>45242</v>
      </c>
      <c r="C11686" s="6" t="s">
        <v>182</v>
      </c>
      <c r="D11686" s="6" t="s">
        <v>184</v>
      </c>
      <c r="E11686" s="6" t="s">
        <v>177</v>
      </c>
      <c r="F11686" s="34" t="n">
        <v>0.132282316684723</v>
      </c>
      <c r="G11686" s="34" t="n">
        <v>0.168612937336214</v>
      </c>
      <c r="H11686" s="34" t="n">
        <v>-0.0363306206514915</v>
      </c>
      <c r="I11686" s="34" t="n">
        <v>-0.215467574585028</v>
      </c>
      <c r="J11686" s="35" t="n">
        <v>5.9</v>
      </c>
      <c r="K11686" s="6" t="n">
        <v>0</v>
      </c>
      <c r="L11686" s="35" t="n">
        <v>-1</v>
      </c>
      <c r="M11686" s="6" t="str">
        <f aca="false">IF(I11686&lt;=0,"Below 0%",IF(I11686&lt;=0.05,"0-5%",IF(I11686&lt;=0.1,"5-10%",IF(I11686&lt;=0.2,"10-20%",IF(I11686&lt;=0.4,"20-40%","Above 40%")))))</f>
        <v>Below 0%</v>
      </c>
      <c r="N11686" s="6" t="str">
        <f aca="false">IF(AND(H11686&gt;=Summary!$B$25,I11686&gt;=Summary!$B$26,I11686&lt;=Summary!$B$27,J11686&gt;=Summary!$B$28,J11686&lt;=Summary!$B$29,F11686*J11686&gt;1),"Yes","No")</f>
        <v>No</v>
      </c>
    </row>
    <row r="11687" customFormat="false" ht="15" hidden="false" customHeight="false" outlineLevel="0" collapsed="false">
      <c r="A11687" s="6" t="s">
        <v>158</v>
      </c>
      <c r="B11687" s="45" t="n">
        <v>45242</v>
      </c>
      <c r="C11687" s="6" t="s">
        <v>201</v>
      </c>
      <c r="D11687" s="6" t="s">
        <v>204</v>
      </c>
      <c r="E11687" s="6" t="s">
        <v>187</v>
      </c>
      <c r="F11687" s="34" t="n">
        <v>0.761030316352844</v>
      </c>
      <c r="G11687" s="34" t="n">
        <v>0.789145557159732</v>
      </c>
      <c r="H11687" s="34" t="n">
        <v>-0.028115240806888</v>
      </c>
      <c r="I11687" s="34" t="n">
        <v>-0.0356274461052274</v>
      </c>
      <c r="J11687" s="35" t="n">
        <v>1.26</v>
      </c>
      <c r="K11687" s="6" t="n">
        <v>0</v>
      </c>
      <c r="L11687" s="35" t="n">
        <v>-1</v>
      </c>
      <c r="M11687" s="6" t="str">
        <f aca="false">IF(I11687&lt;=0,"Below 0%",IF(I11687&lt;=0.05,"0-5%",IF(I11687&lt;=0.1,"5-10%",IF(I11687&lt;=0.2,"10-20%",IF(I11687&lt;=0.4,"20-40%","Above 40%")))))</f>
        <v>Below 0%</v>
      </c>
      <c r="N11687" s="6" t="str">
        <f aca="false">IF(AND(H11687&gt;=Summary!$B$25,I11687&gt;=Summary!$B$26,I11687&lt;=Summary!$B$27,J11687&gt;=Summary!$B$28,J11687&lt;=Summary!$B$29,F11687*J11687&gt;1),"Yes","No")</f>
        <v>No</v>
      </c>
    </row>
    <row r="11688" customFormat="false" ht="15" hidden="false" customHeight="false" outlineLevel="0" collapsed="false">
      <c r="A11688" s="6" t="s">
        <v>158</v>
      </c>
      <c r="B11688" s="45" t="n">
        <v>45242</v>
      </c>
      <c r="C11688" s="6" t="s">
        <v>201</v>
      </c>
      <c r="D11688" s="6" t="s">
        <v>204</v>
      </c>
      <c r="E11688" s="6" t="s">
        <v>174</v>
      </c>
      <c r="F11688" s="34" t="n">
        <v>0.136951729655266</v>
      </c>
      <c r="G11688" s="34" t="n">
        <v>0.134368027300171</v>
      </c>
      <c r="H11688" s="34" t="n">
        <v>0.0025837023550952</v>
      </c>
      <c r="I11688" s="34" t="n">
        <v>0.0192285501767719</v>
      </c>
      <c r="J11688" s="35" t="n">
        <v>7.4</v>
      </c>
      <c r="K11688" s="6" t="n">
        <v>1</v>
      </c>
      <c r="L11688" s="35" t="n">
        <v>6.4</v>
      </c>
      <c r="M11688" s="6" t="str">
        <f aca="false">IF(I11688&lt;=0,"Below 0%",IF(I11688&lt;=0.05,"0-5%",IF(I11688&lt;=0.1,"5-10%",IF(I11688&lt;=0.2,"10-20%",IF(I11688&lt;=0.4,"20-40%","Above 40%")))))</f>
        <v>0-5%</v>
      </c>
      <c r="N11688" s="6" t="str">
        <f aca="false">IF(AND(H11688&gt;=Summary!$B$25,I11688&gt;=Summary!$B$26,I11688&lt;=Summary!$B$27,J11688&gt;=Summary!$B$28,J11688&lt;=Summary!$B$29,F11688*J11688&gt;1),"Yes","No")</f>
        <v>No</v>
      </c>
    </row>
    <row r="11689" customFormat="false" ht="15" hidden="false" customHeight="false" outlineLevel="0" collapsed="false">
      <c r="A11689" s="6" t="s">
        <v>158</v>
      </c>
      <c r="B11689" s="45" t="n">
        <v>45242</v>
      </c>
      <c r="C11689" s="6" t="s">
        <v>201</v>
      </c>
      <c r="D11689" s="6" t="s">
        <v>204</v>
      </c>
      <c r="E11689" s="6" t="s">
        <v>177</v>
      </c>
      <c r="F11689" s="34" t="n">
        <v>0.102017961442471</v>
      </c>
      <c r="G11689" s="34" t="n">
        <v>0.0764864155400971</v>
      </c>
      <c r="H11689" s="34" t="n">
        <v>0.0255315459023734</v>
      </c>
      <c r="I11689" s="34" t="n">
        <v>0.333804973367967</v>
      </c>
      <c r="J11689" s="35" t="n">
        <v>13</v>
      </c>
      <c r="K11689" s="6" t="n">
        <v>0</v>
      </c>
      <c r="L11689" s="35" t="n">
        <v>-1</v>
      </c>
      <c r="M11689" s="6" t="str">
        <f aca="false">IF(I11689&lt;=0,"Below 0%",IF(I11689&lt;=0.05,"0-5%",IF(I11689&lt;=0.1,"5-10%",IF(I11689&lt;=0.2,"10-20%",IF(I11689&lt;=0.4,"20-40%","Above 40%")))))</f>
        <v>20-40%</v>
      </c>
      <c r="N11689" s="6" t="str">
        <f aca="false">IF(AND(H11689&gt;=Summary!$B$25,I11689&gt;=Summary!$B$26,I11689&lt;=Summary!$B$27,J11689&gt;=Summary!$B$28,J11689&lt;=Summary!$B$29,F11689*J11689&gt;1),"Yes","No")</f>
        <v>No</v>
      </c>
    </row>
    <row r="11690" customFormat="false" ht="15" hidden="false" customHeight="false" outlineLevel="0" collapsed="false">
      <c r="A11690" s="6" t="s">
        <v>158</v>
      </c>
      <c r="B11690" s="45" t="n">
        <v>45242</v>
      </c>
      <c r="C11690" s="6" t="s">
        <v>190</v>
      </c>
      <c r="D11690" s="6" t="s">
        <v>194</v>
      </c>
      <c r="E11690" s="6" t="s">
        <v>187</v>
      </c>
      <c r="F11690" s="34" t="n">
        <v>0.168187662959099</v>
      </c>
      <c r="G11690" s="34" t="n">
        <v>0.185511830817735</v>
      </c>
      <c r="H11690" s="34" t="n">
        <v>-0.0173241678586364</v>
      </c>
      <c r="I11690" s="34" t="n">
        <v>-0.093385784519896</v>
      </c>
      <c r="J11690" s="35" t="n">
        <v>5.4</v>
      </c>
      <c r="K11690" s="6" t="n">
        <v>0</v>
      </c>
      <c r="L11690" s="35" t="n">
        <v>-1</v>
      </c>
      <c r="M11690" s="6" t="str">
        <f aca="false">IF(I11690&lt;=0,"Below 0%",IF(I11690&lt;=0.05,"0-5%",IF(I11690&lt;=0.1,"5-10%",IF(I11690&lt;=0.2,"10-20%",IF(I11690&lt;=0.4,"20-40%","Above 40%")))))</f>
        <v>Below 0%</v>
      </c>
      <c r="N11690" s="6" t="str">
        <f aca="false">IF(AND(H11690&gt;=Summary!$B$25,I11690&gt;=Summary!$B$26,I11690&lt;=Summary!$B$27,J11690&gt;=Summary!$B$28,J11690&lt;=Summary!$B$29,F11690*J11690&gt;1),"Yes","No")</f>
        <v>No</v>
      </c>
    </row>
    <row r="11691" customFormat="false" ht="15" hidden="false" customHeight="false" outlineLevel="0" collapsed="false">
      <c r="A11691" s="6" t="s">
        <v>158</v>
      </c>
      <c r="B11691" s="45" t="n">
        <v>45242</v>
      </c>
      <c r="C11691" s="6" t="s">
        <v>190</v>
      </c>
      <c r="D11691" s="6" t="s">
        <v>194</v>
      </c>
      <c r="E11691" s="6" t="s">
        <v>174</v>
      </c>
      <c r="F11691" s="34" t="n">
        <v>0.242496073246002</v>
      </c>
      <c r="G11691" s="34" t="n">
        <v>0.251699468948686</v>
      </c>
      <c r="H11691" s="34" t="n">
        <v>-0.0092033957026838</v>
      </c>
      <c r="I11691" s="34" t="n">
        <v>-0.0365650183575084</v>
      </c>
      <c r="J11691" s="35" t="n">
        <v>3.98</v>
      </c>
      <c r="K11691" s="6" t="n">
        <v>1</v>
      </c>
      <c r="L11691" s="35" t="n">
        <v>2.98</v>
      </c>
      <c r="M11691" s="6" t="str">
        <f aca="false">IF(I11691&lt;=0,"Below 0%",IF(I11691&lt;=0.05,"0-5%",IF(I11691&lt;=0.1,"5-10%",IF(I11691&lt;=0.2,"10-20%",IF(I11691&lt;=0.4,"20-40%","Above 40%")))))</f>
        <v>Below 0%</v>
      </c>
      <c r="N11691" s="6" t="str">
        <f aca="false">IF(AND(H11691&gt;=Summary!$B$25,I11691&gt;=Summary!$B$26,I11691&lt;=Summary!$B$27,J11691&gt;=Summary!$B$28,J11691&lt;=Summary!$B$29,F11691*J11691&gt;1),"Yes","No")</f>
        <v>No</v>
      </c>
    </row>
    <row r="11692" customFormat="false" ht="15" hidden="false" customHeight="false" outlineLevel="0" collapsed="false">
      <c r="A11692" s="6" t="s">
        <v>158</v>
      </c>
      <c r="B11692" s="45" t="n">
        <v>45242</v>
      </c>
      <c r="C11692" s="6" t="s">
        <v>190</v>
      </c>
      <c r="D11692" s="6" t="s">
        <v>194</v>
      </c>
      <c r="E11692" s="6" t="s">
        <v>177</v>
      </c>
      <c r="F11692" s="34" t="n">
        <v>0.589316308498383</v>
      </c>
      <c r="G11692" s="34" t="n">
        <v>0.562788700233579</v>
      </c>
      <c r="H11692" s="34" t="n">
        <v>0.0265276082648037</v>
      </c>
      <c r="I11692" s="34" t="n">
        <v>0.0471360001609729</v>
      </c>
      <c r="J11692" s="35" t="n">
        <v>1.78</v>
      </c>
      <c r="K11692" s="6" t="n">
        <v>0</v>
      </c>
      <c r="L11692" s="35" t="n">
        <v>-1</v>
      </c>
      <c r="M11692" s="6" t="str">
        <f aca="false">IF(I11692&lt;=0,"Below 0%",IF(I11692&lt;=0.05,"0-5%",IF(I11692&lt;=0.1,"5-10%",IF(I11692&lt;=0.2,"10-20%",IF(I11692&lt;=0.4,"20-40%","Above 40%")))))</f>
        <v>0-5%</v>
      </c>
      <c r="N11692" s="6" t="str">
        <f aca="false">IF(AND(H11692&gt;=Summary!$B$25,I11692&gt;=Summary!$B$26,I11692&lt;=Summary!$B$27,J11692&gt;=Summary!$B$28,J11692&lt;=Summary!$B$29,F11692*J11692&gt;1),"Yes","No")</f>
        <v>No</v>
      </c>
    </row>
    <row r="11693" customFormat="false" ht="15" hidden="false" customHeight="false" outlineLevel="0" collapsed="false">
      <c r="A11693" s="6" t="s">
        <v>158</v>
      </c>
      <c r="B11693" s="45" t="n">
        <v>45242</v>
      </c>
      <c r="C11693" s="6" t="s">
        <v>183</v>
      </c>
      <c r="D11693" s="6" t="s">
        <v>206</v>
      </c>
      <c r="E11693" s="6" t="s">
        <v>187</v>
      </c>
      <c r="F11693" s="34" t="n">
        <v>0.623128414154053</v>
      </c>
      <c r="G11693" s="34" t="n">
        <v>0.687556542478822</v>
      </c>
      <c r="H11693" s="34" t="n">
        <v>-0.0644281283247695</v>
      </c>
      <c r="I11693" s="34" t="n">
        <v>-0.0937059344857503</v>
      </c>
      <c r="J11693" s="35" t="n">
        <v>1.45</v>
      </c>
      <c r="K11693" s="6" t="n">
        <v>1</v>
      </c>
      <c r="L11693" s="35" t="n">
        <v>0.45</v>
      </c>
      <c r="M11693" s="6" t="str">
        <f aca="false">IF(I11693&lt;=0,"Below 0%",IF(I11693&lt;=0.05,"0-5%",IF(I11693&lt;=0.1,"5-10%",IF(I11693&lt;=0.2,"10-20%",IF(I11693&lt;=0.4,"20-40%","Above 40%")))))</f>
        <v>Below 0%</v>
      </c>
      <c r="N11693" s="6" t="str">
        <f aca="false">IF(AND(H11693&gt;=Summary!$B$25,I11693&gt;=Summary!$B$26,I11693&lt;=Summary!$B$27,J11693&gt;=Summary!$B$28,J11693&lt;=Summary!$B$29,F11693*J11693&gt;1),"Yes","No")</f>
        <v>No</v>
      </c>
    </row>
    <row r="11694" customFormat="false" ht="15" hidden="false" customHeight="false" outlineLevel="0" collapsed="false">
      <c r="A11694" s="6" t="s">
        <v>158</v>
      </c>
      <c r="B11694" s="45" t="n">
        <v>45242</v>
      </c>
      <c r="C11694" s="6" t="s">
        <v>183</v>
      </c>
      <c r="D11694" s="6" t="s">
        <v>206</v>
      </c>
      <c r="E11694" s="6" t="s">
        <v>174</v>
      </c>
      <c r="F11694" s="34" t="n">
        <v>0.242114052176476</v>
      </c>
      <c r="G11694" s="34" t="n">
        <v>0.181264906653508</v>
      </c>
      <c r="H11694" s="34" t="n">
        <v>0.0608491455229679</v>
      </c>
      <c r="I11694" s="34" t="n">
        <v>0.335691815069767</v>
      </c>
      <c r="J11694" s="35" t="n">
        <v>5.5</v>
      </c>
      <c r="K11694" s="6" t="n">
        <v>0</v>
      </c>
      <c r="L11694" s="35" t="n">
        <v>-1</v>
      </c>
      <c r="M11694" s="6" t="str">
        <f aca="false">IF(I11694&lt;=0,"Below 0%",IF(I11694&lt;=0.05,"0-5%",IF(I11694&lt;=0.1,"5-10%",IF(I11694&lt;=0.2,"10-20%",IF(I11694&lt;=0.4,"20-40%","Above 40%")))))</f>
        <v>20-40%</v>
      </c>
      <c r="N11694" s="6" t="str">
        <f aca="false">IF(AND(H11694&gt;=Summary!$B$25,I11694&gt;=Summary!$B$26,I11694&lt;=Summary!$B$27,J11694&gt;=Summary!$B$28,J11694&lt;=Summary!$B$29,F11694*J11694&gt;1),"Yes","No")</f>
        <v>No</v>
      </c>
    </row>
    <row r="11695" customFormat="false" ht="15" hidden="false" customHeight="false" outlineLevel="0" collapsed="false">
      <c r="A11695" s="6" t="s">
        <v>158</v>
      </c>
      <c r="B11695" s="45" t="n">
        <v>45242</v>
      </c>
      <c r="C11695" s="6" t="s">
        <v>183</v>
      </c>
      <c r="D11695" s="6" t="s">
        <v>206</v>
      </c>
      <c r="E11695" s="6" t="s">
        <v>177</v>
      </c>
      <c r="F11695" s="34" t="n">
        <v>0.134757518768311</v>
      </c>
      <c r="G11695" s="34" t="n">
        <v>0.13117855086767</v>
      </c>
      <c r="H11695" s="34" t="n">
        <v>0.00357896790064052</v>
      </c>
      <c r="I11695" s="34" t="n">
        <v>0.0272831791246948</v>
      </c>
      <c r="J11695" s="35" t="n">
        <v>7.6</v>
      </c>
      <c r="K11695" s="6" t="n">
        <v>0</v>
      </c>
      <c r="L11695" s="35" t="n">
        <v>-1</v>
      </c>
      <c r="M11695" s="6" t="str">
        <f aca="false">IF(I11695&lt;=0,"Below 0%",IF(I11695&lt;=0.05,"0-5%",IF(I11695&lt;=0.1,"5-10%",IF(I11695&lt;=0.2,"10-20%",IF(I11695&lt;=0.4,"20-40%","Above 40%")))))</f>
        <v>0-5%</v>
      </c>
      <c r="N11695" s="6" t="str">
        <f aca="false">IF(AND(H11695&gt;=Summary!$B$25,I11695&gt;=Summary!$B$26,I11695&lt;=Summary!$B$27,J11695&gt;=Summary!$B$28,J11695&lt;=Summary!$B$29,F11695*J11695&gt;1),"Yes","No")</f>
        <v>No</v>
      </c>
    </row>
    <row r="11696" customFormat="false" ht="15" hidden="false" customHeight="false" outlineLevel="0" collapsed="false">
      <c r="A11696" s="6" t="s">
        <v>158</v>
      </c>
      <c r="B11696" s="45" t="n">
        <v>45242</v>
      </c>
      <c r="C11696" s="6" t="s">
        <v>189</v>
      </c>
      <c r="D11696" s="6" t="s">
        <v>207</v>
      </c>
      <c r="E11696" s="6" t="s">
        <v>187</v>
      </c>
      <c r="F11696" s="34" t="n">
        <v>0.512054264545441</v>
      </c>
      <c r="G11696" s="34" t="n">
        <v>0.520498309265696</v>
      </c>
      <c r="H11696" s="34" t="n">
        <v>-0.0084440447202554</v>
      </c>
      <c r="I11696" s="34" t="n">
        <v>-0.0162230012469551</v>
      </c>
      <c r="J11696" s="35" t="n">
        <v>1.93</v>
      </c>
      <c r="K11696" s="6" t="n">
        <v>1</v>
      </c>
      <c r="L11696" s="35" t="n">
        <v>0.93</v>
      </c>
      <c r="M11696" s="6" t="str">
        <f aca="false">IF(I11696&lt;=0,"Below 0%",IF(I11696&lt;=0.05,"0-5%",IF(I11696&lt;=0.1,"5-10%",IF(I11696&lt;=0.2,"10-20%",IF(I11696&lt;=0.4,"20-40%","Above 40%")))))</f>
        <v>Below 0%</v>
      </c>
      <c r="N11696" s="6" t="str">
        <f aca="false">IF(AND(H11696&gt;=Summary!$B$25,I11696&gt;=Summary!$B$26,I11696&lt;=Summary!$B$27,J11696&gt;=Summary!$B$28,J11696&lt;=Summary!$B$29,F11696*J11696&gt;1),"Yes","No")</f>
        <v>No</v>
      </c>
    </row>
    <row r="11697" customFormat="false" ht="15" hidden="false" customHeight="false" outlineLevel="0" collapsed="false">
      <c r="A11697" s="6" t="s">
        <v>158</v>
      </c>
      <c r="B11697" s="45" t="n">
        <v>45242</v>
      </c>
      <c r="C11697" s="6" t="s">
        <v>189</v>
      </c>
      <c r="D11697" s="6" t="s">
        <v>207</v>
      </c>
      <c r="E11697" s="6" t="s">
        <v>174</v>
      </c>
      <c r="F11697" s="34" t="n">
        <v>0.21116179227829</v>
      </c>
      <c r="G11697" s="34" t="n">
        <v>0.256265749204794</v>
      </c>
      <c r="H11697" s="34" t="n">
        <v>-0.0451039569265044</v>
      </c>
      <c r="I11697" s="34" t="n">
        <v>-0.176004624365388</v>
      </c>
      <c r="J11697" s="35" t="n">
        <v>3.92</v>
      </c>
      <c r="K11697" s="6" t="n">
        <v>0</v>
      </c>
      <c r="L11697" s="35" t="n">
        <v>-1</v>
      </c>
      <c r="M11697" s="6" t="str">
        <f aca="false">IF(I11697&lt;=0,"Below 0%",IF(I11697&lt;=0.05,"0-5%",IF(I11697&lt;=0.1,"5-10%",IF(I11697&lt;=0.2,"10-20%",IF(I11697&lt;=0.4,"20-40%","Above 40%")))))</f>
        <v>Below 0%</v>
      </c>
      <c r="N11697" s="6" t="str">
        <f aca="false">IF(AND(H11697&gt;=Summary!$B$25,I11697&gt;=Summary!$B$26,I11697&lt;=Summary!$B$27,J11697&gt;=Summary!$B$28,J11697&lt;=Summary!$B$29,F11697*J11697&gt;1),"Yes","No")</f>
        <v>No</v>
      </c>
    </row>
    <row r="11698" customFormat="false" ht="15" hidden="false" customHeight="false" outlineLevel="0" collapsed="false">
      <c r="A11698" s="6" t="s">
        <v>158</v>
      </c>
      <c r="B11698" s="45" t="n">
        <v>45242</v>
      </c>
      <c r="C11698" s="6" t="s">
        <v>189</v>
      </c>
      <c r="D11698" s="6" t="s">
        <v>207</v>
      </c>
      <c r="E11698" s="6" t="s">
        <v>177</v>
      </c>
      <c r="F11698" s="34" t="n">
        <v>0.276783913373947</v>
      </c>
      <c r="G11698" s="34" t="n">
        <v>0.22323594152951</v>
      </c>
      <c r="H11698" s="34" t="n">
        <v>0.0535479718444375</v>
      </c>
      <c r="I11698" s="34" t="n">
        <v>0.239871641983596</v>
      </c>
      <c r="J11698" s="35" t="n">
        <v>4.5</v>
      </c>
      <c r="K11698" s="6" t="n">
        <v>0</v>
      </c>
      <c r="L11698" s="35" t="n">
        <v>-1</v>
      </c>
      <c r="M11698" s="6" t="str">
        <f aca="false">IF(I11698&lt;=0,"Below 0%",IF(I11698&lt;=0.05,"0-5%",IF(I11698&lt;=0.1,"5-10%",IF(I11698&lt;=0.2,"10-20%",IF(I11698&lt;=0.4,"20-40%","Above 40%")))))</f>
        <v>20-40%</v>
      </c>
      <c r="N11698" s="6" t="str">
        <f aca="false">IF(AND(H11698&gt;=Summary!$B$25,I11698&gt;=Summary!$B$26,I11698&lt;=Summary!$B$27,J11698&gt;=Summary!$B$28,J11698&lt;=Summary!$B$29,F11698*J11698&gt;1),"Yes","No")</f>
        <v>Yes</v>
      </c>
    </row>
    <row r="11699" customFormat="false" ht="15" hidden="false" customHeight="false" outlineLevel="0" collapsed="false">
      <c r="A11699" s="6" t="s">
        <v>158</v>
      </c>
      <c r="B11699" s="45" t="n">
        <v>45255</v>
      </c>
      <c r="C11699" s="6" t="s">
        <v>206</v>
      </c>
      <c r="D11699" s="6" t="s">
        <v>185</v>
      </c>
      <c r="E11699" s="6" t="s">
        <v>187</v>
      </c>
      <c r="F11699" s="34" t="n">
        <v>0.283407866954804</v>
      </c>
      <c r="G11699" s="34" t="n">
        <v>0.199018418440499</v>
      </c>
      <c r="H11699" s="34" t="n">
        <v>0.0843894485143049</v>
      </c>
      <c r="I11699" s="34" t="n">
        <v>0.424028334540983</v>
      </c>
      <c r="J11699" s="35" t="n">
        <v>5</v>
      </c>
      <c r="K11699" s="6" t="n">
        <v>0</v>
      </c>
      <c r="L11699" s="35" t="n">
        <v>-1</v>
      </c>
      <c r="M11699" s="6" t="str">
        <f aca="false">IF(I11699&lt;=0,"Below 0%",IF(I11699&lt;=0.05,"0-5%",IF(I11699&lt;=0.1,"5-10%",IF(I11699&lt;=0.2,"10-20%",IF(I11699&lt;=0.4,"20-40%","Above 40%")))))</f>
        <v>Above 40%</v>
      </c>
      <c r="N11699" s="6" t="str">
        <f aca="false">IF(AND(H11699&gt;=Summary!$B$25,I11699&gt;=Summary!$B$26,I11699&lt;=Summary!$B$27,J11699&gt;=Summary!$B$28,J11699&lt;=Summary!$B$29,F11699*J11699&gt;1),"Yes","No")</f>
        <v>No</v>
      </c>
    </row>
    <row r="11700" customFormat="false" ht="15" hidden="false" customHeight="false" outlineLevel="0" collapsed="false">
      <c r="A11700" s="6" t="s">
        <v>158</v>
      </c>
      <c r="B11700" s="45" t="n">
        <v>45255</v>
      </c>
      <c r="C11700" s="6" t="s">
        <v>206</v>
      </c>
      <c r="D11700" s="6" t="s">
        <v>185</v>
      </c>
      <c r="E11700" s="6" t="s">
        <v>174</v>
      </c>
      <c r="F11700" s="34" t="n">
        <v>0.297668248414993</v>
      </c>
      <c r="G11700" s="34" t="n">
        <v>0.248152641447006</v>
      </c>
      <c r="H11700" s="34" t="n">
        <v>0.0495156069679877</v>
      </c>
      <c r="I11700" s="34" t="n">
        <v>0.199536892612775</v>
      </c>
      <c r="J11700" s="35" t="n">
        <v>4.01</v>
      </c>
      <c r="K11700" s="6" t="n">
        <v>0</v>
      </c>
      <c r="L11700" s="35" t="n">
        <v>-1</v>
      </c>
      <c r="M11700" s="6" t="str">
        <f aca="false">IF(I11700&lt;=0,"Below 0%",IF(I11700&lt;=0.05,"0-5%",IF(I11700&lt;=0.1,"5-10%",IF(I11700&lt;=0.2,"10-20%",IF(I11700&lt;=0.4,"20-40%","Above 40%")))))</f>
        <v>10-20%</v>
      </c>
      <c r="N11700" s="6" t="str">
        <f aca="false">IF(AND(H11700&gt;=Summary!$B$25,I11700&gt;=Summary!$B$26,I11700&lt;=Summary!$B$27,J11700&gt;=Summary!$B$28,J11700&lt;=Summary!$B$29,F11700*J11700&gt;1),"Yes","No")</f>
        <v>Yes</v>
      </c>
    </row>
    <row r="11701" customFormat="false" ht="15" hidden="false" customHeight="false" outlineLevel="0" collapsed="false">
      <c r="A11701" s="6" t="s">
        <v>158</v>
      </c>
      <c r="B11701" s="45" t="n">
        <v>45255</v>
      </c>
      <c r="C11701" s="6" t="s">
        <v>206</v>
      </c>
      <c r="D11701" s="6" t="s">
        <v>185</v>
      </c>
      <c r="E11701" s="6" t="s">
        <v>177</v>
      </c>
      <c r="F11701" s="34" t="n">
        <v>0.418923884630203</v>
      </c>
      <c r="G11701" s="34" t="n">
        <v>0.552828940112496</v>
      </c>
      <c r="H11701" s="34" t="n">
        <v>-0.133905055482293</v>
      </c>
      <c r="I11701" s="34" t="n">
        <v>-0.242217882904329</v>
      </c>
      <c r="J11701" s="35" t="n">
        <v>1.8</v>
      </c>
      <c r="K11701" s="6" t="n">
        <v>1</v>
      </c>
      <c r="L11701" s="35" t="n">
        <v>0.8</v>
      </c>
      <c r="M11701" s="6" t="str">
        <f aca="false">IF(I11701&lt;=0,"Below 0%",IF(I11701&lt;=0.05,"0-5%",IF(I11701&lt;=0.1,"5-10%",IF(I11701&lt;=0.2,"10-20%",IF(I11701&lt;=0.4,"20-40%","Above 40%")))))</f>
        <v>Below 0%</v>
      </c>
      <c r="N11701" s="6" t="str">
        <f aca="false">IF(AND(H11701&gt;=Summary!$B$25,I11701&gt;=Summary!$B$26,I11701&lt;=Summary!$B$27,J11701&gt;=Summary!$B$28,J11701&lt;=Summary!$B$29,F11701*J11701&gt;1),"Yes","No")</f>
        <v>No</v>
      </c>
    </row>
    <row r="11702" customFormat="false" ht="15" hidden="false" customHeight="false" outlineLevel="0" collapsed="false">
      <c r="A11702" s="6" t="s">
        <v>158</v>
      </c>
      <c r="B11702" s="45" t="n">
        <v>45255</v>
      </c>
      <c r="C11702" s="6" t="s">
        <v>196</v>
      </c>
      <c r="D11702" s="6" t="s">
        <v>189</v>
      </c>
      <c r="E11702" s="6" t="s">
        <v>187</v>
      </c>
      <c r="F11702" s="34" t="n">
        <v>0.21469983458519</v>
      </c>
      <c r="G11702" s="34" t="n">
        <v>0.275436968964235</v>
      </c>
      <c r="H11702" s="34" t="n">
        <v>-0.0607371343790455</v>
      </c>
      <c r="I11702" s="34" t="n">
        <v>-0.220511918234665</v>
      </c>
      <c r="J11702" s="35" t="n">
        <v>3.63</v>
      </c>
      <c r="K11702" s="6" t="n">
        <v>0</v>
      </c>
      <c r="L11702" s="35" t="n">
        <v>-1</v>
      </c>
      <c r="M11702" s="6" t="str">
        <f aca="false">IF(I11702&lt;=0,"Below 0%",IF(I11702&lt;=0.05,"0-5%",IF(I11702&lt;=0.1,"5-10%",IF(I11702&lt;=0.2,"10-20%",IF(I11702&lt;=0.4,"20-40%","Above 40%")))))</f>
        <v>Below 0%</v>
      </c>
      <c r="N11702" s="6" t="str">
        <f aca="false">IF(AND(H11702&gt;=Summary!$B$25,I11702&gt;=Summary!$B$26,I11702&lt;=Summary!$B$27,J11702&gt;=Summary!$B$28,J11702&lt;=Summary!$B$29,F11702*J11702&gt;1),"Yes","No")</f>
        <v>No</v>
      </c>
    </row>
    <row r="11703" customFormat="false" ht="15" hidden="false" customHeight="false" outlineLevel="0" collapsed="false">
      <c r="A11703" s="6" t="s">
        <v>158</v>
      </c>
      <c r="B11703" s="45" t="n">
        <v>45255</v>
      </c>
      <c r="C11703" s="6" t="s">
        <v>196</v>
      </c>
      <c r="D11703" s="6" t="s">
        <v>189</v>
      </c>
      <c r="E11703" s="6" t="s">
        <v>174</v>
      </c>
      <c r="F11703" s="34" t="n">
        <v>0.277602881193161</v>
      </c>
      <c r="G11703" s="34" t="n">
        <v>0.263809023044901</v>
      </c>
      <c r="H11703" s="34" t="n">
        <v>0.0137938581482601</v>
      </c>
      <c r="I11703" s="34" t="n">
        <v>0.0522872871786209</v>
      </c>
      <c r="J11703" s="35" t="n">
        <v>3.79</v>
      </c>
      <c r="K11703" s="6" t="n">
        <v>0</v>
      </c>
      <c r="L11703" s="35" t="n">
        <v>-1</v>
      </c>
      <c r="M11703" s="6" t="str">
        <f aca="false">IF(I11703&lt;=0,"Below 0%",IF(I11703&lt;=0.05,"0-5%",IF(I11703&lt;=0.1,"5-10%",IF(I11703&lt;=0.2,"10-20%",IF(I11703&lt;=0.4,"20-40%","Above 40%")))))</f>
        <v>5-10%</v>
      </c>
      <c r="N11703" s="6" t="str">
        <f aca="false">IF(AND(H11703&gt;=Summary!$B$25,I11703&gt;=Summary!$B$26,I11703&lt;=Summary!$B$27,J11703&gt;=Summary!$B$28,J11703&lt;=Summary!$B$29,F11703*J11703&gt;1),"Yes","No")</f>
        <v>No</v>
      </c>
    </row>
    <row r="11704" customFormat="false" ht="15" hidden="false" customHeight="false" outlineLevel="0" collapsed="false">
      <c r="A11704" s="6" t="s">
        <v>158</v>
      </c>
      <c r="B11704" s="45" t="n">
        <v>45255</v>
      </c>
      <c r="C11704" s="6" t="s">
        <v>196</v>
      </c>
      <c r="D11704" s="6" t="s">
        <v>189</v>
      </c>
      <c r="E11704" s="6" t="s">
        <v>177</v>
      </c>
      <c r="F11704" s="34" t="n">
        <v>0.507697284221649</v>
      </c>
      <c r="G11704" s="34" t="n">
        <v>0.460754007990864</v>
      </c>
      <c r="H11704" s="34" t="n">
        <v>0.0469432762307854</v>
      </c>
      <c r="I11704" s="34" t="n">
        <v>0.101883598225186</v>
      </c>
      <c r="J11704" s="35" t="n">
        <v>2.17</v>
      </c>
      <c r="K11704" s="6" t="n">
        <v>1</v>
      </c>
      <c r="L11704" s="35" t="n">
        <v>1.17</v>
      </c>
      <c r="M11704" s="6" t="str">
        <f aca="false">IF(I11704&lt;=0,"Below 0%",IF(I11704&lt;=0.05,"0-5%",IF(I11704&lt;=0.1,"5-10%",IF(I11704&lt;=0.2,"10-20%",IF(I11704&lt;=0.4,"20-40%","Above 40%")))))</f>
        <v>10-20%</v>
      </c>
      <c r="N11704" s="6" t="str">
        <f aca="false">IF(AND(H11704&gt;=Summary!$B$25,I11704&gt;=Summary!$B$26,I11704&lt;=Summary!$B$27,J11704&gt;=Summary!$B$28,J11704&lt;=Summary!$B$29,F11704*J11704&gt;1),"Yes","No")</f>
        <v>Yes</v>
      </c>
    </row>
    <row r="11705" customFormat="false" ht="15" hidden="false" customHeight="false" outlineLevel="0" collapsed="false">
      <c r="A11705" s="6" t="s">
        <v>158</v>
      </c>
      <c r="B11705" s="45" t="n">
        <v>45255</v>
      </c>
      <c r="C11705" s="6" t="s">
        <v>208</v>
      </c>
      <c r="D11705" s="6" t="s">
        <v>180</v>
      </c>
      <c r="E11705" s="6" t="s">
        <v>187</v>
      </c>
      <c r="F11705" s="34" t="n">
        <v>0.485462188720703</v>
      </c>
      <c r="G11705" s="34" t="n">
        <v>0.26146536055385</v>
      </c>
      <c r="H11705" s="34" t="n">
        <v>0.223996828166853</v>
      </c>
      <c r="I11705" s="34" t="n">
        <v>0.856697910929277</v>
      </c>
      <c r="J11705" s="35" t="n">
        <v>3.8</v>
      </c>
      <c r="K11705" s="6" t="n">
        <v>1</v>
      </c>
      <c r="L11705" s="35" t="n">
        <v>2.8</v>
      </c>
      <c r="M11705" s="6" t="str">
        <f aca="false">IF(I11705&lt;=0,"Below 0%",IF(I11705&lt;=0.05,"0-5%",IF(I11705&lt;=0.1,"5-10%",IF(I11705&lt;=0.2,"10-20%",IF(I11705&lt;=0.4,"20-40%","Above 40%")))))</f>
        <v>Above 40%</v>
      </c>
      <c r="N11705" s="6" t="str">
        <f aca="false">IF(AND(H11705&gt;=Summary!$B$25,I11705&gt;=Summary!$B$26,I11705&lt;=Summary!$B$27,J11705&gt;=Summary!$B$28,J11705&lt;=Summary!$B$29,F11705*J11705&gt;1),"Yes","No")</f>
        <v>No</v>
      </c>
    </row>
    <row r="11706" customFormat="false" ht="15" hidden="false" customHeight="false" outlineLevel="0" collapsed="false">
      <c r="A11706" s="6" t="s">
        <v>158</v>
      </c>
      <c r="B11706" s="45" t="n">
        <v>45255</v>
      </c>
      <c r="C11706" s="6" t="s">
        <v>208</v>
      </c>
      <c r="D11706" s="6" t="s">
        <v>180</v>
      </c>
      <c r="E11706" s="6" t="s">
        <v>174</v>
      </c>
      <c r="F11706" s="34" t="n">
        <v>0.256668359041214</v>
      </c>
      <c r="G11706" s="34" t="n">
        <v>0.280669031103003</v>
      </c>
      <c r="H11706" s="34" t="n">
        <v>-0.0240006720617887</v>
      </c>
      <c r="I11706" s="34" t="n">
        <v>-0.0855123629688263</v>
      </c>
      <c r="J11706" s="35" t="n">
        <v>3.54</v>
      </c>
      <c r="K11706" s="6" t="n">
        <v>0</v>
      </c>
      <c r="L11706" s="35" t="n">
        <v>-1</v>
      </c>
      <c r="M11706" s="6" t="str">
        <f aca="false">IF(I11706&lt;=0,"Below 0%",IF(I11706&lt;=0.05,"0-5%",IF(I11706&lt;=0.1,"5-10%",IF(I11706&lt;=0.2,"10-20%",IF(I11706&lt;=0.4,"20-40%","Above 40%")))))</f>
        <v>Below 0%</v>
      </c>
      <c r="N11706" s="6" t="str">
        <f aca="false">IF(AND(H11706&gt;=Summary!$B$25,I11706&gt;=Summary!$B$26,I11706&lt;=Summary!$B$27,J11706&gt;=Summary!$B$28,J11706&lt;=Summary!$B$29,F11706*J11706&gt;1),"Yes","No")</f>
        <v>No</v>
      </c>
    </row>
    <row r="11707" customFormat="false" ht="15" hidden="false" customHeight="false" outlineLevel="0" collapsed="false">
      <c r="A11707" s="6" t="s">
        <v>158</v>
      </c>
      <c r="B11707" s="45" t="n">
        <v>45255</v>
      </c>
      <c r="C11707" s="6" t="s">
        <v>208</v>
      </c>
      <c r="D11707" s="6" t="s">
        <v>180</v>
      </c>
      <c r="E11707" s="6" t="s">
        <v>177</v>
      </c>
      <c r="F11707" s="34" t="n">
        <v>0.257869452238083</v>
      </c>
      <c r="G11707" s="34" t="n">
        <v>0.457865608343147</v>
      </c>
      <c r="H11707" s="34" t="n">
        <v>-0.199996156105064</v>
      </c>
      <c r="I11707" s="34" t="n">
        <v>-0.436801001125154</v>
      </c>
      <c r="J11707" s="35" t="n">
        <v>2.17</v>
      </c>
      <c r="K11707" s="6" t="n">
        <v>0</v>
      </c>
      <c r="L11707" s="35" t="n">
        <v>-1</v>
      </c>
      <c r="M11707" s="6" t="str">
        <f aca="false">IF(I11707&lt;=0,"Below 0%",IF(I11707&lt;=0.05,"0-5%",IF(I11707&lt;=0.1,"5-10%",IF(I11707&lt;=0.2,"10-20%",IF(I11707&lt;=0.4,"20-40%","Above 40%")))))</f>
        <v>Below 0%</v>
      </c>
      <c r="N11707" s="6" t="str">
        <f aca="false">IF(AND(H11707&gt;=Summary!$B$25,I11707&gt;=Summary!$B$26,I11707&lt;=Summary!$B$27,J11707&gt;=Summary!$B$28,J11707&lt;=Summary!$B$29,F11707*J11707&gt;1),"Yes","No")</f>
        <v>No</v>
      </c>
    </row>
    <row r="11708" customFormat="false" ht="15" hidden="false" customHeight="false" outlineLevel="0" collapsed="false">
      <c r="A11708" s="6" t="s">
        <v>158</v>
      </c>
      <c r="B11708" s="45" t="n">
        <v>45255</v>
      </c>
      <c r="C11708" s="6" t="s">
        <v>194</v>
      </c>
      <c r="D11708" s="6" t="s">
        <v>183</v>
      </c>
      <c r="E11708" s="6" t="s">
        <v>187</v>
      </c>
      <c r="F11708" s="34" t="n">
        <v>0.587776064872742</v>
      </c>
      <c r="G11708" s="34" t="n">
        <v>0.555829430613754</v>
      </c>
      <c r="H11708" s="34" t="n">
        <v>0.0319466342589877</v>
      </c>
      <c r="I11708" s="34" t="n">
        <v>0.0574756076224892</v>
      </c>
      <c r="J11708" s="35" t="n">
        <v>1.8</v>
      </c>
      <c r="K11708" s="6" t="n">
        <v>0</v>
      </c>
      <c r="L11708" s="35" t="n">
        <v>-1</v>
      </c>
      <c r="M11708" s="6" t="str">
        <f aca="false">IF(I11708&lt;=0,"Below 0%",IF(I11708&lt;=0.05,"0-5%",IF(I11708&lt;=0.1,"5-10%",IF(I11708&lt;=0.2,"10-20%",IF(I11708&lt;=0.4,"20-40%","Above 40%")))))</f>
        <v>5-10%</v>
      </c>
      <c r="N11708" s="6" t="str">
        <f aca="false">IF(AND(H11708&gt;=Summary!$B$25,I11708&gt;=Summary!$B$26,I11708&lt;=Summary!$B$27,J11708&gt;=Summary!$B$28,J11708&lt;=Summary!$B$29,F11708*J11708&gt;1),"Yes","No")</f>
        <v>No</v>
      </c>
    </row>
    <row r="11709" customFormat="false" ht="15" hidden="false" customHeight="false" outlineLevel="0" collapsed="false">
      <c r="A11709" s="6" t="s">
        <v>158</v>
      </c>
      <c r="B11709" s="45" t="n">
        <v>45255</v>
      </c>
      <c r="C11709" s="6" t="s">
        <v>194</v>
      </c>
      <c r="D11709" s="6" t="s">
        <v>183</v>
      </c>
      <c r="E11709" s="6" t="s">
        <v>174</v>
      </c>
      <c r="F11709" s="34" t="n">
        <v>0.20136334002018</v>
      </c>
      <c r="G11709" s="34" t="n">
        <v>0.222331772245502</v>
      </c>
      <c r="H11709" s="34" t="n">
        <v>-0.0209684322253218</v>
      </c>
      <c r="I11709" s="34" t="n">
        <v>-0.0943114518161093</v>
      </c>
      <c r="J11709" s="35" t="n">
        <v>4.5</v>
      </c>
      <c r="K11709" s="6" t="n">
        <v>1</v>
      </c>
      <c r="L11709" s="35" t="n">
        <v>3.5</v>
      </c>
      <c r="M11709" s="6" t="str">
        <f aca="false">IF(I11709&lt;=0,"Below 0%",IF(I11709&lt;=0.05,"0-5%",IF(I11709&lt;=0.1,"5-10%",IF(I11709&lt;=0.2,"10-20%",IF(I11709&lt;=0.4,"20-40%","Above 40%")))))</f>
        <v>Below 0%</v>
      </c>
      <c r="N11709" s="6" t="str">
        <f aca="false">IF(AND(H11709&gt;=Summary!$B$25,I11709&gt;=Summary!$B$26,I11709&lt;=Summary!$B$27,J11709&gt;=Summary!$B$28,J11709&lt;=Summary!$B$29,F11709*J11709&gt;1),"Yes","No")</f>
        <v>No</v>
      </c>
    </row>
    <row r="11710" customFormat="false" ht="15" hidden="false" customHeight="false" outlineLevel="0" collapsed="false">
      <c r="A11710" s="6" t="s">
        <v>158</v>
      </c>
      <c r="B11710" s="45" t="n">
        <v>45255</v>
      </c>
      <c r="C11710" s="6" t="s">
        <v>194</v>
      </c>
      <c r="D11710" s="6" t="s">
        <v>183</v>
      </c>
      <c r="E11710" s="6" t="s">
        <v>177</v>
      </c>
      <c r="F11710" s="34" t="n">
        <v>0.210860580205917</v>
      </c>
      <c r="G11710" s="34" t="n">
        <v>0.221838797140744</v>
      </c>
      <c r="H11710" s="34" t="n">
        <v>-0.010978216934827</v>
      </c>
      <c r="I11710" s="34" t="n">
        <v>-0.049487362338437</v>
      </c>
      <c r="J11710" s="35" t="n">
        <v>4.51</v>
      </c>
      <c r="K11710" s="6" t="n">
        <v>0</v>
      </c>
      <c r="L11710" s="35" t="n">
        <v>-1</v>
      </c>
      <c r="M11710" s="6" t="str">
        <f aca="false">IF(I11710&lt;=0,"Below 0%",IF(I11710&lt;=0.05,"0-5%",IF(I11710&lt;=0.1,"5-10%",IF(I11710&lt;=0.2,"10-20%",IF(I11710&lt;=0.4,"20-40%","Above 40%")))))</f>
        <v>Below 0%</v>
      </c>
      <c r="N11710" s="6" t="str">
        <f aca="false">IF(AND(H11710&gt;=Summary!$B$25,I11710&gt;=Summary!$B$26,I11710&lt;=Summary!$B$27,J11710&gt;=Summary!$B$28,J11710&lt;=Summary!$B$29,F11710*J11710&gt;1),"Yes","No")</f>
        <v>No</v>
      </c>
    </row>
    <row r="11711" customFormat="false" ht="15" hidden="false" customHeight="false" outlineLevel="0" collapsed="false">
      <c r="A11711" s="6" t="s">
        <v>158</v>
      </c>
      <c r="B11711" s="45" t="n">
        <v>45255</v>
      </c>
      <c r="C11711" s="6" t="s">
        <v>188</v>
      </c>
      <c r="D11711" s="6" t="s">
        <v>190</v>
      </c>
      <c r="E11711" s="6" t="s">
        <v>187</v>
      </c>
      <c r="F11711" s="34" t="n">
        <v>0.501822113990784</v>
      </c>
      <c r="G11711" s="34" t="n">
        <v>0.366478014801916</v>
      </c>
      <c r="H11711" s="34" t="n">
        <v>0.135344099188868</v>
      </c>
      <c r="I11711" s="34" t="n">
        <v>0.369310282533654</v>
      </c>
      <c r="J11711" s="35" t="n">
        <v>2.72</v>
      </c>
      <c r="K11711" s="6" t="n">
        <v>1</v>
      </c>
      <c r="L11711" s="35" t="n">
        <v>1.72</v>
      </c>
      <c r="M11711" s="6" t="str">
        <f aca="false">IF(I11711&lt;=0,"Below 0%",IF(I11711&lt;=0.05,"0-5%",IF(I11711&lt;=0.1,"5-10%",IF(I11711&lt;=0.2,"10-20%",IF(I11711&lt;=0.4,"20-40%","Above 40%")))))</f>
        <v>20-40%</v>
      </c>
      <c r="N11711" s="6" t="str">
        <f aca="false">IF(AND(H11711&gt;=Summary!$B$25,I11711&gt;=Summary!$B$26,I11711&lt;=Summary!$B$27,J11711&gt;=Summary!$B$28,J11711&lt;=Summary!$B$29,F11711*J11711&gt;1),"Yes","No")</f>
        <v>Yes</v>
      </c>
    </row>
    <row r="11712" customFormat="false" ht="15" hidden="false" customHeight="false" outlineLevel="0" collapsed="false">
      <c r="A11712" s="6" t="s">
        <v>158</v>
      </c>
      <c r="B11712" s="45" t="n">
        <v>45255</v>
      </c>
      <c r="C11712" s="6" t="s">
        <v>188</v>
      </c>
      <c r="D11712" s="6" t="s">
        <v>190</v>
      </c>
      <c r="E11712" s="6" t="s">
        <v>174</v>
      </c>
      <c r="F11712" s="34" t="n">
        <v>0.326372385025024</v>
      </c>
      <c r="G11712" s="34" t="n">
        <v>0.272355245973008</v>
      </c>
      <c r="H11712" s="34" t="n">
        <v>0.0540171390520162</v>
      </c>
      <c r="I11712" s="34" t="n">
        <v>0.198333389390155</v>
      </c>
      <c r="J11712" s="35" t="n">
        <v>3.66</v>
      </c>
      <c r="K11712" s="6" t="n">
        <v>0</v>
      </c>
      <c r="L11712" s="35" t="n">
        <v>-1</v>
      </c>
      <c r="M11712" s="6" t="str">
        <f aca="false">IF(I11712&lt;=0,"Below 0%",IF(I11712&lt;=0.05,"0-5%",IF(I11712&lt;=0.1,"5-10%",IF(I11712&lt;=0.2,"10-20%",IF(I11712&lt;=0.4,"20-40%","Above 40%")))))</f>
        <v>10-20%</v>
      </c>
      <c r="N11712" s="6" t="str">
        <f aca="false">IF(AND(H11712&gt;=Summary!$B$25,I11712&gt;=Summary!$B$26,I11712&lt;=Summary!$B$27,J11712&gt;=Summary!$B$28,J11712&lt;=Summary!$B$29,F11712*J11712&gt;1),"Yes","No")</f>
        <v>Yes</v>
      </c>
    </row>
    <row r="11713" customFormat="false" ht="15" hidden="false" customHeight="false" outlineLevel="0" collapsed="false">
      <c r="A11713" s="6" t="s">
        <v>158</v>
      </c>
      <c r="B11713" s="45" t="n">
        <v>45255</v>
      </c>
      <c r="C11713" s="6" t="s">
        <v>188</v>
      </c>
      <c r="D11713" s="6" t="s">
        <v>190</v>
      </c>
      <c r="E11713" s="6" t="s">
        <v>177</v>
      </c>
      <c r="F11713" s="34" t="n">
        <v>0.171805515885353</v>
      </c>
      <c r="G11713" s="34" t="n">
        <v>0.361166739225076</v>
      </c>
      <c r="H11713" s="34" t="n">
        <v>-0.189361223339723</v>
      </c>
      <c r="I11713" s="34" t="n">
        <v>-0.52430415864434</v>
      </c>
      <c r="J11713" s="35" t="n">
        <v>2.76</v>
      </c>
      <c r="K11713" s="6" t="n">
        <v>0</v>
      </c>
      <c r="L11713" s="35" t="n">
        <v>-1</v>
      </c>
      <c r="M11713" s="6" t="str">
        <f aca="false">IF(I11713&lt;=0,"Below 0%",IF(I11713&lt;=0.05,"0-5%",IF(I11713&lt;=0.1,"5-10%",IF(I11713&lt;=0.2,"10-20%",IF(I11713&lt;=0.4,"20-40%","Above 40%")))))</f>
        <v>Below 0%</v>
      </c>
      <c r="N11713" s="6" t="str">
        <f aca="false">IF(AND(H11713&gt;=Summary!$B$25,I11713&gt;=Summary!$B$26,I11713&lt;=Summary!$B$27,J11713&gt;=Summary!$B$28,J11713&lt;=Summary!$B$29,F11713*J11713&gt;1),"Yes","No")</f>
        <v>No</v>
      </c>
    </row>
    <row r="11714" customFormat="false" ht="15" hidden="false" customHeight="false" outlineLevel="0" collapsed="false">
      <c r="A11714" s="6" t="s">
        <v>158</v>
      </c>
      <c r="B11714" s="45" t="n">
        <v>45255</v>
      </c>
      <c r="C11714" s="6" t="s">
        <v>207</v>
      </c>
      <c r="D11714" s="6" t="s">
        <v>201</v>
      </c>
      <c r="E11714" s="6" t="s">
        <v>187</v>
      </c>
      <c r="F11714" s="34" t="n">
        <v>0.327124744653702</v>
      </c>
      <c r="G11714" s="34" t="n">
        <v>0.293612637362637</v>
      </c>
      <c r="H11714" s="34" t="n">
        <v>0.0335121072910644</v>
      </c>
      <c r="I11714" s="34" t="n">
        <v>0.114137142025239</v>
      </c>
      <c r="J11714" s="35" t="n">
        <v>3.4</v>
      </c>
      <c r="K11714" s="6" t="n">
        <v>0</v>
      </c>
      <c r="L11714" s="35" t="n">
        <v>-1</v>
      </c>
      <c r="M11714" s="6" t="str">
        <f aca="false">IF(I11714&lt;=0,"Below 0%",IF(I11714&lt;=0.05,"0-5%",IF(I11714&lt;=0.1,"5-10%",IF(I11714&lt;=0.2,"10-20%",IF(I11714&lt;=0.4,"20-40%","Above 40%")))))</f>
        <v>10-20%</v>
      </c>
      <c r="N11714" s="6" t="str">
        <f aca="false">IF(AND(H11714&gt;=Summary!$B$25,I11714&gt;=Summary!$B$26,I11714&lt;=Summary!$B$27,J11714&gt;=Summary!$B$28,J11714&lt;=Summary!$B$29,F11714*J11714&gt;1),"Yes","No")</f>
        <v>Yes</v>
      </c>
    </row>
    <row r="11715" customFormat="false" ht="15" hidden="false" customHeight="false" outlineLevel="0" collapsed="false">
      <c r="A11715" s="6" t="s">
        <v>158</v>
      </c>
      <c r="B11715" s="45" t="n">
        <v>45255</v>
      </c>
      <c r="C11715" s="6" t="s">
        <v>207</v>
      </c>
      <c r="D11715" s="6" t="s">
        <v>201</v>
      </c>
      <c r="E11715" s="6" t="s">
        <v>174</v>
      </c>
      <c r="F11715" s="34" t="n">
        <v>0.310306549072266</v>
      </c>
      <c r="G11715" s="34" t="n">
        <v>0.262706043956044</v>
      </c>
      <c r="H11715" s="34" t="n">
        <v>0.0476005051162217</v>
      </c>
      <c r="I11715" s="34" t="n">
        <v>0.181193033854167</v>
      </c>
      <c r="J11715" s="35" t="n">
        <v>3.8</v>
      </c>
      <c r="K11715" s="6" t="n">
        <v>0</v>
      </c>
      <c r="L11715" s="35" t="n">
        <v>-1</v>
      </c>
      <c r="M11715" s="6" t="str">
        <f aca="false">IF(I11715&lt;=0,"Below 0%",IF(I11715&lt;=0.05,"0-5%",IF(I11715&lt;=0.1,"5-10%",IF(I11715&lt;=0.2,"10-20%",IF(I11715&lt;=0.4,"20-40%","Above 40%")))))</f>
        <v>10-20%</v>
      </c>
      <c r="N11715" s="6" t="str">
        <f aca="false">IF(AND(H11715&gt;=Summary!$B$25,I11715&gt;=Summary!$B$26,I11715&lt;=Summary!$B$27,J11715&gt;=Summary!$B$28,J11715&lt;=Summary!$B$29,F11715*J11715&gt;1),"Yes","No")</f>
        <v>Yes</v>
      </c>
    </row>
    <row r="11716" customFormat="false" ht="15" hidden="false" customHeight="false" outlineLevel="0" collapsed="false">
      <c r="A11716" s="6" t="s">
        <v>158</v>
      </c>
      <c r="B11716" s="45" t="n">
        <v>45255</v>
      </c>
      <c r="C11716" s="6" t="s">
        <v>207</v>
      </c>
      <c r="D11716" s="6" t="s">
        <v>201</v>
      </c>
      <c r="E11716" s="6" t="s">
        <v>177</v>
      </c>
      <c r="F11716" s="34" t="n">
        <v>0.36256867647171</v>
      </c>
      <c r="G11716" s="34" t="n">
        <v>0.443681318681319</v>
      </c>
      <c r="H11716" s="34" t="n">
        <v>-0.0811126422096085</v>
      </c>
      <c r="I11716" s="34" t="n">
        <v>-0.182817348385743</v>
      </c>
      <c r="J11716" s="35" t="n">
        <v>2.25</v>
      </c>
      <c r="K11716" s="6" t="n">
        <v>1</v>
      </c>
      <c r="L11716" s="35" t="n">
        <v>1.25</v>
      </c>
      <c r="M11716" s="6" t="str">
        <f aca="false">IF(I11716&lt;=0,"Below 0%",IF(I11716&lt;=0.05,"0-5%",IF(I11716&lt;=0.1,"5-10%",IF(I11716&lt;=0.2,"10-20%",IF(I11716&lt;=0.4,"20-40%","Above 40%")))))</f>
        <v>Below 0%</v>
      </c>
      <c r="N11716" s="6" t="str">
        <f aca="false">IF(AND(H11716&gt;=Summary!$B$25,I11716&gt;=Summary!$B$26,I11716&lt;=Summary!$B$27,J11716&gt;=Summary!$B$28,J11716&lt;=Summary!$B$29,F11716*J11716&gt;1),"Yes","No")</f>
        <v>No</v>
      </c>
    </row>
    <row r="11717" customFormat="false" ht="15" hidden="false" customHeight="false" outlineLevel="0" collapsed="false">
      <c r="A11717" s="6" t="s">
        <v>158</v>
      </c>
      <c r="B11717" s="45" t="n">
        <v>45255</v>
      </c>
      <c r="C11717" s="6" t="s">
        <v>204</v>
      </c>
      <c r="D11717" s="6" t="s">
        <v>199</v>
      </c>
      <c r="E11717" s="6" t="s">
        <v>187</v>
      </c>
      <c r="F11717" s="34" t="n">
        <v>0.386431574821472</v>
      </c>
      <c r="G11717" s="34" t="n">
        <v>0.287768300104174</v>
      </c>
      <c r="H11717" s="34" t="n">
        <v>0.098663274717298</v>
      </c>
      <c r="I11717" s="34" t="n">
        <v>0.342856647801656</v>
      </c>
      <c r="J11717" s="35" t="n">
        <v>3.47</v>
      </c>
      <c r="K11717" s="6" t="n">
        <v>0</v>
      </c>
      <c r="L11717" s="35" t="n">
        <v>-1</v>
      </c>
      <c r="M11717" s="6" t="str">
        <f aca="false">IF(I11717&lt;=0,"Below 0%",IF(I11717&lt;=0.05,"0-5%",IF(I11717&lt;=0.1,"5-10%",IF(I11717&lt;=0.2,"10-20%",IF(I11717&lt;=0.4,"20-40%","Above 40%")))))</f>
        <v>20-40%</v>
      </c>
      <c r="N11717" s="6" t="str">
        <f aca="false">IF(AND(H11717&gt;=Summary!$B$25,I11717&gt;=Summary!$B$26,I11717&lt;=Summary!$B$27,J11717&gt;=Summary!$B$28,J11717&lt;=Summary!$B$29,F11717*J11717&gt;1),"Yes","No")</f>
        <v>Yes</v>
      </c>
    </row>
    <row r="11718" customFormat="false" ht="15" hidden="false" customHeight="false" outlineLevel="0" collapsed="false">
      <c r="A11718" s="6" t="s">
        <v>158</v>
      </c>
      <c r="B11718" s="45" t="n">
        <v>45255</v>
      </c>
      <c r="C11718" s="6" t="s">
        <v>204</v>
      </c>
      <c r="D11718" s="6" t="s">
        <v>199</v>
      </c>
      <c r="E11718" s="6" t="s">
        <v>174</v>
      </c>
      <c r="F11718" s="34" t="n">
        <v>0.318295776844025</v>
      </c>
      <c r="G11718" s="34" t="n">
        <v>0.268429032624055</v>
      </c>
      <c r="H11718" s="34" t="n">
        <v>0.0498667442199697</v>
      </c>
      <c r="I11718" s="34" t="n">
        <v>0.185772543798606</v>
      </c>
      <c r="J11718" s="35" t="n">
        <v>3.72</v>
      </c>
      <c r="K11718" s="6" t="n">
        <v>0</v>
      </c>
      <c r="L11718" s="35" t="n">
        <v>-1</v>
      </c>
      <c r="M11718" s="6" t="str">
        <f aca="false">IF(I11718&lt;=0,"Below 0%",IF(I11718&lt;=0.05,"0-5%",IF(I11718&lt;=0.1,"5-10%",IF(I11718&lt;=0.2,"10-20%",IF(I11718&lt;=0.4,"20-40%","Above 40%")))))</f>
        <v>10-20%</v>
      </c>
      <c r="N11718" s="6" t="str">
        <f aca="false">IF(AND(H11718&gt;=Summary!$B$25,I11718&gt;=Summary!$B$26,I11718&lt;=Summary!$B$27,J11718&gt;=Summary!$B$28,J11718&lt;=Summary!$B$29,F11718*J11718&gt;1),"Yes","No")</f>
        <v>Yes</v>
      </c>
    </row>
    <row r="11719" customFormat="false" ht="15" hidden="false" customHeight="false" outlineLevel="0" collapsed="false">
      <c r="A11719" s="6" t="s">
        <v>158</v>
      </c>
      <c r="B11719" s="45" t="n">
        <v>45255</v>
      </c>
      <c r="C11719" s="6" t="s">
        <v>204</v>
      </c>
      <c r="D11719" s="6" t="s">
        <v>199</v>
      </c>
      <c r="E11719" s="6" t="s">
        <v>177</v>
      </c>
      <c r="F11719" s="34" t="n">
        <v>0.295272648334503</v>
      </c>
      <c r="G11719" s="34" t="n">
        <v>0.443802667271771</v>
      </c>
      <c r="H11719" s="34" t="n">
        <v>-0.148530018937268</v>
      </c>
      <c r="I11719" s="34" t="n">
        <v>-0.334675814028654</v>
      </c>
      <c r="J11719" s="35" t="n">
        <v>2.25</v>
      </c>
      <c r="K11719" s="6" t="n">
        <v>1</v>
      </c>
      <c r="L11719" s="35" t="n">
        <v>1.25</v>
      </c>
      <c r="M11719" s="6" t="str">
        <f aca="false">IF(I11719&lt;=0,"Below 0%",IF(I11719&lt;=0.05,"0-5%",IF(I11719&lt;=0.1,"5-10%",IF(I11719&lt;=0.2,"10-20%",IF(I11719&lt;=0.4,"20-40%","Above 40%")))))</f>
        <v>Below 0%</v>
      </c>
      <c r="N11719" s="6" t="str">
        <f aca="false">IF(AND(H11719&gt;=Summary!$B$25,I11719&gt;=Summary!$B$26,I11719&lt;=Summary!$B$27,J11719&gt;=Summary!$B$28,J11719&lt;=Summary!$B$29,F11719*J11719&gt;1),"Yes","No")</f>
        <v>No</v>
      </c>
    </row>
    <row r="11720" customFormat="false" ht="15" hidden="false" customHeight="false" outlineLevel="0" collapsed="false">
      <c r="A11720" s="6" t="s">
        <v>158</v>
      </c>
      <c r="B11720" s="45" t="n">
        <v>45256</v>
      </c>
      <c r="C11720" s="6" t="s">
        <v>173</v>
      </c>
      <c r="D11720" s="6" t="s">
        <v>176</v>
      </c>
      <c r="E11720" s="6" t="s">
        <v>187</v>
      </c>
      <c r="F11720" s="34" t="n">
        <v>0.248688027262688</v>
      </c>
      <c r="G11720" s="34" t="n">
        <v>0.355446800797535</v>
      </c>
      <c r="H11720" s="34" t="n">
        <v>-0.106758773534847</v>
      </c>
      <c r="I11720" s="34" t="n">
        <v>-0.300350919730623</v>
      </c>
      <c r="J11720" s="35" t="n">
        <v>2.8</v>
      </c>
      <c r="K11720" s="6" t="n">
        <v>0</v>
      </c>
      <c r="L11720" s="35" t="n">
        <v>-1</v>
      </c>
      <c r="M11720" s="6" t="str">
        <f aca="false">IF(I11720&lt;=0,"Below 0%",IF(I11720&lt;=0.05,"0-5%",IF(I11720&lt;=0.1,"5-10%",IF(I11720&lt;=0.2,"10-20%",IF(I11720&lt;=0.4,"20-40%","Above 40%")))))</f>
        <v>Below 0%</v>
      </c>
      <c r="N11720" s="6" t="str">
        <f aca="false">IF(AND(H11720&gt;=Summary!$B$25,I11720&gt;=Summary!$B$26,I11720&lt;=Summary!$B$27,J11720&gt;=Summary!$B$28,J11720&lt;=Summary!$B$29,F11720*J11720&gt;1),"Yes","No")</f>
        <v>No</v>
      </c>
    </row>
    <row r="11721" customFormat="false" ht="15" hidden="false" customHeight="false" outlineLevel="0" collapsed="false">
      <c r="A11721" s="6" t="s">
        <v>158</v>
      </c>
      <c r="B11721" s="45" t="n">
        <v>45256</v>
      </c>
      <c r="C11721" s="6" t="s">
        <v>173</v>
      </c>
      <c r="D11721" s="6" t="s">
        <v>176</v>
      </c>
      <c r="E11721" s="6" t="s">
        <v>174</v>
      </c>
      <c r="F11721" s="34" t="n">
        <v>0.305063158273697</v>
      </c>
      <c r="G11721" s="34" t="n">
        <v>0.268986768171108</v>
      </c>
      <c r="H11721" s="34" t="n">
        <v>0.0360763901025894</v>
      </c>
      <c r="I11721" s="34" t="n">
        <v>0.134119571560637</v>
      </c>
      <c r="J11721" s="35" t="n">
        <v>3.7</v>
      </c>
      <c r="K11721" s="6" t="n">
        <v>0</v>
      </c>
      <c r="L11721" s="35" t="n">
        <v>-1</v>
      </c>
      <c r="M11721" s="6" t="str">
        <f aca="false">IF(I11721&lt;=0,"Below 0%",IF(I11721&lt;=0.05,"0-5%",IF(I11721&lt;=0.1,"5-10%",IF(I11721&lt;=0.2,"10-20%",IF(I11721&lt;=0.4,"20-40%","Above 40%")))))</f>
        <v>10-20%</v>
      </c>
      <c r="N11721" s="6" t="str">
        <f aca="false">IF(AND(H11721&gt;=Summary!$B$25,I11721&gt;=Summary!$B$26,I11721&lt;=Summary!$B$27,J11721&gt;=Summary!$B$28,J11721&lt;=Summary!$B$29,F11721*J11721&gt;1),"Yes","No")</f>
        <v>Yes</v>
      </c>
    </row>
    <row r="11722" customFormat="false" ht="15" hidden="false" customHeight="false" outlineLevel="0" collapsed="false">
      <c r="A11722" s="6" t="s">
        <v>158</v>
      </c>
      <c r="B11722" s="45" t="n">
        <v>45256</v>
      </c>
      <c r="C11722" s="6" t="s">
        <v>173</v>
      </c>
      <c r="D11722" s="6" t="s">
        <v>176</v>
      </c>
      <c r="E11722" s="6" t="s">
        <v>177</v>
      </c>
      <c r="F11722" s="34" t="n">
        <v>0.446248799562454</v>
      </c>
      <c r="G11722" s="34" t="n">
        <v>0.375566431031358</v>
      </c>
      <c r="H11722" s="34" t="n">
        <v>0.0706823685310966</v>
      </c>
      <c r="I11722" s="34" t="n">
        <v>0.188202040147712</v>
      </c>
      <c r="J11722" s="35" t="n">
        <v>2.65</v>
      </c>
      <c r="K11722" s="6" t="n">
        <v>1</v>
      </c>
      <c r="L11722" s="35" t="n">
        <v>1.65</v>
      </c>
      <c r="M11722" s="6" t="str">
        <f aca="false">IF(I11722&lt;=0,"Below 0%",IF(I11722&lt;=0.05,"0-5%",IF(I11722&lt;=0.1,"5-10%",IF(I11722&lt;=0.2,"10-20%",IF(I11722&lt;=0.4,"20-40%","Above 40%")))))</f>
        <v>10-20%</v>
      </c>
      <c r="N11722" s="6" t="str">
        <f aca="false">IF(AND(H11722&gt;=Summary!$B$25,I11722&gt;=Summary!$B$26,I11722&lt;=Summary!$B$27,J11722&gt;=Summary!$B$28,J11722&lt;=Summary!$B$29,F11722*J11722&gt;1),"Yes","No")</f>
        <v>Yes</v>
      </c>
    </row>
    <row r="11723" customFormat="false" ht="15" hidden="false" customHeight="false" outlineLevel="0" collapsed="false">
      <c r="A11723" s="6" t="s">
        <v>158</v>
      </c>
      <c r="B11723" s="45" t="n">
        <v>45256</v>
      </c>
      <c r="C11723" s="6" t="s">
        <v>181</v>
      </c>
      <c r="D11723" s="6" t="s">
        <v>182</v>
      </c>
      <c r="E11723" s="6" t="s">
        <v>187</v>
      </c>
      <c r="F11723" s="34" t="n">
        <v>0.432149827480316</v>
      </c>
      <c r="G11723" s="34" t="n">
        <v>0.410176641553091</v>
      </c>
      <c r="H11723" s="34" t="n">
        <v>0.0219731859272249</v>
      </c>
      <c r="I11723" s="34" t="n">
        <v>0.0535700566566291</v>
      </c>
      <c r="J11723" s="35" t="n">
        <v>2.42</v>
      </c>
      <c r="K11723" s="6" t="n">
        <v>0</v>
      </c>
      <c r="L11723" s="35" t="n">
        <v>-1</v>
      </c>
      <c r="M11723" s="6" t="str">
        <f aca="false">IF(I11723&lt;=0,"Below 0%",IF(I11723&lt;=0.05,"0-5%",IF(I11723&lt;=0.1,"5-10%",IF(I11723&lt;=0.2,"10-20%",IF(I11723&lt;=0.4,"20-40%","Above 40%")))))</f>
        <v>5-10%</v>
      </c>
      <c r="N11723" s="6" t="str">
        <f aca="false">IF(AND(H11723&gt;=Summary!$B$25,I11723&gt;=Summary!$B$26,I11723&lt;=Summary!$B$27,J11723&gt;=Summary!$B$28,J11723&lt;=Summary!$B$29,F11723*J11723&gt;1),"Yes","No")</f>
        <v>No</v>
      </c>
    </row>
    <row r="11724" customFormat="false" ht="15" hidden="false" customHeight="false" outlineLevel="0" collapsed="false">
      <c r="A11724" s="6" t="s">
        <v>158</v>
      </c>
      <c r="B11724" s="45" t="n">
        <v>45256</v>
      </c>
      <c r="C11724" s="6" t="s">
        <v>181</v>
      </c>
      <c r="D11724" s="6" t="s">
        <v>182</v>
      </c>
      <c r="E11724" s="6" t="s">
        <v>174</v>
      </c>
      <c r="F11724" s="34" t="n">
        <v>0.312940657138825</v>
      </c>
      <c r="G11724" s="34" t="n">
        <v>0.247538023081915</v>
      </c>
      <c r="H11724" s="34" t="n">
        <v>0.0654026340569091</v>
      </c>
      <c r="I11724" s="34" t="n">
        <v>0.26421247630012</v>
      </c>
      <c r="J11724" s="35" t="n">
        <v>4.01</v>
      </c>
      <c r="K11724" s="6" t="n">
        <v>0</v>
      </c>
      <c r="L11724" s="35" t="n">
        <v>-1</v>
      </c>
      <c r="M11724" s="6" t="str">
        <f aca="false">IF(I11724&lt;=0,"Below 0%",IF(I11724&lt;=0.05,"0-5%",IF(I11724&lt;=0.1,"5-10%",IF(I11724&lt;=0.2,"10-20%",IF(I11724&lt;=0.4,"20-40%","Above 40%")))))</f>
        <v>20-40%</v>
      </c>
      <c r="N11724" s="6" t="str">
        <f aca="false">IF(AND(H11724&gt;=Summary!$B$25,I11724&gt;=Summary!$B$26,I11724&lt;=Summary!$B$27,J11724&gt;=Summary!$B$28,J11724&lt;=Summary!$B$29,F11724*J11724&gt;1),"Yes","No")</f>
        <v>Yes</v>
      </c>
    </row>
    <row r="11725" customFormat="false" ht="15" hidden="false" customHeight="false" outlineLevel="0" collapsed="false">
      <c r="A11725" s="6" t="s">
        <v>158</v>
      </c>
      <c r="B11725" s="45" t="n">
        <v>45256</v>
      </c>
      <c r="C11725" s="6" t="s">
        <v>181</v>
      </c>
      <c r="D11725" s="6" t="s">
        <v>182</v>
      </c>
      <c r="E11725" s="6" t="s">
        <v>177</v>
      </c>
      <c r="F11725" s="34" t="n">
        <v>0.254909515380859</v>
      </c>
      <c r="G11725" s="34" t="n">
        <v>0.342285335364993</v>
      </c>
      <c r="H11725" s="34" t="n">
        <v>-0.087375819984134</v>
      </c>
      <c r="I11725" s="34" t="n">
        <v>-0.25527187687127</v>
      </c>
      <c r="J11725" s="35" t="n">
        <v>2.9</v>
      </c>
      <c r="K11725" s="6" t="n">
        <v>1</v>
      </c>
      <c r="L11725" s="35" t="n">
        <v>1.9</v>
      </c>
      <c r="M11725" s="6" t="str">
        <f aca="false">IF(I11725&lt;=0,"Below 0%",IF(I11725&lt;=0.05,"0-5%",IF(I11725&lt;=0.1,"5-10%",IF(I11725&lt;=0.2,"10-20%",IF(I11725&lt;=0.4,"20-40%","Above 40%")))))</f>
        <v>Below 0%</v>
      </c>
      <c r="N11725" s="6" t="str">
        <f aca="false">IF(AND(H11725&gt;=Summary!$B$25,I11725&gt;=Summary!$B$26,I11725&lt;=Summary!$B$27,J11725&gt;=Summary!$B$28,J11725&lt;=Summary!$B$29,F11725*J11725&gt;1),"Yes","No")</f>
        <v>No</v>
      </c>
    </row>
    <row r="11726" customFormat="false" ht="15" hidden="false" customHeight="false" outlineLevel="0" collapsed="false">
      <c r="A11726" s="6" t="s">
        <v>158</v>
      </c>
      <c r="B11726" s="45" t="n">
        <v>45257</v>
      </c>
      <c r="C11726" s="6" t="s">
        <v>184</v>
      </c>
      <c r="D11726" s="6" t="s">
        <v>203</v>
      </c>
      <c r="E11726" s="6" t="s">
        <v>187</v>
      </c>
      <c r="F11726" s="34" t="n">
        <v>0.378047972917557</v>
      </c>
      <c r="G11726" s="34" t="n">
        <v>0.395109838191021</v>
      </c>
      <c r="H11726" s="34" t="n">
        <v>-0.0170618652734643</v>
      </c>
      <c r="I11726" s="34" t="n">
        <v>-0.0431825877876915</v>
      </c>
      <c r="J11726" s="35" t="n">
        <v>2.51</v>
      </c>
      <c r="K11726" s="6" t="n">
        <v>1</v>
      </c>
      <c r="L11726" s="35" t="n">
        <v>1.51</v>
      </c>
      <c r="M11726" s="6" t="str">
        <f aca="false">IF(I11726&lt;=0,"Below 0%",IF(I11726&lt;=0.05,"0-5%",IF(I11726&lt;=0.1,"5-10%",IF(I11726&lt;=0.2,"10-20%",IF(I11726&lt;=0.4,"20-40%","Above 40%")))))</f>
        <v>Below 0%</v>
      </c>
      <c r="N11726" s="6" t="str">
        <f aca="false">IF(AND(H11726&gt;=Summary!$B$25,I11726&gt;=Summary!$B$26,I11726&lt;=Summary!$B$27,J11726&gt;=Summary!$B$28,J11726&lt;=Summary!$B$29,F11726*J11726&gt;1),"Yes","No")</f>
        <v>No</v>
      </c>
    </row>
    <row r="11727" customFormat="false" ht="15" hidden="false" customHeight="false" outlineLevel="0" collapsed="false">
      <c r="A11727" s="6" t="s">
        <v>158</v>
      </c>
      <c r="B11727" s="45" t="n">
        <v>45257</v>
      </c>
      <c r="C11727" s="6" t="s">
        <v>184</v>
      </c>
      <c r="D11727" s="6" t="s">
        <v>203</v>
      </c>
      <c r="E11727" s="6" t="s">
        <v>174</v>
      </c>
      <c r="F11727" s="34" t="n">
        <v>0.349689960479736</v>
      </c>
      <c r="G11727" s="34" t="n">
        <v>0.284978647660765</v>
      </c>
      <c r="H11727" s="34" t="n">
        <v>0.0647113128189712</v>
      </c>
      <c r="I11727" s="34" t="n">
        <v>0.227074250475084</v>
      </c>
      <c r="J11727" s="35" t="n">
        <v>3.48</v>
      </c>
      <c r="K11727" s="6" t="n">
        <v>0</v>
      </c>
      <c r="L11727" s="35" t="n">
        <v>-1</v>
      </c>
      <c r="M11727" s="6" t="str">
        <f aca="false">IF(I11727&lt;=0,"Below 0%",IF(I11727&lt;=0.05,"0-5%",IF(I11727&lt;=0.1,"5-10%",IF(I11727&lt;=0.2,"10-20%",IF(I11727&lt;=0.4,"20-40%","Above 40%")))))</f>
        <v>20-40%</v>
      </c>
      <c r="N11727" s="6" t="str">
        <f aca="false">IF(AND(H11727&gt;=Summary!$B$25,I11727&gt;=Summary!$B$26,I11727&lt;=Summary!$B$27,J11727&gt;=Summary!$B$28,J11727&lt;=Summary!$B$29,F11727*J11727&gt;1),"Yes","No")</f>
        <v>Yes</v>
      </c>
    </row>
    <row r="11728" customFormat="false" ht="15" hidden="false" customHeight="false" outlineLevel="0" collapsed="false">
      <c r="A11728" s="6" t="s">
        <v>158</v>
      </c>
      <c r="B11728" s="45" t="n">
        <v>45257</v>
      </c>
      <c r="C11728" s="6" t="s">
        <v>184</v>
      </c>
      <c r="D11728" s="6" t="s">
        <v>203</v>
      </c>
      <c r="E11728" s="6" t="s">
        <v>177</v>
      </c>
      <c r="F11728" s="34" t="n">
        <v>0.272262036800385</v>
      </c>
      <c r="G11728" s="34" t="n">
        <v>0.319911514148214</v>
      </c>
      <c r="H11728" s="34" t="n">
        <v>-0.0476494773478293</v>
      </c>
      <c r="I11728" s="34" t="n">
        <v>-0.148945802950229</v>
      </c>
      <c r="J11728" s="35" t="n">
        <v>3.1</v>
      </c>
      <c r="K11728" s="6" t="n">
        <v>0</v>
      </c>
      <c r="L11728" s="35" t="n">
        <v>-1</v>
      </c>
      <c r="M11728" s="6" t="str">
        <f aca="false">IF(I11728&lt;=0,"Below 0%",IF(I11728&lt;=0.05,"0-5%",IF(I11728&lt;=0.1,"5-10%",IF(I11728&lt;=0.2,"10-20%",IF(I11728&lt;=0.4,"20-40%","Above 40%")))))</f>
        <v>Below 0%</v>
      </c>
      <c r="N11728" s="6" t="str">
        <f aca="false">IF(AND(H11728&gt;=Summary!$B$25,I11728&gt;=Summary!$B$26,I11728&lt;=Summary!$B$27,J11728&gt;=Summary!$B$28,J11728&lt;=Summary!$B$29,F11728*J11728&gt;1),"Yes","No")</f>
        <v>No</v>
      </c>
    </row>
    <row r="11729" customFormat="false" ht="15" hidden="false" customHeight="false" outlineLevel="0" collapsed="false">
      <c r="A11729" s="6" t="s">
        <v>158</v>
      </c>
      <c r="B11729" s="45" t="n">
        <v>45262</v>
      </c>
      <c r="C11729" s="6" t="s">
        <v>185</v>
      </c>
      <c r="D11729" s="6" t="s">
        <v>203</v>
      </c>
      <c r="E11729" s="6" t="s">
        <v>187</v>
      </c>
      <c r="F11729" s="34" t="n">
        <v>0.711611688137054</v>
      </c>
      <c r="G11729" s="34" t="n">
        <v>0.767356881851401</v>
      </c>
      <c r="H11729" s="34" t="n">
        <v>-0.0557451937143463</v>
      </c>
      <c r="I11729" s="34" t="n">
        <v>-0.0726457206975846</v>
      </c>
      <c r="J11729" s="35" t="n">
        <v>1.3</v>
      </c>
      <c r="K11729" s="6" t="n">
        <v>1</v>
      </c>
      <c r="L11729" s="35" t="n">
        <v>0.3</v>
      </c>
      <c r="M11729" s="6" t="str">
        <f aca="false">IF(I11729&lt;=0,"Below 0%",IF(I11729&lt;=0.05,"0-5%",IF(I11729&lt;=0.1,"5-10%",IF(I11729&lt;=0.2,"10-20%",IF(I11729&lt;=0.4,"20-40%","Above 40%")))))</f>
        <v>Below 0%</v>
      </c>
      <c r="N11729" s="6" t="str">
        <f aca="false">IF(AND(H11729&gt;=Summary!$B$25,I11729&gt;=Summary!$B$26,I11729&lt;=Summary!$B$27,J11729&gt;=Summary!$B$28,J11729&lt;=Summary!$B$29,F11729*J11729&gt;1),"Yes","No")</f>
        <v>No</v>
      </c>
    </row>
    <row r="11730" customFormat="false" ht="15" hidden="false" customHeight="false" outlineLevel="0" collapsed="false">
      <c r="A11730" s="6" t="s">
        <v>158</v>
      </c>
      <c r="B11730" s="45" t="n">
        <v>45262</v>
      </c>
      <c r="C11730" s="6" t="s">
        <v>185</v>
      </c>
      <c r="D11730" s="6" t="s">
        <v>203</v>
      </c>
      <c r="E11730" s="6" t="s">
        <v>174</v>
      </c>
      <c r="F11730" s="34" t="n">
        <v>0.16529592871666</v>
      </c>
      <c r="G11730" s="34" t="n">
        <v>0.15347137637028</v>
      </c>
      <c r="H11730" s="34" t="n">
        <v>0.0118245523463794</v>
      </c>
      <c r="I11730" s="34" t="n">
        <v>0.0770472815585515</v>
      </c>
      <c r="J11730" s="35" t="n">
        <v>6.5</v>
      </c>
      <c r="K11730" s="6" t="n">
        <v>0</v>
      </c>
      <c r="L11730" s="35" t="n">
        <v>-1</v>
      </c>
      <c r="M11730" s="6" t="str">
        <f aca="false">IF(I11730&lt;=0,"Below 0%",IF(I11730&lt;=0.05,"0-5%",IF(I11730&lt;=0.1,"5-10%",IF(I11730&lt;=0.2,"10-20%",IF(I11730&lt;=0.4,"20-40%","Above 40%")))))</f>
        <v>5-10%</v>
      </c>
      <c r="N11730" s="6" t="str">
        <f aca="false">IF(AND(H11730&gt;=Summary!$B$25,I11730&gt;=Summary!$B$26,I11730&lt;=Summary!$B$27,J11730&gt;=Summary!$B$28,J11730&lt;=Summary!$B$29,F11730*J11730&gt;1),"Yes","No")</f>
        <v>No</v>
      </c>
    </row>
    <row r="11731" customFormat="false" ht="15" hidden="false" customHeight="false" outlineLevel="0" collapsed="false">
      <c r="A11731" s="6" t="s">
        <v>158</v>
      </c>
      <c r="B11731" s="45" t="n">
        <v>45262</v>
      </c>
      <c r="C11731" s="6" t="s">
        <v>185</v>
      </c>
      <c r="D11731" s="6" t="s">
        <v>203</v>
      </c>
      <c r="E11731" s="6" t="s">
        <v>177</v>
      </c>
      <c r="F11731" s="34" t="n">
        <v>0.123092390596867</v>
      </c>
      <c r="G11731" s="34" t="n">
        <v>0.0791717417783191</v>
      </c>
      <c r="H11731" s="34" t="n">
        <v>0.0439206488185475</v>
      </c>
      <c r="I11731" s="34" t="n">
        <v>0.554751579692731</v>
      </c>
      <c r="J11731" s="35" t="n">
        <v>12.6</v>
      </c>
      <c r="K11731" s="6" t="n">
        <v>0</v>
      </c>
      <c r="L11731" s="35" t="n">
        <v>-1</v>
      </c>
      <c r="M11731" s="6" t="str">
        <f aca="false">IF(I11731&lt;=0,"Below 0%",IF(I11731&lt;=0.05,"0-5%",IF(I11731&lt;=0.1,"5-10%",IF(I11731&lt;=0.2,"10-20%",IF(I11731&lt;=0.4,"20-40%","Above 40%")))))</f>
        <v>Above 40%</v>
      </c>
      <c r="N11731" s="6" t="str">
        <f aca="false">IF(AND(H11731&gt;=Summary!$B$25,I11731&gt;=Summary!$B$26,I11731&lt;=Summary!$B$27,J11731&gt;=Summary!$B$28,J11731&lt;=Summary!$B$29,F11731*J11731&gt;1),"Yes","No")</f>
        <v>No</v>
      </c>
    </row>
    <row r="11732" customFormat="false" ht="15" hidden="false" customHeight="false" outlineLevel="0" collapsed="false">
      <c r="A11732" s="6" t="s">
        <v>158</v>
      </c>
      <c r="B11732" s="45" t="n">
        <v>45262</v>
      </c>
      <c r="C11732" s="6" t="s">
        <v>206</v>
      </c>
      <c r="D11732" s="6" t="s">
        <v>208</v>
      </c>
      <c r="E11732" s="6" t="s">
        <v>187</v>
      </c>
      <c r="F11732" s="34" t="n">
        <v>0.617454946041107</v>
      </c>
      <c r="G11732" s="34" t="n">
        <v>0.662472509644158</v>
      </c>
      <c r="H11732" s="34" t="n">
        <v>-0.0450175636030504</v>
      </c>
      <c r="I11732" s="34" t="n">
        <v>-0.06795385913784</v>
      </c>
      <c r="J11732" s="35" t="n">
        <v>1.51</v>
      </c>
      <c r="K11732" s="6" t="n">
        <v>1</v>
      </c>
      <c r="L11732" s="35" t="n">
        <v>0.51</v>
      </c>
      <c r="M11732" s="6" t="str">
        <f aca="false">IF(I11732&lt;=0,"Below 0%",IF(I11732&lt;=0.05,"0-5%",IF(I11732&lt;=0.1,"5-10%",IF(I11732&lt;=0.2,"10-20%",IF(I11732&lt;=0.4,"20-40%","Above 40%")))))</f>
        <v>Below 0%</v>
      </c>
      <c r="N11732" s="6" t="str">
        <f aca="false">IF(AND(H11732&gt;=Summary!$B$25,I11732&gt;=Summary!$B$26,I11732&lt;=Summary!$B$27,J11732&gt;=Summary!$B$28,J11732&lt;=Summary!$B$29,F11732*J11732&gt;1),"Yes","No")</f>
        <v>No</v>
      </c>
    </row>
    <row r="11733" customFormat="false" ht="15" hidden="false" customHeight="false" outlineLevel="0" collapsed="false">
      <c r="A11733" s="6" t="s">
        <v>158</v>
      </c>
      <c r="B11733" s="45" t="n">
        <v>45262</v>
      </c>
      <c r="C11733" s="6" t="s">
        <v>206</v>
      </c>
      <c r="D11733" s="6" t="s">
        <v>208</v>
      </c>
      <c r="E11733" s="6" t="s">
        <v>174</v>
      </c>
      <c r="F11733" s="34" t="n">
        <v>0.253181248903275</v>
      </c>
      <c r="G11733" s="34" t="n">
        <v>0.204149691747485</v>
      </c>
      <c r="H11733" s="34" t="n">
        <v>0.0490315571557893</v>
      </c>
      <c r="I11733" s="34" t="n">
        <v>0.240174534362936</v>
      </c>
      <c r="J11733" s="35" t="n">
        <v>4.9</v>
      </c>
      <c r="K11733" s="6" t="n">
        <v>0</v>
      </c>
      <c r="L11733" s="35" t="n">
        <v>-1</v>
      </c>
      <c r="M11733" s="6" t="str">
        <f aca="false">IF(I11733&lt;=0,"Below 0%",IF(I11733&lt;=0.05,"0-5%",IF(I11733&lt;=0.1,"5-10%",IF(I11733&lt;=0.2,"10-20%",IF(I11733&lt;=0.4,"20-40%","Above 40%")))))</f>
        <v>20-40%</v>
      </c>
      <c r="N11733" s="6" t="str">
        <f aca="false">IF(AND(H11733&gt;=Summary!$B$25,I11733&gt;=Summary!$B$26,I11733&lt;=Summary!$B$27,J11733&gt;=Summary!$B$28,J11733&lt;=Summary!$B$29,F11733*J11733&gt;1),"Yes","No")</f>
        <v>Yes</v>
      </c>
    </row>
    <row r="11734" customFormat="false" ht="15" hidden="false" customHeight="false" outlineLevel="0" collapsed="false">
      <c r="A11734" s="6" t="s">
        <v>158</v>
      </c>
      <c r="B11734" s="45" t="n">
        <v>45262</v>
      </c>
      <c r="C11734" s="6" t="s">
        <v>206</v>
      </c>
      <c r="D11734" s="6" t="s">
        <v>208</v>
      </c>
      <c r="E11734" s="6" t="s">
        <v>177</v>
      </c>
      <c r="F11734" s="34" t="n">
        <v>0.129363834857941</v>
      </c>
      <c r="G11734" s="34" t="n">
        <v>0.133377798608357</v>
      </c>
      <c r="H11734" s="34" t="n">
        <v>-0.00401396375041638</v>
      </c>
      <c r="I11734" s="34" t="n">
        <v>-0.0300946918624947</v>
      </c>
      <c r="J11734" s="35" t="n">
        <v>7.5</v>
      </c>
      <c r="K11734" s="6" t="n">
        <v>0</v>
      </c>
      <c r="L11734" s="35" t="n">
        <v>-1</v>
      </c>
      <c r="M11734" s="6" t="str">
        <f aca="false">IF(I11734&lt;=0,"Below 0%",IF(I11734&lt;=0.05,"0-5%",IF(I11734&lt;=0.1,"5-10%",IF(I11734&lt;=0.2,"10-20%",IF(I11734&lt;=0.4,"20-40%","Above 40%")))))</f>
        <v>Below 0%</v>
      </c>
      <c r="N11734" s="6" t="str">
        <f aca="false">IF(AND(H11734&gt;=Summary!$B$25,I11734&gt;=Summary!$B$26,I11734&lt;=Summary!$B$27,J11734&gt;=Summary!$B$28,J11734&lt;=Summary!$B$29,F11734*J11734&gt;1),"Yes","No")</f>
        <v>No</v>
      </c>
    </row>
    <row r="11735" customFormat="false" ht="15" hidden="false" customHeight="false" outlineLevel="0" collapsed="false">
      <c r="A11735" s="6" t="s">
        <v>158</v>
      </c>
      <c r="B11735" s="45" t="n">
        <v>45262</v>
      </c>
      <c r="C11735" s="6" t="s">
        <v>196</v>
      </c>
      <c r="D11735" s="6" t="s">
        <v>204</v>
      </c>
      <c r="E11735" s="6" t="s">
        <v>187</v>
      </c>
      <c r="F11735" s="34" t="n">
        <v>0.506584346294403</v>
      </c>
      <c r="G11735" s="34" t="n">
        <v>0.533969997036606</v>
      </c>
      <c r="H11735" s="34" t="n">
        <v>-0.0273856507422032</v>
      </c>
      <c r="I11735" s="34" t="n">
        <v>-0.0512868717234797</v>
      </c>
      <c r="J11735" s="35" t="n">
        <v>1.89</v>
      </c>
      <c r="K11735" s="6" t="n">
        <v>1</v>
      </c>
      <c r="L11735" s="35" t="n">
        <v>0.89</v>
      </c>
      <c r="M11735" s="6" t="str">
        <f aca="false">IF(I11735&lt;=0,"Below 0%",IF(I11735&lt;=0.05,"0-5%",IF(I11735&lt;=0.1,"5-10%",IF(I11735&lt;=0.2,"10-20%",IF(I11735&lt;=0.4,"20-40%","Above 40%")))))</f>
        <v>Below 0%</v>
      </c>
      <c r="N11735" s="6" t="str">
        <f aca="false">IF(AND(H11735&gt;=Summary!$B$25,I11735&gt;=Summary!$B$26,I11735&lt;=Summary!$B$27,J11735&gt;=Summary!$B$28,J11735&lt;=Summary!$B$29,F11735*J11735&gt;1),"Yes","No")</f>
        <v>No</v>
      </c>
    </row>
    <row r="11736" customFormat="false" ht="15" hidden="false" customHeight="false" outlineLevel="0" collapsed="false">
      <c r="A11736" s="6" t="s">
        <v>158</v>
      </c>
      <c r="B11736" s="45" t="n">
        <v>45262</v>
      </c>
      <c r="C11736" s="6" t="s">
        <v>196</v>
      </c>
      <c r="D11736" s="6" t="s">
        <v>204</v>
      </c>
      <c r="E11736" s="6" t="s">
        <v>174</v>
      </c>
      <c r="F11736" s="34" t="n">
        <v>0.27194020152092</v>
      </c>
      <c r="G11736" s="34" t="n">
        <v>0.264189344083557</v>
      </c>
      <c r="H11736" s="34" t="n">
        <v>0.00775085743736331</v>
      </c>
      <c r="I11736" s="34" t="n">
        <v>0.0293382667050792</v>
      </c>
      <c r="J11736" s="35" t="n">
        <v>3.82</v>
      </c>
      <c r="K11736" s="6" t="n">
        <v>0</v>
      </c>
      <c r="L11736" s="35" t="n">
        <v>-1</v>
      </c>
      <c r="M11736" s="6" t="str">
        <f aca="false">IF(I11736&lt;=0,"Below 0%",IF(I11736&lt;=0.05,"0-5%",IF(I11736&lt;=0.1,"5-10%",IF(I11736&lt;=0.2,"10-20%",IF(I11736&lt;=0.4,"20-40%","Above 40%")))))</f>
        <v>0-5%</v>
      </c>
      <c r="N11736" s="6" t="str">
        <f aca="false">IF(AND(H11736&gt;=Summary!$B$25,I11736&gt;=Summary!$B$26,I11736&lt;=Summary!$B$27,J11736&gt;=Summary!$B$28,J11736&lt;=Summary!$B$29,F11736*J11736&gt;1),"Yes","No")</f>
        <v>No</v>
      </c>
    </row>
    <row r="11737" customFormat="false" ht="15" hidden="false" customHeight="false" outlineLevel="0" collapsed="false">
      <c r="A11737" s="6" t="s">
        <v>158</v>
      </c>
      <c r="B11737" s="45" t="n">
        <v>45262</v>
      </c>
      <c r="C11737" s="6" t="s">
        <v>196</v>
      </c>
      <c r="D11737" s="6" t="s">
        <v>204</v>
      </c>
      <c r="E11737" s="6" t="s">
        <v>177</v>
      </c>
      <c r="F11737" s="34" t="n">
        <v>0.221475467085838</v>
      </c>
      <c r="G11737" s="34" t="n">
        <v>0.201840658879837</v>
      </c>
      <c r="H11737" s="34" t="n">
        <v>0.0196348082060011</v>
      </c>
      <c r="I11737" s="34" t="n">
        <v>0.0972787559997534</v>
      </c>
      <c r="J11737" s="35" t="n">
        <v>5</v>
      </c>
      <c r="K11737" s="6" t="n">
        <v>0</v>
      </c>
      <c r="L11737" s="35" t="n">
        <v>-1</v>
      </c>
      <c r="M11737" s="6" t="str">
        <f aca="false">IF(I11737&lt;=0,"Below 0%",IF(I11737&lt;=0.05,"0-5%",IF(I11737&lt;=0.1,"5-10%",IF(I11737&lt;=0.2,"10-20%",IF(I11737&lt;=0.4,"20-40%","Above 40%")))))</f>
        <v>5-10%</v>
      </c>
      <c r="N11737" s="6" t="str">
        <f aca="false">IF(AND(H11737&gt;=Summary!$B$25,I11737&gt;=Summary!$B$26,I11737&lt;=Summary!$B$27,J11737&gt;=Summary!$B$28,J11737&lt;=Summary!$B$29,F11737*J11737&gt;1),"Yes","No")</f>
        <v>No</v>
      </c>
    </row>
    <row r="11738" customFormat="false" ht="15" hidden="false" customHeight="false" outlineLevel="0" collapsed="false">
      <c r="A11738" s="6" t="s">
        <v>158</v>
      </c>
      <c r="B11738" s="45" t="n">
        <v>45262</v>
      </c>
      <c r="C11738" s="6" t="s">
        <v>188</v>
      </c>
      <c r="D11738" s="6" t="s">
        <v>176</v>
      </c>
      <c r="E11738" s="6" t="s">
        <v>187</v>
      </c>
      <c r="F11738" s="34" t="n">
        <v>0.554580569267273</v>
      </c>
      <c r="G11738" s="34" t="n">
        <v>0.501861837734275</v>
      </c>
      <c r="H11738" s="34" t="n">
        <v>0.0527187315329981</v>
      </c>
      <c r="I11738" s="34" t="n">
        <v>0.105046304718056</v>
      </c>
      <c r="J11738" s="35" t="n">
        <v>2</v>
      </c>
      <c r="K11738" s="6" t="n">
        <v>1</v>
      </c>
      <c r="L11738" s="35" t="n">
        <v>1</v>
      </c>
      <c r="M11738" s="6" t="str">
        <f aca="false">IF(I11738&lt;=0,"Below 0%",IF(I11738&lt;=0.05,"0-5%",IF(I11738&lt;=0.1,"5-10%",IF(I11738&lt;=0.2,"10-20%",IF(I11738&lt;=0.4,"20-40%","Above 40%")))))</f>
        <v>10-20%</v>
      </c>
      <c r="N11738" s="6" t="str">
        <f aca="false">IF(AND(H11738&gt;=Summary!$B$25,I11738&gt;=Summary!$B$26,I11738&lt;=Summary!$B$27,J11738&gt;=Summary!$B$28,J11738&lt;=Summary!$B$29,F11738*J11738&gt;1),"Yes","No")</f>
        <v>Yes</v>
      </c>
    </row>
    <row r="11739" customFormat="false" ht="15" hidden="false" customHeight="false" outlineLevel="0" collapsed="false">
      <c r="A11739" s="6" t="s">
        <v>158</v>
      </c>
      <c r="B11739" s="45" t="n">
        <v>45262</v>
      </c>
      <c r="C11739" s="6" t="s">
        <v>188</v>
      </c>
      <c r="D11739" s="6" t="s">
        <v>176</v>
      </c>
      <c r="E11739" s="6" t="s">
        <v>174</v>
      </c>
      <c r="F11739" s="34" t="n">
        <v>0.271405309438705</v>
      </c>
      <c r="G11739" s="34" t="n">
        <v>0.250305155977194</v>
      </c>
      <c r="H11739" s="34" t="n">
        <v>0.021100153461511</v>
      </c>
      <c r="I11739" s="34" t="n">
        <v>0.0842977180359539</v>
      </c>
      <c r="J11739" s="35" t="n">
        <v>4.01</v>
      </c>
      <c r="K11739" s="6" t="n">
        <v>0</v>
      </c>
      <c r="L11739" s="35" t="n">
        <v>-1</v>
      </c>
      <c r="M11739" s="6" t="str">
        <f aca="false">IF(I11739&lt;=0,"Below 0%",IF(I11739&lt;=0.05,"0-5%",IF(I11739&lt;=0.1,"5-10%",IF(I11739&lt;=0.2,"10-20%",IF(I11739&lt;=0.4,"20-40%","Above 40%")))))</f>
        <v>5-10%</v>
      </c>
      <c r="N11739" s="6" t="str">
        <f aca="false">IF(AND(H11739&gt;=Summary!$B$25,I11739&gt;=Summary!$B$26,I11739&lt;=Summary!$B$27,J11739&gt;=Summary!$B$28,J11739&lt;=Summary!$B$29,F11739*J11739&gt;1),"Yes","No")</f>
        <v>No</v>
      </c>
    </row>
    <row r="11740" customFormat="false" ht="15" hidden="false" customHeight="false" outlineLevel="0" collapsed="false">
      <c r="A11740" s="6" t="s">
        <v>158</v>
      </c>
      <c r="B11740" s="45" t="n">
        <v>45262</v>
      </c>
      <c r="C11740" s="6" t="s">
        <v>188</v>
      </c>
      <c r="D11740" s="6" t="s">
        <v>176</v>
      </c>
      <c r="E11740" s="6" t="s">
        <v>177</v>
      </c>
      <c r="F11740" s="34" t="n">
        <v>0.17401410639286</v>
      </c>
      <c r="G11740" s="34" t="n">
        <v>0.247833006288531</v>
      </c>
      <c r="H11740" s="34" t="n">
        <v>-0.0738188998956704</v>
      </c>
      <c r="I11740" s="34" t="n">
        <v>-0.297857420208708</v>
      </c>
      <c r="J11740" s="35" t="n">
        <v>4.05</v>
      </c>
      <c r="K11740" s="6" t="n">
        <v>0</v>
      </c>
      <c r="L11740" s="35" t="n">
        <v>-1</v>
      </c>
      <c r="M11740" s="6" t="str">
        <f aca="false">IF(I11740&lt;=0,"Below 0%",IF(I11740&lt;=0.05,"0-5%",IF(I11740&lt;=0.1,"5-10%",IF(I11740&lt;=0.2,"10-20%",IF(I11740&lt;=0.4,"20-40%","Above 40%")))))</f>
        <v>Below 0%</v>
      </c>
      <c r="N11740" s="6" t="str">
        <f aca="false">IF(AND(H11740&gt;=Summary!$B$25,I11740&gt;=Summary!$B$26,I11740&lt;=Summary!$B$27,J11740&gt;=Summary!$B$28,J11740&lt;=Summary!$B$29,F11740*J11740&gt;1),"Yes","No")</f>
        <v>No</v>
      </c>
    </row>
    <row r="11741" customFormat="false" ht="15" hidden="false" customHeight="false" outlineLevel="0" collapsed="false">
      <c r="A11741" s="6" t="s">
        <v>158</v>
      </c>
      <c r="B11741" s="45" t="n">
        <v>45262</v>
      </c>
      <c r="C11741" s="6" t="s">
        <v>207</v>
      </c>
      <c r="D11741" s="6" t="s">
        <v>173</v>
      </c>
      <c r="E11741" s="6" t="s">
        <v>187</v>
      </c>
      <c r="F11741" s="34" t="n">
        <v>0.489051252603531</v>
      </c>
      <c r="G11741" s="34" t="n">
        <v>0.343086863940084</v>
      </c>
      <c r="H11741" s="34" t="n">
        <v>0.145964388663447</v>
      </c>
      <c r="I11741" s="34" t="n">
        <v>0.425444410745316</v>
      </c>
      <c r="J11741" s="35" t="n">
        <v>2.9</v>
      </c>
      <c r="K11741" s="6" t="n">
        <v>0</v>
      </c>
      <c r="L11741" s="35" t="n">
        <v>-1</v>
      </c>
      <c r="M11741" s="6" t="str">
        <f aca="false">IF(I11741&lt;=0,"Below 0%",IF(I11741&lt;=0.05,"0-5%",IF(I11741&lt;=0.1,"5-10%",IF(I11741&lt;=0.2,"10-20%",IF(I11741&lt;=0.4,"20-40%","Above 40%")))))</f>
        <v>Above 40%</v>
      </c>
      <c r="N11741" s="6" t="str">
        <f aca="false">IF(AND(H11741&gt;=Summary!$B$25,I11741&gt;=Summary!$B$26,I11741&lt;=Summary!$B$27,J11741&gt;=Summary!$B$28,J11741&lt;=Summary!$B$29,F11741*J11741&gt;1),"Yes","No")</f>
        <v>No</v>
      </c>
    </row>
    <row r="11742" customFormat="false" ht="15" hidden="false" customHeight="false" outlineLevel="0" collapsed="false">
      <c r="A11742" s="6" t="s">
        <v>158</v>
      </c>
      <c r="B11742" s="45" t="n">
        <v>45262</v>
      </c>
      <c r="C11742" s="6" t="s">
        <v>207</v>
      </c>
      <c r="D11742" s="6" t="s">
        <v>173</v>
      </c>
      <c r="E11742" s="6" t="s">
        <v>174</v>
      </c>
      <c r="F11742" s="34" t="n">
        <v>0.267027705907822</v>
      </c>
      <c r="G11742" s="34" t="n">
        <v>0.284271972978926</v>
      </c>
      <c r="H11742" s="34" t="n">
        <v>-0.0172442670711048</v>
      </c>
      <c r="I11742" s="34" t="n">
        <v>-0.0606611580114622</v>
      </c>
      <c r="J11742" s="35" t="n">
        <v>3.5</v>
      </c>
      <c r="K11742" s="6" t="n">
        <v>0</v>
      </c>
      <c r="L11742" s="35" t="n">
        <v>-1</v>
      </c>
      <c r="M11742" s="6" t="str">
        <f aca="false">IF(I11742&lt;=0,"Below 0%",IF(I11742&lt;=0.05,"0-5%",IF(I11742&lt;=0.1,"5-10%",IF(I11742&lt;=0.2,"10-20%",IF(I11742&lt;=0.4,"20-40%","Above 40%")))))</f>
        <v>Below 0%</v>
      </c>
      <c r="N11742" s="6" t="str">
        <f aca="false">IF(AND(H11742&gt;=Summary!$B$25,I11742&gt;=Summary!$B$26,I11742&lt;=Summary!$B$27,J11742&gt;=Summary!$B$28,J11742&lt;=Summary!$B$29,F11742*J11742&gt;1),"Yes","No")</f>
        <v>No</v>
      </c>
    </row>
    <row r="11743" customFormat="false" ht="15" hidden="false" customHeight="false" outlineLevel="0" collapsed="false">
      <c r="A11743" s="6" t="s">
        <v>158</v>
      </c>
      <c r="B11743" s="45" t="n">
        <v>45262</v>
      </c>
      <c r="C11743" s="6" t="s">
        <v>207</v>
      </c>
      <c r="D11743" s="6" t="s">
        <v>173</v>
      </c>
      <c r="E11743" s="6" t="s">
        <v>177</v>
      </c>
      <c r="F11743" s="34" t="n">
        <v>0.243921101093292</v>
      </c>
      <c r="G11743" s="34" t="n">
        <v>0.37264116308099</v>
      </c>
      <c r="H11743" s="34" t="n">
        <v>-0.128720061987698</v>
      </c>
      <c r="I11743" s="34" t="n">
        <v>-0.345426310189252</v>
      </c>
      <c r="J11743" s="35" t="n">
        <v>2.67</v>
      </c>
      <c r="K11743" s="6" t="n">
        <v>1</v>
      </c>
      <c r="L11743" s="35" t="n">
        <v>1.67</v>
      </c>
      <c r="M11743" s="6" t="str">
        <f aca="false">IF(I11743&lt;=0,"Below 0%",IF(I11743&lt;=0.05,"0-5%",IF(I11743&lt;=0.1,"5-10%",IF(I11743&lt;=0.2,"10-20%",IF(I11743&lt;=0.4,"20-40%","Above 40%")))))</f>
        <v>Below 0%</v>
      </c>
      <c r="N11743" s="6" t="str">
        <f aca="false">IF(AND(H11743&gt;=Summary!$B$25,I11743&gt;=Summary!$B$26,I11743&lt;=Summary!$B$27,J11743&gt;=Summary!$B$28,J11743&lt;=Summary!$B$29,F11743*J11743&gt;1),"Yes","No")</f>
        <v>No</v>
      </c>
    </row>
    <row r="11744" customFormat="false" ht="15" hidden="false" customHeight="false" outlineLevel="0" collapsed="false">
      <c r="A11744" s="6" t="s">
        <v>158</v>
      </c>
      <c r="B11744" s="45" t="n">
        <v>45263</v>
      </c>
      <c r="C11744" s="6" t="s">
        <v>199</v>
      </c>
      <c r="D11744" s="6" t="s">
        <v>182</v>
      </c>
      <c r="E11744" s="6" t="s">
        <v>187</v>
      </c>
      <c r="F11744" s="34" t="n">
        <v>0.270663350820541</v>
      </c>
      <c r="G11744" s="34" t="n">
        <v>0.279589961800687</v>
      </c>
      <c r="H11744" s="34" t="n">
        <v>-0.0089266109801453</v>
      </c>
      <c r="I11744" s="34" t="n">
        <v>-0.0319275088513689</v>
      </c>
      <c r="J11744" s="35" t="n">
        <v>3.57</v>
      </c>
      <c r="K11744" s="6" t="n">
        <v>0</v>
      </c>
      <c r="L11744" s="35" t="n">
        <v>-1</v>
      </c>
      <c r="M11744" s="6" t="str">
        <f aca="false">IF(I11744&lt;=0,"Below 0%",IF(I11744&lt;=0.05,"0-5%",IF(I11744&lt;=0.1,"5-10%",IF(I11744&lt;=0.2,"10-20%",IF(I11744&lt;=0.4,"20-40%","Above 40%")))))</f>
        <v>Below 0%</v>
      </c>
      <c r="N11744" s="6" t="str">
        <f aca="false">IF(AND(H11744&gt;=Summary!$B$25,I11744&gt;=Summary!$B$26,I11744&lt;=Summary!$B$27,J11744&gt;=Summary!$B$28,J11744&lt;=Summary!$B$29,F11744*J11744&gt;1),"Yes","No")</f>
        <v>No</v>
      </c>
    </row>
    <row r="11745" customFormat="false" ht="15" hidden="false" customHeight="false" outlineLevel="0" collapsed="false">
      <c r="A11745" s="6" t="s">
        <v>158</v>
      </c>
      <c r="B11745" s="45" t="n">
        <v>45263</v>
      </c>
      <c r="C11745" s="6" t="s">
        <v>199</v>
      </c>
      <c r="D11745" s="6" t="s">
        <v>182</v>
      </c>
      <c r="E11745" s="6" t="s">
        <v>174</v>
      </c>
      <c r="F11745" s="34" t="n">
        <v>0.393019795417786</v>
      </c>
      <c r="G11745" s="34" t="n">
        <v>0.238218654803926</v>
      </c>
      <c r="H11745" s="34" t="n">
        <v>0.154801140613859</v>
      </c>
      <c r="I11745" s="34" t="n">
        <v>0.649827952144527</v>
      </c>
      <c r="J11745" s="35" t="n">
        <v>4.19</v>
      </c>
      <c r="K11745" s="6" t="n">
        <v>1</v>
      </c>
      <c r="L11745" s="35" t="n">
        <v>3.19</v>
      </c>
      <c r="M11745" s="6" t="str">
        <f aca="false">IF(I11745&lt;=0,"Below 0%",IF(I11745&lt;=0.05,"0-5%",IF(I11745&lt;=0.1,"5-10%",IF(I11745&lt;=0.2,"10-20%",IF(I11745&lt;=0.4,"20-40%","Above 40%")))))</f>
        <v>Above 40%</v>
      </c>
      <c r="N11745" s="6" t="str">
        <f aca="false">IF(AND(H11745&gt;=Summary!$B$25,I11745&gt;=Summary!$B$26,I11745&lt;=Summary!$B$27,J11745&gt;=Summary!$B$28,J11745&lt;=Summary!$B$29,F11745*J11745&gt;1),"Yes","No")</f>
        <v>No</v>
      </c>
    </row>
    <row r="11746" customFormat="false" ht="15" hidden="false" customHeight="false" outlineLevel="0" collapsed="false">
      <c r="A11746" s="6" t="s">
        <v>158</v>
      </c>
      <c r="B11746" s="45" t="n">
        <v>45263</v>
      </c>
      <c r="C11746" s="6" t="s">
        <v>199</v>
      </c>
      <c r="D11746" s="6" t="s">
        <v>182</v>
      </c>
      <c r="E11746" s="6" t="s">
        <v>177</v>
      </c>
      <c r="F11746" s="34" t="n">
        <v>0.336316913366318</v>
      </c>
      <c r="G11746" s="34" t="n">
        <v>0.482191383395387</v>
      </c>
      <c r="H11746" s="34" t="n">
        <v>-0.145874470029069</v>
      </c>
      <c r="I11746" s="34" t="n">
        <v>-0.302524008209942</v>
      </c>
      <c r="J11746" s="35" t="n">
        <v>2.07</v>
      </c>
      <c r="K11746" s="6" t="n">
        <v>0</v>
      </c>
      <c r="L11746" s="35" t="n">
        <v>-1</v>
      </c>
      <c r="M11746" s="6" t="str">
        <f aca="false">IF(I11746&lt;=0,"Below 0%",IF(I11746&lt;=0.05,"0-5%",IF(I11746&lt;=0.1,"5-10%",IF(I11746&lt;=0.2,"10-20%",IF(I11746&lt;=0.4,"20-40%","Above 40%")))))</f>
        <v>Below 0%</v>
      </c>
      <c r="N11746" s="6" t="str">
        <f aca="false">IF(AND(H11746&gt;=Summary!$B$25,I11746&gt;=Summary!$B$26,I11746&lt;=Summary!$B$27,J11746&gt;=Summary!$B$28,J11746&lt;=Summary!$B$29,F11746*J11746&gt;1),"Yes","No")</f>
        <v>No</v>
      </c>
    </row>
    <row r="11747" customFormat="false" ht="15" hidden="false" customHeight="false" outlineLevel="0" collapsed="false">
      <c r="A11747" s="6" t="s">
        <v>158</v>
      </c>
      <c r="B11747" s="45" t="n">
        <v>45263</v>
      </c>
      <c r="C11747" s="6" t="s">
        <v>190</v>
      </c>
      <c r="D11747" s="6" t="s">
        <v>201</v>
      </c>
      <c r="E11747" s="6" t="s">
        <v>187</v>
      </c>
      <c r="F11747" s="34" t="n">
        <v>0.388855248689652</v>
      </c>
      <c r="G11747" s="34" t="n">
        <v>0.557326871572504</v>
      </c>
      <c r="H11747" s="34" t="n">
        <v>-0.168471622882852</v>
      </c>
      <c r="I11747" s="34" t="n">
        <v>-0.302285124719552</v>
      </c>
      <c r="J11747" s="35" t="n">
        <v>1.78</v>
      </c>
      <c r="K11747" s="6" t="n">
        <v>1</v>
      </c>
      <c r="L11747" s="35" t="n">
        <v>0.78</v>
      </c>
      <c r="M11747" s="6" t="str">
        <f aca="false">IF(I11747&lt;=0,"Below 0%",IF(I11747&lt;=0.05,"0-5%",IF(I11747&lt;=0.1,"5-10%",IF(I11747&lt;=0.2,"10-20%",IF(I11747&lt;=0.4,"20-40%","Above 40%")))))</f>
        <v>Below 0%</v>
      </c>
      <c r="N11747" s="6" t="str">
        <f aca="false">IF(AND(H11747&gt;=Summary!$B$25,I11747&gt;=Summary!$B$26,I11747&lt;=Summary!$B$27,J11747&gt;=Summary!$B$28,J11747&lt;=Summary!$B$29,F11747*J11747&gt;1),"Yes","No")</f>
        <v>No</v>
      </c>
    </row>
    <row r="11748" customFormat="false" ht="15" hidden="false" customHeight="false" outlineLevel="0" collapsed="false">
      <c r="A11748" s="6" t="s">
        <v>158</v>
      </c>
      <c r="B11748" s="45" t="n">
        <v>45263</v>
      </c>
      <c r="C11748" s="6" t="s">
        <v>190</v>
      </c>
      <c r="D11748" s="6" t="s">
        <v>201</v>
      </c>
      <c r="E11748" s="6" t="s">
        <v>174</v>
      </c>
      <c r="F11748" s="34" t="n">
        <v>0.28756394982338</v>
      </c>
      <c r="G11748" s="34" t="n">
        <v>0.22701186073205</v>
      </c>
      <c r="H11748" s="34" t="n">
        <v>0.0605520890913301</v>
      </c>
      <c r="I11748" s="34" t="n">
        <v>0.266735354250067</v>
      </c>
      <c r="J11748" s="35" t="n">
        <v>4.37</v>
      </c>
      <c r="K11748" s="6" t="n">
        <v>0</v>
      </c>
      <c r="L11748" s="35" t="n">
        <v>-1</v>
      </c>
      <c r="M11748" s="6" t="str">
        <f aca="false">IF(I11748&lt;=0,"Below 0%",IF(I11748&lt;=0.05,"0-5%",IF(I11748&lt;=0.1,"5-10%",IF(I11748&lt;=0.2,"10-20%",IF(I11748&lt;=0.4,"20-40%","Above 40%")))))</f>
        <v>20-40%</v>
      </c>
      <c r="N11748" s="6" t="str">
        <f aca="false">IF(AND(H11748&gt;=Summary!$B$25,I11748&gt;=Summary!$B$26,I11748&lt;=Summary!$B$27,J11748&gt;=Summary!$B$28,J11748&lt;=Summary!$B$29,F11748*J11748&gt;1),"Yes","No")</f>
        <v>Yes</v>
      </c>
    </row>
    <row r="11749" customFormat="false" ht="15" hidden="false" customHeight="false" outlineLevel="0" collapsed="false">
      <c r="A11749" s="6" t="s">
        <v>158</v>
      </c>
      <c r="B11749" s="45" t="n">
        <v>45263</v>
      </c>
      <c r="C11749" s="6" t="s">
        <v>190</v>
      </c>
      <c r="D11749" s="6" t="s">
        <v>201</v>
      </c>
      <c r="E11749" s="6" t="s">
        <v>177</v>
      </c>
      <c r="F11749" s="34" t="n">
        <v>0.323580741882324</v>
      </c>
      <c r="G11749" s="34" t="n">
        <v>0.215661267695447</v>
      </c>
      <c r="H11749" s="34" t="n">
        <v>0.107919474186877</v>
      </c>
      <c r="I11749" s="34" t="n">
        <v>0.50041194387895</v>
      </c>
      <c r="J11749" s="35" t="n">
        <v>4.6</v>
      </c>
      <c r="K11749" s="6" t="n">
        <v>0</v>
      </c>
      <c r="L11749" s="35" t="n">
        <v>-1</v>
      </c>
      <c r="M11749" s="6" t="str">
        <f aca="false">IF(I11749&lt;=0,"Below 0%",IF(I11749&lt;=0.05,"0-5%",IF(I11749&lt;=0.1,"5-10%",IF(I11749&lt;=0.2,"10-20%",IF(I11749&lt;=0.4,"20-40%","Above 40%")))))</f>
        <v>Above 40%</v>
      </c>
      <c r="N11749" s="6" t="str">
        <f aca="false">IF(AND(H11749&gt;=Summary!$B$25,I11749&gt;=Summary!$B$26,I11749&lt;=Summary!$B$27,J11749&gt;=Summary!$B$28,J11749&lt;=Summary!$B$29,F11749*J11749&gt;1),"Yes","No")</f>
        <v>No</v>
      </c>
    </row>
    <row r="11750" customFormat="false" ht="15" hidden="false" customHeight="false" outlineLevel="0" collapsed="false">
      <c r="A11750" s="6" t="s">
        <v>158</v>
      </c>
      <c r="B11750" s="45" t="n">
        <v>45263</v>
      </c>
      <c r="C11750" s="6" t="s">
        <v>183</v>
      </c>
      <c r="D11750" s="6" t="s">
        <v>184</v>
      </c>
      <c r="E11750" s="6" t="s">
        <v>187</v>
      </c>
      <c r="F11750" s="34" t="n">
        <v>0.77987676858902</v>
      </c>
      <c r="G11750" s="34" t="n">
        <v>0.774389046323055</v>
      </c>
      <c r="H11750" s="34" t="n">
        <v>0.00548772226596483</v>
      </c>
      <c r="I11750" s="34" t="n">
        <v>0.0070865184522193</v>
      </c>
      <c r="J11750" s="35" t="n">
        <v>1.29</v>
      </c>
      <c r="K11750" s="6" t="n">
        <v>1</v>
      </c>
      <c r="L11750" s="35" t="n">
        <v>0.29</v>
      </c>
      <c r="M11750" s="6" t="str">
        <f aca="false">IF(I11750&lt;=0,"Below 0%",IF(I11750&lt;=0.05,"0-5%",IF(I11750&lt;=0.1,"5-10%",IF(I11750&lt;=0.2,"10-20%",IF(I11750&lt;=0.4,"20-40%","Above 40%")))))</f>
        <v>0-5%</v>
      </c>
      <c r="N11750" s="6" t="str">
        <f aca="false">IF(AND(H11750&gt;=Summary!$B$25,I11750&gt;=Summary!$B$26,I11750&lt;=Summary!$B$27,J11750&gt;=Summary!$B$28,J11750&lt;=Summary!$B$29,F11750*J11750&gt;1),"Yes","No")</f>
        <v>No</v>
      </c>
    </row>
    <row r="11751" customFormat="false" ht="15" hidden="false" customHeight="false" outlineLevel="0" collapsed="false">
      <c r="A11751" s="6" t="s">
        <v>158</v>
      </c>
      <c r="B11751" s="45" t="n">
        <v>45263</v>
      </c>
      <c r="C11751" s="6" t="s">
        <v>183</v>
      </c>
      <c r="D11751" s="6" t="s">
        <v>184</v>
      </c>
      <c r="E11751" s="6" t="s">
        <v>174</v>
      </c>
      <c r="F11751" s="34" t="n">
        <v>0.145900040864945</v>
      </c>
      <c r="G11751" s="34" t="n">
        <v>0.138744704132881</v>
      </c>
      <c r="H11751" s="34" t="n">
        <v>0.00715533673206378</v>
      </c>
      <c r="I11751" s="34" t="n">
        <v>0.0515719628852347</v>
      </c>
      <c r="J11751" s="35" t="n">
        <v>7.2</v>
      </c>
      <c r="K11751" s="6" t="n">
        <v>0</v>
      </c>
      <c r="L11751" s="35" t="n">
        <v>-1</v>
      </c>
      <c r="M11751" s="6" t="str">
        <f aca="false">IF(I11751&lt;=0,"Below 0%",IF(I11751&lt;=0.05,"0-5%",IF(I11751&lt;=0.1,"5-10%",IF(I11751&lt;=0.2,"10-20%",IF(I11751&lt;=0.4,"20-40%","Above 40%")))))</f>
        <v>5-10%</v>
      </c>
      <c r="N11751" s="6" t="str">
        <f aca="false">IF(AND(H11751&gt;=Summary!$B$25,I11751&gt;=Summary!$B$26,I11751&lt;=Summary!$B$27,J11751&gt;=Summary!$B$28,J11751&lt;=Summary!$B$29,F11751*J11751&gt;1),"Yes","No")</f>
        <v>No</v>
      </c>
    </row>
    <row r="11752" customFormat="false" ht="15" hidden="false" customHeight="false" outlineLevel="0" collapsed="false">
      <c r="A11752" s="6" t="s">
        <v>158</v>
      </c>
      <c r="B11752" s="45" t="n">
        <v>45263</v>
      </c>
      <c r="C11752" s="6" t="s">
        <v>183</v>
      </c>
      <c r="D11752" s="6" t="s">
        <v>184</v>
      </c>
      <c r="E11752" s="6" t="s">
        <v>177</v>
      </c>
      <c r="F11752" s="34" t="n">
        <v>0.0742231830954552</v>
      </c>
      <c r="G11752" s="34" t="n">
        <v>0.0868662495440644</v>
      </c>
      <c r="H11752" s="34" t="n">
        <v>-0.0126430664486093</v>
      </c>
      <c r="I11752" s="34" t="n">
        <v>-0.145546360237365</v>
      </c>
      <c r="J11752" s="35" t="n">
        <v>11.5</v>
      </c>
      <c r="K11752" s="6" t="n">
        <v>0</v>
      </c>
      <c r="L11752" s="35" t="n">
        <v>-1</v>
      </c>
      <c r="M11752" s="6" t="str">
        <f aca="false">IF(I11752&lt;=0,"Below 0%",IF(I11752&lt;=0.05,"0-5%",IF(I11752&lt;=0.1,"5-10%",IF(I11752&lt;=0.2,"10-20%",IF(I11752&lt;=0.4,"20-40%","Above 40%")))))</f>
        <v>Below 0%</v>
      </c>
      <c r="N11752" s="6" t="str">
        <f aca="false">IF(AND(H11752&gt;=Summary!$B$25,I11752&gt;=Summary!$B$26,I11752&lt;=Summary!$B$27,J11752&gt;=Summary!$B$28,J11752&lt;=Summary!$B$29,F11752*J11752&gt;1),"Yes","No")</f>
        <v>No</v>
      </c>
    </row>
    <row r="11753" customFormat="false" ht="15" hidden="false" customHeight="false" outlineLevel="0" collapsed="false">
      <c r="A11753" s="6" t="s">
        <v>158</v>
      </c>
      <c r="B11753" s="45" t="n">
        <v>45263</v>
      </c>
      <c r="C11753" s="6" t="s">
        <v>194</v>
      </c>
      <c r="D11753" s="6" t="s">
        <v>181</v>
      </c>
      <c r="E11753" s="6" t="s">
        <v>187</v>
      </c>
      <c r="F11753" s="34" t="n">
        <v>0.731594204902649</v>
      </c>
      <c r="G11753" s="34" t="n">
        <v>0.749752828737779</v>
      </c>
      <c r="H11753" s="34" t="n">
        <v>-0.0181586238351298</v>
      </c>
      <c r="I11753" s="34" t="n">
        <v>-0.0242194802595145</v>
      </c>
      <c r="J11753" s="35" t="n">
        <v>1.34</v>
      </c>
      <c r="K11753" s="6" t="n">
        <v>0</v>
      </c>
      <c r="L11753" s="35" t="n">
        <v>-1</v>
      </c>
      <c r="M11753" s="6" t="str">
        <f aca="false">IF(I11753&lt;=0,"Below 0%",IF(I11753&lt;=0.05,"0-5%",IF(I11753&lt;=0.1,"5-10%",IF(I11753&lt;=0.2,"10-20%",IF(I11753&lt;=0.4,"20-40%","Above 40%")))))</f>
        <v>Below 0%</v>
      </c>
      <c r="N11753" s="6" t="str">
        <f aca="false">IF(AND(H11753&gt;=Summary!$B$25,I11753&gt;=Summary!$B$26,I11753&lt;=Summary!$B$27,J11753&gt;=Summary!$B$28,J11753&lt;=Summary!$B$29,F11753*J11753&gt;1),"Yes","No")</f>
        <v>No</v>
      </c>
    </row>
    <row r="11754" customFormat="false" ht="15" hidden="false" customHeight="false" outlineLevel="0" collapsed="false">
      <c r="A11754" s="6" t="s">
        <v>158</v>
      </c>
      <c r="B11754" s="45" t="n">
        <v>45263</v>
      </c>
      <c r="C11754" s="6" t="s">
        <v>194</v>
      </c>
      <c r="D11754" s="6" t="s">
        <v>181</v>
      </c>
      <c r="E11754" s="6" t="s">
        <v>174</v>
      </c>
      <c r="F11754" s="34" t="n">
        <v>0.15305283665657</v>
      </c>
      <c r="G11754" s="34" t="n">
        <v>0.154564429309019</v>
      </c>
      <c r="H11754" s="34" t="n">
        <v>-0.0015115926524486</v>
      </c>
      <c r="I11754" s="34" t="n">
        <v>-0.00977969290351077</v>
      </c>
      <c r="J11754" s="35" t="n">
        <v>6.5</v>
      </c>
      <c r="K11754" s="6" t="n">
        <v>1</v>
      </c>
      <c r="L11754" s="35" t="n">
        <v>5.5</v>
      </c>
      <c r="M11754" s="6" t="str">
        <f aca="false">IF(I11754&lt;=0,"Below 0%",IF(I11754&lt;=0.05,"0-5%",IF(I11754&lt;=0.1,"5-10%",IF(I11754&lt;=0.2,"10-20%",IF(I11754&lt;=0.4,"20-40%","Above 40%")))))</f>
        <v>Below 0%</v>
      </c>
      <c r="N11754" s="6" t="str">
        <f aca="false">IF(AND(H11754&gt;=Summary!$B$25,I11754&gt;=Summary!$B$26,I11754&lt;=Summary!$B$27,J11754&gt;=Summary!$B$28,J11754&lt;=Summary!$B$29,F11754*J11754&gt;1),"Yes","No")</f>
        <v>No</v>
      </c>
    </row>
    <row r="11755" customFormat="false" ht="15" hidden="false" customHeight="false" outlineLevel="0" collapsed="false">
      <c r="A11755" s="6" t="s">
        <v>158</v>
      </c>
      <c r="B11755" s="45" t="n">
        <v>45263</v>
      </c>
      <c r="C11755" s="6" t="s">
        <v>194</v>
      </c>
      <c r="D11755" s="6" t="s">
        <v>181</v>
      </c>
      <c r="E11755" s="6" t="s">
        <v>177</v>
      </c>
      <c r="F11755" s="34" t="n">
        <v>0.115352921187878</v>
      </c>
      <c r="G11755" s="34" t="n">
        <v>0.0956827419532022</v>
      </c>
      <c r="H11755" s="34" t="n">
        <v>0.0196701792346754</v>
      </c>
      <c r="I11755" s="34" t="n">
        <v>0.205577085617968</v>
      </c>
      <c r="J11755" s="35" t="n">
        <v>10.5</v>
      </c>
      <c r="K11755" s="6" t="n">
        <v>0</v>
      </c>
      <c r="L11755" s="35" t="n">
        <v>-1</v>
      </c>
      <c r="M11755" s="6" t="str">
        <f aca="false">IF(I11755&lt;=0,"Below 0%",IF(I11755&lt;=0.05,"0-5%",IF(I11755&lt;=0.1,"5-10%",IF(I11755&lt;=0.2,"10-20%",IF(I11755&lt;=0.4,"20-40%","Above 40%")))))</f>
        <v>20-40%</v>
      </c>
      <c r="N11755" s="6" t="str">
        <f aca="false">IF(AND(H11755&gt;=Summary!$B$25,I11755&gt;=Summary!$B$26,I11755&lt;=Summary!$B$27,J11755&gt;=Summary!$B$28,J11755&lt;=Summary!$B$29,F11755*J11755&gt;1),"Yes","No")</f>
        <v>No</v>
      </c>
    </row>
    <row r="11756" customFormat="false" ht="15" hidden="false" customHeight="false" outlineLevel="0" collapsed="false">
      <c r="A11756" s="6" t="s">
        <v>158</v>
      </c>
      <c r="B11756" s="45" t="n">
        <v>45263</v>
      </c>
      <c r="C11756" s="6" t="s">
        <v>189</v>
      </c>
      <c r="D11756" s="6" t="s">
        <v>180</v>
      </c>
      <c r="E11756" s="6" t="s">
        <v>187</v>
      </c>
      <c r="F11756" s="34" t="n">
        <v>0.401885479688644</v>
      </c>
      <c r="G11756" s="34" t="n">
        <v>0.48197820620285</v>
      </c>
      <c r="H11756" s="34" t="n">
        <v>-0.0800927265142056</v>
      </c>
      <c r="I11756" s="34" t="n">
        <v>-0.166174996054691</v>
      </c>
      <c r="J11756" s="35" t="n">
        <v>2.06</v>
      </c>
      <c r="K11756" s="6" t="n">
        <v>0</v>
      </c>
      <c r="L11756" s="35" t="n">
        <v>-1</v>
      </c>
      <c r="M11756" s="6" t="str">
        <f aca="false">IF(I11756&lt;=0,"Below 0%",IF(I11756&lt;=0.05,"0-5%",IF(I11756&lt;=0.1,"5-10%",IF(I11756&lt;=0.2,"10-20%",IF(I11756&lt;=0.4,"20-40%","Above 40%")))))</f>
        <v>Below 0%</v>
      </c>
      <c r="N11756" s="6" t="str">
        <f aca="false">IF(AND(H11756&gt;=Summary!$B$25,I11756&gt;=Summary!$B$26,I11756&lt;=Summary!$B$27,J11756&gt;=Summary!$B$28,J11756&lt;=Summary!$B$29,F11756*J11756&gt;1),"Yes","No")</f>
        <v>No</v>
      </c>
    </row>
    <row r="11757" customFormat="false" ht="15" hidden="false" customHeight="false" outlineLevel="0" collapsed="false">
      <c r="A11757" s="6" t="s">
        <v>158</v>
      </c>
      <c r="B11757" s="45" t="n">
        <v>45263</v>
      </c>
      <c r="C11757" s="6" t="s">
        <v>189</v>
      </c>
      <c r="D11757" s="6" t="s">
        <v>180</v>
      </c>
      <c r="E11757" s="6" t="s">
        <v>174</v>
      </c>
      <c r="F11757" s="34" t="n">
        <v>0.253150284290314</v>
      </c>
      <c r="G11757" s="34" t="n">
        <v>0.269803017602682</v>
      </c>
      <c r="H11757" s="34" t="n">
        <v>-0.0166527333123686</v>
      </c>
      <c r="I11757" s="34" t="n">
        <v>-0.0617218200905809</v>
      </c>
      <c r="J11757" s="35" t="n">
        <v>3.68</v>
      </c>
      <c r="K11757" s="6" t="n">
        <v>1</v>
      </c>
      <c r="L11757" s="35" t="n">
        <v>2.68</v>
      </c>
      <c r="M11757" s="6" t="str">
        <f aca="false">IF(I11757&lt;=0,"Below 0%",IF(I11757&lt;=0.05,"0-5%",IF(I11757&lt;=0.1,"5-10%",IF(I11757&lt;=0.2,"10-20%",IF(I11757&lt;=0.4,"20-40%","Above 40%")))))</f>
        <v>Below 0%</v>
      </c>
      <c r="N11757" s="6" t="str">
        <f aca="false">IF(AND(H11757&gt;=Summary!$B$25,I11757&gt;=Summary!$B$26,I11757&lt;=Summary!$B$27,J11757&gt;=Summary!$B$28,J11757&lt;=Summary!$B$29,F11757*J11757&gt;1),"Yes","No")</f>
        <v>No</v>
      </c>
    </row>
    <row r="11758" customFormat="false" ht="15" hidden="false" customHeight="false" outlineLevel="0" collapsed="false">
      <c r="A11758" s="6" t="s">
        <v>158</v>
      </c>
      <c r="B11758" s="45" t="n">
        <v>45263</v>
      </c>
      <c r="C11758" s="6" t="s">
        <v>189</v>
      </c>
      <c r="D11758" s="6" t="s">
        <v>180</v>
      </c>
      <c r="E11758" s="6" t="s">
        <v>177</v>
      </c>
      <c r="F11758" s="34" t="n">
        <v>0.344964236021042</v>
      </c>
      <c r="G11758" s="34" t="n">
        <v>0.248218776194468</v>
      </c>
      <c r="H11758" s="34" t="n">
        <v>0.0967454598265741</v>
      </c>
      <c r="I11758" s="34" t="n">
        <v>0.389758830132893</v>
      </c>
      <c r="J11758" s="35" t="n">
        <v>4</v>
      </c>
      <c r="K11758" s="6" t="n">
        <v>0</v>
      </c>
      <c r="L11758" s="35" t="n">
        <v>-1</v>
      </c>
      <c r="M11758" s="6" t="str">
        <f aca="false">IF(I11758&lt;=0,"Below 0%",IF(I11758&lt;=0.05,"0-5%",IF(I11758&lt;=0.1,"5-10%",IF(I11758&lt;=0.2,"10-20%",IF(I11758&lt;=0.4,"20-40%","Above 40%")))))</f>
        <v>20-40%</v>
      </c>
      <c r="N11758" s="6" t="str">
        <f aca="false">IF(AND(H11758&gt;=Summary!$B$25,I11758&gt;=Summary!$B$26,I11758&lt;=Summary!$B$27,J11758&gt;=Summary!$B$28,J11758&lt;=Summary!$B$29,F11758*J11758&gt;1),"Yes","No")</f>
        <v>Yes</v>
      </c>
    </row>
    <row r="11759" customFormat="false" ht="15" hidden="false" customHeight="false" outlineLevel="0" collapsed="false">
      <c r="A11759" s="6" t="s">
        <v>158</v>
      </c>
      <c r="B11759" s="45" t="n">
        <v>45265</v>
      </c>
      <c r="C11759" s="6" t="s">
        <v>208</v>
      </c>
      <c r="D11759" s="6" t="s">
        <v>185</v>
      </c>
      <c r="E11759" s="6" t="s">
        <v>187</v>
      </c>
      <c r="F11759" s="34" t="n">
        <v>0.162572905421257</v>
      </c>
      <c r="G11759" s="34" t="n">
        <v>0.058958401572224</v>
      </c>
      <c r="H11759" s="34" t="n">
        <v>0.103614503849033</v>
      </c>
      <c r="I11759" s="34" t="n">
        <v>1.7574171125061</v>
      </c>
      <c r="J11759" s="35" t="n">
        <v>17</v>
      </c>
      <c r="K11759" s="6" t="n">
        <v>0</v>
      </c>
      <c r="L11759" s="35" t="n">
        <v>-1</v>
      </c>
      <c r="M11759" s="6" t="str">
        <f aca="false">IF(I11759&lt;=0,"Below 0%",IF(I11759&lt;=0.05,"0-5%",IF(I11759&lt;=0.1,"5-10%",IF(I11759&lt;=0.2,"10-20%",IF(I11759&lt;=0.4,"20-40%","Above 40%")))))</f>
        <v>Above 40%</v>
      </c>
      <c r="N11759" s="6" t="str">
        <f aca="false">IF(AND(H11759&gt;=Summary!$B$25,I11759&gt;=Summary!$B$26,I11759&lt;=Summary!$B$27,J11759&gt;=Summary!$B$28,J11759&lt;=Summary!$B$29,F11759*J11759&gt;1),"Yes","No")</f>
        <v>No</v>
      </c>
    </row>
    <row r="11760" customFormat="false" ht="15" hidden="false" customHeight="false" outlineLevel="0" collapsed="false">
      <c r="A11760" s="6" t="s">
        <v>158</v>
      </c>
      <c r="B11760" s="45" t="n">
        <v>45265</v>
      </c>
      <c r="C11760" s="6" t="s">
        <v>208</v>
      </c>
      <c r="D11760" s="6" t="s">
        <v>185</v>
      </c>
      <c r="E11760" s="6" t="s">
        <v>174</v>
      </c>
      <c r="F11760" s="34" t="n">
        <v>0.145568147301674</v>
      </c>
      <c r="G11760" s="34" t="n">
        <v>0.139207337045529</v>
      </c>
      <c r="H11760" s="34" t="n">
        <v>0.00636081025614491</v>
      </c>
      <c r="I11760" s="34" t="n">
        <v>0.0456930675576714</v>
      </c>
      <c r="J11760" s="35" t="n">
        <v>7.2</v>
      </c>
      <c r="K11760" s="6" t="n">
        <v>0</v>
      </c>
      <c r="L11760" s="35" t="n">
        <v>-1</v>
      </c>
      <c r="M11760" s="6" t="str">
        <f aca="false">IF(I11760&lt;=0,"Below 0%",IF(I11760&lt;=0.05,"0-5%",IF(I11760&lt;=0.1,"5-10%",IF(I11760&lt;=0.2,"10-20%",IF(I11760&lt;=0.4,"20-40%","Above 40%")))))</f>
        <v>0-5%</v>
      </c>
      <c r="N11760" s="6" t="str">
        <f aca="false">IF(AND(H11760&gt;=Summary!$B$25,I11760&gt;=Summary!$B$26,I11760&lt;=Summary!$B$27,J11760&gt;=Summary!$B$28,J11760&lt;=Summary!$B$29,F11760*J11760&gt;1),"Yes","No")</f>
        <v>No</v>
      </c>
    </row>
    <row r="11761" customFormat="false" ht="15" hidden="false" customHeight="false" outlineLevel="0" collapsed="false">
      <c r="A11761" s="6" t="s">
        <v>158</v>
      </c>
      <c r="B11761" s="45" t="n">
        <v>45265</v>
      </c>
      <c r="C11761" s="6" t="s">
        <v>208</v>
      </c>
      <c r="D11761" s="6" t="s">
        <v>185</v>
      </c>
      <c r="E11761" s="6" t="s">
        <v>177</v>
      </c>
      <c r="F11761" s="34" t="n">
        <v>0.691858947277069</v>
      </c>
      <c r="G11761" s="34" t="n">
        <v>0.801834261382247</v>
      </c>
      <c r="H11761" s="34" t="n">
        <v>-0.109975314105178</v>
      </c>
      <c r="I11761" s="34" t="n">
        <v>-0.137154670736564</v>
      </c>
      <c r="J11761" s="35" t="n">
        <v>1.25</v>
      </c>
      <c r="K11761" s="6" t="n">
        <v>1</v>
      </c>
      <c r="L11761" s="35" t="n">
        <v>0.25</v>
      </c>
      <c r="M11761" s="6" t="str">
        <f aca="false">IF(I11761&lt;=0,"Below 0%",IF(I11761&lt;=0.05,"0-5%",IF(I11761&lt;=0.1,"5-10%",IF(I11761&lt;=0.2,"10-20%",IF(I11761&lt;=0.4,"20-40%","Above 40%")))))</f>
        <v>Below 0%</v>
      </c>
      <c r="N11761" s="6" t="str">
        <f aca="false">IF(AND(H11761&gt;=Summary!$B$25,I11761&gt;=Summary!$B$26,I11761&lt;=Summary!$B$27,J11761&gt;=Summary!$B$28,J11761&lt;=Summary!$B$29,F11761*J11761&gt;1),"Yes","No")</f>
        <v>No</v>
      </c>
    </row>
    <row r="11762" customFormat="false" ht="15" hidden="false" customHeight="false" outlineLevel="0" collapsed="false">
      <c r="A11762" s="6" t="s">
        <v>158</v>
      </c>
      <c r="B11762" s="45" t="n">
        <v>45265</v>
      </c>
      <c r="C11762" s="6" t="s">
        <v>203</v>
      </c>
      <c r="D11762" s="6" t="s">
        <v>196</v>
      </c>
      <c r="E11762" s="6" t="s">
        <v>187</v>
      </c>
      <c r="F11762" s="34" t="n">
        <v>0.524308264255524</v>
      </c>
      <c r="G11762" s="34" t="n">
        <v>0.518658341803398</v>
      </c>
      <c r="H11762" s="34" t="n">
        <v>0.00564992245212592</v>
      </c>
      <c r="I11762" s="34" t="n">
        <v>0.0108933415251376</v>
      </c>
      <c r="J11762" s="35" t="n">
        <v>1.95</v>
      </c>
      <c r="K11762" s="6" t="n">
        <v>1</v>
      </c>
      <c r="L11762" s="35" t="n">
        <v>0.95</v>
      </c>
      <c r="M11762" s="6" t="str">
        <f aca="false">IF(I11762&lt;=0,"Below 0%",IF(I11762&lt;=0.05,"0-5%",IF(I11762&lt;=0.1,"5-10%",IF(I11762&lt;=0.2,"10-20%",IF(I11762&lt;=0.4,"20-40%","Above 40%")))))</f>
        <v>0-5%</v>
      </c>
      <c r="N11762" s="6" t="str">
        <f aca="false">IF(AND(H11762&gt;=Summary!$B$25,I11762&gt;=Summary!$B$26,I11762&lt;=Summary!$B$27,J11762&gt;=Summary!$B$28,J11762&lt;=Summary!$B$29,F11762*J11762&gt;1),"Yes","No")</f>
        <v>No</v>
      </c>
    </row>
    <row r="11763" customFormat="false" ht="15" hidden="false" customHeight="false" outlineLevel="0" collapsed="false">
      <c r="A11763" s="6" t="s">
        <v>158</v>
      </c>
      <c r="B11763" s="45" t="n">
        <v>45265</v>
      </c>
      <c r="C11763" s="6" t="s">
        <v>203</v>
      </c>
      <c r="D11763" s="6" t="s">
        <v>196</v>
      </c>
      <c r="E11763" s="6" t="s">
        <v>174</v>
      </c>
      <c r="F11763" s="34" t="n">
        <v>0.29864239692688</v>
      </c>
      <c r="G11763" s="34" t="n">
        <v>0.266153622767533</v>
      </c>
      <c r="H11763" s="34" t="n">
        <v>0.0324887741593469</v>
      </c>
      <c r="I11763" s="34" t="n">
        <v>0.122067751028599</v>
      </c>
      <c r="J11763" s="35" t="n">
        <v>3.8</v>
      </c>
      <c r="K11763" s="6" t="n">
        <v>0</v>
      </c>
      <c r="L11763" s="35" t="n">
        <v>-1</v>
      </c>
      <c r="M11763" s="6" t="str">
        <f aca="false">IF(I11763&lt;=0,"Below 0%",IF(I11763&lt;=0.05,"0-5%",IF(I11763&lt;=0.1,"5-10%",IF(I11763&lt;=0.2,"10-20%",IF(I11763&lt;=0.4,"20-40%","Above 40%")))))</f>
        <v>10-20%</v>
      </c>
      <c r="N11763" s="6" t="str">
        <f aca="false">IF(AND(H11763&gt;=Summary!$B$25,I11763&gt;=Summary!$B$26,I11763&lt;=Summary!$B$27,J11763&gt;=Summary!$B$28,J11763&lt;=Summary!$B$29,F11763*J11763&gt;1),"Yes","No")</f>
        <v>Yes</v>
      </c>
    </row>
    <row r="11764" customFormat="false" ht="15" hidden="false" customHeight="false" outlineLevel="0" collapsed="false">
      <c r="A11764" s="6" t="s">
        <v>158</v>
      </c>
      <c r="B11764" s="45" t="n">
        <v>45265</v>
      </c>
      <c r="C11764" s="6" t="s">
        <v>203</v>
      </c>
      <c r="D11764" s="6" t="s">
        <v>196</v>
      </c>
      <c r="E11764" s="6" t="s">
        <v>177</v>
      </c>
      <c r="F11764" s="34" t="n">
        <v>0.177049323916435</v>
      </c>
      <c r="G11764" s="34" t="n">
        <v>0.215188035429069</v>
      </c>
      <c r="H11764" s="34" t="n">
        <v>-0.038138711512634</v>
      </c>
      <c r="I11764" s="34" t="n">
        <v>-0.177234349654191</v>
      </c>
      <c r="J11764" s="35" t="n">
        <v>4.7</v>
      </c>
      <c r="K11764" s="6" t="n">
        <v>0</v>
      </c>
      <c r="L11764" s="35" t="n">
        <v>-1</v>
      </c>
      <c r="M11764" s="6" t="str">
        <f aca="false">IF(I11764&lt;=0,"Below 0%",IF(I11764&lt;=0.05,"0-5%",IF(I11764&lt;=0.1,"5-10%",IF(I11764&lt;=0.2,"10-20%",IF(I11764&lt;=0.4,"20-40%","Above 40%")))))</f>
        <v>Below 0%</v>
      </c>
      <c r="N11764" s="6" t="str">
        <f aca="false">IF(AND(H11764&gt;=Summary!$B$25,I11764&gt;=Summary!$B$26,I11764&lt;=Summary!$B$27,J11764&gt;=Summary!$B$28,J11764&lt;=Summary!$B$29,F11764*J11764&gt;1),"Yes","No")</f>
        <v>No</v>
      </c>
    </row>
    <row r="11765" customFormat="false" ht="15" hidden="false" customHeight="false" outlineLevel="0" collapsed="false">
      <c r="A11765" s="6" t="s">
        <v>158</v>
      </c>
      <c r="B11765" s="45" t="n">
        <v>45266</v>
      </c>
      <c r="C11765" s="6" t="s">
        <v>182</v>
      </c>
      <c r="D11765" s="6" t="s">
        <v>194</v>
      </c>
      <c r="E11765" s="6" t="s">
        <v>187</v>
      </c>
      <c r="F11765" s="34" t="n">
        <v>0.254619508981705</v>
      </c>
      <c r="G11765" s="34" t="n">
        <v>0.206018518518519</v>
      </c>
      <c r="H11765" s="34" t="n">
        <v>0.0486009904631862</v>
      </c>
      <c r="I11765" s="34" t="n">
        <v>0.235905931237039</v>
      </c>
      <c r="J11765" s="35" t="n">
        <v>4.9</v>
      </c>
      <c r="K11765" s="6" t="n">
        <v>1</v>
      </c>
      <c r="L11765" s="35" t="n">
        <v>3.9</v>
      </c>
      <c r="M11765" s="6" t="str">
        <f aca="false">IF(I11765&lt;=0,"Below 0%",IF(I11765&lt;=0.05,"0-5%",IF(I11765&lt;=0.1,"5-10%",IF(I11765&lt;=0.2,"10-20%",IF(I11765&lt;=0.4,"20-40%","Above 40%")))))</f>
        <v>20-40%</v>
      </c>
      <c r="N11765" s="6" t="str">
        <f aca="false">IF(AND(H11765&gt;=Summary!$B$25,I11765&gt;=Summary!$B$26,I11765&lt;=Summary!$B$27,J11765&gt;=Summary!$B$28,J11765&lt;=Summary!$B$29,F11765*J11765&gt;1),"Yes","No")</f>
        <v>Yes</v>
      </c>
    </row>
    <row r="11766" customFormat="false" ht="15" hidden="false" customHeight="false" outlineLevel="0" collapsed="false">
      <c r="A11766" s="6" t="s">
        <v>158</v>
      </c>
      <c r="B11766" s="45" t="n">
        <v>45266</v>
      </c>
      <c r="C11766" s="6" t="s">
        <v>182</v>
      </c>
      <c r="D11766" s="6" t="s">
        <v>194</v>
      </c>
      <c r="E11766" s="6" t="s">
        <v>174</v>
      </c>
      <c r="F11766" s="34" t="n">
        <v>0.222624957561493</v>
      </c>
      <c r="G11766" s="34" t="n">
        <v>0.226851851851852</v>
      </c>
      <c r="H11766" s="34" t="n">
        <v>-0.00422689429035891</v>
      </c>
      <c r="I11766" s="34" t="n">
        <v>-0.0186328401370923</v>
      </c>
      <c r="J11766" s="35" t="n">
        <v>4.45</v>
      </c>
      <c r="K11766" s="6" t="n">
        <v>0</v>
      </c>
      <c r="L11766" s="35" t="n">
        <v>-1</v>
      </c>
      <c r="M11766" s="6" t="str">
        <f aca="false">IF(I11766&lt;=0,"Below 0%",IF(I11766&lt;=0.05,"0-5%",IF(I11766&lt;=0.1,"5-10%",IF(I11766&lt;=0.2,"10-20%",IF(I11766&lt;=0.4,"20-40%","Above 40%")))))</f>
        <v>Below 0%</v>
      </c>
      <c r="N11766" s="6" t="str">
        <f aca="false">IF(AND(H11766&gt;=Summary!$B$25,I11766&gt;=Summary!$B$26,I11766&lt;=Summary!$B$27,J11766&gt;=Summary!$B$28,J11766&lt;=Summary!$B$29,F11766*J11766&gt;1),"Yes","No")</f>
        <v>No</v>
      </c>
    </row>
    <row r="11767" customFormat="false" ht="15" hidden="false" customHeight="false" outlineLevel="0" collapsed="false">
      <c r="A11767" s="6" t="s">
        <v>158</v>
      </c>
      <c r="B11767" s="45" t="n">
        <v>45266</v>
      </c>
      <c r="C11767" s="6" t="s">
        <v>182</v>
      </c>
      <c r="D11767" s="6" t="s">
        <v>194</v>
      </c>
      <c r="E11767" s="6" t="s">
        <v>177</v>
      </c>
      <c r="F11767" s="34" t="n">
        <v>0.522755563259125</v>
      </c>
      <c r="G11767" s="34" t="n">
        <v>0.56712962962963</v>
      </c>
      <c r="H11767" s="34" t="n">
        <v>-0.0443740663705049</v>
      </c>
      <c r="I11767" s="34" t="n">
        <v>-0.0782432517226862</v>
      </c>
      <c r="J11767" s="35" t="n">
        <v>1.78</v>
      </c>
      <c r="K11767" s="6" t="n">
        <v>0</v>
      </c>
      <c r="L11767" s="35" t="n">
        <v>-1</v>
      </c>
      <c r="M11767" s="6" t="str">
        <f aca="false">IF(I11767&lt;=0,"Below 0%",IF(I11767&lt;=0.05,"0-5%",IF(I11767&lt;=0.1,"5-10%",IF(I11767&lt;=0.2,"10-20%",IF(I11767&lt;=0.4,"20-40%","Above 40%")))))</f>
        <v>Below 0%</v>
      </c>
      <c r="N11767" s="6" t="str">
        <f aca="false">IF(AND(H11767&gt;=Summary!$B$25,I11767&gt;=Summary!$B$26,I11767&lt;=Summary!$B$27,J11767&gt;=Summary!$B$28,J11767&lt;=Summary!$B$29,F11767*J11767&gt;1),"Yes","No")</f>
        <v>No</v>
      </c>
    </row>
    <row r="11768" customFormat="false" ht="15" hidden="false" customHeight="false" outlineLevel="0" collapsed="false">
      <c r="A11768" s="6" t="s">
        <v>158</v>
      </c>
      <c r="B11768" s="45" t="n">
        <v>45266</v>
      </c>
      <c r="C11768" s="6" t="s">
        <v>201</v>
      </c>
      <c r="D11768" s="6" t="s">
        <v>206</v>
      </c>
      <c r="E11768" s="6" t="s">
        <v>187</v>
      </c>
      <c r="F11768" s="34" t="n">
        <v>0.543142080307007</v>
      </c>
      <c r="G11768" s="34" t="n">
        <v>0.505579875454714</v>
      </c>
      <c r="H11768" s="34" t="n">
        <v>0.0375622048522932</v>
      </c>
      <c r="I11768" s="34" t="n">
        <v>0.0742952927438225</v>
      </c>
      <c r="J11768" s="35" t="n">
        <v>1.98</v>
      </c>
      <c r="K11768" s="6" t="n">
        <v>1</v>
      </c>
      <c r="L11768" s="35" t="n">
        <v>0.98</v>
      </c>
      <c r="M11768" s="6" t="str">
        <f aca="false">IF(I11768&lt;=0,"Below 0%",IF(I11768&lt;=0.05,"0-5%",IF(I11768&lt;=0.1,"5-10%",IF(I11768&lt;=0.2,"10-20%",IF(I11768&lt;=0.4,"20-40%","Above 40%")))))</f>
        <v>5-10%</v>
      </c>
      <c r="N11768" s="6" t="str">
        <f aca="false">IF(AND(H11768&gt;=Summary!$B$25,I11768&gt;=Summary!$B$26,I11768&lt;=Summary!$B$27,J11768&gt;=Summary!$B$28,J11768&lt;=Summary!$B$29,F11768*J11768&gt;1),"Yes","No")</f>
        <v>No</v>
      </c>
    </row>
    <row r="11769" customFormat="false" ht="15" hidden="false" customHeight="false" outlineLevel="0" collapsed="false">
      <c r="A11769" s="6" t="s">
        <v>158</v>
      </c>
      <c r="B11769" s="45" t="n">
        <v>45266</v>
      </c>
      <c r="C11769" s="6" t="s">
        <v>201</v>
      </c>
      <c r="D11769" s="6" t="s">
        <v>206</v>
      </c>
      <c r="E11769" s="6" t="s">
        <v>174</v>
      </c>
      <c r="F11769" s="34" t="n">
        <v>0.258477121591568</v>
      </c>
      <c r="G11769" s="34" t="n">
        <v>0.244158086195203</v>
      </c>
      <c r="H11769" s="34" t="n">
        <v>0.0143190353963648</v>
      </c>
      <c r="I11769" s="34" t="n">
        <v>0.0586465745185962</v>
      </c>
      <c r="J11769" s="35" t="n">
        <v>4.1</v>
      </c>
      <c r="K11769" s="6" t="n">
        <v>0</v>
      </c>
      <c r="L11769" s="35" t="n">
        <v>-1</v>
      </c>
      <c r="M11769" s="6" t="str">
        <f aca="false">IF(I11769&lt;=0,"Below 0%",IF(I11769&lt;=0.05,"0-5%",IF(I11769&lt;=0.1,"5-10%",IF(I11769&lt;=0.2,"10-20%",IF(I11769&lt;=0.4,"20-40%","Above 40%")))))</f>
        <v>5-10%</v>
      </c>
      <c r="N11769" s="6" t="str">
        <f aca="false">IF(AND(H11769&gt;=Summary!$B$25,I11769&gt;=Summary!$B$26,I11769&lt;=Summary!$B$27,J11769&gt;=Summary!$B$28,J11769&lt;=Summary!$B$29,F11769*J11769&gt;1),"Yes","No")</f>
        <v>No</v>
      </c>
    </row>
    <row r="11770" customFormat="false" ht="15" hidden="false" customHeight="false" outlineLevel="0" collapsed="false">
      <c r="A11770" s="6" t="s">
        <v>158</v>
      </c>
      <c r="B11770" s="45" t="n">
        <v>45266</v>
      </c>
      <c r="C11770" s="6" t="s">
        <v>201</v>
      </c>
      <c r="D11770" s="6" t="s">
        <v>206</v>
      </c>
      <c r="E11770" s="6" t="s">
        <v>177</v>
      </c>
      <c r="F11770" s="34" t="n">
        <v>0.198380813002586</v>
      </c>
      <c r="G11770" s="34" t="n">
        <v>0.250262038350083</v>
      </c>
      <c r="H11770" s="34" t="n">
        <v>-0.0518812253474968</v>
      </c>
      <c r="I11770" s="34" t="n">
        <v>-0.20730761121238</v>
      </c>
      <c r="J11770" s="35" t="n">
        <v>4</v>
      </c>
      <c r="K11770" s="6" t="n">
        <v>0</v>
      </c>
      <c r="L11770" s="35" t="n">
        <v>-1</v>
      </c>
      <c r="M11770" s="6" t="str">
        <f aca="false">IF(I11770&lt;=0,"Below 0%",IF(I11770&lt;=0.05,"0-5%",IF(I11770&lt;=0.1,"5-10%",IF(I11770&lt;=0.2,"10-20%",IF(I11770&lt;=0.4,"20-40%","Above 40%")))))</f>
        <v>Below 0%</v>
      </c>
      <c r="N11770" s="6" t="str">
        <f aca="false">IF(AND(H11770&gt;=Summary!$B$25,I11770&gt;=Summary!$B$26,I11770&lt;=Summary!$B$27,J11770&gt;=Summary!$B$28,J11770&lt;=Summary!$B$29,F11770*J11770&gt;1),"Yes","No")</f>
        <v>No</v>
      </c>
    </row>
    <row r="11771" customFormat="false" ht="15" hidden="false" customHeight="false" outlineLevel="0" collapsed="false">
      <c r="A11771" s="6" t="s">
        <v>158</v>
      </c>
      <c r="B11771" s="45" t="n">
        <v>45266</v>
      </c>
      <c r="C11771" s="6" t="s">
        <v>180</v>
      </c>
      <c r="D11771" s="6" t="s">
        <v>199</v>
      </c>
      <c r="E11771" s="6" t="s">
        <v>187</v>
      </c>
      <c r="F11771" s="34" t="n">
        <v>0.459500789642334</v>
      </c>
      <c r="G11771" s="34" t="n">
        <v>0.432007723043094</v>
      </c>
      <c r="H11771" s="34" t="n">
        <v>0.0274930665992405</v>
      </c>
      <c r="I11771" s="34" t="n">
        <v>0.0636402201460133</v>
      </c>
      <c r="J11771" s="35" t="n">
        <v>2.36</v>
      </c>
      <c r="K11771" s="6" t="n">
        <v>0</v>
      </c>
      <c r="L11771" s="35" t="n">
        <v>-1</v>
      </c>
      <c r="M11771" s="6" t="str">
        <f aca="false">IF(I11771&lt;=0,"Below 0%",IF(I11771&lt;=0.05,"0-5%",IF(I11771&lt;=0.1,"5-10%",IF(I11771&lt;=0.2,"10-20%",IF(I11771&lt;=0.4,"20-40%","Above 40%")))))</f>
        <v>5-10%</v>
      </c>
      <c r="N11771" s="6" t="str">
        <f aca="false">IF(AND(H11771&gt;=Summary!$B$25,I11771&gt;=Summary!$B$26,I11771&lt;=Summary!$B$27,J11771&gt;=Summary!$B$28,J11771&lt;=Summary!$B$29,F11771*J11771&gt;1),"Yes","No")</f>
        <v>No</v>
      </c>
    </row>
    <row r="11772" customFormat="false" ht="15" hidden="false" customHeight="false" outlineLevel="0" collapsed="false">
      <c r="A11772" s="6" t="s">
        <v>158</v>
      </c>
      <c r="B11772" s="45" t="n">
        <v>45266</v>
      </c>
      <c r="C11772" s="6" t="s">
        <v>180</v>
      </c>
      <c r="D11772" s="6" t="s">
        <v>199</v>
      </c>
      <c r="E11772" s="6" t="s">
        <v>174</v>
      </c>
      <c r="F11772" s="34" t="n">
        <v>0.279631048440933</v>
      </c>
      <c r="G11772" s="34" t="n">
        <v>0.284787214073101</v>
      </c>
      <c r="H11772" s="34" t="n">
        <v>-0.00515616563216748</v>
      </c>
      <c r="I11772" s="34" t="n">
        <v>-0.0181053269857964</v>
      </c>
      <c r="J11772" s="35" t="n">
        <v>3.58</v>
      </c>
      <c r="K11772" s="6" t="n">
        <v>0</v>
      </c>
      <c r="L11772" s="35" t="n">
        <v>-1</v>
      </c>
      <c r="M11772" s="6" t="str">
        <f aca="false">IF(I11772&lt;=0,"Below 0%",IF(I11772&lt;=0.05,"0-5%",IF(I11772&lt;=0.1,"5-10%",IF(I11772&lt;=0.2,"10-20%",IF(I11772&lt;=0.4,"20-40%","Above 40%")))))</f>
        <v>Below 0%</v>
      </c>
      <c r="N11772" s="6" t="str">
        <f aca="false">IF(AND(H11772&gt;=Summary!$B$25,I11772&gt;=Summary!$B$26,I11772&lt;=Summary!$B$27,J11772&gt;=Summary!$B$28,J11772&lt;=Summary!$B$29,F11772*J11772&gt;1),"Yes","No")</f>
        <v>No</v>
      </c>
    </row>
    <row r="11773" customFormat="false" ht="15" hidden="false" customHeight="false" outlineLevel="0" collapsed="false">
      <c r="A11773" s="6" t="s">
        <v>158</v>
      </c>
      <c r="B11773" s="45" t="n">
        <v>45266</v>
      </c>
      <c r="C11773" s="6" t="s">
        <v>180</v>
      </c>
      <c r="D11773" s="6" t="s">
        <v>199</v>
      </c>
      <c r="E11773" s="6" t="s">
        <v>177</v>
      </c>
      <c r="F11773" s="34" t="n">
        <v>0.260868102312088</v>
      </c>
      <c r="G11773" s="34" t="n">
        <v>0.283205062883806</v>
      </c>
      <c r="H11773" s="34" t="n">
        <v>-0.0223369605717178</v>
      </c>
      <c r="I11773" s="34" t="n">
        <v>-0.0788720383183341</v>
      </c>
      <c r="J11773" s="35" t="n">
        <v>3.6</v>
      </c>
      <c r="K11773" s="6" t="n">
        <v>1</v>
      </c>
      <c r="L11773" s="35" t="n">
        <v>2.6</v>
      </c>
      <c r="M11773" s="6" t="str">
        <f aca="false">IF(I11773&lt;=0,"Below 0%",IF(I11773&lt;=0.05,"0-5%",IF(I11773&lt;=0.1,"5-10%",IF(I11773&lt;=0.2,"10-20%",IF(I11773&lt;=0.4,"20-40%","Above 40%")))))</f>
        <v>Below 0%</v>
      </c>
      <c r="N11773" s="6" t="str">
        <f aca="false">IF(AND(H11773&gt;=Summary!$B$25,I11773&gt;=Summary!$B$26,I11773&lt;=Summary!$B$27,J11773&gt;=Summary!$B$28,J11773&lt;=Summary!$B$29,F11773*J11773&gt;1),"Yes","No")</f>
        <v>No</v>
      </c>
    </row>
    <row r="11774" customFormat="false" ht="15" hidden="false" customHeight="false" outlineLevel="0" collapsed="false">
      <c r="A11774" s="6" t="s">
        <v>158</v>
      </c>
      <c r="B11774" s="45" t="n">
        <v>45266</v>
      </c>
      <c r="C11774" s="6" t="s">
        <v>184</v>
      </c>
      <c r="D11774" s="6" t="s">
        <v>207</v>
      </c>
      <c r="E11774" s="6" t="s">
        <v>187</v>
      </c>
      <c r="F11774" s="34" t="n">
        <v>0.534594833850861</v>
      </c>
      <c r="G11774" s="34" t="n">
        <v>0.469553176619661</v>
      </c>
      <c r="H11774" s="34" t="n">
        <v>0.0650416572311993</v>
      </c>
      <c r="I11774" s="34" t="n">
        <v>0.138518192336463</v>
      </c>
      <c r="J11774" s="35" t="n">
        <v>2.14</v>
      </c>
      <c r="K11774" s="6" t="n">
        <v>1</v>
      </c>
      <c r="L11774" s="35" t="n">
        <v>1.14</v>
      </c>
      <c r="M11774" s="6" t="str">
        <f aca="false">IF(I11774&lt;=0,"Below 0%",IF(I11774&lt;=0.05,"0-5%",IF(I11774&lt;=0.1,"5-10%",IF(I11774&lt;=0.2,"10-20%",IF(I11774&lt;=0.4,"20-40%","Above 40%")))))</f>
        <v>10-20%</v>
      </c>
      <c r="N11774" s="6" t="str">
        <f aca="false">IF(AND(H11774&gt;=Summary!$B$25,I11774&gt;=Summary!$B$26,I11774&lt;=Summary!$B$27,J11774&gt;=Summary!$B$28,J11774&lt;=Summary!$B$29,F11774*J11774&gt;1),"Yes","No")</f>
        <v>Yes</v>
      </c>
    </row>
    <row r="11775" customFormat="false" ht="15" hidden="false" customHeight="false" outlineLevel="0" collapsed="false">
      <c r="A11775" s="6" t="s">
        <v>158</v>
      </c>
      <c r="B11775" s="45" t="n">
        <v>45266</v>
      </c>
      <c r="C11775" s="6" t="s">
        <v>184</v>
      </c>
      <c r="D11775" s="6" t="s">
        <v>207</v>
      </c>
      <c r="E11775" s="6" t="s">
        <v>174</v>
      </c>
      <c r="F11775" s="34" t="n">
        <v>0.279053896665573</v>
      </c>
      <c r="G11775" s="34" t="n">
        <v>0.276055988452218</v>
      </c>
      <c r="H11775" s="34" t="n">
        <v>0.00299790821335472</v>
      </c>
      <c r="I11775" s="34" t="n">
        <v>0.010859783300349</v>
      </c>
      <c r="J11775" s="35" t="n">
        <v>3.64</v>
      </c>
      <c r="K11775" s="6" t="n">
        <v>0</v>
      </c>
      <c r="L11775" s="35" t="n">
        <v>-1</v>
      </c>
      <c r="M11775" s="6" t="str">
        <f aca="false">IF(I11775&lt;=0,"Below 0%",IF(I11775&lt;=0.05,"0-5%",IF(I11775&lt;=0.1,"5-10%",IF(I11775&lt;=0.2,"10-20%",IF(I11775&lt;=0.4,"20-40%","Above 40%")))))</f>
        <v>0-5%</v>
      </c>
      <c r="N11775" s="6" t="str">
        <f aca="false">IF(AND(H11775&gt;=Summary!$B$25,I11775&gt;=Summary!$B$26,I11775&lt;=Summary!$B$27,J11775&gt;=Summary!$B$28,J11775&lt;=Summary!$B$29,F11775*J11775&gt;1),"Yes","No")</f>
        <v>No</v>
      </c>
    </row>
    <row r="11776" customFormat="false" ht="15" hidden="false" customHeight="false" outlineLevel="0" collapsed="false">
      <c r="A11776" s="6" t="s">
        <v>158</v>
      </c>
      <c r="B11776" s="45" t="n">
        <v>45266</v>
      </c>
      <c r="C11776" s="6" t="s">
        <v>184</v>
      </c>
      <c r="D11776" s="6" t="s">
        <v>207</v>
      </c>
      <c r="E11776" s="6" t="s">
        <v>177</v>
      </c>
      <c r="F11776" s="34" t="n">
        <v>0.18635131418705</v>
      </c>
      <c r="G11776" s="34" t="n">
        <v>0.25439083492812</v>
      </c>
      <c r="H11776" s="34" t="n">
        <v>-0.0680395207410704</v>
      </c>
      <c r="I11776" s="34" t="n">
        <v>-0.267460581904593</v>
      </c>
      <c r="J11776" s="35" t="n">
        <v>3.95</v>
      </c>
      <c r="K11776" s="6" t="n">
        <v>0</v>
      </c>
      <c r="L11776" s="35" t="n">
        <v>-1</v>
      </c>
      <c r="M11776" s="6" t="str">
        <f aca="false">IF(I11776&lt;=0,"Below 0%",IF(I11776&lt;=0.05,"0-5%",IF(I11776&lt;=0.1,"5-10%",IF(I11776&lt;=0.2,"10-20%",IF(I11776&lt;=0.4,"20-40%","Above 40%")))))</f>
        <v>Below 0%</v>
      </c>
      <c r="N11776" s="6" t="str">
        <f aca="false">IF(AND(H11776&gt;=Summary!$B$25,I11776&gt;=Summary!$B$26,I11776&lt;=Summary!$B$27,J11776&gt;=Summary!$B$28,J11776&lt;=Summary!$B$29,F11776*J11776&gt;1),"Yes","No")</f>
        <v>No</v>
      </c>
    </row>
    <row r="11777" customFormat="false" ht="15" hidden="false" customHeight="false" outlineLevel="0" collapsed="false">
      <c r="A11777" s="6" t="s">
        <v>158</v>
      </c>
      <c r="B11777" s="45" t="n">
        <v>45266</v>
      </c>
      <c r="C11777" s="6" t="s">
        <v>176</v>
      </c>
      <c r="D11777" s="6" t="s">
        <v>190</v>
      </c>
      <c r="E11777" s="6" t="s">
        <v>187</v>
      </c>
      <c r="F11777" s="34" t="n">
        <v>0.545983910560608</v>
      </c>
      <c r="G11777" s="34" t="n">
        <v>0.346605904855049</v>
      </c>
      <c r="H11777" s="34" t="n">
        <v>0.199378005705559</v>
      </c>
      <c r="I11777" s="34" t="n">
        <v>0.575229685682761</v>
      </c>
      <c r="J11777" s="35" t="n">
        <v>2.93</v>
      </c>
      <c r="K11777" s="6" t="n">
        <v>1</v>
      </c>
      <c r="L11777" s="35" t="n">
        <v>1.93</v>
      </c>
      <c r="M11777" s="6" t="str">
        <f aca="false">IF(I11777&lt;=0,"Below 0%",IF(I11777&lt;=0.05,"0-5%",IF(I11777&lt;=0.1,"5-10%",IF(I11777&lt;=0.2,"10-20%",IF(I11777&lt;=0.4,"20-40%","Above 40%")))))</f>
        <v>Above 40%</v>
      </c>
      <c r="N11777" s="6" t="str">
        <f aca="false">IF(AND(H11777&gt;=Summary!$B$25,I11777&gt;=Summary!$B$26,I11777&lt;=Summary!$B$27,J11777&gt;=Summary!$B$28,J11777&lt;=Summary!$B$29,F11777*J11777&gt;1),"Yes","No")</f>
        <v>No</v>
      </c>
    </row>
    <row r="11778" customFormat="false" ht="15" hidden="false" customHeight="false" outlineLevel="0" collapsed="false">
      <c r="A11778" s="6" t="s">
        <v>158</v>
      </c>
      <c r="B11778" s="45" t="n">
        <v>45266</v>
      </c>
      <c r="C11778" s="6" t="s">
        <v>176</v>
      </c>
      <c r="D11778" s="6" t="s">
        <v>190</v>
      </c>
      <c r="E11778" s="6" t="s">
        <v>174</v>
      </c>
      <c r="F11778" s="34" t="n">
        <v>0.256910860538483</v>
      </c>
      <c r="G11778" s="34" t="n">
        <v>0.267251395059288</v>
      </c>
      <c r="H11778" s="34" t="n">
        <v>-0.0103405345208051</v>
      </c>
      <c r="I11778" s="34" t="n">
        <v>-0.038692162929631</v>
      </c>
      <c r="J11778" s="35" t="n">
        <v>3.8</v>
      </c>
      <c r="K11778" s="6" t="n">
        <v>0</v>
      </c>
      <c r="L11778" s="35" t="n">
        <v>-1</v>
      </c>
      <c r="M11778" s="6" t="str">
        <f aca="false">IF(I11778&lt;=0,"Below 0%",IF(I11778&lt;=0.05,"0-5%",IF(I11778&lt;=0.1,"5-10%",IF(I11778&lt;=0.2,"10-20%",IF(I11778&lt;=0.4,"20-40%","Above 40%")))))</f>
        <v>Below 0%</v>
      </c>
      <c r="N11778" s="6" t="str">
        <f aca="false">IF(AND(H11778&gt;=Summary!$B$25,I11778&gt;=Summary!$B$26,I11778&lt;=Summary!$B$27,J11778&gt;=Summary!$B$28,J11778&lt;=Summary!$B$29,F11778*J11778&gt;1),"Yes","No")</f>
        <v>No</v>
      </c>
    </row>
    <row r="11779" customFormat="false" ht="15" hidden="false" customHeight="false" outlineLevel="0" collapsed="false">
      <c r="A11779" s="6" t="s">
        <v>158</v>
      </c>
      <c r="B11779" s="45" t="n">
        <v>45266</v>
      </c>
      <c r="C11779" s="6" t="s">
        <v>176</v>
      </c>
      <c r="D11779" s="6" t="s">
        <v>190</v>
      </c>
      <c r="E11779" s="6" t="s">
        <v>177</v>
      </c>
      <c r="F11779" s="34" t="n">
        <v>0.197105258703232</v>
      </c>
      <c r="G11779" s="34" t="n">
        <v>0.386142700085663</v>
      </c>
      <c r="H11779" s="34" t="n">
        <v>-0.189037441382431</v>
      </c>
      <c r="I11779" s="34" t="n">
        <v>-0.489553321454723</v>
      </c>
      <c r="J11779" s="35" t="n">
        <v>2.63</v>
      </c>
      <c r="K11779" s="6" t="n">
        <v>0</v>
      </c>
      <c r="L11779" s="35" t="n">
        <v>-1</v>
      </c>
      <c r="M11779" s="6" t="str">
        <f aca="false">IF(I11779&lt;=0,"Below 0%",IF(I11779&lt;=0.05,"0-5%",IF(I11779&lt;=0.1,"5-10%",IF(I11779&lt;=0.2,"10-20%",IF(I11779&lt;=0.4,"20-40%","Above 40%")))))</f>
        <v>Below 0%</v>
      </c>
      <c r="N11779" s="6" t="str">
        <f aca="false">IF(AND(H11779&gt;=Summary!$B$25,I11779&gt;=Summary!$B$26,I11779&lt;=Summary!$B$27,J11779&gt;=Summary!$B$28,J11779&lt;=Summary!$B$29,F11779*J11779&gt;1),"Yes","No")</f>
        <v>No</v>
      </c>
    </row>
    <row r="11780" customFormat="false" ht="15" hidden="false" customHeight="false" outlineLevel="0" collapsed="false">
      <c r="A11780" s="6" t="s">
        <v>158</v>
      </c>
      <c r="B11780" s="45" t="n">
        <v>45266</v>
      </c>
      <c r="C11780" s="6" t="s">
        <v>204</v>
      </c>
      <c r="D11780" s="6" t="s">
        <v>183</v>
      </c>
      <c r="E11780" s="6" t="s">
        <v>187</v>
      </c>
      <c r="F11780" s="34" t="n">
        <v>0.0940918549895287</v>
      </c>
      <c r="G11780" s="34" t="n">
        <v>0.0693788175636741</v>
      </c>
      <c r="H11780" s="34" t="n">
        <v>0.0247130374258546</v>
      </c>
      <c r="I11780" s="34" t="n">
        <v>0.356204361701229</v>
      </c>
      <c r="J11780" s="35" t="n">
        <v>15</v>
      </c>
      <c r="K11780" s="6" t="n">
        <v>0</v>
      </c>
      <c r="L11780" s="35" t="n">
        <v>-1</v>
      </c>
      <c r="M11780" s="6" t="str">
        <f aca="false">IF(I11780&lt;=0,"Below 0%",IF(I11780&lt;=0.05,"0-5%",IF(I11780&lt;=0.1,"5-10%",IF(I11780&lt;=0.2,"10-20%",IF(I11780&lt;=0.4,"20-40%","Above 40%")))))</f>
        <v>20-40%</v>
      </c>
      <c r="N11780" s="6" t="str">
        <f aca="false">IF(AND(H11780&gt;=Summary!$B$25,I11780&gt;=Summary!$B$26,I11780&lt;=Summary!$B$27,J11780&gt;=Summary!$B$28,J11780&lt;=Summary!$B$29,F11780*J11780&gt;1),"Yes","No")</f>
        <v>No</v>
      </c>
    </row>
    <row r="11781" customFormat="false" ht="15" hidden="false" customHeight="false" outlineLevel="0" collapsed="false">
      <c r="A11781" s="6" t="s">
        <v>158</v>
      </c>
      <c r="B11781" s="45" t="n">
        <v>45266</v>
      </c>
      <c r="C11781" s="6" t="s">
        <v>204</v>
      </c>
      <c r="D11781" s="6" t="s">
        <v>183</v>
      </c>
      <c r="E11781" s="6" t="s">
        <v>174</v>
      </c>
      <c r="F11781" s="34" t="n">
        <v>0.126214548945427</v>
      </c>
      <c r="G11781" s="34" t="n">
        <v>0.123890745649418</v>
      </c>
      <c r="H11781" s="34" t="n">
        <v>0.00232380329600894</v>
      </c>
      <c r="I11781" s="34" t="n">
        <v>0.0187568755343903</v>
      </c>
      <c r="J11781" s="35" t="n">
        <v>8.4</v>
      </c>
      <c r="K11781" s="6" t="n">
        <v>0</v>
      </c>
      <c r="L11781" s="35" t="n">
        <v>-1</v>
      </c>
      <c r="M11781" s="6" t="str">
        <f aca="false">IF(I11781&lt;=0,"Below 0%",IF(I11781&lt;=0.05,"0-5%",IF(I11781&lt;=0.1,"5-10%",IF(I11781&lt;=0.2,"10-20%",IF(I11781&lt;=0.4,"20-40%","Above 40%")))))</f>
        <v>0-5%</v>
      </c>
      <c r="N11781" s="6" t="str">
        <f aca="false">IF(AND(H11781&gt;=Summary!$B$25,I11781&gt;=Summary!$B$26,I11781&lt;=Summary!$B$27,J11781&gt;=Summary!$B$28,J11781&lt;=Summary!$B$29,F11781*J11781&gt;1),"Yes","No")</f>
        <v>No</v>
      </c>
    </row>
    <row r="11782" customFormat="false" ht="15" hidden="false" customHeight="false" outlineLevel="0" collapsed="false">
      <c r="A11782" s="6" t="s">
        <v>158</v>
      </c>
      <c r="B11782" s="45" t="n">
        <v>45266</v>
      </c>
      <c r="C11782" s="6" t="s">
        <v>204</v>
      </c>
      <c r="D11782" s="6" t="s">
        <v>183</v>
      </c>
      <c r="E11782" s="6" t="s">
        <v>177</v>
      </c>
      <c r="F11782" s="34" t="n">
        <v>0.779693603515625</v>
      </c>
      <c r="G11782" s="34" t="n">
        <v>0.806730436786908</v>
      </c>
      <c r="H11782" s="34" t="n">
        <v>-0.0270368332712829</v>
      </c>
      <c r="I11782" s="34" t="n">
        <v>-0.0335140860421317</v>
      </c>
      <c r="J11782" s="35" t="n">
        <v>1.29</v>
      </c>
      <c r="K11782" s="6" t="n">
        <v>1</v>
      </c>
      <c r="L11782" s="35" t="n">
        <v>0.29</v>
      </c>
      <c r="M11782" s="6" t="str">
        <f aca="false">IF(I11782&lt;=0,"Below 0%",IF(I11782&lt;=0.05,"0-5%",IF(I11782&lt;=0.1,"5-10%",IF(I11782&lt;=0.2,"10-20%",IF(I11782&lt;=0.4,"20-40%","Above 40%")))))</f>
        <v>Below 0%</v>
      </c>
      <c r="N11782" s="6" t="str">
        <f aca="false">IF(AND(H11782&gt;=Summary!$B$25,I11782&gt;=Summary!$B$26,I11782&lt;=Summary!$B$27,J11782&gt;=Summary!$B$28,J11782&lt;=Summary!$B$29,F11782*J11782&gt;1),"Yes","No")</f>
        <v>No</v>
      </c>
    </row>
    <row r="11783" customFormat="false" ht="15" hidden="false" customHeight="false" outlineLevel="0" collapsed="false">
      <c r="A11783" s="6" t="s">
        <v>158</v>
      </c>
      <c r="B11783" s="45" t="n">
        <v>45267</v>
      </c>
      <c r="C11783" s="6" t="s">
        <v>173</v>
      </c>
      <c r="D11783" s="6" t="s">
        <v>188</v>
      </c>
      <c r="E11783" s="6" t="s">
        <v>187</v>
      </c>
      <c r="F11783" s="34" t="n">
        <v>0.30302369594574</v>
      </c>
      <c r="G11783" s="34" t="n">
        <v>0.308959835221421</v>
      </c>
      <c r="H11783" s="34" t="n">
        <v>-0.00593613927568149</v>
      </c>
      <c r="I11783" s="34" t="n">
        <v>-0.0192133041222891</v>
      </c>
      <c r="J11783" s="35" t="n">
        <v>3.3</v>
      </c>
      <c r="K11783" s="6" t="n">
        <v>1</v>
      </c>
      <c r="L11783" s="35" t="n">
        <v>2.3</v>
      </c>
      <c r="M11783" s="6" t="str">
        <f aca="false">IF(I11783&lt;=0,"Below 0%",IF(I11783&lt;=0.05,"0-5%",IF(I11783&lt;=0.1,"5-10%",IF(I11783&lt;=0.2,"10-20%",IF(I11783&lt;=0.4,"20-40%","Above 40%")))))</f>
        <v>Below 0%</v>
      </c>
      <c r="N11783" s="6" t="str">
        <f aca="false">IF(AND(H11783&gt;=Summary!$B$25,I11783&gt;=Summary!$B$26,I11783&lt;=Summary!$B$27,J11783&gt;=Summary!$B$28,J11783&lt;=Summary!$B$29,F11783*J11783&gt;1),"Yes","No")</f>
        <v>No</v>
      </c>
    </row>
    <row r="11784" customFormat="false" ht="15" hidden="false" customHeight="false" outlineLevel="0" collapsed="false">
      <c r="A11784" s="6" t="s">
        <v>158</v>
      </c>
      <c r="B11784" s="45" t="n">
        <v>45267</v>
      </c>
      <c r="C11784" s="6" t="s">
        <v>173</v>
      </c>
      <c r="D11784" s="6" t="s">
        <v>188</v>
      </c>
      <c r="E11784" s="6" t="s">
        <v>174</v>
      </c>
      <c r="F11784" s="34" t="n">
        <v>0.273957133293152</v>
      </c>
      <c r="G11784" s="34" t="n">
        <v>0.283213182286303</v>
      </c>
      <c r="H11784" s="34" t="n">
        <v>-0.00925604899315097</v>
      </c>
      <c r="I11784" s="34" t="n">
        <v>-0.0326822675358167</v>
      </c>
      <c r="J11784" s="35" t="n">
        <v>3.6</v>
      </c>
      <c r="K11784" s="6" t="n">
        <v>0</v>
      </c>
      <c r="L11784" s="35" t="n">
        <v>-1</v>
      </c>
      <c r="M11784" s="6" t="str">
        <f aca="false">IF(I11784&lt;=0,"Below 0%",IF(I11784&lt;=0.05,"0-5%",IF(I11784&lt;=0.1,"5-10%",IF(I11784&lt;=0.2,"10-20%",IF(I11784&lt;=0.4,"20-40%","Above 40%")))))</f>
        <v>Below 0%</v>
      </c>
      <c r="N11784" s="6" t="str">
        <f aca="false">IF(AND(H11784&gt;=Summary!$B$25,I11784&gt;=Summary!$B$26,I11784&lt;=Summary!$B$27,J11784&gt;=Summary!$B$28,J11784&lt;=Summary!$B$29,F11784*J11784&gt;1),"Yes","No")</f>
        <v>No</v>
      </c>
    </row>
    <row r="11785" customFormat="false" ht="15" hidden="false" customHeight="false" outlineLevel="0" collapsed="false">
      <c r="A11785" s="6" t="s">
        <v>158</v>
      </c>
      <c r="B11785" s="45" t="n">
        <v>45267</v>
      </c>
      <c r="C11785" s="6" t="s">
        <v>173</v>
      </c>
      <c r="D11785" s="6" t="s">
        <v>188</v>
      </c>
      <c r="E11785" s="6" t="s">
        <v>177</v>
      </c>
      <c r="F11785" s="34" t="n">
        <v>0.423019200563431</v>
      </c>
      <c r="G11785" s="34" t="n">
        <v>0.407826982492276</v>
      </c>
      <c r="H11785" s="34" t="n">
        <v>0.0151922180711547</v>
      </c>
      <c r="I11785" s="34" t="n">
        <v>0.0372516256239677</v>
      </c>
      <c r="J11785" s="35" t="n">
        <v>2.5</v>
      </c>
      <c r="K11785" s="6" t="n">
        <v>0</v>
      </c>
      <c r="L11785" s="35" t="n">
        <v>-1</v>
      </c>
      <c r="M11785" s="6" t="str">
        <f aca="false">IF(I11785&lt;=0,"Below 0%",IF(I11785&lt;=0.05,"0-5%",IF(I11785&lt;=0.1,"5-10%",IF(I11785&lt;=0.2,"10-20%",IF(I11785&lt;=0.4,"20-40%","Above 40%")))))</f>
        <v>0-5%</v>
      </c>
      <c r="N11785" s="6" t="str">
        <f aca="false">IF(AND(H11785&gt;=Summary!$B$25,I11785&gt;=Summary!$B$26,I11785&lt;=Summary!$B$27,J11785&gt;=Summary!$B$28,J11785&lt;=Summary!$B$29,F11785*J11785&gt;1),"Yes","No")</f>
        <v>No</v>
      </c>
    </row>
    <row r="11786" customFormat="false" ht="15" hidden="false" customHeight="false" outlineLevel="0" collapsed="false">
      <c r="A11786" s="6" t="s">
        <v>158</v>
      </c>
      <c r="B11786" s="45" t="n">
        <v>45267</v>
      </c>
      <c r="C11786" s="6" t="s">
        <v>181</v>
      </c>
      <c r="D11786" s="6" t="s">
        <v>189</v>
      </c>
      <c r="E11786" s="6" t="s">
        <v>187</v>
      </c>
      <c r="F11786" s="34" t="n">
        <v>0.641212522983551</v>
      </c>
      <c r="G11786" s="34" t="n">
        <v>0.541592920353982</v>
      </c>
      <c r="H11786" s="34" t="n">
        <v>0.0996196026295688</v>
      </c>
      <c r="I11786" s="34" t="n">
        <v>0.183938155182047</v>
      </c>
      <c r="J11786" s="35" t="n">
        <v>1.85</v>
      </c>
      <c r="K11786" s="6" t="n">
        <v>0</v>
      </c>
      <c r="L11786" s="35" t="n">
        <v>-1</v>
      </c>
      <c r="M11786" s="6" t="str">
        <f aca="false">IF(I11786&lt;=0,"Below 0%",IF(I11786&lt;=0.05,"0-5%",IF(I11786&lt;=0.1,"5-10%",IF(I11786&lt;=0.2,"10-20%",IF(I11786&lt;=0.4,"20-40%","Above 40%")))))</f>
        <v>10-20%</v>
      </c>
      <c r="N11786" s="6" t="str">
        <f aca="false">IF(AND(H11786&gt;=Summary!$B$25,I11786&gt;=Summary!$B$26,I11786&lt;=Summary!$B$27,J11786&gt;=Summary!$B$28,J11786&lt;=Summary!$B$29,F11786*J11786&gt;1),"Yes","No")</f>
        <v>Yes</v>
      </c>
    </row>
    <row r="11787" customFormat="false" ht="15" hidden="false" customHeight="false" outlineLevel="0" collapsed="false">
      <c r="A11787" s="6" t="s">
        <v>158</v>
      </c>
      <c r="B11787" s="45" t="n">
        <v>45267</v>
      </c>
      <c r="C11787" s="6" t="s">
        <v>181</v>
      </c>
      <c r="D11787" s="6" t="s">
        <v>189</v>
      </c>
      <c r="E11787" s="6" t="s">
        <v>174</v>
      </c>
      <c r="F11787" s="34" t="n">
        <v>0.233733579516411</v>
      </c>
      <c r="G11787" s="34" t="n">
        <v>0.222654867256637</v>
      </c>
      <c r="H11787" s="34" t="n">
        <v>0.0110787122597737</v>
      </c>
      <c r="I11787" s="34" t="n">
        <v>0.0497573324862648</v>
      </c>
      <c r="J11787" s="35" t="n">
        <v>4.5</v>
      </c>
      <c r="K11787" s="6" t="n">
        <v>0</v>
      </c>
      <c r="L11787" s="35" t="n">
        <v>-1</v>
      </c>
      <c r="M11787" s="6" t="str">
        <f aca="false">IF(I11787&lt;=0,"Below 0%",IF(I11787&lt;=0.05,"0-5%",IF(I11787&lt;=0.1,"5-10%",IF(I11787&lt;=0.2,"10-20%",IF(I11787&lt;=0.4,"20-40%","Above 40%")))))</f>
        <v>0-5%</v>
      </c>
      <c r="N11787" s="6" t="str">
        <f aca="false">IF(AND(H11787&gt;=Summary!$B$25,I11787&gt;=Summary!$B$26,I11787&lt;=Summary!$B$27,J11787&gt;=Summary!$B$28,J11787&lt;=Summary!$B$29,F11787*J11787&gt;1),"Yes","No")</f>
        <v>No</v>
      </c>
    </row>
    <row r="11788" customFormat="false" ht="15" hidden="false" customHeight="false" outlineLevel="0" collapsed="false">
      <c r="A11788" s="6" t="s">
        <v>158</v>
      </c>
      <c r="B11788" s="45" t="n">
        <v>45267</v>
      </c>
      <c r="C11788" s="6" t="s">
        <v>181</v>
      </c>
      <c r="D11788" s="6" t="s">
        <v>189</v>
      </c>
      <c r="E11788" s="6" t="s">
        <v>177</v>
      </c>
      <c r="F11788" s="34" t="n">
        <v>0.125053942203522</v>
      </c>
      <c r="G11788" s="34" t="n">
        <v>0.235752212389381</v>
      </c>
      <c r="H11788" s="34" t="n">
        <v>-0.110698270185859</v>
      </c>
      <c r="I11788" s="34" t="n">
        <v>-0.469553473385963</v>
      </c>
      <c r="J11788" s="35" t="n">
        <v>4.25</v>
      </c>
      <c r="K11788" s="6" t="n">
        <v>1</v>
      </c>
      <c r="L11788" s="35" t="n">
        <v>3.25</v>
      </c>
      <c r="M11788" s="6" t="str">
        <f aca="false">IF(I11788&lt;=0,"Below 0%",IF(I11788&lt;=0.05,"0-5%",IF(I11788&lt;=0.1,"5-10%",IF(I11788&lt;=0.2,"10-20%",IF(I11788&lt;=0.4,"20-40%","Above 40%")))))</f>
        <v>Below 0%</v>
      </c>
      <c r="N11788" s="6" t="str">
        <f aca="false">IF(AND(H11788&gt;=Summary!$B$25,I11788&gt;=Summary!$B$26,I11788&lt;=Summary!$B$27,J11788&gt;=Summary!$B$28,J11788&lt;=Summary!$B$29,F11788*J11788&gt;1),"Yes","No")</f>
        <v>No</v>
      </c>
    </row>
    <row r="11789" customFormat="false" ht="15" hidden="false" customHeight="false" outlineLevel="0" collapsed="false">
      <c r="A11789" s="6" t="s">
        <v>158</v>
      </c>
      <c r="B11789" s="45" t="n">
        <v>45269</v>
      </c>
      <c r="C11789" s="6" t="s">
        <v>182</v>
      </c>
      <c r="D11789" s="6" t="s">
        <v>185</v>
      </c>
      <c r="E11789" s="6" t="s">
        <v>187</v>
      </c>
      <c r="F11789" s="34" t="n">
        <v>0.36502543091774</v>
      </c>
      <c r="G11789" s="34" t="n">
        <v>0.280865435498495</v>
      </c>
      <c r="H11789" s="34" t="n">
        <v>0.0841599954192449</v>
      </c>
      <c r="I11789" s="34" t="n">
        <v>0.29964525634802</v>
      </c>
      <c r="J11789" s="35" t="n">
        <v>3.55</v>
      </c>
      <c r="K11789" s="6" t="n">
        <v>1</v>
      </c>
      <c r="L11789" s="35" t="n">
        <v>2.55</v>
      </c>
      <c r="M11789" s="6" t="str">
        <f aca="false">IF(I11789&lt;=0,"Below 0%",IF(I11789&lt;=0.05,"0-5%",IF(I11789&lt;=0.1,"5-10%",IF(I11789&lt;=0.2,"10-20%",IF(I11789&lt;=0.4,"20-40%","Above 40%")))))</f>
        <v>20-40%</v>
      </c>
      <c r="N11789" s="6" t="str">
        <f aca="false">IF(AND(H11789&gt;=Summary!$B$25,I11789&gt;=Summary!$B$26,I11789&lt;=Summary!$B$27,J11789&gt;=Summary!$B$28,J11789&lt;=Summary!$B$29,F11789*J11789&gt;1),"Yes","No")</f>
        <v>Yes</v>
      </c>
    </row>
    <row r="11790" customFormat="false" ht="15" hidden="false" customHeight="false" outlineLevel="0" collapsed="false">
      <c r="A11790" s="6" t="s">
        <v>158</v>
      </c>
      <c r="B11790" s="45" t="n">
        <v>45269</v>
      </c>
      <c r="C11790" s="6" t="s">
        <v>182</v>
      </c>
      <c r="D11790" s="6" t="s">
        <v>185</v>
      </c>
      <c r="E11790" s="6" t="s">
        <v>174</v>
      </c>
      <c r="F11790" s="34" t="n">
        <v>0.319883823394775</v>
      </c>
      <c r="G11790" s="34" t="n">
        <v>0.259654243755119</v>
      </c>
      <c r="H11790" s="34" t="n">
        <v>0.0602295796396563</v>
      </c>
      <c r="I11790" s="34" t="n">
        <v>0.231960698075318</v>
      </c>
      <c r="J11790" s="35" t="n">
        <v>3.84</v>
      </c>
      <c r="K11790" s="6" t="n">
        <v>0</v>
      </c>
      <c r="L11790" s="35" t="n">
        <v>-1</v>
      </c>
      <c r="M11790" s="6" t="str">
        <f aca="false">IF(I11790&lt;=0,"Below 0%",IF(I11790&lt;=0.05,"0-5%",IF(I11790&lt;=0.1,"5-10%",IF(I11790&lt;=0.2,"10-20%",IF(I11790&lt;=0.4,"20-40%","Above 40%")))))</f>
        <v>20-40%</v>
      </c>
      <c r="N11790" s="6" t="str">
        <f aca="false">IF(AND(H11790&gt;=Summary!$B$25,I11790&gt;=Summary!$B$26,I11790&lt;=Summary!$B$27,J11790&gt;=Summary!$B$28,J11790&lt;=Summary!$B$29,F11790*J11790&gt;1),"Yes","No")</f>
        <v>Yes</v>
      </c>
    </row>
    <row r="11791" customFormat="false" ht="15" hidden="false" customHeight="false" outlineLevel="0" collapsed="false">
      <c r="A11791" s="6" t="s">
        <v>158</v>
      </c>
      <c r="B11791" s="45" t="n">
        <v>45269</v>
      </c>
      <c r="C11791" s="6" t="s">
        <v>182</v>
      </c>
      <c r="D11791" s="6" t="s">
        <v>185</v>
      </c>
      <c r="E11791" s="6" t="s">
        <v>177</v>
      </c>
      <c r="F11791" s="34" t="n">
        <v>0.315090715885162</v>
      </c>
      <c r="G11791" s="34" t="n">
        <v>0.459480320746386</v>
      </c>
      <c r="H11791" s="34" t="n">
        <v>-0.144389604861223</v>
      </c>
      <c r="I11791" s="34" t="n">
        <v>-0.314245460233585</v>
      </c>
      <c r="J11791" s="35" t="n">
        <v>2.17</v>
      </c>
      <c r="K11791" s="6" t="n">
        <v>0</v>
      </c>
      <c r="L11791" s="35" t="n">
        <v>-1</v>
      </c>
      <c r="M11791" s="6" t="str">
        <f aca="false">IF(I11791&lt;=0,"Below 0%",IF(I11791&lt;=0.05,"0-5%",IF(I11791&lt;=0.1,"5-10%",IF(I11791&lt;=0.2,"10-20%",IF(I11791&lt;=0.4,"20-40%","Above 40%")))))</f>
        <v>Below 0%</v>
      </c>
      <c r="N11791" s="6" t="str">
        <f aca="false">IF(AND(H11791&gt;=Summary!$B$25,I11791&gt;=Summary!$B$26,I11791&lt;=Summary!$B$27,J11791&gt;=Summary!$B$28,J11791&lt;=Summary!$B$29,F11791*J11791&gt;1),"Yes","No")</f>
        <v>No</v>
      </c>
    </row>
    <row r="11792" customFormat="false" ht="15" hidden="false" customHeight="false" outlineLevel="0" collapsed="false">
      <c r="A11792" s="6" t="s">
        <v>158</v>
      </c>
      <c r="B11792" s="45" t="n">
        <v>45269</v>
      </c>
      <c r="C11792" s="6" t="s">
        <v>201</v>
      </c>
      <c r="D11792" s="6" t="s">
        <v>196</v>
      </c>
      <c r="E11792" s="6" t="s">
        <v>187</v>
      </c>
      <c r="F11792" s="34" t="n">
        <v>0.687598586082459</v>
      </c>
      <c r="G11792" s="34" t="n">
        <v>0.643174474959612</v>
      </c>
      <c r="H11792" s="34" t="n">
        <v>0.0444241111228463</v>
      </c>
      <c r="I11792" s="34" t="n">
        <v>0.0690700779530094</v>
      </c>
      <c r="J11792" s="35" t="n">
        <v>1.55</v>
      </c>
      <c r="K11792" s="6" t="n">
        <v>0</v>
      </c>
      <c r="L11792" s="35" t="n">
        <v>-1</v>
      </c>
      <c r="M11792" s="6" t="str">
        <f aca="false">IF(I11792&lt;=0,"Below 0%",IF(I11792&lt;=0.05,"0-5%",IF(I11792&lt;=0.1,"5-10%",IF(I11792&lt;=0.2,"10-20%",IF(I11792&lt;=0.4,"20-40%","Above 40%")))))</f>
        <v>5-10%</v>
      </c>
      <c r="N11792" s="6" t="str">
        <f aca="false">IF(AND(H11792&gt;=Summary!$B$25,I11792&gt;=Summary!$B$26,I11792&lt;=Summary!$B$27,J11792&gt;=Summary!$B$28,J11792&lt;=Summary!$B$29,F11792*J11792&gt;1),"Yes","No")</f>
        <v>No</v>
      </c>
    </row>
    <row r="11793" customFormat="false" ht="15" hidden="false" customHeight="false" outlineLevel="0" collapsed="false">
      <c r="A11793" s="6" t="s">
        <v>158</v>
      </c>
      <c r="B11793" s="45" t="n">
        <v>45269</v>
      </c>
      <c r="C11793" s="6" t="s">
        <v>201</v>
      </c>
      <c r="D11793" s="6" t="s">
        <v>196</v>
      </c>
      <c r="E11793" s="6" t="s">
        <v>174</v>
      </c>
      <c r="F11793" s="34" t="n">
        <v>0.15192885696888</v>
      </c>
      <c r="G11793" s="34" t="n">
        <v>0.203453150242326</v>
      </c>
      <c r="H11793" s="34" t="n">
        <v>-0.0515242932734466</v>
      </c>
      <c r="I11793" s="34" t="n">
        <v>-0.253248933290429</v>
      </c>
      <c r="J11793" s="35" t="n">
        <v>4.9</v>
      </c>
      <c r="K11793" s="6" t="n">
        <v>1</v>
      </c>
      <c r="L11793" s="35" t="n">
        <v>3.9</v>
      </c>
      <c r="M11793" s="6" t="str">
        <f aca="false">IF(I11793&lt;=0,"Below 0%",IF(I11793&lt;=0.05,"0-5%",IF(I11793&lt;=0.1,"5-10%",IF(I11793&lt;=0.2,"10-20%",IF(I11793&lt;=0.4,"20-40%","Above 40%")))))</f>
        <v>Below 0%</v>
      </c>
      <c r="N11793" s="6" t="str">
        <f aca="false">IF(AND(H11793&gt;=Summary!$B$25,I11793&gt;=Summary!$B$26,I11793&lt;=Summary!$B$27,J11793&gt;=Summary!$B$28,J11793&lt;=Summary!$B$29,F11793*J11793&gt;1),"Yes","No")</f>
        <v>No</v>
      </c>
    </row>
    <row r="11794" customFormat="false" ht="15" hidden="false" customHeight="false" outlineLevel="0" collapsed="false">
      <c r="A11794" s="6" t="s">
        <v>158</v>
      </c>
      <c r="B11794" s="45" t="n">
        <v>45269</v>
      </c>
      <c r="C11794" s="6" t="s">
        <v>201</v>
      </c>
      <c r="D11794" s="6" t="s">
        <v>196</v>
      </c>
      <c r="E11794" s="6" t="s">
        <v>177</v>
      </c>
      <c r="F11794" s="34" t="n">
        <v>0.160472527146339</v>
      </c>
      <c r="G11794" s="34" t="n">
        <v>0.153372374798061</v>
      </c>
      <c r="H11794" s="34" t="n">
        <v>0.00710015234827802</v>
      </c>
      <c r="I11794" s="34" t="n">
        <v>0.046293554218134</v>
      </c>
      <c r="J11794" s="35" t="n">
        <v>6.5</v>
      </c>
      <c r="K11794" s="6" t="n">
        <v>0</v>
      </c>
      <c r="L11794" s="35" t="n">
        <v>-1</v>
      </c>
      <c r="M11794" s="6" t="str">
        <f aca="false">IF(I11794&lt;=0,"Below 0%",IF(I11794&lt;=0.05,"0-5%",IF(I11794&lt;=0.1,"5-10%",IF(I11794&lt;=0.2,"10-20%",IF(I11794&lt;=0.4,"20-40%","Above 40%")))))</f>
        <v>0-5%</v>
      </c>
      <c r="N11794" s="6" t="str">
        <f aca="false">IF(AND(H11794&gt;=Summary!$B$25,I11794&gt;=Summary!$B$26,I11794&lt;=Summary!$B$27,J11794&gt;=Summary!$B$28,J11794&lt;=Summary!$B$29,F11794*J11794&gt;1),"Yes","No")</f>
        <v>No</v>
      </c>
    </row>
    <row r="11795" customFormat="false" ht="15" hidden="false" customHeight="false" outlineLevel="0" collapsed="false">
      <c r="A11795" s="6" t="s">
        <v>158</v>
      </c>
      <c r="B11795" s="45" t="n">
        <v>45269</v>
      </c>
      <c r="C11795" s="6" t="s">
        <v>180</v>
      </c>
      <c r="D11795" s="6" t="s">
        <v>183</v>
      </c>
      <c r="E11795" s="6" t="s">
        <v>187</v>
      </c>
      <c r="F11795" s="34" t="n">
        <v>0.179812893271446</v>
      </c>
      <c r="G11795" s="34" t="n">
        <v>0.155314390026178</v>
      </c>
      <c r="H11795" s="34" t="n">
        <v>0.024498503245268</v>
      </c>
      <c r="I11795" s="34" t="n">
        <v>0.157734922315561</v>
      </c>
      <c r="J11795" s="35" t="n">
        <v>6.6</v>
      </c>
      <c r="K11795" s="6" t="n">
        <v>0</v>
      </c>
      <c r="L11795" s="35" t="n">
        <v>-1</v>
      </c>
      <c r="M11795" s="6" t="str">
        <f aca="false">IF(I11795&lt;=0,"Below 0%",IF(I11795&lt;=0.05,"0-5%",IF(I11795&lt;=0.1,"5-10%",IF(I11795&lt;=0.2,"10-20%",IF(I11795&lt;=0.4,"20-40%","Above 40%")))))</f>
        <v>10-20%</v>
      </c>
      <c r="N11795" s="6" t="str">
        <f aca="false">IF(AND(H11795&gt;=Summary!$B$25,I11795&gt;=Summary!$B$26,I11795&lt;=Summary!$B$27,J11795&gt;=Summary!$B$28,J11795&lt;=Summary!$B$29,F11795*J11795&gt;1),"Yes","No")</f>
        <v>No</v>
      </c>
    </row>
    <row r="11796" customFormat="false" ht="15" hidden="false" customHeight="false" outlineLevel="0" collapsed="false">
      <c r="A11796" s="6" t="s">
        <v>158</v>
      </c>
      <c r="B11796" s="45" t="n">
        <v>45269</v>
      </c>
      <c r="C11796" s="6" t="s">
        <v>180</v>
      </c>
      <c r="D11796" s="6" t="s">
        <v>183</v>
      </c>
      <c r="E11796" s="6" t="s">
        <v>174</v>
      </c>
      <c r="F11796" s="34" t="n">
        <v>0.185737237334251</v>
      </c>
      <c r="G11796" s="34" t="n">
        <v>0.215805257720585</v>
      </c>
      <c r="H11796" s="34" t="n">
        <v>-0.0300680203863331</v>
      </c>
      <c r="I11796" s="34" t="n">
        <v>-0.139329415343828</v>
      </c>
      <c r="J11796" s="35" t="n">
        <v>4.75</v>
      </c>
      <c r="K11796" s="6" t="n">
        <v>0</v>
      </c>
      <c r="L11796" s="35" t="n">
        <v>-1</v>
      </c>
      <c r="M11796" s="6" t="str">
        <f aca="false">IF(I11796&lt;=0,"Below 0%",IF(I11796&lt;=0.05,"0-5%",IF(I11796&lt;=0.1,"5-10%",IF(I11796&lt;=0.2,"10-20%",IF(I11796&lt;=0.4,"20-40%","Above 40%")))))</f>
        <v>Below 0%</v>
      </c>
      <c r="N11796" s="6" t="str">
        <f aca="false">IF(AND(H11796&gt;=Summary!$B$25,I11796&gt;=Summary!$B$26,I11796&lt;=Summary!$B$27,J11796&gt;=Summary!$B$28,J11796&lt;=Summary!$B$29,F11796*J11796&gt;1),"Yes","No")</f>
        <v>No</v>
      </c>
    </row>
    <row r="11797" customFormat="false" ht="15" hidden="false" customHeight="false" outlineLevel="0" collapsed="false">
      <c r="A11797" s="6" t="s">
        <v>158</v>
      </c>
      <c r="B11797" s="45" t="n">
        <v>45269</v>
      </c>
      <c r="C11797" s="6" t="s">
        <v>180</v>
      </c>
      <c r="D11797" s="6" t="s">
        <v>183</v>
      </c>
      <c r="E11797" s="6" t="s">
        <v>177</v>
      </c>
      <c r="F11797" s="34" t="n">
        <v>0.634449899196625</v>
      </c>
      <c r="G11797" s="34" t="n">
        <v>0.628880352253237</v>
      </c>
      <c r="H11797" s="34" t="n">
        <v>0.00556954694338752</v>
      </c>
      <c r="I11797" s="34" t="n">
        <v>0.0088562902679854</v>
      </c>
      <c r="J11797" s="35" t="n">
        <v>1.63</v>
      </c>
      <c r="K11797" s="6" t="n">
        <v>1</v>
      </c>
      <c r="L11797" s="35" t="n">
        <v>0.63</v>
      </c>
      <c r="M11797" s="6" t="str">
        <f aca="false">IF(I11797&lt;=0,"Below 0%",IF(I11797&lt;=0.05,"0-5%",IF(I11797&lt;=0.1,"5-10%",IF(I11797&lt;=0.2,"10-20%",IF(I11797&lt;=0.4,"20-40%","Above 40%")))))</f>
        <v>0-5%</v>
      </c>
      <c r="N11797" s="6" t="str">
        <f aca="false">IF(AND(H11797&gt;=Summary!$B$25,I11797&gt;=Summary!$B$26,I11797&lt;=Summary!$B$27,J11797&gt;=Summary!$B$28,J11797&lt;=Summary!$B$29,F11797*J11797&gt;1),"Yes","No")</f>
        <v>No</v>
      </c>
    </row>
    <row r="11798" customFormat="false" ht="15" hidden="false" customHeight="false" outlineLevel="0" collapsed="false">
      <c r="A11798" s="6" t="s">
        <v>158</v>
      </c>
      <c r="B11798" s="45" t="n">
        <v>45269</v>
      </c>
      <c r="C11798" s="6" t="s">
        <v>176</v>
      </c>
      <c r="D11798" s="6" t="s">
        <v>199</v>
      </c>
      <c r="E11798" s="6" t="s">
        <v>187</v>
      </c>
      <c r="F11798" s="34" t="n">
        <v>0.553453981876373</v>
      </c>
      <c r="G11798" s="34" t="n">
        <v>0.629132695641009</v>
      </c>
      <c r="H11798" s="34" t="n">
        <v>-0.0756787137646359</v>
      </c>
      <c r="I11798" s="34" t="n">
        <v>-0.120290543297116</v>
      </c>
      <c r="J11798" s="35" t="n">
        <v>1.59</v>
      </c>
      <c r="K11798" s="6" t="n">
        <v>0</v>
      </c>
      <c r="L11798" s="35" t="n">
        <v>-1</v>
      </c>
      <c r="M11798" s="6" t="str">
        <f aca="false">IF(I11798&lt;=0,"Below 0%",IF(I11798&lt;=0.05,"0-5%",IF(I11798&lt;=0.1,"5-10%",IF(I11798&lt;=0.2,"10-20%",IF(I11798&lt;=0.4,"20-40%","Above 40%")))))</f>
        <v>Below 0%</v>
      </c>
      <c r="N11798" s="6" t="str">
        <f aca="false">IF(AND(H11798&gt;=Summary!$B$25,I11798&gt;=Summary!$B$26,I11798&lt;=Summary!$B$27,J11798&gt;=Summary!$B$28,J11798&lt;=Summary!$B$29,F11798*J11798&gt;1),"Yes","No")</f>
        <v>No</v>
      </c>
    </row>
    <row r="11799" customFormat="false" ht="15" hidden="false" customHeight="false" outlineLevel="0" collapsed="false">
      <c r="A11799" s="6" t="s">
        <v>158</v>
      </c>
      <c r="B11799" s="45" t="n">
        <v>45269</v>
      </c>
      <c r="C11799" s="6" t="s">
        <v>176</v>
      </c>
      <c r="D11799" s="6" t="s">
        <v>199</v>
      </c>
      <c r="E11799" s="6" t="s">
        <v>174</v>
      </c>
      <c r="F11799" s="34" t="n">
        <v>0.324919879436493</v>
      </c>
      <c r="G11799" s="34" t="n">
        <v>0.204147140014123</v>
      </c>
      <c r="H11799" s="34" t="n">
        <v>0.12077273942237</v>
      </c>
      <c r="I11799" s="34" t="n">
        <v>0.591596528925236</v>
      </c>
      <c r="J11799" s="35" t="n">
        <v>4.9</v>
      </c>
      <c r="K11799" s="6" t="n">
        <v>0</v>
      </c>
      <c r="L11799" s="35" t="n">
        <v>-1</v>
      </c>
      <c r="M11799" s="6" t="str">
        <f aca="false">IF(I11799&lt;=0,"Below 0%",IF(I11799&lt;=0.05,"0-5%",IF(I11799&lt;=0.1,"5-10%",IF(I11799&lt;=0.2,"10-20%",IF(I11799&lt;=0.4,"20-40%","Above 40%")))))</f>
        <v>Above 40%</v>
      </c>
      <c r="N11799" s="6" t="str">
        <f aca="false">IF(AND(H11799&gt;=Summary!$B$25,I11799&gt;=Summary!$B$26,I11799&lt;=Summary!$B$27,J11799&gt;=Summary!$B$28,J11799&lt;=Summary!$B$29,F11799*J11799&gt;1),"Yes","No")</f>
        <v>No</v>
      </c>
    </row>
    <row r="11800" customFormat="false" ht="15" hidden="false" customHeight="false" outlineLevel="0" collapsed="false">
      <c r="A11800" s="6" t="s">
        <v>158</v>
      </c>
      <c r="B11800" s="45" t="n">
        <v>45269</v>
      </c>
      <c r="C11800" s="6" t="s">
        <v>176</v>
      </c>
      <c r="D11800" s="6" t="s">
        <v>199</v>
      </c>
      <c r="E11800" s="6" t="s">
        <v>177</v>
      </c>
      <c r="F11800" s="34" t="n">
        <v>0.121626123785973</v>
      </c>
      <c r="G11800" s="34" t="n">
        <v>0.166720164344867</v>
      </c>
      <c r="H11800" s="34" t="n">
        <v>-0.0450940405588949</v>
      </c>
      <c r="I11800" s="34" t="n">
        <v>-0.270477423868273</v>
      </c>
      <c r="J11800" s="35" t="n">
        <v>6</v>
      </c>
      <c r="K11800" s="6" t="n">
        <v>1</v>
      </c>
      <c r="L11800" s="35" t="n">
        <v>5</v>
      </c>
      <c r="M11800" s="6" t="str">
        <f aca="false">IF(I11800&lt;=0,"Below 0%",IF(I11800&lt;=0.05,"0-5%",IF(I11800&lt;=0.1,"5-10%",IF(I11800&lt;=0.2,"10-20%",IF(I11800&lt;=0.4,"20-40%","Above 40%")))))</f>
        <v>Below 0%</v>
      </c>
      <c r="N11800" s="6" t="str">
        <f aca="false">IF(AND(H11800&gt;=Summary!$B$25,I11800&gt;=Summary!$B$26,I11800&lt;=Summary!$B$27,J11800&gt;=Summary!$B$28,J11800&lt;=Summary!$B$29,F11800*J11800&gt;1),"Yes","No")</f>
        <v>No</v>
      </c>
    </row>
    <row r="11801" customFormat="false" ht="15" hidden="false" customHeight="false" outlineLevel="0" collapsed="false">
      <c r="A11801" s="6" t="s">
        <v>158</v>
      </c>
      <c r="B11801" s="45" t="n">
        <v>45269</v>
      </c>
      <c r="C11801" s="6" t="s">
        <v>204</v>
      </c>
      <c r="D11801" s="6" t="s">
        <v>206</v>
      </c>
      <c r="E11801" s="6" t="s">
        <v>187</v>
      </c>
      <c r="F11801" s="34" t="n">
        <v>0.151666268706322</v>
      </c>
      <c r="G11801" s="34" t="n">
        <v>0.211397989440949</v>
      </c>
      <c r="H11801" s="34" t="n">
        <v>-0.0597317207346272</v>
      </c>
      <c r="I11801" s="34" t="n">
        <v>-0.282555765514092</v>
      </c>
      <c r="J11801" s="35" t="n">
        <v>4.7</v>
      </c>
      <c r="K11801" s="6" t="n">
        <v>1</v>
      </c>
      <c r="L11801" s="35" t="n">
        <v>3.7</v>
      </c>
      <c r="M11801" s="6" t="str">
        <f aca="false">IF(I11801&lt;=0,"Below 0%",IF(I11801&lt;=0.05,"0-5%",IF(I11801&lt;=0.1,"5-10%",IF(I11801&lt;=0.2,"10-20%",IF(I11801&lt;=0.4,"20-40%","Above 40%")))))</f>
        <v>Below 0%</v>
      </c>
      <c r="N11801" s="6" t="str">
        <f aca="false">IF(AND(H11801&gt;=Summary!$B$25,I11801&gt;=Summary!$B$26,I11801&lt;=Summary!$B$27,J11801&gt;=Summary!$B$28,J11801&lt;=Summary!$B$29,F11801*J11801&gt;1),"Yes","No")</f>
        <v>No</v>
      </c>
    </row>
    <row r="11802" customFormat="false" ht="15" hidden="false" customHeight="false" outlineLevel="0" collapsed="false">
      <c r="A11802" s="6" t="s">
        <v>158</v>
      </c>
      <c r="B11802" s="45" t="n">
        <v>45269</v>
      </c>
      <c r="C11802" s="6" t="s">
        <v>204</v>
      </c>
      <c r="D11802" s="6" t="s">
        <v>206</v>
      </c>
      <c r="E11802" s="6" t="s">
        <v>174</v>
      </c>
      <c r="F11802" s="34" t="n">
        <v>0.140326350927353</v>
      </c>
      <c r="G11802" s="34" t="n">
        <v>0.251536848195559</v>
      </c>
      <c r="H11802" s="34" t="n">
        <v>-0.111210497268207</v>
      </c>
      <c r="I11802" s="34" t="n">
        <v>-0.442124078702556</v>
      </c>
      <c r="J11802" s="35" t="n">
        <v>3.95</v>
      </c>
      <c r="K11802" s="6" t="n">
        <v>0</v>
      </c>
      <c r="L11802" s="35" t="n">
        <v>-1</v>
      </c>
      <c r="M11802" s="6" t="str">
        <f aca="false">IF(I11802&lt;=0,"Below 0%",IF(I11802&lt;=0.05,"0-5%",IF(I11802&lt;=0.1,"5-10%",IF(I11802&lt;=0.2,"10-20%",IF(I11802&lt;=0.4,"20-40%","Above 40%")))))</f>
        <v>Below 0%</v>
      </c>
      <c r="N11802" s="6" t="str">
        <f aca="false">IF(AND(H11802&gt;=Summary!$B$25,I11802&gt;=Summary!$B$26,I11802&lt;=Summary!$B$27,J11802&gt;=Summary!$B$28,J11802&lt;=Summary!$B$29,F11802*J11802&gt;1),"Yes","No")</f>
        <v>No</v>
      </c>
    </row>
    <row r="11803" customFormat="false" ht="15" hidden="false" customHeight="false" outlineLevel="0" collapsed="false">
      <c r="A11803" s="6" t="s">
        <v>158</v>
      </c>
      <c r="B11803" s="45" t="n">
        <v>45269</v>
      </c>
      <c r="C11803" s="6" t="s">
        <v>204</v>
      </c>
      <c r="D11803" s="6" t="s">
        <v>206</v>
      </c>
      <c r="E11803" s="6" t="s">
        <v>177</v>
      </c>
      <c r="F11803" s="34" t="n">
        <v>0.708007395267487</v>
      </c>
      <c r="G11803" s="34" t="n">
        <v>0.537065162363492</v>
      </c>
      <c r="H11803" s="34" t="n">
        <v>0.170942232903995</v>
      </c>
      <c r="I11803" s="34" t="n">
        <v>0.318289557549628</v>
      </c>
      <c r="J11803" s="35" t="n">
        <v>1.85</v>
      </c>
      <c r="K11803" s="6" t="n">
        <v>0</v>
      </c>
      <c r="L11803" s="35" t="n">
        <v>-1</v>
      </c>
      <c r="M11803" s="6" t="str">
        <f aca="false">IF(I11803&lt;=0,"Below 0%",IF(I11803&lt;=0.05,"0-5%",IF(I11803&lt;=0.1,"5-10%",IF(I11803&lt;=0.2,"10-20%",IF(I11803&lt;=0.4,"20-40%","Above 40%")))))</f>
        <v>20-40%</v>
      </c>
      <c r="N11803" s="6" t="str">
        <f aca="false">IF(AND(H11803&gt;=Summary!$B$25,I11803&gt;=Summary!$B$26,I11803&lt;=Summary!$B$27,J11803&gt;=Summary!$B$28,J11803&lt;=Summary!$B$29,F11803*J11803&gt;1),"Yes","No")</f>
        <v>Yes</v>
      </c>
    </row>
    <row r="11804" customFormat="false" ht="15" hidden="false" customHeight="false" outlineLevel="0" collapsed="false">
      <c r="A11804" s="6" t="s">
        <v>158</v>
      </c>
      <c r="B11804" s="45" t="n">
        <v>45269</v>
      </c>
      <c r="C11804" s="6" t="s">
        <v>203</v>
      </c>
      <c r="D11804" s="6" t="s">
        <v>207</v>
      </c>
      <c r="E11804" s="6" t="s">
        <v>187</v>
      </c>
      <c r="F11804" s="34" t="n">
        <v>0.421048730611801</v>
      </c>
      <c r="G11804" s="34" t="n">
        <v>0.522133938706016</v>
      </c>
      <c r="H11804" s="34" t="n">
        <v>-0.101085208094215</v>
      </c>
      <c r="I11804" s="34" t="n">
        <v>-0.193600148545659</v>
      </c>
      <c r="J11804" s="35" t="n">
        <v>1.91</v>
      </c>
      <c r="K11804" s="6" t="n">
        <v>0</v>
      </c>
      <c r="L11804" s="35" t="n">
        <v>-1</v>
      </c>
      <c r="M11804" s="6" t="str">
        <f aca="false">IF(I11804&lt;=0,"Below 0%",IF(I11804&lt;=0.05,"0-5%",IF(I11804&lt;=0.1,"5-10%",IF(I11804&lt;=0.2,"10-20%",IF(I11804&lt;=0.4,"20-40%","Above 40%")))))</f>
        <v>Below 0%</v>
      </c>
      <c r="N11804" s="6" t="str">
        <f aca="false">IF(AND(H11804&gt;=Summary!$B$25,I11804&gt;=Summary!$B$26,I11804&lt;=Summary!$B$27,J11804&gt;=Summary!$B$28,J11804&lt;=Summary!$B$29,F11804*J11804&gt;1),"Yes","No")</f>
        <v>No</v>
      </c>
    </row>
    <row r="11805" customFormat="false" ht="15" hidden="false" customHeight="false" outlineLevel="0" collapsed="false">
      <c r="A11805" s="6" t="s">
        <v>158</v>
      </c>
      <c r="B11805" s="45" t="n">
        <v>45269</v>
      </c>
      <c r="C11805" s="6" t="s">
        <v>203</v>
      </c>
      <c r="D11805" s="6" t="s">
        <v>207</v>
      </c>
      <c r="E11805" s="6" t="s">
        <v>174</v>
      </c>
      <c r="F11805" s="34" t="n">
        <v>0.333101987838745</v>
      </c>
      <c r="G11805" s="34" t="n">
        <v>0.261066969353008</v>
      </c>
      <c r="H11805" s="34" t="n">
        <v>0.0720350184857372</v>
      </c>
      <c r="I11805" s="34" t="n">
        <v>0.275925440373628</v>
      </c>
      <c r="J11805" s="35" t="n">
        <v>3.82</v>
      </c>
      <c r="K11805" s="6" t="n">
        <v>1</v>
      </c>
      <c r="L11805" s="35" t="n">
        <v>2.82</v>
      </c>
      <c r="M11805" s="6" t="str">
        <f aca="false">IF(I11805&lt;=0,"Below 0%",IF(I11805&lt;=0.05,"0-5%",IF(I11805&lt;=0.1,"5-10%",IF(I11805&lt;=0.2,"10-20%",IF(I11805&lt;=0.4,"20-40%","Above 40%")))))</f>
        <v>20-40%</v>
      </c>
      <c r="N11805" s="6" t="str">
        <f aca="false">IF(AND(H11805&gt;=Summary!$B$25,I11805&gt;=Summary!$B$26,I11805&lt;=Summary!$B$27,J11805&gt;=Summary!$B$28,J11805&lt;=Summary!$B$29,F11805*J11805&gt;1),"Yes","No")</f>
        <v>Yes</v>
      </c>
    </row>
    <row r="11806" customFormat="false" ht="15" hidden="false" customHeight="false" outlineLevel="0" collapsed="false">
      <c r="A11806" s="6" t="s">
        <v>158</v>
      </c>
      <c r="B11806" s="45" t="n">
        <v>45269</v>
      </c>
      <c r="C11806" s="6" t="s">
        <v>203</v>
      </c>
      <c r="D11806" s="6" t="s">
        <v>207</v>
      </c>
      <c r="E11806" s="6" t="s">
        <v>177</v>
      </c>
      <c r="F11806" s="34" t="n">
        <v>0.245849251747131</v>
      </c>
      <c r="G11806" s="34" t="n">
        <v>0.216799091940976</v>
      </c>
      <c r="H11806" s="34" t="n">
        <v>0.0290501598061552</v>
      </c>
      <c r="I11806" s="34" t="n">
        <v>0.13399576329436</v>
      </c>
      <c r="J11806" s="35" t="n">
        <v>4.6</v>
      </c>
      <c r="K11806" s="6" t="n">
        <v>0</v>
      </c>
      <c r="L11806" s="35" t="n">
        <v>-1</v>
      </c>
      <c r="M11806" s="6" t="str">
        <f aca="false">IF(I11806&lt;=0,"Below 0%",IF(I11806&lt;=0.05,"0-5%",IF(I11806&lt;=0.1,"5-10%",IF(I11806&lt;=0.2,"10-20%",IF(I11806&lt;=0.4,"20-40%","Above 40%")))))</f>
        <v>10-20%</v>
      </c>
      <c r="N11806" s="6" t="str">
        <f aca="false">IF(AND(H11806&gt;=Summary!$B$25,I11806&gt;=Summary!$B$26,I11806&lt;=Summary!$B$27,J11806&gt;=Summary!$B$28,J11806&lt;=Summary!$B$29,F11806*J11806&gt;1),"Yes","No")</f>
        <v>No</v>
      </c>
    </row>
    <row r="11807" customFormat="false" ht="15" hidden="false" customHeight="false" outlineLevel="0" collapsed="false">
      <c r="A11807" s="6" t="s">
        <v>158</v>
      </c>
      <c r="B11807" s="45" t="n">
        <v>45270</v>
      </c>
      <c r="C11807" s="6" t="s">
        <v>173</v>
      </c>
      <c r="D11807" s="6" t="s">
        <v>190</v>
      </c>
      <c r="E11807" s="6" t="s">
        <v>187</v>
      </c>
      <c r="F11807" s="34" t="n">
        <v>0.50683069229126</v>
      </c>
      <c r="G11807" s="34" t="n">
        <v>0.317757502241443</v>
      </c>
      <c r="H11807" s="34" t="n">
        <v>0.189073190049817</v>
      </c>
      <c r="I11807" s="34" t="n">
        <v>0.595023528055531</v>
      </c>
      <c r="J11807" s="35" t="n">
        <v>3.15</v>
      </c>
      <c r="K11807" s="6" t="n">
        <v>1</v>
      </c>
      <c r="L11807" s="35" t="n">
        <v>2.15</v>
      </c>
      <c r="M11807" s="6" t="str">
        <f aca="false">IF(I11807&lt;=0,"Below 0%",IF(I11807&lt;=0.05,"0-5%",IF(I11807&lt;=0.1,"5-10%",IF(I11807&lt;=0.2,"10-20%",IF(I11807&lt;=0.4,"20-40%","Above 40%")))))</f>
        <v>Above 40%</v>
      </c>
      <c r="N11807" s="6" t="str">
        <f aca="false">IF(AND(H11807&gt;=Summary!$B$25,I11807&gt;=Summary!$B$26,I11807&lt;=Summary!$B$27,J11807&gt;=Summary!$B$28,J11807&lt;=Summary!$B$29,F11807*J11807&gt;1),"Yes","No")</f>
        <v>No</v>
      </c>
    </row>
    <row r="11808" customFormat="false" ht="15" hidden="false" customHeight="false" outlineLevel="0" collapsed="false">
      <c r="A11808" s="6" t="s">
        <v>158</v>
      </c>
      <c r="B11808" s="45" t="n">
        <v>45270</v>
      </c>
      <c r="C11808" s="6" t="s">
        <v>173</v>
      </c>
      <c r="D11808" s="6" t="s">
        <v>190</v>
      </c>
      <c r="E11808" s="6" t="s">
        <v>174</v>
      </c>
      <c r="F11808" s="34" t="n">
        <v>0.250025570392609</v>
      </c>
      <c r="G11808" s="34" t="n">
        <v>0.266916301882812</v>
      </c>
      <c r="H11808" s="34" t="n">
        <v>-0.0168907314902034</v>
      </c>
      <c r="I11808" s="34" t="n">
        <v>-0.0632810037118647</v>
      </c>
      <c r="J11808" s="35" t="n">
        <v>3.75</v>
      </c>
      <c r="K11808" s="6" t="n">
        <v>0</v>
      </c>
      <c r="L11808" s="35" t="n">
        <v>-1</v>
      </c>
      <c r="M11808" s="6" t="str">
        <f aca="false">IF(I11808&lt;=0,"Below 0%",IF(I11808&lt;=0.05,"0-5%",IF(I11808&lt;=0.1,"5-10%",IF(I11808&lt;=0.2,"10-20%",IF(I11808&lt;=0.4,"20-40%","Above 40%")))))</f>
        <v>Below 0%</v>
      </c>
      <c r="N11808" s="6" t="str">
        <f aca="false">IF(AND(H11808&gt;=Summary!$B$25,I11808&gt;=Summary!$B$26,I11808&lt;=Summary!$B$27,J11808&gt;=Summary!$B$28,J11808&lt;=Summary!$B$29,F11808*J11808&gt;1),"Yes","No")</f>
        <v>No</v>
      </c>
    </row>
    <row r="11809" customFormat="false" ht="15" hidden="false" customHeight="false" outlineLevel="0" collapsed="false">
      <c r="A11809" s="6" t="s">
        <v>158</v>
      </c>
      <c r="B11809" s="45" t="n">
        <v>45270</v>
      </c>
      <c r="C11809" s="6" t="s">
        <v>173</v>
      </c>
      <c r="D11809" s="6" t="s">
        <v>190</v>
      </c>
      <c r="E11809" s="6" t="s">
        <v>177</v>
      </c>
      <c r="F11809" s="34" t="n">
        <v>0.243143767118454</v>
      </c>
      <c r="G11809" s="34" t="n">
        <v>0.415326195875745</v>
      </c>
      <c r="H11809" s="34" t="n">
        <v>-0.172182428757291</v>
      </c>
      <c r="I11809" s="34" t="n">
        <v>-0.414571559576761</v>
      </c>
      <c r="J11809" s="35" t="n">
        <v>2.41</v>
      </c>
      <c r="K11809" s="6" t="n">
        <v>0</v>
      </c>
      <c r="L11809" s="35" t="n">
        <v>-1</v>
      </c>
      <c r="M11809" s="6" t="str">
        <f aca="false">IF(I11809&lt;=0,"Below 0%",IF(I11809&lt;=0.05,"0-5%",IF(I11809&lt;=0.1,"5-10%",IF(I11809&lt;=0.2,"10-20%",IF(I11809&lt;=0.4,"20-40%","Above 40%")))))</f>
        <v>Below 0%</v>
      </c>
      <c r="N11809" s="6" t="str">
        <f aca="false">IF(AND(H11809&gt;=Summary!$B$25,I11809&gt;=Summary!$B$26,I11809&lt;=Summary!$B$27,J11809&gt;=Summary!$B$28,J11809&lt;=Summary!$B$29,F11809*J11809&gt;1),"Yes","No")</f>
        <v>No</v>
      </c>
    </row>
    <row r="11810" customFormat="false" ht="15" hidden="false" customHeight="false" outlineLevel="0" collapsed="false">
      <c r="A11810" s="6" t="s">
        <v>158</v>
      </c>
      <c r="B11810" s="45" t="n">
        <v>45270</v>
      </c>
      <c r="C11810" s="6" t="s">
        <v>184</v>
      </c>
      <c r="D11810" s="6" t="s">
        <v>189</v>
      </c>
      <c r="E11810" s="6" t="s">
        <v>187</v>
      </c>
      <c r="F11810" s="34" t="n">
        <v>0.353311747312546</v>
      </c>
      <c r="G11810" s="34" t="n">
        <v>0.403485339947847</v>
      </c>
      <c r="H11810" s="34" t="n">
        <v>-0.0501735926353013</v>
      </c>
      <c r="I11810" s="34" t="n">
        <v>-0.124350472415644</v>
      </c>
      <c r="J11810" s="35" t="n">
        <v>2.49</v>
      </c>
      <c r="K11810" s="6" t="n">
        <v>1</v>
      </c>
      <c r="L11810" s="35" t="n">
        <v>1.49</v>
      </c>
      <c r="M11810" s="6" t="str">
        <f aca="false">IF(I11810&lt;=0,"Below 0%",IF(I11810&lt;=0.05,"0-5%",IF(I11810&lt;=0.1,"5-10%",IF(I11810&lt;=0.2,"10-20%",IF(I11810&lt;=0.4,"20-40%","Above 40%")))))</f>
        <v>Below 0%</v>
      </c>
      <c r="N11810" s="6" t="str">
        <f aca="false">IF(AND(H11810&gt;=Summary!$B$25,I11810&gt;=Summary!$B$26,I11810&lt;=Summary!$B$27,J11810&gt;=Summary!$B$28,J11810&lt;=Summary!$B$29,F11810*J11810&gt;1),"Yes","No")</f>
        <v>No</v>
      </c>
    </row>
    <row r="11811" customFormat="false" ht="15" hidden="false" customHeight="false" outlineLevel="0" collapsed="false">
      <c r="A11811" s="6" t="s">
        <v>158</v>
      </c>
      <c r="B11811" s="45" t="n">
        <v>45270</v>
      </c>
      <c r="C11811" s="6" t="s">
        <v>184</v>
      </c>
      <c r="D11811" s="6" t="s">
        <v>189</v>
      </c>
      <c r="E11811" s="6" t="s">
        <v>174</v>
      </c>
      <c r="F11811" s="34" t="n">
        <v>0.374003082513809</v>
      </c>
      <c r="G11811" s="34" t="n">
        <v>0.274502321439929</v>
      </c>
      <c r="H11811" s="34" t="n">
        <v>0.0995007610738805</v>
      </c>
      <c r="I11811" s="34" t="n">
        <v>0.362476938453342</v>
      </c>
      <c r="J11811" s="35" t="n">
        <v>3.66</v>
      </c>
      <c r="K11811" s="6" t="n">
        <v>0</v>
      </c>
      <c r="L11811" s="35" t="n">
        <v>-1</v>
      </c>
      <c r="M11811" s="6" t="str">
        <f aca="false">IF(I11811&lt;=0,"Below 0%",IF(I11811&lt;=0.05,"0-5%",IF(I11811&lt;=0.1,"5-10%",IF(I11811&lt;=0.2,"10-20%",IF(I11811&lt;=0.4,"20-40%","Above 40%")))))</f>
        <v>20-40%</v>
      </c>
      <c r="N11811" s="6" t="str">
        <f aca="false">IF(AND(H11811&gt;=Summary!$B$25,I11811&gt;=Summary!$B$26,I11811&lt;=Summary!$B$27,J11811&gt;=Summary!$B$28,J11811&lt;=Summary!$B$29,F11811*J11811&gt;1),"Yes","No")</f>
        <v>Yes</v>
      </c>
    </row>
    <row r="11812" customFormat="false" ht="15" hidden="false" customHeight="false" outlineLevel="0" collapsed="false">
      <c r="A11812" s="6" t="s">
        <v>158</v>
      </c>
      <c r="B11812" s="45" t="n">
        <v>45270</v>
      </c>
      <c r="C11812" s="6" t="s">
        <v>184</v>
      </c>
      <c r="D11812" s="6" t="s">
        <v>189</v>
      </c>
      <c r="E11812" s="6" t="s">
        <v>177</v>
      </c>
      <c r="F11812" s="34" t="n">
        <v>0.272685140371323</v>
      </c>
      <c r="G11812" s="34" t="n">
        <v>0.322012338612224</v>
      </c>
      <c r="H11812" s="34" t="n">
        <v>-0.0493271982409015</v>
      </c>
      <c r="I11812" s="34" t="n">
        <v>-0.153184186834228</v>
      </c>
      <c r="J11812" s="35" t="n">
        <v>3.12</v>
      </c>
      <c r="K11812" s="6" t="n">
        <v>0</v>
      </c>
      <c r="L11812" s="35" t="n">
        <v>-1</v>
      </c>
      <c r="M11812" s="6" t="str">
        <f aca="false">IF(I11812&lt;=0,"Below 0%",IF(I11812&lt;=0.05,"0-5%",IF(I11812&lt;=0.1,"5-10%",IF(I11812&lt;=0.2,"10-20%",IF(I11812&lt;=0.4,"20-40%","Above 40%")))))</f>
        <v>Below 0%</v>
      </c>
      <c r="N11812" s="6" t="str">
        <f aca="false">IF(AND(H11812&gt;=Summary!$B$25,I11812&gt;=Summary!$B$26,I11812&lt;=Summary!$B$27,J11812&gt;=Summary!$B$28,J11812&lt;=Summary!$B$29,F11812*J11812&gt;1),"Yes","No")</f>
        <v>No</v>
      </c>
    </row>
    <row r="11813" customFormat="false" ht="15" hidden="false" customHeight="false" outlineLevel="0" collapsed="false">
      <c r="A11813" s="6" t="s">
        <v>158</v>
      </c>
      <c r="B11813" s="45" t="n">
        <v>45270</v>
      </c>
      <c r="C11813" s="6" t="s">
        <v>208</v>
      </c>
      <c r="D11813" s="6" t="s">
        <v>194</v>
      </c>
      <c r="E11813" s="6" t="s">
        <v>187</v>
      </c>
      <c r="F11813" s="34" t="n">
        <v>0.140097200870514</v>
      </c>
      <c r="G11813" s="34" t="n">
        <v>0.0458643669149353</v>
      </c>
      <c r="H11813" s="34" t="n">
        <v>0.0942328339555786</v>
      </c>
      <c r="I11813" s="34" t="n">
        <v>2.0545979437665</v>
      </c>
      <c r="J11813" s="35" t="n">
        <v>22</v>
      </c>
      <c r="K11813" s="6" t="n">
        <v>0</v>
      </c>
      <c r="L11813" s="35" t="n">
        <v>-1</v>
      </c>
      <c r="M11813" s="6" t="str">
        <f aca="false">IF(I11813&lt;=0,"Below 0%",IF(I11813&lt;=0.05,"0-5%",IF(I11813&lt;=0.1,"5-10%",IF(I11813&lt;=0.2,"10-20%",IF(I11813&lt;=0.4,"20-40%","Above 40%")))))</f>
        <v>Above 40%</v>
      </c>
      <c r="N11813" s="6" t="str">
        <f aca="false">IF(AND(H11813&gt;=Summary!$B$25,I11813&gt;=Summary!$B$26,I11813&lt;=Summary!$B$27,J11813&gt;=Summary!$B$28,J11813&lt;=Summary!$B$29,F11813*J11813&gt;1),"Yes","No")</f>
        <v>No</v>
      </c>
    </row>
    <row r="11814" customFormat="false" ht="15" hidden="false" customHeight="false" outlineLevel="0" collapsed="false">
      <c r="A11814" s="6" t="s">
        <v>158</v>
      </c>
      <c r="B11814" s="45" t="n">
        <v>45270</v>
      </c>
      <c r="C11814" s="6" t="s">
        <v>208</v>
      </c>
      <c r="D11814" s="6" t="s">
        <v>194</v>
      </c>
      <c r="E11814" s="6" t="s">
        <v>174</v>
      </c>
      <c r="F11814" s="34" t="n">
        <v>0.136625349521637</v>
      </c>
      <c r="G11814" s="34" t="n">
        <v>0.0917287338298706</v>
      </c>
      <c r="H11814" s="34" t="n">
        <v>0.0448966156917663</v>
      </c>
      <c r="I11814" s="34" t="n">
        <v>0.489449857391863</v>
      </c>
      <c r="J11814" s="35" t="n">
        <v>11</v>
      </c>
      <c r="K11814" s="6" t="n">
        <v>0</v>
      </c>
      <c r="L11814" s="35" t="n">
        <v>-1</v>
      </c>
      <c r="M11814" s="6" t="str">
        <f aca="false">IF(I11814&lt;=0,"Below 0%",IF(I11814&lt;=0.05,"0-5%",IF(I11814&lt;=0.1,"5-10%",IF(I11814&lt;=0.2,"10-20%",IF(I11814&lt;=0.4,"20-40%","Above 40%")))))</f>
        <v>Above 40%</v>
      </c>
      <c r="N11814" s="6" t="str">
        <f aca="false">IF(AND(H11814&gt;=Summary!$B$25,I11814&gt;=Summary!$B$26,I11814&lt;=Summary!$B$27,J11814&gt;=Summary!$B$28,J11814&lt;=Summary!$B$29,F11814*J11814&gt;1),"Yes","No")</f>
        <v>No</v>
      </c>
    </row>
    <row r="11815" customFormat="false" ht="15" hidden="false" customHeight="false" outlineLevel="0" collapsed="false">
      <c r="A11815" s="6" t="s">
        <v>158</v>
      </c>
      <c r="B11815" s="45" t="n">
        <v>45270</v>
      </c>
      <c r="C11815" s="6" t="s">
        <v>208</v>
      </c>
      <c r="D11815" s="6" t="s">
        <v>194</v>
      </c>
      <c r="E11815" s="6" t="s">
        <v>177</v>
      </c>
      <c r="F11815" s="34" t="n">
        <v>0.723277449607849</v>
      </c>
      <c r="G11815" s="34" t="n">
        <v>0.862406899255194</v>
      </c>
      <c r="H11815" s="34" t="n">
        <v>-0.139129449647345</v>
      </c>
      <c r="I11815" s="34" t="n">
        <v>-0.16132692093199</v>
      </c>
      <c r="J11815" s="35" t="n">
        <v>1.17</v>
      </c>
      <c r="K11815" s="6" t="n">
        <v>1</v>
      </c>
      <c r="L11815" s="35" t="n">
        <v>0.17</v>
      </c>
      <c r="M11815" s="6" t="str">
        <f aca="false">IF(I11815&lt;=0,"Below 0%",IF(I11815&lt;=0.05,"0-5%",IF(I11815&lt;=0.1,"5-10%",IF(I11815&lt;=0.2,"10-20%",IF(I11815&lt;=0.4,"20-40%","Above 40%")))))</f>
        <v>Below 0%</v>
      </c>
      <c r="N11815" s="6" t="str">
        <f aca="false">IF(AND(H11815&gt;=Summary!$B$25,I11815&gt;=Summary!$B$26,I11815&lt;=Summary!$B$27,J11815&gt;=Summary!$B$28,J11815&lt;=Summary!$B$29,F11815*J11815&gt;1),"Yes","No")</f>
        <v>No</v>
      </c>
    </row>
    <row r="11816" customFormat="false" ht="15" hidden="false" customHeight="false" outlineLevel="0" collapsed="false">
      <c r="A11816" s="6" t="s">
        <v>158</v>
      </c>
      <c r="B11816" s="45" t="n">
        <v>45270</v>
      </c>
      <c r="C11816" s="6" t="s">
        <v>181</v>
      </c>
      <c r="D11816" s="6" t="s">
        <v>188</v>
      </c>
      <c r="E11816" s="6" t="s">
        <v>187</v>
      </c>
      <c r="F11816" s="34" t="n">
        <v>0.527969121932983</v>
      </c>
      <c r="G11816" s="34" t="n">
        <v>0.436542669584245</v>
      </c>
      <c r="H11816" s="34" t="n">
        <v>0.0914264523487383</v>
      </c>
      <c r="I11816" s="34" t="n">
        <v>0.209433026182323</v>
      </c>
      <c r="J11816" s="35" t="n">
        <v>2.3</v>
      </c>
      <c r="K11816" s="6" t="n">
        <v>1</v>
      </c>
      <c r="L11816" s="35" t="n">
        <v>1.3</v>
      </c>
      <c r="M11816" s="6" t="str">
        <f aca="false">IF(I11816&lt;=0,"Below 0%",IF(I11816&lt;=0.05,"0-5%",IF(I11816&lt;=0.1,"5-10%",IF(I11816&lt;=0.2,"10-20%",IF(I11816&lt;=0.4,"20-40%","Above 40%")))))</f>
        <v>20-40%</v>
      </c>
      <c r="N11816" s="6" t="str">
        <f aca="false">IF(AND(H11816&gt;=Summary!$B$25,I11816&gt;=Summary!$B$26,I11816&lt;=Summary!$B$27,J11816&gt;=Summary!$B$28,J11816&lt;=Summary!$B$29,F11816*J11816&gt;1),"Yes","No")</f>
        <v>Yes</v>
      </c>
    </row>
    <row r="11817" customFormat="false" ht="15" hidden="false" customHeight="false" outlineLevel="0" collapsed="false">
      <c r="A11817" s="6" t="s">
        <v>158</v>
      </c>
      <c r="B11817" s="45" t="n">
        <v>45270</v>
      </c>
      <c r="C11817" s="6" t="s">
        <v>181</v>
      </c>
      <c r="D11817" s="6" t="s">
        <v>188</v>
      </c>
      <c r="E11817" s="6" t="s">
        <v>174</v>
      </c>
      <c r="F11817" s="34" t="n">
        <v>0.265469074249268</v>
      </c>
      <c r="G11817" s="34" t="n">
        <v>0.25164113785558</v>
      </c>
      <c r="H11817" s="34" t="n">
        <v>0.0138279363936877</v>
      </c>
      <c r="I11817" s="34" t="n">
        <v>0.0549510167992635</v>
      </c>
      <c r="J11817" s="35" t="n">
        <v>3.99</v>
      </c>
      <c r="K11817" s="6" t="n">
        <v>0</v>
      </c>
      <c r="L11817" s="35" t="n">
        <v>-1</v>
      </c>
      <c r="M11817" s="6" t="str">
        <f aca="false">IF(I11817&lt;=0,"Below 0%",IF(I11817&lt;=0.05,"0-5%",IF(I11817&lt;=0.1,"5-10%",IF(I11817&lt;=0.2,"10-20%",IF(I11817&lt;=0.4,"20-40%","Above 40%")))))</f>
        <v>5-10%</v>
      </c>
      <c r="N11817" s="6" t="str">
        <f aca="false">IF(AND(H11817&gt;=Summary!$B$25,I11817&gt;=Summary!$B$26,I11817&lt;=Summary!$B$27,J11817&gt;=Summary!$B$28,J11817&lt;=Summary!$B$29,F11817*J11817&gt;1),"Yes","No")</f>
        <v>No</v>
      </c>
    </row>
    <row r="11818" customFormat="false" ht="15" hidden="false" customHeight="false" outlineLevel="0" collapsed="false">
      <c r="A11818" s="6" t="s">
        <v>158</v>
      </c>
      <c r="B11818" s="45" t="n">
        <v>45270</v>
      </c>
      <c r="C11818" s="6" t="s">
        <v>181</v>
      </c>
      <c r="D11818" s="6" t="s">
        <v>188</v>
      </c>
      <c r="E11818" s="6" t="s">
        <v>177</v>
      </c>
      <c r="F11818" s="34" t="n">
        <v>0.20656181871891</v>
      </c>
      <c r="G11818" s="34" t="n">
        <v>0.311816192560175</v>
      </c>
      <c r="H11818" s="34" t="n">
        <v>-0.105254373841265</v>
      </c>
      <c r="I11818" s="34" t="n">
        <v>-0.337552623476898</v>
      </c>
      <c r="J11818" s="35" t="n">
        <v>3.22</v>
      </c>
      <c r="K11818" s="6" t="n">
        <v>0</v>
      </c>
      <c r="L11818" s="35" t="n">
        <v>-1</v>
      </c>
      <c r="M11818" s="6" t="str">
        <f aca="false">IF(I11818&lt;=0,"Below 0%",IF(I11818&lt;=0.05,"0-5%",IF(I11818&lt;=0.1,"5-10%",IF(I11818&lt;=0.2,"10-20%",IF(I11818&lt;=0.4,"20-40%","Above 40%")))))</f>
        <v>Below 0%</v>
      </c>
      <c r="N11818" s="6" t="str">
        <f aca="false">IF(AND(H11818&gt;=Summary!$B$25,I11818&gt;=Summary!$B$26,I11818&lt;=Summary!$B$27,J11818&gt;=Summary!$B$28,J11818&lt;=Summary!$B$29,F11818*J11818&gt;1),"Yes","No")</f>
        <v>No</v>
      </c>
    </row>
    <row r="11819" customFormat="false" ht="15" hidden="false" customHeight="false" outlineLevel="0" collapsed="false">
      <c r="A11819" s="6" t="s">
        <v>158</v>
      </c>
      <c r="B11819" s="45" t="n">
        <v>45275</v>
      </c>
      <c r="C11819" s="6" t="s">
        <v>207</v>
      </c>
      <c r="D11819" s="6" t="s">
        <v>181</v>
      </c>
      <c r="E11819" s="6" t="s">
        <v>187</v>
      </c>
      <c r="F11819" s="34" t="n">
        <v>0.277945965528488</v>
      </c>
      <c r="G11819" s="34" t="n">
        <v>0.205066926728896</v>
      </c>
      <c r="H11819" s="34" t="n">
        <v>0.0728790387995923</v>
      </c>
      <c r="I11819" s="34" t="n">
        <v>0.355391481025804</v>
      </c>
      <c r="J11819" s="35" t="n">
        <v>4.88</v>
      </c>
      <c r="K11819" s="6" t="n">
        <v>0</v>
      </c>
      <c r="L11819" s="35" t="n">
        <v>-1</v>
      </c>
      <c r="M11819" s="6" t="str">
        <f aca="false">IF(I11819&lt;=0,"Below 0%",IF(I11819&lt;=0.05,"0-5%",IF(I11819&lt;=0.1,"5-10%",IF(I11819&lt;=0.2,"10-20%",IF(I11819&lt;=0.4,"20-40%","Above 40%")))))</f>
        <v>20-40%</v>
      </c>
      <c r="N11819" s="6" t="str">
        <f aca="false">IF(AND(H11819&gt;=Summary!$B$25,I11819&gt;=Summary!$B$26,I11819&lt;=Summary!$B$27,J11819&gt;=Summary!$B$28,J11819&lt;=Summary!$B$29,F11819*J11819&gt;1),"Yes","No")</f>
        <v>Yes</v>
      </c>
    </row>
    <row r="11820" customFormat="false" ht="15" hidden="false" customHeight="false" outlineLevel="0" collapsed="false">
      <c r="A11820" s="6" t="s">
        <v>158</v>
      </c>
      <c r="B11820" s="45" t="n">
        <v>45275</v>
      </c>
      <c r="C11820" s="6" t="s">
        <v>207</v>
      </c>
      <c r="D11820" s="6" t="s">
        <v>181</v>
      </c>
      <c r="E11820" s="6" t="s">
        <v>174</v>
      </c>
      <c r="F11820" s="34" t="n">
        <v>0.168255016207695</v>
      </c>
      <c r="G11820" s="34" t="n">
        <v>0.232727116845817</v>
      </c>
      <c r="H11820" s="34" t="n">
        <v>-0.0644721006381217</v>
      </c>
      <c r="I11820" s="34" t="n">
        <v>-0.277028742984149</v>
      </c>
      <c r="J11820" s="35" t="n">
        <v>4.3</v>
      </c>
      <c r="K11820" s="6" t="n">
        <v>0</v>
      </c>
      <c r="L11820" s="35" t="n">
        <v>-1</v>
      </c>
      <c r="M11820" s="6" t="str">
        <f aca="false">IF(I11820&lt;=0,"Below 0%",IF(I11820&lt;=0.05,"0-5%",IF(I11820&lt;=0.1,"5-10%",IF(I11820&lt;=0.2,"10-20%",IF(I11820&lt;=0.4,"20-40%","Above 40%")))))</f>
        <v>Below 0%</v>
      </c>
      <c r="N11820" s="6" t="str">
        <f aca="false">IF(AND(H11820&gt;=Summary!$B$25,I11820&gt;=Summary!$B$26,I11820&lt;=Summary!$B$27,J11820&gt;=Summary!$B$28,J11820&lt;=Summary!$B$29,F11820*J11820&gt;1),"Yes","No")</f>
        <v>No</v>
      </c>
    </row>
    <row r="11821" customFormat="false" ht="15" hidden="false" customHeight="false" outlineLevel="0" collapsed="false">
      <c r="A11821" s="6" t="s">
        <v>158</v>
      </c>
      <c r="B11821" s="45" t="n">
        <v>45275</v>
      </c>
      <c r="C11821" s="6" t="s">
        <v>207</v>
      </c>
      <c r="D11821" s="6" t="s">
        <v>181</v>
      </c>
      <c r="E11821" s="6" t="s">
        <v>177</v>
      </c>
      <c r="F11821" s="34" t="n">
        <v>0.553799033164978</v>
      </c>
      <c r="G11821" s="34" t="n">
        <v>0.562205956425288</v>
      </c>
      <c r="H11821" s="34" t="n">
        <v>-0.00840692326030945</v>
      </c>
      <c r="I11821" s="34" t="n">
        <v>-0.0149534581841925</v>
      </c>
      <c r="J11821" s="35" t="n">
        <v>1.78</v>
      </c>
      <c r="K11821" s="6" t="n">
        <v>1</v>
      </c>
      <c r="L11821" s="35" t="n">
        <v>0.78</v>
      </c>
      <c r="M11821" s="6" t="str">
        <f aca="false">IF(I11821&lt;=0,"Below 0%",IF(I11821&lt;=0.05,"0-5%",IF(I11821&lt;=0.1,"5-10%",IF(I11821&lt;=0.2,"10-20%",IF(I11821&lt;=0.4,"20-40%","Above 40%")))))</f>
        <v>Below 0%</v>
      </c>
      <c r="N11821" s="6" t="str">
        <f aca="false">IF(AND(H11821&gt;=Summary!$B$25,I11821&gt;=Summary!$B$26,I11821&lt;=Summary!$B$27,J11821&gt;=Summary!$B$28,J11821&lt;=Summary!$B$29,F11821*J11821&gt;1),"Yes","No")</f>
        <v>No</v>
      </c>
    </row>
    <row r="11822" customFormat="false" ht="15" hidden="false" customHeight="false" outlineLevel="0" collapsed="false">
      <c r="A11822" s="6" t="s">
        <v>158</v>
      </c>
      <c r="B11822" s="45" t="n">
        <v>45276</v>
      </c>
      <c r="C11822" s="6" t="s">
        <v>196</v>
      </c>
      <c r="D11822" s="6" t="s">
        <v>173</v>
      </c>
      <c r="E11822" s="6" t="s">
        <v>187</v>
      </c>
      <c r="F11822" s="34" t="n">
        <v>0.225043892860413</v>
      </c>
      <c r="G11822" s="34" t="n">
        <v>0.267314513844867</v>
      </c>
      <c r="H11822" s="34" t="n">
        <v>-0.0422706209844547</v>
      </c>
      <c r="I11822" s="34" t="n">
        <v>-0.158130661805314</v>
      </c>
      <c r="J11822" s="35" t="n">
        <v>3.74</v>
      </c>
      <c r="K11822" s="6" t="n">
        <v>0</v>
      </c>
      <c r="L11822" s="35" t="n">
        <v>-1</v>
      </c>
      <c r="M11822" s="6" t="str">
        <f aca="false">IF(I11822&lt;=0,"Below 0%",IF(I11822&lt;=0.05,"0-5%",IF(I11822&lt;=0.1,"5-10%",IF(I11822&lt;=0.2,"10-20%",IF(I11822&lt;=0.4,"20-40%","Above 40%")))))</f>
        <v>Below 0%</v>
      </c>
      <c r="N11822" s="6" t="str">
        <f aca="false">IF(AND(H11822&gt;=Summary!$B$25,I11822&gt;=Summary!$B$26,I11822&lt;=Summary!$B$27,J11822&gt;=Summary!$B$28,J11822&lt;=Summary!$B$29,F11822*J11822&gt;1),"Yes","No")</f>
        <v>No</v>
      </c>
    </row>
    <row r="11823" customFormat="false" ht="15" hidden="false" customHeight="false" outlineLevel="0" collapsed="false">
      <c r="A11823" s="6" t="s">
        <v>158</v>
      </c>
      <c r="B11823" s="45" t="n">
        <v>45276</v>
      </c>
      <c r="C11823" s="6" t="s">
        <v>196</v>
      </c>
      <c r="D11823" s="6" t="s">
        <v>173</v>
      </c>
      <c r="E11823" s="6" t="s">
        <v>174</v>
      </c>
      <c r="F11823" s="34" t="n">
        <v>0.286828905344009</v>
      </c>
      <c r="G11823" s="34" t="n">
        <v>0.27617576844746</v>
      </c>
      <c r="H11823" s="34" t="n">
        <v>0.0106531368965497</v>
      </c>
      <c r="I11823" s="34" t="n">
        <v>0.0385737566928375</v>
      </c>
      <c r="J11823" s="35" t="n">
        <v>3.62</v>
      </c>
      <c r="K11823" s="6" t="n">
        <v>0</v>
      </c>
      <c r="L11823" s="35" t="n">
        <v>-1</v>
      </c>
      <c r="M11823" s="6" t="str">
        <f aca="false">IF(I11823&lt;=0,"Below 0%",IF(I11823&lt;=0.05,"0-5%",IF(I11823&lt;=0.1,"5-10%",IF(I11823&lt;=0.2,"10-20%",IF(I11823&lt;=0.4,"20-40%","Above 40%")))))</f>
        <v>0-5%</v>
      </c>
      <c r="N11823" s="6" t="str">
        <f aca="false">IF(AND(H11823&gt;=Summary!$B$25,I11823&gt;=Summary!$B$26,I11823&lt;=Summary!$B$27,J11823&gt;=Summary!$B$28,J11823&lt;=Summary!$B$29,F11823*J11823&gt;1),"Yes","No")</f>
        <v>No</v>
      </c>
    </row>
    <row r="11824" customFormat="false" ht="15" hidden="false" customHeight="false" outlineLevel="0" collapsed="false">
      <c r="A11824" s="6" t="s">
        <v>158</v>
      </c>
      <c r="B11824" s="45" t="n">
        <v>45276</v>
      </c>
      <c r="C11824" s="6" t="s">
        <v>196</v>
      </c>
      <c r="D11824" s="6" t="s">
        <v>173</v>
      </c>
      <c r="E11824" s="6" t="s">
        <v>177</v>
      </c>
      <c r="F11824" s="34" t="n">
        <v>0.4881272315979</v>
      </c>
      <c r="G11824" s="34" t="n">
        <v>0.456509717707673</v>
      </c>
      <c r="H11824" s="34" t="n">
        <v>0.0316175138902273</v>
      </c>
      <c r="I11824" s="34" t="n">
        <v>0.0692592351571224</v>
      </c>
      <c r="J11824" s="35" t="n">
        <v>2.19</v>
      </c>
      <c r="K11824" s="6" t="n">
        <v>1</v>
      </c>
      <c r="L11824" s="35" t="n">
        <v>1.19</v>
      </c>
      <c r="M11824" s="6" t="str">
        <f aca="false">IF(I11824&lt;=0,"Below 0%",IF(I11824&lt;=0.05,"0-5%",IF(I11824&lt;=0.1,"5-10%",IF(I11824&lt;=0.2,"10-20%",IF(I11824&lt;=0.4,"20-40%","Above 40%")))))</f>
        <v>5-10%</v>
      </c>
      <c r="N11824" s="6" t="str">
        <f aca="false">IF(AND(H11824&gt;=Summary!$B$25,I11824&gt;=Summary!$B$26,I11824&lt;=Summary!$B$27,J11824&gt;=Summary!$B$28,J11824&lt;=Summary!$B$29,F11824*J11824&gt;1),"Yes","No")</f>
        <v>No</v>
      </c>
    </row>
    <row r="11825" customFormat="false" ht="15" hidden="false" customHeight="false" outlineLevel="0" collapsed="false">
      <c r="A11825" s="6" t="s">
        <v>158</v>
      </c>
      <c r="B11825" s="45" t="n">
        <v>45276</v>
      </c>
      <c r="C11825" s="6" t="s">
        <v>190</v>
      </c>
      <c r="D11825" s="6" t="s">
        <v>204</v>
      </c>
      <c r="E11825" s="6" t="s">
        <v>187</v>
      </c>
      <c r="F11825" s="34" t="n">
        <v>0.679032564163208</v>
      </c>
      <c r="G11825" s="34" t="n">
        <v>0.784254365150796</v>
      </c>
      <c r="H11825" s="34" t="n">
        <v>-0.105221800987588</v>
      </c>
      <c r="I11825" s="34" t="n">
        <v>-0.134167950684414</v>
      </c>
      <c r="J11825" s="35" t="n">
        <v>1.28</v>
      </c>
      <c r="K11825" s="6" t="n">
        <v>1</v>
      </c>
      <c r="L11825" s="35" t="n">
        <v>0.28</v>
      </c>
      <c r="M11825" s="6" t="str">
        <f aca="false">IF(I11825&lt;=0,"Below 0%",IF(I11825&lt;=0.05,"0-5%",IF(I11825&lt;=0.1,"5-10%",IF(I11825&lt;=0.2,"10-20%",IF(I11825&lt;=0.4,"20-40%","Above 40%")))))</f>
        <v>Below 0%</v>
      </c>
      <c r="N11825" s="6" t="str">
        <f aca="false">IF(AND(H11825&gt;=Summary!$B$25,I11825&gt;=Summary!$B$26,I11825&lt;=Summary!$B$27,J11825&gt;=Summary!$B$28,J11825&lt;=Summary!$B$29,F11825*J11825&gt;1),"Yes","No")</f>
        <v>No</v>
      </c>
    </row>
    <row r="11826" customFormat="false" ht="15" hidden="false" customHeight="false" outlineLevel="0" collapsed="false">
      <c r="A11826" s="6" t="s">
        <v>158</v>
      </c>
      <c r="B11826" s="45" t="n">
        <v>45276</v>
      </c>
      <c r="C11826" s="6" t="s">
        <v>190</v>
      </c>
      <c r="D11826" s="6" t="s">
        <v>204</v>
      </c>
      <c r="E11826" s="6" t="s">
        <v>174</v>
      </c>
      <c r="F11826" s="34" t="n">
        <v>0.191349372267723</v>
      </c>
      <c r="G11826" s="34" t="n">
        <v>0.141386702449721</v>
      </c>
      <c r="H11826" s="34" t="n">
        <v>0.0499626698180021</v>
      </c>
      <c r="I11826" s="34" t="n">
        <v>0.353376017350497</v>
      </c>
      <c r="J11826" s="35" t="n">
        <v>7.1</v>
      </c>
      <c r="K11826" s="6" t="n">
        <v>0</v>
      </c>
      <c r="L11826" s="35" t="n">
        <v>-1</v>
      </c>
      <c r="M11826" s="6" t="str">
        <f aca="false">IF(I11826&lt;=0,"Below 0%",IF(I11826&lt;=0.05,"0-5%",IF(I11826&lt;=0.1,"5-10%",IF(I11826&lt;=0.2,"10-20%",IF(I11826&lt;=0.4,"20-40%","Above 40%")))))</f>
        <v>20-40%</v>
      </c>
      <c r="N11826" s="6" t="str">
        <f aca="false">IF(AND(H11826&gt;=Summary!$B$25,I11826&gt;=Summary!$B$26,I11826&lt;=Summary!$B$27,J11826&gt;=Summary!$B$28,J11826&lt;=Summary!$B$29,F11826*J11826&gt;1),"Yes","No")</f>
        <v>No</v>
      </c>
    </row>
    <row r="11827" customFormat="false" ht="15" hidden="false" customHeight="false" outlineLevel="0" collapsed="false">
      <c r="A11827" s="6" t="s">
        <v>158</v>
      </c>
      <c r="B11827" s="45" t="n">
        <v>45276</v>
      </c>
      <c r="C11827" s="6" t="s">
        <v>190</v>
      </c>
      <c r="D11827" s="6" t="s">
        <v>204</v>
      </c>
      <c r="E11827" s="6" t="s">
        <v>177</v>
      </c>
      <c r="F11827" s="34" t="n">
        <v>0.129618093371391</v>
      </c>
      <c r="G11827" s="34" t="n">
        <v>0.0743589323994829</v>
      </c>
      <c r="H11827" s="34" t="n">
        <v>0.0552591609719084</v>
      </c>
      <c r="I11827" s="34" t="n">
        <v>0.743140859998317</v>
      </c>
      <c r="J11827" s="35" t="n">
        <v>13.5</v>
      </c>
      <c r="K11827" s="6" t="n">
        <v>0</v>
      </c>
      <c r="L11827" s="35" t="n">
        <v>-1</v>
      </c>
      <c r="M11827" s="6" t="str">
        <f aca="false">IF(I11827&lt;=0,"Below 0%",IF(I11827&lt;=0.05,"0-5%",IF(I11827&lt;=0.1,"5-10%",IF(I11827&lt;=0.2,"10-20%",IF(I11827&lt;=0.4,"20-40%","Above 40%")))))</f>
        <v>Above 40%</v>
      </c>
      <c r="N11827" s="6" t="str">
        <f aca="false">IF(AND(H11827&gt;=Summary!$B$25,I11827&gt;=Summary!$B$26,I11827&lt;=Summary!$B$27,J11827&gt;=Summary!$B$28,J11827&lt;=Summary!$B$29,F11827*J11827&gt;1),"Yes","No")</f>
        <v>No</v>
      </c>
    </row>
    <row r="11828" customFormat="false" ht="15" hidden="false" customHeight="false" outlineLevel="0" collapsed="false">
      <c r="A11828" s="6" t="s">
        <v>158</v>
      </c>
      <c r="B11828" s="45" t="n">
        <v>45276</v>
      </c>
      <c r="C11828" s="6" t="s">
        <v>194</v>
      </c>
      <c r="D11828" s="6" t="s">
        <v>180</v>
      </c>
      <c r="E11828" s="6" t="s">
        <v>187</v>
      </c>
      <c r="F11828" s="34" t="n">
        <v>0.779714584350586</v>
      </c>
      <c r="G11828" s="34" t="n">
        <v>0.834792761237595</v>
      </c>
      <c r="H11828" s="34" t="n">
        <v>-0.0550781768870089</v>
      </c>
      <c r="I11828" s="34" t="n">
        <v>-0.0659782636415708</v>
      </c>
      <c r="J11828" s="35" t="n">
        <v>1.2</v>
      </c>
      <c r="K11828" s="6" t="n">
        <v>0</v>
      </c>
      <c r="L11828" s="35" t="n">
        <v>-1</v>
      </c>
      <c r="M11828" s="6" t="str">
        <f aca="false">IF(I11828&lt;=0,"Below 0%",IF(I11828&lt;=0.05,"0-5%",IF(I11828&lt;=0.1,"5-10%",IF(I11828&lt;=0.2,"10-20%",IF(I11828&lt;=0.4,"20-40%","Above 40%")))))</f>
        <v>Below 0%</v>
      </c>
      <c r="N11828" s="6" t="str">
        <f aca="false">IF(AND(H11828&gt;=Summary!$B$25,I11828&gt;=Summary!$B$26,I11828&lt;=Summary!$B$27,J11828&gt;=Summary!$B$28,J11828&lt;=Summary!$B$29,F11828*J11828&gt;1),"Yes","No")</f>
        <v>No</v>
      </c>
    </row>
    <row r="11829" customFormat="false" ht="15" hidden="false" customHeight="false" outlineLevel="0" collapsed="false">
      <c r="A11829" s="6" t="s">
        <v>158</v>
      </c>
      <c r="B11829" s="45" t="n">
        <v>45276</v>
      </c>
      <c r="C11829" s="6" t="s">
        <v>194</v>
      </c>
      <c r="D11829" s="6" t="s">
        <v>180</v>
      </c>
      <c r="E11829" s="6" t="s">
        <v>174</v>
      </c>
      <c r="F11829" s="34" t="n">
        <v>0.135738492012024</v>
      </c>
      <c r="G11829" s="34" t="n">
        <v>0.113835376532399</v>
      </c>
      <c r="H11829" s="34" t="n">
        <v>0.0219031154796247</v>
      </c>
      <c r="I11829" s="34" t="n">
        <v>0.192410445213318</v>
      </c>
      <c r="J11829" s="35" t="n">
        <v>8.8</v>
      </c>
      <c r="K11829" s="6" t="n">
        <v>1</v>
      </c>
      <c r="L11829" s="35" t="n">
        <v>7.8</v>
      </c>
      <c r="M11829" s="6" t="str">
        <f aca="false">IF(I11829&lt;=0,"Below 0%",IF(I11829&lt;=0.05,"0-5%",IF(I11829&lt;=0.1,"5-10%",IF(I11829&lt;=0.2,"10-20%",IF(I11829&lt;=0.4,"20-40%","Above 40%")))))</f>
        <v>10-20%</v>
      </c>
      <c r="N11829" s="6" t="str">
        <f aca="false">IF(AND(H11829&gt;=Summary!$B$25,I11829&gt;=Summary!$B$26,I11829&lt;=Summary!$B$27,J11829&gt;=Summary!$B$28,J11829&lt;=Summary!$B$29,F11829*J11829&gt;1),"Yes","No")</f>
        <v>No</v>
      </c>
    </row>
    <row r="11830" customFormat="false" ht="15" hidden="false" customHeight="false" outlineLevel="0" collapsed="false">
      <c r="A11830" s="6" t="s">
        <v>158</v>
      </c>
      <c r="B11830" s="45" t="n">
        <v>45276</v>
      </c>
      <c r="C11830" s="6" t="s">
        <v>194</v>
      </c>
      <c r="D11830" s="6" t="s">
        <v>180</v>
      </c>
      <c r="E11830" s="6" t="s">
        <v>177</v>
      </c>
      <c r="F11830" s="34" t="n">
        <v>0.0845469087362289</v>
      </c>
      <c r="G11830" s="34" t="n">
        <v>0.0513718622300058</v>
      </c>
      <c r="H11830" s="34" t="n">
        <v>0.0331750465062231</v>
      </c>
      <c r="I11830" s="34" t="n">
        <v>0.64578243937682</v>
      </c>
      <c r="J11830" s="35" t="n">
        <v>19.5</v>
      </c>
      <c r="K11830" s="6" t="n">
        <v>0</v>
      </c>
      <c r="L11830" s="35" t="n">
        <v>-1</v>
      </c>
      <c r="M11830" s="6" t="str">
        <f aca="false">IF(I11830&lt;=0,"Below 0%",IF(I11830&lt;=0.05,"0-5%",IF(I11830&lt;=0.1,"5-10%",IF(I11830&lt;=0.2,"10-20%",IF(I11830&lt;=0.4,"20-40%","Above 40%")))))</f>
        <v>Above 40%</v>
      </c>
      <c r="N11830" s="6" t="str">
        <f aca="false">IF(AND(H11830&gt;=Summary!$B$25,I11830&gt;=Summary!$B$26,I11830&lt;=Summary!$B$27,J11830&gt;=Summary!$B$28,J11830&lt;=Summary!$B$29,F11830*J11830&gt;1),"Yes","No")</f>
        <v>No</v>
      </c>
    </row>
    <row r="11831" customFormat="false" ht="15" hidden="false" customHeight="false" outlineLevel="0" collapsed="false">
      <c r="A11831" s="6" t="s">
        <v>158</v>
      </c>
      <c r="B11831" s="45" t="n">
        <v>45276</v>
      </c>
      <c r="C11831" s="6" t="s">
        <v>188</v>
      </c>
      <c r="D11831" s="6" t="s">
        <v>184</v>
      </c>
      <c r="E11831" s="6" t="s">
        <v>187</v>
      </c>
      <c r="F11831" s="34" t="n">
        <v>0.565598785877228</v>
      </c>
      <c r="G11831" s="34" t="n">
        <v>0.518389779613824</v>
      </c>
      <c r="H11831" s="34" t="n">
        <v>0.0472090062634041</v>
      </c>
      <c r="I11831" s="34" t="n">
        <v>0.0910685513487024</v>
      </c>
      <c r="J11831" s="35" t="n">
        <v>1.92</v>
      </c>
      <c r="K11831" s="6" t="n">
        <v>1</v>
      </c>
      <c r="L11831" s="35" t="n">
        <v>0.92</v>
      </c>
      <c r="M11831" s="6" t="str">
        <f aca="false">IF(I11831&lt;=0,"Below 0%",IF(I11831&lt;=0.05,"0-5%",IF(I11831&lt;=0.1,"5-10%",IF(I11831&lt;=0.2,"10-20%",IF(I11831&lt;=0.4,"20-40%","Above 40%")))))</f>
        <v>5-10%</v>
      </c>
      <c r="N11831" s="6" t="str">
        <f aca="false">IF(AND(H11831&gt;=Summary!$B$25,I11831&gt;=Summary!$B$26,I11831&lt;=Summary!$B$27,J11831&gt;=Summary!$B$28,J11831&lt;=Summary!$B$29,F11831*J11831&gt;1),"Yes","No")</f>
        <v>No</v>
      </c>
    </row>
    <row r="11832" customFormat="false" ht="15" hidden="false" customHeight="false" outlineLevel="0" collapsed="false">
      <c r="A11832" s="6" t="s">
        <v>158</v>
      </c>
      <c r="B11832" s="45" t="n">
        <v>45276</v>
      </c>
      <c r="C11832" s="6" t="s">
        <v>188</v>
      </c>
      <c r="D11832" s="6" t="s">
        <v>184</v>
      </c>
      <c r="E11832" s="6" t="s">
        <v>174</v>
      </c>
      <c r="F11832" s="34" t="n">
        <v>0.289451748132706</v>
      </c>
      <c r="G11832" s="34" t="n">
        <v>0.245755154779887</v>
      </c>
      <c r="H11832" s="34" t="n">
        <v>0.0436965933528189</v>
      </c>
      <c r="I11832" s="34" t="n">
        <v>0.177805399003558</v>
      </c>
      <c r="J11832" s="35" t="n">
        <v>4.05</v>
      </c>
      <c r="K11832" s="6" t="n">
        <v>0</v>
      </c>
      <c r="L11832" s="35" t="n">
        <v>-1</v>
      </c>
      <c r="M11832" s="6" t="str">
        <f aca="false">IF(I11832&lt;=0,"Below 0%",IF(I11832&lt;=0.05,"0-5%",IF(I11832&lt;=0.1,"5-10%",IF(I11832&lt;=0.2,"10-20%",IF(I11832&lt;=0.4,"20-40%","Above 40%")))))</f>
        <v>10-20%</v>
      </c>
      <c r="N11832" s="6" t="str">
        <f aca="false">IF(AND(H11832&gt;=Summary!$B$25,I11832&gt;=Summary!$B$26,I11832&lt;=Summary!$B$27,J11832&gt;=Summary!$B$28,J11832&lt;=Summary!$B$29,F11832*J11832&gt;1),"Yes","No")</f>
        <v>Yes</v>
      </c>
    </row>
    <row r="11833" customFormat="false" ht="15" hidden="false" customHeight="false" outlineLevel="0" collapsed="false">
      <c r="A11833" s="6" t="s">
        <v>158</v>
      </c>
      <c r="B11833" s="45" t="n">
        <v>45276</v>
      </c>
      <c r="C11833" s="6" t="s">
        <v>188</v>
      </c>
      <c r="D11833" s="6" t="s">
        <v>184</v>
      </c>
      <c r="E11833" s="6" t="s">
        <v>177</v>
      </c>
      <c r="F11833" s="34" t="n">
        <v>0.144949465990067</v>
      </c>
      <c r="G11833" s="34" t="n">
        <v>0.235855065606289</v>
      </c>
      <c r="H11833" s="34" t="n">
        <v>-0.0909055996162229</v>
      </c>
      <c r="I11833" s="34" t="n">
        <v>-0.385429922323444</v>
      </c>
      <c r="J11833" s="35" t="n">
        <v>4.22</v>
      </c>
      <c r="K11833" s="6" t="n">
        <v>0</v>
      </c>
      <c r="L11833" s="35" t="n">
        <v>-1</v>
      </c>
      <c r="M11833" s="6" t="str">
        <f aca="false">IF(I11833&lt;=0,"Below 0%",IF(I11833&lt;=0.05,"0-5%",IF(I11833&lt;=0.1,"5-10%",IF(I11833&lt;=0.2,"10-20%",IF(I11833&lt;=0.4,"20-40%","Above 40%")))))</f>
        <v>Below 0%</v>
      </c>
      <c r="N11833" s="6" t="str">
        <f aca="false">IF(AND(H11833&gt;=Summary!$B$25,I11833&gt;=Summary!$B$26,I11833&lt;=Summary!$B$27,J11833&gt;=Summary!$B$28,J11833&lt;=Summary!$B$29,F11833*J11833&gt;1),"Yes","No")</f>
        <v>No</v>
      </c>
    </row>
    <row r="11834" customFormat="false" ht="15" hidden="false" customHeight="false" outlineLevel="0" collapsed="false">
      <c r="A11834" s="6" t="s">
        <v>158</v>
      </c>
      <c r="B11834" s="45" t="n">
        <v>45277</v>
      </c>
      <c r="C11834" s="6" t="s">
        <v>185</v>
      </c>
      <c r="D11834" s="6" t="s">
        <v>201</v>
      </c>
      <c r="E11834" s="6" t="s">
        <v>187</v>
      </c>
      <c r="F11834" s="34" t="n">
        <v>0.56377124786377</v>
      </c>
      <c r="G11834" s="34" t="n">
        <v>0.65592203898051</v>
      </c>
      <c r="H11834" s="34" t="n">
        <v>-0.0921507911167402</v>
      </c>
      <c r="I11834" s="34" t="n">
        <v>-0.140490463256836</v>
      </c>
      <c r="J11834" s="35" t="n">
        <v>1.53</v>
      </c>
      <c r="K11834" s="6" t="n">
        <v>1</v>
      </c>
      <c r="L11834" s="35" t="n">
        <v>0.53</v>
      </c>
      <c r="M11834" s="6" t="str">
        <f aca="false">IF(I11834&lt;=0,"Below 0%",IF(I11834&lt;=0.05,"0-5%",IF(I11834&lt;=0.1,"5-10%",IF(I11834&lt;=0.2,"10-20%",IF(I11834&lt;=0.4,"20-40%","Above 40%")))))</f>
        <v>Below 0%</v>
      </c>
      <c r="N11834" s="6" t="str">
        <f aca="false">IF(AND(H11834&gt;=Summary!$B$25,I11834&gt;=Summary!$B$26,I11834&lt;=Summary!$B$27,J11834&gt;=Summary!$B$28,J11834&lt;=Summary!$B$29,F11834*J11834&gt;1),"Yes","No")</f>
        <v>No</v>
      </c>
    </row>
    <row r="11835" customFormat="false" ht="15" hidden="false" customHeight="false" outlineLevel="0" collapsed="false">
      <c r="A11835" s="6" t="s">
        <v>158</v>
      </c>
      <c r="B11835" s="45" t="n">
        <v>45277</v>
      </c>
      <c r="C11835" s="6" t="s">
        <v>185</v>
      </c>
      <c r="D11835" s="6" t="s">
        <v>201</v>
      </c>
      <c r="E11835" s="6" t="s">
        <v>174</v>
      </c>
      <c r="F11835" s="34" t="n">
        <v>0.262077957391739</v>
      </c>
      <c r="G11835" s="34" t="n">
        <v>0.200712143928036</v>
      </c>
      <c r="H11835" s="34" t="n">
        <v>0.0613658134637029</v>
      </c>
      <c r="I11835" s="34" t="n">
        <v>0.305740411430736</v>
      </c>
      <c r="J11835" s="35" t="n">
        <v>5</v>
      </c>
      <c r="K11835" s="6" t="n">
        <v>0</v>
      </c>
      <c r="L11835" s="35" t="n">
        <v>-1</v>
      </c>
      <c r="M11835" s="6" t="str">
        <f aca="false">IF(I11835&lt;=0,"Below 0%",IF(I11835&lt;=0.05,"0-5%",IF(I11835&lt;=0.1,"5-10%",IF(I11835&lt;=0.2,"10-20%",IF(I11835&lt;=0.4,"20-40%","Above 40%")))))</f>
        <v>20-40%</v>
      </c>
      <c r="N11835" s="6" t="str">
        <f aca="false">IF(AND(H11835&gt;=Summary!$B$25,I11835&gt;=Summary!$B$26,I11835&lt;=Summary!$B$27,J11835&gt;=Summary!$B$28,J11835&lt;=Summary!$B$29,F11835*J11835&gt;1),"Yes","No")</f>
        <v>Yes</v>
      </c>
    </row>
    <row r="11836" customFormat="false" ht="15" hidden="false" customHeight="false" outlineLevel="0" collapsed="false">
      <c r="A11836" s="6" t="s">
        <v>158</v>
      </c>
      <c r="B11836" s="45" t="n">
        <v>45277</v>
      </c>
      <c r="C11836" s="6" t="s">
        <v>185</v>
      </c>
      <c r="D11836" s="6" t="s">
        <v>201</v>
      </c>
      <c r="E11836" s="6" t="s">
        <v>177</v>
      </c>
      <c r="F11836" s="34" t="n">
        <v>0.17415077984333</v>
      </c>
      <c r="G11836" s="34" t="n">
        <v>0.143365817091454</v>
      </c>
      <c r="H11836" s="34" t="n">
        <v>0.0307849627518761</v>
      </c>
      <c r="I11836" s="34" t="n">
        <v>0.214730145417008</v>
      </c>
      <c r="J11836" s="35" t="n">
        <v>7</v>
      </c>
      <c r="K11836" s="6" t="n">
        <v>0</v>
      </c>
      <c r="L11836" s="35" t="n">
        <v>-1</v>
      </c>
      <c r="M11836" s="6" t="str">
        <f aca="false">IF(I11836&lt;=0,"Below 0%",IF(I11836&lt;=0.05,"0-5%",IF(I11836&lt;=0.1,"5-10%",IF(I11836&lt;=0.2,"10-20%",IF(I11836&lt;=0.4,"20-40%","Above 40%")))))</f>
        <v>20-40%</v>
      </c>
      <c r="N11836" s="6" t="str">
        <f aca="false">IF(AND(H11836&gt;=Summary!$B$25,I11836&gt;=Summary!$B$26,I11836&lt;=Summary!$B$27,J11836&gt;=Summary!$B$28,J11836&lt;=Summary!$B$29,F11836*J11836&gt;1),"Yes","No")</f>
        <v>No</v>
      </c>
    </row>
    <row r="11837" customFormat="false" ht="15" hidden="false" customHeight="false" outlineLevel="0" collapsed="false">
      <c r="A11837" s="6" t="s">
        <v>158</v>
      </c>
      <c r="B11837" s="45" t="n">
        <v>45277</v>
      </c>
      <c r="C11837" s="6" t="s">
        <v>206</v>
      </c>
      <c r="D11837" s="6" t="s">
        <v>182</v>
      </c>
      <c r="E11837" s="6" t="s">
        <v>187</v>
      </c>
      <c r="F11837" s="34" t="n">
        <v>0.321197777986527</v>
      </c>
      <c r="G11837" s="34" t="n">
        <v>0.287472166881519</v>
      </c>
      <c r="H11837" s="34" t="n">
        <v>0.0337256111050077</v>
      </c>
      <c r="I11837" s="34" t="n">
        <v>0.117317831047301</v>
      </c>
      <c r="J11837" s="35" t="n">
        <v>3.5</v>
      </c>
      <c r="K11837" s="6" t="n">
        <v>0</v>
      </c>
      <c r="L11837" s="35" t="n">
        <v>-1</v>
      </c>
      <c r="M11837" s="6" t="str">
        <f aca="false">IF(I11837&lt;=0,"Below 0%",IF(I11837&lt;=0.05,"0-5%",IF(I11837&lt;=0.1,"5-10%",IF(I11837&lt;=0.2,"10-20%",IF(I11837&lt;=0.4,"20-40%","Above 40%")))))</f>
        <v>10-20%</v>
      </c>
      <c r="N11837" s="6" t="str">
        <f aca="false">IF(AND(H11837&gt;=Summary!$B$25,I11837&gt;=Summary!$B$26,I11837&lt;=Summary!$B$27,J11837&gt;=Summary!$B$28,J11837&lt;=Summary!$B$29,F11837*J11837&gt;1),"Yes","No")</f>
        <v>Yes</v>
      </c>
    </row>
    <row r="11838" customFormat="false" ht="15" hidden="false" customHeight="false" outlineLevel="0" collapsed="false">
      <c r="A11838" s="6" t="s">
        <v>158</v>
      </c>
      <c r="B11838" s="45" t="n">
        <v>45277</v>
      </c>
      <c r="C11838" s="6" t="s">
        <v>206</v>
      </c>
      <c r="D11838" s="6" t="s">
        <v>182</v>
      </c>
      <c r="E11838" s="6" t="s">
        <v>174</v>
      </c>
      <c r="F11838" s="34" t="n">
        <v>0.259891837835312</v>
      </c>
      <c r="G11838" s="34" t="n">
        <v>0.261338333528653</v>
      </c>
      <c r="H11838" s="34" t="n">
        <v>-0.00144649569334154</v>
      </c>
      <c r="I11838" s="34" t="n">
        <v>-0.00553495414855754</v>
      </c>
      <c r="J11838" s="35" t="n">
        <v>3.85</v>
      </c>
      <c r="K11838" s="6" t="n">
        <v>0</v>
      </c>
      <c r="L11838" s="35" t="n">
        <v>-1</v>
      </c>
      <c r="M11838" s="6" t="str">
        <f aca="false">IF(I11838&lt;=0,"Below 0%",IF(I11838&lt;=0.05,"0-5%",IF(I11838&lt;=0.1,"5-10%",IF(I11838&lt;=0.2,"10-20%",IF(I11838&lt;=0.4,"20-40%","Above 40%")))))</f>
        <v>Below 0%</v>
      </c>
      <c r="N11838" s="6" t="str">
        <f aca="false">IF(AND(H11838&gt;=Summary!$B$25,I11838&gt;=Summary!$B$26,I11838&lt;=Summary!$B$27,J11838&gt;=Summary!$B$28,J11838&lt;=Summary!$B$29,F11838*J11838&gt;1),"Yes","No")</f>
        <v>No</v>
      </c>
    </row>
    <row r="11839" customFormat="false" ht="15" hidden="false" customHeight="false" outlineLevel="0" collapsed="false">
      <c r="A11839" s="6" t="s">
        <v>158</v>
      </c>
      <c r="B11839" s="45" t="n">
        <v>45277</v>
      </c>
      <c r="C11839" s="6" t="s">
        <v>206</v>
      </c>
      <c r="D11839" s="6" t="s">
        <v>182</v>
      </c>
      <c r="E11839" s="6" t="s">
        <v>177</v>
      </c>
      <c r="F11839" s="34" t="n">
        <v>0.418910354375839</v>
      </c>
      <c r="G11839" s="34" t="n">
        <v>0.451189499589828</v>
      </c>
      <c r="H11839" s="34" t="n">
        <v>-0.0322791452139886</v>
      </c>
      <c r="I11839" s="34" t="n">
        <v>-0.0715423236651855</v>
      </c>
      <c r="J11839" s="35" t="n">
        <v>2.23</v>
      </c>
      <c r="K11839" s="6" t="n">
        <v>1</v>
      </c>
      <c r="L11839" s="35" t="n">
        <v>1.23</v>
      </c>
      <c r="M11839" s="6" t="str">
        <f aca="false">IF(I11839&lt;=0,"Below 0%",IF(I11839&lt;=0.05,"0-5%",IF(I11839&lt;=0.1,"5-10%",IF(I11839&lt;=0.2,"10-20%",IF(I11839&lt;=0.4,"20-40%","Above 40%")))))</f>
        <v>Below 0%</v>
      </c>
      <c r="N11839" s="6" t="str">
        <f aca="false">IF(AND(H11839&gt;=Summary!$B$25,I11839&gt;=Summary!$B$26,I11839&lt;=Summary!$B$27,J11839&gt;=Summary!$B$28,J11839&lt;=Summary!$B$29,F11839*J11839&gt;1),"Yes","No")</f>
        <v>No</v>
      </c>
    </row>
    <row r="11840" customFormat="false" ht="15" hidden="false" customHeight="false" outlineLevel="0" collapsed="false">
      <c r="A11840" s="6" t="s">
        <v>158</v>
      </c>
      <c r="B11840" s="45" t="n">
        <v>45277</v>
      </c>
      <c r="C11840" s="6" t="s">
        <v>183</v>
      </c>
      <c r="D11840" s="6" t="s">
        <v>176</v>
      </c>
      <c r="E11840" s="6" t="s">
        <v>187</v>
      </c>
      <c r="F11840" s="34" t="n">
        <v>0.707194864749908</v>
      </c>
      <c r="G11840" s="34" t="n">
        <v>0.731921050155265</v>
      </c>
      <c r="H11840" s="34" t="n">
        <v>-0.0247261854053564</v>
      </c>
      <c r="I11840" s="34" t="n">
        <v>-0.0337825854306434</v>
      </c>
      <c r="J11840" s="35" t="n">
        <v>1.42</v>
      </c>
      <c r="K11840" s="6" t="n">
        <v>0</v>
      </c>
      <c r="L11840" s="35" t="n">
        <v>-1</v>
      </c>
      <c r="M11840" s="6" t="str">
        <f aca="false">IF(I11840&lt;=0,"Below 0%",IF(I11840&lt;=0.05,"0-5%",IF(I11840&lt;=0.1,"5-10%",IF(I11840&lt;=0.2,"10-20%",IF(I11840&lt;=0.4,"20-40%","Above 40%")))))</f>
        <v>Below 0%</v>
      </c>
      <c r="N11840" s="6" t="str">
        <f aca="false">IF(AND(H11840&gt;=Summary!$B$25,I11840&gt;=Summary!$B$26,I11840&lt;=Summary!$B$27,J11840&gt;=Summary!$B$28,J11840&lt;=Summary!$B$29,F11840*J11840&gt;1),"Yes","No")</f>
        <v>No</v>
      </c>
    </row>
    <row r="11841" customFormat="false" ht="15" hidden="false" customHeight="false" outlineLevel="0" collapsed="false">
      <c r="A11841" s="6" t="s">
        <v>158</v>
      </c>
      <c r="B11841" s="45" t="n">
        <v>45277</v>
      </c>
      <c r="C11841" s="6" t="s">
        <v>183</v>
      </c>
      <c r="D11841" s="6" t="s">
        <v>176</v>
      </c>
      <c r="E11841" s="6" t="s">
        <v>174</v>
      </c>
      <c r="F11841" s="34" t="n">
        <v>0.195239812135696</v>
      </c>
      <c r="G11841" s="34" t="n">
        <v>0.15867601392679</v>
      </c>
      <c r="H11841" s="34" t="n">
        <v>0.0365637982089062</v>
      </c>
      <c r="I11841" s="34" t="n">
        <v>0.230430531395728</v>
      </c>
      <c r="J11841" s="35" t="n">
        <v>6.55</v>
      </c>
      <c r="K11841" s="6" t="n">
        <v>1</v>
      </c>
      <c r="L11841" s="35" t="n">
        <v>5.55</v>
      </c>
      <c r="M11841" s="6" t="str">
        <f aca="false">IF(I11841&lt;=0,"Below 0%",IF(I11841&lt;=0.05,"0-5%",IF(I11841&lt;=0.1,"5-10%",IF(I11841&lt;=0.2,"10-20%",IF(I11841&lt;=0.4,"20-40%","Above 40%")))))</f>
        <v>20-40%</v>
      </c>
      <c r="N11841" s="6" t="str">
        <f aca="false">IF(AND(H11841&gt;=Summary!$B$25,I11841&gt;=Summary!$B$26,I11841&lt;=Summary!$B$27,J11841&gt;=Summary!$B$28,J11841&lt;=Summary!$B$29,F11841*J11841&gt;1),"Yes","No")</f>
        <v>No</v>
      </c>
    </row>
    <row r="11842" customFormat="false" ht="15" hidden="false" customHeight="false" outlineLevel="0" collapsed="false">
      <c r="A11842" s="6" t="s">
        <v>158</v>
      </c>
      <c r="B11842" s="45" t="n">
        <v>45277</v>
      </c>
      <c r="C11842" s="6" t="s">
        <v>183</v>
      </c>
      <c r="D11842" s="6" t="s">
        <v>176</v>
      </c>
      <c r="E11842" s="6" t="s">
        <v>177</v>
      </c>
      <c r="F11842" s="34" t="n">
        <v>0.0975653380155563</v>
      </c>
      <c r="G11842" s="34" t="n">
        <v>0.109402935917945</v>
      </c>
      <c r="H11842" s="34" t="n">
        <v>-0.0118375979023885</v>
      </c>
      <c r="I11842" s="34" t="n">
        <v>-0.10820183026228</v>
      </c>
      <c r="J11842" s="35" t="n">
        <v>9.5</v>
      </c>
      <c r="K11842" s="6" t="n">
        <v>0</v>
      </c>
      <c r="L11842" s="35" t="n">
        <v>-1</v>
      </c>
      <c r="M11842" s="6" t="str">
        <f aca="false">IF(I11842&lt;=0,"Below 0%",IF(I11842&lt;=0.05,"0-5%",IF(I11842&lt;=0.1,"5-10%",IF(I11842&lt;=0.2,"10-20%",IF(I11842&lt;=0.4,"20-40%","Above 40%")))))</f>
        <v>Below 0%</v>
      </c>
      <c r="N11842" s="6" t="str">
        <f aca="false">IF(AND(H11842&gt;=Summary!$B$25,I11842&gt;=Summary!$B$26,I11842&lt;=Summary!$B$27,J11842&gt;=Summary!$B$28,J11842&lt;=Summary!$B$29,F11842*J11842&gt;1),"Yes","No")</f>
        <v>No</v>
      </c>
    </row>
    <row r="11843" customFormat="false" ht="15" hidden="false" customHeight="false" outlineLevel="0" collapsed="false">
      <c r="A11843" s="6" t="s">
        <v>158</v>
      </c>
      <c r="B11843" s="45" t="n">
        <v>45277</v>
      </c>
      <c r="C11843" s="6" t="s">
        <v>189</v>
      </c>
      <c r="D11843" s="6" t="s">
        <v>203</v>
      </c>
      <c r="E11843" s="6" t="s">
        <v>187</v>
      </c>
      <c r="F11843" s="34" t="n">
        <v>0.446808040142059</v>
      </c>
      <c r="G11843" s="34" t="n">
        <v>0.445648755879382</v>
      </c>
      <c r="H11843" s="34" t="n">
        <v>0.00115928426267781</v>
      </c>
      <c r="I11843" s="34" t="n">
        <v>0.00260134073613694</v>
      </c>
      <c r="J11843" s="35" t="n">
        <v>2.27</v>
      </c>
      <c r="K11843" s="6" t="n">
        <v>1</v>
      </c>
      <c r="L11843" s="35" t="n">
        <v>1.27</v>
      </c>
      <c r="M11843" s="6" t="str">
        <f aca="false">IF(I11843&lt;=0,"Below 0%",IF(I11843&lt;=0.05,"0-5%",IF(I11843&lt;=0.1,"5-10%",IF(I11843&lt;=0.2,"10-20%",IF(I11843&lt;=0.4,"20-40%","Above 40%")))))</f>
        <v>0-5%</v>
      </c>
      <c r="N11843" s="6" t="str">
        <f aca="false">IF(AND(H11843&gt;=Summary!$B$25,I11843&gt;=Summary!$B$26,I11843&lt;=Summary!$B$27,J11843&gt;=Summary!$B$28,J11843&lt;=Summary!$B$29,F11843*J11843&gt;1),"Yes","No")</f>
        <v>No</v>
      </c>
    </row>
    <row r="11844" customFormat="false" ht="15" hidden="false" customHeight="false" outlineLevel="0" collapsed="false">
      <c r="A11844" s="6" t="s">
        <v>158</v>
      </c>
      <c r="B11844" s="45" t="n">
        <v>45277</v>
      </c>
      <c r="C11844" s="6" t="s">
        <v>189</v>
      </c>
      <c r="D11844" s="6" t="s">
        <v>203</v>
      </c>
      <c r="E11844" s="6" t="s">
        <v>174</v>
      </c>
      <c r="F11844" s="34" t="n">
        <v>0.258821755647659</v>
      </c>
      <c r="G11844" s="34" t="n">
        <v>0.274897466262553</v>
      </c>
      <c r="H11844" s="34" t="n">
        <v>-0.016075710614894</v>
      </c>
      <c r="I11844" s="34" t="n">
        <v>-0.0584789333763454</v>
      </c>
      <c r="J11844" s="35" t="n">
        <v>3.68</v>
      </c>
      <c r="K11844" s="6" t="n">
        <v>0</v>
      </c>
      <c r="L11844" s="35" t="n">
        <v>-1</v>
      </c>
      <c r="M11844" s="6" t="str">
        <f aca="false">IF(I11844&lt;=0,"Below 0%",IF(I11844&lt;=0.05,"0-5%",IF(I11844&lt;=0.1,"5-10%",IF(I11844&lt;=0.2,"10-20%",IF(I11844&lt;=0.4,"20-40%","Above 40%")))))</f>
        <v>Below 0%</v>
      </c>
      <c r="N11844" s="6" t="str">
        <f aca="false">IF(AND(H11844&gt;=Summary!$B$25,I11844&gt;=Summary!$B$26,I11844&lt;=Summary!$B$27,J11844&gt;=Summary!$B$28,J11844&lt;=Summary!$B$29,F11844*J11844&gt;1),"Yes","No")</f>
        <v>No</v>
      </c>
    </row>
    <row r="11845" customFormat="false" ht="15" hidden="false" customHeight="false" outlineLevel="0" collapsed="false">
      <c r="A11845" s="6" t="s">
        <v>158</v>
      </c>
      <c r="B11845" s="45" t="n">
        <v>45277</v>
      </c>
      <c r="C11845" s="6" t="s">
        <v>189</v>
      </c>
      <c r="D11845" s="6" t="s">
        <v>203</v>
      </c>
      <c r="E11845" s="6" t="s">
        <v>177</v>
      </c>
      <c r="F11845" s="34" t="n">
        <v>0.294370204210281</v>
      </c>
      <c r="G11845" s="34" t="n">
        <v>0.279453777858065</v>
      </c>
      <c r="H11845" s="34" t="n">
        <v>0.0149164263522161</v>
      </c>
      <c r="I11845" s="34" t="n">
        <v>0.0533770789092434</v>
      </c>
      <c r="J11845" s="35" t="n">
        <v>3.62</v>
      </c>
      <c r="K11845" s="6" t="n">
        <v>0</v>
      </c>
      <c r="L11845" s="35" t="n">
        <v>-1</v>
      </c>
      <c r="M11845" s="6" t="str">
        <f aca="false">IF(I11845&lt;=0,"Below 0%",IF(I11845&lt;=0.05,"0-5%",IF(I11845&lt;=0.1,"5-10%",IF(I11845&lt;=0.2,"10-20%",IF(I11845&lt;=0.4,"20-40%","Above 40%")))))</f>
        <v>5-10%</v>
      </c>
      <c r="N11845" s="6" t="str">
        <f aca="false">IF(AND(H11845&gt;=Summary!$B$25,I11845&gt;=Summary!$B$26,I11845&lt;=Summary!$B$27,J11845&gt;=Summary!$B$28,J11845&lt;=Summary!$B$29,F11845*J11845&gt;1),"Yes","No")</f>
        <v>No</v>
      </c>
    </row>
    <row r="11846" customFormat="false" ht="15" hidden="false" customHeight="false" outlineLevel="0" collapsed="false">
      <c r="A11846" s="6" t="s">
        <v>158</v>
      </c>
      <c r="B11846" s="45" t="n">
        <v>45281</v>
      </c>
      <c r="C11846" s="6" t="s">
        <v>180</v>
      </c>
      <c r="D11846" s="6" t="s">
        <v>201</v>
      </c>
      <c r="E11846" s="6" t="s">
        <v>187</v>
      </c>
      <c r="F11846" s="34" t="n">
        <v>0.298237591981888</v>
      </c>
      <c r="G11846" s="34" t="n">
        <v>0.285591766723842</v>
      </c>
      <c r="H11846" s="34" t="n">
        <v>0.0126458252580456</v>
      </c>
      <c r="I11846" s="34" t="n">
        <v>0.0442793761287725</v>
      </c>
      <c r="J11846" s="35" t="n">
        <v>3.5</v>
      </c>
      <c r="K11846" s="6" t="n">
        <v>0</v>
      </c>
      <c r="L11846" s="35" t="n">
        <v>-1</v>
      </c>
      <c r="M11846" s="6" t="str">
        <f aca="false">IF(I11846&lt;=0,"Below 0%",IF(I11846&lt;=0.05,"0-5%",IF(I11846&lt;=0.1,"5-10%",IF(I11846&lt;=0.2,"10-20%",IF(I11846&lt;=0.4,"20-40%","Above 40%")))))</f>
        <v>0-5%</v>
      </c>
      <c r="N11846" s="6" t="str">
        <f aca="false">IF(AND(H11846&gt;=Summary!$B$25,I11846&gt;=Summary!$B$26,I11846&lt;=Summary!$B$27,J11846&gt;=Summary!$B$28,J11846&lt;=Summary!$B$29,F11846*J11846&gt;1),"Yes","No")</f>
        <v>No</v>
      </c>
    </row>
    <row r="11847" customFormat="false" ht="15" hidden="false" customHeight="false" outlineLevel="0" collapsed="false">
      <c r="A11847" s="6" t="s">
        <v>158</v>
      </c>
      <c r="B11847" s="45" t="n">
        <v>45281</v>
      </c>
      <c r="C11847" s="6" t="s">
        <v>180</v>
      </c>
      <c r="D11847" s="6" t="s">
        <v>201</v>
      </c>
      <c r="E11847" s="6" t="s">
        <v>174</v>
      </c>
      <c r="F11847" s="34" t="n">
        <v>0.198458597064018</v>
      </c>
      <c r="G11847" s="34" t="n">
        <v>0.270154373927959</v>
      </c>
      <c r="H11847" s="34" t="n">
        <v>-0.0716957768639406</v>
      </c>
      <c r="I11847" s="34" t="n">
        <v>-0.265388177216999</v>
      </c>
      <c r="J11847" s="35" t="n">
        <v>3.7</v>
      </c>
      <c r="K11847" s="6" t="n">
        <v>1</v>
      </c>
      <c r="L11847" s="35" t="n">
        <v>2.7</v>
      </c>
      <c r="M11847" s="6" t="str">
        <f aca="false">IF(I11847&lt;=0,"Below 0%",IF(I11847&lt;=0.05,"0-5%",IF(I11847&lt;=0.1,"5-10%",IF(I11847&lt;=0.2,"10-20%",IF(I11847&lt;=0.4,"20-40%","Above 40%")))))</f>
        <v>Below 0%</v>
      </c>
      <c r="N11847" s="6" t="str">
        <f aca="false">IF(AND(H11847&gt;=Summary!$B$25,I11847&gt;=Summary!$B$26,I11847&lt;=Summary!$B$27,J11847&gt;=Summary!$B$28,J11847&lt;=Summary!$B$29,F11847*J11847&gt;1),"Yes","No")</f>
        <v>No</v>
      </c>
    </row>
    <row r="11848" customFormat="false" ht="15" hidden="false" customHeight="false" outlineLevel="0" collapsed="false">
      <c r="A11848" s="6" t="s">
        <v>158</v>
      </c>
      <c r="B11848" s="45" t="n">
        <v>45281</v>
      </c>
      <c r="C11848" s="6" t="s">
        <v>180</v>
      </c>
      <c r="D11848" s="6" t="s">
        <v>201</v>
      </c>
      <c r="E11848" s="6" t="s">
        <v>177</v>
      </c>
      <c r="F11848" s="34" t="n">
        <v>0.503303825855255</v>
      </c>
      <c r="G11848" s="34" t="n">
        <v>0.444253859348199</v>
      </c>
      <c r="H11848" s="34" t="n">
        <v>0.0590499665070562</v>
      </c>
      <c r="I11848" s="34" t="n">
        <v>0.132919422678046</v>
      </c>
      <c r="J11848" s="35" t="n">
        <v>2.25</v>
      </c>
      <c r="K11848" s="6" t="n">
        <v>0</v>
      </c>
      <c r="L11848" s="35" t="n">
        <v>-1</v>
      </c>
      <c r="M11848" s="6" t="str">
        <f aca="false">IF(I11848&lt;=0,"Below 0%",IF(I11848&lt;=0.05,"0-5%",IF(I11848&lt;=0.1,"5-10%",IF(I11848&lt;=0.2,"10-20%",IF(I11848&lt;=0.4,"20-40%","Above 40%")))))</f>
        <v>10-20%</v>
      </c>
      <c r="N11848" s="6" t="str">
        <f aca="false">IF(AND(H11848&gt;=Summary!$B$25,I11848&gt;=Summary!$B$26,I11848&lt;=Summary!$B$27,J11848&gt;=Summary!$B$28,J11848&lt;=Summary!$B$29,F11848*J11848&gt;1),"Yes","No")</f>
        <v>Yes</v>
      </c>
    </row>
    <row r="11849" customFormat="false" ht="15" hidden="false" customHeight="false" outlineLevel="0" collapsed="false">
      <c r="A11849" s="6" t="s">
        <v>158</v>
      </c>
      <c r="B11849" s="45" t="n">
        <v>45282</v>
      </c>
      <c r="C11849" s="6" t="s">
        <v>182</v>
      </c>
      <c r="D11849" s="6" t="s">
        <v>204</v>
      </c>
      <c r="E11849" s="6" t="s">
        <v>187</v>
      </c>
      <c r="F11849" s="34" t="n">
        <v>0.814479768276215</v>
      </c>
      <c r="G11849" s="34" t="n">
        <v>0.789408638694927</v>
      </c>
      <c r="H11849" s="34" t="n">
        <v>0.0250711295812878</v>
      </c>
      <c r="I11849" s="34" t="n">
        <v>0.0317593808230121</v>
      </c>
      <c r="J11849" s="35" t="n">
        <v>1.28</v>
      </c>
      <c r="K11849" s="6" t="n">
        <v>0</v>
      </c>
      <c r="L11849" s="35" t="n">
        <v>-1</v>
      </c>
      <c r="M11849" s="6" t="str">
        <f aca="false">IF(I11849&lt;=0,"Below 0%",IF(I11849&lt;=0.05,"0-5%",IF(I11849&lt;=0.1,"5-10%",IF(I11849&lt;=0.2,"10-20%",IF(I11849&lt;=0.4,"20-40%","Above 40%")))))</f>
        <v>0-5%</v>
      </c>
      <c r="N11849" s="6" t="str">
        <f aca="false">IF(AND(H11849&gt;=Summary!$B$25,I11849&gt;=Summary!$B$26,I11849&lt;=Summary!$B$27,J11849&gt;=Summary!$B$28,J11849&lt;=Summary!$B$29,F11849*J11849&gt;1),"Yes","No")</f>
        <v>No</v>
      </c>
    </row>
    <row r="11850" customFormat="false" ht="15" hidden="false" customHeight="false" outlineLevel="0" collapsed="false">
      <c r="A11850" s="6" t="s">
        <v>158</v>
      </c>
      <c r="B11850" s="45" t="n">
        <v>45282</v>
      </c>
      <c r="C11850" s="6" t="s">
        <v>182</v>
      </c>
      <c r="D11850" s="6" t="s">
        <v>204</v>
      </c>
      <c r="E11850" s="6" t="s">
        <v>174</v>
      </c>
      <c r="F11850" s="34" t="n">
        <v>0.0977620333433151</v>
      </c>
      <c r="G11850" s="34" t="n">
        <v>0.138416857195823</v>
      </c>
      <c r="H11850" s="34" t="n">
        <v>-0.0406548238525077</v>
      </c>
      <c r="I11850" s="34" t="n">
        <v>-0.293712952859434</v>
      </c>
      <c r="J11850" s="35" t="n">
        <v>7.3</v>
      </c>
      <c r="K11850" s="6" t="n">
        <v>1</v>
      </c>
      <c r="L11850" s="35" t="n">
        <v>6.3</v>
      </c>
      <c r="M11850" s="6" t="str">
        <f aca="false">IF(I11850&lt;=0,"Below 0%",IF(I11850&lt;=0.05,"0-5%",IF(I11850&lt;=0.1,"5-10%",IF(I11850&lt;=0.2,"10-20%",IF(I11850&lt;=0.4,"20-40%","Above 40%")))))</f>
        <v>Below 0%</v>
      </c>
      <c r="N11850" s="6" t="str">
        <f aca="false">IF(AND(H11850&gt;=Summary!$B$25,I11850&gt;=Summary!$B$26,I11850&lt;=Summary!$B$27,J11850&gt;=Summary!$B$28,J11850&lt;=Summary!$B$29,F11850*J11850&gt;1),"Yes","No")</f>
        <v>No</v>
      </c>
    </row>
    <row r="11851" customFormat="false" ht="15" hidden="false" customHeight="false" outlineLevel="0" collapsed="false">
      <c r="A11851" s="6" t="s">
        <v>158</v>
      </c>
      <c r="B11851" s="45" t="n">
        <v>45282</v>
      </c>
      <c r="C11851" s="6" t="s">
        <v>182</v>
      </c>
      <c r="D11851" s="6" t="s">
        <v>204</v>
      </c>
      <c r="E11851" s="6" t="s">
        <v>177</v>
      </c>
      <c r="F11851" s="34" t="n">
        <v>0.0877581685781479</v>
      </c>
      <c r="G11851" s="34" t="n">
        <v>0.0721745041092504</v>
      </c>
      <c r="H11851" s="34" t="n">
        <v>0.0155836644688975</v>
      </c>
      <c r="I11851" s="34" t="n">
        <v>0.215916474400828</v>
      </c>
      <c r="J11851" s="35" t="n">
        <v>14</v>
      </c>
      <c r="K11851" s="6" t="n">
        <v>0</v>
      </c>
      <c r="L11851" s="35" t="n">
        <v>-1</v>
      </c>
      <c r="M11851" s="6" t="str">
        <f aca="false">IF(I11851&lt;=0,"Below 0%",IF(I11851&lt;=0.05,"0-5%",IF(I11851&lt;=0.1,"5-10%",IF(I11851&lt;=0.2,"10-20%",IF(I11851&lt;=0.4,"20-40%","Above 40%")))))</f>
        <v>20-40%</v>
      </c>
      <c r="N11851" s="6" t="str">
        <f aca="false">IF(AND(H11851&gt;=Summary!$B$25,I11851&gt;=Summary!$B$26,I11851&lt;=Summary!$B$27,J11851&gt;=Summary!$B$28,J11851&lt;=Summary!$B$29,F11851*J11851&gt;1),"Yes","No")</f>
        <v>No</v>
      </c>
    </row>
    <row r="11852" customFormat="false" ht="15" hidden="false" customHeight="false" outlineLevel="0" collapsed="false">
      <c r="A11852" s="6" t="s">
        <v>158</v>
      </c>
      <c r="B11852" s="45" t="n">
        <v>45283</v>
      </c>
      <c r="C11852" s="6" t="s">
        <v>184</v>
      </c>
      <c r="D11852" s="6" t="s">
        <v>196</v>
      </c>
      <c r="E11852" s="6" t="s">
        <v>187</v>
      </c>
      <c r="F11852" s="34" t="n">
        <v>0.610727071762085</v>
      </c>
      <c r="G11852" s="34" t="n">
        <v>0.571062083119549</v>
      </c>
      <c r="H11852" s="34" t="n">
        <v>0.0396649886425364</v>
      </c>
      <c r="I11852" s="34" t="n">
        <v>0.0694582775061128</v>
      </c>
      <c r="J11852" s="35" t="n">
        <v>1.76</v>
      </c>
      <c r="K11852" s="6" t="n">
        <v>0</v>
      </c>
      <c r="L11852" s="35" t="n">
        <v>-1</v>
      </c>
      <c r="M11852" s="6" t="str">
        <f aca="false">IF(I11852&lt;=0,"Below 0%",IF(I11852&lt;=0.05,"0-5%",IF(I11852&lt;=0.1,"5-10%",IF(I11852&lt;=0.2,"10-20%",IF(I11852&lt;=0.4,"20-40%","Above 40%")))))</f>
        <v>5-10%</v>
      </c>
      <c r="N11852" s="6" t="str">
        <f aca="false">IF(AND(H11852&gt;=Summary!$B$25,I11852&gt;=Summary!$B$26,I11852&lt;=Summary!$B$27,J11852&gt;=Summary!$B$28,J11852&lt;=Summary!$B$29,F11852*J11852&gt;1),"Yes","No")</f>
        <v>No</v>
      </c>
    </row>
    <row r="11853" customFormat="false" ht="15" hidden="false" customHeight="false" outlineLevel="0" collapsed="false">
      <c r="A11853" s="6" t="s">
        <v>158</v>
      </c>
      <c r="B11853" s="45" t="n">
        <v>45283</v>
      </c>
      <c r="C11853" s="6" t="s">
        <v>184</v>
      </c>
      <c r="D11853" s="6" t="s">
        <v>196</v>
      </c>
      <c r="E11853" s="6" t="s">
        <v>174</v>
      </c>
      <c r="F11853" s="34" t="n">
        <v>0.255088120698929</v>
      </c>
      <c r="G11853" s="34" t="n">
        <v>0.23930220625962</v>
      </c>
      <c r="H11853" s="34" t="n">
        <v>0.0157859144393086</v>
      </c>
      <c r="I11853" s="34" t="n">
        <v>0.0659664391985686</v>
      </c>
      <c r="J11853" s="35" t="n">
        <v>4.2</v>
      </c>
      <c r="K11853" s="6" t="n">
        <v>0</v>
      </c>
      <c r="L11853" s="35" t="n">
        <v>-1</v>
      </c>
      <c r="M11853" s="6" t="str">
        <f aca="false">IF(I11853&lt;=0,"Below 0%",IF(I11853&lt;=0.05,"0-5%",IF(I11853&lt;=0.1,"5-10%",IF(I11853&lt;=0.2,"10-20%",IF(I11853&lt;=0.4,"20-40%","Above 40%")))))</f>
        <v>5-10%</v>
      </c>
      <c r="N11853" s="6" t="str">
        <f aca="false">IF(AND(H11853&gt;=Summary!$B$25,I11853&gt;=Summary!$B$26,I11853&lt;=Summary!$B$27,J11853&gt;=Summary!$B$28,J11853&lt;=Summary!$B$29,F11853*J11853&gt;1),"Yes","No")</f>
        <v>No</v>
      </c>
    </row>
    <row r="11854" customFormat="false" ht="15" hidden="false" customHeight="false" outlineLevel="0" collapsed="false">
      <c r="A11854" s="6" t="s">
        <v>158</v>
      </c>
      <c r="B11854" s="45" t="n">
        <v>45283</v>
      </c>
      <c r="C11854" s="6" t="s">
        <v>184</v>
      </c>
      <c r="D11854" s="6" t="s">
        <v>196</v>
      </c>
      <c r="E11854" s="6" t="s">
        <v>177</v>
      </c>
      <c r="F11854" s="34" t="n">
        <v>0.134184822440147</v>
      </c>
      <c r="G11854" s="34" t="n">
        <v>0.189635710620831</v>
      </c>
      <c r="H11854" s="34" t="n">
        <v>-0.0554508881806838</v>
      </c>
      <c r="I11854" s="34" t="n">
        <v>-0.292407416299115</v>
      </c>
      <c r="J11854" s="35" t="n">
        <v>5.3</v>
      </c>
      <c r="K11854" s="6" t="n">
        <v>1</v>
      </c>
      <c r="L11854" s="35" t="n">
        <v>4.3</v>
      </c>
      <c r="M11854" s="6" t="str">
        <f aca="false">IF(I11854&lt;=0,"Below 0%",IF(I11854&lt;=0.05,"0-5%",IF(I11854&lt;=0.1,"5-10%",IF(I11854&lt;=0.2,"10-20%",IF(I11854&lt;=0.4,"20-40%","Above 40%")))))</f>
        <v>Below 0%</v>
      </c>
      <c r="N11854" s="6" t="str">
        <f aca="false">IF(AND(H11854&gt;=Summary!$B$25,I11854&gt;=Summary!$B$26,I11854&lt;=Summary!$B$27,J11854&gt;=Summary!$B$28,J11854&lt;=Summary!$B$29,F11854*J11854&gt;1),"Yes","No")</f>
        <v>No</v>
      </c>
    </row>
    <row r="11855" customFormat="false" ht="15" hidden="false" customHeight="false" outlineLevel="0" collapsed="false">
      <c r="A11855" s="6" t="s">
        <v>158</v>
      </c>
      <c r="B11855" s="45" t="n">
        <v>45283</v>
      </c>
      <c r="C11855" s="6" t="s">
        <v>183</v>
      </c>
      <c r="D11855" s="6" t="s">
        <v>185</v>
      </c>
      <c r="E11855" s="6" t="s">
        <v>187</v>
      </c>
      <c r="F11855" s="34" t="n">
        <v>0.548252761363983</v>
      </c>
      <c r="G11855" s="34" t="n">
        <v>0.400188830535008</v>
      </c>
      <c r="H11855" s="34" t="n">
        <v>0.148063930828975</v>
      </c>
      <c r="I11855" s="34" t="n">
        <v>0.369985165830415</v>
      </c>
      <c r="J11855" s="35" t="n">
        <v>2.53</v>
      </c>
      <c r="K11855" s="6" t="n">
        <v>0</v>
      </c>
      <c r="L11855" s="35" t="n">
        <v>-1</v>
      </c>
      <c r="M11855" s="6" t="str">
        <f aca="false">IF(I11855&lt;=0,"Below 0%",IF(I11855&lt;=0.05,"0-5%",IF(I11855&lt;=0.1,"5-10%",IF(I11855&lt;=0.2,"10-20%",IF(I11855&lt;=0.4,"20-40%","Above 40%")))))</f>
        <v>20-40%</v>
      </c>
      <c r="N11855" s="6" t="str">
        <f aca="false">IF(AND(H11855&gt;=Summary!$B$25,I11855&gt;=Summary!$B$26,I11855&lt;=Summary!$B$27,J11855&gt;=Summary!$B$28,J11855&lt;=Summary!$B$29,F11855*J11855&gt;1),"Yes","No")</f>
        <v>Yes</v>
      </c>
    </row>
    <row r="11856" customFormat="false" ht="15" hidden="false" customHeight="false" outlineLevel="0" collapsed="false">
      <c r="A11856" s="6" t="s">
        <v>158</v>
      </c>
      <c r="B11856" s="45" t="n">
        <v>45283</v>
      </c>
      <c r="C11856" s="6" t="s">
        <v>183</v>
      </c>
      <c r="D11856" s="6" t="s">
        <v>185</v>
      </c>
      <c r="E11856" s="6" t="s">
        <v>174</v>
      </c>
      <c r="F11856" s="34" t="n">
        <v>0.288531512022018</v>
      </c>
      <c r="G11856" s="34" t="n">
        <v>0.267851254299887</v>
      </c>
      <c r="H11856" s="34" t="n">
        <v>0.020680257722132</v>
      </c>
      <c r="I11856" s="34" t="n">
        <v>0.0772079928323886</v>
      </c>
      <c r="J11856" s="35" t="n">
        <v>3.78</v>
      </c>
      <c r="K11856" s="6" t="n">
        <v>1</v>
      </c>
      <c r="L11856" s="35" t="n">
        <v>2.78</v>
      </c>
      <c r="M11856" s="6" t="str">
        <f aca="false">IF(I11856&lt;=0,"Below 0%",IF(I11856&lt;=0.05,"0-5%",IF(I11856&lt;=0.1,"5-10%",IF(I11856&lt;=0.2,"10-20%",IF(I11856&lt;=0.4,"20-40%","Above 40%")))))</f>
        <v>5-10%</v>
      </c>
      <c r="N11856" s="6" t="str">
        <f aca="false">IF(AND(H11856&gt;=Summary!$B$25,I11856&gt;=Summary!$B$26,I11856&lt;=Summary!$B$27,J11856&gt;=Summary!$B$28,J11856&lt;=Summary!$B$29,F11856*J11856&gt;1),"Yes","No")</f>
        <v>No</v>
      </c>
    </row>
    <row r="11857" customFormat="false" ht="15" hidden="false" customHeight="false" outlineLevel="0" collapsed="false">
      <c r="A11857" s="6" t="s">
        <v>158</v>
      </c>
      <c r="B11857" s="45" t="n">
        <v>45283</v>
      </c>
      <c r="C11857" s="6" t="s">
        <v>183</v>
      </c>
      <c r="D11857" s="6" t="s">
        <v>185</v>
      </c>
      <c r="E11857" s="6" t="s">
        <v>177</v>
      </c>
      <c r="F11857" s="34" t="n">
        <v>0.163215711712837</v>
      </c>
      <c r="G11857" s="34" t="n">
        <v>0.331959915165105</v>
      </c>
      <c r="H11857" s="34" t="n">
        <v>-0.168744203452268</v>
      </c>
      <c r="I11857" s="34" t="n">
        <v>-0.508327047162729</v>
      </c>
      <c r="J11857" s="35" t="n">
        <v>3.05</v>
      </c>
      <c r="K11857" s="6" t="n">
        <v>0</v>
      </c>
      <c r="L11857" s="35" t="n">
        <v>-1</v>
      </c>
      <c r="M11857" s="6" t="str">
        <f aca="false">IF(I11857&lt;=0,"Below 0%",IF(I11857&lt;=0.05,"0-5%",IF(I11857&lt;=0.1,"5-10%",IF(I11857&lt;=0.2,"10-20%",IF(I11857&lt;=0.4,"20-40%","Above 40%")))))</f>
        <v>Below 0%</v>
      </c>
      <c r="N11857" s="6" t="str">
        <f aca="false">IF(AND(H11857&gt;=Summary!$B$25,I11857&gt;=Summary!$B$26,I11857&lt;=Summary!$B$27,J11857&gt;=Summary!$B$28,J11857&lt;=Summary!$B$29,F11857*J11857&gt;1),"Yes","No")</f>
        <v>No</v>
      </c>
    </row>
    <row r="11858" customFormat="false" ht="15" hidden="false" customHeight="false" outlineLevel="0" collapsed="false">
      <c r="A11858" s="6" t="s">
        <v>158</v>
      </c>
      <c r="B11858" s="45" t="n">
        <v>45283</v>
      </c>
      <c r="C11858" s="6" t="s">
        <v>208</v>
      </c>
      <c r="D11858" s="6" t="s">
        <v>188</v>
      </c>
      <c r="E11858" s="6" t="s">
        <v>187</v>
      </c>
      <c r="F11858" s="34" t="n">
        <v>0.338511526584625</v>
      </c>
      <c r="G11858" s="34" t="n">
        <v>0.189838591342627</v>
      </c>
      <c r="H11858" s="34" t="n">
        <v>0.148672935241999</v>
      </c>
      <c r="I11858" s="34" t="n">
        <v>0.783154437622587</v>
      </c>
      <c r="J11858" s="35" t="n">
        <v>5.32</v>
      </c>
      <c r="K11858" s="6" t="n">
        <v>1</v>
      </c>
      <c r="L11858" s="35" t="n">
        <v>4.32</v>
      </c>
      <c r="M11858" s="6" t="str">
        <f aca="false">IF(I11858&lt;=0,"Below 0%",IF(I11858&lt;=0.05,"0-5%",IF(I11858&lt;=0.1,"5-10%",IF(I11858&lt;=0.2,"10-20%",IF(I11858&lt;=0.4,"20-40%","Above 40%")))))</f>
        <v>Above 40%</v>
      </c>
      <c r="N11858" s="6" t="str">
        <f aca="false">IF(AND(H11858&gt;=Summary!$B$25,I11858&gt;=Summary!$B$26,I11858&lt;=Summary!$B$27,J11858&gt;=Summary!$B$28,J11858&lt;=Summary!$B$29,F11858*J11858&gt;1),"Yes","No")</f>
        <v>No</v>
      </c>
    </row>
    <row r="11859" customFormat="false" ht="15" hidden="false" customHeight="false" outlineLevel="0" collapsed="false">
      <c r="A11859" s="6" t="s">
        <v>158</v>
      </c>
      <c r="B11859" s="45" t="n">
        <v>45283</v>
      </c>
      <c r="C11859" s="6" t="s">
        <v>208</v>
      </c>
      <c r="D11859" s="6" t="s">
        <v>188</v>
      </c>
      <c r="E11859" s="6" t="s">
        <v>174</v>
      </c>
      <c r="F11859" s="34" t="n">
        <v>0.258026778697968</v>
      </c>
      <c r="G11859" s="34" t="n">
        <v>0.219552457813646</v>
      </c>
      <c r="H11859" s="34" t="n">
        <v>0.0384743208843211</v>
      </c>
      <c r="I11859" s="34" t="n">
        <v>0.175239763961002</v>
      </c>
      <c r="J11859" s="35" t="n">
        <v>4.6</v>
      </c>
      <c r="K11859" s="6" t="n">
        <v>0</v>
      </c>
      <c r="L11859" s="35" t="n">
        <v>-1</v>
      </c>
      <c r="M11859" s="6" t="str">
        <f aca="false">IF(I11859&lt;=0,"Below 0%",IF(I11859&lt;=0.05,"0-5%",IF(I11859&lt;=0.1,"5-10%",IF(I11859&lt;=0.2,"10-20%",IF(I11859&lt;=0.4,"20-40%","Above 40%")))))</f>
        <v>10-20%</v>
      </c>
      <c r="N11859" s="6" t="str">
        <f aca="false">IF(AND(H11859&gt;=Summary!$B$25,I11859&gt;=Summary!$B$26,I11859&lt;=Summary!$B$27,J11859&gt;=Summary!$B$28,J11859&lt;=Summary!$B$29,F11859*J11859&gt;1),"Yes","No")</f>
        <v>Yes</v>
      </c>
    </row>
    <row r="11860" customFormat="false" ht="15" hidden="false" customHeight="false" outlineLevel="0" collapsed="false">
      <c r="A11860" s="6" t="s">
        <v>158</v>
      </c>
      <c r="B11860" s="45" t="n">
        <v>45283</v>
      </c>
      <c r="C11860" s="6" t="s">
        <v>208</v>
      </c>
      <c r="D11860" s="6" t="s">
        <v>188</v>
      </c>
      <c r="E11860" s="6" t="s">
        <v>177</v>
      </c>
      <c r="F11860" s="34" t="n">
        <v>0.403461694717407</v>
      </c>
      <c r="G11860" s="34" t="n">
        <v>0.590608950843727</v>
      </c>
      <c r="H11860" s="34" t="n">
        <v>-0.18714725612632</v>
      </c>
      <c r="I11860" s="34" t="n">
        <v>-0.316871689565433</v>
      </c>
      <c r="J11860" s="35" t="n">
        <v>1.71</v>
      </c>
      <c r="K11860" s="6" t="n">
        <v>0</v>
      </c>
      <c r="L11860" s="35" t="n">
        <v>-1</v>
      </c>
      <c r="M11860" s="6" t="str">
        <f aca="false">IF(I11860&lt;=0,"Below 0%",IF(I11860&lt;=0.05,"0-5%",IF(I11860&lt;=0.1,"5-10%",IF(I11860&lt;=0.2,"10-20%",IF(I11860&lt;=0.4,"20-40%","Above 40%")))))</f>
        <v>Below 0%</v>
      </c>
      <c r="N11860" s="6" t="str">
        <f aca="false">IF(AND(H11860&gt;=Summary!$B$25,I11860&gt;=Summary!$B$26,I11860&lt;=Summary!$B$27,J11860&gt;=Summary!$B$28,J11860&lt;=Summary!$B$29,F11860*J11860&gt;1),"Yes","No")</f>
        <v>No</v>
      </c>
    </row>
    <row r="11861" customFormat="false" ht="15" hidden="false" customHeight="false" outlineLevel="0" collapsed="false">
      <c r="A11861" s="6" t="s">
        <v>158</v>
      </c>
      <c r="B11861" s="45" t="n">
        <v>45283</v>
      </c>
      <c r="C11861" s="6" t="s">
        <v>207</v>
      </c>
      <c r="D11861" s="6" t="s">
        <v>199</v>
      </c>
      <c r="E11861" s="6" t="s">
        <v>187</v>
      </c>
      <c r="F11861" s="34" t="n">
        <v>0.264999032020569</v>
      </c>
      <c r="G11861" s="34" t="n">
        <v>0.351676287946388</v>
      </c>
      <c r="H11861" s="34" t="n">
        <v>-0.086677255925819</v>
      </c>
      <c r="I11861" s="34" t="n">
        <v>-0.246468866104026</v>
      </c>
      <c r="J11861" s="35" t="n">
        <v>2.83</v>
      </c>
      <c r="K11861" s="6" t="n">
        <v>0</v>
      </c>
      <c r="L11861" s="35" t="n">
        <v>-1</v>
      </c>
      <c r="M11861" s="6" t="str">
        <f aca="false">IF(I11861&lt;=0,"Below 0%",IF(I11861&lt;=0.05,"0-5%",IF(I11861&lt;=0.1,"5-10%",IF(I11861&lt;=0.2,"10-20%",IF(I11861&lt;=0.4,"20-40%","Above 40%")))))</f>
        <v>Below 0%</v>
      </c>
      <c r="N11861" s="6" t="str">
        <f aca="false">IF(AND(H11861&gt;=Summary!$B$25,I11861&gt;=Summary!$B$26,I11861&lt;=Summary!$B$27,J11861&gt;=Summary!$B$28,J11861&lt;=Summary!$B$29,F11861*J11861&gt;1),"Yes","No")</f>
        <v>No</v>
      </c>
    </row>
    <row r="11862" customFormat="false" ht="15" hidden="false" customHeight="false" outlineLevel="0" collapsed="false">
      <c r="A11862" s="6" t="s">
        <v>158</v>
      </c>
      <c r="B11862" s="45" t="n">
        <v>45283</v>
      </c>
      <c r="C11862" s="6" t="s">
        <v>207</v>
      </c>
      <c r="D11862" s="6" t="s">
        <v>199</v>
      </c>
      <c r="E11862" s="6" t="s">
        <v>174</v>
      </c>
      <c r="F11862" s="34" t="n">
        <v>0.317380487918854</v>
      </c>
      <c r="G11862" s="34" t="n">
        <v>0.274171871870049</v>
      </c>
      <c r="H11862" s="34" t="n">
        <v>0.0432086160488048</v>
      </c>
      <c r="I11862" s="34" t="n">
        <v>0.157596823314117</v>
      </c>
      <c r="J11862" s="35" t="n">
        <v>3.63</v>
      </c>
      <c r="K11862" s="6" t="n">
        <v>0</v>
      </c>
      <c r="L11862" s="35" t="n">
        <v>-1</v>
      </c>
      <c r="M11862" s="6" t="str">
        <f aca="false">IF(I11862&lt;=0,"Below 0%",IF(I11862&lt;=0.05,"0-5%",IF(I11862&lt;=0.1,"5-10%",IF(I11862&lt;=0.2,"10-20%",IF(I11862&lt;=0.4,"20-40%","Above 40%")))))</f>
        <v>10-20%</v>
      </c>
      <c r="N11862" s="6" t="str">
        <f aca="false">IF(AND(H11862&gt;=Summary!$B$25,I11862&gt;=Summary!$B$26,I11862&lt;=Summary!$B$27,J11862&gt;=Summary!$B$28,J11862&lt;=Summary!$B$29,F11862*J11862&gt;1),"Yes","No")</f>
        <v>Yes</v>
      </c>
    </row>
    <row r="11863" customFormat="false" ht="15" hidden="false" customHeight="false" outlineLevel="0" collapsed="false">
      <c r="A11863" s="6" t="s">
        <v>158</v>
      </c>
      <c r="B11863" s="45" t="n">
        <v>45283</v>
      </c>
      <c r="C11863" s="6" t="s">
        <v>207</v>
      </c>
      <c r="D11863" s="6" t="s">
        <v>199</v>
      </c>
      <c r="E11863" s="6" t="s">
        <v>177</v>
      </c>
      <c r="F11863" s="34" t="n">
        <v>0.417620420455933</v>
      </c>
      <c r="G11863" s="34" t="n">
        <v>0.374151840183563</v>
      </c>
      <c r="H11863" s="34" t="n">
        <v>0.0434685802723696</v>
      </c>
      <c r="I11863" s="34" t="n">
        <v>0.116178982979326</v>
      </c>
      <c r="J11863" s="35" t="n">
        <v>2.66</v>
      </c>
      <c r="K11863" s="6" t="n">
        <v>1</v>
      </c>
      <c r="L11863" s="35" t="n">
        <v>1.66</v>
      </c>
      <c r="M11863" s="6" t="str">
        <f aca="false">IF(I11863&lt;=0,"Below 0%",IF(I11863&lt;=0.05,"0-5%",IF(I11863&lt;=0.1,"5-10%",IF(I11863&lt;=0.2,"10-20%",IF(I11863&lt;=0.4,"20-40%","Above 40%")))))</f>
        <v>10-20%</v>
      </c>
      <c r="N11863" s="6" t="str">
        <f aca="false">IF(AND(H11863&gt;=Summary!$B$25,I11863&gt;=Summary!$B$26,I11863&lt;=Summary!$B$27,J11863&gt;=Summary!$B$28,J11863&lt;=Summary!$B$29,F11863*J11863&gt;1),"Yes","No")</f>
        <v>Yes</v>
      </c>
    </row>
    <row r="11864" customFormat="false" ht="15" hidden="false" customHeight="false" outlineLevel="0" collapsed="false">
      <c r="A11864" s="6" t="s">
        <v>158</v>
      </c>
      <c r="B11864" s="45" t="n">
        <v>45283</v>
      </c>
      <c r="C11864" s="6" t="s">
        <v>181</v>
      </c>
      <c r="D11864" s="6" t="s">
        <v>173</v>
      </c>
      <c r="E11864" s="6" t="s">
        <v>187</v>
      </c>
      <c r="F11864" s="34" t="n">
        <v>0.542362749576569</v>
      </c>
      <c r="G11864" s="34" t="n">
        <v>0.538829225898566</v>
      </c>
      <c r="H11864" s="34" t="n">
        <v>0.00353352367800264</v>
      </c>
      <c r="I11864" s="34" t="n">
        <v>0.00655778029135301</v>
      </c>
      <c r="J11864" s="35" t="n">
        <v>1.87</v>
      </c>
      <c r="K11864" s="6" t="n">
        <v>1</v>
      </c>
      <c r="L11864" s="35" t="n">
        <v>0.87</v>
      </c>
      <c r="M11864" s="6" t="str">
        <f aca="false">IF(I11864&lt;=0,"Below 0%",IF(I11864&lt;=0.05,"0-5%",IF(I11864&lt;=0.1,"5-10%",IF(I11864&lt;=0.2,"10-20%",IF(I11864&lt;=0.4,"20-40%","Above 40%")))))</f>
        <v>0-5%</v>
      </c>
      <c r="N11864" s="6" t="str">
        <f aca="false">IF(AND(H11864&gt;=Summary!$B$25,I11864&gt;=Summary!$B$26,I11864&lt;=Summary!$B$27,J11864&gt;=Summary!$B$28,J11864&lt;=Summary!$B$29,F11864*J11864&gt;1),"Yes","No")</f>
        <v>No</v>
      </c>
    </row>
    <row r="11865" customFormat="false" ht="15" hidden="false" customHeight="false" outlineLevel="0" collapsed="false">
      <c r="A11865" s="6" t="s">
        <v>158</v>
      </c>
      <c r="B11865" s="45" t="n">
        <v>45283</v>
      </c>
      <c r="C11865" s="6" t="s">
        <v>181</v>
      </c>
      <c r="D11865" s="6" t="s">
        <v>173</v>
      </c>
      <c r="E11865" s="6" t="s">
        <v>174</v>
      </c>
      <c r="F11865" s="34" t="n">
        <v>0.365804523229599</v>
      </c>
      <c r="G11865" s="34" t="n">
        <v>0.229002421006891</v>
      </c>
      <c r="H11865" s="34" t="n">
        <v>0.136802102222708</v>
      </c>
      <c r="I11865" s="34" t="n">
        <v>0.597382777095584</v>
      </c>
      <c r="J11865" s="35" t="n">
        <v>4.4</v>
      </c>
      <c r="K11865" s="6" t="n">
        <v>0</v>
      </c>
      <c r="L11865" s="35" t="n">
        <v>-1</v>
      </c>
      <c r="M11865" s="6" t="str">
        <f aca="false">IF(I11865&lt;=0,"Below 0%",IF(I11865&lt;=0.05,"0-5%",IF(I11865&lt;=0.1,"5-10%",IF(I11865&lt;=0.2,"10-20%",IF(I11865&lt;=0.4,"20-40%","Above 40%")))))</f>
        <v>Above 40%</v>
      </c>
      <c r="N11865" s="6" t="str">
        <f aca="false">IF(AND(H11865&gt;=Summary!$B$25,I11865&gt;=Summary!$B$26,I11865&lt;=Summary!$B$27,J11865&gt;=Summary!$B$28,J11865&lt;=Summary!$B$29,F11865*J11865&gt;1),"Yes","No")</f>
        <v>No</v>
      </c>
    </row>
    <row r="11866" customFormat="false" ht="15" hidden="false" customHeight="false" outlineLevel="0" collapsed="false">
      <c r="A11866" s="6" t="s">
        <v>158</v>
      </c>
      <c r="B11866" s="45" t="n">
        <v>45283</v>
      </c>
      <c r="C11866" s="6" t="s">
        <v>181</v>
      </c>
      <c r="D11866" s="6" t="s">
        <v>173</v>
      </c>
      <c r="E11866" s="6" t="s">
        <v>177</v>
      </c>
      <c r="F11866" s="34" t="n">
        <v>0.091832734644413</v>
      </c>
      <c r="G11866" s="34" t="n">
        <v>0.232168353094544</v>
      </c>
      <c r="H11866" s="34" t="n">
        <v>-0.140335618450131</v>
      </c>
      <c r="I11866" s="34" t="n">
        <v>-0.604456277436672</v>
      </c>
      <c r="J11866" s="35" t="n">
        <v>4.34</v>
      </c>
      <c r="K11866" s="6" t="n">
        <v>0</v>
      </c>
      <c r="L11866" s="35" t="n">
        <v>-1</v>
      </c>
      <c r="M11866" s="6" t="str">
        <f aca="false">IF(I11866&lt;=0,"Below 0%",IF(I11866&lt;=0.05,"0-5%",IF(I11866&lt;=0.1,"5-10%",IF(I11866&lt;=0.2,"10-20%",IF(I11866&lt;=0.4,"20-40%","Above 40%")))))</f>
        <v>Below 0%</v>
      </c>
      <c r="N11866" s="6" t="str">
        <f aca="false">IF(AND(H11866&gt;=Summary!$B$25,I11866&gt;=Summary!$B$26,I11866&lt;=Summary!$B$27,J11866&gt;=Summary!$B$28,J11866&lt;=Summary!$B$29,F11866*J11866&gt;1),"Yes","No")</f>
        <v>No</v>
      </c>
    </row>
    <row r="11867" customFormat="false" ht="15" hidden="false" customHeight="false" outlineLevel="0" collapsed="false">
      <c r="A11867" s="6" t="s">
        <v>158</v>
      </c>
      <c r="B11867" s="45" t="n">
        <v>45283</v>
      </c>
      <c r="C11867" s="6" t="s">
        <v>189</v>
      </c>
      <c r="D11867" s="6" t="s">
        <v>176</v>
      </c>
      <c r="E11867" s="6" t="s">
        <v>187</v>
      </c>
      <c r="F11867" s="34" t="n">
        <v>0.337695568799973</v>
      </c>
      <c r="G11867" s="34" t="n">
        <v>0.367468975716398</v>
      </c>
      <c r="H11867" s="34" t="n">
        <v>-0.0297734069164258</v>
      </c>
      <c r="I11867" s="34" t="n">
        <v>-0.081022913181667</v>
      </c>
      <c r="J11867" s="35" t="n">
        <v>2.72</v>
      </c>
      <c r="K11867" s="6" t="n">
        <v>1</v>
      </c>
      <c r="L11867" s="35" t="n">
        <v>1.72</v>
      </c>
      <c r="M11867" s="6" t="str">
        <f aca="false">IF(I11867&lt;=0,"Below 0%",IF(I11867&lt;=0.05,"0-5%",IF(I11867&lt;=0.1,"5-10%",IF(I11867&lt;=0.2,"10-20%",IF(I11867&lt;=0.4,"20-40%","Above 40%")))))</f>
        <v>Below 0%</v>
      </c>
      <c r="N11867" s="6" t="str">
        <f aca="false">IF(AND(H11867&gt;=Summary!$B$25,I11867&gt;=Summary!$B$26,I11867&lt;=Summary!$B$27,J11867&gt;=Summary!$B$28,J11867&lt;=Summary!$B$29,F11867*J11867&gt;1),"Yes","No")</f>
        <v>No</v>
      </c>
    </row>
    <row r="11868" customFormat="false" ht="15" hidden="false" customHeight="false" outlineLevel="0" collapsed="false">
      <c r="A11868" s="6" t="s">
        <v>158</v>
      </c>
      <c r="B11868" s="45" t="n">
        <v>45283</v>
      </c>
      <c r="C11868" s="6" t="s">
        <v>189</v>
      </c>
      <c r="D11868" s="6" t="s">
        <v>176</v>
      </c>
      <c r="E11868" s="6" t="s">
        <v>174</v>
      </c>
      <c r="F11868" s="34" t="n">
        <v>0.253853738307953</v>
      </c>
      <c r="G11868" s="34" t="n">
        <v>0.262340056154489</v>
      </c>
      <c r="H11868" s="34" t="n">
        <v>-0.00848631784653625</v>
      </c>
      <c r="I11868" s="34" t="n">
        <v>-0.0323485401769479</v>
      </c>
      <c r="J11868" s="35" t="n">
        <v>3.81</v>
      </c>
      <c r="K11868" s="6" t="n">
        <v>0</v>
      </c>
      <c r="L11868" s="35" t="n">
        <v>-1</v>
      </c>
      <c r="M11868" s="6" t="str">
        <f aca="false">IF(I11868&lt;=0,"Below 0%",IF(I11868&lt;=0.05,"0-5%",IF(I11868&lt;=0.1,"5-10%",IF(I11868&lt;=0.2,"10-20%",IF(I11868&lt;=0.4,"20-40%","Above 40%")))))</f>
        <v>Below 0%</v>
      </c>
      <c r="N11868" s="6" t="str">
        <f aca="false">IF(AND(H11868&gt;=Summary!$B$25,I11868&gt;=Summary!$B$26,I11868&lt;=Summary!$B$27,J11868&gt;=Summary!$B$28,J11868&lt;=Summary!$B$29,F11868*J11868&gt;1),"Yes","No")</f>
        <v>No</v>
      </c>
    </row>
    <row r="11869" customFormat="false" ht="15" hidden="false" customHeight="false" outlineLevel="0" collapsed="false">
      <c r="A11869" s="6" t="s">
        <v>158</v>
      </c>
      <c r="B11869" s="45" t="n">
        <v>45283</v>
      </c>
      <c r="C11869" s="6" t="s">
        <v>189</v>
      </c>
      <c r="D11869" s="6" t="s">
        <v>176</v>
      </c>
      <c r="E11869" s="6" t="s">
        <v>177</v>
      </c>
      <c r="F11869" s="34" t="n">
        <v>0.408450752496719</v>
      </c>
      <c r="G11869" s="34" t="n">
        <v>0.370190968129113</v>
      </c>
      <c r="H11869" s="34" t="n">
        <v>0.0382597843676069</v>
      </c>
      <c r="I11869" s="34" t="n">
        <v>0.103351479807749</v>
      </c>
      <c r="J11869" s="35" t="n">
        <v>2.7</v>
      </c>
      <c r="K11869" s="6" t="n">
        <v>0</v>
      </c>
      <c r="L11869" s="35" t="n">
        <v>-1</v>
      </c>
      <c r="M11869" s="6" t="str">
        <f aca="false">IF(I11869&lt;=0,"Below 0%",IF(I11869&lt;=0.05,"0-5%",IF(I11869&lt;=0.1,"5-10%",IF(I11869&lt;=0.2,"10-20%",IF(I11869&lt;=0.4,"20-40%","Above 40%")))))</f>
        <v>10-20%</v>
      </c>
      <c r="N11869" s="6" t="str">
        <f aca="false">IF(AND(H11869&gt;=Summary!$B$25,I11869&gt;=Summary!$B$26,I11869&lt;=Summary!$B$27,J11869&gt;=Summary!$B$28,J11869&lt;=Summary!$B$29,F11869*J11869&gt;1),"Yes","No")</f>
        <v>Yes</v>
      </c>
    </row>
    <row r="11870" customFormat="false" ht="15" hidden="false" customHeight="false" outlineLevel="0" collapsed="false">
      <c r="A11870" s="6" t="s">
        <v>158</v>
      </c>
      <c r="B11870" s="45" t="n">
        <v>45284</v>
      </c>
      <c r="C11870" s="6" t="s">
        <v>203</v>
      </c>
      <c r="D11870" s="6" t="s">
        <v>190</v>
      </c>
      <c r="E11870" s="6" t="s">
        <v>187</v>
      </c>
      <c r="F11870" s="34" t="n">
        <v>0.348740696907044</v>
      </c>
      <c r="G11870" s="34" t="n">
        <v>0.25430726041724</v>
      </c>
      <c r="H11870" s="34" t="n">
        <v>0.0944334364898034</v>
      </c>
      <c r="I11870" s="34" t="n">
        <v>0.371335982837718</v>
      </c>
      <c r="J11870" s="35" t="n">
        <v>3.91</v>
      </c>
      <c r="K11870" s="6" t="n">
        <v>1</v>
      </c>
      <c r="L11870" s="35" t="n">
        <v>2.91</v>
      </c>
      <c r="M11870" s="6" t="str">
        <f aca="false">IF(I11870&lt;=0,"Below 0%",IF(I11870&lt;=0.05,"0-5%",IF(I11870&lt;=0.1,"5-10%",IF(I11870&lt;=0.2,"10-20%",IF(I11870&lt;=0.4,"20-40%","Above 40%")))))</f>
        <v>20-40%</v>
      </c>
      <c r="N11870" s="6" t="str">
        <f aca="false">IF(AND(H11870&gt;=Summary!$B$25,I11870&gt;=Summary!$B$26,I11870&lt;=Summary!$B$27,J11870&gt;=Summary!$B$28,J11870&lt;=Summary!$B$29,F11870*J11870&gt;1),"Yes","No")</f>
        <v>Yes</v>
      </c>
    </row>
    <row r="11871" customFormat="false" ht="15" hidden="false" customHeight="false" outlineLevel="0" collapsed="false">
      <c r="A11871" s="6" t="s">
        <v>158</v>
      </c>
      <c r="B11871" s="45" t="n">
        <v>45284</v>
      </c>
      <c r="C11871" s="6" t="s">
        <v>203</v>
      </c>
      <c r="D11871" s="6" t="s">
        <v>190</v>
      </c>
      <c r="E11871" s="6" t="s">
        <v>174</v>
      </c>
      <c r="F11871" s="34" t="n">
        <v>0.240087822079659</v>
      </c>
      <c r="G11871" s="34" t="n">
        <v>0.258270490449716</v>
      </c>
      <c r="H11871" s="34" t="n">
        <v>-0.0181826683700579</v>
      </c>
      <c r="I11871" s="34" t="n">
        <v>-0.0704016488232828</v>
      </c>
      <c r="J11871" s="35" t="n">
        <v>3.85</v>
      </c>
      <c r="K11871" s="6" t="n">
        <v>0</v>
      </c>
      <c r="L11871" s="35" t="n">
        <v>-1</v>
      </c>
      <c r="M11871" s="6" t="str">
        <f aca="false">IF(I11871&lt;=0,"Below 0%",IF(I11871&lt;=0.05,"0-5%",IF(I11871&lt;=0.1,"5-10%",IF(I11871&lt;=0.2,"10-20%",IF(I11871&lt;=0.4,"20-40%","Above 40%")))))</f>
        <v>Below 0%</v>
      </c>
      <c r="N11871" s="6" t="str">
        <f aca="false">IF(AND(H11871&gt;=Summary!$B$25,I11871&gt;=Summary!$B$26,I11871&lt;=Summary!$B$27,J11871&gt;=Summary!$B$28,J11871&lt;=Summary!$B$29,F11871*J11871&gt;1),"Yes","No")</f>
        <v>No</v>
      </c>
    </row>
    <row r="11872" customFormat="false" ht="15" hidden="false" customHeight="false" outlineLevel="0" collapsed="false">
      <c r="A11872" s="6" t="s">
        <v>158</v>
      </c>
      <c r="B11872" s="45" t="n">
        <v>45284</v>
      </c>
      <c r="C11872" s="6" t="s">
        <v>203</v>
      </c>
      <c r="D11872" s="6" t="s">
        <v>190</v>
      </c>
      <c r="E11872" s="6" t="s">
        <v>177</v>
      </c>
      <c r="F11872" s="34" t="n">
        <v>0.411171525716782</v>
      </c>
      <c r="G11872" s="34" t="n">
        <v>0.487422249133043</v>
      </c>
      <c r="H11872" s="34" t="n">
        <v>-0.0762507234162618</v>
      </c>
      <c r="I11872" s="34" t="n">
        <v>-0.156436690265751</v>
      </c>
      <c r="J11872" s="35" t="n">
        <v>2.04</v>
      </c>
      <c r="K11872" s="6" t="n">
        <v>0</v>
      </c>
      <c r="L11872" s="35" t="n">
        <v>-1</v>
      </c>
      <c r="M11872" s="6" t="str">
        <f aca="false">IF(I11872&lt;=0,"Below 0%",IF(I11872&lt;=0.05,"0-5%",IF(I11872&lt;=0.1,"5-10%",IF(I11872&lt;=0.2,"10-20%",IF(I11872&lt;=0.4,"20-40%","Above 40%")))))</f>
        <v>Below 0%</v>
      </c>
      <c r="N11872" s="6" t="str">
        <f aca="false">IF(AND(H11872&gt;=Summary!$B$25,I11872&gt;=Summary!$B$26,I11872&lt;=Summary!$B$27,J11872&gt;=Summary!$B$28,J11872&lt;=Summary!$B$29,F11872*J11872&gt;1),"Yes","No")</f>
        <v>No</v>
      </c>
    </row>
    <row r="11873" customFormat="false" ht="15" hidden="false" customHeight="false" outlineLevel="0" collapsed="false">
      <c r="A11873" s="6" t="s">
        <v>158</v>
      </c>
      <c r="B11873" s="45" t="n">
        <v>45286</v>
      </c>
      <c r="C11873" s="6" t="s">
        <v>199</v>
      </c>
      <c r="D11873" s="6" t="s">
        <v>184</v>
      </c>
      <c r="E11873" s="6" t="s">
        <v>187</v>
      </c>
      <c r="F11873" s="34" t="n">
        <v>0.578260898590088</v>
      </c>
      <c r="G11873" s="34" t="n">
        <v>0.443082584724655</v>
      </c>
      <c r="H11873" s="34" t="n">
        <v>0.135178313865432</v>
      </c>
      <c r="I11873" s="34" t="n">
        <v>0.305086046091015</v>
      </c>
      <c r="J11873" s="35" t="n">
        <v>2.27</v>
      </c>
      <c r="K11873" s="6" t="n">
        <v>1</v>
      </c>
      <c r="L11873" s="35" t="n">
        <v>1.27</v>
      </c>
      <c r="M11873" s="6" t="str">
        <f aca="false">IF(I11873&lt;=0,"Below 0%",IF(I11873&lt;=0.05,"0-5%",IF(I11873&lt;=0.1,"5-10%",IF(I11873&lt;=0.2,"10-20%",IF(I11873&lt;=0.4,"20-40%","Above 40%")))))</f>
        <v>20-40%</v>
      </c>
      <c r="N11873" s="6" t="str">
        <f aca="false">IF(AND(H11873&gt;=Summary!$B$25,I11873&gt;=Summary!$B$26,I11873&lt;=Summary!$B$27,J11873&gt;=Summary!$B$28,J11873&lt;=Summary!$B$29,F11873*J11873&gt;1),"Yes","No")</f>
        <v>Yes</v>
      </c>
    </row>
    <row r="11874" customFormat="false" ht="15" hidden="false" customHeight="false" outlineLevel="0" collapsed="false">
      <c r="A11874" s="6" t="s">
        <v>158</v>
      </c>
      <c r="B11874" s="45" t="n">
        <v>45286</v>
      </c>
      <c r="C11874" s="6" t="s">
        <v>199</v>
      </c>
      <c r="D11874" s="6" t="s">
        <v>184</v>
      </c>
      <c r="E11874" s="6" t="s">
        <v>174</v>
      </c>
      <c r="F11874" s="34" t="n">
        <v>0.182506918907166</v>
      </c>
      <c r="G11874" s="34" t="n">
        <v>0.265381917499992</v>
      </c>
      <c r="H11874" s="34" t="n">
        <v>-0.082874998592826</v>
      </c>
      <c r="I11874" s="34" t="n">
        <v>-0.312285778072384</v>
      </c>
      <c r="J11874" s="35" t="n">
        <v>3.79</v>
      </c>
      <c r="K11874" s="6" t="n">
        <v>0</v>
      </c>
      <c r="L11874" s="35" t="n">
        <v>-1</v>
      </c>
      <c r="M11874" s="6" t="str">
        <f aca="false">IF(I11874&lt;=0,"Below 0%",IF(I11874&lt;=0.05,"0-5%",IF(I11874&lt;=0.1,"5-10%",IF(I11874&lt;=0.2,"10-20%",IF(I11874&lt;=0.4,"20-40%","Above 40%")))))</f>
        <v>Below 0%</v>
      </c>
      <c r="N11874" s="6" t="str">
        <f aca="false">IF(AND(H11874&gt;=Summary!$B$25,I11874&gt;=Summary!$B$26,I11874&lt;=Summary!$B$27,J11874&gt;=Summary!$B$28,J11874&lt;=Summary!$B$29,F11874*J11874&gt;1),"Yes","No")</f>
        <v>No</v>
      </c>
    </row>
    <row r="11875" customFormat="false" ht="15" hidden="false" customHeight="false" outlineLevel="0" collapsed="false">
      <c r="A11875" s="6" t="s">
        <v>158</v>
      </c>
      <c r="B11875" s="45" t="n">
        <v>45286</v>
      </c>
      <c r="C11875" s="6" t="s">
        <v>199</v>
      </c>
      <c r="D11875" s="6" t="s">
        <v>184</v>
      </c>
      <c r="E11875" s="6" t="s">
        <v>177</v>
      </c>
      <c r="F11875" s="34" t="n">
        <v>0.239232182502747</v>
      </c>
      <c r="G11875" s="34" t="n">
        <v>0.291535497775353</v>
      </c>
      <c r="H11875" s="34" t="n">
        <v>-0.0523033152726065</v>
      </c>
      <c r="I11875" s="34" t="n">
        <v>-0.179406335323562</v>
      </c>
      <c r="J11875" s="35" t="n">
        <v>3.45</v>
      </c>
      <c r="K11875" s="6" t="n">
        <v>0</v>
      </c>
      <c r="L11875" s="35" t="n">
        <v>-1</v>
      </c>
      <c r="M11875" s="6" t="str">
        <f aca="false">IF(I11875&lt;=0,"Below 0%",IF(I11875&lt;=0.05,"0-5%",IF(I11875&lt;=0.1,"5-10%",IF(I11875&lt;=0.2,"10-20%",IF(I11875&lt;=0.4,"20-40%","Above 40%")))))</f>
        <v>Below 0%</v>
      </c>
      <c r="N11875" s="6" t="str">
        <f aca="false">IF(AND(H11875&gt;=Summary!$B$25,I11875&gt;=Summary!$B$26,I11875&lt;=Summary!$B$27,J11875&gt;=Summary!$B$28,J11875&lt;=Summary!$B$29,F11875*J11875&gt;1),"Yes","No")</f>
        <v>No</v>
      </c>
    </row>
    <row r="11876" customFormat="false" ht="15" hidden="false" customHeight="false" outlineLevel="0" collapsed="false">
      <c r="A11876" s="6" t="s">
        <v>158</v>
      </c>
      <c r="B11876" s="45" t="n">
        <v>45286</v>
      </c>
      <c r="C11876" s="6" t="s">
        <v>196</v>
      </c>
      <c r="D11876" s="6" t="s">
        <v>183</v>
      </c>
      <c r="E11876" s="6" t="s">
        <v>187</v>
      </c>
      <c r="F11876" s="34" t="n">
        <v>0.082227073609829</v>
      </c>
      <c r="G11876" s="34" t="n">
        <v>0.118732175733728</v>
      </c>
      <c r="H11876" s="34" t="n">
        <v>-0.0365051021238991</v>
      </c>
      <c r="I11876" s="34" t="n">
        <v>-0.307457535401073</v>
      </c>
      <c r="J11876" s="35" t="n">
        <v>8.5</v>
      </c>
      <c r="K11876" s="6" t="n">
        <v>0</v>
      </c>
      <c r="L11876" s="35" t="n">
        <v>-1</v>
      </c>
      <c r="M11876" s="6" t="str">
        <f aca="false">IF(I11876&lt;=0,"Below 0%",IF(I11876&lt;=0.05,"0-5%",IF(I11876&lt;=0.1,"5-10%",IF(I11876&lt;=0.2,"10-20%",IF(I11876&lt;=0.4,"20-40%","Above 40%")))))</f>
        <v>Below 0%</v>
      </c>
      <c r="N11876" s="6" t="str">
        <f aca="false">IF(AND(H11876&gt;=Summary!$B$25,I11876&gt;=Summary!$B$26,I11876&lt;=Summary!$B$27,J11876&gt;=Summary!$B$28,J11876&lt;=Summary!$B$29,F11876*J11876&gt;1),"Yes","No")</f>
        <v>No</v>
      </c>
    </row>
    <row r="11877" customFormat="false" ht="15" hidden="false" customHeight="false" outlineLevel="0" collapsed="false">
      <c r="A11877" s="6" t="s">
        <v>158</v>
      </c>
      <c r="B11877" s="45" t="n">
        <v>45286</v>
      </c>
      <c r="C11877" s="6" t="s">
        <v>196</v>
      </c>
      <c r="D11877" s="6" t="s">
        <v>183</v>
      </c>
      <c r="E11877" s="6" t="s">
        <v>174</v>
      </c>
      <c r="F11877" s="34" t="n">
        <v>0.169989511370659</v>
      </c>
      <c r="G11877" s="34" t="n">
        <v>0.175517129345511</v>
      </c>
      <c r="H11877" s="34" t="n">
        <v>-0.0055276179748521</v>
      </c>
      <c r="I11877" s="34" t="n">
        <v>-0.0314933248707071</v>
      </c>
      <c r="J11877" s="35" t="n">
        <v>5.75</v>
      </c>
      <c r="K11877" s="6" t="n">
        <v>0</v>
      </c>
      <c r="L11877" s="35" t="n">
        <v>-1</v>
      </c>
      <c r="M11877" s="6" t="str">
        <f aca="false">IF(I11877&lt;=0,"Below 0%",IF(I11877&lt;=0.05,"0-5%",IF(I11877&lt;=0.1,"5-10%",IF(I11877&lt;=0.2,"10-20%",IF(I11877&lt;=0.4,"20-40%","Above 40%")))))</f>
        <v>Below 0%</v>
      </c>
      <c r="N11877" s="6" t="str">
        <f aca="false">IF(AND(H11877&gt;=Summary!$B$25,I11877&gt;=Summary!$B$26,I11877&lt;=Summary!$B$27,J11877&gt;=Summary!$B$28,J11877&lt;=Summary!$B$29,F11877*J11877&gt;1),"Yes","No")</f>
        <v>No</v>
      </c>
    </row>
    <row r="11878" customFormat="false" ht="15" hidden="false" customHeight="false" outlineLevel="0" collapsed="false">
      <c r="A11878" s="6" t="s">
        <v>158</v>
      </c>
      <c r="B11878" s="45" t="n">
        <v>45286</v>
      </c>
      <c r="C11878" s="6" t="s">
        <v>196</v>
      </c>
      <c r="D11878" s="6" t="s">
        <v>183</v>
      </c>
      <c r="E11878" s="6" t="s">
        <v>177</v>
      </c>
      <c r="F11878" s="34" t="n">
        <v>0.747783422470093</v>
      </c>
      <c r="G11878" s="34" t="n">
        <v>0.705750694920761</v>
      </c>
      <c r="H11878" s="34" t="n">
        <v>0.0420327275493317</v>
      </c>
      <c r="I11878" s="34" t="n">
        <v>0.0595574724216899</v>
      </c>
      <c r="J11878" s="35" t="n">
        <v>1.43</v>
      </c>
      <c r="K11878" s="6" t="n">
        <v>1</v>
      </c>
      <c r="L11878" s="35" t="n">
        <v>0.43</v>
      </c>
      <c r="M11878" s="6" t="str">
        <f aca="false">IF(I11878&lt;=0,"Below 0%",IF(I11878&lt;=0.05,"0-5%",IF(I11878&lt;=0.1,"5-10%",IF(I11878&lt;=0.2,"10-20%",IF(I11878&lt;=0.4,"20-40%","Above 40%")))))</f>
        <v>5-10%</v>
      </c>
      <c r="N11878" s="6" t="str">
        <f aca="false">IF(AND(H11878&gt;=Summary!$B$25,I11878&gt;=Summary!$B$26,I11878&lt;=Summary!$B$27,J11878&gt;=Summary!$B$28,J11878&lt;=Summary!$B$29,F11878*J11878&gt;1),"Yes","No")</f>
        <v>No</v>
      </c>
    </row>
    <row r="11879" customFormat="false" ht="15" hidden="false" customHeight="false" outlineLevel="0" collapsed="false">
      <c r="A11879" s="6" t="s">
        <v>158</v>
      </c>
      <c r="B11879" s="45" t="n">
        <v>45286</v>
      </c>
      <c r="C11879" s="6" t="s">
        <v>176</v>
      </c>
      <c r="D11879" s="6" t="s">
        <v>182</v>
      </c>
      <c r="E11879" s="6" t="s">
        <v>187</v>
      </c>
      <c r="F11879" s="34" t="n">
        <v>0.440942257642746</v>
      </c>
      <c r="G11879" s="34" t="n">
        <v>0.363888640229165</v>
      </c>
      <c r="H11879" s="34" t="n">
        <v>0.0770536174135811</v>
      </c>
      <c r="I11879" s="34" t="n">
        <v>0.211750543696707</v>
      </c>
      <c r="J11879" s="35" t="n">
        <v>2.75</v>
      </c>
      <c r="K11879" s="6" t="n">
        <v>1</v>
      </c>
      <c r="L11879" s="35" t="n">
        <v>1.75</v>
      </c>
      <c r="M11879" s="6" t="str">
        <f aca="false">IF(I11879&lt;=0,"Below 0%",IF(I11879&lt;=0.05,"0-5%",IF(I11879&lt;=0.1,"5-10%",IF(I11879&lt;=0.2,"10-20%",IF(I11879&lt;=0.4,"20-40%","Above 40%")))))</f>
        <v>20-40%</v>
      </c>
      <c r="N11879" s="6" t="str">
        <f aca="false">IF(AND(H11879&gt;=Summary!$B$25,I11879&gt;=Summary!$B$26,I11879&lt;=Summary!$B$27,J11879&gt;=Summary!$B$28,J11879&lt;=Summary!$B$29,F11879*J11879&gt;1),"Yes","No")</f>
        <v>Yes</v>
      </c>
    </row>
    <row r="11880" customFormat="false" ht="15" hidden="false" customHeight="false" outlineLevel="0" collapsed="false">
      <c r="A11880" s="6" t="s">
        <v>158</v>
      </c>
      <c r="B11880" s="45" t="n">
        <v>45286</v>
      </c>
      <c r="C11880" s="6" t="s">
        <v>176</v>
      </c>
      <c r="D11880" s="6" t="s">
        <v>182</v>
      </c>
      <c r="E11880" s="6" t="s">
        <v>174</v>
      </c>
      <c r="F11880" s="34" t="n">
        <v>0.293632119894028</v>
      </c>
      <c r="G11880" s="34" t="n">
        <v>0.266851669501388</v>
      </c>
      <c r="H11880" s="34" t="n">
        <v>0.0267804503926402</v>
      </c>
      <c r="I11880" s="34" t="n">
        <v>0.100357065191608</v>
      </c>
      <c r="J11880" s="35" t="n">
        <v>3.75</v>
      </c>
      <c r="K11880" s="6" t="n">
        <v>0</v>
      </c>
      <c r="L11880" s="35" t="n">
        <v>-1</v>
      </c>
      <c r="M11880" s="6" t="str">
        <f aca="false">IF(I11880&lt;=0,"Below 0%",IF(I11880&lt;=0.05,"0-5%",IF(I11880&lt;=0.1,"5-10%",IF(I11880&lt;=0.2,"10-20%",IF(I11880&lt;=0.4,"20-40%","Above 40%")))))</f>
        <v>10-20%</v>
      </c>
      <c r="N11880" s="6" t="str">
        <f aca="false">IF(AND(H11880&gt;=Summary!$B$25,I11880&gt;=Summary!$B$26,I11880&lt;=Summary!$B$27,J11880&gt;=Summary!$B$28,J11880&lt;=Summary!$B$29,F11880*J11880&gt;1),"Yes","No")</f>
        <v>No</v>
      </c>
    </row>
    <row r="11881" customFormat="false" ht="15" hidden="false" customHeight="false" outlineLevel="0" collapsed="false">
      <c r="A11881" s="6" t="s">
        <v>158</v>
      </c>
      <c r="B11881" s="45" t="n">
        <v>45286</v>
      </c>
      <c r="C11881" s="6" t="s">
        <v>176</v>
      </c>
      <c r="D11881" s="6" t="s">
        <v>182</v>
      </c>
      <c r="E11881" s="6" t="s">
        <v>177</v>
      </c>
      <c r="F11881" s="34" t="n">
        <v>0.265425622463226</v>
      </c>
      <c r="G11881" s="34" t="n">
        <v>0.369259690269448</v>
      </c>
      <c r="H11881" s="34" t="n">
        <v>-0.103834067806221</v>
      </c>
      <c r="I11881" s="34" t="n">
        <v>-0.28119524156686</v>
      </c>
      <c r="J11881" s="35" t="n">
        <v>2.71</v>
      </c>
      <c r="K11881" s="6" t="n">
        <v>0</v>
      </c>
      <c r="L11881" s="35" t="n">
        <v>-1</v>
      </c>
      <c r="M11881" s="6" t="str">
        <f aca="false">IF(I11881&lt;=0,"Below 0%",IF(I11881&lt;=0.05,"0-5%",IF(I11881&lt;=0.1,"5-10%",IF(I11881&lt;=0.2,"10-20%",IF(I11881&lt;=0.4,"20-40%","Above 40%")))))</f>
        <v>Below 0%</v>
      </c>
      <c r="N11881" s="6" t="str">
        <f aca="false">IF(AND(H11881&gt;=Summary!$B$25,I11881&gt;=Summary!$B$26,I11881&lt;=Summary!$B$27,J11881&gt;=Summary!$B$28,J11881&lt;=Summary!$B$29,F11881*J11881&gt;1),"Yes","No")</f>
        <v>No</v>
      </c>
    </row>
    <row r="11882" customFormat="false" ht="15" hidden="false" customHeight="false" outlineLevel="0" collapsed="false">
      <c r="A11882" s="6" t="s">
        <v>158</v>
      </c>
      <c r="B11882" s="45" t="n">
        <v>45286</v>
      </c>
      <c r="C11882" s="6" t="s">
        <v>188</v>
      </c>
      <c r="D11882" s="6" t="s">
        <v>207</v>
      </c>
      <c r="E11882" s="6" t="s">
        <v>187</v>
      </c>
      <c r="F11882" s="34" t="n">
        <v>0.730096638202667</v>
      </c>
      <c r="G11882" s="34" t="n">
        <v>0.640209957054239</v>
      </c>
      <c r="H11882" s="34" t="n">
        <v>0.0898866811484284</v>
      </c>
      <c r="I11882" s="34" t="n">
        <v>0.14040187934911</v>
      </c>
      <c r="J11882" s="35" t="n">
        <v>1.56</v>
      </c>
      <c r="K11882" s="6" t="n">
        <v>0</v>
      </c>
      <c r="L11882" s="35" t="n">
        <v>-1</v>
      </c>
      <c r="M11882" s="6" t="str">
        <f aca="false">IF(I11882&lt;=0,"Below 0%",IF(I11882&lt;=0.05,"0-5%",IF(I11882&lt;=0.1,"5-10%",IF(I11882&lt;=0.2,"10-20%",IF(I11882&lt;=0.4,"20-40%","Above 40%")))))</f>
        <v>10-20%</v>
      </c>
      <c r="N11882" s="6" t="str">
        <f aca="false">IF(AND(H11882&gt;=Summary!$B$25,I11882&gt;=Summary!$B$26,I11882&lt;=Summary!$B$27,J11882&gt;=Summary!$B$28,J11882&lt;=Summary!$B$29,F11882*J11882&gt;1),"Yes","No")</f>
        <v>No</v>
      </c>
    </row>
    <row r="11883" customFormat="false" ht="15" hidden="false" customHeight="false" outlineLevel="0" collapsed="false">
      <c r="A11883" s="6" t="s">
        <v>158</v>
      </c>
      <c r="B11883" s="45" t="n">
        <v>45286</v>
      </c>
      <c r="C11883" s="6" t="s">
        <v>188</v>
      </c>
      <c r="D11883" s="6" t="s">
        <v>207</v>
      </c>
      <c r="E11883" s="6" t="s">
        <v>174</v>
      </c>
      <c r="F11883" s="34" t="n">
        <v>0.193830385804176</v>
      </c>
      <c r="G11883" s="34" t="n">
        <v>0.217114681087959</v>
      </c>
      <c r="H11883" s="34" t="n">
        <v>-0.023284295283783</v>
      </c>
      <c r="I11883" s="34" t="n">
        <v>-0.107244223039666</v>
      </c>
      <c r="J11883" s="35" t="n">
        <v>4.6</v>
      </c>
      <c r="K11883" s="6" t="n">
        <v>0</v>
      </c>
      <c r="L11883" s="35" t="n">
        <v>-1</v>
      </c>
      <c r="M11883" s="6" t="str">
        <f aca="false">IF(I11883&lt;=0,"Below 0%",IF(I11883&lt;=0.05,"0-5%",IF(I11883&lt;=0.1,"5-10%",IF(I11883&lt;=0.2,"10-20%",IF(I11883&lt;=0.4,"20-40%","Above 40%")))))</f>
        <v>Below 0%</v>
      </c>
      <c r="N11883" s="6" t="str">
        <f aca="false">IF(AND(H11883&gt;=Summary!$B$25,I11883&gt;=Summary!$B$26,I11883&lt;=Summary!$B$27,J11883&gt;=Summary!$B$28,J11883&lt;=Summary!$B$29,F11883*J11883&gt;1),"Yes","No")</f>
        <v>No</v>
      </c>
    </row>
    <row r="11884" customFormat="false" ht="15" hidden="false" customHeight="false" outlineLevel="0" collapsed="false">
      <c r="A11884" s="6" t="s">
        <v>158</v>
      </c>
      <c r="B11884" s="45" t="n">
        <v>45286</v>
      </c>
      <c r="C11884" s="6" t="s">
        <v>188</v>
      </c>
      <c r="D11884" s="6" t="s">
        <v>207</v>
      </c>
      <c r="E11884" s="6" t="s">
        <v>177</v>
      </c>
      <c r="F11884" s="34" t="n">
        <v>0.0760729536414146</v>
      </c>
      <c r="G11884" s="34" t="n">
        <v>0.142675361857802</v>
      </c>
      <c r="H11884" s="34" t="n">
        <v>-0.0666024082163872</v>
      </c>
      <c r="I11884" s="34" t="n">
        <v>-0.466810858925782</v>
      </c>
      <c r="J11884" s="35" t="n">
        <v>7</v>
      </c>
      <c r="K11884" s="6" t="n">
        <v>1</v>
      </c>
      <c r="L11884" s="35" t="n">
        <v>6</v>
      </c>
      <c r="M11884" s="6" t="str">
        <f aca="false">IF(I11884&lt;=0,"Below 0%",IF(I11884&lt;=0.05,"0-5%",IF(I11884&lt;=0.1,"5-10%",IF(I11884&lt;=0.2,"10-20%",IF(I11884&lt;=0.4,"20-40%","Above 40%")))))</f>
        <v>Below 0%</v>
      </c>
      <c r="N11884" s="6" t="str">
        <f aca="false">IF(AND(H11884&gt;=Summary!$B$25,I11884&gt;=Summary!$B$26,I11884&lt;=Summary!$B$27,J11884&gt;=Summary!$B$28,J11884&lt;=Summary!$B$29,F11884*J11884&gt;1),"Yes","No")</f>
        <v>No</v>
      </c>
    </row>
    <row r="11885" customFormat="false" ht="15" hidden="false" customHeight="false" outlineLevel="0" collapsed="false">
      <c r="A11885" s="6" t="s">
        <v>158</v>
      </c>
      <c r="B11885" s="45" t="n">
        <v>45286</v>
      </c>
      <c r="C11885" s="6" t="s">
        <v>204</v>
      </c>
      <c r="D11885" s="6" t="s">
        <v>208</v>
      </c>
      <c r="E11885" s="6" t="s">
        <v>187</v>
      </c>
      <c r="F11885" s="34" t="n">
        <v>0.332258582115173</v>
      </c>
      <c r="G11885" s="34" t="n">
        <v>0.395755794972249</v>
      </c>
      <c r="H11885" s="34" t="n">
        <v>-0.0634972128570761</v>
      </c>
      <c r="I11885" s="34" t="n">
        <v>-0.160445440505877</v>
      </c>
      <c r="J11885" s="35" t="n">
        <v>2.52</v>
      </c>
      <c r="K11885" s="6" t="n">
        <v>0</v>
      </c>
      <c r="L11885" s="35" t="n">
        <v>-1</v>
      </c>
      <c r="M11885" s="6" t="str">
        <f aca="false">IF(I11885&lt;=0,"Below 0%",IF(I11885&lt;=0.05,"0-5%",IF(I11885&lt;=0.1,"5-10%",IF(I11885&lt;=0.2,"10-20%",IF(I11885&lt;=0.4,"20-40%","Above 40%")))))</f>
        <v>Below 0%</v>
      </c>
      <c r="N11885" s="6" t="str">
        <f aca="false">IF(AND(H11885&gt;=Summary!$B$25,I11885&gt;=Summary!$B$26,I11885&lt;=Summary!$B$27,J11885&gt;=Summary!$B$28,J11885&lt;=Summary!$B$29,F11885*J11885&gt;1),"Yes","No")</f>
        <v>No</v>
      </c>
    </row>
    <row r="11886" customFormat="false" ht="15" hidden="false" customHeight="false" outlineLevel="0" collapsed="false">
      <c r="A11886" s="6" t="s">
        <v>158</v>
      </c>
      <c r="B11886" s="45" t="n">
        <v>45286</v>
      </c>
      <c r="C11886" s="6" t="s">
        <v>204</v>
      </c>
      <c r="D11886" s="6" t="s">
        <v>208</v>
      </c>
      <c r="E11886" s="6" t="s">
        <v>174</v>
      </c>
      <c r="F11886" s="34" t="n">
        <v>0.311856597661972</v>
      </c>
      <c r="G11886" s="34" t="n">
        <v>0.291609533137447</v>
      </c>
      <c r="H11886" s="34" t="n">
        <v>0.0202470645245251</v>
      </c>
      <c r="I11886" s="34" t="n">
        <v>0.0694321077458806</v>
      </c>
      <c r="J11886" s="35" t="n">
        <v>3.42</v>
      </c>
      <c r="K11886" s="6" t="n">
        <v>0</v>
      </c>
      <c r="L11886" s="35" t="n">
        <v>-1</v>
      </c>
      <c r="M11886" s="6" t="str">
        <f aca="false">IF(I11886&lt;=0,"Below 0%",IF(I11886&lt;=0.05,"0-5%",IF(I11886&lt;=0.1,"5-10%",IF(I11886&lt;=0.2,"10-20%",IF(I11886&lt;=0.4,"20-40%","Above 40%")))))</f>
        <v>5-10%</v>
      </c>
      <c r="N11886" s="6" t="str">
        <f aca="false">IF(AND(H11886&gt;=Summary!$B$25,I11886&gt;=Summary!$B$26,I11886&lt;=Summary!$B$27,J11886&gt;=Summary!$B$28,J11886&lt;=Summary!$B$29,F11886*J11886&gt;1),"Yes","No")</f>
        <v>No</v>
      </c>
    </row>
    <row r="11887" customFormat="false" ht="15" hidden="false" customHeight="false" outlineLevel="0" collapsed="false">
      <c r="A11887" s="6" t="s">
        <v>158</v>
      </c>
      <c r="B11887" s="45" t="n">
        <v>45286</v>
      </c>
      <c r="C11887" s="6" t="s">
        <v>204</v>
      </c>
      <c r="D11887" s="6" t="s">
        <v>208</v>
      </c>
      <c r="E11887" s="6" t="s">
        <v>177</v>
      </c>
      <c r="F11887" s="34" t="n">
        <v>0.35588476061821</v>
      </c>
      <c r="G11887" s="34" t="n">
        <v>0.312634671890304</v>
      </c>
      <c r="H11887" s="34" t="n">
        <v>0.0432500887279062</v>
      </c>
      <c r="I11887" s="34" t="n">
        <v>0.138340666012507</v>
      </c>
      <c r="J11887" s="35" t="n">
        <v>3.19</v>
      </c>
      <c r="K11887" s="6" t="n">
        <v>1</v>
      </c>
      <c r="L11887" s="35" t="n">
        <v>2.19</v>
      </c>
      <c r="M11887" s="6" t="str">
        <f aca="false">IF(I11887&lt;=0,"Below 0%",IF(I11887&lt;=0.05,"0-5%",IF(I11887&lt;=0.1,"5-10%",IF(I11887&lt;=0.2,"10-20%",IF(I11887&lt;=0.4,"20-40%","Above 40%")))))</f>
        <v>10-20%</v>
      </c>
      <c r="N11887" s="6" t="str">
        <f aca="false">IF(AND(H11887&gt;=Summary!$B$25,I11887&gt;=Summary!$B$26,I11887&lt;=Summary!$B$27,J11887&gt;=Summary!$B$28,J11887&lt;=Summary!$B$29,F11887*J11887&gt;1),"Yes","No")</f>
        <v>Yes</v>
      </c>
    </row>
    <row r="11888" customFormat="false" ht="15" hidden="false" customHeight="false" outlineLevel="0" collapsed="false">
      <c r="A11888" s="6" t="s">
        <v>158</v>
      </c>
      <c r="B11888" s="45" t="n">
        <v>45287</v>
      </c>
      <c r="C11888" s="6" t="s">
        <v>206</v>
      </c>
      <c r="D11888" s="6" t="s">
        <v>203</v>
      </c>
      <c r="E11888" s="6" t="s">
        <v>187</v>
      </c>
      <c r="F11888" s="34" t="n">
        <v>0.476924568414688</v>
      </c>
      <c r="G11888" s="34" t="n">
        <v>0.49408014571949</v>
      </c>
      <c r="H11888" s="34" t="n">
        <v>-0.0171555773048019</v>
      </c>
      <c r="I11888" s="34" t="n">
        <v>-0.0347222560012396</v>
      </c>
      <c r="J11888" s="35" t="n">
        <v>2.02</v>
      </c>
      <c r="K11888" s="6" t="n">
        <v>0</v>
      </c>
      <c r="L11888" s="35" t="n">
        <v>-1</v>
      </c>
      <c r="M11888" s="6" t="str">
        <f aca="false">IF(I11888&lt;=0,"Below 0%",IF(I11888&lt;=0.05,"0-5%",IF(I11888&lt;=0.1,"5-10%",IF(I11888&lt;=0.2,"10-20%",IF(I11888&lt;=0.4,"20-40%","Above 40%")))))</f>
        <v>Below 0%</v>
      </c>
      <c r="N11888" s="6" t="str">
        <f aca="false">IF(AND(H11888&gt;=Summary!$B$25,I11888&gt;=Summary!$B$26,I11888&lt;=Summary!$B$27,J11888&gt;=Summary!$B$28,J11888&lt;=Summary!$B$29,F11888*J11888&gt;1),"Yes","No")</f>
        <v>No</v>
      </c>
    </row>
    <row r="11889" customFormat="false" ht="15" hidden="false" customHeight="false" outlineLevel="0" collapsed="false">
      <c r="A11889" s="6" t="s">
        <v>158</v>
      </c>
      <c r="B11889" s="45" t="n">
        <v>45287</v>
      </c>
      <c r="C11889" s="6" t="s">
        <v>206</v>
      </c>
      <c r="D11889" s="6" t="s">
        <v>203</v>
      </c>
      <c r="E11889" s="6" t="s">
        <v>174</v>
      </c>
      <c r="F11889" s="34" t="n">
        <v>0.244638592004776</v>
      </c>
      <c r="G11889" s="34" t="n">
        <v>0.268290831815422</v>
      </c>
      <c r="H11889" s="34" t="n">
        <v>-0.023652239810646</v>
      </c>
      <c r="I11889" s="34" t="n">
        <v>-0.0881589566464134</v>
      </c>
      <c r="J11889" s="35" t="n">
        <v>3.72</v>
      </c>
      <c r="K11889" s="6" t="n">
        <v>0</v>
      </c>
      <c r="L11889" s="35" t="n">
        <v>-1</v>
      </c>
      <c r="M11889" s="6" t="str">
        <f aca="false">IF(I11889&lt;=0,"Below 0%",IF(I11889&lt;=0.05,"0-5%",IF(I11889&lt;=0.1,"5-10%",IF(I11889&lt;=0.2,"10-20%",IF(I11889&lt;=0.4,"20-40%","Above 40%")))))</f>
        <v>Below 0%</v>
      </c>
      <c r="N11889" s="6" t="str">
        <f aca="false">IF(AND(H11889&gt;=Summary!$B$25,I11889&gt;=Summary!$B$26,I11889&lt;=Summary!$B$27,J11889&gt;=Summary!$B$28,J11889&lt;=Summary!$B$29,F11889*J11889&gt;1),"Yes","No")</f>
        <v>No</v>
      </c>
    </row>
    <row r="11890" customFormat="false" ht="15" hidden="false" customHeight="false" outlineLevel="0" collapsed="false">
      <c r="A11890" s="6" t="s">
        <v>158</v>
      </c>
      <c r="B11890" s="45" t="n">
        <v>45287</v>
      </c>
      <c r="C11890" s="6" t="s">
        <v>206</v>
      </c>
      <c r="D11890" s="6" t="s">
        <v>203</v>
      </c>
      <c r="E11890" s="6" t="s">
        <v>177</v>
      </c>
      <c r="F11890" s="34" t="n">
        <v>0.278436839580536</v>
      </c>
      <c r="G11890" s="34" t="n">
        <v>0.237629022465088</v>
      </c>
      <c r="H11890" s="34" t="n">
        <v>0.0408078171154479</v>
      </c>
      <c r="I11890" s="34" t="n">
        <v>0.17172909559666</v>
      </c>
      <c r="J11890" s="35" t="n">
        <v>4.2</v>
      </c>
      <c r="K11890" s="6" t="n">
        <v>1</v>
      </c>
      <c r="L11890" s="35" t="n">
        <v>3.2</v>
      </c>
      <c r="M11890" s="6" t="str">
        <f aca="false">IF(I11890&lt;=0,"Below 0%",IF(I11890&lt;=0.05,"0-5%",IF(I11890&lt;=0.1,"5-10%",IF(I11890&lt;=0.2,"10-20%",IF(I11890&lt;=0.4,"20-40%","Above 40%")))))</f>
        <v>10-20%</v>
      </c>
      <c r="N11890" s="6" t="str">
        <f aca="false">IF(AND(H11890&gt;=Summary!$B$25,I11890&gt;=Summary!$B$26,I11890&lt;=Summary!$B$27,J11890&gt;=Summary!$B$28,J11890&lt;=Summary!$B$29,F11890*J11890&gt;1),"Yes","No")</f>
        <v>Yes</v>
      </c>
    </row>
    <row r="11891" customFormat="false" ht="15" hidden="false" customHeight="false" outlineLevel="0" collapsed="false">
      <c r="A11891" s="6" t="s">
        <v>158</v>
      </c>
      <c r="B11891" s="45" t="n">
        <v>45287</v>
      </c>
      <c r="C11891" s="6" t="s">
        <v>190</v>
      </c>
      <c r="D11891" s="6" t="s">
        <v>180</v>
      </c>
      <c r="E11891" s="6" t="s">
        <v>187</v>
      </c>
      <c r="F11891" s="34" t="n">
        <v>0.489350348711014</v>
      </c>
      <c r="G11891" s="34" t="n">
        <v>0.571336966976595</v>
      </c>
      <c r="H11891" s="34" t="n">
        <v>-0.0819866182655812</v>
      </c>
      <c r="I11891" s="34" t="n">
        <v>-0.143499586066413</v>
      </c>
      <c r="J11891" s="35" t="n">
        <v>1.75</v>
      </c>
      <c r="K11891" s="6" t="n">
        <v>1</v>
      </c>
      <c r="L11891" s="35" t="n">
        <v>0.75</v>
      </c>
      <c r="M11891" s="6" t="str">
        <f aca="false">IF(I11891&lt;=0,"Below 0%",IF(I11891&lt;=0.05,"0-5%",IF(I11891&lt;=0.1,"5-10%",IF(I11891&lt;=0.2,"10-20%",IF(I11891&lt;=0.4,"20-40%","Above 40%")))))</f>
        <v>Below 0%</v>
      </c>
      <c r="N11891" s="6" t="str">
        <f aca="false">IF(AND(H11891&gt;=Summary!$B$25,I11891&gt;=Summary!$B$26,I11891&lt;=Summary!$B$27,J11891&gt;=Summary!$B$28,J11891&lt;=Summary!$B$29,F11891*J11891&gt;1),"Yes","No")</f>
        <v>No</v>
      </c>
    </row>
    <row r="11892" customFormat="false" ht="15" hidden="false" customHeight="false" outlineLevel="0" collapsed="false">
      <c r="A11892" s="6" t="s">
        <v>158</v>
      </c>
      <c r="B11892" s="45" t="n">
        <v>45287</v>
      </c>
      <c r="C11892" s="6" t="s">
        <v>190</v>
      </c>
      <c r="D11892" s="6" t="s">
        <v>180</v>
      </c>
      <c r="E11892" s="6" t="s">
        <v>174</v>
      </c>
      <c r="F11892" s="34" t="n">
        <v>0.274145573377609</v>
      </c>
      <c r="G11892" s="34" t="n">
        <v>0.246873998076307</v>
      </c>
      <c r="H11892" s="34" t="n">
        <v>0.0272715753013027</v>
      </c>
      <c r="I11892" s="34" t="n">
        <v>0.110467588785407</v>
      </c>
      <c r="J11892" s="35" t="n">
        <v>4.05</v>
      </c>
      <c r="K11892" s="6" t="n">
        <v>0</v>
      </c>
      <c r="L11892" s="35" t="n">
        <v>-1</v>
      </c>
      <c r="M11892" s="6" t="str">
        <f aca="false">IF(I11892&lt;=0,"Below 0%",IF(I11892&lt;=0.05,"0-5%",IF(I11892&lt;=0.1,"5-10%",IF(I11892&lt;=0.2,"10-20%",IF(I11892&lt;=0.4,"20-40%","Above 40%")))))</f>
        <v>10-20%</v>
      </c>
      <c r="N11892" s="6" t="str">
        <f aca="false">IF(AND(H11892&gt;=Summary!$B$25,I11892&gt;=Summary!$B$26,I11892&lt;=Summary!$B$27,J11892&gt;=Summary!$B$28,J11892&lt;=Summary!$B$29,F11892*J11892&gt;1),"Yes","No")</f>
        <v>No</v>
      </c>
    </row>
    <row r="11893" customFormat="false" ht="15" hidden="false" customHeight="false" outlineLevel="0" collapsed="false">
      <c r="A11893" s="6" t="s">
        <v>158</v>
      </c>
      <c r="B11893" s="45" t="n">
        <v>45287</v>
      </c>
      <c r="C11893" s="6" t="s">
        <v>190</v>
      </c>
      <c r="D11893" s="6" t="s">
        <v>180</v>
      </c>
      <c r="E11893" s="6" t="s">
        <v>177</v>
      </c>
      <c r="F11893" s="34" t="n">
        <v>0.236504122614861</v>
      </c>
      <c r="G11893" s="34" t="n">
        <v>0.181789034947098</v>
      </c>
      <c r="H11893" s="34" t="n">
        <v>0.0547150876677621</v>
      </c>
      <c r="I11893" s="34" t="n">
        <v>0.300981231809083</v>
      </c>
      <c r="J11893" s="35" t="n">
        <v>5.5</v>
      </c>
      <c r="K11893" s="6" t="n">
        <v>0</v>
      </c>
      <c r="L11893" s="35" t="n">
        <v>-1</v>
      </c>
      <c r="M11893" s="6" t="str">
        <f aca="false">IF(I11893&lt;=0,"Below 0%",IF(I11893&lt;=0.05,"0-5%",IF(I11893&lt;=0.1,"5-10%",IF(I11893&lt;=0.2,"10-20%",IF(I11893&lt;=0.4,"20-40%","Above 40%")))))</f>
        <v>20-40%</v>
      </c>
      <c r="N11893" s="6" t="str">
        <f aca="false">IF(AND(H11893&gt;=Summary!$B$25,I11893&gt;=Summary!$B$26,I11893&lt;=Summary!$B$27,J11893&gt;=Summary!$B$28,J11893&lt;=Summary!$B$29,F11893*J11893&gt;1),"Yes","No")</f>
        <v>No</v>
      </c>
    </row>
    <row r="11894" customFormat="false" ht="15" hidden="false" customHeight="false" outlineLevel="0" collapsed="false">
      <c r="A11894" s="6" t="s">
        <v>158</v>
      </c>
      <c r="B11894" s="45" t="n">
        <v>45287</v>
      </c>
      <c r="C11894" s="6" t="s">
        <v>173</v>
      </c>
      <c r="D11894" s="6" t="s">
        <v>194</v>
      </c>
      <c r="E11894" s="6" t="s">
        <v>187</v>
      </c>
      <c r="F11894" s="34" t="n">
        <v>0.18752846121788</v>
      </c>
      <c r="G11894" s="34" t="n">
        <v>0.153029500691823</v>
      </c>
      <c r="H11894" s="34" t="n">
        <v>0.0344989605260574</v>
      </c>
      <c r="I11894" s="34" t="n">
        <v>0.225439933934914</v>
      </c>
      <c r="J11894" s="35" t="n">
        <v>6.6</v>
      </c>
      <c r="K11894" s="6" t="n">
        <v>0</v>
      </c>
      <c r="L11894" s="35" t="n">
        <v>-1</v>
      </c>
      <c r="M11894" s="6" t="str">
        <f aca="false">IF(I11894&lt;=0,"Below 0%",IF(I11894&lt;=0.05,"0-5%",IF(I11894&lt;=0.1,"5-10%",IF(I11894&lt;=0.2,"10-20%",IF(I11894&lt;=0.4,"20-40%","Above 40%")))))</f>
        <v>20-40%</v>
      </c>
      <c r="N11894" s="6" t="str">
        <f aca="false">IF(AND(H11894&gt;=Summary!$B$25,I11894&gt;=Summary!$B$26,I11894&lt;=Summary!$B$27,J11894&gt;=Summary!$B$28,J11894&lt;=Summary!$B$29,F11894*J11894&gt;1),"Yes","No")</f>
        <v>No</v>
      </c>
    </row>
    <row r="11895" customFormat="false" ht="15" hidden="false" customHeight="false" outlineLevel="0" collapsed="false">
      <c r="A11895" s="6" t="s">
        <v>158</v>
      </c>
      <c r="B11895" s="45" t="n">
        <v>45287</v>
      </c>
      <c r="C11895" s="6" t="s">
        <v>173</v>
      </c>
      <c r="D11895" s="6" t="s">
        <v>194</v>
      </c>
      <c r="E11895" s="6" t="s">
        <v>174</v>
      </c>
      <c r="F11895" s="34" t="n">
        <v>0.186815693974495</v>
      </c>
      <c r="G11895" s="34" t="n">
        <v>0.231120069694744</v>
      </c>
      <c r="H11895" s="34" t="n">
        <v>-0.0443043757202489</v>
      </c>
      <c r="I11895" s="34" t="n">
        <v>-0.191694195050931</v>
      </c>
      <c r="J11895" s="35" t="n">
        <v>4.37</v>
      </c>
      <c r="K11895" s="6" t="n">
        <v>0</v>
      </c>
      <c r="L11895" s="35" t="n">
        <v>-1</v>
      </c>
      <c r="M11895" s="6" t="str">
        <f aca="false">IF(I11895&lt;=0,"Below 0%",IF(I11895&lt;=0.05,"0-5%",IF(I11895&lt;=0.1,"5-10%",IF(I11895&lt;=0.2,"10-20%",IF(I11895&lt;=0.4,"20-40%","Above 40%")))))</f>
        <v>Below 0%</v>
      </c>
      <c r="N11895" s="6" t="str">
        <f aca="false">IF(AND(H11895&gt;=Summary!$B$25,I11895&gt;=Summary!$B$26,I11895&lt;=Summary!$B$27,J11895&gt;=Summary!$B$28,J11895&lt;=Summary!$B$29,F11895*J11895&gt;1),"Yes","No")</f>
        <v>No</v>
      </c>
    </row>
    <row r="11896" customFormat="false" ht="15" hidden="false" customHeight="false" outlineLevel="0" collapsed="false">
      <c r="A11896" s="6" t="s">
        <v>158</v>
      </c>
      <c r="B11896" s="45" t="n">
        <v>45287</v>
      </c>
      <c r="C11896" s="6" t="s">
        <v>173</v>
      </c>
      <c r="D11896" s="6" t="s">
        <v>194</v>
      </c>
      <c r="E11896" s="6" t="s">
        <v>177</v>
      </c>
      <c r="F11896" s="34" t="n">
        <v>0.625655889511108</v>
      </c>
      <c r="G11896" s="34" t="n">
        <v>0.615850429613433</v>
      </c>
      <c r="H11896" s="34" t="n">
        <v>0.00980545989767512</v>
      </c>
      <c r="I11896" s="34" t="n">
        <v>0.0159218203417184</v>
      </c>
      <c r="J11896" s="35" t="n">
        <v>1.64</v>
      </c>
      <c r="K11896" s="6" t="n">
        <v>1</v>
      </c>
      <c r="L11896" s="35" t="n">
        <v>0.64</v>
      </c>
      <c r="M11896" s="6" t="str">
        <f aca="false">IF(I11896&lt;=0,"Below 0%",IF(I11896&lt;=0.05,"0-5%",IF(I11896&lt;=0.1,"5-10%",IF(I11896&lt;=0.2,"10-20%",IF(I11896&lt;=0.4,"20-40%","Above 40%")))))</f>
        <v>0-5%</v>
      </c>
      <c r="N11896" s="6" t="str">
        <f aca="false">IF(AND(H11896&gt;=Summary!$B$25,I11896&gt;=Summary!$B$26,I11896&lt;=Summary!$B$27,J11896&gt;=Summary!$B$28,J11896&lt;=Summary!$B$29,F11896*J11896&gt;1),"Yes","No")</f>
        <v>No</v>
      </c>
    </row>
    <row r="11897" customFormat="false" ht="15" hidden="false" customHeight="false" outlineLevel="0" collapsed="false">
      <c r="A11897" s="6" t="s">
        <v>158</v>
      </c>
      <c r="B11897" s="45" t="n">
        <v>45288</v>
      </c>
      <c r="C11897" s="6" t="s">
        <v>185</v>
      </c>
      <c r="D11897" s="6" t="s">
        <v>189</v>
      </c>
      <c r="E11897" s="6" t="s">
        <v>187</v>
      </c>
      <c r="F11897" s="34" t="n">
        <v>0.765857458114624</v>
      </c>
      <c r="G11897" s="34" t="n">
        <v>0.72151583799285</v>
      </c>
      <c r="H11897" s="34" t="n">
        <v>0.0443416201217737</v>
      </c>
      <c r="I11897" s="34" t="n">
        <v>0.0614561978918238</v>
      </c>
      <c r="J11897" s="35" t="n">
        <v>1.39</v>
      </c>
      <c r="K11897" s="6" t="n">
        <v>0</v>
      </c>
      <c r="L11897" s="35" t="n">
        <v>-1</v>
      </c>
      <c r="M11897" s="6" t="str">
        <f aca="false">IF(I11897&lt;=0,"Below 0%",IF(I11897&lt;=0.05,"0-5%",IF(I11897&lt;=0.1,"5-10%",IF(I11897&lt;=0.2,"10-20%",IF(I11897&lt;=0.4,"20-40%","Above 40%")))))</f>
        <v>5-10%</v>
      </c>
      <c r="N11897" s="6" t="str">
        <f aca="false">IF(AND(H11897&gt;=Summary!$B$25,I11897&gt;=Summary!$B$26,I11897&lt;=Summary!$B$27,J11897&gt;=Summary!$B$28,J11897&lt;=Summary!$B$29,F11897*J11897&gt;1),"Yes","No")</f>
        <v>No</v>
      </c>
    </row>
    <row r="11898" customFormat="false" ht="15" hidden="false" customHeight="false" outlineLevel="0" collapsed="false">
      <c r="A11898" s="6" t="s">
        <v>158</v>
      </c>
      <c r="B11898" s="45" t="n">
        <v>45288</v>
      </c>
      <c r="C11898" s="6" t="s">
        <v>185</v>
      </c>
      <c r="D11898" s="6" t="s">
        <v>189</v>
      </c>
      <c r="E11898" s="6" t="s">
        <v>174</v>
      </c>
      <c r="F11898" s="34" t="n">
        <v>0.16709965467453</v>
      </c>
      <c r="G11898" s="34" t="n">
        <v>0.172915002553459</v>
      </c>
      <c r="H11898" s="34" t="n">
        <v>-0.00581534787892893</v>
      </c>
      <c r="I11898" s="34" t="n">
        <v>-0.0336312511526062</v>
      </c>
      <c r="J11898" s="35" t="n">
        <v>5.8</v>
      </c>
      <c r="K11898" s="6" t="n">
        <v>0</v>
      </c>
      <c r="L11898" s="35" t="n">
        <v>-1</v>
      </c>
      <c r="M11898" s="6" t="str">
        <f aca="false">IF(I11898&lt;=0,"Below 0%",IF(I11898&lt;=0.05,"0-5%",IF(I11898&lt;=0.1,"5-10%",IF(I11898&lt;=0.2,"10-20%",IF(I11898&lt;=0.4,"20-40%","Above 40%")))))</f>
        <v>Below 0%</v>
      </c>
      <c r="N11898" s="6" t="str">
        <f aca="false">IF(AND(H11898&gt;=Summary!$B$25,I11898&gt;=Summary!$B$26,I11898&lt;=Summary!$B$27,J11898&gt;=Summary!$B$28,J11898&lt;=Summary!$B$29,F11898*J11898&gt;1),"Yes","No")</f>
        <v>No</v>
      </c>
    </row>
    <row r="11899" customFormat="false" ht="15" hidden="false" customHeight="false" outlineLevel="0" collapsed="false">
      <c r="A11899" s="6" t="s">
        <v>158</v>
      </c>
      <c r="B11899" s="45" t="n">
        <v>45288</v>
      </c>
      <c r="C11899" s="6" t="s">
        <v>185</v>
      </c>
      <c r="D11899" s="6" t="s">
        <v>189</v>
      </c>
      <c r="E11899" s="6" t="s">
        <v>177</v>
      </c>
      <c r="F11899" s="34" t="n">
        <v>0.0670428723096848</v>
      </c>
      <c r="G11899" s="34" t="n">
        <v>0.105569159453691</v>
      </c>
      <c r="H11899" s="34" t="n">
        <v>-0.038526287144006</v>
      </c>
      <c r="I11899" s="34" t="n">
        <v>-0.364938845240177</v>
      </c>
      <c r="J11899" s="35" t="n">
        <v>9.5</v>
      </c>
      <c r="K11899" s="6" t="n">
        <v>1</v>
      </c>
      <c r="L11899" s="35" t="n">
        <v>8.5</v>
      </c>
      <c r="M11899" s="6" t="str">
        <f aca="false">IF(I11899&lt;=0,"Below 0%",IF(I11899&lt;=0.05,"0-5%",IF(I11899&lt;=0.1,"5-10%",IF(I11899&lt;=0.2,"10-20%",IF(I11899&lt;=0.4,"20-40%","Above 40%")))))</f>
        <v>Below 0%</v>
      </c>
      <c r="N11899" s="6" t="str">
        <f aca="false">IF(AND(H11899&gt;=Summary!$B$25,I11899&gt;=Summary!$B$26,I11899&lt;=Summary!$B$27,J11899&gt;=Summary!$B$28,J11899&lt;=Summary!$B$29,F11899*J11899&gt;1),"Yes","No")</f>
        <v>No</v>
      </c>
    </row>
    <row r="11900" customFormat="false" ht="15" hidden="false" customHeight="false" outlineLevel="0" collapsed="false">
      <c r="A11900" s="6" t="s">
        <v>158</v>
      </c>
      <c r="B11900" s="45" t="n">
        <v>45288</v>
      </c>
      <c r="C11900" s="6" t="s">
        <v>201</v>
      </c>
      <c r="D11900" s="6" t="s">
        <v>181</v>
      </c>
      <c r="E11900" s="6" t="s">
        <v>187</v>
      </c>
      <c r="F11900" s="34" t="n">
        <v>0.412605166435242</v>
      </c>
      <c r="G11900" s="34" t="n">
        <v>0.390052626147972</v>
      </c>
      <c r="H11900" s="34" t="n">
        <v>0.0225525402872693</v>
      </c>
      <c r="I11900" s="34" t="n">
        <v>0.0578192243184992</v>
      </c>
      <c r="J11900" s="35" t="n">
        <v>2.57</v>
      </c>
      <c r="K11900" s="6" t="n">
        <v>1</v>
      </c>
      <c r="L11900" s="35" t="n">
        <v>1.57</v>
      </c>
      <c r="M11900" s="6" t="str">
        <f aca="false">IF(I11900&lt;=0,"Below 0%",IF(I11900&lt;=0.05,"0-5%",IF(I11900&lt;=0.1,"5-10%",IF(I11900&lt;=0.2,"10-20%",IF(I11900&lt;=0.4,"20-40%","Above 40%")))))</f>
        <v>5-10%</v>
      </c>
      <c r="N11900" s="6" t="str">
        <f aca="false">IF(AND(H11900&gt;=Summary!$B$25,I11900&gt;=Summary!$B$26,I11900&lt;=Summary!$B$27,J11900&gt;=Summary!$B$28,J11900&lt;=Summary!$B$29,F11900*J11900&gt;1),"Yes","No")</f>
        <v>No</v>
      </c>
    </row>
    <row r="11901" customFormat="false" ht="15" hidden="false" customHeight="false" outlineLevel="0" collapsed="false">
      <c r="A11901" s="6" t="s">
        <v>158</v>
      </c>
      <c r="B11901" s="45" t="n">
        <v>45288</v>
      </c>
      <c r="C11901" s="6" t="s">
        <v>201</v>
      </c>
      <c r="D11901" s="6" t="s">
        <v>181</v>
      </c>
      <c r="E11901" s="6" t="s">
        <v>174</v>
      </c>
      <c r="F11901" s="34" t="n">
        <v>0.288764625787735</v>
      </c>
      <c r="G11901" s="34" t="n">
        <v>0.238675059333402</v>
      </c>
      <c r="H11901" s="34" t="n">
        <v>0.0500895664543329</v>
      </c>
      <c r="I11901" s="34" t="n">
        <v>0.2098651052784</v>
      </c>
      <c r="J11901" s="35" t="n">
        <v>4.2</v>
      </c>
      <c r="K11901" s="6" t="n">
        <v>0</v>
      </c>
      <c r="L11901" s="35" t="n">
        <v>-1</v>
      </c>
      <c r="M11901" s="6" t="str">
        <f aca="false">IF(I11901&lt;=0,"Below 0%",IF(I11901&lt;=0.05,"0-5%",IF(I11901&lt;=0.1,"5-10%",IF(I11901&lt;=0.2,"10-20%",IF(I11901&lt;=0.4,"20-40%","Above 40%")))))</f>
        <v>20-40%</v>
      </c>
      <c r="N11901" s="6" t="str">
        <f aca="false">IF(AND(H11901&gt;=Summary!$B$25,I11901&gt;=Summary!$B$26,I11901&lt;=Summary!$B$27,J11901&gt;=Summary!$B$28,J11901&lt;=Summary!$B$29,F11901*J11901&gt;1),"Yes","No")</f>
        <v>Yes</v>
      </c>
    </row>
    <row r="11902" customFormat="false" ht="15" hidden="false" customHeight="false" outlineLevel="0" collapsed="false">
      <c r="A11902" s="6" t="s">
        <v>158</v>
      </c>
      <c r="B11902" s="45" t="n">
        <v>45288</v>
      </c>
      <c r="C11902" s="6" t="s">
        <v>201</v>
      </c>
      <c r="D11902" s="6" t="s">
        <v>181</v>
      </c>
      <c r="E11902" s="6" t="s">
        <v>177</v>
      </c>
      <c r="F11902" s="34" t="n">
        <v>0.298630267381668</v>
      </c>
      <c r="G11902" s="34" t="n">
        <v>0.371272314518626</v>
      </c>
      <c r="H11902" s="34" t="n">
        <v>-0.0726420471369574</v>
      </c>
      <c r="I11902" s="34" t="n">
        <v>-0.195657053586508</v>
      </c>
      <c r="J11902" s="35" t="n">
        <v>2.7</v>
      </c>
      <c r="K11902" s="6" t="n">
        <v>0</v>
      </c>
      <c r="L11902" s="35" t="n">
        <v>-1</v>
      </c>
      <c r="M11902" s="6" t="str">
        <f aca="false">IF(I11902&lt;=0,"Below 0%",IF(I11902&lt;=0.05,"0-5%",IF(I11902&lt;=0.1,"5-10%",IF(I11902&lt;=0.2,"10-20%",IF(I11902&lt;=0.4,"20-40%","Above 40%")))))</f>
        <v>Below 0%</v>
      </c>
      <c r="N11902" s="6" t="str">
        <f aca="false">IF(AND(H11902&gt;=Summary!$B$25,I11902&gt;=Summary!$B$26,I11902&lt;=Summary!$B$27,J11902&gt;=Summary!$B$28,J11902&lt;=Summary!$B$29,F11902*J11902&gt;1),"Yes","No")</f>
        <v>No</v>
      </c>
    </row>
    <row r="11903" customFormat="false" ht="15" hidden="false" customHeight="false" outlineLevel="0" collapsed="false">
      <c r="A11903" s="6" t="s">
        <v>158</v>
      </c>
      <c r="B11903" s="45" t="n">
        <v>45290</v>
      </c>
      <c r="C11903" s="6" t="s">
        <v>182</v>
      </c>
      <c r="D11903" s="6" t="s">
        <v>196</v>
      </c>
      <c r="E11903" s="6" t="s">
        <v>187</v>
      </c>
      <c r="F11903" s="34" t="n">
        <v>0.684091329574585</v>
      </c>
      <c r="G11903" s="34" t="n">
        <v>0.707818930041152</v>
      </c>
      <c r="H11903" s="34" t="n">
        <v>-0.0237276004665674</v>
      </c>
      <c r="I11903" s="34" t="n">
        <v>-0.0335221332173016</v>
      </c>
      <c r="J11903" s="35" t="n">
        <v>1.4</v>
      </c>
      <c r="K11903" s="6" t="n">
        <v>1</v>
      </c>
      <c r="L11903" s="35" t="n">
        <v>0.4</v>
      </c>
      <c r="M11903" s="6" t="str">
        <f aca="false">IF(I11903&lt;=0,"Below 0%",IF(I11903&lt;=0.05,"0-5%",IF(I11903&lt;=0.1,"5-10%",IF(I11903&lt;=0.2,"10-20%",IF(I11903&lt;=0.4,"20-40%","Above 40%")))))</f>
        <v>Below 0%</v>
      </c>
      <c r="N11903" s="6" t="str">
        <f aca="false">IF(AND(H11903&gt;=Summary!$B$25,I11903&gt;=Summary!$B$26,I11903&lt;=Summary!$B$27,J11903&gt;=Summary!$B$28,J11903&lt;=Summary!$B$29,F11903*J11903&gt;1),"Yes","No")</f>
        <v>No</v>
      </c>
    </row>
    <row r="11904" customFormat="false" ht="15" hidden="false" customHeight="false" outlineLevel="0" collapsed="false">
      <c r="A11904" s="6" t="s">
        <v>158</v>
      </c>
      <c r="B11904" s="45" t="n">
        <v>45290</v>
      </c>
      <c r="C11904" s="6" t="s">
        <v>182</v>
      </c>
      <c r="D11904" s="6" t="s">
        <v>196</v>
      </c>
      <c r="E11904" s="6" t="s">
        <v>174</v>
      </c>
      <c r="F11904" s="34" t="n">
        <v>0.191091671586037</v>
      </c>
      <c r="G11904" s="34" t="n">
        <v>0.176954732510288</v>
      </c>
      <c r="H11904" s="34" t="n">
        <v>0.0141369390757486</v>
      </c>
      <c r="I11904" s="34" t="n">
        <v>0.0798901440792303</v>
      </c>
      <c r="J11904" s="35" t="n">
        <v>5.6</v>
      </c>
      <c r="K11904" s="6" t="n">
        <v>0</v>
      </c>
      <c r="L11904" s="35" t="n">
        <v>-1</v>
      </c>
      <c r="M11904" s="6" t="str">
        <f aca="false">IF(I11904&lt;=0,"Below 0%",IF(I11904&lt;=0.05,"0-5%",IF(I11904&lt;=0.1,"5-10%",IF(I11904&lt;=0.2,"10-20%",IF(I11904&lt;=0.4,"20-40%","Above 40%")))))</f>
        <v>5-10%</v>
      </c>
      <c r="N11904" s="6" t="str">
        <f aca="false">IF(AND(H11904&gt;=Summary!$B$25,I11904&gt;=Summary!$B$26,I11904&lt;=Summary!$B$27,J11904&gt;=Summary!$B$28,J11904&lt;=Summary!$B$29,F11904*J11904&gt;1),"Yes","No")</f>
        <v>No</v>
      </c>
    </row>
    <row r="11905" customFormat="false" ht="15" hidden="false" customHeight="false" outlineLevel="0" collapsed="false">
      <c r="A11905" s="6" t="s">
        <v>158</v>
      </c>
      <c r="B11905" s="45" t="n">
        <v>45290</v>
      </c>
      <c r="C11905" s="6" t="s">
        <v>182</v>
      </c>
      <c r="D11905" s="6" t="s">
        <v>196</v>
      </c>
      <c r="E11905" s="6" t="s">
        <v>177</v>
      </c>
      <c r="F11905" s="34" t="n">
        <v>0.124816983938217</v>
      </c>
      <c r="G11905" s="34" t="n">
        <v>0.11522633744856</v>
      </c>
      <c r="H11905" s="34" t="n">
        <v>0.00959064648965749</v>
      </c>
      <c r="I11905" s="34" t="n">
        <v>0.0832331106066704</v>
      </c>
      <c r="J11905" s="35" t="n">
        <v>8.6</v>
      </c>
      <c r="K11905" s="6" t="n">
        <v>0</v>
      </c>
      <c r="L11905" s="35" t="n">
        <v>-1</v>
      </c>
      <c r="M11905" s="6" t="str">
        <f aca="false">IF(I11905&lt;=0,"Below 0%",IF(I11905&lt;=0.05,"0-5%",IF(I11905&lt;=0.1,"5-10%",IF(I11905&lt;=0.2,"10-20%",IF(I11905&lt;=0.4,"20-40%","Above 40%")))))</f>
        <v>5-10%</v>
      </c>
      <c r="N11905" s="6" t="str">
        <f aca="false">IF(AND(H11905&gt;=Summary!$B$25,I11905&gt;=Summary!$B$26,I11905&lt;=Summary!$B$27,J11905&gt;=Summary!$B$28,J11905&lt;=Summary!$B$29,F11905*J11905&gt;1),"Yes","No")</f>
        <v>No</v>
      </c>
    </row>
    <row r="11906" customFormat="false" ht="15" hidden="false" customHeight="false" outlineLevel="0" collapsed="false">
      <c r="A11906" s="6" t="s">
        <v>158</v>
      </c>
      <c r="B11906" s="45" t="n">
        <v>45290</v>
      </c>
      <c r="C11906" s="6" t="s">
        <v>180</v>
      </c>
      <c r="D11906" s="6" t="s">
        <v>206</v>
      </c>
      <c r="E11906" s="6" t="s">
        <v>187</v>
      </c>
      <c r="F11906" s="34" t="n">
        <v>0.422246605157852</v>
      </c>
      <c r="G11906" s="34" t="n">
        <v>0.436133349265145</v>
      </c>
      <c r="H11906" s="34" t="n">
        <v>-0.013886744107293</v>
      </c>
      <c r="I11906" s="34" t="n">
        <v>-0.0318405921736809</v>
      </c>
      <c r="J11906" s="35" t="n">
        <v>2.31</v>
      </c>
      <c r="K11906" s="6" t="n">
        <v>1</v>
      </c>
      <c r="L11906" s="35" t="n">
        <v>1.31</v>
      </c>
      <c r="M11906" s="6" t="str">
        <f aca="false">IF(I11906&lt;=0,"Below 0%",IF(I11906&lt;=0.05,"0-5%",IF(I11906&lt;=0.1,"5-10%",IF(I11906&lt;=0.2,"10-20%",IF(I11906&lt;=0.4,"20-40%","Above 40%")))))</f>
        <v>Below 0%</v>
      </c>
      <c r="N11906" s="6" t="str">
        <f aca="false">IF(AND(H11906&gt;=Summary!$B$25,I11906&gt;=Summary!$B$26,I11906&lt;=Summary!$B$27,J11906&gt;=Summary!$B$28,J11906&lt;=Summary!$B$29,F11906*J11906&gt;1),"Yes","No")</f>
        <v>No</v>
      </c>
    </row>
    <row r="11907" customFormat="false" ht="15" hidden="false" customHeight="false" outlineLevel="0" collapsed="false">
      <c r="A11907" s="6" t="s">
        <v>158</v>
      </c>
      <c r="B11907" s="45" t="n">
        <v>45290</v>
      </c>
      <c r="C11907" s="6" t="s">
        <v>180</v>
      </c>
      <c r="D11907" s="6" t="s">
        <v>206</v>
      </c>
      <c r="E11907" s="6" t="s">
        <v>174</v>
      </c>
      <c r="F11907" s="34" t="n">
        <v>0.316801637411118</v>
      </c>
      <c r="G11907" s="34" t="n">
        <v>0.287848010514996</v>
      </c>
      <c r="H11907" s="34" t="n">
        <v>0.0289536268961217</v>
      </c>
      <c r="I11907" s="34" t="n">
        <v>0.100586510375111</v>
      </c>
      <c r="J11907" s="35" t="n">
        <v>3.5</v>
      </c>
      <c r="K11907" s="6" t="n">
        <v>0</v>
      </c>
      <c r="L11907" s="35" t="n">
        <v>-1</v>
      </c>
      <c r="M11907" s="6" t="str">
        <f aca="false">IF(I11907&lt;=0,"Below 0%",IF(I11907&lt;=0.05,"0-5%",IF(I11907&lt;=0.1,"5-10%",IF(I11907&lt;=0.2,"10-20%",IF(I11907&lt;=0.4,"20-40%","Above 40%")))))</f>
        <v>10-20%</v>
      </c>
      <c r="N11907" s="6" t="str">
        <f aca="false">IF(AND(H11907&gt;=Summary!$B$25,I11907&gt;=Summary!$B$26,I11907&lt;=Summary!$B$27,J11907&gt;=Summary!$B$28,J11907&lt;=Summary!$B$29,F11907*J11907&gt;1),"Yes","No")</f>
        <v>No</v>
      </c>
    </row>
    <row r="11908" customFormat="false" ht="15" hidden="false" customHeight="false" outlineLevel="0" collapsed="false">
      <c r="A11908" s="6" t="s">
        <v>158</v>
      </c>
      <c r="B11908" s="45" t="n">
        <v>45290</v>
      </c>
      <c r="C11908" s="6" t="s">
        <v>180</v>
      </c>
      <c r="D11908" s="6" t="s">
        <v>206</v>
      </c>
      <c r="E11908" s="6" t="s">
        <v>177</v>
      </c>
      <c r="F11908" s="34" t="n">
        <v>0.260951727628708</v>
      </c>
      <c r="G11908" s="34" t="n">
        <v>0.276018640219859</v>
      </c>
      <c r="H11908" s="34" t="n">
        <v>-0.0150669125911511</v>
      </c>
      <c r="I11908" s="34" t="n">
        <v>-0.0545865763962526</v>
      </c>
      <c r="J11908" s="35" t="n">
        <v>3.65</v>
      </c>
      <c r="K11908" s="6" t="n">
        <v>0</v>
      </c>
      <c r="L11908" s="35" t="n">
        <v>-1</v>
      </c>
      <c r="M11908" s="6" t="str">
        <f aca="false">IF(I11908&lt;=0,"Below 0%",IF(I11908&lt;=0.05,"0-5%",IF(I11908&lt;=0.1,"5-10%",IF(I11908&lt;=0.2,"10-20%",IF(I11908&lt;=0.4,"20-40%","Above 40%")))))</f>
        <v>Below 0%</v>
      </c>
      <c r="N11908" s="6" t="str">
        <f aca="false">IF(AND(H11908&gt;=Summary!$B$25,I11908&gt;=Summary!$B$26,I11908&lt;=Summary!$B$27,J11908&gt;=Summary!$B$28,J11908&lt;=Summary!$B$29,F11908*J11908&gt;1),"Yes","No")</f>
        <v>No</v>
      </c>
    </row>
    <row r="11909" customFormat="false" ht="15" hidden="false" customHeight="false" outlineLevel="0" collapsed="false">
      <c r="A11909" s="6" t="s">
        <v>158</v>
      </c>
      <c r="B11909" s="45" t="n">
        <v>45290</v>
      </c>
      <c r="C11909" s="6" t="s">
        <v>208</v>
      </c>
      <c r="D11909" s="6" t="s">
        <v>190</v>
      </c>
      <c r="E11909" s="6" t="s">
        <v>187</v>
      </c>
      <c r="F11909" s="34" t="n">
        <v>0.336045682430267</v>
      </c>
      <c r="G11909" s="34" t="n">
        <v>0.153354632587859</v>
      </c>
      <c r="H11909" s="34" t="n">
        <v>0.182691049842408</v>
      </c>
      <c r="I11909" s="34" t="n">
        <v>1.19129788751404</v>
      </c>
      <c r="J11909" s="35" t="n">
        <v>6.5</v>
      </c>
      <c r="K11909" s="6" t="n">
        <v>0</v>
      </c>
      <c r="L11909" s="35" t="n">
        <v>-1</v>
      </c>
      <c r="M11909" s="6" t="str">
        <f aca="false">IF(I11909&lt;=0,"Below 0%",IF(I11909&lt;=0.05,"0-5%",IF(I11909&lt;=0.1,"5-10%",IF(I11909&lt;=0.2,"10-20%",IF(I11909&lt;=0.4,"20-40%","Above 40%")))))</f>
        <v>Above 40%</v>
      </c>
      <c r="N11909" s="6" t="str">
        <f aca="false">IF(AND(H11909&gt;=Summary!$B$25,I11909&gt;=Summary!$B$26,I11909&lt;=Summary!$B$27,J11909&gt;=Summary!$B$28,J11909&lt;=Summary!$B$29,F11909*J11909&gt;1),"Yes","No")</f>
        <v>No</v>
      </c>
    </row>
    <row r="11910" customFormat="false" ht="15" hidden="false" customHeight="false" outlineLevel="0" collapsed="false">
      <c r="A11910" s="6" t="s">
        <v>158</v>
      </c>
      <c r="B11910" s="45" t="n">
        <v>45290</v>
      </c>
      <c r="C11910" s="6" t="s">
        <v>208</v>
      </c>
      <c r="D11910" s="6" t="s">
        <v>190</v>
      </c>
      <c r="E11910" s="6" t="s">
        <v>174</v>
      </c>
      <c r="F11910" s="34" t="n">
        <v>0.294799089431763</v>
      </c>
      <c r="G11910" s="34" t="n">
        <v>0.207667731629393</v>
      </c>
      <c r="H11910" s="34" t="n">
        <v>0.0871313578023697</v>
      </c>
      <c r="I11910" s="34" t="n">
        <v>0.419570999879104</v>
      </c>
      <c r="J11910" s="35" t="n">
        <v>4.8</v>
      </c>
      <c r="K11910" s="6" t="n">
        <v>0</v>
      </c>
      <c r="L11910" s="35" t="n">
        <v>-1</v>
      </c>
      <c r="M11910" s="6" t="str">
        <f aca="false">IF(I11910&lt;=0,"Below 0%",IF(I11910&lt;=0.05,"0-5%",IF(I11910&lt;=0.1,"5-10%",IF(I11910&lt;=0.2,"10-20%",IF(I11910&lt;=0.4,"20-40%","Above 40%")))))</f>
        <v>Above 40%</v>
      </c>
      <c r="N11910" s="6" t="str">
        <f aca="false">IF(AND(H11910&gt;=Summary!$B$25,I11910&gt;=Summary!$B$26,I11910&lt;=Summary!$B$27,J11910&gt;=Summary!$B$28,J11910&lt;=Summary!$B$29,F11910*J11910&gt;1),"Yes","No")</f>
        <v>No</v>
      </c>
    </row>
    <row r="11911" customFormat="false" ht="15" hidden="false" customHeight="false" outlineLevel="0" collapsed="false">
      <c r="A11911" s="6" t="s">
        <v>158</v>
      </c>
      <c r="B11911" s="45" t="n">
        <v>45290</v>
      </c>
      <c r="C11911" s="6" t="s">
        <v>208</v>
      </c>
      <c r="D11911" s="6" t="s">
        <v>190</v>
      </c>
      <c r="E11911" s="6" t="s">
        <v>177</v>
      </c>
      <c r="F11911" s="34" t="n">
        <v>0.369155198335648</v>
      </c>
      <c r="G11911" s="34" t="n">
        <v>0.638977635782748</v>
      </c>
      <c r="H11911" s="34" t="n">
        <v>-0.2698224374471</v>
      </c>
      <c r="I11911" s="34" t="n">
        <v>-0.422272114604712</v>
      </c>
      <c r="J11911" s="35" t="n">
        <v>1.56</v>
      </c>
      <c r="K11911" s="6" t="n">
        <v>1</v>
      </c>
      <c r="L11911" s="35" t="n">
        <v>0.56</v>
      </c>
      <c r="M11911" s="6" t="str">
        <f aca="false">IF(I11911&lt;=0,"Below 0%",IF(I11911&lt;=0.05,"0-5%",IF(I11911&lt;=0.1,"5-10%",IF(I11911&lt;=0.2,"10-20%",IF(I11911&lt;=0.4,"20-40%","Above 40%")))))</f>
        <v>Below 0%</v>
      </c>
      <c r="N11911" s="6" t="str">
        <f aca="false">IF(AND(H11911&gt;=Summary!$B$25,I11911&gt;=Summary!$B$26,I11911&lt;=Summary!$B$27,J11911&gt;=Summary!$B$28,J11911&lt;=Summary!$B$29,F11911*J11911&gt;1),"Yes","No")</f>
        <v>No</v>
      </c>
    </row>
    <row r="11912" customFormat="false" ht="15" hidden="false" customHeight="false" outlineLevel="0" collapsed="false">
      <c r="A11912" s="6" t="s">
        <v>158</v>
      </c>
      <c r="B11912" s="45" t="n">
        <v>45290</v>
      </c>
      <c r="C11912" s="6" t="s">
        <v>194</v>
      </c>
      <c r="D11912" s="6" t="s">
        <v>204</v>
      </c>
      <c r="E11912" s="6" t="s">
        <v>187</v>
      </c>
      <c r="F11912" s="34" t="n">
        <v>0.742776572704315</v>
      </c>
      <c r="G11912" s="34" t="n">
        <v>0.913712957582801</v>
      </c>
      <c r="H11912" s="34" t="n">
        <v>-0.170936384878486</v>
      </c>
      <c r="I11912" s="34" t="n">
        <v>-0.187078867011684</v>
      </c>
      <c r="J11912" s="35" t="n">
        <v>1.1</v>
      </c>
      <c r="K11912" s="6" t="n">
        <v>1</v>
      </c>
      <c r="L11912" s="35" t="n">
        <v>0.1</v>
      </c>
      <c r="M11912" s="6" t="str">
        <f aca="false">IF(I11912&lt;=0,"Below 0%",IF(I11912&lt;=0.05,"0-5%",IF(I11912&lt;=0.1,"5-10%",IF(I11912&lt;=0.2,"10-20%",IF(I11912&lt;=0.4,"20-40%","Above 40%")))))</f>
        <v>Below 0%</v>
      </c>
      <c r="N11912" s="6" t="str">
        <f aca="false">IF(AND(H11912&gt;=Summary!$B$25,I11912&gt;=Summary!$B$26,I11912&lt;=Summary!$B$27,J11912&gt;=Summary!$B$28,J11912&lt;=Summary!$B$29,F11912*J11912&gt;1),"Yes","No")</f>
        <v>No</v>
      </c>
    </row>
    <row r="11913" customFormat="false" ht="15" hidden="false" customHeight="false" outlineLevel="0" collapsed="false">
      <c r="A11913" s="6" t="s">
        <v>158</v>
      </c>
      <c r="B11913" s="45" t="n">
        <v>45290</v>
      </c>
      <c r="C11913" s="6" t="s">
        <v>194</v>
      </c>
      <c r="D11913" s="6" t="s">
        <v>204</v>
      </c>
      <c r="E11913" s="6" t="s">
        <v>174</v>
      </c>
      <c r="F11913" s="34" t="n">
        <v>0.216989621520042</v>
      </c>
      <c r="G11913" s="34" t="n">
        <v>0.0591226031377106</v>
      </c>
      <c r="H11913" s="34" t="n">
        <v>0.157867018382332</v>
      </c>
      <c r="I11913" s="34" t="n">
        <v>2.67016352467806</v>
      </c>
      <c r="J11913" s="35" t="n">
        <v>17</v>
      </c>
      <c r="K11913" s="6" t="n">
        <v>0</v>
      </c>
      <c r="L11913" s="35" t="n">
        <v>-1</v>
      </c>
      <c r="M11913" s="6" t="str">
        <f aca="false">IF(I11913&lt;=0,"Below 0%",IF(I11913&lt;=0.05,"0-5%",IF(I11913&lt;=0.1,"5-10%",IF(I11913&lt;=0.2,"10-20%",IF(I11913&lt;=0.4,"20-40%","Above 40%")))))</f>
        <v>Above 40%</v>
      </c>
      <c r="N11913" s="6" t="str">
        <f aca="false">IF(AND(H11913&gt;=Summary!$B$25,I11913&gt;=Summary!$B$26,I11913&lt;=Summary!$B$27,J11913&gt;=Summary!$B$28,J11913&lt;=Summary!$B$29,F11913*J11913&gt;1),"Yes","No")</f>
        <v>No</v>
      </c>
    </row>
    <row r="11914" customFormat="false" ht="15" hidden="false" customHeight="false" outlineLevel="0" collapsed="false">
      <c r="A11914" s="6" t="s">
        <v>158</v>
      </c>
      <c r="B11914" s="45" t="n">
        <v>45290</v>
      </c>
      <c r="C11914" s="6" t="s">
        <v>194</v>
      </c>
      <c r="D11914" s="6" t="s">
        <v>204</v>
      </c>
      <c r="E11914" s="6" t="s">
        <v>177</v>
      </c>
      <c r="F11914" s="34" t="n">
        <v>0.0402338691055775</v>
      </c>
      <c r="G11914" s="34" t="n">
        <v>0.0271644392794887</v>
      </c>
      <c r="H11914" s="34" t="n">
        <v>0.0130694298260888</v>
      </c>
      <c r="I11914" s="34" t="n">
        <v>0.481122753597836</v>
      </c>
      <c r="J11914" s="35" t="n">
        <v>37</v>
      </c>
      <c r="K11914" s="6" t="n">
        <v>0</v>
      </c>
      <c r="L11914" s="35" t="n">
        <v>-1</v>
      </c>
      <c r="M11914" s="6" t="str">
        <f aca="false">IF(I11914&lt;=0,"Below 0%",IF(I11914&lt;=0.05,"0-5%",IF(I11914&lt;=0.1,"5-10%",IF(I11914&lt;=0.2,"10-20%",IF(I11914&lt;=0.4,"20-40%","Above 40%")))))</f>
        <v>Above 40%</v>
      </c>
      <c r="N11914" s="6" t="str">
        <f aca="false">IF(AND(H11914&gt;=Summary!$B$25,I11914&gt;=Summary!$B$26,I11914&lt;=Summary!$B$27,J11914&gt;=Summary!$B$28,J11914&lt;=Summary!$B$29,F11914*J11914&gt;1),"Yes","No")</f>
        <v>No</v>
      </c>
    </row>
    <row r="11915" customFormat="false" ht="15" hidden="false" customHeight="false" outlineLevel="0" collapsed="false">
      <c r="A11915" s="6" t="s">
        <v>158</v>
      </c>
      <c r="B11915" s="45" t="n">
        <v>45290</v>
      </c>
      <c r="C11915" s="6" t="s">
        <v>207</v>
      </c>
      <c r="D11915" s="6" t="s">
        <v>176</v>
      </c>
      <c r="E11915" s="6" t="s">
        <v>187</v>
      </c>
      <c r="F11915" s="34" t="n">
        <v>0.255487561225891</v>
      </c>
      <c r="G11915" s="34" t="n">
        <v>0.291655669092417</v>
      </c>
      <c r="H11915" s="34" t="n">
        <v>-0.0361681078665262</v>
      </c>
      <c r="I11915" s="34" t="n">
        <v>-0.124009617159424</v>
      </c>
      <c r="J11915" s="35" t="n">
        <v>3.41</v>
      </c>
      <c r="K11915" s="6" t="n">
        <v>1</v>
      </c>
      <c r="L11915" s="35" t="n">
        <v>2.41</v>
      </c>
      <c r="M11915" s="6" t="str">
        <f aca="false">IF(I11915&lt;=0,"Below 0%",IF(I11915&lt;=0.05,"0-5%",IF(I11915&lt;=0.1,"5-10%",IF(I11915&lt;=0.2,"10-20%",IF(I11915&lt;=0.4,"20-40%","Above 40%")))))</f>
        <v>Below 0%</v>
      </c>
      <c r="N11915" s="6" t="str">
        <f aca="false">IF(AND(H11915&gt;=Summary!$B$25,I11915&gt;=Summary!$B$26,I11915&lt;=Summary!$B$27,J11915&gt;=Summary!$B$28,J11915&lt;=Summary!$B$29,F11915*J11915&gt;1),"Yes","No")</f>
        <v>No</v>
      </c>
    </row>
    <row r="11916" customFormat="false" ht="15" hidden="false" customHeight="false" outlineLevel="0" collapsed="false">
      <c r="A11916" s="6" t="s">
        <v>158</v>
      </c>
      <c r="B11916" s="45" t="n">
        <v>45290</v>
      </c>
      <c r="C11916" s="6" t="s">
        <v>207</v>
      </c>
      <c r="D11916" s="6" t="s">
        <v>176</v>
      </c>
      <c r="E11916" s="6" t="s">
        <v>174</v>
      </c>
      <c r="F11916" s="34" t="n">
        <v>0.287104099988937</v>
      </c>
      <c r="G11916" s="34" t="n">
        <v>0.258323592624713</v>
      </c>
      <c r="H11916" s="34" t="n">
        <v>0.0287805073642249</v>
      </c>
      <c r="I11916" s="34" t="n">
        <v>0.1114126165241</v>
      </c>
      <c r="J11916" s="35" t="n">
        <v>3.85</v>
      </c>
      <c r="K11916" s="6" t="n">
        <v>0</v>
      </c>
      <c r="L11916" s="35" t="n">
        <v>-1</v>
      </c>
      <c r="M11916" s="6" t="str">
        <f aca="false">IF(I11916&lt;=0,"Below 0%",IF(I11916&lt;=0.05,"0-5%",IF(I11916&lt;=0.1,"5-10%",IF(I11916&lt;=0.2,"10-20%",IF(I11916&lt;=0.4,"20-40%","Above 40%")))))</f>
        <v>10-20%</v>
      </c>
      <c r="N11916" s="6" t="str">
        <f aca="false">IF(AND(H11916&gt;=Summary!$B$25,I11916&gt;=Summary!$B$26,I11916&lt;=Summary!$B$27,J11916&gt;=Summary!$B$28,J11916&lt;=Summary!$B$29,F11916*J11916&gt;1),"Yes","No")</f>
        <v>No</v>
      </c>
    </row>
    <row r="11917" customFormat="false" ht="15" hidden="false" customHeight="false" outlineLevel="0" collapsed="false">
      <c r="A11917" s="6" t="s">
        <v>158</v>
      </c>
      <c r="B11917" s="45" t="n">
        <v>45290</v>
      </c>
      <c r="C11917" s="6" t="s">
        <v>207</v>
      </c>
      <c r="D11917" s="6" t="s">
        <v>176</v>
      </c>
      <c r="E11917" s="6" t="s">
        <v>177</v>
      </c>
      <c r="F11917" s="34" t="n">
        <v>0.457408338785172</v>
      </c>
      <c r="G11917" s="34" t="n">
        <v>0.45002073828287</v>
      </c>
      <c r="H11917" s="34" t="n">
        <v>0.00738760050230131</v>
      </c>
      <c r="I11917" s="34" t="n">
        <v>0.0164161334664041</v>
      </c>
      <c r="J11917" s="35" t="n">
        <v>2.21</v>
      </c>
      <c r="K11917" s="6" t="n">
        <v>0</v>
      </c>
      <c r="L11917" s="35" t="n">
        <v>-1</v>
      </c>
      <c r="M11917" s="6" t="str">
        <f aca="false">IF(I11917&lt;=0,"Below 0%",IF(I11917&lt;=0.05,"0-5%",IF(I11917&lt;=0.1,"5-10%",IF(I11917&lt;=0.2,"10-20%",IF(I11917&lt;=0.4,"20-40%","Above 40%")))))</f>
        <v>0-5%</v>
      </c>
      <c r="N11917" s="6" t="str">
        <f aca="false">IF(AND(H11917&gt;=Summary!$B$25,I11917&gt;=Summary!$B$26,I11917&lt;=Summary!$B$27,J11917&gt;=Summary!$B$28,J11917&lt;=Summary!$B$29,F11917*J11917&gt;1),"Yes","No")</f>
        <v>No</v>
      </c>
    </row>
    <row r="11918" customFormat="false" ht="15" hidden="false" customHeight="false" outlineLevel="0" collapsed="false">
      <c r="A11918" s="6" t="s">
        <v>158</v>
      </c>
      <c r="B11918" s="45" t="n">
        <v>45290</v>
      </c>
      <c r="C11918" s="6" t="s">
        <v>203</v>
      </c>
      <c r="D11918" s="6" t="s">
        <v>173</v>
      </c>
      <c r="E11918" s="6" t="s">
        <v>187</v>
      </c>
      <c r="F11918" s="34" t="n">
        <v>0.40130677819252</v>
      </c>
      <c r="G11918" s="34" t="n">
        <v>0.361747126436782</v>
      </c>
      <c r="H11918" s="34" t="n">
        <v>0.0395596517557385</v>
      </c>
      <c r="I11918" s="34" t="n">
        <v>0.109357196960767</v>
      </c>
      <c r="J11918" s="35" t="n">
        <v>2.75</v>
      </c>
      <c r="K11918" s="6" t="n">
        <v>1</v>
      </c>
      <c r="L11918" s="35" t="n">
        <v>1.75</v>
      </c>
      <c r="M11918" s="6" t="str">
        <f aca="false">IF(I11918&lt;=0,"Below 0%",IF(I11918&lt;=0.05,"0-5%",IF(I11918&lt;=0.1,"5-10%",IF(I11918&lt;=0.2,"10-20%",IF(I11918&lt;=0.4,"20-40%","Above 40%")))))</f>
        <v>10-20%</v>
      </c>
      <c r="N11918" s="6" t="str">
        <f aca="false">IF(AND(H11918&gt;=Summary!$B$25,I11918&gt;=Summary!$B$26,I11918&lt;=Summary!$B$27,J11918&gt;=Summary!$B$28,J11918&lt;=Summary!$B$29,F11918*J11918&gt;1),"Yes","No")</f>
        <v>Yes</v>
      </c>
    </row>
    <row r="11919" customFormat="false" ht="15" hidden="false" customHeight="false" outlineLevel="0" collapsed="false">
      <c r="A11919" s="6" t="s">
        <v>158</v>
      </c>
      <c r="B11919" s="45" t="n">
        <v>45290</v>
      </c>
      <c r="C11919" s="6" t="s">
        <v>203</v>
      </c>
      <c r="D11919" s="6" t="s">
        <v>173</v>
      </c>
      <c r="E11919" s="6" t="s">
        <v>174</v>
      </c>
      <c r="F11919" s="34" t="n">
        <v>0.301976025104523</v>
      </c>
      <c r="G11919" s="34" t="n">
        <v>0.284229885057471</v>
      </c>
      <c r="H11919" s="34" t="n">
        <v>0.0177461400470514</v>
      </c>
      <c r="I11919" s="34" t="n">
        <v>0.0624358696252618</v>
      </c>
      <c r="J11919" s="35" t="n">
        <v>3.5</v>
      </c>
      <c r="K11919" s="6" t="n">
        <v>0</v>
      </c>
      <c r="L11919" s="35" t="n">
        <v>-1</v>
      </c>
      <c r="M11919" s="6" t="str">
        <f aca="false">IF(I11919&lt;=0,"Below 0%",IF(I11919&lt;=0.05,"0-5%",IF(I11919&lt;=0.1,"5-10%",IF(I11919&lt;=0.2,"10-20%",IF(I11919&lt;=0.4,"20-40%","Above 40%")))))</f>
        <v>5-10%</v>
      </c>
      <c r="N11919" s="6" t="str">
        <f aca="false">IF(AND(H11919&gt;=Summary!$B$25,I11919&gt;=Summary!$B$26,I11919&lt;=Summary!$B$27,J11919&gt;=Summary!$B$28,J11919&lt;=Summary!$B$29,F11919*J11919&gt;1),"Yes","No")</f>
        <v>No</v>
      </c>
    </row>
    <row r="11920" customFormat="false" ht="15" hidden="false" customHeight="false" outlineLevel="0" collapsed="false">
      <c r="A11920" s="6" t="s">
        <v>158</v>
      </c>
      <c r="B11920" s="45" t="n">
        <v>45290</v>
      </c>
      <c r="C11920" s="6" t="s">
        <v>203</v>
      </c>
      <c r="D11920" s="6" t="s">
        <v>173</v>
      </c>
      <c r="E11920" s="6" t="s">
        <v>177</v>
      </c>
      <c r="F11920" s="34" t="n">
        <v>0.296717196702957</v>
      </c>
      <c r="G11920" s="34" t="n">
        <v>0.354022988505747</v>
      </c>
      <c r="H11920" s="34" t="n">
        <v>-0.05730579180279</v>
      </c>
      <c r="I11920" s="34" t="n">
        <v>-0.161870256066322</v>
      </c>
      <c r="J11920" s="35" t="n">
        <v>2.81</v>
      </c>
      <c r="K11920" s="6" t="n">
        <v>0</v>
      </c>
      <c r="L11920" s="35" t="n">
        <v>-1</v>
      </c>
      <c r="M11920" s="6" t="str">
        <f aca="false">IF(I11920&lt;=0,"Below 0%",IF(I11920&lt;=0.05,"0-5%",IF(I11920&lt;=0.1,"5-10%",IF(I11920&lt;=0.2,"10-20%",IF(I11920&lt;=0.4,"20-40%","Above 40%")))))</f>
        <v>Below 0%</v>
      </c>
      <c r="N11920" s="6" t="str">
        <f aca="false">IF(AND(H11920&gt;=Summary!$B$25,I11920&gt;=Summary!$B$26,I11920&lt;=Summary!$B$27,J11920&gt;=Summary!$B$28,J11920&lt;=Summary!$B$29,F11920*J11920&gt;1),"Yes","No")</f>
        <v>No</v>
      </c>
    </row>
    <row r="11921" customFormat="false" ht="15" hidden="false" customHeight="false" outlineLevel="0" collapsed="false">
      <c r="A11921" s="6" t="s">
        <v>158</v>
      </c>
      <c r="B11921" s="45" t="n">
        <v>45291</v>
      </c>
      <c r="C11921" s="6" t="s">
        <v>184</v>
      </c>
      <c r="D11921" s="6" t="s">
        <v>185</v>
      </c>
      <c r="E11921" s="6" t="s">
        <v>187</v>
      </c>
      <c r="F11921" s="34" t="n">
        <v>0.150502443313599</v>
      </c>
      <c r="G11921" s="34" t="n">
        <v>0.161161957819339</v>
      </c>
      <c r="H11921" s="34" t="n">
        <v>-0.0106595145057408</v>
      </c>
      <c r="I11921" s="34" t="n">
        <v>-0.0661416295133991</v>
      </c>
      <c r="J11921" s="35" t="n">
        <v>6.2</v>
      </c>
      <c r="K11921" s="6" t="n">
        <v>1</v>
      </c>
      <c r="L11921" s="35" t="n">
        <v>5.2</v>
      </c>
      <c r="M11921" s="6" t="str">
        <f aca="false">IF(I11921&lt;=0,"Below 0%",IF(I11921&lt;=0.05,"0-5%",IF(I11921&lt;=0.1,"5-10%",IF(I11921&lt;=0.2,"10-20%",IF(I11921&lt;=0.4,"20-40%","Above 40%")))))</f>
        <v>Below 0%</v>
      </c>
      <c r="N11921" s="6" t="str">
        <f aca="false">IF(AND(H11921&gt;=Summary!$B$25,I11921&gt;=Summary!$B$26,I11921&lt;=Summary!$B$27,J11921&gt;=Summary!$B$28,J11921&lt;=Summary!$B$29,F11921*J11921&gt;1),"Yes","No")</f>
        <v>No</v>
      </c>
    </row>
    <row r="11922" customFormat="false" ht="15" hidden="false" customHeight="false" outlineLevel="0" collapsed="false">
      <c r="A11922" s="6" t="s">
        <v>158</v>
      </c>
      <c r="B11922" s="45" t="n">
        <v>45291</v>
      </c>
      <c r="C11922" s="6" t="s">
        <v>184</v>
      </c>
      <c r="D11922" s="6" t="s">
        <v>185</v>
      </c>
      <c r="E11922" s="6" t="s">
        <v>174</v>
      </c>
      <c r="F11922" s="34" t="n">
        <v>0.160351827740669</v>
      </c>
      <c r="G11922" s="34" t="n">
        <v>0.222045364106645</v>
      </c>
      <c r="H11922" s="34" t="n">
        <v>-0.0616935363659762</v>
      </c>
      <c r="I11922" s="34" t="n">
        <v>-0.277842037433151</v>
      </c>
      <c r="J11922" s="35" t="n">
        <v>4.5</v>
      </c>
      <c r="K11922" s="6" t="n">
        <v>0</v>
      </c>
      <c r="L11922" s="35" t="n">
        <v>-1</v>
      </c>
      <c r="M11922" s="6" t="str">
        <f aca="false">IF(I11922&lt;=0,"Below 0%",IF(I11922&lt;=0.05,"0-5%",IF(I11922&lt;=0.1,"5-10%",IF(I11922&lt;=0.2,"10-20%",IF(I11922&lt;=0.4,"20-40%","Above 40%")))))</f>
        <v>Below 0%</v>
      </c>
      <c r="N11922" s="6" t="str">
        <f aca="false">IF(AND(H11922&gt;=Summary!$B$25,I11922&gt;=Summary!$B$26,I11922&lt;=Summary!$B$27,J11922&gt;=Summary!$B$28,J11922&lt;=Summary!$B$29,F11922*J11922&gt;1),"Yes","No")</f>
        <v>No</v>
      </c>
    </row>
    <row r="11923" customFormat="false" ht="15" hidden="false" customHeight="false" outlineLevel="0" collapsed="false">
      <c r="A11923" s="6" t="s">
        <v>158</v>
      </c>
      <c r="B11923" s="45" t="n">
        <v>45291</v>
      </c>
      <c r="C11923" s="6" t="s">
        <v>184</v>
      </c>
      <c r="D11923" s="6" t="s">
        <v>185</v>
      </c>
      <c r="E11923" s="6" t="s">
        <v>177</v>
      </c>
      <c r="F11923" s="34" t="n">
        <v>0.689145743846893</v>
      </c>
      <c r="G11923" s="34" t="n">
        <v>0.616792678074015</v>
      </c>
      <c r="H11923" s="34" t="n">
        <v>0.0723530657728783</v>
      </c>
      <c r="I11923" s="34" t="n">
        <v>0.117305325346609</v>
      </c>
      <c r="J11923" s="35" t="n">
        <v>1.62</v>
      </c>
      <c r="K11923" s="6" t="n">
        <v>0</v>
      </c>
      <c r="L11923" s="35" t="n">
        <v>-1</v>
      </c>
      <c r="M11923" s="6" t="str">
        <f aca="false">IF(I11923&lt;=0,"Below 0%",IF(I11923&lt;=0.05,"0-5%",IF(I11923&lt;=0.1,"5-10%",IF(I11923&lt;=0.2,"10-20%",IF(I11923&lt;=0.4,"20-40%","Above 40%")))))</f>
        <v>10-20%</v>
      </c>
      <c r="N11923" s="6" t="str">
        <f aca="false">IF(AND(H11923&gt;=Summary!$B$25,I11923&gt;=Summary!$B$26,I11923&lt;=Summary!$B$27,J11923&gt;=Summary!$B$28,J11923&lt;=Summary!$B$29,F11923*J11923&gt;1),"Yes","No")</f>
        <v>No</v>
      </c>
    </row>
    <row r="11924" customFormat="false" ht="15" hidden="false" customHeight="false" outlineLevel="0" collapsed="false">
      <c r="A11924" s="6" t="s">
        <v>158</v>
      </c>
      <c r="B11924" s="45" t="n">
        <v>45291</v>
      </c>
      <c r="C11924" s="6" t="s">
        <v>181</v>
      </c>
      <c r="D11924" s="6" t="s">
        <v>199</v>
      </c>
      <c r="E11924" s="6" t="s">
        <v>187</v>
      </c>
      <c r="F11924" s="34" t="n">
        <v>0.647105574607849</v>
      </c>
      <c r="G11924" s="34" t="n">
        <v>0.54564907275321</v>
      </c>
      <c r="H11924" s="34" t="n">
        <v>0.10145650185464</v>
      </c>
      <c r="I11924" s="34" t="n">
        <v>0.185937275294385</v>
      </c>
      <c r="J11924" s="35" t="n">
        <v>1.82</v>
      </c>
      <c r="K11924" s="6" t="n">
        <v>1</v>
      </c>
      <c r="L11924" s="35" t="n">
        <v>0.82</v>
      </c>
      <c r="M11924" s="6" t="str">
        <f aca="false">IF(I11924&lt;=0,"Below 0%",IF(I11924&lt;=0.05,"0-5%",IF(I11924&lt;=0.1,"5-10%",IF(I11924&lt;=0.2,"10-20%",IF(I11924&lt;=0.4,"20-40%","Above 40%")))))</f>
        <v>10-20%</v>
      </c>
      <c r="N11924" s="6" t="str">
        <f aca="false">IF(AND(H11924&gt;=Summary!$B$25,I11924&gt;=Summary!$B$26,I11924&lt;=Summary!$B$27,J11924&gt;=Summary!$B$28,J11924&lt;=Summary!$B$29,F11924*J11924&gt;1),"Yes","No")</f>
        <v>Yes</v>
      </c>
    </row>
    <row r="11925" customFormat="false" ht="15" hidden="false" customHeight="false" outlineLevel="0" collapsed="false">
      <c r="A11925" s="6" t="s">
        <v>158</v>
      </c>
      <c r="B11925" s="45" t="n">
        <v>45291</v>
      </c>
      <c r="C11925" s="6" t="s">
        <v>181</v>
      </c>
      <c r="D11925" s="6" t="s">
        <v>199</v>
      </c>
      <c r="E11925" s="6" t="s">
        <v>174</v>
      </c>
      <c r="F11925" s="34" t="n">
        <v>0.269043982028961</v>
      </c>
      <c r="G11925" s="34" t="n">
        <v>0.220684736091298</v>
      </c>
      <c r="H11925" s="34" t="n">
        <v>0.0483592459376631</v>
      </c>
      <c r="I11925" s="34" t="n">
        <v>0.219132717532655</v>
      </c>
      <c r="J11925" s="35" t="n">
        <v>4.5</v>
      </c>
      <c r="K11925" s="6" t="n">
        <v>0</v>
      </c>
      <c r="L11925" s="35" t="n">
        <v>-1</v>
      </c>
      <c r="M11925" s="6" t="str">
        <f aca="false">IF(I11925&lt;=0,"Below 0%",IF(I11925&lt;=0.05,"0-5%",IF(I11925&lt;=0.1,"5-10%",IF(I11925&lt;=0.2,"10-20%",IF(I11925&lt;=0.4,"20-40%","Above 40%")))))</f>
        <v>20-40%</v>
      </c>
      <c r="N11925" s="6" t="str">
        <f aca="false">IF(AND(H11925&gt;=Summary!$B$25,I11925&gt;=Summary!$B$26,I11925&lt;=Summary!$B$27,J11925&gt;=Summary!$B$28,J11925&lt;=Summary!$B$29,F11925*J11925&gt;1),"Yes","No")</f>
        <v>Yes</v>
      </c>
    </row>
    <row r="11926" customFormat="false" ht="15" hidden="false" customHeight="false" outlineLevel="0" collapsed="false">
      <c r="A11926" s="6" t="s">
        <v>158</v>
      </c>
      <c r="B11926" s="45" t="n">
        <v>45291</v>
      </c>
      <c r="C11926" s="6" t="s">
        <v>181</v>
      </c>
      <c r="D11926" s="6" t="s">
        <v>199</v>
      </c>
      <c r="E11926" s="6" t="s">
        <v>177</v>
      </c>
      <c r="F11926" s="34" t="n">
        <v>0.0838504880666733</v>
      </c>
      <c r="G11926" s="34" t="n">
        <v>0.233666191155492</v>
      </c>
      <c r="H11926" s="34" t="n">
        <v>-0.149815703088819</v>
      </c>
      <c r="I11926" s="34" t="n">
        <v>-0.641152673170098</v>
      </c>
      <c r="J11926" s="35" t="n">
        <v>4.25</v>
      </c>
      <c r="K11926" s="6" t="n">
        <v>0</v>
      </c>
      <c r="L11926" s="35" t="n">
        <v>-1</v>
      </c>
      <c r="M11926" s="6" t="str">
        <f aca="false">IF(I11926&lt;=0,"Below 0%",IF(I11926&lt;=0.05,"0-5%",IF(I11926&lt;=0.1,"5-10%",IF(I11926&lt;=0.2,"10-20%",IF(I11926&lt;=0.4,"20-40%","Above 40%")))))</f>
        <v>Below 0%</v>
      </c>
      <c r="N11926" s="6" t="str">
        <f aca="false">IF(AND(H11926&gt;=Summary!$B$25,I11926&gt;=Summary!$B$26,I11926&lt;=Summary!$B$27,J11926&gt;=Summary!$B$28,J11926&lt;=Summary!$B$29,F11926*J11926&gt;1),"Yes","No")</f>
        <v>No</v>
      </c>
    </row>
    <row r="11927" customFormat="false" ht="15" hidden="false" customHeight="false" outlineLevel="0" collapsed="false">
      <c r="A11927" s="6" t="s">
        <v>158</v>
      </c>
      <c r="B11927" s="45" t="n">
        <v>45292</v>
      </c>
      <c r="C11927" s="6" t="s">
        <v>183</v>
      </c>
      <c r="D11927" s="6" t="s">
        <v>188</v>
      </c>
      <c r="E11927" s="6" t="s">
        <v>187</v>
      </c>
      <c r="F11927" s="34" t="n">
        <v>0.581818819046021</v>
      </c>
      <c r="G11927" s="34" t="n">
        <v>0.666619186667616</v>
      </c>
      <c r="H11927" s="34" t="n">
        <v>-0.0848003676215958</v>
      </c>
      <c r="I11927" s="34" t="n">
        <v>-0.127209611300729</v>
      </c>
      <c r="J11927" s="35" t="n">
        <v>1.51</v>
      </c>
      <c r="K11927" s="6" t="n">
        <v>1</v>
      </c>
      <c r="L11927" s="35" t="n">
        <v>0.51</v>
      </c>
      <c r="M11927" s="6" t="str">
        <f aca="false">IF(I11927&lt;=0,"Below 0%",IF(I11927&lt;=0.05,"0-5%",IF(I11927&lt;=0.1,"5-10%",IF(I11927&lt;=0.2,"10-20%",IF(I11927&lt;=0.4,"20-40%","Above 40%")))))</f>
        <v>Below 0%</v>
      </c>
      <c r="N11927" s="6" t="str">
        <f aca="false">IF(AND(H11927&gt;=Summary!$B$25,I11927&gt;=Summary!$B$26,I11927&lt;=Summary!$B$27,J11927&gt;=Summary!$B$28,J11927&lt;=Summary!$B$29,F11927*J11927&gt;1),"Yes","No")</f>
        <v>No</v>
      </c>
    </row>
    <row r="11928" customFormat="false" ht="15" hidden="false" customHeight="false" outlineLevel="0" collapsed="false">
      <c r="A11928" s="6" t="s">
        <v>158</v>
      </c>
      <c r="B11928" s="45" t="n">
        <v>45292</v>
      </c>
      <c r="C11928" s="6" t="s">
        <v>183</v>
      </c>
      <c r="D11928" s="6" t="s">
        <v>188</v>
      </c>
      <c r="E11928" s="6" t="s">
        <v>174</v>
      </c>
      <c r="F11928" s="34" t="n">
        <v>0.309118002653122</v>
      </c>
      <c r="G11928" s="34" t="n">
        <v>0.193575956128481</v>
      </c>
      <c r="H11928" s="34" t="n">
        <v>0.115542046524641</v>
      </c>
      <c r="I11928" s="34" t="n">
        <v>0.596882220475528</v>
      </c>
      <c r="J11928" s="35" t="n">
        <v>5.2</v>
      </c>
      <c r="K11928" s="6" t="n">
        <v>0</v>
      </c>
      <c r="L11928" s="35" t="n">
        <v>-1</v>
      </c>
      <c r="M11928" s="6" t="str">
        <f aca="false">IF(I11928&lt;=0,"Below 0%",IF(I11928&lt;=0.05,"0-5%",IF(I11928&lt;=0.1,"5-10%",IF(I11928&lt;=0.2,"10-20%",IF(I11928&lt;=0.4,"20-40%","Above 40%")))))</f>
        <v>Above 40%</v>
      </c>
      <c r="N11928" s="6" t="str">
        <f aca="false">IF(AND(H11928&gt;=Summary!$B$25,I11928&gt;=Summary!$B$26,I11928&lt;=Summary!$B$27,J11928&gt;=Summary!$B$28,J11928&lt;=Summary!$B$29,F11928*J11928&gt;1),"Yes","No")</f>
        <v>No</v>
      </c>
    </row>
    <row r="11929" customFormat="false" ht="15" hidden="false" customHeight="false" outlineLevel="0" collapsed="false">
      <c r="A11929" s="6" t="s">
        <v>158</v>
      </c>
      <c r="B11929" s="45" t="n">
        <v>45292</v>
      </c>
      <c r="C11929" s="6" t="s">
        <v>183</v>
      </c>
      <c r="D11929" s="6" t="s">
        <v>188</v>
      </c>
      <c r="E11929" s="6" t="s">
        <v>177</v>
      </c>
      <c r="F11929" s="34" t="n">
        <v>0.109063185751438</v>
      </c>
      <c r="G11929" s="34" t="n">
        <v>0.139804857203903</v>
      </c>
      <c r="H11929" s="34" t="n">
        <v>-0.0307416714524647</v>
      </c>
      <c r="I11929" s="34" t="n">
        <v>-0.219889866970992</v>
      </c>
      <c r="J11929" s="35" t="n">
        <v>7.2</v>
      </c>
      <c r="K11929" s="6" t="n">
        <v>0</v>
      </c>
      <c r="L11929" s="35" t="n">
        <v>-1</v>
      </c>
      <c r="M11929" s="6" t="str">
        <f aca="false">IF(I11929&lt;=0,"Below 0%",IF(I11929&lt;=0.05,"0-5%",IF(I11929&lt;=0.1,"5-10%",IF(I11929&lt;=0.2,"10-20%",IF(I11929&lt;=0.4,"20-40%","Above 40%")))))</f>
        <v>Below 0%</v>
      </c>
      <c r="N11929" s="6" t="str">
        <f aca="false">IF(AND(H11929&gt;=Summary!$B$25,I11929&gt;=Summary!$B$26,I11929&lt;=Summary!$B$27,J11929&gt;=Summary!$B$28,J11929&lt;=Summary!$B$29,F11929*J11929&gt;1),"Yes","No")</f>
        <v>No</v>
      </c>
    </row>
    <row r="11930" customFormat="false" ht="15" hidden="false" customHeight="false" outlineLevel="0" collapsed="false">
      <c r="A11930" s="6" t="s">
        <v>158</v>
      </c>
      <c r="B11930" s="45" t="n">
        <v>45293</v>
      </c>
      <c r="C11930" s="6" t="s">
        <v>189</v>
      </c>
      <c r="D11930" s="6" t="s">
        <v>201</v>
      </c>
      <c r="E11930" s="6" t="s">
        <v>187</v>
      </c>
      <c r="F11930" s="34" t="n">
        <v>0.302763164043427</v>
      </c>
      <c r="G11930" s="34" t="n">
        <v>0.388310438047737</v>
      </c>
      <c r="H11930" s="34" t="n">
        <v>-0.0855472740043108</v>
      </c>
      <c r="I11930" s="34" t="n">
        <v>-0.220306398237469</v>
      </c>
      <c r="J11930" s="35" t="n">
        <v>2.57</v>
      </c>
      <c r="K11930" s="6" t="n">
        <v>0</v>
      </c>
      <c r="L11930" s="35" t="n">
        <v>-1</v>
      </c>
      <c r="M11930" s="6" t="str">
        <f aca="false">IF(I11930&lt;=0,"Below 0%",IF(I11930&lt;=0.05,"0-5%",IF(I11930&lt;=0.1,"5-10%",IF(I11930&lt;=0.2,"10-20%",IF(I11930&lt;=0.4,"20-40%","Above 40%")))))</f>
        <v>Below 0%</v>
      </c>
      <c r="N11930" s="6" t="str">
        <f aca="false">IF(AND(H11930&gt;=Summary!$B$25,I11930&gt;=Summary!$B$26,I11930&lt;=Summary!$B$27,J11930&gt;=Summary!$B$28,J11930&lt;=Summary!$B$29,F11930*J11930&gt;1),"Yes","No")</f>
        <v>No</v>
      </c>
    </row>
    <row r="11931" customFormat="false" ht="15" hidden="false" customHeight="false" outlineLevel="0" collapsed="false">
      <c r="A11931" s="6" t="s">
        <v>158</v>
      </c>
      <c r="B11931" s="45" t="n">
        <v>45293</v>
      </c>
      <c r="C11931" s="6" t="s">
        <v>189</v>
      </c>
      <c r="D11931" s="6" t="s">
        <v>201</v>
      </c>
      <c r="E11931" s="6" t="s">
        <v>174</v>
      </c>
      <c r="F11931" s="34" t="n">
        <v>0.296568423509598</v>
      </c>
      <c r="G11931" s="34" t="n">
        <v>0.25654442822177</v>
      </c>
      <c r="H11931" s="34" t="n">
        <v>0.0400239952878279</v>
      </c>
      <c r="I11931" s="34" t="n">
        <v>0.156011945241817</v>
      </c>
      <c r="J11931" s="35" t="n">
        <v>3.89</v>
      </c>
      <c r="K11931" s="6" t="n">
        <v>1</v>
      </c>
      <c r="L11931" s="35" t="n">
        <v>2.89</v>
      </c>
      <c r="M11931" s="6" t="str">
        <f aca="false">IF(I11931&lt;=0,"Below 0%",IF(I11931&lt;=0.05,"0-5%",IF(I11931&lt;=0.1,"5-10%",IF(I11931&lt;=0.2,"10-20%",IF(I11931&lt;=0.4,"20-40%","Above 40%")))))</f>
        <v>10-20%</v>
      </c>
      <c r="N11931" s="6" t="str">
        <f aca="false">IF(AND(H11931&gt;=Summary!$B$25,I11931&gt;=Summary!$B$26,I11931&lt;=Summary!$B$27,J11931&gt;=Summary!$B$28,J11931&lt;=Summary!$B$29,F11931*J11931&gt;1),"Yes","No")</f>
        <v>Yes</v>
      </c>
    </row>
    <row r="11932" customFormat="false" ht="15" hidden="false" customHeight="false" outlineLevel="0" collapsed="false">
      <c r="A11932" s="6" t="s">
        <v>158</v>
      </c>
      <c r="B11932" s="45" t="n">
        <v>45293</v>
      </c>
      <c r="C11932" s="6" t="s">
        <v>189</v>
      </c>
      <c r="D11932" s="6" t="s">
        <v>201</v>
      </c>
      <c r="E11932" s="6" t="s">
        <v>177</v>
      </c>
      <c r="F11932" s="34" t="n">
        <v>0.400668412446976</v>
      </c>
      <c r="G11932" s="34" t="n">
        <v>0.355145133730493</v>
      </c>
      <c r="H11932" s="34" t="n">
        <v>0.0455232787164829</v>
      </c>
      <c r="I11932" s="34" t="n">
        <v>0.128182183543669</v>
      </c>
      <c r="J11932" s="35" t="n">
        <v>2.81</v>
      </c>
      <c r="K11932" s="6" t="n">
        <v>0</v>
      </c>
      <c r="L11932" s="35" t="n">
        <v>-1</v>
      </c>
      <c r="M11932" s="6" t="str">
        <f aca="false">IF(I11932&lt;=0,"Below 0%",IF(I11932&lt;=0.05,"0-5%",IF(I11932&lt;=0.1,"5-10%",IF(I11932&lt;=0.2,"10-20%",IF(I11932&lt;=0.4,"20-40%","Above 40%")))))</f>
        <v>10-20%</v>
      </c>
      <c r="N11932" s="6" t="str">
        <f aca="false">IF(AND(H11932&gt;=Summary!$B$25,I11932&gt;=Summary!$B$26,I11932&lt;=Summary!$B$27,J11932&gt;=Summary!$B$28,J11932&lt;=Summary!$B$29,F11932*J11932&gt;1),"Yes","No")</f>
        <v>Yes</v>
      </c>
    </row>
    <row r="11933" customFormat="false" ht="15" hidden="false" customHeight="false" outlineLevel="0" collapsed="false">
      <c r="A11933" s="6" t="s">
        <v>158</v>
      </c>
      <c r="B11933" s="45" t="n">
        <v>45303</v>
      </c>
      <c r="C11933" s="6" t="s">
        <v>196</v>
      </c>
      <c r="D11933" s="6" t="s">
        <v>208</v>
      </c>
      <c r="E11933" s="6" t="s">
        <v>187</v>
      </c>
      <c r="F11933" s="34" t="n">
        <v>0.361001461744309</v>
      </c>
      <c r="G11933" s="34" t="n">
        <v>0.477730413053065</v>
      </c>
      <c r="H11933" s="34" t="n">
        <v>-0.116728951308756</v>
      </c>
      <c r="I11933" s="34" t="n">
        <v>-0.244340632539529</v>
      </c>
      <c r="J11933" s="35" t="n">
        <v>2.09</v>
      </c>
      <c r="K11933" s="6" t="n">
        <v>0</v>
      </c>
      <c r="L11933" s="35" t="n">
        <v>-1</v>
      </c>
      <c r="M11933" s="6" t="str">
        <f aca="false">IF(I11933&lt;=0,"Below 0%",IF(I11933&lt;=0.05,"0-5%",IF(I11933&lt;=0.1,"5-10%",IF(I11933&lt;=0.2,"10-20%",IF(I11933&lt;=0.4,"20-40%","Above 40%")))))</f>
        <v>Below 0%</v>
      </c>
      <c r="N11933" s="6" t="str">
        <f aca="false">IF(AND(H11933&gt;=Summary!$B$25,I11933&gt;=Summary!$B$26,I11933&lt;=Summary!$B$27,J11933&gt;=Summary!$B$28,J11933&lt;=Summary!$B$29,F11933*J11933&gt;1),"Yes","No")</f>
        <v>No</v>
      </c>
    </row>
    <row r="11934" customFormat="false" ht="15" hidden="false" customHeight="false" outlineLevel="0" collapsed="false">
      <c r="A11934" s="6" t="s">
        <v>158</v>
      </c>
      <c r="B11934" s="45" t="n">
        <v>45303</v>
      </c>
      <c r="C11934" s="6" t="s">
        <v>196</v>
      </c>
      <c r="D11934" s="6" t="s">
        <v>208</v>
      </c>
      <c r="E11934" s="6" t="s">
        <v>174</v>
      </c>
      <c r="F11934" s="34" t="n">
        <v>0.329488337039948</v>
      </c>
      <c r="G11934" s="34" t="n">
        <v>0.266255083541575</v>
      </c>
      <c r="H11934" s="34" t="n">
        <v>0.0632332534983728</v>
      </c>
      <c r="I11934" s="34" t="n">
        <v>0.237491253339766</v>
      </c>
      <c r="J11934" s="35" t="n">
        <v>3.75</v>
      </c>
      <c r="K11934" s="6" t="n">
        <v>1</v>
      </c>
      <c r="L11934" s="35" t="n">
        <v>2.75</v>
      </c>
      <c r="M11934" s="6" t="str">
        <f aca="false">IF(I11934&lt;=0,"Below 0%",IF(I11934&lt;=0.05,"0-5%",IF(I11934&lt;=0.1,"5-10%",IF(I11934&lt;=0.2,"10-20%",IF(I11934&lt;=0.4,"20-40%","Above 40%")))))</f>
        <v>20-40%</v>
      </c>
      <c r="N11934" s="6" t="str">
        <f aca="false">IF(AND(H11934&gt;=Summary!$B$25,I11934&gt;=Summary!$B$26,I11934&lt;=Summary!$B$27,J11934&gt;=Summary!$B$28,J11934&lt;=Summary!$B$29,F11934*J11934&gt;1),"Yes","No")</f>
        <v>Yes</v>
      </c>
    </row>
    <row r="11935" customFormat="false" ht="15" hidden="false" customHeight="false" outlineLevel="0" collapsed="false">
      <c r="A11935" s="6" t="s">
        <v>158</v>
      </c>
      <c r="B11935" s="45" t="n">
        <v>45303</v>
      </c>
      <c r="C11935" s="6" t="s">
        <v>196</v>
      </c>
      <c r="D11935" s="6" t="s">
        <v>208</v>
      </c>
      <c r="E11935" s="6" t="s">
        <v>177</v>
      </c>
      <c r="F11935" s="34" t="n">
        <v>0.309510201215744</v>
      </c>
      <c r="G11935" s="34" t="n">
        <v>0.25601450340536</v>
      </c>
      <c r="H11935" s="34" t="n">
        <v>0.0534956978103837</v>
      </c>
      <c r="I11935" s="34" t="n">
        <v>0.208955731409018</v>
      </c>
      <c r="J11935" s="35" t="n">
        <v>3.9</v>
      </c>
      <c r="K11935" s="6" t="n">
        <v>0</v>
      </c>
      <c r="L11935" s="35" t="n">
        <v>-1</v>
      </c>
      <c r="M11935" s="6" t="str">
        <f aca="false">IF(I11935&lt;=0,"Below 0%",IF(I11935&lt;=0.05,"0-5%",IF(I11935&lt;=0.1,"5-10%",IF(I11935&lt;=0.2,"10-20%",IF(I11935&lt;=0.4,"20-40%","Above 40%")))))</f>
        <v>20-40%</v>
      </c>
      <c r="N11935" s="6" t="str">
        <f aca="false">IF(AND(H11935&gt;=Summary!$B$25,I11935&gt;=Summary!$B$26,I11935&lt;=Summary!$B$27,J11935&gt;=Summary!$B$28,J11935&lt;=Summary!$B$29,F11935*J11935&gt;1),"Yes","No")</f>
        <v>Yes</v>
      </c>
    </row>
    <row r="11936" customFormat="false" ht="15" hidden="false" customHeight="false" outlineLevel="0" collapsed="false">
      <c r="A11936" s="6" t="s">
        <v>158</v>
      </c>
      <c r="B11936" s="45" t="n">
        <v>45304</v>
      </c>
      <c r="C11936" s="6" t="s">
        <v>190</v>
      </c>
      <c r="D11936" s="6" t="s">
        <v>184</v>
      </c>
      <c r="E11936" s="6" t="s">
        <v>187</v>
      </c>
      <c r="F11936" s="34" t="n">
        <v>0.466784149408341</v>
      </c>
      <c r="G11936" s="34" t="n">
        <v>0.591238914270358</v>
      </c>
      <c r="H11936" s="34" t="n">
        <v>-0.124454764862017</v>
      </c>
      <c r="I11936" s="34" t="n">
        <v>-0.210498263659802</v>
      </c>
      <c r="J11936" s="35" t="n">
        <v>1.69</v>
      </c>
      <c r="K11936" s="6" t="n">
        <v>1</v>
      </c>
      <c r="L11936" s="35" t="n">
        <v>0.69</v>
      </c>
      <c r="M11936" s="6" t="str">
        <f aca="false">IF(I11936&lt;=0,"Below 0%",IF(I11936&lt;=0.05,"0-5%",IF(I11936&lt;=0.1,"5-10%",IF(I11936&lt;=0.2,"10-20%",IF(I11936&lt;=0.4,"20-40%","Above 40%")))))</f>
        <v>Below 0%</v>
      </c>
      <c r="N11936" s="6" t="str">
        <f aca="false">IF(AND(H11936&gt;=Summary!$B$25,I11936&gt;=Summary!$B$26,I11936&lt;=Summary!$B$27,J11936&gt;=Summary!$B$28,J11936&lt;=Summary!$B$29,F11936*J11936&gt;1),"Yes","No")</f>
        <v>No</v>
      </c>
    </row>
    <row r="11937" customFormat="false" ht="15" hidden="false" customHeight="false" outlineLevel="0" collapsed="false">
      <c r="A11937" s="6" t="s">
        <v>158</v>
      </c>
      <c r="B11937" s="45" t="n">
        <v>45304</v>
      </c>
      <c r="C11937" s="6" t="s">
        <v>190</v>
      </c>
      <c r="D11937" s="6" t="s">
        <v>184</v>
      </c>
      <c r="E11937" s="6" t="s">
        <v>174</v>
      </c>
      <c r="F11937" s="34" t="n">
        <v>0.294255524873734</v>
      </c>
      <c r="G11937" s="34" t="n">
        <v>0.227089492072024</v>
      </c>
      <c r="H11937" s="34" t="n">
        <v>0.0671660328017099</v>
      </c>
      <c r="I11937" s="34" t="n">
        <v>0.295769003615577</v>
      </c>
      <c r="J11937" s="35" t="n">
        <v>4.4</v>
      </c>
      <c r="K11937" s="6" t="n">
        <v>0</v>
      </c>
      <c r="L11937" s="35" t="n">
        <v>-1</v>
      </c>
      <c r="M11937" s="6" t="str">
        <f aca="false">IF(I11937&lt;=0,"Below 0%",IF(I11937&lt;=0.05,"0-5%",IF(I11937&lt;=0.1,"5-10%",IF(I11937&lt;=0.2,"10-20%",IF(I11937&lt;=0.4,"20-40%","Above 40%")))))</f>
        <v>20-40%</v>
      </c>
      <c r="N11937" s="6" t="str">
        <f aca="false">IF(AND(H11937&gt;=Summary!$B$25,I11937&gt;=Summary!$B$26,I11937&lt;=Summary!$B$27,J11937&gt;=Summary!$B$28,J11937&lt;=Summary!$B$29,F11937*J11937&gt;1),"Yes","No")</f>
        <v>Yes</v>
      </c>
    </row>
    <row r="11938" customFormat="false" ht="15" hidden="false" customHeight="false" outlineLevel="0" collapsed="false">
      <c r="A11938" s="6" t="s">
        <v>158</v>
      </c>
      <c r="B11938" s="45" t="n">
        <v>45304</v>
      </c>
      <c r="C11938" s="6" t="s">
        <v>190</v>
      </c>
      <c r="D11938" s="6" t="s">
        <v>184</v>
      </c>
      <c r="E11938" s="6" t="s">
        <v>177</v>
      </c>
      <c r="F11938" s="34" t="n">
        <v>0.23896037042141</v>
      </c>
      <c r="G11938" s="34" t="n">
        <v>0.181671593657619</v>
      </c>
      <c r="H11938" s="34" t="n">
        <v>0.0572887767637907</v>
      </c>
      <c r="I11938" s="34" t="n">
        <v>0.315342512334416</v>
      </c>
      <c r="J11938" s="35" t="n">
        <v>5.5</v>
      </c>
      <c r="K11938" s="6" t="n">
        <v>0</v>
      </c>
      <c r="L11938" s="35" t="n">
        <v>-1</v>
      </c>
      <c r="M11938" s="6" t="str">
        <f aca="false">IF(I11938&lt;=0,"Below 0%",IF(I11938&lt;=0.05,"0-5%",IF(I11938&lt;=0.1,"5-10%",IF(I11938&lt;=0.2,"10-20%",IF(I11938&lt;=0.4,"20-40%","Above 40%")))))</f>
        <v>20-40%</v>
      </c>
      <c r="N11938" s="6" t="str">
        <f aca="false">IF(AND(H11938&gt;=Summary!$B$25,I11938&gt;=Summary!$B$26,I11938&lt;=Summary!$B$27,J11938&gt;=Summary!$B$28,J11938&lt;=Summary!$B$29,F11938*J11938&gt;1),"Yes","No")</f>
        <v>No</v>
      </c>
    </row>
    <row r="11939" customFormat="false" ht="15" hidden="false" customHeight="false" outlineLevel="0" collapsed="false">
      <c r="A11939" s="6" t="s">
        <v>158</v>
      </c>
      <c r="B11939" s="45" t="n">
        <v>45304</v>
      </c>
      <c r="C11939" s="6" t="s">
        <v>188</v>
      </c>
      <c r="D11939" s="6" t="s">
        <v>194</v>
      </c>
      <c r="E11939" s="6" t="s">
        <v>187</v>
      </c>
      <c r="F11939" s="34" t="n">
        <v>0.277549594640732</v>
      </c>
      <c r="G11939" s="34" t="n">
        <v>0.171360497796695</v>
      </c>
      <c r="H11939" s="34" t="n">
        <v>0.106189096844037</v>
      </c>
      <c r="I11939" s="34" t="n">
        <v>0.619682471802937</v>
      </c>
      <c r="J11939" s="35" t="n">
        <v>5.75</v>
      </c>
      <c r="K11939" s="6" t="n">
        <v>0</v>
      </c>
      <c r="L11939" s="35" t="n">
        <v>-1</v>
      </c>
      <c r="M11939" s="6" t="str">
        <f aca="false">IF(I11939&lt;=0,"Below 0%",IF(I11939&lt;=0.05,"0-5%",IF(I11939&lt;=0.1,"5-10%",IF(I11939&lt;=0.2,"10-20%",IF(I11939&lt;=0.4,"20-40%","Above 40%")))))</f>
        <v>Above 40%</v>
      </c>
      <c r="N11939" s="6" t="str">
        <f aca="false">IF(AND(H11939&gt;=Summary!$B$25,I11939&gt;=Summary!$B$26,I11939&lt;=Summary!$B$27,J11939&gt;=Summary!$B$28,J11939&lt;=Summary!$B$29,F11939*J11939&gt;1),"Yes","No")</f>
        <v>No</v>
      </c>
    </row>
    <row r="11940" customFormat="false" ht="15" hidden="false" customHeight="false" outlineLevel="0" collapsed="false">
      <c r="A11940" s="6" t="s">
        <v>158</v>
      </c>
      <c r="B11940" s="45" t="n">
        <v>45304</v>
      </c>
      <c r="C11940" s="6" t="s">
        <v>188</v>
      </c>
      <c r="D11940" s="6" t="s">
        <v>194</v>
      </c>
      <c r="E11940" s="6" t="s">
        <v>174</v>
      </c>
      <c r="F11940" s="34" t="n">
        <v>0.315555602312088</v>
      </c>
      <c r="G11940" s="34" t="n">
        <v>0.212812713246435</v>
      </c>
      <c r="H11940" s="34" t="n">
        <v>0.102742889065653</v>
      </c>
      <c r="I11940" s="34" t="n">
        <v>0.482785485407905</v>
      </c>
      <c r="J11940" s="35" t="n">
        <v>4.63</v>
      </c>
      <c r="K11940" s="6" t="n">
        <v>0</v>
      </c>
      <c r="L11940" s="35" t="n">
        <v>-1</v>
      </c>
      <c r="M11940" s="6" t="str">
        <f aca="false">IF(I11940&lt;=0,"Below 0%",IF(I11940&lt;=0.05,"0-5%",IF(I11940&lt;=0.1,"5-10%",IF(I11940&lt;=0.2,"10-20%",IF(I11940&lt;=0.4,"20-40%","Above 40%")))))</f>
        <v>Above 40%</v>
      </c>
      <c r="N11940" s="6" t="str">
        <f aca="false">IF(AND(H11940&gt;=Summary!$B$25,I11940&gt;=Summary!$B$26,I11940&lt;=Summary!$B$27,J11940&gt;=Summary!$B$28,J11940&lt;=Summary!$B$29,F11940*J11940&gt;1),"Yes","No")</f>
        <v>No</v>
      </c>
    </row>
    <row r="11941" customFormat="false" ht="15" hidden="false" customHeight="false" outlineLevel="0" collapsed="false">
      <c r="A11941" s="6" t="s">
        <v>158</v>
      </c>
      <c r="B11941" s="45" t="n">
        <v>45304</v>
      </c>
      <c r="C11941" s="6" t="s">
        <v>188</v>
      </c>
      <c r="D11941" s="6" t="s">
        <v>194</v>
      </c>
      <c r="E11941" s="6" t="s">
        <v>177</v>
      </c>
      <c r="F11941" s="34" t="n">
        <v>0.406894862651825</v>
      </c>
      <c r="G11941" s="34" t="n">
        <v>0.615826788956871</v>
      </c>
      <c r="H11941" s="34" t="n">
        <v>-0.208931926305046</v>
      </c>
      <c r="I11941" s="34" t="n">
        <v>-0.339270603441836</v>
      </c>
      <c r="J11941" s="35" t="n">
        <v>1.6</v>
      </c>
      <c r="K11941" s="6" t="n">
        <v>1</v>
      </c>
      <c r="L11941" s="35" t="n">
        <v>0.6</v>
      </c>
      <c r="M11941" s="6" t="str">
        <f aca="false">IF(I11941&lt;=0,"Below 0%",IF(I11941&lt;=0.05,"0-5%",IF(I11941&lt;=0.1,"5-10%",IF(I11941&lt;=0.2,"10-20%",IF(I11941&lt;=0.4,"20-40%","Above 40%")))))</f>
        <v>Below 0%</v>
      </c>
      <c r="N11941" s="6" t="str">
        <f aca="false">IF(AND(H11941&gt;=Summary!$B$25,I11941&gt;=Summary!$B$26,I11941&lt;=Summary!$B$27,J11941&gt;=Summary!$B$28,J11941&lt;=Summary!$B$29,F11941*J11941&gt;1),"Yes","No")</f>
        <v>No</v>
      </c>
    </row>
    <row r="11942" customFormat="false" ht="15" hidden="false" customHeight="false" outlineLevel="0" collapsed="false">
      <c r="A11942" s="6" t="s">
        <v>158</v>
      </c>
      <c r="B11942" s="45" t="n">
        <v>45305</v>
      </c>
      <c r="C11942" s="6" t="s">
        <v>173</v>
      </c>
      <c r="D11942" s="6" t="s">
        <v>182</v>
      </c>
      <c r="E11942" s="6" t="s">
        <v>187</v>
      </c>
      <c r="F11942" s="34" t="n">
        <v>0.228212028741837</v>
      </c>
      <c r="G11942" s="34" t="n">
        <v>0.341860297301198</v>
      </c>
      <c r="H11942" s="34" t="n">
        <v>-0.113648268559361</v>
      </c>
      <c r="I11942" s="34" t="n">
        <v>-0.332440676663985</v>
      </c>
      <c r="J11942" s="35" t="n">
        <v>2.9</v>
      </c>
      <c r="K11942" s="6" t="n">
        <v>0</v>
      </c>
      <c r="L11942" s="35" t="n">
        <v>-1</v>
      </c>
      <c r="M11942" s="6" t="str">
        <f aca="false">IF(I11942&lt;=0,"Below 0%",IF(I11942&lt;=0.05,"0-5%",IF(I11942&lt;=0.1,"5-10%",IF(I11942&lt;=0.2,"10-20%",IF(I11942&lt;=0.4,"20-40%","Above 40%")))))</f>
        <v>Below 0%</v>
      </c>
      <c r="N11942" s="6" t="str">
        <f aca="false">IF(AND(H11942&gt;=Summary!$B$25,I11942&gt;=Summary!$B$26,I11942&lt;=Summary!$B$27,J11942&gt;=Summary!$B$28,J11942&lt;=Summary!$B$29,F11942*J11942&gt;1),"Yes","No")</f>
        <v>No</v>
      </c>
    </row>
    <row r="11943" customFormat="false" ht="15" hidden="false" customHeight="false" outlineLevel="0" collapsed="false">
      <c r="A11943" s="6" t="s">
        <v>158</v>
      </c>
      <c r="B11943" s="45" t="n">
        <v>45305</v>
      </c>
      <c r="C11943" s="6" t="s">
        <v>173</v>
      </c>
      <c r="D11943" s="6" t="s">
        <v>182</v>
      </c>
      <c r="E11943" s="6" t="s">
        <v>174</v>
      </c>
      <c r="F11943" s="34" t="n">
        <v>0.264292627573013</v>
      </c>
      <c r="G11943" s="34" t="n">
        <v>0.261581757829413</v>
      </c>
      <c r="H11943" s="34" t="n">
        <v>0.00271086974360074</v>
      </c>
      <c r="I11943" s="34" t="n">
        <v>0.0103633745949845</v>
      </c>
      <c r="J11943" s="35" t="n">
        <v>3.79</v>
      </c>
      <c r="K11943" s="6" t="n">
        <v>1</v>
      </c>
      <c r="L11943" s="35" t="n">
        <v>2.79</v>
      </c>
      <c r="M11943" s="6" t="str">
        <f aca="false">IF(I11943&lt;=0,"Below 0%",IF(I11943&lt;=0.05,"0-5%",IF(I11943&lt;=0.1,"5-10%",IF(I11943&lt;=0.2,"10-20%",IF(I11943&lt;=0.4,"20-40%","Above 40%")))))</f>
        <v>0-5%</v>
      </c>
      <c r="N11943" s="6" t="str">
        <f aca="false">IF(AND(H11943&gt;=Summary!$B$25,I11943&gt;=Summary!$B$26,I11943&lt;=Summary!$B$27,J11943&gt;=Summary!$B$28,J11943&lt;=Summary!$B$29,F11943*J11943&gt;1),"Yes","No")</f>
        <v>No</v>
      </c>
    </row>
    <row r="11944" customFormat="false" ht="15" hidden="false" customHeight="false" outlineLevel="0" collapsed="false">
      <c r="A11944" s="6" t="s">
        <v>158</v>
      </c>
      <c r="B11944" s="45" t="n">
        <v>45305</v>
      </c>
      <c r="C11944" s="6" t="s">
        <v>173</v>
      </c>
      <c r="D11944" s="6" t="s">
        <v>182</v>
      </c>
      <c r="E11944" s="6" t="s">
        <v>177</v>
      </c>
      <c r="F11944" s="34" t="n">
        <v>0.50749534368515</v>
      </c>
      <c r="G11944" s="34" t="n">
        <v>0.39655794486939</v>
      </c>
      <c r="H11944" s="34" t="n">
        <v>0.110937398815761</v>
      </c>
      <c r="I11944" s="34" t="n">
        <v>0.279750791154365</v>
      </c>
      <c r="J11944" s="35" t="n">
        <v>2.5</v>
      </c>
      <c r="K11944" s="6" t="n">
        <v>0</v>
      </c>
      <c r="L11944" s="35" t="n">
        <v>-1</v>
      </c>
      <c r="M11944" s="6" t="str">
        <f aca="false">IF(I11944&lt;=0,"Below 0%",IF(I11944&lt;=0.05,"0-5%",IF(I11944&lt;=0.1,"5-10%",IF(I11944&lt;=0.2,"10-20%",IF(I11944&lt;=0.4,"20-40%","Above 40%")))))</f>
        <v>20-40%</v>
      </c>
      <c r="N11944" s="6" t="str">
        <f aca="false">IF(AND(H11944&gt;=Summary!$B$25,I11944&gt;=Summary!$B$26,I11944&lt;=Summary!$B$27,J11944&gt;=Summary!$B$28,J11944&lt;=Summary!$B$29,F11944*J11944&gt;1),"Yes","No")</f>
        <v>Yes</v>
      </c>
    </row>
    <row r="11945" customFormat="false" ht="15" hidden="false" customHeight="false" outlineLevel="0" collapsed="false">
      <c r="A11945" s="6" t="s">
        <v>158</v>
      </c>
      <c r="B11945" s="45" t="n">
        <v>45305</v>
      </c>
      <c r="C11945" s="6" t="s">
        <v>176</v>
      </c>
      <c r="D11945" s="6" t="s">
        <v>181</v>
      </c>
      <c r="E11945" s="6" t="s">
        <v>187</v>
      </c>
      <c r="F11945" s="34" t="n">
        <v>0.405412137508392</v>
      </c>
      <c r="G11945" s="34" t="n">
        <v>0.437639491523074</v>
      </c>
      <c r="H11945" s="34" t="n">
        <v>-0.0322273540146819</v>
      </c>
      <c r="I11945" s="34" t="n">
        <v>-0.0736390445535985</v>
      </c>
      <c r="J11945" s="35" t="n">
        <v>2.26</v>
      </c>
      <c r="K11945" s="6" t="n">
        <v>0</v>
      </c>
      <c r="L11945" s="35" t="n">
        <v>-1</v>
      </c>
      <c r="M11945" s="6" t="str">
        <f aca="false">IF(I11945&lt;=0,"Below 0%",IF(I11945&lt;=0.05,"0-5%",IF(I11945&lt;=0.1,"5-10%",IF(I11945&lt;=0.2,"10-20%",IF(I11945&lt;=0.4,"20-40%","Above 40%")))))</f>
        <v>Below 0%</v>
      </c>
      <c r="N11945" s="6" t="str">
        <f aca="false">IF(AND(H11945&gt;=Summary!$B$25,I11945&gt;=Summary!$B$26,I11945&lt;=Summary!$B$27,J11945&gt;=Summary!$B$28,J11945&lt;=Summary!$B$29,F11945*J11945&gt;1),"Yes","No")</f>
        <v>No</v>
      </c>
    </row>
    <row r="11946" customFormat="false" ht="15" hidden="false" customHeight="false" outlineLevel="0" collapsed="false">
      <c r="A11946" s="6" t="s">
        <v>158</v>
      </c>
      <c r="B11946" s="45" t="n">
        <v>45305</v>
      </c>
      <c r="C11946" s="6" t="s">
        <v>176</v>
      </c>
      <c r="D11946" s="6" t="s">
        <v>181</v>
      </c>
      <c r="E11946" s="6" t="s">
        <v>174</v>
      </c>
      <c r="F11946" s="34" t="n">
        <v>0.298282623291016</v>
      </c>
      <c r="G11946" s="34" t="n">
        <v>0.24123542703467</v>
      </c>
      <c r="H11946" s="34" t="n">
        <v>0.0570471962563455</v>
      </c>
      <c r="I11946" s="34" t="n">
        <v>0.23647934699138</v>
      </c>
      <c r="J11946" s="35" t="n">
        <v>4.1</v>
      </c>
      <c r="K11946" s="6" t="n">
        <v>1</v>
      </c>
      <c r="L11946" s="35" t="n">
        <v>3.1</v>
      </c>
      <c r="M11946" s="6" t="str">
        <f aca="false">IF(I11946&lt;=0,"Below 0%",IF(I11946&lt;=0.05,"0-5%",IF(I11946&lt;=0.1,"5-10%",IF(I11946&lt;=0.2,"10-20%",IF(I11946&lt;=0.4,"20-40%","Above 40%")))))</f>
        <v>20-40%</v>
      </c>
      <c r="N11946" s="6" t="str">
        <f aca="false">IF(AND(H11946&gt;=Summary!$B$25,I11946&gt;=Summary!$B$26,I11946&lt;=Summary!$B$27,J11946&gt;=Summary!$B$28,J11946&lt;=Summary!$B$29,F11946*J11946&gt;1),"Yes","No")</f>
        <v>Yes</v>
      </c>
    </row>
    <row r="11947" customFormat="false" ht="15" hidden="false" customHeight="false" outlineLevel="0" collapsed="false">
      <c r="A11947" s="6" t="s">
        <v>158</v>
      </c>
      <c r="B11947" s="45" t="n">
        <v>45305</v>
      </c>
      <c r="C11947" s="6" t="s">
        <v>176</v>
      </c>
      <c r="D11947" s="6" t="s">
        <v>181</v>
      </c>
      <c r="E11947" s="6" t="s">
        <v>177</v>
      </c>
      <c r="F11947" s="34" t="n">
        <v>0.296305239200592</v>
      </c>
      <c r="G11947" s="34" t="n">
        <v>0.321125081442256</v>
      </c>
      <c r="H11947" s="34" t="n">
        <v>-0.0248198422416637</v>
      </c>
      <c r="I11947" s="34" t="n">
        <v>-0.0772902637507832</v>
      </c>
      <c r="J11947" s="35" t="n">
        <v>3.08</v>
      </c>
      <c r="K11947" s="6" t="n">
        <v>0</v>
      </c>
      <c r="L11947" s="35" t="n">
        <v>-1</v>
      </c>
      <c r="M11947" s="6" t="str">
        <f aca="false">IF(I11947&lt;=0,"Below 0%",IF(I11947&lt;=0.05,"0-5%",IF(I11947&lt;=0.1,"5-10%",IF(I11947&lt;=0.2,"10-20%",IF(I11947&lt;=0.4,"20-40%","Above 40%")))))</f>
        <v>Below 0%</v>
      </c>
      <c r="N11947" s="6" t="str">
        <f aca="false">IF(AND(H11947&gt;=Summary!$B$25,I11947&gt;=Summary!$B$26,I11947&lt;=Summary!$B$27,J11947&gt;=Summary!$B$28,J11947&lt;=Summary!$B$29,F11947*J11947&gt;1),"Yes","No")</f>
        <v>No</v>
      </c>
    </row>
    <row r="11948" customFormat="false" ht="15" hidden="false" customHeight="false" outlineLevel="0" collapsed="false">
      <c r="A11948" s="6" t="s">
        <v>158</v>
      </c>
      <c r="B11948" s="45" t="n">
        <v>45311</v>
      </c>
      <c r="C11948" s="6" t="s">
        <v>185</v>
      </c>
      <c r="D11948" s="6" t="s">
        <v>180</v>
      </c>
      <c r="E11948" s="6" t="s">
        <v>187</v>
      </c>
      <c r="F11948" s="34" t="n">
        <v>0.832649230957031</v>
      </c>
      <c r="G11948" s="34" t="n">
        <v>0.762160526514865</v>
      </c>
      <c r="H11948" s="34" t="n">
        <v>0.0704887044421664</v>
      </c>
      <c r="I11948" s="34" t="n">
        <v>0.0924853780666002</v>
      </c>
      <c r="J11948" s="35" t="n">
        <v>1.31</v>
      </c>
      <c r="K11948" s="6" t="n">
        <v>1</v>
      </c>
      <c r="L11948" s="35" t="n">
        <v>0.31</v>
      </c>
      <c r="M11948" s="6" t="str">
        <f aca="false">IF(I11948&lt;=0,"Below 0%",IF(I11948&lt;=0.05,"0-5%",IF(I11948&lt;=0.1,"5-10%",IF(I11948&lt;=0.2,"10-20%",IF(I11948&lt;=0.4,"20-40%","Above 40%")))))</f>
        <v>5-10%</v>
      </c>
      <c r="N11948" s="6" t="str">
        <f aca="false">IF(AND(H11948&gt;=Summary!$B$25,I11948&gt;=Summary!$B$26,I11948&lt;=Summary!$B$27,J11948&gt;=Summary!$B$28,J11948&lt;=Summary!$B$29,F11948*J11948&gt;1),"Yes","No")</f>
        <v>No</v>
      </c>
    </row>
    <row r="11949" customFormat="false" ht="15" hidden="false" customHeight="false" outlineLevel="0" collapsed="false">
      <c r="A11949" s="6" t="s">
        <v>158</v>
      </c>
      <c r="B11949" s="45" t="n">
        <v>45311</v>
      </c>
      <c r="C11949" s="6" t="s">
        <v>185</v>
      </c>
      <c r="D11949" s="6" t="s">
        <v>180</v>
      </c>
      <c r="E11949" s="6" t="s">
        <v>174</v>
      </c>
      <c r="F11949" s="34" t="n">
        <v>0.118695460259914</v>
      </c>
      <c r="G11949" s="34" t="n">
        <v>0.16103714350556</v>
      </c>
      <c r="H11949" s="34" t="n">
        <v>-0.0423416832456458</v>
      </c>
      <c r="I11949" s="34" t="n">
        <v>-0.262931161866913</v>
      </c>
      <c r="J11949" s="35" t="n">
        <v>6.2</v>
      </c>
      <c r="K11949" s="6" t="n">
        <v>0</v>
      </c>
      <c r="L11949" s="35" t="n">
        <v>-1</v>
      </c>
      <c r="M11949" s="6" t="str">
        <f aca="false">IF(I11949&lt;=0,"Below 0%",IF(I11949&lt;=0.05,"0-5%",IF(I11949&lt;=0.1,"5-10%",IF(I11949&lt;=0.2,"10-20%",IF(I11949&lt;=0.4,"20-40%","Above 40%")))))</f>
        <v>Below 0%</v>
      </c>
      <c r="N11949" s="6" t="str">
        <f aca="false">IF(AND(H11949&gt;=Summary!$B$25,I11949&gt;=Summary!$B$26,I11949&lt;=Summary!$B$27,J11949&gt;=Summary!$B$28,J11949&lt;=Summary!$B$29,F11949*J11949&gt;1),"Yes","No")</f>
        <v>No</v>
      </c>
    </row>
    <row r="11950" customFormat="false" ht="15" hidden="false" customHeight="false" outlineLevel="0" collapsed="false">
      <c r="A11950" s="6" t="s">
        <v>158</v>
      </c>
      <c r="B11950" s="45" t="n">
        <v>45311</v>
      </c>
      <c r="C11950" s="6" t="s">
        <v>185</v>
      </c>
      <c r="D11950" s="6" t="s">
        <v>180</v>
      </c>
      <c r="E11950" s="6" t="s">
        <v>177</v>
      </c>
      <c r="F11950" s="34" t="n">
        <v>0.048655342310667</v>
      </c>
      <c r="G11950" s="34" t="n">
        <v>0.0768023299795749</v>
      </c>
      <c r="H11950" s="34" t="n">
        <v>-0.0281469876689078</v>
      </c>
      <c r="I11950" s="34" t="n">
        <v>-0.366486116715383</v>
      </c>
      <c r="J11950" s="35" t="n">
        <v>13</v>
      </c>
      <c r="K11950" s="6" t="n">
        <v>0</v>
      </c>
      <c r="L11950" s="35" t="n">
        <v>-1</v>
      </c>
      <c r="M11950" s="6" t="str">
        <f aca="false">IF(I11950&lt;=0,"Below 0%",IF(I11950&lt;=0.05,"0-5%",IF(I11950&lt;=0.1,"5-10%",IF(I11950&lt;=0.2,"10-20%",IF(I11950&lt;=0.4,"20-40%","Above 40%")))))</f>
        <v>Below 0%</v>
      </c>
      <c r="N11950" s="6" t="str">
        <f aca="false">IF(AND(H11950&gt;=Summary!$B$25,I11950&gt;=Summary!$B$26,I11950&lt;=Summary!$B$27,J11950&gt;=Summary!$B$28,J11950&lt;=Summary!$B$29,F11950*J11950&gt;1),"Yes","No")</f>
        <v>No</v>
      </c>
    </row>
    <row r="11951" customFormat="false" ht="15" hidden="false" customHeight="false" outlineLevel="0" collapsed="false">
      <c r="A11951" s="6" t="s">
        <v>158</v>
      </c>
      <c r="B11951" s="45" t="n">
        <v>45311</v>
      </c>
      <c r="C11951" s="6" t="s">
        <v>206</v>
      </c>
      <c r="D11951" s="6" t="s">
        <v>207</v>
      </c>
      <c r="E11951" s="6" t="s">
        <v>187</v>
      </c>
      <c r="F11951" s="34" t="n">
        <v>0.575475633144379</v>
      </c>
      <c r="G11951" s="34" t="n">
        <v>0.51583808485914</v>
      </c>
      <c r="H11951" s="34" t="n">
        <v>0.0596375482852386</v>
      </c>
      <c r="I11951" s="34" t="n">
        <v>0.115612922030609</v>
      </c>
      <c r="J11951" s="35" t="n">
        <v>1.94</v>
      </c>
      <c r="K11951" s="6" t="n">
        <v>1</v>
      </c>
      <c r="L11951" s="35" t="n">
        <v>0.94</v>
      </c>
      <c r="M11951" s="6" t="str">
        <f aca="false">IF(I11951&lt;=0,"Below 0%",IF(I11951&lt;=0.05,"0-5%",IF(I11951&lt;=0.1,"5-10%",IF(I11951&lt;=0.2,"10-20%",IF(I11951&lt;=0.4,"20-40%","Above 40%")))))</f>
        <v>10-20%</v>
      </c>
      <c r="N11951" s="6" t="str">
        <f aca="false">IF(AND(H11951&gt;=Summary!$B$25,I11951&gt;=Summary!$B$26,I11951&lt;=Summary!$B$27,J11951&gt;=Summary!$B$28,J11951&lt;=Summary!$B$29,F11951*J11951&gt;1),"Yes","No")</f>
        <v>Yes</v>
      </c>
    </row>
    <row r="11952" customFormat="false" ht="15" hidden="false" customHeight="false" outlineLevel="0" collapsed="false">
      <c r="A11952" s="6" t="s">
        <v>158</v>
      </c>
      <c r="B11952" s="45" t="n">
        <v>45311</v>
      </c>
      <c r="C11952" s="6" t="s">
        <v>206</v>
      </c>
      <c r="D11952" s="6" t="s">
        <v>207</v>
      </c>
      <c r="E11952" s="6" t="s">
        <v>174</v>
      </c>
      <c r="F11952" s="34" t="n">
        <v>0.237307146191597</v>
      </c>
      <c r="G11952" s="34" t="n">
        <v>0.254637629676013</v>
      </c>
      <c r="H11952" s="34" t="n">
        <v>-0.0173304834844162</v>
      </c>
      <c r="I11952" s="34" t="n">
        <v>-0.0680593968238965</v>
      </c>
      <c r="J11952" s="35" t="n">
        <v>3.93</v>
      </c>
      <c r="K11952" s="6" t="n">
        <v>0</v>
      </c>
      <c r="L11952" s="35" t="n">
        <v>-1</v>
      </c>
      <c r="M11952" s="6" t="str">
        <f aca="false">IF(I11952&lt;=0,"Below 0%",IF(I11952&lt;=0.05,"0-5%",IF(I11952&lt;=0.1,"5-10%",IF(I11952&lt;=0.2,"10-20%",IF(I11952&lt;=0.4,"20-40%","Above 40%")))))</f>
        <v>Below 0%</v>
      </c>
      <c r="N11952" s="6" t="str">
        <f aca="false">IF(AND(H11952&gt;=Summary!$B$25,I11952&gt;=Summary!$B$26,I11952&lt;=Summary!$B$27,J11952&gt;=Summary!$B$28,J11952&lt;=Summary!$B$29,F11952*J11952&gt;1),"Yes","No")</f>
        <v>No</v>
      </c>
    </row>
    <row r="11953" customFormat="false" ht="15" hidden="false" customHeight="false" outlineLevel="0" collapsed="false">
      <c r="A11953" s="6" t="s">
        <v>158</v>
      </c>
      <c r="B11953" s="45" t="n">
        <v>45311</v>
      </c>
      <c r="C11953" s="6" t="s">
        <v>206</v>
      </c>
      <c r="D11953" s="6" t="s">
        <v>207</v>
      </c>
      <c r="E11953" s="6" t="s">
        <v>177</v>
      </c>
      <c r="F11953" s="34" t="n">
        <v>0.187217250466347</v>
      </c>
      <c r="G11953" s="34" t="n">
        <v>0.229524285464847</v>
      </c>
      <c r="H11953" s="34" t="n">
        <v>-0.0423070349985</v>
      </c>
      <c r="I11953" s="34" t="n">
        <v>-0.184324874001098</v>
      </c>
      <c r="J11953" s="35" t="n">
        <v>4.36</v>
      </c>
      <c r="K11953" s="6" t="n">
        <v>0</v>
      </c>
      <c r="L11953" s="35" t="n">
        <v>-1</v>
      </c>
      <c r="M11953" s="6" t="str">
        <f aca="false">IF(I11953&lt;=0,"Below 0%",IF(I11953&lt;=0.05,"0-5%",IF(I11953&lt;=0.1,"5-10%",IF(I11953&lt;=0.2,"10-20%",IF(I11953&lt;=0.4,"20-40%","Above 40%")))))</f>
        <v>Below 0%</v>
      </c>
      <c r="N11953" s="6" t="str">
        <f aca="false">IF(AND(H11953&gt;=Summary!$B$25,I11953&gt;=Summary!$B$26,I11953&lt;=Summary!$B$27,J11953&gt;=Summary!$B$28,J11953&lt;=Summary!$B$29,F11953*J11953&gt;1),"Yes","No")</f>
        <v>No</v>
      </c>
    </row>
    <row r="11954" customFormat="false" ht="15" hidden="false" customHeight="false" outlineLevel="0" collapsed="false">
      <c r="A11954" s="6" t="s">
        <v>158</v>
      </c>
      <c r="B11954" s="45" t="n">
        <v>45312</v>
      </c>
      <c r="C11954" s="6" t="s">
        <v>199</v>
      </c>
      <c r="D11954" s="6" t="s">
        <v>183</v>
      </c>
      <c r="E11954" s="6" t="s">
        <v>187</v>
      </c>
      <c r="F11954" s="34" t="n">
        <v>0.14942866563797</v>
      </c>
      <c r="G11954" s="34" t="n">
        <v>0.220149253731343</v>
      </c>
      <c r="H11954" s="34" t="n">
        <v>-0.0707205880933733</v>
      </c>
      <c r="I11954" s="34" t="n">
        <v>-0.321239281508882</v>
      </c>
      <c r="J11954" s="35" t="n">
        <v>4.5</v>
      </c>
      <c r="K11954" s="6" t="n">
        <v>0</v>
      </c>
      <c r="L11954" s="35" t="n">
        <v>-1</v>
      </c>
      <c r="M11954" s="6" t="str">
        <f aca="false">IF(I11954&lt;=0,"Below 0%",IF(I11954&lt;=0.05,"0-5%",IF(I11954&lt;=0.1,"5-10%",IF(I11954&lt;=0.2,"10-20%",IF(I11954&lt;=0.4,"20-40%","Above 40%")))))</f>
        <v>Below 0%</v>
      </c>
      <c r="N11954" s="6" t="str">
        <f aca="false">IF(AND(H11954&gt;=Summary!$B$25,I11954&gt;=Summary!$B$26,I11954&lt;=Summary!$B$27,J11954&gt;=Summary!$B$28,J11954&lt;=Summary!$B$29,F11954*J11954&gt;1),"Yes","No")</f>
        <v>No</v>
      </c>
    </row>
    <row r="11955" customFormat="false" ht="15" hidden="false" customHeight="false" outlineLevel="0" collapsed="false">
      <c r="A11955" s="6" t="s">
        <v>158</v>
      </c>
      <c r="B11955" s="45" t="n">
        <v>45312</v>
      </c>
      <c r="C11955" s="6" t="s">
        <v>199</v>
      </c>
      <c r="D11955" s="6" t="s">
        <v>183</v>
      </c>
      <c r="E11955" s="6" t="s">
        <v>174</v>
      </c>
      <c r="F11955" s="34" t="n">
        <v>0.183275789022446</v>
      </c>
      <c r="G11955" s="34" t="n">
        <v>0.220149253731343</v>
      </c>
      <c r="H11955" s="34" t="n">
        <v>-0.0368734647088976</v>
      </c>
      <c r="I11955" s="34" t="n">
        <v>-0.167493026135332</v>
      </c>
      <c r="J11955" s="35" t="n">
        <v>4.5</v>
      </c>
      <c r="K11955" s="6" t="n">
        <v>0</v>
      </c>
      <c r="L11955" s="35" t="n">
        <v>-1</v>
      </c>
      <c r="M11955" s="6" t="str">
        <f aca="false">IF(I11955&lt;=0,"Below 0%",IF(I11955&lt;=0.05,"0-5%",IF(I11955&lt;=0.1,"5-10%",IF(I11955&lt;=0.2,"10-20%",IF(I11955&lt;=0.4,"20-40%","Above 40%")))))</f>
        <v>Below 0%</v>
      </c>
      <c r="N11955" s="6" t="str">
        <f aca="false">IF(AND(H11955&gt;=Summary!$B$25,I11955&gt;=Summary!$B$26,I11955&lt;=Summary!$B$27,J11955&gt;=Summary!$B$28,J11955&lt;=Summary!$B$29,F11955*J11955&gt;1),"Yes","No")</f>
        <v>No</v>
      </c>
    </row>
    <row r="11956" customFormat="false" ht="15" hidden="false" customHeight="false" outlineLevel="0" collapsed="false">
      <c r="A11956" s="6" t="s">
        <v>158</v>
      </c>
      <c r="B11956" s="45" t="n">
        <v>45312</v>
      </c>
      <c r="C11956" s="6" t="s">
        <v>199</v>
      </c>
      <c r="D11956" s="6" t="s">
        <v>183</v>
      </c>
      <c r="E11956" s="6" t="s">
        <v>177</v>
      </c>
      <c r="F11956" s="34" t="n">
        <v>0.667295515537262</v>
      </c>
      <c r="G11956" s="34" t="n">
        <v>0.559701492537314</v>
      </c>
      <c r="H11956" s="34" t="n">
        <v>0.107594022999949</v>
      </c>
      <c r="I11956" s="34" t="n">
        <v>0.192234654426575</v>
      </c>
      <c r="J11956" s="35" t="n">
        <v>1.77</v>
      </c>
      <c r="K11956" s="6" t="n">
        <v>1</v>
      </c>
      <c r="L11956" s="35" t="n">
        <v>0.77</v>
      </c>
      <c r="M11956" s="6" t="str">
        <f aca="false">IF(I11956&lt;=0,"Below 0%",IF(I11956&lt;=0.05,"0-5%",IF(I11956&lt;=0.1,"5-10%",IF(I11956&lt;=0.2,"10-20%",IF(I11956&lt;=0.4,"20-40%","Above 40%")))))</f>
        <v>10-20%</v>
      </c>
      <c r="N11956" s="6" t="str">
        <f aca="false">IF(AND(H11956&gt;=Summary!$B$25,I11956&gt;=Summary!$B$26,I11956&lt;=Summary!$B$27,J11956&gt;=Summary!$B$28,J11956&lt;=Summary!$B$29,F11956*J11956&gt;1),"Yes","No")</f>
        <v>No</v>
      </c>
    </row>
    <row r="11957" customFormat="false" ht="15" hidden="false" customHeight="false" outlineLevel="0" collapsed="false">
      <c r="A11957" s="6" t="s">
        <v>158</v>
      </c>
      <c r="B11957" s="45" t="n">
        <v>45312</v>
      </c>
      <c r="C11957" s="6" t="s">
        <v>204</v>
      </c>
      <c r="D11957" s="6" t="s">
        <v>189</v>
      </c>
      <c r="E11957" s="6" t="s">
        <v>187</v>
      </c>
      <c r="F11957" s="34" t="n">
        <v>0.226058512926102</v>
      </c>
      <c r="G11957" s="34" t="n">
        <v>0.279670019291508</v>
      </c>
      <c r="H11957" s="34" t="n">
        <v>-0.0536115063654061</v>
      </c>
      <c r="I11957" s="34" t="n">
        <v>-0.191695579316013</v>
      </c>
      <c r="J11957" s="35" t="n">
        <v>3.52</v>
      </c>
      <c r="K11957" s="6" t="n">
        <v>0</v>
      </c>
      <c r="L11957" s="35" t="n">
        <v>-1</v>
      </c>
      <c r="M11957" s="6" t="str">
        <f aca="false">IF(I11957&lt;=0,"Below 0%",IF(I11957&lt;=0.05,"0-5%",IF(I11957&lt;=0.1,"5-10%",IF(I11957&lt;=0.2,"10-20%",IF(I11957&lt;=0.4,"20-40%","Above 40%")))))</f>
        <v>Below 0%</v>
      </c>
      <c r="N11957" s="6" t="str">
        <f aca="false">IF(AND(H11957&gt;=Summary!$B$25,I11957&gt;=Summary!$B$26,I11957&lt;=Summary!$B$27,J11957&gt;=Summary!$B$28,J11957&lt;=Summary!$B$29,F11957*J11957&gt;1),"Yes","No")</f>
        <v>No</v>
      </c>
    </row>
    <row r="11958" customFormat="false" ht="15" hidden="false" customHeight="false" outlineLevel="0" collapsed="false">
      <c r="A11958" s="6" t="s">
        <v>158</v>
      </c>
      <c r="B11958" s="45" t="n">
        <v>45312</v>
      </c>
      <c r="C11958" s="6" t="s">
        <v>204</v>
      </c>
      <c r="D11958" s="6" t="s">
        <v>189</v>
      </c>
      <c r="E11958" s="6" t="s">
        <v>174</v>
      </c>
      <c r="F11958" s="34" t="n">
        <v>0.329192936420441</v>
      </c>
      <c r="G11958" s="34" t="n">
        <v>0.278877752947906</v>
      </c>
      <c r="H11958" s="34" t="n">
        <v>0.0503151834725349</v>
      </c>
      <c r="I11958" s="34" t="n">
        <v>0.180420212586602</v>
      </c>
      <c r="J11958" s="35" t="n">
        <v>3.53</v>
      </c>
      <c r="K11958" s="6" t="n">
        <v>1</v>
      </c>
      <c r="L11958" s="35" t="n">
        <v>2.53</v>
      </c>
      <c r="M11958" s="6" t="str">
        <f aca="false">IF(I11958&lt;=0,"Below 0%",IF(I11958&lt;=0.05,"0-5%",IF(I11958&lt;=0.1,"5-10%",IF(I11958&lt;=0.2,"10-20%",IF(I11958&lt;=0.4,"20-40%","Above 40%")))))</f>
        <v>10-20%</v>
      </c>
      <c r="N11958" s="6" t="str">
        <f aca="false">IF(AND(H11958&gt;=Summary!$B$25,I11958&gt;=Summary!$B$26,I11958&lt;=Summary!$B$27,J11958&gt;=Summary!$B$28,J11958&lt;=Summary!$B$29,F11958*J11958&gt;1),"Yes","No")</f>
        <v>Yes</v>
      </c>
    </row>
    <row r="11959" customFormat="false" ht="15" hidden="false" customHeight="false" outlineLevel="0" collapsed="false">
      <c r="A11959" s="6" t="s">
        <v>158</v>
      </c>
      <c r="B11959" s="45" t="n">
        <v>45312</v>
      </c>
      <c r="C11959" s="6" t="s">
        <v>204</v>
      </c>
      <c r="D11959" s="6" t="s">
        <v>189</v>
      </c>
      <c r="E11959" s="6" t="s">
        <v>177</v>
      </c>
      <c r="F11959" s="34" t="n">
        <v>0.444748610258102</v>
      </c>
      <c r="G11959" s="34" t="n">
        <v>0.441452227760586</v>
      </c>
      <c r="H11959" s="34" t="n">
        <v>0.00329638249751613</v>
      </c>
      <c r="I11959" s="34" t="n">
        <v>0.00746713299927859</v>
      </c>
      <c r="J11959" s="35" t="n">
        <v>2.23</v>
      </c>
      <c r="K11959" s="6" t="n">
        <v>0</v>
      </c>
      <c r="L11959" s="35" t="n">
        <v>-1</v>
      </c>
      <c r="M11959" s="6" t="str">
        <f aca="false">IF(I11959&lt;=0,"Below 0%",IF(I11959&lt;=0.05,"0-5%",IF(I11959&lt;=0.1,"5-10%",IF(I11959&lt;=0.2,"10-20%",IF(I11959&lt;=0.4,"20-40%","Above 40%")))))</f>
        <v>0-5%</v>
      </c>
      <c r="N11959" s="6" t="str">
        <f aca="false">IF(AND(H11959&gt;=Summary!$B$25,I11959&gt;=Summary!$B$26,I11959&lt;=Summary!$B$27,J11959&gt;=Summary!$B$28,J11959&lt;=Summary!$B$29,F11959*J11959&gt;1),"Yes","No")</f>
        <v>No</v>
      </c>
    </row>
    <row r="11960" customFormat="false" ht="15" hidden="false" customHeight="false" outlineLevel="0" collapsed="false">
      <c r="A11960" s="6" t="s">
        <v>158</v>
      </c>
      <c r="B11960" s="45" t="n">
        <v>45313</v>
      </c>
      <c r="C11960" s="6" t="s">
        <v>201</v>
      </c>
      <c r="D11960" s="6" t="s">
        <v>203</v>
      </c>
      <c r="E11960" s="6" t="s">
        <v>187</v>
      </c>
      <c r="F11960" s="34" t="n">
        <v>0.516246855258942</v>
      </c>
      <c r="G11960" s="34" t="n">
        <v>0.590551181102362</v>
      </c>
      <c r="H11960" s="34" t="n">
        <v>-0.0743043258434206</v>
      </c>
      <c r="I11960" s="34" t="n">
        <v>-0.125821991761526</v>
      </c>
      <c r="J11960" s="35" t="n">
        <v>1.68</v>
      </c>
      <c r="K11960" s="6" t="n">
        <v>0</v>
      </c>
      <c r="L11960" s="35" t="n">
        <v>-1</v>
      </c>
      <c r="M11960" s="6" t="str">
        <f aca="false">IF(I11960&lt;=0,"Below 0%",IF(I11960&lt;=0.05,"0-5%",IF(I11960&lt;=0.1,"5-10%",IF(I11960&lt;=0.2,"10-20%",IF(I11960&lt;=0.4,"20-40%","Above 40%")))))</f>
        <v>Below 0%</v>
      </c>
      <c r="N11960" s="6" t="str">
        <f aca="false">IF(AND(H11960&gt;=Summary!$B$25,I11960&gt;=Summary!$B$26,I11960&lt;=Summary!$B$27,J11960&gt;=Summary!$B$28,J11960&lt;=Summary!$B$29,F11960*J11960&gt;1),"Yes","No")</f>
        <v>No</v>
      </c>
    </row>
    <row r="11961" customFormat="false" ht="15" hidden="false" customHeight="false" outlineLevel="0" collapsed="false">
      <c r="A11961" s="6" t="s">
        <v>158</v>
      </c>
      <c r="B11961" s="45" t="n">
        <v>45313</v>
      </c>
      <c r="C11961" s="6" t="s">
        <v>201</v>
      </c>
      <c r="D11961" s="6" t="s">
        <v>203</v>
      </c>
      <c r="E11961" s="6" t="s">
        <v>174</v>
      </c>
      <c r="F11961" s="34" t="n">
        <v>0.345292448997498</v>
      </c>
      <c r="G11961" s="34" t="n">
        <v>0.220472440944882</v>
      </c>
      <c r="H11961" s="34" t="n">
        <v>0.124820008052616</v>
      </c>
      <c r="I11961" s="34" t="n">
        <v>0.566147893667221</v>
      </c>
      <c r="J11961" s="35" t="n">
        <v>4.5</v>
      </c>
      <c r="K11961" s="6" t="n">
        <v>1</v>
      </c>
      <c r="L11961" s="35" t="n">
        <v>3.5</v>
      </c>
      <c r="M11961" s="6" t="str">
        <f aca="false">IF(I11961&lt;=0,"Below 0%",IF(I11961&lt;=0.05,"0-5%",IF(I11961&lt;=0.1,"5-10%",IF(I11961&lt;=0.2,"10-20%",IF(I11961&lt;=0.4,"20-40%","Above 40%")))))</f>
        <v>Above 40%</v>
      </c>
      <c r="N11961" s="6" t="str">
        <f aca="false">IF(AND(H11961&gt;=Summary!$B$25,I11961&gt;=Summary!$B$26,I11961&lt;=Summary!$B$27,J11961&gt;=Summary!$B$28,J11961&lt;=Summary!$B$29,F11961*J11961&gt;1),"Yes","No")</f>
        <v>No</v>
      </c>
    </row>
    <row r="11962" customFormat="false" ht="15" hidden="false" customHeight="false" outlineLevel="0" collapsed="false">
      <c r="A11962" s="6" t="s">
        <v>158</v>
      </c>
      <c r="B11962" s="45" t="n">
        <v>45313</v>
      </c>
      <c r="C11962" s="6" t="s">
        <v>201</v>
      </c>
      <c r="D11962" s="6" t="s">
        <v>203</v>
      </c>
      <c r="E11962" s="6" t="s">
        <v>177</v>
      </c>
      <c r="F11962" s="34" t="n">
        <v>0.138460636138916</v>
      </c>
      <c r="G11962" s="34" t="n">
        <v>0.188976377952756</v>
      </c>
      <c r="H11962" s="34" t="n">
        <v>-0.0505157418138399</v>
      </c>
      <c r="I11962" s="34" t="n">
        <v>-0.267312467098236</v>
      </c>
      <c r="J11962" s="35" t="n">
        <v>5.25</v>
      </c>
      <c r="K11962" s="6" t="n">
        <v>0</v>
      </c>
      <c r="L11962" s="35" t="n">
        <v>-1</v>
      </c>
      <c r="M11962" s="6" t="str">
        <f aca="false">IF(I11962&lt;=0,"Below 0%",IF(I11962&lt;=0.05,"0-5%",IF(I11962&lt;=0.1,"5-10%",IF(I11962&lt;=0.2,"10-20%",IF(I11962&lt;=0.4,"20-40%","Above 40%")))))</f>
        <v>Below 0%</v>
      </c>
      <c r="N11962" s="6" t="str">
        <f aca="false">IF(AND(H11962&gt;=Summary!$B$25,I11962&gt;=Summary!$B$26,I11962&lt;=Summary!$B$27,J11962&gt;=Summary!$B$28,J11962&lt;=Summary!$B$29,F11962*J11962&gt;1),"Yes","No")</f>
        <v>No</v>
      </c>
    </row>
    <row r="11963" customFormat="false" ht="15" hidden="false" customHeight="false" outlineLevel="0" collapsed="false">
      <c r="A11963" s="6" t="s">
        <v>158</v>
      </c>
      <c r="B11963" s="45" t="n">
        <v>45321</v>
      </c>
      <c r="C11963" s="6" t="s">
        <v>182</v>
      </c>
      <c r="D11963" s="6" t="s">
        <v>188</v>
      </c>
      <c r="E11963" s="6" t="s">
        <v>187</v>
      </c>
      <c r="F11963" s="34" t="n">
        <v>0.544532537460327</v>
      </c>
      <c r="G11963" s="34" t="n">
        <v>0.52354932588941</v>
      </c>
      <c r="H11963" s="34" t="n">
        <v>0.020983211570917</v>
      </c>
      <c r="I11963" s="34" t="n">
        <v>0.0400787672398786</v>
      </c>
      <c r="J11963" s="35" t="n">
        <v>1.91</v>
      </c>
      <c r="K11963" s="6" t="n">
        <v>0</v>
      </c>
      <c r="L11963" s="35" t="n">
        <v>-1</v>
      </c>
      <c r="M11963" s="6" t="str">
        <f aca="false">IF(I11963&lt;=0,"Below 0%",IF(I11963&lt;=0.05,"0-5%",IF(I11963&lt;=0.1,"5-10%",IF(I11963&lt;=0.2,"10-20%",IF(I11963&lt;=0.4,"20-40%","Above 40%")))))</f>
        <v>0-5%</v>
      </c>
      <c r="N11963" s="6" t="str">
        <f aca="false">IF(AND(H11963&gt;=Summary!$B$25,I11963&gt;=Summary!$B$26,I11963&lt;=Summary!$B$27,J11963&gt;=Summary!$B$28,J11963&lt;=Summary!$B$29,F11963*J11963&gt;1),"Yes","No")</f>
        <v>No</v>
      </c>
    </row>
    <row r="11964" customFormat="false" ht="15" hidden="false" customHeight="false" outlineLevel="0" collapsed="false">
      <c r="A11964" s="6" t="s">
        <v>158</v>
      </c>
      <c r="B11964" s="45" t="n">
        <v>45321</v>
      </c>
      <c r="C11964" s="6" t="s">
        <v>182</v>
      </c>
      <c r="D11964" s="6" t="s">
        <v>188</v>
      </c>
      <c r="E11964" s="6" t="s">
        <v>174</v>
      </c>
      <c r="F11964" s="34" t="n">
        <v>0.27425342798233</v>
      </c>
      <c r="G11964" s="34" t="n">
        <v>0.232553305220645</v>
      </c>
      <c r="H11964" s="34" t="n">
        <v>0.0417001227616853</v>
      </c>
      <c r="I11964" s="34" t="n">
        <v>0.179314255379516</v>
      </c>
      <c r="J11964" s="35" t="n">
        <v>4.3</v>
      </c>
      <c r="K11964" s="6" t="n">
        <v>0</v>
      </c>
      <c r="L11964" s="35" t="n">
        <v>-1</v>
      </c>
      <c r="M11964" s="6" t="str">
        <f aca="false">IF(I11964&lt;=0,"Below 0%",IF(I11964&lt;=0.05,"0-5%",IF(I11964&lt;=0.1,"5-10%",IF(I11964&lt;=0.2,"10-20%",IF(I11964&lt;=0.4,"20-40%","Above 40%")))))</f>
        <v>10-20%</v>
      </c>
      <c r="N11964" s="6" t="str">
        <f aca="false">IF(AND(H11964&gt;=Summary!$B$25,I11964&gt;=Summary!$B$26,I11964&lt;=Summary!$B$27,J11964&gt;=Summary!$B$28,J11964&lt;=Summary!$B$29,F11964*J11964&gt;1),"Yes","No")</f>
        <v>Yes</v>
      </c>
    </row>
    <row r="11965" customFormat="false" ht="15" hidden="false" customHeight="false" outlineLevel="0" collapsed="false">
      <c r="A11965" s="6" t="s">
        <v>158</v>
      </c>
      <c r="B11965" s="45" t="n">
        <v>45321</v>
      </c>
      <c r="C11965" s="6" t="s">
        <v>182</v>
      </c>
      <c r="D11965" s="6" t="s">
        <v>188</v>
      </c>
      <c r="E11965" s="6" t="s">
        <v>177</v>
      </c>
      <c r="F11965" s="34" t="n">
        <v>0.181213960051537</v>
      </c>
      <c r="G11965" s="34" t="n">
        <v>0.243897368889945</v>
      </c>
      <c r="H11965" s="34" t="n">
        <v>-0.0626834088384082</v>
      </c>
      <c r="I11965" s="34" t="n">
        <v>-0.257007318790279</v>
      </c>
      <c r="J11965" s="35" t="n">
        <v>4.1</v>
      </c>
      <c r="K11965" s="6" t="n">
        <v>1</v>
      </c>
      <c r="L11965" s="35" t="n">
        <v>3.1</v>
      </c>
      <c r="M11965" s="6" t="str">
        <f aca="false">IF(I11965&lt;=0,"Below 0%",IF(I11965&lt;=0.05,"0-5%",IF(I11965&lt;=0.1,"5-10%",IF(I11965&lt;=0.2,"10-20%",IF(I11965&lt;=0.4,"20-40%","Above 40%")))))</f>
        <v>Below 0%</v>
      </c>
      <c r="N11965" s="6" t="str">
        <f aca="false">IF(AND(H11965&gt;=Summary!$B$25,I11965&gt;=Summary!$B$26,I11965&lt;=Summary!$B$27,J11965&gt;=Summary!$B$28,J11965&lt;=Summary!$B$29,F11965*J11965&gt;1),"Yes","No")</f>
        <v>No</v>
      </c>
    </row>
    <row r="11966" customFormat="false" ht="15" hidden="false" customHeight="false" outlineLevel="0" collapsed="false">
      <c r="A11966" s="6" t="s">
        <v>158</v>
      </c>
      <c r="B11966" s="45" t="n">
        <v>45321</v>
      </c>
      <c r="C11966" s="6" t="s">
        <v>180</v>
      </c>
      <c r="D11966" s="6" t="s">
        <v>204</v>
      </c>
      <c r="E11966" s="6" t="s">
        <v>187</v>
      </c>
      <c r="F11966" s="34" t="n">
        <v>0.502650320529938</v>
      </c>
      <c r="G11966" s="34" t="n">
        <v>0.595410278661653</v>
      </c>
      <c r="H11966" s="34" t="n">
        <v>-0.0927599581317149</v>
      </c>
      <c r="I11966" s="34" t="n">
        <v>-0.155791664094577</v>
      </c>
      <c r="J11966" s="35" t="n">
        <v>1.68</v>
      </c>
      <c r="K11966" s="6" t="n">
        <v>1</v>
      </c>
      <c r="L11966" s="35" t="n">
        <v>0.68</v>
      </c>
      <c r="M11966" s="6" t="str">
        <f aca="false">IF(I11966&lt;=0,"Below 0%",IF(I11966&lt;=0.05,"0-5%",IF(I11966&lt;=0.1,"5-10%",IF(I11966&lt;=0.2,"10-20%",IF(I11966&lt;=0.4,"20-40%","Above 40%")))))</f>
        <v>Below 0%</v>
      </c>
      <c r="N11966" s="6" t="str">
        <f aca="false">IF(AND(H11966&gt;=Summary!$B$25,I11966&gt;=Summary!$B$26,I11966&lt;=Summary!$B$27,J11966&gt;=Summary!$B$28,J11966&lt;=Summary!$B$29,F11966*J11966&gt;1),"Yes","No")</f>
        <v>No</v>
      </c>
    </row>
    <row r="11967" customFormat="false" ht="15" hidden="false" customHeight="false" outlineLevel="0" collapsed="false">
      <c r="A11967" s="6" t="s">
        <v>158</v>
      </c>
      <c r="B11967" s="45" t="n">
        <v>45321</v>
      </c>
      <c r="C11967" s="6" t="s">
        <v>180</v>
      </c>
      <c r="D11967" s="6" t="s">
        <v>204</v>
      </c>
      <c r="E11967" s="6" t="s">
        <v>174</v>
      </c>
      <c r="F11967" s="34" t="n">
        <v>0.334719240665436</v>
      </c>
      <c r="G11967" s="34" t="n">
        <v>0.250699064699643</v>
      </c>
      <c r="H11967" s="34" t="n">
        <v>0.0840201759657926</v>
      </c>
      <c r="I11967" s="34" t="n">
        <v>0.335143555746629</v>
      </c>
      <c r="J11967" s="35" t="n">
        <v>3.99</v>
      </c>
      <c r="K11967" s="6" t="n">
        <v>0</v>
      </c>
      <c r="L11967" s="35" t="n">
        <v>-1</v>
      </c>
      <c r="M11967" s="6" t="str">
        <f aca="false">IF(I11967&lt;=0,"Below 0%",IF(I11967&lt;=0.05,"0-5%",IF(I11967&lt;=0.1,"5-10%",IF(I11967&lt;=0.2,"10-20%",IF(I11967&lt;=0.4,"20-40%","Above 40%")))))</f>
        <v>20-40%</v>
      </c>
      <c r="N11967" s="6" t="str">
        <f aca="false">IF(AND(H11967&gt;=Summary!$B$25,I11967&gt;=Summary!$B$26,I11967&lt;=Summary!$B$27,J11967&gt;=Summary!$B$28,J11967&lt;=Summary!$B$29,F11967*J11967&gt;1),"Yes","No")</f>
        <v>Yes</v>
      </c>
    </row>
    <row r="11968" customFormat="false" ht="15" hidden="false" customHeight="false" outlineLevel="0" collapsed="false">
      <c r="A11968" s="6" t="s">
        <v>158</v>
      </c>
      <c r="B11968" s="45" t="n">
        <v>45321</v>
      </c>
      <c r="C11968" s="6" t="s">
        <v>180</v>
      </c>
      <c r="D11968" s="6" t="s">
        <v>204</v>
      </c>
      <c r="E11968" s="6" t="s">
        <v>177</v>
      </c>
      <c r="F11968" s="34" t="n">
        <v>0.162630438804627</v>
      </c>
      <c r="G11968" s="34" t="n">
        <v>0.153890656638704</v>
      </c>
      <c r="H11968" s="34" t="n">
        <v>0.00873978216592239</v>
      </c>
      <c r="I11968" s="34" t="n">
        <v>0.0567921559165294</v>
      </c>
      <c r="J11968" s="35" t="n">
        <v>6.5</v>
      </c>
      <c r="K11968" s="6" t="n">
        <v>0</v>
      </c>
      <c r="L11968" s="35" t="n">
        <v>-1</v>
      </c>
      <c r="M11968" s="6" t="str">
        <f aca="false">IF(I11968&lt;=0,"Below 0%",IF(I11968&lt;=0.05,"0-5%",IF(I11968&lt;=0.1,"5-10%",IF(I11968&lt;=0.2,"10-20%",IF(I11968&lt;=0.4,"20-40%","Above 40%")))))</f>
        <v>5-10%</v>
      </c>
      <c r="N11968" s="6" t="str">
        <f aca="false">IF(AND(H11968&gt;=Summary!$B$25,I11968&gt;=Summary!$B$26,I11968&lt;=Summary!$B$27,J11968&gt;=Summary!$B$28,J11968&lt;=Summary!$B$29,F11968*J11968&gt;1),"Yes","No")</f>
        <v>No</v>
      </c>
    </row>
    <row r="11969" customFormat="false" ht="15" hidden="false" customHeight="false" outlineLevel="0" collapsed="false">
      <c r="A11969" s="6" t="s">
        <v>158</v>
      </c>
      <c r="B11969" s="45" t="n">
        <v>45321</v>
      </c>
      <c r="C11969" s="6" t="s">
        <v>184</v>
      </c>
      <c r="D11969" s="6" t="s">
        <v>173</v>
      </c>
      <c r="E11969" s="6" t="s">
        <v>187</v>
      </c>
      <c r="F11969" s="34" t="n">
        <v>0.445740967988968</v>
      </c>
      <c r="G11969" s="34" t="n">
        <v>0.391169255928046</v>
      </c>
      <c r="H11969" s="34" t="n">
        <v>0.0545717120609221</v>
      </c>
      <c r="I11969" s="34" t="n">
        <v>0.139509205373135</v>
      </c>
      <c r="J11969" s="35" t="n">
        <v>2.55</v>
      </c>
      <c r="K11969" s="6" t="n">
        <v>0</v>
      </c>
      <c r="L11969" s="35" t="n">
        <v>-1</v>
      </c>
      <c r="M11969" s="6" t="str">
        <f aca="false">IF(I11969&lt;=0,"Below 0%",IF(I11969&lt;=0.05,"0-5%",IF(I11969&lt;=0.1,"5-10%",IF(I11969&lt;=0.2,"10-20%",IF(I11969&lt;=0.4,"20-40%","Above 40%")))))</f>
        <v>10-20%</v>
      </c>
      <c r="N11969" s="6" t="str">
        <f aca="false">IF(AND(H11969&gt;=Summary!$B$25,I11969&gt;=Summary!$B$26,I11969&lt;=Summary!$B$27,J11969&gt;=Summary!$B$28,J11969&lt;=Summary!$B$29,F11969*J11969&gt;1),"Yes","No")</f>
        <v>Yes</v>
      </c>
    </row>
    <row r="11970" customFormat="false" ht="15" hidden="false" customHeight="false" outlineLevel="0" collapsed="false">
      <c r="A11970" s="6" t="s">
        <v>158</v>
      </c>
      <c r="B11970" s="45" t="n">
        <v>45321</v>
      </c>
      <c r="C11970" s="6" t="s">
        <v>184</v>
      </c>
      <c r="D11970" s="6" t="s">
        <v>173</v>
      </c>
      <c r="E11970" s="6" t="s">
        <v>174</v>
      </c>
      <c r="F11970" s="34" t="n">
        <v>0.295936673879623</v>
      </c>
      <c r="G11970" s="34" t="n">
        <v>0.289125102207686</v>
      </c>
      <c r="H11970" s="34" t="n">
        <v>0.00681157167193741</v>
      </c>
      <c r="I11970" s="34" t="n">
        <v>0.0235592538313898</v>
      </c>
      <c r="J11970" s="35" t="n">
        <v>3.45</v>
      </c>
      <c r="K11970" s="6" t="n">
        <v>1</v>
      </c>
      <c r="L11970" s="35" t="n">
        <v>2.45</v>
      </c>
      <c r="M11970" s="6" t="str">
        <f aca="false">IF(I11970&lt;=0,"Below 0%",IF(I11970&lt;=0.05,"0-5%",IF(I11970&lt;=0.1,"5-10%",IF(I11970&lt;=0.2,"10-20%",IF(I11970&lt;=0.4,"20-40%","Above 40%")))))</f>
        <v>0-5%</v>
      </c>
      <c r="N11970" s="6" t="str">
        <f aca="false">IF(AND(H11970&gt;=Summary!$B$25,I11970&gt;=Summary!$B$26,I11970&lt;=Summary!$B$27,J11970&gt;=Summary!$B$28,J11970&lt;=Summary!$B$29,F11970*J11970&gt;1),"Yes","No")</f>
        <v>No</v>
      </c>
    </row>
    <row r="11971" customFormat="false" ht="15" hidden="false" customHeight="false" outlineLevel="0" collapsed="false">
      <c r="A11971" s="6" t="s">
        <v>158</v>
      </c>
      <c r="B11971" s="45" t="n">
        <v>45321</v>
      </c>
      <c r="C11971" s="6" t="s">
        <v>184</v>
      </c>
      <c r="D11971" s="6" t="s">
        <v>173</v>
      </c>
      <c r="E11971" s="6" t="s">
        <v>177</v>
      </c>
      <c r="F11971" s="34" t="n">
        <v>0.258322358131409</v>
      </c>
      <c r="G11971" s="34" t="n">
        <v>0.319705641864268</v>
      </c>
      <c r="H11971" s="34" t="n">
        <v>-0.0613832837328595</v>
      </c>
      <c r="I11971" s="34" t="n">
        <v>-0.191999375972601</v>
      </c>
      <c r="J11971" s="35" t="n">
        <v>3.12</v>
      </c>
      <c r="K11971" s="6" t="n">
        <v>0</v>
      </c>
      <c r="L11971" s="35" t="n">
        <v>-1</v>
      </c>
      <c r="M11971" s="6" t="str">
        <f aca="false">IF(I11971&lt;=0,"Below 0%",IF(I11971&lt;=0.05,"0-5%",IF(I11971&lt;=0.1,"5-10%",IF(I11971&lt;=0.2,"10-20%",IF(I11971&lt;=0.4,"20-40%","Above 40%")))))</f>
        <v>Below 0%</v>
      </c>
      <c r="N11971" s="6" t="str">
        <f aca="false">IF(AND(H11971&gt;=Summary!$B$25,I11971&gt;=Summary!$B$26,I11971&lt;=Summary!$B$27,J11971&gt;=Summary!$B$28,J11971&lt;=Summary!$B$29,F11971*J11971&gt;1),"Yes","No")</f>
        <v>No</v>
      </c>
    </row>
    <row r="11972" customFormat="false" ht="15" hidden="false" customHeight="false" outlineLevel="0" collapsed="false">
      <c r="A11972" s="6" t="s">
        <v>158</v>
      </c>
      <c r="B11972" s="45" t="n">
        <v>45321</v>
      </c>
      <c r="C11972" s="6" t="s">
        <v>208</v>
      </c>
      <c r="D11972" s="6" t="s">
        <v>201</v>
      </c>
      <c r="E11972" s="6" t="s">
        <v>187</v>
      </c>
      <c r="F11972" s="34" t="n">
        <v>0.199355036020279</v>
      </c>
      <c r="G11972" s="34" t="n">
        <v>0.21893419944665</v>
      </c>
      <c r="H11972" s="34" t="n">
        <v>-0.0195791634263709</v>
      </c>
      <c r="I11972" s="34" t="n">
        <v>-0.0894294426172645</v>
      </c>
      <c r="J11972" s="35" t="n">
        <v>4.53</v>
      </c>
      <c r="K11972" s="6" t="n">
        <v>1</v>
      </c>
      <c r="L11972" s="35" t="n">
        <v>3.53</v>
      </c>
      <c r="M11972" s="6" t="str">
        <f aca="false">IF(I11972&lt;=0,"Below 0%",IF(I11972&lt;=0.05,"0-5%",IF(I11972&lt;=0.1,"5-10%",IF(I11972&lt;=0.2,"10-20%",IF(I11972&lt;=0.4,"20-40%","Above 40%")))))</f>
        <v>Below 0%</v>
      </c>
      <c r="N11972" s="6" t="str">
        <f aca="false">IF(AND(H11972&gt;=Summary!$B$25,I11972&gt;=Summary!$B$26,I11972&lt;=Summary!$B$27,J11972&gt;=Summary!$B$28,J11972&lt;=Summary!$B$29,F11972*J11972&gt;1),"Yes","No")</f>
        <v>No</v>
      </c>
    </row>
    <row r="11973" customFormat="false" ht="15" hidden="false" customHeight="false" outlineLevel="0" collapsed="false">
      <c r="A11973" s="6" t="s">
        <v>158</v>
      </c>
      <c r="B11973" s="45" t="n">
        <v>45321</v>
      </c>
      <c r="C11973" s="6" t="s">
        <v>208</v>
      </c>
      <c r="D11973" s="6" t="s">
        <v>201</v>
      </c>
      <c r="E11973" s="6" t="s">
        <v>174</v>
      </c>
      <c r="F11973" s="34" t="n">
        <v>0.271588504314423</v>
      </c>
      <c r="G11973" s="34" t="n">
        <v>0.236136172260315</v>
      </c>
      <c r="H11973" s="34" t="n">
        <v>0.0354523320541074</v>
      </c>
      <c r="I11973" s="34" t="n">
        <v>0.15013511786337</v>
      </c>
      <c r="J11973" s="35" t="n">
        <v>4.2</v>
      </c>
      <c r="K11973" s="6" t="n">
        <v>0</v>
      </c>
      <c r="L11973" s="35" t="n">
        <v>-1</v>
      </c>
      <c r="M11973" s="6" t="str">
        <f aca="false">IF(I11973&lt;=0,"Below 0%",IF(I11973&lt;=0.05,"0-5%",IF(I11973&lt;=0.1,"5-10%",IF(I11973&lt;=0.2,"10-20%",IF(I11973&lt;=0.4,"20-40%","Above 40%")))))</f>
        <v>10-20%</v>
      </c>
      <c r="N11973" s="6" t="str">
        <f aca="false">IF(AND(H11973&gt;=Summary!$B$25,I11973&gt;=Summary!$B$26,I11973&lt;=Summary!$B$27,J11973&gt;=Summary!$B$28,J11973&lt;=Summary!$B$29,F11973*J11973&gt;1),"Yes","No")</f>
        <v>Yes</v>
      </c>
    </row>
    <row r="11974" customFormat="false" ht="15" hidden="false" customHeight="false" outlineLevel="0" collapsed="false">
      <c r="A11974" s="6" t="s">
        <v>158</v>
      </c>
      <c r="B11974" s="45" t="n">
        <v>45321</v>
      </c>
      <c r="C11974" s="6" t="s">
        <v>208</v>
      </c>
      <c r="D11974" s="6" t="s">
        <v>201</v>
      </c>
      <c r="E11974" s="6" t="s">
        <v>177</v>
      </c>
      <c r="F11974" s="34" t="n">
        <v>0.529056429862976</v>
      </c>
      <c r="G11974" s="34" t="n">
        <v>0.544929628293035</v>
      </c>
      <c r="H11974" s="34" t="n">
        <v>-0.015873198430059</v>
      </c>
      <c r="I11974" s="34" t="n">
        <v>-0.0291288959269492</v>
      </c>
      <c r="J11974" s="35" t="n">
        <v>1.82</v>
      </c>
      <c r="K11974" s="6" t="n">
        <v>0</v>
      </c>
      <c r="L11974" s="35" t="n">
        <v>-1</v>
      </c>
      <c r="M11974" s="6" t="str">
        <f aca="false">IF(I11974&lt;=0,"Below 0%",IF(I11974&lt;=0.05,"0-5%",IF(I11974&lt;=0.1,"5-10%",IF(I11974&lt;=0.2,"10-20%",IF(I11974&lt;=0.4,"20-40%","Above 40%")))))</f>
        <v>Below 0%</v>
      </c>
      <c r="N11974" s="6" t="str">
        <f aca="false">IF(AND(H11974&gt;=Summary!$B$25,I11974&gt;=Summary!$B$26,I11974&lt;=Summary!$B$27,J11974&gt;=Summary!$B$28,J11974&lt;=Summary!$B$29,F11974*J11974&gt;1),"Yes","No")</f>
        <v>No</v>
      </c>
    </row>
    <row r="11975" customFormat="false" ht="15" hidden="false" customHeight="false" outlineLevel="0" collapsed="false">
      <c r="A11975" s="6" t="s">
        <v>158</v>
      </c>
      <c r="B11975" s="45" t="n">
        <v>45321</v>
      </c>
      <c r="C11975" s="6" t="s">
        <v>207</v>
      </c>
      <c r="D11975" s="6" t="s">
        <v>185</v>
      </c>
      <c r="E11975" s="6" t="s">
        <v>187</v>
      </c>
      <c r="F11975" s="34" t="n">
        <v>0.179428458213806</v>
      </c>
      <c r="G11975" s="34" t="n">
        <v>0.115785935805185</v>
      </c>
      <c r="H11975" s="34" t="n">
        <v>0.0636425224086211</v>
      </c>
      <c r="I11975" s="34" t="n">
        <v>0.549656760694169</v>
      </c>
      <c r="J11975" s="35" t="n">
        <v>8.6</v>
      </c>
      <c r="K11975" s="6" t="n">
        <v>0</v>
      </c>
      <c r="L11975" s="35" t="n">
        <v>-1</v>
      </c>
      <c r="M11975" s="6" t="str">
        <f aca="false">IF(I11975&lt;=0,"Below 0%",IF(I11975&lt;=0.05,"0-5%",IF(I11975&lt;=0.1,"5-10%",IF(I11975&lt;=0.2,"10-20%",IF(I11975&lt;=0.4,"20-40%","Above 40%")))))</f>
        <v>Above 40%</v>
      </c>
      <c r="N11975" s="6" t="str">
        <f aca="false">IF(AND(H11975&gt;=Summary!$B$25,I11975&gt;=Summary!$B$26,I11975&lt;=Summary!$B$27,J11975&gt;=Summary!$B$28,J11975&lt;=Summary!$B$29,F11975*J11975&gt;1),"Yes","No")</f>
        <v>No</v>
      </c>
    </row>
    <row r="11976" customFormat="false" ht="15" hidden="false" customHeight="false" outlineLevel="0" collapsed="false">
      <c r="A11976" s="6" t="s">
        <v>158</v>
      </c>
      <c r="B11976" s="45" t="n">
        <v>45321</v>
      </c>
      <c r="C11976" s="6" t="s">
        <v>207</v>
      </c>
      <c r="D11976" s="6" t="s">
        <v>185</v>
      </c>
      <c r="E11976" s="6" t="s">
        <v>174</v>
      </c>
      <c r="F11976" s="34" t="n">
        <v>0.156306222081184</v>
      </c>
      <c r="G11976" s="34" t="n">
        <v>0.187879065646149</v>
      </c>
      <c r="H11976" s="34" t="n">
        <v>-0.031572843564965</v>
      </c>
      <c r="I11976" s="34" t="n">
        <v>-0.16804875762172</v>
      </c>
      <c r="J11976" s="35" t="n">
        <v>5.3</v>
      </c>
      <c r="K11976" s="6" t="n">
        <v>0</v>
      </c>
      <c r="L11976" s="35" t="n">
        <v>-1</v>
      </c>
      <c r="M11976" s="6" t="str">
        <f aca="false">IF(I11976&lt;=0,"Below 0%",IF(I11976&lt;=0.05,"0-5%",IF(I11976&lt;=0.1,"5-10%",IF(I11976&lt;=0.2,"10-20%",IF(I11976&lt;=0.4,"20-40%","Above 40%")))))</f>
        <v>Below 0%</v>
      </c>
      <c r="N11976" s="6" t="str">
        <f aca="false">IF(AND(H11976&gt;=Summary!$B$25,I11976&gt;=Summary!$B$26,I11976&lt;=Summary!$B$27,J11976&gt;=Summary!$B$28,J11976&lt;=Summary!$B$29,F11976*J11976&gt;1),"Yes","No")</f>
        <v>No</v>
      </c>
    </row>
    <row r="11977" customFormat="false" ht="15" hidden="false" customHeight="false" outlineLevel="0" collapsed="false">
      <c r="A11977" s="6" t="s">
        <v>158</v>
      </c>
      <c r="B11977" s="45" t="n">
        <v>45321</v>
      </c>
      <c r="C11977" s="6" t="s">
        <v>207</v>
      </c>
      <c r="D11977" s="6" t="s">
        <v>185</v>
      </c>
      <c r="E11977" s="6" t="s">
        <v>177</v>
      </c>
      <c r="F11977" s="34" t="n">
        <v>0.664265334606171</v>
      </c>
      <c r="G11977" s="34" t="n">
        <v>0.696334998548666</v>
      </c>
      <c r="H11977" s="34" t="n">
        <v>-0.032069663942495</v>
      </c>
      <c r="I11977" s="34" t="n">
        <v>-0.0460549362150921</v>
      </c>
      <c r="J11977" s="35" t="n">
        <v>1.43</v>
      </c>
      <c r="K11977" s="6" t="n">
        <v>1</v>
      </c>
      <c r="L11977" s="35" t="n">
        <v>0.43</v>
      </c>
      <c r="M11977" s="6" t="str">
        <f aca="false">IF(I11977&lt;=0,"Below 0%",IF(I11977&lt;=0.05,"0-5%",IF(I11977&lt;=0.1,"5-10%",IF(I11977&lt;=0.2,"10-20%",IF(I11977&lt;=0.4,"20-40%","Above 40%")))))</f>
        <v>Below 0%</v>
      </c>
      <c r="N11977" s="6" t="str">
        <f aca="false">IF(AND(H11977&gt;=Summary!$B$25,I11977&gt;=Summary!$B$26,I11977&lt;=Summary!$B$27,J11977&gt;=Summary!$B$28,J11977&lt;=Summary!$B$29,F11977*J11977&gt;1),"Yes","No")</f>
        <v>No</v>
      </c>
    </row>
    <row r="11978" customFormat="false" ht="15" hidden="false" customHeight="false" outlineLevel="0" collapsed="false">
      <c r="A11978" s="6" t="s">
        <v>158</v>
      </c>
      <c r="B11978" s="45" t="n">
        <v>45322</v>
      </c>
      <c r="C11978" s="6" t="s">
        <v>183</v>
      </c>
      <c r="D11978" s="6" t="s">
        <v>190</v>
      </c>
      <c r="E11978" s="6" t="s">
        <v>187</v>
      </c>
      <c r="F11978" s="34" t="n">
        <v>0.818253099918366</v>
      </c>
      <c r="G11978" s="34" t="n">
        <v>0.614554748946871</v>
      </c>
      <c r="H11978" s="34" t="n">
        <v>0.203698350971495</v>
      </c>
      <c r="I11978" s="34" t="n">
        <v>0.331456800749749</v>
      </c>
      <c r="J11978" s="35" t="n">
        <v>1.62</v>
      </c>
      <c r="K11978" s="6" t="n">
        <v>1</v>
      </c>
      <c r="L11978" s="35" t="n">
        <v>0.62</v>
      </c>
      <c r="M11978" s="6" t="str">
        <f aca="false">IF(I11978&lt;=0,"Below 0%",IF(I11978&lt;=0.05,"0-5%",IF(I11978&lt;=0.1,"5-10%",IF(I11978&lt;=0.2,"10-20%",IF(I11978&lt;=0.4,"20-40%","Above 40%")))))</f>
        <v>20-40%</v>
      </c>
      <c r="N11978" s="6" t="str">
        <f aca="false">IF(AND(H11978&gt;=Summary!$B$25,I11978&gt;=Summary!$B$26,I11978&lt;=Summary!$B$27,J11978&gt;=Summary!$B$28,J11978&lt;=Summary!$B$29,F11978*J11978&gt;1),"Yes","No")</f>
        <v>No</v>
      </c>
    </row>
    <row r="11979" customFormat="false" ht="15" hidden="false" customHeight="false" outlineLevel="0" collapsed="false">
      <c r="A11979" s="6" t="s">
        <v>158</v>
      </c>
      <c r="B11979" s="45" t="n">
        <v>45322</v>
      </c>
      <c r="C11979" s="6" t="s">
        <v>183</v>
      </c>
      <c r="D11979" s="6" t="s">
        <v>190</v>
      </c>
      <c r="E11979" s="6" t="s">
        <v>174</v>
      </c>
      <c r="F11979" s="34" t="n">
        <v>0.119796499609947</v>
      </c>
      <c r="G11979" s="34" t="n">
        <v>0.204430943181505</v>
      </c>
      <c r="H11979" s="34" t="n">
        <v>-0.0846344435715581</v>
      </c>
      <c r="I11979" s="34" t="n">
        <v>-0.414000161885546</v>
      </c>
      <c r="J11979" s="35" t="n">
        <v>4.87</v>
      </c>
      <c r="K11979" s="6" t="n">
        <v>0</v>
      </c>
      <c r="L11979" s="35" t="n">
        <v>-1</v>
      </c>
      <c r="M11979" s="6" t="str">
        <f aca="false">IF(I11979&lt;=0,"Below 0%",IF(I11979&lt;=0.05,"0-5%",IF(I11979&lt;=0.1,"5-10%",IF(I11979&lt;=0.2,"10-20%",IF(I11979&lt;=0.4,"20-40%","Above 40%")))))</f>
        <v>Below 0%</v>
      </c>
      <c r="N11979" s="6" t="str">
        <f aca="false">IF(AND(H11979&gt;=Summary!$B$25,I11979&gt;=Summary!$B$26,I11979&lt;=Summary!$B$27,J11979&gt;=Summary!$B$28,J11979&lt;=Summary!$B$29,F11979*J11979&gt;1),"Yes","No")</f>
        <v>No</v>
      </c>
    </row>
    <row r="11980" customFormat="false" ht="15" hidden="false" customHeight="false" outlineLevel="0" collapsed="false">
      <c r="A11980" s="6" t="s">
        <v>158</v>
      </c>
      <c r="B11980" s="45" t="n">
        <v>45322</v>
      </c>
      <c r="C11980" s="6" t="s">
        <v>183</v>
      </c>
      <c r="D11980" s="6" t="s">
        <v>190</v>
      </c>
      <c r="E11980" s="6" t="s">
        <v>177</v>
      </c>
      <c r="F11980" s="34" t="n">
        <v>0.0619504228234291</v>
      </c>
      <c r="G11980" s="34" t="n">
        <v>0.181014307871624</v>
      </c>
      <c r="H11980" s="34" t="n">
        <v>-0.119063885048195</v>
      </c>
      <c r="I11980" s="34" t="n">
        <v>-0.657759524361109</v>
      </c>
      <c r="J11980" s="35" t="n">
        <v>5.5</v>
      </c>
      <c r="K11980" s="6" t="n">
        <v>0</v>
      </c>
      <c r="L11980" s="35" t="n">
        <v>-1</v>
      </c>
      <c r="M11980" s="6" t="str">
        <f aca="false">IF(I11980&lt;=0,"Below 0%",IF(I11980&lt;=0.05,"0-5%",IF(I11980&lt;=0.1,"5-10%",IF(I11980&lt;=0.2,"10-20%",IF(I11980&lt;=0.4,"20-40%","Above 40%")))))</f>
        <v>Below 0%</v>
      </c>
      <c r="N11980" s="6" t="str">
        <f aca="false">IF(AND(H11980&gt;=Summary!$B$25,I11980&gt;=Summary!$B$26,I11980&lt;=Summary!$B$27,J11980&gt;=Summary!$B$28,J11980&lt;=Summary!$B$29,F11980*J11980&gt;1),"Yes","No")</f>
        <v>No</v>
      </c>
    </row>
    <row r="11981" customFormat="false" ht="15" hidden="false" customHeight="false" outlineLevel="0" collapsed="false">
      <c r="A11981" s="6" t="s">
        <v>158</v>
      </c>
      <c r="B11981" s="45" t="n">
        <v>45322</v>
      </c>
      <c r="C11981" s="6" t="s">
        <v>194</v>
      </c>
      <c r="D11981" s="6" t="s">
        <v>196</v>
      </c>
      <c r="E11981" s="6" t="s">
        <v>187</v>
      </c>
      <c r="F11981" s="34" t="n">
        <v>0.779535949230194</v>
      </c>
      <c r="G11981" s="34" t="n">
        <v>0.893579168688339</v>
      </c>
      <c r="H11981" s="34" t="n">
        <v>-0.114043219458145</v>
      </c>
      <c r="I11981" s="34" t="n">
        <v>-0.127625199259676</v>
      </c>
      <c r="J11981" s="35" t="n">
        <v>1.12</v>
      </c>
      <c r="K11981" s="6" t="n">
        <v>1</v>
      </c>
      <c r="L11981" s="35" t="n">
        <v>0.12</v>
      </c>
      <c r="M11981" s="6" t="str">
        <f aca="false">IF(I11981&lt;=0,"Below 0%",IF(I11981&lt;=0.05,"0-5%",IF(I11981&lt;=0.1,"5-10%",IF(I11981&lt;=0.2,"10-20%",IF(I11981&lt;=0.4,"20-40%","Above 40%")))))</f>
        <v>Below 0%</v>
      </c>
      <c r="N11981" s="6" t="str">
        <f aca="false">IF(AND(H11981&gt;=Summary!$B$25,I11981&gt;=Summary!$B$26,I11981&lt;=Summary!$B$27,J11981&gt;=Summary!$B$28,J11981&lt;=Summary!$B$29,F11981*J11981&gt;1),"Yes","No")</f>
        <v>No</v>
      </c>
    </row>
    <row r="11982" customFormat="false" ht="15" hidden="false" customHeight="false" outlineLevel="0" collapsed="false">
      <c r="A11982" s="6" t="s">
        <v>158</v>
      </c>
      <c r="B11982" s="45" t="n">
        <v>45322</v>
      </c>
      <c r="C11982" s="6" t="s">
        <v>194</v>
      </c>
      <c r="D11982" s="6" t="s">
        <v>196</v>
      </c>
      <c r="E11982" s="6" t="s">
        <v>174</v>
      </c>
      <c r="F11982" s="34" t="n">
        <v>0.180990949273109</v>
      </c>
      <c r="G11982" s="34" t="n">
        <v>0.0769852822254569</v>
      </c>
      <c r="H11982" s="34" t="n">
        <v>0.104005667047653</v>
      </c>
      <c r="I11982" s="34" t="n">
        <v>1.35098117511688</v>
      </c>
      <c r="J11982" s="35" t="n">
        <v>13</v>
      </c>
      <c r="K11982" s="6" t="n">
        <v>0</v>
      </c>
      <c r="L11982" s="35" t="n">
        <v>-1</v>
      </c>
      <c r="M11982" s="6" t="str">
        <f aca="false">IF(I11982&lt;=0,"Below 0%",IF(I11982&lt;=0.05,"0-5%",IF(I11982&lt;=0.1,"5-10%",IF(I11982&lt;=0.2,"10-20%",IF(I11982&lt;=0.4,"20-40%","Above 40%")))))</f>
        <v>Above 40%</v>
      </c>
      <c r="N11982" s="6" t="str">
        <f aca="false">IF(AND(H11982&gt;=Summary!$B$25,I11982&gt;=Summary!$B$26,I11982&lt;=Summary!$B$27,J11982&gt;=Summary!$B$28,J11982&lt;=Summary!$B$29,F11982*J11982&gt;1),"Yes","No")</f>
        <v>No</v>
      </c>
    </row>
    <row r="11983" customFormat="false" ht="15" hidden="false" customHeight="false" outlineLevel="0" collapsed="false">
      <c r="A11983" s="6" t="s">
        <v>158</v>
      </c>
      <c r="B11983" s="45" t="n">
        <v>45322</v>
      </c>
      <c r="C11983" s="6" t="s">
        <v>194</v>
      </c>
      <c r="D11983" s="6" t="s">
        <v>196</v>
      </c>
      <c r="E11983" s="6" t="s">
        <v>177</v>
      </c>
      <c r="F11983" s="34" t="n">
        <v>0.0394731350243092</v>
      </c>
      <c r="G11983" s="34" t="n">
        <v>0.0294355490862041</v>
      </c>
      <c r="H11983" s="34" t="n">
        <v>0.0100375859381051</v>
      </c>
      <c r="I11983" s="34" t="n">
        <v>0.341002164040129</v>
      </c>
      <c r="J11983" s="35" t="n">
        <v>34</v>
      </c>
      <c r="K11983" s="6" t="n">
        <v>0</v>
      </c>
      <c r="L11983" s="35" t="n">
        <v>-1</v>
      </c>
      <c r="M11983" s="6" t="str">
        <f aca="false">IF(I11983&lt;=0,"Below 0%",IF(I11983&lt;=0.05,"0-5%",IF(I11983&lt;=0.1,"5-10%",IF(I11983&lt;=0.2,"10-20%",IF(I11983&lt;=0.4,"20-40%","Above 40%")))))</f>
        <v>20-40%</v>
      </c>
      <c r="N11983" s="6" t="str">
        <f aca="false">IF(AND(H11983&gt;=Summary!$B$25,I11983&gt;=Summary!$B$26,I11983&lt;=Summary!$B$27,J11983&gt;=Summary!$B$28,J11983&lt;=Summary!$B$29,F11983*J11983&gt;1),"Yes","No")</f>
        <v>No</v>
      </c>
    </row>
    <row r="11984" customFormat="false" ht="15" hidden="false" customHeight="false" outlineLevel="0" collapsed="false">
      <c r="A11984" s="6" t="s">
        <v>158</v>
      </c>
      <c r="B11984" s="45" t="n">
        <v>45322</v>
      </c>
      <c r="C11984" s="6" t="s">
        <v>181</v>
      </c>
      <c r="D11984" s="6" t="s">
        <v>206</v>
      </c>
      <c r="E11984" s="6" t="s">
        <v>187</v>
      </c>
      <c r="F11984" s="34" t="n">
        <v>0.632043957710266</v>
      </c>
      <c r="G11984" s="34" t="n">
        <v>0.582039911308204</v>
      </c>
      <c r="H11984" s="34" t="n">
        <v>0.0500040464020621</v>
      </c>
      <c r="I11984" s="34" t="n">
        <v>0.0859117140088763</v>
      </c>
      <c r="J11984" s="35" t="n">
        <v>1.74</v>
      </c>
      <c r="K11984" s="6" t="n">
        <v>1</v>
      </c>
      <c r="L11984" s="35" t="n">
        <v>0.74</v>
      </c>
      <c r="M11984" s="6" t="str">
        <f aca="false">IF(I11984&lt;=0,"Below 0%",IF(I11984&lt;=0.05,"0-5%",IF(I11984&lt;=0.1,"5-10%",IF(I11984&lt;=0.2,"10-20%",IF(I11984&lt;=0.4,"20-40%","Above 40%")))))</f>
        <v>5-10%</v>
      </c>
      <c r="N11984" s="6" t="str">
        <f aca="false">IF(AND(H11984&gt;=Summary!$B$25,I11984&gt;=Summary!$B$26,I11984&lt;=Summary!$B$27,J11984&gt;=Summary!$B$28,J11984&lt;=Summary!$B$29,F11984*J11984&gt;1),"Yes","No")</f>
        <v>No</v>
      </c>
    </row>
    <row r="11985" customFormat="false" ht="15" hidden="false" customHeight="false" outlineLevel="0" collapsed="false">
      <c r="A11985" s="6" t="s">
        <v>158</v>
      </c>
      <c r="B11985" s="45" t="n">
        <v>45322</v>
      </c>
      <c r="C11985" s="6" t="s">
        <v>181</v>
      </c>
      <c r="D11985" s="6" t="s">
        <v>206</v>
      </c>
      <c r="E11985" s="6" t="s">
        <v>174</v>
      </c>
      <c r="F11985" s="34" t="n">
        <v>0.248214930295944</v>
      </c>
      <c r="G11985" s="34" t="n">
        <v>0.225055432372506</v>
      </c>
      <c r="H11985" s="34" t="n">
        <v>0.0231594979234387</v>
      </c>
      <c r="I11985" s="34" t="n">
        <v>0.102905749393801</v>
      </c>
      <c r="J11985" s="35" t="n">
        <v>4.5</v>
      </c>
      <c r="K11985" s="6" t="n">
        <v>0</v>
      </c>
      <c r="L11985" s="35" t="n">
        <v>-1</v>
      </c>
      <c r="M11985" s="6" t="str">
        <f aca="false">IF(I11985&lt;=0,"Below 0%",IF(I11985&lt;=0.05,"0-5%",IF(I11985&lt;=0.1,"5-10%",IF(I11985&lt;=0.2,"10-20%",IF(I11985&lt;=0.4,"20-40%","Above 40%")))))</f>
        <v>10-20%</v>
      </c>
      <c r="N11985" s="6" t="str">
        <f aca="false">IF(AND(H11985&gt;=Summary!$B$25,I11985&gt;=Summary!$B$26,I11985&lt;=Summary!$B$27,J11985&gt;=Summary!$B$28,J11985&lt;=Summary!$B$29,F11985*J11985&gt;1),"Yes","No")</f>
        <v>No</v>
      </c>
    </row>
    <row r="11986" customFormat="false" ht="15" hidden="false" customHeight="false" outlineLevel="0" collapsed="false">
      <c r="A11986" s="6" t="s">
        <v>158</v>
      </c>
      <c r="B11986" s="45" t="n">
        <v>45322</v>
      </c>
      <c r="C11986" s="6" t="s">
        <v>181</v>
      </c>
      <c r="D11986" s="6" t="s">
        <v>206</v>
      </c>
      <c r="E11986" s="6" t="s">
        <v>177</v>
      </c>
      <c r="F11986" s="34" t="n">
        <v>0.119741134345532</v>
      </c>
      <c r="G11986" s="34" t="n">
        <v>0.192904656319291</v>
      </c>
      <c r="H11986" s="34" t="n">
        <v>-0.073163521973759</v>
      </c>
      <c r="I11986" s="34" t="n">
        <v>-0.379272970231785</v>
      </c>
      <c r="J11986" s="35" t="n">
        <v>5.25</v>
      </c>
      <c r="K11986" s="6" t="n">
        <v>0</v>
      </c>
      <c r="L11986" s="35" t="n">
        <v>-1</v>
      </c>
      <c r="M11986" s="6" t="str">
        <f aca="false">IF(I11986&lt;=0,"Below 0%",IF(I11986&lt;=0.05,"0-5%",IF(I11986&lt;=0.1,"5-10%",IF(I11986&lt;=0.2,"10-20%",IF(I11986&lt;=0.4,"20-40%","Above 40%")))))</f>
        <v>Below 0%</v>
      </c>
      <c r="N11986" s="6" t="str">
        <f aca="false">IF(AND(H11986&gt;=Summary!$B$25,I11986&gt;=Summary!$B$26,I11986&lt;=Summary!$B$27,J11986&gt;=Summary!$B$28,J11986&lt;=Summary!$B$29,F11986*J11986&gt;1),"Yes","No")</f>
        <v>No</v>
      </c>
    </row>
    <row r="11987" customFormat="false" ht="15" hidden="false" customHeight="false" outlineLevel="0" collapsed="false">
      <c r="A11987" s="6" t="s">
        <v>158</v>
      </c>
      <c r="B11987" s="45" t="n">
        <v>45323</v>
      </c>
      <c r="C11987" s="6" t="s">
        <v>189</v>
      </c>
      <c r="D11987" s="6" t="s">
        <v>199</v>
      </c>
      <c r="E11987" s="6" t="s">
        <v>187</v>
      </c>
      <c r="F11987" s="34" t="n">
        <v>0.452523052692413</v>
      </c>
      <c r="G11987" s="34" t="n">
        <v>0.395797637298224</v>
      </c>
      <c r="H11987" s="34" t="n">
        <v>0.0567254153941899</v>
      </c>
      <c r="I11987" s="34" t="n">
        <v>0.143319237025785</v>
      </c>
      <c r="J11987" s="35" t="n">
        <v>2.5</v>
      </c>
      <c r="K11987" s="6" t="n">
        <v>0</v>
      </c>
      <c r="L11987" s="35" t="n">
        <v>-1</v>
      </c>
      <c r="M11987" s="6" t="str">
        <f aca="false">IF(I11987&lt;=0,"Below 0%",IF(I11987&lt;=0.05,"0-5%",IF(I11987&lt;=0.1,"5-10%",IF(I11987&lt;=0.2,"10-20%",IF(I11987&lt;=0.4,"20-40%","Above 40%")))))</f>
        <v>10-20%</v>
      </c>
      <c r="N11987" s="6" t="str">
        <f aca="false">IF(AND(H11987&gt;=Summary!$B$25,I11987&gt;=Summary!$B$26,I11987&lt;=Summary!$B$27,J11987&gt;=Summary!$B$28,J11987&lt;=Summary!$B$29,F11987*J11987&gt;1),"Yes","No")</f>
        <v>Yes</v>
      </c>
    </row>
    <row r="11988" customFormat="false" ht="15" hidden="false" customHeight="false" outlineLevel="0" collapsed="false">
      <c r="A11988" s="6" t="s">
        <v>158</v>
      </c>
      <c r="B11988" s="45" t="n">
        <v>45323</v>
      </c>
      <c r="C11988" s="6" t="s">
        <v>189</v>
      </c>
      <c r="D11988" s="6" t="s">
        <v>199</v>
      </c>
      <c r="E11988" s="6" t="s">
        <v>174</v>
      </c>
      <c r="F11988" s="34" t="n">
        <v>0.302904069423676</v>
      </c>
      <c r="G11988" s="34" t="n">
        <v>0.257011452791054</v>
      </c>
      <c r="H11988" s="34" t="n">
        <v>0.0458926166326213</v>
      </c>
      <c r="I11988" s="34" t="n">
        <v>0.178562535382154</v>
      </c>
      <c r="J11988" s="35" t="n">
        <v>3.85</v>
      </c>
      <c r="K11988" s="6" t="n">
        <v>1</v>
      </c>
      <c r="L11988" s="35" t="n">
        <v>2.85</v>
      </c>
      <c r="M11988" s="6" t="str">
        <f aca="false">IF(I11988&lt;=0,"Below 0%",IF(I11988&lt;=0.05,"0-5%",IF(I11988&lt;=0.1,"5-10%",IF(I11988&lt;=0.2,"10-20%",IF(I11988&lt;=0.4,"20-40%","Above 40%")))))</f>
        <v>10-20%</v>
      </c>
      <c r="N11988" s="6" t="str">
        <f aca="false">IF(AND(H11988&gt;=Summary!$B$25,I11988&gt;=Summary!$B$26,I11988&lt;=Summary!$B$27,J11988&gt;=Summary!$B$28,J11988&lt;=Summary!$B$29,F11988*J11988&gt;1),"Yes","No")</f>
        <v>Yes</v>
      </c>
    </row>
    <row r="11989" customFormat="false" ht="15" hidden="false" customHeight="false" outlineLevel="0" collapsed="false">
      <c r="A11989" s="6" t="s">
        <v>158</v>
      </c>
      <c r="B11989" s="45" t="n">
        <v>45323</v>
      </c>
      <c r="C11989" s="6" t="s">
        <v>189</v>
      </c>
      <c r="D11989" s="6" t="s">
        <v>199</v>
      </c>
      <c r="E11989" s="6" t="s">
        <v>177</v>
      </c>
      <c r="F11989" s="34" t="n">
        <v>0.244572922587395</v>
      </c>
      <c r="G11989" s="34" t="n">
        <v>0.347190909910722</v>
      </c>
      <c r="H11989" s="34" t="n">
        <v>-0.102617987323328</v>
      </c>
      <c r="I11989" s="34" t="n">
        <v>-0.295566457513865</v>
      </c>
      <c r="J11989" s="35" t="n">
        <v>2.85</v>
      </c>
      <c r="K11989" s="6" t="n">
        <v>0</v>
      </c>
      <c r="L11989" s="35" t="n">
        <v>-1</v>
      </c>
      <c r="M11989" s="6" t="str">
        <f aca="false">IF(I11989&lt;=0,"Below 0%",IF(I11989&lt;=0.05,"0-5%",IF(I11989&lt;=0.1,"5-10%",IF(I11989&lt;=0.2,"10-20%",IF(I11989&lt;=0.4,"20-40%","Above 40%")))))</f>
        <v>Below 0%</v>
      </c>
      <c r="N11989" s="6" t="str">
        <f aca="false">IF(AND(H11989&gt;=Summary!$B$25,I11989&gt;=Summary!$B$26,I11989&lt;=Summary!$B$27,J11989&gt;=Summary!$B$28,J11989&lt;=Summary!$B$29,F11989*J11989&gt;1),"Yes","No")</f>
        <v>No</v>
      </c>
    </row>
    <row r="11990" customFormat="false" ht="15" hidden="false" customHeight="false" outlineLevel="0" collapsed="false">
      <c r="A11990" s="6" t="s">
        <v>158</v>
      </c>
      <c r="B11990" s="45" t="n">
        <v>45323</v>
      </c>
      <c r="C11990" s="6" t="s">
        <v>203</v>
      </c>
      <c r="D11990" s="6" t="s">
        <v>176</v>
      </c>
      <c r="E11990" s="6" t="s">
        <v>187</v>
      </c>
      <c r="F11990" s="34" t="n">
        <v>0.369502365589142</v>
      </c>
      <c r="G11990" s="34" t="n">
        <v>0.361113837897975</v>
      </c>
      <c r="H11990" s="34" t="n">
        <v>0.00838852769116727</v>
      </c>
      <c r="I11990" s="34" t="n">
        <v>0.0232295935818923</v>
      </c>
      <c r="J11990" s="35" t="n">
        <v>2.75</v>
      </c>
      <c r="K11990" s="6" t="n">
        <v>0</v>
      </c>
      <c r="L11990" s="35" t="n">
        <v>-1</v>
      </c>
      <c r="M11990" s="6" t="str">
        <f aca="false">IF(I11990&lt;=0,"Below 0%",IF(I11990&lt;=0.05,"0-5%",IF(I11990&lt;=0.1,"5-10%",IF(I11990&lt;=0.2,"10-20%",IF(I11990&lt;=0.4,"20-40%","Above 40%")))))</f>
        <v>0-5%</v>
      </c>
      <c r="N11990" s="6" t="str">
        <f aca="false">IF(AND(H11990&gt;=Summary!$B$25,I11990&gt;=Summary!$B$26,I11990&lt;=Summary!$B$27,J11990&gt;=Summary!$B$28,J11990&lt;=Summary!$B$29,F11990*J11990&gt;1),"Yes","No")</f>
        <v>No</v>
      </c>
    </row>
    <row r="11991" customFormat="false" ht="15" hidden="false" customHeight="false" outlineLevel="0" collapsed="false">
      <c r="A11991" s="6" t="s">
        <v>158</v>
      </c>
      <c r="B11991" s="45" t="n">
        <v>45323</v>
      </c>
      <c r="C11991" s="6" t="s">
        <v>203</v>
      </c>
      <c r="D11991" s="6" t="s">
        <v>176</v>
      </c>
      <c r="E11991" s="6" t="s">
        <v>174</v>
      </c>
      <c r="F11991" s="34" t="n">
        <v>0.246910378336906</v>
      </c>
      <c r="G11991" s="34" t="n">
        <v>0.266952433929954</v>
      </c>
      <c r="H11991" s="34" t="n">
        <v>-0.0200420555930479</v>
      </c>
      <c r="I11991" s="34" t="n">
        <v>-0.0750772536440209</v>
      </c>
      <c r="J11991" s="35" t="n">
        <v>3.72</v>
      </c>
      <c r="K11991" s="6" t="n">
        <v>0</v>
      </c>
      <c r="L11991" s="35" t="n">
        <v>-1</v>
      </c>
      <c r="M11991" s="6" t="str">
        <f aca="false">IF(I11991&lt;=0,"Below 0%",IF(I11991&lt;=0.05,"0-5%",IF(I11991&lt;=0.1,"5-10%",IF(I11991&lt;=0.2,"10-20%",IF(I11991&lt;=0.4,"20-40%","Above 40%")))))</f>
        <v>Below 0%</v>
      </c>
      <c r="N11991" s="6" t="str">
        <f aca="false">IF(AND(H11991&gt;=Summary!$B$25,I11991&gt;=Summary!$B$26,I11991&lt;=Summary!$B$27,J11991&gt;=Summary!$B$28,J11991&lt;=Summary!$B$29,F11991*J11991&gt;1),"Yes","No")</f>
        <v>No</v>
      </c>
    </row>
    <row r="11992" customFormat="false" ht="15" hidden="false" customHeight="false" outlineLevel="0" collapsed="false">
      <c r="A11992" s="6" t="s">
        <v>158</v>
      </c>
      <c r="B11992" s="45" t="n">
        <v>45323</v>
      </c>
      <c r="C11992" s="6" t="s">
        <v>203</v>
      </c>
      <c r="D11992" s="6" t="s">
        <v>176</v>
      </c>
      <c r="E11992" s="6" t="s">
        <v>177</v>
      </c>
      <c r="F11992" s="34" t="n">
        <v>0.383587270975113</v>
      </c>
      <c r="G11992" s="34" t="n">
        <v>0.371933728172071</v>
      </c>
      <c r="H11992" s="34" t="n">
        <v>0.0116535428030417</v>
      </c>
      <c r="I11992" s="34" t="n">
        <v>0.0313323098185123</v>
      </c>
      <c r="J11992" s="35" t="n">
        <v>2.67</v>
      </c>
      <c r="K11992" s="6" t="n">
        <v>1</v>
      </c>
      <c r="L11992" s="35" t="n">
        <v>1.67</v>
      </c>
      <c r="M11992" s="6" t="str">
        <f aca="false">IF(I11992&lt;=0,"Below 0%",IF(I11992&lt;=0.05,"0-5%",IF(I11992&lt;=0.1,"5-10%",IF(I11992&lt;=0.2,"10-20%",IF(I11992&lt;=0.4,"20-40%","Above 40%")))))</f>
        <v>0-5%</v>
      </c>
      <c r="N11992" s="6" t="str">
        <f aca="false">IF(AND(H11992&gt;=Summary!$B$25,I11992&gt;=Summary!$B$26,I11992&lt;=Summary!$B$27,J11992&gt;=Summary!$B$28,J11992&lt;=Summary!$B$29,F11992*J11992&gt;1),"Yes","No")</f>
        <v>No</v>
      </c>
    </row>
    <row r="11993" customFormat="false" ht="15" hidden="false" customHeight="false" outlineLevel="0" collapsed="false">
      <c r="A11993" s="6" t="s">
        <v>158</v>
      </c>
      <c r="B11993" s="45" t="n">
        <v>45325</v>
      </c>
      <c r="C11993" s="6" t="s">
        <v>201</v>
      </c>
      <c r="D11993" s="6" t="s">
        <v>180</v>
      </c>
      <c r="E11993" s="6" t="s">
        <v>187</v>
      </c>
      <c r="F11993" s="34" t="n">
        <v>0.596454679965973</v>
      </c>
      <c r="G11993" s="34" t="n">
        <v>0.567612687813022</v>
      </c>
      <c r="H11993" s="34" t="n">
        <v>0.0288419921529513</v>
      </c>
      <c r="I11993" s="34" t="n">
        <v>0.0508128038224054</v>
      </c>
      <c r="J11993" s="35" t="n">
        <v>1.75</v>
      </c>
      <c r="K11993" s="6" t="n">
        <v>1</v>
      </c>
      <c r="L11993" s="35" t="n">
        <v>0.75</v>
      </c>
      <c r="M11993" s="6" t="str">
        <f aca="false">IF(I11993&lt;=0,"Below 0%",IF(I11993&lt;=0.05,"0-5%",IF(I11993&lt;=0.1,"5-10%",IF(I11993&lt;=0.2,"10-20%",IF(I11993&lt;=0.4,"20-40%","Above 40%")))))</f>
        <v>5-10%</v>
      </c>
      <c r="N11993" s="6" t="str">
        <f aca="false">IF(AND(H11993&gt;=Summary!$B$25,I11993&gt;=Summary!$B$26,I11993&lt;=Summary!$B$27,J11993&gt;=Summary!$B$28,J11993&lt;=Summary!$B$29,F11993*J11993&gt;1),"Yes","No")</f>
        <v>No</v>
      </c>
    </row>
    <row r="11994" customFormat="false" ht="15" hidden="false" customHeight="false" outlineLevel="0" collapsed="false">
      <c r="A11994" s="6" t="s">
        <v>158</v>
      </c>
      <c r="B11994" s="45" t="n">
        <v>45325</v>
      </c>
      <c r="C11994" s="6" t="s">
        <v>201</v>
      </c>
      <c r="D11994" s="6" t="s">
        <v>180</v>
      </c>
      <c r="E11994" s="6" t="s">
        <v>174</v>
      </c>
      <c r="F11994" s="34" t="n">
        <v>0.235846683382988</v>
      </c>
      <c r="G11994" s="34" t="n">
        <v>0.233722871452421</v>
      </c>
      <c r="H11994" s="34" t="n">
        <v>0.00212381193056727</v>
      </c>
      <c r="I11994" s="34" t="n">
        <v>0.00908688104578426</v>
      </c>
      <c r="J11994" s="35" t="n">
        <v>4.25</v>
      </c>
      <c r="K11994" s="6" t="n">
        <v>0</v>
      </c>
      <c r="L11994" s="35" t="n">
        <v>-1</v>
      </c>
      <c r="M11994" s="6" t="str">
        <f aca="false">IF(I11994&lt;=0,"Below 0%",IF(I11994&lt;=0.05,"0-5%",IF(I11994&lt;=0.1,"5-10%",IF(I11994&lt;=0.2,"10-20%",IF(I11994&lt;=0.4,"20-40%","Above 40%")))))</f>
        <v>0-5%</v>
      </c>
      <c r="N11994" s="6" t="str">
        <f aca="false">IF(AND(H11994&gt;=Summary!$B$25,I11994&gt;=Summary!$B$26,I11994&lt;=Summary!$B$27,J11994&gt;=Summary!$B$28,J11994&lt;=Summary!$B$29,F11994*J11994&gt;1),"Yes","No")</f>
        <v>No</v>
      </c>
    </row>
    <row r="11995" customFormat="false" ht="15" hidden="false" customHeight="false" outlineLevel="0" collapsed="false">
      <c r="A11995" s="6" t="s">
        <v>158</v>
      </c>
      <c r="B11995" s="45" t="n">
        <v>45325</v>
      </c>
      <c r="C11995" s="6" t="s">
        <v>201</v>
      </c>
      <c r="D11995" s="6" t="s">
        <v>180</v>
      </c>
      <c r="E11995" s="6" t="s">
        <v>177</v>
      </c>
      <c r="F11995" s="34" t="n">
        <v>0.167698666453362</v>
      </c>
      <c r="G11995" s="34" t="n">
        <v>0.198664440734558</v>
      </c>
      <c r="H11995" s="34" t="n">
        <v>-0.0309657742811961</v>
      </c>
      <c r="I11995" s="34" t="n">
        <v>-0.155869737768374</v>
      </c>
      <c r="J11995" s="35" t="n">
        <v>5</v>
      </c>
      <c r="K11995" s="6" t="n">
        <v>0</v>
      </c>
      <c r="L11995" s="35" t="n">
        <v>-1</v>
      </c>
      <c r="M11995" s="6" t="str">
        <f aca="false">IF(I11995&lt;=0,"Below 0%",IF(I11995&lt;=0.05,"0-5%",IF(I11995&lt;=0.1,"5-10%",IF(I11995&lt;=0.2,"10-20%",IF(I11995&lt;=0.4,"20-40%","Above 40%")))))</f>
        <v>Below 0%</v>
      </c>
      <c r="N11995" s="6" t="str">
        <f aca="false">IF(AND(H11995&gt;=Summary!$B$25,I11995&gt;=Summary!$B$26,I11995&lt;=Summary!$B$27,J11995&gt;=Summary!$B$28,J11995&lt;=Summary!$B$29,F11995*J11995&gt;1),"Yes","No")</f>
        <v>No</v>
      </c>
    </row>
    <row r="11996" customFormat="false" ht="15" hidden="false" customHeight="false" outlineLevel="0" collapsed="false">
      <c r="A11996" s="6" t="s">
        <v>158</v>
      </c>
      <c r="B11996" s="45" t="n">
        <v>45325</v>
      </c>
      <c r="C11996" s="6" t="s">
        <v>196</v>
      </c>
      <c r="D11996" s="6" t="s">
        <v>184</v>
      </c>
      <c r="E11996" s="6" t="s">
        <v>187</v>
      </c>
      <c r="F11996" s="34" t="n">
        <v>0.343621820211411</v>
      </c>
      <c r="G11996" s="34" t="n">
        <v>0.32967032967033</v>
      </c>
      <c r="H11996" s="34" t="n">
        <v>0.0139514905410809</v>
      </c>
      <c r="I11996" s="34" t="n">
        <v>0.0423195213079453</v>
      </c>
      <c r="J11996" s="35" t="n">
        <v>3</v>
      </c>
      <c r="K11996" s="6" t="n">
        <v>0</v>
      </c>
      <c r="L11996" s="35" t="n">
        <v>-1</v>
      </c>
      <c r="M11996" s="6" t="str">
        <f aca="false">IF(I11996&lt;=0,"Below 0%",IF(I11996&lt;=0.05,"0-5%",IF(I11996&lt;=0.1,"5-10%",IF(I11996&lt;=0.2,"10-20%",IF(I11996&lt;=0.4,"20-40%","Above 40%")))))</f>
        <v>0-5%</v>
      </c>
      <c r="N11996" s="6" t="str">
        <f aca="false">IF(AND(H11996&gt;=Summary!$B$25,I11996&gt;=Summary!$B$26,I11996&lt;=Summary!$B$27,J11996&gt;=Summary!$B$28,J11996&lt;=Summary!$B$29,F11996*J11996&gt;1),"Yes","No")</f>
        <v>No</v>
      </c>
    </row>
    <row r="11997" customFormat="false" ht="15" hidden="false" customHeight="false" outlineLevel="0" collapsed="false">
      <c r="A11997" s="6" t="s">
        <v>158</v>
      </c>
      <c r="B11997" s="45" t="n">
        <v>45325</v>
      </c>
      <c r="C11997" s="6" t="s">
        <v>196</v>
      </c>
      <c r="D11997" s="6" t="s">
        <v>184</v>
      </c>
      <c r="E11997" s="6" t="s">
        <v>174</v>
      </c>
      <c r="F11997" s="34" t="n">
        <v>0.37213197350502</v>
      </c>
      <c r="G11997" s="34" t="n">
        <v>0.274725274725275</v>
      </c>
      <c r="H11997" s="34" t="n">
        <v>0.0974066987797454</v>
      </c>
      <c r="I11997" s="34" t="n">
        <v>0.354560383558273</v>
      </c>
      <c r="J11997" s="35" t="n">
        <v>3.6</v>
      </c>
      <c r="K11997" s="6" t="n">
        <v>1</v>
      </c>
      <c r="L11997" s="35" t="n">
        <v>2.6</v>
      </c>
      <c r="M11997" s="6" t="str">
        <f aca="false">IF(I11997&lt;=0,"Below 0%",IF(I11997&lt;=0.05,"0-5%",IF(I11997&lt;=0.1,"5-10%",IF(I11997&lt;=0.2,"10-20%",IF(I11997&lt;=0.4,"20-40%","Above 40%")))))</f>
        <v>20-40%</v>
      </c>
      <c r="N11997" s="6" t="str">
        <f aca="false">IF(AND(H11997&gt;=Summary!$B$25,I11997&gt;=Summary!$B$26,I11997&lt;=Summary!$B$27,J11997&gt;=Summary!$B$28,J11997&lt;=Summary!$B$29,F11997*J11997&gt;1),"Yes","No")</f>
        <v>Yes</v>
      </c>
    </row>
    <row r="11998" customFormat="false" ht="15" hidden="false" customHeight="false" outlineLevel="0" collapsed="false">
      <c r="A11998" s="6" t="s">
        <v>158</v>
      </c>
      <c r="B11998" s="45" t="n">
        <v>45325</v>
      </c>
      <c r="C11998" s="6" t="s">
        <v>196</v>
      </c>
      <c r="D11998" s="6" t="s">
        <v>184</v>
      </c>
      <c r="E11998" s="6" t="s">
        <v>177</v>
      </c>
      <c r="F11998" s="34" t="n">
        <v>0.284246206283569</v>
      </c>
      <c r="G11998" s="34" t="n">
        <v>0.395604395604396</v>
      </c>
      <c r="H11998" s="34" t="n">
        <v>-0.111358189320826</v>
      </c>
      <c r="I11998" s="34" t="n">
        <v>-0.281488756338755</v>
      </c>
      <c r="J11998" s="35" t="n">
        <v>2.5</v>
      </c>
      <c r="K11998" s="6" t="n">
        <v>0</v>
      </c>
      <c r="L11998" s="35" t="n">
        <v>-1</v>
      </c>
      <c r="M11998" s="6" t="str">
        <f aca="false">IF(I11998&lt;=0,"Below 0%",IF(I11998&lt;=0.05,"0-5%",IF(I11998&lt;=0.1,"5-10%",IF(I11998&lt;=0.2,"10-20%",IF(I11998&lt;=0.4,"20-40%","Above 40%")))))</f>
        <v>Below 0%</v>
      </c>
      <c r="N11998" s="6" t="str">
        <f aca="false">IF(AND(H11998&gt;=Summary!$B$25,I11998&gt;=Summary!$B$26,I11998&lt;=Summary!$B$27,J11998&gt;=Summary!$B$28,J11998&lt;=Summary!$B$29,F11998*J11998&gt;1),"Yes","No")</f>
        <v>No</v>
      </c>
    </row>
    <row r="11999" customFormat="false" ht="15" hidden="false" customHeight="false" outlineLevel="0" collapsed="false">
      <c r="A11999" s="6" t="s">
        <v>158</v>
      </c>
      <c r="B11999" s="45" t="n">
        <v>45325</v>
      </c>
      <c r="C11999" s="6" t="s">
        <v>173</v>
      </c>
      <c r="D11999" s="6" t="s">
        <v>181</v>
      </c>
      <c r="E11999" s="6" t="s">
        <v>187</v>
      </c>
      <c r="F11999" s="34" t="n">
        <v>0.269193947315216</v>
      </c>
      <c r="G11999" s="34" t="n">
        <v>0.326203152031062</v>
      </c>
      <c r="H11999" s="34" t="n">
        <v>-0.0570092047158462</v>
      </c>
      <c r="I11999" s="34" t="n">
        <v>-0.174765952937259</v>
      </c>
      <c r="J11999" s="35" t="n">
        <v>3.05</v>
      </c>
      <c r="K11999" s="6" t="n">
        <v>0</v>
      </c>
      <c r="L11999" s="35" t="n">
        <v>-1</v>
      </c>
      <c r="M11999" s="6" t="str">
        <f aca="false">IF(I11999&lt;=0,"Below 0%",IF(I11999&lt;=0.05,"0-5%",IF(I11999&lt;=0.1,"5-10%",IF(I11999&lt;=0.2,"10-20%",IF(I11999&lt;=0.4,"20-40%","Above 40%")))))</f>
        <v>Below 0%</v>
      </c>
      <c r="N11999" s="6" t="str">
        <f aca="false">IF(AND(H11999&gt;=Summary!$B$25,I11999&gt;=Summary!$B$26,I11999&lt;=Summary!$B$27,J11999&gt;=Summary!$B$28,J11999&lt;=Summary!$B$29,F11999*J11999&gt;1),"Yes","No")</f>
        <v>No</v>
      </c>
    </row>
    <row r="12000" customFormat="false" ht="15" hidden="false" customHeight="false" outlineLevel="0" collapsed="false">
      <c r="A12000" s="6" t="s">
        <v>158</v>
      </c>
      <c r="B12000" s="45" t="n">
        <v>45325</v>
      </c>
      <c r="C12000" s="6" t="s">
        <v>173</v>
      </c>
      <c r="D12000" s="6" t="s">
        <v>181</v>
      </c>
      <c r="E12000" s="6" t="s">
        <v>174</v>
      </c>
      <c r="F12000" s="34" t="n">
        <v>0.269727796316147</v>
      </c>
      <c r="G12000" s="34" t="n">
        <v>0.255763396836694</v>
      </c>
      <c r="H12000" s="34" t="n">
        <v>0.0139643994794528</v>
      </c>
      <c r="I12000" s="34" t="n">
        <v>0.0545988974660403</v>
      </c>
      <c r="J12000" s="35" t="n">
        <v>3.89</v>
      </c>
      <c r="K12000" s="6" t="n">
        <v>1</v>
      </c>
      <c r="L12000" s="35" t="n">
        <v>2.89</v>
      </c>
      <c r="M12000" s="6" t="str">
        <f aca="false">IF(I12000&lt;=0,"Below 0%",IF(I12000&lt;=0.05,"0-5%",IF(I12000&lt;=0.1,"5-10%",IF(I12000&lt;=0.2,"10-20%",IF(I12000&lt;=0.4,"20-40%","Above 40%")))))</f>
        <v>5-10%</v>
      </c>
      <c r="N12000" s="6" t="str">
        <f aca="false">IF(AND(H12000&gt;=Summary!$B$25,I12000&gt;=Summary!$B$26,I12000&lt;=Summary!$B$27,J12000&gt;=Summary!$B$28,J12000&lt;=Summary!$B$29,F12000*J12000&gt;1),"Yes","No")</f>
        <v>No</v>
      </c>
    </row>
    <row r="12001" customFormat="false" ht="15" hidden="false" customHeight="false" outlineLevel="0" collapsed="false">
      <c r="A12001" s="6" t="s">
        <v>158</v>
      </c>
      <c r="B12001" s="45" t="n">
        <v>45325</v>
      </c>
      <c r="C12001" s="6" t="s">
        <v>173</v>
      </c>
      <c r="D12001" s="6" t="s">
        <v>181</v>
      </c>
      <c r="E12001" s="6" t="s">
        <v>177</v>
      </c>
      <c r="F12001" s="34" t="n">
        <v>0.461078256368637</v>
      </c>
      <c r="G12001" s="34" t="n">
        <v>0.418033451132244</v>
      </c>
      <c r="H12001" s="34" t="n">
        <v>0.0430448052363934</v>
      </c>
      <c r="I12001" s="34" t="n">
        <v>0.102969762634561</v>
      </c>
      <c r="J12001" s="35" t="n">
        <v>2.38</v>
      </c>
      <c r="K12001" s="6" t="n">
        <v>0</v>
      </c>
      <c r="L12001" s="35" t="n">
        <v>-1</v>
      </c>
      <c r="M12001" s="6" t="str">
        <f aca="false">IF(I12001&lt;=0,"Below 0%",IF(I12001&lt;=0.05,"0-5%",IF(I12001&lt;=0.1,"5-10%",IF(I12001&lt;=0.2,"10-20%",IF(I12001&lt;=0.4,"20-40%","Above 40%")))))</f>
        <v>10-20%</v>
      </c>
      <c r="N12001" s="6" t="str">
        <f aca="false">IF(AND(H12001&gt;=Summary!$B$25,I12001&gt;=Summary!$B$26,I12001&lt;=Summary!$B$27,J12001&gt;=Summary!$B$28,J12001&lt;=Summary!$B$29,F12001*J12001&gt;1),"Yes","No")</f>
        <v>Yes</v>
      </c>
    </row>
    <row r="12002" customFormat="false" ht="15" hidden="false" customHeight="false" outlineLevel="0" collapsed="false">
      <c r="A12002" s="6" t="s">
        <v>158</v>
      </c>
      <c r="B12002" s="45" t="n">
        <v>45325</v>
      </c>
      <c r="C12002" s="6" t="s">
        <v>188</v>
      </c>
      <c r="D12002" s="6" t="s">
        <v>208</v>
      </c>
      <c r="E12002" s="6" t="s">
        <v>187</v>
      </c>
      <c r="F12002" s="34" t="n">
        <v>0.61283540725708</v>
      </c>
      <c r="G12002" s="34" t="n">
        <v>0.676273214378609</v>
      </c>
      <c r="H12002" s="34" t="n">
        <v>-0.0634378071215288</v>
      </c>
      <c r="I12002" s="34" t="n">
        <v>-0.093804997407473</v>
      </c>
      <c r="J12002" s="35" t="n">
        <v>1.47</v>
      </c>
      <c r="K12002" s="6" t="n">
        <v>0</v>
      </c>
      <c r="L12002" s="35" t="n">
        <v>-1</v>
      </c>
      <c r="M12002" s="6" t="str">
        <f aca="false">IF(I12002&lt;=0,"Below 0%",IF(I12002&lt;=0.05,"0-5%",IF(I12002&lt;=0.1,"5-10%",IF(I12002&lt;=0.2,"10-20%",IF(I12002&lt;=0.4,"20-40%","Above 40%")))))</f>
        <v>Below 0%</v>
      </c>
      <c r="N12002" s="6" t="str">
        <f aca="false">IF(AND(H12002&gt;=Summary!$B$25,I12002&gt;=Summary!$B$26,I12002&lt;=Summary!$B$27,J12002&gt;=Summary!$B$28,J12002&lt;=Summary!$B$29,F12002*J12002&gt;1),"Yes","No")</f>
        <v>No</v>
      </c>
    </row>
    <row r="12003" customFormat="false" ht="15" hidden="false" customHeight="false" outlineLevel="0" collapsed="false">
      <c r="A12003" s="6" t="s">
        <v>158</v>
      </c>
      <c r="B12003" s="45" t="n">
        <v>45325</v>
      </c>
      <c r="C12003" s="6" t="s">
        <v>188</v>
      </c>
      <c r="D12003" s="6" t="s">
        <v>208</v>
      </c>
      <c r="E12003" s="6" t="s">
        <v>174</v>
      </c>
      <c r="F12003" s="34" t="n">
        <v>0.257446527481079</v>
      </c>
      <c r="G12003" s="34" t="n">
        <v>0.191177235603184</v>
      </c>
      <c r="H12003" s="34" t="n">
        <v>0.0662692918778954</v>
      </c>
      <c r="I12003" s="34" t="n">
        <v>0.346637985787424</v>
      </c>
      <c r="J12003" s="35" t="n">
        <v>5.2</v>
      </c>
      <c r="K12003" s="6" t="n">
        <v>1</v>
      </c>
      <c r="L12003" s="35" t="n">
        <v>4.2</v>
      </c>
      <c r="M12003" s="6" t="str">
        <f aca="false">IF(I12003&lt;=0,"Below 0%",IF(I12003&lt;=0.05,"0-5%",IF(I12003&lt;=0.1,"5-10%",IF(I12003&lt;=0.2,"10-20%",IF(I12003&lt;=0.4,"20-40%","Above 40%")))))</f>
        <v>20-40%</v>
      </c>
      <c r="N12003" s="6" t="str">
        <f aca="false">IF(AND(H12003&gt;=Summary!$B$25,I12003&gt;=Summary!$B$26,I12003&lt;=Summary!$B$27,J12003&gt;=Summary!$B$28,J12003&lt;=Summary!$B$29,F12003*J12003&gt;1),"Yes","No")</f>
        <v>No</v>
      </c>
    </row>
    <row r="12004" customFormat="false" ht="15" hidden="false" customHeight="false" outlineLevel="0" collapsed="false">
      <c r="A12004" s="6" t="s">
        <v>158</v>
      </c>
      <c r="B12004" s="45" t="n">
        <v>45325</v>
      </c>
      <c r="C12004" s="6" t="s">
        <v>188</v>
      </c>
      <c r="D12004" s="6" t="s">
        <v>208</v>
      </c>
      <c r="E12004" s="6" t="s">
        <v>177</v>
      </c>
      <c r="F12004" s="34" t="n">
        <v>0.129718065261841</v>
      </c>
      <c r="G12004" s="34" t="n">
        <v>0.132549550018207</v>
      </c>
      <c r="H12004" s="34" t="n">
        <v>-0.00283148475636652</v>
      </c>
      <c r="I12004" s="34" t="n">
        <v>-0.0213617077989143</v>
      </c>
      <c r="J12004" s="35" t="n">
        <v>7.5</v>
      </c>
      <c r="K12004" s="6" t="n">
        <v>0</v>
      </c>
      <c r="L12004" s="35" t="n">
        <v>-1</v>
      </c>
      <c r="M12004" s="6" t="str">
        <f aca="false">IF(I12004&lt;=0,"Below 0%",IF(I12004&lt;=0.05,"0-5%",IF(I12004&lt;=0.1,"5-10%",IF(I12004&lt;=0.2,"10-20%",IF(I12004&lt;=0.4,"20-40%","Above 40%")))))</f>
        <v>Below 0%</v>
      </c>
      <c r="N12004" s="6" t="str">
        <f aca="false">IF(AND(H12004&gt;=Summary!$B$25,I12004&gt;=Summary!$B$26,I12004&lt;=Summary!$B$27,J12004&gt;=Summary!$B$28,J12004&lt;=Summary!$B$29,F12004*J12004&gt;1),"Yes","No")</f>
        <v>No</v>
      </c>
    </row>
    <row r="12005" customFormat="false" ht="15" hidden="false" customHeight="false" outlineLevel="0" collapsed="false">
      <c r="A12005" s="6" t="s">
        <v>158</v>
      </c>
      <c r="B12005" s="45" t="n">
        <v>45325</v>
      </c>
      <c r="C12005" s="6" t="s">
        <v>204</v>
      </c>
      <c r="D12005" s="6" t="s">
        <v>182</v>
      </c>
      <c r="E12005" s="6" t="s">
        <v>187</v>
      </c>
      <c r="F12005" s="34" t="n">
        <v>0.165638729929924</v>
      </c>
      <c r="G12005" s="34" t="n">
        <v>0.184604510698452</v>
      </c>
      <c r="H12005" s="34" t="n">
        <v>-0.0189657807685275</v>
      </c>
      <c r="I12005" s="34" t="n">
        <v>-0.102737363766305</v>
      </c>
      <c r="J12005" s="35" t="n">
        <v>5.4</v>
      </c>
      <c r="K12005" s="6" t="n">
        <v>0</v>
      </c>
      <c r="L12005" s="35" t="n">
        <v>-1</v>
      </c>
      <c r="M12005" s="6" t="str">
        <f aca="false">IF(I12005&lt;=0,"Below 0%",IF(I12005&lt;=0.05,"0-5%",IF(I12005&lt;=0.1,"5-10%",IF(I12005&lt;=0.2,"10-20%",IF(I12005&lt;=0.4,"20-40%","Above 40%")))))</f>
        <v>Below 0%</v>
      </c>
      <c r="N12005" s="6" t="str">
        <f aca="false">IF(AND(H12005&gt;=Summary!$B$25,I12005&gt;=Summary!$B$26,I12005&lt;=Summary!$B$27,J12005&gt;=Summary!$B$28,J12005&lt;=Summary!$B$29,F12005*J12005&gt;1),"Yes","No")</f>
        <v>No</v>
      </c>
    </row>
    <row r="12006" customFormat="false" ht="15" hidden="false" customHeight="false" outlineLevel="0" collapsed="false">
      <c r="A12006" s="6" t="s">
        <v>158</v>
      </c>
      <c r="B12006" s="45" t="n">
        <v>45325</v>
      </c>
      <c r="C12006" s="6" t="s">
        <v>204</v>
      </c>
      <c r="D12006" s="6" t="s">
        <v>182</v>
      </c>
      <c r="E12006" s="6" t="s">
        <v>174</v>
      </c>
      <c r="F12006" s="34" t="n">
        <v>0.234415501356125</v>
      </c>
      <c r="G12006" s="34" t="n">
        <v>0.225534922572769</v>
      </c>
      <c r="H12006" s="34" t="n">
        <v>0.0088805787833561</v>
      </c>
      <c r="I12006" s="34" t="n">
        <v>0.0393756260983964</v>
      </c>
      <c r="J12006" s="35" t="n">
        <v>4.42</v>
      </c>
      <c r="K12006" s="6" t="n">
        <v>0</v>
      </c>
      <c r="L12006" s="35" t="n">
        <v>-1</v>
      </c>
      <c r="M12006" s="6" t="str">
        <f aca="false">IF(I12006&lt;=0,"Below 0%",IF(I12006&lt;=0.05,"0-5%",IF(I12006&lt;=0.1,"5-10%",IF(I12006&lt;=0.2,"10-20%",IF(I12006&lt;=0.4,"20-40%","Above 40%")))))</f>
        <v>0-5%</v>
      </c>
      <c r="N12006" s="6" t="str">
        <f aca="false">IF(AND(H12006&gt;=Summary!$B$25,I12006&gt;=Summary!$B$26,I12006&lt;=Summary!$B$27,J12006&gt;=Summary!$B$28,J12006&lt;=Summary!$B$29,F12006*J12006&gt;1),"Yes","No")</f>
        <v>No</v>
      </c>
    </row>
    <row r="12007" customFormat="false" ht="15" hidden="false" customHeight="false" outlineLevel="0" collapsed="false">
      <c r="A12007" s="6" t="s">
        <v>158</v>
      </c>
      <c r="B12007" s="45" t="n">
        <v>45325</v>
      </c>
      <c r="C12007" s="6" t="s">
        <v>204</v>
      </c>
      <c r="D12007" s="6" t="s">
        <v>182</v>
      </c>
      <c r="E12007" s="6" t="s">
        <v>177</v>
      </c>
      <c r="F12007" s="34" t="n">
        <v>0.599945783615112</v>
      </c>
      <c r="G12007" s="34" t="n">
        <v>0.58986056672878</v>
      </c>
      <c r="H12007" s="34" t="n">
        <v>0.0100852168863325</v>
      </c>
      <c r="I12007" s="34" t="n">
        <v>0.0170976285840949</v>
      </c>
      <c r="J12007" s="35" t="n">
        <v>1.69</v>
      </c>
      <c r="K12007" s="6" t="n">
        <v>1</v>
      </c>
      <c r="L12007" s="35" t="n">
        <v>0.69</v>
      </c>
      <c r="M12007" s="6" t="str">
        <f aca="false">IF(I12007&lt;=0,"Below 0%",IF(I12007&lt;=0.05,"0-5%",IF(I12007&lt;=0.1,"5-10%",IF(I12007&lt;=0.2,"10-20%",IF(I12007&lt;=0.4,"20-40%","Above 40%")))))</f>
        <v>0-5%</v>
      </c>
      <c r="N12007" s="6" t="str">
        <f aca="false">IF(AND(H12007&gt;=Summary!$B$25,I12007&gt;=Summary!$B$26,I12007&lt;=Summary!$B$27,J12007&gt;=Summary!$B$28,J12007&lt;=Summary!$B$29,F12007*J12007&gt;1),"Yes","No")</f>
        <v>No</v>
      </c>
    </row>
    <row r="12008" customFormat="false" ht="15" hidden="false" customHeight="false" outlineLevel="0" collapsed="false">
      <c r="A12008" s="6" t="s">
        <v>158</v>
      </c>
      <c r="B12008" s="45" t="n">
        <v>45326</v>
      </c>
      <c r="C12008" s="6" t="s">
        <v>185</v>
      </c>
      <c r="D12008" s="6" t="s">
        <v>183</v>
      </c>
      <c r="E12008" s="6" t="s">
        <v>187</v>
      </c>
      <c r="F12008" s="34" t="n">
        <v>0.303069591522217</v>
      </c>
      <c r="G12008" s="34" t="n">
        <v>0.429816231916439</v>
      </c>
      <c r="H12008" s="34" t="n">
        <v>-0.126746640394222</v>
      </c>
      <c r="I12008" s="34" t="n">
        <v>-0.294885653408415</v>
      </c>
      <c r="J12008" s="35" t="n">
        <v>2.32</v>
      </c>
      <c r="K12008" s="6" t="n">
        <v>1</v>
      </c>
      <c r="L12008" s="35" t="n">
        <v>1.32</v>
      </c>
      <c r="M12008" s="6" t="str">
        <f aca="false">IF(I12008&lt;=0,"Below 0%",IF(I12008&lt;=0.05,"0-5%",IF(I12008&lt;=0.1,"5-10%",IF(I12008&lt;=0.2,"10-20%",IF(I12008&lt;=0.4,"20-40%","Above 40%")))))</f>
        <v>Below 0%</v>
      </c>
      <c r="N12008" s="6" t="str">
        <f aca="false">IF(AND(H12008&gt;=Summary!$B$25,I12008&gt;=Summary!$B$26,I12008&lt;=Summary!$B$27,J12008&gt;=Summary!$B$28,J12008&lt;=Summary!$B$29,F12008*J12008&gt;1),"Yes","No")</f>
        <v>No</v>
      </c>
    </row>
    <row r="12009" customFormat="false" ht="15" hidden="false" customHeight="false" outlineLevel="0" collapsed="false">
      <c r="A12009" s="6" t="s">
        <v>158</v>
      </c>
      <c r="B12009" s="45" t="n">
        <v>45326</v>
      </c>
      <c r="C12009" s="6" t="s">
        <v>185</v>
      </c>
      <c r="D12009" s="6" t="s">
        <v>183</v>
      </c>
      <c r="E12009" s="6" t="s">
        <v>174</v>
      </c>
      <c r="F12009" s="34" t="n">
        <v>0.311830818653107</v>
      </c>
      <c r="G12009" s="34" t="n">
        <v>0.262414120538457</v>
      </c>
      <c r="H12009" s="34" t="n">
        <v>0.0494166981146495</v>
      </c>
      <c r="I12009" s="34" t="n">
        <v>0.188315697391777</v>
      </c>
      <c r="J12009" s="35" t="n">
        <v>3.8</v>
      </c>
      <c r="K12009" s="6" t="n">
        <v>0</v>
      </c>
      <c r="L12009" s="35" t="n">
        <v>-1</v>
      </c>
      <c r="M12009" s="6" t="str">
        <f aca="false">IF(I12009&lt;=0,"Below 0%",IF(I12009&lt;=0.05,"0-5%",IF(I12009&lt;=0.1,"5-10%",IF(I12009&lt;=0.2,"10-20%",IF(I12009&lt;=0.4,"20-40%","Above 40%")))))</f>
        <v>10-20%</v>
      </c>
      <c r="N12009" s="6" t="str">
        <f aca="false">IF(AND(H12009&gt;=Summary!$B$25,I12009&gt;=Summary!$B$26,I12009&lt;=Summary!$B$27,J12009&gt;=Summary!$B$28,J12009&lt;=Summary!$B$29,F12009*J12009&gt;1),"Yes","No")</f>
        <v>Yes</v>
      </c>
    </row>
    <row r="12010" customFormat="false" ht="15" hidden="false" customHeight="false" outlineLevel="0" collapsed="false">
      <c r="A12010" s="6" t="s">
        <v>158</v>
      </c>
      <c r="B12010" s="45" t="n">
        <v>45326</v>
      </c>
      <c r="C12010" s="6" t="s">
        <v>185</v>
      </c>
      <c r="D12010" s="6" t="s">
        <v>183</v>
      </c>
      <c r="E12010" s="6" t="s">
        <v>177</v>
      </c>
      <c r="F12010" s="34" t="n">
        <v>0.385099619626999</v>
      </c>
      <c r="G12010" s="34" t="n">
        <v>0.307769647545104</v>
      </c>
      <c r="H12010" s="34" t="n">
        <v>0.0773299720818947</v>
      </c>
      <c r="I12010" s="34" t="n">
        <v>0.251259254116545</v>
      </c>
      <c r="J12010" s="35" t="n">
        <v>3.24</v>
      </c>
      <c r="K12010" s="6" t="n">
        <v>0</v>
      </c>
      <c r="L12010" s="35" t="n">
        <v>-1</v>
      </c>
      <c r="M12010" s="6" t="str">
        <f aca="false">IF(I12010&lt;=0,"Below 0%",IF(I12010&lt;=0.05,"0-5%",IF(I12010&lt;=0.1,"5-10%",IF(I12010&lt;=0.2,"10-20%",IF(I12010&lt;=0.4,"20-40%","Above 40%")))))</f>
        <v>20-40%</v>
      </c>
      <c r="N12010" s="6" t="str">
        <f aca="false">IF(AND(H12010&gt;=Summary!$B$25,I12010&gt;=Summary!$B$26,I12010&lt;=Summary!$B$27,J12010&gt;=Summary!$B$28,J12010&lt;=Summary!$B$29,F12010*J12010&gt;1),"Yes","No")</f>
        <v>Yes</v>
      </c>
    </row>
    <row r="12011" customFormat="false" ht="15" hidden="false" customHeight="false" outlineLevel="0" collapsed="false">
      <c r="A12011" s="6" t="s">
        <v>158</v>
      </c>
      <c r="B12011" s="45" t="n">
        <v>45326</v>
      </c>
      <c r="C12011" s="6" t="s">
        <v>199</v>
      </c>
      <c r="D12011" s="6" t="s">
        <v>207</v>
      </c>
      <c r="E12011" s="6" t="s">
        <v>187</v>
      </c>
      <c r="F12011" s="34" t="n">
        <v>0.5174680352211</v>
      </c>
      <c r="G12011" s="34" t="n">
        <v>0.56915949702184</v>
      </c>
      <c r="H12011" s="34" t="n">
        <v>-0.05169146180074</v>
      </c>
      <c r="I12011" s="34" t="n">
        <v>-0.0908206962568816</v>
      </c>
      <c r="J12011" s="35" t="n">
        <v>1.75</v>
      </c>
      <c r="K12011" s="6" t="n">
        <v>0</v>
      </c>
      <c r="L12011" s="35" t="n">
        <v>-1</v>
      </c>
      <c r="M12011" s="6" t="str">
        <f aca="false">IF(I12011&lt;=0,"Below 0%",IF(I12011&lt;=0.05,"0-5%",IF(I12011&lt;=0.1,"5-10%",IF(I12011&lt;=0.2,"10-20%",IF(I12011&lt;=0.4,"20-40%","Above 40%")))))</f>
        <v>Below 0%</v>
      </c>
      <c r="N12011" s="6" t="str">
        <f aca="false">IF(AND(H12011&gt;=Summary!$B$25,I12011&gt;=Summary!$B$26,I12011&lt;=Summary!$B$27,J12011&gt;=Summary!$B$28,J12011&lt;=Summary!$B$29,F12011*J12011&gt;1),"Yes","No")</f>
        <v>No</v>
      </c>
    </row>
    <row r="12012" customFormat="false" ht="15" hidden="false" customHeight="false" outlineLevel="0" collapsed="false">
      <c r="A12012" s="6" t="s">
        <v>158</v>
      </c>
      <c r="B12012" s="45" t="n">
        <v>45326</v>
      </c>
      <c r="C12012" s="6" t="s">
        <v>199</v>
      </c>
      <c r="D12012" s="6" t="s">
        <v>207</v>
      </c>
      <c r="E12012" s="6" t="s">
        <v>174</v>
      </c>
      <c r="F12012" s="34" t="n">
        <v>0.318122118711472</v>
      </c>
      <c r="G12012" s="34" t="n">
        <v>0.231634679020516</v>
      </c>
      <c r="H12012" s="34" t="n">
        <v>0.0864874396909553</v>
      </c>
      <c r="I12012" s="34" t="n">
        <v>0.373378632494381</v>
      </c>
      <c r="J12012" s="35" t="n">
        <v>4.3</v>
      </c>
      <c r="K12012" s="6" t="n">
        <v>1</v>
      </c>
      <c r="L12012" s="35" t="n">
        <v>3.3</v>
      </c>
      <c r="M12012" s="6" t="str">
        <f aca="false">IF(I12012&lt;=0,"Below 0%",IF(I12012&lt;=0.05,"0-5%",IF(I12012&lt;=0.1,"5-10%",IF(I12012&lt;=0.2,"10-20%",IF(I12012&lt;=0.4,"20-40%","Above 40%")))))</f>
        <v>20-40%</v>
      </c>
      <c r="N12012" s="6" t="str">
        <f aca="false">IF(AND(H12012&gt;=Summary!$B$25,I12012&gt;=Summary!$B$26,I12012&lt;=Summary!$B$27,J12012&gt;=Summary!$B$28,J12012&lt;=Summary!$B$29,F12012*J12012&gt;1),"Yes","No")</f>
        <v>Yes</v>
      </c>
    </row>
    <row r="12013" customFormat="false" ht="15" hidden="false" customHeight="false" outlineLevel="0" collapsed="false">
      <c r="A12013" s="6" t="s">
        <v>158</v>
      </c>
      <c r="B12013" s="45" t="n">
        <v>45326</v>
      </c>
      <c r="C12013" s="6" t="s">
        <v>199</v>
      </c>
      <c r="D12013" s="6" t="s">
        <v>207</v>
      </c>
      <c r="E12013" s="6" t="s">
        <v>177</v>
      </c>
      <c r="F12013" s="34" t="n">
        <v>0.16440986096859</v>
      </c>
      <c r="G12013" s="34" t="n">
        <v>0.199205823957644</v>
      </c>
      <c r="H12013" s="34" t="n">
        <v>-0.0347959629890542</v>
      </c>
      <c r="I12013" s="34" t="n">
        <v>-0.174673422180933</v>
      </c>
      <c r="J12013" s="35" t="n">
        <v>5</v>
      </c>
      <c r="K12013" s="6" t="n">
        <v>0</v>
      </c>
      <c r="L12013" s="35" t="n">
        <v>-1</v>
      </c>
      <c r="M12013" s="6" t="str">
        <f aca="false">IF(I12013&lt;=0,"Below 0%",IF(I12013&lt;=0.05,"0-5%",IF(I12013&lt;=0.1,"5-10%",IF(I12013&lt;=0.2,"10-20%",IF(I12013&lt;=0.4,"20-40%","Above 40%")))))</f>
        <v>Below 0%</v>
      </c>
      <c r="N12013" s="6" t="str">
        <f aca="false">IF(AND(H12013&gt;=Summary!$B$25,I12013&gt;=Summary!$B$26,I12013&lt;=Summary!$B$27,J12013&gt;=Summary!$B$28,J12013&lt;=Summary!$B$29,F12013*J12013&gt;1),"Yes","No")</f>
        <v>No</v>
      </c>
    </row>
    <row r="12014" customFormat="false" ht="15" hidden="false" customHeight="false" outlineLevel="0" collapsed="false">
      <c r="A12014" s="6" t="s">
        <v>158</v>
      </c>
      <c r="B12014" s="45" t="n">
        <v>45326</v>
      </c>
      <c r="C12014" s="6" t="s">
        <v>190</v>
      </c>
      <c r="D12014" s="6" t="s">
        <v>203</v>
      </c>
      <c r="E12014" s="6" t="s">
        <v>187</v>
      </c>
      <c r="F12014" s="34" t="n">
        <v>0.439781337976456</v>
      </c>
      <c r="G12014" s="34" t="n">
        <v>0.597478176527643</v>
      </c>
      <c r="H12014" s="34" t="n">
        <v>-0.157696838551187</v>
      </c>
      <c r="I12014" s="34" t="n">
        <v>-0.263937403484212</v>
      </c>
      <c r="J12014" s="35" t="n">
        <v>1.66</v>
      </c>
      <c r="K12014" s="6" t="n">
        <v>0</v>
      </c>
      <c r="L12014" s="35" t="n">
        <v>-1</v>
      </c>
      <c r="M12014" s="6" t="str">
        <f aca="false">IF(I12014&lt;=0,"Below 0%",IF(I12014&lt;=0.05,"0-5%",IF(I12014&lt;=0.1,"5-10%",IF(I12014&lt;=0.2,"10-20%",IF(I12014&lt;=0.4,"20-40%","Above 40%")))))</f>
        <v>Below 0%</v>
      </c>
      <c r="N12014" s="6" t="str">
        <f aca="false">IF(AND(H12014&gt;=Summary!$B$25,I12014&gt;=Summary!$B$26,I12014&lt;=Summary!$B$27,J12014&gt;=Summary!$B$28,J12014&lt;=Summary!$B$29,F12014*J12014&gt;1),"Yes","No")</f>
        <v>No</v>
      </c>
    </row>
    <row r="12015" customFormat="false" ht="15" hidden="false" customHeight="false" outlineLevel="0" collapsed="false">
      <c r="A12015" s="6" t="s">
        <v>158</v>
      </c>
      <c r="B12015" s="45" t="n">
        <v>45326</v>
      </c>
      <c r="C12015" s="6" t="s">
        <v>190</v>
      </c>
      <c r="D12015" s="6" t="s">
        <v>203</v>
      </c>
      <c r="E12015" s="6" t="s">
        <v>174</v>
      </c>
      <c r="F12015" s="34" t="n">
        <v>0.300268650054932</v>
      </c>
      <c r="G12015" s="34" t="n">
        <v>0.22541222114452</v>
      </c>
      <c r="H12015" s="34" t="n">
        <v>0.0748564289104118</v>
      </c>
      <c r="I12015" s="34" t="n">
        <v>0.332086825329753</v>
      </c>
      <c r="J12015" s="35" t="n">
        <v>4.4</v>
      </c>
      <c r="K12015" s="6" t="n">
        <v>0</v>
      </c>
      <c r="L12015" s="35" t="n">
        <v>-1</v>
      </c>
      <c r="M12015" s="6" t="str">
        <f aca="false">IF(I12015&lt;=0,"Below 0%",IF(I12015&lt;=0.05,"0-5%",IF(I12015&lt;=0.1,"5-10%",IF(I12015&lt;=0.2,"10-20%",IF(I12015&lt;=0.4,"20-40%","Above 40%")))))</f>
        <v>20-40%</v>
      </c>
      <c r="N12015" s="6" t="str">
        <f aca="false">IF(AND(H12015&gt;=Summary!$B$25,I12015&gt;=Summary!$B$26,I12015&lt;=Summary!$B$27,J12015&gt;=Summary!$B$28,J12015&lt;=Summary!$B$29,F12015*J12015&gt;1),"Yes","No")</f>
        <v>Yes</v>
      </c>
    </row>
    <row r="12016" customFormat="false" ht="15" hidden="false" customHeight="false" outlineLevel="0" collapsed="false">
      <c r="A12016" s="6" t="s">
        <v>158</v>
      </c>
      <c r="B12016" s="45" t="n">
        <v>45326</v>
      </c>
      <c r="C12016" s="6" t="s">
        <v>190</v>
      </c>
      <c r="D12016" s="6" t="s">
        <v>203</v>
      </c>
      <c r="E12016" s="6" t="s">
        <v>177</v>
      </c>
      <c r="F12016" s="34" t="n">
        <v>0.259950041770935</v>
      </c>
      <c r="G12016" s="34" t="n">
        <v>0.177109602327837</v>
      </c>
      <c r="H12016" s="34" t="n">
        <v>0.082840439443098</v>
      </c>
      <c r="I12016" s="34" t="n">
        <v>0.46773544942954</v>
      </c>
      <c r="J12016" s="35" t="n">
        <v>5.6</v>
      </c>
      <c r="K12016" s="6" t="n">
        <v>1</v>
      </c>
      <c r="L12016" s="35" t="n">
        <v>4.6</v>
      </c>
      <c r="M12016" s="6" t="str">
        <f aca="false">IF(I12016&lt;=0,"Below 0%",IF(I12016&lt;=0.05,"0-5%",IF(I12016&lt;=0.1,"5-10%",IF(I12016&lt;=0.2,"10-20%",IF(I12016&lt;=0.4,"20-40%","Above 40%")))))</f>
        <v>Above 40%</v>
      </c>
      <c r="N12016" s="6" t="str">
        <f aca="false">IF(AND(H12016&gt;=Summary!$B$25,I12016&gt;=Summary!$B$26,I12016&lt;=Summary!$B$27,J12016&gt;=Summary!$B$28,J12016&lt;=Summary!$B$29,F12016*J12016&gt;1),"Yes","No")</f>
        <v>No</v>
      </c>
    </row>
    <row r="12017" customFormat="false" ht="15" hidden="false" customHeight="false" outlineLevel="0" collapsed="false">
      <c r="A12017" s="6" t="s">
        <v>158</v>
      </c>
      <c r="B12017" s="45" t="n">
        <v>45326</v>
      </c>
      <c r="C12017" s="6" t="s">
        <v>176</v>
      </c>
      <c r="D12017" s="6" t="s">
        <v>189</v>
      </c>
      <c r="E12017" s="6" t="s">
        <v>187</v>
      </c>
      <c r="F12017" s="34" t="n">
        <v>0.568181931972504</v>
      </c>
      <c r="G12017" s="34" t="n">
        <v>0.581893294372513</v>
      </c>
      <c r="H12017" s="34" t="n">
        <v>-0.0137113624000088</v>
      </c>
      <c r="I12017" s="34" t="n">
        <v>-0.0235633621019719</v>
      </c>
      <c r="J12017" s="35" t="n">
        <v>1.72</v>
      </c>
      <c r="K12017" s="6" t="n">
        <v>1</v>
      </c>
      <c r="L12017" s="35" t="n">
        <v>0.72</v>
      </c>
      <c r="M12017" s="6" t="str">
        <f aca="false">IF(I12017&lt;=0,"Below 0%",IF(I12017&lt;=0.05,"0-5%",IF(I12017&lt;=0.1,"5-10%",IF(I12017&lt;=0.2,"10-20%",IF(I12017&lt;=0.4,"20-40%","Above 40%")))))</f>
        <v>Below 0%</v>
      </c>
      <c r="N12017" s="6" t="str">
        <f aca="false">IF(AND(H12017&gt;=Summary!$B$25,I12017&gt;=Summary!$B$26,I12017&lt;=Summary!$B$27,J12017&gt;=Summary!$B$28,J12017&lt;=Summary!$B$29,F12017*J12017&gt;1),"Yes","No")</f>
        <v>No</v>
      </c>
    </row>
    <row r="12018" customFormat="false" ht="15" hidden="false" customHeight="false" outlineLevel="0" collapsed="false">
      <c r="A12018" s="6" t="s">
        <v>158</v>
      </c>
      <c r="B12018" s="45" t="n">
        <v>45326</v>
      </c>
      <c r="C12018" s="6" t="s">
        <v>176</v>
      </c>
      <c r="D12018" s="6" t="s">
        <v>189</v>
      </c>
      <c r="E12018" s="6" t="s">
        <v>174</v>
      </c>
      <c r="F12018" s="34" t="n">
        <v>0.242997601628304</v>
      </c>
      <c r="G12018" s="34" t="n">
        <v>0.227467378709255</v>
      </c>
      <c r="H12018" s="34" t="n">
        <v>0.0155302229190487</v>
      </c>
      <c r="I12018" s="34" t="n">
        <v>0.0682745060288366</v>
      </c>
      <c r="J12018" s="35" t="n">
        <v>4.4</v>
      </c>
      <c r="K12018" s="6" t="n">
        <v>0</v>
      </c>
      <c r="L12018" s="35" t="n">
        <v>-1</v>
      </c>
      <c r="M12018" s="6" t="str">
        <f aca="false">IF(I12018&lt;=0,"Below 0%",IF(I12018&lt;=0.05,"0-5%",IF(I12018&lt;=0.1,"5-10%",IF(I12018&lt;=0.2,"10-20%",IF(I12018&lt;=0.4,"20-40%","Above 40%")))))</f>
        <v>5-10%</v>
      </c>
      <c r="N12018" s="6" t="str">
        <f aca="false">IF(AND(H12018&gt;=Summary!$B$25,I12018&gt;=Summary!$B$26,I12018&lt;=Summary!$B$27,J12018&gt;=Summary!$B$28,J12018&lt;=Summary!$B$29,F12018*J12018&gt;1),"Yes","No")</f>
        <v>No</v>
      </c>
    </row>
    <row r="12019" customFormat="false" ht="15" hidden="false" customHeight="false" outlineLevel="0" collapsed="false">
      <c r="A12019" s="6" t="s">
        <v>158</v>
      </c>
      <c r="B12019" s="45" t="n">
        <v>45326</v>
      </c>
      <c r="C12019" s="6" t="s">
        <v>176</v>
      </c>
      <c r="D12019" s="6" t="s">
        <v>189</v>
      </c>
      <c r="E12019" s="6" t="s">
        <v>177</v>
      </c>
      <c r="F12019" s="34" t="n">
        <v>0.18882043659687</v>
      </c>
      <c r="G12019" s="34" t="n">
        <v>0.190639326918233</v>
      </c>
      <c r="H12019" s="34" t="n">
        <v>-0.0018188903213622</v>
      </c>
      <c r="I12019" s="34" t="n">
        <v>-0.00954100263972468</v>
      </c>
      <c r="J12019" s="35" t="n">
        <v>5.25</v>
      </c>
      <c r="K12019" s="6" t="n">
        <v>0</v>
      </c>
      <c r="L12019" s="35" t="n">
        <v>-1</v>
      </c>
      <c r="M12019" s="6" t="str">
        <f aca="false">IF(I12019&lt;=0,"Below 0%",IF(I12019&lt;=0.05,"0-5%",IF(I12019&lt;=0.1,"5-10%",IF(I12019&lt;=0.2,"10-20%",IF(I12019&lt;=0.4,"20-40%","Above 40%")))))</f>
        <v>Below 0%</v>
      </c>
      <c r="N12019" s="6" t="str">
        <f aca="false">IF(AND(H12019&gt;=Summary!$B$25,I12019&gt;=Summary!$B$26,I12019&lt;=Summary!$B$27,J12019&gt;=Summary!$B$28,J12019&lt;=Summary!$B$29,F12019*J12019&gt;1),"Yes","No")</f>
        <v>No</v>
      </c>
    </row>
    <row r="12020" customFormat="false" ht="15" hidden="false" customHeight="false" outlineLevel="0" collapsed="false">
      <c r="A12020" s="6" t="s">
        <v>158</v>
      </c>
      <c r="B12020" s="45" t="n">
        <v>45327</v>
      </c>
      <c r="C12020" s="6" t="s">
        <v>206</v>
      </c>
      <c r="D12020" s="6" t="s">
        <v>194</v>
      </c>
      <c r="E12020" s="6" t="s">
        <v>187</v>
      </c>
      <c r="F12020" s="34" t="n">
        <v>0.115880474448204</v>
      </c>
      <c r="G12020" s="34" t="n">
        <v>0.127510917030568</v>
      </c>
      <c r="H12020" s="34" t="n">
        <v>-0.0116304425823637</v>
      </c>
      <c r="I12020" s="34" t="n">
        <v>-0.0912113476493589</v>
      </c>
      <c r="J12020" s="35" t="n">
        <v>7.8</v>
      </c>
      <c r="K12020" s="6" t="n">
        <v>0</v>
      </c>
      <c r="L12020" s="35" t="n">
        <v>-1</v>
      </c>
      <c r="M12020" s="6" t="str">
        <f aca="false">IF(I12020&lt;=0,"Below 0%",IF(I12020&lt;=0.05,"0-5%",IF(I12020&lt;=0.1,"5-10%",IF(I12020&lt;=0.2,"10-20%",IF(I12020&lt;=0.4,"20-40%","Above 40%")))))</f>
        <v>Below 0%</v>
      </c>
      <c r="N12020" s="6" t="str">
        <f aca="false">IF(AND(H12020&gt;=Summary!$B$25,I12020&gt;=Summary!$B$26,I12020&lt;=Summary!$B$27,J12020&gt;=Summary!$B$28,J12020&lt;=Summary!$B$29,F12020*J12020&gt;1),"Yes","No")</f>
        <v>No</v>
      </c>
    </row>
    <row r="12021" customFormat="false" ht="15" hidden="false" customHeight="false" outlineLevel="0" collapsed="false">
      <c r="A12021" s="6" t="s">
        <v>158</v>
      </c>
      <c r="B12021" s="45" t="n">
        <v>45327</v>
      </c>
      <c r="C12021" s="6" t="s">
        <v>206</v>
      </c>
      <c r="D12021" s="6" t="s">
        <v>194</v>
      </c>
      <c r="E12021" s="6" t="s">
        <v>174</v>
      </c>
      <c r="F12021" s="34" t="n">
        <v>0.216420963406563</v>
      </c>
      <c r="G12021" s="34" t="n">
        <v>0.191266375545852</v>
      </c>
      <c r="H12021" s="34" t="n">
        <v>0.0251545878607113</v>
      </c>
      <c r="I12021" s="34" t="n">
        <v>0.13151599589276</v>
      </c>
      <c r="J12021" s="35" t="n">
        <v>5.2</v>
      </c>
      <c r="K12021" s="6" t="n">
        <v>0</v>
      </c>
      <c r="L12021" s="35" t="n">
        <v>-1</v>
      </c>
      <c r="M12021" s="6" t="str">
        <f aca="false">IF(I12021&lt;=0,"Below 0%",IF(I12021&lt;=0.05,"0-5%",IF(I12021&lt;=0.1,"5-10%",IF(I12021&lt;=0.2,"10-20%",IF(I12021&lt;=0.4,"20-40%","Above 40%")))))</f>
        <v>10-20%</v>
      </c>
      <c r="N12021" s="6" t="str">
        <f aca="false">IF(AND(H12021&gt;=Summary!$B$25,I12021&gt;=Summary!$B$26,I12021&lt;=Summary!$B$27,J12021&gt;=Summary!$B$28,J12021&lt;=Summary!$B$29,F12021*J12021&gt;1),"Yes","No")</f>
        <v>No</v>
      </c>
    </row>
    <row r="12022" customFormat="false" ht="15" hidden="false" customHeight="false" outlineLevel="0" collapsed="false">
      <c r="A12022" s="6" t="s">
        <v>158</v>
      </c>
      <c r="B12022" s="45" t="n">
        <v>45327</v>
      </c>
      <c r="C12022" s="6" t="s">
        <v>206</v>
      </c>
      <c r="D12022" s="6" t="s">
        <v>194</v>
      </c>
      <c r="E12022" s="6" t="s">
        <v>177</v>
      </c>
      <c r="F12022" s="34" t="n">
        <v>0.667698562145233</v>
      </c>
      <c r="G12022" s="34" t="n">
        <v>0.681222707423581</v>
      </c>
      <c r="H12022" s="34" t="n">
        <v>-0.0135241452783477</v>
      </c>
      <c r="I12022" s="34" t="n">
        <v>-0.0198527517227026</v>
      </c>
      <c r="J12022" s="35" t="n">
        <v>1.46</v>
      </c>
      <c r="K12022" s="6" t="n">
        <v>1</v>
      </c>
      <c r="L12022" s="35" t="n">
        <v>0.46</v>
      </c>
      <c r="M12022" s="6" t="str">
        <f aca="false">IF(I12022&lt;=0,"Below 0%",IF(I12022&lt;=0.05,"0-5%",IF(I12022&lt;=0.1,"5-10%",IF(I12022&lt;=0.2,"10-20%",IF(I12022&lt;=0.4,"20-40%","Above 40%")))))</f>
        <v>Below 0%</v>
      </c>
      <c r="N12022" s="6" t="str">
        <f aca="false">IF(AND(H12022&gt;=Summary!$B$25,I12022&gt;=Summary!$B$26,I12022&lt;=Summary!$B$27,J12022&gt;=Summary!$B$28,J12022&lt;=Summary!$B$29,F12022*J12022&gt;1),"Yes","No")</f>
        <v>No</v>
      </c>
    </row>
    <row r="12023" customFormat="false" ht="15" hidden="false" customHeight="false" outlineLevel="0" collapsed="false">
      <c r="A12023" s="6" t="s">
        <v>158</v>
      </c>
      <c r="B12023" s="45" t="n">
        <v>45332</v>
      </c>
      <c r="C12023" s="6" t="s">
        <v>184</v>
      </c>
      <c r="D12023" s="6" t="s">
        <v>199</v>
      </c>
      <c r="E12023" s="6" t="s">
        <v>187</v>
      </c>
      <c r="F12023" s="34" t="n">
        <v>0.45856636762619</v>
      </c>
      <c r="G12023" s="34" t="n">
        <v>0.404815052717872</v>
      </c>
      <c r="H12023" s="34" t="n">
        <v>0.0537513149083186</v>
      </c>
      <c r="I12023" s="34" t="n">
        <v>0.132779931347512</v>
      </c>
      <c r="J12023" s="35" t="n">
        <v>2.47</v>
      </c>
      <c r="K12023" s="6" t="n">
        <v>1</v>
      </c>
      <c r="L12023" s="35" t="n">
        <v>1.47</v>
      </c>
      <c r="M12023" s="6" t="str">
        <f aca="false">IF(I12023&lt;=0,"Below 0%",IF(I12023&lt;=0.05,"0-5%",IF(I12023&lt;=0.1,"5-10%",IF(I12023&lt;=0.2,"10-20%",IF(I12023&lt;=0.4,"20-40%","Above 40%")))))</f>
        <v>10-20%</v>
      </c>
      <c r="N12023" s="6" t="str">
        <f aca="false">IF(AND(H12023&gt;=Summary!$B$25,I12023&gt;=Summary!$B$26,I12023&lt;=Summary!$B$27,J12023&gt;=Summary!$B$28,J12023&lt;=Summary!$B$29,F12023*J12023&gt;1),"Yes","No")</f>
        <v>Yes</v>
      </c>
    </row>
    <row r="12024" customFormat="false" ht="15" hidden="false" customHeight="false" outlineLevel="0" collapsed="false">
      <c r="A12024" s="6" t="s">
        <v>158</v>
      </c>
      <c r="B12024" s="45" t="n">
        <v>45332</v>
      </c>
      <c r="C12024" s="6" t="s">
        <v>184</v>
      </c>
      <c r="D12024" s="6" t="s">
        <v>199</v>
      </c>
      <c r="E12024" s="6" t="s">
        <v>174</v>
      </c>
      <c r="F12024" s="34" t="n">
        <v>0.25847402215004</v>
      </c>
      <c r="G12024" s="34" t="n">
        <v>0.267351117704049</v>
      </c>
      <c r="H12024" s="34" t="n">
        <v>-0.00887709555400917</v>
      </c>
      <c r="I12024" s="34" t="n">
        <v>-0.0332038842038278</v>
      </c>
      <c r="J12024" s="35" t="n">
        <v>3.74</v>
      </c>
      <c r="K12024" s="6" t="n">
        <v>0</v>
      </c>
      <c r="L12024" s="35" t="n">
        <v>-1</v>
      </c>
      <c r="M12024" s="6" t="str">
        <f aca="false">IF(I12024&lt;=0,"Below 0%",IF(I12024&lt;=0.05,"0-5%",IF(I12024&lt;=0.1,"5-10%",IF(I12024&lt;=0.2,"10-20%",IF(I12024&lt;=0.4,"20-40%","Above 40%")))))</f>
        <v>Below 0%</v>
      </c>
      <c r="N12024" s="6" t="str">
        <f aca="false">IF(AND(H12024&gt;=Summary!$B$25,I12024&gt;=Summary!$B$26,I12024&lt;=Summary!$B$27,J12024&gt;=Summary!$B$28,J12024&lt;=Summary!$B$29,F12024*J12024&gt;1),"Yes","No")</f>
        <v>No</v>
      </c>
    </row>
    <row r="12025" customFormat="false" ht="15" hidden="false" customHeight="false" outlineLevel="0" collapsed="false">
      <c r="A12025" s="6" t="s">
        <v>158</v>
      </c>
      <c r="B12025" s="45" t="n">
        <v>45332</v>
      </c>
      <c r="C12025" s="6" t="s">
        <v>184</v>
      </c>
      <c r="D12025" s="6" t="s">
        <v>199</v>
      </c>
      <c r="E12025" s="6" t="s">
        <v>177</v>
      </c>
      <c r="F12025" s="34" t="n">
        <v>0.282959669828415</v>
      </c>
      <c r="G12025" s="34" t="n">
        <v>0.32783382957808</v>
      </c>
      <c r="H12025" s="34" t="n">
        <v>-0.0448741597496647</v>
      </c>
      <c r="I12025" s="34" t="n">
        <v>-0.1368808088153</v>
      </c>
      <c r="J12025" s="35" t="n">
        <v>3.05</v>
      </c>
      <c r="K12025" s="6" t="n">
        <v>0</v>
      </c>
      <c r="L12025" s="35" t="n">
        <v>-1</v>
      </c>
      <c r="M12025" s="6" t="str">
        <f aca="false">IF(I12025&lt;=0,"Below 0%",IF(I12025&lt;=0.05,"0-5%",IF(I12025&lt;=0.1,"5-10%",IF(I12025&lt;=0.2,"10-20%",IF(I12025&lt;=0.4,"20-40%","Above 40%")))))</f>
        <v>Below 0%</v>
      </c>
      <c r="N12025" s="6" t="str">
        <f aca="false">IF(AND(H12025&gt;=Summary!$B$25,I12025&gt;=Summary!$B$26,I12025&lt;=Summary!$B$27,J12025&gt;=Summary!$B$28,J12025&lt;=Summary!$B$29,F12025*J12025&gt;1),"Yes","No")</f>
        <v>No</v>
      </c>
    </row>
    <row r="12026" customFormat="false" ht="15" hidden="false" customHeight="false" outlineLevel="0" collapsed="false">
      <c r="A12026" s="6" t="s">
        <v>158</v>
      </c>
      <c r="B12026" s="45" t="n">
        <v>45332</v>
      </c>
      <c r="C12026" s="6" t="s">
        <v>183</v>
      </c>
      <c r="D12026" s="6" t="s">
        <v>196</v>
      </c>
      <c r="E12026" s="6" t="s">
        <v>187</v>
      </c>
      <c r="F12026" s="34" t="n">
        <v>0.696065247058868</v>
      </c>
      <c r="G12026" s="34" t="n">
        <v>0.841754873317688</v>
      </c>
      <c r="H12026" s="34" t="n">
        <v>-0.145689626258819</v>
      </c>
      <c r="I12026" s="34" t="n">
        <v>-0.173078447036011</v>
      </c>
      <c r="J12026" s="35" t="n">
        <v>1.18</v>
      </c>
      <c r="K12026" s="6" t="n">
        <v>1</v>
      </c>
      <c r="L12026" s="35" t="n">
        <v>0.18</v>
      </c>
      <c r="M12026" s="6" t="str">
        <f aca="false">IF(I12026&lt;=0,"Below 0%",IF(I12026&lt;=0.05,"0-5%",IF(I12026&lt;=0.1,"5-10%",IF(I12026&lt;=0.2,"10-20%",IF(I12026&lt;=0.4,"20-40%","Above 40%")))))</f>
        <v>Below 0%</v>
      </c>
      <c r="N12026" s="6" t="str">
        <f aca="false">IF(AND(H12026&gt;=Summary!$B$25,I12026&gt;=Summary!$B$26,I12026&lt;=Summary!$B$27,J12026&gt;=Summary!$B$28,J12026&lt;=Summary!$B$29,F12026*J12026&gt;1),"Yes","No")</f>
        <v>No</v>
      </c>
    </row>
    <row r="12027" customFormat="false" ht="15" hidden="false" customHeight="false" outlineLevel="0" collapsed="false">
      <c r="A12027" s="6" t="s">
        <v>158</v>
      </c>
      <c r="B12027" s="45" t="n">
        <v>45332</v>
      </c>
      <c r="C12027" s="6" t="s">
        <v>183</v>
      </c>
      <c r="D12027" s="6" t="s">
        <v>196</v>
      </c>
      <c r="E12027" s="6" t="s">
        <v>174</v>
      </c>
      <c r="F12027" s="34" t="n">
        <v>0.233433246612549</v>
      </c>
      <c r="G12027" s="34" t="n">
        <v>0.104554815843671</v>
      </c>
      <c r="H12027" s="34" t="n">
        <v>0.128878430768878</v>
      </c>
      <c r="I12027" s="34" t="n">
        <v>1.23263983326771</v>
      </c>
      <c r="J12027" s="35" t="n">
        <v>9.5</v>
      </c>
      <c r="K12027" s="6" t="n">
        <v>0</v>
      </c>
      <c r="L12027" s="35" t="n">
        <v>-1</v>
      </c>
      <c r="M12027" s="6" t="str">
        <f aca="false">IF(I12027&lt;=0,"Below 0%",IF(I12027&lt;=0.05,"0-5%",IF(I12027&lt;=0.1,"5-10%",IF(I12027&lt;=0.2,"10-20%",IF(I12027&lt;=0.4,"20-40%","Above 40%")))))</f>
        <v>Above 40%</v>
      </c>
      <c r="N12027" s="6" t="str">
        <f aca="false">IF(AND(H12027&gt;=Summary!$B$25,I12027&gt;=Summary!$B$26,I12027&lt;=Summary!$B$27,J12027&gt;=Summary!$B$28,J12027&lt;=Summary!$B$29,F12027*J12027&gt;1),"Yes","No")</f>
        <v>No</v>
      </c>
    </row>
    <row r="12028" customFormat="false" ht="15" hidden="false" customHeight="false" outlineLevel="0" collapsed="false">
      <c r="A12028" s="6" t="s">
        <v>158</v>
      </c>
      <c r="B12028" s="45" t="n">
        <v>45332</v>
      </c>
      <c r="C12028" s="6" t="s">
        <v>183</v>
      </c>
      <c r="D12028" s="6" t="s">
        <v>196</v>
      </c>
      <c r="E12028" s="6" t="s">
        <v>177</v>
      </c>
      <c r="F12028" s="34" t="n">
        <v>0.0705015137791634</v>
      </c>
      <c r="G12028" s="34" t="n">
        <v>0.0536903108386417</v>
      </c>
      <c r="H12028" s="34" t="n">
        <v>0.0168112029405217</v>
      </c>
      <c r="I12028" s="34" t="n">
        <v>0.313114278497013</v>
      </c>
      <c r="J12028" s="35" t="n">
        <v>18.5</v>
      </c>
      <c r="K12028" s="6" t="n">
        <v>0</v>
      </c>
      <c r="L12028" s="35" t="n">
        <v>-1</v>
      </c>
      <c r="M12028" s="6" t="str">
        <f aca="false">IF(I12028&lt;=0,"Below 0%",IF(I12028&lt;=0.05,"0-5%",IF(I12028&lt;=0.1,"5-10%",IF(I12028&lt;=0.2,"10-20%",IF(I12028&lt;=0.4,"20-40%","Above 40%")))))</f>
        <v>20-40%</v>
      </c>
      <c r="N12028" s="6" t="str">
        <f aca="false">IF(AND(H12028&gt;=Summary!$B$25,I12028&gt;=Summary!$B$26,I12028&lt;=Summary!$B$27,J12028&gt;=Summary!$B$28,J12028&lt;=Summary!$B$29,F12028*J12028&gt;1),"Yes","No")</f>
        <v>No</v>
      </c>
    </row>
    <row r="12029" customFormat="false" ht="15" hidden="false" customHeight="false" outlineLevel="0" collapsed="false">
      <c r="A12029" s="6" t="s">
        <v>158</v>
      </c>
      <c r="B12029" s="45" t="n">
        <v>45332</v>
      </c>
      <c r="C12029" s="6" t="s">
        <v>208</v>
      </c>
      <c r="D12029" s="6" t="s">
        <v>204</v>
      </c>
      <c r="E12029" s="6" t="s">
        <v>187</v>
      </c>
      <c r="F12029" s="34" t="n">
        <v>0.625855386257172</v>
      </c>
      <c r="G12029" s="34" t="n">
        <v>0.543334443050185</v>
      </c>
      <c r="H12029" s="34" t="n">
        <v>0.0825209432069868</v>
      </c>
      <c r="I12029" s="34" t="n">
        <v>0.151878726376573</v>
      </c>
      <c r="J12029" s="35" t="n">
        <v>1.83</v>
      </c>
      <c r="K12029" s="6" t="n">
        <v>0</v>
      </c>
      <c r="L12029" s="35" t="n">
        <v>-1</v>
      </c>
      <c r="M12029" s="6" t="str">
        <f aca="false">IF(I12029&lt;=0,"Below 0%",IF(I12029&lt;=0.05,"0-5%",IF(I12029&lt;=0.1,"5-10%",IF(I12029&lt;=0.2,"10-20%",IF(I12029&lt;=0.4,"20-40%","Above 40%")))))</f>
        <v>10-20%</v>
      </c>
      <c r="N12029" s="6" t="str">
        <f aca="false">IF(AND(H12029&gt;=Summary!$B$25,I12029&gt;=Summary!$B$26,I12029&lt;=Summary!$B$27,J12029&gt;=Summary!$B$28,J12029&lt;=Summary!$B$29,F12029*J12029&gt;1),"Yes","No")</f>
        <v>Yes</v>
      </c>
    </row>
    <row r="12030" customFormat="false" ht="15" hidden="false" customHeight="false" outlineLevel="0" collapsed="false">
      <c r="A12030" s="6" t="s">
        <v>158</v>
      </c>
      <c r="B12030" s="45" t="n">
        <v>45332</v>
      </c>
      <c r="C12030" s="6" t="s">
        <v>208</v>
      </c>
      <c r="D12030" s="6" t="s">
        <v>204</v>
      </c>
      <c r="E12030" s="6" t="s">
        <v>174</v>
      </c>
      <c r="F12030" s="34" t="n">
        <v>0.246095776557922</v>
      </c>
      <c r="G12030" s="34" t="n">
        <v>0.247338813627323</v>
      </c>
      <c r="H12030" s="34" t="n">
        <v>-0.00124303706940063</v>
      </c>
      <c r="I12030" s="34" t="n">
        <v>-0.0050256449894418</v>
      </c>
      <c r="J12030" s="35" t="n">
        <v>4.02</v>
      </c>
      <c r="K12030" s="6" t="n">
        <v>0</v>
      </c>
      <c r="L12030" s="35" t="n">
        <v>-1</v>
      </c>
      <c r="M12030" s="6" t="str">
        <f aca="false">IF(I12030&lt;=0,"Below 0%",IF(I12030&lt;=0.05,"0-5%",IF(I12030&lt;=0.1,"5-10%",IF(I12030&lt;=0.2,"10-20%",IF(I12030&lt;=0.4,"20-40%","Above 40%")))))</f>
        <v>Below 0%</v>
      </c>
      <c r="N12030" s="6" t="str">
        <f aca="false">IF(AND(H12030&gt;=Summary!$B$25,I12030&gt;=Summary!$B$26,I12030&lt;=Summary!$B$27,J12030&gt;=Summary!$B$28,J12030&lt;=Summary!$B$29,F12030*J12030&gt;1),"Yes","No")</f>
        <v>No</v>
      </c>
    </row>
    <row r="12031" customFormat="false" ht="15" hidden="false" customHeight="false" outlineLevel="0" collapsed="false">
      <c r="A12031" s="6" t="s">
        <v>158</v>
      </c>
      <c r="B12031" s="45" t="n">
        <v>45332</v>
      </c>
      <c r="C12031" s="6" t="s">
        <v>208</v>
      </c>
      <c r="D12031" s="6" t="s">
        <v>204</v>
      </c>
      <c r="E12031" s="6" t="s">
        <v>177</v>
      </c>
      <c r="F12031" s="34" t="n">
        <v>0.128048866987228</v>
      </c>
      <c r="G12031" s="34" t="n">
        <v>0.209326743322492</v>
      </c>
      <c r="H12031" s="34" t="n">
        <v>-0.0812778763352639</v>
      </c>
      <c r="I12031" s="34" t="n">
        <v>-0.388282333376036</v>
      </c>
      <c r="J12031" s="35" t="n">
        <v>4.75</v>
      </c>
      <c r="K12031" s="6" t="n">
        <v>1</v>
      </c>
      <c r="L12031" s="35" t="n">
        <v>3.75</v>
      </c>
      <c r="M12031" s="6" t="str">
        <f aca="false">IF(I12031&lt;=0,"Below 0%",IF(I12031&lt;=0.05,"0-5%",IF(I12031&lt;=0.1,"5-10%",IF(I12031&lt;=0.2,"10-20%",IF(I12031&lt;=0.4,"20-40%","Above 40%")))))</f>
        <v>Below 0%</v>
      </c>
      <c r="N12031" s="6" t="str">
        <f aca="false">IF(AND(H12031&gt;=Summary!$B$25,I12031&gt;=Summary!$B$26,I12031&lt;=Summary!$B$27,J12031&gt;=Summary!$B$28,J12031&lt;=Summary!$B$29,F12031*J12031&gt;1),"Yes","No")</f>
        <v>No</v>
      </c>
    </row>
    <row r="12032" customFormat="false" ht="15" hidden="false" customHeight="false" outlineLevel="0" collapsed="false">
      <c r="A12032" s="6" t="s">
        <v>158</v>
      </c>
      <c r="B12032" s="45" t="n">
        <v>45332</v>
      </c>
      <c r="C12032" s="6" t="s">
        <v>194</v>
      </c>
      <c r="D12032" s="6" t="s">
        <v>173</v>
      </c>
      <c r="E12032" s="6" t="s">
        <v>187</v>
      </c>
      <c r="F12032" s="34" t="n">
        <v>0.848744571208954</v>
      </c>
      <c r="G12032" s="34" t="n">
        <v>0.815063953060172</v>
      </c>
      <c r="H12032" s="34" t="n">
        <v>0.0336806181487814</v>
      </c>
      <c r="I12032" s="34" t="n">
        <v>0.0413226692486239</v>
      </c>
      <c r="J12032" s="35" t="n">
        <v>1.24</v>
      </c>
      <c r="K12032" s="6" t="n">
        <v>1</v>
      </c>
      <c r="L12032" s="35" t="n">
        <v>0.24</v>
      </c>
      <c r="M12032" s="6" t="str">
        <f aca="false">IF(I12032&lt;=0,"Below 0%",IF(I12032&lt;=0.05,"0-5%",IF(I12032&lt;=0.1,"5-10%",IF(I12032&lt;=0.2,"10-20%",IF(I12032&lt;=0.4,"20-40%","Above 40%")))))</f>
        <v>0-5%</v>
      </c>
      <c r="N12032" s="6" t="str">
        <f aca="false">IF(AND(H12032&gt;=Summary!$B$25,I12032&gt;=Summary!$B$26,I12032&lt;=Summary!$B$27,J12032&gt;=Summary!$B$28,J12032&lt;=Summary!$B$29,F12032*J12032&gt;1),"Yes","No")</f>
        <v>No</v>
      </c>
    </row>
    <row r="12033" customFormat="false" ht="15" hidden="false" customHeight="false" outlineLevel="0" collapsed="false">
      <c r="A12033" s="6" t="s">
        <v>158</v>
      </c>
      <c r="B12033" s="45" t="n">
        <v>45332</v>
      </c>
      <c r="C12033" s="6" t="s">
        <v>194</v>
      </c>
      <c r="D12033" s="6" t="s">
        <v>173</v>
      </c>
      <c r="E12033" s="6" t="s">
        <v>174</v>
      </c>
      <c r="F12033" s="34" t="n">
        <v>0.100924707949162</v>
      </c>
      <c r="G12033" s="34" t="n">
        <v>0.121768590577664</v>
      </c>
      <c r="H12033" s="34" t="n">
        <v>-0.0208438826285028</v>
      </c>
      <c r="I12033" s="34" t="n">
        <v>-0.171176183690888</v>
      </c>
      <c r="J12033" s="35" t="n">
        <v>8.3</v>
      </c>
      <c r="K12033" s="6" t="n">
        <v>0</v>
      </c>
      <c r="L12033" s="35" t="n">
        <v>-1</v>
      </c>
      <c r="M12033" s="6" t="str">
        <f aca="false">IF(I12033&lt;=0,"Below 0%",IF(I12033&lt;=0.05,"0-5%",IF(I12033&lt;=0.1,"5-10%",IF(I12033&lt;=0.2,"10-20%",IF(I12033&lt;=0.4,"20-40%","Above 40%")))))</f>
        <v>Below 0%</v>
      </c>
      <c r="N12033" s="6" t="str">
        <f aca="false">IF(AND(H12033&gt;=Summary!$B$25,I12033&gt;=Summary!$B$26,I12033&lt;=Summary!$B$27,J12033&gt;=Summary!$B$28,J12033&lt;=Summary!$B$29,F12033*J12033&gt;1),"Yes","No")</f>
        <v>No</v>
      </c>
    </row>
    <row r="12034" customFormat="false" ht="15" hidden="false" customHeight="false" outlineLevel="0" collapsed="false">
      <c r="A12034" s="6" t="s">
        <v>158</v>
      </c>
      <c r="B12034" s="45" t="n">
        <v>45332</v>
      </c>
      <c r="C12034" s="6" t="s">
        <v>194</v>
      </c>
      <c r="D12034" s="6" t="s">
        <v>173</v>
      </c>
      <c r="E12034" s="6" t="s">
        <v>177</v>
      </c>
      <c r="F12034" s="34" t="n">
        <v>0.0503306873142719</v>
      </c>
      <c r="G12034" s="34" t="n">
        <v>0.0631674563621634</v>
      </c>
      <c r="H12034" s="34" t="n">
        <v>-0.0128367690478914</v>
      </c>
      <c r="I12034" s="34" t="n">
        <v>-0.203218077585605</v>
      </c>
      <c r="J12034" s="35" t="n">
        <v>16</v>
      </c>
      <c r="K12034" s="6" t="n">
        <v>0</v>
      </c>
      <c r="L12034" s="35" t="n">
        <v>-1</v>
      </c>
      <c r="M12034" s="6" t="str">
        <f aca="false">IF(I12034&lt;=0,"Below 0%",IF(I12034&lt;=0.05,"0-5%",IF(I12034&lt;=0.1,"5-10%",IF(I12034&lt;=0.2,"10-20%",IF(I12034&lt;=0.4,"20-40%","Above 40%")))))</f>
        <v>Below 0%</v>
      </c>
      <c r="N12034" s="6" t="str">
        <f aca="false">IF(AND(H12034&gt;=Summary!$B$25,I12034&gt;=Summary!$B$26,I12034&lt;=Summary!$B$27,J12034&gt;=Summary!$B$28,J12034&lt;=Summary!$B$29,F12034*J12034&gt;1),"Yes","No")</f>
        <v>No</v>
      </c>
    </row>
    <row r="12035" customFormat="false" ht="15" hidden="false" customHeight="false" outlineLevel="0" collapsed="false">
      <c r="A12035" s="6" t="s">
        <v>158</v>
      </c>
      <c r="B12035" s="45" t="n">
        <v>45332</v>
      </c>
      <c r="C12035" s="6" t="s">
        <v>207</v>
      </c>
      <c r="D12035" s="6" t="s">
        <v>188</v>
      </c>
      <c r="E12035" s="6" t="s">
        <v>187</v>
      </c>
      <c r="F12035" s="34" t="n">
        <v>0.360542446374893</v>
      </c>
      <c r="G12035" s="34" t="n">
        <v>0.290267466061943</v>
      </c>
      <c r="H12035" s="34" t="n">
        <v>0.0702749803129504</v>
      </c>
      <c r="I12035" s="34" t="n">
        <v>0.242104226375662</v>
      </c>
      <c r="J12035" s="35" t="n">
        <v>3.41</v>
      </c>
      <c r="K12035" s="6" t="n">
        <v>0</v>
      </c>
      <c r="L12035" s="35" t="n">
        <v>-1</v>
      </c>
      <c r="M12035" s="6" t="str">
        <f aca="false">IF(I12035&lt;=0,"Below 0%",IF(I12035&lt;=0.05,"0-5%",IF(I12035&lt;=0.1,"5-10%",IF(I12035&lt;=0.2,"10-20%",IF(I12035&lt;=0.4,"20-40%","Above 40%")))))</f>
        <v>20-40%</v>
      </c>
      <c r="N12035" s="6" t="str">
        <f aca="false">IF(AND(H12035&gt;=Summary!$B$25,I12035&gt;=Summary!$B$26,I12035&lt;=Summary!$B$27,J12035&gt;=Summary!$B$28,J12035&lt;=Summary!$B$29,F12035*J12035&gt;1),"Yes","No")</f>
        <v>Yes</v>
      </c>
    </row>
    <row r="12036" customFormat="false" ht="15" hidden="false" customHeight="false" outlineLevel="0" collapsed="false">
      <c r="A12036" s="6" t="s">
        <v>158</v>
      </c>
      <c r="B12036" s="45" t="n">
        <v>45332</v>
      </c>
      <c r="C12036" s="6" t="s">
        <v>207</v>
      </c>
      <c r="D12036" s="6" t="s">
        <v>188</v>
      </c>
      <c r="E12036" s="6" t="s">
        <v>174</v>
      </c>
      <c r="F12036" s="34" t="n">
        <v>0.262767523527145</v>
      </c>
      <c r="G12036" s="34" t="n">
        <v>0.257763557101882</v>
      </c>
      <c r="H12036" s="34" t="n">
        <v>0.00500396642526391</v>
      </c>
      <c r="I12036" s="34" t="n">
        <v>0.0194130096648459</v>
      </c>
      <c r="J12036" s="35" t="n">
        <v>3.84</v>
      </c>
      <c r="K12036" s="6" t="n">
        <v>0</v>
      </c>
      <c r="L12036" s="35" t="n">
        <v>-1</v>
      </c>
      <c r="M12036" s="6" t="str">
        <f aca="false">IF(I12036&lt;=0,"Below 0%",IF(I12036&lt;=0.05,"0-5%",IF(I12036&lt;=0.1,"5-10%",IF(I12036&lt;=0.2,"10-20%",IF(I12036&lt;=0.4,"20-40%","Above 40%")))))</f>
        <v>0-5%</v>
      </c>
      <c r="N12036" s="6" t="str">
        <f aca="false">IF(AND(H12036&gt;=Summary!$B$25,I12036&gt;=Summary!$B$26,I12036&lt;=Summary!$B$27,J12036&gt;=Summary!$B$28,J12036&lt;=Summary!$B$29,F12036*J12036&gt;1),"Yes","No")</f>
        <v>No</v>
      </c>
    </row>
    <row r="12037" customFormat="false" ht="15" hidden="false" customHeight="false" outlineLevel="0" collapsed="false">
      <c r="A12037" s="6" t="s">
        <v>158</v>
      </c>
      <c r="B12037" s="45" t="n">
        <v>45332</v>
      </c>
      <c r="C12037" s="6" t="s">
        <v>207</v>
      </c>
      <c r="D12037" s="6" t="s">
        <v>188</v>
      </c>
      <c r="E12037" s="6" t="s">
        <v>177</v>
      </c>
      <c r="F12037" s="34" t="n">
        <v>0.376690030097961</v>
      </c>
      <c r="G12037" s="34" t="n">
        <v>0.451968976836176</v>
      </c>
      <c r="H12037" s="34" t="n">
        <v>-0.0752789467382143</v>
      </c>
      <c r="I12037" s="34" t="n">
        <v>-0.166557774087005</v>
      </c>
      <c r="J12037" s="35" t="n">
        <v>2.19</v>
      </c>
      <c r="K12037" s="6" t="n">
        <v>1</v>
      </c>
      <c r="L12037" s="35" t="n">
        <v>1.19</v>
      </c>
      <c r="M12037" s="6" t="str">
        <f aca="false">IF(I12037&lt;=0,"Below 0%",IF(I12037&lt;=0.05,"0-5%",IF(I12037&lt;=0.1,"5-10%",IF(I12037&lt;=0.2,"10-20%",IF(I12037&lt;=0.4,"20-40%","Above 40%")))))</f>
        <v>Below 0%</v>
      </c>
      <c r="N12037" s="6" t="str">
        <f aca="false">IF(AND(H12037&gt;=Summary!$B$25,I12037&gt;=Summary!$B$26,I12037&lt;=Summary!$B$27,J12037&gt;=Summary!$B$28,J12037&lt;=Summary!$B$29,F12037*J12037&gt;1),"Yes","No")</f>
        <v>No</v>
      </c>
    </row>
    <row r="12038" customFormat="false" ht="15" hidden="false" customHeight="false" outlineLevel="0" collapsed="false">
      <c r="A12038" s="6" t="s">
        <v>158</v>
      </c>
      <c r="B12038" s="45" t="n">
        <v>45332</v>
      </c>
      <c r="C12038" s="6" t="s">
        <v>181</v>
      </c>
      <c r="D12038" s="6" t="s">
        <v>201</v>
      </c>
      <c r="E12038" s="6" t="s">
        <v>187</v>
      </c>
      <c r="F12038" s="34" t="n">
        <v>0.539004564285278</v>
      </c>
      <c r="G12038" s="34" t="n">
        <v>0.534057445580597</v>
      </c>
      <c r="H12038" s="34" t="n">
        <v>0.00494711870468145</v>
      </c>
      <c r="I12038" s="34" t="n">
        <v>0.00926327073167799</v>
      </c>
      <c r="J12038" s="35" t="n">
        <v>1.85</v>
      </c>
      <c r="K12038" s="6" t="n">
        <v>1</v>
      </c>
      <c r="L12038" s="35" t="n">
        <v>0.85</v>
      </c>
      <c r="M12038" s="6" t="str">
        <f aca="false">IF(I12038&lt;=0,"Below 0%",IF(I12038&lt;=0.05,"0-5%",IF(I12038&lt;=0.1,"5-10%",IF(I12038&lt;=0.2,"10-20%",IF(I12038&lt;=0.4,"20-40%","Above 40%")))))</f>
        <v>0-5%</v>
      </c>
      <c r="N12038" s="6" t="str">
        <f aca="false">IF(AND(H12038&gt;=Summary!$B$25,I12038&gt;=Summary!$B$26,I12038&lt;=Summary!$B$27,J12038&gt;=Summary!$B$28,J12038&lt;=Summary!$B$29,F12038*J12038&gt;1),"Yes","No")</f>
        <v>No</v>
      </c>
    </row>
    <row r="12039" customFormat="false" ht="15" hidden="false" customHeight="false" outlineLevel="0" collapsed="false">
      <c r="A12039" s="6" t="s">
        <v>158</v>
      </c>
      <c r="B12039" s="45" t="n">
        <v>45332</v>
      </c>
      <c r="C12039" s="6" t="s">
        <v>181</v>
      </c>
      <c r="D12039" s="6" t="s">
        <v>201</v>
      </c>
      <c r="E12039" s="6" t="s">
        <v>174</v>
      </c>
      <c r="F12039" s="34" t="n">
        <v>0.252249032258987</v>
      </c>
      <c r="G12039" s="34" t="n">
        <v>0.219556949849801</v>
      </c>
      <c r="H12039" s="34" t="n">
        <v>0.0326920824091865</v>
      </c>
      <c r="I12039" s="34" t="n">
        <v>0.148900239466576</v>
      </c>
      <c r="J12039" s="35" t="n">
        <v>4.5</v>
      </c>
      <c r="K12039" s="6" t="n">
        <v>0</v>
      </c>
      <c r="L12039" s="35" t="n">
        <v>-1</v>
      </c>
      <c r="M12039" s="6" t="str">
        <f aca="false">IF(I12039&lt;=0,"Below 0%",IF(I12039&lt;=0.05,"0-5%",IF(I12039&lt;=0.1,"5-10%",IF(I12039&lt;=0.2,"10-20%",IF(I12039&lt;=0.4,"20-40%","Above 40%")))))</f>
        <v>10-20%</v>
      </c>
      <c r="N12039" s="6" t="str">
        <f aca="false">IF(AND(H12039&gt;=Summary!$B$25,I12039&gt;=Summary!$B$26,I12039&lt;=Summary!$B$27,J12039&gt;=Summary!$B$28,J12039&lt;=Summary!$B$29,F12039*J12039&gt;1),"Yes","No")</f>
        <v>Yes</v>
      </c>
    </row>
    <row r="12040" customFormat="false" ht="15" hidden="false" customHeight="false" outlineLevel="0" collapsed="false">
      <c r="A12040" s="6" t="s">
        <v>158</v>
      </c>
      <c r="B12040" s="45" t="n">
        <v>45332</v>
      </c>
      <c r="C12040" s="6" t="s">
        <v>181</v>
      </c>
      <c r="D12040" s="6" t="s">
        <v>201</v>
      </c>
      <c r="E12040" s="6" t="s">
        <v>177</v>
      </c>
      <c r="F12040" s="34" t="n">
        <v>0.208746388554573</v>
      </c>
      <c r="G12040" s="34" t="n">
        <v>0.246385604569602</v>
      </c>
      <c r="H12040" s="34" t="n">
        <v>-0.0376392160150291</v>
      </c>
      <c r="I12040" s="34" t="n">
        <v>-0.15276548352238</v>
      </c>
      <c r="J12040" s="35" t="n">
        <v>4.01</v>
      </c>
      <c r="K12040" s="6" t="n">
        <v>0</v>
      </c>
      <c r="L12040" s="35" t="n">
        <v>-1</v>
      </c>
      <c r="M12040" s="6" t="str">
        <f aca="false">IF(I12040&lt;=0,"Below 0%",IF(I12040&lt;=0.05,"0-5%",IF(I12040&lt;=0.1,"5-10%",IF(I12040&lt;=0.2,"10-20%",IF(I12040&lt;=0.4,"20-40%","Above 40%")))))</f>
        <v>Below 0%</v>
      </c>
      <c r="N12040" s="6" t="str">
        <f aca="false">IF(AND(H12040&gt;=Summary!$B$25,I12040&gt;=Summary!$B$26,I12040&lt;=Summary!$B$27,J12040&gt;=Summary!$B$28,J12040&lt;=Summary!$B$29,F12040*J12040&gt;1),"Yes","No")</f>
        <v>No</v>
      </c>
    </row>
    <row r="12041" customFormat="false" ht="15" hidden="false" customHeight="false" outlineLevel="0" collapsed="false">
      <c r="A12041" s="6" t="s">
        <v>158</v>
      </c>
      <c r="B12041" s="45" t="n">
        <v>45332</v>
      </c>
      <c r="C12041" s="6" t="s">
        <v>203</v>
      </c>
      <c r="D12041" s="6" t="s">
        <v>206</v>
      </c>
      <c r="E12041" s="6" t="s">
        <v>187</v>
      </c>
      <c r="F12041" s="34" t="n">
        <v>0.50938481092453</v>
      </c>
      <c r="G12041" s="34" t="n">
        <v>0.46477242245615</v>
      </c>
      <c r="H12041" s="34" t="n">
        <v>0.0446123884683805</v>
      </c>
      <c r="I12041" s="34" t="n">
        <v>0.0959875980434051</v>
      </c>
      <c r="J12041" s="35" t="n">
        <v>2.17</v>
      </c>
      <c r="K12041" s="6" t="n">
        <v>0</v>
      </c>
      <c r="L12041" s="35" t="n">
        <v>-1</v>
      </c>
      <c r="M12041" s="6" t="str">
        <f aca="false">IF(I12041&lt;=0,"Below 0%",IF(I12041&lt;=0.05,"0-5%",IF(I12041&lt;=0.1,"5-10%",IF(I12041&lt;=0.2,"10-20%",IF(I12041&lt;=0.4,"20-40%","Above 40%")))))</f>
        <v>5-10%</v>
      </c>
      <c r="N12041" s="6" t="str">
        <f aca="false">IF(AND(H12041&gt;=Summary!$B$25,I12041&gt;=Summary!$B$26,I12041&lt;=Summary!$B$27,J12041&gt;=Summary!$B$28,J12041&lt;=Summary!$B$29,F12041*J12041&gt;1),"Yes","No")</f>
        <v>No</v>
      </c>
    </row>
    <row r="12042" customFormat="false" ht="15" hidden="false" customHeight="false" outlineLevel="0" collapsed="false">
      <c r="A12042" s="6" t="s">
        <v>158</v>
      </c>
      <c r="B12042" s="45" t="n">
        <v>45332</v>
      </c>
      <c r="C12042" s="6" t="s">
        <v>203</v>
      </c>
      <c r="D12042" s="6" t="s">
        <v>206</v>
      </c>
      <c r="E12042" s="6" t="s">
        <v>174</v>
      </c>
      <c r="F12042" s="34" t="n">
        <v>0.274781465530396</v>
      </c>
      <c r="G12042" s="34" t="n">
        <v>0.26264483248173</v>
      </c>
      <c r="H12042" s="34" t="n">
        <v>0.0121366330486651</v>
      </c>
      <c r="I12042" s="34" t="n">
        <v>0.0462092969200503</v>
      </c>
      <c r="J12042" s="35" t="n">
        <v>3.84</v>
      </c>
      <c r="K12042" s="6" t="n">
        <v>0</v>
      </c>
      <c r="L12042" s="35" t="n">
        <v>-1</v>
      </c>
      <c r="M12042" s="6" t="str">
        <f aca="false">IF(I12042&lt;=0,"Below 0%",IF(I12042&lt;=0.05,"0-5%",IF(I12042&lt;=0.1,"5-10%",IF(I12042&lt;=0.2,"10-20%",IF(I12042&lt;=0.4,"20-40%","Above 40%")))))</f>
        <v>0-5%</v>
      </c>
      <c r="N12042" s="6" t="str">
        <f aca="false">IF(AND(H12042&gt;=Summary!$B$25,I12042&gt;=Summary!$B$26,I12042&lt;=Summary!$B$27,J12042&gt;=Summary!$B$28,J12042&lt;=Summary!$B$29,F12042*J12042&gt;1),"Yes","No")</f>
        <v>No</v>
      </c>
    </row>
    <row r="12043" customFormat="false" ht="15" hidden="false" customHeight="false" outlineLevel="0" collapsed="false">
      <c r="A12043" s="6" t="s">
        <v>158</v>
      </c>
      <c r="B12043" s="45" t="n">
        <v>45332</v>
      </c>
      <c r="C12043" s="6" t="s">
        <v>203</v>
      </c>
      <c r="D12043" s="6" t="s">
        <v>206</v>
      </c>
      <c r="E12043" s="6" t="s">
        <v>177</v>
      </c>
      <c r="F12043" s="34" t="n">
        <v>0.215833708643913</v>
      </c>
      <c r="G12043" s="34" t="n">
        <v>0.27258274506212</v>
      </c>
      <c r="H12043" s="34" t="n">
        <v>-0.0567490364182068</v>
      </c>
      <c r="I12043" s="34" t="n">
        <v>-0.208190127387829</v>
      </c>
      <c r="J12043" s="35" t="n">
        <v>3.7</v>
      </c>
      <c r="K12043" s="6" t="n">
        <v>1</v>
      </c>
      <c r="L12043" s="35" t="n">
        <v>2.7</v>
      </c>
      <c r="M12043" s="6" t="str">
        <f aca="false">IF(I12043&lt;=0,"Below 0%",IF(I12043&lt;=0.05,"0-5%",IF(I12043&lt;=0.1,"5-10%",IF(I12043&lt;=0.2,"10-20%",IF(I12043&lt;=0.4,"20-40%","Above 40%")))))</f>
        <v>Below 0%</v>
      </c>
      <c r="N12043" s="6" t="str">
        <f aca="false">IF(AND(H12043&gt;=Summary!$B$25,I12043&gt;=Summary!$B$26,I12043&lt;=Summary!$B$27,J12043&gt;=Summary!$B$28,J12043&lt;=Summary!$B$29,F12043*J12043&gt;1),"Yes","No")</f>
        <v>No</v>
      </c>
    </row>
    <row r="12044" customFormat="false" ht="15" hidden="false" customHeight="false" outlineLevel="0" collapsed="false">
      <c r="A12044" s="6" t="s">
        <v>158</v>
      </c>
      <c r="B12044" s="45" t="n">
        <v>45333</v>
      </c>
      <c r="C12044" s="6" t="s">
        <v>182</v>
      </c>
      <c r="D12044" s="6" t="s">
        <v>176</v>
      </c>
      <c r="E12044" s="6" t="s">
        <v>187</v>
      </c>
      <c r="F12044" s="34" t="n">
        <v>0.534753501415253</v>
      </c>
      <c r="G12044" s="34" t="n">
        <v>0.44708864928284</v>
      </c>
      <c r="H12044" s="34" t="n">
        <v>0.0876648521324128</v>
      </c>
      <c r="I12044" s="34" t="n">
        <v>0.196079350869303</v>
      </c>
      <c r="J12044" s="35" t="n">
        <v>2.22</v>
      </c>
      <c r="K12044" s="6" t="n">
        <v>0</v>
      </c>
      <c r="L12044" s="35" t="n">
        <v>-1</v>
      </c>
      <c r="M12044" s="6" t="str">
        <f aca="false">IF(I12044&lt;=0,"Below 0%",IF(I12044&lt;=0.05,"0-5%",IF(I12044&lt;=0.1,"5-10%",IF(I12044&lt;=0.2,"10-20%",IF(I12044&lt;=0.4,"20-40%","Above 40%")))))</f>
        <v>10-20%</v>
      </c>
      <c r="N12044" s="6" t="str">
        <f aca="false">IF(AND(H12044&gt;=Summary!$B$25,I12044&gt;=Summary!$B$26,I12044&lt;=Summary!$B$27,J12044&gt;=Summary!$B$28,J12044&lt;=Summary!$B$29,F12044*J12044&gt;1),"Yes","No")</f>
        <v>Yes</v>
      </c>
    </row>
    <row r="12045" customFormat="false" ht="15" hidden="false" customHeight="false" outlineLevel="0" collapsed="false">
      <c r="A12045" s="6" t="s">
        <v>158</v>
      </c>
      <c r="B12045" s="45" t="n">
        <v>45333</v>
      </c>
      <c r="C12045" s="6" t="s">
        <v>182</v>
      </c>
      <c r="D12045" s="6" t="s">
        <v>176</v>
      </c>
      <c r="E12045" s="6" t="s">
        <v>174</v>
      </c>
      <c r="F12045" s="34" t="n">
        <v>0.308341920375824</v>
      </c>
      <c r="G12045" s="34" t="n">
        <v>0.24751541182242</v>
      </c>
      <c r="H12045" s="34" t="n">
        <v>0.0608265085534039</v>
      </c>
      <c r="I12045" s="34" t="n">
        <v>0.245748368174519</v>
      </c>
      <c r="J12045" s="35" t="n">
        <v>4.01</v>
      </c>
      <c r="K12045" s="6" t="n">
        <v>0</v>
      </c>
      <c r="L12045" s="35" t="n">
        <v>-1</v>
      </c>
      <c r="M12045" s="6" t="str">
        <f aca="false">IF(I12045&lt;=0,"Below 0%",IF(I12045&lt;=0.05,"0-5%",IF(I12045&lt;=0.1,"5-10%",IF(I12045&lt;=0.2,"10-20%",IF(I12045&lt;=0.4,"20-40%","Above 40%")))))</f>
        <v>20-40%</v>
      </c>
      <c r="N12045" s="6" t="str">
        <f aca="false">IF(AND(H12045&gt;=Summary!$B$25,I12045&gt;=Summary!$B$26,I12045&lt;=Summary!$B$27,J12045&gt;=Summary!$B$28,J12045&lt;=Summary!$B$29,F12045*J12045&gt;1),"Yes","No")</f>
        <v>Yes</v>
      </c>
    </row>
    <row r="12046" customFormat="false" ht="15" hidden="false" customHeight="false" outlineLevel="0" collapsed="false">
      <c r="A12046" s="6" t="s">
        <v>158</v>
      </c>
      <c r="B12046" s="45" t="n">
        <v>45333</v>
      </c>
      <c r="C12046" s="6" t="s">
        <v>182</v>
      </c>
      <c r="D12046" s="6" t="s">
        <v>176</v>
      </c>
      <c r="E12046" s="6" t="s">
        <v>177</v>
      </c>
      <c r="F12046" s="34" t="n">
        <v>0.156904593110085</v>
      </c>
      <c r="G12046" s="34" t="n">
        <v>0.30539593889474</v>
      </c>
      <c r="H12046" s="34" t="n">
        <v>-0.148491345784655</v>
      </c>
      <c r="I12046" s="34" t="n">
        <v>-0.486225672554983</v>
      </c>
      <c r="J12046" s="35" t="n">
        <v>3.25</v>
      </c>
      <c r="K12046" s="6" t="n">
        <v>1</v>
      </c>
      <c r="L12046" s="35" t="n">
        <v>2.25</v>
      </c>
      <c r="M12046" s="6" t="str">
        <f aca="false">IF(I12046&lt;=0,"Below 0%",IF(I12046&lt;=0.05,"0-5%",IF(I12046&lt;=0.1,"5-10%",IF(I12046&lt;=0.2,"10-20%",IF(I12046&lt;=0.4,"20-40%","Above 40%")))))</f>
        <v>Below 0%</v>
      </c>
      <c r="N12046" s="6" t="str">
        <f aca="false">IF(AND(H12046&gt;=Summary!$B$25,I12046&gt;=Summary!$B$26,I12046&lt;=Summary!$B$27,J12046&gt;=Summary!$B$28,J12046&lt;=Summary!$B$29,F12046*J12046&gt;1),"Yes","No")</f>
        <v>No</v>
      </c>
    </row>
    <row r="12047" customFormat="false" ht="15" hidden="false" customHeight="false" outlineLevel="0" collapsed="false">
      <c r="A12047" s="6" t="s">
        <v>158</v>
      </c>
      <c r="B12047" s="45" t="n">
        <v>45333</v>
      </c>
      <c r="C12047" s="6" t="s">
        <v>189</v>
      </c>
      <c r="D12047" s="6" t="s">
        <v>185</v>
      </c>
      <c r="E12047" s="6" t="s">
        <v>187</v>
      </c>
      <c r="F12047" s="34" t="n">
        <v>0.19983996450901</v>
      </c>
      <c r="G12047" s="34" t="n">
        <v>0.155849137012572</v>
      </c>
      <c r="H12047" s="34" t="n">
        <v>0.0439908274964384</v>
      </c>
      <c r="I12047" s="34" t="n">
        <v>0.282265454526641</v>
      </c>
      <c r="J12047" s="35" t="n">
        <v>6.4</v>
      </c>
      <c r="K12047" s="6" t="n">
        <v>0</v>
      </c>
      <c r="L12047" s="35" t="n">
        <v>-1</v>
      </c>
      <c r="M12047" s="6" t="str">
        <f aca="false">IF(I12047&lt;=0,"Below 0%",IF(I12047&lt;=0.05,"0-5%",IF(I12047&lt;=0.1,"5-10%",IF(I12047&lt;=0.2,"10-20%",IF(I12047&lt;=0.4,"20-40%","Above 40%")))))</f>
        <v>20-40%</v>
      </c>
      <c r="N12047" s="6" t="str">
        <f aca="false">IF(AND(H12047&gt;=Summary!$B$25,I12047&gt;=Summary!$B$26,I12047&lt;=Summary!$B$27,J12047&gt;=Summary!$B$28,J12047&lt;=Summary!$B$29,F12047*J12047&gt;1),"Yes","No")</f>
        <v>No</v>
      </c>
    </row>
    <row r="12048" customFormat="false" ht="15" hidden="false" customHeight="false" outlineLevel="0" collapsed="false">
      <c r="A12048" s="6" t="s">
        <v>158</v>
      </c>
      <c r="B12048" s="45" t="n">
        <v>45333</v>
      </c>
      <c r="C12048" s="6" t="s">
        <v>189</v>
      </c>
      <c r="D12048" s="6" t="s">
        <v>185</v>
      </c>
      <c r="E12048" s="6" t="s">
        <v>174</v>
      </c>
      <c r="F12048" s="34" t="n">
        <v>0.148329764604569</v>
      </c>
      <c r="G12048" s="34" t="n">
        <v>0.216833581930535</v>
      </c>
      <c r="H12048" s="34" t="n">
        <v>-0.0685038173259664</v>
      </c>
      <c r="I12048" s="34" t="n">
        <v>-0.315928080494065</v>
      </c>
      <c r="J12048" s="35" t="n">
        <v>4.6</v>
      </c>
      <c r="K12048" s="6" t="n">
        <v>0</v>
      </c>
      <c r="L12048" s="35" t="n">
        <v>-1</v>
      </c>
      <c r="M12048" s="6" t="str">
        <f aca="false">IF(I12048&lt;=0,"Below 0%",IF(I12048&lt;=0.05,"0-5%",IF(I12048&lt;=0.1,"5-10%",IF(I12048&lt;=0.2,"10-20%",IF(I12048&lt;=0.4,"20-40%","Above 40%")))))</f>
        <v>Below 0%</v>
      </c>
      <c r="N12048" s="6" t="str">
        <f aca="false">IF(AND(H12048&gt;=Summary!$B$25,I12048&gt;=Summary!$B$26,I12048&lt;=Summary!$B$27,J12048&gt;=Summary!$B$28,J12048&lt;=Summary!$B$29,F12048*J12048&gt;1),"Yes","No")</f>
        <v>No</v>
      </c>
    </row>
    <row r="12049" customFormat="false" ht="15" hidden="false" customHeight="false" outlineLevel="0" collapsed="false">
      <c r="A12049" s="6" t="s">
        <v>158</v>
      </c>
      <c r="B12049" s="45" t="n">
        <v>45333</v>
      </c>
      <c r="C12049" s="6" t="s">
        <v>189</v>
      </c>
      <c r="D12049" s="6" t="s">
        <v>185</v>
      </c>
      <c r="E12049" s="6" t="s">
        <v>177</v>
      </c>
      <c r="F12049" s="34" t="n">
        <v>0.65183025598526</v>
      </c>
      <c r="G12049" s="34" t="n">
        <v>0.627317281056893</v>
      </c>
      <c r="H12049" s="34" t="n">
        <v>0.0245129749283668</v>
      </c>
      <c r="I12049" s="34" t="n">
        <v>0.0390758802101989</v>
      </c>
      <c r="J12049" s="35" t="n">
        <v>1.59</v>
      </c>
      <c r="K12049" s="6" t="n">
        <v>1</v>
      </c>
      <c r="L12049" s="35" t="n">
        <v>0.59</v>
      </c>
      <c r="M12049" s="6" t="str">
        <f aca="false">IF(I12049&lt;=0,"Below 0%",IF(I12049&lt;=0.05,"0-5%",IF(I12049&lt;=0.1,"5-10%",IF(I12049&lt;=0.2,"10-20%",IF(I12049&lt;=0.4,"20-40%","Above 40%")))))</f>
        <v>0-5%</v>
      </c>
      <c r="N12049" s="6" t="str">
        <f aca="false">IF(AND(H12049&gt;=Summary!$B$25,I12049&gt;=Summary!$B$26,I12049&lt;=Summary!$B$27,J12049&gt;=Summary!$B$28,J12049&lt;=Summary!$B$29,F12049*J12049&gt;1),"Yes","No")</f>
        <v>No</v>
      </c>
    </row>
    <row r="12050" customFormat="false" ht="15" hidden="false" customHeight="false" outlineLevel="0" collapsed="false">
      <c r="A12050" s="6" t="s">
        <v>158</v>
      </c>
      <c r="B12050" s="45" t="n">
        <v>45334</v>
      </c>
      <c r="C12050" s="6" t="s">
        <v>180</v>
      </c>
      <c r="D12050" s="6" t="s">
        <v>190</v>
      </c>
      <c r="E12050" s="6" t="s">
        <v>187</v>
      </c>
      <c r="F12050" s="34" t="n">
        <v>0.415383249521256</v>
      </c>
      <c r="G12050" s="34" t="n">
        <v>0.220470753515174</v>
      </c>
      <c r="H12050" s="34" t="n">
        <v>0.194912496006082</v>
      </c>
      <c r="I12050" s="34" t="n">
        <v>0.884074159036549</v>
      </c>
      <c r="J12050" s="35" t="n">
        <v>4.5</v>
      </c>
      <c r="K12050" s="6" t="n">
        <v>0</v>
      </c>
      <c r="L12050" s="35" t="n">
        <v>-1</v>
      </c>
      <c r="M12050" s="6" t="str">
        <f aca="false">IF(I12050&lt;=0,"Below 0%",IF(I12050&lt;=0.05,"0-5%",IF(I12050&lt;=0.1,"5-10%",IF(I12050&lt;=0.2,"10-20%",IF(I12050&lt;=0.4,"20-40%","Above 40%")))))</f>
        <v>Above 40%</v>
      </c>
      <c r="N12050" s="6" t="str">
        <f aca="false">IF(AND(H12050&gt;=Summary!$B$25,I12050&gt;=Summary!$B$26,I12050&lt;=Summary!$B$27,J12050&gt;=Summary!$B$28,J12050&lt;=Summary!$B$29,F12050*J12050&gt;1),"Yes","No")</f>
        <v>No</v>
      </c>
    </row>
    <row r="12051" customFormat="false" ht="15" hidden="false" customHeight="false" outlineLevel="0" collapsed="false">
      <c r="A12051" s="6" t="s">
        <v>158</v>
      </c>
      <c r="B12051" s="45" t="n">
        <v>45334</v>
      </c>
      <c r="C12051" s="6" t="s">
        <v>180</v>
      </c>
      <c r="D12051" s="6" t="s">
        <v>190</v>
      </c>
      <c r="E12051" s="6" t="s">
        <v>174</v>
      </c>
      <c r="F12051" s="34" t="n">
        <v>0.379573106765747</v>
      </c>
      <c r="G12051" s="34" t="n">
        <v>0.251806698177229</v>
      </c>
      <c r="H12051" s="34" t="n">
        <v>0.127766408588518</v>
      </c>
      <c r="I12051" s="34" t="n">
        <v>0.507398768632406</v>
      </c>
      <c r="J12051" s="35" t="n">
        <v>3.94</v>
      </c>
      <c r="K12051" s="6" t="n">
        <v>0</v>
      </c>
      <c r="L12051" s="35" t="n">
        <v>-1</v>
      </c>
      <c r="M12051" s="6" t="str">
        <f aca="false">IF(I12051&lt;=0,"Below 0%",IF(I12051&lt;=0.05,"0-5%",IF(I12051&lt;=0.1,"5-10%",IF(I12051&lt;=0.2,"10-20%",IF(I12051&lt;=0.4,"20-40%","Above 40%")))))</f>
        <v>Above 40%</v>
      </c>
      <c r="N12051" s="6" t="str">
        <f aca="false">IF(AND(H12051&gt;=Summary!$B$25,I12051&gt;=Summary!$B$26,I12051&lt;=Summary!$B$27,J12051&gt;=Summary!$B$28,J12051&lt;=Summary!$B$29,F12051*J12051&gt;1),"Yes","No")</f>
        <v>No</v>
      </c>
    </row>
    <row r="12052" customFormat="false" ht="15" hidden="false" customHeight="false" outlineLevel="0" collapsed="false">
      <c r="A12052" s="6" t="s">
        <v>158</v>
      </c>
      <c r="B12052" s="45" t="n">
        <v>45334</v>
      </c>
      <c r="C12052" s="6" t="s">
        <v>180</v>
      </c>
      <c r="D12052" s="6" t="s">
        <v>190</v>
      </c>
      <c r="E12052" s="6" t="s">
        <v>177</v>
      </c>
      <c r="F12052" s="34" t="n">
        <v>0.20504367351532</v>
      </c>
      <c r="G12052" s="34" t="n">
        <v>0.527722548307597</v>
      </c>
      <c r="H12052" s="34" t="n">
        <v>-0.322678874792277</v>
      </c>
      <c r="I12052" s="34" t="n">
        <v>-0.611455538193519</v>
      </c>
      <c r="J12052" s="35" t="n">
        <v>1.88</v>
      </c>
      <c r="K12052" s="6" t="n">
        <v>1</v>
      </c>
      <c r="L12052" s="35" t="n">
        <v>0.88</v>
      </c>
      <c r="M12052" s="6" t="str">
        <f aca="false">IF(I12052&lt;=0,"Below 0%",IF(I12052&lt;=0.05,"0-5%",IF(I12052&lt;=0.1,"5-10%",IF(I12052&lt;=0.2,"10-20%",IF(I12052&lt;=0.4,"20-40%","Above 40%")))))</f>
        <v>Below 0%</v>
      </c>
      <c r="N12052" s="6" t="str">
        <f aca="false">IF(AND(H12052&gt;=Summary!$B$25,I12052&gt;=Summary!$B$26,I12052&lt;=Summary!$B$27,J12052&gt;=Summary!$B$28,J12052&lt;=Summary!$B$29,F12052*J12052&gt;1),"Yes","No")</f>
        <v>No</v>
      </c>
    </row>
    <row r="12053" customFormat="false" ht="15" hidden="false" customHeight="false" outlineLevel="0" collapsed="false">
      <c r="A12053" s="6" t="s">
        <v>158</v>
      </c>
      <c r="B12053" s="45" t="n">
        <v>45339</v>
      </c>
      <c r="C12053" s="6" t="s">
        <v>206</v>
      </c>
      <c r="D12053" s="6" t="s">
        <v>183</v>
      </c>
      <c r="E12053" s="6" t="s">
        <v>187</v>
      </c>
      <c r="F12053" s="34" t="n">
        <v>0.104216381907463</v>
      </c>
      <c r="G12053" s="34" t="n">
        <v>0.181437056014906</v>
      </c>
      <c r="H12053" s="34" t="n">
        <v>-0.0772206741074432</v>
      </c>
      <c r="I12053" s="34" t="n">
        <v>-0.425605859153155</v>
      </c>
      <c r="J12053" s="35" t="n">
        <v>5.5</v>
      </c>
      <c r="K12053" s="6" t="n">
        <v>0</v>
      </c>
      <c r="L12053" s="35" t="n">
        <v>-1</v>
      </c>
      <c r="M12053" s="6" t="str">
        <f aca="false">IF(I12053&lt;=0,"Below 0%",IF(I12053&lt;=0.05,"0-5%",IF(I12053&lt;=0.1,"5-10%",IF(I12053&lt;=0.2,"10-20%",IF(I12053&lt;=0.4,"20-40%","Above 40%")))))</f>
        <v>Below 0%</v>
      </c>
      <c r="N12053" s="6" t="str">
        <f aca="false">IF(AND(H12053&gt;=Summary!$B$25,I12053&gt;=Summary!$B$26,I12053&lt;=Summary!$B$27,J12053&gt;=Summary!$B$28,J12053&lt;=Summary!$B$29,F12053*J12053&gt;1),"Yes","No")</f>
        <v>No</v>
      </c>
    </row>
    <row r="12054" customFormat="false" ht="15" hidden="false" customHeight="false" outlineLevel="0" collapsed="false">
      <c r="A12054" s="6" t="s">
        <v>158</v>
      </c>
      <c r="B12054" s="45" t="n">
        <v>45339</v>
      </c>
      <c r="C12054" s="6" t="s">
        <v>206</v>
      </c>
      <c r="D12054" s="6" t="s">
        <v>183</v>
      </c>
      <c r="E12054" s="6" t="s">
        <v>174</v>
      </c>
      <c r="F12054" s="34" t="n">
        <v>0.31217160820961</v>
      </c>
      <c r="G12054" s="34" t="n">
        <v>0.210085012227786</v>
      </c>
      <c r="H12054" s="34" t="n">
        <v>0.102086595981824</v>
      </c>
      <c r="I12054" s="34" t="n">
        <v>0.485929933312595</v>
      </c>
      <c r="J12054" s="35" t="n">
        <v>4.75</v>
      </c>
      <c r="K12054" s="6" t="n">
        <v>0</v>
      </c>
      <c r="L12054" s="35" t="n">
        <v>-1</v>
      </c>
      <c r="M12054" s="6" t="str">
        <f aca="false">IF(I12054&lt;=0,"Below 0%",IF(I12054&lt;=0.05,"0-5%",IF(I12054&lt;=0.1,"5-10%",IF(I12054&lt;=0.2,"10-20%",IF(I12054&lt;=0.4,"20-40%","Above 40%")))))</f>
        <v>Above 40%</v>
      </c>
      <c r="N12054" s="6" t="str">
        <f aca="false">IF(AND(H12054&gt;=Summary!$B$25,I12054&gt;=Summary!$B$26,I12054&lt;=Summary!$B$27,J12054&gt;=Summary!$B$28,J12054&lt;=Summary!$B$29,F12054*J12054&gt;1),"Yes","No")</f>
        <v>No</v>
      </c>
    </row>
    <row r="12055" customFormat="false" ht="15" hidden="false" customHeight="false" outlineLevel="0" collapsed="false">
      <c r="A12055" s="6" t="s">
        <v>158</v>
      </c>
      <c r="B12055" s="45" t="n">
        <v>45339</v>
      </c>
      <c r="C12055" s="6" t="s">
        <v>206</v>
      </c>
      <c r="D12055" s="6" t="s">
        <v>183</v>
      </c>
      <c r="E12055" s="6" t="s">
        <v>177</v>
      </c>
      <c r="F12055" s="34" t="n">
        <v>0.583612024784088</v>
      </c>
      <c r="G12055" s="34" t="n">
        <v>0.608477931757308</v>
      </c>
      <c r="H12055" s="34" t="n">
        <v>-0.0248659069732194</v>
      </c>
      <c r="I12055" s="34" t="n">
        <v>-0.0408657498907245</v>
      </c>
      <c r="J12055" s="35" t="n">
        <v>1.64</v>
      </c>
      <c r="K12055" s="6" t="n">
        <v>1</v>
      </c>
      <c r="L12055" s="35" t="n">
        <v>0.64</v>
      </c>
      <c r="M12055" s="6" t="str">
        <f aca="false">IF(I12055&lt;=0,"Below 0%",IF(I12055&lt;=0.05,"0-5%",IF(I12055&lt;=0.1,"5-10%",IF(I12055&lt;=0.2,"10-20%",IF(I12055&lt;=0.4,"20-40%","Above 40%")))))</f>
        <v>Below 0%</v>
      </c>
      <c r="N12055" s="6" t="str">
        <f aca="false">IF(AND(H12055&gt;=Summary!$B$25,I12055&gt;=Summary!$B$26,I12055&lt;=Summary!$B$27,J12055&gt;=Summary!$B$28,J12055&lt;=Summary!$B$29,F12055*J12055&gt;1),"Yes","No")</f>
        <v>No</v>
      </c>
    </row>
    <row r="12056" customFormat="false" ht="15" hidden="false" customHeight="false" outlineLevel="0" collapsed="false">
      <c r="A12056" s="6" t="s">
        <v>158</v>
      </c>
      <c r="B12056" s="45" t="n">
        <v>45339</v>
      </c>
      <c r="C12056" s="6" t="s">
        <v>196</v>
      </c>
      <c r="D12056" s="6" t="s">
        <v>185</v>
      </c>
      <c r="E12056" s="6" t="s">
        <v>187</v>
      </c>
      <c r="F12056" s="34" t="n">
        <v>0.0928670540452004</v>
      </c>
      <c r="G12056" s="34" t="n">
        <v>0.0908080965183194</v>
      </c>
      <c r="H12056" s="34" t="n">
        <v>0.00205895752688097</v>
      </c>
      <c r="I12056" s="34" t="n">
        <v>0.0226737219017206</v>
      </c>
      <c r="J12056" s="35" t="n">
        <v>11</v>
      </c>
      <c r="K12056" s="6" t="n">
        <v>0</v>
      </c>
      <c r="L12056" s="35" t="n">
        <v>-1</v>
      </c>
      <c r="M12056" s="6" t="str">
        <f aca="false">IF(I12056&lt;=0,"Below 0%",IF(I12056&lt;=0.05,"0-5%",IF(I12056&lt;=0.1,"5-10%",IF(I12056&lt;=0.2,"10-20%",IF(I12056&lt;=0.4,"20-40%","Above 40%")))))</f>
        <v>0-5%</v>
      </c>
      <c r="N12056" s="6" t="str">
        <f aca="false">IF(AND(H12056&gt;=Summary!$B$25,I12056&gt;=Summary!$B$26,I12056&lt;=Summary!$B$27,J12056&gt;=Summary!$B$28,J12056&lt;=Summary!$B$29,F12056*J12056&gt;1),"Yes","No")</f>
        <v>No</v>
      </c>
    </row>
    <row r="12057" customFormat="false" ht="15" hidden="false" customHeight="false" outlineLevel="0" collapsed="false">
      <c r="A12057" s="6" t="s">
        <v>158</v>
      </c>
      <c r="B12057" s="45" t="n">
        <v>45339</v>
      </c>
      <c r="C12057" s="6" t="s">
        <v>196</v>
      </c>
      <c r="D12057" s="6" t="s">
        <v>185</v>
      </c>
      <c r="E12057" s="6" t="s">
        <v>174</v>
      </c>
      <c r="F12057" s="34" t="n">
        <v>0.121870830655098</v>
      </c>
      <c r="G12057" s="34" t="n">
        <v>0.163752305196969</v>
      </c>
      <c r="H12057" s="34" t="n">
        <v>-0.0418814745418714</v>
      </c>
      <c r="I12057" s="34" t="n">
        <v>-0.255761129539485</v>
      </c>
      <c r="J12057" s="35" t="n">
        <v>6.1</v>
      </c>
      <c r="K12057" s="6" t="n">
        <v>0</v>
      </c>
      <c r="L12057" s="35" t="n">
        <v>-1</v>
      </c>
      <c r="M12057" s="6" t="str">
        <f aca="false">IF(I12057&lt;=0,"Below 0%",IF(I12057&lt;=0.05,"0-5%",IF(I12057&lt;=0.1,"5-10%",IF(I12057&lt;=0.2,"10-20%",IF(I12057&lt;=0.4,"20-40%","Above 40%")))))</f>
        <v>Below 0%</v>
      </c>
      <c r="N12057" s="6" t="str">
        <f aca="false">IF(AND(H12057&gt;=Summary!$B$25,I12057&gt;=Summary!$B$26,I12057&lt;=Summary!$B$27,J12057&gt;=Summary!$B$28,J12057&lt;=Summary!$B$29,F12057*J12057&gt;1),"Yes","No")</f>
        <v>No</v>
      </c>
    </row>
    <row r="12058" customFormat="false" ht="15" hidden="false" customHeight="false" outlineLevel="0" collapsed="false">
      <c r="A12058" s="6" t="s">
        <v>158</v>
      </c>
      <c r="B12058" s="45" t="n">
        <v>45339</v>
      </c>
      <c r="C12058" s="6" t="s">
        <v>196</v>
      </c>
      <c r="D12058" s="6" t="s">
        <v>185</v>
      </c>
      <c r="E12058" s="6" t="s">
        <v>177</v>
      </c>
      <c r="F12058" s="34" t="n">
        <v>0.785262107849121</v>
      </c>
      <c r="G12058" s="34" t="n">
        <v>0.745439598284711</v>
      </c>
      <c r="H12058" s="34" t="n">
        <v>0.0398225095644099</v>
      </c>
      <c r="I12058" s="34" t="n">
        <v>0.0534215108186407</v>
      </c>
      <c r="J12058" s="35" t="n">
        <v>1.34</v>
      </c>
      <c r="K12058" s="6" t="n">
        <v>1</v>
      </c>
      <c r="L12058" s="35" t="n">
        <v>0.34</v>
      </c>
      <c r="M12058" s="6" t="str">
        <f aca="false">IF(I12058&lt;=0,"Below 0%",IF(I12058&lt;=0.05,"0-5%",IF(I12058&lt;=0.1,"5-10%",IF(I12058&lt;=0.2,"10-20%",IF(I12058&lt;=0.4,"20-40%","Above 40%")))))</f>
        <v>5-10%</v>
      </c>
      <c r="N12058" s="6" t="str">
        <f aca="false">IF(AND(H12058&gt;=Summary!$B$25,I12058&gt;=Summary!$B$26,I12058&lt;=Summary!$B$27,J12058&gt;=Summary!$B$28,J12058&lt;=Summary!$B$29,F12058*J12058&gt;1),"Yes","No")</f>
        <v>No</v>
      </c>
    </row>
    <row r="12059" customFormat="false" ht="15" hidden="false" customHeight="false" outlineLevel="0" collapsed="false">
      <c r="A12059" s="6" t="s">
        <v>158</v>
      </c>
      <c r="B12059" s="45" t="n">
        <v>45339</v>
      </c>
      <c r="C12059" s="6" t="s">
        <v>184</v>
      </c>
      <c r="D12059" s="6" t="s">
        <v>182</v>
      </c>
      <c r="E12059" s="6" t="s">
        <v>187</v>
      </c>
      <c r="F12059" s="34" t="n">
        <v>0.305193305015564</v>
      </c>
      <c r="G12059" s="34" t="n">
        <v>0.32254091149041</v>
      </c>
      <c r="H12059" s="34" t="n">
        <v>-0.0173476064748461</v>
      </c>
      <c r="I12059" s="34" t="n">
        <v>-0.0537842049081015</v>
      </c>
      <c r="J12059" s="35" t="n">
        <v>3.08</v>
      </c>
      <c r="K12059" s="6" t="n">
        <v>0</v>
      </c>
      <c r="L12059" s="35" t="n">
        <v>-1</v>
      </c>
      <c r="M12059" s="6" t="str">
        <f aca="false">IF(I12059&lt;=0,"Below 0%",IF(I12059&lt;=0.05,"0-5%",IF(I12059&lt;=0.1,"5-10%",IF(I12059&lt;=0.2,"10-20%",IF(I12059&lt;=0.4,"20-40%","Above 40%")))))</f>
        <v>Below 0%</v>
      </c>
      <c r="N12059" s="6" t="str">
        <f aca="false">IF(AND(H12059&gt;=Summary!$B$25,I12059&gt;=Summary!$B$26,I12059&lt;=Summary!$B$27,J12059&gt;=Summary!$B$28,J12059&lt;=Summary!$B$29,F12059*J12059&gt;1),"Yes","No")</f>
        <v>No</v>
      </c>
    </row>
    <row r="12060" customFormat="false" ht="15" hidden="false" customHeight="false" outlineLevel="0" collapsed="false">
      <c r="A12060" s="6" t="s">
        <v>158</v>
      </c>
      <c r="B12060" s="45" t="n">
        <v>45339</v>
      </c>
      <c r="C12060" s="6" t="s">
        <v>184</v>
      </c>
      <c r="D12060" s="6" t="s">
        <v>182</v>
      </c>
      <c r="E12060" s="6" t="s">
        <v>174</v>
      </c>
      <c r="F12060" s="34" t="n">
        <v>0.257001101970673</v>
      </c>
      <c r="G12060" s="34" t="n">
        <v>0.254724617279606</v>
      </c>
      <c r="H12060" s="34" t="n">
        <v>0.00227648469106673</v>
      </c>
      <c r="I12060" s="34" t="n">
        <v>0.00893704234549064</v>
      </c>
      <c r="J12060" s="35" t="n">
        <v>3.9</v>
      </c>
      <c r="K12060" s="6" t="n">
        <v>0</v>
      </c>
      <c r="L12060" s="35" t="n">
        <v>-1</v>
      </c>
      <c r="M12060" s="6" t="str">
        <f aca="false">IF(I12060&lt;=0,"Below 0%",IF(I12060&lt;=0.05,"0-5%",IF(I12060&lt;=0.1,"5-10%",IF(I12060&lt;=0.2,"10-20%",IF(I12060&lt;=0.4,"20-40%","Above 40%")))))</f>
        <v>0-5%</v>
      </c>
      <c r="N12060" s="6" t="str">
        <f aca="false">IF(AND(H12060&gt;=Summary!$B$25,I12060&gt;=Summary!$B$26,I12060&lt;=Summary!$B$27,J12060&gt;=Summary!$B$28,J12060&lt;=Summary!$B$29,F12060*J12060&gt;1),"Yes","No")</f>
        <v>No</v>
      </c>
    </row>
    <row r="12061" customFormat="false" ht="15" hidden="false" customHeight="false" outlineLevel="0" collapsed="false">
      <c r="A12061" s="6" t="s">
        <v>158</v>
      </c>
      <c r="B12061" s="45" t="n">
        <v>45339</v>
      </c>
      <c r="C12061" s="6" t="s">
        <v>184</v>
      </c>
      <c r="D12061" s="6" t="s">
        <v>182</v>
      </c>
      <c r="E12061" s="6" t="s">
        <v>177</v>
      </c>
      <c r="F12061" s="34" t="n">
        <v>0.437805622816086</v>
      </c>
      <c r="G12061" s="34" t="n">
        <v>0.422734471229984</v>
      </c>
      <c r="H12061" s="34" t="n">
        <v>0.0150711515861016</v>
      </c>
      <c r="I12061" s="34" t="n">
        <v>0.0356515794471426</v>
      </c>
      <c r="J12061" s="35" t="n">
        <v>2.35</v>
      </c>
      <c r="K12061" s="6" t="n">
        <v>1</v>
      </c>
      <c r="L12061" s="35" t="n">
        <v>1.35</v>
      </c>
      <c r="M12061" s="6" t="str">
        <f aca="false">IF(I12061&lt;=0,"Below 0%",IF(I12061&lt;=0.05,"0-5%",IF(I12061&lt;=0.1,"5-10%",IF(I12061&lt;=0.2,"10-20%",IF(I12061&lt;=0.4,"20-40%","Above 40%")))))</f>
        <v>0-5%</v>
      </c>
      <c r="N12061" s="6" t="str">
        <f aca="false">IF(AND(H12061&gt;=Summary!$B$25,I12061&gt;=Summary!$B$26,I12061&lt;=Summary!$B$27,J12061&gt;=Summary!$B$28,J12061&lt;=Summary!$B$29,F12061*J12061&gt;1),"Yes","No")</f>
        <v>No</v>
      </c>
    </row>
    <row r="12062" customFormat="false" ht="15" hidden="false" customHeight="false" outlineLevel="0" collapsed="false">
      <c r="A12062" s="6" t="s">
        <v>158</v>
      </c>
      <c r="B12062" s="45" t="n">
        <v>45339</v>
      </c>
      <c r="C12062" s="6" t="s">
        <v>194</v>
      </c>
      <c r="D12062" s="6" t="s">
        <v>190</v>
      </c>
      <c r="E12062" s="6" t="s">
        <v>187</v>
      </c>
      <c r="F12062" s="34" t="n">
        <v>0.746397733688355</v>
      </c>
      <c r="G12062" s="34" t="n">
        <v>0.724787602528081</v>
      </c>
      <c r="H12062" s="34" t="n">
        <v>0.021610131160274</v>
      </c>
      <c r="I12062" s="34" t="n">
        <v>0.0298158123633698</v>
      </c>
      <c r="J12062" s="35" t="n">
        <v>1.37</v>
      </c>
      <c r="K12062" s="6" t="n">
        <v>0</v>
      </c>
      <c r="L12062" s="35" t="n">
        <v>-1</v>
      </c>
      <c r="M12062" s="6" t="str">
        <f aca="false">IF(I12062&lt;=0,"Below 0%",IF(I12062&lt;=0.05,"0-5%",IF(I12062&lt;=0.1,"5-10%",IF(I12062&lt;=0.2,"10-20%",IF(I12062&lt;=0.4,"20-40%","Above 40%")))))</f>
        <v>0-5%</v>
      </c>
      <c r="N12062" s="6" t="str">
        <f aca="false">IF(AND(H12062&gt;=Summary!$B$25,I12062&gt;=Summary!$B$26,I12062&lt;=Summary!$B$27,J12062&gt;=Summary!$B$28,J12062&lt;=Summary!$B$29,F12062*J12062&gt;1),"Yes","No")</f>
        <v>No</v>
      </c>
    </row>
    <row r="12063" customFormat="false" ht="15" hidden="false" customHeight="false" outlineLevel="0" collapsed="false">
      <c r="A12063" s="6" t="s">
        <v>158</v>
      </c>
      <c r="B12063" s="45" t="n">
        <v>45339</v>
      </c>
      <c r="C12063" s="6" t="s">
        <v>194</v>
      </c>
      <c r="D12063" s="6" t="s">
        <v>190</v>
      </c>
      <c r="E12063" s="6" t="s">
        <v>174</v>
      </c>
      <c r="F12063" s="34" t="n">
        <v>0.207932531833649</v>
      </c>
      <c r="G12063" s="34" t="n">
        <v>0.165493169243912</v>
      </c>
      <c r="H12063" s="34" t="n">
        <v>0.042439362589737</v>
      </c>
      <c r="I12063" s="34" t="n">
        <v>0.256441778132775</v>
      </c>
      <c r="J12063" s="35" t="n">
        <v>6</v>
      </c>
      <c r="K12063" s="6" t="n">
        <v>1</v>
      </c>
      <c r="L12063" s="35" t="n">
        <v>5</v>
      </c>
      <c r="M12063" s="6" t="str">
        <f aca="false">IF(I12063&lt;=0,"Below 0%",IF(I12063&lt;=0.05,"0-5%",IF(I12063&lt;=0.1,"5-10%",IF(I12063&lt;=0.2,"10-20%",IF(I12063&lt;=0.4,"20-40%","Above 40%")))))</f>
        <v>20-40%</v>
      </c>
      <c r="N12063" s="6" t="str">
        <f aca="false">IF(AND(H12063&gt;=Summary!$B$25,I12063&gt;=Summary!$B$26,I12063&lt;=Summary!$B$27,J12063&gt;=Summary!$B$28,J12063&lt;=Summary!$B$29,F12063*J12063&gt;1),"Yes","No")</f>
        <v>No</v>
      </c>
    </row>
    <row r="12064" customFormat="false" ht="15" hidden="false" customHeight="false" outlineLevel="0" collapsed="false">
      <c r="A12064" s="6" t="s">
        <v>158</v>
      </c>
      <c r="B12064" s="45" t="n">
        <v>45339</v>
      </c>
      <c r="C12064" s="6" t="s">
        <v>194</v>
      </c>
      <c r="D12064" s="6" t="s">
        <v>190</v>
      </c>
      <c r="E12064" s="6" t="s">
        <v>177</v>
      </c>
      <c r="F12064" s="34" t="n">
        <v>0.0456697382032871</v>
      </c>
      <c r="G12064" s="34" t="n">
        <v>0.109719228228008</v>
      </c>
      <c r="H12064" s="34" t="n">
        <v>-0.0640494900247206</v>
      </c>
      <c r="I12064" s="34" t="n">
        <v>-0.583758116595746</v>
      </c>
      <c r="J12064" s="35" t="n">
        <v>9.05</v>
      </c>
      <c r="K12064" s="6" t="n">
        <v>0</v>
      </c>
      <c r="L12064" s="35" t="n">
        <v>-1</v>
      </c>
      <c r="M12064" s="6" t="str">
        <f aca="false">IF(I12064&lt;=0,"Below 0%",IF(I12064&lt;=0.05,"0-5%",IF(I12064&lt;=0.1,"5-10%",IF(I12064&lt;=0.2,"10-20%",IF(I12064&lt;=0.4,"20-40%","Above 40%")))))</f>
        <v>Below 0%</v>
      </c>
      <c r="N12064" s="6" t="str">
        <f aca="false">IF(AND(H12064&gt;=Summary!$B$25,I12064&gt;=Summary!$B$26,I12064&lt;=Summary!$B$27,J12064&gt;=Summary!$B$28,J12064&lt;=Summary!$B$29,F12064*J12064&gt;1),"Yes","No")</f>
        <v>No</v>
      </c>
    </row>
    <row r="12065" customFormat="false" ht="15" hidden="false" customHeight="false" outlineLevel="0" collapsed="false">
      <c r="A12065" s="6" t="s">
        <v>158</v>
      </c>
      <c r="B12065" s="45" t="n">
        <v>45339</v>
      </c>
      <c r="C12065" s="6" t="s">
        <v>188</v>
      </c>
      <c r="D12065" s="6" t="s">
        <v>199</v>
      </c>
      <c r="E12065" s="6" t="s">
        <v>187</v>
      </c>
      <c r="F12065" s="34" t="n">
        <v>0.711944818496704</v>
      </c>
      <c r="G12065" s="34" t="n">
        <v>0.521164399614058</v>
      </c>
      <c r="H12065" s="34" t="n">
        <v>0.190780418882646</v>
      </c>
      <c r="I12065" s="34" t="n">
        <v>0.366065715585957</v>
      </c>
      <c r="J12065" s="35" t="n">
        <v>1.9</v>
      </c>
      <c r="K12065" s="6" t="n">
        <v>0</v>
      </c>
      <c r="L12065" s="35" t="n">
        <v>-1</v>
      </c>
      <c r="M12065" s="6" t="str">
        <f aca="false">IF(I12065&lt;=0,"Below 0%",IF(I12065&lt;=0.05,"0-5%",IF(I12065&lt;=0.1,"5-10%",IF(I12065&lt;=0.2,"10-20%",IF(I12065&lt;=0.4,"20-40%","Above 40%")))))</f>
        <v>20-40%</v>
      </c>
      <c r="N12065" s="6" t="str">
        <f aca="false">IF(AND(H12065&gt;=Summary!$B$25,I12065&gt;=Summary!$B$26,I12065&lt;=Summary!$B$27,J12065&gt;=Summary!$B$28,J12065&lt;=Summary!$B$29,F12065*J12065&gt;1),"Yes","No")</f>
        <v>Yes</v>
      </c>
    </row>
    <row r="12066" customFormat="false" ht="15" hidden="false" customHeight="false" outlineLevel="0" collapsed="false">
      <c r="A12066" s="6" t="s">
        <v>158</v>
      </c>
      <c r="B12066" s="45" t="n">
        <v>45339</v>
      </c>
      <c r="C12066" s="6" t="s">
        <v>188</v>
      </c>
      <c r="D12066" s="6" t="s">
        <v>199</v>
      </c>
      <c r="E12066" s="6" t="s">
        <v>174</v>
      </c>
      <c r="F12066" s="34" t="n">
        <v>0.174320608377457</v>
      </c>
      <c r="G12066" s="34" t="n">
        <v>0.231899849945366</v>
      </c>
      <c r="H12066" s="34" t="n">
        <v>-0.0575792415679089</v>
      </c>
      <c r="I12066" s="34" t="n">
        <v>-0.24829356975209</v>
      </c>
      <c r="J12066" s="35" t="n">
        <v>4.27</v>
      </c>
      <c r="K12066" s="6" t="n">
        <v>1</v>
      </c>
      <c r="L12066" s="35" t="n">
        <v>3.27</v>
      </c>
      <c r="M12066" s="6" t="str">
        <f aca="false">IF(I12066&lt;=0,"Below 0%",IF(I12066&lt;=0.05,"0-5%",IF(I12066&lt;=0.1,"5-10%",IF(I12066&lt;=0.2,"10-20%",IF(I12066&lt;=0.4,"20-40%","Above 40%")))))</f>
        <v>Below 0%</v>
      </c>
      <c r="N12066" s="6" t="str">
        <f aca="false">IF(AND(H12066&gt;=Summary!$B$25,I12066&gt;=Summary!$B$26,I12066&lt;=Summary!$B$27,J12066&gt;=Summary!$B$28,J12066&lt;=Summary!$B$29,F12066*J12066&gt;1),"Yes","No")</f>
        <v>No</v>
      </c>
    </row>
    <row r="12067" customFormat="false" ht="15" hidden="false" customHeight="false" outlineLevel="0" collapsed="false">
      <c r="A12067" s="6" t="s">
        <v>158</v>
      </c>
      <c r="B12067" s="45" t="n">
        <v>45339</v>
      </c>
      <c r="C12067" s="6" t="s">
        <v>188</v>
      </c>
      <c r="D12067" s="6" t="s">
        <v>199</v>
      </c>
      <c r="E12067" s="6" t="s">
        <v>177</v>
      </c>
      <c r="F12067" s="34" t="n">
        <v>0.113734550774097</v>
      </c>
      <c r="G12067" s="34" t="n">
        <v>0.246935750440576</v>
      </c>
      <c r="H12067" s="34" t="n">
        <v>-0.133201199666479</v>
      </c>
      <c r="I12067" s="34" t="n">
        <v>-0.539416424834496</v>
      </c>
      <c r="J12067" s="35" t="n">
        <v>4.01</v>
      </c>
      <c r="K12067" s="6" t="n">
        <v>0</v>
      </c>
      <c r="L12067" s="35" t="n">
        <v>-1</v>
      </c>
      <c r="M12067" s="6" t="str">
        <f aca="false">IF(I12067&lt;=0,"Below 0%",IF(I12067&lt;=0.05,"0-5%",IF(I12067&lt;=0.1,"5-10%",IF(I12067&lt;=0.2,"10-20%",IF(I12067&lt;=0.4,"20-40%","Above 40%")))))</f>
        <v>Below 0%</v>
      </c>
      <c r="N12067" s="6" t="str">
        <f aca="false">IF(AND(H12067&gt;=Summary!$B$25,I12067&gt;=Summary!$B$26,I12067&lt;=Summary!$B$27,J12067&gt;=Summary!$B$28,J12067&lt;=Summary!$B$29,F12067*J12067&gt;1),"Yes","No")</f>
        <v>No</v>
      </c>
    </row>
    <row r="12068" customFormat="false" ht="15" hidden="false" customHeight="false" outlineLevel="0" collapsed="false">
      <c r="A12068" s="6" t="s">
        <v>158</v>
      </c>
      <c r="B12068" s="45" t="n">
        <v>45339</v>
      </c>
      <c r="C12068" s="6" t="s">
        <v>207</v>
      </c>
      <c r="D12068" s="6" t="s">
        <v>189</v>
      </c>
      <c r="E12068" s="6" t="s">
        <v>187</v>
      </c>
      <c r="F12068" s="34" t="n">
        <v>0.418228954076767</v>
      </c>
      <c r="G12068" s="34" t="n">
        <v>0.397673173484596</v>
      </c>
      <c r="H12068" s="34" t="n">
        <v>0.0205557805921706</v>
      </c>
      <c r="I12068" s="34" t="n">
        <v>0.0516901364305047</v>
      </c>
      <c r="J12068" s="35" t="n">
        <v>2.5</v>
      </c>
      <c r="K12068" s="6" t="n">
        <v>1</v>
      </c>
      <c r="L12068" s="35" t="n">
        <v>1.5</v>
      </c>
      <c r="M12068" s="6" t="str">
        <f aca="false">IF(I12068&lt;=0,"Below 0%",IF(I12068&lt;=0.05,"0-5%",IF(I12068&lt;=0.1,"5-10%",IF(I12068&lt;=0.2,"10-20%",IF(I12068&lt;=0.4,"20-40%","Above 40%")))))</f>
        <v>5-10%</v>
      </c>
      <c r="N12068" s="6" t="str">
        <f aca="false">IF(AND(H12068&gt;=Summary!$B$25,I12068&gt;=Summary!$B$26,I12068&lt;=Summary!$B$27,J12068&gt;=Summary!$B$28,J12068&lt;=Summary!$B$29,F12068*J12068&gt;1),"Yes","No")</f>
        <v>No</v>
      </c>
    </row>
    <row r="12069" customFormat="false" ht="15" hidden="false" customHeight="false" outlineLevel="0" collapsed="false">
      <c r="A12069" s="6" t="s">
        <v>158</v>
      </c>
      <c r="B12069" s="45" t="n">
        <v>45339</v>
      </c>
      <c r="C12069" s="6" t="s">
        <v>207</v>
      </c>
      <c r="D12069" s="6" t="s">
        <v>189</v>
      </c>
      <c r="E12069" s="6" t="s">
        <v>174</v>
      </c>
      <c r="F12069" s="34" t="n">
        <v>0.291971653699875</v>
      </c>
      <c r="G12069" s="34" t="n">
        <v>0.273127179591069</v>
      </c>
      <c r="H12069" s="34" t="n">
        <v>0.018844474108806</v>
      </c>
      <c r="I12069" s="34" t="n">
        <v>0.0689952356152188</v>
      </c>
      <c r="J12069" s="35" t="n">
        <v>3.64</v>
      </c>
      <c r="K12069" s="6" t="n">
        <v>0</v>
      </c>
      <c r="L12069" s="35" t="n">
        <v>-1</v>
      </c>
      <c r="M12069" s="6" t="str">
        <f aca="false">IF(I12069&lt;=0,"Below 0%",IF(I12069&lt;=0.05,"0-5%",IF(I12069&lt;=0.1,"5-10%",IF(I12069&lt;=0.2,"10-20%",IF(I12069&lt;=0.4,"20-40%","Above 40%")))))</f>
        <v>5-10%</v>
      </c>
      <c r="N12069" s="6" t="str">
        <f aca="false">IF(AND(H12069&gt;=Summary!$B$25,I12069&gt;=Summary!$B$26,I12069&lt;=Summary!$B$27,J12069&gt;=Summary!$B$28,J12069&lt;=Summary!$B$29,F12069*J12069&gt;1),"Yes","No")</f>
        <v>No</v>
      </c>
    </row>
    <row r="12070" customFormat="false" ht="15" hidden="false" customHeight="false" outlineLevel="0" collapsed="false">
      <c r="A12070" s="6" t="s">
        <v>158</v>
      </c>
      <c r="B12070" s="45" t="n">
        <v>45339</v>
      </c>
      <c r="C12070" s="6" t="s">
        <v>207</v>
      </c>
      <c r="D12070" s="6" t="s">
        <v>189</v>
      </c>
      <c r="E12070" s="6" t="s">
        <v>177</v>
      </c>
      <c r="F12070" s="34" t="n">
        <v>0.289799422025681</v>
      </c>
      <c r="G12070" s="34" t="n">
        <v>0.329199646924335</v>
      </c>
      <c r="H12070" s="34" t="n">
        <v>-0.0394002248986543</v>
      </c>
      <c r="I12070" s="34" t="n">
        <v>-0.11968489415698</v>
      </c>
      <c r="J12070" s="35" t="n">
        <v>3.02</v>
      </c>
      <c r="K12070" s="6" t="n">
        <v>0</v>
      </c>
      <c r="L12070" s="35" t="n">
        <v>-1</v>
      </c>
      <c r="M12070" s="6" t="str">
        <f aca="false">IF(I12070&lt;=0,"Below 0%",IF(I12070&lt;=0.05,"0-5%",IF(I12070&lt;=0.1,"5-10%",IF(I12070&lt;=0.2,"10-20%",IF(I12070&lt;=0.4,"20-40%","Above 40%")))))</f>
        <v>Below 0%</v>
      </c>
      <c r="N12070" s="6" t="str">
        <f aca="false">IF(AND(H12070&gt;=Summary!$B$25,I12070&gt;=Summary!$B$26,I12070&lt;=Summary!$B$27,J12070&gt;=Summary!$B$28,J12070&lt;=Summary!$B$29,F12070*J12070&gt;1),"Yes","No")</f>
        <v>No</v>
      </c>
    </row>
    <row r="12071" customFormat="false" ht="15" hidden="false" customHeight="false" outlineLevel="0" collapsed="false">
      <c r="A12071" s="6" t="s">
        <v>158</v>
      </c>
      <c r="B12071" s="45" t="n">
        <v>45339</v>
      </c>
      <c r="C12071" s="6" t="s">
        <v>181</v>
      </c>
      <c r="D12071" s="6" t="s">
        <v>203</v>
      </c>
      <c r="E12071" s="6" t="s">
        <v>187</v>
      </c>
      <c r="F12071" s="34" t="n">
        <v>0.689544141292572</v>
      </c>
      <c r="G12071" s="34" t="n">
        <v>0.623211446740859</v>
      </c>
      <c r="H12071" s="34" t="n">
        <v>0.0663326945517135</v>
      </c>
      <c r="I12071" s="34" t="n">
        <v>0.106436900186296</v>
      </c>
      <c r="J12071" s="35" t="n">
        <v>1.58</v>
      </c>
      <c r="K12071" s="6" t="n">
        <v>0</v>
      </c>
      <c r="L12071" s="35" t="n">
        <v>-1</v>
      </c>
      <c r="M12071" s="6" t="str">
        <f aca="false">IF(I12071&lt;=0,"Below 0%",IF(I12071&lt;=0.05,"0-5%",IF(I12071&lt;=0.1,"5-10%",IF(I12071&lt;=0.2,"10-20%",IF(I12071&lt;=0.4,"20-40%","Above 40%")))))</f>
        <v>10-20%</v>
      </c>
      <c r="N12071" s="6" t="str">
        <f aca="false">IF(AND(H12071&gt;=Summary!$B$25,I12071&gt;=Summary!$B$26,I12071&lt;=Summary!$B$27,J12071&gt;=Summary!$B$28,J12071&lt;=Summary!$B$29,F12071*J12071&gt;1),"Yes","No")</f>
        <v>No</v>
      </c>
    </row>
    <row r="12072" customFormat="false" ht="15" hidden="false" customHeight="false" outlineLevel="0" collapsed="false">
      <c r="A12072" s="6" t="s">
        <v>158</v>
      </c>
      <c r="B12072" s="45" t="n">
        <v>45339</v>
      </c>
      <c r="C12072" s="6" t="s">
        <v>181</v>
      </c>
      <c r="D12072" s="6" t="s">
        <v>203</v>
      </c>
      <c r="E12072" s="6" t="s">
        <v>174</v>
      </c>
      <c r="F12072" s="34" t="n">
        <v>0.20094995200634</v>
      </c>
      <c r="G12072" s="34" t="n">
        <v>0.200953895071542</v>
      </c>
      <c r="H12072" s="34" t="n">
        <v>-3.94306520209997E-006</v>
      </c>
      <c r="I12072" s="34" t="n">
        <v>-1.96217406022159E-005</v>
      </c>
      <c r="J12072" s="35" t="n">
        <v>4.9</v>
      </c>
      <c r="K12072" s="6" t="n">
        <v>0</v>
      </c>
      <c r="L12072" s="35" t="n">
        <v>-1</v>
      </c>
      <c r="M12072" s="6" t="str">
        <f aca="false">IF(I12072&lt;=0,"Below 0%",IF(I12072&lt;=0.05,"0-5%",IF(I12072&lt;=0.1,"5-10%",IF(I12072&lt;=0.2,"10-20%",IF(I12072&lt;=0.4,"20-40%","Above 40%")))))</f>
        <v>Below 0%</v>
      </c>
      <c r="N12072" s="6" t="str">
        <f aca="false">IF(AND(H12072&gt;=Summary!$B$25,I12072&gt;=Summary!$B$26,I12072&lt;=Summary!$B$27,J12072&gt;=Summary!$B$28,J12072&lt;=Summary!$B$29,F12072*J12072&gt;1),"Yes","No")</f>
        <v>No</v>
      </c>
    </row>
    <row r="12073" customFormat="false" ht="15" hidden="false" customHeight="false" outlineLevel="0" collapsed="false">
      <c r="A12073" s="6" t="s">
        <v>158</v>
      </c>
      <c r="B12073" s="45" t="n">
        <v>45339</v>
      </c>
      <c r="C12073" s="6" t="s">
        <v>181</v>
      </c>
      <c r="D12073" s="6" t="s">
        <v>203</v>
      </c>
      <c r="E12073" s="6" t="s">
        <v>177</v>
      </c>
      <c r="F12073" s="34" t="n">
        <v>0.109505884349346</v>
      </c>
      <c r="G12073" s="34" t="n">
        <v>0.175834658187599</v>
      </c>
      <c r="H12073" s="34" t="n">
        <v>-0.0663287738382532</v>
      </c>
      <c r="I12073" s="34" t="n">
        <v>-0.377222411792597</v>
      </c>
      <c r="J12073" s="35" t="n">
        <v>5.6</v>
      </c>
      <c r="K12073" s="6" t="n">
        <v>1</v>
      </c>
      <c r="L12073" s="35" t="n">
        <v>4.6</v>
      </c>
      <c r="M12073" s="6" t="str">
        <f aca="false">IF(I12073&lt;=0,"Below 0%",IF(I12073&lt;=0.05,"0-5%",IF(I12073&lt;=0.1,"5-10%",IF(I12073&lt;=0.2,"10-20%",IF(I12073&lt;=0.4,"20-40%","Above 40%")))))</f>
        <v>Below 0%</v>
      </c>
      <c r="N12073" s="6" t="str">
        <f aca="false">IF(AND(H12073&gt;=Summary!$B$25,I12073&gt;=Summary!$B$26,I12073&lt;=Summary!$B$27,J12073&gt;=Summary!$B$28,J12073&lt;=Summary!$B$29,F12073*J12073&gt;1),"Yes","No")</f>
        <v>No</v>
      </c>
    </row>
    <row r="12074" customFormat="false" ht="15" hidden="false" customHeight="false" outlineLevel="0" collapsed="false">
      <c r="A12074" s="6" t="s">
        <v>158</v>
      </c>
      <c r="B12074" s="45" t="n">
        <v>45340</v>
      </c>
      <c r="C12074" s="6" t="s">
        <v>208</v>
      </c>
      <c r="D12074" s="6" t="s">
        <v>176</v>
      </c>
      <c r="E12074" s="6" t="s">
        <v>187</v>
      </c>
      <c r="F12074" s="34" t="n">
        <v>0.362177640199661</v>
      </c>
      <c r="G12074" s="34" t="n">
        <v>0.230306911670526</v>
      </c>
      <c r="H12074" s="34" t="n">
        <v>0.131870728529136</v>
      </c>
      <c r="I12074" s="34" t="n">
        <v>0.572586934419877</v>
      </c>
      <c r="J12074" s="35" t="n">
        <v>4.34</v>
      </c>
      <c r="K12074" s="6" t="n">
        <v>0</v>
      </c>
      <c r="L12074" s="35" t="n">
        <v>-1</v>
      </c>
      <c r="M12074" s="6" t="str">
        <f aca="false">IF(I12074&lt;=0,"Below 0%",IF(I12074&lt;=0.05,"0-5%",IF(I12074&lt;=0.1,"5-10%",IF(I12074&lt;=0.2,"10-20%",IF(I12074&lt;=0.4,"20-40%","Above 40%")))))</f>
        <v>Above 40%</v>
      </c>
      <c r="N12074" s="6" t="str">
        <f aca="false">IF(AND(H12074&gt;=Summary!$B$25,I12074&gt;=Summary!$B$26,I12074&lt;=Summary!$B$27,J12074&gt;=Summary!$B$28,J12074&lt;=Summary!$B$29,F12074*J12074&gt;1),"Yes","No")</f>
        <v>No</v>
      </c>
    </row>
    <row r="12075" customFormat="false" ht="15" hidden="false" customHeight="false" outlineLevel="0" collapsed="false">
      <c r="A12075" s="6" t="s">
        <v>158</v>
      </c>
      <c r="B12075" s="45" t="n">
        <v>45340</v>
      </c>
      <c r="C12075" s="6" t="s">
        <v>208</v>
      </c>
      <c r="D12075" s="6" t="s">
        <v>176</v>
      </c>
      <c r="E12075" s="6" t="s">
        <v>174</v>
      </c>
      <c r="F12075" s="34" t="n">
        <v>0.343141585588455</v>
      </c>
      <c r="G12075" s="34" t="n">
        <v>0.235183999211784</v>
      </c>
      <c r="H12075" s="34" t="n">
        <v>0.107957586376671</v>
      </c>
      <c r="I12075" s="34" t="n">
        <v>0.459034571818193</v>
      </c>
      <c r="J12075" s="35" t="n">
        <v>4.25</v>
      </c>
      <c r="K12075" s="6" t="n">
        <v>0</v>
      </c>
      <c r="L12075" s="35" t="n">
        <v>-1</v>
      </c>
      <c r="M12075" s="6" t="str">
        <f aca="false">IF(I12075&lt;=0,"Below 0%",IF(I12075&lt;=0.05,"0-5%",IF(I12075&lt;=0.1,"5-10%",IF(I12075&lt;=0.2,"10-20%",IF(I12075&lt;=0.4,"20-40%","Above 40%")))))</f>
        <v>Above 40%</v>
      </c>
      <c r="N12075" s="6" t="str">
        <f aca="false">IF(AND(H12075&gt;=Summary!$B$25,I12075&gt;=Summary!$B$26,I12075&lt;=Summary!$B$27,J12075&gt;=Summary!$B$28,J12075&lt;=Summary!$B$29,F12075*J12075&gt;1),"Yes","No")</f>
        <v>No</v>
      </c>
    </row>
    <row r="12076" customFormat="false" ht="15" hidden="false" customHeight="false" outlineLevel="0" collapsed="false">
      <c r="A12076" s="6" t="s">
        <v>158</v>
      </c>
      <c r="B12076" s="45" t="n">
        <v>45340</v>
      </c>
      <c r="C12076" s="6" t="s">
        <v>208</v>
      </c>
      <c r="D12076" s="6" t="s">
        <v>176</v>
      </c>
      <c r="E12076" s="6" t="s">
        <v>177</v>
      </c>
      <c r="F12076" s="34" t="n">
        <v>0.294680774211884</v>
      </c>
      <c r="G12076" s="34" t="n">
        <v>0.534509089117691</v>
      </c>
      <c r="H12076" s="34" t="n">
        <v>-0.239828314905807</v>
      </c>
      <c r="I12076" s="34" t="n">
        <v>-0.448688936799353</v>
      </c>
      <c r="J12076" s="35" t="n">
        <v>1.87</v>
      </c>
      <c r="K12076" s="6" t="n">
        <v>1</v>
      </c>
      <c r="L12076" s="35" t="n">
        <v>0.87</v>
      </c>
      <c r="M12076" s="6" t="str">
        <f aca="false">IF(I12076&lt;=0,"Below 0%",IF(I12076&lt;=0.05,"0-5%",IF(I12076&lt;=0.1,"5-10%",IF(I12076&lt;=0.2,"10-20%",IF(I12076&lt;=0.4,"20-40%","Above 40%")))))</f>
        <v>Below 0%</v>
      </c>
      <c r="N12076" s="6" t="str">
        <f aca="false">IF(AND(H12076&gt;=Summary!$B$25,I12076&gt;=Summary!$B$26,I12076&lt;=Summary!$B$27,J12076&gt;=Summary!$B$28,J12076&lt;=Summary!$B$29,F12076*J12076&gt;1),"Yes","No")</f>
        <v>No</v>
      </c>
    </row>
    <row r="12077" customFormat="false" ht="15" hidden="false" customHeight="false" outlineLevel="0" collapsed="false">
      <c r="A12077" s="6" t="s">
        <v>158</v>
      </c>
      <c r="B12077" s="45" t="n">
        <v>45340</v>
      </c>
      <c r="C12077" s="6" t="s">
        <v>204</v>
      </c>
      <c r="D12077" s="6" t="s">
        <v>201</v>
      </c>
      <c r="E12077" s="6" t="s">
        <v>187</v>
      </c>
      <c r="F12077" s="34" t="n">
        <v>0.170590922236443</v>
      </c>
      <c r="G12077" s="34" t="n">
        <v>0.191941503541778</v>
      </c>
      <c r="H12077" s="34" t="n">
        <v>-0.0213505813053352</v>
      </c>
      <c r="I12077" s="34" t="n">
        <v>-0.111234834110216</v>
      </c>
      <c r="J12077" s="35" t="n">
        <v>5.15</v>
      </c>
      <c r="K12077" s="6" t="n">
        <v>0</v>
      </c>
      <c r="L12077" s="35" t="n">
        <v>-1</v>
      </c>
      <c r="M12077" s="6" t="str">
        <f aca="false">IF(I12077&lt;=0,"Below 0%",IF(I12077&lt;=0.05,"0-5%",IF(I12077&lt;=0.1,"5-10%",IF(I12077&lt;=0.2,"10-20%",IF(I12077&lt;=0.4,"20-40%","Above 40%")))))</f>
        <v>Below 0%</v>
      </c>
      <c r="N12077" s="6" t="str">
        <f aca="false">IF(AND(H12077&gt;=Summary!$B$25,I12077&gt;=Summary!$B$26,I12077&lt;=Summary!$B$27,J12077&gt;=Summary!$B$28,J12077&lt;=Summary!$B$29,F12077*J12077&gt;1),"Yes","No")</f>
        <v>No</v>
      </c>
    </row>
    <row r="12078" customFormat="false" ht="15" hidden="false" customHeight="false" outlineLevel="0" collapsed="false">
      <c r="A12078" s="6" t="s">
        <v>158</v>
      </c>
      <c r="B12078" s="45" t="n">
        <v>45340</v>
      </c>
      <c r="C12078" s="6" t="s">
        <v>204</v>
      </c>
      <c r="D12078" s="6" t="s">
        <v>201</v>
      </c>
      <c r="E12078" s="6" t="s">
        <v>174</v>
      </c>
      <c r="F12078" s="34" t="n">
        <v>0.243591442704201</v>
      </c>
      <c r="G12078" s="34" t="n">
        <v>0.219666387386701</v>
      </c>
      <c r="H12078" s="34" t="n">
        <v>0.0239250553174996</v>
      </c>
      <c r="I12078" s="34" t="n">
        <v>0.108915413059449</v>
      </c>
      <c r="J12078" s="35" t="n">
        <v>4.5</v>
      </c>
      <c r="K12078" s="6" t="n">
        <v>0</v>
      </c>
      <c r="L12078" s="35" t="n">
        <v>-1</v>
      </c>
      <c r="M12078" s="6" t="str">
        <f aca="false">IF(I12078&lt;=0,"Below 0%",IF(I12078&lt;=0.05,"0-5%",IF(I12078&lt;=0.1,"5-10%",IF(I12078&lt;=0.2,"10-20%",IF(I12078&lt;=0.4,"20-40%","Above 40%")))))</f>
        <v>10-20%</v>
      </c>
      <c r="N12078" s="6" t="str">
        <f aca="false">IF(AND(H12078&gt;=Summary!$B$25,I12078&gt;=Summary!$B$26,I12078&lt;=Summary!$B$27,J12078&gt;=Summary!$B$28,J12078&lt;=Summary!$B$29,F12078*J12078&gt;1),"Yes","No")</f>
        <v>No</v>
      </c>
    </row>
    <row r="12079" customFormat="false" ht="15" hidden="false" customHeight="false" outlineLevel="0" collapsed="false">
      <c r="A12079" s="6" t="s">
        <v>158</v>
      </c>
      <c r="B12079" s="45" t="n">
        <v>45340</v>
      </c>
      <c r="C12079" s="6" t="s">
        <v>204</v>
      </c>
      <c r="D12079" s="6" t="s">
        <v>201</v>
      </c>
      <c r="E12079" s="6" t="s">
        <v>177</v>
      </c>
      <c r="F12079" s="34" t="n">
        <v>0.585817635059357</v>
      </c>
      <c r="G12079" s="34" t="n">
        <v>0.588392109071521</v>
      </c>
      <c r="H12079" s="34" t="n">
        <v>-0.00257447401216426</v>
      </c>
      <c r="I12079" s="34" t="n">
        <v>-0.00437543939232421</v>
      </c>
      <c r="J12079" s="35" t="n">
        <v>1.68</v>
      </c>
      <c r="K12079" s="6" t="n">
        <v>1</v>
      </c>
      <c r="L12079" s="35" t="n">
        <v>0.68</v>
      </c>
      <c r="M12079" s="6" t="str">
        <f aca="false">IF(I12079&lt;=0,"Below 0%",IF(I12079&lt;=0.05,"0-5%",IF(I12079&lt;=0.1,"5-10%",IF(I12079&lt;=0.2,"10-20%",IF(I12079&lt;=0.4,"20-40%","Above 40%")))))</f>
        <v>Below 0%</v>
      </c>
      <c r="N12079" s="6" t="str">
        <f aca="false">IF(AND(H12079&gt;=Summary!$B$25,I12079&gt;=Summary!$B$26,I12079&lt;=Summary!$B$27,J12079&gt;=Summary!$B$28,J12079&lt;=Summary!$B$29,F12079*J12079&gt;1),"Yes","No")</f>
        <v>No</v>
      </c>
    </row>
    <row r="12080" customFormat="false" ht="15" hidden="false" customHeight="false" outlineLevel="0" collapsed="false">
      <c r="A12080" s="6" t="s">
        <v>158</v>
      </c>
      <c r="B12080" s="45" t="n">
        <v>45341</v>
      </c>
      <c r="C12080" s="6" t="s">
        <v>173</v>
      </c>
      <c r="D12080" s="6" t="s">
        <v>180</v>
      </c>
      <c r="E12080" s="6" t="s">
        <v>187</v>
      </c>
      <c r="F12080" s="34" t="n">
        <v>0.520123958587647</v>
      </c>
      <c r="G12080" s="34" t="n">
        <v>0.560171064138387</v>
      </c>
      <c r="H12080" s="34" t="n">
        <v>-0.0400471055507405</v>
      </c>
      <c r="I12080" s="34" t="n">
        <v>-0.0714908500537027</v>
      </c>
      <c r="J12080" s="35" t="n">
        <v>1.77</v>
      </c>
      <c r="K12080" s="6" t="n">
        <v>0</v>
      </c>
      <c r="L12080" s="35" t="n">
        <v>-1</v>
      </c>
      <c r="M12080" s="6" t="str">
        <f aca="false">IF(I12080&lt;=0,"Below 0%",IF(I12080&lt;=0.05,"0-5%",IF(I12080&lt;=0.1,"5-10%",IF(I12080&lt;=0.2,"10-20%",IF(I12080&lt;=0.4,"20-40%","Above 40%")))))</f>
        <v>Below 0%</v>
      </c>
      <c r="N12080" s="6" t="str">
        <f aca="false">IF(AND(H12080&gt;=Summary!$B$25,I12080&gt;=Summary!$B$26,I12080&lt;=Summary!$B$27,J12080&gt;=Summary!$B$28,J12080&lt;=Summary!$B$29,F12080*J12080&gt;1),"Yes","No")</f>
        <v>No</v>
      </c>
    </row>
    <row r="12081" customFormat="false" ht="15" hidden="false" customHeight="false" outlineLevel="0" collapsed="false">
      <c r="A12081" s="6" t="s">
        <v>158</v>
      </c>
      <c r="B12081" s="45" t="n">
        <v>45341</v>
      </c>
      <c r="C12081" s="6" t="s">
        <v>173</v>
      </c>
      <c r="D12081" s="6" t="s">
        <v>180</v>
      </c>
      <c r="E12081" s="6" t="s">
        <v>174</v>
      </c>
      <c r="F12081" s="34" t="n">
        <v>0.255216389894486</v>
      </c>
      <c r="G12081" s="34" t="n">
        <v>0.259555702493441</v>
      </c>
      <c r="H12081" s="34" t="n">
        <v>-0.00433931259895559</v>
      </c>
      <c r="I12081" s="34" t="n">
        <v>-0.0167182325692314</v>
      </c>
      <c r="J12081" s="35" t="n">
        <v>3.82</v>
      </c>
      <c r="K12081" s="6" t="n">
        <v>1</v>
      </c>
      <c r="L12081" s="35" t="n">
        <v>2.82</v>
      </c>
      <c r="M12081" s="6" t="str">
        <f aca="false">IF(I12081&lt;=0,"Below 0%",IF(I12081&lt;=0.05,"0-5%",IF(I12081&lt;=0.1,"5-10%",IF(I12081&lt;=0.2,"10-20%",IF(I12081&lt;=0.4,"20-40%","Above 40%")))))</f>
        <v>Below 0%</v>
      </c>
      <c r="N12081" s="6" t="str">
        <f aca="false">IF(AND(H12081&gt;=Summary!$B$25,I12081&gt;=Summary!$B$26,I12081&lt;=Summary!$B$27,J12081&gt;=Summary!$B$28,J12081&lt;=Summary!$B$29,F12081*J12081&gt;1),"Yes","No")</f>
        <v>No</v>
      </c>
    </row>
    <row r="12082" customFormat="false" ht="15" hidden="false" customHeight="false" outlineLevel="0" collapsed="false">
      <c r="A12082" s="6" t="s">
        <v>158</v>
      </c>
      <c r="B12082" s="45" t="n">
        <v>45341</v>
      </c>
      <c r="C12082" s="6" t="s">
        <v>173</v>
      </c>
      <c r="D12082" s="6" t="s">
        <v>180</v>
      </c>
      <c r="E12082" s="6" t="s">
        <v>177</v>
      </c>
      <c r="F12082" s="34" t="n">
        <v>0.224659651517868</v>
      </c>
      <c r="G12082" s="34" t="n">
        <v>0.180273233368172</v>
      </c>
      <c r="H12082" s="34" t="n">
        <v>0.0443864181496962</v>
      </c>
      <c r="I12082" s="34" t="n">
        <v>0.246217462905577</v>
      </c>
      <c r="J12082" s="35" t="n">
        <v>5.5</v>
      </c>
      <c r="K12082" s="6" t="n">
        <v>0</v>
      </c>
      <c r="L12082" s="35" t="n">
        <v>-1</v>
      </c>
      <c r="M12082" s="6" t="str">
        <f aca="false">IF(I12082&lt;=0,"Below 0%",IF(I12082&lt;=0.05,"0-5%",IF(I12082&lt;=0.1,"5-10%",IF(I12082&lt;=0.2,"10-20%",IF(I12082&lt;=0.4,"20-40%","Above 40%")))))</f>
        <v>20-40%</v>
      </c>
      <c r="N12082" s="6" t="str">
        <f aca="false">IF(AND(H12082&gt;=Summary!$B$25,I12082&gt;=Summary!$B$26,I12082&lt;=Summary!$B$27,J12082&gt;=Summary!$B$28,J12082&lt;=Summary!$B$29,F12082*J12082&gt;1),"Yes","No")</f>
        <v>No</v>
      </c>
    </row>
    <row r="12083" customFormat="false" ht="15" hidden="false" customHeight="false" outlineLevel="0" collapsed="false">
      <c r="A12083" s="6" t="s">
        <v>158</v>
      </c>
      <c r="B12083" s="45" t="n">
        <v>45342</v>
      </c>
      <c r="C12083" s="6" t="s">
        <v>194</v>
      </c>
      <c r="D12083" s="6" t="s">
        <v>206</v>
      </c>
      <c r="E12083" s="6" t="s">
        <v>187</v>
      </c>
      <c r="F12083" s="34" t="n">
        <v>0.890942752361298</v>
      </c>
      <c r="G12083" s="34" t="n">
        <v>0.833459063216986</v>
      </c>
      <c r="H12083" s="34" t="n">
        <v>0.0574836891443121</v>
      </c>
      <c r="I12083" s="34" t="n">
        <v>0.0689700210619062</v>
      </c>
      <c r="J12083" s="35" t="n">
        <v>1.19</v>
      </c>
      <c r="K12083" s="6" t="n">
        <v>1</v>
      </c>
      <c r="L12083" s="35" t="n">
        <v>0.19</v>
      </c>
      <c r="M12083" s="6" t="str">
        <f aca="false">IF(I12083&lt;=0,"Below 0%",IF(I12083&lt;=0.05,"0-5%",IF(I12083&lt;=0.1,"5-10%",IF(I12083&lt;=0.2,"10-20%",IF(I12083&lt;=0.4,"20-40%","Above 40%")))))</f>
        <v>5-10%</v>
      </c>
      <c r="N12083" s="6" t="str">
        <f aca="false">IF(AND(H12083&gt;=Summary!$B$25,I12083&gt;=Summary!$B$26,I12083&lt;=Summary!$B$27,J12083&gt;=Summary!$B$28,J12083&lt;=Summary!$B$29,F12083*J12083&gt;1),"Yes","No")</f>
        <v>No</v>
      </c>
    </row>
    <row r="12084" customFormat="false" ht="15" hidden="false" customHeight="false" outlineLevel="0" collapsed="false">
      <c r="A12084" s="6" t="s">
        <v>158</v>
      </c>
      <c r="B12084" s="45" t="n">
        <v>45342</v>
      </c>
      <c r="C12084" s="6" t="s">
        <v>194</v>
      </c>
      <c r="D12084" s="6" t="s">
        <v>206</v>
      </c>
      <c r="E12084" s="6" t="s">
        <v>174</v>
      </c>
      <c r="F12084" s="34" t="n">
        <v>0.0787670761346817</v>
      </c>
      <c r="G12084" s="34" t="n">
        <v>0.111440032048114</v>
      </c>
      <c r="H12084" s="34" t="n">
        <v>-0.0326729559134321</v>
      </c>
      <c r="I12084" s="34" t="n">
        <v>-0.293188680162311</v>
      </c>
      <c r="J12084" s="35" t="n">
        <v>8.9</v>
      </c>
      <c r="K12084" s="6" t="n">
        <v>0</v>
      </c>
      <c r="L12084" s="35" t="n">
        <v>-1</v>
      </c>
      <c r="M12084" s="6" t="str">
        <f aca="false">IF(I12084&lt;=0,"Below 0%",IF(I12084&lt;=0.05,"0-5%",IF(I12084&lt;=0.1,"5-10%",IF(I12084&lt;=0.2,"10-20%",IF(I12084&lt;=0.4,"20-40%","Above 40%")))))</f>
        <v>Below 0%</v>
      </c>
      <c r="N12084" s="6" t="str">
        <f aca="false">IF(AND(H12084&gt;=Summary!$B$25,I12084&gt;=Summary!$B$26,I12084&lt;=Summary!$B$27,J12084&gt;=Summary!$B$28,J12084&lt;=Summary!$B$29,F12084*J12084&gt;1),"Yes","No")</f>
        <v>No</v>
      </c>
    </row>
    <row r="12085" customFormat="false" ht="15" hidden="false" customHeight="false" outlineLevel="0" collapsed="false">
      <c r="A12085" s="6" t="s">
        <v>158</v>
      </c>
      <c r="B12085" s="45" t="n">
        <v>45342</v>
      </c>
      <c r="C12085" s="6" t="s">
        <v>194</v>
      </c>
      <c r="D12085" s="6" t="s">
        <v>206</v>
      </c>
      <c r="E12085" s="6" t="s">
        <v>177</v>
      </c>
      <c r="F12085" s="34" t="n">
        <v>0.0302901864051819</v>
      </c>
      <c r="G12085" s="34" t="n">
        <v>0.0551009047349007</v>
      </c>
      <c r="H12085" s="34" t="n">
        <v>-0.0248107183297188</v>
      </c>
      <c r="I12085" s="34" t="n">
        <v>-0.4502778756372</v>
      </c>
      <c r="J12085" s="35" t="n">
        <v>18</v>
      </c>
      <c r="K12085" s="6" t="n">
        <v>0</v>
      </c>
      <c r="L12085" s="35" t="n">
        <v>-1</v>
      </c>
      <c r="M12085" s="6" t="str">
        <f aca="false">IF(I12085&lt;=0,"Below 0%",IF(I12085&lt;=0.05,"0-5%",IF(I12085&lt;=0.1,"5-10%",IF(I12085&lt;=0.2,"10-20%",IF(I12085&lt;=0.4,"20-40%","Above 40%")))))</f>
        <v>Below 0%</v>
      </c>
      <c r="N12085" s="6" t="str">
        <f aca="false">IF(AND(H12085&gt;=Summary!$B$25,I12085&gt;=Summary!$B$26,I12085&lt;=Summary!$B$27,J12085&gt;=Summary!$B$28,J12085&lt;=Summary!$B$29,F12085*J12085&gt;1),"Yes","No")</f>
        <v>No</v>
      </c>
    </row>
    <row r="12086" customFormat="false" ht="15" hidden="false" customHeight="false" outlineLevel="0" collapsed="false">
      <c r="A12086" s="6" t="s">
        <v>158</v>
      </c>
      <c r="B12086" s="45" t="n">
        <v>45343</v>
      </c>
      <c r="C12086" s="6" t="s">
        <v>183</v>
      </c>
      <c r="D12086" s="6" t="s">
        <v>208</v>
      </c>
      <c r="E12086" s="6" t="s">
        <v>187</v>
      </c>
      <c r="F12086" s="34" t="n">
        <v>0.826066672801971</v>
      </c>
      <c r="G12086" s="34" t="n">
        <v>0.812880731788534</v>
      </c>
      <c r="H12086" s="34" t="n">
        <v>0.013185941013438</v>
      </c>
      <c r="I12086" s="34" t="n">
        <v>0.0162212493146758</v>
      </c>
      <c r="J12086" s="35" t="n">
        <v>1.23</v>
      </c>
      <c r="K12086" s="6" t="n">
        <v>1</v>
      </c>
      <c r="L12086" s="35" t="n">
        <v>0.23</v>
      </c>
      <c r="M12086" s="6" t="str">
        <f aca="false">IF(I12086&lt;=0,"Below 0%",IF(I12086&lt;=0.05,"0-5%",IF(I12086&lt;=0.1,"5-10%",IF(I12086&lt;=0.2,"10-20%",IF(I12086&lt;=0.4,"20-40%","Above 40%")))))</f>
        <v>0-5%</v>
      </c>
      <c r="N12086" s="6" t="str">
        <f aca="false">IF(AND(H12086&gt;=Summary!$B$25,I12086&gt;=Summary!$B$26,I12086&lt;=Summary!$B$27,J12086&gt;=Summary!$B$28,J12086&lt;=Summary!$B$29,F12086*J12086&gt;1),"Yes","No")</f>
        <v>No</v>
      </c>
    </row>
    <row r="12087" customFormat="false" ht="15" hidden="false" customHeight="false" outlineLevel="0" collapsed="false">
      <c r="A12087" s="6" t="s">
        <v>158</v>
      </c>
      <c r="B12087" s="45" t="n">
        <v>45343</v>
      </c>
      <c r="C12087" s="6" t="s">
        <v>183</v>
      </c>
      <c r="D12087" s="6" t="s">
        <v>208</v>
      </c>
      <c r="E12087" s="6" t="s">
        <v>174</v>
      </c>
      <c r="F12087" s="34" t="n">
        <v>0.120425671339035</v>
      </c>
      <c r="G12087" s="34" t="n">
        <v>0.120463048204807</v>
      </c>
      <c r="H12087" s="34" t="n">
        <v>-3.73768657717377E-005</v>
      </c>
      <c r="I12087" s="34" t="n">
        <v>-0.000310276606218629</v>
      </c>
      <c r="J12087" s="35" t="n">
        <v>8.3</v>
      </c>
      <c r="K12087" s="6" t="n">
        <v>0</v>
      </c>
      <c r="L12087" s="35" t="n">
        <v>-1</v>
      </c>
      <c r="M12087" s="6" t="str">
        <f aca="false">IF(I12087&lt;=0,"Below 0%",IF(I12087&lt;=0.05,"0-5%",IF(I12087&lt;=0.1,"5-10%",IF(I12087&lt;=0.2,"10-20%",IF(I12087&lt;=0.4,"20-40%","Above 40%")))))</f>
        <v>Below 0%</v>
      </c>
      <c r="N12087" s="6" t="str">
        <f aca="false">IF(AND(H12087&gt;=Summary!$B$25,I12087&gt;=Summary!$B$26,I12087&lt;=Summary!$B$27,J12087&gt;=Summary!$B$28,J12087&lt;=Summary!$B$29,F12087*J12087&gt;1),"Yes","No")</f>
        <v>No</v>
      </c>
    </row>
    <row r="12088" customFormat="false" ht="15" hidden="false" customHeight="false" outlineLevel="0" collapsed="false">
      <c r="A12088" s="6" t="s">
        <v>158</v>
      </c>
      <c r="B12088" s="45" t="n">
        <v>45343</v>
      </c>
      <c r="C12088" s="6" t="s">
        <v>183</v>
      </c>
      <c r="D12088" s="6" t="s">
        <v>208</v>
      </c>
      <c r="E12088" s="6" t="s">
        <v>177</v>
      </c>
      <c r="F12088" s="34" t="n">
        <v>0.0535076782107353</v>
      </c>
      <c r="G12088" s="34" t="n">
        <v>0.0666562200066597</v>
      </c>
      <c r="H12088" s="34" t="n">
        <v>-0.0131485417959244</v>
      </c>
      <c r="I12088" s="34" t="n">
        <v>-0.197259037410323</v>
      </c>
      <c r="J12088" s="35" t="n">
        <v>15</v>
      </c>
      <c r="K12088" s="6" t="n">
        <v>0</v>
      </c>
      <c r="L12088" s="35" t="n">
        <v>-1</v>
      </c>
      <c r="M12088" s="6" t="str">
        <f aca="false">IF(I12088&lt;=0,"Below 0%",IF(I12088&lt;=0.05,"0-5%",IF(I12088&lt;=0.1,"5-10%",IF(I12088&lt;=0.2,"10-20%",IF(I12088&lt;=0.4,"20-40%","Above 40%")))))</f>
        <v>Below 0%</v>
      </c>
      <c r="N12088" s="6" t="str">
        <f aca="false">IF(AND(H12088&gt;=Summary!$B$25,I12088&gt;=Summary!$B$26,I12088&lt;=Summary!$B$27,J12088&gt;=Summary!$B$28,J12088&lt;=Summary!$B$29,F12088*J12088&gt;1),"Yes","No")</f>
        <v>No</v>
      </c>
    </row>
    <row r="12089" customFormat="false" ht="15" hidden="false" customHeight="false" outlineLevel="0" collapsed="false">
      <c r="A12089" s="6" t="s">
        <v>158</v>
      </c>
      <c r="B12089" s="45" t="n">
        <v>45346</v>
      </c>
      <c r="C12089" s="6" t="s">
        <v>185</v>
      </c>
      <c r="D12089" s="6" t="s">
        <v>188</v>
      </c>
      <c r="E12089" s="6" t="s">
        <v>187</v>
      </c>
      <c r="F12089" s="34" t="n">
        <v>0.681513488292694</v>
      </c>
      <c r="G12089" s="34" t="n">
        <v>0.697213352959532</v>
      </c>
      <c r="H12089" s="34" t="n">
        <v>-0.0156998646668379</v>
      </c>
      <c r="I12089" s="34" t="n">
        <v>-0.0225180206319846</v>
      </c>
      <c r="J12089" s="35" t="n">
        <v>1.42</v>
      </c>
      <c r="K12089" s="6" t="n">
        <v>1</v>
      </c>
      <c r="L12089" s="35" t="n">
        <v>0.42</v>
      </c>
      <c r="M12089" s="6" t="str">
        <f aca="false">IF(I12089&lt;=0,"Below 0%",IF(I12089&lt;=0.05,"0-5%",IF(I12089&lt;=0.1,"5-10%",IF(I12089&lt;=0.2,"10-20%",IF(I12089&lt;=0.4,"20-40%","Above 40%")))))</f>
        <v>Below 0%</v>
      </c>
      <c r="N12089" s="6" t="str">
        <f aca="false">IF(AND(H12089&gt;=Summary!$B$25,I12089&gt;=Summary!$B$26,I12089&lt;=Summary!$B$27,J12089&gt;=Summary!$B$28,J12089&lt;=Summary!$B$29,F12089*J12089&gt;1),"Yes","No")</f>
        <v>No</v>
      </c>
    </row>
    <row r="12090" customFormat="false" ht="15" hidden="false" customHeight="false" outlineLevel="0" collapsed="false">
      <c r="A12090" s="6" t="s">
        <v>158</v>
      </c>
      <c r="B12090" s="45" t="n">
        <v>45346</v>
      </c>
      <c r="C12090" s="6" t="s">
        <v>185</v>
      </c>
      <c r="D12090" s="6" t="s">
        <v>188</v>
      </c>
      <c r="E12090" s="6" t="s">
        <v>174</v>
      </c>
      <c r="F12090" s="34" t="n">
        <v>0.23460154235363</v>
      </c>
      <c r="G12090" s="34" t="n">
        <v>0.179031276890151</v>
      </c>
      <c r="H12090" s="34" t="n">
        <v>0.055570265463479</v>
      </c>
      <c r="I12090" s="34" t="n">
        <v>0.310394174854573</v>
      </c>
      <c r="J12090" s="35" t="n">
        <v>5.53</v>
      </c>
      <c r="K12090" s="6" t="n">
        <v>0</v>
      </c>
      <c r="L12090" s="35" t="n">
        <v>-1</v>
      </c>
      <c r="M12090" s="6" t="str">
        <f aca="false">IF(I12090&lt;=0,"Below 0%",IF(I12090&lt;=0.05,"0-5%",IF(I12090&lt;=0.1,"5-10%",IF(I12090&lt;=0.2,"10-20%",IF(I12090&lt;=0.4,"20-40%","Above 40%")))))</f>
        <v>20-40%</v>
      </c>
      <c r="N12090" s="6" t="str">
        <f aca="false">IF(AND(H12090&gt;=Summary!$B$25,I12090&gt;=Summary!$B$26,I12090&lt;=Summary!$B$27,J12090&gt;=Summary!$B$28,J12090&lt;=Summary!$B$29,F12090*J12090&gt;1),"Yes","No")</f>
        <v>No</v>
      </c>
    </row>
    <row r="12091" customFormat="false" ht="15" hidden="false" customHeight="false" outlineLevel="0" collapsed="false">
      <c r="A12091" s="6" t="s">
        <v>158</v>
      </c>
      <c r="B12091" s="45" t="n">
        <v>45346</v>
      </c>
      <c r="C12091" s="6" t="s">
        <v>185</v>
      </c>
      <c r="D12091" s="6" t="s">
        <v>188</v>
      </c>
      <c r="E12091" s="6" t="s">
        <v>177</v>
      </c>
      <c r="F12091" s="34" t="n">
        <v>0.0838849693536758</v>
      </c>
      <c r="G12091" s="34" t="n">
        <v>0.123755370150317</v>
      </c>
      <c r="H12091" s="34" t="n">
        <v>-0.0398704007966411</v>
      </c>
      <c r="I12091" s="34" t="n">
        <v>-0.32217107627906</v>
      </c>
      <c r="J12091" s="35" t="n">
        <v>8</v>
      </c>
      <c r="K12091" s="6" t="n">
        <v>0</v>
      </c>
      <c r="L12091" s="35" t="n">
        <v>-1</v>
      </c>
      <c r="M12091" s="6" t="str">
        <f aca="false">IF(I12091&lt;=0,"Below 0%",IF(I12091&lt;=0.05,"0-5%",IF(I12091&lt;=0.1,"5-10%",IF(I12091&lt;=0.2,"10-20%",IF(I12091&lt;=0.4,"20-40%","Above 40%")))))</f>
        <v>Below 0%</v>
      </c>
      <c r="N12091" s="6" t="str">
        <f aca="false">IF(AND(H12091&gt;=Summary!$B$25,I12091&gt;=Summary!$B$26,I12091&lt;=Summary!$B$27,J12091&gt;=Summary!$B$28,J12091&lt;=Summary!$B$29,F12091*J12091&gt;1),"Yes","No")</f>
        <v>No</v>
      </c>
    </row>
    <row r="12092" customFormat="false" ht="15" hidden="false" customHeight="false" outlineLevel="0" collapsed="false">
      <c r="A12092" s="6" t="s">
        <v>158</v>
      </c>
      <c r="B12092" s="45" t="n">
        <v>45346</v>
      </c>
      <c r="C12092" s="6" t="s">
        <v>182</v>
      </c>
      <c r="D12092" s="6" t="s">
        <v>207</v>
      </c>
      <c r="E12092" s="6" t="s">
        <v>187</v>
      </c>
      <c r="F12092" s="34" t="n">
        <v>0.720023334026337</v>
      </c>
      <c r="G12092" s="34" t="n">
        <v>0.623939064200218</v>
      </c>
      <c r="H12092" s="34" t="n">
        <v>0.0960842698261191</v>
      </c>
      <c r="I12092" s="34" t="n">
        <v>0.153996239920132</v>
      </c>
      <c r="J12092" s="35" t="n">
        <v>1.6</v>
      </c>
      <c r="K12092" s="6" t="n">
        <v>1</v>
      </c>
      <c r="L12092" s="35" t="n">
        <v>0.6</v>
      </c>
      <c r="M12092" s="6" t="str">
        <f aca="false">IF(I12092&lt;=0,"Below 0%",IF(I12092&lt;=0.05,"0-5%",IF(I12092&lt;=0.1,"5-10%",IF(I12092&lt;=0.2,"10-20%",IF(I12092&lt;=0.4,"20-40%","Above 40%")))))</f>
        <v>10-20%</v>
      </c>
      <c r="N12092" s="6" t="str">
        <f aca="false">IF(AND(H12092&gt;=Summary!$B$25,I12092&gt;=Summary!$B$26,I12092&lt;=Summary!$B$27,J12092&gt;=Summary!$B$28,J12092&lt;=Summary!$B$29,F12092*J12092&gt;1),"Yes","No")</f>
        <v>No</v>
      </c>
    </row>
    <row r="12093" customFormat="false" ht="15" hidden="false" customHeight="false" outlineLevel="0" collapsed="false">
      <c r="A12093" s="6" t="s">
        <v>158</v>
      </c>
      <c r="B12093" s="45" t="n">
        <v>45346</v>
      </c>
      <c r="C12093" s="6" t="s">
        <v>182</v>
      </c>
      <c r="D12093" s="6" t="s">
        <v>207</v>
      </c>
      <c r="E12093" s="6" t="s">
        <v>174</v>
      </c>
      <c r="F12093" s="34" t="n">
        <v>0.151281386613846</v>
      </c>
      <c r="G12093" s="34" t="n">
        <v>0.21240478781284</v>
      </c>
      <c r="H12093" s="34" t="n">
        <v>-0.0611234011989942</v>
      </c>
      <c r="I12093" s="34" t="n">
        <v>-0.28776847183338</v>
      </c>
      <c r="J12093" s="35" t="n">
        <v>4.7</v>
      </c>
      <c r="K12093" s="6" t="n">
        <v>0</v>
      </c>
      <c r="L12093" s="35" t="n">
        <v>-1</v>
      </c>
      <c r="M12093" s="6" t="str">
        <f aca="false">IF(I12093&lt;=0,"Below 0%",IF(I12093&lt;=0.05,"0-5%",IF(I12093&lt;=0.1,"5-10%",IF(I12093&lt;=0.2,"10-20%",IF(I12093&lt;=0.4,"20-40%","Above 40%")))))</f>
        <v>Below 0%</v>
      </c>
      <c r="N12093" s="6" t="str">
        <f aca="false">IF(AND(H12093&gt;=Summary!$B$25,I12093&gt;=Summary!$B$26,I12093&lt;=Summary!$B$27,J12093&gt;=Summary!$B$28,J12093&lt;=Summary!$B$29,F12093*J12093&gt;1),"Yes","No")</f>
        <v>No</v>
      </c>
    </row>
    <row r="12094" customFormat="false" ht="15" hidden="false" customHeight="false" outlineLevel="0" collapsed="false">
      <c r="A12094" s="6" t="s">
        <v>158</v>
      </c>
      <c r="B12094" s="45" t="n">
        <v>45346</v>
      </c>
      <c r="C12094" s="6" t="s">
        <v>182</v>
      </c>
      <c r="D12094" s="6" t="s">
        <v>207</v>
      </c>
      <c r="E12094" s="6" t="s">
        <v>177</v>
      </c>
      <c r="F12094" s="34" t="n">
        <v>0.128695324063301</v>
      </c>
      <c r="G12094" s="34" t="n">
        <v>0.163656147986942</v>
      </c>
      <c r="H12094" s="34" t="n">
        <v>-0.0349608239236413</v>
      </c>
      <c r="I12094" s="34" t="n">
        <v>-0.213623651501505</v>
      </c>
      <c r="J12094" s="35" t="n">
        <v>6.1</v>
      </c>
      <c r="K12094" s="6" t="n">
        <v>0</v>
      </c>
      <c r="L12094" s="35" t="n">
        <v>-1</v>
      </c>
      <c r="M12094" s="6" t="str">
        <f aca="false">IF(I12094&lt;=0,"Below 0%",IF(I12094&lt;=0.05,"0-5%",IF(I12094&lt;=0.1,"5-10%",IF(I12094&lt;=0.2,"10-20%",IF(I12094&lt;=0.4,"20-40%","Above 40%")))))</f>
        <v>Below 0%</v>
      </c>
      <c r="N12094" s="6" t="str">
        <f aca="false">IF(AND(H12094&gt;=Summary!$B$25,I12094&gt;=Summary!$B$26,I12094&lt;=Summary!$B$27,J12094&gt;=Summary!$B$28,J12094&lt;=Summary!$B$29,F12094*J12094&gt;1),"Yes","No")</f>
        <v>No</v>
      </c>
    </row>
    <row r="12095" customFormat="false" ht="15" hidden="false" customHeight="false" outlineLevel="0" collapsed="false">
      <c r="A12095" s="6" t="s">
        <v>158</v>
      </c>
      <c r="B12095" s="45" t="n">
        <v>45346</v>
      </c>
      <c r="C12095" s="6" t="s">
        <v>199</v>
      </c>
      <c r="D12095" s="6" t="s">
        <v>194</v>
      </c>
      <c r="E12095" s="6" t="s">
        <v>187</v>
      </c>
      <c r="F12095" s="34" t="n">
        <v>0.142999187111855</v>
      </c>
      <c r="G12095" s="34" t="n">
        <v>0.133322264652167</v>
      </c>
      <c r="H12095" s="34" t="n">
        <v>0.00967692245968785</v>
      </c>
      <c r="I12095" s="34" t="n">
        <v>0.0725829439286425</v>
      </c>
      <c r="J12095" s="35" t="n">
        <v>7.5</v>
      </c>
      <c r="K12095" s="6" t="n">
        <v>0</v>
      </c>
      <c r="L12095" s="35" t="n">
        <v>-1</v>
      </c>
      <c r="M12095" s="6" t="str">
        <f aca="false">IF(I12095&lt;=0,"Below 0%",IF(I12095&lt;=0.05,"0-5%",IF(I12095&lt;=0.1,"5-10%",IF(I12095&lt;=0.2,"10-20%",IF(I12095&lt;=0.4,"20-40%","Above 40%")))))</f>
        <v>5-10%</v>
      </c>
      <c r="N12095" s="6" t="str">
        <f aca="false">IF(AND(H12095&gt;=Summary!$B$25,I12095&gt;=Summary!$B$26,I12095&lt;=Summary!$B$27,J12095&gt;=Summary!$B$28,J12095&lt;=Summary!$B$29,F12095*J12095&gt;1),"Yes","No")</f>
        <v>No</v>
      </c>
    </row>
    <row r="12096" customFormat="false" ht="15" hidden="false" customHeight="false" outlineLevel="0" collapsed="false">
      <c r="A12096" s="6" t="s">
        <v>158</v>
      </c>
      <c r="B12096" s="45" t="n">
        <v>45346</v>
      </c>
      <c r="C12096" s="6" t="s">
        <v>199</v>
      </c>
      <c r="D12096" s="6" t="s">
        <v>194</v>
      </c>
      <c r="E12096" s="6" t="s">
        <v>174</v>
      </c>
      <c r="F12096" s="34" t="n">
        <v>0.222526609897614</v>
      </c>
      <c r="G12096" s="34" t="n">
        <v>0.181803088162046</v>
      </c>
      <c r="H12096" s="34" t="n">
        <v>0.040723521735568</v>
      </c>
      <c r="I12096" s="34" t="n">
        <v>0.223997964761028</v>
      </c>
      <c r="J12096" s="35" t="n">
        <v>5.5</v>
      </c>
      <c r="K12096" s="6" t="n">
        <v>0</v>
      </c>
      <c r="L12096" s="35" t="n">
        <v>-1</v>
      </c>
      <c r="M12096" s="6" t="str">
        <f aca="false">IF(I12096&lt;=0,"Below 0%",IF(I12096&lt;=0.05,"0-5%",IF(I12096&lt;=0.1,"5-10%",IF(I12096&lt;=0.2,"10-20%",IF(I12096&lt;=0.4,"20-40%","Above 40%")))))</f>
        <v>20-40%</v>
      </c>
      <c r="N12096" s="6" t="str">
        <f aca="false">IF(AND(H12096&gt;=Summary!$B$25,I12096&gt;=Summary!$B$26,I12096&lt;=Summary!$B$27,J12096&gt;=Summary!$B$28,J12096&lt;=Summary!$B$29,F12096*J12096&gt;1),"Yes","No")</f>
        <v>No</v>
      </c>
    </row>
    <row r="12097" customFormat="false" ht="15" hidden="false" customHeight="false" outlineLevel="0" collapsed="false">
      <c r="A12097" s="6" t="s">
        <v>158</v>
      </c>
      <c r="B12097" s="45" t="n">
        <v>45346</v>
      </c>
      <c r="C12097" s="6" t="s">
        <v>199</v>
      </c>
      <c r="D12097" s="6" t="s">
        <v>194</v>
      </c>
      <c r="E12097" s="6" t="s">
        <v>177</v>
      </c>
      <c r="F12097" s="34" t="n">
        <v>0.634474217891693</v>
      </c>
      <c r="G12097" s="34" t="n">
        <v>0.684874647185788</v>
      </c>
      <c r="H12097" s="34" t="n">
        <v>-0.0504004292940947</v>
      </c>
      <c r="I12097" s="34" t="n">
        <v>-0.073590735912323</v>
      </c>
      <c r="J12097" s="35" t="n">
        <v>1.46</v>
      </c>
      <c r="K12097" s="6" t="n">
        <v>1</v>
      </c>
      <c r="L12097" s="35" t="n">
        <v>0.46</v>
      </c>
      <c r="M12097" s="6" t="str">
        <f aca="false">IF(I12097&lt;=0,"Below 0%",IF(I12097&lt;=0.05,"0-5%",IF(I12097&lt;=0.1,"5-10%",IF(I12097&lt;=0.2,"10-20%",IF(I12097&lt;=0.4,"20-40%","Above 40%")))))</f>
        <v>Below 0%</v>
      </c>
      <c r="N12097" s="6" t="str">
        <f aca="false">IF(AND(H12097&gt;=Summary!$B$25,I12097&gt;=Summary!$B$26,I12097&lt;=Summary!$B$27,J12097&gt;=Summary!$B$28,J12097&lt;=Summary!$B$29,F12097*J12097&gt;1),"Yes","No")</f>
        <v>No</v>
      </c>
    </row>
    <row r="12098" customFormat="false" ht="15" hidden="false" customHeight="false" outlineLevel="0" collapsed="false">
      <c r="A12098" s="6" t="s">
        <v>158</v>
      </c>
      <c r="B12098" s="45" t="n">
        <v>45346</v>
      </c>
      <c r="C12098" s="6" t="s">
        <v>201</v>
      </c>
      <c r="D12098" s="6" t="s">
        <v>173</v>
      </c>
      <c r="E12098" s="6" t="s">
        <v>187</v>
      </c>
      <c r="F12098" s="34" t="n">
        <v>0.567220866680145</v>
      </c>
      <c r="G12098" s="34" t="n">
        <v>0.530755423114375</v>
      </c>
      <c r="H12098" s="34" t="n">
        <v>0.0364654435657701</v>
      </c>
      <c r="I12098" s="34" t="n">
        <v>0.0687047969322623</v>
      </c>
      <c r="J12098" s="35" t="n">
        <v>1.88</v>
      </c>
      <c r="K12098" s="6" t="n">
        <v>0</v>
      </c>
      <c r="L12098" s="35" t="n">
        <v>-1</v>
      </c>
      <c r="M12098" s="6" t="str">
        <f aca="false">IF(I12098&lt;=0,"Below 0%",IF(I12098&lt;=0.05,"0-5%",IF(I12098&lt;=0.1,"5-10%",IF(I12098&lt;=0.2,"10-20%",IF(I12098&lt;=0.4,"20-40%","Above 40%")))))</f>
        <v>5-10%</v>
      </c>
      <c r="N12098" s="6" t="str">
        <f aca="false">IF(AND(H12098&gt;=Summary!$B$25,I12098&gt;=Summary!$B$26,I12098&lt;=Summary!$B$27,J12098&gt;=Summary!$B$28,J12098&lt;=Summary!$B$29,F12098*J12098&gt;1),"Yes","No")</f>
        <v>No</v>
      </c>
    </row>
    <row r="12099" customFormat="false" ht="15" hidden="false" customHeight="false" outlineLevel="0" collapsed="false">
      <c r="A12099" s="6" t="s">
        <v>158</v>
      </c>
      <c r="B12099" s="45" t="n">
        <v>45346</v>
      </c>
      <c r="C12099" s="6" t="s">
        <v>201</v>
      </c>
      <c r="D12099" s="6" t="s">
        <v>173</v>
      </c>
      <c r="E12099" s="6" t="s">
        <v>174</v>
      </c>
      <c r="F12099" s="34" t="n">
        <v>0.237327829003334</v>
      </c>
      <c r="G12099" s="34" t="n">
        <v>0.239860623907458</v>
      </c>
      <c r="H12099" s="34" t="n">
        <v>-0.00253279490412398</v>
      </c>
      <c r="I12099" s="34" t="n">
        <v>-0.0105594443258897</v>
      </c>
      <c r="J12099" s="35" t="n">
        <v>4.16</v>
      </c>
      <c r="K12099" s="6" t="n">
        <v>1</v>
      </c>
      <c r="L12099" s="35" t="n">
        <v>3.16</v>
      </c>
      <c r="M12099" s="6" t="str">
        <f aca="false">IF(I12099&lt;=0,"Below 0%",IF(I12099&lt;=0.05,"0-5%",IF(I12099&lt;=0.1,"5-10%",IF(I12099&lt;=0.2,"10-20%",IF(I12099&lt;=0.4,"20-40%","Above 40%")))))</f>
        <v>Below 0%</v>
      </c>
      <c r="N12099" s="6" t="str">
        <f aca="false">IF(AND(H12099&gt;=Summary!$B$25,I12099&gt;=Summary!$B$26,I12099&lt;=Summary!$B$27,J12099&gt;=Summary!$B$28,J12099&lt;=Summary!$B$29,F12099*J12099&gt;1),"Yes","No")</f>
        <v>No</v>
      </c>
    </row>
    <row r="12100" customFormat="false" ht="15" hidden="false" customHeight="false" outlineLevel="0" collapsed="false">
      <c r="A12100" s="6" t="s">
        <v>158</v>
      </c>
      <c r="B12100" s="45" t="n">
        <v>45346</v>
      </c>
      <c r="C12100" s="6" t="s">
        <v>201</v>
      </c>
      <c r="D12100" s="6" t="s">
        <v>173</v>
      </c>
      <c r="E12100" s="6" t="s">
        <v>177</v>
      </c>
      <c r="F12100" s="34" t="n">
        <v>0.195451319217682</v>
      </c>
      <c r="G12100" s="34" t="n">
        <v>0.229383952978167</v>
      </c>
      <c r="H12100" s="34" t="n">
        <v>-0.0339326337604849</v>
      </c>
      <c r="I12100" s="34" t="n">
        <v>-0.147929414067229</v>
      </c>
      <c r="J12100" s="35" t="n">
        <v>4.35</v>
      </c>
      <c r="K12100" s="6" t="n">
        <v>0</v>
      </c>
      <c r="L12100" s="35" t="n">
        <v>-1</v>
      </c>
      <c r="M12100" s="6" t="str">
        <f aca="false">IF(I12100&lt;=0,"Below 0%",IF(I12100&lt;=0.05,"0-5%",IF(I12100&lt;=0.1,"5-10%",IF(I12100&lt;=0.2,"10-20%",IF(I12100&lt;=0.4,"20-40%","Above 40%")))))</f>
        <v>Below 0%</v>
      </c>
      <c r="N12100" s="6" t="str">
        <f aca="false">IF(AND(H12100&gt;=Summary!$B$25,I12100&gt;=Summary!$B$26,I12100&lt;=Summary!$B$27,J12100&gt;=Summary!$B$28,J12100&lt;=Summary!$B$29,F12100*J12100&gt;1),"Yes","No")</f>
        <v>No</v>
      </c>
    </row>
    <row r="12101" customFormat="false" ht="15" hidden="false" customHeight="false" outlineLevel="0" collapsed="false">
      <c r="A12101" s="6" t="s">
        <v>158</v>
      </c>
      <c r="B12101" s="45" t="n">
        <v>45346</v>
      </c>
      <c r="C12101" s="6" t="s">
        <v>180</v>
      </c>
      <c r="D12101" s="6" t="s">
        <v>196</v>
      </c>
      <c r="E12101" s="6" t="s">
        <v>187</v>
      </c>
      <c r="F12101" s="34" t="n">
        <v>0.551264882087708</v>
      </c>
      <c r="G12101" s="34" t="n">
        <v>0.482006400627</v>
      </c>
      <c r="H12101" s="34" t="n">
        <v>0.0692584814607074</v>
      </c>
      <c r="I12101" s="34" t="n">
        <v>0.143687887485758</v>
      </c>
      <c r="J12101" s="35" t="n">
        <v>2.06</v>
      </c>
      <c r="K12101" s="6" t="n">
        <v>1</v>
      </c>
      <c r="L12101" s="35" t="n">
        <v>1.06</v>
      </c>
      <c r="M12101" s="6" t="str">
        <f aca="false">IF(I12101&lt;=0,"Below 0%",IF(I12101&lt;=0.05,"0-5%",IF(I12101&lt;=0.1,"5-10%",IF(I12101&lt;=0.2,"10-20%",IF(I12101&lt;=0.4,"20-40%","Above 40%")))))</f>
        <v>10-20%</v>
      </c>
      <c r="N12101" s="6" t="str">
        <f aca="false">IF(AND(H12101&gt;=Summary!$B$25,I12101&gt;=Summary!$B$26,I12101&lt;=Summary!$B$27,J12101&gt;=Summary!$B$28,J12101&lt;=Summary!$B$29,F12101*J12101&gt;1),"Yes","No")</f>
        <v>Yes</v>
      </c>
    </row>
    <row r="12102" customFormat="false" ht="15" hidden="false" customHeight="false" outlineLevel="0" collapsed="false">
      <c r="A12102" s="6" t="s">
        <v>158</v>
      </c>
      <c r="B12102" s="45" t="n">
        <v>45346</v>
      </c>
      <c r="C12102" s="6" t="s">
        <v>180</v>
      </c>
      <c r="D12102" s="6" t="s">
        <v>196</v>
      </c>
      <c r="E12102" s="6" t="s">
        <v>174</v>
      </c>
      <c r="F12102" s="34" t="n">
        <v>0.30327108502388</v>
      </c>
      <c r="G12102" s="34" t="n">
        <v>0.275814773692117</v>
      </c>
      <c r="H12102" s="34" t="n">
        <v>0.0274563113317632</v>
      </c>
      <c r="I12102" s="34" t="n">
        <v>0.0995461953115384</v>
      </c>
      <c r="J12102" s="35" t="n">
        <v>3.6</v>
      </c>
      <c r="K12102" s="6" t="n">
        <v>0</v>
      </c>
      <c r="L12102" s="35" t="n">
        <v>-1</v>
      </c>
      <c r="M12102" s="6" t="str">
        <f aca="false">IF(I12102&lt;=0,"Below 0%",IF(I12102&lt;=0.05,"0-5%",IF(I12102&lt;=0.1,"5-10%",IF(I12102&lt;=0.2,"10-20%",IF(I12102&lt;=0.4,"20-40%","Above 40%")))))</f>
        <v>5-10%</v>
      </c>
      <c r="N12102" s="6" t="str">
        <f aca="false">IF(AND(H12102&gt;=Summary!$B$25,I12102&gt;=Summary!$B$26,I12102&lt;=Summary!$B$27,J12102&gt;=Summary!$B$28,J12102&lt;=Summary!$B$29,F12102*J12102&gt;1),"Yes","No")</f>
        <v>No</v>
      </c>
    </row>
    <row r="12103" customFormat="false" ht="15" hidden="false" customHeight="false" outlineLevel="0" collapsed="false">
      <c r="A12103" s="6" t="s">
        <v>158</v>
      </c>
      <c r="B12103" s="45" t="n">
        <v>45346</v>
      </c>
      <c r="C12103" s="6" t="s">
        <v>180</v>
      </c>
      <c r="D12103" s="6" t="s">
        <v>196</v>
      </c>
      <c r="E12103" s="6" t="s">
        <v>177</v>
      </c>
      <c r="F12103" s="34" t="n">
        <v>0.145464032888413</v>
      </c>
      <c r="G12103" s="34" t="n">
        <v>0.242178825680883</v>
      </c>
      <c r="H12103" s="34" t="n">
        <v>-0.0967147927924706</v>
      </c>
      <c r="I12103" s="34" t="n">
        <v>-0.399352802709147</v>
      </c>
      <c r="J12103" s="35" t="n">
        <v>4.1</v>
      </c>
      <c r="K12103" s="6" t="n">
        <v>0</v>
      </c>
      <c r="L12103" s="35" t="n">
        <v>-1</v>
      </c>
      <c r="M12103" s="6" t="str">
        <f aca="false">IF(I12103&lt;=0,"Below 0%",IF(I12103&lt;=0.05,"0-5%",IF(I12103&lt;=0.1,"5-10%",IF(I12103&lt;=0.2,"10-20%",IF(I12103&lt;=0.4,"20-40%","Above 40%")))))</f>
        <v>Below 0%</v>
      </c>
      <c r="N12103" s="6" t="str">
        <f aca="false">IF(AND(H12103&gt;=Summary!$B$25,I12103&gt;=Summary!$B$26,I12103&lt;=Summary!$B$27,J12103&gt;=Summary!$B$28,J12103&lt;=Summary!$B$29,F12103*J12103&gt;1),"Yes","No")</f>
        <v>No</v>
      </c>
    </row>
    <row r="12104" customFormat="false" ht="15" hidden="false" customHeight="false" outlineLevel="0" collapsed="false">
      <c r="A12104" s="6" t="s">
        <v>158</v>
      </c>
      <c r="B12104" s="45" t="n">
        <v>45346</v>
      </c>
      <c r="C12104" s="6" t="s">
        <v>176</v>
      </c>
      <c r="D12104" s="6" t="s">
        <v>184</v>
      </c>
      <c r="E12104" s="6" t="s">
        <v>187</v>
      </c>
      <c r="F12104" s="34" t="n">
        <v>0.61114490032196</v>
      </c>
      <c r="G12104" s="34" t="n">
        <v>0.607747841268343</v>
      </c>
      <c r="H12104" s="34" t="n">
        <v>0.0033970590536172</v>
      </c>
      <c r="I12104" s="34" t="n">
        <v>0.00558958637603335</v>
      </c>
      <c r="J12104" s="35" t="n">
        <v>1.63</v>
      </c>
      <c r="K12104" s="6" t="n">
        <v>0</v>
      </c>
      <c r="L12104" s="35" t="n">
        <v>-1</v>
      </c>
      <c r="M12104" s="6" t="str">
        <f aca="false">IF(I12104&lt;=0,"Below 0%",IF(I12104&lt;=0.05,"0-5%",IF(I12104&lt;=0.1,"5-10%",IF(I12104&lt;=0.2,"10-20%",IF(I12104&lt;=0.4,"20-40%","Above 40%")))))</f>
        <v>0-5%</v>
      </c>
      <c r="N12104" s="6" t="str">
        <f aca="false">IF(AND(H12104&gt;=Summary!$B$25,I12104&gt;=Summary!$B$26,I12104&lt;=Summary!$B$27,J12104&gt;=Summary!$B$28,J12104&lt;=Summary!$B$29,F12104*J12104&gt;1),"Yes","No")</f>
        <v>No</v>
      </c>
    </row>
    <row r="12105" customFormat="false" ht="15" hidden="false" customHeight="false" outlineLevel="0" collapsed="false">
      <c r="A12105" s="6" t="s">
        <v>158</v>
      </c>
      <c r="B12105" s="45" t="n">
        <v>45346</v>
      </c>
      <c r="C12105" s="6" t="s">
        <v>176</v>
      </c>
      <c r="D12105" s="6" t="s">
        <v>184</v>
      </c>
      <c r="E12105" s="6" t="s">
        <v>174</v>
      </c>
      <c r="F12105" s="34" t="n">
        <v>0.20713908970356</v>
      </c>
      <c r="G12105" s="34" t="n">
        <v>0.215354126362478</v>
      </c>
      <c r="H12105" s="34" t="n">
        <v>-0.00821503665891829</v>
      </c>
      <c r="I12105" s="34" t="n">
        <v>-0.038146641523325</v>
      </c>
      <c r="J12105" s="35" t="n">
        <v>4.6</v>
      </c>
      <c r="K12105" s="6" t="n">
        <v>0</v>
      </c>
      <c r="L12105" s="35" t="n">
        <v>-1</v>
      </c>
      <c r="M12105" s="6" t="str">
        <f aca="false">IF(I12105&lt;=0,"Below 0%",IF(I12105&lt;=0.05,"0-5%",IF(I12105&lt;=0.1,"5-10%",IF(I12105&lt;=0.2,"10-20%",IF(I12105&lt;=0.4,"20-40%","Above 40%")))))</f>
        <v>Below 0%</v>
      </c>
      <c r="N12105" s="6" t="str">
        <f aca="false">IF(AND(H12105&gt;=Summary!$B$25,I12105&gt;=Summary!$B$26,I12105&lt;=Summary!$B$27,J12105&gt;=Summary!$B$28,J12105&lt;=Summary!$B$29,F12105*J12105&gt;1),"Yes","No")</f>
        <v>No</v>
      </c>
    </row>
    <row r="12106" customFormat="false" ht="15" hidden="false" customHeight="false" outlineLevel="0" collapsed="false">
      <c r="A12106" s="6" t="s">
        <v>158</v>
      </c>
      <c r="B12106" s="45" t="n">
        <v>45346</v>
      </c>
      <c r="C12106" s="6" t="s">
        <v>176</v>
      </c>
      <c r="D12106" s="6" t="s">
        <v>184</v>
      </c>
      <c r="E12106" s="6" t="s">
        <v>177</v>
      </c>
      <c r="F12106" s="34" t="n">
        <v>0.181715995073319</v>
      </c>
      <c r="G12106" s="34" t="n">
        <v>0.176898032369179</v>
      </c>
      <c r="H12106" s="34" t="n">
        <v>0.00481796270414001</v>
      </c>
      <c r="I12106" s="34" t="n">
        <v>0.0272358185086261</v>
      </c>
      <c r="J12106" s="35" t="n">
        <v>5.6</v>
      </c>
      <c r="K12106" s="6" t="n">
        <v>1</v>
      </c>
      <c r="L12106" s="35" t="n">
        <v>4.6</v>
      </c>
      <c r="M12106" s="6" t="str">
        <f aca="false">IF(I12106&lt;=0,"Below 0%",IF(I12106&lt;=0.05,"0-5%",IF(I12106&lt;=0.1,"5-10%",IF(I12106&lt;=0.2,"10-20%",IF(I12106&lt;=0.4,"20-40%","Above 40%")))))</f>
        <v>0-5%</v>
      </c>
      <c r="N12106" s="6" t="str">
        <f aca="false">IF(AND(H12106&gt;=Summary!$B$25,I12106&gt;=Summary!$B$26,I12106&lt;=Summary!$B$27,J12106&gt;=Summary!$B$28,J12106&lt;=Summary!$B$29,F12106*J12106&gt;1),"Yes","No")</f>
        <v>No</v>
      </c>
    </row>
    <row r="12107" customFormat="false" ht="15" hidden="false" customHeight="false" outlineLevel="0" collapsed="false">
      <c r="A12107" s="6" t="s">
        <v>158</v>
      </c>
      <c r="B12107" s="45" t="n">
        <v>45347</v>
      </c>
      <c r="C12107" s="6" t="s">
        <v>203</v>
      </c>
      <c r="D12107" s="6" t="s">
        <v>204</v>
      </c>
      <c r="E12107" s="6" t="s">
        <v>187</v>
      </c>
      <c r="F12107" s="34" t="n">
        <v>0.717279434204102</v>
      </c>
      <c r="G12107" s="34" t="n">
        <v>0.663956639566396</v>
      </c>
      <c r="H12107" s="34" t="n">
        <v>0.053322794637706</v>
      </c>
      <c r="I12107" s="34" t="n">
        <v>0.0803106580461774</v>
      </c>
      <c r="J12107" s="35" t="n">
        <v>1.5</v>
      </c>
      <c r="K12107" s="6" t="n">
        <v>1</v>
      </c>
      <c r="L12107" s="35" t="n">
        <v>0.5</v>
      </c>
      <c r="M12107" s="6" t="str">
        <f aca="false">IF(I12107&lt;=0,"Below 0%",IF(I12107&lt;=0.05,"0-5%",IF(I12107&lt;=0.1,"5-10%",IF(I12107&lt;=0.2,"10-20%",IF(I12107&lt;=0.4,"20-40%","Above 40%")))))</f>
        <v>5-10%</v>
      </c>
      <c r="N12107" s="6" t="str">
        <f aca="false">IF(AND(H12107&gt;=Summary!$B$25,I12107&gt;=Summary!$B$26,I12107&lt;=Summary!$B$27,J12107&gt;=Summary!$B$28,J12107&lt;=Summary!$B$29,F12107*J12107&gt;1),"Yes","No")</f>
        <v>No</v>
      </c>
    </row>
    <row r="12108" customFormat="false" ht="15" hidden="false" customHeight="false" outlineLevel="0" collapsed="false">
      <c r="A12108" s="6" t="s">
        <v>158</v>
      </c>
      <c r="B12108" s="45" t="n">
        <v>45347</v>
      </c>
      <c r="C12108" s="6" t="s">
        <v>203</v>
      </c>
      <c r="D12108" s="6" t="s">
        <v>204</v>
      </c>
      <c r="E12108" s="6" t="s">
        <v>174</v>
      </c>
      <c r="F12108" s="34" t="n">
        <v>0.19166961312294</v>
      </c>
      <c r="G12108" s="34" t="n">
        <v>0.203252032520325</v>
      </c>
      <c r="H12108" s="34" t="n">
        <v>-0.0115824193973851</v>
      </c>
      <c r="I12108" s="34" t="n">
        <v>-0.0569855034351348</v>
      </c>
      <c r="J12108" s="35" t="n">
        <v>4.9</v>
      </c>
      <c r="K12108" s="6" t="n">
        <v>0</v>
      </c>
      <c r="L12108" s="35" t="n">
        <v>-1</v>
      </c>
      <c r="M12108" s="6" t="str">
        <f aca="false">IF(I12108&lt;=0,"Below 0%",IF(I12108&lt;=0.05,"0-5%",IF(I12108&lt;=0.1,"5-10%",IF(I12108&lt;=0.2,"10-20%",IF(I12108&lt;=0.4,"20-40%","Above 40%")))))</f>
        <v>Below 0%</v>
      </c>
      <c r="N12108" s="6" t="str">
        <f aca="false">IF(AND(H12108&gt;=Summary!$B$25,I12108&gt;=Summary!$B$26,I12108&lt;=Summary!$B$27,J12108&gt;=Summary!$B$28,J12108&lt;=Summary!$B$29,F12108*J12108&gt;1),"Yes","No")</f>
        <v>No</v>
      </c>
    </row>
    <row r="12109" customFormat="false" ht="15" hidden="false" customHeight="false" outlineLevel="0" collapsed="false">
      <c r="A12109" s="6" t="s">
        <v>158</v>
      </c>
      <c r="B12109" s="45" t="n">
        <v>45347</v>
      </c>
      <c r="C12109" s="6" t="s">
        <v>203</v>
      </c>
      <c r="D12109" s="6" t="s">
        <v>204</v>
      </c>
      <c r="E12109" s="6" t="s">
        <v>177</v>
      </c>
      <c r="F12109" s="34" t="n">
        <v>0.0910509377717972</v>
      </c>
      <c r="G12109" s="34" t="n">
        <v>0.132791327913279</v>
      </c>
      <c r="H12109" s="34" t="n">
        <v>-0.041740390141482</v>
      </c>
      <c r="I12109" s="34" t="n">
        <v>-0.314330693106262</v>
      </c>
      <c r="J12109" s="35" t="n">
        <v>7.5</v>
      </c>
      <c r="K12109" s="6" t="n">
        <v>0</v>
      </c>
      <c r="L12109" s="35" t="n">
        <v>-1</v>
      </c>
      <c r="M12109" s="6" t="str">
        <f aca="false">IF(I12109&lt;=0,"Below 0%",IF(I12109&lt;=0.05,"0-5%",IF(I12109&lt;=0.1,"5-10%",IF(I12109&lt;=0.2,"10-20%",IF(I12109&lt;=0.4,"20-40%","Above 40%")))))</f>
        <v>Below 0%</v>
      </c>
      <c r="N12109" s="6" t="str">
        <f aca="false">IF(AND(H12109&gt;=Summary!$B$25,I12109&gt;=Summary!$B$26,I12109&lt;=Summary!$B$27,J12109&gt;=Summary!$B$28,J12109&lt;=Summary!$B$29,F12109*J12109&gt;1),"Yes","No")</f>
        <v>No</v>
      </c>
    </row>
    <row r="12110" customFormat="false" ht="15" hidden="false" customHeight="false" outlineLevel="0" collapsed="false">
      <c r="A12110" s="6" t="s">
        <v>158</v>
      </c>
      <c r="B12110" s="45" t="n">
        <v>45348</v>
      </c>
      <c r="C12110" s="6" t="s">
        <v>189</v>
      </c>
      <c r="D12110" s="6" t="s">
        <v>206</v>
      </c>
      <c r="E12110" s="6" t="s">
        <v>187</v>
      </c>
      <c r="F12110" s="34" t="n">
        <v>0.418985933065414</v>
      </c>
      <c r="G12110" s="34" t="n">
        <v>0.383150803951645</v>
      </c>
      <c r="H12110" s="34" t="n">
        <v>0.0358351291137695</v>
      </c>
      <c r="I12110" s="34" t="n">
        <v>0.0935274798961197</v>
      </c>
      <c r="J12110" s="35" t="n">
        <v>2.61</v>
      </c>
      <c r="K12110" s="6" t="n">
        <v>1</v>
      </c>
      <c r="L12110" s="35" t="n">
        <v>1.61</v>
      </c>
      <c r="M12110" s="6" t="str">
        <f aca="false">IF(I12110&lt;=0,"Below 0%",IF(I12110&lt;=0.05,"0-5%",IF(I12110&lt;=0.1,"5-10%",IF(I12110&lt;=0.2,"10-20%",IF(I12110&lt;=0.4,"20-40%","Above 40%")))))</f>
        <v>5-10%</v>
      </c>
      <c r="N12110" s="6" t="str">
        <f aca="false">IF(AND(H12110&gt;=Summary!$B$25,I12110&gt;=Summary!$B$26,I12110&lt;=Summary!$B$27,J12110&gt;=Summary!$B$28,J12110&lt;=Summary!$B$29,F12110*J12110&gt;1),"Yes","No")</f>
        <v>No</v>
      </c>
    </row>
    <row r="12111" customFormat="false" ht="15" hidden="false" customHeight="false" outlineLevel="0" collapsed="false">
      <c r="A12111" s="6" t="s">
        <v>158</v>
      </c>
      <c r="B12111" s="45" t="n">
        <v>45348</v>
      </c>
      <c r="C12111" s="6" t="s">
        <v>189</v>
      </c>
      <c r="D12111" s="6" t="s">
        <v>206</v>
      </c>
      <c r="E12111" s="6" t="s">
        <v>174</v>
      </c>
      <c r="F12111" s="34" t="n">
        <v>0.305710524320602</v>
      </c>
      <c r="G12111" s="34" t="n">
        <v>0.265963722955796</v>
      </c>
      <c r="H12111" s="34" t="n">
        <v>0.0397468013648064</v>
      </c>
      <c r="I12111" s="34" t="n">
        <v>0.149444446494729</v>
      </c>
      <c r="J12111" s="35" t="n">
        <v>3.76</v>
      </c>
      <c r="K12111" s="6" t="n">
        <v>0</v>
      </c>
      <c r="L12111" s="35" t="n">
        <v>-1</v>
      </c>
      <c r="M12111" s="6" t="str">
        <f aca="false">IF(I12111&lt;=0,"Below 0%",IF(I12111&lt;=0.05,"0-5%",IF(I12111&lt;=0.1,"5-10%",IF(I12111&lt;=0.2,"10-20%",IF(I12111&lt;=0.4,"20-40%","Above 40%")))))</f>
        <v>10-20%</v>
      </c>
      <c r="N12111" s="6" t="str">
        <f aca="false">IF(AND(H12111&gt;=Summary!$B$25,I12111&gt;=Summary!$B$26,I12111&lt;=Summary!$B$27,J12111&gt;=Summary!$B$28,J12111&lt;=Summary!$B$29,F12111*J12111&gt;1),"Yes","No")</f>
        <v>Yes</v>
      </c>
    </row>
    <row r="12112" customFormat="false" ht="15" hidden="false" customHeight="false" outlineLevel="0" collapsed="false">
      <c r="A12112" s="6" t="s">
        <v>158</v>
      </c>
      <c r="B12112" s="45" t="n">
        <v>45348</v>
      </c>
      <c r="C12112" s="6" t="s">
        <v>189</v>
      </c>
      <c r="D12112" s="6" t="s">
        <v>206</v>
      </c>
      <c r="E12112" s="6" t="s">
        <v>177</v>
      </c>
      <c r="F12112" s="34" t="n">
        <v>0.275303572416306</v>
      </c>
      <c r="G12112" s="34" t="n">
        <v>0.350885473092559</v>
      </c>
      <c r="H12112" s="34" t="n">
        <v>-0.0755819006762535</v>
      </c>
      <c r="I12112" s="34" t="n">
        <v>-0.21540333377186</v>
      </c>
      <c r="J12112" s="35" t="n">
        <v>2.85</v>
      </c>
      <c r="K12112" s="6" t="n">
        <v>0</v>
      </c>
      <c r="L12112" s="35" t="n">
        <v>-1</v>
      </c>
      <c r="M12112" s="6" t="str">
        <f aca="false">IF(I12112&lt;=0,"Below 0%",IF(I12112&lt;=0.05,"0-5%",IF(I12112&lt;=0.1,"5-10%",IF(I12112&lt;=0.2,"10-20%",IF(I12112&lt;=0.4,"20-40%","Above 40%")))))</f>
        <v>Below 0%</v>
      </c>
      <c r="N12112" s="6" t="str">
        <f aca="false">IF(AND(H12112&gt;=Summary!$B$25,I12112&gt;=Summary!$B$26,I12112&lt;=Summary!$B$27,J12112&gt;=Summary!$B$28,J12112&lt;=Summary!$B$29,F12112*J12112&gt;1),"Yes","No")</f>
        <v>No</v>
      </c>
    </row>
    <row r="12113" customFormat="false" ht="15" hidden="false" customHeight="false" outlineLevel="0" collapsed="false">
      <c r="A12113" s="6" t="s">
        <v>158</v>
      </c>
      <c r="B12113" s="45" t="n">
        <v>45353</v>
      </c>
      <c r="C12113" s="6" t="s">
        <v>206</v>
      </c>
      <c r="D12113" s="6" t="s">
        <v>190</v>
      </c>
      <c r="E12113" s="6" t="s">
        <v>187</v>
      </c>
      <c r="F12113" s="34" t="n">
        <v>0.435346096754074</v>
      </c>
      <c r="G12113" s="34" t="n">
        <v>0.309121153313003</v>
      </c>
      <c r="H12113" s="34" t="n">
        <v>0.126224943441072</v>
      </c>
      <c r="I12113" s="34" t="n">
        <v>0.408334861876184</v>
      </c>
      <c r="J12113" s="35" t="n">
        <v>3.2</v>
      </c>
      <c r="K12113" s="6" t="n">
        <v>0</v>
      </c>
      <c r="L12113" s="35" t="n">
        <v>-1</v>
      </c>
      <c r="M12113" s="6" t="str">
        <f aca="false">IF(I12113&lt;=0,"Below 0%",IF(I12113&lt;=0.05,"0-5%",IF(I12113&lt;=0.1,"5-10%",IF(I12113&lt;=0.2,"10-20%",IF(I12113&lt;=0.4,"20-40%","Above 40%")))))</f>
        <v>Above 40%</v>
      </c>
      <c r="N12113" s="6" t="str">
        <f aca="false">IF(AND(H12113&gt;=Summary!$B$25,I12113&gt;=Summary!$B$26,I12113&lt;=Summary!$B$27,J12113&gt;=Summary!$B$28,J12113&lt;=Summary!$B$29,F12113*J12113&gt;1),"Yes","No")</f>
        <v>No</v>
      </c>
    </row>
    <row r="12114" customFormat="false" ht="15" hidden="false" customHeight="false" outlineLevel="0" collapsed="false">
      <c r="A12114" s="6" t="s">
        <v>158</v>
      </c>
      <c r="B12114" s="45" t="n">
        <v>45353</v>
      </c>
      <c r="C12114" s="6" t="s">
        <v>206</v>
      </c>
      <c r="D12114" s="6" t="s">
        <v>190</v>
      </c>
      <c r="E12114" s="6" t="s">
        <v>174</v>
      </c>
      <c r="F12114" s="34" t="n">
        <v>0.278765618801117</v>
      </c>
      <c r="G12114" s="34" t="n">
        <v>0.247296922650402</v>
      </c>
      <c r="H12114" s="34" t="n">
        <v>0.0314686961507149</v>
      </c>
      <c r="I12114" s="34" t="n">
        <v>0.12725065808927</v>
      </c>
      <c r="J12114" s="35" t="n">
        <v>4</v>
      </c>
      <c r="K12114" s="6" t="n">
        <v>1</v>
      </c>
      <c r="L12114" s="35" t="n">
        <v>3</v>
      </c>
      <c r="M12114" s="6" t="str">
        <f aca="false">IF(I12114&lt;=0,"Below 0%",IF(I12114&lt;=0.05,"0-5%",IF(I12114&lt;=0.1,"5-10%",IF(I12114&lt;=0.2,"10-20%",IF(I12114&lt;=0.4,"20-40%","Above 40%")))))</f>
        <v>10-20%</v>
      </c>
      <c r="N12114" s="6" t="str">
        <f aca="false">IF(AND(H12114&gt;=Summary!$B$25,I12114&gt;=Summary!$B$26,I12114&lt;=Summary!$B$27,J12114&gt;=Summary!$B$28,J12114&lt;=Summary!$B$29,F12114*J12114&gt;1),"Yes","No")</f>
        <v>Yes</v>
      </c>
    </row>
    <row r="12115" customFormat="false" ht="15" hidden="false" customHeight="false" outlineLevel="0" collapsed="false">
      <c r="A12115" s="6" t="s">
        <v>158</v>
      </c>
      <c r="B12115" s="45" t="n">
        <v>45353</v>
      </c>
      <c r="C12115" s="6" t="s">
        <v>206</v>
      </c>
      <c r="D12115" s="6" t="s">
        <v>190</v>
      </c>
      <c r="E12115" s="6" t="s">
        <v>177</v>
      </c>
      <c r="F12115" s="34" t="n">
        <v>0.285888314247131</v>
      </c>
      <c r="G12115" s="34" t="n">
        <v>0.443581924036596</v>
      </c>
      <c r="H12115" s="34" t="n">
        <v>-0.157693609789464</v>
      </c>
      <c r="I12115" s="34" t="n">
        <v>-0.355500531569123</v>
      </c>
      <c r="J12115" s="35" t="n">
        <v>2.23</v>
      </c>
      <c r="K12115" s="6" t="n">
        <v>0</v>
      </c>
      <c r="L12115" s="35" t="n">
        <v>-1</v>
      </c>
      <c r="M12115" s="6" t="str">
        <f aca="false">IF(I12115&lt;=0,"Below 0%",IF(I12115&lt;=0.05,"0-5%",IF(I12115&lt;=0.1,"5-10%",IF(I12115&lt;=0.2,"10-20%",IF(I12115&lt;=0.4,"20-40%","Above 40%")))))</f>
        <v>Below 0%</v>
      </c>
      <c r="N12115" s="6" t="str">
        <f aca="false">IF(AND(H12115&gt;=Summary!$B$25,I12115&gt;=Summary!$B$26,I12115&lt;=Summary!$B$27,J12115&gt;=Summary!$B$28,J12115&lt;=Summary!$B$29,F12115*J12115&gt;1),"Yes","No")</f>
        <v>No</v>
      </c>
    </row>
    <row r="12116" customFormat="false" ht="15" hidden="false" customHeight="false" outlineLevel="0" collapsed="false">
      <c r="A12116" s="6" t="s">
        <v>158</v>
      </c>
      <c r="B12116" s="45" t="n">
        <v>45353</v>
      </c>
      <c r="C12116" s="6" t="s">
        <v>173</v>
      </c>
      <c r="D12116" s="6" t="s">
        <v>189</v>
      </c>
      <c r="E12116" s="6" t="s">
        <v>187</v>
      </c>
      <c r="F12116" s="34" t="n">
        <v>0.514684319496155</v>
      </c>
      <c r="G12116" s="34" t="n">
        <v>0.46331150100112</v>
      </c>
      <c r="H12116" s="34" t="n">
        <v>0.0513728184950349</v>
      </c>
      <c r="I12116" s="34" t="n">
        <v>0.110881811446573</v>
      </c>
      <c r="J12116" s="35" t="n">
        <v>2.14</v>
      </c>
      <c r="K12116" s="6" t="n">
        <v>0</v>
      </c>
      <c r="L12116" s="35" t="n">
        <v>-1</v>
      </c>
      <c r="M12116" s="6" t="str">
        <f aca="false">IF(I12116&lt;=0,"Below 0%",IF(I12116&lt;=0.05,"0-5%",IF(I12116&lt;=0.1,"5-10%",IF(I12116&lt;=0.2,"10-20%",IF(I12116&lt;=0.4,"20-40%","Above 40%")))))</f>
        <v>10-20%</v>
      </c>
      <c r="N12116" s="6" t="str">
        <f aca="false">IF(AND(H12116&gt;=Summary!$B$25,I12116&gt;=Summary!$B$26,I12116&lt;=Summary!$B$27,J12116&gt;=Summary!$B$28,J12116&lt;=Summary!$B$29,F12116*J12116&gt;1),"Yes","No")</f>
        <v>Yes</v>
      </c>
    </row>
    <row r="12117" customFormat="false" ht="15" hidden="false" customHeight="false" outlineLevel="0" collapsed="false">
      <c r="A12117" s="6" t="s">
        <v>158</v>
      </c>
      <c r="B12117" s="45" t="n">
        <v>45353</v>
      </c>
      <c r="C12117" s="6" t="s">
        <v>173</v>
      </c>
      <c r="D12117" s="6" t="s">
        <v>189</v>
      </c>
      <c r="E12117" s="6" t="s">
        <v>174</v>
      </c>
      <c r="F12117" s="34" t="n">
        <v>0.241048812866211</v>
      </c>
      <c r="G12117" s="34" t="n">
        <v>0.266528659178064</v>
      </c>
      <c r="H12117" s="34" t="n">
        <v>-0.0254798463118526</v>
      </c>
      <c r="I12117" s="34" t="n">
        <v>-0.0955988987842015</v>
      </c>
      <c r="J12117" s="35" t="n">
        <v>3.72</v>
      </c>
      <c r="K12117" s="6" t="n">
        <v>0</v>
      </c>
      <c r="L12117" s="35" t="n">
        <v>-1</v>
      </c>
      <c r="M12117" s="6" t="str">
        <f aca="false">IF(I12117&lt;=0,"Below 0%",IF(I12117&lt;=0.05,"0-5%",IF(I12117&lt;=0.1,"5-10%",IF(I12117&lt;=0.2,"10-20%",IF(I12117&lt;=0.4,"20-40%","Above 40%")))))</f>
        <v>Below 0%</v>
      </c>
      <c r="N12117" s="6" t="str">
        <f aca="false">IF(AND(H12117&gt;=Summary!$B$25,I12117&gt;=Summary!$B$26,I12117&lt;=Summary!$B$27,J12117&gt;=Summary!$B$28,J12117&lt;=Summary!$B$29,F12117*J12117&gt;1),"Yes","No")</f>
        <v>No</v>
      </c>
    </row>
    <row r="12118" customFormat="false" ht="15" hidden="false" customHeight="false" outlineLevel="0" collapsed="false">
      <c r="A12118" s="6" t="s">
        <v>158</v>
      </c>
      <c r="B12118" s="45" t="n">
        <v>45353</v>
      </c>
      <c r="C12118" s="6" t="s">
        <v>173</v>
      </c>
      <c r="D12118" s="6" t="s">
        <v>189</v>
      </c>
      <c r="E12118" s="6" t="s">
        <v>177</v>
      </c>
      <c r="F12118" s="34" t="n">
        <v>0.244266852736473</v>
      </c>
      <c r="G12118" s="34" t="n">
        <v>0.270159839820817</v>
      </c>
      <c r="H12118" s="34" t="n">
        <v>-0.0258929870843435</v>
      </c>
      <c r="I12118" s="34" t="n">
        <v>-0.0958432130457175</v>
      </c>
      <c r="J12118" s="35" t="n">
        <v>3.67</v>
      </c>
      <c r="K12118" s="6" t="n">
        <v>1</v>
      </c>
      <c r="L12118" s="35" t="n">
        <v>2.67</v>
      </c>
      <c r="M12118" s="6" t="str">
        <f aca="false">IF(I12118&lt;=0,"Below 0%",IF(I12118&lt;=0.05,"0-5%",IF(I12118&lt;=0.1,"5-10%",IF(I12118&lt;=0.2,"10-20%",IF(I12118&lt;=0.4,"20-40%","Above 40%")))))</f>
        <v>Below 0%</v>
      </c>
      <c r="N12118" s="6" t="str">
        <f aca="false">IF(AND(H12118&gt;=Summary!$B$25,I12118&gt;=Summary!$B$26,I12118&lt;=Summary!$B$27,J12118&gt;=Summary!$B$28,J12118&lt;=Summary!$B$29,F12118*J12118&gt;1),"Yes","No")</f>
        <v>No</v>
      </c>
    </row>
    <row r="12119" customFormat="false" ht="15" hidden="false" customHeight="false" outlineLevel="0" collapsed="false">
      <c r="A12119" s="6" t="s">
        <v>158</v>
      </c>
      <c r="B12119" s="45" t="n">
        <v>45353</v>
      </c>
      <c r="C12119" s="6" t="s">
        <v>184</v>
      </c>
      <c r="D12119" s="6" t="s">
        <v>201</v>
      </c>
      <c r="E12119" s="6" t="s">
        <v>187</v>
      </c>
      <c r="F12119" s="34" t="n">
        <v>0.325430184602737</v>
      </c>
      <c r="G12119" s="34" t="n">
        <v>0.375069650399928</v>
      </c>
      <c r="H12119" s="34" t="n">
        <v>-0.0496394657971908</v>
      </c>
      <c r="I12119" s="34" t="n">
        <v>-0.132347327341099</v>
      </c>
      <c r="J12119" s="35" t="n">
        <v>2.65</v>
      </c>
      <c r="K12119" s="6" t="n">
        <v>1</v>
      </c>
      <c r="L12119" s="35" t="n">
        <v>1.65</v>
      </c>
      <c r="M12119" s="6" t="str">
        <f aca="false">IF(I12119&lt;=0,"Below 0%",IF(I12119&lt;=0.05,"0-5%",IF(I12119&lt;=0.1,"5-10%",IF(I12119&lt;=0.2,"10-20%",IF(I12119&lt;=0.4,"20-40%","Above 40%")))))</f>
        <v>Below 0%</v>
      </c>
      <c r="N12119" s="6" t="str">
        <f aca="false">IF(AND(H12119&gt;=Summary!$B$25,I12119&gt;=Summary!$B$26,I12119&lt;=Summary!$B$27,J12119&gt;=Summary!$B$28,J12119&lt;=Summary!$B$29,F12119*J12119&gt;1),"Yes","No")</f>
        <v>No</v>
      </c>
    </row>
    <row r="12120" customFormat="false" ht="15" hidden="false" customHeight="false" outlineLevel="0" collapsed="false">
      <c r="A12120" s="6" t="s">
        <v>158</v>
      </c>
      <c r="B12120" s="45" t="n">
        <v>45353</v>
      </c>
      <c r="C12120" s="6" t="s">
        <v>184</v>
      </c>
      <c r="D12120" s="6" t="s">
        <v>201</v>
      </c>
      <c r="E12120" s="6" t="s">
        <v>174</v>
      </c>
      <c r="F12120" s="34" t="n">
        <v>0.221752226352692</v>
      </c>
      <c r="G12120" s="34" t="n">
        <v>0.258164824301249</v>
      </c>
      <c r="H12120" s="34" t="n">
        <v>-0.0364125979485576</v>
      </c>
      <c r="I12120" s="34" t="n">
        <v>-0.141043994072826</v>
      </c>
      <c r="J12120" s="35" t="n">
        <v>3.85</v>
      </c>
      <c r="K12120" s="6" t="n">
        <v>0</v>
      </c>
      <c r="L12120" s="35" t="n">
        <v>-1</v>
      </c>
      <c r="M12120" s="6" t="str">
        <f aca="false">IF(I12120&lt;=0,"Below 0%",IF(I12120&lt;=0.05,"0-5%",IF(I12120&lt;=0.1,"5-10%",IF(I12120&lt;=0.2,"10-20%",IF(I12120&lt;=0.4,"20-40%","Above 40%")))))</f>
        <v>Below 0%</v>
      </c>
      <c r="N12120" s="6" t="str">
        <f aca="false">IF(AND(H12120&gt;=Summary!$B$25,I12120&gt;=Summary!$B$26,I12120&lt;=Summary!$B$27,J12120&gt;=Summary!$B$28,J12120&lt;=Summary!$B$29,F12120*J12120&gt;1),"Yes","No")</f>
        <v>No</v>
      </c>
    </row>
    <row r="12121" customFormat="false" ht="15" hidden="false" customHeight="false" outlineLevel="0" collapsed="false">
      <c r="A12121" s="6" t="s">
        <v>158</v>
      </c>
      <c r="B12121" s="45" t="n">
        <v>45353</v>
      </c>
      <c r="C12121" s="6" t="s">
        <v>184</v>
      </c>
      <c r="D12121" s="6" t="s">
        <v>201</v>
      </c>
      <c r="E12121" s="6" t="s">
        <v>177</v>
      </c>
      <c r="F12121" s="34" t="n">
        <v>0.452817589044571</v>
      </c>
      <c r="G12121" s="34" t="n">
        <v>0.366765525298823</v>
      </c>
      <c r="H12121" s="34" t="n">
        <v>0.0860520637457482</v>
      </c>
      <c r="I12121" s="34" t="n">
        <v>0.234624188507459</v>
      </c>
      <c r="J12121" s="35" t="n">
        <v>2.71</v>
      </c>
      <c r="K12121" s="6" t="n">
        <v>0</v>
      </c>
      <c r="L12121" s="35" t="n">
        <v>-1</v>
      </c>
      <c r="M12121" s="6" t="str">
        <f aca="false">IF(I12121&lt;=0,"Below 0%",IF(I12121&lt;=0.05,"0-5%",IF(I12121&lt;=0.1,"5-10%",IF(I12121&lt;=0.2,"10-20%",IF(I12121&lt;=0.4,"20-40%","Above 40%")))))</f>
        <v>20-40%</v>
      </c>
      <c r="N12121" s="6" t="str">
        <f aca="false">IF(AND(H12121&gt;=Summary!$B$25,I12121&gt;=Summary!$B$26,I12121&lt;=Summary!$B$27,J12121&gt;=Summary!$B$28,J12121&lt;=Summary!$B$29,F12121*J12121&gt;1),"Yes","No")</f>
        <v>Yes</v>
      </c>
    </row>
    <row r="12122" customFormat="false" ht="15" hidden="false" customHeight="false" outlineLevel="0" collapsed="false">
      <c r="A12122" s="6" t="s">
        <v>158</v>
      </c>
      <c r="B12122" s="45" t="n">
        <v>45353</v>
      </c>
      <c r="C12122" s="6" t="s">
        <v>208</v>
      </c>
      <c r="D12122" s="6" t="s">
        <v>182</v>
      </c>
      <c r="E12122" s="6" t="s">
        <v>187</v>
      </c>
      <c r="F12122" s="34" t="n">
        <v>0.317369401454926</v>
      </c>
      <c r="G12122" s="34" t="n">
        <v>0.220843672456576</v>
      </c>
      <c r="H12122" s="34" t="n">
        <v>0.0965257289983499</v>
      </c>
      <c r="I12122" s="34" t="n">
        <v>0.437077177374551</v>
      </c>
      <c r="J12122" s="35" t="n">
        <v>4.5</v>
      </c>
      <c r="K12122" s="6" t="n">
        <v>0</v>
      </c>
      <c r="L12122" s="35" t="n">
        <v>-1</v>
      </c>
      <c r="M12122" s="6" t="str">
        <f aca="false">IF(I12122&lt;=0,"Below 0%",IF(I12122&lt;=0.05,"0-5%",IF(I12122&lt;=0.1,"5-10%",IF(I12122&lt;=0.2,"10-20%",IF(I12122&lt;=0.4,"20-40%","Above 40%")))))</f>
        <v>Above 40%</v>
      </c>
      <c r="N12122" s="6" t="str">
        <f aca="false">IF(AND(H12122&gt;=Summary!$B$25,I12122&gt;=Summary!$B$26,I12122&lt;=Summary!$B$27,J12122&gt;=Summary!$B$28,J12122&lt;=Summary!$B$29,F12122*J12122&gt;1),"Yes","No")</f>
        <v>No</v>
      </c>
    </row>
    <row r="12123" customFormat="false" ht="15" hidden="false" customHeight="false" outlineLevel="0" collapsed="false">
      <c r="A12123" s="6" t="s">
        <v>158</v>
      </c>
      <c r="B12123" s="45" t="n">
        <v>45353</v>
      </c>
      <c r="C12123" s="6" t="s">
        <v>208</v>
      </c>
      <c r="D12123" s="6" t="s">
        <v>182</v>
      </c>
      <c r="E12123" s="6" t="s">
        <v>174</v>
      </c>
      <c r="F12123" s="34" t="n">
        <v>0.26708197593689</v>
      </c>
      <c r="G12123" s="34" t="n">
        <v>0.220843672456576</v>
      </c>
      <c r="H12123" s="34" t="n">
        <v>0.046238303480314</v>
      </c>
      <c r="I12123" s="34" t="n">
        <v>0.20937119441086</v>
      </c>
      <c r="J12123" s="35" t="n">
        <v>4.5</v>
      </c>
      <c r="K12123" s="6" t="n">
        <v>0</v>
      </c>
      <c r="L12123" s="35" t="n">
        <v>-1</v>
      </c>
      <c r="M12123" s="6" t="str">
        <f aca="false">IF(I12123&lt;=0,"Below 0%",IF(I12123&lt;=0.05,"0-5%",IF(I12123&lt;=0.1,"5-10%",IF(I12123&lt;=0.2,"10-20%",IF(I12123&lt;=0.4,"20-40%","Above 40%")))))</f>
        <v>20-40%</v>
      </c>
      <c r="N12123" s="6" t="str">
        <f aca="false">IF(AND(H12123&gt;=Summary!$B$25,I12123&gt;=Summary!$B$26,I12123&lt;=Summary!$B$27,J12123&gt;=Summary!$B$28,J12123&lt;=Summary!$B$29,F12123*J12123&gt;1),"Yes","No")</f>
        <v>Yes</v>
      </c>
    </row>
    <row r="12124" customFormat="false" ht="15" hidden="false" customHeight="false" outlineLevel="0" collapsed="false">
      <c r="A12124" s="6" t="s">
        <v>158</v>
      </c>
      <c r="B12124" s="45" t="n">
        <v>45353</v>
      </c>
      <c r="C12124" s="6" t="s">
        <v>208</v>
      </c>
      <c r="D12124" s="6" t="s">
        <v>182</v>
      </c>
      <c r="E12124" s="6" t="s">
        <v>177</v>
      </c>
      <c r="F12124" s="34" t="n">
        <v>0.41554868221283</v>
      </c>
      <c r="G12124" s="34" t="n">
        <v>0.558312655086849</v>
      </c>
      <c r="H12124" s="34" t="n">
        <v>-0.142763972874019</v>
      </c>
      <c r="I12124" s="34" t="n">
        <v>-0.255706138081021</v>
      </c>
      <c r="J12124" s="35" t="n">
        <v>1.78</v>
      </c>
      <c r="K12124" s="6" t="n">
        <v>1</v>
      </c>
      <c r="L12124" s="35" t="n">
        <v>0.78</v>
      </c>
      <c r="M12124" s="6" t="str">
        <f aca="false">IF(I12124&lt;=0,"Below 0%",IF(I12124&lt;=0.05,"0-5%",IF(I12124&lt;=0.1,"5-10%",IF(I12124&lt;=0.2,"10-20%",IF(I12124&lt;=0.4,"20-40%","Above 40%")))))</f>
        <v>Below 0%</v>
      </c>
      <c r="N12124" s="6" t="str">
        <f aca="false">IF(AND(H12124&gt;=Summary!$B$25,I12124&gt;=Summary!$B$26,I12124&lt;=Summary!$B$27,J12124&gt;=Summary!$B$28,J12124&lt;=Summary!$B$29,F12124*J12124&gt;1),"Yes","No")</f>
        <v>No</v>
      </c>
    </row>
    <row r="12125" customFormat="false" ht="15" hidden="false" customHeight="false" outlineLevel="0" collapsed="false">
      <c r="A12125" s="6" t="s">
        <v>158</v>
      </c>
      <c r="B12125" s="45" t="n">
        <v>45353</v>
      </c>
      <c r="C12125" s="6" t="s">
        <v>188</v>
      </c>
      <c r="D12125" s="6" t="s">
        <v>203</v>
      </c>
      <c r="E12125" s="6" t="s">
        <v>187</v>
      </c>
      <c r="F12125" s="34" t="n">
        <v>0.534747064113617</v>
      </c>
      <c r="G12125" s="34" t="n">
        <v>0.511936109977871</v>
      </c>
      <c r="H12125" s="34" t="n">
        <v>0.0228109541357461</v>
      </c>
      <c r="I12125" s="34" t="n">
        <v>0.0445582050008782</v>
      </c>
      <c r="J12125" s="35" t="n">
        <v>1.94</v>
      </c>
      <c r="K12125" s="6" t="n">
        <v>1</v>
      </c>
      <c r="L12125" s="35" t="n">
        <v>0.94</v>
      </c>
      <c r="M12125" s="6" t="str">
        <f aca="false">IF(I12125&lt;=0,"Below 0%",IF(I12125&lt;=0.05,"0-5%",IF(I12125&lt;=0.1,"5-10%",IF(I12125&lt;=0.2,"10-20%",IF(I12125&lt;=0.4,"20-40%","Above 40%")))))</f>
        <v>0-5%</v>
      </c>
      <c r="N12125" s="6" t="str">
        <f aca="false">IF(AND(H12125&gt;=Summary!$B$25,I12125&gt;=Summary!$B$26,I12125&lt;=Summary!$B$27,J12125&gt;=Summary!$B$28,J12125&lt;=Summary!$B$29,F12125*J12125&gt;1),"Yes","No")</f>
        <v>No</v>
      </c>
    </row>
    <row r="12126" customFormat="false" ht="15" hidden="false" customHeight="false" outlineLevel="0" collapsed="false">
      <c r="A12126" s="6" t="s">
        <v>158</v>
      </c>
      <c r="B12126" s="45" t="n">
        <v>45353</v>
      </c>
      <c r="C12126" s="6" t="s">
        <v>188</v>
      </c>
      <c r="D12126" s="6" t="s">
        <v>203</v>
      </c>
      <c r="E12126" s="6" t="s">
        <v>174</v>
      </c>
      <c r="F12126" s="34" t="n">
        <v>0.254295915365219</v>
      </c>
      <c r="G12126" s="34" t="n">
        <v>0.242233183745627</v>
      </c>
      <c r="H12126" s="34" t="n">
        <v>0.0120627316195924</v>
      </c>
      <c r="I12126" s="34" t="n">
        <v>0.0497980145951418</v>
      </c>
      <c r="J12126" s="35" t="n">
        <v>4.1</v>
      </c>
      <c r="K12126" s="6" t="n">
        <v>0</v>
      </c>
      <c r="L12126" s="35" t="n">
        <v>-1</v>
      </c>
      <c r="M12126" s="6" t="str">
        <f aca="false">IF(I12126&lt;=0,"Below 0%",IF(I12126&lt;=0.05,"0-5%",IF(I12126&lt;=0.1,"5-10%",IF(I12126&lt;=0.2,"10-20%",IF(I12126&lt;=0.4,"20-40%","Above 40%")))))</f>
        <v>0-5%</v>
      </c>
      <c r="N12126" s="6" t="str">
        <f aca="false">IF(AND(H12126&gt;=Summary!$B$25,I12126&gt;=Summary!$B$26,I12126&lt;=Summary!$B$27,J12126&gt;=Summary!$B$28,J12126&lt;=Summary!$B$29,F12126*J12126&gt;1),"Yes","No")</f>
        <v>No</v>
      </c>
    </row>
    <row r="12127" customFormat="false" ht="15" hidden="false" customHeight="false" outlineLevel="0" collapsed="false">
      <c r="A12127" s="6" t="s">
        <v>158</v>
      </c>
      <c r="B12127" s="45" t="n">
        <v>45353</v>
      </c>
      <c r="C12127" s="6" t="s">
        <v>188</v>
      </c>
      <c r="D12127" s="6" t="s">
        <v>203</v>
      </c>
      <c r="E12127" s="6" t="s">
        <v>177</v>
      </c>
      <c r="F12127" s="34" t="n">
        <v>0.210956990718842</v>
      </c>
      <c r="G12127" s="34" t="n">
        <v>0.245830706276502</v>
      </c>
      <c r="H12127" s="34" t="n">
        <v>-0.0348737155576608</v>
      </c>
      <c r="I12127" s="34" t="n">
        <v>-0.141860697900107</v>
      </c>
      <c r="J12127" s="35" t="n">
        <v>4.04</v>
      </c>
      <c r="K12127" s="6" t="n">
        <v>0</v>
      </c>
      <c r="L12127" s="35" t="n">
        <v>-1</v>
      </c>
      <c r="M12127" s="6" t="str">
        <f aca="false">IF(I12127&lt;=0,"Below 0%",IF(I12127&lt;=0.05,"0-5%",IF(I12127&lt;=0.1,"5-10%",IF(I12127&lt;=0.2,"10-20%",IF(I12127&lt;=0.4,"20-40%","Above 40%")))))</f>
        <v>Below 0%</v>
      </c>
      <c r="N12127" s="6" t="str">
        <f aca="false">IF(AND(H12127&gt;=Summary!$B$25,I12127&gt;=Summary!$B$26,I12127&lt;=Summary!$B$27,J12127&gt;=Summary!$B$28,J12127&lt;=Summary!$B$29,F12127*J12127&gt;1),"Yes","No")</f>
        <v>No</v>
      </c>
    </row>
    <row r="12128" customFormat="false" ht="15" hidden="false" customHeight="false" outlineLevel="0" collapsed="false">
      <c r="A12128" s="6" t="s">
        <v>158</v>
      </c>
      <c r="B12128" s="45" t="n">
        <v>45353</v>
      </c>
      <c r="C12128" s="6" t="s">
        <v>207</v>
      </c>
      <c r="D12128" s="6" t="s">
        <v>183</v>
      </c>
      <c r="E12128" s="6" t="s">
        <v>187</v>
      </c>
      <c r="F12128" s="34" t="n">
        <v>0.145695239305496</v>
      </c>
      <c r="G12128" s="34" t="n">
        <v>0.163438979652775</v>
      </c>
      <c r="H12128" s="34" t="n">
        <v>-0.0177437403472786</v>
      </c>
      <c r="I12128" s="34" t="n">
        <v>-0.108564923649029</v>
      </c>
      <c r="J12128" s="35" t="n">
        <v>6.1</v>
      </c>
      <c r="K12128" s="6" t="n">
        <v>0</v>
      </c>
      <c r="L12128" s="35" t="n">
        <v>-1</v>
      </c>
      <c r="M12128" s="6" t="str">
        <f aca="false">IF(I12128&lt;=0,"Below 0%",IF(I12128&lt;=0.05,"0-5%",IF(I12128&lt;=0.1,"5-10%",IF(I12128&lt;=0.2,"10-20%",IF(I12128&lt;=0.4,"20-40%","Above 40%")))))</f>
        <v>Below 0%</v>
      </c>
      <c r="N12128" s="6" t="str">
        <f aca="false">IF(AND(H12128&gt;=Summary!$B$25,I12128&gt;=Summary!$B$26,I12128&lt;=Summary!$B$27,J12128&gt;=Summary!$B$28,J12128&lt;=Summary!$B$29,F12128*J12128&gt;1),"Yes","No")</f>
        <v>No</v>
      </c>
    </row>
    <row r="12129" customFormat="false" ht="15" hidden="false" customHeight="false" outlineLevel="0" collapsed="false">
      <c r="A12129" s="6" t="s">
        <v>158</v>
      </c>
      <c r="B12129" s="45" t="n">
        <v>45353</v>
      </c>
      <c r="C12129" s="6" t="s">
        <v>207</v>
      </c>
      <c r="D12129" s="6" t="s">
        <v>183</v>
      </c>
      <c r="E12129" s="6" t="s">
        <v>174</v>
      </c>
      <c r="F12129" s="34" t="n">
        <v>0.149287164211273</v>
      </c>
      <c r="G12129" s="34" t="n">
        <v>0.205562428016892</v>
      </c>
      <c r="H12129" s="34" t="n">
        <v>-0.0562752638056189</v>
      </c>
      <c r="I12129" s="34" t="n">
        <v>-0.273762400787533</v>
      </c>
      <c r="J12129" s="35" t="n">
        <v>4.85</v>
      </c>
      <c r="K12129" s="6" t="n">
        <v>0</v>
      </c>
      <c r="L12129" s="35" t="n">
        <v>-1</v>
      </c>
      <c r="M12129" s="6" t="str">
        <f aca="false">IF(I12129&lt;=0,"Below 0%",IF(I12129&lt;=0.05,"0-5%",IF(I12129&lt;=0.1,"5-10%",IF(I12129&lt;=0.2,"10-20%",IF(I12129&lt;=0.4,"20-40%","Above 40%")))))</f>
        <v>Below 0%</v>
      </c>
      <c r="N12129" s="6" t="str">
        <f aca="false">IF(AND(H12129&gt;=Summary!$B$25,I12129&gt;=Summary!$B$26,I12129&lt;=Summary!$B$27,J12129&gt;=Summary!$B$28,J12129&lt;=Summary!$B$29,F12129*J12129&gt;1),"Yes","No")</f>
        <v>No</v>
      </c>
    </row>
    <row r="12130" customFormat="false" ht="15" hidden="false" customHeight="false" outlineLevel="0" collapsed="false">
      <c r="A12130" s="6" t="s">
        <v>158</v>
      </c>
      <c r="B12130" s="45" t="n">
        <v>45353</v>
      </c>
      <c r="C12130" s="6" t="s">
        <v>207</v>
      </c>
      <c r="D12130" s="6" t="s">
        <v>183</v>
      </c>
      <c r="E12130" s="6" t="s">
        <v>177</v>
      </c>
      <c r="F12130" s="34" t="n">
        <v>0.705017566680908</v>
      </c>
      <c r="G12130" s="34" t="n">
        <v>0.630998592330333</v>
      </c>
      <c r="H12130" s="34" t="n">
        <v>0.074018974350575</v>
      </c>
      <c r="I12130" s="34" t="n">
        <v>0.117304499962855</v>
      </c>
      <c r="J12130" s="35" t="n">
        <v>1.58</v>
      </c>
      <c r="K12130" s="6" t="n">
        <v>1</v>
      </c>
      <c r="L12130" s="35" t="n">
        <v>0.58</v>
      </c>
      <c r="M12130" s="6" t="str">
        <f aca="false">IF(I12130&lt;=0,"Below 0%",IF(I12130&lt;=0.05,"0-5%",IF(I12130&lt;=0.1,"5-10%",IF(I12130&lt;=0.2,"10-20%",IF(I12130&lt;=0.4,"20-40%","Above 40%")))))</f>
        <v>10-20%</v>
      </c>
      <c r="N12130" s="6" t="str">
        <f aca="false">IF(AND(H12130&gt;=Summary!$B$25,I12130&gt;=Summary!$B$26,I12130&lt;=Summary!$B$27,J12130&gt;=Summary!$B$28,J12130&lt;=Summary!$B$29,F12130*J12130&gt;1),"Yes","No")</f>
        <v>No</v>
      </c>
    </row>
    <row r="12131" customFormat="false" ht="15" hidden="false" customHeight="false" outlineLevel="0" collapsed="false">
      <c r="A12131" s="6" t="s">
        <v>158</v>
      </c>
      <c r="B12131" s="45" t="n">
        <v>45353</v>
      </c>
      <c r="C12131" s="6" t="s">
        <v>181</v>
      </c>
      <c r="D12131" s="6" t="s">
        <v>180</v>
      </c>
      <c r="E12131" s="6" t="s">
        <v>187</v>
      </c>
      <c r="F12131" s="34" t="n">
        <v>0.702886581420898</v>
      </c>
      <c r="G12131" s="34" t="n">
        <v>0.659340659340659</v>
      </c>
      <c r="H12131" s="34" t="n">
        <v>0.0435459220802391</v>
      </c>
      <c r="I12131" s="34" t="n">
        <v>0.0660446484883626</v>
      </c>
      <c r="J12131" s="35" t="n">
        <v>1.55</v>
      </c>
      <c r="K12131" s="6" t="n">
        <v>1</v>
      </c>
      <c r="L12131" s="35" t="n">
        <v>0.55</v>
      </c>
      <c r="M12131" s="6" t="str">
        <f aca="false">IF(I12131&lt;=0,"Below 0%",IF(I12131&lt;=0.05,"0-5%",IF(I12131&lt;=0.1,"5-10%",IF(I12131&lt;=0.2,"10-20%",IF(I12131&lt;=0.4,"20-40%","Above 40%")))))</f>
        <v>5-10%</v>
      </c>
      <c r="N12131" s="6" t="str">
        <f aca="false">IF(AND(H12131&gt;=Summary!$B$25,I12131&gt;=Summary!$B$26,I12131&lt;=Summary!$B$27,J12131&gt;=Summary!$B$28,J12131&lt;=Summary!$B$29,F12131*J12131&gt;1),"Yes","No")</f>
        <v>No</v>
      </c>
    </row>
    <row r="12132" customFormat="false" ht="15" hidden="false" customHeight="false" outlineLevel="0" collapsed="false">
      <c r="A12132" s="6" t="s">
        <v>158</v>
      </c>
      <c r="B12132" s="45" t="n">
        <v>45353</v>
      </c>
      <c r="C12132" s="6" t="s">
        <v>181</v>
      </c>
      <c r="D12132" s="6" t="s">
        <v>180</v>
      </c>
      <c r="E12132" s="6" t="s">
        <v>174</v>
      </c>
      <c r="F12132" s="34" t="n">
        <v>0.182573944330216</v>
      </c>
      <c r="G12132" s="34" t="n">
        <v>0.204395604395604</v>
      </c>
      <c r="H12132" s="34" t="n">
        <v>-0.0218216600653889</v>
      </c>
      <c r="I12132" s="34" t="n">
        <v>-0.10676188526615</v>
      </c>
      <c r="J12132" s="35" t="n">
        <v>5</v>
      </c>
      <c r="K12132" s="6" t="n">
        <v>0</v>
      </c>
      <c r="L12132" s="35" t="n">
        <v>-1</v>
      </c>
      <c r="M12132" s="6" t="str">
        <f aca="false">IF(I12132&lt;=0,"Below 0%",IF(I12132&lt;=0.05,"0-5%",IF(I12132&lt;=0.1,"5-10%",IF(I12132&lt;=0.2,"10-20%",IF(I12132&lt;=0.4,"20-40%","Above 40%")))))</f>
        <v>Below 0%</v>
      </c>
      <c r="N12132" s="6" t="str">
        <f aca="false">IF(AND(H12132&gt;=Summary!$B$25,I12132&gt;=Summary!$B$26,I12132&lt;=Summary!$B$27,J12132&gt;=Summary!$B$28,J12132&lt;=Summary!$B$29,F12132*J12132&gt;1),"Yes","No")</f>
        <v>No</v>
      </c>
    </row>
    <row r="12133" customFormat="false" ht="15" hidden="false" customHeight="false" outlineLevel="0" collapsed="false">
      <c r="A12133" s="6" t="s">
        <v>158</v>
      </c>
      <c r="B12133" s="45" t="n">
        <v>45353</v>
      </c>
      <c r="C12133" s="6" t="s">
        <v>181</v>
      </c>
      <c r="D12133" s="6" t="s">
        <v>180</v>
      </c>
      <c r="E12133" s="6" t="s">
        <v>177</v>
      </c>
      <c r="F12133" s="34" t="n">
        <v>0.114539474248886</v>
      </c>
      <c r="G12133" s="34" t="n">
        <v>0.136263736263736</v>
      </c>
      <c r="H12133" s="34" t="n">
        <v>-0.0217242620148501</v>
      </c>
      <c r="I12133" s="34" t="n">
        <v>-0.159428051883174</v>
      </c>
      <c r="J12133" s="35" t="n">
        <v>7.5</v>
      </c>
      <c r="K12133" s="6" t="n">
        <v>0</v>
      </c>
      <c r="L12133" s="35" t="n">
        <v>-1</v>
      </c>
      <c r="M12133" s="6" t="str">
        <f aca="false">IF(I12133&lt;=0,"Below 0%",IF(I12133&lt;=0.05,"0-5%",IF(I12133&lt;=0.1,"5-10%",IF(I12133&lt;=0.2,"10-20%",IF(I12133&lt;=0.4,"20-40%","Above 40%")))))</f>
        <v>Below 0%</v>
      </c>
      <c r="N12133" s="6" t="str">
        <f aca="false">IF(AND(H12133&gt;=Summary!$B$25,I12133&gt;=Summary!$B$26,I12133&lt;=Summary!$B$27,J12133&gt;=Summary!$B$28,J12133&lt;=Summary!$B$29,F12133*J12133&gt;1),"Yes","No")</f>
        <v>No</v>
      </c>
    </row>
    <row r="12134" customFormat="false" ht="15" hidden="false" customHeight="false" outlineLevel="0" collapsed="false">
      <c r="A12134" s="6" t="s">
        <v>158</v>
      </c>
      <c r="B12134" s="45" t="n">
        <v>45354</v>
      </c>
      <c r="C12134" s="6" t="s">
        <v>196</v>
      </c>
      <c r="D12134" s="6" t="s">
        <v>199</v>
      </c>
      <c r="E12134" s="6" t="s">
        <v>187</v>
      </c>
      <c r="F12134" s="34" t="n">
        <v>0.229709804058075</v>
      </c>
      <c r="G12134" s="34" t="n">
        <v>0.255391019846159</v>
      </c>
      <c r="H12134" s="34" t="n">
        <v>-0.0256812157880844</v>
      </c>
      <c r="I12134" s="34" t="n">
        <v>-0.10055645575774</v>
      </c>
      <c r="J12134" s="35" t="n">
        <v>3.89</v>
      </c>
      <c r="K12134" s="6" t="n">
        <v>0</v>
      </c>
      <c r="L12134" s="35" t="n">
        <v>-1</v>
      </c>
      <c r="M12134" s="6" t="str">
        <f aca="false">IF(I12134&lt;=0,"Below 0%",IF(I12134&lt;=0.05,"0-5%",IF(I12134&lt;=0.1,"5-10%",IF(I12134&lt;=0.2,"10-20%",IF(I12134&lt;=0.4,"20-40%","Above 40%")))))</f>
        <v>Below 0%</v>
      </c>
      <c r="N12134" s="6" t="str">
        <f aca="false">IF(AND(H12134&gt;=Summary!$B$25,I12134&gt;=Summary!$B$26,I12134&lt;=Summary!$B$27,J12134&gt;=Summary!$B$28,J12134&lt;=Summary!$B$29,F12134*J12134&gt;1),"Yes","No")</f>
        <v>No</v>
      </c>
    </row>
    <row r="12135" customFormat="false" ht="15" hidden="false" customHeight="false" outlineLevel="0" collapsed="false">
      <c r="A12135" s="6" t="s">
        <v>158</v>
      </c>
      <c r="B12135" s="45" t="n">
        <v>45354</v>
      </c>
      <c r="C12135" s="6" t="s">
        <v>196</v>
      </c>
      <c r="D12135" s="6" t="s">
        <v>199</v>
      </c>
      <c r="E12135" s="6" t="s">
        <v>174</v>
      </c>
      <c r="F12135" s="34" t="n">
        <v>0.152827516198158</v>
      </c>
      <c r="G12135" s="34" t="n">
        <v>0.252791620153069</v>
      </c>
      <c r="H12135" s="34" t="n">
        <v>-0.0999641039549103</v>
      </c>
      <c r="I12135" s="34" t="n">
        <v>-0.395440734524273</v>
      </c>
      <c r="J12135" s="35" t="n">
        <v>3.93</v>
      </c>
      <c r="K12135" s="6" t="n">
        <v>0</v>
      </c>
      <c r="L12135" s="35" t="n">
        <v>-1</v>
      </c>
      <c r="M12135" s="6" t="str">
        <f aca="false">IF(I12135&lt;=0,"Below 0%",IF(I12135&lt;=0.05,"0-5%",IF(I12135&lt;=0.1,"5-10%",IF(I12135&lt;=0.2,"10-20%",IF(I12135&lt;=0.4,"20-40%","Above 40%")))))</f>
        <v>Below 0%</v>
      </c>
      <c r="N12135" s="6" t="str">
        <f aca="false">IF(AND(H12135&gt;=Summary!$B$25,I12135&gt;=Summary!$B$26,I12135&lt;=Summary!$B$27,J12135&gt;=Summary!$B$28,J12135&lt;=Summary!$B$29,F12135*J12135&gt;1),"Yes","No")</f>
        <v>No</v>
      </c>
    </row>
    <row r="12136" customFormat="false" ht="15" hidden="false" customHeight="false" outlineLevel="0" collapsed="false">
      <c r="A12136" s="6" t="s">
        <v>158</v>
      </c>
      <c r="B12136" s="45" t="n">
        <v>45354</v>
      </c>
      <c r="C12136" s="6" t="s">
        <v>196</v>
      </c>
      <c r="D12136" s="6" t="s">
        <v>199</v>
      </c>
      <c r="E12136" s="6" t="s">
        <v>177</v>
      </c>
      <c r="F12136" s="34" t="n">
        <v>0.617462694644928</v>
      </c>
      <c r="G12136" s="34" t="n">
        <v>0.491817360000772</v>
      </c>
      <c r="H12136" s="34" t="n">
        <v>0.125645334644156</v>
      </c>
      <c r="I12136" s="34" t="n">
        <v>0.255471532448465</v>
      </c>
      <c r="J12136" s="35" t="n">
        <v>2.02</v>
      </c>
      <c r="K12136" s="6" t="n">
        <v>1</v>
      </c>
      <c r="L12136" s="35" t="n">
        <v>1.02</v>
      </c>
      <c r="M12136" s="6" t="str">
        <f aca="false">IF(I12136&lt;=0,"Below 0%",IF(I12136&lt;=0.05,"0-5%",IF(I12136&lt;=0.1,"5-10%",IF(I12136&lt;=0.2,"10-20%",IF(I12136&lt;=0.4,"20-40%","Above 40%")))))</f>
        <v>20-40%</v>
      </c>
      <c r="N12136" s="6" t="str">
        <f aca="false">IF(AND(H12136&gt;=Summary!$B$25,I12136&gt;=Summary!$B$26,I12136&lt;=Summary!$B$27,J12136&gt;=Summary!$B$28,J12136&lt;=Summary!$B$29,F12136*J12136&gt;1),"Yes","No")</f>
        <v>Yes</v>
      </c>
    </row>
    <row r="12137" customFormat="false" ht="15" hidden="false" customHeight="false" outlineLevel="0" collapsed="false">
      <c r="A12137" s="6" t="s">
        <v>158</v>
      </c>
      <c r="B12137" s="45" t="n">
        <v>45354</v>
      </c>
      <c r="C12137" s="6" t="s">
        <v>194</v>
      </c>
      <c r="D12137" s="6" t="s">
        <v>176</v>
      </c>
      <c r="E12137" s="6" t="s">
        <v>187</v>
      </c>
      <c r="F12137" s="34" t="n">
        <v>0.79641854763031</v>
      </c>
      <c r="G12137" s="34" t="n">
        <v>0.765624338336267</v>
      </c>
      <c r="H12137" s="34" t="n">
        <v>0.0307942092940426</v>
      </c>
      <c r="I12137" s="34" t="n">
        <v>0.0402210428171075</v>
      </c>
      <c r="J12137" s="35" t="n">
        <v>1.29</v>
      </c>
      <c r="K12137" s="6" t="n">
        <v>1</v>
      </c>
      <c r="L12137" s="35" t="n">
        <v>0.29</v>
      </c>
      <c r="M12137" s="6" t="str">
        <f aca="false">IF(I12137&lt;=0,"Below 0%",IF(I12137&lt;=0.05,"0-5%",IF(I12137&lt;=0.1,"5-10%",IF(I12137&lt;=0.2,"10-20%",IF(I12137&lt;=0.4,"20-40%","Above 40%")))))</f>
        <v>0-5%</v>
      </c>
      <c r="N12137" s="6" t="str">
        <f aca="false">IF(AND(H12137&gt;=Summary!$B$25,I12137&gt;=Summary!$B$26,I12137&lt;=Summary!$B$27,J12137&gt;=Summary!$B$28,J12137&lt;=Summary!$B$29,F12137*J12137&gt;1),"Yes","No")</f>
        <v>No</v>
      </c>
    </row>
    <row r="12138" customFormat="false" ht="15" hidden="false" customHeight="false" outlineLevel="0" collapsed="false">
      <c r="A12138" s="6" t="s">
        <v>158</v>
      </c>
      <c r="B12138" s="45" t="n">
        <v>45354</v>
      </c>
      <c r="C12138" s="6" t="s">
        <v>194</v>
      </c>
      <c r="D12138" s="6" t="s">
        <v>176</v>
      </c>
      <c r="E12138" s="6" t="s">
        <v>174</v>
      </c>
      <c r="F12138" s="34" t="n">
        <v>0.126309648156166</v>
      </c>
      <c r="G12138" s="34" t="n">
        <v>0.146972529234194</v>
      </c>
      <c r="H12138" s="34" t="n">
        <v>-0.0206628810780281</v>
      </c>
      <c r="I12138" s="34" t="n">
        <v>-0.140590089765025</v>
      </c>
      <c r="J12138" s="35" t="n">
        <v>6.72</v>
      </c>
      <c r="K12138" s="6" t="n">
        <v>0</v>
      </c>
      <c r="L12138" s="35" t="n">
        <v>-1</v>
      </c>
      <c r="M12138" s="6" t="str">
        <f aca="false">IF(I12138&lt;=0,"Below 0%",IF(I12138&lt;=0.05,"0-5%",IF(I12138&lt;=0.1,"5-10%",IF(I12138&lt;=0.2,"10-20%",IF(I12138&lt;=0.4,"20-40%","Above 40%")))))</f>
        <v>Below 0%</v>
      </c>
      <c r="N12138" s="6" t="str">
        <f aca="false">IF(AND(H12138&gt;=Summary!$B$25,I12138&gt;=Summary!$B$26,I12138&lt;=Summary!$B$27,J12138&gt;=Summary!$B$28,J12138&lt;=Summary!$B$29,F12138*J12138&gt;1),"Yes","No")</f>
        <v>No</v>
      </c>
    </row>
    <row r="12139" customFormat="false" ht="15" hidden="false" customHeight="false" outlineLevel="0" collapsed="false">
      <c r="A12139" s="6" t="s">
        <v>158</v>
      </c>
      <c r="B12139" s="45" t="n">
        <v>45354</v>
      </c>
      <c r="C12139" s="6" t="s">
        <v>194</v>
      </c>
      <c r="D12139" s="6" t="s">
        <v>176</v>
      </c>
      <c r="E12139" s="6" t="s">
        <v>177</v>
      </c>
      <c r="F12139" s="34" t="n">
        <v>0.0772718489170075</v>
      </c>
      <c r="G12139" s="34" t="n">
        <v>0.0874031324295385</v>
      </c>
      <c r="H12139" s="34" t="n">
        <v>-0.0101312835125311</v>
      </c>
      <c r="I12139" s="34" t="n">
        <v>-0.115914421267436</v>
      </c>
      <c r="J12139" s="35" t="n">
        <v>11.3</v>
      </c>
      <c r="K12139" s="6" t="n">
        <v>0</v>
      </c>
      <c r="L12139" s="35" t="n">
        <v>-1</v>
      </c>
      <c r="M12139" s="6" t="str">
        <f aca="false">IF(I12139&lt;=0,"Below 0%",IF(I12139&lt;=0.05,"0-5%",IF(I12139&lt;=0.1,"5-10%",IF(I12139&lt;=0.2,"10-20%",IF(I12139&lt;=0.4,"20-40%","Above 40%")))))</f>
        <v>Below 0%</v>
      </c>
      <c r="N12139" s="6" t="str">
        <f aca="false">IF(AND(H12139&gt;=Summary!$B$25,I12139&gt;=Summary!$B$26,I12139&lt;=Summary!$B$27,J12139&gt;=Summary!$B$28,J12139&lt;=Summary!$B$29,F12139*J12139&gt;1),"Yes","No")</f>
        <v>No</v>
      </c>
    </row>
    <row r="12140" customFormat="false" ht="15" hidden="false" customHeight="false" outlineLevel="0" collapsed="false">
      <c r="A12140" s="6" t="s">
        <v>158</v>
      </c>
      <c r="B12140" s="45" t="n">
        <v>45355</v>
      </c>
      <c r="C12140" s="6" t="s">
        <v>204</v>
      </c>
      <c r="D12140" s="6" t="s">
        <v>185</v>
      </c>
      <c r="E12140" s="6" t="s">
        <v>187</v>
      </c>
      <c r="F12140" s="34" t="n">
        <v>0.0498066022992134</v>
      </c>
      <c r="G12140" s="34" t="n">
        <v>0.0521493650761297</v>
      </c>
      <c r="H12140" s="34" t="n">
        <v>-0.0023427627769163</v>
      </c>
      <c r="I12140" s="34" t="n">
        <v>-0.044924090130268</v>
      </c>
      <c r="J12140" s="35" t="n">
        <v>19</v>
      </c>
      <c r="K12140" s="6" t="n">
        <v>0</v>
      </c>
      <c r="L12140" s="35" t="n">
        <v>-1</v>
      </c>
      <c r="M12140" s="6" t="str">
        <f aca="false">IF(I12140&lt;=0,"Below 0%",IF(I12140&lt;=0.05,"0-5%",IF(I12140&lt;=0.1,"5-10%",IF(I12140&lt;=0.2,"10-20%",IF(I12140&lt;=0.4,"20-40%","Above 40%")))))</f>
        <v>Below 0%</v>
      </c>
      <c r="N12140" s="6" t="str">
        <f aca="false">IF(AND(H12140&gt;=Summary!$B$25,I12140&gt;=Summary!$B$26,I12140&lt;=Summary!$B$27,J12140&gt;=Summary!$B$28,J12140&lt;=Summary!$B$29,F12140*J12140&gt;1),"Yes","No")</f>
        <v>No</v>
      </c>
    </row>
    <row r="12141" customFormat="false" ht="15" hidden="false" customHeight="false" outlineLevel="0" collapsed="false">
      <c r="A12141" s="6" t="s">
        <v>158</v>
      </c>
      <c r="B12141" s="45" t="n">
        <v>45355</v>
      </c>
      <c r="C12141" s="6" t="s">
        <v>204</v>
      </c>
      <c r="D12141" s="6" t="s">
        <v>185</v>
      </c>
      <c r="E12141" s="6" t="s">
        <v>174</v>
      </c>
      <c r="F12141" s="34" t="n">
        <v>0.0781468972563744</v>
      </c>
      <c r="G12141" s="34" t="n">
        <v>0.115213713540287</v>
      </c>
      <c r="H12141" s="34" t="n">
        <v>-0.0370668162839122</v>
      </c>
      <c r="I12141" s="34" t="n">
        <v>-0.32172225983282</v>
      </c>
      <c r="J12141" s="35" t="n">
        <v>8.6</v>
      </c>
      <c r="K12141" s="6" t="n">
        <v>0</v>
      </c>
      <c r="L12141" s="35" t="n">
        <v>-1</v>
      </c>
      <c r="M12141" s="6" t="str">
        <f aca="false">IF(I12141&lt;=0,"Below 0%",IF(I12141&lt;=0.05,"0-5%",IF(I12141&lt;=0.1,"5-10%",IF(I12141&lt;=0.2,"10-20%",IF(I12141&lt;=0.4,"20-40%","Above 40%")))))</f>
        <v>Below 0%</v>
      </c>
      <c r="N12141" s="6" t="str">
        <f aca="false">IF(AND(H12141&gt;=Summary!$B$25,I12141&gt;=Summary!$B$26,I12141&lt;=Summary!$B$27,J12141&gt;=Summary!$B$28,J12141&lt;=Summary!$B$29,F12141*J12141&gt;1),"Yes","No")</f>
        <v>No</v>
      </c>
    </row>
    <row r="12142" customFormat="false" ht="15" hidden="false" customHeight="false" outlineLevel="0" collapsed="false">
      <c r="A12142" s="6" t="s">
        <v>158</v>
      </c>
      <c r="B12142" s="45" t="n">
        <v>45355</v>
      </c>
      <c r="C12142" s="6" t="s">
        <v>204</v>
      </c>
      <c r="D12142" s="6" t="s">
        <v>185</v>
      </c>
      <c r="E12142" s="6" t="s">
        <v>177</v>
      </c>
      <c r="F12142" s="34" t="n">
        <v>0.872046530246735</v>
      </c>
      <c r="G12142" s="34" t="n">
        <v>0.832636921383584</v>
      </c>
      <c r="H12142" s="34" t="n">
        <v>0.0394096088631509</v>
      </c>
      <c r="I12142" s="34" t="n">
        <v>0.0473310849555704</v>
      </c>
      <c r="J12142" s="35" t="n">
        <v>1.19</v>
      </c>
      <c r="K12142" s="6" t="n">
        <v>1</v>
      </c>
      <c r="L12142" s="35" t="n">
        <v>0.19</v>
      </c>
      <c r="M12142" s="6" t="str">
        <f aca="false">IF(I12142&lt;=0,"Below 0%",IF(I12142&lt;=0.05,"0-5%",IF(I12142&lt;=0.1,"5-10%",IF(I12142&lt;=0.2,"10-20%",IF(I12142&lt;=0.4,"20-40%","Above 40%")))))</f>
        <v>0-5%</v>
      </c>
      <c r="N12142" s="6" t="str">
        <f aca="false">IF(AND(H12142&gt;=Summary!$B$25,I12142&gt;=Summary!$B$26,I12142&lt;=Summary!$B$27,J12142&gt;=Summary!$B$28,J12142&lt;=Summary!$B$29,F12142*J12142&gt;1),"Yes","No")</f>
        <v>No</v>
      </c>
    </row>
    <row r="12143" customFormat="false" ht="15" hidden="false" customHeight="false" outlineLevel="0" collapsed="false">
      <c r="A12143" s="6" t="s">
        <v>158</v>
      </c>
      <c r="B12143" s="45" t="n">
        <v>45360</v>
      </c>
      <c r="C12143" s="6" t="s">
        <v>185</v>
      </c>
      <c r="D12143" s="6" t="s">
        <v>206</v>
      </c>
      <c r="E12143" s="6" t="s">
        <v>187</v>
      </c>
      <c r="F12143" s="34" t="n">
        <v>0.705978333950043</v>
      </c>
      <c r="G12143" s="34" t="n">
        <v>0.79070954963598</v>
      </c>
      <c r="H12143" s="34" t="n">
        <v>-0.0847312156859369</v>
      </c>
      <c r="I12143" s="34" t="n">
        <v>-0.107158457520773</v>
      </c>
      <c r="J12143" s="35" t="n">
        <v>1.27</v>
      </c>
      <c r="K12143" s="6" t="n">
        <v>1</v>
      </c>
      <c r="L12143" s="35" t="n">
        <v>0.27</v>
      </c>
      <c r="M12143" s="6" t="str">
        <f aca="false">IF(I12143&lt;=0,"Below 0%",IF(I12143&lt;=0.05,"0-5%",IF(I12143&lt;=0.1,"5-10%",IF(I12143&lt;=0.2,"10-20%",IF(I12143&lt;=0.4,"20-40%","Above 40%")))))</f>
        <v>Below 0%</v>
      </c>
      <c r="N12143" s="6" t="str">
        <f aca="false">IF(AND(H12143&gt;=Summary!$B$25,I12143&gt;=Summary!$B$26,I12143&lt;=Summary!$B$27,J12143&gt;=Summary!$B$28,J12143&lt;=Summary!$B$29,F12143*J12143&gt;1),"Yes","No")</f>
        <v>No</v>
      </c>
    </row>
    <row r="12144" customFormat="false" ht="15" hidden="false" customHeight="false" outlineLevel="0" collapsed="false">
      <c r="A12144" s="6" t="s">
        <v>158</v>
      </c>
      <c r="B12144" s="45" t="n">
        <v>45360</v>
      </c>
      <c r="C12144" s="6" t="s">
        <v>185</v>
      </c>
      <c r="D12144" s="6" t="s">
        <v>206</v>
      </c>
      <c r="E12144" s="6" t="s">
        <v>174</v>
      </c>
      <c r="F12144" s="34" t="n">
        <v>0.209065467119217</v>
      </c>
      <c r="G12144" s="34" t="n">
        <v>0.137561798361328</v>
      </c>
      <c r="H12144" s="34" t="n">
        <v>0.071503668757889</v>
      </c>
      <c r="I12144" s="34" t="n">
        <v>0.519793064714618</v>
      </c>
      <c r="J12144" s="35" t="n">
        <v>7.3</v>
      </c>
      <c r="K12144" s="6" t="n">
        <v>0</v>
      </c>
      <c r="L12144" s="35" t="n">
        <v>-1</v>
      </c>
      <c r="M12144" s="6" t="str">
        <f aca="false">IF(I12144&lt;=0,"Below 0%",IF(I12144&lt;=0.05,"0-5%",IF(I12144&lt;=0.1,"5-10%",IF(I12144&lt;=0.2,"10-20%",IF(I12144&lt;=0.4,"20-40%","Above 40%")))))</f>
        <v>Above 40%</v>
      </c>
      <c r="N12144" s="6" t="str">
        <f aca="false">IF(AND(H12144&gt;=Summary!$B$25,I12144&gt;=Summary!$B$26,I12144&lt;=Summary!$B$27,J12144&gt;=Summary!$B$28,J12144&lt;=Summary!$B$29,F12144*J12144&gt;1),"Yes","No")</f>
        <v>No</v>
      </c>
    </row>
    <row r="12145" customFormat="false" ht="15" hidden="false" customHeight="false" outlineLevel="0" collapsed="false">
      <c r="A12145" s="6" t="s">
        <v>158</v>
      </c>
      <c r="B12145" s="45" t="n">
        <v>45360</v>
      </c>
      <c r="C12145" s="6" t="s">
        <v>185</v>
      </c>
      <c r="D12145" s="6" t="s">
        <v>206</v>
      </c>
      <c r="E12145" s="6" t="s">
        <v>177</v>
      </c>
      <c r="F12145" s="34" t="n">
        <v>0.0849562287330627</v>
      </c>
      <c r="G12145" s="34" t="n">
        <v>0.0717286520026924</v>
      </c>
      <c r="H12145" s="34" t="n">
        <v>0.0132275767303703</v>
      </c>
      <c r="I12145" s="34" t="n">
        <v>0.184411338580206</v>
      </c>
      <c r="J12145" s="35" t="n">
        <v>14</v>
      </c>
      <c r="K12145" s="6" t="n">
        <v>0</v>
      </c>
      <c r="L12145" s="35" t="n">
        <v>-1</v>
      </c>
      <c r="M12145" s="6" t="str">
        <f aca="false">IF(I12145&lt;=0,"Below 0%",IF(I12145&lt;=0.05,"0-5%",IF(I12145&lt;=0.1,"5-10%",IF(I12145&lt;=0.2,"10-20%",IF(I12145&lt;=0.4,"20-40%","Above 40%")))))</f>
        <v>10-20%</v>
      </c>
      <c r="N12145" s="6" t="str">
        <f aca="false">IF(AND(H12145&gt;=Summary!$B$25,I12145&gt;=Summary!$B$26,I12145&lt;=Summary!$B$27,J12145&gt;=Summary!$B$28,J12145&lt;=Summary!$B$29,F12145*J12145&gt;1),"Yes","No")</f>
        <v>No</v>
      </c>
    </row>
    <row r="12146" customFormat="false" ht="15" hidden="false" customHeight="false" outlineLevel="0" collapsed="false">
      <c r="A12146" s="6" t="s">
        <v>158</v>
      </c>
      <c r="B12146" s="45" t="n">
        <v>45360</v>
      </c>
      <c r="C12146" s="6" t="s">
        <v>199</v>
      </c>
      <c r="D12146" s="6" t="s">
        <v>204</v>
      </c>
      <c r="E12146" s="6" t="s">
        <v>187</v>
      </c>
      <c r="F12146" s="34" t="n">
        <v>0.638422966003418</v>
      </c>
      <c r="G12146" s="34" t="n">
        <v>0.722157465296175</v>
      </c>
      <c r="H12146" s="34" t="n">
        <v>-0.0837344992927568</v>
      </c>
      <c r="I12146" s="34" t="n">
        <v>-0.115950472461591</v>
      </c>
      <c r="J12146" s="35" t="n">
        <v>1.38</v>
      </c>
      <c r="K12146" s="6" t="n">
        <v>0</v>
      </c>
      <c r="L12146" s="35" t="n">
        <v>-1</v>
      </c>
      <c r="M12146" s="6" t="str">
        <f aca="false">IF(I12146&lt;=0,"Below 0%",IF(I12146&lt;=0.05,"0-5%",IF(I12146&lt;=0.1,"5-10%",IF(I12146&lt;=0.2,"10-20%",IF(I12146&lt;=0.4,"20-40%","Above 40%")))))</f>
        <v>Below 0%</v>
      </c>
      <c r="N12146" s="6" t="str">
        <f aca="false">IF(AND(H12146&gt;=Summary!$B$25,I12146&gt;=Summary!$B$26,I12146&lt;=Summary!$B$27,J12146&gt;=Summary!$B$28,J12146&lt;=Summary!$B$29,F12146*J12146&gt;1),"Yes","No")</f>
        <v>No</v>
      </c>
    </row>
    <row r="12147" customFormat="false" ht="15" hidden="false" customHeight="false" outlineLevel="0" collapsed="false">
      <c r="A12147" s="6" t="s">
        <v>158</v>
      </c>
      <c r="B12147" s="45" t="n">
        <v>45360</v>
      </c>
      <c r="C12147" s="6" t="s">
        <v>199</v>
      </c>
      <c r="D12147" s="6" t="s">
        <v>204</v>
      </c>
      <c r="E12147" s="6" t="s">
        <v>174</v>
      </c>
      <c r="F12147" s="34" t="n">
        <v>0.222485080361366</v>
      </c>
      <c r="G12147" s="34" t="n">
        <v>0.171823672777366</v>
      </c>
      <c r="H12147" s="34" t="n">
        <v>0.0506614075840006</v>
      </c>
      <c r="I12147" s="34" t="n">
        <v>0.294845330478084</v>
      </c>
      <c r="J12147" s="35" t="n">
        <v>5.8</v>
      </c>
      <c r="K12147" s="6" t="n">
        <v>1</v>
      </c>
      <c r="L12147" s="35" t="n">
        <v>4.8</v>
      </c>
      <c r="M12147" s="6" t="str">
        <f aca="false">IF(I12147&lt;=0,"Below 0%",IF(I12147&lt;=0.05,"0-5%",IF(I12147&lt;=0.1,"5-10%",IF(I12147&lt;=0.2,"10-20%",IF(I12147&lt;=0.4,"20-40%","Above 40%")))))</f>
        <v>20-40%</v>
      </c>
      <c r="N12147" s="6" t="str">
        <f aca="false">IF(AND(H12147&gt;=Summary!$B$25,I12147&gt;=Summary!$B$26,I12147&lt;=Summary!$B$27,J12147&gt;=Summary!$B$28,J12147&lt;=Summary!$B$29,F12147*J12147&gt;1),"Yes","No")</f>
        <v>No</v>
      </c>
    </row>
    <row r="12148" customFormat="false" ht="15" hidden="false" customHeight="false" outlineLevel="0" collapsed="false">
      <c r="A12148" s="6" t="s">
        <v>158</v>
      </c>
      <c r="B12148" s="45" t="n">
        <v>45360</v>
      </c>
      <c r="C12148" s="6" t="s">
        <v>199</v>
      </c>
      <c r="D12148" s="6" t="s">
        <v>204</v>
      </c>
      <c r="E12148" s="6" t="s">
        <v>177</v>
      </c>
      <c r="F12148" s="34" t="n">
        <v>0.139091968536377</v>
      </c>
      <c r="G12148" s="34" t="n">
        <v>0.10601886192646</v>
      </c>
      <c r="H12148" s="34" t="n">
        <v>0.0330731066099173</v>
      </c>
      <c r="I12148" s="34" t="n">
        <v>0.311954929612983</v>
      </c>
      <c r="J12148" s="35" t="n">
        <v>9.4</v>
      </c>
      <c r="K12148" s="6" t="n">
        <v>0</v>
      </c>
      <c r="L12148" s="35" t="n">
        <v>-1</v>
      </c>
      <c r="M12148" s="6" t="str">
        <f aca="false">IF(I12148&lt;=0,"Below 0%",IF(I12148&lt;=0.05,"0-5%",IF(I12148&lt;=0.1,"5-10%",IF(I12148&lt;=0.2,"10-20%",IF(I12148&lt;=0.4,"20-40%","Above 40%")))))</f>
        <v>20-40%</v>
      </c>
      <c r="N12148" s="6" t="str">
        <f aca="false">IF(AND(H12148&gt;=Summary!$B$25,I12148&gt;=Summary!$B$26,I12148&lt;=Summary!$B$27,J12148&gt;=Summary!$B$28,J12148&lt;=Summary!$B$29,F12148*J12148&gt;1),"Yes","No")</f>
        <v>No</v>
      </c>
    </row>
    <row r="12149" customFormat="false" ht="15" hidden="false" customHeight="false" outlineLevel="0" collapsed="false">
      <c r="A12149" s="6" t="s">
        <v>158</v>
      </c>
      <c r="B12149" s="45" t="n">
        <v>45360</v>
      </c>
      <c r="C12149" s="6" t="s">
        <v>180</v>
      </c>
      <c r="D12149" s="6" t="s">
        <v>208</v>
      </c>
      <c r="E12149" s="6" t="s">
        <v>187</v>
      </c>
      <c r="F12149" s="34" t="n">
        <v>0.497509777545929</v>
      </c>
      <c r="G12149" s="34" t="n">
        <v>0.542127190717212</v>
      </c>
      <c r="H12149" s="34" t="n">
        <v>-0.0446174131712834</v>
      </c>
      <c r="I12149" s="34" t="n">
        <v>-0.0823006370742194</v>
      </c>
      <c r="J12149" s="35" t="n">
        <v>1.83</v>
      </c>
      <c r="K12149" s="6" t="n">
        <v>0</v>
      </c>
      <c r="L12149" s="35" t="n">
        <v>-1</v>
      </c>
      <c r="M12149" s="6" t="str">
        <f aca="false">IF(I12149&lt;=0,"Below 0%",IF(I12149&lt;=0.05,"0-5%",IF(I12149&lt;=0.1,"5-10%",IF(I12149&lt;=0.2,"10-20%",IF(I12149&lt;=0.4,"20-40%","Above 40%")))))</f>
        <v>Below 0%</v>
      </c>
      <c r="N12149" s="6" t="str">
        <f aca="false">IF(AND(H12149&gt;=Summary!$B$25,I12149&gt;=Summary!$B$26,I12149&lt;=Summary!$B$27,J12149&gt;=Summary!$B$28,J12149&lt;=Summary!$B$29,F12149*J12149&gt;1),"Yes","No")</f>
        <v>No</v>
      </c>
    </row>
    <row r="12150" customFormat="false" ht="15" hidden="false" customHeight="false" outlineLevel="0" collapsed="false">
      <c r="A12150" s="6" t="s">
        <v>158</v>
      </c>
      <c r="B12150" s="45" t="n">
        <v>45360</v>
      </c>
      <c r="C12150" s="6" t="s">
        <v>180</v>
      </c>
      <c r="D12150" s="6" t="s">
        <v>208</v>
      </c>
      <c r="E12150" s="6" t="s">
        <v>174</v>
      </c>
      <c r="F12150" s="34" t="n">
        <v>0.260128438472748</v>
      </c>
      <c r="G12150" s="34" t="n">
        <v>0.246789243535448</v>
      </c>
      <c r="H12150" s="34" t="n">
        <v>0.0133391949373003</v>
      </c>
      <c r="I12150" s="34" t="n">
        <v>0.0540509575952581</v>
      </c>
      <c r="J12150" s="35" t="n">
        <v>4.02</v>
      </c>
      <c r="K12150" s="6" t="n">
        <v>1</v>
      </c>
      <c r="L12150" s="35" t="n">
        <v>3.02</v>
      </c>
      <c r="M12150" s="6" t="str">
        <f aca="false">IF(I12150&lt;=0,"Below 0%",IF(I12150&lt;=0.05,"0-5%",IF(I12150&lt;=0.1,"5-10%",IF(I12150&lt;=0.2,"10-20%",IF(I12150&lt;=0.4,"20-40%","Above 40%")))))</f>
        <v>5-10%</v>
      </c>
      <c r="N12150" s="6" t="str">
        <f aca="false">IF(AND(H12150&gt;=Summary!$B$25,I12150&gt;=Summary!$B$26,I12150&lt;=Summary!$B$27,J12150&gt;=Summary!$B$28,J12150&lt;=Summary!$B$29,F12150*J12150&gt;1),"Yes","No")</f>
        <v>No</v>
      </c>
    </row>
    <row r="12151" customFormat="false" ht="15" hidden="false" customHeight="false" outlineLevel="0" collapsed="false">
      <c r="A12151" s="6" t="s">
        <v>158</v>
      </c>
      <c r="B12151" s="45" t="n">
        <v>45360</v>
      </c>
      <c r="C12151" s="6" t="s">
        <v>180</v>
      </c>
      <c r="D12151" s="6" t="s">
        <v>208</v>
      </c>
      <c r="E12151" s="6" t="s">
        <v>177</v>
      </c>
      <c r="F12151" s="34" t="n">
        <v>0.242361754179001</v>
      </c>
      <c r="G12151" s="34" t="n">
        <v>0.21108356574734</v>
      </c>
      <c r="H12151" s="34" t="n">
        <v>0.0312781884316607</v>
      </c>
      <c r="I12151" s="34" t="n">
        <v>0.148179174067486</v>
      </c>
      <c r="J12151" s="35" t="n">
        <v>4.7</v>
      </c>
      <c r="K12151" s="6" t="n">
        <v>0</v>
      </c>
      <c r="L12151" s="35" t="n">
        <v>-1</v>
      </c>
      <c r="M12151" s="6" t="str">
        <f aca="false">IF(I12151&lt;=0,"Below 0%",IF(I12151&lt;=0.05,"0-5%",IF(I12151&lt;=0.1,"5-10%",IF(I12151&lt;=0.2,"10-20%",IF(I12151&lt;=0.4,"20-40%","Above 40%")))))</f>
        <v>10-20%</v>
      </c>
      <c r="N12151" s="6" t="str">
        <f aca="false">IF(AND(H12151&gt;=Summary!$B$25,I12151&gt;=Summary!$B$26,I12151&lt;=Summary!$B$27,J12151&gt;=Summary!$B$28,J12151&lt;=Summary!$B$29,F12151*J12151&gt;1),"Yes","No")</f>
        <v>Yes</v>
      </c>
    </row>
    <row r="12152" customFormat="false" ht="15" hidden="false" customHeight="false" outlineLevel="0" collapsed="false">
      <c r="A12152" s="6" t="s">
        <v>158</v>
      </c>
      <c r="B12152" s="45" t="n">
        <v>45360</v>
      </c>
      <c r="C12152" s="6" t="s">
        <v>176</v>
      </c>
      <c r="D12152" s="6" t="s">
        <v>173</v>
      </c>
      <c r="E12152" s="6" t="s">
        <v>187</v>
      </c>
      <c r="F12152" s="34" t="n">
        <v>0.554827570915222</v>
      </c>
      <c r="G12152" s="34" t="n">
        <v>0.520854645894835</v>
      </c>
      <c r="H12152" s="34" t="n">
        <v>0.0339729250203869</v>
      </c>
      <c r="I12152" s="34" t="n">
        <v>0.0652253470102411</v>
      </c>
      <c r="J12152" s="35" t="n">
        <v>1.94</v>
      </c>
      <c r="K12152" s="6" t="n">
        <v>1</v>
      </c>
      <c r="L12152" s="35" t="n">
        <v>0.94</v>
      </c>
      <c r="M12152" s="6" t="str">
        <f aca="false">IF(I12152&lt;=0,"Below 0%",IF(I12152&lt;=0.05,"0-5%",IF(I12152&lt;=0.1,"5-10%",IF(I12152&lt;=0.2,"10-20%",IF(I12152&lt;=0.4,"20-40%","Above 40%")))))</f>
        <v>5-10%</v>
      </c>
      <c r="N12152" s="6" t="str">
        <f aca="false">IF(AND(H12152&gt;=Summary!$B$25,I12152&gt;=Summary!$B$26,I12152&lt;=Summary!$B$27,J12152&gt;=Summary!$B$28,J12152&lt;=Summary!$B$29,F12152*J12152&gt;1),"Yes","No")</f>
        <v>No</v>
      </c>
    </row>
    <row r="12153" customFormat="false" ht="15" hidden="false" customHeight="false" outlineLevel="0" collapsed="false">
      <c r="A12153" s="6" t="s">
        <v>158</v>
      </c>
      <c r="B12153" s="45" t="n">
        <v>45360</v>
      </c>
      <c r="C12153" s="6" t="s">
        <v>176</v>
      </c>
      <c r="D12153" s="6" t="s">
        <v>173</v>
      </c>
      <c r="E12153" s="6" t="s">
        <v>174</v>
      </c>
      <c r="F12153" s="34" t="n">
        <v>0.214655339717865</v>
      </c>
      <c r="G12153" s="34" t="n">
        <v>0.249495805687896</v>
      </c>
      <c r="H12153" s="34" t="n">
        <v>-0.0348404659700314</v>
      </c>
      <c r="I12153" s="34" t="n">
        <v>-0.139643493701111</v>
      </c>
      <c r="J12153" s="35" t="n">
        <v>4.05</v>
      </c>
      <c r="K12153" s="6" t="n">
        <v>0</v>
      </c>
      <c r="L12153" s="35" t="n">
        <v>-1</v>
      </c>
      <c r="M12153" s="6" t="str">
        <f aca="false">IF(I12153&lt;=0,"Below 0%",IF(I12153&lt;=0.05,"0-5%",IF(I12153&lt;=0.1,"5-10%",IF(I12153&lt;=0.2,"10-20%",IF(I12153&lt;=0.4,"20-40%","Above 40%")))))</f>
        <v>Below 0%</v>
      </c>
      <c r="N12153" s="6" t="str">
        <f aca="false">IF(AND(H12153&gt;=Summary!$B$25,I12153&gt;=Summary!$B$26,I12153&lt;=Summary!$B$27,J12153&gt;=Summary!$B$28,J12153&lt;=Summary!$B$29,F12153*J12153&gt;1),"Yes","No")</f>
        <v>No</v>
      </c>
    </row>
    <row r="12154" customFormat="false" ht="15" hidden="false" customHeight="false" outlineLevel="0" collapsed="false">
      <c r="A12154" s="6" t="s">
        <v>158</v>
      </c>
      <c r="B12154" s="45" t="n">
        <v>45360</v>
      </c>
      <c r="C12154" s="6" t="s">
        <v>176</v>
      </c>
      <c r="D12154" s="6" t="s">
        <v>173</v>
      </c>
      <c r="E12154" s="6" t="s">
        <v>177</v>
      </c>
      <c r="F12154" s="34" t="n">
        <v>0.230517134070396</v>
      </c>
      <c r="G12154" s="34" t="n">
        <v>0.229649548417268</v>
      </c>
      <c r="H12154" s="34" t="n">
        <v>0.000867585653128167</v>
      </c>
      <c r="I12154" s="34" t="n">
        <v>0.00377786788220358</v>
      </c>
      <c r="J12154" s="35" t="n">
        <v>4.4</v>
      </c>
      <c r="K12154" s="6" t="n">
        <v>0</v>
      </c>
      <c r="L12154" s="35" t="n">
        <v>-1</v>
      </c>
      <c r="M12154" s="6" t="str">
        <f aca="false">IF(I12154&lt;=0,"Below 0%",IF(I12154&lt;=0.05,"0-5%",IF(I12154&lt;=0.1,"5-10%",IF(I12154&lt;=0.2,"10-20%",IF(I12154&lt;=0.4,"20-40%","Above 40%")))))</f>
        <v>0-5%</v>
      </c>
      <c r="N12154" s="6" t="str">
        <f aca="false">IF(AND(H12154&gt;=Summary!$B$25,I12154&gt;=Summary!$B$26,I12154&lt;=Summary!$B$27,J12154&gt;=Summary!$B$28,J12154&lt;=Summary!$B$29,F12154*J12154&gt;1),"Yes","No")</f>
        <v>No</v>
      </c>
    </row>
    <row r="12155" customFormat="false" ht="15" hidden="false" customHeight="false" outlineLevel="0" collapsed="false">
      <c r="A12155" s="6" t="s">
        <v>158</v>
      </c>
      <c r="B12155" s="45" t="n">
        <v>45360</v>
      </c>
      <c r="C12155" s="6" t="s">
        <v>203</v>
      </c>
      <c r="D12155" s="6" t="s">
        <v>184</v>
      </c>
      <c r="E12155" s="6" t="s">
        <v>187</v>
      </c>
      <c r="F12155" s="34" t="n">
        <v>0.473342329263687</v>
      </c>
      <c r="G12155" s="34" t="n">
        <v>0.380632755504022</v>
      </c>
      <c r="H12155" s="34" t="n">
        <v>0.0927095737596649</v>
      </c>
      <c r="I12155" s="34" t="n">
        <v>0.243566987914379</v>
      </c>
      <c r="J12155" s="35" t="n">
        <v>2.63</v>
      </c>
      <c r="K12155" s="6" t="n">
        <v>1</v>
      </c>
      <c r="L12155" s="35" t="n">
        <v>1.63</v>
      </c>
      <c r="M12155" s="6" t="str">
        <f aca="false">IF(I12155&lt;=0,"Below 0%",IF(I12155&lt;=0.05,"0-5%",IF(I12155&lt;=0.1,"5-10%",IF(I12155&lt;=0.2,"10-20%",IF(I12155&lt;=0.4,"20-40%","Above 40%")))))</f>
        <v>20-40%</v>
      </c>
      <c r="N12155" s="6" t="str">
        <f aca="false">IF(AND(H12155&gt;=Summary!$B$25,I12155&gt;=Summary!$B$26,I12155&lt;=Summary!$B$27,J12155&gt;=Summary!$B$28,J12155&lt;=Summary!$B$29,F12155*J12155&gt;1),"Yes","No")</f>
        <v>Yes</v>
      </c>
    </row>
    <row r="12156" customFormat="false" ht="15" hidden="false" customHeight="false" outlineLevel="0" collapsed="false">
      <c r="A12156" s="6" t="s">
        <v>158</v>
      </c>
      <c r="B12156" s="45" t="n">
        <v>45360</v>
      </c>
      <c r="C12156" s="6" t="s">
        <v>203</v>
      </c>
      <c r="D12156" s="6" t="s">
        <v>184</v>
      </c>
      <c r="E12156" s="6" t="s">
        <v>174</v>
      </c>
      <c r="F12156" s="34" t="n">
        <v>0.292809814214706</v>
      </c>
      <c r="G12156" s="34" t="n">
        <v>0.276537057175574</v>
      </c>
      <c r="H12156" s="34" t="n">
        <v>0.0162727570391322</v>
      </c>
      <c r="I12156" s="34" t="n">
        <v>0.0588447610072043</v>
      </c>
      <c r="J12156" s="35" t="n">
        <v>3.62</v>
      </c>
      <c r="K12156" s="6" t="n">
        <v>0</v>
      </c>
      <c r="L12156" s="35" t="n">
        <v>-1</v>
      </c>
      <c r="M12156" s="6" t="str">
        <f aca="false">IF(I12156&lt;=0,"Below 0%",IF(I12156&lt;=0.05,"0-5%",IF(I12156&lt;=0.1,"5-10%",IF(I12156&lt;=0.2,"10-20%",IF(I12156&lt;=0.4,"20-40%","Above 40%")))))</f>
        <v>5-10%</v>
      </c>
      <c r="N12156" s="6" t="str">
        <f aca="false">IF(AND(H12156&gt;=Summary!$B$25,I12156&gt;=Summary!$B$26,I12156&lt;=Summary!$B$27,J12156&gt;=Summary!$B$28,J12156&lt;=Summary!$B$29,F12156*J12156&gt;1),"Yes","No")</f>
        <v>No</v>
      </c>
    </row>
    <row r="12157" customFormat="false" ht="15" hidden="false" customHeight="false" outlineLevel="0" collapsed="false">
      <c r="A12157" s="6" t="s">
        <v>158</v>
      </c>
      <c r="B12157" s="45" t="n">
        <v>45360</v>
      </c>
      <c r="C12157" s="6" t="s">
        <v>203</v>
      </c>
      <c r="D12157" s="6" t="s">
        <v>184</v>
      </c>
      <c r="E12157" s="6" t="s">
        <v>177</v>
      </c>
      <c r="F12157" s="34" t="n">
        <v>0.233847856521606</v>
      </c>
      <c r="G12157" s="34" t="n">
        <v>0.342830187320404</v>
      </c>
      <c r="H12157" s="34" t="n">
        <v>-0.108982330798797</v>
      </c>
      <c r="I12157" s="34" t="n">
        <v>-0.317890124118341</v>
      </c>
      <c r="J12157" s="35" t="n">
        <v>2.92</v>
      </c>
      <c r="K12157" s="6" t="n">
        <v>0</v>
      </c>
      <c r="L12157" s="35" t="n">
        <v>-1</v>
      </c>
      <c r="M12157" s="6" t="str">
        <f aca="false">IF(I12157&lt;=0,"Below 0%",IF(I12157&lt;=0.05,"0-5%",IF(I12157&lt;=0.1,"5-10%",IF(I12157&lt;=0.2,"10-20%",IF(I12157&lt;=0.4,"20-40%","Above 40%")))))</f>
        <v>Below 0%</v>
      </c>
      <c r="N12157" s="6" t="str">
        <f aca="false">IF(AND(H12157&gt;=Summary!$B$25,I12157&gt;=Summary!$B$26,I12157&lt;=Summary!$B$27,J12157&gt;=Summary!$B$28,J12157&lt;=Summary!$B$29,F12157*J12157&gt;1),"Yes","No")</f>
        <v>No</v>
      </c>
    </row>
    <row r="12158" customFormat="false" ht="15" hidden="false" customHeight="false" outlineLevel="0" collapsed="false">
      <c r="A12158" s="6" t="s">
        <v>158</v>
      </c>
      <c r="B12158" s="45" t="n">
        <v>45361</v>
      </c>
      <c r="C12158" s="6" t="s">
        <v>182</v>
      </c>
      <c r="D12158" s="6" t="s">
        <v>181</v>
      </c>
      <c r="E12158" s="6" t="s">
        <v>187</v>
      </c>
      <c r="F12158" s="34" t="n">
        <v>0.489371865987778</v>
      </c>
      <c r="G12158" s="34" t="n">
        <v>0.398926208015982</v>
      </c>
      <c r="H12158" s="34" t="n">
        <v>0.0904456579717957</v>
      </c>
      <c r="I12158" s="34" t="n">
        <v>0.226722777682664</v>
      </c>
      <c r="J12158" s="35" t="n">
        <v>2.49</v>
      </c>
      <c r="K12158" s="6" t="n">
        <v>0</v>
      </c>
      <c r="L12158" s="35" t="n">
        <v>-1</v>
      </c>
      <c r="M12158" s="6" t="str">
        <f aca="false">IF(I12158&lt;=0,"Below 0%",IF(I12158&lt;=0.05,"0-5%",IF(I12158&lt;=0.1,"5-10%",IF(I12158&lt;=0.2,"10-20%",IF(I12158&lt;=0.4,"20-40%","Above 40%")))))</f>
        <v>20-40%</v>
      </c>
      <c r="N12158" s="6" t="str">
        <f aca="false">IF(AND(H12158&gt;=Summary!$B$25,I12158&gt;=Summary!$B$26,I12158&lt;=Summary!$B$27,J12158&gt;=Summary!$B$28,J12158&lt;=Summary!$B$29,F12158*J12158&gt;1),"Yes","No")</f>
        <v>Yes</v>
      </c>
    </row>
    <row r="12159" customFormat="false" ht="15" hidden="false" customHeight="false" outlineLevel="0" collapsed="false">
      <c r="A12159" s="6" t="s">
        <v>158</v>
      </c>
      <c r="B12159" s="45" t="n">
        <v>45361</v>
      </c>
      <c r="C12159" s="6" t="s">
        <v>182</v>
      </c>
      <c r="D12159" s="6" t="s">
        <v>181</v>
      </c>
      <c r="E12159" s="6" t="s">
        <v>174</v>
      </c>
      <c r="F12159" s="34" t="n">
        <v>0.312888085842133</v>
      </c>
      <c r="G12159" s="34" t="n">
        <v>0.233175177924835</v>
      </c>
      <c r="H12159" s="34" t="n">
        <v>0.079712907917298</v>
      </c>
      <c r="I12159" s="34" t="n">
        <v>0.341858462923502</v>
      </c>
      <c r="J12159" s="35" t="n">
        <v>4.26</v>
      </c>
      <c r="K12159" s="6" t="n">
        <v>0</v>
      </c>
      <c r="L12159" s="35" t="n">
        <v>-1</v>
      </c>
      <c r="M12159" s="6" t="str">
        <f aca="false">IF(I12159&lt;=0,"Below 0%",IF(I12159&lt;=0.05,"0-5%",IF(I12159&lt;=0.1,"5-10%",IF(I12159&lt;=0.2,"10-20%",IF(I12159&lt;=0.4,"20-40%","Above 40%")))))</f>
        <v>20-40%</v>
      </c>
      <c r="N12159" s="6" t="str">
        <f aca="false">IF(AND(H12159&gt;=Summary!$B$25,I12159&gt;=Summary!$B$26,I12159&lt;=Summary!$B$27,J12159&gt;=Summary!$B$28,J12159&lt;=Summary!$B$29,F12159*J12159&gt;1),"Yes","No")</f>
        <v>Yes</v>
      </c>
    </row>
    <row r="12160" customFormat="false" ht="15" hidden="false" customHeight="false" outlineLevel="0" collapsed="false">
      <c r="A12160" s="6" t="s">
        <v>158</v>
      </c>
      <c r="B12160" s="45" t="n">
        <v>45361</v>
      </c>
      <c r="C12160" s="6" t="s">
        <v>182</v>
      </c>
      <c r="D12160" s="6" t="s">
        <v>181</v>
      </c>
      <c r="E12160" s="6" t="s">
        <v>177</v>
      </c>
      <c r="F12160" s="34" t="n">
        <v>0.197740063071251</v>
      </c>
      <c r="G12160" s="34" t="n">
        <v>0.367898614059183</v>
      </c>
      <c r="H12160" s="34" t="n">
        <v>-0.170158550987933</v>
      </c>
      <c r="I12160" s="34" t="n">
        <v>-0.462514792079536</v>
      </c>
      <c r="J12160" s="35" t="n">
        <v>2.7</v>
      </c>
      <c r="K12160" s="6" t="n">
        <v>1</v>
      </c>
      <c r="L12160" s="35" t="n">
        <v>1.7</v>
      </c>
      <c r="M12160" s="6" t="str">
        <f aca="false">IF(I12160&lt;=0,"Below 0%",IF(I12160&lt;=0.05,"0-5%",IF(I12160&lt;=0.1,"5-10%",IF(I12160&lt;=0.2,"10-20%",IF(I12160&lt;=0.4,"20-40%","Above 40%")))))</f>
        <v>Below 0%</v>
      </c>
      <c r="N12160" s="6" t="str">
        <f aca="false">IF(AND(H12160&gt;=Summary!$B$25,I12160&gt;=Summary!$B$26,I12160&lt;=Summary!$B$27,J12160&gt;=Summary!$B$28,J12160&lt;=Summary!$B$29,F12160*J12160&gt;1),"Yes","No")</f>
        <v>No</v>
      </c>
    </row>
    <row r="12161" customFormat="false" ht="15" hidden="false" customHeight="false" outlineLevel="0" collapsed="false">
      <c r="A12161" s="6" t="s">
        <v>158</v>
      </c>
      <c r="B12161" s="45" t="n">
        <v>45361</v>
      </c>
      <c r="C12161" s="6" t="s">
        <v>201</v>
      </c>
      <c r="D12161" s="6" t="s">
        <v>207</v>
      </c>
      <c r="E12161" s="6" t="s">
        <v>187</v>
      </c>
      <c r="F12161" s="34" t="n">
        <v>0.526125013828278</v>
      </c>
      <c r="G12161" s="34" t="n">
        <v>0.541728383765019</v>
      </c>
      <c r="H12161" s="34" t="n">
        <v>-0.0156033699367418</v>
      </c>
      <c r="I12161" s="34" t="n">
        <v>-0.0288029396360926</v>
      </c>
      <c r="J12161" s="35" t="n">
        <v>1.84</v>
      </c>
      <c r="K12161" s="6" t="n">
        <v>1</v>
      </c>
      <c r="L12161" s="35" t="n">
        <v>0.84</v>
      </c>
      <c r="M12161" s="6" t="str">
        <f aca="false">IF(I12161&lt;=0,"Below 0%",IF(I12161&lt;=0.05,"0-5%",IF(I12161&lt;=0.1,"5-10%",IF(I12161&lt;=0.2,"10-20%",IF(I12161&lt;=0.4,"20-40%","Above 40%")))))</f>
        <v>Below 0%</v>
      </c>
      <c r="N12161" s="6" t="str">
        <f aca="false">IF(AND(H12161&gt;=Summary!$B$25,I12161&gt;=Summary!$B$26,I12161&lt;=Summary!$B$27,J12161&gt;=Summary!$B$28,J12161&lt;=Summary!$B$29,F12161*J12161&gt;1),"Yes","No")</f>
        <v>No</v>
      </c>
    </row>
    <row r="12162" customFormat="false" ht="15" hidden="false" customHeight="false" outlineLevel="0" collapsed="false">
      <c r="A12162" s="6" t="s">
        <v>158</v>
      </c>
      <c r="B12162" s="45" t="n">
        <v>45361</v>
      </c>
      <c r="C12162" s="6" t="s">
        <v>201</v>
      </c>
      <c r="D12162" s="6" t="s">
        <v>207</v>
      </c>
      <c r="E12162" s="6" t="s">
        <v>174</v>
      </c>
      <c r="F12162" s="34" t="n">
        <v>0.266067892313004</v>
      </c>
      <c r="G12162" s="34" t="n">
        <v>0.236764899317728</v>
      </c>
      <c r="H12162" s="34" t="n">
        <v>0.0293029929952753</v>
      </c>
      <c r="I12162" s="34" t="n">
        <v>0.123764092902774</v>
      </c>
      <c r="J12162" s="35" t="n">
        <v>4.21</v>
      </c>
      <c r="K12162" s="6" t="n">
        <v>0</v>
      </c>
      <c r="L12162" s="35" t="n">
        <v>-1</v>
      </c>
      <c r="M12162" s="6" t="str">
        <f aca="false">IF(I12162&lt;=0,"Below 0%",IF(I12162&lt;=0.05,"0-5%",IF(I12162&lt;=0.1,"5-10%",IF(I12162&lt;=0.2,"10-20%",IF(I12162&lt;=0.4,"20-40%","Above 40%")))))</f>
        <v>10-20%</v>
      </c>
      <c r="N12162" s="6" t="str">
        <f aca="false">IF(AND(H12162&gt;=Summary!$B$25,I12162&gt;=Summary!$B$26,I12162&lt;=Summary!$B$27,J12162&gt;=Summary!$B$28,J12162&lt;=Summary!$B$29,F12162*J12162&gt;1),"Yes","No")</f>
        <v>No</v>
      </c>
    </row>
    <row r="12163" customFormat="false" ht="15" hidden="false" customHeight="false" outlineLevel="0" collapsed="false">
      <c r="A12163" s="6" t="s">
        <v>158</v>
      </c>
      <c r="B12163" s="45" t="n">
        <v>45361</v>
      </c>
      <c r="C12163" s="6" t="s">
        <v>201</v>
      </c>
      <c r="D12163" s="6" t="s">
        <v>207</v>
      </c>
      <c r="E12163" s="6" t="s">
        <v>177</v>
      </c>
      <c r="F12163" s="34" t="n">
        <v>0.207807093858719</v>
      </c>
      <c r="G12163" s="34" t="n">
        <v>0.221506716917252</v>
      </c>
      <c r="H12163" s="34" t="n">
        <v>-0.0136996230585335</v>
      </c>
      <c r="I12163" s="34" t="n">
        <v>-0.0618474385300525</v>
      </c>
      <c r="J12163" s="35" t="n">
        <v>4.5</v>
      </c>
      <c r="K12163" s="6" t="n">
        <v>0</v>
      </c>
      <c r="L12163" s="35" t="n">
        <v>-1</v>
      </c>
      <c r="M12163" s="6" t="str">
        <f aca="false">IF(I12163&lt;=0,"Below 0%",IF(I12163&lt;=0.05,"0-5%",IF(I12163&lt;=0.1,"5-10%",IF(I12163&lt;=0.2,"10-20%",IF(I12163&lt;=0.4,"20-40%","Above 40%")))))</f>
        <v>Below 0%</v>
      </c>
      <c r="N12163" s="6" t="str">
        <f aca="false">IF(AND(H12163&gt;=Summary!$B$25,I12163&gt;=Summary!$B$26,I12163&lt;=Summary!$B$27,J12163&gt;=Summary!$B$28,J12163&lt;=Summary!$B$29,F12163*J12163&gt;1),"Yes","No")</f>
        <v>No</v>
      </c>
    </row>
    <row r="12164" customFormat="false" ht="15" hidden="false" customHeight="false" outlineLevel="0" collapsed="false">
      <c r="A12164" s="6" t="s">
        <v>158</v>
      </c>
      <c r="B12164" s="45" t="n">
        <v>45361</v>
      </c>
      <c r="C12164" s="6" t="s">
        <v>183</v>
      </c>
      <c r="D12164" s="6" t="s">
        <v>194</v>
      </c>
      <c r="E12164" s="6" t="s">
        <v>187</v>
      </c>
      <c r="F12164" s="34" t="n">
        <v>0.490101128816605</v>
      </c>
      <c r="G12164" s="34" t="n">
        <v>0.319116293341516</v>
      </c>
      <c r="H12164" s="34" t="n">
        <v>0.170984835475089</v>
      </c>
      <c r="I12164" s="34" t="n">
        <v>0.535807287320495</v>
      </c>
      <c r="J12164" s="35" t="n">
        <v>3.15</v>
      </c>
      <c r="K12164" s="6" t="n">
        <v>0</v>
      </c>
      <c r="L12164" s="35" t="n">
        <v>-1</v>
      </c>
      <c r="M12164" s="6" t="str">
        <f aca="false">IF(I12164&lt;=0,"Below 0%",IF(I12164&lt;=0.05,"0-5%",IF(I12164&lt;=0.1,"5-10%",IF(I12164&lt;=0.2,"10-20%",IF(I12164&lt;=0.4,"20-40%","Above 40%")))))</f>
        <v>Above 40%</v>
      </c>
      <c r="N12164" s="6" t="str">
        <f aca="false">IF(AND(H12164&gt;=Summary!$B$25,I12164&gt;=Summary!$B$26,I12164&lt;=Summary!$B$27,J12164&gt;=Summary!$B$28,J12164&lt;=Summary!$B$29,F12164*J12164&gt;1),"Yes","No")</f>
        <v>No</v>
      </c>
    </row>
    <row r="12165" customFormat="false" ht="15" hidden="false" customHeight="false" outlineLevel="0" collapsed="false">
      <c r="A12165" s="6" t="s">
        <v>158</v>
      </c>
      <c r="B12165" s="45" t="n">
        <v>45361</v>
      </c>
      <c r="C12165" s="6" t="s">
        <v>183</v>
      </c>
      <c r="D12165" s="6" t="s">
        <v>194</v>
      </c>
      <c r="E12165" s="6" t="s">
        <v>174</v>
      </c>
      <c r="F12165" s="34" t="n">
        <v>0.155653446912766</v>
      </c>
      <c r="G12165" s="34" t="n">
        <v>0.251304081006444</v>
      </c>
      <c r="H12165" s="34" t="n">
        <v>-0.0956506340936782</v>
      </c>
      <c r="I12165" s="34" t="n">
        <v>-0.380617114177408</v>
      </c>
      <c r="J12165" s="35" t="n">
        <v>4</v>
      </c>
      <c r="K12165" s="6" t="n">
        <v>1</v>
      </c>
      <c r="L12165" s="35" t="n">
        <v>3</v>
      </c>
      <c r="M12165" s="6" t="str">
        <f aca="false">IF(I12165&lt;=0,"Below 0%",IF(I12165&lt;=0.05,"0-5%",IF(I12165&lt;=0.1,"5-10%",IF(I12165&lt;=0.2,"10-20%",IF(I12165&lt;=0.4,"20-40%","Above 40%")))))</f>
        <v>Below 0%</v>
      </c>
      <c r="N12165" s="6" t="str">
        <f aca="false">IF(AND(H12165&gt;=Summary!$B$25,I12165&gt;=Summary!$B$26,I12165&lt;=Summary!$B$27,J12165&gt;=Summary!$B$28,J12165&lt;=Summary!$B$29,F12165*J12165&gt;1),"Yes","No")</f>
        <v>No</v>
      </c>
    </row>
    <row r="12166" customFormat="false" ht="15" hidden="false" customHeight="false" outlineLevel="0" collapsed="false">
      <c r="A12166" s="6" t="s">
        <v>158</v>
      </c>
      <c r="B12166" s="45" t="n">
        <v>45361</v>
      </c>
      <c r="C12166" s="6" t="s">
        <v>183</v>
      </c>
      <c r="D12166" s="6" t="s">
        <v>194</v>
      </c>
      <c r="E12166" s="6" t="s">
        <v>177</v>
      </c>
      <c r="F12166" s="34" t="n">
        <v>0.354245454072952</v>
      </c>
      <c r="G12166" s="34" t="n">
        <v>0.429579625652041</v>
      </c>
      <c r="H12166" s="34" t="n">
        <v>-0.0753341715790883</v>
      </c>
      <c r="I12166" s="34" t="n">
        <v>-0.175367189411606</v>
      </c>
      <c r="J12166" s="35" t="n">
        <v>2.34</v>
      </c>
      <c r="K12166" s="6" t="n">
        <v>0</v>
      </c>
      <c r="L12166" s="35" t="n">
        <v>-1</v>
      </c>
      <c r="M12166" s="6" t="str">
        <f aca="false">IF(I12166&lt;=0,"Below 0%",IF(I12166&lt;=0.05,"0-5%",IF(I12166&lt;=0.1,"5-10%",IF(I12166&lt;=0.2,"10-20%",IF(I12166&lt;=0.4,"20-40%","Above 40%")))))</f>
        <v>Below 0%</v>
      </c>
      <c r="N12166" s="6" t="str">
        <f aca="false">IF(AND(H12166&gt;=Summary!$B$25,I12166&gt;=Summary!$B$26,I12166&lt;=Summary!$B$27,J12166&gt;=Summary!$B$28,J12166&lt;=Summary!$B$29,F12166*J12166&gt;1),"Yes","No")</f>
        <v>No</v>
      </c>
    </row>
    <row r="12167" customFormat="false" ht="15" hidden="false" customHeight="false" outlineLevel="0" collapsed="false">
      <c r="A12167" s="6" t="s">
        <v>158</v>
      </c>
      <c r="B12167" s="45" t="n">
        <v>45361</v>
      </c>
      <c r="C12167" s="6" t="s">
        <v>189</v>
      </c>
      <c r="D12167" s="6" t="s">
        <v>196</v>
      </c>
      <c r="E12167" s="6" t="s">
        <v>187</v>
      </c>
      <c r="F12167" s="34" t="n">
        <v>0.678800702095032</v>
      </c>
      <c r="G12167" s="34" t="n">
        <v>0.577949625084141</v>
      </c>
      <c r="H12167" s="34" t="n">
        <v>0.100851077010891</v>
      </c>
      <c r="I12167" s="34" t="n">
        <v>0.174498040371959</v>
      </c>
      <c r="J12167" s="35" t="n">
        <v>1.71</v>
      </c>
      <c r="K12167" s="6" t="n">
        <v>0</v>
      </c>
      <c r="L12167" s="35" t="n">
        <v>-1</v>
      </c>
      <c r="M12167" s="6" t="str">
        <f aca="false">IF(I12167&lt;=0,"Below 0%",IF(I12167&lt;=0.05,"0-5%",IF(I12167&lt;=0.1,"5-10%",IF(I12167&lt;=0.2,"10-20%",IF(I12167&lt;=0.4,"20-40%","Above 40%")))))</f>
        <v>10-20%</v>
      </c>
      <c r="N12167" s="6" t="str">
        <f aca="false">IF(AND(H12167&gt;=Summary!$B$25,I12167&gt;=Summary!$B$26,I12167&lt;=Summary!$B$27,J12167&gt;=Summary!$B$28,J12167&lt;=Summary!$B$29,F12167*J12167&gt;1),"Yes","No")</f>
        <v>No</v>
      </c>
    </row>
    <row r="12168" customFormat="false" ht="15" hidden="false" customHeight="false" outlineLevel="0" collapsed="false">
      <c r="A12168" s="6" t="s">
        <v>158</v>
      </c>
      <c r="B12168" s="45" t="n">
        <v>45361</v>
      </c>
      <c r="C12168" s="6" t="s">
        <v>189</v>
      </c>
      <c r="D12168" s="6" t="s">
        <v>196</v>
      </c>
      <c r="E12168" s="6" t="s">
        <v>174</v>
      </c>
      <c r="F12168" s="34" t="n">
        <v>0.164604693651199</v>
      </c>
      <c r="G12168" s="34" t="n">
        <v>0.231993863590113</v>
      </c>
      <c r="H12168" s="34" t="n">
        <v>-0.0673891699389135</v>
      </c>
      <c r="I12168" s="34" t="n">
        <v>-0.290478243243437</v>
      </c>
      <c r="J12168" s="35" t="n">
        <v>4.26</v>
      </c>
      <c r="K12168" s="6" t="n">
        <v>1</v>
      </c>
      <c r="L12168" s="35" t="n">
        <v>3.26</v>
      </c>
      <c r="M12168" s="6" t="str">
        <f aca="false">IF(I12168&lt;=0,"Below 0%",IF(I12168&lt;=0.05,"0-5%",IF(I12168&lt;=0.1,"5-10%",IF(I12168&lt;=0.2,"10-20%",IF(I12168&lt;=0.4,"20-40%","Above 40%")))))</f>
        <v>Below 0%</v>
      </c>
      <c r="N12168" s="6" t="str">
        <f aca="false">IF(AND(H12168&gt;=Summary!$B$25,I12168&gt;=Summary!$B$26,I12168&lt;=Summary!$B$27,J12168&gt;=Summary!$B$28,J12168&lt;=Summary!$B$29,F12168*J12168&gt;1),"Yes","No")</f>
        <v>No</v>
      </c>
    </row>
    <row r="12169" customFormat="false" ht="15" hidden="false" customHeight="false" outlineLevel="0" collapsed="false">
      <c r="A12169" s="6" t="s">
        <v>158</v>
      </c>
      <c r="B12169" s="45" t="n">
        <v>45361</v>
      </c>
      <c r="C12169" s="6" t="s">
        <v>189</v>
      </c>
      <c r="D12169" s="6" t="s">
        <v>196</v>
      </c>
      <c r="E12169" s="6" t="s">
        <v>177</v>
      </c>
      <c r="F12169" s="34" t="n">
        <v>0.156594648957253</v>
      </c>
      <c r="G12169" s="34" t="n">
        <v>0.190056511325746</v>
      </c>
      <c r="H12169" s="34" t="n">
        <v>-0.0334618623684938</v>
      </c>
      <c r="I12169" s="34" t="n">
        <v>-0.176062699115539</v>
      </c>
      <c r="J12169" s="35" t="n">
        <v>5.2</v>
      </c>
      <c r="K12169" s="6" t="n">
        <v>0</v>
      </c>
      <c r="L12169" s="35" t="n">
        <v>-1</v>
      </c>
      <c r="M12169" s="6" t="str">
        <f aca="false">IF(I12169&lt;=0,"Below 0%",IF(I12169&lt;=0.05,"0-5%",IF(I12169&lt;=0.1,"5-10%",IF(I12169&lt;=0.2,"10-20%",IF(I12169&lt;=0.4,"20-40%","Above 40%")))))</f>
        <v>Below 0%</v>
      </c>
      <c r="N12169" s="6" t="str">
        <f aca="false">IF(AND(H12169&gt;=Summary!$B$25,I12169&gt;=Summary!$B$26,I12169&lt;=Summary!$B$27,J12169&gt;=Summary!$B$28,J12169&lt;=Summary!$B$29,F12169*J12169&gt;1),"Yes","No")</f>
        <v>No</v>
      </c>
    </row>
    <row r="12170" customFormat="false" ht="15" hidden="false" customHeight="false" outlineLevel="0" collapsed="false">
      <c r="A12170" s="6" t="s">
        <v>158</v>
      </c>
      <c r="B12170" s="45" t="n">
        <v>45362</v>
      </c>
      <c r="C12170" s="6" t="s">
        <v>190</v>
      </c>
      <c r="D12170" s="6" t="s">
        <v>188</v>
      </c>
      <c r="E12170" s="6" t="s">
        <v>187</v>
      </c>
      <c r="F12170" s="34" t="n">
        <v>0.432955682277679</v>
      </c>
      <c r="G12170" s="34" t="n">
        <v>0.500019033842172</v>
      </c>
      <c r="H12170" s="34" t="n">
        <v>-0.0670633515644921</v>
      </c>
      <c r="I12170" s="34" t="n">
        <v>-0.13412159743035</v>
      </c>
      <c r="J12170" s="35" t="n">
        <v>1.98</v>
      </c>
      <c r="K12170" s="6" t="n">
        <v>1</v>
      </c>
      <c r="L12170" s="35" t="n">
        <v>0.98</v>
      </c>
      <c r="M12170" s="6" t="str">
        <f aca="false">IF(I12170&lt;=0,"Below 0%",IF(I12170&lt;=0.05,"0-5%",IF(I12170&lt;=0.1,"5-10%",IF(I12170&lt;=0.2,"10-20%",IF(I12170&lt;=0.4,"20-40%","Above 40%")))))</f>
        <v>Below 0%</v>
      </c>
      <c r="N12170" s="6" t="str">
        <f aca="false">IF(AND(H12170&gt;=Summary!$B$25,I12170&gt;=Summary!$B$26,I12170&lt;=Summary!$B$27,J12170&gt;=Summary!$B$28,J12170&lt;=Summary!$B$29,F12170*J12170&gt;1),"Yes","No")</f>
        <v>No</v>
      </c>
    </row>
    <row r="12171" customFormat="false" ht="15" hidden="false" customHeight="false" outlineLevel="0" collapsed="false">
      <c r="A12171" s="6" t="s">
        <v>158</v>
      </c>
      <c r="B12171" s="45" t="n">
        <v>45362</v>
      </c>
      <c r="C12171" s="6" t="s">
        <v>190</v>
      </c>
      <c r="D12171" s="6" t="s">
        <v>188</v>
      </c>
      <c r="E12171" s="6" t="s">
        <v>174</v>
      </c>
      <c r="F12171" s="34" t="n">
        <v>0.249960005283356</v>
      </c>
      <c r="G12171" s="34" t="n">
        <v>0.232403212912559</v>
      </c>
      <c r="H12171" s="34" t="n">
        <v>0.0175567923707972</v>
      </c>
      <c r="I12171" s="34" t="n">
        <v>0.0755445337900853</v>
      </c>
      <c r="J12171" s="35" t="n">
        <v>4.26</v>
      </c>
      <c r="K12171" s="6" t="n">
        <v>0</v>
      </c>
      <c r="L12171" s="35" t="n">
        <v>-1</v>
      </c>
      <c r="M12171" s="6" t="str">
        <f aca="false">IF(I12171&lt;=0,"Below 0%",IF(I12171&lt;=0.05,"0-5%",IF(I12171&lt;=0.1,"5-10%",IF(I12171&lt;=0.2,"10-20%",IF(I12171&lt;=0.4,"20-40%","Above 40%")))))</f>
        <v>5-10%</v>
      </c>
      <c r="N12171" s="6" t="str">
        <f aca="false">IF(AND(H12171&gt;=Summary!$B$25,I12171&gt;=Summary!$B$26,I12171&lt;=Summary!$B$27,J12171&gt;=Summary!$B$28,J12171&lt;=Summary!$B$29,F12171*J12171&gt;1),"Yes","No")</f>
        <v>No</v>
      </c>
    </row>
    <row r="12172" customFormat="false" ht="15" hidden="false" customHeight="false" outlineLevel="0" collapsed="false">
      <c r="A12172" s="6" t="s">
        <v>158</v>
      </c>
      <c r="B12172" s="45" t="n">
        <v>45362</v>
      </c>
      <c r="C12172" s="6" t="s">
        <v>190</v>
      </c>
      <c r="D12172" s="6" t="s">
        <v>188</v>
      </c>
      <c r="E12172" s="6" t="s">
        <v>177</v>
      </c>
      <c r="F12172" s="34" t="n">
        <v>0.317084312438965</v>
      </c>
      <c r="G12172" s="34" t="n">
        <v>0.26757775324527</v>
      </c>
      <c r="H12172" s="34" t="n">
        <v>0.0495065591936948</v>
      </c>
      <c r="I12172" s="34" t="n">
        <v>0.18501747097157</v>
      </c>
      <c r="J12172" s="35" t="n">
        <v>3.7</v>
      </c>
      <c r="K12172" s="6" t="n">
        <v>0</v>
      </c>
      <c r="L12172" s="35" t="n">
        <v>-1</v>
      </c>
      <c r="M12172" s="6" t="str">
        <f aca="false">IF(I12172&lt;=0,"Below 0%",IF(I12172&lt;=0.05,"0-5%",IF(I12172&lt;=0.1,"5-10%",IF(I12172&lt;=0.2,"10-20%",IF(I12172&lt;=0.4,"20-40%","Above 40%")))))</f>
        <v>10-20%</v>
      </c>
      <c r="N12172" s="6" t="str">
        <f aca="false">IF(AND(H12172&gt;=Summary!$B$25,I12172&gt;=Summary!$B$26,I12172&lt;=Summary!$B$27,J12172&gt;=Summary!$B$28,J12172&lt;=Summary!$B$29,F12172*J12172&gt;1),"Yes","No")</f>
        <v>Yes</v>
      </c>
    </row>
    <row r="12173" customFormat="false" ht="15" hidden="false" customHeight="false" outlineLevel="0" collapsed="false">
      <c r="A12173" s="6" t="s">
        <v>158</v>
      </c>
      <c r="B12173" s="45" t="n">
        <v>45364</v>
      </c>
      <c r="C12173" s="6" t="s">
        <v>199</v>
      </c>
      <c r="D12173" s="6" t="s">
        <v>208</v>
      </c>
      <c r="E12173" s="6" t="s">
        <v>187</v>
      </c>
      <c r="F12173" s="34" t="n">
        <v>0.600450217723846</v>
      </c>
      <c r="G12173" s="34" t="n">
        <v>0.643735735493123</v>
      </c>
      <c r="H12173" s="34" t="n">
        <v>-0.0432855177692764</v>
      </c>
      <c r="I12173" s="34" t="n">
        <v>-0.0672411292129342</v>
      </c>
      <c r="J12173" s="35" t="n">
        <v>1.55</v>
      </c>
      <c r="K12173" s="6" t="n">
        <v>1</v>
      </c>
      <c r="L12173" s="35" t="n">
        <v>0.55</v>
      </c>
      <c r="M12173" s="6" t="str">
        <f aca="false">IF(I12173&lt;=0,"Below 0%",IF(I12173&lt;=0.05,"0-5%",IF(I12173&lt;=0.1,"5-10%",IF(I12173&lt;=0.2,"10-20%",IF(I12173&lt;=0.4,"20-40%","Above 40%")))))</f>
        <v>Below 0%</v>
      </c>
      <c r="N12173" s="6" t="str">
        <f aca="false">IF(AND(H12173&gt;=Summary!$B$25,I12173&gt;=Summary!$B$26,I12173&lt;=Summary!$B$27,J12173&gt;=Summary!$B$28,J12173&lt;=Summary!$B$29,F12173*J12173&gt;1),"Yes","No")</f>
        <v>No</v>
      </c>
    </row>
    <row r="12174" customFormat="false" ht="15" hidden="false" customHeight="false" outlineLevel="0" collapsed="false">
      <c r="A12174" s="6" t="s">
        <v>158</v>
      </c>
      <c r="B12174" s="45" t="n">
        <v>45364</v>
      </c>
      <c r="C12174" s="6" t="s">
        <v>199</v>
      </c>
      <c r="D12174" s="6" t="s">
        <v>208</v>
      </c>
      <c r="E12174" s="6" t="s">
        <v>174</v>
      </c>
      <c r="F12174" s="34" t="n">
        <v>0.226623445749283</v>
      </c>
      <c r="G12174" s="34" t="n">
        <v>0.200359516067137</v>
      </c>
      <c r="H12174" s="34" t="n">
        <v>0.0262639296821463</v>
      </c>
      <c r="I12174" s="34" t="n">
        <v>0.131084014364188</v>
      </c>
      <c r="J12174" s="35" t="n">
        <v>4.98</v>
      </c>
      <c r="K12174" s="6" t="n">
        <v>0</v>
      </c>
      <c r="L12174" s="35" t="n">
        <v>-1</v>
      </c>
      <c r="M12174" s="6" t="str">
        <f aca="false">IF(I12174&lt;=0,"Below 0%",IF(I12174&lt;=0.05,"0-5%",IF(I12174&lt;=0.1,"5-10%",IF(I12174&lt;=0.2,"10-20%",IF(I12174&lt;=0.4,"20-40%","Above 40%")))))</f>
        <v>10-20%</v>
      </c>
      <c r="N12174" s="6" t="str">
        <f aca="false">IF(AND(H12174&gt;=Summary!$B$25,I12174&gt;=Summary!$B$26,I12174&lt;=Summary!$B$27,J12174&gt;=Summary!$B$28,J12174&lt;=Summary!$B$29,F12174*J12174&gt;1),"Yes","No")</f>
        <v>No</v>
      </c>
    </row>
    <row r="12175" customFormat="false" ht="15" hidden="false" customHeight="false" outlineLevel="0" collapsed="false">
      <c r="A12175" s="6" t="s">
        <v>158</v>
      </c>
      <c r="B12175" s="45" t="n">
        <v>45364</v>
      </c>
      <c r="C12175" s="6" t="s">
        <v>199</v>
      </c>
      <c r="D12175" s="6" t="s">
        <v>208</v>
      </c>
      <c r="E12175" s="6" t="s">
        <v>177</v>
      </c>
      <c r="F12175" s="34" t="n">
        <v>0.172926276922226</v>
      </c>
      <c r="G12175" s="34" t="n">
        <v>0.155904748439741</v>
      </c>
      <c r="H12175" s="34" t="n">
        <v>0.0170215284824853</v>
      </c>
      <c r="I12175" s="34" t="n">
        <v>0.109179025352549</v>
      </c>
      <c r="J12175" s="35" t="n">
        <v>6.4</v>
      </c>
      <c r="K12175" s="6" t="n">
        <v>0</v>
      </c>
      <c r="L12175" s="35" t="n">
        <v>-1</v>
      </c>
      <c r="M12175" s="6" t="str">
        <f aca="false">IF(I12175&lt;=0,"Below 0%",IF(I12175&lt;=0.05,"0-5%",IF(I12175&lt;=0.1,"5-10%",IF(I12175&lt;=0.2,"10-20%",IF(I12175&lt;=0.4,"20-40%","Above 40%")))))</f>
        <v>10-20%</v>
      </c>
      <c r="N12175" s="6" t="str">
        <f aca="false">IF(AND(H12175&gt;=Summary!$B$25,I12175&gt;=Summary!$B$26,I12175&lt;=Summary!$B$27,J12175&gt;=Summary!$B$28,J12175&lt;=Summary!$B$29,F12175*J12175&gt;1),"Yes","No")</f>
        <v>No</v>
      </c>
    </row>
    <row r="12176" customFormat="false" ht="15" hidden="false" customHeight="false" outlineLevel="0" collapsed="false">
      <c r="A12176" s="6" t="s">
        <v>158</v>
      </c>
      <c r="B12176" s="45" t="n">
        <v>45367</v>
      </c>
      <c r="C12176" s="6" t="s">
        <v>196</v>
      </c>
      <c r="D12176" s="6" t="s">
        <v>206</v>
      </c>
      <c r="E12176" s="6" t="s">
        <v>187</v>
      </c>
      <c r="F12176" s="34" t="n">
        <v>0.297220200300217</v>
      </c>
      <c r="G12176" s="34" t="n">
        <v>0.290667691168174</v>
      </c>
      <c r="H12176" s="34" t="n">
        <v>0.00655250913204269</v>
      </c>
      <c r="I12176" s="34" t="n">
        <v>0.022542956548451</v>
      </c>
      <c r="J12176" s="35" t="n">
        <v>3.41</v>
      </c>
      <c r="K12176" s="6" t="n">
        <v>1</v>
      </c>
      <c r="L12176" s="35" t="n">
        <v>2.41</v>
      </c>
      <c r="M12176" s="6" t="str">
        <f aca="false">IF(I12176&lt;=0,"Below 0%",IF(I12176&lt;=0.05,"0-5%",IF(I12176&lt;=0.1,"5-10%",IF(I12176&lt;=0.2,"10-20%",IF(I12176&lt;=0.4,"20-40%","Above 40%")))))</f>
        <v>0-5%</v>
      </c>
      <c r="N12176" s="6" t="str">
        <f aca="false">IF(AND(H12176&gt;=Summary!$B$25,I12176&gt;=Summary!$B$26,I12176&lt;=Summary!$B$27,J12176&gt;=Summary!$B$28,J12176&lt;=Summary!$B$29,F12176*J12176&gt;1),"Yes","No")</f>
        <v>No</v>
      </c>
    </row>
    <row r="12177" customFormat="false" ht="15" hidden="false" customHeight="false" outlineLevel="0" collapsed="false">
      <c r="A12177" s="6" t="s">
        <v>158</v>
      </c>
      <c r="B12177" s="45" t="n">
        <v>45367</v>
      </c>
      <c r="C12177" s="6" t="s">
        <v>196</v>
      </c>
      <c r="D12177" s="6" t="s">
        <v>206</v>
      </c>
      <c r="E12177" s="6" t="s">
        <v>174</v>
      </c>
      <c r="F12177" s="34" t="n">
        <v>0.224795445799828</v>
      </c>
      <c r="G12177" s="34" t="n">
        <v>0.260836007074598</v>
      </c>
      <c r="H12177" s="34" t="n">
        <v>-0.0360405612747707</v>
      </c>
      <c r="I12177" s="34" t="n">
        <v>-0.138173259432173</v>
      </c>
      <c r="J12177" s="35" t="n">
        <v>3.8</v>
      </c>
      <c r="K12177" s="6" t="n">
        <v>0</v>
      </c>
      <c r="L12177" s="35" t="n">
        <v>-1</v>
      </c>
      <c r="M12177" s="6" t="str">
        <f aca="false">IF(I12177&lt;=0,"Below 0%",IF(I12177&lt;=0.05,"0-5%",IF(I12177&lt;=0.1,"5-10%",IF(I12177&lt;=0.2,"10-20%",IF(I12177&lt;=0.4,"20-40%","Above 40%")))))</f>
        <v>Below 0%</v>
      </c>
      <c r="N12177" s="6" t="str">
        <f aca="false">IF(AND(H12177&gt;=Summary!$B$25,I12177&gt;=Summary!$B$26,I12177&lt;=Summary!$B$27,J12177&gt;=Summary!$B$28,J12177&lt;=Summary!$B$29,F12177*J12177&gt;1),"Yes","No")</f>
        <v>No</v>
      </c>
    </row>
    <row r="12178" customFormat="false" ht="15" hidden="false" customHeight="false" outlineLevel="0" collapsed="false">
      <c r="A12178" s="6" t="s">
        <v>158</v>
      </c>
      <c r="B12178" s="45" t="n">
        <v>45367</v>
      </c>
      <c r="C12178" s="6" t="s">
        <v>196</v>
      </c>
      <c r="D12178" s="6" t="s">
        <v>206</v>
      </c>
      <c r="E12178" s="6" t="s">
        <v>177</v>
      </c>
      <c r="F12178" s="34" t="n">
        <v>0.477984338998795</v>
      </c>
      <c r="G12178" s="34" t="n">
        <v>0.448496301757228</v>
      </c>
      <c r="H12178" s="34" t="n">
        <v>0.0294880372415667</v>
      </c>
      <c r="I12178" s="34" t="n">
        <v>0.065748674238854</v>
      </c>
      <c r="J12178" s="35" t="n">
        <v>2.21</v>
      </c>
      <c r="K12178" s="6" t="n">
        <v>0</v>
      </c>
      <c r="L12178" s="35" t="n">
        <v>-1</v>
      </c>
      <c r="M12178" s="6" t="str">
        <f aca="false">IF(I12178&lt;=0,"Below 0%",IF(I12178&lt;=0.05,"0-5%",IF(I12178&lt;=0.1,"5-10%",IF(I12178&lt;=0.2,"10-20%",IF(I12178&lt;=0.4,"20-40%","Above 40%")))))</f>
        <v>5-10%</v>
      </c>
      <c r="N12178" s="6" t="str">
        <f aca="false">IF(AND(H12178&gt;=Summary!$B$25,I12178&gt;=Summary!$B$26,I12178&lt;=Summary!$B$27,J12178&gt;=Summary!$B$28,J12178&lt;=Summary!$B$29,F12178*J12178&gt;1),"Yes","No")</f>
        <v>No</v>
      </c>
    </row>
    <row r="12179" customFormat="false" ht="15" hidden="false" customHeight="false" outlineLevel="0" collapsed="false">
      <c r="A12179" s="6" t="s">
        <v>158</v>
      </c>
      <c r="B12179" s="45" t="n">
        <v>45367</v>
      </c>
      <c r="C12179" s="6" t="s">
        <v>184</v>
      </c>
      <c r="D12179" s="6" t="s">
        <v>181</v>
      </c>
      <c r="E12179" s="6" t="s">
        <v>187</v>
      </c>
      <c r="F12179" s="34" t="n">
        <v>0.328582018613815</v>
      </c>
      <c r="G12179" s="34" t="n">
        <v>0.281461434370771</v>
      </c>
      <c r="H12179" s="34" t="n">
        <v>0.047120584243044</v>
      </c>
      <c r="I12179" s="34" t="n">
        <v>0.167413998825046</v>
      </c>
      <c r="J12179" s="35" t="n">
        <v>3.54</v>
      </c>
      <c r="K12179" s="6" t="n">
        <v>1</v>
      </c>
      <c r="L12179" s="35" t="n">
        <v>2.54</v>
      </c>
      <c r="M12179" s="6" t="str">
        <f aca="false">IF(I12179&lt;=0,"Below 0%",IF(I12179&lt;=0.05,"0-5%",IF(I12179&lt;=0.1,"5-10%",IF(I12179&lt;=0.2,"10-20%",IF(I12179&lt;=0.4,"20-40%","Above 40%")))))</f>
        <v>10-20%</v>
      </c>
      <c r="N12179" s="6" t="str">
        <f aca="false">IF(AND(H12179&gt;=Summary!$B$25,I12179&gt;=Summary!$B$26,I12179&lt;=Summary!$B$27,J12179&gt;=Summary!$B$28,J12179&lt;=Summary!$B$29,F12179*J12179&gt;1),"Yes","No")</f>
        <v>Yes</v>
      </c>
    </row>
    <row r="12180" customFormat="false" ht="15" hidden="false" customHeight="false" outlineLevel="0" collapsed="false">
      <c r="A12180" s="6" t="s">
        <v>158</v>
      </c>
      <c r="B12180" s="45" t="n">
        <v>45367</v>
      </c>
      <c r="C12180" s="6" t="s">
        <v>184</v>
      </c>
      <c r="D12180" s="6" t="s">
        <v>181</v>
      </c>
      <c r="E12180" s="6" t="s">
        <v>174</v>
      </c>
      <c r="F12180" s="34" t="n">
        <v>0.246344015002251</v>
      </c>
      <c r="G12180" s="34" t="n">
        <v>0.239512855209743</v>
      </c>
      <c r="H12180" s="34" t="n">
        <v>0.00683115979250779</v>
      </c>
      <c r="I12180" s="34" t="n">
        <v>0.028521056986798</v>
      </c>
      <c r="J12180" s="35" t="n">
        <v>4.16</v>
      </c>
      <c r="K12180" s="6" t="n">
        <v>0</v>
      </c>
      <c r="L12180" s="35" t="n">
        <v>-1</v>
      </c>
      <c r="M12180" s="6" t="str">
        <f aca="false">IF(I12180&lt;=0,"Below 0%",IF(I12180&lt;=0.05,"0-5%",IF(I12180&lt;=0.1,"5-10%",IF(I12180&lt;=0.2,"10-20%",IF(I12180&lt;=0.4,"20-40%","Above 40%")))))</f>
        <v>0-5%</v>
      </c>
      <c r="N12180" s="6" t="str">
        <f aca="false">IF(AND(H12180&gt;=Summary!$B$25,I12180&gt;=Summary!$B$26,I12180&lt;=Summary!$B$27,J12180&gt;=Summary!$B$28,J12180&lt;=Summary!$B$29,F12180*J12180&gt;1),"Yes","No")</f>
        <v>No</v>
      </c>
    </row>
    <row r="12181" customFormat="false" ht="15" hidden="false" customHeight="false" outlineLevel="0" collapsed="false">
      <c r="A12181" s="6" t="s">
        <v>158</v>
      </c>
      <c r="B12181" s="45" t="n">
        <v>45367</v>
      </c>
      <c r="C12181" s="6" t="s">
        <v>184</v>
      </c>
      <c r="D12181" s="6" t="s">
        <v>181</v>
      </c>
      <c r="E12181" s="6" t="s">
        <v>177</v>
      </c>
      <c r="F12181" s="34" t="n">
        <v>0.425073981285095</v>
      </c>
      <c r="G12181" s="34" t="n">
        <v>0.479025710419486</v>
      </c>
      <c r="H12181" s="34" t="n">
        <v>-0.0539517291343906</v>
      </c>
      <c r="I12181" s="34" t="n">
        <v>-0.112628044718403</v>
      </c>
      <c r="J12181" s="35" t="n">
        <v>2.08</v>
      </c>
      <c r="K12181" s="6" t="n">
        <v>0</v>
      </c>
      <c r="L12181" s="35" t="n">
        <v>-1</v>
      </c>
      <c r="M12181" s="6" t="str">
        <f aca="false">IF(I12181&lt;=0,"Below 0%",IF(I12181&lt;=0.05,"0-5%",IF(I12181&lt;=0.1,"5-10%",IF(I12181&lt;=0.2,"10-20%",IF(I12181&lt;=0.4,"20-40%","Above 40%")))))</f>
        <v>Below 0%</v>
      </c>
      <c r="N12181" s="6" t="str">
        <f aca="false">IF(AND(H12181&gt;=Summary!$B$25,I12181&gt;=Summary!$B$26,I12181&lt;=Summary!$B$27,J12181&gt;=Summary!$B$28,J12181&lt;=Summary!$B$29,F12181*J12181&gt;1),"Yes","No")</f>
        <v>No</v>
      </c>
    </row>
    <row r="12182" customFormat="false" ht="15" hidden="false" customHeight="false" outlineLevel="0" collapsed="false">
      <c r="A12182" s="6" t="s">
        <v>158</v>
      </c>
      <c r="B12182" s="45" t="n">
        <v>45367</v>
      </c>
      <c r="C12182" s="6" t="s">
        <v>208</v>
      </c>
      <c r="D12182" s="6" t="s">
        <v>207</v>
      </c>
      <c r="E12182" s="6" t="s">
        <v>187</v>
      </c>
      <c r="F12182" s="34" t="n">
        <v>0.452376276254654</v>
      </c>
      <c r="G12182" s="34" t="n">
        <v>0.336626916524702</v>
      </c>
      <c r="H12182" s="34" t="n">
        <v>0.115749359729952</v>
      </c>
      <c r="I12182" s="34" t="n">
        <v>0.343850577740293</v>
      </c>
      <c r="J12182" s="35" t="n">
        <v>2.95</v>
      </c>
      <c r="K12182" s="6" t="n">
        <v>0</v>
      </c>
      <c r="L12182" s="35" t="n">
        <v>-1</v>
      </c>
      <c r="M12182" s="6" t="str">
        <f aca="false">IF(I12182&lt;=0,"Below 0%",IF(I12182&lt;=0.05,"0-5%",IF(I12182&lt;=0.1,"5-10%",IF(I12182&lt;=0.2,"10-20%",IF(I12182&lt;=0.4,"20-40%","Above 40%")))))</f>
        <v>20-40%</v>
      </c>
      <c r="N12182" s="6" t="str">
        <f aca="false">IF(AND(H12182&gt;=Summary!$B$25,I12182&gt;=Summary!$B$26,I12182&lt;=Summary!$B$27,J12182&gt;=Summary!$B$28,J12182&lt;=Summary!$B$29,F12182*J12182&gt;1),"Yes","No")</f>
        <v>Yes</v>
      </c>
    </row>
    <row r="12183" customFormat="false" ht="15" hidden="false" customHeight="false" outlineLevel="0" collapsed="false">
      <c r="A12183" s="6" t="s">
        <v>158</v>
      </c>
      <c r="B12183" s="45" t="n">
        <v>45367</v>
      </c>
      <c r="C12183" s="6" t="s">
        <v>208</v>
      </c>
      <c r="D12183" s="6" t="s">
        <v>207</v>
      </c>
      <c r="E12183" s="6" t="s">
        <v>174</v>
      </c>
      <c r="F12183" s="34" t="n">
        <v>0.306753158569336</v>
      </c>
      <c r="G12183" s="34" t="n">
        <v>0.261328790459966</v>
      </c>
      <c r="H12183" s="34" t="n">
        <v>0.04542436810937</v>
      </c>
      <c r="I12183" s="34" t="n">
        <v>0.173820756715777</v>
      </c>
      <c r="J12183" s="35" t="n">
        <v>3.8</v>
      </c>
      <c r="K12183" s="6" t="n">
        <v>1</v>
      </c>
      <c r="L12183" s="35" t="n">
        <v>2.8</v>
      </c>
      <c r="M12183" s="6" t="str">
        <f aca="false">IF(I12183&lt;=0,"Below 0%",IF(I12183&lt;=0.05,"0-5%",IF(I12183&lt;=0.1,"5-10%",IF(I12183&lt;=0.2,"10-20%",IF(I12183&lt;=0.4,"20-40%","Above 40%")))))</f>
        <v>10-20%</v>
      </c>
      <c r="N12183" s="6" t="str">
        <f aca="false">IF(AND(H12183&gt;=Summary!$B$25,I12183&gt;=Summary!$B$26,I12183&lt;=Summary!$B$27,J12183&gt;=Summary!$B$28,J12183&lt;=Summary!$B$29,F12183*J12183&gt;1),"Yes","No")</f>
        <v>Yes</v>
      </c>
    </row>
    <row r="12184" customFormat="false" ht="15" hidden="false" customHeight="false" outlineLevel="0" collapsed="false">
      <c r="A12184" s="6" t="s">
        <v>158</v>
      </c>
      <c r="B12184" s="45" t="n">
        <v>45367</v>
      </c>
      <c r="C12184" s="6" t="s">
        <v>208</v>
      </c>
      <c r="D12184" s="6" t="s">
        <v>207</v>
      </c>
      <c r="E12184" s="6" t="s">
        <v>177</v>
      </c>
      <c r="F12184" s="34" t="n">
        <v>0.24087056517601</v>
      </c>
      <c r="G12184" s="34" t="n">
        <v>0.402044293015332</v>
      </c>
      <c r="H12184" s="34" t="n">
        <v>-0.161173727839322</v>
      </c>
      <c r="I12184" s="34" t="n">
        <v>-0.400885501024077</v>
      </c>
      <c r="J12184" s="35" t="n">
        <v>2.47</v>
      </c>
      <c r="K12184" s="6" t="n">
        <v>0</v>
      </c>
      <c r="L12184" s="35" t="n">
        <v>-1</v>
      </c>
      <c r="M12184" s="6" t="str">
        <f aca="false">IF(I12184&lt;=0,"Below 0%",IF(I12184&lt;=0.05,"0-5%",IF(I12184&lt;=0.1,"5-10%",IF(I12184&lt;=0.2,"10-20%",IF(I12184&lt;=0.4,"20-40%","Above 40%")))))</f>
        <v>Below 0%</v>
      </c>
      <c r="N12184" s="6" t="str">
        <f aca="false">IF(AND(H12184&gt;=Summary!$B$25,I12184&gt;=Summary!$B$26,I12184&lt;=Summary!$B$27,J12184&gt;=Summary!$B$28,J12184&lt;=Summary!$B$29,F12184*J12184&gt;1),"Yes","No")</f>
        <v>No</v>
      </c>
    </row>
    <row r="12185" customFormat="false" ht="15" hidden="false" customHeight="false" outlineLevel="0" collapsed="false">
      <c r="A12185" s="6" t="s">
        <v>158</v>
      </c>
      <c r="B12185" s="45" t="n">
        <v>45368</v>
      </c>
      <c r="C12185" s="6" t="s">
        <v>189</v>
      </c>
      <c r="D12185" s="6" t="s">
        <v>182</v>
      </c>
      <c r="E12185" s="6" t="s">
        <v>187</v>
      </c>
      <c r="F12185" s="34" t="n">
        <v>0.324556112289429</v>
      </c>
      <c r="G12185" s="34" t="n">
        <v>0.361347119898816</v>
      </c>
      <c r="H12185" s="34" t="n">
        <v>-0.0367910076093872</v>
      </c>
      <c r="I12185" s="34" t="n">
        <v>-0.101816246991783</v>
      </c>
      <c r="J12185" s="35" t="n">
        <v>2.75</v>
      </c>
      <c r="K12185" s="6" t="n">
        <v>0</v>
      </c>
      <c r="L12185" s="35" t="n">
        <v>-1</v>
      </c>
      <c r="M12185" s="6" t="str">
        <f aca="false">IF(I12185&lt;=0,"Below 0%",IF(I12185&lt;=0.05,"0-5%",IF(I12185&lt;=0.1,"5-10%",IF(I12185&lt;=0.2,"10-20%",IF(I12185&lt;=0.4,"20-40%","Above 40%")))))</f>
        <v>Below 0%</v>
      </c>
      <c r="N12185" s="6" t="str">
        <f aca="false">IF(AND(H12185&gt;=Summary!$B$25,I12185&gt;=Summary!$B$26,I12185&lt;=Summary!$B$27,J12185&gt;=Summary!$B$28,J12185&lt;=Summary!$B$29,F12185*J12185&gt;1),"Yes","No")</f>
        <v>No</v>
      </c>
    </row>
    <row r="12186" customFormat="false" ht="15" hidden="false" customHeight="false" outlineLevel="0" collapsed="false">
      <c r="A12186" s="6" t="s">
        <v>158</v>
      </c>
      <c r="B12186" s="45" t="n">
        <v>45368</v>
      </c>
      <c r="C12186" s="6" t="s">
        <v>189</v>
      </c>
      <c r="D12186" s="6" t="s">
        <v>182</v>
      </c>
      <c r="E12186" s="6" t="s">
        <v>174</v>
      </c>
      <c r="F12186" s="34" t="n">
        <v>0.206963330507278</v>
      </c>
      <c r="G12186" s="34" t="n">
        <v>0.253496066255547</v>
      </c>
      <c r="H12186" s="34" t="n">
        <v>-0.0465327357482684</v>
      </c>
      <c r="I12186" s="34" t="n">
        <v>-0.183563936259899</v>
      </c>
      <c r="J12186" s="35" t="n">
        <v>3.92</v>
      </c>
      <c r="K12186" s="6" t="n">
        <v>1</v>
      </c>
      <c r="L12186" s="35" t="n">
        <v>2.92</v>
      </c>
      <c r="M12186" s="6" t="str">
        <f aca="false">IF(I12186&lt;=0,"Below 0%",IF(I12186&lt;=0.05,"0-5%",IF(I12186&lt;=0.1,"5-10%",IF(I12186&lt;=0.2,"10-20%",IF(I12186&lt;=0.4,"20-40%","Above 40%")))))</f>
        <v>Below 0%</v>
      </c>
      <c r="N12186" s="6" t="str">
        <f aca="false">IF(AND(H12186&gt;=Summary!$B$25,I12186&gt;=Summary!$B$26,I12186&lt;=Summary!$B$27,J12186&gt;=Summary!$B$28,J12186&lt;=Summary!$B$29,F12186*J12186&gt;1),"Yes","No")</f>
        <v>No</v>
      </c>
    </row>
    <row r="12187" customFormat="false" ht="15" hidden="false" customHeight="false" outlineLevel="0" collapsed="false">
      <c r="A12187" s="6" t="s">
        <v>158</v>
      </c>
      <c r="B12187" s="45" t="n">
        <v>45368</v>
      </c>
      <c r="C12187" s="6" t="s">
        <v>189</v>
      </c>
      <c r="D12187" s="6" t="s">
        <v>182</v>
      </c>
      <c r="E12187" s="6" t="s">
        <v>177</v>
      </c>
      <c r="F12187" s="34" t="n">
        <v>0.468480557203293</v>
      </c>
      <c r="G12187" s="34" t="n">
        <v>0.385156813845637</v>
      </c>
      <c r="H12187" s="34" t="n">
        <v>0.0833237433576557</v>
      </c>
      <c r="I12187" s="34" t="n">
        <v>0.216337191404461</v>
      </c>
      <c r="J12187" s="35" t="n">
        <v>2.58</v>
      </c>
      <c r="K12187" s="6" t="n">
        <v>0</v>
      </c>
      <c r="L12187" s="35" t="n">
        <v>-1</v>
      </c>
      <c r="M12187" s="6" t="str">
        <f aca="false">IF(I12187&lt;=0,"Below 0%",IF(I12187&lt;=0.05,"0-5%",IF(I12187&lt;=0.1,"5-10%",IF(I12187&lt;=0.2,"10-20%",IF(I12187&lt;=0.4,"20-40%","Above 40%")))))</f>
        <v>20-40%</v>
      </c>
      <c r="N12187" s="6" t="str">
        <f aca="false">IF(AND(H12187&gt;=Summary!$B$25,I12187&gt;=Summary!$B$26,I12187&lt;=Summary!$B$27,J12187&gt;=Summary!$B$28,J12187&lt;=Summary!$B$29,F12187*J12187&gt;1),"Yes","No")</f>
        <v>Yes</v>
      </c>
    </row>
    <row r="12188" customFormat="false" ht="15" hidden="false" customHeight="false" outlineLevel="0" collapsed="false">
      <c r="A12188" s="6" t="s">
        <v>158</v>
      </c>
      <c r="B12188" s="45" t="n">
        <v>45381</v>
      </c>
      <c r="C12188" s="6" t="s">
        <v>182</v>
      </c>
      <c r="D12188" s="6" t="s">
        <v>203</v>
      </c>
      <c r="E12188" s="6" t="s">
        <v>187</v>
      </c>
      <c r="F12188" s="34" t="n">
        <v>0.655514419078827</v>
      </c>
      <c r="G12188" s="34" t="n">
        <v>0.589648350761032</v>
      </c>
      <c r="H12188" s="34" t="n">
        <v>0.065866068317795</v>
      </c>
      <c r="I12188" s="34" t="n">
        <v>0.111703981250494</v>
      </c>
      <c r="J12188" s="35" t="n">
        <v>1.68</v>
      </c>
      <c r="K12188" s="6" t="n">
        <v>1</v>
      </c>
      <c r="L12188" s="35" t="n">
        <v>0.68</v>
      </c>
      <c r="M12188" s="6" t="str">
        <f aca="false">IF(I12188&lt;=0,"Below 0%",IF(I12188&lt;=0.05,"0-5%",IF(I12188&lt;=0.1,"5-10%",IF(I12188&lt;=0.2,"10-20%",IF(I12188&lt;=0.4,"20-40%","Above 40%")))))</f>
        <v>10-20%</v>
      </c>
      <c r="N12188" s="6" t="str">
        <f aca="false">IF(AND(H12188&gt;=Summary!$B$25,I12188&gt;=Summary!$B$26,I12188&lt;=Summary!$B$27,J12188&gt;=Summary!$B$28,J12188&lt;=Summary!$B$29,F12188*J12188&gt;1),"Yes","No")</f>
        <v>No</v>
      </c>
    </row>
    <row r="12189" customFormat="false" ht="15" hidden="false" customHeight="false" outlineLevel="0" collapsed="false">
      <c r="A12189" s="6" t="s">
        <v>158</v>
      </c>
      <c r="B12189" s="45" t="n">
        <v>45381</v>
      </c>
      <c r="C12189" s="6" t="s">
        <v>182</v>
      </c>
      <c r="D12189" s="6" t="s">
        <v>203</v>
      </c>
      <c r="E12189" s="6" t="s">
        <v>174</v>
      </c>
      <c r="F12189" s="34" t="n">
        <v>0.26935350894928</v>
      </c>
      <c r="G12189" s="34" t="n">
        <v>0.215349832451855</v>
      </c>
      <c r="H12189" s="34" t="n">
        <v>0.0540036764974246</v>
      </c>
      <c r="I12189" s="34" t="n">
        <v>0.250771852861776</v>
      </c>
      <c r="J12189" s="35" t="n">
        <v>4.6</v>
      </c>
      <c r="K12189" s="6" t="n">
        <v>0</v>
      </c>
      <c r="L12189" s="35" t="n">
        <v>-1</v>
      </c>
      <c r="M12189" s="6" t="str">
        <f aca="false">IF(I12189&lt;=0,"Below 0%",IF(I12189&lt;=0.05,"0-5%",IF(I12189&lt;=0.1,"5-10%",IF(I12189&lt;=0.2,"10-20%",IF(I12189&lt;=0.4,"20-40%","Above 40%")))))</f>
        <v>20-40%</v>
      </c>
      <c r="N12189" s="6" t="str">
        <f aca="false">IF(AND(H12189&gt;=Summary!$B$25,I12189&gt;=Summary!$B$26,I12189&lt;=Summary!$B$27,J12189&gt;=Summary!$B$28,J12189&lt;=Summary!$B$29,F12189*J12189&gt;1),"Yes","No")</f>
        <v>Yes</v>
      </c>
    </row>
    <row r="12190" customFormat="false" ht="15" hidden="false" customHeight="false" outlineLevel="0" collapsed="false">
      <c r="A12190" s="6" t="s">
        <v>158</v>
      </c>
      <c r="B12190" s="45" t="n">
        <v>45381</v>
      </c>
      <c r="C12190" s="6" t="s">
        <v>182</v>
      </c>
      <c r="D12190" s="6" t="s">
        <v>203</v>
      </c>
      <c r="E12190" s="6" t="s">
        <v>177</v>
      </c>
      <c r="F12190" s="34" t="n">
        <v>0.0751320496201515</v>
      </c>
      <c r="G12190" s="34" t="n">
        <v>0.195001816787113</v>
      </c>
      <c r="H12190" s="34" t="n">
        <v>-0.119869767166961</v>
      </c>
      <c r="I12190" s="34" t="n">
        <v>-0.614711027527633</v>
      </c>
      <c r="J12190" s="35" t="n">
        <v>5.08</v>
      </c>
      <c r="K12190" s="6" t="n">
        <v>0</v>
      </c>
      <c r="L12190" s="35" t="n">
        <v>-1</v>
      </c>
      <c r="M12190" s="6" t="str">
        <f aca="false">IF(I12190&lt;=0,"Below 0%",IF(I12190&lt;=0.05,"0-5%",IF(I12190&lt;=0.1,"5-10%",IF(I12190&lt;=0.2,"10-20%",IF(I12190&lt;=0.4,"20-40%","Above 40%")))))</f>
        <v>Below 0%</v>
      </c>
      <c r="N12190" s="6" t="str">
        <f aca="false">IF(AND(H12190&gt;=Summary!$B$25,I12190&gt;=Summary!$B$26,I12190&lt;=Summary!$B$27,J12190&gt;=Summary!$B$28,J12190&lt;=Summary!$B$29,F12190*J12190&gt;1),"Yes","No")</f>
        <v>No</v>
      </c>
    </row>
    <row r="12191" customFormat="false" ht="15" hidden="false" customHeight="false" outlineLevel="0" collapsed="false">
      <c r="A12191" s="6" t="s">
        <v>158</v>
      </c>
      <c r="B12191" s="45" t="n">
        <v>45381</v>
      </c>
      <c r="C12191" s="6" t="s">
        <v>199</v>
      </c>
      <c r="D12191" s="6" t="s">
        <v>173</v>
      </c>
      <c r="E12191" s="6" t="s">
        <v>187</v>
      </c>
      <c r="F12191" s="34" t="n">
        <v>0.443527013063431</v>
      </c>
      <c r="G12191" s="34" t="n">
        <v>0.442135881986287</v>
      </c>
      <c r="H12191" s="34" t="n">
        <v>0.00139113107714367</v>
      </c>
      <c r="I12191" s="34" t="n">
        <v>0.00314638809882162</v>
      </c>
      <c r="J12191" s="35" t="n">
        <v>2.25</v>
      </c>
      <c r="K12191" s="6" t="n">
        <v>1</v>
      </c>
      <c r="L12191" s="35" t="n">
        <v>1.25</v>
      </c>
      <c r="M12191" s="6" t="str">
        <f aca="false">IF(I12191&lt;=0,"Below 0%",IF(I12191&lt;=0.05,"0-5%",IF(I12191&lt;=0.1,"5-10%",IF(I12191&lt;=0.2,"10-20%",IF(I12191&lt;=0.4,"20-40%","Above 40%")))))</f>
        <v>0-5%</v>
      </c>
      <c r="N12191" s="6" t="str">
        <f aca="false">IF(AND(H12191&gt;=Summary!$B$25,I12191&gt;=Summary!$B$26,I12191&lt;=Summary!$B$27,J12191&gt;=Summary!$B$28,J12191&lt;=Summary!$B$29,F12191*J12191&gt;1),"Yes","No")</f>
        <v>No</v>
      </c>
    </row>
    <row r="12192" customFormat="false" ht="15" hidden="false" customHeight="false" outlineLevel="0" collapsed="false">
      <c r="A12192" s="6" t="s">
        <v>158</v>
      </c>
      <c r="B12192" s="45" t="n">
        <v>45381</v>
      </c>
      <c r="C12192" s="6" t="s">
        <v>199</v>
      </c>
      <c r="D12192" s="6" t="s">
        <v>173</v>
      </c>
      <c r="E12192" s="6" t="s">
        <v>174</v>
      </c>
      <c r="F12192" s="34" t="n">
        <v>0.283514618873596</v>
      </c>
      <c r="G12192" s="34" t="n">
        <v>0.261790982755038</v>
      </c>
      <c r="H12192" s="34" t="n">
        <v>0.0217236361185578</v>
      </c>
      <c r="I12192" s="34" t="n">
        <v>0.0829808417766813</v>
      </c>
      <c r="J12192" s="35" t="n">
        <v>3.8</v>
      </c>
      <c r="K12192" s="6" t="n">
        <v>0</v>
      </c>
      <c r="L12192" s="35" t="n">
        <v>-1</v>
      </c>
      <c r="M12192" s="6" t="str">
        <f aca="false">IF(I12192&lt;=0,"Below 0%",IF(I12192&lt;=0.05,"0-5%",IF(I12192&lt;=0.1,"5-10%",IF(I12192&lt;=0.2,"10-20%",IF(I12192&lt;=0.4,"20-40%","Above 40%")))))</f>
        <v>5-10%</v>
      </c>
      <c r="N12192" s="6" t="str">
        <f aca="false">IF(AND(H12192&gt;=Summary!$B$25,I12192&gt;=Summary!$B$26,I12192&lt;=Summary!$B$27,J12192&gt;=Summary!$B$28,J12192&lt;=Summary!$B$29,F12192*J12192&gt;1),"Yes","No")</f>
        <v>No</v>
      </c>
    </row>
    <row r="12193" customFormat="false" ht="15" hidden="false" customHeight="false" outlineLevel="0" collapsed="false">
      <c r="A12193" s="6" t="s">
        <v>158</v>
      </c>
      <c r="B12193" s="45" t="n">
        <v>45381</v>
      </c>
      <c r="C12193" s="6" t="s">
        <v>199</v>
      </c>
      <c r="D12193" s="6" t="s">
        <v>173</v>
      </c>
      <c r="E12193" s="6" t="s">
        <v>177</v>
      </c>
      <c r="F12193" s="34" t="n">
        <v>0.272958338260651</v>
      </c>
      <c r="G12193" s="34" t="n">
        <v>0.296073135258675</v>
      </c>
      <c r="H12193" s="34" t="n">
        <v>-0.0231147969980238</v>
      </c>
      <c r="I12193" s="34" t="n">
        <v>-0.0780712406677113</v>
      </c>
      <c r="J12193" s="35" t="n">
        <v>3.36</v>
      </c>
      <c r="K12193" s="6" t="n">
        <v>0</v>
      </c>
      <c r="L12193" s="35" t="n">
        <v>-1</v>
      </c>
      <c r="M12193" s="6" t="str">
        <f aca="false">IF(I12193&lt;=0,"Below 0%",IF(I12193&lt;=0.05,"0-5%",IF(I12193&lt;=0.1,"5-10%",IF(I12193&lt;=0.2,"10-20%",IF(I12193&lt;=0.4,"20-40%","Above 40%")))))</f>
        <v>Below 0%</v>
      </c>
      <c r="N12193" s="6" t="str">
        <f aca="false">IF(AND(H12193&gt;=Summary!$B$25,I12193&gt;=Summary!$B$26,I12193&lt;=Summary!$B$27,J12193&gt;=Summary!$B$28,J12193&lt;=Summary!$B$29,F12193*J12193&gt;1),"Yes","No")</f>
        <v>No</v>
      </c>
    </row>
    <row r="12194" customFormat="false" ht="15" hidden="false" customHeight="false" outlineLevel="0" collapsed="false">
      <c r="A12194" s="6" t="s">
        <v>158</v>
      </c>
      <c r="B12194" s="45" t="n">
        <v>45381</v>
      </c>
      <c r="C12194" s="6" t="s">
        <v>206</v>
      </c>
      <c r="D12194" s="6" t="s">
        <v>176</v>
      </c>
      <c r="E12194" s="6" t="s">
        <v>187</v>
      </c>
      <c r="F12194" s="34" t="n">
        <v>0.348295241594315</v>
      </c>
      <c r="G12194" s="34" t="n">
        <v>0.30623845729499</v>
      </c>
      <c r="H12194" s="34" t="n">
        <v>0.042056784299325</v>
      </c>
      <c r="I12194" s="34" t="n">
        <v>0.137333451424793</v>
      </c>
      <c r="J12194" s="35" t="n">
        <v>3.25</v>
      </c>
      <c r="K12194" s="6" t="n">
        <v>0</v>
      </c>
      <c r="L12194" s="35" t="n">
        <v>-1</v>
      </c>
      <c r="M12194" s="6" t="str">
        <f aca="false">IF(I12194&lt;=0,"Below 0%",IF(I12194&lt;=0.05,"0-5%",IF(I12194&lt;=0.1,"5-10%",IF(I12194&lt;=0.2,"10-20%",IF(I12194&lt;=0.4,"20-40%","Above 40%")))))</f>
        <v>10-20%</v>
      </c>
      <c r="N12194" s="6" t="str">
        <f aca="false">IF(AND(H12194&gt;=Summary!$B$25,I12194&gt;=Summary!$B$26,I12194&lt;=Summary!$B$27,J12194&gt;=Summary!$B$28,J12194&lt;=Summary!$B$29,F12194*J12194&gt;1),"Yes","No")</f>
        <v>Yes</v>
      </c>
    </row>
    <row r="12195" customFormat="false" ht="15" hidden="false" customHeight="false" outlineLevel="0" collapsed="false">
      <c r="A12195" s="6" t="s">
        <v>158</v>
      </c>
      <c r="B12195" s="45" t="n">
        <v>45381</v>
      </c>
      <c r="C12195" s="6" t="s">
        <v>206</v>
      </c>
      <c r="D12195" s="6" t="s">
        <v>176</v>
      </c>
      <c r="E12195" s="6" t="s">
        <v>174</v>
      </c>
      <c r="F12195" s="34" t="n">
        <v>0.263099849224091</v>
      </c>
      <c r="G12195" s="34" t="n">
        <v>0.249442352433262</v>
      </c>
      <c r="H12195" s="34" t="n">
        <v>0.0136574967908284</v>
      </c>
      <c r="I12195" s="34" t="n">
        <v>0.0547521167019238</v>
      </c>
      <c r="J12195" s="35" t="n">
        <v>3.99</v>
      </c>
      <c r="K12195" s="6" t="n">
        <v>1</v>
      </c>
      <c r="L12195" s="35" t="n">
        <v>2.99</v>
      </c>
      <c r="M12195" s="6" t="str">
        <f aca="false">IF(I12195&lt;=0,"Below 0%",IF(I12195&lt;=0.05,"0-5%",IF(I12195&lt;=0.1,"5-10%",IF(I12195&lt;=0.2,"10-20%",IF(I12195&lt;=0.4,"20-40%","Above 40%")))))</f>
        <v>5-10%</v>
      </c>
      <c r="N12195" s="6" t="str">
        <f aca="false">IF(AND(H12195&gt;=Summary!$B$25,I12195&gt;=Summary!$B$26,I12195&lt;=Summary!$B$27,J12195&gt;=Summary!$B$28,J12195&lt;=Summary!$B$29,F12195*J12195&gt;1),"Yes","No")</f>
        <v>No</v>
      </c>
    </row>
    <row r="12196" customFormat="false" ht="15" hidden="false" customHeight="false" outlineLevel="0" collapsed="false">
      <c r="A12196" s="6" t="s">
        <v>158</v>
      </c>
      <c r="B12196" s="45" t="n">
        <v>45381</v>
      </c>
      <c r="C12196" s="6" t="s">
        <v>206</v>
      </c>
      <c r="D12196" s="6" t="s">
        <v>176</v>
      </c>
      <c r="E12196" s="6" t="s">
        <v>177</v>
      </c>
      <c r="F12196" s="34" t="n">
        <v>0.388604909181595</v>
      </c>
      <c r="G12196" s="34" t="n">
        <v>0.444319190271748</v>
      </c>
      <c r="H12196" s="34" t="n">
        <v>-0.0557142810901534</v>
      </c>
      <c r="I12196" s="34" t="n">
        <v>-0.125392470795777</v>
      </c>
      <c r="J12196" s="35" t="n">
        <v>2.24</v>
      </c>
      <c r="K12196" s="6" t="n">
        <v>0</v>
      </c>
      <c r="L12196" s="35" t="n">
        <v>-1</v>
      </c>
      <c r="M12196" s="6" t="str">
        <f aca="false">IF(I12196&lt;=0,"Below 0%",IF(I12196&lt;=0.05,"0-5%",IF(I12196&lt;=0.1,"5-10%",IF(I12196&lt;=0.2,"10-20%",IF(I12196&lt;=0.4,"20-40%","Above 40%")))))</f>
        <v>Below 0%</v>
      </c>
      <c r="N12196" s="6" t="str">
        <f aca="false">IF(AND(H12196&gt;=Summary!$B$25,I12196&gt;=Summary!$B$26,I12196&lt;=Summary!$B$27,J12196&gt;=Summary!$B$28,J12196&lt;=Summary!$B$29,F12196*J12196&gt;1),"Yes","No")</f>
        <v>No</v>
      </c>
    </row>
    <row r="12197" customFormat="false" ht="15" hidden="false" customHeight="false" outlineLevel="0" collapsed="false">
      <c r="A12197" s="6" t="s">
        <v>158</v>
      </c>
      <c r="B12197" s="45" t="n">
        <v>45381</v>
      </c>
      <c r="C12197" s="6" t="s">
        <v>190</v>
      </c>
      <c r="D12197" s="6" t="s">
        <v>196</v>
      </c>
      <c r="E12197" s="6" t="s">
        <v>187</v>
      </c>
      <c r="F12197" s="34" t="n">
        <v>0.688768208026886</v>
      </c>
      <c r="G12197" s="34" t="n">
        <v>0.746091899573662</v>
      </c>
      <c r="H12197" s="34" t="n">
        <v>-0.0573236915467758</v>
      </c>
      <c r="I12197" s="34" t="n">
        <v>-0.076831944669996</v>
      </c>
      <c r="J12197" s="35" t="n">
        <v>1.34</v>
      </c>
      <c r="K12197" s="6" t="n">
        <v>0</v>
      </c>
      <c r="L12197" s="35" t="n">
        <v>-1</v>
      </c>
      <c r="M12197" s="6" t="str">
        <f aca="false">IF(I12197&lt;=0,"Below 0%",IF(I12197&lt;=0.05,"0-5%",IF(I12197&lt;=0.1,"5-10%",IF(I12197&lt;=0.2,"10-20%",IF(I12197&lt;=0.4,"20-40%","Above 40%")))))</f>
        <v>Below 0%</v>
      </c>
      <c r="N12197" s="6" t="str">
        <f aca="false">IF(AND(H12197&gt;=Summary!$B$25,I12197&gt;=Summary!$B$26,I12197&lt;=Summary!$B$27,J12197&gt;=Summary!$B$28,J12197&lt;=Summary!$B$29,F12197*J12197&gt;1),"Yes","No")</f>
        <v>No</v>
      </c>
    </row>
    <row r="12198" customFormat="false" ht="15" hidden="false" customHeight="false" outlineLevel="0" collapsed="false">
      <c r="A12198" s="6" t="s">
        <v>158</v>
      </c>
      <c r="B12198" s="45" t="n">
        <v>45381</v>
      </c>
      <c r="C12198" s="6" t="s">
        <v>190</v>
      </c>
      <c r="D12198" s="6" t="s">
        <v>196</v>
      </c>
      <c r="E12198" s="6" t="s">
        <v>174</v>
      </c>
      <c r="F12198" s="34" t="n">
        <v>0.178834334015846</v>
      </c>
      <c r="G12198" s="34" t="n">
        <v>0.158692562766461</v>
      </c>
      <c r="H12198" s="34" t="n">
        <v>0.0201417712493849</v>
      </c>
      <c r="I12198" s="34" t="n">
        <v>0.126923221216273</v>
      </c>
      <c r="J12198" s="35" t="n">
        <v>6.3</v>
      </c>
      <c r="K12198" s="6" t="n">
        <v>1</v>
      </c>
      <c r="L12198" s="35" t="n">
        <v>5.3</v>
      </c>
      <c r="M12198" s="6" t="str">
        <f aca="false">IF(I12198&lt;=0,"Below 0%",IF(I12198&lt;=0.05,"0-5%",IF(I12198&lt;=0.1,"5-10%",IF(I12198&lt;=0.2,"10-20%",IF(I12198&lt;=0.4,"20-40%","Above 40%")))))</f>
        <v>10-20%</v>
      </c>
      <c r="N12198" s="6" t="str">
        <f aca="false">IF(AND(H12198&gt;=Summary!$B$25,I12198&gt;=Summary!$B$26,I12198&lt;=Summary!$B$27,J12198&gt;=Summary!$B$28,J12198&lt;=Summary!$B$29,F12198*J12198&gt;1),"Yes","No")</f>
        <v>No</v>
      </c>
    </row>
    <row r="12199" customFormat="false" ht="15" hidden="false" customHeight="false" outlineLevel="0" collapsed="false">
      <c r="A12199" s="6" t="s">
        <v>158</v>
      </c>
      <c r="B12199" s="45" t="n">
        <v>45381</v>
      </c>
      <c r="C12199" s="6" t="s">
        <v>190</v>
      </c>
      <c r="D12199" s="6" t="s">
        <v>196</v>
      </c>
      <c r="E12199" s="6" t="s">
        <v>177</v>
      </c>
      <c r="F12199" s="34" t="n">
        <v>0.132397428154945</v>
      </c>
      <c r="G12199" s="34" t="n">
        <v>0.0952155376598768</v>
      </c>
      <c r="H12199" s="34" t="n">
        <v>0.0371818904950685</v>
      </c>
      <c r="I12199" s="34" t="n">
        <v>0.390502342463133</v>
      </c>
      <c r="J12199" s="35" t="n">
        <v>10.5</v>
      </c>
      <c r="K12199" s="6" t="n">
        <v>0</v>
      </c>
      <c r="L12199" s="35" t="n">
        <v>-1</v>
      </c>
      <c r="M12199" s="6" t="str">
        <f aca="false">IF(I12199&lt;=0,"Below 0%",IF(I12199&lt;=0.05,"0-5%",IF(I12199&lt;=0.1,"5-10%",IF(I12199&lt;=0.2,"10-20%",IF(I12199&lt;=0.4,"20-40%","Above 40%")))))</f>
        <v>20-40%</v>
      </c>
      <c r="N12199" s="6" t="str">
        <f aca="false">IF(AND(H12199&gt;=Summary!$B$25,I12199&gt;=Summary!$B$26,I12199&lt;=Summary!$B$27,J12199&gt;=Summary!$B$28,J12199&lt;=Summary!$B$29,F12199*J12199&gt;1),"Yes","No")</f>
        <v>No</v>
      </c>
    </row>
    <row r="12200" customFormat="false" ht="15" hidden="false" customHeight="false" outlineLevel="0" collapsed="false">
      <c r="A12200" s="6" t="s">
        <v>158</v>
      </c>
      <c r="B12200" s="45" t="n">
        <v>45381</v>
      </c>
      <c r="C12200" s="6" t="s">
        <v>188</v>
      </c>
      <c r="D12200" s="6" t="s">
        <v>189</v>
      </c>
      <c r="E12200" s="6" t="s">
        <v>187</v>
      </c>
      <c r="F12200" s="34" t="n">
        <v>0.624746382236481</v>
      </c>
      <c r="G12200" s="34" t="n">
        <v>0.526015080263535</v>
      </c>
      <c r="H12200" s="34" t="n">
        <v>0.0987313019729456</v>
      </c>
      <c r="I12200" s="34" t="n">
        <v>0.187696713796648</v>
      </c>
      <c r="J12200" s="35" t="n">
        <v>1.9</v>
      </c>
      <c r="K12200" s="6" t="n">
        <v>1</v>
      </c>
      <c r="L12200" s="35" t="n">
        <v>0.9</v>
      </c>
      <c r="M12200" s="6" t="str">
        <f aca="false">IF(I12200&lt;=0,"Below 0%",IF(I12200&lt;=0.05,"0-5%",IF(I12200&lt;=0.1,"5-10%",IF(I12200&lt;=0.2,"10-20%",IF(I12200&lt;=0.4,"20-40%","Above 40%")))))</f>
        <v>10-20%</v>
      </c>
      <c r="N12200" s="6" t="str">
        <f aca="false">IF(AND(H12200&gt;=Summary!$B$25,I12200&gt;=Summary!$B$26,I12200&lt;=Summary!$B$27,J12200&gt;=Summary!$B$28,J12200&lt;=Summary!$B$29,F12200*J12200&gt;1),"Yes","No")</f>
        <v>Yes</v>
      </c>
    </row>
    <row r="12201" customFormat="false" ht="15" hidden="false" customHeight="false" outlineLevel="0" collapsed="false">
      <c r="A12201" s="6" t="s">
        <v>158</v>
      </c>
      <c r="B12201" s="45" t="n">
        <v>45381</v>
      </c>
      <c r="C12201" s="6" t="s">
        <v>188</v>
      </c>
      <c r="D12201" s="6" t="s">
        <v>189</v>
      </c>
      <c r="E12201" s="6" t="s">
        <v>174</v>
      </c>
      <c r="F12201" s="34" t="n">
        <v>0.215232342481613</v>
      </c>
      <c r="G12201" s="34" t="n">
        <v>0.230814931293468</v>
      </c>
      <c r="H12201" s="34" t="n">
        <v>-0.015582588811855</v>
      </c>
      <c r="I12201" s="34" t="n">
        <v>-0.0675111819002843</v>
      </c>
      <c r="J12201" s="35" t="n">
        <v>4.33</v>
      </c>
      <c r="K12201" s="6" t="n">
        <v>0</v>
      </c>
      <c r="L12201" s="35" t="n">
        <v>-1</v>
      </c>
      <c r="M12201" s="6" t="str">
        <f aca="false">IF(I12201&lt;=0,"Below 0%",IF(I12201&lt;=0.05,"0-5%",IF(I12201&lt;=0.1,"5-10%",IF(I12201&lt;=0.2,"10-20%",IF(I12201&lt;=0.4,"20-40%","Above 40%")))))</f>
        <v>Below 0%</v>
      </c>
      <c r="N12201" s="6" t="str">
        <f aca="false">IF(AND(H12201&gt;=Summary!$B$25,I12201&gt;=Summary!$B$26,I12201&lt;=Summary!$B$27,J12201&gt;=Summary!$B$28,J12201&lt;=Summary!$B$29,F12201*J12201&gt;1),"Yes","No")</f>
        <v>No</v>
      </c>
    </row>
    <row r="12202" customFormat="false" ht="15" hidden="false" customHeight="false" outlineLevel="0" collapsed="false">
      <c r="A12202" s="6" t="s">
        <v>158</v>
      </c>
      <c r="B12202" s="45" t="n">
        <v>45381</v>
      </c>
      <c r="C12202" s="6" t="s">
        <v>188</v>
      </c>
      <c r="D12202" s="6" t="s">
        <v>189</v>
      </c>
      <c r="E12202" s="6" t="s">
        <v>177</v>
      </c>
      <c r="F12202" s="34" t="n">
        <v>0.160021260380745</v>
      </c>
      <c r="G12202" s="34" t="n">
        <v>0.243169988442997</v>
      </c>
      <c r="H12202" s="34" t="n">
        <v>-0.0831487280622519</v>
      </c>
      <c r="I12202" s="34" t="n">
        <v>-0.341936636978306</v>
      </c>
      <c r="J12202" s="35" t="n">
        <v>4.11</v>
      </c>
      <c r="K12202" s="6" t="n">
        <v>0</v>
      </c>
      <c r="L12202" s="35" t="n">
        <v>-1</v>
      </c>
      <c r="M12202" s="6" t="str">
        <f aca="false">IF(I12202&lt;=0,"Below 0%",IF(I12202&lt;=0.05,"0-5%",IF(I12202&lt;=0.1,"5-10%",IF(I12202&lt;=0.2,"10-20%",IF(I12202&lt;=0.4,"20-40%","Above 40%")))))</f>
        <v>Below 0%</v>
      </c>
      <c r="N12202" s="6" t="str">
        <f aca="false">IF(AND(H12202&gt;=Summary!$B$25,I12202&gt;=Summary!$B$26,I12202&lt;=Summary!$B$27,J12202&gt;=Summary!$B$28,J12202&lt;=Summary!$B$29,F12202*J12202&gt;1),"Yes","No")</f>
        <v>No</v>
      </c>
    </row>
    <row r="12203" customFormat="false" ht="15" hidden="false" customHeight="false" outlineLevel="0" collapsed="false">
      <c r="A12203" s="6" t="s">
        <v>158</v>
      </c>
      <c r="B12203" s="45" t="n">
        <v>45381</v>
      </c>
      <c r="C12203" s="6" t="s">
        <v>207</v>
      </c>
      <c r="D12203" s="6" t="s">
        <v>180</v>
      </c>
      <c r="E12203" s="6" t="s">
        <v>187</v>
      </c>
      <c r="F12203" s="34" t="n">
        <v>0.477642983198166</v>
      </c>
      <c r="G12203" s="34" t="n">
        <v>0.426401031962161</v>
      </c>
      <c r="H12203" s="34" t="n">
        <v>0.0512419512360045</v>
      </c>
      <c r="I12203" s="34" t="n">
        <v>0.120173140764236</v>
      </c>
      <c r="J12203" s="35" t="n">
        <v>2.32</v>
      </c>
      <c r="K12203" s="6" t="n">
        <v>0</v>
      </c>
      <c r="L12203" s="35" t="n">
        <v>-1</v>
      </c>
      <c r="M12203" s="6" t="str">
        <f aca="false">IF(I12203&lt;=0,"Below 0%",IF(I12203&lt;=0.05,"0-5%",IF(I12203&lt;=0.1,"5-10%",IF(I12203&lt;=0.2,"10-20%",IF(I12203&lt;=0.4,"20-40%","Above 40%")))))</f>
        <v>10-20%</v>
      </c>
      <c r="N12203" s="6" t="str">
        <f aca="false">IF(AND(H12203&gt;=Summary!$B$25,I12203&gt;=Summary!$B$26,I12203&lt;=Summary!$B$27,J12203&gt;=Summary!$B$28,J12203&lt;=Summary!$B$29,F12203*J12203&gt;1),"Yes","No")</f>
        <v>Yes</v>
      </c>
    </row>
    <row r="12204" customFormat="false" ht="15" hidden="false" customHeight="false" outlineLevel="0" collapsed="false">
      <c r="A12204" s="6" t="s">
        <v>158</v>
      </c>
      <c r="B12204" s="45" t="n">
        <v>45381</v>
      </c>
      <c r="C12204" s="6" t="s">
        <v>207</v>
      </c>
      <c r="D12204" s="6" t="s">
        <v>180</v>
      </c>
      <c r="E12204" s="6" t="s">
        <v>174</v>
      </c>
      <c r="F12204" s="34" t="n">
        <v>0.291726648807526</v>
      </c>
      <c r="G12204" s="34" t="n">
        <v>0.282642969757776</v>
      </c>
      <c r="H12204" s="34" t="n">
        <v>0.0090836790497501</v>
      </c>
      <c r="I12204" s="34" t="n">
        <v>0.0321383512830156</v>
      </c>
      <c r="J12204" s="35" t="n">
        <v>3.5</v>
      </c>
      <c r="K12204" s="6" t="n">
        <v>1</v>
      </c>
      <c r="L12204" s="35" t="n">
        <v>2.5</v>
      </c>
      <c r="M12204" s="6" t="str">
        <f aca="false">IF(I12204&lt;=0,"Below 0%",IF(I12204&lt;=0.05,"0-5%",IF(I12204&lt;=0.1,"5-10%",IF(I12204&lt;=0.2,"10-20%",IF(I12204&lt;=0.4,"20-40%","Above 40%")))))</f>
        <v>0-5%</v>
      </c>
      <c r="N12204" s="6" t="str">
        <f aca="false">IF(AND(H12204&gt;=Summary!$B$25,I12204&gt;=Summary!$B$26,I12204&lt;=Summary!$B$27,J12204&gt;=Summary!$B$28,J12204&lt;=Summary!$B$29,F12204*J12204&gt;1),"Yes","No")</f>
        <v>No</v>
      </c>
    </row>
    <row r="12205" customFormat="false" ht="15" hidden="false" customHeight="false" outlineLevel="0" collapsed="false">
      <c r="A12205" s="6" t="s">
        <v>158</v>
      </c>
      <c r="B12205" s="45" t="n">
        <v>45381</v>
      </c>
      <c r="C12205" s="6" t="s">
        <v>207</v>
      </c>
      <c r="D12205" s="6" t="s">
        <v>180</v>
      </c>
      <c r="E12205" s="6" t="s">
        <v>177</v>
      </c>
      <c r="F12205" s="34" t="n">
        <v>0.23063038289547</v>
      </c>
      <c r="G12205" s="34" t="n">
        <v>0.290955998280063</v>
      </c>
      <c r="H12205" s="34" t="n">
        <v>-0.0603256153845934</v>
      </c>
      <c r="I12205" s="34" t="n">
        <v>-0.207335871201137</v>
      </c>
      <c r="J12205" s="35" t="n">
        <v>3.4</v>
      </c>
      <c r="K12205" s="6" t="n">
        <v>0</v>
      </c>
      <c r="L12205" s="35" t="n">
        <v>-1</v>
      </c>
      <c r="M12205" s="6" t="str">
        <f aca="false">IF(I12205&lt;=0,"Below 0%",IF(I12205&lt;=0.05,"0-5%",IF(I12205&lt;=0.1,"5-10%",IF(I12205&lt;=0.2,"10-20%",IF(I12205&lt;=0.4,"20-40%","Above 40%")))))</f>
        <v>Below 0%</v>
      </c>
      <c r="N12205" s="6" t="str">
        <f aca="false">IF(AND(H12205&gt;=Summary!$B$25,I12205&gt;=Summary!$B$26,I12205&lt;=Summary!$B$27,J12205&gt;=Summary!$B$28,J12205&lt;=Summary!$B$29,F12205*J12205&gt;1),"Yes","No")</f>
        <v>No</v>
      </c>
    </row>
    <row r="12206" customFormat="false" ht="15" hidden="false" customHeight="false" outlineLevel="0" collapsed="false">
      <c r="A12206" s="6" t="s">
        <v>158</v>
      </c>
      <c r="B12206" s="45" t="n">
        <v>45381</v>
      </c>
      <c r="C12206" s="6" t="s">
        <v>204</v>
      </c>
      <c r="D12206" s="6" t="s">
        <v>184</v>
      </c>
      <c r="E12206" s="6" t="s">
        <v>187</v>
      </c>
      <c r="F12206" s="34" t="n">
        <v>0.275155246257782</v>
      </c>
      <c r="G12206" s="34" t="n">
        <v>0.202661938176432</v>
      </c>
      <c r="H12206" s="34" t="n">
        <v>0.0724933080813502</v>
      </c>
      <c r="I12206" s="34" t="n">
        <v>0.357705589582587</v>
      </c>
      <c r="J12206" s="35" t="n">
        <v>4.9</v>
      </c>
      <c r="K12206" s="6" t="n">
        <v>0</v>
      </c>
      <c r="L12206" s="35" t="n">
        <v>-1</v>
      </c>
      <c r="M12206" s="6" t="str">
        <f aca="false">IF(I12206&lt;=0,"Below 0%",IF(I12206&lt;=0.05,"0-5%",IF(I12206&lt;=0.1,"5-10%",IF(I12206&lt;=0.2,"10-20%",IF(I12206&lt;=0.4,"20-40%","Above 40%")))))</f>
        <v>20-40%</v>
      </c>
      <c r="N12206" s="6" t="str">
        <f aca="false">IF(AND(H12206&gt;=Summary!$B$25,I12206&gt;=Summary!$B$26,I12206&lt;=Summary!$B$27,J12206&gt;=Summary!$B$28,J12206&lt;=Summary!$B$29,F12206*J12206&gt;1),"Yes","No")</f>
        <v>Yes</v>
      </c>
    </row>
    <row r="12207" customFormat="false" ht="15" hidden="false" customHeight="false" outlineLevel="0" collapsed="false">
      <c r="A12207" s="6" t="s">
        <v>158</v>
      </c>
      <c r="B12207" s="45" t="n">
        <v>45381</v>
      </c>
      <c r="C12207" s="6" t="s">
        <v>204</v>
      </c>
      <c r="D12207" s="6" t="s">
        <v>184</v>
      </c>
      <c r="E12207" s="6" t="s">
        <v>174</v>
      </c>
      <c r="F12207" s="34" t="n">
        <v>0.307015001773834</v>
      </c>
      <c r="G12207" s="34" t="n">
        <v>0.233108802127821</v>
      </c>
      <c r="H12207" s="34" t="n">
        <v>0.0739061996460136</v>
      </c>
      <c r="I12207" s="34" t="n">
        <v>0.317045941514849</v>
      </c>
      <c r="J12207" s="35" t="n">
        <v>4.26</v>
      </c>
      <c r="K12207" s="6" t="n">
        <v>1</v>
      </c>
      <c r="L12207" s="35" t="n">
        <v>3.26</v>
      </c>
      <c r="M12207" s="6" t="str">
        <f aca="false">IF(I12207&lt;=0,"Below 0%",IF(I12207&lt;=0.05,"0-5%",IF(I12207&lt;=0.1,"5-10%",IF(I12207&lt;=0.2,"10-20%",IF(I12207&lt;=0.4,"20-40%","Above 40%")))))</f>
        <v>20-40%</v>
      </c>
      <c r="N12207" s="6" t="str">
        <f aca="false">IF(AND(H12207&gt;=Summary!$B$25,I12207&gt;=Summary!$B$26,I12207&lt;=Summary!$B$27,J12207&gt;=Summary!$B$28,J12207&lt;=Summary!$B$29,F12207*J12207&gt;1),"Yes","No")</f>
        <v>Yes</v>
      </c>
    </row>
    <row r="12208" customFormat="false" ht="15" hidden="false" customHeight="false" outlineLevel="0" collapsed="false">
      <c r="A12208" s="6" t="s">
        <v>158</v>
      </c>
      <c r="B12208" s="45" t="n">
        <v>45381</v>
      </c>
      <c r="C12208" s="6" t="s">
        <v>204</v>
      </c>
      <c r="D12208" s="6" t="s">
        <v>184</v>
      </c>
      <c r="E12208" s="6" t="s">
        <v>177</v>
      </c>
      <c r="F12208" s="34" t="n">
        <v>0.417829722166061</v>
      </c>
      <c r="G12208" s="34" t="n">
        <v>0.564229259695748</v>
      </c>
      <c r="H12208" s="34" t="n">
        <v>-0.146399537529686</v>
      </c>
      <c r="I12208" s="34" t="n">
        <v>-0.259468177188525</v>
      </c>
      <c r="J12208" s="35" t="n">
        <v>1.76</v>
      </c>
      <c r="K12208" s="6" t="n">
        <v>0</v>
      </c>
      <c r="L12208" s="35" t="n">
        <v>-1</v>
      </c>
      <c r="M12208" s="6" t="str">
        <f aca="false">IF(I12208&lt;=0,"Below 0%",IF(I12208&lt;=0.05,"0-5%",IF(I12208&lt;=0.1,"5-10%",IF(I12208&lt;=0.2,"10-20%",IF(I12208&lt;=0.4,"20-40%","Above 40%")))))</f>
        <v>Below 0%</v>
      </c>
      <c r="N12208" s="6" t="str">
        <f aca="false">IF(AND(H12208&gt;=Summary!$B$25,I12208&gt;=Summary!$B$26,I12208&lt;=Summary!$B$27,J12208&gt;=Summary!$B$28,J12208&lt;=Summary!$B$29,F12208*J12208&gt;1),"Yes","No")</f>
        <v>No</v>
      </c>
    </row>
    <row r="12209" customFormat="false" ht="15" hidden="false" customHeight="false" outlineLevel="0" collapsed="false">
      <c r="A12209" s="6" t="s">
        <v>158</v>
      </c>
      <c r="B12209" s="45" t="n">
        <v>45381</v>
      </c>
      <c r="C12209" s="6" t="s">
        <v>181</v>
      </c>
      <c r="D12209" s="6" t="s">
        <v>208</v>
      </c>
      <c r="E12209" s="6" t="s">
        <v>187</v>
      </c>
      <c r="F12209" s="34" t="n">
        <v>0.804163575172424</v>
      </c>
      <c r="G12209" s="34" t="n">
        <v>0.795953021083911</v>
      </c>
      <c r="H12209" s="34" t="n">
        <v>0.00821055408851323</v>
      </c>
      <c r="I12209" s="34" t="n">
        <v>0.010315375243293</v>
      </c>
      <c r="J12209" s="35" t="n">
        <v>1.26</v>
      </c>
      <c r="K12209" s="6" t="n">
        <v>1</v>
      </c>
      <c r="L12209" s="35" t="n">
        <v>0.26</v>
      </c>
      <c r="M12209" s="6" t="str">
        <f aca="false">IF(I12209&lt;=0,"Below 0%",IF(I12209&lt;=0.05,"0-5%",IF(I12209&lt;=0.1,"5-10%",IF(I12209&lt;=0.2,"10-20%",IF(I12209&lt;=0.4,"20-40%","Above 40%")))))</f>
        <v>0-5%</v>
      </c>
      <c r="N12209" s="6" t="str">
        <f aca="false">IF(AND(H12209&gt;=Summary!$B$25,I12209&gt;=Summary!$B$26,I12209&lt;=Summary!$B$27,J12209&gt;=Summary!$B$28,J12209&lt;=Summary!$B$29,F12209*J12209&gt;1),"Yes","No")</f>
        <v>No</v>
      </c>
    </row>
    <row r="12210" customFormat="false" ht="15" hidden="false" customHeight="false" outlineLevel="0" collapsed="false">
      <c r="A12210" s="6" t="s">
        <v>158</v>
      </c>
      <c r="B12210" s="45" t="n">
        <v>45381</v>
      </c>
      <c r="C12210" s="6" t="s">
        <v>181</v>
      </c>
      <c r="D12210" s="6" t="s">
        <v>208</v>
      </c>
      <c r="E12210" s="6" t="s">
        <v>174</v>
      </c>
      <c r="F12210" s="34" t="n">
        <v>0.124297812581062</v>
      </c>
      <c r="G12210" s="34" t="n">
        <v>0.123814914390831</v>
      </c>
      <c r="H12210" s="34" t="n">
        <v>0.000482898190231687</v>
      </c>
      <c r="I12210" s="34" t="n">
        <v>0.00390016172613406</v>
      </c>
      <c r="J12210" s="35" t="n">
        <v>8.1</v>
      </c>
      <c r="K12210" s="6" t="n">
        <v>0</v>
      </c>
      <c r="L12210" s="35" t="n">
        <v>-1</v>
      </c>
      <c r="M12210" s="6" t="str">
        <f aca="false">IF(I12210&lt;=0,"Below 0%",IF(I12210&lt;=0.05,"0-5%",IF(I12210&lt;=0.1,"5-10%",IF(I12210&lt;=0.2,"10-20%",IF(I12210&lt;=0.4,"20-40%","Above 40%")))))</f>
        <v>0-5%</v>
      </c>
      <c r="N12210" s="6" t="str">
        <f aca="false">IF(AND(H12210&gt;=Summary!$B$25,I12210&gt;=Summary!$B$26,I12210&lt;=Summary!$B$27,J12210&gt;=Summary!$B$28,J12210&lt;=Summary!$B$29,F12210*J12210&gt;1),"Yes","No")</f>
        <v>No</v>
      </c>
    </row>
    <row r="12211" customFormat="false" ht="15" hidden="false" customHeight="false" outlineLevel="0" collapsed="false">
      <c r="A12211" s="6" t="s">
        <v>158</v>
      </c>
      <c r="B12211" s="45" t="n">
        <v>45381</v>
      </c>
      <c r="C12211" s="6" t="s">
        <v>181</v>
      </c>
      <c r="D12211" s="6" t="s">
        <v>208</v>
      </c>
      <c r="E12211" s="6" t="s">
        <v>177</v>
      </c>
      <c r="F12211" s="34" t="n">
        <v>0.0715386420488358</v>
      </c>
      <c r="G12211" s="34" t="n">
        <v>0.0802320645252583</v>
      </c>
      <c r="H12211" s="34" t="n">
        <v>-0.00869342247642249</v>
      </c>
      <c r="I12211" s="34" t="n">
        <v>-0.10835346850243</v>
      </c>
      <c r="J12211" s="35" t="n">
        <v>12.5</v>
      </c>
      <c r="K12211" s="6" t="n">
        <v>0</v>
      </c>
      <c r="L12211" s="35" t="n">
        <v>-1</v>
      </c>
      <c r="M12211" s="6" t="str">
        <f aca="false">IF(I12211&lt;=0,"Below 0%",IF(I12211&lt;=0.05,"0-5%",IF(I12211&lt;=0.1,"5-10%",IF(I12211&lt;=0.2,"10-20%",IF(I12211&lt;=0.4,"20-40%","Above 40%")))))</f>
        <v>Below 0%</v>
      </c>
      <c r="N12211" s="6" t="str">
        <f aca="false">IF(AND(H12211&gt;=Summary!$B$25,I12211&gt;=Summary!$B$26,I12211&lt;=Summary!$B$27,J12211&gt;=Summary!$B$28,J12211&lt;=Summary!$B$29,F12211*J12211&gt;1),"Yes","No")</f>
        <v>No</v>
      </c>
    </row>
    <row r="12212" customFormat="false" ht="15" hidden="false" customHeight="false" outlineLevel="0" collapsed="false">
      <c r="A12212" s="6" t="s">
        <v>158</v>
      </c>
      <c r="B12212" s="45" t="n">
        <v>45382</v>
      </c>
      <c r="C12212" s="6" t="s">
        <v>183</v>
      </c>
      <c r="D12212" s="6" t="s">
        <v>201</v>
      </c>
      <c r="E12212" s="6" t="s">
        <v>187</v>
      </c>
      <c r="F12212" s="34" t="n">
        <v>0.860378444194794</v>
      </c>
      <c r="G12212" s="34" t="n">
        <v>0.704861738658955</v>
      </c>
      <c r="H12212" s="34" t="n">
        <v>0.155516705535838</v>
      </c>
      <c r="I12212" s="34" t="n">
        <v>0.220634341469178</v>
      </c>
      <c r="J12212" s="35" t="n">
        <v>1.42</v>
      </c>
      <c r="K12212" s="6" t="n">
        <v>1</v>
      </c>
      <c r="L12212" s="35" t="n">
        <v>0.42</v>
      </c>
      <c r="M12212" s="6" t="str">
        <f aca="false">IF(I12212&lt;=0,"Below 0%",IF(I12212&lt;=0.05,"0-5%",IF(I12212&lt;=0.1,"5-10%",IF(I12212&lt;=0.2,"10-20%",IF(I12212&lt;=0.4,"20-40%","Above 40%")))))</f>
        <v>20-40%</v>
      </c>
      <c r="N12212" s="6" t="str">
        <f aca="false">IF(AND(H12212&gt;=Summary!$B$25,I12212&gt;=Summary!$B$26,I12212&lt;=Summary!$B$27,J12212&gt;=Summary!$B$28,J12212&lt;=Summary!$B$29,F12212*J12212&gt;1),"Yes","No")</f>
        <v>No</v>
      </c>
    </row>
    <row r="12213" customFormat="false" ht="15" hidden="false" customHeight="false" outlineLevel="0" collapsed="false">
      <c r="A12213" s="6" t="s">
        <v>158</v>
      </c>
      <c r="B12213" s="45" t="n">
        <v>45382</v>
      </c>
      <c r="C12213" s="6" t="s">
        <v>183</v>
      </c>
      <c r="D12213" s="6" t="s">
        <v>201</v>
      </c>
      <c r="E12213" s="6" t="s">
        <v>174</v>
      </c>
      <c r="F12213" s="34" t="n">
        <v>0.0977811366319656</v>
      </c>
      <c r="G12213" s="34" t="n">
        <v>0.166817278149286</v>
      </c>
      <c r="H12213" s="34" t="n">
        <v>-0.0690361415173205</v>
      </c>
      <c r="I12213" s="34" t="n">
        <v>-0.413842872172626</v>
      </c>
      <c r="J12213" s="35" t="n">
        <v>6</v>
      </c>
      <c r="K12213" s="6" t="n">
        <v>0</v>
      </c>
      <c r="L12213" s="35" t="n">
        <v>-1</v>
      </c>
      <c r="M12213" s="6" t="str">
        <f aca="false">IF(I12213&lt;=0,"Below 0%",IF(I12213&lt;=0.05,"0-5%",IF(I12213&lt;=0.1,"5-10%",IF(I12213&lt;=0.2,"10-20%",IF(I12213&lt;=0.4,"20-40%","Above 40%")))))</f>
        <v>Below 0%</v>
      </c>
      <c r="N12213" s="6" t="str">
        <f aca="false">IF(AND(H12213&gt;=Summary!$B$25,I12213&gt;=Summary!$B$26,I12213&lt;=Summary!$B$27,J12213&gt;=Summary!$B$28,J12213&lt;=Summary!$B$29,F12213*J12213&gt;1),"Yes","No")</f>
        <v>No</v>
      </c>
    </row>
    <row r="12214" customFormat="false" ht="15" hidden="false" customHeight="false" outlineLevel="0" collapsed="false">
      <c r="A12214" s="6" t="s">
        <v>158</v>
      </c>
      <c r="B12214" s="45" t="n">
        <v>45382</v>
      </c>
      <c r="C12214" s="6" t="s">
        <v>183</v>
      </c>
      <c r="D12214" s="6" t="s">
        <v>201</v>
      </c>
      <c r="E12214" s="6" t="s">
        <v>177</v>
      </c>
      <c r="F12214" s="34" t="n">
        <v>0.0418404415249825</v>
      </c>
      <c r="G12214" s="34" t="n">
        <v>0.128320983191759</v>
      </c>
      <c r="H12214" s="34" t="n">
        <v>-0.0864805416667761</v>
      </c>
      <c r="I12214" s="34" t="n">
        <v>-0.673939207101792</v>
      </c>
      <c r="J12214" s="35" t="n">
        <v>7.8</v>
      </c>
      <c r="K12214" s="6" t="n">
        <v>0</v>
      </c>
      <c r="L12214" s="35" t="n">
        <v>-1</v>
      </c>
      <c r="M12214" s="6" t="str">
        <f aca="false">IF(I12214&lt;=0,"Below 0%",IF(I12214&lt;=0.05,"0-5%",IF(I12214&lt;=0.1,"5-10%",IF(I12214&lt;=0.2,"10-20%",IF(I12214&lt;=0.4,"20-40%","Above 40%")))))</f>
        <v>Below 0%</v>
      </c>
      <c r="N12214" s="6" t="str">
        <f aca="false">IF(AND(H12214&gt;=Summary!$B$25,I12214&gt;=Summary!$B$26,I12214&lt;=Summary!$B$27,J12214&gt;=Summary!$B$28,J12214&lt;=Summary!$B$29,F12214*J12214&gt;1),"Yes","No")</f>
        <v>No</v>
      </c>
    </row>
    <row r="12215" customFormat="false" ht="15" hidden="false" customHeight="false" outlineLevel="0" collapsed="false">
      <c r="A12215" s="6" t="s">
        <v>158</v>
      </c>
      <c r="B12215" s="45" t="n">
        <v>45382</v>
      </c>
      <c r="C12215" s="6" t="s">
        <v>194</v>
      </c>
      <c r="D12215" s="6" t="s">
        <v>185</v>
      </c>
      <c r="E12215" s="6" t="s">
        <v>187</v>
      </c>
      <c r="F12215" s="34" t="n">
        <v>0.626325964927673</v>
      </c>
      <c r="G12215" s="34" t="n">
        <v>0.503146303922529</v>
      </c>
      <c r="H12215" s="34" t="n">
        <v>0.123179661005144</v>
      </c>
      <c r="I12215" s="34" t="n">
        <v>0.244818773475698</v>
      </c>
      <c r="J12215" s="35" t="n">
        <v>1.97</v>
      </c>
      <c r="K12215" s="6" t="n">
        <v>0</v>
      </c>
      <c r="L12215" s="35" t="n">
        <v>-1</v>
      </c>
      <c r="M12215" s="6" t="str">
        <f aca="false">IF(I12215&lt;=0,"Below 0%",IF(I12215&lt;=0.05,"0-5%",IF(I12215&lt;=0.1,"5-10%",IF(I12215&lt;=0.2,"10-20%",IF(I12215&lt;=0.4,"20-40%","Above 40%")))))</f>
        <v>20-40%</v>
      </c>
      <c r="N12215" s="6" t="str">
        <f aca="false">IF(AND(H12215&gt;=Summary!$B$25,I12215&gt;=Summary!$B$26,I12215&lt;=Summary!$B$27,J12215&gt;=Summary!$B$28,J12215&lt;=Summary!$B$29,F12215*J12215&gt;1),"Yes","No")</f>
        <v>Yes</v>
      </c>
    </row>
    <row r="12216" customFormat="false" ht="15" hidden="false" customHeight="false" outlineLevel="0" collapsed="false">
      <c r="A12216" s="6" t="s">
        <v>158</v>
      </c>
      <c r="B12216" s="45" t="n">
        <v>45382</v>
      </c>
      <c r="C12216" s="6" t="s">
        <v>194</v>
      </c>
      <c r="D12216" s="6" t="s">
        <v>185</v>
      </c>
      <c r="E12216" s="6" t="s">
        <v>174</v>
      </c>
      <c r="F12216" s="34" t="n">
        <v>0.160992711782455</v>
      </c>
      <c r="G12216" s="34" t="n">
        <v>0.249672095397326</v>
      </c>
      <c r="H12216" s="34" t="n">
        <v>-0.0886793836148701</v>
      </c>
      <c r="I12216" s="34" t="n">
        <v>-0.355183399545499</v>
      </c>
      <c r="J12216" s="35" t="n">
        <v>3.97</v>
      </c>
      <c r="K12216" s="6" t="n">
        <v>1</v>
      </c>
      <c r="L12216" s="35" t="n">
        <v>2.97</v>
      </c>
      <c r="M12216" s="6" t="str">
        <f aca="false">IF(I12216&lt;=0,"Below 0%",IF(I12216&lt;=0.05,"0-5%",IF(I12216&lt;=0.1,"5-10%",IF(I12216&lt;=0.2,"10-20%",IF(I12216&lt;=0.4,"20-40%","Above 40%")))))</f>
        <v>Below 0%</v>
      </c>
      <c r="N12216" s="6" t="str">
        <f aca="false">IF(AND(H12216&gt;=Summary!$B$25,I12216&gt;=Summary!$B$26,I12216&lt;=Summary!$B$27,J12216&gt;=Summary!$B$28,J12216&lt;=Summary!$B$29,F12216*J12216&gt;1),"Yes","No")</f>
        <v>No</v>
      </c>
    </row>
    <row r="12217" customFormat="false" ht="15" hidden="false" customHeight="false" outlineLevel="0" collapsed="false">
      <c r="A12217" s="6" t="s">
        <v>158</v>
      </c>
      <c r="B12217" s="45" t="n">
        <v>45382</v>
      </c>
      <c r="C12217" s="6" t="s">
        <v>194</v>
      </c>
      <c r="D12217" s="6" t="s">
        <v>185</v>
      </c>
      <c r="E12217" s="6" t="s">
        <v>177</v>
      </c>
      <c r="F12217" s="34" t="n">
        <v>0.21268130838871</v>
      </c>
      <c r="G12217" s="34" t="n">
        <v>0.247181600680145</v>
      </c>
      <c r="H12217" s="34" t="n">
        <v>-0.0345002922914352</v>
      </c>
      <c r="I12217" s="34" t="n">
        <v>-0.139574677874503</v>
      </c>
      <c r="J12217" s="35" t="n">
        <v>4.01</v>
      </c>
      <c r="K12217" s="6" t="n">
        <v>0</v>
      </c>
      <c r="L12217" s="35" t="n">
        <v>-1</v>
      </c>
      <c r="M12217" s="6" t="str">
        <f aca="false">IF(I12217&lt;=0,"Below 0%",IF(I12217&lt;=0.05,"0-5%",IF(I12217&lt;=0.1,"5-10%",IF(I12217&lt;=0.2,"10-20%",IF(I12217&lt;=0.4,"20-40%","Above 40%")))))</f>
        <v>Below 0%</v>
      </c>
      <c r="N12217" s="6" t="str">
        <f aca="false">IF(AND(H12217&gt;=Summary!$B$25,I12217&gt;=Summary!$B$26,I12217&lt;=Summary!$B$27,J12217&gt;=Summary!$B$28,J12217&lt;=Summary!$B$29,F12217*J12217&gt;1),"Yes","No")</f>
        <v>No</v>
      </c>
    </row>
    <row r="12218" customFormat="false" ht="15" hidden="false" customHeight="false" outlineLevel="0" collapsed="false">
      <c r="A12218" s="6" t="s">
        <v>158</v>
      </c>
      <c r="B12218" s="45" t="n">
        <v>45384</v>
      </c>
      <c r="C12218" s="6" t="s">
        <v>199</v>
      </c>
      <c r="D12218" s="6" t="s">
        <v>180</v>
      </c>
      <c r="E12218" s="6" t="s">
        <v>187</v>
      </c>
      <c r="F12218" s="34" t="n">
        <v>0.540796399116516</v>
      </c>
      <c r="G12218" s="34" t="n">
        <v>0.488721804511278</v>
      </c>
      <c r="H12218" s="34" t="n">
        <v>0.0520745946052379</v>
      </c>
      <c r="I12218" s="34" t="n">
        <v>0.10655263203841</v>
      </c>
      <c r="J12218" s="35" t="n">
        <v>2.04</v>
      </c>
      <c r="K12218" s="6" t="n">
        <v>1</v>
      </c>
      <c r="L12218" s="35" t="n">
        <v>1.04</v>
      </c>
      <c r="M12218" s="6" t="str">
        <f aca="false">IF(I12218&lt;=0,"Below 0%",IF(I12218&lt;=0.05,"0-5%",IF(I12218&lt;=0.1,"5-10%",IF(I12218&lt;=0.2,"10-20%",IF(I12218&lt;=0.4,"20-40%","Above 40%")))))</f>
        <v>10-20%</v>
      </c>
      <c r="N12218" s="6" t="str">
        <f aca="false">IF(AND(H12218&gt;=Summary!$B$25,I12218&gt;=Summary!$B$26,I12218&lt;=Summary!$B$27,J12218&gt;=Summary!$B$28,J12218&lt;=Summary!$B$29,F12218*J12218&gt;1),"Yes","No")</f>
        <v>Yes</v>
      </c>
    </row>
    <row r="12219" customFormat="false" ht="15" hidden="false" customHeight="false" outlineLevel="0" collapsed="false">
      <c r="A12219" s="6" t="s">
        <v>158</v>
      </c>
      <c r="B12219" s="45" t="n">
        <v>45384</v>
      </c>
      <c r="C12219" s="6" t="s">
        <v>199</v>
      </c>
      <c r="D12219" s="6" t="s">
        <v>180</v>
      </c>
      <c r="E12219" s="6" t="s">
        <v>174</v>
      </c>
      <c r="F12219" s="34" t="n">
        <v>0.214634343981743</v>
      </c>
      <c r="G12219" s="34" t="n">
        <v>0.255639097744361</v>
      </c>
      <c r="H12219" s="34" t="n">
        <v>-0.0410047537626181</v>
      </c>
      <c r="I12219" s="34" t="n">
        <v>-0.160400948542006</v>
      </c>
      <c r="J12219" s="35" t="n">
        <v>3.9</v>
      </c>
      <c r="K12219" s="6" t="n">
        <v>0</v>
      </c>
      <c r="L12219" s="35" t="n">
        <v>-1</v>
      </c>
      <c r="M12219" s="6" t="str">
        <f aca="false">IF(I12219&lt;=0,"Below 0%",IF(I12219&lt;=0.05,"0-5%",IF(I12219&lt;=0.1,"5-10%",IF(I12219&lt;=0.2,"10-20%",IF(I12219&lt;=0.4,"20-40%","Above 40%")))))</f>
        <v>Below 0%</v>
      </c>
      <c r="N12219" s="6" t="str">
        <f aca="false">IF(AND(H12219&gt;=Summary!$B$25,I12219&gt;=Summary!$B$26,I12219&lt;=Summary!$B$27,J12219&gt;=Summary!$B$28,J12219&lt;=Summary!$B$29,F12219*J12219&gt;1),"Yes","No")</f>
        <v>No</v>
      </c>
    </row>
    <row r="12220" customFormat="false" ht="15" hidden="false" customHeight="false" outlineLevel="0" collapsed="false">
      <c r="A12220" s="6" t="s">
        <v>158</v>
      </c>
      <c r="B12220" s="45" t="n">
        <v>45384</v>
      </c>
      <c r="C12220" s="6" t="s">
        <v>199</v>
      </c>
      <c r="D12220" s="6" t="s">
        <v>180</v>
      </c>
      <c r="E12220" s="6" t="s">
        <v>177</v>
      </c>
      <c r="F12220" s="34" t="n">
        <v>0.24456924200058</v>
      </c>
      <c r="G12220" s="34" t="n">
        <v>0.255639097744361</v>
      </c>
      <c r="H12220" s="34" t="n">
        <v>-0.0110698557437811</v>
      </c>
      <c r="I12220" s="34" t="n">
        <v>-0.043302670997732</v>
      </c>
      <c r="J12220" s="35" t="n">
        <v>3.9</v>
      </c>
      <c r="K12220" s="6" t="n">
        <v>0</v>
      </c>
      <c r="L12220" s="35" t="n">
        <v>-1</v>
      </c>
      <c r="M12220" s="6" t="str">
        <f aca="false">IF(I12220&lt;=0,"Below 0%",IF(I12220&lt;=0.05,"0-5%",IF(I12220&lt;=0.1,"5-10%",IF(I12220&lt;=0.2,"10-20%",IF(I12220&lt;=0.4,"20-40%","Above 40%")))))</f>
        <v>Below 0%</v>
      </c>
      <c r="N12220" s="6" t="str">
        <f aca="false">IF(AND(H12220&gt;=Summary!$B$25,I12220&gt;=Summary!$B$26,I12220&lt;=Summary!$B$27,J12220&gt;=Summary!$B$28,J12220&lt;=Summary!$B$29,F12220*J12220&gt;1),"Yes","No")</f>
        <v>No</v>
      </c>
    </row>
    <row r="12221" customFormat="false" ht="15" hidden="false" customHeight="false" outlineLevel="0" collapsed="false">
      <c r="A12221" s="6" t="s">
        <v>158</v>
      </c>
      <c r="B12221" s="45" t="n">
        <v>45384</v>
      </c>
      <c r="C12221" s="6" t="s">
        <v>196</v>
      </c>
      <c r="D12221" s="6" t="s">
        <v>203</v>
      </c>
      <c r="E12221" s="6" t="s">
        <v>187</v>
      </c>
      <c r="F12221" s="34" t="n">
        <v>0.286217749118805</v>
      </c>
      <c r="G12221" s="34" t="n">
        <v>0.379614066726781</v>
      </c>
      <c r="H12221" s="34" t="n">
        <v>-0.0933963176079759</v>
      </c>
      <c r="I12221" s="34" t="n">
        <v>-0.246029654309928</v>
      </c>
      <c r="J12221" s="35" t="n">
        <v>2.63</v>
      </c>
      <c r="K12221" s="6" t="n">
        <v>0</v>
      </c>
      <c r="L12221" s="35" t="n">
        <v>-1</v>
      </c>
      <c r="M12221" s="6" t="str">
        <f aca="false">IF(I12221&lt;=0,"Below 0%",IF(I12221&lt;=0.05,"0-5%",IF(I12221&lt;=0.1,"5-10%",IF(I12221&lt;=0.2,"10-20%",IF(I12221&lt;=0.4,"20-40%","Above 40%")))))</f>
        <v>Below 0%</v>
      </c>
      <c r="N12221" s="6" t="str">
        <f aca="false">IF(AND(H12221&gt;=Summary!$B$25,I12221&gt;=Summary!$B$26,I12221&lt;=Summary!$B$27,J12221&gt;=Summary!$B$28,J12221&lt;=Summary!$B$29,F12221*J12221&gt;1),"Yes","No")</f>
        <v>No</v>
      </c>
    </row>
    <row r="12222" customFormat="false" ht="15" hidden="false" customHeight="false" outlineLevel="0" collapsed="false">
      <c r="A12222" s="6" t="s">
        <v>158</v>
      </c>
      <c r="B12222" s="45" t="n">
        <v>45384</v>
      </c>
      <c r="C12222" s="6" t="s">
        <v>196</v>
      </c>
      <c r="D12222" s="6" t="s">
        <v>203</v>
      </c>
      <c r="E12222" s="6" t="s">
        <v>174</v>
      </c>
      <c r="F12222" s="34" t="n">
        <v>0.307473212480545</v>
      </c>
      <c r="G12222" s="34" t="n">
        <v>0.271300270513977</v>
      </c>
      <c r="H12222" s="34" t="n">
        <v>0.0361729419665686</v>
      </c>
      <c r="I12222" s="34" t="n">
        <v>0.133331757826998</v>
      </c>
      <c r="J12222" s="35" t="n">
        <v>3.68</v>
      </c>
      <c r="K12222" s="6" t="n">
        <v>1</v>
      </c>
      <c r="L12222" s="35" t="n">
        <v>2.68</v>
      </c>
      <c r="M12222" s="6" t="str">
        <f aca="false">IF(I12222&lt;=0,"Below 0%",IF(I12222&lt;=0.05,"0-5%",IF(I12222&lt;=0.1,"5-10%",IF(I12222&lt;=0.2,"10-20%",IF(I12222&lt;=0.4,"20-40%","Above 40%")))))</f>
        <v>10-20%</v>
      </c>
      <c r="N12222" s="6" t="str">
        <f aca="false">IF(AND(H12222&gt;=Summary!$B$25,I12222&gt;=Summary!$B$26,I12222&lt;=Summary!$B$27,J12222&gt;=Summary!$B$28,J12222&lt;=Summary!$B$29,F12222*J12222&gt;1),"Yes","No")</f>
        <v>Yes</v>
      </c>
    </row>
    <row r="12223" customFormat="false" ht="15" hidden="false" customHeight="false" outlineLevel="0" collapsed="false">
      <c r="A12223" s="6" t="s">
        <v>158</v>
      </c>
      <c r="B12223" s="45" t="n">
        <v>45384</v>
      </c>
      <c r="C12223" s="6" t="s">
        <v>196</v>
      </c>
      <c r="D12223" s="6" t="s">
        <v>203</v>
      </c>
      <c r="E12223" s="6" t="s">
        <v>177</v>
      </c>
      <c r="F12223" s="34" t="n">
        <v>0.406309008598328</v>
      </c>
      <c r="G12223" s="34" t="n">
        <v>0.349085662759243</v>
      </c>
      <c r="H12223" s="34" t="n">
        <v>0.0572233458390851</v>
      </c>
      <c r="I12223" s="34" t="n">
        <v>0.16392350630152</v>
      </c>
      <c r="J12223" s="35" t="n">
        <v>2.86</v>
      </c>
      <c r="K12223" s="6" t="n">
        <v>0</v>
      </c>
      <c r="L12223" s="35" t="n">
        <v>-1</v>
      </c>
      <c r="M12223" s="6" t="str">
        <f aca="false">IF(I12223&lt;=0,"Below 0%",IF(I12223&lt;=0.05,"0-5%",IF(I12223&lt;=0.1,"5-10%",IF(I12223&lt;=0.2,"10-20%",IF(I12223&lt;=0.4,"20-40%","Above 40%")))))</f>
        <v>10-20%</v>
      </c>
      <c r="N12223" s="6" t="str">
        <f aca="false">IF(AND(H12223&gt;=Summary!$B$25,I12223&gt;=Summary!$B$26,I12223&lt;=Summary!$B$27,J12223&gt;=Summary!$B$28,J12223&lt;=Summary!$B$29,F12223*J12223&gt;1),"Yes","No")</f>
        <v>Yes</v>
      </c>
    </row>
    <row r="12224" customFormat="false" ht="15" hidden="false" customHeight="false" outlineLevel="0" collapsed="false">
      <c r="A12224" s="6" t="s">
        <v>158</v>
      </c>
      <c r="B12224" s="45" t="n">
        <v>45384</v>
      </c>
      <c r="C12224" s="6" t="s">
        <v>188</v>
      </c>
      <c r="D12224" s="6" t="s">
        <v>173</v>
      </c>
      <c r="E12224" s="6" t="s">
        <v>187</v>
      </c>
      <c r="F12224" s="34" t="n">
        <v>0.621441245079041</v>
      </c>
      <c r="G12224" s="34" t="n">
        <v>0.48238303490387</v>
      </c>
      <c r="H12224" s="34" t="n">
        <v>0.139058210175171</v>
      </c>
      <c r="I12224" s="34" t="n">
        <v>0.288273426122629</v>
      </c>
      <c r="J12224" s="35" t="n">
        <v>2.05</v>
      </c>
      <c r="K12224" s="6" t="n">
        <v>0</v>
      </c>
      <c r="L12224" s="35" t="n">
        <v>-1</v>
      </c>
      <c r="M12224" s="6" t="str">
        <f aca="false">IF(I12224&lt;=0,"Below 0%",IF(I12224&lt;=0.05,"0-5%",IF(I12224&lt;=0.1,"5-10%",IF(I12224&lt;=0.2,"10-20%",IF(I12224&lt;=0.4,"20-40%","Above 40%")))))</f>
        <v>20-40%</v>
      </c>
      <c r="N12224" s="6" t="str">
        <f aca="false">IF(AND(H12224&gt;=Summary!$B$25,I12224&gt;=Summary!$B$26,I12224&lt;=Summary!$B$27,J12224&gt;=Summary!$B$28,J12224&lt;=Summary!$B$29,F12224*J12224&gt;1),"Yes","No")</f>
        <v>Yes</v>
      </c>
    </row>
    <row r="12225" customFormat="false" ht="15" hidden="false" customHeight="false" outlineLevel="0" collapsed="false">
      <c r="A12225" s="6" t="s">
        <v>158</v>
      </c>
      <c r="B12225" s="45" t="n">
        <v>45384</v>
      </c>
      <c r="C12225" s="6" t="s">
        <v>188</v>
      </c>
      <c r="D12225" s="6" t="s">
        <v>173</v>
      </c>
      <c r="E12225" s="6" t="s">
        <v>174</v>
      </c>
      <c r="F12225" s="34" t="n">
        <v>0.219604402780533</v>
      </c>
      <c r="G12225" s="34" t="n">
        <v>0.250350689000743</v>
      </c>
      <c r="H12225" s="34" t="n">
        <v>-0.0307462862202098</v>
      </c>
      <c r="I12225" s="34" t="n">
        <v>-0.12281286839246</v>
      </c>
      <c r="J12225" s="35" t="n">
        <v>3.95</v>
      </c>
      <c r="K12225" s="6" t="n">
        <v>1</v>
      </c>
      <c r="L12225" s="35" t="n">
        <v>2.95</v>
      </c>
      <c r="M12225" s="6" t="str">
        <f aca="false">IF(I12225&lt;=0,"Below 0%",IF(I12225&lt;=0.05,"0-5%",IF(I12225&lt;=0.1,"5-10%",IF(I12225&lt;=0.2,"10-20%",IF(I12225&lt;=0.4,"20-40%","Above 40%")))))</f>
        <v>Below 0%</v>
      </c>
      <c r="N12225" s="6" t="str">
        <f aca="false">IF(AND(H12225&gt;=Summary!$B$25,I12225&gt;=Summary!$B$26,I12225&lt;=Summary!$B$27,J12225&gt;=Summary!$B$28,J12225&lt;=Summary!$B$29,F12225*J12225&gt;1),"Yes","No")</f>
        <v>No</v>
      </c>
    </row>
    <row r="12226" customFormat="false" ht="15" hidden="false" customHeight="false" outlineLevel="0" collapsed="false">
      <c r="A12226" s="6" t="s">
        <v>158</v>
      </c>
      <c r="B12226" s="45" t="n">
        <v>45384</v>
      </c>
      <c r="C12226" s="6" t="s">
        <v>188</v>
      </c>
      <c r="D12226" s="6" t="s">
        <v>173</v>
      </c>
      <c r="E12226" s="6" t="s">
        <v>177</v>
      </c>
      <c r="F12226" s="34" t="n">
        <v>0.158954322338104</v>
      </c>
      <c r="G12226" s="34" t="n">
        <v>0.267266276095387</v>
      </c>
      <c r="H12226" s="34" t="n">
        <v>-0.108311953757283</v>
      </c>
      <c r="I12226" s="34" t="n">
        <v>-0.40525858832495</v>
      </c>
      <c r="J12226" s="35" t="n">
        <v>3.7</v>
      </c>
      <c r="K12226" s="6" t="n">
        <v>0</v>
      </c>
      <c r="L12226" s="35" t="n">
        <v>-1</v>
      </c>
      <c r="M12226" s="6" t="str">
        <f aca="false">IF(I12226&lt;=0,"Below 0%",IF(I12226&lt;=0.05,"0-5%",IF(I12226&lt;=0.1,"5-10%",IF(I12226&lt;=0.2,"10-20%",IF(I12226&lt;=0.4,"20-40%","Above 40%")))))</f>
        <v>Below 0%</v>
      </c>
      <c r="N12226" s="6" t="str">
        <f aca="false">IF(AND(H12226&gt;=Summary!$B$25,I12226&gt;=Summary!$B$26,I12226&lt;=Summary!$B$27,J12226&gt;=Summary!$B$28,J12226&lt;=Summary!$B$29,F12226*J12226&gt;1),"Yes","No")</f>
        <v>No</v>
      </c>
    </row>
    <row r="12227" customFormat="false" ht="15" hidden="false" customHeight="false" outlineLevel="0" collapsed="false">
      <c r="A12227" s="6" t="s">
        <v>158</v>
      </c>
      <c r="B12227" s="45" t="n">
        <v>45384</v>
      </c>
      <c r="C12227" s="6" t="s">
        <v>207</v>
      </c>
      <c r="D12227" s="6" t="s">
        <v>184</v>
      </c>
      <c r="E12227" s="6" t="s">
        <v>187</v>
      </c>
      <c r="F12227" s="34" t="n">
        <v>0.421709835529327</v>
      </c>
      <c r="G12227" s="34" t="n">
        <v>0.359058122895015</v>
      </c>
      <c r="H12227" s="34" t="n">
        <v>0.0626517126343128</v>
      </c>
      <c r="I12227" s="34" t="n">
        <v>0.174489055223607</v>
      </c>
      <c r="J12227" s="35" t="n">
        <v>2.78</v>
      </c>
      <c r="K12227" s="6" t="n">
        <v>1</v>
      </c>
      <c r="L12227" s="35" t="n">
        <v>1.78</v>
      </c>
      <c r="M12227" s="6" t="str">
        <f aca="false">IF(I12227&lt;=0,"Below 0%",IF(I12227&lt;=0.05,"0-5%",IF(I12227&lt;=0.1,"5-10%",IF(I12227&lt;=0.2,"10-20%",IF(I12227&lt;=0.4,"20-40%","Above 40%")))))</f>
        <v>10-20%</v>
      </c>
      <c r="N12227" s="6" t="str">
        <f aca="false">IF(AND(H12227&gt;=Summary!$B$25,I12227&gt;=Summary!$B$26,I12227&lt;=Summary!$B$27,J12227&gt;=Summary!$B$28,J12227&lt;=Summary!$B$29,F12227*J12227&gt;1),"Yes","No")</f>
        <v>Yes</v>
      </c>
    </row>
    <row r="12228" customFormat="false" ht="15" hidden="false" customHeight="false" outlineLevel="0" collapsed="false">
      <c r="A12228" s="6" t="s">
        <v>158</v>
      </c>
      <c r="B12228" s="45" t="n">
        <v>45384</v>
      </c>
      <c r="C12228" s="6" t="s">
        <v>207</v>
      </c>
      <c r="D12228" s="6" t="s">
        <v>184</v>
      </c>
      <c r="E12228" s="6" t="s">
        <v>174</v>
      </c>
      <c r="F12228" s="34" t="n">
        <v>0.258455365896225</v>
      </c>
      <c r="G12228" s="34" t="n">
        <v>0.271244995013082</v>
      </c>
      <c r="H12228" s="34" t="n">
        <v>-0.0127896291168567</v>
      </c>
      <c r="I12228" s="34" t="n">
        <v>-0.0471515764419537</v>
      </c>
      <c r="J12228" s="35" t="n">
        <v>3.68</v>
      </c>
      <c r="K12228" s="6" t="n">
        <v>0</v>
      </c>
      <c r="L12228" s="35" t="n">
        <v>-1</v>
      </c>
      <c r="M12228" s="6" t="str">
        <f aca="false">IF(I12228&lt;=0,"Below 0%",IF(I12228&lt;=0.05,"0-5%",IF(I12228&lt;=0.1,"5-10%",IF(I12228&lt;=0.2,"10-20%",IF(I12228&lt;=0.4,"20-40%","Above 40%")))))</f>
        <v>Below 0%</v>
      </c>
      <c r="N12228" s="6" t="str">
        <f aca="false">IF(AND(H12228&gt;=Summary!$B$25,I12228&gt;=Summary!$B$26,I12228&lt;=Summary!$B$27,J12228&gt;=Summary!$B$28,J12228&lt;=Summary!$B$29,F12228*J12228&gt;1),"Yes","No")</f>
        <v>No</v>
      </c>
    </row>
    <row r="12229" customFormat="false" ht="15" hidden="false" customHeight="false" outlineLevel="0" collapsed="false">
      <c r="A12229" s="6" t="s">
        <v>158</v>
      </c>
      <c r="B12229" s="45" t="n">
        <v>45384</v>
      </c>
      <c r="C12229" s="6" t="s">
        <v>207</v>
      </c>
      <c r="D12229" s="6" t="s">
        <v>184</v>
      </c>
      <c r="E12229" s="6" t="s">
        <v>177</v>
      </c>
      <c r="F12229" s="34" t="n">
        <v>0.319834738969803</v>
      </c>
      <c r="G12229" s="34" t="n">
        <v>0.369696882091904</v>
      </c>
      <c r="H12229" s="34" t="n">
        <v>-0.049862143122101</v>
      </c>
      <c r="I12229" s="34" t="n">
        <v>-0.134873042044498</v>
      </c>
      <c r="J12229" s="35" t="n">
        <v>2.7</v>
      </c>
      <c r="K12229" s="6" t="n">
        <v>0</v>
      </c>
      <c r="L12229" s="35" t="n">
        <v>-1</v>
      </c>
      <c r="M12229" s="6" t="str">
        <f aca="false">IF(I12229&lt;=0,"Below 0%",IF(I12229&lt;=0.05,"0-5%",IF(I12229&lt;=0.1,"5-10%",IF(I12229&lt;=0.2,"10-20%",IF(I12229&lt;=0.4,"20-40%","Above 40%")))))</f>
        <v>Below 0%</v>
      </c>
      <c r="N12229" s="6" t="str">
        <f aca="false">IF(AND(H12229&gt;=Summary!$B$25,I12229&gt;=Summary!$B$26,I12229&lt;=Summary!$B$27,J12229&gt;=Summary!$B$28,J12229&lt;=Summary!$B$29,F12229*J12229&gt;1),"Yes","No")</f>
        <v>No</v>
      </c>
    </row>
    <row r="12230" customFormat="false" ht="15" hidden="false" customHeight="false" outlineLevel="0" collapsed="false">
      <c r="A12230" s="6" t="s">
        <v>158</v>
      </c>
      <c r="B12230" s="45" t="n">
        <v>45384</v>
      </c>
      <c r="C12230" s="6" t="s">
        <v>189</v>
      </c>
      <c r="D12230" s="6" t="s">
        <v>181</v>
      </c>
      <c r="E12230" s="6" t="s">
        <v>187</v>
      </c>
      <c r="F12230" s="34" t="n">
        <v>0.263790816068649</v>
      </c>
      <c r="G12230" s="34" t="n">
        <v>0.285043829645067</v>
      </c>
      <c r="H12230" s="34" t="n">
        <v>-0.0212530135764181</v>
      </c>
      <c r="I12230" s="34" t="n">
        <v>-0.0745605109322381</v>
      </c>
      <c r="J12230" s="35" t="n">
        <v>3.5</v>
      </c>
      <c r="K12230" s="6" t="n">
        <v>0</v>
      </c>
      <c r="L12230" s="35" t="n">
        <v>-1</v>
      </c>
      <c r="M12230" s="6" t="str">
        <f aca="false">IF(I12230&lt;=0,"Below 0%",IF(I12230&lt;=0.05,"0-5%",IF(I12230&lt;=0.1,"5-10%",IF(I12230&lt;=0.2,"10-20%",IF(I12230&lt;=0.4,"20-40%","Above 40%")))))</f>
        <v>Below 0%</v>
      </c>
      <c r="N12230" s="6" t="str">
        <f aca="false">IF(AND(H12230&gt;=Summary!$B$25,I12230&gt;=Summary!$B$26,I12230&lt;=Summary!$B$27,J12230&gt;=Summary!$B$28,J12230&lt;=Summary!$B$29,F12230*J12230&gt;1),"Yes","No")</f>
        <v>No</v>
      </c>
    </row>
    <row r="12231" customFormat="false" ht="15" hidden="false" customHeight="false" outlineLevel="0" collapsed="false">
      <c r="A12231" s="6" t="s">
        <v>158</v>
      </c>
      <c r="B12231" s="45" t="n">
        <v>45384</v>
      </c>
      <c r="C12231" s="6" t="s">
        <v>189</v>
      </c>
      <c r="D12231" s="6" t="s">
        <v>181</v>
      </c>
      <c r="E12231" s="6" t="s">
        <v>174</v>
      </c>
      <c r="F12231" s="34" t="n">
        <v>0.265610128641129</v>
      </c>
      <c r="G12231" s="34" t="n">
        <v>0.22829597339994</v>
      </c>
      <c r="H12231" s="34" t="n">
        <v>0.037314155241189</v>
      </c>
      <c r="I12231" s="34" t="n">
        <v>0.163446401114663</v>
      </c>
      <c r="J12231" s="35" t="n">
        <v>4.37</v>
      </c>
      <c r="K12231" s="6" t="n">
        <v>1</v>
      </c>
      <c r="L12231" s="35" t="n">
        <v>3.37</v>
      </c>
      <c r="M12231" s="6" t="str">
        <f aca="false">IF(I12231&lt;=0,"Below 0%",IF(I12231&lt;=0.05,"0-5%",IF(I12231&lt;=0.1,"5-10%",IF(I12231&lt;=0.2,"10-20%",IF(I12231&lt;=0.4,"20-40%","Above 40%")))))</f>
        <v>10-20%</v>
      </c>
      <c r="N12231" s="6" t="str">
        <f aca="false">IF(AND(H12231&gt;=Summary!$B$25,I12231&gt;=Summary!$B$26,I12231&lt;=Summary!$B$27,J12231&gt;=Summary!$B$28,J12231&lt;=Summary!$B$29,F12231*J12231&gt;1),"Yes","No")</f>
        <v>Yes</v>
      </c>
    </row>
    <row r="12232" customFormat="false" ht="15" hidden="false" customHeight="false" outlineLevel="0" collapsed="false">
      <c r="A12232" s="6" t="s">
        <v>158</v>
      </c>
      <c r="B12232" s="45" t="n">
        <v>45384</v>
      </c>
      <c r="C12232" s="6" t="s">
        <v>189</v>
      </c>
      <c r="D12232" s="6" t="s">
        <v>181</v>
      </c>
      <c r="E12232" s="6" t="s">
        <v>177</v>
      </c>
      <c r="F12232" s="34" t="n">
        <v>0.470599055290222</v>
      </c>
      <c r="G12232" s="34" t="n">
        <v>0.486660196954993</v>
      </c>
      <c r="H12232" s="34" t="n">
        <v>-0.016061141664771</v>
      </c>
      <c r="I12232" s="34" t="n">
        <v>-0.0330027846231614</v>
      </c>
      <c r="J12232" s="35" t="n">
        <v>2.05</v>
      </c>
      <c r="K12232" s="6" t="n">
        <v>0</v>
      </c>
      <c r="L12232" s="35" t="n">
        <v>-1</v>
      </c>
      <c r="M12232" s="6" t="str">
        <f aca="false">IF(I12232&lt;=0,"Below 0%",IF(I12232&lt;=0.05,"0-5%",IF(I12232&lt;=0.1,"5-10%",IF(I12232&lt;=0.2,"10-20%",IF(I12232&lt;=0.4,"20-40%","Above 40%")))))</f>
        <v>Below 0%</v>
      </c>
      <c r="N12232" s="6" t="str">
        <f aca="false">IF(AND(H12232&gt;=Summary!$B$25,I12232&gt;=Summary!$B$26,I12232&lt;=Summary!$B$27,J12232&gt;=Summary!$B$28,J12232&lt;=Summary!$B$29,F12232*J12232&gt;1),"Yes","No")</f>
        <v>No</v>
      </c>
    </row>
    <row r="12233" customFormat="false" ht="15" hidden="false" customHeight="false" outlineLevel="0" collapsed="false">
      <c r="A12233" s="6" t="s">
        <v>158</v>
      </c>
      <c r="B12233" s="45" t="n">
        <v>45385</v>
      </c>
      <c r="C12233" s="6" t="s">
        <v>185</v>
      </c>
      <c r="D12233" s="6" t="s">
        <v>208</v>
      </c>
      <c r="E12233" s="6" t="s">
        <v>187</v>
      </c>
      <c r="F12233" s="34" t="n">
        <v>0.895901322364807</v>
      </c>
      <c r="G12233" s="34" t="n">
        <v>0.891938250428817</v>
      </c>
      <c r="H12233" s="34" t="n">
        <v>0.00396307193599066</v>
      </c>
      <c r="I12233" s="34" t="n">
        <v>0.0044432133436203</v>
      </c>
      <c r="J12233" s="35" t="n">
        <v>1.12</v>
      </c>
      <c r="K12233" s="6" t="n">
        <v>1</v>
      </c>
      <c r="L12233" s="35" t="n">
        <v>0.12</v>
      </c>
      <c r="M12233" s="6" t="str">
        <f aca="false">IF(I12233&lt;=0,"Below 0%",IF(I12233&lt;=0.05,"0-5%",IF(I12233&lt;=0.1,"5-10%",IF(I12233&lt;=0.2,"10-20%",IF(I12233&lt;=0.4,"20-40%","Above 40%")))))</f>
        <v>0-5%</v>
      </c>
      <c r="N12233" s="6" t="str">
        <f aca="false">IF(AND(H12233&gt;=Summary!$B$25,I12233&gt;=Summary!$B$26,I12233&lt;=Summary!$B$27,J12233&gt;=Summary!$B$28,J12233&lt;=Summary!$B$29,F12233*J12233&gt;1),"Yes","No")</f>
        <v>No</v>
      </c>
    </row>
    <row r="12234" customFormat="false" ht="15" hidden="false" customHeight="false" outlineLevel="0" collapsed="false">
      <c r="A12234" s="6" t="s">
        <v>158</v>
      </c>
      <c r="B12234" s="45" t="n">
        <v>45385</v>
      </c>
      <c r="C12234" s="6" t="s">
        <v>185</v>
      </c>
      <c r="D12234" s="6" t="s">
        <v>208</v>
      </c>
      <c r="E12234" s="6" t="s">
        <v>174</v>
      </c>
      <c r="F12234" s="34" t="n">
        <v>0.0783061310648918</v>
      </c>
      <c r="G12234" s="34" t="n">
        <v>0.076843910806175</v>
      </c>
      <c r="H12234" s="34" t="n">
        <v>0.00146222025871684</v>
      </c>
      <c r="I12234" s="34" t="n">
        <v>0.0190284466703552</v>
      </c>
      <c r="J12234" s="35" t="n">
        <v>13</v>
      </c>
      <c r="K12234" s="6" t="n">
        <v>0</v>
      </c>
      <c r="L12234" s="35" t="n">
        <v>-1</v>
      </c>
      <c r="M12234" s="6" t="str">
        <f aca="false">IF(I12234&lt;=0,"Below 0%",IF(I12234&lt;=0.05,"0-5%",IF(I12234&lt;=0.1,"5-10%",IF(I12234&lt;=0.2,"10-20%",IF(I12234&lt;=0.4,"20-40%","Above 40%")))))</f>
        <v>0-5%</v>
      </c>
      <c r="N12234" s="6" t="str">
        <f aca="false">IF(AND(H12234&gt;=Summary!$B$25,I12234&gt;=Summary!$B$26,I12234&lt;=Summary!$B$27,J12234&gt;=Summary!$B$28,J12234&lt;=Summary!$B$29,F12234*J12234&gt;1),"Yes","No")</f>
        <v>No</v>
      </c>
    </row>
    <row r="12235" customFormat="false" ht="15" hidden="false" customHeight="false" outlineLevel="0" collapsed="false">
      <c r="A12235" s="6" t="s">
        <v>158</v>
      </c>
      <c r="B12235" s="45" t="n">
        <v>45385</v>
      </c>
      <c r="C12235" s="6" t="s">
        <v>185</v>
      </c>
      <c r="D12235" s="6" t="s">
        <v>208</v>
      </c>
      <c r="E12235" s="6" t="s">
        <v>177</v>
      </c>
      <c r="F12235" s="34" t="n">
        <v>0.025792570784688</v>
      </c>
      <c r="G12235" s="34" t="n">
        <v>0.0312178387650086</v>
      </c>
      <c r="H12235" s="34" t="n">
        <v>-0.00542526798032058</v>
      </c>
      <c r="I12235" s="34" t="n">
        <v>-0.173787430358621</v>
      </c>
      <c r="J12235" s="35" t="n">
        <v>32</v>
      </c>
      <c r="K12235" s="6" t="n">
        <v>0</v>
      </c>
      <c r="L12235" s="35" t="n">
        <v>-1</v>
      </c>
      <c r="M12235" s="6" t="str">
        <f aca="false">IF(I12235&lt;=0,"Below 0%",IF(I12235&lt;=0.05,"0-5%",IF(I12235&lt;=0.1,"5-10%",IF(I12235&lt;=0.2,"10-20%",IF(I12235&lt;=0.4,"20-40%","Above 40%")))))</f>
        <v>Below 0%</v>
      </c>
      <c r="N12235" s="6" t="str">
        <f aca="false">IF(AND(H12235&gt;=Summary!$B$25,I12235&gt;=Summary!$B$26,I12235&lt;=Summary!$B$27,J12235&gt;=Summary!$B$28,J12235&lt;=Summary!$B$29,F12235*J12235&gt;1),"Yes","No")</f>
        <v>No</v>
      </c>
    </row>
    <row r="12236" customFormat="false" ht="15" hidden="false" customHeight="false" outlineLevel="0" collapsed="false">
      <c r="A12236" s="6" t="s">
        <v>158</v>
      </c>
      <c r="B12236" s="45" t="n">
        <v>45385</v>
      </c>
      <c r="C12236" s="6" t="s">
        <v>206</v>
      </c>
      <c r="D12236" s="6" t="s">
        <v>201</v>
      </c>
      <c r="E12236" s="6" t="s">
        <v>187</v>
      </c>
      <c r="F12236" s="34" t="n">
        <v>0.452449142932892</v>
      </c>
      <c r="G12236" s="34" t="n">
        <v>0.401517296042575</v>
      </c>
      <c r="H12236" s="34" t="n">
        <v>0.050931846890317</v>
      </c>
      <c r="I12236" s="34" t="n">
        <v>0.126848450595554</v>
      </c>
      <c r="J12236" s="35" t="n">
        <v>2.48</v>
      </c>
      <c r="K12236" s="6" t="n">
        <v>0</v>
      </c>
      <c r="L12236" s="35" t="n">
        <v>-1</v>
      </c>
      <c r="M12236" s="6" t="str">
        <f aca="false">IF(I12236&lt;=0,"Below 0%",IF(I12236&lt;=0.05,"0-5%",IF(I12236&lt;=0.1,"5-10%",IF(I12236&lt;=0.2,"10-20%",IF(I12236&lt;=0.4,"20-40%","Above 40%")))))</f>
        <v>10-20%</v>
      </c>
      <c r="N12236" s="6" t="str">
        <f aca="false">IF(AND(H12236&gt;=Summary!$B$25,I12236&gt;=Summary!$B$26,I12236&lt;=Summary!$B$27,J12236&gt;=Summary!$B$28,J12236&lt;=Summary!$B$29,F12236*J12236&gt;1),"Yes","No")</f>
        <v>Yes</v>
      </c>
    </row>
    <row r="12237" customFormat="false" ht="15" hidden="false" customHeight="false" outlineLevel="0" collapsed="false">
      <c r="A12237" s="6" t="s">
        <v>158</v>
      </c>
      <c r="B12237" s="45" t="n">
        <v>45385</v>
      </c>
      <c r="C12237" s="6" t="s">
        <v>206</v>
      </c>
      <c r="D12237" s="6" t="s">
        <v>201</v>
      </c>
      <c r="E12237" s="6" t="s">
        <v>174</v>
      </c>
      <c r="F12237" s="34" t="n">
        <v>0.198876157402992</v>
      </c>
      <c r="G12237" s="34" t="n">
        <v>0.252731699031875</v>
      </c>
      <c r="H12237" s="34" t="n">
        <v>-0.0538555416288823</v>
      </c>
      <c r="I12237" s="34" t="n">
        <v>-0.213093734720194</v>
      </c>
      <c r="J12237" s="35" t="n">
        <v>3.94</v>
      </c>
      <c r="K12237" s="6" t="n">
        <v>1</v>
      </c>
      <c r="L12237" s="35" t="n">
        <v>2.94</v>
      </c>
      <c r="M12237" s="6" t="str">
        <f aca="false">IF(I12237&lt;=0,"Below 0%",IF(I12237&lt;=0.05,"0-5%",IF(I12237&lt;=0.1,"5-10%",IF(I12237&lt;=0.2,"10-20%",IF(I12237&lt;=0.4,"20-40%","Above 40%")))))</f>
        <v>Below 0%</v>
      </c>
      <c r="N12237" s="6" t="str">
        <f aca="false">IF(AND(H12237&gt;=Summary!$B$25,I12237&gt;=Summary!$B$26,I12237&lt;=Summary!$B$27,J12237&gt;=Summary!$B$28,J12237&lt;=Summary!$B$29,F12237*J12237&gt;1),"Yes","No")</f>
        <v>No</v>
      </c>
    </row>
    <row r="12238" customFormat="false" ht="15" hidden="false" customHeight="false" outlineLevel="0" collapsed="false">
      <c r="A12238" s="6" t="s">
        <v>158</v>
      </c>
      <c r="B12238" s="45" t="n">
        <v>45385</v>
      </c>
      <c r="C12238" s="6" t="s">
        <v>206</v>
      </c>
      <c r="D12238" s="6" t="s">
        <v>201</v>
      </c>
      <c r="E12238" s="6" t="s">
        <v>177</v>
      </c>
      <c r="F12238" s="34" t="n">
        <v>0.348674714565277</v>
      </c>
      <c r="G12238" s="34" t="n">
        <v>0.345751004925551</v>
      </c>
      <c r="H12238" s="34" t="n">
        <v>0.00292370963972655</v>
      </c>
      <c r="I12238" s="34" t="n">
        <v>0.00845611320885698</v>
      </c>
      <c r="J12238" s="35" t="n">
        <v>2.88</v>
      </c>
      <c r="K12238" s="6" t="n">
        <v>0</v>
      </c>
      <c r="L12238" s="35" t="n">
        <v>-1</v>
      </c>
      <c r="M12238" s="6" t="str">
        <f aca="false">IF(I12238&lt;=0,"Below 0%",IF(I12238&lt;=0.05,"0-5%",IF(I12238&lt;=0.1,"5-10%",IF(I12238&lt;=0.2,"10-20%",IF(I12238&lt;=0.4,"20-40%","Above 40%")))))</f>
        <v>0-5%</v>
      </c>
      <c r="N12238" s="6" t="str">
        <f aca="false">IF(AND(H12238&gt;=Summary!$B$25,I12238&gt;=Summary!$B$26,I12238&lt;=Summary!$B$27,J12238&gt;=Summary!$B$28,J12238&lt;=Summary!$B$29,F12238*J12238&gt;1),"Yes","No")</f>
        <v>No</v>
      </c>
    </row>
    <row r="12239" customFormat="false" ht="15" hidden="false" customHeight="false" outlineLevel="0" collapsed="false">
      <c r="A12239" s="6" t="s">
        <v>158</v>
      </c>
      <c r="B12239" s="45" t="n">
        <v>45385</v>
      </c>
      <c r="C12239" s="6" t="s">
        <v>194</v>
      </c>
      <c r="D12239" s="6" t="s">
        <v>182</v>
      </c>
      <c r="E12239" s="6" t="s">
        <v>187</v>
      </c>
      <c r="F12239" s="34" t="n">
        <v>0.772881925106049</v>
      </c>
      <c r="G12239" s="34" t="n">
        <v>0.746182987027896</v>
      </c>
      <c r="H12239" s="34" t="n">
        <v>0.0266989380781528</v>
      </c>
      <c r="I12239" s="34" t="n">
        <v>0.0357806845536599</v>
      </c>
      <c r="J12239" s="35" t="n">
        <v>1.34</v>
      </c>
      <c r="K12239" s="6" t="n">
        <v>1</v>
      </c>
      <c r="L12239" s="35" t="n">
        <v>0.34</v>
      </c>
      <c r="M12239" s="6" t="str">
        <f aca="false">IF(I12239&lt;=0,"Below 0%",IF(I12239&lt;=0.05,"0-5%",IF(I12239&lt;=0.1,"5-10%",IF(I12239&lt;=0.2,"10-20%",IF(I12239&lt;=0.4,"20-40%","Above 40%")))))</f>
        <v>0-5%</v>
      </c>
      <c r="N12239" s="6" t="str">
        <f aca="false">IF(AND(H12239&gt;=Summary!$B$25,I12239&gt;=Summary!$B$26,I12239&lt;=Summary!$B$27,J12239&gt;=Summary!$B$28,J12239&lt;=Summary!$B$29,F12239*J12239&gt;1),"Yes","No")</f>
        <v>No</v>
      </c>
    </row>
    <row r="12240" customFormat="false" ht="15" hidden="false" customHeight="false" outlineLevel="0" collapsed="false">
      <c r="A12240" s="6" t="s">
        <v>158</v>
      </c>
      <c r="B12240" s="45" t="n">
        <v>45385</v>
      </c>
      <c r="C12240" s="6" t="s">
        <v>194</v>
      </c>
      <c r="D12240" s="6" t="s">
        <v>182</v>
      </c>
      <c r="E12240" s="6" t="s">
        <v>174</v>
      </c>
      <c r="F12240" s="34" t="n">
        <v>0.12349545955658</v>
      </c>
      <c r="G12240" s="34" t="n">
        <v>0.153828492710366</v>
      </c>
      <c r="H12240" s="34" t="n">
        <v>-0.0303330331537866</v>
      </c>
      <c r="I12240" s="34" t="n">
        <v>-0.197187352091519</v>
      </c>
      <c r="J12240" s="35" t="n">
        <v>6.5</v>
      </c>
      <c r="K12240" s="6" t="n">
        <v>0</v>
      </c>
      <c r="L12240" s="35" t="n">
        <v>-1</v>
      </c>
      <c r="M12240" s="6" t="str">
        <f aca="false">IF(I12240&lt;=0,"Below 0%",IF(I12240&lt;=0.05,"0-5%",IF(I12240&lt;=0.1,"5-10%",IF(I12240&lt;=0.2,"10-20%",IF(I12240&lt;=0.4,"20-40%","Above 40%")))))</f>
        <v>Below 0%</v>
      </c>
      <c r="N12240" s="6" t="str">
        <f aca="false">IF(AND(H12240&gt;=Summary!$B$25,I12240&gt;=Summary!$B$26,I12240&lt;=Summary!$B$27,J12240&gt;=Summary!$B$28,J12240&lt;=Summary!$B$29,F12240*J12240&gt;1),"Yes","No")</f>
        <v>No</v>
      </c>
    </row>
    <row r="12241" customFormat="false" ht="15" hidden="false" customHeight="false" outlineLevel="0" collapsed="false">
      <c r="A12241" s="6" t="s">
        <v>158</v>
      </c>
      <c r="B12241" s="45" t="n">
        <v>45385</v>
      </c>
      <c r="C12241" s="6" t="s">
        <v>194</v>
      </c>
      <c r="D12241" s="6" t="s">
        <v>182</v>
      </c>
      <c r="E12241" s="6" t="s">
        <v>177</v>
      </c>
      <c r="F12241" s="34" t="n">
        <v>0.103622585535049</v>
      </c>
      <c r="G12241" s="34" t="n">
        <v>0.0999885202617381</v>
      </c>
      <c r="H12241" s="34" t="n">
        <v>0.00363406527331139</v>
      </c>
      <c r="I12241" s="34" t="n">
        <v>0.0363448250238985</v>
      </c>
      <c r="J12241" s="35" t="n">
        <v>10</v>
      </c>
      <c r="K12241" s="6" t="n">
        <v>0</v>
      </c>
      <c r="L12241" s="35" t="n">
        <v>-1</v>
      </c>
      <c r="M12241" s="6" t="str">
        <f aca="false">IF(I12241&lt;=0,"Below 0%",IF(I12241&lt;=0.05,"0-5%",IF(I12241&lt;=0.1,"5-10%",IF(I12241&lt;=0.2,"10-20%",IF(I12241&lt;=0.4,"20-40%","Above 40%")))))</f>
        <v>0-5%</v>
      </c>
      <c r="N12241" s="6" t="str">
        <f aca="false">IF(AND(H12241&gt;=Summary!$B$25,I12241&gt;=Summary!$B$26,I12241&lt;=Summary!$B$27,J12241&gt;=Summary!$B$28,J12241&lt;=Summary!$B$29,F12241*J12241&gt;1),"Yes","No")</f>
        <v>No</v>
      </c>
    </row>
    <row r="12242" customFormat="false" ht="15" hidden="false" customHeight="false" outlineLevel="0" collapsed="false">
      <c r="A12242" s="6" t="s">
        <v>158</v>
      </c>
      <c r="B12242" s="45" t="n">
        <v>45386</v>
      </c>
      <c r="C12242" s="6" t="s">
        <v>190</v>
      </c>
      <c r="D12242" s="6" t="s">
        <v>176</v>
      </c>
      <c r="E12242" s="6" t="s">
        <v>187</v>
      </c>
      <c r="F12242" s="34" t="n">
        <v>0.461188226938248</v>
      </c>
      <c r="G12242" s="34" t="n">
        <v>0.482118605703938</v>
      </c>
      <c r="H12242" s="34" t="n">
        <v>-0.0209303787656907</v>
      </c>
      <c r="I12242" s="34" t="n">
        <v>-0.043413339618226</v>
      </c>
      <c r="J12242" s="35" t="n">
        <v>2.08</v>
      </c>
      <c r="K12242" s="6" t="n">
        <v>1</v>
      </c>
      <c r="L12242" s="35" t="n">
        <v>1.08</v>
      </c>
      <c r="M12242" s="6" t="str">
        <f aca="false">IF(I12242&lt;=0,"Below 0%",IF(I12242&lt;=0.05,"0-5%",IF(I12242&lt;=0.1,"5-10%",IF(I12242&lt;=0.2,"10-20%",IF(I12242&lt;=0.4,"20-40%","Above 40%")))))</f>
        <v>Below 0%</v>
      </c>
      <c r="N12242" s="6" t="str">
        <f aca="false">IF(AND(H12242&gt;=Summary!$B$25,I12242&gt;=Summary!$B$26,I12242&lt;=Summary!$B$27,J12242&gt;=Summary!$B$28,J12242&lt;=Summary!$B$29,F12242*J12242&gt;1),"Yes","No")</f>
        <v>No</v>
      </c>
    </row>
    <row r="12243" customFormat="false" ht="15" hidden="false" customHeight="false" outlineLevel="0" collapsed="false">
      <c r="A12243" s="6" t="s">
        <v>158</v>
      </c>
      <c r="B12243" s="45" t="n">
        <v>45386</v>
      </c>
      <c r="C12243" s="6" t="s">
        <v>190</v>
      </c>
      <c r="D12243" s="6" t="s">
        <v>176</v>
      </c>
      <c r="E12243" s="6" t="s">
        <v>174</v>
      </c>
      <c r="F12243" s="34" t="n">
        <v>0.225689128041267</v>
      </c>
      <c r="G12243" s="34" t="n">
        <v>0.235400633770937</v>
      </c>
      <c r="H12243" s="34" t="n">
        <v>-0.0097115057296697</v>
      </c>
      <c r="I12243" s="34" t="n">
        <v>-0.0412552233785392</v>
      </c>
      <c r="J12243" s="35" t="n">
        <v>4.26</v>
      </c>
      <c r="K12243" s="6" t="n">
        <v>0</v>
      </c>
      <c r="L12243" s="35" t="n">
        <v>-1</v>
      </c>
      <c r="M12243" s="6" t="str">
        <f aca="false">IF(I12243&lt;=0,"Below 0%",IF(I12243&lt;=0.05,"0-5%",IF(I12243&lt;=0.1,"5-10%",IF(I12243&lt;=0.2,"10-20%",IF(I12243&lt;=0.4,"20-40%","Above 40%")))))</f>
        <v>Below 0%</v>
      </c>
      <c r="N12243" s="6" t="str">
        <f aca="false">IF(AND(H12243&gt;=Summary!$B$25,I12243&gt;=Summary!$B$26,I12243&lt;=Summary!$B$27,J12243&gt;=Summary!$B$28,J12243&lt;=Summary!$B$29,F12243*J12243&gt;1),"Yes","No")</f>
        <v>No</v>
      </c>
    </row>
    <row r="12244" customFormat="false" ht="15" hidden="false" customHeight="false" outlineLevel="0" collapsed="false">
      <c r="A12244" s="6" t="s">
        <v>158</v>
      </c>
      <c r="B12244" s="45" t="n">
        <v>45386</v>
      </c>
      <c r="C12244" s="6" t="s">
        <v>190</v>
      </c>
      <c r="D12244" s="6" t="s">
        <v>176</v>
      </c>
      <c r="E12244" s="6" t="s">
        <v>177</v>
      </c>
      <c r="F12244" s="34" t="n">
        <v>0.313122630119324</v>
      </c>
      <c r="G12244" s="34" t="n">
        <v>0.282480760525125</v>
      </c>
      <c r="H12244" s="34" t="n">
        <v>0.0306418695941992</v>
      </c>
      <c r="I12244" s="34" t="n">
        <v>0.108474182585875</v>
      </c>
      <c r="J12244" s="35" t="n">
        <v>3.55</v>
      </c>
      <c r="K12244" s="6" t="n">
        <v>0</v>
      </c>
      <c r="L12244" s="35" t="n">
        <v>-1</v>
      </c>
      <c r="M12244" s="6" t="str">
        <f aca="false">IF(I12244&lt;=0,"Below 0%",IF(I12244&lt;=0.05,"0-5%",IF(I12244&lt;=0.1,"5-10%",IF(I12244&lt;=0.2,"10-20%",IF(I12244&lt;=0.4,"20-40%","Above 40%")))))</f>
        <v>10-20%</v>
      </c>
      <c r="N12244" s="6" t="str">
        <f aca="false">IF(AND(H12244&gt;=Summary!$B$25,I12244&gt;=Summary!$B$26,I12244&lt;=Summary!$B$27,J12244&gt;=Summary!$B$28,J12244&lt;=Summary!$B$29,F12244*J12244&gt;1),"Yes","No")</f>
        <v>Yes</v>
      </c>
    </row>
    <row r="12245" customFormat="false" ht="15" hidden="false" customHeight="false" outlineLevel="0" collapsed="false">
      <c r="A12245" s="6" t="s">
        <v>158</v>
      </c>
      <c r="B12245" s="45" t="n">
        <v>45386</v>
      </c>
      <c r="C12245" s="6" t="s">
        <v>183</v>
      </c>
      <c r="D12245" s="6" t="s">
        <v>204</v>
      </c>
      <c r="E12245" s="6" t="s">
        <v>187</v>
      </c>
      <c r="F12245" s="34" t="n">
        <v>0.85430771112442</v>
      </c>
      <c r="G12245" s="34" t="n">
        <v>0.905888273779567</v>
      </c>
      <c r="H12245" s="34" t="n">
        <v>-0.051580562655147</v>
      </c>
      <c r="I12245" s="34" t="n">
        <v>-0.0569392099976539</v>
      </c>
      <c r="J12245" s="35" t="n">
        <v>1.1</v>
      </c>
      <c r="K12245" s="6" t="n">
        <v>1</v>
      </c>
      <c r="L12245" s="35" t="n">
        <v>0.1</v>
      </c>
      <c r="M12245" s="6" t="str">
        <f aca="false">IF(I12245&lt;=0,"Below 0%",IF(I12245&lt;=0.05,"0-5%",IF(I12245&lt;=0.1,"5-10%",IF(I12245&lt;=0.2,"10-20%",IF(I12245&lt;=0.4,"20-40%","Above 40%")))))</f>
        <v>Below 0%</v>
      </c>
      <c r="N12245" s="6" t="str">
        <f aca="false">IF(AND(H12245&gt;=Summary!$B$25,I12245&gt;=Summary!$B$26,I12245&lt;=Summary!$B$27,J12245&gt;=Summary!$B$28,J12245&lt;=Summary!$B$29,F12245*J12245&gt;1),"Yes","No")</f>
        <v>No</v>
      </c>
    </row>
    <row r="12246" customFormat="false" ht="15" hidden="false" customHeight="false" outlineLevel="0" collapsed="false">
      <c r="A12246" s="6" t="s">
        <v>158</v>
      </c>
      <c r="B12246" s="45" t="n">
        <v>45386</v>
      </c>
      <c r="C12246" s="6" t="s">
        <v>183</v>
      </c>
      <c r="D12246" s="6" t="s">
        <v>204</v>
      </c>
      <c r="E12246" s="6" t="s">
        <v>174</v>
      </c>
      <c r="F12246" s="34" t="n">
        <v>0.11658788472414</v>
      </c>
      <c r="G12246" s="34" t="n">
        <v>0.0664318067438349</v>
      </c>
      <c r="H12246" s="34" t="n">
        <v>0.0501560779803052</v>
      </c>
      <c r="I12246" s="34" t="n">
        <v>0.755000961718686</v>
      </c>
      <c r="J12246" s="35" t="n">
        <v>15</v>
      </c>
      <c r="K12246" s="6" t="n">
        <v>0</v>
      </c>
      <c r="L12246" s="35" t="n">
        <v>-1</v>
      </c>
      <c r="M12246" s="6" t="str">
        <f aca="false">IF(I12246&lt;=0,"Below 0%",IF(I12246&lt;=0.05,"0-5%",IF(I12246&lt;=0.1,"5-10%",IF(I12246&lt;=0.2,"10-20%",IF(I12246&lt;=0.4,"20-40%","Above 40%")))))</f>
        <v>Above 40%</v>
      </c>
      <c r="N12246" s="6" t="str">
        <f aca="false">IF(AND(H12246&gt;=Summary!$B$25,I12246&gt;=Summary!$B$26,I12246&lt;=Summary!$B$27,J12246&gt;=Summary!$B$28,J12246&lt;=Summary!$B$29,F12246*J12246&gt;1),"Yes","No")</f>
        <v>No</v>
      </c>
    </row>
    <row r="12247" customFormat="false" ht="15" hidden="false" customHeight="false" outlineLevel="0" collapsed="false">
      <c r="A12247" s="6" t="s">
        <v>158</v>
      </c>
      <c r="B12247" s="45" t="n">
        <v>45386</v>
      </c>
      <c r="C12247" s="6" t="s">
        <v>183</v>
      </c>
      <c r="D12247" s="6" t="s">
        <v>204</v>
      </c>
      <c r="E12247" s="6" t="s">
        <v>177</v>
      </c>
      <c r="F12247" s="34" t="n">
        <v>0.0291043985635042</v>
      </c>
      <c r="G12247" s="34" t="n">
        <v>0.0276799194765979</v>
      </c>
      <c r="H12247" s="34" t="n">
        <v>0.00142447908690633</v>
      </c>
      <c r="I12247" s="34" t="n">
        <v>0.0514625444669614</v>
      </c>
      <c r="J12247" s="35" t="n">
        <v>36</v>
      </c>
      <c r="K12247" s="6" t="n">
        <v>0</v>
      </c>
      <c r="L12247" s="35" t="n">
        <v>-1</v>
      </c>
      <c r="M12247" s="6" t="str">
        <f aca="false">IF(I12247&lt;=0,"Below 0%",IF(I12247&lt;=0.05,"0-5%",IF(I12247&lt;=0.1,"5-10%",IF(I12247&lt;=0.2,"10-20%",IF(I12247&lt;=0.4,"20-40%","Above 40%")))))</f>
        <v>5-10%</v>
      </c>
      <c r="N12247" s="6" t="str">
        <f aca="false">IF(AND(H12247&gt;=Summary!$B$25,I12247&gt;=Summary!$B$26,I12247&lt;=Summary!$B$27,J12247&gt;=Summary!$B$28,J12247&lt;=Summary!$B$29,F12247*J12247&gt;1),"Yes","No")</f>
        <v>No</v>
      </c>
    </row>
    <row r="12248" customFormat="false" ht="15" hidden="false" customHeight="false" outlineLevel="0" collapsed="false">
      <c r="A12248" s="6" t="s">
        <v>158</v>
      </c>
      <c r="B12248" s="45" t="n">
        <v>45388</v>
      </c>
      <c r="C12248" s="6" t="s">
        <v>182</v>
      </c>
      <c r="D12248" s="6" t="s">
        <v>206</v>
      </c>
      <c r="E12248" s="6" t="s">
        <v>187</v>
      </c>
      <c r="F12248" s="34" t="n">
        <v>0.652205884456635</v>
      </c>
      <c r="G12248" s="34" t="n">
        <v>0.570776255707763</v>
      </c>
      <c r="H12248" s="34" t="n">
        <v>0.0814296287488719</v>
      </c>
      <c r="I12248" s="34" t="n">
        <v>0.142664709568024</v>
      </c>
      <c r="J12248" s="35" t="n">
        <v>1.76</v>
      </c>
      <c r="K12248" s="6" t="n">
        <v>0</v>
      </c>
      <c r="L12248" s="35" t="n">
        <v>-1</v>
      </c>
      <c r="M12248" s="6" t="str">
        <f aca="false">IF(I12248&lt;=0,"Below 0%",IF(I12248&lt;=0.05,"0-5%",IF(I12248&lt;=0.1,"5-10%",IF(I12248&lt;=0.2,"10-20%",IF(I12248&lt;=0.4,"20-40%","Above 40%")))))</f>
        <v>10-20%</v>
      </c>
      <c r="N12248" s="6" t="str">
        <f aca="false">IF(AND(H12248&gt;=Summary!$B$25,I12248&gt;=Summary!$B$26,I12248&lt;=Summary!$B$27,J12248&gt;=Summary!$B$28,J12248&lt;=Summary!$B$29,F12248*J12248&gt;1),"Yes","No")</f>
        <v>No</v>
      </c>
    </row>
    <row r="12249" customFormat="false" ht="15" hidden="false" customHeight="false" outlineLevel="0" collapsed="false">
      <c r="A12249" s="6" t="s">
        <v>158</v>
      </c>
      <c r="B12249" s="45" t="n">
        <v>45388</v>
      </c>
      <c r="C12249" s="6" t="s">
        <v>182</v>
      </c>
      <c r="D12249" s="6" t="s">
        <v>206</v>
      </c>
      <c r="E12249" s="6" t="s">
        <v>174</v>
      </c>
      <c r="F12249" s="34" t="n">
        <v>0.214593276381493</v>
      </c>
      <c r="G12249" s="34" t="n">
        <v>0.228310502283105</v>
      </c>
      <c r="H12249" s="34" t="n">
        <v>-0.0137172259016124</v>
      </c>
      <c r="I12249" s="34" t="n">
        <v>-0.0600814494490622</v>
      </c>
      <c r="J12249" s="35" t="n">
        <v>4.4</v>
      </c>
      <c r="K12249" s="6" t="n">
        <v>1</v>
      </c>
      <c r="L12249" s="35" t="n">
        <v>3.4</v>
      </c>
      <c r="M12249" s="6" t="str">
        <f aca="false">IF(I12249&lt;=0,"Below 0%",IF(I12249&lt;=0.05,"0-5%",IF(I12249&lt;=0.1,"5-10%",IF(I12249&lt;=0.2,"10-20%",IF(I12249&lt;=0.4,"20-40%","Above 40%")))))</f>
        <v>Below 0%</v>
      </c>
      <c r="N12249" s="6" t="str">
        <f aca="false">IF(AND(H12249&gt;=Summary!$B$25,I12249&gt;=Summary!$B$26,I12249&lt;=Summary!$B$27,J12249&gt;=Summary!$B$28,J12249&lt;=Summary!$B$29,F12249*J12249&gt;1),"Yes","No")</f>
        <v>No</v>
      </c>
    </row>
    <row r="12250" customFormat="false" ht="15" hidden="false" customHeight="false" outlineLevel="0" collapsed="false">
      <c r="A12250" s="6" t="s">
        <v>158</v>
      </c>
      <c r="B12250" s="45" t="n">
        <v>45388</v>
      </c>
      <c r="C12250" s="6" t="s">
        <v>182</v>
      </c>
      <c r="D12250" s="6" t="s">
        <v>206</v>
      </c>
      <c r="E12250" s="6" t="s">
        <v>177</v>
      </c>
      <c r="F12250" s="34" t="n">
        <v>0.133200883865356</v>
      </c>
      <c r="G12250" s="34" t="n">
        <v>0.200913242009132</v>
      </c>
      <c r="H12250" s="34" t="n">
        <v>-0.067712358143776</v>
      </c>
      <c r="I12250" s="34" t="n">
        <v>-0.33702287348834</v>
      </c>
      <c r="J12250" s="35" t="n">
        <v>5</v>
      </c>
      <c r="K12250" s="6" t="n">
        <v>0</v>
      </c>
      <c r="L12250" s="35" t="n">
        <v>-1</v>
      </c>
      <c r="M12250" s="6" t="str">
        <f aca="false">IF(I12250&lt;=0,"Below 0%",IF(I12250&lt;=0.05,"0-5%",IF(I12250&lt;=0.1,"5-10%",IF(I12250&lt;=0.2,"10-20%",IF(I12250&lt;=0.4,"20-40%","Above 40%")))))</f>
        <v>Below 0%</v>
      </c>
      <c r="N12250" s="6" t="str">
        <f aca="false">IF(AND(H12250&gt;=Summary!$B$25,I12250&gt;=Summary!$B$26,I12250&lt;=Summary!$B$27,J12250&gt;=Summary!$B$28,J12250&lt;=Summary!$B$29,F12250*J12250&gt;1),"Yes","No")</f>
        <v>No</v>
      </c>
    </row>
    <row r="12251" customFormat="false" ht="15" hidden="false" customHeight="false" outlineLevel="0" collapsed="false">
      <c r="A12251" s="6" t="s">
        <v>158</v>
      </c>
      <c r="B12251" s="45" t="n">
        <v>45388</v>
      </c>
      <c r="C12251" s="6" t="s">
        <v>201</v>
      </c>
      <c r="D12251" s="6" t="s">
        <v>185</v>
      </c>
      <c r="E12251" s="6" t="s">
        <v>187</v>
      </c>
      <c r="F12251" s="34" t="n">
        <v>0.20806759595871</v>
      </c>
      <c r="G12251" s="34" t="n">
        <v>0.182136326757971</v>
      </c>
      <c r="H12251" s="34" t="n">
        <v>0.0259312692007388</v>
      </c>
      <c r="I12251" s="34" t="n">
        <v>0.142372856981996</v>
      </c>
      <c r="J12251" s="35" t="n">
        <v>5.5</v>
      </c>
      <c r="K12251" s="6" t="n">
        <v>0</v>
      </c>
      <c r="L12251" s="35" t="n">
        <v>-1</v>
      </c>
      <c r="M12251" s="6" t="str">
        <f aca="false">IF(I12251&lt;=0,"Below 0%",IF(I12251&lt;=0.05,"0-5%",IF(I12251&lt;=0.1,"5-10%",IF(I12251&lt;=0.2,"10-20%",IF(I12251&lt;=0.4,"20-40%","Above 40%")))))</f>
        <v>10-20%</v>
      </c>
      <c r="N12251" s="6" t="str">
        <f aca="false">IF(AND(H12251&gt;=Summary!$B$25,I12251&gt;=Summary!$B$26,I12251&lt;=Summary!$B$27,J12251&gt;=Summary!$B$28,J12251&lt;=Summary!$B$29,F12251*J12251&gt;1),"Yes","No")</f>
        <v>No</v>
      </c>
    </row>
    <row r="12252" customFormat="false" ht="15" hidden="false" customHeight="false" outlineLevel="0" collapsed="false">
      <c r="A12252" s="6" t="s">
        <v>158</v>
      </c>
      <c r="B12252" s="45" t="n">
        <v>45388</v>
      </c>
      <c r="C12252" s="6" t="s">
        <v>201</v>
      </c>
      <c r="D12252" s="6" t="s">
        <v>185</v>
      </c>
      <c r="E12252" s="6" t="s">
        <v>174</v>
      </c>
      <c r="F12252" s="34" t="n">
        <v>0.197723850607872</v>
      </c>
      <c r="G12252" s="34" t="n">
        <v>0.225112313970526</v>
      </c>
      <c r="H12252" s="34" t="n">
        <v>-0.0273884633626539</v>
      </c>
      <c r="I12252" s="34" t="n">
        <v>-0.121665771541222</v>
      </c>
      <c r="J12252" s="35" t="n">
        <v>4.45</v>
      </c>
      <c r="K12252" s="6" t="n">
        <v>0</v>
      </c>
      <c r="L12252" s="35" t="n">
        <v>-1</v>
      </c>
      <c r="M12252" s="6" t="str">
        <f aca="false">IF(I12252&lt;=0,"Below 0%",IF(I12252&lt;=0.05,"0-5%",IF(I12252&lt;=0.1,"5-10%",IF(I12252&lt;=0.2,"10-20%",IF(I12252&lt;=0.4,"20-40%","Above 40%")))))</f>
        <v>Below 0%</v>
      </c>
      <c r="N12252" s="6" t="str">
        <f aca="false">IF(AND(H12252&gt;=Summary!$B$25,I12252&gt;=Summary!$B$26,I12252&lt;=Summary!$B$27,J12252&gt;=Summary!$B$28,J12252&lt;=Summary!$B$29,F12252*J12252&gt;1),"Yes","No")</f>
        <v>No</v>
      </c>
    </row>
    <row r="12253" customFormat="false" ht="15" hidden="false" customHeight="false" outlineLevel="0" collapsed="false">
      <c r="A12253" s="6" t="s">
        <v>158</v>
      </c>
      <c r="B12253" s="45" t="n">
        <v>45388</v>
      </c>
      <c r="C12253" s="6" t="s">
        <v>201</v>
      </c>
      <c r="D12253" s="6" t="s">
        <v>185</v>
      </c>
      <c r="E12253" s="6" t="s">
        <v>177</v>
      </c>
      <c r="F12253" s="34" t="n">
        <v>0.594208598136902</v>
      </c>
      <c r="G12253" s="34" t="n">
        <v>0.592751359271503</v>
      </c>
      <c r="H12253" s="34" t="n">
        <v>0.00145723886539872</v>
      </c>
      <c r="I12253" s="34" t="n">
        <v>0.00245843192530115</v>
      </c>
      <c r="J12253" s="35" t="n">
        <v>1.69</v>
      </c>
      <c r="K12253" s="6" t="n">
        <v>1</v>
      </c>
      <c r="L12253" s="35" t="n">
        <v>0.69</v>
      </c>
      <c r="M12253" s="6" t="str">
        <f aca="false">IF(I12253&lt;=0,"Below 0%",IF(I12253&lt;=0.05,"0-5%",IF(I12253&lt;=0.1,"5-10%",IF(I12253&lt;=0.2,"10-20%",IF(I12253&lt;=0.4,"20-40%","Above 40%")))))</f>
        <v>0-5%</v>
      </c>
      <c r="N12253" s="6" t="str">
        <f aca="false">IF(AND(H12253&gt;=Summary!$B$25,I12253&gt;=Summary!$B$26,I12253&lt;=Summary!$B$27,J12253&gt;=Summary!$B$28,J12253&lt;=Summary!$B$29,F12253*J12253&gt;1),"Yes","No")</f>
        <v>No</v>
      </c>
    </row>
    <row r="12254" customFormat="false" ht="15" hidden="false" customHeight="false" outlineLevel="0" collapsed="false">
      <c r="A12254" s="6" t="s">
        <v>158</v>
      </c>
      <c r="B12254" s="45" t="n">
        <v>45388</v>
      </c>
      <c r="C12254" s="6" t="s">
        <v>180</v>
      </c>
      <c r="D12254" s="6" t="s">
        <v>194</v>
      </c>
      <c r="E12254" s="6" t="s">
        <v>187</v>
      </c>
      <c r="F12254" s="34" t="n">
        <v>0.122718900442123</v>
      </c>
      <c r="G12254" s="34" t="n">
        <v>0.0903068101341009</v>
      </c>
      <c r="H12254" s="34" t="n">
        <v>0.0324120903080225</v>
      </c>
      <c r="I12254" s="34" t="n">
        <v>0.358910809272216</v>
      </c>
      <c r="J12254" s="35" t="n">
        <v>11</v>
      </c>
      <c r="K12254" s="6" t="n">
        <v>0</v>
      </c>
      <c r="L12254" s="35" t="n">
        <v>-1</v>
      </c>
      <c r="M12254" s="6" t="str">
        <f aca="false">IF(I12254&lt;=0,"Below 0%",IF(I12254&lt;=0.05,"0-5%",IF(I12254&lt;=0.1,"5-10%",IF(I12254&lt;=0.2,"10-20%",IF(I12254&lt;=0.4,"20-40%","Above 40%")))))</f>
        <v>20-40%</v>
      </c>
      <c r="N12254" s="6" t="str">
        <f aca="false">IF(AND(H12254&gt;=Summary!$B$25,I12254&gt;=Summary!$B$26,I12254&lt;=Summary!$B$27,J12254&gt;=Summary!$B$28,J12254&lt;=Summary!$B$29,F12254*J12254&gt;1),"Yes","No")</f>
        <v>No</v>
      </c>
    </row>
    <row r="12255" customFormat="false" ht="15" hidden="false" customHeight="false" outlineLevel="0" collapsed="false">
      <c r="A12255" s="6" t="s">
        <v>158</v>
      </c>
      <c r="B12255" s="45" t="n">
        <v>45388</v>
      </c>
      <c r="C12255" s="6" t="s">
        <v>180</v>
      </c>
      <c r="D12255" s="6" t="s">
        <v>194</v>
      </c>
      <c r="E12255" s="6" t="s">
        <v>174</v>
      </c>
      <c r="F12255" s="34" t="n">
        <v>0.120588459074497</v>
      </c>
      <c r="G12255" s="34" t="n">
        <v>0.168368629063578</v>
      </c>
      <c r="H12255" s="34" t="n">
        <v>-0.0477801699890808</v>
      </c>
      <c r="I12255" s="34" t="n">
        <v>-0.283783091035554</v>
      </c>
      <c r="J12255" s="35" t="n">
        <v>5.9</v>
      </c>
      <c r="K12255" s="6" t="n">
        <v>0</v>
      </c>
      <c r="L12255" s="35" t="n">
        <v>-1</v>
      </c>
      <c r="M12255" s="6" t="str">
        <f aca="false">IF(I12255&lt;=0,"Below 0%",IF(I12255&lt;=0.05,"0-5%",IF(I12255&lt;=0.1,"5-10%",IF(I12255&lt;=0.2,"10-20%",IF(I12255&lt;=0.4,"20-40%","Above 40%")))))</f>
        <v>Below 0%</v>
      </c>
      <c r="N12255" s="6" t="str">
        <f aca="false">IF(AND(H12255&gt;=Summary!$B$25,I12255&gt;=Summary!$B$26,I12255&lt;=Summary!$B$27,J12255&gt;=Summary!$B$28,J12255&lt;=Summary!$B$29,F12255*J12255&gt;1),"Yes","No")</f>
        <v>No</v>
      </c>
    </row>
    <row r="12256" customFormat="false" ht="15" hidden="false" customHeight="false" outlineLevel="0" collapsed="false">
      <c r="A12256" s="6" t="s">
        <v>158</v>
      </c>
      <c r="B12256" s="45" t="n">
        <v>45388</v>
      </c>
      <c r="C12256" s="6" t="s">
        <v>180</v>
      </c>
      <c r="D12256" s="6" t="s">
        <v>194</v>
      </c>
      <c r="E12256" s="6" t="s">
        <v>177</v>
      </c>
      <c r="F12256" s="34" t="n">
        <v>0.75669264793396</v>
      </c>
      <c r="G12256" s="34" t="n">
        <v>0.741324560802321</v>
      </c>
      <c r="H12256" s="34" t="n">
        <v>0.0153680871316388</v>
      </c>
      <c r="I12256" s="34" t="n">
        <v>0.020730578675292</v>
      </c>
      <c r="J12256" s="35" t="n">
        <v>1.34</v>
      </c>
      <c r="K12256" s="6" t="n">
        <v>1</v>
      </c>
      <c r="L12256" s="35" t="n">
        <v>0.34</v>
      </c>
      <c r="M12256" s="6" t="str">
        <f aca="false">IF(I12256&lt;=0,"Below 0%",IF(I12256&lt;=0.05,"0-5%",IF(I12256&lt;=0.1,"5-10%",IF(I12256&lt;=0.2,"10-20%",IF(I12256&lt;=0.4,"20-40%","Above 40%")))))</f>
        <v>0-5%</v>
      </c>
      <c r="N12256" s="6" t="str">
        <f aca="false">IF(AND(H12256&gt;=Summary!$B$25,I12256&gt;=Summary!$B$26,I12256&lt;=Summary!$B$27,J12256&gt;=Summary!$B$28,J12256&lt;=Summary!$B$29,F12256*J12256&gt;1),"Yes","No")</f>
        <v>No</v>
      </c>
    </row>
    <row r="12257" customFormat="false" ht="15" hidden="false" customHeight="false" outlineLevel="0" collapsed="false">
      <c r="A12257" s="6" t="s">
        <v>158</v>
      </c>
      <c r="B12257" s="45" t="n">
        <v>45388</v>
      </c>
      <c r="C12257" s="6" t="s">
        <v>173</v>
      </c>
      <c r="D12257" s="6" t="s">
        <v>196</v>
      </c>
      <c r="E12257" s="6" t="s">
        <v>187</v>
      </c>
      <c r="F12257" s="34" t="n">
        <v>0.598208725452423</v>
      </c>
      <c r="G12257" s="34" t="n">
        <v>0.580252149439025</v>
      </c>
      <c r="H12257" s="34" t="n">
        <v>0.0179565760133977</v>
      </c>
      <c r="I12257" s="34" t="n">
        <v>0.0309461602697341</v>
      </c>
      <c r="J12257" s="35" t="n">
        <v>1.71</v>
      </c>
      <c r="K12257" s="6" t="n">
        <v>1</v>
      </c>
      <c r="L12257" s="35" t="n">
        <v>0.71</v>
      </c>
      <c r="M12257" s="6" t="str">
        <f aca="false">IF(I12257&lt;=0,"Below 0%",IF(I12257&lt;=0.05,"0-5%",IF(I12257&lt;=0.1,"5-10%",IF(I12257&lt;=0.2,"10-20%",IF(I12257&lt;=0.4,"20-40%","Above 40%")))))</f>
        <v>0-5%</v>
      </c>
      <c r="N12257" s="6" t="str">
        <f aca="false">IF(AND(H12257&gt;=Summary!$B$25,I12257&gt;=Summary!$B$26,I12257&lt;=Summary!$B$27,J12257&gt;=Summary!$B$28,J12257&lt;=Summary!$B$29,F12257*J12257&gt;1),"Yes","No")</f>
        <v>No</v>
      </c>
    </row>
    <row r="12258" customFormat="false" ht="15" hidden="false" customHeight="false" outlineLevel="0" collapsed="false">
      <c r="A12258" s="6" t="s">
        <v>158</v>
      </c>
      <c r="B12258" s="45" t="n">
        <v>45388</v>
      </c>
      <c r="C12258" s="6" t="s">
        <v>173</v>
      </c>
      <c r="D12258" s="6" t="s">
        <v>196</v>
      </c>
      <c r="E12258" s="6" t="s">
        <v>174</v>
      </c>
      <c r="F12258" s="34" t="n">
        <v>0.243841603398323</v>
      </c>
      <c r="G12258" s="34" t="n">
        <v>0.230751436172264</v>
      </c>
      <c r="H12258" s="34" t="n">
        <v>0.0130901672260595</v>
      </c>
      <c r="I12258" s="34" t="n">
        <v>0.0567284323044788</v>
      </c>
      <c r="J12258" s="35" t="n">
        <v>4.3</v>
      </c>
      <c r="K12258" s="6" t="n">
        <v>0</v>
      </c>
      <c r="L12258" s="35" t="n">
        <v>-1</v>
      </c>
      <c r="M12258" s="6" t="str">
        <f aca="false">IF(I12258&lt;=0,"Below 0%",IF(I12258&lt;=0.05,"0-5%",IF(I12258&lt;=0.1,"5-10%",IF(I12258&lt;=0.2,"10-20%",IF(I12258&lt;=0.4,"20-40%","Above 40%")))))</f>
        <v>5-10%</v>
      </c>
      <c r="N12258" s="6" t="str">
        <f aca="false">IF(AND(H12258&gt;=Summary!$B$25,I12258&gt;=Summary!$B$26,I12258&lt;=Summary!$B$27,J12258&gt;=Summary!$B$28,J12258&lt;=Summary!$B$29,F12258*J12258&gt;1),"Yes","No")</f>
        <v>No</v>
      </c>
    </row>
    <row r="12259" customFormat="false" ht="15" hidden="false" customHeight="false" outlineLevel="0" collapsed="false">
      <c r="A12259" s="6" t="s">
        <v>158</v>
      </c>
      <c r="B12259" s="45" t="n">
        <v>45388</v>
      </c>
      <c r="C12259" s="6" t="s">
        <v>173</v>
      </c>
      <c r="D12259" s="6" t="s">
        <v>196</v>
      </c>
      <c r="E12259" s="6" t="s">
        <v>177</v>
      </c>
      <c r="F12259" s="34" t="n">
        <v>0.157949686050415</v>
      </c>
      <c r="G12259" s="34" t="n">
        <v>0.188996414388711</v>
      </c>
      <c r="H12259" s="34" t="n">
        <v>-0.0310467283382961</v>
      </c>
      <c r="I12259" s="34" t="n">
        <v>-0.164271520381556</v>
      </c>
      <c r="J12259" s="35" t="n">
        <v>5.25</v>
      </c>
      <c r="K12259" s="6" t="n">
        <v>0</v>
      </c>
      <c r="L12259" s="35" t="n">
        <v>-1</v>
      </c>
      <c r="M12259" s="6" t="str">
        <f aca="false">IF(I12259&lt;=0,"Below 0%",IF(I12259&lt;=0.05,"0-5%",IF(I12259&lt;=0.1,"5-10%",IF(I12259&lt;=0.2,"10-20%",IF(I12259&lt;=0.4,"20-40%","Above 40%")))))</f>
        <v>Below 0%</v>
      </c>
      <c r="N12259" s="6" t="str">
        <f aca="false">IF(AND(H12259&gt;=Summary!$B$25,I12259&gt;=Summary!$B$26,I12259&lt;=Summary!$B$27,J12259&gt;=Summary!$B$28,J12259&lt;=Summary!$B$29,F12259*J12259&gt;1),"Yes","No")</f>
        <v>No</v>
      </c>
    </row>
    <row r="12260" customFormat="false" ht="15" hidden="false" customHeight="false" outlineLevel="0" collapsed="false">
      <c r="A12260" s="6" t="s">
        <v>158</v>
      </c>
      <c r="B12260" s="45" t="n">
        <v>45388</v>
      </c>
      <c r="C12260" s="6" t="s">
        <v>184</v>
      </c>
      <c r="D12260" s="6" t="s">
        <v>188</v>
      </c>
      <c r="E12260" s="6" t="s">
        <v>187</v>
      </c>
      <c r="F12260" s="34" t="n">
        <v>0.384855210781097</v>
      </c>
      <c r="G12260" s="34" t="n">
        <v>0.416945488238019</v>
      </c>
      <c r="H12260" s="34" t="n">
        <v>-0.0320902774569218</v>
      </c>
      <c r="I12260" s="34" t="n">
        <v>-0.0769651629821754</v>
      </c>
      <c r="J12260" s="35" t="n">
        <v>2.41</v>
      </c>
      <c r="K12260" s="6" t="n">
        <v>0</v>
      </c>
      <c r="L12260" s="35" t="n">
        <v>-1</v>
      </c>
      <c r="M12260" s="6" t="str">
        <f aca="false">IF(I12260&lt;=0,"Below 0%",IF(I12260&lt;=0.05,"0-5%",IF(I12260&lt;=0.1,"5-10%",IF(I12260&lt;=0.2,"10-20%",IF(I12260&lt;=0.4,"20-40%","Above 40%")))))</f>
        <v>Below 0%</v>
      </c>
      <c r="N12260" s="6" t="str">
        <f aca="false">IF(AND(H12260&gt;=Summary!$B$25,I12260&gt;=Summary!$B$26,I12260&lt;=Summary!$B$27,J12260&gt;=Summary!$B$28,J12260&lt;=Summary!$B$29,F12260*J12260&gt;1),"Yes","No")</f>
        <v>No</v>
      </c>
    </row>
    <row r="12261" customFormat="false" ht="15" hidden="false" customHeight="false" outlineLevel="0" collapsed="false">
      <c r="A12261" s="6" t="s">
        <v>158</v>
      </c>
      <c r="B12261" s="45" t="n">
        <v>45388</v>
      </c>
      <c r="C12261" s="6" t="s">
        <v>184</v>
      </c>
      <c r="D12261" s="6" t="s">
        <v>188</v>
      </c>
      <c r="E12261" s="6" t="s">
        <v>174</v>
      </c>
      <c r="F12261" s="34" t="n">
        <v>0.23572450876236</v>
      </c>
      <c r="G12261" s="34" t="n">
        <v>0.248108302877439</v>
      </c>
      <c r="H12261" s="34" t="n">
        <v>-0.012383794115079</v>
      </c>
      <c r="I12261" s="34" t="n">
        <v>-0.049912856488307</v>
      </c>
      <c r="J12261" s="35" t="n">
        <v>4.05</v>
      </c>
      <c r="K12261" s="6" t="n">
        <v>0</v>
      </c>
      <c r="L12261" s="35" t="n">
        <v>-1</v>
      </c>
      <c r="M12261" s="6" t="str">
        <f aca="false">IF(I12261&lt;=0,"Below 0%",IF(I12261&lt;=0.05,"0-5%",IF(I12261&lt;=0.1,"5-10%",IF(I12261&lt;=0.2,"10-20%",IF(I12261&lt;=0.4,"20-40%","Above 40%")))))</f>
        <v>Below 0%</v>
      </c>
      <c r="N12261" s="6" t="str">
        <f aca="false">IF(AND(H12261&gt;=Summary!$B$25,I12261&gt;=Summary!$B$26,I12261&lt;=Summary!$B$27,J12261&gt;=Summary!$B$28,J12261&lt;=Summary!$B$29,F12261*J12261&gt;1),"Yes","No")</f>
        <v>No</v>
      </c>
    </row>
    <row r="12262" customFormat="false" ht="15" hidden="false" customHeight="false" outlineLevel="0" collapsed="false">
      <c r="A12262" s="6" t="s">
        <v>158</v>
      </c>
      <c r="B12262" s="45" t="n">
        <v>45388</v>
      </c>
      <c r="C12262" s="6" t="s">
        <v>184</v>
      </c>
      <c r="D12262" s="6" t="s">
        <v>188</v>
      </c>
      <c r="E12262" s="6" t="s">
        <v>177</v>
      </c>
      <c r="F12262" s="34" t="n">
        <v>0.379420280456543</v>
      </c>
      <c r="G12262" s="34" t="n">
        <v>0.334946208884542</v>
      </c>
      <c r="H12262" s="34" t="n">
        <v>0.0444740715720008</v>
      </c>
      <c r="I12262" s="34" t="n">
        <v>0.13277974311192</v>
      </c>
      <c r="J12262" s="35" t="n">
        <v>3</v>
      </c>
      <c r="K12262" s="6" t="n">
        <v>1</v>
      </c>
      <c r="L12262" s="35" t="n">
        <v>2</v>
      </c>
      <c r="M12262" s="6" t="str">
        <f aca="false">IF(I12262&lt;=0,"Below 0%",IF(I12262&lt;=0.05,"0-5%",IF(I12262&lt;=0.1,"5-10%",IF(I12262&lt;=0.2,"10-20%",IF(I12262&lt;=0.4,"20-40%","Above 40%")))))</f>
        <v>10-20%</v>
      </c>
      <c r="N12262" s="6" t="str">
        <f aca="false">IF(AND(H12262&gt;=Summary!$B$25,I12262&gt;=Summary!$B$26,I12262&lt;=Summary!$B$27,J12262&gt;=Summary!$B$28,J12262&lt;=Summary!$B$29,F12262*J12262&gt;1),"Yes","No")</f>
        <v>Yes</v>
      </c>
    </row>
    <row r="12263" customFormat="false" ht="15" hidden="false" customHeight="false" outlineLevel="0" collapsed="false">
      <c r="A12263" s="6" t="s">
        <v>158</v>
      </c>
      <c r="B12263" s="45" t="n">
        <v>45388</v>
      </c>
      <c r="C12263" s="6" t="s">
        <v>208</v>
      </c>
      <c r="D12263" s="6" t="s">
        <v>199</v>
      </c>
      <c r="E12263" s="6" t="s">
        <v>187</v>
      </c>
      <c r="F12263" s="34" t="n">
        <v>0.44218048453331</v>
      </c>
      <c r="G12263" s="34" t="n">
        <v>0.25056784365169</v>
      </c>
      <c r="H12263" s="34" t="n">
        <v>0.19161264088162</v>
      </c>
      <c r="I12263" s="34" t="n">
        <v>0.764713612445726</v>
      </c>
      <c r="J12263" s="35" t="n">
        <v>4</v>
      </c>
      <c r="K12263" s="6" t="n">
        <v>1</v>
      </c>
      <c r="L12263" s="35" t="n">
        <v>3</v>
      </c>
      <c r="M12263" s="6" t="str">
        <f aca="false">IF(I12263&lt;=0,"Below 0%",IF(I12263&lt;=0.05,"0-5%",IF(I12263&lt;=0.1,"5-10%",IF(I12263&lt;=0.2,"10-20%",IF(I12263&lt;=0.4,"20-40%","Above 40%")))))</f>
        <v>Above 40%</v>
      </c>
      <c r="N12263" s="6" t="str">
        <f aca="false">IF(AND(H12263&gt;=Summary!$B$25,I12263&gt;=Summary!$B$26,I12263&lt;=Summary!$B$27,J12263&gt;=Summary!$B$28,J12263&lt;=Summary!$B$29,F12263*J12263&gt;1),"Yes","No")</f>
        <v>No</v>
      </c>
    </row>
    <row r="12264" customFormat="false" ht="15" hidden="false" customHeight="false" outlineLevel="0" collapsed="false">
      <c r="A12264" s="6" t="s">
        <v>158</v>
      </c>
      <c r="B12264" s="45" t="n">
        <v>45388</v>
      </c>
      <c r="C12264" s="6" t="s">
        <v>208</v>
      </c>
      <c r="D12264" s="6" t="s">
        <v>199</v>
      </c>
      <c r="E12264" s="6" t="s">
        <v>174</v>
      </c>
      <c r="F12264" s="34" t="n">
        <v>0.263564735651016</v>
      </c>
      <c r="G12264" s="34" t="n">
        <v>0.238069210120371</v>
      </c>
      <c r="H12264" s="34" t="n">
        <v>0.0254955255306455</v>
      </c>
      <c r="I12264" s="34" t="n">
        <v>0.107092914357782</v>
      </c>
      <c r="J12264" s="35" t="n">
        <v>4.21</v>
      </c>
      <c r="K12264" s="6" t="n">
        <v>0</v>
      </c>
      <c r="L12264" s="35" t="n">
        <v>-1</v>
      </c>
      <c r="M12264" s="6" t="str">
        <f aca="false">IF(I12264&lt;=0,"Below 0%",IF(I12264&lt;=0.05,"0-5%",IF(I12264&lt;=0.1,"5-10%",IF(I12264&lt;=0.2,"10-20%",IF(I12264&lt;=0.4,"20-40%","Above 40%")))))</f>
        <v>10-20%</v>
      </c>
      <c r="N12264" s="6" t="str">
        <f aca="false">IF(AND(H12264&gt;=Summary!$B$25,I12264&gt;=Summary!$B$26,I12264&lt;=Summary!$B$27,J12264&gt;=Summary!$B$28,J12264&lt;=Summary!$B$29,F12264*J12264&gt;1),"Yes","No")</f>
        <v>No</v>
      </c>
    </row>
    <row r="12265" customFormat="false" ht="15" hidden="false" customHeight="false" outlineLevel="0" collapsed="false">
      <c r="A12265" s="6" t="s">
        <v>158</v>
      </c>
      <c r="B12265" s="45" t="n">
        <v>45388</v>
      </c>
      <c r="C12265" s="6" t="s">
        <v>208</v>
      </c>
      <c r="D12265" s="6" t="s">
        <v>199</v>
      </c>
      <c r="E12265" s="6" t="s">
        <v>177</v>
      </c>
      <c r="F12265" s="34" t="n">
        <v>0.294254720211029</v>
      </c>
      <c r="G12265" s="34" t="n">
        <v>0.511362946227939</v>
      </c>
      <c r="H12265" s="34" t="n">
        <v>-0.21710822601691</v>
      </c>
      <c r="I12265" s="34" t="n">
        <v>-0.42456777054029</v>
      </c>
      <c r="J12265" s="35" t="n">
        <v>1.96</v>
      </c>
      <c r="K12265" s="6" t="n">
        <v>0</v>
      </c>
      <c r="L12265" s="35" t="n">
        <v>-1</v>
      </c>
      <c r="M12265" s="6" t="str">
        <f aca="false">IF(I12265&lt;=0,"Below 0%",IF(I12265&lt;=0.05,"0-5%",IF(I12265&lt;=0.1,"5-10%",IF(I12265&lt;=0.2,"10-20%",IF(I12265&lt;=0.4,"20-40%","Above 40%")))))</f>
        <v>Below 0%</v>
      </c>
      <c r="N12265" s="6" t="str">
        <f aca="false">IF(AND(H12265&gt;=Summary!$B$25,I12265&gt;=Summary!$B$26,I12265&lt;=Summary!$B$27,J12265&gt;=Summary!$B$28,J12265&lt;=Summary!$B$29,F12265*J12265&gt;1),"Yes","No")</f>
        <v>No</v>
      </c>
    </row>
    <row r="12266" customFormat="false" ht="15" hidden="false" customHeight="false" outlineLevel="0" collapsed="false">
      <c r="A12266" s="6" t="s">
        <v>158</v>
      </c>
      <c r="B12266" s="45" t="n">
        <v>45388</v>
      </c>
      <c r="C12266" s="6" t="s">
        <v>203</v>
      </c>
      <c r="D12266" s="6" t="s">
        <v>189</v>
      </c>
      <c r="E12266" s="6" t="s">
        <v>187</v>
      </c>
      <c r="F12266" s="34" t="n">
        <v>0.516602098941803</v>
      </c>
      <c r="G12266" s="34" t="n">
        <v>0.383370609130378</v>
      </c>
      <c r="H12266" s="34" t="n">
        <v>0.133231489811425</v>
      </c>
      <c r="I12266" s="34" t="n">
        <v>0.347526614295348</v>
      </c>
      <c r="J12266" s="35" t="n">
        <v>2.58</v>
      </c>
      <c r="K12266" s="6" t="n">
        <v>0</v>
      </c>
      <c r="L12266" s="35" t="n">
        <v>-1</v>
      </c>
      <c r="M12266" s="6" t="str">
        <f aca="false">IF(I12266&lt;=0,"Below 0%",IF(I12266&lt;=0.05,"0-5%",IF(I12266&lt;=0.1,"5-10%",IF(I12266&lt;=0.2,"10-20%",IF(I12266&lt;=0.4,"20-40%","Above 40%")))))</f>
        <v>20-40%</v>
      </c>
      <c r="N12266" s="6" t="str">
        <f aca="false">IF(AND(H12266&gt;=Summary!$B$25,I12266&gt;=Summary!$B$26,I12266&lt;=Summary!$B$27,J12266&gt;=Summary!$B$28,J12266&lt;=Summary!$B$29,F12266*J12266&gt;1),"Yes","No")</f>
        <v>Yes</v>
      </c>
    </row>
    <row r="12267" customFormat="false" ht="15" hidden="false" customHeight="false" outlineLevel="0" collapsed="false">
      <c r="A12267" s="6" t="s">
        <v>158</v>
      </c>
      <c r="B12267" s="45" t="n">
        <v>45388</v>
      </c>
      <c r="C12267" s="6" t="s">
        <v>203</v>
      </c>
      <c r="D12267" s="6" t="s">
        <v>189</v>
      </c>
      <c r="E12267" s="6" t="s">
        <v>174</v>
      </c>
      <c r="F12267" s="34" t="n">
        <v>0.213175058364868</v>
      </c>
      <c r="G12267" s="34" t="n">
        <v>0.265886067622681</v>
      </c>
      <c r="H12267" s="34" t="n">
        <v>-0.0527110092578131</v>
      </c>
      <c r="I12267" s="34" t="n">
        <v>-0.198246601369934</v>
      </c>
      <c r="J12267" s="35" t="n">
        <v>3.72</v>
      </c>
      <c r="K12267" s="6" t="n">
        <v>0</v>
      </c>
      <c r="L12267" s="35" t="n">
        <v>-1</v>
      </c>
      <c r="M12267" s="6" t="str">
        <f aca="false">IF(I12267&lt;=0,"Below 0%",IF(I12267&lt;=0.05,"0-5%",IF(I12267&lt;=0.1,"5-10%",IF(I12267&lt;=0.2,"10-20%",IF(I12267&lt;=0.4,"20-40%","Above 40%")))))</f>
        <v>Below 0%</v>
      </c>
      <c r="N12267" s="6" t="str">
        <f aca="false">IF(AND(H12267&gt;=Summary!$B$25,I12267&gt;=Summary!$B$26,I12267&lt;=Summary!$B$27,J12267&gt;=Summary!$B$28,J12267&lt;=Summary!$B$29,F12267*J12267&gt;1),"Yes","No")</f>
        <v>No</v>
      </c>
    </row>
    <row r="12268" customFormat="false" ht="15" hidden="false" customHeight="false" outlineLevel="0" collapsed="false">
      <c r="A12268" s="6" t="s">
        <v>158</v>
      </c>
      <c r="B12268" s="45" t="n">
        <v>45388</v>
      </c>
      <c r="C12268" s="6" t="s">
        <v>203</v>
      </c>
      <c r="D12268" s="6" t="s">
        <v>189</v>
      </c>
      <c r="E12268" s="6" t="s">
        <v>177</v>
      </c>
      <c r="F12268" s="34" t="n">
        <v>0.270222783088684</v>
      </c>
      <c r="G12268" s="34" t="n">
        <v>0.350743323246941</v>
      </c>
      <c r="H12268" s="34" t="n">
        <v>-0.0805205401582572</v>
      </c>
      <c r="I12268" s="34" t="n">
        <v>-0.229571127435451</v>
      </c>
      <c r="J12268" s="35" t="n">
        <v>2.82</v>
      </c>
      <c r="K12268" s="6" t="n">
        <v>1</v>
      </c>
      <c r="L12268" s="35" t="n">
        <v>1.82</v>
      </c>
      <c r="M12268" s="6" t="str">
        <f aca="false">IF(I12268&lt;=0,"Below 0%",IF(I12268&lt;=0.05,"0-5%",IF(I12268&lt;=0.1,"5-10%",IF(I12268&lt;=0.2,"10-20%",IF(I12268&lt;=0.4,"20-40%","Above 40%")))))</f>
        <v>Below 0%</v>
      </c>
      <c r="N12268" s="6" t="str">
        <f aca="false">IF(AND(H12268&gt;=Summary!$B$25,I12268&gt;=Summary!$B$26,I12268&lt;=Summary!$B$27,J12268&gt;=Summary!$B$28,J12268&lt;=Summary!$B$29,F12268*J12268&gt;1),"Yes","No")</f>
        <v>No</v>
      </c>
    </row>
    <row r="12269" customFormat="false" ht="15" hidden="false" customHeight="false" outlineLevel="0" collapsed="false">
      <c r="A12269" s="6" t="s">
        <v>158</v>
      </c>
      <c r="B12269" s="45" t="n">
        <v>45389</v>
      </c>
      <c r="C12269" s="6" t="s">
        <v>176</v>
      </c>
      <c r="D12269" s="6" t="s">
        <v>183</v>
      </c>
      <c r="E12269" s="6" t="s">
        <v>187</v>
      </c>
      <c r="F12269" s="34" t="n">
        <v>0.324226766824722</v>
      </c>
      <c r="G12269" s="34" t="n">
        <v>0.200136147038802</v>
      </c>
      <c r="H12269" s="34" t="n">
        <v>0.12409061978592</v>
      </c>
      <c r="I12269" s="34" t="n">
        <v>0.620031021991554</v>
      </c>
      <c r="J12269" s="35" t="n">
        <v>5</v>
      </c>
      <c r="K12269" s="6" t="n">
        <v>0</v>
      </c>
      <c r="L12269" s="35" t="n">
        <v>-1</v>
      </c>
      <c r="M12269" s="6" t="str">
        <f aca="false">IF(I12269&lt;=0,"Below 0%",IF(I12269&lt;=0.05,"0-5%",IF(I12269&lt;=0.1,"5-10%",IF(I12269&lt;=0.2,"10-20%",IF(I12269&lt;=0.4,"20-40%","Above 40%")))))</f>
        <v>Above 40%</v>
      </c>
      <c r="N12269" s="6" t="str">
        <f aca="false">IF(AND(H12269&gt;=Summary!$B$25,I12269&gt;=Summary!$B$26,I12269&lt;=Summary!$B$27,J12269&gt;=Summary!$B$28,J12269&lt;=Summary!$B$29,F12269*J12269&gt;1),"Yes","No")</f>
        <v>No</v>
      </c>
    </row>
    <row r="12270" customFormat="false" ht="15" hidden="false" customHeight="false" outlineLevel="0" collapsed="false">
      <c r="A12270" s="6" t="s">
        <v>158</v>
      </c>
      <c r="B12270" s="45" t="n">
        <v>45389</v>
      </c>
      <c r="C12270" s="6" t="s">
        <v>176</v>
      </c>
      <c r="D12270" s="6" t="s">
        <v>183</v>
      </c>
      <c r="E12270" s="6" t="s">
        <v>174</v>
      </c>
      <c r="F12270" s="34" t="n">
        <v>0.272451728582382</v>
      </c>
      <c r="G12270" s="34" t="n">
        <v>0.204220558202859</v>
      </c>
      <c r="H12270" s="34" t="n">
        <v>0.0682311703795231</v>
      </c>
      <c r="I12270" s="34" t="n">
        <v>0.334105297625065</v>
      </c>
      <c r="J12270" s="35" t="n">
        <v>4.9</v>
      </c>
      <c r="K12270" s="6" t="n">
        <v>1</v>
      </c>
      <c r="L12270" s="35" t="n">
        <v>3.9</v>
      </c>
      <c r="M12270" s="6" t="str">
        <f aca="false">IF(I12270&lt;=0,"Below 0%",IF(I12270&lt;=0.05,"0-5%",IF(I12270&lt;=0.1,"5-10%",IF(I12270&lt;=0.2,"10-20%",IF(I12270&lt;=0.4,"20-40%","Above 40%")))))</f>
        <v>20-40%</v>
      </c>
      <c r="N12270" s="6" t="str">
        <f aca="false">IF(AND(H12270&gt;=Summary!$B$25,I12270&gt;=Summary!$B$26,I12270&lt;=Summary!$B$27,J12270&gt;=Summary!$B$28,J12270&lt;=Summary!$B$29,F12270*J12270&gt;1),"Yes","No")</f>
        <v>Yes</v>
      </c>
    </row>
    <row r="12271" customFormat="false" ht="15" hidden="false" customHeight="false" outlineLevel="0" collapsed="false">
      <c r="A12271" s="6" t="s">
        <v>158</v>
      </c>
      <c r="B12271" s="45" t="n">
        <v>45389</v>
      </c>
      <c r="C12271" s="6" t="s">
        <v>176</v>
      </c>
      <c r="D12271" s="6" t="s">
        <v>183</v>
      </c>
      <c r="E12271" s="6" t="s">
        <v>177</v>
      </c>
      <c r="F12271" s="34" t="n">
        <v>0.40332156419754</v>
      </c>
      <c r="G12271" s="34" t="n">
        <v>0.595643294758339</v>
      </c>
      <c r="H12271" s="34" t="n">
        <v>-0.192321730560799</v>
      </c>
      <c r="I12271" s="34" t="n">
        <v>-0.322880711078644</v>
      </c>
      <c r="J12271" s="35" t="n">
        <v>1.68</v>
      </c>
      <c r="K12271" s="6" t="n">
        <v>0</v>
      </c>
      <c r="L12271" s="35" t="n">
        <v>-1</v>
      </c>
      <c r="M12271" s="6" t="str">
        <f aca="false">IF(I12271&lt;=0,"Below 0%",IF(I12271&lt;=0.05,"0-5%",IF(I12271&lt;=0.1,"5-10%",IF(I12271&lt;=0.2,"10-20%",IF(I12271&lt;=0.4,"20-40%","Above 40%")))))</f>
        <v>Below 0%</v>
      </c>
      <c r="N12271" s="6" t="str">
        <f aca="false">IF(AND(H12271&gt;=Summary!$B$25,I12271&gt;=Summary!$B$26,I12271&lt;=Summary!$B$27,J12271&gt;=Summary!$B$28,J12271&lt;=Summary!$B$29,F12271*J12271&gt;1),"Yes","No")</f>
        <v>No</v>
      </c>
    </row>
    <row r="12272" customFormat="false" ht="15" hidden="false" customHeight="false" outlineLevel="0" collapsed="false">
      <c r="A12272" s="6" t="s">
        <v>158</v>
      </c>
      <c r="B12272" s="45" t="n">
        <v>45389</v>
      </c>
      <c r="C12272" s="6" t="s">
        <v>204</v>
      </c>
      <c r="D12272" s="6" t="s">
        <v>190</v>
      </c>
      <c r="E12272" s="6" t="s">
        <v>187</v>
      </c>
      <c r="F12272" s="34" t="n">
        <v>0.154104024171829</v>
      </c>
      <c r="G12272" s="34" t="n">
        <v>0.133322264652167</v>
      </c>
      <c r="H12272" s="34" t="n">
        <v>0.0207817595196625</v>
      </c>
      <c r="I12272" s="34" t="n">
        <v>0.15587613647189</v>
      </c>
      <c r="J12272" s="35" t="n">
        <v>7.5</v>
      </c>
      <c r="K12272" s="6" t="n">
        <v>0</v>
      </c>
      <c r="L12272" s="35" t="n">
        <v>-1</v>
      </c>
      <c r="M12272" s="6" t="str">
        <f aca="false">IF(I12272&lt;=0,"Below 0%",IF(I12272&lt;=0.05,"0-5%",IF(I12272&lt;=0.1,"5-10%",IF(I12272&lt;=0.2,"10-20%",IF(I12272&lt;=0.4,"20-40%","Above 40%")))))</f>
        <v>10-20%</v>
      </c>
      <c r="N12272" s="6" t="str">
        <f aca="false">IF(AND(H12272&gt;=Summary!$B$25,I12272&gt;=Summary!$B$26,I12272&lt;=Summary!$B$27,J12272&gt;=Summary!$B$28,J12272&lt;=Summary!$B$29,F12272*J12272&gt;1),"Yes","No")</f>
        <v>No</v>
      </c>
    </row>
    <row r="12273" customFormat="false" ht="15" hidden="false" customHeight="false" outlineLevel="0" collapsed="false">
      <c r="A12273" s="6" t="s">
        <v>158</v>
      </c>
      <c r="B12273" s="45" t="n">
        <v>45389</v>
      </c>
      <c r="C12273" s="6" t="s">
        <v>204</v>
      </c>
      <c r="D12273" s="6" t="s">
        <v>190</v>
      </c>
      <c r="E12273" s="6" t="s">
        <v>174</v>
      </c>
      <c r="F12273" s="34" t="n">
        <v>0.253729224205017</v>
      </c>
      <c r="G12273" s="34" t="n">
        <v>0.181803088162046</v>
      </c>
      <c r="H12273" s="34" t="n">
        <v>0.0719261360429716</v>
      </c>
      <c r="I12273" s="34" t="n">
        <v>0.395626591220838</v>
      </c>
      <c r="J12273" s="35" t="n">
        <v>5.5</v>
      </c>
      <c r="K12273" s="6" t="n">
        <v>1</v>
      </c>
      <c r="L12273" s="35" t="n">
        <v>4.5</v>
      </c>
      <c r="M12273" s="6" t="str">
        <f aca="false">IF(I12273&lt;=0,"Below 0%",IF(I12273&lt;=0.05,"0-5%",IF(I12273&lt;=0.1,"5-10%",IF(I12273&lt;=0.2,"10-20%",IF(I12273&lt;=0.4,"20-40%","Above 40%")))))</f>
        <v>20-40%</v>
      </c>
      <c r="N12273" s="6" t="str">
        <f aca="false">IF(AND(H12273&gt;=Summary!$B$25,I12273&gt;=Summary!$B$26,I12273&lt;=Summary!$B$27,J12273&gt;=Summary!$B$28,J12273&lt;=Summary!$B$29,F12273*J12273&gt;1),"Yes","No")</f>
        <v>No</v>
      </c>
    </row>
    <row r="12274" customFormat="false" ht="15" hidden="false" customHeight="false" outlineLevel="0" collapsed="false">
      <c r="A12274" s="6" t="s">
        <v>158</v>
      </c>
      <c r="B12274" s="45" t="n">
        <v>45389</v>
      </c>
      <c r="C12274" s="6" t="s">
        <v>204</v>
      </c>
      <c r="D12274" s="6" t="s">
        <v>190</v>
      </c>
      <c r="E12274" s="6" t="s">
        <v>177</v>
      </c>
      <c r="F12274" s="34" t="n">
        <v>0.592166721820831</v>
      </c>
      <c r="G12274" s="34" t="n">
        <v>0.684874647185788</v>
      </c>
      <c r="H12274" s="34" t="n">
        <v>-0.0927079253649565</v>
      </c>
      <c r="I12274" s="34" t="n">
        <v>-0.135364808357123</v>
      </c>
      <c r="J12274" s="35" t="n">
        <v>1.46</v>
      </c>
      <c r="K12274" s="6" t="n">
        <v>0</v>
      </c>
      <c r="L12274" s="35" t="n">
        <v>-1</v>
      </c>
      <c r="M12274" s="6" t="str">
        <f aca="false">IF(I12274&lt;=0,"Below 0%",IF(I12274&lt;=0.05,"0-5%",IF(I12274&lt;=0.1,"5-10%",IF(I12274&lt;=0.2,"10-20%",IF(I12274&lt;=0.4,"20-40%","Above 40%")))))</f>
        <v>Below 0%</v>
      </c>
      <c r="N12274" s="6" t="str">
        <f aca="false">IF(AND(H12274&gt;=Summary!$B$25,I12274&gt;=Summary!$B$26,I12274&lt;=Summary!$B$27,J12274&gt;=Summary!$B$28,J12274&lt;=Summary!$B$29,F12274*J12274&gt;1),"Yes","No")</f>
        <v>No</v>
      </c>
    </row>
    <row r="12275" customFormat="false" ht="15" hidden="false" customHeight="false" outlineLevel="0" collapsed="false">
      <c r="A12275" s="6" t="s">
        <v>158</v>
      </c>
      <c r="B12275" s="45" t="n">
        <v>45389</v>
      </c>
      <c r="C12275" s="6" t="s">
        <v>181</v>
      </c>
      <c r="D12275" s="6" t="s">
        <v>207</v>
      </c>
      <c r="E12275" s="6" t="s">
        <v>187</v>
      </c>
      <c r="F12275" s="34" t="n">
        <v>0.637759268283844</v>
      </c>
      <c r="G12275" s="34" t="n">
        <v>0.692897797574858</v>
      </c>
      <c r="H12275" s="34" t="n">
        <v>-0.0551385292910137</v>
      </c>
      <c r="I12275" s="34" t="n">
        <v>-0.0795767131660665</v>
      </c>
      <c r="J12275" s="35" t="n">
        <v>1.46</v>
      </c>
      <c r="K12275" s="6" t="n">
        <v>1</v>
      </c>
      <c r="L12275" s="35" t="n">
        <v>0.46</v>
      </c>
      <c r="M12275" s="6" t="str">
        <f aca="false">IF(I12275&lt;=0,"Below 0%",IF(I12275&lt;=0.05,"0-5%",IF(I12275&lt;=0.1,"5-10%",IF(I12275&lt;=0.2,"10-20%",IF(I12275&lt;=0.4,"20-40%","Above 40%")))))</f>
        <v>Below 0%</v>
      </c>
      <c r="N12275" s="6" t="str">
        <f aca="false">IF(AND(H12275&gt;=Summary!$B$25,I12275&gt;=Summary!$B$26,I12275&lt;=Summary!$B$27,J12275&gt;=Summary!$B$28,J12275&lt;=Summary!$B$29,F12275*J12275&gt;1),"Yes","No")</f>
        <v>No</v>
      </c>
    </row>
    <row r="12276" customFormat="false" ht="15" hidden="false" customHeight="false" outlineLevel="0" collapsed="false">
      <c r="A12276" s="6" t="s">
        <v>158</v>
      </c>
      <c r="B12276" s="45" t="n">
        <v>45389</v>
      </c>
      <c r="C12276" s="6" t="s">
        <v>181</v>
      </c>
      <c r="D12276" s="6" t="s">
        <v>207</v>
      </c>
      <c r="E12276" s="6" t="s">
        <v>174</v>
      </c>
      <c r="F12276" s="34" t="n">
        <v>0.188791006803513</v>
      </c>
      <c r="G12276" s="34" t="n">
        <v>0.180648354367731</v>
      </c>
      <c r="H12276" s="34" t="n">
        <v>0.0081426524357818</v>
      </c>
      <c r="I12276" s="34" t="n">
        <v>0.0450746006753346</v>
      </c>
      <c r="J12276" s="35" t="n">
        <v>5.6</v>
      </c>
      <c r="K12276" s="6" t="n">
        <v>0</v>
      </c>
      <c r="L12276" s="35" t="n">
        <v>-1</v>
      </c>
      <c r="M12276" s="6" t="str">
        <f aca="false">IF(I12276&lt;=0,"Below 0%",IF(I12276&lt;=0.05,"0-5%",IF(I12276&lt;=0.1,"5-10%",IF(I12276&lt;=0.2,"10-20%",IF(I12276&lt;=0.4,"20-40%","Above 40%")))))</f>
        <v>0-5%</v>
      </c>
      <c r="N12276" s="6" t="str">
        <f aca="false">IF(AND(H12276&gt;=Summary!$B$25,I12276&gt;=Summary!$B$26,I12276&lt;=Summary!$B$27,J12276&gt;=Summary!$B$28,J12276&lt;=Summary!$B$29,F12276*J12276&gt;1),"Yes","No")</f>
        <v>No</v>
      </c>
    </row>
    <row r="12277" customFormat="false" ht="15" hidden="false" customHeight="false" outlineLevel="0" collapsed="false">
      <c r="A12277" s="6" t="s">
        <v>158</v>
      </c>
      <c r="B12277" s="45" t="n">
        <v>45389</v>
      </c>
      <c r="C12277" s="6" t="s">
        <v>181</v>
      </c>
      <c r="D12277" s="6" t="s">
        <v>207</v>
      </c>
      <c r="E12277" s="6" t="s">
        <v>177</v>
      </c>
      <c r="F12277" s="34" t="n">
        <v>0.173449724912643</v>
      </c>
      <c r="G12277" s="34" t="n">
        <v>0.126453848057412</v>
      </c>
      <c r="H12277" s="34" t="n">
        <v>0.0469958768552319</v>
      </c>
      <c r="I12277" s="34" t="n">
        <v>0.371644497792548</v>
      </c>
      <c r="J12277" s="35" t="n">
        <v>8</v>
      </c>
      <c r="K12277" s="6" t="n">
        <v>0</v>
      </c>
      <c r="L12277" s="35" t="n">
        <v>-1</v>
      </c>
      <c r="M12277" s="6" t="str">
        <f aca="false">IF(I12277&lt;=0,"Below 0%",IF(I12277&lt;=0.05,"0-5%",IF(I12277&lt;=0.1,"5-10%",IF(I12277&lt;=0.2,"10-20%",IF(I12277&lt;=0.4,"20-40%","Above 40%")))))</f>
        <v>20-40%</v>
      </c>
      <c r="N12277" s="6" t="str">
        <f aca="false">IF(AND(H12277&gt;=Summary!$B$25,I12277&gt;=Summary!$B$26,I12277&lt;=Summary!$B$27,J12277&gt;=Summary!$B$28,J12277&lt;=Summary!$B$29,F12277*J12277&gt;1),"Yes","No")</f>
        <v>No</v>
      </c>
    </row>
    <row r="12278" customFormat="false" ht="15" hidden="false" customHeight="false" outlineLevel="0" collapsed="false">
      <c r="A12278" s="6" t="s">
        <v>158</v>
      </c>
      <c r="B12278" s="45" t="n">
        <v>45395</v>
      </c>
      <c r="C12278" s="6" t="s">
        <v>199</v>
      </c>
      <c r="D12278" s="6" t="s">
        <v>176</v>
      </c>
      <c r="E12278" s="6" t="s">
        <v>187</v>
      </c>
      <c r="F12278" s="34" t="n">
        <v>0.353253483772278</v>
      </c>
      <c r="G12278" s="34" t="n">
        <v>0.401319429221599</v>
      </c>
      <c r="H12278" s="34" t="n">
        <v>-0.0480659454493215</v>
      </c>
      <c r="I12278" s="34" t="n">
        <v>-0.119769794207448</v>
      </c>
      <c r="J12278" s="35" t="n">
        <v>2.49</v>
      </c>
      <c r="K12278" s="6" t="n">
        <v>0</v>
      </c>
      <c r="L12278" s="35" t="n">
        <v>-1</v>
      </c>
      <c r="M12278" s="6" t="str">
        <f aca="false">IF(I12278&lt;=0,"Below 0%",IF(I12278&lt;=0.05,"0-5%",IF(I12278&lt;=0.1,"5-10%",IF(I12278&lt;=0.2,"10-20%",IF(I12278&lt;=0.4,"20-40%","Above 40%")))))</f>
        <v>Below 0%</v>
      </c>
      <c r="N12278" s="6" t="str">
        <f aca="false">IF(AND(H12278&gt;=Summary!$B$25,I12278&gt;=Summary!$B$26,I12278&lt;=Summary!$B$27,J12278&gt;=Summary!$B$28,J12278&lt;=Summary!$B$29,F12278*J12278&gt;1),"Yes","No")</f>
        <v>No</v>
      </c>
    </row>
    <row r="12279" customFormat="false" ht="15" hidden="false" customHeight="false" outlineLevel="0" collapsed="false">
      <c r="A12279" s="6" t="s">
        <v>158</v>
      </c>
      <c r="B12279" s="45" t="n">
        <v>45395</v>
      </c>
      <c r="C12279" s="6" t="s">
        <v>199</v>
      </c>
      <c r="D12279" s="6" t="s">
        <v>176</v>
      </c>
      <c r="E12279" s="6" t="s">
        <v>174</v>
      </c>
      <c r="F12279" s="34" t="n">
        <v>0.233434528112412</v>
      </c>
      <c r="G12279" s="34" t="n">
        <v>0.244324053486988</v>
      </c>
      <c r="H12279" s="34" t="n">
        <v>-0.0108895253745769</v>
      </c>
      <c r="I12279" s="34" t="n">
        <v>-0.0445700094573653</v>
      </c>
      <c r="J12279" s="35" t="n">
        <v>4.09</v>
      </c>
      <c r="K12279" s="6" t="n">
        <v>1</v>
      </c>
      <c r="L12279" s="35" t="n">
        <v>3.09</v>
      </c>
      <c r="M12279" s="6" t="str">
        <f aca="false">IF(I12279&lt;=0,"Below 0%",IF(I12279&lt;=0.05,"0-5%",IF(I12279&lt;=0.1,"5-10%",IF(I12279&lt;=0.2,"10-20%",IF(I12279&lt;=0.4,"20-40%","Above 40%")))))</f>
        <v>Below 0%</v>
      </c>
      <c r="N12279" s="6" t="str">
        <f aca="false">IF(AND(H12279&gt;=Summary!$B$25,I12279&gt;=Summary!$B$26,I12279&lt;=Summary!$B$27,J12279&gt;=Summary!$B$28,J12279&lt;=Summary!$B$29,F12279*J12279&gt;1),"Yes","No")</f>
        <v>No</v>
      </c>
    </row>
    <row r="12280" customFormat="false" ht="15" hidden="false" customHeight="false" outlineLevel="0" collapsed="false">
      <c r="A12280" s="6" t="s">
        <v>158</v>
      </c>
      <c r="B12280" s="45" t="n">
        <v>45395</v>
      </c>
      <c r="C12280" s="6" t="s">
        <v>199</v>
      </c>
      <c r="D12280" s="6" t="s">
        <v>176</v>
      </c>
      <c r="E12280" s="6" t="s">
        <v>177</v>
      </c>
      <c r="F12280" s="34" t="n">
        <v>0.413311988115311</v>
      </c>
      <c r="G12280" s="34" t="n">
        <v>0.354356517291412</v>
      </c>
      <c r="H12280" s="34" t="n">
        <v>0.0589554708238984</v>
      </c>
      <c r="I12280" s="34" t="n">
        <v>0.166373321632505</v>
      </c>
      <c r="J12280" s="35" t="n">
        <v>2.82</v>
      </c>
      <c r="K12280" s="6" t="n">
        <v>0</v>
      </c>
      <c r="L12280" s="35" t="n">
        <v>-1</v>
      </c>
      <c r="M12280" s="6" t="str">
        <f aca="false">IF(I12280&lt;=0,"Below 0%",IF(I12280&lt;=0.05,"0-5%",IF(I12280&lt;=0.1,"5-10%",IF(I12280&lt;=0.2,"10-20%",IF(I12280&lt;=0.4,"20-40%","Above 40%")))))</f>
        <v>10-20%</v>
      </c>
      <c r="N12280" s="6" t="str">
        <f aca="false">IF(AND(H12280&gt;=Summary!$B$25,I12280&gt;=Summary!$B$26,I12280&lt;=Summary!$B$27,J12280&gt;=Summary!$B$28,J12280&lt;=Summary!$B$29,F12280*J12280&gt;1),"Yes","No")</f>
        <v>Yes</v>
      </c>
    </row>
    <row r="12281" customFormat="false" ht="15" hidden="false" customHeight="false" outlineLevel="0" collapsed="false">
      <c r="A12281" s="6" t="s">
        <v>158</v>
      </c>
      <c r="B12281" s="45" t="n">
        <v>45395</v>
      </c>
      <c r="C12281" s="6" t="s">
        <v>206</v>
      </c>
      <c r="D12281" s="6" t="s">
        <v>204</v>
      </c>
      <c r="E12281" s="6" t="s">
        <v>187</v>
      </c>
      <c r="F12281" s="34" t="n">
        <v>0.664415001869202</v>
      </c>
      <c r="G12281" s="34" t="n">
        <v>0.684063845958956</v>
      </c>
      <c r="H12281" s="34" t="n">
        <v>-0.0196488440897545</v>
      </c>
      <c r="I12281" s="34" t="n">
        <v>-0.028723699119356</v>
      </c>
      <c r="J12281" s="35" t="n">
        <v>1.45</v>
      </c>
      <c r="K12281" s="6" t="n">
        <v>1</v>
      </c>
      <c r="L12281" s="35" t="n">
        <v>0.45</v>
      </c>
      <c r="M12281" s="6" t="str">
        <f aca="false">IF(I12281&lt;=0,"Below 0%",IF(I12281&lt;=0.05,"0-5%",IF(I12281&lt;=0.1,"5-10%",IF(I12281&lt;=0.2,"10-20%",IF(I12281&lt;=0.4,"20-40%","Above 40%")))))</f>
        <v>Below 0%</v>
      </c>
      <c r="N12281" s="6" t="str">
        <f aca="false">IF(AND(H12281&gt;=Summary!$B$25,I12281&gt;=Summary!$B$26,I12281&lt;=Summary!$B$27,J12281&gt;=Summary!$B$28,J12281&lt;=Summary!$B$29,F12281*J12281&gt;1),"Yes","No")</f>
        <v>No</v>
      </c>
    </row>
    <row r="12282" customFormat="false" ht="15" hidden="false" customHeight="false" outlineLevel="0" collapsed="false">
      <c r="A12282" s="6" t="s">
        <v>158</v>
      </c>
      <c r="B12282" s="45" t="n">
        <v>45395</v>
      </c>
      <c r="C12282" s="6" t="s">
        <v>206</v>
      </c>
      <c r="D12282" s="6" t="s">
        <v>204</v>
      </c>
      <c r="E12282" s="6" t="s">
        <v>174</v>
      </c>
      <c r="F12282" s="34" t="n">
        <v>0.197918176651001</v>
      </c>
      <c r="G12282" s="34" t="n">
        <v>0.183683810488979</v>
      </c>
      <c r="H12282" s="34" t="n">
        <v>0.014234366162022</v>
      </c>
      <c r="I12282" s="34" t="n">
        <v>0.0774938527468978</v>
      </c>
      <c r="J12282" s="35" t="n">
        <v>5.4</v>
      </c>
      <c r="K12282" s="6" t="n">
        <v>0</v>
      </c>
      <c r="L12282" s="35" t="n">
        <v>-1</v>
      </c>
      <c r="M12282" s="6" t="str">
        <f aca="false">IF(I12282&lt;=0,"Below 0%",IF(I12282&lt;=0.05,"0-5%",IF(I12282&lt;=0.1,"5-10%",IF(I12282&lt;=0.2,"10-20%",IF(I12282&lt;=0.4,"20-40%","Above 40%")))))</f>
        <v>5-10%</v>
      </c>
      <c r="N12282" s="6" t="str">
        <f aca="false">IF(AND(H12282&gt;=Summary!$B$25,I12282&gt;=Summary!$B$26,I12282&lt;=Summary!$B$27,J12282&gt;=Summary!$B$28,J12282&lt;=Summary!$B$29,F12282*J12282&gt;1),"Yes","No")</f>
        <v>No</v>
      </c>
    </row>
    <row r="12283" customFormat="false" ht="15" hidden="false" customHeight="false" outlineLevel="0" collapsed="false">
      <c r="A12283" s="6" t="s">
        <v>158</v>
      </c>
      <c r="B12283" s="45" t="n">
        <v>45395</v>
      </c>
      <c r="C12283" s="6" t="s">
        <v>206</v>
      </c>
      <c r="D12283" s="6" t="s">
        <v>204</v>
      </c>
      <c r="E12283" s="6" t="s">
        <v>177</v>
      </c>
      <c r="F12283" s="34" t="n">
        <v>0.137666866183281</v>
      </c>
      <c r="G12283" s="34" t="n">
        <v>0.132252343552065</v>
      </c>
      <c r="H12283" s="34" t="n">
        <v>0.00541452263121608</v>
      </c>
      <c r="I12283" s="34" t="n">
        <v>0.0409408444931223</v>
      </c>
      <c r="J12283" s="35" t="n">
        <v>7.5</v>
      </c>
      <c r="K12283" s="6" t="n">
        <v>0</v>
      </c>
      <c r="L12283" s="35" t="n">
        <v>-1</v>
      </c>
      <c r="M12283" s="6" t="str">
        <f aca="false">IF(I12283&lt;=0,"Below 0%",IF(I12283&lt;=0.05,"0-5%",IF(I12283&lt;=0.1,"5-10%",IF(I12283&lt;=0.2,"10-20%",IF(I12283&lt;=0.4,"20-40%","Above 40%")))))</f>
        <v>0-5%</v>
      </c>
      <c r="N12283" s="6" t="str">
        <f aca="false">IF(AND(H12283&gt;=Summary!$B$25,I12283&gt;=Summary!$B$26,I12283&lt;=Summary!$B$27,J12283&gt;=Summary!$B$28,J12283&lt;=Summary!$B$29,F12283*J12283&gt;1),"Yes","No")</f>
        <v>No</v>
      </c>
    </row>
    <row r="12284" customFormat="false" ht="15" hidden="false" customHeight="false" outlineLevel="0" collapsed="false">
      <c r="A12284" s="6" t="s">
        <v>158</v>
      </c>
      <c r="B12284" s="45" t="n">
        <v>45395</v>
      </c>
      <c r="C12284" s="6" t="s">
        <v>196</v>
      </c>
      <c r="D12284" s="6" t="s">
        <v>201</v>
      </c>
      <c r="E12284" s="6" t="s">
        <v>187</v>
      </c>
      <c r="F12284" s="34" t="n">
        <v>0.302066385746002</v>
      </c>
      <c r="G12284" s="34" t="n">
        <v>0.273111798627492</v>
      </c>
      <c r="H12284" s="34" t="n">
        <v>0.0289545871185106</v>
      </c>
      <c r="I12284" s="34" t="n">
        <v>0.106017342582855</v>
      </c>
      <c r="J12284" s="35" t="n">
        <v>3.62</v>
      </c>
      <c r="K12284" s="6" t="n">
        <v>0</v>
      </c>
      <c r="L12284" s="35" t="n">
        <v>-1</v>
      </c>
      <c r="M12284" s="6" t="str">
        <f aca="false">IF(I12284&lt;=0,"Below 0%",IF(I12284&lt;=0.05,"0-5%",IF(I12284&lt;=0.1,"5-10%",IF(I12284&lt;=0.2,"10-20%",IF(I12284&lt;=0.4,"20-40%","Above 40%")))))</f>
        <v>10-20%</v>
      </c>
      <c r="N12284" s="6" t="str">
        <f aca="false">IF(AND(H12284&gt;=Summary!$B$25,I12284&gt;=Summary!$B$26,I12284&lt;=Summary!$B$27,J12284&gt;=Summary!$B$28,J12284&lt;=Summary!$B$29,F12284*J12284&gt;1),"Yes","No")</f>
        <v>No</v>
      </c>
    </row>
    <row r="12285" customFormat="false" ht="15" hidden="false" customHeight="false" outlineLevel="0" collapsed="false">
      <c r="A12285" s="6" t="s">
        <v>158</v>
      </c>
      <c r="B12285" s="45" t="n">
        <v>45395</v>
      </c>
      <c r="C12285" s="6" t="s">
        <v>196</v>
      </c>
      <c r="D12285" s="6" t="s">
        <v>201</v>
      </c>
      <c r="E12285" s="6" t="s">
        <v>174</v>
      </c>
      <c r="F12285" s="34" t="n">
        <v>0.251714289188385</v>
      </c>
      <c r="G12285" s="34" t="n">
        <v>0.251568628761201</v>
      </c>
      <c r="H12285" s="34" t="n">
        <v>0.000145660427184058</v>
      </c>
      <c r="I12285" s="34" t="n">
        <v>0.000579008709875151</v>
      </c>
      <c r="J12285" s="35" t="n">
        <v>3.93</v>
      </c>
      <c r="K12285" s="6" t="n">
        <v>1</v>
      </c>
      <c r="L12285" s="35" t="n">
        <v>2.93</v>
      </c>
      <c r="M12285" s="6" t="str">
        <f aca="false">IF(I12285&lt;=0,"Below 0%",IF(I12285&lt;=0.05,"0-5%",IF(I12285&lt;=0.1,"5-10%",IF(I12285&lt;=0.2,"10-20%",IF(I12285&lt;=0.4,"20-40%","Above 40%")))))</f>
        <v>0-5%</v>
      </c>
      <c r="N12285" s="6" t="str">
        <f aca="false">IF(AND(H12285&gt;=Summary!$B$25,I12285&gt;=Summary!$B$26,I12285&lt;=Summary!$B$27,J12285&gt;=Summary!$B$28,J12285&lt;=Summary!$B$29,F12285*J12285&gt;1),"Yes","No")</f>
        <v>No</v>
      </c>
    </row>
    <row r="12286" customFormat="false" ht="15" hidden="false" customHeight="false" outlineLevel="0" collapsed="false">
      <c r="A12286" s="6" t="s">
        <v>158</v>
      </c>
      <c r="B12286" s="45" t="n">
        <v>45395</v>
      </c>
      <c r="C12286" s="6" t="s">
        <v>196</v>
      </c>
      <c r="D12286" s="6" t="s">
        <v>201</v>
      </c>
      <c r="E12286" s="6" t="s">
        <v>177</v>
      </c>
      <c r="F12286" s="34" t="n">
        <v>0.446219265460968</v>
      </c>
      <c r="G12286" s="34" t="n">
        <v>0.475319572611308</v>
      </c>
      <c r="H12286" s="34" t="n">
        <v>-0.0291003071503395</v>
      </c>
      <c r="I12286" s="34" t="n">
        <v>-0.0612226149040496</v>
      </c>
      <c r="J12286" s="35" t="n">
        <v>2.08</v>
      </c>
      <c r="K12286" s="6" t="n">
        <v>0</v>
      </c>
      <c r="L12286" s="35" t="n">
        <v>-1</v>
      </c>
      <c r="M12286" s="6" t="str">
        <f aca="false">IF(I12286&lt;=0,"Below 0%",IF(I12286&lt;=0.05,"0-5%",IF(I12286&lt;=0.1,"5-10%",IF(I12286&lt;=0.2,"10-20%",IF(I12286&lt;=0.4,"20-40%","Above 40%")))))</f>
        <v>Below 0%</v>
      </c>
      <c r="N12286" s="6" t="str">
        <f aca="false">IF(AND(H12286&gt;=Summary!$B$25,I12286&gt;=Summary!$B$26,I12286&lt;=Summary!$B$27,J12286&gt;=Summary!$B$28,J12286&lt;=Summary!$B$29,F12286*J12286&gt;1),"Yes","No")</f>
        <v>No</v>
      </c>
    </row>
    <row r="12287" customFormat="false" ht="15" hidden="false" customHeight="false" outlineLevel="0" collapsed="false">
      <c r="A12287" s="6" t="s">
        <v>158</v>
      </c>
      <c r="B12287" s="45" t="n">
        <v>45395</v>
      </c>
      <c r="C12287" s="6" t="s">
        <v>194</v>
      </c>
      <c r="D12287" s="6" t="s">
        <v>208</v>
      </c>
      <c r="E12287" s="6" t="s">
        <v>187</v>
      </c>
      <c r="F12287" s="34" t="n">
        <v>0.84382951259613</v>
      </c>
      <c r="G12287" s="34" t="n">
        <v>0.894988066825776</v>
      </c>
      <c r="H12287" s="34" t="n">
        <v>-0.0511585542296453</v>
      </c>
      <c r="I12287" s="34" t="n">
        <v>-0.0571611579259237</v>
      </c>
      <c r="J12287" s="35" t="n">
        <v>1.12</v>
      </c>
      <c r="K12287" s="6" t="n">
        <v>1</v>
      </c>
      <c r="L12287" s="35" t="n">
        <v>0.12</v>
      </c>
      <c r="M12287" s="6" t="str">
        <f aca="false">IF(I12287&lt;=0,"Below 0%",IF(I12287&lt;=0.05,"0-5%",IF(I12287&lt;=0.1,"5-10%",IF(I12287&lt;=0.2,"10-20%",IF(I12287&lt;=0.4,"20-40%","Above 40%")))))</f>
        <v>Below 0%</v>
      </c>
      <c r="N12287" s="6" t="str">
        <f aca="false">IF(AND(H12287&gt;=Summary!$B$25,I12287&gt;=Summary!$B$26,I12287&lt;=Summary!$B$27,J12287&gt;=Summary!$B$28,J12287&lt;=Summary!$B$29,F12287*J12287&gt;1),"Yes","No")</f>
        <v>No</v>
      </c>
    </row>
    <row r="12288" customFormat="false" ht="15" hidden="false" customHeight="false" outlineLevel="0" collapsed="false">
      <c r="A12288" s="6" t="s">
        <v>158</v>
      </c>
      <c r="B12288" s="45" t="n">
        <v>45395</v>
      </c>
      <c r="C12288" s="6" t="s">
        <v>194</v>
      </c>
      <c r="D12288" s="6" t="s">
        <v>208</v>
      </c>
      <c r="E12288" s="6" t="s">
        <v>174</v>
      </c>
      <c r="F12288" s="34" t="n">
        <v>0.107222989201546</v>
      </c>
      <c r="G12288" s="34" t="n">
        <v>0.0715990453460621</v>
      </c>
      <c r="H12288" s="34" t="n">
        <v>0.0356239438554837</v>
      </c>
      <c r="I12288" s="34" t="n">
        <v>0.497547749181589</v>
      </c>
      <c r="J12288" s="35" t="n">
        <v>14</v>
      </c>
      <c r="K12288" s="6" t="n">
        <v>0</v>
      </c>
      <c r="L12288" s="35" t="n">
        <v>-1</v>
      </c>
      <c r="M12288" s="6" t="str">
        <f aca="false">IF(I12288&lt;=0,"Below 0%",IF(I12288&lt;=0.05,"0-5%",IF(I12288&lt;=0.1,"5-10%",IF(I12288&lt;=0.2,"10-20%",IF(I12288&lt;=0.4,"20-40%","Above 40%")))))</f>
        <v>Above 40%</v>
      </c>
      <c r="N12288" s="6" t="str">
        <f aca="false">IF(AND(H12288&gt;=Summary!$B$25,I12288&gt;=Summary!$B$26,I12288&lt;=Summary!$B$27,J12288&gt;=Summary!$B$28,J12288&lt;=Summary!$B$29,F12288*J12288&gt;1),"Yes","No")</f>
        <v>No</v>
      </c>
    </row>
    <row r="12289" customFormat="false" ht="15" hidden="false" customHeight="false" outlineLevel="0" collapsed="false">
      <c r="A12289" s="6" t="s">
        <v>158</v>
      </c>
      <c r="B12289" s="45" t="n">
        <v>45395</v>
      </c>
      <c r="C12289" s="6" t="s">
        <v>194</v>
      </c>
      <c r="D12289" s="6" t="s">
        <v>208</v>
      </c>
      <c r="E12289" s="6" t="s">
        <v>177</v>
      </c>
      <c r="F12289" s="34" t="n">
        <v>0.04894744977355</v>
      </c>
      <c r="G12289" s="34" t="n">
        <v>0.0334128878281623</v>
      </c>
      <c r="H12289" s="34" t="n">
        <v>0.0155345619453877</v>
      </c>
      <c r="I12289" s="34" t="n">
        <v>0.464927246794105</v>
      </c>
      <c r="J12289" s="35" t="n">
        <v>30</v>
      </c>
      <c r="K12289" s="6" t="n">
        <v>0</v>
      </c>
      <c r="L12289" s="35" t="n">
        <v>-1</v>
      </c>
      <c r="M12289" s="6" t="str">
        <f aca="false">IF(I12289&lt;=0,"Below 0%",IF(I12289&lt;=0.05,"0-5%",IF(I12289&lt;=0.1,"5-10%",IF(I12289&lt;=0.2,"10-20%",IF(I12289&lt;=0.4,"20-40%","Above 40%")))))</f>
        <v>Above 40%</v>
      </c>
      <c r="N12289" s="6" t="str">
        <f aca="false">IF(AND(H12289&gt;=Summary!$B$25,I12289&gt;=Summary!$B$26,I12289&lt;=Summary!$B$27,J12289&gt;=Summary!$B$28,J12289&lt;=Summary!$B$29,F12289*J12289&gt;1),"Yes","No")</f>
        <v>No</v>
      </c>
    </row>
    <row r="12290" customFormat="false" ht="15" hidden="false" customHeight="false" outlineLevel="0" collapsed="false">
      <c r="A12290" s="6" t="s">
        <v>158</v>
      </c>
      <c r="B12290" s="45" t="n">
        <v>45395</v>
      </c>
      <c r="C12290" s="6" t="s">
        <v>188</v>
      </c>
      <c r="D12290" s="6" t="s">
        <v>181</v>
      </c>
      <c r="E12290" s="6" t="s">
        <v>187</v>
      </c>
      <c r="F12290" s="34" t="n">
        <v>0.417956471443176</v>
      </c>
      <c r="G12290" s="34" t="n">
        <v>0.344918148788221</v>
      </c>
      <c r="H12290" s="34" t="n">
        <v>0.0730383226549552</v>
      </c>
      <c r="I12290" s="34" t="n">
        <v>0.211755522031984</v>
      </c>
      <c r="J12290" s="35" t="n">
        <v>2.9</v>
      </c>
      <c r="K12290" s="6" t="n">
        <v>1</v>
      </c>
      <c r="L12290" s="35" t="n">
        <v>1.9</v>
      </c>
      <c r="M12290" s="6" t="str">
        <f aca="false">IF(I12290&lt;=0,"Below 0%",IF(I12290&lt;=0.05,"0-5%",IF(I12290&lt;=0.1,"5-10%",IF(I12290&lt;=0.2,"10-20%",IF(I12290&lt;=0.4,"20-40%","Above 40%")))))</f>
        <v>20-40%</v>
      </c>
      <c r="N12290" s="6" t="str">
        <f aca="false">IF(AND(H12290&gt;=Summary!$B$25,I12290&gt;=Summary!$B$26,I12290&lt;=Summary!$B$27,J12290&gt;=Summary!$B$28,J12290&lt;=Summary!$B$29,F12290*J12290&gt;1),"Yes","No")</f>
        <v>Yes</v>
      </c>
    </row>
    <row r="12291" customFormat="false" ht="15" hidden="false" customHeight="false" outlineLevel="0" collapsed="false">
      <c r="A12291" s="6" t="s">
        <v>158</v>
      </c>
      <c r="B12291" s="45" t="n">
        <v>45395</v>
      </c>
      <c r="C12291" s="6" t="s">
        <v>188</v>
      </c>
      <c r="D12291" s="6" t="s">
        <v>181</v>
      </c>
      <c r="E12291" s="6" t="s">
        <v>174</v>
      </c>
      <c r="F12291" s="34" t="n">
        <v>0.323600918054581</v>
      </c>
      <c r="G12291" s="34" t="n">
        <v>0.234803434621089</v>
      </c>
      <c r="H12291" s="34" t="n">
        <v>0.0887974834334913</v>
      </c>
      <c r="I12291" s="34" t="n">
        <v>0.378177957987654</v>
      </c>
      <c r="J12291" s="35" t="n">
        <v>4.26</v>
      </c>
      <c r="K12291" s="6" t="n">
        <v>0</v>
      </c>
      <c r="L12291" s="35" t="n">
        <v>-1</v>
      </c>
      <c r="M12291" s="6" t="str">
        <f aca="false">IF(I12291&lt;=0,"Below 0%",IF(I12291&lt;=0.05,"0-5%",IF(I12291&lt;=0.1,"5-10%",IF(I12291&lt;=0.2,"10-20%",IF(I12291&lt;=0.4,"20-40%","Above 40%")))))</f>
        <v>20-40%</v>
      </c>
      <c r="N12291" s="6" t="str">
        <f aca="false">IF(AND(H12291&gt;=Summary!$B$25,I12291&gt;=Summary!$B$26,I12291&lt;=Summary!$B$27,J12291&gt;=Summary!$B$28,J12291&lt;=Summary!$B$29,F12291*J12291&gt;1),"Yes","No")</f>
        <v>Yes</v>
      </c>
    </row>
    <row r="12292" customFormat="false" ht="15" hidden="false" customHeight="false" outlineLevel="0" collapsed="false">
      <c r="A12292" s="6" t="s">
        <v>158</v>
      </c>
      <c r="B12292" s="45" t="n">
        <v>45395</v>
      </c>
      <c r="C12292" s="6" t="s">
        <v>188</v>
      </c>
      <c r="D12292" s="6" t="s">
        <v>181</v>
      </c>
      <c r="E12292" s="6" t="s">
        <v>177</v>
      </c>
      <c r="F12292" s="34" t="n">
        <v>0.258442640304565</v>
      </c>
      <c r="G12292" s="34" t="n">
        <v>0.42027841659069</v>
      </c>
      <c r="H12292" s="34" t="n">
        <v>-0.161835776286124</v>
      </c>
      <c r="I12292" s="34" t="n">
        <v>-0.385068016575632</v>
      </c>
      <c r="J12292" s="35" t="n">
        <v>2.38</v>
      </c>
      <c r="K12292" s="6" t="n">
        <v>0</v>
      </c>
      <c r="L12292" s="35" t="n">
        <v>-1</v>
      </c>
      <c r="M12292" s="6" t="str">
        <f aca="false">IF(I12292&lt;=0,"Below 0%",IF(I12292&lt;=0.05,"0-5%",IF(I12292&lt;=0.1,"5-10%",IF(I12292&lt;=0.2,"10-20%",IF(I12292&lt;=0.4,"20-40%","Above 40%")))))</f>
        <v>Below 0%</v>
      </c>
      <c r="N12292" s="6" t="str">
        <f aca="false">IF(AND(H12292&gt;=Summary!$B$25,I12292&gt;=Summary!$B$26,I12292&lt;=Summary!$B$27,J12292&gt;=Summary!$B$28,J12292&lt;=Summary!$B$29,F12292*J12292&gt;1),"Yes","No")</f>
        <v>No</v>
      </c>
    </row>
    <row r="12293" customFormat="false" ht="15" hidden="false" customHeight="false" outlineLevel="0" collapsed="false">
      <c r="A12293" s="6" t="s">
        <v>158</v>
      </c>
      <c r="B12293" s="45" t="n">
        <v>45395</v>
      </c>
      <c r="C12293" s="6" t="s">
        <v>207</v>
      </c>
      <c r="D12293" s="6" t="s">
        <v>203</v>
      </c>
      <c r="E12293" s="6" t="s">
        <v>187</v>
      </c>
      <c r="F12293" s="34" t="n">
        <v>0.437237650156021</v>
      </c>
      <c r="G12293" s="34" t="n">
        <v>0.44662834873155</v>
      </c>
      <c r="H12293" s="34" t="n">
        <v>-0.00939069857552893</v>
      </c>
      <c r="I12293" s="34" t="n">
        <v>-0.0210257557591207</v>
      </c>
      <c r="J12293" s="35" t="n">
        <v>2.25</v>
      </c>
      <c r="K12293" s="6" t="n">
        <v>0</v>
      </c>
      <c r="L12293" s="35" t="n">
        <v>-1</v>
      </c>
      <c r="M12293" s="6" t="str">
        <f aca="false">IF(I12293&lt;=0,"Below 0%",IF(I12293&lt;=0.05,"0-5%",IF(I12293&lt;=0.1,"5-10%",IF(I12293&lt;=0.2,"10-20%",IF(I12293&lt;=0.4,"20-40%","Above 40%")))))</f>
        <v>Below 0%</v>
      </c>
      <c r="N12293" s="6" t="str">
        <f aca="false">IF(AND(H12293&gt;=Summary!$B$25,I12293&gt;=Summary!$B$26,I12293&lt;=Summary!$B$27,J12293&gt;=Summary!$B$28,J12293&lt;=Summary!$B$29,F12293*J12293&gt;1),"Yes","No")</f>
        <v>No</v>
      </c>
    </row>
    <row r="12294" customFormat="false" ht="15" hidden="false" customHeight="false" outlineLevel="0" collapsed="false">
      <c r="A12294" s="6" t="s">
        <v>158</v>
      </c>
      <c r="B12294" s="45" t="n">
        <v>45395</v>
      </c>
      <c r="C12294" s="6" t="s">
        <v>207</v>
      </c>
      <c r="D12294" s="6" t="s">
        <v>203</v>
      </c>
      <c r="E12294" s="6" t="s">
        <v>174</v>
      </c>
      <c r="F12294" s="34" t="n">
        <v>0.273064136505127</v>
      </c>
      <c r="G12294" s="34" t="n">
        <v>0.268693525306414</v>
      </c>
      <c r="H12294" s="34" t="n">
        <v>0.00437061119871318</v>
      </c>
      <c r="I12294" s="34" t="n">
        <v>0.0162661574882723</v>
      </c>
      <c r="J12294" s="35" t="n">
        <v>3.74</v>
      </c>
      <c r="K12294" s="6" t="n">
        <v>1</v>
      </c>
      <c r="L12294" s="35" t="n">
        <v>2.74</v>
      </c>
      <c r="M12294" s="6" t="str">
        <f aca="false">IF(I12294&lt;=0,"Below 0%",IF(I12294&lt;=0.05,"0-5%",IF(I12294&lt;=0.1,"5-10%",IF(I12294&lt;=0.2,"10-20%",IF(I12294&lt;=0.4,"20-40%","Above 40%")))))</f>
        <v>0-5%</v>
      </c>
      <c r="N12294" s="6" t="str">
        <f aca="false">IF(AND(H12294&gt;=Summary!$B$25,I12294&gt;=Summary!$B$26,I12294&lt;=Summary!$B$27,J12294&gt;=Summary!$B$28,J12294&lt;=Summary!$B$29,F12294*J12294&gt;1),"Yes","No")</f>
        <v>No</v>
      </c>
    </row>
    <row r="12295" customFormat="false" ht="15" hidden="false" customHeight="false" outlineLevel="0" collapsed="false">
      <c r="A12295" s="6" t="s">
        <v>158</v>
      </c>
      <c r="B12295" s="45" t="n">
        <v>45395</v>
      </c>
      <c r="C12295" s="6" t="s">
        <v>207</v>
      </c>
      <c r="D12295" s="6" t="s">
        <v>203</v>
      </c>
      <c r="E12295" s="6" t="s">
        <v>177</v>
      </c>
      <c r="F12295" s="34" t="n">
        <v>0.289698213338852</v>
      </c>
      <c r="G12295" s="34" t="n">
        <v>0.284678125962036</v>
      </c>
      <c r="H12295" s="34" t="n">
        <v>0.00502008737681575</v>
      </c>
      <c r="I12295" s="34" t="n">
        <v>0.0176342574964303</v>
      </c>
      <c r="J12295" s="35" t="n">
        <v>3.53</v>
      </c>
      <c r="K12295" s="6" t="n">
        <v>0</v>
      </c>
      <c r="L12295" s="35" t="n">
        <v>-1</v>
      </c>
      <c r="M12295" s="6" t="str">
        <f aca="false">IF(I12295&lt;=0,"Below 0%",IF(I12295&lt;=0.05,"0-5%",IF(I12295&lt;=0.1,"5-10%",IF(I12295&lt;=0.2,"10-20%",IF(I12295&lt;=0.4,"20-40%","Above 40%")))))</f>
        <v>0-5%</v>
      </c>
      <c r="N12295" s="6" t="str">
        <f aca="false">IF(AND(H12295&gt;=Summary!$B$25,I12295&gt;=Summary!$B$26,I12295&lt;=Summary!$B$27,J12295&gt;=Summary!$B$28,J12295&lt;=Summary!$B$29,F12295*J12295&gt;1),"Yes","No")</f>
        <v>No</v>
      </c>
    </row>
    <row r="12296" customFormat="false" ht="15" hidden="false" customHeight="false" outlineLevel="0" collapsed="false">
      <c r="A12296" s="6" t="s">
        <v>158</v>
      </c>
      <c r="B12296" s="45" t="n">
        <v>45396</v>
      </c>
      <c r="C12296" s="6" t="s">
        <v>185</v>
      </c>
      <c r="D12296" s="6" t="s">
        <v>182</v>
      </c>
      <c r="E12296" s="6" t="s">
        <v>187</v>
      </c>
      <c r="F12296" s="34" t="n">
        <v>0.79444682598114</v>
      </c>
      <c r="G12296" s="34" t="n">
        <v>0.757214720677787</v>
      </c>
      <c r="H12296" s="34" t="n">
        <v>0.0372321053033535</v>
      </c>
      <c r="I12296" s="34" t="n">
        <v>0.0491698117939743</v>
      </c>
      <c r="J12296" s="35" t="n">
        <v>1.31</v>
      </c>
      <c r="K12296" s="6" t="n">
        <v>0</v>
      </c>
      <c r="L12296" s="35" t="n">
        <v>-1</v>
      </c>
      <c r="M12296" s="6" t="str">
        <f aca="false">IF(I12296&lt;=0,"Below 0%",IF(I12296&lt;=0.05,"0-5%",IF(I12296&lt;=0.1,"5-10%",IF(I12296&lt;=0.2,"10-20%",IF(I12296&lt;=0.4,"20-40%","Above 40%")))))</f>
        <v>0-5%</v>
      </c>
      <c r="N12296" s="6" t="str">
        <f aca="false">IF(AND(H12296&gt;=Summary!$B$25,I12296&gt;=Summary!$B$26,I12296&lt;=Summary!$B$27,J12296&gt;=Summary!$B$28,J12296&lt;=Summary!$B$29,F12296*J12296&gt;1),"Yes","No")</f>
        <v>No</v>
      </c>
    </row>
    <row r="12297" customFormat="false" ht="15" hidden="false" customHeight="false" outlineLevel="0" collapsed="false">
      <c r="A12297" s="6" t="s">
        <v>158</v>
      </c>
      <c r="B12297" s="45" t="n">
        <v>45396</v>
      </c>
      <c r="C12297" s="6" t="s">
        <v>185</v>
      </c>
      <c r="D12297" s="6" t="s">
        <v>182</v>
      </c>
      <c r="E12297" s="6" t="s">
        <v>174</v>
      </c>
      <c r="F12297" s="34" t="n">
        <v>0.100761123001576</v>
      </c>
      <c r="G12297" s="34" t="n">
        <v>0.152607889859677</v>
      </c>
      <c r="H12297" s="34" t="n">
        <v>-0.0518467668581015</v>
      </c>
      <c r="I12297" s="34" t="n">
        <v>-0.33973844278808</v>
      </c>
      <c r="J12297" s="35" t="n">
        <v>6.5</v>
      </c>
      <c r="K12297" s="6" t="n">
        <v>0</v>
      </c>
      <c r="L12297" s="35" t="n">
        <v>-1</v>
      </c>
      <c r="M12297" s="6" t="str">
        <f aca="false">IF(I12297&lt;=0,"Below 0%",IF(I12297&lt;=0.05,"0-5%",IF(I12297&lt;=0.1,"5-10%",IF(I12297&lt;=0.2,"10-20%",IF(I12297&lt;=0.4,"20-40%","Above 40%")))))</f>
        <v>Below 0%</v>
      </c>
      <c r="N12297" s="6" t="str">
        <f aca="false">IF(AND(H12297&gt;=Summary!$B$25,I12297&gt;=Summary!$B$26,I12297&lt;=Summary!$B$27,J12297&gt;=Summary!$B$28,J12297&lt;=Summary!$B$29,F12297*J12297&gt;1),"Yes","No")</f>
        <v>No</v>
      </c>
    </row>
    <row r="12298" customFormat="false" ht="15" hidden="false" customHeight="false" outlineLevel="0" collapsed="false">
      <c r="A12298" s="6" t="s">
        <v>158</v>
      </c>
      <c r="B12298" s="45" t="n">
        <v>45396</v>
      </c>
      <c r="C12298" s="6" t="s">
        <v>185</v>
      </c>
      <c r="D12298" s="6" t="s">
        <v>182</v>
      </c>
      <c r="E12298" s="6" t="s">
        <v>177</v>
      </c>
      <c r="F12298" s="34" t="n">
        <v>0.10479199886322</v>
      </c>
      <c r="G12298" s="34" t="n">
        <v>0.0901773894625364</v>
      </c>
      <c r="H12298" s="34" t="n">
        <v>0.0146146094006838</v>
      </c>
      <c r="I12298" s="34" t="n">
        <v>0.162065119513749</v>
      </c>
      <c r="J12298" s="35" t="n">
        <v>11</v>
      </c>
      <c r="K12298" s="6" t="n">
        <v>1</v>
      </c>
      <c r="L12298" s="35" t="n">
        <v>10</v>
      </c>
      <c r="M12298" s="6" t="str">
        <f aca="false">IF(I12298&lt;=0,"Below 0%",IF(I12298&lt;=0.05,"0-5%",IF(I12298&lt;=0.1,"5-10%",IF(I12298&lt;=0.2,"10-20%",IF(I12298&lt;=0.4,"20-40%","Above 40%")))))</f>
        <v>10-20%</v>
      </c>
      <c r="N12298" s="6" t="str">
        <f aca="false">IF(AND(H12298&gt;=Summary!$B$25,I12298&gt;=Summary!$B$26,I12298&lt;=Summary!$B$27,J12298&gt;=Summary!$B$28,J12298&lt;=Summary!$B$29,F12298*J12298&gt;1),"Yes","No")</f>
        <v>No</v>
      </c>
    </row>
    <row r="12299" customFormat="false" ht="15" hidden="false" customHeight="false" outlineLevel="0" collapsed="false">
      <c r="A12299" s="6" t="s">
        <v>158</v>
      </c>
      <c r="B12299" s="45" t="n">
        <v>45396</v>
      </c>
      <c r="C12299" s="6" t="s">
        <v>183</v>
      </c>
      <c r="D12299" s="6" t="s">
        <v>180</v>
      </c>
      <c r="E12299" s="6" t="s">
        <v>187</v>
      </c>
      <c r="F12299" s="34" t="n">
        <v>0.8542560338974</v>
      </c>
      <c r="G12299" s="34" t="n">
        <v>0.807971990304336</v>
      </c>
      <c r="H12299" s="34" t="n">
        <v>0.0462840435930638</v>
      </c>
      <c r="I12299" s="34" t="n">
        <v>0.0572842179536819</v>
      </c>
      <c r="J12299" s="35" t="n">
        <v>1.24</v>
      </c>
      <c r="K12299" s="6" t="n">
        <v>0</v>
      </c>
      <c r="L12299" s="35" t="n">
        <v>-1</v>
      </c>
      <c r="M12299" s="6" t="str">
        <f aca="false">IF(I12299&lt;=0,"Below 0%",IF(I12299&lt;=0.05,"0-5%",IF(I12299&lt;=0.1,"5-10%",IF(I12299&lt;=0.2,"10-20%",IF(I12299&lt;=0.4,"20-40%","Above 40%")))))</f>
        <v>5-10%</v>
      </c>
      <c r="N12299" s="6" t="str">
        <f aca="false">IF(AND(H12299&gt;=Summary!$B$25,I12299&gt;=Summary!$B$26,I12299&lt;=Summary!$B$27,J12299&gt;=Summary!$B$28,J12299&lt;=Summary!$B$29,F12299*J12299&gt;1),"Yes","No")</f>
        <v>No</v>
      </c>
    </row>
    <row r="12300" customFormat="false" ht="15" hidden="false" customHeight="false" outlineLevel="0" collapsed="false">
      <c r="A12300" s="6" t="s">
        <v>158</v>
      </c>
      <c r="B12300" s="45" t="n">
        <v>45396</v>
      </c>
      <c r="C12300" s="6" t="s">
        <v>183</v>
      </c>
      <c r="D12300" s="6" t="s">
        <v>180</v>
      </c>
      <c r="E12300" s="6" t="s">
        <v>174</v>
      </c>
      <c r="F12300" s="34" t="n">
        <v>0.0938355326652527</v>
      </c>
      <c r="G12300" s="34" t="n">
        <v>0.125235658497172</v>
      </c>
      <c r="H12300" s="34" t="n">
        <v>-0.0314001258319194</v>
      </c>
      <c r="I12300" s="34" t="n">
        <v>-0.250728316589068</v>
      </c>
      <c r="J12300" s="35" t="n">
        <v>8</v>
      </c>
      <c r="K12300" s="6" t="n">
        <v>0</v>
      </c>
      <c r="L12300" s="35" t="n">
        <v>-1</v>
      </c>
      <c r="M12300" s="6" t="str">
        <f aca="false">IF(I12300&lt;=0,"Below 0%",IF(I12300&lt;=0.05,"0-5%",IF(I12300&lt;=0.1,"5-10%",IF(I12300&lt;=0.2,"10-20%",IF(I12300&lt;=0.4,"20-40%","Above 40%")))))</f>
        <v>Below 0%</v>
      </c>
      <c r="N12300" s="6" t="str">
        <f aca="false">IF(AND(H12300&gt;=Summary!$B$25,I12300&gt;=Summary!$B$26,I12300&lt;=Summary!$B$27,J12300&gt;=Summary!$B$28,J12300&lt;=Summary!$B$29,F12300*J12300&gt;1),"Yes","No")</f>
        <v>No</v>
      </c>
    </row>
    <row r="12301" customFormat="false" ht="15" hidden="false" customHeight="false" outlineLevel="0" collapsed="false">
      <c r="A12301" s="6" t="s">
        <v>158</v>
      </c>
      <c r="B12301" s="45" t="n">
        <v>45396</v>
      </c>
      <c r="C12301" s="6" t="s">
        <v>183</v>
      </c>
      <c r="D12301" s="6" t="s">
        <v>180</v>
      </c>
      <c r="E12301" s="6" t="s">
        <v>177</v>
      </c>
      <c r="F12301" s="34" t="n">
        <v>0.051908403635025</v>
      </c>
      <c r="G12301" s="34" t="n">
        <v>0.0667923511984918</v>
      </c>
      <c r="H12301" s="34" t="n">
        <v>-0.0148839475634668</v>
      </c>
      <c r="I12301" s="34" t="n">
        <v>-0.222839102028839</v>
      </c>
      <c r="J12301" s="35" t="n">
        <v>15</v>
      </c>
      <c r="K12301" s="6" t="n">
        <v>1</v>
      </c>
      <c r="L12301" s="35" t="n">
        <v>14</v>
      </c>
      <c r="M12301" s="6" t="str">
        <f aca="false">IF(I12301&lt;=0,"Below 0%",IF(I12301&lt;=0.05,"0-5%",IF(I12301&lt;=0.1,"5-10%",IF(I12301&lt;=0.2,"10-20%",IF(I12301&lt;=0.4,"20-40%","Above 40%")))))</f>
        <v>Below 0%</v>
      </c>
      <c r="N12301" s="6" t="str">
        <f aca="false">IF(AND(H12301&gt;=Summary!$B$25,I12301&gt;=Summary!$B$26,I12301&lt;=Summary!$B$27,J12301&gt;=Summary!$B$28,J12301&lt;=Summary!$B$29,F12301*J12301&gt;1),"Yes","No")</f>
        <v>No</v>
      </c>
    </row>
    <row r="12302" customFormat="false" ht="15" hidden="false" customHeight="false" outlineLevel="0" collapsed="false">
      <c r="A12302" s="6" t="s">
        <v>158</v>
      </c>
      <c r="B12302" s="45" t="n">
        <v>45396</v>
      </c>
      <c r="C12302" s="6" t="s">
        <v>189</v>
      </c>
      <c r="D12302" s="6" t="s">
        <v>184</v>
      </c>
      <c r="E12302" s="6" t="s">
        <v>187</v>
      </c>
      <c r="F12302" s="34" t="n">
        <v>0.387863516807556</v>
      </c>
      <c r="G12302" s="34" t="n">
        <v>0.408807513219162</v>
      </c>
      <c r="H12302" s="34" t="n">
        <v>-0.0209439964116058</v>
      </c>
      <c r="I12302" s="34" t="n">
        <v>-0.051231926357424</v>
      </c>
      <c r="J12302" s="35" t="n">
        <v>2.42</v>
      </c>
      <c r="K12302" s="6" t="n">
        <v>0</v>
      </c>
      <c r="L12302" s="35" t="n">
        <v>-1</v>
      </c>
      <c r="M12302" s="6" t="str">
        <f aca="false">IF(I12302&lt;=0,"Below 0%",IF(I12302&lt;=0.05,"0-5%",IF(I12302&lt;=0.1,"5-10%",IF(I12302&lt;=0.2,"10-20%",IF(I12302&lt;=0.4,"20-40%","Above 40%")))))</f>
        <v>Below 0%</v>
      </c>
      <c r="N12302" s="6" t="str">
        <f aca="false">IF(AND(H12302&gt;=Summary!$B$25,I12302&gt;=Summary!$B$26,I12302&lt;=Summary!$B$27,J12302&gt;=Summary!$B$28,J12302&lt;=Summary!$B$29,F12302*J12302&gt;1),"Yes","No")</f>
        <v>No</v>
      </c>
    </row>
    <row r="12303" customFormat="false" ht="15" hidden="false" customHeight="false" outlineLevel="0" collapsed="false">
      <c r="A12303" s="6" t="s">
        <v>158</v>
      </c>
      <c r="B12303" s="45" t="n">
        <v>45396</v>
      </c>
      <c r="C12303" s="6" t="s">
        <v>189</v>
      </c>
      <c r="D12303" s="6" t="s">
        <v>184</v>
      </c>
      <c r="E12303" s="6" t="s">
        <v>174</v>
      </c>
      <c r="F12303" s="34" t="n">
        <v>0.239472851157188</v>
      </c>
      <c r="G12303" s="34" t="n">
        <v>0.256964722594902</v>
      </c>
      <c r="H12303" s="34" t="n">
        <v>-0.0174918714377133</v>
      </c>
      <c r="I12303" s="34" t="n">
        <v>-0.0680711004260642</v>
      </c>
      <c r="J12303" s="35" t="n">
        <v>3.85</v>
      </c>
      <c r="K12303" s="6" t="n">
        <v>0</v>
      </c>
      <c r="L12303" s="35" t="n">
        <v>-1</v>
      </c>
      <c r="M12303" s="6" t="str">
        <f aca="false">IF(I12303&lt;=0,"Below 0%",IF(I12303&lt;=0.05,"0-5%",IF(I12303&lt;=0.1,"5-10%",IF(I12303&lt;=0.2,"10-20%",IF(I12303&lt;=0.4,"20-40%","Above 40%")))))</f>
        <v>Below 0%</v>
      </c>
      <c r="N12303" s="6" t="str">
        <f aca="false">IF(AND(H12303&gt;=Summary!$B$25,I12303&gt;=Summary!$B$26,I12303&lt;=Summary!$B$27,J12303&gt;=Summary!$B$28,J12303&lt;=Summary!$B$29,F12303*J12303&gt;1),"Yes","No")</f>
        <v>No</v>
      </c>
    </row>
    <row r="12304" customFormat="false" ht="15" hidden="false" customHeight="false" outlineLevel="0" collapsed="false">
      <c r="A12304" s="6" t="s">
        <v>158</v>
      </c>
      <c r="B12304" s="45" t="n">
        <v>45396</v>
      </c>
      <c r="C12304" s="6" t="s">
        <v>189</v>
      </c>
      <c r="D12304" s="6" t="s">
        <v>184</v>
      </c>
      <c r="E12304" s="6" t="s">
        <v>177</v>
      </c>
      <c r="F12304" s="34" t="n">
        <v>0.372663676738739</v>
      </c>
      <c r="G12304" s="34" t="n">
        <v>0.334227764185936</v>
      </c>
      <c r="H12304" s="34" t="n">
        <v>0.0384359125528026</v>
      </c>
      <c r="I12304" s="34" t="n">
        <v>0.114999161264832</v>
      </c>
      <c r="J12304" s="35" t="n">
        <v>2.96</v>
      </c>
      <c r="K12304" s="6" t="n">
        <v>1</v>
      </c>
      <c r="L12304" s="35" t="n">
        <v>1.96</v>
      </c>
      <c r="M12304" s="6" t="str">
        <f aca="false">IF(I12304&lt;=0,"Below 0%",IF(I12304&lt;=0.05,"0-5%",IF(I12304&lt;=0.1,"5-10%",IF(I12304&lt;=0.2,"10-20%",IF(I12304&lt;=0.4,"20-40%","Above 40%")))))</f>
        <v>10-20%</v>
      </c>
      <c r="N12304" s="6" t="str">
        <f aca="false">IF(AND(H12304&gt;=Summary!$B$25,I12304&gt;=Summary!$B$26,I12304&lt;=Summary!$B$27,J12304&gt;=Summary!$B$28,J12304&lt;=Summary!$B$29,F12304*J12304&gt;1),"Yes","No")</f>
        <v>Yes</v>
      </c>
    </row>
    <row r="12305" customFormat="false" ht="15" hidden="false" customHeight="false" outlineLevel="0" collapsed="false">
      <c r="A12305" s="6" t="s">
        <v>158</v>
      </c>
      <c r="B12305" s="45" t="n">
        <v>45397</v>
      </c>
      <c r="C12305" s="6" t="s">
        <v>190</v>
      </c>
      <c r="D12305" s="6" t="s">
        <v>173</v>
      </c>
      <c r="E12305" s="6" t="s">
        <v>187</v>
      </c>
      <c r="F12305" s="34" t="n">
        <v>0.531187415122986</v>
      </c>
      <c r="G12305" s="34" t="n">
        <v>0.569030929135182</v>
      </c>
      <c r="H12305" s="34" t="n">
        <v>-0.0378435140121964</v>
      </c>
      <c r="I12305" s="34" t="n">
        <v>-0.0665051969489801</v>
      </c>
      <c r="J12305" s="35" t="n">
        <v>1.76</v>
      </c>
      <c r="K12305" s="6" t="n">
        <v>1</v>
      </c>
      <c r="L12305" s="35" t="n">
        <v>0.76</v>
      </c>
      <c r="M12305" s="6" t="str">
        <f aca="false">IF(I12305&lt;=0,"Below 0%",IF(I12305&lt;=0.05,"0-5%",IF(I12305&lt;=0.1,"5-10%",IF(I12305&lt;=0.2,"10-20%",IF(I12305&lt;=0.4,"20-40%","Above 40%")))))</f>
        <v>Below 0%</v>
      </c>
      <c r="N12305" s="6" t="str">
        <f aca="false">IF(AND(H12305&gt;=Summary!$B$25,I12305&gt;=Summary!$B$26,I12305&lt;=Summary!$B$27,J12305&gt;=Summary!$B$28,J12305&lt;=Summary!$B$29,F12305*J12305&gt;1),"Yes","No")</f>
        <v>No</v>
      </c>
    </row>
    <row r="12306" customFormat="false" ht="15" hidden="false" customHeight="false" outlineLevel="0" collapsed="false">
      <c r="A12306" s="6" t="s">
        <v>158</v>
      </c>
      <c r="B12306" s="45" t="n">
        <v>45397</v>
      </c>
      <c r="C12306" s="6" t="s">
        <v>190</v>
      </c>
      <c r="D12306" s="6" t="s">
        <v>173</v>
      </c>
      <c r="E12306" s="6" t="s">
        <v>174</v>
      </c>
      <c r="F12306" s="34" t="n">
        <v>0.24636547267437</v>
      </c>
      <c r="G12306" s="34" t="n">
        <v>0.226582451420344</v>
      </c>
      <c r="H12306" s="34" t="n">
        <v>0.0197830212540257</v>
      </c>
      <c r="I12306" s="34" t="n">
        <v>0.0873104740901813</v>
      </c>
      <c r="J12306" s="35" t="n">
        <v>4.42</v>
      </c>
      <c r="K12306" s="6" t="n">
        <v>0</v>
      </c>
      <c r="L12306" s="35" t="n">
        <v>-1</v>
      </c>
      <c r="M12306" s="6" t="str">
        <f aca="false">IF(I12306&lt;=0,"Below 0%",IF(I12306&lt;=0.05,"0-5%",IF(I12306&lt;=0.1,"5-10%",IF(I12306&lt;=0.2,"10-20%",IF(I12306&lt;=0.4,"20-40%","Above 40%")))))</f>
        <v>5-10%</v>
      </c>
      <c r="N12306" s="6" t="str">
        <f aca="false">IF(AND(H12306&gt;=Summary!$B$25,I12306&gt;=Summary!$B$26,I12306&lt;=Summary!$B$27,J12306&gt;=Summary!$B$28,J12306&lt;=Summary!$B$29,F12306*J12306&gt;1),"Yes","No")</f>
        <v>No</v>
      </c>
    </row>
    <row r="12307" customFormat="false" ht="15" hidden="false" customHeight="false" outlineLevel="0" collapsed="false">
      <c r="A12307" s="6" t="s">
        <v>158</v>
      </c>
      <c r="B12307" s="45" t="n">
        <v>45397</v>
      </c>
      <c r="C12307" s="6" t="s">
        <v>190</v>
      </c>
      <c r="D12307" s="6" t="s">
        <v>173</v>
      </c>
      <c r="E12307" s="6" t="s">
        <v>177</v>
      </c>
      <c r="F12307" s="34" t="n">
        <v>0.222447097301483</v>
      </c>
      <c r="G12307" s="34" t="n">
        <v>0.204386619444474</v>
      </c>
      <c r="H12307" s="34" t="n">
        <v>0.0180604778570095</v>
      </c>
      <c r="I12307" s="34" t="n">
        <v>0.0883642867918566</v>
      </c>
      <c r="J12307" s="35" t="n">
        <v>4.9</v>
      </c>
      <c r="K12307" s="6" t="n">
        <v>0</v>
      </c>
      <c r="L12307" s="35" t="n">
        <v>-1</v>
      </c>
      <c r="M12307" s="6" t="str">
        <f aca="false">IF(I12307&lt;=0,"Below 0%",IF(I12307&lt;=0.05,"0-5%",IF(I12307&lt;=0.1,"5-10%",IF(I12307&lt;=0.2,"10-20%",IF(I12307&lt;=0.4,"20-40%","Above 40%")))))</f>
        <v>5-10%</v>
      </c>
      <c r="N12307" s="6" t="str">
        <f aca="false">IF(AND(H12307&gt;=Summary!$B$25,I12307&gt;=Summary!$B$26,I12307&lt;=Summary!$B$27,J12307&gt;=Summary!$B$28,J12307&lt;=Summary!$B$29,F12307*J12307&gt;1),"Yes","No")</f>
        <v>No</v>
      </c>
    </row>
    <row r="12308" customFormat="false" ht="15" hidden="false" customHeight="false" outlineLevel="0" collapsed="false">
      <c r="A12308" s="6" t="s">
        <v>158</v>
      </c>
      <c r="B12308" s="45" t="n">
        <v>45402</v>
      </c>
      <c r="C12308" s="6" t="s">
        <v>208</v>
      </c>
      <c r="D12308" s="6" t="s">
        <v>206</v>
      </c>
      <c r="E12308" s="6" t="s">
        <v>187</v>
      </c>
      <c r="F12308" s="34" t="n">
        <v>0.359173476696014</v>
      </c>
      <c r="G12308" s="34" t="n">
        <v>0.296584321831548</v>
      </c>
      <c r="H12308" s="34" t="n">
        <v>0.0625891548644663</v>
      </c>
      <c r="I12308" s="34" t="n">
        <v>0.211033255156405</v>
      </c>
      <c r="J12308" s="35" t="n">
        <v>3.33</v>
      </c>
      <c r="K12308" s="6" t="n">
        <v>0</v>
      </c>
      <c r="L12308" s="35" t="n">
        <v>-1</v>
      </c>
      <c r="M12308" s="6" t="str">
        <f aca="false">IF(I12308&lt;=0,"Below 0%",IF(I12308&lt;=0.05,"0-5%",IF(I12308&lt;=0.1,"5-10%",IF(I12308&lt;=0.2,"10-20%",IF(I12308&lt;=0.4,"20-40%","Above 40%")))))</f>
        <v>20-40%</v>
      </c>
      <c r="N12308" s="6" t="str">
        <f aca="false">IF(AND(H12308&gt;=Summary!$B$25,I12308&gt;=Summary!$B$26,I12308&lt;=Summary!$B$27,J12308&gt;=Summary!$B$28,J12308&lt;=Summary!$B$29,F12308*J12308&gt;1),"Yes","No")</f>
        <v>Yes</v>
      </c>
    </row>
    <row r="12309" customFormat="false" ht="15" hidden="false" customHeight="false" outlineLevel="0" collapsed="false">
      <c r="A12309" s="6" t="s">
        <v>158</v>
      </c>
      <c r="B12309" s="45" t="n">
        <v>45402</v>
      </c>
      <c r="C12309" s="6" t="s">
        <v>208</v>
      </c>
      <c r="D12309" s="6" t="s">
        <v>206</v>
      </c>
      <c r="E12309" s="6" t="s">
        <v>174</v>
      </c>
      <c r="F12309" s="34" t="n">
        <v>0.333752572536469</v>
      </c>
      <c r="G12309" s="34" t="n">
        <v>0.256526179662092</v>
      </c>
      <c r="H12309" s="34" t="n">
        <v>0.0772263928743763</v>
      </c>
      <c r="I12309" s="34" t="n">
        <v>0.301046828733435</v>
      </c>
      <c r="J12309" s="35" t="n">
        <v>3.85</v>
      </c>
      <c r="K12309" s="6" t="n">
        <v>0</v>
      </c>
      <c r="L12309" s="35" t="n">
        <v>-1</v>
      </c>
      <c r="M12309" s="6" t="str">
        <f aca="false">IF(I12309&lt;=0,"Below 0%",IF(I12309&lt;=0.05,"0-5%",IF(I12309&lt;=0.1,"5-10%",IF(I12309&lt;=0.2,"10-20%",IF(I12309&lt;=0.4,"20-40%","Above 40%")))))</f>
        <v>20-40%</v>
      </c>
      <c r="N12309" s="6" t="str">
        <f aca="false">IF(AND(H12309&gt;=Summary!$B$25,I12309&gt;=Summary!$B$26,I12309&lt;=Summary!$B$27,J12309&gt;=Summary!$B$28,J12309&lt;=Summary!$B$29,F12309*J12309&gt;1),"Yes","No")</f>
        <v>Yes</v>
      </c>
    </row>
    <row r="12310" customFormat="false" ht="15" hidden="false" customHeight="false" outlineLevel="0" collapsed="false">
      <c r="A12310" s="6" t="s">
        <v>158</v>
      </c>
      <c r="B12310" s="45" t="n">
        <v>45402</v>
      </c>
      <c r="C12310" s="6" t="s">
        <v>208</v>
      </c>
      <c r="D12310" s="6" t="s">
        <v>206</v>
      </c>
      <c r="E12310" s="6" t="s">
        <v>177</v>
      </c>
      <c r="F12310" s="34" t="n">
        <v>0.307073950767517</v>
      </c>
      <c r="G12310" s="34" t="n">
        <v>0.44688949850636</v>
      </c>
      <c r="H12310" s="34" t="n">
        <v>-0.139815547738843</v>
      </c>
      <c r="I12310" s="34" t="n">
        <v>-0.312863802363109</v>
      </c>
      <c r="J12310" s="35" t="n">
        <v>2.21</v>
      </c>
      <c r="K12310" s="6" t="n">
        <v>1</v>
      </c>
      <c r="L12310" s="35" t="n">
        <v>1.21</v>
      </c>
      <c r="M12310" s="6" t="str">
        <f aca="false">IF(I12310&lt;=0,"Below 0%",IF(I12310&lt;=0.05,"0-5%",IF(I12310&lt;=0.1,"5-10%",IF(I12310&lt;=0.2,"10-20%",IF(I12310&lt;=0.4,"20-40%","Above 40%")))))</f>
        <v>Below 0%</v>
      </c>
      <c r="N12310" s="6" t="str">
        <f aca="false">IF(AND(H12310&gt;=Summary!$B$25,I12310&gt;=Summary!$B$26,I12310&lt;=Summary!$B$27,J12310&gt;=Summary!$B$28,J12310&lt;=Summary!$B$29,F12310*J12310&gt;1),"Yes","No")</f>
        <v>No</v>
      </c>
    </row>
    <row r="12311" customFormat="false" ht="15" hidden="false" customHeight="false" outlineLevel="0" collapsed="false">
      <c r="A12311" s="6" t="s">
        <v>158</v>
      </c>
      <c r="B12311" s="45" t="n">
        <v>45402</v>
      </c>
      <c r="C12311" s="6" t="s">
        <v>204</v>
      </c>
      <c r="D12311" s="6" t="s">
        <v>196</v>
      </c>
      <c r="E12311" s="6" t="s">
        <v>187</v>
      </c>
      <c r="F12311" s="34" t="n">
        <v>0.392353713512421</v>
      </c>
      <c r="G12311" s="34" t="n">
        <v>0.344891184064921</v>
      </c>
      <c r="H12311" s="34" t="n">
        <v>0.0474625294475</v>
      </c>
      <c r="I12311" s="34" t="n">
        <v>0.13761595436596</v>
      </c>
      <c r="J12311" s="35" t="n">
        <v>2.88</v>
      </c>
      <c r="K12311" s="6" t="n">
        <v>0</v>
      </c>
      <c r="L12311" s="35" t="n">
        <v>-1</v>
      </c>
      <c r="M12311" s="6" t="str">
        <f aca="false">IF(I12311&lt;=0,"Below 0%",IF(I12311&lt;=0.05,"0-5%",IF(I12311&lt;=0.1,"5-10%",IF(I12311&lt;=0.2,"10-20%",IF(I12311&lt;=0.4,"20-40%","Above 40%")))))</f>
        <v>10-20%</v>
      </c>
      <c r="N12311" s="6" t="str">
        <f aca="false">IF(AND(H12311&gt;=Summary!$B$25,I12311&gt;=Summary!$B$26,I12311&lt;=Summary!$B$27,J12311&gt;=Summary!$B$28,J12311&lt;=Summary!$B$29,F12311*J12311&gt;1),"Yes","No")</f>
        <v>Yes</v>
      </c>
    </row>
    <row r="12312" customFormat="false" ht="15" hidden="false" customHeight="false" outlineLevel="0" collapsed="false">
      <c r="A12312" s="6" t="s">
        <v>158</v>
      </c>
      <c r="B12312" s="45" t="n">
        <v>45402</v>
      </c>
      <c r="C12312" s="6" t="s">
        <v>204</v>
      </c>
      <c r="D12312" s="6" t="s">
        <v>196</v>
      </c>
      <c r="E12312" s="6" t="s">
        <v>174</v>
      </c>
      <c r="F12312" s="34" t="n">
        <v>0.236696466803551</v>
      </c>
      <c r="G12312" s="34" t="n">
        <v>0.265584655108816</v>
      </c>
      <c r="H12312" s="34" t="n">
        <v>-0.0288881883052652</v>
      </c>
      <c r="I12312" s="34" t="n">
        <v>-0.108772053466075</v>
      </c>
      <c r="J12312" s="35" t="n">
        <v>3.74</v>
      </c>
      <c r="K12312" s="6" t="n">
        <v>0</v>
      </c>
      <c r="L12312" s="35" t="n">
        <v>-1</v>
      </c>
      <c r="M12312" s="6" t="str">
        <f aca="false">IF(I12312&lt;=0,"Below 0%",IF(I12312&lt;=0.05,"0-5%",IF(I12312&lt;=0.1,"5-10%",IF(I12312&lt;=0.2,"10-20%",IF(I12312&lt;=0.4,"20-40%","Above 40%")))))</f>
        <v>Below 0%</v>
      </c>
      <c r="N12312" s="6" t="str">
        <f aca="false">IF(AND(H12312&gt;=Summary!$B$25,I12312&gt;=Summary!$B$26,I12312&lt;=Summary!$B$27,J12312&gt;=Summary!$B$28,J12312&lt;=Summary!$B$29,F12312*J12312&gt;1),"Yes","No")</f>
        <v>No</v>
      </c>
    </row>
    <row r="12313" customFormat="false" ht="15" hidden="false" customHeight="false" outlineLevel="0" collapsed="false">
      <c r="A12313" s="6" t="s">
        <v>158</v>
      </c>
      <c r="B12313" s="45" t="n">
        <v>45402</v>
      </c>
      <c r="C12313" s="6" t="s">
        <v>204</v>
      </c>
      <c r="D12313" s="6" t="s">
        <v>196</v>
      </c>
      <c r="E12313" s="6" t="s">
        <v>177</v>
      </c>
      <c r="F12313" s="34" t="n">
        <v>0.370949804782867</v>
      </c>
      <c r="G12313" s="34" t="n">
        <v>0.389524160826263</v>
      </c>
      <c r="H12313" s="34" t="n">
        <v>-0.018574356043396</v>
      </c>
      <c r="I12313" s="34" t="n">
        <v>-0.0476847341227713</v>
      </c>
      <c r="J12313" s="35" t="n">
        <v>2.55</v>
      </c>
      <c r="K12313" s="6" t="n">
        <v>1</v>
      </c>
      <c r="L12313" s="35" t="n">
        <v>1.55</v>
      </c>
      <c r="M12313" s="6" t="str">
        <f aca="false">IF(I12313&lt;=0,"Below 0%",IF(I12313&lt;=0.05,"0-5%",IF(I12313&lt;=0.1,"5-10%",IF(I12313&lt;=0.2,"10-20%",IF(I12313&lt;=0.4,"20-40%","Above 40%")))))</f>
        <v>Below 0%</v>
      </c>
      <c r="N12313" s="6" t="str">
        <f aca="false">IF(AND(H12313&gt;=Summary!$B$25,I12313&gt;=Summary!$B$26,I12313&lt;=Summary!$B$27,J12313&gt;=Summary!$B$28,J12313&lt;=Summary!$B$29,F12313*J12313&gt;1),"Yes","No")</f>
        <v>No</v>
      </c>
    </row>
    <row r="12314" customFormat="false" ht="15" hidden="false" customHeight="false" outlineLevel="0" collapsed="false">
      <c r="A12314" s="6" t="s">
        <v>158</v>
      </c>
      <c r="B12314" s="45" t="n">
        <v>45402</v>
      </c>
      <c r="C12314" s="6" t="s">
        <v>203</v>
      </c>
      <c r="D12314" s="6" t="s">
        <v>185</v>
      </c>
      <c r="E12314" s="6" t="s">
        <v>187</v>
      </c>
      <c r="F12314" s="34" t="n">
        <v>0.120499588549137</v>
      </c>
      <c r="G12314" s="34" t="n">
        <v>0.117556452358215</v>
      </c>
      <c r="H12314" s="34" t="n">
        <v>0.00294313619092264</v>
      </c>
      <c r="I12314" s="34" t="n">
        <v>0.025035939175456</v>
      </c>
      <c r="J12314" s="35" t="n">
        <v>8.5</v>
      </c>
      <c r="K12314" s="6" t="n">
        <v>0</v>
      </c>
      <c r="L12314" s="35" t="n">
        <v>-1</v>
      </c>
      <c r="M12314" s="6" t="str">
        <f aca="false">IF(I12314&lt;=0,"Below 0%",IF(I12314&lt;=0.05,"0-5%",IF(I12314&lt;=0.1,"5-10%",IF(I12314&lt;=0.2,"10-20%",IF(I12314&lt;=0.4,"20-40%","Above 40%")))))</f>
        <v>0-5%</v>
      </c>
      <c r="N12314" s="6" t="str">
        <f aca="false">IF(AND(H12314&gt;=Summary!$B$25,I12314&gt;=Summary!$B$26,I12314&lt;=Summary!$B$27,J12314&gt;=Summary!$B$28,J12314&lt;=Summary!$B$29,F12314*J12314&gt;1),"Yes","No")</f>
        <v>No</v>
      </c>
    </row>
    <row r="12315" customFormat="false" ht="15" hidden="false" customHeight="false" outlineLevel="0" collapsed="false">
      <c r="A12315" s="6" t="s">
        <v>158</v>
      </c>
      <c r="B12315" s="45" t="n">
        <v>45402</v>
      </c>
      <c r="C12315" s="6" t="s">
        <v>203</v>
      </c>
      <c r="D12315" s="6" t="s">
        <v>185</v>
      </c>
      <c r="E12315" s="6" t="s">
        <v>174</v>
      </c>
      <c r="F12315" s="34" t="n">
        <v>0.24935294687748</v>
      </c>
      <c r="G12315" s="34" t="n">
        <v>0.188533933027325</v>
      </c>
      <c r="H12315" s="34" t="n">
        <v>0.0608190138501544</v>
      </c>
      <c r="I12315" s="34" t="n">
        <v>0.322589217089847</v>
      </c>
      <c r="J12315" s="35" t="n">
        <v>5.3</v>
      </c>
      <c r="K12315" s="6" t="n">
        <v>0</v>
      </c>
      <c r="L12315" s="35" t="n">
        <v>-1</v>
      </c>
      <c r="M12315" s="6" t="str">
        <f aca="false">IF(I12315&lt;=0,"Below 0%",IF(I12315&lt;=0.05,"0-5%",IF(I12315&lt;=0.1,"5-10%",IF(I12315&lt;=0.2,"10-20%",IF(I12315&lt;=0.4,"20-40%","Above 40%")))))</f>
        <v>20-40%</v>
      </c>
      <c r="N12315" s="6" t="str">
        <f aca="false">IF(AND(H12315&gt;=Summary!$B$25,I12315&gt;=Summary!$B$26,I12315&lt;=Summary!$B$27,J12315&gt;=Summary!$B$28,J12315&lt;=Summary!$B$29,F12315*J12315&gt;1),"Yes","No")</f>
        <v>No</v>
      </c>
    </row>
    <row r="12316" customFormat="false" ht="15" hidden="false" customHeight="false" outlineLevel="0" collapsed="false">
      <c r="A12316" s="6" t="s">
        <v>158</v>
      </c>
      <c r="B12316" s="45" t="n">
        <v>45402</v>
      </c>
      <c r="C12316" s="6" t="s">
        <v>203</v>
      </c>
      <c r="D12316" s="6" t="s">
        <v>185</v>
      </c>
      <c r="E12316" s="6" t="s">
        <v>177</v>
      </c>
      <c r="F12316" s="34" t="n">
        <v>0.630147516727448</v>
      </c>
      <c r="G12316" s="34" t="n">
        <v>0.69390961461446</v>
      </c>
      <c r="H12316" s="34" t="n">
        <v>-0.0637620978870129</v>
      </c>
      <c r="I12316" s="34" t="n">
        <v>-0.0918881891014574</v>
      </c>
      <c r="J12316" s="35" t="n">
        <v>1.44</v>
      </c>
      <c r="K12316" s="6" t="n">
        <v>1</v>
      </c>
      <c r="L12316" s="35" t="n">
        <v>0.44</v>
      </c>
      <c r="M12316" s="6" t="str">
        <f aca="false">IF(I12316&lt;=0,"Below 0%",IF(I12316&lt;=0.05,"0-5%",IF(I12316&lt;=0.1,"5-10%",IF(I12316&lt;=0.2,"10-20%",IF(I12316&lt;=0.4,"20-40%","Above 40%")))))</f>
        <v>Below 0%</v>
      </c>
      <c r="N12316" s="6" t="str">
        <f aca="false">IF(AND(H12316&gt;=Summary!$B$25,I12316&gt;=Summary!$B$26,I12316&lt;=Summary!$B$27,J12316&gt;=Summary!$B$28,J12316&lt;=Summary!$B$29,F12316*J12316&gt;1),"Yes","No")</f>
        <v>No</v>
      </c>
    </row>
    <row r="12317" customFormat="false" ht="15" hidden="false" customHeight="false" outlineLevel="0" collapsed="false">
      <c r="A12317" s="6" t="s">
        <v>158</v>
      </c>
      <c r="B12317" s="45" t="n">
        <v>45403</v>
      </c>
      <c r="C12317" s="6" t="s">
        <v>182</v>
      </c>
      <c r="D12317" s="6" t="s">
        <v>199</v>
      </c>
      <c r="E12317" s="6" t="s">
        <v>187</v>
      </c>
      <c r="F12317" s="34" t="n">
        <v>0.638426899909973</v>
      </c>
      <c r="G12317" s="34" t="n">
        <v>0.517718504912768</v>
      </c>
      <c r="H12317" s="34" t="n">
        <v>0.120708394997205</v>
      </c>
      <c r="I12317" s="34" t="n">
        <v>0.233154491971546</v>
      </c>
      <c r="J12317" s="35" t="n">
        <v>1.92</v>
      </c>
      <c r="K12317" s="6" t="n">
        <v>1</v>
      </c>
      <c r="L12317" s="35" t="n">
        <v>0.92</v>
      </c>
      <c r="M12317" s="6" t="str">
        <f aca="false">IF(I12317&lt;=0,"Below 0%",IF(I12317&lt;=0.05,"0-5%",IF(I12317&lt;=0.1,"5-10%",IF(I12317&lt;=0.2,"10-20%",IF(I12317&lt;=0.4,"20-40%","Above 40%")))))</f>
        <v>20-40%</v>
      </c>
      <c r="N12317" s="6" t="str">
        <f aca="false">IF(AND(H12317&gt;=Summary!$B$25,I12317&gt;=Summary!$B$26,I12317&lt;=Summary!$B$27,J12317&gt;=Summary!$B$28,J12317&lt;=Summary!$B$29,F12317*J12317&gt;1),"Yes","No")</f>
        <v>Yes</v>
      </c>
    </row>
    <row r="12318" customFormat="false" ht="15" hidden="false" customHeight="false" outlineLevel="0" collapsed="false">
      <c r="A12318" s="6" t="s">
        <v>158</v>
      </c>
      <c r="B12318" s="45" t="n">
        <v>45403</v>
      </c>
      <c r="C12318" s="6" t="s">
        <v>182</v>
      </c>
      <c r="D12318" s="6" t="s">
        <v>199</v>
      </c>
      <c r="E12318" s="6" t="s">
        <v>174</v>
      </c>
      <c r="F12318" s="34" t="n">
        <v>0.229187101125717</v>
      </c>
      <c r="G12318" s="34" t="n">
        <v>0.230630981306848</v>
      </c>
      <c r="H12318" s="34" t="n">
        <v>-0.00144388018113092</v>
      </c>
      <c r="I12318" s="34" t="n">
        <v>-0.00626056470362013</v>
      </c>
      <c r="J12318" s="35" t="n">
        <v>4.31</v>
      </c>
      <c r="K12318" s="6" t="n">
        <v>0</v>
      </c>
      <c r="L12318" s="35" t="n">
        <v>-1</v>
      </c>
      <c r="M12318" s="6" t="str">
        <f aca="false">IF(I12318&lt;=0,"Below 0%",IF(I12318&lt;=0.05,"0-5%",IF(I12318&lt;=0.1,"5-10%",IF(I12318&lt;=0.2,"10-20%",IF(I12318&lt;=0.4,"20-40%","Above 40%")))))</f>
        <v>Below 0%</v>
      </c>
      <c r="N12318" s="6" t="str">
        <f aca="false">IF(AND(H12318&gt;=Summary!$B$25,I12318&gt;=Summary!$B$26,I12318&lt;=Summary!$B$27,J12318&gt;=Summary!$B$28,J12318&lt;=Summary!$B$29,F12318*J12318&gt;1),"Yes","No")</f>
        <v>No</v>
      </c>
    </row>
    <row r="12319" customFormat="false" ht="15" hidden="false" customHeight="false" outlineLevel="0" collapsed="false">
      <c r="A12319" s="6" t="s">
        <v>158</v>
      </c>
      <c r="B12319" s="45" t="n">
        <v>45403</v>
      </c>
      <c r="C12319" s="6" t="s">
        <v>182</v>
      </c>
      <c r="D12319" s="6" t="s">
        <v>199</v>
      </c>
      <c r="E12319" s="6" t="s">
        <v>177</v>
      </c>
      <c r="F12319" s="34" t="n">
        <v>0.132386028766632</v>
      </c>
      <c r="G12319" s="34" t="n">
        <v>0.251650513780384</v>
      </c>
      <c r="H12319" s="34" t="n">
        <v>-0.119264485013752</v>
      </c>
      <c r="I12319" s="34" t="n">
        <v>-0.473929034445899</v>
      </c>
      <c r="J12319" s="35" t="n">
        <v>3.95</v>
      </c>
      <c r="K12319" s="6" t="n">
        <v>0</v>
      </c>
      <c r="L12319" s="35" t="n">
        <v>-1</v>
      </c>
      <c r="M12319" s="6" t="str">
        <f aca="false">IF(I12319&lt;=0,"Below 0%",IF(I12319&lt;=0.05,"0-5%",IF(I12319&lt;=0.1,"5-10%",IF(I12319&lt;=0.2,"10-20%",IF(I12319&lt;=0.4,"20-40%","Above 40%")))))</f>
        <v>Below 0%</v>
      </c>
      <c r="N12319" s="6" t="str">
        <f aca="false">IF(AND(H12319&gt;=Summary!$B$25,I12319&gt;=Summary!$B$26,I12319&lt;=Summary!$B$27,J12319&gt;=Summary!$B$28,J12319&lt;=Summary!$B$29,F12319*J12319&gt;1),"Yes","No")</f>
        <v>No</v>
      </c>
    </row>
    <row r="12320" customFormat="false" ht="15" hidden="false" customHeight="false" outlineLevel="0" collapsed="false">
      <c r="A12320" s="6" t="s">
        <v>158</v>
      </c>
      <c r="B12320" s="45" t="n">
        <v>45403</v>
      </c>
      <c r="C12320" s="6" t="s">
        <v>180</v>
      </c>
      <c r="D12320" s="6" t="s">
        <v>189</v>
      </c>
      <c r="E12320" s="6" t="s">
        <v>187</v>
      </c>
      <c r="F12320" s="34" t="n">
        <v>0.497168213129044</v>
      </c>
      <c r="G12320" s="34" t="n">
        <v>0.448217457760152</v>
      </c>
      <c r="H12320" s="34" t="n">
        <v>0.0489507553688916</v>
      </c>
      <c r="I12320" s="34" t="n">
        <v>0.109212067761729</v>
      </c>
      <c r="J12320" s="35" t="n">
        <v>2.22</v>
      </c>
      <c r="K12320" s="6" t="n">
        <v>1</v>
      </c>
      <c r="L12320" s="35" t="n">
        <v>1.22</v>
      </c>
      <c r="M12320" s="6" t="str">
        <f aca="false">IF(I12320&lt;=0,"Below 0%",IF(I12320&lt;=0.05,"0-5%",IF(I12320&lt;=0.1,"5-10%",IF(I12320&lt;=0.2,"10-20%",IF(I12320&lt;=0.4,"20-40%","Above 40%")))))</f>
        <v>10-20%</v>
      </c>
      <c r="N12320" s="6" t="str">
        <f aca="false">IF(AND(H12320&gt;=Summary!$B$25,I12320&gt;=Summary!$B$26,I12320&lt;=Summary!$B$27,J12320&gt;=Summary!$B$28,J12320&lt;=Summary!$B$29,F12320*J12320&gt;1),"Yes","No")</f>
        <v>Yes</v>
      </c>
    </row>
    <row r="12321" customFormat="false" ht="15" hidden="false" customHeight="false" outlineLevel="0" collapsed="false">
      <c r="A12321" s="6" t="s">
        <v>158</v>
      </c>
      <c r="B12321" s="45" t="n">
        <v>45403</v>
      </c>
      <c r="C12321" s="6" t="s">
        <v>180</v>
      </c>
      <c r="D12321" s="6" t="s">
        <v>189</v>
      </c>
      <c r="E12321" s="6" t="s">
        <v>174</v>
      </c>
      <c r="F12321" s="34" t="n">
        <v>0.300450295209885</v>
      </c>
      <c r="G12321" s="34" t="n">
        <v>0.267484611889123</v>
      </c>
      <c r="H12321" s="34" t="n">
        <v>0.0329656833207617</v>
      </c>
      <c r="I12321" s="34" t="n">
        <v>0.123243288980028</v>
      </c>
      <c r="J12321" s="35" t="n">
        <v>3.72</v>
      </c>
      <c r="K12321" s="6" t="n">
        <v>0</v>
      </c>
      <c r="L12321" s="35" t="n">
        <v>-1</v>
      </c>
      <c r="M12321" s="6" t="str">
        <f aca="false">IF(I12321&lt;=0,"Below 0%",IF(I12321&lt;=0.05,"0-5%",IF(I12321&lt;=0.1,"5-10%",IF(I12321&lt;=0.2,"10-20%",IF(I12321&lt;=0.4,"20-40%","Above 40%")))))</f>
        <v>10-20%</v>
      </c>
      <c r="N12321" s="6" t="str">
        <f aca="false">IF(AND(H12321&gt;=Summary!$B$25,I12321&gt;=Summary!$B$26,I12321&lt;=Summary!$B$27,J12321&gt;=Summary!$B$28,J12321&lt;=Summary!$B$29,F12321*J12321&gt;1),"Yes","No")</f>
        <v>Yes</v>
      </c>
    </row>
    <row r="12322" customFormat="false" ht="15" hidden="false" customHeight="false" outlineLevel="0" collapsed="false">
      <c r="A12322" s="6" t="s">
        <v>158</v>
      </c>
      <c r="B12322" s="45" t="n">
        <v>45403</v>
      </c>
      <c r="C12322" s="6" t="s">
        <v>180</v>
      </c>
      <c r="D12322" s="6" t="s">
        <v>189</v>
      </c>
      <c r="E12322" s="6" t="s">
        <v>177</v>
      </c>
      <c r="F12322" s="34" t="n">
        <v>0.202381506562233</v>
      </c>
      <c r="G12322" s="34" t="n">
        <v>0.284297930350725</v>
      </c>
      <c r="H12322" s="34" t="n">
        <v>-0.081916423788492</v>
      </c>
      <c r="I12322" s="34" t="n">
        <v>-0.288135842872425</v>
      </c>
      <c r="J12322" s="35" t="n">
        <v>3.5</v>
      </c>
      <c r="K12322" s="6" t="n">
        <v>0</v>
      </c>
      <c r="L12322" s="35" t="n">
        <v>-1</v>
      </c>
      <c r="M12322" s="6" t="str">
        <f aca="false">IF(I12322&lt;=0,"Below 0%",IF(I12322&lt;=0.05,"0-5%",IF(I12322&lt;=0.1,"5-10%",IF(I12322&lt;=0.2,"10-20%",IF(I12322&lt;=0.4,"20-40%","Above 40%")))))</f>
        <v>Below 0%</v>
      </c>
      <c r="N12322" s="6" t="str">
        <f aca="false">IF(AND(H12322&gt;=Summary!$B$25,I12322&gt;=Summary!$B$26,I12322&lt;=Summary!$B$27,J12322&gt;=Summary!$B$28,J12322&lt;=Summary!$B$29,F12322*J12322&gt;1),"Yes","No")</f>
        <v>No</v>
      </c>
    </row>
    <row r="12323" customFormat="false" ht="15" hidden="false" customHeight="false" outlineLevel="0" collapsed="false">
      <c r="A12323" s="6" t="s">
        <v>158</v>
      </c>
      <c r="B12323" s="45" t="n">
        <v>45403</v>
      </c>
      <c r="C12323" s="6" t="s">
        <v>173</v>
      </c>
      <c r="D12323" s="6" t="s">
        <v>207</v>
      </c>
      <c r="E12323" s="6" t="s">
        <v>187</v>
      </c>
      <c r="F12323" s="34" t="n">
        <v>0.378797769546509</v>
      </c>
      <c r="G12323" s="34" t="n">
        <v>0.472256295548019</v>
      </c>
      <c r="H12323" s="34" t="n">
        <v>-0.0934585260015105</v>
      </c>
      <c r="I12323" s="34" t="n">
        <v>-0.197897893331541</v>
      </c>
      <c r="J12323" s="35" t="n">
        <v>2.12</v>
      </c>
      <c r="K12323" s="6" t="n">
        <v>1</v>
      </c>
      <c r="L12323" s="35" t="n">
        <v>1.12</v>
      </c>
      <c r="M12323" s="6" t="str">
        <f aca="false">IF(I12323&lt;=0,"Below 0%",IF(I12323&lt;=0.05,"0-5%",IF(I12323&lt;=0.1,"5-10%",IF(I12323&lt;=0.2,"10-20%",IF(I12323&lt;=0.4,"20-40%","Above 40%")))))</f>
        <v>Below 0%</v>
      </c>
      <c r="N12323" s="6" t="str">
        <f aca="false">IF(AND(H12323&gt;=Summary!$B$25,I12323&gt;=Summary!$B$26,I12323&lt;=Summary!$B$27,J12323&gt;=Summary!$B$28,J12323&lt;=Summary!$B$29,F12323*J12323&gt;1),"Yes","No")</f>
        <v>No</v>
      </c>
    </row>
    <row r="12324" customFormat="false" ht="15" hidden="false" customHeight="false" outlineLevel="0" collapsed="false">
      <c r="A12324" s="6" t="s">
        <v>158</v>
      </c>
      <c r="B12324" s="45" t="n">
        <v>45403</v>
      </c>
      <c r="C12324" s="6" t="s">
        <v>173</v>
      </c>
      <c r="D12324" s="6" t="s">
        <v>207</v>
      </c>
      <c r="E12324" s="6" t="s">
        <v>174</v>
      </c>
      <c r="F12324" s="34" t="n">
        <v>0.307871967554092</v>
      </c>
      <c r="G12324" s="34" t="n">
        <v>0.267696081968396</v>
      </c>
      <c r="H12324" s="34" t="n">
        <v>0.0401758855856965</v>
      </c>
      <c r="I12324" s="34" t="n">
        <v>0.150080215183873</v>
      </c>
      <c r="J12324" s="35" t="n">
        <v>3.74</v>
      </c>
      <c r="K12324" s="6" t="n">
        <v>0</v>
      </c>
      <c r="L12324" s="35" t="n">
        <v>-1</v>
      </c>
      <c r="M12324" s="6" t="str">
        <f aca="false">IF(I12324&lt;=0,"Below 0%",IF(I12324&lt;=0.05,"0-5%",IF(I12324&lt;=0.1,"5-10%",IF(I12324&lt;=0.2,"10-20%",IF(I12324&lt;=0.4,"20-40%","Above 40%")))))</f>
        <v>10-20%</v>
      </c>
      <c r="N12324" s="6" t="str">
        <f aca="false">IF(AND(H12324&gt;=Summary!$B$25,I12324&gt;=Summary!$B$26,I12324&lt;=Summary!$B$27,J12324&gt;=Summary!$B$28,J12324&lt;=Summary!$B$29,F12324*J12324&gt;1),"Yes","No")</f>
        <v>Yes</v>
      </c>
    </row>
    <row r="12325" customFormat="false" ht="15" hidden="false" customHeight="false" outlineLevel="0" collapsed="false">
      <c r="A12325" s="6" t="s">
        <v>158</v>
      </c>
      <c r="B12325" s="45" t="n">
        <v>45403</v>
      </c>
      <c r="C12325" s="6" t="s">
        <v>173</v>
      </c>
      <c r="D12325" s="6" t="s">
        <v>207</v>
      </c>
      <c r="E12325" s="6" t="s">
        <v>177</v>
      </c>
      <c r="F12325" s="34" t="n">
        <v>0.313330292701721</v>
      </c>
      <c r="G12325" s="34" t="n">
        <v>0.260047622483585</v>
      </c>
      <c r="H12325" s="34" t="n">
        <v>0.0532826702181365</v>
      </c>
      <c r="I12325" s="34" t="n">
        <v>0.204895817578567</v>
      </c>
      <c r="J12325" s="35" t="n">
        <v>3.85</v>
      </c>
      <c r="K12325" s="6" t="n">
        <v>0</v>
      </c>
      <c r="L12325" s="35" t="n">
        <v>-1</v>
      </c>
      <c r="M12325" s="6" t="str">
        <f aca="false">IF(I12325&lt;=0,"Below 0%",IF(I12325&lt;=0.05,"0-5%",IF(I12325&lt;=0.1,"5-10%",IF(I12325&lt;=0.2,"10-20%",IF(I12325&lt;=0.4,"20-40%","Above 40%")))))</f>
        <v>20-40%</v>
      </c>
      <c r="N12325" s="6" t="str">
        <f aca="false">IF(AND(H12325&gt;=Summary!$B$25,I12325&gt;=Summary!$B$26,I12325&lt;=Summary!$B$27,J12325&gt;=Summary!$B$28,J12325&lt;=Summary!$B$29,F12325*J12325&gt;1),"Yes","No")</f>
        <v>Yes</v>
      </c>
    </row>
    <row r="12326" customFormat="false" ht="15" hidden="false" customHeight="false" outlineLevel="0" collapsed="false">
      <c r="A12326" s="6" t="s">
        <v>158</v>
      </c>
      <c r="B12326" s="45" t="n">
        <v>45403</v>
      </c>
      <c r="C12326" s="6" t="s">
        <v>184</v>
      </c>
      <c r="D12326" s="6" t="s">
        <v>183</v>
      </c>
      <c r="E12326" s="6" t="s">
        <v>187</v>
      </c>
      <c r="F12326" s="34" t="n">
        <v>0.281647503376007</v>
      </c>
      <c r="G12326" s="34" t="n">
        <v>0.180584916965305</v>
      </c>
      <c r="H12326" s="34" t="n">
        <v>0.101062586410702</v>
      </c>
      <c r="I12326" s="34" t="n">
        <v>0.559640240774475</v>
      </c>
      <c r="J12326" s="35" t="n">
        <v>5.55</v>
      </c>
      <c r="K12326" s="6" t="n">
        <v>0</v>
      </c>
      <c r="L12326" s="35" t="n">
        <v>-1</v>
      </c>
      <c r="M12326" s="6" t="str">
        <f aca="false">IF(I12326&lt;=0,"Below 0%",IF(I12326&lt;=0.05,"0-5%",IF(I12326&lt;=0.1,"5-10%",IF(I12326&lt;=0.2,"10-20%",IF(I12326&lt;=0.4,"20-40%","Above 40%")))))</f>
        <v>Above 40%</v>
      </c>
      <c r="N12326" s="6" t="str">
        <f aca="false">IF(AND(H12326&gt;=Summary!$B$25,I12326&gt;=Summary!$B$26,I12326&lt;=Summary!$B$27,J12326&gt;=Summary!$B$28,J12326&lt;=Summary!$B$29,F12326*J12326&gt;1),"Yes","No")</f>
        <v>No</v>
      </c>
    </row>
    <row r="12327" customFormat="false" ht="15" hidden="false" customHeight="false" outlineLevel="0" collapsed="false">
      <c r="A12327" s="6" t="s">
        <v>158</v>
      </c>
      <c r="B12327" s="45" t="n">
        <v>45403</v>
      </c>
      <c r="C12327" s="6" t="s">
        <v>184</v>
      </c>
      <c r="D12327" s="6" t="s">
        <v>183</v>
      </c>
      <c r="E12327" s="6" t="s">
        <v>174</v>
      </c>
      <c r="F12327" s="34" t="n">
        <v>0.213703855872154</v>
      </c>
      <c r="G12327" s="34" t="n">
        <v>0.204540059011723</v>
      </c>
      <c r="H12327" s="34" t="n">
        <v>0.00916379686043103</v>
      </c>
      <c r="I12327" s="34" t="n">
        <v>0.0448019664446553</v>
      </c>
      <c r="J12327" s="35" t="n">
        <v>4.9</v>
      </c>
      <c r="K12327" s="6" t="n">
        <v>0</v>
      </c>
      <c r="L12327" s="35" t="n">
        <v>-1</v>
      </c>
      <c r="M12327" s="6" t="str">
        <f aca="false">IF(I12327&lt;=0,"Below 0%",IF(I12327&lt;=0.05,"0-5%",IF(I12327&lt;=0.1,"5-10%",IF(I12327&lt;=0.2,"10-20%",IF(I12327&lt;=0.4,"20-40%","Above 40%")))))</f>
        <v>0-5%</v>
      </c>
      <c r="N12327" s="6" t="str">
        <f aca="false">IF(AND(H12327&gt;=Summary!$B$25,I12327&gt;=Summary!$B$26,I12327&lt;=Summary!$B$27,J12327&gt;=Summary!$B$28,J12327&lt;=Summary!$B$29,F12327*J12327&gt;1),"Yes","No")</f>
        <v>No</v>
      </c>
    </row>
    <row r="12328" customFormat="false" ht="15" hidden="false" customHeight="false" outlineLevel="0" collapsed="false">
      <c r="A12328" s="6" t="s">
        <v>158</v>
      </c>
      <c r="B12328" s="45" t="n">
        <v>45403</v>
      </c>
      <c r="C12328" s="6" t="s">
        <v>184</v>
      </c>
      <c r="D12328" s="6" t="s">
        <v>183</v>
      </c>
      <c r="E12328" s="6" t="s">
        <v>177</v>
      </c>
      <c r="F12328" s="34" t="n">
        <v>0.504648625850678</v>
      </c>
      <c r="G12328" s="34" t="n">
        <v>0.614875024022972</v>
      </c>
      <c r="H12328" s="34" t="n">
        <v>-0.110226398172294</v>
      </c>
      <c r="I12328" s="34" t="n">
        <v>-0.17926634497383</v>
      </c>
      <c r="J12328" s="35" t="n">
        <v>1.63</v>
      </c>
      <c r="K12328" s="6" t="n">
        <v>1</v>
      </c>
      <c r="L12328" s="35" t="n">
        <v>0.63</v>
      </c>
      <c r="M12328" s="6" t="str">
        <f aca="false">IF(I12328&lt;=0,"Below 0%",IF(I12328&lt;=0.05,"0-5%",IF(I12328&lt;=0.1,"5-10%",IF(I12328&lt;=0.2,"10-20%",IF(I12328&lt;=0.4,"20-40%","Above 40%")))))</f>
        <v>Below 0%</v>
      </c>
      <c r="N12328" s="6" t="str">
        <f aca="false">IF(AND(H12328&gt;=Summary!$B$25,I12328&gt;=Summary!$B$26,I12328&lt;=Summary!$B$27,J12328&gt;=Summary!$B$28,J12328&lt;=Summary!$B$29,F12328*J12328&gt;1),"Yes","No")</f>
        <v>No</v>
      </c>
    </row>
    <row r="12329" customFormat="false" ht="15" hidden="false" customHeight="false" outlineLevel="0" collapsed="false">
      <c r="A12329" s="6" t="s">
        <v>158</v>
      </c>
      <c r="B12329" s="45" t="n">
        <v>45405</v>
      </c>
      <c r="C12329" s="6" t="s">
        <v>185</v>
      </c>
      <c r="D12329" s="6" t="s">
        <v>190</v>
      </c>
      <c r="E12329" s="6" t="s">
        <v>187</v>
      </c>
      <c r="F12329" s="34" t="n">
        <v>0.827162384986877</v>
      </c>
      <c r="G12329" s="34" t="n">
        <v>0.66890779363337</v>
      </c>
      <c r="H12329" s="34" t="n">
        <v>0.158254591353508</v>
      </c>
      <c r="I12329" s="34" t="n">
        <v>0.236586556263459</v>
      </c>
      <c r="J12329" s="35" t="n">
        <v>1.52</v>
      </c>
      <c r="K12329" s="6" t="n">
        <v>1</v>
      </c>
      <c r="L12329" s="35" t="n">
        <v>0.52</v>
      </c>
      <c r="M12329" s="6" t="str">
        <f aca="false">IF(I12329&lt;=0,"Below 0%",IF(I12329&lt;=0.05,"0-5%",IF(I12329&lt;=0.1,"5-10%",IF(I12329&lt;=0.2,"10-20%",IF(I12329&lt;=0.4,"20-40%","Above 40%")))))</f>
        <v>20-40%</v>
      </c>
      <c r="N12329" s="6" t="str">
        <f aca="false">IF(AND(H12329&gt;=Summary!$B$25,I12329&gt;=Summary!$B$26,I12329&lt;=Summary!$B$27,J12329&gt;=Summary!$B$28,J12329&lt;=Summary!$B$29,F12329*J12329&gt;1),"Yes","No")</f>
        <v>No</v>
      </c>
    </row>
    <row r="12330" customFormat="false" ht="15" hidden="false" customHeight="false" outlineLevel="0" collapsed="false">
      <c r="A12330" s="6" t="s">
        <v>158</v>
      </c>
      <c r="B12330" s="45" t="n">
        <v>45405</v>
      </c>
      <c r="C12330" s="6" t="s">
        <v>185</v>
      </c>
      <c r="D12330" s="6" t="s">
        <v>190</v>
      </c>
      <c r="E12330" s="6" t="s">
        <v>174</v>
      </c>
      <c r="F12330" s="34" t="n">
        <v>0.107250407338142</v>
      </c>
      <c r="G12330" s="34" t="n">
        <v>0.1955268935236</v>
      </c>
      <c r="H12330" s="34" t="n">
        <v>-0.088276486185458</v>
      </c>
      <c r="I12330" s="34" t="n">
        <v>-0.451480021978679</v>
      </c>
      <c r="J12330" s="35" t="n">
        <v>5.2</v>
      </c>
      <c r="K12330" s="6" t="n">
        <v>0</v>
      </c>
      <c r="L12330" s="35" t="n">
        <v>-1</v>
      </c>
      <c r="M12330" s="6" t="str">
        <f aca="false">IF(I12330&lt;=0,"Below 0%",IF(I12330&lt;=0.05,"0-5%",IF(I12330&lt;=0.1,"5-10%",IF(I12330&lt;=0.2,"10-20%",IF(I12330&lt;=0.4,"20-40%","Above 40%")))))</f>
        <v>Below 0%</v>
      </c>
      <c r="N12330" s="6" t="str">
        <f aca="false">IF(AND(H12330&gt;=Summary!$B$25,I12330&gt;=Summary!$B$26,I12330&lt;=Summary!$B$27,J12330&gt;=Summary!$B$28,J12330&lt;=Summary!$B$29,F12330*J12330&gt;1),"Yes","No")</f>
        <v>No</v>
      </c>
    </row>
    <row r="12331" customFormat="false" ht="15" hidden="false" customHeight="false" outlineLevel="0" collapsed="false">
      <c r="A12331" s="6" t="s">
        <v>158</v>
      </c>
      <c r="B12331" s="45" t="n">
        <v>45405</v>
      </c>
      <c r="C12331" s="6" t="s">
        <v>185</v>
      </c>
      <c r="D12331" s="6" t="s">
        <v>190</v>
      </c>
      <c r="E12331" s="6" t="s">
        <v>177</v>
      </c>
      <c r="F12331" s="34" t="n">
        <v>0.0655871480703354</v>
      </c>
      <c r="G12331" s="34" t="n">
        <v>0.13556531284303</v>
      </c>
      <c r="H12331" s="34" t="n">
        <v>-0.0699781647726943</v>
      </c>
      <c r="I12331" s="34" t="n">
        <v>-0.516195207351615</v>
      </c>
      <c r="J12331" s="35" t="n">
        <v>7.5</v>
      </c>
      <c r="K12331" s="6" t="n">
        <v>0</v>
      </c>
      <c r="L12331" s="35" t="n">
        <v>-1</v>
      </c>
      <c r="M12331" s="6" t="str">
        <f aca="false">IF(I12331&lt;=0,"Below 0%",IF(I12331&lt;=0.05,"0-5%",IF(I12331&lt;=0.1,"5-10%",IF(I12331&lt;=0.2,"10-20%",IF(I12331&lt;=0.4,"20-40%","Above 40%")))))</f>
        <v>Below 0%</v>
      </c>
      <c r="N12331" s="6" t="str">
        <f aca="false">IF(AND(H12331&gt;=Summary!$B$25,I12331&gt;=Summary!$B$26,I12331&lt;=Summary!$B$27,J12331&gt;=Summary!$B$28,J12331&lt;=Summary!$B$29,F12331*J12331&gt;1),"Yes","No")</f>
        <v>No</v>
      </c>
    </row>
    <row r="12332" customFormat="false" ht="15" hidden="false" customHeight="false" outlineLevel="0" collapsed="false">
      <c r="A12332" s="6" t="s">
        <v>158</v>
      </c>
      <c r="B12332" s="45" t="n">
        <v>45406</v>
      </c>
      <c r="C12332" s="6" t="s">
        <v>180</v>
      </c>
      <c r="D12332" s="6" t="s">
        <v>188</v>
      </c>
      <c r="E12332" s="6" t="s">
        <v>187</v>
      </c>
      <c r="F12332" s="34" t="n">
        <v>0.306462973356247</v>
      </c>
      <c r="G12332" s="34" t="n">
        <v>0.347739254034797</v>
      </c>
      <c r="H12332" s="34" t="n">
        <v>-0.0412762806785504</v>
      </c>
      <c r="I12332" s="34" t="n">
        <v>-0.118698939506036</v>
      </c>
      <c r="J12332" s="35" t="n">
        <v>2.85</v>
      </c>
      <c r="K12332" s="6" t="n">
        <v>1</v>
      </c>
      <c r="L12332" s="35" t="n">
        <v>1.85</v>
      </c>
      <c r="M12332" s="6" t="str">
        <f aca="false">IF(I12332&lt;=0,"Below 0%",IF(I12332&lt;=0.05,"0-5%",IF(I12332&lt;=0.1,"5-10%",IF(I12332&lt;=0.2,"10-20%",IF(I12332&lt;=0.4,"20-40%","Above 40%")))))</f>
        <v>Below 0%</v>
      </c>
      <c r="N12332" s="6" t="str">
        <f aca="false">IF(AND(H12332&gt;=Summary!$B$25,I12332&gt;=Summary!$B$26,I12332&lt;=Summary!$B$27,J12332&gt;=Summary!$B$28,J12332&lt;=Summary!$B$29,F12332*J12332&gt;1),"Yes","No")</f>
        <v>No</v>
      </c>
    </row>
    <row r="12333" customFormat="false" ht="15" hidden="false" customHeight="false" outlineLevel="0" collapsed="false">
      <c r="A12333" s="6" t="s">
        <v>158</v>
      </c>
      <c r="B12333" s="45" t="n">
        <v>45406</v>
      </c>
      <c r="C12333" s="6" t="s">
        <v>180</v>
      </c>
      <c r="D12333" s="6" t="s">
        <v>188</v>
      </c>
      <c r="E12333" s="6" t="s">
        <v>174</v>
      </c>
      <c r="F12333" s="34" t="n">
        <v>0.297346770763397</v>
      </c>
      <c r="G12333" s="34" t="n">
        <v>0.257417369869915</v>
      </c>
      <c r="H12333" s="34" t="n">
        <v>0.0399294008934824</v>
      </c>
      <c r="I12333" s="34" t="n">
        <v>0.155115410097075</v>
      </c>
      <c r="J12333" s="35" t="n">
        <v>3.85</v>
      </c>
      <c r="K12333" s="6" t="n">
        <v>0</v>
      </c>
      <c r="L12333" s="35" t="n">
        <v>-1</v>
      </c>
      <c r="M12333" s="6" t="str">
        <f aca="false">IF(I12333&lt;=0,"Below 0%",IF(I12333&lt;=0.05,"0-5%",IF(I12333&lt;=0.1,"5-10%",IF(I12333&lt;=0.2,"10-20%",IF(I12333&lt;=0.4,"20-40%","Above 40%")))))</f>
        <v>10-20%</v>
      </c>
      <c r="N12333" s="6" t="str">
        <f aca="false">IF(AND(H12333&gt;=Summary!$B$25,I12333&gt;=Summary!$B$26,I12333&lt;=Summary!$B$27,J12333&gt;=Summary!$B$28,J12333&lt;=Summary!$B$29,F12333*J12333&gt;1),"Yes","No")</f>
        <v>Yes</v>
      </c>
    </row>
    <row r="12334" customFormat="false" ht="15" hidden="false" customHeight="false" outlineLevel="0" collapsed="false">
      <c r="A12334" s="6" t="s">
        <v>158</v>
      </c>
      <c r="B12334" s="45" t="n">
        <v>45406</v>
      </c>
      <c r="C12334" s="6" t="s">
        <v>180</v>
      </c>
      <c r="D12334" s="6" t="s">
        <v>188</v>
      </c>
      <c r="E12334" s="6" t="s">
        <v>177</v>
      </c>
      <c r="F12334" s="34" t="n">
        <v>0.396190285682678</v>
      </c>
      <c r="G12334" s="34" t="n">
        <v>0.394843376095288</v>
      </c>
      <c r="H12334" s="34" t="n">
        <v>0.00134690958739037</v>
      </c>
      <c r="I12334" s="34" t="n">
        <v>0.00341125030565359</v>
      </c>
      <c r="J12334" s="35" t="n">
        <v>2.51</v>
      </c>
      <c r="K12334" s="6" t="n">
        <v>0</v>
      </c>
      <c r="L12334" s="35" t="n">
        <v>-1</v>
      </c>
      <c r="M12334" s="6" t="str">
        <f aca="false">IF(I12334&lt;=0,"Below 0%",IF(I12334&lt;=0.05,"0-5%",IF(I12334&lt;=0.1,"5-10%",IF(I12334&lt;=0.2,"10-20%",IF(I12334&lt;=0.4,"20-40%","Above 40%")))))</f>
        <v>0-5%</v>
      </c>
      <c r="N12334" s="6" t="str">
        <f aca="false">IF(AND(H12334&gt;=Summary!$B$25,I12334&gt;=Summary!$B$26,I12334&lt;=Summary!$B$27,J12334&gt;=Summary!$B$28,J12334&lt;=Summary!$B$29,F12334*J12334&gt;1),"Yes","No")</f>
        <v>No</v>
      </c>
    </row>
    <row r="12335" customFormat="false" ht="15" hidden="false" customHeight="false" outlineLevel="0" collapsed="false">
      <c r="A12335" s="6" t="s">
        <v>158</v>
      </c>
      <c r="B12335" s="45" t="n">
        <v>45406</v>
      </c>
      <c r="C12335" s="6" t="s">
        <v>173</v>
      </c>
      <c r="D12335" s="6" t="s">
        <v>183</v>
      </c>
      <c r="E12335" s="6" t="s">
        <v>187</v>
      </c>
      <c r="F12335" s="34" t="n">
        <v>0.154687166213989</v>
      </c>
      <c r="G12335" s="34" t="n">
        <v>0.130161757352343</v>
      </c>
      <c r="H12335" s="34" t="n">
        <v>0.0245254088616466</v>
      </c>
      <c r="I12335" s="34" t="n">
        <v>0.1884225394657</v>
      </c>
      <c r="J12335" s="35" t="n">
        <v>7.7</v>
      </c>
      <c r="K12335" s="6" t="n">
        <v>1</v>
      </c>
      <c r="L12335" s="35" t="n">
        <v>6.7</v>
      </c>
      <c r="M12335" s="6" t="str">
        <f aca="false">IF(I12335&lt;=0,"Below 0%",IF(I12335&lt;=0.05,"0-5%",IF(I12335&lt;=0.1,"5-10%",IF(I12335&lt;=0.2,"10-20%",IF(I12335&lt;=0.4,"20-40%","Above 40%")))))</f>
        <v>10-20%</v>
      </c>
      <c r="N12335" s="6" t="str">
        <f aca="false">IF(AND(H12335&gt;=Summary!$B$25,I12335&gt;=Summary!$B$26,I12335&lt;=Summary!$B$27,J12335&gt;=Summary!$B$28,J12335&lt;=Summary!$B$29,F12335*J12335&gt;1),"Yes","No")</f>
        <v>No</v>
      </c>
    </row>
    <row r="12336" customFormat="false" ht="15" hidden="false" customHeight="false" outlineLevel="0" collapsed="false">
      <c r="A12336" s="6" t="s">
        <v>158</v>
      </c>
      <c r="B12336" s="45" t="n">
        <v>45406</v>
      </c>
      <c r="C12336" s="6" t="s">
        <v>173</v>
      </c>
      <c r="D12336" s="6" t="s">
        <v>183</v>
      </c>
      <c r="E12336" s="6" t="s">
        <v>174</v>
      </c>
      <c r="F12336" s="34" t="n">
        <v>0.257860749959946</v>
      </c>
      <c r="G12336" s="34" t="n">
        <v>0.188038561278244</v>
      </c>
      <c r="H12336" s="34" t="n">
        <v>0.0698221886817021</v>
      </c>
      <c r="I12336" s="34" t="n">
        <v>0.371318458336773</v>
      </c>
      <c r="J12336" s="35" t="n">
        <v>5.33</v>
      </c>
      <c r="K12336" s="6" t="n">
        <v>0</v>
      </c>
      <c r="L12336" s="35" t="n">
        <v>-1</v>
      </c>
      <c r="M12336" s="6" t="str">
        <f aca="false">IF(I12336&lt;=0,"Below 0%",IF(I12336&lt;=0.05,"0-5%",IF(I12336&lt;=0.1,"5-10%",IF(I12336&lt;=0.2,"10-20%",IF(I12336&lt;=0.4,"20-40%","Above 40%")))))</f>
        <v>20-40%</v>
      </c>
      <c r="N12336" s="6" t="str">
        <f aca="false">IF(AND(H12336&gt;=Summary!$B$25,I12336&gt;=Summary!$B$26,I12336&lt;=Summary!$B$27,J12336&gt;=Summary!$B$28,J12336&lt;=Summary!$B$29,F12336*J12336&gt;1),"Yes","No")</f>
        <v>No</v>
      </c>
    </row>
    <row r="12337" customFormat="false" ht="15" hidden="false" customHeight="false" outlineLevel="0" collapsed="false">
      <c r="A12337" s="6" t="s">
        <v>158</v>
      </c>
      <c r="B12337" s="45" t="n">
        <v>45406</v>
      </c>
      <c r="C12337" s="6" t="s">
        <v>173</v>
      </c>
      <c r="D12337" s="6" t="s">
        <v>183</v>
      </c>
      <c r="E12337" s="6" t="s">
        <v>177</v>
      </c>
      <c r="F12337" s="34" t="n">
        <v>0.587452113628388</v>
      </c>
      <c r="G12337" s="34" t="n">
        <v>0.681799681369414</v>
      </c>
      <c r="H12337" s="34" t="n">
        <v>-0.0943475677410264</v>
      </c>
      <c r="I12337" s="34" t="n">
        <v>-0.138380187493674</v>
      </c>
      <c r="J12337" s="35" t="n">
        <v>1.47</v>
      </c>
      <c r="K12337" s="6" t="n">
        <v>0</v>
      </c>
      <c r="L12337" s="35" t="n">
        <v>-1</v>
      </c>
      <c r="M12337" s="6" t="str">
        <f aca="false">IF(I12337&lt;=0,"Below 0%",IF(I12337&lt;=0.05,"0-5%",IF(I12337&lt;=0.1,"5-10%",IF(I12337&lt;=0.2,"10-20%",IF(I12337&lt;=0.4,"20-40%","Above 40%")))))</f>
        <v>Below 0%</v>
      </c>
      <c r="N12337" s="6" t="str">
        <f aca="false">IF(AND(H12337&gt;=Summary!$B$25,I12337&gt;=Summary!$B$26,I12337&lt;=Summary!$B$27,J12337&gt;=Summary!$B$28,J12337&lt;=Summary!$B$29,F12337*J12337&gt;1),"Yes","No")</f>
        <v>No</v>
      </c>
    </row>
    <row r="12338" customFormat="false" ht="15" hidden="false" customHeight="false" outlineLevel="0" collapsed="false">
      <c r="A12338" s="6" t="s">
        <v>158</v>
      </c>
      <c r="B12338" s="45" t="n">
        <v>45406</v>
      </c>
      <c r="C12338" s="6" t="s">
        <v>176</v>
      </c>
      <c r="D12338" s="6" t="s">
        <v>204</v>
      </c>
      <c r="E12338" s="6" t="s">
        <v>187</v>
      </c>
      <c r="F12338" s="34" t="n">
        <v>0.725584745407105</v>
      </c>
      <c r="G12338" s="34" t="n">
        <v>0.740851829634073</v>
      </c>
      <c r="H12338" s="34" t="n">
        <v>-0.0152670842269687</v>
      </c>
      <c r="I12338" s="34" t="n">
        <v>-0.0206074732035277</v>
      </c>
      <c r="J12338" s="35" t="n">
        <v>1.35</v>
      </c>
      <c r="K12338" s="6" t="n">
        <v>1</v>
      </c>
      <c r="L12338" s="35" t="n">
        <v>0.35</v>
      </c>
      <c r="M12338" s="6" t="str">
        <f aca="false">IF(I12338&lt;=0,"Below 0%",IF(I12338&lt;=0.05,"0-5%",IF(I12338&lt;=0.1,"5-10%",IF(I12338&lt;=0.2,"10-20%",IF(I12338&lt;=0.4,"20-40%","Above 40%")))))</f>
        <v>Below 0%</v>
      </c>
      <c r="N12338" s="6" t="str">
        <f aca="false">IF(AND(H12338&gt;=Summary!$B$25,I12338&gt;=Summary!$B$26,I12338&lt;=Summary!$B$27,J12338&gt;=Summary!$B$28,J12338&lt;=Summary!$B$29,F12338*J12338&gt;1),"Yes","No")</f>
        <v>No</v>
      </c>
    </row>
    <row r="12339" customFormat="false" ht="15" hidden="false" customHeight="false" outlineLevel="0" collapsed="false">
      <c r="A12339" s="6" t="s">
        <v>158</v>
      </c>
      <c r="B12339" s="45" t="n">
        <v>45406</v>
      </c>
      <c r="C12339" s="6" t="s">
        <v>176</v>
      </c>
      <c r="D12339" s="6" t="s">
        <v>204</v>
      </c>
      <c r="E12339" s="6" t="s">
        <v>174</v>
      </c>
      <c r="F12339" s="34" t="n">
        <v>0.194746032357216</v>
      </c>
      <c r="G12339" s="34" t="n">
        <v>0.153869226154769</v>
      </c>
      <c r="H12339" s="34" t="n">
        <v>0.0408768062024468</v>
      </c>
      <c r="I12339" s="34" t="n">
        <v>0.265659399374187</v>
      </c>
      <c r="J12339" s="35" t="n">
        <v>6.5</v>
      </c>
      <c r="K12339" s="6" t="n">
        <v>0</v>
      </c>
      <c r="L12339" s="35" t="n">
        <v>-1</v>
      </c>
      <c r="M12339" s="6" t="str">
        <f aca="false">IF(I12339&lt;=0,"Below 0%",IF(I12339&lt;=0.05,"0-5%",IF(I12339&lt;=0.1,"5-10%",IF(I12339&lt;=0.2,"10-20%",IF(I12339&lt;=0.4,"20-40%","Above 40%")))))</f>
        <v>20-40%</v>
      </c>
      <c r="N12339" s="6" t="str">
        <f aca="false">IF(AND(H12339&gt;=Summary!$B$25,I12339&gt;=Summary!$B$26,I12339&lt;=Summary!$B$27,J12339&gt;=Summary!$B$28,J12339&lt;=Summary!$B$29,F12339*J12339&gt;1),"Yes","No")</f>
        <v>No</v>
      </c>
    </row>
    <row r="12340" customFormat="false" ht="15" hidden="false" customHeight="false" outlineLevel="0" collapsed="false">
      <c r="A12340" s="6" t="s">
        <v>158</v>
      </c>
      <c r="B12340" s="45" t="n">
        <v>45406</v>
      </c>
      <c r="C12340" s="6" t="s">
        <v>176</v>
      </c>
      <c r="D12340" s="6" t="s">
        <v>204</v>
      </c>
      <c r="E12340" s="6" t="s">
        <v>177</v>
      </c>
      <c r="F12340" s="34" t="n">
        <v>0.0796692222356796</v>
      </c>
      <c r="G12340" s="34" t="n">
        <v>0.105278944211158</v>
      </c>
      <c r="H12340" s="34" t="n">
        <v>-0.0256097219754781</v>
      </c>
      <c r="I12340" s="34" t="n">
        <v>-0.243255877681607</v>
      </c>
      <c r="J12340" s="35" t="n">
        <v>9.5</v>
      </c>
      <c r="K12340" s="6" t="n">
        <v>0</v>
      </c>
      <c r="L12340" s="35" t="n">
        <v>-1</v>
      </c>
      <c r="M12340" s="6" t="str">
        <f aca="false">IF(I12340&lt;=0,"Below 0%",IF(I12340&lt;=0.05,"0-5%",IF(I12340&lt;=0.1,"5-10%",IF(I12340&lt;=0.2,"10-20%",IF(I12340&lt;=0.4,"20-40%","Above 40%")))))</f>
        <v>Below 0%</v>
      </c>
      <c r="N12340" s="6" t="str">
        <f aca="false">IF(AND(H12340&gt;=Summary!$B$25,I12340&gt;=Summary!$B$26,I12340&lt;=Summary!$B$27,J12340&gt;=Summary!$B$28,J12340&lt;=Summary!$B$29,F12340*J12340&gt;1),"Yes","No")</f>
        <v>No</v>
      </c>
    </row>
    <row r="12341" customFormat="false" ht="15" hidden="false" customHeight="false" outlineLevel="0" collapsed="false">
      <c r="A12341" s="6" t="s">
        <v>158</v>
      </c>
      <c r="B12341" s="45" t="n">
        <v>45406</v>
      </c>
      <c r="C12341" s="6" t="s">
        <v>203</v>
      </c>
      <c r="D12341" s="6" t="s">
        <v>199</v>
      </c>
      <c r="E12341" s="6" t="s">
        <v>187</v>
      </c>
      <c r="F12341" s="34" t="n">
        <v>0.441397577524185</v>
      </c>
      <c r="G12341" s="34" t="n">
        <v>0.354579385587138</v>
      </c>
      <c r="H12341" s="34" t="n">
        <v>0.0868181919370477</v>
      </c>
      <c r="I12341" s="34" t="n">
        <v>0.244848390701811</v>
      </c>
      <c r="J12341" s="35" t="n">
        <v>2.81</v>
      </c>
      <c r="K12341" s="6" t="n">
        <v>0</v>
      </c>
      <c r="L12341" s="35" t="n">
        <v>-1</v>
      </c>
      <c r="M12341" s="6" t="str">
        <f aca="false">IF(I12341&lt;=0,"Below 0%",IF(I12341&lt;=0.05,"0-5%",IF(I12341&lt;=0.1,"5-10%",IF(I12341&lt;=0.2,"10-20%",IF(I12341&lt;=0.4,"20-40%","Above 40%")))))</f>
        <v>20-40%</v>
      </c>
      <c r="N12341" s="6" t="str">
        <f aca="false">IF(AND(H12341&gt;=Summary!$B$25,I12341&gt;=Summary!$B$26,I12341&lt;=Summary!$B$27,J12341&gt;=Summary!$B$28,J12341&lt;=Summary!$B$29,F12341*J12341&gt;1),"Yes","No")</f>
        <v>Yes</v>
      </c>
    </row>
    <row r="12342" customFormat="false" ht="15" hidden="false" customHeight="false" outlineLevel="0" collapsed="false">
      <c r="A12342" s="6" t="s">
        <v>158</v>
      </c>
      <c r="B12342" s="45" t="n">
        <v>45406</v>
      </c>
      <c r="C12342" s="6" t="s">
        <v>203</v>
      </c>
      <c r="D12342" s="6" t="s">
        <v>199</v>
      </c>
      <c r="E12342" s="6" t="s">
        <v>174</v>
      </c>
      <c r="F12342" s="34" t="n">
        <v>0.317185670137405</v>
      </c>
      <c r="G12342" s="34" t="n">
        <v>0.262202124605225</v>
      </c>
      <c r="H12342" s="34" t="n">
        <v>0.05498354553218</v>
      </c>
      <c r="I12342" s="34" t="n">
        <v>0.209699084685008</v>
      </c>
      <c r="J12342" s="35" t="n">
        <v>3.8</v>
      </c>
      <c r="K12342" s="6" t="n">
        <v>0</v>
      </c>
      <c r="L12342" s="35" t="n">
        <v>-1</v>
      </c>
      <c r="M12342" s="6" t="str">
        <f aca="false">IF(I12342&lt;=0,"Below 0%",IF(I12342&lt;=0.05,"0-5%",IF(I12342&lt;=0.1,"5-10%",IF(I12342&lt;=0.2,"10-20%",IF(I12342&lt;=0.4,"20-40%","Above 40%")))))</f>
        <v>20-40%</v>
      </c>
      <c r="N12342" s="6" t="str">
        <f aca="false">IF(AND(H12342&gt;=Summary!$B$25,I12342&gt;=Summary!$B$26,I12342&lt;=Summary!$B$27,J12342&gt;=Summary!$B$28,J12342&lt;=Summary!$B$29,F12342*J12342&gt;1),"Yes","No")</f>
        <v>Yes</v>
      </c>
    </row>
    <row r="12343" customFormat="false" ht="15" hidden="false" customHeight="false" outlineLevel="0" collapsed="false">
      <c r="A12343" s="6" t="s">
        <v>158</v>
      </c>
      <c r="B12343" s="45" t="n">
        <v>45406</v>
      </c>
      <c r="C12343" s="6" t="s">
        <v>203</v>
      </c>
      <c r="D12343" s="6" t="s">
        <v>199</v>
      </c>
      <c r="E12343" s="6" t="s">
        <v>177</v>
      </c>
      <c r="F12343" s="34" t="n">
        <v>0.241416782140732</v>
      </c>
      <c r="G12343" s="34" t="n">
        <v>0.383218489807637</v>
      </c>
      <c r="H12343" s="34" t="n">
        <v>-0.141801707666905</v>
      </c>
      <c r="I12343" s="34" t="n">
        <v>-0.370028355724915</v>
      </c>
      <c r="J12343" s="35" t="n">
        <v>2.6</v>
      </c>
      <c r="K12343" s="6" t="n">
        <v>1</v>
      </c>
      <c r="L12343" s="35" t="n">
        <v>1.6</v>
      </c>
      <c r="M12343" s="6" t="str">
        <f aca="false">IF(I12343&lt;=0,"Below 0%",IF(I12343&lt;=0.05,"0-5%",IF(I12343&lt;=0.1,"5-10%",IF(I12343&lt;=0.2,"10-20%",IF(I12343&lt;=0.4,"20-40%","Above 40%")))))</f>
        <v>Below 0%</v>
      </c>
      <c r="N12343" s="6" t="str">
        <f aca="false">IF(AND(H12343&gt;=Summary!$B$25,I12343&gt;=Summary!$B$26,I12343&lt;=Summary!$B$27,J12343&gt;=Summary!$B$28,J12343&lt;=Summary!$B$29,F12343*J12343&gt;1),"Yes","No")</f>
        <v>No</v>
      </c>
    </row>
    <row r="12344" customFormat="false" ht="15" hidden="false" customHeight="false" outlineLevel="0" collapsed="false">
      <c r="A12344" s="6" t="s">
        <v>158</v>
      </c>
      <c r="B12344" s="45" t="n">
        <v>45407</v>
      </c>
      <c r="C12344" s="6" t="s">
        <v>201</v>
      </c>
      <c r="D12344" s="6" t="s">
        <v>194</v>
      </c>
      <c r="E12344" s="6" t="s">
        <v>187</v>
      </c>
      <c r="F12344" s="34" t="n">
        <v>0.171989977359772</v>
      </c>
      <c r="G12344" s="34" t="n">
        <v>0.139866433855957</v>
      </c>
      <c r="H12344" s="34" t="n">
        <v>0.0321235435038144</v>
      </c>
      <c r="I12344" s="34" t="n">
        <v>0.229673000291815</v>
      </c>
      <c r="J12344" s="35" t="n">
        <v>7.1</v>
      </c>
      <c r="K12344" s="6" t="n">
        <v>0</v>
      </c>
      <c r="L12344" s="35" t="n">
        <v>-1</v>
      </c>
      <c r="M12344" s="6" t="str">
        <f aca="false">IF(I12344&lt;=0,"Below 0%",IF(I12344&lt;=0.05,"0-5%",IF(I12344&lt;=0.1,"5-10%",IF(I12344&lt;=0.2,"10-20%",IF(I12344&lt;=0.4,"20-40%","Above 40%")))))</f>
        <v>20-40%</v>
      </c>
      <c r="N12344" s="6" t="str">
        <f aca="false">IF(AND(H12344&gt;=Summary!$B$25,I12344&gt;=Summary!$B$26,I12344&lt;=Summary!$B$27,J12344&gt;=Summary!$B$28,J12344&lt;=Summary!$B$29,F12344*J12344&gt;1),"Yes","No")</f>
        <v>No</v>
      </c>
    </row>
    <row r="12345" customFormat="false" ht="15" hidden="false" customHeight="false" outlineLevel="0" collapsed="false">
      <c r="A12345" s="6" t="s">
        <v>158</v>
      </c>
      <c r="B12345" s="45" t="n">
        <v>45407</v>
      </c>
      <c r="C12345" s="6" t="s">
        <v>201</v>
      </c>
      <c r="D12345" s="6" t="s">
        <v>194</v>
      </c>
      <c r="E12345" s="6" t="s">
        <v>174</v>
      </c>
      <c r="F12345" s="34" t="n">
        <v>0.163435369729996</v>
      </c>
      <c r="G12345" s="34" t="n">
        <v>0.189152701024247</v>
      </c>
      <c r="H12345" s="34" t="n">
        <v>-0.0257173312942514</v>
      </c>
      <c r="I12345" s="34" t="n">
        <v>-0.135960687608446</v>
      </c>
      <c r="J12345" s="35" t="n">
        <v>5.25</v>
      </c>
      <c r="K12345" s="6" t="n">
        <v>0</v>
      </c>
      <c r="L12345" s="35" t="n">
        <v>-1</v>
      </c>
      <c r="M12345" s="6" t="str">
        <f aca="false">IF(I12345&lt;=0,"Below 0%",IF(I12345&lt;=0.05,"0-5%",IF(I12345&lt;=0.1,"5-10%",IF(I12345&lt;=0.2,"10-20%",IF(I12345&lt;=0.4,"20-40%","Above 40%")))))</f>
        <v>Below 0%</v>
      </c>
      <c r="N12345" s="6" t="str">
        <f aca="false">IF(AND(H12345&gt;=Summary!$B$25,I12345&gt;=Summary!$B$26,I12345&lt;=Summary!$B$27,J12345&gt;=Summary!$B$28,J12345&lt;=Summary!$B$29,F12345*J12345&gt;1),"Yes","No")</f>
        <v>No</v>
      </c>
    </row>
    <row r="12346" customFormat="false" ht="15" hidden="false" customHeight="false" outlineLevel="0" collapsed="false">
      <c r="A12346" s="6" t="s">
        <v>158</v>
      </c>
      <c r="B12346" s="45" t="n">
        <v>45407</v>
      </c>
      <c r="C12346" s="6" t="s">
        <v>201</v>
      </c>
      <c r="D12346" s="6" t="s">
        <v>194</v>
      </c>
      <c r="E12346" s="6" t="s">
        <v>177</v>
      </c>
      <c r="F12346" s="34" t="n">
        <v>0.66457462310791</v>
      </c>
      <c r="G12346" s="34" t="n">
        <v>0.670980865119796</v>
      </c>
      <c r="H12346" s="34" t="n">
        <v>-0.00640624201188533</v>
      </c>
      <c r="I12346" s="34" t="n">
        <v>-0.00954757779976567</v>
      </c>
      <c r="J12346" s="35" t="n">
        <v>1.48</v>
      </c>
      <c r="K12346" s="6" t="n">
        <v>1</v>
      </c>
      <c r="L12346" s="35" t="n">
        <v>0.48</v>
      </c>
      <c r="M12346" s="6" t="str">
        <f aca="false">IF(I12346&lt;=0,"Below 0%",IF(I12346&lt;=0.05,"0-5%",IF(I12346&lt;=0.1,"5-10%",IF(I12346&lt;=0.2,"10-20%",IF(I12346&lt;=0.4,"20-40%","Above 40%")))))</f>
        <v>Below 0%</v>
      </c>
      <c r="N12346" s="6" t="str">
        <f aca="false">IF(AND(H12346&gt;=Summary!$B$25,I12346&gt;=Summary!$B$26,I12346&lt;=Summary!$B$27,J12346&gt;=Summary!$B$28,J12346&lt;=Summary!$B$29,F12346*J12346&gt;1),"Yes","No")</f>
        <v>No</v>
      </c>
    </row>
    <row r="12347" customFormat="false" ht="15" hidden="false" customHeight="false" outlineLevel="0" collapsed="false">
      <c r="A12347" s="6" t="s">
        <v>158</v>
      </c>
      <c r="B12347" s="45" t="n">
        <v>45409</v>
      </c>
      <c r="C12347" s="6" t="s">
        <v>182</v>
      </c>
      <c r="D12347" s="6" t="s">
        <v>190</v>
      </c>
      <c r="E12347" s="6" t="s">
        <v>187</v>
      </c>
      <c r="F12347" s="34" t="n">
        <v>0.513847708702087</v>
      </c>
      <c r="G12347" s="34" t="n">
        <v>0.444500734586352</v>
      </c>
      <c r="H12347" s="34" t="n">
        <v>0.0693469741157355</v>
      </c>
      <c r="I12347" s="34" t="n">
        <v>0.156010932535959</v>
      </c>
      <c r="J12347" s="35" t="n">
        <v>2.25</v>
      </c>
      <c r="K12347" s="6" t="n">
        <v>0</v>
      </c>
      <c r="L12347" s="35" t="n">
        <v>-1</v>
      </c>
      <c r="M12347" s="6" t="str">
        <f aca="false">IF(I12347&lt;=0,"Below 0%",IF(I12347&lt;=0.05,"0-5%",IF(I12347&lt;=0.1,"5-10%",IF(I12347&lt;=0.2,"10-20%",IF(I12347&lt;=0.4,"20-40%","Above 40%")))))</f>
        <v>10-20%</v>
      </c>
      <c r="N12347" s="6" t="str">
        <f aca="false">IF(AND(H12347&gt;=Summary!$B$25,I12347&gt;=Summary!$B$26,I12347&lt;=Summary!$B$27,J12347&gt;=Summary!$B$28,J12347&lt;=Summary!$B$29,F12347*J12347&gt;1),"Yes","No")</f>
        <v>Yes</v>
      </c>
    </row>
    <row r="12348" customFormat="false" ht="15" hidden="false" customHeight="false" outlineLevel="0" collapsed="false">
      <c r="A12348" s="6" t="s">
        <v>158</v>
      </c>
      <c r="B12348" s="45" t="n">
        <v>45409</v>
      </c>
      <c r="C12348" s="6" t="s">
        <v>182</v>
      </c>
      <c r="D12348" s="6" t="s">
        <v>190</v>
      </c>
      <c r="E12348" s="6" t="s">
        <v>174</v>
      </c>
      <c r="F12348" s="34" t="n">
        <v>0.309072732925415</v>
      </c>
      <c r="G12348" s="34" t="n">
        <v>0.243933329955925</v>
      </c>
      <c r="H12348" s="34" t="n">
        <v>0.0651394029694902</v>
      </c>
      <c r="I12348" s="34" t="n">
        <v>0.26703773109341</v>
      </c>
      <c r="J12348" s="35" t="n">
        <v>4.1</v>
      </c>
      <c r="K12348" s="6" t="n">
        <v>1</v>
      </c>
      <c r="L12348" s="35" t="n">
        <v>3.1</v>
      </c>
      <c r="M12348" s="6" t="str">
        <f aca="false">IF(I12348&lt;=0,"Below 0%",IF(I12348&lt;=0.05,"0-5%",IF(I12348&lt;=0.1,"5-10%",IF(I12348&lt;=0.2,"10-20%",IF(I12348&lt;=0.4,"20-40%","Above 40%")))))</f>
        <v>20-40%</v>
      </c>
      <c r="N12348" s="6" t="str">
        <f aca="false">IF(AND(H12348&gt;=Summary!$B$25,I12348&gt;=Summary!$B$26,I12348&lt;=Summary!$B$27,J12348&gt;=Summary!$B$28,J12348&lt;=Summary!$B$29,F12348*J12348&gt;1),"Yes","No")</f>
        <v>Yes</v>
      </c>
    </row>
    <row r="12349" customFormat="false" ht="15" hidden="false" customHeight="false" outlineLevel="0" collapsed="false">
      <c r="A12349" s="6" t="s">
        <v>158</v>
      </c>
      <c r="B12349" s="45" t="n">
        <v>45409</v>
      </c>
      <c r="C12349" s="6" t="s">
        <v>182</v>
      </c>
      <c r="D12349" s="6" t="s">
        <v>190</v>
      </c>
      <c r="E12349" s="6" t="s">
        <v>177</v>
      </c>
      <c r="F12349" s="34" t="n">
        <v>0.177079528570175</v>
      </c>
      <c r="G12349" s="34" t="n">
        <v>0.311565935457723</v>
      </c>
      <c r="H12349" s="34" t="n">
        <v>-0.134486406887548</v>
      </c>
      <c r="I12349" s="34" t="n">
        <v>-0.431646696837937</v>
      </c>
      <c r="J12349" s="35" t="n">
        <v>3.21</v>
      </c>
      <c r="K12349" s="6" t="n">
        <v>0</v>
      </c>
      <c r="L12349" s="35" t="n">
        <v>-1</v>
      </c>
      <c r="M12349" s="6" t="str">
        <f aca="false">IF(I12349&lt;=0,"Below 0%",IF(I12349&lt;=0.05,"0-5%",IF(I12349&lt;=0.1,"5-10%",IF(I12349&lt;=0.2,"10-20%",IF(I12349&lt;=0.4,"20-40%","Above 40%")))))</f>
        <v>Below 0%</v>
      </c>
      <c r="N12349" s="6" t="str">
        <f aca="false">IF(AND(H12349&gt;=Summary!$B$25,I12349&gt;=Summary!$B$26,I12349&lt;=Summary!$B$27,J12349&gt;=Summary!$B$28,J12349&lt;=Summary!$B$29,F12349*J12349&gt;1),"Yes","No")</f>
        <v>No</v>
      </c>
    </row>
    <row r="12350" customFormat="false" ht="15" hidden="false" customHeight="false" outlineLevel="0" collapsed="false">
      <c r="A12350" s="6" t="s">
        <v>158</v>
      </c>
      <c r="B12350" s="45" t="n">
        <v>45409</v>
      </c>
      <c r="C12350" s="6" t="s">
        <v>173</v>
      </c>
      <c r="D12350" s="6" t="s">
        <v>206</v>
      </c>
      <c r="E12350" s="6" t="s">
        <v>187</v>
      </c>
      <c r="F12350" s="34" t="n">
        <v>0.361153811216354</v>
      </c>
      <c r="G12350" s="34" t="n">
        <v>0.408411900903808</v>
      </c>
      <c r="H12350" s="34" t="n">
        <v>-0.0472580896874534</v>
      </c>
      <c r="I12350" s="34" t="n">
        <v>-0.115711833036383</v>
      </c>
      <c r="J12350" s="35" t="n">
        <v>2.45</v>
      </c>
      <c r="K12350" s="6" t="n">
        <v>1</v>
      </c>
      <c r="L12350" s="35" t="n">
        <v>1.45</v>
      </c>
      <c r="M12350" s="6" t="str">
        <f aca="false">IF(I12350&lt;=0,"Below 0%",IF(I12350&lt;=0.05,"0-5%",IF(I12350&lt;=0.1,"5-10%",IF(I12350&lt;=0.2,"10-20%",IF(I12350&lt;=0.4,"20-40%","Above 40%")))))</f>
        <v>Below 0%</v>
      </c>
      <c r="N12350" s="6" t="str">
        <f aca="false">IF(AND(H12350&gt;=Summary!$B$25,I12350&gt;=Summary!$B$26,I12350&lt;=Summary!$B$27,J12350&gt;=Summary!$B$28,J12350&lt;=Summary!$B$29,F12350*J12350&gt;1),"Yes","No")</f>
        <v>No</v>
      </c>
    </row>
    <row r="12351" customFormat="false" ht="15" hidden="false" customHeight="false" outlineLevel="0" collapsed="false">
      <c r="A12351" s="6" t="s">
        <v>158</v>
      </c>
      <c r="B12351" s="45" t="n">
        <v>45409</v>
      </c>
      <c r="C12351" s="6" t="s">
        <v>173</v>
      </c>
      <c r="D12351" s="6" t="s">
        <v>206</v>
      </c>
      <c r="E12351" s="6" t="s">
        <v>174</v>
      </c>
      <c r="F12351" s="34" t="n">
        <v>0.363344341516495</v>
      </c>
      <c r="G12351" s="34" t="n">
        <v>0.271904662286503</v>
      </c>
      <c r="H12351" s="34" t="n">
        <v>0.0914396792299923</v>
      </c>
      <c r="I12351" s="34" t="n">
        <v>0.336293164159295</v>
      </c>
      <c r="J12351" s="35" t="n">
        <v>3.68</v>
      </c>
      <c r="K12351" s="6" t="n">
        <v>0</v>
      </c>
      <c r="L12351" s="35" t="n">
        <v>-1</v>
      </c>
      <c r="M12351" s="6" t="str">
        <f aca="false">IF(I12351&lt;=0,"Below 0%",IF(I12351&lt;=0.05,"0-5%",IF(I12351&lt;=0.1,"5-10%",IF(I12351&lt;=0.2,"10-20%",IF(I12351&lt;=0.4,"20-40%","Above 40%")))))</f>
        <v>20-40%</v>
      </c>
      <c r="N12351" s="6" t="str">
        <f aca="false">IF(AND(H12351&gt;=Summary!$B$25,I12351&gt;=Summary!$B$26,I12351&lt;=Summary!$B$27,J12351&gt;=Summary!$B$28,J12351&lt;=Summary!$B$29,F12351*J12351&gt;1),"Yes","No")</f>
        <v>Yes</v>
      </c>
    </row>
    <row r="12352" customFormat="false" ht="15" hidden="false" customHeight="false" outlineLevel="0" collapsed="false">
      <c r="A12352" s="6" t="s">
        <v>158</v>
      </c>
      <c r="B12352" s="45" t="n">
        <v>45409</v>
      </c>
      <c r="C12352" s="6" t="s">
        <v>173</v>
      </c>
      <c r="D12352" s="6" t="s">
        <v>206</v>
      </c>
      <c r="E12352" s="6" t="s">
        <v>177</v>
      </c>
      <c r="F12352" s="34" t="n">
        <v>0.275501847267151</v>
      </c>
      <c r="G12352" s="34" t="n">
        <v>0.31968343680969</v>
      </c>
      <c r="H12352" s="34" t="n">
        <v>-0.0441815895425389</v>
      </c>
      <c r="I12352" s="34" t="n">
        <v>-0.138204187190469</v>
      </c>
      <c r="J12352" s="35" t="n">
        <v>3.13</v>
      </c>
      <c r="K12352" s="6" t="n">
        <v>0</v>
      </c>
      <c r="L12352" s="35" t="n">
        <v>-1</v>
      </c>
      <c r="M12352" s="6" t="str">
        <f aca="false">IF(I12352&lt;=0,"Below 0%",IF(I12352&lt;=0.05,"0-5%",IF(I12352&lt;=0.1,"5-10%",IF(I12352&lt;=0.2,"10-20%",IF(I12352&lt;=0.4,"20-40%","Above 40%")))))</f>
        <v>Below 0%</v>
      </c>
      <c r="N12352" s="6" t="str">
        <f aca="false">IF(AND(H12352&gt;=Summary!$B$25,I12352&gt;=Summary!$B$26,I12352&lt;=Summary!$B$27,J12352&gt;=Summary!$B$28,J12352&lt;=Summary!$B$29,F12352*J12352&gt;1),"Yes","No")</f>
        <v>No</v>
      </c>
    </row>
    <row r="12353" customFormat="false" ht="15" hidden="false" customHeight="false" outlineLevel="0" collapsed="false">
      <c r="A12353" s="6" t="s">
        <v>158</v>
      </c>
      <c r="B12353" s="45" t="n">
        <v>45409</v>
      </c>
      <c r="C12353" s="6" t="s">
        <v>184</v>
      </c>
      <c r="D12353" s="6" t="s">
        <v>180</v>
      </c>
      <c r="E12353" s="6" t="s">
        <v>187</v>
      </c>
      <c r="F12353" s="34" t="n">
        <v>0.438120663166046</v>
      </c>
      <c r="G12353" s="34" t="n">
        <v>0.458411857586716</v>
      </c>
      <c r="H12353" s="34" t="n">
        <v>-0.0202911944206701</v>
      </c>
      <c r="I12353" s="34" t="n">
        <v>-0.0442641133401128</v>
      </c>
      <c r="J12353" s="35" t="n">
        <v>2.17</v>
      </c>
      <c r="K12353" s="6" t="n">
        <v>0</v>
      </c>
      <c r="L12353" s="35" t="n">
        <v>-1</v>
      </c>
      <c r="M12353" s="6" t="str">
        <f aca="false">IF(I12353&lt;=0,"Below 0%",IF(I12353&lt;=0.05,"0-5%",IF(I12353&lt;=0.1,"5-10%",IF(I12353&lt;=0.2,"10-20%",IF(I12353&lt;=0.4,"20-40%","Above 40%")))))</f>
        <v>Below 0%</v>
      </c>
      <c r="N12353" s="6" t="str">
        <f aca="false">IF(AND(H12353&gt;=Summary!$B$25,I12353&gt;=Summary!$B$26,I12353&lt;=Summary!$B$27,J12353&gt;=Summary!$B$28,J12353&lt;=Summary!$B$29,F12353*J12353&gt;1),"Yes","No")</f>
        <v>No</v>
      </c>
    </row>
    <row r="12354" customFormat="false" ht="15" hidden="false" customHeight="false" outlineLevel="0" collapsed="false">
      <c r="A12354" s="6" t="s">
        <v>158</v>
      </c>
      <c r="B12354" s="45" t="n">
        <v>45409</v>
      </c>
      <c r="C12354" s="6" t="s">
        <v>184</v>
      </c>
      <c r="D12354" s="6" t="s">
        <v>180</v>
      </c>
      <c r="E12354" s="6" t="s">
        <v>174</v>
      </c>
      <c r="F12354" s="34" t="n">
        <v>0.285310477018356</v>
      </c>
      <c r="G12354" s="34" t="n">
        <v>0.26526766159018</v>
      </c>
      <c r="H12354" s="34" t="n">
        <v>0.0200428154281765</v>
      </c>
      <c r="I12354" s="34" t="n">
        <v>0.0755569499426632</v>
      </c>
      <c r="J12354" s="35" t="n">
        <v>3.75</v>
      </c>
      <c r="K12354" s="6" t="n">
        <v>1</v>
      </c>
      <c r="L12354" s="35" t="n">
        <v>2.75</v>
      </c>
      <c r="M12354" s="6" t="str">
        <f aca="false">IF(I12354&lt;=0,"Below 0%",IF(I12354&lt;=0.05,"0-5%",IF(I12354&lt;=0.1,"5-10%",IF(I12354&lt;=0.2,"10-20%",IF(I12354&lt;=0.4,"20-40%","Above 40%")))))</f>
        <v>5-10%</v>
      </c>
      <c r="N12354" s="6" t="str">
        <f aca="false">IF(AND(H12354&gt;=Summary!$B$25,I12354&gt;=Summary!$B$26,I12354&lt;=Summary!$B$27,J12354&gt;=Summary!$B$28,J12354&lt;=Summary!$B$29,F12354*J12354&gt;1),"Yes","No")</f>
        <v>No</v>
      </c>
    </row>
    <row r="12355" customFormat="false" ht="15" hidden="false" customHeight="false" outlineLevel="0" collapsed="false">
      <c r="A12355" s="6" t="s">
        <v>158</v>
      </c>
      <c r="B12355" s="45" t="n">
        <v>45409</v>
      </c>
      <c r="C12355" s="6" t="s">
        <v>184</v>
      </c>
      <c r="D12355" s="6" t="s">
        <v>180</v>
      </c>
      <c r="E12355" s="6" t="s">
        <v>177</v>
      </c>
      <c r="F12355" s="34" t="n">
        <v>0.27656888961792</v>
      </c>
      <c r="G12355" s="34" t="n">
        <v>0.276320480823104</v>
      </c>
      <c r="H12355" s="34" t="n">
        <v>0.000248408794815969</v>
      </c>
      <c r="I12355" s="34" t="n">
        <v>0.000898987994216061</v>
      </c>
      <c r="J12355" s="35" t="n">
        <v>3.6</v>
      </c>
      <c r="K12355" s="6" t="n">
        <v>0</v>
      </c>
      <c r="L12355" s="35" t="n">
        <v>-1</v>
      </c>
      <c r="M12355" s="6" t="str">
        <f aca="false">IF(I12355&lt;=0,"Below 0%",IF(I12355&lt;=0.05,"0-5%",IF(I12355&lt;=0.1,"5-10%",IF(I12355&lt;=0.2,"10-20%",IF(I12355&lt;=0.4,"20-40%","Above 40%")))))</f>
        <v>0-5%</v>
      </c>
      <c r="N12355" s="6" t="str">
        <f aca="false">IF(AND(H12355&gt;=Summary!$B$25,I12355&gt;=Summary!$B$26,I12355&lt;=Summary!$B$27,J12355&gt;=Summary!$B$28,J12355&lt;=Summary!$B$29,F12355*J12355&gt;1),"Yes","No")</f>
        <v>No</v>
      </c>
    </row>
    <row r="12356" customFormat="false" ht="15" hidden="false" customHeight="false" outlineLevel="0" collapsed="false">
      <c r="A12356" s="6" t="s">
        <v>158</v>
      </c>
      <c r="B12356" s="45" t="n">
        <v>45409</v>
      </c>
      <c r="C12356" s="6" t="s">
        <v>176</v>
      </c>
      <c r="D12356" s="6" t="s">
        <v>196</v>
      </c>
      <c r="E12356" s="6" t="s">
        <v>187</v>
      </c>
      <c r="F12356" s="34" t="n">
        <v>0.75663298368454</v>
      </c>
      <c r="G12356" s="34" t="n">
        <v>0.634934117622076</v>
      </c>
      <c r="H12356" s="34" t="n">
        <v>0.121698866062464</v>
      </c>
      <c r="I12356" s="34" t="n">
        <v>0.191671643852191</v>
      </c>
      <c r="J12356" s="35" t="n">
        <v>1.57</v>
      </c>
      <c r="K12356" s="6" t="n">
        <v>0</v>
      </c>
      <c r="L12356" s="35" t="n">
        <v>-1</v>
      </c>
      <c r="M12356" s="6" t="str">
        <f aca="false">IF(I12356&lt;=0,"Below 0%",IF(I12356&lt;=0.05,"0-5%",IF(I12356&lt;=0.1,"5-10%",IF(I12356&lt;=0.2,"10-20%",IF(I12356&lt;=0.4,"20-40%","Above 40%")))))</f>
        <v>10-20%</v>
      </c>
      <c r="N12356" s="6" t="str">
        <f aca="false">IF(AND(H12356&gt;=Summary!$B$25,I12356&gt;=Summary!$B$26,I12356&lt;=Summary!$B$27,J12356&gt;=Summary!$B$28,J12356&lt;=Summary!$B$29,F12356*J12356&gt;1),"Yes","No")</f>
        <v>No</v>
      </c>
    </row>
    <row r="12357" customFormat="false" ht="15" hidden="false" customHeight="false" outlineLevel="0" collapsed="false">
      <c r="A12357" s="6" t="s">
        <v>158</v>
      </c>
      <c r="B12357" s="45" t="n">
        <v>45409</v>
      </c>
      <c r="C12357" s="6" t="s">
        <v>176</v>
      </c>
      <c r="D12357" s="6" t="s">
        <v>196</v>
      </c>
      <c r="E12357" s="6" t="s">
        <v>174</v>
      </c>
      <c r="F12357" s="34" t="n">
        <v>0.158307880163193</v>
      </c>
      <c r="G12357" s="34" t="n">
        <v>0.191701262435896</v>
      </c>
      <c r="H12357" s="34" t="n">
        <v>-0.0333933822727033</v>
      </c>
      <c r="I12357" s="34" t="n">
        <v>-0.174194900171145</v>
      </c>
      <c r="J12357" s="35" t="n">
        <v>5.2</v>
      </c>
      <c r="K12357" s="6" t="n">
        <v>1</v>
      </c>
      <c r="L12357" s="35" t="n">
        <v>4.2</v>
      </c>
      <c r="M12357" s="6" t="str">
        <f aca="false">IF(I12357&lt;=0,"Below 0%",IF(I12357&lt;=0.05,"0-5%",IF(I12357&lt;=0.1,"5-10%",IF(I12357&lt;=0.2,"10-20%",IF(I12357&lt;=0.4,"20-40%","Above 40%")))))</f>
        <v>Below 0%</v>
      </c>
      <c r="N12357" s="6" t="str">
        <f aca="false">IF(AND(H12357&gt;=Summary!$B$25,I12357&gt;=Summary!$B$26,I12357&lt;=Summary!$B$27,J12357&gt;=Summary!$B$28,J12357&lt;=Summary!$B$29,F12357*J12357&gt;1),"Yes","No")</f>
        <v>No</v>
      </c>
    </row>
    <row r="12358" customFormat="false" ht="15" hidden="false" customHeight="false" outlineLevel="0" collapsed="false">
      <c r="A12358" s="6" t="s">
        <v>158</v>
      </c>
      <c r="B12358" s="45" t="n">
        <v>45409</v>
      </c>
      <c r="C12358" s="6" t="s">
        <v>176</v>
      </c>
      <c r="D12358" s="6" t="s">
        <v>196</v>
      </c>
      <c r="E12358" s="6" t="s">
        <v>177</v>
      </c>
      <c r="F12358" s="34" t="n">
        <v>0.0850591287016869</v>
      </c>
      <c r="G12358" s="34" t="n">
        <v>0.173364619942028</v>
      </c>
      <c r="H12358" s="34" t="n">
        <v>-0.0883054912403409</v>
      </c>
      <c r="I12358" s="34" t="n">
        <v>-0.509362817337643</v>
      </c>
      <c r="J12358" s="35" t="n">
        <v>5.75</v>
      </c>
      <c r="K12358" s="6" t="n">
        <v>0</v>
      </c>
      <c r="L12358" s="35" t="n">
        <v>-1</v>
      </c>
      <c r="M12358" s="6" t="str">
        <f aca="false">IF(I12358&lt;=0,"Below 0%",IF(I12358&lt;=0.05,"0-5%",IF(I12358&lt;=0.1,"5-10%",IF(I12358&lt;=0.2,"10-20%",IF(I12358&lt;=0.4,"20-40%","Above 40%")))))</f>
        <v>Below 0%</v>
      </c>
      <c r="N12358" s="6" t="str">
        <f aca="false">IF(AND(H12358&gt;=Summary!$B$25,I12358&gt;=Summary!$B$26,I12358&lt;=Summary!$B$27,J12358&gt;=Summary!$B$28,J12358&lt;=Summary!$B$29,F12358*J12358&gt;1),"Yes","No")</f>
        <v>No</v>
      </c>
    </row>
    <row r="12359" customFormat="false" ht="15" hidden="false" customHeight="false" outlineLevel="0" collapsed="false">
      <c r="A12359" s="6" t="s">
        <v>158</v>
      </c>
      <c r="B12359" s="45" t="n">
        <v>45409</v>
      </c>
      <c r="C12359" s="6" t="s">
        <v>188</v>
      </c>
      <c r="D12359" s="6" t="s">
        <v>204</v>
      </c>
      <c r="E12359" s="6" t="s">
        <v>187</v>
      </c>
      <c r="F12359" s="34" t="n">
        <v>0.758897125720978</v>
      </c>
      <c r="G12359" s="34" t="n">
        <v>0.792786964783892</v>
      </c>
      <c r="H12359" s="34" t="n">
        <v>-0.0338898390629141</v>
      </c>
      <c r="I12359" s="34" t="n">
        <v>-0.0427477248848966</v>
      </c>
      <c r="J12359" s="35" t="n">
        <v>1.25</v>
      </c>
      <c r="K12359" s="6" t="n">
        <v>1</v>
      </c>
      <c r="L12359" s="35" t="n">
        <v>0.25</v>
      </c>
      <c r="M12359" s="6" t="str">
        <f aca="false">IF(I12359&lt;=0,"Below 0%",IF(I12359&lt;=0.05,"0-5%",IF(I12359&lt;=0.1,"5-10%",IF(I12359&lt;=0.2,"10-20%",IF(I12359&lt;=0.4,"20-40%","Above 40%")))))</f>
        <v>Below 0%</v>
      </c>
      <c r="N12359" s="6" t="str">
        <f aca="false">IF(AND(H12359&gt;=Summary!$B$25,I12359&gt;=Summary!$B$26,I12359&lt;=Summary!$B$27,J12359&gt;=Summary!$B$28,J12359&lt;=Summary!$B$29,F12359*J12359&gt;1),"Yes","No")</f>
        <v>No</v>
      </c>
    </row>
    <row r="12360" customFormat="false" ht="15" hidden="false" customHeight="false" outlineLevel="0" collapsed="false">
      <c r="A12360" s="6" t="s">
        <v>158</v>
      </c>
      <c r="B12360" s="45" t="n">
        <v>45409</v>
      </c>
      <c r="C12360" s="6" t="s">
        <v>188</v>
      </c>
      <c r="D12360" s="6" t="s">
        <v>204</v>
      </c>
      <c r="E12360" s="6" t="s">
        <v>174</v>
      </c>
      <c r="F12360" s="34" t="n">
        <v>0.151299089193344</v>
      </c>
      <c r="G12360" s="34" t="n">
        <v>0.130392592892088</v>
      </c>
      <c r="H12360" s="34" t="n">
        <v>0.0209064963012567</v>
      </c>
      <c r="I12360" s="34" t="n">
        <v>0.160334999385731</v>
      </c>
      <c r="J12360" s="35" t="n">
        <v>7.6</v>
      </c>
      <c r="K12360" s="6" t="n">
        <v>0</v>
      </c>
      <c r="L12360" s="35" t="n">
        <v>-1</v>
      </c>
      <c r="M12360" s="6" t="str">
        <f aca="false">IF(I12360&lt;=0,"Below 0%",IF(I12360&lt;=0.05,"0-5%",IF(I12360&lt;=0.1,"5-10%",IF(I12360&lt;=0.2,"10-20%",IF(I12360&lt;=0.4,"20-40%","Above 40%")))))</f>
        <v>10-20%</v>
      </c>
      <c r="N12360" s="6" t="str">
        <f aca="false">IF(AND(H12360&gt;=Summary!$B$25,I12360&gt;=Summary!$B$26,I12360&lt;=Summary!$B$27,J12360&gt;=Summary!$B$28,J12360&lt;=Summary!$B$29,F12360*J12360&gt;1),"Yes","No")</f>
        <v>No</v>
      </c>
    </row>
    <row r="12361" customFormat="false" ht="15" hidden="false" customHeight="false" outlineLevel="0" collapsed="false">
      <c r="A12361" s="6" t="s">
        <v>158</v>
      </c>
      <c r="B12361" s="45" t="n">
        <v>45409</v>
      </c>
      <c r="C12361" s="6" t="s">
        <v>188</v>
      </c>
      <c r="D12361" s="6" t="s">
        <v>204</v>
      </c>
      <c r="E12361" s="6" t="s">
        <v>177</v>
      </c>
      <c r="F12361" s="34" t="n">
        <v>0.0898038148880005</v>
      </c>
      <c r="G12361" s="34" t="n">
        <v>0.0768204423240205</v>
      </c>
      <c r="H12361" s="34" t="n">
        <v>0.01298337256398</v>
      </c>
      <c r="I12361" s="34" t="n">
        <v>0.169009344013114</v>
      </c>
      <c r="J12361" s="35" t="n">
        <v>12.9</v>
      </c>
      <c r="K12361" s="6" t="n">
        <v>0</v>
      </c>
      <c r="L12361" s="35" t="n">
        <v>-1</v>
      </c>
      <c r="M12361" s="6" t="str">
        <f aca="false">IF(I12361&lt;=0,"Below 0%",IF(I12361&lt;=0.05,"0-5%",IF(I12361&lt;=0.1,"5-10%",IF(I12361&lt;=0.2,"10-20%",IF(I12361&lt;=0.4,"20-40%","Above 40%")))))</f>
        <v>10-20%</v>
      </c>
      <c r="N12361" s="6" t="str">
        <f aca="false">IF(AND(H12361&gt;=Summary!$B$25,I12361&gt;=Summary!$B$26,I12361&lt;=Summary!$B$27,J12361&gt;=Summary!$B$28,J12361&lt;=Summary!$B$29,F12361*J12361&gt;1),"Yes","No")</f>
        <v>No</v>
      </c>
    </row>
    <row r="12362" customFormat="false" ht="15" hidden="false" customHeight="false" outlineLevel="0" collapsed="false">
      <c r="A12362" s="6" t="s">
        <v>158</v>
      </c>
      <c r="B12362" s="45" t="n">
        <v>45409</v>
      </c>
      <c r="C12362" s="6" t="s">
        <v>189</v>
      </c>
      <c r="D12362" s="6" t="s">
        <v>183</v>
      </c>
      <c r="E12362" s="6" t="s">
        <v>187</v>
      </c>
      <c r="F12362" s="34" t="n">
        <v>0.159894362092018</v>
      </c>
      <c r="G12362" s="34" t="n">
        <v>0.167904415686725</v>
      </c>
      <c r="H12362" s="34" t="n">
        <v>-0.00801005359470691</v>
      </c>
      <c r="I12362" s="34" t="n">
        <v>-0.0477060329947011</v>
      </c>
      <c r="J12362" s="35" t="n">
        <v>6</v>
      </c>
      <c r="K12362" s="6" t="n">
        <v>0</v>
      </c>
      <c r="L12362" s="35" t="n">
        <v>-1</v>
      </c>
      <c r="M12362" s="6" t="str">
        <f aca="false">IF(I12362&lt;=0,"Below 0%",IF(I12362&lt;=0.05,"0-5%",IF(I12362&lt;=0.1,"5-10%",IF(I12362&lt;=0.2,"10-20%",IF(I12362&lt;=0.4,"20-40%","Above 40%")))))</f>
        <v>Below 0%</v>
      </c>
      <c r="N12362" s="6" t="str">
        <f aca="false">IF(AND(H12362&gt;=Summary!$B$25,I12362&gt;=Summary!$B$26,I12362&lt;=Summary!$B$27,J12362&gt;=Summary!$B$28,J12362&lt;=Summary!$B$29,F12362*J12362&gt;1),"Yes","No")</f>
        <v>No</v>
      </c>
    </row>
    <row r="12363" customFormat="false" ht="15" hidden="false" customHeight="false" outlineLevel="0" collapsed="false">
      <c r="A12363" s="6" t="s">
        <v>158</v>
      </c>
      <c r="B12363" s="45" t="n">
        <v>45409</v>
      </c>
      <c r="C12363" s="6" t="s">
        <v>189</v>
      </c>
      <c r="D12363" s="6" t="s">
        <v>183</v>
      </c>
      <c r="E12363" s="6" t="s">
        <v>174</v>
      </c>
      <c r="F12363" s="34" t="n">
        <v>0.197976514697075</v>
      </c>
      <c r="G12363" s="34" t="n">
        <v>0.194483879173813</v>
      </c>
      <c r="H12363" s="34" t="n">
        <v>0.00349263552326209</v>
      </c>
      <c r="I12363" s="34" t="n">
        <v>0.0179584834388289</v>
      </c>
      <c r="J12363" s="35" t="n">
        <v>5.18</v>
      </c>
      <c r="K12363" s="6" t="n">
        <v>1</v>
      </c>
      <c r="L12363" s="35" t="n">
        <v>4.18</v>
      </c>
      <c r="M12363" s="6" t="str">
        <f aca="false">IF(I12363&lt;=0,"Below 0%",IF(I12363&lt;=0.05,"0-5%",IF(I12363&lt;=0.1,"5-10%",IF(I12363&lt;=0.2,"10-20%",IF(I12363&lt;=0.4,"20-40%","Above 40%")))))</f>
        <v>0-5%</v>
      </c>
      <c r="N12363" s="6" t="str">
        <f aca="false">IF(AND(H12363&gt;=Summary!$B$25,I12363&gt;=Summary!$B$26,I12363&lt;=Summary!$B$27,J12363&gt;=Summary!$B$28,J12363&lt;=Summary!$B$29,F12363*J12363&gt;1),"Yes","No")</f>
        <v>No</v>
      </c>
    </row>
    <row r="12364" customFormat="false" ht="15" hidden="false" customHeight="false" outlineLevel="0" collapsed="false">
      <c r="A12364" s="6" t="s">
        <v>158</v>
      </c>
      <c r="B12364" s="45" t="n">
        <v>45409</v>
      </c>
      <c r="C12364" s="6" t="s">
        <v>189</v>
      </c>
      <c r="D12364" s="6" t="s">
        <v>183</v>
      </c>
      <c r="E12364" s="6" t="s">
        <v>177</v>
      </c>
      <c r="F12364" s="34" t="n">
        <v>0.642129063606262</v>
      </c>
      <c r="G12364" s="34" t="n">
        <v>0.637611705139462</v>
      </c>
      <c r="H12364" s="34" t="n">
        <v>0.00451735846680013</v>
      </c>
      <c r="I12364" s="34" t="n">
        <v>0.00708481106979053</v>
      </c>
      <c r="J12364" s="35" t="n">
        <v>1.58</v>
      </c>
      <c r="K12364" s="6" t="n">
        <v>0</v>
      </c>
      <c r="L12364" s="35" t="n">
        <v>-1</v>
      </c>
      <c r="M12364" s="6" t="str">
        <f aca="false">IF(I12364&lt;=0,"Below 0%",IF(I12364&lt;=0.05,"0-5%",IF(I12364&lt;=0.1,"5-10%",IF(I12364&lt;=0.2,"10-20%",IF(I12364&lt;=0.4,"20-40%","Above 40%")))))</f>
        <v>0-5%</v>
      </c>
      <c r="N12364" s="6" t="str">
        <f aca="false">IF(AND(H12364&gt;=Summary!$B$25,I12364&gt;=Summary!$B$26,I12364&lt;=Summary!$B$27,J12364&gt;=Summary!$B$28,J12364&lt;=Summary!$B$29,F12364*J12364&gt;1),"Yes","No")</f>
        <v>No</v>
      </c>
    </row>
    <row r="12365" customFormat="false" ht="15" hidden="false" customHeight="false" outlineLevel="0" collapsed="false">
      <c r="A12365" s="6" t="s">
        <v>158</v>
      </c>
      <c r="B12365" s="45" t="n">
        <v>45409</v>
      </c>
      <c r="C12365" s="6" t="s">
        <v>203</v>
      </c>
      <c r="D12365" s="6" t="s">
        <v>208</v>
      </c>
      <c r="E12365" s="6" t="s">
        <v>187</v>
      </c>
      <c r="F12365" s="34" t="n">
        <v>0.508961379528046</v>
      </c>
      <c r="G12365" s="34" t="n">
        <v>0.488785784417535</v>
      </c>
      <c r="H12365" s="34" t="n">
        <v>0.0201755951105111</v>
      </c>
      <c r="I12365" s="34" t="n">
        <v>0.041276967853215</v>
      </c>
      <c r="J12365" s="35" t="n">
        <v>2.04</v>
      </c>
      <c r="K12365" s="6" t="n">
        <v>1</v>
      </c>
      <c r="L12365" s="35" t="n">
        <v>1.04</v>
      </c>
      <c r="M12365" s="6" t="str">
        <f aca="false">IF(I12365&lt;=0,"Below 0%",IF(I12365&lt;=0.05,"0-5%",IF(I12365&lt;=0.1,"5-10%",IF(I12365&lt;=0.2,"10-20%",IF(I12365&lt;=0.4,"20-40%","Above 40%")))))</f>
        <v>0-5%</v>
      </c>
      <c r="N12365" s="6" t="str">
        <f aca="false">IF(AND(H12365&gt;=Summary!$B$25,I12365&gt;=Summary!$B$26,I12365&lt;=Summary!$B$27,J12365&gt;=Summary!$B$28,J12365&lt;=Summary!$B$29,F12365*J12365&gt;1),"Yes","No")</f>
        <v>No</v>
      </c>
    </row>
    <row r="12366" customFormat="false" ht="15" hidden="false" customHeight="false" outlineLevel="0" collapsed="false">
      <c r="A12366" s="6" t="s">
        <v>158</v>
      </c>
      <c r="B12366" s="45" t="n">
        <v>45409</v>
      </c>
      <c r="C12366" s="6" t="s">
        <v>203</v>
      </c>
      <c r="D12366" s="6" t="s">
        <v>208</v>
      </c>
      <c r="E12366" s="6" t="s">
        <v>174</v>
      </c>
      <c r="F12366" s="34" t="n">
        <v>0.270785480737686</v>
      </c>
      <c r="G12366" s="34" t="n">
        <v>0.247425062087288</v>
      </c>
      <c r="H12366" s="34" t="n">
        <v>0.0233604186503982</v>
      </c>
      <c r="I12366" s="34" t="n">
        <v>0.0944141165544377</v>
      </c>
      <c r="J12366" s="35" t="n">
        <v>4.03</v>
      </c>
      <c r="K12366" s="6" t="n">
        <v>0</v>
      </c>
      <c r="L12366" s="35" t="n">
        <v>-1</v>
      </c>
      <c r="M12366" s="6" t="str">
        <f aca="false">IF(I12366&lt;=0,"Below 0%",IF(I12366&lt;=0.05,"0-5%",IF(I12366&lt;=0.1,"5-10%",IF(I12366&lt;=0.2,"10-20%",IF(I12366&lt;=0.4,"20-40%","Above 40%")))))</f>
        <v>5-10%</v>
      </c>
      <c r="N12366" s="6" t="str">
        <f aca="false">IF(AND(H12366&gt;=Summary!$B$25,I12366&gt;=Summary!$B$26,I12366&lt;=Summary!$B$27,J12366&gt;=Summary!$B$28,J12366&lt;=Summary!$B$29,F12366*J12366&gt;1),"Yes","No")</f>
        <v>No</v>
      </c>
    </row>
    <row r="12367" customFormat="false" ht="15" hidden="false" customHeight="false" outlineLevel="0" collapsed="false">
      <c r="A12367" s="6" t="s">
        <v>158</v>
      </c>
      <c r="B12367" s="45" t="n">
        <v>45409</v>
      </c>
      <c r="C12367" s="6" t="s">
        <v>203</v>
      </c>
      <c r="D12367" s="6" t="s">
        <v>208</v>
      </c>
      <c r="E12367" s="6" t="s">
        <v>177</v>
      </c>
      <c r="F12367" s="34" t="n">
        <v>0.220253095030785</v>
      </c>
      <c r="G12367" s="34" t="n">
        <v>0.263789153495178</v>
      </c>
      <c r="H12367" s="34" t="n">
        <v>-0.0435360584643929</v>
      </c>
      <c r="I12367" s="34" t="n">
        <v>-0.165041124274993</v>
      </c>
      <c r="J12367" s="35" t="n">
        <v>3.78</v>
      </c>
      <c r="K12367" s="6" t="n">
        <v>0</v>
      </c>
      <c r="L12367" s="35" t="n">
        <v>-1</v>
      </c>
      <c r="M12367" s="6" t="str">
        <f aca="false">IF(I12367&lt;=0,"Below 0%",IF(I12367&lt;=0.05,"0-5%",IF(I12367&lt;=0.1,"5-10%",IF(I12367&lt;=0.2,"10-20%",IF(I12367&lt;=0.4,"20-40%","Above 40%")))))</f>
        <v>Below 0%</v>
      </c>
      <c r="N12367" s="6" t="str">
        <f aca="false">IF(AND(H12367&gt;=Summary!$B$25,I12367&gt;=Summary!$B$26,I12367&lt;=Summary!$B$27,J12367&gt;=Summary!$B$28,J12367&lt;=Summary!$B$29,F12367*J12367&gt;1),"Yes","No")</f>
        <v>No</v>
      </c>
    </row>
    <row r="12368" customFormat="false" ht="15" hidden="false" customHeight="false" outlineLevel="0" collapsed="false">
      <c r="A12368" s="6" t="s">
        <v>158</v>
      </c>
      <c r="B12368" s="45" t="n">
        <v>45410</v>
      </c>
      <c r="C12368" s="6" t="s">
        <v>199</v>
      </c>
      <c r="D12368" s="6" t="s">
        <v>201</v>
      </c>
      <c r="E12368" s="6" t="s">
        <v>187</v>
      </c>
      <c r="F12368" s="34" t="n">
        <v>0.387179732322693</v>
      </c>
      <c r="G12368" s="34" t="n">
        <v>0.427494870620803</v>
      </c>
      <c r="H12368" s="34" t="n">
        <v>-0.0403151382981106</v>
      </c>
      <c r="I12368" s="34" t="n">
        <v>-0.094305548601239</v>
      </c>
      <c r="J12368" s="35" t="n">
        <v>2.32</v>
      </c>
      <c r="K12368" s="6" t="n">
        <v>1</v>
      </c>
      <c r="L12368" s="35" t="n">
        <v>1.32</v>
      </c>
      <c r="M12368" s="6" t="str">
        <f aca="false">IF(I12368&lt;=0,"Below 0%",IF(I12368&lt;=0.05,"0-5%",IF(I12368&lt;=0.1,"5-10%",IF(I12368&lt;=0.2,"10-20%",IF(I12368&lt;=0.4,"20-40%","Above 40%")))))</f>
        <v>Below 0%</v>
      </c>
      <c r="N12368" s="6" t="str">
        <f aca="false">IF(AND(H12368&gt;=Summary!$B$25,I12368&gt;=Summary!$B$26,I12368&lt;=Summary!$B$27,J12368&gt;=Summary!$B$28,J12368&lt;=Summary!$B$29,F12368*J12368&gt;1),"Yes","No")</f>
        <v>No</v>
      </c>
    </row>
    <row r="12369" customFormat="false" ht="15" hidden="false" customHeight="false" outlineLevel="0" collapsed="false">
      <c r="A12369" s="6" t="s">
        <v>158</v>
      </c>
      <c r="B12369" s="45" t="n">
        <v>45410</v>
      </c>
      <c r="C12369" s="6" t="s">
        <v>199</v>
      </c>
      <c r="D12369" s="6" t="s">
        <v>201</v>
      </c>
      <c r="E12369" s="6" t="s">
        <v>174</v>
      </c>
      <c r="F12369" s="34" t="n">
        <v>0.288898855447769</v>
      </c>
      <c r="G12369" s="34" t="n">
        <v>0.247328703202061</v>
      </c>
      <c r="H12369" s="34" t="n">
        <v>0.0415701522457083</v>
      </c>
      <c r="I12369" s="34" t="n">
        <v>0.168076538256648</v>
      </c>
      <c r="J12369" s="35" t="n">
        <v>4.01</v>
      </c>
      <c r="K12369" s="6" t="n">
        <v>0</v>
      </c>
      <c r="L12369" s="35" t="n">
        <v>-1</v>
      </c>
      <c r="M12369" s="6" t="str">
        <f aca="false">IF(I12369&lt;=0,"Below 0%",IF(I12369&lt;=0.05,"0-5%",IF(I12369&lt;=0.1,"5-10%",IF(I12369&lt;=0.2,"10-20%",IF(I12369&lt;=0.4,"20-40%","Above 40%")))))</f>
        <v>10-20%</v>
      </c>
      <c r="N12369" s="6" t="str">
        <f aca="false">IF(AND(H12369&gt;=Summary!$B$25,I12369&gt;=Summary!$B$26,I12369&lt;=Summary!$B$27,J12369&gt;=Summary!$B$28,J12369&lt;=Summary!$B$29,F12369*J12369&gt;1),"Yes","No")</f>
        <v>Yes</v>
      </c>
    </row>
    <row r="12370" customFormat="false" ht="15" hidden="false" customHeight="false" outlineLevel="0" collapsed="false">
      <c r="A12370" s="6" t="s">
        <v>158</v>
      </c>
      <c r="B12370" s="45" t="n">
        <v>45410</v>
      </c>
      <c r="C12370" s="6" t="s">
        <v>199</v>
      </c>
      <c r="D12370" s="6" t="s">
        <v>201</v>
      </c>
      <c r="E12370" s="6" t="s">
        <v>177</v>
      </c>
      <c r="F12370" s="34" t="n">
        <v>0.323921412229538</v>
      </c>
      <c r="G12370" s="34" t="n">
        <v>0.325176426177136</v>
      </c>
      <c r="H12370" s="34" t="n">
        <v>-0.00125501394759781</v>
      </c>
      <c r="I12370" s="34" t="n">
        <v>-0.00385948625597521</v>
      </c>
      <c r="J12370" s="35" t="n">
        <v>3.05</v>
      </c>
      <c r="K12370" s="6" t="n">
        <v>0</v>
      </c>
      <c r="L12370" s="35" t="n">
        <v>-1</v>
      </c>
      <c r="M12370" s="6" t="str">
        <f aca="false">IF(I12370&lt;=0,"Below 0%",IF(I12370&lt;=0.05,"0-5%",IF(I12370&lt;=0.1,"5-10%",IF(I12370&lt;=0.2,"10-20%",IF(I12370&lt;=0.4,"20-40%","Above 40%")))))</f>
        <v>Below 0%</v>
      </c>
      <c r="N12370" s="6" t="str">
        <f aca="false">IF(AND(H12370&gt;=Summary!$B$25,I12370&gt;=Summary!$B$26,I12370&lt;=Summary!$B$27,J12370&gt;=Summary!$B$28,J12370&lt;=Summary!$B$29,F12370*J12370&gt;1),"Yes","No")</f>
        <v>No</v>
      </c>
    </row>
    <row r="12371" customFormat="false" ht="15" hidden="false" customHeight="false" outlineLevel="0" collapsed="false">
      <c r="A12371" s="6" t="s">
        <v>158</v>
      </c>
      <c r="B12371" s="45" t="n">
        <v>45410</v>
      </c>
      <c r="C12371" s="6" t="s">
        <v>207</v>
      </c>
      <c r="D12371" s="6" t="s">
        <v>194</v>
      </c>
      <c r="E12371" s="6" t="s">
        <v>187</v>
      </c>
      <c r="F12371" s="34" t="n">
        <v>0.0792530551552773</v>
      </c>
      <c r="G12371" s="34" t="n">
        <v>0.0925553319919517</v>
      </c>
      <c r="H12371" s="34" t="n">
        <v>-0.0133022768366745</v>
      </c>
      <c r="I12371" s="34" t="n">
        <v>-0.143722425822331</v>
      </c>
      <c r="J12371" s="35" t="n">
        <v>11</v>
      </c>
      <c r="K12371" s="6" t="n">
        <v>0</v>
      </c>
      <c r="L12371" s="35" t="n">
        <v>-1</v>
      </c>
      <c r="M12371" s="6" t="str">
        <f aca="false">IF(I12371&lt;=0,"Below 0%",IF(I12371&lt;=0.05,"0-5%",IF(I12371&lt;=0.1,"5-10%",IF(I12371&lt;=0.2,"10-20%",IF(I12371&lt;=0.4,"20-40%","Above 40%")))))</f>
        <v>Below 0%</v>
      </c>
      <c r="N12371" s="6" t="str">
        <f aca="false">IF(AND(H12371&gt;=Summary!$B$25,I12371&gt;=Summary!$B$26,I12371&lt;=Summary!$B$27,J12371&gt;=Summary!$B$28,J12371&lt;=Summary!$B$29,F12371*J12371&gt;1),"Yes","No")</f>
        <v>No</v>
      </c>
    </row>
    <row r="12372" customFormat="false" ht="15" hidden="false" customHeight="false" outlineLevel="0" collapsed="false">
      <c r="A12372" s="6" t="s">
        <v>158</v>
      </c>
      <c r="B12372" s="45" t="n">
        <v>45410</v>
      </c>
      <c r="C12372" s="6" t="s">
        <v>207</v>
      </c>
      <c r="D12372" s="6" t="s">
        <v>194</v>
      </c>
      <c r="E12372" s="6" t="s">
        <v>174</v>
      </c>
      <c r="F12372" s="34" t="n">
        <v>0.08954968303442</v>
      </c>
      <c r="G12372" s="34" t="n">
        <v>0.169684775318578</v>
      </c>
      <c r="H12372" s="34" t="n">
        <v>-0.0801350922841581</v>
      </c>
      <c r="I12372" s="34" t="n">
        <v>-0.472258587334703</v>
      </c>
      <c r="J12372" s="35" t="n">
        <v>6</v>
      </c>
      <c r="K12372" s="6" t="n">
        <v>0</v>
      </c>
      <c r="L12372" s="35" t="n">
        <v>-1</v>
      </c>
      <c r="M12372" s="6" t="str">
        <f aca="false">IF(I12372&lt;=0,"Below 0%",IF(I12372&lt;=0.05,"0-5%",IF(I12372&lt;=0.1,"5-10%",IF(I12372&lt;=0.2,"10-20%",IF(I12372&lt;=0.4,"20-40%","Above 40%")))))</f>
        <v>Below 0%</v>
      </c>
      <c r="N12372" s="6" t="str">
        <f aca="false">IF(AND(H12372&gt;=Summary!$B$25,I12372&gt;=Summary!$B$26,I12372&lt;=Summary!$B$27,J12372&gt;=Summary!$B$28,J12372&lt;=Summary!$B$29,F12372*J12372&gt;1),"Yes","No")</f>
        <v>No</v>
      </c>
    </row>
    <row r="12373" customFormat="false" ht="15" hidden="false" customHeight="false" outlineLevel="0" collapsed="false">
      <c r="A12373" s="6" t="s">
        <v>158</v>
      </c>
      <c r="B12373" s="45" t="n">
        <v>45410</v>
      </c>
      <c r="C12373" s="6" t="s">
        <v>207</v>
      </c>
      <c r="D12373" s="6" t="s">
        <v>194</v>
      </c>
      <c r="E12373" s="6" t="s">
        <v>177</v>
      </c>
      <c r="F12373" s="34" t="n">
        <v>0.831197261810303</v>
      </c>
      <c r="G12373" s="34" t="n">
        <v>0.73775989268947</v>
      </c>
      <c r="H12373" s="34" t="n">
        <v>0.0934373691208326</v>
      </c>
      <c r="I12373" s="34" t="n">
        <v>0.126650106690147</v>
      </c>
      <c r="J12373" s="35" t="n">
        <v>1.38</v>
      </c>
      <c r="K12373" s="6" t="n">
        <v>1</v>
      </c>
      <c r="L12373" s="35" t="n">
        <v>0.38</v>
      </c>
      <c r="M12373" s="6" t="str">
        <f aca="false">IF(I12373&lt;=0,"Below 0%",IF(I12373&lt;=0.05,"0-5%",IF(I12373&lt;=0.1,"5-10%",IF(I12373&lt;=0.2,"10-20%",IF(I12373&lt;=0.4,"20-40%","Above 40%")))))</f>
        <v>10-20%</v>
      </c>
      <c r="N12373" s="6" t="str">
        <f aca="false">IF(AND(H12373&gt;=Summary!$B$25,I12373&gt;=Summary!$B$26,I12373&lt;=Summary!$B$27,J12373&gt;=Summary!$B$28,J12373&lt;=Summary!$B$29,F12373*J12373&gt;1),"Yes","No")</f>
        <v>No</v>
      </c>
    </row>
    <row r="12374" customFormat="false" ht="15" hidden="false" customHeight="false" outlineLevel="0" collapsed="false">
      <c r="A12374" s="6" t="s">
        <v>158</v>
      </c>
      <c r="B12374" s="45" t="n">
        <v>45410</v>
      </c>
      <c r="C12374" s="6" t="s">
        <v>181</v>
      </c>
      <c r="D12374" s="6" t="s">
        <v>185</v>
      </c>
      <c r="E12374" s="6" t="s">
        <v>187</v>
      </c>
      <c r="F12374" s="34" t="n">
        <v>0.262383133172989</v>
      </c>
      <c r="G12374" s="34" t="n">
        <v>0.231542919781232</v>
      </c>
      <c r="H12374" s="34" t="n">
        <v>0.0308402133917567</v>
      </c>
      <c r="I12374" s="34" t="n">
        <v>0.133194370274398</v>
      </c>
      <c r="J12374" s="35" t="n">
        <v>4.3</v>
      </c>
      <c r="K12374" s="6" t="n">
        <v>0</v>
      </c>
      <c r="L12374" s="35" t="n">
        <v>-1</v>
      </c>
      <c r="M12374" s="6" t="str">
        <f aca="false">IF(I12374&lt;=0,"Below 0%",IF(I12374&lt;=0.05,"0-5%",IF(I12374&lt;=0.1,"5-10%",IF(I12374&lt;=0.2,"10-20%",IF(I12374&lt;=0.4,"20-40%","Above 40%")))))</f>
        <v>10-20%</v>
      </c>
      <c r="N12374" s="6" t="str">
        <f aca="false">IF(AND(H12374&gt;=Summary!$B$25,I12374&gt;=Summary!$B$26,I12374&lt;=Summary!$B$27,J12374&gt;=Summary!$B$28,J12374&lt;=Summary!$B$29,F12374*J12374&gt;1),"Yes","No")</f>
        <v>Yes</v>
      </c>
    </row>
    <row r="12375" customFormat="false" ht="15" hidden="false" customHeight="false" outlineLevel="0" collapsed="false">
      <c r="A12375" s="6" t="s">
        <v>158</v>
      </c>
      <c r="B12375" s="45" t="n">
        <v>45410</v>
      </c>
      <c r="C12375" s="6" t="s">
        <v>181</v>
      </c>
      <c r="D12375" s="6" t="s">
        <v>185</v>
      </c>
      <c r="E12375" s="6" t="s">
        <v>174</v>
      </c>
      <c r="F12375" s="34" t="n">
        <v>0.238210752606392</v>
      </c>
      <c r="G12375" s="34" t="n">
        <v>0.233169685025597</v>
      </c>
      <c r="H12375" s="34" t="n">
        <v>0.00504106758079512</v>
      </c>
      <c r="I12375" s="34" t="n">
        <v>0.0216197383473831</v>
      </c>
      <c r="J12375" s="35" t="n">
        <v>4.27</v>
      </c>
      <c r="K12375" s="6" t="n">
        <v>0</v>
      </c>
      <c r="L12375" s="35" t="n">
        <v>-1</v>
      </c>
      <c r="M12375" s="6" t="str">
        <f aca="false">IF(I12375&lt;=0,"Below 0%",IF(I12375&lt;=0.05,"0-5%",IF(I12375&lt;=0.1,"5-10%",IF(I12375&lt;=0.2,"10-20%",IF(I12375&lt;=0.4,"20-40%","Above 40%")))))</f>
        <v>0-5%</v>
      </c>
      <c r="N12375" s="6" t="str">
        <f aca="false">IF(AND(H12375&gt;=Summary!$B$25,I12375&gt;=Summary!$B$26,I12375&lt;=Summary!$B$27,J12375&gt;=Summary!$B$28,J12375&lt;=Summary!$B$29,F12375*J12375&gt;1),"Yes","No")</f>
        <v>No</v>
      </c>
    </row>
    <row r="12376" customFormat="false" ht="15" hidden="false" customHeight="false" outlineLevel="0" collapsed="false">
      <c r="A12376" s="6" t="s">
        <v>158</v>
      </c>
      <c r="B12376" s="45" t="n">
        <v>45410</v>
      </c>
      <c r="C12376" s="6" t="s">
        <v>181</v>
      </c>
      <c r="D12376" s="6" t="s">
        <v>185</v>
      </c>
      <c r="E12376" s="6" t="s">
        <v>177</v>
      </c>
      <c r="F12376" s="34" t="n">
        <v>0.499406158924103</v>
      </c>
      <c r="G12376" s="34" t="n">
        <v>0.535287395193171</v>
      </c>
      <c r="H12376" s="34" t="n">
        <v>-0.0358812362690683</v>
      </c>
      <c r="I12376" s="34" t="n">
        <v>-0.0670317227554362</v>
      </c>
      <c r="J12376" s="35" t="n">
        <v>1.86</v>
      </c>
      <c r="K12376" s="6" t="n">
        <v>1</v>
      </c>
      <c r="L12376" s="35" t="n">
        <v>0.86</v>
      </c>
      <c r="M12376" s="6" t="str">
        <f aca="false">IF(I12376&lt;=0,"Below 0%",IF(I12376&lt;=0.05,"0-5%",IF(I12376&lt;=0.1,"5-10%",IF(I12376&lt;=0.2,"10-20%",IF(I12376&lt;=0.4,"20-40%","Above 40%")))))</f>
        <v>Below 0%</v>
      </c>
      <c r="N12376" s="6" t="str">
        <f aca="false">IF(AND(H12376&gt;=Summary!$B$25,I12376&gt;=Summary!$B$26,I12376&lt;=Summary!$B$27,J12376&gt;=Summary!$B$28,J12376&lt;=Summary!$B$29,F12376*J12376&gt;1),"Yes","No")</f>
        <v>No</v>
      </c>
    </row>
    <row r="12377" customFormat="false" ht="15" hidden="false" customHeight="false" outlineLevel="0" collapsed="false">
      <c r="A12377" s="6" t="s">
        <v>158</v>
      </c>
      <c r="B12377" s="45" t="n">
        <v>45414</v>
      </c>
      <c r="C12377" s="6" t="s">
        <v>190</v>
      </c>
      <c r="D12377" s="6" t="s">
        <v>181</v>
      </c>
      <c r="E12377" s="6" t="s">
        <v>187</v>
      </c>
      <c r="F12377" s="34" t="n">
        <v>0.391822218894959</v>
      </c>
      <c r="G12377" s="34" t="n">
        <v>0.443702974591682</v>
      </c>
      <c r="H12377" s="34" t="n">
        <v>-0.0518807556967234</v>
      </c>
      <c r="I12377" s="34" t="n">
        <v>-0.116926770086377</v>
      </c>
      <c r="J12377" s="35" t="n">
        <v>2.25</v>
      </c>
      <c r="K12377" s="6" t="n">
        <v>1</v>
      </c>
      <c r="L12377" s="35" t="n">
        <v>1.25</v>
      </c>
      <c r="M12377" s="6" t="str">
        <f aca="false">IF(I12377&lt;=0,"Below 0%",IF(I12377&lt;=0.05,"0-5%",IF(I12377&lt;=0.1,"5-10%",IF(I12377&lt;=0.2,"10-20%",IF(I12377&lt;=0.4,"20-40%","Above 40%")))))</f>
        <v>Below 0%</v>
      </c>
      <c r="N12377" s="6" t="str">
        <f aca="false">IF(AND(H12377&gt;=Summary!$B$25,I12377&gt;=Summary!$B$26,I12377&lt;=Summary!$B$27,J12377&gt;=Summary!$B$28,J12377&lt;=Summary!$B$29,F12377*J12377&gt;1),"Yes","No")</f>
        <v>No</v>
      </c>
    </row>
    <row r="12378" customFormat="false" ht="15" hidden="false" customHeight="false" outlineLevel="0" collapsed="false">
      <c r="A12378" s="6" t="s">
        <v>158</v>
      </c>
      <c r="B12378" s="45" t="n">
        <v>45414</v>
      </c>
      <c r="C12378" s="6" t="s">
        <v>190</v>
      </c>
      <c r="D12378" s="6" t="s">
        <v>181</v>
      </c>
      <c r="E12378" s="6" t="s">
        <v>174</v>
      </c>
      <c r="F12378" s="34" t="n">
        <v>0.287176221609116</v>
      </c>
      <c r="G12378" s="34" t="n">
        <v>0.228975158906258</v>
      </c>
      <c r="H12378" s="34" t="n">
        <v>0.0582010627028578</v>
      </c>
      <c r="I12378" s="34" t="n">
        <v>0.254180684843133</v>
      </c>
      <c r="J12378" s="35" t="n">
        <v>4.36</v>
      </c>
      <c r="K12378" s="6" t="n">
        <v>0</v>
      </c>
      <c r="L12378" s="35" t="n">
        <v>-1</v>
      </c>
      <c r="M12378" s="6" t="str">
        <f aca="false">IF(I12378&lt;=0,"Below 0%",IF(I12378&lt;=0.05,"0-5%",IF(I12378&lt;=0.1,"5-10%",IF(I12378&lt;=0.2,"10-20%",IF(I12378&lt;=0.4,"20-40%","Above 40%")))))</f>
        <v>20-40%</v>
      </c>
      <c r="N12378" s="6" t="str">
        <f aca="false">IF(AND(H12378&gt;=Summary!$B$25,I12378&gt;=Summary!$B$26,I12378&lt;=Summary!$B$27,J12378&gt;=Summary!$B$28,J12378&lt;=Summary!$B$29,F12378*J12378&gt;1),"Yes","No")</f>
        <v>Yes</v>
      </c>
    </row>
    <row r="12379" customFormat="false" ht="15" hidden="false" customHeight="false" outlineLevel="0" collapsed="false">
      <c r="A12379" s="6" t="s">
        <v>158</v>
      </c>
      <c r="B12379" s="45" t="n">
        <v>45414</v>
      </c>
      <c r="C12379" s="6" t="s">
        <v>190</v>
      </c>
      <c r="D12379" s="6" t="s">
        <v>181</v>
      </c>
      <c r="E12379" s="6" t="s">
        <v>177</v>
      </c>
      <c r="F12379" s="34" t="n">
        <v>0.321001559495926</v>
      </c>
      <c r="G12379" s="34" t="n">
        <v>0.327321866502061</v>
      </c>
      <c r="H12379" s="34" t="n">
        <v>-0.00632030700613456</v>
      </c>
      <c r="I12379" s="34" t="n">
        <v>-0.0193091499620138</v>
      </c>
      <c r="J12379" s="35" t="n">
        <v>3.05</v>
      </c>
      <c r="K12379" s="6" t="n">
        <v>0</v>
      </c>
      <c r="L12379" s="35" t="n">
        <v>-1</v>
      </c>
      <c r="M12379" s="6" t="str">
        <f aca="false">IF(I12379&lt;=0,"Below 0%",IF(I12379&lt;=0.05,"0-5%",IF(I12379&lt;=0.1,"5-10%",IF(I12379&lt;=0.2,"10-20%",IF(I12379&lt;=0.4,"20-40%","Above 40%")))))</f>
        <v>Below 0%</v>
      </c>
      <c r="N12379" s="6" t="str">
        <f aca="false">IF(AND(H12379&gt;=Summary!$B$25,I12379&gt;=Summary!$B$26,I12379&lt;=Summary!$B$27,J12379&gt;=Summary!$B$28,J12379&lt;=Summary!$B$29,F12379*J12379&gt;1),"Yes","No")</f>
        <v>No</v>
      </c>
    </row>
    <row r="12380" customFormat="false" ht="15" hidden="false" customHeight="false" outlineLevel="0" collapsed="false">
      <c r="A12380" s="6" t="s">
        <v>158</v>
      </c>
      <c r="B12380" s="45" t="n">
        <v>45415</v>
      </c>
      <c r="C12380" s="6" t="s">
        <v>208</v>
      </c>
      <c r="D12380" s="6" t="s">
        <v>173</v>
      </c>
      <c r="E12380" s="6" t="s">
        <v>187</v>
      </c>
      <c r="F12380" s="34" t="n">
        <v>0.350696682929993</v>
      </c>
      <c r="G12380" s="34" t="n">
        <v>0.364234837038636</v>
      </c>
      <c r="H12380" s="34" t="n">
        <v>-0.0135381541086432</v>
      </c>
      <c r="I12380" s="34" t="n">
        <v>-0.0371687513987222</v>
      </c>
      <c r="J12380" s="35" t="n">
        <v>2.74</v>
      </c>
      <c r="K12380" s="6" t="n">
        <v>0</v>
      </c>
      <c r="L12380" s="35" t="n">
        <v>-1</v>
      </c>
      <c r="M12380" s="6" t="str">
        <f aca="false">IF(I12380&lt;=0,"Below 0%",IF(I12380&lt;=0.05,"0-5%",IF(I12380&lt;=0.1,"5-10%",IF(I12380&lt;=0.2,"10-20%",IF(I12380&lt;=0.4,"20-40%","Above 40%")))))</f>
        <v>Below 0%</v>
      </c>
      <c r="N12380" s="6" t="str">
        <f aca="false">IF(AND(H12380&gt;=Summary!$B$25,I12380&gt;=Summary!$B$26,I12380&lt;=Summary!$B$27,J12380&gt;=Summary!$B$28,J12380&lt;=Summary!$B$29,F12380*J12380&gt;1),"Yes","No")</f>
        <v>No</v>
      </c>
    </row>
    <row r="12381" customFormat="false" ht="15" hidden="false" customHeight="false" outlineLevel="0" collapsed="false">
      <c r="A12381" s="6" t="s">
        <v>158</v>
      </c>
      <c r="B12381" s="45" t="n">
        <v>45415</v>
      </c>
      <c r="C12381" s="6" t="s">
        <v>208</v>
      </c>
      <c r="D12381" s="6" t="s">
        <v>173</v>
      </c>
      <c r="E12381" s="6" t="s">
        <v>174</v>
      </c>
      <c r="F12381" s="34" t="n">
        <v>0.307657927274704</v>
      </c>
      <c r="G12381" s="34" t="n">
        <v>0.266134254262897</v>
      </c>
      <c r="H12381" s="34" t="n">
        <v>0.0415236730118074</v>
      </c>
      <c r="I12381" s="34" t="n">
        <v>0.156025285534228</v>
      </c>
      <c r="J12381" s="35" t="n">
        <v>3.75</v>
      </c>
      <c r="K12381" s="6" t="n">
        <v>1</v>
      </c>
      <c r="L12381" s="35" t="n">
        <v>2.75</v>
      </c>
      <c r="M12381" s="6" t="str">
        <f aca="false">IF(I12381&lt;=0,"Below 0%",IF(I12381&lt;=0.05,"0-5%",IF(I12381&lt;=0.1,"5-10%",IF(I12381&lt;=0.2,"10-20%",IF(I12381&lt;=0.4,"20-40%","Above 40%")))))</f>
        <v>10-20%</v>
      </c>
      <c r="N12381" s="6" t="str">
        <f aca="false">IF(AND(H12381&gt;=Summary!$B$25,I12381&gt;=Summary!$B$26,I12381&lt;=Summary!$B$27,J12381&gt;=Summary!$B$28,J12381&lt;=Summary!$B$29,F12381*J12381&gt;1),"Yes","No")</f>
        <v>Yes</v>
      </c>
    </row>
    <row r="12382" customFormat="false" ht="15" hidden="false" customHeight="false" outlineLevel="0" collapsed="false">
      <c r="A12382" s="6" t="s">
        <v>158</v>
      </c>
      <c r="B12382" s="45" t="n">
        <v>45415</v>
      </c>
      <c r="C12382" s="6" t="s">
        <v>208</v>
      </c>
      <c r="D12382" s="6" t="s">
        <v>173</v>
      </c>
      <c r="E12382" s="6" t="s">
        <v>177</v>
      </c>
      <c r="F12382" s="34" t="n">
        <v>0.341645359992981</v>
      </c>
      <c r="G12382" s="34" t="n">
        <v>0.369630908698468</v>
      </c>
      <c r="H12382" s="34" t="n">
        <v>-0.0279855487054865</v>
      </c>
      <c r="I12382" s="34" t="n">
        <v>-0.0757121443226388</v>
      </c>
      <c r="J12382" s="35" t="n">
        <v>2.7</v>
      </c>
      <c r="K12382" s="6" t="n">
        <v>0</v>
      </c>
      <c r="L12382" s="35" t="n">
        <v>-1</v>
      </c>
      <c r="M12382" s="6" t="str">
        <f aca="false">IF(I12382&lt;=0,"Below 0%",IF(I12382&lt;=0.05,"0-5%",IF(I12382&lt;=0.1,"5-10%",IF(I12382&lt;=0.2,"10-20%",IF(I12382&lt;=0.4,"20-40%","Above 40%")))))</f>
        <v>Below 0%</v>
      </c>
      <c r="N12382" s="6" t="str">
        <f aca="false">IF(AND(H12382&gt;=Summary!$B$25,I12382&gt;=Summary!$B$26,I12382&lt;=Summary!$B$27,J12382&gt;=Summary!$B$28,J12382&lt;=Summary!$B$29,F12382*J12382&gt;1),"Yes","No")</f>
        <v>No</v>
      </c>
    </row>
    <row r="12383" customFormat="false" ht="15" hidden="false" customHeight="false" outlineLevel="0" collapsed="false">
      <c r="A12383" s="6" t="s">
        <v>158</v>
      </c>
      <c r="B12383" s="45" t="n">
        <v>45416</v>
      </c>
      <c r="C12383" s="6" t="s">
        <v>185</v>
      </c>
      <c r="D12383" s="6" t="s">
        <v>199</v>
      </c>
      <c r="E12383" s="6" t="s">
        <v>187</v>
      </c>
      <c r="F12383" s="34" t="n">
        <v>0.746149599552155</v>
      </c>
      <c r="G12383" s="34" t="n">
        <v>0.807847663012118</v>
      </c>
      <c r="H12383" s="34" t="n">
        <v>-0.0616980634599631</v>
      </c>
      <c r="I12383" s="34" t="n">
        <v>-0.0763733885543686</v>
      </c>
      <c r="J12383" s="35" t="n">
        <v>1.23</v>
      </c>
      <c r="K12383" s="6" t="n">
        <v>1</v>
      </c>
      <c r="L12383" s="35" t="n">
        <v>0.23</v>
      </c>
      <c r="M12383" s="6" t="str">
        <f aca="false">IF(I12383&lt;=0,"Below 0%",IF(I12383&lt;=0.05,"0-5%",IF(I12383&lt;=0.1,"5-10%",IF(I12383&lt;=0.2,"10-20%",IF(I12383&lt;=0.4,"20-40%","Above 40%")))))</f>
        <v>Below 0%</v>
      </c>
      <c r="N12383" s="6" t="str">
        <f aca="false">IF(AND(H12383&gt;=Summary!$B$25,I12383&gt;=Summary!$B$26,I12383&lt;=Summary!$B$27,J12383&gt;=Summary!$B$28,J12383&lt;=Summary!$B$29,F12383*J12383&gt;1),"Yes","No")</f>
        <v>No</v>
      </c>
    </row>
    <row r="12384" customFormat="false" ht="15" hidden="false" customHeight="false" outlineLevel="0" collapsed="false">
      <c r="A12384" s="6" t="s">
        <v>158</v>
      </c>
      <c r="B12384" s="45" t="n">
        <v>45416</v>
      </c>
      <c r="C12384" s="6" t="s">
        <v>185</v>
      </c>
      <c r="D12384" s="6" t="s">
        <v>199</v>
      </c>
      <c r="E12384" s="6" t="s">
        <v>174</v>
      </c>
      <c r="F12384" s="34" t="n">
        <v>0.171093702316284</v>
      </c>
      <c r="G12384" s="34" t="n">
        <v>0.121177149451818</v>
      </c>
      <c r="H12384" s="34" t="n">
        <v>0.0499165528644665</v>
      </c>
      <c r="I12384" s="34" t="n">
        <v>0.41193041006724</v>
      </c>
      <c r="J12384" s="35" t="n">
        <v>8.2</v>
      </c>
      <c r="K12384" s="6" t="n">
        <v>0</v>
      </c>
      <c r="L12384" s="35" t="n">
        <v>-1</v>
      </c>
      <c r="M12384" s="6" t="str">
        <f aca="false">IF(I12384&lt;=0,"Below 0%",IF(I12384&lt;=0.05,"0-5%",IF(I12384&lt;=0.1,"5-10%",IF(I12384&lt;=0.2,"10-20%",IF(I12384&lt;=0.4,"20-40%","Above 40%")))))</f>
        <v>Above 40%</v>
      </c>
      <c r="N12384" s="6" t="str">
        <f aca="false">IF(AND(H12384&gt;=Summary!$B$25,I12384&gt;=Summary!$B$26,I12384&lt;=Summary!$B$27,J12384&gt;=Summary!$B$28,J12384&lt;=Summary!$B$29,F12384*J12384&gt;1),"Yes","No")</f>
        <v>No</v>
      </c>
    </row>
    <row r="12385" customFormat="false" ht="15" hidden="false" customHeight="false" outlineLevel="0" collapsed="false">
      <c r="A12385" s="6" t="s">
        <v>158</v>
      </c>
      <c r="B12385" s="45" t="n">
        <v>45416</v>
      </c>
      <c r="C12385" s="6" t="s">
        <v>185</v>
      </c>
      <c r="D12385" s="6" t="s">
        <v>199</v>
      </c>
      <c r="E12385" s="6" t="s">
        <v>177</v>
      </c>
      <c r="F12385" s="34" t="n">
        <v>0.0827566906809807</v>
      </c>
      <c r="G12385" s="34" t="n">
        <v>0.0709751875360646</v>
      </c>
      <c r="H12385" s="34" t="n">
        <v>0.0117815031449161</v>
      </c>
      <c r="I12385" s="34" t="n">
        <v>0.165994674391379</v>
      </c>
      <c r="J12385" s="35" t="n">
        <v>14</v>
      </c>
      <c r="K12385" s="6" t="n">
        <v>0</v>
      </c>
      <c r="L12385" s="35" t="n">
        <v>-1</v>
      </c>
      <c r="M12385" s="6" t="str">
        <f aca="false">IF(I12385&lt;=0,"Below 0%",IF(I12385&lt;=0.05,"0-5%",IF(I12385&lt;=0.1,"5-10%",IF(I12385&lt;=0.2,"10-20%",IF(I12385&lt;=0.4,"20-40%","Above 40%")))))</f>
        <v>10-20%</v>
      </c>
      <c r="N12385" s="6" t="str">
        <f aca="false">IF(AND(H12385&gt;=Summary!$B$25,I12385&gt;=Summary!$B$26,I12385&lt;=Summary!$B$27,J12385&gt;=Summary!$B$28,J12385&lt;=Summary!$B$29,F12385*J12385&gt;1),"Yes","No")</f>
        <v>No</v>
      </c>
    </row>
    <row r="12386" customFormat="false" ht="15" hidden="false" customHeight="false" outlineLevel="0" collapsed="false">
      <c r="A12386" s="6" t="s">
        <v>158</v>
      </c>
      <c r="B12386" s="45" t="n">
        <v>45416</v>
      </c>
      <c r="C12386" s="6" t="s">
        <v>206</v>
      </c>
      <c r="D12386" s="6" t="s">
        <v>184</v>
      </c>
      <c r="E12386" s="6" t="s">
        <v>187</v>
      </c>
      <c r="F12386" s="34" t="n">
        <v>0.485364675521851</v>
      </c>
      <c r="G12386" s="34" t="n">
        <v>0.454738162779235</v>
      </c>
      <c r="H12386" s="34" t="n">
        <v>0.0306265127426155</v>
      </c>
      <c r="I12386" s="34" t="n">
        <v>0.0673497745503362</v>
      </c>
      <c r="J12386" s="35" t="n">
        <v>2.17</v>
      </c>
      <c r="K12386" s="6" t="n">
        <v>0</v>
      </c>
      <c r="L12386" s="35" t="n">
        <v>-1</v>
      </c>
      <c r="M12386" s="6" t="str">
        <f aca="false">IF(I12386&lt;=0,"Below 0%",IF(I12386&lt;=0.05,"0-5%",IF(I12386&lt;=0.1,"5-10%",IF(I12386&lt;=0.2,"10-20%",IF(I12386&lt;=0.4,"20-40%","Above 40%")))))</f>
        <v>5-10%</v>
      </c>
      <c r="N12386" s="6" t="str">
        <f aca="false">IF(AND(H12386&gt;=Summary!$B$25,I12386&gt;=Summary!$B$26,I12386&lt;=Summary!$B$27,J12386&gt;=Summary!$B$28,J12386&lt;=Summary!$B$29,F12386*J12386&gt;1),"Yes","No")</f>
        <v>No</v>
      </c>
    </row>
    <row r="12387" customFormat="false" ht="15" hidden="false" customHeight="false" outlineLevel="0" collapsed="false">
      <c r="A12387" s="6" t="s">
        <v>158</v>
      </c>
      <c r="B12387" s="45" t="n">
        <v>45416</v>
      </c>
      <c r="C12387" s="6" t="s">
        <v>206</v>
      </c>
      <c r="D12387" s="6" t="s">
        <v>184</v>
      </c>
      <c r="E12387" s="6" t="s">
        <v>174</v>
      </c>
      <c r="F12387" s="34" t="n">
        <v>0.21512970328331</v>
      </c>
      <c r="G12387" s="34" t="n">
        <v>0.249818180564795</v>
      </c>
      <c r="H12387" s="34" t="n">
        <v>-0.034688477281485</v>
      </c>
      <c r="I12387" s="34" t="n">
        <v>-0.138854895200423</v>
      </c>
      <c r="J12387" s="35" t="n">
        <v>3.95</v>
      </c>
      <c r="K12387" s="6" t="n">
        <v>1</v>
      </c>
      <c r="L12387" s="35" t="n">
        <v>2.95</v>
      </c>
      <c r="M12387" s="6" t="str">
        <f aca="false">IF(I12387&lt;=0,"Below 0%",IF(I12387&lt;=0.05,"0-5%",IF(I12387&lt;=0.1,"5-10%",IF(I12387&lt;=0.2,"10-20%",IF(I12387&lt;=0.4,"20-40%","Above 40%")))))</f>
        <v>Below 0%</v>
      </c>
      <c r="N12387" s="6" t="str">
        <f aca="false">IF(AND(H12387&gt;=Summary!$B$25,I12387&gt;=Summary!$B$26,I12387&lt;=Summary!$B$27,J12387&gt;=Summary!$B$28,J12387&lt;=Summary!$B$29,F12387*J12387&gt;1),"Yes","No")</f>
        <v>No</v>
      </c>
    </row>
    <row r="12388" customFormat="false" ht="15" hidden="false" customHeight="false" outlineLevel="0" collapsed="false">
      <c r="A12388" s="6" t="s">
        <v>158</v>
      </c>
      <c r="B12388" s="45" t="n">
        <v>45416</v>
      </c>
      <c r="C12388" s="6" t="s">
        <v>206</v>
      </c>
      <c r="D12388" s="6" t="s">
        <v>184</v>
      </c>
      <c r="E12388" s="6" t="s">
        <v>177</v>
      </c>
      <c r="F12388" s="34" t="n">
        <v>0.299505591392517</v>
      </c>
      <c r="G12388" s="34" t="n">
        <v>0.29544365665597</v>
      </c>
      <c r="H12388" s="34" t="n">
        <v>0.00406193473654698</v>
      </c>
      <c r="I12388" s="34" t="n">
        <v>0.0137485934967183</v>
      </c>
      <c r="J12388" s="35" t="n">
        <v>3.34</v>
      </c>
      <c r="K12388" s="6" t="n">
        <v>0</v>
      </c>
      <c r="L12388" s="35" t="n">
        <v>-1</v>
      </c>
      <c r="M12388" s="6" t="str">
        <f aca="false">IF(I12388&lt;=0,"Below 0%",IF(I12388&lt;=0.05,"0-5%",IF(I12388&lt;=0.1,"5-10%",IF(I12388&lt;=0.2,"10-20%",IF(I12388&lt;=0.4,"20-40%","Above 40%")))))</f>
        <v>0-5%</v>
      </c>
      <c r="N12388" s="6" t="str">
        <f aca="false">IF(AND(H12388&gt;=Summary!$B$25,I12388&gt;=Summary!$B$26,I12388&lt;=Summary!$B$27,J12388&gt;=Summary!$B$28,J12388&lt;=Summary!$B$29,F12388*J12388&gt;1),"Yes","No")</f>
        <v>No</v>
      </c>
    </row>
    <row r="12389" customFormat="false" ht="15" hidden="false" customHeight="false" outlineLevel="0" collapsed="false">
      <c r="A12389" s="6" t="s">
        <v>158</v>
      </c>
      <c r="B12389" s="45" t="n">
        <v>45416</v>
      </c>
      <c r="C12389" s="6" t="s">
        <v>196</v>
      </c>
      <c r="D12389" s="6" t="s">
        <v>188</v>
      </c>
      <c r="E12389" s="6" t="s">
        <v>187</v>
      </c>
      <c r="F12389" s="34" t="n">
        <v>0.164812088012695</v>
      </c>
      <c r="G12389" s="34" t="n">
        <v>0.283112288846075</v>
      </c>
      <c r="H12389" s="34" t="n">
        <v>-0.11830020083338</v>
      </c>
      <c r="I12389" s="34" t="n">
        <v>-0.417856113966492</v>
      </c>
      <c r="J12389" s="35" t="n">
        <v>3.5</v>
      </c>
      <c r="K12389" s="6" t="n">
        <v>0</v>
      </c>
      <c r="L12389" s="35" t="n">
        <v>-1</v>
      </c>
      <c r="M12389" s="6" t="str">
        <f aca="false">IF(I12389&lt;=0,"Below 0%",IF(I12389&lt;=0.05,"0-5%",IF(I12389&lt;=0.1,"5-10%",IF(I12389&lt;=0.2,"10-20%",IF(I12389&lt;=0.4,"20-40%","Above 40%")))))</f>
        <v>Below 0%</v>
      </c>
      <c r="N12389" s="6" t="str">
        <f aca="false">IF(AND(H12389&gt;=Summary!$B$25,I12389&gt;=Summary!$B$26,I12389&lt;=Summary!$B$27,J12389&gt;=Summary!$B$28,J12389&lt;=Summary!$B$29,F12389*J12389&gt;1),"Yes","No")</f>
        <v>No</v>
      </c>
    </row>
    <row r="12390" customFormat="false" ht="15" hidden="false" customHeight="false" outlineLevel="0" collapsed="false">
      <c r="A12390" s="6" t="s">
        <v>158</v>
      </c>
      <c r="B12390" s="45" t="n">
        <v>45416</v>
      </c>
      <c r="C12390" s="6" t="s">
        <v>196</v>
      </c>
      <c r="D12390" s="6" t="s">
        <v>188</v>
      </c>
      <c r="E12390" s="6" t="s">
        <v>174</v>
      </c>
      <c r="F12390" s="34" t="n">
        <v>0.278528898954392</v>
      </c>
      <c r="G12390" s="34" t="n">
        <v>0.238195435327227</v>
      </c>
      <c r="H12390" s="34" t="n">
        <v>0.0403334636271646</v>
      </c>
      <c r="I12390" s="34" t="n">
        <v>0.169329288664812</v>
      </c>
      <c r="J12390" s="35" t="n">
        <v>4.16</v>
      </c>
      <c r="K12390" s="6" t="n">
        <v>0</v>
      </c>
      <c r="L12390" s="35" t="n">
        <v>-1</v>
      </c>
      <c r="M12390" s="6" t="str">
        <f aca="false">IF(I12390&lt;=0,"Below 0%",IF(I12390&lt;=0.05,"0-5%",IF(I12390&lt;=0.1,"5-10%",IF(I12390&lt;=0.2,"10-20%",IF(I12390&lt;=0.4,"20-40%","Above 40%")))))</f>
        <v>10-20%</v>
      </c>
      <c r="N12390" s="6" t="str">
        <f aca="false">IF(AND(H12390&gt;=Summary!$B$25,I12390&gt;=Summary!$B$26,I12390&lt;=Summary!$B$27,J12390&gt;=Summary!$B$28,J12390&lt;=Summary!$B$29,F12390*J12390&gt;1),"Yes","No")</f>
        <v>Yes</v>
      </c>
    </row>
    <row r="12391" customFormat="false" ht="15" hidden="false" customHeight="false" outlineLevel="0" collapsed="false">
      <c r="A12391" s="6" t="s">
        <v>158</v>
      </c>
      <c r="B12391" s="45" t="n">
        <v>45416</v>
      </c>
      <c r="C12391" s="6" t="s">
        <v>196</v>
      </c>
      <c r="D12391" s="6" t="s">
        <v>188</v>
      </c>
      <c r="E12391" s="6" t="s">
        <v>177</v>
      </c>
      <c r="F12391" s="34" t="n">
        <v>0.556659042835236</v>
      </c>
      <c r="G12391" s="34" t="n">
        <v>0.478692275826698</v>
      </c>
      <c r="H12391" s="34" t="n">
        <v>0.077966767008538</v>
      </c>
      <c r="I12391" s="34" t="n">
        <v>0.16287450403057</v>
      </c>
      <c r="J12391" s="35" t="n">
        <v>2.07</v>
      </c>
      <c r="K12391" s="6" t="n">
        <v>1</v>
      </c>
      <c r="L12391" s="35" t="n">
        <v>1.07</v>
      </c>
      <c r="M12391" s="6" t="str">
        <f aca="false">IF(I12391&lt;=0,"Below 0%",IF(I12391&lt;=0.05,"0-5%",IF(I12391&lt;=0.1,"5-10%",IF(I12391&lt;=0.2,"10-20%",IF(I12391&lt;=0.4,"20-40%","Above 40%")))))</f>
        <v>10-20%</v>
      </c>
      <c r="N12391" s="6" t="str">
        <f aca="false">IF(AND(H12391&gt;=Summary!$B$25,I12391&gt;=Summary!$B$26,I12391&lt;=Summary!$B$27,J12391&gt;=Summary!$B$28,J12391&lt;=Summary!$B$29,F12391*J12391&gt;1),"Yes","No")</f>
        <v>Yes</v>
      </c>
    </row>
    <row r="12392" customFormat="false" ht="15" hidden="false" customHeight="false" outlineLevel="0" collapsed="false">
      <c r="A12392" s="6" t="s">
        <v>158</v>
      </c>
      <c r="B12392" s="45" t="n">
        <v>45416</v>
      </c>
      <c r="C12392" s="6" t="s">
        <v>194</v>
      </c>
      <c r="D12392" s="6" t="s">
        <v>203</v>
      </c>
      <c r="E12392" s="6" t="s">
        <v>187</v>
      </c>
      <c r="F12392" s="34" t="n">
        <v>0.815510034561157</v>
      </c>
      <c r="G12392" s="34" t="n">
        <v>0.896860986547085</v>
      </c>
      <c r="H12392" s="34" t="n">
        <v>-0.081350951985928</v>
      </c>
      <c r="I12392" s="34" t="n">
        <v>-0.0907063114643097</v>
      </c>
      <c r="J12392" s="35" t="n">
        <v>1.12</v>
      </c>
      <c r="K12392" s="6" t="n">
        <v>1</v>
      </c>
      <c r="L12392" s="35" t="n">
        <v>0.12</v>
      </c>
      <c r="M12392" s="6" t="str">
        <f aca="false">IF(I12392&lt;=0,"Below 0%",IF(I12392&lt;=0.05,"0-5%",IF(I12392&lt;=0.1,"5-10%",IF(I12392&lt;=0.2,"10-20%",IF(I12392&lt;=0.4,"20-40%","Above 40%")))))</f>
        <v>Below 0%</v>
      </c>
      <c r="N12392" s="6" t="str">
        <f aca="false">IF(AND(H12392&gt;=Summary!$B$25,I12392&gt;=Summary!$B$26,I12392&lt;=Summary!$B$27,J12392&gt;=Summary!$B$28,J12392&lt;=Summary!$B$29,F12392*J12392&gt;1),"Yes","No")</f>
        <v>No</v>
      </c>
    </row>
    <row r="12393" customFormat="false" ht="15" hidden="false" customHeight="false" outlineLevel="0" collapsed="false">
      <c r="A12393" s="6" t="s">
        <v>158</v>
      </c>
      <c r="B12393" s="45" t="n">
        <v>45416</v>
      </c>
      <c r="C12393" s="6" t="s">
        <v>194</v>
      </c>
      <c r="D12393" s="6" t="s">
        <v>203</v>
      </c>
      <c r="E12393" s="6" t="s">
        <v>174</v>
      </c>
      <c r="F12393" s="34" t="n">
        <v>0.139101162552834</v>
      </c>
      <c r="G12393" s="34" t="n">
        <v>0.0717488789237668</v>
      </c>
      <c r="H12393" s="34" t="n">
        <v>0.0673522836290667</v>
      </c>
      <c r="I12393" s="34" t="n">
        <v>0.938722453080118</v>
      </c>
      <c r="J12393" s="35" t="n">
        <v>14</v>
      </c>
      <c r="K12393" s="6" t="n">
        <v>0</v>
      </c>
      <c r="L12393" s="35" t="n">
        <v>-1</v>
      </c>
      <c r="M12393" s="6" t="str">
        <f aca="false">IF(I12393&lt;=0,"Below 0%",IF(I12393&lt;=0.05,"0-5%",IF(I12393&lt;=0.1,"5-10%",IF(I12393&lt;=0.2,"10-20%",IF(I12393&lt;=0.4,"20-40%","Above 40%")))))</f>
        <v>Above 40%</v>
      </c>
      <c r="N12393" s="6" t="str">
        <f aca="false">IF(AND(H12393&gt;=Summary!$B$25,I12393&gt;=Summary!$B$26,I12393&lt;=Summary!$B$27,J12393&gt;=Summary!$B$28,J12393&lt;=Summary!$B$29,F12393*J12393&gt;1),"Yes","No")</f>
        <v>No</v>
      </c>
    </row>
    <row r="12394" customFormat="false" ht="15" hidden="false" customHeight="false" outlineLevel="0" collapsed="false">
      <c r="A12394" s="6" t="s">
        <v>158</v>
      </c>
      <c r="B12394" s="45" t="n">
        <v>45416</v>
      </c>
      <c r="C12394" s="6" t="s">
        <v>194</v>
      </c>
      <c r="D12394" s="6" t="s">
        <v>203</v>
      </c>
      <c r="E12394" s="6" t="s">
        <v>177</v>
      </c>
      <c r="F12394" s="34" t="n">
        <v>0.0453887358307838</v>
      </c>
      <c r="G12394" s="34" t="n">
        <v>0.031390134529148</v>
      </c>
      <c r="H12394" s="34" t="n">
        <v>0.0139986013016359</v>
      </c>
      <c r="I12394" s="34" t="n">
        <v>0.4459554414664</v>
      </c>
      <c r="J12394" s="35" t="n">
        <v>32</v>
      </c>
      <c r="K12394" s="6" t="n">
        <v>0</v>
      </c>
      <c r="L12394" s="35" t="n">
        <v>-1</v>
      </c>
      <c r="M12394" s="6" t="str">
        <f aca="false">IF(I12394&lt;=0,"Below 0%",IF(I12394&lt;=0.05,"0-5%",IF(I12394&lt;=0.1,"5-10%",IF(I12394&lt;=0.2,"10-20%",IF(I12394&lt;=0.4,"20-40%","Above 40%")))))</f>
        <v>Above 40%</v>
      </c>
      <c r="N12394" s="6" t="str">
        <f aca="false">IF(AND(H12394&gt;=Summary!$B$25,I12394&gt;=Summary!$B$26,I12394&lt;=Summary!$B$27,J12394&gt;=Summary!$B$28,J12394&lt;=Summary!$B$29,F12394*J12394&gt;1),"Yes","No")</f>
        <v>No</v>
      </c>
    </row>
    <row r="12395" customFormat="false" ht="15" hidden="false" customHeight="false" outlineLevel="0" collapsed="false">
      <c r="A12395" s="6" t="s">
        <v>158</v>
      </c>
      <c r="B12395" s="45" t="n">
        <v>45416</v>
      </c>
      <c r="C12395" s="6" t="s">
        <v>204</v>
      </c>
      <c r="D12395" s="6" t="s">
        <v>207</v>
      </c>
      <c r="E12395" s="6" t="s">
        <v>187</v>
      </c>
      <c r="F12395" s="34" t="n">
        <v>0.163521975278854</v>
      </c>
      <c r="G12395" s="34" t="n">
        <v>0.196458814472671</v>
      </c>
      <c r="H12395" s="34" t="n">
        <v>-0.032936839193817</v>
      </c>
      <c r="I12395" s="34" t="n">
        <v>-0.167652641507712</v>
      </c>
      <c r="J12395" s="35" t="n">
        <v>5.1</v>
      </c>
      <c r="K12395" s="6" t="n">
        <v>0</v>
      </c>
      <c r="L12395" s="35" t="n">
        <v>-1</v>
      </c>
      <c r="M12395" s="6" t="str">
        <f aca="false">IF(I12395&lt;=0,"Below 0%",IF(I12395&lt;=0.05,"0-5%",IF(I12395&lt;=0.1,"5-10%",IF(I12395&lt;=0.2,"10-20%",IF(I12395&lt;=0.4,"20-40%","Above 40%")))))</f>
        <v>Below 0%</v>
      </c>
      <c r="N12395" s="6" t="str">
        <f aca="false">IF(AND(H12395&gt;=Summary!$B$25,I12395&gt;=Summary!$B$26,I12395&lt;=Summary!$B$27,J12395&gt;=Summary!$B$28,J12395&lt;=Summary!$B$29,F12395*J12395&gt;1),"Yes","No")</f>
        <v>No</v>
      </c>
    </row>
    <row r="12396" customFormat="false" ht="15" hidden="false" customHeight="false" outlineLevel="0" collapsed="false">
      <c r="A12396" s="6" t="s">
        <v>158</v>
      </c>
      <c r="B12396" s="45" t="n">
        <v>45416</v>
      </c>
      <c r="C12396" s="6" t="s">
        <v>204</v>
      </c>
      <c r="D12396" s="6" t="s">
        <v>207</v>
      </c>
      <c r="E12396" s="6" t="s">
        <v>174</v>
      </c>
      <c r="F12396" s="34" t="n">
        <v>0.216960370540619</v>
      </c>
      <c r="G12396" s="34" t="n">
        <v>0.227713625866051</v>
      </c>
      <c r="H12396" s="34" t="n">
        <v>-0.0107532553254319</v>
      </c>
      <c r="I12396" s="34" t="n">
        <v>-0.0472227135488035</v>
      </c>
      <c r="J12396" s="35" t="n">
        <v>4.4</v>
      </c>
      <c r="K12396" s="6" t="n">
        <v>0</v>
      </c>
      <c r="L12396" s="35" t="n">
        <v>-1</v>
      </c>
      <c r="M12396" s="6" t="str">
        <f aca="false">IF(I12396&lt;=0,"Below 0%",IF(I12396&lt;=0.05,"0-5%",IF(I12396&lt;=0.1,"5-10%",IF(I12396&lt;=0.2,"10-20%",IF(I12396&lt;=0.4,"20-40%","Above 40%")))))</f>
        <v>Below 0%</v>
      </c>
      <c r="N12396" s="6" t="str">
        <f aca="false">IF(AND(H12396&gt;=Summary!$B$25,I12396&gt;=Summary!$B$26,I12396&lt;=Summary!$B$27,J12396&gt;=Summary!$B$28,J12396&lt;=Summary!$B$29,F12396*J12396&gt;1),"Yes","No")</f>
        <v>No</v>
      </c>
    </row>
    <row r="12397" customFormat="false" ht="15" hidden="false" customHeight="false" outlineLevel="0" collapsed="false">
      <c r="A12397" s="6" t="s">
        <v>158</v>
      </c>
      <c r="B12397" s="45" t="n">
        <v>45416</v>
      </c>
      <c r="C12397" s="6" t="s">
        <v>204</v>
      </c>
      <c r="D12397" s="6" t="s">
        <v>207</v>
      </c>
      <c r="E12397" s="6" t="s">
        <v>177</v>
      </c>
      <c r="F12397" s="34" t="n">
        <v>0.619517683982849</v>
      </c>
      <c r="G12397" s="34" t="n">
        <v>0.575827559661278</v>
      </c>
      <c r="H12397" s="34" t="n">
        <v>0.0436901243215713</v>
      </c>
      <c r="I12397" s="34" t="n">
        <v>0.0758736249916057</v>
      </c>
      <c r="J12397" s="35" t="n">
        <v>1.74</v>
      </c>
      <c r="K12397" s="6" t="n">
        <v>1</v>
      </c>
      <c r="L12397" s="35" t="n">
        <v>0.74</v>
      </c>
      <c r="M12397" s="6" t="str">
        <f aca="false">IF(I12397&lt;=0,"Below 0%",IF(I12397&lt;=0.05,"0-5%",IF(I12397&lt;=0.1,"5-10%",IF(I12397&lt;=0.2,"10-20%",IF(I12397&lt;=0.4,"20-40%","Above 40%")))))</f>
        <v>5-10%</v>
      </c>
      <c r="N12397" s="6" t="str">
        <f aca="false">IF(AND(H12397&gt;=Summary!$B$25,I12397&gt;=Summary!$B$26,I12397&lt;=Summary!$B$27,J12397&gt;=Summary!$B$28,J12397&lt;=Summary!$B$29,F12397*J12397&gt;1),"Yes","No")</f>
        <v>No</v>
      </c>
    </row>
    <row r="12398" customFormat="false" ht="15" hidden="false" customHeight="false" outlineLevel="0" collapsed="false">
      <c r="A12398" s="6" t="s">
        <v>158</v>
      </c>
      <c r="B12398" s="45" t="n">
        <v>45417</v>
      </c>
      <c r="C12398" s="6" t="s">
        <v>201</v>
      </c>
      <c r="D12398" s="6" t="s">
        <v>182</v>
      </c>
      <c r="E12398" s="6" t="s">
        <v>187</v>
      </c>
      <c r="F12398" s="34" t="n">
        <v>0.374715179204941</v>
      </c>
      <c r="G12398" s="34" t="n">
        <v>0.357475306133267</v>
      </c>
      <c r="H12398" s="34" t="n">
        <v>0.0172398730716735</v>
      </c>
      <c r="I12398" s="34" t="n">
        <v>0.048226752382293</v>
      </c>
      <c r="J12398" s="35" t="n">
        <v>2.78</v>
      </c>
      <c r="K12398" s="6" t="n">
        <v>1</v>
      </c>
      <c r="L12398" s="35" t="n">
        <v>1.78</v>
      </c>
      <c r="M12398" s="6" t="str">
        <f aca="false">IF(I12398&lt;=0,"Below 0%",IF(I12398&lt;=0.05,"0-5%",IF(I12398&lt;=0.1,"5-10%",IF(I12398&lt;=0.2,"10-20%",IF(I12398&lt;=0.4,"20-40%","Above 40%")))))</f>
        <v>0-5%</v>
      </c>
      <c r="N12398" s="6" t="str">
        <f aca="false">IF(AND(H12398&gt;=Summary!$B$25,I12398&gt;=Summary!$B$26,I12398&lt;=Summary!$B$27,J12398&gt;=Summary!$B$28,J12398&lt;=Summary!$B$29,F12398*J12398&gt;1),"Yes","No")</f>
        <v>No</v>
      </c>
    </row>
    <row r="12399" customFormat="false" ht="15" hidden="false" customHeight="false" outlineLevel="0" collapsed="false">
      <c r="A12399" s="6" t="s">
        <v>158</v>
      </c>
      <c r="B12399" s="45" t="n">
        <v>45417</v>
      </c>
      <c r="C12399" s="6" t="s">
        <v>201</v>
      </c>
      <c r="D12399" s="6" t="s">
        <v>182</v>
      </c>
      <c r="E12399" s="6" t="s">
        <v>174</v>
      </c>
      <c r="F12399" s="34" t="n">
        <v>0.285727262496948</v>
      </c>
      <c r="G12399" s="34" t="n">
        <v>0.246595868747018</v>
      </c>
      <c r="H12399" s="34" t="n">
        <v>0.0391313937499301</v>
      </c>
      <c r="I12399" s="34" t="n">
        <v>0.158686331400284</v>
      </c>
      <c r="J12399" s="35" t="n">
        <v>4.03</v>
      </c>
      <c r="K12399" s="6" t="n">
        <v>0</v>
      </c>
      <c r="L12399" s="35" t="n">
        <v>-1</v>
      </c>
      <c r="M12399" s="6" t="str">
        <f aca="false">IF(I12399&lt;=0,"Below 0%",IF(I12399&lt;=0.05,"0-5%",IF(I12399&lt;=0.1,"5-10%",IF(I12399&lt;=0.2,"10-20%",IF(I12399&lt;=0.4,"20-40%","Above 40%")))))</f>
        <v>10-20%</v>
      </c>
      <c r="N12399" s="6" t="str">
        <f aca="false">IF(AND(H12399&gt;=Summary!$B$25,I12399&gt;=Summary!$B$26,I12399&lt;=Summary!$B$27,J12399&gt;=Summary!$B$28,J12399&lt;=Summary!$B$29,F12399*J12399&gt;1),"Yes","No")</f>
        <v>Yes</v>
      </c>
    </row>
    <row r="12400" customFormat="false" ht="15" hidden="false" customHeight="false" outlineLevel="0" collapsed="false">
      <c r="A12400" s="6" t="s">
        <v>158</v>
      </c>
      <c r="B12400" s="45" t="n">
        <v>45417</v>
      </c>
      <c r="C12400" s="6" t="s">
        <v>201</v>
      </c>
      <c r="D12400" s="6" t="s">
        <v>182</v>
      </c>
      <c r="E12400" s="6" t="s">
        <v>177</v>
      </c>
      <c r="F12400" s="34" t="n">
        <v>0.339557617902756</v>
      </c>
      <c r="G12400" s="34" t="n">
        <v>0.395928825119714</v>
      </c>
      <c r="H12400" s="34" t="n">
        <v>-0.0563712072169587</v>
      </c>
      <c r="I12400" s="34" t="n">
        <v>-0.14237712346383</v>
      </c>
      <c r="J12400" s="35" t="n">
        <v>2.51</v>
      </c>
      <c r="K12400" s="6" t="n">
        <v>0</v>
      </c>
      <c r="L12400" s="35" t="n">
        <v>-1</v>
      </c>
      <c r="M12400" s="6" t="str">
        <f aca="false">IF(I12400&lt;=0,"Below 0%",IF(I12400&lt;=0.05,"0-5%",IF(I12400&lt;=0.1,"5-10%",IF(I12400&lt;=0.2,"10-20%",IF(I12400&lt;=0.4,"20-40%","Above 40%")))))</f>
        <v>Below 0%</v>
      </c>
      <c r="N12400" s="6" t="str">
        <f aca="false">IF(AND(H12400&gt;=Summary!$B$25,I12400&gt;=Summary!$B$26,I12400&lt;=Summary!$B$27,J12400&gt;=Summary!$B$28,J12400&lt;=Summary!$B$29,F12400*J12400&gt;1),"Yes","No")</f>
        <v>No</v>
      </c>
    </row>
    <row r="12401" customFormat="false" ht="15" hidden="false" customHeight="false" outlineLevel="0" collapsed="false">
      <c r="A12401" s="6" t="s">
        <v>158</v>
      </c>
      <c r="B12401" s="45" t="n">
        <v>45417</v>
      </c>
      <c r="C12401" s="6" t="s">
        <v>190</v>
      </c>
      <c r="D12401" s="6" t="s">
        <v>189</v>
      </c>
      <c r="E12401" s="6" t="s">
        <v>187</v>
      </c>
      <c r="F12401" s="34" t="n">
        <v>0.627393960952759</v>
      </c>
      <c r="G12401" s="34" t="n">
        <v>0.588964662120273</v>
      </c>
      <c r="H12401" s="34" t="n">
        <v>0.038429298832486</v>
      </c>
      <c r="I12401" s="34" t="n">
        <v>0.0652489042282105</v>
      </c>
      <c r="J12401" s="35" t="n">
        <v>1.7</v>
      </c>
      <c r="K12401" s="6" t="n">
        <v>1</v>
      </c>
      <c r="L12401" s="35" t="n">
        <v>0.7</v>
      </c>
      <c r="M12401" s="6" t="str">
        <f aca="false">IF(I12401&lt;=0,"Below 0%",IF(I12401&lt;=0.05,"0-5%",IF(I12401&lt;=0.1,"5-10%",IF(I12401&lt;=0.2,"10-20%",IF(I12401&lt;=0.4,"20-40%","Above 40%")))))</f>
        <v>5-10%</v>
      </c>
      <c r="N12401" s="6" t="str">
        <f aca="false">IF(AND(H12401&gt;=Summary!$B$25,I12401&gt;=Summary!$B$26,I12401&lt;=Summary!$B$27,J12401&gt;=Summary!$B$28,J12401&lt;=Summary!$B$29,F12401*J12401&gt;1),"Yes","No")</f>
        <v>No</v>
      </c>
    </row>
    <row r="12402" customFormat="false" ht="15" hidden="false" customHeight="false" outlineLevel="0" collapsed="false">
      <c r="A12402" s="6" t="s">
        <v>158</v>
      </c>
      <c r="B12402" s="45" t="n">
        <v>45417</v>
      </c>
      <c r="C12402" s="6" t="s">
        <v>190</v>
      </c>
      <c r="D12402" s="6" t="s">
        <v>189</v>
      </c>
      <c r="E12402" s="6" t="s">
        <v>174</v>
      </c>
      <c r="F12402" s="34" t="n">
        <v>0.22296342253685</v>
      </c>
      <c r="G12402" s="34" t="n">
        <v>0.210787352758835</v>
      </c>
      <c r="H12402" s="34" t="n">
        <v>0.0121760697780155</v>
      </c>
      <c r="I12402" s="34" t="n">
        <v>0.0577647075057031</v>
      </c>
      <c r="J12402" s="35" t="n">
        <v>4.75</v>
      </c>
      <c r="K12402" s="6" t="n">
        <v>0</v>
      </c>
      <c r="L12402" s="35" t="n">
        <v>-1</v>
      </c>
      <c r="M12402" s="6" t="str">
        <f aca="false">IF(I12402&lt;=0,"Below 0%",IF(I12402&lt;=0.05,"0-5%",IF(I12402&lt;=0.1,"5-10%",IF(I12402&lt;=0.2,"10-20%",IF(I12402&lt;=0.4,"20-40%","Above 40%")))))</f>
        <v>5-10%</v>
      </c>
      <c r="N12402" s="6" t="str">
        <f aca="false">IF(AND(H12402&gt;=Summary!$B$25,I12402&gt;=Summary!$B$26,I12402&lt;=Summary!$B$27,J12402&gt;=Summary!$B$28,J12402&lt;=Summary!$B$29,F12402*J12402&gt;1),"Yes","No")</f>
        <v>No</v>
      </c>
    </row>
    <row r="12403" customFormat="false" ht="15" hidden="false" customHeight="false" outlineLevel="0" collapsed="false">
      <c r="A12403" s="6" t="s">
        <v>158</v>
      </c>
      <c r="B12403" s="45" t="n">
        <v>45417</v>
      </c>
      <c r="C12403" s="6" t="s">
        <v>190</v>
      </c>
      <c r="D12403" s="6" t="s">
        <v>189</v>
      </c>
      <c r="E12403" s="6" t="s">
        <v>177</v>
      </c>
      <c r="F12403" s="34" t="n">
        <v>0.149642616510391</v>
      </c>
      <c r="G12403" s="34" t="n">
        <v>0.200247985120893</v>
      </c>
      <c r="H12403" s="34" t="n">
        <v>-0.0506053686105015</v>
      </c>
      <c r="I12403" s="34" t="n">
        <v>-0.252713497116839</v>
      </c>
      <c r="J12403" s="35" t="n">
        <v>5</v>
      </c>
      <c r="K12403" s="6" t="n">
        <v>0</v>
      </c>
      <c r="L12403" s="35" t="n">
        <v>-1</v>
      </c>
      <c r="M12403" s="6" t="str">
        <f aca="false">IF(I12403&lt;=0,"Below 0%",IF(I12403&lt;=0.05,"0-5%",IF(I12403&lt;=0.1,"5-10%",IF(I12403&lt;=0.2,"10-20%",IF(I12403&lt;=0.4,"20-40%","Above 40%")))))</f>
        <v>Below 0%</v>
      </c>
      <c r="N12403" s="6" t="str">
        <f aca="false">IF(AND(H12403&gt;=Summary!$B$25,I12403&gt;=Summary!$B$26,I12403&lt;=Summary!$B$27,J12403&gt;=Summary!$B$28,J12403&lt;=Summary!$B$29,F12403*J12403&gt;1),"Yes","No")</f>
        <v>No</v>
      </c>
    </row>
    <row r="12404" customFormat="false" ht="15" hidden="false" customHeight="false" outlineLevel="0" collapsed="false">
      <c r="A12404" s="6" t="s">
        <v>158</v>
      </c>
      <c r="B12404" s="45" t="n">
        <v>45417</v>
      </c>
      <c r="C12404" s="6" t="s">
        <v>183</v>
      </c>
      <c r="D12404" s="6" t="s">
        <v>181</v>
      </c>
      <c r="E12404" s="6" t="s">
        <v>187</v>
      </c>
      <c r="F12404" s="34" t="n">
        <v>0.633166670799255</v>
      </c>
      <c r="G12404" s="34" t="n">
        <v>0.655955889343094</v>
      </c>
      <c r="H12404" s="34" t="n">
        <v>-0.0227892185438381</v>
      </c>
      <c r="I12404" s="34" t="n">
        <v>-0.0347419985308164</v>
      </c>
      <c r="J12404" s="35" t="n">
        <v>1.54</v>
      </c>
      <c r="K12404" s="6" t="n">
        <v>1</v>
      </c>
      <c r="L12404" s="35" t="n">
        <v>0.54</v>
      </c>
      <c r="M12404" s="6" t="str">
        <f aca="false">IF(I12404&lt;=0,"Below 0%",IF(I12404&lt;=0.05,"0-5%",IF(I12404&lt;=0.1,"5-10%",IF(I12404&lt;=0.2,"10-20%",IF(I12404&lt;=0.4,"20-40%","Above 40%")))))</f>
        <v>Below 0%</v>
      </c>
      <c r="N12404" s="6" t="str">
        <f aca="false">IF(AND(H12404&gt;=Summary!$B$25,I12404&gt;=Summary!$B$26,I12404&lt;=Summary!$B$27,J12404&gt;=Summary!$B$28,J12404&lt;=Summary!$B$29,F12404*J12404&gt;1),"Yes","No")</f>
        <v>No</v>
      </c>
    </row>
    <row r="12405" customFormat="false" ht="15" hidden="false" customHeight="false" outlineLevel="0" collapsed="false">
      <c r="A12405" s="6" t="s">
        <v>158</v>
      </c>
      <c r="B12405" s="45" t="n">
        <v>45417</v>
      </c>
      <c r="C12405" s="6" t="s">
        <v>183</v>
      </c>
      <c r="D12405" s="6" t="s">
        <v>181</v>
      </c>
      <c r="E12405" s="6" t="s">
        <v>174</v>
      </c>
      <c r="F12405" s="34" t="n">
        <v>0.18512798845768</v>
      </c>
      <c r="G12405" s="34" t="n">
        <v>0.175682099058846</v>
      </c>
      <c r="H12405" s="34" t="n">
        <v>0.00944588939883384</v>
      </c>
      <c r="I12405" s="34" t="n">
        <v>0.0537669429579726</v>
      </c>
      <c r="J12405" s="35" t="n">
        <v>5.75</v>
      </c>
      <c r="K12405" s="6" t="n">
        <v>0</v>
      </c>
      <c r="L12405" s="35" t="n">
        <v>-1</v>
      </c>
      <c r="M12405" s="6" t="str">
        <f aca="false">IF(I12405&lt;=0,"Below 0%",IF(I12405&lt;=0.05,"0-5%",IF(I12405&lt;=0.1,"5-10%",IF(I12405&lt;=0.2,"10-20%",IF(I12405&lt;=0.4,"20-40%","Above 40%")))))</f>
        <v>5-10%</v>
      </c>
      <c r="N12405" s="6" t="str">
        <f aca="false">IF(AND(H12405&gt;=Summary!$B$25,I12405&gt;=Summary!$B$26,I12405&lt;=Summary!$B$27,J12405&gt;=Summary!$B$28,J12405&lt;=Summary!$B$29,F12405*J12405&gt;1),"Yes","No")</f>
        <v>No</v>
      </c>
    </row>
    <row r="12406" customFormat="false" ht="15" hidden="false" customHeight="false" outlineLevel="0" collapsed="false">
      <c r="A12406" s="6" t="s">
        <v>158</v>
      </c>
      <c r="B12406" s="45" t="n">
        <v>45417</v>
      </c>
      <c r="C12406" s="6" t="s">
        <v>183</v>
      </c>
      <c r="D12406" s="6" t="s">
        <v>181</v>
      </c>
      <c r="E12406" s="6" t="s">
        <v>177</v>
      </c>
      <c r="F12406" s="34" t="n">
        <v>0.181705355644226</v>
      </c>
      <c r="G12406" s="34" t="n">
        <v>0.168362011598061</v>
      </c>
      <c r="H12406" s="34" t="n">
        <v>0.0133433440461654</v>
      </c>
      <c r="I12406" s="34" t="n">
        <v>0.0792538882109621</v>
      </c>
      <c r="J12406" s="35" t="n">
        <v>6</v>
      </c>
      <c r="K12406" s="6" t="n">
        <v>0</v>
      </c>
      <c r="L12406" s="35" t="n">
        <v>-1</v>
      </c>
      <c r="M12406" s="6" t="str">
        <f aca="false">IF(I12406&lt;=0,"Below 0%",IF(I12406&lt;=0.05,"0-5%",IF(I12406&lt;=0.1,"5-10%",IF(I12406&lt;=0.2,"10-20%",IF(I12406&lt;=0.4,"20-40%","Above 40%")))))</f>
        <v>5-10%</v>
      </c>
      <c r="N12406" s="6" t="str">
        <f aca="false">IF(AND(H12406&gt;=Summary!$B$25,I12406&gt;=Summary!$B$26,I12406&lt;=Summary!$B$27,J12406&gt;=Summary!$B$28,J12406&lt;=Summary!$B$29,F12406*J12406&gt;1),"Yes","No")</f>
        <v>No</v>
      </c>
    </row>
    <row r="12407" customFormat="false" ht="15" hidden="false" customHeight="false" outlineLevel="0" collapsed="false">
      <c r="A12407" s="6" t="s">
        <v>158</v>
      </c>
      <c r="B12407" s="45" t="n">
        <v>45418</v>
      </c>
      <c r="C12407" s="6" t="s">
        <v>180</v>
      </c>
      <c r="D12407" s="6" t="s">
        <v>176</v>
      </c>
      <c r="E12407" s="6" t="s">
        <v>187</v>
      </c>
      <c r="F12407" s="34" t="n">
        <v>0.349025964736939</v>
      </c>
      <c r="G12407" s="34" t="n">
        <v>0.409184299893189</v>
      </c>
      <c r="H12407" s="34" t="n">
        <v>-0.0601583351562509</v>
      </c>
      <c r="I12407" s="34" t="n">
        <v>-0.147020145132534</v>
      </c>
      <c r="J12407" s="35" t="n">
        <v>2.42</v>
      </c>
      <c r="K12407" s="6" t="n">
        <v>1</v>
      </c>
      <c r="L12407" s="35" t="n">
        <v>1.42</v>
      </c>
      <c r="M12407" s="6" t="str">
        <f aca="false">IF(I12407&lt;=0,"Below 0%",IF(I12407&lt;=0.05,"0-5%",IF(I12407&lt;=0.1,"5-10%",IF(I12407&lt;=0.2,"10-20%",IF(I12407&lt;=0.4,"20-40%","Above 40%")))))</f>
        <v>Below 0%</v>
      </c>
      <c r="N12407" s="6" t="str">
        <f aca="false">IF(AND(H12407&gt;=Summary!$B$25,I12407&gt;=Summary!$B$26,I12407&lt;=Summary!$B$27,J12407&gt;=Summary!$B$28,J12407&lt;=Summary!$B$29,F12407*J12407&gt;1),"Yes","No")</f>
        <v>No</v>
      </c>
    </row>
    <row r="12408" customFormat="false" ht="15" hidden="false" customHeight="false" outlineLevel="0" collapsed="false">
      <c r="A12408" s="6" t="s">
        <v>158</v>
      </c>
      <c r="B12408" s="45" t="n">
        <v>45418</v>
      </c>
      <c r="C12408" s="6" t="s">
        <v>180</v>
      </c>
      <c r="D12408" s="6" t="s">
        <v>176</v>
      </c>
      <c r="E12408" s="6" t="s">
        <v>174</v>
      </c>
      <c r="F12408" s="34" t="n">
        <v>0.235726892948151</v>
      </c>
      <c r="G12408" s="34" t="n">
        <v>0.248176943794867</v>
      </c>
      <c r="H12408" s="34" t="n">
        <v>-0.0124500508467161</v>
      </c>
      <c r="I12408" s="34" t="n">
        <v>-0.0501660253218639</v>
      </c>
      <c r="J12408" s="35" t="n">
        <v>3.99</v>
      </c>
      <c r="K12408" s="6" t="n">
        <v>0</v>
      </c>
      <c r="L12408" s="35" t="n">
        <v>-1</v>
      </c>
      <c r="M12408" s="6" t="str">
        <f aca="false">IF(I12408&lt;=0,"Below 0%",IF(I12408&lt;=0.05,"0-5%",IF(I12408&lt;=0.1,"5-10%",IF(I12408&lt;=0.2,"10-20%",IF(I12408&lt;=0.4,"20-40%","Above 40%")))))</f>
        <v>Below 0%</v>
      </c>
      <c r="N12408" s="6" t="str">
        <f aca="false">IF(AND(H12408&gt;=Summary!$B$25,I12408&gt;=Summary!$B$26,I12408&lt;=Summary!$B$27,J12408&gt;=Summary!$B$28,J12408&lt;=Summary!$B$29,F12408*J12408&gt;1),"Yes","No")</f>
        <v>No</v>
      </c>
    </row>
    <row r="12409" customFormat="false" ht="15" hidden="false" customHeight="false" outlineLevel="0" collapsed="false">
      <c r="A12409" s="6" t="s">
        <v>158</v>
      </c>
      <c r="B12409" s="45" t="n">
        <v>45418</v>
      </c>
      <c r="C12409" s="6" t="s">
        <v>180</v>
      </c>
      <c r="D12409" s="6" t="s">
        <v>176</v>
      </c>
      <c r="E12409" s="6" t="s">
        <v>177</v>
      </c>
      <c r="F12409" s="34" t="n">
        <v>0.415247172117233</v>
      </c>
      <c r="G12409" s="34" t="n">
        <v>0.342638756311944</v>
      </c>
      <c r="H12409" s="34" t="n">
        <v>0.0726084158052893</v>
      </c>
      <c r="I12409" s="34" t="n">
        <v>0.211909524149642</v>
      </c>
      <c r="J12409" s="35" t="n">
        <v>2.89</v>
      </c>
      <c r="K12409" s="6" t="n">
        <v>0</v>
      </c>
      <c r="L12409" s="35" t="n">
        <v>-1</v>
      </c>
      <c r="M12409" s="6" t="str">
        <f aca="false">IF(I12409&lt;=0,"Below 0%",IF(I12409&lt;=0.05,"0-5%",IF(I12409&lt;=0.1,"5-10%",IF(I12409&lt;=0.2,"10-20%",IF(I12409&lt;=0.4,"20-40%","Above 40%")))))</f>
        <v>20-40%</v>
      </c>
      <c r="N12409" s="6" t="str">
        <f aca="false">IF(AND(H12409&gt;=Summary!$B$25,I12409&gt;=Summary!$B$26,I12409&lt;=Summary!$B$27,J12409&gt;=Summary!$B$28,J12409&lt;=Summary!$B$29,F12409*J12409&gt;1),"Yes","No")</f>
        <v>Yes</v>
      </c>
    </row>
    <row r="12410" customFormat="false" ht="15" hidden="false" customHeight="false" outlineLevel="0" collapsed="false">
      <c r="A12410" s="6" t="s">
        <v>158</v>
      </c>
      <c r="B12410" s="45" t="n">
        <v>45423</v>
      </c>
      <c r="C12410" s="6" t="s">
        <v>199</v>
      </c>
      <c r="D12410" s="6" t="s">
        <v>206</v>
      </c>
      <c r="E12410" s="6" t="s">
        <v>187</v>
      </c>
      <c r="F12410" s="34" t="n">
        <v>0.397917985916138</v>
      </c>
      <c r="G12410" s="34" t="n">
        <v>0.493642886117027</v>
      </c>
      <c r="H12410" s="34" t="n">
        <v>-0.095724900200889</v>
      </c>
      <c r="I12410" s="34" t="n">
        <v>-0.193915283483283</v>
      </c>
      <c r="J12410" s="35" t="n">
        <v>2.02</v>
      </c>
      <c r="K12410" s="6" t="n">
        <v>0</v>
      </c>
      <c r="L12410" s="35" t="n">
        <v>-1</v>
      </c>
      <c r="M12410" s="6" t="str">
        <f aca="false">IF(I12410&lt;=0,"Below 0%",IF(I12410&lt;=0.05,"0-5%",IF(I12410&lt;=0.1,"5-10%",IF(I12410&lt;=0.2,"10-20%",IF(I12410&lt;=0.4,"20-40%","Above 40%")))))</f>
        <v>Below 0%</v>
      </c>
      <c r="N12410" s="6" t="str">
        <f aca="false">IF(AND(H12410&gt;=Summary!$B$25,I12410&gt;=Summary!$B$26,I12410&lt;=Summary!$B$27,J12410&gt;=Summary!$B$28,J12410&lt;=Summary!$B$29,F12410*J12410&gt;1),"Yes","No")</f>
        <v>No</v>
      </c>
    </row>
    <row r="12411" customFormat="false" ht="15" hidden="false" customHeight="false" outlineLevel="0" collapsed="false">
      <c r="A12411" s="6" t="s">
        <v>158</v>
      </c>
      <c r="B12411" s="45" t="n">
        <v>45423</v>
      </c>
      <c r="C12411" s="6" t="s">
        <v>199</v>
      </c>
      <c r="D12411" s="6" t="s">
        <v>206</v>
      </c>
      <c r="E12411" s="6" t="s">
        <v>174</v>
      </c>
      <c r="F12411" s="34" t="n">
        <v>0.303527414798737</v>
      </c>
      <c r="G12411" s="34" t="n">
        <v>0.236854781462326</v>
      </c>
      <c r="H12411" s="34" t="n">
        <v>0.0666726333364102</v>
      </c>
      <c r="I12411" s="34" t="n">
        <v>0.281491608169266</v>
      </c>
      <c r="J12411" s="35" t="n">
        <v>4.21</v>
      </c>
      <c r="K12411" s="6" t="n">
        <v>0</v>
      </c>
      <c r="L12411" s="35" t="n">
        <v>-1</v>
      </c>
      <c r="M12411" s="6" t="str">
        <f aca="false">IF(I12411&lt;=0,"Below 0%",IF(I12411&lt;=0.05,"0-5%",IF(I12411&lt;=0.1,"5-10%",IF(I12411&lt;=0.2,"10-20%",IF(I12411&lt;=0.4,"20-40%","Above 40%")))))</f>
        <v>20-40%</v>
      </c>
      <c r="N12411" s="6" t="str">
        <f aca="false">IF(AND(H12411&gt;=Summary!$B$25,I12411&gt;=Summary!$B$26,I12411&lt;=Summary!$B$27,J12411&gt;=Summary!$B$28,J12411&lt;=Summary!$B$29,F12411*J12411&gt;1),"Yes","No")</f>
        <v>Yes</v>
      </c>
    </row>
    <row r="12412" customFormat="false" ht="15" hidden="false" customHeight="false" outlineLevel="0" collapsed="false">
      <c r="A12412" s="6" t="s">
        <v>158</v>
      </c>
      <c r="B12412" s="45" t="n">
        <v>45423</v>
      </c>
      <c r="C12412" s="6" t="s">
        <v>199</v>
      </c>
      <c r="D12412" s="6" t="s">
        <v>206</v>
      </c>
      <c r="E12412" s="6" t="s">
        <v>177</v>
      </c>
      <c r="F12412" s="34" t="n">
        <v>0.298554599285126</v>
      </c>
      <c r="G12412" s="34" t="n">
        <v>0.269502332420647</v>
      </c>
      <c r="H12412" s="34" t="n">
        <v>0.0290522668644788</v>
      </c>
      <c r="I12412" s="34" t="n">
        <v>0.107799686197644</v>
      </c>
      <c r="J12412" s="35" t="n">
        <v>3.7</v>
      </c>
      <c r="K12412" s="6" t="n">
        <v>1</v>
      </c>
      <c r="L12412" s="35" t="n">
        <v>2.7</v>
      </c>
      <c r="M12412" s="6" t="str">
        <f aca="false">IF(I12412&lt;=0,"Below 0%",IF(I12412&lt;=0.05,"0-5%",IF(I12412&lt;=0.1,"5-10%",IF(I12412&lt;=0.2,"10-20%",IF(I12412&lt;=0.4,"20-40%","Above 40%")))))</f>
        <v>10-20%</v>
      </c>
      <c r="N12412" s="6" t="str">
        <f aca="false">IF(AND(H12412&gt;=Summary!$B$25,I12412&gt;=Summary!$B$26,I12412&lt;=Summary!$B$27,J12412&gt;=Summary!$B$28,J12412&lt;=Summary!$B$29,F12412*J12412&gt;1),"Yes","No")</f>
        <v>No</v>
      </c>
    </row>
    <row r="12413" customFormat="false" ht="15" hidden="false" customHeight="false" outlineLevel="0" collapsed="false">
      <c r="A12413" s="6" t="s">
        <v>158</v>
      </c>
      <c r="B12413" s="45" t="n">
        <v>45423</v>
      </c>
      <c r="C12413" s="6" t="s">
        <v>173</v>
      </c>
      <c r="D12413" s="6" t="s">
        <v>204</v>
      </c>
      <c r="E12413" s="6" t="s">
        <v>187</v>
      </c>
      <c r="F12413" s="34" t="n">
        <v>0.706707239151001</v>
      </c>
      <c r="G12413" s="34" t="n">
        <v>0.693568726355612</v>
      </c>
      <c r="H12413" s="34" t="n">
        <v>0.0131385127953895</v>
      </c>
      <c r="I12413" s="34" t="n">
        <v>0.0189433466304434</v>
      </c>
      <c r="J12413" s="35" t="n">
        <v>1.44</v>
      </c>
      <c r="K12413" s="6" t="n">
        <v>1</v>
      </c>
      <c r="L12413" s="35" t="n">
        <v>0.44</v>
      </c>
      <c r="M12413" s="6" t="str">
        <f aca="false">IF(I12413&lt;=0,"Below 0%",IF(I12413&lt;=0.05,"0-5%",IF(I12413&lt;=0.1,"5-10%",IF(I12413&lt;=0.2,"10-20%",IF(I12413&lt;=0.4,"20-40%","Above 40%")))))</f>
        <v>0-5%</v>
      </c>
      <c r="N12413" s="6" t="str">
        <f aca="false">IF(AND(H12413&gt;=Summary!$B$25,I12413&gt;=Summary!$B$26,I12413&lt;=Summary!$B$27,J12413&gt;=Summary!$B$28,J12413&lt;=Summary!$B$29,F12413*J12413&gt;1),"Yes","No")</f>
        <v>No</v>
      </c>
    </row>
    <row r="12414" customFormat="false" ht="15" hidden="false" customHeight="false" outlineLevel="0" collapsed="false">
      <c r="A12414" s="6" t="s">
        <v>158</v>
      </c>
      <c r="B12414" s="45" t="n">
        <v>45423</v>
      </c>
      <c r="C12414" s="6" t="s">
        <v>173</v>
      </c>
      <c r="D12414" s="6" t="s">
        <v>204</v>
      </c>
      <c r="E12414" s="6" t="s">
        <v>174</v>
      </c>
      <c r="F12414" s="34" t="n">
        <v>0.188000604510307</v>
      </c>
      <c r="G12414" s="34" t="n">
        <v>0.181588902900378</v>
      </c>
      <c r="H12414" s="34" t="n">
        <v>0.00641170160992902</v>
      </c>
      <c r="I12414" s="34" t="n">
        <v>0.0353088845602341</v>
      </c>
      <c r="J12414" s="35" t="n">
        <v>5.5</v>
      </c>
      <c r="K12414" s="6" t="n">
        <v>0</v>
      </c>
      <c r="L12414" s="35" t="n">
        <v>-1</v>
      </c>
      <c r="M12414" s="6" t="str">
        <f aca="false">IF(I12414&lt;=0,"Below 0%",IF(I12414&lt;=0.05,"0-5%",IF(I12414&lt;=0.1,"5-10%",IF(I12414&lt;=0.2,"10-20%",IF(I12414&lt;=0.4,"20-40%","Above 40%")))))</f>
        <v>0-5%</v>
      </c>
      <c r="N12414" s="6" t="str">
        <f aca="false">IF(AND(H12414&gt;=Summary!$B$25,I12414&gt;=Summary!$B$26,I12414&lt;=Summary!$B$27,J12414&gt;=Summary!$B$28,J12414&lt;=Summary!$B$29,F12414*J12414&gt;1),"Yes","No")</f>
        <v>No</v>
      </c>
    </row>
    <row r="12415" customFormat="false" ht="15" hidden="false" customHeight="false" outlineLevel="0" collapsed="false">
      <c r="A12415" s="6" t="s">
        <v>158</v>
      </c>
      <c r="B12415" s="45" t="n">
        <v>45423</v>
      </c>
      <c r="C12415" s="6" t="s">
        <v>173</v>
      </c>
      <c r="D12415" s="6" t="s">
        <v>204</v>
      </c>
      <c r="E12415" s="6" t="s">
        <v>177</v>
      </c>
      <c r="F12415" s="34" t="n">
        <v>0.105292119085789</v>
      </c>
      <c r="G12415" s="34" t="n">
        <v>0.12484237074401</v>
      </c>
      <c r="H12415" s="34" t="n">
        <v>-0.0195502516582214</v>
      </c>
      <c r="I12415" s="34" t="n">
        <v>-0.156599490555248</v>
      </c>
      <c r="J12415" s="35" t="n">
        <v>8</v>
      </c>
      <c r="K12415" s="6" t="n">
        <v>0</v>
      </c>
      <c r="L12415" s="35" t="n">
        <v>-1</v>
      </c>
      <c r="M12415" s="6" t="str">
        <f aca="false">IF(I12415&lt;=0,"Below 0%",IF(I12415&lt;=0.05,"0-5%",IF(I12415&lt;=0.1,"5-10%",IF(I12415&lt;=0.2,"10-20%",IF(I12415&lt;=0.4,"20-40%","Above 40%")))))</f>
        <v>Below 0%</v>
      </c>
      <c r="N12415" s="6" t="str">
        <f aca="false">IF(AND(H12415&gt;=Summary!$B$25,I12415&gt;=Summary!$B$26,I12415&lt;=Summary!$B$27,J12415&gt;=Summary!$B$28,J12415&lt;=Summary!$B$29,F12415*J12415&gt;1),"Yes","No")</f>
        <v>No</v>
      </c>
    </row>
    <row r="12416" customFormat="false" ht="15" hidden="false" customHeight="false" outlineLevel="0" collapsed="false">
      <c r="A12416" s="6" t="s">
        <v>158</v>
      </c>
      <c r="B12416" s="45" t="n">
        <v>45423</v>
      </c>
      <c r="C12416" s="6" t="s">
        <v>184</v>
      </c>
      <c r="D12416" s="6" t="s">
        <v>194</v>
      </c>
      <c r="E12416" s="6" t="s">
        <v>187</v>
      </c>
      <c r="F12416" s="34" t="n">
        <v>0.112765721976757</v>
      </c>
      <c r="G12416" s="34" t="n">
        <v>0.0715421303656598</v>
      </c>
      <c r="H12416" s="34" t="n">
        <v>0.0412235916110973</v>
      </c>
      <c r="I12416" s="34" t="n">
        <v>0.576214202741782</v>
      </c>
      <c r="J12416" s="35" t="n">
        <v>14</v>
      </c>
      <c r="K12416" s="6" t="n">
        <v>0</v>
      </c>
      <c r="L12416" s="35" t="n">
        <v>-1</v>
      </c>
      <c r="M12416" s="6" t="str">
        <f aca="false">IF(I12416&lt;=0,"Below 0%",IF(I12416&lt;=0.05,"0-5%",IF(I12416&lt;=0.1,"5-10%",IF(I12416&lt;=0.2,"10-20%",IF(I12416&lt;=0.4,"20-40%","Above 40%")))))</f>
        <v>Above 40%</v>
      </c>
      <c r="N12416" s="6" t="str">
        <f aca="false">IF(AND(H12416&gt;=Summary!$B$25,I12416&gt;=Summary!$B$26,I12416&lt;=Summary!$B$27,J12416&gt;=Summary!$B$28,J12416&lt;=Summary!$B$29,F12416*J12416&gt;1),"Yes","No")</f>
        <v>No</v>
      </c>
    </row>
    <row r="12417" customFormat="false" ht="15" hidden="false" customHeight="false" outlineLevel="0" collapsed="false">
      <c r="A12417" s="6" t="s">
        <v>158</v>
      </c>
      <c r="B12417" s="45" t="n">
        <v>45423</v>
      </c>
      <c r="C12417" s="6" t="s">
        <v>184</v>
      </c>
      <c r="D12417" s="6" t="s">
        <v>194</v>
      </c>
      <c r="E12417" s="6" t="s">
        <v>174</v>
      </c>
      <c r="F12417" s="34" t="n">
        <v>0.134389504790306</v>
      </c>
      <c r="G12417" s="34" t="n">
        <v>0.133545310015898</v>
      </c>
      <c r="H12417" s="34" t="n">
        <v>0.000844194774407836</v>
      </c>
      <c r="I12417" s="34" t="n">
        <v>0.00632141087026827</v>
      </c>
      <c r="J12417" s="35" t="n">
        <v>7.5</v>
      </c>
      <c r="K12417" s="6" t="n">
        <v>0</v>
      </c>
      <c r="L12417" s="35" t="n">
        <v>-1</v>
      </c>
      <c r="M12417" s="6" t="str">
        <f aca="false">IF(I12417&lt;=0,"Below 0%",IF(I12417&lt;=0.05,"0-5%",IF(I12417&lt;=0.1,"5-10%",IF(I12417&lt;=0.2,"10-20%",IF(I12417&lt;=0.4,"20-40%","Above 40%")))))</f>
        <v>0-5%</v>
      </c>
      <c r="N12417" s="6" t="str">
        <f aca="false">IF(AND(H12417&gt;=Summary!$B$25,I12417&gt;=Summary!$B$26,I12417&lt;=Summary!$B$27,J12417&gt;=Summary!$B$28,J12417&lt;=Summary!$B$29,F12417*J12417&gt;1),"Yes","No")</f>
        <v>No</v>
      </c>
    </row>
    <row r="12418" customFormat="false" ht="15" hidden="false" customHeight="false" outlineLevel="0" collapsed="false">
      <c r="A12418" s="6" t="s">
        <v>158</v>
      </c>
      <c r="B12418" s="45" t="n">
        <v>45423</v>
      </c>
      <c r="C12418" s="6" t="s">
        <v>184</v>
      </c>
      <c r="D12418" s="6" t="s">
        <v>194</v>
      </c>
      <c r="E12418" s="6" t="s">
        <v>177</v>
      </c>
      <c r="F12418" s="34" t="n">
        <v>0.75284481048584</v>
      </c>
      <c r="G12418" s="34" t="n">
        <v>0.794912559618442</v>
      </c>
      <c r="H12418" s="34" t="n">
        <v>-0.042067749132602</v>
      </c>
      <c r="I12418" s="34" t="n">
        <v>-0.0529212284088133</v>
      </c>
      <c r="J12418" s="35" t="n">
        <v>1.26</v>
      </c>
      <c r="K12418" s="6" t="n">
        <v>1</v>
      </c>
      <c r="L12418" s="35" t="n">
        <v>0.26</v>
      </c>
      <c r="M12418" s="6" t="str">
        <f aca="false">IF(I12418&lt;=0,"Below 0%",IF(I12418&lt;=0.05,"0-5%",IF(I12418&lt;=0.1,"5-10%",IF(I12418&lt;=0.2,"10-20%",IF(I12418&lt;=0.4,"20-40%","Above 40%")))))</f>
        <v>Below 0%</v>
      </c>
      <c r="N12418" s="6" t="str">
        <f aca="false">IF(AND(H12418&gt;=Summary!$B$25,I12418&gt;=Summary!$B$26,I12418&lt;=Summary!$B$27,J12418&gt;=Summary!$B$28,J12418&lt;=Summary!$B$29,F12418*J12418&gt;1),"Yes","No")</f>
        <v>No</v>
      </c>
    </row>
    <row r="12419" customFormat="false" ht="15" hidden="false" customHeight="false" outlineLevel="0" collapsed="false">
      <c r="A12419" s="6" t="s">
        <v>158</v>
      </c>
      <c r="B12419" s="45" t="n">
        <v>45423</v>
      </c>
      <c r="C12419" s="6" t="s">
        <v>188</v>
      </c>
      <c r="D12419" s="6" t="s">
        <v>201</v>
      </c>
      <c r="E12419" s="6" t="s">
        <v>187</v>
      </c>
      <c r="F12419" s="34" t="n">
        <v>0.636574804782867</v>
      </c>
      <c r="G12419" s="34" t="n">
        <v>0.605326876513317</v>
      </c>
      <c r="H12419" s="34" t="n">
        <v>0.0312479282695501</v>
      </c>
      <c r="I12419" s="34" t="n">
        <v>0.0516215775012969</v>
      </c>
      <c r="J12419" s="35" t="n">
        <v>1.63</v>
      </c>
      <c r="K12419" s="6" t="n">
        <v>0</v>
      </c>
      <c r="L12419" s="35" t="n">
        <v>-1</v>
      </c>
      <c r="M12419" s="6" t="str">
        <f aca="false">IF(I12419&lt;=0,"Below 0%",IF(I12419&lt;=0.05,"0-5%",IF(I12419&lt;=0.1,"5-10%",IF(I12419&lt;=0.2,"10-20%",IF(I12419&lt;=0.4,"20-40%","Above 40%")))))</f>
        <v>5-10%</v>
      </c>
      <c r="N12419" s="6" t="str">
        <f aca="false">IF(AND(H12419&gt;=Summary!$B$25,I12419&gt;=Summary!$B$26,I12419&lt;=Summary!$B$27,J12419&gt;=Summary!$B$28,J12419&lt;=Summary!$B$29,F12419*J12419&gt;1),"Yes","No")</f>
        <v>No</v>
      </c>
    </row>
    <row r="12420" customFormat="false" ht="15" hidden="false" customHeight="false" outlineLevel="0" collapsed="false">
      <c r="A12420" s="6" t="s">
        <v>158</v>
      </c>
      <c r="B12420" s="45" t="n">
        <v>45423</v>
      </c>
      <c r="C12420" s="6" t="s">
        <v>188</v>
      </c>
      <c r="D12420" s="6" t="s">
        <v>201</v>
      </c>
      <c r="E12420" s="6" t="s">
        <v>174</v>
      </c>
      <c r="F12420" s="34" t="n">
        <v>0.193156540393829</v>
      </c>
      <c r="G12420" s="34" t="n">
        <v>0.197336561743341</v>
      </c>
      <c r="H12420" s="34" t="n">
        <v>-0.00418002134951209</v>
      </c>
      <c r="I12420" s="34" t="n">
        <v>-0.0211821940778957</v>
      </c>
      <c r="J12420" s="35" t="n">
        <v>5</v>
      </c>
      <c r="K12420" s="6" t="n">
        <v>1</v>
      </c>
      <c r="L12420" s="35" t="n">
        <v>4</v>
      </c>
      <c r="M12420" s="6" t="str">
        <f aca="false">IF(I12420&lt;=0,"Below 0%",IF(I12420&lt;=0.05,"0-5%",IF(I12420&lt;=0.1,"5-10%",IF(I12420&lt;=0.2,"10-20%",IF(I12420&lt;=0.4,"20-40%","Above 40%")))))</f>
        <v>Below 0%</v>
      </c>
      <c r="N12420" s="6" t="str">
        <f aca="false">IF(AND(H12420&gt;=Summary!$B$25,I12420&gt;=Summary!$B$26,I12420&lt;=Summary!$B$27,J12420&gt;=Summary!$B$28,J12420&lt;=Summary!$B$29,F12420*J12420&gt;1),"Yes","No")</f>
        <v>No</v>
      </c>
    </row>
    <row r="12421" customFormat="false" ht="15" hidden="false" customHeight="false" outlineLevel="0" collapsed="false">
      <c r="A12421" s="6" t="s">
        <v>158</v>
      </c>
      <c r="B12421" s="45" t="n">
        <v>45423</v>
      </c>
      <c r="C12421" s="6" t="s">
        <v>188</v>
      </c>
      <c r="D12421" s="6" t="s">
        <v>201</v>
      </c>
      <c r="E12421" s="6" t="s">
        <v>177</v>
      </c>
      <c r="F12421" s="34" t="n">
        <v>0.170268714427948</v>
      </c>
      <c r="G12421" s="34" t="n">
        <v>0.197336561743341</v>
      </c>
      <c r="H12421" s="34" t="n">
        <v>-0.0270678473153934</v>
      </c>
      <c r="I12421" s="34" t="n">
        <v>-0.137165901119724</v>
      </c>
      <c r="J12421" s="35" t="n">
        <v>5</v>
      </c>
      <c r="K12421" s="6" t="n">
        <v>0</v>
      </c>
      <c r="L12421" s="35" t="n">
        <v>-1</v>
      </c>
      <c r="M12421" s="6" t="str">
        <f aca="false">IF(I12421&lt;=0,"Below 0%",IF(I12421&lt;=0.05,"0-5%",IF(I12421&lt;=0.1,"5-10%",IF(I12421&lt;=0.2,"10-20%",IF(I12421&lt;=0.4,"20-40%","Above 40%")))))</f>
        <v>Below 0%</v>
      </c>
      <c r="N12421" s="6" t="str">
        <f aca="false">IF(AND(H12421&gt;=Summary!$B$25,I12421&gt;=Summary!$B$26,I12421&lt;=Summary!$B$27,J12421&gt;=Summary!$B$28,J12421&lt;=Summary!$B$29,F12421*J12421&gt;1),"Yes","No")</f>
        <v>No</v>
      </c>
    </row>
    <row r="12422" customFormat="false" ht="15" hidden="false" customHeight="false" outlineLevel="0" collapsed="false">
      <c r="A12422" s="6" t="s">
        <v>158</v>
      </c>
      <c r="B12422" s="45" t="n">
        <v>45423</v>
      </c>
      <c r="C12422" s="6" t="s">
        <v>207</v>
      </c>
      <c r="D12422" s="6" t="s">
        <v>190</v>
      </c>
      <c r="E12422" s="6" t="s">
        <v>187</v>
      </c>
      <c r="F12422" s="34" t="n">
        <v>0.301535606384277</v>
      </c>
      <c r="G12422" s="34" t="n">
        <v>0.278871875875774</v>
      </c>
      <c r="H12422" s="34" t="n">
        <v>0.0226637305085035</v>
      </c>
      <c r="I12422" s="34" t="n">
        <v>0.0812693300008467</v>
      </c>
      <c r="J12422" s="35" t="n">
        <v>3.6</v>
      </c>
      <c r="K12422" s="6" t="n">
        <v>0</v>
      </c>
      <c r="L12422" s="35" t="n">
        <v>-1</v>
      </c>
      <c r="M12422" s="6" t="str">
        <f aca="false">IF(I12422&lt;=0,"Below 0%",IF(I12422&lt;=0.05,"0-5%",IF(I12422&lt;=0.1,"5-10%",IF(I12422&lt;=0.2,"10-20%",IF(I12422&lt;=0.4,"20-40%","Above 40%")))))</f>
        <v>5-10%</v>
      </c>
      <c r="N12422" s="6" t="str">
        <f aca="false">IF(AND(H12422&gt;=Summary!$B$25,I12422&gt;=Summary!$B$26,I12422&lt;=Summary!$B$27,J12422&gt;=Summary!$B$28,J12422&lt;=Summary!$B$29,F12422*J12422&gt;1),"Yes","No")</f>
        <v>No</v>
      </c>
    </row>
    <row r="12423" customFormat="false" ht="15" hidden="false" customHeight="false" outlineLevel="0" collapsed="false">
      <c r="A12423" s="6" t="s">
        <v>158</v>
      </c>
      <c r="B12423" s="45" t="n">
        <v>45423</v>
      </c>
      <c r="C12423" s="6" t="s">
        <v>207</v>
      </c>
      <c r="D12423" s="6" t="s">
        <v>190</v>
      </c>
      <c r="E12423" s="6" t="s">
        <v>174</v>
      </c>
      <c r="F12423" s="34" t="n">
        <v>0.270541280508041</v>
      </c>
      <c r="G12423" s="34" t="n">
        <v>0.238465262031541</v>
      </c>
      <c r="H12423" s="34" t="n">
        <v>0.0320760184765008</v>
      </c>
      <c r="I12423" s="34" t="n">
        <v>0.134510235173198</v>
      </c>
      <c r="J12423" s="35" t="n">
        <v>4.21</v>
      </c>
      <c r="K12423" s="6" t="n">
        <v>0</v>
      </c>
      <c r="L12423" s="35" t="n">
        <v>-1</v>
      </c>
      <c r="M12423" s="6" t="str">
        <f aca="false">IF(I12423&lt;=0,"Below 0%",IF(I12423&lt;=0.05,"0-5%",IF(I12423&lt;=0.1,"5-10%",IF(I12423&lt;=0.2,"10-20%",IF(I12423&lt;=0.4,"20-40%","Above 40%")))))</f>
        <v>10-20%</v>
      </c>
      <c r="N12423" s="6" t="str">
        <f aca="false">IF(AND(H12423&gt;=Summary!$B$25,I12423&gt;=Summary!$B$26,I12423&lt;=Summary!$B$27,J12423&gt;=Summary!$B$28,J12423&lt;=Summary!$B$29,F12423*J12423&gt;1),"Yes","No")</f>
        <v>Yes</v>
      </c>
    </row>
    <row r="12424" customFormat="false" ht="15" hidden="false" customHeight="false" outlineLevel="0" collapsed="false">
      <c r="A12424" s="6" t="s">
        <v>158</v>
      </c>
      <c r="B12424" s="45" t="n">
        <v>45423</v>
      </c>
      <c r="C12424" s="6" t="s">
        <v>207</v>
      </c>
      <c r="D12424" s="6" t="s">
        <v>190</v>
      </c>
      <c r="E12424" s="6" t="s">
        <v>177</v>
      </c>
      <c r="F12424" s="34" t="n">
        <v>0.427923083305359</v>
      </c>
      <c r="G12424" s="34" t="n">
        <v>0.482662862092686</v>
      </c>
      <c r="H12424" s="34" t="n">
        <v>-0.0547397787873266</v>
      </c>
      <c r="I12424" s="34" t="n">
        <v>-0.11341203785597</v>
      </c>
      <c r="J12424" s="35" t="n">
        <v>2.08</v>
      </c>
      <c r="K12424" s="6" t="n">
        <v>1</v>
      </c>
      <c r="L12424" s="35" t="n">
        <v>1.08</v>
      </c>
      <c r="M12424" s="6" t="str">
        <f aca="false">IF(I12424&lt;=0,"Below 0%",IF(I12424&lt;=0.05,"0-5%",IF(I12424&lt;=0.1,"5-10%",IF(I12424&lt;=0.2,"10-20%",IF(I12424&lt;=0.4,"20-40%","Above 40%")))))</f>
        <v>Below 0%</v>
      </c>
      <c r="N12424" s="6" t="str">
        <f aca="false">IF(AND(H12424&gt;=Summary!$B$25,I12424&gt;=Summary!$B$26,I12424&lt;=Summary!$B$27,J12424&gt;=Summary!$B$28,J12424&lt;=Summary!$B$29,F12424*J12424&gt;1),"Yes","No")</f>
        <v>No</v>
      </c>
    </row>
    <row r="12425" customFormat="false" ht="15" hidden="false" customHeight="false" outlineLevel="0" collapsed="false">
      <c r="A12425" s="6" t="s">
        <v>158</v>
      </c>
      <c r="B12425" s="45" t="n">
        <v>45423</v>
      </c>
      <c r="C12425" s="6" t="s">
        <v>181</v>
      </c>
      <c r="D12425" s="6" t="s">
        <v>196</v>
      </c>
      <c r="E12425" s="6" t="s">
        <v>187</v>
      </c>
      <c r="F12425" s="34" t="n">
        <v>0.719278693199158</v>
      </c>
      <c r="G12425" s="34" t="n">
        <v>0.716032686884963</v>
      </c>
      <c r="H12425" s="34" t="n">
        <v>0.00324600631419481</v>
      </c>
      <c r="I12425" s="34" t="n">
        <v>0.00453332141625573</v>
      </c>
      <c r="J12425" s="35" t="n">
        <v>1.39</v>
      </c>
      <c r="K12425" s="6" t="n">
        <v>1</v>
      </c>
      <c r="L12425" s="35" t="n">
        <v>0.39</v>
      </c>
      <c r="M12425" s="6" t="str">
        <f aca="false">IF(I12425&lt;=0,"Below 0%",IF(I12425&lt;=0.05,"0-5%",IF(I12425&lt;=0.1,"5-10%",IF(I12425&lt;=0.2,"10-20%",IF(I12425&lt;=0.4,"20-40%","Above 40%")))))</f>
        <v>0-5%</v>
      </c>
      <c r="N12425" s="6" t="str">
        <f aca="false">IF(AND(H12425&gt;=Summary!$B$25,I12425&gt;=Summary!$B$26,I12425&lt;=Summary!$B$27,J12425&gt;=Summary!$B$28,J12425&lt;=Summary!$B$29,F12425*J12425&gt;1),"Yes","No")</f>
        <v>No</v>
      </c>
    </row>
    <row r="12426" customFormat="false" ht="15" hidden="false" customHeight="false" outlineLevel="0" collapsed="false">
      <c r="A12426" s="6" t="s">
        <v>158</v>
      </c>
      <c r="B12426" s="45" t="n">
        <v>45423</v>
      </c>
      <c r="C12426" s="6" t="s">
        <v>181</v>
      </c>
      <c r="D12426" s="6" t="s">
        <v>196</v>
      </c>
      <c r="E12426" s="6" t="s">
        <v>174</v>
      </c>
      <c r="F12426" s="34" t="n">
        <v>0.178299367427826</v>
      </c>
      <c r="G12426" s="34" t="n">
        <v>0.157981815042873</v>
      </c>
      <c r="H12426" s="34" t="n">
        <v>0.0203175523849532</v>
      </c>
      <c r="I12426" s="34" t="n">
        <v>0.128606905671007</v>
      </c>
      <c r="J12426" s="35" t="n">
        <v>6.3</v>
      </c>
      <c r="K12426" s="6" t="n">
        <v>0</v>
      </c>
      <c r="L12426" s="35" t="n">
        <v>-1</v>
      </c>
      <c r="M12426" s="6" t="str">
        <f aca="false">IF(I12426&lt;=0,"Below 0%",IF(I12426&lt;=0.05,"0-5%",IF(I12426&lt;=0.1,"5-10%",IF(I12426&lt;=0.2,"10-20%",IF(I12426&lt;=0.4,"20-40%","Above 40%")))))</f>
        <v>10-20%</v>
      </c>
      <c r="N12426" s="6" t="str">
        <f aca="false">IF(AND(H12426&gt;=Summary!$B$25,I12426&gt;=Summary!$B$26,I12426&lt;=Summary!$B$27,J12426&gt;=Summary!$B$28,J12426&lt;=Summary!$B$29,F12426*J12426&gt;1),"Yes","No")</f>
        <v>No</v>
      </c>
    </row>
    <row r="12427" customFormat="false" ht="15" hidden="false" customHeight="false" outlineLevel="0" collapsed="false">
      <c r="A12427" s="6" t="s">
        <v>158</v>
      </c>
      <c r="B12427" s="45" t="n">
        <v>45423</v>
      </c>
      <c r="C12427" s="6" t="s">
        <v>181</v>
      </c>
      <c r="D12427" s="6" t="s">
        <v>196</v>
      </c>
      <c r="E12427" s="6" t="s">
        <v>177</v>
      </c>
      <c r="F12427" s="34" t="n">
        <v>0.102421894669533</v>
      </c>
      <c r="G12427" s="34" t="n">
        <v>0.125985498072164</v>
      </c>
      <c r="H12427" s="34" t="n">
        <v>-0.0235636034026316</v>
      </c>
      <c r="I12427" s="34" t="n">
        <v>-0.187034252062363</v>
      </c>
      <c r="J12427" s="35" t="n">
        <v>7.9</v>
      </c>
      <c r="K12427" s="6" t="n">
        <v>0</v>
      </c>
      <c r="L12427" s="35" t="n">
        <v>-1</v>
      </c>
      <c r="M12427" s="6" t="str">
        <f aca="false">IF(I12427&lt;=0,"Below 0%",IF(I12427&lt;=0.05,"0-5%",IF(I12427&lt;=0.1,"5-10%",IF(I12427&lt;=0.2,"10-20%",IF(I12427&lt;=0.4,"20-40%","Above 40%")))))</f>
        <v>Below 0%</v>
      </c>
      <c r="N12427" s="6" t="str">
        <f aca="false">IF(AND(H12427&gt;=Summary!$B$25,I12427&gt;=Summary!$B$26,I12427&lt;=Summary!$B$27,J12427&gt;=Summary!$B$28,J12427&lt;=Summary!$B$29,F12427*J12427&gt;1),"Yes","No")</f>
        <v>No</v>
      </c>
    </row>
    <row r="12428" customFormat="false" ht="15" hidden="false" customHeight="false" outlineLevel="0" collapsed="false">
      <c r="A12428" s="6" t="s">
        <v>158</v>
      </c>
      <c r="B12428" s="45" t="n">
        <v>45423</v>
      </c>
      <c r="C12428" s="6" t="s">
        <v>189</v>
      </c>
      <c r="D12428" s="6" t="s">
        <v>208</v>
      </c>
      <c r="E12428" s="6" t="s">
        <v>187</v>
      </c>
      <c r="F12428" s="34" t="n">
        <v>0.557500779628754</v>
      </c>
      <c r="G12428" s="34" t="n">
        <v>0.536266678978716</v>
      </c>
      <c r="H12428" s="34" t="n">
        <v>0.0212341006500382</v>
      </c>
      <c r="I12428" s="34" t="n">
        <v>0.0395961589306222</v>
      </c>
      <c r="J12428" s="35" t="n">
        <v>1.86</v>
      </c>
      <c r="K12428" s="6" t="n">
        <v>1</v>
      </c>
      <c r="L12428" s="35" t="n">
        <v>0.86</v>
      </c>
      <c r="M12428" s="6" t="str">
        <f aca="false">IF(I12428&lt;=0,"Below 0%",IF(I12428&lt;=0.05,"0-5%",IF(I12428&lt;=0.1,"5-10%",IF(I12428&lt;=0.2,"10-20%",IF(I12428&lt;=0.4,"20-40%","Above 40%")))))</f>
        <v>0-5%</v>
      </c>
      <c r="N12428" s="6" t="str">
        <f aca="false">IF(AND(H12428&gt;=Summary!$B$25,I12428&gt;=Summary!$B$26,I12428&lt;=Summary!$B$27,J12428&gt;=Summary!$B$28,J12428&lt;=Summary!$B$29,F12428*J12428&gt;1),"Yes","No")</f>
        <v>No</v>
      </c>
    </row>
    <row r="12429" customFormat="false" ht="15" hidden="false" customHeight="false" outlineLevel="0" collapsed="false">
      <c r="A12429" s="6" t="s">
        <v>158</v>
      </c>
      <c r="B12429" s="45" t="n">
        <v>45423</v>
      </c>
      <c r="C12429" s="6" t="s">
        <v>189</v>
      </c>
      <c r="D12429" s="6" t="s">
        <v>208</v>
      </c>
      <c r="E12429" s="6" t="s">
        <v>174</v>
      </c>
      <c r="F12429" s="34" t="n">
        <v>0.235743805766106</v>
      </c>
      <c r="G12429" s="34" t="n">
        <v>0.216838265847915</v>
      </c>
      <c r="H12429" s="34" t="n">
        <v>0.0189055399181902</v>
      </c>
      <c r="I12429" s="34" t="n">
        <v>0.0871872860828451</v>
      </c>
      <c r="J12429" s="35" t="n">
        <v>4.6</v>
      </c>
      <c r="K12429" s="6" t="n">
        <v>0</v>
      </c>
      <c r="L12429" s="35" t="n">
        <v>-1</v>
      </c>
      <c r="M12429" s="6" t="str">
        <f aca="false">IF(I12429&lt;=0,"Below 0%",IF(I12429&lt;=0.05,"0-5%",IF(I12429&lt;=0.1,"5-10%",IF(I12429&lt;=0.2,"10-20%",IF(I12429&lt;=0.4,"20-40%","Above 40%")))))</f>
        <v>5-10%</v>
      </c>
      <c r="N12429" s="6" t="str">
        <f aca="false">IF(AND(H12429&gt;=Summary!$B$25,I12429&gt;=Summary!$B$26,I12429&lt;=Summary!$B$27,J12429&gt;=Summary!$B$28,J12429&lt;=Summary!$B$29,F12429*J12429&gt;1),"Yes","No")</f>
        <v>No</v>
      </c>
    </row>
    <row r="12430" customFormat="false" ht="15" hidden="false" customHeight="false" outlineLevel="0" collapsed="false">
      <c r="A12430" s="6" t="s">
        <v>158</v>
      </c>
      <c r="B12430" s="45" t="n">
        <v>45423</v>
      </c>
      <c r="C12430" s="6" t="s">
        <v>189</v>
      </c>
      <c r="D12430" s="6" t="s">
        <v>208</v>
      </c>
      <c r="E12430" s="6" t="s">
        <v>177</v>
      </c>
      <c r="F12430" s="34" t="n">
        <v>0.206755444407463</v>
      </c>
      <c r="G12430" s="34" t="n">
        <v>0.246895055173369</v>
      </c>
      <c r="H12430" s="34" t="n">
        <v>-0.0401396107659059</v>
      </c>
      <c r="I12430" s="34" t="n">
        <v>-0.162577621239599</v>
      </c>
      <c r="J12430" s="35" t="n">
        <v>4.04</v>
      </c>
      <c r="K12430" s="6" t="n">
        <v>0</v>
      </c>
      <c r="L12430" s="35" t="n">
        <v>-1</v>
      </c>
      <c r="M12430" s="6" t="str">
        <f aca="false">IF(I12430&lt;=0,"Below 0%",IF(I12430&lt;=0.05,"0-5%",IF(I12430&lt;=0.1,"5-10%",IF(I12430&lt;=0.2,"10-20%",IF(I12430&lt;=0.4,"20-40%","Above 40%")))))</f>
        <v>Below 0%</v>
      </c>
      <c r="N12430" s="6" t="str">
        <f aca="false">IF(AND(H12430&gt;=Summary!$B$25,I12430&gt;=Summary!$B$26,I12430&lt;=Summary!$B$27,J12430&gt;=Summary!$B$28,J12430&lt;=Summary!$B$29,F12430*J12430&gt;1),"Yes","No")</f>
        <v>No</v>
      </c>
    </row>
    <row r="12431" customFormat="false" ht="15" hidden="false" customHeight="false" outlineLevel="0" collapsed="false">
      <c r="A12431" s="6" t="s">
        <v>158</v>
      </c>
      <c r="B12431" s="45" t="n">
        <v>45423</v>
      </c>
      <c r="C12431" s="6" t="s">
        <v>203</v>
      </c>
      <c r="D12431" s="6" t="s">
        <v>180</v>
      </c>
      <c r="E12431" s="6" t="s">
        <v>187</v>
      </c>
      <c r="F12431" s="34" t="n">
        <v>0.337225168943405</v>
      </c>
      <c r="G12431" s="34" t="n">
        <v>0.331737048323901</v>
      </c>
      <c r="H12431" s="34" t="n">
        <v>0.00548812061950443</v>
      </c>
      <c r="I12431" s="34" t="n">
        <v>0.0165435866968526</v>
      </c>
      <c r="J12431" s="35" t="n">
        <v>3</v>
      </c>
      <c r="K12431" s="6" t="n">
        <v>0</v>
      </c>
      <c r="L12431" s="35" t="n">
        <v>-1</v>
      </c>
      <c r="M12431" s="6" t="str">
        <f aca="false">IF(I12431&lt;=0,"Below 0%",IF(I12431&lt;=0.05,"0-5%",IF(I12431&lt;=0.1,"5-10%",IF(I12431&lt;=0.2,"10-20%",IF(I12431&lt;=0.4,"20-40%","Above 40%")))))</f>
        <v>0-5%</v>
      </c>
      <c r="N12431" s="6" t="str">
        <f aca="false">IF(AND(H12431&gt;=Summary!$B$25,I12431&gt;=Summary!$B$26,I12431&lt;=Summary!$B$27,J12431&gt;=Summary!$B$28,J12431&lt;=Summary!$B$29,F12431*J12431&gt;1),"Yes","No")</f>
        <v>No</v>
      </c>
    </row>
    <row r="12432" customFormat="false" ht="15" hidden="false" customHeight="false" outlineLevel="0" collapsed="false">
      <c r="A12432" s="6" t="s">
        <v>158</v>
      </c>
      <c r="B12432" s="45" t="n">
        <v>45423</v>
      </c>
      <c r="C12432" s="6" t="s">
        <v>203</v>
      </c>
      <c r="D12432" s="6" t="s">
        <v>180</v>
      </c>
      <c r="E12432" s="6" t="s">
        <v>174</v>
      </c>
      <c r="F12432" s="34" t="n">
        <v>0.234438017010689</v>
      </c>
      <c r="G12432" s="34" t="n">
        <v>0.276447540269917</v>
      </c>
      <c r="H12432" s="34" t="n">
        <v>-0.0420095232592285</v>
      </c>
      <c r="I12432" s="34" t="n">
        <v>-0.151962007758186</v>
      </c>
      <c r="J12432" s="35" t="n">
        <v>3.6</v>
      </c>
      <c r="K12432" s="6" t="n">
        <v>0</v>
      </c>
      <c r="L12432" s="35" t="n">
        <v>-1</v>
      </c>
      <c r="M12432" s="6" t="str">
        <f aca="false">IF(I12432&lt;=0,"Below 0%",IF(I12432&lt;=0.05,"0-5%",IF(I12432&lt;=0.1,"5-10%",IF(I12432&lt;=0.2,"10-20%",IF(I12432&lt;=0.4,"20-40%","Above 40%")))))</f>
        <v>Below 0%</v>
      </c>
      <c r="N12432" s="6" t="str">
        <f aca="false">IF(AND(H12432&gt;=Summary!$B$25,I12432&gt;=Summary!$B$26,I12432&lt;=Summary!$B$27,J12432&gt;=Summary!$B$28,J12432&lt;=Summary!$B$29,F12432*J12432&gt;1),"Yes","No")</f>
        <v>No</v>
      </c>
    </row>
    <row r="12433" customFormat="false" ht="15" hidden="false" customHeight="false" outlineLevel="0" collapsed="false">
      <c r="A12433" s="6" t="s">
        <v>158</v>
      </c>
      <c r="B12433" s="45" t="n">
        <v>45423</v>
      </c>
      <c r="C12433" s="6" t="s">
        <v>203</v>
      </c>
      <c r="D12433" s="6" t="s">
        <v>180</v>
      </c>
      <c r="E12433" s="6" t="s">
        <v>177</v>
      </c>
      <c r="F12433" s="34" t="n">
        <v>0.428336799144745</v>
      </c>
      <c r="G12433" s="34" t="n">
        <v>0.391815411406182</v>
      </c>
      <c r="H12433" s="34" t="n">
        <v>0.036521387738563</v>
      </c>
      <c r="I12433" s="34" t="n">
        <v>0.0932106973727547</v>
      </c>
      <c r="J12433" s="35" t="n">
        <v>2.54</v>
      </c>
      <c r="K12433" s="6" t="n">
        <v>1</v>
      </c>
      <c r="L12433" s="35" t="n">
        <v>1.54</v>
      </c>
      <c r="M12433" s="6" t="str">
        <f aca="false">IF(I12433&lt;=0,"Below 0%",IF(I12433&lt;=0.05,"0-5%",IF(I12433&lt;=0.1,"5-10%",IF(I12433&lt;=0.2,"10-20%",IF(I12433&lt;=0.4,"20-40%","Above 40%")))))</f>
        <v>5-10%</v>
      </c>
      <c r="N12433" s="6" t="str">
        <f aca="false">IF(AND(H12433&gt;=Summary!$B$25,I12433&gt;=Summary!$B$26,I12433&lt;=Summary!$B$27,J12433&gt;=Summary!$B$28,J12433&lt;=Summary!$B$29,F12433*J12433&gt;1),"Yes","No")</f>
        <v>No</v>
      </c>
    </row>
    <row r="12434" customFormat="false" ht="15" hidden="false" customHeight="false" outlineLevel="0" collapsed="false">
      <c r="A12434" s="6" t="s">
        <v>158</v>
      </c>
      <c r="B12434" s="45" t="n">
        <v>45424</v>
      </c>
      <c r="C12434" s="6" t="s">
        <v>176</v>
      </c>
      <c r="D12434" s="6" t="s">
        <v>185</v>
      </c>
      <c r="E12434" s="6" t="s">
        <v>187</v>
      </c>
      <c r="F12434" s="34" t="n">
        <v>0.278629064559937</v>
      </c>
      <c r="G12434" s="34" t="n">
        <v>0.132663670244246</v>
      </c>
      <c r="H12434" s="34" t="n">
        <v>0.145965394315691</v>
      </c>
      <c r="I12434" s="34" t="n">
        <v>1.10026651642424</v>
      </c>
      <c r="J12434" s="35" t="n">
        <v>7.5</v>
      </c>
      <c r="K12434" s="6" t="n">
        <v>0</v>
      </c>
      <c r="L12434" s="35" t="n">
        <v>-1</v>
      </c>
      <c r="M12434" s="6" t="str">
        <f aca="false">IF(I12434&lt;=0,"Below 0%",IF(I12434&lt;=0.05,"0-5%",IF(I12434&lt;=0.1,"5-10%",IF(I12434&lt;=0.2,"10-20%",IF(I12434&lt;=0.4,"20-40%","Above 40%")))))</f>
        <v>Above 40%</v>
      </c>
      <c r="N12434" s="6" t="str">
        <f aca="false">IF(AND(H12434&gt;=Summary!$B$25,I12434&gt;=Summary!$B$26,I12434&lt;=Summary!$B$27,J12434&gt;=Summary!$B$28,J12434&lt;=Summary!$B$29,F12434*J12434&gt;1),"Yes","No")</f>
        <v>No</v>
      </c>
    </row>
    <row r="12435" customFormat="false" ht="15" hidden="false" customHeight="false" outlineLevel="0" collapsed="false">
      <c r="A12435" s="6" t="s">
        <v>158</v>
      </c>
      <c r="B12435" s="45" t="n">
        <v>45424</v>
      </c>
      <c r="C12435" s="6" t="s">
        <v>176</v>
      </c>
      <c r="D12435" s="6" t="s">
        <v>185</v>
      </c>
      <c r="E12435" s="6" t="s">
        <v>174</v>
      </c>
      <c r="F12435" s="34" t="n">
        <v>0.174412474036217</v>
      </c>
      <c r="G12435" s="34" t="n">
        <v>0.171547849453766</v>
      </c>
      <c r="H12435" s="34" t="n">
        <v>0.00286462458245065</v>
      </c>
      <c r="I12435" s="34" t="n">
        <v>0.0166986913072478</v>
      </c>
      <c r="J12435" s="35" t="n">
        <v>5.8</v>
      </c>
      <c r="K12435" s="6" t="n">
        <v>0</v>
      </c>
      <c r="L12435" s="35" t="n">
        <v>-1</v>
      </c>
      <c r="M12435" s="6" t="str">
        <f aca="false">IF(I12435&lt;=0,"Below 0%",IF(I12435&lt;=0.05,"0-5%",IF(I12435&lt;=0.1,"5-10%",IF(I12435&lt;=0.2,"10-20%",IF(I12435&lt;=0.4,"20-40%","Above 40%")))))</f>
        <v>0-5%</v>
      </c>
      <c r="N12435" s="6" t="str">
        <f aca="false">IF(AND(H12435&gt;=Summary!$B$25,I12435&gt;=Summary!$B$26,I12435&lt;=Summary!$B$27,J12435&gt;=Summary!$B$28,J12435&lt;=Summary!$B$29,F12435*J12435&gt;1),"Yes","No")</f>
        <v>No</v>
      </c>
    </row>
    <row r="12436" customFormat="false" ht="15" hidden="false" customHeight="false" outlineLevel="0" collapsed="false">
      <c r="A12436" s="6" t="s">
        <v>158</v>
      </c>
      <c r="B12436" s="45" t="n">
        <v>45424</v>
      </c>
      <c r="C12436" s="6" t="s">
        <v>176</v>
      </c>
      <c r="D12436" s="6" t="s">
        <v>185</v>
      </c>
      <c r="E12436" s="6" t="s">
        <v>177</v>
      </c>
      <c r="F12436" s="34" t="n">
        <v>0.546958446502686</v>
      </c>
      <c r="G12436" s="34" t="n">
        <v>0.695788480301988</v>
      </c>
      <c r="H12436" s="34" t="n">
        <v>-0.148830033799303</v>
      </c>
      <c r="I12436" s="34" t="n">
        <v>-0.213901261680428</v>
      </c>
      <c r="J12436" s="35" t="n">
        <v>1.43</v>
      </c>
      <c r="K12436" s="6" t="n">
        <v>1</v>
      </c>
      <c r="L12436" s="35" t="n">
        <v>0.43</v>
      </c>
      <c r="M12436" s="6" t="str">
        <f aca="false">IF(I12436&lt;=0,"Below 0%",IF(I12436&lt;=0.05,"0-5%",IF(I12436&lt;=0.1,"5-10%",IF(I12436&lt;=0.2,"10-20%",IF(I12436&lt;=0.4,"20-40%","Above 40%")))))</f>
        <v>Below 0%</v>
      </c>
      <c r="N12436" s="6" t="str">
        <f aca="false">IF(AND(H12436&gt;=Summary!$B$25,I12436&gt;=Summary!$B$26,I12436&lt;=Summary!$B$27,J12436&gt;=Summary!$B$28,J12436&lt;=Summary!$B$29,F12436*J12436&gt;1),"Yes","No")</f>
        <v>No</v>
      </c>
    </row>
    <row r="12437" customFormat="false" ht="15" hidden="false" customHeight="false" outlineLevel="0" collapsed="false">
      <c r="A12437" s="6" t="s">
        <v>158</v>
      </c>
      <c r="B12437" s="45" t="n">
        <v>45425</v>
      </c>
      <c r="C12437" s="6" t="s">
        <v>182</v>
      </c>
      <c r="D12437" s="6" t="s">
        <v>183</v>
      </c>
      <c r="E12437" s="6" t="s">
        <v>187</v>
      </c>
      <c r="F12437" s="34" t="n">
        <v>0.323681652545929</v>
      </c>
      <c r="G12437" s="34" t="n">
        <v>0.226644741275896</v>
      </c>
      <c r="H12437" s="34" t="n">
        <v>0.097036911270033</v>
      </c>
      <c r="I12437" s="34" t="n">
        <v>0.428145434673507</v>
      </c>
      <c r="J12437" s="35" t="n">
        <v>4.4</v>
      </c>
      <c r="K12437" s="6" t="n">
        <v>0</v>
      </c>
      <c r="L12437" s="35" t="n">
        <v>-1</v>
      </c>
      <c r="M12437" s="6" t="str">
        <f aca="false">IF(I12437&lt;=0,"Below 0%",IF(I12437&lt;=0.05,"0-5%",IF(I12437&lt;=0.1,"5-10%",IF(I12437&lt;=0.2,"10-20%",IF(I12437&lt;=0.4,"20-40%","Above 40%")))))</f>
        <v>Above 40%</v>
      </c>
      <c r="N12437" s="6" t="str">
        <f aca="false">IF(AND(H12437&gt;=Summary!$B$25,I12437&gt;=Summary!$B$26,I12437&lt;=Summary!$B$27,J12437&gt;=Summary!$B$28,J12437&lt;=Summary!$B$29,F12437*J12437&gt;1),"Yes","No")</f>
        <v>No</v>
      </c>
    </row>
    <row r="12438" customFormat="false" ht="15" hidden="false" customHeight="false" outlineLevel="0" collapsed="false">
      <c r="A12438" s="6" t="s">
        <v>158</v>
      </c>
      <c r="B12438" s="45" t="n">
        <v>45425</v>
      </c>
      <c r="C12438" s="6" t="s">
        <v>182</v>
      </c>
      <c r="D12438" s="6" t="s">
        <v>183</v>
      </c>
      <c r="E12438" s="6" t="s">
        <v>174</v>
      </c>
      <c r="F12438" s="34" t="n">
        <v>0.310449302196503</v>
      </c>
      <c r="G12438" s="34" t="n">
        <v>0.209944602445041</v>
      </c>
      <c r="H12438" s="34" t="n">
        <v>0.100504699751462</v>
      </c>
      <c r="I12438" s="34" t="n">
        <v>0.478720093686488</v>
      </c>
      <c r="J12438" s="35" t="n">
        <v>4.75</v>
      </c>
      <c r="K12438" s="6" t="n">
        <v>1</v>
      </c>
      <c r="L12438" s="35" t="n">
        <v>3.75</v>
      </c>
      <c r="M12438" s="6" t="str">
        <f aca="false">IF(I12438&lt;=0,"Below 0%",IF(I12438&lt;=0.05,"0-5%",IF(I12438&lt;=0.1,"5-10%",IF(I12438&lt;=0.2,"10-20%",IF(I12438&lt;=0.4,"20-40%","Above 40%")))))</f>
        <v>Above 40%</v>
      </c>
      <c r="N12438" s="6" t="str">
        <f aca="false">IF(AND(H12438&gt;=Summary!$B$25,I12438&gt;=Summary!$B$26,I12438&lt;=Summary!$B$27,J12438&gt;=Summary!$B$28,J12438&lt;=Summary!$B$29,F12438*J12438&gt;1),"Yes","No")</f>
        <v>No</v>
      </c>
    </row>
    <row r="12439" customFormat="false" ht="15" hidden="false" customHeight="false" outlineLevel="0" collapsed="false">
      <c r="A12439" s="6" t="s">
        <v>158</v>
      </c>
      <c r="B12439" s="45" t="n">
        <v>45425</v>
      </c>
      <c r="C12439" s="6" t="s">
        <v>182</v>
      </c>
      <c r="D12439" s="6" t="s">
        <v>183</v>
      </c>
      <c r="E12439" s="6" t="s">
        <v>177</v>
      </c>
      <c r="F12439" s="34" t="n">
        <v>0.365869075059891</v>
      </c>
      <c r="G12439" s="34" t="n">
        <v>0.563410656279063</v>
      </c>
      <c r="H12439" s="34" t="n">
        <v>-0.197541581219173</v>
      </c>
      <c r="I12439" s="34" t="n">
        <v>-0.350617403163436</v>
      </c>
      <c r="J12439" s="35" t="n">
        <v>1.77</v>
      </c>
      <c r="K12439" s="6" t="n">
        <v>0</v>
      </c>
      <c r="L12439" s="35" t="n">
        <v>-1</v>
      </c>
      <c r="M12439" s="6" t="str">
        <f aca="false">IF(I12439&lt;=0,"Below 0%",IF(I12439&lt;=0.05,"0-5%",IF(I12439&lt;=0.1,"5-10%",IF(I12439&lt;=0.2,"10-20%",IF(I12439&lt;=0.4,"20-40%","Above 40%")))))</f>
        <v>Below 0%</v>
      </c>
      <c r="N12439" s="6" t="str">
        <f aca="false">IF(AND(H12439&gt;=Summary!$B$25,I12439&gt;=Summary!$B$26,I12439&lt;=Summary!$B$27,J12439&gt;=Summary!$B$28,J12439&lt;=Summary!$B$29,F12439*J12439&gt;1),"Yes","No")</f>
        <v>No</v>
      </c>
    </row>
    <row r="12440" customFormat="false" ht="15" hidden="false" customHeight="false" outlineLevel="0" collapsed="false">
      <c r="A12440" s="6" t="s">
        <v>158</v>
      </c>
      <c r="B12440" s="45" t="n">
        <v>45426</v>
      </c>
      <c r="C12440" s="6" t="s">
        <v>181</v>
      </c>
      <c r="D12440" s="6" t="s">
        <v>194</v>
      </c>
      <c r="E12440" s="6" t="s">
        <v>187</v>
      </c>
      <c r="F12440" s="34" t="n">
        <v>0.254806637763977</v>
      </c>
      <c r="G12440" s="34" t="n">
        <v>0.133815155497153</v>
      </c>
      <c r="H12440" s="34" t="n">
        <v>0.120991482266824</v>
      </c>
      <c r="I12440" s="34" t="n">
        <v>0.904168752913779</v>
      </c>
      <c r="J12440" s="35" t="n">
        <v>7.5</v>
      </c>
      <c r="K12440" s="6" t="n">
        <v>0</v>
      </c>
      <c r="L12440" s="35" t="n">
        <v>-1</v>
      </c>
      <c r="M12440" s="6" t="str">
        <f aca="false">IF(I12440&lt;=0,"Below 0%",IF(I12440&lt;=0.05,"0-5%",IF(I12440&lt;=0.1,"5-10%",IF(I12440&lt;=0.2,"10-20%",IF(I12440&lt;=0.4,"20-40%","Above 40%")))))</f>
        <v>Above 40%</v>
      </c>
      <c r="N12440" s="6" t="str">
        <f aca="false">IF(AND(H12440&gt;=Summary!$B$25,I12440&gt;=Summary!$B$26,I12440&lt;=Summary!$B$27,J12440&gt;=Summary!$B$28,J12440&lt;=Summary!$B$29,F12440*J12440&gt;1),"Yes","No")</f>
        <v>No</v>
      </c>
    </row>
    <row r="12441" customFormat="false" ht="15" hidden="false" customHeight="false" outlineLevel="0" collapsed="false">
      <c r="A12441" s="6" t="s">
        <v>158</v>
      </c>
      <c r="B12441" s="45" t="n">
        <v>45426</v>
      </c>
      <c r="C12441" s="6" t="s">
        <v>181</v>
      </c>
      <c r="D12441" s="6" t="s">
        <v>194</v>
      </c>
      <c r="E12441" s="6" t="s">
        <v>174</v>
      </c>
      <c r="F12441" s="34" t="n">
        <v>0.2297552973032</v>
      </c>
      <c r="G12441" s="34" t="n">
        <v>0.154402102496715</v>
      </c>
      <c r="H12441" s="34" t="n">
        <v>0.0753531948064849</v>
      </c>
      <c r="I12441" s="34" t="n">
        <v>0.488032180831787</v>
      </c>
      <c r="J12441" s="35" t="n">
        <v>6.5</v>
      </c>
      <c r="K12441" s="6" t="n">
        <v>0</v>
      </c>
      <c r="L12441" s="35" t="n">
        <v>-1</v>
      </c>
      <c r="M12441" s="6" t="str">
        <f aca="false">IF(I12441&lt;=0,"Below 0%",IF(I12441&lt;=0.05,"0-5%",IF(I12441&lt;=0.1,"5-10%",IF(I12441&lt;=0.2,"10-20%",IF(I12441&lt;=0.4,"20-40%","Above 40%")))))</f>
        <v>Above 40%</v>
      </c>
      <c r="N12441" s="6" t="str">
        <f aca="false">IF(AND(H12441&gt;=Summary!$B$25,I12441&gt;=Summary!$B$26,I12441&lt;=Summary!$B$27,J12441&gt;=Summary!$B$28,J12441&lt;=Summary!$B$29,F12441*J12441&gt;1),"Yes","No")</f>
        <v>No</v>
      </c>
    </row>
    <row r="12442" customFormat="false" ht="15" hidden="false" customHeight="false" outlineLevel="0" collapsed="false">
      <c r="A12442" s="6" t="s">
        <v>158</v>
      </c>
      <c r="B12442" s="45" t="n">
        <v>45426</v>
      </c>
      <c r="C12442" s="6" t="s">
        <v>181</v>
      </c>
      <c r="D12442" s="6" t="s">
        <v>194</v>
      </c>
      <c r="E12442" s="6" t="s">
        <v>177</v>
      </c>
      <c r="F12442" s="34" t="n">
        <v>0.515438079833984</v>
      </c>
      <c r="G12442" s="34" t="n">
        <v>0.711782742006132</v>
      </c>
      <c r="H12442" s="34" t="n">
        <v>-0.196344662172148</v>
      </c>
      <c r="I12442" s="34" t="n">
        <v>-0.275849146916316</v>
      </c>
      <c r="J12442" s="35" t="n">
        <v>1.41</v>
      </c>
      <c r="K12442" s="6" t="n">
        <v>1</v>
      </c>
      <c r="L12442" s="35" t="n">
        <v>0.41</v>
      </c>
      <c r="M12442" s="6" t="str">
        <f aca="false">IF(I12442&lt;=0,"Below 0%",IF(I12442&lt;=0.05,"0-5%",IF(I12442&lt;=0.1,"5-10%",IF(I12442&lt;=0.2,"10-20%",IF(I12442&lt;=0.4,"20-40%","Above 40%")))))</f>
        <v>Below 0%</v>
      </c>
      <c r="N12442" s="6" t="str">
        <f aca="false">IF(AND(H12442&gt;=Summary!$B$25,I12442&gt;=Summary!$B$26,I12442&lt;=Summary!$B$27,J12442&gt;=Summary!$B$28,J12442&lt;=Summary!$B$29,F12442*J12442&gt;1),"Yes","No")</f>
        <v>No</v>
      </c>
    </row>
    <row r="12443" customFormat="false" ht="15" hidden="false" customHeight="false" outlineLevel="0" collapsed="false">
      <c r="A12443" s="6" t="s">
        <v>158</v>
      </c>
      <c r="B12443" s="45" t="n">
        <v>45427</v>
      </c>
      <c r="C12443" s="6" t="s">
        <v>201</v>
      </c>
      <c r="D12443" s="6" t="s">
        <v>190</v>
      </c>
      <c r="E12443" s="6" t="s">
        <v>187</v>
      </c>
      <c r="F12443" s="34" t="n">
        <v>0.361578077077866</v>
      </c>
      <c r="G12443" s="34" t="n">
        <v>0.281438219248216</v>
      </c>
      <c r="H12443" s="34" t="n">
        <v>0.0801398578296501</v>
      </c>
      <c r="I12443" s="34" t="n">
        <v>0.284751154422884</v>
      </c>
      <c r="J12443" s="35" t="n">
        <v>3.52</v>
      </c>
      <c r="K12443" s="6" t="n">
        <v>0</v>
      </c>
      <c r="L12443" s="35" t="n">
        <v>-1</v>
      </c>
      <c r="M12443" s="6" t="str">
        <f aca="false">IF(I12443&lt;=0,"Below 0%",IF(I12443&lt;=0.05,"0-5%",IF(I12443&lt;=0.1,"5-10%",IF(I12443&lt;=0.2,"10-20%",IF(I12443&lt;=0.4,"20-40%","Above 40%")))))</f>
        <v>20-40%</v>
      </c>
      <c r="N12443" s="6" t="str">
        <f aca="false">IF(AND(H12443&gt;=Summary!$B$25,I12443&gt;=Summary!$B$26,I12443&lt;=Summary!$B$27,J12443&gt;=Summary!$B$28,J12443&lt;=Summary!$B$29,F12443*J12443&gt;1),"Yes","No")</f>
        <v>Yes</v>
      </c>
    </row>
    <row r="12444" customFormat="false" ht="15" hidden="false" customHeight="false" outlineLevel="0" collapsed="false">
      <c r="A12444" s="6" t="s">
        <v>158</v>
      </c>
      <c r="B12444" s="45" t="n">
        <v>45427</v>
      </c>
      <c r="C12444" s="6" t="s">
        <v>201</v>
      </c>
      <c r="D12444" s="6" t="s">
        <v>190</v>
      </c>
      <c r="E12444" s="6" t="s">
        <v>174</v>
      </c>
      <c r="F12444" s="34" t="n">
        <v>0.24986669421196</v>
      </c>
      <c r="G12444" s="34" t="n">
        <v>0.235311765262166</v>
      </c>
      <c r="H12444" s="34" t="n">
        <v>0.0145549289497939</v>
      </c>
      <c r="I12444" s="34" t="n">
        <v>0.0618538088547249</v>
      </c>
      <c r="J12444" s="35" t="n">
        <v>4.21</v>
      </c>
      <c r="K12444" s="6" t="n">
        <v>0</v>
      </c>
      <c r="L12444" s="35" t="n">
        <v>-1</v>
      </c>
      <c r="M12444" s="6" t="str">
        <f aca="false">IF(I12444&lt;=0,"Below 0%",IF(I12444&lt;=0.05,"0-5%",IF(I12444&lt;=0.1,"5-10%",IF(I12444&lt;=0.2,"10-20%",IF(I12444&lt;=0.4,"20-40%","Above 40%")))))</f>
        <v>5-10%</v>
      </c>
      <c r="N12444" s="6" t="str">
        <f aca="false">IF(AND(H12444&gt;=Summary!$B$25,I12444&gt;=Summary!$B$26,I12444&lt;=Summary!$B$27,J12444&gt;=Summary!$B$28,J12444&lt;=Summary!$B$29,F12444*J12444&gt;1),"Yes","No")</f>
        <v>No</v>
      </c>
    </row>
    <row r="12445" customFormat="false" ht="15" hidden="false" customHeight="false" outlineLevel="0" collapsed="false">
      <c r="A12445" s="6" t="s">
        <v>158</v>
      </c>
      <c r="B12445" s="45" t="n">
        <v>45427</v>
      </c>
      <c r="C12445" s="6" t="s">
        <v>201</v>
      </c>
      <c r="D12445" s="6" t="s">
        <v>190</v>
      </c>
      <c r="E12445" s="6" t="s">
        <v>177</v>
      </c>
      <c r="F12445" s="34" t="n">
        <v>0.388555258512497</v>
      </c>
      <c r="G12445" s="34" t="n">
        <v>0.483250015489619</v>
      </c>
      <c r="H12445" s="34" t="n">
        <v>-0.0946947569771218</v>
      </c>
      <c r="I12445" s="34" t="n">
        <v>-0.195953965735892</v>
      </c>
      <c r="J12445" s="35" t="n">
        <v>2.05</v>
      </c>
      <c r="K12445" s="6" t="n">
        <v>1</v>
      </c>
      <c r="L12445" s="35" t="n">
        <v>1.05</v>
      </c>
      <c r="M12445" s="6" t="str">
        <f aca="false">IF(I12445&lt;=0,"Below 0%",IF(I12445&lt;=0.05,"0-5%",IF(I12445&lt;=0.1,"5-10%",IF(I12445&lt;=0.2,"10-20%",IF(I12445&lt;=0.4,"20-40%","Above 40%")))))</f>
        <v>Below 0%</v>
      </c>
      <c r="N12445" s="6" t="str">
        <f aca="false">IF(AND(H12445&gt;=Summary!$B$25,I12445&gt;=Summary!$B$26,I12445&lt;=Summary!$B$27,J12445&gt;=Summary!$B$28,J12445&lt;=Summary!$B$29,F12445*J12445&gt;1),"Yes","No")</f>
        <v>No</v>
      </c>
    </row>
    <row r="12446" customFormat="false" ht="15" hidden="false" customHeight="false" outlineLevel="0" collapsed="false">
      <c r="A12446" s="6" t="s">
        <v>158</v>
      </c>
      <c r="B12446" s="45" t="n">
        <v>45427</v>
      </c>
      <c r="C12446" s="6" t="s">
        <v>176</v>
      </c>
      <c r="D12446" s="6" t="s">
        <v>188</v>
      </c>
      <c r="E12446" s="6" t="s">
        <v>187</v>
      </c>
      <c r="F12446" s="34" t="n">
        <v>0.429978102445602</v>
      </c>
      <c r="G12446" s="34" t="n">
        <v>0.350077041602465</v>
      </c>
      <c r="H12446" s="34" t="n">
        <v>0.0799010608431371</v>
      </c>
      <c r="I12446" s="34" t="n">
        <v>0.228238505665475</v>
      </c>
      <c r="J12446" s="35" t="n">
        <v>2.85</v>
      </c>
      <c r="K12446" s="6" t="n">
        <v>1</v>
      </c>
      <c r="L12446" s="35" t="n">
        <v>1.85</v>
      </c>
      <c r="M12446" s="6" t="str">
        <f aca="false">IF(I12446&lt;=0,"Below 0%",IF(I12446&lt;=0.05,"0-5%",IF(I12446&lt;=0.1,"5-10%",IF(I12446&lt;=0.2,"10-20%",IF(I12446&lt;=0.4,"20-40%","Above 40%")))))</f>
        <v>20-40%</v>
      </c>
      <c r="N12446" s="6" t="str">
        <f aca="false">IF(AND(H12446&gt;=Summary!$B$25,I12446&gt;=Summary!$B$26,I12446&lt;=Summary!$B$27,J12446&gt;=Summary!$B$28,J12446&lt;=Summary!$B$29,F12446*J12446&gt;1),"Yes","No")</f>
        <v>Yes</v>
      </c>
    </row>
    <row r="12447" customFormat="false" ht="15" hidden="false" customHeight="false" outlineLevel="0" collapsed="false">
      <c r="A12447" s="6" t="s">
        <v>158</v>
      </c>
      <c r="B12447" s="45" t="n">
        <v>45427</v>
      </c>
      <c r="C12447" s="6" t="s">
        <v>176</v>
      </c>
      <c r="D12447" s="6" t="s">
        <v>188</v>
      </c>
      <c r="E12447" s="6" t="s">
        <v>174</v>
      </c>
      <c r="F12447" s="34" t="n">
        <v>0.315341413021088</v>
      </c>
      <c r="G12447" s="34" t="n">
        <v>0.234206471494607</v>
      </c>
      <c r="H12447" s="34" t="n">
        <v>0.0811349415264805</v>
      </c>
      <c r="I12447" s="34" t="n">
        <v>0.34642484901767</v>
      </c>
      <c r="J12447" s="35" t="n">
        <v>4.26</v>
      </c>
      <c r="K12447" s="6" t="n">
        <v>0</v>
      </c>
      <c r="L12447" s="35" t="n">
        <v>-1</v>
      </c>
      <c r="M12447" s="6" t="str">
        <f aca="false">IF(I12447&lt;=0,"Below 0%",IF(I12447&lt;=0.05,"0-5%",IF(I12447&lt;=0.1,"5-10%",IF(I12447&lt;=0.2,"10-20%",IF(I12447&lt;=0.4,"20-40%","Above 40%")))))</f>
        <v>20-40%</v>
      </c>
      <c r="N12447" s="6" t="str">
        <f aca="false">IF(AND(H12447&gt;=Summary!$B$25,I12447&gt;=Summary!$B$26,I12447&lt;=Summary!$B$27,J12447&gt;=Summary!$B$28,J12447&lt;=Summary!$B$29,F12447*J12447&gt;1),"Yes","No")</f>
        <v>Yes</v>
      </c>
    </row>
    <row r="12448" customFormat="false" ht="15" hidden="false" customHeight="false" outlineLevel="0" collapsed="false">
      <c r="A12448" s="6" t="s">
        <v>158</v>
      </c>
      <c r="B12448" s="45" t="n">
        <v>45427</v>
      </c>
      <c r="C12448" s="6" t="s">
        <v>176</v>
      </c>
      <c r="D12448" s="6" t="s">
        <v>188</v>
      </c>
      <c r="E12448" s="6" t="s">
        <v>177</v>
      </c>
      <c r="F12448" s="34" t="n">
        <v>0.254680514335632</v>
      </c>
      <c r="G12448" s="34" t="n">
        <v>0.415716486902928</v>
      </c>
      <c r="H12448" s="34" t="n">
        <v>-0.161035972567295</v>
      </c>
      <c r="I12448" s="34" t="n">
        <v>-0.387369704211174</v>
      </c>
      <c r="J12448" s="35" t="n">
        <v>2.4</v>
      </c>
      <c r="K12448" s="6" t="n">
        <v>0</v>
      </c>
      <c r="L12448" s="35" t="n">
        <v>-1</v>
      </c>
      <c r="M12448" s="6" t="str">
        <f aca="false">IF(I12448&lt;=0,"Below 0%",IF(I12448&lt;=0.05,"0-5%",IF(I12448&lt;=0.1,"5-10%",IF(I12448&lt;=0.2,"10-20%",IF(I12448&lt;=0.4,"20-40%","Above 40%")))))</f>
        <v>Below 0%</v>
      </c>
      <c r="N12448" s="6" t="str">
        <f aca="false">IF(AND(H12448&gt;=Summary!$B$25,I12448&gt;=Summary!$B$26,I12448&lt;=Summary!$B$27,J12448&gt;=Summary!$B$28,J12448&lt;=Summary!$B$29,F12448*J12448&gt;1),"Yes","No")</f>
        <v>No</v>
      </c>
    </row>
    <row r="12449" customFormat="false" ht="15" hidden="false" customHeight="false" outlineLevel="0" collapsed="false">
      <c r="A12449" s="6" t="s">
        <v>158</v>
      </c>
      <c r="B12449" s="45" t="n">
        <v>45431</v>
      </c>
      <c r="C12449" s="6" t="s">
        <v>185</v>
      </c>
      <c r="D12449" s="6" t="s">
        <v>173</v>
      </c>
      <c r="E12449" s="6" t="s">
        <v>187</v>
      </c>
      <c r="F12449" s="34" t="n">
        <v>0.812210083007813</v>
      </c>
      <c r="G12449" s="34" t="n">
        <v>0.830766358629702</v>
      </c>
      <c r="H12449" s="34" t="n">
        <v>-0.0185562756218898</v>
      </c>
      <c r="I12449" s="34" t="n">
        <v>-0.022336334914304</v>
      </c>
      <c r="J12449" s="35" t="n">
        <v>1.19</v>
      </c>
      <c r="K12449" s="6" t="n">
        <v>1</v>
      </c>
      <c r="L12449" s="35" t="n">
        <v>0.19</v>
      </c>
      <c r="M12449" s="6" t="str">
        <f aca="false">IF(I12449&lt;=0,"Below 0%",IF(I12449&lt;=0.05,"0-5%",IF(I12449&lt;=0.1,"5-10%",IF(I12449&lt;=0.2,"10-20%",IF(I12449&lt;=0.4,"20-40%","Above 40%")))))</f>
        <v>Below 0%</v>
      </c>
      <c r="N12449" s="6" t="str">
        <f aca="false">IF(AND(H12449&gt;=Summary!$B$25,I12449&gt;=Summary!$B$26,I12449&lt;=Summary!$B$27,J12449&gt;=Summary!$B$28,J12449&lt;=Summary!$B$29,F12449*J12449&gt;1),"Yes","No")</f>
        <v>No</v>
      </c>
    </row>
    <row r="12450" customFormat="false" ht="15" hidden="false" customHeight="false" outlineLevel="0" collapsed="false">
      <c r="A12450" s="6" t="s">
        <v>158</v>
      </c>
      <c r="B12450" s="45" t="n">
        <v>45431</v>
      </c>
      <c r="C12450" s="6" t="s">
        <v>185</v>
      </c>
      <c r="D12450" s="6" t="s">
        <v>173</v>
      </c>
      <c r="E12450" s="6" t="s">
        <v>174</v>
      </c>
      <c r="F12450" s="34" t="n">
        <v>0.107258521020412</v>
      </c>
      <c r="G12450" s="34" t="n">
        <v>0.111079996266219</v>
      </c>
      <c r="H12450" s="34" t="n">
        <v>-0.00382147524580617</v>
      </c>
      <c r="I12450" s="34" t="n">
        <v>-0.0344029111834635</v>
      </c>
      <c r="J12450" s="35" t="n">
        <v>8.9</v>
      </c>
      <c r="K12450" s="6" t="n">
        <v>0</v>
      </c>
      <c r="L12450" s="35" t="n">
        <v>-1</v>
      </c>
      <c r="M12450" s="6" t="str">
        <f aca="false">IF(I12450&lt;=0,"Below 0%",IF(I12450&lt;=0.05,"0-5%",IF(I12450&lt;=0.1,"5-10%",IF(I12450&lt;=0.2,"10-20%",IF(I12450&lt;=0.4,"20-40%","Above 40%")))))</f>
        <v>Below 0%</v>
      </c>
      <c r="N12450" s="6" t="str">
        <f aca="false">IF(AND(H12450&gt;=Summary!$B$25,I12450&gt;=Summary!$B$26,I12450&lt;=Summary!$B$27,J12450&gt;=Summary!$B$28,J12450&lt;=Summary!$B$29,F12450*J12450&gt;1),"Yes","No")</f>
        <v>No</v>
      </c>
    </row>
    <row r="12451" customFormat="false" ht="15" hidden="false" customHeight="false" outlineLevel="0" collapsed="false">
      <c r="A12451" s="6" t="s">
        <v>158</v>
      </c>
      <c r="B12451" s="45" t="n">
        <v>45431</v>
      </c>
      <c r="C12451" s="6" t="s">
        <v>185</v>
      </c>
      <c r="D12451" s="6" t="s">
        <v>173</v>
      </c>
      <c r="E12451" s="6" t="s">
        <v>177</v>
      </c>
      <c r="F12451" s="34" t="n">
        <v>0.0805314257740974</v>
      </c>
      <c r="G12451" s="34" t="n">
        <v>0.0581536451040792</v>
      </c>
      <c r="H12451" s="34" t="n">
        <v>0.0223777806700183</v>
      </c>
      <c r="I12451" s="34" t="n">
        <v>0.384804437107393</v>
      </c>
      <c r="J12451" s="35" t="n">
        <v>17</v>
      </c>
      <c r="K12451" s="6" t="n">
        <v>0</v>
      </c>
      <c r="L12451" s="35" t="n">
        <v>-1</v>
      </c>
      <c r="M12451" s="6" t="str">
        <f aca="false">IF(I12451&lt;=0,"Below 0%",IF(I12451&lt;=0.05,"0-5%",IF(I12451&lt;=0.1,"5-10%",IF(I12451&lt;=0.2,"10-20%",IF(I12451&lt;=0.4,"20-40%","Above 40%")))))</f>
        <v>20-40%</v>
      </c>
      <c r="N12451" s="6" t="str">
        <f aca="false">IF(AND(H12451&gt;=Summary!$B$25,I12451&gt;=Summary!$B$26,I12451&lt;=Summary!$B$27,J12451&gt;=Summary!$B$28,J12451&lt;=Summary!$B$29,F12451*J12451&gt;1),"Yes","No")</f>
        <v>No</v>
      </c>
    </row>
    <row r="12452" customFormat="false" ht="15" hidden="false" customHeight="false" outlineLevel="0" collapsed="false">
      <c r="A12452" s="6" t="s">
        <v>158</v>
      </c>
      <c r="B12452" s="45" t="n">
        <v>45431</v>
      </c>
      <c r="C12452" s="6" t="s">
        <v>206</v>
      </c>
      <c r="D12452" s="6" t="s">
        <v>188</v>
      </c>
      <c r="E12452" s="6" t="s">
        <v>187</v>
      </c>
      <c r="F12452" s="34" t="n">
        <v>0.35619330406189</v>
      </c>
      <c r="G12452" s="34" t="n">
        <v>0.327102803738318</v>
      </c>
      <c r="H12452" s="34" t="n">
        <v>0.0290905003235719</v>
      </c>
      <c r="I12452" s="34" t="n">
        <v>0.08893381527492</v>
      </c>
      <c r="J12452" s="35" t="n">
        <v>3.04</v>
      </c>
      <c r="K12452" s="6" t="n">
        <v>0</v>
      </c>
      <c r="L12452" s="35" t="n">
        <v>-1</v>
      </c>
      <c r="M12452" s="6" t="str">
        <f aca="false">IF(I12452&lt;=0,"Below 0%",IF(I12452&lt;=0.05,"0-5%",IF(I12452&lt;=0.1,"5-10%",IF(I12452&lt;=0.2,"10-20%",IF(I12452&lt;=0.4,"20-40%","Above 40%")))))</f>
        <v>5-10%</v>
      </c>
      <c r="N12452" s="6" t="str">
        <f aca="false">IF(AND(H12452&gt;=Summary!$B$25,I12452&gt;=Summary!$B$26,I12452&lt;=Summary!$B$27,J12452&gt;=Summary!$B$28,J12452&lt;=Summary!$B$29,F12452*J12452&gt;1),"Yes","No")</f>
        <v>No</v>
      </c>
    </row>
    <row r="12453" customFormat="false" ht="15" hidden="false" customHeight="false" outlineLevel="0" collapsed="false">
      <c r="A12453" s="6" t="s">
        <v>158</v>
      </c>
      <c r="B12453" s="45" t="n">
        <v>45431</v>
      </c>
      <c r="C12453" s="6" t="s">
        <v>206</v>
      </c>
      <c r="D12453" s="6" t="s">
        <v>188</v>
      </c>
      <c r="E12453" s="6" t="s">
        <v>174</v>
      </c>
      <c r="F12453" s="34" t="n">
        <v>0.197024583816528</v>
      </c>
      <c r="G12453" s="34" t="n">
        <v>0.236760124610592</v>
      </c>
      <c r="H12453" s="34" t="n">
        <v>-0.0397355407940636</v>
      </c>
      <c r="I12453" s="34" t="n">
        <v>-0.167830376248611</v>
      </c>
      <c r="J12453" s="35" t="n">
        <v>4.2</v>
      </c>
      <c r="K12453" s="6" t="n">
        <v>0</v>
      </c>
      <c r="L12453" s="35" t="n">
        <v>-1</v>
      </c>
      <c r="M12453" s="6" t="str">
        <f aca="false">IF(I12453&lt;=0,"Below 0%",IF(I12453&lt;=0.05,"0-5%",IF(I12453&lt;=0.1,"5-10%",IF(I12453&lt;=0.2,"10-20%",IF(I12453&lt;=0.4,"20-40%","Above 40%")))))</f>
        <v>Below 0%</v>
      </c>
      <c r="N12453" s="6" t="str">
        <f aca="false">IF(AND(H12453&gt;=Summary!$B$25,I12453&gt;=Summary!$B$26,I12453&lt;=Summary!$B$27,J12453&gt;=Summary!$B$28,J12453&lt;=Summary!$B$29,F12453*J12453&gt;1),"Yes","No")</f>
        <v>No</v>
      </c>
    </row>
    <row r="12454" customFormat="false" ht="15" hidden="false" customHeight="false" outlineLevel="0" collapsed="false">
      <c r="A12454" s="6" t="s">
        <v>158</v>
      </c>
      <c r="B12454" s="45" t="n">
        <v>45431</v>
      </c>
      <c r="C12454" s="6" t="s">
        <v>206</v>
      </c>
      <c r="D12454" s="6" t="s">
        <v>188</v>
      </c>
      <c r="E12454" s="6" t="s">
        <v>177</v>
      </c>
      <c r="F12454" s="34" t="n">
        <v>0.446782141923904</v>
      </c>
      <c r="G12454" s="34" t="n">
        <v>0.43613707165109</v>
      </c>
      <c r="H12454" s="34" t="n">
        <v>0.0106450702728141</v>
      </c>
      <c r="I12454" s="34" t="n">
        <v>0.024407625411238</v>
      </c>
      <c r="J12454" s="35" t="n">
        <v>2.28</v>
      </c>
      <c r="K12454" s="6" t="n">
        <v>1</v>
      </c>
      <c r="L12454" s="35" t="n">
        <v>1.28</v>
      </c>
      <c r="M12454" s="6" t="str">
        <f aca="false">IF(I12454&lt;=0,"Below 0%",IF(I12454&lt;=0.05,"0-5%",IF(I12454&lt;=0.1,"5-10%",IF(I12454&lt;=0.2,"10-20%",IF(I12454&lt;=0.4,"20-40%","Above 40%")))))</f>
        <v>0-5%</v>
      </c>
      <c r="N12454" s="6" t="str">
        <f aca="false">IF(AND(H12454&gt;=Summary!$B$25,I12454&gt;=Summary!$B$26,I12454&lt;=Summary!$B$27,J12454&gt;=Summary!$B$28,J12454&lt;=Summary!$B$29,F12454*J12454&gt;1),"Yes","No")</f>
        <v>No</v>
      </c>
    </row>
    <row r="12455" customFormat="false" ht="15" hidden="false" customHeight="false" outlineLevel="0" collapsed="false">
      <c r="A12455" s="6" t="s">
        <v>158</v>
      </c>
      <c r="B12455" s="45" t="n">
        <v>45431</v>
      </c>
      <c r="C12455" s="6" t="s">
        <v>201</v>
      </c>
      <c r="D12455" s="6" t="s">
        <v>176</v>
      </c>
      <c r="E12455" s="6" t="s">
        <v>187</v>
      </c>
      <c r="F12455" s="34" t="n">
        <v>0.401925653219223</v>
      </c>
      <c r="G12455" s="34" t="n">
        <v>0.442624279174038</v>
      </c>
      <c r="H12455" s="34" t="n">
        <v>-0.0406986259548151</v>
      </c>
      <c r="I12455" s="34" t="n">
        <v>-0.0919484715812721</v>
      </c>
      <c r="J12455" s="35" t="n">
        <v>2.24</v>
      </c>
      <c r="K12455" s="6" t="n">
        <v>0</v>
      </c>
      <c r="L12455" s="35" t="n">
        <v>-1</v>
      </c>
      <c r="M12455" s="6" t="str">
        <f aca="false">IF(I12455&lt;=0,"Below 0%",IF(I12455&lt;=0.05,"0-5%",IF(I12455&lt;=0.1,"5-10%",IF(I12455&lt;=0.2,"10-20%",IF(I12455&lt;=0.4,"20-40%","Above 40%")))))</f>
        <v>Below 0%</v>
      </c>
      <c r="N12455" s="6" t="str">
        <f aca="false">IF(AND(H12455&gt;=Summary!$B$25,I12455&gt;=Summary!$B$26,I12455&lt;=Summary!$B$27,J12455&gt;=Summary!$B$28,J12455&lt;=Summary!$B$29,F12455*J12455&gt;1),"Yes","No")</f>
        <v>No</v>
      </c>
    </row>
    <row r="12456" customFormat="false" ht="15" hidden="false" customHeight="false" outlineLevel="0" collapsed="false">
      <c r="A12456" s="6" t="s">
        <v>158</v>
      </c>
      <c r="B12456" s="45" t="n">
        <v>45431</v>
      </c>
      <c r="C12456" s="6" t="s">
        <v>201</v>
      </c>
      <c r="D12456" s="6" t="s">
        <v>176</v>
      </c>
      <c r="E12456" s="6" t="s">
        <v>174</v>
      </c>
      <c r="F12456" s="34" t="n">
        <v>0.248313695192337</v>
      </c>
      <c r="G12456" s="34" t="n">
        <v>0.226882925709347</v>
      </c>
      <c r="H12456" s="34" t="n">
        <v>0.0214307694829903</v>
      </c>
      <c r="I12456" s="34" t="n">
        <v>0.0944573921373204</v>
      </c>
      <c r="J12456" s="35" t="n">
        <v>4.37</v>
      </c>
      <c r="K12456" s="6" t="n">
        <v>0</v>
      </c>
      <c r="L12456" s="35" t="n">
        <v>-1</v>
      </c>
      <c r="M12456" s="6" t="str">
        <f aca="false">IF(I12456&lt;=0,"Below 0%",IF(I12456&lt;=0.05,"0-5%",IF(I12456&lt;=0.1,"5-10%",IF(I12456&lt;=0.2,"10-20%",IF(I12456&lt;=0.4,"20-40%","Above 40%")))))</f>
        <v>5-10%</v>
      </c>
      <c r="N12456" s="6" t="str">
        <f aca="false">IF(AND(H12456&gt;=Summary!$B$25,I12456&gt;=Summary!$B$26,I12456&lt;=Summary!$B$27,J12456&gt;=Summary!$B$28,J12456&lt;=Summary!$B$29,F12456*J12456&gt;1),"Yes","No")</f>
        <v>No</v>
      </c>
    </row>
    <row r="12457" customFormat="false" ht="15" hidden="false" customHeight="false" outlineLevel="0" collapsed="false">
      <c r="A12457" s="6" t="s">
        <v>158</v>
      </c>
      <c r="B12457" s="45" t="n">
        <v>45431</v>
      </c>
      <c r="C12457" s="6" t="s">
        <v>201</v>
      </c>
      <c r="D12457" s="6" t="s">
        <v>176</v>
      </c>
      <c r="E12457" s="6" t="s">
        <v>177</v>
      </c>
      <c r="F12457" s="34" t="n">
        <v>0.34976065158844</v>
      </c>
      <c r="G12457" s="34" t="n">
        <v>0.330492795116615</v>
      </c>
      <c r="H12457" s="34" t="n">
        <v>0.0192678564718248</v>
      </c>
      <c r="I12457" s="34" t="n">
        <v>0.0583003828117528</v>
      </c>
      <c r="J12457" s="35" t="n">
        <v>3</v>
      </c>
      <c r="K12457" s="6" t="n">
        <v>1</v>
      </c>
      <c r="L12457" s="35" t="n">
        <v>2</v>
      </c>
      <c r="M12457" s="6" t="str">
        <f aca="false">IF(I12457&lt;=0,"Below 0%",IF(I12457&lt;=0.05,"0-5%",IF(I12457&lt;=0.1,"5-10%",IF(I12457&lt;=0.2,"10-20%",IF(I12457&lt;=0.4,"20-40%","Above 40%")))))</f>
        <v>5-10%</v>
      </c>
      <c r="N12457" s="6" t="str">
        <f aca="false">IF(AND(H12457&gt;=Summary!$B$25,I12457&gt;=Summary!$B$26,I12457&lt;=Summary!$B$27,J12457&gt;=Summary!$B$28,J12457&lt;=Summary!$B$29,F12457*J12457&gt;1),"Yes","No")</f>
        <v>No</v>
      </c>
    </row>
    <row r="12458" customFormat="false" ht="15" hidden="false" customHeight="false" outlineLevel="0" collapsed="false">
      <c r="A12458" s="6" t="s">
        <v>158</v>
      </c>
      <c r="B12458" s="45" t="n">
        <v>45431</v>
      </c>
      <c r="C12458" s="6" t="s">
        <v>196</v>
      </c>
      <c r="D12458" s="6" t="s">
        <v>207</v>
      </c>
      <c r="E12458" s="6" t="s">
        <v>187</v>
      </c>
      <c r="F12458" s="34" t="n">
        <v>0.364014029502869</v>
      </c>
      <c r="G12458" s="34" t="n">
        <v>0.32948347770292</v>
      </c>
      <c r="H12458" s="34" t="n">
        <v>0.0345305517999491</v>
      </c>
      <c r="I12458" s="34" t="n">
        <v>0.104802073963429</v>
      </c>
      <c r="J12458" s="35" t="n">
        <v>3</v>
      </c>
      <c r="K12458" s="6" t="n">
        <v>0</v>
      </c>
      <c r="L12458" s="35" t="n">
        <v>-1</v>
      </c>
      <c r="M12458" s="6" t="str">
        <f aca="false">IF(I12458&lt;=0,"Below 0%",IF(I12458&lt;=0.05,"0-5%",IF(I12458&lt;=0.1,"5-10%",IF(I12458&lt;=0.2,"10-20%",IF(I12458&lt;=0.4,"20-40%","Above 40%")))))</f>
        <v>10-20%</v>
      </c>
      <c r="N12458" s="6" t="str">
        <f aca="false">IF(AND(H12458&gt;=Summary!$B$25,I12458&gt;=Summary!$B$26,I12458&lt;=Summary!$B$27,J12458&gt;=Summary!$B$28,J12458&lt;=Summary!$B$29,F12458*J12458&gt;1),"Yes","No")</f>
        <v>Yes</v>
      </c>
    </row>
    <row r="12459" customFormat="false" ht="15" hidden="false" customHeight="false" outlineLevel="0" collapsed="false">
      <c r="A12459" s="6" t="s">
        <v>158</v>
      </c>
      <c r="B12459" s="45" t="n">
        <v>45431</v>
      </c>
      <c r="C12459" s="6" t="s">
        <v>196</v>
      </c>
      <c r="D12459" s="6" t="s">
        <v>207</v>
      </c>
      <c r="E12459" s="6" t="s">
        <v>174</v>
      </c>
      <c r="F12459" s="34" t="n">
        <v>0.258930027484894</v>
      </c>
      <c r="G12459" s="34" t="n">
        <v>0.253448829002246</v>
      </c>
      <c r="H12459" s="34" t="n">
        <v>0.005481198482648</v>
      </c>
      <c r="I12459" s="34" t="n">
        <v>0.0216264502157137</v>
      </c>
      <c r="J12459" s="35" t="n">
        <v>3.9</v>
      </c>
      <c r="K12459" s="6" t="n">
        <v>0</v>
      </c>
      <c r="L12459" s="35" t="n">
        <v>-1</v>
      </c>
      <c r="M12459" s="6" t="str">
        <f aca="false">IF(I12459&lt;=0,"Below 0%",IF(I12459&lt;=0.05,"0-5%",IF(I12459&lt;=0.1,"5-10%",IF(I12459&lt;=0.2,"10-20%",IF(I12459&lt;=0.4,"20-40%","Above 40%")))))</f>
        <v>0-5%</v>
      </c>
      <c r="N12459" s="6" t="str">
        <f aca="false">IF(AND(H12459&gt;=Summary!$B$25,I12459&gt;=Summary!$B$26,I12459&lt;=Summary!$B$27,J12459&gt;=Summary!$B$28,J12459&lt;=Summary!$B$29,F12459*J12459&gt;1),"Yes","No")</f>
        <v>No</v>
      </c>
    </row>
    <row r="12460" customFormat="false" ht="15" hidden="false" customHeight="false" outlineLevel="0" collapsed="false">
      <c r="A12460" s="6" t="s">
        <v>158</v>
      </c>
      <c r="B12460" s="45" t="n">
        <v>45431</v>
      </c>
      <c r="C12460" s="6" t="s">
        <v>196</v>
      </c>
      <c r="D12460" s="6" t="s">
        <v>207</v>
      </c>
      <c r="E12460" s="6" t="s">
        <v>177</v>
      </c>
      <c r="F12460" s="34" t="n">
        <v>0.37705597281456</v>
      </c>
      <c r="G12460" s="34" t="n">
        <v>0.417067693294835</v>
      </c>
      <c r="H12460" s="34" t="n">
        <v>-0.0400117204802749</v>
      </c>
      <c r="I12460" s="34" t="n">
        <v>-0.0959357944130898</v>
      </c>
      <c r="J12460" s="35" t="n">
        <v>2.37</v>
      </c>
      <c r="K12460" s="6" t="n">
        <v>1</v>
      </c>
      <c r="L12460" s="35" t="n">
        <v>1.37</v>
      </c>
      <c r="M12460" s="6" t="str">
        <f aca="false">IF(I12460&lt;=0,"Below 0%",IF(I12460&lt;=0.05,"0-5%",IF(I12460&lt;=0.1,"5-10%",IF(I12460&lt;=0.2,"10-20%",IF(I12460&lt;=0.4,"20-40%","Above 40%")))))</f>
        <v>Below 0%</v>
      </c>
      <c r="N12460" s="6" t="str">
        <f aca="false">IF(AND(H12460&gt;=Summary!$B$25,I12460&gt;=Summary!$B$26,I12460&lt;=Summary!$B$27,J12460&gt;=Summary!$B$28,J12460&lt;=Summary!$B$29,F12460*J12460&gt;1),"Yes","No")</f>
        <v>No</v>
      </c>
    </row>
    <row r="12461" customFormat="false" ht="15" hidden="false" customHeight="false" outlineLevel="0" collapsed="false">
      <c r="A12461" s="6" t="s">
        <v>158</v>
      </c>
      <c r="B12461" s="45" t="n">
        <v>45431</v>
      </c>
      <c r="C12461" s="6" t="s">
        <v>190</v>
      </c>
      <c r="D12461" s="6" t="s">
        <v>199</v>
      </c>
      <c r="E12461" s="6" t="s">
        <v>187</v>
      </c>
      <c r="F12461" s="34" t="n">
        <v>0.69497150182724</v>
      </c>
      <c r="G12461" s="34" t="n">
        <v>0.671879915509415</v>
      </c>
      <c r="H12461" s="34" t="n">
        <v>0.0230915863178247</v>
      </c>
      <c r="I12461" s="34" t="n">
        <v>0.0343686212145764</v>
      </c>
      <c r="J12461" s="35" t="n">
        <v>1.49</v>
      </c>
      <c r="K12461" s="6" t="n">
        <v>1</v>
      </c>
      <c r="L12461" s="35" t="n">
        <v>0.49</v>
      </c>
      <c r="M12461" s="6" t="str">
        <f aca="false">IF(I12461&lt;=0,"Below 0%",IF(I12461&lt;=0.05,"0-5%",IF(I12461&lt;=0.1,"5-10%",IF(I12461&lt;=0.2,"10-20%",IF(I12461&lt;=0.4,"20-40%","Above 40%")))))</f>
        <v>0-5%</v>
      </c>
      <c r="N12461" s="6" t="str">
        <f aca="false">IF(AND(H12461&gt;=Summary!$B$25,I12461&gt;=Summary!$B$26,I12461&lt;=Summary!$B$27,J12461&gt;=Summary!$B$28,J12461&lt;=Summary!$B$29,F12461*J12461&gt;1),"Yes","No")</f>
        <v>No</v>
      </c>
    </row>
    <row r="12462" customFormat="false" ht="15" hidden="false" customHeight="false" outlineLevel="0" collapsed="false">
      <c r="A12462" s="6" t="s">
        <v>158</v>
      </c>
      <c r="B12462" s="45" t="n">
        <v>45431</v>
      </c>
      <c r="C12462" s="6" t="s">
        <v>190</v>
      </c>
      <c r="D12462" s="6" t="s">
        <v>199</v>
      </c>
      <c r="E12462" s="6" t="s">
        <v>174</v>
      </c>
      <c r="F12462" s="34" t="n">
        <v>0.176502138376236</v>
      </c>
      <c r="G12462" s="34" t="n">
        <v>0.174104534627657</v>
      </c>
      <c r="H12462" s="34" t="n">
        <v>0.00239760374857878</v>
      </c>
      <c r="I12462" s="34" t="n">
        <v>0.0137710585982516</v>
      </c>
      <c r="J12462" s="35" t="n">
        <v>5.75</v>
      </c>
      <c r="K12462" s="6" t="n">
        <v>0</v>
      </c>
      <c r="L12462" s="35" t="n">
        <v>-1</v>
      </c>
      <c r="M12462" s="6" t="str">
        <f aca="false">IF(I12462&lt;=0,"Below 0%",IF(I12462&lt;=0.05,"0-5%",IF(I12462&lt;=0.1,"5-10%",IF(I12462&lt;=0.2,"10-20%",IF(I12462&lt;=0.4,"20-40%","Above 40%")))))</f>
        <v>0-5%</v>
      </c>
      <c r="N12462" s="6" t="str">
        <f aca="false">IF(AND(H12462&gt;=Summary!$B$25,I12462&gt;=Summary!$B$26,I12462&lt;=Summary!$B$27,J12462&gt;=Summary!$B$28,J12462&lt;=Summary!$B$29,F12462*J12462&gt;1),"Yes","No")</f>
        <v>No</v>
      </c>
    </row>
    <row r="12463" customFormat="false" ht="15" hidden="false" customHeight="false" outlineLevel="0" collapsed="false">
      <c r="A12463" s="6" t="s">
        <v>158</v>
      </c>
      <c r="B12463" s="45" t="n">
        <v>45431</v>
      </c>
      <c r="C12463" s="6" t="s">
        <v>190</v>
      </c>
      <c r="D12463" s="6" t="s">
        <v>199</v>
      </c>
      <c r="E12463" s="6" t="s">
        <v>177</v>
      </c>
      <c r="F12463" s="34" t="n">
        <v>0.128526404500008</v>
      </c>
      <c r="G12463" s="34" t="n">
        <v>0.154015549862928</v>
      </c>
      <c r="H12463" s="34" t="n">
        <v>-0.0254891453629199</v>
      </c>
      <c r="I12463" s="34" t="n">
        <v>-0.165497220154751</v>
      </c>
      <c r="J12463" s="35" t="n">
        <v>6.5</v>
      </c>
      <c r="K12463" s="6" t="n">
        <v>0</v>
      </c>
      <c r="L12463" s="35" t="n">
        <v>-1</v>
      </c>
      <c r="M12463" s="6" t="str">
        <f aca="false">IF(I12463&lt;=0,"Below 0%",IF(I12463&lt;=0.05,"0-5%",IF(I12463&lt;=0.1,"5-10%",IF(I12463&lt;=0.2,"10-20%",IF(I12463&lt;=0.4,"20-40%","Above 40%")))))</f>
        <v>Below 0%</v>
      </c>
      <c r="N12463" s="6" t="str">
        <f aca="false">IF(AND(H12463&gt;=Summary!$B$25,I12463&gt;=Summary!$B$26,I12463&lt;=Summary!$B$27,J12463&gt;=Summary!$B$28,J12463&lt;=Summary!$B$29,F12463*J12463&gt;1),"Yes","No")</f>
        <v>No</v>
      </c>
    </row>
    <row r="12464" customFormat="false" ht="15" hidden="false" customHeight="false" outlineLevel="0" collapsed="false">
      <c r="A12464" s="6" t="s">
        <v>158</v>
      </c>
      <c r="B12464" s="45" t="n">
        <v>45431</v>
      </c>
      <c r="C12464" s="6" t="s">
        <v>180</v>
      </c>
      <c r="D12464" s="6" t="s">
        <v>182</v>
      </c>
      <c r="E12464" s="6" t="s">
        <v>187</v>
      </c>
      <c r="F12464" s="34" t="n">
        <v>0.390946507453919</v>
      </c>
      <c r="G12464" s="34" t="n">
        <v>0.517734193826739</v>
      </c>
      <c r="H12464" s="34" t="n">
        <v>-0.126787686372821</v>
      </c>
      <c r="I12464" s="34" t="n">
        <v>-0.244889535759058</v>
      </c>
      <c r="J12464" s="35" t="n">
        <v>1.93</v>
      </c>
      <c r="K12464" s="6" t="n">
        <v>1</v>
      </c>
      <c r="L12464" s="35" t="n">
        <v>0.93</v>
      </c>
      <c r="M12464" s="6" t="str">
        <f aca="false">IF(I12464&lt;=0,"Below 0%",IF(I12464&lt;=0.05,"0-5%",IF(I12464&lt;=0.1,"5-10%",IF(I12464&lt;=0.2,"10-20%",IF(I12464&lt;=0.4,"20-40%","Above 40%")))))</f>
        <v>Below 0%</v>
      </c>
      <c r="N12464" s="6" t="str">
        <f aca="false">IF(AND(H12464&gt;=Summary!$B$25,I12464&gt;=Summary!$B$26,I12464&lt;=Summary!$B$27,J12464&gt;=Summary!$B$28,J12464&lt;=Summary!$B$29,F12464*J12464&gt;1),"Yes","No")</f>
        <v>No</v>
      </c>
    </row>
    <row r="12465" customFormat="false" ht="15" hidden="false" customHeight="false" outlineLevel="0" collapsed="false">
      <c r="A12465" s="6" t="s">
        <v>158</v>
      </c>
      <c r="B12465" s="45" t="n">
        <v>45431</v>
      </c>
      <c r="C12465" s="6" t="s">
        <v>180</v>
      </c>
      <c r="D12465" s="6" t="s">
        <v>182</v>
      </c>
      <c r="E12465" s="6" t="s">
        <v>174</v>
      </c>
      <c r="F12465" s="34" t="n">
        <v>0.175935953855515</v>
      </c>
      <c r="G12465" s="34" t="n">
        <v>0.222050443130135</v>
      </c>
      <c r="H12465" s="34" t="n">
        <v>-0.0461144892746201</v>
      </c>
      <c r="I12465" s="34" t="n">
        <v>-0.207675736308233</v>
      </c>
      <c r="J12465" s="35" t="n">
        <v>4.5</v>
      </c>
      <c r="K12465" s="6" t="n">
        <v>0</v>
      </c>
      <c r="L12465" s="35" t="n">
        <v>-1</v>
      </c>
      <c r="M12465" s="6" t="str">
        <f aca="false">IF(I12465&lt;=0,"Below 0%",IF(I12465&lt;=0.05,"0-5%",IF(I12465&lt;=0.1,"5-10%",IF(I12465&lt;=0.2,"10-20%",IF(I12465&lt;=0.4,"20-40%","Above 40%")))))</f>
        <v>Below 0%</v>
      </c>
      <c r="N12465" s="6" t="str">
        <f aca="false">IF(AND(H12465&gt;=Summary!$B$25,I12465&gt;=Summary!$B$26,I12465&lt;=Summary!$B$27,J12465&gt;=Summary!$B$28,J12465&lt;=Summary!$B$29,F12465*J12465&gt;1),"Yes","No")</f>
        <v>No</v>
      </c>
    </row>
    <row r="12466" customFormat="false" ht="15" hidden="false" customHeight="false" outlineLevel="0" collapsed="false">
      <c r="A12466" s="6" t="s">
        <v>158</v>
      </c>
      <c r="B12466" s="45" t="n">
        <v>45431</v>
      </c>
      <c r="C12466" s="6" t="s">
        <v>180</v>
      </c>
      <c r="D12466" s="6" t="s">
        <v>182</v>
      </c>
      <c r="E12466" s="6" t="s">
        <v>177</v>
      </c>
      <c r="F12466" s="34" t="n">
        <v>0.433117508888245</v>
      </c>
      <c r="G12466" s="34" t="n">
        <v>0.260215363043127</v>
      </c>
      <c r="H12466" s="34" t="n">
        <v>0.172902145845118</v>
      </c>
      <c r="I12466" s="34" t="n">
        <v>0.664457869908559</v>
      </c>
      <c r="J12466" s="35" t="n">
        <v>3.84</v>
      </c>
      <c r="K12466" s="6" t="n">
        <v>0</v>
      </c>
      <c r="L12466" s="35" t="n">
        <v>-1</v>
      </c>
      <c r="M12466" s="6" t="str">
        <f aca="false">IF(I12466&lt;=0,"Below 0%",IF(I12466&lt;=0.05,"0-5%",IF(I12466&lt;=0.1,"5-10%",IF(I12466&lt;=0.2,"10-20%",IF(I12466&lt;=0.4,"20-40%","Above 40%")))))</f>
        <v>Above 40%</v>
      </c>
      <c r="N12466" s="6" t="str">
        <f aca="false">IF(AND(H12466&gt;=Summary!$B$25,I12466&gt;=Summary!$B$26,I12466&lt;=Summary!$B$27,J12466&gt;=Summary!$B$28,J12466&lt;=Summary!$B$29,F12466*J12466&gt;1),"Yes","No")</f>
        <v>No</v>
      </c>
    </row>
    <row r="12467" customFormat="false" ht="15" hidden="false" customHeight="false" outlineLevel="0" collapsed="false">
      <c r="A12467" s="6" t="s">
        <v>158</v>
      </c>
      <c r="B12467" s="45" t="n">
        <v>45431</v>
      </c>
      <c r="C12467" s="6" t="s">
        <v>183</v>
      </c>
      <c r="D12467" s="6" t="s">
        <v>203</v>
      </c>
      <c r="E12467" s="6" t="s">
        <v>187</v>
      </c>
      <c r="F12467" s="34" t="n">
        <v>0.833001554012299</v>
      </c>
      <c r="G12467" s="34" t="n">
        <v>0.842167839096404</v>
      </c>
      <c r="H12467" s="34" t="n">
        <v>-0.00916628508410489</v>
      </c>
      <c r="I12467" s="34" t="n">
        <v>-0.0108841547475141</v>
      </c>
      <c r="J12467" s="35" t="n">
        <v>1.18</v>
      </c>
      <c r="K12467" s="6" t="n">
        <v>1</v>
      </c>
      <c r="L12467" s="35" t="n">
        <v>0.18</v>
      </c>
      <c r="M12467" s="6" t="str">
        <f aca="false">IF(I12467&lt;=0,"Below 0%",IF(I12467&lt;=0.05,"0-5%",IF(I12467&lt;=0.1,"5-10%",IF(I12467&lt;=0.2,"10-20%",IF(I12467&lt;=0.4,"20-40%","Above 40%")))))</f>
        <v>Below 0%</v>
      </c>
      <c r="N12467" s="6" t="str">
        <f aca="false">IF(AND(H12467&gt;=Summary!$B$25,I12467&gt;=Summary!$B$26,I12467&lt;=Summary!$B$27,J12467&gt;=Summary!$B$28,J12467&lt;=Summary!$B$29,F12467*J12467&gt;1),"Yes","No")</f>
        <v>No</v>
      </c>
    </row>
    <row r="12468" customFormat="false" ht="15" hidden="false" customHeight="false" outlineLevel="0" collapsed="false">
      <c r="A12468" s="6" t="s">
        <v>158</v>
      </c>
      <c r="B12468" s="45" t="n">
        <v>45431</v>
      </c>
      <c r="C12468" s="6" t="s">
        <v>183</v>
      </c>
      <c r="D12468" s="6" t="s">
        <v>203</v>
      </c>
      <c r="E12468" s="6" t="s">
        <v>174</v>
      </c>
      <c r="F12468" s="34" t="n">
        <v>0.122127890586853</v>
      </c>
      <c r="G12468" s="34" t="n">
        <v>0.0993758050133756</v>
      </c>
      <c r="H12468" s="34" t="n">
        <v>0.0227520855734774</v>
      </c>
      <c r="I12468" s="34" t="n">
        <v>0.228949949843577</v>
      </c>
      <c r="J12468" s="35" t="n">
        <v>10</v>
      </c>
      <c r="K12468" s="6" t="n">
        <v>0</v>
      </c>
      <c r="L12468" s="35" t="n">
        <v>-1</v>
      </c>
      <c r="M12468" s="6" t="str">
        <f aca="false">IF(I12468&lt;=0,"Below 0%",IF(I12468&lt;=0.05,"0-5%",IF(I12468&lt;=0.1,"5-10%",IF(I12468&lt;=0.2,"10-20%",IF(I12468&lt;=0.4,"20-40%","Above 40%")))))</f>
        <v>20-40%</v>
      </c>
      <c r="N12468" s="6" t="str">
        <f aca="false">IF(AND(H12468&gt;=Summary!$B$25,I12468&gt;=Summary!$B$26,I12468&lt;=Summary!$B$27,J12468&gt;=Summary!$B$28,J12468&lt;=Summary!$B$29,F12468*J12468&gt;1),"Yes","No")</f>
        <v>No</v>
      </c>
    </row>
    <row r="12469" customFormat="false" ht="15" hidden="false" customHeight="false" outlineLevel="0" collapsed="false">
      <c r="A12469" s="6" t="s">
        <v>158</v>
      </c>
      <c r="B12469" s="45" t="n">
        <v>45431</v>
      </c>
      <c r="C12469" s="6" t="s">
        <v>183</v>
      </c>
      <c r="D12469" s="6" t="s">
        <v>203</v>
      </c>
      <c r="E12469" s="6" t="s">
        <v>177</v>
      </c>
      <c r="F12469" s="34" t="n">
        <v>0.0448705367743969</v>
      </c>
      <c r="G12469" s="34" t="n">
        <v>0.0584563558902209</v>
      </c>
      <c r="H12469" s="34" t="n">
        <v>-0.013585819115824</v>
      </c>
      <c r="I12469" s="34" t="n">
        <v>-0.232409614128834</v>
      </c>
      <c r="J12469" s="35" t="n">
        <v>17</v>
      </c>
      <c r="K12469" s="6" t="n">
        <v>0</v>
      </c>
      <c r="L12469" s="35" t="n">
        <v>-1</v>
      </c>
      <c r="M12469" s="6" t="str">
        <f aca="false">IF(I12469&lt;=0,"Below 0%",IF(I12469&lt;=0.05,"0-5%",IF(I12469&lt;=0.1,"5-10%",IF(I12469&lt;=0.2,"10-20%",IF(I12469&lt;=0.4,"20-40%","Above 40%")))))</f>
        <v>Below 0%</v>
      </c>
      <c r="N12469" s="6" t="str">
        <f aca="false">IF(AND(H12469&gt;=Summary!$B$25,I12469&gt;=Summary!$B$26,I12469&lt;=Summary!$B$27,J12469&gt;=Summary!$B$28,J12469&lt;=Summary!$B$29,F12469*J12469&gt;1),"Yes","No")</f>
        <v>No</v>
      </c>
    </row>
    <row r="12470" customFormat="false" ht="15" hidden="false" customHeight="false" outlineLevel="0" collapsed="false">
      <c r="A12470" s="6" t="s">
        <v>158</v>
      </c>
      <c r="B12470" s="45" t="n">
        <v>45431</v>
      </c>
      <c r="C12470" s="6" t="s">
        <v>208</v>
      </c>
      <c r="D12470" s="6" t="s">
        <v>184</v>
      </c>
      <c r="E12470" s="6" t="s">
        <v>187</v>
      </c>
      <c r="F12470" s="34" t="n">
        <v>0.326966136693955</v>
      </c>
      <c r="G12470" s="34" t="n">
        <v>0.334001001502253</v>
      </c>
      <c r="H12470" s="34" t="n">
        <v>-0.0070348648082989</v>
      </c>
      <c r="I12470" s="34" t="n">
        <v>-0.0210624063300943</v>
      </c>
      <c r="J12470" s="35" t="n">
        <v>3</v>
      </c>
      <c r="K12470" s="6" t="n">
        <v>0</v>
      </c>
      <c r="L12470" s="35" t="n">
        <v>-1</v>
      </c>
      <c r="M12470" s="6" t="str">
        <f aca="false">IF(I12470&lt;=0,"Below 0%",IF(I12470&lt;=0.05,"0-5%",IF(I12470&lt;=0.1,"5-10%",IF(I12470&lt;=0.2,"10-20%",IF(I12470&lt;=0.4,"20-40%","Above 40%")))))</f>
        <v>Below 0%</v>
      </c>
      <c r="N12470" s="6" t="str">
        <f aca="false">IF(AND(H12470&gt;=Summary!$B$25,I12470&gt;=Summary!$B$26,I12470&lt;=Summary!$B$27,J12470&gt;=Summary!$B$28,J12470&lt;=Summary!$B$29,F12470*J12470&gt;1),"Yes","No")</f>
        <v>No</v>
      </c>
    </row>
    <row r="12471" customFormat="false" ht="15" hidden="false" customHeight="false" outlineLevel="0" collapsed="false">
      <c r="A12471" s="6" t="s">
        <v>158</v>
      </c>
      <c r="B12471" s="45" t="n">
        <v>45431</v>
      </c>
      <c r="C12471" s="6" t="s">
        <v>208</v>
      </c>
      <c r="D12471" s="6" t="s">
        <v>184</v>
      </c>
      <c r="E12471" s="6" t="s">
        <v>174</v>
      </c>
      <c r="F12471" s="34" t="n">
        <v>0.214788302779198</v>
      </c>
      <c r="G12471" s="34" t="n">
        <v>0.230345518277416</v>
      </c>
      <c r="H12471" s="34" t="n">
        <v>-0.0155572154982185</v>
      </c>
      <c r="I12471" s="34" t="n">
        <v>-0.0675386072824832</v>
      </c>
      <c r="J12471" s="35" t="n">
        <v>4.35</v>
      </c>
      <c r="K12471" s="6" t="n">
        <v>0</v>
      </c>
      <c r="L12471" s="35" t="n">
        <v>-1</v>
      </c>
      <c r="M12471" s="6" t="str">
        <f aca="false">IF(I12471&lt;=0,"Below 0%",IF(I12471&lt;=0.05,"0-5%",IF(I12471&lt;=0.1,"5-10%",IF(I12471&lt;=0.2,"10-20%",IF(I12471&lt;=0.4,"20-40%","Above 40%")))))</f>
        <v>Below 0%</v>
      </c>
      <c r="N12471" s="6" t="str">
        <f aca="false">IF(AND(H12471&gt;=Summary!$B$25,I12471&gt;=Summary!$B$26,I12471&lt;=Summary!$B$27,J12471&gt;=Summary!$B$28,J12471&lt;=Summary!$B$29,F12471*J12471&gt;1),"Yes","No")</f>
        <v>No</v>
      </c>
    </row>
    <row r="12472" customFormat="false" ht="15" hidden="false" customHeight="false" outlineLevel="0" collapsed="false">
      <c r="A12472" s="6" t="s">
        <v>158</v>
      </c>
      <c r="B12472" s="45" t="n">
        <v>45431</v>
      </c>
      <c r="C12472" s="6" t="s">
        <v>208</v>
      </c>
      <c r="D12472" s="6" t="s">
        <v>184</v>
      </c>
      <c r="E12472" s="6" t="s">
        <v>177</v>
      </c>
      <c r="F12472" s="34" t="n">
        <v>0.458245545625687</v>
      </c>
      <c r="G12472" s="34" t="n">
        <v>0.435653480220331</v>
      </c>
      <c r="H12472" s="34" t="n">
        <v>0.0225920654053561</v>
      </c>
      <c r="I12472" s="34" t="n">
        <v>0.051857878867237</v>
      </c>
      <c r="J12472" s="35" t="n">
        <v>2.3</v>
      </c>
      <c r="K12472" s="6" t="n">
        <v>1</v>
      </c>
      <c r="L12472" s="35" t="n">
        <v>1.3</v>
      </c>
      <c r="M12472" s="6" t="str">
        <f aca="false">IF(I12472&lt;=0,"Below 0%",IF(I12472&lt;=0.05,"0-5%",IF(I12472&lt;=0.1,"5-10%",IF(I12472&lt;=0.2,"10-20%",IF(I12472&lt;=0.4,"20-40%","Above 40%")))))</f>
        <v>5-10%</v>
      </c>
      <c r="N12472" s="6" t="str">
        <f aca="false">IF(AND(H12472&gt;=Summary!$B$25,I12472&gt;=Summary!$B$26,I12472&lt;=Summary!$B$27,J12472&gt;=Summary!$B$28,J12472&lt;=Summary!$B$29,F12472*J12472&gt;1),"Yes","No")</f>
        <v>No</v>
      </c>
    </row>
    <row r="12473" customFormat="false" ht="15" hidden="false" customHeight="false" outlineLevel="0" collapsed="false">
      <c r="A12473" s="6" t="s">
        <v>158</v>
      </c>
      <c r="B12473" s="45" t="n">
        <v>45431</v>
      </c>
      <c r="C12473" s="6" t="s">
        <v>194</v>
      </c>
      <c r="D12473" s="6" t="s">
        <v>189</v>
      </c>
      <c r="E12473" s="6" t="s">
        <v>187</v>
      </c>
      <c r="F12473" s="34" t="n">
        <v>0.811852157115936</v>
      </c>
      <c r="G12473" s="34" t="n">
        <v>0.889928551450584</v>
      </c>
      <c r="H12473" s="34" t="n">
        <v>-0.0780763943346472</v>
      </c>
      <c r="I12473" s="34" t="n">
        <v>-0.0877333289367811</v>
      </c>
      <c r="J12473" s="35" t="n">
        <v>1.11</v>
      </c>
      <c r="K12473" s="6" t="n">
        <v>1</v>
      </c>
      <c r="L12473" s="35" t="n">
        <v>0.11</v>
      </c>
      <c r="M12473" s="6" t="str">
        <f aca="false">IF(I12473&lt;=0,"Below 0%",IF(I12473&lt;=0.05,"0-5%",IF(I12473&lt;=0.1,"5-10%",IF(I12473&lt;=0.2,"10-20%",IF(I12473&lt;=0.4,"20-40%","Above 40%")))))</f>
        <v>Below 0%</v>
      </c>
      <c r="N12473" s="6" t="str">
        <f aca="false">IF(AND(H12473&gt;=Summary!$B$25,I12473&gt;=Summary!$B$26,I12473&lt;=Summary!$B$27,J12473&gt;=Summary!$B$28,J12473&lt;=Summary!$B$29,F12473*J12473&gt;1),"Yes","No")</f>
        <v>No</v>
      </c>
    </row>
    <row r="12474" customFormat="false" ht="15" hidden="false" customHeight="false" outlineLevel="0" collapsed="false">
      <c r="A12474" s="6" t="s">
        <v>158</v>
      </c>
      <c r="B12474" s="45" t="n">
        <v>45431</v>
      </c>
      <c r="C12474" s="6" t="s">
        <v>194</v>
      </c>
      <c r="D12474" s="6" t="s">
        <v>189</v>
      </c>
      <c r="E12474" s="6" t="s">
        <v>174</v>
      </c>
      <c r="F12474" s="34" t="n">
        <v>0.147300228476524</v>
      </c>
      <c r="G12474" s="34" t="n">
        <v>0.0705586208650106</v>
      </c>
      <c r="H12474" s="34" t="n">
        <v>0.0767416076115138</v>
      </c>
      <c r="I12474" s="34" t="n">
        <v>1.08762907594711</v>
      </c>
      <c r="J12474" s="35" t="n">
        <v>14</v>
      </c>
      <c r="K12474" s="6" t="n">
        <v>0</v>
      </c>
      <c r="L12474" s="35" t="n">
        <v>-1</v>
      </c>
      <c r="M12474" s="6" t="str">
        <f aca="false">IF(I12474&lt;=0,"Below 0%",IF(I12474&lt;=0.05,"0-5%",IF(I12474&lt;=0.1,"5-10%",IF(I12474&lt;=0.2,"10-20%",IF(I12474&lt;=0.4,"20-40%","Above 40%")))))</f>
        <v>Above 40%</v>
      </c>
      <c r="N12474" s="6" t="str">
        <f aca="false">IF(AND(H12474&gt;=Summary!$B$25,I12474&gt;=Summary!$B$26,I12474&lt;=Summary!$B$27,J12474&gt;=Summary!$B$28,J12474&lt;=Summary!$B$29,F12474*J12474&gt;1),"Yes","No")</f>
        <v>No</v>
      </c>
    </row>
    <row r="12475" customFormat="false" ht="15" hidden="false" customHeight="false" outlineLevel="0" collapsed="false">
      <c r="A12475" s="6" t="s">
        <v>158</v>
      </c>
      <c r="B12475" s="45" t="n">
        <v>45431</v>
      </c>
      <c r="C12475" s="6" t="s">
        <v>194</v>
      </c>
      <c r="D12475" s="6" t="s">
        <v>189</v>
      </c>
      <c r="E12475" s="6" t="s">
        <v>177</v>
      </c>
      <c r="F12475" s="34" t="n">
        <v>0.0408475697040558</v>
      </c>
      <c r="G12475" s="34" t="n">
        <v>0.0395128276844059</v>
      </c>
      <c r="H12475" s="34" t="n">
        <v>0.00133474201964987</v>
      </c>
      <c r="I12475" s="34" t="n">
        <v>0.0337799671112031</v>
      </c>
      <c r="J12475" s="35" t="n">
        <v>25</v>
      </c>
      <c r="K12475" s="6" t="n">
        <v>0</v>
      </c>
      <c r="L12475" s="35" t="n">
        <v>-1</v>
      </c>
      <c r="M12475" s="6" t="str">
        <f aca="false">IF(I12475&lt;=0,"Below 0%",IF(I12475&lt;=0.05,"0-5%",IF(I12475&lt;=0.1,"5-10%",IF(I12475&lt;=0.2,"10-20%",IF(I12475&lt;=0.4,"20-40%","Above 40%")))))</f>
        <v>0-5%</v>
      </c>
      <c r="N12475" s="6" t="str">
        <f aca="false">IF(AND(H12475&gt;=Summary!$B$25,I12475&gt;=Summary!$B$26,I12475&lt;=Summary!$B$27,J12475&gt;=Summary!$B$28,J12475&lt;=Summary!$B$29,F12475*J12475&gt;1),"Yes","No")</f>
        <v>No</v>
      </c>
    </row>
    <row r="12476" customFormat="false" ht="15" hidden="false" customHeight="false" outlineLevel="0" collapsed="false">
      <c r="A12476" s="6" t="s">
        <v>158</v>
      </c>
      <c r="B12476" s="45" t="n">
        <v>45431</v>
      </c>
      <c r="C12476" s="6" t="s">
        <v>204</v>
      </c>
      <c r="D12476" s="6" t="s">
        <v>181</v>
      </c>
      <c r="E12476" s="6" t="s">
        <v>187</v>
      </c>
      <c r="F12476" s="34" t="n">
        <v>0.102567031979561</v>
      </c>
      <c r="G12476" s="34" t="n">
        <v>0.126111196973079</v>
      </c>
      <c r="H12476" s="34" t="n">
        <v>-0.0235441649935185</v>
      </c>
      <c r="I12476" s="34" t="n">
        <v>-0.186693692222622</v>
      </c>
      <c r="J12476" s="35" t="n">
        <v>7.9</v>
      </c>
      <c r="K12476" s="6" t="n">
        <v>0</v>
      </c>
      <c r="L12476" s="35" t="n">
        <v>-1</v>
      </c>
      <c r="M12476" s="6" t="str">
        <f aca="false">IF(I12476&lt;=0,"Below 0%",IF(I12476&lt;=0.05,"0-5%",IF(I12476&lt;=0.1,"5-10%",IF(I12476&lt;=0.2,"10-20%",IF(I12476&lt;=0.4,"20-40%","Above 40%")))))</f>
        <v>Below 0%</v>
      </c>
      <c r="N12476" s="6" t="str">
        <f aca="false">IF(AND(H12476&gt;=Summary!$B$25,I12476&gt;=Summary!$B$26,I12476&lt;=Summary!$B$27,J12476&gt;=Summary!$B$28,J12476&lt;=Summary!$B$29,F12476*J12476&gt;1),"Yes","No")</f>
        <v>No</v>
      </c>
    </row>
    <row r="12477" customFormat="false" ht="15" hidden="false" customHeight="false" outlineLevel="0" collapsed="false">
      <c r="A12477" s="6" t="s">
        <v>158</v>
      </c>
      <c r="B12477" s="45" t="n">
        <v>45431</v>
      </c>
      <c r="C12477" s="6" t="s">
        <v>204</v>
      </c>
      <c r="D12477" s="6" t="s">
        <v>181</v>
      </c>
      <c r="E12477" s="6" t="s">
        <v>174</v>
      </c>
      <c r="F12477" s="34" t="n">
        <v>0.156072527170181</v>
      </c>
      <c r="G12477" s="34" t="n">
        <v>0.157141712316613</v>
      </c>
      <c r="H12477" s="34" t="n">
        <v>-0.00106918514643184</v>
      </c>
      <c r="I12477" s="34" t="n">
        <v>-0.00680395504586084</v>
      </c>
      <c r="J12477" s="35" t="n">
        <v>6.34</v>
      </c>
      <c r="K12477" s="6" t="n">
        <v>0</v>
      </c>
      <c r="L12477" s="35" t="n">
        <v>-1</v>
      </c>
      <c r="M12477" s="6" t="str">
        <f aca="false">IF(I12477&lt;=0,"Below 0%",IF(I12477&lt;=0.05,"0-5%",IF(I12477&lt;=0.1,"5-10%",IF(I12477&lt;=0.2,"10-20%",IF(I12477&lt;=0.4,"20-40%","Above 40%")))))</f>
        <v>Below 0%</v>
      </c>
      <c r="N12477" s="6" t="str">
        <f aca="false">IF(AND(H12477&gt;=Summary!$B$25,I12477&gt;=Summary!$B$26,I12477&lt;=Summary!$B$27,J12477&gt;=Summary!$B$28,J12477&lt;=Summary!$B$29,F12477*J12477&gt;1),"Yes","No")</f>
        <v>No</v>
      </c>
    </row>
    <row r="12478" customFormat="false" ht="15" hidden="false" customHeight="false" outlineLevel="0" collapsed="false">
      <c r="A12478" s="6" t="s">
        <v>158</v>
      </c>
      <c r="B12478" s="45" t="n">
        <v>45431</v>
      </c>
      <c r="C12478" s="6" t="s">
        <v>204</v>
      </c>
      <c r="D12478" s="6" t="s">
        <v>181</v>
      </c>
      <c r="E12478" s="6" t="s">
        <v>177</v>
      </c>
      <c r="F12478" s="34" t="n">
        <v>0.741360425949097</v>
      </c>
      <c r="G12478" s="34" t="n">
        <v>0.716747090710307</v>
      </c>
      <c r="H12478" s="34" t="n">
        <v>0.0246133352387893</v>
      </c>
      <c r="I12478" s="34" t="n">
        <v>0.0343403350467695</v>
      </c>
      <c r="J12478" s="35" t="n">
        <v>1.39</v>
      </c>
      <c r="K12478" s="6" t="n">
        <v>1</v>
      </c>
      <c r="L12478" s="35" t="n">
        <v>0.39</v>
      </c>
      <c r="M12478" s="6" t="str">
        <f aca="false">IF(I12478&lt;=0,"Below 0%",IF(I12478&lt;=0.05,"0-5%",IF(I12478&lt;=0.1,"5-10%",IF(I12478&lt;=0.2,"10-20%",IF(I12478&lt;=0.4,"20-40%","Above 40%")))))</f>
        <v>0-5%</v>
      </c>
      <c r="N12478" s="6" t="str">
        <f aca="false">IF(AND(H12478&gt;=Summary!$B$25,I12478&gt;=Summary!$B$26,I12478&lt;=Summary!$B$27,J12478&gt;=Summary!$B$28,J12478&lt;=Summary!$B$29,F12478*J12478&gt;1),"Yes","No")</f>
        <v>No</v>
      </c>
    </row>
    <row r="12479" customFormat="false" ht="15" hidden="false" customHeight="false" outlineLevel="0" collapsed="false">
      <c r="A12479" s="6" t="s">
        <v>159</v>
      </c>
      <c r="B12479" s="45" t="n">
        <v>45520</v>
      </c>
      <c r="C12479" s="6" t="s">
        <v>176</v>
      </c>
      <c r="D12479" s="6" t="s">
        <v>184</v>
      </c>
      <c r="E12479" s="6" t="s">
        <v>187</v>
      </c>
      <c r="F12479" s="34" t="n">
        <v>0.521493375301361</v>
      </c>
      <c r="G12479" s="34" t="n">
        <v>0.595667870036101</v>
      </c>
      <c r="H12479" s="34" t="n">
        <v>-0.0741744947347399</v>
      </c>
      <c r="I12479" s="34" t="n">
        <v>-0.124523242675897</v>
      </c>
      <c r="J12479" s="35" t="n">
        <v>1.68</v>
      </c>
      <c r="K12479" s="6" t="n">
        <v>1</v>
      </c>
      <c r="L12479" s="35" t="n">
        <v>0.68</v>
      </c>
      <c r="M12479" s="6" t="str">
        <f aca="false">IF(I12479&lt;=0,"Below 0%",IF(I12479&lt;=0.05,"0-5%",IF(I12479&lt;=0.1,"5-10%",IF(I12479&lt;=0.2,"10-20%",IF(I12479&lt;=0.4,"20-40%","Above 40%")))))</f>
        <v>Below 0%</v>
      </c>
      <c r="N12479" s="6" t="str">
        <f aca="false">IF(AND(H12479&gt;=Summary!$B$25,I12479&gt;=Summary!$B$26,I12479&lt;=Summary!$B$27,J12479&gt;=Summary!$B$28,J12479&lt;=Summary!$B$29,F12479*J12479&gt;1),"Yes","No")</f>
        <v>No</v>
      </c>
    </row>
    <row r="12480" customFormat="false" ht="15" hidden="false" customHeight="false" outlineLevel="0" collapsed="false">
      <c r="A12480" s="6" t="s">
        <v>159</v>
      </c>
      <c r="B12480" s="45" t="n">
        <v>45520</v>
      </c>
      <c r="C12480" s="6" t="s">
        <v>176</v>
      </c>
      <c r="D12480" s="6" t="s">
        <v>184</v>
      </c>
      <c r="E12480" s="6" t="s">
        <v>174</v>
      </c>
      <c r="F12480" s="34" t="n">
        <v>0.281523942947388</v>
      </c>
      <c r="G12480" s="34" t="n">
        <v>0.222382671480144</v>
      </c>
      <c r="H12480" s="34" t="n">
        <v>0.0591412714672433</v>
      </c>
      <c r="I12480" s="34" t="n">
        <v>0.265943704487442</v>
      </c>
      <c r="J12480" s="35" t="n">
        <v>4.5</v>
      </c>
      <c r="K12480" s="6" t="n">
        <v>0</v>
      </c>
      <c r="L12480" s="35" t="n">
        <v>-1</v>
      </c>
      <c r="M12480" s="6" t="str">
        <f aca="false">IF(I12480&lt;=0,"Below 0%",IF(I12480&lt;=0.05,"0-5%",IF(I12480&lt;=0.1,"5-10%",IF(I12480&lt;=0.2,"10-20%",IF(I12480&lt;=0.4,"20-40%","Above 40%")))))</f>
        <v>20-40%</v>
      </c>
      <c r="N12480" s="6" t="str">
        <f aca="false">IF(AND(H12480&gt;=Summary!$B$25,I12480&gt;=Summary!$B$26,I12480&lt;=Summary!$B$27,J12480&gt;=Summary!$B$28,J12480&lt;=Summary!$B$29,F12480*J12480&gt;1),"Yes","No")</f>
        <v>Yes</v>
      </c>
    </row>
    <row r="12481" customFormat="false" ht="15" hidden="false" customHeight="false" outlineLevel="0" collapsed="false">
      <c r="A12481" s="6" t="s">
        <v>159</v>
      </c>
      <c r="B12481" s="45" t="n">
        <v>45520</v>
      </c>
      <c r="C12481" s="6" t="s">
        <v>176</v>
      </c>
      <c r="D12481" s="6" t="s">
        <v>184</v>
      </c>
      <c r="E12481" s="6" t="s">
        <v>177</v>
      </c>
      <c r="F12481" s="34" t="n">
        <v>0.196982651948929</v>
      </c>
      <c r="G12481" s="34" t="n">
        <v>0.181949458483755</v>
      </c>
      <c r="H12481" s="34" t="n">
        <v>0.0150331934651743</v>
      </c>
      <c r="I12481" s="34" t="n">
        <v>0.082622908528835</v>
      </c>
      <c r="J12481" s="35" t="n">
        <v>5.5</v>
      </c>
      <c r="K12481" s="6" t="n">
        <v>0</v>
      </c>
      <c r="L12481" s="35" t="n">
        <v>-1</v>
      </c>
      <c r="M12481" s="6" t="str">
        <f aca="false">IF(I12481&lt;=0,"Below 0%",IF(I12481&lt;=0.05,"0-5%",IF(I12481&lt;=0.1,"5-10%",IF(I12481&lt;=0.2,"10-20%",IF(I12481&lt;=0.4,"20-40%","Above 40%")))))</f>
        <v>5-10%</v>
      </c>
      <c r="N12481" s="6" t="str">
        <f aca="false">IF(AND(H12481&gt;=Summary!$B$25,I12481&gt;=Summary!$B$26,I12481&lt;=Summary!$B$27,J12481&gt;=Summary!$B$28,J12481&lt;=Summary!$B$29,F12481*J12481&gt;1),"Yes","No")</f>
        <v>No</v>
      </c>
    </row>
    <row r="12482" customFormat="false" ht="15" hidden="false" customHeight="false" outlineLevel="0" collapsed="false">
      <c r="A12482" s="6" t="s">
        <v>159</v>
      </c>
      <c r="B12482" s="45" t="n">
        <v>45521</v>
      </c>
      <c r="C12482" s="6" t="s">
        <v>185</v>
      </c>
      <c r="D12482" s="6" t="s">
        <v>203</v>
      </c>
      <c r="E12482" s="6" t="s">
        <v>187</v>
      </c>
      <c r="F12482" s="34" t="n">
        <v>0.905754387378693</v>
      </c>
      <c r="G12482" s="34" t="n">
        <v>0.834352078239609</v>
      </c>
      <c r="H12482" s="34" t="n">
        <v>0.0714023091390837</v>
      </c>
      <c r="I12482" s="34" t="n">
        <v>0.0855781521989312</v>
      </c>
      <c r="J12482" s="35" t="n">
        <v>1.2</v>
      </c>
      <c r="K12482" s="6" t="n">
        <v>1</v>
      </c>
      <c r="L12482" s="35" t="n">
        <v>0.2</v>
      </c>
      <c r="M12482" s="6" t="str">
        <f aca="false">IF(I12482&lt;=0,"Below 0%",IF(I12482&lt;=0.05,"0-5%",IF(I12482&lt;=0.1,"5-10%",IF(I12482&lt;=0.2,"10-20%",IF(I12482&lt;=0.4,"20-40%","Above 40%")))))</f>
        <v>5-10%</v>
      </c>
      <c r="N12482" s="6" t="str">
        <f aca="false">IF(AND(H12482&gt;=Summary!$B$25,I12482&gt;=Summary!$B$26,I12482&lt;=Summary!$B$27,J12482&gt;=Summary!$B$28,J12482&lt;=Summary!$B$29,F12482*J12482&gt;1),"Yes","No")</f>
        <v>No</v>
      </c>
    </row>
    <row r="12483" customFormat="false" ht="15" hidden="false" customHeight="false" outlineLevel="0" collapsed="false">
      <c r="A12483" s="6" t="s">
        <v>159</v>
      </c>
      <c r="B12483" s="45" t="n">
        <v>45521</v>
      </c>
      <c r="C12483" s="6" t="s">
        <v>185</v>
      </c>
      <c r="D12483" s="6" t="s">
        <v>203</v>
      </c>
      <c r="E12483" s="6" t="s">
        <v>174</v>
      </c>
      <c r="F12483" s="34" t="n">
        <v>0.0660338848829269</v>
      </c>
      <c r="G12483" s="34" t="n">
        <v>0.110024449877751</v>
      </c>
      <c r="H12483" s="34" t="n">
        <v>-0.0439905649948237</v>
      </c>
      <c r="I12483" s="34" t="n">
        <v>-0.399825357397397</v>
      </c>
      <c r="J12483" s="35" t="n">
        <v>9.1</v>
      </c>
      <c r="K12483" s="6" t="n">
        <v>0</v>
      </c>
      <c r="L12483" s="35" t="n">
        <v>-1</v>
      </c>
      <c r="M12483" s="6" t="str">
        <f aca="false">IF(I12483&lt;=0,"Below 0%",IF(I12483&lt;=0.05,"0-5%",IF(I12483&lt;=0.1,"5-10%",IF(I12483&lt;=0.2,"10-20%",IF(I12483&lt;=0.4,"20-40%","Above 40%")))))</f>
        <v>Below 0%</v>
      </c>
      <c r="N12483" s="6" t="str">
        <f aca="false">IF(AND(H12483&gt;=Summary!$B$25,I12483&gt;=Summary!$B$26,I12483&lt;=Summary!$B$27,J12483&gt;=Summary!$B$28,J12483&lt;=Summary!$B$29,F12483*J12483&gt;1),"Yes","No")</f>
        <v>No</v>
      </c>
    </row>
    <row r="12484" customFormat="false" ht="15" hidden="false" customHeight="false" outlineLevel="0" collapsed="false">
      <c r="A12484" s="6" t="s">
        <v>159</v>
      </c>
      <c r="B12484" s="45" t="n">
        <v>45521</v>
      </c>
      <c r="C12484" s="6" t="s">
        <v>185</v>
      </c>
      <c r="D12484" s="6" t="s">
        <v>203</v>
      </c>
      <c r="E12484" s="6" t="s">
        <v>177</v>
      </c>
      <c r="F12484" s="34" t="n">
        <v>0.0282117817550898</v>
      </c>
      <c r="G12484" s="34" t="n">
        <v>0.0556234718826406</v>
      </c>
      <c r="H12484" s="34" t="n">
        <v>-0.0274116901275508</v>
      </c>
      <c r="I12484" s="34" t="n">
        <v>-0.492807967567837</v>
      </c>
      <c r="J12484" s="35" t="n">
        <v>18</v>
      </c>
      <c r="K12484" s="6" t="n">
        <v>0</v>
      </c>
      <c r="L12484" s="35" t="n">
        <v>-1</v>
      </c>
      <c r="M12484" s="6" t="str">
        <f aca="false">IF(I12484&lt;=0,"Below 0%",IF(I12484&lt;=0.05,"0-5%",IF(I12484&lt;=0.1,"5-10%",IF(I12484&lt;=0.2,"10-20%",IF(I12484&lt;=0.4,"20-40%","Above 40%")))))</f>
        <v>Below 0%</v>
      </c>
      <c r="N12484" s="6" t="str">
        <f aca="false">IF(AND(H12484&gt;=Summary!$B$25,I12484&gt;=Summary!$B$26,I12484&lt;=Summary!$B$27,J12484&gt;=Summary!$B$28,J12484&lt;=Summary!$B$29,F12484*J12484&gt;1),"Yes","No")</f>
        <v>No</v>
      </c>
    </row>
    <row r="12485" customFormat="false" ht="15" hidden="false" customHeight="false" outlineLevel="0" collapsed="false">
      <c r="A12485" s="6" t="s">
        <v>159</v>
      </c>
      <c r="B12485" s="45" t="n">
        <v>45521</v>
      </c>
      <c r="C12485" s="6" t="s">
        <v>173</v>
      </c>
      <c r="D12485" s="6" t="s">
        <v>201</v>
      </c>
      <c r="E12485" s="6" t="s">
        <v>187</v>
      </c>
      <c r="F12485" s="34" t="n">
        <v>0.300292134284973</v>
      </c>
      <c r="G12485" s="34" t="n">
        <v>0.364046198102271</v>
      </c>
      <c r="H12485" s="34" t="n">
        <v>-0.0637540638172982</v>
      </c>
      <c r="I12485" s="34" t="n">
        <v>-0.175126300314741</v>
      </c>
      <c r="J12485" s="35" t="n">
        <v>2.76</v>
      </c>
      <c r="K12485" s="6" t="n">
        <v>0</v>
      </c>
      <c r="L12485" s="35" t="n">
        <v>-1</v>
      </c>
      <c r="M12485" s="6" t="str">
        <f aca="false">IF(I12485&lt;=0,"Below 0%",IF(I12485&lt;=0.05,"0-5%",IF(I12485&lt;=0.1,"5-10%",IF(I12485&lt;=0.2,"10-20%",IF(I12485&lt;=0.4,"20-40%","Above 40%")))))</f>
        <v>Below 0%</v>
      </c>
      <c r="N12485" s="6" t="str">
        <f aca="false">IF(AND(H12485&gt;=Summary!$B$25,I12485&gt;=Summary!$B$26,I12485&lt;=Summary!$B$27,J12485&gt;=Summary!$B$28,J12485&lt;=Summary!$B$29,F12485*J12485&gt;1),"Yes","No")</f>
        <v>No</v>
      </c>
    </row>
    <row r="12486" customFormat="false" ht="15" hidden="false" customHeight="false" outlineLevel="0" collapsed="false">
      <c r="A12486" s="6" t="s">
        <v>159</v>
      </c>
      <c r="B12486" s="45" t="n">
        <v>45521</v>
      </c>
      <c r="C12486" s="6" t="s">
        <v>173</v>
      </c>
      <c r="D12486" s="6" t="s">
        <v>201</v>
      </c>
      <c r="E12486" s="6" t="s">
        <v>174</v>
      </c>
      <c r="F12486" s="34" t="n">
        <v>0.299846470355988</v>
      </c>
      <c r="G12486" s="34" t="n">
        <v>0.274526641191877</v>
      </c>
      <c r="H12486" s="34" t="n">
        <v>0.0253198291641109</v>
      </c>
      <c r="I12486" s="34" t="n">
        <v>0.0922308634753375</v>
      </c>
      <c r="J12486" s="35" t="n">
        <v>3.66</v>
      </c>
      <c r="K12486" s="6" t="n">
        <v>0</v>
      </c>
      <c r="L12486" s="35" t="n">
        <v>-1</v>
      </c>
      <c r="M12486" s="6" t="str">
        <f aca="false">IF(I12486&lt;=0,"Below 0%",IF(I12486&lt;=0.05,"0-5%",IF(I12486&lt;=0.1,"5-10%",IF(I12486&lt;=0.2,"10-20%",IF(I12486&lt;=0.4,"20-40%","Above 40%")))))</f>
        <v>5-10%</v>
      </c>
      <c r="N12486" s="6" t="str">
        <f aca="false">IF(AND(H12486&gt;=Summary!$B$25,I12486&gt;=Summary!$B$26,I12486&lt;=Summary!$B$27,J12486&gt;=Summary!$B$28,J12486&lt;=Summary!$B$29,F12486*J12486&gt;1),"Yes","No")</f>
        <v>No</v>
      </c>
    </row>
    <row r="12487" customFormat="false" ht="15" hidden="false" customHeight="false" outlineLevel="0" collapsed="false">
      <c r="A12487" s="6" t="s">
        <v>159</v>
      </c>
      <c r="B12487" s="45" t="n">
        <v>45521</v>
      </c>
      <c r="C12487" s="6" t="s">
        <v>173</v>
      </c>
      <c r="D12487" s="6" t="s">
        <v>201</v>
      </c>
      <c r="E12487" s="6" t="s">
        <v>177</v>
      </c>
      <c r="F12487" s="34" t="n">
        <v>0.399861425161362</v>
      </c>
      <c r="G12487" s="34" t="n">
        <v>0.361427160705852</v>
      </c>
      <c r="H12487" s="34" t="n">
        <v>0.0384342644555096</v>
      </c>
      <c r="I12487" s="34" t="n">
        <v>0.106340277195685</v>
      </c>
      <c r="J12487" s="35" t="n">
        <v>2.78</v>
      </c>
      <c r="K12487" s="6" t="n">
        <v>1</v>
      </c>
      <c r="L12487" s="35" t="n">
        <v>1.78</v>
      </c>
      <c r="M12487" s="6" t="str">
        <f aca="false">IF(I12487&lt;=0,"Below 0%",IF(I12487&lt;=0.05,"0-5%",IF(I12487&lt;=0.1,"5-10%",IF(I12487&lt;=0.2,"10-20%",IF(I12487&lt;=0.4,"20-40%","Above 40%")))))</f>
        <v>10-20%</v>
      </c>
      <c r="N12487" s="6" t="str">
        <f aca="false">IF(AND(H12487&gt;=Summary!$B$25,I12487&gt;=Summary!$B$26,I12487&lt;=Summary!$B$27,J12487&gt;=Summary!$B$28,J12487&lt;=Summary!$B$29,F12487*J12487&gt;1),"Yes","No")</f>
        <v>Yes</v>
      </c>
    </row>
    <row r="12488" customFormat="false" ht="15" hidden="false" customHeight="false" outlineLevel="0" collapsed="false">
      <c r="A12488" s="6" t="s">
        <v>159</v>
      </c>
      <c r="B12488" s="45" t="n">
        <v>45521</v>
      </c>
      <c r="C12488" s="6" t="s">
        <v>209</v>
      </c>
      <c r="D12488" s="6" t="s">
        <v>183</v>
      </c>
      <c r="E12488" s="6" t="s">
        <v>187</v>
      </c>
      <c r="F12488" s="34" t="n">
        <v>0.181517720222473</v>
      </c>
      <c r="G12488" s="34" t="n">
        <v>0.110561339912948</v>
      </c>
      <c r="H12488" s="34" t="n">
        <v>0.0709563803095252</v>
      </c>
      <c r="I12488" s="34" t="n">
        <v>0.641782926702893</v>
      </c>
      <c r="J12488" s="35" t="n">
        <v>9</v>
      </c>
      <c r="K12488" s="6" t="n">
        <v>0</v>
      </c>
      <c r="L12488" s="35" t="n">
        <v>-1</v>
      </c>
      <c r="M12488" s="6" t="str">
        <f aca="false">IF(I12488&lt;=0,"Below 0%",IF(I12488&lt;=0.05,"0-5%",IF(I12488&lt;=0.1,"5-10%",IF(I12488&lt;=0.2,"10-20%",IF(I12488&lt;=0.4,"20-40%","Above 40%")))))</f>
        <v>Above 40%</v>
      </c>
      <c r="N12488" s="6" t="str">
        <f aca="false">IF(AND(H12488&gt;=Summary!$B$25,I12488&gt;=Summary!$B$26,I12488&lt;=Summary!$B$27,J12488&gt;=Summary!$B$28,J12488&lt;=Summary!$B$29,F12488*J12488&gt;1),"Yes","No")</f>
        <v>No</v>
      </c>
    </row>
    <row r="12489" customFormat="false" ht="15" hidden="false" customHeight="false" outlineLevel="0" collapsed="false">
      <c r="A12489" s="6" t="s">
        <v>159</v>
      </c>
      <c r="B12489" s="45" t="n">
        <v>45521</v>
      </c>
      <c r="C12489" s="6" t="s">
        <v>209</v>
      </c>
      <c r="D12489" s="6" t="s">
        <v>183</v>
      </c>
      <c r="E12489" s="6" t="s">
        <v>174</v>
      </c>
      <c r="F12489" s="34" t="n">
        <v>0.287234514951706</v>
      </c>
      <c r="G12489" s="34" t="n">
        <v>0.163123288396153</v>
      </c>
      <c r="H12489" s="34" t="n">
        <v>0.124111226555553</v>
      </c>
      <c r="I12489" s="34" t="n">
        <v>0.760843088536464</v>
      </c>
      <c r="J12489" s="35" t="n">
        <v>6.1</v>
      </c>
      <c r="K12489" s="6" t="n">
        <v>0</v>
      </c>
      <c r="L12489" s="35" t="n">
        <v>-1</v>
      </c>
      <c r="M12489" s="6" t="str">
        <f aca="false">IF(I12489&lt;=0,"Below 0%",IF(I12489&lt;=0.05,"0-5%",IF(I12489&lt;=0.1,"5-10%",IF(I12489&lt;=0.2,"10-20%",IF(I12489&lt;=0.4,"20-40%","Above 40%")))))</f>
        <v>Above 40%</v>
      </c>
      <c r="N12489" s="6" t="str">
        <f aca="false">IF(AND(H12489&gt;=Summary!$B$25,I12489&gt;=Summary!$B$26,I12489&lt;=Summary!$B$27,J12489&gt;=Summary!$B$28,J12489&lt;=Summary!$B$29,F12489*J12489&gt;1),"Yes","No")</f>
        <v>No</v>
      </c>
    </row>
    <row r="12490" customFormat="false" ht="15" hidden="false" customHeight="false" outlineLevel="0" collapsed="false">
      <c r="A12490" s="6" t="s">
        <v>159</v>
      </c>
      <c r="B12490" s="45" t="n">
        <v>45521</v>
      </c>
      <c r="C12490" s="6" t="s">
        <v>209</v>
      </c>
      <c r="D12490" s="6" t="s">
        <v>183</v>
      </c>
      <c r="E12490" s="6" t="s">
        <v>177</v>
      </c>
      <c r="F12490" s="34" t="n">
        <v>0.531247735023499</v>
      </c>
      <c r="G12490" s="34" t="n">
        <v>0.726315371690899</v>
      </c>
      <c r="H12490" s="34" t="n">
        <v>-0.195067636667401</v>
      </c>
      <c r="I12490" s="34" t="n">
        <v>-0.268571538301982</v>
      </c>
      <c r="J12490" s="35" t="n">
        <v>1.37</v>
      </c>
      <c r="K12490" s="6" t="n">
        <v>1</v>
      </c>
      <c r="L12490" s="35" t="n">
        <v>0.37</v>
      </c>
      <c r="M12490" s="6" t="str">
        <f aca="false">IF(I12490&lt;=0,"Below 0%",IF(I12490&lt;=0.05,"0-5%",IF(I12490&lt;=0.1,"5-10%",IF(I12490&lt;=0.2,"10-20%",IF(I12490&lt;=0.4,"20-40%","Above 40%")))))</f>
        <v>Below 0%</v>
      </c>
      <c r="N12490" s="6" t="str">
        <f aca="false">IF(AND(H12490&gt;=Summary!$B$25,I12490&gt;=Summary!$B$26,I12490&lt;=Summary!$B$27,J12490&gt;=Summary!$B$28,J12490&lt;=Summary!$B$29,F12490*J12490&gt;1),"Yes","No")</f>
        <v>No</v>
      </c>
    </row>
    <row r="12491" customFormat="false" ht="15" hidden="false" customHeight="false" outlineLevel="0" collapsed="false">
      <c r="A12491" s="6" t="s">
        <v>159</v>
      </c>
      <c r="B12491" s="45" t="n">
        <v>45521</v>
      </c>
      <c r="C12491" s="6" t="s">
        <v>188</v>
      </c>
      <c r="D12491" s="6" t="s">
        <v>179</v>
      </c>
      <c r="E12491" s="6" t="s">
        <v>187</v>
      </c>
      <c r="F12491" s="34" t="n">
        <v>0.623326897621155</v>
      </c>
      <c r="G12491" s="34" t="n">
        <v>0.718645988244459</v>
      </c>
      <c r="H12491" s="34" t="n">
        <v>-0.0953190906233038</v>
      </c>
      <c r="I12491" s="34" t="n">
        <v>-0.132637059390192</v>
      </c>
      <c r="J12491" s="35" t="n">
        <v>1.37</v>
      </c>
      <c r="K12491" s="6" t="n">
        <v>1</v>
      </c>
      <c r="L12491" s="35" t="n">
        <v>0.37</v>
      </c>
      <c r="M12491" s="6" t="str">
        <f aca="false">IF(I12491&lt;=0,"Below 0%",IF(I12491&lt;=0.05,"0-5%",IF(I12491&lt;=0.1,"5-10%",IF(I12491&lt;=0.2,"10-20%",IF(I12491&lt;=0.4,"20-40%","Above 40%")))))</f>
        <v>Below 0%</v>
      </c>
      <c r="N12491" s="6" t="str">
        <f aca="false">IF(AND(H12491&gt;=Summary!$B$25,I12491&gt;=Summary!$B$26,I12491&lt;=Summary!$B$27,J12491&gt;=Summary!$B$28,J12491&lt;=Summary!$B$29,F12491*J12491&gt;1),"Yes","No")</f>
        <v>No</v>
      </c>
    </row>
    <row r="12492" customFormat="false" ht="15" hidden="false" customHeight="false" outlineLevel="0" collapsed="false">
      <c r="A12492" s="6" t="s">
        <v>159</v>
      </c>
      <c r="B12492" s="45" t="n">
        <v>45521</v>
      </c>
      <c r="C12492" s="6" t="s">
        <v>188</v>
      </c>
      <c r="D12492" s="6" t="s">
        <v>179</v>
      </c>
      <c r="E12492" s="6" t="s">
        <v>174</v>
      </c>
      <c r="F12492" s="34" t="n">
        <v>0.215651571750641</v>
      </c>
      <c r="G12492" s="34" t="n">
        <v>0.166872034558459</v>
      </c>
      <c r="H12492" s="34" t="n">
        <v>0.0487795371921818</v>
      </c>
      <c r="I12492" s="34" t="n">
        <v>0.292317027962485</v>
      </c>
      <c r="J12492" s="35" t="n">
        <v>5.9</v>
      </c>
      <c r="K12492" s="6" t="n">
        <v>0</v>
      </c>
      <c r="L12492" s="35" t="n">
        <v>-1</v>
      </c>
      <c r="M12492" s="6" t="str">
        <f aca="false">IF(I12492&lt;=0,"Below 0%",IF(I12492&lt;=0.05,"0-5%",IF(I12492&lt;=0.1,"5-10%",IF(I12492&lt;=0.2,"10-20%",IF(I12492&lt;=0.4,"20-40%","Above 40%")))))</f>
        <v>20-40%</v>
      </c>
      <c r="N12492" s="6" t="str">
        <f aca="false">IF(AND(H12492&gt;=Summary!$B$25,I12492&gt;=Summary!$B$26,I12492&lt;=Summary!$B$27,J12492&gt;=Summary!$B$28,J12492&lt;=Summary!$B$29,F12492*J12492&gt;1),"Yes","No")</f>
        <v>No</v>
      </c>
    </row>
    <row r="12493" customFormat="false" ht="15" hidden="false" customHeight="false" outlineLevel="0" collapsed="false">
      <c r="A12493" s="6" t="s">
        <v>159</v>
      </c>
      <c r="B12493" s="45" t="n">
        <v>45521</v>
      </c>
      <c r="C12493" s="6" t="s">
        <v>188</v>
      </c>
      <c r="D12493" s="6" t="s">
        <v>179</v>
      </c>
      <c r="E12493" s="6" t="s">
        <v>177</v>
      </c>
      <c r="F12493" s="34" t="n">
        <v>0.161021515727043</v>
      </c>
      <c r="G12493" s="34" t="n">
        <v>0.114481977197082</v>
      </c>
      <c r="H12493" s="34" t="n">
        <v>0.0465395385299608</v>
      </c>
      <c r="I12493" s="34" t="n">
        <v>0.406522840270677</v>
      </c>
      <c r="J12493" s="35" t="n">
        <v>8.6</v>
      </c>
      <c r="K12493" s="6" t="n">
        <v>0</v>
      </c>
      <c r="L12493" s="35" t="n">
        <v>-1</v>
      </c>
      <c r="M12493" s="6" t="str">
        <f aca="false">IF(I12493&lt;=0,"Below 0%",IF(I12493&lt;=0.05,"0-5%",IF(I12493&lt;=0.1,"5-10%",IF(I12493&lt;=0.2,"10-20%",IF(I12493&lt;=0.4,"20-40%","Above 40%")))))</f>
        <v>Above 40%</v>
      </c>
      <c r="N12493" s="6" t="str">
        <f aca="false">IF(AND(H12493&gt;=Summary!$B$25,I12493&gt;=Summary!$B$26,I12493&lt;=Summary!$B$27,J12493&gt;=Summary!$B$28,J12493&lt;=Summary!$B$29,F12493*J12493&gt;1),"Yes","No")</f>
        <v>No</v>
      </c>
    </row>
    <row r="12494" customFormat="false" ht="15" hidden="false" customHeight="false" outlineLevel="0" collapsed="false">
      <c r="A12494" s="6" t="s">
        <v>159</v>
      </c>
      <c r="B12494" s="45" t="n">
        <v>45521</v>
      </c>
      <c r="C12494" s="6" t="s">
        <v>207</v>
      </c>
      <c r="D12494" s="6" t="s">
        <v>199</v>
      </c>
      <c r="E12494" s="6" t="s">
        <v>187</v>
      </c>
      <c r="F12494" s="34" t="n">
        <v>0.333537518978119</v>
      </c>
      <c r="G12494" s="34" t="n">
        <v>0.397607192749937</v>
      </c>
      <c r="H12494" s="34" t="n">
        <v>-0.0640696737718185</v>
      </c>
      <c r="I12494" s="34" t="n">
        <v>-0.161138115557465</v>
      </c>
      <c r="J12494" s="35" t="n">
        <v>2.51</v>
      </c>
      <c r="K12494" s="6" t="n">
        <v>0</v>
      </c>
      <c r="L12494" s="35" t="n">
        <v>-1</v>
      </c>
      <c r="M12494" s="6" t="str">
        <f aca="false">IF(I12494&lt;=0,"Below 0%",IF(I12494&lt;=0.05,"0-5%",IF(I12494&lt;=0.1,"5-10%",IF(I12494&lt;=0.2,"10-20%",IF(I12494&lt;=0.4,"20-40%","Above 40%")))))</f>
        <v>Below 0%</v>
      </c>
      <c r="N12494" s="6" t="str">
        <f aca="false">IF(AND(H12494&gt;=Summary!$B$25,I12494&gt;=Summary!$B$26,I12494&lt;=Summary!$B$27,J12494&gt;=Summary!$B$28,J12494&lt;=Summary!$B$29,F12494*J12494&gt;1),"Yes","No")</f>
        <v>No</v>
      </c>
    </row>
    <row r="12495" customFormat="false" ht="15" hidden="false" customHeight="false" outlineLevel="0" collapsed="false">
      <c r="A12495" s="6" t="s">
        <v>159</v>
      </c>
      <c r="B12495" s="45" t="n">
        <v>45521</v>
      </c>
      <c r="C12495" s="6" t="s">
        <v>207</v>
      </c>
      <c r="D12495" s="6" t="s">
        <v>199</v>
      </c>
      <c r="E12495" s="6" t="s">
        <v>174</v>
      </c>
      <c r="F12495" s="34" t="n">
        <v>0.322779089212418</v>
      </c>
      <c r="G12495" s="34" t="n">
        <v>0.269728122649282</v>
      </c>
      <c r="H12495" s="34" t="n">
        <v>0.0530509665631359</v>
      </c>
      <c r="I12495" s="34" t="n">
        <v>0.196683112024311</v>
      </c>
      <c r="J12495" s="35" t="n">
        <v>3.7</v>
      </c>
      <c r="K12495" s="6" t="n">
        <v>1</v>
      </c>
      <c r="L12495" s="35" t="n">
        <v>2.7</v>
      </c>
      <c r="M12495" s="6" t="str">
        <f aca="false">IF(I12495&lt;=0,"Below 0%",IF(I12495&lt;=0.05,"0-5%",IF(I12495&lt;=0.1,"5-10%",IF(I12495&lt;=0.2,"10-20%",IF(I12495&lt;=0.4,"20-40%","Above 40%")))))</f>
        <v>10-20%</v>
      </c>
      <c r="N12495" s="6" t="str">
        <f aca="false">IF(AND(H12495&gt;=Summary!$B$25,I12495&gt;=Summary!$B$26,I12495&lt;=Summary!$B$27,J12495&gt;=Summary!$B$28,J12495&lt;=Summary!$B$29,F12495*J12495&gt;1),"Yes","No")</f>
        <v>Yes</v>
      </c>
    </row>
    <row r="12496" customFormat="false" ht="15" hidden="false" customHeight="false" outlineLevel="0" collapsed="false">
      <c r="A12496" s="6" t="s">
        <v>159</v>
      </c>
      <c r="B12496" s="45" t="n">
        <v>45521</v>
      </c>
      <c r="C12496" s="6" t="s">
        <v>207</v>
      </c>
      <c r="D12496" s="6" t="s">
        <v>199</v>
      </c>
      <c r="E12496" s="6" t="s">
        <v>177</v>
      </c>
      <c r="F12496" s="34" t="n">
        <v>0.343683391809464</v>
      </c>
      <c r="G12496" s="34" t="n">
        <v>0.332664684600781</v>
      </c>
      <c r="H12496" s="34" t="n">
        <v>0.0110187072086826</v>
      </c>
      <c r="I12496" s="34" t="n">
        <v>0.033122563706772</v>
      </c>
      <c r="J12496" s="35" t="n">
        <v>3</v>
      </c>
      <c r="K12496" s="6" t="n">
        <v>0</v>
      </c>
      <c r="L12496" s="35" t="n">
        <v>-1</v>
      </c>
      <c r="M12496" s="6" t="str">
        <f aca="false">IF(I12496&lt;=0,"Below 0%",IF(I12496&lt;=0.05,"0-5%",IF(I12496&lt;=0.1,"5-10%",IF(I12496&lt;=0.2,"10-20%",IF(I12496&lt;=0.4,"20-40%","Above 40%")))))</f>
        <v>0-5%</v>
      </c>
      <c r="N12496" s="6" t="str">
        <f aca="false">IF(AND(H12496&gt;=Summary!$B$25,I12496&gt;=Summary!$B$26,I12496&lt;=Summary!$B$27,J12496&gt;=Summary!$B$28,J12496&lt;=Summary!$B$29,F12496*J12496&gt;1),"Yes","No")</f>
        <v>No</v>
      </c>
    </row>
    <row r="12497" customFormat="false" ht="15" hidden="false" customHeight="false" outlineLevel="0" collapsed="false">
      <c r="A12497" s="6" t="s">
        <v>159</v>
      </c>
      <c r="B12497" s="45" t="n">
        <v>45521</v>
      </c>
      <c r="C12497" s="6" t="s">
        <v>189</v>
      </c>
      <c r="D12497" s="6" t="s">
        <v>182</v>
      </c>
      <c r="E12497" s="6" t="s">
        <v>187</v>
      </c>
      <c r="F12497" s="34" t="n">
        <v>0.154767841100693</v>
      </c>
      <c r="G12497" s="34" t="n">
        <v>0.399293336512014</v>
      </c>
      <c r="H12497" s="34" t="n">
        <v>-0.244525495411322</v>
      </c>
      <c r="I12497" s="34" t="n">
        <v>-0.612395632612727</v>
      </c>
      <c r="J12497" s="35" t="n">
        <v>2.49</v>
      </c>
      <c r="K12497" s="6" t="n">
        <v>0</v>
      </c>
      <c r="L12497" s="35" t="n">
        <v>-1</v>
      </c>
      <c r="M12497" s="6" t="str">
        <f aca="false">IF(I12497&lt;=0,"Below 0%",IF(I12497&lt;=0.05,"0-5%",IF(I12497&lt;=0.1,"5-10%",IF(I12497&lt;=0.2,"10-20%",IF(I12497&lt;=0.4,"20-40%","Above 40%")))))</f>
        <v>Below 0%</v>
      </c>
      <c r="N12497" s="6" t="str">
        <f aca="false">IF(AND(H12497&gt;=Summary!$B$25,I12497&gt;=Summary!$B$26,I12497&lt;=Summary!$B$27,J12497&gt;=Summary!$B$28,J12497&lt;=Summary!$B$29,F12497*J12497&gt;1),"Yes","No")</f>
        <v>No</v>
      </c>
    </row>
    <row r="12498" customFormat="false" ht="15" hidden="false" customHeight="false" outlineLevel="0" collapsed="false">
      <c r="A12498" s="6" t="s">
        <v>159</v>
      </c>
      <c r="B12498" s="45" t="n">
        <v>45521</v>
      </c>
      <c r="C12498" s="6" t="s">
        <v>189</v>
      </c>
      <c r="D12498" s="6" t="s">
        <v>182</v>
      </c>
      <c r="E12498" s="6" t="s">
        <v>174</v>
      </c>
      <c r="F12498" s="34" t="n">
        <v>0.306417942047119</v>
      </c>
      <c r="G12498" s="34" t="n">
        <v>0.254281434249339</v>
      </c>
      <c r="H12498" s="34" t="n">
        <v>0.05213650779778</v>
      </c>
      <c r="I12498" s="34" t="n">
        <v>0.20503466150288</v>
      </c>
      <c r="J12498" s="35" t="n">
        <v>3.91</v>
      </c>
      <c r="K12498" s="6" t="n">
        <v>0</v>
      </c>
      <c r="L12498" s="35" t="n">
        <v>-1</v>
      </c>
      <c r="M12498" s="6" t="str">
        <f aca="false">IF(I12498&lt;=0,"Below 0%",IF(I12498&lt;=0.05,"0-5%",IF(I12498&lt;=0.1,"5-10%",IF(I12498&lt;=0.2,"10-20%",IF(I12498&lt;=0.4,"20-40%","Above 40%")))))</f>
        <v>20-40%</v>
      </c>
      <c r="N12498" s="6" t="str">
        <f aca="false">IF(AND(H12498&gt;=Summary!$B$25,I12498&gt;=Summary!$B$26,I12498&lt;=Summary!$B$27,J12498&gt;=Summary!$B$28,J12498&lt;=Summary!$B$29,F12498*J12498&gt;1),"Yes","No")</f>
        <v>Yes</v>
      </c>
    </row>
    <row r="12499" customFormat="false" ht="15" hidden="false" customHeight="false" outlineLevel="0" collapsed="false">
      <c r="A12499" s="6" t="s">
        <v>159</v>
      </c>
      <c r="B12499" s="45" t="n">
        <v>45521</v>
      </c>
      <c r="C12499" s="6" t="s">
        <v>189</v>
      </c>
      <c r="D12499" s="6" t="s">
        <v>182</v>
      </c>
      <c r="E12499" s="6" t="s">
        <v>177</v>
      </c>
      <c r="F12499" s="34" t="n">
        <v>0.538814246654511</v>
      </c>
      <c r="G12499" s="34" t="n">
        <v>0.346425229238647</v>
      </c>
      <c r="H12499" s="34" t="n">
        <v>0.192389017415864</v>
      </c>
      <c r="I12499" s="34" t="n">
        <v>0.555355098815076</v>
      </c>
      <c r="J12499" s="35" t="n">
        <v>2.87</v>
      </c>
      <c r="K12499" s="6" t="n">
        <v>1</v>
      </c>
      <c r="L12499" s="35" t="n">
        <v>1.87</v>
      </c>
      <c r="M12499" s="6" t="str">
        <f aca="false">IF(I12499&lt;=0,"Below 0%",IF(I12499&lt;=0.05,"0-5%",IF(I12499&lt;=0.1,"5-10%",IF(I12499&lt;=0.2,"10-20%",IF(I12499&lt;=0.4,"20-40%","Above 40%")))))</f>
        <v>Above 40%</v>
      </c>
      <c r="N12499" s="6" t="str">
        <f aca="false">IF(AND(H12499&gt;=Summary!$B$25,I12499&gt;=Summary!$B$26,I12499&lt;=Summary!$B$27,J12499&gt;=Summary!$B$28,J12499&lt;=Summary!$B$29,F12499*J12499&gt;1),"Yes","No")</f>
        <v>No</v>
      </c>
    </row>
    <row r="12500" customFormat="false" ht="15" hidden="false" customHeight="false" outlineLevel="0" collapsed="false">
      <c r="A12500" s="6" t="s">
        <v>159</v>
      </c>
      <c r="B12500" s="45" t="n">
        <v>45522</v>
      </c>
      <c r="C12500" s="6" t="s">
        <v>206</v>
      </c>
      <c r="D12500" s="6" t="s">
        <v>180</v>
      </c>
      <c r="E12500" s="6" t="s">
        <v>187</v>
      </c>
      <c r="F12500" s="34" t="n">
        <v>0.264127165079117</v>
      </c>
      <c r="G12500" s="34" t="n">
        <v>0.395048625701228</v>
      </c>
      <c r="H12500" s="34" t="n">
        <v>-0.130921460622111</v>
      </c>
      <c r="I12500" s="34" t="n">
        <v>-0.331405938673297</v>
      </c>
      <c r="J12500" s="35" t="n">
        <v>2.52</v>
      </c>
      <c r="K12500" s="6" t="n">
        <v>1</v>
      </c>
      <c r="L12500" s="35" t="n">
        <v>1.52</v>
      </c>
      <c r="M12500" s="6" t="str">
        <f aca="false">IF(I12500&lt;=0,"Below 0%",IF(I12500&lt;=0.05,"0-5%",IF(I12500&lt;=0.1,"5-10%",IF(I12500&lt;=0.2,"10-20%",IF(I12500&lt;=0.4,"20-40%","Above 40%")))))</f>
        <v>Below 0%</v>
      </c>
      <c r="N12500" s="6" t="str">
        <f aca="false">IF(AND(H12500&gt;=Summary!$B$25,I12500&gt;=Summary!$B$26,I12500&lt;=Summary!$B$27,J12500&gt;=Summary!$B$28,J12500&lt;=Summary!$B$29,F12500*J12500&gt;1),"Yes","No")</f>
        <v>No</v>
      </c>
    </row>
    <row r="12501" customFormat="false" ht="15" hidden="false" customHeight="false" outlineLevel="0" collapsed="false">
      <c r="A12501" s="6" t="s">
        <v>159</v>
      </c>
      <c r="B12501" s="45" t="n">
        <v>45522</v>
      </c>
      <c r="C12501" s="6" t="s">
        <v>206</v>
      </c>
      <c r="D12501" s="6" t="s">
        <v>180</v>
      </c>
      <c r="E12501" s="6" t="s">
        <v>174</v>
      </c>
      <c r="F12501" s="34" t="n">
        <v>0.380922079086304</v>
      </c>
      <c r="G12501" s="34" t="n">
        <v>0.272000693105764</v>
      </c>
      <c r="H12501" s="34" t="n">
        <v>0.10892138598054</v>
      </c>
      <c r="I12501" s="34" t="n">
        <v>0.400445251579516</v>
      </c>
      <c r="J12501" s="35" t="n">
        <v>3.66</v>
      </c>
      <c r="K12501" s="6" t="n">
        <v>0</v>
      </c>
      <c r="L12501" s="35" t="n">
        <v>-1</v>
      </c>
      <c r="M12501" s="6" t="str">
        <f aca="false">IF(I12501&lt;=0,"Below 0%",IF(I12501&lt;=0.05,"0-5%",IF(I12501&lt;=0.1,"5-10%",IF(I12501&lt;=0.2,"10-20%",IF(I12501&lt;=0.4,"20-40%","Above 40%")))))</f>
        <v>Above 40%</v>
      </c>
      <c r="N12501" s="6" t="str">
        <f aca="false">IF(AND(H12501&gt;=Summary!$B$25,I12501&gt;=Summary!$B$26,I12501&lt;=Summary!$B$27,J12501&gt;=Summary!$B$28,J12501&lt;=Summary!$B$29,F12501*J12501&gt;1),"Yes","No")</f>
        <v>No</v>
      </c>
    </row>
    <row r="12502" customFormat="false" ht="15" hidden="false" customHeight="false" outlineLevel="0" collapsed="false">
      <c r="A12502" s="6" t="s">
        <v>159</v>
      </c>
      <c r="B12502" s="45" t="n">
        <v>45522</v>
      </c>
      <c r="C12502" s="6" t="s">
        <v>206</v>
      </c>
      <c r="D12502" s="6" t="s">
        <v>180</v>
      </c>
      <c r="E12502" s="6" t="s">
        <v>177</v>
      </c>
      <c r="F12502" s="34" t="n">
        <v>0.35495075583458</v>
      </c>
      <c r="G12502" s="34" t="n">
        <v>0.332950681193008</v>
      </c>
      <c r="H12502" s="34" t="n">
        <v>0.0220000746415712</v>
      </c>
      <c r="I12502" s="34" t="n">
        <v>0.0660760763808677</v>
      </c>
      <c r="J12502" s="35" t="n">
        <v>2.99</v>
      </c>
      <c r="K12502" s="6" t="n">
        <v>0</v>
      </c>
      <c r="L12502" s="35" t="n">
        <v>-1</v>
      </c>
      <c r="M12502" s="6" t="str">
        <f aca="false">IF(I12502&lt;=0,"Below 0%",IF(I12502&lt;=0.05,"0-5%",IF(I12502&lt;=0.1,"5-10%",IF(I12502&lt;=0.2,"10-20%",IF(I12502&lt;=0.4,"20-40%","Above 40%")))))</f>
        <v>5-10%</v>
      </c>
      <c r="N12502" s="6" t="str">
        <f aca="false">IF(AND(H12502&gt;=Summary!$B$25,I12502&gt;=Summary!$B$26,I12502&lt;=Summary!$B$27,J12502&gt;=Summary!$B$28,J12502&lt;=Summary!$B$29,F12502*J12502&gt;1),"Yes","No")</f>
        <v>No</v>
      </c>
    </row>
    <row r="12503" customFormat="false" ht="15" hidden="false" customHeight="false" outlineLevel="0" collapsed="false">
      <c r="A12503" s="6" t="s">
        <v>159</v>
      </c>
      <c r="B12503" s="45" t="n">
        <v>45522</v>
      </c>
      <c r="C12503" s="6" t="s">
        <v>190</v>
      </c>
      <c r="D12503" s="6" t="s">
        <v>194</v>
      </c>
      <c r="E12503" s="6" t="s">
        <v>187</v>
      </c>
      <c r="F12503" s="34" t="n">
        <v>0.129162266850472</v>
      </c>
      <c r="G12503" s="34" t="n">
        <v>0.232223770328654</v>
      </c>
      <c r="H12503" s="34" t="n">
        <v>-0.103061503478182</v>
      </c>
      <c r="I12503" s="34" t="n">
        <v>-0.443802558766163</v>
      </c>
      <c r="J12503" s="35" t="n">
        <v>4.3</v>
      </c>
      <c r="K12503" s="6" t="n">
        <v>0</v>
      </c>
      <c r="L12503" s="35" t="n">
        <v>-1</v>
      </c>
      <c r="M12503" s="6" t="str">
        <f aca="false">IF(I12503&lt;=0,"Below 0%",IF(I12503&lt;=0.05,"0-5%",IF(I12503&lt;=0.1,"5-10%",IF(I12503&lt;=0.2,"10-20%",IF(I12503&lt;=0.4,"20-40%","Above 40%")))))</f>
        <v>Below 0%</v>
      </c>
      <c r="N12503" s="6" t="str">
        <f aca="false">IF(AND(H12503&gt;=Summary!$B$25,I12503&gt;=Summary!$B$26,I12503&lt;=Summary!$B$27,J12503&gt;=Summary!$B$28,J12503&lt;=Summary!$B$29,F12503*J12503&gt;1),"Yes","No")</f>
        <v>No</v>
      </c>
    </row>
    <row r="12504" customFormat="false" ht="15" hidden="false" customHeight="false" outlineLevel="0" collapsed="false">
      <c r="A12504" s="6" t="s">
        <v>159</v>
      </c>
      <c r="B12504" s="45" t="n">
        <v>45522</v>
      </c>
      <c r="C12504" s="6" t="s">
        <v>190</v>
      </c>
      <c r="D12504" s="6" t="s">
        <v>194</v>
      </c>
      <c r="E12504" s="6" t="s">
        <v>174</v>
      </c>
      <c r="F12504" s="34" t="n">
        <v>0.202189221978188</v>
      </c>
      <c r="G12504" s="34" t="n">
        <v>0.236626116685595</v>
      </c>
      <c r="H12504" s="34" t="n">
        <v>-0.0344368947074077</v>
      </c>
      <c r="I12504" s="34" t="n">
        <v>-0.145532941121474</v>
      </c>
      <c r="J12504" s="35" t="n">
        <v>4.22</v>
      </c>
      <c r="K12504" s="6" t="n">
        <v>0</v>
      </c>
      <c r="L12504" s="35" t="n">
        <v>-1</v>
      </c>
      <c r="M12504" s="6" t="str">
        <f aca="false">IF(I12504&lt;=0,"Below 0%",IF(I12504&lt;=0.05,"0-5%",IF(I12504&lt;=0.1,"5-10%",IF(I12504&lt;=0.2,"10-20%",IF(I12504&lt;=0.4,"20-40%","Above 40%")))))</f>
        <v>Below 0%</v>
      </c>
      <c r="N12504" s="6" t="str">
        <f aca="false">IF(AND(H12504&gt;=Summary!$B$25,I12504&gt;=Summary!$B$26,I12504&lt;=Summary!$B$27,J12504&gt;=Summary!$B$28,J12504&lt;=Summary!$B$29,F12504*J12504&gt;1),"Yes","No")</f>
        <v>No</v>
      </c>
    </row>
    <row r="12505" customFormat="false" ht="15" hidden="false" customHeight="false" outlineLevel="0" collapsed="false">
      <c r="A12505" s="6" t="s">
        <v>159</v>
      </c>
      <c r="B12505" s="45" t="n">
        <v>45522</v>
      </c>
      <c r="C12505" s="6" t="s">
        <v>190</v>
      </c>
      <c r="D12505" s="6" t="s">
        <v>194</v>
      </c>
      <c r="E12505" s="6" t="s">
        <v>177</v>
      </c>
      <c r="F12505" s="34" t="n">
        <v>0.668648540973663</v>
      </c>
      <c r="G12505" s="34" t="n">
        <v>0.531150112985751</v>
      </c>
      <c r="H12505" s="34" t="n">
        <v>0.137498427987913</v>
      </c>
      <c r="I12505" s="34" t="n">
        <v>0.258869243602328</v>
      </c>
      <c r="J12505" s="35" t="n">
        <v>1.88</v>
      </c>
      <c r="K12505" s="6" t="n">
        <v>1</v>
      </c>
      <c r="L12505" s="35" t="n">
        <v>0.88</v>
      </c>
      <c r="M12505" s="6" t="str">
        <f aca="false">IF(I12505&lt;=0,"Below 0%",IF(I12505&lt;=0.05,"0-5%",IF(I12505&lt;=0.1,"5-10%",IF(I12505&lt;=0.2,"10-20%",IF(I12505&lt;=0.4,"20-40%","Above 40%")))))</f>
        <v>20-40%</v>
      </c>
      <c r="N12505" s="6" t="str">
        <f aca="false">IF(AND(H12505&gt;=Summary!$B$25,I12505&gt;=Summary!$B$26,I12505&lt;=Summary!$B$27,J12505&gt;=Summary!$B$28,J12505&lt;=Summary!$B$29,F12505*J12505&gt;1),"Yes","No")</f>
        <v>Yes</v>
      </c>
    </row>
    <row r="12506" customFormat="false" ht="15" hidden="false" customHeight="false" outlineLevel="0" collapsed="false">
      <c r="A12506" s="6" t="s">
        <v>159</v>
      </c>
      <c r="B12506" s="45" t="n">
        <v>45523</v>
      </c>
      <c r="C12506" s="6" t="s">
        <v>195</v>
      </c>
      <c r="D12506" s="6" t="s">
        <v>181</v>
      </c>
      <c r="E12506" s="6" t="s">
        <v>187</v>
      </c>
      <c r="F12506" s="34" t="n">
        <v>0.214478060603142</v>
      </c>
      <c r="G12506" s="34" t="n">
        <v>0.187048077828494</v>
      </c>
      <c r="H12506" s="34" t="n">
        <v>0.027429982774648</v>
      </c>
      <c r="I12506" s="34" t="n">
        <v>0.14664669689789</v>
      </c>
      <c r="J12506" s="35" t="n">
        <v>5.3</v>
      </c>
      <c r="K12506" s="6" t="n">
        <v>0</v>
      </c>
      <c r="L12506" s="35" t="n">
        <v>-1</v>
      </c>
      <c r="M12506" s="6" t="str">
        <f aca="false">IF(I12506&lt;=0,"Below 0%",IF(I12506&lt;=0.05,"0-5%",IF(I12506&lt;=0.1,"5-10%",IF(I12506&lt;=0.2,"10-20%",IF(I12506&lt;=0.4,"20-40%","Above 40%")))))</f>
        <v>10-20%</v>
      </c>
      <c r="N12506" s="6" t="str">
        <f aca="false">IF(AND(H12506&gt;=Summary!$B$25,I12506&gt;=Summary!$B$26,I12506&lt;=Summary!$B$27,J12506&gt;=Summary!$B$28,J12506&lt;=Summary!$B$29,F12506*J12506&gt;1),"Yes","No")</f>
        <v>No</v>
      </c>
    </row>
    <row r="12507" customFormat="false" ht="15" hidden="false" customHeight="false" outlineLevel="0" collapsed="false">
      <c r="A12507" s="6" t="s">
        <v>159</v>
      </c>
      <c r="B12507" s="45" t="n">
        <v>45523</v>
      </c>
      <c r="C12507" s="6" t="s">
        <v>195</v>
      </c>
      <c r="D12507" s="6" t="s">
        <v>181</v>
      </c>
      <c r="E12507" s="6" t="s">
        <v>174</v>
      </c>
      <c r="F12507" s="34" t="n">
        <v>0.27956822514534</v>
      </c>
      <c r="G12507" s="34" t="n">
        <v>0.21932628594934</v>
      </c>
      <c r="H12507" s="34" t="n">
        <v>0.0602419391959999</v>
      </c>
      <c r="I12507" s="34" t="n">
        <v>0.274668122588437</v>
      </c>
      <c r="J12507" s="35" t="n">
        <v>4.52</v>
      </c>
      <c r="K12507" s="6" t="n">
        <v>1</v>
      </c>
      <c r="L12507" s="35" t="n">
        <v>3.52</v>
      </c>
      <c r="M12507" s="6" t="str">
        <f aca="false">IF(I12507&lt;=0,"Below 0%",IF(I12507&lt;=0.05,"0-5%",IF(I12507&lt;=0.1,"5-10%",IF(I12507&lt;=0.2,"10-20%",IF(I12507&lt;=0.4,"20-40%","Above 40%")))))</f>
        <v>20-40%</v>
      </c>
      <c r="N12507" s="6" t="str">
        <f aca="false">IF(AND(H12507&gt;=Summary!$B$25,I12507&gt;=Summary!$B$26,I12507&lt;=Summary!$B$27,J12507&gt;=Summary!$B$28,J12507&lt;=Summary!$B$29,F12507*J12507&gt;1),"Yes","No")</f>
        <v>Yes</v>
      </c>
    </row>
    <row r="12508" customFormat="false" ht="15" hidden="false" customHeight="false" outlineLevel="0" collapsed="false">
      <c r="A12508" s="6" t="s">
        <v>159</v>
      </c>
      <c r="B12508" s="45" t="n">
        <v>45523</v>
      </c>
      <c r="C12508" s="6" t="s">
        <v>195</v>
      </c>
      <c r="D12508" s="6" t="s">
        <v>181</v>
      </c>
      <c r="E12508" s="6" t="s">
        <v>177</v>
      </c>
      <c r="F12508" s="34" t="n">
        <v>0.505953669548035</v>
      </c>
      <c r="G12508" s="34" t="n">
        <v>0.593625636222166</v>
      </c>
      <c r="H12508" s="34" t="n">
        <v>-0.0876719666741314</v>
      </c>
      <c r="I12508" s="34" t="n">
        <v>-0.147688983299434</v>
      </c>
      <c r="J12508" s="35" t="n">
        <v>1.67</v>
      </c>
      <c r="K12508" s="6" t="n">
        <v>0</v>
      </c>
      <c r="L12508" s="35" t="n">
        <v>-1</v>
      </c>
      <c r="M12508" s="6" t="str">
        <f aca="false">IF(I12508&lt;=0,"Below 0%",IF(I12508&lt;=0.05,"0-5%",IF(I12508&lt;=0.1,"5-10%",IF(I12508&lt;=0.2,"10-20%",IF(I12508&lt;=0.4,"20-40%","Above 40%")))))</f>
        <v>Below 0%</v>
      </c>
      <c r="N12508" s="6" t="str">
        <f aca="false">IF(AND(H12508&gt;=Summary!$B$25,I12508&gt;=Summary!$B$26,I12508&lt;=Summary!$B$27,J12508&gt;=Summary!$B$28,J12508&lt;=Summary!$B$29,F12508*J12508&gt;1),"Yes","No")</f>
        <v>No</v>
      </c>
    </row>
    <row r="12509" customFormat="false" ht="15" hidden="false" customHeight="false" outlineLevel="0" collapsed="false">
      <c r="A12509" s="6" t="s">
        <v>159</v>
      </c>
      <c r="B12509" s="45" t="n">
        <v>45528</v>
      </c>
      <c r="C12509" s="6" t="s">
        <v>182</v>
      </c>
      <c r="D12509" s="6" t="s">
        <v>185</v>
      </c>
      <c r="E12509" s="6" t="s">
        <v>187</v>
      </c>
      <c r="F12509" s="34" t="n">
        <v>0.15106126666069</v>
      </c>
      <c r="G12509" s="34" t="n">
        <v>0.212734758332863</v>
      </c>
      <c r="H12509" s="34" t="n">
        <v>-0.061673491672173</v>
      </c>
      <c r="I12509" s="34" t="n">
        <v>-0.289907921749549</v>
      </c>
      <c r="J12509" s="35" t="n">
        <v>4.7</v>
      </c>
      <c r="K12509" s="6" t="n">
        <v>0</v>
      </c>
      <c r="L12509" s="35" t="n">
        <v>-1</v>
      </c>
      <c r="M12509" s="6" t="str">
        <f aca="false">IF(I12509&lt;=0,"Below 0%",IF(I12509&lt;=0.05,"0-5%",IF(I12509&lt;=0.1,"5-10%",IF(I12509&lt;=0.2,"10-20%",IF(I12509&lt;=0.4,"20-40%","Above 40%")))))</f>
        <v>Below 0%</v>
      </c>
      <c r="N12509" s="6" t="str">
        <f aca="false">IF(AND(H12509&gt;=Summary!$B$25,I12509&gt;=Summary!$B$26,I12509&lt;=Summary!$B$27,J12509&gt;=Summary!$B$28,J12509&lt;=Summary!$B$29,F12509*J12509&gt;1),"Yes","No")</f>
        <v>No</v>
      </c>
    </row>
    <row r="12510" customFormat="false" ht="15" hidden="false" customHeight="false" outlineLevel="0" collapsed="false">
      <c r="A12510" s="6" t="s">
        <v>159</v>
      </c>
      <c r="B12510" s="45" t="n">
        <v>45528</v>
      </c>
      <c r="C12510" s="6" t="s">
        <v>182</v>
      </c>
      <c r="D12510" s="6" t="s">
        <v>185</v>
      </c>
      <c r="E12510" s="6" t="s">
        <v>174</v>
      </c>
      <c r="F12510" s="34" t="n">
        <v>0.208983078598976</v>
      </c>
      <c r="G12510" s="34" t="n">
        <v>0.243866674186453</v>
      </c>
      <c r="H12510" s="34" t="n">
        <v>-0.034883595587477</v>
      </c>
      <c r="I12510" s="34" t="n">
        <v>-0.143043717243653</v>
      </c>
      <c r="J12510" s="35" t="n">
        <v>4.1</v>
      </c>
      <c r="K12510" s="6" t="n">
        <v>0</v>
      </c>
      <c r="L12510" s="35" t="n">
        <v>-1</v>
      </c>
      <c r="M12510" s="6" t="str">
        <f aca="false">IF(I12510&lt;=0,"Below 0%",IF(I12510&lt;=0.05,"0-5%",IF(I12510&lt;=0.1,"5-10%",IF(I12510&lt;=0.2,"10-20%",IF(I12510&lt;=0.4,"20-40%","Above 40%")))))</f>
        <v>Below 0%</v>
      </c>
      <c r="N12510" s="6" t="str">
        <f aca="false">IF(AND(H12510&gt;=Summary!$B$25,I12510&gt;=Summary!$B$26,I12510&lt;=Summary!$B$27,J12510&gt;=Summary!$B$28,J12510&lt;=Summary!$B$29,F12510*J12510&gt;1),"Yes","No")</f>
        <v>No</v>
      </c>
    </row>
    <row r="12511" customFormat="false" ht="15" hidden="false" customHeight="false" outlineLevel="0" collapsed="false">
      <c r="A12511" s="6" t="s">
        <v>159</v>
      </c>
      <c r="B12511" s="45" t="n">
        <v>45528</v>
      </c>
      <c r="C12511" s="6" t="s">
        <v>182</v>
      </c>
      <c r="D12511" s="6" t="s">
        <v>185</v>
      </c>
      <c r="E12511" s="6" t="s">
        <v>177</v>
      </c>
      <c r="F12511" s="34" t="n">
        <v>0.639955639839172</v>
      </c>
      <c r="G12511" s="34" t="n">
        <v>0.543398567480684</v>
      </c>
      <c r="H12511" s="34" t="n">
        <v>0.0965570723584889</v>
      </c>
      <c r="I12511" s="34" t="n">
        <v>0.177691069017993</v>
      </c>
      <c r="J12511" s="35" t="n">
        <v>1.84</v>
      </c>
      <c r="K12511" s="6" t="n">
        <v>1</v>
      </c>
      <c r="L12511" s="35" t="n">
        <v>0.84</v>
      </c>
      <c r="M12511" s="6" t="str">
        <f aca="false">IF(I12511&lt;=0,"Below 0%",IF(I12511&lt;=0.05,"0-5%",IF(I12511&lt;=0.1,"5-10%",IF(I12511&lt;=0.2,"10-20%",IF(I12511&lt;=0.4,"20-40%","Above 40%")))))</f>
        <v>10-20%</v>
      </c>
      <c r="N12511" s="6" t="str">
        <f aca="false">IF(AND(H12511&gt;=Summary!$B$25,I12511&gt;=Summary!$B$26,I12511&lt;=Summary!$B$27,J12511&gt;=Summary!$B$28,J12511&lt;=Summary!$B$29,F12511*J12511&gt;1),"Yes","No")</f>
        <v>Yes</v>
      </c>
    </row>
    <row r="12512" customFormat="false" ht="15" hidden="false" customHeight="false" outlineLevel="0" collapsed="false">
      <c r="A12512" s="6" t="s">
        <v>159</v>
      </c>
      <c r="B12512" s="45" t="n">
        <v>45528</v>
      </c>
      <c r="C12512" s="6" t="s">
        <v>201</v>
      </c>
      <c r="D12512" s="6" t="s">
        <v>176</v>
      </c>
      <c r="E12512" s="6" t="s">
        <v>187</v>
      </c>
      <c r="F12512" s="34" t="n">
        <v>0.296318620443344</v>
      </c>
      <c r="G12512" s="34" t="n">
        <v>0.3896015328159</v>
      </c>
      <c r="H12512" s="34" t="n">
        <v>-0.0932829123725556</v>
      </c>
      <c r="I12512" s="34" t="n">
        <v>-0.239431584620164</v>
      </c>
      <c r="J12512" s="35" t="n">
        <v>2.54</v>
      </c>
      <c r="K12512" s="6" t="n">
        <v>1</v>
      </c>
      <c r="L12512" s="35" t="n">
        <v>1.54</v>
      </c>
      <c r="M12512" s="6" t="str">
        <f aca="false">IF(I12512&lt;=0,"Below 0%",IF(I12512&lt;=0.05,"0-5%",IF(I12512&lt;=0.1,"5-10%",IF(I12512&lt;=0.2,"10-20%",IF(I12512&lt;=0.4,"20-40%","Above 40%")))))</f>
        <v>Below 0%</v>
      </c>
      <c r="N12512" s="6" t="str">
        <f aca="false">IF(AND(H12512&gt;=Summary!$B$25,I12512&gt;=Summary!$B$26,I12512&lt;=Summary!$B$27,J12512&gt;=Summary!$B$28,J12512&lt;=Summary!$B$29,F12512*J12512&gt;1),"Yes","No")</f>
        <v>No</v>
      </c>
    </row>
    <row r="12513" customFormat="false" ht="15" hidden="false" customHeight="false" outlineLevel="0" collapsed="false">
      <c r="A12513" s="6" t="s">
        <v>159</v>
      </c>
      <c r="B12513" s="45" t="n">
        <v>45528</v>
      </c>
      <c r="C12513" s="6" t="s">
        <v>201</v>
      </c>
      <c r="D12513" s="6" t="s">
        <v>176</v>
      </c>
      <c r="E12513" s="6" t="s">
        <v>174</v>
      </c>
      <c r="F12513" s="34" t="n">
        <v>0.239175885915756</v>
      </c>
      <c r="G12513" s="34" t="n">
        <v>0.255707465982529</v>
      </c>
      <c r="H12513" s="34" t="n">
        <v>-0.0165315800667723</v>
      </c>
      <c r="I12513" s="34" t="n">
        <v>-0.0646503613152298</v>
      </c>
      <c r="J12513" s="35" t="n">
        <v>3.87</v>
      </c>
      <c r="K12513" s="6" t="n">
        <v>0</v>
      </c>
      <c r="L12513" s="35" t="n">
        <v>-1</v>
      </c>
      <c r="M12513" s="6" t="str">
        <f aca="false">IF(I12513&lt;=0,"Below 0%",IF(I12513&lt;=0.05,"0-5%",IF(I12513&lt;=0.1,"5-10%",IF(I12513&lt;=0.2,"10-20%",IF(I12513&lt;=0.4,"20-40%","Above 40%")))))</f>
        <v>Below 0%</v>
      </c>
      <c r="N12513" s="6" t="str">
        <f aca="false">IF(AND(H12513&gt;=Summary!$B$25,I12513&gt;=Summary!$B$26,I12513&lt;=Summary!$B$27,J12513&gt;=Summary!$B$28,J12513&lt;=Summary!$B$29,F12513*J12513&gt;1),"Yes","No")</f>
        <v>No</v>
      </c>
    </row>
    <row r="12514" customFormat="false" ht="15" hidden="false" customHeight="false" outlineLevel="0" collapsed="false">
      <c r="A12514" s="6" t="s">
        <v>159</v>
      </c>
      <c r="B12514" s="45" t="n">
        <v>45528</v>
      </c>
      <c r="C12514" s="6" t="s">
        <v>201</v>
      </c>
      <c r="D12514" s="6" t="s">
        <v>176</v>
      </c>
      <c r="E12514" s="6" t="s">
        <v>177</v>
      </c>
      <c r="F12514" s="34" t="n">
        <v>0.464505463838577</v>
      </c>
      <c r="G12514" s="34" t="n">
        <v>0.354691001201572</v>
      </c>
      <c r="H12514" s="34" t="n">
        <v>0.109814462637005</v>
      </c>
      <c r="I12514" s="34" t="n">
        <v>0.309606001463222</v>
      </c>
      <c r="J12514" s="35" t="n">
        <v>2.79</v>
      </c>
      <c r="K12514" s="6" t="n">
        <v>0</v>
      </c>
      <c r="L12514" s="35" t="n">
        <v>-1</v>
      </c>
      <c r="M12514" s="6" t="str">
        <f aca="false">IF(I12514&lt;=0,"Below 0%",IF(I12514&lt;=0.05,"0-5%",IF(I12514&lt;=0.1,"5-10%",IF(I12514&lt;=0.2,"10-20%",IF(I12514&lt;=0.4,"20-40%","Above 40%")))))</f>
        <v>20-40%</v>
      </c>
      <c r="N12514" s="6" t="str">
        <f aca="false">IF(AND(H12514&gt;=Summary!$B$25,I12514&gt;=Summary!$B$26,I12514&lt;=Summary!$B$27,J12514&gt;=Summary!$B$28,J12514&lt;=Summary!$B$29,F12514*J12514&gt;1),"Yes","No")</f>
        <v>Yes</v>
      </c>
    </row>
    <row r="12515" customFormat="false" ht="15" hidden="false" customHeight="false" outlineLevel="0" collapsed="false">
      <c r="A12515" s="6" t="s">
        <v>159</v>
      </c>
      <c r="B12515" s="45" t="n">
        <v>45528</v>
      </c>
      <c r="C12515" s="6" t="s">
        <v>180</v>
      </c>
      <c r="D12515" s="6" t="s">
        <v>189</v>
      </c>
      <c r="E12515" s="6" t="s">
        <v>187</v>
      </c>
      <c r="F12515" s="34" t="n">
        <v>0.523575246334076</v>
      </c>
      <c r="G12515" s="34" t="n">
        <v>0.445334310933138</v>
      </c>
      <c r="H12515" s="34" t="n">
        <v>0.0782409354009381</v>
      </c>
      <c r="I12515" s="34" t="n">
        <v>0.175690337528664</v>
      </c>
      <c r="J12515" s="35" t="n">
        <v>2.21</v>
      </c>
      <c r="K12515" s="6" t="n">
        <v>0</v>
      </c>
      <c r="L12515" s="35" t="n">
        <v>-1</v>
      </c>
      <c r="M12515" s="6" t="str">
        <f aca="false">IF(I12515&lt;=0,"Below 0%",IF(I12515&lt;=0.05,"0-5%",IF(I12515&lt;=0.1,"5-10%",IF(I12515&lt;=0.2,"10-20%",IF(I12515&lt;=0.4,"20-40%","Above 40%")))))</f>
        <v>10-20%</v>
      </c>
      <c r="N12515" s="6" t="str">
        <f aca="false">IF(AND(H12515&gt;=Summary!$B$25,I12515&gt;=Summary!$B$26,I12515&lt;=Summary!$B$27,J12515&gt;=Summary!$B$28,J12515&lt;=Summary!$B$29,F12515*J12515&gt;1),"Yes","No")</f>
        <v>Yes</v>
      </c>
    </row>
    <row r="12516" customFormat="false" ht="15" hidden="false" customHeight="false" outlineLevel="0" collapsed="false">
      <c r="A12516" s="6" t="s">
        <v>159</v>
      </c>
      <c r="B12516" s="45" t="n">
        <v>45528</v>
      </c>
      <c r="C12516" s="6" t="s">
        <v>180</v>
      </c>
      <c r="D12516" s="6" t="s">
        <v>189</v>
      </c>
      <c r="E12516" s="6" t="s">
        <v>174</v>
      </c>
      <c r="F12516" s="34" t="n">
        <v>0.285743087530136</v>
      </c>
      <c r="G12516" s="34" t="n">
        <v>0.261752347649531</v>
      </c>
      <c r="H12516" s="34" t="n">
        <v>0.0239907398806056</v>
      </c>
      <c r="I12516" s="34" t="n">
        <v>0.0916543446354403</v>
      </c>
      <c r="J12516" s="35" t="n">
        <v>3.76</v>
      </c>
      <c r="K12516" s="6" t="n">
        <v>0</v>
      </c>
      <c r="L12516" s="35" t="n">
        <v>-1</v>
      </c>
      <c r="M12516" s="6" t="str">
        <f aca="false">IF(I12516&lt;=0,"Below 0%",IF(I12516&lt;=0.05,"0-5%",IF(I12516&lt;=0.1,"5-10%",IF(I12516&lt;=0.2,"10-20%",IF(I12516&lt;=0.4,"20-40%","Above 40%")))))</f>
        <v>5-10%</v>
      </c>
      <c r="N12516" s="6" t="str">
        <f aca="false">IF(AND(H12516&gt;=Summary!$B$25,I12516&gt;=Summary!$B$26,I12516&lt;=Summary!$B$27,J12516&gt;=Summary!$B$28,J12516&lt;=Summary!$B$29,F12516*J12516&gt;1),"Yes","No")</f>
        <v>No</v>
      </c>
    </row>
    <row r="12517" customFormat="false" ht="15" hidden="false" customHeight="false" outlineLevel="0" collapsed="false">
      <c r="A12517" s="6" t="s">
        <v>159</v>
      </c>
      <c r="B12517" s="45" t="n">
        <v>45528</v>
      </c>
      <c r="C12517" s="6" t="s">
        <v>180</v>
      </c>
      <c r="D12517" s="6" t="s">
        <v>189</v>
      </c>
      <c r="E12517" s="6" t="s">
        <v>177</v>
      </c>
      <c r="F12517" s="34" t="n">
        <v>0.190681710839272</v>
      </c>
      <c r="G12517" s="34" t="n">
        <v>0.292913341417332</v>
      </c>
      <c r="H12517" s="34" t="n">
        <v>-0.10223163057806</v>
      </c>
      <c r="I12517" s="34" t="n">
        <v>-0.349016641179223</v>
      </c>
      <c r="J12517" s="35" t="n">
        <v>3.36</v>
      </c>
      <c r="K12517" s="6" t="n">
        <v>1</v>
      </c>
      <c r="L12517" s="35" t="n">
        <v>2.36</v>
      </c>
      <c r="M12517" s="6" t="str">
        <f aca="false">IF(I12517&lt;=0,"Below 0%",IF(I12517&lt;=0.05,"0-5%",IF(I12517&lt;=0.1,"5-10%",IF(I12517&lt;=0.2,"10-20%",IF(I12517&lt;=0.4,"20-40%","Above 40%")))))</f>
        <v>Below 0%</v>
      </c>
      <c r="N12517" s="6" t="str">
        <f aca="false">IF(AND(H12517&gt;=Summary!$B$25,I12517&gt;=Summary!$B$26,I12517&lt;=Summary!$B$27,J12517&gt;=Summary!$B$28,J12517&lt;=Summary!$B$29,F12517*J12517&gt;1),"Yes","No")</f>
        <v>No</v>
      </c>
    </row>
    <row r="12518" customFormat="false" ht="15" hidden="false" customHeight="false" outlineLevel="0" collapsed="false">
      <c r="A12518" s="6" t="s">
        <v>159</v>
      </c>
      <c r="B12518" s="45" t="n">
        <v>45528</v>
      </c>
      <c r="C12518" s="6" t="s">
        <v>184</v>
      </c>
      <c r="D12518" s="6" t="s">
        <v>195</v>
      </c>
      <c r="E12518" s="6" t="s">
        <v>187</v>
      </c>
      <c r="F12518" s="34" t="n">
        <v>0.395461738109589</v>
      </c>
      <c r="G12518" s="34" t="n">
        <v>0.528349323777598</v>
      </c>
      <c r="H12518" s="34" t="n">
        <v>-0.132887585668009</v>
      </c>
      <c r="I12518" s="34" t="n">
        <v>-0.251514631868719</v>
      </c>
      <c r="J12518" s="35" t="n">
        <v>1.9</v>
      </c>
      <c r="K12518" s="6" t="n">
        <v>1</v>
      </c>
      <c r="L12518" s="35" t="n">
        <v>0.9</v>
      </c>
      <c r="M12518" s="6" t="str">
        <f aca="false">IF(I12518&lt;=0,"Below 0%",IF(I12518&lt;=0.05,"0-5%",IF(I12518&lt;=0.1,"5-10%",IF(I12518&lt;=0.2,"10-20%",IF(I12518&lt;=0.4,"20-40%","Above 40%")))))</f>
        <v>Below 0%</v>
      </c>
      <c r="N12518" s="6" t="str">
        <f aca="false">IF(AND(H12518&gt;=Summary!$B$25,I12518&gt;=Summary!$B$26,I12518&lt;=Summary!$B$27,J12518&gt;=Summary!$B$28,J12518&lt;=Summary!$B$29,F12518*J12518&gt;1),"Yes","No")</f>
        <v>No</v>
      </c>
    </row>
    <row r="12519" customFormat="false" ht="15" hidden="false" customHeight="false" outlineLevel="0" collapsed="false">
      <c r="A12519" s="6" t="s">
        <v>159</v>
      </c>
      <c r="B12519" s="45" t="n">
        <v>45528</v>
      </c>
      <c r="C12519" s="6" t="s">
        <v>184</v>
      </c>
      <c r="D12519" s="6" t="s">
        <v>195</v>
      </c>
      <c r="E12519" s="6" t="s">
        <v>174</v>
      </c>
      <c r="F12519" s="34" t="n">
        <v>0.252306044101715</v>
      </c>
      <c r="G12519" s="34" t="n">
        <v>0.258062651716565</v>
      </c>
      <c r="H12519" s="34" t="n">
        <v>-0.00575660761484947</v>
      </c>
      <c r="I12519" s="34" t="n">
        <v>-0.0223070156667694</v>
      </c>
      <c r="J12519" s="35" t="n">
        <v>3.89</v>
      </c>
      <c r="K12519" s="6" t="n">
        <v>0</v>
      </c>
      <c r="L12519" s="35" t="n">
        <v>-1</v>
      </c>
      <c r="M12519" s="6" t="str">
        <f aca="false">IF(I12519&lt;=0,"Below 0%",IF(I12519&lt;=0.05,"0-5%",IF(I12519&lt;=0.1,"5-10%",IF(I12519&lt;=0.2,"10-20%",IF(I12519&lt;=0.4,"20-40%","Above 40%")))))</f>
        <v>Below 0%</v>
      </c>
      <c r="N12519" s="6" t="str">
        <f aca="false">IF(AND(H12519&gt;=Summary!$B$25,I12519&gt;=Summary!$B$26,I12519&lt;=Summary!$B$27,J12519&gt;=Summary!$B$28,J12519&lt;=Summary!$B$29,F12519*J12519&gt;1),"Yes","No")</f>
        <v>No</v>
      </c>
    </row>
    <row r="12520" customFormat="false" ht="15" hidden="false" customHeight="false" outlineLevel="0" collapsed="false">
      <c r="A12520" s="6" t="s">
        <v>159</v>
      </c>
      <c r="B12520" s="45" t="n">
        <v>45528</v>
      </c>
      <c r="C12520" s="6" t="s">
        <v>184</v>
      </c>
      <c r="D12520" s="6" t="s">
        <v>195</v>
      </c>
      <c r="E12520" s="6" t="s">
        <v>177</v>
      </c>
      <c r="F12520" s="34" t="n">
        <v>0.352232187986374</v>
      </c>
      <c r="G12520" s="34" t="n">
        <v>0.213588024505838</v>
      </c>
      <c r="H12520" s="34" t="n">
        <v>0.138644163480536</v>
      </c>
      <c r="I12520" s="34" t="n">
        <v>0.649119555280812</v>
      </c>
      <c r="J12520" s="35" t="n">
        <v>4.7</v>
      </c>
      <c r="K12520" s="6" t="n">
        <v>0</v>
      </c>
      <c r="L12520" s="35" t="n">
        <v>-1</v>
      </c>
      <c r="M12520" s="6" t="str">
        <f aca="false">IF(I12520&lt;=0,"Below 0%",IF(I12520&lt;=0.05,"0-5%",IF(I12520&lt;=0.1,"5-10%",IF(I12520&lt;=0.2,"10-20%",IF(I12520&lt;=0.4,"20-40%","Above 40%")))))</f>
        <v>Above 40%</v>
      </c>
      <c r="N12520" s="6" t="str">
        <f aca="false">IF(AND(H12520&gt;=Summary!$B$25,I12520&gt;=Summary!$B$26,I12520&lt;=Summary!$B$27,J12520&gt;=Summary!$B$28,J12520&lt;=Summary!$B$29,F12520*J12520&gt;1),"Yes","No")</f>
        <v>No</v>
      </c>
    </row>
    <row r="12521" customFormat="false" ht="15" hidden="false" customHeight="false" outlineLevel="0" collapsed="false">
      <c r="A12521" s="6" t="s">
        <v>159</v>
      </c>
      <c r="B12521" s="45" t="n">
        <v>45528</v>
      </c>
      <c r="C12521" s="6" t="s">
        <v>194</v>
      </c>
      <c r="D12521" s="6" t="s">
        <v>209</v>
      </c>
      <c r="E12521" s="6" t="s">
        <v>187</v>
      </c>
      <c r="F12521" s="34" t="n">
        <v>0.872122883796692</v>
      </c>
      <c r="G12521" s="34" t="n">
        <v>0.900151285930409</v>
      </c>
      <c r="H12521" s="34" t="n">
        <v>-0.0280284021337166</v>
      </c>
      <c r="I12521" s="34" t="n">
        <v>-0.0311374349754398</v>
      </c>
      <c r="J12521" s="35" t="n">
        <v>1.1</v>
      </c>
      <c r="K12521" s="6" t="n">
        <v>1</v>
      </c>
      <c r="L12521" s="35" t="n">
        <v>0.1</v>
      </c>
      <c r="M12521" s="6" t="str">
        <f aca="false">IF(I12521&lt;=0,"Below 0%",IF(I12521&lt;=0.05,"0-5%",IF(I12521&lt;=0.1,"5-10%",IF(I12521&lt;=0.2,"10-20%",IF(I12521&lt;=0.4,"20-40%","Above 40%")))))</f>
        <v>Below 0%</v>
      </c>
      <c r="N12521" s="6" t="str">
        <f aca="false">IF(AND(H12521&gt;=Summary!$B$25,I12521&gt;=Summary!$B$26,I12521&lt;=Summary!$B$27,J12521&gt;=Summary!$B$28,J12521&lt;=Summary!$B$29,F12521*J12521&gt;1),"Yes","No")</f>
        <v>No</v>
      </c>
    </row>
    <row r="12522" customFormat="false" ht="15" hidden="false" customHeight="false" outlineLevel="0" collapsed="false">
      <c r="A12522" s="6" t="s">
        <v>159</v>
      </c>
      <c r="B12522" s="45" t="n">
        <v>45528</v>
      </c>
      <c r="C12522" s="6" t="s">
        <v>194</v>
      </c>
      <c r="D12522" s="6" t="s">
        <v>209</v>
      </c>
      <c r="E12522" s="6" t="s">
        <v>174</v>
      </c>
      <c r="F12522" s="34" t="n">
        <v>0.0932386219501495</v>
      </c>
      <c r="G12522" s="34" t="n">
        <v>0.0707261724659607</v>
      </c>
      <c r="H12522" s="34" t="n">
        <v>0.0225124494841889</v>
      </c>
      <c r="I12522" s="34" t="n">
        <v>0.318304365968959</v>
      </c>
      <c r="J12522" s="35" t="n">
        <v>14</v>
      </c>
      <c r="K12522" s="6" t="n">
        <v>0</v>
      </c>
      <c r="L12522" s="35" t="n">
        <v>-1</v>
      </c>
      <c r="M12522" s="6" t="str">
        <f aca="false">IF(I12522&lt;=0,"Below 0%",IF(I12522&lt;=0.05,"0-5%",IF(I12522&lt;=0.1,"5-10%",IF(I12522&lt;=0.2,"10-20%",IF(I12522&lt;=0.4,"20-40%","Above 40%")))))</f>
        <v>20-40%</v>
      </c>
      <c r="N12522" s="6" t="str">
        <f aca="false">IF(AND(H12522&gt;=Summary!$B$25,I12522&gt;=Summary!$B$26,I12522&lt;=Summary!$B$27,J12522&gt;=Summary!$B$28,J12522&lt;=Summary!$B$29,F12522*J12522&gt;1),"Yes","No")</f>
        <v>No</v>
      </c>
    </row>
    <row r="12523" customFormat="false" ht="15" hidden="false" customHeight="false" outlineLevel="0" collapsed="false">
      <c r="A12523" s="6" t="s">
        <v>159</v>
      </c>
      <c r="B12523" s="45" t="n">
        <v>45528</v>
      </c>
      <c r="C12523" s="6" t="s">
        <v>194</v>
      </c>
      <c r="D12523" s="6" t="s">
        <v>209</v>
      </c>
      <c r="E12523" s="6" t="s">
        <v>177</v>
      </c>
      <c r="F12523" s="34" t="n">
        <v>0.0346384681761265</v>
      </c>
      <c r="G12523" s="34" t="n">
        <v>0.0291225416036309</v>
      </c>
      <c r="H12523" s="34" t="n">
        <v>0.00551592657249562</v>
      </c>
      <c r="I12523" s="34" t="n">
        <v>0.189404024125694</v>
      </c>
      <c r="J12523" s="35" t="n">
        <v>34</v>
      </c>
      <c r="K12523" s="6" t="n">
        <v>0</v>
      </c>
      <c r="L12523" s="35" t="n">
        <v>-1</v>
      </c>
      <c r="M12523" s="6" t="str">
        <f aca="false">IF(I12523&lt;=0,"Below 0%",IF(I12523&lt;=0.05,"0-5%",IF(I12523&lt;=0.1,"5-10%",IF(I12523&lt;=0.2,"10-20%",IF(I12523&lt;=0.4,"20-40%","Above 40%")))))</f>
        <v>10-20%</v>
      </c>
      <c r="N12523" s="6" t="str">
        <f aca="false">IF(AND(H12523&gt;=Summary!$B$25,I12523&gt;=Summary!$B$26,I12523&lt;=Summary!$B$27,J12523&gt;=Summary!$B$28,J12523&lt;=Summary!$B$29,F12523*J12523&gt;1),"Yes","No")</f>
        <v>No</v>
      </c>
    </row>
    <row r="12524" customFormat="false" ht="15" hidden="false" customHeight="false" outlineLevel="0" collapsed="false">
      <c r="A12524" s="6" t="s">
        <v>159</v>
      </c>
      <c r="B12524" s="45" t="n">
        <v>45528</v>
      </c>
      <c r="C12524" s="6" t="s">
        <v>179</v>
      </c>
      <c r="D12524" s="6" t="s">
        <v>207</v>
      </c>
      <c r="E12524" s="6" t="s">
        <v>187</v>
      </c>
      <c r="F12524" s="34" t="n">
        <v>0.408158600330353</v>
      </c>
      <c r="G12524" s="34" t="n">
        <v>0.371921879422587</v>
      </c>
      <c r="H12524" s="34" t="n">
        <v>0.0362367209077658</v>
      </c>
      <c r="I12524" s="34" t="n">
        <v>0.0974310007360246</v>
      </c>
      <c r="J12524" s="35" t="n">
        <v>2.66</v>
      </c>
      <c r="K12524" s="6" t="n">
        <v>0</v>
      </c>
      <c r="L12524" s="35" t="n">
        <v>-1</v>
      </c>
      <c r="M12524" s="6" t="str">
        <f aca="false">IF(I12524&lt;=0,"Below 0%",IF(I12524&lt;=0.05,"0-5%",IF(I12524&lt;=0.1,"5-10%",IF(I12524&lt;=0.2,"10-20%",IF(I12524&lt;=0.4,"20-40%","Above 40%")))))</f>
        <v>5-10%</v>
      </c>
      <c r="N12524" s="6" t="str">
        <f aca="false">IF(AND(H12524&gt;=Summary!$B$25,I12524&gt;=Summary!$B$26,I12524&lt;=Summary!$B$27,J12524&gt;=Summary!$B$28,J12524&lt;=Summary!$B$29,F12524*J12524&gt;1),"Yes","No")</f>
        <v>No</v>
      </c>
    </row>
    <row r="12525" customFormat="false" ht="15" hidden="false" customHeight="false" outlineLevel="0" collapsed="false">
      <c r="A12525" s="6" t="s">
        <v>159</v>
      </c>
      <c r="B12525" s="45" t="n">
        <v>45528</v>
      </c>
      <c r="C12525" s="6" t="s">
        <v>179</v>
      </c>
      <c r="D12525" s="6" t="s">
        <v>207</v>
      </c>
      <c r="E12525" s="6" t="s">
        <v>174</v>
      </c>
      <c r="F12525" s="34" t="n">
        <v>0.287483155727387</v>
      </c>
      <c r="G12525" s="34" t="n">
        <v>0.289272572884234</v>
      </c>
      <c r="H12525" s="34" t="n">
        <v>-0.00178941715684788</v>
      </c>
      <c r="I12525" s="34" t="n">
        <v>-0.00618592056276279</v>
      </c>
      <c r="J12525" s="35" t="n">
        <v>3.42</v>
      </c>
      <c r="K12525" s="6" t="n">
        <v>0</v>
      </c>
      <c r="L12525" s="35" t="n">
        <v>-1</v>
      </c>
      <c r="M12525" s="6" t="str">
        <f aca="false">IF(I12525&lt;=0,"Below 0%",IF(I12525&lt;=0.05,"0-5%",IF(I12525&lt;=0.1,"5-10%",IF(I12525&lt;=0.2,"10-20%",IF(I12525&lt;=0.4,"20-40%","Above 40%")))))</f>
        <v>Below 0%</v>
      </c>
      <c r="N12525" s="6" t="str">
        <f aca="false">IF(AND(H12525&gt;=Summary!$B$25,I12525&gt;=Summary!$B$26,I12525&lt;=Summary!$B$27,J12525&gt;=Summary!$B$28,J12525&lt;=Summary!$B$29,F12525*J12525&gt;1),"Yes","No")</f>
        <v>No</v>
      </c>
    </row>
    <row r="12526" customFormat="false" ht="15" hidden="false" customHeight="false" outlineLevel="0" collapsed="false">
      <c r="A12526" s="6" t="s">
        <v>159</v>
      </c>
      <c r="B12526" s="45" t="n">
        <v>45528</v>
      </c>
      <c r="C12526" s="6" t="s">
        <v>179</v>
      </c>
      <c r="D12526" s="6" t="s">
        <v>207</v>
      </c>
      <c r="E12526" s="6" t="s">
        <v>177</v>
      </c>
      <c r="F12526" s="34" t="n">
        <v>0.304358184337616</v>
      </c>
      <c r="G12526" s="34" t="n">
        <v>0.338805547693179</v>
      </c>
      <c r="H12526" s="34" t="n">
        <v>-0.0344473633555626</v>
      </c>
      <c r="I12526" s="34" t="n">
        <v>-0.101672961349376</v>
      </c>
      <c r="J12526" s="35" t="n">
        <v>2.92</v>
      </c>
      <c r="K12526" s="6" t="n">
        <v>1</v>
      </c>
      <c r="L12526" s="35" t="n">
        <v>1.92</v>
      </c>
      <c r="M12526" s="6" t="str">
        <f aca="false">IF(I12526&lt;=0,"Below 0%",IF(I12526&lt;=0.05,"0-5%",IF(I12526&lt;=0.1,"5-10%",IF(I12526&lt;=0.2,"10-20%",IF(I12526&lt;=0.4,"20-40%","Above 40%")))))</f>
        <v>Below 0%</v>
      </c>
      <c r="N12526" s="6" t="str">
        <f aca="false">IF(AND(H12526&gt;=Summary!$B$25,I12526&gt;=Summary!$B$26,I12526&lt;=Summary!$B$27,J12526&gt;=Summary!$B$28,J12526&lt;=Summary!$B$29,F12526*J12526&gt;1),"Yes","No")</f>
        <v>No</v>
      </c>
    </row>
    <row r="12527" customFormat="false" ht="15" hidden="false" customHeight="false" outlineLevel="0" collapsed="false">
      <c r="A12527" s="6" t="s">
        <v>159</v>
      </c>
      <c r="B12527" s="45" t="n">
        <v>45528</v>
      </c>
      <c r="C12527" s="6" t="s">
        <v>181</v>
      </c>
      <c r="D12527" s="6" t="s">
        <v>173</v>
      </c>
      <c r="E12527" s="6" t="s">
        <v>187</v>
      </c>
      <c r="F12527" s="34" t="n">
        <v>0.578538000583649</v>
      </c>
      <c r="G12527" s="34" t="n">
        <v>0.668330161921517</v>
      </c>
      <c r="H12527" s="34" t="n">
        <v>-0.0897921613378679</v>
      </c>
      <c r="I12527" s="34" t="n">
        <v>-0.134352998643225</v>
      </c>
      <c r="J12527" s="35" t="n">
        <v>1.49</v>
      </c>
      <c r="K12527" s="6" t="n">
        <v>1</v>
      </c>
      <c r="L12527" s="35" t="n">
        <v>0.49</v>
      </c>
      <c r="M12527" s="6" t="str">
        <f aca="false">IF(I12527&lt;=0,"Below 0%",IF(I12527&lt;=0.05,"0-5%",IF(I12527&lt;=0.1,"5-10%",IF(I12527&lt;=0.2,"10-20%",IF(I12527&lt;=0.4,"20-40%","Above 40%")))))</f>
        <v>Below 0%</v>
      </c>
      <c r="N12527" s="6" t="str">
        <f aca="false">IF(AND(H12527&gt;=Summary!$B$25,I12527&gt;=Summary!$B$26,I12527&lt;=Summary!$B$27,J12527&gt;=Summary!$B$28,J12527&lt;=Summary!$B$29,F12527*J12527&gt;1),"Yes","No")</f>
        <v>No</v>
      </c>
    </row>
    <row r="12528" customFormat="false" ht="15" hidden="false" customHeight="false" outlineLevel="0" collapsed="false">
      <c r="A12528" s="6" t="s">
        <v>159</v>
      </c>
      <c r="B12528" s="45" t="n">
        <v>45528</v>
      </c>
      <c r="C12528" s="6" t="s">
        <v>181</v>
      </c>
      <c r="D12528" s="6" t="s">
        <v>173</v>
      </c>
      <c r="E12528" s="6" t="s">
        <v>174</v>
      </c>
      <c r="F12528" s="34" t="n">
        <v>0.246968746185303</v>
      </c>
      <c r="G12528" s="34" t="n">
        <v>0.195257243384914</v>
      </c>
      <c r="H12528" s="34" t="n">
        <v>0.0517115028003891</v>
      </c>
      <c r="I12528" s="34" t="n">
        <v>0.264837820630548</v>
      </c>
      <c r="J12528" s="35" t="n">
        <v>5.1</v>
      </c>
      <c r="K12528" s="6" t="n">
        <v>0</v>
      </c>
      <c r="L12528" s="35" t="n">
        <v>-1</v>
      </c>
      <c r="M12528" s="6" t="str">
        <f aca="false">IF(I12528&lt;=0,"Below 0%",IF(I12528&lt;=0.05,"0-5%",IF(I12528&lt;=0.1,"5-10%",IF(I12528&lt;=0.2,"10-20%",IF(I12528&lt;=0.4,"20-40%","Above 40%")))))</f>
        <v>20-40%</v>
      </c>
      <c r="N12528" s="6" t="str">
        <f aca="false">IF(AND(H12528&gt;=Summary!$B$25,I12528&gt;=Summary!$B$26,I12528&lt;=Summary!$B$27,J12528&gt;=Summary!$B$28,J12528&lt;=Summary!$B$29,F12528*J12528&gt;1),"Yes","No")</f>
        <v>No</v>
      </c>
    </row>
    <row r="12529" customFormat="false" ht="15" hidden="false" customHeight="false" outlineLevel="0" collapsed="false">
      <c r="A12529" s="6" t="s">
        <v>159</v>
      </c>
      <c r="B12529" s="45" t="n">
        <v>45528</v>
      </c>
      <c r="C12529" s="6" t="s">
        <v>181</v>
      </c>
      <c r="D12529" s="6" t="s">
        <v>173</v>
      </c>
      <c r="E12529" s="6" t="s">
        <v>177</v>
      </c>
      <c r="F12529" s="34" t="n">
        <v>0.174493223428726</v>
      </c>
      <c r="G12529" s="34" t="n">
        <v>0.13641259469357</v>
      </c>
      <c r="H12529" s="34" t="n">
        <v>0.0380806287351564</v>
      </c>
      <c r="I12529" s="34" t="n">
        <v>0.279157718689383</v>
      </c>
      <c r="J12529" s="35" t="n">
        <v>7.3</v>
      </c>
      <c r="K12529" s="6" t="n">
        <v>0</v>
      </c>
      <c r="L12529" s="35" t="n">
        <v>-1</v>
      </c>
      <c r="M12529" s="6" t="str">
        <f aca="false">IF(I12529&lt;=0,"Below 0%",IF(I12529&lt;=0.05,"0-5%",IF(I12529&lt;=0.1,"5-10%",IF(I12529&lt;=0.2,"10-20%",IF(I12529&lt;=0.4,"20-40%","Above 40%")))))</f>
        <v>20-40%</v>
      </c>
      <c r="N12529" s="6" t="str">
        <f aca="false">IF(AND(H12529&gt;=Summary!$B$25,I12529&gt;=Summary!$B$26,I12529&lt;=Summary!$B$27,J12529&gt;=Summary!$B$28,J12529&lt;=Summary!$B$29,F12529*J12529&gt;1),"Yes","No")</f>
        <v>No</v>
      </c>
    </row>
    <row r="12530" customFormat="false" ht="15" hidden="false" customHeight="false" outlineLevel="0" collapsed="false">
      <c r="A12530" s="6" t="s">
        <v>159</v>
      </c>
      <c r="B12530" s="45" t="n">
        <v>45529</v>
      </c>
      <c r="C12530" s="6" t="s">
        <v>199</v>
      </c>
      <c r="D12530" s="6" t="s">
        <v>188</v>
      </c>
      <c r="E12530" s="6" t="s">
        <v>187</v>
      </c>
      <c r="F12530" s="34" t="n">
        <v>0.22251184284687</v>
      </c>
      <c r="G12530" s="34" t="n">
        <v>0.323242869538839</v>
      </c>
      <c r="H12530" s="34" t="n">
        <v>-0.100731026691969</v>
      </c>
      <c r="I12530" s="34" t="n">
        <v>-0.311626446194092</v>
      </c>
      <c r="J12530" s="35" t="n">
        <v>3.06</v>
      </c>
      <c r="K12530" s="6" t="n">
        <v>0</v>
      </c>
      <c r="L12530" s="35" t="n">
        <v>-1</v>
      </c>
      <c r="M12530" s="6" t="str">
        <f aca="false">IF(I12530&lt;=0,"Below 0%",IF(I12530&lt;=0.05,"0-5%",IF(I12530&lt;=0.1,"5-10%",IF(I12530&lt;=0.2,"10-20%",IF(I12530&lt;=0.4,"20-40%","Above 40%")))))</f>
        <v>Below 0%</v>
      </c>
      <c r="N12530" s="6" t="str">
        <f aca="false">IF(AND(H12530&gt;=Summary!$B$25,I12530&gt;=Summary!$B$26,I12530&lt;=Summary!$B$27,J12530&gt;=Summary!$B$28,J12530&lt;=Summary!$B$29,F12530*J12530&gt;1),"Yes","No")</f>
        <v>No</v>
      </c>
    </row>
    <row r="12531" customFormat="false" ht="15" hidden="false" customHeight="false" outlineLevel="0" collapsed="false">
      <c r="A12531" s="6" t="s">
        <v>159</v>
      </c>
      <c r="B12531" s="45" t="n">
        <v>45529</v>
      </c>
      <c r="C12531" s="6" t="s">
        <v>199</v>
      </c>
      <c r="D12531" s="6" t="s">
        <v>188</v>
      </c>
      <c r="E12531" s="6" t="s">
        <v>174</v>
      </c>
      <c r="F12531" s="34" t="n">
        <v>0.255524903535843</v>
      </c>
      <c r="G12531" s="34" t="n">
        <v>0.250410931845278</v>
      </c>
      <c r="H12531" s="34" t="n">
        <v>0.00511397169056493</v>
      </c>
      <c r="I12531" s="34" t="n">
        <v>0.0204223180389134</v>
      </c>
      <c r="J12531" s="35" t="n">
        <v>3.95</v>
      </c>
      <c r="K12531" s="6" t="n">
        <v>1</v>
      </c>
      <c r="L12531" s="35" t="n">
        <v>2.95</v>
      </c>
      <c r="M12531" s="6" t="str">
        <f aca="false">IF(I12531&lt;=0,"Below 0%",IF(I12531&lt;=0.05,"0-5%",IF(I12531&lt;=0.1,"5-10%",IF(I12531&lt;=0.2,"10-20%",IF(I12531&lt;=0.4,"20-40%","Above 40%")))))</f>
        <v>0-5%</v>
      </c>
      <c r="N12531" s="6" t="str">
        <f aca="false">IF(AND(H12531&gt;=Summary!$B$25,I12531&gt;=Summary!$B$26,I12531&lt;=Summary!$B$27,J12531&gt;=Summary!$B$28,J12531&lt;=Summary!$B$29,F12531*J12531&gt;1),"Yes","No")</f>
        <v>No</v>
      </c>
    </row>
    <row r="12532" customFormat="false" ht="15" hidden="false" customHeight="false" outlineLevel="0" collapsed="false">
      <c r="A12532" s="6" t="s">
        <v>159</v>
      </c>
      <c r="B12532" s="45" t="n">
        <v>45529</v>
      </c>
      <c r="C12532" s="6" t="s">
        <v>199</v>
      </c>
      <c r="D12532" s="6" t="s">
        <v>188</v>
      </c>
      <c r="E12532" s="6" t="s">
        <v>177</v>
      </c>
      <c r="F12532" s="34" t="n">
        <v>0.52196329832077</v>
      </c>
      <c r="G12532" s="34" t="n">
        <v>0.426346198615883</v>
      </c>
      <c r="H12532" s="34" t="n">
        <v>0.0956170997048875</v>
      </c>
      <c r="I12532" s="34" t="n">
        <v>0.224271026727352</v>
      </c>
      <c r="J12532" s="35" t="n">
        <v>2.32</v>
      </c>
      <c r="K12532" s="6" t="n">
        <v>0</v>
      </c>
      <c r="L12532" s="35" t="n">
        <v>-1</v>
      </c>
      <c r="M12532" s="6" t="str">
        <f aca="false">IF(I12532&lt;=0,"Below 0%",IF(I12532&lt;=0.05,"0-5%",IF(I12532&lt;=0.1,"5-10%",IF(I12532&lt;=0.2,"10-20%",IF(I12532&lt;=0.4,"20-40%","Above 40%")))))</f>
        <v>20-40%</v>
      </c>
      <c r="N12532" s="6" t="str">
        <f aca="false">IF(AND(H12532&gt;=Summary!$B$25,I12532&gt;=Summary!$B$26,I12532&lt;=Summary!$B$27,J12532&gt;=Summary!$B$28,J12532&lt;=Summary!$B$29,F12532*J12532&gt;1),"Yes","No")</f>
        <v>Yes</v>
      </c>
    </row>
    <row r="12533" customFormat="false" ht="15" hidden="false" customHeight="false" outlineLevel="0" collapsed="false">
      <c r="A12533" s="6" t="s">
        <v>159</v>
      </c>
      <c r="B12533" s="45" t="n">
        <v>45529</v>
      </c>
      <c r="C12533" s="6" t="s">
        <v>183</v>
      </c>
      <c r="D12533" s="6" t="s">
        <v>206</v>
      </c>
      <c r="E12533" s="6" t="s">
        <v>187</v>
      </c>
      <c r="F12533" s="34" t="n">
        <v>0.716410636901856</v>
      </c>
      <c r="G12533" s="34" t="n">
        <v>0.780048837840282</v>
      </c>
      <c r="H12533" s="34" t="n">
        <v>-0.0636382009384268</v>
      </c>
      <c r="I12533" s="34" t="n">
        <v>-0.0815823290175286</v>
      </c>
      <c r="J12533" s="35" t="n">
        <v>1.28</v>
      </c>
      <c r="K12533" s="6" t="n">
        <v>1</v>
      </c>
      <c r="L12533" s="35" t="n">
        <v>0.28</v>
      </c>
      <c r="M12533" s="6" t="str">
        <f aca="false">IF(I12533&lt;=0,"Below 0%",IF(I12533&lt;=0.05,"0-5%",IF(I12533&lt;=0.1,"5-10%",IF(I12533&lt;=0.2,"10-20%",IF(I12533&lt;=0.4,"20-40%","Above 40%")))))</f>
        <v>Below 0%</v>
      </c>
      <c r="N12533" s="6" t="str">
        <f aca="false">IF(AND(H12533&gt;=Summary!$B$25,I12533&gt;=Summary!$B$26,I12533&lt;=Summary!$B$27,J12533&gt;=Summary!$B$28,J12533&lt;=Summary!$B$29,F12533*J12533&gt;1),"Yes","No")</f>
        <v>No</v>
      </c>
    </row>
    <row r="12534" customFormat="false" ht="15" hidden="false" customHeight="false" outlineLevel="0" collapsed="false">
      <c r="A12534" s="6" t="s">
        <v>159</v>
      </c>
      <c r="B12534" s="45" t="n">
        <v>45529</v>
      </c>
      <c r="C12534" s="6" t="s">
        <v>183</v>
      </c>
      <c r="D12534" s="6" t="s">
        <v>206</v>
      </c>
      <c r="E12534" s="6" t="s">
        <v>174</v>
      </c>
      <c r="F12534" s="34" t="n">
        <v>0.204209625720978</v>
      </c>
      <c r="G12534" s="34" t="n">
        <v>0.133128334991408</v>
      </c>
      <c r="H12534" s="34" t="n">
        <v>0.0710812907295696</v>
      </c>
      <c r="I12534" s="34" t="n">
        <v>0.533930592117426</v>
      </c>
      <c r="J12534" s="35" t="n">
        <v>7.5</v>
      </c>
      <c r="K12534" s="6" t="n">
        <v>0</v>
      </c>
      <c r="L12534" s="35" t="n">
        <v>-1</v>
      </c>
      <c r="M12534" s="6" t="str">
        <f aca="false">IF(I12534&lt;=0,"Below 0%",IF(I12534&lt;=0.05,"0-5%",IF(I12534&lt;=0.1,"5-10%",IF(I12534&lt;=0.2,"10-20%",IF(I12534&lt;=0.4,"20-40%","Above 40%")))))</f>
        <v>Above 40%</v>
      </c>
      <c r="N12534" s="6" t="str">
        <f aca="false">IF(AND(H12534&gt;=Summary!$B$25,I12534&gt;=Summary!$B$26,I12534&lt;=Summary!$B$27,J12534&gt;=Summary!$B$28,J12534&lt;=Summary!$B$29,F12534*J12534&gt;1),"Yes","No")</f>
        <v>No</v>
      </c>
    </row>
    <row r="12535" customFormat="false" ht="15" hidden="false" customHeight="false" outlineLevel="0" collapsed="false">
      <c r="A12535" s="6" t="s">
        <v>159</v>
      </c>
      <c r="B12535" s="45" t="n">
        <v>45529</v>
      </c>
      <c r="C12535" s="6" t="s">
        <v>183</v>
      </c>
      <c r="D12535" s="6" t="s">
        <v>206</v>
      </c>
      <c r="E12535" s="6" t="s">
        <v>177</v>
      </c>
      <c r="F12535" s="34" t="n">
        <v>0.0793797746300697</v>
      </c>
      <c r="G12535" s="34" t="n">
        <v>0.0868228271683097</v>
      </c>
      <c r="H12535" s="34" t="n">
        <v>-0.00744305253823994</v>
      </c>
      <c r="I12535" s="34" t="n">
        <v>-0.085726908245124</v>
      </c>
      <c r="J12535" s="35" t="n">
        <v>11.5</v>
      </c>
      <c r="K12535" s="6" t="n">
        <v>0</v>
      </c>
      <c r="L12535" s="35" t="n">
        <v>-1</v>
      </c>
      <c r="M12535" s="6" t="str">
        <f aca="false">IF(I12535&lt;=0,"Below 0%",IF(I12535&lt;=0.05,"0-5%",IF(I12535&lt;=0.1,"5-10%",IF(I12535&lt;=0.2,"10-20%",IF(I12535&lt;=0.4,"20-40%","Above 40%")))))</f>
        <v>Below 0%</v>
      </c>
      <c r="N12535" s="6" t="str">
        <f aca="false">IF(AND(H12535&gt;=Summary!$B$25,I12535&gt;=Summary!$B$26,I12535&lt;=Summary!$B$27,J12535&gt;=Summary!$B$28,J12535&lt;=Summary!$B$29,F12535*J12535&gt;1),"Yes","No")</f>
        <v>No</v>
      </c>
    </row>
    <row r="12536" customFormat="false" ht="15" hidden="false" customHeight="false" outlineLevel="0" collapsed="false">
      <c r="A12536" s="6" t="s">
        <v>159</v>
      </c>
      <c r="B12536" s="45" t="n">
        <v>45529</v>
      </c>
      <c r="C12536" s="6" t="s">
        <v>203</v>
      </c>
      <c r="D12536" s="6" t="s">
        <v>190</v>
      </c>
      <c r="E12536" s="6" t="s">
        <v>187</v>
      </c>
      <c r="F12536" s="34" t="n">
        <v>0.31270045042038</v>
      </c>
      <c r="G12536" s="34" t="n">
        <v>0.215955200692022</v>
      </c>
      <c r="H12536" s="34" t="n">
        <v>0.0967452497283578</v>
      </c>
      <c r="I12536" s="34" t="n">
        <v>0.44798758917748</v>
      </c>
      <c r="J12536" s="35" t="n">
        <v>4.6</v>
      </c>
      <c r="K12536" s="6" t="n">
        <v>0</v>
      </c>
      <c r="L12536" s="35" t="n">
        <v>-1</v>
      </c>
      <c r="M12536" s="6" t="str">
        <f aca="false">IF(I12536&lt;=0,"Below 0%",IF(I12536&lt;=0.05,"0-5%",IF(I12536&lt;=0.1,"5-10%",IF(I12536&lt;=0.2,"10-20%",IF(I12536&lt;=0.4,"20-40%","Above 40%")))))</f>
        <v>Above 40%</v>
      </c>
      <c r="N12536" s="6" t="str">
        <f aca="false">IF(AND(H12536&gt;=Summary!$B$25,I12536&gt;=Summary!$B$26,I12536&lt;=Summary!$B$27,J12536&gt;=Summary!$B$28,J12536&lt;=Summary!$B$29,F12536*J12536&gt;1),"Yes","No")</f>
        <v>No</v>
      </c>
    </row>
    <row r="12537" customFormat="false" ht="15" hidden="false" customHeight="false" outlineLevel="0" collapsed="false">
      <c r="A12537" s="6" t="s">
        <v>159</v>
      </c>
      <c r="B12537" s="45" t="n">
        <v>45529</v>
      </c>
      <c r="C12537" s="6" t="s">
        <v>203</v>
      </c>
      <c r="D12537" s="6" t="s">
        <v>190</v>
      </c>
      <c r="E12537" s="6" t="s">
        <v>174</v>
      </c>
      <c r="F12537" s="34" t="n">
        <v>0.22260756790638</v>
      </c>
      <c r="G12537" s="34" t="n">
        <v>0.238223962394077</v>
      </c>
      <c r="H12537" s="34" t="n">
        <v>-0.0156163944876972</v>
      </c>
      <c r="I12537" s="34" t="n">
        <v>-0.0655534159148276</v>
      </c>
      <c r="J12537" s="35" t="n">
        <v>4.17</v>
      </c>
      <c r="K12537" s="6" t="n">
        <v>0</v>
      </c>
      <c r="L12537" s="35" t="n">
        <v>-1</v>
      </c>
      <c r="M12537" s="6" t="str">
        <f aca="false">IF(I12537&lt;=0,"Below 0%",IF(I12537&lt;=0.05,"0-5%",IF(I12537&lt;=0.1,"5-10%",IF(I12537&lt;=0.2,"10-20%",IF(I12537&lt;=0.4,"20-40%","Above 40%")))))</f>
        <v>Below 0%</v>
      </c>
      <c r="N12537" s="6" t="str">
        <f aca="false">IF(AND(H12537&gt;=Summary!$B$25,I12537&gt;=Summary!$B$26,I12537&lt;=Summary!$B$27,J12537&gt;=Summary!$B$28,J12537&lt;=Summary!$B$29,F12537*J12537&gt;1),"Yes","No")</f>
        <v>No</v>
      </c>
    </row>
    <row r="12538" customFormat="false" ht="15" hidden="false" customHeight="false" outlineLevel="0" collapsed="false">
      <c r="A12538" s="6" t="s">
        <v>159</v>
      </c>
      <c r="B12538" s="45" t="n">
        <v>45529</v>
      </c>
      <c r="C12538" s="6" t="s">
        <v>203</v>
      </c>
      <c r="D12538" s="6" t="s">
        <v>190</v>
      </c>
      <c r="E12538" s="6" t="s">
        <v>177</v>
      </c>
      <c r="F12538" s="34" t="n">
        <v>0.46469196677208</v>
      </c>
      <c r="G12538" s="34" t="n">
        <v>0.545820836913901</v>
      </c>
      <c r="H12538" s="34" t="n">
        <v>-0.0811288701418218</v>
      </c>
      <c r="I12538" s="34" t="n">
        <v>-0.148636447447717</v>
      </c>
      <c r="J12538" s="35" t="n">
        <v>1.82</v>
      </c>
      <c r="K12538" s="6" t="n">
        <v>1</v>
      </c>
      <c r="L12538" s="35" t="n">
        <v>0.82</v>
      </c>
      <c r="M12538" s="6" t="str">
        <f aca="false">IF(I12538&lt;=0,"Below 0%",IF(I12538&lt;=0.05,"0-5%",IF(I12538&lt;=0.1,"5-10%",IF(I12538&lt;=0.2,"10-20%",IF(I12538&lt;=0.4,"20-40%","Above 40%")))))</f>
        <v>Below 0%</v>
      </c>
      <c r="N12538" s="6" t="str">
        <f aca="false">IF(AND(H12538&gt;=Summary!$B$25,I12538&gt;=Summary!$B$26,I12538&lt;=Summary!$B$27,J12538&gt;=Summary!$B$28,J12538&lt;=Summary!$B$29,F12538*J12538&gt;1),"Yes","No")</f>
        <v>No</v>
      </c>
    </row>
    <row r="12539" customFormat="false" ht="15" hidden="false" customHeight="false" outlineLevel="0" collapsed="false">
      <c r="A12539" s="6" t="s">
        <v>159</v>
      </c>
      <c r="B12539" s="45" t="n">
        <v>45535</v>
      </c>
      <c r="C12539" s="6" t="s">
        <v>185</v>
      </c>
      <c r="D12539" s="6" t="s">
        <v>201</v>
      </c>
      <c r="E12539" s="6" t="s">
        <v>187</v>
      </c>
      <c r="F12539" s="34" t="n">
        <v>0.731286823749542</v>
      </c>
      <c r="G12539" s="34" t="n">
        <v>0.724346076458753</v>
      </c>
      <c r="H12539" s="34" t="n">
        <v>0.00694074729078964</v>
      </c>
      <c r="I12539" s="34" t="n">
        <v>0.00958208723200671</v>
      </c>
      <c r="J12539" s="35" t="n">
        <v>1.37</v>
      </c>
      <c r="K12539" s="6" t="n">
        <v>0</v>
      </c>
      <c r="L12539" s="35" t="n">
        <v>-1</v>
      </c>
      <c r="M12539" s="6" t="str">
        <f aca="false">IF(I12539&lt;=0,"Below 0%",IF(I12539&lt;=0.05,"0-5%",IF(I12539&lt;=0.1,"5-10%",IF(I12539&lt;=0.2,"10-20%",IF(I12539&lt;=0.4,"20-40%","Above 40%")))))</f>
        <v>0-5%</v>
      </c>
      <c r="N12539" s="6" t="str">
        <f aca="false">IF(AND(H12539&gt;=Summary!$B$25,I12539&gt;=Summary!$B$26,I12539&lt;=Summary!$B$27,J12539&gt;=Summary!$B$28,J12539&lt;=Summary!$B$29,F12539*J12539&gt;1),"Yes","No")</f>
        <v>No</v>
      </c>
    </row>
    <row r="12540" customFormat="false" ht="15" hidden="false" customHeight="false" outlineLevel="0" collapsed="false">
      <c r="A12540" s="6" t="s">
        <v>159</v>
      </c>
      <c r="B12540" s="45" t="n">
        <v>45535</v>
      </c>
      <c r="C12540" s="6" t="s">
        <v>185</v>
      </c>
      <c r="D12540" s="6" t="s">
        <v>201</v>
      </c>
      <c r="E12540" s="6" t="s">
        <v>174</v>
      </c>
      <c r="F12540" s="34" t="n">
        <v>0.150939509272575</v>
      </c>
      <c r="G12540" s="34" t="n">
        <v>0.165392354124749</v>
      </c>
      <c r="H12540" s="34" t="n">
        <v>-0.0144528448521731</v>
      </c>
      <c r="I12540" s="34" t="n">
        <v>-0.0873852054930663</v>
      </c>
      <c r="J12540" s="35" t="n">
        <v>6</v>
      </c>
      <c r="K12540" s="6" t="n">
        <v>1</v>
      </c>
      <c r="L12540" s="35" t="n">
        <v>5</v>
      </c>
      <c r="M12540" s="6" t="str">
        <f aca="false">IF(I12540&lt;=0,"Below 0%",IF(I12540&lt;=0.05,"0-5%",IF(I12540&lt;=0.1,"5-10%",IF(I12540&lt;=0.2,"10-20%",IF(I12540&lt;=0.4,"20-40%","Above 40%")))))</f>
        <v>Below 0%</v>
      </c>
      <c r="N12540" s="6" t="str">
        <f aca="false">IF(AND(H12540&gt;=Summary!$B$25,I12540&gt;=Summary!$B$26,I12540&lt;=Summary!$B$27,J12540&gt;=Summary!$B$28,J12540&lt;=Summary!$B$29,F12540*J12540&gt;1),"Yes","No")</f>
        <v>No</v>
      </c>
    </row>
    <row r="12541" customFormat="false" ht="15" hidden="false" customHeight="false" outlineLevel="0" collapsed="false">
      <c r="A12541" s="6" t="s">
        <v>159</v>
      </c>
      <c r="B12541" s="45" t="n">
        <v>45535</v>
      </c>
      <c r="C12541" s="6" t="s">
        <v>185</v>
      </c>
      <c r="D12541" s="6" t="s">
        <v>201</v>
      </c>
      <c r="E12541" s="6" t="s">
        <v>177</v>
      </c>
      <c r="F12541" s="34" t="n">
        <v>0.117773674428463</v>
      </c>
      <c r="G12541" s="34" t="n">
        <v>0.110261569416499</v>
      </c>
      <c r="H12541" s="34" t="n">
        <v>0.00751210501196398</v>
      </c>
      <c r="I12541" s="34" t="n">
        <v>0.0681298574990163</v>
      </c>
      <c r="J12541" s="35" t="n">
        <v>9</v>
      </c>
      <c r="K12541" s="6" t="n">
        <v>0</v>
      </c>
      <c r="L12541" s="35" t="n">
        <v>-1</v>
      </c>
      <c r="M12541" s="6" t="str">
        <f aca="false">IF(I12541&lt;=0,"Below 0%",IF(I12541&lt;=0.05,"0-5%",IF(I12541&lt;=0.1,"5-10%",IF(I12541&lt;=0.2,"10-20%",IF(I12541&lt;=0.4,"20-40%","Above 40%")))))</f>
        <v>5-10%</v>
      </c>
      <c r="N12541" s="6" t="str">
        <f aca="false">IF(AND(H12541&gt;=Summary!$B$25,I12541&gt;=Summary!$B$26,I12541&lt;=Summary!$B$27,J12541&gt;=Summary!$B$28,J12541&lt;=Summary!$B$29,F12541*J12541&gt;1),"Yes","No")</f>
        <v>No</v>
      </c>
    </row>
    <row r="12542" customFormat="false" ht="15" hidden="false" customHeight="false" outlineLevel="0" collapsed="false">
      <c r="A12542" s="6" t="s">
        <v>159</v>
      </c>
      <c r="B12542" s="45" t="n">
        <v>45535</v>
      </c>
      <c r="C12542" s="6" t="s">
        <v>206</v>
      </c>
      <c r="D12542" s="6" t="s">
        <v>179</v>
      </c>
      <c r="E12542" s="6" t="s">
        <v>187</v>
      </c>
      <c r="F12542" s="34" t="n">
        <v>0.472637057304382</v>
      </c>
      <c r="G12542" s="34" t="n">
        <v>0.546752352017709</v>
      </c>
      <c r="H12542" s="34" t="n">
        <v>-0.0741152947133269</v>
      </c>
      <c r="I12542" s="34" t="n">
        <v>-0.13555551144831</v>
      </c>
      <c r="J12542" s="35" t="n">
        <v>1.82</v>
      </c>
      <c r="K12542" s="6" t="n">
        <v>1</v>
      </c>
      <c r="L12542" s="35" t="n">
        <v>0.82</v>
      </c>
      <c r="M12542" s="6" t="str">
        <f aca="false">IF(I12542&lt;=0,"Below 0%",IF(I12542&lt;=0.05,"0-5%",IF(I12542&lt;=0.1,"5-10%",IF(I12542&lt;=0.2,"10-20%",IF(I12542&lt;=0.4,"20-40%","Above 40%")))))</f>
        <v>Below 0%</v>
      </c>
      <c r="N12542" s="6" t="str">
        <f aca="false">IF(AND(H12542&gt;=Summary!$B$25,I12542&gt;=Summary!$B$26,I12542&lt;=Summary!$B$27,J12542&gt;=Summary!$B$28,J12542&lt;=Summary!$B$29,F12542*J12542&gt;1),"Yes","No")</f>
        <v>No</v>
      </c>
    </row>
    <row r="12543" customFormat="false" ht="15" hidden="false" customHeight="false" outlineLevel="0" collapsed="false">
      <c r="A12543" s="6" t="s">
        <v>159</v>
      </c>
      <c r="B12543" s="45" t="n">
        <v>45535</v>
      </c>
      <c r="C12543" s="6" t="s">
        <v>206</v>
      </c>
      <c r="D12543" s="6" t="s">
        <v>179</v>
      </c>
      <c r="E12543" s="6" t="s">
        <v>174</v>
      </c>
      <c r="F12543" s="34" t="n">
        <v>0.26397043466568</v>
      </c>
      <c r="G12543" s="34" t="n">
        <v>0.241526524435008</v>
      </c>
      <c r="H12543" s="34" t="n">
        <v>0.0224439102306724</v>
      </c>
      <c r="I12543" s="34" t="n">
        <v>0.0929252399220935</v>
      </c>
      <c r="J12543" s="35" t="n">
        <v>4.12</v>
      </c>
      <c r="K12543" s="6" t="n">
        <v>0</v>
      </c>
      <c r="L12543" s="35" t="n">
        <v>-1</v>
      </c>
      <c r="M12543" s="6" t="str">
        <f aca="false">IF(I12543&lt;=0,"Below 0%",IF(I12543&lt;=0.05,"0-5%",IF(I12543&lt;=0.1,"5-10%",IF(I12543&lt;=0.2,"10-20%",IF(I12543&lt;=0.4,"20-40%","Above 40%")))))</f>
        <v>5-10%</v>
      </c>
      <c r="N12543" s="6" t="str">
        <f aca="false">IF(AND(H12543&gt;=Summary!$B$25,I12543&gt;=Summary!$B$26,I12543&lt;=Summary!$B$27,J12543&gt;=Summary!$B$28,J12543&lt;=Summary!$B$29,F12543*J12543&gt;1),"Yes","No")</f>
        <v>No</v>
      </c>
    </row>
    <row r="12544" customFormat="false" ht="15" hidden="false" customHeight="false" outlineLevel="0" collapsed="false">
      <c r="A12544" s="6" t="s">
        <v>159</v>
      </c>
      <c r="B12544" s="45" t="n">
        <v>45535</v>
      </c>
      <c r="C12544" s="6" t="s">
        <v>206</v>
      </c>
      <c r="D12544" s="6" t="s">
        <v>179</v>
      </c>
      <c r="E12544" s="6" t="s">
        <v>177</v>
      </c>
      <c r="F12544" s="34" t="n">
        <v>0.263392478227615</v>
      </c>
      <c r="G12544" s="34" t="n">
        <v>0.211721123547283</v>
      </c>
      <c r="H12544" s="34" t="n">
        <v>0.0516713546803322</v>
      </c>
      <c r="I12544" s="34" t="n">
        <v>0.24405384694075</v>
      </c>
      <c r="J12544" s="35" t="n">
        <v>4.7</v>
      </c>
      <c r="K12544" s="6" t="n">
        <v>0</v>
      </c>
      <c r="L12544" s="35" t="n">
        <v>-1</v>
      </c>
      <c r="M12544" s="6" t="str">
        <f aca="false">IF(I12544&lt;=0,"Below 0%",IF(I12544&lt;=0.05,"0-5%",IF(I12544&lt;=0.1,"5-10%",IF(I12544&lt;=0.2,"10-20%",IF(I12544&lt;=0.4,"20-40%","Above 40%")))))</f>
        <v>20-40%</v>
      </c>
      <c r="N12544" s="6" t="str">
        <f aca="false">IF(AND(H12544&gt;=Summary!$B$25,I12544&gt;=Summary!$B$26,I12544&lt;=Summary!$B$27,J12544&gt;=Summary!$B$28,J12544&lt;=Summary!$B$29,F12544*J12544&gt;1),"Yes","No")</f>
        <v>Yes</v>
      </c>
    </row>
    <row r="12545" customFormat="false" ht="15" hidden="false" customHeight="false" outlineLevel="0" collapsed="false">
      <c r="A12545" s="6" t="s">
        <v>159</v>
      </c>
      <c r="B12545" s="45" t="n">
        <v>45535</v>
      </c>
      <c r="C12545" s="6" t="s">
        <v>173</v>
      </c>
      <c r="D12545" s="6" t="s">
        <v>199</v>
      </c>
      <c r="E12545" s="6" t="s">
        <v>187</v>
      </c>
      <c r="F12545" s="34" t="n">
        <v>0.371468186378479</v>
      </c>
      <c r="G12545" s="34" t="n">
        <v>0.345562661281275</v>
      </c>
      <c r="H12545" s="34" t="n">
        <v>0.0259055250972045</v>
      </c>
      <c r="I12545" s="34" t="n">
        <v>0.0749662159712283</v>
      </c>
      <c r="J12545" s="35" t="n">
        <v>2.85</v>
      </c>
      <c r="K12545" s="6" t="n">
        <v>0</v>
      </c>
      <c r="L12545" s="35" t="n">
        <v>-1</v>
      </c>
      <c r="M12545" s="6" t="str">
        <f aca="false">IF(I12545&lt;=0,"Below 0%",IF(I12545&lt;=0.05,"0-5%",IF(I12545&lt;=0.1,"5-10%",IF(I12545&lt;=0.2,"10-20%",IF(I12545&lt;=0.4,"20-40%","Above 40%")))))</f>
        <v>5-10%</v>
      </c>
      <c r="N12545" s="6" t="str">
        <f aca="false">IF(AND(H12545&gt;=Summary!$B$25,I12545&gt;=Summary!$B$26,I12545&lt;=Summary!$B$27,J12545&gt;=Summary!$B$28,J12545&lt;=Summary!$B$29,F12545*J12545&gt;1),"Yes","No")</f>
        <v>No</v>
      </c>
    </row>
    <row r="12546" customFormat="false" ht="15" hidden="false" customHeight="false" outlineLevel="0" collapsed="false">
      <c r="A12546" s="6" t="s">
        <v>159</v>
      </c>
      <c r="B12546" s="45" t="n">
        <v>45535</v>
      </c>
      <c r="C12546" s="6" t="s">
        <v>173</v>
      </c>
      <c r="D12546" s="6" t="s">
        <v>199</v>
      </c>
      <c r="E12546" s="6" t="s">
        <v>174</v>
      </c>
      <c r="F12546" s="34" t="n">
        <v>0.327008754014969</v>
      </c>
      <c r="G12546" s="34" t="n">
        <v>0.281386738471895</v>
      </c>
      <c r="H12546" s="34" t="n">
        <v>0.0456220155430739</v>
      </c>
      <c r="I12546" s="34" t="n">
        <v>0.162132784902479</v>
      </c>
      <c r="J12546" s="35" t="n">
        <v>3.5</v>
      </c>
      <c r="K12546" s="6" t="n">
        <v>0</v>
      </c>
      <c r="L12546" s="35" t="n">
        <v>-1</v>
      </c>
      <c r="M12546" s="6" t="str">
        <f aca="false">IF(I12546&lt;=0,"Below 0%",IF(I12546&lt;=0.05,"0-5%",IF(I12546&lt;=0.1,"5-10%",IF(I12546&lt;=0.2,"10-20%",IF(I12546&lt;=0.4,"20-40%","Above 40%")))))</f>
        <v>10-20%</v>
      </c>
      <c r="N12546" s="6" t="str">
        <f aca="false">IF(AND(H12546&gt;=Summary!$B$25,I12546&gt;=Summary!$B$26,I12546&lt;=Summary!$B$27,J12546&gt;=Summary!$B$28,J12546&lt;=Summary!$B$29,F12546*J12546&gt;1),"Yes","No")</f>
        <v>Yes</v>
      </c>
    </row>
    <row r="12547" customFormat="false" ht="15" hidden="false" customHeight="false" outlineLevel="0" collapsed="false">
      <c r="A12547" s="6" t="s">
        <v>159</v>
      </c>
      <c r="B12547" s="45" t="n">
        <v>45535</v>
      </c>
      <c r="C12547" s="6" t="s">
        <v>173</v>
      </c>
      <c r="D12547" s="6" t="s">
        <v>199</v>
      </c>
      <c r="E12547" s="6" t="s">
        <v>177</v>
      </c>
      <c r="F12547" s="34" t="n">
        <v>0.30152302980423</v>
      </c>
      <c r="G12547" s="34" t="n">
        <v>0.373050600246831</v>
      </c>
      <c r="H12547" s="34" t="n">
        <v>-0.0715275704426008</v>
      </c>
      <c r="I12547" s="34" t="n">
        <v>-0.191736912888692</v>
      </c>
      <c r="J12547" s="35" t="n">
        <v>2.64</v>
      </c>
      <c r="K12547" s="6" t="n">
        <v>1</v>
      </c>
      <c r="L12547" s="35" t="n">
        <v>1.64</v>
      </c>
      <c r="M12547" s="6" t="str">
        <f aca="false">IF(I12547&lt;=0,"Below 0%",IF(I12547&lt;=0.05,"0-5%",IF(I12547&lt;=0.1,"5-10%",IF(I12547&lt;=0.2,"10-20%",IF(I12547&lt;=0.4,"20-40%","Above 40%")))))</f>
        <v>Below 0%</v>
      </c>
      <c r="N12547" s="6" t="str">
        <f aca="false">IF(AND(H12547&gt;=Summary!$B$25,I12547&gt;=Summary!$B$26,I12547&lt;=Summary!$B$27,J12547&gt;=Summary!$B$28,J12547&lt;=Summary!$B$29,F12547*J12547&gt;1),"Yes","No")</f>
        <v>No</v>
      </c>
    </row>
    <row r="12548" customFormat="false" ht="15" hidden="false" customHeight="false" outlineLevel="0" collapsed="false">
      <c r="A12548" s="6" t="s">
        <v>159</v>
      </c>
      <c r="B12548" s="45" t="n">
        <v>45535</v>
      </c>
      <c r="C12548" s="6" t="s">
        <v>209</v>
      </c>
      <c r="D12548" s="6" t="s">
        <v>184</v>
      </c>
      <c r="E12548" s="6" t="s">
        <v>187</v>
      </c>
      <c r="F12548" s="34" t="n">
        <v>0.365431427955627</v>
      </c>
      <c r="G12548" s="34" t="n">
        <v>0.310669500834558</v>
      </c>
      <c r="H12548" s="34" t="n">
        <v>0.0547619271210696</v>
      </c>
      <c r="I12548" s="34" t="n">
        <v>0.176270689507536</v>
      </c>
      <c r="J12548" s="35" t="n">
        <v>3.2</v>
      </c>
      <c r="K12548" s="6" t="n">
        <v>0</v>
      </c>
      <c r="L12548" s="35" t="n">
        <v>-1</v>
      </c>
      <c r="M12548" s="6" t="str">
        <f aca="false">IF(I12548&lt;=0,"Below 0%",IF(I12548&lt;=0.05,"0-5%",IF(I12548&lt;=0.1,"5-10%",IF(I12548&lt;=0.2,"10-20%",IF(I12548&lt;=0.4,"20-40%","Above 40%")))))</f>
        <v>10-20%</v>
      </c>
      <c r="N12548" s="6" t="str">
        <f aca="false">IF(AND(H12548&gt;=Summary!$B$25,I12548&gt;=Summary!$B$26,I12548&lt;=Summary!$B$27,J12548&gt;=Summary!$B$28,J12548&lt;=Summary!$B$29,F12548*J12548&gt;1),"Yes","No")</f>
        <v>Yes</v>
      </c>
    </row>
    <row r="12549" customFormat="false" ht="15" hidden="false" customHeight="false" outlineLevel="0" collapsed="false">
      <c r="A12549" s="6" t="s">
        <v>159</v>
      </c>
      <c r="B12549" s="45" t="n">
        <v>45535</v>
      </c>
      <c r="C12549" s="6" t="s">
        <v>209</v>
      </c>
      <c r="D12549" s="6" t="s">
        <v>184</v>
      </c>
      <c r="E12549" s="6" t="s">
        <v>174</v>
      </c>
      <c r="F12549" s="34" t="n">
        <v>0.281679630279541</v>
      </c>
      <c r="G12549" s="34" t="n">
        <v>0.271623607287045</v>
      </c>
      <c r="H12549" s="34" t="n">
        <v>0.0100560229924959</v>
      </c>
      <c r="I12549" s="34" t="n">
        <v>0.037021903555934</v>
      </c>
      <c r="J12549" s="35" t="n">
        <v>3.66</v>
      </c>
      <c r="K12549" s="6" t="n">
        <v>1</v>
      </c>
      <c r="L12549" s="35" t="n">
        <v>2.66</v>
      </c>
      <c r="M12549" s="6" t="str">
        <f aca="false">IF(I12549&lt;=0,"Below 0%",IF(I12549&lt;=0.05,"0-5%",IF(I12549&lt;=0.1,"5-10%",IF(I12549&lt;=0.2,"10-20%",IF(I12549&lt;=0.4,"20-40%","Above 40%")))))</f>
        <v>0-5%</v>
      </c>
      <c r="N12549" s="6" t="str">
        <f aca="false">IF(AND(H12549&gt;=Summary!$B$25,I12549&gt;=Summary!$B$26,I12549&lt;=Summary!$B$27,J12549&gt;=Summary!$B$28,J12549&lt;=Summary!$B$29,F12549*J12549&gt;1),"Yes","No")</f>
        <v>No</v>
      </c>
    </row>
    <row r="12550" customFormat="false" ht="15" hidden="false" customHeight="false" outlineLevel="0" collapsed="false">
      <c r="A12550" s="6" t="s">
        <v>159</v>
      </c>
      <c r="B12550" s="45" t="n">
        <v>45535</v>
      </c>
      <c r="C12550" s="6" t="s">
        <v>209</v>
      </c>
      <c r="D12550" s="6" t="s">
        <v>184</v>
      </c>
      <c r="E12550" s="6" t="s">
        <v>177</v>
      </c>
      <c r="F12550" s="34" t="n">
        <v>0.352888971567154</v>
      </c>
      <c r="G12550" s="34" t="n">
        <v>0.417706891878397</v>
      </c>
      <c r="H12550" s="34" t="n">
        <v>-0.0648179203112432</v>
      </c>
      <c r="I12550" s="34" t="n">
        <v>-0.155175606559331</v>
      </c>
      <c r="J12550" s="35" t="n">
        <v>2.38</v>
      </c>
      <c r="K12550" s="6" t="n">
        <v>0</v>
      </c>
      <c r="L12550" s="35" t="n">
        <v>-1</v>
      </c>
      <c r="M12550" s="6" t="str">
        <f aca="false">IF(I12550&lt;=0,"Below 0%",IF(I12550&lt;=0.05,"0-5%",IF(I12550&lt;=0.1,"5-10%",IF(I12550&lt;=0.2,"10-20%",IF(I12550&lt;=0.4,"20-40%","Above 40%")))))</f>
        <v>Below 0%</v>
      </c>
      <c r="N12550" s="6" t="str">
        <f aca="false">IF(AND(H12550&gt;=Summary!$B$25,I12550&gt;=Summary!$B$26,I12550&lt;=Summary!$B$27,J12550&gt;=Summary!$B$28,J12550&lt;=Summary!$B$29,F12550*J12550&gt;1),"Yes","No")</f>
        <v>No</v>
      </c>
    </row>
    <row r="12551" customFormat="false" ht="15" hidden="false" customHeight="false" outlineLevel="0" collapsed="false">
      <c r="A12551" s="6" t="s">
        <v>159</v>
      </c>
      <c r="B12551" s="45" t="n">
        <v>45535</v>
      </c>
      <c r="C12551" s="6" t="s">
        <v>195</v>
      </c>
      <c r="D12551" s="6" t="s">
        <v>182</v>
      </c>
      <c r="E12551" s="6" t="s">
        <v>187</v>
      </c>
      <c r="F12551" s="34" t="n">
        <v>0.218857392668724</v>
      </c>
      <c r="G12551" s="34" t="n">
        <v>0.203273696231443</v>
      </c>
      <c r="H12551" s="34" t="n">
        <v>0.0155836964372814</v>
      </c>
      <c r="I12551" s="34" t="n">
        <v>0.0766636152448279</v>
      </c>
      <c r="J12551" s="35" t="n">
        <v>4.9</v>
      </c>
      <c r="K12551" s="6" t="n">
        <v>0</v>
      </c>
      <c r="L12551" s="35" t="n">
        <v>-1</v>
      </c>
      <c r="M12551" s="6" t="str">
        <f aca="false">IF(I12551&lt;=0,"Below 0%",IF(I12551&lt;=0.05,"0-5%",IF(I12551&lt;=0.1,"5-10%",IF(I12551&lt;=0.2,"10-20%",IF(I12551&lt;=0.4,"20-40%","Above 40%")))))</f>
        <v>5-10%</v>
      </c>
      <c r="N12551" s="6" t="str">
        <f aca="false">IF(AND(H12551&gt;=Summary!$B$25,I12551&gt;=Summary!$B$26,I12551&lt;=Summary!$B$27,J12551&gt;=Summary!$B$28,J12551&lt;=Summary!$B$29,F12551*J12551&gt;1),"Yes","No")</f>
        <v>No</v>
      </c>
    </row>
    <row r="12552" customFormat="false" ht="15" hidden="false" customHeight="false" outlineLevel="0" collapsed="false">
      <c r="A12552" s="6" t="s">
        <v>159</v>
      </c>
      <c r="B12552" s="45" t="n">
        <v>45535</v>
      </c>
      <c r="C12552" s="6" t="s">
        <v>195</v>
      </c>
      <c r="D12552" s="6" t="s">
        <v>182</v>
      </c>
      <c r="E12552" s="6" t="s">
        <v>174</v>
      </c>
      <c r="F12552" s="34" t="n">
        <v>0.310803085565567</v>
      </c>
      <c r="G12552" s="34" t="n">
        <v>0.23715264560335</v>
      </c>
      <c r="H12552" s="34" t="n">
        <v>0.0736504399622172</v>
      </c>
      <c r="I12552" s="34" t="n">
        <v>0.310561325490762</v>
      </c>
      <c r="J12552" s="35" t="n">
        <v>4.2</v>
      </c>
      <c r="K12552" s="6" t="n">
        <v>0</v>
      </c>
      <c r="L12552" s="35" t="n">
        <v>-1</v>
      </c>
      <c r="M12552" s="6" t="str">
        <f aca="false">IF(I12552&lt;=0,"Below 0%",IF(I12552&lt;=0.05,"0-5%",IF(I12552&lt;=0.1,"5-10%",IF(I12552&lt;=0.2,"10-20%",IF(I12552&lt;=0.4,"20-40%","Above 40%")))))</f>
        <v>20-40%</v>
      </c>
      <c r="N12552" s="6" t="str">
        <f aca="false">IF(AND(H12552&gt;=Summary!$B$25,I12552&gt;=Summary!$B$26,I12552&lt;=Summary!$B$27,J12552&gt;=Summary!$B$28,J12552&lt;=Summary!$B$29,F12552*J12552&gt;1),"Yes","No")</f>
        <v>Yes</v>
      </c>
    </row>
    <row r="12553" customFormat="false" ht="15" hidden="false" customHeight="false" outlineLevel="0" collapsed="false">
      <c r="A12553" s="6" t="s">
        <v>159</v>
      </c>
      <c r="B12553" s="45" t="n">
        <v>45535</v>
      </c>
      <c r="C12553" s="6" t="s">
        <v>195</v>
      </c>
      <c r="D12553" s="6" t="s">
        <v>182</v>
      </c>
      <c r="E12553" s="6" t="s">
        <v>177</v>
      </c>
      <c r="F12553" s="34" t="n">
        <v>0.470339566469193</v>
      </c>
      <c r="G12553" s="34" t="n">
        <v>0.559573658165208</v>
      </c>
      <c r="H12553" s="34" t="n">
        <v>-0.089234091696015</v>
      </c>
      <c r="I12553" s="34" t="n">
        <v>-0.15946799924179</v>
      </c>
      <c r="J12553" s="35" t="n">
        <v>1.78</v>
      </c>
      <c r="K12553" s="6" t="n">
        <v>1</v>
      </c>
      <c r="L12553" s="35" t="n">
        <v>0.78</v>
      </c>
      <c r="M12553" s="6" t="str">
        <f aca="false">IF(I12553&lt;=0,"Below 0%",IF(I12553&lt;=0.05,"0-5%",IF(I12553&lt;=0.1,"5-10%",IF(I12553&lt;=0.2,"10-20%",IF(I12553&lt;=0.4,"20-40%","Above 40%")))))</f>
        <v>Below 0%</v>
      </c>
      <c r="N12553" s="6" t="str">
        <f aca="false">IF(AND(H12553&gt;=Summary!$B$25,I12553&gt;=Summary!$B$26,I12553&lt;=Summary!$B$27,J12553&gt;=Summary!$B$28,J12553&lt;=Summary!$B$29,F12553*J12553&gt;1),"Yes","No")</f>
        <v>No</v>
      </c>
    </row>
    <row r="12554" customFormat="false" ht="15" hidden="false" customHeight="false" outlineLevel="0" collapsed="false">
      <c r="A12554" s="6" t="s">
        <v>159</v>
      </c>
      <c r="B12554" s="45" t="n">
        <v>45535</v>
      </c>
      <c r="C12554" s="6" t="s">
        <v>207</v>
      </c>
      <c r="D12554" s="6" t="s">
        <v>203</v>
      </c>
      <c r="E12554" s="6" t="s">
        <v>187</v>
      </c>
      <c r="F12554" s="34" t="n">
        <v>0.521970272064209</v>
      </c>
      <c r="G12554" s="34" t="n">
        <v>0.473350295960193</v>
      </c>
      <c r="H12554" s="34" t="n">
        <v>0.0486199761040159</v>
      </c>
      <c r="I12554" s="34" t="n">
        <v>0.102714578440033</v>
      </c>
      <c r="J12554" s="35" t="n">
        <v>2.1</v>
      </c>
      <c r="K12554" s="6" t="n">
        <v>0</v>
      </c>
      <c r="L12554" s="35" t="n">
        <v>-1</v>
      </c>
      <c r="M12554" s="6" t="str">
        <f aca="false">IF(I12554&lt;=0,"Below 0%",IF(I12554&lt;=0.05,"0-5%",IF(I12554&lt;=0.1,"5-10%",IF(I12554&lt;=0.2,"10-20%",IF(I12554&lt;=0.4,"20-40%","Above 40%")))))</f>
        <v>10-20%</v>
      </c>
      <c r="N12554" s="6" t="str">
        <f aca="false">IF(AND(H12554&gt;=Summary!$B$25,I12554&gt;=Summary!$B$26,I12554&lt;=Summary!$B$27,J12554&gt;=Summary!$B$28,J12554&lt;=Summary!$B$29,F12554*J12554&gt;1),"Yes","No")</f>
        <v>Yes</v>
      </c>
    </row>
    <row r="12555" customFormat="false" ht="15" hidden="false" customHeight="false" outlineLevel="0" collapsed="false">
      <c r="A12555" s="6" t="s">
        <v>159</v>
      </c>
      <c r="B12555" s="45" t="n">
        <v>45535</v>
      </c>
      <c r="C12555" s="6" t="s">
        <v>207</v>
      </c>
      <c r="D12555" s="6" t="s">
        <v>203</v>
      </c>
      <c r="E12555" s="6" t="s">
        <v>174</v>
      </c>
      <c r="F12555" s="34" t="n">
        <v>0.257800400257111</v>
      </c>
      <c r="G12555" s="34" t="n">
        <v>0.264371175935214</v>
      </c>
      <c r="H12555" s="34" t="n">
        <v>-0.00657077567810366</v>
      </c>
      <c r="I12555" s="34" t="n">
        <v>-0.0248543573438349</v>
      </c>
      <c r="J12555" s="35" t="n">
        <v>3.76</v>
      </c>
      <c r="K12555" s="6" t="n">
        <v>1</v>
      </c>
      <c r="L12555" s="35" t="n">
        <v>2.76</v>
      </c>
      <c r="M12555" s="6" t="str">
        <f aca="false">IF(I12555&lt;=0,"Below 0%",IF(I12555&lt;=0.05,"0-5%",IF(I12555&lt;=0.1,"5-10%",IF(I12555&lt;=0.2,"10-20%",IF(I12555&lt;=0.4,"20-40%","Above 40%")))))</f>
        <v>Below 0%</v>
      </c>
      <c r="N12555" s="6" t="str">
        <f aca="false">IF(AND(H12555&gt;=Summary!$B$25,I12555&gt;=Summary!$B$26,I12555&lt;=Summary!$B$27,J12555&gt;=Summary!$B$28,J12555&lt;=Summary!$B$29,F12555*J12555&gt;1),"Yes","No")</f>
        <v>No</v>
      </c>
    </row>
    <row r="12556" customFormat="false" ht="15" hidden="false" customHeight="false" outlineLevel="0" collapsed="false">
      <c r="A12556" s="6" t="s">
        <v>159</v>
      </c>
      <c r="B12556" s="45" t="n">
        <v>45535</v>
      </c>
      <c r="C12556" s="6" t="s">
        <v>207</v>
      </c>
      <c r="D12556" s="6" t="s">
        <v>203</v>
      </c>
      <c r="E12556" s="6" t="s">
        <v>177</v>
      </c>
      <c r="F12556" s="34" t="n">
        <v>0.22022932767868</v>
      </c>
      <c r="G12556" s="34" t="n">
        <v>0.262278528104593</v>
      </c>
      <c r="H12556" s="34" t="n">
        <v>-0.0420492004259121</v>
      </c>
      <c r="I12556" s="34" t="n">
        <v>-0.160322694845777</v>
      </c>
      <c r="J12556" s="35" t="n">
        <v>3.79</v>
      </c>
      <c r="K12556" s="6" t="n">
        <v>0</v>
      </c>
      <c r="L12556" s="35" t="n">
        <v>-1</v>
      </c>
      <c r="M12556" s="6" t="str">
        <f aca="false">IF(I12556&lt;=0,"Below 0%",IF(I12556&lt;=0.05,"0-5%",IF(I12556&lt;=0.1,"5-10%",IF(I12556&lt;=0.2,"10-20%",IF(I12556&lt;=0.4,"20-40%","Above 40%")))))</f>
        <v>Below 0%</v>
      </c>
      <c r="N12556" s="6" t="str">
        <f aca="false">IF(AND(H12556&gt;=Summary!$B$25,I12556&gt;=Summary!$B$26,I12556&lt;=Summary!$B$27,J12556&gt;=Summary!$B$28,J12556&lt;=Summary!$B$29,F12556*J12556&gt;1),"Yes","No")</f>
        <v>No</v>
      </c>
    </row>
    <row r="12557" customFormat="false" ht="15" hidden="false" customHeight="false" outlineLevel="0" collapsed="false">
      <c r="A12557" s="6" t="s">
        <v>159</v>
      </c>
      <c r="B12557" s="45" t="n">
        <v>45535</v>
      </c>
      <c r="C12557" s="6" t="s">
        <v>189</v>
      </c>
      <c r="D12557" s="6" t="s">
        <v>194</v>
      </c>
      <c r="E12557" s="6" t="s">
        <v>187</v>
      </c>
      <c r="F12557" s="34" t="n">
        <v>0.0934531465172768</v>
      </c>
      <c r="G12557" s="34" t="n">
        <v>0.124176258009657</v>
      </c>
      <c r="H12557" s="34" t="n">
        <v>-0.0307231114923804</v>
      </c>
      <c r="I12557" s="34" t="n">
        <v>-0.247415343197015</v>
      </c>
      <c r="J12557" s="35" t="n">
        <v>8</v>
      </c>
      <c r="K12557" s="6" t="n">
        <v>0</v>
      </c>
      <c r="L12557" s="35" t="n">
        <v>-1</v>
      </c>
      <c r="M12557" s="6" t="str">
        <f aca="false">IF(I12557&lt;=0,"Below 0%",IF(I12557&lt;=0.05,"0-5%",IF(I12557&lt;=0.1,"5-10%",IF(I12557&lt;=0.2,"10-20%",IF(I12557&lt;=0.4,"20-40%","Above 40%")))))</f>
        <v>Below 0%</v>
      </c>
      <c r="N12557" s="6" t="str">
        <f aca="false">IF(AND(H12557&gt;=Summary!$B$25,I12557&gt;=Summary!$B$26,I12557&lt;=Summary!$B$27,J12557&gt;=Summary!$B$28,J12557&lt;=Summary!$B$29,F12557*J12557&gt;1),"Yes","No")</f>
        <v>No</v>
      </c>
    </row>
    <row r="12558" customFormat="false" ht="15" hidden="false" customHeight="false" outlineLevel="0" collapsed="false">
      <c r="A12558" s="6" t="s">
        <v>159</v>
      </c>
      <c r="B12558" s="45" t="n">
        <v>45535</v>
      </c>
      <c r="C12558" s="6" t="s">
        <v>189</v>
      </c>
      <c r="D12558" s="6" t="s">
        <v>194</v>
      </c>
      <c r="E12558" s="6" t="s">
        <v>174</v>
      </c>
      <c r="F12558" s="34" t="n">
        <v>0.206701546907425</v>
      </c>
      <c r="G12558" s="34" t="n">
        <v>0.1712775972547</v>
      </c>
      <c r="H12558" s="34" t="n">
        <v>0.0354239496527254</v>
      </c>
      <c r="I12558" s="34" t="n">
        <v>0.206821850729538</v>
      </c>
      <c r="J12558" s="35" t="n">
        <v>5.8</v>
      </c>
      <c r="K12558" s="6" t="n">
        <v>0</v>
      </c>
      <c r="L12558" s="35" t="n">
        <v>-1</v>
      </c>
      <c r="M12558" s="6" t="str">
        <f aca="false">IF(I12558&lt;=0,"Below 0%",IF(I12558&lt;=0.05,"0-5%",IF(I12558&lt;=0.1,"5-10%",IF(I12558&lt;=0.2,"10-20%",IF(I12558&lt;=0.4,"20-40%","Above 40%")))))</f>
        <v>20-40%</v>
      </c>
      <c r="N12558" s="6" t="str">
        <f aca="false">IF(AND(H12558&gt;=Summary!$B$25,I12558&gt;=Summary!$B$26,I12558&lt;=Summary!$B$27,J12558&gt;=Summary!$B$28,J12558&lt;=Summary!$B$29,F12558*J12558&gt;1),"Yes","No")</f>
        <v>No</v>
      </c>
    </row>
    <row r="12559" customFormat="false" ht="15" hidden="false" customHeight="false" outlineLevel="0" collapsed="false">
      <c r="A12559" s="6" t="s">
        <v>159</v>
      </c>
      <c r="B12559" s="45" t="n">
        <v>45535</v>
      </c>
      <c r="C12559" s="6" t="s">
        <v>189</v>
      </c>
      <c r="D12559" s="6" t="s">
        <v>194</v>
      </c>
      <c r="E12559" s="6" t="s">
        <v>177</v>
      </c>
      <c r="F12559" s="34" t="n">
        <v>0.699845314025879</v>
      </c>
      <c r="G12559" s="34" t="n">
        <v>0.704546144735643</v>
      </c>
      <c r="H12559" s="34" t="n">
        <v>-0.00470083070976446</v>
      </c>
      <c r="I12559" s="34" t="n">
        <v>-0.00667214027766527</v>
      </c>
      <c r="J12559" s="35" t="n">
        <v>1.41</v>
      </c>
      <c r="K12559" s="6" t="n">
        <v>1</v>
      </c>
      <c r="L12559" s="35" t="n">
        <v>0.41</v>
      </c>
      <c r="M12559" s="6" t="str">
        <f aca="false">IF(I12559&lt;=0,"Below 0%",IF(I12559&lt;=0.05,"0-5%",IF(I12559&lt;=0.1,"5-10%",IF(I12559&lt;=0.2,"10-20%",IF(I12559&lt;=0.4,"20-40%","Above 40%")))))</f>
        <v>Below 0%</v>
      </c>
      <c r="N12559" s="6" t="str">
        <f aca="false">IF(AND(H12559&gt;=Summary!$B$25,I12559&gt;=Summary!$B$26,I12559&lt;=Summary!$B$27,J12559&gt;=Summary!$B$28,J12559&lt;=Summary!$B$29,F12559*J12559&gt;1),"Yes","No")</f>
        <v>No</v>
      </c>
    </row>
    <row r="12560" customFormat="false" ht="15" hidden="false" customHeight="false" outlineLevel="0" collapsed="false">
      <c r="A12560" s="6" t="s">
        <v>159</v>
      </c>
      <c r="B12560" s="45" t="n">
        <v>45536</v>
      </c>
      <c r="C12560" s="6" t="s">
        <v>190</v>
      </c>
      <c r="D12560" s="6" t="s">
        <v>180</v>
      </c>
      <c r="E12560" s="6" t="s">
        <v>187</v>
      </c>
      <c r="F12560" s="34" t="n">
        <v>0.48526918888092</v>
      </c>
      <c r="G12560" s="34" t="n">
        <v>0.590909090909091</v>
      </c>
      <c r="H12560" s="34" t="n">
        <v>-0.105639902028171</v>
      </c>
      <c r="I12560" s="34" t="n">
        <v>-0.178775218816904</v>
      </c>
      <c r="J12560" s="35" t="n">
        <v>1.68</v>
      </c>
      <c r="K12560" s="6" t="n">
        <v>0</v>
      </c>
      <c r="L12560" s="35" t="n">
        <v>-1</v>
      </c>
      <c r="M12560" s="6" t="str">
        <f aca="false">IF(I12560&lt;=0,"Below 0%",IF(I12560&lt;=0.05,"0-5%",IF(I12560&lt;=0.1,"5-10%",IF(I12560&lt;=0.2,"10-20%",IF(I12560&lt;=0.4,"20-40%","Above 40%")))))</f>
        <v>Below 0%</v>
      </c>
      <c r="N12560" s="6" t="str">
        <f aca="false">IF(AND(H12560&gt;=Summary!$B$25,I12560&gt;=Summary!$B$26,I12560&lt;=Summary!$B$27,J12560&gt;=Summary!$B$28,J12560&lt;=Summary!$B$29,F12560*J12560&gt;1),"Yes","No")</f>
        <v>No</v>
      </c>
    </row>
    <row r="12561" customFormat="false" ht="15" hidden="false" customHeight="false" outlineLevel="0" collapsed="false">
      <c r="A12561" s="6" t="s">
        <v>159</v>
      </c>
      <c r="B12561" s="45" t="n">
        <v>45536</v>
      </c>
      <c r="C12561" s="6" t="s">
        <v>190</v>
      </c>
      <c r="D12561" s="6" t="s">
        <v>180</v>
      </c>
      <c r="E12561" s="6" t="s">
        <v>174</v>
      </c>
      <c r="F12561" s="34" t="n">
        <v>0.256436049938202</v>
      </c>
      <c r="G12561" s="34" t="n">
        <v>0.218181818181818</v>
      </c>
      <c r="H12561" s="34" t="n">
        <v>0.0382542317563837</v>
      </c>
      <c r="I12561" s="34" t="n">
        <v>0.175331895550092</v>
      </c>
      <c r="J12561" s="35" t="n">
        <v>4.55</v>
      </c>
      <c r="K12561" s="6" t="n">
        <v>1</v>
      </c>
      <c r="L12561" s="35" t="n">
        <v>3.55</v>
      </c>
      <c r="M12561" s="6" t="str">
        <f aca="false">IF(I12561&lt;=0,"Below 0%",IF(I12561&lt;=0.05,"0-5%",IF(I12561&lt;=0.1,"5-10%",IF(I12561&lt;=0.2,"10-20%",IF(I12561&lt;=0.4,"20-40%","Above 40%")))))</f>
        <v>10-20%</v>
      </c>
      <c r="N12561" s="6" t="str">
        <f aca="false">IF(AND(H12561&gt;=Summary!$B$25,I12561&gt;=Summary!$B$26,I12561&lt;=Summary!$B$27,J12561&gt;=Summary!$B$28,J12561&lt;=Summary!$B$29,F12561*J12561&gt;1),"Yes","No")</f>
        <v>Yes</v>
      </c>
    </row>
    <row r="12562" customFormat="false" ht="15" hidden="false" customHeight="false" outlineLevel="0" collapsed="false">
      <c r="A12562" s="6" t="s">
        <v>159</v>
      </c>
      <c r="B12562" s="45" t="n">
        <v>45536</v>
      </c>
      <c r="C12562" s="6" t="s">
        <v>190</v>
      </c>
      <c r="D12562" s="6" t="s">
        <v>180</v>
      </c>
      <c r="E12562" s="6" t="s">
        <v>177</v>
      </c>
      <c r="F12562" s="34" t="n">
        <v>0.2582947909832</v>
      </c>
      <c r="G12562" s="34" t="n">
        <v>0.190909090909091</v>
      </c>
      <c r="H12562" s="34" t="n">
        <v>0.0673857000741092</v>
      </c>
      <c r="I12562" s="34" t="n">
        <v>0.352972714673905</v>
      </c>
      <c r="J12562" s="35" t="n">
        <v>5.2</v>
      </c>
      <c r="K12562" s="6" t="n">
        <v>0</v>
      </c>
      <c r="L12562" s="35" t="n">
        <v>-1</v>
      </c>
      <c r="M12562" s="6" t="str">
        <f aca="false">IF(I12562&lt;=0,"Below 0%",IF(I12562&lt;=0.05,"0-5%",IF(I12562&lt;=0.1,"5-10%",IF(I12562&lt;=0.2,"10-20%",IF(I12562&lt;=0.4,"20-40%","Above 40%")))))</f>
        <v>20-40%</v>
      </c>
      <c r="N12562" s="6" t="str">
        <f aca="false">IF(AND(H12562&gt;=Summary!$B$25,I12562&gt;=Summary!$B$26,I12562&lt;=Summary!$B$27,J12562&gt;=Summary!$B$28,J12562&lt;=Summary!$B$29,F12562*J12562&gt;1),"Yes","No")</f>
        <v>No</v>
      </c>
    </row>
    <row r="12563" customFormat="false" ht="15" hidden="false" customHeight="false" outlineLevel="0" collapsed="false">
      <c r="A12563" s="6" t="s">
        <v>159</v>
      </c>
      <c r="B12563" s="45" t="n">
        <v>45536</v>
      </c>
      <c r="C12563" s="6" t="s">
        <v>176</v>
      </c>
      <c r="D12563" s="6" t="s">
        <v>183</v>
      </c>
      <c r="E12563" s="6" t="s">
        <v>187</v>
      </c>
      <c r="F12563" s="34" t="n">
        <v>0.134870752692223</v>
      </c>
      <c r="G12563" s="34" t="n">
        <v>0.249106078665077</v>
      </c>
      <c r="H12563" s="34" t="n">
        <v>-0.114235325972855</v>
      </c>
      <c r="I12563" s="34" t="n">
        <v>-0.458581045412561</v>
      </c>
      <c r="J12563" s="35" t="n">
        <v>4</v>
      </c>
      <c r="K12563" s="6" t="n">
        <v>0</v>
      </c>
      <c r="L12563" s="35" t="n">
        <v>-1</v>
      </c>
      <c r="M12563" s="6" t="str">
        <f aca="false">IF(I12563&lt;=0,"Below 0%",IF(I12563&lt;=0.05,"0-5%",IF(I12563&lt;=0.1,"5-10%",IF(I12563&lt;=0.2,"10-20%",IF(I12563&lt;=0.4,"20-40%","Above 40%")))))</f>
        <v>Below 0%</v>
      </c>
      <c r="N12563" s="6" t="str">
        <f aca="false">IF(AND(H12563&gt;=Summary!$B$25,I12563&gt;=Summary!$B$26,I12563&lt;=Summary!$B$27,J12563&gt;=Summary!$B$28,J12563&lt;=Summary!$B$29,F12563*J12563&gt;1),"Yes","No")</f>
        <v>No</v>
      </c>
    </row>
    <row r="12564" customFormat="false" ht="15" hidden="false" customHeight="false" outlineLevel="0" collapsed="false">
      <c r="A12564" s="6" t="s">
        <v>159</v>
      </c>
      <c r="B12564" s="45" t="n">
        <v>45536</v>
      </c>
      <c r="C12564" s="6" t="s">
        <v>176</v>
      </c>
      <c r="D12564" s="6" t="s">
        <v>183</v>
      </c>
      <c r="E12564" s="6" t="s">
        <v>174</v>
      </c>
      <c r="F12564" s="34" t="n">
        <v>0.225875541567802</v>
      </c>
      <c r="G12564" s="34" t="n">
        <v>0.226460071513707</v>
      </c>
      <c r="H12564" s="34" t="n">
        <v>-0.000584529945904327</v>
      </c>
      <c r="I12564" s="34" t="n">
        <v>-0.00258116118217755</v>
      </c>
      <c r="J12564" s="35" t="n">
        <v>4.4</v>
      </c>
      <c r="K12564" s="6" t="n">
        <v>0</v>
      </c>
      <c r="L12564" s="35" t="n">
        <v>-1</v>
      </c>
      <c r="M12564" s="6" t="str">
        <f aca="false">IF(I12564&lt;=0,"Below 0%",IF(I12564&lt;=0.05,"0-5%",IF(I12564&lt;=0.1,"5-10%",IF(I12564&lt;=0.2,"10-20%",IF(I12564&lt;=0.4,"20-40%","Above 40%")))))</f>
        <v>Below 0%</v>
      </c>
      <c r="N12564" s="6" t="str">
        <f aca="false">IF(AND(H12564&gt;=Summary!$B$25,I12564&gt;=Summary!$B$26,I12564&lt;=Summary!$B$27,J12564&gt;=Summary!$B$28,J12564&lt;=Summary!$B$29,F12564*J12564&gt;1),"Yes","No")</f>
        <v>No</v>
      </c>
    </row>
    <row r="12565" customFormat="false" ht="15" hidden="false" customHeight="false" outlineLevel="0" collapsed="false">
      <c r="A12565" s="6" t="s">
        <v>159</v>
      </c>
      <c r="B12565" s="45" t="n">
        <v>45536</v>
      </c>
      <c r="C12565" s="6" t="s">
        <v>176</v>
      </c>
      <c r="D12565" s="6" t="s">
        <v>183</v>
      </c>
      <c r="E12565" s="6" t="s">
        <v>177</v>
      </c>
      <c r="F12565" s="34" t="n">
        <v>0.639253675937653</v>
      </c>
      <c r="G12565" s="34" t="n">
        <v>0.524433849821216</v>
      </c>
      <c r="H12565" s="34" t="n">
        <v>0.114819826116437</v>
      </c>
      <c r="I12565" s="34" t="n">
        <v>0.218940532072024</v>
      </c>
      <c r="J12565" s="35" t="n">
        <v>1.9</v>
      </c>
      <c r="K12565" s="6" t="n">
        <v>1</v>
      </c>
      <c r="L12565" s="35" t="n">
        <v>0.9</v>
      </c>
      <c r="M12565" s="6" t="str">
        <f aca="false">IF(I12565&lt;=0,"Below 0%",IF(I12565&lt;=0.05,"0-5%",IF(I12565&lt;=0.1,"5-10%",IF(I12565&lt;=0.2,"10-20%",IF(I12565&lt;=0.4,"20-40%","Above 40%")))))</f>
        <v>20-40%</v>
      </c>
      <c r="N12565" s="6" t="str">
        <f aca="false">IF(AND(H12565&gt;=Summary!$B$25,I12565&gt;=Summary!$B$26,I12565&lt;=Summary!$B$27,J12565&gt;=Summary!$B$28,J12565&lt;=Summary!$B$29,F12565*J12565&gt;1),"Yes","No")</f>
        <v>Yes</v>
      </c>
    </row>
    <row r="12566" customFormat="false" ht="15" hidden="false" customHeight="false" outlineLevel="0" collapsed="false">
      <c r="A12566" s="6" t="s">
        <v>159</v>
      </c>
      <c r="B12566" s="45" t="n">
        <v>45536</v>
      </c>
      <c r="C12566" s="6" t="s">
        <v>188</v>
      </c>
      <c r="D12566" s="6" t="s">
        <v>181</v>
      </c>
      <c r="E12566" s="6" t="s">
        <v>187</v>
      </c>
      <c r="F12566" s="34" t="n">
        <v>0.357869803905487</v>
      </c>
      <c r="G12566" s="34" t="n">
        <v>0.38539458521248</v>
      </c>
      <c r="H12566" s="34" t="n">
        <v>-0.0275247813069928</v>
      </c>
      <c r="I12566" s="34" t="n">
        <v>-0.0714197406064165</v>
      </c>
      <c r="J12566" s="35" t="n">
        <v>2.56</v>
      </c>
      <c r="K12566" s="6" t="n">
        <v>1</v>
      </c>
      <c r="L12566" s="35" t="n">
        <v>1.56</v>
      </c>
      <c r="M12566" s="6" t="str">
        <f aca="false">IF(I12566&lt;=0,"Below 0%",IF(I12566&lt;=0.05,"0-5%",IF(I12566&lt;=0.1,"5-10%",IF(I12566&lt;=0.2,"10-20%",IF(I12566&lt;=0.4,"20-40%","Above 40%")))))</f>
        <v>Below 0%</v>
      </c>
      <c r="N12566" s="6" t="str">
        <f aca="false">IF(AND(H12566&gt;=Summary!$B$25,I12566&gt;=Summary!$B$26,I12566&lt;=Summary!$B$27,J12566&gt;=Summary!$B$28,J12566&lt;=Summary!$B$29,F12566*J12566&gt;1),"Yes","No")</f>
        <v>No</v>
      </c>
    </row>
    <row r="12567" customFormat="false" ht="15" hidden="false" customHeight="false" outlineLevel="0" collapsed="false">
      <c r="A12567" s="6" t="s">
        <v>159</v>
      </c>
      <c r="B12567" s="45" t="n">
        <v>45536</v>
      </c>
      <c r="C12567" s="6" t="s">
        <v>188</v>
      </c>
      <c r="D12567" s="6" t="s">
        <v>181</v>
      </c>
      <c r="E12567" s="6" t="s">
        <v>174</v>
      </c>
      <c r="F12567" s="34" t="n">
        <v>0.319429337978363</v>
      </c>
      <c r="G12567" s="34" t="n">
        <v>0.239468480132026</v>
      </c>
      <c r="H12567" s="34" t="n">
        <v>0.0799608578463367</v>
      </c>
      <c r="I12567" s="34" t="n">
        <v>0.333909739612712</v>
      </c>
      <c r="J12567" s="35" t="n">
        <v>4.12</v>
      </c>
      <c r="K12567" s="6" t="n">
        <v>0</v>
      </c>
      <c r="L12567" s="35" t="n">
        <v>-1</v>
      </c>
      <c r="M12567" s="6" t="str">
        <f aca="false">IF(I12567&lt;=0,"Below 0%",IF(I12567&lt;=0.05,"0-5%",IF(I12567&lt;=0.1,"5-10%",IF(I12567&lt;=0.2,"10-20%",IF(I12567&lt;=0.4,"20-40%","Above 40%")))))</f>
        <v>20-40%</v>
      </c>
      <c r="N12567" s="6" t="str">
        <f aca="false">IF(AND(H12567&gt;=Summary!$B$25,I12567&gt;=Summary!$B$26,I12567&lt;=Summary!$B$27,J12567&gt;=Summary!$B$28,J12567&lt;=Summary!$B$29,F12567*J12567&gt;1),"Yes","No")</f>
        <v>Yes</v>
      </c>
    </row>
    <row r="12568" customFormat="false" ht="15" hidden="false" customHeight="false" outlineLevel="0" collapsed="false">
      <c r="A12568" s="6" t="s">
        <v>159</v>
      </c>
      <c r="B12568" s="45" t="n">
        <v>45536</v>
      </c>
      <c r="C12568" s="6" t="s">
        <v>188</v>
      </c>
      <c r="D12568" s="6" t="s">
        <v>181</v>
      </c>
      <c r="E12568" s="6" t="s">
        <v>177</v>
      </c>
      <c r="F12568" s="34" t="n">
        <v>0.322700828313828</v>
      </c>
      <c r="G12568" s="34" t="n">
        <v>0.375136934655494</v>
      </c>
      <c r="H12568" s="34" t="n">
        <v>-0.0524361063416662</v>
      </c>
      <c r="I12568" s="34" t="n">
        <v>-0.139778575494895</v>
      </c>
      <c r="J12568" s="35" t="n">
        <v>2.63</v>
      </c>
      <c r="K12568" s="6" t="n">
        <v>0</v>
      </c>
      <c r="L12568" s="35" t="n">
        <v>-1</v>
      </c>
      <c r="M12568" s="6" t="str">
        <f aca="false">IF(I12568&lt;=0,"Below 0%",IF(I12568&lt;=0.05,"0-5%",IF(I12568&lt;=0.1,"5-10%",IF(I12568&lt;=0.2,"10-20%",IF(I12568&lt;=0.4,"20-40%","Above 40%")))))</f>
        <v>Below 0%</v>
      </c>
      <c r="N12568" s="6" t="str">
        <f aca="false">IF(AND(H12568&gt;=Summary!$B$25,I12568&gt;=Summary!$B$26,I12568&lt;=Summary!$B$27,J12568&gt;=Summary!$B$28,J12568&lt;=Summary!$B$29,F12568*J12568&gt;1),"Yes","No")</f>
        <v>No</v>
      </c>
    </row>
    <row r="12569" customFormat="false" ht="15" hidden="false" customHeight="false" outlineLevel="0" collapsed="false">
      <c r="A12569" s="6" t="s">
        <v>159</v>
      </c>
      <c r="B12569" s="45" t="n">
        <v>45549</v>
      </c>
      <c r="C12569" s="6" t="s">
        <v>182</v>
      </c>
      <c r="D12569" s="6" t="s">
        <v>173</v>
      </c>
      <c r="E12569" s="6" t="s">
        <v>187</v>
      </c>
      <c r="F12569" s="34" t="n">
        <v>0.594805061817169</v>
      </c>
      <c r="G12569" s="34" t="n">
        <v>0.639109697933227</v>
      </c>
      <c r="H12569" s="34" t="n">
        <v>-0.0443046361160582</v>
      </c>
      <c r="I12569" s="34" t="n">
        <v>-0.0693224281517427</v>
      </c>
      <c r="J12569" s="35" t="n">
        <v>1.55</v>
      </c>
      <c r="K12569" s="6" t="n">
        <v>1</v>
      </c>
      <c r="L12569" s="35" t="n">
        <v>0.55</v>
      </c>
      <c r="M12569" s="6" t="str">
        <f aca="false">IF(I12569&lt;=0,"Below 0%",IF(I12569&lt;=0.05,"0-5%",IF(I12569&lt;=0.1,"5-10%",IF(I12569&lt;=0.2,"10-20%",IF(I12569&lt;=0.4,"20-40%","Above 40%")))))</f>
        <v>Below 0%</v>
      </c>
      <c r="N12569" s="6" t="str">
        <f aca="false">IF(AND(H12569&gt;=Summary!$B$25,I12569&gt;=Summary!$B$26,I12569&lt;=Summary!$B$27,J12569&gt;=Summary!$B$28,J12569&lt;=Summary!$B$29,F12569*J12569&gt;1),"Yes","No")</f>
        <v>No</v>
      </c>
    </row>
    <row r="12570" customFormat="false" ht="15" hidden="false" customHeight="false" outlineLevel="0" collapsed="false">
      <c r="A12570" s="6" t="s">
        <v>159</v>
      </c>
      <c r="B12570" s="45" t="n">
        <v>45549</v>
      </c>
      <c r="C12570" s="6" t="s">
        <v>182</v>
      </c>
      <c r="D12570" s="6" t="s">
        <v>173</v>
      </c>
      <c r="E12570" s="6" t="s">
        <v>174</v>
      </c>
      <c r="F12570" s="34" t="n">
        <v>0.231775134801865</v>
      </c>
      <c r="G12570" s="34" t="n">
        <v>0.213036565977743</v>
      </c>
      <c r="H12570" s="34" t="n">
        <v>0.0187385688241222</v>
      </c>
      <c r="I12570" s="34" t="n">
        <v>0.0879594014206928</v>
      </c>
      <c r="J12570" s="35" t="n">
        <v>4.65</v>
      </c>
      <c r="K12570" s="6" t="n">
        <v>0</v>
      </c>
      <c r="L12570" s="35" t="n">
        <v>-1</v>
      </c>
      <c r="M12570" s="6" t="str">
        <f aca="false">IF(I12570&lt;=0,"Below 0%",IF(I12570&lt;=0.05,"0-5%",IF(I12570&lt;=0.1,"5-10%",IF(I12570&lt;=0.2,"10-20%",IF(I12570&lt;=0.4,"20-40%","Above 40%")))))</f>
        <v>5-10%</v>
      </c>
      <c r="N12570" s="6" t="str">
        <f aca="false">IF(AND(H12570&gt;=Summary!$B$25,I12570&gt;=Summary!$B$26,I12570&lt;=Summary!$B$27,J12570&gt;=Summary!$B$28,J12570&lt;=Summary!$B$29,F12570*J12570&gt;1),"Yes","No")</f>
        <v>No</v>
      </c>
    </row>
    <row r="12571" customFormat="false" ht="15" hidden="false" customHeight="false" outlineLevel="0" collapsed="false">
      <c r="A12571" s="6" t="s">
        <v>159</v>
      </c>
      <c r="B12571" s="45" t="n">
        <v>45549</v>
      </c>
      <c r="C12571" s="6" t="s">
        <v>182</v>
      </c>
      <c r="D12571" s="6" t="s">
        <v>173</v>
      </c>
      <c r="E12571" s="6" t="s">
        <v>177</v>
      </c>
      <c r="F12571" s="34" t="n">
        <v>0.173419773578644</v>
      </c>
      <c r="G12571" s="34" t="n">
        <v>0.14785373608903</v>
      </c>
      <c r="H12571" s="34" t="n">
        <v>0.0255660374896136</v>
      </c>
      <c r="I12571" s="34" t="n">
        <v>0.172914382591042</v>
      </c>
      <c r="J12571" s="35" t="n">
        <v>6.7</v>
      </c>
      <c r="K12571" s="6" t="n">
        <v>0</v>
      </c>
      <c r="L12571" s="35" t="n">
        <v>-1</v>
      </c>
      <c r="M12571" s="6" t="str">
        <f aca="false">IF(I12571&lt;=0,"Below 0%",IF(I12571&lt;=0.05,"0-5%",IF(I12571&lt;=0.1,"5-10%",IF(I12571&lt;=0.2,"10-20%",IF(I12571&lt;=0.4,"20-40%","Above 40%")))))</f>
        <v>10-20%</v>
      </c>
      <c r="N12571" s="6" t="str">
        <f aca="false">IF(AND(H12571&gt;=Summary!$B$25,I12571&gt;=Summary!$B$26,I12571&lt;=Summary!$B$27,J12571&gt;=Summary!$B$28,J12571&lt;=Summary!$B$29,F12571*J12571&gt;1),"Yes","No")</f>
        <v>No</v>
      </c>
    </row>
    <row r="12572" customFormat="false" ht="15" hidden="false" customHeight="false" outlineLevel="0" collapsed="false">
      <c r="A12572" s="6" t="s">
        <v>159</v>
      </c>
      <c r="B12572" s="45" t="n">
        <v>45549</v>
      </c>
      <c r="C12572" s="6" t="s">
        <v>199</v>
      </c>
      <c r="D12572" s="6" t="s">
        <v>190</v>
      </c>
      <c r="E12572" s="6" t="s">
        <v>187</v>
      </c>
      <c r="F12572" s="34" t="n">
        <v>0.213473364710808</v>
      </c>
      <c r="G12572" s="34" t="n">
        <v>0.286689328889673</v>
      </c>
      <c r="H12572" s="34" t="n">
        <v>-0.0732159641788653</v>
      </c>
      <c r="I12572" s="34" t="n">
        <v>-0.255384336983959</v>
      </c>
      <c r="J12572" s="35" t="n">
        <v>3.45</v>
      </c>
      <c r="K12572" s="6" t="n">
        <v>0</v>
      </c>
      <c r="L12572" s="35" t="n">
        <v>-1</v>
      </c>
      <c r="M12572" s="6" t="str">
        <f aca="false">IF(I12572&lt;=0,"Below 0%",IF(I12572&lt;=0.05,"0-5%",IF(I12572&lt;=0.1,"5-10%",IF(I12572&lt;=0.2,"10-20%",IF(I12572&lt;=0.4,"20-40%","Above 40%")))))</f>
        <v>Below 0%</v>
      </c>
      <c r="N12572" s="6" t="str">
        <f aca="false">IF(AND(H12572&gt;=Summary!$B$25,I12572&gt;=Summary!$B$26,I12572&lt;=Summary!$B$27,J12572&gt;=Summary!$B$28,J12572&lt;=Summary!$B$29,F12572*J12572&gt;1),"Yes","No")</f>
        <v>No</v>
      </c>
    </row>
    <row r="12573" customFormat="false" ht="15" hidden="false" customHeight="false" outlineLevel="0" collapsed="false">
      <c r="A12573" s="6" t="s">
        <v>159</v>
      </c>
      <c r="B12573" s="45" t="n">
        <v>45549</v>
      </c>
      <c r="C12573" s="6" t="s">
        <v>199</v>
      </c>
      <c r="D12573" s="6" t="s">
        <v>190</v>
      </c>
      <c r="E12573" s="6" t="s">
        <v>174</v>
      </c>
      <c r="F12573" s="34" t="n">
        <v>0.323060184717178</v>
      </c>
      <c r="G12573" s="34" t="n">
        <v>0.240067520550819</v>
      </c>
      <c r="H12573" s="34" t="n">
        <v>0.0829926641663598</v>
      </c>
      <c r="I12573" s="34" t="n">
        <v>0.345705508083471</v>
      </c>
      <c r="J12573" s="35" t="n">
        <v>4.12</v>
      </c>
      <c r="K12573" s="6" t="n">
        <v>0</v>
      </c>
      <c r="L12573" s="35" t="n">
        <v>-1</v>
      </c>
      <c r="M12573" s="6" t="str">
        <f aca="false">IF(I12573&lt;=0,"Below 0%",IF(I12573&lt;=0.05,"0-5%",IF(I12573&lt;=0.1,"5-10%",IF(I12573&lt;=0.2,"10-20%",IF(I12573&lt;=0.4,"20-40%","Above 40%")))))</f>
        <v>20-40%</v>
      </c>
      <c r="N12573" s="6" t="str">
        <f aca="false">IF(AND(H12573&gt;=Summary!$B$25,I12573&gt;=Summary!$B$26,I12573&lt;=Summary!$B$27,J12573&gt;=Summary!$B$28,J12573&lt;=Summary!$B$29,F12573*J12573&gt;1),"Yes","No")</f>
        <v>Yes</v>
      </c>
    </row>
    <row r="12574" customFormat="false" ht="15" hidden="false" customHeight="false" outlineLevel="0" collapsed="false">
      <c r="A12574" s="6" t="s">
        <v>159</v>
      </c>
      <c r="B12574" s="45" t="n">
        <v>45549</v>
      </c>
      <c r="C12574" s="6" t="s">
        <v>199</v>
      </c>
      <c r="D12574" s="6" t="s">
        <v>190</v>
      </c>
      <c r="E12574" s="6" t="s">
        <v>177</v>
      </c>
      <c r="F12574" s="34" t="n">
        <v>0.463466435670853</v>
      </c>
      <c r="G12574" s="34" t="n">
        <v>0.473243150559508</v>
      </c>
      <c r="H12574" s="34" t="n">
        <v>-0.00977671488865567</v>
      </c>
      <c r="I12574" s="34" t="n">
        <v>-0.0206589675457464</v>
      </c>
      <c r="J12574" s="35" t="n">
        <v>2.09</v>
      </c>
      <c r="K12574" s="6" t="n">
        <v>1</v>
      </c>
      <c r="L12574" s="35" t="n">
        <v>1.09</v>
      </c>
      <c r="M12574" s="6" t="str">
        <f aca="false">IF(I12574&lt;=0,"Below 0%",IF(I12574&lt;=0.05,"0-5%",IF(I12574&lt;=0.1,"5-10%",IF(I12574&lt;=0.2,"10-20%",IF(I12574&lt;=0.4,"20-40%","Above 40%")))))</f>
        <v>Below 0%</v>
      </c>
      <c r="N12574" s="6" t="str">
        <f aca="false">IF(AND(H12574&gt;=Summary!$B$25,I12574&gt;=Summary!$B$26,I12574&lt;=Summary!$B$27,J12574&gt;=Summary!$B$28,J12574&lt;=Summary!$B$29,F12574*J12574&gt;1),"Yes","No")</f>
        <v>No</v>
      </c>
    </row>
    <row r="12575" customFormat="false" ht="15" hidden="false" customHeight="false" outlineLevel="0" collapsed="false">
      <c r="A12575" s="6" t="s">
        <v>159</v>
      </c>
      <c r="B12575" s="45" t="n">
        <v>45549</v>
      </c>
      <c r="C12575" s="6" t="s">
        <v>201</v>
      </c>
      <c r="D12575" s="6" t="s">
        <v>209</v>
      </c>
      <c r="E12575" s="6" t="s">
        <v>187</v>
      </c>
      <c r="F12575" s="34" t="n">
        <v>0.470317363739014</v>
      </c>
      <c r="G12575" s="34" t="n">
        <v>0.7007740576192</v>
      </c>
      <c r="H12575" s="34" t="n">
        <v>-0.230456693880187</v>
      </c>
      <c r="I12575" s="34" t="n">
        <v>-0.328860195914125</v>
      </c>
      <c r="J12575" s="35" t="n">
        <v>1.41</v>
      </c>
      <c r="K12575" s="6" t="n">
        <v>0</v>
      </c>
      <c r="L12575" s="35" t="n">
        <v>-1</v>
      </c>
      <c r="M12575" s="6" t="str">
        <f aca="false">IF(I12575&lt;=0,"Below 0%",IF(I12575&lt;=0.05,"0-5%",IF(I12575&lt;=0.1,"5-10%",IF(I12575&lt;=0.2,"10-20%",IF(I12575&lt;=0.4,"20-40%","Above 40%")))))</f>
        <v>Below 0%</v>
      </c>
      <c r="N12575" s="6" t="str">
        <f aca="false">IF(AND(H12575&gt;=Summary!$B$25,I12575&gt;=Summary!$B$26,I12575&lt;=Summary!$B$27,J12575&gt;=Summary!$B$28,J12575&lt;=Summary!$B$29,F12575*J12575&gt;1),"Yes","No")</f>
        <v>No</v>
      </c>
    </row>
    <row r="12576" customFormat="false" ht="15" hidden="false" customHeight="false" outlineLevel="0" collapsed="false">
      <c r="A12576" s="6" t="s">
        <v>159</v>
      </c>
      <c r="B12576" s="45" t="n">
        <v>45549</v>
      </c>
      <c r="C12576" s="6" t="s">
        <v>201</v>
      </c>
      <c r="D12576" s="6" t="s">
        <v>209</v>
      </c>
      <c r="E12576" s="6" t="s">
        <v>174</v>
      </c>
      <c r="F12576" s="34" t="n">
        <v>0.253056585788727</v>
      </c>
      <c r="G12576" s="34" t="n">
        <v>0.182979892822791</v>
      </c>
      <c r="H12576" s="34" t="n">
        <v>0.0700766929659356</v>
      </c>
      <c r="I12576" s="34" t="n">
        <v>0.382974827916214</v>
      </c>
      <c r="J12576" s="35" t="n">
        <v>5.4</v>
      </c>
      <c r="K12576" s="6" t="n">
        <v>1</v>
      </c>
      <c r="L12576" s="35" t="n">
        <v>4.4</v>
      </c>
      <c r="M12576" s="6" t="str">
        <f aca="false">IF(I12576&lt;=0,"Below 0%",IF(I12576&lt;=0.05,"0-5%",IF(I12576&lt;=0.1,"5-10%",IF(I12576&lt;=0.2,"10-20%",IF(I12576&lt;=0.4,"20-40%","Above 40%")))))</f>
        <v>20-40%</v>
      </c>
      <c r="N12576" s="6" t="str">
        <f aca="false">IF(AND(H12576&gt;=Summary!$B$25,I12576&gt;=Summary!$B$26,I12576&lt;=Summary!$B$27,J12576&gt;=Summary!$B$28,J12576&lt;=Summary!$B$29,F12576*J12576&gt;1),"Yes","No")</f>
        <v>No</v>
      </c>
    </row>
    <row r="12577" customFormat="false" ht="15" hidden="false" customHeight="false" outlineLevel="0" collapsed="false">
      <c r="A12577" s="6" t="s">
        <v>159</v>
      </c>
      <c r="B12577" s="45" t="n">
        <v>45549</v>
      </c>
      <c r="C12577" s="6" t="s">
        <v>201</v>
      </c>
      <c r="D12577" s="6" t="s">
        <v>209</v>
      </c>
      <c r="E12577" s="6" t="s">
        <v>177</v>
      </c>
      <c r="F12577" s="34" t="n">
        <v>0.276626020669937</v>
      </c>
      <c r="G12577" s="34" t="n">
        <v>0.116246049558009</v>
      </c>
      <c r="H12577" s="34" t="n">
        <v>0.160379971111929</v>
      </c>
      <c r="I12577" s="34" t="n">
        <v>1.37965953872606</v>
      </c>
      <c r="J12577" s="35" t="n">
        <v>8.5</v>
      </c>
      <c r="K12577" s="6" t="n">
        <v>0</v>
      </c>
      <c r="L12577" s="35" t="n">
        <v>-1</v>
      </c>
      <c r="M12577" s="6" t="str">
        <f aca="false">IF(I12577&lt;=0,"Below 0%",IF(I12577&lt;=0.05,"0-5%",IF(I12577&lt;=0.1,"5-10%",IF(I12577&lt;=0.2,"10-20%",IF(I12577&lt;=0.4,"20-40%","Above 40%")))))</f>
        <v>Above 40%</v>
      </c>
      <c r="N12577" s="6" t="str">
        <f aca="false">IF(AND(H12577&gt;=Summary!$B$25,I12577&gt;=Summary!$B$26,I12577&lt;=Summary!$B$27,J12577&gt;=Summary!$B$28,J12577&lt;=Summary!$B$29,F12577*J12577&gt;1),"Yes","No")</f>
        <v>No</v>
      </c>
    </row>
    <row r="12578" customFormat="false" ht="15" hidden="false" customHeight="false" outlineLevel="0" collapsed="false">
      <c r="A12578" s="6" t="s">
        <v>159</v>
      </c>
      <c r="B12578" s="45" t="n">
        <v>45549</v>
      </c>
      <c r="C12578" s="6" t="s">
        <v>180</v>
      </c>
      <c r="D12578" s="6" t="s">
        <v>195</v>
      </c>
      <c r="E12578" s="6" t="s">
        <v>187</v>
      </c>
      <c r="F12578" s="34" t="n">
        <v>0.466104626655579</v>
      </c>
      <c r="G12578" s="34" t="n">
        <v>0.59436244261243</v>
      </c>
      <c r="H12578" s="34" t="n">
        <v>-0.128257815956852</v>
      </c>
      <c r="I12578" s="34" t="n">
        <v>-0.215790579554646</v>
      </c>
      <c r="J12578" s="35" t="n">
        <v>1.66</v>
      </c>
      <c r="K12578" s="6" t="n">
        <v>0</v>
      </c>
      <c r="L12578" s="35" t="n">
        <v>-1</v>
      </c>
      <c r="M12578" s="6" t="str">
        <f aca="false">IF(I12578&lt;=0,"Below 0%",IF(I12578&lt;=0.05,"0-5%",IF(I12578&lt;=0.1,"5-10%",IF(I12578&lt;=0.2,"10-20%",IF(I12578&lt;=0.4,"20-40%","Above 40%")))))</f>
        <v>Below 0%</v>
      </c>
      <c r="N12578" s="6" t="str">
        <f aca="false">IF(AND(H12578&gt;=Summary!$B$25,I12578&gt;=Summary!$B$26,I12578&lt;=Summary!$B$27,J12578&gt;=Summary!$B$28,J12578&lt;=Summary!$B$29,F12578*J12578&gt;1),"Yes","No")</f>
        <v>No</v>
      </c>
    </row>
    <row r="12579" customFormat="false" ht="15" hidden="false" customHeight="false" outlineLevel="0" collapsed="false">
      <c r="A12579" s="6" t="s">
        <v>159</v>
      </c>
      <c r="B12579" s="45" t="n">
        <v>45549</v>
      </c>
      <c r="C12579" s="6" t="s">
        <v>180</v>
      </c>
      <c r="D12579" s="6" t="s">
        <v>195</v>
      </c>
      <c r="E12579" s="6" t="s">
        <v>174</v>
      </c>
      <c r="F12579" s="34" t="n">
        <v>0.307272434234619</v>
      </c>
      <c r="G12579" s="34" t="n">
        <v>0.229451547613171</v>
      </c>
      <c r="H12579" s="34" t="n">
        <v>0.0778208866214484</v>
      </c>
      <c r="I12579" s="34" t="n">
        <v>0.339160434658064</v>
      </c>
      <c r="J12579" s="35" t="n">
        <v>4.3</v>
      </c>
      <c r="K12579" s="6" t="n">
        <v>1</v>
      </c>
      <c r="L12579" s="35" t="n">
        <v>3.3</v>
      </c>
      <c r="M12579" s="6" t="str">
        <f aca="false">IF(I12579&lt;=0,"Below 0%",IF(I12579&lt;=0.05,"0-5%",IF(I12579&lt;=0.1,"5-10%",IF(I12579&lt;=0.2,"10-20%",IF(I12579&lt;=0.4,"20-40%","Above 40%")))))</f>
        <v>20-40%</v>
      </c>
      <c r="N12579" s="6" t="str">
        <f aca="false">IF(AND(H12579&gt;=Summary!$B$25,I12579&gt;=Summary!$B$26,I12579&lt;=Summary!$B$27,J12579&gt;=Summary!$B$28,J12579&lt;=Summary!$B$29,F12579*J12579&gt;1),"Yes","No")</f>
        <v>Yes</v>
      </c>
    </row>
    <row r="12580" customFormat="false" ht="15" hidden="false" customHeight="false" outlineLevel="0" collapsed="false">
      <c r="A12580" s="6" t="s">
        <v>159</v>
      </c>
      <c r="B12580" s="45" t="n">
        <v>45549</v>
      </c>
      <c r="C12580" s="6" t="s">
        <v>180</v>
      </c>
      <c r="D12580" s="6" t="s">
        <v>195</v>
      </c>
      <c r="E12580" s="6" t="s">
        <v>177</v>
      </c>
      <c r="F12580" s="34" t="n">
        <v>0.226622954010963</v>
      </c>
      <c r="G12580" s="34" t="n">
        <v>0.176186009774399</v>
      </c>
      <c r="H12580" s="34" t="n">
        <v>0.0504369442365645</v>
      </c>
      <c r="I12580" s="34" t="n">
        <v>0.28627099450829</v>
      </c>
      <c r="J12580" s="35" t="n">
        <v>5.6</v>
      </c>
      <c r="K12580" s="6" t="n">
        <v>0</v>
      </c>
      <c r="L12580" s="35" t="n">
        <v>-1</v>
      </c>
      <c r="M12580" s="6" t="str">
        <f aca="false">IF(I12580&lt;=0,"Below 0%",IF(I12580&lt;=0.05,"0-5%",IF(I12580&lt;=0.1,"5-10%",IF(I12580&lt;=0.2,"10-20%",IF(I12580&lt;=0.4,"20-40%","Above 40%")))))</f>
        <v>20-40%</v>
      </c>
      <c r="N12580" s="6" t="str">
        <f aca="false">IF(AND(H12580&gt;=Summary!$B$25,I12580&gt;=Summary!$B$26,I12580&lt;=Summary!$B$27,J12580&gt;=Summary!$B$28,J12580&lt;=Summary!$B$29,F12580*J12580&gt;1),"Yes","No")</f>
        <v>No</v>
      </c>
    </row>
    <row r="12581" customFormat="false" ht="15" hidden="false" customHeight="false" outlineLevel="0" collapsed="false">
      <c r="A12581" s="6" t="s">
        <v>159</v>
      </c>
      <c r="B12581" s="45" t="n">
        <v>45549</v>
      </c>
      <c r="C12581" s="6" t="s">
        <v>184</v>
      </c>
      <c r="D12581" s="6" t="s">
        <v>189</v>
      </c>
      <c r="E12581" s="6" t="s">
        <v>187</v>
      </c>
      <c r="F12581" s="34" t="n">
        <v>0.406024992465973</v>
      </c>
      <c r="G12581" s="34" t="n">
        <v>0.39689990175745</v>
      </c>
      <c r="H12581" s="34" t="n">
        <v>0.00912509070852285</v>
      </c>
      <c r="I12581" s="34" t="n">
        <v>0.0229909119859124</v>
      </c>
      <c r="J12581" s="35" t="n">
        <v>2.5</v>
      </c>
      <c r="K12581" s="6" t="n">
        <v>0</v>
      </c>
      <c r="L12581" s="35" t="n">
        <v>-1</v>
      </c>
      <c r="M12581" s="6" t="str">
        <f aca="false">IF(I12581&lt;=0,"Below 0%",IF(I12581&lt;=0.05,"0-5%",IF(I12581&lt;=0.1,"5-10%",IF(I12581&lt;=0.2,"10-20%",IF(I12581&lt;=0.4,"20-40%","Above 40%")))))</f>
        <v>0-5%</v>
      </c>
      <c r="N12581" s="6" t="str">
        <f aca="false">IF(AND(H12581&gt;=Summary!$B$25,I12581&gt;=Summary!$B$26,I12581&lt;=Summary!$B$27,J12581&gt;=Summary!$B$28,J12581&lt;=Summary!$B$29,F12581*J12581&gt;1),"Yes","No")</f>
        <v>No</v>
      </c>
    </row>
    <row r="12582" customFormat="false" ht="15" hidden="false" customHeight="false" outlineLevel="0" collapsed="false">
      <c r="A12582" s="6" t="s">
        <v>159</v>
      </c>
      <c r="B12582" s="45" t="n">
        <v>45549</v>
      </c>
      <c r="C12582" s="6" t="s">
        <v>184</v>
      </c>
      <c r="D12582" s="6" t="s">
        <v>189</v>
      </c>
      <c r="E12582" s="6" t="s">
        <v>174</v>
      </c>
      <c r="F12582" s="34" t="n">
        <v>0.281541377305985</v>
      </c>
      <c r="G12582" s="34" t="n">
        <v>0.275624931776007</v>
      </c>
      <c r="H12582" s="34" t="n">
        <v>0.0059164455299775</v>
      </c>
      <c r="I12582" s="34" t="n">
        <v>0.0214655673267816</v>
      </c>
      <c r="J12582" s="35" t="n">
        <v>3.6</v>
      </c>
      <c r="K12582" s="6" t="n">
        <v>1</v>
      </c>
      <c r="L12582" s="35" t="n">
        <v>2.6</v>
      </c>
      <c r="M12582" s="6" t="str">
        <f aca="false">IF(I12582&lt;=0,"Below 0%",IF(I12582&lt;=0.05,"0-5%",IF(I12582&lt;=0.1,"5-10%",IF(I12582&lt;=0.2,"10-20%",IF(I12582&lt;=0.4,"20-40%","Above 40%")))))</f>
        <v>0-5%</v>
      </c>
      <c r="N12582" s="6" t="str">
        <f aca="false">IF(AND(H12582&gt;=Summary!$B$25,I12582&gt;=Summary!$B$26,I12582&lt;=Summary!$B$27,J12582&gt;=Summary!$B$28,J12582&lt;=Summary!$B$29,F12582*J12582&gt;1),"Yes","No")</f>
        <v>No</v>
      </c>
    </row>
    <row r="12583" customFormat="false" ht="15" hidden="false" customHeight="false" outlineLevel="0" collapsed="false">
      <c r="A12583" s="6" t="s">
        <v>159</v>
      </c>
      <c r="B12583" s="45" t="n">
        <v>45549</v>
      </c>
      <c r="C12583" s="6" t="s">
        <v>184</v>
      </c>
      <c r="D12583" s="6" t="s">
        <v>189</v>
      </c>
      <c r="E12583" s="6" t="s">
        <v>177</v>
      </c>
      <c r="F12583" s="34" t="n">
        <v>0.312433570623398</v>
      </c>
      <c r="G12583" s="34" t="n">
        <v>0.327475166466543</v>
      </c>
      <c r="H12583" s="34" t="n">
        <v>-0.0150415958431451</v>
      </c>
      <c r="I12583" s="34" t="n">
        <v>-0.0459320198396842</v>
      </c>
      <c r="J12583" s="35" t="n">
        <v>3.03</v>
      </c>
      <c r="K12583" s="6" t="n">
        <v>0</v>
      </c>
      <c r="L12583" s="35" t="n">
        <v>-1</v>
      </c>
      <c r="M12583" s="6" t="str">
        <f aca="false">IF(I12583&lt;=0,"Below 0%",IF(I12583&lt;=0.05,"0-5%",IF(I12583&lt;=0.1,"5-10%",IF(I12583&lt;=0.2,"10-20%",IF(I12583&lt;=0.4,"20-40%","Above 40%")))))</f>
        <v>Below 0%</v>
      </c>
      <c r="N12583" s="6" t="str">
        <f aca="false">IF(AND(H12583&gt;=Summary!$B$25,I12583&gt;=Summary!$B$26,I12583&lt;=Summary!$B$27,J12583&gt;=Summary!$B$28,J12583&lt;=Summary!$B$29,F12583*J12583&gt;1),"Yes","No")</f>
        <v>No</v>
      </c>
    </row>
    <row r="12584" customFormat="false" ht="15" hidden="false" customHeight="false" outlineLevel="0" collapsed="false">
      <c r="A12584" s="6" t="s">
        <v>159</v>
      </c>
      <c r="B12584" s="45" t="n">
        <v>45549</v>
      </c>
      <c r="C12584" s="6" t="s">
        <v>183</v>
      </c>
      <c r="D12584" s="6" t="s">
        <v>207</v>
      </c>
      <c r="E12584" s="6" t="s">
        <v>187</v>
      </c>
      <c r="F12584" s="34" t="n">
        <v>0.683924794197083</v>
      </c>
      <c r="G12584" s="34" t="n">
        <v>0.794602103591983</v>
      </c>
      <c r="H12584" s="34" t="n">
        <v>-0.1106773093949</v>
      </c>
      <c r="I12584" s="34" t="n">
        <v>-0.139286454056169</v>
      </c>
      <c r="J12584" s="35" t="n">
        <v>1.25</v>
      </c>
      <c r="K12584" s="6" t="n">
        <v>0</v>
      </c>
      <c r="L12584" s="35" t="n">
        <v>-1</v>
      </c>
      <c r="M12584" s="6" t="str">
        <f aca="false">IF(I12584&lt;=0,"Below 0%",IF(I12584&lt;=0.05,"0-5%",IF(I12584&lt;=0.1,"5-10%",IF(I12584&lt;=0.2,"10-20%",IF(I12584&lt;=0.4,"20-40%","Above 40%")))))</f>
        <v>Below 0%</v>
      </c>
      <c r="N12584" s="6" t="str">
        <f aca="false">IF(AND(H12584&gt;=Summary!$B$25,I12584&gt;=Summary!$B$26,I12584&lt;=Summary!$B$27,J12584&gt;=Summary!$B$28,J12584&lt;=Summary!$B$29,F12584*J12584&gt;1),"Yes","No")</f>
        <v>No</v>
      </c>
    </row>
    <row r="12585" customFormat="false" ht="15" hidden="false" customHeight="false" outlineLevel="0" collapsed="false">
      <c r="A12585" s="6" t="s">
        <v>159</v>
      </c>
      <c r="B12585" s="45" t="n">
        <v>45549</v>
      </c>
      <c r="C12585" s="6" t="s">
        <v>183</v>
      </c>
      <c r="D12585" s="6" t="s">
        <v>207</v>
      </c>
      <c r="E12585" s="6" t="s">
        <v>174</v>
      </c>
      <c r="F12585" s="34" t="n">
        <v>0.234055370092392</v>
      </c>
      <c r="G12585" s="34" t="n">
        <v>0.128993847985711</v>
      </c>
      <c r="H12585" s="34" t="n">
        <v>0.105061522106681</v>
      </c>
      <c r="I12585" s="34" t="n">
        <v>0.814469245993174</v>
      </c>
      <c r="J12585" s="35" t="n">
        <v>7.7</v>
      </c>
      <c r="K12585" s="6" t="n">
        <v>0</v>
      </c>
      <c r="L12585" s="35" t="n">
        <v>-1</v>
      </c>
      <c r="M12585" s="6" t="str">
        <f aca="false">IF(I12585&lt;=0,"Below 0%",IF(I12585&lt;=0.05,"0-5%",IF(I12585&lt;=0.1,"5-10%",IF(I12585&lt;=0.2,"10-20%",IF(I12585&lt;=0.4,"20-40%","Above 40%")))))</f>
        <v>Above 40%</v>
      </c>
      <c r="N12585" s="6" t="str">
        <f aca="false">IF(AND(H12585&gt;=Summary!$B$25,I12585&gt;=Summary!$B$26,I12585&lt;=Summary!$B$27,J12585&gt;=Summary!$B$28,J12585&lt;=Summary!$B$29,F12585*J12585&gt;1),"Yes","No")</f>
        <v>No</v>
      </c>
    </row>
    <row r="12586" customFormat="false" ht="15" hidden="false" customHeight="false" outlineLevel="0" collapsed="false">
      <c r="A12586" s="6" t="s">
        <v>159</v>
      </c>
      <c r="B12586" s="45" t="n">
        <v>45549</v>
      </c>
      <c r="C12586" s="6" t="s">
        <v>183</v>
      </c>
      <c r="D12586" s="6" t="s">
        <v>207</v>
      </c>
      <c r="E12586" s="6" t="s">
        <v>177</v>
      </c>
      <c r="F12586" s="34" t="n">
        <v>0.0820197984576225</v>
      </c>
      <c r="G12586" s="34" t="n">
        <v>0.076404048422306</v>
      </c>
      <c r="H12586" s="34" t="n">
        <v>0.00561575003531652</v>
      </c>
      <c r="I12586" s="34" t="n">
        <v>0.0735006868258699</v>
      </c>
      <c r="J12586" s="35" t="n">
        <v>13</v>
      </c>
      <c r="K12586" s="6" t="n">
        <v>1</v>
      </c>
      <c r="L12586" s="35" t="n">
        <v>12</v>
      </c>
      <c r="M12586" s="6" t="str">
        <f aca="false">IF(I12586&lt;=0,"Below 0%",IF(I12586&lt;=0.05,"0-5%",IF(I12586&lt;=0.1,"5-10%",IF(I12586&lt;=0.2,"10-20%",IF(I12586&lt;=0.4,"20-40%","Above 40%")))))</f>
        <v>5-10%</v>
      </c>
      <c r="N12586" s="6" t="str">
        <f aca="false">IF(AND(H12586&gt;=Summary!$B$25,I12586&gt;=Summary!$B$26,I12586&lt;=Summary!$B$27,J12586&gt;=Summary!$B$28,J12586&lt;=Summary!$B$29,F12586*J12586&gt;1),"Yes","No")</f>
        <v>No</v>
      </c>
    </row>
    <row r="12587" customFormat="false" ht="15" hidden="false" customHeight="false" outlineLevel="0" collapsed="false">
      <c r="A12587" s="6" t="s">
        <v>159</v>
      </c>
      <c r="B12587" s="45" t="n">
        <v>45549</v>
      </c>
      <c r="C12587" s="6" t="s">
        <v>194</v>
      </c>
      <c r="D12587" s="6" t="s">
        <v>206</v>
      </c>
      <c r="E12587" s="6" t="s">
        <v>187</v>
      </c>
      <c r="F12587" s="34" t="n">
        <v>0.858993291854858</v>
      </c>
      <c r="G12587" s="34" t="n">
        <v>0.831463780289417</v>
      </c>
      <c r="H12587" s="34" t="n">
        <v>0.027529511565441</v>
      </c>
      <c r="I12587" s="34" t="n">
        <v>0.0331096942741853</v>
      </c>
      <c r="J12587" s="35" t="n">
        <v>1.21</v>
      </c>
      <c r="K12587" s="6" t="n">
        <v>1</v>
      </c>
      <c r="L12587" s="35" t="n">
        <v>0.21</v>
      </c>
      <c r="M12587" s="6" t="str">
        <f aca="false">IF(I12587&lt;=0,"Below 0%",IF(I12587&lt;=0.05,"0-5%",IF(I12587&lt;=0.1,"5-10%",IF(I12587&lt;=0.2,"10-20%",IF(I12587&lt;=0.4,"20-40%","Above 40%")))))</f>
        <v>0-5%</v>
      </c>
      <c r="N12587" s="6" t="str">
        <f aca="false">IF(AND(H12587&gt;=Summary!$B$25,I12587&gt;=Summary!$B$26,I12587&lt;=Summary!$B$27,J12587&gt;=Summary!$B$28,J12587&lt;=Summary!$B$29,F12587*J12587&gt;1),"Yes","No")</f>
        <v>No</v>
      </c>
    </row>
    <row r="12588" customFormat="false" ht="15" hidden="false" customHeight="false" outlineLevel="0" collapsed="false">
      <c r="A12588" s="6" t="s">
        <v>159</v>
      </c>
      <c r="B12588" s="45" t="n">
        <v>45549</v>
      </c>
      <c r="C12588" s="6" t="s">
        <v>194</v>
      </c>
      <c r="D12588" s="6" t="s">
        <v>206</v>
      </c>
      <c r="E12588" s="6" t="s">
        <v>174</v>
      </c>
      <c r="F12588" s="34" t="n">
        <v>0.100220374763012</v>
      </c>
      <c r="G12588" s="34" t="n">
        <v>0.10935556240763</v>
      </c>
      <c r="H12588" s="34" t="n">
        <v>-0.00913518764461797</v>
      </c>
      <c r="I12588" s="34" t="n">
        <v>-0.0835365613188104</v>
      </c>
      <c r="J12588" s="35" t="n">
        <v>9.2</v>
      </c>
      <c r="K12588" s="6" t="n">
        <v>0</v>
      </c>
      <c r="L12588" s="35" t="n">
        <v>-1</v>
      </c>
      <c r="M12588" s="6" t="str">
        <f aca="false">IF(I12588&lt;=0,"Below 0%",IF(I12588&lt;=0.05,"0-5%",IF(I12588&lt;=0.1,"5-10%",IF(I12588&lt;=0.2,"10-20%",IF(I12588&lt;=0.4,"20-40%","Above 40%")))))</f>
        <v>Below 0%</v>
      </c>
      <c r="N12588" s="6" t="str">
        <f aca="false">IF(AND(H12588&gt;=Summary!$B$25,I12588&gt;=Summary!$B$26,I12588&lt;=Summary!$B$27,J12588&gt;=Summary!$B$28,J12588&lt;=Summary!$B$29,F12588*J12588&gt;1),"Yes","No")</f>
        <v>No</v>
      </c>
    </row>
    <row r="12589" customFormat="false" ht="15" hidden="false" customHeight="false" outlineLevel="0" collapsed="false">
      <c r="A12589" s="6" t="s">
        <v>159</v>
      </c>
      <c r="B12589" s="45" t="n">
        <v>45549</v>
      </c>
      <c r="C12589" s="6" t="s">
        <v>194</v>
      </c>
      <c r="D12589" s="6" t="s">
        <v>206</v>
      </c>
      <c r="E12589" s="6" t="s">
        <v>177</v>
      </c>
      <c r="F12589" s="34" t="n">
        <v>0.0407863445580006</v>
      </c>
      <c r="G12589" s="34" t="n">
        <v>0.0591806573029527</v>
      </c>
      <c r="H12589" s="34" t="n">
        <v>-0.0183943127449521</v>
      </c>
      <c r="I12589" s="34" t="n">
        <v>-0.310816296797609</v>
      </c>
      <c r="J12589" s="35" t="n">
        <v>17</v>
      </c>
      <c r="K12589" s="6" t="n">
        <v>0</v>
      </c>
      <c r="L12589" s="35" t="n">
        <v>-1</v>
      </c>
      <c r="M12589" s="6" t="str">
        <f aca="false">IF(I12589&lt;=0,"Below 0%",IF(I12589&lt;=0.05,"0-5%",IF(I12589&lt;=0.1,"5-10%",IF(I12589&lt;=0.2,"10-20%",IF(I12589&lt;=0.4,"20-40%","Above 40%")))))</f>
        <v>Below 0%</v>
      </c>
      <c r="N12589" s="6" t="str">
        <f aca="false">IF(AND(H12589&gt;=Summary!$B$25,I12589&gt;=Summary!$B$26,I12589&lt;=Summary!$B$27,J12589&gt;=Summary!$B$28,J12589&lt;=Summary!$B$29,F12589*J12589&gt;1),"Yes","No")</f>
        <v>No</v>
      </c>
    </row>
    <row r="12590" customFormat="false" ht="15" hidden="false" customHeight="false" outlineLevel="0" collapsed="false">
      <c r="A12590" s="6" t="s">
        <v>159</v>
      </c>
      <c r="B12590" s="45" t="n">
        <v>45549</v>
      </c>
      <c r="C12590" s="6" t="s">
        <v>179</v>
      </c>
      <c r="D12590" s="6" t="s">
        <v>176</v>
      </c>
      <c r="E12590" s="6" t="s">
        <v>187</v>
      </c>
      <c r="F12590" s="34" t="n">
        <v>0.214982941746712</v>
      </c>
      <c r="G12590" s="34" t="n">
        <v>0.206256841620096</v>
      </c>
      <c r="H12590" s="34" t="n">
        <v>0.00872610012661609</v>
      </c>
      <c r="I12590" s="34" t="n">
        <v>0.0423069608652724</v>
      </c>
      <c r="J12590" s="35" t="n">
        <v>4.83</v>
      </c>
      <c r="K12590" s="6" t="n">
        <v>0</v>
      </c>
      <c r="L12590" s="35" t="n">
        <v>-1</v>
      </c>
      <c r="M12590" s="6" t="str">
        <f aca="false">IF(I12590&lt;=0,"Below 0%",IF(I12590&lt;=0.05,"0-5%",IF(I12590&lt;=0.1,"5-10%",IF(I12590&lt;=0.2,"10-20%",IF(I12590&lt;=0.4,"20-40%","Above 40%")))))</f>
        <v>0-5%</v>
      </c>
      <c r="N12590" s="6" t="str">
        <f aca="false">IF(AND(H12590&gt;=Summary!$B$25,I12590&gt;=Summary!$B$26,I12590&lt;=Summary!$B$27,J12590&gt;=Summary!$B$28,J12590&lt;=Summary!$B$29,F12590*J12590&gt;1),"Yes","No")</f>
        <v>No</v>
      </c>
    </row>
    <row r="12591" customFormat="false" ht="15" hidden="false" customHeight="false" outlineLevel="0" collapsed="false">
      <c r="A12591" s="6" t="s">
        <v>159</v>
      </c>
      <c r="B12591" s="45" t="n">
        <v>45549</v>
      </c>
      <c r="C12591" s="6" t="s">
        <v>179</v>
      </c>
      <c r="D12591" s="6" t="s">
        <v>176</v>
      </c>
      <c r="E12591" s="6" t="s">
        <v>174</v>
      </c>
      <c r="F12591" s="34" t="n">
        <v>0.293270140886307</v>
      </c>
      <c r="G12591" s="34" t="n">
        <v>0.23719536786311</v>
      </c>
      <c r="H12591" s="34" t="n">
        <v>0.0560747730231968</v>
      </c>
      <c r="I12591" s="34" t="n">
        <v>0.236407538344335</v>
      </c>
      <c r="J12591" s="35" t="n">
        <v>4.2</v>
      </c>
      <c r="K12591" s="6" t="n">
        <v>0</v>
      </c>
      <c r="L12591" s="35" t="n">
        <v>-1</v>
      </c>
      <c r="M12591" s="6" t="str">
        <f aca="false">IF(I12591&lt;=0,"Below 0%",IF(I12591&lt;=0.05,"0-5%",IF(I12591&lt;=0.1,"5-10%",IF(I12591&lt;=0.2,"10-20%",IF(I12591&lt;=0.4,"20-40%","Above 40%")))))</f>
        <v>20-40%</v>
      </c>
      <c r="N12591" s="6" t="str">
        <f aca="false">IF(AND(H12591&gt;=Summary!$B$25,I12591&gt;=Summary!$B$26,I12591&lt;=Summary!$B$27,J12591&gt;=Summary!$B$28,J12591&lt;=Summary!$B$29,F12591*J12591&gt;1),"Yes","No")</f>
        <v>Yes</v>
      </c>
    </row>
    <row r="12592" customFormat="false" ht="15" hidden="false" customHeight="false" outlineLevel="0" collapsed="false">
      <c r="A12592" s="6" t="s">
        <v>159</v>
      </c>
      <c r="B12592" s="45" t="n">
        <v>45549</v>
      </c>
      <c r="C12592" s="6" t="s">
        <v>179</v>
      </c>
      <c r="D12592" s="6" t="s">
        <v>176</v>
      </c>
      <c r="E12592" s="6" t="s">
        <v>177</v>
      </c>
      <c r="F12592" s="34" t="n">
        <v>0.491746962070465</v>
      </c>
      <c r="G12592" s="34" t="n">
        <v>0.556547790516794</v>
      </c>
      <c r="H12592" s="34" t="n">
        <v>-0.0648008284463293</v>
      </c>
      <c r="I12592" s="34" t="n">
        <v>-0.116433538234259</v>
      </c>
      <c r="J12592" s="35" t="n">
        <v>1.79</v>
      </c>
      <c r="K12592" s="6" t="n">
        <v>1</v>
      </c>
      <c r="L12592" s="35" t="n">
        <v>0.79</v>
      </c>
      <c r="M12592" s="6" t="str">
        <f aca="false">IF(I12592&lt;=0,"Below 0%",IF(I12592&lt;=0.05,"0-5%",IF(I12592&lt;=0.1,"5-10%",IF(I12592&lt;=0.2,"10-20%",IF(I12592&lt;=0.4,"20-40%","Above 40%")))))</f>
        <v>Below 0%</v>
      </c>
      <c r="N12592" s="6" t="str">
        <f aca="false">IF(AND(H12592&gt;=Summary!$B$25,I12592&gt;=Summary!$B$26,I12592&lt;=Summary!$B$27,J12592&gt;=Summary!$B$28,J12592&lt;=Summary!$B$29,F12592*J12592&gt;1),"Yes","No")</f>
        <v>No</v>
      </c>
    </row>
    <row r="12593" customFormat="false" ht="15" hidden="false" customHeight="false" outlineLevel="0" collapsed="false">
      <c r="A12593" s="6" t="s">
        <v>159</v>
      </c>
      <c r="B12593" s="45" t="n">
        <v>45550</v>
      </c>
      <c r="C12593" s="6" t="s">
        <v>181</v>
      </c>
      <c r="D12593" s="6" t="s">
        <v>185</v>
      </c>
      <c r="E12593" s="6" t="s">
        <v>187</v>
      </c>
      <c r="F12593" s="34" t="n">
        <v>0.25976750254631</v>
      </c>
      <c r="G12593" s="34" t="n">
        <v>0.318589709552382</v>
      </c>
      <c r="H12593" s="34" t="n">
        <v>-0.0588222070060711</v>
      </c>
      <c r="I12593" s="34" t="n">
        <v>-0.184633104090889</v>
      </c>
      <c r="J12593" s="35" t="n">
        <v>3.13</v>
      </c>
      <c r="K12593" s="6" t="n">
        <v>0</v>
      </c>
      <c r="L12593" s="35" t="n">
        <v>-1</v>
      </c>
      <c r="M12593" s="6" t="str">
        <f aca="false">IF(I12593&lt;=0,"Below 0%",IF(I12593&lt;=0.05,"0-5%",IF(I12593&lt;=0.1,"5-10%",IF(I12593&lt;=0.2,"10-20%",IF(I12593&lt;=0.4,"20-40%","Above 40%")))))</f>
        <v>Below 0%</v>
      </c>
      <c r="N12593" s="6" t="str">
        <f aca="false">IF(AND(H12593&gt;=Summary!$B$25,I12593&gt;=Summary!$B$26,I12593&lt;=Summary!$B$27,J12593&gt;=Summary!$B$28,J12593&lt;=Summary!$B$29,F12593*J12593&gt;1),"Yes","No")</f>
        <v>No</v>
      </c>
    </row>
    <row r="12594" customFormat="false" ht="15" hidden="false" customHeight="false" outlineLevel="0" collapsed="false">
      <c r="A12594" s="6" t="s">
        <v>159</v>
      </c>
      <c r="B12594" s="45" t="n">
        <v>45550</v>
      </c>
      <c r="C12594" s="6" t="s">
        <v>181</v>
      </c>
      <c r="D12594" s="6" t="s">
        <v>185</v>
      </c>
      <c r="E12594" s="6" t="s">
        <v>174</v>
      </c>
      <c r="F12594" s="34" t="n">
        <v>0.21761754155159</v>
      </c>
      <c r="G12594" s="34" t="n">
        <v>0.265916210906388</v>
      </c>
      <c r="H12594" s="34" t="n">
        <v>-0.0482986693547978</v>
      </c>
      <c r="I12594" s="34" t="n">
        <v>-0.181631158138759</v>
      </c>
      <c r="J12594" s="35" t="n">
        <v>3.75</v>
      </c>
      <c r="K12594" s="6" t="n">
        <v>0</v>
      </c>
      <c r="L12594" s="35" t="n">
        <v>-1</v>
      </c>
      <c r="M12594" s="6" t="str">
        <f aca="false">IF(I12594&lt;=0,"Below 0%",IF(I12594&lt;=0.05,"0-5%",IF(I12594&lt;=0.1,"5-10%",IF(I12594&lt;=0.2,"10-20%",IF(I12594&lt;=0.4,"20-40%","Above 40%")))))</f>
        <v>Below 0%</v>
      </c>
      <c r="N12594" s="6" t="str">
        <f aca="false">IF(AND(H12594&gt;=Summary!$B$25,I12594&gt;=Summary!$B$26,I12594&lt;=Summary!$B$27,J12594&gt;=Summary!$B$28,J12594&lt;=Summary!$B$29,F12594*J12594&gt;1),"Yes","No")</f>
        <v>No</v>
      </c>
    </row>
    <row r="12595" customFormat="false" ht="15" hidden="false" customHeight="false" outlineLevel="0" collapsed="false">
      <c r="A12595" s="6" t="s">
        <v>159</v>
      </c>
      <c r="B12595" s="45" t="n">
        <v>45550</v>
      </c>
      <c r="C12595" s="6" t="s">
        <v>181</v>
      </c>
      <c r="D12595" s="6" t="s">
        <v>185</v>
      </c>
      <c r="E12595" s="6" t="s">
        <v>177</v>
      </c>
      <c r="F12595" s="34" t="n">
        <v>0.5226149559021</v>
      </c>
      <c r="G12595" s="34" t="n">
        <v>0.415494079541231</v>
      </c>
      <c r="H12595" s="34" t="n">
        <v>0.107120876360869</v>
      </c>
      <c r="I12595" s="34" t="n">
        <v>0.257815650415878</v>
      </c>
      <c r="J12595" s="35" t="n">
        <v>2.4</v>
      </c>
      <c r="K12595" s="6" t="n">
        <v>1</v>
      </c>
      <c r="L12595" s="35" t="n">
        <v>1.4</v>
      </c>
      <c r="M12595" s="6" t="str">
        <f aca="false">IF(I12595&lt;=0,"Below 0%",IF(I12595&lt;=0.05,"0-5%",IF(I12595&lt;=0.1,"5-10%",IF(I12595&lt;=0.2,"10-20%",IF(I12595&lt;=0.4,"20-40%","Above 40%")))))</f>
        <v>20-40%</v>
      </c>
      <c r="N12595" s="6" t="str">
        <f aca="false">IF(AND(H12595&gt;=Summary!$B$25,I12595&gt;=Summary!$B$26,I12595&lt;=Summary!$B$27,J12595&gt;=Summary!$B$28,J12595&lt;=Summary!$B$29,F12595*J12595&gt;1),"Yes","No")</f>
        <v>Yes</v>
      </c>
    </row>
    <row r="12596" customFormat="false" ht="15" hidden="false" customHeight="false" outlineLevel="0" collapsed="false">
      <c r="A12596" s="6" t="s">
        <v>159</v>
      </c>
      <c r="B12596" s="45" t="n">
        <v>45550</v>
      </c>
      <c r="C12596" s="6" t="s">
        <v>203</v>
      </c>
      <c r="D12596" s="6" t="s">
        <v>188</v>
      </c>
      <c r="E12596" s="6" t="s">
        <v>187</v>
      </c>
      <c r="F12596" s="34" t="n">
        <v>0.228856384754181</v>
      </c>
      <c r="G12596" s="34" t="n">
        <v>0.284728332600088</v>
      </c>
      <c r="H12596" s="34" t="n">
        <v>-0.055871947845907</v>
      </c>
      <c r="I12596" s="34" t="n">
        <v>-0.196228971439879</v>
      </c>
      <c r="J12596" s="35" t="n">
        <v>3.48</v>
      </c>
      <c r="K12596" s="6" t="n">
        <v>0</v>
      </c>
      <c r="L12596" s="35" t="n">
        <v>-1</v>
      </c>
      <c r="M12596" s="6" t="str">
        <f aca="false">IF(I12596&lt;=0,"Below 0%",IF(I12596&lt;=0.05,"0-5%",IF(I12596&lt;=0.1,"5-10%",IF(I12596&lt;=0.2,"10-20%",IF(I12596&lt;=0.4,"20-40%","Above 40%")))))</f>
        <v>Below 0%</v>
      </c>
      <c r="N12596" s="6" t="str">
        <f aca="false">IF(AND(H12596&gt;=Summary!$B$25,I12596&gt;=Summary!$B$26,I12596&lt;=Summary!$B$27,J12596&gt;=Summary!$B$28,J12596&lt;=Summary!$B$29,F12596*J12596&gt;1),"Yes","No")</f>
        <v>No</v>
      </c>
    </row>
    <row r="12597" customFormat="false" ht="15" hidden="false" customHeight="false" outlineLevel="0" collapsed="false">
      <c r="A12597" s="6" t="s">
        <v>159</v>
      </c>
      <c r="B12597" s="45" t="n">
        <v>45550</v>
      </c>
      <c r="C12597" s="6" t="s">
        <v>203</v>
      </c>
      <c r="D12597" s="6" t="s">
        <v>188</v>
      </c>
      <c r="E12597" s="6" t="s">
        <v>174</v>
      </c>
      <c r="F12597" s="34" t="n">
        <v>0.260095983743668</v>
      </c>
      <c r="G12597" s="34" t="n">
        <v>0.260751209854817</v>
      </c>
      <c r="H12597" s="34" t="n">
        <v>-0.000655226111149765</v>
      </c>
      <c r="I12597" s="34" t="n">
        <v>-0.00251284015715436</v>
      </c>
      <c r="J12597" s="35" t="n">
        <v>3.8</v>
      </c>
      <c r="K12597" s="6" t="n">
        <v>0</v>
      </c>
      <c r="L12597" s="35" t="n">
        <v>-1</v>
      </c>
      <c r="M12597" s="6" t="str">
        <f aca="false">IF(I12597&lt;=0,"Below 0%",IF(I12597&lt;=0.05,"0-5%",IF(I12597&lt;=0.1,"5-10%",IF(I12597&lt;=0.2,"10-20%",IF(I12597&lt;=0.4,"20-40%","Above 40%")))))</f>
        <v>Below 0%</v>
      </c>
      <c r="N12597" s="6" t="str">
        <f aca="false">IF(AND(H12597&gt;=Summary!$B$25,I12597&gt;=Summary!$B$26,I12597&lt;=Summary!$B$27,J12597&gt;=Summary!$B$28,J12597&lt;=Summary!$B$29,F12597*J12597&gt;1),"Yes","No")</f>
        <v>No</v>
      </c>
    </row>
    <row r="12598" customFormat="false" ht="15" hidden="false" customHeight="false" outlineLevel="0" collapsed="false">
      <c r="A12598" s="6" t="s">
        <v>159</v>
      </c>
      <c r="B12598" s="45" t="n">
        <v>45550</v>
      </c>
      <c r="C12598" s="6" t="s">
        <v>203</v>
      </c>
      <c r="D12598" s="6" t="s">
        <v>188</v>
      </c>
      <c r="E12598" s="6" t="s">
        <v>177</v>
      </c>
      <c r="F12598" s="34" t="n">
        <v>0.511047601699829</v>
      </c>
      <c r="G12598" s="34" t="n">
        <v>0.454520457545095</v>
      </c>
      <c r="H12598" s="34" t="n">
        <v>0.0565271441547346</v>
      </c>
      <c r="I12598" s="34" t="n">
        <v>0.124366556480302</v>
      </c>
      <c r="J12598" s="35" t="n">
        <v>2.18</v>
      </c>
      <c r="K12598" s="6" t="n">
        <v>1</v>
      </c>
      <c r="L12598" s="35" t="n">
        <v>1.18</v>
      </c>
      <c r="M12598" s="6" t="str">
        <f aca="false">IF(I12598&lt;=0,"Below 0%",IF(I12598&lt;=0.05,"0-5%",IF(I12598&lt;=0.1,"5-10%",IF(I12598&lt;=0.2,"10-20%",IF(I12598&lt;=0.4,"20-40%","Above 40%")))))</f>
        <v>10-20%</v>
      </c>
      <c r="N12598" s="6" t="str">
        <f aca="false">IF(AND(H12598&gt;=Summary!$B$25,I12598&gt;=Summary!$B$26,I12598&lt;=Summary!$B$27,J12598&gt;=Summary!$B$28,J12598&lt;=Summary!$B$29,F12598*J12598&gt;1),"Yes","No")</f>
        <v>Yes</v>
      </c>
    </row>
    <row r="12599" customFormat="false" ht="15" hidden="false" customHeight="false" outlineLevel="0" collapsed="false">
      <c r="A12599" s="6" t="s">
        <v>159</v>
      </c>
      <c r="B12599" s="45" t="n">
        <v>45556</v>
      </c>
      <c r="C12599" s="6" t="s">
        <v>182</v>
      </c>
      <c r="D12599" s="6" t="s">
        <v>203</v>
      </c>
      <c r="E12599" s="6" t="s">
        <v>187</v>
      </c>
      <c r="F12599" s="34" t="n">
        <v>0.715966880321503</v>
      </c>
      <c r="G12599" s="34" t="n">
        <v>0.609213887049475</v>
      </c>
      <c r="H12599" s="34" t="n">
        <v>0.106752993272028</v>
      </c>
      <c r="I12599" s="34" t="n">
        <v>0.175230728552579</v>
      </c>
      <c r="J12599" s="35" t="n">
        <v>1.62</v>
      </c>
      <c r="K12599" s="6" t="n">
        <v>1</v>
      </c>
      <c r="L12599" s="35" t="n">
        <v>0.62</v>
      </c>
      <c r="M12599" s="6" t="str">
        <f aca="false">IF(I12599&lt;=0,"Below 0%",IF(I12599&lt;=0.05,"0-5%",IF(I12599&lt;=0.1,"5-10%",IF(I12599&lt;=0.2,"10-20%",IF(I12599&lt;=0.4,"20-40%","Above 40%")))))</f>
        <v>10-20%</v>
      </c>
      <c r="N12599" s="6" t="str">
        <f aca="false">IF(AND(H12599&gt;=Summary!$B$25,I12599&gt;=Summary!$B$26,I12599&lt;=Summary!$B$27,J12599&gt;=Summary!$B$28,J12599&lt;=Summary!$B$29,F12599*J12599&gt;1),"Yes","No")</f>
        <v>No</v>
      </c>
    </row>
    <row r="12600" customFormat="false" ht="15" hidden="false" customHeight="false" outlineLevel="0" collapsed="false">
      <c r="A12600" s="6" t="s">
        <v>159</v>
      </c>
      <c r="B12600" s="45" t="n">
        <v>45556</v>
      </c>
      <c r="C12600" s="6" t="s">
        <v>182</v>
      </c>
      <c r="D12600" s="6" t="s">
        <v>203</v>
      </c>
      <c r="E12600" s="6" t="s">
        <v>174</v>
      </c>
      <c r="F12600" s="34" t="n">
        <v>0.14226770401001</v>
      </c>
      <c r="G12600" s="34" t="n">
        <v>0.214549238482641</v>
      </c>
      <c r="H12600" s="34" t="n">
        <v>-0.0722815344726314</v>
      </c>
      <c r="I12600" s="34" t="n">
        <v>-0.336899515392499</v>
      </c>
      <c r="J12600" s="35" t="n">
        <v>4.6</v>
      </c>
      <c r="K12600" s="6" t="n">
        <v>0</v>
      </c>
      <c r="L12600" s="35" t="n">
        <v>-1</v>
      </c>
      <c r="M12600" s="6" t="str">
        <f aca="false">IF(I12600&lt;=0,"Below 0%",IF(I12600&lt;=0.05,"0-5%",IF(I12600&lt;=0.1,"5-10%",IF(I12600&lt;=0.2,"10-20%",IF(I12600&lt;=0.4,"20-40%","Above 40%")))))</f>
        <v>Below 0%</v>
      </c>
      <c r="N12600" s="6" t="str">
        <f aca="false">IF(AND(H12600&gt;=Summary!$B$25,I12600&gt;=Summary!$B$26,I12600&lt;=Summary!$B$27,J12600&gt;=Summary!$B$28,J12600&lt;=Summary!$B$29,F12600*J12600&gt;1),"Yes","No")</f>
        <v>No</v>
      </c>
    </row>
    <row r="12601" customFormat="false" ht="15" hidden="false" customHeight="false" outlineLevel="0" collapsed="false">
      <c r="A12601" s="6" t="s">
        <v>159</v>
      </c>
      <c r="B12601" s="45" t="n">
        <v>45556</v>
      </c>
      <c r="C12601" s="6" t="s">
        <v>182</v>
      </c>
      <c r="D12601" s="6" t="s">
        <v>203</v>
      </c>
      <c r="E12601" s="6" t="s">
        <v>177</v>
      </c>
      <c r="F12601" s="34" t="n">
        <v>0.141765430569649</v>
      </c>
      <c r="G12601" s="34" t="n">
        <v>0.176236874467884</v>
      </c>
      <c r="H12601" s="34" t="n">
        <v>-0.0344714438982351</v>
      </c>
      <c r="I12601" s="34" t="n">
        <v>-0.195597226756974</v>
      </c>
      <c r="J12601" s="35" t="n">
        <v>5.6</v>
      </c>
      <c r="K12601" s="6" t="n">
        <v>0</v>
      </c>
      <c r="L12601" s="35" t="n">
        <v>-1</v>
      </c>
      <c r="M12601" s="6" t="str">
        <f aca="false">IF(I12601&lt;=0,"Below 0%",IF(I12601&lt;=0.05,"0-5%",IF(I12601&lt;=0.1,"5-10%",IF(I12601&lt;=0.2,"10-20%",IF(I12601&lt;=0.4,"20-40%","Above 40%")))))</f>
        <v>Below 0%</v>
      </c>
      <c r="N12601" s="6" t="str">
        <f aca="false">IF(AND(H12601&gt;=Summary!$B$25,I12601&gt;=Summary!$B$26,I12601&lt;=Summary!$B$27,J12601&gt;=Summary!$B$28,J12601&lt;=Summary!$B$29,F12601*J12601&gt;1),"Yes","No")</f>
        <v>No</v>
      </c>
    </row>
    <row r="12602" customFormat="false" ht="15" hidden="false" customHeight="false" outlineLevel="0" collapsed="false">
      <c r="A12602" s="6" t="s">
        <v>159</v>
      </c>
      <c r="B12602" s="45" t="n">
        <v>45556</v>
      </c>
      <c r="C12602" s="6" t="s">
        <v>180</v>
      </c>
      <c r="D12602" s="6" t="s">
        <v>176</v>
      </c>
      <c r="E12602" s="6" t="s">
        <v>187</v>
      </c>
      <c r="F12602" s="34" t="n">
        <v>0.355224072933197</v>
      </c>
      <c r="G12602" s="34" t="n">
        <v>0.334893143493024</v>
      </c>
      <c r="H12602" s="34" t="n">
        <v>0.0203309294401734</v>
      </c>
      <c r="I12602" s="34" t="n">
        <v>0.060708706150614</v>
      </c>
      <c r="J12602" s="35" t="n">
        <v>2.96</v>
      </c>
      <c r="K12602" s="6" t="n">
        <v>0</v>
      </c>
      <c r="L12602" s="35" t="n">
        <v>-1</v>
      </c>
      <c r="M12602" s="6" t="str">
        <f aca="false">IF(I12602&lt;=0,"Below 0%",IF(I12602&lt;=0.05,"0-5%",IF(I12602&lt;=0.1,"5-10%",IF(I12602&lt;=0.2,"10-20%",IF(I12602&lt;=0.4,"20-40%","Above 40%")))))</f>
        <v>5-10%</v>
      </c>
      <c r="N12602" s="6" t="str">
        <f aca="false">IF(AND(H12602&gt;=Summary!$B$25,I12602&gt;=Summary!$B$26,I12602&lt;=Summary!$B$27,J12602&gt;=Summary!$B$28,J12602&lt;=Summary!$B$29,F12602*J12602&gt;1),"Yes","No")</f>
        <v>No</v>
      </c>
    </row>
    <row r="12603" customFormat="false" ht="15" hidden="false" customHeight="false" outlineLevel="0" collapsed="false">
      <c r="A12603" s="6" t="s">
        <v>159</v>
      </c>
      <c r="B12603" s="45" t="n">
        <v>45556</v>
      </c>
      <c r="C12603" s="6" t="s">
        <v>180</v>
      </c>
      <c r="D12603" s="6" t="s">
        <v>176</v>
      </c>
      <c r="E12603" s="6" t="s">
        <v>174</v>
      </c>
      <c r="F12603" s="34" t="n">
        <v>0.249498099088669</v>
      </c>
      <c r="G12603" s="34" t="n">
        <v>0.255485490912204</v>
      </c>
      <c r="H12603" s="34" t="n">
        <v>-0.0059873918235348</v>
      </c>
      <c r="I12603" s="34" t="n">
        <v>-0.0234353497028618</v>
      </c>
      <c r="J12603" s="35" t="n">
        <v>3.88</v>
      </c>
      <c r="K12603" s="6" t="n">
        <v>1</v>
      </c>
      <c r="L12603" s="35" t="n">
        <v>2.88</v>
      </c>
      <c r="M12603" s="6" t="str">
        <f aca="false">IF(I12603&lt;=0,"Below 0%",IF(I12603&lt;=0.05,"0-5%",IF(I12603&lt;=0.1,"5-10%",IF(I12603&lt;=0.2,"10-20%",IF(I12603&lt;=0.4,"20-40%","Above 40%")))))</f>
        <v>Below 0%</v>
      </c>
      <c r="N12603" s="6" t="str">
        <f aca="false">IF(AND(H12603&gt;=Summary!$B$25,I12603&gt;=Summary!$B$26,I12603&lt;=Summary!$B$27,J12603&gt;=Summary!$B$28,J12603&lt;=Summary!$B$29,F12603*J12603&gt;1),"Yes","No")</f>
        <v>No</v>
      </c>
    </row>
    <row r="12604" customFormat="false" ht="15" hidden="false" customHeight="false" outlineLevel="0" collapsed="false">
      <c r="A12604" s="6" t="s">
        <v>159</v>
      </c>
      <c r="B12604" s="45" t="n">
        <v>45556</v>
      </c>
      <c r="C12604" s="6" t="s">
        <v>180</v>
      </c>
      <c r="D12604" s="6" t="s">
        <v>176</v>
      </c>
      <c r="E12604" s="6" t="s">
        <v>177</v>
      </c>
      <c r="F12604" s="34" t="n">
        <v>0.395277857780457</v>
      </c>
      <c r="G12604" s="34" t="n">
        <v>0.409621365594773</v>
      </c>
      <c r="H12604" s="34" t="n">
        <v>-0.0143435078143162</v>
      </c>
      <c r="I12604" s="34" t="n">
        <v>-0.0350165030905781</v>
      </c>
      <c r="J12604" s="35" t="n">
        <v>2.42</v>
      </c>
      <c r="K12604" s="6" t="n">
        <v>0</v>
      </c>
      <c r="L12604" s="35" t="n">
        <v>-1</v>
      </c>
      <c r="M12604" s="6" t="str">
        <f aca="false">IF(I12604&lt;=0,"Below 0%",IF(I12604&lt;=0.05,"0-5%",IF(I12604&lt;=0.1,"5-10%",IF(I12604&lt;=0.2,"10-20%",IF(I12604&lt;=0.4,"20-40%","Above 40%")))))</f>
        <v>Below 0%</v>
      </c>
      <c r="N12604" s="6" t="str">
        <f aca="false">IF(AND(H12604&gt;=Summary!$B$25,I12604&gt;=Summary!$B$26,I12604&lt;=Summary!$B$27,J12604&gt;=Summary!$B$28,J12604&lt;=Summary!$B$29,F12604*J12604&gt;1),"Yes","No")</f>
        <v>No</v>
      </c>
    </row>
    <row r="12605" customFormat="false" ht="15" hidden="false" customHeight="false" outlineLevel="0" collapsed="false">
      <c r="A12605" s="6" t="s">
        <v>159</v>
      </c>
      <c r="B12605" s="45" t="n">
        <v>45556</v>
      </c>
      <c r="C12605" s="6" t="s">
        <v>184</v>
      </c>
      <c r="D12605" s="6" t="s">
        <v>188</v>
      </c>
      <c r="E12605" s="6" t="s">
        <v>187</v>
      </c>
      <c r="F12605" s="34" t="n">
        <v>0.28752863407135</v>
      </c>
      <c r="G12605" s="34" t="n">
        <v>0.330961320178119</v>
      </c>
      <c r="H12605" s="34" t="n">
        <v>-0.0434326861067692</v>
      </c>
      <c r="I12605" s="34" t="n">
        <v>-0.131231909769378</v>
      </c>
      <c r="J12605" s="35" t="n">
        <v>3</v>
      </c>
      <c r="K12605" s="6" t="n">
        <v>1</v>
      </c>
      <c r="L12605" s="35" t="n">
        <v>2</v>
      </c>
      <c r="M12605" s="6" t="str">
        <f aca="false">IF(I12605&lt;=0,"Below 0%",IF(I12605&lt;=0.05,"0-5%",IF(I12605&lt;=0.1,"5-10%",IF(I12605&lt;=0.2,"10-20%",IF(I12605&lt;=0.4,"20-40%","Above 40%")))))</f>
        <v>Below 0%</v>
      </c>
      <c r="N12605" s="6" t="str">
        <f aca="false">IF(AND(H12605&gt;=Summary!$B$25,I12605&gt;=Summary!$B$26,I12605&lt;=Summary!$B$27,J12605&gt;=Summary!$B$28,J12605&lt;=Summary!$B$29,F12605*J12605&gt;1),"Yes","No")</f>
        <v>No</v>
      </c>
    </row>
    <row r="12606" customFormat="false" ht="15" hidden="false" customHeight="false" outlineLevel="0" collapsed="false">
      <c r="A12606" s="6" t="s">
        <v>159</v>
      </c>
      <c r="B12606" s="45" t="n">
        <v>45556</v>
      </c>
      <c r="C12606" s="6" t="s">
        <v>184</v>
      </c>
      <c r="D12606" s="6" t="s">
        <v>188</v>
      </c>
      <c r="E12606" s="6" t="s">
        <v>174</v>
      </c>
      <c r="F12606" s="34" t="n">
        <v>0.269936352968216</v>
      </c>
      <c r="G12606" s="34" t="n">
        <v>0.275037108181263</v>
      </c>
      <c r="H12606" s="34" t="n">
        <v>-0.00510075521304659</v>
      </c>
      <c r="I12606" s="34" t="n">
        <v>-0.0185456982396898</v>
      </c>
      <c r="J12606" s="35" t="n">
        <v>3.61</v>
      </c>
      <c r="K12606" s="6" t="n">
        <v>0</v>
      </c>
      <c r="L12606" s="35" t="n">
        <v>-1</v>
      </c>
      <c r="M12606" s="6" t="str">
        <f aca="false">IF(I12606&lt;=0,"Below 0%",IF(I12606&lt;=0.05,"0-5%",IF(I12606&lt;=0.1,"5-10%",IF(I12606&lt;=0.2,"10-20%",IF(I12606&lt;=0.4,"20-40%","Above 40%")))))</f>
        <v>Below 0%</v>
      </c>
      <c r="N12606" s="6" t="str">
        <f aca="false">IF(AND(H12606&gt;=Summary!$B$25,I12606&gt;=Summary!$B$26,I12606&lt;=Summary!$B$27,J12606&gt;=Summary!$B$28,J12606&lt;=Summary!$B$29,F12606*J12606&gt;1),"Yes","No")</f>
        <v>No</v>
      </c>
    </row>
    <row r="12607" customFormat="false" ht="15" hidden="false" customHeight="false" outlineLevel="0" collapsed="false">
      <c r="A12607" s="6" t="s">
        <v>159</v>
      </c>
      <c r="B12607" s="45" t="n">
        <v>45556</v>
      </c>
      <c r="C12607" s="6" t="s">
        <v>184</v>
      </c>
      <c r="D12607" s="6" t="s">
        <v>188</v>
      </c>
      <c r="E12607" s="6" t="s">
        <v>177</v>
      </c>
      <c r="F12607" s="34" t="n">
        <v>0.442535072565079</v>
      </c>
      <c r="G12607" s="34" t="n">
        <v>0.394001571640618</v>
      </c>
      <c r="H12607" s="34" t="n">
        <v>0.0485335009244606</v>
      </c>
      <c r="I12607" s="34" t="n">
        <v>0.123180983066559</v>
      </c>
      <c r="J12607" s="35" t="n">
        <v>2.52</v>
      </c>
      <c r="K12607" s="6" t="n">
        <v>0</v>
      </c>
      <c r="L12607" s="35" t="n">
        <v>-1</v>
      </c>
      <c r="M12607" s="6" t="str">
        <f aca="false">IF(I12607&lt;=0,"Below 0%",IF(I12607&lt;=0.05,"0-5%",IF(I12607&lt;=0.1,"5-10%",IF(I12607&lt;=0.2,"10-20%",IF(I12607&lt;=0.4,"20-40%","Above 40%")))))</f>
        <v>10-20%</v>
      </c>
      <c r="N12607" s="6" t="str">
        <f aca="false">IF(AND(H12607&gt;=Summary!$B$25,I12607&gt;=Summary!$B$26,I12607&lt;=Summary!$B$27,J12607&gt;=Summary!$B$28,J12607&lt;=Summary!$B$29,F12607*J12607&gt;1),"Yes","No")</f>
        <v>Yes</v>
      </c>
    </row>
    <row r="12608" customFormat="false" ht="15" hidden="false" customHeight="false" outlineLevel="0" collapsed="false">
      <c r="A12608" s="6" t="s">
        <v>159</v>
      </c>
      <c r="B12608" s="45" t="n">
        <v>45556</v>
      </c>
      <c r="C12608" s="6" t="s">
        <v>195</v>
      </c>
      <c r="D12608" s="6" t="s">
        <v>173</v>
      </c>
      <c r="E12608" s="6" t="s">
        <v>187</v>
      </c>
      <c r="F12608" s="34" t="n">
        <v>0.441384464502335</v>
      </c>
      <c r="G12608" s="34" t="n">
        <v>0.384581613837914</v>
      </c>
      <c r="H12608" s="34" t="n">
        <v>0.0568028506644208</v>
      </c>
      <c r="I12608" s="34" t="n">
        <v>0.14770038041486</v>
      </c>
      <c r="J12608" s="35" t="n">
        <v>2.58</v>
      </c>
      <c r="K12608" s="6" t="n">
        <v>0</v>
      </c>
      <c r="L12608" s="35" t="n">
        <v>-1</v>
      </c>
      <c r="M12608" s="6" t="str">
        <f aca="false">IF(I12608&lt;=0,"Below 0%",IF(I12608&lt;=0.05,"0-5%",IF(I12608&lt;=0.1,"5-10%",IF(I12608&lt;=0.2,"10-20%",IF(I12608&lt;=0.4,"20-40%","Above 40%")))))</f>
        <v>10-20%</v>
      </c>
      <c r="N12608" s="6" t="str">
        <f aca="false">IF(AND(H12608&gt;=Summary!$B$25,I12608&gt;=Summary!$B$26,I12608&lt;=Summary!$B$27,J12608&gt;=Summary!$B$28,J12608&lt;=Summary!$B$29,F12608*J12608&gt;1),"Yes","No")</f>
        <v>Yes</v>
      </c>
    </row>
    <row r="12609" customFormat="false" ht="15" hidden="false" customHeight="false" outlineLevel="0" collapsed="false">
      <c r="A12609" s="6" t="s">
        <v>159</v>
      </c>
      <c r="B12609" s="45" t="n">
        <v>45556</v>
      </c>
      <c r="C12609" s="6" t="s">
        <v>195</v>
      </c>
      <c r="D12609" s="6" t="s">
        <v>173</v>
      </c>
      <c r="E12609" s="6" t="s">
        <v>174</v>
      </c>
      <c r="F12609" s="34" t="n">
        <v>0.302726626396179</v>
      </c>
      <c r="G12609" s="34" t="n">
        <v>0.275616823250505</v>
      </c>
      <c r="H12609" s="34" t="n">
        <v>0.0271098031456743</v>
      </c>
      <c r="I12609" s="34" t="n">
        <v>0.0983604804160829</v>
      </c>
      <c r="J12609" s="35" t="n">
        <v>3.6</v>
      </c>
      <c r="K12609" s="6" t="n">
        <v>1</v>
      </c>
      <c r="L12609" s="35" t="n">
        <v>2.6</v>
      </c>
      <c r="M12609" s="6" t="str">
        <f aca="false">IF(I12609&lt;=0,"Below 0%",IF(I12609&lt;=0.05,"0-5%",IF(I12609&lt;=0.1,"5-10%",IF(I12609&lt;=0.2,"10-20%",IF(I12609&lt;=0.4,"20-40%","Above 40%")))))</f>
        <v>5-10%</v>
      </c>
      <c r="N12609" s="6" t="str">
        <f aca="false">IF(AND(H12609&gt;=Summary!$B$25,I12609&gt;=Summary!$B$26,I12609&lt;=Summary!$B$27,J12609&gt;=Summary!$B$28,J12609&lt;=Summary!$B$29,F12609*J12609&gt;1),"Yes","No")</f>
        <v>No</v>
      </c>
    </row>
    <row r="12610" customFormat="false" ht="15" hidden="false" customHeight="false" outlineLevel="0" collapsed="false">
      <c r="A12610" s="6" t="s">
        <v>159</v>
      </c>
      <c r="B12610" s="45" t="n">
        <v>45556</v>
      </c>
      <c r="C12610" s="6" t="s">
        <v>195</v>
      </c>
      <c r="D12610" s="6" t="s">
        <v>173</v>
      </c>
      <c r="E12610" s="6" t="s">
        <v>177</v>
      </c>
      <c r="F12610" s="34" t="n">
        <v>0.255888909101486</v>
      </c>
      <c r="G12610" s="34" t="n">
        <v>0.339801562911581</v>
      </c>
      <c r="H12610" s="34" t="n">
        <v>-0.0839126538100952</v>
      </c>
      <c r="I12610" s="34" t="n">
        <v>-0.246946050192035</v>
      </c>
      <c r="J12610" s="35" t="n">
        <v>2.92</v>
      </c>
      <c r="K12610" s="6" t="n">
        <v>0</v>
      </c>
      <c r="L12610" s="35" t="n">
        <v>-1</v>
      </c>
      <c r="M12610" s="6" t="str">
        <f aca="false">IF(I12610&lt;=0,"Below 0%",IF(I12610&lt;=0.05,"0-5%",IF(I12610&lt;=0.1,"5-10%",IF(I12610&lt;=0.2,"10-20%",IF(I12610&lt;=0.4,"20-40%","Above 40%")))))</f>
        <v>Below 0%</v>
      </c>
      <c r="N12610" s="6" t="str">
        <f aca="false">IF(AND(H12610&gt;=Summary!$B$25,I12610&gt;=Summary!$B$26,I12610&lt;=Summary!$B$27,J12610&gt;=Summary!$B$28,J12610&lt;=Summary!$B$29,F12610*J12610&gt;1),"Yes","No")</f>
        <v>No</v>
      </c>
    </row>
    <row r="12611" customFormat="false" ht="15" hidden="false" customHeight="false" outlineLevel="0" collapsed="false">
      <c r="A12611" s="6" t="s">
        <v>159</v>
      </c>
      <c r="B12611" s="45" t="n">
        <v>45556</v>
      </c>
      <c r="C12611" s="6" t="s">
        <v>183</v>
      </c>
      <c r="D12611" s="6" t="s">
        <v>199</v>
      </c>
      <c r="E12611" s="6" t="s">
        <v>187</v>
      </c>
      <c r="F12611" s="34" t="n">
        <v>0.771978676319122</v>
      </c>
      <c r="G12611" s="34" t="n">
        <v>0.753850827548184</v>
      </c>
      <c r="H12611" s="34" t="n">
        <v>0.0181278487709379</v>
      </c>
      <c r="I12611" s="34" t="n">
        <v>0.0240469972420097</v>
      </c>
      <c r="J12611" s="35" t="n">
        <v>1.31</v>
      </c>
      <c r="K12611" s="6" t="n">
        <v>1</v>
      </c>
      <c r="L12611" s="35" t="n">
        <v>0.31</v>
      </c>
      <c r="M12611" s="6" t="str">
        <f aca="false">IF(I12611&lt;=0,"Below 0%",IF(I12611&lt;=0.05,"0-5%",IF(I12611&lt;=0.1,"5-10%",IF(I12611&lt;=0.2,"10-20%",IF(I12611&lt;=0.4,"20-40%","Above 40%")))))</f>
        <v>0-5%</v>
      </c>
      <c r="N12611" s="6" t="str">
        <f aca="false">IF(AND(H12611&gt;=Summary!$B$25,I12611&gt;=Summary!$B$26,I12611&lt;=Summary!$B$27,J12611&gt;=Summary!$B$28,J12611&lt;=Summary!$B$29,F12611*J12611&gt;1),"Yes","No")</f>
        <v>No</v>
      </c>
    </row>
    <row r="12612" customFormat="false" ht="15" hidden="false" customHeight="false" outlineLevel="0" collapsed="false">
      <c r="A12612" s="6" t="s">
        <v>159</v>
      </c>
      <c r="B12612" s="45" t="n">
        <v>45556</v>
      </c>
      <c r="C12612" s="6" t="s">
        <v>183</v>
      </c>
      <c r="D12612" s="6" t="s">
        <v>199</v>
      </c>
      <c r="E12612" s="6" t="s">
        <v>174</v>
      </c>
      <c r="F12612" s="34" t="n">
        <v>0.145654380321503</v>
      </c>
      <c r="G12612" s="34" t="n">
        <v>0.147394714043003</v>
      </c>
      <c r="H12612" s="34" t="n">
        <v>-0.00174033372150056</v>
      </c>
      <c r="I12612" s="34" t="n">
        <v>-0.0118073007760157</v>
      </c>
      <c r="J12612" s="35" t="n">
        <v>6.7</v>
      </c>
      <c r="K12612" s="6" t="n">
        <v>0</v>
      </c>
      <c r="L12612" s="35" t="n">
        <v>-1</v>
      </c>
      <c r="M12612" s="6" t="str">
        <f aca="false">IF(I12612&lt;=0,"Below 0%",IF(I12612&lt;=0.05,"0-5%",IF(I12612&lt;=0.1,"5-10%",IF(I12612&lt;=0.2,"10-20%",IF(I12612&lt;=0.4,"20-40%","Above 40%")))))</f>
        <v>Below 0%</v>
      </c>
      <c r="N12612" s="6" t="str">
        <f aca="false">IF(AND(H12612&gt;=Summary!$B$25,I12612&gt;=Summary!$B$26,I12612&lt;=Summary!$B$27,J12612&gt;=Summary!$B$28,J12612&lt;=Summary!$B$29,F12612*J12612&gt;1),"Yes","No")</f>
        <v>No</v>
      </c>
    </row>
    <row r="12613" customFormat="false" ht="15" hidden="false" customHeight="false" outlineLevel="0" collapsed="false">
      <c r="A12613" s="6" t="s">
        <v>159</v>
      </c>
      <c r="B12613" s="45" t="n">
        <v>45556</v>
      </c>
      <c r="C12613" s="6" t="s">
        <v>183</v>
      </c>
      <c r="D12613" s="6" t="s">
        <v>199</v>
      </c>
      <c r="E12613" s="6" t="s">
        <v>177</v>
      </c>
      <c r="F12613" s="34" t="n">
        <v>0.0823669880628586</v>
      </c>
      <c r="G12613" s="34" t="n">
        <v>0.0987544584088122</v>
      </c>
      <c r="H12613" s="34" t="n">
        <v>-0.0163874703459536</v>
      </c>
      <c r="I12613" s="34" t="n">
        <v>-0.165941574790625</v>
      </c>
      <c r="J12613" s="35" t="n">
        <v>10</v>
      </c>
      <c r="K12613" s="6" t="n">
        <v>0</v>
      </c>
      <c r="L12613" s="35" t="n">
        <v>-1</v>
      </c>
      <c r="M12613" s="6" t="str">
        <f aca="false">IF(I12613&lt;=0,"Below 0%",IF(I12613&lt;=0.05,"0-5%",IF(I12613&lt;=0.1,"5-10%",IF(I12613&lt;=0.2,"10-20%",IF(I12613&lt;=0.4,"20-40%","Above 40%")))))</f>
        <v>Below 0%</v>
      </c>
      <c r="N12613" s="6" t="str">
        <f aca="false">IF(AND(H12613&gt;=Summary!$B$25,I12613&gt;=Summary!$B$26,I12613&lt;=Summary!$B$27,J12613&gt;=Summary!$B$28,J12613&lt;=Summary!$B$29,F12613*J12613&gt;1),"Yes","No")</f>
        <v>No</v>
      </c>
    </row>
    <row r="12614" customFormat="false" ht="15" hidden="false" customHeight="false" outlineLevel="0" collapsed="false">
      <c r="A12614" s="6" t="s">
        <v>159</v>
      </c>
      <c r="B12614" s="45" t="n">
        <v>45556</v>
      </c>
      <c r="C12614" s="6" t="s">
        <v>179</v>
      </c>
      <c r="D12614" s="6" t="s">
        <v>209</v>
      </c>
      <c r="E12614" s="6" t="s">
        <v>187</v>
      </c>
      <c r="F12614" s="34" t="n">
        <v>0.257976204156876</v>
      </c>
      <c r="G12614" s="34" t="n">
        <v>0.430110202630644</v>
      </c>
      <c r="H12614" s="34" t="n">
        <v>-0.172133998473768</v>
      </c>
      <c r="I12614" s="34" t="n">
        <v>-0.400209056704446</v>
      </c>
      <c r="J12614" s="35" t="n">
        <v>2.3</v>
      </c>
      <c r="K12614" s="6" t="n">
        <v>0</v>
      </c>
      <c r="L12614" s="35" t="n">
        <v>-1</v>
      </c>
      <c r="M12614" s="6" t="str">
        <f aca="false">IF(I12614&lt;=0,"Below 0%",IF(I12614&lt;=0.05,"0-5%",IF(I12614&lt;=0.1,"5-10%",IF(I12614&lt;=0.2,"10-20%",IF(I12614&lt;=0.4,"20-40%","Above 40%")))))</f>
        <v>Below 0%</v>
      </c>
      <c r="N12614" s="6" t="str">
        <f aca="false">IF(AND(H12614&gt;=Summary!$B$25,I12614&gt;=Summary!$B$26,I12614&lt;=Summary!$B$27,J12614&gt;=Summary!$B$28,J12614&lt;=Summary!$B$29,F12614*J12614&gt;1),"Yes","No")</f>
        <v>No</v>
      </c>
    </row>
    <row r="12615" customFormat="false" ht="15" hidden="false" customHeight="false" outlineLevel="0" collapsed="false">
      <c r="A12615" s="6" t="s">
        <v>159</v>
      </c>
      <c r="B12615" s="45" t="n">
        <v>45556</v>
      </c>
      <c r="C12615" s="6" t="s">
        <v>179</v>
      </c>
      <c r="D12615" s="6" t="s">
        <v>209</v>
      </c>
      <c r="E12615" s="6" t="s">
        <v>174</v>
      </c>
      <c r="F12615" s="34" t="n">
        <v>0.264271676540375</v>
      </c>
      <c r="G12615" s="34" t="n">
        <v>0.267365801635265</v>
      </c>
      <c r="H12615" s="34" t="n">
        <v>-0.00309412509489004</v>
      </c>
      <c r="I12615" s="34" t="n">
        <v>-0.0115726284961119</v>
      </c>
      <c r="J12615" s="35" t="n">
        <v>3.7</v>
      </c>
      <c r="K12615" s="6" t="n">
        <v>1</v>
      </c>
      <c r="L12615" s="35" t="n">
        <v>2.7</v>
      </c>
      <c r="M12615" s="6" t="str">
        <f aca="false">IF(I12615&lt;=0,"Below 0%",IF(I12615&lt;=0.05,"0-5%",IF(I12615&lt;=0.1,"5-10%",IF(I12615&lt;=0.2,"10-20%",IF(I12615&lt;=0.4,"20-40%","Above 40%")))))</f>
        <v>Below 0%</v>
      </c>
      <c r="N12615" s="6" t="str">
        <f aca="false">IF(AND(H12615&gt;=Summary!$B$25,I12615&gt;=Summary!$B$26,I12615&lt;=Summary!$B$27,J12615&gt;=Summary!$B$28,J12615&lt;=Summary!$B$29,F12615*J12615&gt;1),"Yes","No")</f>
        <v>No</v>
      </c>
    </row>
    <row r="12616" customFormat="false" ht="15" hidden="false" customHeight="false" outlineLevel="0" collapsed="false">
      <c r="A12616" s="6" t="s">
        <v>159</v>
      </c>
      <c r="B12616" s="45" t="n">
        <v>45556</v>
      </c>
      <c r="C12616" s="6" t="s">
        <v>179</v>
      </c>
      <c r="D12616" s="6" t="s">
        <v>209</v>
      </c>
      <c r="E12616" s="6" t="s">
        <v>177</v>
      </c>
      <c r="F12616" s="34" t="n">
        <v>0.477752149105072</v>
      </c>
      <c r="G12616" s="34" t="n">
        <v>0.302523995734092</v>
      </c>
      <c r="H12616" s="34" t="n">
        <v>0.17522815337098</v>
      </c>
      <c r="I12616" s="34" t="n">
        <v>0.579220676183981</v>
      </c>
      <c r="J12616" s="35" t="n">
        <v>3.27</v>
      </c>
      <c r="K12616" s="6" t="n">
        <v>0</v>
      </c>
      <c r="L12616" s="35" t="n">
        <v>-1</v>
      </c>
      <c r="M12616" s="6" t="str">
        <f aca="false">IF(I12616&lt;=0,"Below 0%",IF(I12616&lt;=0.05,"0-5%",IF(I12616&lt;=0.1,"5-10%",IF(I12616&lt;=0.2,"10-20%",IF(I12616&lt;=0.4,"20-40%","Above 40%")))))</f>
        <v>Above 40%</v>
      </c>
      <c r="N12616" s="6" t="str">
        <f aca="false">IF(AND(H12616&gt;=Summary!$B$25,I12616&gt;=Summary!$B$26,I12616&lt;=Summary!$B$27,J12616&gt;=Summary!$B$28,J12616&lt;=Summary!$B$29,F12616*J12616&gt;1),"Yes","No")</f>
        <v>No</v>
      </c>
    </row>
    <row r="12617" customFormat="false" ht="15" hidden="false" customHeight="false" outlineLevel="0" collapsed="false">
      <c r="A12617" s="6" t="s">
        <v>159</v>
      </c>
      <c r="B12617" s="45" t="n">
        <v>45556</v>
      </c>
      <c r="C12617" s="6" t="s">
        <v>181</v>
      </c>
      <c r="D12617" s="6" t="s">
        <v>206</v>
      </c>
      <c r="E12617" s="6" t="s">
        <v>187</v>
      </c>
      <c r="F12617" s="34" t="n">
        <v>0.621597051620483</v>
      </c>
      <c r="G12617" s="34" t="n">
        <v>0.625726289443104</v>
      </c>
      <c r="H12617" s="34" t="n">
        <v>-0.00412923782262009</v>
      </c>
      <c r="I12617" s="34" t="n">
        <v>-0.0065991119316644</v>
      </c>
      <c r="J12617" s="35" t="n">
        <v>1.58</v>
      </c>
      <c r="K12617" s="6" t="n">
        <v>1</v>
      </c>
      <c r="L12617" s="35" t="n">
        <v>0.58</v>
      </c>
      <c r="M12617" s="6" t="str">
        <f aca="false">IF(I12617&lt;=0,"Below 0%",IF(I12617&lt;=0.05,"0-5%",IF(I12617&lt;=0.1,"5-10%",IF(I12617&lt;=0.2,"10-20%",IF(I12617&lt;=0.4,"20-40%","Above 40%")))))</f>
        <v>Below 0%</v>
      </c>
      <c r="N12617" s="6" t="str">
        <f aca="false">IF(AND(H12617&gt;=Summary!$B$25,I12617&gt;=Summary!$B$26,I12617&lt;=Summary!$B$27,J12617&gt;=Summary!$B$28,J12617&lt;=Summary!$B$29,F12617*J12617&gt;1),"Yes","No")</f>
        <v>No</v>
      </c>
    </row>
    <row r="12618" customFormat="false" ht="15" hidden="false" customHeight="false" outlineLevel="0" collapsed="false">
      <c r="A12618" s="6" t="s">
        <v>159</v>
      </c>
      <c r="B12618" s="45" t="n">
        <v>45556</v>
      </c>
      <c r="C12618" s="6" t="s">
        <v>181</v>
      </c>
      <c r="D12618" s="6" t="s">
        <v>206</v>
      </c>
      <c r="E12618" s="6" t="s">
        <v>174</v>
      </c>
      <c r="F12618" s="34" t="n">
        <v>0.195472702383995</v>
      </c>
      <c r="G12618" s="34" t="n">
        <v>0.197729507464021</v>
      </c>
      <c r="H12618" s="34" t="n">
        <v>-0.00225680508002568</v>
      </c>
      <c r="I12618" s="34" t="n">
        <v>-0.0114135978436922</v>
      </c>
      <c r="J12618" s="35" t="n">
        <v>5</v>
      </c>
      <c r="K12618" s="6" t="n">
        <v>0</v>
      </c>
      <c r="L12618" s="35" t="n">
        <v>-1</v>
      </c>
      <c r="M12618" s="6" t="str">
        <f aca="false">IF(I12618&lt;=0,"Below 0%",IF(I12618&lt;=0.05,"0-5%",IF(I12618&lt;=0.1,"5-10%",IF(I12618&lt;=0.2,"10-20%",IF(I12618&lt;=0.4,"20-40%","Above 40%")))))</f>
        <v>Below 0%</v>
      </c>
      <c r="N12618" s="6" t="str">
        <f aca="false">IF(AND(H12618&gt;=Summary!$B$25,I12618&gt;=Summary!$B$26,I12618&lt;=Summary!$B$27,J12618&gt;=Summary!$B$28,J12618&lt;=Summary!$B$29,F12618*J12618&gt;1),"Yes","No")</f>
        <v>No</v>
      </c>
    </row>
    <row r="12619" customFormat="false" ht="15" hidden="false" customHeight="false" outlineLevel="0" collapsed="false">
      <c r="A12619" s="6" t="s">
        <v>159</v>
      </c>
      <c r="B12619" s="45" t="n">
        <v>45556</v>
      </c>
      <c r="C12619" s="6" t="s">
        <v>181</v>
      </c>
      <c r="D12619" s="6" t="s">
        <v>206</v>
      </c>
      <c r="E12619" s="6" t="s">
        <v>177</v>
      </c>
      <c r="F12619" s="34" t="n">
        <v>0.182930216193199</v>
      </c>
      <c r="G12619" s="34" t="n">
        <v>0.176544203092876</v>
      </c>
      <c r="H12619" s="34" t="n">
        <v>0.0063860131003235</v>
      </c>
      <c r="I12619" s="34" t="n">
        <v>0.036172318254845</v>
      </c>
      <c r="J12619" s="35" t="n">
        <v>5.6</v>
      </c>
      <c r="K12619" s="6" t="n">
        <v>0</v>
      </c>
      <c r="L12619" s="35" t="n">
        <v>-1</v>
      </c>
      <c r="M12619" s="6" t="str">
        <f aca="false">IF(I12619&lt;=0,"Below 0%",IF(I12619&lt;=0.05,"0-5%",IF(I12619&lt;=0.1,"5-10%",IF(I12619&lt;=0.2,"10-20%",IF(I12619&lt;=0.4,"20-40%","Above 40%")))))</f>
        <v>0-5%</v>
      </c>
      <c r="N12619" s="6" t="str">
        <f aca="false">IF(AND(H12619&gt;=Summary!$B$25,I12619&gt;=Summary!$B$26,I12619&lt;=Summary!$B$27,J12619&gt;=Summary!$B$28,J12619&lt;=Summary!$B$29,F12619*J12619&gt;1),"Yes","No")</f>
        <v>No</v>
      </c>
    </row>
    <row r="12620" customFormat="false" ht="15" hidden="false" customHeight="false" outlineLevel="0" collapsed="false">
      <c r="A12620" s="6" t="s">
        <v>159</v>
      </c>
      <c r="B12620" s="45" t="n">
        <v>45556</v>
      </c>
      <c r="C12620" s="6" t="s">
        <v>189</v>
      </c>
      <c r="D12620" s="6" t="s">
        <v>190</v>
      </c>
      <c r="E12620" s="6" t="s">
        <v>187</v>
      </c>
      <c r="F12620" s="34" t="n">
        <v>0.243628859519959</v>
      </c>
      <c r="G12620" s="34" t="n">
        <v>0.267575989949585</v>
      </c>
      <c r="H12620" s="34" t="n">
        <v>-0.0239471304296263</v>
      </c>
      <c r="I12620" s="34" t="n">
        <v>-0.0894965592172088</v>
      </c>
      <c r="J12620" s="35" t="n">
        <v>3.71</v>
      </c>
      <c r="K12620" s="6" t="n">
        <v>0</v>
      </c>
      <c r="L12620" s="35" t="n">
        <v>-1</v>
      </c>
      <c r="M12620" s="6" t="str">
        <f aca="false">IF(I12620&lt;=0,"Below 0%",IF(I12620&lt;=0.05,"0-5%",IF(I12620&lt;=0.1,"5-10%",IF(I12620&lt;=0.2,"10-20%",IF(I12620&lt;=0.4,"20-40%","Above 40%")))))</f>
        <v>Below 0%</v>
      </c>
      <c r="N12620" s="6" t="str">
        <f aca="false">IF(AND(H12620&gt;=Summary!$B$25,I12620&gt;=Summary!$B$26,I12620&lt;=Summary!$B$27,J12620&gt;=Summary!$B$28,J12620&lt;=Summary!$B$29,F12620*J12620&gt;1),"Yes","No")</f>
        <v>No</v>
      </c>
    </row>
    <row r="12621" customFormat="false" ht="15" hidden="false" customHeight="false" outlineLevel="0" collapsed="false">
      <c r="A12621" s="6" t="s">
        <v>159</v>
      </c>
      <c r="B12621" s="45" t="n">
        <v>45556</v>
      </c>
      <c r="C12621" s="6" t="s">
        <v>189</v>
      </c>
      <c r="D12621" s="6" t="s">
        <v>190</v>
      </c>
      <c r="E12621" s="6" t="s">
        <v>174</v>
      </c>
      <c r="F12621" s="34" t="n">
        <v>0.278118044137955</v>
      </c>
      <c r="G12621" s="34" t="n">
        <v>0.24817673067824</v>
      </c>
      <c r="H12621" s="34" t="n">
        <v>0.0299413134597149</v>
      </c>
      <c r="I12621" s="34" t="n">
        <v>0.120645128082268</v>
      </c>
      <c r="J12621" s="35" t="n">
        <v>4</v>
      </c>
      <c r="K12621" s="6" t="n">
        <v>0</v>
      </c>
      <c r="L12621" s="35" t="n">
        <v>-1</v>
      </c>
      <c r="M12621" s="6" t="str">
        <f aca="false">IF(I12621&lt;=0,"Below 0%",IF(I12621&lt;=0.05,"0-5%",IF(I12621&lt;=0.1,"5-10%",IF(I12621&lt;=0.2,"10-20%",IF(I12621&lt;=0.4,"20-40%","Above 40%")))))</f>
        <v>10-20%</v>
      </c>
      <c r="N12621" s="6" t="str">
        <f aca="false">IF(AND(H12621&gt;=Summary!$B$25,I12621&gt;=Summary!$B$26,I12621&lt;=Summary!$B$27,J12621&gt;=Summary!$B$28,J12621&lt;=Summary!$B$29,F12621*J12621&gt;1),"Yes","No")</f>
        <v>No</v>
      </c>
    </row>
    <row r="12622" customFormat="false" ht="15" hidden="false" customHeight="false" outlineLevel="0" collapsed="false">
      <c r="A12622" s="6" t="s">
        <v>159</v>
      </c>
      <c r="B12622" s="45" t="n">
        <v>45556</v>
      </c>
      <c r="C12622" s="6" t="s">
        <v>189</v>
      </c>
      <c r="D12622" s="6" t="s">
        <v>190</v>
      </c>
      <c r="E12622" s="6" t="s">
        <v>177</v>
      </c>
      <c r="F12622" s="34" t="n">
        <v>0.478253096342087</v>
      </c>
      <c r="G12622" s="34" t="n">
        <v>0.484247279372175</v>
      </c>
      <c r="H12622" s="34" t="n">
        <v>-0.00599418303008859</v>
      </c>
      <c r="I12622" s="34" t="n">
        <v>-0.0123783514857534</v>
      </c>
      <c r="J12622" s="35" t="n">
        <v>2.05</v>
      </c>
      <c r="K12622" s="6" t="n">
        <v>1</v>
      </c>
      <c r="L12622" s="35" t="n">
        <v>1.05</v>
      </c>
      <c r="M12622" s="6" t="str">
        <f aca="false">IF(I12622&lt;=0,"Below 0%",IF(I12622&lt;=0.05,"0-5%",IF(I12622&lt;=0.1,"5-10%",IF(I12622&lt;=0.2,"10-20%",IF(I12622&lt;=0.4,"20-40%","Above 40%")))))</f>
        <v>Below 0%</v>
      </c>
      <c r="N12622" s="6" t="str">
        <f aca="false">IF(AND(H12622&gt;=Summary!$B$25,I12622&gt;=Summary!$B$26,I12622&lt;=Summary!$B$27,J12622&gt;=Summary!$B$28,J12622&lt;=Summary!$B$29,F12622*J12622&gt;1),"Yes","No")</f>
        <v>No</v>
      </c>
    </row>
    <row r="12623" customFormat="false" ht="15" hidden="false" customHeight="false" outlineLevel="0" collapsed="false">
      <c r="A12623" s="6" t="s">
        <v>159</v>
      </c>
      <c r="B12623" s="45" t="n">
        <v>45557</v>
      </c>
      <c r="C12623" s="6" t="s">
        <v>201</v>
      </c>
      <c r="D12623" s="6" t="s">
        <v>207</v>
      </c>
      <c r="E12623" s="6" t="s">
        <v>187</v>
      </c>
      <c r="F12623" s="34" t="n">
        <v>0.404384046792984</v>
      </c>
      <c r="G12623" s="34" t="n">
        <v>0.470541063257701</v>
      </c>
      <c r="H12623" s="34" t="n">
        <v>-0.0661570164647168</v>
      </c>
      <c r="I12623" s="34" t="n">
        <v>-0.140597753587522</v>
      </c>
      <c r="J12623" s="35" t="n">
        <v>2.44</v>
      </c>
      <c r="K12623" s="6" t="n">
        <v>0</v>
      </c>
      <c r="L12623" s="35" t="n">
        <v>-1</v>
      </c>
      <c r="M12623" s="6" t="str">
        <f aca="false">IF(I12623&lt;=0,"Below 0%",IF(I12623&lt;=0.05,"0-5%",IF(I12623&lt;=0.1,"5-10%",IF(I12623&lt;=0.2,"10-20%",IF(I12623&lt;=0.4,"20-40%","Above 40%")))))</f>
        <v>Below 0%</v>
      </c>
      <c r="N12623" s="6" t="str">
        <f aca="false">IF(AND(H12623&gt;=Summary!$B$25,I12623&gt;=Summary!$B$26,I12623&lt;=Summary!$B$27,J12623&gt;=Summary!$B$28,J12623&lt;=Summary!$B$29,F12623*J12623&gt;1),"Yes","No")</f>
        <v>No</v>
      </c>
    </row>
    <row r="12624" customFormat="false" ht="15" hidden="false" customHeight="false" outlineLevel="0" collapsed="false">
      <c r="A12624" s="6" t="s">
        <v>159</v>
      </c>
      <c r="B12624" s="45" t="n">
        <v>45557</v>
      </c>
      <c r="C12624" s="6" t="s">
        <v>201</v>
      </c>
      <c r="D12624" s="6" t="s">
        <v>207</v>
      </c>
      <c r="E12624" s="6" t="s">
        <v>174</v>
      </c>
      <c r="F12624" s="34" t="n">
        <v>0.265460997819901</v>
      </c>
      <c r="G12624" s="34" t="n">
        <v>0.287749422142554</v>
      </c>
      <c r="H12624" s="34" t="n">
        <v>-0.0222884243226534</v>
      </c>
      <c r="I12624" s="34" t="n">
        <v>-0.0774577552812998</v>
      </c>
      <c r="J12624" s="35" t="n">
        <v>3.99</v>
      </c>
      <c r="K12624" s="6" t="n">
        <v>1</v>
      </c>
      <c r="L12624" s="35" t="n">
        <v>2.99</v>
      </c>
      <c r="M12624" s="6" t="str">
        <f aca="false">IF(I12624&lt;=0,"Below 0%",IF(I12624&lt;=0.05,"0-5%",IF(I12624&lt;=0.1,"5-10%",IF(I12624&lt;=0.2,"10-20%",IF(I12624&lt;=0.4,"20-40%","Above 40%")))))</f>
        <v>Below 0%</v>
      </c>
      <c r="N12624" s="6" t="str">
        <f aca="false">IF(AND(H12624&gt;=Summary!$B$25,I12624&gt;=Summary!$B$26,I12624&lt;=Summary!$B$27,J12624&gt;=Summary!$B$28,J12624&lt;=Summary!$B$29,F12624*J12624&gt;1),"Yes","No")</f>
        <v>No</v>
      </c>
    </row>
    <row r="12625" customFormat="false" ht="15" hidden="false" customHeight="false" outlineLevel="0" collapsed="false">
      <c r="A12625" s="6" t="s">
        <v>159</v>
      </c>
      <c r="B12625" s="45" t="n">
        <v>45557</v>
      </c>
      <c r="C12625" s="6" t="s">
        <v>201</v>
      </c>
      <c r="D12625" s="6" t="s">
        <v>207</v>
      </c>
      <c r="E12625" s="6" t="s">
        <v>177</v>
      </c>
      <c r="F12625" s="34" t="n">
        <v>0.330154955387116</v>
      </c>
      <c r="G12625" s="34" t="n">
        <v>0.241709514599745</v>
      </c>
      <c r="H12625" s="34" t="n">
        <v>0.0884454407873702</v>
      </c>
      <c r="I12625" s="34" t="n">
        <v>0.365916256684516</v>
      </c>
      <c r="J12625" s="35" t="n">
        <v>4.75</v>
      </c>
      <c r="K12625" s="6" t="n">
        <v>0</v>
      </c>
      <c r="L12625" s="35" t="n">
        <v>-1</v>
      </c>
      <c r="M12625" s="6" t="str">
        <f aca="false">IF(I12625&lt;=0,"Below 0%",IF(I12625&lt;=0.05,"0-5%",IF(I12625&lt;=0.1,"5-10%",IF(I12625&lt;=0.2,"10-20%",IF(I12625&lt;=0.4,"20-40%","Above 40%")))))</f>
        <v>20-40%</v>
      </c>
      <c r="N12625" s="6" t="str">
        <f aca="false">IF(AND(H12625&gt;=Summary!$B$25,I12625&gt;=Summary!$B$26,I12625&lt;=Summary!$B$27,J12625&gt;=Summary!$B$28,J12625&lt;=Summary!$B$29,F12625*J12625&gt;1),"Yes","No")</f>
        <v>Yes</v>
      </c>
    </row>
    <row r="12626" customFormat="false" ht="15" hidden="false" customHeight="false" outlineLevel="0" collapsed="false">
      <c r="A12626" s="6" t="s">
        <v>159</v>
      </c>
      <c r="B12626" s="45" t="n">
        <v>45557</v>
      </c>
      <c r="C12626" s="6" t="s">
        <v>194</v>
      </c>
      <c r="D12626" s="6" t="s">
        <v>185</v>
      </c>
      <c r="E12626" s="6" t="s">
        <v>187</v>
      </c>
      <c r="F12626" s="34" t="n">
        <v>0.538132905960083</v>
      </c>
      <c r="G12626" s="34" t="n">
        <v>0.528443224801602</v>
      </c>
      <c r="H12626" s="34" t="n">
        <v>0.00968968115848101</v>
      </c>
      <c r="I12626" s="34" t="n">
        <v>0.018336276639972</v>
      </c>
      <c r="J12626" s="35" t="n">
        <v>1.87</v>
      </c>
      <c r="K12626" s="6" t="n">
        <v>0</v>
      </c>
      <c r="L12626" s="35" t="n">
        <v>-1</v>
      </c>
      <c r="M12626" s="6" t="str">
        <f aca="false">IF(I12626&lt;=0,"Below 0%",IF(I12626&lt;=0.05,"0-5%",IF(I12626&lt;=0.1,"5-10%",IF(I12626&lt;=0.2,"10-20%",IF(I12626&lt;=0.4,"20-40%","Above 40%")))))</f>
        <v>0-5%</v>
      </c>
      <c r="N12626" s="6" t="str">
        <f aca="false">IF(AND(H12626&gt;=Summary!$B$25,I12626&gt;=Summary!$B$26,I12626&lt;=Summary!$B$27,J12626&gt;=Summary!$B$28,J12626&lt;=Summary!$B$29,F12626*J12626&gt;1),"Yes","No")</f>
        <v>No</v>
      </c>
    </row>
    <row r="12627" customFormat="false" ht="15" hidden="false" customHeight="false" outlineLevel="0" collapsed="false">
      <c r="A12627" s="6" t="s">
        <v>159</v>
      </c>
      <c r="B12627" s="45" t="n">
        <v>45557</v>
      </c>
      <c r="C12627" s="6" t="s">
        <v>194</v>
      </c>
      <c r="D12627" s="6" t="s">
        <v>185</v>
      </c>
      <c r="E12627" s="6" t="s">
        <v>174</v>
      </c>
      <c r="F12627" s="34" t="n">
        <v>0.224341616034508</v>
      </c>
      <c r="G12627" s="34" t="n">
        <v>0.263517021434399</v>
      </c>
      <c r="H12627" s="34" t="n">
        <v>-0.0391754053998912</v>
      </c>
      <c r="I12627" s="34" t="n">
        <v>-0.14866366197769</v>
      </c>
      <c r="J12627" s="35" t="n">
        <v>3.75</v>
      </c>
      <c r="K12627" s="6" t="n">
        <v>1</v>
      </c>
      <c r="L12627" s="35" t="n">
        <v>2.75</v>
      </c>
      <c r="M12627" s="6" t="str">
        <f aca="false">IF(I12627&lt;=0,"Below 0%",IF(I12627&lt;=0.05,"0-5%",IF(I12627&lt;=0.1,"5-10%",IF(I12627&lt;=0.2,"10-20%",IF(I12627&lt;=0.4,"20-40%","Above 40%")))))</f>
        <v>Below 0%</v>
      </c>
      <c r="N12627" s="6" t="str">
        <f aca="false">IF(AND(H12627&gt;=Summary!$B$25,I12627&gt;=Summary!$B$26,I12627&lt;=Summary!$B$27,J12627&gt;=Summary!$B$28,J12627&lt;=Summary!$B$29,F12627*J12627&gt;1),"Yes","No")</f>
        <v>No</v>
      </c>
    </row>
    <row r="12628" customFormat="false" ht="15" hidden="false" customHeight="false" outlineLevel="0" collapsed="false">
      <c r="A12628" s="6" t="s">
        <v>159</v>
      </c>
      <c r="B12628" s="45" t="n">
        <v>45557</v>
      </c>
      <c r="C12628" s="6" t="s">
        <v>194</v>
      </c>
      <c r="D12628" s="6" t="s">
        <v>185</v>
      </c>
      <c r="E12628" s="6" t="s">
        <v>177</v>
      </c>
      <c r="F12628" s="34" t="n">
        <v>0.237525463104248</v>
      </c>
      <c r="G12628" s="34" t="n">
        <v>0.208039753763999</v>
      </c>
      <c r="H12628" s="34" t="n">
        <v>0.0294857093402489</v>
      </c>
      <c r="I12628" s="34" t="n">
        <v>0.141731129780597</v>
      </c>
      <c r="J12628" s="35" t="n">
        <v>4.75</v>
      </c>
      <c r="K12628" s="6" t="n">
        <v>0</v>
      </c>
      <c r="L12628" s="35" t="n">
        <v>-1</v>
      </c>
      <c r="M12628" s="6" t="str">
        <f aca="false">IF(I12628&lt;=0,"Below 0%",IF(I12628&lt;=0.05,"0-5%",IF(I12628&lt;=0.1,"5-10%",IF(I12628&lt;=0.2,"10-20%",IF(I12628&lt;=0.4,"20-40%","Above 40%")))))</f>
        <v>10-20%</v>
      </c>
      <c r="N12628" s="6" t="str">
        <f aca="false">IF(AND(H12628&gt;=Summary!$B$25,I12628&gt;=Summary!$B$26,I12628&lt;=Summary!$B$27,J12628&gt;=Summary!$B$28,J12628&lt;=Summary!$B$29,F12628*J12628&gt;1),"Yes","No")</f>
        <v>No</v>
      </c>
    </row>
    <row r="12629" customFormat="false" ht="15" hidden="false" customHeight="false" outlineLevel="0" collapsed="false">
      <c r="A12629" s="6" t="s">
        <v>159</v>
      </c>
      <c r="B12629" s="45" t="n">
        <v>45563</v>
      </c>
      <c r="C12629" s="6" t="s">
        <v>185</v>
      </c>
      <c r="D12629" s="6" t="s">
        <v>195</v>
      </c>
      <c r="E12629" s="6" t="s">
        <v>187</v>
      </c>
      <c r="F12629" s="34" t="n">
        <v>0.747174799442291</v>
      </c>
      <c r="G12629" s="34" t="n">
        <v>0.830066866497579</v>
      </c>
      <c r="H12629" s="34" t="n">
        <v>-0.0828920670552877</v>
      </c>
      <c r="I12629" s="34" t="n">
        <v>-0.0998619152274397</v>
      </c>
      <c r="J12629" s="35" t="n">
        <v>1.21</v>
      </c>
      <c r="K12629" s="6" t="n">
        <v>1</v>
      </c>
      <c r="L12629" s="35" t="n">
        <v>0.21</v>
      </c>
      <c r="M12629" s="6" t="str">
        <f aca="false">IF(I12629&lt;=0,"Below 0%",IF(I12629&lt;=0.05,"0-5%",IF(I12629&lt;=0.1,"5-10%",IF(I12629&lt;=0.2,"10-20%",IF(I12629&lt;=0.4,"20-40%","Above 40%")))))</f>
        <v>Below 0%</v>
      </c>
      <c r="N12629" s="6" t="str">
        <f aca="false">IF(AND(H12629&gt;=Summary!$B$25,I12629&gt;=Summary!$B$26,I12629&lt;=Summary!$B$27,J12629&gt;=Summary!$B$28,J12629&lt;=Summary!$B$29,F12629*J12629&gt;1),"Yes","No")</f>
        <v>No</v>
      </c>
    </row>
    <row r="12630" customFormat="false" ht="15" hidden="false" customHeight="false" outlineLevel="0" collapsed="false">
      <c r="A12630" s="6" t="s">
        <v>159</v>
      </c>
      <c r="B12630" s="45" t="n">
        <v>45563</v>
      </c>
      <c r="C12630" s="6" t="s">
        <v>185</v>
      </c>
      <c r="D12630" s="6" t="s">
        <v>195</v>
      </c>
      <c r="E12630" s="6" t="s">
        <v>174</v>
      </c>
      <c r="F12630" s="34" t="n">
        <v>0.157742723822594</v>
      </c>
      <c r="G12630" s="34" t="n">
        <v>0.114134194143417</v>
      </c>
      <c r="H12630" s="34" t="n">
        <v>0.0436085296791766</v>
      </c>
      <c r="I12630" s="34" t="n">
        <v>0.382081198421392</v>
      </c>
      <c r="J12630" s="35" t="n">
        <v>8.8</v>
      </c>
      <c r="K12630" s="6" t="n">
        <v>0</v>
      </c>
      <c r="L12630" s="35" t="n">
        <v>-1</v>
      </c>
      <c r="M12630" s="6" t="str">
        <f aca="false">IF(I12630&lt;=0,"Below 0%",IF(I12630&lt;=0.05,"0-5%",IF(I12630&lt;=0.1,"5-10%",IF(I12630&lt;=0.2,"10-20%",IF(I12630&lt;=0.4,"20-40%","Above 40%")))))</f>
        <v>20-40%</v>
      </c>
      <c r="N12630" s="6" t="str">
        <f aca="false">IF(AND(H12630&gt;=Summary!$B$25,I12630&gt;=Summary!$B$26,I12630&lt;=Summary!$B$27,J12630&gt;=Summary!$B$28,J12630&lt;=Summary!$B$29,F12630*J12630&gt;1),"Yes","No")</f>
        <v>No</v>
      </c>
    </row>
    <row r="12631" customFormat="false" ht="15" hidden="false" customHeight="false" outlineLevel="0" collapsed="false">
      <c r="A12631" s="6" t="s">
        <v>159</v>
      </c>
      <c r="B12631" s="45" t="n">
        <v>45563</v>
      </c>
      <c r="C12631" s="6" t="s">
        <v>185</v>
      </c>
      <c r="D12631" s="6" t="s">
        <v>195</v>
      </c>
      <c r="E12631" s="6" t="s">
        <v>177</v>
      </c>
      <c r="F12631" s="34" t="n">
        <v>0.0950824618339539</v>
      </c>
      <c r="G12631" s="34" t="n">
        <v>0.0557989393590039</v>
      </c>
      <c r="H12631" s="34" t="n">
        <v>0.0392835224749499</v>
      </c>
      <c r="I12631" s="34" t="n">
        <v>0.704019161049</v>
      </c>
      <c r="J12631" s="35" t="n">
        <v>18</v>
      </c>
      <c r="K12631" s="6" t="n">
        <v>0</v>
      </c>
      <c r="L12631" s="35" t="n">
        <v>-1</v>
      </c>
      <c r="M12631" s="6" t="str">
        <f aca="false">IF(I12631&lt;=0,"Below 0%",IF(I12631&lt;=0.05,"0-5%",IF(I12631&lt;=0.1,"5-10%",IF(I12631&lt;=0.2,"10-20%",IF(I12631&lt;=0.4,"20-40%","Above 40%")))))</f>
        <v>Above 40%</v>
      </c>
      <c r="N12631" s="6" t="str">
        <f aca="false">IF(AND(H12631&gt;=Summary!$B$25,I12631&gt;=Summary!$B$26,I12631&lt;=Summary!$B$27,J12631&gt;=Summary!$B$28,J12631&lt;=Summary!$B$29,F12631*J12631&gt;1),"Yes","No")</f>
        <v>No</v>
      </c>
    </row>
    <row r="12632" customFormat="false" ht="15" hidden="false" customHeight="false" outlineLevel="0" collapsed="false">
      <c r="A12632" s="6" t="s">
        <v>159</v>
      </c>
      <c r="B12632" s="45" t="n">
        <v>45563</v>
      </c>
      <c r="C12632" s="6" t="s">
        <v>206</v>
      </c>
      <c r="D12632" s="6" t="s">
        <v>189</v>
      </c>
      <c r="E12632" s="6" t="s">
        <v>187</v>
      </c>
      <c r="F12632" s="34" t="n">
        <v>0.457588523626328</v>
      </c>
      <c r="G12632" s="34" t="n">
        <v>0.436574489566973</v>
      </c>
      <c r="H12632" s="34" t="n">
        <v>0.0210140340593543</v>
      </c>
      <c r="I12632" s="34" t="n">
        <v>0.0481339028311012</v>
      </c>
      <c r="J12632" s="35" t="n">
        <v>2.27</v>
      </c>
      <c r="K12632" s="6" t="n">
        <v>0</v>
      </c>
      <c r="L12632" s="35" t="n">
        <v>-1</v>
      </c>
      <c r="M12632" s="6" t="str">
        <f aca="false">IF(I12632&lt;=0,"Below 0%",IF(I12632&lt;=0.05,"0-5%",IF(I12632&lt;=0.1,"5-10%",IF(I12632&lt;=0.2,"10-20%",IF(I12632&lt;=0.4,"20-40%","Above 40%")))))</f>
        <v>0-5%</v>
      </c>
      <c r="N12632" s="6" t="str">
        <f aca="false">IF(AND(H12632&gt;=Summary!$B$25,I12632&gt;=Summary!$B$26,I12632&lt;=Summary!$B$27,J12632&gt;=Summary!$B$28,J12632&lt;=Summary!$B$29,F12632*J12632&gt;1),"Yes","No")</f>
        <v>No</v>
      </c>
    </row>
    <row r="12633" customFormat="false" ht="15" hidden="false" customHeight="false" outlineLevel="0" collapsed="false">
      <c r="A12633" s="6" t="s">
        <v>159</v>
      </c>
      <c r="B12633" s="45" t="n">
        <v>45563</v>
      </c>
      <c r="C12633" s="6" t="s">
        <v>206</v>
      </c>
      <c r="D12633" s="6" t="s">
        <v>189</v>
      </c>
      <c r="E12633" s="6" t="s">
        <v>174</v>
      </c>
      <c r="F12633" s="34" t="n">
        <v>0.314391762018204</v>
      </c>
      <c r="G12633" s="34" t="n">
        <v>0.259430390397128</v>
      </c>
      <c r="H12633" s="34" t="n">
        <v>0.0549613716210756</v>
      </c>
      <c r="I12633" s="34" t="n">
        <v>0.211854021947631</v>
      </c>
      <c r="J12633" s="35" t="n">
        <v>3.82</v>
      </c>
      <c r="K12633" s="6" t="n">
        <v>1</v>
      </c>
      <c r="L12633" s="35" t="n">
        <v>2.82</v>
      </c>
      <c r="M12633" s="6" t="str">
        <f aca="false">IF(I12633&lt;=0,"Below 0%",IF(I12633&lt;=0.05,"0-5%",IF(I12633&lt;=0.1,"5-10%",IF(I12633&lt;=0.2,"10-20%",IF(I12633&lt;=0.4,"20-40%","Above 40%")))))</f>
        <v>20-40%</v>
      </c>
      <c r="N12633" s="6" t="str">
        <f aca="false">IF(AND(H12633&gt;=Summary!$B$25,I12633&gt;=Summary!$B$26,I12633&lt;=Summary!$B$27,J12633&gt;=Summary!$B$28,J12633&lt;=Summary!$B$29,F12633*J12633&gt;1),"Yes","No")</f>
        <v>Yes</v>
      </c>
    </row>
    <row r="12634" customFormat="false" ht="15" hidden="false" customHeight="false" outlineLevel="0" collapsed="false">
      <c r="A12634" s="6" t="s">
        <v>159</v>
      </c>
      <c r="B12634" s="45" t="n">
        <v>45563</v>
      </c>
      <c r="C12634" s="6" t="s">
        <v>206</v>
      </c>
      <c r="D12634" s="6" t="s">
        <v>189</v>
      </c>
      <c r="E12634" s="6" t="s">
        <v>177</v>
      </c>
      <c r="F12634" s="34" t="n">
        <v>0.228019744157791</v>
      </c>
      <c r="G12634" s="34" t="n">
        <v>0.303995120035899</v>
      </c>
      <c r="H12634" s="34" t="n">
        <v>-0.0759753758781074</v>
      </c>
      <c r="I12634" s="34" t="n">
        <v>-0.249923011491551</v>
      </c>
      <c r="J12634" s="35" t="n">
        <v>3.26</v>
      </c>
      <c r="K12634" s="6" t="n">
        <v>0</v>
      </c>
      <c r="L12634" s="35" t="n">
        <v>-1</v>
      </c>
      <c r="M12634" s="6" t="str">
        <f aca="false">IF(I12634&lt;=0,"Below 0%",IF(I12634&lt;=0.05,"0-5%",IF(I12634&lt;=0.1,"5-10%",IF(I12634&lt;=0.2,"10-20%",IF(I12634&lt;=0.4,"20-40%","Above 40%")))))</f>
        <v>Below 0%</v>
      </c>
      <c r="N12634" s="6" t="str">
        <f aca="false">IF(AND(H12634&gt;=Summary!$B$25,I12634&gt;=Summary!$B$26,I12634&lt;=Summary!$B$27,J12634&gt;=Summary!$B$28,J12634&lt;=Summary!$B$29,F12634*J12634&gt;1),"Yes","No")</f>
        <v>No</v>
      </c>
    </row>
    <row r="12635" customFormat="false" ht="15" hidden="false" customHeight="false" outlineLevel="0" collapsed="false">
      <c r="A12635" s="6" t="s">
        <v>159</v>
      </c>
      <c r="B12635" s="45" t="n">
        <v>45563</v>
      </c>
      <c r="C12635" s="6" t="s">
        <v>190</v>
      </c>
      <c r="D12635" s="6" t="s">
        <v>201</v>
      </c>
      <c r="E12635" s="6" t="s">
        <v>187</v>
      </c>
      <c r="F12635" s="34" t="n">
        <v>0.557114124298096</v>
      </c>
      <c r="G12635" s="34" t="n">
        <v>0.555484612437748</v>
      </c>
      <c r="H12635" s="34" t="n">
        <v>0.00162951186034821</v>
      </c>
      <c r="I12635" s="34" t="n">
        <v>0.00293349594905434</v>
      </c>
      <c r="J12635" s="35" t="n">
        <v>1.77</v>
      </c>
      <c r="K12635" s="6" t="n">
        <v>1</v>
      </c>
      <c r="L12635" s="35" t="n">
        <v>0.77</v>
      </c>
      <c r="M12635" s="6" t="str">
        <f aca="false">IF(I12635&lt;=0,"Below 0%",IF(I12635&lt;=0.05,"0-5%",IF(I12635&lt;=0.1,"5-10%",IF(I12635&lt;=0.2,"10-20%",IF(I12635&lt;=0.4,"20-40%","Above 40%")))))</f>
        <v>0-5%</v>
      </c>
      <c r="N12635" s="6" t="str">
        <f aca="false">IF(AND(H12635&gt;=Summary!$B$25,I12635&gt;=Summary!$B$26,I12635&lt;=Summary!$B$27,J12635&gt;=Summary!$B$28,J12635&lt;=Summary!$B$29,F12635*J12635&gt;1),"Yes","No")</f>
        <v>No</v>
      </c>
    </row>
    <row r="12636" customFormat="false" ht="15" hidden="false" customHeight="false" outlineLevel="0" collapsed="false">
      <c r="A12636" s="6" t="s">
        <v>159</v>
      </c>
      <c r="B12636" s="45" t="n">
        <v>45563</v>
      </c>
      <c r="C12636" s="6" t="s">
        <v>190</v>
      </c>
      <c r="D12636" s="6" t="s">
        <v>201</v>
      </c>
      <c r="E12636" s="6" t="s">
        <v>174</v>
      </c>
      <c r="F12636" s="34" t="n">
        <v>0.29645362496376</v>
      </c>
      <c r="G12636" s="34" t="n">
        <v>0.226024773336739</v>
      </c>
      <c r="H12636" s="34" t="n">
        <v>0.0704288516270217</v>
      </c>
      <c r="I12636" s="34" t="n">
        <v>0.311597930560004</v>
      </c>
      <c r="J12636" s="35" t="n">
        <v>4.35</v>
      </c>
      <c r="K12636" s="6" t="n">
        <v>0</v>
      </c>
      <c r="L12636" s="35" t="n">
        <v>-1</v>
      </c>
      <c r="M12636" s="6" t="str">
        <f aca="false">IF(I12636&lt;=0,"Below 0%",IF(I12636&lt;=0.05,"0-5%",IF(I12636&lt;=0.1,"5-10%",IF(I12636&lt;=0.2,"10-20%",IF(I12636&lt;=0.4,"20-40%","Above 40%")))))</f>
        <v>20-40%</v>
      </c>
      <c r="N12636" s="6" t="str">
        <f aca="false">IF(AND(H12636&gt;=Summary!$B$25,I12636&gt;=Summary!$B$26,I12636&lt;=Summary!$B$27,J12636&gt;=Summary!$B$28,J12636&lt;=Summary!$B$29,F12636*J12636&gt;1),"Yes","No")</f>
        <v>Yes</v>
      </c>
    </row>
    <row r="12637" customFormat="false" ht="15" hidden="false" customHeight="false" outlineLevel="0" collapsed="false">
      <c r="A12637" s="6" t="s">
        <v>159</v>
      </c>
      <c r="B12637" s="45" t="n">
        <v>45563</v>
      </c>
      <c r="C12637" s="6" t="s">
        <v>190</v>
      </c>
      <c r="D12637" s="6" t="s">
        <v>201</v>
      </c>
      <c r="E12637" s="6" t="s">
        <v>177</v>
      </c>
      <c r="F12637" s="34" t="n">
        <v>0.146432235836983</v>
      </c>
      <c r="G12637" s="34" t="n">
        <v>0.218490614225514</v>
      </c>
      <c r="H12637" s="34" t="n">
        <v>-0.0720583783885313</v>
      </c>
      <c r="I12637" s="34" t="n">
        <v>-0.329800795535119</v>
      </c>
      <c r="J12637" s="35" t="n">
        <v>4.5</v>
      </c>
      <c r="K12637" s="6" t="n">
        <v>0</v>
      </c>
      <c r="L12637" s="35" t="n">
        <v>-1</v>
      </c>
      <c r="M12637" s="6" t="str">
        <f aca="false">IF(I12637&lt;=0,"Below 0%",IF(I12637&lt;=0.05,"0-5%",IF(I12637&lt;=0.1,"5-10%",IF(I12637&lt;=0.2,"10-20%",IF(I12637&lt;=0.4,"20-40%","Above 40%")))))</f>
        <v>Below 0%</v>
      </c>
      <c r="N12637" s="6" t="str">
        <f aca="false">IF(AND(H12637&gt;=Summary!$B$25,I12637&gt;=Summary!$B$26,I12637&lt;=Summary!$B$27,J12637&gt;=Summary!$B$28,J12637&lt;=Summary!$B$29,F12637*J12637&gt;1),"Yes","No")</f>
        <v>No</v>
      </c>
    </row>
    <row r="12638" customFormat="false" ht="15" hidden="false" customHeight="false" outlineLevel="0" collapsed="false">
      <c r="A12638" s="6" t="s">
        <v>159</v>
      </c>
      <c r="B12638" s="45" t="n">
        <v>45563</v>
      </c>
      <c r="C12638" s="6" t="s">
        <v>173</v>
      </c>
      <c r="D12638" s="6" t="s">
        <v>180</v>
      </c>
      <c r="E12638" s="6" t="s">
        <v>187</v>
      </c>
      <c r="F12638" s="34" t="n">
        <v>0.420887261629105</v>
      </c>
      <c r="G12638" s="34" t="n">
        <v>0.355472817687229</v>
      </c>
      <c r="H12638" s="34" t="n">
        <v>0.0654144439418757</v>
      </c>
      <c r="I12638" s="34" t="n">
        <v>0.184020945307363</v>
      </c>
      <c r="J12638" s="35" t="n">
        <v>2.8</v>
      </c>
      <c r="K12638" s="6" t="n">
        <v>1</v>
      </c>
      <c r="L12638" s="35" t="n">
        <v>1.8</v>
      </c>
      <c r="M12638" s="6" t="str">
        <f aca="false">IF(I12638&lt;=0,"Below 0%",IF(I12638&lt;=0.05,"0-5%",IF(I12638&lt;=0.1,"5-10%",IF(I12638&lt;=0.2,"10-20%",IF(I12638&lt;=0.4,"20-40%","Above 40%")))))</f>
        <v>10-20%</v>
      </c>
      <c r="N12638" s="6" t="str">
        <f aca="false">IF(AND(H12638&gt;=Summary!$B$25,I12638&gt;=Summary!$B$26,I12638&lt;=Summary!$B$27,J12638&gt;=Summary!$B$28,J12638&lt;=Summary!$B$29,F12638*J12638&gt;1),"Yes","No")</f>
        <v>Yes</v>
      </c>
    </row>
    <row r="12639" customFormat="false" ht="15" hidden="false" customHeight="false" outlineLevel="0" collapsed="false">
      <c r="A12639" s="6" t="s">
        <v>159</v>
      </c>
      <c r="B12639" s="45" t="n">
        <v>45563</v>
      </c>
      <c r="C12639" s="6" t="s">
        <v>173</v>
      </c>
      <c r="D12639" s="6" t="s">
        <v>180</v>
      </c>
      <c r="E12639" s="6" t="s">
        <v>174</v>
      </c>
      <c r="F12639" s="34" t="n">
        <v>0.279514521360397</v>
      </c>
      <c r="G12639" s="34" t="n">
        <v>0.277248994296446</v>
      </c>
      <c r="H12639" s="34" t="n">
        <v>0.00226552706395133</v>
      </c>
      <c r="I12639" s="34" t="n">
        <v>0.00817145277551101</v>
      </c>
      <c r="J12639" s="35" t="n">
        <v>3.59</v>
      </c>
      <c r="K12639" s="6" t="n">
        <v>0</v>
      </c>
      <c r="L12639" s="35" t="n">
        <v>-1</v>
      </c>
      <c r="M12639" s="6" t="str">
        <f aca="false">IF(I12639&lt;=0,"Below 0%",IF(I12639&lt;=0.05,"0-5%",IF(I12639&lt;=0.1,"5-10%",IF(I12639&lt;=0.2,"10-20%",IF(I12639&lt;=0.4,"20-40%","Above 40%")))))</f>
        <v>0-5%</v>
      </c>
      <c r="N12639" s="6" t="str">
        <f aca="false">IF(AND(H12639&gt;=Summary!$B$25,I12639&gt;=Summary!$B$26,I12639&lt;=Summary!$B$27,J12639&gt;=Summary!$B$28,J12639&lt;=Summary!$B$29,F12639*J12639&gt;1),"Yes","No")</f>
        <v>No</v>
      </c>
    </row>
    <row r="12640" customFormat="false" ht="15" hidden="false" customHeight="false" outlineLevel="0" collapsed="false">
      <c r="A12640" s="6" t="s">
        <v>159</v>
      </c>
      <c r="B12640" s="45" t="n">
        <v>45563</v>
      </c>
      <c r="C12640" s="6" t="s">
        <v>173</v>
      </c>
      <c r="D12640" s="6" t="s">
        <v>180</v>
      </c>
      <c r="E12640" s="6" t="s">
        <v>177</v>
      </c>
      <c r="F12640" s="34" t="n">
        <v>0.299598217010498</v>
      </c>
      <c r="G12640" s="34" t="n">
        <v>0.367278188016325</v>
      </c>
      <c r="H12640" s="34" t="n">
        <v>-0.0676799710058271</v>
      </c>
      <c r="I12640" s="34" t="n">
        <v>-0.184274408919755</v>
      </c>
      <c r="J12640" s="35" t="n">
        <v>2.71</v>
      </c>
      <c r="K12640" s="6" t="n">
        <v>0</v>
      </c>
      <c r="L12640" s="35" t="n">
        <v>-1</v>
      </c>
      <c r="M12640" s="6" t="str">
        <f aca="false">IF(I12640&lt;=0,"Below 0%",IF(I12640&lt;=0.05,"0-5%",IF(I12640&lt;=0.1,"5-10%",IF(I12640&lt;=0.2,"10-20%",IF(I12640&lt;=0.4,"20-40%","Above 40%")))))</f>
        <v>Below 0%</v>
      </c>
      <c r="N12640" s="6" t="str">
        <f aca="false">IF(AND(H12640&gt;=Summary!$B$25,I12640&gt;=Summary!$B$26,I12640&lt;=Summary!$B$27,J12640&gt;=Summary!$B$28,J12640&lt;=Summary!$B$29,F12640*J12640&gt;1),"Yes","No")</f>
        <v>No</v>
      </c>
    </row>
    <row r="12641" customFormat="false" ht="15" hidden="false" customHeight="false" outlineLevel="0" collapsed="false">
      <c r="A12641" s="6" t="s">
        <v>159</v>
      </c>
      <c r="B12641" s="45" t="n">
        <v>45563</v>
      </c>
      <c r="C12641" s="6" t="s">
        <v>188</v>
      </c>
      <c r="D12641" s="6" t="s">
        <v>194</v>
      </c>
      <c r="E12641" s="6" t="s">
        <v>187</v>
      </c>
      <c r="F12641" s="34" t="n">
        <v>0.157275348901749</v>
      </c>
      <c r="G12641" s="34" t="n">
        <v>0.185901480223247</v>
      </c>
      <c r="H12641" s="34" t="n">
        <v>-0.0286261313214981</v>
      </c>
      <c r="I12641" s="34" t="n">
        <v>-0.153985494290424</v>
      </c>
      <c r="J12641" s="35" t="n">
        <v>5.3</v>
      </c>
      <c r="K12641" s="6" t="n">
        <v>0</v>
      </c>
      <c r="L12641" s="35" t="n">
        <v>-1</v>
      </c>
      <c r="M12641" s="6" t="str">
        <f aca="false">IF(I12641&lt;=0,"Below 0%",IF(I12641&lt;=0.05,"0-5%",IF(I12641&lt;=0.1,"5-10%",IF(I12641&lt;=0.2,"10-20%",IF(I12641&lt;=0.4,"20-40%","Above 40%")))))</f>
        <v>Below 0%</v>
      </c>
      <c r="N12641" s="6" t="str">
        <f aca="false">IF(AND(H12641&gt;=Summary!$B$25,I12641&gt;=Summary!$B$26,I12641&lt;=Summary!$B$27,J12641&gt;=Summary!$B$28,J12641&lt;=Summary!$B$29,F12641*J12641&gt;1),"Yes","No")</f>
        <v>No</v>
      </c>
    </row>
    <row r="12642" customFormat="false" ht="15" hidden="false" customHeight="false" outlineLevel="0" collapsed="false">
      <c r="A12642" s="6" t="s">
        <v>159</v>
      </c>
      <c r="B12642" s="45" t="n">
        <v>45563</v>
      </c>
      <c r="C12642" s="6" t="s">
        <v>188</v>
      </c>
      <c r="D12642" s="6" t="s">
        <v>194</v>
      </c>
      <c r="E12642" s="6" t="s">
        <v>174</v>
      </c>
      <c r="F12642" s="34" t="n">
        <v>0.229620307683945</v>
      </c>
      <c r="G12642" s="34" t="n">
        <v>0.209633584081534</v>
      </c>
      <c r="H12642" s="34" t="n">
        <v>0.0199867236024111</v>
      </c>
      <c r="I12642" s="34" t="n">
        <v>0.0953412292690545</v>
      </c>
      <c r="J12642" s="35" t="n">
        <v>4.7</v>
      </c>
      <c r="K12642" s="6" t="n">
        <v>1</v>
      </c>
      <c r="L12642" s="35" t="n">
        <v>3.7</v>
      </c>
      <c r="M12642" s="6" t="str">
        <f aca="false">IF(I12642&lt;=0,"Below 0%",IF(I12642&lt;=0.05,"0-5%",IF(I12642&lt;=0.1,"5-10%",IF(I12642&lt;=0.2,"10-20%",IF(I12642&lt;=0.4,"20-40%","Above 40%")))))</f>
        <v>5-10%</v>
      </c>
      <c r="N12642" s="6" t="str">
        <f aca="false">IF(AND(H12642&gt;=Summary!$B$25,I12642&gt;=Summary!$B$26,I12642&lt;=Summary!$B$27,J12642&gt;=Summary!$B$28,J12642&lt;=Summary!$B$29,F12642*J12642&gt;1),"Yes","No")</f>
        <v>No</v>
      </c>
    </row>
    <row r="12643" customFormat="false" ht="15" hidden="false" customHeight="false" outlineLevel="0" collapsed="false">
      <c r="A12643" s="6" t="s">
        <v>159</v>
      </c>
      <c r="B12643" s="45" t="n">
        <v>45563</v>
      </c>
      <c r="C12643" s="6" t="s">
        <v>188</v>
      </c>
      <c r="D12643" s="6" t="s">
        <v>194</v>
      </c>
      <c r="E12643" s="6" t="s">
        <v>177</v>
      </c>
      <c r="F12643" s="34" t="n">
        <v>0.613104343414307</v>
      </c>
      <c r="G12643" s="34" t="n">
        <v>0.60446493569522</v>
      </c>
      <c r="H12643" s="34" t="n">
        <v>0.008639407719087</v>
      </c>
      <c r="I12643" s="34" t="n">
        <v>0.0142926532357919</v>
      </c>
      <c r="J12643" s="35" t="n">
        <v>1.63</v>
      </c>
      <c r="K12643" s="6" t="n">
        <v>0</v>
      </c>
      <c r="L12643" s="35" t="n">
        <v>-1</v>
      </c>
      <c r="M12643" s="6" t="str">
        <f aca="false">IF(I12643&lt;=0,"Below 0%",IF(I12643&lt;=0.05,"0-5%",IF(I12643&lt;=0.1,"5-10%",IF(I12643&lt;=0.2,"10-20%",IF(I12643&lt;=0.4,"20-40%","Above 40%")))))</f>
        <v>0-5%</v>
      </c>
      <c r="N12643" s="6" t="str">
        <f aca="false">IF(AND(H12643&gt;=Summary!$B$25,I12643&gt;=Summary!$B$26,I12643&lt;=Summary!$B$27,J12643&gt;=Summary!$B$28,J12643&lt;=Summary!$B$29,F12643*J12643&gt;1),"Yes","No")</f>
        <v>No</v>
      </c>
    </row>
    <row r="12644" customFormat="false" ht="15" hidden="false" customHeight="false" outlineLevel="0" collapsed="false">
      <c r="A12644" s="6" t="s">
        <v>159</v>
      </c>
      <c r="B12644" s="45" t="n">
        <v>45563</v>
      </c>
      <c r="C12644" s="6" t="s">
        <v>207</v>
      </c>
      <c r="D12644" s="6" t="s">
        <v>184</v>
      </c>
      <c r="E12644" s="6" t="s">
        <v>187</v>
      </c>
      <c r="F12644" s="34" t="n">
        <v>0.368975579738617</v>
      </c>
      <c r="G12644" s="34" t="n">
        <v>0.401580949488028</v>
      </c>
      <c r="H12644" s="34" t="n">
        <v>-0.0326053697494111</v>
      </c>
      <c r="I12644" s="34" t="n">
        <v>-0.081192521186524</v>
      </c>
      <c r="J12644" s="35" t="n">
        <v>2.51</v>
      </c>
      <c r="K12644" s="6" t="n">
        <v>0</v>
      </c>
      <c r="L12644" s="35" t="n">
        <v>-1</v>
      </c>
      <c r="M12644" s="6" t="str">
        <f aca="false">IF(I12644&lt;=0,"Below 0%",IF(I12644&lt;=0.05,"0-5%",IF(I12644&lt;=0.1,"5-10%",IF(I12644&lt;=0.2,"10-20%",IF(I12644&lt;=0.4,"20-40%","Above 40%")))))</f>
        <v>Below 0%</v>
      </c>
      <c r="N12644" s="6" t="str">
        <f aca="false">IF(AND(H12644&gt;=Summary!$B$25,I12644&gt;=Summary!$B$26,I12644&lt;=Summary!$B$27,J12644&gt;=Summary!$B$28,J12644&lt;=Summary!$B$29,F12644*J12644&gt;1),"Yes","No")</f>
        <v>No</v>
      </c>
    </row>
    <row r="12645" customFormat="false" ht="15" hidden="false" customHeight="false" outlineLevel="0" collapsed="false">
      <c r="A12645" s="6" t="s">
        <v>159</v>
      </c>
      <c r="B12645" s="45" t="n">
        <v>45563</v>
      </c>
      <c r="C12645" s="6" t="s">
        <v>207</v>
      </c>
      <c r="D12645" s="6" t="s">
        <v>184</v>
      </c>
      <c r="E12645" s="6" t="s">
        <v>174</v>
      </c>
      <c r="F12645" s="34" t="n">
        <v>0.304003268480301</v>
      </c>
      <c r="G12645" s="34" t="n">
        <v>0.286354597504247</v>
      </c>
      <c r="H12645" s="34" t="n">
        <v>0.0176486709760536</v>
      </c>
      <c r="I12645" s="34" t="n">
        <v>0.0616322249751615</v>
      </c>
      <c r="J12645" s="35" t="n">
        <v>3.52</v>
      </c>
      <c r="K12645" s="6" t="n">
        <v>0</v>
      </c>
      <c r="L12645" s="35" t="n">
        <v>-1</v>
      </c>
      <c r="M12645" s="6" t="str">
        <f aca="false">IF(I12645&lt;=0,"Below 0%",IF(I12645&lt;=0.05,"0-5%",IF(I12645&lt;=0.1,"5-10%",IF(I12645&lt;=0.2,"10-20%",IF(I12645&lt;=0.4,"20-40%","Above 40%")))))</f>
        <v>5-10%</v>
      </c>
      <c r="N12645" s="6" t="str">
        <f aca="false">IF(AND(H12645&gt;=Summary!$B$25,I12645&gt;=Summary!$B$26,I12645&lt;=Summary!$B$27,J12645&gt;=Summary!$B$28,J12645&lt;=Summary!$B$29,F12645*J12645&gt;1),"Yes","No")</f>
        <v>No</v>
      </c>
    </row>
    <row r="12646" customFormat="false" ht="15" hidden="false" customHeight="false" outlineLevel="0" collapsed="false">
      <c r="A12646" s="6" t="s">
        <v>159</v>
      </c>
      <c r="B12646" s="45" t="n">
        <v>45563</v>
      </c>
      <c r="C12646" s="6" t="s">
        <v>207</v>
      </c>
      <c r="D12646" s="6" t="s">
        <v>184</v>
      </c>
      <c r="E12646" s="6" t="s">
        <v>177</v>
      </c>
      <c r="F12646" s="34" t="n">
        <v>0.327021151781082</v>
      </c>
      <c r="G12646" s="34" t="n">
        <v>0.312064453007725</v>
      </c>
      <c r="H12646" s="34" t="n">
        <v>0.0149566987733575</v>
      </c>
      <c r="I12646" s="34" t="n">
        <v>0.0479282360717557</v>
      </c>
      <c r="J12646" s="35" t="n">
        <v>3.23</v>
      </c>
      <c r="K12646" s="6" t="n">
        <v>1</v>
      </c>
      <c r="L12646" s="35" t="n">
        <v>2.23</v>
      </c>
      <c r="M12646" s="6" t="str">
        <f aca="false">IF(I12646&lt;=0,"Below 0%",IF(I12646&lt;=0.05,"0-5%",IF(I12646&lt;=0.1,"5-10%",IF(I12646&lt;=0.2,"10-20%",IF(I12646&lt;=0.4,"20-40%","Above 40%")))))</f>
        <v>0-5%</v>
      </c>
      <c r="N12646" s="6" t="str">
        <f aca="false">IF(AND(H12646&gt;=Summary!$B$25,I12646&gt;=Summary!$B$26,I12646&lt;=Summary!$B$27,J12646&gt;=Summary!$B$28,J12646&lt;=Summary!$B$29,F12646*J12646&gt;1),"Yes","No")</f>
        <v>No</v>
      </c>
    </row>
    <row r="12647" customFormat="false" ht="15" hidden="false" customHeight="false" outlineLevel="0" collapsed="false">
      <c r="A12647" s="6" t="s">
        <v>159</v>
      </c>
      <c r="B12647" s="45" t="n">
        <v>45563</v>
      </c>
      <c r="C12647" s="6" t="s">
        <v>203</v>
      </c>
      <c r="D12647" s="6" t="s">
        <v>183</v>
      </c>
      <c r="E12647" s="6" t="s">
        <v>187</v>
      </c>
      <c r="F12647" s="34" t="n">
        <v>0.149612441658974</v>
      </c>
      <c r="G12647" s="34" t="n">
        <v>0.116277741281312</v>
      </c>
      <c r="H12647" s="34" t="n">
        <v>0.0333347003776621</v>
      </c>
      <c r="I12647" s="34" t="n">
        <v>0.286681698580773</v>
      </c>
      <c r="J12647" s="35" t="n">
        <v>8.5</v>
      </c>
      <c r="K12647" s="6" t="n">
        <v>0</v>
      </c>
      <c r="L12647" s="35" t="n">
        <v>-1</v>
      </c>
      <c r="M12647" s="6" t="str">
        <f aca="false">IF(I12647&lt;=0,"Below 0%",IF(I12647&lt;=0.05,"0-5%",IF(I12647&lt;=0.1,"5-10%",IF(I12647&lt;=0.2,"10-20%",IF(I12647&lt;=0.4,"20-40%","Above 40%")))))</f>
        <v>20-40%</v>
      </c>
      <c r="N12647" s="6" t="str">
        <f aca="false">IF(AND(H12647&gt;=Summary!$B$25,I12647&gt;=Summary!$B$26,I12647&lt;=Summary!$B$27,J12647&gt;=Summary!$B$28,J12647&lt;=Summary!$B$29,F12647*J12647&gt;1),"Yes","No")</f>
        <v>No</v>
      </c>
    </row>
    <row r="12648" customFormat="false" ht="15" hidden="false" customHeight="false" outlineLevel="0" collapsed="false">
      <c r="A12648" s="6" t="s">
        <v>159</v>
      </c>
      <c r="B12648" s="45" t="n">
        <v>45563</v>
      </c>
      <c r="C12648" s="6" t="s">
        <v>203</v>
      </c>
      <c r="D12648" s="6" t="s">
        <v>183</v>
      </c>
      <c r="E12648" s="6" t="s">
        <v>174</v>
      </c>
      <c r="F12648" s="34" t="n">
        <v>0.136927992105484</v>
      </c>
      <c r="G12648" s="34" t="n">
        <v>0.167518779812059</v>
      </c>
      <c r="H12648" s="34" t="n">
        <v>-0.030590787706575</v>
      </c>
      <c r="I12648" s="34" t="n">
        <v>-0.182611094355481</v>
      </c>
      <c r="J12648" s="35" t="n">
        <v>5.9</v>
      </c>
      <c r="K12648" s="6" t="n">
        <v>0</v>
      </c>
      <c r="L12648" s="35" t="n">
        <v>-1</v>
      </c>
      <c r="M12648" s="6" t="str">
        <f aca="false">IF(I12648&lt;=0,"Below 0%",IF(I12648&lt;=0.05,"0-5%",IF(I12648&lt;=0.1,"5-10%",IF(I12648&lt;=0.2,"10-20%",IF(I12648&lt;=0.4,"20-40%","Above 40%")))))</f>
        <v>Below 0%</v>
      </c>
      <c r="N12648" s="6" t="str">
        <f aca="false">IF(AND(H12648&gt;=Summary!$B$25,I12648&gt;=Summary!$B$26,I12648&lt;=Summary!$B$27,J12648&gt;=Summary!$B$28,J12648&lt;=Summary!$B$29,F12648*J12648&gt;1),"Yes","No")</f>
        <v>No</v>
      </c>
    </row>
    <row r="12649" customFormat="false" ht="15" hidden="false" customHeight="false" outlineLevel="0" collapsed="false">
      <c r="A12649" s="6" t="s">
        <v>159</v>
      </c>
      <c r="B12649" s="45" t="n">
        <v>45563</v>
      </c>
      <c r="C12649" s="6" t="s">
        <v>203</v>
      </c>
      <c r="D12649" s="6" t="s">
        <v>183</v>
      </c>
      <c r="E12649" s="6" t="s">
        <v>177</v>
      </c>
      <c r="F12649" s="34" t="n">
        <v>0.713459551334381</v>
      </c>
      <c r="G12649" s="34" t="n">
        <v>0.716203478906629</v>
      </c>
      <c r="H12649" s="34" t="n">
        <v>-0.00274392757224828</v>
      </c>
      <c r="I12649" s="34" t="n">
        <v>-0.00383121229240213</v>
      </c>
      <c r="J12649" s="35" t="n">
        <v>1.38</v>
      </c>
      <c r="K12649" s="6" t="n">
        <v>1</v>
      </c>
      <c r="L12649" s="35" t="n">
        <v>0.38</v>
      </c>
      <c r="M12649" s="6" t="str">
        <f aca="false">IF(I12649&lt;=0,"Below 0%",IF(I12649&lt;=0.05,"0-5%",IF(I12649&lt;=0.1,"5-10%",IF(I12649&lt;=0.2,"10-20%",IF(I12649&lt;=0.4,"20-40%","Above 40%")))))</f>
        <v>Below 0%</v>
      </c>
      <c r="N12649" s="6" t="str">
        <f aca="false">IF(AND(H12649&gt;=Summary!$B$25,I12649&gt;=Summary!$B$26,I12649&lt;=Summary!$B$27,J12649&gt;=Summary!$B$28,J12649&lt;=Summary!$B$29,F12649*J12649&gt;1),"Yes","No")</f>
        <v>No</v>
      </c>
    </row>
    <row r="12650" customFormat="false" ht="15" hidden="false" customHeight="false" outlineLevel="0" collapsed="false">
      <c r="A12650" s="6" t="s">
        <v>159</v>
      </c>
      <c r="B12650" s="45" t="n">
        <v>45564</v>
      </c>
      <c r="C12650" s="6" t="s">
        <v>209</v>
      </c>
      <c r="D12650" s="6" t="s">
        <v>182</v>
      </c>
      <c r="E12650" s="6" t="s">
        <v>187</v>
      </c>
      <c r="F12650" s="34" t="n">
        <v>0.265982687473297</v>
      </c>
      <c r="G12650" s="34" t="n">
        <v>0.227083581024848</v>
      </c>
      <c r="H12650" s="34" t="n">
        <v>0.0388991064484487</v>
      </c>
      <c r="I12650" s="34" t="n">
        <v>0.171298630543404</v>
      </c>
      <c r="J12650" s="35" t="n">
        <v>4.4</v>
      </c>
      <c r="K12650" s="6" t="n">
        <v>0</v>
      </c>
      <c r="L12650" s="35" t="n">
        <v>-1</v>
      </c>
      <c r="M12650" s="6" t="str">
        <f aca="false">IF(I12650&lt;=0,"Below 0%",IF(I12650&lt;=0.05,"0-5%",IF(I12650&lt;=0.1,"5-10%",IF(I12650&lt;=0.2,"10-20%",IF(I12650&lt;=0.4,"20-40%","Above 40%")))))</f>
        <v>10-20%</v>
      </c>
      <c r="N12650" s="6" t="str">
        <f aca="false">IF(AND(H12650&gt;=Summary!$B$25,I12650&gt;=Summary!$B$26,I12650&lt;=Summary!$B$27,J12650&gt;=Summary!$B$28,J12650&lt;=Summary!$B$29,F12650*J12650&gt;1),"Yes","No")</f>
        <v>Yes</v>
      </c>
    </row>
    <row r="12651" customFormat="false" ht="15" hidden="false" customHeight="false" outlineLevel="0" collapsed="false">
      <c r="A12651" s="6" t="s">
        <v>159</v>
      </c>
      <c r="B12651" s="45" t="n">
        <v>45564</v>
      </c>
      <c r="C12651" s="6" t="s">
        <v>209</v>
      </c>
      <c r="D12651" s="6" t="s">
        <v>182</v>
      </c>
      <c r="E12651" s="6" t="s">
        <v>174</v>
      </c>
      <c r="F12651" s="34" t="n">
        <v>0.223940089344978</v>
      </c>
      <c r="G12651" s="34" t="n">
        <v>0.249791939127333</v>
      </c>
      <c r="H12651" s="34" t="n">
        <v>-0.0258518497823549</v>
      </c>
      <c r="I12651" s="34" t="n">
        <v>-0.103493530946876</v>
      </c>
      <c r="J12651" s="35" t="n">
        <v>4</v>
      </c>
      <c r="K12651" s="6" t="n">
        <v>1</v>
      </c>
      <c r="L12651" s="35" t="n">
        <v>3</v>
      </c>
      <c r="M12651" s="6" t="str">
        <f aca="false">IF(I12651&lt;=0,"Below 0%",IF(I12651&lt;=0.05,"0-5%",IF(I12651&lt;=0.1,"5-10%",IF(I12651&lt;=0.2,"10-20%",IF(I12651&lt;=0.4,"20-40%","Above 40%")))))</f>
        <v>Below 0%</v>
      </c>
      <c r="N12651" s="6" t="str">
        <f aca="false">IF(AND(H12651&gt;=Summary!$B$25,I12651&gt;=Summary!$B$26,I12651&lt;=Summary!$B$27,J12651&gt;=Summary!$B$28,J12651&lt;=Summary!$B$29,F12651*J12651&gt;1),"Yes","No")</f>
        <v>No</v>
      </c>
    </row>
    <row r="12652" customFormat="false" ht="15" hidden="false" customHeight="false" outlineLevel="0" collapsed="false">
      <c r="A12652" s="6" t="s">
        <v>159</v>
      </c>
      <c r="B12652" s="45" t="n">
        <v>45564</v>
      </c>
      <c r="C12652" s="6" t="s">
        <v>209</v>
      </c>
      <c r="D12652" s="6" t="s">
        <v>182</v>
      </c>
      <c r="E12652" s="6" t="s">
        <v>177</v>
      </c>
      <c r="F12652" s="34" t="n">
        <v>0.510077178478241</v>
      </c>
      <c r="G12652" s="34" t="n">
        <v>0.523124479847818</v>
      </c>
      <c r="H12652" s="34" t="n">
        <v>-0.0130473013695773</v>
      </c>
      <c r="I12652" s="34" t="n">
        <v>-0.0249411026862534</v>
      </c>
      <c r="J12652" s="35" t="n">
        <v>1.91</v>
      </c>
      <c r="K12652" s="6" t="n">
        <v>0</v>
      </c>
      <c r="L12652" s="35" t="n">
        <v>-1</v>
      </c>
      <c r="M12652" s="6" t="str">
        <f aca="false">IF(I12652&lt;=0,"Below 0%",IF(I12652&lt;=0.05,"0-5%",IF(I12652&lt;=0.1,"5-10%",IF(I12652&lt;=0.2,"10-20%",IF(I12652&lt;=0.4,"20-40%","Above 40%")))))</f>
        <v>Below 0%</v>
      </c>
      <c r="N12652" s="6" t="str">
        <f aca="false">IF(AND(H12652&gt;=Summary!$B$25,I12652&gt;=Summary!$B$26,I12652&lt;=Summary!$B$27,J12652&gt;=Summary!$B$28,J12652&lt;=Summary!$B$29,F12652*J12652&gt;1),"Yes","No")</f>
        <v>No</v>
      </c>
    </row>
    <row r="12653" customFormat="false" ht="15" hidden="false" customHeight="false" outlineLevel="0" collapsed="false">
      <c r="A12653" s="6" t="s">
        <v>159</v>
      </c>
      <c r="B12653" s="45" t="n">
        <v>45564</v>
      </c>
      <c r="C12653" s="6" t="s">
        <v>176</v>
      </c>
      <c r="D12653" s="6" t="s">
        <v>181</v>
      </c>
      <c r="E12653" s="6" t="s">
        <v>187</v>
      </c>
      <c r="F12653" s="34" t="n">
        <v>0.356527507305145</v>
      </c>
      <c r="G12653" s="34" t="n">
        <v>0.408122930974851</v>
      </c>
      <c r="H12653" s="34" t="n">
        <v>-0.0515954236697053</v>
      </c>
      <c r="I12653" s="34" t="n">
        <v>-0.126421280829439</v>
      </c>
      <c r="J12653" s="35" t="n">
        <v>2.42</v>
      </c>
      <c r="K12653" s="6" t="n">
        <v>0</v>
      </c>
      <c r="L12653" s="35" t="n">
        <v>-1</v>
      </c>
      <c r="M12653" s="6" t="str">
        <f aca="false">IF(I12653&lt;=0,"Below 0%",IF(I12653&lt;=0.05,"0-5%",IF(I12653&lt;=0.1,"5-10%",IF(I12653&lt;=0.2,"10-20%",IF(I12653&lt;=0.4,"20-40%","Above 40%")))))</f>
        <v>Below 0%</v>
      </c>
      <c r="N12653" s="6" t="str">
        <f aca="false">IF(AND(H12653&gt;=Summary!$B$25,I12653&gt;=Summary!$B$26,I12653&lt;=Summary!$B$27,J12653&gt;=Summary!$B$28,J12653&lt;=Summary!$B$29,F12653*J12653&gt;1),"Yes","No")</f>
        <v>No</v>
      </c>
    </row>
    <row r="12654" customFormat="false" ht="15" hidden="false" customHeight="false" outlineLevel="0" collapsed="false">
      <c r="A12654" s="6" t="s">
        <v>159</v>
      </c>
      <c r="B12654" s="45" t="n">
        <v>45564</v>
      </c>
      <c r="C12654" s="6" t="s">
        <v>176</v>
      </c>
      <c r="D12654" s="6" t="s">
        <v>181</v>
      </c>
      <c r="E12654" s="6" t="s">
        <v>174</v>
      </c>
      <c r="F12654" s="34" t="n">
        <v>0.295500725507736</v>
      </c>
      <c r="G12654" s="34" t="n">
        <v>0.239142250111172</v>
      </c>
      <c r="H12654" s="34" t="n">
        <v>0.0563584753965647</v>
      </c>
      <c r="I12654" s="34" t="n">
        <v>0.235669252799808</v>
      </c>
      <c r="J12654" s="35" t="n">
        <v>4.13</v>
      </c>
      <c r="K12654" s="6" t="n">
        <v>0</v>
      </c>
      <c r="L12654" s="35" t="n">
        <v>-1</v>
      </c>
      <c r="M12654" s="6" t="str">
        <f aca="false">IF(I12654&lt;=0,"Below 0%",IF(I12654&lt;=0.05,"0-5%",IF(I12654&lt;=0.1,"5-10%",IF(I12654&lt;=0.2,"10-20%",IF(I12654&lt;=0.4,"20-40%","Above 40%")))))</f>
        <v>20-40%</v>
      </c>
      <c r="N12654" s="6" t="str">
        <f aca="false">IF(AND(H12654&gt;=Summary!$B$25,I12654&gt;=Summary!$B$26,I12654&lt;=Summary!$B$27,J12654&gt;=Summary!$B$28,J12654&lt;=Summary!$B$29,F12654*J12654&gt;1),"Yes","No")</f>
        <v>Yes</v>
      </c>
    </row>
    <row r="12655" customFormat="false" ht="15" hidden="false" customHeight="false" outlineLevel="0" collapsed="false">
      <c r="A12655" s="6" t="s">
        <v>159</v>
      </c>
      <c r="B12655" s="45" t="n">
        <v>45564</v>
      </c>
      <c r="C12655" s="6" t="s">
        <v>176</v>
      </c>
      <c r="D12655" s="6" t="s">
        <v>181</v>
      </c>
      <c r="E12655" s="6" t="s">
        <v>177</v>
      </c>
      <c r="F12655" s="34" t="n">
        <v>0.347971737384796</v>
      </c>
      <c r="G12655" s="34" t="n">
        <v>0.352734818913978</v>
      </c>
      <c r="H12655" s="34" t="n">
        <v>-0.00476308152918187</v>
      </c>
      <c r="I12655" s="34" t="n">
        <v>-0.0135032927677703</v>
      </c>
      <c r="J12655" s="35" t="n">
        <v>2.8</v>
      </c>
      <c r="K12655" s="6" t="n">
        <v>1</v>
      </c>
      <c r="L12655" s="35" t="n">
        <v>1.8</v>
      </c>
      <c r="M12655" s="6" t="str">
        <f aca="false">IF(I12655&lt;=0,"Below 0%",IF(I12655&lt;=0.05,"0-5%",IF(I12655&lt;=0.1,"5-10%",IF(I12655&lt;=0.2,"10-20%",IF(I12655&lt;=0.4,"20-40%","Above 40%")))))</f>
        <v>Below 0%</v>
      </c>
      <c r="N12655" s="6" t="str">
        <f aca="false">IF(AND(H12655&gt;=Summary!$B$25,I12655&gt;=Summary!$B$26,I12655&lt;=Summary!$B$27,J12655&gt;=Summary!$B$28,J12655&lt;=Summary!$B$29,F12655*J12655&gt;1),"Yes","No")</f>
        <v>No</v>
      </c>
    </row>
    <row r="12656" customFormat="false" ht="15" hidden="false" customHeight="false" outlineLevel="0" collapsed="false">
      <c r="A12656" s="6" t="s">
        <v>159</v>
      </c>
      <c r="B12656" s="45" t="n">
        <v>45565</v>
      </c>
      <c r="C12656" s="6" t="s">
        <v>199</v>
      </c>
      <c r="D12656" s="6" t="s">
        <v>179</v>
      </c>
      <c r="E12656" s="6" t="s">
        <v>187</v>
      </c>
      <c r="F12656" s="34" t="n">
        <v>0.655270934104919</v>
      </c>
      <c r="G12656" s="34" t="n">
        <v>0.591414695284349</v>
      </c>
      <c r="H12656" s="34" t="n">
        <v>0.0638562388205703</v>
      </c>
      <c r="I12656" s="34" t="n">
        <v>0.107972019176609</v>
      </c>
      <c r="J12656" s="35" t="n">
        <v>1.68</v>
      </c>
      <c r="K12656" s="6" t="n">
        <v>1</v>
      </c>
      <c r="L12656" s="35" t="n">
        <v>0.68</v>
      </c>
      <c r="M12656" s="6" t="str">
        <f aca="false">IF(I12656&lt;=0,"Below 0%",IF(I12656&lt;=0.05,"0-5%",IF(I12656&lt;=0.1,"5-10%",IF(I12656&lt;=0.2,"10-20%",IF(I12656&lt;=0.4,"20-40%","Above 40%")))))</f>
        <v>10-20%</v>
      </c>
      <c r="N12656" s="6" t="str">
        <f aca="false">IF(AND(H12656&gt;=Summary!$B$25,I12656&gt;=Summary!$B$26,I12656&lt;=Summary!$B$27,J12656&gt;=Summary!$B$28,J12656&lt;=Summary!$B$29,F12656*J12656&gt;1),"Yes","No")</f>
        <v>No</v>
      </c>
    </row>
    <row r="12657" customFormat="false" ht="15" hidden="false" customHeight="false" outlineLevel="0" collapsed="false">
      <c r="A12657" s="6" t="s">
        <v>159</v>
      </c>
      <c r="B12657" s="45" t="n">
        <v>45565</v>
      </c>
      <c r="C12657" s="6" t="s">
        <v>199</v>
      </c>
      <c r="D12657" s="6" t="s">
        <v>179</v>
      </c>
      <c r="E12657" s="6" t="s">
        <v>174</v>
      </c>
      <c r="F12657" s="34" t="n">
        <v>0.22748264670372</v>
      </c>
      <c r="G12657" s="34" t="n">
        <v>0.219332602224659</v>
      </c>
      <c r="H12657" s="34" t="n">
        <v>0.00815004447906084</v>
      </c>
      <c r="I12657" s="34" t="n">
        <v>0.0371583813641752</v>
      </c>
      <c r="J12657" s="35" t="n">
        <v>4.53</v>
      </c>
      <c r="K12657" s="6" t="n">
        <v>0</v>
      </c>
      <c r="L12657" s="35" t="n">
        <v>-1</v>
      </c>
      <c r="M12657" s="6" t="str">
        <f aca="false">IF(I12657&lt;=0,"Below 0%",IF(I12657&lt;=0.05,"0-5%",IF(I12657&lt;=0.1,"5-10%",IF(I12657&lt;=0.2,"10-20%",IF(I12657&lt;=0.4,"20-40%","Above 40%")))))</f>
        <v>0-5%</v>
      </c>
      <c r="N12657" s="6" t="str">
        <f aca="false">IF(AND(H12657&gt;=Summary!$B$25,I12657&gt;=Summary!$B$26,I12657&lt;=Summary!$B$27,J12657&gt;=Summary!$B$28,J12657&lt;=Summary!$B$29,F12657*J12657&gt;1),"Yes","No")</f>
        <v>No</v>
      </c>
    </row>
    <row r="12658" customFormat="false" ht="15" hidden="false" customHeight="false" outlineLevel="0" collapsed="false">
      <c r="A12658" s="6" t="s">
        <v>159</v>
      </c>
      <c r="B12658" s="45" t="n">
        <v>45565</v>
      </c>
      <c r="C12658" s="6" t="s">
        <v>199</v>
      </c>
      <c r="D12658" s="6" t="s">
        <v>179</v>
      </c>
      <c r="E12658" s="6" t="s">
        <v>177</v>
      </c>
      <c r="F12658" s="34" t="n">
        <v>0.117246396839619</v>
      </c>
      <c r="G12658" s="34" t="n">
        <v>0.189252702490992</v>
      </c>
      <c r="H12658" s="34" t="n">
        <v>-0.072006305651373</v>
      </c>
      <c r="I12658" s="34" t="n">
        <v>-0.380477027295293</v>
      </c>
      <c r="J12658" s="35" t="n">
        <v>5.25</v>
      </c>
      <c r="K12658" s="6" t="n">
        <v>0</v>
      </c>
      <c r="L12658" s="35" t="n">
        <v>-1</v>
      </c>
      <c r="M12658" s="6" t="str">
        <f aca="false">IF(I12658&lt;=0,"Below 0%",IF(I12658&lt;=0.05,"0-5%",IF(I12658&lt;=0.1,"5-10%",IF(I12658&lt;=0.2,"10-20%",IF(I12658&lt;=0.4,"20-40%","Above 40%")))))</f>
        <v>Below 0%</v>
      </c>
      <c r="N12658" s="6" t="str">
        <f aca="false">IF(AND(H12658&gt;=Summary!$B$25,I12658&gt;=Summary!$B$26,I12658&lt;=Summary!$B$27,J12658&gt;=Summary!$B$28,J12658&lt;=Summary!$B$29,F12658*J12658&gt;1),"Yes","No")</f>
        <v>No</v>
      </c>
    </row>
    <row r="12659" customFormat="false" ht="15" hidden="false" customHeight="false" outlineLevel="0" collapsed="false">
      <c r="A12659" s="6" t="s">
        <v>159</v>
      </c>
      <c r="B12659" s="45" t="n">
        <v>45570</v>
      </c>
      <c r="C12659" s="6" t="s">
        <v>185</v>
      </c>
      <c r="D12659" s="6" t="s">
        <v>179</v>
      </c>
      <c r="E12659" s="6" t="s">
        <v>187</v>
      </c>
      <c r="F12659" s="34" t="n">
        <v>0.872732400894165</v>
      </c>
      <c r="G12659" s="34" t="n">
        <v>0.853797365425272</v>
      </c>
      <c r="H12659" s="34" t="n">
        <v>0.0189350354688926</v>
      </c>
      <c r="I12659" s="34" t="n">
        <v>0.0221774348758517</v>
      </c>
      <c r="J12659" s="35" t="n">
        <v>1.16</v>
      </c>
      <c r="K12659" s="6" t="n">
        <v>1</v>
      </c>
      <c r="L12659" s="35" t="n">
        <v>0.16</v>
      </c>
      <c r="M12659" s="6" t="str">
        <f aca="false">IF(I12659&lt;=0,"Below 0%",IF(I12659&lt;=0.05,"0-5%",IF(I12659&lt;=0.1,"5-10%",IF(I12659&lt;=0.2,"10-20%",IF(I12659&lt;=0.4,"20-40%","Above 40%")))))</f>
        <v>0-5%</v>
      </c>
      <c r="N12659" s="6" t="str">
        <f aca="false">IF(AND(H12659&gt;=Summary!$B$25,I12659&gt;=Summary!$B$26,I12659&lt;=Summary!$B$27,J12659&gt;=Summary!$B$28,J12659&lt;=Summary!$B$29,F12659*J12659&gt;1),"Yes","No")</f>
        <v>No</v>
      </c>
    </row>
    <row r="12660" customFormat="false" ht="15" hidden="false" customHeight="false" outlineLevel="0" collapsed="false">
      <c r="A12660" s="6" t="s">
        <v>159</v>
      </c>
      <c r="B12660" s="45" t="n">
        <v>45570</v>
      </c>
      <c r="C12660" s="6" t="s">
        <v>185</v>
      </c>
      <c r="D12660" s="6" t="s">
        <v>179</v>
      </c>
      <c r="E12660" s="6" t="s">
        <v>174</v>
      </c>
      <c r="F12660" s="34" t="n">
        <v>0.0918998047709465</v>
      </c>
      <c r="G12660" s="34" t="n">
        <v>0.0990404943893316</v>
      </c>
      <c r="H12660" s="34" t="n">
        <v>-0.0071406896183851</v>
      </c>
      <c r="I12660" s="34" t="n">
        <v>-0.0720986871321018</v>
      </c>
      <c r="J12660" s="35" t="n">
        <v>10</v>
      </c>
      <c r="K12660" s="6" t="n">
        <v>0</v>
      </c>
      <c r="L12660" s="35" t="n">
        <v>-1</v>
      </c>
      <c r="M12660" s="6" t="str">
        <f aca="false">IF(I12660&lt;=0,"Below 0%",IF(I12660&lt;=0.05,"0-5%",IF(I12660&lt;=0.1,"5-10%",IF(I12660&lt;=0.2,"10-20%",IF(I12660&lt;=0.4,"20-40%","Above 40%")))))</f>
        <v>Below 0%</v>
      </c>
      <c r="N12660" s="6" t="str">
        <f aca="false">IF(AND(H12660&gt;=Summary!$B$25,I12660&gt;=Summary!$B$26,I12660&lt;=Summary!$B$27,J12660&gt;=Summary!$B$28,J12660&lt;=Summary!$B$29,F12660*J12660&gt;1),"Yes","No")</f>
        <v>No</v>
      </c>
    </row>
    <row r="12661" customFormat="false" ht="15" hidden="false" customHeight="false" outlineLevel="0" collapsed="false">
      <c r="A12661" s="6" t="s">
        <v>159</v>
      </c>
      <c r="B12661" s="45" t="n">
        <v>45570</v>
      </c>
      <c r="C12661" s="6" t="s">
        <v>185</v>
      </c>
      <c r="D12661" s="6" t="s">
        <v>179</v>
      </c>
      <c r="E12661" s="6" t="s">
        <v>177</v>
      </c>
      <c r="F12661" s="34" t="n">
        <v>0.0353677310049534</v>
      </c>
      <c r="G12661" s="34" t="n">
        <v>0.047162140185396</v>
      </c>
      <c r="H12661" s="34" t="n">
        <v>-0.0117944091804426</v>
      </c>
      <c r="I12661" s="34" t="n">
        <v>-0.250082145001868</v>
      </c>
      <c r="J12661" s="35" t="n">
        <v>21</v>
      </c>
      <c r="K12661" s="6" t="n">
        <v>0</v>
      </c>
      <c r="L12661" s="35" t="n">
        <v>-1</v>
      </c>
      <c r="M12661" s="6" t="str">
        <f aca="false">IF(I12661&lt;=0,"Below 0%",IF(I12661&lt;=0.05,"0-5%",IF(I12661&lt;=0.1,"5-10%",IF(I12661&lt;=0.2,"10-20%",IF(I12661&lt;=0.4,"20-40%","Above 40%")))))</f>
        <v>Below 0%</v>
      </c>
      <c r="N12661" s="6" t="str">
        <f aca="false">IF(AND(H12661&gt;=Summary!$B$25,I12661&gt;=Summary!$B$26,I12661&lt;=Summary!$B$27,J12661&gt;=Summary!$B$28,J12661&lt;=Summary!$B$29,F12661*J12661&gt;1),"Yes","No")</f>
        <v>No</v>
      </c>
    </row>
    <row r="12662" customFormat="false" ht="15" hidden="false" customHeight="false" outlineLevel="0" collapsed="false">
      <c r="A12662" s="6" t="s">
        <v>159</v>
      </c>
      <c r="B12662" s="45" t="n">
        <v>45570</v>
      </c>
      <c r="C12662" s="6" t="s">
        <v>206</v>
      </c>
      <c r="D12662" s="6" t="s">
        <v>203</v>
      </c>
      <c r="E12662" s="6" t="s">
        <v>187</v>
      </c>
      <c r="F12662" s="34" t="n">
        <v>0.481365472078323</v>
      </c>
      <c r="G12662" s="34" t="n">
        <v>0.465322959286337</v>
      </c>
      <c r="H12662" s="34" t="n">
        <v>0.0160425127919862</v>
      </c>
      <c r="I12662" s="34" t="n">
        <v>0.0344760826256898</v>
      </c>
      <c r="J12662" s="35" t="n">
        <v>2.14</v>
      </c>
      <c r="K12662" s="6" t="n">
        <v>1</v>
      </c>
      <c r="L12662" s="35" t="n">
        <v>1.14</v>
      </c>
      <c r="M12662" s="6" t="str">
        <f aca="false">IF(I12662&lt;=0,"Below 0%",IF(I12662&lt;=0.05,"0-5%",IF(I12662&lt;=0.1,"5-10%",IF(I12662&lt;=0.2,"10-20%",IF(I12662&lt;=0.4,"20-40%","Above 40%")))))</f>
        <v>0-5%</v>
      </c>
      <c r="N12662" s="6" t="str">
        <f aca="false">IF(AND(H12662&gt;=Summary!$B$25,I12662&gt;=Summary!$B$26,I12662&lt;=Summary!$B$27,J12662&gt;=Summary!$B$28,J12662&lt;=Summary!$B$29,F12662*J12662&gt;1),"Yes","No")</f>
        <v>No</v>
      </c>
    </row>
    <row r="12663" customFormat="false" ht="15" hidden="false" customHeight="false" outlineLevel="0" collapsed="false">
      <c r="A12663" s="6" t="s">
        <v>159</v>
      </c>
      <c r="B12663" s="45" t="n">
        <v>45570</v>
      </c>
      <c r="C12663" s="6" t="s">
        <v>206</v>
      </c>
      <c r="D12663" s="6" t="s">
        <v>203</v>
      </c>
      <c r="E12663" s="6" t="s">
        <v>174</v>
      </c>
      <c r="F12663" s="34" t="n">
        <v>0.29876708984375</v>
      </c>
      <c r="G12663" s="34" t="n">
        <v>0.265544302099403</v>
      </c>
      <c r="H12663" s="34" t="n">
        <v>0.033222787744347</v>
      </c>
      <c r="I12663" s="34" t="n">
        <v>0.125112033968292</v>
      </c>
      <c r="J12663" s="35" t="n">
        <v>3.75</v>
      </c>
      <c r="K12663" s="6" t="n">
        <v>0</v>
      </c>
      <c r="L12663" s="35" t="n">
        <v>-1</v>
      </c>
      <c r="M12663" s="6" t="str">
        <f aca="false">IF(I12663&lt;=0,"Below 0%",IF(I12663&lt;=0.05,"0-5%",IF(I12663&lt;=0.1,"5-10%",IF(I12663&lt;=0.2,"10-20%",IF(I12663&lt;=0.4,"20-40%","Above 40%")))))</f>
        <v>10-20%</v>
      </c>
      <c r="N12663" s="6" t="str">
        <f aca="false">IF(AND(H12663&gt;=Summary!$B$25,I12663&gt;=Summary!$B$26,I12663&lt;=Summary!$B$27,J12663&gt;=Summary!$B$28,J12663&lt;=Summary!$B$29,F12663*J12663&gt;1),"Yes","No")</f>
        <v>Yes</v>
      </c>
    </row>
    <row r="12664" customFormat="false" ht="15" hidden="false" customHeight="false" outlineLevel="0" collapsed="false">
      <c r="A12664" s="6" t="s">
        <v>159</v>
      </c>
      <c r="B12664" s="45" t="n">
        <v>45570</v>
      </c>
      <c r="C12664" s="6" t="s">
        <v>206</v>
      </c>
      <c r="D12664" s="6" t="s">
        <v>203</v>
      </c>
      <c r="E12664" s="6" t="s">
        <v>177</v>
      </c>
      <c r="F12664" s="34" t="n">
        <v>0.21986748278141</v>
      </c>
      <c r="G12664" s="34" t="n">
        <v>0.26913273861426</v>
      </c>
      <c r="H12664" s="34" t="n">
        <v>-0.0492652558328496</v>
      </c>
      <c r="I12664" s="34" t="n">
        <v>-0.18305188765407</v>
      </c>
      <c r="J12664" s="35" t="n">
        <v>3.7</v>
      </c>
      <c r="K12664" s="6" t="n">
        <v>0</v>
      </c>
      <c r="L12664" s="35" t="n">
        <v>-1</v>
      </c>
      <c r="M12664" s="6" t="str">
        <f aca="false">IF(I12664&lt;=0,"Below 0%",IF(I12664&lt;=0.05,"0-5%",IF(I12664&lt;=0.1,"5-10%",IF(I12664&lt;=0.2,"10-20%",IF(I12664&lt;=0.4,"20-40%","Above 40%")))))</f>
        <v>Below 0%</v>
      </c>
      <c r="N12664" s="6" t="str">
        <f aca="false">IF(AND(H12664&gt;=Summary!$B$25,I12664&gt;=Summary!$B$26,I12664&lt;=Summary!$B$27,J12664&gt;=Summary!$B$28,J12664&lt;=Summary!$B$29,F12664*J12664&gt;1),"Yes","No")</f>
        <v>No</v>
      </c>
    </row>
    <row r="12665" customFormat="false" ht="15" hidden="false" customHeight="false" outlineLevel="0" collapsed="false">
      <c r="A12665" s="6" t="s">
        <v>159</v>
      </c>
      <c r="B12665" s="45" t="n">
        <v>45570</v>
      </c>
      <c r="C12665" s="6" t="s">
        <v>180</v>
      </c>
      <c r="D12665" s="6" t="s">
        <v>183</v>
      </c>
      <c r="E12665" s="6" t="s">
        <v>187</v>
      </c>
      <c r="F12665" s="34" t="n">
        <v>0.133721917867661</v>
      </c>
      <c r="G12665" s="34" t="n">
        <v>0.148161704734888</v>
      </c>
      <c r="H12665" s="34" t="n">
        <v>-0.0144397868672279</v>
      </c>
      <c r="I12665" s="34" t="n">
        <v>-0.0974596431180755</v>
      </c>
      <c r="J12665" s="35" t="n">
        <v>6.67</v>
      </c>
      <c r="K12665" s="6" t="n">
        <v>0</v>
      </c>
      <c r="L12665" s="35" t="n">
        <v>-1</v>
      </c>
      <c r="M12665" s="6" t="str">
        <f aca="false">IF(I12665&lt;=0,"Below 0%",IF(I12665&lt;=0.05,"0-5%",IF(I12665&lt;=0.1,"5-10%",IF(I12665&lt;=0.2,"10-20%",IF(I12665&lt;=0.4,"20-40%","Above 40%")))))</f>
        <v>Below 0%</v>
      </c>
      <c r="N12665" s="6" t="str">
        <f aca="false">IF(AND(H12665&gt;=Summary!$B$25,I12665&gt;=Summary!$B$26,I12665&lt;=Summary!$B$27,J12665&gt;=Summary!$B$28,J12665&lt;=Summary!$B$29,F12665*J12665&gt;1),"Yes","No")</f>
        <v>No</v>
      </c>
    </row>
    <row r="12666" customFormat="false" ht="15" hidden="false" customHeight="false" outlineLevel="0" collapsed="false">
      <c r="A12666" s="6" t="s">
        <v>159</v>
      </c>
      <c r="B12666" s="45" t="n">
        <v>45570</v>
      </c>
      <c r="C12666" s="6" t="s">
        <v>180</v>
      </c>
      <c r="D12666" s="6" t="s">
        <v>183</v>
      </c>
      <c r="E12666" s="6" t="s">
        <v>174</v>
      </c>
      <c r="F12666" s="34" t="n">
        <v>0.119074672460556</v>
      </c>
      <c r="G12666" s="34" t="n">
        <v>0.201681340935042</v>
      </c>
      <c r="H12666" s="34" t="n">
        <v>-0.0826066684744859</v>
      </c>
      <c r="I12666" s="34" t="n">
        <v>-0.409590039869341</v>
      </c>
      <c r="J12666" s="35" t="n">
        <v>4.9</v>
      </c>
      <c r="K12666" s="6" t="n">
        <v>0</v>
      </c>
      <c r="L12666" s="35" t="n">
        <v>-1</v>
      </c>
      <c r="M12666" s="6" t="str">
        <f aca="false">IF(I12666&lt;=0,"Below 0%",IF(I12666&lt;=0.05,"0-5%",IF(I12666&lt;=0.1,"5-10%",IF(I12666&lt;=0.2,"10-20%",IF(I12666&lt;=0.4,"20-40%","Above 40%")))))</f>
        <v>Below 0%</v>
      </c>
      <c r="N12666" s="6" t="str">
        <f aca="false">IF(AND(H12666&gt;=Summary!$B$25,I12666&gt;=Summary!$B$26,I12666&lt;=Summary!$B$27,J12666&gt;=Summary!$B$28,J12666&lt;=Summary!$B$29,F12666*J12666&gt;1),"Yes","No")</f>
        <v>No</v>
      </c>
    </row>
    <row r="12667" customFormat="false" ht="15" hidden="false" customHeight="false" outlineLevel="0" collapsed="false">
      <c r="A12667" s="6" t="s">
        <v>159</v>
      </c>
      <c r="B12667" s="45" t="n">
        <v>45570</v>
      </c>
      <c r="C12667" s="6" t="s">
        <v>180</v>
      </c>
      <c r="D12667" s="6" t="s">
        <v>183</v>
      </c>
      <c r="E12667" s="6" t="s">
        <v>177</v>
      </c>
      <c r="F12667" s="34" t="n">
        <v>0.747203469276428</v>
      </c>
      <c r="G12667" s="34" t="n">
        <v>0.65015695433007</v>
      </c>
      <c r="H12667" s="34" t="n">
        <v>0.0970465149463585</v>
      </c>
      <c r="I12667" s="34" t="n">
        <v>0.149266287624896</v>
      </c>
      <c r="J12667" s="35" t="n">
        <v>1.52</v>
      </c>
      <c r="K12667" s="6" t="n">
        <v>1</v>
      </c>
      <c r="L12667" s="35" t="n">
        <v>0.52</v>
      </c>
      <c r="M12667" s="6" t="str">
        <f aca="false">IF(I12667&lt;=0,"Below 0%",IF(I12667&lt;=0.05,"0-5%",IF(I12667&lt;=0.1,"5-10%",IF(I12667&lt;=0.2,"10-20%",IF(I12667&lt;=0.4,"20-40%","Above 40%")))))</f>
        <v>10-20%</v>
      </c>
      <c r="N12667" s="6" t="str">
        <f aca="false">IF(AND(H12667&gt;=Summary!$B$25,I12667&gt;=Summary!$B$26,I12667&lt;=Summary!$B$27,J12667&gt;=Summary!$B$28,J12667&lt;=Summary!$B$29,F12667*J12667&gt;1),"Yes","No")</f>
        <v>No</v>
      </c>
    </row>
    <row r="12668" customFormat="false" ht="15" hidden="false" customHeight="false" outlineLevel="0" collapsed="false">
      <c r="A12668" s="6" t="s">
        <v>159</v>
      </c>
      <c r="B12668" s="45" t="n">
        <v>45570</v>
      </c>
      <c r="C12668" s="6" t="s">
        <v>173</v>
      </c>
      <c r="D12668" s="6" t="s">
        <v>188</v>
      </c>
      <c r="E12668" s="6" t="s">
        <v>187</v>
      </c>
      <c r="F12668" s="34" t="n">
        <v>0.23876953125</v>
      </c>
      <c r="G12668" s="34" t="n">
        <v>0.304758845394888</v>
      </c>
      <c r="H12668" s="34" t="n">
        <v>-0.0659893141448878</v>
      </c>
      <c r="I12668" s="34" t="n">
        <v>-0.216529610680809</v>
      </c>
      <c r="J12668" s="35" t="n">
        <v>3.25</v>
      </c>
      <c r="K12668" s="6" t="n">
        <v>0</v>
      </c>
      <c r="L12668" s="35" t="n">
        <v>-1</v>
      </c>
      <c r="M12668" s="6" t="str">
        <f aca="false">IF(I12668&lt;=0,"Below 0%",IF(I12668&lt;=0.05,"0-5%",IF(I12668&lt;=0.1,"5-10%",IF(I12668&lt;=0.2,"10-20%",IF(I12668&lt;=0.4,"20-40%","Above 40%")))))</f>
        <v>Below 0%</v>
      </c>
      <c r="N12668" s="6" t="str">
        <f aca="false">IF(AND(H12668&gt;=Summary!$B$25,I12668&gt;=Summary!$B$26,I12668&lt;=Summary!$B$27,J12668&gt;=Summary!$B$28,J12668&lt;=Summary!$B$29,F12668*J12668&gt;1),"Yes","No")</f>
        <v>No</v>
      </c>
    </row>
    <row r="12669" customFormat="false" ht="15" hidden="false" customHeight="false" outlineLevel="0" collapsed="false">
      <c r="A12669" s="6" t="s">
        <v>159</v>
      </c>
      <c r="B12669" s="45" t="n">
        <v>45570</v>
      </c>
      <c r="C12669" s="6" t="s">
        <v>173</v>
      </c>
      <c r="D12669" s="6" t="s">
        <v>188</v>
      </c>
      <c r="E12669" s="6" t="s">
        <v>174</v>
      </c>
      <c r="F12669" s="34" t="n">
        <v>0.235315293073654</v>
      </c>
      <c r="G12669" s="34" t="n">
        <v>0.2627231425818</v>
      </c>
      <c r="H12669" s="34" t="n">
        <v>-0.0274078495081457</v>
      </c>
      <c r="I12669" s="34" t="n">
        <v>-0.104322174433538</v>
      </c>
      <c r="J12669" s="35" t="n">
        <v>3.77</v>
      </c>
      <c r="K12669" s="6" t="n">
        <v>1</v>
      </c>
      <c r="L12669" s="35" t="n">
        <v>2.77</v>
      </c>
      <c r="M12669" s="6" t="str">
        <f aca="false">IF(I12669&lt;=0,"Below 0%",IF(I12669&lt;=0.05,"0-5%",IF(I12669&lt;=0.1,"5-10%",IF(I12669&lt;=0.2,"10-20%",IF(I12669&lt;=0.4,"20-40%","Above 40%")))))</f>
        <v>Below 0%</v>
      </c>
      <c r="N12669" s="6" t="str">
        <f aca="false">IF(AND(H12669&gt;=Summary!$B$25,I12669&gt;=Summary!$B$26,I12669&lt;=Summary!$B$27,J12669&gt;=Summary!$B$28,J12669&lt;=Summary!$B$29,F12669*J12669&gt;1),"Yes","No")</f>
        <v>No</v>
      </c>
    </row>
    <row r="12670" customFormat="false" ht="15" hidden="false" customHeight="false" outlineLevel="0" collapsed="false">
      <c r="A12670" s="6" t="s">
        <v>159</v>
      </c>
      <c r="B12670" s="45" t="n">
        <v>45570</v>
      </c>
      <c r="C12670" s="6" t="s">
        <v>173</v>
      </c>
      <c r="D12670" s="6" t="s">
        <v>188</v>
      </c>
      <c r="E12670" s="6" t="s">
        <v>177</v>
      </c>
      <c r="F12670" s="34" t="n">
        <v>0.525915205478668</v>
      </c>
      <c r="G12670" s="34" t="n">
        <v>0.432518012023312</v>
      </c>
      <c r="H12670" s="34" t="n">
        <v>0.0933971934553559</v>
      </c>
      <c r="I12670" s="34" t="n">
        <v>0.215938275075402</v>
      </c>
      <c r="J12670" s="35" t="n">
        <v>2.29</v>
      </c>
      <c r="K12670" s="6" t="n">
        <v>0</v>
      </c>
      <c r="L12670" s="35" t="n">
        <v>-1</v>
      </c>
      <c r="M12670" s="6" t="str">
        <f aca="false">IF(I12670&lt;=0,"Below 0%",IF(I12670&lt;=0.05,"0-5%",IF(I12670&lt;=0.1,"5-10%",IF(I12670&lt;=0.2,"10-20%",IF(I12670&lt;=0.4,"20-40%","Above 40%")))))</f>
        <v>20-40%</v>
      </c>
      <c r="N12670" s="6" t="str">
        <f aca="false">IF(AND(H12670&gt;=Summary!$B$25,I12670&gt;=Summary!$B$26,I12670&lt;=Summary!$B$27,J12670&gt;=Summary!$B$28,J12670&lt;=Summary!$B$29,F12670*J12670&gt;1),"Yes","No")</f>
        <v>Yes</v>
      </c>
    </row>
    <row r="12671" customFormat="false" ht="15" hidden="false" customHeight="false" outlineLevel="0" collapsed="false">
      <c r="A12671" s="6" t="s">
        <v>159</v>
      </c>
      <c r="B12671" s="45" t="n">
        <v>45570</v>
      </c>
      <c r="C12671" s="6" t="s">
        <v>195</v>
      </c>
      <c r="D12671" s="6" t="s">
        <v>199</v>
      </c>
      <c r="E12671" s="6" t="s">
        <v>187</v>
      </c>
      <c r="F12671" s="34" t="n">
        <v>0.498893737792969</v>
      </c>
      <c r="G12671" s="34" t="n">
        <v>0.292062900118093</v>
      </c>
      <c r="H12671" s="34" t="n">
        <v>0.206830837674876</v>
      </c>
      <c r="I12671" s="34" t="n">
        <v>0.708172238210486</v>
      </c>
      <c r="J12671" s="35" t="n">
        <v>3.4</v>
      </c>
      <c r="K12671" s="6" t="n">
        <v>1</v>
      </c>
      <c r="L12671" s="35" t="n">
        <v>2.4</v>
      </c>
      <c r="M12671" s="6" t="str">
        <f aca="false">IF(I12671&lt;=0,"Below 0%",IF(I12671&lt;=0.05,"0-5%",IF(I12671&lt;=0.1,"5-10%",IF(I12671&lt;=0.2,"10-20%",IF(I12671&lt;=0.4,"20-40%","Above 40%")))))</f>
        <v>Above 40%</v>
      </c>
      <c r="N12671" s="6" t="str">
        <f aca="false">IF(AND(H12671&gt;=Summary!$B$25,I12671&gt;=Summary!$B$26,I12671&lt;=Summary!$B$27,J12671&gt;=Summary!$B$28,J12671&lt;=Summary!$B$29,F12671*J12671&gt;1),"Yes","No")</f>
        <v>No</v>
      </c>
    </row>
    <row r="12672" customFormat="false" ht="15" hidden="false" customHeight="false" outlineLevel="0" collapsed="false">
      <c r="A12672" s="6" t="s">
        <v>159</v>
      </c>
      <c r="B12672" s="45" t="n">
        <v>45570</v>
      </c>
      <c r="C12672" s="6" t="s">
        <v>195</v>
      </c>
      <c r="D12672" s="6" t="s">
        <v>199</v>
      </c>
      <c r="E12672" s="6" t="s">
        <v>174</v>
      </c>
      <c r="F12672" s="34" t="n">
        <v>0.2122613042593</v>
      </c>
      <c r="G12672" s="34" t="n">
        <v>0.260633559160503</v>
      </c>
      <c r="H12672" s="34" t="n">
        <v>-0.0483722549012028</v>
      </c>
      <c r="I12672" s="34" t="n">
        <v>-0.185594882934528</v>
      </c>
      <c r="J12672" s="35" t="n">
        <v>3.81</v>
      </c>
      <c r="K12672" s="6" t="n">
        <v>0</v>
      </c>
      <c r="L12672" s="35" t="n">
        <v>-1</v>
      </c>
      <c r="M12672" s="6" t="str">
        <f aca="false">IF(I12672&lt;=0,"Below 0%",IF(I12672&lt;=0.05,"0-5%",IF(I12672&lt;=0.1,"5-10%",IF(I12672&lt;=0.2,"10-20%",IF(I12672&lt;=0.4,"20-40%","Above 40%")))))</f>
        <v>Below 0%</v>
      </c>
      <c r="N12672" s="6" t="str">
        <f aca="false">IF(AND(H12672&gt;=Summary!$B$25,I12672&gt;=Summary!$B$26,I12672&lt;=Summary!$B$27,J12672&gt;=Summary!$B$28,J12672&lt;=Summary!$B$29,F12672*J12672&gt;1),"Yes","No")</f>
        <v>No</v>
      </c>
    </row>
    <row r="12673" customFormat="false" ht="15" hidden="false" customHeight="false" outlineLevel="0" collapsed="false">
      <c r="A12673" s="6" t="s">
        <v>159</v>
      </c>
      <c r="B12673" s="45" t="n">
        <v>45570</v>
      </c>
      <c r="C12673" s="6" t="s">
        <v>195</v>
      </c>
      <c r="D12673" s="6" t="s">
        <v>199</v>
      </c>
      <c r="E12673" s="6" t="s">
        <v>177</v>
      </c>
      <c r="F12673" s="34" t="n">
        <v>0.28884494304657</v>
      </c>
      <c r="G12673" s="34" t="n">
        <v>0.447303540721404</v>
      </c>
      <c r="H12673" s="34" t="n">
        <v>-0.158458597674834</v>
      </c>
      <c r="I12673" s="34" t="n">
        <v>-0.354252947381714</v>
      </c>
      <c r="J12673" s="35" t="n">
        <v>2.22</v>
      </c>
      <c r="K12673" s="6" t="n">
        <v>0</v>
      </c>
      <c r="L12673" s="35" t="n">
        <v>-1</v>
      </c>
      <c r="M12673" s="6" t="str">
        <f aca="false">IF(I12673&lt;=0,"Below 0%",IF(I12673&lt;=0.05,"0-5%",IF(I12673&lt;=0.1,"5-10%",IF(I12673&lt;=0.2,"10-20%",IF(I12673&lt;=0.4,"20-40%","Above 40%")))))</f>
        <v>Below 0%</v>
      </c>
      <c r="N12673" s="6" t="str">
        <f aca="false">IF(AND(H12673&gt;=Summary!$B$25,I12673&gt;=Summary!$B$26,I12673&lt;=Summary!$B$27,J12673&gt;=Summary!$B$28,J12673&lt;=Summary!$B$29,F12673*J12673&gt;1),"Yes","No")</f>
        <v>No</v>
      </c>
    </row>
    <row r="12674" customFormat="false" ht="15" hidden="false" customHeight="false" outlineLevel="0" collapsed="false">
      <c r="A12674" s="6" t="s">
        <v>159</v>
      </c>
      <c r="B12674" s="45" t="n">
        <v>45570</v>
      </c>
      <c r="C12674" s="6" t="s">
        <v>194</v>
      </c>
      <c r="D12674" s="6" t="s">
        <v>184</v>
      </c>
      <c r="E12674" s="6" t="s">
        <v>187</v>
      </c>
      <c r="F12674" s="34" t="n">
        <v>0.823282420635223</v>
      </c>
      <c r="G12674" s="34" t="n">
        <v>0.785583847293526</v>
      </c>
      <c r="H12674" s="34" t="n">
        <v>0.0376985733416975</v>
      </c>
      <c r="I12674" s="34" t="n">
        <v>0.0479879690393019</v>
      </c>
      <c r="J12674" s="35" t="n">
        <v>1.27</v>
      </c>
      <c r="K12674" s="6" t="n">
        <v>1</v>
      </c>
      <c r="L12674" s="35" t="n">
        <v>0.27</v>
      </c>
      <c r="M12674" s="6" t="str">
        <f aca="false">IF(I12674&lt;=0,"Below 0%",IF(I12674&lt;=0.05,"0-5%",IF(I12674&lt;=0.1,"5-10%",IF(I12674&lt;=0.2,"10-20%",IF(I12674&lt;=0.4,"20-40%","Above 40%")))))</f>
        <v>0-5%</v>
      </c>
      <c r="N12674" s="6" t="str">
        <f aca="false">IF(AND(H12674&gt;=Summary!$B$25,I12674&gt;=Summary!$B$26,I12674&lt;=Summary!$B$27,J12674&gt;=Summary!$B$28,J12674&lt;=Summary!$B$29,F12674*J12674&gt;1),"Yes","No")</f>
        <v>No</v>
      </c>
    </row>
    <row r="12675" customFormat="false" ht="15" hidden="false" customHeight="false" outlineLevel="0" collapsed="false">
      <c r="A12675" s="6" t="s">
        <v>159</v>
      </c>
      <c r="B12675" s="45" t="n">
        <v>45570</v>
      </c>
      <c r="C12675" s="6" t="s">
        <v>194</v>
      </c>
      <c r="D12675" s="6" t="s">
        <v>184</v>
      </c>
      <c r="E12675" s="6" t="s">
        <v>174</v>
      </c>
      <c r="F12675" s="34" t="n">
        <v>0.102093867957592</v>
      </c>
      <c r="G12675" s="34" t="n">
        <v>0.131275195534576</v>
      </c>
      <c r="H12675" s="34" t="n">
        <v>-0.029181327576984</v>
      </c>
      <c r="I12675" s="34" t="n">
        <v>-0.222291252038532</v>
      </c>
      <c r="J12675" s="35" t="n">
        <v>7.6</v>
      </c>
      <c r="K12675" s="6" t="n">
        <v>0</v>
      </c>
      <c r="L12675" s="35" t="n">
        <v>-1</v>
      </c>
      <c r="M12675" s="6" t="str">
        <f aca="false">IF(I12675&lt;=0,"Below 0%",IF(I12675&lt;=0.05,"0-5%",IF(I12675&lt;=0.1,"5-10%",IF(I12675&lt;=0.2,"10-20%",IF(I12675&lt;=0.4,"20-40%","Above 40%")))))</f>
        <v>Below 0%</v>
      </c>
      <c r="N12675" s="6" t="str">
        <f aca="false">IF(AND(H12675&gt;=Summary!$B$25,I12675&gt;=Summary!$B$26,I12675&lt;=Summary!$B$27,J12675&gt;=Summary!$B$28,J12675&lt;=Summary!$B$29,F12675*J12675&gt;1),"Yes","No")</f>
        <v>No</v>
      </c>
    </row>
    <row r="12676" customFormat="false" ht="15" hidden="false" customHeight="false" outlineLevel="0" collapsed="false">
      <c r="A12676" s="6" t="s">
        <v>159</v>
      </c>
      <c r="B12676" s="45" t="n">
        <v>45570</v>
      </c>
      <c r="C12676" s="6" t="s">
        <v>194</v>
      </c>
      <c r="D12676" s="6" t="s">
        <v>184</v>
      </c>
      <c r="E12676" s="6" t="s">
        <v>177</v>
      </c>
      <c r="F12676" s="34" t="n">
        <v>0.0746236890554428</v>
      </c>
      <c r="G12676" s="34" t="n">
        <v>0.0831409571718982</v>
      </c>
      <c r="H12676" s="34" t="n">
        <v>-0.00851726811645535</v>
      </c>
      <c r="I12676" s="34" t="n">
        <v>-0.10244371013008</v>
      </c>
      <c r="J12676" s="35" t="n">
        <v>12</v>
      </c>
      <c r="K12676" s="6" t="n">
        <v>0</v>
      </c>
      <c r="L12676" s="35" t="n">
        <v>-1</v>
      </c>
      <c r="M12676" s="6" t="str">
        <f aca="false">IF(I12676&lt;=0,"Below 0%",IF(I12676&lt;=0.05,"0-5%",IF(I12676&lt;=0.1,"5-10%",IF(I12676&lt;=0.2,"10-20%",IF(I12676&lt;=0.4,"20-40%","Above 40%")))))</f>
        <v>Below 0%</v>
      </c>
      <c r="N12676" s="6" t="str">
        <f aca="false">IF(AND(H12676&gt;=Summary!$B$25,I12676&gt;=Summary!$B$26,I12676&lt;=Summary!$B$27,J12676&gt;=Summary!$B$28,J12676&lt;=Summary!$B$29,F12676*J12676&gt;1),"Yes","No")</f>
        <v>No</v>
      </c>
    </row>
    <row r="12677" customFormat="false" ht="15" hidden="false" customHeight="false" outlineLevel="0" collapsed="false">
      <c r="A12677" s="6" t="s">
        <v>159</v>
      </c>
      <c r="B12677" s="45" t="n">
        <v>45570</v>
      </c>
      <c r="C12677" s="6" t="s">
        <v>189</v>
      </c>
      <c r="D12677" s="6" t="s">
        <v>209</v>
      </c>
      <c r="E12677" s="6" t="s">
        <v>187</v>
      </c>
      <c r="F12677" s="34" t="n">
        <v>0.353730410337448</v>
      </c>
      <c r="G12677" s="34" t="n">
        <v>0.534291905821717</v>
      </c>
      <c r="H12677" s="34" t="n">
        <v>-0.180561495484269</v>
      </c>
      <c r="I12677" s="34" t="n">
        <v>-0.337945406840056</v>
      </c>
      <c r="J12677" s="35" t="n">
        <v>1.86</v>
      </c>
      <c r="K12677" s="6" t="n">
        <v>1</v>
      </c>
      <c r="L12677" s="35" t="n">
        <v>0.86</v>
      </c>
      <c r="M12677" s="6" t="str">
        <f aca="false">IF(I12677&lt;=0,"Below 0%",IF(I12677&lt;=0.05,"0-5%",IF(I12677&lt;=0.1,"5-10%",IF(I12677&lt;=0.2,"10-20%",IF(I12677&lt;=0.4,"20-40%","Above 40%")))))</f>
        <v>Below 0%</v>
      </c>
      <c r="N12677" s="6" t="str">
        <f aca="false">IF(AND(H12677&gt;=Summary!$B$25,I12677&gt;=Summary!$B$26,I12677&lt;=Summary!$B$27,J12677&gt;=Summary!$B$28,J12677&lt;=Summary!$B$29,F12677*J12677&gt;1),"Yes","No")</f>
        <v>No</v>
      </c>
    </row>
    <row r="12678" customFormat="false" ht="15" hidden="false" customHeight="false" outlineLevel="0" collapsed="false">
      <c r="A12678" s="6" t="s">
        <v>159</v>
      </c>
      <c r="B12678" s="45" t="n">
        <v>45570</v>
      </c>
      <c r="C12678" s="6" t="s">
        <v>189</v>
      </c>
      <c r="D12678" s="6" t="s">
        <v>209</v>
      </c>
      <c r="E12678" s="6" t="s">
        <v>174</v>
      </c>
      <c r="F12678" s="34" t="n">
        <v>0.364475220441818</v>
      </c>
      <c r="G12678" s="34" t="n">
        <v>0.242386084104486</v>
      </c>
      <c r="H12678" s="34" t="n">
        <v>0.122089136337332</v>
      </c>
      <c r="I12678" s="34" t="n">
        <v>0.503696970840547</v>
      </c>
      <c r="J12678" s="35" t="n">
        <v>4.1</v>
      </c>
      <c r="K12678" s="6" t="n">
        <v>0</v>
      </c>
      <c r="L12678" s="35" t="n">
        <v>-1</v>
      </c>
      <c r="M12678" s="6" t="str">
        <f aca="false">IF(I12678&lt;=0,"Below 0%",IF(I12678&lt;=0.05,"0-5%",IF(I12678&lt;=0.1,"5-10%",IF(I12678&lt;=0.2,"10-20%",IF(I12678&lt;=0.4,"20-40%","Above 40%")))))</f>
        <v>Above 40%</v>
      </c>
      <c r="N12678" s="6" t="str">
        <f aca="false">IF(AND(H12678&gt;=Summary!$B$25,I12678&gt;=Summary!$B$26,I12678&lt;=Summary!$B$27,J12678&gt;=Summary!$B$28,J12678&lt;=Summary!$B$29,F12678*J12678&gt;1),"Yes","No")</f>
        <v>No</v>
      </c>
    </row>
    <row r="12679" customFormat="false" ht="15" hidden="false" customHeight="false" outlineLevel="0" collapsed="false">
      <c r="A12679" s="6" t="s">
        <v>159</v>
      </c>
      <c r="B12679" s="45" t="n">
        <v>45570</v>
      </c>
      <c r="C12679" s="6" t="s">
        <v>189</v>
      </c>
      <c r="D12679" s="6" t="s">
        <v>209</v>
      </c>
      <c r="E12679" s="6" t="s">
        <v>177</v>
      </c>
      <c r="F12679" s="34" t="n">
        <v>0.281794339418411</v>
      </c>
      <c r="G12679" s="34" t="n">
        <v>0.223322010073796</v>
      </c>
      <c r="H12679" s="34" t="n">
        <v>0.0584723293446149</v>
      </c>
      <c r="I12679" s="34" t="n">
        <v>0.261829675119317</v>
      </c>
      <c r="J12679" s="35" t="n">
        <v>4.45</v>
      </c>
      <c r="K12679" s="6" t="n">
        <v>0</v>
      </c>
      <c r="L12679" s="35" t="n">
        <v>-1</v>
      </c>
      <c r="M12679" s="6" t="str">
        <f aca="false">IF(I12679&lt;=0,"Below 0%",IF(I12679&lt;=0.05,"0-5%",IF(I12679&lt;=0.1,"5-10%",IF(I12679&lt;=0.2,"10-20%",IF(I12679&lt;=0.4,"20-40%","Above 40%")))))</f>
        <v>20-40%</v>
      </c>
      <c r="N12679" s="6" t="str">
        <f aca="false">IF(AND(H12679&gt;=Summary!$B$25,I12679&gt;=Summary!$B$26,I12679&lt;=Summary!$B$27,J12679&gt;=Summary!$B$28,J12679&lt;=Summary!$B$29,F12679*J12679&gt;1),"Yes","No")</f>
        <v>Yes</v>
      </c>
    </row>
    <row r="12680" customFormat="false" ht="15" hidden="false" customHeight="false" outlineLevel="0" collapsed="false">
      <c r="A12680" s="6" t="s">
        <v>159</v>
      </c>
      <c r="B12680" s="45" t="n">
        <v>45571</v>
      </c>
      <c r="C12680" s="6" t="s">
        <v>182</v>
      </c>
      <c r="D12680" s="6" t="s">
        <v>176</v>
      </c>
      <c r="E12680" s="6" t="s">
        <v>187</v>
      </c>
      <c r="F12680" s="34" t="n">
        <v>0.610008478164673</v>
      </c>
      <c r="G12680" s="34" t="n">
        <v>0.441104834948438</v>
      </c>
      <c r="H12680" s="34" t="n">
        <v>0.168903643216235</v>
      </c>
      <c r="I12680" s="34" t="n">
        <v>0.382910432700152</v>
      </c>
      <c r="J12680" s="35" t="n">
        <v>2.25</v>
      </c>
      <c r="K12680" s="6" t="n">
        <v>0</v>
      </c>
      <c r="L12680" s="35" t="n">
        <v>-1</v>
      </c>
      <c r="M12680" s="6" t="str">
        <f aca="false">IF(I12680&lt;=0,"Below 0%",IF(I12680&lt;=0.05,"0-5%",IF(I12680&lt;=0.1,"5-10%",IF(I12680&lt;=0.2,"10-20%",IF(I12680&lt;=0.4,"20-40%","Above 40%")))))</f>
        <v>20-40%</v>
      </c>
      <c r="N12680" s="6" t="str">
        <f aca="false">IF(AND(H12680&gt;=Summary!$B$25,I12680&gt;=Summary!$B$26,I12680&lt;=Summary!$B$27,J12680&gt;=Summary!$B$28,J12680&lt;=Summary!$B$29,F12680*J12680&gt;1),"Yes","No")</f>
        <v>Yes</v>
      </c>
    </row>
    <row r="12681" customFormat="false" ht="15" hidden="false" customHeight="false" outlineLevel="0" collapsed="false">
      <c r="A12681" s="6" t="s">
        <v>159</v>
      </c>
      <c r="B12681" s="45" t="n">
        <v>45571</v>
      </c>
      <c r="C12681" s="6" t="s">
        <v>182</v>
      </c>
      <c r="D12681" s="6" t="s">
        <v>176</v>
      </c>
      <c r="E12681" s="6" t="s">
        <v>174</v>
      </c>
      <c r="F12681" s="34" t="n">
        <v>0.206037506461144</v>
      </c>
      <c r="G12681" s="34" t="n">
        <v>0.248743327978442</v>
      </c>
      <c r="H12681" s="34" t="n">
        <v>-0.0427058215172987</v>
      </c>
      <c r="I12681" s="34" t="n">
        <v>-0.17168629954569</v>
      </c>
      <c r="J12681" s="35" t="n">
        <v>3.99</v>
      </c>
      <c r="K12681" s="6" t="n">
        <v>1</v>
      </c>
      <c r="L12681" s="35" t="n">
        <v>2.99</v>
      </c>
      <c r="M12681" s="6" t="str">
        <f aca="false">IF(I12681&lt;=0,"Below 0%",IF(I12681&lt;=0.05,"0-5%",IF(I12681&lt;=0.1,"5-10%",IF(I12681&lt;=0.2,"10-20%",IF(I12681&lt;=0.4,"20-40%","Above 40%")))))</f>
        <v>Below 0%</v>
      </c>
      <c r="N12681" s="6" t="str">
        <f aca="false">IF(AND(H12681&gt;=Summary!$B$25,I12681&gt;=Summary!$B$26,I12681&lt;=Summary!$B$27,J12681&gt;=Summary!$B$28,J12681&lt;=Summary!$B$29,F12681*J12681&gt;1),"Yes","No")</f>
        <v>No</v>
      </c>
    </row>
    <row r="12682" customFormat="false" ht="15" hidden="false" customHeight="false" outlineLevel="0" collapsed="false">
      <c r="A12682" s="6" t="s">
        <v>159</v>
      </c>
      <c r="B12682" s="45" t="n">
        <v>45571</v>
      </c>
      <c r="C12682" s="6" t="s">
        <v>182</v>
      </c>
      <c r="D12682" s="6" t="s">
        <v>176</v>
      </c>
      <c r="E12682" s="6" t="s">
        <v>177</v>
      </c>
      <c r="F12682" s="34" t="n">
        <v>0.183954030275345</v>
      </c>
      <c r="G12682" s="34" t="n">
        <v>0.31015183707312</v>
      </c>
      <c r="H12682" s="34" t="n">
        <v>-0.126197806797775</v>
      </c>
      <c r="I12682" s="34" t="n">
        <v>-0.406890405643554</v>
      </c>
      <c r="J12682" s="35" t="n">
        <v>3.2</v>
      </c>
      <c r="K12682" s="6" t="n">
        <v>0</v>
      </c>
      <c r="L12682" s="35" t="n">
        <v>-1</v>
      </c>
      <c r="M12682" s="6" t="str">
        <f aca="false">IF(I12682&lt;=0,"Below 0%",IF(I12682&lt;=0.05,"0-5%",IF(I12682&lt;=0.1,"5-10%",IF(I12682&lt;=0.2,"10-20%",IF(I12682&lt;=0.4,"20-40%","Above 40%")))))</f>
        <v>Below 0%</v>
      </c>
      <c r="N12682" s="6" t="str">
        <f aca="false">IF(AND(H12682&gt;=Summary!$B$25,I12682&gt;=Summary!$B$26,I12682&lt;=Summary!$B$27,J12682&gt;=Summary!$B$28,J12682&lt;=Summary!$B$29,F12682*J12682&gt;1),"Yes","No")</f>
        <v>No</v>
      </c>
    </row>
    <row r="12683" customFormat="false" ht="15" hidden="false" customHeight="false" outlineLevel="0" collapsed="false">
      <c r="A12683" s="6" t="s">
        <v>159</v>
      </c>
      <c r="B12683" s="45" t="n">
        <v>45571</v>
      </c>
      <c r="C12683" s="6" t="s">
        <v>201</v>
      </c>
      <c r="D12683" s="6" t="s">
        <v>181</v>
      </c>
      <c r="E12683" s="6" t="s">
        <v>187</v>
      </c>
      <c r="F12683" s="34" t="n">
        <v>0.226775288581848</v>
      </c>
      <c r="G12683" s="34" t="n">
        <v>0.330391252799368</v>
      </c>
      <c r="H12683" s="34" t="n">
        <v>-0.10361596421752</v>
      </c>
      <c r="I12683" s="34" t="n">
        <v>-0.31361594273333</v>
      </c>
      <c r="J12683" s="35" t="n">
        <v>2.99</v>
      </c>
      <c r="K12683" s="6" t="n">
        <v>1</v>
      </c>
      <c r="L12683" s="35" t="n">
        <v>1.99</v>
      </c>
      <c r="M12683" s="6" t="str">
        <f aca="false">IF(I12683&lt;=0,"Below 0%",IF(I12683&lt;=0.05,"0-5%",IF(I12683&lt;=0.1,"5-10%",IF(I12683&lt;=0.2,"10-20%",IF(I12683&lt;=0.4,"20-40%","Above 40%")))))</f>
        <v>Below 0%</v>
      </c>
      <c r="N12683" s="6" t="str">
        <f aca="false">IF(AND(H12683&gt;=Summary!$B$25,I12683&gt;=Summary!$B$26,I12683&lt;=Summary!$B$27,J12683&gt;=Summary!$B$28,J12683&lt;=Summary!$B$29,F12683*J12683&gt;1),"Yes","No")</f>
        <v>No</v>
      </c>
    </row>
    <row r="12684" customFormat="false" ht="15" hidden="false" customHeight="false" outlineLevel="0" collapsed="false">
      <c r="A12684" s="6" t="s">
        <v>159</v>
      </c>
      <c r="B12684" s="45" t="n">
        <v>45571</v>
      </c>
      <c r="C12684" s="6" t="s">
        <v>201</v>
      </c>
      <c r="D12684" s="6" t="s">
        <v>181</v>
      </c>
      <c r="E12684" s="6" t="s">
        <v>174</v>
      </c>
      <c r="F12684" s="34" t="n">
        <v>0.231972739100456</v>
      </c>
      <c r="G12684" s="34" t="n">
        <v>0.236332499011988</v>
      </c>
      <c r="H12684" s="34" t="n">
        <v>-0.00435975991153167</v>
      </c>
      <c r="I12684" s="34" t="n">
        <v>-0.0184475682767207</v>
      </c>
      <c r="J12684" s="35" t="n">
        <v>4.18</v>
      </c>
      <c r="K12684" s="6" t="n">
        <v>0</v>
      </c>
      <c r="L12684" s="35" t="n">
        <v>-1</v>
      </c>
      <c r="M12684" s="6" t="str">
        <f aca="false">IF(I12684&lt;=0,"Below 0%",IF(I12684&lt;=0.05,"0-5%",IF(I12684&lt;=0.1,"5-10%",IF(I12684&lt;=0.2,"10-20%",IF(I12684&lt;=0.4,"20-40%","Above 40%")))))</f>
        <v>Below 0%</v>
      </c>
      <c r="N12684" s="6" t="str">
        <f aca="false">IF(AND(H12684&gt;=Summary!$B$25,I12684&gt;=Summary!$B$26,I12684&lt;=Summary!$B$27,J12684&gt;=Summary!$B$28,J12684&lt;=Summary!$B$29,F12684*J12684&gt;1),"Yes","No")</f>
        <v>No</v>
      </c>
    </row>
    <row r="12685" customFormat="false" ht="15" hidden="false" customHeight="false" outlineLevel="0" collapsed="false">
      <c r="A12685" s="6" t="s">
        <v>159</v>
      </c>
      <c r="B12685" s="45" t="n">
        <v>45571</v>
      </c>
      <c r="C12685" s="6" t="s">
        <v>201</v>
      </c>
      <c r="D12685" s="6" t="s">
        <v>181</v>
      </c>
      <c r="E12685" s="6" t="s">
        <v>177</v>
      </c>
      <c r="F12685" s="34" t="n">
        <v>0.541251957416534</v>
      </c>
      <c r="G12685" s="34" t="n">
        <v>0.433276248188645</v>
      </c>
      <c r="H12685" s="34" t="n">
        <v>0.10797570922789</v>
      </c>
      <c r="I12685" s="34" t="n">
        <v>0.249207542945854</v>
      </c>
      <c r="J12685" s="35" t="n">
        <v>2.28</v>
      </c>
      <c r="K12685" s="6" t="n">
        <v>0</v>
      </c>
      <c r="L12685" s="35" t="n">
        <v>-1</v>
      </c>
      <c r="M12685" s="6" t="str">
        <f aca="false">IF(I12685&lt;=0,"Below 0%",IF(I12685&lt;=0.05,"0-5%",IF(I12685&lt;=0.1,"5-10%",IF(I12685&lt;=0.2,"10-20%",IF(I12685&lt;=0.4,"20-40%","Above 40%")))))</f>
        <v>20-40%</v>
      </c>
      <c r="N12685" s="6" t="str">
        <f aca="false">IF(AND(H12685&gt;=Summary!$B$25,I12685&gt;=Summary!$B$26,I12685&lt;=Summary!$B$27,J12685&gt;=Summary!$B$28,J12685&lt;=Summary!$B$29,F12685*J12685&gt;1),"Yes","No")</f>
        <v>Yes</v>
      </c>
    </row>
    <row r="12686" customFormat="false" ht="15" hidden="false" customHeight="false" outlineLevel="0" collapsed="false">
      <c r="A12686" s="6" t="s">
        <v>159</v>
      </c>
      <c r="B12686" s="45" t="n">
        <v>45571</v>
      </c>
      <c r="C12686" s="6" t="s">
        <v>190</v>
      </c>
      <c r="D12686" s="6" t="s">
        <v>207</v>
      </c>
      <c r="E12686" s="6" t="s">
        <v>187</v>
      </c>
      <c r="F12686" s="34" t="n">
        <v>0.58424186706543</v>
      </c>
      <c r="G12686" s="34" t="n">
        <v>0.656076040443822</v>
      </c>
      <c r="H12686" s="34" t="n">
        <v>-0.0718341733783922</v>
      </c>
      <c r="I12686" s="34" t="n">
        <v>-0.109490621437414</v>
      </c>
      <c r="J12686" s="35" t="n">
        <v>1.52</v>
      </c>
      <c r="K12686" s="6" t="n">
        <v>0</v>
      </c>
      <c r="L12686" s="35" t="n">
        <v>-1</v>
      </c>
      <c r="M12686" s="6" t="str">
        <f aca="false">IF(I12686&lt;=0,"Below 0%",IF(I12686&lt;=0.05,"0-5%",IF(I12686&lt;=0.1,"5-10%",IF(I12686&lt;=0.2,"10-20%",IF(I12686&lt;=0.4,"20-40%","Above 40%")))))</f>
        <v>Below 0%</v>
      </c>
      <c r="N12686" s="6" t="str">
        <f aca="false">IF(AND(H12686&gt;=Summary!$B$25,I12686&gt;=Summary!$B$26,I12686&lt;=Summary!$B$27,J12686&gt;=Summary!$B$28,J12686&lt;=Summary!$B$29,F12686*J12686&gt;1),"Yes","No")</f>
        <v>No</v>
      </c>
    </row>
    <row r="12687" customFormat="false" ht="15" hidden="false" customHeight="false" outlineLevel="0" collapsed="false">
      <c r="A12687" s="6" t="s">
        <v>159</v>
      </c>
      <c r="B12687" s="45" t="n">
        <v>45571</v>
      </c>
      <c r="C12687" s="6" t="s">
        <v>190</v>
      </c>
      <c r="D12687" s="6" t="s">
        <v>207</v>
      </c>
      <c r="E12687" s="6" t="s">
        <v>174</v>
      </c>
      <c r="F12687" s="34" t="n">
        <v>0.226588189601898</v>
      </c>
      <c r="G12687" s="34" t="n">
        <v>0.201461733631234</v>
      </c>
      <c r="H12687" s="34" t="n">
        <v>0.025126455970664</v>
      </c>
      <c r="I12687" s="34" t="n">
        <v>0.124720737371678</v>
      </c>
      <c r="J12687" s="35" t="n">
        <v>4.95</v>
      </c>
      <c r="K12687" s="6" t="n">
        <v>1</v>
      </c>
      <c r="L12687" s="35" t="n">
        <v>3.95</v>
      </c>
      <c r="M12687" s="6" t="str">
        <f aca="false">IF(I12687&lt;=0,"Below 0%",IF(I12687&lt;=0.05,"0-5%",IF(I12687&lt;=0.1,"5-10%",IF(I12687&lt;=0.2,"10-20%",IF(I12687&lt;=0.4,"20-40%","Above 40%")))))</f>
        <v>10-20%</v>
      </c>
      <c r="N12687" s="6" t="str">
        <f aca="false">IF(AND(H12687&gt;=Summary!$B$25,I12687&gt;=Summary!$B$26,I12687&lt;=Summary!$B$27,J12687&gt;=Summary!$B$28,J12687&lt;=Summary!$B$29,F12687*J12687&gt;1),"Yes","No")</f>
        <v>No</v>
      </c>
    </row>
    <row r="12688" customFormat="false" ht="15" hidden="false" customHeight="false" outlineLevel="0" collapsed="false">
      <c r="A12688" s="6" t="s">
        <v>159</v>
      </c>
      <c r="B12688" s="45" t="n">
        <v>45571</v>
      </c>
      <c r="C12688" s="6" t="s">
        <v>190</v>
      </c>
      <c r="D12688" s="6" t="s">
        <v>207</v>
      </c>
      <c r="E12688" s="6" t="s">
        <v>177</v>
      </c>
      <c r="F12688" s="34" t="n">
        <v>0.18916991353035</v>
      </c>
      <c r="G12688" s="34" t="n">
        <v>0.142462225924944</v>
      </c>
      <c r="H12688" s="34" t="n">
        <v>0.0467076876054056</v>
      </c>
      <c r="I12688" s="34" t="n">
        <v>0.32786015592662</v>
      </c>
      <c r="J12688" s="35" t="n">
        <v>7</v>
      </c>
      <c r="K12688" s="6" t="n">
        <v>0</v>
      </c>
      <c r="L12688" s="35" t="n">
        <v>-1</v>
      </c>
      <c r="M12688" s="6" t="str">
        <f aca="false">IF(I12688&lt;=0,"Below 0%",IF(I12688&lt;=0.05,"0-5%",IF(I12688&lt;=0.1,"5-10%",IF(I12688&lt;=0.2,"10-20%",IF(I12688&lt;=0.4,"20-40%","Above 40%")))))</f>
        <v>20-40%</v>
      </c>
      <c r="N12688" s="6" t="str">
        <f aca="false">IF(AND(H12688&gt;=Summary!$B$25,I12688&gt;=Summary!$B$26,I12688&lt;=Summary!$B$27,J12688&gt;=Summary!$B$28,J12688&lt;=Summary!$B$29,F12688*J12688&gt;1),"Yes","No")</f>
        <v>No</v>
      </c>
    </row>
    <row r="12689" customFormat="false" ht="15" hidden="false" customHeight="false" outlineLevel="0" collapsed="false">
      <c r="A12689" s="6" t="s">
        <v>159</v>
      </c>
      <c r="B12689" s="45" t="n">
        <v>45584</v>
      </c>
      <c r="C12689" s="6" t="s">
        <v>199</v>
      </c>
      <c r="D12689" s="6" t="s">
        <v>185</v>
      </c>
      <c r="E12689" s="6" t="s">
        <v>187</v>
      </c>
      <c r="F12689" s="34" t="n">
        <v>0.138244524598122</v>
      </c>
      <c r="G12689" s="34" t="n">
        <v>0.192747679689186</v>
      </c>
      <c r="H12689" s="34" t="n">
        <v>-0.0545031550910647</v>
      </c>
      <c r="I12689" s="34" t="n">
        <v>-0.282769448529566</v>
      </c>
      <c r="J12689" s="35" t="n">
        <v>5.1</v>
      </c>
      <c r="K12689" s="6" t="n">
        <v>1</v>
      </c>
      <c r="L12689" s="35" t="n">
        <v>4.1</v>
      </c>
      <c r="M12689" s="6" t="str">
        <f aca="false">IF(I12689&lt;=0,"Below 0%",IF(I12689&lt;=0.05,"0-5%",IF(I12689&lt;=0.1,"5-10%",IF(I12689&lt;=0.2,"10-20%",IF(I12689&lt;=0.4,"20-40%","Above 40%")))))</f>
        <v>Below 0%</v>
      </c>
      <c r="N12689" s="6" t="str">
        <f aca="false">IF(AND(H12689&gt;=Summary!$B$25,I12689&gt;=Summary!$B$26,I12689&lt;=Summary!$B$27,J12689&gt;=Summary!$B$28,J12689&lt;=Summary!$B$29,F12689*J12689&gt;1),"Yes","No")</f>
        <v>No</v>
      </c>
    </row>
    <row r="12690" customFormat="false" ht="15" hidden="false" customHeight="false" outlineLevel="0" collapsed="false">
      <c r="A12690" s="6" t="s">
        <v>159</v>
      </c>
      <c r="B12690" s="45" t="n">
        <v>45584</v>
      </c>
      <c r="C12690" s="6" t="s">
        <v>199</v>
      </c>
      <c r="D12690" s="6" t="s">
        <v>185</v>
      </c>
      <c r="E12690" s="6" t="s">
        <v>174</v>
      </c>
      <c r="F12690" s="34" t="n">
        <v>0.249433621764183</v>
      </c>
      <c r="G12690" s="34" t="n">
        <v>0.232390819483416</v>
      </c>
      <c r="H12690" s="34" t="n">
        <v>0.017042802280767</v>
      </c>
      <c r="I12690" s="34" t="n">
        <v>0.0733368139010464</v>
      </c>
      <c r="J12690" s="35" t="n">
        <v>4.23</v>
      </c>
      <c r="K12690" s="6" t="n">
        <v>0</v>
      </c>
      <c r="L12690" s="35" t="n">
        <v>-1</v>
      </c>
      <c r="M12690" s="6" t="str">
        <f aca="false">IF(I12690&lt;=0,"Below 0%",IF(I12690&lt;=0.05,"0-5%",IF(I12690&lt;=0.1,"5-10%",IF(I12690&lt;=0.2,"10-20%",IF(I12690&lt;=0.4,"20-40%","Above 40%")))))</f>
        <v>5-10%</v>
      </c>
      <c r="N12690" s="6" t="str">
        <f aca="false">IF(AND(H12690&gt;=Summary!$B$25,I12690&gt;=Summary!$B$26,I12690&lt;=Summary!$B$27,J12690&gt;=Summary!$B$28,J12690&lt;=Summary!$B$29,F12690*J12690&gt;1),"Yes","No")</f>
        <v>No</v>
      </c>
    </row>
    <row r="12691" customFormat="false" ht="15" hidden="false" customHeight="false" outlineLevel="0" collapsed="false">
      <c r="A12691" s="6" t="s">
        <v>159</v>
      </c>
      <c r="B12691" s="45" t="n">
        <v>45584</v>
      </c>
      <c r="C12691" s="6" t="s">
        <v>199</v>
      </c>
      <c r="D12691" s="6" t="s">
        <v>185</v>
      </c>
      <c r="E12691" s="6" t="s">
        <v>177</v>
      </c>
      <c r="F12691" s="34" t="n">
        <v>0.612321853637695</v>
      </c>
      <c r="G12691" s="34" t="n">
        <v>0.574861500827398</v>
      </c>
      <c r="H12691" s="34" t="n">
        <v>0.0374603528102976</v>
      </c>
      <c r="I12691" s="34" t="n">
        <v>0.0651641356333323</v>
      </c>
      <c r="J12691" s="35" t="n">
        <v>1.71</v>
      </c>
      <c r="K12691" s="6" t="n">
        <v>0</v>
      </c>
      <c r="L12691" s="35" t="n">
        <v>-1</v>
      </c>
      <c r="M12691" s="6" t="str">
        <f aca="false">IF(I12691&lt;=0,"Below 0%",IF(I12691&lt;=0.05,"0-5%",IF(I12691&lt;=0.1,"5-10%",IF(I12691&lt;=0.2,"10-20%",IF(I12691&lt;=0.4,"20-40%","Above 40%")))))</f>
        <v>5-10%</v>
      </c>
      <c r="N12691" s="6" t="str">
        <f aca="false">IF(AND(H12691&gt;=Summary!$B$25,I12691&gt;=Summary!$B$26,I12691&lt;=Summary!$B$27,J12691&gt;=Summary!$B$28,J12691&lt;=Summary!$B$29,F12691*J12691&gt;1),"Yes","No")</f>
        <v>No</v>
      </c>
    </row>
    <row r="12692" customFormat="false" ht="15" hidden="false" customHeight="false" outlineLevel="0" collapsed="false">
      <c r="A12692" s="6" t="s">
        <v>159</v>
      </c>
      <c r="B12692" s="45" t="n">
        <v>45584</v>
      </c>
      <c r="C12692" s="6" t="s">
        <v>184</v>
      </c>
      <c r="D12692" s="6" t="s">
        <v>182</v>
      </c>
      <c r="E12692" s="6" t="s">
        <v>187</v>
      </c>
      <c r="F12692" s="34" t="n">
        <v>0.313075035810471</v>
      </c>
      <c r="G12692" s="34" t="n">
        <v>0.397965501353453</v>
      </c>
      <c r="H12692" s="34" t="n">
        <v>-0.0848904655429822</v>
      </c>
      <c r="I12692" s="34" t="n">
        <v>-0.213311116803531</v>
      </c>
      <c r="J12692" s="35" t="n">
        <v>2.5</v>
      </c>
      <c r="K12692" s="6" t="n">
        <v>0</v>
      </c>
      <c r="L12692" s="35" t="n">
        <v>-1</v>
      </c>
      <c r="M12692" s="6" t="str">
        <f aca="false">IF(I12692&lt;=0,"Below 0%",IF(I12692&lt;=0.05,"0-5%",IF(I12692&lt;=0.1,"5-10%",IF(I12692&lt;=0.2,"10-20%",IF(I12692&lt;=0.4,"20-40%","Above 40%")))))</f>
        <v>Below 0%</v>
      </c>
      <c r="N12692" s="6" t="str">
        <f aca="false">IF(AND(H12692&gt;=Summary!$B$25,I12692&gt;=Summary!$B$26,I12692&lt;=Summary!$B$27,J12692&gt;=Summary!$B$28,J12692&lt;=Summary!$B$29,F12692*J12692&gt;1),"Yes","No")</f>
        <v>No</v>
      </c>
    </row>
    <row r="12693" customFormat="false" ht="15" hidden="false" customHeight="false" outlineLevel="0" collapsed="false">
      <c r="A12693" s="6" t="s">
        <v>159</v>
      </c>
      <c r="B12693" s="45" t="n">
        <v>45584</v>
      </c>
      <c r="C12693" s="6" t="s">
        <v>184</v>
      </c>
      <c r="D12693" s="6" t="s">
        <v>182</v>
      </c>
      <c r="E12693" s="6" t="s">
        <v>174</v>
      </c>
      <c r="F12693" s="34" t="n">
        <v>0.332661360502243</v>
      </c>
      <c r="G12693" s="34" t="n">
        <v>0.268170823014456</v>
      </c>
      <c r="H12693" s="34" t="n">
        <v>0.064490537487787</v>
      </c>
      <c r="I12693" s="34" t="n">
        <v>0.240483050179962</v>
      </c>
      <c r="J12693" s="35" t="n">
        <v>3.71</v>
      </c>
      <c r="K12693" s="6" t="n">
        <v>0</v>
      </c>
      <c r="L12693" s="35" t="n">
        <v>-1</v>
      </c>
      <c r="M12693" s="6" t="str">
        <f aca="false">IF(I12693&lt;=0,"Below 0%",IF(I12693&lt;=0.05,"0-5%",IF(I12693&lt;=0.1,"5-10%",IF(I12693&lt;=0.2,"10-20%",IF(I12693&lt;=0.4,"20-40%","Above 40%")))))</f>
        <v>20-40%</v>
      </c>
      <c r="N12693" s="6" t="str">
        <f aca="false">IF(AND(H12693&gt;=Summary!$B$25,I12693&gt;=Summary!$B$26,I12693&lt;=Summary!$B$27,J12693&gt;=Summary!$B$28,J12693&lt;=Summary!$B$29,F12693*J12693&gt;1),"Yes","No")</f>
        <v>Yes</v>
      </c>
    </row>
    <row r="12694" customFormat="false" ht="15" hidden="false" customHeight="false" outlineLevel="0" collapsed="false">
      <c r="A12694" s="6" t="s">
        <v>159</v>
      </c>
      <c r="B12694" s="45" t="n">
        <v>45584</v>
      </c>
      <c r="C12694" s="6" t="s">
        <v>184</v>
      </c>
      <c r="D12694" s="6" t="s">
        <v>182</v>
      </c>
      <c r="E12694" s="6" t="s">
        <v>177</v>
      </c>
      <c r="F12694" s="34" t="n">
        <v>0.354263633489609</v>
      </c>
      <c r="G12694" s="34" t="n">
        <v>0.333863675632091</v>
      </c>
      <c r="H12694" s="34" t="n">
        <v>0.0203999578575175</v>
      </c>
      <c r="I12694" s="34" t="n">
        <v>0.0611026576008755</v>
      </c>
      <c r="J12694" s="35" t="n">
        <v>2.98</v>
      </c>
      <c r="K12694" s="6" t="n">
        <v>1</v>
      </c>
      <c r="L12694" s="35" t="n">
        <v>1.98</v>
      </c>
      <c r="M12694" s="6" t="str">
        <f aca="false">IF(I12694&lt;=0,"Below 0%",IF(I12694&lt;=0.05,"0-5%",IF(I12694&lt;=0.1,"5-10%",IF(I12694&lt;=0.2,"10-20%",IF(I12694&lt;=0.4,"20-40%","Above 40%")))))</f>
        <v>5-10%</v>
      </c>
      <c r="N12694" s="6" t="str">
        <f aca="false">IF(AND(H12694&gt;=Summary!$B$25,I12694&gt;=Summary!$B$26,I12694&lt;=Summary!$B$27,J12694&gt;=Summary!$B$28,J12694&lt;=Summary!$B$29,F12694*J12694&gt;1),"Yes","No")</f>
        <v>No</v>
      </c>
    </row>
    <row r="12695" customFormat="false" ht="15" hidden="false" customHeight="false" outlineLevel="0" collapsed="false">
      <c r="A12695" s="6" t="s">
        <v>159</v>
      </c>
      <c r="B12695" s="45" t="n">
        <v>45584</v>
      </c>
      <c r="C12695" s="6" t="s">
        <v>209</v>
      </c>
      <c r="D12695" s="6" t="s">
        <v>173</v>
      </c>
      <c r="E12695" s="6" t="s">
        <v>187</v>
      </c>
      <c r="F12695" s="34" t="n">
        <v>0.462843149900436</v>
      </c>
      <c r="G12695" s="34" t="n">
        <v>0.404929839441692</v>
      </c>
      <c r="H12695" s="34" t="n">
        <v>0.0579133104587448</v>
      </c>
      <c r="I12695" s="34" t="n">
        <v>0.143020604602996</v>
      </c>
      <c r="J12695" s="35" t="n">
        <v>2.42</v>
      </c>
      <c r="K12695" s="6" t="n">
        <v>0</v>
      </c>
      <c r="L12695" s="35" t="n">
        <v>-1</v>
      </c>
      <c r="M12695" s="6" t="str">
        <f aca="false">IF(I12695&lt;=0,"Below 0%",IF(I12695&lt;=0.05,"0-5%",IF(I12695&lt;=0.1,"5-10%",IF(I12695&lt;=0.2,"10-20%",IF(I12695&lt;=0.4,"20-40%","Above 40%")))))</f>
        <v>10-20%</v>
      </c>
      <c r="N12695" s="6" t="str">
        <f aca="false">IF(AND(H12695&gt;=Summary!$B$25,I12695&gt;=Summary!$B$26,I12695&lt;=Summary!$B$27,J12695&gt;=Summary!$B$28,J12695&lt;=Summary!$B$29,F12695*J12695&gt;1),"Yes","No")</f>
        <v>Yes</v>
      </c>
    </row>
    <row r="12696" customFormat="false" ht="15" hidden="false" customHeight="false" outlineLevel="0" collapsed="false">
      <c r="A12696" s="6" t="s">
        <v>159</v>
      </c>
      <c r="B12696" s="45" t="n">
        <v>45584</v>
      </c>
      <c r="C12696" s="6" t="s">
        <v>209</v>
      </c>
      <c r="D12696" s="6" t="s">
        <v>173</v>
      </c>
      <c r="E12696" s="6" t="s">
        <v>174</v>
      </c>
      <c r="F12696" s="34" t="n">
        <v>0.303916186094284</v>
      </c>
      <c r="G12696" s="34" t="n">
        <v>0.27998006041397</v>
      </c>
      <c r="H12696" s="34" t="n">
        <v>0.0239361256803145</v>
      </c>
      <c r="I12696" s="34" t="n">
        <v>0.0854922512871925</v>
      </c>
      <c r="J12696" s="35" t="n">
        <v>3.5</v>
      </c>
      <c r="K12696" s="6" t="n">
        <v>0</v>
      </c>
      <c r="L12696" s="35" t="n">
        <v>-1</v>
      </c>
      <c r="M12696" s="6" t="str">
        <f aca="false">IF(I12696&lt;=0,"Below 0%",IF(I12696&lt;=0.05,"0-5%",IF(I12696&lt;=0.1,"5-10%",IF(I12696&lt;=0.2,"10-20%",IF(I12696&lt;=0.4,"20-40%","Above 40%")))))</f>
        <v>5-10%</v>
      </c>
      <c r="N12696" s="6" t="str">
        <f aca="false">IF(AND(H12696&gt;=Summary!$B$25,I12696&gt;=Summary!$B$26,I12696&lt;=Summary!$B$27,J12696&gt;=Summary!$B$28,J12696&lt;=Summary!$B$29,F12696*J12696&gt;1),"Yes","No")</f>
        <v>No</v>
      </c>
    </row>
    <row r="12697" customFormat="false" ht="15" hidden="false" customHeight="false" outlineLevel="0" collapsed="false">
      <c r="A12697" s="6" t="s">
        <v>159</v>
      </c>
      <c r="B12697" s="45" t="n">
        <v>45584</v>
      </c>
      <c r="C12697" s="6" t="s">
        <v>209</v>
      </c>
      <c r="D12697" s="6" t="s">
        <v>173</v>
      </c>
      <c r="E12697" s="6" t="s">
        <v>177</v>
      </c>
      <c r="F12697" s="34" t="n">
        <v>0.233240619301796</v>
      </c>
      <c r="G12697" s="34" t="n">
        <v>0.315090100144339</v>
      </c>
      <c r="H12697" s="34" t="n">
        <v>-0.0818494808425428</v>
      </c>
      <c r="I12697" s="34" t="n">
        <v>-0.259765320475155</v>
      </c>
      <c r="J12697" s="35" t="n">
        <v>3.11</v>
      </c>
      <c r="K12697" s="6" t="n">
        <v>1</v>
      </c>
      <c r="L12697" s="35" t="n">
        <v>2.11</v>
      </c>
      <c r="M12697" s="6" t="str">
        <f aca="false">IF(I12697&lt;=0,"Below 0%",IF(I12697&lt;=0.05,"0-5%",IF(I12697&lt;=0.1,"5-10%",IF(I12697&lt;=0.2,"10-20%",IF(I12697&lt;=0.4,"20-40%","Above 40%")))))</f>
        <v>Below 0%</v>
      </c>
      <c r="N12697" s="6" t="str">
        <f aca="false">IF(AND(H12697&gt;=Summary!$B$25,I12697&gt;=Summary!$B$26,I12697&lt;=Summary!$B$27,J12697&gt;=Summary!$B$28,J12697&lt;=Summary!$B$29,F12697*J12697&gt;1),"Yes","No")</f>
        <v>No</v>
      </c>
    </row>
    <row r="12698" customFormat="false" ht="15" hidden="false" customHeight="false" outlineLevel="0" collapsed="false">
      <c r="A12698" s="6" t="s">
        <v>159</v>
      </c>
      <c r="B12698" s="45" t="n">
        <v>45584</v>
      </c>
      <c r="C12698" s="6" t="s">
        <v>176</v>
      </c>
      <c r="D12698" s="6" t="s">
        <v>206</v>
      </c>
      <c r="E12698" s="6" t="s">
        <v>187</v>
      </c>
      <c r="F12698" s="34" t="n">
        <v>0.510692059993744</v>
      </c>
      <c r="G12698" s="34" t="n">
        <v>0.569051580698835</v>
      </c>
      <c r="H12698" s="34" t="n">
        <v>-0.0583595207050913</v>
      </c>
      <c r="I12698" s="34" t="n">
        <v>-0.102555765917427</v>
      </c>
      <c r="J12698" s="35" t="n">
        <v>1.75</v>
      </c>
      <c r="K12698" s="6" t="n">
        <v>1</v>
      </c>
      <c r="L12698" s="35" t="n">
        <v>0.75</v>
      </c>
      <c r="M12698" s="6" t="str">
        <f aca="false">IF(I12698&lt;=0,"Below 0%",IF(I12698&lt;=0.05,"0-5%",IF(I12698&lt;=0.1,"5-10%",IF(I12698&lt;=0.2,"10-20%",IF(I12698&lt;=0.4,"20-40%","Above 40%")))))</f>
        <v>Below 0%</v>
      </c>
      <c r="N12698" s="6" t="str">
        <f aca="false">IF(AND(H12698&gt;=Summary!$B$25,I12698&gt;=Summary!$B$26,I12698&lt;=Summary!$B$27,J12698&gt;=Summary!$B$28,J12698&lt;=Summary!$B$29,F12698*J12698&gt;1),"Yes","No")</f>
        <v>No</v>
      </c>
    </row>
    <row r="12699" customFormat="false" ht="15" hidden="false" customHeight="false" outlineLevel="0" collapsed="false">
      <c r="A12699" s="6" t="s">
        <v>159</v>
      </c>
      <c r="B12699" s="45" t="n">
        <v>45584</v>
      </c>
      <c r="C12699" s="6" t="s">
        <v>176</v>
      </c>
      <c r="D12699" s="6" t="s">
        <v>206</v>
      </c>
      <c r="E12699" s="6" t="s">
        <v>174</v>
      </c>
      <c r="F12699" s="34" t="n">
        <v>0.252681463956833</v>
      </c>
      <c r="G12699" s="34" t="n">
        <v>0.221297836938436</v>
      </c>
      <c r="H12699" s="34" t="n">
        <v>0.031383627018397</v>
      </c>
      <c r="I12699" s="34" t="n">
        <v>0.141816239383884</v>
      </c>
      <c r="J12699" s="35" t="n">
        <v>4.5</v>
      </c>
      <c r="K12699" s="6" t="n">
        <v>0</v>
      </c>
      <c r="L12699" s="35" t="n">
        <v>-1</v>
      </c>
      <c r="M12699" s="6" t="str">
        <f aca="false">IF(I12699&lt;=0,"Below 0%",IF(I12699&lt;=0.05,"0-5%",IF(I12699&lt;=0.1,"5-10%",IF(I12699&lt;=0.2,"10-20%",IF(I12699&lt;=0.4,"20-40%","Above 40%")))))</f>
        <v>10-20%</v>
      </c>
      <c r="N12699" s="6" t="str">
        <f aca="false">IF(AND(H12699&gt;=Summary!$B$25,I12699&gt;=Summary!$B$26,I12699&lt;=Summary!$B$27,J12699&gt;=Summary!$B$28,J12699&lt;=Summary!$B$29,F12699*J12699&gt;1),"Yes","No")</f>
        <v>Yes</v>
      </c>
    </row>
    <row r="12700" customFormat="false" ht="15" hidden="false" customHeight="false" outlineLevel="0" collapsed="false">
      <c r="A12700" s="6" t="s">
        <v>159</v>
      </c>
      <c r="B12700" s="45" t="n">
        <v>45584</v>
      </c>
      <c r="C12700" s="6" t="s">
        <v>176</v>
      </c>
      <c r="D12700" s="6" t="s">
        <v>206</v>
      </c>
      <c r="E12700" s="6" t="s">
        <v>177</v>
      </c>
      <c r="F12700" s="34" t="n">
        <v>0.236626446247101</v>
      </c>
      <c r="G12700" s="34" t="n">
        <v>0.209650582362729</v>
      </c>
      <c r="H12700" s="34" t="n">
        <v>0.0269758638843721</v>
      </c>
      <c r="I12700" s="34" t="n">
        <v>0.128670588845299</v>
      </c>
      <c r="J12700" s="35" t="n">
        <v>4.75</v>
      </c>
      <c r="K12700" s="6" t="n">
        <v>0</v>
      </c>
      <c r="L12700" s="35" t="n">
        <v>-1</v>
      </c>
      <c r="M12700" s="6" t="str">
        <f aca="false">IF(I12700&lt;=0,"Below 0%",IF(I12700&lt;=0.05,"0-5%",IF(I12700&lt;=0.1,"5-10%",IF(I12700&lt;=0.2,"10-20%",IF(I12700&lt;=0.4,"20-40%","Above 40%")))))</f>
        <v>10-20%</v>
      </c>
      <c r="N12700" s="6" t="str">
        <f aca="false">IF(AND(H12700&gt;=Summary!$B$25,I12700&gt;=Summary!$B$26,I12700&lt;=Summary!$B$27,J12700&gt;=Summary!$B$28,J12700&lt;=Summary!$B$29,F12700*J12700&gt;1),"Yes","No")</f>
        <v>No</v>
      </c>
    </row>
    <row r="12701" customFormat="false" ht="15" hidden="false" customHeight="false" outlineLevel="0" collapsed="false">
      <c r="A12701" s="6" t="s">
        <v>159</v>
      </c>
      <c r="B12701" s="45" t="n">
        <v>45584</v>
      </c>
      <c r="C12701" s="6" t="s">
        <v>188</v>
      </c>
      <c r="D12701" s="6" t="s">
        <v>201</v>
      </c>
      <c r="E12701" s="6" t="s">
        <v>187</v>
      </c>
      <c r="F12701" s="34" t="n">
        <v>0.458840548992157</v>
      </c>
      <c r="G12701" s="34" t="n">
        <v>0.484834317105955</v>
      </c>
      <c r="H12701" s="34" t="n">
        <v>-0.0259937681137984</v>
      </c>
      <c r="I12701" s="34" t="n">
        <v>-0.0536137133793641</v>
      </c>
      <c r="J12701" s="35" t="n">
        <v>2.05</v>
      </c>
      <c r="K12701" s="6" t="n">
        <v>0</v>
      </c>
      <c r="L12701" s="35" t="n">
        <v>-1</v>
      </c>
      <c r="M12701" s="6" t="str">
        <f aca="false">IF(I12701&lt;=0,"Below 0%",IF(I12701&lt;=0.05,"0-5%",IF(I12701&lt;=0.1,"5-10%",IF(I12701&lt;=0.2,"10-20%",IF(I12701&lt;=0.4,"20-40%","Above 40%")))))</f>
        <v>Below 0%</v>
      </c>
      <c r="N12701" s="6" t="str">
        <f aca="false">IF(AND(H12701&gt;=Summary!$B$25,I12701&gt;=Summary!$B$26,I12701&lt;=Summary!$B$27,J12701&gt;=Summary!$B$28,J12701&lt;=Summary!$B$29,F12701*J12701&gt;1),"Yes","No")</f>
        <v>No</v>
      </c>
    </row>
    <row r="12702" customFormat="false" ht="15" hidden="false" customHeight="false" outlineLevel="0" collapsed="false">
      <c r="A12702" s="6" t="s">
        <v>159</v>
      </c>
      <c r="B12702" s="45" t="n">
        <v>45584</v>
      </c>
      <c r="C12702" s="6" t="s">
        <v>188</v>
      </c>
      <c r="D12702" s="6" t="s">
        <v>201</v>
      </c>
      <c r="E12702" s="6" t="s">
        <v>174</v>
      </c>
      <c r="F12702" s="34" t="n">
        <v>0.274738669395447</v>
      </c>
      <c r="G12702" s="34" t="n">
        <v>0.243605477957649</v>
      </c>
      <c r="H12702" s="34" t="n">
        <v>0.0311331914377977</v>
      </c>
      <c r="I12702" s="34" t="n">
        <v>0.127801688610673</v>
      </c>
      <c r="J12702" s="35" t="n">
        <v>4.08</v>
      </c>
      <c r="K12702" s="6" t="n">
        <v>0</v>
      </c>
      <c r="L12702" s="35" t="n">
        <v>-1</v>
      </c>
      <c r="M12702" s="6" t="str">
        <f aca="false">IF(I12702&lt;=0,"Below 0%",IF(I12702&lt;=0.05,"0-5%",IF(I12702&lt;=0.1,"5-10%",IF(I12702&lt;=0.2,"10-20%",IF(I12702&lt;=0.4,"20-40%","Above 40%")))))</f>
        <v>10-20%</v>
      </c>
      <c r="N12702" s="6" t="str">
        <f aca="false">IF(AND(H12702&gt;=Summary!$B$25,I12702&gt;=Summary!$B$26,I12702&lt;=Summary!$B$27,J12702&gt;=Summary!$B$28,J12702&lt;=Summary!$B$29,F12702*J12702&gt;1),"Yes","No")</f>
        <v>Yes</v>
      </c>
    </row>
    <row r="12703" customFormat="false" ht="15" hidden="false" customHeight="false" outlineLevel="0" collapsed="false">
      <c r="A12703" s="6" t="s">
        <v>159</v>
      </c>
      <c r="B12703" s="45" t="n">
        <v>45584</v>
      </c>
      <c r="C12703" s="6" t="s">
        <v>188</v>
      </c>
      <c r="D12703" s="6" t="s">
        <v>201</v>
      </c>
      <c r="E12703" s="6" t="s">
        <v>177</v>
      </c>
      <c r="F12703" s="34" t="n">
        <v>0.266420811414719</v>
      </c>
      <c r="G12703" s="34" t="n">
        <v>0.271560204936396</v>
      </c>
      <c r="H12703" s="34" t="n">
        <v>-0.00513939352167708</v>
      </c>
      <c r="I12703" s="34" t="n">
        <v>-0.0189254295300035</v>
      </c>
      <c r="J12703" s="35" t="n">
        <v>3.66</v>
      </c>
      <c r="K12703" s="6" t="n">
        <v>1</v>
      </c>
      <c r="L12703" s="35" t="n">
        <v>2.66</v>
      </c>
      <c r="M12703" s="6" t="str">
        <f aca="false">IF(I12703&lt;=0,"Below 0%",IF(I12703&lt;=0.05,"0-5%",IF(I12703&lt;=0.1,"5-10%",IF(I12703&lt;=0.2,"10-20%",IF(I12703&lt;=0.4,"20-40%","Above 40%")))))</f>
        <v>Below 0%</v>
      </c>
      <c r="N12703" s="6" t="str">
        <f aca="false">IF(AND(H12703&gt;=Summary!$B$25,I12703&gt;=Summary!$B$26,I12703&lt;=Summary!$B$27,J12703&gt;=Summary!$B$28,J12703&lt;=Summary!$B$29,F12703*J12703&gt;1),"Yes","No")</f>
        <v>No</v>
      </c>
    </row>
    <row r="12704" customFormat="false" ht="15" hidden="false" customHeight="false" outlineLevel="0" collapsed="false">
      <c r="A12704" s="6" t="s">
        <v>159</v>
      </c>
      <c r="B12704" s="45" t="n">
        <v>45584</v>
      </c>
      <c r="C12704" s="6" t="s">
        <v>179</v>
      </c>
      <c r="D12704" s="6" t="s">
        <v>195</v>
      </c>
      <c r="E12704" s="6" t="s">
        <v>187</v>
      </c>
      <c r="F12704" s="34" t="n">
        <v>0.279877573251724</v>
      </c>
      <c r="G12704" s="34" t="n">
        <v>0.414317286302107</v>
      </c>
      <c r="H12704" s="34" t="n">
        <v>-0.134439713050383</v>
      </c>
      <c r="I12704" s="34" t="n">
        <v>-0.324484923741158</v>
      </c>
      <c r="J12704" s="35" t="n">
        <v>2.38</v>
      </c>
      <c r="K12704" s="6" t="n">
        <v>0</v>
      </c>
      <c r="L12704" s="35" t="n">
        <v>-1</v>
      </c>
      <c r="M12704" s="6" t="str">
        <f aca="false">IF(I12704&lt;=0,"Below 0%",IF(I12704&lt;=0.05,"0-5%",IF(I12704&lt;=0.1,"5-10%",IF(I12704&lt;=0.2,"10-20%",IF(I12704&lt;=0.4,"20-40%","Above 40%")))))</f>
        <v>Below 0%</v>
      </c>
      <c r="N12704" s="6" t="str">
        <f aca="false">IF(AND(H12704&gt;=Summary!$B$25,I12704&gt;=Summary!$B$26,I12704&lt;=Summary!$B$27,J12704&gt;=Summary!$B$28,J12704&lt;=Summary!$B$29,F12704*J12704&gt;1),"Yes","No")</f>
        <v>No</v>
      </c>
    </row>
    <row r="12705" customFormat="false" ht="15" hidden="false" customHeight="false" outlineLevel="0" collapsed="false">
      <c r="A12705" s="6" t="s">
        <v>159</v>
      </c>
      <c r="B12705" s="45" t="n">
        <v>45584</v>
      </c>
      <c r="C12705" s="6" t="s">
        <v>179</v>
      </c>
      <c r="D12705" s="6" t="s">
        <v>195</v>
      </c>
      <c r="E12705" s="6" t="s">
        <v>174</v>
      </c>
      <c r="F12705" s="34" t="n">
        <v>0.342547595500946</v>
      </c>
      <c r="G12705" s="34" t="n">
        <v>0.271646044462538</v>
      </c>
      <c r="H12705" s="34" t="n">
        <v>0.0709015510384077</v>
      </c>
      <c r="I12705" s="34" t="n">
        <v>0.261007117474098</v>
      </c>
      <c r="J12705" s="35" t="n">
        <v>3.63</v>
      </c>
      <c r="K12705" s="6" t="n">
        <v>0</v>
      </c>
      <c r="L12705" s="35" t="n">
        <v>-1</v>
      </c>
      <c r="M12705" s="6" t="str">
        <f aca="false">IF(I12705&lt;=0,"Below 0%",IF(I12705&lt;=0.05,"0-5%",IF(I12705&lt;=0.1,"5-10%",IF(I12705&lt;=0.2,"10-20%",IF(I12705&lt;=0.4,"20-40%","Above 40%")))))</f>
        <v>20-40%</v>
      </c>
      <c r="N12705" s="6" t="str">
        <f aca="false">IF(AND(H12705&gt;=Summary!$B$25,I12705&gt;=Summary!$B$26,I12705&lt;=Summary!$B$27,J12705&gt;=Summary!$B$28,J12705&lt;=Summary!$B$29,F12705*J12705&gt;1),"Yes","No")</f>
        <v>Yes</v>
      </c>
    </row>
    <row r="12706" customFormat="false" ht="15" hidden="false" customHeight="false" outlineLevel="0" collapsed="false">
      <c r="A12706" s="6" t="s">
        <v>159</v>
      </c>
      <c r="B12706" s="45" t="n">
        <v>45584</v>
      </c>
      <c r="C12706" s="6" t="s">
        <v>179</v>
      </c>
      <c r="D12706" s="6" t="s">
        <v>195</v>
      </c>
      <c r="E12706" s="6" t="s">
        <v>177</v>
      </c>
      <c r="F12706" s="34" t="n">
        <v>0.377574801445007</v>
      </c>
      <c r="G12706" s="34" t="n">
        <v>0.314036669235355</v>
      </c>
      <c r="H12706" s="34" t="n">
        <v>0.0635381322096525</v>
      </c>
      <c r="I12706" s="34" t="n">
        <v>0.202327111557898</v>
      </c>
      <c r="J12706" s="35" t="n">
        <v>3.14</v>
      </c>
      <c r="K12706" s="6" t="n">
        <v>1</v>
      </c>
      <c r="L12706" s="35" t="n">
        <v>2.14</v>
      </c>
      <c r="M12706" s="6" t="str">
        <f aca="false">IF(I12706&lt;=0,"Below 0%",IF(I12706&lt;=0.05,"0-5%",IF(I12706&lt;=0.1,"5-10%",IF(I12706&lt;=0.2,"10-20%",IF(I12706&lt;=0.4,"20-40%","Above 40%")))))</f>
        <v>20-40%</v>
      </c>
      <c r="N12706" s="6" t="str">
        <f aca="false">IF(AND(H12706&gt;=Summary!$B$25,I12706&gt;=Summary!$B$26,I12706&lt;=Summary!$B$27,J12706&gt;=Summary!$B$28,J12706&lt;=Summary!$B$29,F12706*J12706&gt;1),"Yes","No")</f>
        <v>Yes</v>
      </c>
    </row>
    <row r="12707" customFormat="false" ht="15" hidden="false" customHeight="false" outlineLevel="0" collapsed="false">
      <c r="A12707" s="6" t="s">
        <v>159</v>
      </c>
      <c r="B12707" s="45" t="n">
        <v>45584</v>
      </c>
      <c r="C12707" s="6" t="s">
        <v>181</v>
      </c>
      <c r="D12707" s="6" t="s">
        <v>189</v>
      </c>
      <c r="E12707" s="6" t="s">
        <v>187</v>
      </c>
      <c r="F12707" s="34" t="n">
        <v>0.556742310523987</v>
      </c>
      <c r="G12707" s="34" t="n">
        <v>0.641590137124167</v>
      </c>
      <c r="H12707" s="34" t="n">
        <v>-0.0848478266001798</v>
      </c>
      <c r="I12707" s="34" t="n">
        <v>-0.132246151695065</v>
      </c>
      <c r="J12707" s="35" t="n">
        <v>1.54</v>
      </c>
      <c r="K12707" s="6" t="n">
        <v>1</v>
      </c>
      <c r="L12707" s="35" t="n">
        <v>0.54</v>
      </c>
      <c r="M12707" s="6" t="str">
        <f aca="false">IF(I12707&lt;=0,"Below 0%",IF(I12707&lt;=0.05,"0-5%",IF(I12707&lt;=0.1,"5-10%",IF(I12707&lt;=0.2,"10-20%",IF(I12707&lt;=0.4,"20-40%","Above 40%")))))</f>
        <v>Below 0%</v>
      </c>
      <c r="N12707" s="6" t="str">
        <f aca="false">IF(AND(H12707&gt;=Summary!$B$25,I12707&gt;=Summary!$B$26,I12707&lt;=Summary!$B$27,J12707&gt;=Summary!$B$28,J12707&lt;=Summary!$B$29,F12707*J12707&gt;1),"Yes","No")</f>
        <v>No</v>
      </c>
    </row>
    <row r="12708" customFormat="false" ht="15" hidden="false" customHeight="false" outlineLevel="0" collapsed="false">
      <c r="A12708" s="6" t="s">
        <v>159</v>
      </c>
      <c r="B12708" s="45" t="n">
        <v>45584</v>
      </c>
      <c r="C12708" s="6" t="s">
        <v>181</v>
      </c>
      <c r="D12708" s="6" t="s">
        <v>189</v>
      </c>
      <c r="E12708" s="6" t="s">
        <v>174</v>
      </c>
      <c r="F12708" s="34" t="n">
        <v>0.266625642776489</v>
      </c>
      <c r="G12708" s="34" t="n">
        <v>0.193735061013964</v>
      </c>
      <c r="H12708" s="34" t="n">
        <v>0.0728905817625252</v>
      </c>
      <c r="I12708" s="34" t="n">
        <v>0.376238463915788</v>
      </c>
      <c r="J12708" s="35" t="n">
        <v>5.1</v>
      </c>
      <c r="K12708" s="6" t="n">
        <v>0</v>
      </c>
      <c r="L12708" s="35" t="n">
        <v>-1</v>
      </c>
      <c r="M12708" s="6" t="str">
        <f aca="false">IF(I12708&lt;=0,"Below 0%",IF(I12708&lt;=0.05,"0-5%",IF(I12708&lt;=0.1,"5-10%",IF(I12708&lt;=0.2,"10-20%",IF(I12708&lt;=0.4,"20-40%","Above 40%")))))</f>
        <v>20-40%</v>
      </c>
      <c r="N12708" s="6" t="str">
        <f aca="false">IF(AND(H12708&gt;=Summary!$B$25,I12708&gt;=Summary!$B$26,I12708&lt;=Summary!$B$27,J12708&gt;=Summary!$B$28,J12708&lt;=Summary!$B$29,F12708*J12708&gt;1),"Yes","No")</f>
        <v>No</v>
      </c>
    </row>
    <row r="12709" customFormat="false" ht="15" hidden="false" customHeight="false" outlineLevel="0" collapsed="false">
      <c r="A12709" s="6" t="s">
        <v>159</v>
      </c>
      <c r="B12709" s="45" t="n">
        <v>45584</v>
      </c>
      <c r="C12709" s="6" t="s">
        <v>181</v>
      </c>
      <c r="D12709" s="6" t="s">
        <v>189</v>
      </c>
      <c r="E12709" s="6" t="s">
        <v>177</v>
      </c>
      <c r="F12709" s="34" t="n">
        <v>0.176632046699524</v>
      </c>
      <c r="G12709" s="34" t="n">
        <v>0.164674801861869</v>
      </c>
      <c r="H12709" s="34" t="n">
        <v>0.0119572448376545</v>
      </c>
      <c r="I12709" s="34" t="n">
        <v>0.0726112599041375</v>
      </c>
      <c r="J12709" s="35" t="n">
        <v>6</v>
      </c>
      <c r="K12709" s="6" t="n">
        <v>0</v>
      </c>
      <c r="L12709" s="35" t="n">
        <v>-1</v>
      </c>
      <c r="M12709" s="6" t="str">
        <f aca="false">IF(I12709&lt;=0,"Below 0%",IF(I12709&lt;=0.05,"0-5%",IF(I12709&lt;=0.1,"5-10%",IF(I12709&lt;=0.2,"10-20%",IF(I12709&lt;=0.4,"20-40%","Above 40%")))))</f>
        <v>5-10%</v>
      </c>
      <c r="N12709" s="6" t="str">
        <f aca="false">IF(AND(H12709&gt;=Summary!$B$25,I12709&gt;=Summary!$B$26,I12709&lt;=Summary!$B$27,J12709&gt;=Summary!$B$28,J12709&lt;=Summary!$B$29,F12709*J12709&gt;1),"Yes","No")</f>
        <v>No</v>
      </c>
    </row>
    <row r="12710" customFormat="false" ht="15" hidden="false" customHeight="false" outlineLevel="0" collapsed="false">
      <c r="A12710" s="6" t="s">
        <v>159</v>
      </c>
      <c r="B12710" s="45" t="n">
        <v>45585</v>
      </c>
      <c r="C12710" s="6" t="s">
        <v>183</v>
      </c>
      <c r="D12710" s="6" t="s">
        <v>190</v>
      </c>
      <c r="E12710" s="6" t="s">
        <v>187</v>
      </c>
      <c r="F12710" s="34" t="n">
        <v>0.615907609462738</v>
      </c>
      <c r="G12710" s="34" t="n">
        <v>0.593990806664299</v>
      </c>
      <c r="H12710" s="34" t="n">
        <v>0.0219168027984388</v>
      </c>
      <c r="I12710" s="34" t="n">
        <v>0.0368975454713145</v>
      </c>
      <c r="J12710" s="35" t="n">
        <v>1.67</v>
      </c>
      <c r="K12710" s="6" t="n">
        <v>1</v>
      </c>
      <c r="L12710" s="35" t="n">
        <v>0.67</v>
      </c>
      <c r="M12710" s="6" t="str">
        <f aca="false">IF(I12710&lt;=0,"Below 0%",IF(I12710&lt;=0.05,"0-5%",IF(I12710&lt;=0.1,"5-10%",IF(I12710&lt;=0.2,"10-20%",IF(I12710&lt;=0.4,"20-40%","Above 40%")))))</f>
        <v>0-5%</v>
      </c>
      <c r="N12710" s="6" t="str">
        <f aca="false">IF(AND(H12710&gt;=Summary!$B$25,I12710&gt;=Summary!$B$26,I12710&lt;=Summary!$B$27,J12710&gt;=Summary!$B$28,J12710&lt;=Summary!$B$29,F12710*J12710&gt;1),"Yes","No")</f>
        <v>No</v>
      </c>
    </row>
    <row r="12711" customFormat="false" ht="15" hidden="false" customHeight="false" outlineLevel="0" collapsed="false">
      <c r="A12711" s="6" t="s">
        <v>159</v>
      </c>
      <c r="B12711" s="45" t="n">
        <v>45585</v>
      </c>
      <c r="C12711" s="6" t="s">
        <v>183</v>
      </c>
      <c r="D12711" s="6" t="s">
        <v>190</v>
      </c>
      <c r="E12711" s="6" t="s">
        <v>174</v>
      </c>
      <c r="F12711" s="34" t="n">
        <v>0.312525898218155</v>
      </c>
      <c r="G12711" s="34" t="n">
        <v>0.211506321349548</v>
      </c>
      <c r="H12711" s="34" t="n">
        <v>0.101019576868607</v>
      </c>
      <c r="I12711" s="34" t="n">
        <v>0.477619658003772</v>
      </c>
      <c r="J12711" s="35" t="n">
        <v>4.69</v>
      </c>
      <c r="K12711" s="6" t="n">
        <v>0</v>
      </c>
      <c r="L12711" s="35" t="n">
        <v>-1</v>
      </c>
      <c r="M12711" s="6" t="str">
        <f aca="false">IF(I12711&lt;=0,"Below 0%",IF(I12711&lt;=0.05,"0-5%",IF(I12711&lt;=0.1,"5-10%",IF(I12711&lt;=0.2,"10-20%",IF(I12711&lt;=0.4,"20-40%","Above 40%")))))</f>
        <v>Above 40%</v>
      </c>
      <c r="N12711" s="6" t="str">
        <f aca="false">IF(AND(H12711&gt;=Summary!$B$25,I12711&gt;=Summary!$B$26,I12711&lt;=Summary!$B$27,J12711&gt;=Summary!$B$28,J12711&lt;=Summary!$B$29,F12711*J12711&gt;1),"Yes","No")</f>
        <v>No</v>
      </c>
    </row>
    <row r="12712" customFormat="false" ht="15" hidden="false" customHeight="false" outlineLevel="0" collapsed="false">
      <c r="A12712" s="6" t="s">
        <v>159</v>
      </c>
      <c r="B12712" s="45" t="n">
        <v>45585</v>
      </c>
      <c r="C12712" s="6" t="s">
        <v>183</v>
      </c>
      <c r="D12712" s="6" t="s">
        <v>190</v>
      </c>
      <c r="E12712" s="6" t="s">
        <v>177</v>
      </c>
      <c r="F12712" s="34" t="n">
        <v>0.0715664699673653</v>
      </c>
      <c r="G12712" s="34" t="n">
        <v>0.194502871986153</v>
      </c>
      <c r="H12712" s="34" t="n">
        <v>-0.122936402018788</v>
      </c>
      <c r="I12712" s="34" t="n">
        <v>-0.632054430679768</v>
      </c>
      <c r="J12712" s="35" t="n">
        <v>5.1</v>
      </c>
      <c r="K12712" s="6" t="n">
        <v>0</v>
      </c>
      <c r="L12712" s="35" t="n">
        <v>-1</v>
      </c>
      <c r="M12712" s="6" t="str">
        <f aca="false">IF(I12712&lt;=0,"Below 0%",IF(I12712&lt;=0.05,"0-5%",IF(I12712&lt;=0.1,"5-10%",IF(I12712&lt;=0.2,"10-20%",IF(I12712&lt;=0.4,"20-40%","Above 40%")))))</f>
        <v>Below 0%</v>
      </c>
      <c r="N12712" s="6" t="str">
        <f aca="false">IF(AND(H12712&gt;=Summary!$B$25,I12712&gt;=Summary!$B$26,I12712&lt;=Summary!$B$27,J12712&gt;=Summary!$B$28,J12712&lt;=Summary!$B$29,F12712*J12712&gt;1),"Yes","No")</f>
        <v>No</v>
      </c>
    </row>
    <row r="12713" customFormat="false" ht="15" hidden="false" customHeight="false" outlineLevel="0" collapsed="false">
      <c r="A12713" s="6" t="s">
        <v>159</v>
      </c>
      <c r="B12713" s="45" t="n">
        <v>45585</v>
      </c>
      <c r="C12713" s="6" t="s">
        <v>203</v>
      </c>
      <c r="D12713" s="6" t="s">
        <v>194</v>
      </c>
      <c r="E12713" s="6" t="s">
        <v>187</v>
      </c>
      <c r="F12713" s="34" t="n">
        <v>0.138913199305534</v>
      </c>
      <c r="G12713" s="34" t="n">
        <v>0.100535187315561</v>
      </c>
      <c r="H12713" s="34" t="n">
        <v>0.0383780119899739</v>
      </c>
      <c r="I12713" s="34" t="n">
        <v>0.381737111301268</v>
      </c>
      <c r="J12713" s="35" t="n">
        <v>9.8</v>
      </c>
      <c r="K12713" s="6" t="n">
        <v>0</v>
      </c>
      <c r="L12713" s="35" t="n">
        <v>-1</v>
      </c>
      <c r="M12713" s="6" t="str">
        <f aca="false">IF(I12713&lt;=0,"Below 0%",IF(I12713&lt;=0.05,"0-5%",IF(I12713&lt;=0.1,"5-10%",IF(I12713&lt;=0.2,"10-20%",IF(I12713&lt;=0.4,"20-40%","Above 40%")))))</f>
        <v>20-40%</v>
      </c>
      <c r="N12713" s="6" t="str">
        <f aca="false">IF(AND(H12713&gt;=Summary!$B$25,I12713&gt;=Summary!$B$26,I12713&lt;=Summary!$B$27,J12713&gt;=Summary!$B$28,J12713&lt;=Summary!$B$29,F12713*J12713&gt;1),"Yes","No")</f>
        <v>No</v>
      </c>
    </row>
    <row r="12714" customFormat="false" ht="15" hidden="false" customHeight="false" outlineLevel="0" collapsed="false">
      <c r="A12714" s="6" t="s">
        <v>159</v>
      </c>
      <c r="B12714" s="45" t="n">
        <v>45585</v>
      </c>
      <c r="C12714" s="6" t="s">
        <v>203</v>
      </c>
      <c r="D12714" s="6" t="s">
        <v>194</v>
      </c>
      <c r="E12714" s="6" t="s">
        <v>174</v>
      </c>
      <c r="F12714" s="34" t="n">
        <v>0.153629437088966</v>
      </c>
      <c r="G12714" s="34" t="n">
        <v>0.164207472615415</v>
      </c>
      <c r="H12714" s="34" t="n">
        <v>-0.010578035526449</v>
      </c>
      <c r="I12714" s="34" t="n">
        <v>-0.0644187219860785</v>
      </c>
      <c r="J12714" s="35" t="n">
        <v>6</v>
      </c>
      <c r="K12714" s="6" t="n">
        <v>0</v>
      </c>
      <c r="L12714" s="35" t="n">
        <v>-1</v>
      </c>
      <c r="M12714" s="6" t="str">
        <f aca="false">IF(I12714&lt;=0,"Below 0%",IF(I12714&lt;=0.05,"0-5%",IF(I12714&lt;=0.1,"5-10%",IF(I12714&lt;=0.2,"10-20%",IF(I12714&lt;=0.4,"20-40%","Above 40%")))))</f>
        <v>Below 0%</v>
      </c>
      <c r="N12714" s="6" t="str">
        <f aca="false">IF(AND(H12714&gt;=Summary!$B$25,I12714&gt;=Summary!$B$26,I12714&lt;=Summary!$B$27,J12714&gt;=Summary!$B$28,J12714&lt;=Summary!$B$29,F12714*J12714&gt;1),"Yes","No")</f>
        <v>No</v>
      </c>
    </row>
    <row r="12715" customFormat="false" ht="15" hidden="false" customHeight="false" outlineLevel="0" collapsed="false">
      <c r="A12715" s="6" t="s">
        <v>159</v>
      </c>
      <c r="B12715" s="45" t="n">
        <v>45585</v>
      </c>
      <c r="C12715" s="6" t="s">
        <v>203</v>
      </c>
      <c r="D12715" s="6" t="s">
        <v>194</v>
      </c>
      <c r="E12715" s="6" t="s">
        <v>177</v>
      </c>
      <c r="F12715" s="34" t="n">
        <v>0.707457363605499</v>
      </c>
      <c r="G12715" s="34" t="n">
        <v>0.735257340069024</v>
      </c>
      <c r="H12715" s="34" t="n">
        <v>-0.0277999764635249</v>
      </c>
      <c r="I12715" s="34" t="n">
        <v>-0.0378098591452554</v>
      </c>
      <c r="J12715" s="35" t="n">
        <v>1.34</v>
      </c>
      <c r="K12715" s="6" t="n">
        <v>1</v>
      </c>
      <c r="L12715" s="35" t="n">
        <v>0.34</v>
      </c>
      <c r="M12715" s="6" t="str">
        <f aca="false">IF(I12715&lt;=0,"Below 0%",IF(I12715&lt;=0.05,"0-5%",IF(I12715&lt;=0.1,"5-10%",IF(I12715&lt;=0.2,"10-20%",IF(I12715&lt;=0.4,"20-40%","Above 40%")))))</f>
        <v>Below 0%</v>
      </c>
      <c r="N12715" s="6" t="str">
        <f aca="false">IF(AND(H12715&gt;=Summary!$B$25,I12715&gt;=Summary!$B$26,I12715&lt;=Summary!$B$27,J12715&gt;=Summary!$B$28,J12715&lt;=Summary!$B$29,F12715*J12715&gt;1),"Yes","No")</f>
        <v>No</v>
      </c>
    </row>
    <row r="12716" customFormat="false" ht="15" hidden="false" customHeight="false" outlineLevel="0" collapsed="false">
      <c r="A12716" s="6" t="s">
        <v>159</v>
      </c>
      <c r="B12716" s="45" t="n">
        <v>45586</v>
      </c>
      <c r="C12716" s="6" t="s">
        <v>207</v>
      </c>
      <c r="D12716" s="6" t="s">
        <v>180</v>
      </c>
      <c r="E12716" s="6" t="s">
        <v>187</v>
      </c>
      <c r="F12716" s="34" t="n">
        <v>0.36738908290863</v>
      </c>
      <c r="G12716" s="34" t="n">
        <v>0.409945231171163</v>
      </c>
      <c r="H12716" s="34" t="n">
        <v>-0.0425561482625322</v>
      </c>
      <c r="I12716" s="34" t="n">
        <v>-0.103809350680711</v>
      </c>
      <c r="J12716" s="35" t="n">
        <v>2.41</v>
      </c>
      <c r="K12716" s="6" t="n">
        <v>1</v>
      </c>
      <c r="L12716" s="35" t="n">
        <v>1.41</v>
      </c>
      <c r="M12716" s="6" t="str">
        <f aca="false">IF(I12716&lt;=0,"Below 0%",IF(I12716&lt;=0.05,"0-5%",IF(I12716&lt;=0.1,"5-10%",IF(I12716&lt;=0.2,"10-20%",IF(I12716&lt;=0.4,"20-40%","Above 40%")))))</f>
        <v>Below 0%</v>
      </c>
      <c r="N12716" s="6" t="str">
        <f aca="false">IF(AND(H12716&gt;=Summary!$B$25,I12716&gt;=Summary!$B$26,I12716&lt;=Summary!$B$27,J12716&gt;=Summary!$B$28,J12716&lt;=Summary!$B$29,F12716*J12716&gt;1),"Yes","No")</f>
        <v>No</v>
      </c>
    </row>
    <row r="12717" customFormat="false" ht="15" hidden="false" customHeight="false" outlineLevel="0" collapsed="false">
      <c r="A12717" s="6" t="s">
        <v>159</v>
      </c>
      <c r="B12717" s="45" t="n">
        <v>45586</v>
      </c>
      <c r="C12717" s="6" t="s">
        <v>207</v>
      </c>
      <c r="D12717" s="6" t="s">
        <v>180</v>
      </c>
      <c r="E12717" s="6" t="s">
        <v>174</v>
      </c>
      <c r="F12717" s="34" t="n">
        <v>0.361953407526016</v>
      </c>
      <c r="G12717" s="34" t="n">
        <v>0.282276573463572</v>
      </c>
      <c r="H12717" s="34" t="n">
        <v>0.0796768340624443</v>
      </c>
      <c r="I12717" s="34" t="n">
        <v>0.282265131267532</v>
      </c>
      <c r="J12717" s="35" t="n">
        <v>3.5</v>
      </c>
      <c r="K12717" s="6" t="n">
        <v>0</v>
      </c>
      <c r="L12717" s="35" t="n">
        <v>-1</v>
      </c>
      <c r="M12717" s="6" t="str">
        <f aca="false">IF(I12717&lt;=0,"Below 0%",IF(I12717&lt;=0.05,"0-5%",IF(I12717&lt;=0.1,"5-10%",IF(I12717&lt;=0.2,"10-20%",IF(I12717&lt;=0.4,"20-40%","Above 40%")))))</f>
        <v>20-40%</v>
      </c>
      <c r="N12717" s="6" t="str">
        <f aca="false">IF(AND(H12717&gt;=Summary!$B$25,I12717&gt;=Summary!$B$26,I12717&lt;=Summary!$B$27,J12717&gt;=Summary!$B$28,J12717&lt;=Summary!$B$29,F12717*J12717&gt;1),"Yes","No")</f>
        <v>Yes</v>
      </c>
    </row>
    <row r="12718" customFormat="false" ht="15" hidden="false" customHeight="false" outlineLevel="0" collapsed="false">
      <c r="A12718" s="6" t="s">
        <v>159</v>
      </c>
      <c r="B12718" s="45" t="n">
        <v>45586</v>
      </c>
      <c r="C12718" s="6" t="s">
        <v>207</v>
      </c>
      <c r="D12718" s="6" t="s">
        <v>180</v>
      </c>
      <c r="E12718" s="6" t="s">
        <v>177</v>
      </c>
      <c r="F12718" s="34" t="n">
        <v>0.270657479763031</v>
      </c>
      <c r="G12718" s="34" t="n">
        <v>0.307778195365265</v>
      </c>
      <c r="H12718" s="34" t="n">
        <v>-0.0371207156022344</v>
      </c>
      <c r="I12718" s="34" t="n">
        <v>-0.120608659616645</v>
      </c>
      <c r="J12718" s="35" t="n">
        <v>3.21</v>
      </c>
      <c r="K12718" s="6" t="n">
        <v>0</v>
      </c>
      <c r="L12718" s="35" t="n">
        <v>-1</v>
      </c>
      <c r="M12718" s="6" t="str">
        <f aca="false">IF(I12718&lt;=0,"Below 0%",IF(I12718&lt;=0.05,"0-5%",IF(I12718&lt;=0.1,"5-10%",IF(I12718&lt;=0.2,"10-20%",IF(I12718&lt;=0.4,"20-40%","Above 40%")))))</f>
        <v>Below 0%</v>
      </c>
      <c r="N12718" s="6" t="str">
        <f aca="false">IF(AND(H12718&gt;=Summary!$B$25,I12718&gt;=Summary!$B$26,I12718&lt;=Summary!$B$27,J12718&gt;=Summary!$B$28,J12718&lt;=Summary!$B$29,F12718*J12718&gt;1),"Yes","No")</f>
        <v>No</v>
      </c>
    </row>
    <row r="12719" customFormat="false" ht="15" hidden="false" customHeight="false" outlineLevel="0" collapsed="false">
      <c r="A12719" s="6" t="s">
        <v>159</v>
      </c>
      <c r="B12719" s="45" t="n">
        <v>45590</v>
      </c>
      <c r="C12719" s="6" t="s">
        <v>195</v>
      </c>
      <c r="D12719" s="6" t="s">
        <v>207</v>
      </c>
      <c r="E12719" s="6" t="s">
        <v>187</v>
      </c>
      <c r="F12719" s="34" t="n">
        <v>0.320353180170059</v>
      </c>
      <c r="G12719" s="34" t="n">
        <v>0.309247233147352</v>
      </c>
      <c r="H12719" s="34" t="n">
        <v>0.0111059470227071</v>
      </c>
      <c r="I12719" s="34" t="n">
        <v>0.0359128419991888</v>
      </c>
      <c r="J12719" s="35" t="n">
        <v>3.2</v>
      </c>
      <c r="K12719" s="6" t="n">
        <v>0</v>
      </c>
      <c r="L12719" s="35" t="n">
        <v>-1</v>
      </c>
      <c r="M12719" s="6" t="str">
        <f aca="false">IF(I12719&lt;=0,"Below 0%",IF(I12719&lt;=0.05,"0-5%",IF(I12719&lt;=0.1,"5-10%",IF(I12719&lt;=0.2,"10-20%",IF(I12719&lt;=0.4,"20-40%","Above 40%")))))</f>
        <v>0-5%</v>
      </c>
      <c r="N12719" s="6" t="str">
        <f aca="false">IF(AND(H12719&gt;=Summary!$B$25,I12719&gt;=Summary!$B$26,I12719&lt;=Summary!$B$27,J12719&gt;=Summary!$B$28,J12719&lt;=Summary!$B$29,F12719*J12719&gt;1),"Yes","No")</f>
        <v>No</v>
      </c>
    </row>
    <row r="12720" customFormat="false" ht="15" hidden="false" customHeight="false" outlineLevel="0" collapsed="false">
      <c r="A12720" s="6" t="s">
        <v>159</v>
      </c>
      <c r="B12720" s="45" t="n">
        <v>45590</v>
      </c>
      <c r="C12720" s="6" t="s">
        <v>195</v>
      </c>
      <c r="D12720" s="6" t="s">
        <v>207</v>
      </c>
      <c r="E12720" s="6" t="s">
        <v>174</v>
      </c>
      <c r="F12720" s="34" t="n">
        <v>0.350765347480774</v>
      </c>
      <c r="G12720" s="34" t="n">
        <v>0.286838013354066</v>
      </c>
      <c r="H12720" s="34" t="n">
        <v>0.0639273341267083</v>
      </c>
      <c r="I12720" s="34" t="n">
        <v>0.222869114798247</v>
      </c>
      <c r="J12720" s="35" t="n">
        <v>3.45</v>
      </c>
      <c r="K12720" s="6" t="n">
        <v>0</v>
      </c>
      <c r="L12720" s="35" t="n">
        <v>-1</v>
      </c>
      <c r="M12720" s="6" t="str">
        <f aca="false">IF(I12720&lt;=0,"Below 0%",IF(I12720&lt;=0.05,"0-5%",IF(I12720&lt;=0.1,"5-10%",IF(I12720&lt;=0.2,"10-20%",IF(I12720&lt;=0.4,"20-40%","Above 40%")))))</f>
        <v>20-40%</v>
      </c>
      <c r="N12720" s="6" t="str">
        <f aca="false">IF(AND(H12720&gt;=Summary!$B$25,I12720&gt;=Summary!$B$26,I12720&lt;=Summary!$B$27,J12720&gt;=Summary!$B$28,J12720&lt;=Summary!$B$29,F12720*J12720&gt;1),"Yes","No")</f>
        <v>Yes</v>
      </c>
    </row>
    <row r="12721" customFormat="false" ht="15" hidden="false" customHeight="false" outlineLevel="0" collapsed="false">
      <c r="A12721" s="6" t="s">
        <v>159</v>
      </c>
      <c r="B12721" s="45" t="n">
        <v>45590</v>
      </c>
      <c r="C12721" s="6" t="s">
        <v>195</v>
      </c>
      <c r="D12721" s="6" t="s">
        <v>207</v>
      </c>
      <c r="E12721" s="6" t="s">
        <v>177</v>
      </c>
      <c r="F12721" s="34" t="n">
        <v>0.328881502151489</v>
      </c>
      <c r="G12721" s="34" t="n">
        <v>0.403914753498582</v>
      </c>
      <c r="H12721" s="34" t="n">
        <v>-0.075033251347093</v>
      </c>
      <c r="I12721" s="34" t="n">
        <v>-0.1857650672504</v>
      </c>
      <c r="J12721" s="35" t="n">
        <v>2.45</v>
      </c>
      <c r="K12721" s="6" t="n">
        <v>1</v>
      </c>
      <c r="L12721" s="35" t="n">
        <v>1.45</v>
      </c>
      <c r="M12721" s="6" t="str">
        <f aca="false">IF(I12721&lt;=0,"Below 0%",IF(I12721&lt;=0.05,"0-5%",IF(I12721&lt;=0.1,"5-10%",IF(I12721&lt;=0.2,"10-20%",IF(I12721&lt;=0.4,"20-40%","Above 40%")))))</f>
        <v>Below 0%</v>
      </c>
      <c r="N12721" s="6" t="str">
        <f aca="false">IF(AND(H12721&gt;=Summary!$B$25,I12721&gt;=Summary!$B$26,I12721&lt;=Summary!$B$27,J12721&gt;=Summary!$B$28,J12721&lt;=Summary!$B$29,F12721*J12721&gt;1),"Yes","No")</f>
        <v>No</v>
      </c>
    </row>
    <row r="12722" customFormat="false" ht="15" hidden="false" customHeight="false" outlineLevel="0" collapsed="false">
      <c r="A12722" s="6" t="s">
        <v>159</v>
      </c>
      <c r="B12722" s="45" t="n">
        <v>45591</v>
      </c>
      <c r="C12722" s="6" t="s">
        <v>182</v>
      </c>
      <c r="D12722" s="6" t="s">
        <v>199</v>
      </c>
      <c r="E12722" s="6" t="s">
        <v>187</v>
      </c>
      <c r="F12722" s="34" t="n">
        <v>0.554970979690552</v>
      </c>
      <c r="G12722" s="34" t="n">
        <v>0.518987341772152</v>
      </c>
      <c r="H12722" s="34" t="n">
        <v>0.0359836379183999</v>
      </c>
      <c r="I12722" s="34" t="n">
        <v>0.0693343267208193</v>
      </c>
      <c r="J12722" s="35" t="n">
        <v>1.9</v>
      </c>
      <c r="K12722" s="6" t="n">
        <v>0</v>
      </c>
      <c r="L12722" s="35" t="n">
        <v>-1</v>
      </c>
      <c r="M12722" s="6" t="str">
        <f aca="false">IF(I12722&lt;=0,"Below 0%",IF(I12722&lt;=0.05,"0-5%",IF(I12722&lt;=0.1,"5-10%",IF(I12722&lt;=0.2,"10-20%",IF(I12722&lt;=0.4,"20-40%","Above 40%")))))</f>
        <v>5-10%</v>
      </c>
      <c r="N12722" s="6" t="str">
        <f aca="false">IF(AND(H12722&gt;=Summary!$B$25,I12722&gt;=Summary!$B$26,I12722&lt;=Summary!$B$27,J12722&gt;=Summary!$B$28,J12722&lt;=Summary!$B$29,F12722*J12722&gt;1),"Yes","No")</f>
        <v>No</v>
      </c>
    </row>
    <row r="12723" customFormat="false" ht="15" hidden="false" customHeight="false" outlineLevel="0" collapsed="false">
      <c r="A12723" s="6" t="s">
        <v>159</v>
      </c>
      <c r="B12723" s="45" t="n">
        <v>45591</v>
      </c>
      <c r="C12723" s="6" t="s">
        <v>182</v>
      </c>
      <c r="D12723" s="6" t="s">
        <v>199</v>
      </c>
      <c r="E12723" s="6" t="s">
        <v>174</v>
      </c>
      <c r="F12723" s="34" t="n">
        <v>0.247598394751549</v>
      </c>
      <c r="G12723" s="34" t="n">
        <v>0.240506329113924</v>
      </c>
      <c r="H12723" s="34" t="n">
        <v>0.00709206563762471</v>
      </c>
      <c r="I12723" s="34" t="n">
        <v>0.0294880623880185</v>
      </c>
      <c r="J12723" s="35" t="n">
        <v>4.1</v>
      </c>
      <c r="K12723" s="6" t="n">
        <v>1</v>
      </c>
      <c r="L12723" s="35" t="n">
        <v>3.1</v>
      </c>
      <c r="M12723" s="6" t="str">
        <f aca="false">IF(I12723&lt;=0,"Below 0%",IF(I12723&lt;=0.05,"0-5%",IF(I12723&lt;=0.1,"5-10%",IF(I12723&lt;=0.2,"10-20%",IF(I12723&lt;=0.4,"20-40%","Above 40%")))))</f>
        <v>0-5%</v>
      </c>
      <c r="N12723" s="6" t="str">
        <f aca="false">IF(AND(H12723&gt;=Summary!$B$25,I12723&gt;=Summary!$B$26,I12723&lt;=Summary!$B$27,J12723&gt;=Summary!$B$28,J12723&lt;=Summary!$B$29,F12723*J12723&gt;1),"Yes","No")</f>
        <v>No</v>
      </c>
    </row>
    <row r="12724" customFormat="false" ht="15" hidden="false" customHeight="false" outlineLevel="0" collapsed="false">
      <c r="A12724" s="6" t="s">
        <v>159</v>
      </c>
      <c r="B12724" s="45" t="n">
        <v>45591</v>
      </c>
      <c r="C12724" s="6" t="s">
        <v>182</v>
      </c>
      <c r="D12724" s="6" t="s">
        <v>199</v>
      </c>
      <c r="E12724" s="6" t="s">
        <v>177</v>
      </c>
      <c r="F12724" s="34" t="n">
        <v>0.1974306255579</v>
      </c>
      <c r="G12724" s="34" t="n">
        <v>0.240506329113924</v>
      </c>
      <c r="H12724" s="34" t="n">
        <v>-0.0430757035560246</v>
      </c>
      <c r="I12724" s="34" t="n">
        <v>-0.179104241101365</v>
      </c>
      <c r="J12724" s="35" t="n">
        <v>4.1</v>
      </c>
      <c r="K12724" s="6" t="n">
        <v>0</v>
      </c>
      <c r="L12724" s="35" t="n">
        <v>-1</v>
      </c>
      <c r="M12724" s="6" t="str">
        <f aca="false">IF(I12724&lt;=0,"Below 0%",IF(I12724&lt;=0.05,"0-5%",IF(I12724&lt;=0.1,"5-10%",IF(I12724&lt;=0.2,"10-20%",IF(I12724&lt;=0.4,"20-40%","Above 40%")))))</f>
        <v>Below 0%</v>
      </c>
      <c r="N12724" s="6" t="str">
        <f aca="false">IF(AND(H12724&gt;=Summary!$B$25,I12724&gt;=Summary!$B$26,I12724&lt;=Summary!$B$27,J12724&gt;=Summary!$B$28,J12724&lt;=Summary!$B$29,F12724*J12724&gt;1),"Yes","No")</f>
        <v>No</v>
      </c>
    </row>
    <row r="12725" customFormat="false" ht="15" hidden="false" customHeight="false" outlineLevel="0" collapsed="false">
      <c r="A12725" s="6" t="s">
        <v>159</v>
      </c>
      <c r="B12725" s="45" t="n">
        <v>45591</v>
      </c>
      <c r="C12725" s="6" t="s">
        <v>206</v>
      </c>
      <c r="D12725" s="6" t="s">
        <v>209</v>
      </c>
      <c r="E12725" s="6" t="s">
        <v>187</v>
      </c>
      <c r="F12725" s="34" t="n">
        <v>0.551755428314209</v>
      </c>
      <c r="G12725" s="34" t="n">
        <v>0.58006979449399</v>
      </c>
      <c r="H12725" s="34" t="n">
        <v>-0.0283143661797809</v>
      </c>
      <c r="I12725" s="34" t="n">
        <v>-0.0488119989155448</v>
      </c>
      <c r="J12725" s="35" t="n">
        <v>1.71</v>
      </c>
      <c r="K12725" s="6" t="n">
        <v>1</v>
      </c>
      <c r="L12725" s="35" t="n">
        <v>0.71</v>
      </c>
      <c r="M12725" s="6" t="str">
        <f aca="false">IF(I12725&lt;=0,"Below 0%",IF(I12725&lt;=0.05,"0-5%",IF(I12725&lt;=0.1,"5-10%",IF(I12725&lt;=0.2,"10-20%",IF(I12725&lt;=0.4,"20-40%","Above 40%")))))</f>
        <v>Below 0%</v>
      </c>
      <c r="N12725" s="6" t="str">
        <f aca="false">IF(AND(H12725&gt;=Summary!$B$25,I12725&gt;=Summary!$B$26,I12725&lt;=Summary!$B$27,J12725&gt;=Summary!$B$28,J12725&lt;=Summary!$B$29,F12725*J12725&gt;1),"Yes","No")</f>
        <v>No</v>
      </c>
    </row>
    <row r="12726" customFormat="false" ht="15" hidden="false" customHeight="false" outlineLevel="0" collapsed="false">
      <c r="A12726" s="6" t="s">
        <v>159</v>
      </c>
      <c r="B12726" s="45" t="n">
        <v>45591</v>
      </c>
      <c r="C12726" s="6" t="s">
        <v>206</v>
      </c>
      <c r="D12726" s="6" t="s">
        <v>209</v>
      </c>
      <c r="E12726" s="6" t="s">
        <v>174</v>
      </c>
      <c r="F12726" s="34" t="n">
        <v>0.315151661634445</v>
      </c>
      <c r="G12726" s="34" t="n">
        <v>0.225436215587437</v>
      </c>
      <c r="H12726" s="34" t="n">
        <v>0.0897154460470082</v>
      </c>
      <c r="I12726" s="34" t="n">
        <v>0.39796376910085</v>
      </c>
      <c r="J12726" s="35" t="n">
        <v>4.4</v>
      </c>
      <c r="K12726" s="6" t="n">
        <v>0</v>
      </c>
      <c r="L12726" s="35" t="n">
        <v>-1</v>
      </c>
      <c r="M12726" s="6" t="str">
        <f aca="false">IF(I12726&lt;=0,"Below 0%",IF(I12726&lt;=0.05,"0-5%",IF(I12726&lt;=0.1,"5-10%",IF(I12726&lt;=0.2,"10-20%",IF(I12726&lt;=0.4,"20-40%","Above 40%")))))</f>
        <v>20-40%</v>
      </c>
      <c r="N12726" s="6" t="str">
        <f aca="false">IF(AND(H12726&gt;=Summary!$B$25,I12726&gt;=Summary!$B$26,I12726&lt;=Summary!$B$27,J12726&gt;=Summary!$B$28,J12726&lt;=Summary!$B$29,F12726*J12726&gt;1),"Yes","No")</f>
        <v>Yes</v>
      </c>
    </row>
    <row r="12727" customFormat="false" ht="15" hidden="false" customHeight="false" outlineLevel="0" collapsed="false">
      <c r="A12727" s="6" t="s">
        <v>159</v>
      </c>
      <c r="B12727" s="45" t="n">
        <v>45591</v>
      </c>
      <c r="C12727" s="6" t="s">
        <v>206</v>
      </c>
      <c r="D12727" s="6" t="s">
        <v>209</v>
      </c>
      <c r="E12727" s="6" t="s">
        <v>177</v>
      </c>
      <c r="F12727" s="34" t="n">
        <v>0.133092850446701</v>
      </c>
      <c r="G12727" s="34" t="n">
        <v>0.194493989918573</v>
      </c>
      <c r="H12727" s="34" t="n">
        <v>-0.0614011394718721</v>
      </c>
      <c r="I12727" s="34" t="n">
        <v>-0.315696847483967</v>
      </c>
      <c r="J12727" s="35" t="n">
        <v>5.1</v>
      </c>
      <c r="K12727" s="6" t="n">
        <v>0</v>
      </c>
      <c r="L12727" s="35" t="n">
        <v>-1</v>
      </c>
      <c r="M12727" s="6" t="str">
        <f aca="false">IF(I12727&lt;=0,"Below 0%",IF(I12727&lt;=0.05,"0-5%",IF(I12727&lt;=0.1,"5-10%",IF(I12727&lt;=0.2,"10-20%",IF(I12727&lt;=0.4,"20-40%","Above 40%")))))</f>
        <v>Below 0%</v>
      </c>
      <c r="N12727" s="6" t="str">
        <f aca="false">IF(AND(H12727&gt;=Summary!$B$25,I12727&gt;=Summary!$B$26,I12727&lt;=Summary!$B$27,J12727&gt;=Summary!$B$28,J12727&lt;=Summary!$B$29,F12727*J12727&gt;1),"Yes","No")</f>
        <v>No</v>
      </c>
    </row>
    <row r="12728" customFormat="false" ht="15" hidden="false" customHeight="false" outlineLevel="0" collapsed="false">
      <c r="A12728" s="6" t="s">
        <v>159</v>
      </c>
      <c r="B12728" s="45" t="n">
        <v>45591</v>
      </c>
      <c r="C12728" s="6" t="s">
        <v>201</v>
      </c>
      <c r="D12728" s="6" t="s">
        <v>203</v>
      </c>
      <c r="E12728" s="6" t="s">
        <v>187</v>
      </c>
      <c r="F12728" s="34" t="n">
        <v>0.586342930793762</v>
      </c>
      <c r="G12728" s="34" t="n">
        <v>0.587286964532474</v>
      </c>
      <c r="H12728" s="34" t="n">
        <v>-0.000944033738711325</v>
      </c>
      <c r="I12728" s="34" t="n">
        <v>-0.0016074488209743</v>
      </c>
      <c r="J12728" s="35" t="n">
        <v>1.68</v>
      </c>
      <c r="K12728" s="6" t="n">
        <v>0</v>
      </c>
      <c r="L12728" s="35" t="n">
        <v>-1</v>
      </c>
      <c r="M12728" s="6" t="str">
        <f aca="false">IF(I12728&lt;=0,"Below 0%",IF(I12728&lt;=0.05,"0-5%",IF(I12728&lt;=0.1,"5-10%",IF(I12728&lt;=0.2,"10-20%",IF(I12728&lt;=0.4,"20-40%","Above 40%")))))</f>
        <v>Below 0%</v>
      </c>
      <c r="N12728" s="6" t="str">
        <f aca="false">IF(AND(H12728&gt;=Summary!$B$25,I12728&gt;=Summary!$B$26,I12728&lt;=Summary!$B$27,J12728&gt;=Summary!$B$28,J12728&lt;=Summary!$B$29,F12728*J12728&gt;1),"Yes","No")</f>
        <v>No</v>
      </c>
    </row>
    <row r="12729" customFormat="false" ht="15" hidden="false" customHeight="false" outlineLevel="0" collapsed="false">
      <c r="A12729" s="6" t="s">
        <v>159</v>
      </c>
      <c r="B12729" s="45" t="n">
        <v>45591</v>
      </c>
      <c r="C12729" s="6" t="s">
        <v>201</v>
      </c>
      <c r="D12729" s="6" t="s">
        <v>203</v>
      </c>
      <c r="E12729" s="6" t="s">
        <v>174</v>
      </c>
      <c r="F12729" s="34" t="n">
        <v>0.190199017524719</v>
      </c>
      <c r="G12729" s="34" t="n">
        <v>0.219253800092123</v>
      </c>
      <c r="H12729" s="34" t="n">
        <v>-0.0290547825674042</v>
      </c>
      <c r="I12729" s="34" t="n">
        <v>-0.1325166658694</v>
      </c>
      <c r="J12729" s="35" t="n">
        <v>4.5</v>
      </c>
      <c r="K12729" s="6" t="n">
        <v>1</v>
      </c>
      <c r="L12729" s="35" t="n">
        <v>3.5</v>
      </c>
      <c r="M12729" s="6" t="str">
        <f aca="false">IF(I12729&lt;=0,"Below 0%",IF(I12729&lt;=0.05,"0-5%",IF(I12729&lt;=0.1,"5-10%",IF(I12729&lt;=0.2,"10-20%",IF(I12729&lt;=0.4,"20-40%","Above 40%")))))</f>
        <v>Below 0%</v>
      </c>
      <c r="N12729" s="6" t="str">
        <f aca="false">IF(AND(H12729&gt;=Summary!$B$25,I12729&gt;=Summary!$B$26,I12729&lt;=Summary!$B$27,J12729&gt;=Summary!$B$28,J12729&lt;=Summary!$B$29,F12729*J12729&gt;1),"Yes","No")</f>
        <v>No</v>
      </c>
    </row>
    <row r="12730" customFormat="false" ht="15" hidden="false" customHeight="false" outlineLevel="0" collapsed="false">
      <c r="A12730" s="6" t="s">
        <v>159</v>
      </c>
      <c r="B12730" s="45" t="n">
        <v>45591</v>
      </c>
      <c r="C12730" s="6" t="s">
        <v>201</v>
      </c>
      <c r="D12730" s="6" t="s">
        <v>203</v>
      </c>
      <c r="E12730" s="6" t="s">
        <v>177</v>
      </c>
      <c r="F12730" s="34" t="n">
        <v>0.223458096385002</v>
      </c>
      <c r="G12730" s="34" t="n">
        <v>0.193459235375403</v>
      </c>
      <c r="H12730" s="34" t="n">
        <v>0.0299988610095991</v>
      </c>
      <c r="I12730" s="34" t="n">
        <v>0.155065541075808</v>
      </c>
      <c r="J12730" s="35" t="n">
        <v>5.1</v>
      </c>
      <c r="K12730" s="6" t="n">
        <v>0</v>
      </c>
      <c r="L12730" s="35" t="n">
        <v>-1</v>
      </c>
      <c r="M12730" s="6" t="str">
        <f aca="false">IF(I12730&lt;=0,"Below 0%",IF(I12730&lt;=0.05,"0-5%",IF(I12730&lt;=0.1,"5-10%",IF(I12730&lt;=0.2,"10-20%",IF(I12730&lt;=0.4,"20-40%","Above 40%")))))</f>
        <v>10-20%</v>
      </c>
      <c r="N12730" s="6" t="str">
        <f aca="false">IF(AND(H12730&gt;=Summary!$B$25,I12730&gt;=Summary!$B$26,I12730&lt;=Summary!$B$27,J12730&gt;=Summary!$B$28,J12730&lt;=Summary!$B$29,F12730*J12730&gt;1),"Yes","No")</f>
        <v>No</v>
      </c>
    </row>
    <row r="12731" customFormat="false" ht="15" hidden="false" customHeight="false" outlineLevel="0" collapsed="false">
      <c r="A12731" s="6" t="s">
        <v>159</v>
      </c>
      <c r="B12731" s="45" t="n">
        <v>45591</v>
      </c>
      <c r="C12731" s="6" t="s">
        <v>173</v>
      </c>
      <c r="D12731" s="6" t="s">
        <v>184</v>
      </c>
      <c r="E12731" s="6" t="s">
        <v>187</v>
      </c>
      <c r="F12731" s="34" t="n">
        <v>0.393113166093826</v>
      </c>
      <c r="G12731" s="34" t="n">
        <v>0.346716638393852</v>
      </c>
      <c r="H12731" s="34" t="n">
        <v>0.046396527699974</v>
      </c>
      <c r="I12731" s="34" t="n">
        <v>0.133816848002748</v>
      </c>
      <c r="J12731" s="35" t="n">
        <v>2.83</v>
      </c>
      <c r="K12731" s="6" t="n">
        <v>0</v>
      </c>
      <c r="L12731" s="35" t="n">
        <v>-1</v>
      </c>
      <c r="M12731" s="6" t="str">
        <f aca="false">IF(I12731&lt;=0,"Below 0%",IF(I12731&lt;=0.05,"0-5%",IF(I12731&lt;=0.1,"5-10%",IF(I12731&lt;=0.2,"10-20%",IF(I12731&lt;=0.4,"20-40%","Above 40%")))))</f>
        <v>10-20%</v>
      </c>
      <c r="N12731" s="6" t="str">
        <f aca="false">IF(AND(H12731&gt;=Summary!$B$25,I12731&gt;=Summary!$B$26,I12731&lt;=Summary!$B$27,J12731&gt;=Summary!$B$28,J12731&lt;=Summary!$B$29,F12731*J12731&gt;1),"Yes","No")</f>
        <v>Yes</v>
      </c>
    </row>
    <row r="12732" customFormat="false" ht="15" hidden="false" customHeight="false" outlineLevel="0" collapsed="false">
      <c r="A12732" s="6" t="s">
        <v>159</v>
      </c>
      <c r="B12732" s="45" t="n">
        <v>45591</v>
      </c>
      <c r="C12732" s="6" t="s">
        <v>173</v>
      </c>
      <c r="D12732" s="6" t="s">
        <v>184</v>
      </c>
      <c r="E12732" s="6" t="s">
        <v>174</v>
      </c>
      <c r="F12732" s="34" t="n">
        <v>0.242025196552277</v>
      </c>
      <c r="G12732" s="34" t="n">
        <v>0.284408141059305</v>
      </c>
      <c r="H12732" s="34" t="n">
        <v>-0.0423829445070283</v>
      </c>
      <c r="I12732" s="34" t="n">
        <v>-0.149021558768216</v>
      </c>
      <c r="J12732" s="35" t="n">
        <v>3.45</v>
      </c>
      <c r="K12732" s="6" t="n">
        <v>1</v>
      </c>
      <c r="L12732" s="35" t="n">
        <v>2.45</v>
      </c>
      <c r="M12732" s="6" t="str">
        <f aca="false">IF(I12732&lt;=0,"Below 0%",IF(I12732&lt;=0.05,"0-5%",IF(I12732&lt;=0.1,"5-10%",IF(I12732&lt;=0.2,"10-20%",IF(I12732&lt;=0.4,"20-40%","Above 40%")))))</f>
        <v>Below 0%</v>
      </c>
      <c r="N12732" s="6" t="str">
        <f aca="false">IF(AND(H12732&gt;=Summary!$B$25,I12732&gt;=Summary!$B$26,I12732&lt;=Summary!$B$27,J12732&gt;=Summary!$B$28,J12732&lt;=Summary!$B$29,F12732*J12732&gt;1),"Yes","No")</f>
        <v>No</v>
      </c>
    </row>
    <row r="12733" customFormat="false" ht="15" hidden="false" customHeight="false" outlineLevel="0" collapsed="false">
      <c r="A12733" s="6" t="s">
        <v>159</v>
      </c>
      <c r="B12733" s="45" t="n">
        <v>45591</v>
      </c>
      <c r="C12733" s="6" t="s">
        <v>173</v>
      </c>
      <c r="D12733" s="6" t="s">
        <v>184</v>
      </c>
      <c r="E12733" s="6" t="s">
        <v>177</v>
      </c>
      <c r="F12733" s="34" t="n">
        <v>0.364861607551575</v>
      </c>
      <c r="G12733" s="34" t="n">
        <v>0.368875220546843</v>
      </c>
      <c r="H12733" s="34" t="n">
        <v>-0.00401361299526815</v>
      </c>
      <c r="I12733" s="34" t="n">
        <v>-0.0108806793509148</v>
      </c>
      <c r="J12733" s="35" t="n">
        <v>2.66</v>
      </c>
      <c r="K12733" s="6" t="n">
        <v>0</v>
      </c>
      <c r="L12733" s="35" t="n">
        <v>-1</v>
      </c>
      <c r="M12733" s="6" t="str">
        <f aca="false">IF(I12733&lt;=0,"Below 0%",IF(I12733&lt;=0.05,"0-5%",IF(I12733&lt;=0.1,"5-10%",IF(I12733&lt;=0.2,"10-20%",IF(I12733&lt;=0.4,"20-40%","Above 40%")))))</f>
        <v>Below 0%</v>
      </c>
      <c r="N12733" s="6" t="str">
        <f aca="false">IF(AND(H12733&gt;=Summary!$B$25,I12733&gt;=Summary!$B$26,I12733&lt;=Summary!$B$27,J12733&gt;=Summary!$B$28,J12733&lt;=Summary!$B$29,F12733*J12733&gt;1),"Yes","No")</f>
        <v>No</v>
      </c>
    </row>
    <row r="12734" customFormat="false" ht="15" hidden="false" customHeight="false" outlineLevel="0" collapsed="false">
      <c r="A12734" s="6" t="s">
        <v>159</v>
      </c>
      <c r="B12734" s="45" t="n">
        <v>45591</v>
      </c>
      <c r="C12734" s="6" t="s">
        <v>194</v>
      </c>
      <c r="D12734" s="6" t="s">
        <v>179</v>
      </c>
      <c r="E12734" s="6" t="s">
        <v>187</v>
      </c>
      <c r="F12734" s="34" t="n">
        <v>0.85208785533905</v>
      </c>
      <c r="G12734" s="34" t="n">
        <v>0.884654644436883</v>
      </c>
      <c r="H12734" s="34" t="n">
        <v>-0.032566789097833</v>
      </c>
      <c r="I12734" s="34" t="n">
        <v>-0.0368129973686658</v>
      </c>
      <c r="J12734" s="35" t="n">
        <v>1.13</v>
      </c>
      <c r="K12734" s="6" t="n">
        <v>1</v>
      </c>
      <c r="L12734" s="35" t="n">
        <v>0.13</v>
      </c>
      <c r="M12734" s="6" t="str">
        <f aca="false">IF(I12734&lt;=0,"Below 0%",IF(I12734&lt;=0.05,"0-5%",IF(I12734&lt;=0.1,"5-10%",IF(I12734&lt;=0.2,"10-20%",IF(I12734&lt;=0.4,"20-40%","Above 40%")))))</f>
        <v>Below 0%</v>
      </c>
      <c r="N12734" s="6" t="str">
        <f aca="false">IF(AND(H12734&gt;=Summary!$B$25,I12734&gt;=Summary!$B$26,I12734&lt;=Summary!$B$27,J12734&gt;=Summary!$B$28,J12734&lt;=Summary!$B$29,F12734*J12734&gt;1),"Yes","No")</f>
        <v>No</v>
      </c>
    </row>
    <row r="12735" customFormat="false" ht="15" hidden="false" customHeight="false" outlineLevel="0" collapsed="false">
      <c r="A12735" s="6" t="s">
        <v>159</v>
      </c>
      <c r="B12735" s="45" t="n">
        <v>45591</v>
      </c>
      <c r="C12735" s="6" t="s">
        <v>194</v>
      </c>
      <c r="D12735" s="6" t="s">
        <v>179</v>
      </c>
      <c r="E12735" s="6" t="s">
        <v>174</v>
      </c>
      <c r="F12735" s="34" t="n">
        <v>0.0847412720322609</v>
      </c>
      <c r="G12735" s="34" t="n">
        <v>0.0768969037087445</v>
      </c>
      <c r="H12735" s="34" t="n">
        <v>0.00784436832351643</v>
      </c>
      <c r="I12735" s="34" t="n">
        <v>0.102011497800066</v>
      </c>
      <c r="J12735" s="35" t="n">
        <v>13</v>
      </c>
      <c r="K12735" s="6" t="n">
        <v>0</v>
      </c>
      <c r="L12735" s="35" t="n">
        <v>-1</v>
      </c>
      <c r="M12735" s="6" t="str">
        <f aca="false">IF(I12735&lt;=0,"Below 0%",IF(I12735&lt;=0.05,"0-5%",IF(I12735&lt;=0.1,"5-10%",IF(I12735&lt;=0.2,"10-20%",IF(I12735&lt;=0.4,"20-40%","Above 40%")))))</f>
        <v>10-20%</v>
      </c>
      <c r="N12735" s="6" t="str">
        <f aca="false">IF(AND(H12735&gt;=Summary!$B$25,I12735&gt;=Summary!$B$26,I12735&lt;=Summary!$B$27,J12735&gt;=Summary!$B$28,J12735&lt;=Summary!$B$29,F12735*J12735&gt;1),"Yes","No")</f>
        <v>No</v>
      </c>
    </row>
    <row r="12736" customFormat="false" ht="15" hidden="false" customHeight="false" outlineLevel="0" collapsed="false">
      <c r="A12736" s="6" t="s">
        <v>159</v>
      </c>
      <c r="B12736" s="45" t="n">
        <v>45591</v>
      </c>
      <c r="C12736" s="6" t="s">
        <v>194</v>
      </c>
      <c r="D12736" s="6" t="s">
        <v>179</v>
      </c>
      <c r="E12736" s="6" t="s">
        <v>177</v>
      </c>
      <c r="F12736" s="34" t="n">
        <v>0.063170850276947</v>
      </c>
      <c r="G12736" s="34" t="n">
        <v>0.0384484518543722</v>
      </c>
      <c r="H12736" s="34" t="n">
        <v>0.0247223984225748</v>
      </c>
      <c r="I12736" s="34" t="n">
        <v>0.64300114127387</v>
      </c>
      <c r="J12736" s="35" t="n">
        <v>26</v>
      </c>
      <c r="K12736" s="6" t="n">
        <v>0</v>
      </c>
      <c r="L12736" s="35" t="n">
        <v>-1</v>
      </c>
      <c r="M12736" s="6" t="str">
        <f aca="false">IF(I12736&lt;=0,"Below 0%",IF(I12736&lt;=0.05,"0-5%",IF(I12736&lt;=0.1,"5-10%",IF(I12736&lt;=0.2,"10-20%",IF(I12736&lt;=0.4,"20-40%","Above 40%")))))</f>
        <v>Above 40%</v>
      </c>
      <c r="N12736" s="6" t="str">
        <f aca="false">IF(AND(H12736&gt;=Summary!$B$25,I12736&gt;=Summary!$B$26,I12736&lt;=Summary!$B$27,J12736&gt;=Summary!$B$28,J12736&lt;=Summary!$B$29,F12736*J12736&gt;1),"Yes","No")</f>
        <v>No</v>
      </c>
    </row>
    <row r="12737" customFormat="false" ht="15" hidden="false" customHeight="false" outlineLevel="0" collapsed="false">
      <c r="A12737" s="6" t="s">
        <v>159</v>
      </c>
      <c r="B12737" s="45" t="n">
        <v>45592</v>
      </c>
      <c r="C12737" s="6" t="s">
        <v>185</v>
      </c>
      <c r="D12737" s="6" t="s">
        <v>183</v>
      </c>
      <c r="E12737" s="6" t="s">
        <v>187</v>
      </c>
      <c r="F12737" s="34" t="n">
        <v>0.41628485918045</v>
      </c>
      <c r="G12737" s="34" t="n">
        <v>0.389767967311487</v>
      </c>
      <c r="H12737" s="34" t="n">
        <v>0.0265168918689632</v>
      </c>
      <c r="I12737" s="34" t="n">
        <v>0.0680325067549021</v>
      </c>
      <c r="J12737" s="35" t="n">
        <v>2.54</v>
      </c>
      <c r="K12737" s="6" t="n">
        <v>0</v>
      </c>
      <c r="L12737" s="35" t="n">
        <v>-1</v>
      </c>
      <c r="M12737" s="6" t="str">
        <f aca="false">IF(I12737&lt;=0,"Below 0%",IF(I12737&lt;=0.05,"0-5%",IF(I12737&lt;=0.1,"5-10%",IF(I12737&lt;=0.2,"10-20%",IF(I12737&lt;=0.4,"20-40%","Above 40%")))))</f>
        <v>5-10%</v>
      </c>
      <c r="N12737" s="6" t="str">
        <f aca="false">IF(AND(H12737&gt;=Summary!$B$25,I12737&gt;=Summary!$B$26,I12737&lt;=Summary!$B$27,J12737&gt;=Summary!$B$28,J12737&lt;=Summary!$B$29,F12737*J12737&gt;1),"Yes","No")</f>
        <v>No</v>
      </c>
    </row>
    <row r="12738" customFormat="false" ht="15" hidden="false" customHeight="false" outlineLevel="0" collapsed="false">
      <c r="A12738" s="6" t="s">
        <v>159</v>
      </c>
      <c r="B12738" s="45" t="n">
        <v>45592</v>
      </c>
      <c r="C12738" s="6" t="s">
        <v>185</v>
      </c>
      <c r="D12738" s="6" t="s">
        <v>183</v>
      </c>
      <c r="E12738" s="6" t="s">
        <v>174</v>
      </c>
      <c r="F12738" s="34" t="n">
        <v>0.326530814170837</v>
      </c>
      <c r="G12738" s="34" t="n">
        <v>0.27576897965771</v>
      </c>
      <c r="H12738" s="34" t="n">
        <v>0.0507618345131278</v>
      </c>
      <c r="I12738" s="34" t="n">
        <v>0.184073765570495</v>
      </c>
      <c r="J12738" s="35" t="n">
        <v>3.59</v>
      </c>
      <c r="K12738" s="6" t="n">
        <v>1</v>
      </c>
      <c r="L12738" s="35" t="n">
        <v>2.59</v>
      </c>
      <c r="M12738" s="6" t="str">
        <f aca="false">IF(I12738&lt;=0,"Below 0%",IF(I12738&lt;=0.05,"0-5%",IF(I12738&lt;=0.1,"5-10%",IF(I12738&lt;=0.2,"10-20%",IF(I12738&lt;=0.4,"20-40%","Above 40%")))))</f>
        <v>10-20%</v>
      </c>
      <c r="N12738" s="6" t="str">
        <f aca="false">IF(AND(H12738&gt;=Summary!$B$25,I12738&gt;=Summary!$B$26,I12738&lt;=Summary!$B$27,J12738&gt;=Summary!$B$28,J12738&lt;=Summary!$B$29,F12738*J12738&gt;1),"Yes","No")</f>
        <v>Yes</v>
      </c>
    </row>
    <row r="12739" customFormat="false" ht="15" hidden="false" customHeight="false" outlineLevel="0" collapsed="false">
      <c r="A12739" s="6" t="s">
        <v>159</v>
      </c>
      <c r="B12739" s="45" t="n">
        <v>45592</v>
      </c>
      <c r="C12739" s="6" t="s">
        <v>185</v>
      </c>
      <c r="D12739" s="6" t="s">
        <v>183</v>
      </c>
      <c r="E12739" s="6" t="s">
        <v>177</v>
      </c>
      <c r="F12739" s="34" t="n">
        <v>0.257184326648712</v>
      </c>
      <c r="G12739" s="34" t="n">
        <v>0.334463053030803</v>
      </c>
      <c r="H12739" s="34" t="n">
        <v>-0.0772787263820911</v>
      </c>
      <c r="I12739" s="34" t="n">
        <v>-0.231053103419988</v>
      </c>
      <c r="J12739" s="35" t="n">
        <v>2.96</v>
      </c>
      <c r="K12739" s="6" t="n">
        <v>0</v>
      </c>
      <c r="L12739" s="35" t="n">
        <v>-1</v>
      </c>
      <c r="M12739" s="6" t="str">
        <f aca="false">IF(I12739&lt;=0,"Below 0%",IF(I12739&lt;=0.05,"0-5%",IF(I12739&lt;=0.1,"5-10%",IF(I12739&lt;=0.2,"10-20%",IF(I12739&lt;=0.4,"20-40%","Above 40%")))))</f>
        <v>Below 0%</v>
      </c>
      <c r="N12739" s="6" t="str">
        <f aca="false">IF(AND(H12739&gt;=Summary!$B$25,I12739&gt;=Summary!$B$26,I12739&lt;=Summary!$B$27,J12739&gt;=Summary!$B$28,J12739&lt;=Summary!$B$29,F12739*J12739&gt;1),"Yes","No")</f>
        <v>No</v>
      </c>
    </row>
    <row r="12740" customFormat="false" ht="15" hidden="false" customHeight="false" outlineLevel="0" collapsed="false">
      <c r="A12740" s="6" t="s">
        <v>159</v>
      </c>
      <c r="B12740" s="45" t="n">
        <v>45592</v>
      </c>
      <c r="C12740" s="6" t="s">
        <v>190</v>
      </c>
      <c r="D12740" s="6" t="s">
        <v>188</v>
      </c>
      <c r="E12740" s="6" t="s">
        <v>187</v>
      </c>
      <c r="F12740" s="34" t="n">
        <v>0.426990479230881</v>
      </c>
      <c r="G12740" s="34" t="n">
        <v>0.545229208646272</v>
      </c>
      <c r="H12740" s="34" t="n">
        <v>-0.118238729415391</v>
      </c>
      <c r="I12740" s="34" t="n">
        <v>-0.216860592830237</v>
      </c>
      <c r="J12740" s="35" t="n">
        <v>1.82</v>
      </c>
      <c r="K12740" s="6" t="n">
        <v>1</v>
      </c>
      <c r="L12740" s="35" t="n">
        <v>0.82</v>
      </c>
      <c r="M12740" s="6" t="str">
        <f aca="false">IF(I12740&lt;=0,"Below 0%",IF(I12740&lt;=0.05,"0-5%",IF(I12740&lt;=0.1,"5-10%",IF(I12740&lt;=0.2,"10-20%",IF(I12740&lt;=0.4,"20-40%","Above 40%")))))</f>
        <v>Below 0%</v>
      </c>
      <c r="N12740" s="6" t="str">
        <f aca="false">IF(AND(H12740&gt;=Summary!$B$25,I12740&gt;=Summary!$B$26,I12740&lt;=Summary!$B$27,J12740&gt;=Summary!$B$28,J12740&lt;=Summary!$B$29,F12740*J12740&gt;1),"Yes","No")</f>
        <v>No</v>
      </c>
    </row>
    <row r="12741" customFormat="false" ht="15" hidden="false" customHeight="false" outlineLevel="0" collapsed="false">
      <c r="A12741" s="6" t="s">
        <v>159</v>
      </c>
      <c r="B12741" s="45" t="n">
        <v>45592</v>
      </c>
      <c r="C12741" s="6" t="s">
        <v>190</v>
      </c>
      <c r="D12741" s="6" t="s">
        <v>188</v>
      </c>
      <c r="E12741" s="6" t="s">
        <v>174</v>
      </c>
      <c r="F12741" s="34" t="n">
        <v>0.269314765930176</v>
      </c>
      <c r="G12741" s="34" t="n">
        <v>0.223999358856934</v>
      </c>
      <c r="H12741" s="34" t="n">
        <v>0.0453154070732423</v>
      </c>
      <c r="I12741" s="34" t="n">
        <v>0.202301503470753</v>
      </c>
      <c r="J12741" s="35" t="n">
        <v>4.43</v>
      </c>
      <c r="K12741" s="6" t="n">
        <v>0</v>
      </c>
      <c r="L12741" s="35" t="n">
        <v>-1</v>
      </c>
      <c r="M12741" s="6" t="str">
        <f aca="false">IF(I12741&lt;=0,"Below 0%",IF(I12741&lt;=0.05,"0-5%",IF(I12741&lt;=0.1,"5-10%",IF(I12741&lt;=0.2,"10-20%",IF(I12741&lt;=0.4,"20-40%","Above 40%")))))</f>
        <v>20-40%</v>
      </c>
      <c r="N12741" s="6" t="str">
        <f aca="false">IF(AND(H12741&gt;=Summary!$B$25,I12741&gt;=Summary!$B$26,I12741&lt;=Summary!$B$27,J12741&gt;=Summary!$B$28,J12741&lt;=Summary!$B$29,F12741*J12741&gt;1),"Yes","No")</f>
        <v>Yes</v>
      </c>
    </row>
    <row r="12742" customFormat="false" ht="15" hidden="false" customHeight="false" outlineLevel="0" collapsed="false">
      <c r="A12742" s="6" t="s">
        <v>159</v>
      </c>
      <c r="B12742" s="45" t="n">
        <v>45592</v>
      </c>
      <c r="C12742" s="6" t="s">
        <v>190</v>
      </c>
      <c r="D12742" s="6" t="s">
        <v>188</v>
      </c>
      <c r="E12742" s="6" t="s">
        <v>177</v>
      </c>
      <c r="F12742" s="34" t="n">
        <v>0.303694754838944</v>
      </c>
      <c r="G12742" s="34" t="n">
        <v>0.230771432496794</v>
      </c>
      <c r="H12742" s="34" t="n">
        <v>0.0729233223421492</v>
      </c>
      <c r="I12742" s="34" t="n">
        <v>0.315998048602321</v>
      </c>
      <c r="J12742" s="35" t="n">
        <v>4.3</v>
      </c>
      <c r="K12742" s="6" t="n">
        <v>0</v>
      </c>
      <c r="L12742" s="35" t="n">
        <v>-1</v>
      </c>
      <c r="M12742" s="6" t="str">
        <f aca="false">IF(I12742&lt;=0,"Below 0%",IF(I12742&lt;=0.05,"0-5%",IF(I12742&lt;=0.1,"5-10%",IF(I12742&lt;=0.2,"10-20%",IF(I12742&lt;=0.4,"20-40%","Above 40%")))))</f>
        <v>20-40%</v>
      </c>
      <c r="N12742" s="6" t="str">
        <f aca="false">IF(AND(H12742&gt;=Summary!$B$25,I12742&gt;=Summary!$B$26,I12742&lt;=Summary!$B$27,J12742&gt;=Summary!$B$28,J12742&lt;=Summary!$B$29,F12742*J12742&gt;1),"Yes","No")</f>
        <v>Yes</v>
      </c>
    </row>
    <row r="12743" customFormat="false" ht="15" hidden="false" customHeight="false" outlineLevel="0" collapsed="false">
      <c r="A12743" s="6" t="s">
        <v>159</v>
      </c>
      <c r="B12743" s="45" t="n">
        <v>45592</v>
      </c>
      <c r="C12743" s="6" t="s">
        <v>180</v>
      </c>
      <c r="D12743" s="6" t="s">
        <v>181</v>
      </c>
      <c r="E12743" s="6" t="s">
        <v>187</v>
      </c>
      <c r="F12743" s="34" t="n">
        <v>0.287713199853897</v>
      </c>
      <c r="G12743" s="34" t="n">
        <v>0.239602041635036</v>
      </c>
      <c r="H12743" s="34" t="n">
        <v>0.0481111582188609</v>
      </c>
      <c r="I12743" s="34" t="n">
        <v>0.200796111295847</v>
      </c>
      <c r="J12743" s="35" t="n">
        <v>4.1</v>
      </c>
      <c r="K12743" s="6" t="n">
        <v>1</v>
      </c>
      <c r="L12743" s="35" t="n">
        <v>3.1</v>
      </c>
      <c r="M12743" s="6" t="str">
        <f aca="false">IF(I12743&lt;=0,"Below 0%",IF(I12743&lt;=0.05,"0-5%",IF(I12743&lt;=0.1,"5-10%",IF(I12743&lt;=0.2,"10-20%",IF(I12743&lt;=0.4,"20-40%","Above 40%")))))</f>
        <v>20-40%</v>
      </c>
      <c r="N12743" s="6" t="str">
        <f aca="false">IF(AND(H12743&gt;=Summary!$B$25,I12743&gt;=Summary!$B$26,I12743&lt;=Summary!$B$27,J12743&gt;=Summary!$B$28,J12743&lt;=Summary!$B$29,F12743*J12743&gt;1),"Yes","No")</f>
        <v>Yes</v>
      </c>
    </row>
    <row r="12744" customFormat="false" ht="15" hidden="false" customHeight="false" outlineLevel="0" collapsed="false">
      <c r="A12744" s="6" t="s">
        <v>159</v>
      </c>
      <c r="B12744" s="45" t="n">
        <v>45592</v>
      </c>
      <c r="C12744" s="6" t="s">
        <v>180</v>
      </c>
      <c r="D12744" s="6" t="s">
        <v>181</v>
      </c>
      <c r="E12744" s="6" t="s">
        <v>174</v>
      </c>
      <c r="F12744" s="34" t="n">
        <v>0.266512215137482</v>
      </c>
      <c r="G12744" s="34" t="n">
        <v>0.237861590969406</v>
      </c>
      <c r="H12744" s="34" t="n">
        <v>0.0286506241680754</v>
      </c>
      <c r="I12744" s="34" t="n">
        <v>0.120450822057103</v>
      </c>
      <c r="J12744" s="35" t="n">
        <v>4.13</v>
      </c>
      <c r="K12744" s="6" t="n">
        <v>0</v>
      </c>
      <c r="L12744" s="35" t="n">
        <v>-1</v>
      </c>
      <c r="M12744" s="6" t="str">
        <f aca="false">IF(I12744&lt;=0,"Below 0%",IF(I12744&lt;=0.05,"0-5%",IF(I12744&lt;=0.1,"5-10%",IF(I12744&lt;=0.2,"10-20%",IF(I12744&lt;=0.4,"20-40%","Above 40%")))))</f>
        <v>10-20%</v>
      </c>
      <c r="N12744" s="6" t="str">
        <f aca="false">IF(AND(H12744&gt;=Summary!$B$25,I12744&gt;=Summary!$B$26,I12744&lt;=Summary!$B$27,J12744&gt;=Summary!$B$28,J12744&lt;=Summary!$B$29,F12744*J12744&gt;1),"Yes","No")</f>
        <v>No</v>
      </c>
    </row>
    <row r="12745" customFormat="false" ht="15" hidden="false" customHeight="false" outlineLevel="0" collapsed="false">
      <c r="A12745" s="6" t="s">
        <v>159</v>
      </c>
      <c r="B12745" s="45" t="n">
        <v>45592</v>
      </c>
      <c r="C12745" s="6" t="s">
        <v>180</v>
      </c>
      <c r="D12745" s="6" t="s">
        <v>181</v>
      </c>
      <c r="E12745" s="6" t="s">
        <v>177</v>
      </c>
      <c r="F12745" s="34" t="n">
        <v>0.445774555206299</v>
      </c>
      <c r="G12745" s="34" t="n">
        <v>0.522536367395558</v>
      </c>
      <c r="H12745" s="34" t="n">
        <v>-0.0767618121892587</v>
      </c>
      <c r="I12745" s="34" t="n">
        <v>-0.146902334419052</v>
      </c>
      <c r="J12745" s="35" t="n">
        <v>1.88</v>
      </c>
      <c r="K12745" s="6" t="n">
        <v>0</v>
      </c>
      <c r="L12745" s="35" t="n">
        <v>-1</v>
      </c>
      <c r="M12745" s="6" t="str">
        <f aca="false">IF(I12745&lt;=0,"Below 0%",IF(I12745&lt;=0.05,"0-5%",IF(I12745&lt;=0.1,"5-10%",IF(I12745&lt;=0.2,"10-20%",IF(I12745&lt;=0.4,"20-40%","Above 40%")))))</f>
        <v>Below 0%</v>
      </c>
      <c r="N12745" s="6" t="str">
        <f aca="false">IF(AND(H12745&gt;=Summary!$B$25,I12745&gt;=Summary!$B$26,I12745&lt;=Summary!$B$27,J12745&gt;=Summary!$B$28,J12745&lt;=Summary!$B$29,F12745*J12745&gt;1),"Yes","No")</f>
        <v>No</v>
      </c>
    </row>
    <row r="12746" customFormat="false" ht="15" hidden="false" customHeight="false" outlineLevel="0" collapsed="false">
      <c r="A12746" s="6" t="s">
        <v>159</v>
      </c>
      <c r="B12746" s="45" t="n">
        <v>45592</v>
      </c>
      <c r="C12746" s="6" t="s">
        <v>189</v>
      </c>
      <c r="D12746" s="6" t="s">
        <v>176</v>
      </c>
      <c r="E12746" s="6" t="s">
        <v>187</v>
      </c>
      <c r="F12746" s="34" t="n">
        <v>0.397800296545029</v>
      </c>
      <c r="G12746" s="34" t="n">
        <v>0.333239519862657</v>
      </c>
      <c r="H12746" s="34" t="n">
        <v>0.0645607766823716</v>
      </c>
      <c r="I12746" s="34" t="n">
        <v>0.193736855427531</v>
      </c>
      <c r="J12746" s="35" t="n">
        <v>2.98</v>
      </c>
      <c r="K12746" s="6" t="n">
        <v>1</v>
      </c>
      <c r="L12746" s="35" t="n">
        <v>1.98</v>
      </c>
      <c r="M12746" s="6" t="str">
        <f aca="false">IF(I12746&lt;=0,"Below 0%",IF(I12746&lt;=0.05,"0-5%",IF(I12746&lt;=0.1,"5-10%",IF(I12746&lt;=0.2,"10-20%",IF(I12746&lt;=0.4,"20-40%","Above 40%")))))</f>
        <v>10-20%</v>
      </c>
      <c r="N12746" s="6" t="str">
        <f aca="false">IF(AND(H12746&gt;=Summary!$B$25,I12746&gt;=Summary!$B$26,I12746&lt;=Summary!$B$27,J12746&gt;=Summary!$B$28,J12746&lt;=Summary!$B$29,F12746*J12746&gt;1),"Yes","No")</f>
        <v>Yes</v>
      </c>
    </row>
    <row r="12747" customFormat="false" ht="15" hidden="false" customHeight="false" outlineLevel="0" collapsed="false">
      <c r="A12747" s="6" t="s">
        <v>159</v>
      </c>
      <c r="B12747" s="45" t="n">
        <v>45592</v>
      </c>
      <c r="C12747" s="6" t="s">
        <v>189</v>
      </c>
      <c r="D12747" s="6" t="s">
        <v>176</v>
      </c>
      <c r="E12747" s="6" t="s">
        <v>174</v>
      </c>
      <c r="F12747" s="34" t="n">
        <v>0.314424276351929</v>
      </c>
      <c r="G12747" s="34" t="n">
        <v>0.2495109972841</v>
      </c>
      <c r="H12747" s="34" t="n">
        <v>0.0649132790678287</v>
      </c>
      <c r="I12747" s="34" t="n">
        <v>0.260161995961712</v>
      </c>
      <c r="J12747" s="35" t="n">
        <v>3.98</v>
      </c>
      <c r="K12747" s="6" t="n">
        <v>0</v>
      </c>
      <c r="L12747" s="35" t="n">
        <v>-1</v>
      </c>
      <c r="M12747" s="6" t="str">
        <f aca="false">IF(I12747&lt;=0,"Below 0%",IF(I12747&lt;=0.05,"0-5%",IF(I12747&lt;=0.1,"5-10%",IF(I12747&lt;=0.2,"10-20%",IF(I12747&lt;=0.4,"20-40%","Above 40%")))))</f>
        <v>20-40%</v>
      </c>
      <c r="N12747" s="6" t="str">
        <f aca="false">IF(AND(H12747&gt;=Summary!$B$25,I12747&gt;=Summary!$B$26,I12747&lt;=Summary!$B$27,J12747&gt;=Summary!$B$28,J12747&lt;=Summary!$B$29,F12747*J12747&gt;1),"Yes","No")</f>
        <v>Yes</v>
      </c>
    </row>
    <row r="12748" customFormat="false" ht="15" hidden="false" customHeight="false" outlineLevel="0" collapsed="false">
      <c r="A12748" s="6" t="s">
        <v>159</v>
      </c>
      <c r="B12748" s="45" t="n">
        <v>45592</v>
      </c>
      <c r="C12748" s="6" t="s">
        <v>189</v>
      </c>
      <c r="D12748" s="6" t="s">
        <v>176</v>
      </c>
      <c r="E12748" s="6" t="s">
        <v>177</v>
      </c>
      <c r="F12748" s="34" t="n">
        <v>0.287775427103043</v>
      </c>
      <c r="G12748" s="34" t="n">
        <v>0.417249482853243</v>
      </c>
      <c r="H12748" s="34" t="n">
        <v>-0.1294740557502</v>
      </c>
      <c r="I12748" s="34" t="n">
        <v>-0.31030369376333</v>
      </c>
      <c r="J12748" s="35" t="n">
        <v>2.38</v>
      </c>
      <c r="K12748" s="6" t="n">
        <v>0</v>
      </c>
      <c r="L12748" s="35" t="n">
        <v>-1</v>
      </c>
      <c r="M12748" s="6" t="str">
        <f aca="false">IF(I12748&lt;=0,"Below 0%",IF(I12748&lt;=0.05,"0-5%",IF(I12748&lt;=0.1,"5-10%",IF(I12748&lt;=0.2,"10-20%",IF(I12748&lt;=0.4,"20-40%","Above 40%")))))</f>
        <v>Below 0%</v>
      </c>
      <c r="N12748" s="6" t="str">
        <f aca="false">IF(AND(H12748&gt;=Summary!$B$25,I12748&gt;=Summary!$B$26,I12748&lt;=Summary!$B$27,J12748&gt;=Summary!$B$28,J12748&lt;=Summary!$B$29,F12748*J12748&gt;1),"Yes","No")</f>
        <v>No</v>
      </c>
    </row>
    <row r="12749" customFormat="false" ht="15" hidden="false" customHeight="false" outlineLevel="0" collapsed="false">
      <c r="A12749" s="6" t="s">
        <v>159</v>
      </c>
      <c r="B12749" s="45" t="n">
        <v>45598</v>
      </c>
      <c r="C12749" s="6" t="s">
        <v>199</v>
      </c>
      <c r="D12749" s="6" t="s">
        <v>194</v>
      </c>
      <c r="E12749" s="6" t="s">
        <v>187</v>
      </c>
      <c r="F12749" s="34" t="n">
        <v>0.105614833533764</v>
      </c>
      <c r="G12749" s="34" t="n">
        <v>0.178868033219721</v>
      </c>
      <c r="H12749" s="34" t="n">
        <v>-0.0732531996859567</v>
      </c>
      <c r="I12749" s="34" t="n">
        <v>-0.40953768187283</v>
      </c>
      <c r="J12749" s="35" t="n">
        <v>5.5</v>
      </c>
      <c r="K12749" s="6" t="n">
        <v>1</v>
      </c>
      <c r="L12749" s="35" t="n">
        <v>4.5</v>
      </c>
      <c r="M12749" s="6" t="str">
        <f aca="false">IF(I12749&lt;=0,"Below 0%",IF(I12749&lt;=0.05,"0-5%",IF(I12749&lt;=0.1,"5-10%",IF(I12749&lt;=0.2,"10-20%",IF(I12749&lt;=0.4,"20-40%","Above 40%")))))</f>
        <v>Below 0%</v>
      </c>
      <c r="N12749" s="6" t="str">
        <f aca="false">IF(AND(H12749&gt;=Summary!$B$25,I12749&gt;=Summary!$B$26,I12749&lt;=Summary!$B$27,J12749&gt;=Summary!$B$28,J12749&lt;=Summary!$B$29,F12749*J12749&gt;1),"Yes","No")</f>
        <v>No</v>
      </c>
    </row>
    <row r="12750" customFormat="false" ht="15" hidden="false" customHeight="false" outlineLevel="0" collapsed="false">
      <c r="A12750" s="6" t="s">
        <v>159</v>
      </c>
      <c r="B12750" s="45" t="n">
        <v>45598</v>
      </c>
      <c r="C12750" s="6" t="s">
        <v>199</v>
      </c>
      <c r="D12750" s="6" t="s">
        <v>194</v>
      </c>
      <c r="E12750" s="6" t="s">
        <v>174</v>
      </c>
      <c r="F12750" s="34" t="n">
        <v>0.153597846627235</v>
      </c>
      <c r="G12750" s="34" t="n">
        <v>0.213863952762709</v>
      </c>
      <c r="H12750" s="34" t="n">
        <v>-0.060266106135474</v>
      </c>
      <c r="I12750" s="34" t="n">
        <v>-0.281796466197095</v>
      </c>
      <c r="J12750" s="35" t="n">
        <v>4.6</v>
      </c>
      <c r="K12750" s="6" t="n">
        <v>0</v>
      </c>
      <c r="L12750" s="35" t="n">
        <v>-1</v>
      </c>
      <c r="M12750" s="6" t="str">
        <f aca="false">IF(I12750&lt;=0,"Below 0%",IF(I12750&lt;=0.05,"0-5%",IF(I12750&lt;=0.1,"5-10%",IF(I12750&lt;=0.2,"10-20%",IF(I12750&lt;=0.4,"20-40%","Above 40%")))))</f>
        <v>Below 0%</v>
      </c>
      <c r="N12750" s="6" t="str">
        <f aca="false">IF(AND(H12750&gt;=Summary!$B$25,I12750&gt;=Summary!$B$26,I12750&lt;=Summary!$B$27,J12750&gt;=Summary!$B$28,J12750&lt;=Summary!$B$29,F12750*J12750&gt;1),"Yes","No")</f>
        <v>No</v>
      </c>
    </row>
    <row r="12751" customFormat="false" ht="15" hidden="false" customHeight="false" outlineLevel="0" collapsed="false">
      <c r="A12751" s="6" t="s">
        <v>159</v>
      </c>
      <c r="B12751" s="45" t="n">
        <v>45598</v>
      </c>
      <c r="C12751" s="6" t="s">
        <v>199</v>
      </c>
      <c r="D12751" s="6" t="s">
        <v>194</v>
      </c>
      <c r="E12751" s="6" t="s">
        <v>177</v>
      </c>
      <c r="F12751" s="34" t="n">
        <v>0.740787386894226</v>
      </c>
      <c r="G12751" s="34" t="n">
        <v>0.60726801401757</v>
      </c>
      <c r="H12751" s="34" t="n">
        <v>0.133519372876656</v>
      </c>
      <c r="I12751" s="34" t="n">
        <v>0.219868937264318</v>
      </c>
      <c r="J12751" s="35" t="n">
        <v>1.62</v>
      </c>
      <c r="K12751" s="6" t="n">
        <v>0</v>
      </c>
      <c r="L12751" s="35" t="n">
        <v>-1</v>
      </c>
      <c r="M12751" s="6" t="str">
        <f aca="false">IF(I12751&lt;=0,"Below 0%",IF(I12751&lt;=0.05,"0-5%",IF(I12751&lt;=0.1,"5-10%",IF(I12751&lt;=0.2,"10-20%",IF(I12751&lt;=0.4,"20-40%","Above 40%")))))</f>
        <v>20-40%</v>
      </c>
      <c r="N12751" s="6" t="str">
        <f aca="false">IF(AND(H12751&gt;=Summary!$B$25,I12751&gt;=Summary!$B$26,I12751&lt;=Summary!$B$27,J12751&gt;=Summary!$B$28,J12751&lt;=Summary!$B$29,F12751*J12751&gt;1),"Yes","No")</f>
        <v>No</v>
      </c>
    </row>
    <row r="12752" customFormat="false" ht="15" hidden="false" customHeight="false" outlineLevel="0" collapsed="false">
      <c r="A12752" s="6" t="s">
        <v>159</v>
      </c>
      <c r="B12752" s="45" t="n">
        <v>45598</v>
      </c>
      <c r="C12752" s="6" t="s">
        <v>209</v>
      </c>
      <c r="D12752" s="6" t="s">
        <v>195</v>
      </c>
      <c r="E12752" s="6" t="s">
        <v>187</v>
      </c>
      <c r="F12752" s="34" t="n">
        <v>0.461623668670654</v>
      </c>
      <c r="G12752" s="34" t="n">
        <v>0.428568364457918</v>
      </c>
      <c r="H12752" s="34" t="n">
        <v>0.0330553042127368</v>
      </c>
      <c r="I12752" s="34" t="n">
        <v>0.0771295946086628</v>
      </c>
      <c r="J12752" s="35" t="n">
        <v>2.3</v>
      </c>
      <c r="K12752" s="6" t="n">
        <v>0</v>
      </c>
      <c r="L12752" s="35" t="n">
        <v>-1</v>
      </c>
      <c r="M12752" s="6" t="str">
        <f aca="false">IF(I12752&lt;=0,"Below 0%",IF(I12752&lt;=0.05,"0-5%",IF(I12752&lt;=0.1,"5-10%",IF(I12752&lt;=0.2,"10-20%",IF(I12752&lt;=0.4,"20-40%","Above 40%")))))</f>
        <v>5-10%</v>
      </c>
      <c r="N12752" s="6" t="str">
        <f aca="false">IF(AND(H12752&gt;=Summary!$B$25,I12752&gt;=Summary!$B$26,I12752&lt;=Summary!$B$27,J12752&gt;=Summary!$B$28,J12752&lt;=Summary!$B$29,F12752*J12752&gt;1),"Yes","No")</f>
        <v>No</v>
      </c>
    </row>
    <row r="12753" customFormat="false" ht="15" hidden="false" customHeight="false" outlineLevel="0" collapsed="false">
      <c r="A12753" s="6" t="s">
        <v>159</v>
      </c>
      <c r="B12753" s="45" t="n">
        <v>45598</v>
      </c>
      <c r="C12753" s="6" t="s">
        <v>209</v>
      </c>
      <c r="D12753" s="6" t="s">
        <v>195</v>
      </c>
      <c r="E12753" s="6" t="s">
        <v>174</v>
      </c>
      <c r="F12753" s="34" t="n">
        <v>0.268539607524872</v>
      </c>
      <c r="G12753" s="34" t="n">
        <v>0.261460805902708</v>
      </c>
      <c r="H12753" s="34" t="n">
        <v>0.00707880162216351</v>
      </c>
      <c r="I12753" s="34" t="n">
        <v>0.0270740449901221</v>
      </c>
      <c r="J12753" s="35" t="n">
        <v>3.77</v>
      </c>
      <c r="K12753" s="6" t="n">
        <v>1</v>
      </c>
      <c r="L12753" s="35" t="n">
        <v>2.77</v>
      </c>
      <c r="M12753" s="6" t="str">
        <f aca="false">IF(I12753&lt;=0,"Below 0%",IF(I12753&lt;=0.05,"0-5%",IF(I12753&lt;=0.1,"5-10%",IF(I12753&lt;=0.2,"10-20%",IF(I12753&lt;=0.4,"20-40%","Above 40%")))))</f>
        <v>0-5%</v>
      </c>
      <c r="N12753" s="6" t="str">
        <f aca="false">IF(AND(H12753&gt;=Summary!$B$25,I12753&gt;=Summary!$B$26,I12753&lt;=Summary!$B$27,J12753&gt;=Summary!$B$28,J12753&lt;=Summary!$B$29,F12753*J12753&gt;1),"Yes","No")</f>
        <v>No</v>
      </c>
    </row>
    <row r="12754" customFormat="false" ht="15" hidden="false" customHeight="false" outlineLevel="0" collapsed="false">
      <c r="A12754" s="6" t="s">
        <v>159</v>
      </c>
      <c r="B12754" s="45" t="n">
        <v>45598</v>
      </c>
      <c r="C12754" s="6" t="s">
        <v>209</v>
      </c>
      <c r="D12754" s="6" t="s">
        <v>195</v>
      </c>
      <c r="E12754" s="6" t="s">
        <v>177</v>
      </c>
      <c r="F12754" s="34" t="n">
        <v>0.269836694002152</v>
      </c>
      <c r="G12754" s="34" t="n">
        <v>0.309970829639374</v>
      </c>
      <c r="H12754" s="34" t="n">
        <v>-0.0401341356372228</v>
      </c>
      <c r="I12754" s="34" t="n">
        <v>-0.129477137200025</v>
      </c>
      <c r="J12754" s="35" t="n">
        <v>3.18</v>
      </c>
      <c r="K12754" s="6" t="n">
        <v>0</v>
      </c>
      <c r="L12754" s="35" t="n">
        <v>-1</v>
      </c>
      <c r="M12754" s="6" t="str">
        <f aca="false">IF(I12754&lt;=0,"Below 0%",IF(I12754&lt;=0.05,"0-5%",IF(I12754&lt;=0.1,"5-10%",IF(I12754&lt;=0.2,"10-20%",IF(I12754&lt;=0.4,"20-40%","Above 40%")))))</f>
        <v>Below 0%</v>
      </c>
      <c r="N12754" s="6" t="str">
        <f aca="false">IF(AND(H12754&gt;=Summary!$B$25,I12754&gt;=Summary!$B$26,I12754&lt;=Summary!$B$27,J12754&gt;=Summary!$B$28,J12754&lt;=Summary!$B$29,F12754*J12754&gt;1),"Yes","No")</f>
        <v>No</v>
      </c>
    </row>
    <row r="12755" customFormat="false" ht="15" hidden="false" customHeight="false" outlineLevel="0" collapsed="false">
      <c r="A12755" s="6" t="s">
        <v>159</v>
      </c>
      <c r="B12755" s="45" t="n">
        <v>45598</v>
      </c>
      <c r="C12755" s="6" t="s">
        <v>183</v>
      </c>
      <c r="D12755" s="6" t="s">
        <v>201</v>
      </c>
      <c r="E12755" s="6" t="s">
        <v>187</v>
      </c>
      <c r="F12755" s="34" t="n">
        <v>0.767819464206696</v>
      </c>
      <c r="G12755" s="34" t="n">
        <v>0.695788480301988</v>
      </c>
      <c r="H12755" s="34" t="n">
        <v>0.0720309839047074</v>
      </c>
      <c r="I12755" s="34" t="n">
        <v>0.103524254775596</v>
      </c>
      <c r="J12755" s="35" t="n">
        <v>1.43</v>
      </c>
      <c r="K12755" s="6" t="n">
        <v>1</v>
      </c>
      <c r="L12755" s="35" t="n">
        <v>0.43</v>
      </c>
      <c r="M12755" s="6" t="str">
        <f aca="false">IF(I12755&lt;=0,"Below 0%",IF(I12755&lt;=0.05,"0-5%",IF(I12755&lt;=0.1,"5-10%",IF(I12755&lt;=0.2,"10-20%",IF(I12755&lt;=0.4,"20-40%","Above 40%")))))</f>
        <v>10-20%</v>
      </c>
      <c r="N12755" s="6" t="str">
        <f aca="false">IF(AND(H12755&gt;=Summary!$B$25,I12755&gt;=Summary!$B$26,I12755&lt;=Summary!$B$27,J12755&gt;=Summary!$B$28,J12755&lt;=Summary!$B$29,F12755*J12755&gt;1),"Yes","No")</f>
        <v>No</v>
      </c>
    </row>
    <row r="12756" customFormat="false" ht="15" hidden="false" customHeight="false" outlineLevel="0" collapsed="false">
      <c r="A12756" s="6" t="s">
        <v>159</v>
      </c>
      <c r="B12756" s="45" t="n">
        <v>45598</v>
      </c>
      <c r="C12756" s="6" t="s">
        <v>183</v>
      </c>
      <c r="D12756" s="6" t="s">
        <v>201</v>
      </c>
      <c r="E12756" s="6" t="s">
        <v>174</v>
      </c>
      <c r="F12756" s="34" t="n">
        <v>0.154573008418083</v>
      </c>
      <c r="G12756" s="34" t="n">
        <v>0.171547849453766</v>
      </c>
      <c r="H12756" s="34" t="n">
        <v>-0.0169748410356828</v>
      </c>
      <c r="I12756" s="34" t="n">
        <v>-0.0989510570358839</v>
      </c>
      <c r="J12756" s="35" t="n">
        <v>5.8</v>
      </c>
      <c r="K12756" s="6" t="n">
        <v>0</v>
      </c>
      <c r="L12756" s="35" t="n">
        <v>-1</v>
      </c>
      <c r="M12756" s="6" t="str">
        <f aca="false">IF(I12756&lt;=0,"Below 0%",IF(I12756&lt;=0.05,"0-5%",IF(I12756&lt;=0.1,"5-10%",IF(I12756&lt;=0.2,"10-20%",IF(I12756&lt;=0.4,"20-40%","Above 40%")))))</f>
        <v>Below 0%</v>
      </c>
      <c r="N12756" s="6" t="str">
        <f aca="false">IF(AND(H12756&gt;=Summary!$B$25,I12756&gt;=Summary!$B$26,I12756&lt;=Summary!$B$27,J12756&gt;=Summary!$B$28,J12756&lt;=Summary!$B$29,F12756*J12756&gt;1),"Yes","No")</f>
        <v>No</v>
      </c>
    </row>
    <row r="12757" customFormat="false" ht="15" hidden="false" customHeight="false" outlineLevel="0" collapsed="false">
      <c r="A12757" s="6" t="s">
        <v>159</v>
      </c>
      <c r="B12757" s="45" t="n">
        <v>45598</v>
      </c>
      <c r="C12757" s="6" t="s">
        <v>183</v>
      </c>
      <c r="D12757" s="6" t="s">
        <v>201</v>
      </c>
      <c r="E12757" s="6" t="s">
        <v>177</v>
      </c>
      <c r="F12757" s="34" t="n">
        <v>0.0776075720787048</v>
      </c>
      <c r="G12757" s="34" t="n">
        <v>0.132663670244246</v>
      </c>
      <c r="H12757" s="34" t="n">
        <v>-0.0550560981655409</v>
      </c>
      <c r="I12757" s="34" t="n">
        <v>-0.415005088161496</v>
      </c>
      <c r="J12757" s="35" t="n">
        <v>7.5</v>
      </c>
      <c r="K12757" s="6" t="n">
        <v>0</v>
      </c>
      <c r="L12757" s="35" t="n">
        <v>-1</v>
      </c>
      <c r="M12757" s="6" t="str">
        <f aca="false">IF(I12757&lt;=0,"Below 0%",IF(I12757&lt;=0.05,"0-5%",IF(I12757&lt;=0.1,"5-10%",IF(I12757&lt;=0.2,"10-20%",IF(I12757&lt;=0.4,"20-40%","Above 40%")))))</f>
        <v>Below 0%</v>
      </c>
      <c r="N12757" s="6" t="str">
        <f aca="false">IF(AND(H12757&gt;=Summary!$B$25,I12757&gt;=Summary!$B$26,I12757&lt;=Summary!$B$27,J12757&gt;=Summary!$B$28,J12757&lt;=Summary!$B$29,F12757*J12757&gt;1),"Yes","No")</f>
        <v>No</v>
      </c>
    </row>
    <row r="12758" customFormat="false" ht="15" hidden="false" customHeight="false" outlineLevel="0" collapsed="false">
      <c r="A12758" s="6" t="s">
        <v>159</v>
      </c>
      <c r="B12758" s="45" t="n">
        <v>45598</v>
      </c>
      <c r="C12758" s="6" t="s">
        <v>188</v>
      </c>
      <c r="D12758" s="6" t="s">
        <v>185</v>
      </c>
      <c r="E12758" s="6" t="s">
        <v>187</v>
      </c>
      <c r="F12758" s="34" t="n">
        <v>0.200762182474136</v>
      </c>
      <c r="G12758" s="34" t="n">
        <v>0.254298749934068</v>
      </c>
      <c r="H12758" s="34" t="n">
        <v>-0.0535365674599319</v>
      </c>
      <c r="I12758" s="34" t="n">
        <v>-0.21052627067106</v>
      </c>
      <c r="J12758" s="35" t="n">
        <v>3.88</v>
      </c>
      <c r="K12758" s="6" t="n">
        <v>1</v>
      </c>
      <c r="L12758" s="35" t="n">
        <v>2.88</v>
      </c>
      <c r="M12758" s="6" t="str">
        <f aca="false">IF(I12758&lt;=0,"Below 0%",IF(I12758&lt;=0.05,"0-5%",IF(I12758&lt;=0.1,"5-10%",IF(I12758&lt;=0.2,"10-20%",IF(I12758&lt;=0.4,"20-40%","Above 40%")))))</f>
        <v>Below 0%</v>
      </c>
      <c r="N12758" s="6" t="str">
        <f aca="false">IF(AND(H12758&gt;=Summary!$B$25,I12758&gt;=Summary!$B$26,I12758&lt;=Summary!$B$27,J12758&gt;=Summary!$B$28,J12758&lt;=Summary!$B$29,F12758*J12758&gt;1),"Yes","No")</f>
        <v>No</v>
      </c>
    </row>
    <row r="12759" customFormat="false" ht="15" hidden="false" customHeight="false" outlineLevel="0" collapsed="false">
      <c r="A12759" s="6" t="s">
        <v>159</v>
      </c>
      <c r="B12759" s="45" t="n">
        <v>45598</v>
      </c>
      <c r="C12759" s="6" t="s">
        <v>188</v>
      </c>
      <c r="D12759" s="6" t="s">
        <v>185</v>
      </c>
      <c r="E12759" s="6" t="s">
        <v>174</v>
      </c>
      <c r="F12759" s="34" t="n">
        <v>0.18807378411293</v>
      </c>
      <c r="G12759" s="34" t="n">
        <v>0.259652407827417</v>
      </c>
      <c r="H12759" s="34" t="n">
        <v>-0.0715786237144867</v>
      </c>
      <c r="I12759" s="34" t="n">
        <v>-0.27567094144593</v>
      </c>
      <c r="J12759" s="35" t="n">
        <v>3.8</v>
      </c>
      <c r="K12759" s="6" t="n">
        <v>0</v>
      </c>
      <c r="L12759" s="35" t="n">
        <v>-1</v>
      </c>
      <c r="M12759" s="6" t="str">
        <f aca="false">IF(I12759&lt;=0,"Below 0%",IF(I12759&lt;=0.05,"0-5%",IF(I12759&lt;=0.1,"5-10%",IF(I12759&lt;=0.2,"10-20%",IF(I12759&lt;=0.4,"20-40%","Above 40%")))))</f>
        <v>Below 0%</v>
      </c>
      <c r="N12759" s="6" t="str">
        <f aca="false">IF(AND(H12759&gt;=Summary!$B$25,I12759&gt;=Summary!$B$26,I12759&lt;=Summary!$B$27,J12759&gt;=Summary!$B$28,J12759&lt;=Summary!$B$29,F12759*J12759&gt;1),"Yes","No")</f>
        <v>No</v>
      </c>
    </row>
    <row r="12760" customFormat="false" ht="15" hidden="false" customHeight="false" outlineLevel="0" collapsed="false">
      <c r="A12760" s="6" t="s">
        <v>159</v>
      </c>
      <c r="B12760" s="45" t="n">
        <v>45598</v>
      </c>
      <c r="C12760" s="6" t="s">
        <v>188</v>
      </c>
      <c r="D12760" s="6" t="s">
        <v>185</v>
      </c>
      <c r="E12760" s="6" t="s">
        <v>177</v>
      </c>
      <c r="F12760" s="34" t="n">
        <v>0.611164033412933</v>
      </c>
      <c r="G12760" s="34" t="n">
        <v>0.486048842238515</v>
      </c>
      <c r="H12760" s="34" t="n">
        <v>0.125115191174419</v>
      </c>
      <c r="I12760" s="34" t="n">
        <v>0.257412795385329</v>
      </c>
      <c r="J12760" s="35" t="n">
        <v>2.03</v>
      </c>
      <c r="K12760" s="6" t="n">
        <v>0</v>
      </c>
      <c r="L12760" s="35" t="n">
        <v>-1</v>
      </c>
      <c r="M12760" s="6" t="str">
        <f aca="false">IF(I12760&lt;=0,"Below 0%",IF(I12760&lt;=0.05,"0-5%",IF(I12760&lt;=0.1,"5-10%",IF(I12760&lt;=0.2,"10-20%",IF(I12760&lt;=0.4,"20-40%","Above 40%")))))</f>
        <v>20-40%</v>
      </c>
      <c r="N12760" s="6" t="str">
        <f aca="false">IF(AND(H12760&gt;=Summary!$B$25,I12760&gt;=Summary!$B$26,I12760&lt;=Summary!$B$27,J12760&gt;=Summary!$B$28,J12760&lt;=Summary!$B$29,F12760*J12760&gt;1),"Yes","No")</f>
        <v>Yes</v>
      </c>
    </row>
    <row r="12761" customFormat="false" ht="15" hidden="false" customHeight="false" outlineLevel="0" collapsed="false">
      <c r="A12761" s="6" t="s">
        <v>159</v>
      </c>
      <c r="B12761" s="45" t="n">
        <v>45598</v>
      </c>
      <c r="C12761" s="6" t="s">
        <v>207</v>
      </c>
      <c r="D12761" s="6" t="s">
        <v>189</v>
      </c>
      <c r="E12761" s="6" t="s">
        <v>187</v>
      </c>
      <c r="F12761" s="34" t="n">
        <v>0.377701073884964</v>
      </c>
      <c r="G12761" s="34" t="n">
        <v>0.452339047123359</v>
      </c>
      <c r="H12761" s="34" t="n">
        <v>-0.0746379732383949</v>
      </c>
      <c r="I12761" s="34" t="n">
        <v>-0.165004488807795</v>
      </c>
      <c r="J12761" s="35" t="n">
        <v>2.2</v>
      </c>
      <c r="K12761" s="6" t="n">
        <v>1</v>
      </c>
      <c r="L12761" s="35" t="n">
        <v>1.2</v>
      </c>
      <c r="M12761" s="6" t="str">
        <f aca="false">IF(I12761&lt;=0,"Below 0%",IF(I12761&lt;=0.05,"0-5%",IF(I12761&lt;=0.1,"5-10%",IF(I12761&lt;=0.2,"10-20%",IF(I12761&lt;=0.4,"20-40%","Above 40%")))))</f>
        <v>Below 0%</v>
      </c>
      <c r="N12761" s="6" t="str">
        <f aca="false">IF(AND(H12761&gt;=Summary!$B$25,I12761&gt;=Summary!$B$26,I12761&lt;=Summary!$B$27,J12761&gt;=Summary!$B$28,J12761&lt;=Summary!$B$29,F12761*J12761&gt;1),"Yes","No")</f>
        <v>No</v>
      </c>
    </row>
    <row r="12762" customFormat="false" ht="15" hidden="false" customHeight="false" outlineLevel="0" collapsed="false">
      <c r="A12762" s="6" t="s">
        <v>159</v>
      </c>
      <c r="B12762" s="45" t="n">
        <v>45598</v>
      </c>
      <c r="C12762" s="6" t="s">
        <v>207</v>
      </c>
      <c r="D12762" s="6" t="s">
        <v>189</v>
      </c>
      <c r="E12762" s="6" t="s">
        <v>174</v>
      </c>
      <c r="F12762" s="34" t="n">
        <v>0.339932948350906</v>
      </c>
      <c r="G12762" s="34" t="n">
        <v>0.269687236767314</v>
      </c>
      <c r="H12762" s="34" t="n">
        <v>0.0702457115835921</v>
      </c>
      <c r="I12762" s="34" t="n">
        <v>0.260471027200297</v>
      </c>
      <c r="J12762" s="35" t="n">
        <v>3.69</v>
      </c>
      <c r="K12762" s="6" t="n">
        <v>0</v>
      </c>
      <c r="L12762" s="35" t="n">
        <v>-1</v>
      </c>
      <c r="M12762" s="6" t="str">
        <f aca="false">IF(I12762&lt;=0,"Below 0%",IF(I12762&lt;=0.05,"0-5%",IF(I12762&lt;=0.1,"5-10%",IF(I12762&lt;=0.2,"10-20%",IF(I12762&lt;=0.4,"20-40%","Above 40%")))))</f>
        <v>20-40%</v>
      </c>
      <c r="N12762" s="6" t="str">
        <f aca="false">IF(AND(H12762&gt;=Summary!$B$25,I12762&gt;=Summary!$B$26,I12762&lt;=Summary!$B$27,J12762&gt;=Summary!$B$28,J12762&lt;=Summary!$B$29,F12762*J12762&gt;1),"Yes","No")</f>
        <v>Yes</v>
      </c>
    </row>
    <row r="12763" customFormat="false" ht="15" hidden="false" customHeight="false" outlineLevel="0" collapsed="false">
      <c r="A12763" s="6" t="s">
        <v>159</v>
      </c>
      <c r="B12763" s="45" t="n">
        <v>45598</v>
      </c>
      <c r="C12763" s="6" t="s">
        <v>207</v>
      </c>
      <c r="D12763" s="6" t="s">
        <v>189</v>
      </c>
      <c r="E12763" s="6" t="s">
        <v>177</v>
      </c>
      <c r="F12763" s="34" t="n">
        <v>0.282366007566452</v>
      </c>
      <c r="G12763" s="34" t="n">
        <v>0.277973716109327</v>
      </c>
      <c r="H12763" s="34" t="n">
        <v>0.00439229145712528</v>
      </c>
      <c r="I12763" s="34" t="n">
        <v>0.0158011034949714</v>
      </c>
      <c r="J12763" s="35" t="n">
        <v>3.58</v>
      </c>
      <c r="K12763" s="6" t="n">
        <v>0</v>
      </c>
      <c r="L12763" s="35" t="n">
        <v>-1</v>
      </c>
      <c r="M12763" s="6" t="str">
        <f aca="false">IF(I12763&lt;=0,"Below 0%",IF(I12763&lt;=0.05,"0-5%",IF(I12763&lt;=0.1,"5-10%",IF(I12763&lt;=0.2,"10-20%",IF(I12763&lt;=0.4,"20-40%","Above 40%")))))</f>
        <v>0-5%</v>
      </c>
      <c r="N12763" s="6" t="str">
        <f aca="false">IF(AND(H12763&gt;=Summary!$B$25,I12763&gt;=Summary!$B$26,I12763&lt;=Summary!$B$27,J12763&gt;=Summary!$B$28,J12763&lt;=Summary!$B$29,F12763*J12763&gt;1),"Yes","No")</f>
        <v>No</v>
      </c>
    </row>
    <row r="12764" customFormat="false" ht="15" hidden="false" customHeight="false" outlineLevel="0" collapsed="false">
      <c r="A12764" s="6" t="s">
        <v>159</v>
      </c>
      <c r="B12764" s="45" t="n">
        <v>45598</v>
      </c>
      <c r="C12764" s="6" t="s">
        <v>179</v>
      </c>
      <c r="D12764" s="6" t="s">
        <v>173</v>
      </c>
      <c r="E12764" s="6" t="s">
        <v>187</v>
      </c>
      <c r="F12764" s="34" t="n">
        <v>0.283050447702408</v>
      </c>
      <c r="G12764" s="34" t="n">
        <v>0.366889023650697</v>
      </c>
      <c r="H12764" s="34" t="n">
        <v>-0.0838385759482895</v>
      </c>
      <c r="I12764" s="34" t="n">
        <v>-0.228512085518561</v>
      </c>
      <c r="J12764" s="35" t="n">
        <v>2.7</v>
      </c>
      <c r="K12764" s="6" t="n">
        <v>1</v>
      </c>
      <c r="L12764" s="35" t="n">
        <v>1.7</v>
      </c>
      <c r="M12764" s="6" t="str">
        <f aca="false">IF(I12764&lt;=0,"Below 0%",IF(I12764&lt;=0.05,"0-5%",IF(I12764&lt;=0.1,"5-10%",IF(I12764&lt;=0.2,"10-20%",IF(I12764&lt;=0.4,"20-40%","Above 40%")))))</f>
        <v>Below 0%</v>
      </c>
      <c r="N12764" s="6" t="str">
        <f aca="false">IF(AND(H12764&gt;=Summary!$B$25,I12764&gt;=Summary!$B$26,I12764&lt;=Summary!$B$27,J12764&gt;=Summary!$B$28,J12764&lt;=Summary!$B$29,F12764*J12764&gt;1),"Yes","No")</f>
        <v>No</v>
      </c>
    </row>
    <row r="12765" customFormat="false" ht="15" hidden="false" customHeight="false" outlineLevel="0" collapsed="false">
      <c r="A12765" s="6" t="s">
        <v>159</v>
      </c>
      <c r="B12765" s="45" t="n">
        <v>45598</v>
      </c>
      <c r="C12765" s="6" t="s">
        <v>179</v>
      </c>
      <c r="D12765" s="6" t="s">
        <v>173</v>
      </c>
      <c r="E12765" s="6" t="s">
        <v>174</v>
      </c>
      <c r="F12765" s="34" t="n">
        <v>0.23676298558712</v>
      </c>
      <c r="G12765" s="34" t="n">
        <v>0.272892662219527</v>
      </c>
      <c r="H12765" s="34" t="n">
        <v>-0.0361296766324069</v>
      </c>
      <c r="I12765" s="34" t="n">
        <v>-0.132395192815198</v>
      </c>
      <c r="J12765" s="35" t="n">
        <v>3.63</v>
      </c>
      <c r="K12765" s="6" t="n">
        <v>0</v>
      </c>
      <c r="L12765" s="35" t="n">
        <v>-1</v>
      </c>
      <c r="M12765" s="6" t="str">
        <f aca="false">IF(I12765&lt;=0,"Below 0%",IF(I12765&lt;=0.05,"0-5%",IF(I12765&lt;=0.1,"5-10%",IF(I12765&lt;=0.2,"10-20%",IF(I12765&lt;=0.4,"20-40%","Above 40%")))))</f>
        <v>Below 0%</v>
      </c>
      <c r="N12765" s="6" t="str">
        <f aca="false">IF(AND(H12765&gt;=Summary!$B$25,I12765&gt;=Summary!$B$26,I12765&lt;=Summary!$B$27,J12765&gt;=Summary!$B$28,J12765&lt;=Summary!$B$29,F12765*J12765&gt;1),"Yes","No")</f>
        <v>No</v>
      </c>
    </row>
    <row r="12766" customFormat="false" ht="15" hidden="false" customHeight="false" outlineLevel="0" collapsed="false">
      <c r="A12766" s="6" t="s">
        <v>159</v>
      </c>
      <c r="B12766" s="45" t="n">
        <v>45598</v>
      </c>
      <c r="C12766" s="6" t="s">
        <v>179</v>
      </c>
      <c r="D12766" s="6" t="s">
        <v>173</v>
      </c>
      <c r="E12766" s="6" t="s">
        <v>177</v>
      </c>
      <c r="F12766" s="34" t="n">
        <v>0.480186581611633</v>
      </c>
      <c r="G12766" s="34" t="n">
        <v>0.360218314129776</v>
      </c>
      <c r="H12766" s="34" t="n">
        <v>0.119968267481858</v>
      </c>
      <c r="I12766" s="34" t="n">
        <v>0.333043220669332</v>
      </c>
      <c r="J12766" s="35" t="n">
        <v>2.75</v>
      </c>
      <c r="K12766" s="6" t="n">
        <v>0</v>
      </c>
      <c r="L12766" s="35" t="n">
        <v>-1</v>
      </c>
      <c r="M12766" s="6" t="str">
        <f aca="false">IF(I12766&lt;=0,"Below 0%",IF(I12766&lt;=0.05,"0-5%",IF(I12766&lt;=0.1,"5-10%",IF(I12766&lt;=0.2,"10-20%",IF(I12766&lt;=0.4,"20-40%","Above 40%")))))</f>
        <v>20-40%</v>
      </c>
      <c r="N12766" s="6" t="str">
        <f aca="false">IF(AND(H12766&gt;=Summary!$B$25,I12766&gt;=Summary!$B$26,I12766&lt;=Summary!$B$27,J12766&gt;=Summary!$B$28,J12766&lt;=Summary!$B$29,F12766*J12766&gt;1),"Yes","No")</f>
        <v>Yes</v>
      </c>
    </row>
    <row r="12767" customFormat="false" ht="15" hidden="false" customHeight="false" outlineLevel="0" collapsed="false">
      <c r="A12767" s="6" t="s">
        <v>159</v>
      </c>
      <c r="B12767" s="45" t="n">
        <v>45598</v>
      </c>
      <c r="C12767" s="6" t="s">
        <v>203</v>
      </c>
      <c r="D12767" s="6" t="s">
        <v>180</v>
      </c>
      <c r="E12767" s="6" t="s">
        <v>187</v>
      </c>
      <c r="F12767" s="34" t="n">
        <v>0.34996908903122</v>
      </c>
      <c r="G12767" s="34" t="n">
        <v>0.381554857519318</v>
      </c>
      <c r="H12767" s="34" t="n">
        <v>-0.0315857684880989</v>
      </c>
      <c r="I12767" s="34" t="n">
        <v>-0.0827817229046801</v>
      </c>
      <c r="J12767" s="35" t="n">
        <v>2.61</v>
      </c>
      <c r="K12767" s="6" t="n">
        <v>0</v>
      </c>
      <c r="L12767" s="35" t="n">
        <v>-1</v>
      </c>
      <c r="M12767" s="6" t="str">
        <f aca="false">IF(I12767&lt;=0,"Below 0%",IF(I12767&lt;=0.05,"0-5%",IF(I12767&lt;=0.1,"5-10%",IF(I12767&lt;=0.2,"10-20%",IF(I12767&lt;=0.4,"20-40%","Above 40%")))))</f>
        <v>Below 0%</v>
      </c>
      <c r="N12767" s="6" t="str">
        <f aca="false">IF(AND(H12767&gt;=Summary!$B$25,I12767&gt;=Summary!$B$26,I12767&lt;=Summary!$B$27,J12767&gt;=Summary!$B$28,J12767&lt;=Summary!$B$29,F12767*J12767&gt;1),"Yes","No")</f>
        <v>No</v>
      </c>
    </row>
    <row r="12768" customFormat="false" ht="15" hidden="false" customHeight="false" outlineLevel="0" collapsed="false">
      <c r="A12768" s="6" t="s">
        <v>159</v>
      </c>
      <c r="B12768" s="45" t="n">
        <v>45598</v>
      </c>
      <c r="C12768" s="6" t="s">
        <v>203</v>
      </c>
      <c r="D12768" s="6" t="s">
        <v>180</v>
      </c>
      <c r="E12768" s="6" t="s">
        <v>174</v>
      </c>
      <c r="F12768" s="34" t="n">
        <v>0.252008527517319</v>
      </c>
      <c r="G12768" s="34" t="n">
        <v>0.277397821204853</v>
      </c>
      <c r="H12768" s="34" t="n">
        <v>-0.0253892936875339</v>
      </c>
      <c r="I12768" s="34" t="n">
        <v>-0.0915266514252267</v>
      </c>
      <c r="J12768" s="35" t="n">
        <v>3.59</v>
      </c>
      <c r="K12768" s="6" t="n">
        <v>1</v>
      </c>
      <c r="L12768" s="35" t="n">
        <v>2.59</v>
      </c>
      <c r="M12768" s="6" t="str">
        <f aca="false">IF(I12768&lt;=0,"Below 0%",IF(I12768&lt;=0.05,"0-5%",IF(I12768&lt;=0.1,"5-10%",IF(I12768&lt;=0.2,"10-20%",IF(I12768&lt;=0.4,"20-40%","Above 40%")))))</f>
        <v>Below 0%</v>
      </c>
      <c r="N12768" s="6" t="str">
        <f aca="false">IF(AND(H12768&gt;=Summary!$B$25,I12768&gt;=Summary!$B$26,I12768&lt;=Summary!$B$27,J12768&gt;=Summary!$B$28,J12768&lt;=Summary!$B$29,F12768*J12768&gt;1),"Yes","No")</f>
        <v>No</v>
      </c>
    </row>
    <row r="12769" customFormat="false" ht="15" hidden="false" customHeight="false" outlineLevel="0" collapsed="false">
      <c r="A12769" s="6" t="s">
        <v>159</v>
      </c>
      <c r="B12769" s="45" t="n">
        <v>45598</v>
      </c>
      <c r="C12769" s="6" t="s">
        <v>203</v>
      </c>
      <c r="D12769" s="6" t="s">
        <v>180</v>
      </c>
      <c r="E12769" s="6" t="s">
        <v>177</v>
      </c>
      <c r="F12769" s="34" t="n">
        <v>0.398022443056107</v>
      </c>
      <c r="G12769" s="34" t="n">
        <v>0.341047321275829</v>
      </c>
      <c r="H12769" s="34" t="n">
        <v>0.0569751217802775</v>
      </c>
      <c r="I12769" s="34" t="n">
        <v>0.167059285401036</v>
      </c>
      <c r="J12769" s="35" t="n">
        <v>2.92</v>
      </c>
      <c r="K12769" s="6" t="n">
        <v>0</v>
      </c>
      <c r="L12769" s="35" t="n">
        <v>-1</v>
      </c>
      <c r="M12769" s="6" t="str">
        <f aca="false">IF(I12769&lt;=0,"Below 0%",IF(I12769&lt;=0.05,"0-5%",IF(I12769&lt;=0.1,"5-10%",IF(I12769&lt;=0.2,"10-20%",IF(I12769&lt;=0.4,"20-40%","Above 40%")))))</f>
        <v>10-20%</v>
      </c>
      <c r="N12769" s="6" t="str">
        <f aca="false">IF(AND(H12769&gt;=Summary!$B$25,I12769&gt;=Summary!$B$26,I12769&lt;=Summary!$B$27,J12769&gt;=Summary!$B$28,J12769&lt;=Summary!$B$29,F12769*J12769&gt;1),"Yes","No")</f>
        <v>Yes</v>
      </c>
    </row>
    <row r="12770" customFormat="false" ht="15" hidden="false" customHeight="false" outlineLevel="0" collapsed="false">
      <c r="A12770" s="6" t="s">
        <v>159</v>
      </c>
      <c r="B12770" s="45" t="n">
        <v>45599</v>
      </c>
      <c r="C12770" s="6" t="s">
        <v>176</v>
      </c>
      <c r="D12770" s="6" t="s">
        <v>190</v>
      </c>
      <c r="E12770" s="6" t="s">
        <v>187</v>
      </c>
      <c r="F12770" s="34" t="n">
        <v>0.328788995742798</v>
      </c>
      <c r="G12770" s="34" t="n">
        <v>0.376584561475832</v>
      </c>
      <c r="H12770" s="34" t="n">
        <v>-0.0477955657330343</v>
      </c>
      <c r="I12770" s="34" t="n">
        <v>-0.126918547976911</v>
      </c>
      <c r="J12770" s="35" t="n">
        <v>2.63</v>
      </c>
      <c r="K12770" s="6" t="n">
        <v>0</v>
      </c>
      <c r="L12770" s="35" t="n">
        <v>-1</v>
      </c>
      <c r="M12770" s="6" t="str">
        <f aca="false">IF(I12770&lt;=0,"Below 0%",IF(I12770&lt;=0.05,"0-5%",IF(I12770&lt;=0.1,"5-10%",IF(I12770&lt;=0.2,"10-20%",IF(I12770&lt;=0.4,"20-40%","Above 40%")))))</f>
        <v>Below 0%</v>
      </c>
      <c r="N12770" s="6" t="str">
        <f aca="false">IF(AND(H12770&gt;=Summary!$B$25,I12770&gt;=Summary!$B$26,I12770&lt;=Summary!$B$27,J12770&gt;=Summary!$B$28,J12770&lt;=Summary!$B$29,F12770*J12770&gt;1),"Yes","No")</f>
        <v>No</v>
      </c>
    </row>
    <row r="12771" customFormat="false" ht="15" hidden="false" customHeight="false" outlineLevel="0" collapsed="false">
      <c r="A12771" s="6" t="s">
        <v>159</v>
      </c>
      <c r="B12771" s="45" t="n">
        <v>45599</v>
      </c>
      <c r="C12771" s="6" t="s">
        <v>176</v>
      </c>
      <c r="D12771" s="6" t="s">
        <v>190</v>
      </c>
      <c r="E12771" s="6" t="s">
        <v>174</v>
      </c>
      <c r="F12771" s="34" t="n">
        <v>0.284328609704971</v>
      </c>
      <c r="G12771" s="34" t="n">
        <v>0.243945171596414</v>
      </c>
      <c r="H12771" s="34" t="n">
        <v>0.0403834381085579</v>
      </c>
      <c r="I12771" s="34" t="n">
        <v>0.165543092508381</v>
      </c>
      <c r="J12771" s="35" t="n">
        <v>4.06</v>
      </c>
      <c r="K12771" s="6" t="n">
        <v>1</v>
      </c>
      <c r="L12771" s="35" t="n">
        <v>3.06</v>
      </c>
      <c r="M12771" s="6" t="str">
        <f aca="false">IF(I12771&lt;=0,"Below 0%",IF(I12771&lt;=0.05,"0-5%",IF(I12771&lt;=0.1,"5-10%",IF(I12771&lt;=0.2,"10-20%",IF(I12771&lt;=0.4,"20-40%","Above 40%")))))</f>
        <v>10-20%</v>
      </c>
      <c r="N12771" s="6" t="str">
        <f aca="false">IF(AND(H12771&gt;=Summary!$B$25,I12771&gt;=Summary!$B$26,I12771&lt;=Summary!$B$27,J12771&gt;=Summary!$B$28,J12771&lt;=Summary!$B$29,F12771*J12771&gt;1),"Yes","No")</f>
        <v>Yes</v>
      </c>
    </row>
    <row r="12772" customFormat="false" ht="15" hidden="false" customHeight="false" outlineLevel="0" collapsed="false">
      <c r="A12772" s="6" t="s">
        <v>159</v>
      </c>
      <c r="B12772" s="45" t="n">
        <v>45599</v>
      </c>
      <c r="C12772" s="6" t="s">
        <v>176</v>
      </c>
      <c r="D12772" s="6" t="s">
        <v>190</v>
      </c>
      <c r="E12772" s="6" t="s">
        <v>177</v>
      </c>
      <c r="F12772" s="34" t="n">
        <v>0.386882394552231</v>
      </c>
      <c r="G12772" s="34" t="n">
        <v>0.379470266927754</v>
      </c>
      <c r="H12772" s="34" t="n">
        <v>0.00741212762447657</v>
      </c>
      <c r="I12772" s="34" t="n">
        <v>0.019532828446577</v>
      </c>
      <c r="J12772" s="35" t="n">
        <v>2.61</v>
      </c>
      <c r="K12772" s="6" t="n">
        <v>0</v>
      </c>
      <c r="L12772" s="35" t="n">
        <v>-1</v>
      </c>
      <c r="M12772" s="6" t="str">
        <f aca="false">IF(I12772&lt;=0,"Below 0%",IF(I12772&lt;=0.05,"0-5%",IF(I12772&lt;=0.1,"5-10%",IF(I12772&lt;=0.2,"10-20%",IF(I12772&lt;=0.4,"20-40%","Above 40%")))))</f>
        <v>0-5%</v>
      </c>
      <c r="N12772" s="6" t="str">
        <f aca="false">IF(AND(H12772&gt;=Summary!$B$25,I12772&gt;=Summary!$B$26,I12772&lt;=Summary!$B$27,J12772&gt;=Summary!$B$28,J12772&lt;=Summary!$B$29,F12772*J12772&gt;1),"Yes","No")</f>
        <v>No</v>
      </c>
    </row>
    <row r="12773" customFormat="false" ht="15" hidden="false" customHeight="false" outlineLevel="0" collapsed="false">
      <c r="A12773" s="6" t="s">
        <v>159</v>
      </c>
      <c r="B12773" s="45" t="n">
        <v>45599</v>
      </c>
      <c r="C12773" s="6" t="s">
        <v>181</v>
      </c>
      <c r="D12773" s="6" t="s">
        <v>182</v>
      </c>
      <c r="E12773" s="6" t="s">
        <v>187</v>
      </c>
      <c r="F12773" s="34" t="n">
        <v>0.396532624959946</v>
      </c>
      <c r="G12773" s="34" t="n">
        <v>0.50092431937916</v>
      </c>
      <c r="H12773" s="34" t="n">
        <v>-0.104391694419215</v>
      </c>
      <c r="I12773" s="34" t="n">
        <v>-0.208398135967119</v>
      </c>
      <c r="J12773" s="35" t="n">
        <v>1.98</v>
      </c>
      <c r="K12773" s="6" t="n">
        <v>1</v>
      </c>
      <c r="L12773" s="35" t="n">
        <v>0.98</v>
      </c>
      <c r="M12773" s="6" t="str">
        <f aca="false">IF(I12773&lt;=0,"Below 0%",IF(I12773&lt;=0.05,"0-5%",IF(I12773&lt;=0.1,"5-10%",IF(I12773&lt;=0.2,"10-20%",IF(I12773&lt;=0.4,"20-40%","Above 40%")))))</f>
        <v>Below 0%</v>
      </c>
      <c r="N12773" s="6" t="str">
        <f aca="false">IF(AND(H12773&gt;=Summary!$B$25,I12773&gt;=Summary!$B$26,I12773&lt;=Summary!$B$27,J12773&gt;=Summary!$B$28,J12773&lt;=Summary!$B$29,F12773*J12773&gt;1),"Yes","No")</f>
        <v>No</v>
      </c>
    </row>
    <row r="12774" customFormat="false" ht="15" hidden="false" customHeight="false" outlineLevel="0" collapsed="false">
      <c r="A12774" s="6" t="s">
        <v>159</v>
      </c>
      <c r="B12774" s="45" t="n">
        <v>45599</v>
      </c>
      <c r="C12774" s="6" t="s">
        <v>181</v>
      </c>
      <c r="D12774" s="6" t="s">
        <v>182</v>
      </c>
      <c r="E12774" s="6" t="s">
        <v>174</v>
      </c>
      <c r="F12774" s="34" t="n">
        <v>0.322785377502441</v>
      </c>
      <c r="G12774" s="34" t="n">
        <v>0.231736016909051</v>
      </c>
      <c r="H12774" s="34" t="n">
        <v>0.0910493605933907</v>
      </c>
      <c r="I12774" s="34" t="n">
        <v>0.392901206328772</v>
      </c>
      <c r="J12774" s="35" t="n">
        <v>4.28</v>
      </c>
      <c r="K12774" s="6" t="n">
        <v>0</v>
      </c>
      <c r="L12774" s="35" t="n">
        <v>-1</v>
      </c>
      <c r="M12774" s="6" t="str">
        <f aca="false">IF(I12774&lt;=0,"Below 0%",IF(I12774&lt;=0.05,"0-5%",IF(I12774&lt;=0.1,"5-10%",IF(I12774&lt;=0.2,"10-20%",IF(I12774&lt;=0.4,"20-40%","Above 40%")))))</f>
        <v>20-40%</v>
      </c>
      <c r="N12774" s="6" t="str">
        <f aca="false">IF(AND(H12774&gt;=Summary!$B$25,I12774&gt;=Summary!$B$26,I12774&lt;=Summary!$B$27,J12774&gt;=Summary!$B$28,J12774&lt;=Summary!$B$29,F12774*J12774&gt;1),"Yes","No")</f>
        <v>Yes</v>
      </c>
    </row>
    <row r="12775" customFormat="false" ht="15" hidden="false" customHeight="false" outlineLevel="0" collapsed="false">
      <c r="A12775" s="6" t="s">
        <v>159</v>
      </c>
      <c r="B12775" s="45" t="n">
        <v>45599</v>
      </c>
      <c r="C12775" s="6" t="s">
        <v>181</v>
      </c>
      <c r="D12775" s="6" t="s">
        <v>182</v>
      </c>
      <c r="E12775" s="6" t="s">
        <v>177</v>
      </c>
      <c r="F12775" s="34" t="n">
        <v>0.280682027339935</v>
      </c>
      <c r="G12775" s="34" t="n">
        <v>0.267339663711789</v>
      </c>
      <c r="H12775" s="34" t="n">
        <v>0.0133423636281463</v>
      </c>
      <c r="I12775" s="34" t="n">
        <v>0.0499079090730448</v>
      </c>
      <c r="J12775" s="35" t="n">
        <v>3.71</v>
      </c>
      <c r="K12775" s="6" t="n">
        <v>0</v>
      </c>
      <c r="L12775" s="35" t="n">
        <v>-1</v>
      </c>
      <c r="M12775" s="6" t="str">
        <f aca="false">IF(I12775&lt;=0,"Below 0%",IF(I12775&lt;=0.05,"0-5%",IF(I12775&lt;=0.1,"5-10%",IF(I12775&lt;=0.2,"10-20%",IF(I12775&lt;=0.4,"20-40%","Above 40%")))))</f>
        <v>0-5%</v>
      </c>
      <c r="N12775" s="6" t="str">
        <f aca="false">IF(AND(H12775&gt;=Summary!$B$25,I12775&gt;=Summary!$B$26,I12775&lt;=Summary!$B$27,J12775&gt;=Summary!$B$28,J12775&lt;=Summary!$B$29,F12775*J12775&gt;1),"Yes","No")</f>
        <v>No</v>
      </c>
    </row>
    <row r="12776" customFormat="false" ht="15" hidden="false" customHeight="false" outlineLevel="0" collapsed="false">
      <c r="A12776" s="6" t="s">
        <v>159</v>
      </c>
      <c r="B12776" s="45" t="n">
        <v>45600</v>
      </c>
      <c r="C12776" s="6" t="s">
        <v>184</v>
      </c>
      <c r="D12776" s="6" t="s">
        <v>206</v>
      </c>
      <c r="E12776" s="6" t="s">
        <v>187</v>
      </c>
      <c r="F12776" s="34" t="n">
        <v>0.454786747694016</v>
      </c>
      <c r="G12776" s="34" t="n">
        <v>0.474043596253173</v>
      </c>
      <c r="H12776" s="34" t="n">
        <v>-0.0192568485591578</v>
      </c>
      <c r="I12776" s="34" t="n">
        <v>-0.0406225265173148</v>
      </c>
      <c r="J12776" s="35" t="n">
        <v>2.08</v>
      </c>
      <c r="K12776" s="6" t="n">
        <v>1</v>
      </c>
      <c r="L12776" s="35" t="n">
        <v>1.08</v>
      </c>
      <c r="M12776" s="6" t="str">
        <f aca="false">IF(I12776&lt;=0,"Below 0%",IF(I12776&lt;=0.05,"0-5%",IF(I12776&lt;=0.1,"5-10%",IF(I12776&lt;=0.2,"10-20%",IF(I12776&lt;=0.4,"20-40%","Above 40%")))))</f>
        <v>Below 0%</v>
      </c>
      <c r="N12776" s="6" t="str">
        <f aca="false">IF(AND(H12776&gt;=Summary!$B$25,I12776&gt;=Summary!$B$26,I12776&lt;=Summary!$B$27,J12776&gt;=Summary!$B$28,J12776&lt;=Summary!$B$29,F12776*J12776&gt;1),"Yes","No")</f>
        <v>No</v>
      </c>
    </row>
    <row r="12777" customFormat="false" ht="15" hidden="false" customHeight="false" outlineLevel="0" collapsed="false">
      <c r="A12777" s="6" t="s">
        <v>159</v>
      </c>
      <c r="B12777" s="45" t="n">
        <v>45600</v>
      </c>
      <c r="C12777" s="6" t="s">
        <v>184</v>
      </c>
      <c r="D12777" s="6" t="s">
        <v>206</v>
      </c>
      <c r="E12777" s="6" t="s">
        <v>174</v>
      </c>
      <c r="F12777" s="34" t="n">
        <v>0.284821420907974</v>
      </c>
      <c r="G12777" s="34" t="n">
        <v>0.252823251335026</v>
      </c>
      <c r="H12777" s="34" t="n">
        <v>0.0319981695729484</v>
      </c>
      <c r="I12777" s="34" t="n">
        <v>0.126563397171672</v>
      </c>
      <c r="J12777" s="35" t="n">
        <v>3.9</v>
      </c>
      <c r="K12777" s="6" t="n">
        <v>0</v>
      </c>
      <c r="L12777" s="35" t="n">
        <v>-1</v>
      </c>
      <c r="M12777" s="6" t="str">
        <f aca="false">IF(I12777&lt;=0,"Below 0%",IF(I12777&lt;=0.05,"0-5%",IF(I12777&lt;=0.1,"5-10%",IF(I12777&lt;=0.2,"10-20%",IF(I12777&lt;=0.4,"20-40%","Above 40%")))))</f>
        <v>10-20%</v>
      </c>
      <c r="N12777" s="6" t="str">
        <f aca="false">IF(AND(H12777&gt;=Summary!$B$25,I12777&gt;=Summary!$B$26,I12777&lt;=Summary!$B$27,J12777&gt;=Summary!$B$28,J12777&lt;=Summary!$B$29,F12777*J12777&gt;1),"Yes","No")</f>
        <v>Yes</v>
      </c>
    </row>
    <row r="12778" customFormat="false" ht="15" hidden="false" customHeight="false" outlineLevel="0" collapsed="false">
      <c r="A12778" s="6" t="s">
        <v>159</v>
      </c>
      <c r="B12778" s="45" t="n">
        <v>45600</v>
      </c>
      <c r="C12778" s="6" t="s">
        <v>184</v>
      </c>
      <c r="D12778" s="6" t="s">
        <v>206</v>
      </c>
      <c r="E12778" s="6" t="s">
        <v>177</v>
      </c>
      <c r="F12778" s="34" t="n">
        <v>0.260391801595688</v>
      </c>
      <c r="G12778" s="34" t="n">
        <v>0.273133152411801</v>
      </c>
      <c r="H12778" s="34" t="n">
        <v>-0.0127413508161129</v>
      </c>
      <c r="I12778" s="34" t="n">
        <v>-0.0466488622988646</v>
      </c>
      <c r="J12778" s="35" t="n">
        <v>3.61</v>
      </c>
      <c r="K12778" s="6" t="n">
        <v>0</v>
      </c>
      <c r="L12778" s="35" t="n">
        <v>-1</v>
      </c>
      <c r="M12778" s="6" t="str">
        <f aca="false">IF(I12778&lt;=0,"Below 0%",IF(I12778&lt;=0.05,"0-5%",IF(I12778&lt;=0.1,"5-10%",IF(I12778&lt;=0.2,"10-20%",IF(I12778&lt;=0.4,"20-40%","Above 40%")))))</f>
        <v>Below 0%</v>
      </c>
      <c r="N12778" s="6" t="str">
        <f aca="false">IF(AND(H12778&gt;=Summary!$B$25,I12778&gt;=Summary!$B$26,I12778&lt;=Summary!$B$27,J12778&gt;=Summary!$B$28,J12778&lt;=Summary!$B$29,F12778*J12778&gt;1),"Yes","No")</f>
        <v>No</v>
      </c>
    </row>
    <row r="12779" customFormat="false" ht="15" hidden="false" customHeight="false" outlineLevel="0" collapsed="false">
      <c r="A12779" s="6" t="s">
        <v>159</v>
      </c>
      <c r="B12779" s="45" t="n">
        <v>45605</v>
      </c>
      <c r="C12779" s="6" t="s">
        <v>206</v>
      </c>
      <c r="D12779" s="6" t="s">
        <v>199</v>
      </c>
      <c r="E12779" s="6" t="s">
        <v>187</v>
      </c>
      <c r="F12779" s="34" t="n">
        <v>0.372718036174774</v>
      </c>
      <c r="G12779" s="34" t="n">
        <v>0.379139981701738</v>
      </c>
      <c r="H12779" s="34" t="n">
        <v>-0.00642194552696412</v>
      </c>
      <c r="I12779" s="34" t="n">
        <v>-0.0169381912668238</v>
      </c>
      <c r="J12779" s="35" t="n">
        <v>2.61</v>
      </c>
      <c r="K12779" s="6" t="n">
        <v>1</v>
      </c>
      <c r="L12779" s="35" t="n">
        <v>1.61</v>
      </c>
      <c r="M12779" s="6" t="str">
        <f aca="false">IF(I12779&lt;=0,"Below 0%",IF(I12779&lt;=0.05,"0-5%",IF(I12779&lt;=0.1,"5-10%",IF(I12779&lt;=0.2,"10-20%",IF(I12779&lt;=0.4,"20-40%","Above 40%")))))</f>
        <v>Below 0%</v>
      </c>
      <c r="N12779" s="6" t="str">
        <f aca="false">IF(AND(H12779&gt;=Summary!$B$25,I12779&gt;=Summary!$B$26,I12779&lt;=Summary!$B$27,J12779&gt;=Summary!$B$28,J12779&lt;=Summary!$B$29,F12779*J12779&gt;1),"Yes","No")</f>
        <v>No</v>
      </c>
    </row>
    <row r="12780" customFormat="false" ht="15" hidden="false" customHeight="false" outlineLevel="0" collapsed="false">
      <c r="A12780" s="6" t="s">
        <v>159</v>
      </c>
      <c r="B12780" s="45" t="n">
        <v>45605</v>
      </c>
      <c r="C12780" s="6" t="s">
        <v>206</v>
      </c>
      <c r="D12780" s="6" t="s">
        <v>199</v>
      </c>
      <c r="E12780" s="6" t="s">
        <v>174</v>
      </c>
      <c r="F12780" s="34" t="n">
        <v>0.350649476051331</v>
      </c>
      <c r="G12780" s="34" t="n">
        <v>0.267447392497713</v>
      </c>
      <c r="H12780" s="34" t="n">
        <v>0.0832020835536179</v>
      </c>
      <c r="I12780" s="34" t="n">
        <v>0.311097007813712</v>
      </c>
      <c r="J12780" s="35" t="n">
        <v>3.7</v>
      </c>
      <c r="K12780" s="6" t="n">
        <v>0</v>
      </c>
      <c r="L12780" s="35" t="n">
        <v>-1</v>
      </c>
      <c r="M12780" s="6" t="str">
        <f aca="false">IF(I12780&lt;=0,"Below 0%",IF(I12780&lt;=0.05,"0-5%",IF(I12780&lt;=0.1,"5-10%",IF(I12780&lt;=0.2,"10-20%",IF(I12780&lt;=0.4,"20-40%","Above 40%")))))</f>
        <v>20-40%</v>
      </c>
      <c r="N12780" s="6" t="str">
        <f aca="false">IF(AND(H12780&gt;=Summary!$B$25,I12780&gt;=Summary!$B$26,I12780&lt;=Summary!$B$27,J12780&gt;=Summary!$B$28,J12780&lt;=Summary!$B$29,F12780*J12780&gt;1),"Yes","No")</f>
        <v>Yes</v>
      </c>
    </row>
    <row r="12781" customFormat="false" ht="15" hidden="false" customHeight="false" outlineLevel="0" collapsed="false">
      <c r="A12781" s="6" t="s">
        <v>159</v>
      </c>
      <c r="B12781" s="45" t="n">
        <v>45605</v>
      </c>
      <c r="C12781" s="6" t="s">
        <v>206</v>
      </c>
      <c r="D12781" s="6" t="s">
        <v>199</v>
      </c>
      <c r="E12781" s="6" t="s">
        <v>177</v>
      </c>
      <c r="F12781" s="34" t="n">
        <v>0.276632457971573</v>
      </c>
      <c r="G12781" s="34" t="n">
        <v>0.353412625800549</v>
      </c>
      <c r="H12781" s="34" t="n">
        <v>-0.0767801678289761</v>
      </c>
      <c r="I12781" s="34" t="n">
        <v>-0.217253607323886</v>
      </c>
      <c r="J12781" s="35" t="n">
        <v>2.8</v>
      </c>
      <c r="K12781" s="6" t="n">
        <v>0</v>
      </c>
      <c r="L12781" s="35" t="n">
        <v>-1</v>
      </c>
      <c r="M12781" s="6" t="str">
        <f aca="false">IF(I12781&lt;=0,"Below 0%",IF(I12781&lt;=0.05,"0-5%",IF(I12781&lt;=0.1,"5-10%",IF(I12781&lt;=0.2,"10-20%",IF(I12781&lt;=0.4,"20-40%","Above 40%")))))</f>
        <v>Below 0%</v>
      </c>
      <c r="N12781" s="6" t="str">
        <f aca="false">IF(AND(H12781&gt;=Summary!$B$25,I12781&gt;=Summary!$B$26,I12781&lt;=Summary!$B$27,J12781&gt;=Summary!$B$28,J12781&lt;=Summary!$B$29,F12781*J12781&gt;1),"Yes","No")</f>
        <v>No</v>
      </c>
    </row>
    <row r="12782" customFormat="false" ht="15" hidden="false" customHeight="false" outlineLevel="0" collapsed="false">
      <c r="A12782" s="6" t="s">
        <v>159</v>
      </c>
      <c r="B12782" s="45" t="n">
        <v>45605</v>
      </c>
      <c r="C12782" s="6" t="s">
        <v>201</v>
      </c>
      <c r="D12782" s="6" t="s">
        <v>194</v>
      </c>
      <c r="E12782" s="6" t="s">
        <v>187</v>
      </c>
      <c r="F12782" s="34" t="n">
        <v>0.204462110996246</v>
      </c>
      <c r="G12782" s="34" t="n">
        <v>0.216548121804846</v>
      </c>
      <c r="H12782" s="34" t="n">
        <v>-0.0120860108085992</v>
      </c>
      <c r="I12782" s="34" t="n">
        <v>-0.0558121248425842</v>
      </c>
      <c r="J12782" s="35" t="n">
        <v>4.6</v>
      </c>
      <c r="K12782" s="6" t="n">
        <v>1</v>
      </c>
      <c r="L12782" s="35" t="n">
        <v>3.6</v>
      </c>
      <c r="M12782" s="6" t="str">
        <f aca="false">IF(I12782&lt;=0,"Below 0%",IF(I12782&lt;=0.05,"0-5%",IF(I12782&lt;=0.1,"5-10%",IF(I12782&lt;=0.2,"10-20%",IF(I12782&lt;=0.4,"20-40%","Above 40%")))))</f>
        <v>Below 0%</v>
      </c>
      <c r="N12782" s="6" t="str">
        <f aca="false">IF(AND(H12782&gt;=Summary!$B$25,I12782&gt;=Summary!$B$26,I12782&lt;=Summary!$B$27,J12782&gt;=Summary!$B$28,J12782&lt;=Summary!$B$29,F12782*J12782&gt;1),"Yes","No")</f>
        <v>No</v>
      </c>
    </row>
    <row r="12783" customFormat="false" ht="15" hidden="false" customHeight="false" outlineLevel="0" collapsed="false">
      <c r="A12783" s="6" t="s">
        <v>159</v>
      </c>
      <c r="B12783" s="45" t="n">
        <v>45605</v>
      </c>
      <c r="C12783" s="6" t="s">
        <v>201</v>
      </c>
      <c r="D12783" s="6" t="s">
        <v>194</v>
      </c>
      <c r="E12783" s="6" t="s">
        <v>174</v>
      </c>
      <c r="F12783" s="34" t="n">
        <v>0.185337960720062</v>
      </c>
      <c r="G12783" s="34" t="n">
        <v>0.23005112247166</v>
      </c>
      <c r="H12783" s="34" t="n">
        <v>-0.0447131617515981</v>
      </c>
      <c r="I12783" s="34" t="n">
        <v>-0.194361849971439</v>
      </c>
      <c r="J12783" s="35" t="n">
        <v>4.33</v>
      </c>
      <c r="K12783" s="6" t="n">
        <v>0</v>
      </c>
      <c r="L12783" s="35" t="n">
        <v>-1</v>
      </c>
      <c r="M12783" s="6" t="str">
        <f aca="false">IF(I12783&lt;=0,"Below 0%",IF(I12783&lt;=0.05,"0-5%",IF(I12783&lt;=0.1,"5-10%",IF(I12783&lt;=0.2,"10-20%",IF(I12783&lt;=0.4,"20-40%","Above 40%")))))</f>
        <v>Below 0%</v>
      </c>
      <c r="N12783" s="6" t="str">
        <f aca="false">IF(AND(H12783&gt;=Summary!$B$25,I12783&gt;=Summary!$B$26,I12783&lt;=Summary!$B$27,J12783&gt;=Summary!$B$28,J12783&lt;=Summary!$B$29,F12783*J12783&gt;1),"Yes","No")</f>
        <v>No</v>
      </c>
    </row>
    <row r="12784" customFormat="false" ht="15" hidden="false" customHeight="false" outlineLevel="0" collapsed="false">
      <c r="A12784" s="6" t="s">
        <v>159</v>
      </c>
      <c r="B12784" s="45" t="n">
        <v>45605</v>
      </c>
      <c r="C12784" s="6" t="s">
        <v>201</v>
      </c>
      <c r="D12784" s="6" t="s">
        <v>194</v>
      </c>
      <c r="E12784" s="6" t="s">
        <v>177</v>
      </c>
      <c r="F12784" s="34" t="n">
        <v>0.610199987888336</v>
      </c>
      <c r="G12784" s="34" t="n">
        <v>0.553400755723494</v>
      </c>
      <c r="H12784" s="34" t="n">
        <v>0.0567992321648422</v>
      </c>
      <c r="I12784" s="34" t="n">
        <v>0.102636708709559</v>
      </c>
      <c r="J12784" s="35" t="n">
        <v>1.8</v>
      </c>
      <c r="K12784" s="6" t="n">
        <v>0</v>
      </c>
      <c r="L12784" s="35" t="n">
        <v>-1</v>
      </c>
      <c r="M12784" s="6" t="str">
        <f aca="false">IF(I12784&lt;=0,"Below 0%",IF(I12784&lt;=0.05,"0-5%",IF(I12784&lt;=0.1,"5-10%",IF(I12784&lt;=0.2,"10-20%",IF(I12784&lt;=0.4,"20-40%","Above 40%")))))</f>
        <v>10-20%</v>
      </c>
      <c r="N12784" s="6" t="str">
        <f aca="false">IF(AND(H12784&gt;=Summary!$B$25,I12784&gt;=Summary!$B$26,I12784&lt;=Summary!$B$27,J12784&gt;=Summary!$B$28,J12784&lt;=Summary!$B$29,F12784*J12784&gt;1),"Yes","No")</f>
        <v>Yes</v>
      </c>
    </row>
    <row r="12785" customFormat="false" ht="15" hidden="false" customHeight="false" outlineLevel="0" collapsed="false">
      <c r="A12785" s="6" t="s">
        <v>159</v>
      </c>
      <c r="B12785" s="45" t="n">
        <v>45605</v>
      </c>
      <c r="C12785" s="6" t="s">
        <v>180</v>
      </c>
      <c r="D12785" s="6" t="s">
        <v>184</v>
      </c>
      <c r="E12785" s="6" t="s">
        <v>187</v>
      </c>
      <c r="F12785" s="34" t="n">
        <v>0.428102642297745</v>
      </c>
      <c r="G12785" s="34" t="n">
        <v>0.357082074628771</v>
      </c>
      <c r="H12785" s="34" t="n">
        <v>0.071020567668974</v>
      </c>
      <c r="I12785" s="34" t="n">
        <v>0.198891439013869</v>
      </c>
      <c r="J12785" s="35" t="n">
        <v>2.82</v>
      </c>
      <c r="K12785" s="6" t="n">
        <v>0</v>
      </c>
      <c r="L12785" s="35" t="n">
        <v>-1</v>
      </c>
      <c r="M12785" s="6" t="str">
        <f aca="false">IF(I12785&lt;=0,"Below 0%",IF(I12785&lt;=0.05,"0-5%",IF(I12785&lt;=0.1,"5-10%",IF(I12785&lt;=0.2,"10-20%",IF(I12785&lt;=0.4,"20-40%","Above 40%")))))</f>
        <v>10-20%</v>
      </c>
      <c r="N12785" s="6" t="str">
        <f aca="false">IF(AND(H12785&gt;=Summary!$B$25,I12785&gt;=Summary!$B$26,I12785&lt;=Summary!$B$27,J12785&gt;=Summary!$B$28,J12785&lt;=Summary!$B$29,F12785*J12785&gt;1),"Yes","No")</f>
        <v>Yes</v>
      </c>
    </row>
    <row r="12786" customFormat="false" ht="15" hidden="false" customHeight="false" outlineLevel="0" collapsed="false">
      <c r="A12786" s="6" t="s">
        <v>159</v>
      </c>
      <c r="B12786" s="45" t="n">
        <v>45605</v>
      </c>
      <c r="C12786" s="6" t="s">
        <v>180</v>
      </c>
      <c r="D12786" s="6" t="s">
        <v>184</v>
      </c>
      <c r="E12786" s="6" t="s">
        <v>174</v>
      </c>
      <c r="F12786" s="34" t="n">
        <v>0.274883419275284</v>
      </c>
      <c r="G12786" s="34" t="n">
        <v>0.269965536314513</v>
      </c>
      <c r="H12786" s="34" t="n">
        <v>0.00491788296077078</v>
      </c>
      <c r="I12786" s="34" t="n">
        <v>0.0182167065763588</v>
      </c>
      <c r="J12786" s="35" t="n">
        <v>3.73</v>
      </c>
      <c r="K12786" s="6" t="n">
        <v>0</v>
      </c>
      <c r="L12786" s="35" t="n">
        <v>-1</v>
      </c>
      <c r="M12786" s="6" t="str">
        <f aca="false">IF(I12786&lt;=0,"Below 0%",IF(I12786&lt;=0.05,"0-5%",IF(I12786&lt;=0.1,"5-10%",IF(I12786&lt;=0.2,"10-20%",IF(I12786&lt;=0.4,"20-40%","Above 40%")))))</f>
        <v>0-5%</v>
      </c>
      <c r="N12786" s="6" t="str">
        <f aca="false">IF(AND(H12786&gt;=Summary!$B$25,I12786&gt;=Summary!$B$26,I12786&lt;=Summary!$B$27,J12786&gt;=Summary!$B$28,J12786&lt;=Summary!$B$29,F12786*J12786&gt;1),"Yes","No")</f>
        <v>No</v>
      </c>
    </row>
    <row r="12787" customFormat="false" ht="15" hidden="false" customHeight="false" outlineLevel="0" collapsed="false">
      <c r="A12787" s="6" t="s">
        <v>159</v>
      </c>
      <c r="B12787" s="45" t="n">
        <v>45605</v>
      </c>
      <c r="C12787" s="6" t="s">
        <v>180</v>
      </c>
      <c r="D12787" s="6" t="s">
        <v>184</v>
      </c>
      <c r="E12787" s="6" t="s">
        <v>177</v>
      </c>
      <c r="F12787" s="34" t="n">
        <v>0.297013878822327</v>
      </c>
      <c r="G12787" s="34" t="n">
        <v>0.372952389056716</v>
      </c>
      <c r="H12787" s="34" t="n">
        <v>-0.0759385102343895</v>
      </c>
      <c r="I12787" s="34" t="n">
        <v>-0.203614489309093</v>
      </c>
      <c r="J12787" s="35" t="n">
        <v>2.7</v>
      </c>
      <c r="K12787" s="6" t="n">
        <v>1</v>
      </c>
      <c r="L12787" s="35" t="n">
        <v>1.7</v>
      </c>
      <c r="M12787" s="6" t="str">
        <f aca="false">IF(I12787&lt;=0,"Below 0%",IF(I12787&lt;=0.05,"0-5%",IF(I12787&lt;=0.1,"5-10%",IF(I12787&lt;=0.2,"10-20%",IF(I12787&lt;=0.4,"20-40%","Above 40%")))))</f>
        <v>Below 0%</v>
      </c>
      <c r="N12787" s="6" t="str">
        <f aca="false">IF(AND(H12787&gt;=Summary!$B$25,I12787&gt;=Summary!$B$26,I12787&lt;=Summary!$B$27,J12787&gt;=Summary!$B$28,J12787&lt;=Summary!$B$29,F12787*J12787&gt;1),"Yes","No")</f>
        <v>No</v>
      </c>
    </row>
    <row r="12788" customFormat="false" ht="15" hidden="false" customHeight="false" outlineLevel="0" collapsed="false">
      <c r="A12788" s="6" t="s">
        <v>159</v>
      </c>
      <c r="B12788" s="45" t="n">
        <v>45605</v>
      </c>
      <c r="C12788" s="6" t="s">
        <v>183</v>
      </c>
      <c r="D12788" s="6" t="s">
        <v>182</v>
      </c>
      <c r="E12788" s="6" t="s">
        <v>187</v>
      </c>
      <c r="F12788" s="34" t="n">
        <v>0.650332510471344</v>
      </c>
      <c r="G12788" s="34" t="n">
        <v>0.68512751451898</v>
      </c>
      <c r="H12788" s="34" t="n">
        <v>-0.0347950040476359</v>
      </c>
      <c r="I12788" s="34" t="n">
        <v>-0.0507861723697742</v>
      </c>
      <c r="J12788" s="35" t="n">
        <v>1.45</v>
      </c>
      <c r="K12788" s="6" t="n">
        <v>1</v>
      </c>
      <c r="L12788" s="35" t="n">
        <v>0.45</v>
      </c>
      <c r="M12788" s="6" t="str">
        <f aca="false">IF(I12788&lt;=0,"Below 0%",IF(I12788&lt;=0.05,"0-5%",IF(I12788&lt;=0.1,"5-10%",IF(I12788&lt;=0.2,"10-20%",IF(I12788&lt;=0.4,"20-40%","Above 40%")))))</f>
        <v>Below 0%</v>
      </c>
      <c r="N12788" s="6" t="str">
        <f aca="false">IF(AND(H12788&gt;=Summary!$B$25,I12788&gt;=Summary!$B$26,I12788&lt;=Summary!$B$27,J12788&gt;=Summary!$B$28,J12788&lt;=Summary!$B$29,F12788*J12788&gt;1),"Yes","No")</f>
        <v>No</v>
      </c>
    </row>
    <row r="12789" customFormat="false" ht="15" hidden="false" customHeight="false" outlineLevel="0" collapsed="false">
      <c r="A12789" s="6" t="s">
        <v>159</v>
      </c>
      <c r="B12789" s="45" t="n">
        <v>45605</v>
      </c>
      <c r="C12789" s="6" t="s">
        <v>183</v>
      </c>
      <c r="D12789" s="6" t="s">
        <v>182</v>
      </c>
      <c r="E12789" s="6" t="s">
        <v>174</v>
      </c>
      <c r="F12789" s="34" t="n">
        <v>0.199149712920189</v>
      </c>
      <c r="G12789" s="34" t="n">
        <v>0.180624526555004</v>
      </c>
      <c r="H12789" s="34" t="n">
        <v>0.0185251863651851</v>
      </c>
      <c r="I12789" s="34" t="n">
        <v>0.102561854242668</v>
      </c>
      <c r="J12789" s="35" t="n">
        <v>5.5</v>
      </c>
      <c r="K12789" s="6" t="n">
        <v>0</v>
      </c>
      <c r="L12789" s="35" t="n">
        <v>-1</v>
      </c>
      <c r="M12789" s="6" t="str">
        <f aca="false">IF(I12789&lt;=0,"Below 0%",IF(I12789&lt;=0.05,"0-5%",IF(I12789&lt;=0.1,"5-10%",IF(I12789&lt;=0.2,"10-20%",IF(I12789&lt;=0.4,"20-40%","Above 40%")))))</f>
        <v>10-20%</v>
      </c>
      <c r="N12789" s="6" t="str">
        <f aca="false">IF(AND(H12789&gt;=Summary!$B$25,I12789&gt;=Summary!$B$26,I12789&lt;=Summary!$B$27,J12789&gt;=Summary!$B$28,J12789&lt;=Summary!$B$29,F12789*J12789&gt;1),"Yes","No")</f>
        <v>No</v>
      </c>
    </row>
    <row r="12790" customFormat="false" ht="15" hidden="false" customHeight="false" outlineLevel="0" collapsed="false">
      <c r="A12790" s="6" t="s">
        <v>159</v>
      </c>
      <c r="B12790" s="45" t="n">
        <v>45605</v>
      </c>
      <c r="C12790" s="6" t="s">
        <v>183</v>
      </c>
      <c r="D12790" s="6" t="s">
        <v>182</v>
      </c>
      <c r="E12790" s="6" t="s">
        <v>177</v>
      </c>
      <c r="F12790" s="34" t="n">
        <v>0.150517746806145</v>
      </c>
      <c r="G12790" s="34" t="n">
        <v>0.134247958926016</v>
      </c>
      <c r="H12790" s="34" t="n">
        <v>0.0162697878801284</v>
      </c>
      <c r="I12790" s="34" t="n">
        <v>0.121192068842511</v>
      </c>
      <c r="J12790" s="35" t="n">
        <v>7.4</v>
      </c>
      <c r="K12790" s="6" t="n">
        <v>0</v>
      </c>
      <c r="L12790" s="35" t="n">
        <v>-1</v>
      </c>
      <c r="M12790" s="6" t="str">
        <f aca="false">IF(I12790&lt;=0,"Below 0%",IF(I12790&lt;=0.05,"0-5%",IF(I12790&lt;=0.1,"5-10%",IF(I12790&lt;=0.2,"10-20%",IF(I12790&lt;=0.4,"20-40%","Above 40%")))))</f>
        <v>10-20%</v>
      </c>
      <c r="N12790" s="6" t="str">
        <f aca="false">IF(AND(H12790&gt;=Summary!$B$25,I12790&gt;=Summary!$B$26,I12790&lt;=Summary!$B$27,J12790&gt;=Summary!$B$28,J12790&lt;=Summary!$B$29,F12790*J12790&gt;1),"Yes","No")</f>
        <v>No</v>
      </c>
    </row>
    <row r="12791" customFormat="false" ht="15" hidden="false" customHeight="false" outlineLevel="0" collapsed="false">
      <c r="A12791" s="6" t="s">
        <v>159</v>
      </c>
      <c r="B12791" s="45" t="n">
        <v>45605</v>
      </c>
      <c r="C12791" s="6" t="s">
        <v>189</v>
      </c>
      <c r="D12791" s="6" t="s">
        <v>173</v>
      </c>
      <c r="E12791" s="6" t="s">
        <v>187</v>
      </c>
      <c r="F12791" s="34" t="n">
        <v>0.405243277549744</v>
      </c>
      <c r="G12791" s="34" t="n">
        <v>0.446783400370915</v>
      </c>
      <c r="H12791" s="34" t="n">
        <v>-0.0415401228211709</v>
      </c>
      <c r="I12791" s="34" t="n">
        <v>-0.0929759762486357</v>
      </c>
      <c r="J12791" s="35" t="n">
        <v>2.23</v>
      </c>
      <c r="K12791" s="6" t="n">
        <v>0</v>
      </c>
      <c r="L12791" s="35" t="n">
        <v>-1</v>
      </c>
      <c r="M12791" s="6" t="str">
        <f aca="false">IF(I12791&lt;=0,"Below 0%",IF(I12791&lt;=0.05,"0-5%",IF(I12791&lt;=0.1,"5-10%",IF(I12791&lt;=0.2,"10-20%",IF(I12791&lt;=0.4,"20-40%","Above 40%")))))</f>
        <v>Below 0%</v>
      </c>
      <c r="N12791" s="6" t="str">
        <f aca="false">IF(AND(H12791&gt;=Summary!$B$25,I12791&gt;=Summary!$B$26,I12791&lt;=Summary!$B$27,J12791&gt;=Summary!$B$28,J12791&lt;=Summary!$B$29,F12791*J12791&gt;1),"Yes","No")</f>
        <v>No</v>
      </c>
    </row>
    <row r="12792" customFormat="false" ht="15" hidden="false" customHeight="false" outlineLevel="0" collapsed="false">
      <c r="A12792" s="6" t="s">
        <v>159</v>
      </c>
      <c r="B12792" s="45" t="n">
        <v>45605</v>
      </c>
      <c r="C12792" s="6" t="s">
        <v>189</v>
      </c>
      <c r="D12792" s="6" t="s">
        <v>173</v>
      </c>
      <c r="E12792" s="6" t="s">
        <v>174</v>
      </c>
      <c r="F12792" s="34" t="n">
        <v>0.292811930179596</v>
      </c>
      <c r="G12792" s="34" t="n">
        <v>0.26855174739276</v>
      </c>
      <c r="H12792" s="34" t="n">
        <v>0.0242601827868361</v>
      </c>
      <c r="I12792" s="34" t="n">
        <v>0.090337087814049</v>
      </c>
      <c r="J12792" s="35" t="n">
        <v>3.71</v>
      </c>
      <c r="K12792" s="6" t="n">
        <v>1</v>
      </c>
      <c r="L12792" s="35" t="n">
        <v>2.71</v>
      </c>
      <c r="M12792" s="6" t="str">
        <f aca="false">IF(I12792&lt;=0,"Below 0%",IF(I12792&lt;=0.05,"0-5%",IF(I12792&lt;=0.1,"5-10%",IF(I12792&lt;=0.2,"10-20%",IF(I12792&lt;=0.4,"20-40%","Above 40%")))))</f>
        <v>5-10%</v>
      </c>
      <c r="N12792" s="6" t="str">
        <f aca="false">IF(AND(H12792&gt;=Summary!$B$25,I12792&gt;=Summary!$B$26,I12792&lt;=Summary!$B$27,J12792&gt;=Summary!$B$28,J12792&lt;=Summary!$B$29,F12792*J12792&gt;1),"Yes","No")</f>
        <v>No</v>
      </c>
    </row>
    <row r="12793" customFormat="false" ht="15" hidden="false" customHeight="false" outlineLevel="0" collapsed="false">
      <c r="A12793" s="6" t="s">
        <v>159</v>
      </c>
      <c r="B12793" s="45" t="n">
        <v>45605</v>
      </c>
      <c r="C12793" s="6" t="s">
        <v>189</v>
      </c>
      <c r="D12793" s="6" t="s">
        <v>173</v>
      </c>
      <c r="E12793" s="6" t="s">
        <v>177</v>
      </c>
      <c r="F12793" s="34" t="n">
        <v>0.30194479227066</v>
      </c>
      <c r="G12793" s="34" t="n">
        <v>0.284664852236326</v>
      </c>
      <c r="H12793" s="34" t="n">
        <v>0.0172799400343349</v>
      </c>
      <c r="I12793" s="34" t="n">
        <v>0.0607027523720747</v>
      </c>
      <c r="J12793" s="35" t="n">
        <v>3.5</v>
      </c>
      <c r="K12793" s="6" t="n">
        <v>0</v>
      </c>
      <c r="L12793" s="35" t="n">
        <v>-1</v>
      </c>
      <c r="M12793" s="6" t="str">
        <f aca="false">IF(I12793&lt;=0,"Below 0%",IF(I12793&lt;=0.05,"0-5%",IF(I12793&lt;=0.1,"5-10%",IF(I12793&lt;=0.2,"10-20%",IF(I12793&lt;=0.4,"20-40%","Above 40%")))))</f>
        <v>5-10%</v>
      </c>
      <c r="N12793" s="6" t="str">
        <f aca="false">IF(AND(H12793&gt;=Summary!$B$25,I12793&gt;=Summary!$B$26,I12793&lt;=Summary!$B$27,J12793&gt;=Summary!$B$28,J12793&lt;=Summary!$B$29,F12793*J12793&gt;1),"Yes","No")</f>
        <v>No</v>
      </c>
    </row>
    <row r="12794" customFormat="false" ht="15" hidden="false" customHeight="false" outlineLevel="0" collapsed="false">
      <c r="A12794" s="6" t="s">
        <v>159</v>
      </c>
      <c r="B12794" s="45" t="n">
        <v>45605</v>
      </c>
      <c r="C12794" s="6" t="s">
        <v>203</v>
      </c>
      <c r="D12794" s="6" t="s">
        <v>179</v>
      </c>
      <c r="E12794" s="6" t="s">
        <v>187</v>
      </c>
      <c r="F12794" s="34" t="n">
        <v>0.569646239280701</v>
      </c>
      <c r="G12794" s="34" t="n">
        <v>0.496122756715234</v>
      </c>
      <c r="H12794" s="34" t="n">
        <v>0.0735234825654671</v>
      </c>
      <c r="I12794" s="34" t="n">
        <v>0.148196150187217</v>
      </c>
      <c r="J12794" s="35" t="n">
        <v>2.01</v>
      </c>
      <c r="K12794" s="6" t="n">
        <v>1</v>
      </c>
      <c r="L12794" s="35" t="n">
        <v>1.01</v>
      </c>
      <c r="M12794" s="6" t="str">
        <f aca="false">IF(I12794&lt;=0,"Below 0%",IF(I12794&lt;=0.05,"0-5%",IF(I12794&lt;=0.1,"5-10%",IF(I12794&lt;=0.2,"10-20%",IF(I12794&lt;=0.4,"20-40%","Above 40%")))))</f>
        <v>10-20%</v>
      </c>
      <c r="N12794" s="6" t="str">
        <f aca="false">IF(AND(H12794&gt;=Summary!$B$25,I12794&gt;=Summary!$B$26,I12794&lt;=Summary!$B$27,J12794&gt;=Summary!$B$28,J12794&lt;=Summary!$B$29,F12794*J12794&gt;1),"Yes","No")</f>
        <v>Yes</v>
      </c>
    </row>
    <row r="12795" customFormat="false" ht="15" hidden="false" customHeight="false" outlineLevel="0" collapsed="false">
      <c r="A12795" s="6" t="s">
        <v>159</v>
      </c>
      <c r="B12795" s="45" t="n">
        <v>45605</v>
      </c>
      <c r="C12795" s="6" t="s">
        <v>203</v>
      </c>
      <c r="D12795" s="6" t="s">
        <v>179</v>
      </c>
      <c r="E12795" s="6" t="s">
        <v>174</v>
      </c>
      <c r="F12795" s="34" t="n">
        <v>0.250203728675842</v>
      </c>
      <c r="G12795" s="34" t="n">
        <v>0.241454416706445</v>
      </c>
      <c r="H12795" s="34" t="n">
        <v>0.00874931196939691</v>
      </c>
      <c r="I12795" s="34" t="n">
        <v>0.0362358746165912</v>
      </c>
      <c r="J12795" s="35" t="n">
        <v>4.13</v>
      </c>
      <c r="K12795" s="6" t="n">
        <v>0</v>
      </c>
      <c r="L12795" s="35" t="n">
        <v>-1</v>
      </c>
      <c r="M12795" s="6" t="str">
        <f aca="false">IF(I12795&lt;=0,"Below 0%",IF(I12795&lt;=0.05,"0-5%",IF(I12795&lt;=0.1,"5-10%",IF(I12795&lt;=0.2,"10-20%",IF(I12795&lt;=0.4,"20-40%","Above 40%")))))</f>
        <v>0-5%</v>
      </c>
      <c r="N12795" s="6" t="str">
        <f aca="false">IF(AND(H12795&gt;=Summary!$B$25,I12795&gt;=Summary!$B$26,I12795&lt;=Summary!$B$27,J12795&gt;=Summary!$B$28,J12795&lt;=Summary!$B$29,F12795*J12795&gt;1),"Yes","No")</f>
        <v>No</v>
      </c>
    </row>
    <row r="12796" customFormat="false" ht="15" hidden="false" customHeight="false" outlineLevel="0" collapsed="false">
      <c r="A12796" s="6" t="s">
        <v>159</v>
      </c>
      <c r="B12796" s="45" t="n">
        <v>45605</v>
      </c>
      <c r="C12796" s="6" t="s">
        <v>203</v>
      </c>
      <c r="D12796" s="6" t="s">
        <v>179</v>
      </c>
      <c r="E12796" s="6" t="s">
        <v>177</v>
      </c>
      <c r="F12796" s="34" t="n">
        <v>0.180150091648102</v>
      </c>
      <c r="G12796" s="34" t="n">
        <v>0.262422826578321</v>
      </c>
      <c r="H12796" s="34" t="n">
        <v>-0.0822727349302191</v>
      </c>
      <c r="I12796" s="34" t="n">
        <v>-0.313512113267573</v>
      </c>
      <c r="J12796" s="35" t="n">
        <v>3.8</v>
      </c>
      <c r="K12796" s="6" t="n">
        <v>0</v>
      </c>
      <c r="L12796" s="35" t="n">
        <v>-1</v>
      </c>
      <c r="M12796" s="6" t="str">
        <f aca="false">IF(I12796&lt;=0,"Below 0%",IF(I12796&lt;=0.05,"0-5%",IF(I12796&lt;=0.1,"5-10%",IF(I12796&lt;=0.2,"10-20%",IF(I12796&lt;=0.4,"20-40%","Above 40%")))))</f>
        <v>Below 0%</v>
      </c>
      <c r="N12796" s="6" t="str">
        <f aca="false">IF(AND(H12796&gt;=Summary!$B$25,I12796&gt;=Summary!$B$26,I12796&lt;=Summary!$B$27,J12796&gt;=Summary!$B$28,J12796&lt;=Summary!$B$29,F12796*J12796&gt;1),"Yes","No")</f>
        <v>No</v>
      </c>
    </row>
    <row r="12797" customFormat="false" ht="15" hidden="false" customHeight="false" outlineLevel="0" collapsed="false">
      <c r="A12797" s="6" t="s">
        <v>159</v>
      </c>
      <c r="B12797" s="45" t="n">
        <v>45606</v>
      </c>
      <c r="C12797" s="6" t="s">
        <v>190</v>
      </c>
      <c r="D12797" s="6" t="s">
        <v>185</v>
      </c>
      <c r="E12797" s="6" t="s">
        <v>187</v>
      </c>
      <c r="F12797" s="34" t="n">
        <v>0.322962313890457</v>
      </c>
      <c r="G12797" s="34" t="n">
        <v>0.352886883396575</v>
      </c>
      <c r="H12797" s="34" t="n">
        <v>-0.0299245695061176</v>
      </c>
      <c r="I12797" s="34" t="n">
        <v>-0.0847993249794109</v>
      </c>
      <c r="J12797" s="35" t="n">
        <v>2.8</v>
      </c>
      <c r="K12797" s="6" t="n">
        <v>0</v>
      </c>
      <c r="L12797" s="35" t="n">
        <v>-1</v>
      </c>
      <c r="M12797" s="6" t="str">
        <f aca="false">IF(I12797&lt;=0,"Below 0%",IF(I12797&lt;=0.05,"0-5%",IF(I12797&lt;=0.1,"5-10%",IF(I12797&lt;=0.2,"10-20%",IF(I12797&lt;=0.4,"20-40%","Above 40%")))))</f>
        <v>Below 0%</v>
      </c>
      <c r="N12797" s="6" t="str">
        <f aca="false">IF(AND(H12797&gt;=Summary!$B$25,I12797&gt;=Summary!$B$26,I12797&lt;=Summary!$B$27,J12797&gt;=Summary!$B$28,J12797&lt;=Summary!$B$29,F12797*J12797&gt;1),"Yes","No")</f>
        <v>No</v>
      </c>
    </row>
    <row r="12798" customFormat="false" ht="15" hidden="false" customHeight="false" outlineLevel="0" collapsed="false">
      <c r="A12798" s="6" t="s">
        <v>159</v>
      </c>
      <c r="B12798" s="45" t="n">
        <v>45606</v>
      </c>
      <c r="C12798" s="6" t="s">
        <v>190</v>
      </c>
      <c r="D12798" s="6" t="s">
        <v>185</v>
      </c>
      <c r="E12798" s="6" t="s">
        <v>174</v>
      </c>
      <c r="F12798" s="34" t="n">
        <v>0.194838672876358</v>
      </c>
      <c r="G12798" s="34" t="n">
        <v>0.265613783201723</v>
      </c>
      <c r="H12798" s="34" t="n">
        <v>-0.0707751103253649</v>
      </c>
      <c r="I12798" s="34" t="n">
        <v>-0.266458726170901</v>
      </c>
      <c r="J12798" s="35" t="n">
        <v>3.72</v>
      </c>
      <c r="K12798" s="6" t="n">
        <v>1</v>
      </c>
      <c r="L12798" s="35" t="n">
        <v>2.72</v>
      </c>
      <c r="M12798" s="6" t="str">
        <f aca="false">IF(I12798&lt;=0,"Below 0%",IF(I12798&lt;=0.05,"0-5%",IF(I12798&lt;=0.1,"5-10%",IF(I12798&lt;=0.2,"10-20%",IF(I12798&lt;=0.4,"20-40%","Above 40%")))))</f>
        <v>Below 0%</v>
      </c>
      <c r="N12798" s="6" t="str">
        <f aca="false">IF(AND(H12798&gt;=Summary!$B$25,I12798&gt;=Summary!$B$26,I12798&lt;=Summary!$B$27,J12798&gt;=Summary!$B$28,J12798&lt;=Summary!$B$29,F12798*J12798&gt;1),"Yes","No")</f>
        <v>No</v>
      </c>
    </row>
    <row r="12799" customFormat="false" ht="15" hidden="false" customHeight="false" outlineLevel="0" collapsed="false">
      <c r="A12799" s="6" t="s">
        <v>159</v>
      </c>
      <c r="B12799" s="45" t="n">
        <v>45606</v>
      </c>
      <c r="C12799" s="6" t="s">
        <v>190</v>
      </c>
      <c r="D12799" s="6" t="s">
        <v>185</v>
      </c>
      <c r="E12799" s="6" t="s">
        <v>177</v>
      </c>
      <c r="F12799" s="34" t="n">
        <v>0.482199013233185</v>
      </c>
      <c r="G12799" s="34" t="n">
        <v>0.381499333401702</v>
      </c>
      <c r="H12799" s="34" t="n">
        <v>0.100699679831482</v>
      </c>
      <c r="I12799" s="34" t="n">
        <v>0.263957682267953</v>
      </c>
      <c r="J12799" s="35" t="n">
        <v>2.59</v>
      </c>
      <c r="K12799" s="6" t="n">
        <v>0</v>
      </c>
      <c r="L12799" s="35" t="n">
        <v>-1</v>
      </c>
      <c r="M12799" s="6" t="str">
        <f aca="false">IF(I12799&lt;=0,"Below 0%",IF(I12799&lt;=0.05,"0-5%",IF(I12799&lt;=0.1,"5-10%",IF(I12799&lt;=0.2,"10-20%",IF(I12799&lt;=0.4,"20-40%","Above 40%")))))</f>
        <v>20-40%</v>
      </c>
      <c r="N12799" s="6" t="str">
        <f aca="false">IF(AND(H12799&gt;=Summary!$B$25,I12799&gt;=Summary!$B$26,I12799&lt;=Summary!$B$27,J12799&gt;=Summary!$B$28,J12799&lt;=Summary!$B$29,F12799*J12799&gt;1),"Yes","No")</f>
        <v>Yes</v>
      </c>
    </row>
    <row r="12800" customFormat="false" ht="15" hidden="false" customHeight="false" outlineLevel="0" collapsed="false">
      <c r="A12800" s="6" t="s">
        <v>159</v>
      </c>
      <c r="B12800" s="45" t="n">
        <v>45606</v>
      </c>
      <c r="C12800" s="6" t="s">
        <v>176</v>
      </c>
      <c r="D12800" s="6" t="s">
        <v>195</v>
      </c>
      <c r="E12800" s="6" t="s">
        <v>187</v>
      </c>
      <c r="F12800" s="34" t="n">
        <v>0.586222648620606</v>
      </c>
      <c r="G12800" s="34" t="n">
        <v>0.697297970364836</v>
      </c>
      <c r="H12800" s="34" t="n">
        <v>-0.111075321744231</v>
      </c>
      <c r="I12800" s="34" t="n">
        <v>-0.159293912308557</v>
      </c>
      <c r="J12800" s="35" t="n">
        <v>1.43</v>
      </c>
      <c r="K12800" s="6" t="n">
        <v>1</v>
      </c>
      <c r="L12800" s="35" t="n">
        <v>0.43</v>
      </c>
      <c r="M12800" s="6" t="str">
        <f aca="false">IF(I12800&lt;=0,"Below 0%",IF(I12800&lt;=0.05,"0-5%",IF(I12800&lt;=0.1,"5-10%",IF(I12800&lt;=0.2,"10-20%",IF(I12800&lt;=0.4,"20-40%","Above 40%")))))</f>
        <v>Below 0%</v>
      </c>
      <c r="N12800" s="6" t="str">
        <f aca="false">IF(AND(H12800&gt;=Summary!$B$25,I12800&gt;=Summary!$B$26,I12800&lt;=Summary!$B$27,J12800&gt;=Summary!$B$28,J12800&lt;=Summary!$B$29,F12800*J12800&gt;1),"Yes","No")</f>
        <v>No</v>
      </c>
    </row>
    <row r="12801" customFormat="false" ht="15" hidden="false" customHeight="false" outlineLevel="0" collapsed="false">
      <c r="A12801" s="6" t="s">
        <v>159</v>
      </c>
      <c r="B12801" s="45" t="n">
        <v>45606</v>
      </c>
      <c r="C12801" s="6" t="s">
        <v>176</v>
      </c>
      <c r="D12801" s="6" t="s">
        <v>195</v>
      </c>
      <c r="E12801" s="6" t="s">
        <v>174</v>
      </c>
      <c r="F12801" s="34" t="n">
        <v>0.245100677013397</v>
      </c>
      <c r="G12801" s="34" t="n">
        <v>0.178060017432449</v>
      </c>
      <c r="H12801" s="34" t="n">
        <v>0.067040659580948</v>
      </c>
      <c r="I12801" s="34" t="n">
        <v>0.376505969996219</v>
      </c>
      <c r="J12801" s="35" t="n">
        <v>5.6</v>
      </c>
      <c r="K12801" s="6" t="n">
        <v>0</v>
      </c>
      <c r="L12801" s="35" t="n">
        <v>-1</v>
      </c>
      <c r="M12801" s="6" t="str">
        <f aca="false">IF(I12801&lt;=0,"Below 0%",IF(I12801&lt;=0.05,"0-5%",IF(I12801&lt;=0.1,"5-10%",IF(I12801&lt;=0.2,"10-20%",IF(I12801&lt;=0.4,"20-40%","Above 40%")))))</f>
        <v>20-40%</v>
      </c>
      <c r="N12801" s="6" t="str">
        <f aca="false">IF(AND(H12801&gt;=Summary!$B$25,I12801&gt;=Summary!$B$26,I12801&lt;=Summary!$B$27,J12801&gt;=Summary!$B$28,J12801&lt;=Summary!$B$29,F12801*J12801&gt;1),"Yes","No")</f>
        <v>No</v>
      </c>
    </row>
    <row r="12802" customFormat="false" ht="15" hidden="false" customHeight="false" outlineLevel="0" collapsed="false">
      <c r="A12802" s="6" t="s">
        <v>159</v>
      </c>
      <c r="B12802" s="45" t="n">
        <v>45606</v>
      </c>
      <c r="C12802" s="6" t="s">
        <v>176</v>
      </c>
      <c r="D12802" s="6" t="s">
        <v>195</v>
      </c>
      <c r="E12802" s="6" t="s">
        <v>177</v>
      </c>
      <c r="F12802" s="34" t="n">
        <v>0.168676689267159</v>
      </c>
      <c r="G12802" s="34" t="n">
        <v>0.124642012202715</v>
      </c>
      <c r="H12802" s="34" t="n">
        <v>0.044034677064444</v>
      </c>
      <c r="I12802" s="34" t="n">
        <v>0.353289202302248</v>
      </c>
      <c r="J12802" s="35" t="n">
        <v>8</v>
      </c>
      <c r="K12802" s="6" t="n">
        <v>0</v>
      </c>
      <c r="L12802" s="35" t="n">
        <v>-1</v>
      </c>
      <c r="M12802" s="6" t="str">
        <f aca="false">IF(I12802&lt;=0,"Below 0%",IF(I12802&lt;=0.05,"0-5%",IF(I12802&lt;=0.1,"5-10%",IF(I12802&lt;=0.2,"10-20%",IF(I12802&lt;=0.4,"20-40%","Above 40%")))))</f>
        <v>20-40%</v>
      </c>
      <c r="N12802" s="6" t="str">
        <f aca="false">IF(AND(H12802&gt;=Summary!$B$25,I12802&gt;=Summary!$B$26,I12802&lt;=Summary!$B$27,J12802&gt;=Summary!$B$28,J12802&lt;=Summary!$B$29,F12802*J12802&gt;1),"Yes","No")</f>
        <v>No</v>
      </c>
    </row>
    <row r="12803" customFormat="false" ht="15" hidden="false" customHeight="false" outlineLevel="0" collapsed="false">
      <c r="A12803" s="6" t="s">
        <v>159</v>
      </c>
      <c r="B12803" s="45" t="n">
        <v>45606</v>
      </c>
      <c r="C12803" s="6" t="s">
        <v>207</v>
      </c>
      <c r="D12803" s="6" t="s">
        <v>188</v>
      </c>
      <c r="E12803" s="6" t="s">
        <v>187</v>
      </c>
      <c r="F12803" s="34" t="n">
        <v>0.36989763379097</v>
      </c>
      <c r="G12803" s="34" t="n">
        <v>0.364234313438182</v>
      </c>
      <c r="H12803" s="34" t="n">
        <v>0.0056633203527881</v>
      </c>
      <c r="I12803" s="34" t="n">
        <v>0.0155485635038866</v>
      </c>
      <c r="J12803" s="35" t="n">
        <v>2.75</v>
      </c>
      <c r="K12803" s="6" t="n">
        <v>0</v>
      </c>
      <c r="L12803" s="35" t="n">
        <v>-1</v>
      </c>
      <c r="M12803" s="6" t="str">
        <f aca="false">IF(I12803&lt;=0,"Below 0%",IF(I12803&lt;=0.05,"0-5%",IF(I12803&lt;=0.1,"5-10%",IF(I12803&lt;=0.2,"10-20%",IF(I12803&lt;=0.4,"20-40%","Above 40%")))))</f>
        <v>0-5%</v>
      </c>
      <c r="N12803" s="6" t="str">
        <f aca="false">IF(AND(H12803&gt;=Summary!$B$25,I12803&gt;=Summary!$B$26,I12803&lt;=Summary!$B$27,J12803&gt;=Summary!$B$28,J12803&lt;=Summary!$B$29,F12803*J12803&gt;1),"Yes","No")</f>
        <v>No</v>
      </c>
    </row>
    <row r="12804" customFormat="false" ht="15" hidden="false" customHeight="false" outlineLevel="0" collapsed="false">
      <c r="A12804" s="6" t="s">
        <v>159</v>
      </c>
      <c r="B12804" s="45" t="n">
        <v>45606</v>
      </c>
      <c r="C12804" s="6" t="s">
        <v>207</v>
      </c>
      <c r="D12804" s="6" t="s">
        <v>188</v>
      </c>
      <c r="E12804" s="6" t="s">
        <v>174</v>
      </c>
      <c r="F12804" s="34" t="n">
        <v>0.247758686542511</v>
      </c>
      <c r="G12804" s="34" t="n">
        <v>0.280572650407563</v>
      </c>
      <c r="H12804" s="34" t="n">
        <v>-0.032813963865052</v>
      </c>
      <c r="I12804" s="34" t="n">
        <v>-0.116953537051406</v>
      </c>
      <c r="J12804" s="35" t="n">
        <v>3.57</v>
      </c>
      <c r="K12804" s="6" t="n">
        <v>0</v>
      </c>
      <c r="L12804" s="35" t="n">
        <v>-1</v>
      </c>
      <c r="M12804" s="6" t="str">
        <f aca="false">IF(I12804&lt;=0,"Below 0%",IF(I12804&lt;=0.05,"0-5%",IF(I12804&lt;=0.1,"5-10%",IF(I12804&lt;=0.2,"10-20%",IF(I12804&lt;=0.4,"20-40%","Above 40%")))))</f>
        <v>Below 0%</v>
      </c>
      <c r="N12804" s="6" t="str">
        <f aca="false">IF(AND(H12804&gt;=Summary!$B$25,I12804&gt;=Summary!$B$26,I12804&lt;=Summary!$B$27,J12804&gt;=Summary!$B$28,J12804&lt;=Summary!$B$29,F12804*J12804&gt;1),"Yes","No")</f>
        <v>No</v>
      </c>
    </row>
    <row r="12805" customFormat="false" ht="15" hidden="false" customHeight="false" outlineLevel="0" collapsed="false">
      <c r="A12805" s="6" t="s">
        <v>159</v>
      </c>
      <c r="B12805" s="45" t="n">
        <v>45606</v>
      </c>
      <c r="C12805" s="6" t="s">
        <v>207</v>
      </c>
      <c r="D12805" s="6" t="s">
        <v>188</v>
      </c>
      <c r="E12805" s="6" t="s">
        <v>177</v>
      </c>
      <c r="F12805" s="34" t="n">
        <v>0.382343739271164</v>
      </c>
      <c r="G12805" s="34" t="n">
        <v>0.355193036154255</v>
      </c>
      <c r="H12805" s="34" t="n">
        <v>0.0271507031169087</v>
      </c>
      <c r="I12805" s="34" t="n">
        <v>0.076439288931097</v>
      </c>
      <c r="J12805" s="35" t="n">
        <v>2.82</v>
      </c>
      <c r="K12805" s="6" t="n">
        <v>1</v>
      </c>
      <c r="L12805" s="35" t="n">
        <v>1.82</v>
      </c>
      <c r="M12805" s="6" t="str">
        <f aca="false">IF(I12805&lt;=0,"Below 0%",IF(I12805&lt;=0.05,"0-5%",IF(I12805&lt;=0.1,"5-10%",IF(I12805&lt;=0.2,"10-20%",IF(I12805&lt;=0.4,"20-40%","Above 40%")))))</f>
        <v>5-10%</v>
      </c>
      <c r="N12805" s="6" t="str">
        <f aca="false">IF(AND(H12805&gt;=Summary!$B$25,I12805&gt;=Summary!$B$26,I12805&lt;=Summary!$B$27,J12805&gt;=Summary!$B$28,J12805&lt;=Summary!$B$29,F12805*J12805&gt;1),"Yes","No")</f>
        <v>No</v>
      </c>
    </row>
    <row r="12806" customFormat="false" ht="15" hidden="false" customHeight="false" outlineLevel="0" collapsed="false">
      <c r="A12806" s="6" t="s">
        <v>159</v>
      </c>
      <c r="B12806" s="45" t="n">
        <v>45606</v>
      </c>
      <c r="C12806" s="6" t="s">
        <v>181</v>
      </c>
      <c r="D12806" s="6" t="s">
        <v>209</v>
      </c>
      <c r="E12806" s="6" t="s">
        <v>187</v>
      </c>
      <c r="F12806" s="34" t="n">
        <v>0.643867790699005</v>
      </c>
      <c r="G12806" s="34" t="n">
        <v>0.775538192600033</v>
      </c>
      <c r="H12806" s="34" t="n">
        <v>-0.131670401901028</v>
      </c>
      <c r="I12806" s="34" t="n">
        <v>-0.169779390824836</v>
      </c>
      <c r="J12806" s="35" t="n">
        <v>1.27</v>
      </c>
      <c r="K12806" s="6" t="n">
        <v>0</v>
      </c>
      <c r="L12806" s="35" t="n">
        <v>-1</v>
      </c>
      <c r="M12806" s="6" t="str">
        <f aca="false">IF(I12806&lt;=0,"Below 0%",IF(I12806&lt;=0.05,"0-5%",IF(I12806&lt;=0.1,"5-10%",IF(I12806&lt;=0.2,"10-20%",IF(I12806&lt;=0.4,"20-40%","Above 40%")))))</f>
        <v>Below 0%</v>
      </c>
      <c r="N12806" s="6" t="str">
        <f aca="false">IF(AND(H12806&gt;=Summary!$B$25,I12806&gt;=Summary!$B$26,I12806&lt;=Summary!$B$27,J12806&gt;=Summary!$B$28,J12806&lt;=Summary!$B$29,F12806*J12806&gt;1),"Yes","No")</f>
        <v>No</v>
      </c>
    </row>
    <row r="12807" customFormat="false" ht="15" hidden="false" customHeight="false" outlineLevel="0" collapsed="false">
      <c r="A12807" s="6" t="s">
        <v>159</v>
      </c>
      <c r="B12807" s="45" t="n">
        <v>45606</v>
      </c>
      <c r="C12807" s="6" t="s">
        <v>181</v>
      </c>
      <c r="D12807" s="6" t="s">
        <v>209</v>
      </c>
      <c r="E12807" s="6" t="s">
        <v>174</v>
      </c>
      <c r="F12807" s="34" t="n">
        <v>0.220904633402824</v>
      </c>
      <c r="G12807" s="34" t="n">
        <v>0.134922397890691</v>
      </c>
      <c r="H12807" s="34" t="n">
        <v>0.0859822355121338</v>
      </c>
      <c r="I12807" s="34" t="n">
        <v>0.637271771450383</v>
      </c>
      <c r="J12807" s="35" t="n">
        <v>7.3</v>
      </c>
      <c r="K12807" s="6" t="n">
        <v>0</v>
      </c>
      <c r="L12807" s="35" t="n">
        <v>-1</v>
      </c>
      <c r="M12807" s="6" t="str">
        <f aca="false">IF(I12807&lt;=0,"Below 0%",IF(I12807&lt;=0.05,"0-5%",IF(I12807&lt;=0.1,"5-10%",IF(I12807&lt;=0.2,"10-20%",IF(I12807&lt;=0.4,"20-40%","Above 40%")))))</f>
        <v>Above 40%</v>
      </c>
      <c r="N12807" s="6" t="str">
        <f aca="false">IF(AND(H12807&gt;=Summary!$B$25,I12807&gt;=Summary!$B$26,I12807&lt;=Summary!$B$27,J12807&gt;=Summary!$B$28,J12807&lt;=Summary!$B$29,F12807*J12807&gt;1),"Yes","No")</f>
        <v>No</v>
      </c>
    </row>
    <row r="12808" customFormat="false" ht="15" hidden="false" customHeight="false" outlineLevel="0" collapsed="false">
      <c r="A12808" s="6" t="s">
        <v>159</v>
      </c>
      <c r="B12808" s="45" t="n">
        <v>45606</v>
      </c>
      <c r="C12808" s="6" t="s">
        <v>181</v>
      </c>
      <c r="D12808" s="6" t="s">
        <v>209</v>
      </c>
      <c r="E12808" s="6" t="s">
        <v>177</v>
      </c>
      <c r="F12808" s="34" t="n">
        <v>0.135227575898171</v>
      </c>
      <c r="G12808" s="34" t="n">
        <v>0.0895394095092765</v>
      </c>
      <c r="H12808" s="34" t="n">
        <v>0.045688166388894</v>
      </c>
      <c r="I12808" s="34" t="n">
        <v>0.510257624428052</v>
      </c>
      <c r="J12808" s="35" t="n">
        <v>11</v>
      </c>
      <c r="K12808" s="6" t="n">
        <v>1</v>
      </c>
      <c r="L12808" s="35" t="n">
        <v>10</v>
      </c>
      <c r="M12808" s="6" t="str">
        <f aca="false">IF(I12808&lt;=0,"Below 0%",IF(I12808&lt;=0.05,"0-5%",IF(I12808&lt;=0.1,"5-10%",IF(I12808&lt;=0.2,"10-20%",IF(I12808&lt;=0.4,"20-40%","Above 40%")))))</f>
        <v>Above 40%</v>
      </c>
      <c r="N12808" s="6" t="str">
        <f aca="false">IF(AND(H12808&gt;=Summary!$B$25,I12808&gt;=Summary!$B$26,I12808&lt;=Summary!$B$27,J12808&gt;=Summary!$B$28,J12808&lt;=Summary!$B$29,F12808*J12808&gt;1),"Yes","No")</f>
        <v>No</v>
      </c>
    </row>
    <row r="12809" customFormat="false" ht="15" hidden="false" customHeight="false" outlineLevel="0" collapsed="false">
      <c r="A12809" s="6" t="s">
        <v>159</v>
      </c>
      <c r="B12809" s="45" t="n">
        <v>45619</v>
      </c>
      <c r="C12809" s="6" t="s">
        <v>185</v>
      </c>
      <c r="D12809" s="6" t="s">
        <v>207</v>
      </c>
      <c r="E12809" s="6" t="s">
        <v>187</v>
      </c>
      <c r="F12809" s="34" t="n">
        <v>0.818029999732971</v>
      </c>
      <c r="G12809" s="34" t="n">
        <v>0.702950724532545</v>
      </c>
      <c r="H12809" s="34" t="n">
        <v>0.115079275200426</v>
      </c>
      <c r="I12809" s="34" t="n">
        <v>0.163708879135095</v>
      </c>
      <c r="J12809" s="35" t="n">
        <v>1.43</v>
      </c>
      <c r="K12809" s="6" t="n">
        <v>1</v>
      </c>
      <c r="L12809" s="35" t="n">
        <v>0.43</v>
      </c>
      <c r="M12809" s="6" t="str">
        <f aca="false">IF(I12809&lt;=0,"Below 0%",IF(I12809&lt;=0.05,"0-5%",IF(I12809&lt;=0.1,"5-10%",IF(I12809&lt;=0.2,"10-20%",IF(I12809&lt;=0.4,"20-40%","Above 40%")))))</f>
        <v>10-20%</v>
      </c>
      <c r="N12809" s="6" t="str">
        <f aca="false">IF(AND(H12809&gt;=Summary!$B$25,I12809&gt;=Summary!$B$26,I12809&lt;=Summary!$B$27,J12809&gt;=Summary!$B$28,J12809&lt;=Summary!$B$29,F12809*J12809&gt;1),"Yes","No")</f>
        <v>No</v>
      </c>
    </row>
    <row r="12810" customFormat="false" ht="15" hidden="false" customHeight="false" outlineLevel="0" collapsed="false">
      <c r="A12810" s="6" t="s">
        <v>159</v>
      </c>
      <c r="B12810" s="45" t="n">
        <v>45619</v>
      </c>
      <c r="C12810" s="6" t="s">
        <v>185</v>
      </c>
      <c r="D12810" s="6" t="s">
        <v>207</v>
      </c>
      <c r="E12810" s="6" t="s">
        <v>174</v>
      </c>
      <c r="F12810" s="34" t="n">
        <v>0.114515237510204</v>
      </c>
      <c r="G12810" s="34" t="n">
        <v>0.19331144924645</v>
      </c>
      <c r="H12810" s="34" t="n">
        <v>-0.0787962117362455</v>
      </c>
      <c r="I12810" s="34" t="n">
        <v>-0.407612751564391</v>
      </c>
      <c r="J12810" s="35" t="n">
        <v>5.2</v>
      </c>
      <c r="K12810" s="6" t="n">
        <v>0</v>
      </c>
      <c r="L12810" s="35" t="n">
        <v>-1</v>
      </c>
      <c r="M12810" s="6" t="str">
        <f aca="false">IF(I12810&lt;=0,"Below 0%",IF(I12810&lt;=0.05,"0-5%",IF(I12810&lt;=0.1,"5-10%",IF(I12810&lt;=0.2,"10-20%",IF(I12810&lt;=0.4,"20-40%","Above 40%")))))</f>
        <v>Below 0%</v>
      </c>
      <c r="N12810" s="6" t="str">
        <f aca="false">IF(AND(H12810&gt;=Summary!$B$25,I12810&gt;=Summary!$B$26,I12810&lt;=Summary!$B$27,J12810&gt;=Summary!$B$28,J12810&lt;=Summary!$B$29,F12810*J12810&gt;1),"Yes","No")</f>
        <v>No</v>
      </c>
    </row>
    <row r="12811" customFormat="false" ht="15" hidden="false" customHeight="false" outlineLevel="0" collapsed="false">
      <c r="A12811" s="6" t="s">
        <v>159</v>
      </c>
      <c r="B12811" s="45" t="n">
        <v>45619</v>
      </c>
      <c r="C12811" s="6" t="s">
        <v>185</v>
      </c>
      <c r="D12811" s="6" t="s">
        <v>207</v>
      </c>
      <c r="E12811" s="6" t="s">
        <v>177</v>
      </c>
      <c r="F12811" s="34" t="n">
        <v>0.0674547255039215</v>
      </c>
      <c r="G12811" s="34" t="n">
        <v>0.103737826221005</v>
      </c>
      <c r="H12811" s="34" t="n">
        <v>-0.0362831007170836</v>
      </c>
      <c r="I12811" s="34" t="n">
        <v>-0.349757673153719</v>
      </c>
      <c r="J12811" s="35" t="n">
        <v>9.69</v>
      </c>
      <c r="K12811" s="6" t="n">
        <v>0</v>
      </c>
      <c r="L12811" s="35" t="n">
        <v>-1</v>
      </c>
      <c r="M12811" s="6" t="str">
        <f aca="false">IF(I12811&lt;=0,"Below 0%",IF(I12811&lt;=0.05,"0-5%",IF(I12811&lt;=0.1,"5-10%",IF(I12811&lt;=0.2,"10-20%",IF(I12811&lt;=0.4,"20-40%","Above 40%")))))</f>
        <v>Below 0%</v>
      </c>
      <c r="N12811" s="6" t="str">
        <f aca="false">IF(AND(H12811&gt;=Summary!$B$25,I12811&gt;=Summary!$B$26,I12811&lt;=Summary!$B$27,J12811&gt;=Summary!$B$28,J12811&lt;=Summary!$B$29,F12811*J12811&gt;1),"Yes","No")</f>
        <v>No</v>
      </c>
    </row>
    <row r="12812" customFormat="false" ht="15" hidden="false" customHeight="false" outlineLevel="0" collapsed="false">
      <c r="A12812" s="6" t="s">
        <v>159</v>
      </c>
      <c r="B12812" s="45" t="n">
        <v>45619</v>
      </c>
      <c r="C12812" s="6" t="s">
        <v>182</v>
      </c>
      <c r="D12812" s="6" t="s">
        <v>180</v>
      </c>
      <c r="E12812" s="6" t="s">
        <v>187</v>
      </c>
      <c r="F12812" s="34" t="n">
        <v>0.57582825422287</v>
      </c>
      <c r="G12812" s="34" t="n">
        <v>0.592676811847706</v>
      </c>
      <c r="H12812" s="34" t="n">
        <v>-0.0168485576248358</v>
      </c>
      <c r="I12812" s="34" t="n">
        <v>-0.0284279008188451</v>
      </c>
      <c r="J12812" s="35" t="n">
        <v>1.68</v>
      </c>
      <c r="K12812" s="6" t="n">
        <v>0</v>
      </c>
      <c r="L12812" s="35" t="n">
        <v>-1</v>
      </c>
      <c r="M12812" s="6" t="str">
        <f aca="false">IF(I12812&lt;=0,"Below 0%",IF(I12812&lt;=0.05,"0-5%",IF(I12812&lt;=0.1,"5-10%",IF(I12812&lt;=0.2,"10-20%",IF(I12812&lt;=0.4,"20-40%","Above 40%")))))</f>
        <v>Below 0%</v>
      </c>
      <c r="N12812" s="6" t="str">
        <f aca="false">IF(AND(H12812&gt;=Summary!$B$25,I12812&gt;=Summary!$B$26,I12812&lt;=Summary!$B$27,J12812&gt;=Summary!$B$28,J12812&lt;=Summary!$B$29,F12812*J12812&gt;1),"Yes","No")</f>
        <v>No</v>
      </c>
    </row>
    <row r="12813" customFormat="false" ht="15" hidden="false" customHeight="false" outlineLevel="0" collapsed="false">
      <c r="A12813" s="6" t="s">
        <v>159</v>
      </c>
      <c r="B12813" s="45" t="n">
        <v>45619</v>
      </c>
      <c r="C12813" s="6" t="s">
        <v>182</v>
      </c>
      <c r="D12813" s="6" t="s">
        <v>180</v>
      </c>
      <c r="E12813" s="6" t="s">
        <v>174</v>
      </c>
      <c r="F12813" s="34" t="n">
        <v>0.262486070394516</v>
      </c>
      <c r="G12813" s="34" t="n">
        <v>0.232639496239286</v>
      </c>
      <c r="H12813" s="34" t="n">
        <v>0.0298465741552296</v>
      </c>
      <c r="I12813" s="34" t="n">
        <v>0.128295386801089</v>
      </c>
      <c r="J12813" s="35" t="n">
        <v>4.28</v>
      </c>
      <c r="K12813" s="6" t="n">
        <v>1</v>
      </c>
      <c r="L12813" s="35" t="n">
        <v>3.28</v>
      </c>
      <c r="M12813" s="6" t="str">
        <f aca="false">IF(I12813&lt;=0,"Below 0%",IF(I12813&lt;=0.05,"0-5%",IF(I12813&lt;=0.1,"5-10%",IF(I12813&lt;=0.2,"10-20%",IF(I12813&lt;=0.4,"20-40%","Above 40%")))))</f>
        <v>10-20%</v>
      </c>
      <c r="N12813" s="6" t="str">
        <f aca="false">IF(AND(H12813&gt;=Summary!$B$25,I12813&gt;=Summary!$B$26,I12813&lt;=Summary!$B$27,J12813&gt;=Summary!$B$28,J12813&lt;=Summary!$B$29,F12813*J12813&gt;1),"Yes","No")</f>
        <v>No</v>
      </c>
    </row>
    <row r="12814" customFormat="false" ht="15" hidden="false" customHeight="false" outlineLevel="0" collapsed="false">
      <c r="A12814" s="6" t="s">
        <v>159</v>
      </c>
      <c r="B12814" s="45" t="n">
        <v>45619</v>
      </c>
      <c r="C12814" s="6" t="s">
        <v>182</v>
      </c>
      <c r="D12814" s="6" t="s">
        <v>180</v>
      </c>
      <c r="E12814" s="6" t="s">
        <v>177</v>
      </c>
      <c r="F12814" s="34" t="n">
        <v>0.161685720086098</v>
      </c>
      <c r="G12814" s="34" t="n">
        <v>0.174683691913008</v>
      </c>
      <c r="H12814" s="34" t="n">
        <v>-0.0129979718269103</v>
      </c>
      <c r="I12814" s="34" t="n">
        <v>-0.0744086164230101</v>
      </c>
      <c r="J12814" s="35" t="n">
        <v>5.7</v>
      </c>
      <c r="K12814" s="6" t="n">
        <v>0</v>
      </c>
      <c r="L12814" s="35" t="n">
        <v>-1</v>
      </c>
      <c r="M12814" s="6" t="str">
        <f aca="false">IF(I12814&lt;=0,"Below 0%",IF(I12814&lt;=0.05,"0-5%",IF(I12814&lt;=0.1,"5-10%",IF(I12814&lt;=0.2,"10-20%",IF(I12814&lt;=0.4,"20-40%","Above 40%")))))</f>
        <v>Below 0%</v>
      </c>
      <c r="N12814" s="6" t="str">
        <f aca="false">IF(AND(H12814&gt;=Summary!$B$25,I12814&gt;=Summary!$B$26,I12814&lt;=Summary!$B$27,J12814&gt;=Summary!$B$28,J12814&lt;=Summary!$B$29,F12814*J12814&gt;1),"Yes","No")</f>
        <v>No</v>
      </c>
    </row>
    <row r="12815" customFormat="false" ht="15" hidden="false" customHeight="false" outlineLevel="0" collapsed="false">
      <c r="A12815" s="6" t="s">
        <v>159</v>
      </c>
      <c r="B12815" s="45" t="n">
        <v>45619</v>
      </c>
      <c r="C12815" s="6" t="s">
        <v>199</v>
      </c>
      <c r="D12815" s="6" t="s">
        <v>201</v>
      </c>
      <c r="E12815" s="6" t="s">
        <v>187</v>
      </c>
      <c r="F12815" s="34" t="n">
        <v>0.422327637672424</v>
      </c>
      <c r="G12815" s="34" t="n">
        <v>0.404411101693387</v>
      </c>
      <c r="H12815" s="34" t="n">
        <v>0.0179165359790374</v>
      </c>
      <c r="I12815" s="34" t="n">
        <v>0.0443027797803166</v>
      </c>
      <c r="J12815" s="35" t="n">
        <v>2.45</v>
      </c>
      <c r="K12815" s="6" t="n">
        <v>0</v>
      </c>
      <c r="L12815" s="35" t="n">
        <v>-1</v>
      </c>
      <c r="M12815" s="6" t="str">
        <f aca="false">IF(I12815&lt;=0,"Below 0%",IF(I12815&lt;=0.05,"0-5%",IF(I12815&lt;=0.1,"5-10%",IF(I12815&lt;=0.2,"10-20%",IF(I12815&lt;=0.4,"20-40%","Above 40%")))))</f>
        <v>0-5%</v>
      </c>
      <c r="N12815" s="6" t="str">
        <f aca="false">IF(AND(H12815&gt;=Summary!$B$25,I12815&gt;=Summary!$B$26,I12815&lt;=Summary!$B$27,J12815&gt;=Summary!$B$28,J12815&lt;=Summary!$B$29,F12815*J12815&gt;1),"Yes","No")</f>
        <v>No</v>
      </c>
    </row>
    <row r="12816" customFormat="false" ht="15" hidden="false" customHeight="false" outlineLevel="0" collapsed="false">
      <c r="A12816" s="6" t="s">
        <v>159</v>
      </c>
      <c r="B12816" s="45" t="n">
        <v>45619</v>
      </c>
      <c r="C12816" s="6" t="s">
        <v>199</v>
      </c>
      <c r="D12816" s="6" t="s">
        <v>201</v>
      </c>
      <c r="E12816" s="6" t="s">
        <v>174</v>
      </c>
      <c r="F12816" s="34" t="n">
        <v>0.271067291498184</v>
      </c>
      <c r="G12816" s="34" t="n">
        <v>0.264215253106346</v>
      </c>
      <c r="H12816" s="34" t="n">
        <v>0.00685203839183807</v>
      </c>
      <c r="I12816" s="34" t="n">
        <v>0.0259335458921448</v>
      </c>
      <c r="J12816" s="35" t="n">
        <v>3.75</v>
      </c>
      <c r="K12816" s="6" t="n">
        <v>0</v>
      </c>
      <c r="L12816" s="35" t="n">
        <v>-1</v>
      </c>
      <c r="M12816" s="6" t="str">
        <f aca="false">IF(I12816&lt;=0,"Below 0%",IF(I12816&lt;=0.05,"0-5%",IF(I12816&lt;=0.1,"5-10%",IF(I12816&lt;=0.2,"10-20%",IF(I12816&lt;=0.4,"20-40%","Above 40%")))))</f>
        <v>0-5%</v>
      </c>
      <c r="N12816" s="6" t="str">
        <f aca="false">IF(AND(H12816&gt;=Summary!$B$25,I12816&gt;=Summary!$B$26,I12816&lt;=Summary!$B$27,J12816&gt;=Summary!$B$28,J12816&lt;=Summary!$B$29,F12816*J12816&gt;1),"Yes","No")</f>
        <v>No</v>
      </c>
    </row>
    <row r="12817" customFormat="false" ht="15" hidden="false" customHeight="false" outlineLevel="0" collapsed="false">
      <c r="A12817" s="6" t="s">
        <v>159</v>
      </c>
      <c r="B12817" s="45" t="n">
        <v>45619</v>
      </c>
      <c r="C12817" s="6" t="s">
        <v>199</v>
      </c>
      <c r="D12817" s="6" t="s">
        <v>201</v>
      </c>
      <c r="E12817" s="6" t="s">
        <v>177</v>
      </c>
      <c r="F12817" s="34" t="n">
        <v>0.306605100631714</v>
      </c>
      <c r="G12817" s="34" t="n">
        <v>0.331373645200267</v>
      </c>
      <c r="H12817" s="34" t="n">
        <v>-0.024768544568553</v>
      </c>
      <c r="I12817" s="34" t="n">
        <v>-0.0747450647548753</v>
      </c>
      <c r="J12817" s="35" t="n">
        <v>2.99</v>
      </c>
      <c r="K12817" s="6" t="n">
        <v>1</v>
      </c>
      <c r="L12817" s="35" t="n">
        <v>1.99</v>
      </c>
      <c r="M12817" s="6" t="str">
        <f aca="false">IF(I12817&lt;=0,"Below 0%",IF(I12817&lt;=0.05,"0-5%",IF(I12817&lt;=0.1,"5-10%",IF(I12817&lt;=0.2,"10-20%",IF(I12817&lt;=0.4,"20-40%","Above 40%")))))</f>
        <v>Below 0%</v>
      </c>
      <c r="N12817" s="6" t="str">
        <f aca="false">IF(AND(H12817&gt;=Summary!$B$25,I12817&gt;=Summary!$B$26,I12817&lt;=Summary!$B$27,J12817&gt;=Summary!$B$28,J12817&lt;=Summary!$B$29,F12817*J12817&gt;1),"Yes","No")</f>
        <v>No</v>
      </c>
    </row>
    <row r="12818" customFormat="false" ht="15" hidden="false" customHeight="false" outlineLevel="0" collapsed="false">
      <c r="A12818" s="6" t="s">
        <v>159</v>
      </c>
      <c r="B12818" s="45" t="n">
        <v>45619</v>
      </c>
      <c r="C12818" s="6" t="s">
        <v>173</v>
      </c>
      <c r="D12818" s="6" t="s">
        <v>206</v>
      </c>
      <c r="E12818" s="6" t="s">
        <v>187</v>
      </c>
      <c r="F12818" s="34" t="n">
        <v>0.437119126319885</v>
      </c>
      <c r="G12818" s="34" t="n">
        <v>0.398975114998334</v>
      </c>
      <c r="H12818" s="34" t="n">
        <v>0.0381440113215509</v>
      </c>
      <c r="I12818" s="34" t="n">
        <v>0.0956049886011314</v>
      </c>
      <c r="J12818" s="35" t="n">
        <v>2.52</v>
      </c>
      <c r="K12818" s="6" t="n">
        <v>0</v>
      </c>
      <c r="L12818" s="35" t="n">
        <v>-1</v>
      </c>
      <c r="M12818" s="6" t="str">
        <f aca="false">IF(I12818&lt;=0,"Below 0%",IF(I12818&lt;=0.05,"0-5%",IF(I12818&lt;=0.1,"5-10%",IF(I12818&lt;=0.2,"10-20%",IF(I12818&lt;=0.4,"20-40%","Above 40%")))))</f>
        <v>5-10%</v>
      </c>
      <c r="N12818" s="6" t="str">
        <f aca="false">IF(AND(H12818&gt;=Summary!$B$25,I12818&gt;=Summary!$B$26,I12818&lt;=Summary!$B$27,J12818&gt;=Summary!$B$28,J12818&lt;=Summary!$B$29,F12818*J12818&gt;1),"Yes","No")</f>
        <v>No</v>
      </c>
    </row>
    <row r="12819" customFormat="false" ht="15" hidden="false" customHeight="false" outlineLevel="0" collapsed="false">
      <c r="A12819" s="6" t="s">
        <v>159</v>
      </c>
      <c r="B12819" s="45" t="n">
        <v>45619</v>
      </c>
      <c r="C12819" s="6" t="s">
        <v>173</v>
      </c>
      <c r="D12819" s="6" t="s">
        <v>206</v>
      </c>
      <c r="E12819" s="6" t="s">
        <v>174</v>
      </c>
      <c r="F12819" s="34" t="n">
        <v>0.311030775308609</v>
      </c>
      <c r="G12819" s="34" t="n">
        <v>0.27773958281652</v>
      </c>
      <c r="H12819" s="34" t="n">
        <v>0.033291192492089</v>
      </c>
      <c r="I12819" s="34" t="n">
        <v>0.11986477460104</v>
      </c>
      <c r="J12819" s="35" t="n">
        <v>3.62</v>
      </c>
      <c r="K12819" s="6" t="n">
        <v>1</v>
      </c>
      <c r="L12819" s="35" t="n">
        <v>2.62</v>
      </c>
      <c r="M12819" s="6" t="str">
        <f aca="false">IF(I12819&lt;=0,"Below 0%",IF(I12819&lt;=0.05,"0-5%",IF(I12819&lt;=0.1,"5-10%",IF(I12819&lt;=0.2,"10-20%",IF(I12819&lt;=0.4,"20-40%","Above 40%")))))</f>
        <v>10-20%</v>
      </c>
      <c r="N12819" s="6" t="str">
        <f aca="false">IF(AND(H12819&gt;=Summary!$B$25,I12819&gt;=Summary!$B$26,I12819&lt;=Summary!$B$27,J12819&gt;=Summary!$B$28,J12819&lt;=Summary!$B$29,F12819*J12819&gt;1),"Yes","No")</f>
        <v>Yes</v>
      </c>
    </row>
    <row r="12820" customFormat="false" ht="15" hidden="false" customHeight="false" outlineLevel="0" collapsed="false">
      <c r="A12820" s="6" t="s">
        <v>159</v>
      </c>
      <c r="B12820" s="45" t="n">
        <v>45619</v>
      </c>
      <c r="C12820" s="6" t="s">
        <v>173</v>
      </c>
      <c r="D12820" s="6" t="s">
        <v>206</v>
      </c>
      <c r="E12820" s="6" t="s">
        <v>177</v>
      </c>
      <c r="F12820" s="34" t="n">
        <v>0.251850038766861</v>
      </c>
      <c r="G12820" s="34" t="n">
        <v>0.323285302185146</v>
      </c>
      <c r="H12820" s="34" t="n">
        <v>-0.0714352634182846</v>
      </c>
      <c r="I12820" s="34" t="n">
        <v>-0.220966628966552</v>
      </c>
      <c r="J12820" s="35" t="n">
        <v>3.11</v>
      </c>
      <c r="K12820" s="6" t="n">
        <v>0</v>
      </c>
      <c r="L12820" s="35" t="n">
        <v>-1</v>
      </c>
      <c r="M12820" s="6" t="str">
        <f aca="false">IF(I12820&lt;=0,"Below 0%",IF(I12820&lt;=0.05,"0-5%",IF(I12820&lt;=0.1,"5-10%",IF(I12820&lt;=0.2,"10-20%",IF(I12820&lt;=0.4,"20-40%","Above 40%")))))</f>
        <v>Below 0%</v>
      </c>
      <c r="N12820" s="6" t="str">
        <f aca="false">IF(AND(H12820&gt;=Summary!$B$25,I12820&gt;=Summary!$B$26,I12820&lt;=Summary!$B$27,J12820&gt;=Summary!$B$28,J12820&lt;=Summary!$B$29,F12820*J12820&gt;1),"Yes","No")</f>
        <v>No</v>
      </c>
    </row>
    <row r="12821" customFormat="false" ht="15" hidden="false" customHeight="false" outlineLevel="0" collapsed="false">
      <c r="A12821" s="6" t="s">
        <v>159</v>
      </c>
      <c r="B12821" s="45" t="n">
        <v>45619</v>
      </c>
      <c r="C12821" s="6" t="s">
        <v>184</v>
      </c>
      <c r="D12821" s="6" t="s">
        <v>203</v>
      </c>
      <c r="E12821" s="6" t="s">
        <v>187</v>
      </c>
      <c r="F12821" s="34" t="n">
        <v>0.546136677265167</v>
      </c>
      <c r="G12821" s="34" t="n">
        <v>0.595935361268465</v>
      </c>
      <c r="H12821" s="34" t="n">
        <v>-0.0497986840032976</v>
      </c>
      <c r="I12821" s="34" t="n">
        <v>-0.0835639017917979</v>
      </c>
      <c r="J12821" s="35" t="n">
        <v>1.71</v>
      </c>
      <c r="K12821" s="6" t="n">
        <v>0</v>
      </c>
      <c r="L12821" s="35" t="n">
        <v>-1</v>
      </c>
      <c r="M12821" s="6" t="str">
        <f aca="false">IF(I12821&lt;=0,"Below 0%",IF(I12821&lt;=0.05,"0-5%",IF(I12821&lt;=0.1,"5-10%",IF(I12821&lt;=0.2,"10-20%",IF(I12821&lt;=0.4,"20-40%","Above 40%")))))</f>
        <v>Below 0%</v>
      </c>
      <c r="N12821" s="6" t="str">
        <f aca="false">IF(AND(H12821&gt;=Summary!$B$25,I12821&gt;=Summary!$B$26,I12821&lt;=Summary!$B$27,J12821&gt;=Summary!$B$28,J12821&lt;=Summary!$B$29,F12821*J12821&gt;1),"Yes","No")</f>
        <v>No</v>
      </c>
    </row>
    <row r="12822" customFormat="false" ht="15" hidden="false" customHeight="false" outlineLevel="0" collapsed="false">
      <c r="A12822" s="6" t="s">
        <v>159</v>
      </c>
      <c r="B12822" s="45" t="n">
        <v>45619</v>
      </c>
      <c r="C12822" s="6" t="s">
        <v>184</v>
      </c>
      <c r="D12822" s="6" t="s">
        <v>203</v>
      </c>
      <c r="E12822" s="6" t="s">
        <v>174</v>
      </c>
      <c r="F12822" s="34" t="n">
        <v>0.293273240327835</v>
      </c>
      <c r="G12822" s="34" t="n">
        <v>0.238095670039504</v>
      </c>
      <c r="H12822" s="34" t="n">
        <v>0.0551775702883316</v>
      </c>
      <c r="I12822" s="34" t="n">
        <v>0.231745374786433</v>
      </c>
      <c r="J12822" s="35" t="n">
        <v>4.28</v>
      </c>
      <c r="K12822" s="6" t="n">
        <v>0</v>
      </c>
      <c r="L12822" s="35" t="n">
        <v>-1</v>
      </c>
      <c r="M12822" s="6" t="str">
        <f aca="false">IF(I12822&lt;=0,"Below 0%",IF(I12822&lt;=0.05,"0-5%",IF(I12822&lt;=0.1,"5-10%",IF(I12822&lt;=0.2,"10-20%",IF(I12822&lt;=0.4,"20-40%","Above 40%")))))</f>
        <v>20-40%</v>
      </c>
      <c r="N12822" s="6" t="str">
        <f aca="false">IF(AND(H12822&gt;=Summary!$B$25,I12822&gt;=Summary!$B$26,I12822&lt;=Summary!$B$27,J12822&gt;=Summary!$B$28,J12822&lt;=Summary!$B$29,F12822*J12822&gt;1),"Yes","No")</f>
        <v>Yes</v>
      </c>
    </row>
    <row r="12823" customFormat="false" ht="15" hidden="false" customHeight="false" outlineLevel="0" collapsed="false">
      <c r="A12823" s="6" t="s">
        <v>159</v>
      </c>
      <c r="B12823" s="45" t="n">
        <v>45619</v>
      </c>
      <c r="C12823" s="6" t="s">
        <v>184</v>
      </c>
      <c r="D12823" s="6" t="s">
        <v>203</v>
      </c>
      <c r="E12823" s="6" t="s">
        <v>177</v>
      </c>
      <c r="F12823" s="34" t="n">
        <v>0.160590082406998</v>
      </c>
      <c r="G12823" s="34" t="n">
        <v>0.165968968692032</v>
      </c>
      <c r="H12823" s="34" t="n">
        <v>-0.00537888628503408</v>
      </c>
      <c r="I12823" s="34" t="n">
        <v>-0.0324089878211813</v>
      </c>
      <c r="J12823" s="35" t="n">
        <v>6.14</v>
      </c>
      <c r="K12823" s="6" t="n">
        <v>1</v>
      </c>
      <c r="L12823" s="35" t="n">
        <v>5.14</v>
      </c>
      <c r="M12823" s="6" t="str">
        <f aca="false">IF(I12823&lt;=0,"Below 0%",IF(I12823&lt;=0.05,"0-5%",IF(I12823&lt;=0.1,"5-10%",IF(I12823&lt;=0.2,"10-20%",IF(I12823&lt;=0.4,"20-40%","Above 40%")))))</f>
        <v>Below 0%</v>
      </c>
      <c r="N12823" s="6" t="str">
        <f aca="false">IF(AND(H12823&gt;=Summary!$B$25,I12823&gt;=Summary!$B$26,I12823&lt;=Summary!$B$27,J12823&gt;=Summary!$B$28,J12823&lt;=Summary!$B$29,F12823*J12823&gt;1),"Yes","No")</f>
        <v>No</v>
      </c>
    </row>
    <row r="12824" customFormat="false" ht="15" hidden="false" customHeight="false" outlineLevel="0" collapsed="false">
      <c r="A12824" s="6" t="s">
        <v>159</v>
      </c>
      <c r="B12824" s="45" t="n">
        <v>45619</v>
      </c>
      <c r="C12824" s="6" t="s">
        <v>195</v>
      </c>
      <c r="D12824" s="6" t="s">
        <v>190</v>
      </c>
      <c r="E12824" s="6" t="s">
        <v>187</v>
      </c>
      <c r="F12824" s="34" t="n">
        <v>0.258172780275345</v>
      </c>
      <c r="G12824" s="34" t="n">
        <v>0.134424406982586</v>
      </c>
      <c r="H12824" s="34" t="n">
        <v>0.123748373292759</v>
      </c>
      <c r="I12824" s="34" t="n">
        <v>0.920579648224071</v>
      </c>
      <c r="J12824" s="35" t="n">
        <v>7.44</v>
      </c>
      <c r="K12824" s="6" t="n">
        <v>0</v>
      </c>
      <c r="L12824" s="35" t="n">
        <v>-1</v>
      </c>
      <c r="M12824" s="6" t="str">
        <f aca="false">IF(I12824&lt;=0,"Below 0%",IF(I12824&lt;=0.05,"0-5%",IF(I12824&lt;=0.1,"5-10%",IF(I12824&lt;=0.2,"10-20%",IF(I12824&lt;=0.4,"20-40%","Above 40%")))))</f>
        <v>Above 40%</v>
      </c>
      <c r="N12824" s="6" t="str">
        <f aca="false">IF(AND(H12824&gt;=Summary!$B$25,I12824&gt;=Summary!$B$26,I12824&lt;=Summary!$B$27,J12824&gt;=Summary!$B$28,J12824&lt;=Summary!$B$29,F12824*J12824&gt;1),"Yes","No")</f>
        <v>No</v>
      </c>
    </row>
    <row r="12825" customFormat="false" ht="15" hidden="false" customHeight="false" outlineLevel="0" collapsed="false">
      <c r="A12825" s="6" t="s">
        <v>159</v>
      </c>
      <c r="B12825" s="45" t="n">
        <v>45619</v>
      </c>
      <c r="C12825" s="6" t="s">
        <v>195</v>
      </c>
      <c r="D12825" s="6" t="s">
        <v>190</v>
      </c>
      <c r="E12825" s="6" t="s">
        <v>174</v>
      </c>
      <c r="F12825" s="34" t="n">
        <v>0.285606950521469</v>
      </c>
      <c r="G12825" s="34" t="n">
        <v>0.198830534383786</v>
      </c>
      <c r="H12825" s="34" t="n">
        <v>0.0867764161376834</v>
      </c>
      <c r="I12825" s="34" t="n">
        <v>0.43643405378666</v>
      </c>
      <c r="J12825" s="35" t="n">
        <v>5.03</v>
      </c>
      <c r="K12825" s="6" t="n">
        <v>0</v>
      </c>
      <c r="L12825" s="35" t="n">
        <v>-1</v>
      </c>
      <c r="M12825" s="6" t="str">
        <f aca="false">IF(I12825&lt;=0,"Below 0%",IF(I12825&lt;=0.05,"0-5%",IF(I12825&lt;=0.1,"5-10%",IF(I12825&lt;=0.2,"10-20%",IF(I12825&lt;=0.4,"20-40%","Above 40%")))))</f>
        <v>Above 40%</v>
      </c>
      <c r="N12825" s="6" t="str">
        <f aca="false">IF(AND(H12825&gt;=Summary!$B$25,I12825&gt;=Summary!$B$26,I12825&lt;=Summary!$B$27,J12825&gt;=Summary!$B$28,J12825&lt;=Summary!$B$29,F12825*J12825&gt;1),"Yes","No")</f>
        <v>No</v>
      </c>
    </row>
    <row r="12826" customFormat="false" ht="15" hidden="false" customHeight="false" outlineLevel="0" collapsed="false">
      <c r="A12826" s="6" t="s">
        <v>159</v>
      </c>
      <c r="B12826" s="45" t="n">
        <v>45619</v>
      </c>
      <c r="C12826" s="6" t="s">
        <v>195</v>
      </c>
      <c r="D12826" s="6" t="s">
        <v>190</v>
      </c>
      <c r="E12826" s="6" t="s">
        <v>177</v>
      </c>
      <c r="F12826" s="34" t="n">
        <v>0.456220239400864</v>
      </c>
      <c r="G12826" s="34" t="n">
        <v>0.666745058633628</v>
      </c>
      <c r="H12826" s="34" t="n">
        <v>-0.210524819232764</v>
      </c>
      <c r="I12826" s="34" t="n">
        <v>-0.315750100441984</v>
      </c>
      <c r="J12826" s="35" t="n">
        <v>1.5</v>
      </c>
      <c r="K12826" s="6" t="n">
        <v>1</v>
      </c>
      <c r="L12826" s="35" t="n">
        <v>0.5</v>
      </c>
      <c r="M12826" s="6" t="str">
        <f aca="false">IF(I12826&lt;=0,"Below 0%",IF(I12826&lt;=0.05,"0-5%",IF(I12826&lt;=0.1,"5-10%",IF(I12826&lt;=0.2,"10-20%",IF(I12826&lt;=0.4,"20-40%","Above 40%")))))</f>
        <v>Below 0%</v>
      </c>
      <c r="N12826" s="6" t="str">
        <f aca="false">IF(AND(H12826&gt;=Summary!$B$25,I12826&gt;=Summary!$B$26,I12826&lt;=Summary!$B$27,J12826&gt;=Summary!$B$28,J12826&lt;=Summary!$B$29,F12826*J12826&gt;1),"Yes","No")</f>
        <v>No</v>
      </c>
    </row>
    <row r="12827" customFormat="false" ht="15" hidden="false" customHeight="false" outlineLevel="0" collapsed="false">
      <c r="A12827" s="6" t="s">
        <v>159</v>
      </c>
      <c r="B12827" s="45" t="n">
        <v>45619</v>
      </c>
      <c r="C12827" s="6" t="s">
        <v>194</v>
      </c>
      <c r="D12827" s="6" t="s">
        <v>181</v>
      </c>
      <c r="E12827" s="6" t="s">
        <v>187</v>
      </c>
      <c r="F12827" s="34" t="n">
        <v>0.760883629322052</v>
      </c>
      <c r="G12827" s="34" t="n">
        <v>0.655167041851988</v>
      </c>
      <c r="H12827" s="34" t="n">
        <v>0.105716587470065</v>
      </c>
      <c r="I12827" s="34" t="n">
        <v>0.161358219685824</v>
      </c>
      <c r="J12827" s="35" t="n">
        <v>1.52</v>
      </c>
      <c r="K12827" s="6" t="n">
        <v>0</v>
      </c>
      <c r="L12827" s="35" t="n">
        <v>-1</v>
      </c>
      <c r="M12827" s="6" t="str">
        <f aca="false">IF(I12827&lt;=0,"Below 0%",IF(I12827&lt;=0.05,"0-5%",IF(I12827&lt;=0.1,"5-10%",IF(I12827&lt;=0.2,"10-20%",IF(I12827&lt;=0.4,"20-40%","Above 40%")))))</f>
        <v>10-20%</v>
      </c>
      <c r="N12827" s="6" t="str">
        <f aca="false">IF(AND(H12827&gt;=Summary!$B$25,I12827&gt;=Summary!$B$26,I12827&lt;=Summary!$B$27,J12827&gt;=Summary!$B$28,J12827&lt;=Summary!$B$29,F12827*J12827&gt;1),"Yes","No")</f>
        <v>No</v>
      </c>
    </row>
    <row r="12828" customFormat="false" ht="15" hidden="false" customHeight="false" outlineLevel="0" collapsed="false">
      <c r="A12828" s="6" t="s">
        <v>159</v>
      </c>
      <c r="B12828" s="45" t="n">
        <v>45619</v>
      </c>
      <c r="C12828" s="6" t="s">
        <v>194</v>
      </c>
      <c r="D12828" s="6" t="s">
        <v>181</v>
      </c>
      <c r="E12828" s="6" t="s">
        <v>174</v>
      </c>
      <c r="F12828" s="34" t="n">
        <v>0.132661193609238</v>
      </c>
      <c r="G12828" s="34" t="n">
        <v>0.188252155692821</v>
      </c>
      <c r="H12828" s="34" t="n">
        <v>-0.0555909620835829</v>
      </c>
      <c r="I12828" s="34" t="n">
        <v>-0.295300533898232</v>
      </c>
      <c r="J12828" s="35" t="n">
        <v>5.29</v>
      </c>
      <c r="K12828" s="6" t="n">
        <v>0</v>
      </c>
      <c r="L12828" s="35" t="n">
        <v>-1</v>
      </c>
      <c r="M12828" s="6" t="str">
        <f aca="false">IF(I12828&lt;=0,"Below 0%",IF(I12828&lt;=0.05,"0-5%",IF(I12828&lt;=0.1,"5-10%",IF(I12828&lt;=0.2,"10-20%",IF(I12828&lt;=0.4,"20-40%","Above 40%")))))</f>
        <v>Below 0%</v>
      </c>
      <c r="N12828" s="6" t="str">
        <f aca="false">IF(AND(H12828&gt;=Summary!$B$25,I12828&gt;=Summary!$B$26,I12828&lt;=Summary!$B$27,J12828&gt;=Summary!$B$28,J12828&lt;=Summary!$B$29,F12828*J12828&gt;1),"Yes","No")</f>
        <v>No</v>
      </c>
    </row>
    <row r="12829" customFormat="false" ht="15" hidden="false" customHeight="false" outlineLevel="0" collapsed="false">
      <c r="A12829" s="6" t="s">
        <v>159</v>
      </c>
      <c r="B12829" s="45" t="n">
        <v>45619</v>
      </c>
      <c r="C12829" s="6" t="s">
        <v>194</v>
      </c>
      <c r="D12829" s="6" t="s">
        <v>181</v>
      </c>
      <c r="E12829" s="6" t="s">
        <v>177</v>
      </c>
      <c r="F12829" s="34" t="n">
        <v>0.106455132365227</v>
      </c>
      <c r="G12829" s="34" t="n">
        <v>0.156580802455192</v>
      </c>
      <c r="H12829" s="34" t="n">
        <v>-0.0501256700899652</v>
      </c>
      <c r="I12829" s="34" t="n">
        <v>-0.320126537251011</v>
      </c>
      <c r="J12829" s="35" t="n">
        <v>6.36</v>
      </c>
      <c r="K12829" s="6" t="n">
        <v>1</v>
      </c>
      <c r="L12829" s="35" t="n">
        <v>5.36</v>
      </c>
      <c r="M12829" s="6" t="str">
        <f aca="false">IF(I12829&lt;=0,"Below 0%",IF(I12829&lt;=0.05,"0-5%",IF(I12829&lt;=0.1,"5-10%",IF(I12829&lt;=0.2,"10-20%",IF(I12829&lt;=0.4,"20-40%","Above 40%")))))</f>
        <v>Below 0%</v>
      </c>
      <c r="N12829" s="6" t="str">
        <f aca="false">IF(AND(H12829&gt;=Summary!$B$25,I12829&gt;=Summary!$B$26,I12829&lt;=Summary!$B$27,J12829&gt;=Summary!$B$28,J12829&lt;=Summary!$B$29,F12829*J12829&gt;1),"Yes","No")</f>
        <v>No</v>
      </c>
    </row>
    <row r="12830" customFormat="false" ht="15" hidden="false" customHeight="false" outlineLevel="0" collapsed="false">
      <c r="A12830" s="6" t="s">
        <v>159</v>
      </c>
      <c r="B12830" s="45" t="n">
        <v>45620</v>
      </c>
      <c r="C12830" s="6" t="s">
        <v>209</v>
      </c>
      <c r="D12830" s="6" t="s">
        <v>176</v>
      </c>
      <c r="E12830" s="6" t="s">
        <v>187</v>
      </c>
      <c r="F12830" s="34" t="n">
        <v>0.24243126809597</v>
      </c>
      <c r="G12830" s="34" t="n">
        <v>0.187343183718985</v>
      </c>
      <c r="H12830" s="34" t="n">
        <v>0.0550880843769849</v>
      </c>
      <c r="I12830" s="34" t="n">
        <v>0.294049045625364</v>
      </c>
      <c r="J12830" s="35" t="n">
        <v>5.3</v>
      </c>
      <c r="K12830" s="6" t="n">
        <v>0</v>
      </c>
      <c r="L12830" s="35" t="n">
        <v>-1</v>
      </c>
      <c r="M12830" s="6" t="str">
        <f aca="false">IF(I12830&lt;=0,"Below 0%",IF(I12830&lt;=0.05,"0-5%",IF(I12830&lt;=0.1,"5-10%",IF(I12830&lt;=0.2,"10-20%",IF(I12830&lt;=0.4,"20-40%","Above 40%")))))</f>
        <v>20-40%</v>
      </c>
      <c r="N12830" s="6" t="str">
        <f aca="false">IF(AND(H12830&gt;=Summary!$B$25,I12830&gt;=Summary!$B$26,I12830&lt;=Summary!$B$27,J12830&gt;=Summary!$B$28,J12830&lt;=Summary!$B$29,F12830*J12830&gt;1),"Yes","No")</f>
        <v>No</v>
      </c>
    </row>
    <row r="12831" customFormat="false" ht="15" hidden="false" customHeight="false" outlineLevel="0" collapsed="false">
      <c r="A12831" s="6" t="s">
        <v>159</v>
      </c>
      <c r="B12831" s="45" t="n">
        <v>45620</v>
      </c>
      <c r="C12831" s="6" t="s">
        <v>209</v>
      </c>
      <c r="D12831" s="6" t="s">
        <v>176</v>
      </c>
      <c r="E12831" s="6" t="s">
        <v>174</v>
      </c>
      <c r="F12831" s="34" t="n">
        <v>0.299819648265839</v>
      </c>
      <c r="G12831" s="34" t="n">
        <v>0.22163367716755</v>
      </c>
      <c r="H12831" s="34" t="n">
        <v>0.0781859710982892</v>
      </c>
      <c r="I12831" s="34" t="n">
        <v>0.352771167710142</v>
      </c>
      <c r="J12831" s="35" t="n">
        <v>4.48</v>
      </c>
      <c r="K12831" s="6" t="n">
        <v>1</v>
      </c>
      <c r="L12831" s="35" t="n">
        <v>3.48</v>
      </c>
      <c r="M12831" s="6" t="str">
        <f aca="false">IF(I12831&lt;=0,"Below 0%",IF(I12831&lt;=0.05,"0-5%",IF(I12831&lt;=0.1,"5-10%",IF(I12831&lt;=0.2,"10-20%",IF(I12831&lt;=0.4,"20-40%","Above 40%")))))</f>
        <v>20-40%</v>
      </c>
      <c r="N12831" s="6" t="str">
        <f aca="false">IF(AND(H12831&gt;=Summary!$B$25,I12831&gt;=Summary!$B$26,I12831&lt;=Summary!$B$27,J12831&gt;=Summary!$B$28,J12831&lt;=Summary!$B$29,F12831*J12831&gt;1),"Yes","No")</f>
        <v>Yes</v>
      </c>
    </row>
    <row r="12832" customFormat="false" ht="15" hidden="false" customHeight="false" outlineLevel="0" collapsed="false">
      <c r="A12832" s="6" t="s">
        <v>159</v>
      </c>
      <c r="B12832" s="45" t="n">
        <v>45620</v>
      </c>
      <c r="C12832" s="6" t="s">
        <v>209</v>
      </c>
      <c r="D12832" s="6" t="s">
        <v>176</v>
      </c>
      <c r="E12832" s="6" t="s">
        <v>177</v>
      </c>
      <c r="F12832" s="34" t="n">
        <v>0.457749128341675</v>
      </c>
      <c r="G12832" s="34" t="n">
        <v>0.591023139113465</v>
      </c>
      <c r="H12832" s="34" t="n">
        <v>-0.133274010771791</v>
      </c>
      <c r="I12832" s="34" t="n">
        <v>-0.225497111621893</v>
      </c>
      <c r="J12832" s="35" t="n">
        <v>1.68</v>
      </c>
      <c r="K12832" s="6" t="n">
        <v>0</v>
      </c>
      <c r="L12832" s="35" t="n">
        <v>-1</v>
      </c>
      <c r="M12832" s="6" t="str">
        <f aca="false">IF(I12832&lt;=0,"Below 0%",IF(I12832&lt;=0.05,"0-5%",IF(I12832&lt;=0.1,"5-10%",IF(I12832&lt;=0.2,"10-20%",IF(I12832&lt;=0.4,"20-40%","Above 40%")))))</f>
        <v>Below 0%</v>
      </c>
      <c r="N12832" s="6" t="str">
        <f aca="false">IF(AND(H12832&gt;=Summary!$B$25,I12832&gt;=Summary!$B$26,I12832&lt;=Summary!$B$27,J12832&gt;=Summary!$B$28,J12832&lt;=Summary!$B$29,F12832*J12832&gt;1),"Yes","No")</f>
        <v>No</v>
      </c>
    </row>
    <row r="12833" customFormat="false" ht="15" hidden="false" customHeight="false" outlineLevel="0" collapsed="false">
      <c r="A12833" s="6" t="s">
        <v>159</v>
      </c>
      <c r="B12833" s="45" t="n">
        <v>45620</v>
      </c>
      <c r="C12833" s="6" t="s">
        <v>179</v>
      </c>
      <c r="D12833" s="6" t="s">
        <v>183</v>
      </c>
      <c r="E12833" s="6" t="s">
        <v>187</v>
      </c>
      <c r="F12833" s="34" t="n">
        <v>0.0873961970210075</v>
      </c>
      <c r="G12833" s="34" t="n">
        <v>0.0904806786050895</v>
      </c>
      <c r="H12833" s="34" t="n">
        <v>-0.00308448158408201</v>
      </c>
      <c r="I12833" s="34" t="n">
        <v>-0.0340899475074064</v>
      </c>
      <c r="J12833" s="35" t="n">
        <v>11</v>
      </c>
      <c r="K12833" s="6" t="n">
        <v>0</v>
      </c>
      <c r="L12833" s="35" t="n">
        <v>-1</v>
      </c>
      <c r="M12833" s="6" t="str">
        <f aca="false">IF(I12833&lt;=0,"Below 0%",IF(I12833&lt;=0.05,"0-5%",IF(I12833&lt;=0.1,"5-10%",IF(I12833&lt;=0.2,"10-20%",IF(I12833&lt;=0.4,"20-40%","Above 40%")))))</f>
        <v>Below 0%</v>
      </c>
      <c r="N12833" s="6" t="str">
        <f aca="false">IF(AND(H12833&gt;=Summary!$B$25,I12833&gt;=Summary!$B$26,I12833&lt;=Summary!$B$27,J12833&gt;=Summary!$B$28,J12833&lt;=Summary!$B$29,F12833*J12833&gt;1),"Yes","No")</f>
        <v>No</v>
      </c>
    </row>
    <row r="12834" customFormat="false" ht="15" hidden="false" customHeight="false" outlineLevel="0" collapsed="false">
      <c r="A12834" s="6" t="s">
        <v>159</v>
      </c>
      <c r="B12834" s="45" t="n">
        <v>45620</v>
      </c>
      <c r="C12834" s="6" t="s">
        <v>179</v>
      </c>
      <c r="D12834" s="6" t="s">
        <v>183</v>
      </c>
      <c r="E12834" s="6" t="s">
        <v>174</v>
      </c>
      <c r="F12834" s="34" t="n">
        <v>0.0872655585408211</v>
      </c>
      <c r="G12834" s="34" t="n">
        <v>0.155513666352498</v>
      </c>
      <c r="H12834" s="34" t="n">
        <v>-0.0682481078116766</v>
      </c>
      <c r="I12834" s="34" t="n">
        <v>-0.438856014473872</v>
      </c>
      <c r="J12834" s="35" t="n">
        <v>6.4</v>
      </c>
      <c r="K12834" s="6" t="n">
        <v>0</v>
      </c>
      <c r="L12834" s="35" t="n">
        <v>-1</v>
      </c>
      <c r="M12834" s="6" t="str">
        <f aca="false">IF(I12834&lt;=0,"Below 0%",IF(I12834&lt;=0.05,"0-5%",IF(I12834&lt;=0.1,"5-10%",IF(I12834&lt;=0.2,"10-20%",IF(I12834&lt;=0.4,"20-40%","Above 40%")))))</f>
        <v>Below 0%</v>
      </c>
      <c r="N12834" s="6" t="str">
        <f aca="false">IF(AND(H12834&gt;=Summary!$B$25,I12834&gt;=Summary!$B$26,I12834&lt;=Summary!$B$27,J12834&gt;=Summary!$B$28,J12834&lt;=Summary!$B$29,F12834*J12834&gt;1),"Yes","No")</f>
        <v>No</v>
      </c>
    </row>
    <row r="12835" customFormat="false" ht="15" hidden="false" customHeight="false" outlineLevel="0" collapsed="false">
      <c r="A12835" s="6" t="s">
        <v>159</v>
      </c>
      <c r="B12835" s="45" t="n">
        <v>45620</v>
      </c>
      <c r="C12835" s="6" t="s">
        <v>179</v>
      </c>
      <c r="D12835" s="6" t="s">
        <v>183</v>
      </c>
      <c r="E12835" s="6" t="s">
        <v>177</v>
      </c>
      <c r="F12835" s="34" t="n">
        <v>0.825338184833527</v>
      </c>
      <c r="G12835" s="34" t="n">
        <v>0.754005655042413</v>
      </c>
      <c r="H12835" s="34" t="n">
        <v>0.0713325297911137</v>
      </c>
      <c r="I12835" s="34" t="n">
        <v>0.0946047676354644</v>
      </c>
      <c r="J12835" s="35" t="n">
        <v>1.32</v>
      </c>
      <c r="K12835" s="6" t="n">
        <v>1</v>
      </c>
      <c r="L12835" s="35" t="n">
        <v>0.32</v>
      </c>
      <c r="M12835" s="6" t="str">
        <f aca="false">IF(I12835&lt;=0,"Below 0%",IF(I12835&lt;=0.05,"0-5%",IF(I12835&lt;=0.1,"5-10%",IF(I12835&lt;=0.2,"10-20%",IF(I12835&lt;=0.4,"20-40%","Above 40%")))))</f>
        <v>5-10%</v>
      </c>
      <c r="N12835" s="6" t="str">
        <f aca="false">IF(AND(H12835&gt;=Summary!$B$25,I12835&gt;=Summary!$B$26,I12835&lt;=Summary!$B$27,J12835&gt;=Summary!$B$28,J12835&lt;=Summary!$B$29,F12835*J12835&gt;1),"Yes","No")</f>
        <v>No</v>
      </c>
    </row>
    <row r="12836" customFormat="false" ht="15" hidden="false" customHeight="false" outlineLevel="0" collapsed="false">
      <c r="A12836" s="6" t="s">
        <v>159</v>
      </c>
      <c r="B12836" s="45" t="n">
        <v>45621</v>
      </c>
      <c r="C12836" s="6" t="s">
        <v>188</v>
      </c>
      <c r="D12836" s="6" t="s">
        <v>189</v>
      </c>
      <c r="E12836" s="6" t="s">
        <v>187</v>
      </c>
      <c r="F12836" s="34" t="n">
        <v>0.577883422374725</v>
      </c>
      <c r="G12836" s="34" t="n">
        <v>0.643154455534172</v>
      </c>
      <c r="H12836" s="34" t="n">
        <v>-0.0652710331594465</v>
      </c>
      <c r="I12836" s="34" t="n">
        <v>-0.10148578245522</v>
      </c>
      <c r="J12836" s="35" t="n">
        <v>1.54</v>
      </c>
      <c r="K12836" s="6" t="n">
        <v>0</v>
      </c>
      <c r="L12836" s="35" t="n">
        <v>-1</v>
      </c>
      <c r="M12836" s="6" t="str">
        <f aca="false">IF(I12836&lt;=0,"Below 0%",IF(I12836&lt;=0.05,"0-5%",IF(I12836&lt;=0.1,"5-10%",IF(I12836&lt;=0.2,"10-20%",IF(I12836&lt;=0.4,"20-40%","Above 40%")))))</f>
        <v>Below 0%</v>
      </c>
      <c r="N12836" s="6" t="str">
        <f aca="false">IF(AND(H12836&gt;=Summary!$B$25,I12836&gt;=Summary!$B$26,I12836&lt;=Summary!$B$27,J12836&gt;=Summary!$B$28,J12836&lt;=Summary!$B$29,F12836*J12836&gt;1),"Yes","No")</f>
        <v>No</v>
      </c>
    </row>
    <row r="12837" customFormat="false" ht="15" hidden="false" customHeight="false" outlineLevel="0" collapsed="false">
      <c r="A12837" s="6" t="s">
        <v>159</v>
      </c>
      <c r="B12837" s="45" t="n">
        <v>45621</v>
      </c>
      <c r="C12837" s="6" t="s">
        <v>188</v>
      </c>
      <c r="D12837" s="6" t="s">
        <v>189</v>
      </c>
      <c r="E12837" s="6" t="s">
        <v>174</v>
      </c>
      <c r="F12837" s="34" t="n">
        <v>0.219518393278122</v>
      </c>
      <c r="G12837" s="34" t="n">
        <v>0.206776171507855</v>
      </c>
      <c r="H12837" s="34" t="n">
        <v>0.0127422217702671</v>
      </c>
      <c r="I12837" s="34" t="n">
        <v>0.0616232599595408</v>
      </c>
      <c r="J12837" s="35" t="n">
        <v>4.79</v>
      </c>
      <c r="K12837" s="6" t="n">
        <v>0</v>
      </c>
      <c r="L12837" s="35" t="n">
        <v>-1</v>
      </c>
      <c r="M12837" s="6" t="str">
        <f aca="false">IF(I12837&lt;=0,"Below 0%",IF(I12837&lt;=0.05,"0-5%",IF(I12837&lt;=0.1,"5-10%",IF(I12837&lt;=0.2,"10-20%",IF(I12837&lt;=0.4,"20-40%","Above 40%")))))</f>
        <v>5-10%</v>
      </c>
      <c r="N12837" s="6" t="str">
        <f aca="false">IF(AND(H12837&gt;=Summary!$B$25,I12837&gt;=Summary!$B$26,I12837&lt;=Summary!$B$27,J12837&gt;=Summary!$B$28,J12837&lt;=Summary!$B$29,F12837*J12837&gt;1),"Yes","No")</f>
        <v>No</v>
      </c>
    </row>
    <row r="12838" customFormat="false" ht="15" hidden="false" customHeight="false" outlineLevel="0" collapsed="false">
      <c r="A12838" s="6" t="s">
        <v>159</v>
      </c>
      <c r="B12838" s="45" t="n">
        <v>45621</v>
      </c>
      <c r="C12838" s="6" t="s">
        <v>188</v>
      </c>
      <c r="D12838" s="6" t="s">
        <v>189</v>
      </c>
      <c r="E12838" s="6" t="s">
        <v>177</v>
      </c>
      <c r="F12838" s="34" t="n">
        <v>0.202598199248314</v>
      </c>
      <c r="G12838" s="34" t="n">
        <v>0.150069372957973</v>
      </c>
      <c r="H12838" s="34" t="n">
        <v>0.0525288262903405</v>
      </c>
      <c r="I12838" s="34" t="n">
        <v>0.350030291024479</v>
      </c>
      <c r="J12838" s="35" t="n">
        <v>6.6</v>
      </c>
      <c r="K12838" s="6" t="n">
        <v>1</v>
      </c>
      <c r="L12838" s="35" t="n">
        <v>5.6</v>
      </c>
      <c r="M12838" s="6" t="str">
        <f aca="false">IF(I12838&lt;=0,"Below 0%",IF(I12838&lt;=0.05,"0-5%",IF(I12838&lt;=0.1,"5-10%",IF(I12838&lt;=0.2,"10-20%",IF(I12838&lt;=0.4,"20-40%","Above 40%")))))</f>
        <v>20-40%</v>
      </c>
      <c r="N12838" s="6" t="str">
        <f aca="false">IF(AND(H12838&gt;=Summary!$B$25,I12838&gt;=Summary!$B$26,I12838&lt;=Summary!$B$27,J12838&gt;=Summary!$B$28,J12838&lt;=Summary!$B$29,F12838*J12838&gt;1),"Yes","No")</f>
        <v>No</v>
      </c>
    </row>
    <row r="12839" customFormat="false" ht="15" hidden="false" customHeight="false" outlineLevel="0" collapsed="false">
      <c r="A12839" s="6" t="s">
        <v>159</v>
      </c>
      <c r="B12839" s="45" t="n">
        <v>45625</v>
      </c>
      <c r="C12839" s="6" t="s">
        <v>201</v>
      </c>
      <c r="D12839" s="6" t="s">
        <v>179</v>
      </c>
      <c r="E12839" s="6" t="s">
        <v>187</v>
      </c>
      <c r="F12839" s="34" t="n">
        <v>0.722091436386108</v>
      </c>
      <c r="G12839" s="34" t="n">
        <v>0.695047784535187</v>
      </c>
      <c r="H12839" s="34" t="n">
        <v>0.0270436518509216</v>
      </c>
      <c r="I12839" s="34" t="n">
        <v>0.0389090541005135</v>
      </c>
      <c r="J12839" s="35" t="n">
        <v>1.43</v>
      </c>
      <c r="K12839" s="6" t="n">
        <v>0</v>
      </c>
      <c r="L12839" s="35" t="n">
        <v>-1</v>
      </c>
      <c r="M12839" s="6" t="str">
        <f aca="false">IF(I12839&lt;=0,"Below 0%",IF(I12839&lt;=0.05,"0-5%",IF(I12839&lt;=0.1,"5-10%",IF(I12839&lt;=0.2,"10-20%",IF(I12839&lt;=0.4,"20-40%","Above 40%")))))</f>
        <v>0-5%</v>
      </c>
      <c r="N12839" s="6" t="str">
        <f aca="false">IF(AND(H12839&gt;=Summary!$B$25,I12839&gt;=Summary!$B$26,I12839&lt;=Summary!$B$27,J12839&gt;=Summary!$B$28,J12839&lt;=Summary!$B$29,F12839*J12839&gt;1),"Yes","No")</f>
        <v>No</v>
      </c>
    </row>
    <row r="12840" customFormat="false" ht="15" hidden="false" customHeight="false" outlineLevel="0" collapsed="false">
      <c r="A12840" s="6" t="s">
        <v>159</v>
      </c>
      <c r="B12840" s="45" t="n">
        <v>45625</v>
      </c>
      <c r="C12840" s="6" t="s">
        <v>201</v>
      </c>
      <c r="D12840" s="6" t="s">
        <v>179</v>
      </c>
      <c r="E12840" s="6" t="s">
        <v>174</v>
      </c>
      <c r="F12840" s="34" t="n">
        <v>0.186390921473503</v>
      </c>
      <c r="G12840" s="34" t="n">
        <v>0.180712423979149</v>
      </c>
      <c r="H12840" s="34" t="n">
        <v>0.00567849749435456</v>
      </c>
      <c r="I12840" s="34" t="n">
        <v>0.03142283950001</v>
      </c>
      <c r="J12840" s="35" t="n">
        <v>5.5</v>
      </c>
      <c r="K12840" s="6" t="n">
        <v>1</v>
      </c>
      <c r="L12840" s="35" t="n">
        <v>4.5</v>
      </c>
      <c r="M12840" s="6" t="str">
        <f aca="false">IF(I12840&lt;=0,"Below 0%",IF(I12840&lt;=0.05,"0-5%",IF(I12840&lt;=0.1,"5-10%",IF(I12840&lt;=0.2,"10-20%",IF(I12840&lt;=0.4,"20-40%","Above 40%")))))</f>
        <v>0-5%</v>
      </c>
      <c r="N12840" s="6" t="str">
        <f aca="false">IF(AND(H12840&gt;=Summary!$B$25,I12840&gt;=Summary!$B$26,I12840&lt;=Summary!$B$27,J12840&gt;=Summary!$B$28,J12840&lt;=Summary!$B$29,F12840*J12840&gt;1),"Yes","No")</f>
        <v>No</v>
      </c>
    </row>
    <row r="12841" customFormat="false" ht="15" hidden="false" customHeight="false" outlineLevel="0" collapsed="false">
      <c r="A12841" s="6" t="s">
        <v>159</v>
      </c>
      <c r="B12841" s="45" t="n">
        <v>45625</v>
      </c>
      <c r="C12841" s="6" t="s">
        <v>201</v>
      </c>
      <c r="D12841" s="6" t="s">
        <v>179</v>
      </c>
      <c r="E12841" s="6" t="s">
        <v>177</v>
      </c>
      <c r="F12841" s="34" t="n">
        <v>0.0915176123380661</v>
      </c>
      <c r="G12841" s="34" t="n">
        <v>0.124239791485665</v>
      </c>
      <c r="H12841" s="34" t="n">
        <v>-0.0327221791475985</v>
      </c>
      <c r="I12841" s="34" t="n">
        <v>-0.263379218174027</v>
      </c>
      <c r="J12841" s="35" t="n">
        <v>8</v>
      </c>
      <c r="K12841" s="6" t="n">
        <v>0</v>
      </c>
      <c r="L12841" s="35" t="n">
        <v>-1</v>
      </c>
      <c r="M12841" s="6" t="str">
        <f aca="false">IF(I12841&lt;=0,"Below 0%",IF(I12841&lt;=0.05,"0-5%",IF(I12841&lt;=0.1,"5-10%",IF(I12841&lt;=0.2,"10-20%",IF(I12841&lt;=0.4,"20-40%","Above 40%")))))</f>
        <v>Below 0%</v>
      </c>
      <c r="N12841" s="6" t="str">
        <f aca="false">IF(AND(H12841&gt;=Summary!$B$25,I12841&gt;=Summary!$B$26,I12841&lt;=Summary!$B$27,J12841&gt;=Summary!$B$28,J12841&lt;=Summary!$B$29,F12841*J12841&gt;1),"Yes","No")</f>
        <v>No</v>
      </c>
    </row>
    <row r="12842" customFormat="false" ht="15" hidden="false" customHeight="false" outlineLevel="0" collapsed="false">
      <c r="A12842" s="6" t="s">
        <v>159</v>
      </c>
      <c r="B12842" s="45" t="n">
        <v>45626</v>
      </c>
      <c r="C12842" s="6" t="s">
        <v>206</v>
      </c>
      <c r="D12842" s="6" t="s">
        <v>195</v>
      </c>
      <c r="E12842" s="6" t="s">
        <v>187</v>
      </c>
      <c r="F12842" s="34" t="n">
        <v>0.415049433708191</v>
      </c>
      <c r="G12842" s="34" t="n">
        <v>0.584375</v>
      </c>
      <c r="H12842" s="34" t="n">
        <v>-0.169325566291809</v>
      </c>
      <c r="I12842" s="34" t="n">
        <v>-0.289754979750689</v>
      </c>
      <c r="J12842" s="35" t="n">
        <v>1.68</v>
      </c>
      <c r="K12842" s="6" t="n">
        <v>1</v>
      </c>
      <c r="L12842" s="35" t="n">
        <v>0.68</v>
      </c>
      <c r="M12842" s="6" t="str">
        <f aca="false">IF(I12842&lt;=0,"Below 0%",IF(I12842&lt;=0.05,"0-5%",IF(I12842&lt;=0.1,"5-10%",IF(I12842&lt;=0.2,"10-20%",IF(I12842&lt;=0.4,"20-40%","Above 40%")))))</f>
        <v>Below 0%</v>
      </c>
      <c r="N12842" s="6" t="str">
        <f aca="false">IF(AND(H12842&gt;=Summary!$B$25,I12842&gt;=Summary!$B$26,I12842&lt;=Summary!$B$27,J12842&gt;=Summary!$B$28,J12842&lt;=Summary!$B$29,F12842*J12842&gt;1),"Yes","No")</f>
        <v>No</v>
      </c>
    </row>
    <row r="12843" customFormat="false" ht="15" hidden="false" customHeight="false" outlineLevel="0" collapsed="false">
      <c r="A12843" s="6" t="s">
        <v>159</v>
      </c>
      <c r="B12843" s="45" t="n">
        <v>45626</v>
      </c>
      <c r="C12843" s="6" t="s">
        <v>206</v>
      </c>
      <c r="D12843" s="6" t="s">
        <v>195</v>
      </c>
      <c r="E12843" s="6" t="s">
        <v>174</v>
      </c>
      <c r="F12843" s="34" t="n">
        <v>0.290539681911469</v>
      </c>
      <c r="G12843" s="34" t="n">
        <v>0.223125</v>
      </c>
      <c r="H12843" s="34" t="n">
        <v>0.0674146819114685</v>
      </c>
      <c r="I12843" s="34" t="n">
        <v>0.302138630415545</v>
      </c>
      <c r="J12843" s="35" t="n">
        <v>4.4</v>
      </c>
      <c r="K12843" s="6" t="n">
        <v>0</v>
      </c>
      <c r="L12843" s="35" t="n">
        <v>-1</v>
      </c>
      <c r="M12843" s="6" t="str">
        <f aca="false">IF(I12843&lt;=0,"Below 0%",IF(I12843&lt;=0.05,"0-5%",IF(I12843&lt;=0.1,"5-10%",IF(I12843&lt;=0.2,"10-20%",IF(I12843&lt;=0.4,"20-40%","Above 40%")))))</f>
        <v>20-40%</v>
      </c>
      <c r="N12843" s="6" t="str">
        <f aca="false">IF(AND(H12843&gt;=Summary!$B$25,I12843&gt;=Summary!$B$26,I12843&lt;=Summary!$B$27,J12843&gt;=Summary!$B$28,J12843&lt;=Summary!$B$29,F12843*J12843&gt;1),"Yes","No")</f>
        <v>Yes</v>
      </c>
    </row>
    <row r="12844" customFormat="false" ht="15" hidden="false" customHeight="false" outlineLevel="0" collapsed="false">
      <c r="A12844" s="6" t="s">
        <v>159</v>
      </c>
      <c r="B12844" s="45" t="n">
        <v>45626</v>
      </c>
      <c r="C12844" s="6" t="s">
        <v>206</v>
      </c>
      <c r="D12844" s="6" t="s">
        <v>195</v>
      </c>
      <c r="E12844" s="6" t="s">
        <v>177</v>
      </c>
      <c r="F12844" s="34" t="n">
        <v>0.294410854578018</v>
      </c>
      <c r="G12844" s="34" t="n">
        <v>0.1925</v>
      </c>
      <c r="H12844" s="34" t="n">
        <v>0.101910854578018</v>
      </c>
      <c r="I12844" s="34" t="n">
        <v>0.529407036768926</v>
      </c>
      <c r="J12844" s="35" t="n">
        <v>5.1</v>
      </c>
      <c r="K12844" s="6" t="n">
        <v>0</v>
      </c>
      <c r="L12844" s="35" t="n">
        <v>-1</v>
      </c>
      <c r="M12844" s="6" t="str">
        <f aca="false">IF(I12844&lt;=0,"Below 0%",IF(I12844&lt;=0.05,"0-5%",IF(I12844&lt;=0.1,"5-10%",IF(I12844&lt;=0.2,"10-20%",IF(I12844&lt;=0.4,"20-40%","Above 40%")))))</f>
        <v>Above 40%</v>
      </c>
      <c r="N12844" s="6" t="str">
        <f aca="false">IF(AND(H12844&gt;=Summary!$B$25,I12844&gt;=Summary!$B$26,I12844&lt;=Summary!$B$27,J12844&gt;=Summary!$B$28,J12844&lt;=Summary!$B$29,F12844*J12844&gt;1),"Yes","No")</f>
        <v>No</v>
      </c>
    </row>
    <row r="12845" customFormat="false" ht="15" hidden="false" customHeight="false" outlineLevel="0" collapsed="false">
      <c r="A12845" s="6" t="s">
        <v>159</v>
      </c>
      <c r="B12845" s="45" t="n">
        <v>45626</v>
      </c>
      <c r="C12845" s="6" t="s">
        <v>180</v>
      </c>
      <c r="D12845" s="6" t="s">
        <v>188</v>
      </c>
      <c r="E12845" s="6" t="s">
        <v>187</v>
      </c>
      <c r="F12845" s="34" t="n">
        <v>0.328273177146912</v>
      </c>
      <c r="G12845" s="34" t="n">
        <v>0.318157605729204</v>
      </c>
      <c r="H12845" s="34" t="n">
        <v>0.0101155714177073</v>
      </c>
      <c r="I12845" s="34" t="n">
        <v>0.0317942153057218</v>
      </c>
      <c r="J12845" s="35" t="n">
        <v>3.21</v>
      </c>
      <c r="K12845" s="6" t="n">
        <v>0</v>
      </c>
      <c r="L12845" s="35" t="n">
        <v>-1</v>
      </c>
      <c r="M12845" s="6" t="str">
        <f aca="false">IF(I12845&lt;=0,"Below 0%",IF(I12845&lt;=0.05,"0-5%",IF(I12845&lt;=0.1,"5-10%",IF(I12845&lt;=0.2,"10-20%",IF(I12845&lt;=0.4,"20-40%","Above 40%")))))</f>
        <v>0-5%</v>
      </c>
      <c r="N12845" s="6" t="str">
        <f aca="false">IF(AND(H12845&gt;=Summary!$B$25,I12845&gt;=Summary!$B$26,I12845&lt;=Summary!$B$27,J12845&gt;=Summary!$B$28,J12845&lt;=Summary!$B$29,F12845*J12845&gt;1),"Yes","No")</f>
        <v>No</v>
      </c>
    </row>
    <row r="12846" customFormat="false" ht="15" hidden="false" customHeight="false" outlineLevel="0" collapsed="false">
      <c r="A12846" s="6" t="s">
        <v>159</v>
      </c>
      <c r="B12846" s="45" t="n">
        <v>45626</v>
      </c>
      <c r="C12846" s="6" t="s">
        <v>180</v>
      </c>
      <c r="D12846" s="6" t="s">
        <v>188</v>
      </c>
      <c r="E12846" s="6" t="s">
        <v>174</v>
      </c>
      <c r="F12846" s="34" t="n">
        <v>0.315427184104919</v>
      </c>
      <c r="G12846" s="34" t="n">
        <v>0.249094125461158</v>
      </c>
      <c r="H12846" s="34" t="n">
        <v>0.0663330586437619</v>
      </c>
      <c r="I12846" s="34" t="n">
        <v>0.266297161849791</v>
      </c>
      <c r="J12846" s="35" t="n">
        <v>4.1</v>
      </c>
      <c r="K12846" s="6" t="n">
        <v>1</v>
      </c>
      <c r="L12846" s="35" t="n">
        <v>3.1</v>
      </c>
      <c r="M12846" s="6" t="str">
        <f aca="false">IF(I12846&lt;=0,"Below 0%",IF(I12846&lt;=0.05,"0-5%",IF(I12846&lt;=0.1,"5-10%",IF(I12846&lt;=0.2,"10-20%",IF(I12846&lt;=0.4,"20-40%","Above 40%")))))</f>
        <v>20-40%</v>
      </c>
      <c r="N12846" s="6" t="str">
        <f aca="false">IF(AND(H12846&gt;=Summary!$B$25,I12846&gt;=Summary!$B$26,I12846&lt;=Summary!$B$27,J12846&gt;=Summary!$B$28,J12846&lt;=Summary!$B$29,F12846*J12846&gt;1),"Yes","No")</f>
        <v>Yes</v>
      </c>
    </row>
    <row r="12847" customFormat="false" ht="15" hidden="false" customHeight="false" outlineLevel="0" collapsed="false">
      <c r="A12847" s="6" t="s">
        <v>159</v>
      </c>
      <c r="B12847" s="45" t="n">
        <v>45626</v>
      </c>
      <c r="C12847" s="6" t="s">
        <v>180</v>
      </c>
      <c r="D12847" s="6" t="s">
        <v>188</v>
      </c>
      <c r="E12847" s="6" t="s">
        <v>177</v>
      </c>
      <c r="F12847" s="34" t="n">
        <v>0.356299668550491</v>
      </c>
      <c r="G12847" s="34" t="n">
        <v>0.432748268809638</v>
      </c>
      <c r="H12847" s="34" t="n">
        <v>-0.0764486002591468</v>
      </c>
      <c r="I12847" s="34" t="n">
        <v>-0.176658361844946</v>
      </c>
      <c r="J12847" s="35" t="n">
        <v>2.36</v>
      </c>
      <c r="K12847" s="6" t="n">
        <v>0</v>
      </c>
      <c r="L12847" s="35" t="n">
        <v>-1</v>
      </c>
      <c r="M12847" s="6" t="str">
        <f aca="false">IF(I12847&lt;=0,"Below 0%",IF(I12847&lt;=0.05,"0-5%",IF(I12847&lt;=0.1,"5-10%",IF(I12847&lt;=0.2,"10-20%",IF(I12847&lt;=0.4,"20-40%","Above 40%")))))</f>
        <v>Below 0%</v>
      </c>
      <c r="N12847" s="6" t="str">
        <f aca="false">IF(AND(H12847&gt;=Summary!$B$25,I12847&gt;=Summary!$B$26,I12847&lt;=Summary!$B$27,J12847&gt;=Summary!$B$28,J12847&lt;=Summary!$B$29,F12847*J12847&gt;1),"Yes","No")</f>
        <v>No</v>
      </c>
    </row>
    <row r="12848" customFormat="false" ht="15" hidden="false" customHeight="false" outlineLevel="0" collapsed="false">
      <c r="A12848" s="6" t="s">
        <v>159</v>
      </c>
      <c r="B12848" s="45" t="n">
        <v>45626</v>
      </c>
      <c r="C12848" s="6" t="s">
        <v>207</v>
      </c>
      <c r="D12848" s="6" t="s">
        <v>209</v>
      </c>
      <c r="E12848" s="6" t="s">
        <v>187</v>
      </c>
      <c r="F12848" s="34" t="n">
        <v>0.514677822589874</v>
      </c>
      <c r="G12848" s="34" t="n">
        <v>0.552422854585055</v>
      </c>
      <c r="H12848" s="34" t="n">
        <v>-0.0377450319951808</v>
      </c>
      <c r="I12848" s="34" t="n">
        <v>-0.0683263403783908</v>
      </c>
      <c r="J12848" s="35" t="n">
        <v>1.81</v>
      </c>
      <c r="K12848" s="6" t="n">
        <v>1</v>
      </c>
      <c r="L12848" s="35" t="n">
        <v>0.81</v>
      </c>
      <c r="M12848" s="6" t="str">
        <f aca="false">IF(I12848&lt;=0,"Below 0%",IF(I12848&lt;=0.05,"0-5%",IF(I12848&lt;=0.1,"5-10%",IF(I12848&lt;=0.2,"10-20%",IF(I12848&lt;=0.4,"20-40%","Above 40%")))))</f>
        <v>Below 0%</v>
      </c>
      <c r="N12848" s="6" t="str">
        <f aca="false">IF(AND(H12848&gt;=Summary!$B$25,I12848&gt;=Summary!$B$26,I12848&lt;=Summary!$B$27,J12848&gt;=Summary!$B$28,J12848&lt;=Summary!$B$29,F12848*J12848&gt;1),"Yes","No")</f>
        <v>No</v>
      </c>
    </row>
    <row r="12849" customFormat="false" ht="15" hidden="false" customHeight="false" outlineLevel="0" collapsed="false">
      <c r="A12849" s="6" t="s">
        <v>159</v>
      </c>
      <c r="B12849" s="45" t="n">
        <v>45626</v>
      </c>
      <c r="C12849" s="6" t="s">
        <v>207</v>
      </c>
      <c r="D12849" s="6" t="s">
        <v>209</v>
      </c>
      <c r="E12849" s="6" t="s">
        <v>174</v>
      </c>
      <c r="F12849" s="34" t="n">
        <v>0.248048856854439</v>
      </c>
      <c r="G12849" s="34" t="n">
        <v>0.249971341699737</v>
      </c>
      <c r="H12849" s="34" t="n">
        <v>-0.00192248484529864</v>
      </c>
      <c r="I12849" s="34" t="n">
        <v>-0.00769082100462504</v>
      </c>
      <c r="J12849" s="35" t="n">
        <v>4</v>
      </c>
      <c r="K12849" s="6" t="n">
        <v>0</v>
      </c>
      <c r="L12849" s="35" t="n">
        <v>-1</v>
      </c>
      <c r="M12849" s="6" t="str">
        <f aca="false">IF(I12849&lt;=0,"Below 0%",IF(I12849&lt;=0.05,"0-5%",IF(I12849&lt;=0.1,"5-10%",IF(I12849&lt;=0.2,"10-20%",IF(I12849&lt;=0.4,"20-40%","Above 40%")))))</f>
        <v>Below 0%</v>
      </c>
      <c r="N12849" s="6" t="str">
        <f aca="false">IF(AND(H12849&gt;=Summary!$B$25,I12849&gt;=Summary!$B$26,I12849&lt;=Summary!$B$27,J12849&gt;=Summary!$B$28,J12849&lt;=Summary!$B$29,F12849*J12849&gt;1),"Yes","No")</f>
        <v>No</v>
      </c>
    </row>
    <row r="12850" customFormat="false" ht="15" hidden="false" customHeight="false" outlineLevel="0" collapsed="false">
      <c r="A12850" s="6" t="s">
        <v>159</v>
      </c>
      <c r="B12850" s="45" t="n">
        <v>45626</v>
      </c>
      <c r="C12850" s="6" t="s">
        <v>207</v>
      </c>
      <c r="D12850" s="6" t="s">
        <v>209</v>
      </c>
      <c r="E12850" s="6" t="s">
        <v>177</v>
      </c>
      <c r="F12850" s="34" t="n">
        <v>0.237273350358009</v>
      </c>
      <c r="G12850" s="34" t="n">
        <v>0.197605803715208</v>
      </c>
      <c r="H12850" s="34" t="n">
        <v>0.0396675466428019</v>
      </c>
      <c r="I12850" s="34" t="n">
        <v>0.200740797572785</v>
      </c>
      <c r="J12850" s="35" t="n">
        <v>5.06</v>
      </c>
      <c r="K12850" s="6" t="n">
        <v>0</v>
      </c>
      <c r="L12850" s="35" t="n">
        <v>-1</v>
      </c>
      <c r="M12850" s="6" t="str">
        <f aca="false">IF(I12850&lt;=0,"Below 0%",IF(I12850&lt;=0.05,"0-5%",IF(I12850&lt;=0.1,"5-10%",IF(I12850&lt;=0.2,"10-20%",IF(I12850&lt;=0.4,"20-40%","Above 40%")))))</f>
        <v>20-40%</v>
      </c>
      <c r="N12850" s="6" t="str">
        <f aca="false">IF(AND(H12850&gt;=Summary!$B$25,I12850&gt;=Summary!$B$26,I12850&lt;=Summary!$B$27,J12850&gt;=Summary!$B$28,J12850&lt;=Summary!$B$29,F12850*J12850&gt;1),"Yes","No")</f>
        <v>No</v>
      </c>
    </row>
    <row r="12851" customFormat="false" ht="15" hidden="false" customHeight="false" outlineLevel="0" collapsed="false">
      <c r="A12851" s="6" t="s">
        <v>159</v>
      </c>
      <c r="B12851" s="45" t="n">
        <v>45626</v>
      </c>
      <c r="C12851" s="6" t="s">
        <v>189</v>
      </c>
      <c r="D12851" s="6" t="s">
        <v>185</v>
      </c>
      <c r="E12851" s="6" t="s">
        <v>187</v>
      </c>
      <c r="F12851" s="34" t="n">
        <v>0.215836197137833</v>
      </c>
      <c r="G12851" s="34" t="n">
        <v>0.132202223590338</v>
      </c>
      <c r="H12851" s="34" t="n">
        <v>0.0836339735474948</v>
      </c>
      <c r="I12851" s="34" t="n">
        <v>0.632621534465682</v>
      </c>
      <c r="J12851" s="35" t="n">
        <v>7.5</v>
      </c>
      <c r="K12851" s="6" t="n">
        <v>0</v>
      </c>
      <c r="L12851" s="35" t="n">
        <v>-1</v>
      </c>
      <c r="M12851" s="6" t="str">
        <f aca="false">IF(I12851&lt;=0,"Below 0%",IF(I12851&lt;=0.05,"0-5%",IF(I12851&lt;=0.1,"5-10%",IF(I12851&lt;=0.2,"10-20%",IF(I12851&lt;=0.4,"20-40%","Above 40%")))))</f>
        <v>Above 40%</v>
      </c>
      <c r="N12851" s="6" t="str">
        <f aca="false">IF(AND(H12851&gt;=Summary!$B$25,I12851&gt;=Summary!$B$26,I12851&lt;=Summary!$B$27,J12851&gt;=Summary!$B$28,J12851&lt;=Summary!$B$29,F12851*J12851&gt;1),"Yes","No")</f>
        <v>No</v>
      </c>
    </row>
    <row r="12852" customFormat="false" ht="15" hidden="false" customHeight="false" outlineLevel="0" collapsed="false">
      <c r="A12852" s="6" t="s">
        <v>159</v>
      </c>
      <c r="B12852" s="45" t="n">
        <v>45626</v>
      </c>
      <c r="C12852" s="6" t="s">
        <v>189</v>
      </c>
      <c r="D12852" s="6" t="s">
        <v>185</v>
      </c>
      <c r="E12852" s="6" t="s">
        <v>174</v>
      </c>
      <c r="F12852" s="34" t="n">
        <v>0.217248842120171</v>
      </c>
      <c r="G12852" s="34" t="n">
        <v>0.202350342230109</v>
      </c>
      <c r="H12852" s="34" t="n">
        <v>0.0148984998900616</v>
      </c>
      <c r="I12852" s="34" t="n">
        <v>0.0736272532374536</v>
      </c>
      <c r="J12852" s="35" t="n">
        <v>4.9</v>
      </c>
      <c r="K12852" s="6" t="n">
        <v>0</v>
      </c>
      <c r="L12852" s="35" t="n">
        <v>-1</v>
      </c>
      <c r="M12852" s="6" t="str">
        <f aca="false">IF(I12852&lt;=0,"Below 0%",IF(I12852&lt;=0.05,"0-5%",IF(I12852&lt;=0.1,"5-10%",IF(I12852&lt;=0.2,"10-20%",IF(I12852&lt;=0.4,"20-40%","Above 40%")))))</f>
        <v>5-10%</v>
      </c>
      <c r="N12852" s="6" t="str">
        <f aca="false">IF(AND(H12852&gt;=Summary!$B$25,I12852&gt;=Summary!$B$26,I12852&lt;=Summary!$B$27,J12852&gt;=Summary!$B$28,J12852&lt;=Summary!$B$29,F12852*J12852&gt;1),"Yes","No")</f>
        <v>No</v>
      </c>
    </row>
    <row r="12853" customFormat="false" ht="15" hidden="false" customHeight="false" outlineLevel="0" collapsed="false">
      <c r="A12853" s="6" t="s">
        <v>159</v>
      </c>
      <c r="B12853" s="45" t="n">
        <v>45626</v>
      </c>
      <c r="C12853" s="6" t="s">
        <v>189</v>
      </c>
      <c r="D12853" s="6" t="s">
        <v>185</v>
      </c>
      <c r="E12853" s="6" t="s">
        <v>177</v>
      </c>
      <c r="F12853" s="34" t="n">
        <v>0.566914975643158</v>
      </c>
      <c r="G12853" s="34" t="n">
        <v>0.665447434179553</v>
      </c>
      <c r="H12853" s="34" t="n">
        <v>-0.0985324585363951</v>
      </c>
      <c r="I12853" s="34" t="n">
        <v>-0.148069484493359</v>
      </c>
      <c r="J12853" s="35" t="n">
        <v>1.49</v>
      </c>
      <c r="K12853" s="6" t="n">
        <v>1</v>
      </c>
      <c r="L12853" s="35" t="n">
        <v>0.49</v>
      </c>
      <c r="M12853" s="6" t="str">
        <f aca="false">IF(I12853&lt;=0,"Below 0%",IF(I12853&lt;=0.05,"0-5%",IF(I12853&lt;=0.1,"5-10%",IF(I12853&lt;=0.2,"10-20%",IF(I12853&lt;=0.4,"20-40%","Above 40%")))))</f>
        <v>Below 0%</v>
      </c>
      <c r="N12853" s="6" t="str">
        <f aca="false">IF(AND(H12853&gt;=Summary!$B$25,I12853&gt;=Summary!$B$26,I12853&lt;=Summary!$B$27,J12853&gt;=Summary!$B$28,J12853&lt;=Summary!$B$29,F12853*J12853&gt;1),"Yes","No")</f>
        <v>No</v>
      </c>
    </row>
    <row r="12854" customFormat="false" ht="15" hidden="false" customHeight="false" outlineLevel="0" collapsed="false">
      <c r="A12854" s="6" t="s">
        <v>159</v>
      </c>
      <c r="B12854" s="45" t="n">
        <v>45626</v>
      </c>
      <c r="C12854" s="6" t="s">
        <v>203</v>
      </c>
      <c r="D12854" s="6" t="s">
        <v>199</v>
      </c>
      <c r="E12854" s="6" t="s">
        <v>187</v>
      </c>
      <c r="F12854" s="34" t="n">
        <v>0.391569882631302</v>
      </c>
      <c r="G12854" s="34" t="n">
        <v>0.340017063323493</v>
      </c>
      <c r="H12854" s="34" t="n">
        <v>0.0515528193078091</v>
      </c>
      <c r="I12854" s="34" t="n">
        <v>0.151618329985874</v>
      </c>
      <c r="J12854" s="35" t="n">
        <v>2.93</v>
      </c>
      <c r="K12854" s="6" t="n">
        <v>0</v>
      </c>
      <c r="L12854" s="35" t="n">
        <v>-1</v>
      </c>
      <c r="M12854" s="6" t="str">
        <f aca="false">IF(I12854&lt;=0,"Below 0%",IF(I12854&lt;=0.05,"0-5%",IF(I12854&lt;=0.1,"5-10%",IF(I12854&lt;=0.2,"10-20%",IF(I12854&lt;=0.4,"20-40%","Above 40%")))))</f>
        <v>10-20%</v>
      </c>
      <c r="N12854" s="6" t="str">
        <f aca="false">IF(AND(H12854&gt;=Summary!$B$25,I12854&gt;=Summary!$B$26,I12854&lt;=Summary!$B$27,J12854&gt;=Summary!$B$28,J12854&lt;=Summary!$B$29,F12854*J12854&gt;1),"Yes","No")</f>
        <v>Yes</v>
      </c>
    </row>
    <row r="12855" customFormat="false" ht="15" hidden="false" customHeight="false" outlineLevel="0" collapsed="false">
      <c r="A12855" s="6" t="s">
        <v>159</v>
      </c>
      <c r="B12855" s="45" t="n">
        <v>45626</v>
      </c>
      <c r="C12855" s="6" t="s">
        <v>203</v>
      </c>
      <c r="D12855" s="6" t="s">
        <v>199</v>
      </c>
      <c r="E12855" s="6" t="s">
        <v>174</v>
      </c>
      <c r="F12855" s="34" t="n">
        <v>0.252067536115646</v>
      </c>
      <c r="G12855" s="34" t="n">
        <v>0.261482938461374</v>
      </c>
      <c r="H12855" s="34" t="n">
        <v>-0.00941540234572735</v>
      </c>
      <c r="I12855" s="34" t="n">
        <v>-0.0360077120179609</v>
      </c>
      <c r="J12855" s="35" t="n">
        <v>3.81</v>
      </c>
      <c r="K12855" s="6" t="n">
        <v>0</v>
      </c>
      <c r="L12855" s="35" t="n">
        <v>-1</v>
      </c>
      <c r="M12855" s="6" t="str">
        <f aca="false">IF(I12855&lt;=0,"Below 0%",IF(I12855&lt;=0.05,"0-5%",IF(I12855&lt;=0.1,"5-10%",IF(I12855&lt;=0.2,"10-20%",IF(I12855&lt;=0.4,"20-40%","Above 40%")))))</f>
        <v>Below 0%</v>
      </c>
      <c r="N12855" s="6" t="str">
        <f aca="false">IF(AND(H12855&gt;=Summary!$B$25,I12855&gt;=Summary!$B$26,I12855&lt;=Summary!$B$27,J12855&gt;=Summary!$B$28,J12855&lt;=Summary!$B$29,F12855*J12855&gt;1),"Yes","No")</f>
        <v>No</v>
      </c>
    </row>
    <row r="12856" customFormat="false" ht="15" hidden="false" customHeight="false" outlineLevel="0" collapsed="false">
      <c r="A12856" s="6" t="s">
        <v>159</v>
      </c>
      <c r="B12856" s="45" t="n">
        <v>45626</v>
      </c>
      <c r="C12856" s="6" t="s">
        <v>203</v>
      </c>
      <c r="D12856" s="6" t="s">
        <v>199</v>
      </c>
      <c r="E12856" s="6" t="s">
        <v>177</v>
      </c>
      <c r="F12856" s="34" t="n">
        <v>0.356362521648407</v>
      </c>
      <c r="G12856" s="34" t="n">
        <v>0.398499998215134</v>
      </c>
      <c r="H12856" s="34" t="n">
        <v>-0.0421374765667266</v>
      </c>
      <c r="I12856" s="34" t="n">
        <v>-0.105740217705041</v>
      </c>
      <c r="J12856" s="35" t="n">
        <v>2.5</v>
      </c>
      <c r="K12856" s="6" t="n">
        <v>1</v>
      </c>
      <c r="L12856" s="35" t="n">
        <v>1.5</v>
      </c>
      <c r="M12856" s="6" t="str">
        <f aca="false">IF(I12856&lt;=0,"Below 0%",IF(I12856&lt;=0.05,"0-5%",IF(I12856&lt;=0.1,"5-10%",IF(I12856&lt;=0.2,"10-20%",IF(I12856&lt;=0.4,"20-40%","Above 40%")))))</f>
        <v>Below 0%</v>
      </c>
      <c r="N12856" s="6" t="str">
        <f aca="false">IF(AND(H12856&gt;=Summary!$B$25,I12856&gt;=Summary!$B$26,I12856&lt;=Summary!$B$27,J12856&gt;=Summary!$B$28,J12856&lt;=Summary!$B$29,F12856*J12856&gt;1),"Yes","No")</f>
        <v>No</v>
      </c>
    </row>
    <row r="12857" customFormat="false" ht="15" hidden="false" customHeight="false" outlineLevel="0" collapsed="false">
      <c r="A12857" s="6" t="s">
        <v>159</v>
      </c>
      <c r="B12857" s="45" t="n">
        <v>45627</v>
      </c>
      <c r="C12857" s="6" t="s">
        <v>190</v>
      </c>
      <c r="D12857" s="6" t="s">
        <v>182</v>
      </c>
      <c r="E12857" s="6" t="s">
        <v>187</v>
      </c>
      <c r="F12857" s="34" t="n">
        <v>0.489046961069107</v>
      </c>
      <c r="G12857" s="34" t="n">
        <v>0.563494797767519</v>
      </c>
      <c r="H12857" s="34" t="n">
        <v>-0.0744478366984117</v>
      </c>
      <c r="I12857" s="34" t="n">
        <v>-0.132118055026174</v>
      </c>
      <c r="J12857" s="35" t="n">
        <v>1.75</v>
      </c>
      <c r="K12857" s="6" t="n">
        <v>1</v>
      </c>
      <c r="L12857" s="35" t="n">
        <v>0.75</v>
      </c>
      <c r="M12857" s="6" t="str">
        <f aca="false">IF(I12857&lt;=0,"Below 0%",IF(I12857&lt;=0.05,"0-5%",IF(I12857&lt;=0.1,"5-10%",IF(I12857&lt;=0.2,"10-20%",IF(I12857&lt;=0.4,"20-40%","Above 40%")))))</f>
        <v>Below 0%</v>
      </c>
      <c r="N12857" s="6" t="str">
        <f aca="false">IF(AND(H12857&gt;=Summary!$B$25,I12857&gt;=Summary!$B$26,I12857&lt;=Summary!$B$27,J12857&gt;=Summary!$B$28,J12857&lt;=Summary!$B$29,F12857*J12857&gt;1),"Yes","No")</f>
        <v>No</v>
      </c>
    </row>
    <row r="12858" customFormat="false" ht="15" hidden="false" customHeight="false" outlineLevel="0" collapsed="false">
      <c r="A12858" s="6" t="s">
        <v>159</v>
      </c>
      <c r="B12858" s="45" t="n">
        <v>45627</v>
      </c>
      <c r="C12858" s="6" t="s">
        <v>190</v>
      </c>
      <c r="D12858" s="6" t="s">
        <v>182</v>
      </c>
      <c r="E12858" s="6" t="s">
        <v>174</v>
      </c>
      <c r="F12858" s="34" t="n">
        <v>0.233375489711762</v>
      </c>
      <c r="G12858" s="34" t="n">
        <v>0.226693309446703</v>
      </c>
      <c r="H12858" s="34" t="n">
        <v>0.00668218026505849</v>
      </c>
      <c r="I12858" s="34" t="n">
        <v>0.0294767423060163</v>
      </c>
      <c r="J12858" s="35" t="n">
        <v>4.35</v>
      </c>
      <c r="K12858" s="6" t="n">
        <v>0</v>
      </c>
      <c r="L12858" s="35" t="n">
        <v>-1</v>
      </c>
      <c r="M12858" s="6" t="str">
        <f aca="false">IF(I12858&lt;=0,"Below 0%",IF(I12858&lt;=0.05,"0-5%",IF(I12858&lt;=0.1,"5-10%",IF(I12858&lt;=0.2,"10-20%",IF(I12858&lt;=0.4,"20-40%","Above 40%")))))</f>
        <v>0-5%</v>
      </c>
      <c r="N12858" s="6" t="str">
        <f aca="false">IF(AND(H12858&gt;=Summary!$B$25,I12858&gt;=Summary!$B$26,I12858&lt;=Summary!$B$27,J12858&gt;=Summary!$B$28,J12858&lt;=Summary!$B$29,F12858*J12858&gt;1),"Yes","No")</f>
        <v>No</v>
      </c>
    </row>
    <row r="12859" customFormat="false" ht="15" hidden="false" customHeight="false" outlineLevel="0" collapsed="false">
      <c r="A12859" s="6" t="s">
        <v>159</v>
      </c>
      <c r="B12859" s="45" t="n">
        <v>45627</v>
      </c>
      <c r="C12859" s="6" t="s">
        <v>190</v>
      </c>
      <c r="D12859" s="6" t="s">
        <v>182</v>
      </c>
      <c r="E12859" s="6" t="s">
        <v>177</v>
      </c>
      <c r="F12859" s="34" t="n">
        <v>0.277577519416809</v>
      </c>
      <c r="G12859" s="34" t="n">
        <v>0.209811892785778</v>
      </c>
      <c r="H12859" s="34" t="n">
        <v>0.0677656266310308</v>
      </c>
      <c r="I12859" s="34" t="n">
        <v>0.322982771525829</v>
      </c>
      <c r="J12859" s="35" t="n">
        <v>4.7</v>
      </c>
      <c r="K12859" s="6" t="n">
        <v>0</v>
      </c>
      <c r="L12859" s="35" t="n">
        <v>-1</v>
      </c>
      <c r="M12859" s="6" t="str">
        <f aca="false">IF(I12859&lt;=0,"Below 0%",IF(I12859&lt;=0.05,"0-5%",IF(I12859&lt;=0.1,"5-10%",IF(I12859&lt;=0.2,"10-20%",IF(I12859&lt;=0.4,"20-40%","Above 40%")))))</f>
        <v>20-40%</v>
      </c>
      <c r="N12859" s="6" t="str">
        <f aca="false">IF(AND(H12859&gt;=Summary!$B$25,I12859&gt;=Summary!$B$26,I12859&lt;=Summary!$B$27,J12859&gt;=Summary!$B$28,J12859&lt;=Summary!$B$29,F12859*J12859&gt;1),"Yes","No")</f>
        <v>Yes</v>
      </c>
    </row>
    <row r="12860" customFormat="false" ht="15" hidden="false" customHeight="false" outlineLevel="0" collapsed="false">
      <c r="A12860" s="6" t="s">
        <v>159</v>
      </c>
      <c r="B12860" s="45" t="n">
        <v>45627</v>
      </c>
      <c r="C12860" s="6" t="s">
        <v>183</v>
      </c>
      <c r="D12860" s="6" t="s">
        <v>194</v>
      </c>
      <c r="E12860" s="6" t="s">
        <v>187</v>
      </c>
      <c r="F12860" s="34" t="n">
        <v>0.604330122470856</v>
      </c>
      <c r="G12860" s="34" t="n">
        <v>0.461685889318594</v>
      </c>
      <c r="H12860" s="34" t="n">
        <v>0.142644233152262</v>
      </c>
      <c r="I12860" s="34" t="n">
        <v>0.308963813823272</v>
      </c>
      <c r="J12860" s="35" t="n">
        <v>2.14</v>
      </c>
      <c r="K12860" s="6" t="n">
        <v>1</v>
      </c>
      <c r="L12860" s="35" t="n">
        <v>1.14</v>
      </c>
      <c r="M12860" s="6" t="str">
        <f aca="false">IF(I12860&lt;=0,"Below 0%",IF(I12860&lt;=0.05,"0-5%",IF(I12860&lt;=0.1,"5-10%",IF(I12860&lt;=0.2,"10-20%",IF(I12860&lt;=0.4,"20-40%","Above 40%")))))</f>
        <v>20-40%</v>
      </c>
      <c r="N12860" s="6" t="str">
        <f aca="false">IF(AND(H12860&gt;=Summary!$B$25,I12860&gt;=Summary!$B$26,I12860&lt;=Summary!$B$27,J12860&gt;=Summary!$B$28,J12860&lt;=Summary!$B$29,F12860*J12860&gt;1),"Yes","No")</f>
        <v>Yes</v>
      </c>
    </row>
    <row r="12861" customFormat="false" ht="15" hidden="false" customHeight="false" outlineLevel="0" collapsed="false">
      <c r="A12861" s="6" t="s">
        <v>159</v>
      </c>
      <c r="B12861" s="45" t="n">
        <v>45627</v>
      </c>
      <c r="C12861" s="6" t="s">
        <v>183</v>
      </c>
      <c r="D12861" s="6" t="s">
        <v>194</v>
      </c>
      <c r="E12861" s="6" t="s">
        <v>174</v>
      </c>
      <c r="F12861" s="34" t="n">
        <v>0.187381088733673</v>
      </c>
      <c r="G12861" s="34" t="n">
        <v>0.260002053458366</v>
      </c>
      <c r="H12861" s="34" t="n">
        <v>-0.072620964724693</v>
      </c>
      <c r="I12861" s="34" t="n">
        <v>-0.279309196826485</v>
      </c>
      <c r="J12861" s="35" t="n">
        <v>3.8</v>
      </c>
      <c r="K12861" s="6" t="n">
        <v>0</v>
      </c>
      <c r="L12861" s="35" t="n">
        <v>-1</v>
      </c>
      <c r="M12861" s="6" t="str">
        <f aca="false">IF(I12861&lt;=0,"Below 0%",IF(I12861&lt;=0.05,"0-5%",IF(I12861&lt;=0.1,"5-10%",IF(I12861&lt;=0.2,"10-20%",IF(I12861&lt;=0.4,"20-40%","Above 40%")))))</f>
        <v>Below 0%</v>
      </c>
      <c r="N12861" s="6" t="str">
        <f aca="false">IF(AND(H12861&gt;=Summary!$B$25,I12861&gt;=Summary!$B$26,I12861&lt;=Summary!$B$27,J12861&gt;=Summary!$B$28,J12861&lt;=Summary!$B$29,F12861*J12861&gt;1),"Yes","No")</f>
        <v>No</v>
      </c>
    </row>
    <row r="12862" customFormat="false" ht="15" hidden="false" customHeight="false" outlineLevel="0" collapsed="false">
      <c r="A12862" s="6" t="s">
        <v>159</v>
      </c>
      <c r="B12862" s="45" t="n">
        <v>45627</v>
      </c>
      <c r="C12862" s="6" t="s">
        <v>183</v>
      </c>
      <c r="D12862" s="6" t="s">
        <v>194</v>
      </c>
      <c r="E12862" s="6" t="s">
        <v>177</v>
      </c>
      <c r="F12862" s="34" t="n">
        <v>0.208288803696632</v>
      </c>
      <c r="G12862" s="34" t="n">
        <v>0.27831205722304</v>
      </c>
      <c r="H12862" s="34" t="n">
        <v>-0.0700232535264074</v>
      </c>
      <c r="I12862" s="34" t="n">
        <v>-0.251599784159874</v>
      </c>
      <c r="J12862" s="35" t="n">
        <v>3.55</v>
      </c>
      <c r="K12862" s="6" t="n">
        <v>0</v>
      </c>
      <c r="L12862" s="35" t="n">
        <v>-1</v>
      </c>
      <c r="M12862" s="6" t="str">
        <f aca="false">IF(I12862&lt;=0,"Below 0%",IF(I12862&lt;=0.05,"0-5%",IF(I12862&lt;=0.1,"5-10%",IF(I12862&lt;=0.2,"10-20%",IF(I12862&lt;=0.4,"20-40%","Above 40%")))))</f>
        <v>Below 0%</v>
      </c>
      <c r="N12862" s="6" t="str">
        <f aca="false">IF(AND(H12862&gt;=Summary!$B$25,I12862&gt;=Summary!$B$26,I12862&lt;=Summary!$B$27,J12862&gt;=Summary!$B$28,J12862&lt;=Summary!$B$29,F12862*J12862&gt;1),"Yes","No")</f>
        <v>No</v>
      </c>
    </row>
    <row r="12863" customFormat="false" ht="15" hidden="false" customHeight="false" outlineLevel="0" collapsed="false">
      <c r="A12863" s="6" t="s">
        <v>159</v>
      </c>
      <c r="B12863" s="45" t="n">
        <v>45627</v>
      </c>
      <c r="C12863" s="6" t="s">
        <v>176</v>
      </c>
      <c r="D12863" s="6" t="s">
        <v>173</v>
      </c>
      <c r="E12863" s="6" t="s">
        <v>187</v>
      </c>
      <c r="F12863" s="34" t="n">
        <v>0.494511783123016</v>
      </c>
      <c r="G12863" s="34" t="n">
        <v>0.630252100840336</v>
      </c>
      <c r="H12863" s="34" t="n">
        <v>-0.13574031771732</v>
      </c>
      <c r="I12863" s="34" t="n">
        <v>-0.215374637444814</v>
      </c>
      <c r="J12863" s="35" t="n">
        <v>1.56</v>
      </c>
      <c r="K12863" s="6" t="n">
        <v>1</v>
      </c>
      <c r="L12863" s="35" t="n">
        <v>0.56</v>
      </c>
      <c r="M12863" s="6" t="str">
        <f aca="false">IF(I12863&lt;=0,"Below 0%",IF(I12863&lt;=0.05,"0-5%",IF(I12863&lt;=0.1,"5-10%",IF(I12863&lt;=0.2,"10-20%",IF(I12863&lt;=0.4,"20-40%","Above 40%")))))</f>
        <v>Below 0%</v>
      </c>
      <c r="N12863" s="6" t="str">
        <f aca="false">IF(AND(H12863&gt;=Summary!$B$25,I12863&gt;=Summary!$B$26,I12863&lt;=Summary!$B$27,J12863&gt;=Summary!$B$28,J12863&lt;=Summary!$B$29,F12863*J12863&gt;1),"Yes","No")</f>
        <v>No</v>
      </c>
    </row>
    <row r="12864" customFormat="false" ht="15" hidden="false" customHeight="false" outlineLevel="0" collapsed="false">
      <c r="A12864" s="6" t="s">
        <v>159</v>
      </c>
      <c r="B12864" s="45" t="n">
        <v>45627</v>
      </c>
      <c r="C12864" s="6" t="s">
        <v>176</v>
      </c>
      <c r="D12864" s="6" t="s">
        <v>173</v>
      </c>
      <c r="E12864" s="6" t="s">
        <v>174</v>
      </c>
      <c r="F12864" s="34" t="n">
        <v>0.227778658270836</v>
      </c>
      <c r="G12864" s="34" t="n">
        <v>0.218487394957983</v>
      </c>
      <c r="H12864" s="34" t="n">
        <v>0.00929126331285268</v>
      </c>
      <c r="I12864" s="34" t="n">
        <v>0.0425253974703641</v>
      </c>
      <c r="J12864" s="35" t="n">
        <v>4.5</v>
      </c>
      <c r="K12864" s="6" t="n">
        <v>0</v>
      </c>
      <c r="L12864" s="35" t="n">
        <v>-1</v>
      </c>
      <c r="M12864" s="6" t="str">
        <f aca="false">IF(I12864&lt;=0,"Below 0%",IF(I12864&lt;=0.05,"0-5%",IF(I12864&lt;=0.1,"5-10%",IF(I12864&lt;=0.2,"10-20%",IF(I12864&lt;=0.4,"20-40%","Above 40%")))))</f>
        <v>0-5%</v>
      </c>
      <c r="N12864" s="6" t="str">
        <f aca="false">IF(AND(H12864&gt;=Summary!$B$25,I12864&gt;=Summary!$B$26,I12864&lt;=Summary!$B$27,J12864&gt;=Summary!$B$28,J12864&lt;=Summary!$B$29,F12864*J12864&gt;1),"Yes","No")</f>
        <v>No</v>
      </c>
    </row>
    <row r="12865" customFormat="false" ht="15" hidden="false" customHeight="false" outlineLevel="0" collapsed="false">
      <c r="A12865" s="6" t="s">
        <v>159</v>
      </c>
      <c r="B12865" s="45" t="n">
        <v>45627</v>
      </c>
      <c r="C12865" s="6" t="s">
        <v>176</v>
      </c>
      <c r="D12865" s="6" t="s">
        <v>173</v>
      </c>
      <c r="E12865" s="6" t="s">
        <v>177</v>
      </c>
      <c r="F12865" s="34" t="n">
        <v>0.277709513902664</v>
      </c>
      <c r="G12865" s="34" t="n">
        <v>0.151260504201681</v>
      </c>
      <c r="H12865" s="34" t="n">
        <v>0.126449009700984</v>
      </c>
      <c r="I12865" s="34" t="n">
        <v>0.835968453023169</v>
      </c>
      <c r="J12865" s="35" t="n">
        <v>6.5</v>
      </c>
      <c r="K12865" s="6" t="n">
        <v>0</v>
      </c>
      <c r="L12865" s="35" t="n">
        <v>-1</v>
      </c>
      <c r="M12865" s="6" t="str">
        <f aca="false">IF(I12865&lt;=0,"Below 0%",IF(I12865&lt;=0.05,"0-5%",IF(I12865&lt;=0.1,"5-10%",IF(I12865&lt;=0.2,"10-20%",IF(I12865&lt;=0.4,"20-40%","Above 40%")))))</f>
        <v>Above 40%</v>
      </c>
      <c r="N12865" s="6" t="str">
        <f aca="false">IF(AND(H12865&gt;=Summary!$B$25,I12865&gt;=Summary!$B$26,I12865&lt;=Summary!$B$27,J12865&gt;=Summary!$B$28,J12865&lt;=Summary!$B$29,F12865*J12865&gt;1),"Yes","No")</f>
        <v>No</v>
      </c>
    </row>
    <row r="12866" customFormat="false" ht="15" hidden="false" customHeight="false" outlineLevel="0" collapsed="false">
      <c r="A12866" s="6" t="s">
        <v>159</v>
      </c>
      <c r="B12866" s="45" t="n">
        <v>45627</v>
      </c>
      <c r="C12866" s="6" t="s">
        <v>181</v>
      </c>
      <c r="D12866" s="6" t="s">
        <v>184</v>
      </c>
      <c r="E12866" s="6" t="s">
        <v>187</v>
      </c>
      <c r="F12866" s="34" t="n">
        <v>0.560343027114868</v>
      </c>
      <c r="G12866" s="34" t="n">
        <v>0.556915028267657</v>
      </c>
      <c r="H12866" s="34" t="n">
        <v>0.00342799884721146</v>
      </c>
      <c r="I12866" s="34" t="n">
        <v>0.00615533550580349</v>
      </c>
      <c r="J12866" s="35" t="n">
        <v>1.77</v>
      </c>
      <c r="K12866" s="6" t="n">
        <v>0</v>
      </c>
      <c r="L12866" s="35" t="n">
        <v>-1</v>
      </c>
      <c r="M12866" s="6" t="str">
        <f aca="false">IF(I12866&lt;=0,"Below 0%",IF(I12866&lt;=0.05,"0-5%",IF(I12866&lt;=0.1,"5-10%",IF(I12866&lt;=0.2,"10-20%",IF(I12866&lt;=0.4,"20-40%","Above 40%")))))</f>
        <v>0-5%</v>
      </c>
      <c r="N12866" s="6" t="str">
        <f aca="false">IF(AND(H12866&gt;=Summary!$B$25,I12866&gt;=Summary!$B$26,I12866&lt;=Summary!$B$27,J12866&gt;=Summary!$B$28,J12866&lt;=Summary!$B$29,F12866*J12866&gt;1),"Yes","No")</f>
        <v>No</v>
      </c>
    </row>
    <row r="12867" customFormat="false" ht="15" hidden="false" customHeight="false" outlineLevel="0" collapsed="false">
      <c r="A12867" s="6" t="s">
        <v>159</v>
      </c>
      <c r="B12867" s="45" t="n">
        <v>45627</v>
      </c>
      <c r="C12867" s="6" t="s">
        <v>181</v>
      </c>
      <c r="D12867" s="6" t="s">
        <v>184</v>
      </c>
      <c r="E12867" s="6" t="s">
        <v>174</v>
      </c>
      <c r="F12867" s="34" t="n">
        <v>0.258809804916382</v>
      </c>
      <c r="G12867" s="34" t="n">
        <v>0.219053244451945</v>
      </c>
      <c r="H12867" s="34" t="n">
        <v>0.0397565604644369</v>
      </c>
      <c r="I12867" s="34" t="n">
        <v>0.181492680302019</v>
      </c>
      <c r="J12867" s="35" t="n">
        <v>4.5</v>
      </c>
      <c r="K12867" s="6" t="n">
        <v>1</v>
      </c>
      <c r="L12867" s="35" t="n">
        <v>3.5</v>
      </c>
      <c r="M12867" s="6" t="str">
        <f aca="false">IF(I12867&lt;=0,"Below 0%",IF(I12867&lt;=0.05,"0-5%",IF(I12867&lt;=0.1,"5-10%",IF(I12867&lt;=0.2,"10-20%",IF(I12867&lt;=0.4,"20-40%","Above 40%")))))</f>
        <v>10-20%</v>
      </c>
      <c r="N12867" s="6" t="str">
        <f aca="false">IF(AND(H12867&gt;=Summary!$B$25,I12867&gt;=Summary!$B$26,I12867&lt;=Summary!$B$27,J12867&gt;=Summary!$B$28,J12867&lt;=Summary!$B$29,F12867*J12867&gt;1),"Yes","No")</f>
        <v>Yes</v>
      </c>
    </row>
    <row r="12868" customFormat="false" ht="15" hidden="false" customHeight="false" outlineLevel="0" collapsed="false">
      <c r="A12868" s="6" t="s">
        <v>159</v>
      </c>
      <c r="B12868" s="45" t="n">
        <v>45627</v>
      </c>
      <c r="C12868" s="6" t="s">
        <v>181</v>
      </c>
      <c r="D12868" s="6" t="s">
        <v>184</v>
      </c>
      <c r="E12868" s="6" t="s">
        <v>177</v>
      </c>
      <c r="F12868" s="34" t="n">
        <v>0.18084716796875</v>
      </c>
      <c r="G12868" s="34" t="n">
        <v>0.224031727280398</v>
      </c>
      <c r="H12868" s="34" t="n">
        <v>-0.0431845593116483</v>
      </c>
      <c r="I12868" s="34" t="n">
        <v>-0.192760908626118</v>
      </c>
      <c r="J12868" s="35" t="n">
        <v>4.4</v>
      </c>
      <c r="K12868" s="6" t="n">
        <v>0</v>
      </c>
      <c r="L12868" s="35" t="n">
        <v>-1</v>
      </c>
      <c r="M12868" s="6" t="str">
        <f aca="false">IF(I12868&lt;=0,"Below 0%",IF(I12868&lt;=0.05,"0-5%",IF(I12868&lt;=0.1,"5-10%",IF(I12868&lt;=0.2,"10-20%",IF(I12868&lt;=0.4,"20-40%","Above 40%")))))</f>
        <v>Below 0%</v>
      </c>
      <c r="N12868" s="6" t="str">
        <f aca="false">IF(AND(H12868&gt;=Summary!$B$25,I12868&gt;=Summary!$B$26,I12868&lt;=Summary!$B$27,J12868&gt;=Summary!$B$28,J12868&lt;=Summary!$B$29,F12868*J12868&gt;1),"Yes","No")</f>
        <v>No</v>
      </c>
    </row>
    <row r="12869" customFormat="false" ht="15" hidden="false" customHeight="false" outlineLevel="0" collapsed="false">
      <c r="A12869" s="6" t="s">
        <v>159</v>
      </c>
      <c r="B12869" s="45" t="n">
        <v>45629</v>
      </c>
      <c r="C12869" s="6" t="s">
        <v>209</v>
      </c>
      <c r="D12869" s="6" t="s">
        <v>180</v>
      </c>
      <c r="E12869" s="6" t="s">
        <v>187</v>
      </c>
      <c r="F12869" s="34" t="n">
        <v>0.377093464136124</v>
      </c>
      <c r="G12869" s="34" t="n">
        <v>0.311000374456318</v>
      </c>
      <c r="H12869" s="34" t="n">
        <v>0.0660930896798054</v>
      </c>
      <c r="I12869" s="34" t="n">
        <v>0.212517717367214</v>
      </c>
      <c r="J12869" s="35" t="n">
        <v>3.2</v>
      </c>
      <c r="K12869" s="6" t="n">
        <v>0</v>
      </c>
      <c r="L12869" s="35" t="n">
        <v>-1</v>
      </c>
      <c r="M12869" s="6" t="str">
        <f aca="false">IF(I12869&lt;=0,"Below 0%",IF(I12869&lt;=0.05,"0-5%",IF(I12869&lt;=0.1,"5-10%",IF(I12869&lt;=0.2,"10-20%",IF(I12869&lt;=0.4,"20-40%","Above 40%")))))</f>
        <v>20-40%</v>
      </c>
      <c r="N12869" s="6" t="str">
        <f aca="false">IF(AND(H12869&gt;=Summary!$B$25,I12869&gt;=Summary!$B$26,I12869&lt;=Summary!$B$27,J12869&gt;=Summary!$B$28,J12869&lt;=Summary!$B$29,F12869*J12869&gt;1),"Yes","No")</f>
        <v>Yes</v>
      </c>
    </row>
    <row r="12870" customFormat="false" ht="15" hidden="false" customHeight="false" outlineLevel="0" collapsed="false">
      <c r="A12870" s="6" t="s">
        <v>159</v>
      </c>
      <c r="B12870" s="45" t="n">
        <v>45629</v>
      </c>
      <c r="C12870" s="6" t="s">
        <v>209</v>
      </c>
      <c r="D12870" s="6" t="s">
        <v>180</v>
      </c>
      <c r="E12870" s="6" t="s">
        <v>174</v>
      </c>
      <c r="F12870" s="34" t="n">
        <v>0.235638037323952</v>
      </c>
      <c r="G12870" s="34" t="n">
        <v>0.281130281994412</v>
      </c>
      <c r="H12870" s="34" t="n">
        <v>-0.0454922446704602</v>
      </c>
      <c r="I12870" s="34" t="n">
        <v>-0.161819083834464</v>
      </c>
      <c r="J12870" s="35" t="n">
        <v>3.54</v>
      </c>
      <c r="K12870" s="6" t="n">
        <v>0</v>
      </c>
      <c r="L12870" s="35" t="n">
        <v>-1</v>
      </c>
      <c r="M12870" s="6" t="str">
        <f aca="false">IF(I12870&lt;=0,"Below 0%",IF(I12870&lt;=0.05,"0-5%",IF(I12870&lt;=0.1,"5-10%",IF(I12870&lt;=0.2,"10-20%",IF(I12870&lt;=0.4,"20-40%","Above 40%")))))</f>
        <v>Below 0%</v>
      </c>
      <c r="N12870" s="6" t="str">
        <f aca="false">IF(AND(H12870&gt;=Summary!$B$25,I12870&gt;=Summary!$B$26,I12870&lt;=Summary!$B$27,J12870&gt;=Summary!$B$28,J12870&lt;=Summary!$B$29,F12870*J12870&gt;1),"Yes","No")</f>
        <v>No</v>
      </c>
    </row>
    <row r="12871" customFormat="false" ht="15" hidden="false" customHeight="false" outlineLevel="0" collapsed="false">
      <c r="A12871" s="6" t="s">
        <v>159</v>
      </c>
      <c r="B12871" s="45" t="n">
        <v>45629</v>
      </c>
      <c r="C12871" s="6" t="s">
        <v>209</v>
      </c>
      <c r="D12871" s="6" t="s">
        <v>180</v>
      </c>
      <c r="E12871" s="6" t="s">
        <v>177</v>
      </c>
      <c r="F12871" s="34" t="n">
        <v>0.387268453836441</v>
      </c>
      <c r="G12871" s="34" t="n">
        <v>0.40786934354927</v>
      </c>
      <c r="H12871" s="34" t="n">
        <v>-0.0206008897128288</v>
      </c>
      <c r="I12871" s="34" t="n">
        <v>-0.0505085514237483</v>
      </c>
      <c r="J12871" s="35" t="n">
        <v>2.44</v>
      </c>
      <c r="K12871" s="6" t="n">
        <v>1</v>
      </c>
      <c r="L12871" s="35" t="n">
        <v>1.44</v>
      </c>
      <c r="M12871" s="6" t="str">
        <f aca="false">IF(I12871&lt;=0,"Below 0%",IF(I12871&lt;=0.05,"0-5%",IF(I12871&lt;=0.1,"5-10%",IF(I12871&lt;=0.2,"10-20%",IF(I12871&lt;=0.4,"20-40%","Above 40%")))))</f>
        <v>Below 0%</v>
      </c>
      <c r="N12871" s="6" t="str">
        <f aca="false">IF(AND(H12871&gt;=Summary!$B$25,I12871&gt;=Summary!$B$26,I12871&lt;=Summary!$B$27,J12871&gt;=Summary!$B$28,J12871&lt;=Summary!$B$29,F12871*J12871&gt;1),"Yes","No")</f>
        <v>No</v>
      </c>
    </row>
    <row r="12872" customFormat="false" ht="15" hidden="false" customHeight="false" outlineLevel="0" collapsed="false">
      <c r="A12872" s="6" t="s">
        <v>159</v>
      </c>
      <c r="B12872" s="45" t="n">
        <v>45629</v>
      </c>
      <c r="C12872" s="6" t="s">
        <v>195</v>
      </c>
      <c r="D12872" s="6" t="s">
        <v>189</v>
      </c>
      <c r="E12872" s="6" t="s">
        <v>187</v>
      </c>
      <c r="F12872" s="34" t="n">
        <v>0.482423305511475</v>
      </c>
      <c r="G12872" s="34" t="n">
        <v>0.338790728414973</v>
      </c>
      <c r="H12872" s="34" t="n">
        <v>0.143632577096502</v>
      </c>
      <c r="I12872" s="34" t="n">
        <v>0.423956634729896</v>
      </c>
      <c r="J12872" s="35" t="n">
        <v>2.95</v>
      </c>
      <c r="K12872" s="6" t="n">
        <v>1</v>
      </c>
      <c r="L12872" s="35" t="n">
        <v>1.95</v>
      </c>
      <c r="M12872" s="6" t="str">
        <f aca="false">IF(I12872&lt;=0,"Below 0%",IF(I12872&lt;=0.05,"0-5%",IF(I12872&lt;=0.1,"5-10%",IF(I12872&lt;=0.2,"10-20%",IF(I12872&lt;=0.4,"20-40%","Above 40%")))))</f>
        <v>Above 40%</v>
      </c>
      <c r="N12872" s="6" t="str">
        <f aca="false">IF(AND(H12872&gt;=Summary!$B$25,I12872&gt;=Summary!$B$26,I12872&lt;=Summary!$B$27,J12872&gt;=Summary!$B$28,J12872&lt;=Summary!$B$29,F12872*J12872&gt;1),"Yes","No")</f>
        <v>No</v>
      </c>
    </row>
    <row r="12873" customFormat="false" ht="15" hidden="false" customHeight="false" outlineLevel="0" collapsed="false">
      <c r="A12873" s="6" t="s">
        <v>159</v>
      </c>
      <c r="B12873" s="45" t="n">
        <v>45629</v>
      </c>
      <c r="C12873" s="6" t="s">
        <v>195</v>
      </c>
      <c r="D12873" s="6" t="s">
        <v>189</v>
      </c>
      <c r="E12873" s="6" t="s">
        <v>174</v>
      </c>
      <c r="F12873" s="34" t="n">
        <v>0.221752375364304</v>
      </c>
      <c r="G12873" s="34" t="n">
        <v>0.272324972431654</v>
      </c>
      <c r="H12873" s="34" t="n">
        <v>-0.0505725970673503</v>
      </c>
      <c r="I12873" s="34" t="n">
        <v>-0.185706792204092</v>
      </c>
      <c r="J12873" s="35" t="n">
        <v>3.67</v>
      </c>
      <c r="K12873" s="6" t="n">
        <v>0</v>
      </c>
      <c r="L12873" s="35" t="n">
        <v>-1</v>
      </c>
      <c r="M12873" s="6" t="str">
        <f aca="false">IF(I12873&lt;=0,"Below 0%",IF(I12873&lt;=0.05,"0-5%",IF(I12873&lt;=0.1,"5-10%",IF(I12873&lt;=0.2,"10-20%",IF(I12873&lt;=0.4,"20-40%","Above 40%")))))</f>
        <v>Below 0%</v>
      </c>
      <c r="N12873" s="6" t="str">
        <f aca="false">IF(AND(H12873&gt;=Summary!$B$25,I12873&gt;=Summary!$B$26,I12873&lt;=Summary!$B$27,J12873&gt;=Summary!$B$28,J12873&lt;=Summary!$B$29,F12873*J12873&gt;1),"Yes","No")</f>
        <v>No</v>
      </c>
    </row>
    <row r="12874" customFormat="false" ht="15" hidden="false" customHeight="false" outlineLevel="0" collapsed="false">
      <c r="A12874" s="6" t="s">
        <v>159</v>
      </c>
      <c r="B12874" s="45" t="n">
        <v>45629</v>
      </c>
      <c r="C12874" s="6" t="s">
        <v>195</v>
      </c>
      <c r="D12874" s="6" t="s">
        <v>189</v>
      </c>
      <c r="E12874" s="6" t="s">
        <v>177</v>
      </c>
      <c r="F12874" s="34" t="n">
        <v>0.295824319124222</v>
      </c>
      <c r="G12874" s="34" t="n">
        <v>0.388884299153373</v>
      </c>
      <c r="H12874" s="34" t="n">
        <v>-0.0930599800291516</v>
      </c>
      <c r="I12874" s="34" t="n">
        <v>-0.239299915763504</v>
      </c>
      <c r="J12874" s="35" t="n">
        <v>2.57</v>
      </c>
      <c r="K12874" s="6" t="n">
        <v>0</v>
      </c>
      <c r="L12874" s="35" t="n">
        <v>-1</v>
      </c>
      <c r="M12874" s="6" t="str">
        <f aca="false">IF(I12874&lt;=0,"Below 0%",IF(I12874&lt;=0.05,"0-5%",IF(I12874&lt;=0.1,"5-10%",IF(I12874&lt;=0.2,"10-20%",IF(I12874&lt;=0.4,"20-40%","Above 40%")))))</f>
        <v>Below 0%</v>
      </c>
      <c r="N12874" s="6" t="str">
        <f aca="false">IF(AND(H12874&gt;=Summary!$B$25,I12874&gt;=Summary!$B$26,I12874&lt;=Summary!$B$27,J12874&gt;=Summary!$B$28,J12874&lt;=Summary!$B$29,F12874*J12874&gt;1),"Yes","No")</f>
        <v>No</v>
      </c>
    </row>
    <row r="12875" customFormat="false" ht="15" hidden="false" customHeight="false" outlineLevel="0" collapsed="false">
      <c r="A12875" s="6" t="s">
        <v>159</v>
      </c>
      <c r="B12875" s="45" t="n">
        <v>45630</v>
      </c>
      <c r="C12875" s="6" t="s">
        <v>185</v>
      </c>
      <c r="D12875" s="6" t="s">
        <v>176</v>
      </c>
      <c r="E12875" s="6" t="s">
        <v>187</v>
      </c>
      <c r="F12875" s="34" t="n">
        <v>0.656109988689423</v>
      </c>
      <c r="G12875" s="34" t="n">
        <v>0.664476355716342</v>
      </c>
      <c r="H12875" s="34" t="n">
        <v>-0.00836636702691984</v>
      </c>
      <c r="I12875" s="34" t="n">
        <v>-0.0125909175773462</v>
      </c>
      <c r="J12875" s="35" t="n">
        <v>1.49</v>
      </c>
      <c r="K12875" s="6" t="n">
        <v>1</v>
      </c>
      <c r="L12875" s="35" t="n">
        <v>0.49</v>
      </c>
      <c r="M12875" s="6" t="str">
        <f aca="false">IF(I12875&lt;=0,"Below 0%",IF(I12875&lt;=0.05,"0-5%",IF(I12875&lt;=0.1,"5-10%",IF(I12875&lt;=0.2,"10-20%",IF(I12875&lt;=0.4,"20-40%","Above 40%")))))</f>
        <v>Below 0%</v>
      </c>
      <c r="N12875" s="6" t="str">
        <f aca="false">IF(AND(H12875&gt;=Summary!$B$25,I12875&gt;=Summary!$B$26,I12875&lt;=Summary!$B$27,J12875&gt;=Summary!$B$28,J12875&lt;=Summary!$B$29,F12875*J12875&gt;1),"Yes","No")</f>
        <v>No</v>
      </c>
    </row>
    <row r="12876" customFormat="false" ht="15" hidden="false" customHeight="false" outlineLevel="0" collapsed="false">
      <c r="A12876" s="6" t="s">
        <v>159</v>
      </c>
      <c r="B12876" s="45" t="n">
        <v>45630</v>
      </c>
      <c r="C12876" s="6" t="s">
        <v>185</v>
      </c>
      <c r="D12876" s="6" t="s">
        <v>176</v>
      </c>
      <c r="E12876" s="6" t="s">
        <v>174</v>
      </c>
      <c r="F12876" s="34" t="n">
        <v>0.179382726550102</v>
      </c>
      <c r="G12876" s="34" t="n">
        <v>0.19801395400347</v>
      </c>
      <c r="H12876" s="34" t="n">
        <v>-0.0186312274533678</v>
      </c>
      <c r="I12876" s="34" t="n">
        <v>-0.0940904773460628</v>
      </c>
      <c r="J12876" s="35" t="n">
        <v>5</v>
      </c>
      <c r="K12876" s="6" t="n">
        <v>0</v>
      </c>
      <c r="L12876" s="35" t="n">
        <v>-1</v>
      </c>
      <c r="M12876" s="6" t="str">
        <f aca="false">IF(I12876&lt;=0,"Below 0%",IF(I12876&lt;=0.05,"0-5%",IF(I12876&lt;=0.1,"5-10%",IF(I12876&lt;=0.2,"10-20%",IF(I12876&lt;=0.4,"20-40%","Above 40%")))))</f>
        <v>Below 0%</v>
      </c>
      <c r="N12876" s="6" t="str">
        <f aca="false">IF(AND(H12876&gt;=Summary!$B$25,I12876&gt;=Summary!$B$26,I12876&lt;=Summary!$B$27,J12876&gt;=Summary!$B$28,J12876&lt;=Summary!$B$29,F12876*J12876&gt;1),"Yes","No")</f>
        <v>No</v>
      </c>
    </row>
    <row r="12877" customFormat="false" ht="15" hidden="false" customHeight="false" outlineLevel="0" collapsed="false">
      <c r="A12877" s="6" t="s">
        <v>159</v>
      </c>
      <c r="B12877" s="45" t="n">
        <v>45630</v>
      </c>
      <c r="C12877" s="6" t="s">
        <v>185</v>
      </c>
      <c r="D12877" s="6" t="s">
        <v>176</v>
      </c>
      <c r="E12877" s="6" t="s">
        <v>177</v>
      </c>
      <c r="F12877" s="34" t="n">
        <v>0.16450722515583</v>
      </c>
      <c r="G12877" s="34" t="n">
        <v>0.137509690280188</v>
      </c>
      <c r="H12877" s="34" t="n">
        <v>0.0269975348756429</v>
      </c>
      <c r="I12877" s="34" t="n">
        <v>0.19633187174397</v>
      </c>
      <c r="J12877" s="35" t="n">
        <v>7.2</v>
      </c>
      <c r="K12877" s="6" t="n">
        <v>0</v>
      </c>
      <c r="L12877" s="35" t="n">
        <v>-1</v>
      </c>
      <c r="M12877" s="6" t="str">
        <f aca="false">IF(I12877&lt;=0,"Below 0%",IF(I12877&lt;=0.05,"0-5%",IF(I12877&lt;=0.1,"5-10%",IF(I12877&lt;=0.2,"10-20%",IF(I12877&lt;=0.4,"20-40%","Above 40%")))))</f>
        <v>10-20%</v>
      </c>
      <c r="N12877" s="6" t="str">
        <f aca="false">IF(AND(H12877&gt;=Summary!$B$25,I12877&gt;=Summary!$B$26,I12877&lt;=Summary!$B$27,J12877&gt;=Summary!$B$28,J12877&lt;=Summary!$B$29,F12877*J12877&gt;1),"Yes","No")</f>
        <v>No</v>
      </c>
    </row>
    <row r="12878" customFormat="false" ht="15" hidden="false" customHeight="false" outlineLevel="0" collapsed="false">
      <c r="A12878" s="6" t="s">
        <v>159</v>
      </c>
      <c r="B12878" s="45" t="n">
        <v>45630</v>
      </c>
      <c r="C12878" s="6" t="s">
        <v>182</v>
      </c>
      <c r="D12878" s="6" t="s">
        <v>206</v>
      </c>
      <c r="E12878" s="6" t="s">
        <v>187</v>
      </c>
      <c r="F12878" s="34" t="n">
        <v>0.566343724727631</v>
      </c>
      <c r="G12878" s="34" t="n">
        <v>0.542524229864392</v>
      </c>
      <c r="H12878" s="34" t="n">
        <v>0.0238194948632382</v>
      </c>
      <c r="I12878" s="34" t="n">
        <v>0.0439049420321596</v>
      </c>
      <c r="J12878" s="35" t="n">
        <v>1.84</v>
      </c>
      <c r="K12878" s="6" t="n">
        <v>1</v>
      </c>
      <c r="L12878" s="35" t="n">
        <v>0.84</v>
      </c>
      <c r="M12878" s="6" t="str">
        <f aca="false">IF(I12878&lt;=0,"Below 0%",IF(I12878&lt;=0.05,"0-5%",IF(I12878&lt;=0.1,"5-10%",IF(I12878&lt;=0.2,"10-20%",IF(I12878&lt;=0.4,"20-40%","Above 40%")))))</f>
        <v>0-5%</v>
      </c>
      <c r="N12878" s="6" t="str">
        <f aca="false">IF(AND(H12878&gt;=Summary!$B$25,I12878&gt;=Summary!$B$26,I12878&lt;=Summary!$B$27,J12878&gt;=Summary!$B$28,J12878&lt;=Summary!$B$29,F12878*J12878&gt;1),"Yes","No")</f>
        <v>No</v>
      </c>
    </row>
    <row r="12879" customFormat="false" ht="15" hidden="false" customHeight="false" outlineLevel="0" collapsed="false">
      <c r="A12879" s="6" t="s">
        <v>159</v>
      </c>
      <c r="B12879" s="45" t="n">
        <v>45630</v>
      </c>
      <c r="C12879" s="6" t="s">
        <v>182</v>
      </c>
      <c r="D12879" s="6" t="s">
        <v>206</v>
      </c>
      <c r="E12879" s="6" t="s">
        <v>174</v>
      </c>
      <c r="F12879" s="34" t="n">
        <v>0.231220260262489</v>
      </c>
      <c r="G12879" s="34" t="n">
        <v>0.237112727541682</v>
      </c>
      <c r="H12879" s="34" t="n">
        <v>-0.0058924672791929</v>
      </c>
      <c r="I12879" s="34" t="n">
        <v>-0.0248509109581941</v>
      </c>
      <c r="J12879" s="35" t="n">
        <v>4.21</v>
      </c>
      <c r="K12879" s="6" t="n">
        <v>0</v>
      </c>
      <c r="L12879" s="35" t="n">
        <v>-1</v>
      </c>
      <c r="M12879" s="6" t="str">
        <f aca="false">IF(I12879&lt;=0,"Below 0%",IF(I12879&lt;=0.05,"0-5%",IF(I12879&lt;=0.1,"5-10%",IF(I12879&lt;=0.2,"10-20%",IF(I12879&lt;=0.4,"20-40%","Above 40%")))))</f>
        <v>Below 0%</v>
      </c>
      <c r="N12879" s="6" t="str">
        <f aca="false">IF(AND(H12879&gt;=Summary!$B$25,I12879&gt;=Summary!$B$26,I12879&lt;=Summary!$B$27,J12879&gt;=Summary!$B$28,J12879&lt;=Summary!$B$29,F12879*J12879&gt;1),"Yes","No")</f>
        <v>No</v>
      </c>
    </row>
    <row r="12880" customFormat="false" ht="15" hidden="false" customHeight="false" outlineLevel="0" collapsed="false">
      <c r="A12880" s="6" t="s">
        <v>159</v>
      </c>
      <c r="B12880" s="45" t="n">
        <v>45630</v>
      </c>
      <c r="C12880" s="6" t="s">
        <v>182</v>
      </c>
      <c r="D12880" s="6" t="s">
        <v>206</v>
      </c>
      <c r="E12880" s="6" t="s">
        <v>177</v>
      </c>
      <c r="F12880" s="34" t="n">
        <v>0.202436000108719</v>
      </c>
      <c r="G12880" s="34" t="n">
        <v>0.220363042593925</v>
      </c>
      <c r="H12880" s="34" t="n">
        <v>-0.0179270424852066</v>
      </c>
      <c r="I12880" s="34" t="n">
        <v>-0.0813523096894322</v>
      </c>
      <c r="J12880" s="35" t="n">
        <v>4.53</v>
      </c>
      <c r="K12880" s="6" t="n">
        <v>0</v>
      </c>
      <c r="L12880" s="35" t="n">
        <v>-1</v>
      </c>
      <c r="M12880" s="6" t="str">
        <f aca="false">IF(I12880&lt;=0,"Below 0%",IF(I12880&lt;=0.05,"0-5%",IF(I12880&lt;=0.1,"5-10%",IF(I12880&lt;=0.2,"10-20%",IF(I12880&lt;=0.4,"20-40%","Above 40%")))))</f>
        <v>Below 0%</v>
      </c>
      <c r="N12880" s="6" t="str">
        <f aca="false">IF(AND(H12880&gt;=Summary!$B$25,I12880&gt;=Summary!$B$26,I12880&lt;=Summary!$B$27,J12880&gt;=Summary!$B$28,J12880&lt;=Summary!$B$29,F12880*J12880&gt;1),"Yes","No")</f>
        <v>No</v>
      </c>
    </row>
    <row r="12881" customFormat="false" ht="15" hidden="false" customHeight="false" outlineLevel="0" collapsed="false">
      <c r="A12881" s="6" t="s">
        <v>159</v>
      </c>
      <c r="B12881" s="45" t="n">
        <v>45630</v>
      </c>
      <c r="C12881" s="6" t="s">
        <v>173</v>
      </c>
      <c r="D12881" s="6" t="s">
        <v>203</v>
      </c>
      <c r="E12881" s="6" t="s">
        <v>187</v>
      </c>
      <c r="F12881" s="34" t="n">
        <v>0.502226889133453</v>
      </c>
      <c r="G12881" s="34" t="n">
        <v>0.452600858129945</v>
      </c>
      <c r="H12881" s="34" t="n">
        <v>0.049626031003508</v>
      </c>
      <c r="I12881" s="34" t="n">
        <v>0.10964634757555</v>
      </c>
      <c r="J12881" s="35" t="n">
        <v>2.18</v>
      </c>
      <c r="K12881" s="6" t="n">
        <v>1</v>
      </c>
      <c r="L12881" s="35" t="n">
        <v>1.18</v>
      </c>
      <c r="M12881" s="6" t="str">
        <f aca="false">IF(I12881&lt;=0,"Below 0%",IF(I12881&lt;=0.05,"0-5%",IF(I12881&lt;=0.1,"5-10%",IF(I12881&lt;=0.2,"10-20%",IF(I12881&lt;=0.4,"20-40%","Above 40%")))))</f>
        <v>10-20%</v>
      </c>
      <c r="N12881" s="6" t="str">
        <f aca="false">IF(AND(H12881&gt;=Summary!$B$25,I12881&gt;=Summary!$B$26,I12881&lt;=Summary!$B$27,J12881&gt;=Summary!$B$28,J12881&lt;=Summary!$B$29,F12881*J12881&gt;1),"Yes","No")</f>
        <v>Yes</v>
      </c>
    </row>
    <row r="12882" customFormat="false" ht="15" hidden="false" customHeight="false" outlineLevel="0" collapsed="false">
      <c r="A12882" s="6" t="s">
        <v>159</v>
      </c>
      <c r="B12882" s="45" t="n">
        <v>45630</v>
      </c>
      <c r="C12882" s="6" t="s">
        <v>173</v>
      </c>
      <c r="D12882" s="6" t="s">
        <v>203</v>
      </c>
      <c r="E12882" s="6" t="s">
        <v>174</v>
      </c>
      <c r="F12882" s="34" t="n">
        <v>0.21955044567585</v>
      </c>
      <c r="G12882" s="34" t="n">
        <v>0.274838404101192</v>
      </c>
      <c r="H12882" s="34" t="n">
        <v>-0.0552879584253425</v>
      </c>
      <c r="I12882" s="34" t="n">
        <v>-0.201165330610005</v>
      </c>
      <c r="J12882" s="35" t="n">
        <v>3.59</v>
      </c>
      <c r="K12882" s="6" t="n">
        <v>0</v>
      </c>
      <c r="L12882" s="35" t="n">
        <v>-1</v>
      </c>
      <c r="M12882" s="6" t="str">
        <f aca="false">IF(I12882&lt;=0,"Below 0%",IF(I12882&lt;=0.05,"0-5%",IF(I12882&lt;=0.1,"5-10%",IF(I12882&lt;=0.2,"10-20%",IF(I12882&lt;=0.4,"20-40%","Above 40%")))))</f>
        <v>Below 0%</v>
      </c>
      <c r="N12882" s="6" t="str">
        <f aca="false">IF(AND(H12882&gt;=Summary!$B$25,I12882&gt;=Summary!$B$26,I12882&lt;=Summary!$B$27,J12882&gt;=Summary!$B$28,J12882&lt;=Summary!$B$29,F12882*J12882&gt;1),"Yes","No")</f>
        <v>No</v>
      </c>
    </row>
    <row r="12883" customFormat="false" ht="15" hidden="false" customHeight="false" outlineLevel="0" collapsed="false">
      <c r="A12883" s="6" t="s">
        <v>159</v>
      </c>
      <c r="B12883" s="45" t="n">
        <v>45630</v>
      </c>
      <c r="C12883" s="6" t="s">
        <v>173</v>
      </c>
      <c r="D12883" s="6" t="s">
        <v>203</v>
      </c>
      <c r="E12883" s="6" t="s">
        <v>177</v>
      </c>
      <c r="F12883" s="34" t="n">
        <v>0.278222650289536</v>
      </c>
      <c r="G12883" s="34" t="n">
        <v>0.272560737768862</v>
      </c>
      <c r="H12883" s="34" t="n">
        <v>0.00566191252067338</v>
      </c>
      <c r="I12883" s="34" t="n">
        <v>0.0207730305069647</v>
      </c>
      <c r="J12883" s="35" t="n">
        <v>3.62</v>
      </c>
      <c r="K12883" s="6" t="n">
        <v>0</v>
      </c>
      <c r="L12883" s="35" t="n">
        <v>-1</v>
      </c>
      <c r="M12883" s="6" t="str">
        <f aca="false">IF(I12883&lt;=0,"Below 0%",IF(I12883&lt;=0.05,"0-5%",IF(I12883&lt;=0.1,"5-10%",IF(I12883&lt;=0.2,"10-20%",IF(I12883&lt;=0.4,"20-40%","Above 40%")))))</f>
        <v>0-5%</v>
      </c>
      <c r="N12883" s="6" t="str">
        <f aca="false">IF(AND(H12883&gt;=Summary!$B$25,I12883&gt;=Summary!$B$26,I12883&lt;=Summary!$B$27,J12883&gt;=Summary!$B$28,J12883&lt;=Summary!$B$29,F12883*J12883&gt;1),"Yes","No")</f>
        <v>No</v>
      </c>
    </row>
    <row r="12884" customFormat="false" ht="15" hidden="false" customHeight="false" outlineLevel="0" collapsed="false">
      <c r="A12884" s="6" t="s">
        <v>159</v>
      </c>
      <c r="B12884" s="45" t="n">
        <v>45630</v>
      </c>
      <c r="C12884" s="6" t="s">
        <v>194</v>
      </c>
      <c r="D12884" s="6" t="s">
        <v>207</v>
      </c>
      <c r="E12884" s="6" t="s">
        <v>187</v>
      </c>
      <c r="F12884" s="34" t="n">
        <v>0.829389691352844</v>
      </c>
      <c r="G12884" s="34" t="n">
        <v>0.707698906283509</v>
      </c>
      <c r="H12884" s="34" t="n">
        <v>0.121690785069336</v>
      </c>
      <c r="I12884" s="34" t="n">
        <v>0.171952766902519</v>
      </c>
      <c r="J12884" s="35" t="n">
        <v>1.41</v>
      </c>
      <c r="K12884" s="6" t="n">
        <v>1</v>
      </c>
      <c r="L12884" s="35" t="n">
        <v>0.41</v>
      </c>
      <c r="M12884" s="6" t="str">
        <f aca="false">IF(I12884&lt;=0,"Below 0%",IF(I12884&lt;=0.05,"0-5%",IF(I12884&lt;=0.1,"5-10%",IF(I12884&lt;=0.2,"10-20%",IF(I12884&lt;=0.4,"20-40%","Above 40%")))))</f>
        <v>10-20%</v>
      </c>
      <c r="N12884" s="6" t="str">
        <f aca="false">IF(AND(H12884&gt;=Summary!$B$25,I12884&gt;=Summary!$B$26,I12884&lt;=Summary!$B$27,J12884&gt;=Summary!$B$28,J12884&lt;=Summary!$B$29,F12884*J12884&gt;1),"Yes","No")</f>
        <v>No</v>
      </c>
    </row>
    <row r="12885" customFormat="false" ht="15" hidden="false" customHeight="false" outlineLevel="0" collapsed="false">
      <c r="A12885" s="6" t="s">
        <v>159</v>
      </c>
      <c r="B12885" s="45" t="n">
        <v>45630</v>
      </c>
      <c r="C12885" s="6" t="s">
        <v>194</v>
      </c>
      <c r="D12885" s="6" t="s">
        <v>207</v>
      </c>
      <c r="E12885" s="6" t="s">
        <v>174</v>
      </c>
      <c r="F12885" s="34" t="n">
        <v>0.11653783172369</v>
      </c>
      <c r="G12885" s="34" t="n">
        <v>0.181428265065409</v>
      </c>
      <c r="H12885" s="34" t="n">
        <v>-0.0648904333417185</v>
      </c>
      <c r="I12885" s="34" t="n">
        <v>-0.35766440977829</v>
      </c>
      <c r="J12885" s="35" t="n">
        <v>5.5</v>
      </c>
      <c r="K12885" s="6" t="n">
        <v>0</v>
      </c>
      <c r="L12885" s="35" t="n">
        <v>-1</v>
      </c>
      <c r="M12885" s="6" t="str">
        <f aca="false">IF(I12885&lt;=0,"Below 0%",IF(I12885&lt;=0.05,"0-5%",IF(I12885&lt;=0.1,"5-10%",IF(I12885&lt;=0.2,"10-20%",IF(I12885&lt;=0.4,"20-40%","Above 40%")))))</f>
        <v>Below 0%</v>
      </c>
      <c r="N12885" s="6" t="str">
        <f aca="false">IF(AND(H12885&gt;=Summary!$B$25,I12885&gt;=Summary!$B$26,I12885&lt;=Summary!$B$27,J12885&gt;=Summary!$B$28,J12885&lt;=Summary!$B$29,F12885*J12885&gt;1),"Yes","No")</f>
        <v>No</v>
      </c>
    </row>
    <row r="12886" customFormat="false" ht="15" hidden="false" customHeight="false" outlineLevel="0" collapsed="false">
      <c r="A12886" s="6" t="s">
        <v>159</v>
      </c>
      <c r="B12886" s="45" t="n">
        <v>45630</v>
      </c>
      <c r="C12886" s="6" t="s">
        <v>194</v>
      </c>
      <c r="D12886" s="6" t="s">
        <v>207</v>
      </c>
      <c r="E12886" s="6" t="s">
        <v>177</v>
      </c>
      <c r="F12886" s="34" t="n">
        <v>0.0540724508464336</v>
      </c>
      <c r="G12886" s="34" t="n">
        <v>0.110872828651083</v>
      </c>
      <c r="H12886" s="34" t="n">
        <v>-0.0568003778046494</v>
      </c>
      <c r="I12886" s="34" t="n">
        <v>-0.512302053584294</v>
      </c>
      <c r="J12886" s="35" t="n">
        <v>9</v>
      </c>
      <c r="K12886" s="6" t="n">
        <v>0</v>
      </c>
      <c r="L12886" s="35" t="n">
        <v>-1</v>
      </c>
      <c r="M12886" s="6" t="str">
        <f aca="false">IF(I12886&lt;=0,"Below 0%",IF(I12886&lt;=0.05,"0-5%",IF(I12886&lt;=0.1,"5-10%",IF(I12886&lt;=0.2,"10-20%",IF(I12886&lt;=0.4,"20-40%","Above 40%")))))</f>
        <v>Below 0%</v>
      </c>
      <c r="N12886" s="6" t="str">
        <f aca="false">IF(AND(H12886&gt;=Summary!$B$25,I12886&gt;=Summary!$B$26,I12886&lt;=Summary!$B$27,J12886&gt;=Summary!$B$28,J12886&lt;=Summary!$B$29,F12886*J12886&gt;1),"Yes","No")</f>
        <v>No</v>
      </c>
    </row>
    <row r="12887" customFormat="false" ht="15" hidden="false" customHeight="false" outlineLevel="0" collapsed="false">
      <c r="A12887" s="6" t="s">
        <v>159</v>
      </c>
      <c r="B12887" s="45" t="n">
        <v>45630</v>
      </c>
      <c r="C12887" s="6" t="s">
        <v>188</v>
      </c>
      <c r="D12887" s="6" t="s">
        <v>183</v>
      </c>
      <c r="E12887" s="6" t="s">
        <v>187</v>
      </c>
      <c r="F12887" s="34" t="n">
        <v>0.193958565592766</v>
      </c>
      <c r="G12887" s="34" t="n">
        <v>0.219657667399031</v>
      </c>
      <c r="H12887" s="34" t="n">
        <v>-0.0256991018062656</v>
      </c>
      <c r="I12887" s="34" t="n">
        <v>-0.116996151832845</v>
      </c>
      <c r="J12887" s="35" t="n">
        <v>4.5</v>
      </c>
      <c r="K12887" s="6" t="n">
        <v>0</v>
      </c>
      <c r="L12887" s="35" t="n">
        <v>-1</v>
      </c>
      <c r="M12887" s="6" t="str">
        <f aca="false">IF(I12887&lt;=0,"Below 0%",IF(I12887&lt;=0.05,"0-5%",IF(I12887&lt;=0.1,"5-10%",IF(I12887&lt;=0.2,"10-20%",IF(I12887&lt;=0.4,"20-40%","Above 40%")))))</f>
        <v>Below 0%</v>
      </c>
      <c r="N12887" s="6" t="str">
        <f aca="false">IF(AND(H12887&gt;=Summary!$B$25,I12887&gt;=Summary!$B$26,I12887&lt;=Summary!$B$27,J12887&gt;=Summary!$B$28,J12887&lt;=Summary!$B$29,F12887*J12887&gt;1),"Yes","No")</f>
        <v>No</v>
      </c>
    </row>
    <row r="12888" customFormat="false" ht="15" hidden="false" customHeight="false" outlineLevel="0" collapsed="false">
      <c r="A12888" s="6" t="s">
        <v>159</v>
      </c>
      <c r="B12888" s="45" t="n">
        <v>45630</v>
      </c>
      <c r="C12888" s="6" t="s">
        <v>188</v>
      </c>
      <c r="D12888" s="6" t="s">
        <v>183</v>
      </c>
      <c r="E12888" s="6" t="s">
        <v>174</v>
      </c>
      <c r="F12888" s="34" t="n">
        <v>0.143038302659988</v>
      </c>
      <c r="G12888" s="34" t="n">
        <v>0.234232109785697</v>
      </c>
      <c r="H12888" s="34" t="n">
        <v>-0.0911938071257086</v>
      </c>
      <c r="I12888" s="34" t="n">
        <v>-0.389330938482958</v>
      </c>
      <c r="J12888" s="35" t="n">
        <v>4.22</v>
      </c>
      <c r="K12888" s="6" t="n">
        <v>1</v>
      </c>
      <c r="L12888" s="35" t="n">
        <v>3.22</v>
      </c>
      <c r="M12888" s="6" t="str">
        <f aca="false">IF(I12888&lt;=0,"Below 0%",IF(I12888&lt;=0.05,"0-5%",IF(I12888&lt;=0.1,"5-10%",IF(I12888&lt;=0.2,"10-20%",IF(I12888&lt;=0.4,"20-40%","Above 40%")))))</f>
        <v>Below 0%</v>
      </c>
      <c r="N12888" s="6" t="str">
        <f aca="false">IF(AND(H12888&gt;=Summary!$B$25,I12888&gt;=Summary!$B$26,I12888&lt;=Summary!$B$27,J12888&gt;=Summary!$B$28,J12888&lt;=Summary!$B$29,F12888*J12888&gt;1),"Yes","No")</f>
        <v>No</v>
      </c>
    </row>
    <row r="12889" customFormat="false" ht="15" hidden="false" customHeight="false" outlineLevel="0" collapsed="false">
      <c r="A12889" s="6" t="s">
        <v>159</v>
      </c>
      <c r="B12889" s="45" t="n">
        <v>45630</v>
      </c>
      <c r="C12889" s="6" t="s">
        <v>188</v>
      </c>
      <c r="D12889" s="6" t="s">
        <v>183</v>
      </c>
      <c r="E12889" s="6" t="s">
        <v>177</v>
      </c>
      <c r="F12889" s="34" t="n">
        <v>0.663003146648407</v>
      </c>
      <c r="G12889" s="34" t="n">
        <v>0.546110222815272</v>
      </c>
      <c r="H12889" s="34" t="n">
        <v>0.116892923833135</v>
      </c>
      <c r="I12889" s="34" t="n">
        <v>0.214046393840673</v>
      </c>
      <c r="J12889" s="35" t="n">
        <v>1.81</v>
      </c>
      <c r="K12889" s="6" t="n">
        <v>0</v>
      </c>
      <c r="L12889" s="35" t="n">
        <v>-1</v>
      </c>
      <c r="M12889" s="6" t="str">
        <f aca="false">IF(I12889&lt;=0,"Below 0%",IF(I12889&lt;=0.05,"0-5%",IF(I12889&lt;=0.1,"5-10%",IF(I12889&lt;=0.2,"10-20%",IF(I12889&lt;=0.4,"20-40%","Above 40%")))))</f>
        <v>20-40%</v>
      </c>
      <c r="N12889" s="6" t="str">
        <f aca="false">IF(AND(H12889&gt;=Summary!$B$25,I12889&gt;=Summary!$B$26,I12889&lt;=Summary!$B$27,J12889&gt;=Summary!$B$28,J12889&lt;=Summary!$B$29,F12889*J12889&gt;1),"Yes","No")</f>
        <v>Yes</v>
      </c>
    </row>
    <row r="12890" customFormat="false" ht="15" hidden="false" customHeight="false" outlineLevel="0" collapsed="false">
      <c r="A12890" s="6" t="s">
        <v>159</v>
      </c>
      <c r="B12890" s="45" t="n">
        <v>45630</v>
      </c>
      <c r="C12890" s="6" t="s">
        <v>179</v>
      </c>
      <c r="D12890" s="6" t="s">
        <v>190</v>
      </c>
      <c r="E12890" s="6" t="s">
        <v>187</v>
      </c>
      <c r="F12890" s="34" t="n">
        <v>0.104766957461834</v>
      </c>
      <c r="G12890" s="34" t="n">
        <v>0.110261569416499</v>
      </c>
      <c r="H12890" s="34" t="n">
        <v>-0.00549461195466505</v>
      </c>
      <c r="I12890" s="34" t="n">
        <v>-0.0498325208297177</v>
      </c>
      <c r="J12890" s="35" t="n">
        <v>9</v>
      </c>
      <c r="K12890" s="6" t="n">
        <v>0</v>
      </c>
      <c r="L12890" s="35" t="n">
        <v>-1</v>
      </c>
      <c r="M12890" s="6" t="str">
        <f aca="false">IF(I12890&lt;=0,"Below 0%",IF(I12890&lt;=0.05,"0-5%",IF(I12890&lt;=0.1,"5-10%",IF(I12890&lt;=0.2,"10-20%",IF(I12890&lt;=0.4,"20-40%","Above 40%")))))</f>
        <v>Below 0%</v>
      </c>
      <c r="N12890" s="6" t="str">
        <f aca="false">IF(AND(H12890&gt;=Summary!$B$25,I12890&gt;=Summary!$B$26,I12890&lt;=Summary!$B$27,J12890&gt;=Summary!$B$28,J12890&lt;=Summary!$B$29,F12890*J12890&gt;1),"Yes","No")</f>
        <v>No</v>
      </c>
    </row>
    <row r="12891" customFormat="false" ht="15" hidden="false" customHeight="false" outlineLevel="0" collapsed="false">
      <c r="A12891" s="6" t="s">
        <v>159</v>
      </c>
      <c r="B12891" s="45" t="n">
        <v>45630</v>
      </c>
      <c r="C12891" s="6" t="s">
        <v>179</v>
      </c>
      <c r="D12891" s="6" t="s">
        <v>190</v>
      </c>
      <c r="E12891" s="6" t="s">
        <v>174</v>
      </c>
      <c r="F12891" s="34" t="n">
        <v>0.137698292732239</v>
      </c>
      <c r="G12891" s="34" t="n">
        <v>0.165392354124749</v>
      </c>
      <c r="H12891" s="34" t="n">
        <v>-0.0276940613925097</v>
      </c>
      <c r="I12891" s="34" t="n">
        <v>-0.167444629100698</v>
      </c>
      <c r="J12891" s="35" t="n">
        <v>6</v>
      </c>
      <c r="K12891" s="6" t="n">
        <v>0</v>
      </c>
      <c r="L12891" s="35" t="n">
        <v>-1</v>
      </c>
      <c r="M12891" s="6" t="str">
        <f aca="false">IF(I12891&lt;=0,"Below 0%",IF(I12891&lt;=0.05,"0-5%",IF(I12891&lt;=0.1,"5-10%",IF(I12891&lt;=0.2,"10-20%",IF(I12891&lt;=0.4,"20-40%","Above 40%")))))</f>
        <v>Below 0%</v>
      </c>
      <c r="N12891" s="6" t="str">
        <f aca="false">IF(AND(H12891&gt;=Summary!$B$25,I12891&gt;=Summary!$B$26,I12891&lt;=Summary!$B$27,J12891&gt;=Summary!$B$28,J12891&lt;=Summary!$B$29,F12891*J12891&gt;1),"Yes","No")</f>
        <v>No</v>
      </c>
    </row>
    <row r="12892" customFormat="false" ht="15" hidden="false" customHeight="false" outlineLevel="0" collapsed="false">
      <c r="A12892" s="6" t="s">
        <v>159</v>
      </c>
      <c r="B12892" s="45" t="n">
        <v>45630</v>
      </c>
      <c r="C12892" s="6" t="s">
        <v>179</v>
      </c>
      <c r="D12892" s="6" t="s">
        <v>190</v>
      </c>
      <c r="E12892" s="6" t="s">
        <v>177</v>
      </c>
      <c r="F12892" s="34" t="n">
        <v>0.757534742355347</v>
      </c>
      <c r="G12892" s="34" t="n">
        <v>0.724346076458753</v>
      </c>
      <c r="H12892" s="34" t="n">
        <v>0.0331886658965941</v>
      </c>
      <c r="I12892" s="34" t="n">
        <v>0.0458187970850201</v>
      </c>
      <c r="J12892" s="35" t="n">
        <v>1.37</v>
      </c>
      <c r="K12892" s="6" t="n">
        <v>1</v>
      </c>
      <c r="L12892" s="35" t="n">
        <v>0.37</v>
      </c>
      <c r="M12892" s="6" t="str">
        <f aca="false">IF(I12892&lt;=0,"Below 0%",IF(I12892&lt;=0.05,"0-5%",IF(I12892&lt;=0.1,"5-10%",IF(I12892&lt;=0.2,"10-20%",IF(I12892&lt;=0.4,"20-40%","Above 40%")))))</f>
        <v>0-5%</v>
      </c>
      <c r="N12892" s="6" t="str">
        <f aca="false">IF(AND(H12892&gt;=Summary!$B$25,I12892&gt;=Summary!$B$26,I12892&lt;=Summary!$B$27,J12892&gt;=Summary!$B$28,J12892&lt;=Summary!$B$29,F12892*J12892&gt;1),"Yes","No")</f>
        <v>No</v>
      </c>
    </row>
    <row r="12893" customFormat="false" ht="15" hidden="false" customHeight="false" outlineLevel="0" collapsed="false">
      <c r="A12893" s="6" t="s">
        <v>159</v>
      </c>
      <c r="B12893" s="45" t="n">
        <v>45631</v>
      </c>
      <c r="C12893" s="6" t="s">
        <v>199</v>
      </c>
      <c r="D12893" s="6" t="s">
        <v>181</v>
      </c>
      <c r="E12893" s="6" t="s">
        <v>187</v>
      </c>
      <c r="F12893" s="34" t="n">
        <v>0.355542689561844</v>
      </c>
      <c r="G12893" s="34" t="n">
        <v>0.361340115769163</v>
      </c>
      <c r="H12893" s="34" t="n">
        <v>-0.00579742620731949</v>
      </c>
      <c r="I12893" s="34" t="n">
        <v>-0.0160442363145283</v>
      </c>
      <c r="J12893" s="35" t="n">
        <v>2.75</v>
      </c>
      <c r="K12893" s="6" t="n">
        <v>1</v>
      </c>
      <c r="L12893" s="35" t="n">
        <v>1.75</v>
      </c>
      <c r="M12893" s="6" t="str">
        <f aca="false">IF(I12893&lt;=0,"Below 0%",IF(I12893&lt;=0.05,"0-5%",IF(I12893&lt;=0.1,"5-10%",IF(I12893&lt;=0.2,"10-20%",IF(I12893&lt;=0.4,"20-40%","Above 40%")))))</f>
        <v>Below 0%</v>
      </c>
      <c r="N12893" s="6" t="str">
        <f aca="false">IF(AND(H12893&gt;=Summary!$B$25,I12893&gt;=Summary!$B$26,I12893&lt;=Summary!$B$27,J12893&gt;=Summary!$B$28,J12893&lt;=Summary!$B$29,F12893*J12893&gt;1),"Yes","No")</f>
        <v>No</v>
      </c>
    </row>
    <row r="12894" customFormat="false" ht="15" hidden="false" customHeight="false" outlineLevel="0" collapsed="false">
      <c r="A12894" s="6" t="s">
        <v>159</v>
      </c>
      <c r="B12894" s="45" t="n">
        <v>45631</v>
      </c>
      <c r="C12894" s="6" t="s">
        <v>199</v>
      </c>
      <c r="D12894" s="6" t="s">
        <v>181</v>
      </c>
      <c r="E12894" s="6" t="s">
        <v>174</v>
      </c>
      <c r="F12894" s="34" t="n">
        <v>0.249383434653282</v>
      </c>
      <c r="G12894" s="34" t="n">
        <v>0.241185756884757</v>
      </c>
      <c r="H12894" s="34" t="n">
        <v>0.00819767776852509</v>
      </c>
      <c r="I12894" s="34" t="n">
        <v>0.033989062515172</v>
      </c>
      <c r="J12894" s="35" t="n">
        <v>4.12</v>
      </c>
      <c r="K12894" s="6" t="n">
        <v>0</v>
      </c>
      <c r="L12894" s="35" t="n">
        <v>-1</v>
      </c>
      <c r="M12894" s="6" t="str">
        <f aca="false">IF(I12894&lt;=0,"Below 0%",IF(I12894&lt;=0.05,"0-5%",IF(I12894&lt;=0.1,"5-10%",IF(I12894&lt;=0.2,"10-20%",IF(I12894&lt;=0.4,"20-40%","Above 40%")))))</f>
        <v>0-5%</v>
      </c>
      <c r="N12894" s="6" t="str">
        <f aca="false">IF(AND(H12894&gt;=Summary!$B$25,I12894&gt;=Summary!$B$26,I12894&lt;=Summary!$B$27,J12894&gt;=Summary!$B$28,J12894&lt;=Summary!$B$29,F12894*J12894&gt;1),"Yes","No")</f>
        <v>No</v>
      </c>
    </row>
    <row r="12895" customFormat="false" ht="15" hidden="false" customHeight="false" outlineLevel="0" collapsed="false">
      <c r="A12895" s="6" t="s">
        <v>159</v>
      </c>
      <c r="B12895" s="45" t="n">
        <v>45631</v>
      </c>
      <c r="C12895" s="6" t="s">
        <v>199</v>
      </c>
      <c r="D12895" s="6" t="s">
        <v>181</v>
      </c>
      <c r="E12895" s="6" t="s">
        <v>177</v>
      </c>
      <c r="F12895" s="34" t="n">
        <v>0.395073860883713</v>
      </c>
      <c r="G12895" s="34" t="n">
        <v>0.39747412734608</v>
      </c>
      <c r="H12895" s="34" t="n">
        <v>-0.00240026646236691</v>
      </c>
      <c r="I12895" s="34" t="n">
        <v>-0.00603879925064155</v>
      </c>
      <c r="J12895" s="35" t="n">
        <v>2.5</v>
      </c>
      <c r="K12895" s="6" t="n">
        <v>0</v>
      </c>
      <c r="L12895" s="35" t="n">
        <v>-1</v>
      </c>
      <c r="M12895" s="6" t="str">
        <f aca="false">IF(I12895&lt;=0,"Below 0%",IF(I12895&lt;=0.05,"0-5%",IF(I12895&lt;=0.1,"5-10%",IF(I12895&lt;=0.2,"10-20%",IF(I12895&lt;=0.4,"20-40%","Above 40%")))))</f>
        <v>Below 0%</v>
      </c>
      <c r="N12895" s="6" t="str">
        <f aca="false">IF(AND(H12895&gt;=Summary!$B$25,I12895&gt;=Summary!$B$26,I12895&lt;=Summary!$B$27,J12895&gt;=Summary!$B$28,J12895&lt;=Summary!$B$29,F12895*J12895&gt;1),"Yes","No")</f>
        <v>No</v>
      </c>
    </row>
    <row r="12896" customFormat="false" ht="15" hidden="false" customHeight="false" outlineLevel="0" collapsed="false">
      <c r="A12896" s="6" t="s">
        <v>159</v>
      </c>
      <c r="B12896" s="45" t="n">
        <v>45631</v>
      </c>
      <c r="C12896" s="6" t="s">
        <v>184</v>
      </c>
      <c r="D12896" s="6" t="s">
        <v>201</v>
      </c>
      <c r="E12896" s="6" t="s">
        <v>187</v>
      </c>
      <c r="F12896" s="34" t="n">
        <v>0.418491333723068</v>
      </c>
      <c r="G12896" s="34" t="n">
        <v>0.413608388420333</v>
      </c>
      <c r="H12896" s="34" t="n">
        <v>0.00488294530273542</v>
      </c>
      <c r="I12896" s="34" t="n">
        <v>0.0118057211590523</v>
      </c>
      <c r="J12896" s="35" t="n">
        <v>2.4</v>
      </c>
      <c r="K12896" s="6" t="n">
        <v>1</v>
      </c>
      <c r="L12896" s="35" t="n">
        <v>1.4</v>
      </c>
      <c r="M12896" s="6" t="str">
        <f aca="false">IF(I12896&lt;=0,"Below 0%",IF(I12896&lt;=0.05,"0-5%",IF(I12896&lt;=0.1,"5-10%",IF(I12896&lt;=0.2,"10-20%",IF(I12896&lt;=0.4,"20-40%","Above 40%")))))</f>
        <v>0-5%</v>
      </c>
      <c r="N12896" s="6" t="str">
        <f aca="false">IF(AND(H12896&gt;=Summary!$B$25,I12896&gt;=Summary!$B$26,I12896&lt;=Summary!$B$27,J12896&gt;=Summary!$B$28,J12896&lt;=Summary!$B$29,F12896*J12896&gt;1),"Yes","No")</f>
        <v>No</v>
      </c>
    </row>
    <row r="12897" customFormat="false" ht="15" hidden="false" customHeight="false" outlineLevel="0" collapsed="false">
      <c r="A12897" s="6" t="s">
        <v>159</v>
      </c>
      <c r="B12897" s="45" t="n">
        <v>45631</v>
      </c>
      <c r="C12897" s="6" t="s">
        <v>184</v>
      </c>
      <c r="D12897" s="6" t="s">
        <v>201</v>
      </c>
      <c r="E12897" s="6" t="s">
        <v>174</v>
      </c>
      <c r="F12897" s="34" t="n">
        <v>0.306544631719589</v>
      </c>
      <c r="G12897" s="34" t="n">
        <v>0.259858673353089</v>
      </c>
      <c r="H12897" s="34" t="n">
        <v>0.0466859583665006</v>
      </c>
      <c r="I12897" s="34" t="n">
        <v>0.179659034520911</v>
      </c>
      <c r="J12897" s="35" t="n">
        <v>3.82</v>
      </c>
      <c r="K12897" s="6" t="n">
        <v>0</v>
      </c>
      <c r="L12897" s="35" t="n">
        <v>-1</v>
      </c>
      <c r="M12897" s="6" t="str">
        <f aca="false">IF(I12897&lt;=0,"Below 0%",IF(I12897&lt;=0.05,"0-5%",IF(I12897&lt;=0.1,"5-10%",IF(I12897&lt;=0.2,"10-20%",IF(I12897&lt;=0.4,"20-40%","Above 40%")))))</f>
        <v>10-20%</v>
      </c>
      <c r="N12897" s="6" t="str">
        <f aca="false">IF(AND(H12897&gt;=Summary!$B$25,I12897&gt;=Summary!$B$26,I12897&lt;=Summary!$B$27,J12897&gt;=Summary!$B$28,J12897&lt;=Summary!$B$29,F12897*J12897&gt;1),"Yes","No")</f>
        <v>Yes</v>
      </c>
    </row>
    <row r="12898" customFormat="false" ht="15" hidden="false" customHeight="false" outlineLevel="0" collapsed="false">
      <c r="A12898" s="6" t="s">
        <v>159</v>
      </c>
      <c r="B12898" s="45" t="n">
        <v>45631</v>
      </c>
      <c r="C12898" s="6" t="s">
        <v>184</v>
      </c>
      <c r="D12898" s="6" t="s">
        <v>201</v>
      </c>
      <c r="E12898" s="6" t="s">
        <v>177</v>
      </c>
      <c r="F12898" s="34" t="n">
        <v>0.274963974952698</v>
      </c>
      <c r="G12898" s="34" t="n">
        <v>0.326532938226579</v>
      </c>
      <c r="H12898" s="34" t="n">
        <v>-0.0515689632738808</v>
      </c>
      <c r="I12898" s="34" t="n">
        <v>-0.157928825048876</v>
      </c>
      <c r="J12898" s="35" t="n">
        <v>3.04</v>
      </c>
      <c r="K12898" s="6" t="n">
        <v>0</v>
      </c>
      <c r="L12898" s="35" t="n">
        <v>-1</v>
      </c>
      <c r="M12898" s="6" t="str">
        <f aca="false">IF(I12898&lt;=0,"Below 0%",IF(I12898&lt;=0.05,"0-5%",IF(I12898&lt;=0.1,"5-10%",IF(I12898&lt;=0.2,"10-20%",IF(I12898&lt;=0.4,"20-40%","Above 40%")))))</f>
        <v>Below 0%</v>
      </c>
      <c r="N12898" s="6" t="str">
        <f aca="false">IF(AND(H12898&gt;=Summary!$B$25,I12898&gt;=Summary!$B$26,I12898&lt;=Summary!$B$27,J12898&gt;=Summary!$B$28,J12898&lt;=Summary!$B$29,F12898*J12898&gt;1),"Yes","No")</f>
        <v>No</v>
      </c>
    </row>
    <row r="12899" customFormat="false" ht="15" hidden="false" customHeight="false" outlineLevel="0" collapsed="false">
      <c r="A12899" s="6" t="s">
        <v>159</v>
      </c>
      <c r="B12899" s="45" t="n">
        <v>45633</v>
      </c>
      <c r="C12899" s="6" t="s">
        <v>182</v>
      </c>
      <c r="D12899" s="6" t="s">
        <v>179</v>
      </c>
      <c r="E12899" s="6" t="s">
        <v>187</v>
      </c>
      <c r="F12899" s="34" t="n">
        <v>0.715573608875275</v>
      </c>
      <c r="G12899" s="34" t="n">
        <v>0.704315016381225</v>
      </c>
      <c r="H12899" s="34" t="n">
        <v>0.0112585924940502</v>
      </c>
      <c r="I12899" s="34" t="n">
        <v>0.0159851660580757</v>
      </c>
      <c r="J12899" s="35" t="n">
        <v>1.39</v>
      </c>
      <c r="K12899" s="6" t="n">
        <v>1</v>
      </c>
      <c r="L12899" s="35" t="n">
        <v>0.39</v>
      </c>
      <c r="M12899" s="6" t="str">
        <f aca="false">IF(I12899&lt;=0,"Below 0%",IF(I12899&lt;=0.05,"0-5%",IF(I12899&lt;=0.1,"5-10%",IF(I12899&lt;=0.2,"10-20%",IF(I12899&lt;=0.4,"20-40%","Above 40%")))))</f>
        <v>0-5%</v>
      </c>
      <c r="N12899" s="6" t="str">
        <f aca="false">IF(AND(H12899&gt;=Summary!$B$25,I12899&gt;=Summary!$B$26,I12899&lt;=Summary!$B$27,J12899&gt;=Summary!$B$28,J12899&lt;=Summary!$B$29,F12899*J12899&gt;1),"Yes","No")</f>
        <v>No</v>
      </c>
    </row>
    <row r="12900" customFormat="false" ht="15" hidden="false" customHeight="false" outlineLevel="0" collapsed="false">
      <c r="A12900" s="6" t="s">
        <v>159</v>
      </c>
      <c r="B12900" s="45" t="n">
        <v>45633</v>
      </c>
      <c r="C12900" s="6" t="s">
        <v>182</v>
      </c>
      <c r="D12900" s="6" t="s">
        <v>179</v>
      </c>
      <c r="E12900" s="6" t="s">
        <v>174</v>
      </c>
      <c r="F12900" s="34" t="n">
        <v>0.183724939823151</v>
      </c>
      <c r="G12900" s="34" t="n">
        <v>0.174821048708911</v>
      </c>
      <c r="H12900" s="34" t="n">
        <v>0.00890389111423956</v>
      </c>
      <c r="I12900" s="34" t="n">
        <v>0.0509314592264296</v>
      </c>
      <c r="J12900" s="35" t="n">
        <v>5.6</v>
      </c>
      <c r="K12900" s="6" t="n">
        <v>0</v>
      </c>
      <c r="L12900" s="35" t="n">
        <v>-1</v>
      </c>
      <c r="M12900" s="6" t="str">
        <f aca="false">IF(I12900&lt;=0,"Below 0%",IF(I12900&lt;=0.05,"0-5%",IF(I12900&lt;=0.1,"5-10%",IF(I12900&lt;=0.2,"10-20%",IF(I12900&lt;=0.4,"20-40%","Above 40%")))))</f>
        <v>5-10%</v>
      </c>
      <c r="N12900" s="6" t="str">
        <f aca="false">IF(AND(H12900&gt;=Summary!$B$25,I12900&gt;=Summary!$B$26,I12900&lt;=Summary!$B$27,J12900&gt;=Summary!$B$28,J12900&lt;=Summary!$B$29,F12900*J12900&gt;1),"Yes","No")</f>
        <v>No</v>
      </c>
    </row>
    <row r="12901" customFormat="false" ht="15" hidden="false" customHeight="false" outlineLevel="0" collapsed="false">
      <c r="A12901" s="6" t="s">
        <v>159</v>
      </c>
      <c r="B12901" s="45" t="n">
        <v>45633</v>
      </c>
      <c r="C12901" s="6" t="s">
        <v>182</v>
      </c>
      <c r="D12901" s="6" t="s">
        <v>179</v>
      </c>
      <c r="E12901" s="6" t="s">
        <v>177</v>
      </c>
      <c r="F12901" s="34" t="n">
        <v>0.100701466202736</v>
      </c>
      <c r="G12901" s="34" t="n">
        <v>0.120863934909864</v>
      </c>
      <c r="H12901" s="34" t="n">
        <v>-0.0201624687071285</v>
      </c>
      <c r="I12901" s="34" t="n">
        <v>-0.166819562197482</v>
      </c>
      <c r="J12901" s="35" t="n">
        <v>8.1</v>
      </c>
      <c r="K12901" s="6" t="n">
        <v>0</v>
      </c>
      <c r="L12901" s="35" t="n">
        <v>-1</v>
      </c>
      <c r="M12901" s="6" t="str">
        <f aca="false">IF(I12901&lt;=0,"Below 0%",IF(I12901&lt;=0.05,"0-5%",IF(I12901&lt;=0.1,"5-10%",IF(I12901&lt;=0.2,"10-20%",IF(I12901&lt;=0.4,"20-40%","Above 40%")))))</f>
        <v>Below 0%</v>
      </c>
      <c r="N12901" s="6" t="str">
        <f aca="false">IF(AND(H12901&gt;=Summary!$B$25,I12901&gt;=Summary!$B$26,I12901&lt;=Summary!$B$27,J12901&gt;=Summary!$B$28,J12901&lt;=Summary!$B$29,F12901*J12901&gt;1),"Yes","No")</f>
        <v>No</v>
      </c>
    </row>
    <row r="12902" customFormat="false" ht="15" hidden="false" customHeight="false" outlineLevel="0" collapsed="false">
      <c r="A12902" s="6" t="s">
        <v>159</v>
      </c>
      <c r="B12902" s="45" t="n">
        <v>45633</v>
      </c>
      <c r="C12902" s="6" t="s">
        <v>206</v>
      </c>
      <c r="D12902" s="6" t="s">
        <v>188</v>
      </c>
      <c r="E12902" s="6" t="s">
        <v>187</v>
      </c>
      <c r="F12902" s="34" t="n">
        <v>0.248318582773209</v>
      </c>
      <c r="G12902" s="34" t="n">
        <v>0.335170809416644</v>
      </c>
      <c r="H12902" s="34" t="n">
        <v>-0.0868522266434349</v>
      </c>
      <c r="I12902" s="34" t="n">
        <v>-0.259128254022476</v>
      </c>
      <c r="J12902" s="35" t="n">
        <v>2.94</v>
      </c>
      <c r="K12902" s="6" t="n">
        <v>1</v>
      </c>
      <c r="L12902" s="35" t="n">
        <v>1.94</v>
      </c>
      <c r="M12902" s="6" t="str">
        <f aca="false">IF(I12902&lt;=0,"Below 0%",IF(I12902&lt;=0.05,"0-5%",IF(I12902&lt;=0.1,"5-10%",IF(I12902&lt;=0.2,"10-20%",IF(I12902&lt;=0.4,"20-40%","Above 40%")))))</f>
        <v>Below 0%</v>
      </c>
      <c r="N12902" s="6" t="str">
        <f aca="false">IF(AND(H12902&gt;=Summary!$B$25,I12902&gt;=Summary!$B$26,I12902&lt;=Summary!$B$27,J12902&gt;=Summary!$B$28,J12902&lt;=Summary!$B$29,F12902*J12902&gt;1),"Yes","No")</f>
        <v>No</v>
      </c>
    </row>
    <row r="12903" customFormat="false" ht="15" hidden="false" customHeight="false" outlineLevel="0" collapsed="false">
      <c r="A12903" s="6" t="s">
        <v>159</v>
      </c>
      <c r="B12903" s="45" t="n">
        <v>45633</v>
      </c>
      <c r="C12903" s="6" t="s">
        <v>206</v>
      </c>
      <c r="D12903" s="6" t="s">
        <v>188</v>
      </c>
      <c r="E12903" s="6" t="s">
        <v>174</v>
      </c>
      <c r="F12903" s="34" t="n">
        <v>0.312165051698685</v>
      </c>
      <c r="G12903" s="34" t="n">
        <v>0.255948618099982</v>
      </c>
      <c r="H12903" s="34" t="n">
        <v>0.0562164335987024</v>
      </c>
      <c r="I12903" s="34" t="n">
        <v>0.219639527714669</v>
      </c>
      <c r="J12903" s="35" t="n">
        <v>3.85</v>
      </c>
      <c r="K12903" s="6" t="n">
        <v>0</v>
      </c>
      <c r="L12903" s="35" t="n">
        <v>-1</v>
      </c>
      <c r="M12903" s="6" t="str">
        <f aca="false">IF(I12903&lt;=0,"Below 0%",IF(I12903&lt;=0.05,"0-5%",IF(I12903&lt;=0.1,"5-10%",IF(I12903&lt;=0.2,"10-20%",IF(I12903&lt;=0.4,"20-40%","Above 40%")))))</f>
        <v>20-40%</v>
      </c>
      <c r="N12903" s="6" t="str">
        <f aca="false">IF(AND(H12903&gt;=Summary!$B$25,I12903&gt;=Summary!$B$26,I12903&lt;=Summary!$B$27,J12903&gt;=Summary!$B$28,J12903&lt;=Summary!$B$29,F12903*J12903&gt;1),"Yes","No")</f>
        <v>Yes</v>
      </c>
    </row>
    <row r="12904" customFormat="false" ht="15" hidden="false" customHeight="false" outlineLevel="0" collapsed="false">
      <c r="A12904" s="6" t="s">
        <v>159</v>
      </c>
      <c r="B12904" s="45" t="n">
        <v>45633</v>
      </c>
      <c r="C12904" s="6" t="s">
        <v>206</v>
      </c>
      <c r="D12904" s="6" t="s">
        <v>188</v>
      </c>
      <c r="E12904" s="6" t="s">
        <v>177</v>
      </c>
      <c r="F12904" s="34" t="n">
        <v>0.439516335725784</v>
      </c>
      <c r="G12904" s="34" t="n">
        <v>0.408880572483374</v>
      </c>
      <c r="H12904" s="34" t="n">
        <v>0.0306357632424101</v>
      </c>
      <c r="I12904" s="34" t="n">
        <v>0.0749259448947182</v>
      </c>
      <c r="J12904" s="35" t="n">
        <v>2.41</v>
      </c>
      <c r="K12904" s="6" t="n">
        <v>0</v>
      </c>
      <c r="L12904" s="35" t="n">
        <v>-1</v>
      </c>
      <c r="M12904" s="6" t="str">
        <f aca="false">IF(I12904&lt;=0,"Below 0%",IF(I12904&lt;=0.05,"0-5%",IF(I12904&lt;=0.1,"5-10%",IF(I12904&lt;=0.2,"10-20%",IF(I12904&lt;=0.4,"20-40%","Above 40%")))))</f>
        <v>5-10%</v>
      </c>
      <c r="N12904" s="6" t="str">
        <f aca="false">IF(AND(H12904&gt;=Summary!$B$25,I12904&gt;=Summary!$B$26,I12904&lt;=Summary!$B$27,J12904&gt;=Summary!$B$28,J12904&lt;=Summary!$B$29,F12904*J12904&gt;1),"Yes","No")</f>
        <v>No</v>
      </c>
    </row>
    <row r="12905" customFormat="false" ht="15" hidden="false" customHeight="false" outlineLevel="0" collapsed="false">
      <c r="A12905" s="6" t="s">
        <v>159</v>
      </c>
      <c r="B12905" s="45" t="n">
        <v>45633</v>
      </c>
      <c r="C12905" s="6" t="s">
        <v>180</v>
      </c>
      <c r="D12905" s="6" t="s">
        <v>194</v>
      </c>
      <c r="E12905" s="6" t="s">
        <v>187</v>
      </c>
      <c r="F12905" s="34" t="n">
        <v>0.298576474189758</v>
      </c>
      <c r="G12905" s="34" t="n">
        <v>0.178684531059683</v>
      </c>
      <c r="H12905" s="34" t="n">
        <v>0.119891943130075</v>
      </c>
      <c r="I12905" s="34" t="n">
        <v>0.670969906678879</v>
      </c>
      <c r="J12905" s="35" t="n">
        <v>5.5</v>
      </c>
      <c r="K12905" s="6" t="n">
        <v>0</v>
      </c>
      <c r="L12905" s="35" t="n">
        <v>-1</v>
      </c>
      <c r="M12905" s="6" t="str">
        <f aca="false">IF(I12905&lt;=0,"Below 0%",IF(I12905&lt;=0.05,"0-5%",IF(I12905&lt;=0.1,"5-10%",IF(I12905&lt;=0.2,"10-20%",IF(I12905&lt;=0.4,"20-40%","Above 40%")))))</f>
        <v>Above 40%</v>
      </c>
      <c r="N12905" s="6" t="str">
        <f aca="false">IF(AND(H12905&gt;=Summary!$B$25,I12905&gt;=Summary!$B$26,I12905&lt;=Summary!$B$27,J12905&gt;=Summary!$B$28,J12905&lt;=Summary!$B$29,F12905*J12905&gt;1),"Yes","No")</f>
        <v>No</v>
      </c>
    </row>
    <row r="12906" customFormat="false" ht="15" hidden="false" customHeight="false" outlineLevel="0" collapsed="false">
      <c r="A12906" s="6" t="s">
        <v>159</v>
      </c>
      <c r="B12906" s="45" t="n">
        <v>45633</v>
      </c>
      <c r="C12906" s="6" t="s">
        <v>180</v>
      </c>
      <c r="D12906" s="6" t="s">
        <v>194</v>
      </c>
      <c r="E12906" s="6" t="s">
        <v>174</v>
      </c>
      <c r="F12906" s="34" t="n">
        <v>0.166887223720551</v>
      </c>
      <c r="G12906" s="34" t="n">
        <v>0.218392204628502</v>
      </c>
      <c r="H12906" s="34" t="n">
        <v>-0.0515049809079513</v>
      </c>
      <c r="I12906" s="34" t="n">
        <v>-0.23583708491594</v>
      </c>
      <c r="J12906" s="35" t="n">
        <v>4.5</v>
      </c>
      <c r="K12906" s="6" t="n">
        <v>1</v>
      </c>
      <c r="L12906" s="35" t="n">
        <v>3.5</v>
      </c>
      <c r="M12906" s="6" t="str">
        <f aca="false">IF(I12906&lt;=0,"Below 0%",IF(I12906&lt;=0.05,"0-5%",IF(I12906&lt;=0.1,"5-10%",IF(I12906&lt;=0.2,"10-20%",IF(I12906&lt;=0.4,"20-40%","Above 40%")))))</f>
        <v>Below 0%</v>
      </c>
      <c r="N12906" s="6" t="str">
        <f aca="false">IF(AND(H12906&gt;=Summary!$B$25,I12906&gt;=Summary!$B$26,I12906&lt;=Summary!$B$27,J12906&gt;=Summary!$B$28,J12906&lt;=Summary!$B$29,F12906*J12906&gt;1),"Yes","No")</f>
        <v>No</v>
      </c>
    </row>
    <row r="12907" customFormat="false" ht="15" hidden="false" customHeight="false" outlineLevel="0" collapsed="false">
      <c r="A12907" s="6" t="s">
        <v>159</v>
      </c>
      <c r="B12907" s="45" t="n">
        <v>45633</v>
      </c>
      <c r="C12907" s="6" t="s">
        <v>180</v>
      </c>
      <c r="D12907" s="6" t="s">
        <v>194</v>
      </c>
      <c r="E12907" s="6" t="s">
        <v>177</v>
      </c>
      <c r="F12907" s="34" t="n">
        <v>0.534536302089691</v>
      </c>
      <c r="G12907" s="34" t="n">
        <v>0.602923264311815</v>
      </c>
      <c r="H12907" s="34" t="n">
        <v>-0.0683869622221237</v>
      </c>
      <c r="I12907" s="34" t="n">
        <v>-0.11342564845326</v>
      </c>
      <c r="J12907" s="35" t="n">
        <v>1.63</v>
      </c>
      <c r="K12907" s="6" t="n">
        <v>0</v>
      </c>
      <c r="L12907" s="35" t="n">
        <v>-1</v>
      </c>
      <c r="M12907" s="6" t="str">
        <f aca="false">IF(I12907&lt;=0,"Below 0%",IF(I12907&lt;=0.05,"0-5%",IF(I12907&lt;=0.1,"5-10%",IF(I12907&lt;=0.2,"10-20%",IF(I12907&lt;=0.4,"20-40%","Above 40%")))))</f>
        <v>Below 0%</v>
      </c>
      <c r="N12907" s="6" t="str">
        <f aca="false">IF(AND(H12907&gt;=Summary!$B$25,I12907&gt;=Summary!$B$26,I12907&lt;=Summary!$B$27,J12907&gt;=Summary!$B$28,J12907&lt;=Summary!$B$29,F12907*J12907&gt;1),"Yes","No")</f>
        <v>No</v>
      </c>
    </row>
    <row r="12908" customFormat="false" ht="15" hidden="false" customHeight="false" outlineLevel="0" collapsed="false">
      <c r="A12908" s="6" t="s">
        <v>159</v>
      </c>
      <c r="B12908" s="45" t="n">
        <v>45633</v>
      </c>
      <c r="C12908" s="6" t="s">
        <v>176</v>
      </c>
      <c r="D12908" s="6" t="s">
        <v>207</v>
      </c>
      <c r="E12908" s="6" t="s">
        <v>187</v>
      </c>
      <c r="F12908" s="34" t="n">
        <v>0.503570973873138</v>
      </c>
      <c r="G12908" s="34" t="n">
        <v>0.581538461538461</v>
      </c>
      <c r="H12908" s="34" t="n">
        <v>-0.077967487665323</v>
      </c>
      <c r="I12908" s="34" t="n">
        <v>-0.134071076673175</v>
      </c>
      <c r="J12908" s="35" t="n">
        <v>1.7</v>
      </c>
      <c r="K12908" s="6" t="n">
        <v>0</v>
      </c>
      <c r="L12908" s="35" t="n">
        <v>-1</v>
      </c>
      <c r="M12908" s="6" t="str">
        <f aca="false">IF(I12908&lt;=0,"Below 0%",IF(I12908&lt;=0.05,"0-5%",IF(I12908&lt;=0.1,"5-10%",IF(I12908&lt;=0.2,"10-20%",IF(I12908&lt;=0.4,"20-40%","Above 40%")))))</f>
        <v>Below 0%</v>
      </c>
      <c r="N12908" s="6" t="str">
        <f aca="false">IF(AND(H12908&gt;=Summary!$B$25,I12908&gt;=Summary!$B$26,I12908&lt;=Summary!$B$27,J12908&gt;=Summary!$B$28,J12908&lt;=Summary!$B$29,F12908*J12908&gt;1),"Yes","No")</f>
        <v>No</v>
      </c>
    </row>
    <row r="12909" customFormat="false" ht="15" hidden="false" customHeight="false" outlineLevel="0" collapsed="false">
      <c r="A12909" s="6" t="s">
        <v>159</v>
      </c>
      <c r="B12909" s="45" t="n">
        <v>45633</v>
      </c>
      <c r="C12909" s="6" t="s">
        <v>176</v>
      </c>
      <c r="D12909" s="6" t="s">
        <v>207</v>
      </c>
      <c r="E12909" s="6" t="s">
        <v>174</v>
      </c>
      <c r="F12909" s="34" t="n">
        <v>0.255952566862106</v>
      </c>
      <c r="G12909" s="34" t="n">
        <v>0.235384615384615</v>
      </c>
      <c r="H12909" s="34" t="n">
        <v>0.020567951477491</v>
      </c>
      <c r="I12909" s="34" t="n">
        <v>0.0873801860154846</v>
      </c>
      <c r="J12909" s="35" t="n">
        <v>4.2</v>
      </c>
      <c r="K12909" s="6" t="n">
        <v>0</v>
      </c>
      <c r="L12909" s="35" t="n">
        <v>-1</v>
      </c>
      <c r="M12909" s="6" t="str">
        <f aca="false">IF(I12909&lt;=0,"Below 0%",IF(I12909&lt;=0.05,"0-5%",IF(I12909&lt;=0.1,"5-10%",IF(I12909&lt;=0.2,"10-20%",IF(I12909&lt;=0.4,"20-40%","Above 40%")))))</f>
        <v>5-10%</v>
      </c>
      <c r="N12909" s="6" t="str">
        <f aca="false">IF(AND(H12909&gt;=Summary!$B$25,I12909&gt;=Summary!$B$26,I12909&lt;=Summary!$B$27,J12909&gt;=Summary!$B$28,J12909&lt;=Summary!$B$29,F12909*J12909&gt;1),"Yes","No")</f>
        <v>No</v>
      </c>
    </row>
    <row r="12910" customFormat="false" ht="15" hidden="false" customHeight="false" outlineLevel="0" collapsed="false">
      <c r="A12910" s="6" t="s">
        <v>159</v>
      </c>
      <c r="B12910" s="45" t="n">
        <v>45633</v>
      </c>
      <c r="C12910" s="6" t="s">
        <v>176</v>
      </c>
      <c r="D12910" s="6" t="s">
        <v>207</v>
      </c>
      <c r="E12910" s="6" t="s">
        <v>177</v>
      </c>
      <c r="F12910" s="34" t="n">
        <v>0.240476459264755</v>
      </c>
      <c r="G12910" s="34" t="n">
        <v>0.183076923076923</v>
      </c>
      <c r="H12910" s="34" t="n">
        <v>0.0573995361878322</v>
      </c>
      <c r="I12910" s="34" t="n">
        <v>0.313526878336899</v>
      </c>
      <c r="J12910" s="35" t="n">
        <v>5.4</v>
      </c>
      <c r="K12910" s="6" t="n">
        <v>1</v>
      </c>
      <c r="L12910" s="35" t="n">
        <v>4.4</v>
      </c>
      <c r="M12910" s="6" t="str">
        <f aca="false">IF(I12910&lt;=0,"Below 0%",IF(I12910&lt;=0.05,"0-5%",IF(I12910&lt;=0.1,"5-10%",IF(I12910&lt;=0.2,"10-20%",IF(I12910&lt;=0.4,"20-40%","Above 40%")))))</f>
        <v>20-40%</v>
      </c>
      <c r="N12910" s="6" t="str">
        <f aca="false">IF(AND(H12910&gt;=Summary!$B$25,I12910&gt;=Summary!$B$26,I12910&lt;=Summary!$B$27,J12910&gt;=Summary!$B$28,J12910&lt;=Summary!$B$29,F12910*J12910&gt;1),"Yes","No")</f>
        <v>No</v>
      </c>
    </row>
    <row r="12911" customFormat="false" ht="15" hidden="false" customHeight="false" outlineLevel="0" collapsed="false">
      <c r="A12911" s="6" t="s">
        <v>159</v>
      </c>
      <c r="B12911" s="45" t="n">
        <v>45634</v>
      </c>
      <c r="C12911" s="6" t="s">
        <v>184</v>
      </c>
      <c r="D12911" s="6" t="s">
        <v>185</v>
      </c>
      <c r="E12911" s="6" t="s">
        <v>187</v>
      </c>
      <c r="F12911" s="34" t="n">
        <v>0.243373796343803</v>
      </c>
      <c r="G12911" s="34" t="n">
        <v>0.166232412714956</v>
      </c>
      <c r="H12911" s="34" t="n">
        <v>0.0771413836288477</v>
      </c>
      <c r="I12911" s="34" t="n">
        <v>0.46405741436915</v>
      </c>
      <c r="J12911" s="35" t="n">
        <v>6</v>
      </c>
      <c r="K12911" s="6" t="n">
        <v>0</v>
      </c>
      <c r="L12911" s="35" t="n">
        <v>-1</v>
      </c>
      <c r="M12911" s="6" t="str">
        <f aca="false">IF(I12911&lt;=0,"Below 0%",IF(I12911&lt;=0.05,"0-5%",IF(I12911&lt;=0.1,"5-10%",IF(I12911&lt;=0.2,"10-20%",IF(I12911&lt;=0.4,"20-40%","Above 40%")))))</f>
        <v>Above 40%</v>
      </c>
      <c r="N12911" s="6" t="str">
        <f aca="false">IF(AND(H12911&gt;=Summary!$B$25,I12911&gt;=Summary!$B$26,I12911&lt;=Summary!$B$27,J12911&gt;=Summary!$B$28,J12911&lt;=Summary!$B$29,F12911*J12911&gt;1),"Yes","No")</f>
        <v>No</v>
      </c>
    </row>
    <row r="12912" customFormat="false" ht="15" hidden="false" customHeight="false" outlineLevel="0" collapsed="false">
      <c r="A12912" s="6" t="s">
        <v>159</v>
      </c>
      <c r="B12912" s="45" t="n">
        <v>45634</v>
      </c>
      <c r="C12912" s="6" t="s">
        <v>184</v>
      </c>
      <c r="D12912" s="6" t="s">
        <v>185</v>
      </c>
      <c r="E12912" s="6" t="s">
        <v>174</v>
      </c>
      <c r="F12912" s="34" t="n">
        <v>0.200917989015579</v>
      </c>
      <c r="G12912" s="34" t="n">
        <v>0.229286086503387</v>
      </c>
      <c r="H12912" s="34" t="n">
        <v>-0.028368097487808</v>
      </c>
      <c r="I12912" s="34" t="n">
        <v>-0.123723588816144</v>
      </c>
      <c r="J12912" s="35" t="n">
        <v>4.35</v>
      </c>
      <c r="K12912" s="6" t="n">
        <v>1</v>
      </c>
      <c r="L12912" s="35" t="n">
        <v>3.35</v>
      </c>
      <c r="M12912" s="6" t="str">
        <f aca="false">IF(I12912&lt;=0,"Below 0%",IF(I12912&lt;=0.05,"0-5%",IF(I12912&lt;=0.1,"5-10%",IF(I12912&lt;=0.2,"10-20%",IF(I12912&lt;=0.4,"20-40%","Above 40%")))))</f>
        <v>Below 0%</v>
      </c>
      <c r="N12912" s="6" t="str">
        <f aca="false">IF(AND(H12912&gt;=Summary!$B$25,I12912&gt;=Summary!$B$26,I12912&lt;=Summary!$B$27,J12912&gt;=Summary!$B$28,J12912&lt;=Summary!$B$29,F12912*J12912&gt;1),"Yes","No")</f>
        <v>No</v>
      </c>
    </row>
    <row r="12913" customFormat="false" ht="15" hidden="false" customHeight="false" outlineLevel="0" collapsed="false">
      <c r="A12913" s="6" t="s">
        <v>159</v>
      </c>
      <c r="B12913" s="45" t="n">
        <v>45634</v>
      </c>
      <c r="C12913" s="6" t="s">
        <v>184</v>
      </c>
      <c r="D12913" s="6" t="s">
        <v>185</v>
      </c>
      <c r="E12913" s="6" t="s">
        <v>177</v>
      </c>
      <c r="F12913" s="34" t="n">
        <v>0.555708229541779</v>
      </c>
      <c r="G12913" s="34" t="n">
        <v>0.604481500781657</v>
      </c>
      <c r="H12913" s="34" t="n">
        <v>-0.0487732712398786</v>
      </c>
      <c r="I12913" s="34" t="n">
        <v>-0.080686127163213</v>
      </c>
      <c r="J12913" s="35" t="n">
        <v>1.65</v>
      </c>
      <c r="K12913" s="6" t="n">
        <v>0</v>
      </c>
      <c r="L12913" s="35" t="n">
        <v>-1</v>
      </c>
      <c r="M12913" s="6" t="str">
        <f aca="false">IF(I12913&lt;=0,"Below 0%",IF(I12913&lt;=0.05,"0-5%",IF(I12913&lt;=0.1,"5-10%",IF(I12913&lt;=0.2,"10-20%",IF(I12913&lt;=0.4,"20-40%","Above 40%")))))</f>
        <v>Below 0%</v>
      </c>
      <c r="N12913" s="6" t="str">
        <f aca="false">IF(AND(H12913&gt;=Summary!$B$25,I12913&gt;=Summary!$B$26,I12913&lt;=Summary!$B$27,J12913&gt;=Summary!$B$28,J12913&lt;=Summary!$B$29,F12913*J12913&gt;1),"Yes","No")</f>
        <v>No</v>
      </c>
    </row>
    <row r="12914" customFormat="false" ht="15" hidden="false" customHeight="false" outlineLevel="0" collapsed="false">
      <c r="A12914" s="6" t="s">
        <v>159</v>
      </c>
      <c r="B12914" s="45" t="n">
        <v>45634</v>
      </c>
      <c r="C12914" s="6" t="s">
        <v>209</v>
      </c>
      <c r="D12914" s="6" t="s">
        <v>199</v>
      </c>
      <c r="E12914" s="6" t="s">
        <v>187</v>
      </c>
      <c r="F12914" s="34" t="n">
        <v>0.356406927108765</v>
      </c>
      <c r="G12914" s="34" t="n">
        <v>0.264740298830516</v>
      </c>
      <c r="H12914" s="34" t="n">
        <v>0.0916666282782485</v>
      </c>
      <c r="I12914" s="34" t="n">
        <v>0.346251132461449</v>
      </c>
      <c r="J12914" s="35" t="n">
        <v>3.71</v>
      </c>
      <c r="K12914" s="6" t="n">
        <v>0</v>
      </c>
      <c r="L12914" s="35" t="n">
        <v>-1</v>
      </c>
      <c r="M12914" s="6" t="str">
        <f aca="false">IF(I12914&lt;=0,"Below 0%",IF(I12914&lt;=0.05,"0-5%",IF(I12914&lt;=0.1,"5-10%",IF(I12914&lt;=0.2,"10-20%",IF(I12914&lt;=0.4,"20-40%","Above 40%")))))</f>
        <v>20-40%</v>
      </c>
      <c r="N12914" s="6" t="str">
        <f aca="false">IF(AND(H12914&gt;=Summary!$B$25,I12914&gt;=Summary!$B$26,I12914&lt;=Summary!$B$27,J12914&gt;=Summary!$B$28,J12914&lt;=Summary!$B$29,F12914*J12914&gt;1),"Yes","No")</f>
        <v>Yes</v>
      </c>
    </row>
    <row r="12915" customFormat="false" ht="15" hidden="false" customHeight="false" outlineLevel="0" collapsed="false">
      <c r="A12915" s="6" t="s">
        <v>159</v>
      </c>
      <c r="B12915" s="45" t="n">
        <v>45634</v>
      </c>
      <c r="C12915" s="6" t="s">
        <v>209</v>
      </c>
      <c r="D12915" s="6" t="s">
        <v>199</v>
      </c>
      <c r="E12915" s="6" t="s">
        <v>174</v>
      </c>
      <c r="F12915" s="34" t="n">
        <v>0.243973433971405</v>
      </c>
      <c r="G12915" s="34" t="n">
        <v>0.258470133858214</v>
      </c>
      <c r="H12915" s="34" t="n">
        <v>-0.0144966998868094</v>
      </c>
      <c r="I12915" s="34" t="n">
        <v>-0.056086556966623</v>
      </c>
      <c r="J12915" s="35" t="n">
        <v>3.8</v>
      </c>
      <c r="K12915" s="6" t="n">
        <v>0</v>
      </c>
      <c r="L12915" s="35" t="n">
        <v>-1</v>
      </c>
      <c r="M12915" s="6" t="str">
        <f aca="false">IF(I12915&lt;=0,"Below 0%",IF(I12915&lt;=0.05,"0-5%",IF(I12915&lt;=0.1,"5-10%",IF(I12915&lt;=0.2,"10-20%",IF(I12915&lt;=0.4,"20-40%","Above 40%")))))</f>
        <v>Below 0%</v>
      </c>
      <c r="N12915" s="6" t="str">
        <f aca="false">IF(AND(H12915&gt;=Summary!$B$25,I12915&gt;=Summary!$B$26,I12915&lt;=Summary!$B$27,J12915&gt;=Summary!$B$28,J12915&lt;=Summary!$B$29,F12915*J12915&gt;1),"Yes","No")</f>
        <v>No</v>
      </c>
    </row>
    <row r="12916" customFormat="false" ht="15" hidden="false" customHeight="false" outlineLevel="0" collapsed="false">
      <c r="A12916" s="6" t="s">
        <v>159</v>
      </c>
      <c r="B12916" s="45" t="n">
        <v>45634</v>
      </c>
      <c r="C12916" s="6" t="s">
        <v>209</v>
      </c>
      <c r="D12916" s="6" t="s">
        <v>199</v>
      </c>
      <c r="E12916" s="6" t="s">
        <v>177</v>
      </c>
      <c r="F12916" s="34" t="n">
        <v>0.399619668722153</v>
      </c>
      <c r="G12916" s="34" t="n">
        <v>0.476789567311269</v>
      </c>
      <c r="H12916" s="34" t="n">
        <v>-0.0771698985891167</v>
      </c>
      <c r="I12916" s="34" t="n">
        <v>-0.161853160974759</v>
      </c>
      <c r="J12916" s="35" t="n">
        <v>2.06</v>
      </c>
      <c r="K12916" s="6" t="n">
        <v>1</v>
      </c>
      <c r="L12916" s="35" t="n">
        <v>1.06</v>
      </c>
      <c r="M12916" s="6" t="str">
        <f aca="false">IF(I12916&lt;=0,"Below 0%",IF(I12916&lt;=0.05,"0-5%",IF(I12916&lt;=0.1,"5-10%",IF(I12916&lt;=0.2,"10-20%",IF(I12916&lt;=0.4,"20-40%","Above 40%")))))</f>
        <v>Below 0%</v>
      </c>
      <c r="N12916" s="6" t="str">
        <f aca="false">IF(AND(H12916&gt;=Summary!$B$25,I12916&gt;=Summary!$B$26,I12916&lt;=Summary!$B$27,J12916&gt;=Summary!$B$28,J12916&lt;=Summary!$B$29,F12916*J12916&gt;1),"Yes","No")</f>
        <v>No</v>
      </c>
    </row>
    <row r="12917" customFormat="false" ht="15" hidden="false" customHeight="false" outlineLevel="0" collapsed="false">
      <c r="A12917" s="6" t="s">
        <v>159</v>
      </c>
      <c r="B12917" s="45" t="n">
        <v>45634</v>
      </c>
      <c r="C12917" s="6" t="s">
        <v>195</v>
      </c>
      <c r="D12917" s="6" t="s">
        <v>201</v>
      </c>
      <c r="E12917" s="6" t="s">
        <v>187</v>
      </c>
      <c r="F12917" s="34" t="n">
        <v>0.275909781455994</v>
      </c>
      <c r="G12917" s="34" t="n">
        <v>0.211764705882353</v>
      </c>
      <c r="H12917" s="34" t="n">
        <v>0.0641450755736407</v>
      </c>
      <c r="I12917" s="34" t="n">
        <v>0.30290730131997</v>
      </c>
      <c r="J12917" s="35" t="n">
        <v>4.69</v>
      </c>
      <c r="K12917" s="6" t="n">
        <v>0</v>
      </c>
      <c r="L12917" s="35" t="n">
        <v>-1</v>
      </c>
      <c r="M12917" s="6" t="str">
        <f aca="false">IF(I12917&lt;=0,"Below 0%",IF(I12917&lt;=0.05,"0-5%",IF(I12917&lt;=0.1,"5-10%",IF(I12917&lt;=0.2,"10-20%",IF(I12917&lt;=0.4,"20-40%","Above 40%")))))</f>
        <v>20-40%</v>
      </c>
      <c r="N12917" s="6" t="str">
        <f aca="false">IF(AND(H12917&gt;=Summary!$B$25,I12917&gt;=Summary!$B$26,I12917&lt;=Summary!$B$27,J12917&gt;=Summary!$B$28,J12917&lt;=Summary!$B$29,F12917*J12917&gt;1),"Yes","No")</f>
        <v>Yes</v>
      </c>
    </row>
    <row r="12918" customFormat="false" ht="15" hidden="false" customHeight="false" outlineLevel="0" collapsed="false">
      <c r="A12918" s="6" t="s">
        <v>159</v>
      </c>
      <c r="B12918" s="45" t="n">
        <v>45634</v>
      </c>
      <c r="C12918" s="6" t="s">
        <v>195</v>
      </c>
      <c r="D12918" s="6" t="s">
        <v>201</v>
      </c>
      <c r="E12918" s="6" t="s">
        <v>174</v>
      </c>
      <c r="F12918" s="34" t="n">
        <v>0.280376225709915</v>
      </c>
      <c r="G12918" s="34" t="n">
        <v>0.236470588235294</v>
      </c>
      <c r="H12918" s="34" t="n">
        <v>0.043905637474621</v>
      </c>
      <c r="I12918" s="34" t="n">
        <v>0.18567060623596</v>
      </c>
      <c r="J12918" s="35" t="n">
        <v>4.2</v>
      </c>
      <c r="K12918" s="6" t="n">
        <v>1</v>
      </c>
      <c r="L12918" s="35" t="n">
        <v>3.2</v>
      </c>
      <c r="M12918" s="6" t="str">
        <f aca="false">IF(I12918&lt;=0,"Below 0%",IF(I12918&lt;=0.05,"0-5%",IF(I12918&lt;=0.1,"5-10%",IF(I12918&lt;=0.2,"10-20%",IF(I12918&lt;=0.4,"20-40%","Above 40%")))))</f>
        <v>10-20%</v>
      </c>
      <c r="N12918" s="6" t="str">
        <f aca="false">IF(AND(H12918&gt;=Summary!$B$25,I12918&gt;=Summary!$B$26,I12918&lt;=Summary!$B$27,J12918&gt;=Summary!$B$28,J12918&lt;=Summary!$B$29,F12918*J12918&gt;1),"Yes","No")</f>
        <v>Yes</v>
      </c>
    </row>
    <row r="12919" customFormat="false" ht="15" hidden="false" customHeight="false" outlineLevel="0" collapsed="false">
      <c r="A12919" s="6" t="s">
        <v>159</v>
      </c>
      <c r="B12919" s="45" t="n">
        <v>45634</v>
      </c>
      <c r="C12919" s="6" t="s">
        <v>195</v>
      </c>
      <c r="D12919" s="6" t="s">
        <v>201</v>
      </c>
      <c r="E12919" s="6" t="s">
        <v>177</v>
      </c>
      <c r="F12919" s="34" t="n">
        <v>0.443713992834091</v>
      </c>
      <c r="G12919" s="34" t="n">
        <v>0.551764705882353</v>
      </c>
      <c r="H12919" s="34" t="n">
        <v>-0.108050713048262</v>
      </c>
      <c r="I12919" s="34" t="n">
        <v>-0.195827518317745</v>
      </c>
      <c r="J12919" s="35" t="n">
        <v>1.8</v>
      </c>
      <c r="K12919" s="6" t="n">
        <v>0</v>
      </c>
      <c r="L12919" s="35" t="n">
        <v>-1</v>
      </c>
      <c r="M12919" s="6" t="str">
        <f aca="false">IF(I12919&lt;=0,"Below 0%",IF(I12919&lt;=0.05,"0-5%",IF(I12919&lt;=0.1,"5-10%",IF(I12919&lt;=0.2,"10-20%",IF(I12919&lt;=0.4,"20-40%","Above 40%")))))</f>
        <v>Below 0%</v>
      </c>
      <c r="N12919" s="6" t="str">
        <f aca="false">IF(AND(H12919&gt;=Summary!$B$25,I12919&gt;=Summary!$B$26,I12919&lt;=Summary!$B$27,J12919&gt;=Summary!$B$28,J12919&lt;=Summary!$B$29,F12919*J12919&gt;1),"Yes","No")</f>
        <v>No</v>
      </c>
    </row>
    <row r="12920" customFormat="false" ht="15" hidden="false" customHeight="false" outlineLevel="0" collapsed="false">
      <c r="A12920" s="6" t="s">
        <v>159</v>
      </c>
      <c r="B12920" s="45" t="n">
        <v>45634</v>
      </c>
      <c r="C12920" s="6" t="s">
        <v>181</v>
      </c>
      <c r="D12920" s="6" t="s">
        <v>190</v>
      </c>
      <c r="E12920" s="6" t="s">
        <v>187</v>
      </c>
      <c r="F12920" s="34" t="n">
        <v>0.400201350450516</v>
      </c>
      <c r="G12920" s="34" t="n">
        <v>0.296178343949045</v>
      </c>
      <c r="H12920" s="34" t="n">
        <v>0.104023006501471</v>
      </c>
      <c r="I12920" s="34" t="n">
        <v>0.351217462811419</v>
      </c>
      <c r="J12920" s="35" t="n">
        <v>3.4</v>
      </c>
      <c r="K12920" s="6" t="n">
        <v>0</v>
      </c>
      <c r="L12920" s="35" t="n">
        <v>-1</v>
      </c>
      <c r="M12920" s="6" t="str">
        <f aca="false">IF(I12920&lt;=0,"Below 0%",IF(I12920&lt;=0.05,"0-5%",IF(I12920&lt;=0.1,"5-10%",IF(I12920&lt;=0.2,"10-20%",IF(I12920&lt;=0.4,"20-40%","Above 40%")))))</f>
        <v>20-40%</v>
      </c>
      <c r="N12920" s="6" t="str">
        <f aca="false">IF(AND(H12920&gt;=Summary!$B$25,I12920&gt;=Summary!$B$26,I12920&lt;=Summary!$B$27,J12920&gt;=Summary!$B$28,J12920&lt;=Summary!$B$29,F12920*J12920&gt;1),"Yes","No")</f>
        <v>Yes</v>
      </c>
    </row>
    <row r="12921" customFormat="false" ht="15" hidden="false" customHeight="false" outlineLevel="0" collapsed="false">
      <c r="A12921" s="6" t="s">
        <v>159</v>
      </c>
      <c r="B12921" s="45" t="n">
        <v>45634</v>
      </c>
      <c r="C12921" s="6" t="s">
        <v>181</v>
      </c>
      <c r="D12921" s="6" t="s">
        <v>190</v>
      </c>
      <c r="E12921" s="6" t="s">
        <v>174</v>
      </c>
      <c r="F12921" s="34" t="n">
        <v>0.252099126577377</v>
      </c>
      <c r="G12921" s="34" t="n">
        <v>0.239763421292084</v>
      </c>
      <c r="H12921" s="34" t="n">
        <v>0.0123357052852936</v>
      </c>
      <c r="I12921" s="34" t="n">
        <v>0.0514494880779419</v>
      </c>
      <c r="J12921" s="35" t="n">
        <v>4.2</v>
      </c>
      <c r="K12921" s="6" t="n">
        <v>0</v>
      </c>
      <c r="L12921" s="35" t="n">
        <v>-1</v>
      </c>
      <c r="M12921" s="6" t="str">
        <f aca="false">IF(I12921&lt;=0,"Below 0%",IF(I12921&lt;=0.05,"0-5%",IF(I12921&lt;=0.1,"5-10%",IF(I12921&lt;=0.2,"10-20%",IF(I12921&lt;=0.4,"20-40%","Above 40%")))))</f>
        <v>5-10%</v>
      </c>
      <c r="N12921" s="6" t="str">
        <f aca="false">IF(AND(H12921&gt;=Summary!$B$25,I12921&gt;=Summary!$B$26,I12921&lt;=Summary!$B$27,J12921&gt;=Summary!$B$28,J12921&lt;=Summary!$B$29,F12921*J12921&gt;1),"Yes","No")</f>
        <v>No</v>
      </c>
    </row>
    <row r="12922" customFormat="false" ht="15" hidden="false" customHeight="false" outlineLevel="0" collapsed="false">
      <c r="A12922" s="6" t="s">
        <v>159</v>
      </c>
      <c r="B12922" s="45" t="n">
        <v>45634</v>
      </c>
      <c r="C12922" s="6" t="s">
        <v>181</v>
      </c>
      <c r="D12922" s="6" t="s">
        <v>190</v>
      </c>
      <c r="E12922" s="6" t="s">
        <v>177</v>
      </c>
      <c r="F12922" s="34" t="n">
        <v>0.347699522972107</v>
      </c>
      <c r="G12922" s="34" t="n">
        <v>0.464058234758872</v>
      </c>
      <c r="H12922" s="34" t="n">
        <v>-0.116358711786765</v>
      </c>
      <c r="I12922" s="34" t="n">
        <v>-0.250741616183636</v>
      </c>
      <c r="J12922" s="35" t="n">
        <v>2.17</v>
      </c>
      <c r="K12922" s="6" t="n">
        <v>1</v>
      </c>
      <c r="L12922" s="35" t="n">
        <v>1.17</v>
      </c>
      <c r="M12922" s="6" t="str">
        <f aca="false">IF(I12922&lt;=0,"Below 0%",IF(I12922&lt;=0.05,"0-5%",IF(I12922&lt;=0.1,"5-10%",IF(I12922&lt;=0.2,"10-20%",IF(I12922&lt;=0.4,"20-40%","Above 40%")))))</f>
        <v>Below 0%</v>
      </c>
      <c r="N12922" s="6" t="str">
        <f aca="false">IF(AND(H12922&gt;=Summary!$B$25,I12922&gt;=Summary!$B$26,I12922&lt;=Summary!$B$27,J12922&gt;=Summary!$B$28,J12922&lt;=Summary!$B$29,F12922*J12922&gt;1),"Yes","No")</f>
        <v>No</v>
      </c>
    </row>
    <row r="12923" customFormat="false" ht="15" hidden="false" customHeight="false" outlineLevel="0" collapsed="false">
      <c r="A12923" s="6" t="s">
        <v>159</v>
      </c>
      <c r="B12923" s="45" t="n">
        <v>45635</v>
      </c>
      <c r="C12923" s="6" t="s">
        <v>189</v>
      </c>
      <c r="D12923" s="6" t="s">
        <v>203</v>
      </c>
      <c r="E12923" s="6" t="s">
        <v>187</v>
      </c>
      <c r="F12923" s="34" t="n">
        <v>0.594828546047211</v>
      </c>
      <c r="G12923" s="34" t="n">
        <v>0.503473328659741</v>
      </c>
      <c r="H12923" s="34" t="n">
        <v>0.0913552173874694</v>
      </c>
      <c r="I12923" s="34" t="n">
        <v>0.181449964054023</v>
      </c>
      <c r="J12923" s="35" t="n">
        <v>1.96</v>
      </c>
      <c r="K12923" s="6" t="n">
        <v>1</v>
      </c>
      <c r="L12923" s="35" t="n">
        <v>0.96</v>
      </c>
      <c r="M12923" s="6" t="str">
        <f aca="false">IF(I12923&lt;=0,"Below 0%",IF(I12923&lt;=0.05,"0-5%",IF(I12923&lt;=0.1,"5-10%",IF(I12923&lt;=0.2,"10-20%",IF(I12923&lt;=0.4,"20-40%","Above 40%")))))</f>
        <v>10-20%</v>
      </c>
      <c r="N12923" s="6" t="str">
        <f aca="false">IF(AND(H12923&gt;=Summary!$B$25,I12923&gt;=Summary!$B$26,I12923&lt;=Summary!$B$27,J12923&gt;=Summary!$B$28,J12923&lt;=Summary!$B$29,F12923*J12923&gt;1),"Yes","No")</f>
        <v>Yes</v>
      </c>
    </row>
    <row r="12924" customFormat="false" ht="15" hidden="false" customHeight="false" outlineLevel="0" collapsed="false">
      <c r="A12924" s="6" t="s">
        <v>159</v>
      </c>
      <c r="B12924" s="45" t="n">
        <v>45635</v>
      </c>
      <c r="C12924" s="6" t="s">
        <v>189</v>
      </c>
      <c r="D12924" s="6" t="s">
        <v>203</v>
      </c>
      <c r="E12924" s="6" t="s">
        <v>174</v>
      </c>
      <c r="F12924" s="34" t="n">
        <v>0.233682751655579</v>
      </c>
      <c r="G12924" s="34" t="n">
        <v>0.249824740296986</v>
      </c>
      <c r="H12924" s="34" t="n">
        <v>-0.0161419886414069</v>
      </c>
      <c r="I12924" s="34" t="n">
        <v>-0.0646132509623254</v>
      </c>
      <c r="J12924" s="35" t="n">
        <v>3.95</v>
      </c>
      <c r="K12924" s="6" t="n">
        <v>0</v>
      </c>
      <c r="L12924" s="35" t="n">
        <v>-1</v>
      </c>
      <c r="M12924" s="6" t="str">
        <f aca="false">IF(I12924&lt;=0,"Below 0%",IF(I12924&lt;=0.05,"0-5%",IF(I12924&lt;=0.1,"5-10%",IF(I12924&lt;=0.2,"10-20%",IF(I12924&lt;=0.4,"20-40%","Above 40%")))))</f>
        <v>Below 0%</v>
      </c>
      <c r="N12924" s="6" t="str">
        <f aca="false">IF(AND(H12924&gt;=Summary!$B$25,I12924&gt;=Summary!$B$26,I12924&lt;=Summary!$B$27,J12924&gt;=Summary!$B$28,J12924&lt;=Summary!$B$29,F12924*J12924&gt;1),"Yes","No")</f>
        <v>No</v>
      </c>
    </row>
    <row r="12925" customFormat="false" ht="15" hidden="false" customHeight="false" outlineLevel="0" collapsed="false">
      <c r="A12925" s="6" t="s">
        <v>159</v>
      </c>
      <c r="B12925" s="45" t="n">
        <v>45635</v>
      </c>
      <c r="C12925" s="6" t="s">
        <v>189</v>
      </c>
      <c r="D12925" s="6" t="s">
        <v>203</v>
      </c>
      <c r="E12925" s="6" t="s">
        <v>177</v>
      </c>
      <c r="F12925" s="34" t="n">
        <v>0.171488672494888</v>
      </c>
      <c r="G12925" s="34" t="n">
        <v>0.246701931043273</v>
      </c>
      <c r="H12925" s="34" t="n">
        <v>-0.0752132585483849</v>
      </c>
      <c r="I12925" s="34" t="n">
        <v>-0.304875029677786</v>
      </c>
      <c r="J12925" s="35" t="n">
        <v>4</v>
      </c>
      <c r="K12925" s="6" t="n">
        <v>0</v>
      </c>
      <c r="L12925" s="35" t="n">
        <v>-1</v>
      </c>
      <c r="M12925" s="6" t="str">
        <f aca="false">IF(I12925&lt;=0,"Below 0%",IF(I12925&lt;=0.05,"0-5%",IF(I12925&lt;=0.1,"5-10%",IF(I12925&lt;=0.2,"10-20%",IF(I12925&lt;=0.4,"20-40%","Above 40%")))))</f>
        <v>Below 0%</v>
      </c>
      <c r="N12925" s="6" t="str">
        <f aca="false">IF(AND(H12925&gt;=Summary!$B$25,I12925&gt;=Summary!$B$26,I12925&lt;=Summary!$B$27,J12925&gt;=Summary!$B$28,J12925&lt;=Summary!$B$29,F12925*J12925&gt;1),"Yes","No")</f>
        <v>No</v>
      </c>
    </row>
    <row r="12926" customFormat="false" ht="15" hidden="false" customHeight="false" outlineLevel="0" collapsed="false">
      <c r="A12926" s="6" t="s">
        <v>159</v>
      </c>
      <c r="B12926" s="45" t="n">
        <v>45640</v>
      </c>
      <c r="C12926" s="6" t="s">
        <v>185</v>
      </c>
      <c r="D12926" s="6" t="s">
        <v>173</v>
      </c>
      <c r="E12926" s="6" t="s">
        <v>187</v>
      </c>
      <c r="F12926" s="34" t="n">
        <v>0.752345263957977</v>
      </c>
      <c r="G12926" s="34" t="n">
        <v>0.784901478882244</v>
      </c>
      <c r="H12926" s="34" t="n">
        <v>-0.0325562149242662</v>
      </c>
      <c r="I12926" s="34" t="n">
        <v>-0.0414780909454121</v>
      </c>
      <c r="J12926" s="35" t="n">
        <v>1.26</v>
      </c>
      <c r="K12926" s="6" t="n">
        <v>0</v>
      </c>
      <c r="L12926" s="35" t="n">
        <v>-1</v>
      </c>
      <c r="M12926" s="6" t="str">
        <f aca="false">IF(I12926&lt;=0,"Below 0%",IF(I12926&lt;=0.05,"0-5%",IF(I12926&lt;=0.1,"5-10%",IF(I12926&lt;=0.2,"10-20%",IF(I12926&lt;=0.4,"20-40%","Above 40%")))))</f>
        <v>Below 0%</v>
      </c>
      <c r="N12926" s="6" t="str">
        <f aca="false">IF(AND(H12926&gt;=Summary!$B$25,I12926&gt;=Summary!$B$26,I12926&lt;=Summary!$B$27,J12926&gt;=Summary!$B$28,J12926&lt;=Summary!$B$29,F12926*J12926&gt;1),"Yes","No")</f>
        <v>No</v>
      </c>
    </row>
    <row r="12927" customFormat="false" ht="15" hidden="false" customHeight="false" outlineLevel="0" collapsed="false">
      <c r="A12927" s="6" t="s">
        <v>159</v>
      </c>
      <c r="B12927" s="45" t="n">
        <v>45640</v>
      </c>
      <c r="C12927" s="6" t="s">
        <v>185</v>
      </c>
      <c r="D12927" s="6" t="s">
        <v>173</v>
      </c>
      <c r="E12927" s="6" t="s">
        <v>174</v>
      </c>
      <c r="F12927" s="34" t="n">
        <v>0.12788288295269</v>
      </c>
      <c r="G12927" s="34" t="n">
        <v>0.149166796891648</v>
      </c>
      <c r="H12927" s="34" t="n">
        <v>-0.021283913938958</v>
      </c>
      <c r="I12927" s="34" t="n">
        <v>-0.142685332007351</v>
      </c>
      <c r="J12927" s="35" t="n">
        <v>6.63</v>
      </c>
      <c r="K12927" s="6" t="n">
        <v>1</v>
      </c>
      <c r="L12927" s="35" t="n">
        <v>5.63</v>
      </c>
      <c r="M12927" s="6" t="str">
        <f aca="false">IF(I12927&lt;=0,"Below 0%",IF(I12927&lt;=0.05,"0-5%",IF(I12927&lt;=0.1,"5-10%",IF(I12927&lt;=0.2,"10-20%",IF(I12927&lt;=0.4,"20-40%","Above 40%")))))</f>
        <v>Below 0%</v>
      </c>
      <c r="N12927" s="6" t="str">
        <f aca="false">IF(AND(H12927&gt;=Summary!$B$25,I12927&gt;=Summary!$B$26,I12927&lt;=Summary!$B$27,J12927&gt;=Summary!$B$28,J12927&lt;=Summary!$B$29,F12927*J12927&gt;1),"Yes","No")</f>
        <v>No</v>
      </c>
    </row>
    <row r="12928" customFormat="false" ht="15" hidden="false" customHeight="false" outlineLevel="0" collapsed="false">
      <c r="A12928" s="6" t="s">
        <v>159</v>
      </c>
      <c r="B12928" s="45" t="n">
        <v>45640</v>
      </c>
      <c r="C12928" s="6" t="s">
        <v>185</v>
      </c>
      <c r="D12928" s="6" t="s">
        <v>173</v>
      </c>
      <c r="E12928" s="6" t="s">
        <v>177</v>
      </c>
      <c r="F12928" s="34" t="n">
        <v>0.119771867990494</v>
      </c>
      <c r="G12928" s="34" t="n">
        <v>0.0659317242261085</v>
      </c>
      <c r="H12928" s="34" t="n">
        <v>0.0538401437643853</v>
      </c>
      <c r="I12928" s="34" t="n">
        <v>0.816604516207466</v>
      </c>
      <c r="J12928" s="35" t="n">
        <v>15</v>
      </c>
      <c r="K12928" s="6" t="n">
        <v>0</v>
      </c>
      <c r="L12928" s="35" t="n">
        <v>-1</v>
      </c>
      <c r="M12928" s="6" t="str">
        <f aca="false">IF(I12928&lt;=0,"Below 0%",IF(I12928&lt;=0.05,"0-5%",IF(I12928&lt;=0.1,"5-10%",IF(I12928&lt;=0.2,"10-20%",IF(I12928&lt;=0.4,"20-40%","Above 40%")))))</f>
        <v>Above 40%</v>
      </c>
      <c r="N12928" s="6" t="str">
        <f aca="false">IF(AND(H12928&gt;=Summary!$B$25,I12928&gt;=Summary!$B$26,I12928&lt;=Summary!$B$27,J12928&gt;=Summary!$B$28,J12928&lt;=Summary!$B$29,F12928*J12928&gt;1),"Yes","No")</f>
        <v>No</v>
      </c>
    </row>
    <row r="12929" customFormat="false" ht="15" hidden="false" customHeight="false" outlineLevel="0" collapsed="false">
      <c r="A12929" s="6" t="s">
        <v>159</v>
      </c>
      <c r="B12929" s="45" t="n">
        <v>45640</v>
      </c>
      <c r="C12929" s="6" t="s">
        <v>183</v>
      </c>
      <c r="D12929" s="6" t="s">
        <v>184</v>
      </c>
      <c r="E12929" s="6" t="s">
        <v>187</v>
      </c>
      <c r="F12929" s="34" t="n">
        <v>0.804312229156494</v>
      </c>
      <c r="G12929" s="34" t="n">
        <v>0.737542372053494</v>
      </c>
      <c r="H12929" s="34" t="n">
        <v>0.0667698571030004</v>
      </c>
      <c r="I12929" s="34" t="n">
        <v>0.0905301981730178</v>
      </c>
      <c r="J12929" s="35" t="n">
        <v>1.34</v>
      </c>
      <c r="K12929" s="6" t="n">
        <v>0</v>
      </c>
      <c r="L12929" s="35" t="n">
        <v>-1</v>
      </c>
      <c r="M12929" s="6" t="str">
        <f aca="false">IF(I12929&lt;=0,"Below 0%",IF(I12929&lt;=0.05,"0-5%",IF(I12929&lt;=0.1,"5-10%",IF(I12929&lt;=0.2,"10-20%",IF(I12929&lt;=0.4,"20-40%","Above 40%")))))</f>
        <v>5-10%</v>
      </c>
      <c r="N12929" s="6" t="str">
        <f aca="false">IF(AND(H12929&gt;=Summary!$B$25,I12929&gt;=Summary!$B$26,I12929&lt;=Summary!$B$27,J12929&gt;=Summary!$B$28,J12929&lt;=Summary!$B$29,F12929*J12929&gt;1),"Yes","No")</f>
        <v>No</v>
      </c>
    </row>
    <row r="12930" customFormat="false" ht="15" hidden="false" customHeight="false" outlineLevel="0" collapsed="false">
      <c r="A12930" s="6" t="s">
        <v>159</v>
      </c>
      <c r="B12930" s="45" t="n">
        <v>45640</v>
      </c>
      <c r="C12930" s="6" t="s">
        <v>183</v>
      </c>
      <c r="D12930" s="6" t="s">
        <v>184</v>
      </c>
      <c r="E12930" s="6" t="s">
        <v>174</v>
      </c>
      <c r="F12930" s="34" t="n">
        <v>0.122077062726021</v>
      </c>
      <c r="G12930" s="34" t="n">
        <v>0.163626950091338</v>
      </c>
      <c r="H12930" s="34" t="n">
        <v>-0.0415498873653172</v>
      </c>
      <c r="I12930" s="34" t="n">
        <v>-0.253930586264205</v>
      </c>
      <c r="J12930" s="35" t="n">
        <v>6.04</v>
      </c>
      <c r="K12930" s="6" t="n">
        <v>1</v>
      </c>
      <c r="L12930" s="35" t="n">
        <v>5.04</v>
      </c>
      <c r="M12930" s="6" t="str">
        <f aca="false">IF(I12930&lt;=0,"Below 0%",IF(I12930&lt;=0.05,"0-5%",IF(I12930&lt;=0.1,"5-10%",IF(I12930&lt;=0.2,"10-20%",IF(I12930&lt;=0.4,"20-40%","Above 40%")))))</f>
        <v>Below 0%</v>
      </c>
      <c r="N12930" s="6" t="str">
        <f aca="false">IF(AND(H12930&gt;=Summary!$B$25,I12930&gt;=Summary!$B$26,I12930&lt;=Summary!$B$27,J12930&gt;=Summary!$B$28,J12930&lt;=Summary!$B$29,F12930*J12930&gt;1),"Yes","No")</f>
        <v>No</v>
      </c>
    </row>
    <row r="12931" customFormat="false" ht="15" hidden="false" customHeight="false" outlineLevel="0" collapsed="false">
      <c r="A12931" s="6" t="s">
        <v>159</v>
      </c>
      <c r="B12931" s="45" t="n">
        <v>45640</v>
      </c>
      <c r="C12931" s="6" t="s">
        <v>183</v>
      </c>
      <c r="D12931" s="6" t="s">
        <v>184</v>
      </c>
      <c r="E12931" s="6" t="s">
        <v>177</v>
      </c>
      <c r="F12931" s="34" t="n">
        <v>0.0736106932163239</v>
      </c>
      <c r="G12931" s="34" t="n">
        <v>0.0988306778551682</v>
      </c>
      <c r="H12931" s="34" t="n">
        <v>-0.0252199846388443</v>
      </c>
      <c r="I12931" s="34" t="n">
        <v>-0.255183766682275</v>
      </c>
      <c r="J12931" s="35" t="n">
        <v>10</v>
      </c>
      <c r="K12931" s="6" t="n">
        <v>0</v>
      </c>
      <c r="L12931" s="35" t="n">
        <v>-1</v>
      </c>
      <c r="M12931" s="6" t="str">
        <f aca="false">IF(I12931&lt;=0,"Below 0%",IF(I12931&lt;=0.05,"0-5%",IF(I12931&lt;=0.1,"5-10%",IF(I12931&lt;=0.2,"10-20%",IF(I12931&lt;=0.4,"20-40%","Above 40%")))))</f>
        <v>Below 0%</v>
      </c>
      <c r="N12931" s="6" t="str">
        <f aca="false">IF(AND(H12931&gt;=Summary!$B$25,I12931&gt;=Summary!$B$26,I12931&lt;=Summary!$B$27,J12931&gt;=Summary!$B$28,J12931&lt;=Summary!$B$29,F12931*J12931&gt;1),"Yes","No")</f>
        <v>No</v>
      </c>
    </row>
    <row r="12932" customFormat="false" ht="15" hidden="false" customHeight="false" outlineLevel="0" collapsed="false">
      <c r="A12932" s="6" t="s">
        <v>159</v>
      </c>
      <c r="B12932" s="45" t="n">
        <v>45640</v>
      </c>
      <c r="C12932" s="6" t="s">
        <v>188</v>
      </c>
      <c r="D12932" s="6" t="s">
        <v>195</v>
      </c>
      <c r="E12932" s="6" t="s">
        <v>187</v>
      </c>
      <c r="F12932" s="34" t="n">
        <v>0.632402241230011</v>
      </c>
      <c r="G12932" s="34" t="n">
        <v>0.737940877053692</v>
      </c>
      <c r="H12932" s="34" t="n">
        <v>-0.105538635823681</v>
      </c>
      <c r="I12932" s="34" t="n">
        <v>-0.143017739097277</v>
      </c>
      <c r="J12932" s="35" t="n">
        <v>1.34</v>
      </c>
      <c r="K12932" s="6" t="n">
        <v>1</v>
      </c>
      <c r="L12932" s="35" t="n">
        <v>0.34</v>
      </c>
      <c r="M12932" s="6" t="str">
        <f aca="false">IF(I12932&lt;=0,"Below 0%",IF(I12932&lt;=0.05,"0-5%",IF(I12932&lt;=0.1,"5-10%",IF(I12932&lt;=0.2,"10-20%",IF(I12932&lt;=0.4,"20-40%","Above 40%")))))</f>
        <v>Below 0%</v>
      </c>
      <c r="N12932" s="6" t="str">
        <f aca="false">IF(AND(H12932&gt;=Summary!$B$25,I12932&gt;=Summary!$B$26,I12932&lt;=Summary!$B$27,J12932&gt;=Summary!$B$28,J12932&lt;=Summary!$B$29,F12932*J12932&gt;1),"Yes","No")</f>
        <v>No</v>
      </c>
    </row>
    <row r="12933" customFormat="false" ht="15" hidden="false" customHeight="false" outlineLevel="0" collapsed="false">
      <c r="A12933" s="6" t="s">
        <v>159</v>
      </c>
      <c r="B12933" s="45" t="n">
        <v>45640</v>
      </c>
      <c r="C12933" s="6" t="s">
        <v>188</v>
      </c>
      <c r="D12933" s="6" t="s">
        <v>195</v>
      </c>
      <c r="E12933" s="6" t="s">
        <v>174</v>
      </c>
      <c r="F12933" s="34" t="n">
        <v>0.238178074359894</v>
      </c>
      <c r="G12933" s="34" t="n">
        <v>0.163175045421113</v>
      </c>
      <c r="H12933" s="34" t="n">
        <v>0.0750030289387804</v>
      </c>
      <c r="I12933" s="34" t="n">
        <v>0.459647666989868</v>
      </c>
      <c r="J12933" s="35" t="n">
        <v>6.06</v>
      </c>
      <c r="K12933" s="6" t="n">
        <v>0</v>
      </c>
      <c r="L12933" s="35" t="n">
        <v>-1</v>
      </c>
      <c r="M12933" s="6" t="str">
        <f aca="false">IF(I12933&lt;=0,"Below 0%",IF(I12933&lt;=0.05,"0-5%",IF(I12933&lt;=0.1,"5-10%",IF(I12933&lt;=0.2,"10-20%",IF(I12933&lt;=0.4,"20-40%","Above 40%")))))</f>
        <v>Above 40%</v>
      </c>
      <c r="N12933" s="6" t="str">
        <f aca="false">IF(AND(H12933&gt;=Summary!$B$25,I12933&gt;=Summary!$B$26,I12933&lt;=Summary!$B$27,J12933&gt;=Summary!$B$28,J12933&lt;=Summary!$B$29,F12933*J12933&gt;1),"Yes","No")</f>
        <v>No</v>
      </c>
    </row>
    <row r="12934" customFormat="false" ht="15" hidden="false" customHeight="false" outlineLevel="0" collapsed="false">
      <c r="A12934" s="6" t="s">
        <v>159</v>
      </c>
      <c r="B12934" s="45" t="n">
        <v>45640</v>
      </c>
      <c r="C12934" s="6" t="s">
        <v>188</v>
      </c>
      <c r="D12934" s="6" t="s">
        <v>195</v>
      </c>
      <c r="E12934" s="6" t="s">
        <v>177</v>
      </c>
      <c r="F12934" s="34" t="n">
        <v>0.129419714212418</v>
      </c>
      <c r="G12934" s="34" t="n">
        <v>0.0988840775251947</v>
      </c>
      <c r="H12934" s="34" t="n">
        <v>0.0305356366872229</v>
      </c>
      <c r="I12934" s="34" t="n">
        <v>0.308802361830626</v>
      </c>
      <c r="J12934" s="35" t="n">
        <v>10</v>
      </c>
      <c r="K12934" s="6" t="n">
        <v>0</v>
      </c>
      <c r="L12934" s="35" t="n">
        <v>-1</v>
      </c>
      <c r="M12934" s="6" t="str">
        <f aca="false">IF(I12934&lt;=0,"Below 0%",IF(I12934&lt;=0.05,"0-5%",IF(I12934&lt;=0.1,"5-10%",IF(I12934&lt;=0.2,"10-20%",IF(I12934&lt;=0.4,"20-40%","Above 40%")))))</f>
        <v>20-40%</v>
      </c>
      <c r="N12934" s="6" t="str">
        <f aca="false">IF(AND(H12934&gt;=Summary!$B$25,I12934&gt;=Summary!$B$26,I12934&lt;=Summary!$B$27,J12934&gt;=Summary!$B$28,J12934&lt;=Summary!$B$29,F12934*J12934&gt;1),"Yes","No")</f>
        <v>No</v>
      </c>
    </row>
    <row r="12935" customFormat="false" ht="15" hidden="false" customHeight="false" outlineLevel="0" collapsed="false">
      <c r="A12935" s="6" t="s">
        <v>159</v>
      </c>
      <c r="B12935" s="45" t="n">
        <v>45640</v>
      </c>
      <c r="C12935" s="6" t="s">
        <v>207</v>
      </c>
      <c r="D12935" s="6" t="s">
        <v>182</v>
      </c>
      <c r="E12935" s="6" t="s">
        <v>187</v>
      </c>
      <c r="F12935" s="34" t="n">
        <v>0.334363132715225</v>
      </c>
      <c r="G12935" s="34" t="n">
        <v>0.368929239459112</v>
      </c>
      <c r="H12935" s="34" t="n">
        <v>-0.0345661067438866</v>
      </c>
      <c r="I12935" s="34" t="n">
        <v>-0.0936930528861416</v>
      </c>
      <c r="J12935" s="35" t="n">
        <v>2.68</v>
      </c>
      <c r="K12935" s="6" t="n">
        <v>1</v>
      </c>
      <c r="L12935" s="35" t="n">
        <v>1.68</v>
      </c>
      <c r="M12935" s="6" t="str">
        <f aca="false">IF(I12935&lt;=0,"Below 0%",IF(I12935&lt;=0.05,"0-5%",IF(I12935&lt;=0.1,"5-10%",IF(I12935&lt;=0.2,"10-20%",IF(I12935&lt;=0.4,"20-40%","Above 40%")))))</f>
        <v>Below 0%</v>
      </c>
      <c r="N12935" s="6" t="str">
        <f aca="false">IF(AND(H12935&gt;=Summary!$B$25,I12935&gt;=Summary!$B$26,I12935&lt;=Summary!$B$27,J12935&gt;=Summary!$B$28,J12935&lt;=Summary!$B$29,F12935*J12935&gt;1),"Yes","No")</f>
        <v>No</v>
      </c>
    </row>
    <row r="12936" customFormat="false" ht="15" hidden="false" customHeight="false" outlineLevel="0" collapsed="false">
      <c r="A12936" s="6" t="s">
        <v>159</v>
      </c>
      <c r="B12936" s="45" t="n">
        <v>45640</v>
      </c>
      <c r="C12936" s="6" t="s">
        <v>207</v>
      </c>
      <c r="D12936" s="6" t="s">
        <v>182</v>
      </c>
      <c r="E12936" s="6" t="s">
        <v>174</v>
      </c>
      <c r="F12936" s="34" t="n">
        <v>0.282417118549347</v>
      </c>
      <c r="G12936" s="34" t="n">
        <v>0.275412357033543</v>
      </c>
      <c r="H12936" s="34" t="n">
        <v>0.00700476151580387</v>
      </c>
      <c r="I12936" s="34" t="n">
        <v>0.0254337226958583</v>
      </c>
      <c r="J12936" s="35" t="n">
        <v>3.59</v>
      </c>
      <c r="K12936" s="6" t="n">
        <v>0</v>
      </c>
      <c r="L12936" s="35" t="n">
        <v>-1</v>
      </c>
      <c r="M12936" s="6" t="str">
        <f aca="false">IF(I12936&lt;=0,"Below 0%",IF(I12936&lt;=0.05,"0-5%",IF(I12936&lt;=0.1,"5-10%",IF(I12936&lt;=0.2,"10-20%",IF(I12936&lt;=0.4,"20-40%","Above 40%")))))</f>
        <v>0-5%</v>
      </c>
      <c r="N12936" s="6" t="str">
        <f aca="false">IF(AND(H12936&gt;=Summary!$B$25,I12936&gt;=Summary!$B$26,I12936&lt;=Summary!$B$27,J12936&gt;=Summary!$B$28,J12936&lt;=Summary!$B$29,F12936*J12936&gt;1),"Yes","No")</f>
        <v>No</v>
      </c>
    </row>
    <row r="12937" customFormat="false" ht="15" hidden="false" customHeight="false" outlineLevel="0" collapsed="false">
      <c r="A12937" s="6" t="s">
        <v>159</v>
      </c>
      <c r="B12937" s="45" t="n">
        <v>45640</v>
      </c>
      <c r="C12937" s="6" t="s">
        <v>207</v>
      </c>
      <c r="D12937" s="6" t="s">
        <v>182</v>
      </c>
      <c r="E12937" s="6" t="s">
        <v>177</v>
      </c>
      <c r="F12937" s="34" t="n">
        <v>0.383219748735428</v>
      </c>
      <c r="G12937" s="34" t="n">
        <v>0.355658403507345</v>
      </c>
      <c r="H12937" s="34" t="n">
        <v>0.0275613452280826</v>
      </c>
      <c r="I12937" s="34" t="n">
        <v>0.0774938675883512</v>
      </c>
      <c r="J12937" s="35" t="n">
        <v>2.78</v>
      </c>
      <c r="K12937" s="6" t="n">
        <v>0</v>
      </c>
      <c r="L12937" s="35" t="n">
        <v>-1</v>
      </c>
      <c r="M12937" s="6" t="str">
        <f aca="false">IF(I12937&lt;=0,"Below 0%",IF(I12937&lt;=0.05,"0-5%",IF(I12937&lt;=0.1,"5-10%",IF(I12937&lt;=0.2,"10-20%",IF(I12937&lt;=0.4,"20-40%","Above 40%")))))</f>
        <v>5-10%</v>
      </c>
      <c r="N12937" s="6" t="str">
        <f aca="false">IF(AND(H12937&gt;=Summary!$B$25,I12937&gt;=Summary!$B$26,I12937&lt;=Summary!$B$27,J12937&gt;=Summary!$B$28,J12937&lt;=Summary!$B$29,F12937*J12937&gt;1),"Yes","No")</f>
        <v>No</v>
      </c>
    </row>
    <row r="12938" customFormat="false" ht="15" hidden="false" customHeight="false" outlineLevel="0" collapsed="false">
      <c r="A12938" s="6" t="s">
        <v>159</v>
      </c>
      <c r="B12938" s="45" t="n">
        <v>45640</v>
      </c>
      <c r="C12938" s="6" t="s">
        <v>203</v>
      </c>
      <c r="D12938" s="6" t="s">
        <v>209</v>
      </c>
      <c r="E12938" s="6" t="s">
        <v>187</v>
      </c>
      <c r="F12938" s="34" t="n">
        <v>0.404728561639786</v>
      </c>
      <c r="G12938" s="34" t="n">
        <v>0.507646749650672</v>
      </c>
      <c r="H12938" s="34" t="n">
        <v>-0.102918188010887</v>
      </c>
      <c r="I12938" s="34" t="n">
        <v>-0.202735835660738</v>
      </c>
      <c r="J12938" s="35" t="n">
        <v>1.93</v>
      </c>
      <c r="K12938" s="6" t="n">
        <v>0</v>
      </c>
      <c r="L12938" s="35" t="n">
        <v>-1</v>
      </c>
      <c r="M12938" s="6" t="str">
        <f aca="false">IF(I12938&lt;=0,"Below 0%",IF(I12938&lt;=0.05,"0-5%",IF(I12938&lt;=0.1,"5-10%",IF(I12938&lt;=0.2,"10-20%",IF(I12938&lt;=0.4,"20-40%","Above 40%")))))</f>
        <v>Below 0%</v>
      </c>
      <c r="N12938" s="6" t="str">
        <f aca="false">IF(AND(H12938&gt;=Summary!$B$25,I12938&gt;=Summary!$B$26,I12938&lt;=Summary!$B$27,J12938&gt;=Summary!$B$28,J12938&lt;=Summary!$B$29,F12938*J12938&gt;1),"Yes","No")</f>
        <v>No</v>
      </c>
    </row>
    <row r="12939" customFormat="false" ht="15" hidden="false" customHeight="false" outlineLevel="0" collapsed="false">
      <c r="A12939" s="6" t="s">
        <v>159</v>
      </c>
      <c r="B12939" s="45" t="n">
        <v>45640</v>
      </c>
      <c r="C12939" s="6" t="s">
        <v>203</v>
      </c>
      <c r="D12939" s="6" t="s">
        <v>209</v>
      </c>
      <c r="E12939" s="6" t="s">
        <v>174</v>
      </c>
      <c r="F12939" s="34" t="n">
        <v>0.343201786279678</v>
      </c>
      <c r="G12939" s="34" t="n">
        <v>0.247413693642878</v>
      </c>
      <c r="H12939" s="34" t="n">
        <v>0.0957880926368002</v>
      </c>
      <c r="I12939" s="34" t="n">
        <v>0.387157603228957</v>
      </c>
      <c r="J12939" s="35" t="n">
        <v>3.96</v>
      </c>
      <c r="K12939" s="6" t="n">
        <v>0</v>
      </c>
      <c r="L12939" s="35" t="n">
        <v>-1</v>
      </c>
      <c r="M12939" s="6" t="str">
        <f aca="false">IF(I12939&lt;=0,"Below 0%",IF(I12939&lt;=0.05,"0-5%",IF(I12939&lt;=0.1,"5-10%",IF(I12939&lt;=0.2,"10-20%",IF(I12939&lt;=0.4,"20-40%","Above 40%")))))</f>
        <v>20-40%</v>
      </c>
      <c r="N12939" s="6" t="str">
        <f aca="false">IF(AND(H12939&gt;=Summary!$B$25,I12939&gt;=Summary!$B$26,I12939&lt;=Summary!$B$27,J12939&gt;=Summary!$B$28,J12939&lt;=Summary!$B$29,F12939*J12939&gt;1),"Yes","No")</f>
        <v>Yes</v>
      </c>
    </row>
    <row r="12940" customFormat="false" ht="15" hidden="false" customHeight="false" outlineLevel="0" collapsed="false">
      <c r="A12940" s="6" t="s">
        <v>159</v>
      </c>
      <c r="B12940" s="45" t="n">
        <v>45640</v>
      </c>
      <c r="C12940" s="6" t="s">
        <v>203</v>
      </c>
      <c r="D12940" s="6" t="s">
        <v>209</v>
      </c>
      <c r="E12940" s="6" t="s">
        <v>177</v>
      </c>
      <c r="F12940" s="34" t="n">
        <v>0.252069681882858</v>
      </c>
      <c r="G12940" s="34" t="n">
        <v>0.244939556706449</v>
      </c>
      <c r="H12940" s="34" t="n">
        <v>0.00713012517640888</v>
      </c>
      <c r="I12940" s="34" t="n">
        <v>0.0291097333247568</v>
      </c>
      <c r="J12940" s="35" t="n">
        <v>4</v>
      </c>
      <c r="K12940" s="6" t="n">
        <v>1</v>
      </c>
      <c r="L12940" s="35" t="n">
        <v>3</v>
      </c>
      <c r="M12940" s="6" t="str">
        <f aca="false">IF(I12940&lt;=0,"Below 0%",IF(I12940&lt;=0.05,"0-5%",IF(I12940&lt;=0.1,"5-10%",IF(I12940&lt;=0.2,"10-20%",IF(I12940&lt;=0.4,"20-40%","Above 40%")))))</f>
        <v>0-5%</v>
      </c>
      <c r="N12940" s="6" t="str">
        <f aca="false">IF(AND(H12940&gt;=Summary!$B$25,I12940&gt;=Summary!$B$26,I12940&lt;=Summary!$B$27,J12940&gt;=Summary!$B$28,J12940&lt;=Summary!$B$29,F12940*J12940&gt;1),"Yes","No")</f>
        <v>No</v>
      </c>
    </row>
    <row r="12941" customFormat="false" ht="15" hidden="false" customHeight="false" outlineLevel="0" collapsed="false">
      <c r="A12941" s="6" t="s">
        <v>159</v>
      </c>
      <c r="B12941" s="45" t="n">
        <v>45641</v>
      </c>
      <c r="C12941" s="6" t="s">
        <v>201</v>
      </c>
      <c r="D12941" s="6" t="s">
        <v>180</v>
      </c>
      <c r="E12941" s="6" t="s">
        <v>187</v>
      </c>
      <c r="F12941" s="34" t="n">
        <v>0.519896745681763</v>
      </c>
      <c r="G12941" s="34" t="n">
        <v>0.508545878123636</v>
      </c>
      <c r="H12941" s="34" t="n">
        <v>0.0113508675581271</v>
      </c>
      <c r="I12941" s="34" t="n">
        <v>0.0223202429641314</v>
      </c>
      <c r="J12941" s="35" t="n">
        <v>1.93</v>
      </c>
      <c r="K12941" s="6" t="n">
        <v>0</v>
      </c>
      <c r="L12941" s="35" t="n">
        <v>-1</v>
      </c>
      <c r="M12941" s="6" t="str">
        <f aca="false">IF(I12941&lt;=0,"Below 0%",IF(I12941&lt;=0.05,"0-5%",IF(I12941&lt;=0.1,"5-10%",IF(I12941&lt;=0.2,"10-20%",IF(I12941&lt;=0.4,"20-40%","Above 40%")))))</f>
        <v>0-5%</v>
      </c>
      <c r="N12941" s="6" t="str">
        <f aca="false">IF(AND(H12941&gt;=Summary!$B$25,I12941&gt;=Summary!$B$26,I12941&lt;=Summary!$B$27,J12941&gt;=Summary!$B$28,J12941&lt;=Summary!$B$29,F12941*J12941&gt;1),"Yes","No")</f>
        <v>No</v>
      </c>
    </row>
    <row r="12942" customFormat="false" ht="15" hidden="false" customHeight="false" outlineLevel="0" collapsed="false">
      <c r="A12942" s="6" t="s">
        <v>159</v>
      </c>
      <c r="B12942" s="45" t="n">
        <v>45641</v>
      </c>
      <c r="C12942" s="6" t="s">
        <v>201</v>
      </c>
      <c r="D12942" s="6" t="s">
        <v>180</v>
      </c>
      <c r="E12942" s="6" t="s">
        <v>174</v>
      </c>
      <c r="F12942" s="34" t="n">
        <v>0.263467490673065</v>
      </c>
      <c r="G12942" s="34" t="n">
        <v>0.249110036745842</v>
      </c>
      <c r="H12942" s="34" t="n">
        <v>0.0143574539272235</v>
      </c>
      <c r="I12942" s="34" t="n">
        <v>0.0576349877940561</v>
      </c>
      <c r="J12942" s="35" t="n">
        <v>3.94</v>
      </c>
      <c r="K12942" s="6" t="n">
        <v>0</v>
      </c>
      <c r="L12942" s="35" t="n">
        <v>-1</v>
      </c>
      <c r="M12942" s="6" t="str">
        <f aca="false">IF(I12942&lt;=0,"Below 0%",IF(I12942&lt;=0.05,"0-5%",IF(I12942&lt;=0.1,"5-10%",IF(I12942&lt;=0.2,"10-20%",IF(I12942&lt;=0.4,"20-40%","Above 40%")))))</f>
        <v>5-10%</v>
      </c>
      <c r="N12942" s="6" t="str">
        <f aca="false">IF(AND(H12942&gt;=Summary!$B$25,I12942&gt;=Summary!$B$26,I12942&lt;=Summary!$B$27,J12942&gt;=Summary!$B$28,J12942&lt;=Summary!$B$29,F12942*J12942&gt;1),"Yes","No")</f>
        <v>No</v>
      </c>
    </row>
    <row r="12943" customFormat="false" ht="15" hidden="false" customHeight="false" outlineLevel="0" collapsed="false">
      <c r="A12943" s="6" t="s">
        <v>159</v>
      </c>
      <c r="B12943" s="45" t="n">
        <v>45641</v>
      </c>
      <c r="C12943" s="6" t="s">
        <v>201</v>
      </c>
      <c r="D12943" s="6" t="s">
        <v>180</v>
      </c>
      <c r="E12943" s="6" t="s">
        <v>177</v>
      </c>
      <c r="F12943" s="34" t="n">
        <v>0.216635793447495</v>
      </c>
      <c r="G12943" s="34" t="n">
        <v>0.242344085130523</v>
      </c>
      <c r="H12943" s="34" t="n">
        <v>-0.0257082916830281</v>
      </c>
      <c r="I12943" s="34" t="n">
        <v>-0.106081779009304</v>
      </c>
      <c r="J12943" s="35" t="n">
        <v>4.05</v>
      </c>
      <c r="K12943" s="6" t="n">
        <v>1</v>
      </c>
      <c r="L12943" s="35" t="n">
        <v>3.05</v>
      </c>
      <c r="M12943" s="6" t="str">
        <f aca="false">IF(I12943&lt;=0,"Below 0%",IF(I12943&lt;=0.05,"0-5%",IF(I12943&lt;=0.1,"5-10%",IF(I12943&lt;=0.2,"10-20%",IF(I12943&lt;=0.4,"20-40%","Above 40%")))))</f>
        <v>Below 0%</v>
      </c>
      <c r="N12943" s="6" t="str">
        <f aca="false">IF(AND(H12943&gt;=Summary!$B$25,I12943&gt;=Summary!$B$26,I12943&lt;=Summary!$B$27,J12943&gt;=Summary!$B$28,J12943&lt;=Summary!$B$29,F12943*J12943&gt;1),"Yes","No")</f>
        <v>No</v>
      </c>
    </row>
    <row r="12944" customFormat="false" ht="15" hidden="false" customHeight="false" outlineLevel="0" collapsed="false">
      <c r="A12944" s="6" t="s">
        <v>159</v>
      </c>
      <c r="B12944" s="45" t="n">
        <v>45641</v>
      </c>
      <c r="C12944" s="6" t="s">
        <v>190</v>
      </c>
      <c r="D12944" s="6" t="s">
        <v>206</v>
      </c>
      <c r="E12944" s="6" t="s">
        <v>187</v>
      </c>
      <c r="F12944" s="34" t="n">
        <v>0.570021450519562</v>
      </c>
      <c r="G12944" s="34" t="n">
        <v>0.729678836698399</v>
      </c>
      <c r="H12944" s="34" t="n">
        <v>-0.159657386178838</v>
      </c>
      <c r="I12944" s="34" t="n">
        <v>-0.218805011395485</v>
      </c>
      <c r="J12944" s="35" t="n">
        <v>1.36</v>
      </c>
      <c r="K12944" s="6" t="n">
        <v>1</v>
      </c>
      <c r="L12944" s="35" t="n">
        <v>0.36</v>
      </c>
      <c r="M12944" s="6" t="str">
        <f aca="false">IF(I12944&lt;=0,"Below 0%",IF(I12944&lt;=0.05,"0-5%",IF(I12944&lt;=0.1,"5-10%",IF(I12944&lt;=0.2,"10-20%",IF(I12944&lt;=0.4,"20-40%","Above 40%")))))</f>
        <v>Below 0%</v>
      </c>
      <c r="N12944" s="6" t="str">
        <f aca="false">IF(AND(H12944&gt;=Summary!$B$25,I12944&gt;=Summary!$B$26,I12944&lt;=Summary!$B$27,J12944&gt;=Summary!$B$28,J12944&lt;=Summary!$B$29,F12944*J12944&gt;1),"Yes","No")</f>
        <v>No</v>
      </c>
    </row>
    <row r="12945" customFormat="false" ht="15" hidden="false" customHeight="false" outlineLevel="0" collapsed="false">
      <c r="A12945" s="6" t="s">
        <v>159</v>
      </c>
      <c r="B12945" s="45" t="n">
        <v>45641</v>
      </c>
      <c r="C12945" s="6" t="s">
        <v>190</v>
      </c>
      <c r="D12945" s="6" t="s">
        <v>206</v>
      </c>
      <c r="E12945" s="6" t="s">
        <v>174</v>
      </c>
      <c r="F12945" s="34" t="n">
        <v>0.326885670423508</v>
      </c>
      <c r="G12945" s="34" t="n">
        <v>0.160058583533842</v>
      </c>
      <c r="H12945" s="34" t="n">
        <v>0.166827086889665</v>
      </c>
      <c r="I12945" s="34" t="n">
        <v>1.04228766246948</v>
      </c>
      <c r="J12945" s="35" t="n">
        <v>6.2</v>
      </c>
      <c r="K12945" s="6" t="n">
        <v>0</v>
      </c>
      <c r="L12945" s="35" t="n">
        <v>-1</v>
      </c>
      <c r="M12945" s="6" t="str">
        <f aca="false">IF(I12945&lt;=0,"Below 0%",IF(I12945&lt;=0.05,"0-5%",IF(I12945&lt;=0.1,"5-10%",IF(I12945&lt;=0.2,"10-20%",IF(I12945&lt;=0.4,"20-40%","Above 40%")))))</f>
        <v>Above 40%</v>
      </c>
      <c r="N12945" s="6" t="str">
        <f aca="false">IF(AND(H12945&gt;=Summary!$B$25,I12945&gt;=Summary!$B$26,I12945&lt;=Summary!$B$27,J12945&gt;=Summary!$B$28,J12945&lt;=Summary!$B$29,F12945*J12945&gt;1),"Yes","No")</f>
        <v>No</v>
      </c>
    </row>
    <row r="12946" customFormat="false" ht="15" hidden="false" customHeight="false" outlineLevel="0" collapsed="false">
      <c r="A12946" s="6" t="s">
        <v>159</v>
      </c>
      <c r="B12946" s="45" t="n">
        <v>45641</v>
      </c>
      <c r="C12946" s="6" t="s">
        <v>190</v>
      </c>
      <c r="D12946" s="6" t="s">
        <v>206</v>
      </c>
      <c r="E12946" s="6" t="s">
        <v>177</v>
      </c>
      <c r="F12946" s="34" t="n">
        <v>0.103092923760414</v>
      </c>
      <c r="G12946" s="34" t="n">
        <v>0.110262579767758</v>
      </c>
      <c r="H12946" s="34" t="n">
        <v>-0.00716965600734401</v>
      </c>
      <c r="I12946" s="34" t="n">
        <v>-0.0650234741690715</v>
      </c>
      <c r="J12946" s="35" t="n">
        <v>9</v>
      </c>
      <c r="K12946" s="6" t="n">
        <v>0</v>
      </c>
      <c r="L12946" s="35" t="n">
        <v>-1</v>
      </c>
      <c r="M12946" s="6" t="str">
        <f aca="false">IF(I12946&lt;=0,"Below 0%",IF(I12946&lt;=0.05,"0-5%",IF(I12946&lt;=0.1,"5-10%",IF(I12946&lt;=0.2,"10-20%",IF(I12946&lt;=0.4,"20-40%","Above 40%")))))</f>
        <v>Below 0%</v>
      </c>
      <c r="N12946" s="6" t="str">
        <f aca="false">IF(AND(H12946&gt;=Summary!$B$25,I12946&gt;=Summary!$B$26,I12946&lt;=Summary!$B$27,J12946&gt;=Summary!$B$28,J12946&lt;=Summary!$B$29,F12946*J12946&gt;1),"Yes","No")</f>
        <v>No</v>
      </c>
    </row>
    <row r="12947" customFormat="false" ht="15" hidden="false" customHeight="false" outlineLevel="0" collapsed="false">
      <c r="A12947" s="6" t="s">
        <v>159</v>
      </c>
      <c r="B12947" s="45" t="n">
        <v>45641</v>
      </c>
      <c r="C12947" s="6" t="s">
        <v>194</v>
      </c>
      <c r="D12947" s="6" t="s">
        <v>176</v>
      </c>
      <c r="E12947" s="6" t="s">
        <v>187</v>
      </c>
      <c r="F12947" s="34" t="n">
        <v>0.767042279243469</v>
      </c>
      <c r="G12947" s="34" t="n">
        <v>0.608982491753362</v>
      </c>
      <c r="H12947" s="34" t="n">
        <v>0.158059787490107</v>
      </c>
      <c r="I12947" s="34" t="n">
        <v>0.259547342707714</v>
      </c>
      <c r="J12947" s="35" t="n">
        <v>1.61</v>
      </c>
      <c r="K12947" s="6" t="n">
        <v>0</v>
      </c>
      <c r="L12947" s="35" t="n">
        <v>-1</v>
      </c>
      <c r="M12947" s="6" t="str">
        <f aca="false">IF(I12947&lt;=0,"Below 0%",IF(I12947&lt;=0.05,"0-5%",IF(I12947&lt;=0.1,"5-10%",IF(I12947&lt;=0.2,"10-20%",IF(I12947&lt;=0.4,"20-40%","Above 40%")))))</f>
        <v>20-40%</v>
      </c>
      <c r="N12947" s="6" t="str">
        <f aca="false">IF(AND(H12947&gt;=Summary!$B$25,I12947&gt;=Summary!$B$26,I12947&lt;=Summary!$B$27,J12947&gt;=Summary!$B$28,J12947&lt;=Summary!$B$29,F12947*J12947&gt;1),"Yes","No")</f>
        <v>No</v>
      </c>
    </row>
    <row r="12948" customFormat="false" ht="15" hidden="false" customHeight="false" outlineLevel="0" collapsed="false">
      <c r="A12948" s="6" t="s">
        <v>159</v>
      </c>
      <c r="B12948" s="45" t="n">
        <v>45641</v>
      </c>
      <c r="C12948" s="6" t="s">
        <v>194</v>
      </c>
      <c r="D12948" s="6" t="s">
        <v>176</v>
      </c>
      <c r="E12948" s="6" t="s">
        <v>174</v>
      </c>
      <c r="F12948" s="34" t="n">
        <v>0.128911405801773</v>
      </c>
      <c r="G12948" s="34" t="n">
        <v>0.204262877442274</v>
      </c>
      <c r="H12948" s="34" t="n">
        <v>-0.0753514716405005</v>
      </c>
      <c r="I12948" s="34" t="n">
        <v>-0.368894595944363</v>
      </c>
      <c r="J12948" s="35" t="n">
        <v>4.8</v>
      </c>
      <c r="K12948" s="6" t="n">
        <v>0</v>
      </c>
      <c r="L12948" s="35" t="n">
        <v>-1</v>
      </c>
      <c r="M12948" s="6" t="str">
        <f aca="false">IF(I12948&lt;=0,"Below 0%",IF(I12948&lt;=0.05,"0-5%",IF(I12948&lt;=0.1,"5-10%",IF(I12948&lt;=0.2,"10-20%",IF(I12948&lt;=0.4,"20-40%","Above 40%")))))</f>
        <v>Below 0%</v>
      </c>
      <c r="N12948" s="6" t="str">
        <f aca="false">IF(AND(H12948&gt;=Summary!$B$25,I12948&gt;=Summary!$B$26,I12948&lt;=Summary!$B$27,J12948&gt;=Summary!$B$28,J12948&lt;=Summary!$B$29,F12948*J12948&gt;1),"Yes","No")</f>
        <v>No</v>
      </c>
    </row>
    <row r="12949" customFormat="false" ht="15" hidden="false" customHeight="false" outlineLevel="0" collapsed="false">
      <c r="A12949" s="6" t="s">
        <v>159</v>
      </c>
      <c r="B12949" s="45" t="n">
        <v>45641</v>
      </c>
      <c r="C12949" s="6" t="s">
        <v>194</v>
      </c>
      <c r="D12949" s="6" t="s">
        <v>176</v>
      </c>
      <c r="E12949" s="6" t="s">
        <v>177</v>
      </c>
      <c r="F12949" s="34" t="n">
        <v>0.104046374559403</v>
      </c>
      <c r="G12949" s="34" t="n">
        <v>0.186754630804364</v>
      </c>
      <c r="H12949" s="34" t="n">
        <v>-0.0827082562449619</v>
      </c>
      <c r="I12949" s="34" t="n">
        <v>-0.442871247094287</v>
      </c>
      <c r="J12949" s="35" t="n">
        <v>5.25</v>
      </c>
      <c r="K12949" s="6" t="n">
        <v>1</v>
      </c>
      <c r="L12949" s="35" t="n">
        <v>4.25</v>
      </c>
      <c r="M12949" s="6" t="str">
        <f aca="false">IF(I12949&lt;=0,"Below 0%",IF(I12949&lt;=0.05,"0-5%",IF(I12949&lt;=0.1,"5-10%",IF(I12949&lt;=0.2,"10-20%",IF(I12949&lt;=0.4,"20-40%","Above 40%")))))</f>
        <v>Below 0%</v>
      </c>
      <c r="N12949" s="6" t="str">
        <f aca="false">IF(AND(H12949&gt;=Summary!$B$25,I12949&gt;=Summary!$B$26,I12949&lt;=Summary!$B$27,J12949&gt;=Summary!$B$28,J12949&lt;=Summary!$B$29,F12949*J12949&gt;1),"Yes","No")</f>
        <v>No</v>
      </c>
    </row>
    <row r="12950" customFormat="false" ht="15" hidden="false" customHeight="false" outlineLevel="0" collapsed="false">
      <c r="A12950" s="6" t="s">
        <v>159</v>
      </c>
      <c r="B12950" s="45" t="n">
        <v>45641</v>
      </c>
      <c r="C12950" s="6" t="s">
        <v>179</v>
      </c>
      <c r="D12950" s="6" t="s">
        <v>181</v>
      </c>
      <c r="E12950" s="6" t="s">
        <v>187</v>
      </c>
      <c r="F12950" s="34" t="n">
        <v>0.123488031327725</v>
      </c>
      <c r="G12950" s="34" t="n">
        <v>0.220315599565704</v>
      </c>
      <c r="H12950" s="34" t="n">
        <v>-0.0968275682379792</v>
      </c>
      <c r="I12950" s="34" t="n">
        <v>-0.439494835721348</v>
      </c>
      <c r="J12950" s="35" t="n">
        <v>4.47</v>
      </c>
      <c r="K12950" s="6" t="n">
        <v>0</v>
      </c>
      <c r="L12950" s="35" t="n">
        <v>-1</v>
      </c>
      <c r="M12950" s="6" t="str">
        <f aca="false">IF(I12950&lt;=0,"Below 0%",IF(I12950&lt;=0.05,"0-5%",IF(I12950&lt;=0.1,"5-10%",IF(I12950&lt;=0.2,"10-20%",IF(I12950&lt;=0.4,"20-40%","Above 40%")))))</f>
        <v>Below 0%</v>
      </c>
      <c r="N12950" s="6" t="str">
        <f aca="false">IF(AND(H12950&gt;=Summary!$B$25,I12950&gt;=Summary!$B$26,I12950&lt;=Summary!$B$27,J12950&gt;=Summary!$B$28,J12950&lt;=Summary!$B$29,F12950*J12950&gt;1),"Yes","No")</f>
        <v>No</v>
      </c>
    </row>
    <row r="12951" customFormat="false" ht="15" hidden="false" customHeight="false" outlineLevel="0" collapsed="false">
      <c r="A12951" s="6" t="s">
        <v>159</v>
      </c>
      <c r="B12951" s="45" t="n">
        <v>45641</v>
      </c>
      <c r="C12951" s="6" t="s">
        <v>179</v>
      </c>
      <c r="D12951" s="6" t="s">
        <v>181</v>
      </c>
      <c r="E12951" s="6" t="s">
        <v>174</v>
      </c>
      <c r="F12951" s="34" t="n">
        <v>0.114881433546543</v>
      </c>
      <c r="G12951" s="34" t="n">
        <v>0.210429643174935</v>
      </c>
      <c r="H12951" s="34" t="n">
        <v>-0.0955482096283918</v>
      </c>
      <c r="I12951" s="34" t="n">
        <v>-0.454062498927304</v>
      </c>
      <c r="J12951" s="35" t="n">
        <v>4.68</v>
      </c>
      <c r="K12951" s="6" t="n">
        <v>0</v>
      </c>
      <c r="L12951" s="35" t="n">
        <v>-1</v>
      </c>
      <c r="M12951" s="6" t="str">
        <f aca="false">IF(I12951&lt;=0,"Below 0%",IF(I12951&lt;=0.05,"0-5%",IF(I12951&lt;=0.1,"5-10%",IF(I12951&lt;=0.2,"10-20%",IF(I12951&lt;=0.4,"20-40%","Above 40%")))))</f>
        <v>Below 0%</v>
      </c>
      <c r="N12951" s="6" t="str">
        <f aca="false">IF(AND(H12951&gt;=Summary!$B$25,I12951&gt;=Summary!$B$26,I12951&lt;=Summary!$B$27,J12951&gt;=Summary!$B$28,J12951&lt;=Summary!$B$29,F12951*J12951&gt;1),"Yes","No")</f>
        <v>No</v>
      </c>
    </row>
    <row r="12952" customFormat="false" ht="15" hidden="false" customHeight="false" outlineLevel="0" collapsed="false">
      <c r="A12952" s="6" t="s">
        <v>159</v>
      </c>
      <c r="B12952" s="45" t="n">
        <v>45641</v>
      </c>
      <c r="C12952" s="6" t="s">
        <v>179</v>
      </c>
      <c r="D12952" s="6" t="s">
        <v>181</v>
      </c>
      <c r="E12952" s="6" t="s">
        <v>177</v>
      </c>
      <c r="F12952" s="34" t="n">
        <v>0.761630535125732</v>
      </c>
      <c r="G12952" s="34" t="n">
        <v>0.569254757259362</v>
      </c>
      <c r="H12952" s="34" t="n">
        <v>0.192375777866371</v>
      </c>
      <c r="I12952" s="34" t="n">
        <v>0.337943206294052</v>
      </c>
      <c r="J12952" s="35" t="n">
        <v>1.73</v>
      </c>
      <c r="K12952" s="6" t="n">
        <v>1</v>
      </c>
      <c r="L12952" s="35" t="n">
        <v>0.73</v>
      </c>
      <c r="M12952" s="6" t="str">
        <f aca="false">IF(I12952&lt;=0,"Below 0%",IF(I12952&lt;=0.05,"0-5%",IF(I12952&lt;=0.1,"5-10%",IF(I12952&lt;=0.2,"10-20%",IF(I12952&lt;=0.4,"20-40%","Above 40%")))))</f>
        <v>20-40%</v>
      </c>
      <c r="N12952" s="6" t="str">
        <f aca="false">IF(AND(H12952&gt;=Summary!$B$25,I12952&gt;=Summary!$B$26,I12952&lt;=Summary!$B$27,J12952&gt;=Summary!$B$28,J12952&lt;=Summary!$B$29,F12952*J12952&gt;1),"Yes","No")</f>
        <v>No</v>
      </c>
    </row>
    <row r="12953" customFormat="false" ht="15" hidden="false" customHeight="false" outlineLevel="0" collapsed="false">
      <c r="A12953" s="6" t="s">
        <v>159</v>
      </c>
      <c r="B12953" s="45" t="n">
        <v>45642</v>
      </c>
      <c r="C12953" s="6" t="s">
        <v>199</v>
      </c>
      <c r="D12953" s="6" t="s">
        <v>189</v>
      </c>
      <c r="E12953" s="6" t="s">
        <v>187</v>
      </c>
      <c r="F12953" s="34" t="n">
        <v>0.469479650259018</v>
      </c>
      <c r="G12953" s="34" t="n">
        <v>0.566203860480867</v>
      </c>
      <c r="H12953" s="34" t="n">
        <v>-0.096724210221849</v>
      </c>
      <c r="I12953" s="34" t="n">
        <v>-0.170829301904976</v>
      </c>
      <c r="J12953" s="35" t="n">
        <v>1.75</v>
      </c>
      <c r="K12953" s="6" t="n">
        <v>0</v>
      </c>
      <c r="L12953" s="35" t="n">
        <v>-1</v>
      </c>
      <c r="M12953" s="6" t="str">
        <f aca="false">IF(I12953&lt;=0,"Below 0%",IF(I12953&lt;=0.05,"0-5%",IF(I12953&lt;=0.1,"5-10%",IF(I12953&lt;=0.2,"10-20%",IF(I12953&lt;=0.4,"20-40%","Above 40%")))))</f>
        <v>Below 0%</v>
      </c>
      <c r="N12953" s="6" t="str">
        <f aca="false">IF(AND(H12953&gt;=Summary!$B$25,I12953&gt;=Summary!$B$26,I12953&lt;=Summary!$B$27,J12953&gt;=Summary!$B$28,J12953&lt;=Summary!$B$29,F12953*J12953&gt;1),"Yes","No")</f>
        <v>No</v>
      </c>
    </row>
    <row r="12954" customFormat="false" ht="15" hidden="false" customHeight="false" outlineLevel="0" collapsed="false">
      <c r="A12954" s="6" t="s">
        <v>159</v>
      </c>
      <c r="B12954" s="45" t="n">
        <v>45642</v>
      </c>
      <c r="C12954" s="6" t="s">
        <v>199</v>
      </c>
      <c r="D12954" s="6" t="s">
        <v>189</v>
      </c>
      <c r="E12954" s="6" t="s">
        <v>174</v>
      </c>
      <c r="F12954" s="34" t="n">
        <v>0.29017099738121</v>
      </c>
      <c r="G12954" s="34" t="n">
        <v>0.225194717236708</v>
      </c>
      <c r="H12954" s="34" t="n">
        <v>0.0649762801445019</v>
      </c>
      <c r="I12954" s="34" t="n">
        <v>0.288533767318367</v>
      </c>
      <c r="J12954" s="35" t="n">
        <v>4.4</v>
      </c>
      <c r="K12954" s="6" t="n">
        <v>1</v>
      </c>
      <c r="L12954" s="35" t="n">
        <v>3.4</v>
      </c>
      <c r="M12954" s="6" t="str">
        <f aca="false">IF(I12954&lt;=0,"Below 0%",IF(I12954&lt;=0.05,"0-5%",IF(I12954&lt;=0.1,"5-10%",IF(I12954&lt;=0.2,"10-20%",IF(I12954&lt;=0.4,"20-40%","Above 40%")))))</f>
        <v>20-40%</v>
      </c>
      <c r="N12954" s="6" t="str">
        <f aca="false">IF(AND(H12954&gt;=Summary!$B$25,I12954&gt;=Summary!$B$26,I12954&lt;=Summary!$B$27,J12954&gt;=Summary!$B$28,J12954&lt;=Summary!$B$29,F12954*J12954&gt;1),"Yes","No")</f>
        <v>Yes</v>
      </c>
    </row>
    <row r="12955" customFormat="false" ht="15" hidden="false" customHeight="false" outlineLevel="0" collapsed="false">
      <c r="A12955" s="6" t="s">
        <v>159</v>
      </c>
      <c r="B12955" s="45" t="n">
        <v>45642</v>
      </c>
      <c r="C12955" s="6" t="s">
        <v>199</v>
      </c>
      <c r="D12955" s="6" t="s">
        <v>189</v>
      </c>
      <c r="E12955" s="6" t="s">
        <v>177</v>
      </c>
      <c r="F12955" s="34" t="n">
        <v>0.240349382162094</v>
      </c>
      <c r="G12955" s="34" t="n">
        <v>0.208601422282425</v>
      </c>
      <c r="H12955" s="34" t="n">
        <v>0.0317479598796695</v>
      </c>
      <c r="I12955" s="34" t="n">
        <v>0.152194359617961</v>
      </c>
      <c r="J12955" s="35" t="n">
        <v>4.75</v>
      </c>
      <c r="K12955" s="6" t="n">
        <v>0</v>
      </c>
      <c r="L12955" s="35" t="n">
        <v>-1</v>
      </c>
      <c r="M12955" s="6" t="str">
        <f aca="false">IF(I12955&lt;=0,"Below 0%",IF(I12955&lt;=0.05,"0-5%",IF(I12955&lt;=0.1,"5-10%",IF(I12955&lt;=0.2,"10-20%",IF(I12955&lt;=0.4,"20-40%","Above 40%")))))</f>
        <v>10-20%</v>
      </c>
      <c r="N12955" s="6" t="str">
        <f aca="false">IF(AND(H12955&gt;=Summary!$B$25,I12955&gt;=Summary!$B$26,I12955&lt;=Summary!$B$27,J12955&gt;=Summary!$B$28,J12955&lt;=Summary!$B$29,F12955*J12955&gt;1),"Yes","No")</f>
        <v>Yes</v>
      </c>
    </row>
    <row r="12956" customFormat="false" ht="15" hidden="false" customHeight="false" outlineLevel="0" collapsed="false">
      <c r="A12956" s="6" t="s">
        <v>159</v>
      </c>
      <c r="B12956" s="45" t="n">
        <v>45647</v>
      </c>
      <c r="C12956" s="6" t="s">
        <v>182</v>
      </c>
      <c r="D12956" s="6" t="s">
        <v>194</v>
      </c>
      <c r="E12956" s="6" t="s">
        <v>187</v>
      </c>
      <c r="F12956" s="34" t="n">
        <v>0.303859502077103</v>
      </c>
      <c r="G12956" s="34" t="n">
        <v>0.288283522877546</v>
      </c>
      <c r="H12956" s="34" t="n">
        <v>0.0155759791995571</v>
      </c>
      <c r="I12956" s="34" t="n">
        <v>0.0540300709665369</v>
      </c>
      <c r="J12956" s="35" t="n">
        <v>3.42</v>
      </c>
      <c r="K12956" s="6" t="n">
        <v>1</v>
      </c>
      <c r="L12956" s="35" t="n">
        <v>2.42</v>
      </c>
      <c r="M12956" s="6" t="str">
        <f aca="false">IF(I12956&lt;=0,"Below 0%",IF(I12956&lt;=0.05,"0-5%",IF(I12956&lt;=0.1,"5-10%",IF(I12956&lt;=0.2,"10-20%",IF(I12956&lt;=0.4,"20-40%","Above 40%")))))</f>
        <v>5-10%</v>
      </c>
      <c r="N12956" s="6" t="str">
        <f aca="false">IF(AND(H12956&gt;=Summary!$B$25,I12956&gt;=Summary!$B$26,I12956&lt;=Summary!$B$27,J12956&gt;=Summary!$B$28,J12956&lt;=Summary!$B$29,F12956*J12956&gt;1),"Yes","No")</f>
        <v>No</v>
      </c>
    </row>
    <row r="12957" customFormat="false" ht="15" hidden="false" customHeight="false" outlineLevel="0" collapsed="false">
      <c r="A12957" s="6" t="s">
        <v>159</v>
      </c>
      <c r="B12957" s="45" t="n">
        <v>45647</v>
      </c>
      <c r="C12957" s="6" t="s">
        <v>182</v>
      </c>
      <c r="D12957" s="6" t="s">
        <v>194</v>
      </c>
      <c r="E12957" s="6" t="s">
        <v>174</v>
      </c>
      <c r="F12957" s="34" t="n">
        <v>0.246623694896698</v>
      </c>
      <c r="G12957" s="34" t="n">
        <v>0.259455170589791</v>
      </c>
      <c r="H12957" s="34" t="n">
        <v>-0.0128314756930931</v>
      </c>
      <c r="I12957" s="34" t="n">
        <v>-0.0494554634001885</v>
      </c>
      <c r="J12957" s="35" t="n">
        <v>3.8</v>
      </c>
      <c r="K12957" s="6" t="n">
        <v>0</v>
      </c>
      <c r="L12957" s="35" t="n">
        <v>-1</v>
      </c>
      <c r="M12957" s="6" t="str">
        <f aca="false">IF(I12957&lt;=0,"Below 0%",IF(I12957&lt;=0.05,"0-5%",IF(I12957&lt;=0.1,"5-10%",IF(I12957&lt;=0.2,"10-20%",IF(I12957&lt;=0.4,"20-40%","Above 40%")))))</f>
        <v>Below 0%</v>
      </c>
      <c r="N12957" s="6" t="str">
        <f aca="false">IF(AND(H12957&gt;=Summary!$B$25,I12957&gt;=Summary!$B$26,I12957&lt;=Summary!$B$27,J12957&gt;=Summary!$B$28,J12957&lt;=Summary!$B$29,F12957*J12957&gt;1),"Yes","No")</f>
        <v>No</v>
      </c>
    </row>
    <row r="12958" customFormat="false" ht="15" hidden="false" customHeight="false" outlineLevel="0" collapsed="false">
      <c r="A12958" s="6" t="s">
        <v>159</v>
      </c>
      <c r="B12958" s="45" t="n">
        <v>45647</v>
      </c>
      <c r="C12958" s="6" t="s">
        <v>182</v>
      </c>
      <c r="D12958" s="6" t="s">
        <v>194</v>
      </c>
      <c r="E12958" s="6" t="s">
        <v>177</v>
      </c>
      <c r="F12958" s="34" t="n">
        <v>0.449516773223877</v>
      </c>
      <c r="G12958" s="34" t="n">
        <v>0.452261306532663</v>
      </c>
      <c r="H12958" s="34" t="n">
        <v>-0.00274453330878638</v>
      </c>
      <c r="I12958" s="34" t="n">
        <v>-0.00606846809387207</v>
      </c>
      <c r="J12958" s="35" t="n">
        <v>2.18</v>
      </c>
      <c r="K12958" s="6" t="n">
        <v>0</v>
      </c>
      <c r="L12958" s="35" t="n">
        <v>-1</v>
      </c>
      <c r="M12958" s="6" t="str">
        <f aca="false">IF(I12958&lt;=0,"Below 0%",IF(I12958&lt;=0.05,"0-5%",IF(I12958&lt;=0.1,"5-10%",IF(I12958&lt;=0.2,"10-20%",IF(I12958&lt;=0.4,"20-40%","Above 40%")))))</f>
        <v>Below 0%</v>
      </c>
      <c r="N12958" s="6" t="str">
        <f aca="false">IF(AND(H12958&gt;=Summary!$B$25,I12958&gt;=Summary!$B$26,I12958&lt;=Summary!$B$27,J12958&gt;=Summary!$B$28,J12958&lt;=Summary!$B$29,F12958*J12958&gt;1),"Yes","No")</f>
        <v>No</v>
      </c>
    </row>
    <row r="12959" customFormat="false" ht="15" hidden="false" customHeight="false" outlineLevel="0" collapsed="false">
      <c r="A12959" s="6" t="s">
        <v>159</v>
      </c>
      <c r="B12959" s="45" t="n">
        <v>45647</v>
      </c>
      <c r="C12959" s="6" t="s">
        <v>206</v>
      </c>
      <c r="D12959" s="6" t="s">
        <v>207</v>
      </c>
      <c r="E12959" s="6" t="s">
        <v>187</v>
      </c>
      <c r="F12959" s="34" t="n">
        <v>0.446545004844666</v>
      </c>
      <c r="G12959" s="34" t="n">
        <v>0.411837104072398</v>
      </c>
      <c r="H12959" s="34" t="n">
        <v>0.0347079007722673</v>
      </c>
      <c r="I12959" s="34" t="n">
        <v>0.0842757984384184</v>
      </c>
      <c r="J12959" s="35" t="n">
        <v>2.4</v>
      </c>
      <c r="K12959" s="6" t="n">
        <v>0</v>
      </c>
      <c r="L12959" s="35" t="n">
        <v>-1</v>
      </c>
      <c r="M12959" s="6" t="str">
        <f aca="false">IF(I12959&lt;=0,"Below 0%",IF(I12959&lt;=0.05,"0-5%",IF(I12959&lt;=0.1,"5-10%",IF(I12959&lt;=0.2,"10-20%",IF(I12959&lt;=0.4,"20-40%","Above 40%")))))</f>
        <v>5-10%</v>
      </c>
      <c r="N12959" s="6" t="str">
        <f aca="false">IF(AND(H12959&gt;=Summary!$B$25,I12959&gt;=Summary!$B$26,I12959&lt;=Summary!$B$27,J12959&gt;=Summary!$B$28,J12959&lt;=Summary!$B$29,F12959*J12959&gt;1),"Yes","No")</f>
        <v>No</v>
      </c>
    </row>
    <row r="12960" customFormat="false" ht="15" hidden="false" customHeight="false" outlineLevel="0" collapsed="false">
      <c r="A12960" s="6" t="s">
        <v>159</v>
      </c>
      <c r="B12960" s="45" t="n">
        <v>45647</v>
      </c>
      <c r="C12960" s="6" t="s">
        <v>206</v>
      </c>
      <c r="D12960" s="6" t="s">
        <v>207</v>
      </c>
      <c r="E12960" s="6" t="s">
        <v>174</v>
      </c>
      <c r="F12960" s="34" t="n">
        <v>0.281252056360245</v>
      </c>
      <c r="G12960" s="34" t="n">
        <v>0.269321266968326</v>
      </c>
      <c r="H12960" s="34" t="n">
        <v>0.0119307893919189</v>
      </c>
      <c r="I12960" s="34" t="n">
        <v>0.044299470020398</v>
      </c>
      <c r="J12960" s="35" t="n">
        <v>3.67</v>
      </c>
      <c r="K12960" s="6" t="n">
        <v>0</v>
      </c>
      <c r="L12960" s="35" t="n">
        <v>-1</v>
      </c>
      <c r="M12960" s="6" t="str">
        <f aca="false">IF(I12960&lt;=0,"Below 0%",IF(I12960&lt;=0.05,"0-5%",IF(I12960&lt;=0.1,"5-10%",IF(I12960&lt;=0.2,"10-20%",IF(I12960&lt;=0.4,"20-40%","Above 40%")))))</f>
        <v>0-5%</v>
      </c>
      <c r="N12960" s="6" t="str">
        <f aca="false">IF(AND(H12960&gt;=Summary!$B$25,I12960&gt;=Summary!$B$26,I12960&lt;=Summary!$B$27,J12960&gt;=Summary!$B$28,J12960&lt;=Summary!$B$29,F12960*J12960&gt;1),"Yes","No")</f>
        <v>No</v>
      </c>
    </row>
    <row r="12961" customFormat="false" ht="15" hidden="false" customHeight="false" outlineLevel="0" collapsed="false">
      <c r="A12961" s="6" t="s">
        <v>159</v>
      </c>
      <c r="B12961" s="45" t="n">
        <v>45647</v>
      </c>
      <c r="C12961" s="6" t="s">
        <v>206</v>
      </c>
      <c r="D12961" s="6" t="s">
        <v>207</v>
      </c>
      <c r="E12961" s="6" t="s">
        <v>177</v>
      </c>
      <c r="F12961" s="34" t="n">
        <v>0.272202908992767</v>
      </c>
      <c r="G12961" s="34" t="n">
        <v>0.318841628959276</v>
      </c>
      <c r="H12961" s="34" t="n">
        <v>-0.0466387199665087</v>
      </c>
      <c r="I12961" s="34" t="n">
        <v>-0.146275503982153</v>
      </c>
      <c r="J12961" s="35" t="n">
        <v>3.1</v>
      </c>
      <c r="K12961" s="6" t="n">
        <v>1</v>
      </c>
      <c r="L12961" s="35" t="n">
        <v>2.1</v>
      </c>
      <c r="M12961" s="6" t="str">
        <f aca="false">IF(I12961&lt;=0,"Below 0%",IF(I12961&lt;=0.05,"0-5%",IF(I12961&lt;=0.1,"5-10%",IF(I12961&lt;=0.2,"10-20%",IF(I12961&lt;=0.4,"20-40%","Above 40%")))))</f>
        <v>Below 0%</v>
      </c>
      <c r="N12961" s="6" t="str">
        <f aca="false">IF(AND(H12961&gt;=Summary!$B$25,I12961&gt;=Summary!$B$26,I12961&lt;=Summary!$B$27,J12961&gt;=Summary!$B$28,J12961&lt;=Summary!$B$29,F12961*J12961&gt;1),"Yes","No")</f>
        <v>No</v>
      </c>
    </row>
    <row r="12962" customFormat="false" ht="15" hidden="false" customHeight="false" outlineLevel="0" collapsed="false">
      <c r="A12962" s="6" t="s">
        <v>159</v>
      </c>
      <c r="B12962" s="45" t="n">
        <v>45647</v>
      </c>
      <c r="C12962" s="6" t="s">
        <v>180</v>
      </c>
      <c r="D12962" s="6" t="s">
        <v>185</v>
      </c>
      <c r="E12962" s="6" t="s">
        <v>187</v>
      </c>
      <c r="F12962" s="34" t="n">
        <v>0.226623028516769</v>
      </c>
      <c r="G12962" s="34" t="n">
        <v>0.147187801525654</v>
      </c>
      <c r="H12962" s="34" t="n">
        <v>0.0794352269911156</v>
      </c>
      <c r="I12962" s="34" t="n">
        <v>0.539686211545666</v>
      </c>
      <c r="J12962" s="35" t="n">
        <v>6.8</v>
      </c>
      <c r="K12962" s="6" t="n">
        <v>0</v>
      </c>
      <c r="L12962" s="35" t="n">
        <v>-1</v>
      </c>
      <c r="M12962" s="6" t="str">
        <f aca="false">IF(I12962&lt;=0,"Below 0%",IF(I12962&lt;=0.05,"0-5%",IF(I12962&lt;=0.1,"5-10%",IF(I12962&lt;=0.2,"10-20%",IF(I12962&lt;=0.4,"20-40%","Above 40%")))))</f>
        <v>Above 40%</v>
      </c>
      <c r="N12962" s="6" t="str">
        <f aca="false">IF(AND(H12962&gt;=Summary!$B$25,I12962&gt;=Summary!$B$26,I12962&lt;=Summary!$B$27,J12962&gt;=Summary!$B$28,J12962&lt;=Summary!$B$29,F12962*J12962&gt;1),"Yes","No")</f>
        <v>No</v>
      </c>
    </row>
    <row r="12963" customFormat="false" ht="15" hidden="false" customHeight="false" outlineLevel="0" collapsed="false">
      <c r="A12963" s="6" t="s">
        <v>159</v>
      </c>
      <c r="B12963" s="45" t="n">
        <v>45647</v>
      </c>
      <c r="C12963" s="6" t="s">
        <v>180</v>
      </c>
      <c r="D12963" s="6" t="s">
        <v>185</v>
      </c>
      <c r="E12963" s="6" t="s">
        <v>174</v>
      </c>
      <c r="F12963" s="34" t="n">
        <v>0.172798052430153</v>
      </c>
      <c r="G12963" s="34" t="n">
        <v>0.231149434266616</v>
      </c>
      <c r="H12963" s="34" t="n">
        <v>-0.0583513818364628</v>
      </c>
      <c r="I12963" s="34" t="n">
        <v>-0.252440080684594</v>
      </c>
      <c r="J12963" s="35" t="n">
        <v>4.33</v>
      </c>
      <c r="K12963" s="6" t="n">
        <v>0</v>
      </c>
      <c r="L12963" s="35" t="n">
        <v>-1</v>
      </c>
      <c r="M12963" s="6" t="str">
        <f aca="false">IF(I12963&lt;=0,"Below 0%",IF(I12963&lt;=0.05,"0-5%",IF(I12963&lt;=0.1,"5-10%",IF(I12963&lt;=0.2,"10-20%",IF(I12963&lt;=0.4,"20-40%","Above 40%")))))</f>
        <v>Below 0%</v>
      </c>
      <c r="N12963" s="6" t="str">
        <f aca="false">IF(AND(H12963&gt;=Summary!$B$25,I12963&gt;=Summary!$B$26,I12963&lt;=Summary!$B$27,J12963&gt;=Summary!$B$28,J12963&lt;=Summary!$B$29,F12963*J12963&gt;1),"Yes","No")</f>
        <v>No</v>
      </c>
    </row>
    <row r="12964" customFormat="false" ht="15" hidden="false" customHeight="false" outlineLevel="0" collapsed="false">
      <c r="A12964" s="6" t="s">
        <v>159</v>
      </c>
      <c r="B12964" s="45" t="n">
        <v>45647</v>
      </c>
      <c r="C12964" s="6" t="s">
        <v>180</v>
      </c>
      <c r="D12964" s="6" t="s">
        <v>185</v>
      </c>
      <c r="E12964" s="6" t="s">
        <v>177</v>
      </c>
      <c r="F12964" s="34" t="n">
        <v>0.600578904151917</v>
      </c>
      <c r="G12964" s="34" t="n">
        <v>0.621662764207731</v>
      </c>
      <c r="H12964" s="34" t="n">
        <v>-0.021083860055814</v>
      </c>
      <c r="I12964" s="34" t="n">
        <v>-0.03391526929023</v>
      </c>
      <c r="J12964" s="35" t="n">
        <v>1.61</v>
      </c>
      <c r="K12964" s="6" t="n">
        <v>1</v>
      </c>
      <c r="L12964" s="35" t="n">
        <v>0.61</v>
      </c>
      <c r="M12964" s="6" t="str">
        <f aca="false">IF(I12964&lt;=0,"Below 0%",IF(I12964&lt;=0.05,"0-5%",IF(I12964&lt;=0.1,"5-10%",IF(I12964&lt;=0.2,"10-20%",IF(I12964&lt;=0.4,"20-40%","Above 40%")))))</f>
        <v>Below 0%</v>
      </c>
      <c r="N12964" s="6" t="str">
        <f aca="false">IF(AND(H12964&gt;=Summary!$B$25,I12964&gt;=Summary!$B$26,I12964&lt;=Summary!$B$27,J12964&gt;=Summary!$B$28,J12964&lt;=Summary!$B$29,F12964*J12964&gt;1),"Yes","No")</f>
        <v>No</v>
      </c>
    </row>
    <row r="12965" customFormat="false" ht="15" hidden="false" customHeight="false" outlineLevel="0" collapsed="false">
      <c r="A12965" s="6" t="s">
        <v>159</v>
      </c>
      <c r="B12965" s="45" t="n">
        <v>45647</v>
      </c>
      <c r="C12965" s="6" t="s">
        <v>209</v>
      </c>
      <c r="D12965" s="6" t="s">
        <v>188</v>
      </c>
      <c r="E12965" s="6" t="s">
        <v>187</v>
      </c>
      <c r="F12965" s="34" t="n">
        <v>0.255847752094269</v>
      </c>
      <c r="G12965" s="34" t="n">
        <v>0.206034055168341</v>
      </c>
      <c r="H12965" s="34" t="n">
        <v>0.0498136969259282</v>
      </c>
      <c r="I12965" s="34" t="n">
        <v>0.241774093536274</v>
      </c>
      <c r="J12965" s="35" t="n">
        <v>4.75</v>
      </c>
      <c r="K12965" s="6" t="n">
        <v>0</v>
      </c>
      <c r="L12965" s="35" t="n">
        <v>-1</v>
      </c>
      <c r="M12965" s="6" t="str">
        <f aca="false">IF(I12965&lt;=0,"Below 0%",IF(I12965&lt;=0.05,"0-5%",IF(I12965&lt;=0.1,"5-10%",IF(I12965&lt;=0.2,"10-20%",IF(I12965&lt;=0.4,"20-40%","Above 40%")))))</f>
        <v>20-40%</v>
      </c>
      <c r="N12965" s="6" t="str">
        <f aca="false">IF(AND(H12965&gt;=Summary!$B$25,I12965&gt;=Summary!$B$26,I12965&lt;=Summary!$B$27,J12965&gt;=Summary!$B$28,J12965&lt;=Summary!$B$29,F12965*J12965&gt;1),"Yes","No")</f>
        <v>Yes</v>
      </c>
    </row>
    <row r="12966" customFormat="false" ht="15" hidden="false" customHeight="false" outlineLevel="0" collapsed="false">
      <c r="A12966" s="6" t="s">
        <v>159</v>
      </c>
      <c r="B12966" s="45" t="n">
        <v>45647</v>
      </c>
      <c r="C12966" s="6" t="s">
        <v>209</v>
      </c>
      <c r="D12966" s="6" t="s">
        <v>188</v>
      </c>
      <c r="E12966" s="6" t="s">
        <v>174</v>
      </c>
      <c r="F12966" s="34" t="n">
        <v>0.235335171222687</v>
      </c>
      <c r="G12966" s="34" t="n">
        <v>0.241049695086113</v>
      </c>
      <c r="H12966" s="34" t="n">
        <v>-0.005714523863426</v>
      </c>
      <c r="I12966" s="34" t="n">
        <v>-0.023706828840354</v>
      </c>
      <c r="J12966" s="35" t="n">
        <v>4.06</v>
      </c>
      <c r="K12966" s="6" t="n">
        <v>0</v>
      </c>
      <c r="L12966" s="35" t="n">
        <v>-1</v>
      </c>
      <c r="M12966" s="6" t="str">
        <f aca="false">IF(I12966&lt;=0,"Below 0%",IF(I12966&lt;=0.05,"0-5%",IF(I12966&lt;=0.1,"5-10%",IF(I12966&lt;=0.2,"10-20%",IF(I12966&lt;=0.4,"20-40%","Above 40%")))))</f>
        <v>Below 0%</v>
      </c>
      <c r="N12966" s="6" t="str">
        <f aca="false">IF(AND(H12966&gt;=Summary!$B$25,I12966&gt;=Summary!$B$26,I12966&lt;=Summary!$B$27,J12966&gt;=Summary!$B$28,J12966&lt;=Summary!$B$29,F12966*J12966&gt;1),"Yes","No")</f>
        <v>No</v>
      </c>
    </row>
    <row r="12967" customFormat="false" ht="15" hidden="false" customHeight="false" outlineLevel="0" collapsed="false">
      <c r="A12967" s="6" t="s">
        <v>159</v>
      </c>
      <c r="B12967" s="45" t="n">
        <v>45647</v>
      </c>
      <c r="C12967" s="6" t="s">
        <v>209</v>
      </c>
      <c r="D12967" s="6" t="s">
        <v>188</v>
      </c>
      <c r="E12967" s="6" t="s">
        <v>177</v>
      </c>
      <c r="F12967" s="34" t="n">
        <v>0.508817076683044</v>
      </c>
      <c r="G12967" s="34" t="n">
        <v>0.552916249745547</v>
      </c>
      <c r="H12967" s="34" t="n">
        <v>-0.0440991730625022</v>
      </c>
      <c r="I12967" s="34" t="n">
        <v>-0.0797574191078608</v>
      </c>
      <c r="J12967" s="35" t="n">
        <v>1.77</v>
      </c>
      <c r="K12967" s="6" t="n">
        <v>1</v>
      </c>
      <c r="L12967" s="35" t="n">
        <v>0.77</v>
      </c>
      <c r="M12967" s="6" t="str">
        <f aca="false">IF(I12967&lt;=0,"Below 0%",IF(I12967&lt;=0.05,"0-5%",IF(I12967&lt;=0.1,"5-10%",IF(I12967&lt;=0.2,"10-20%",IF(I12967&lt;=0.4,"20-40%","Above 40%")))))</f>
        <v>Below 0%</v>
      </c>
      <c r="N12967" s="6" t="str">
        <f aca="false">IF(AND(H12967&gt;=Summary!$B$25,I12967&gt;=Summary!$B$26,I12967&lt;=Summary!$B$27,J12967&gt;=Summary!$B$28,J12967&lt;=Summary!$B$29,F12967*J12967&gt;1),"Yes","No")</f>
        <v>No</v>
      </c>
    </row>
    <row r="12968" customFormat="false" ht="15" hidden="false" customHeight="false" outlineLevel="0" collapsed="false">
      <c r="A12968" s="6" t="s">
        <v>159</v>
      </c>
      <c r="B12968" s="45" t="n">
        <v>45647</v>
      </c>
      <c r="C12968" s="6" t="s">
        <v>189</v>
      </c>
      <c r="D12968" s="6" t="s">
        <v>201</v>
      </c>
      <c r="E12968" s="6" t="s">
        <v>187</v>
      </c>
      <c r="F12968" s="34" t="n">
        <v>0.36100697517395</v>
      </c>
      <c r="G12968" s="34" t="n">
        <v>0.341370185239635</v>
      </c>
      <c r="H12968" s="34" t="n">
        <v>0.0196367899343148</v>
      </c>
      <c r="I12968" s="34" t="n">
        <v>0.0575234475164552</v>
      </c>
      <c r="J12968" s="35" t="n">
        <v>2.88</v>
      </c>
      <c r="K12968" s="6" t="n">
        <v>0</v>
      </c>
      <c r="L12968" s="35" t="n">
        <v>-1</v>
      </c>
      <c r="M12968" s="6" t="str">
        <f aca="false">IF(I12968&lt;=0,"Below 0%",IF(I12968&lt;=0.05,"0-5%",IF(I12968&lt;=0.1,"5-10%",IF(I12968&lt;=0.2,"10-20%",IF(I12968&lt;=0.4,"20-40%","Above 40%")))))</f>
        <v>5-10%</v>
      </c>
      <c r="N12968" s="6" t="str">
        <f aca="false">IF(AND(H12968&gt;=Summary!$B$25,I12968&gt;=Summary!$B$26,I12968&lt;=Summary!$B$27,J12968&gt;=Summary!$B$28,J12968&lt;=Summary!$B$29,F12968*J12968&gt;1),"Yes","No")</f>
        <v>No</v>
      </c>
    </row>
    <row r="12969" customFormat="false" ht="15" hidden="false" customHeight="false" outlineLevel="0" collapsed="false">
      <c r="A12969" s="6" t="s">
        <v>159</v>
      </c>
      <c r="B12969" s="45" t="n">
        <v>45647</v>
      </c>
      <c r="C12969" s="6" t="s">
        <v>189</v>
      </c>
      <c r="D12969" s="6" t="s">
        <v>201</v>
      </c>
      <c r="E12969" s="6" t="s">
        <v>174</v>
      </c>
      <c r="F12969" s="34" t="n">
        <v>0.297712802886963</v>
      </c>
      <c r="G12969" s="34" t="n">
        <v>0.254042928550426</v>
      </c>
      <c r="H12969" s="34" t="n">
        <v>0.0436698743365365</v>
      </c>
      <c r="I12969" s="34" t="n">
        <v>0.171899586364075</v>
      </c>
      <c r="J12969" s="35" t="n">
        <v>3.87</v>
      </c>
      <c r="K12969" s="6" t="n">
        <v>1</v>
      </c>
      <c r="L12969" s="35" t="n">
        <v>2.87</v>
      </c>
      <c r="M12969" s="6" t="str">
        <f aca="false">IF(I12969&lt;=0,"Below 0%",IF(I12969&lt;=0.05,"0-5%",IF(I12969&lt;=0.1,"5-10%",IF(I12969&lt;=0.2,"10-20%",IF(I12969&lt;=0.4,"20-40%","Above 40%")))))</f>
        <v>10-20%</v>
      </c>
      <c r="N12969" s="6" t="str">
        <f aca="false">IF(AND(H12969&gt;=Summary!$B$25,I12969&gt;=Summary!$B$26,I12969&lt;=Summary!$B$27,J12969&gt;=Summary!$B$28,J12969&lt;=Summary!$B$29,F12969*J12969&gt;1),"Yes","No")</f>
        <v>Yes</v>
      </c>
    </row>
    <row r="12970" customFormat="false" ht="15" hidden="false" customHeight="false" outlineLevel="0" collapsed="false">
      <c r="A12970" s="6" t="s">
        <v>159</v>
      </c>
      <c r="B12970" s="45" t="n">
        <v>45647</v>
      </c>
      <c r="C12970" s="6" t="s">
        <v>189</v>
      </c>
      <c r="D12970" s="6" t="s">
        <v>201</v>
      </c>
      <c r="E12970" s="6" t="s">
        <v>177</v>
      </c>
      <c r="F12970" s="34" t="n">
        <v>0.341280192136765</v>
      </c>
      <c r="G12970" s="34" t="n">
        <v>0.404586886209938</v>
      </c>
      <c r="H12970" s="34" t="n">
        <v>-0.0633066940731737</v>
      </c>
      <c r="I12970" s="34" t="n">
        <v>-0.15647243208057</v>
      </c>
      <c r="J12970" s="35" t="n">
        <v>2.43</v>
      </c>
      <c r="K12970" s="6" t="n">
        <v>0</v>
      </c>
      <c r="L12970" s="35" t="n">
        <v>-1</v>
      </c>
      <c r="M12970" s="6" t="str">
        <f aca="false">IF(I12970&lt;=0,"Below 0%",IF(I12970&lt;=0.05,"0-5%",IF(I12970&lt;=0.1,"5-10%",IF(I12970&lt;=0.2,"10-20%",IF(I12970&lt;=0.4,"20-40%","Above 40%")))))</f>
        <v>Below 0%</v>
      </c>
      <c r="N12970" s="6" t="str">
        <f aca="false">IF(AND(H12970&gt;=Summary!$B$25,I12970&gt;=Summary!$B$26,I12970&lt;=Summary!$B$27,J12970&gt;=Summary!$B$28,J12970&lt;=Summary!$B$29,F12970*J12970&gt;1),"Yes","No")</f>
        <v>No</v>
      </c>
    </row>
    <row r="12971" customFormat="false" ht="15" hidden="false" customHeight="false" outlineLevel="0" collapsed="false">
      <c r="A12971" s="6" t="s">
        <v>159</v>
      </c>
      <c r="B12971" s="45" t="n">
        <v>45648</v>
      </c>
      <c r="C12971" s="6" t="s">
        <v>173</v>
      </c>
      <c r="D12971" s="6" t="s">
        <v>190</v>
      </c>
      <c r="E12971" s="6" t="s">
        <v>187</v>
      </c>
      <c r="F12971" s="34" t="n">
        <v>0.214318931102753</v>
      </c>
      <c r="G12971" s="34" t="n">
        <v>0.179204532218453</v>
      </c>
      <c r="H12971" s="34" t="n">
        <v>0.0351143988843001</v>
      </c>
      <c r="I12971" s="34" t="n">
        <v>0.19594593088469</v>
      </c>
      <c r="J12971" s="35" t="n">
        <v>5.52</v>
      </c>
      <c r="K12971" s="6" t="n">
        <v>0</v>
      </c>
      <c r="L12971" s="35" t="n">
        <v>-1</v>
      </c>
      <c r="M12971" s="6" t="str">
        <f aca="false">IF(I12971&lt;=0,"Below 0%",IF(I12971&lt;=0.05,"0-5%",IF(I12971&lt;=0.1,"5-10%",IF(I12971&lt;=0.2,"10-20%",IF(I12971&lt;=0.4,"20-40%","Above 40%")))))</f>
        <v>10-20%</v>
      </c>
      <c r="N12971" s="6" t="str">
        <f aca="false">IF(AND(H12971&gt;=Summary!$B$25,I12971&gt;=Summary!$B$26,I12971&lt;=Summary!$B$27,J12971&gt;=Summary!$B$28,J12971&lt;=Summary!$B$29,F12971*J12971&gt;1),"Yes","No")</f>
        <v>No</v>
      </c>
    </row>
    <row r="12972" customFormat="false" ht="15" hidden="false" customHeight="false" outlineLevel="0" collapsed="false">
      <c r="A12972" s="6" t="s">
        <v>159</v>
      </c>
      <c r="B12972" s="45" t="n">
        <v>45648</v>
      </c>
      <c r="C12972" s="6" t="s">
        <v>173</v>
      </c>
      <c r="D12972" s="6" t="s">
        <v>190</v>
      </c>
      <c r="E12972" s="6" t="s">
        <v>174</v>
      </c>
      <c r="F12972" s="34" t="n">
        <v>0.24212196469307</v>
      </c>
      <c r="G12972" s="34" t="n">
        <v>0.228454738532531</v>
      </c>
      <c r="H12972" s="34" t="n">
        <v>0.0136672261605388</v>
      </c>
      <c r="I12972" s="34" t="n">
        <v>0.0598246560711746</v>
      </c>
      <c r="J12972" s="35" t="n">
        <v>4.33</v>
      </c>
      <c r="K12972" s="6" t="n">
        <v>1</v>
      </c>
      <c r="L12972" s="35" t="n">
        <v>3.33</v>
      </c>
      <c r="M12972" s="6" t="str">
        <f aca="false">IF(I12972&lt;=0,"Below 0%",IF(I12972&lt;=0.05,"0-5%",IF(I12972&lt;=0.1,"5-10%",IF(I12972&lt;=0.2,"10-20%",IF(I12972&lt;=0.4,"20-40%","Above 40%")))))</f>
        <v>5-10%</v>
      </c>
      <c r="N12972" s="6" t="str">
        <f aca="false">IF(AND(H12972&gt;=Summary!$B$25,I12972&gt;=Summary!$B$26,I12972&lt;=Summary!$B$27,J12972&gt;=Summary!$B$28,J12972&lt;=Summary!$B$29,F12972*J12972&gt;1),"Yes","No")</f>
        <v>No</v>
      </c>
    </row>
    <row r="12973" customFormat="false" ht="15" hidden="false" customHeight="false" outlineLevel="0" collapsed="false">
      <c r="A12973" s="6" t="s">
        <v>159</v>
      </c>
      <c r="B12973" s="45" t="n">
        <v>45648</v>
      </c>
      <c r="C12973" s="6" t="s">
        <v>173</v>
      </c>
      <c r="D12973" s="6" t="s">
        <v>190</v>
      </c>
      <c r="E12973" s="6" t="s">
        <v>177</v>
      </c>
      <c r="F12973" s="34" t="n">
        <v>0.5435591340065</v>
      </c>
      <c r="G12973" s="34" t="n">
        <v>0.592340729249017</v>
      </c>
      <c r="H12973" s="34" t="n">
        <v>-0.0487815952425166</v>
      </c>
      <c r="I12973" s="34" t="n">
        <v>-0.0823539439949756</v>
      </c>
      <c r="J12973" s="35" t="n">
        <v>1.67</v>
      </c>
      <c r="K12973" s="6" t="n">
        <v>0</v>
      </c>
      <c r="L12973" s="35" t="n">
        <v>-1</v>
      </c>
      <c r="M12973" s="6" t="str">
        <f aca="false">IF(I12973&lt;=0,"Below 0%",IF(I12973&lt;=0.05,"0-5%",IF(I12973&lt;=0.1,"5-10%",IF(I12973&lt;=0.2,"10-20%",IF(I12973&lt;=0.4,"20-40%","Above 40%")))))</f>
        <v>Below 0%</v>
      </c>
      <c r="N12973" s="6" t="str">
        <f aca="false">IF(AND(H12973&gt;=Summary!$B$25,I12973&gt;=Summary!$B$26,I12973&lt;=Summary!$B$27,J12973&gt;=Summary!$B$28,J12973&lt;=Summary!$B$29,F12973*J12973&gt;1),"Yes","No")</f>
        <v>No</v>
      </c>
    </row>
    <row r="12974" customFormat="false" ht="15" hidden="false" customHeight="false" outlineLevel="0" collapsed="false">
      <c r="A12974" s="6" t="s">
        <v>159</v>
      </c>
      <c r="B12974" s="45" t="n">
        <v>45648</v>
      </c>
      <c r="C12974" s="6" t="s">
        <v>184</v>
      </c>
      <c r="D12974" s="6" t="s">
        <v>179</v>
      </c>
      <c r="E12974" s="6" t="s">
        <v>187</v>
      </c>
      <c r="F12974" s="34" t="n">
        <v>0.758937835693359</v>
      </c>
      <c r="G12974" s="34" t="n">
        <v>0.677918670747705</v>
      </c>
      <c r="H12974" s="34" t="n">
        <v>0.0810191649456549</v>
      </c>
      <c r="I12974" s="34" t="n">
        <v>0.119511629405774</v>
      </c>
      <c r="J12974" s="35" t="n">
        <v>1.45</v>
      </c>
      <c r="K12974" s="6" t="n">
        <v>0</v>
      </c>
      <c r="L12974" s="35" t="n">
        <v>-1</v>
      </c>
      <c r="M12974" s="6" t="str">
        <f aca="false">IF(I12974&lt;=0,"Below 0%",IF(I12974&lt;=0.05,"0-5%",IF(I12974&lt;=0.1,"5-10%",IF(I12974&lt;=0.2,"10-20%",IF(I12974&lt;=0.4,"20-40%","Above 40%")))))</f>
        <v>10-20%</v>
      </c>
      <c r="N12974" s="6" t="str">
        <f aca="false">IF(AND(H12974&gt;=Summary!$B$25,I12974&gt;=Summary!$B$26,I12974&lt;=Summary!$B$27,J12974&gt;=Summary!$B$28,J12974&lt;=Summary!$B$29,F12974*J12974&gt;1),"Yes","No")</f>
        <v>No</v>
      </c>
    </row>
    <row r="12975" customFormat="false" ht="15" hidden="false" customHeight="false" outlineLevel="0" collapsed="false">
      <c r="A12975" s="6" t="s">
        <v>159</v>
      </c>
      <c r="B12975" s="45" t="n">
        <v>45648</v>
      </c>
      <c r="C12975" s="6" t="s">
        <v>184</v>
      </c>
      <c r="D12975" s="6" t="s">
        <v>179</v>
      </c>
      <c r="E12975" s="6" t="s">
        <v>174</v>
      </c>
      <c r="F12975" s="34" t="n">
        <v>0.163606092333794</v>
      </c>
      <c r="G12975" s="34" t="n">
        <v>0.192741582859642</v>
      </c>
      <c r="H12975" s="34" t="n">
        <v>-0.0291354905258479</v>
      </c>
      <c r="I12975" s="34" t="n">
        <v>-0.151163490999578</v>
      </c>
      <c r="J12975" s="35" t="n">
        <v>5.1</v>
      </c>
      <c r="K12975" s="6" t="n">
        <v>1</v>
      </c>
      <c r="L12975" s="35" t="n">
        <v>4.1</v>
      </c>
      <c r="M12975" s="6" t="str">
        <f aca="false">IF(I12975&lt;=0,"Below 0%",IF(I12975&lt;=0.05,"0-5%",IF(I12975&lt;=0.1,"5-10%",IF(I12975&lt;=0.2,"10-20%",IF(I12975&lt;=0.4,"20-40%","Above 40%")))))</f>
        <v>Below 0%</v>
      </c>
      <c r="N12975" s="6" t="str">
        <f aca="false">IF(AND(H12975&gt;=Summary!$B$25,I12975&gt;=Summary!$B$26,I12975&lt;=Summary!$B$27,J12975&gt;=Summary!$B$28,J12975&lt;=Summary!$B$29,F12975*J12975&gt;1),"Yes","No")</f>
        <v>No</v>
      </c>
    </row>
    <row r="12976" customFormat="false" ht="15" hidden="false" customHeight="false" outlineLevel="0" collapsed="false">
      <c r="A12976" s="6" t="s">
        <v>159</v>
      </c>
      <c r="B12976" s="45" t="n">
        <v>45648</v>
      </c>
      <c r="C12976" s="6" t="s">
        <v>184</v>
      </c>
      <c r="D12976" s="6" t="s">
        <v>179</v>
      </c>
      <c r="E12976" s="6" t="s">
        <v>177</v>
      </c>
      <c r="F12976" s="34" t="n">
        <v>0.0774560645222664</v>
      </c>
      <c r="G12976" s="34" t="n">
        <v>0.129339746392654</v>
      </c>
      <c r="H12976" s="34" t="n">
        <v>-0.0518836818703878</v>
      </c>
      <c r="I12976" s="34" t="n">
        <v>-0.401142597828184</v>
      </c>
      <c r="J12976" s="35" t="n">
        <v>7.6</v>
      </c>
      <c r="K12976" s="6" t="n">
        <v>0</v>
      </c>
      <c r="L12976" s="35" t="n">
        <v>-1</v>
      </c>
      <c r="M12976" s="6" t="str">
        <f aca="false">IF(I12976&lt;=0,"Below 0%",IF(I12976&lt;=0.05,"0-5%",IF(I12976&lt;=0.1,"5-10%",IF(I12976&lt;=0.2,"10-20%",IF(I12976&lt;=0.4,"20-40%","Above 40%")))))</f>
        <v>Below 0%</v>
      </c>
      <c r="N12976" s="6" t="str">
        <f aca="false">IF(AND(H12976&gt;=Summary!$B$25,I12976&gt;=Summary!$B$26,I12976&lt;=Summary!$B$27,J12976&gt;=Summary!$B$28,J12976&lt;=Summary!$B$29,F12976*J12976&gt;1),"Yes","No")</f>
        <v>No</v>
      </c>
    </row>
    <row r="12977" customFormat="false" ht="15" hidden="false" customHeight="false" outlineLevel="0" collapsed="false">
      <c r="A12977" s="6" t="s">
        <v>159</v>
      </c>
      <c r="B12977" s="45" t="n">
        <v>45648</v>
      </c>
      <c r="C12977" s="6" t="s">
        <v>195</v>
      </c>
      <c r="D12977" s="6" t="s">
        <v>203</v>
      </c>
      <c r="E12977" s="6" t="s">
        <v>187</v>
      </c>
      <c r="F12977" s="34" t="n">
        <v>0.469182103872299</v>
      </c>
      <c r="G12977" s="34" t="n">
        <v>0.375198125940064</v>
      </c>
      <c r="H12977" s="34" t="n">
        <v>0.0939839779322353</v>
      </c>
      <c r="I12977" s="34" t="n">
        <v>0.250491597464026</v>
      </c>
      <c r="J12977" s="35" t="n">
        <v>2.63</v>
      </c>
      <c r="K12977" s="6" t="n">
        <v>0</v>
      </c>
      <c r="L12977" s="35" t="n">
        <v>-1</v>
      </c>
      <c r="M12977" s="6" t="str">
        <f aca="false">IF(I12977&lt;=0,"Below 0%",IF(I12977&lt;=0.05,"0-5%",IF(I12977&lt;=0.1,"5-10%",IF(I12977&lt;=0.2,"10-20%",IF(I12977&lt;=0.4,"20-40%","Above 40%")))))</f>
        <v>20-40%</v>
      </c>
      <c r="N12977" s="6" t="str">
        <f aca="false">IF(AND(H12977&gt;=Summary!$B$25,I12977&gt;=Summary!$B$26,I12977&lt;=Summary!$B$27,J12977&gt;=Summary!$B$28,J12977&lt;=Summary!$B$29,F12977*J12977&gt;1),"Yes","No")</f>
        <v>Yes</v>
      </c>
    </row>
    <row r="12978" customFormat="false" ht="15" hidden="false" customHeight="false" outlineLevel="0" collapsed="false">
      <c r="A12978" s="6" t="s">
        <v>159</v>
      </c>
      <c r="B12978" s="45" t="n">
        <v>45648</v>
      </c>
      <c r="C12978" s="6" t="s">
        <v>195</v>
      </c>
      <c r="D12978" s="6" t="s">
        <v>203</v>
      </c>
      <c r="E12978" s="6" t="s">
        <v>174</v>
      </c>
      <c r="F12978" s="34" t="n">
        <v>0.243084147572517</v>
      </c>
      <c r="G12978" s="34" t="n">
        <v>0.265976029979075</v>
      </c>
      <c r="H12978" s="34" t="n">
        <v>-0.0228918824065575</v>
      </c>
      <c r="I12978" s="34" t="n">
        <v>-0.0860674640807237</v>
      </c>
      <c r="J12978" s="35" t="n">
        <v>3.71</v>
      </c>
      <c r="K12978" s="6" t="n">
        <v>0</v>
      </c>
      <c r="L12978" s="35" t="n">
        <v>-1</v>
      </c>
      <c r="M12978" s="6" t="str">
        <f aca="false">IF(I12978&lt;=0,"Below 0%",IF(I12978&lt;=0.05,"0-5%",IF(I12978&lt;=0.1,"5-10%",IF(I12978&lt;=0.2,"10-20%",IF(I12978&lt;=0.4,"20-40%","Above 40%")))))</f>
        <v>Below 0%</v>
      </c>
      <c r="N12978" s="6" t="str">
        <f aca="false">IF(AND(H12978&gt;=Summary!$B$25,I12978&gt;=Summary!$B$26,I12978&lt;=Summary!$B$27,J12978&gt;=Summary!$B$28,J12978&lt;=Summary!$B$29,F12978*J12978&gt;1),"Yes","No")</f>
        <v>No</v>
      </c>
    </row>
    <row r="12979" customFormat="false" ht="15" hidden="false" customHeight="false" outlineLevel="0" collapsed="false">
      <c r="A12979" s="6" t="s">
        <v>159</v>
      </c>
      <c r="B12979" s="45" t="n">
        <v>45648</v>
      </c>
      <c r="C12979" s="6" t="s">
        <v>195</v>
      </c>
      <c r="D12979" s="6" t="s">
        <v>203</v>
      </c>
      <c r="E12979" s="6" t="s">
        <v>177</v>
      </c>
      <c r="F12979" s="34" t="n">
        <v>0.287733793258667</v>
      </c>
      <c r="G12979" s="34" t="n">
        <v>0.358825844080861</v>
      </c>
      <c r="H12979" s="34" t="n">
        <v>-0.0710920508221941</v>
      </c>
      <c r="I12979" s="34" t="n">
        <v>-0.198124109494671</v>
      </c>
      <c r="J12979" s="35" t="n">
        <v>2.75</v>
      </c>
      <c r="K12979" s="6" t="n">
        <v>1</v>
      </c>
      <c r="L12979" s="35" t="n">
        <v>1.75</v>
      </c>
      <c r="M12979" s="6" t="str">
        <f aca="false">IF(I12979&lt;=0,"Below 0%",IF(I12979&lt;=0.05,"0-5%",IF(I12979&lt;=0.1,"5-10%",IF(I12979&lt;=0.2,"10-20%",IF(I12979&lt;=0.4,"20-40%","Above 40%")))))</f>
        <v>Below 0%</v>
      </c>
      <c r="N12979" s="6" t="str">
        <f aca="false">IF(AND(H12979&gt;=Summary!$B$25,I12979&gt;=Summary!$B$26,I12979&lt;=Summary!$B$27,J12979&gt;=Summary!$B$28,J12979&lt;=Summary!$B$29,F12979*J12979&gt;1),"Yes","No")</f>
        <v>No</v>
      </c>
    </row>
    <row r="12980" customFormat="false" ht="15" hidden="false" customHeight="false" outlineLevel="0" collapsed="false">
      <c r="A12980" s="6" t="s">
        <v>159</v>
      </c>
      <c r="B12980" s="45" t="n">
        <v>45648</v>
      </c>
      <c r="C12980" s="6" t="s">
        <v>176</v>
      </c>
      <c r="D12980" s="6" t="s">
        <v>199</v>
      </c>
      <c r="E12980" s="6" t="s">
        <v>187</v>
      </c>
      <c r="F12980" s="34" t="n">
        <v>0.477178126573563</v>
      </c>
      <c r="G12980" s="34" t="n">
        <v>0.523499054940854</v>
      </c>
      <c r="H12980" s="34" t="n">
        <v>-0.0463209283672915</v>
      </c>
      <c r="I12980" s="34" t="n">
        <v>-0.0884833084799455</v>
      </c>
      <c r="J12980" s="35" t="n">
        <v>1.89</v>
      </c>
      <c r="K12980" s="6" t="n">
        <v>0</v>
      </c>
      <c r="L12980" s="35" t="n">
        <v>-1</v>
      </c>
      <c r="M12980" s="6" t="str">
        <f aca="false">IF(I12980&lt;=0,"Below 0%",IF(I12980&lt;=0.05,"0-5%",IF(I12980&lt;=0.1,"5-10%",IF(I12980&lt;=0.2,"10-20%",IF(I12980&lt;=0.4,"20-40%","Above 40%")))))</f>
        <v>Below 0%</v>
      </c>
      <c r="N12980" s="6" t="str">
        <f aca="false">IF(AND(H12980&gt;=Summary!$B$25,I12980&gt;=Summary!$B$26,I12980&lt;=Summary!$B$27,J12980&gt;=Summary!$B$28,J12980&lt;=Summary!$B$29,F12980*J12980&gt;1),"Yes","No")</f>
        <v>No</v>
      </c>
    </row>
    <row r="12981" customFormat="false" ht="15" hidden="false" customHeight="false" outlineLevel="0" collapsed="false">
      <c r="A12981" s="6" t="s">
        <v>159</v>
      </c>
      <c r="B12981" s="45" t="n">
        <v>45648</v>
      </c>
      <c r="C12981" s="6" t="s">
        <v>176</v>
      </c>
      <c r="D12981" s="6" t="s">
        <v>199</v>
      </c>
      <c r="E12981" s="6" t="s">
        <v>174</v>
      </c>
      <c r="F12981" s="34" t="n">
        <v>0.287525445222855</v>
      </c>
      <c r="G12981" s="34" t="n">
        <v>0.243697835920743</v>
      </c>
      <c r="H12981" s="34" t="n">
        <v>0.0438276093021122</v>
      </c>
      <c r="I12981" s="34" t="n">
        <v>0.179844064419046</v>
      </c>
      <c r="J12981" s="35" t="n">
        <v>4.06</v>
      </c>
      <c r="K12981" s="6" t="n">
        <v>0</v>
      </c>
      <c r="L12981" s="35" t="n">
        <v>-1</v>
      </c>
      <c r="M12981" s="6" t="str">
        <f aca="false">IF(I12981&lt;=0,"Below 0%",IF(I12981&lt;=0.05,"0-5%",IF(I12981&lt;=0.1,"5-10%",IF(I12981&lt;=0.2,"10-20%",IF(I12981&lt;=0.4,"20-40%","Above 40%")))))</f>
        <v>10-20%</v>
      </c>
      <c r="N12981" s="6" t="str">
        <f aca="false">IF(AND(H12981&gt;=Summary!$B$25,I12981&gt;=Summary!$B$26,I12981&lt;=Summary!$B$27,J12981&gt;=Summary!$B$28,J12981&lt;=Summary!$B$29,F12981*J12981&gt;1),"Yes","No")</f>
        <v>Yes</v>
      </c>
    </row>
    <row r="12982" customFormat="false" ht="15" hidden="false" customHeight="false" outlineLevel="0" collapsed="false">
      <c r="A12982" s="6" t="s">
        <v>159</v>
      </c>
      <c r="B12982" s="45" t="n">
        <v>45648</v>
      </c>
      <c r="C12982" s="6" t="s">
        <v>176</v>
      </c>
      <c r="D12982" s="6" t="s">
        <v>199</v>
      </c>
      <c r="E12982" s="6" t="s">
        <v>177</v>
      </c>
      <c r="F12982" s="34" t="n">
        <v>0.235296458005905</v>
      </c>
      <c r="G12982" s="34" t="n">
        <v>0.232803109138403</v>
      </c>
      <c r="H12982" s="34" t="n">
        <v>0.0024933488675018</v>
      </c>
      <c r="I12982" s="34" t="n">
        <v>0.0107101184203664</v>
      </c>
      <c r="J12982" s="35" t="n">
        <v>4.25</v>
      </c>
      <c r="K12982" s="6" t="n">
        <v>1</v>
      </c>
      <c r="L12982" s="35" t="n">
        <v>3.25</v>
      </c>
      <c r="M12982" s="6" t="str">
        <f aca="false">IF(I12982&lt;=0,"Below 0%",IF(I12982&lt;=0.05,"0-5%",IF(I12982&lt;=0.1,"5-10%",IF(I12982&lt;=0.2,"10-20%",IF(I12982&lt;=0.4,"20-40%","Above 40%")))))</f>
        <v>0-5%</v>
      </c>
      <c r="N12982" s="6" t="str">
        <f aca="false">IF(AND(H12982&gt;=Summary!$B$25,I12982&gt;=Summary!$B$26,I12982&lt;=Summary!$B$27,J12982&gt;=Summary!$B$28,J12982&lt;=Summary!$B$29,F12982*J12982&gt;1),"Yes","No")</f>
        <v>No</v>
      </c>
    </row>
    <row r="12983" customFormat="false" ht="15" hidden="false" customHeight="false" outlineLevel="0" collapsed="false">
      <c r="A12983" s="6" t="s">
        <v>159</v>
      </c>
      <c r="B12983" s="45" t="n">
        <v>45648</v>
      </c>
      <c r="C12983" s="6" t="s">
        <v>181</v>
      </c>
      <c r="D12983" s="6" t="s">
        <v>183</v>
      </c>
      <c r="E12983" s="6" t="s">
        <v>187</v>
      </c>
      <c r="F12983" s="34" t="n">
        <v>0.293291360139847</v>
      </c>
      <c r="G12983" s="34" t="n">
        <v>0.220914127423823</v>
      </c>
      <c r="H12983" s="34" t="n">
        <v>0.0723772327160241</v>
      </c>
      <c r="I12983" s="34" t="n">
        <v>0.327626094175357</v>
      </c>
      <c r="J12983" s="35" t="n">
        <v>4.5</v>
      </c>
      <c r="K12983" s="6" t="n">
        <v>0</v>
      </c>
      <c r="L12983" s="35" t="n">
        <v>-1</v>
      </c>
      <c r="M12983" s="6" t="str">
        <f aca="false">IF(I12983&lt;=0,"Below 0%",IF(I12983&lt;=0.05,"0-5%",IF(I12983&lt;=0.1,"5-10%",IF(I12983&lt;=0.2,"10-20%",IF(I12983&lt;=0.4,"20-40%","Above 40%")))))</f>
        <v>20-40%</v>
      </c>
      <c r="N12983" s="6" t="str">
        <f aca="false">IF(AND(H12983&gt;=Summary!$B$25,I12983&gt;=Summary!$B$26,I12983&lt;=Summary!$B$27,J12983&gt;=Summary!$B$28,J12983&lt;=Summary!$B$29,F12983*J12983&gt;1),"Yes","No")</f>
        <v>Yes</v>
      </c>
    </row>
    <row r="12984" customFormat="false" ht="15" hidden="false" customHeight="false" outlineLevel="0" collapsed="false">
      <c r="A12984" s="6" t="s">
        <v>159</v>
      </c>
      <c r="B12984" s="45" t="n">
        <v>45648</v>
      </c>
      <c r="C12984" s="6" t="s">
        <v>181</v>
      </c>
      <c r="D12984" s="6" t="s">
        <v>183</v>
      </c>
      <c r="E12984" s="6" t="s">
        <v>174</v>
      </c>
      <c r="F12984" s="34" t="n">
        <v>0.298661828041077</v>
      </c>
      <c r="G12984" s="34" t="n">
        <v>0.214248614958449</v>
      </c>
      <c r="H12984" s="34" t="n">
        <v>0.0844132130826279</v>
      </c>
      <c r="I12984" s="34" t="n">
        <v>0.393996540416371</v>
      </c>
      <c r="J12984" s="35" t="n">
        <v>4.64</v>
      </c>
      <c r="K12984" s="6" t="n">
        <v>0</v>
      </c>
      <c r="L12984" s="35" t="n">
        <v>-1</v>
      </c>
      <c r="M12984" s="6" t="str">
        <f aca="false">IF(I12984&lt;=0,"Below 0%",IF(I12984&lt;=0.05,"0-5%",IF(I12984&lt;=0.1,"5-10%",IF(I12984&lt;=0.2,"10-20%",IF(I12984&lt;=0.4,"20-40%","Above 40%")))))</f>
        <v>20-40%</v>
      </c>
      <c r="N12984" s="6" t="str">
        <f aca="false">IF(AND(H12984&gt;=Summary!$B$25,I12984&gt;=Summary!$B$26,I12984&lt;=Summary!$B$27,J12984&gt;=Summary!$B$28,J12984&lt;=Summary!$B$29,F12984*J12984&gt;1),"Yes","No")</f>
        <v>Yes</v>
      </c>
    </row>
    <row r="12985" customFormat="false" ht="15" hidden="false" customHeight="false" outlineLevel="0" collapsed="false">
      <c r="A12985" s="6" t="s">
        <v>159</v>
      </c>
      <c r="B12985" s="45" t="n">
        <v>45648</v>
      </c>
      <c r="C12985" s="6" t="s">
        <v>181</v>
      </c>
      <c r="D12985" s="6" t="s">
        <v>183</v>
      </c>
      <c r="E12985" s="6" t="s">
        <v>177</v>
      </c>
      <c r="F12985" s="34" t="n">
        <v>0.408046782016754</v>
      </c>
      <c r="G12985" s="34" t="n">
        <v>0.564837257617729</v>
      </c>
      <c r="H12985" s="34" t="n">
        <v>-0.156790475600975</v>
      </c>
      <c r="I12985" s="34" t="n">
        <v>-0.277585222090798</v>
      </c>
      <c r="J12985" s="35" t="n">
        <v>1.76</v>
      </c>
      <c r="K12985" s="6" t="n">
        <v>1</v>
      </c>
      <c r="L12985" s="35" t="n">
        <v>0.76</v>
      </c>
      <c r="M12985" s="6" t="str">
        <f aca="false">IF(I12985&lt;=0,"Below 0%",IF(I12985&lt;=0.05,"0-5%",IF(I12985&lt;=0.1,"5-10%",IF(I12985&lt;=0.2,"10-20%",IF(I12985&lt;=0.4,"20-40%","Above 40%")))))</f>
        <v>Below 0%</v>
      </c>
      <c r="N12985" s="6" t="str">
        <f aca="false">IF(AND(H12985&gt;=Summary!$B$25,I12985&gt;=Summary!$B$26,I12985&lt;=Summary!$B$27,J12985&gt;=Summary!$B$28,J12985&lt;=Summary!$B$29,F12985*J12985&gt;1),"Yes","No")</f>
        <v>No</v>
      </c>
    </row>
    <row r="12986" customFormat="false" ht="15" hidden="false" customHeight="false" outlineLevel="0" collapsed="false">
      <c r="A12986" s="6" t="s">
        <v>159</v>
      </c>
      <c r="B12986" s="45" t="n">
        <v>45652</v>
      </c>
      <c r="C12986" s="6" t="s">
        <v>199</v>
      </c>
      <c r="D12986" s="6" t="s">
        <v>180</v>
      </c>
      <c r="E12986" s="6" t="s">
        <v>187</v>
      </c>
      <c r="F12986" s="34" t="n">
        <v>0.507479131221771</v>
      </c>
      <c r="G12986" s="34" t="n">
        <v>0.509752925877763</v>
      </c>
      <c r="H12986" s="34" t="n">
        <v>-0.00227379465599209</v>
      </c>
      <c r="I12986" s="34" t="n">
        <v>-0.00446058186341303</v>
      </c>
      <c r="J12986" s="35" t="n">
        <v>1.95</v>
      </c>
      <c r="K12986" s="6" t="n">
        <v>0</v>
      </c>
      <c r="L12986" s="35" t="n">
        <v>-1</v>
      </c>
      <c r="M12986" s="6" t="str">
        <f aca="false">IF(I12986&lt;=0,"Below 0%",IF(I12986&lt;=0.05,"0-5%",IF(I12986&lt;=0.1,"5-10%",IF(I12986&lt;=0.2,"10-20%",IF(I12986&lt;=0.4,"20-40%","Above 40%")))))</f>
        <v>Below 0%</v>
      </c>
      <c r="N12986" s="6" t="str">
        <f aca="false">IF(AND(H12986&gt;=Summary!$B$25,I12986&gt;=Summary!$B$26,I12986&lt;=Summary!$B$27,J12986&gt;=Summary!$B$28,J12986&lt;=Summary!$B$29,F12986*J12986&gt;1),"Yes","No")</f>
        <v>No</v>
      </c>
    </row>
    <row r="12987" customFormat="false" ht="15" hidden="false" customHeight="false" outlineLevel="0" collapsed="false">
      <c r="A12987" s="6" t="s">
        <v>159</v>
      </c>
      <c r="B12987" s="45" t="n">
        <v>45652</v>
      </c>
      <c r="C12987" s="6" t="s">
        <v>199</v>
      </c>
      <c r="D12987" s="6" t="s">
        <v>180</v>
      </c>
      <c r="E12987" s="6" t="s">
        <v>174</v>
      </c>
      <c r="F12987" s="34" t="n">
        <v>0.24246209859848</v>
      </c>
      <c r="G12987" s="34" t="n">
        <v>0.253576072821847</v>
      </c>
      <c r="H12987" s="34" t="n">
        <v>-0.0111139742233663</v>
      </c>
      <c r="I12987" s="34" t="n">
        <v>-0.0438289547577881</v>
      </c>
      <c r="J12987" s="35" t="n">
        <v>3.92</v>
      </c>
      <c r="K12987" s="6" t="n">
        <v>1</v>
      </c>
      <c r="L12987" s="35" t="n">
        <v>2.92</v>
      </c>
      <c r="M12987" s="6" t="str">
        <f aca="false">IF(I12987&lt;=0,"Below 0%",IF(I12987&lt;=0.05,"0-5%",IF(I12987&lt;=0.1,"5-10%",IF(I12987&lt;=0.2,"10-20%",IF(I12987&lt;=0.4,"20-40%","Above 40%")))))</f>
        <v>Below 0%</v>
      </c>
      <c r="N12987" s="6" t="str">
        <f aca="false">IF(AND(H12987&gt;=Summary!$B$25,I12987&gt;=Summary!$B$26,I12987&lt;=Summary!$B$27,J12987&gt;=Summary!$B$28,J12987&lt;=Summary!$B$29,F12987*J12987&gt;1),"Yes","No")</f>
        <v>No</v>
      </c>
    </row>
    <row r="12988" customFormat="false" ht="15" hidden="false" customHeight="false" outlineLevel="0" collapsed="false">
      <c r="A12988" s="6" t="s">
        <v>159</v>
      </c>
      <c r="B12988" s="45" t="n">
        <v>45652</v>
      </c>
      <c r="C12988" s="6" t="s">
        <v>199</v>
      </c>
      <c r="D12988" s="6" t="s">
        <v>180</v>
      </c>
      <c r="E12988" s="6" t="s">
        <v>177</v>
      </c>
      <c r="F12988" s="34" t="n">
        <v>0.250058799982071</v>
      </c>
      <c r="G12988" s="34" t="n">
        <v>0.23667100130039</v>
      </c>
      <c r="H12988" s="34" t="n">
        <v>0.0133877986816809</v>
      </c>
      <c r="I12988" s="34" t="n">
        <v>0.0565671273967725</v>
      </c>
      <c r="J12988" s="35" t="n">
        <v>4.2</v>
      </c>
      <c r="K12988" s="6" t="n">
        <v>0</v>
      </c>
      <c r="L12988" s="35" t="n">
        <v>-1</v>
      </c>
      <c r="M12988" s="6" t="str">
        <f aca="false">IF(I12988&lt;=0,"Below 0%",IF(I12988&lt;=0.05,"0-5%",IF(I12988&lt;=0.1,"5-10%",IF(I12988&lt;=0.2,"10-20%",IF(I12988&lt;=0.4,"20-40%","Above 40%")))))</f>
        <v>5-10%</v>
      </c>
      <c r="N12988" s="6" t="str">
        <f aca="false">IF(AND(H12988&gt;=Summary!$B$25,I12988&gt;=Summary!$B$26,I12988&lt;=Summary!$B$27,J12988&gt;=Summary!$B$28,J12988&lt;=Summary!$B$29,F12988*J12988&gt;1),"Yes","No")</f>
        <v>No</v>
      </c>
    </row>
    <row r="12989" customFormat="false" ht="15" hidden="false" customHeight="false" outlineLevel="0" collapsed="false">
      <c r="A12989" s="6" t="s">
        <v>159</v>
      </c>
      <c r="B12989" s="45" t="n">
        <v>45652</v>
      </c>
      <c r="C12989" s="6" t="s">
        <v>190</v>
      </c>
      <c r="D12989" s="6" t="s">
        <v>184</v>
      </c>
      <c r="E12989" s="6" t="s">
        <v>187</v>
      </c>
      <c r="F12989" s="34" t="n">
        <v>0.644453167915344</v>
      </c>
      <c r="G12989" s="34" t="n">
        <v>0.65650208822015</v>
      </c>
      <c r="H12989" s="34" t="n">
        <v>-0.0120489203048056</v>
      </c>
      <c r="I12989" s="34" t="n">
        <v>-0.0183532094124356</v>
      </c>
      <c r="J12989" s="35" t="n">
        <v>1.52</v>
      </c>
      <c r="K12989" s="6" t="n">
        <v>0</v>
      </c>
      <c r="L12989" s="35" t="n">
        <v>-1</v>
      </c>
      <c r="M12989" s="6" t="str">
        <f aca="false">IF(I12989&lt;=0,"Below 0%",IF(I12989&lt;=0.05,"0-5%",IF(I12989&lt;=0.1,"5-10%",IF(I12989&lt;=0.2,"10-20%",IF(I12989&lt;=0.4,"20-40%","Above 40%")))))</f>
        <v>Below 0%</v>
      </c>
      <c r="N12989" s="6" t="str">
        <f aca="false">IF(AND(H12989&gt;=Summary!$B$25,I12989&gt;=Summary!$B$26,I12989&lt;=Summary!$B$27,J12989&gt;=Summary!$B$28,J12989&lt;=Summary!$B$29,F12989*J12989&gt;1),"Yes","No")</f>
        <v>No</v>
      </c>
    </row>
    <row r="12990" customFormat="false" ht="15" hidden="false" customHeight="false" outlineLevel="0" collapsed="false">
      <c r="A12990" s="6" t="s">
        <v>159</v>
      </c>
      <c r="B12990" s="45" t="n">
        <v>45652</v>
      </c>
      <c r="C12990" s="6" t="s">
        <v>190</v>
      </c>
      <c r="D12990" s="6" t="s">
        <v>184</v>
      </c>
      <c r="E12990" s="6" t="s">
        <v>174</v>
      </c>
      <c r="F12990" s="34" t="n">
        <v>0.244188189506531</v>
      </c>
      <c r="G12990" s="34" t="n">
        <v>0.195663367469535</v>
      </c>
      <c r="H12990" s="34" t="n">
        <v>0.0485248220369959</v>
      </c>
      <c r="I12990" s="34" t="n">
        <v>0.248001568533524</v>
      </c>
      <c r="J12990" s="35" t="n">
        <v>5.1</v>
      </c>
      <c r="K12990" s="6" t="n">
        <v>0</v>
      </c>
      <c r="L12990" s="35" t="n">
        <v>-1</v>
      </c>
      <c r="M12990" s="6" t="str">
        <f aca="false">IF(I12990&lt;=0,"Below 0%",IF(I12990&lt;=0.05,"0-5%",IF(I12990&lt;=0.1,"5-10%",IF(I12990&lt;=0.2,"10-20%",IF(I12990&lt;=0.4,"20-40%","Above 40%")))))</f>
        <v>20-40%</v>
      </c>
      <c r="N12990" s="6" t="str">
        <f aca="false">IF(AND(H12990&gt;=Summary!$B$25,I12990&gt;=Summary!$B$26,I12990&lt;=Summary!$B$27,J12990&gt;=Summary!$B$28,J12990&lt;=Summary!$B$29,F12990*J12990&gt;1),"Yes","No")</f>
        <v>No</v>
      </c>
    </row>
    <row r="12991" customFormat="false" ht="15" hidden="false" customHeight="false" outlineLevel="0" collapsed="false">
      <c r="A12991" s="6" t="s">
        <v>159</v>
      </c>
      <c r="B12991" s="45" t="n">
        <v>45652</v>
      </c>
      <c r="C12991" s="6" t="s">
        <v>190</v>
      </c>
      <c r="D12991" s="6" t="s">
        <v>184</v>
      </c>
      <c r="E12991" s="6" t="s">
        <v>177</v>
      </c>
      <c r="F12991" s="34" t="n">
        <v>0.111358650028706</v>
      </c>
      <c r="G12991" s="34" t="n">
        <v>0.147834544310315</v>
      </c>
      <c r="H12991" s="34" t="n">
        <v>-0.0364758942816096</v>
      </c>
      <c r="I12991" s="34" t="n">
        <v>-0.24673458055273</v>
      </c>
      <c r="J12991" s="35" t="n">
        <v>6.75</v>
      </c>
      <c r="K12991" s="6" t="n">
        <v>1</v>
      </c>
      <c r="L12991" s="35" t="n">
        <v>5.75</v>
      </c>
      <c r="M12991" s="6" t="str">
        <f aca="false">IF(I12991&lt;=0,"Below 0%",IF(I12991&lt;=0.05,"0-5%",IF(I12991&lt;=0.1,"5-10%",IF(I12991&lt;=0.2,"10-20%",IF(I12991&lt;=0.4,"20-40%","Above 40%")))))</f>
        <v>Below 0%</v>
      </c>
      <c r="N12991" s="6" t="str">
        <f aca="false">IF(AND(H12991&gt;=Summary!$B$25,I12991&gt;=Summary!$B$26,I12991&lt;=Summary!$B$27,J12991&gt;=Summary!$B$28,J12991&lt;=Summary!$B$29,F12991*J12991&gt;1),"Yes","No")</f>
        <v>No</v>
      </c>
    </row>
    <row r="12992" customFormat="false" ht="15" hidden="false" customHeight="false" outlineLevel="0" collapsed="false">
      <c r="A12992" s="6" t="s">
        <v>159</v>
      </c>
      <c r="B12992" s="45" t="n">
        <v>45652</v>
      </c>
      <c r="C12992" s="6" t="s">
        <v>183</v>
      </c>
      <c r="D12992" s="6" t="s">
        <v>195</v>
      </c>
      <c r="E12992" s="6" t="s">
        <v>187</v>
      </c>
      <c r="F12992" s="34" t="n">
        <v>0.839119076728821</v>
      </c>
      <c r="G12992" s="34" t="n">
        <v>0.899415884277807</v>
      </c>
      <c r="H12992" s="34" t="n">
        <v>-0.0602968075489858</v>
      </c>
      <c r="I12992" s="34" t="n">
        <v>-0.0670399629392822</v>
      </c>
      <c r="J12992" s="35" t="n">
        <v>1.1</v>
      </c>
      <c r="K12992" s="6" t="n">
        <v>1</v>
      </c>
      <c r="L12992" s="35" t="n">
        <v>0.1</v>
      </c>
      <c r="M12992" s="6" t="str">
        <f aca="false">IF(I12992&lt;=0,"Below 0%",IF(I12992&lt;=0.05,"0-5%",IF(I12992&lt;=0.1,"5-10%",IF(I12992&lt;=0.2,"10-20%",IF(I12992&lt;=0.4,"20-40%","Above 40%")))))</f>
        <v>Below 0%</v>
      </c>
      <c r="N12992" s="6" t="str">
        <f aca="false">IF(AND(H12992&gt;=Summary!$B$25,I12992&gt;=Summary!$B$26,I12992&lt;=Summary!$B$27,J12992&gt;=Summary!$B$28,J12992&lt;=Summary!$B$29,F12992*J12992&gt;1),"Yes","No")</f>
        <v>No</v>
      </c>
    </row>
    <row r="12993" customFormat="false" ht="15" hidden="false" customHeight="false" outlineLevel="0" collapsed="false">
      <c r="A12993" s="6" t="s">
        <v>159</v>
      </c>
      <c r="B12993" s="45" t="n">
        <v>45652</v>
      </c>
      <c r="C12993" s="6" t="s">
        <v>183</v>
      </c>
      <c r="D12993" s="6" t="s">
        <v>195</v>
      </c>
      <c r="E12993" s="6" t="s">
        <v>174</v>
      </c>
      <c r="F12993" s="34" t="n">
        <v>0.126713886857033</v>
      </c>
      <c r="G12993" s="34" t="n">
        <v>0.0714853665249702</v>
      </c>
      <c r="H12993" s="34" t="n">
        <v>0.0552285203320626</v>
      </c>
      <c r="I12993" s="34" t="n">
        <v>0.772584978112562</v>
      </c>
      <c r="J12993" s="35" t="n">
        <v>13.84</v>
      </c>
      <c r="K12993" s="6" t="n">
        <v>0</v>
      </c>
      <c r="L12993" s="35" t="n">
        <v>-1</v>
      </c>
      <c r="M12993" s="6" t="str">
        <f aca="false">IF(I12993&lt;=0,"Below 0%",IF(I12993&lt;=0.05,"0-5%",IF(I12993&lt;=0.1,"5-10%",IF(I12993&lt;=0.2,"10-20%",IF(I12993&lt;=0.4,"20-40%","Above 40%")))))</f>
        <v>Above 40%</v>
      </c>
      <c r="N12993" s="6" t="str">
        <f aca="false">IF(AND(H12993&gt;=Summary!$B$25,I12993&gt;=Summary!$B$26,I12993&lt;=Summary!$B$27,J12993&gt;=Summary!$B$28,J12993&lt;=Summary!$B$29,F12993*J12993&gt;1),"Yes","No")</f>
        <v>No</v>
      </c>
    </row>
    <row r="12994" customFormat="false" ht="15" hidden="false" customHeight="false" outlineLevel="0" collapsed="false">
      <c r="A12994" s="6" t="s">
        <v>159</v>
      </c>
      <c r="B12994" s="45" t="n">
        <v>45652</v>
      </c>
      <c r="C12994" s="6" t="s">
        <v>183</v>
      </c>
      <c r="D12994" s="6" t="s">
        <v>195</v>
      </c>
      <c r="E12994" s="6" t="s">
        <v>177</v>
      </c>
      <c r="F12994" s="34" t="n">
        <v>0.0341670550405979</v>
      </c>
      <c r="G12994" s="34" t="n">
        <v>0.0290987491972232</v>
      </c>
      <c r="H12994" s="34" t="n">
        <v>0.00506830584337476</v>
      </c>
      <c r="I12994" s="34" t="n">
        <v>0.174176072277994</v>
      </c>
      <c r="J12994" s="35" t="n">
        <v>34</v>
      </c>
      <c r="K12994" s="6" t="n">
        <v>0</v>
      </c>
      <c r="L12994" s="35" t="n">
        <v>-1</v>
      </c>
      <c r="M12994" s="6" t="str">
        <f aca="false">IF(I12994&lt;=0,"Below 0%",IF(I12994&lt;=0.05,"0-5%",IF(I12994&lt;=0.1,"5-10%",IF(I12994&lt;=0.2,"10-20%",IF(I12994&lt;=0.4,"20-40%","Above 40%")))))</f>
        <v>10-20%</v>
      </c>
      <c r="N12994" s="6" t="str">
        <f aca="false">IF(AND(H12994&gt;=Summary!$B$25,I12994&gt;=Summary!$B$26,I12994&lt;=Summary!$B$27,J12994&gt;=Summary!$B$28,J12994&lt;=Summary!$B$29,F12994*J12994&gt;1),"Yes","No")</f>
        <v>No</v>
      </c>
    </row>
    <row r="12995" customFormat="false" ht="15" hidden="false" customHeight="false" outlineLevel="0" collapsed="false">
      <c r="A12995" s="6" t="s">
        <v>159</v>
      </c>
      <c r="B12995" s="45" t="n">
        <v>45652</v>
      </c>
      <c r="C12995" s="6" t="s">
        <v>194</v>
      </c>
      <c r="D12995" s="6" t="s">
        <v>173</v>
      </c>
      <c r="E12995" s="6" t="s">
        <v>187</v>
      </c>
      <c r="F12995" s="34" t="n">
        <v>0.822434425354004</v>
      </c>
      <c r="G12995" s="34" t="n">
        <v>0.722106553014408</v>
      </c>
      <c r="H12995" s="34" t="n">
        <v>0.100327872339596</v>
      </c>
      <c r="I12995" s="34" t="n">
        <v>0.13893776745382</v>
      </c>
      <c r="J12995" s="35" t="n">
        <v>1.37</v>
      </c>
      <c r="K12995" s="6" t="n">
        <v>0</v>
      </c>
      <c r="L12995" s="35" t="n">
        <v>-1</v>
      </c>
      <c r="M12995" s="6" t="str">
        <f aca="false">IF(I12995&lt;=0,"Below 0%",IF(I12995&lt;=0.05,"0-5%",IF(I12995&lt;=0.1,"5-10%",IF(I12995&lt;=0.2,"10-20%",IF(I12995&lt;=0.4,"20-40%","Above 40%")))))</f>
        <v>10-20%</v>
      </c>
      <c r="N12995" s="6" t="str">
        <f aca="false">IF(AND(H12995&gt;=Summary!$B$25,I12995&gt;=Summary!$B$26,I12995&lt;=Summary!$B$27,J12995&gt;=Summary!$B$28,J12995&lt;=Summary!$B$29,F12995*J12995&gt;1),"Yes","No")</f>
        <v>No</v>
      </c>
    </row>
    <row r="12996" customFormat="false" ht="15" hidden="false" customHeight="false" outlineLevel="0" collapsed="false">
      <c r="A12996" s="6" t="s">
        <v>159</v>
      </c>
      <c r="B12996" s="45" t="n">
        <v>45652</v>
      </c>
      <c r="C12996" s="6" t="s">
        <v>194</v>
      </c>
      <c r="D12996" s="6" t="s">
        <v>173</v>
      </c>
      <c r="E12996" s="6" t="s">
        <v>174</v>
      </c>
      <c r="F12996" s="34" t="n">
        <v>0.101184576749802</v>
      </c>
      <c r="G12996" s="34" t="n">
        <v>0.172650257876045</v>
      </c>
      <c r="H12996" s="34" t="n">
        <v>-0.0714656811262436</v>
      </c>
      <c r="I12996" s="34" t="n">
        <v>-0.413933242877358</v>
      </c>
      <c r="J12996" s="35" t="n">
        <v>5.73</v>
      </c>
      <c r="K12996" s="6" t="n">
        <v>1</v>
      </c>
      <c r="L12996" s="35" t="n">
        <v>4.73</v>
      </c>
      <c r="M12996" s="6" t="str">
        <f aca="false">IF(I12996&lt;=0,"Below 0%",IF(I12996&lt;=0.05,"0-5%",IF(I12996&lt;=0.1,"5-10%",IF(I12996&lt;=0.2,"10-20%",IF(I12996&lt;=0.4,"20-40%","Above 40%")))))</f>
        <v>Below 0%</v>
      </c>
      <c r="N12996" s="6" t="str">
        <f aca="false">IF(AND(H12996&gt;=Summary!$B$25,I12996&gt;=Summary!$B$26,I12996&lt;=Summary!$B$27,J12996&gt;=Summary!$B$28,J12996&lt;=Summary!$B$29,F12996*J12996&gt;1),"Yes","No")</f>
        <v>No</v>
      </c>
    </row>
    <row r="12997" customFormat="false" ht="15" hidden="false" customHeight="false" outlineLevel="0" collapsed="false">
      <c r="A12997" s="6" t="s">
        <v>159</v>
      </c>
      <c r="B12997" s="45" t="n">
        <v>45652</v>
      </c>
      <c r="C12997" s="6" t="s">
        <v>194</v>
      </c>
      <c r="D12997" s="6" t="s">
        <v>173</v>
      </c>
      <c r="E12997" s="6" t="s">
        <v>177</v>
      </c>
      <c r="F12997" s="34" t="n">
        <v>0.0763809904456139</v>
      </c>
      <c r="G12997" s="34" t="n">
        <v>0.105243189109547</v>
      </c>
      <c r="H12997" s="34" t="n">
        <v>-0.0288621986639329</v>
      </c>
      <c r="I12997" s="34" t="n">
        <v>-0.274242912136485</v>
      </c>
      <c r="J12997" s="35" t="n">
        <v>9.4</v>
      </c>
      <c r="K12997" s="6" t="n">
        <v>0</v>
      </c>
      <c r="L12997" s="35" t="n">
        <v>-1</v>
      </c>
      <c r="M12997" s="6" t="str">
        <f aca="false">IF(I12997&lt;=0,"Below 0%",IF(I12997&lt;=0.05,"0-5%",IF(I12997&lt;=0.1,"5-10%",IF(I12997&lt;=0.2,"10-20%",IF(I12997&lt;=0.4,"20-40%","Above 40%")))))</f>
        <v>Below 0%</v>
      </c>
      <c r="N12997" s="6" t="str">
        <f aca="false">IF(AND(H12997&gt;=Summary!$B$25,I12997&gt;=Summary!$B$26,I12997&lt;=Summary!$B$27,J12997&gt;=Summary!$B$28,J12997&lt;=Summary!$B$29,F12997*J12997&gt;1),"Yes","No")</f>
        <v>No</v>
      </c>
    </row>
    <row r="12998" customFormat="false" ht="15" hidden="false" customHeight="false" outlineLevel="0" collapsed="false">
      <c r="A12998" s="6" t="s">
        <v>159</v>
      </c>
      <c r="B12998" s="45" t="n">
        <v>45652</v>
      </c>
      <c r="C12998" s="6" t="s">
        <v>188</v>
      </c>
      <c r="D12998" s="6" t="s">
        <v>182</v>
      </c>
      <c r="E12998" s="6" t="s">
        <v>187</v>
      </c>
      <c r="F12998" s="34" t="n">
        <v>0.519328713417053</v>
      </c>
      <c r="G12998" s="34" t="n">
        <v>0.497891230517512</v>
      </c>
      <c r="H12998" s="34" t="n">
        <v>0.0214374828995411</v>
      </c>
      <c r="I12998" s="34" t="n">
        <v>0.0430565585123055</v>
      </c>
      <c r="J12998" s="35" t="n">
        <v>1.97</v>
      </c>
      <c r="K12998" s="6" t="n">
        <v>1</v>
      </c>
      <c r="L12998" s="35" t="n">
        <v>0.97</v>
      </c>
      <c r="M12998" s="6" t="str">
        <f aca="false">IF(I12998&lt;=0,"Below 0%",IF(I12998&lt;=0.05,"0-5%",IF(I12998&lt;=0.1,"5-10%",IF(I12998&lt;=0.2,"10-20%",IF(I12998&lt;=0.4,"20-40%","Above 40%")))))</f>
        <v>0-5%</v>
      </c>
      <c r="N12998" s="6" t="str">
        <f aca="false">IF(AND(H12998&gt;=Summary!$B$25,I12998&gt;=Summary!$B$26,I12998&lt;=Summary!$B$27,J12998&gt;=Summary!$B$28,J12998&lt;=Summary!$B$29,F12998*J12998&gt;1),"Yes","No")</f>
        <v>No</v>
      </c>
    </row>
    <row r="12999" customFormat="false" ht="15" hidden="false" customHeight="false" outlineLevel="0" collapsed="false">
      <c r="A12999" s="6" t="s">
        <v>159</v>
      </c>
      <c r="B12999" s="45" t="n">
        <v>45652</v>
      </c>
      <c r="C12999" s="6" t="s">
        <v>188</v>
      </c>
      <c r="D12999" s="6" t="s">
        <v>182</v>
      </c>
      <c r="E12999" s="6" t="s">
        <v>174</v>
      </c>
      <c r="F12999" s="34" t="n">
        <v>0.309335976839066</v>
      </c>
      <c r="G12999" s="34" t="n">
        <v>0.243991473661567</v>
      </c>
      <c r="H12999" s="34" t="n">
        <v>0.0653445031774986</v>
      </c>
      <c r="I12999" s="34" t="n">
        <v>0.267814699410915</v>
      </c>
      <c r="J12999" s="35" t="n">
        <v>4.02</v>
      </c>
      <c r="K12999" s="6" t="n">
        <v>0</v>
      </c>
      <c r="L12999" s="35" t="n">
        <v>-1</v>
      </c>
      <c r="M12999" s="6" t="str">
        <f aca="false">IF(I12999&lt;=0,"Below 0%",IF(I12999&lt;=0.05,"0-5%",IF(I12999&lt;=0.1,"5-10%",IF(I12999&lt;=0.2,"10-20%",IF(I12999&lt;=0.4,"20-40%","Above 40%")))))</f>
        <v>20-40%</v>
      </c>
      <c r="N12999" s="6" t="str">
        <f aca="false">IF(AND(H12999&gt;=Summary!$B$25,I12999&gt;=Summary!$B$26,I12999&lt;=Summary!$B$27,J12999&gt;=Summary!$B$28,J12999&lt;=Summary!$B$29,F12999*J12999&gt;1),"Yes","No")</f>
        <v>Yes</v>
      </c>
    </row>
    <row r="13000" customFormat="false" ht="15" hidden="false" customHeight="false" outlineLevel="0" collapsed="false">
      <c r="A13000" s="6" t="s">
        <v>159</v>
      </c>
      <c r="B13000" s="45" t="n">
        <v>45652</v>
      </c>
      <c r="C13000" s="6" t="s">
        <v>188</v>
      </c>
      <c r="D13000" s="6" t="s">
        <v>182</v>
      </c>
      <c r="E13000" s="6" t="s">
        <v>177</v>
      </c>
      <c r="F13000" s="34" t="n">
        <v>0.171335309743881</v>
      </c>
      <c r="G13000" s="34" t="n">
        <v>0.258117295820921</v>
      </c>
      <c r="H13000" s="34" t="n">
        <v>-0.0867819860770396</v>
      </c>
      <c r="I13000" s="34" t="n">
        <v>-0.336211433647004</v>
      </c>
      <c r="J13000" s="35" t="n">
        <v>3.8</v>
      </c>
      <c r="K13000" s="6" t="n">
        <v>0</v>
      </c>
      <c r="L13000" s="35" t="n">
        <v>-1</v>
      </c>
      <c r="M13000" s="6" t="str">
        <f aca="false">IF(I13000&lt;=0,"Below 0%",IF(I13000&lt;=0.05,"0-5%",IF(I13000&lt;=0.1,"5-10%",IF(I13000&lt;=0.2,"10-20%",IF(I13000&lt;=0.4,"20-40%","Above 40%")))))</f>
        <v>Below 0%</v>
      </c>
      <c r="N13000" s="6" t="str">
        <f aca="false">IF(AND(H13000&gt;=Summary!$B$25,I13000&gt;=Summary!$B$26,I13000&lt;=Summary!$B$27,J13000&gt;=Summary!$B$28,J13000&lt;=Summary!$B$29,F13000*J13000&gt;1),"Yes","No")</f>
        <v>No</v>
      </c>
    </row>
    <row r="13001" customFormat="false" ht="15" hidden="false" customHeight="false" outlineLevel="0" collapsed="false">
      <c r="A13001" s="6" t="s">
        <v>159</v>
      </c>
      <c r="B13001" s="45" t="n">
        <v>45652</v>
      </c>
      <c r="C13001" s="6" t="s">
        <v>207</v>
      </c>
      <c r="D13001" s="6" t="s">
        <v>181</v>
      </c>
      <c r="E13001" s="6" t="s">
        <v>187</v>
      </c>
      <c r="F13001" s="34" t="n">
        <v>0.377075552940369</v>
      </c>
      <c r="G13001" s="34" t="n">
        <v>0.406</v>
      </c>
      <c r="H13001" s="34" t="n">
        <v>-0.0289244470596313</v>
      </c>
      <c r="I13001" s="34" t="n">
        <v>-0.0712424804424416</v>
      </c>
      <c r="J13001" s="35" t="n">
        <v>2.42</v>
      </c>
      <c r="K13001" s="6" t="n">
        <v>1</v>
      </c>
      <c r="L13001" s="35" t="n">
        <v>1.42</v>
      </c>
      <c r="M13001" s="6" t="str">
        <f aca="false">IF(I13001&lt;=0,"Below 0%",IF(I13001&lt;=0.05,"0-5%",IF(I13001&lt;=0.1,"5-10%",IF(I13001&lt;=0.2,"10-20%",IF(I13001&lt;=0.4,"20-40%","Above 40%")))))</f>
        <v>Below 0%</v>
      </c>
      <c r="N13001" s="6" t="str">
        <f aca="false">IF(AND(H13001&gt;=Summary!$B$25,I13001&gt;=Summary!$B$26,I13001&lt;=Summary!$B$27,J13001&gt;=Summary!$B$28,J13001&lt;=Summary!$B$29,F13001*J13001&gt;1),"Yes","No")</f>
        <v>No</v>
      </c>
    </row>
    <row r="13002" customFormat="false" ht="15" hidden="false" customHeight="false" outlineLevel="0" collapsed="false">
      <c r="A13002" s="6" t="s">
        <v>159</v>
      </c>
      <c r="B13002" s="45" t="n">
        <v>45652</v>
      </c>
      <c r="C13002" s="6" t="s">
        <v>207</v>
      </c>
      <c r="D13002" s="6" t="s">
        <v>181</v>
      </c>
      <c r="E13002" s="6" t="s">
        <v>174</v>
      </c>
      <c r="F13002" s="34" t="n">
        <v>0.205452173948288</v>
      </c>
      <c r="G13002" s="34" t="n">
        <v>0.2552</v>
      </c>
      <c r="H13002" s="34" t="n">
        <v>-0.049747826051712</v>
      </c>
      <c r="I13002" s="34" t="n">
        <v>-0.194936622459687</v>
      </c>
      <c r="J13002" s="35" t="n">
        <v>3.85</v>
      </c>
      <c r="K13002" s="6" t="n">
        <v>0</v>
      </c>
      <c r="L13002" s="35" t="n">
        <v>-1</v>
      </c>
      <c r="M13002" s="6" t="str">
        <f aca="false">IF(I13002&lt;=0,"Below 0%",IF(I13002&lt;=0.05,"0-5%",IF(I13002&lt;=0.1,"5-10%",IF(I13002&lt;=0.2,"10-20%",IF(I13002&lt;=0.4,"20-40%","Above 40%")))))</f>
        <v>Below 0%</v>
      </c>
      <c r="N13002" s="6" t="str">
        <f aca="false">IF(AND(H13002&gt;=Summary!$B$25,I13002&gt;=Summary!$B$26,I13002&lt;=Summary!$B$27,J13002&gt;=Summary!$B$28,J13002&lt;=Summary!$B$29,F13002*J13002&gt;1),"Yes","No")</f>
        <v>No</v>
      </c>
    </row>
    <row r="13003" customFormat="false" ht="15" hidden="false" customHeight="false" outlineLevel="0" collapsed="false">
      <c r="A13003" s="6" t="s">
        <v>159</v>
      </c>
      <c r="B13003" s="45" t="n">
        <v>45652</v>
      </c>
      <c r="C13003" s="6" t="s">
        <v>207</v>
      </c>
      <c r="D13003" s="6" t="s">
        <v>181</v>
      </c>
      <c r="E13003" s="6" t="s">
        <v>177</v>
      </c>
      <c r="F13003" s="34" t="n">
        <v>0.417472273111343</v>
      </c>
      <c r="G13003" s="34" t="n">
        <v>0.3388</v>
      </c>
      <c r="H13003" s="34" t="n">
        <v>0.0786722731113434</v>
      </c>
      <c r="I13003" s="34" t="n">
        <v>0.232208598321557</v>
      </c>
      <c r="J13003" s="35" t="n">
        <v>2.9</v>
      </c>
      <c r="K13003" s="6" t="n">
        <v>0</v>
      </c>
      <c r="L13003" s="35" t="n">
        <v>-1</v>
      </c>
      <c r="M13003" s="6" t="str">
        <f aca="false">IF(I13003&lt;=0,"Below 0%",IF(I13003&lt;=0.05,"0-5%",IF(I13003&lt;=0.1,"5-10%",IF(I13003&lt;=0.2,"10-20%",IF(I13003&lt;=0.4,"20-40%","Above 40%")))))</f>
        <v>20-40%</v>
      </c>
      <c r="N13003" s="6" t="str">
        <f aca="false">IF(AND(H13003&gt;=Summary!$B$25,I13003&gt;=Summary!$B$26,I13003&lt;=Summary!$B$27,J13003&gt;=Summary!$B$28,J13003&lt;=Summary!$B$29,F13003*J13003&gt;1),"Yes","No")</f>
        <v>Yes</v>
      </c>
    </row>
    <row r="13004" customFormat="false" ht="15" hidden="false" customHeight="false" outlineLevel="0" collapsed="false">
      <c r="A13004" s="6" t="s">
        <v>159</v>
      </c>
      <c r="B13004" s="45" t="n">
        <v>45652</v>
      </c>
      <c r="C13004" s="6" t="s">
        <v>179</v>
      </c>
      <c r="D13004" s="6" t="s">
        <v>189</v>
      </c>
      <c r="E13004" s="6" t="s">
        <v>187</v>
      </c>
      <c r="F13004" s="34" t="n">
        <v>0.251385897397995</v>
      </c>
      <c r="G13004" s="34" t="n">
        <v>0.291644771413558</v>
      </c>
      <c r="H13004" s="34" t="n">
        <v>-0.0402588740155626</v>
      </c>
      <c r="I13004" s="34" t="n">
        <v>-0.138040787840749</v>
      </c>
      <c r="J13004" s="35" t="n">
        <v>3.37</v>
      </c>
      <c r="K13004" s="6" t="n">
        <v>0</v>
      </c>
      <c r="L13004" s="35" t="n">
        <v>-1</v>
      </c>
      <c r="M13004" s="6" t="str">
        <f aca="false">IF(I13004&lt;=0,"Below 0%",IF(I13004&lt;=0.05,"0-5%",IF(I13004&lt;=0.1,"5-10%",IF(I13004&lt;=0.2,"10-20%",IF(I13004&lt;=0.4,"20-40%","Above 40%")))))</f>
        <v>Below 0%</v>
      </c>
      <c r="N13004" s="6" t="str">
        <f aca="false">IF(AND(H13004&gt;=Summary!$B$25,I13004&gt;=Summary!$B$26,I13004&lt;=Summary!$B$27,J13004&gt;=Summary!$B$28,J13004&lt;=Summary!$B$29,F13004*J13004&gt;1),"Yes","No")</f>
        <v>No</v>
      </c>
    </row>
    <row r="13005" customFormat="false" ht="15" hidden="false" customHeight="false" outlineLevel="0" collapsed="false">
      <c r="A13005" s="6" t="s">
        <v>159</v>
      </c>
      <c r="B13005" s="45" t="n">
        <v>45652</v>
      </c>
      <c r="C13005" s="6" t="s">
        <v>179</v>
      </c>
      <c r="D13005" s="6" t="s">
        <v>189</v>
      </c>
      <c r="E13005" s="6" t="s">
        <v>174</v>
      </c>
      <c r="F13005" s="34" t="n">
        <v>0.195480421185494</v>
      </c>
      <c r="G13005" s="34" t="n">
        <v>0.265633210719916</v>
      </c>
      <c r="H13005" s="34" t="n">
        <v>-0.0701527895344225</v>
      </c>
      <c r="I13005" s="34" t="n">
        <v>-0.264096455952534</v>
      </c>
      <c r="J13005" s="35" t="n">
        <v>3.7</v>
      </c>
      <c r="K13005" s="6" t="n">
        <v>0</v>
      </c>
      <c r="L13005" s="35" t="n">
        <v>-1</v>
      </c>
      <c r="M13005" s="6" t="str">
        <f aca="false">IF(I13005&lt;=0,"Below 0%",IF(I13005&lt;=0.05,"0-5%",IF(I13005&lt;=0.1,"5-10%",IF(I13005&lt;=0.2,"10-20%",IF(I13005&lt;=0.4,"20-40%","Above 40%")))))</f>
        <v>Below 0%</v>
      </c>
      <c r="N13005" s="6" t="str">
        <f aca="false">IF(AND(H13005&gt;=Summary!$B$25,I13005&gt;=Summary!$B$26,I13005&lt;=Summary!$B$27,J13005&gt;=Summary!$B$28,J13005&lt;=Summary!$B$29,F13005*J13005&gt;1),"Yes","No")</f>
        <v>No</v>
      </c>
    </row>
    <row r="13006" customFormat="false" ht="15" hidden="false" customHeight="false" outlineLevel="0" collapsed="false">
      <c r="A13006" s="6" t="s">
        <v>159</v>
      </c>
      <c r="B13006" s="45" t="n">
        <v>45652</v>
      </c>
      <c r="C13006" s="6" t="s">
        <v>179</v>
      </c>
      <c r="D13006" s="6" t="s">
        <v>189</v>
      </c>
      <c r="E13006" s="6" t="s">
        <v>177</v>
      </c>
      <c r="F13006" s="34" t="n">
        <v>0.553133726119995</v>
      </c>
      <c r="G13006" s="34" t="n">
        <v>0.442722017866527</v>
      </c>
      <c r="H13006" s="34" t="n">
        <v>0.110411708253469</v>
      </c>
      <c r="I13006" s="34" t="n">
        <v>0.249392855556499</v>
      </c>
      <c r="J13006" s="35" t="n">
        <v>2.22</v>
      </c>
      <c r="K13006" s="6" t="n">
        <v>1</v>
      </c>
      <c r="L13006" s="35" t="n">
        <v>1.22</v>
      </c>
      <c r="M13006" s="6" t="str">
        <f aca="false">IF(I13006&lt;=0,"Below 0%",IF(I13006&lt;=0.05,"0-5%",IF(I13006&lt;=0.1,"5-10%",IF(I13006&lt;=0.2,"10-20%",IF(I13006&lt;=0.4,"20-40%","Above 40%")))))</f>
        <v>20-40%</v>
      </c>
      <c r="N13006" s="6" t="str">
        <f aca="false">IF(AND(H13006&gt;=Summary!$B$25,I13006&gt;=Summary!$B$26,I13006&lt;=Summary!$B$27,J13006&gt;=Summary!$B$28,J13006&lt;=Summary!$B$29,F13006*J13006&gt;1),"Yes","No")</f>
        <v>Yes</v>
      </c>
    </row>
    <row r="13007" customFormat="false" ht="15" hidden="false" customHeight="false" outlineLevel="0" collapsed="false">
      <c r="A13007" s="6" t="s">
        <v>159</v>
      </c>
      <c r="B13007" s="45" t="n">
        <v>45652</v>
      </c>
      <c r="C13007" s="6" t="s">
        <v>203</v>
      </c>
      <c r="D13007" s="6" t="s">
        <v>176</v>
      </c>
      <c r="E13007" s="6" t="s">
        <v>187</v>
      </c>
      <c r="F13007" s="34" t="n">
        <v>0.345975548028946</v>
      </c>
      <c r="G13007" s="34" t="n">
        <v>0.247218788627936</v>
      </c>
      <c r="H13007" s="34" t="n">
        <v>0.0987567594010102</v>
      </c>
      <c r="I13007" s="34" t="n">
        <v>0.399471091777086</v>
      </c>
      <c r="J13007" s="35" t="n">
        <v>3.99</v>
      </c>
      <c r="K13007" s="6" t="n">
        <v>1</v>
      </c>
      <c r="L13007" s="35" t="n">
        <v>2.99</v>
      </c>
      <c r="M13007" s="6" t="str">
        <f aca="false">IF(I13007&lt;=0,"Below 0%",IF(I13007&lt;=0.05,"0-5%",IF(I13007&lt;=0.1,"5-10%",IF(I13007&lt;=0.2,"10-20%",IF(I13007&lt;=0.4,"20-40%","Above 40%")))))</f>
        <v>20-40%</v>
      </c>
      <c r="N13007" s="6" t="str">
        <f aca="false">IF(AND(H13007&gt;=Summary!$B$25,I13007&gt;=Summary!$B$26,I13007&lt;=Summary!$B$27,J13007&gt;=Summary!$B$28,J13007&lt;=Summary!$B$29,F13007*J13007&gt;1),"Yes","No")</f>
        <v>Yes</v>
      </c>
    </row>
    <row r="13008" customFormat="false" ht="15" hidden="false" customHeight="false" outlineLevel="0" collapsed="false">
      <c r="A13008" s="6" t="s">
        <v>159</v>
      </c>
      <c r="B13008" s="45" t="n">
        <v>45652</v>
      </c>
      <c r="C13008" s="6" t="s">
        <v>203</v>
      </c>
      <c r="D13008" s="6" t="s">
        <v>176</v>
      </c>
      <c r="E13008" s="6" t="s">
        <v>174</v>
      </c>
      <c r="F13008" s="34" t="n">
        <v>0.308337062597275</v>
      </c>
      <c r="G13008" s="34" t="n">
        <v>0.259579728059333</v>
      </c>
      <c r="H13008" s="34" t="n">
        <v>0.0487573345379423</v>
      </c>
      <c r="I13008" s="34" t="n">
        <v>0.187831826862835</v>
      </c>
      <c r="J13008" s="35" t="n">
        <v>3.8</v>
      </c>
      <c r="K13008" s="6" t="n">
        <v>0</v>
      </c>
      <c r="L13008" s="35" t="n">
        <v>-1</v>
      </c>
      <c r="M13008" s="6" t="str">
        <f aca="false">IF(I13008&lt;=0,"Below 0%",IF(I13008&lt;=0.05,"0-5%",IF(I13008&lt;=0.1,"5-10%",IF(I13008&lt;=0.2,"10-20%",IF(I13008&lt;=0.4,"20-40%","Above 40%")))))</f>
        <v>10-20%</v>
      </c>
      <c r="N13008" s="6" t="str">
        <f aca="false">IF(AND(H13008&gt;=Summary!$B$25,I13008&gt;=Summary!$B$26,I13008&lt;=Summary!$B$27,J13008&gt;=Summary!$B$28,J13008&lt;=Summary!$B$29,F13008*J13008&gt;1),"Yes","No")</f>
        <v>Yes</v>
      </c>
    </row>
    <row r="13009" customFormat="false" ht="15" hidden="false" customHeight="false" outlineLevel="0" collapsed="false">
      <c r="A13009" s="6" t="s">
        <v>159</v>
      </c>
      <c r="B13009" s="45" t="n">
        <v>45652</v>
      </c>
      <c r="C13009" s="6" t="s">
        <v>203</v>
      </c>
      <c r="D13009" s="6" t="s">
        <v>176</v>
      </c>
      <c r="E13009" s="6" t="s">
        <v>177</v>
      </c>
      <c r="F13009" s="34" t="n">
        <v>0.345687389373779</v>
      </c>
      <c r="G13009" s="34" t="n">
        <v>0.493201483312732</v>
      </c>
      <c r="H13009" s="34" t="n">
        <v>-0.147514093938953</v>
      </c>
      <c r="I13009" s="34" t="n">
        <v>-0.299094992472713</v>
      </c>
      <c r="J13009" s="35" t="n">
        <v>2</v>
      </c>
      <c r="K13009" s="6" t="n">
        <v>0</v>
      </c>
      <c r="L13009" s="35" t="n">
        <v>-1</v>
      </c>
      <c r="M13009" s="6" t="str">
        <f aca="false">IF(I13009&lt;=0,"Below 0%",IF(I13009&lt;=0.05,"0-5%",IF(I13009&lt;=0.1,"5-10%",IF(I13009&lt;=0.2,"10-20%",IF(I13009&lt;=0.4,"20-40%","Above 40%")))))</f>
        <v>Below 0%</v>
      </c>
      <c r="N13009" s="6" t="str">
        <f aca="false">IF(AND(H13009&gt;=Summary!$B$25,I13009&gt;=Summary!$B$26,I13009&lt;=Summary!$B$27,J13009&gt;=Summary!$B$28,J13009&lt;=Summary!$B$29,F13009*J13009&gt;1),"Yes","No")</f>
        <v>No</v>
      </c>
    </row>
    <row r="13010" customFormat="false" ht="15" hidden="false" customHeight="false" outlineLevel="0" collapsed="false">
      <c r="A13010" s="6" t="s">
        <v>159</v>
      </c>
      <c r="B13010" s="45" t="n">
        <v>45653</v>
      </c>
      <c r="C13010" s="6" t="s">
        <v>185</v>
      </c>
      <c r="D13010" s="6" t="s">
        <v>209</v>
      </c>
      <c r="E13010" s="6" t="s">
        <v>187</v>
      </c>
      <c r="F13010" s="34" t="n">
        <v>0.829431354999542</v>
      </c>
      <c r="G13010" s="34" t="n">
        <v>0.840361572027998</v>
      </c>
      <c r="H13010" s="34" t="n">
        <v>-0.0109302170284559</v>
      </c>
      <c r="I13010" s="34" t="n">
        <v>-0.0130065645458759</v>
      </c>
      <c r="J13010" s="35" t="n">
        <v>1.18</v>
      </c>
      <c r="K13010" s="6" t="n">
        <v>1</v>
      </c>
      <c r="L13010" s="35" t="n">
        <v>0.18</v>
      </c>
      <c r="M13010" s="6" t="str">
        <f aca="false">IF(I13010&lt;=0,"Below 0%",IF(I13010&lt;=0.05,"0-5%",IF(I13010&lt;=0.1,"5-10%",IF(I13010&lt;=0.2,"10-20%",IF(I13010&lt;=0.4,"20-40%","Above 40%")))))</f>
        <v>Below 0%</v>
      </c>
      <c r="N13010" s="6" t="str">
        <f aca="false">IF(AND(H13010&gt;=Summary!$B$25,I13010&gt;=Summary!$B$26,I13010&lt;=Summary!$B$27,J13010&gt;=Summary!$B$28,J13010&lt;=Summary!$B$29,F13010*J13010&gt;1),"Yes","No")</f>
        <v>No</v>
      </c>
    </row>
    <row r="13011" customFormat="false" ht="15" hidden="false" customHeight="false" outlineLevel="0" collapsed="false">
      <c r="A13011" s="6" t="s">
        <v>159</v>
      </c>
      <c r="B13011" s="45" t="n">
        <v>45653</v>
      </c>
      <c r="C13011" s="6" t="s">
        <v>185</v>
      </c>
      <c r="D13011" s="6" t="s">
        <v>209</v>
      </c>
      <c r="E13011" s="6" t="s">
        <v>174</v>
      </c>
      <c r="F13011" s="34" t="n">
        <v>0.124894388020039</v>
      </c>
      <c r="G13011" s="34" t="n">
        <v>0.110180739443671</v>
      </c>
      <c r="H13011" s="34" t="n">
        <v>0.0147136485763678</v>
      </c>
      <c r="I13011" s="34" t="n">
        <v>0.1335410222391</v>
      </c>
      <c r="J13011" s="35" t="n">
        <v>9</v>
      </c>
      <c r="K13011" s="6" t="n">
        <v>0</v>
      </c>
      <c r="L13011" s="35" t="n">
        <v>-1</v>
      </c>
      <c r="M13011" s="6" t="str">
        <f aca="false">IF(I13011&lt;=0,"Below 0%",IF(I13011&lt;=0.05,"0-5%",IF(I13011&lt;=0.1,"5-10%",IF(I13011&lt;=0.2,"10-20%",IF(I13011&lt;=0.4,"20-40%","Above 40%")))))</f>
        <v>10-20%</v>
      </c>
      <c r="N13011" s="6" t="str">
        <f aca="false">IF(AND(H13011&gt;=Summary!$B$25,I13011&gt;=Summary!$B$26,I13011&lt;=Summary!$B$27,J13011&gt;=Summary!$B$28,J13011&lt;=Summary!$B$29,F13011*J13011&gt;1),"Yes","No")</f>
        <v>No</v>
      </c>
    </row>
    <row r="13012" customFormat="false" ht="15" hidden="false" customHeight="false" outlineLevel="0" collapsed="false">
      <c r="A13012" s="6" t="s">
        <v>159</v>
      </c>
      <c r="B13012" s="45" t="n">
        <v>45653</v>
      </c>
      <c r="C13012" s="6" t="s">
        <v>185</v>
      </c>
      <c r="D13012" s="6" t="s">
        <v>209</v>
      </c>
      <c r="E13012" s="6" t="s">
        <v>177</v>
      </c>
      <c r="F13012" s="34" t="n">
        <v>0.0456743128597736</v>
      </c>
      <c r="G13012" s="34" t="n">
        <v>0.0494576885283311</v>
      </c>
      <c r="H13012" s="34" t="n">
        <v>-0.00378337566855742</v>
      </c>
      <c r="I13012" s="34" t="n">
        <v>-0.0764972197677651</v>
      </c>
      <c r="J13012" s="35" t="n">
        <v>20.05</v>
      </c>
      <c r="K13012" s="6" t="n">
        <v>0</v>
      </c>
      <c r="L13012" s="35" t="n">
        <v>-1</v>
      </c>
      <c r="M13012" s="6" t="str">
        <f aca="false">IF(I13012&lt;=0,"Below 0%",IF(I13012&lt;=0.05,"0-5%",IF(I13012&lt;=0.1,"5-10%",IF(I13012&lt;=0.2,"10-20%",IF(I13012&lt;=0.4,"20-40%","Above 40%")))))</f>
        <v>Below 0%</v>
      </c>
      <c r="N13012" s="6" t="str">
        <f aca="false">IF(AND(H13012&gt;=Summary!$B$25,I13012&gt;=Summary!$B$26,I13012&lt;=Summary!$B$27,J13012&gt;=Summary!$B$28,J13012&lt;=Summary!$B$29,F13012*J13012&gt;1),"Yes","No")</f>
        <v>No</v>
      </c>
    </row>
    <row r="13013" customFormat="false" ht="15" hidden="false" customHeight="false" outlineLevel="0" collapsed="false">
      <c r="A13013" s="6" t="s">
        <v>159</v>
      </c>
      <c r="B13013" s="45" t="n">
        <v>45653</v>
      </c>
      <c r="C13013" s="6" t="s">
        <v>201</v>
      </c>
      <c r="D13013" s="6" t="s">
        <v>206</v>
      </c>
      <c r="E13013" s="6" t="s">
        <v>187</v>
      </c>
      <c r="F13013" s="34" t="n">
        <v>0.635050475597382</v>
      </c>
      <c r="G13013" s="34" t="n">
        <v>0.594089233889999</v>
      </c>
      <c r="H13013" s="34" t="n">
        <v>0.0409612417073825</v>
      </c>
      <c r="I13013" s="34" t="n">
        <v>0.0689479616373032</v>
      </c>
      <c r="J13013" s="35" t="n">
        <v>1.66</v>
      </c>
      <c r="K13013" s="6" t="n">
        <v>0</v>
      </c>
      <c r="L13013" s="35" t="n">
        <v>-1</v>
      </c>
      <c r="M13013" s="6" t="str">
        <f aca="false">IF(I13013&lt;=0,"Below 0%",IF(I13013&lt;=0.05,"0-5%",IF(I13013&lt;=0.1,"5-10%",IF(I13013&lt;=0.2,"10-20%",IF(I13013&lt;=0.4,"20-40%","Above 40%")))))</f>
        <v>5-10%</v>
      </c>
      <c r="N13013" s="6" t="str">
        <f aca="false">IF(AND(H13013&gt;=Summary!$B$25,I13013&gt;=Summary!$B$26,I13013&lt;=Summary!$B$27,J13013&gt;=Summary!$B$28,J13013&lt;=Summary!$B$29,F13013*J13013&gt;1),"Yes","No")</f>
        <v>No</v>
      </c>
    </row>
    <row r="13014" customFormat="false" ht="15" hidden="false" customHeight="false" outlineLevel="0" collapsed="false">
      <c r="A13014" s="6" t="s">
        <v>159</v>
      </c>
      <c r="B13014" s="45" t="n">
        <v>45653</v>
      </c>
      <c r="C13014" s="6" t="s">
        <v>201</v>
      </c>
      <c r="D13014" s="6" t="s">
        <v>206</v>
      </c>
      <c r="E13014" s="6" t="s">
        <v>174</v>
      </c>
      <c r="F13014" s="34" t="n">
        <v>0.210445776581764</v>
      </c>
      <c r="G13014" s="34" t="n">
        <v>0.21254054488306</v>
      </c>
      <c r="H13014" s="34" t="n">
        <v>-0.00209476830129579</v>
      </c>
      <c r="I13014" s="34" t="n">
        <v>-0.00985585269129863</v>
      </c>
      <c r="J13014" s="35" t="n">
        <v>4.64</v>
      </c>
      <c r="K13014" s="6" t="n">
        <v>1</v>
      </c>
      <c r="L13014" s="35" t="n">
        <v>3.64</v>
      </c>
      <c r="M13014" s="6" t="str">
        <f aca="false">IF(I13014&lt;=0,"Below 0%",IF(I13014&lt;=0.05,"0-5%",IF(I13014&lt;=0.1,"5-10%",IF(I13014&lt;=0.2,"10-20%",IF(I13014&lt;=0.4,"20-40%","Above 40%")))))</f>
        <v>Below 0%</v>
      </c>
      <c r="N13014" s="6" t="str">
        <f aca="false">IF(AND(H13014&gt;=Summary!$B$25,I13014&gt;=Summary!$B$26,I13014&lt;=Summary!$B$27,J13014&gt;=Summary!$B$28,J13014&lt;=Summary!$B$29,F13014*J13014&gt;1),"Yes","No")</f>
        <v>No</v>
      </c>
    </row>
    <row r="13015" customFormat="false" ht="15" hidden="false" customHeight="false" outlineLevel="0" collapsed="false">
      <c r="A13015" s="6" t="s">
        <v>159</v>
      </c>
      <c r="B13015" s="45" t="n">
        <v>45653</v>
      </c>
      <c r="C13015" s="6" t="s">
        <v>201</v>
      </c>
      <c r="D13015" s="6" t="s">
        <v>206</v>
      </c>
      <c r="E13015" s="6" t="s">
        <v>177</v>
      </c>
      <c r="F13015" s="34" t="n">
        <v>0.154503703117371</v>
      </c>
      <c r="G13015" s="34" t="n">
        <v>0.193370221226941</v>
      </c>
      <c r="H13015" s="34" t="n">
        <v>-0.0388665181095703</v>
      </c>
      <c r="I13015" s="34" t="n">
        <v>-0.200995364554898</v>
      </c>
      <c r="J13015" s="35" t="n">
        <v>5.1</v>
      </c>
      <c r="K13015" s="6" t="n">
        <v>0</v>
      </c>
      <c r="L13015" s="35" t="n">
        <v>-1</v>
      </c>
      <c r="M13015" s="6" t="str">
        <f aca="false">IF(I13015&lt;=0,"Below 0%",IF(I13015&lt;=0.05,"0-5%",IF(I13015&lt;=0.1,"5-10%",IF(I13015&lt;=0.2,"10-20%",IF(I13015&lt;=0.4,"20-40%","Above 40%")))))</f>
        <v>Below 0%</v>
      </c>
      <c r="N13015" s="6" t="str">
        <f aca="false">IF(AND(H13015&gt;=Summary!$B$25,I13015&gt;=Summary!$B$26,I13015&lt;=Summary!$B$27,J13015&gt;=Summary!$B$28,J13015&lt;=Summary!$B$29,F13015*J13015&gt;1),"Yes","No")</f>
        <v>No</v>
      </c>
    </row>
    <row r="13016" customFormat="false" ht="15" hidden="false" customHeight="false" outlineLevel="0" collapsed="false">
      <c r="A13016" s="6" t="s">
        <v>159</v>
      </c>
      <c r="B13016" s="45" t="n">
        <v>45655</v>
      </c>
      <c r="C13016" s="6" t="s">
        <v>180</v>
      </c>
      <c r="D13016" s="6" t="s">
        <v>179</v>
      </c>
      <c r="E13016" s="6" t="s">
        <v>187</v>
      </c>
      <c r="F13016" s="34" t="n">
        <v>0.663657665252686</v>
      </c>
      <c r="G13016" s="34" t="n">
        <v>0.59637577722401</v>
      </c>
      <c r="H13016" s="34" t="n">
        <v>0.0672818880286757</v>
      </c>
      <c r="I13016" s="34" t="n">
        <v>0.112817942307881</v>
      </c>
      <c r="J13016" s="35" t="n">
        <v>1.66</v>
      </c>
      <c r="K13016" s="6" t="n">
        <v>1</v>
      </c>
      <c r="L13016" s="35" t="n">
        <v>0.66</v>
      </c>
      <c r="M13016" s="6" t="str">
        <f aca="false">IF(I13016&lt;=0,"Below 0%",IF(I13016&lt;=0.05,"0-5%",IF(I13016&lt;=0.1,"5-10%",IF(I13016&lt;=0.2,"10-20%",IF(I13016&lt;=0.4,"20-40%","Above 40%")))))</f>
        <v>10-20%</v>
      </c>
      <c r="N13016" s="6" t="str">
        <f aca="false">IF(AND(H13016&gt;=Summary!$B$25,I13016&gt;=Summary!$B$26,I13016&lt;=Summary!$B$27,J13016&gt;=Summary!$B$28,J13016&lt;=Summary!$B$29,F13016*J13016&gt;1),"Yes","No")</f>
        <v>No</v>
      </c>
    </row>
    <row r="13017" customFormat="false" ht="15" hidden="false" customHeight="false" outlineLevel="0" collapsed="false">
      <c r="A13017" s="6" t="s">
        <v>159</v>
      </c>
      <c r="B13017" s="45" t="n">
        <v>45655</v>
      </c>
      <c r="C13017" s="6" t="s">
        <v>180</v>
      </c>
      <c r="D13017" s="6" t="s">
        <v>179</v>
      </c>
      <c r="E13017" s="6" t="s">
        <v>174</v>
      </c>
      <c r="F13017" s="34" t="n">
        <v>0.203716814517975</v>
      </c>
      <c r="G13017" s="34" t="n">
        <v>0.232937362398084</v>
      </c>
      <c r="H13017" s="34" t="n">
        <v>-0.029220547880109</v>
      </c>
      <c r="I13017" s="34" t="n">
        <v>-0.125443799909487</v>
      </c>
      <c r="J13017" s="35" t="n">
        <v>4.25</v>
      </c>
      <c r="K13017" s="6" t="n">
        <v>0</v>
      </c>
      <c r="L13017" s="35" t="n">
        <v>-1</v>
      </c>
      <c r="M13017" s="6" t="str">
        <f aca="false">IF(I13017&lt;=0,"Below 0%",IF(I13017&lt;=0.05,"0-5%",IF(I13017&lt;=0.1,"5-10%",IF(I13017&lt;=0.2,"10-20%",IF(I13017&lt;=0.4,"20-40%","Above 40%")))))</f>
        <v>Below 0%</v>
      </c>
      <c r="N13017" s="6" t="str">
        <f aca="false">IF(AND(H13017&gt;=Summary!$B$25,I13017&gt;=Summary!$B$26,I13017&lt;=Summary!$B$27,J13017&gt;=Summary!$B$28,J13017&lt;=Summary!$B$29,F13017*J13017&gt;1),"Yes","No")</f>
        <v>No</v>
      </c>
    </row>
    <row r="13018" customFormat="false" ht="15" hidden="false" customHeight="false" outlineLevel="0" collapsed="false">
      <c r="A13018" s="6" t="s">
        <v>159</v>
      </c>
      <c r="B13018" s="45" t="n">
        <v>45655</v>
      </c>
      <c r="C13018" s="6" t="s">
        <v>180</v>
      </c>
      <c r="D13018" s="6" t="s">
        <v>179</v>
      </c>
      <c r="E13018" s="6" t="s">
        <v>177</v>
      </c>
      <c r="F13018" s="34" t="n">
        <v>0.132625490427017</v>
      </c>
      <c r="G13018" s="34" t="n">
        <v>0.170686860377906</v>
      </c>
      <c r="H13018" s="34" t="n">
        <v>-0.0380613699508891</v>
      </c>
      <c r="I13018" s="34" t="n">
        <v>-0.222989454880241</v>
      </c>
      <c r="J13018" s="35" t="n">
        <v>5.8</v>
      </c>
      <c r="K13018" s="6" t="n">
        <v>0</v>
      </c>
      <c r="L13018" s="35" t="n">
        <v>-1</v>
      </c>
      <c r="M13018" s="6" t="str">
        <f aca="false">IF(I13018&lt;=0,"Below 0%",IF(I13018&lt;=0.05,"0-5%",IF(I13018&lt;=0.1,"5-10%",IF(I13018&lt;=0.2,"10-20%",IF(I13018&lt;=0.4,"20-40%","Above 40%")))))</f>
        <v>Below 0%</v>
      </c>
      <c r="N13018" s="6" t="str">
        <f aca="false">IF(AND(H13018&gt;=Summary!$B$25,I13018&gt;=Summary!$B$26,I13018&lt;=Summary!$B$27,J13018&gt;=Summary!$B$28,J13018&lt;=Summary!$B$29,F13018*J13018&gt;1),"Yes","No")</f>
        <v>No</v>
      </c>
    </row>
    <row r="13019" customFormat="false" ht="15" hidden="false" customHeight="false" outlineLevel="0" collapsed="false">
      <c r="A13019" s="6" t="s">
        <v>159</v>
      </c>
      <c r="B13019" s="45" t="n">
        <v>45655</v>
      </c>
      <c r="C13019" s="6" t="s">
        <v>173</v>
      </c>
      <c r="D13019" s="6" t="s">
        <v>207</v>
      </c>
      <c r="E13019" s="6" t="s">
        <v>187</v>
      </c>
      <c r="F13019" s="34" t="n">
        <v>0.425047516822815</v>
      </c>
      <c r="G13019" s="34" t="n">
        <v>0.360893245350561</v>
      </c>
      <c r="H13019" s="34" t="n">
        <v>0.0641542714722538</v>
      </c>
      <c r="I13019" s="34" t="n">
        <v>0.177765231959208</v>
      </c>
      <c r="J13019" s="35" t="n">
        <v>2.71</v>
      </c>
      <c r="K13019" s="6" t="n">
        <v>0</v>
      </c>
      <c r="L13019" s="35" t="n">
        <v>-1</v>
      </c>
      <c r="M13019" s="6" t="str">
        <f aca="false">IF(I13019&lt;=0,"Below 0%",IF(I13019&lt;=0.05,"0-5%",IF(I13019&lt;=0.1,"5-10%",IF(I13019&lt;=0.2,"10-20%",IF(I13019&lt;=0.4,"20-40%","Above 40%")))))</f>
        <v>10-20%</v>
      </c>
      <c r="N13019" s="6" t="str">
        <f aca="false">IF(AND(H13019&gt;=Summary!$B$25,I13019&gt;=Summary!$B$26,I13019&lt;=Summary!$B$27,J13019&gt;=Summary!$B$28,J13019&lt;=Summary!$B$29,F13019*J13019&gt;1),"Yes","No")</f>
        <v>Yes</v>
      </c>
    </row>
    <row r="13020" customFormat="false" ht="15" hidden="false" customHeight="false" outlineLevel="0" collapsed="false">
      <c r="A13020" s="6" t="s">
        <v>159</v>
      </c>
      <c r="B13020" s="45" t="n">
        <v>45655</v>
      </c>
      <c r="C13020" s="6" t="s">
        <v>173</v>
      </c>
      <c r="D13020" s="6" t="s">
        <v>207</v>
      </c>
      <c r="E13020" s="6" t="s">
        <v>174</v>
      </c>
      <c r="F13020" s="34" t="n">
        <v>0.245807677507401</v>
      </c>
      <c r="G13020" s="34" t="n">
        <v>0.301858239166673</v>
      </c>
      <c r="H13020" s="34" t="n">
        <v>-0.0560505616592726</v>
      </c>
      <c r="I13020" s="34" t="n">
        <v>-0.185685048100754</v>
      </c>
      <c r="J13020" s="35" t="n">
        <v>3.24</v>
      </c>
      <c r="K13020" s="6" t="n">
        <v>0</v>
      </c>
      <c r="L13020" s="35" t="n">
        <v>-1</v>
      </c>
      <c r="M13020" s="6" t="str">
        <f aca="false">IF(I13020&lt;=0,"Below 0%",IF(I13020&lt;=0.05,"0-5%",IF(I13020&lt;=0.1,"5-10%",IF(I13020&lt;=0.2,"10-20%",IF(I13020&lt;=0.4,"20-40%","Above 40%")))))</f>
        <v>Below 0%</v>
      </c>
      <c r="N13020" s="6" t="str">
        <f aca="false">IF(AND(H13020&gt;=Summary!$B$25,I13020&gt;=Summary!$B$26,I13020&lt;=Summary!$B$27,J13020&gt;=Summary!$B$28,J13020&lt;=Summary!$B$29,F13020*J13020&gt;1),"Yes","No")</f>
        <v>No</v>
      </c>
    </row>
    <row r="13021" customFormat="false" ht="15" hidden="false" customHeight="false" outlineLevel="0" collapsed="false">
      <c r="A13021" s="6" t="s">
        <v>159</v>
      </c>
      <c r="B13021" s="45" t="n">
        <v>45655</v>
      </c>
      <c r="C13021" s="6" t="s">
        <v>173</v>
      </c>
      <c r="D13021" s="6" t="s">
        <v>207</v>
      </c>
      <c r="E13021" s="6" t="s">
        <v>177</v>
      </c>
      <c r="F13021" s="34" t="n">
        <v>0.329144805669785</v>
      </c>
      <c r="G13021" s="34" t="n">
        <v>0.337248515482766</v>
      </c>
      <c r="H13021" s="34" t="n">
        <v>-0.00810370981298125</v>
      </c>
      <c r="I13021" s="34" t="n">
        <v>-0.0240288969141375</v>
      </c>
      <c r="J13021" s="35" t="n">
        <v>2.9</v>
      </c>
      <c r="K13021" s="6" t="n">
        <v>1</v>
      </c>
      <c r="L13021" s="35" t="n">
        <v>1.9</v>
      </c>
      <c r="M13021" s="6" t="str">
        <f aca="false">IF(I13021&lt;=0,"Below 0%",IF(I13021&lt;=0.05,"0-5%",IF(I13021&lt;=0.1,"5-10%",IF(I13021&lt;=0.2,"10-20%",IF(I13021&lt;=0.4,"20-40%","Above 40%")))))</f>
        <v>Below 0%</v>
      </c>
      <c r="N13021" s="6" t="str">
        <f aca="false">IF(AND(H13021&gt;=Summary!$B$25,I13021&gt;=Summary!$B$26,I13021&lt;=Summary!$B$27,J13021&gt;=Summary!$B$28,J13021&lt;=Summary!$B$29,F13021*J13021&gt;1),"Yes","No")</f>
        <v>No</v>
      </c>
    </row>
    <row r="13022" customFormat="false" ht="15" hidden="false" customHeight="false" outlineLevel="0" collapsed="false">
      <c r="A13022" s="6" t="s">
        <v>159</v>
      </c>
      <c r="B13022" s="45" t="n">
        <v>45655</v>
      </c>
      <c r="C13022" s="6" t="s">
        <v>184</v>
      </c>
      <c r="D13022" s="6" t="s">
        <v>199</v>
      </c>
      <c r="E13022" s="6" t="s">
        <v>187</v>
      </c>
      <c r="F13022" s="34" t="n">
        <v>0.412388831377029</v>
      </c>
      <c r="G13022" s="34" t="n">
        <v>0.410407141301981</v>
      </c>
      <c r="H13022" s="34" t="n">
        <v>0.00198169007504812</v>
      </c>
      <c r="I13022" s="34" t="n">
        <v>0.00482859549851256</v>
      </c>
      <c r="J13022" s="35" t="n">
        <v>2.4</v>
      </c>
      <c r="K13022" s="6" t="n">
        <v>0</v>
      </c>
      <c r="L13022" s="35" t="n">
        <v>-1</v>
      </c>
      <c r="M13022" s="6" t="str">
        <f aca="false">IF(I13022&lt;=0,"Below 0%",IF(I13022&lt;=0.05,"0-5%",IF(I13022&lt;=0.1,"5-10%",IF(I13022&lt;=0.2,"10-20%",IF(I13022&lt;=0.4,"20-40%","Above 40%")))))</f>
        <v>0-5%</v>
      </c>
      <c r="N13022" s="6" t="str">
        <f aca="false">IF(AND(H13022&gt;=Summary!$B$25,I13022&gt;=Summary!$B$26,I13022&lt;=Summary!$B$27,J13022&gt;=Summary!$B$28,J13022&lt;=Summary!$B$29,F13022*J13022&gt;1),"Yes","No")</f>
        <v>No</v>
      </c>
    </row>
    <row r="13023" customFormat="false" ht="15" hidden="false" customHeight="false" outlineLevel="0" collapsed="false">
      <c r="A13023" s="6" t="s">
        <v>159</v>
      </c>
      <c r="B13023" s="45" t="n">
        <v>45655</v>
      </c>
      <c r="C13023" s="6" t="s">
        <v>184</v>
      </c>
      <c r="D13023" s="6" t="s">
        <v>199</v>
      </c>
      <c r="E13023" s="6" t="s">
        <v>174</v>
      </c>
      <c r="F13023" s="34" t="n">
        <v>0.335407227277756</v>
      </c>
      <c r="G13023" s="34" t="n">
        <v>0.261267145656434</v>
      </c>
      <c r="H13023" s="34" t="n">
        <v>0.074140081621322</v>
      </c>
      <c r="I13023" s="34" t="n">
        <v>0.28377116240561</v>
      </c>
      <c r="J13023" s="35" t="n">
        <v>3.77</v>
      </c>
      <c r="K13023" s="6" t="n">
        <v>1</v>
      </c>
      <c r="L13023" s="35" t="n">
        <v>2.77</v>
      </c>
      <c r="M13023" s="6" t="str">
        <f aca="false">IF(I13023&lt;=0,"Below 0%",IF(I13023&lt;=0.05,"0-5%",IF(I13023&lt;=0.1,"5-10%",IF(I13023&lt;=0.2,"10-20%",IF(I13023&lt;=0.4,"20-40%","Above 40%")))))</f>
        <v>20-40%</v>
      </c>
      <c r="N13023" s="6" t="str">
        <f aca="false">IF(AND(H13023&gt;=Summary!$B$25,I13023&gt;=Summary!$B$26,I13023&lt;=Summary!$B$27,J13023&gt;=Summary!$B$28,J13023&lt;=Summary!$B$29,F13023*J13023&gt;1),"Yes","No")</f>
        <v>Yes</v>
      </c>
    </row>
    <row r="13024" customFormat="false" ht="15" hidden="false" customHeight="false" outlineLevel="0" collapsed="false">
      <c r="A13024" s="6" t="s">
        <v>159</v>
      </c>
      <c r="B13024" s="45" t="n">
        <v>45655</v>
      </c>
      <c r="C13024" s="6" t="s">
        <v>184</v>
      </c>
      <c r="D13024" s="6" t="s">
        <v>199</v>
      </c>
      <c r="E13024" s="6" t="s">
        <v>177</v>
      </c>
      <c r="F13024" s="34" t="n">
        <v>0.252203911542893</v>
      </c>
      <c r="G13024" s="34" t="n">
        <v>0.328325713041585</v>
      </c>
      <c r="H13024" s="34" t="n">
        <v>-0.0761218014986926</v>
      </c>
      <c r="I13024" s="34" t="n">
        <v>-0.231848431222477</v>
      </c>
      <c r="J13024" s="35" t="n">
        <v>3</v>
      </c>
      <c r="K13024" s="6" t="n">
        <v>0</v>
      </c>
      <c r="L13024" s="35" t="n">
        <v>-1</v>
      </c>
      <c r="M13024" s="6" t="str">
        <f aca="false">IF(I13024&lt;=0,"Below 0%",IF(I13024&lt;=0.05,"0-5%",IF(I13024&lt;=0.1,"5-10%",IF(I13024&lt;=0.2,"10-20%",IF(I13024&lt;=0.4,"20-40%","Above 40%")))))</f>
        <v>Below 0%</v>
      </c>
      <c r="N13024" s="6" t="str">
        <f aca="false">IF(AND(H13024&gt;=Summary!$B$25,I13024&gt;=Summary!$B$26,I13024&lt;=Summary!$B$27,J13024&gt;=Summary!$B$28,J13024&lt;=Summary!$B$29,F13024*J13024&gt;1),"Yes","No")</f>
        <v>No</v>
      </c>
    </row>
    <row r="13025" customFormat="false" ht="15" hidden="false" customHeight="false" outlineLevel="0" collapsed="false">
      <c r="A13025" s="6" t="s">
        <v>159</v>
      </c>
      <c r="B13025" s="45" t="n">
        <v>45655</v>
      </c>
      <c r="C13025" s="6" t="s">
        <v>195</v>
      </c>
      <c r="D13025" s="6" t="s">
        <v>194</v>
      </c>
      <c r="E13025" s="6" t="s">
        <v>187</v>
      </c>
      <c r="F13025" s="34" t="n">
        <v>0.214355379343033</v>
      </c>
      <c r="G13025" s="34" t="n">
        <v>0.112171970191093</v>
      </c>
      <c r="H13025" s="34" t="n">
        <v>0.102183409151939</v>
      </c>
      <c r="I13025" s="34" t="n">
        <v>0.910953146118967</v>
      </c>
      <c r="J13025" s="35" t="n">
        <v>8.8</v>
      </c>
      <c r="K13025" s="6" t="n">
        <v>0</v>
      </c>
      <c r="L13025" s="35" t="n">
        <v>-1</v>
      </c>
      <c r="M13025" s="6" t="str">
        <f aca="false">IF(I13025&lt;=0,"Below 0%",IF(I13025&lt;=0.05,"0-5%",IF(I13025&lt;=0.1,"5-10%",IF(I13025&lt;=0.2,"10-20%",IF(I13025&lt;=0.4,"20-40%","Above 40%")))))</f>
        <v>Above 40%</v>
      </c>
      <c r="N13025" s="6" t="str">
        <f aca="false">IF(AND(H13025&gt;=Summary!$B$25,I13025&gt;=Summary!$B$26,I13025&lt;=Summary!$B$27,J13025&gt;=Summary!$B$28,J13025&lt;=Summary!$B$29,F13025*J13025&gt;1),"Yes","No")</f>
        <v>No</v>
      </c>
    </row>
    <row r="13026" customFormat="false" ht="15" hidden="false" customHeight="false" outlineLevel="0" collapsed="false">
      <c r="A13026" s="6" t="s">
        <v>159</v>
      </c>
      <c r="B13026" s="45" t="n">
        <v>45655</v>
      </c>
      <c r="C13026" s="6" t="s">
        <v>195</v>
      </c>
      <c r="D13026" s="6" t="s">
        <v>194</v>
      </c>
      <c r="E13026" s="6" t="s">
        <v>174</v>
      </c>
      <c r="F13026" s="34" t="n">
        <v>0.161307275295258</v>
      </c>
      <c r="G13026" s="34" t="n">
        <v>0.167307345369766</v>
      </c>
      <c r="H13026" s="34" t="n">
        <v>-0.00600007007450884</v>
      </c>
      <c r="I13026" s="34" t="n">
        <v>-0.0358625621681348</v>
      </c>
      <c r="J13026" s="35" t="n">
        <v>5.9</v>
      </c>
      <c r="K13026" s="6" t="n">
        <v>0</v>
      </c>
      <c r="L13026" s="35" t="n">
        <v>-1</v>
      </c>
      <c r="M13026" s="6" t="str">
        <f aca="false">IF(I13026&lt;=0,"Below 0%",IF(I13026&lt;=0.05,"0-5%",IF(I13026&lt;=0.1,"5-10%",IF(I13026&lt;=0.2,"10-20%",IF(I13026&lt;=0.4,"20-40%","Above 40%")))))</f>
        <v>Below 0%</v>
      </c>
      <c r="N13026" s="6" t="str">
        <f aca="false">IF(AND(H13026&gt;=Summary!$B$25,I13026&gt;=Summary!$B$26,I13026&lt;=Summary!$B$27,J13026&gt;=Summary!$B$28,J13026&lt;=Summary!$B$29,F13026*J13026&gt;1),"Yes","No")</f>
        <v>No</v>
      </c>
    </row>
    <row r="13027" customFormat="false" ht="15" hidden="false" customHeight="false" outlineLevel="0" collapsed="false">
      <c r="A13027" s="6" t="s">
        <v>159</v>
      </c>
      <c r="B13027" s="45" t="n">
        <v>45655</v>
      </c>
      <c r="C13027" s="6" t="s">
        <v>195</v>
      </c>
      <c r="D13027" s="6" t="s">
        <v>194</v>
      </c>
      <c r="E13027" s="6" t="s">
        <v>177</v>
      </c>
      <c r="F13027" s="34" t="n">
        <v>0.624337375164032</v>
      </c>
      <c r="G13027" s="34" t="n">
        <v>0.72052068443914</v>
      </c>
      <c r="H13027" s="34" t="n">
        <v>-0.0961833092751081</v>
      </c>
      <c r="I13027" s="34" t="n">
        <v>-0.133491392200597</v>
      </c>
      <c r="J13027" s="35" t="n">
        <v>1.37</v>
      </c>
      <c r="K13027" s="6" t="n">
        <v>1</v>
      </c>
      <c r="L13027" s="35" t="n">
        <v>0.37</v>
      </c>
      <c r="M13027" s="6" t="str">
        <f aca="false">IF(I13027&lt;=0,"Below 0%",IF(I13027&lt;=0.05,"0-5%",IF(I13027&lt;=0.1,"5-10%",IF(I13027&lt;=0.2,"10-20%",IF(I13027&lt;=0.4,"20-40%","Above 40%")))))</f>
        <v>Below 0%</v>
      </c>
      <c r="N13027" s="6" t="str">
        <f aca="false">IF(AND(H13027&gt;=Summary!$B$25,I13027&gt;=Summary!$B$26,I13027&lt;=Summary!$B$27,J13027&gt;=Summary!$B$28,J13027&lt;=Summary!$B$29,F13027*J13027&gt;1),"Yes","No")</f>
        <v>No</v>
      </c>
    </row>
    <row r="13028" customFormat="false" ht="15" hidden="false" customHeight="false" outlineLevel="0" collapsed="false">
      <c r="A13028" s="6" t="s">
        <v>159</v>
      </c>
      <c r="B13028" s="45" t="n">
        <v>45655</v>
      </c>
      <c r="C13028" s="6" t="s">
        <v>181</v>
      </c>
      <c r="D13028" s="6" t="s">
        <v>203</v>
      </c>
      <c r="E13028" s="6" t="s">
        <v>187</v>
      </c>
      <c r="F13028" s="34" t="n">
        <v>0.638691961765289</v>
      </c>
      <c r="G13028" s="34" t="n">
        <v>0.594716414173031</v>
      </c>
      <c r="H13028" s="34" t="n">
        <v>0.0439755475922582</v>
      </c>
      <c r="I13028" s="34" t="n">
        <v>0.0739437260251297</v>
      </c>
      <c r="J13028" s="35" t="n">
        <v>1.66</v>
      </c>
      <c r="K13028" s="6" t="n">
        <v>0</v>
      </c>
      <c r="L13028" s="35" t="n">
        <v>-1</v>
      </c>
      <c r="M13028" s="6" t="str">
        <f aca="false">IF(I13028&lt;=0,"Below 0%",IF(I13028&lt;=0.05,"0-5%",IF(I13028&lt;=0.1,"5-10%",IF(I13028&lt;=0.2,"10-20%",IF(I13028&lt;=0.4,"20-40%","Above 40%")))))</f>
        <v>5-10%</v>
      </c>
      <c r="N13028" s="6" t="str">
        <f aca="false">IF(AND(H13028&gt;=Summary!$B$25,I13028&gt;=Summary!$B$26,I13028&lt;=Summary!$B$27,J13028&gt;=Summary!$B$28,J13028&lt;=Summary!$B$29,F13028*J13028&gt;1),"Yes","No")</f>
        <v>No</v>
      </c>
    </row>
    <row r="13029" customFormat="false" ht="15" hidden="false" customHeight="false" outlineLevel="0" collapsed="false">
      <c r="A13029" s="6" t="s">
        <v>159</v>
      </c>
      <c r="B13029" s="45" t="n">
        <v>45655</v>
      </c>
      <c r="C13029" s="6" t="s">
        <v>181</v>
      </c>
      <c r="D13029" s="6" t="s">
        <v>203</v>
      </c>
      <c r="E13029" s="6" t="s">
        <v>174</v>
      </c>
      <c r="F13029" s="34" t="n">
        <v>0.239987105131149</v>
      </c>
      <c r="G13029" s="34" t="n">
        <v>0.197445849505446</v>
      </c>
      <c r="H13029" s="34" t="n">
        <v>0.042541255625703</v>
      </c>
      <c r="I13029" s="34" t="n">
        <v>0.215457836831002</v>
      </c>
      <c r="J13029" s="35" t="n">
        <v>5</v>
      </c>
      <c r="K13029" s="6" t="n">
        <v>1</v>
      </c>
      <c r="L13029" s="35" t="n">
        <v>4</v>
      </c>
      <c r="M13029" s="6" t="str">
        <f aca="false">IF(I13029&lt;=0,"Below 0%",IF(I13029&lt;=0.05,"0-5%",IF(I13029&lt;=0.1,"5-10%",IF(I13029&lt;=0.2,"10-20%",IF(I13029&lt;=0.4,"20-40%","Above 40%")))))</f>
        <v>20-40%</v>
      </c>
      <c r="N13029" s="6" t="str">
        <f aca="false">IF(AND(H13029&gt;=Summary!$B$25,I13029&gt;=Summary!$B$26,I13029&lt;=Summary!$B$27,J13029&gt;=Summary!$B$28,J13029&lt;=Summary!$B$29,F13029*J13029&gt;1),"Yes","No")</f>
        <v>Yes</v>
      </c>
    </row>
    <row r="13030" customFormat="false" ht="15" hidden="false" customHeight="false" outlineLevel="0" collapsed="false">
      <c r="A13030" s="6" t="s">
        <v>159</v>
      </c>
      <c r="B13030" s="45" t="n">
        <v>45655</v>
      </c>
      <c r="C13030" s="6" t="s">
        <v>181</v>
      </c>
      <c r="D13030" s="6" t="s">
        <v>203</v>
      </c>
      <c r="E13030" s="6" t="s">
        <v>177</v>
      </c>
      <c r="F13030" s="34" t="n">
        <v>0.121320888400078</v>
      </c>
      <c r="G13030" s="34" t="n">
        <v>0.207837736321522</v>
      </c>
      <c r="H13030" s="34" t="n">
        <v>-0.0865168479214446</v>
      </c>
      <c r="I13030" s="34" t="n">
        <v>-0.416271123101553</v>
      </c>
      <c r="J13030" s="35" t="n">
        <v>4.75</v>
      </c>
      <c r="K13030" s="6" t="n">
        <v>0</v>
      </c>
      <c r="L13030" s="35" t="n">
        <v>-1</v>
      </c>
      <c r="M13030" s="6" t="str">
        <f aca="false">IF(I13030&lt;=0,"Below 0%",IF(I13030&lt;=0.05,"0-5%",IF(I13030&lt;=0.1,"5-10%",IF(I13030&lt;=0.2,"10-20%",IF(I13030&lt;=0.4,"20-40%","Above 40%")))))</f>
        <v>Below 0%</v>
      </c>
      <c r="N13030" s="6" t="str">
        <f aca="false">IF(AND(H13030&gt;=Summary!$B$25,I13030&gt;=Summary!$B$26,I13030&lt;=Summary!$B$27,J13030&gt;=Summary!$B$28,J13030&lt;=Summary!$B$29,F13030*J13030&gt;1),"Yes","No")</f>
        <v>No</v>
      </c>
    </row>
    <row r="13031" customFormat="false" ht="15" hidden="false" customHeight="false" outlineLevel="0" collapsed="false">
      <c r="A13031" s="6" t="s">
        <v>159</v>
      </c>
      <c r="B13031" s="45" t="n">
        <v>45655</v>
      </c>
      <c r="C13031" s="6" t="s">
        <v>189</v>
      </c>
      <c r="D13031" s="6" t="s">
        <v>183</v>
      </c>
      <c r="E13031" s="6" t="s">
        <v>187</v>
      </c>
      <c r="F13031" s="34" t="n">
        <v>0.100905694067478</v>
      </c>
      <c r="G13031" s="34" t="n">
        <v>0.131433823529412</v>
      </c>
      <c r="H13031" s="34" t="n">
        <v>-0.0305281294619336</v>
      </c>
      <c r="I13031" s="34" t="n">
        <v>-0.232269964018068</v>
      </c>
      <c r="J13031" s="35" t="n">
        <v>7.5</v>
      </c>
      <c r="K13031" s="6" t="n">
        <v>0</v>
      </c>
      <c r="L13031" s="35" t="n">
        <v>-1</v>
      </c>
      <c r="M13031" s="6" t="str">
        <f aca="false">IF(I13031&lt;=0,"Below 0%",IF(I13031&lt;=0.05,"0-5%",IF(I13031&lt;=0.1,"5-10%",IF(I13031&lt;=0.2,"10-20%",IF(I13031&lt;=0.4,"20-40%","Above 40%")))))</f>
        <v>Below 0%</v>
      </c>
      <c r="N13031" s="6" t="str">
        <f aca="false">IF(AND(H13031&gt;=Summary!$B$25,I13031&gt;=Summary!$B$26,I13031&lt;=Summary!$B$27,J13031&gt;=Summary!$B$28,J13031&lt;=Summary!$B$29,F13031*J13031&gt;1),"Yes","No")</f>
        <v>No</v>
      </c>
    </row>
    <row r="13032" customFormat="false" ht="15" hidden="false" customHeight="false" outlineLevel="0" collapsed="false">
      <c r="A13032" s="6" t="s">
        <v>159</v>
      </c>
      <c r="B13032" s="45" t="n">
        <v>45655</v>
      </c>
      <c r="C13032" s="6" t="s">
        <v>189</v>
      </c>
      <c r="D13032" s="6" t="s">
        <v>183</v>
      </c>
      <c r="E13032" s="6" t="s">
        <v>174</v>
      </c>
      <c r="F13032" s="34" t="n">
        <v>0.213212326169014</v>
      </c>
      <c r="G13032" s="34" t="n">
        <v>0.179227941176471</v>
      </c>
      <c r="H13032" s="34" t="n">
        <v>0.0339843849925434</v>
      </c>
      <c r="I13032" s="34" t="n">
        <v>0.189615440368653</v>
      </c>
      <c r="J13032" s="35" t="n">
        <v>5.5</v>
      </c>
      <c r="K13032" s="6" t="n">
        <v>0</v>
      </c>
      <c r="L13032" s="35" t="n">
        <v>-1</v>
      </c>
      <c r="M13032" s="6" t="str">
        <f aca="false">IF(I13032&lt;=0,"Below 0%",IF(I13032&lt;=0.05,"0-5%",IF(I13032&lt;=0.1,"5-10%",IF(I13032&lt;=0.2,"10-20%",IF(I13032&lt;=0.4,"20-40%","Above 40%")))))</f>
        <v>10-20%</v>
      </c>
      <c r="N13032" s="6" t="str">
        <f aca="false">IF(AND(H13032&gt;=Summary!$B$25,I13032&gt;=Summary!$B$26,I13032&lt;=Summary!$B$27,J13032&gt;=Summary!$B$28,J13032&lt;=Summary!$B$29,F13032*J13032&gt;1),"Yes","No")</f>
        <v>No</v>
      </c>
    </row>
    <row r="13033" customFormat="false" ht="15" hidden="false" customHeight="false" outlineLevel="0" collapsed="false">
      <c r="A13033" s="6" t="s">
        <v>159</v>
      </c>
      <c r="B13033" s="45" t="n">
        <v>45655</v>
      </c>
      <c r="C13033" s="6" t="s">
        <v>189</v>
      </c>
      <c r="D13033" s="6" t="s">
        <v>183</v>
      </c>
      <c r="E13033" s="6" t="s">
        <v>177</v>
      </c>
      <c r="F13033" s="34" t="n">
        <v>0.685881972312927</v>
      </c>
      <c r="G13033" s="34" t="n">
        <v>0.689338235294118</v>
      </c>
      <c r="H13033" s="34" t="n">
        <v>-0.00345626298119039</v>
      </c>
      <c r="I13033" s="34" t="n">
        <v>-0.00501388549804682</v>
      </c>
      <c r="J13033" s="35" t="n">
        <v>1.43</v>
      </c>
      <c r="K13033" s="6" t="n">
        <v>1</v>
      </c>
      <c r="L13033" s="35" t="n">
        <v>0.43</v>
      </c>
      <c r="M13033" s="6" t="str">
        <f aca="false">IF(I13033&lt;=0,"Below 0%",IF(I13033&lt;=0.05,"0-5%",IF(I13033&lt;=0.1,"5-10%",IF(I13033&lt;=0.2,"10-20%",IF(I13033&lt;=0.4,"20-40%","Above 40%")))))</f>
        <v>Below 0%</v>
      </c>
      <c r="N13033" s="6" t="str">
        <f aca="false">IF(AND(H13033&gt;=Summary!$B$25,I13033&gt;=Summary!$B$26,I13033&lt;=Summary!$B$27,J13033&gt;=Summary!$B$28,J13033&lt;=Summary!$B$29,F13033*J13033&gt;1),"Yes","No")</f>
        <v>No</v>
      </c>
    </row>
    <row r="13034" customFormat="false" ht="15" hidden="false" customHeight="false" outlineLevel="0" collapsed="false">
      <c r="A13034" s="6" t="s">
        <v>159</v>
      </c>
      <c r="B13034" s="45" t="n">
        <v>45656</v>
      </c>
      <c r="C13034" s="6" t="s">
        <v>182</v>
      </c>
      <c r="D13034" s="6" t="s">
        <v>201</v>
      </c>
      <c r="E13034" s="6" t="s">
        <v>187</v>
      </c>
      <c r="F13034" s="34" t="n">
        <v>0.338879734277725</v>
      </c>
      <c r="G13034" s="34" t="n">
        <v>0.495366076698078</v>
      </c>
      <c r="H13034" s="34" t="n">
        <v>-0.156486342420353</v>
      </c>
      <c r="I13034" s="34" t="n">
        <v>-0.315900401302066</v>
      </c>
      <c r="J13034" s="35" t="n">
        <v>1.99</v>
      </c>
      <c r="K13034" s="6" t="n">
        <v>0</v>
      </c>
      <c r="L13034" s="35" t="n">
        <v>-1</v>
      </c>
      <c r="M13034" s="6" t="str">
        <f aca="false">IF(I13034&lt;=0,"Below 0%",IF(I13034&lt;=0.05,"0-5%",IF(I13034&lt;=0.1,"5-10%",IF(I13034&lt;=0.2,"10-20%",IF(I13034&lt;=0.4,"20-40%","Above 40%")))))</f>
        <v>Below 0%</v>
      </c>
      <c r="N13034" s="6" t="str">
        <f aca="false">IF(AND(H13034&gt;=Summary!$B$25,I13034&gt;=Summary!$B$26,I13034&lt;=Summary!$B$27,J13034&gt;=Summary!$B$28,J13034&lt;=Summary!$B$29,F13034*J13034&gt;1),"Yes","No")</f>
        <v>No</v>
      </c>
    </row>
    <row r="13035" customFormat="false" ht="15" hidden="false" customHeight="false" outlineLevel="0" collapsed="false">
      <c r="A13035" s="6" t="s">
        <v>159</v>
      </c>
      <c r="B13035" s="45" t="n">
        <v>45656</v>
      </c>
      <c r="C13035" s="6" t="s">
        <v>182</v>
      </c>
      <c r="D13035" s="6" t="s">
        <v>201</v>
      </c>
      <c r="E13035" s="6" t="s">
        <v>174</v>
      </c>
      <c r="F13035" s="34" t="n">
        <v>0.217525452375412</v>
      </c>
      <c r="G13035" s="34" t="n">
        <v>0.24521853050477</v>
      </c>
      <c r="H13035" s="34" t="n">
        <v>-0.0276930781293582</v>
      </c>
      <c r="I13035" s="34" t="n">
        <v>-0.1129322407746</v>
      </c>
      <c r="J13035" s="35" t="n">
        <v>4.02</v>
      </c>
      <c r="K13035" s="6" t="n">
        <v>1</v>
      </c>
      <c r="L13035" s="35" t="n">
        <v>3.02</v>
      </c>
      <c r="M13035" s="6" t="str">
        <f aca="false">IF(I13035&lt;=0,"Below 0%",IF(I13035&lt;=0.05,"0-5%",IF(I13035&lt;=0.1,"5-10%",IF(I13035&lt;=0.2,"10-20%",IF(I13035&lt;=0.4,"20-40%","Above 40%")))))</f>
        <v>Below 0%</v>
      </c>
      <c r="N13035" s="6" t="str">
        <f aca="false">IF(AND(H13035&gt;=Summary!$B$25,I13035&gt;=Summary!$B$26,I13035&lt;=Summary!$B$27,J13035&gt;=Summary!$B$28,J13035&lt;=Summary!$B$29,F13035*J13035&gt;1),"Yes","No")</f>
        <v>No</v>
      </c>
    </row>
    <row r="13036" customFormat="false" ht="15" hidden="false" customHeight="false" outlineLevel="0" collapsed="false">
      <c r="A13036" s="6" t="s">
        <v>159</v>
      </c>
      <c r="B13036" s="45" t="n">
        <v>45656</v>
      </c>
      <c r="C13036" s="6" t="s">
        <v>182</v>
      </c>
      <c r="D13036" s="6" t="s">
        <v>201</v>
      </c>
      <c r="E13036" s="6" t="s">
        <v>177</v>
      </c>
      <c r="F13036" s="34" t="n">
        <v>0.443594843149185</v>
      </c>
      <c r="G13036" s="34" t="n">
        <v>0.259415392797152</v>
      </c>
      <c r="H13036" s="34" t="n">
        <v>0.184179450352034</v>
      </c>
      <c r="I13036" s="34" t="n">
        <v>0.709978881230273</v>
      </c>
      <c r="J13036" s="35" t="n">
        <v>3.8</v>
      </c>
      <c r="K13036" s="6" t="n">
        <v>0</v>
      </c>
      <c r="L13036" s="35" t="n">
        <v>-1</v>
      </c>
      <c r="M13036" s="6" t="str">
        <f aca="false">IF(I13036&lt;=0,"Below 0%",IF(I13036&lt;=0.05,"0-5%",IF(I13036&lt;=0.1,"5-10%",IF(I13036&lt;=0.2,"10-20%",IF(I13036&lt;=0.4,"20-40%","Above 40%")))))</f>
        <v>Above 40%</v>
      </c>
      <c r="N13036" s="6" t="str">
        <f aca="false">IF(AND(H13036&gt;=Summary!$B$25,I13036&gt;=Summary!$B$26,I13036&lt;=Summary!$B$27,J13036&gt;=Summary!$B$28,J13036&lt;=Summary!$B$29,F13036*J13036&gt;1),"Yes","No")</f>
        <v>No</v>
      </c>
    </row>
    <row r="13037" customFormat="false" ht="15" hidden="false" customHeight="false" outlineLevel="0" collapsed="false">
      <c r="A13037" s="6" t="s">
        <v>159</v>
      </c>
      <c r="B13037" s="45" t="n">
        <v>45656</v>
      </c>
      <c r="C13037" s="6" t="s">
        <v>209</v>
      </c>
      <c r="D13037" s="6" t="s">
        <v>190</v>
      </c>
      <c r="E13037" s="6" t="s">
        <v>187</v>
      </c>
      <c r="F13037" s="34" t="n">
        <v>0.237495318055153</v>
      </c>
      <c r="G13037" s="34" t="n">
        <v>0.127991584115017</v>
      </c>
      <c r="H13037" s="34" t="n">
        <v>0.109503733940136</v>
      </c>
      <c r="I13037" s="34" t="n">
        <v>0.855554173325431</v>
      </c>
      <c r="J13037" s="35" t="n">
        <v>7.83</v>
      </c>
      <c r="K13037" s="6" t="n">
        <v>1</v>
      </c>
      <c r="L13037" s="35" t="n">
        <v>6.83</v>
      </c>
      <c r="M13037" s="6" t="str">
        <f aca="false">IF(I13037&lt;=0,"Below 0%",IF(I13037&lt;=0.05,"0-5%",IF(I13037&lt;=0.1,"5-10%",IF(I13037&lt;=0.2,"10-20%",IF(I13037&lt;=0.4,"20-40%","Above 40%")))))</f>
        <v>Above 40%</v>
      </c>
      <c r="N13037" s="6" t="str">
        <f aca="false">IF(AND(H13037&gt;=Summary!$B$25,I13037&gt;=Summary!$B$26,I13037&lt;=Summary!$B$27,J13037&gt;=Summary!$B$28,J13037&lt;=Summary!$B$29,F13037*J13037&gt;1),"Yes","No")</f>
        <v>No</v>
      </c>
    </row>
    <row r="13038" customFormat="false" ht="15" hidden="false" customHeight="false" outlineLevel="0" collapsed="false">
      <c r="A13038" s="6" t="s">
        <v>159</v>
      </c>
      <c r="B13038" s="45" t="n">
        <v>45656</v>
      </c>
      <c r="C13038" s="6" t="s">
        <v>209</v>
      </c>
      <c r="D13038" s="6" t="s">
        <v>190</v>
      </c>
      <c r="E13038" s="6" t="s">
        <v>174</v>
      </c>
      <c r="F13038" s="34" t="n">
        <v>0.194319576025009</v>
      </c>
      <c r="G13038" s="34" t="n">
        <v>0.185587796966775</v>
      </c>
      <c r="H13038" s="34" t="n">
        <v>0.00873177905823436</v>
      </c>
      <c r="I13038" s="34" t="n">
        <v>0.0470493168244115</v>
      </c>
      <c r="J13038" s="35" t="n">
        <v>5.4</v>
      </c>
      <c r="K13038" s="6" t="n">
        <v>0</v>
      </c>
      <c r="L13038" s="35" t="n">
        <v>-1</v>
      </c>
      <c r="M13038" s="6" t="str">
        <f aca="false">IF(I13038&lt;=0,"Below 0%",IF(I13038&lt;=0.05,"0-5%",IF(I13038&lt;=0.1,"5-10%",IF(I13038&lt;=0.2,"10-20%",IF(I13038&lt;=0.4,"20-40%","Above 40%")))))</f>
        <v>0-5%</v>
      </c>
      <c r="N13038" s="6" t="str">
        <f aca="false">IF(AND(H13038&gt;=Summary!$B$25,I13038&gt;=Summary!$B$26,I13038&lt;=Summary!$B$27,J13038&gt;=Summary!$B$28,J13038&lt;=Summary!$B$29,F13038*J13038&gt;1),"Yes","No")</f>
        <v>No</v>
      </c>
    </row>
    <row r="13039" customFormat="false" ht="15" hidden="false" customHeight="false" outlineLevel="0" collapsed="false">
      <c r="A13039" s="6" t="s">
        <v>159</v>
      </c>
      <c r="B13039" s="45" t="n">
        <v>45656</v>
      </c>
      <c r="C13039" s="6" t="s">
        <v>209</v>
      </c>
      <c r="D13039" s="6" t="s">
        <v>190</v>
      </c>
      <c r="E13039" s="6" t="s">
        <v>177</v>
      </c>
      <c r="F13039" s="34" t="n">
        <v>0.568185091018677</v>
      </c>
      <c r="G13039" s="34" t="n">
        <v>0.686420618918208</v>
      </c>
      <c r="H13039" s="34" t="n">
        <v>-0.118235527899531</v>
      </c>
      <c r="I13039" s="34" t="n">
        <v>-0.172249382726686</v>
      </c>
      <c r="J13039" s="35" t="n">
        <v>1.46</v>
      </c>
      <c r="K13039" s="6" t="n">
        <v>0</v>
      </c>
      <c r="L13039" s="35" t="n">
        <v>-1</v>
      </c>
      <c r="M13039" s="6" t="str">
        <f aca="false">IF(I13039&lt;=0,"Below 0%",IF(I13039&lt;=0.05,"0-5%",IF(I13039&lt;=0.1,"5-10%",IF(I13039&lt;=0.2,"10-20%",IF(I13039&lt;=0.4,"20-40%","Above 40%")))))</f>
        <v>Below 0%</v>
      </c>
      <c r="N13039" s="6" t="str">
        <f aca="false">IF(AND(H13039&gt;=Summary!$B$25,I13039&gt;=Summary!$B$26,I13039&lt;=Summary!$B$27,J13039&gt;=Summary!$B$28,J13039&lt;=Summary!$B$29,F13039*J13039&gt;1),"Yes","No")</f>
        <v>No</v>
      </c>
    </row>
    <row r="13040" customFormat="false" ht="15" hidden="false" customHeight="false" outlineLevel="0" collapsed="false">
      <c r="A13040" s="6" t="s">
        <v>159</v>
      </c>
      <c r="B13040" s="45" t="n">
        <v>45656</v>
      </c>
      <c r="C13040" s="6" t="s">
        <v>176</v>
      </c>
      <c r="D13040" s="6" t="s">
        <v>188</v>
      </c>
      <c r="E13040" s="6" t="s">
        <v>187</v>
      </c>
      <c r="F13040" s="34" t="n">
        <v>0.230580717325211</v>
      </c>
      <c r="G13040" s="34" t="n">
        <v>0.352989263720094</v>
      </c>
      <c r="H13040" s="34" t="n">
        <v>-0.122408546394883</v>
      </c>
      <c r="I13040" s="34" t="n">
        <v>-0.346776967392267</v>
      </c>
      <c r="J13040" s="35" t="n">
        <v>2.8</v>
      </c>
      <c r="K13040" s="6" t="n">
        <v>0</v>
      </c>
      <c r="L13040" s="35" t="n">
        <v>-1</v>
      </c>
      <c r="M13040" s="6" t="str">
        <f aca="false">IF(I13040&lt;=0,"Below 0%",IF(I13040&lt;=0.05,"0-5%",IF(I13040&lt;=0.1,"5-10%",IF(I13040&lt;=0.2,"10-20%",IF(I13040&lt;=0.4,"20-40%","Above 40%")))))</f>
        <v>Below 0%</v>
      </c>
      <c r="N13040" s="6" t="str">
        <f aca="false">IF(AND(H13040&gt;=Summary!$B$25,I13040&gt;=Summary!$B$26,I13040&lt;=Summary!$B$27,J13040&gt;=Summary!$B$28,J13040&lt;=Summary!$B$29,F13040*J13040&gt;1),"Yes","No")</f>
        <v>No</v>
      </c>
    </row>
    <row r="13041" customFormat="false" ht="15" hidden="false" customHeight="false" outlineLevel="0" collapsed="false">
      <c r="A13041" s="6" t="s">
        <v>159</v>
      </c>
      <c r="B13041" s="45" t="n">
        <v>45656</v>
      </c>
      <c r="C13041" s="6" t="s">
        <v>176</v>
      </c>
      <c r="D13041" s="6" t="s">
        <v>188</v>
      </c>
      <c r="E13041" s="6" t="s">
        <v>174</v>
      </c>
      <c r="F13041" s="34" t="n">
        <v>0.24257418513298</v>
      </c>
      <c r="G13041" s="34" t="n">
        <v>0.259414681999019</v>
      </c>
      <c r="H13041" s="34" t="n">
        <v>-0.0168404968660387</v>
      </c>
      <c r="I13041" s="34" t="n">
        <v>-0.0649172850829713</v>
      </c>
      <c r="J13041" s="35" t="n">
        <v>3.81</v>
      </c>
      <c r="K13041" s="6" t="n">
        <v>0</v>
      </c>
      <c r="L13041" s="35" t="n">
        <v>-1</v>
      </c>
      <c r="M13041" s="6" t="str">
        <f aca="false">IF(I13041&lt;=0,"Below 0%",IF(I13041&lt;=0.05,"0-5%",IF(I13041&lt;=0.1,"5-10%",IF(I13041&lt;=0.2,"10-20%",IF(I13041&lt;=0.4,"20-40%","Above 40%")))))</f>
        <v>Below 0%</v>
      </c>
      <c r="N13041" s="6" t="str">
        <f aca="false">IF(AND(H13041&gt;=Summary!$B$25,I13041&gt;=Summary!$B$26,I13041&lt;=Summary!$B$27,J13041&gt;=Summary!$B$28,J13041&lt;=Summary!$B$29,F13041*J13041&gt;1),"Yes","No")</f>
        <v>No</v>
      </c>
    </row>
    <row r="13042" customFormat="false" ht="15" hidden="false" customHeight="false" outlineLevel="0" collapsed="false">
      <c r="A13042" s="6" t="s">
        <v>159</v>
      </c>
      <c r="B13042" s="45" t="n">
        <v>45656</v>
      </c>
      <c r="C13042" s="6" t="s">
        <v>176</v>
      </c>
      <c r="D13042" s="6" t="s">
        <v>188</v>
      </c>
      <c r="E13042" s="6" t="s">
        <v>177</v>
      </c>
      <c r="F13042" s="34" t="n">
        <v>0.526845097541809</v>
      </c>
      <c r="G13042" s="34" t="n">
        <v>0.387596054280887</v>
      </c>
      <c r="H13042" s="34" t="n">
        <v>0.139249043260922</v>
      </c>
      <c r="I13042" s="34" t="n">
        <v>0.359263314791149</v>
      </c>
      <c r="J13042" s="35" t="n">
        <v>2.55</v>
      </c>
      <c r="K13042" s="6" t="n">
        <v>1</v>
      </c>
      <c r="L13042" s="35" t="n">
        <v>1.55</v>
      </c>
      <c r="M13042" s="6" t="str">
        <f aca="false">IF(I13042&lt;=0,"Below 0%",IF(I13042&lt;=0.05,"0-5%",IF(I13042&lt;=0.1,"5-10%",IF(I13042&lt;=0.2,"10-20%",IF(I13042&lt;=0.4,"20-40%","Above 40%")))))</f>
        <v>20-40%</v>
      </c>
      <c r="N13042" s="6" t="str">
        <f aca="false">IF(AND(H13042&gt;=Summary!$B$25,I13042&gt;=Summary!$B$26,I13042&lt;=Summary!$B$27,J13042&gt;=Summary!$B$28,J13042&lt;=Summary!$B$29,F13042*J13042&gt;1),"Yes","No")</f>
        <v>Yes</v>
      </c>
    </row>
    <row r="13043" customFormat="false" ht="15" hidden="false" customHeight="false" outlineLevel="0" collapsed="false">
      <c r="A13043" s="6" t="s">
        <v>159</v>
      </c>
      <c r="B13043" s="45" t="n">
        <v>45658</v>
      </c>
      <c r="C13043" s="6" t="s">
        <v>206</v>
      </c>
      <c r="D13043" s="6" t="s">
        <v>185</v>
      </c>
      <c r="E13043" s="6" t="s">
        <v>187</v>
      </c>
      <c r="F13043" s="34" t="n">
        <v>0.103659637272358</v>
      </c>
      <c r="G13043" s="34" t="n">
        <v>0.137509690280188</v>
      </c>
      <c r="H13043" s="34" t="n">
        <v>-0.0338500530078296</v>
      </c>
      <c r="I13043" s="34" t="n">
        <v>-0.246164855282979</v>
      </c>
      <c r="J13043" s="35" t="n">
        <v>7.2</v>
      </c>
      <c r="K13043" s="6" t="n">
        <v>0</v>
      </c>
      <c r="L13043" s="35" t="n">
        <v>-1</v>
      </c>
      <c r="M13043" s="6" t="str">
        <f aca="false">IF(I13043&lt;=0,"Below 0%",IF(I13043&lt;=0.05,"0-5%",IF(I13043&lt;=0.1,"5-10%",IF(I13043&lt;=0.2,"10-20%",IF(I13043&lt;=0.4,"20-40%","Above 40%")))))</f>
        <v>Below 0%</v>
      </c>
      <c r="N13043" s="6" t="str">
        <f aca="false">IF(AND(H13043&gt;=Summary!$B$25,I13043&gt;=Summary!$B$26,I13043&lt;=Summary!$B$27,J13043&gt;=Summary!$B$28,J13043&lt;=Summary!$B$29,F13043*J13043&gt;1),"Yes","No")</f>
        <v>No</v>
      </c>
    </row>
    <row r="13044" customFormat="false" ht="15" hidden="false" customHeight="false" outlineLevel="0" collapsed="false">
      <c r="A13044" s="6" t="s">
        <v>159</v>
      </c>
      <c r="B13044" s="45" t="n">
        <v>45658</v>
      </c>
      <c r="C13044" s="6" t="s">
        <v>206</v>
      </c>
      <c r="D13044" s="6" t="s">
        <v>185</v>
      </c>
      <c r="E13044" s="6" t="s">
        <v>174</v>
      </c>
      <c r="F13044" s="34" t="n">
        <v>0.145747140049934</v>
      </c>
      <c r="G13044" s="34" t="n">
        <v>0.19801395400347</v>
      </c>
      <c r="H13044" s="34" t="n">
        <v>-0.0522668139535357</v>
      </c>
      <c r="I13044" s="34" t="n">
        <v>-0.26395520566505</v>
      </c>
      <c r="J13044" s="35" t="n">
        <v>5</v>
      </c>
      <c r="K13044" s="6" t="n">
        <v>0</v>
      </c>
      <c r="L13044" s="35" t="n">
        <v>-1</v>
      </c>
      <c r="M13044" s="6" t="str">
        <f aca="false">IF(I13044&lt;=0,"Below 0%",IF(I13044&lt;=0.05,"0-5%",IF(I13044&lt;=0.1,"5-10%",IF(I13044&lt;=0.2,"10-20%",IF(I13044&lt;=0.4,"20-40%","Above 40%")))))</f>
        <v>Below 0%</v>
      </c>
      <c r="N13044" s="6" t="str">
        <f aca="false">IF(AND(H13044&gt;=Summary!$B$25,I13044&gt;=Summary!$B$26,I13044&lt;=Summary!$B$27,J13044&gt;=Summary!$B$28,J13044&lt;=Summary!$B$29,F13044*J13044&gt;1),"Yes","No")</f>
        <v>No</v>
      </c>
    </row>
    <row r="13045" customFormat="false" ht="15" hidden="false" customHeight="false" outlineLevel="0" collapsed="false">
      <c r="A13045" s="6" t="s">
        <v>159</v>
      </c>
      <c r="B13045" s="45" t="n">
        <v>45658</v>
      </c>
      <c r="C13045" s="6" t="s">
        <v>206</v>
      </c>
      <c r="D13045" s="6" t="s">
        <v>185</v>
      </c>
      <c r="E13045" s="6" t="s">
        <v>177</v>
      </c>
      <c r="F13045" s="34" t="n">
        <v>0.750593185424805</v>
      </c>
      <c r="G13045" s="34" t="n">
        <v>0.664476355716342</v>
      </c>
      <c r="H13045" s="34" t="n">
        <v>0.0861168297084622</v>
      </c>
      <c r="I13045" s="34" t="n">
        <v>0.129601044442919</v>
      </c>
      <c r="J13045" s="35" t="n">
        <v>1.49</v>
      </c>
      <c r="K13045" s="6" t="n">
        <v>1</v>
      </c>
      <c r="L13045" s="35" t="n">
        <v>0.49</v>
      </c>
      <c r="M13045" s="6" t="str">
        <f aca="false">IF(I13045&lt;=0,"Below 0%",IF(I13045&lt;=0.05,"0-5%",IF(I13045&lt;=0.1,"5-10%",IF(I13045&lt;=0.2,"10-20%",IF(I13045&lt;=0.4,"20-40%","Above 40%")))))</f>
        <v>10-20%</v>
      </c>
      <c r="N13045" s="6" t="str">
        <f aca="false">IF(AND(H13045&gt;=Summary!$B$25,I13045&gt;=Summary!$B$26,I13045&lt;=Summary!$B$27,J13045&gt;=Summary!$B$28,J13045&lt;=Summary!$B$29,F13045*J13045&gt;1),"Yes","No")</f>
        <v>No</v>
      </c>
    </row>
    <row r="13046" customFormat="false" ht="15" hidden="false" customHeight="false" outlineLevel="0" collapsed="false">
      <c r="A13046" s="6" t="s">
        <v>159</v>
      </c>
      <c r="B13046" s="45" t="n">
        <v>45661</v>
      </c>
      <c r="C13046" s="6" t="s">
        <v>182</v>
      </c>
      <c r="D13046" s="6" t="s">
        <v>195</v>
      </c>
      <c r="E13046" s="6" t="s">
        <v>187</v>
      </c>
      <c r="F13046" s="34" t="n">
        <v>0.588987648487091</v>
      </c>
      <c r="G13046" s="34" t="n">
        <v>0.735863949483352</v>
      </c>
      <c r="H13046" s="34" t="n">
        <v>-0.146876300996261</v>
      </c>
      <c r="I13046" s="34" t="n">
        <v>-0.19959708734119</v>
      </c>
      <c r="J13046" s="35" t="n">
        <v>1.35</v>
      </c>
      <c r="K13046" s="6" t="n">
        <v>1</v>
      </c>
      <c r="L13046" s="35" t="n">
        <v>0.35</v>
      </c>
      <c r="M13046" s="6" t="str">
        <f aca="false">IF(I13046&lt;=0,"Below 0%",IF(I13046&lt;=0.05,"0-5%",IF(I13046&lt;=0.1,"5-10%",IF(I13046&lt;=0.2,"10-20%",IF(I13046&lt;=0.4,"20-40%","Above 40%")))))</f>
        <v>Below 0%</v>
      </c>
      <c r="N13046" s="6" t="str">
        <f aca="false">IF(AND(H13046&gt;=Summary!$B$25,I13046&gt;=Summary!$B$26,I13046&lt;=Summary!$B$27,J13046&gt;=Summary!$B$28,J13046&lt;=Summary!$B$29,F13046*J13046&gt;1),"Yes","No")</f>
        <v>No</v>
      </c>
    </row>
    <row r="13047" customFormat="false" ht="15" hidden="false" customHeight="false" outlineLevel="0" collapsed="false">
      <c r="A13047" s="6" t="s">
        <v>159</v>
      </c>
      <c r="B13047" s="45" t="n">
        <v>45661</v>
      </c>
      <c r="C13047" s="6" t="s">
        <v>182</v>
      </c>
      <c r="D13047" s="6" t="s">
        <v>195</v>
      </c>
      <c r="E13047" s="6" t="s">
        <v>174</v>
      </c>
      <c r="F13047" s="34" t="n">
        <v>0.248313903808594</v>
      </c>
      <c r="G13047" s="34" t="n">
        <v>0.169524971297359</v>
      </c>
      <c r="H13047" s="34" t="n">
        <v>0.0787889325112344</v>
      </c>
      <c r="I13047" s="34" t="n">
        <v>0.464762989831349</v>
      </c>
      <c r="J13047" s="35" t="n">
        <v>5.86</v>
      </c>
      <c r="K13047" s="6" t="n">
        <v>0</v>
      </c>
      <c r="L13047" s="35" t="n">
        <v>-1</v>
      </c>
      <c r="M13047" s="6" t="str">
        <f aca="false">IF(I13047&lt;=0,"Below 0%",IF(I13047&lt;=0.05,"0-5%",IF(I13047&lt;=0.1,"5-10%",IF(I13047&lt;=0.2,"10-20%",IF(I13047&lt;=0.4,"20-40%","Above 40%")))))</f>
        <v>Above 40%</v>
      </c>
      <c r="N13047" s="6" t="str">
        <f aca="false">IF(AND(H13047&gt;=Summary!$B$25,I13047&gt;=Summary!$B$26,I13047&lt;=Summary!$B$27,J13047&gt;=Summary!$B$28,J13047&lt;=Summary!$B$29,F13047*J13047&gt;1),"Yes","No")</f>
        <v>No</v>
      </c>
    </row>
    <row r="13048" customFormat="false" ht="15" hidden="false" customHeight="false" outlineLevel="0" collapsed="false">
      <c r="A13048" s="6" t="s">
        <v>159</v>
      </c>
      <c r="B13048" s="45" t="n">
        <v>45661</v>
      </c>
      <c r="C13048" s="6" t="s">
        <v>182</v>
      </c>
      <c r="D13048" s="6" t="s">
        <v>195</v>
      </c>
      <c r="E13048" s="6" t="s">
        <v>177</v>
      </c>
      <c r="F13048" s="34" t="n">
        <v>0.162698477506638</v>
      </c>
      <c r="G13048" s="34" t="n">
        <v>0.0946110792192882</v>
      </c>
      <c r="H13048" s="34" t="n">
        <v>0.0680873982873494</v>
      </c>
      <c r="I13048" s="34" t="n">
        <v>0.71965565607319</v>
      </c>
      <c r="J13048" s="35" t="n">
        <v>10.5</v>
      </c>
      <c r="K13048" s="6" t="n">
        <v>0</v>
      </c>
      <c r="L13048" s="35" t="n">
        <v>-1</v>
      </c>
      <c r="M13048" s="6" t="str">
        <f aca="false">IF(I13048&lt;=0,"Below 0%",IF(I13048&lt;=0.05,"0-5%",IF(I13048&lt;=0.1,"5-10%",IF(I13048&lt;=0.2,"10-20%",IF(I13048&lt;=0.4,"20-40%","Above 40%")))))</f>
        <v>Above 40%</v>
      </c>
      <c r="N13048" s="6" t="str">
        <f aca="false">IF(AND(H13048&gt;=Summary!$B$25,I13048&gt;=Summary!$B$26,I13048&lt;=Summary!$B$27,J13048&gt;=Summary!$B$28,J13048&lt;=Summary!$B$29,F13048*J13048&gt;1),"Yes","No")</f>
        <v>No</v>
      </c>
    </row>
    <row r="13049" customFormat="false" ht="15" hidden="false" customHeight="false" outlineLevel="0" collapsed="false">
      <c r="A13049" s="6" t="s">
        <v>159</v>
      </c>
      <c r="B13049" s="45" t="n">
        <v>45661</v>
      </c>
      <c r="C13049" s="6" t="s">
        <v>199</v>
      </c>
      <c r="D13049" s="6" t="s">
        <v>173</v>
      </c>
      <c r="E13049" s="6" t="s">
        <v>187</v>
      </c>
      <c r="F13049" s="34" t="n">
        <v>0.587575137615204</v>
      </c>
      <c r="G13049" s="34" t="n">
        <v>0.552142145466622</v>
      </c>
      <c r="H13049" s="34" t="n">
        <v>0.0354329921485814</v>
      </c>
      <c r="I13049" s="34" t="n">
        <v>0.0641736778101525</v>
      </c>
      <c r="J13049" s="35" t="n">
        <v>1.8</v>
      </c>
      <c r="K13049" s="6" t="n">
        <v>1</v>
      </c>
      <c r="L13049" s="35" t="n">
        <v>0.8</v>
      </c>
      <c r="M13049" s="6" t="str">
        <f aca="false">IF(I13049&lt;=0,"Below 0%",IF(I13049&lt;=0.05,"0-5%",IF(I13049&lt;=0.1,"5-10%",IF(I13049&lt;=0.2,"10-20%",IF(I13049&lt;=0.4,"20-40%","Above 40%")))))</f>
        <v>5-10%</v>
      </c>
      <c r="N13049" s="6" t="str">
        <f aca="false">IF(AND(H13049&gt;=Summary!$B$25,I13049&gt;=Summary!$B$26,I13049&lt;=Summary!$B$27,J13049&gt;=Summary!$B$28,J13049&lt;=Summary!$B$29,F13049*J13049&gt;1),"Yes","No")</f>
        <v>No</v>
      </c>
    </row>
    <row r="13050" customFormat="false" ht="15" hidden="false" customHeight="false" outlineLevel="0" collapsed="false">
      <c r="A13050" s="6" t="s">
        <v>159</v>
      </c>
      <c r="B13050" s="45" t="n">
        <v>45661</v>
      </c>
      <c r="C13050" s="6" t="s">
        <v>199</v>
      </c>
      <c r="D13050" s="6" t="s">
        <v>173</v>
      </c>
      <c r="E13050" s="6" t="s">
        <v>174</v>
      </c>
      <c r="F13050" s="34" t="n">
        <v>0.22325810790062</v>
      </c>
      <c r="G13050" s="34" t="n">
        <v>0.249086682165394</v>
      </c>
      <c r="H13050" s="34" t="n">
        <v>-0.0258285742647741</v>
      </c>
      <c r="I13050" s="34" t="n">
        <v>-0.103693116148313</v>
      </c>
      <c r="J13050" s="35" t="n">
        <v>3.99</v>
      </c>
      <c r="K13050" s="6" t="n">
        <v>0</v>
      </c>
      <c r="L13050" s="35" t="n">
        <v>-1</v>
      </c>
      <c r="M13050" s="6" t="str">
        <f aca="false">IF(I13050&lt;=0,"Below 0%",IF(I13050&lt;=0.05,"0-5%",IF(I13050&lt;=0.1,"5-10%",IF(I13050&lt;=0.2,"10-20%",IF(I13050&lt;=0.4,"20-40%","Above 40%")))))</f>
        <v>Below 0%</v>
      </c>
      <c r="N13050" s="6" t="str">
        <f aca="false">IF(AND(H13050&gt;=Summary!$B$25,I13050&gt;=Summary!$B$26,I13050&lt;=Summary!$B$27,J13050&gt;=Summary!$B$28,J13050&lt;=Summary!$B$29,F13050*J13050&gt;1),"Yes","No")</f>
        <v>No</v>
      </c>
    </row>
    <row r="13051" customFormat="false" ht="15" hidden="false" customHeight="false" outlineLevel="0" collapsed="false">
      <c r="A13051" s="6" t="s">
        <v>159</v>
      </c>
      <c r="B13051" s="45" t="n">
        <v>45661</v>
      </c>
      <c r="C13051" s="6" t="s">
        <v>199</v>
      </c>
      <c r="D13051" s="6" t="s">
        <v>173</v>
      </c>
      <c r="E13051" s="6" t="s">
        <v>177</v>
      </c>
      <c r="F13051" s="34" t="n">
        <v>0.189166754484177</v>
      </c>
      <c r="G13051" s="34" t="n">
        <v>0.198771172367984</v>
      </c>
      <c r="H13051" s="34" t="n">
        <v>-0.00960441788380745</v>
      </c>
      <c r="I13051" s="34" t="n">
        <v>-0.0483189678331566</v>
      </c>
      <c r="J13051" s="35" t="n">
        <v>5</v>
      </c>
      <c r="K13051" s="6" t="n">
        <v>0</v>
      </c>
      <c r="L13051" s="35" t="n">
        <v>-1</v>
      </c>
      <c r="M13051" s="6" t="str">
        <f aca="false">IF(I13051&lt;=0,"Below 0%",IF(I13051&lt;=0.05,"0-5%",IF(I13051&lt;=0.1,"5-10%",IF(I13051&lt;=0.2,"10-20%",IF(I13051&lt;=0.4,"20-40%","Above 40%")))))</f>
        <v>Below 0%</v>
      </c>
      <c r="N13051" s="6" t="str">
        <f aca="false">IF(AND(H13051&gt;=Summary!$B$25,I13051&gt;=Summary!$B$26,I13051&lt;=Summary!$B$27,J13051&gt;=Summary!$B$28,J13051&lt;=Summary!$B$29,F13051*J13051&gt;1),"Yes","No")</f>
        <v>No</v>
      </c>
    </row>
    <row r="13052" customFormat="false" ht="15" hidden="false" customHeight="false" outlineLevel="0" collapsed="false">
      <c r="A13052" s="6" t="s">
        <v>159</v>
      </c>
      <c r="B13052" s="45" t="n">
        <v>45661</v>
      </c>
      <c r="C13052" s="6" t="s">
        <v>201</v>
      </c>
      <c r="D13052" s="6" t="s">
        <v>185</v>
      </c>
      <c r="E13052" s="6" t="s">
        <v>187</v>
      </c>
      <c r="F13052" s="34" t="n">
        <v>0.196427345275879</v>
      </c>
      <c r="G13052" s="34" t="n">
        <v>0.211576731835726</v>
      </c>
      <c r="H13052" s="34" t="n">
        <v>-0.0151493865598469</v>
      </c>
      <c r="I13052" s="34" t="n">
        <v>-0.0716023280462114</v>
      </c>
      <c r="J13052" s="35" t="n">
        <v>4.7</v>
      </c>
      <c r="K13052" s="6" t="n">
        <v>0</v>
      </c>
      <c r="L13052" s="35" t="n">
        <v>-1</v>
      </c>
      <c r="M13052" s="6" t="str">
        <f aca="false">IF(I13052&lt;=0,"Below 0%",IF(I13052&lt;=0.05,"0-5%",IF(I13052&lt;=0.1,"5-10%",IF(I13052&lt;=0.2,"10-20%",IF(I13052&lt;=0.4,"20-40%","Above 40%")))))</f>
        <v>Below 0%</v>
      </c>
      <c r="N13052" s="6" t="str">
        <f aca="false">IF(AND(H13052&gt;=Summary!$B$25,I13052&gt;=Summary!$B$26,I13052&lt;=Summary!$B$27,J13052&gt;=Summary!$B$28,J13052&lt;=Summary!$B$29,F13052*J13052&gt;1),"Yes","No")</f>
        <v>No</v>
      </c>
    </row>
    <row r="13053" customFormat="false" ht="15" hidden="false" customHeight="false" outlineLevel="0" collapsed="false">
      <c r="A13053" s="6" t="s">
        <v>159</v>
      </c>
      <c r="B13053" s="45" t="n">
        <v>45661</v>
      </c>
      <c r="C13053" s="6" t="s">
        <v>201</v>
      </c>
      <c r="D13053" s="6" t="s">
        <v>185</v>
      </c>
      <c r="E13053" s="6" t="s">
        <v>174</v>
      </c>
      <c r="F13053" s="34" t="n">
        <v>0.172919541597366</v>
      </c>
      <c r="G13053" s="34" t="n">
        <v>0.247982703149105</v>
      </c>
      <c r="H13053" s="34" t="n">
        <v>-0.0750631615517388</v>
      </c>
      <c r="I13053" s="34" t="n">
        <v>-0.302695150099261</v>
      </c>
      <c r="J13053" s="35" t="n">
        <v>4.01</v>
      </c>
      <c r="K13053" s="6" t="n">
        <v>1</v>
      </c>
      <c r="L13053" s="35" t="n">
        <v>3.01</v>
      </c>
      <c r="M13053" s="6" t="str">
        <f aca="false">IF(I13053&lt;=0,"Below 0%",IF(I13053&lt;=0.05,"0-5%",IF(I13053&lt;=0.1,"5-10%",IF(I13053&lt;=0.2,"10-20%",IF(I13053&lt;=0.4,"20-40%","Above 40%")))))</f>
        <v>Below 0%</v>
      </c>
      <c r="N13053" s="6" t="str">
        <f aca="false">IF(AND(H13053&gt;=Summary!$B$25,I13053&gt;=Summary!$B$26,I13053&lt;=Summary!$B$27,J13053&gt;=Summary!$B$28,J13053&lt;=Summary!$B$29,F13053*J13053&gt;1),"Yes","No")</f>
        <v>No</v>
      </c>
    </row>
    <row r="13054" customFormat="false" ht="15" hidden="false" customHeight="false" outlineLevel="0" collapsed="false">
      <c r="A13054" s="6" t="s">
        <v>159</v>
      </c>
      <c r="B13054" s="45" t="n">
        <v>45661</v>
      </c>
      <c r="C13054" s="6" t="s">
        <v>201</v>
      </c>
      <c r="D13054" s="6" t="s">
        <v>185</v>
      </c>
      <c r="E13054" s="6" t="s">
        <v>177</v>
      </c>
      <c r="F13054" s="34" t="n">
        <v>0.630653142929077</v>
      </c>
      <c r="G13054" s="34" t="n">
        <v>0.540440565015169</v>
      </c>
      <c r="H13054" s="34" t="n">
        <v>0.0902125779139079</v>
      </c>
      <c r="I13054" s="34" t="n">
        <v>0.166924142549099</v>
      </c>
      <c r="J13054" s="35" t="n">
        <v>1.84</v>
      </c>
      <c r="K13054" s="6" t="n">
        <v>0</v>
      </c>
      <c r="L13054" s="35" t="n">
        <v>-1</v>
      </c>
      <c r="M13054" s="6" t="str">
        <f aca="false">IF(I13054&lt;=0,"Below 0%",IF(I13054&lt;=0.05,"0-5%",IF(I13054&lt;=0.1,"5-10%",IF(I13054&lt;=0.2,"10-20%",IF(I13054&lt;=0.4,"20-40%","Above 40%")))))</f>
        <v>10-20%</v>
      </c>
      <c r="N13054" s="6" t="str">
        <f aca="false">IF(AND(H13054&gt;=Summary!$B$25,I13054&gt;=Summary!$B$26,I13054&lt;=Summary!$B$27,J13054&gt;=Summary!$B$28,J13054&lt;=Summary!$B$29,F13054*J13054&gt;1),"Yes","No")</f>
        <v>Yes</v>
      </c>
    </row>
    <row r="13055" customFormat="false" ht="15" hidden="false" customHeight="false" outlineLevel="0" collapsed="false">
      <c r="A13055" s="6" t="s">
        <v>159</v>
      </c>
      <c r="B13055" s="45" t="n">
        <v>45661</v>
      </c>
      <c r="C13055" s="6" t="s">
        <v>180</v>
      </c>
      <c r="D13055" s="6" t="s">
        <v>190</v>
      </c>
      <c r="E13055" s="6" t="s">
        <v>187</v>
      </c>
      <c r="F13055" s="34" t="n">
        <v>0.319185525178909</v>
      </c>
      <c r="G13055" s="34" t="n">
        <v>0.258767994382242</v>
      </c>
      <c r="H13055" s="34" t="n">
        <v>0.0604175307966677</v>
      </c>
      <c r="I13055" s="34" t="n">
        <v>0.233481466442181</v>
      </c>
      <c r="J13055" s="35" t="n">
        <v>3.8</v>
      </c>
      <c r="K13055" s="6" t="n">
        <v>0</v>
      </c>
      <c r="L13055" s="35" t="n">
        <v>-1</v>
      </c>
      <c r="M13055" s="6" t="str">
        <f aca="false">IF(I13055&lt;=0,"Below 0%",IF(I13055&lt;=0.05,"0-5%",IF(I13055&lt;=0.1,"5-10%",IF(I13055&lt;=0.2,"10-20%",IF(I13055&lt;=0.4,"20-40%","Above 40%")))))</f>
        <v>20-40%</v>
      </c>
      <c r="N13055" s="6" t="str">
        <f aca="false">IF(AND(H13055&gt;=Summary!$B$25,I13055&gt;=Summary!$B$26,I13055&lt;=Summary!$B$27,J13055&gt;=Summary!$B$28,J13055&lt;=Summary!$B$29,F13055*J13055&gt;1),"Yes","No")</f>
        <v>Yes</v>
      </c>
    </row>
    <row r="13056" customFormat="false" ht="15" hidden="false" customHeight="false" outlineLevel="0" collapsed="false">
      <c r="A13056" s="6" t="s">
        <v>159</v>
      </c>
      <c r="B13056" s="45" t="n">
        <v>45661</v>
      </c>
      <c r="C13056" s="6" t="s">
        <v>180</v>
      </c>
      <c r="D13056" s="6" t="s">
        <v>190</v>
      </c>
      <c r="E13056" s="6" t="s">
        <v>174</v>
      </c>
      <c r="F13056" s="34" t="n">
        <v>0.251455247402191</v>
      </c>
      <c r="G13056" s="34" t="n">
        <v>0.24460656185386</v>
      </c>
      <c r="H13056" s="34" t="n">
        <v>0.00684868554833087</v>
      </c>
      <c r="I13056" s="34" t="n">
        <v>0.0279987809665654</v>
      </c>
      <c r="J13056" s="35" t="n">
        <v>4.02</v>
      </c>
      <c r="K13056" s="6" t="n">
        <v>1</v>
      </c>
      <c r="L13056" s="35" t="n">
        <v>3.02</v>
      </c>
      <c r="M13056" s="6" t="str">
        <f aca="false">IF(I13056&lt;=0,"Below 0%",IF(I13056&lt;=0.05,"0-5%",IF(I13056&lt;=0.1,"5-10%",IF(I13056&lt;=0.2,"10-20%",IF(I13056&lt;=0.4,"20-40%","Above 40%")))))</f>
        <v>0-5%</v>
      </c>
      <c r="N13056" s="6" t="str">
        <f aca="false">IF(AND(H13056&gt;=Summary!$B$25,I13056&gt;=Summary!$B$26,I13056&lt;=Summary!$B$27,J13056&gt;=Summary!$B$28,J13056&lt;=Summary!$B$29,F13056*J13056&gt;1),"Yes","No")</f>
        <v>No</v>
      </c>
    </row>
    <row r="13057" customFormat="false" ht="15" hidden="false" customHeight="false" outlineLevel="0" collapsed="false">
      <c r="A13057" s="6" t="s">
        <v>159</v>
      </c>
      <c r="B13057" s="45" t="n">
        <v>45661</v>
      </c>
      <c r="C13057" s="6" t="s">
        <v>180</v>
      </c>
      <c r="D13057" s="6" t="s">
        <v>190</v>
      </c>
      <c r="E13057" s="6" t="s">
        <v>177</v>
      </c>
      <c r="F13057" s="34" t="n">
        <v>0.429359257221222</v>
      </c>
      <c r="G13057" s="34" t="n">
        <v>0.496625443763898</v>
      </c>
      <c r="H13057" s="34" t="n">
        <v>-0.0672661865426762</v>
      </c>
      <c r="I13057" s="34" t="n">
        <v>-0.13544651686162</v>
      </c>
      <c r="J13057" s="35" t="n">
        <v>1.98</v>
      </c>
      <c r="K13057" s="6" t="n">
        <v>0</v>
      </c>
      <c r="L13057" s="35" t="n">
        <v>-1</v>
      </c>
      <c r="M13057" s="6" t="str">
        <f aca="false">IF(I13057&lt;=0,"Below 0%",IF(I13057&lt;=0.05,"0-5%",IF(I13057&lt;=0.1,"5-10%",IF(I13057&lt;=0.2,"10-20%",IF(I13057&lt;=0.4,"20-40%","Above 40%")))))</f>
        <v>Below 0%</v>
      </c>
      <c r="N13057" s="6" t="str">
        <f aca="false">IF(AND(H13057&gt;=Summary!$B$25,I13057&gt;=Summary!$B$26,I13057&lt;=Summary!$B$27,J13057&gt;=Summary!$B$28,J13057&lt;=Summary!$B$29,F13057*J13057&gt;1),"Yes","No")</f>
        <v>No</v>
      </c>
    </row>
    <row r="13058" customFormat="false" ht="15" hidden="false" customHeight="false" outlineLevel="0" collapsed="false">
      <c r="A13058" s="6" t="s">
        <v>159</v>
      </c>
      <c r="B13058" s="45" t="n">
        <v>45661</v>
      </c>
      <c r="C13058" s="6" t="s">
        <v>194</v>
      </c>
      <c r="D13058" s="6" t="s">
        <v>189</v>
      </c>
      <c r="E13058" s="6" t="s">
        <v>187</v>
      </c>
      <c r="F13058" s="34" t="n">
        <v>0.743342816829681</v>
      </c>
      <c r="G13058" s="34" t="n">
        <v>0.737984104957739</v>
      </c>
      <c r="H13058" s="34" t="n">
        <v>0.00535871187194204</v>
      </c>
      <c r="I13058" s="34" t="n">
        <v>0.00726128359126221</v>
      </c>
      <c r="J13058" s="35" t="n">
        <v>1.34</v>
      </c>
      <c r="K13058" s="6" t="n">
        <v>1</v>
      </c>
      <c r="L13058" s="35" t="n">
        <v>0.34</v>
      </c>
      <c r="M13058" s="6" t="str">
        <f aca="false">IF(I13058&lt;=0,"Below 0%",IF(I13058&lt;=0.05,"0-5%",IF(I13058&lt;=0.1,"5-10%",IF(I13058&lt;=0.2,"10-20%",IF(I13058&lt;=0.4,"20-40%","Above 40%")))))</f>
        <v>0-5%</v>
      </c>
      <c r="N13058" s="6" t="str">
        <f aca="false">IF(AND(H13058&gt;=Summary!$B$25,I13058&gt;=Summary!$B$26,I13058&lt;=Summary!$B$27,J13058&gt;=Summary!$B$28,J13058&lt;=Summary!$B$29,F13058*J13058&gt;1),"Yes","No")</f>
        <v>No</v>
      </c>
    </row>
    <row r="13059" customFormat="false" ht="15" hidden="false" customHeight="false" outlineLevel="0" collapsed="false">
      <c r="A13059" s="6" t="s">
        <v>159</v>
      </c>
      <c r="B13059" s="45" t="n">
        <v>45661</v>
      </c>
      <c r="C13059" s="6" t="s">
        <v>194</v>
      </c>
      <c r="D13059" s="6" t="s">
        <v>189</v>
      </c>
      <c r="E13059" s="6" t="s">
        <v>174</v>
      </c>
      <c r="F13059" s="34" t="n">
        <v>0.159381747245789</v>
      </c>
      <c r="G13059" s="34" t="n">
        <v>0.152138261637442</v>
      </c>
      <c r="H13059" s="34" t="n">
        <v>0.0072434856083469</v>
      </c>
      <c r="I13059" s="34" t="n">
        <v>0.0476112026677993</v>
      </c>
      <c r="J13059" s="35" t="n">
        <v>6.5</v>
      </c>
      <c r="K13059" s="6" t="n">
        <v>0</v>
      </c>
      <c r="L13059" s="35" t="n">
        <v>-1</v>
      </c>
      <c r="M13059" s="6" t="str">
        <f aca="false">IF(I13059&lt;=0,"Below 0%",IF(I13059&lt;=0.05,"0-5%",IF(I13059&lt;=0.1,"5-10%",IF(I13059&lt;=0.2,"10-20%",IF(I13059&lt;=0.4,"20-40%","Above 40%")))))</f>
        <v>0-5%</v>
      </c>
      <c r="N13059" s="6" t="str">
        <f aca="false">IF(AND(H13059&gt;=Summary!$B$25,I13059&gt;=Summary!$B$26,I13059&lt;=Summary!$B$27,J13059&gt;=Summary!$B$28,J13059&lt;=Summary!$B$29,F13059*J13059&gt;1),"Yes","No")</f>
        <v>No</v>
      </c>
    </row>
    <row r="13060" customFormat="false" ht="15" hidden="false" customHeight="false" outlineLevel="0" collapsed="false">
      <c r="A13060" s="6" t="s">
        <v>159</v>
      </c>
      <c r="B13060" s="45" t="n">
        <v>45661</v>
      </c>
      <c r="C13060" s="6" t="s">
        <v>194</v>
      </c>
      <c r="D13060" s="6" t="s">
        <v>189</v>
      </c>
      <c r="E13060" s="6" t="s">
        <v>177</v>
      </c>
      <c r="F13060" s="34" t="n">
        <v>0.0972754582762718</v>
      </c>
      <c r="G13060" s="34" t="n">
        <v>0.109877633404819</v>
      </c>
      <c r="H13060" s="34" t="n">
        <v>-0.0126021751285472</v>
      </c>
      <c r="I13060" s="34" t="n">
        <v>-0.114692815435124</v>
      </c>
      <c r="J13060" s="35" t="n">
        <v>9</v>
      </c>
      <c r="K13060" s="6" t="n">
        <v>0</v>
      </c>
      <c r="L13060" s="35" t="n">
        <v>-1</v>
      </c>
      <c r="M13060" s="6" t="str">
        <f aca="false">IF(I13060&lt;=0,"Below 0%",IF(I13060&lt;=0.05,"0-5%",IF(I13060&lt;=0.1,"5-10%",IF(I13060&lt;=0.2,"10-20%",IF(I13060&lt;=0.4,"20-40%","Above 40%")))))</f>
        <v>Below 0%</v>
      </c>
      <c r="N13060" s="6" t="str">
        <f aca="false">IF(AND(H13060&gt;=Summary!$B$25,I13060&gt;=Summary!$B$26,I13060&lt;=Summary!$B$27,J13060&gt;=Summary!$B$28,J13060&lt;=Summary!$B$29,F13060*J13060&gt;1),"Yes","No")</f>
        <v>No</v>
      </c>
    </row>
    <row r="13061" customFormat="false" ht="15" hidden="false" customHeight="false" outlineLevel="0" collapsed="false">
      <c r="A13061" s="6" t="s">
        <v>159</v>
      </c>
      <c r="B13061" s="45" t="n">
        <v>45661</v>
      </c>
      <c r="C13061" s="6" t="s">
        <v>179</v>
      </c>
      <c r="D13061" s="6" t="s">
        <v>206</v>
      </c>
      <c r="E13061" s="6" t="s">
        <v>187</v>
      </c>
      <c r="F13061" s="34" t="n">
        <v>0.1368547976017</v>
      </c>
      <c r="G13061" s="34" t="n">
        <v>0.337396468198156</v>
      </c>
      <c r="H13061" s="34" t="n">
        <v>-0.200541670596456</v>
      </c>
      <c r="I13061" s="34" t="n">
        <v>-0.594379875010062</v>
      </c>
      <c r="J13061" s="35" t="n">
        <v>3</v>
      </c>
      <c r="K13061" s="6" t="n">
        <v>0</v>
      </c>
      <c r="L13061" s="35" t="n">
        <v>-1</v>
      </c>
      <c r="M13061" s="6" t="str">
        <f aca="false">IF(I13061&lt;=0,"Below 0%",IF(I13061&lt;=0.05,"0-5%",IF(I13061&lt;=0.1,"5-10%",IF(I13061&lt;=0.2,"10-20%",IF(I13061&lt;=0.4,"20-40%","Above 40%")))))</f>
        <v>Below 0%</v>
      </c>
      <c r="N13061" s="6" t="str">
        <f aca="false">IF(AND(H13061&gt;=Summary!$B$25,I13061&gt;=Summary!$B$26,I13061&lt;=Summary!$B$27,J13061&gt;=Summary!$B$28,J13061&lt;=Summary!$B$29,F13061*J13061&gt;1),"Yes","No")</f>
        <v>No</v>
      </c>
    </row>
    <row r="13062" customFormat="false" ht="15" hidden="false" customHeight="false" outlineLevel="0" collapsed="false">
      <c r="A13062" s="6" t="s">
        <v>159</v>
      </c>
      <c r="B13062" s="45" t="n">
        <v>45661</v>
      </c>
      <c r="C13062" s="6" t="s">
        <v>179</v>
      </c>
      <c r="D13062" s="6" t="s">
        <v>206</v>
      </c>
      <c r="E13062" s="6" t="s">
        <v>174</v>
      </c>
      <c r="F13062" s="34" t="n">
        <v>0.211494714021683</v>
      </c>
      <c r="G13062" s="34" t="n">
        <v>0.265666510392249</v>
      </c>
      <c r="H13062" s="34" t="n">
        <v>-0.054171796370566</v>
      </c>
      <c r="I13062" s="34" t="n">
        <v>-0.203909014691325</v>
      </c>
      <c r="J13062" s="35" t="n">
        <v>3.81</v>
      </c>
      <c r="K13062" s="6" t="n">
        <v>0</v>
      </c>
      <c r="L13062" s="35" t="n">
        <v>-1</v>
      </c>
      <c r="M13062" s="6" t="str">
        <f aca="false">IF(I13062&lt;=0,"Below 0%",IF(I13062&lt;=0.05,"0-5%",IF(I13062&lt;=0.1,"5-10%",IF(I13062&lt;=0.2,"10-20%",IF(I13062&lt;=0.4,"20-40%","Above 40%")))))</f>
        <v>Below 0%</v>
      </c>
      <c r="N13062" s="6" t="str">
        <f aca="false">IF(AND(H13062&gt;=Summary!$B$25,I13062&gt;=Summary!$B$26,I13062&lt;=Summary!$B$27,J13062&gt;=Summary!$B$28,J13062&lt;=Summary!$B$29,F13062*J13062&gt;1),"Yes","No")</f>
        <v>No</v>
      </c>
    </row>
    <row r="13063" customFormat="false" ht="15" hidden="false" customHeight="false" outlineLevel="0" collapsed="false">
      <c r="A13063" s="6" t="s">
        <v>159</v>
      </c>
      <c r="B13063" s="45" t="n">
        <v>45661</v>
      </c>
      <c r="C13063" s="6" t="s">
        <v>179</v>
      </c>
      <c r="D13063" s="6" t="s">
        <v>206</v>
      </c>
      <c r="E13063" s="6" t="s">
        <v>177</v>
      </c>
      <c r="F13063" s="34" t="n">
        <v>0.651650488376617</v>
      </c>
      <c r="G13063" s="34" t="n">
        <v>0.396937021409595</v>
      </c>
      <c r="H13063" s="34" t="n">
        <v>0.254713466967022</v>
      </c>
      <c r="I13063" s="34" t="n">
        <v>0.641697431150384</v>
      </c>
      <c r="J13063" s="35" t="n">
        <v>2.55</v>
      </c>
      <c r="K13063" s="6" t="n">
        <v>1</v>
      </c>
      <c r="L13063" s="35" t="n">
        <v>1.55</v>
      </c>
      <c r="M13063" s="6" t="str">
        <f aca="false">IF(I13063&lt;=0,"Below 0%",IF(I13063&lt;=0.05,"0-5%",IF(I13063&lt;=0.1,"5-10%",IF(I13063&lt;=0.2,"10-20%",IF(I13063&lt;=0.4,"20-40%","Above 40%")))))</f>
        <v>Above 40%</v>
      </c>
      <c r="N13063" s="6" t="str">
        <f aca="false">IF(AND(H13063&gt;=Summary!$B$25,I13063&gt;=Summary!$B$26,I13063&lt;=Summary!$B$27,J13063&gt;=Summary!$B$28,J13063&lt;=Summary!$B$29,F13063*J13063&gt;1),"Yes","No")</f>
        <v>No</v>
      </c>
    </row>
    <row r="13064" customFormat="false" ht="15" hidden="false" customHeight="false" outlineLevel="0" collapsed="false">
      <c r="A13064" s="6" t="s">
        <v>159</v>
      </c>
      <c r="B13064" s="45" t="n">
        <v>45661</v>
      </c>
      <c r="C13064" s="6" t="s">
        <v>181</v>
      </c>
      <c r="D13064" s="6" t="s">
        <v>188</v>
      </c>
      <c r="E13064" s="6" t="s">
        <v>187</v>
      </c>
      <c r="F13064" s="34" t="n">
        <v>0.310186594724655</v>
      </c>
      <c r="G13064" s="34" t="n">
        <v>0.329205366357069</v>
      </c>
      <c r="H13064" s="34" t="n">
        <v>-0.0190187716324139</v>
      </c>
      <c r="I13064" s="34" t="n">
        <v>-0.0577717545824737</v>
      </c>
      <c r="J13064" s="35" t="n">
        <v>3</v>
      </c>
      <c r="K13064" s="6" t="n">
        <v>0</v>
      </c>
      <c r="L13064" s="35" t="n">
        <v>-1</v>
      </c>
      <c r="M13064" s="6" t="str">
        <f aca="false">IF(I13064&lt;=0,"Below 0%",IF(I13064&lt;=0.05,"0-5%",IF(I13064&lt;=0.1,"5-10%",IF(I13064&lt;=0.2,"10-20%",IF(I13064&lt;=0.4,"20-40%","Above 40%")))))</f>
        <v>Below 0%</v>
      </c>
      <c r="N13064" s="6" t="str">
        <f aca="false">IF(AND(H13064&gt;=Summary!$B$25,I13064&gt;=Summary!$B$26,I13064&lt;=Summary!$B$27,J13064&gt;=Summary!$B$28,J13064&lt;=Summary!$B$29,F13064*J13064&gt;1),"Yes","No")</f>
        <v>No</v>
      </c>
    </row>
    <row r="13065" customFormat="false" ht="15" hidden="false" customHeight="false" outlineLevel="0" collapsed="false">
      <c r="A13065" s="6" t="s">
        <v>159</v>
      </c>
      <c r="B13065" s="45" t="n">
        <v>45661</v>
      </c>
      <c r="C13065" s="6" t="s">
        <v>181</v>
      </c>
      <c r="D13065" s="6" t="s">
        <v>188</v>
      </c>
      <c r="E13065" s="6" t="s">
        <v>174</v>
      </c>
      <c r="F13065" s="34" t="n">
        <v>0.295849651098251</v>
      </c>
      <c r="G13065" s="34" t="n">
        <v>0.243255196815568</v>
      </c>
      <c r="H13065" s="34" t="n">
        <v>0.052594454282683</v>
      </c>
      <c r="I13065" s="34" t="n">
        <v>0.216211020242084</v>
      </c>
      <c r="J13065" s="35" t="n">
        <v>4.06</v>
      </c>
      <c r="K13065" s="6" t="n">
        <v>0</v>
      </c>
      <c r="L13065" s="35" t="n">
        <v>-1</v>
      </c>
      <c r="M13065" s="6" t="str">
        <f aca="false">IF(I13065&lt;=0,"Below 0%",IF(I13065&lt;=0.05,"0-5%",IF(I13065&lt;=0.1,"5-10%",IF(I13065&lt;=0.2,"10-20%",IF(I13065&lt;=0.4,"20-40%","Above 40%")))))</f>
        <v>20-40%</v>
      </c>
      <c r="N13065" s="6" t="str">
        <f aca="false">IF(AND(H13065&gt;=Summary!$B$25,I13065&gt;=Summary!$B$26,I13065&lt;=Summary!$B$27,J13065&gt;=Summary!$B$28,J13065&lt;=Summary!$B$29,F13065*J13065&gt;1),"Yes","No")</f>
        <v>Yes</v>
      </c>
    </row>
    <row r="13066" customFormat="false" ht="15" hidden="false" customHeight="false" outlineLevel="0" collapsed="false">
      <c r="A13066" s="6" t="s">
        <v>159</v>
      </c>
      <c r="B13066" s="45" t="n">
        <v>45661</v>
      </c>
      <c r="C13066" s="6" t="s">
        <v>181</v>
      </c>
      <c r="D13066" s="6" t="s">
        <v>188</v>
      </c>
      <c r="E13066" s="6" t="s">
        <v>177</v>
      </c>
      <c r="F13066" s="34" t="n">
        <v>0.393963754177094</v>
      </c>
      <c r="G13066" s="34" t="n">
        <v>0.427539436827363</v>
      </c>
      <c r="H13066" s="34" t="n">
        <v>-0.033575682650269</v>
      </c>
      <c r="I13066" s="34" t="n">
        <v>-0.0785323639368188</v>
      </c>
      <c r="J13066" s="35" t="n">
        <v>2.31</v>
      </c>
      <c r="K13066" s="6" t="n">
        <v>1</v>
      </c>
      <c r="L13066" s="35" t="n">
        <v>1.31</v>
      </c>
      <c r="M13066" s="6" t="str">
        <f aca="false">IF(I13066&lt;=0,"Below 0%",IF(I13066&lt;=0.05,"0-5%",IF(I13066&lt;=0.1,"5-10%",IF(I13066&lt;=0.2,"10-20%",IF(I13066&lt;=0.4,"20-40%","Above 40%")))))</f>
        <v>Below 0%</v>
      </c>
      <c r="N13066" s="6" t="str">
        <f aca="false">IF(AND(H13066&gt;=Summary!$B$25,I13066&gt;=Summary!$B$26,I13066&lt;=Summary!$B$27,J13066&gt;=Summary!$B$28,J13066&lt;=Summary!$B$29,F13066*J13066&gt;1),"Yes","No")</f>
        <v>No</v>
      </c>
    </row>
    <row r="13067" customFormat="false" ht="15" hidden="false" customHeight="false" outlineLevel="0" collapsed="false">
      <c r="A13067" s="6" t="s">
        <v>159</v>
      </c>
      <c r="B13067" s="45" t="n">
        <v>45662</v>
      </c>
      <c r="C13067" s="6" t="s">
        <v>184</v>
      </c>
      <c r="D13067" s="6" t="s">
        <v>209</v>
      </c>
      <c r="E13067" s="6" t="s">
        <v>187</v>
      </c>
      <c r="F13067" s="34" t="n">
        <v>0.587254464626312</v>
      </c>
      <c r="G13067" s="34" t="n">
        <v>0.61929306169603</v>
      </c>
      <c r="H13067" s="34" t="n">
        <v>-0.0320385970697177</v>
      </c>
      <c r="I13067" s="34" t="n">
        <v>-0.051734145029778</v>
      </c>
      <c r="J13067" s="35" t="n">
        <v>1.6</v>
      </c>
      <c r="K13067" s="6" t="n">
        <v>0</v>
      </c>
      <c r="L13067" s="35" t="n">
        <v>-1</v>
      </c>
      <c r="M13067" s="6" t="str">
        <f aca="false">IF(I13067&lt;=0,"Below 0%",IF(I13067&lt;=0.05,"0-5%",IF(I13067&lt;=0.1,"5-10%",IF(I13067&lt;=0.2,"10-20%",IF(I13067&lt;=0.4,"20-40%","Above 40%")))))</f>
        <v>Below 0%</v>
      </c>
      <c r="N13067" s="6" t="str">
        <f aca="false">IF(AND(H13067&gt;=Summary!$B$25,I13067&gt;=Summary!$B$26,I13067&lt;=Summary!$B$27,J13067&gt;=Summary!$B$28,J13067&lt;=Summary!$B$29,F13067*J13067&gt;1),"Yes","No")</f>
        <v>No</v>
      </c>
    </row>
    <row r="13068" customFormat="false" ht="15" hidden="false" customHeight="false" outlineLevel="0" collapsed="false">
      <c r="A13068" s="6" t="s">
        <v>159</v>
      </c>
      <c r="B13068" s="45" t="n">
        <v>45662</v>
      </c>
      <c r="C13068" s="6" t="s">
        <v>184</v>
      </c>
      <c r="D13068" s="6" t="s">
        <v>209</v>
      </c>
      <c r="E13068" s="6" t="s">
        <v>174</v>
      </c>
      <c r="F13068" s="34" t="n">
        <v>0.25500214099884</v>
      </c>
      <c r="G13068" s="34" t="n">
        <v>0.222167914509787</v>
      </c>
      <c r="H13068" s="34" t="n">
        <v>0.0328342264890538</v>
      </c>
      <c r="I13068" s="34" t="n">
        <v>0.14779013684988</v>
      </c>
      <c r="J13068" s="35" t="n">
        <v>4.46</v>
      </c>
      <c r="K13068" s="6" t="n">
        <v>1</v>
      </c>
      <c r="L13068" s="35" t="n">
        <v>3.46</v>
      </c>
      <c r="M13068" s="6" t="str">
        <f aca="false">IF(I13068&lt;=0,"Below 0%",IF(I13068&lt;=0.05,"0-5%",IF(I13068&lt;=0.1,"5-10%",IF(I13068&lt;=0.2,"10-20%",IF(I13068&lt;=0.4,"20-40%","Above 40%")))))</f>
        <v>10-20%</v>
      </c>
      <c r="N13068" s="6" t="str">
        <f aca="false">IF(AND(H13068&gt;=Summary!$B$25,I13068&gt;=Summary!$B$26,I13068&lt;=Summary!$B$27,J13068&gt;=Summary!$B$28,J13068&lt;=Summary!$B$29,F13068*J13068&gt;1),"Yes","No")</f>
        <v>Yes</v>
      </c>
    </row>
    <row r="13069" customFormat="false" ht="15" hidden="false" customHeight="false" outlineLevel="0" collapsed="false">
      <c r="A13069" s="6" t="s">
        <v>159</v>
      </c>
      <c r="B13069" s="45" t="n">
        <v>45662</v>
      </c>
      <c r="C13069" s="6" t="s">
        <v>184</v>
      </c>
      <c r="D13069" s="6" t="s">
        <v>209</v>
      </c>
      <c r="E13069" s="6" t="s">
        <v>177</v>
      </c>
      <c r="F13069" s="34" t="n">
        <v>0.157743453979492</v>
      </c>
      <c r="G13069" s="34" t="n">
        <v>0.158539023794184</v>
      </c>
      <c r="H13069" s="34" t="n">
        <v>-0.000795569814691477</v>
      </c>
      <c r="I13069" s="34" t="n">
        <v>-0.0050181324171914</v>
      </c>
      <c r="J13069" s="35" t="n">
        <v>6.25</v>
      </c>
      <c r="K13069" s="6" t="n">
        <v>0</v>
      </c>
      <c r="L13069" s="35" t="n">
        <v>-1</v>
      </c>
      <c r="M13069" s="6" t="str">
        <f aca="false">IF(I13069&lt;=0,"Below 0%",IF(I13069&lt;=0.05,"0-5%",IF(I13069&lt;=0.1,"5-10%",IF(I13069&lt;=0.2,"10-20%",IF(I13069&lt;=0.4,"20-40%","Above 40%")))))</f>
        <v>Below 0%</v>
      </c>
      <c r="N13069" s="6" t="str">
        <f aca="false">IF(AND(H13069&gt;=Summary!$B$25,I13069&gt;=Summary!$B$26,I13069&lt;=Summary!$B$27,J13069&gt;=Summary!$B$28,J13069&lt;=Summary!$B$29,F13069*J13069&gt;1),"Yes","No")</f>
        <v>No</v>
      </c>
    </row>
    <row r="13070" customFormat="false" ht="15" hidden="false" customHeight="false" outlineLevel="0" collapsed="false">
      <c r="A13070" s="6" t="s">
        <v>159</v>
      </c>
      <c r="B13070" s="45" t="n">
        <v>45662</v>
      </c>
      <c r="C13070" s="6" t="s">
        <v>183</v>
      </c>
      <c r="D13070" s="6" t="s">
        <v>176</v>
      </c>
      <c r="E13070" s="6" t="s">
        <v>187</v>
      </c>
      <c r="F13070" s="34" t="n">
        <v>0.699022829532623</v>
      </c>
      <c r="G13070" s="34" t="n">
        <v>0.758620689655172</v>
      </c>
      <c r="H13070" s="34" t="n">
        <v>-0.0595978601225491</v>
      </c>
      <c r="I13070" s="34" t="n">
        <v>-0.0785608156160874</v>
      </c>
      <c r="J13070" s="35" t="n">
        <v>1.3</v>
      </c>
      <c r="K13070" s="6" t="n">
        <v>0</v>
      </c>
      <c r="L13070" s="35" t="n">
        <v>-1</v>
      </c>
      <c r="M13070" s="6" t="str">
        <f aca="false">IF(I13070&lt;=0,"Below 0%",IF(I13070&lt;=0.05,"0-5%",IF(I13070&lt;=0.1,"5-10%",IF(I13070&lt;=0.2,"10-20%",IF(I13070&lt;=0.4,"20-40%","Above 40%")))))</f>
        <v>Below 0%</v>
      </c>
      <c r="N13070" s="6" t="str">
        <f aca="false">IF(AND(H13070&gt;=Summary!$B$25,I13070&gt;=Summary!$B$26,I13070&lt;=Summary!$B$27,J13070&gt;=Summary!$B$28,J13070&lt;=Summary!$B$29,F13070*J13070&gt;1),"Yes","No")</f>
        <v>No</v>
      </c>
    </row>
    <row r="13071" customFormat="false" ht="15" hidden="false" customHeight="false" outlineLevel="0" collapsed="false">
      <c r="A13071" s="6" t="s">
        <v>159</v>
      </c>
      <c r="B13071" s="45" t="n">
        <v>45662</v>
      </c>
      <c r="C13071" s="6" t="s">
        <v>183</v>
      </c>
      <c r="D13071" s="6" t="s">
        <v>176</v>
      </c>
      <c r="E13071" s="6" t="s">
        <v>174</v>
      </c>
      <c r="F13071" s="34" t="n">
        <v>0.179203897714615</v>
      </c>
      <c r="G13071" s="34" t="n">
        <v>0.151724137931035</v>
      </c>
      <c r="H13071" s="34" t="n">
        <v>0.0274797597835804</v>
      </c>
      <c r="I13071" s="34" t="n">
        <v>0.181116598573598</v>
      </c>
      <c r="J13071" s="35" t="n">
        <v>6.5</v>
      </c>
      <c r="K13071" s="6" t="n">
        <v>1</v>
      </c>
      <c r="L13071" s="35" t="n">
        <v>5.5</v>
      </c>
      <c r="M13071" s="6" t="str">
        <f aca="false">IF(I13071&lt;=0,"Below 0%",IF(I13071&lt;=0.05,"0-5%",IF(I13071&lt;=0.1,"5-10%",IF(I13071&lt;=0.2,"10-20%",IF(I13071&lt;=0.4,"20-40%","Above 40%")))))</f>
        <v>10-20%</v>
      </c>
      <c r="N13071" s="6" t="str">
        <f aca="false">IF(AND(H13071&gt;=Summary!$B$25,I13071&gt;=Summary!$B$26,I13071&lt;=Summary!$B$27,J13071&gt;=Summary!$B$28,J13071&lt;=Summary!$B$29,F13071*J13071&gt;1),"Yes","No")</f>
        <v>No</v>
      </c>
    </row>
    <row r="13072" customFormat="false" ht="15" hidden="false" customHeight="false" outlineLevel="0" collapsed="false">
      <c r="A13072" s="6" t="s">
        <v>159</v>
      </c>
      <c r="B13072" s="45" t="n">
        <v>45662</v>
      </c>
      <c r="C13072" s="6" t="s">
        <v>183</v>
      </c>
      <c r="D13072" s="6" t="s">
        <v>176</v>
      </c>
      <c r="E13072" s="6" t="s">
        <v>177</v>
      </c>
      <c r="F13072" s="34" t="n">
        <v>0.121773317456245</v>
      </c>
      <c r="G13072" s="34" t="n">
        <v>0.0896551724137931</v>
      </c>
      <c r="H13072" s="34" t="n">
        <v>0.0321181450424523</v>
      </c>
      <c r="I13072" s="34" t="n">
        <v>0.35824084855043</v>
      </c>
      <c r="J13072" s="35" t="n">
        <v>11</v>
      </c>
      <c r="K13072" s="6" t="n">
        <v>0</v>
      </c>
      <c r="L13072" s="35" t="n">
        <v>-1</v>
      </c>
      <c r="M13072" s="6" t="str">
        <f aca="false">IF(I13072&lt;=0,"Below 0%",IF(I13072&lt;=0.05,"0-5%",IF(I13072&lt;=0.1,"5-10%",IF(I13072&lt;=0.2,"10-20%",IF(I13072&lt;=0.4,"20-40%","Above 40%")))))</f>
        <v>20-40%</v>
      </c>
      <c r="N13072" s="6" t="str">
        <f aca="false">IF(AND(H13072&gt;=Summary!$B$25,I13072&gt;=Summary!$B$26,I13072&lt;=Summary!$B$27,J13072&gt;=Summary!$B$28,J13072&lt;=Summary!$B$29,F13072*J13072&gt;1),"Yes","No")</f>
        <v>No</v>
      </c>
    </row>
    <row r="13073" customFormat="false" ht="15" hidden="false" customHeight="false" outlineLevel="0" collapsed="false">
      <c r="A13073" s="6" t="s">
        <v>159</v>
      </c>
      <c r="B13073" s="45" t="n">
        <v>45663</v>
      </c>
      <c r="C13073" s="6" t="s">
        <v>203</v>
      </c>
      <c r="D13073" s="6" t="s">
        <v>207</v>
      </c>
      <c r="E13073" s="6" t="s">
        <v>187</v>
      </c>
      <c r="F13073" s="34" t="n">
        <v>0.288937211036682</v>
      </c>
      <c r="G13073" s="34" t="n">
        <v>0.289993489723063</v>
      </c>
      <c r="H13073" s="34" t="n">
        <v>-0.0010562786863807</v>
      </c>
      <c r="I13073" s="34" t="n">
        <v>-0.00364242206743815</v>
      </c>
      <c r="J13073" s="35" t="n">
        <v>3.44</v>
      </c>
      <c r="K13073" s="6" t="n">
        <v>0</v>
      </c>
      <c r="L13073" s="35" t="n">
        <v>-1</v>
      </c>
      <c r="M13073" s="6" t="str">
        <f aca="false">IF(I13073&lt;=0,"Below 0%",IF(I13073&lt;=0.05,"0-5%",IF(I13073&lt;=0.1,"5-10%",IF(I13073&lt;=0.2,"10-20%",IF(I13073&lt;=0.4,"20-40%","Above 40%")))))</f>
        <v>Below 0%</v>
      </c>
      <c r="N13073" s="6" t="str">
        <f aca="false">IF(AND(H13073&gt;=Summary!$B$25,I13073&gt;=Summary!$B$26,I13073&lt;=Summary!$B$27,J13073&gt;=Summary!$B$28,J13073&lt;=Summary!$B$29,F13073*J13073&gt;1),"Yes","No")</f>
        <v>No</v>
      </c>
    </row>
    <row r="13074" customFormat="false" ht="15" hidden="false" customHeight="false" outlineLevel="0" collapsed="false">
      <c r="A13074" s="6" t="s">
        <v>159</v>
      </c>
      <c r="B13074" s="45" t="n">
        <v>45663</v>
      </c>
      <c r="C13074" s="6" t="s">
        <v>203</v>
      </c>
      <c r="D13074" s="6" t="s">
        <v>207</v>
      </c>
      <c r="E13074" s="6" t="s">
        <v>174</v>
      </c>
      <c r="F13074" s="34" t="n">
        <v>0.263441860675812</v>
      </c>
      <c r="G13074" s="34" t="n">
        <v>0.29778435959622</v>
      </c>
      <c r="H13074" s="34" t="n">
        <v>-0.034342498920408</v>
      </c>
      <c r="I13074" s="34" t="n">
        <v>-0.115326738338355</v>
      </c>
      <c r="J13074" s="35" t="n">
        <v>3.35</v>
      </c>
      <c r="K13074" s="6" t="n">
        <v>0</v>
      </c>
      <c r="L13074" s="35" t="n">
        <v>-1</v>
      </c>
      <c r="M13074" s="6" t="str">
        <f aca="false">IF(I13074&lt;=0,"Below 0%",IF(I13074&lt;=0.05,"0-5%",IF(I13074&lt;=0.1,"5-10%",IF(I13074&lt;=0.2,"10-20%",IF(I13074&lt;=0.4,"20-40%","Above 40%")))))</f>
        <v>Below 0%</v>
      </c>
      <c r="N13074" s="6" t="str">
        <f aca="false">IF(AND(H13074&gt;=Summary!$B$25,I13074&gt;=Summary!$B$26,I13074&lt;=Summary!$B$27,J13074&gt;=Summary!$B$28,J13074&lt;=Summary!$B$29,F13074*J13074&gt;1),"Yes","No")</f>
        <v>No</v>
      </c>
    </row>
    <row r="13075" customFormat="false" ht="15" hidden="false" customHeight="false" outlineLevel="0" collapsed="false">
      <c r="A13075" s="6" t="s">
        <v>159</v>
      </c>
      <c r="B13075" s="45" t="n">
        <v>45663</v>
      </c>
      <c r="C13075" s="6" t="s">
        <v>203</v>
      </c>
      <c r="D13075" s="6" t="s">
        <v>207</v>
      </c>
      <c r="E13075" s="6" t="s">
        <v>177</v>
      </c>
      <c r="F13075" s="34" t="n">
        <v>0.447620898485184</v>
      </c>
      <c r="G13075" s="34" t="n">
        <v>0.412222150680717</v>
      </c>
      <c r="H13075" s="34" t="n">
        <v>0.0353987478044663</v>
      </c>
      <c r="I13075" s="34" t="n">
        <v>0.0858729880138927</v>
      </c>
      <c r="J13075" s="35" t="n">
        <v>2.42</v>
      </c>
      <c r="K13075" s="6" t="n">
        <v>1</v>
      </c>
      <c r="L13075" s="35" t="n">
        <v>1.42</v>
      </c>
      <c r="M13075" s="6" t="str">
        <f aca="false">IF(I13075&lt;=0,"Below 0%",IF(I13075&lt;=0.05,"0-5%",IF(I13075&lt;=0.1,"5-10%",IF(I13075&lt;=0.2,"10-20%",IF(I13075&lt;=0.4,"20-40%","Above 40%")))))</f>
        <v>5-10%</v>
      </c>
      <c r="N13075" s="6" t="str">
        <f aca="false">IF(AND(H13075&gt;=Summary!$B$25,I13075&gt;=Summary!$B$26,I13075&lt;=Summary!$B$27,J13075&gt;=Summary!$B$28,J13075&lt;=Summary!$B$29,F13075*J13075&gt;1),"Yes","No")</f>
        <v>No</v>
      </c>
    </row>
    <row r="13076" customFormat="false" ht="15" hidden="false" customHeight="false" outlineLevel="0" collapsed="false">
      <c r="A13076" s="6" t="s">
        <v>159</v>
      </c>
      <c r="B13076" s="45" t="n">
        <v>45671</v>
      </c>
      <c r="C13076" s="6" t="s">
        <v>206</v>
      </c>
      <c r="D13076" s="6" t="s">
        <v>194</v>
      </c>
      <c r="E13076" s="6" t="s">
        <v>187</v>
      </c>
      <c r="F13076" s="34" t="n">
        <v>0.293064177036285</v>
      </c>
      <c r="G13076" s="34" t="n">
        <v>0.195245999896406</v>
      </c>
      <c r="H13076" s="34" t="n">
        <v>0.0978181771398799</v>
      </c>
      <c r="I13076" s="34" t="n">
        <v>0.500999647581926</v>
      </c>
      <c r="J13076" s="35" t="n">
        <v>5.09</v>
      </c>
      <c r="K13076" s="6" t="n">
        <v>0</v>
      </c>
      <c r="L13076" s="35" t="n">
        <v>-1</v>
      </c>
      <c r="M13076" s="6" t="str">
        <f aca="false">IF(I13076&lt;=0,"Below 0%",IF(I13076&lt;=0.05,"0-5%",IF(I13076&lt;=0.1,"5-10%",IF(I13076&lt;=0.2,"10-20%",IF(I13076&lt;=0.4,"20-40%","Above 40%")))))</f>
        <v>Above 40%</v>
      </c>
      <c r="N13076" s="6" t="str">
        <f aca="false">IF(AND(H13076&gt;=Summary!$B$25,I13076&gt;=Summary!$B$26,I13076&lt;=Summary!$B$27,J13076&gt;=Summary!$B$28,J13076&lt;=Summary!$B$29,F13076*J13076&gt;1),"Yes","No")</f>
        <v>No</v>
      </c>
    </row>
    <row r="13077" customFormat="false" ht="15" hidden="false" customHeight="false" outlineLevel="0" collapsed="false">
      <c r="A13077" s="6" t="s">
        <v>159</v>
      </c>
      <c r="B13077" s="45" t="n">
        <v>45671</v>
      </c>
      <c r="C13077" s="6" t="s">
        <v>206</v>
      </c>
      <c r="D13077" s="6" t="s">
        <v>194</v>
      </c>
      <c r="E13077" s="6" t="s">
        <v>174</v>
      </c>
      <c r="F13077" s="34" t="n">
        <v>0.236840605735779</v>
      </c>
      <c r="G13077" s="34" t="n">
        <v>0.209662898622933</v>
      </c>
      <c r="H13077" s="34" t="n">
        <v>0.0271777071128455</v>
      </c>
      <c r="I13077" s="34" t="n">
        <v>0.129625733934563</v>
      </c>
      <c r="J13077" s="35" t="n">
        <v>4.74</v>
      </c>
      <c r="K13077" s="6" t="n">
        <v>1</v>
      </c>
      <c r="L13077" s="35" t="n">
        <v>3.74</v>
      </c>
      <c r="M13077" s="6" t="str">
        <f aca="false">IF(I13077&lt;=0,"Below 0%",IF(I13077&lt;=0.05,"0-5%",IF(I13077&lt;=0.1,"5-10%",IF(I13077&lt;=0.2,"10-20%",IF(I13077&lt;=0.4,"20-40%","Above 40%")))))</f>
        <v>10-20%</v>
      </c>
      <c r="N13077" s="6" t="str">
        <f aca="false">IF(AND(H13077&gt;=Summary!$B$25,I13077&gt;=Summary!$B$26,I13077&lt;=Summary!$B$27,J13077&gt;=Summary!$B$28,J13077&lt;=Summary!$B$29,F13077*J13077&gt;1),"Yes","No")</f>
        <v>No</v>
      </c>
    </row>
    <row r="13078" customFormat="false" ht="15" hidden="false" customHeight="false" outlineLevel="0" collapsed="false">
      <c r="A13078" s="6" t="s">
        <v>159</v>
      </c>
      <c r="B13078" s="45" t="n">
        <v>45671</v>
      </c>
      <c r="C13078" s="6" t="s">
        <v>206</v>
      </c>
      <c r="D13078" s="6" t="s">
        <v>194</v>
      </c>
      <c r="E13078" s="6" t="s">
        <v>177</v>
      </c>
      <c r="F13078" s="34" t="n">
        <v>0.470095247030258</v>
      </c>
      <c r="G13078" s="34" t="n">
        <v>0.595091101480661</v>
      </c>
      <c r="H13078" s="34" t="n">
        <v>-0.124995854450403</v>
      </c>
      <c r="I13078" s="34" t="n">
        <v>-0.210044905963805</v>
      </c>
      <c r="J13078" s="35" t="n">
        <v>1.67</v>
      </c>
      <c r="K13078" s="6" t="n">
        <v>0</v>
      </c>
      <c r="L13078" s="35" t="n">
        <v>-1</v>
      </c>
      <c r="M13078" s="6" t="str">
        <f aca="false">IF(I13078&lt;=0,"Below 0%",IF(I13078&lt;=0.05,"0-5%",IF(I13078&lt;=0.1,"5-10%",IF(I13078&lt;=0.2,"10-20%",IF(I13078&lt;=0.4,"20-40%","Above 40%")))))</f>
        <v>Below 0%</v>
      </c>
      <c r="N13078" s="6" t="str">
        <f aca="false">IF(AND(H13078&gt;=Summary!$B$25,I13078&gt;=Summary!$B$26,I13078&lt;=Summary!$B$27,J13078&gt;=Summary!$B$28,J13078&lt;=Summary!$B$29,F13078*J13078&gt;1),"Yes","No")</f>
        <v>No</v>
      </c>
    </row>
    <row r="13079" customFormat="false" ht="15" hidden="false" customHeight="false" outlineLevel="0" collapsed="false">
      <c r="A13079" s="6" t="s">
        <v>159</v>
      </c>
      <c r="B13079" s="45" t="n">
        <v>45671</v>
      </c>
      <c r="C13079" s="6" t="s">
        <v>190</v>
      </c>
      <c r="D13079" s="6" t="s">
        <v>199</v>
      </c>
      <c r="E13079" s="6" t="s">
        <v>187</v>
      </c>
      <c r="F13079" s="34" t="n">
        <v>0.578007757663727</v>
      </c>
      <c r="G13079" s="34" t="n">
        <v>0.635240154434011</v>
      </c>
      <c r="H13079" s="34" t="n">
        <v>-0.0572323967702837</v>
      </c>
      <c r="I13079" s="34" t="n">
        <v>-0.0900956848694128</v>
      </c>
      <c r="J13079" s="35" t="n">
        <v>1.61</v>
      </c>
      <c r="K13079" s="6" t="n">
        <v>0</v>
      </c>
      <c r="L13079" s="35" t="n">
        <v>-1</v>
      </c>
      <c r="M13079" s="6" t="str">
        <f aca="false">IF(I13079&lt;=0,"Below 0%",IF(I13079&lt;=0.05,"0-5%",IF(I13079&lt;=0.1,"5-10%",IF(I13079&lt;=0.2,"10-20%",IF(I13079&lt;=0.4,"20-40%","Above 40%")))))</f>
        <v>Below 0%</v>
      </c>
      <c r="N13079" s="6" t="str">
        <f aca="false">IF(AND(H13079&gt;=Summary!$B$25,I13079&gt;=Summary!$B$26,I13079&lt;=Summary!$B$27,J13079&gt;=Summary!$B$28,J13079&lt;=Summary!$B$29,F13079*J13079&gt;1),"Yes","No")</f>
        <v>No</v>
      </c>
    </row>
    <row r="13080" customFormat="false" ht="15" hidden="false" customHeight="false" outlineLevel="0" collapsed="false">
      <c r="A13080" s="6" t="s">
        <v>159</v>
      </c>
      <c r="B13080" s="45" t="n">
        <v>45671</v>
      </c>
      <c r="C13080" s="6" t="s">
        <v>190</v>
      </c>
      <c r="D13080" s="6" t="s">
        <v>199</v>
      </c>
      <c r="E13080" s="6" t="s">
        <v>174</v>
      </c>
      <c r="F13080" s="34" t="n">
        <v>0.269079595804215</v>
      </c>
      <c r="G13080" s="34" t="n">
        <v>0.204957244216184</v>
      </c>
      <c r="H13080" s="34" t="n">
        <v>0.0641223515880307</v>
      </c>
      <c r="I13080" s="34" t="n">
        <v>0.312857209967149</v>
      </c>
      <c r="J13080" s="35" t="n">
        <v>4.99</v>
      </c>
      <c r="K13080" s="6" t="n">
        <v>1</v>
      </c>
      <c r="L13080" s="35" t="n">
        <v>3.99</v>
      </c>
      <c r="M13080" s="6" t="str">
        <f aca="false">IF(I13080&lt;=0,"Below 0%",IF(I13080&lt;=0.05,"0-5%",IF(I13080&lt;=0.1,"5-10%",IF(I13080&lt;=0.2,"10-20%",IF(I13080&lt;=0.4,"20-40%","Above 40%")))))</f>
        <v>20-40%</v>
      </c>
      <c r="N13080" s="6" t="str">
        <f aca="false">IF(AND(H13080&gt;=Summary!$B$25,I13080&gt;=Summary!$B$26,I13080&lt;=Summary!$B$27,J13080&gt;=Summary!$B$28,J13080&lt;=Summary!$B$29,F13080*J13080&gt;1),"Yes","No")</f>
        <v>Yes</v>
      </c>
    </row>
    <row r="13081" customFormat="false" ht="15" hidden="false" customHeight="false" outlineLevel="0" collapsed="false">
      <c r="A13081" s="6" t="s">
        <v>159</v>
      </c>
      <c r="B13081" s="45" t="n">
        <v>45671</v>
      </c>
      <c r="C13081" s="6" t="s">
        <v>190</v>
      </c>
      <c r="D13081" s="6" t="s">
        <v>199</v>
      </c>
      <c r="E13081" s="6" t="s">
        <v>177</v>
      </c>
      <c r="F13081" s="34" t="n">
        <v>0.152912676334381</v>
      </c>
      <c r="G13081" s="34" t="n">
        <v>0.159802601349806</v>
      </c>
      <c r="H13081" s="34" t="n">
        <v>-0.00688992501542468</v>
      </c>
      <c r="I13081" s="34" t="n">
        <v>-0.043115224390764</v>
      </c>
      <c r="J13081" s="35" t="n">
        <v>6.4</v>
      </c>
      <c r="K13081" s="6" t="n">
        <v>0</v>
      </c>
      <c r="L13081" s="35" t="n">
        <v>-1</v>
      </c>
      <c r="M13081" s="6" t="str">
        <f aca="false">IF(I13081&lt;=0,"Below 0%",IF(I13081&lt;=0.05,"0-5%",IF(I13081&lt;=0.1,"5-10%",IF(I13081&lt;=0.2,"10-20%",IF(I13081&lt;=0.4,"20-40%","Above 40%")))))</f>
        <v>Below 0%</v>
      </c>
      <c r="N13081" s="6" t="str">
        <f aca="false">IF(AND(H13081&gt;=Summary!$B$25,I13081&gt;=Summary!$B$26,I13081&lt;=Summary!$B$27,J13081&gt;=Summary!$B$28,J13081&lt;=Summary!$B$29,F13081*J13081&gt;1),"Yes","No")</f>
        <v>No</v>
      </c>
    </row>
    <row r="13082" customFormat="false" ht="15" hidden="false" customHeight="false" outlineLevel="0" collapsed="false">
      <c r="A13082" s="6" t="s">
        <v>159</v>
      </c>
      <c r="B13082" s="45" t="n">
        <v>45671</v>
      </c>
      <c r="C13082" s="6" t="s">
        <v>207</v>
      </c>
      <c r="D13082" s="6" t="s">
        <v>183</v>
      </c>
      <c r="E13082" s="6" t="s">
        <v>187</v>
      </c>
      <c r="F13082" s="34" t="n">
        <v>0.172810971736908</v>
      </c>
      <c r="G13082" s="34" t="n">
        <v>0.182935430140604</v>
      </c>
      <c r="H13082" s="34" t="n">
        <v>-0.0101244584036961</v>
      </c>
      <c r="I13082" s="34" t="n">
        <v>-0.0553444370831527</v>
      </c>
      <c r="J13082" s="35" t="n">
        <v>5.4</v>
      </c>
      <c r="K13082" s="6" t="n">
        <v>0</v>
      </c>
      <c r="L13082" s="35" t="n">
        <v>-1</v>
      </c>
      <c r="M13082" s="6" t="str">
        <f aca="false">IF(I13082&lt;=0,"Below 0%",IF(I13082&lt;=0.05,"0-5%",IF(I13082&lt;=0.1,"5-10%",IF(I13082&lt;=0.2,"10-20%",IF(I13082&lt;=0.4,"20-40%","Above 40%")))))</f>
        <v>Below 0%</v>
      </c>
      <c r="N13082" s="6" t="str">
        <f aca="false">IF(AND(H13082&gt;=Summary!$B$25,I13082&gt;=Summary!$B$26,I13082&lt;=Summary!$B$27,J13082&gt;=Summary!$B$28,J13082&lt;=Summary!$B$29,F13082*J13082&gt;1),"Yes","No")</f>
        <v>No</v>
      </c>
    </row>
    <row r="13083" customFormat="false" ht="15" hidden="false" customHeight="false" outlineLevel="0" collapsed="false">
      <c r="A13083" s="6" t="s">
        <v>159</v>
      </c>
      <c r="B13083" s="45" t="n">
        <v>45671</v>
      </c>
      <c r="C13083" s="6" t="s">
        <v>207</v>
      </c>
      <c r="D13083" s="6" t="s">
        <v>183</v>
      </c>
      <c r="E13083" s="6" t="s">
        <v>174</v>
      </c>
      <c r="F13083" s="34" t="n">
        <v>0.215196594595909</v>
      </c>
      <c r="G13083" s="34" t="n">
        <v>0.225536831680197</v>
      </c>
      <c r="H13083" s="34" t="n">
        <v>-0.0103402370842878</v>
      </c>
      <c r="I13083" s="34" t="n">
        <v>-0.0458472215258828</v>
      </c>
      <c r="J13083" s="35" t="n">
        <v>4.38</v>
      </c>
      <c r="K13083" s="6" t="n">
        <v>1</v>
      </c>
      <c r="L13083" s="35" t="n">
        <v>3.38</v>
      </c>
      <c r="M13083" s="6" t="str">
        <f aca="false">IF(I13083&lt;=0,"Below 0%",IF(I13083&lt;=0.05,"0-5%",IF(I13083&lt;=0.1,"5-10%",IF(I13083&lt;=0.2,"10-20%",IF(I13083&lt;=0.4,"20-40%","Above 40%")))))</f>
        <v>Below 0%</v>
      </c>
      <c r="N13083" s="6" t="str">
        <f aca="false">IF(AND(H13083&gt;=Summary!$B$25,I13083&gt;=Summary!$B$26,I13083&lt;=Summary!$B$27,J13083&gt;=Summary!$B$28,J13083&lt;=Summary!$B$29,F13083*J13083&gt;1),"Yes","No")</f>
        <v>No</v>
      </c>
    </row>
    <row r="13084" customFormat="false" ht="15" hidden="false" customHeight="false" outlineLevel="0" collapsed="false">
      <c r="A13084" s="6" t="s">
        <v>159</v>
      </c>
      <c r="B13084" s="45" t="n">
        <v>45671</v>
      </c>
      <c r="C13084" s="6" t="s">
        <v>207</v>
      </c>
      <c r="D13084" s="6" t="s">
        <v>183</v>
      </c>
      <c r="E13084" s="6" t="s">
        <v>177</v>
      </c>
      <c r="F13084" s="34" t="n">
        <v>0.611992418766022</v>
      </c>
      <c r="G13084" s="34" t="n">
        <v>0.591527738179199</v>
      </c>
      <c r="H13084" s="34" t="n">
        <v>0.0204646805868227</v>
      </c>
      <c r="I13084" s="34" t="n">
        <v>0.0345963160574949</v>
      </c>
      <c r="J13084" s="35" t="n">
        <v>1.67</v>
      </c>
      <c r="K13084" s="6" t="n">
        <v>0</v>
      </c>
      <c r="L13084" s="35" t="n">
        <v>-1</v>
      </c>
      <c r="M13084" s="6" t="str">
        <f aca="false">IF(I13084&lt;=0,"Below 0%",IF(I13084&lt;=0.05,"0-5%",IF(I13084&lt;=0.1,"5-10%",IF(I13084&lt;=0.2,"10-20%",IF(I13084&lt;=0.4,"20-40%","Above 40%")))))</f>
        <v>0-5%</v>
      </c>
      <c r="N13084" s="6" t="str">
        <f aca="false">IF(AND(H13084&gt;=Summary!$B$25,I13084&gt;=Summary!$B$26,I13084&lt;=Summary!$B$27,J13084&gt;=Summary!$B$28,J13084&lt;=Summary!$B$29,F13084*J13084&gt;1),"Yes","No")</f>
        <v>No</v>
      </c>
    </row>
    <row r="13085" customFormat="false" ht="15" hidden="false" customHeight="false" outlineLevel="0" collapsed="false">
      <c r="A13085" s="6" t="s">
        <v>159</v>
      </c>
      <c r="B13085" s="45" t="n">
        <v>45671</v>
      </c>
      <c r="C13085" s="6" t="s">
        <v>189</v>
      </c>
      <c r="D13085" s="6" t="s">
        <v>184</v>
      </c>
      <c r="E13085" s="6" t="s">
        <v>187</v>
      </c>
      <c r="F13085" s="34" t="n">
        <v>0.391610622406006</v>
      </c>
      <c r="G13085" s="34" t="n">
        <v>0.323993516159979</v>
      </c>
      <c r="H13085" s="34" t="n">
        <v>0.067617106246027</v>
      </c>
      <c r="I13085" s="34" t="n">
        <v>0.20869894881674</v>
      </c>
      <c r="J13085" s="35" t="n">
        <v>3.05</v>
      </c>
      <c r="K13085" s="6" t="n">
        <v>1</v>
      </c>
      <c r="L13085" s="35" t="n">
        <v>2.05</v>
      </c>
      <c r="M13085" s="6" t="str">
        <f aca="false">IF(I13085&lt;=0,"Below 0%",IF(I13085&lt;=0.05,"0-5%",IF(I13085&lt;=0.1,"5-10%",IF(I13085&lt;=0.2,"10-20%",IF(I13085&lt;=0.4,"20-40%","Above 40%")))))</f>
        <v>20-40%</v>
      </c>
      <c r="N13085" s="6" t="str">
        <f aca="false">IF(AND(H13085&gt;=Summary!$B$25,I13085&gt;=Summary!$B$26,I13085&lt;=Summary!$B$27,J13085&gt;=Summary!$B$28,J13085&lt;=Summary!$B$29,F13085*J13085&gt;1),"Yes","No")</f>
        <v>Yes</v>
      </c>
    </row>
    <row r="13086" customFormat="false" ht="15" hidden="false" customHeight="false" outlineLevel="0" collapsed="false">
      <c r="A13086" s="6" t="s">
        <v>159</v>
      </c>
      <c r="B13086" s="45" t="n">
        <v>45671</v>
      </c>
      <c r="C13086" s="6" t="s">
        <v>189</v>
      </c>
      <c r="D13086" s="6" t="s">
        <v>184</v>
      </c>
      <c r="E13086" s="6" t="s">
        <v>174</v>
      </c>
      <c r="F13086" s="34" t="n">
        <v>0.263352811336517</v>
      </c>
      <c r="G13086" s="34" t="n">
        <v>0.279146956013541</v>
      </c>
      <c r="H13086" s="34" t="n">
        <v>-0.0157941446770238</v>
      </c>
      <c r="I13086" s="34" t="n">
        <v>-0.0565800354858881</v>
      </c>
      <c r="J13086" s="35" t="n">
        <v>3.54</v>
      </c>
      <c r="K13086" s="6" t="n">
        <v>0</v>
      </c>
      <c r="L13086" s="35" t="n">
        <v>-1</v>
      </c>
      <c r="M13086" s="6" t="str">
        <f aca="false">IF(I13086&lt;=0,"Below 0%",IF(I13086&lt;=0.05,"0-5%",IF(I13086&lt;=0.1,"5-10%",IF(I13086&lt;=0.2,"10-20%",IF(I13086&lt;=0.4,"20-40%","Above 40%")))))</f>
        <v>Below 0%</v>
      </c>
      <c r="N13086" s="6" t="str">
        <f aca="false">IF(AND(H13086&gt;=Summary!$B$25,I13086&gt;=Summary!$B$26,I13086&lt;=Summary!$B$27,J13086&gt;=Summary!$B$28,J13086&lt;=Summary!$B$29,F13086*J13086&gt;1),"Yes","No")</f>
        <v>No</v>
      </c>
    </row>
    <row r="13087" customFormat="false" ht="15" hidden="false" customHeight="false" outlineLevel="0" collapsed="false">
      <c r="A13087" s="6" t="s">
        <v>159</v>
      </c>
      <c r="B13087" s="45" t="n">
        <v>45671</v>
      </c>
      <c r="C13087" s="6" t="s">
        <v>189</v>
      </c>
      <c r="D13087" s="6" t="s">
        <v>184</v>
      </c>
      <c r="E13087" s="6" t="s">
        <v>177</v>
      </c>
      <c r="F13087" s="34" t="n">
        <v>0.345036566257477</v>
      </c>
      <c r="G13087" s="34" t="n">
        <v>0.39685952782648</v>
      </c>
      <c r="H13087" s="34" t="n">
        <v>-0.0518229615690033</v>
      </c>
      <c r="I13087" s="34" t="n">
        <v>-0.130582631725707</v>
      </c>
      <c r="J13087" s="35" t="n">
        <v>2.49</v>
      </c>
      <c r="K13087" s="6" t="n">
        <v>0</v>
      </c>
      <c r="L13087" s="35" t="n">
        <v>-1</v>
      </c>
      <c r="M13087" s="6" t="str">
        <f aca="false">IF(I13087&lt;=0,"Below 0%",IF(I13087&lt;=0.05,"0-5%",IF(I13087&lt;=0.1,"5-10%",IF(I13087&lt;=0.2,"10-20%",IF(I13087&lt;=0.4,"20-40%","Above 40%")))))</f>
        <v>Below 0%</v>
      </c>
      <c r="N13087" s="6" t="str">
        <f aca="false">IF(AND(H13087&gt;=Summary!$B$25,I13087&gt;=Summary!$B$26,I13087&lt;=Summary!$B$27,J13087&gt;=Summary!$B$28,J13087&lt;=Summary!$B$29,F13087*J13087&gt;1),"Yes","No")</f>
        <v>No</v>
      </c>
    </row>
    <row r="13088" customFormat="false" ht="15" hidden="false" customHeight="false" outlineLevel="0" collapsed="false">
      <c r="A13088" s="6" t="s">
        <v>159</v>
      </c>
      <c r="B13088" s="45" t="n">
        <v>45672</v>
      </c>
      <c r="C13088" s="6" t="s">
        <v>185</v>
      </c>
      <c r="D13088" s="6" t="s">
        <v>181</v>
      </c>
      <c r="E13088" s="6" t="s">
        <v>187</v>
      </c>
      <c r="F13088" s="34" t="n">
        <v>0.700323283672333</v>
      </c>
      <c r="G13088" s="34" t="n">
        <v>0.688162978096334</v>
      </c>
      <c r="H13088" s="34" t="n">
        <v>0.0121603055759988</v>
      </c>
      <c r="I13088" s="34" t="n">
        <v>0.0176706768062964</v>
      </c>
      <c r="J13088" s="35" t="n">
        <v>1.43</v>
      </c>
      <c r="K13088" s="6" t="n">
        <v>1</v>
      </c>
      <c r="L13088" s="35" t="n">
        <v>0.43</v>
      </c>
      <c r="M13088" s="6" t="str">
        <f aca="false">IF(I13088&lt;=0,"Below 0%",IF(I13088&lt;=0.05,"0-5%",IF(I13088&lt;=0.1,"5-10%",IF(I13088&lt;=0.2,"10-20%",IF(I13088&lt;=0.4,"20-40%","Above 40%")))))</f>
        <v>0-5%</v>
      </c>
      <c r="N13088" s="6" t="str">
        <f aca="false">IF(AND(H13088&gt;=Summary!$B$25,I13088&gt;=Summary!$B$26,I13088&lt;=Summary!$B$27,J13088&gt;=Summary!$B$28,J13088&lt;=Summary!$B$29,F13088*J13088&gt;1),"Yes","No")</f>
        <v>No</v>
      </c>
    </row>
    <row r="13089" customFormat="false" ht="15" hidden="false" customHeight="false" outlineLevel="0" collapsed="false">
      <c r="A13089" s="6" t="s">
        <v>159</v>
      </c>
      <c r="B13089" s="45" t="n">
        <v>45672</v>
      </c>
      <c r="C13089" s="6" t="s">
        <v>185</v>
      </c>
      <c r="D13089" s="6" t="s">
        <v>181</v>
      </c>
      <c r="E13089" s="6" t="s">
        <v>174</v>
      </c>
      <c r="F13089" s="34" t="n">
        <v>0.178920447826386</v>
      </c>
      <c r="G13089" s="34" t="n">
        <v>0.175727331906742</v>
      </c>
      <c r="H13089" s="34" t="n">
        <v>0.00319311591964308</v>
      </c>
      <c r="I13089" s="34" t="n">
        <v>0.0181708552960769</v>
      </c>
      <c r="J13089" s="35" t="n">
        <v>5.6</v>
      </c>
      <c r="K13089" s="6" t="n">
        <v>0</v>
      </c>
      <c r="L13089" s="35" t="n">
        <v>-1</v>
      </c>
      <c r="M13089" s="6" t="str">
        <f aca="false">IF(I13089&lt;=0,"Below 0%",IF(I13089&lt;=0.05,"0-5%",IF(I13089&lt;=0.1,"5-10%",IF(I13089&lt;=0.2,"10-20%",IF(I13089&lt;=0.4,"20-40%","Above 40%")))))</f>
        <v>0-5%</v>
      </c>
      <c r="N13089" s="6" t="str">
        <f aca="false">IF(AND(H13089&gt;=Summary!$B$25,I13089&gt;=Summary!$B$26,I13089&lt;=Summary!$B$27,J13089&gt;=Summary!$B$28,J13089&lt;=Summary!$B$29,F13089*J13089&gt;1),"Yes","No")</f>
        <v>No</v>
      </c>
    </row>
    <row r="13090" customFormat="false" ht="15" hidden="false" customHeight="false" outlineLevel="0" collapsed="false">
      <c r="A13090" s="6" t="s">
        <v>159</v>
      </c>
      <c r="B13090" s="45" t="n">
        <v>45672</v>
      </c>
      <c r="C13090" s="6" t="s">
        <v>185</v>
      </c>
      <c r="D13090" s="6" t="s">
        <v>181</v>
      </c>
      <c r="E13090" s="6" t="s">
        <v>177</v>
      </c>
      <c r="F13090" s="34" t="n">
        <v>0.120756290853024</v>
      </c>
      <c r="G13090" s="34" t="n">
        <v>0.136109689996924</v>
      </c>
      <c r="H13090" s="34" t="n">
        <v>-0.0153533991439001</v>
      </c>
      <c r="I13090" s="34" t="n">
        <v>-0.11280166125018</v>
      </c>
      <c r="J13090" s="35" t="n">
        <v>7.23</v>
      </c>
      <c r="K13090" s="6" t="n">
        <v>0</v>
      </c>
      <c r="L13090" s="35" t="n">
        <v>-1</v>
      </c>
      <c r="M13090" s="6" t="str">
        <f aca="false">IF(I13090&lt;=0,"Below 0%",IF(I13090&lt;=0.05,"0-5%",IF(I13090&lt;=0.1,"5-10%",IF(I13090&lt;=0.2,"10-20%",IF(I13090&lt;=0.4,"20-40%","Above 40%")))))</f>
        <v>Below 0%</v>
      </c>
      <c r="N13090" s="6" t="str">
        <f aca="false">IF(AND(H13090&gt;=Summary!$B$25,I13090&gt;=Summary!$B$26,I13090&lt;=Summary!$B$27,J13090&gt;=Summary!$B$28,J13090&lt;=Summary!$B$29,F13090*J13090&gt;1),"Yes","No")</f>
        <v>No</v>
      </c>
    </row>
    <row r="13091" customFormat="false" ht="15" hidden="false" customHeight="false" outlineLevel="0" collapsed="false">
      <c r="A13091" s="6" t="s">
        <v>159</v>
      </c>
      <c r="B13091" s="45" t="n">
        <v>45672</v>
      </c>
      <c r="C13091" s="6" t="s">
        <v>173</v>
      </c>
      <c r="D13091" s="6" t="s">
        <v>182</v>
      </c>
      <c r="E13091" s="6" t="s">
        <v>187</v>
      </c>
      <c r="F13091" s="34" t="n">
        <v>0.316332817077637</v>
      </c>
      <c r="G13091" s="34" t="n">
        <v>0.297103734901757</v>
      </c>
      <c r="H13091" s="34" t="n">
        <v>0.0192290821758797</v>
      </c>
      <c r="I13091" s="34" t="n">
        <v>0.0647217786819077</v>
      </c>
      <c r="J13091" s="35" t="n">
        <v>3.3</v>
      </c>
      <c r="K13091" s="6" t="n">
        <v>0</v>
      </c>
      <c r="L13091" s="35" t="n">
        <v>-1</v>
      </c>
      <c r="M13091" s="6" t="str">
        <f aca="false">IF(I13091&lt;=0,"Below 0%",IF(I13091&lt;=0.05,"0-5%",IF(I13091&lt;=0.1,"5-10%",IF(I13091&lt;=0.2,"10-20%",IF(I13091&lt;=0.4,"20-40%","Above 40%")))))</f>
        <v>5-10%</v>
      </c>
      <c r="N13091" s="6" t="str">
        <f aca="false">IF(AND(H13091&gt;=Summary!$B$25,I13091&gt;=Summary!$B$26,I13091&lt;=Summary!$B$27,J13091&gt;=Summary!$B$28,J13091&lt;=Summary!$B$29,F13091*J13091&gt;1),"Yes","No")</f>
        <v>No</v>
      </c>
    </row>
    <row r="13092" customFormat="false" ht="15" hidden="false" customHeight="false" outlineLevel="0" collapsed="false">
      <c r="A13092" s="6" t="s">
        <v>159</v>
      </c>
      <c r="B13092" s="45" t="n">
        <v>45672</v>
      </c>
      <c r="C13092" s="6" t="s">
        <v>173</v>
      </c>
      <c r="D13092" s="6" t="s">
        <v>182</v>
      </c>
      <c r="E13092" s="6" t="s">
        <v>174</v>
      </c>
      <c r="F13092" s="34" t="n">
        <v>0.260210126638413</v>
      </c>
      <c r="G13092" s="34" t="n">
        <v>0.292669350798746</v>
      </c>
      <c r="H13092" s="34" t="n">
        <v>-0.0324592241603333</v>
      </c>
      <c r="I13092" s="34" t="n">
        <v>-0.110907493633161</v>
      </c>
      <c r="J13092" s="35" t="n">
        <v>3.35</v>
      </c>
      <c r="K13092" s="6" t="n">
        <v>0</v>
      </c>
      <c r="L13092" s="35" t="n">
        <v>-1</v>
      </c>
      <c r="M13092" s="6" t="str">
        <f aca="false">IF(I13092&lt;=0,"Below 0%",IF(I13092&lt;=0.05,"0-5%",IF(I13092&lt;=0.1,"5-10%",IF(I13092&lt;=0.2,"10-20%",IF(I13092&lt;=0.4,"20-40%","Above 40%")))))</f>
        <v>Below 0%</v>
      </c>
      <c r="N13092" s="6" t="str">
        <f aca="false">IF(AND(H13092&gt;=Summary!$B$25,I13092&gt;=Summary!$B$26,I13092&lt;=Summary!$B$27,J13092&gt;=Summary!$B$28,J13092&lt;=Summary!$B$29,F13092*J13092&gt;1),"Yes","No")</f>
        <v>No</v>
      </c>
    </row>
    <row r="13093" customFormat="false" ht="15" hidden="false" customHeight="false" outlineLevel="0" collapsed="false">
      <c r="A13093" s="6" t="s">
        <v>159</v>
      </c>
      <c r="B13093" s="45" t="n">
        <v>45672</v>
      </c>
      <c r="C13093" s="6" t="s">
        <v>173</v>
      </c>
      <c r="D13093" s="6" t="s">
        <v>182</v>
      </c>
      <c r="E13093" s="6" t="s">
        <v>177</v>
      </c>
      <c r="F13093" s="34" t="n">
        <v>0.423456996679306</v>
      </c>
      <c r="G13093" s="34" t="n">
        <v>0.410226914299497</v>
      </c>
      <c r="H13093" s="34" t="n">
        <v>0.0132300823798088</v>
      </c>
      <c r="I13093" s="34" t="n">
        <v>0.0322506445058597</v>
      </c>
      <c r="J13093" s="35" t="n">
        <v>2.39</v>
      </c>
      <c r="K13093" s="6" t="n">
        <v>1</v>
      </c>
      <c r="L13093" s="35" t="n">
        <v>1.39</v>
      </c>
      <c r="M13093" s="6" t="str">
        <f aca="false">IF(I13093&lt;=0,"Below 0%",IF(I13093&lt;=0.05,"0-5%",IF(I13093&lt;=0.1,"5-10%",IF(I13093&lt;=0.2,"10-20%",IF(I13093&lt;=0.4,"20-40%","Above 40%")))))</f>
        <v>0-5%</v>
      </c>
      <c r="N13093" s="6" t="str">
        <f aca="false">IF(AND(H13093&gt;=Summary!$B$25,I13093&gt;=Summary!$B$26,I13093&lt;=Summary!$B$27,J13093&gt;=Summary!$B$28,J13093&lt;=Summary!$B$29,F13093*J13093&gt;1),"Yes","No")</f>
        <v>No</v>
      </c>
    </row>
    <row r="13094" customFormat="false" ht="15" hidden="false" customHeight="false" outlineLevel="0" collapsed="false">
      <c r="A13094" s="6" t="s">
        <v>159</v>
      </c>
      <c r="B13094" s="45" t="n">
        <v>45672</v>
      </c>
      <c r="C13094" s="6" t="s">
        <v>195</v>
      </c>
      <c r="D13094" s="6" t="s">
        <v>180</v>
      </c>
      <c r="E13094" s="6" t="s">
        <v>187</v>
      </c>
      <c r="F13094" s="34" t="n">
        <v>0.273715823888779</v>
      </c>
      <c r="G13094" s="34" t="n">
        <v>0.246082074094846</v>
      </c>
      <c r="H13094" s="34" t="n">
        <v>0.0276337497939327</v>
      </c>
      <c r="I13094" s="34" t="n">
        <v>0.11229485079552</v>
      </c>
      <c r="J13094" s="35" t="n">
        <v>4.01</v>
      </c>
      <c r="K13094" s="6" t="n">
        <v>0</v>
      </c>
      <c r="L13094" s="35" t="n">
        <v>-1</v>
      </c>
      <c r="M13094" s="6" t="str">
        <f aca="false">IF(I13094&lt;=0,"Below 0%",IF(I13094&lt;=0.05,"0-5%",IF(I13094&lt;=0.1,"5-10%",IF(I13094&lt;=0.2,"10-20%",IF(I13094&lt;=0.4,"20-40%","Above 40%")))))</f>
        <v>10-20%</v>
      </c>
      <c r="N13094" s="6" t="str">
        <f aca="false">IF(AND(H13094&gt;=Summary!$B$25,I13094&gt;=Summary!$B$26,I13094&lt;=Summary!$B$27,J13094&gt;=Summary!$B$28,J13094&lt;=Summary!$B$29,F13094*J13094&gt;1),"Yes","No")</f>
        <v>No</v>
      </c>
    </row>
    <row r="13095" customFormat="false" ht="15" hidden="false" customHeight="false" outlineLevel="0" collapsed="false">
      <c r="A13095" s="6" t="s">
        <v>159</v>
      </c>
      <c r="B13095" s="45" t="n">
        <v>45672</v>
      </c>
      <c r="C13095" s="6" t="s">
        <v>195</v>
      </c>
      <c r="D13095" s="6" t="s">
        <v>180</v>
      </c>
      <c r="E13095" s="6" t="s">
        <v>174</v>
      </c>
      <c r="F13095" s="34" t="n">
        <v>0.271740704774857</v>
      </c>
      <c r="G13095" s="34" t="n">
        <v>0.250454090639678</v>
      </c>
      <c r="H13095" s="34" t="n">
        <v>0.0212866141351783</v>
      </c>
      <c r="I13095" s="34" t="n">
        <v>0.0849920801086168</v>
      </c>
      <c r="J13095" s="35" t="n">
        <v>3.94</v>
      </c>
      <c r="K13095" s="6" t="n">
        <v>0</v>
      </c>
      <c r="L13095" s="35" t="n">
        <v>-1</v>
      </c>
      <c r="M13095" s="6" t="str">
        <f aca="false">IF(I13095&lt;=0,"Below 0%",IF(I13095&lt;=0.05,"0-5%",IF(I13095&lt;=0.1,"5-10%",IF(I13095&lt;=0.2,"10-20%",IF(I13095&lt;=0.4,"20-40%","Above 40%")))))</f>
        <v>5-10%</v>
      </c>
      <c r="N13095" s="6" t="str">
        <f aca="false">IF(AND(H13095&gt;=Summary!$B$25,I13095&gt;=Summary!$B$26,I13095&lt;=Summary!$B$27,J13095&gt;=Summary!$B$28,J13095&lt;=Summary!$B$29,F13095*J13095&gt;1),"Yes","No")</f>
        <v>No</v>
      </c>
    </row>
    <row r="13096" customFormat="false" ht="15" hidden="false" customHeight="false" outlineLevel="0" collapsed="false">
      <c r="A13096" s="6" t="s">
        <v>159</v>
      </c>
      <c r="B13096" s="45" t="n">
        <v>45672</v>
      </c>
      <c r="C13096" s="6" t="s">
        <v>195</v>
      </c>
      <c r="D13096" s="6" t="s">
        <v>180</v>
      </c>
      <c r="E13096" s="6" t="s">
        <v>177</v>
      </c>
      <c r="F13096" s="34" t="n">
        <v>0.454543471336365</v>
      </c>
      <c r="G13096" s="34" t="n">
        <v>0.503463835265476</v>
      </c>
      <c r="H13096" s="34" t="n">
        <v>-0.048920363929111</v>
      </c>
      <c r="I13096" s="34" t="n">
        <v>-0.0971675828578936</v>
      </c>
      <c r="J13096" s="35" t="n">
        <v>1.96</v>
      </c>
      <c r="K13096" s="6" t="n">
        <v>1</v>
      </c>
      <c r="L13096" s="35" t="n">
        <v>0.96</v>
      </c>
      <c r="M13096" s="6" t="str">
        <f aca="false">IF(I13096&lt;=0,"Below 0%",IF(I13096&lt;=0.05,"0-5%",IF(I13096&lt;=0.1,"5-10%",IF(I13096&lt;=0.2,"10-20%",IF(I13096&lt;=0.4,"20-40%","Above 40%")))))</f>
        <v>Below 0%</v>
      </c>
      <c r="N13096" s="6" t="str">
        <f aca="false">IF(AND(H13096&gt;=Summary!$B$25,I13096&gt;=Summary!$B$26,I13096&lt;=Summary!$B$27,J13096&gt;=Summary!$B$28,J13096&lt;=Summary!$B$29,F13096*J13096&gt;1),"Yes","No")</f>
        <v>No</v>
      </c>
    </row>
    <row r="13097" customFormat="false" ht="15" hidden="false" customHeight="false" outlineLevel="0" collapsed="false">
      <c r="A13097" s="6" t="s">
        <v>159</v>
      </c>
      <c r="B13097" s="45" t="n">
        <v>45672</v>
      </c>
      <c r="C13097" s="6" t="s">
        <v>188</v>
      </c>
      <c r="D13097" s="6" t="s">
        <v>203</v>
      </c>
      <c r="E13097" s="6" t="s">
        <v>187</v>
      </c>
      <c r="F13097" s="34" t="n">
        <v>0.74277138710022</v>
      </c>
      <c r="G13097" s="34" t="n">
        <v>0.72086014498656</v>
      </c>
      <c r="H13097" s="34" t="n">
        <v>0.0219112421136595</v>
      </c>
      <c r="I13097" s="34" t="n">
        <v>0.0303959682971071</v>
      </c>
      <c r="J13097" s="35" t="n">
        <v>1.38</v>
      </c>
      <c r="K13097" s="6" t="n">
        <v>1</v>
      </c>
      <c r="L13097" s="35" t="n">
        <v>0.38</v>
      </c>
      <c r="M13097" s="6" t="str">
        <f aca="false">IF(I13097&lt;=0,"Below 0%",IF(I13097&lt;=0.05,"0-5%",IF(I13097&lt;=0.1,"5-10%",IF(I13097&lt;=0.2,"10-20%",IF(I13097&lt;=0.4,"20-40%","Above 40%")))))</f>
        <v>0-5%</v>
      </c>
      <c r="N13097" s="6" t="str">
        <f aca="false">IF(AND(H13097&gt;=Summary!$B$25,I13097&gt;=Summary!$B$26,I13097&lt;=Summary!$B$27,J13097&gt;=Summary!$B$28,J13097&lt;=Summary!$B$29,F13097*J13097&gt;1),"Yes","No")</f>
        <v>No</v>
      </c>
    </row>
    <row r="13098" customFormat="false" ht="15" hidden="false" customHeight="false" outlineLevel="0" collapsed="false">
      <c r="A13098" s="6" t="s">
        <v>159</v>
      </c>
      <c r="B13098" s="45" t="n">
        <v>45672</v>
      </c>
      <c r="C13098" s="6" t="s">
        <v>188</v>
      </c>
      <c r="D13098" s="6" t="s">
        <v>203</v>
      </c>
      <c r="E13098" s="6" t="s">
        <v>174</v>
      </c>
      <c r="F13098" s="34" t="n">
        <v>0.152869865298271</v>
      </c>
      <c r="G13098" s="34" t="n">
        <v>0.168607966115501</v>
      </c>
      <c r="H13098" s="34" t="n">
        <v>-0.0157381008172293</v>
      </c>
      <c r="I13098" s="34" t="n">
        <v>-0.0933413834459538</v>
      </c>
      <c r="J13098" s="35" t="n">
        <v>5.9</v>
      </c>
      <c r="K13098" s="6" t="n">
        <v>0</v>
      </c>
      <c r="L13098" s="35" t="n">
        <v>-1</v>
      </c>
      <c r="M13098" s="6" t="str">
        <f aca="false">IF(I13098&lt;=0,"Below 0%",IF(I13098&lt;=0.05,"0-5%",IF(I13098&lt;=0.1,"5-10%",IF(I13098&lt;=0.2,"10-20%",IF(I13098&lt;=0.4,"20-40%","Above 40%")))))</f>
        <v>Below 0%</v>
      </c>
      <c r="N13098" s="6" t="str">
        <f aca="false">IF(AND(H13098&gt;=Summary!$B$25,I13098&gt;=Summary!$B$26,I13098&lt;=Summary!$B$27,J13098&gt;=Summary!$B$28,J13098&lt;=Summary!$B$29,F13098*J13098&gt;1),"Yes","No")</f>
        <v>No</v>
      </c>
    </row>
    <row r="13099" customFormat="false" ht="15" hidden="false" customHeight="false" outlineLevel="0" collapsed="false">
      <c r="A13099" s="6" t="s">
        <v>159</v>
      </c>
      <c r="B13099" s="45" t="n">
        <v>45672</v>
      </c>
      <c r="C13099" s="6" t="s">
        <v>188</v>
      </c>
      <c r="D13099" s="6" t="s">
        <v>203</v>
      </c>
      <c r="E13099" s="6" t="s">
        <v>177</v>
      </c>
      <c r="F13099" s="34" t="n">
        <v>0.10435875505209</v>
      </c>
      <c r="G13099" s="34" t="n">
        <v>0.110531888897939</v>
      </c>
      <c r="H13099" s="34" t="n">
        <v>-0.00617313384584953</v>
      </c>
      <c r="I13099" s="34" t="n">
        <v>-0.0558493472553387</v>
      </c>
      <c r="J13099" s="35" t="n">
        <v>9</v>
      </c>
      <c r="K13099" s="6" t="n">
        <v>0</v>
      </c>
      <c r="L13099" s="35" t="n">
        <v>-1</v>
      </c>
      <c r="M13099" s="6" t="str">
        <f aca="false">IF(I13099&lt;=0,"Below 0%",IF(I13099&lt;=0.05,"0-5%",IF(I13099&lt;=0.1,"5-10%",IF(I13099&lt;=0.2,"10-20%",IF(I13099&lt;=0.4,"20-40%","Above 40%")))))</f>
        <v>Below 0%</v>
      </c>
      <c r="N13099" s="6" t="str">
        <f aca="false">IF(AND(H13099&gt;=Summary!$B$25,I13099&gt;=Summary!$B$26,I13099&lt;=Summary!$B$27,J13099&gt;=Summary!$B$28,J13099&lt;=Summary!$B$29,F13099*J13099&gt;1),"Yes","No")</f>
        <v>No</v>
      </c>
    </row>
    <row r="13100" customFormat="false" ht="15" hidden="false" customHeight="false" outlineLevel="0" collapsed="false">
      <c r="A13100" s="6" t="s">
        <v>159</v>
      </c>
      <c r="B13100" s="45" t="n">
        <v>45673</v>
      </c>
      <c r="C13100" s="6" t="s">
        <v>209</v>
      </c>
      <c r="D13100" s="6" t="s">
        <v>201</v>
      </c>
      <c r="E13100" s="6" t="s">
        <v>187</v>
      </c>
      <c r="F13100" s="34" t="n">
        <v>0.339598804712296</v>
      </c>
      <c r="G13100" s="34" t="n">
        <v>0.252232578091487</v>
      </c>
      <c r="H13100" s="34" t="n">
        <v>0.0873662266208086</v>
      </c>
      <c r="I13100" s="34" t="n">
        <v>0.346371699016295</v>
      </c>
      <c r="J13100" s="35" t="n">
        <v>3.9</v>
      </c>
      <c r="K13100" s="6" t="n">
        <v>0</v>
      </c>
      <c r="L13100" s="35" t="n">
        <v>-1</v>
      </c>
      <c r="M13100" s="6" t="str">
        <f aca="false">IF(I13100&lt;=0,"Below 0%",IF(I13100&lt;=0.05,"0-5%",IF(I13100&lt;=0.1,"5-10%",IF(I13100&lt;=0.2,"10-20%",IF(I13100&lt;=0.4,"20-40%","Above 40%")))))</f>
        <v>20-40%</v>
      </c>
      <c r="N13100" s="6" t="str">
        <f aca="false">IF(AND(H13100&gt;=Summary!$B$25,I13100&gt;=Summary!$B$26,I13100&lt;=Summary!$B$27,J13100&gt;=Summary!$B$28,J13100&lt;=Summary!$B$29,F13100*J13100&gt;1),"Yes","No")</f>
        <v>Yes</v>
      </c>
    </row>
    <row r="13101" customFormat="false" ht="15" hidden="false" customHeight="false" outlineLevel="0" collapsed="false">
      <c r="A13101" s="6" t="s">
        <v>159</v>
      </c>
      <c r="B13101" s="45" t="n">
        <v>45673</v>
      </c>
      <c r="C13101" s="6" t="s">
        <v>209</v>
      </c>
      <c r="D13101" s="6" t="s">
        <v>201</v>
      </c>
      <c r="E13101" s="6" t="s">
        <v>174</v>
      </c>
      <c r="F13101" s="34" t="n">
        <v>0.274947375059128</v>
      </c>
      <c r="G13101" s="34" t="n">
        <v>0.250945677182857</v>
      </c>
      <c r="H13101" s="34" t="n">
        <v>0.0240016978762709</v>
      </c>
      <c r="I13101" s="34" t="n">
        <v>0.095644994349839</v>
      </c>
      <c r="J13101" s="35" t="n">
        <v>3.92</v>
      </c>
      <c r="K13101" s="6" t="n">
        <v>0</v>
      </c>
      <c r="L13101" s="35" t="n">
        <v>-1</v>
      </c>
      <c r="M13101" s="6" t="str">
        <f aca="false">IF(I13101&lt;=0,"Below 0%",IF(I13101&lt;=0.05,"0-5%",IF(I13101&lt;=0.1,"5-10%",IF(I13101&lt;=0.2,"10-20%",IF(I13101&lt;=0.4,"20-40%","Above 40%")))))</f>
        <v>5-10%</v>
      </c>
      <c r="N13101" s="6" t="str">
        <f aca="false">IF(AND(H13101&gt;=Summary!$B$25,I13101&gt;=Summary!$B$26,I13101&lt;=Summary!$B$27,J13101&gt;=Summary!$B$28,J13101&lt;=Summary!$B$29,F13101*J13101&gt;1),"Yes","No")</f>
        <v>No</v>
      </c>
    </row>
    <row r="13102" customFormat="false" ht="15" hidden="false" customHeight="false" outlineLevel="0" collapsed="false">
      <c r="A13102" s="6" t="s">
        <v>159</v>
      </c>
      <c r="B13102" s="45" t="n">
        <v>45673</v>
      </c>
      <c r="C13102" s="6" t="s">
        <v>209</v>
      </c>
      <c r="D13102" s="6" t="s">
        <v>201</v>
      </c>
      <c r="E13102" s="6" t="s">
        <v>177</v>
      </c>
      <c r="F13102" s="34" t="n">
        <v>0.385453850030899</v>
      </c>
      <c r="G13102" s="34" t="n">
        <v>0.496821744725656</v>
      </c>
      <c r="H13102" s="34" t="n">
        <v>-0.111367894694757</v>
      </c>
      <c r="I13102" s="34" t="n">
        <v>-0.224160669046912</v>
      </c>
      <c r="J13102" s="35" t="n">
        <v>1.98</v>
      </c>
      <c r="K13102" s="6" t="n">
        <v>1</v>
      </c>
      <c r="L13102" s="35" t="n">
        <v>0.98</v>
      </c>
      <c r="M13102" s="6" t="str">
        <f aca="false">IF(I13102&lt;=0,"Below 0%",IF(I13102&lt;=0.05,"0-5%",IF(I13102&lt;=0.1,"5-10%",IF(I13102&lt;=0.2,"10-20%",IF(I13102&lt;=0.4,"20-40%","Above 40%")))))</f>
        <v>Below 0%</v>
      </c>
      <c r="N13102" s="6" t="str">
        <f aca="false">IF(AND(H13102&gt;=Summary!$B$25,I13102&gt;=Summary!$B$26,I13102&lt;=Summary!$B$27,J13102&gt;=Summary!$B$28,J13102&lt;=Summary!$B$29,F13102*J13102&gt;1),"Yes","No")</f>
        <v>No</v>
      </c>
    </row>
    <row r="13103" customFormat="false" ht="15" hidden="false" customHeight="false" outlineLevel="0" collapsed="false">
      <c r="A13103" s="6" t="s">
        <v>159</v>
      </c>
      <c r="B13103" s="45" t="n">
        <v>45673</v>
      </c>
      <c r="C13103" s="6" t="s">
        <v>176</v>
      </c>
      <c r="D13103" s="6" t="s">
        <v>179</v>
      </c>
      <c r="E13103" s="6" t="s">
        <v>187</v>
      </c>
      <c r="F13103" s="34" t="n">
        <v>0.81580114364624</v>
      </c>
      <c r="G13103" s="34" t="n">
        <v>0.741656365883807</v>
      </c>
      <c r="H13103" s="34" t="n">
        <v>0.074144777762433</v>
      </c>
      <c r="I13103" s="34" t="n">
        <v>0.0999718753496806</v>
      </c>
      <c r="J13103" s="35" t="n">
        <v>1.33</v>
      </c>
      <c r="K13103" s="6" t="n">
        <v>1</v>
      </c>
      <c r="L13103" s="35" t="n">
        <v>0.33</v>
      </c>
      <c r="M13103" s="6" t="str">
        <f aca="false">IF(I13103&lt;=0,"Below 0%",IF(I13103&lt;=0.05,"0-5%",IF(I13103&lt;=0.1,"5-10%",IF(I13103&lt;=0.2,"10-20%",IF(I13103&lt;=0.4,"20-40%","Above 40%")))))</f>
        <v>5-10%</v>
      </c>
      <c r="N13103" s="6" t="str">
        <f aca="false">IF(AND(H13103&gt;=Summary!$B$25,I13103&gt;=Summary!$B$26,I13103&lt;=Summary!$B$27,J13103&gt;=Summary!$B$28,J13103&lt;=Summary!$B$29,F13103*J13103&gt;1),"Yes","No")</f>
        <v>No</v>
      </c>
    </row>
    <row r="13104" customFormat="false" ht="15" hidden="false" customHeight="false" outlineLevel="0" collapsed="false">
      <c r="A13104" s="6" t="s">
        <v>159</v>
      </c>
      <c r="B13104" s="45" t="n">
        <v>45673</v>
      </c>
      <c r="C13104" s="6" t="s">
        <v>176</v>
      </c>
      <c r="D13104" s="6" t="s">
        <v>179</v>
      </c>
      <c r="E13104" s="6" t="s">
        <v>174</v>
      </c>
      <c r="F13104" s="34" t="n">
        <v>0.138494685292244</v>
      </c>
      <c r="G13104" s="34" t="n">
        <v>0.164400494437577</v>
      </c>
      <c r="H13104" s="34" t="n">
        <v>-0.0259058091453333</v>
      </c>
      <c r="I13104" s="34" t="n">
        <v>-0.157577440590787</v>
      </c>
      <c r="J13104" s="35" t="n">
        <v>6</v>
      </c>
      <c r="K13104" s="6" t="n">
        <v>0</v>
      </c>
      <c r="L13104" s="35" t="n">
        <v>-1</v>
      </c>
      <c r="M13104" s="6" t="str">
        <f aca="false">IF(I13104&lt;=0,"Below 0%",IF(I13104&lt;=0.05,"0-5%",IF(I13104&lt;=0.1,"5-10%",IF(I13104&lt;=0.2,"10-20%",IF(I13104&lt;=0.4,"20-40%","Above 40%")))))</f>
        <v>Below 0%</v>
      </c>
      <c r="N13104" s="6" t="str">
        <f aca="false">IF(AND(H13104&gt;=Summary!$B$25,I13104&gt;=Summary!$B$26,I13104&lt;=Summary!$B$27,J13104&gt;=Summary!$B$28,J13104&lt;=Summary!$B$29,F13104*J13104&gt;1),"Yes","No")</f>
        <v>No</v>
      </c>
    </row>
    <row r="13105" customFormat="false" ht="15" hidden="false" customHeight="false" outlineLevel="0" collapsed="false">
      <c r="A13105" s="6" t="s">
        <v>159</v>
      </c>
      <c r="B13105" s="45" t="n">
        <v>45673</v>
      </c>
      <c r="C13105" s="6" t="s">
        <v>176</v>
      </c>
      <c r="D13105" s="6" t="s">
        <v>179</v>
      </c>
      <c r="E13105" s="6" t="s">
        <v>177</v>
      </c>
      <c r="F13105" s="34" t="n">
        <v>0.0457042194902897</v>
      </c>
      <c r="G13105" s="34" t="n">
        <v>0.0939431396786156</v>
      </c>
      <c r="H13105" s="34" t="n">
        <v>-0.0482389201883259</v>
      </c>
      <c r="I13105" s="34" t="n">
        <v>-0.513490610952048</v>
      </c>
      <c r="J13105" s="35" t="n">
        <v>10.5</v>
      </c>
      <c r="K13105" s="6" t="n">
        <v>0</v>
      </c>
      <c r="L13105" s="35" t="n">
        <v>-1</v>
      </c>
      <c r="M13105" s="6" t="str">
        <f aca="false">IF(I13105&lt;=0,"Below 0%",IF(I13105&lt;=0.05,"0-5%",IF(I13105&lt;=0.1,"5-10%",IF(I13105&lt;=0.2,"10-20%",IF(I13105&lt;=0.4,"20-40%","Above 40%")))))</f>
        <v>Below 0%</v>
      </c>
      <c r="N13105" s="6" t="str">
        <f aca="false">IF(AND(H13105&gt;=Summary!$B$25,I13105&gt;=Summary!$B$26,I13105&lt;=Summary!$B$27,J13105&gt;=Summary!$B$28,J13105&lt;=Summary!$B$29,F13105*J13105&gt;1),"Yes","No")</f>
        <v>No</v>
      </c>
    </row>
    <row r="13106" customFormat="false" ht="15" hidden="false" customHeight="false" outlineLevel="0" collapsed="false">
      <c r="A13106" s="6" t="s">
        <v>159</v>
      </c>
      <c r="B13106" s="45" t="n">
        <v>45675</v>
      </c>
      <c r="C13106" s="6" t="s">
        <v>185</v>
      </c>
      <c r="D13106" s="6" t="s">
        <v>182</v>
      </c>
      <c r="E13106" s="6" t="s">
        <v>187</v>
      </c>
      <c r="F13106" s="34" t="n">
        <v>0.704046547412872</v>
      </c>
      <c r="G13106" s="34" t="n">
        <v>0.638621388748099</v>
      </c>
      <c r="H13106" s="34" t="n">
        <v>0.0654251586647729</v>
      </c>
      <c r="I13106" s="34" t="n">
        <v>0.102447490512379</v>
      </c>
      <c r="J13106" s="35" t="n">
        <v>1.55</v>
      </c>
      <c r="K13106" s="6" t="n">
        <v>0</v>
      </c>
      <c r="L13106" s="35" t="n">
        <v>-1</v>
      </c>
      <c r="M13106" s="6" t="str">
        <f aca="false">IF(I13106&lt;=0,"Below 0%",IF(I13106&lt;=0.05,"0-5%",IF(I13106&lt;=0.1,"5-10%",IF(I13106&lt;=0.2,"10-20%",IF(I13106&lt;=0.4,"20-40%","Above 40%")))))</f>
        <v>10-20%</v>
      </c>
      <c r="N13106" s="6" t="str">
        <f aca="false">IF(AND(H13106&gt;=Summary!$B$25,I13106&gt;=Summary!$B$26,I13106&lt;=Summary!$B$27,J13106&gt;=Summary!$B$28,J13106&lt;=Summary!$B$29,F13106*J13106&gt;1),"Yes","No")</f>
        <v>No</v>
      </c>
    </row>
    <row r="13107" customFormat="false" ht="15" hidden="false" customHeight="false" outlineLevel="0" collapsed="false">
      <c r="A13107" s="6" t="s">
        <v>159</v>
      </c>
      <c r="B13107" s="45" t="n">
        <v>45675</v>
      </c>
      <c r="C13107" s="6" t="s">
        <v>185</v>
      </c>
      <c r="D13107" s="6" t="s">
        <v>182</v>
      </c>
      <c r="E13107" s="6" t="s">
        <v>174</v>
      </c>
      <c r="F13107" s="34" t="n">
        <v>0.174223393201828</v>
      </c>
      <c r="G13107" s="34" t="n">
        <v>0.219969589457679</v>
      </c>
      <c r="H13107" s="34" t="n">
        <v>-0.0457461962558507</v>
      </c>
      <c r="I13107" s="34" t="n">
        <v>-0.207966002794455</v>
      </c>
      <c r="J13107" s="35" t="n">
        <v>4.5</v>
      </c>
      <c r="K13107" s="6" t="n">
        <v>1</v>
      </c>
      <c r="L13107" s="35" t="n">
        <v>3.5</v>
      </c>
      <c r="M13107" s="6" t="str">
        <f aca="false">IF(I13107&lt;=0,"Below 0%",IF(I13107&lt;=0.05,"0-5%",IF(I13107&lt;=0.1,"5-10%",IF(I13107&lt;=0.2,"10-20%",IF(I13107&lt;=0.4,"20-40%","Above 40%")))))</f>
        <v>Below 0%</v>
      </c>
      <c r="N13107" s="6" t="str">
        <f aca="false">IF(AND(H13107&gt;=Summary!$B$25,I13107&gt;=Summary!$B$26,I13107&lt;=Summary!$B$27,J13107&gt;=Summary!$B$28,J13107&lt;=Summary!$B$29,F13107*J13107&gt;1),"Yes","No")</f>
        <v>No</v>
      </c>
    </row>
    <row r="13108" customFormat="false" ht="15" hidden="false" customHeight="false" outlineLevel="0" collapsed="false">
      <c r="A13108" s="6" t="s">
        <v>159</v>
      </c>
      <c r="B13108" s="45" t="n">
        <v>45675</v>
      </c>
      <c r="C13108" s="6" t="s">
        <v>185</v>
      </c>
      <c r="D13108" s="6" t="s">
        <v>182</v>
      </c>
      <c r="E13108" s="6" t="s">
        <v>177</v>
      </c>
      <c r="F13108" s="34" t="n">
        <v>0.121730096638203</v>
      </c>
      <c r="G13108" s="34" t="n">
        <v>0.141409021794222</v>
      </c>
      <c r="H13108" s="34" t="n">
        <v>-0.0196789251560193</v>
      </c>
      <c r="I13108" s="34" t="n">
        <v>-0.13916315173056</v>
      </c>
      <c r="J13108" s="35" t="n">
        <v>7</v>
      </c>
      <c r="K13108" s="6" t="n">
        <v>0</v>
      </c>
      <c r="L13108" s="35" t="n">
        <v>-1</v>
      </c>
      <c r="M13108" s="6" t="str">
        <f aca="false">IF(I13108&lt;=0,"Below 0%",IF(I13108&lt;=0.05,"0-5%",IF(I13108&lt;=0.1,"5-10%",IF(I13108&lt;=0.2,"10-20%",IF(I13108&lt;=0.4,"20-40%","Above 40%")))))</f>
        <v>Below 0%</v>
      </c>
      <c r="N13108" s="6" t="str">
        <f aca="false">IF(AND(H13108&gt;=Summary!$B$25,I13108&gt;=Summary!$B$26,I13108&lt;=Summary!$B$27,J13108&gt;=Summary!$B$28,J13108&lt;=Summary!$B$29,F13108*J13108&gt;1),"Yes","No")</f>
        <v>No</v>
      </c>
    </row>
    <row r="13109" customFormat="false" ht="15" hidden="false" customHeight="false" outlineLevel="0" collapsed="false">
      <c r="A13109" s="6" t="s">
        <v>159</v>
      </c>
      <c r="B13109" s="45" t="n">
        <v>45675</v>
      </c>
      <c r="C13109" s="6" t="s">
        <v>206</v>
      </c>
      <c r="D13109" s="6" t="s">
        <v>183</v>
      </c>
      <c r="E13109" s="6" t="s">
        <v>187</v>
      </c>
      <c r="F13109" s="34" t="n">
        <v>0.142183601856232</v>
      </c>
      <c r="G13109" s="34" t="n">
        <v>0.142726694896287</v>
      </c>
      <c r="H13109" s="34" t="n">
        <v>-0.000543093040055759</v>
      </c>
      <c r="I13109" s="34" t="n">
        <v>-0.00380512587677029</v>
      </c>
      <c r="J13109" s="35" t="n">
        <v>7</v>
      </c>
      <c r="K13109" s="6" t="n">
        <v>0</v>
      </c>
      <c r="L13109" s="35" t="n">
        <v>-1</v>
      </c>
      <c r="M13109" s="6" t="str">
        <f aca="false">IF(I13109&lt;=0,"Below 0%",IF(I13109&lt;=0.05,"0-5%",IF(I13109&lt;=0.1,"5-10%",IF(I13109&lt;=0.2,"10-20%",IF(I13109&lt;=0.4,"20-40%","Above 40%")))))</f>
        <v>Below 0%</v>
      </c>
      <c r="N13109" s="6" t="str">
        <f aca="false">IF(AND(H13109&gt;=Summary!$B$25,I13109&gt;=Summary!$B$26,I13109&lt;=Summary!$B$27,J13109&gt;=Summary!$B$28,J13109&lt;=Summary!$B$29,F13109*J13109&gt;1),"Yes","No")</f>
        <v>No</v>
      </c>
    </row>
    <row r="13110" customFormat="false" ht="15" hidden="false" customHeight="false" outlineLevel="0" collapsed="false">
      <c r="A13110" s="6" t="s">
        <v>159</v>
      </c>
      <c r="B13110" s="45" t="n">
        <v>45675</v>
      </c>
      <c r="C13110" s="6" t="s">
        <v>206</v>
      </c>
      <c r="D13110" s="6" t="s">
        <v>183</v>
      </c>
      <c r="E13110" s="6" t="s">
        <v>174</v>
      </c>
      <c r="F13110" s="34" t="n">
        <v>0.22503399848938</v>
      </c>
      <c r="G13110" s="34" t="n">
        <v>0.186745208275516</v>
      </c>
      <c r="H13110" s="34" t="n">
        <v>0.0382887902138636</v>
      </c>
      <c r="I13110" s="34" t="n">
        <v>0.205032249916548</v>
      </c>
      <c r="J13110" s="35" t="n">
        <v>5.35</v>
      </c>
      <c r="K13110" s="6" t="n">
        <v>0</v>
      </c>
      <c r="L13110" s="35" t="n">
        <v>-1</v>
      </c>
      <c r="M13110" s="6" t="str">
        <f aca="false">IF(I13110&lt;=0,"Below 0%",IF(I13110&lt;=0.05,"0-5%",IF(I13110&lt;=0.1,"5-10%",IF(I13110&lt;=0.2,"10-20%",IF(I13110&lt;=0.4,"20-40%","Above 40%")))))</f>
        <v>20-40%</v>
      </c>
      <c r="N13110" s="6" t="str">
        <f aca="false">IF(AND(H13110&gt;=Summary!$B$25,I13110&gt;=Summary!$B$26,I13110&lt;=Summary!$B$27,J13110&gt;=Summary!$B$28,J13110&lt;=Summary!$B$29,F13110*J13110&gt;1),"Yes","No")</f>
        <v>No</v>
      </c>
    </row>
    <row r="13111" customFormat="false" ht="15" hidden="false" customHeight="false" outlineLevel="0" collapsed="false">
      <c r="A13111" s="6" t="s">
        <v>159</v>
      </c>
      <c r="B13111" s="45" t="n">
        <v>45675</v>
      </c>
      <c r="C13111" s="6" t="s">
        <v>206</v>
      </c>
      <c r="D13111" s="6" t="s">
        <v>183</v>
      </c>
      <c r="E13111" s="6" t="s">
        <v>177</v>
      </c>
      <c r="F13111" s="34" t="n">
        <v>0.632782399654388</v>
      </c>
      <c r="G13111" s="34" t="n">
        <v>0.670528096828196</v>
      </c>
      <c r="H13111" s="34" t="n">
        <v>-0.0377456971738077</v>
      </c>
      <c r="I13111" s="34" t="n">
        <v>-0.0562924914740433</v>
      </c>
      <c r="J13111" s="35" t="n">
        <v>1.49</v>
      </c>
      <c r="K13111" s="6" t="n">
        <v>1</v>
      </c>
      <c r="L13111" s="35" t="n">
        <v>0.49</v>
      </c>
      <c r="M13111" s="6" t="str">
        <f aca="false">IF(I13111&lt;=0,"Below 0%",IF(I13111&lt;=0.05,"0-5%",IF(I13111&lt;=0.1,"5-10%",IF(I13111&lt;=0.2,"10-20%",IF(I13111&lt;=0.4,"20-40%","Above 40%")))))</f>
        <v>Below 0%</v>
      </c>
      <c r="N13111" s="6" t="str">
        <f aca="false">IF(AND(H13111&gt;=Summary!$B$25,I13111&gt;=Summary!$B$26,I13111&lt;=Summary!$B$27,J13111&gt;=Summary!$B$28,J13111&lt;=Summary!$B$29,F13111*J13111&gt;1),"Yes","No")</f>
        <v>No</v>
      </c>
    </row>
    <row r="13112" customFormat="false" ht="15" hidden="false" customHeight="false" outlineLevel="0" collapsed="false">
      <c r="A13112" s="6" t="s">
        <v>159</v>
      </c>
      <c r="B13112" s="45" t="n">
        <v>45675</v>
      </c>
      <c r="C13112" s="6" t="s">
        <v>195</v>
      </c>
      <c r="D13112" s="6" t="s">
        <v>184</v>
      </c>
      <c r="E13112" s="6" t="s">
        <v>187</v>
      </c>
      <c r="F13112" s="34" t="n">
        <v>0.346266508102417</v>
      </c>
      <c r="G13112" s="34" t="n">
        <v>0.227158671586716</v>
      </c>
      <c r="H13112" s="34" t="n">
        <v>0.119107836515701</v>
      </c>
      <c r="I13112" s="34" t="n">
        <v>0.524337616890107</v>
      </c>
      <c r="J13112" s="35" t="n">
        <v>4.4</v>
      </c>
      <c r="K13112" s="6" t="n">
        <v>0</v>
      </c>
      <c r="L13112" s="35" t="n">
        <v>-1</v>
      </c>
      <c r="M13112" s="6" t="str">
        <f aca="false">IF(I13112&lt;=0,"Below 0%",IF(I13112&lt;=0.05,"0-5%",IF(I13112&lt;=0.1,"5-10%",IF(I13112&lt;=0.2,"10-20%",IF(I13112&lt;=0.4,"20-40%","Above 40%")))))</f>
        <v>Above 40%</v>
      </c>
      <c r="N13112" s="6" t="str">
        <f aca="false">IF(AND(H13112&gt;=Summary!$B$25,I13112&gt;=Summary!$B$26,I13112&lt;=Summary!$B$27,J13112&gt;=Summary!$B$28,J13112&lt;=Summary!$B$29,F13112*J13112&gt;1),"Yes","No")</f>
        <v>No</v>
      </c>
    </row>
    <row r="13113" customFormat="false" ht="15" hidden="false" customHeight="false" outlineLevel="0" collapsed="false">
      <c r="A13113" s="6" t="s">
        <v>159</v>
      </c>
      <c r="B13113" s="45" t="n">
        <v>45675</v>
      </c>
      <c r="C13113" s="6" t="s">
        <v>195</v>
      </c>
      <c r="D13113" s="6" t="s">
        <v>184</v>
      </c>
      <c r="E13113" s="6" t="s">
        <v>174</v>
      </c>
      <c r="F13113" s="34" t="n">
        <v>0.250444829463959</v>
      </c>
      <c r="G13113" s="34" t="n">
        <v>0.246789667896679</v>
      </c>
      <c r="H13113" s="34" t="n">
        <v>0.00365516156727971</v>
      </c>
      <c r="I13113" s="34" t="n">
        <v>0.0148108370922966</v>
      </c>
      <c r="J13113" s="35" t="n">
        <v>4.05</v>
      </c>
      <c r="K13113" s="6" t="n">
        <v>0</v>
      </c>
      <c r="L13113" s="35" t="n">
        <v>-1</v>
      </c>
      <c r="M13113" s="6" t="str">
        <f aca="false">IF(I13113&lt;=0,"Below 0%",IF(I13113&lt;=0.05,"0-5%",IF(I13113&lt;=0.1,"5-10%",IF(I13113&lt;=0.2,"10-20%",IF(I13113&lt;=0.4,"20-40%","Above 40%")))))</f>
        <v>0-5%</v>
      </c>
      <c r="N13113" s="6" t="str">
        <f aca="false">IF(AND(H13113&gt;=Summary!$B$25,I13113&gt;=Summary!$B$26,I13113&lt;=Summary!$B$27,J13113&gt;=Summary!$B$28,J13113&lt;=Summary!$B$29,F13113*J13113&gt;1),"Yes","No")</f>
        <v>No</v>
      </c>
    </row>
    <row r="13114" customFormat="false" ht="15" hidden="false" customHeight="false" outlineLevel="0" collapsed="false">
      <c r="A13114" s="6" t="s">
        <v>159</v>
      </c>
      <c r="B13114" s="45" t="n">
        <v>45675</v>
      </c>
      <c r="C13114" s="6" t="s">
        <v>195</v>
      </c>
      <c r="D13114" s="6" t="s">
        <v>184</v>
      </c>
      <c r="E13114" s="6" t="s">
        <v>177</v>
      </c>
      <c r="F13114" s="34" t="n">
        <v>0.403288692235947</v>
      </c>
      <c r="G13114" s="34" t="n">
        <v>0.526051660516605</v>
      </c>
      <c r="H13114" s="34" t="n">
        <v>-0.122762968280659</v>
      </c>
      <c r="I13114" s="34" t="n">
        <v>-0.233366753676056</v>
      </c>
      <c r="J13114" s="35" t="n">
        <v>1.9</v>
      </c>
      <c r="K13114" s="6" t="n">
        <v>1</v>
      </c>
      <c r="L13114" s="35" t="n">
        <v>0.9</v>
      </c>
      <c r="M13114" s="6" t="str">
        <f aca="false">IF(I13114&lt;=0,"Below 0%",IF(I13114&lt;=0.05,"0-5%",IF(I13114&lt;=0.1,"5-10%",IF(I13114&lt;=0.2,"10-20%",IF(I13114&lt;=0.4,"20-40%","Above 40%")))))</f>
        <v>Below 0%</v>
      </c>
      <c r="N13114" s="6" t="str">
        <f aca="false">IF(AND(H13114&gt;=Summary!$B$25,I13114&gt;=Summary!$B$26,I13114&lt;=Summary!$B$27,J13114&gt;=Summary!$B$28,J13114&lt;=Summary!$B$29,F13114*J13114&gt;1),"Yes","No")</f>
        <v>No</v>
      </c>
    </row>
    <row r="13115" customFormat="false" ht="15" hidden="false" customHeight="false" outlineLevel="0" collapsed="false">
      <c r="A13115" s="6" t="s">
        <v>159</v>
      </c>
      <c r="B13115" s="45" t="n">
        <v>45675</v>
      </c>
      <c r="C13115" s="6" t="s">
        <v>188</v>
      </c>
      <c r="D13115" s="6" t="s">
        <v>199</v>
      </c>
      <c r="E13115" s="6" t="s">
        <v>187</v>
      </c>
      <c r="F13115" s="34" t="n">
        <v>0.562711477279663</v>
      </c>
      <c r="G13115" s="34" t="n">
        <v>0.590635537802648</v>
      </c>
      <c r="H13115" s="34" t="n">
        <v>-0.0279240605229845</v>
      </c>
      <c r="I13115" s="34" t="n">
        <v>-0.0472779891079207</v>
      </c>
      <c r="J13115" s="35" t="n">
        <v>1.67</v>
      </c>
      <c r="K13115" s="6" t="n">
        <v>0</v>
      </c>
      <c r="L13115" s="35" t="n">
        <v>-1</v>
      </c>
      <c r="M13115" s="6" t="str">
        <f aca="false">IF(I13115&lt;=0,"Below 0%",IF(I13115&lt;=0.05,"0-5%",IF(I13115&lt;=0.1,"5-10%",IF(I13115&lt;=0.2,"10-20%",IF(I13115&lt;=0.4,"20-40%","Above 40%")))))</f>
        <v>Below 0%</v>
      </c>
      <c r="N13115" s="6" t="str">
        <f aca="false">IF(AND(H13115&gt;=Summary!$B$25,I13115&gt;=Summary!$B$26,I13115&lt;=Summary!$B$27,J13115&gt;=Summary!$B$28,J13115&lt;=Summary!$B$29,F13115*J13115&gt;1),"Yes","No")</f>
        <v>No</v>
      </c>
    </row>
    <row r="13116" customFormat="false" ht="15" hidden="false" customHeight="false" outlineLevel="0" collapsed="false">
      <c r="A13116" s="6" t="s">
        <v>159</v>
      </c>
      <c r="B13116" s="45" t="n">
        <v>45675</v>
      </c>
      <c r="C13116" s="6" t="s">
        <v>188</v>
      </c>
      <c r="D13116" s="6" t="s">
        <v>199</v>
      </c>
      <c r="E13116" s="6" t="s">
        <v>174</v>
      </c>
      <c r="F13116" s="34" t="n">
        <v>0.299819588661194</v>
      </c>
      <c r="G13116" s="34" t="n">
        <v>0.219679587556887</v>
      </c>
      <c r="H13116" s="34" t="n">
        <v>0.0801400011043071</v>
      </c>
      <c r="I13116" s="34" t="n">
        <v>0.364804040264117</v>
      </c>
      <c r="J13116" s="35" t="n">
        <v>4.49</v>
      </c>
      <c r="K13116" s="6" t="n">
        <v>0</v>
      </c>
      <c r="L13116" s="35" t="n">
        <v>-1</v>
      </c>
      <c r="M13116" s="6" t="str">
        <f aca="false">IF(I13116&lt;=0,"Below 0%",IF(I13116&lt;=0.05,"0-5%",IF(I13116&lt;=0.1,"5-10%",IF(I13116&lt;=0.2,"10-20%",IF(I13116&lt;=0.4,"20-40%","Above 40%")))))</f>
        <v>20-40%</v>
      </c>
      <c r="N13116" s="6" t="str">
        <f aca="false">IF(AND(H13116&gt;=Summary!$B$25,I13116&gt;=Summary!$B$26,I13116&lt;=Summary!$B$27,J13116&gt;=Summary!$B$28,J13116&lt;=Summary!$B$29,F13116*J13116&gt;1),"Yes","No")</f>
        <v>Yes</v>
      </c>
    </row>
    <row r="13117" customFormat="false" ht="15" hidden="false" customHeight="false" outlineLevel="0" collapsed="false">
      <c r="A13117" s="6" t="s">
        <v>159</v>
      </c>
      <c r="B13117" s="45" t="n">
        <v>45675</v>
      </c>
      <c r="C13117" s="6" t="s">
        <v>188</v>
      </c>
      <c r="D13117" s="6" t="s">
        <v>199</v>
      </c>
      <c r="E13117" s="6" t="s">
        <v>177</v>
      </c>
      <c r="F13117" s="34" t="n">
        <v>0.137468978762627</v>
      </c>
      <c r="G13117" s="34" t="n">
        <v>0.189684874640466</v>
      </c>
      <c r="H13117" s="34" t="n">
        <v>-0.052215895877839</v>
      </c>
      <c r="I13117" s="34" t="n">
        <v>-0.275277066644405</v>
      </c>
      <c r="J13117" s="35" t="n">
        <v>5.2</v>
      </c>
      <c r="K13117" s="6" t="n">
        <v>1</v>
      </c>
      <c r="L13117" s="35" t="n">
        <v>4.2</v>
      </c>
      <c r="M13117" s="6" t="str">
        <f aca="false">IF(I13117&lt;=0,"Below 0%",IF(I13117&lt;=0.05,"0-5%",IF(I13117&lt;=0.1,"5-10%",IF(I13117&lt;=0.2,"10-20%",IF(I13117&lt;=0.4,"20-40%","Above 40%")))))</f>
        <v>Below 0%</v>
      </c>
      <c r="N13117" s="6" t="str">
        <f aca="false">IF(AND(H13117&gt;=Summary!$B$25,I13117&gt;=Summary!$B$26,I13117&lt;=Summary!$B$27,J13117&gt;=Summary!$B$28,J13117&lt;=Summary!$B$29,F13117*J13117&gt;1),"Yes","No")</f>
        <v>No</v>
      </c>
    </row>
    <row r="13118" customFormat="false" ht="15" hidden="false" customHeight="false" outlineLevel="0" collapsed="false">
      <c r="A13118" s="6" t="s">
        <v>159</v>
      </c>
      <c r="B13118" s="45" t="n">
        <v>45675</v>
      </c>
      <c r="C13118" s="6" t="s">
        <v>189</v>
      </c>
      <c r="D13118" s="6" t="s">
        <v>180</v>
      </c>
      <c r="E13118" s="6" t="s">
        <v>187</v>
      </c>
      <c r="F13118" s="34" t="n">
        <v>0.261834591627121</v>
      </c>
      <c r="G13118" s="34" t="n">
        <v>0.363219001507878</v>
      </c>
      <c r="H13118" s="34" t="n">
        <v>-0.101384409880757</v>
      </c>
      <c r="I13118" s="34" t="n">
        <v>-0.279127494596557</v>
      </c>
      <c r="J13118" s="35" t="n">
        <v>2.71</v>
      </c>
      <c r="K13118" s="6" t="n">
        <v>0</v>
      </c>
      <c r="L13118" s="35" t="n">
        <v>-1</v>
      </c>
      <c r="M13118" s="6" t="str">
        <f aca="false">IF(I13118&lt;=0,"Below 0%",IF(I13118&lt;=0.05,"0-5%",IF(I13118&lt;=0.1,"5-10%",IF(I13118&lt;=0.2,"10-20%",IF(I13118&lt;=0.4,"20-40%","Above 40%")))))</f>
        <v>Below 0%</v>
      </c>
      <c r="N13118" s="6" t="str">
        <f aca="false">IF(AND(H13118&gt;=Summary!$B$25,I13118&gt;=Summary!$B$26,I13118&lt;=Summary!$B$27,J13118&gt;=Summary!$B$28,J13118&lt;=Summary!$B$29,F13118*J13118&gt;1),"Yes","No")</f>
        <v>No</v>
      </c>
    </row>
    <row r="13119" customFormat="false" ht="15" hidden="false" customHeight="false" outlineLevel="0" collapsed="false">
      <c r="A13119" s="6" t="s">
        <v>159</v>
      </c>
      <c r="B13119" s="45" t="n">
        <v>45675</v>
      </c>
      <c r="C13119" s="6" t="s">
        <v>189</v>
      </c>
      <c r="D13119" s="6" t="s">
        <v>180</v>
      </c>
      <c r="E13119" s="6" t="s">
        <v>174</v>
      </c>
      <c r="F13119" s="34" t="n">
        <v>0.323363184928894</v>
      </c>
      <c r="G13119" s="34" t="n">
        <v>0.278845182460722</v>
      </c>
      <c r="H13119" s="34" t="n">
        <v>0.0445180024681718</v>
      </c>
      <c r="I13119" s="34" t="n">
        <v>0.159651323631681</v>
      </c>
      <c r="J13119" s="35" t="n">
        <v>3.53</v>
      </c>
      <c r="K13119" s="6" t="n">
        <v>0</v>
      </c>
      <c r="L13119" s="35" t="n">
        <v>-1</v>
      </c>
      <c r="M13119" s="6" t="str">
        <f aca="false">IF(I13119&lt;=0,"Below 0%",IF(I13119&lt;=0.05,"0-5%",IF(I13119&lt;=0.1,"5-10%",IF(I13119&lt;=0.2,"10-20%",IF(I13119&lt;=0.4,"20-40%","Above 40%")))))</f>
        <v>10-20%</v>
      </c>
      <c r="N13119" s="6" t="str">
        <f aca="false">IF(AND(H13119&gt;=Summary!$B$25,I13119&gt;=Summary!$B$26,I13119&lt;=Summary!$B$27,J13119&gt;=Summary!$B$28,J13119&lt;=Summary!$B$29,F13119*J13119&gt;1),"Yes","No")</f>
        <v>Yes</v>
      </c>
    </row>
    <row r="13120" customFormat="false" ht="15" hidden="false" customHeight="false" outlineLevel="0" collapsed="false">
      <c r="A13120" s="6" t="s">
        <v>159</v>
      </c>
      <c r="B13120" s="45" t="n">
        <v>45675</v>
      </c>
      <c r="C13120" s="6" t="s">
        <v>189</v>
      </c>
      <c r="D13120" s="6" t="s">
        <v>180</v>
      </c>
      <c r="E13120" s="6" t="s">
        <v>177</v>
      </c>
      <c r="F13120" s="34" t="n">
        <v>0.414802253246307</v>
      </c>
      <c r="G13120" s="34" t="n">
        <v>0.3579358160314</v>
      </c>
      <c r="H13120" s="34" t="n">
        <v>0.0568664372149076</v>
      </c>
      <c r="I13120" s="34" t="n">
        <v>0.158873280258489</v>
      </c>
      <c r="J13120" s="35" t="n">
        <v>2.75</v>
      </c>
      <c r="K13120" s="6" t="n">
        <v>1</v>
      </c>
      <c r="L13120" s="35" t="n">
        <v>1.75</v>
      </c>
      <c r="M13120" s="6" t="str">
        <f aca="false">IF(I13120&lt;=0,"Below 0%",IF(I13120&lt;=0.05,"0-5%",IF(I13120&lt;=0.1,"5-10%",IF(I13120&lt;=0.2,"10-20%",IF(I13120&lt;=0.4,"20-40%","Above 40%")))))</f>
        <v>10-20%</v>
      </c>
      <c r="N13120" s="6" t="str">
        <f aca="false">IF(AND(H13120&gt;=Summary!$B$25,I13120&gt;=Summary!$B$26,I13120&lt;=Summary!$B$27,J13120&gt;=Summary!$B$28,J13120&lt;=Summary!$B$29,F13120*J13120&gt;1),"Yes","No")</f>
        <v>Yes</v>
      </c>
    </row>
    <row r="13121" customFormat="false" ht="15" hidden="false" customHeight="false" outlineLevel="0" collapsed="false">
      <c r="A13121" s="6" t="s">
        <v>159</v>
      </c>
      <c r="B13121" s="45" t="n">
        <v>45676</v>
      </c>
      <c r="C13121" s="6" t="s">
        <v>173</v>
      </c>
      <c r="D13121" s="6" t="s">
        <v>181</v>
      </c>
      <c r="E13121" s="6" t="s">
        <v>187</v>
      </c>
      <c r="F13121" s="34" t="n">
        <v>0.347384005784988</v>
      </c>
      <c r="G13121" s="34" t="n">
        <v>0.333805560474588</v>
      </c>
      <c r="H13121" s="34" t="n">
        <v>0.0135784453104001</v>
      </c>
      <c r="I13121" s="34" t="n">
        <v>0.040677708577098</v>
      </c>
      <c r="J13121" s="35" t="n">
        <v>3</v>
      </c>
      <c r="K13121" s="6" t="n">
        <v>1</v>
      </c>
      <c r="L13121" s="35" t="n">
        <v>2</v>
      </c>
      <c r="M13121" s="6" t="str">
        <f aca="false">IF(I13121&lt;=0,"Below 0%",IF(I13121&lt;=0.05,"0-5%",IF(I13121&lt;=0.1,"5-10%",IF(I13121&lt;=0.2,"10-20%",IF(I13121&lt;=0.4,"20-40%","Above 40%")))))</f>
        <v>0-5%</v>
      </c>
      <c r="N13121" s="6" t="str">
        <f aca="false">IF(AND(H13121&gt;=Summary!$B$25,I13121&gt;=Summary!$B$26,I13121&lt;=Summary!$B$27,J13121&gt;=Summary!$B$28,J13121&lt;=Summary!$B$29,F13121*J13121&gt;1),"Yes","No")</f>
        <v>No</v>
      </c>
    </row>
    <row r="13122" customFormat="false" ht="15" hidden="false" customHeight="false" outlineLevel="0" collapsed="false">
      <c r="A13122" s="6" t="s">
        <v>159</v>
      </c>
      <c r="B13122" s="45" t="n">
        <v>45676</v>
      </c>
      <c r="C13122" s="6" t="s">
        <v>173</v>
      </c>
      <c r="D13122" s="6" t="s">
        <v>181</v>
      </c>
      <c r="E13122" s="6" t="s">
        <v>174</v>
      </c>
      <c r="F13122" s="34" t="n">
        <v>0.239920064806938</v>
      </c>
      <c r="G13122" s="34" t="n">
        <v>0.265627766955906</v>
      </c>
      <c r="H13122" s="34" t="n">
        <v>-0.0257077021489677</v>
      </c>
      <c r="I13122" s="34" t="n">
        <v>-0.0967809293568136</v>
      </c>
      <c r="J13122" s="35" t="n">
        <v>3.77</v>
      </c>
      <c r="K13122" s="6" t="n">
        <v>0</v>
      </c>
      <c r="L13122" s="35" t="n">
        <v>-1</v>
      </c>
      <c r="M13122" s="6" t="str">
        <f aca="false">IF(I13122&lt;=0,"Below 0%",IF(I13122&lt;=0.05,"0-5%",IF(I13122&lt;=0.1,"5-10%",IF(I13122&lt;=0.2,"10-20%",IF(I13122&lt;=0.4,"20-40%","Above 40%")))))</f>
        <v>Below 0%</v>
      </c>
      <c r="N13122" s="6" t="str">
        <f aca="false">IF(AND(H13122&gt;=Summary!$B$25,I13122&gt;=Summary!$B$26,I13122&lt;=Summary!$B$27,J13122&gt;=Summary!$B$28,J13122&lt;=Summary!$B$29,F13122*J13122&gt;1),"Yes","No")</f>
        <v>No</v>
      </c>
    </row>
    <row r="13123" customFormat="false" ht="15" hidden="false" customHeight="false" outlineLevel="0" collapsed="false">
      <c r="A13123" s="6" t="s">
        <v>159</v>
      </c>
      <c r="B13123" s="45" t="n">
        <v>45676</v>
      </c>
      <c r="C13123" s="6" t="s">
        <v>173</v>
      </c>
      <c r="D13123" s="6" t="s">
        <v>181</v>
      </c>
      <c r="E13123" s="6" t="s">
        <v>177</v>
      </c>
      <c r="F13123" s="34" t="n">
        <v>0.412695914506912</v>
      </c>
      <c r="G13123" s="34" t="n">
        <v>0.400566672569506</v>
      </c>
      <c r="H13123" s="34" t="n">
        <v>0.0121292419374063</v>
      </c>
      <c r="I13123" s="34" t="n">
        <v>0.0302802074361332</v>
      </c>
      <c r="J13123" s="35" t="n">
        <v>2.5</v>
      </c>
      <c r="K13123" s="6" t="n">
        <v>0</v>
      </c>
      <c r="L13123" s="35" t="n">
        <v>-1</v>
      </c>
      <c r="M13123" s="6" t="str">
        <f aca="false">IF(I13123&lt;=0,"Below 0%",IF(I13123&lt;=0.05,"0-5%",IF(I13123&lt;=0.1,"5-10%",IF(I13123&lt;=0.2,"10-20%",IF(I13123&lt;=0.4,"20-40%","Above 40%")))))</f>
        <v>0-5%</v>
      </c>
      <c r="N13123" s="6" t="str">
        <f aca="false">IF(AND(H13123&gt;=Summary!$B$25,I13123&gt;=Summary!$B$26,I13123&lt;=Summary!$B$27,J13123&gt;=Summary!$B$28,J13123&lt;=Summary!$B$29,F13123*J13123&gt;1),"Yes","No")</f>
        <v>No</v>
      </c>
    </row>
    <row r="13124" customFormat="false" ht="15" hidden="false" customHeight="false" outlineLevel="0" collapsed="false">
      <c r="A13124" s="6" t="s">
        <v>159</v>
      </c>
      <c r="B13124" s="45" t="n">
        <v>45676</v>
      </c>
      <c r="C13124" s="6" t="s">
        <v>209</v>
      </c>
      <c r="D13124" s="6" t="s">
        <v>194</v>
      </c>
      <c r="E13124" s="6" t="s">
        <v>187</v>
      </c>
      <c r="F13124" s="34" t="n">
        <v>0.182692006230354</v>
      </c>
      <c r="G13124" s="34" t="n">
        <v>0.111233200912856</v>
      </c>
      <c r="H13124" s="34" t="n">
        <v>0.0714588053174983</v>
      </c>
      <c r="I13124" s="34" t="n">
        <v>0.642423347804956</v>
      </c>
      <c r="J13124" s="35" t="n">
        <v>9</v>
      </c>
      <c r="K13124" s="6" t="n">
        <v>0</v>
      </c>
      <c r="L13124" s="35" t="n">
        <v>-1</v>
      </c>
      <c r="M13124" s="6" t="str">
        <f aca="false">IF(I13124&lt;=0,"Below 0%",IF(I13124&lt;=0.05,"0-5%",IF(I13124&lt;=0.1,"5-10%",IF(I13124&lt;=0.2,"10-20%",IF(I13124&lt;=0.4,"20-40%","Above 40%")))))</f>
        <v>Above 40%</v>
      </c>
      <c r="N13124" s="6" t="str">
        <f aca="false">IF(AND(H13124&gt;=Summary!$B$25,I13124&gt;=Summary!$B$26,I13124&lt;=Summary!$B$27,J13124&gt;=Summary!$B$28,J13124&lt;=Summary!$B$29,F13124*J13124&gt;1),"Yes","No")</f>
        <v>No</v>
      </c>
    </row>
    <row r="13125" customFormat="false" ht="15" hidden="false" customHeight="false" outlineLevel="0" collapsed="false">
      <c r="A13125" s="6" t="s">
        <v>159</v>
      </c>
      <c r="B13125" s="45" t="n">
        <v>45676</v>
      </c>
      <c r="C13125" s="6" t="s">
        <v>209</v>
      </c>
      <c r="D13125" s="6" t="s">
        <v>194</v>
      </c>
      <c r="E13125" s="6" t="s">
        <v>174</v>
      </c>
      <c r="F13125" s="34" t="n">
        <v>0.207714021205902</v>
      </c>
      <c r="G13125" s="34" t="n">
        <v>0.178767644324233</v>
      </c>
      <c r="H13125" s="34" t="n">
        <v>0.0289463768816692</v>
      </c>
      <c r="I13125" s="34" t="n">
        <v>0.161921789544694</v>
      </c>
      <c r="J13125" s="35" t="n">
        <v>5.6</v>
      </c>
      <c r="K13125" s="6" t="n">
        <v>0</v>
      </c>
      <c r="L13125" s="35" t="n">
        <v>-1</v>
      </c>
      <c r="M13125" s="6" t="str">
        <f aca="false">IF(I13125&lt;=0,"Below 0%",IF(I13125&lt;=0.05,"0-5%",IF(I13125&lt;=0.1,"5-10%",IF(I13125&lt;=0.2,"10-20%",IF(I13125&lt;=0.4,"20-40%","Above 40%")))))</f>
        <v>10-20%</v>
      </c>
      <c r="N13125" s="6" t="str">
        <f aca="false">IF(AND(H13125&gt;=Summary!$B$25,I13125&gt;=Summary!$B$26,I13125&lt;=Summary!$B$27,J13125&gt;=Summary!$B$28,J13125&lt;=Summary!$B$29,F13125*J13125&gt;1),"Yes","No")</f>
        <v>No</v>
      </c>
    </row>
    <row r="13126" customFormat="false" ht="15" hidden="false" customHeight="false" outlineLevel="0" collapsed="false">
      <c r="A13126" s="6" t="s">
        <v>159</v>
      </c>
      <c r="B13126" s="45" t="n">
        <v>45676</v>
      </c>
      <c r="C13126" s="6" t="s">
        <v>209</v>
      </c>
      <c r="D13126" s="6" t="s">
        <v>194</v>
      </c>
      <c r="E13126" s="6" t="s">
        <v>177</v>
      </c>
      <c r="F13126" s="34" t="n">
        <v>0.609593987464905</v>
      </c>
      <c r="G13126" s="34" t="n">
        <v>0.709999154762911</v>
      </c>
      <c r="H13126" s="34" t="n">
        <v>-0.100405167298006</v>
      </c>
      <c r="I13126" s="34" t="n">
        <v>-0.141415896940799</v>
      </c>
      <c r="J13126" s="35" t="n">
        <v>1.41</v>
      </c>
      <c r="K13126" s="6" t="n">
        <v>1</v>
      </c>
      <c r="L13126" s="35" t="n">
        <v>0.41</v>
      </c>
      <c r="M13126" s="6" t="str">
        <f aca="false">IF(I13126&lt;=0,"Below 0%",IF(I13126&lt;=0.05,"0-5%",IF(I13126&lt;=0.1,"5-10%",IF(I13126&lt;=0.2,"10-20%",IF(I13126&lt;=0.4,"20-40%","Above 40%")))))</f>
        <v>Below 0%</v>
      </c>
      <c r="N13126" s="6" t="str">
        <f aca="false">IF(AND(H13126&gt;=Summary!$B$25,I13126&gt;=Summary!$B$26,I13126&lt;=Summary!$B$27,J13126&gt;=Summary!$B$28,J13126&lt;=Summary!$B$29,F13126*J13126&gt;1),"Yes","No")</f>
        <v>No</v>
      </c>
    </row>
    <row r="13127" customFormat="false" ht="15" hidden="false" customHeight="false" outlineLevel="0" collapsed="false">
      <c r="A13127" s="6" t="s">
        <v>159</v>
      </c>
      <c r="B13127" s="45" t="n">
        <v>45676</v>
      </c>
      <c r="C13127" s="6" t="s">
        <v>176</v>
      </c>
      <c r="D13127" s="6" t="s">
        <v>201</v>
      </c>
      <c r="E13127" s="6" t="s">
        <v>187</v>
      </c>
      <c r="F13127" s="34" t="n">
        <v>0.41948989033699</v>
      </c>
      <c r="G13127" s="34" t="n">
        <v>0.462573591253154</v>
      </c>
      <c r="H13127" s="34" t="n">
        <v>-0.0430837009161635</v>
      </c>
      <c r="I13127" s="34" t="n">
        <v>-0.093139127980579</v>
      </c>
      <c r="J13127" s="35" t="n">
        <v>2.13</v>
      </c>
      <c r="K13127" s="6" t="n">
        <v>0</v>
      </c>
      <c r="L13127" s="35" t="n">
        <v>-1</v>
      </c>
      <c r="M13127" s="6" t="str">
        <f aca="false">IF(I13127&lt;=0,"Below 0%",IF(I13127&lt;=0.05,"0-5%",IF(I13127&lt;=0.1,"5-10%",IF(I13127&lt;=0.2,"10-20%",IF(I13127&lt;=0.4,"20-40%","Above 40%")))))</f>
        <v>Below 0%</v>
      </c>
      <c r="N13127" s="6" t="str">
        <f aca="false">IF(AND(H13127&gt;=Summary!$B$25,I13127&gt;=Summary!$B$26,I13127&lt;=Summary!$B$27,J13127&gt;=Summary!$B$28,J13127&lt;=Summary!$B$29,F13127*J13127&gt;1),"Yes","No")</f>
        <v>No</v>
      </c>
    </row>
    <row r="13128" customFormat="false" ht="15" hidden="false" customHeight="false" outlineLevel="0" collapsed="false">
      <c r="A13128" s="6" t="s">
        <v>159</v>
      </c>
      <c r="B13128" s="45" t="n">
        <v>45676</v>
      </c>
      <c r="C13128" s="6" t="s">
        <v>176</v>
      </c>
      <c r="D13128" s="6" t="s">
        <v>201</v>
      </c>
      <c r="E13128" s="6" t="s">
        <v>174</v>
      </c>
      <c r="F13128" s="34" t="n">
        <v>0.290356934070587</v>
      </c>
      <c r="G13128" s="34" t="n">
        <v>0.255917337498498</v>
      </c>
      <c r="H13128" s="34" t="n">
        <v>0.0344395965720891</v>
      </c>
      <c r="I13128" s="34" t="n">
        <v>0.134573127826055</v>
      </c>
      <c r="J13128" s="35" t="n">
        <v>3.85</v>
      </c>
      <c r="K13128" s="6" t="n">
        <v>0</v>
      </c>
      <c r="L13128" s="35" t="n">
        <v>-1</v>
      </c>
      <c r="M13128" s="6" t="str">
        <f aca="false">IF(I13128&lt;=0,"Below 0%",IF(I13128&lt;=0.05,"0-5%",IF(I13128&lt;=0.1,"5-10%",IF(I13128&lt;=0.2,"10-20%",IF(I13128&lt;=0.4,"20-40%","Above 40%")))))</f>
        <v>10-20%</v>
      </c>
      <c r="N13128" s="6" t="str">
        <f aca="false">IF(AND(H13128&gt;=Summary!$B$25,I13128&gt;=Summary!$B$26,I13128&lt;=Summary!$B$27,J13128&gt;=Summary!$B$28,J13128&lt;=Summary!$B$29,F13128*J13128&gt;1),"Yes","No")</f>
        <v>Yes</v>
      </c>
    </row>
    <row r="13129" customFormat="false" ht="15" hidden="false" customHeight="false" outlineLevel="0" collapsed="false">
      <c r="A13129" s="6" t="s">
        <v>159</v>
      </c>
      <c r="B13129" s="45" t="n">
        <v>45676</v>
      </c>
      <c r="C13129" s="6" t="s">
        <v>176</v>
      </c>
      <c r="D13129" s="6" t="s">
        <v>201</v>
      </c>
      <c r="E13129" s="6" t="s">
        <v>177</v>
      </c>
      <c r="F13129" s="34" t="n">
        <v>0.290153115987778</v>
      </c>
      <c r="G13129" s="34" t="n">
        <v>0.281509071248348</v>
      </c>
      <c r="H13129" s="34" t="n">
        <v>0.00864404473942981</v>
      </c>
      <c r="I13129" s="34" t="n">
        <v>0.0307060966138602</v>
      </c>
      <c r="J13129" s="35" t="n">
        <v>3.5</v>
      </c>
      <c r="K13129" s="6" t="n">
        <v>1</v>
      </c>
      <c r="L13129" s="35" t="n">
        <v>2.5</v>
      </c>
      <c r="M13129" s="6" t="str">
        <f aca="false">IF(I13129&lt;=0,"Below 0%",IF(I13129&lt;=0.05,"0-5%",IF(I13129&lt;=0.1,"5-10%",IF(I13129&lt;=0.2,"10-20%",IF(I13129&lt;=0.4,"20-40%","Above 40%")))))</f>
        <v>0-5%</v>
      </c>
      <c r="N13129" s="6" t="str">
        <f aca="false">IF(AND(H13129&gt;=Summary!$B$25,I13129&gt;=Summary!$B$26,I13129&lt;=Summary!$B$27,J13129&gt;=Summary!$B$28,J13129&lt;=Summary!$B$29,F13129*J13129&gt;1),"Yes","No")</f>
        <v>No</v>
      </c>
    </row>
    <row r="13130" customFormat="false" ht="15" hidden="false" customHeight="false" outlineLevel="0" collapsed="false">
      <c r="A13130" s="6" t="s">
        <v>159</v>
      </c>
      <c r="B13130" s="45" t="n">
        <v>45676</v>
      </c>
      <c r="C13130" s="6" t="s">
        <v>207</v>
      </c>
      <c r="D13130" s="6" t="s">
        <v>179</v>
      </c>
      <c r="E13130" s="6" t="s">
        <v>187</v>
      </c>
      <c r="F13130" s="34" t="n">
        <v>0.830921947956085</v>
      </c>
      <c r="G13130" s="34" t="n">
        <v>0.691806836679327</v>
      </c>
      <c r="H13130" s="34" t="n">
        <v>0.139115111276758</v>
      </c>
      <c r="I13130" s="34" t="n">
        <v>0.201089529476914</v>
      </c>
      <c r="J13130" s="35" t="n">
        <v>1.42</v>
      </c>
      <c r="K13130" s="6" t="n">
        <v>1</v>
      </c>
      <c r="L13130" s="35" t="n">
        <v>0.42</v>
      </c>
      <c r="M13130" s="6" t="str">
        <f aca="false">IF(I13130&lt;=0,"Below 0%",IF(I13130&lt;=0.05,"0-5%",IF(I13130&lt;=0.1,"5-10%",IF(I13130&lt;=0.2,"10-20%",IF(I13130&lt;=0.4,"20-40%","Above 40%")))))</f>
        <v>20-40%</v>
      </c>
      <c r="N13130" s="6" t="str">
        <f aca="false">IF(AND(H13130&gt;=Summary!$B$25,I13130&gt;=Summary!$B$26,I13130&lt;=Summary!$B$27,J13130&gt;=Summary!$B$28,J13130&lt;=Summary!$B$29,F13130*J13130&gt;1),"Yes","No")</f>
        <v>No</v>
      </c>
    </row>
    <row r="13131" customFormat="false" ht="15" hidden="false" customHeight="false" outlineLevel="0" collapsed="false">
      <c r="A13131" s="6" t="s">
        <v>159</v>
      </c>
      <c r="B13131" s="45" t="n">
        <v>45676</v>
      </c>
      <c r="C13131" s="6" t="s">
        <v>207</v>
      </c>
      <c r="D13131" s="6" t="s">
        <v>179</v>
      </c>
      <c r="E13131" s="6" t="s">
        <v>174</v>
      </c>
      <c r="F13131" s="34" t="n">
        <v>0.113845996558666</v>
      </c>
      <c r="G13131" s="34" t="n">
        <v>0.192620727075421</v>
      </c>
      <c r="H13131" s="34" t="n">
        <v>-0.0787747305167543</v>
      </c>
      <c r="I13131" s="34" t="n">
        <v>-0.408962896739093</v>
      </c>
      <c r="J13131" s="35" t="n">
        <v>5.1</v>
      </c>
      <c r="K13131" s="6" t="n">
        <v>0</v>
      </c>
      <c r="L13131" s="35" t="n">
        <v>-1</v>
      </c>
      <c r="M13131" s="6" t="str">
        <f aca="false">IF(I13131&lt;=0,"Below 0%",IF(I13131&lt;=0.05,"0-5%",IF(I13131&lt;=0.1,"5-10%",IF(I13131&lt;=0.2,"10-20%",IF(I13131&lt;=0.4,"20-40%","Above 40%")))))</f>
        <v>Below 0%</v>
      </c>
      <c r="N13131" s="6" t="str">
        <f aca="false">IF(AND(H13131&gt;=Summary!$B$25,I13131&gt;=Summary!$B$26,I13131&lt;=Summary!$B$27,J13131&gt;=Summary!$B$28,J13131&lt;=Summary!$B$29,F13131*J13131&gt;1),"Yes","No")</f>
        <v>No</v>
      </c>
    </row>
    <row r="13132" customFormat="false" ht="15" hidden="false" customHeight="false" outlineLevel="0" collapsed="false">
      <c r="A13132" s="6" t="s">
        <v>159</v>
      </c>
      <c r="B13132" s="45" t="n">
        <v>45676</v>
      </c>
      <c r="C13132" s="6" t="s">
        <v>207</v>
      </c>
      <c r="D13132" s="6" t="s">
        <v>179</v>
      </c>
      <c r="E13132" s="6" t="s">
        <v>177</v>
      </c>
      <c r="F13132" s="34" t="n">
        <v>0.0552321076393127</v>
      </c>
      <c r="G13132" s="34" t="n">
        <v>0.115572436245252</v>
      </c>
      <c r="H13132" s="34" t="n">
        <v>-0.0603403286059396</v>
      </c>
      <c r="I13132" s="34" t="n">
        <v>-0.522099650801627</v>
      </c>
      <c r="J13132" s="35" t="n">
        <v>8.5</v>
      </c>
      <c r="K13132" s="6" t="n">
        <v>0</v>
      </c>
      <c r="L13132" s="35" t="n">
        <v>-1</v>
      </c>
      <c r="M13132" s="6" t="str">
        <f aca="false">IF(I13132&lt;=0,"Below 0%",IF(I13132&lt;=0.05,"0-5%",IF(I13132&lt;=0.1,"5-10%",IF(I13132&lt;=0.2,"10-20%",IF(I13132&lt;=0.4,"20-40%","Above 40%")))))</f>
        <v>Below 0%</v>
      </c>
      <c r="N13132" s="6" t="str">
        <f aca="false">IF(AND(H13132&gt;=Summary!$B$25,I13132&gt;=Summary!$B$26,I13132&lt;=Summary!$B$27,J13132&gt;=Summary!$B$28,J13132&lt;=Summary!$B$29,F13132*J13132&gt;1),"Yes","No")</f>
        <v>No</v>
      </c>
    </row>
    <row r="13133" customFormat="false" ht="15" hidden="false" customHeight="false" outlineLevel="0" collapsed="false">
      <c r="A13133" s="6" t="s">
        <v>159</v>
      </c>
      <c r="B13133" s="45" t="n">
        <v>45677</v>
      </c>
      <c r="C13133" s="6" t="s">
        <v>190</v>
      </c>
      <c r="D13133" s="6" t="s">
        <v>203</v>
      </c>
      <c r="E13133" s="6" t="s">
        <v>187</v>
      </c>
      <c r="F13133" s="34" t="n">
        <v>0.740766644477844</v>
      </c>
      <c r="G13133" s="34" t="n">
        <v>0.709730360047795</v>
      </c>
      <c r="H13133" s="34" t="n">
        <v>0.031036284430049</v>
      </c>
      <c r="I13133" s="34" t="n">
        <v>0.0437296840844725</v>
      </c>
      <c r="J13133" s="35" t="n">
        <v>1.41</v>
      </c>
      <c r="K13133" s="6" t="n">
        <v>1</v>
      </c>
      <c r="L13133" s="35" t="n">
        <v>0.41</v>
      </c>
      <c r="M13133" s="6" t="str">
        <f aca="false">IF(I13133&lt;=0,"Below 0%",IF(I13133&lt;=0.05,"0-5%",IF(I13133&lt;=0.1,"5-10%",IF(I13133&lt;=0.2,"10-20%",IF(I13133&lt;=0.4,"20-40%","Above 40%")))))</f>
        <v>0-5%</v>
      </c>
      <c r="N13133" s="6" t="str">
        <f aca="false">IF(AND(H13133&gt;=Summary!$B$25,I13133&gt;=Summary!$B$26,I13133&lt;=Summary!$B$27,J13133&gt;=Summary!$B$28,J13133&lt;=Summary!$B$29,F13133*J13133&gt;1),"Yes","No")</f>
        <v>No</v>
      </c>
    </row>
    <row r="13134" customFormat="false" ht="15" hidden="false" customHeight="false" outlineLevel="0" collapsed="false">
      <c r="A13134" s="6" t="s">
        <v>159</v>
      </c>
      <c r="B13134" s="45" t="n">
        <v>45677</v>
      </c>
      <c r="C13134" s="6" t="s">
        <v>190</v>
      </c>
      <c r="D13134" s="6" t="s">
        <v>203</v>
      </c>
      <c r="E13134" s="6" t="s">
        <v>174</v>
      </c>
      <c r="F13134" s="34" t="n">
        <v>0.153979733586311</v>
      </c>
      <c r="G13134" s="34" t="n">
        <v>0.172537897873688</v>
      </c>
      <c r="H13134" s="34" t="n">
        <v>-0.0185581642873768</v>
      </c>
      <c r="I13134" s="34" t="n">
        <v>-0.107559930404176</v>
      </c>
      <c r="J13134" s="35" t="n">
        <v>5.8</v>
      </c>
      <c r="K13134" s="6" t="n">
        <v>0</v>
      </c>
      <c r="L13134" s="35" t="n">
        <v>-1</v>
      </c>
      <c r="M13134" s="6" t="str">
        <f aca="false">IF(I13134&lt;=0,"Below 0%",IF(I13134&lt;=0.05,"0-5%",IF(I13134&lt;=0.1,"5-10%",IF(I13134&lt;=0.2,"10-20%",IF(I13134&lt;=0.4,"20-40%","Above 40%")))))</f>
        <v>Below 0%</v>
      </c>
      <c r="N13134" s="6" t="str">
        <f aca="false">IF(AND(H13134&gt;=Summary!$B$25,I13134&gt;=Summary!$B$26,I13134&lt;=Summary!$B$27,J13134&gt;=Summary!$B$28,J13134&lt;=Summary!$B$29,F13134*J13134&gt;1),"Yes","No")</f>
        <v>No</v>
      </c>
    </row>
    <row r="13135" customFormat="false" ht="15" hidden="false" customHeight="false" outlineLevel="0" collapsed="false">
      <c r="A13135" s="6" t="s">
        <v>159</v>
      </c>
      <c r="B13135" s="45" t="n">
        <v>45677</v>
      </c>
      <c r="C13135" s="6" t="s">
        <v>190</v>
      </c>
      <c r="D13135" s="6" t="s">
        <v>203</v>
      </c>
      <c r="E13135" s="6" t="s">
        <v>177</v>
      </c>
      <c r="F13135" s="34" t="n">
        <v>0.105253674089909</v>
      </c>
      <c r="G13135" s="34" t="n">
        <v>0.117731742078517</v>
      </c>
      <c r="H13135" s="34" t="n">
        <v>-0.012478067988608</v>
      </c>
      <c r="I13135" s="34" t="n">
        <v>-0.105987287441022</v>
      </c>
      <c r="J13135" s="35" t="n">
        <v>8.5</v>
      </c>
      <c r="K13135" s="6" t="n">
        <v>0</v>
      </c>
      <c r="L13135" s="35" t="n">
        <v>-1</v>
      </c>
      <c r="M13135" s="6" t="str">
        <f aca="false">IF(I13135&lt;=0,"Below 0%",IF(I13135&lt;=0.05,"0-5%",IF(I13135&lt;=0.1,"5-10%",IF(I13135&lt;=0.2,"10-20%",IF(I13135&lt;=0.4,"20-40%","Above 40%")))))</f>
        <v>Below 0%</v>
      </c>
      <c r="N13135" s="6" t="str">
        <f aca="false">IF(AND(H13135&gt;=Summary!$B$25,I13135&gt;=Summary!$B$26,I13135&lt;=Summary!$B$27,J13135&gt;=Summary!$B$28,J13135&lt;=Summary!$B$29,F13135*J13135&gt;1),"Yes","No")</f>
        <v>No</v>
      </c>
    </row>
    <row r="13136" customFormat="false" ht="15" hidden="false" customHeight="false" outlineLevel="0" collapsed="false">
      <c r="A13136" s="6" t="s">
        <v>159</v>
      </c>
      <c r="B13136" s="45" t="n">
        <v>45682</v>
      </c>
      <c r="C13136" s="6" t="s">
        <v>199</v>
      </c>
      <c r="D13136" s="6" t="s">
        <v>207</v>
      </c>
      <c r="E13136" s="6" t="s">
        <v>187</v>
      </c>
      <c r="F13136" s="34" t="n">
        <v>0.486190378665924</v>
      </c>
      <c r="G13136" s="34" t="n">
        <v>0.458275139664804</v>
      </c>
      <c r="H13136" s="34" t="n">
        <v>0.0279152390011196</v>
      </c>
      <c r="I13136" s="34" t="n">
        <v>0.0609137100946335</v>
      </c>
      <c r="J13136" s="35" t="n">
        <v>2.14</v>
      </c>
      <c r="K13136" s="6" t="n">
        <v>1</v>
      </c>
      <c r="L13136" s="35" t="n">
        <v>1.14</v>
      </c>
      <c r="M13136" s="6" t="str">
        <f aca="false">IF(I13136&lt;=0,"Below 0%",IF(I13136&lt;=0.05,"0-5%",IF(I13136&lt;=0.1,"5-10%",IF(I13136&lt;=0.2,"10-20%",IF(I13136&lt;=0.4,"20-40%","Above 40%")))))</f>
        <v>5-10%</v>
      </c>
      <c r="N13136" s="6" t="str">
        <f aca="false">IF(AND(H13136&gt;=Summary!$B$25,I13136&gt;=Summary!$B$26,I13136&lt;=Summary!$B$27,J13136&gt;=Summary!$B$28,J13136&lt;=Summary!$B$29,F13136*J13136&gt;1),"Yes","No")</f>
        <v>No</v>
      </c>
    </row>
    <row r="13137" customFormat="false" ht="15" hidden="false" customHeight="false" outlineLevel="0" collapsed="false">
      <c r="A13137" s="6" t="s">
        <v>159</v>
      </c>
      <c r="B13137" s="45" t="n">
        <v>45682</v>
      </c>
      <c r="C13137" s="6" t="s">
        <v>199</v>
      </c>
      <c r="D13137" s="6" t="s">
        <v>207</v>
      </c>
      <c r="E13137" s="6" t="s">
        <v>174</v>
      </c>
      <c r="F13137" s="34" t="n">
        <v>0.308806240558624</v>
      </c>
      <c r="G13137" s="34" t="n">
        <v>0.261522346368715</v>
      </c>
      <c r="H13137" s="34" t="n">
        <v>0.0472838941899092</v>
      </c>
      <c r="I13137" s="34" t="n">
        <v>0.180802500614019</v>
      </c>
      <c r="J13137" s="35" t="n">
        <v>3.75</v>
      </c>
      <c r="K13137" s="6" t="n">
        <v>0</v>
      </c>
      <c r="L13137" s="35" t="n">
        <v>-1</v>
      </c>
      <c r="M13137" s="6" t="str">
        <f aca="false">IF(I13137&lt;=0,"Below 0%",IF(I13137&lt;=0.05,"0-5%",IF(I13137&lt;=0.1,"5-10%",IF(I13137&lt;=0.2,"10-20%",IF(I13137&lt;=0.4,"20-40%","Above 40%")))))</f>
        <v>10-20%</v>
      </c>
      <c r="N13137" s="6" t="str">
        <f aca="false">IF(AND(H13137&gt;=Summary!$B$25,I13137&gt;=Summary!$B$26,I13137&lt;=Summary!$B$27,J13137&gt;=Summary!$B$28,J13137&lt;=Summary!$B$29,F13137*J13137&gt;1),"Yes","No")</f>
        <v>Yes</v>
      </c>
    </row>
    <row r="13138" customFormat="false" ht="15" hidden="false" customHeight="false" outlineLevel="0" collapsed="false">
      <c r="A13138" s="6" t="s">
        <v>159</v>
      </c>
      <c r="B13138" s="45" t="n">
        <v>45682</v>
      </c>
      <c r="C13138" s="6" t="s">
        <v>199</v>
      </c>
      <c r="D13138" s="6" t="s">
        <v>207</v>
      </c>
      <c r="E13138" s="6" t="s">
        <v>177</v>
      </c>
      <c r="F13138" s="34" t="n">
        <v>0.205003395676613</v>
      </c>
      <c r="G13138" s="34" t="n">
        <v>0.28020251396648</v>
      </c>
      <c r="H13138" s="34" t="n">
        <v>-0.0751991182898675</v>
      </c>
      <c r="I13138" s="34" t="n">
        <v>-0.268374174183403</v>
      </c>
      <c r="J13138" s="35" t="n">
        <v>3.5</v>
      </c>
      <c r="K13138" s="6" t="n">
        <v>0</v>
      </c>
      <c r="L13138" s="35" t="n">
        <v>-1</v>
      </c>
      <c r="M13138" s="6" t="str">
        <f aca="false">IF(I13138&lt;=0,"Below 0%",IF(I13138&lt;=0.05,"0-5%",IF(I13138&lt;=0.1,"5-10%",IF(I13138&lt;=0.2,"10-20%",IF(I13138&lt;=0.4,"20-40%","Above 40%")))))</f>
        <v>Below 0%</v>
      </c>
      <c r="N13138" s="6" t="str">
        <f aca="false">IF(AND(H13138&gt;=Summary!$B$25,I13138&gt;=Summary!$B$26,I13138&lt;=Summary!$B$27,J13138&gt;=Summary!$B$28,J13138&lt;=Summary!$B$29,F13138*J13138&gt;1),"Yes","No")</f>
        <v>No</v>
      </c>
    </row>
    <row r="13139" customFormat="false" ht="15" hidden="false" customHeight="false" outlineLevel="0" collapsed="false">
      <c r="A13139" s="6" t="s">
        <v>159</v>
      </c>
      <c r="B13139" s="45" t="n">
        <v>45682</v>
      </c>
      <c r="C13139" s="6" t="s">
        <v>201</v>
      </c>
      <c r="D13139" s="6" t="s">
        <v>173</v>
      </c>
      <c r="E13139" s="6" t="s">
        <v>187</v>
      </c>
      <c r="F13139" s="34" t="n">
        <v>0.541015565395355</v>
      </c>
      <c r="G13139" s="34" t="n">
        <v>0.582073912868255</v>
      </c>
      <c r="H13139" s="34" t="n">
        <v>-0.0410583474728993</v>
      </c>
      <c r="I13139" s="34" t="n">
        <v>-0.0705380305923319</v>
      </c>
      <c r="J13139" s="35" t="n">
        <v>1.7</v>
      </c>
      <c r="K13139" s="6" t="n">
        <v>0</v>
      </c>
      <c r="L13139" s="35" t="n">
        <v>-1</v>
      </c>
      <c r="M13139" s="6" t="str">
        <f aca="false">IF(I13139&lt;=0,"Below 0%",IF(I13139&lt;=0.05,"0-5%",IF(I13139&lt;=0.1,"5-10%",IF(I13139&lt;=0.2,"10-20%",IF(I13139&lt;=0.4,"20-40%","Above 40%")))))</f>
        <v>Below 0%</v>
      </c>
      <c r="N13139" s="6" t="str">
        <f aca="false">IF(AND(H13139&gt;=Summary!$B$25,I13139&gt;=Summary!$B$26,I13139&lt;=Summary!$B$27,J13139&gt;=Summary!$B$28,J13139&lt;=Summary!$B$29,F13139*J13139&gt;1),"Yes","No")</f>
        <v>No</v>
      </c>
    </row>
    <row r="13140" customFormat="false" ht="15" hidden="false" customHeight="false" outlineLevel="0" collapsed="false">
      <c r="A13140" s="6" t="s">
        <v>159</v>
      </c>
      <c r="B13140" s="45" t="n">
        <v>45682</v>
      </c>
      <c r="C13140" s="6" t="s">
        <v>201</v>
      </c>
      <c r="D13140" s="6" t="s">
        <v>173</v>
      </c>
      <c r="E13140" s="6" t="s">
        <v>174</v>
      </c>
      <c r="F13140" s="34" t="n">
        <v>0.233885928988457</v>
      </c>
      <c r="G13140" s="34" t="n">
        <v>0.244932092048523</v>
      </c>
      <c r="H13140" s="34" t="n">
        <v>-0.0110461630600662</v>
      </c>
      <c r="I13140" s="34" t="n">
        <v>-0.0450988801331835</v>
      </c>
      <c r="J13140" s="35" t="n">
        <v>4.04</v>
      </c>
      <c r="K13140" s="6" t="n">
        <v>0</v>
      </c>
      <c r="L13140" s="35" t="n">
        <v>-1</v>
      </c>
      <c r="M13140" s="6" t="str">
        <f aca="false">IF(I13140&lt;=0,"Below 0%",IF(I13140&lt;=0.05,"0-5%",IF(I13140&lt;=0.1,"5-10%",IF(I13140&lt;=0.2,"10-20%",IF(I13140&lt;=0.4,"20-40%","Above 40%")))))</f>
        <v>Below 0%</v>
      </c>
      <c r="N13140" s="6" t="str">
        <f aca="false">IF(AND(H13140&gt;=Summary!$B$25,I13140&gt;=Summary!$B$26,I13140&lt;=Summary!$B$27,J13140&gt;=Summary!$B$28,J13140&lt;=Summary!$B$29,F13140*J13140&gt;1),"Yes","No")</f>
        <v>No</v>
      </c>
    </row>
    <row r="13141" customFormat="false" ht="15" hidden="false" customHeight="false" outlineLevel="0" collapsed="false">
      <c r="A13141" s="6" t="s">
        <v>159</v>
      </c>
      <c r="B13141" s="45" t="n">
        <v>45682</v>
      </c>
      <c r="C13141" s="6" t="s">
        <v>201</v>
      </c>
      <c r="D13141" s="6" t="s">
        <v>173</v>
      </c>
      <c r="E13141" s="6" t="s">
        <v>177</v>
      </c>
      <c r="F13141" s="34" t="n">
        <v>0.225098460912705</v>
      </c>
      <c r="G13141" s="34" t="n">
        <v>0.172993995083223</v>
      </c>
      <c r="H13141" s="34" t="n">
        <v>0.052104465829482</v>
      </c>
      <c r="I13141" s="34" t="n">
        <v>0.30119233794454</v>
      </c>
      <c r="J13141" s="35" t="n">
        <v>5.72</v>
      </c>
      <c r="K13141" s="6" t="n">
        <v>1</v>
      </c>
      <c r="L13141" s="35" t="n">
        <v>4.72</v>
      </c>
      <c r="M13141" s="6" t="str">
        <f aca="false">IF(I13141&lt;=0,"Below 0%",IF(I13141&lt;=0.05,"0-5%",IF(I13141&lt;=0.1,"5-10%",IF(I13141&lt;=0.2,"10-20%",IF(I13141&lt;=0.4,"20-40%","Above 40%")))))</f>
        <v>20-40%</v>
      </c>
      <c r="N13141" s="6" t="str">
        <f aca="false">IF(AND(H13141&gt;=Summary!$B$25,I13141&gt;=Summary!$B$26,I13141&lt;=Summary!$B$27,J13141&gt;=Summary!$B$28,J13141&lt;=Summary!$B$29,F13141*J13141&gt;1),"Yes","No")</f>
        <v>No</v>
      </c>
    </row>
    <row r="13142" customFormat="false" ht="15" hidden="false" customHeight="false" outlineLevel="0" collapsed="false">
      <c r="A13142" s="6" t="s">
        <v>159</v>
      </c>
      <c r="B13142" s="45" t="n">
        <v>45682</v>
      </c>
      <c r="C13142" s="6" t="s">
        <v>183</v>
      </c>
      <c r="D13142" s="6" t="s">
        <v>209</v>
      </c>
      <c r="E13142" s="6" t="s">
        <v>187</v>
      </c>
      <c r="F13142" s="34" t="n">
        <v>0.795758962631226</v>
      </c>
      <c r="G13142" s="34" t="n">
        <v>0.885916203937405</v>
      </c>
      <c r="H13142" s="34" t="n">
        <v>-0.0901572413061798</v>
      </c>
      <c r="I13142" s="34" t="n">
        <v>-0.101767233633927</v>
      </c>
      <c r="J13142" s="35" t="n">
        <v>1.13</v>
      </c>
      <c r="K13142" s="6" t="n">
        <v>1</v>
      </c>
      <c r="L13142" s="35" t="n">
        <v>0.13</v>
      </c>
      <c r="M13142" s="6" t="str">
        <f aca="false">IF(I13142&lt;=0,"Below 0%",IF(I13142&lt;=0.05,"0-5%",IF(I13142&lt;=0.1,"5-10%",IF(I13142&lt;=0.2,"10-20%",IF(I13142&lt;=0.4,"20-40%","Above 40%")))))</f>
        <v>Below 0%</v>
      </c>
      <c r="N13142" s="6" t="str">
        <f aca="false">IF(AND(H13142&gt;=Summary!$B$25,I13142&gt;=Summary!$B$26,I13142&lt;=Summary!$B$27,J13142&gt;=Summary!$B$28,J13142&lt;=Summary!$B$29,F13142*J13142&gt;1),"Yes","No")</f>
        <v>No</v>
      </c>
    </row>
    <row r="13143" customFormat="false" ht="15" hidden="false" customHeight="false" outlineLevel="0" collapsed="false">
      <c r="A13143" s="6" t="s">
        <v>159</v>
      </c>
      <c r="B13143" s="45" t="n">
        <v>45682</v>
      </c>
      <c r="C13143" s="6" t="s">
        <v>183</v>
      </c>
      <c r="D13143" s="6" t="s">
        <v>209</v>
      </c>
      <c r="E13143" s="6" t="s">
        <v>174</v>
      </c>
      <c r="F13143" s="34" t="n">
        <v>0.154618665575981</v>
      </c>
      <c r="G13143" s="34" t="n">
        <v>0.0770065623422514</v>
      </c>
      <c r="H13143" s="34" t="n">
        <v>0.0776121032337298</v>
      </c>
      <c r="I13143" s="34" t="n">
        <v>1.00786349725348</v>
      </c>
      <c r="J13143" s="35" t="n">
        <v>13</v>
      </c>
      <c r="K13143" s="6" t="n">
        <v>0</v>
      </c>
      <c r="L13143" s="35" t="n">
        <v>-1</v>
      </c>
      <c r="M13143" s="6" t="str">
        <f aca="false">IF(I13143&lt;=0,"Below 0%",IF(I13143&lt;=0.05,"0-5%",IF(I13143&lt;=0.1,"5-10%",IF(I13143&lt;=0.2,"10-20%",IF(I13143&lt;=0.4,"20-40%","Above 40%")))))</f>
        <v>Above 40%</v>
      </c>
      <c r="N13143" s="6" t="str">
        <f aca="false">IF(AND(H13143&gt;=Summary!$B$25,I13143&gt;=Summary!$B$26,I13143&lt;=Summary!$B$27,J13143&gt;=Summary!$B$28,J13143&lt;=Summary!$B$29,F13143*J13143&gt;1),"Yes","No")</f>
        <v>No</v>
      </c>
    </row>
    <row r="13144" customFormat="false" ht="15" hidden="false" customHeight="false" outlineLevel="0" collapsed="false">
      <c r="A13144" s="6" t="s">
        <v>159</v>
      </c>
      <c r="B13144" s="45" t="n">
        <v>45682</v>
      </c>
      <c r="C13144" s="6" t="s">
        <v>183</v>
      </c>
      <c r="D13144" s="6" t="s">
        <v>209</v>
      </c>
      <c r="E13144" s="6" t="s">
        <v>177</v>
      </c>
      <c r="F13144" s="34" t="n">
        <v>0.0496223904192448</v>
      </c>
      <c r="G13144" s="34" t="n">
        <v>0.0370772337203433</v>
      </c>
      <c r="H13144" s="34" t="n">
        <v>0.0125451566989015</v>
      </c>
      <c r="I13144" s="34" t="n">
        <v>0.338352013894131</v>
      </c>
      <c r="J13144" s="35" t="n">
        <v>27</v>
      </c>
      <c r="K13144" s="6" t="n">
        <v>0</v>
      </c>
      <c r="L13144" s="35" t="n">
        <v>-1</v>
      </c>
      <c r="M13144" s="6" t="str">
        <f aca="false">IF(I13144&lt;=0,"Below 0%",IF(I13144&lt;=0.05,"0-5%",IF(I13144&lt;=0.1,"5-10%",IF(I13144&lt;=0.2,"10-20%",IF(I13144&lt;=0.4,"20-40%","Above 40%")))))</f>
        <v>20-40%</v>
      </c>
      <c r="N13144" s="6" t="str">
        <f aca="false">IF(AND(H13144&gt;=Summary!$B$25,I13144&gt;=Summary!$B$26,I13144&lt;=Summary!$B$27,J13144&gt;=Summary!$B$28,J13144&lt;=Summary!$B$29,F13144*J13144&gt;1),"Yes","No")</f>
        <v>No</v>
      </c>
    </row>
    <row r="13145" customFormat="false" ht="15" hidden="false" customHeight="false" outlineLevel="0" collapsed="false">
      <c r="A13145" s="6" t="s">
        <v>159</v>
      </c>
      <c r="B13145" s="45" t="n">
        <v>45682</v>
      </c>
      <c r="C13145" s="6" t="s">
        <v>194</v>
      </c>
      <c r="D13145" s="6" t="s">
        <v>190</v>
      </c>
      <c r="E13145" s="6" t="s">
        <v>187</v>
      </c>
      <c r="F13145" s="34" t="n">
        <v>0.582884311676025</v>
      </c>
      <c r="G13145" s="34" t="n">
        <v>0.47513709698784</v>
      </c>
      <c r="H13145" s="34" t="n">
        <v>0.107747214688185</v>
      </c>
      <c r="I13145" s="34" t="n">
        <v>0.22677078967577</v>
      </c>
      <c r="J13145" s="35" t="n">
        <v>2.08</v>
      </c>
      <c r="K13145" s="6" t="n">
        <v>1</v>
      </c>
      <c r="L13145" s="35" t="n">
        <v>1.08</v>
      </c>
      <c r="M13145" s="6" t="str">
        <f aca="false">IF(I13145&lt;=0,"Below 0%",IF(I13145&lt;=0.05,"0-5%",IF(I13145&lt;=0.1,"5-10%",IF(I13145&lt;=0.2,"10-20%",IF(I13145&lt;=0.4,"20-40%","Above 40%")))))</f>
        <v>20-40%</v>
      </c>
      <c r="N13145" s="6" t="str">
        <f aca="false">IF(AND(H13145&gt;=Summary!$B$25,I13145&gt;=Summary!$B$26,I13145&lt;=Summary!$B$27,J13145&gt;=Summary!$B$28,J13145&lt;=Summary!$B$29,F13145*J13145&gt;1),"Yes","No")</f>
        <v>Yes</v>
      </c>
    </row>
    <row r="13146" customFormat="false" ht="15" hidden="false" customHeight="false" outlineLevel="0" collapsed="false">
      <c r="A13146" s="6" t="s">
        <v>159</v>
      </c>
      <c r="B13146" s="45" t="n">
        <v>45682</v>
      </c>
      <c r="C13146" s="6" t="s">
        <v>194</v>
      </c>
      <c r="D13146" s="6" t="s">
        <v>190</v>
      </c>
      <c r="E13146" s="6" t="s">
        <v>174</v>
      </c>
      <c r="F13146" s="34" t="n">
        <v>0.278654277324677</v>
      </c>
      <c r="G13146" s="34" t="n">
        <v>0.234190796619599</v>
      </c>
      <c r="H13146" s="34" t="n">
        <v>0.0444634807050776</v>
      </c>
      <c r="I13146" s="34" t="n">
        <v>0.189860068571783</v>
      </c>
      <c r="J13146" s="35" t="n">
        <v>4.22</v>
      </c>
      <c r="K13146" s="6" t="n">
        <v>0</v>
      </c>
      <c r="L13146" s="35" t="n">
        <v>-1</v>
      </c>
      <c r="M13146" s="6" t="str">
        <f aca="false">IF(I13146&lt;=0,"Below 0%",IF(I13146&lt;=0.05,"0-5%",IF(I13146&lt;=0.1,"5-10%",IF(I13146&lt;=0.2,"10-20%",IF(I13146&lt;=0.4,"20-40%","Above 40%")))))</f>
        <v>10-20%</v>
      </c>
      <c r="N13146" s="6" t="str">
        <f aca="false">IF(AND(H13146&gt;=Summary!$B$25,I13146&gt;=Summary!$B$26,I13146&lt;=Summary!$B$27,J13146&gt;=Summary!$B$28,J13146&lt;=Summary!$B$29,F13146*J13146&gt;1),"Yes","No")</f>
        <v>Yes</v>
      </c>
    </row>
    <row r="13147" customFormat="false" ht="15" hidden="false" customHeight="false" outlineLevel="0" collapsed="false">
      <c r="A13147" s="6" t="s">
        <v>159</v>
      </c>
      <c r="B13147" s="45" t="n">
        <v>45682</v>
      </c>
      <c r="C13147" s="6" t="s">
        <v>194</v>
      </c>
      <c r="D13147" s="6" t="s">
        <v>190</v>
      </c>
      <c r="E13147" s="6" t="s">
        <v>177</v>
      </c>
      <c r="F13147" s="34" t="n">
        <v>0.138461455702782</v>
      </c>
      <c r="G13147" s="34" t="n">
        <v>0.290672106392561</v>
      </c>
      <c r="H13147" s="34" t="n">
        <v>-0.152210650689779</v>
      </c>
      <c r="I13147" s="34" t="n">
        <v>-0.523650695551139</v>
      </c>
      <c r="J13147" s="35" t="n">
        <v>3.4</v>
      </c>
      <c r="K13147" s="6" t="n">
        <v>0</v>
      </c>
      <c r="L13147" s="35" t="n">
        <v>-1</v>
      </c>
      <c r="M13147" s="6" t="str">
        <f aca="false">IF(I13147&lt;=0,"Below 0%",IF(I13147&lt;=0.05,"0-5%",IF(I13147&lt;=0.1,"5-10%",IF(I13147&lt;=0.2,"10-20%",IF(I13147&lt;=0.4,"20-40%","Above 40%")))))</f>
        <v>Below 0%</v>
      </c>
      <c r="N13147" s="6" t="str">
        <f aca="false">IF(AND(H13147&gt;=Summary!$B$25,I13147&gt;=Summary!$B$26,I13147&lt;=Summary!$B$27,J13147&gt;=Summary!$B$28,J13147&lt;=Summary!$B$29,F13147*J13147&gt;1),"Yes","No")</f>
        <v>No</v>
      </c>
    </row>
    <row r="13148" customFormat="false" ht="15" hidden="false" customHeight="false" outlineLevel="0" collapsed="false">
      <c r="A13148" s="6" t="s">
        <v>159</v>
      </c>
      <c r="B13148" s="45" t="n">
        <v>45682</v>
      </c>
      <c r="C13148" s="6" t="s">
        <v>179</v>
      </c>
      <c r="D13148" s="6" t="s">
        <v>188</v>
      </c>
      <c r="E13148" s="6" t="s">
        <v>187</v>
      </c>
      <c r="F13148" s="34" t="n">
        <v>0.110844738781452</v>
      </c>
      <c r="G13148" s="34" t="n">
        <v>0.133029402725131</v>
      </c>
      <c r="H13148" s="34" t="n">
        <v>-0.0221846639436784</v>
      </c>
      <c r="I13148" s="34" t="n">
        <v>-0.166765117253943</v>
      </c>
      <c r="J13148" s="35" t="n">
        <v>7.5</v>
      </c>
      <c r="K13148" s="6" t="n">
        <v>0</v>
      </c>
      <c r="L13148" s="35" t="n">
        <v>-1</v>
      </c>
      <c r="M13148" s="6" t="str">
        <f aca="false">IF(I13148&lt;=0,"Below 0%",IF(I13148&lt;=0.05,"0-5%",IF(I13148&lt;=0.1,"5-10%",IF(I13148&lt;=0.2,"10-20%",IF(I13148&lt;=0.4,"20-40%","Above 40%")))))</f>
        <v>Below 0%</v>
      </c>
      <c r="N13148" s="6" t="str">
        <f aca="false">IF(AND(H13148&gt;=Summary!$B$25,I13148&gt;=Summary!$B$26,I13148&lt;=Summary!$B$27,J13148&gt;=Summary!$B$28,J13148&lt;=Summary!$B$29,F13148*J13148&gt;1),"Yes","No")</f>
        <v>No</v>
      </c>
    </row>
    <row r="13149" customFormat="false" ht="15" hidden="false" customHeight="false" outlineLevel="0" collapsed="false">
      <c r="A13149" s="6" t="s">
        <v>159</v>
      </c>
      <c r="B13149" s="45" t="n">
        <v>45682</v>
      </c>
      <c r="C13149" s="6" t="s">
        <v>179</v>
      </c>
      <c r="D13149" s="6" t="s">
        <v>188</v>
      </c>
      <c r="E13149" s="6" t="s">
        <v>174</v>
      </c>
      <c r="F13149" s="34" t="n">
        <v>0.220109507441521</v>
      </c>
      <c r="G13149" s="34" t="n">
        <v>0.188249154799713</v>
      </c>
      <c r="H13149" s="34" t="n">
        <v>0.0318603526418075</v>
      </c>
      <c r="I13149" s="34" t="n">
        <v>0.169245661026767</v>
      </c>
      <c r="J13149" s="35" t="n">
        <v>5.3</v>
      </c>
      <c r="K13149" s="6" t="n">
        <v>0</v>
      </c>
      <c r="L13149" s="35" t="n">
        <v>-1</v>
      </c>
      <c r="M13149" s="6" t="str">
        <f aca="false">IF(I13149&lt;=0,"Below 0%",IF(I13149&lt;=0.05,"0-5%",IF(I13149&lt;=0.1,"5-10%",IF(I13149&lt;=0.2,"10-20%",IF(I13149&lt;=0.4,"20-40%","Above 40%")))))</f>
        <v>10-20%</v>
      </c>
      <c r="N13149" s="6" t="str">
        <f aca="false">IF(AND(H13149&gt;=Summary!$B$25,I13149&gt;=Summary!$B$26,I13149&lt;=Summary!$B$27,J13149&gt;=Summary!$B$28,J13149&lt;=Summary!$B$29,F13149*J13149&gt;1),"Yes","No")</f>
        <v>No</v>
      </c>
    </row>
    <row r="13150" customFormat="false" ht="15" hidden="false" customHeight="false" outlineLevel="0" collapsed="false">
      <c r="A13150" s="6" t="s">
        <v>159</v>
      </c>
      <c r="B13150" s="45" t="n">
        <v>45682</v>
      </c>
      <c r="C13150" s="6" t="s">
        <v>179</v>
      </c>
      <c r="D13150" s="6" t="s">
        <v>188</v>
      </c>
      <c r="E13150" s="6" t="s">
        <v>177</v>
      </c>
      <c r="F13150" s="34" t="n">
        <v>0.669045746326447</v>
      </c>
      <c r="G13150" s="34" t="n">
        <v>0.678721442475156</v>
      </c>
      <c r="H13150" s="34" t="n">
        <v>-0.00967569614870967</v>
      </c>
      <c r="I13150" s="34" t="n">
        <v>-0.0142557690728385</v>
      </c>
      <c r="J13150" s="35" t="n">
        <v>1.47</v>
      </c>
      <c r="K13150" s="6" t="n">
        <v>1</v>
      </c>
      <c r="L13150" s="35" t="n">
        <v>0.47</v>
      </c>
      <c r="M13150" s="6" t="str">
        <f aca="false">IF(I13150&lt;=0,"Below 0%",IF(I13150&lt;=0.05,"0-5%",IF(I13150&lt;=0.1,"5-10%",IF(I13150&lt;=0.2,"10-20%",IF(I13150&lt;=0.4,"20-40%","Above 40%")))))</f>
        <v>Below 0%</v>
      </c>
      <c r="N13150" s="6" t="str">
        <f aca="false">IF(AND(H13150&gt;=Summary!$B$25,I13150&gt;=Summary!$B$26,I13150&lt;=Summary!$B$27,J13150&gt;=Summary!$B$28,J13150&lt;=Summary!$B$29,F13150*J13150&gt;1),"Yes","No")</f>
        <v>No</v>
      </c>
    </row>
    <row r="13151" customFormat="false" ht="15" hidden="false" customHeight="false" outlineLevel="0" collapsed="false">
      <c r="A13151" s="6" t="s">
        <v>159</v>
      </c>
      <c r="B13151" s="45" t="n">
        <v>45682</v>
      </c>
      <c r="C13151" s="6" t="s">
        <v>203</v>
      </c>
      <c r="D13151" s="6" t="s">
        <v>185</v>
      </c>
      <c r="E13151" s="6" t="s">
        <v>187</v>
      </c>
      <c r="F13151" s="34" t="n">
        <v>0.174895480275154</v>
      </c>
      <c r="G13151" s="34" t="n">
        <v>0.132231404958678</v>
      </c>
      <c r="H13151" s="34" t="n">
        <v>0.0426640753164764</v>
      </c>
      <c r="I13151" s="34" t="n">
        <v>0.322647069580853</v>
      </c>
      <c r="J13151" s="35" t="n">
        <v>7.5</v>
      </c>
      <c r="K13151" s="6" t="n">
        <v>0</v>
      </c>
      <c r="L13151" s="35" t="n">
        <v>-1</v>
      </c>
      <c r="M13151" s="6" t="str">
        <f aca="false">IF(I13151&lt;=0,"Below 0%",IF(I13151&lt;=0.05,"0-5%",IF(I13151&lt;=0.1,"5-10%",IF(I13151&lt;=0.2,"10-20%",IF(I13151&lt;=0.4,"20-40%","Above 40%")))))</f>
        <v>20-40%</v>
      </c>
      <c r="N13151" s="6" t="str">
        <f aca="false">IF(AND(H13151&gt;=Summary!$B$25,I13151&gt;=Summary!$B$26,I13151&lt;=Summary!$B$27,J13151&gt;=Summary!$B$28,J13151&lt;=Summary!$B$29,F13151*J13151&gt;1),"Yes","No")</f>
        <v>No</v>
      </c>
    </row>
    <row r="13152" customFormat="false" ht="15" hidden="false" customHeight="false" outlineLevel="0" collapsed="false">
      <c r="A13152" s="6" t="s">
        <v>159</v>
      </c>
      <c r="B13152" s="45" t="n">
        <v>45682</v>
      </c>
      <c r="C13152" s="6" t="s">
        <v>203</v>
      </c>
      <c r="D13152" s="6" t="s">
        <v>185</v>
      </c>
      <c r="E13152" s="6" t="s">
        <v>174</v>
      </c>
      <c r="F13152" s="34" t="n">
        <v>0.241615802049637</v>
      </c>
      <c r="G13152" s="34" t="n">
        <v>0.206611570247934</v>
      </c>
      <c r="H13152" s="34" t="n">
        <v>0.035004231801703</v>
      </c>
      <c r="I13152" s="34" t="n">
        <v>0.169420481920242</v>
      </c>
      <c r="J13152" s="35" t="n">
        <v>4.8</v>
      </c>
      <c r="K13152" s="6" t="n">
        <v>0</v>
      </c>
      <c r="L13152" s="35" t="n">
        <v>-1</v>
      </c>
      <c r="M13152" s="6" t="str">
        <f aca="false">IF(I13152&lt;=0,"Below 0%",IF(I13152&lt;=0.05,"0-5%",IF(I13152&lt;=0.1,"5-10%",IF(I13152&lt;=0.2,"10-20%",IF(I13152&lt;=0.4,"20-40%","Above 40%")))))</f>
        <v>10-20%</v>
      </c>
      <c r="N13152" s="6" t="str">
        <f aca="false">IF(AND(H13152&gt;=Summary!$B$25,I13152&gt;=Summary!$B$26,I13152&lt;=Summary!$B$27,J13152&gt;=Summary!$B$28,J13152&lt;=Summary!$B$29,F13152*J13152&gt;1),"Yes","No")</f>
        <v>Yes</v>
      </c>
    </row>
    <row r="13153" customFormat="false" ht="15" hidden="false" customHeight="false" outlineLevel="0" collapsed="false">
      <c r="A13153" s="6" t="s">
        <v>159</v>
      </c>
      <c r="B13153" s="45" t="n">
        <v>45682</v>
      </c>
      <c r="C13153" s="6" t="s">
        <v>203</v>
      </c>
      <c r="D13153" s="6" t="s">
        <v>185</v>
      </c>
      <c r="E13153" s="6" t="s">
        <v>177</v>
      </c>
      <c r="F13153" s="34" t="n">
        <v>0.583488702774048</v>
      </c>
      <c r="G13153" s="34" t="n">
        <v>0.661157024793388</v>
      </c>
      <c r="H13153" s="34" t="n">
        <v>-0.0776683220193406</v>
      </c>
      <c r="I13153" s="34" t="n">
        <v>-0.117473337054253</v>
      </c>
      <c r="J13153" s="35" t="n">
        <v>1.5</v>
      </c>
      <c r="K13153" s="6" t="n">
        <v>1</v>
      </c>
      <c r="L13153" s="35" t="n">
        <v>0.5</v>
      </c>
      <c r="M13153" s="6" t="str">
        <f aca="false">IF(I13153&lt;=0,"Below 0%",IF(I13153&lt;=0.05,"0-5%",IF(I13153&lt;=0.1,"5-10%",IF(I13153&lt;=0.2,"10-20%",IF(I13153&lt;=0.4,"20-40%","Above 40%")))))</f>
        <v>Below 0%</v>
      </c>
      <c r="N13153" s="6" t="str">
        <f aca="false">IF(AND(H13153&gt;=Summary!$B$25,I13153&gt;=Summary!$B$26,I13153&lt;=Summary!$B$27,J13153&gt;=Summary!$B$28,J13153&lt;=Summary!$B$29,F13153*J13153&gt;1),"Yes","No")</f>
        <v>No</v>
      </c>
    </row>
    <row r="13154" customFormat="false" ht="15" hidden="false" customHeight="false" outlineLevel="0" collapsed="false">
      <c r="A13154" s="6" t="s">
        <v>159</v>
      </c>
      <c r="B13154" s="45" t="n">
        <v>45683</v>
      </c>
      <c r="C13154" s="6" t="s">
        <v>182</v>
      </c>
      <c r="D13154" s="6" t="s">
        <v>189</v>
      </c>
      <c r="E13154" s="6" t="s">
        <v>187</v>
      </c>
      <c r="F13154" s="34" t="n">
        <v>0.53877329826355</v>
      </c>
      <c r="G13154" s="34" t="n">
        <v>0.622350500586272</v>
      </c>
      <c r="H13154" s="34" t="n">
        <v>-0.0835772023227224</v>
      </c>
      <c r="I13154" s="34" t="n">
        <v>-0.134292817703192</v>
      </c>
      <c r="J13154" s="35" t="n">
        <v>1.58</v>
      </c>
      <c r="K13154" s="6" t="n">
        <v>0</v>
      </c>
      <c r="L13154" s="35" t="n">
        <v>-1</v>
      </c>
      <c r="M13154" s="6" t="str">
        <f aca="false">IF(I13154&lt;=0,"Below 0%",IF(I13154&lt;=0.05,"0-5%",IF(I13154&lt;=0.1,"5-10%",IF(I13154&lt;=0.2,"10-20%",IF(I13154&lt;=0.4,"20-40%","Above 40%")))))</f>
        <v>Below 0%</v>
      </c>
      <c r="N13154" s="6" t="str">
        <f aca="false">IF(AND(H13154&gt;=Summary!$B$25,I13154&gt;=Summary!$B$26,I13154&lt;=Summary!$B$27,J13154&gt;=Summary!$B$28,J13154&lt;=Summary!$B$29,F13154*J13154&gt;1),"Yes","No")</f>
        <v>No</v>
      </c>
    </row>
    <row r="13155" customFormat="false" ht="15" hidden="false" customHeight="false" outlineLevel="0" collapsed="false">
      <c r="A13155" s="6" t="s">
        <v>159</v>
      </c>
      <c r="B13155" s="45" t="n">
        <v>45683</v>
      </c>
      <c r="C13155" s="6" t="s">
        <v>182</v>
      </c>
      <c r="D13155" s="6" t="s">
        <v>189</v>
      </c>
      <c r="E13155" s="6" t="s">
        <v>174</v>
      </c>
      <c r="F13155" s="34" t="n">
        <v>0.283136159181595</v>
      </c>
      <c r="G13155" s="34" t="n">
        <v>0.213763867592676</v>
      </c>
      <c r="H13155" s="34" t="n">
        <v>0.0693722915889187</v>
      </c>
      <c r="I13155" s="34" t="n">
        <v>0.324527677994237</v>
      </c>
      <c r="J13155" s="35" t="n">
        <v>4.6</v>
      </c>
      <c r="K13155" s="6" t="n">
        <v>1</v>
      </c>
      <c r="L13155" s="35" t="n">
        <v>3.6</v>
      </c>
      <c r="M13155" s="6" t="str">
        <f aca="false">IF(I13155&lt;=0,"Below 0%",IF(I13155&lt;=0.05,"0-5%",IF(I13155&lt;=0.1,"5-10%",IF(I13155&lt;=0.2,"10-20%",IF(I13155&lt;=0.4,"20-40%","Above 40%")))))</f>
        <v>20-40%</v>
      </c>
      <c r="N13155" s="6" t="str">
        <f aca="false">IF(AND(H13155&gt;=Summary!$B$25,I13155&gt;=Summary!$B$26,I13155&lt;=Summary!$B$27,J13155&gt;=Summary!$B$28,J13155&lt;=Summary!$B$29,F13155*J13155&gt;1),"Yes","No")</f>
        <v>Yes</v>
      </c>
    </row>
    <row r="13156" customFormat="false" ht="15" hidden="false" customHeight="false" outlineLevel="0" collapsed="false">
      <c r="A13156" s="6" t="s">
        <v>159</v>
      </c>
      <c r="B13156" s="45" t="n">
        <v>45683</v>
      </c>
      <c r="C13156" s="6" t="s">
        <v>182</v>
      </c>
      <c r="D13156" s="6" t="s">
        <v>189</v>
      </c>
      <c r="E13156" s="6" t="s">
        <v>177</v>
      </c>
      <c r="F13156" s="34" t="n">
        <v>0.178090468049049</v>
      </c>
      <c r="G13156" s="34" t="n">
        <v>0.163885631821052</v>
      </c>
      <c r="H13156" s="34" t="n">
        <v>0.0142048362279977</v>
      </c>
      <c r="I13156" s="34" t="n">
        <v>0.0866752995375952</v>
      </c>
      <c r="J13156" s="35" t="n">
        <v>6</v>
      </c>
      <c r="K13156" s="6" t="n">
        <v>0</v>
      </c>
      <c r="L13156" s="35" t="n">
        <v>-1</v>
      </c>
      <c r="M13156" s="6" t="str">
        <f aca="false">IF(I13156&lt;=0,"Below 0%",IF(I13156&lt;=0.05,"0-5%",IF(I13156&lt;=0.1,"5-10%",IF(I13156&lt;=0.2,"10-20%",IF(I13156&lt;=0.4,"20-40%","Above 40%")))))</f>
        <v>5-10%</v>
      </c>
      <c r="N13156" s="6" t="str">
        <f aca="false">IF(AND(H13156&gt;=Summary!$B$25,I13156&gt;=Summary!$B$26,I13156&lt;=Summary!$B$27,J13156&gt;=Summary!$B$28,J13156&lt;=Summary!$B$29,F13156*J13156&gt;1),"Yes","No")</f>
        <v>No</v>
      </c>
    </row>
    <row r="13157" customFormat="false" ht="15" hidden="false" customHeight="false" outlineLevel="0" collapsed="false">
      <c r="A13157" s="6" t="s">
        <v>159</v>
      </c>
      <c r="B13157" s="45" t="n">
        <v>45683</v>
      </c>
      <c r="C13157" s="6" t="s">
        <v>180</v>
      </c>
      <c r="D13157" s="6" t="s">
        <v>206</v>
      </c>
      <c r="E13157" s="6" t="s">
        <v>187</v>
      </c>
      <c r="F13157" s="34" t="n">
        <v>0.540208041667938</v>
      </c>
      <c r="G13157" s="34" t="n">
        <v>0.470705970454081</v>
      </c>
      <c r="H13157" s="34" t="n">
        <v>0.0695020712138569</v>
      </c>
      <c r="I13157" s="34" t="n">
        <v>0.147654959946247</v>
      </c>
      <c r="J13157" s="35" t="n">
        <v>2.09</v>
      </c>
      <c r="K13157" s="6" t="n">
        <v>0</v>
      </c>
      <c r="L13157" s="35" t="n">
        <v>-1</v>
      </c>
      <c r="M13157" s="6" t="str">
        <f aca="false">IF(I13157&lt;=0,"Below 0%",IF(I13157&lt;=0.05,"0-5%",IF(I13157&lt;=0.1,"5-10%",IF(I13157&lt;=0.2,"10-20%",IF(I13157&lt;=0.4,"20-40%","Above 40%")))))</f>
        <v>10-20%</v>
      </c>
      <c r="N13157" s="6" t="str">
        <f aca="false">IF(AND(H13157&gt;=Summary!$B$25,I13157&gt;=Summary!$B$26,I13157&lt;=Summary!$B$27,J13157&gt;=Summary!$B$28,J13157&lt;=Summary!$B$29,F13157*J13157&gt;1),"Yes","No")</f>
        <v>Yes</v>
      </c>
    </row>
    <row r="13158" customFormat="false" ht="15" hidden="false" customHeight="false" outlineLevel="0" collapsed="false">
      <c r="A13158" s="6" t="s">
        <v>159</v>
      </c>
      <c r="B13158" s="45" t="n">
        <v>45683</v>
      </c>
      <c r="C13158" s="6" t="s">
        <v>180</v>
      </c>
      <c r="D13158" s="6" t="s">
        <v>206</v>
      </c>
      <c r="E13158" s="6" t="s">
        <v>174</v>
      </c>
      <c r="F13158" s="34" t="n">
        <v>0.233406573534012</v>
      </c>
      <c r="G13158" s="34" t="n">
        <v>0.25753284770917</v>
      </c>
      <c r="H13158" s="34" t="n">
        <v>-0.0241262741751583</v>
      </c>
      <c r="I13158" s="34" t="n">
        <v>-0.0936823181577361</v>
      </c>
      <c r="J13158" s="35" t="n">
        <v>3.82</v>
      </c>
      <c r="K13158" s="6" t="n">
        <v>0</v>
      </c>
      <c r="L13158" s="35" t="n">
        <v>-1</v>
      </c>
      <c r="M13158" s="6" t="str">
        <f aca="false">IF(I13158&lt;=0,"Below 0%",IF(I13158&lt;=0.05,"0-5%",IF(I13158&lt;=0.1,"5-10%",IF(I13158&lt;=0.2,"10-20%",IF(I13158&lt;=0.4,"20-40%","Above 40%")))))</f>
        <v>Below 0%</v>
      </c>
      <c r="N13158" s="6" t="str">
        <f aca="false">IF(AND(H13158&gt;=Summary!$B$25,I13158&gt;=Summary!$B$26,I13158&lt;=Summary!$B$27,J13158&gt;=Summary!$B$28,J13158&lt;=Summary!$B$29,F13158*J13158&gt;1),"Yes","No")</f>
        <v>No</v>
      </c>
    </row>
    <row r="13159" customFormat="false" ht="15" hidden="false" customHeight="false" outlineLevel="0" collapsed="false">
      <c r="A13159" s="6" t="s">
        <v>159</v>
      </c>
      <c r="B13159" s="45" t="n">
        <v>45683</v>
      </c>
      <c r="C13159" s="6" t="s">
        <v>180</v>
      </c>
      <c r="D13159" s="6" t="s">
        <v>206</v>
      </c>
      <c r="E13159" s="6" t="s">
        <v>177</v>
      </c>
      <c r="F13159" s="34" t="n">
        <v>0.226385399699211</v>
      </c>
      <c r="G13159" s="34" t="n">
        <v>0.271761181836749</v>
      </c>
      <c r="H13159" s="34" t="n">
        <v>-0.0453757821375375</v>
      </c>
      <c r="I13159" s="34" t="n">
        <v>-0.166969328845484</v>
      </c>
      <c r="J13159" s="35" t="n">
        <v>3.62</v>
      </c>
      <c r="K13159" s="6" t="n">
        <v>1</v>
      </c>
      <c r="L13159" s="35" t="n">
        <v>2.62</v>
      </c>
      <c r="M13159" s="6" t="str">
        <f aca="false">IF(I13159&lt;=0,"Below 0%",IF(I13159&lt;=0.05,"0-5%",IF(I13159&lt;=0.1,"5-10%",IF(I13159&lt;=0.2,"10-20%",IF(I13159&lt;=0.4,"20-40%","Above 40%")))))</f>
        <v>Below 0%</v>
      </c>
      <c r="N13159" s="6" t="str">
        <f aca="false">IF(AND(H13159&gt;=Summary!$B$25,I13159&gt;=Summary!$B$26,I13159&lt;=Summary!$B$27,J13159&gt;=Summary!$B$28,J13159&lt;=Summary!$B$29,F13159*J13159&gt;1),"Yes","No")</f>
        <v>No</v>
      </c>
    </row>
    <row r="13160" customFormat="false" ht="15" hidden="false" customHeight="false" outlineLevel="0" collapsed="false">
      <c r="A13160" s="6" t="s">
        <v>159</v>
      </c>
      <c r="B13160" s="45" t="n">
        <v>45683</v>
      </c>
      <c r="C13160" s="6" t="s">
        <v>184</v>
      </c>
      <c r="D13160" s="6" t="s">
        <v>176</v>
      </c>
      <c r="E13160" s="6" t="s">
        <v>187</v>
      </c>
      <c r="F13160" s="34" t="n">
        <v>0.450662195682526</v>
      </c>
      <c r="G13160" s="34" t="n">
        <v>0.416582921787068</v>
      </c>
      <c r="H13160" s="34" t="n">
        <v>0.0340792738954577</v>
      </c>
      <c r="I13160" s="34" t="n">
        <v>0.0818066994903766</v>
      </c>
      <c r="J13160" s="35" t="n">
        <v>2.38</v>
      </c>
      <c r="K13160" s="6" t="n">
        <v>0</v>
      </c>
      <c r="L13160" s="35" t="n">
        <v>-1</v>
      </c>
      <c r="M13160" s="6" t="str">
        <f aca="false">IF(I13160&lt;=0,"Below 0%",IF(I13160&lt;=0.05,"0-5%",IF(I13160&lt;=0.1,"5-10%",IF(I13160&lt;=0.2,"10-20%",IF(I13160&lt;=0.4,"20-40%","Above 40%")))))</f>
        <v>5-10%</v>
      </c>
      <c r="N13160" s="6" t="str">
        <f aca="false">IF(AND(H13160&gt;=Summary!$B$25,I13160&gt;=Summary!$B$26,I13160&lt;=Summary!$B$27,J13160&gt;=Summary!$B$28,J13160&lt;=Summary!$B$29,F13160*J13160&gt;1),"Yes","No")</f>
        <v>No</v>
      </c>
    </row>
    <row r="13161" customFormat="false" ht="15" hidden="false" customHeight="false" outlineLevel="0" collapsed="false">
      <c r="A13161" s="6" t="s">
        <v>159</v>
      </c>
      <c r="B13161" s="45" t="n">
        <v>45683</v>
      </c>
      <c r="C13161" s="6" t="s">
        <v>184</v>
      </c>
      <c r="D13161" s="6" t="s">
        <v>176</v>
      </c>
      <c r="E13161" s="6" t="s">
        <v>174</v>
      </c>
      <c r="F13161" s="34" t="n">
        <v>0.268507748842239</v>
      </c>
      <c r="G13161" s="34" t="n">
        <v>0.271634891466636</v>
      </c>
      <c r="H13161" s="34" t="n">
        <v>-0.00312714262439667</v>
      </c>
      <c r="I13161" s="34" t="n">
        <v>-0.0115123009695562</v>
      </c>
      <c r="J13161" s="35" t="n">
        <v>3.65</v>
      </c>
      <c r="K13161" s="6" t="n">
        <v>0</v>
      </c>
      <c r="L13161" s="35" t="n">
        <v>-1</v>
      </c>
      <c r="M13161" s="6" t="str">
        <f aca="false">IF(I13161&lt;=0,"Below 0%",IF(I13161&lt;=0.05,"0-5%",IF(I13161&lt;=0.1,"5-10%",IF(I13161&lt;=0.2,"10-20%",IF(I13161&lt;=0.4,"20-40%","Above 40%")))))</f>
        <v>Below 0%</v>
      </c>
      <c r="N13161" s="6" t="str">
        <f aca="false">IF(AND(H13161&gt;=Summary!$B$25,I13161&gt;=Summary!$B$26,I13161&lt;=Summary!$B$27,J13161&gt;=Summary!$B$28,J13161&lt;=Summary!$B$29,F13161*J13161&gt;1),"Yes","No")</f>
        <v>No</v>
      </c>
    </row>
    <row r="13162" customFormat="false" ht="15" hidden="false" customHeight="false" outlineLevel="0" collapsed="false">
      <c r="A13162" s="6" t="s">
        <v>159</v>
      </c>
      <c r="B13162" s="45" t="n">
        <v>45683</v>
      </c>
      <c r="C13162" s="6" t="s">
        <v>184</v>
      </c>
      <c r="D13162" s="6" t="s">
        <v>176</v>
      </c>
      <c r="E13162" s="6" t="s">
        <v>177</v>
      </c>
      <c r="F13162" s="34" t="n">
        <v>0.280830085277557</v>
      </c>
      <c r="G13162" s="34" t="n">
        <v>0.311782186746296</v>
      </c>
      <c r="H13162" s="34" t="n">
        <v>-0.0309521014687387</v>
      </c>
      <c r="I13162" s="34" t="n">
        <v>-0.0992747590609631</v>
      </c>
      <c r="J13162" s="35" t="n">
        <v>3.18</v>
      </c>
      <c r="K13162" s="6" t="n">
        <v>1</v>
      </c>
      <c r="L13162" s="35" t="n">
        <v>2.18</v>
      </c>
      <c r="M13162" s="6" t="str">
        <f aca="false">IF(I13162&lt;=0,"Below 0%",IF(I13162&lt;=0.05,"0-5%",IF(I13162&lt;=0.1,"5-10%",IF(I13162&lt;=0.2,"10-20%",IF(I13162&lt;=0.4,"20-40%","Above 40%")))))</f>
        <v>Below 0%</v>
      </c>
      <c r="N13162" s="6" t="str">
        <f aca="false">IF(AND(H13162&gt;=Summary!$B$25,I13162&gt;=Summary!$B$26,I13162&lt;=Summary!$B$27,J13162&gt;=Summary!$B$28,J13162&lt;=Summary!$B$29,F13162*J13162&gt;1),"Yes","No")</f>
        <v>No</v>
      </c>
    </row>
    <row r="13163" customFormat="false" ht="15" hidden="false" customHeight="false" outlineLevel="0" collapsed="false">
      <c r="A13163" s="6" t="s">
        <v>159</v>
      </c>
      <c r="B13163" s="45" t="n">
        <v>45683</v>
      </c>
      <c r="C13163" s="6" t="s">
        <v>181</v>
      </c>
      <c r="D13163" s="6" t="s">
        <v>195</v>
      </c>
      <c r="E13163" s="6" t="s">
        <v>187</v>
      </c>
      <c r="F13163" s="34" t="n">
        <v>0.596269488334656</v>
      </c>
      <c r="G13163" s="34" t="n">
        <v>0.662554811352575</v>
      </c>
      <c r="H13163" s="34" t="n">
        <v>-0.0662853230179197</v>
      </c>
      <c r="I13163" s="34" t="n">
        <v>-0.100045040624792</v>
      </c>
      <c r="J13163" s="35" t="n">
        <v>1.49</v>
      </c>
      <c r="K13163" s="6" t="n">
        <v>0</v>
      </c>
      <c r="L13163" s="35" t="n">
        <v>-1</v>
      </c>
      <c r="M13163" s="6" t="str">
        <f aca="false">IF(I13163&lt;=0,"Below 0%",IF(I13163&lt;=0.05,"0-5%",IF(I13163&lt;=0.1,"5-10%",IF(I13163&lt;=0.2,"10-20%",IF(I13163&lt;=0.4,"20-40%","Above 40%")))))</f>
        <v>Below 0%</v>
      </c>
      <c r="N13163" s="6" t="str">
        <f aca="false">IF(AND(H13163&gt;=Summary!$B$25,I13163&gt;=Summary!$B$26,I13163&lt;=Summary!$B$27,J13163&gt;=Summary!$B$28,J13163&lt;=Summary!$B$29,F13163*J13163&gt;1),"Yes","No")</f>
        <v>No</v>
      </c>
    </row>
    <row r="13164" customFormat="false" ht="15" hidden="false" customHeight="false" outlineLevel="0" collapsed="false">
      <c r="A13164" s="6" t="s">
        <v>159</v>
      </c>
      <c r="B13164" s="45" t="n">
        <v>45683</v>
      </c>
      <c r="C13164" s="6" t="s">
        <v>181</v>
      </c>
      <c r="D13164" s="6" t="s">
        <v>195</v>
      </c>
      <c r="E13164" s="6" t="s">
        <v>174</v>
      </c>
      <c r="F13164" s="34" t="n">
        <v>0.24532650411129</v>
      </c>
      <c r="G13164" s="34" t="n">
        <v>0.17949212162097</v>
      </c>
      <c r="H13164" s="34" t="n">
        <v>0.0658343824903195</v>
      </c>
      <c r="I13164" s="34" t="n">
        <v>0.366781460354792</v>
      </c>
      <c r="J13164" s="35" t="n">
        <v>5.5</v>
      </c>
      <c r="K13164" s="6" t="n">
        <v>0</v>
      </c>
      <c r="L13164" s="35" t="n">
        <v>-1</v>
      </c>
      <c r="M13164" s="6" t="str">
        <f aca="false">IF(I13164&lt;=0,"Below 0%",IF(I13164&lt;=0.05,"0-5%",IF(I13164&lt;=0.1,"5-10%",IF(I13164&lt;=0.2,"10-20%",IF(I13164&lt;=0.4,"20-40%","Above 40%")))))</f>
        <v>20-40%</v>
      </c>
      <c r="N13164" s="6" t="str">
        <f aca="false">IF(AND(H13164&gt;=Summary!$B$25,I13164&gt;=Summary!$B$26,I13164&lt;=Summary!$B$27,J13164&gt;=Summary!$B$28,J13164&lt;=Summary!$B$29,F13164*J13164&gt;1),"Yes","No")</f>
        <v>No</v>
      </c>
    </row>
    <row r="13165" customFormat="false" ht="15" hidden="false" customHeight="false" outlineLevel="0" collapsed="false">
      <c r="A13165" s="6" t="s">
        <v>159</v>
      </c>
      <c r="B13165" s="45" t="n">
        <v>45683</v>
      </c>
      <c r="C13165" s="6" t="s">
        <v>181</v>
      </c>
      <c r="D13165" s="6" t="s">
        <v>195</v>
      </c>
      <c r="E13165" s="6" t="s">
        <v>177</v>
      </c>
      <c r="F13165" s="34" t="n">
        <v>0.158404037356377</v>
      </c>
      <c r="G13165" s="34" t="n">
        <v>0.157953067026454</v>
      </c>
      <c r="H13165" s="34" t="n">
        <v>0.000450970329922668</v>
      </c>
      <c r="I13165" s="34" t="n">
        <v>0.0028550906823932</v>
      </c>
      <c r="J13165" s="35" t="n">
        <v>6.25</v>
      </c>
      <c r="K13165" s="6" t="n">
        <v>1</v>
      </c>
      <c r="L13165" s="35" t="n">
        <v>5.25</v>
      </c>
      <c r="M13165" s="6" t="str">
        <f aca="false">IF(I13165&lt;=0,"Below 0%",IF(I13165&lt;=0.05,"0-5%",IF(I13165&lt;=0.1,"5-10%",IF(I13165&lt;=0.2,"10-20%",IF(I13165&lt;=0.4,"20-40%","Above 40%")))))</f>
        <v>0-5%</v>
      </c>
      <c r="N13165" s="6" t="str">
        <f aca="false">IF(AND(H13165&gt;=Summary!$B$25,I13165&gt;=Summary!$B$26,I13165&lt;=Summary!$B$27,J13165&gt;=Summary!$B$28,J13165&lt;=Summary!$B$29,F13165*J13165&gt;1),"Yes","No")</f>
        <v>No</v>
      </c>
    </row>
    <row r="13166" customFormat="false" ht="15" hidden="false" customHeight="false" outlineLevel="0" collapsed="false">
      <c r="A13166" s="6" t="s">
        <v>159</v>
      </c>
      <c r="B13166" s="45" t="n">
        <v>45689</v>
      </c>
      <c r="C13166" s="6" t="s">
        <v>199</v>
      </c>
      <c r="D13166" s="6" t="s">
        <v>183</v>
      </c>
      <c r="E13166" s="6" t="s">
        <v>187</v>
      </c>
      <c r="F13166" s="34" t="n">
        <v>0.293581426143646</v>
      </c>
      <c r="G13166" s="34" t="n">
        <v>0.206695032552417</v>
      </c>
      <c r="H13166" s="34" t="n">
        <v>0.0868863935912291</v>
      </c>
      <c r="I13166" s="34" t="n">
        <v>0.420360337248042</v>
      </c>
      <c r="J13166" s="35" t="n">
        <v>4.75</v>
      </c>
      <c r="K13166" s="6" t="n">
        <v>0</v>
      </c>
      <c r="L13166" s="35" t="n">
        <v>-1</v>
      </c>
      <c r="M13166" s="6" t="str">
        <f aca="false">IF(I13166&lt;=0,"Below 0%",IF(I13166&lt;=0.05,"0-5%",IF(I13166&lt;=0.1,"5-10%",IF(I13166&lt;=0.2,"10-20%",IF(I13166&lt;=0.4,"20-40%","Above 40%")))))</f>
        <v>Above 40%</v>
      </c>
      <c r="N13166" s="6" t="str">
        <f aca="false">IF(AND(H13166&gt;=Summary!$B$25,I13166&gt;=Summary!$B$26,I13166&lt;=Summary!$B$27,J13166&gt;=Summary!$B$28,J13166&lt;=Summary!$B$29,F13166*J13166&gt;1),"Yes","No")</f>
        <v>No</v>
      </c>
    </row>
    <row r="13167" customFormat="false" ht="15" hidden="false" customHeight="false" outlineLevel="0" collapsed="false">
      <c r="A13167" s="6" t="s">
        <v>159</v>
      </c>
      <c r="B13167" s="45" t="n">
        <v>45689</v>
      </c>
      <c r="C13167" s="6" t="s">
        <v>199</v>
      </c>
      <c r="D13167" s="6" t="s">
        <v>183</v>
      </c>
      <c r="E13167" s="6" t="s">
        <v>174</v>
      </c>
      <c r="F13167" s="34" t="n">
        <v>0.278319984674454</v>
      </c>
      <c r="G13167" s="34" t="n">
        <v>0.219152099246424</v>
      </c>
      <c r="H13167" s="34" t="n">
        <v>0.0591678854280294</v>
      </c>
      <c r="I13167" s="34" t="n">
        <v>0.269985483285279</v>
      </c>
      <c r="J13167" s="35" t="n">
        <v>4.48</v>
      </c>
      <c r="K13167" s="6" t="n">
        <v>0</v>
      </c>
      <c r="L13167" s="35" t="n">
        <v>-1</v>
      </c>
      <c r="M13167" s="6" t="str">
        <f aca="false">IF(I13167&lt;=0,"Below 0%",IF(I13167&lt;=0.05,"0-5%",IF(I13167&lt;=0.1,"5-10%",IF(I13167&lt;=0.2,"10-20%",IF(I13167&lt;=0.4,"20-40%","Above 40%")))))</f>
        <v>20-40%</v>
      </c>
      <c r="N13167" s="6" t="str">
        <f aca="false">IF(AND(H13167&gt;=Summary!$B$25,I13167&gt;=Summary!$B$26,I13167&lt;=Summary!$B$27,J13167&gt;=Summary!$B$28,J13167&lt;=Summary!$B$29,F13167*J13167&gt;1),"Yes","No")</f>
        <v>Yes</v>
      </c>
    </row>
    <row r="13168" customFormat="false" ht="15" hidden="false" customHeight="false" outlineLevel="0" collapsed="false">
      <c r="A13168" s="6" t="s">
        <v>159</v>
      </c>
      <c r="B13168" s="45" t="n">
        <v>45689</v>
      </c>
      <c r="C13168" s="6" t="s">
        <v>199</v>
      </c>
      <c r="D13168" s="6" t="s">
        <v>183</v>
      </c>
      <c r="E13168" s="6" t="s">
        <v>177</v>
      </c>
      <c r="F13168" s="34" t="n">
        <v>0.428098529577255</v>
      </c>
      <c r="G13168" s="34" t="n">
        <v>0.574152868201159</v>
      </c>
      <c r="H13168" s="34" t="n">
        <v>-0.146054338623903</v>
      </c>
      <c r="I13168" s="34" t="n">
        <v>-0.254382319958615</v>
      </c>
      <c r="J13168" s="35" t="n">
        <v>1.71</v>
      </c>
      <c r="K13168" s="6" t="n">
        <v>1</v>
      </c>
      <c r="L13168" s="35" t="n">
        <v>0.71</v>
      </c>
      <c r="M13168" s="6" t="str">
        <f aca="false">IF(I13168&lt;=0,"Below 0%",IF(I13168&lt;=0.05,"0-5%",IF(I13168&lt;=0.1,"5-10%",IF(I13168&lt;=0.2,"10-20%",IF(I13168&lt;=0.4,"20-40%","Above 40%")))))</f>
        <v>Below 0%</v>
      </c>
      <c r="N13168" s="6" t="str">
        <f aca="false">IF(AND(H13168&gt;=Summary!$B$25,I13168&gt;=Summary!$B$26,I13168&lt;=Summary!$B$27,J13168&gt;=Summary!$B$28,J13168&lt;=Summary!$B$29,F13168*J13168&gt;1),"Yes","No")</f>
        <v>No</v>
      </c>
    </row>
    <row r="13169" customFormat="false" ht="15" hidden="false" customHeight="false" outlineLevel="0" collapsed="false">
      <c r="A13169" s="6" t="s">
        <v>159</v>
      </c>
      <c r="B13169" s="45" t="n">
        <v>45689</v>
      </c>
      <c r="C13169" s="6" t="s">
        <v>173</v>
      </c>
      <c r="D13169" s="6" t="s">
        <v>195</v>
      </c>
      <c r="E13169" s="6" t="s">
        <v>187</v>
      </c>
      <c r="F13169" s="34" t="n">
        <v>0.501402974128723</v>
      </c>
      <c r="G13169" s="34" t="n">
        <v>0.545812835816664</v>
      </c>
      <c r="H13169" s="34" t="n">
        <v>-0.0444098616879405</v>
      </c>
      <c r="I13169" s="34" t="n">
        <v>-0.0813646341268118</v>
      </c>
      <c r="J13169" s="35" t="n">
        <v>1.81</v>
      </c>
      <c r="K13169" s="6" t="n">
        <v>1</v>
      </c>
      <c r="L13169" s="35" t="n">
        <v>0.81</v>
      </c>
      <c r="M13169" s="6" t="str">
        <f aca="false">IF(I13169&lt;=0,"Below 0%",IF(I13169&lt;=0.05,"0-5%",IF(I13169&lt;=0.1,"5-10%",IF(I13169&lt;=0.2,"10-20%",IF(I13169&lt;=0.4,"20-40%","Above 40%")))))</f>
        <v>Below 0%</v>
      </c>
      <c r="N13169" s="6" t="str">
        <f aca="false">IF(AND(H13169&gt;=Summary!$B$25,I13169&gt;=Summary!$B$26,I13169&lt;=Summary!$B$27,J13169&gt;=Summary!$B$28,J13169&lt;=Summary!$B$29,F13169*J13169&gt;1),"Yes","No")</f>
        <v>No</v>
      </c>
    </row>
    <row r="13170" customFormat="false" ht="15" hidden="false" customHeight="false" outlineLevel="0" collapsed="false">
      <c r="A13170" s="6" t="s">
        <v>159</v>
      </c>
      <c r="B13170" s="45" t="n">
        <v>45689</v>
      </c>
      <c r="C13170" s="6" t="s">
        <v>173</v>
      </c>
      <c r="D13170" s="6" t="s">
        <v>195</v>
      </c>
      <c r="E13170" s="6" t="s">
        <v>174</v>
      </c>
      <c r="F13170" s="34" t="n">
        <v>0.333780229091644</v>
      </c>
      <c r="G13170" s="34" t="n">
        <v>0.256602917617704</v>
      </c>
      <c r="H13170" s="34" t="n">
        <v>0.0771773114739401</v>
      </c>
      <c r="I13170" s="34" t="n">
        <v>0.300765525935763</v>
      </c>
      <c r="J13170" s="35" t="n">
        <v>3.85</v>
      </c>
      <c r="K13170" s="6" t="n">
        <v>0</v>
      </c>
      <c r="L13170" s="35" t="n">
        <v>-1</v>
      </c>
      <c r="M13170" s="6" t="str">
        <f aca="false">IF(I13170&lt;=0,"Below 0%",IF(I13170&lt;=0.05,"0-5%",IF(I13170&lt;=0.1,"5-10%",IF(I13170&lt;=0.2,"10-20%",IF(I13170&lt;=0.4,"20-40%","Above 40%")))))</f>
        <v>20-40%</v>
      </c>
      <c r="N13170" s="6" t="str">
        <f aca="false">IF(AND(H13170&gt;=Summary!$B$25,I13170&gt;=Summary!$B$26,I13170&lt;=Summary!$B$27,J13170&gt;=Summary!$B$28,J13170&lt;=Summary!$B$29,F13170*J13170&gt;1),"Yes","No")</f>
        <v>Yes</v>
      </c>
    </row>
    <row r="13171" customFormat="false" ht="15" hidden="false" customHeight="false" outlineLevel="0" collapsed="false">
      <c r="A13171" s="6" t="s">
        <v>159</v>
      </c>
      <c r="B13171" s="45" t="n">
        <v>45689</v>
      </c>
      <c r="C13171" s="6" t="s">
        <v>173</v>
      </c>
      <c r="D13171" s="6" t="s">
        <v>195</v>
      </c>
      <c r="E13171" s="6" t="s">
        <v>177</v>
      </c>
      <c r="F13171" s="34" t="n">
        <v>0.164816841483116</v>
      </c>
      <c r="G13171" s="34" t="n">
        <v>0.197584246565632</v>
      </c>
      <c r="H13171" s="34" t="n">
        <v>-0.0327674050825161</v>
      </c>
      <c r="I13171" s="34" t="n">
        <v>-0.165840170216362</v>
      </c>
      <c r="J13171" s="35" t="n">
        <v>5</v>
      </c>
      <c r="K13171" s="6" t="n">
        <v>0</v>
      </c>
      <c r="L13171" s="35" t="n">
        <v>-1</v>
      </c>
      <c r="M13171" s="6" t="str">
        <f aca="false">IF(I13171&lt;=0,"Below 0%",IF(I13171&lt;=0.05,"0-5%",IF(I13171&lt;=0.1,"5-10%",IF(I13171&lt;=0.2,"10-20%",IF(I13171&lt;=0.4,"20-40%","Above 40%")))))</f>
        <v>Below 0%</v>
      </c>
      <c r="N13171" s="6" t="str">
        <f aca="false">IF(AND(H13171&gt;=Summary!$B$25,I13171&gt;=Summary!$B$26,I13171&lt;=Summary!$B$27,J13171&gt;=Summary!$B$28,J13171&lt;=Summary!$B$29,F13171*J13171&gt;1),"Yes","No")</f>
        <v>No</v>
      </c>
    </row>
    <row r="13172" customFormat="false" ht="15" hidden="false" customHeight="false" outlineLevel="0" collapsed="false">
      <c r="A13172" s="6" t="s">
        <v>159</v>
      </c>
      <c r="B13172" s="45" t="n">
        <v>45689</v>
      </c>
      <c r="C13172" s="6" t="s">
        <v>209</v>
      </c>
      <c r="D13172" s="6" t="s">
        <v>179</v>
      </c>
      <c r="E13172" s="6" t="s">
        <v>187</v>
      </c>
      <c r="F13172" s="34" t="n">
        <v>0.597923457622528</v>
      </c>
      <c r="G13172" s="34" t="n">
        <v>0.492770776022008</v>
      </c>
      <c r="H13172" s="34" t="n">
        <v>0.105152681600521</v>
      </c>
      <c r="I13172" s="34" t="n">
        <v>0.213390660966925</v>
      </c>
      <c r="J13172" s="35" t="n">
        <v>2.02</v>
      </c>
      <c r="K13172" s="6" t="n">
        <v>0</v>
      </c>
      <c r="L13172" s="35" t="n">
        <v>-1</v>
      </c>
      <c r="M13172" s="6" t="str">
        <f aca="false">IF(I13172&lt;=0,"Below 0%",IF(I13172&lt;=0.05,"0-5%",IF(I13172&lt;=0.1,"5-10%",IF(I13172&lt;=0.2,"10-20%",IF(I13172&lt;=0.4,"20-40%","Above 40%")))))</f>
        <v>20-40%</v>
      </c>
      <c r="N13172" s="6" t="str">
        <f aca="false">IF(AND(H13172&gt;=Summary!$B$25,I13172&gt;=Summary!$B$26,I13172&lt;=Summary!$B$27,J13172&gt;=Summary!$B$28,J13172&lt;=Summary!$B$29,F13172*J13172&gt;1),"Yes","No")</f>
        <v>Yes</v>
      </c>
    </row>
    <row r="13173" customFormat="false" ht="15" hidden="false" customHeight="false" outlineLevel="0" collapsed="false">
      <c r="A13173" s="6" t="s">
        <v>159</v>
      </c>
      <c r="B13173" s="45" t="n">
        <v>45689</v>
      </c>
      <c r="C13173" s="6" t="s">
        <v>209</v>
      </c>
      <c r="D13173" s="6" t="s">
        <v>179</v>
      </c>
      <c r="E13173" s="6" t="s">
        <v>174</v>
      </c>
      <c r="F13173" s="34" t="n">
        <v>0.273635864257813</v>
      </c>
      <c r="G13173" s="34" t="n">
        <v>0.255229991683194</v>
      </c>
      <c r="H13173" s="34" t="n">
        <v>0.0184058725746188</v>
      </c>
      <c r="I13173" s="34" t="n">
        <v>0.0721148500348079</v>
      </c>
      <c r="J13173" s="35" t="n">
        <v>3.9</v>
      </c>
      <c r="K13173" s="6" t="n">
        <v>0</v>
      </c>
      <c r="L13173" s="35" t="n">
        <v>-1</v>
      </c>
      <c r="M13173" s="6" t="str">
        <f aca="false">IF(I13173&lt;=0,"Below 0%",IF(I13173&lt;=0.05,"0-5%",IF(I13173&lt;=0.1,"5-10%",IF(I13173&lt;=0.2,"10-20%",IF(I13173&lt;=0.4,"20-40%","Above 40%")))))</f>
        <v>5-10%</v>
      </c>
      <c r="N13173" s="6" t="str">
        <f aca="false">IF(AND(H13173&gt;=Summary!$B$25,I13173&gt;=Summary!$B$26,I13173&lt;=Summary!$B$27,J13173&gt;=Summary!$B$28,J13173&lt;=Summary!$B$29,F13173*J13173&gt;1),"Yes","No")</f>
        <v>No</v>
      </c>
    </row>
    <row r="13174" customFormat="false" ht="15" hidden="false" customHeight="false" outlineLevel="0" collapsed="false">
      <c r="A13174" s="6" t="s">
        <v>159</v>
      </c>
      <c r="B13174" s="45" t="n">
        <v>45689</v>
      </c>
      <c r="C13174" s="6" t="s">
        <v>209</v>
      </c>
      <c r="D13174" s="6" t="s">
        <v>179</v>
      </c>
      <c r="E13174" s="6" t="s">
        <v>177</v>
      </c>
      <c r="F13174" s="34" t="n">
        <v>0.128440737724304</v>
      </c>
      <c r="G13174" s="34" t="n">
        <v>0.251999232294799</v>
      </c>
      <c r="H13174" s="34" t="n">
        <v>-0.123558494570495</v>
      </c>
      <c r="I13174" s="34" t="n">
        <v>-0.490312980104443</v>
      </c>
      <c r="J13174" s="35" t="n">
        <v>3.95</v>
      </c>
      <c r="K13174" s="6" t="n">
        <v>1</v>
      </c>
      <c r="L13174" s="35" t="n">
        <v>2.95</v>
      </c>
      <c r="M13174" s="6" t="str">
        <f aca="false">IF(I13174&lt;=0,"Below 0%",IF(I13174&lt;=0.05,"0-5%",IF(I13174&lt;=0.1,"5-10%",IF(I13174&lt;=0.2,"10-20%",IF(I13174&lt;=0.4,"20-40%","Above 40%")))))</f>
        <v>Below 0%</v>
      </c>
      <c r="N13174" s="6" t="str">
        <f aca="false">IF(AND(H13174&gt;=Summary!$B$25,I13174&gt;=Summary!$B$26,I13174&lt;=Summary!$B$27,J13174&gt;=Summary!$B$28,J13174&lt;=Summary!$B$29,F13174*J13174&gt;1),"Yes","No")</f>
        <v>No</v>
      </c>
    </row>
    <row r="13175" customFormat="false" ht="15" hidden="false" customHeight="false" outlineLevel="0" collapsed="false">
      <c r="A13175" s="6" t="s">
        <v>159</v>
      </c>
      <c r="B13175" s="45" t="n">
        <v>45689</v>
      </c>
      <c r="C13175" s="6" t="s">
        <v>188</v>
      </c>
      <c r="D13175" s="6" t="s">
        <v>184</v>
      </c>
      <c r="E13175" s="6" t="s">
        <v>187</v>
      </c>
      <c r="F13175" s="34" t="n">
        <v>0.625969707965851</v>
      </c>
      <c r="G13175" s="34" t="n">
        <v>0.57264765326746</v>
      </c>
      <c r="H13175" s="34" t="n">
        <v>0.0533220546983908</v>
      </c>
      <c r="I13175" s="34" t="n">
        <v>0.0931149449301703</v>
      </c>
      <c r="J13175" s="35" t="n">
        <v>1.73</v>
      </c>
      <c r="K13175" s="6" t="n">
        <v>0</v>
      </c>
      <c r="L13175" s="35" t="n">
        <v>-1</v>
      </c>
      <c r="M13175" s="6" t="str">
        <f aca="false">IF(I13175&lt;=0,"Below 0%",IF(I13175&lt;=0.05,"0-5%",IF(I13175&lt;=0.1,"5-10%",IF(I13175&lt;=0.2,"10-20%",IF(I13175&lt;=0.4,"20-40%","Above 40%")))))</f>
        <v>5-10%</v>
      </c>
      <c r="N13175" s="6" t="str">
        <f aca="false">IF(AND(H13175&gt;=Summary!$B$25,I13175&gt;=Summary!$B$26,I13175&lt;=Summary!$B$27,J13175&gt;=Summary!$B$28,J13175&lt;=Summary!$B$29,F13175*J13175&gt;1),"Yes","No")</f>
        <v>No</v>
      </c>
    </row>
    <row r="13176" customFormat="false" ht="15" hidden="false" customHeight="false" outlineLevel="0" collapsed="false">
      <c r="A13176" s="6" t="s">
        <v>159</v>
      </c>
      <c r="B13176" s="45" t="n">
        <v>45689</v>
      </c>
      <c r="C13176" s="6" t="s">
        <v>188</v>
      </c>
      <c r="D13176" s="6" t="s">
        <v>184</v>
      </c>
      <c r="E13176" s="6" t="s">
        <v>174</v>
      </c>
      <c r="F13176" s="34" t="n">
        <v>0.244385063648224</v>
      </c>
      <c r="G13176" s="34" t="n">
        <v>0.233101280035931</v>
      </c>
      <c r="H13176" s="34" t="n">
        <v>0.0112837836122931</v>
      </c>
      <c r="I13176" s="34" t="n">
        <v>0.0484072142827949</v>
      </c>
      <c r="J13176" s="35" t="n">
        <v>4.25</v>
      </c>
      <c r="K13176" s="6" t="n">
        <v>0</v>
      </c>
      <c r="L13176" s="35" t="n">
        <v>-1</v>
      </c>
      <c r="M13176" s="6" t="str">
        <f aca="false">IF(I13176&lt;=0,"Below 0%",IF(I13176&lt;=0.05,"0-5%",IF(I13176&lt;=0.1,"5-10%",IF(I13176&lt;=0.2,"10-20%",IF(I13176&lt;=0.4,"20-40%","Above 40%")))))</f>
        <v>0-5%</v>
      </c>
      <c r="N13176" s="6" t="str">
        <f aca="false">IF(AND(H13176&gt;=Summary!$B$25,I13176&gt;=Summary!$B$26,I13176&lt;=Summary!$B$27,J13176&gt;=Summary!$B$28,J13176&lt;=Summary!$B$29,F13176*J13176&gt;1),"Yes","No")</f>
        <v>No</v>
      </c>
    </row>
    <row r="13177" customFormat="false" ht="15" hidden="false" customHeight="false" outlineLevel="0" collapsed="false">
      <c r="A13177" s="6" t="s">
        <v>159</v>
      </c>
      <c r="B13177" s="45" t="n">
        <v>45689</v>
      </c>
      <c r="C13177" s="6" t="s">
        <v>188</v>
      </c>
      <c r="D13177" s="6" t="s">
        <v>184</v>
      </c>
      <c r="E13177" s="6" t="s">
        <v>177</v>
      </c>
      <c r="F13177" s="34" t="n">
        <v>0.129645243287087</v>
      </c>
      <c r="G13177" s="34" t="n">
        <v>0.194251066696609</v>
      </c>
      <c r="H13177" s="34" t="n">
        <v>-0.0646058234095225</v>
      </c>
      <c r="I13177" s="34" t="n">
        <v>-0.332589285135958</v>
      </c>
      <c r="J13177" s="35" t="n">
        <v>5.1</v>
      </c>
      <c r="K13177" s="6" t="n">
        <v>1</v>
      </c>
      <c r="L13177" s="35" t="n">
        <v>4.1</v>
      </c>
      <c r="M13177" s="6" t="str">
        <f aca="false">IF(I13177&lt;=0,"Below 0%",IF(I13177&lt;=0.05,"0-5%",IF(I13177&lt;=0.1,"5-10%",IF(I13177&lt;=0.2,"10-20%",IF(I13177&lt;=0.4,"20-40%","Above 40%")))))</f>
        <v>Below 0%</v>
      </c>
      <c r="N13177" s="6" t="str">
        <f aca="false">IF(AND(H13177&gt;=Summary!$B$25,I13177&gt;=Summary!$B$26,I13177&lt;=Summary!$B$27,J13177&gt;=Summary!$B$28,J13177&lt;=Summary!$B$29,F13177*J13177&gt;1),"Yes","No")</f>
        <v>No</v>
      </c>
    </row>
    <row r="13178" customFormat="false" ht="15" hidden="false" customHeight="false" outlineLevel="0" collapsed="false">
      <c r="A13178" s="6" t="s">
        <v>159</v>
      </c>
      <c r="B13178" s="45" t="n">
        <v>45689</v>
      </c>
      <c r="C13178" s="6" t="s">
        <v>207</v>
      </c>
      <c r="D13178" s="6" t="s">
        <v>201</v>
      </c>
      <c r="E13178" s="6" t="s">
        <v>187</v>
      </c>
      <c r="F13178" s="34" t="n">
        <v>0.35543754696846</v>
      </c>
      <c r="G13178" s="34" t="n">
        <v>0.396179355753421</v>
      </c>
      <c r="H13178" s="34" t="n">
        <v>-0.040741808784961</v>
      </c>
      <c r="I13178" s="34" t="n">
        <v>-0.102836778830845</v>
      </c>
      <c r="J13178" s="35" t="n">
        <v>2.48</v>
      </c>
      <c r="K13178" s="6" t="n">
        <v>1</v>
      </c>
      <c r="L13178" s="35" t="n">
        <v>1.48</v>
      </c>
      <c r="M13178" s="6" t="str">
        <f aca="false">IF(I13178&lt;=0,"Below 0%",IF(I13178&lt;=0.05,"0-5%",IF(I13178&lt;=0.1,"5-10%",IF(I13178&lt;=0.2,"10-20%",IF(I13178&lt;=0.4,"20-40%","Above 40%")))))</f>
        <v>Below 0%</v>
      </c>
      <c r="N13178" s="6" t="str">
        <f aca="false">IF(AND(H13178&gt;=Summary!$B$25,I13178&gt;=Summary!$B$26,I13178&lt;=Summary!$B$27,J13178&gt;=Summary!$B$28,J13178&lt;=Summary!$B$29,F13178*J13178&gt;1),"Yes","No")</f>
        <v>No</v>
      </c>
    </row>
    <row r="13179" customFormat="false" ht="15" hidden="false" customHeight="false" outlineLevel="0" collapsed="false">
      <c r="A13179" s="6" t="s">
        <v>159</v>
      </c>
      <c r="B13179" s="45" t="n">
        <v>45689</v>
      </c>
      <c r="C13179" s="6" t="s">
        <v>207</v>
      </c>
      <c r="D13179" s="6" t="s">
        <v>201</v>
      </c>
      <c r="E13179" s="6" t="s">
        <v>174</v>
      </c>
      <c r="F13179" s="34" t="n">
        <v>0.388513714075089</v>
      </c>
      <c r="G13179" s="34" t="n">
        <v>0.275217031447755</v>
      </c>
      <c r="H13179" s="34" t="n">
        <v>0.113296682627334</v>
      </c>
      <c r="I13179" s="34" t="n">
        <v>0.41166305018024</v>
      </c>
      <c r="J13179" s="35" t="n">
        <v>3.57</v>
      </c>
      <c r="K13179" s="6" t="n">
        <v>0</v>
      </c>
      <c r="L13179" s="35" t="n">
        <v>-1</v>
      </c>
      <c r="M13179" s="6" t="str">
        <f aca="false">IF(I13179&lt;=0,"Below 0%",IF(I13179&lt;=0.05,"0-5%",IF(I13179&lt;=0.1,"5-10%",IF(I13179&lt;=0.2,"10-20%",IF(I13179&lt;=0.4,"20-40%","Above 40%")))))</f>
        <v>Above 40%</v>
      </c>
      <c r="N13179" s="6" t="str">
        <f aca="false">IF(AND(H13179&gt;=Summary!$B$25,I13179&gt;=Summary!$B$26,I13179&lt;=Summary!$B$27,J13179&gt;=Summary!$B$28,J13179&lt;=Summary!$B$29,F13179*J13179&gt;1),"Yes","No")</f>
        <v>No</v>
      </c>
    </row>
    <row r="13180" customFormat="false" ht="15" hidden="false" customHeight="false" outlineLevel="0" collapsed="false">
      <c r="A13180" s="6" t="s">
        <v>159</v>
      </c>
      <c r="B13180" s="45" t="n">
        <v>45689</v>
      </c>
      <c r="C13180" s="6" t="s">
        <v>207</v>
      </c>
      <c r="D13180" s="6" t="s">
        <v>201</v>
      </c>
      <c r="E13180" s="6" t="s">
        <v>177</v>
      </c>
      <c r="F13180" s="34" t="n">
        <v>0.256048709154129</v>
      </c>
      <c r="G13180" s="34" t="n">
        <v>0.328603612798824</v>
      </c>
      <c r="H13180" s="34" t="n">
        <v>-0.0725549036446952</v>
      </c>
      <c r="I13180" s="34" t="n">
        <v>-0.220797644392042</v>
      </c>
      <c r="J13180" s="35" t="n">
        <v>2.99</v>
      </c>
      <c r="K13180" s="6" t="n">
        <v>0</v>
      </c>
      <c r="L13180" s="35" t="n">
        <v>-1</v>
      </c>
      <c r="M13180" s="6" t="str">
        <f aca="false">IF(I13180&lt;=0,"Below 0%",IF(I13180&lt;=0.05,"0-5%",IF(I13180&lt;=0.1,"5-10%",IF(I13180&lt;=0.2,"10-20%",IF(I13180&lt;=0.4,"20-40%","Above 40%")))))</f>
        <v>Below 0%</v>
      </c>
      <c r="N13180" s="6" t="str">
        <f aca="false">IF(AND(H13180&gt;=Summary!$B$25,I13180&gt;=Summary!$B$26,I13180&lt;=Summary!$B$27,J13180&gt;=Summary!$B$28,J13180&lt;=Summary!$B$29,F13180*J13180&gt;1),"Yes","No")</f>
        <v>No</v>
      </c>
    </row>
    <row r="13181" customFormat="false" ht="15" hidden="false" customHeight="false" outlineLevel="0" collapsed="false">
      <c r="A13181" s="6" t="s">
        <v>159</v>
      </c>
      <c r="B13181" s="45" t="n">
        <v>45689</v>
      </c>
      <c r="C13181" s="6" t="s">
        <v>203</v>
      </c>
      <c r="D13181" s="6" t="s">
        <v>182</v>
      </c>
      <c r="E13181" s="6" t="s">
        <v>187</v>
      </c>
      <c r="F13181" s="34" t="n">
        <v>0.356759577989578</v>
      </c>
      <c r="G13181" s="34" t="n">
        <v>0.283757191467264</v>
      </c>
      <c r="H13181" s="34" t="n">
        <v>0.073002386522314</v>
      </c>
      <c r="I13181" s="34" t="n">
        <v>0.257270612754623</v>
      </c>
      <c r="J13181" s="35" t="n">
        <v>3.5</v>
      </c>
      <c r="K13181" s="6" t="n">
        <v>1</v>
      </c>
      <c r="L13181" s="35" t="n">
        <v>2.5</v>
      </c>
      <c r="M13181" s="6" t="str">
        <f aca="false">IF(I13181&lt;=0,"Below 0%",IF(I13181&lt;=0.05,"0-5%",IF(I13181&lt;=0.1,"5-10%",IF(I13181&lt;=0.2,"10-20%",IF(I13181&lt;=0.4,"20-40%","Above 40%")))))</f>
        <v>20-40%</v>
      </c>
      <c r="N13181" s="6" t="str">
        <f aca="false">IF(AND(H13181&gt;=Summary!$B$25,I13181&gt;=Summary!$B$26,I13181&lt;=Summary!$B$27,J13181&gt;=Summary!$B$28,J13181&lt;=Summary!$B$29,F13181*J13181&gt;1),"Yes","No")</f>
        <v>Yes</v>
      </c>
    </row>
    <row r="13182" customFormat="false" ht="15" hidden="false" customHeight="false" outlineLevel="0" collapsed="false">
      <c r="A13182" s="6" t="s">
        <v>159</v>
      </c>
      <c r="B13182" s="45" t="n">
        <v>45689</v>
      </c>
      <c r="C13182" s="6" t="s">
        <v>203</v>
      </c>
      <c r="D13182" s="6" t="s">
        <v>182</v>
      </c>
      <c r="E13182" s="6" t="s">
        <v>174</v>
      </c>
      <c r="F13182" s="34" t="n">
        <v>0.288271307945252</v>
      </c>
      <c r="G13182" s="34" t="n">
        <v>0.26066933599355</v>
      </c>
      <c r="H13182" s="34" t="n">
        <v>0.0276019719517016</v>
      </c>
      <c r="I13182" s="34" t="n">
        <v>0.105888833630913</v>
      </c>
      <c r="J13182" s="35" t="n">
        <v>3.81</v>
      </c>
      <c r="K13182" s="6" t="n">
        <v>0</v>
      </c>
      <c r="L13182" s="35" t="n">
        <v>-1</v>
      </c>
      <c r="M13182" s="6" t="str">
        <f aca="false">IF(I13182&lt;=0,"Below 0%",IF(I13182&lt;=0.05,"0-5%",IF(I13182&lt;=0.1,"5-10%",IF(I13182&lt;=0.2,"10-20%",IF(I13182&lt;=0.4,"20-40%","Above 40%")))))</f>
        <v>10-20%</v>
      </c>
      <c r="N13182" s="6" t="str">
        <f aca="false">IF(AND(H13182&gt;=Summary!$B$25,I13182&gt;=Summary!$B$26,I13182&lt;=Summary!$B$27,J13182&gt;=Summary!$B$28,J13182&lt;=Summary!$B$29,F13182*J13182&gt;1),"Yes","No")</f>
        <v>No</v>
      </c>
    </row>
    <row r="13183" customFormat="false" ht="15" hidden="false" customHeight="false" outlineLevel="0" collapsed="false">
      <c r="A13183" s="6" t="s">
        <v>159</v>
      </c>
      <c r="B13183" s="45" t="n">
        <v>45689</v>
      </c>
      <c r="C13183" s="6" t="s">
        <v>203</v>
      </c>
      <c r="D13183" s="6" t="s">
        <v>182</v>
      </c>
      <c r="E13183" s="6" t="s">
        <v>177</v>
      </c>
      <c r="F13183" s="34" t="n">
        <v>0.354969084262848</v>
      </c>
      <c r="G13183" s="34" t="n">
        <v>0.455573472539186</v>
      </c>
      <c r="H13183" s="34" t="n">
        <v>-0.100604388276338</v>
      </c>
      <c r="I13183" s="34" t="n">
        <v>-0.220830215849946</v>
      </c>
      <c r="J13183" s="35" t="n">
        <v>2.18</v>
      </c>
      <c r="K13183" s="6" t="n">
        <v>0</v>
      </c>
      <c r="L13183" s="35" t="n">
        <v>-1</v>
      </c>
      <c r="M13183" s="6" t="str">
        <f aca="false">IF(I13183&lt;=0,"Below 0%",IF(I13183&lt;=0.05,"0-5%",IF(I13183&lt;=0.1,"5-10%",IF(I13183&lt;=0.2,"10-20%",IF(I13183&lt;=0.4,"20-40%","Above 40%")))))</f>
        <v>Below 0%</v>
      </c>
      <c r="N13183" s="6" t="str">
        <f aca="false">IF(AND(H13183&gt;=Summary!$B$25,I13183&gt;=Summary!$B$26,I13183&lt;=Summary!$B$27,J13183&gt;=Summary!$B$28,J13183&lt;=Summary!$B$29,F13183*J13183&gt;1),"Yes","No")</f>
        <v>No</v>
      </c>
    </row>
    <row r="13184" customFormat="false" ht="15" hidden="false" customHeight="false" outlineLevel="0" collapsed="false">
      <c r="A13184" s="6" t="s">
        <v>159</v>
      </c>
      <c r="B13184" s="45" t="n">
        <v>45690</v>
      </c>
      <c r="C13184" s="6" t="s">
        <v>185</v>
      </c>
      <c r="D13184" s="6" t="s">
        <v>194</v>
      </c>
      <c r="E13184" s="6" t="s">
        <v>187</v>
      </c>
      <c r="F13184" s="34" t="n">
        <v>0.445292174816132</v>
      </c>
      <c r="G13184" s="34" t="n">
        <v>0.49293936845768</v>
      </c>
      <c r="H13184" s="34" t="n">
        <v>-0.0476471936415481</v>
      </c>
      <c r="I13184" s="34" t="n">
        <v>-0.0966593392421218</v>
      </c>
      <c r="J13184" s="35" t="n">
        <v>2.01</v>
      </c>
      <c r="K13184" s="6" t="n">
        <v>1</v>
      </c>
      <c r="L13184" s="35" t="n">
        <v>1.01</v>
      </c>
      <c r="M13184" s="6" t="str">
        <f aca="false">IF(I13184&lt;=0,"Below 0%",IF(I13184&lt;=0.05,"0-5%",IF(I13184&lt;=0.1,"5-10%",IF(I13184&lt;=0.2,"10-20%",IF(I13184&lt;=0.4,"20-40%","Above 40%")))))</f>
        <v>Below 0%</v>
      </c>
      <c r="N13184" s="6" t="str">
        <f aca="false">IF(AND(H13184&gt;=Summary!$B$25,I13184&gt;=Summary!$B$26,I13184&lt;=Summary!$B$27,J13184&gt;=Summary!$B$28,J13184&lt;=Summary!$B$29,F13184*J13184&gt;1),"Yes","No")</f>
        <v>No</v>
      </c>
    </row>
    <row r="13185" customFormat="false" ht="15" hidden="false" customHeight="false" outlineLevel="0" collapsed="false">
      <c r="A13185" s="6" t="s">
        <v>159</v>
      </c>
      <c r="B13185" s="45" t="n">
        <v>45690</v>
      </c>
      <c r="C13185" s="6" t="s">
        <v>185</v>
      </c>
      <c r="D13185" s="6" t="s">
        <v>194</v>
      </c>
      <c r="E13185" s="6" t="s">
        <v>174</v>
      </c>
      <c r="F13185" s="34" t="n">
        <v>0.271956264972687</v>
      </c>
      <c r="G13185" s="34" t="n">
        <v>0.264215501493316</v>
      </c>
      <c r="H13185" s="34" t="n">
        <v>0.00774076347937047</v>
      </c>
      <c r="I13185" s="34" t="n">
        <v>0.0292971587042417</v>
      </c>
      <c r="J13185" s="35" t="n">
        <v>3.75</v>
      </c>
      <c r="K13185" s="6" t="n">
        <v>0</v>
      </c>
      <c r="L13185" s="35" t="n">
        <v>-1</v>
      </c>
      <c r="M13185" s="6" t="str">
        <f aca="false">IF(I13185&lt;=0,"Below 0%",IF(I13185&lt;=0.05,"0-5%",IF(I13185&lt;=0.1,"5-10%",IF(I13185&lt;=0.2,"10-20%",IF(I13185&lt;=0.4,"20-40%","Above 40%")))))</f>
        <v>0-5%</v>
      </c>
      <c r="N13185" s="6" t="str">
        <f aca="false">IF(AND(H13185&gt;=Summary!$B$25,I13185&gt;=Summary!$B$26,I13185&lt;=Summary!$B$27,J13185&gt;=Summary!$B$28,J13185&lt;=Summary!$B$29,F13185*J13185&gt;1),"Yes","No")</f>
        <v>No</v>
      </c>
    </row>
    <row r="13186" customFormat="false" ht="15" hidden="false" customHeight="false" outlineLevel="0" collapsed="false">
      <c r="A13186" s="6" t="s">
        <v>159</v>
      </c>
      <c r="B13186" s="45" t="n">
        <v>45690</v>
      </c>
      <c r="C13186" s="6" t="s">
        <v>185</v>
      </c>
      <c r="D13186" s="6" t="s">
        <v>194</v>
      </c>
      <c r="E13186" s="6" t="s">
        <v>177</v>
      </c>
      <c r="F13186" s="34" t="n">
        <v>0.282751619815826</v>
      </c>
      <c r="G13186" s="34" t="n">
        <v>0.242845130049004</v>
      </c>
      <c r="H13186" s="34" t="n">
        <v>0.0399064897668225</v>
      </c>
      <c r="I13186" s="34" t="n">
        <v>0.164328968667272</v>
      </c>
      <c r="J13186" s="35" t="n">
        <v>4.08</v>
      </c>
      <c r="K13186" s="6" t="n">
        <v>0</v>
      </c>
      <c r="L13186" s="35" t="n">
        <v>-1</v>
      </c>
      <c r="M13186" s="6" t="str">
        <f aca="false">IF(I13186&lt;=0,"Below 0%",IF(I13186&lt;=0.05,"0-5%",IF(I13186&lt;=0.1,"5-10%",IF(I13186&lt;=0.2,"10-20%",IF(I13186&lt;=0.4,"20-40%","Above 40%")))))</f>
        <v>10-20%</v>
      </c>
      <c r="N13186" s="6" t="str">
        <f aca="false">IF(AND(H13186&gt;=Summary!$B$25,I13186&gt;=Summary!$B$26,I13186&lt;=Summary!$B$27,J13186&gt;=Summary!$B$28,J13186&lt;=Summary!$B$29,F13186*J13186&gt;1),"Yes","No")</f>
        <v>Yes</v>
      </c>
    </row>
    <row r="13187" customFormat="false" ht="15" hidden="false" customHeight="false" outlineLevel="0" collapsed="false">
      <c r="A13187" s="6" t="s">
        <v>159</v>
      </c>
      <c r="B13187" s="45" t="n">
        <v>45690</v>
      </c>
      <c r="C13187" s="6" t="s">
        <v>206</v>
      </c>
      <c r="D13187" s="6" t="s">
        <v>181</v>
      </c>
      <c r="E13187" s="6" t="s">
        <v>187</v>
      </c>
      <c r="F13187" s="34" t="n">
        <v>0.383863210678101</v>
      </c>
      <c r="G13187" s="34" t="n">
        <v>0.462222411997911</v>
      </c>
      <c r="H13187" s="34" t="n">
        <v>-0.0783592013198104</v>
      </c>
      <c r="I13187" s="34" t="n">
        <v>-0.169527048636847</v>
      </c>
      <c r="J13187" s="35" t="n">
        <v>2.16</v>
      </c>
      <c r="K13187" s="6" t="n">
        <v>0</v>
      </c>
      <c r="L13187" s="35" t="n">
        <v>-1</v>
      </c>
      <c r="M13187" s="6" t="str">
        <f aca="false">IF(I13187&lt;=0,"Below 0%",IF(I13187&lt;=0.05,"0-5%",IF(I13187&lt;=0.1,"5-10%",IF(I13187&lt;=0.2,"10-20%",IF(I13187&lt;=0.4,"20-40%","Above 40%")))))</f>
        <v>Below 0%</v>
      </c>
      <c r="N13187" s="6" t="str">
        <f aca="false">IF(AND(H13187&gt;=Summary!$B$25,I13187&gt;=Summary!$B$26,I13187&lt;=Summary!$B$27,J13187&gt;=Summary!$B$28,J13187&lt;=Summary!$B$29,F13187*J13187&gt;1),"Yes","No")</f>
        <v>No</v>
      </c>
    </row>
    <row r="13188" customFormat="false" ht="15" hidden="false" customHeight="false" outlineLevel="0" collapsed="false">
      <c r="A13188" s="6" t="s">
        <v>159</v>
      </c>
      <c r="B13188" s="45" t="n">
        <v>45690</v>
      </c>
      <c r="C13188" s="6" t="s">
        <v>206</v>
      </c>
      <c r="D13188" s="6" t="s">
        <v>181</v>
      </c>
      <c r="E13188" s="6" t="s">
        <v>174</v>
      </c>
      <c r="F13188" s="34" t="n">
        <v>0.30264887213707</v>
      </c>
      <c r="G13188" s="34" t="n">
        <v>0.230577461874247</v>
      </c>
      <c r="H13188" s="34" t="n">
        <v>0.0720714102628231</v>
      </c>
      <c r="I13188" s="34" t="n">
        <v>0.312569189013494</v>
      </c>
      <c r="J13188" s="35" t="n">
        <v>4.33</v>
      </c>
      <c r="K13188" s="6" t="n">
        <v>0</v>
      </c>
      <c r="L13188" s="35" t="n">
        <v>-1</v>
      </c>
      <c r="M13188" s="6" t="str">
        <f aca="false">IF(I13188&lt;=0,"Below 0%",IF(I13188&lt;=0.05,"0-5%",IF(I13188&lt;=0.1,"5-10%",IF(I13188&lt;=0.2,"10-20%",IF(I13188&lt;=0.4,"20-40%","Above 40%")))))</f>
        <v>20-40%</v>
      </c>
      <c r="N13188" s="6" t="str">
        <f aca="false">IF(AND(H13188&gt;=Summary!$B$25,I13188&gt;=Summary!$B$26,I13188&lt;=Summary!$B$27,J13188&gt;=Summary!$B$28,J13188&lt;=Summary!$B$29,F13188*J13188&gt;1),"Yes","No")</f>
        <v>Yes</v>
      </c>
    </row>
    <row r="13189" customFormat="false" ht="15" hidden="false" customHeight="false" outlineLevel="0" collapsed="false">
      <c r="A13189" s="6" t="s">
        <v>159</v>
      </c>
      <c r="B13189" s="45" t="n">
        <v>45690</v>
      </c>
      <c r="C13189" s="6" t="s">
        <v>206</v>
      </c>
      <c r="D13189" s="6" t="s">
        <v>181</v>
      </c>
      <c r="E13189" s="6" t="s">
        <v>177</v>
      </c>
      <c r="F13189" s="34" t="n">
        <v>0.313487946987152</v>
      </c>
      <c r="G13189" s="34" t="n">
        <v>0.307200126127842</v>
      </c>
      <c r="H13189" s="34" t="n">
        <v>0.00628782085930968</v>
      </c>
      <c r="I13189" s="34" t="n">
        <v>0.0204681584560711</v>
      </c>
      <c r="J13189" s="35" t="n">
        <v>3.25</v>
      </c>
      <c r="K13189" s="6" t="n">
        <v>1</v>
      </c>
      <c r="L13189" s="35" t="n">
        <v>2.25</v>
      </c>
      <c r="M13189" s="6" t="str">
        <f aca="false">IF(I13189&lt;=0,"Below 0%",IF(I13189&lt;=0.05,"0-5%",IF(I13189&lt;=0.1,"5-10%",IF(I13189&lt;=0.2,"10-20%",IF(I13189&lt;=0.4,"20-40%","Above 40%")))))</f>
        <v>0-5%</v>
      </c>
      <c r="N13189" s="6" t="str">
        <f aca="false">IF(AND(H13189&gt;=Summary!$B$25,I13189&gt;=Summary!$B$26,I13189&lt;=Summary!$B$27,J13189&gt;=Summary!$B$28,J13189&lt;=Summary!$B$29,F13189*J13189&gt;1),"Yes","No")</f>
        <v>No</v>
      </c>
    </row>
    <row r="13190" customFormat="false" ht="15" hidden="false" customHeight="false" outlineLevel="0" collapsed="false">
      <c r="A13190" s="6" t="s">
        <v>159</v>
      </c>
      <c r="B13190" s="45" t="n">
        <v>45690</v>
      </c>
      <c r="C13190" s="6" t="s">
        <v>176</v>
      </c>
      <c r="D13190" s="6" t="s">
        <v>180</v>
      </c>
      <c r="E13190" s="6" t="s">
        <v>187</v>
      </c>
      <c r="F13190" s="34" t="n">
        <v>0.29447877407074</v>
      </c>
      <c r="G13190" s="34" t="n">
        <v>0.471776684746064</v>
      </c>
      <c r="H13190" s="34" t="n">
        <v>-0.177297910675324</v>
      </c>
      <c r="I13190" s="34" t="n">
        <v>-0.375808971506838</v>
      </c>
      <c r="J13190" s="35" t="n">
        <v>2.08</v>
      </c>
      <c r="K13190" s="6" t="n">
        <v>0</v>
      </c>
      <c r="L13190" s="35" t="n">
        <v>-1</v>
      </c>
      <c r="M13190" s="6" t="str">
        <f aca="false">IF(I13190&lt;=0,"Below 0%",IF(I13190&lt;=0.05,"0-5%",IF(I13190&lt;=0.1,"5-10%",IF(I13190&lt;=0.2,"10-20%",IF(I13190&lt;=0.4,"20-40%","Above 40%")))))</f>
        <v>Below 0%</v>
      </c>
      <c r="N13190" s="6" t="str">
        <f aca="false">IF(AND(H13190&gt;=Summary!$B$25,I13190&gt;=Summary!$B$26,I13190&lt;=Summary!$B$27,J13190&gt;=Summary!$B$28,J13190&lt;=Summary!$B$29,F13190*J13190&gt;1),"Yes","No")</f>
        <v>No</v>
      </c>
    </row>
    <row r="13191" customFormat="false" ht="15" hidden="false" customHeight="false" outlineLevel="0" collapsed="false">
      <c r="A13191" s="6" t="s">
        <v>159</v>
      </c>
      <c r="B13191" s="45" t="n">
        <v>45690</v>
      </c>
      <c r="C13191" s="6" t="s">
        <v>176</v>
      </c>
      <c r="D13191" s="6" t="s">
        <v>180</v>
      </c>
      <c r="E13191" s="6" t="s">
        <v>174</v>
      </c>
      <c r="F13191" s="34" t="n">
        <v>0.285209536552429</v>
      </c>
      <c r="G13191" s="34" t="n">
        <v>0.273341366092427</v>
      </c>
      <c r="H13191" s="34" t="n">
        <v>0.0118681704600024</v>
      </c>
      <c r="I13191" s="34" t="n">
        <v>0.0434188598296144</v>
      </c>
      <c r="J13191" s="35" t="n">
        <v>3.59</v>
      </c>
      <c r="K13191" s="6" t="n">
        <v>0</v>
      </c>
      <c r="L13191" s="35" t="n">
        <v>-1</v>
      </c>
      <c r="M13191" s="6" t="str">
        <f aca="false">IF(I13191&lt;=0,"Below 0%",IF(I13191&lt;=0.05,"0-5%",IF(I13191&lt;=0.1,"5-10%",IF(I13191&lt;=0.2,"10-20%",IF(I13191&lt;=0.4,"20-40%","Above 40%")))))</f>
        <v>0-5%</v>
      </c>
      <c r="N13191" s="6" t="str">
        <f aca="false">IF(AND(H13191&gt;=Summary!$B$25,I13191&gt;=Summary!$B$26,I13191&lt;=Summary!$B$27,J13191&gt;=Summary!$B$28,J13191&lt;=Summary!$B$29,F13191*J13191&gt;1),"Yes","No")</f>
        <v>No</v>
      </c>
    </row>
    <row r="13192" customFormat="false" ht="15" hidden="false" customHeight="false" outlineLevel="0" collapsed="false">
      <c r="A13192" s="6" t="s">
        <v>159</v>
      </c>
      <c r="B13192" s="45" t="n">
        <v>45690</v>
      </c>
      <c r="C13192" s="6" t="s">
        <v>176</v>
      </c>
      <c r="D13192" s="6" t="s">
        <v>180</v>
      </c>
      <c r="E13192" s="6" t="s">
        <v>177</v>
      </c>
      <c r="F13192" s="34" t="n">
        <v>0.420311629772186</v>
      </c>
      <c r="G13192" s="34" t="n">
        <v>0.25488194916151</v>
      </c>
      <c r="H13192" s="34" t="n">
        <v>0.165429680610677</v>
      </c>
      <c r="I13192" s="34" t="n">
        <v>0.649044317005947</v>
      </c>
      <c r="J13192" s="35" t="n">
        <v>3.85</v>
      </c>
      <c r="K13192" s="6" t="n">
        <v>1</v>
      </c>
      <c r="L13192" s="35" t="n">
        <v>2.85</v>
      </c>
      <c r="M13192" s="6" t="str">
        <f aca="false">IF(I13192&lt;=0,"Below 0%",IF(I13192&lt;=0.05,"0-5%",IF(I13192&lt;=0.1,"5-10%",IF(I13192&lt;=0.2,"10-20%",IF(I13192&lt;=0.4,"20-40%","Above 40%")))))</f>
        <v>Above 40%</v>
      </c>
      <c r="N13192" s="6" t="str">
        <f aca="false">IF(AND(H13192&gt;=Summary!$B$25,I13192&gt;=Summary!$B$26,I13192&lt;=Summary!$B$27,J13192&gt;=Summary!$B$28,J13192&lt;=Summary!$B$29,F13192*J13192&gt;1),"Yes","No")</f>
        <v>No</v>
      </c>
    </row>
    <row r="13193" customFormat="false" ht="15" hidden="false" customHeight="false" outlineLevel="0" collapsed="false">
      <c r="A13193" s="6" t="s">
        <v>159</v>
      </c>
      <c r="B13193" s="45" t="n">
        <v>45691</v>
      </c>
      <c r="C13193" s="6" t="s">
        <v>190</v>
      </c>
      <c r="D13193" s="6" t="s">
        <v>189</v>
      </c>
      <c r="E13193" s="6" t="s">
        <v>187</v>
      </c>
      <c r="F13193" s="34" t="n">
        <v>0.749750077724457</v>
      </c>
      <c r="G13193" s="34" t="n">
        <v>0.709951310771592</v>
      </c>
      <c r="H13193" s="34" t="n">
        <v>0.0397987669528644</v>
      </c>
      <c r="I13193" s="34" t="n">
        <v>0.0560584456272222</v>
      </c>
      <c r="J13193" s="35" t="n">
        <v>1.39</v>
      </c>
      <c r="K13193" s="6" t="n">
        <v>1</v>
      </c>
      <c r="L13193" s="35" t="n">
        <v>0.39</v>
      </c>
      <c r="M13193" s="6" t="str">
        <f aca="false">IF(I13193&lt;=0,"Below 0%",IF(I13193&lt;=0.05,"0-5%",IF(I13193&lt;=0.1,"5-10%",IF(I13193&lt;=0.2,"10-20%",IF(I13193&lt;=0.4,"20-40%","Above 40%")))))</f>
        <v>5-10%</v>
      </c>
      <c r="N13193" s="6" t="str">
        <f aca="false">IF(AND(H13193&gt;=Summary!$B$25,I13193&gt;=Summary!$B$26,I13193&lt;=Summary!$B$27,J13193&gt;=Summary!$B$28,J13193&lt;=Summary!$B$29,F13193*J13193&gt;1),"Yes","No")</f>
        <v>No</v>
      </c>
    </row>
    <row r="13194" customFormat="false" ht="15" hidden="false" customHeight="false" outlineLevel="0" collapsed="false">
      <c r="A13194" s="6" t="s">
        <v>159</v>
      </c>
      <c r="B13194" s="45" t="n">
        <v>45691</v>
      </c>
      <c r="C13194" s="6" t="s">
        <v>190</v>
      </c>
      <c r="D13194" s="6" t="s">
        <v>189</v>
      </c>
      <c r="E13194" s="6" t="s">
        <v>174</v>
      </c>
      <c r="F13194" s="34" t="n">
        <v>0.176627144217491</v>
      </c>
      <c r="G13194" s="34" t="n">
        <v>0.166694648981843</v>
      </c>
      <c r="H13194" s="34" t="n">
        <v>0.00993249523564771</v>
      </c>
      <c r="I13194" s="34" t="n">
        <v>0.0595849674618503</v>
      </c>
      <c r="J13194" s="35" t="n">
        <v>5.92</v>
      </c>
      <c r="K13194" s="6" t="n">
        <v>0</v>
      </c>
      <c r="L13194" s="35" t="n">
        <v>-1</v>
      </c>
      <c r="M13194" s="6" t="str">
        <f aca="false">IF(I13194&lt;=0,"Below 0%",IF(I13194&lt;=0.05,"0-5%",IF(I13194&lt;=0.1,"5-10%",IF(I13194&lt;=0.2,"10-20%",IF(I13194&lt;=0.4,"20-40%","Above 40%")))))</f>
        <v>5-10%</v>
      </c>
      <c r="N13194" s="6" t="str">
        <f aca="false">IF(AND(H13194&gt;=Summary!$B$25,I13194&gt;=Summary!$B$26,I13194&lt;=Summary!$B$27,J13194&gt;=Summary!$B$28,J13194&lt;=Summary!$B$29,F13194*J13194&gt;1),"Yes","No")</f>
        <v>No</v>
      </c>
    </row>
    <row r="13195" customFormat="false" ht="15" hidden="false" customHeight="false" outlineLevel="0" collapsed="false">
      <c r="A13195" s="6" t="s">
        <v>159</v>
      </c>
      <c r="B13195" s="45" t="n">
        <v>45691</v>
      </c>
      <c r="C13195" s="6" t="s">
        <v>190</v>
      </c>
      <c r="D13195" s="6" t="s">
        <v>189</v>
      </c>
      <c r="E13195" s="6" t="s">
        <v>177</v>
      </c>
      <c r="F13195" s="34" t="n">
        <v>0.0736227706074715</v>
      </c>
      <c r="G13195" s="34" t="n">
        <v>0.123354040246564</v>
      </c>
      <c r="H13195" s="34" t="n">
        <v>-0.0497312696390927</v>
      </c>
      <c r="I13195" s="34" t="n">
        <v>-0.403158822683782</v>
      </c>
      <c r="J13195" s="35" t="n">
        <v>8</v>
      </c>
      <c r="K13195" s="6" t="n">
        <v>0</v>
      </c>
      <c r="L13195" s="35" t="n">
        <v>-1</v>
      </c>
      <c r="M13195" s="6" t="str">
        <f aca="false">IF(I13195&lt;=0,"Below 0%",IF(I13195&lt;=0.05,"0-5%",IF(I13195&lt;=0.1,"5-10%",IF(I13195&lt;=0.2,"10-20%",IF(I13195&lt;=0.4,"20-40%","Above 40%")))))</f>
        <v>Below 0%</v>
      </c>
      <c r="N13195" s="6" t="str">
        <f aca="false">IF(AND(H13195&gt;=Summary!$B$25,I13195&gt;=Summary!$B$26,I13195&lt;=Summary!$B$27,J13195&gt;=Summary!$B$28,J13195&lt;=Summary!$B$29,F13195*J13195&gt;1),"Yes","No")</f>
        <v>No</v>
      </c>
    </row>
    <row r="13196" customFormat="false" ht="15" hidden="false" customHeight="false" outlineLevel="0" collapsed="false">
      <c r="A13196" s="6" t="s">
        <v>159</v>
      </c>
      <c r="B13196" s="45" t="n">
        <v>45700</v>
      </c>
      <c r="C13196" s="6" t="s">
        <v>173</v>
      </c>
      <c r="D13196" s="6" t="s">
        <v>183</v>
      </c>
      <c r="E13196" s="6" t="s">
        <v>187</v>
      </c>
      <c r="F13196" s="34" t="n">
        <v>0.230632498860359</v>
      </c>
      <c r="G13196" s="34" t="n">
        <v>0.123272564358824</v>
      </c>
      <c r="H13196" s="34" t="n">
        <v>0.107359934501535</v>
      </c>
      <c r="I13196" s="34" t="n">
        <v>0.870915073925368</v>
      </c>
      <c r="J13196" s="35" t="n">
        <v>8</v>
      </c>
      <c r="K13196" s="6" t="n">
        <v>0</v>
      </c>
      <c r="L13196" s="35" t="n">
        <v>-1</v>
      </c>
      <c r="M13196" s="6" t="str">
        <f aca="false">IF(I13196&lt;=0,"Below 0%",IF(I13196&lt;=0.05,"0-5%",IF(I13196&lt;=0.1,"5-10%",IF(I13196&lt;=0.2,"10-20%",IF(I13196&lt;=0.4,"20-40%","Above 40%")))))</f>
        <v>Above 40%</v>
      </c>
      <c r="N13196" s="6" t="str">
        <f aca="false">IF(AND(H13196&gt;=Summary!$B$25,I13196&gt;=Summary!$B$26,I13196&lt;=Summary!$B$27,J13196&gt;=Summary!$B$28,J13196&lt;=Summary!$B$29,F13196*J13196&gt;1),"Yes","No")</f>
        <v>No</v>
      </c>
    </row>
    <row r="13197" customFormat="false" ht="15" hidden="false" customHeight="false" outlineLevel="0" collapsed="false">
      <c r="A13197" s="6" t="s">
        <v>159</v>
      </c>
      <c r="B13197" s="45" t="n">
        <v>45700</v>
      </c>
      <c r="C13197" s="6" t="s">
        <v>173</v>
      </c>
      <c r="D13197" s="6" t="s">
        <v>183</v>
      </c>
      <c r="E13197" s="6" t="s">
        <v>174</v>
      </c>
      <c r="F13197" s="34" t="n">
        <v>0.278637439012528</v>
      </c>
      <c r="G13197" s="34" t="n">
        <v>0.201261329565427</v>
      </c>
      <c r="H13197" s="34" t="n">
        <v>0.0773761094471003</v>
      </c>
      <c r="I13197" s="34" t="n">
        <v>0.384455919148375</v>
      </c>
      <c r="J13197" s="35" t="n">
        <v>4.9</v>
      </c>
      <c r="K13197" s="6" t="n">
        <v>1</v>
      </c>
      <c r="L13197" s="35" t="n">
        <v>3.9</v>
      </c>
      <c r="M13197" s="6" t="str">
        <f aca="false">IF(I13197&lt;=0,"Below 0%",IF(I13197&lt;=0.05,"0-5%",IF(I13197&lt;=0.1,"5-10%",IF(I13197&lt;=0.2,"10-20%",IF(I13197&lt;=0.4,"20-40%","Above 40%")))))</f>
        <v>20-40%</v>
      </c>
      <c r="N13197" s="6" t="str">
        <f aca="false">IF(AND(H13197&gt;=Summary!$B$25,I13197&gt;=Summary!$B$26,I13197&lt;=Summary!$B$27,J13197&gt;=Summary!$B$28,J13197&lt;=Summary!$B$29,F13197*J13197&gt;1),"Yes","No")</f>
        <v>Yes</v>
      </c>
    </row>
    <row r="13198" customFormat="false" ht="15" hidden="false" customHeight="false" outlineLevel="0" collapsed="false">
      <c r="A13198" s="6" t="s">
        <v>159</v>
      </c>
      <c r="B13198" s="45" t="n">
        <v>45700</v>
      </c>
      <c r="C13198" s="6" t="s">
        <v>173</v>
      </c>
      <c r="D13198" s="6" t="s">
        <v>183</v>
      </c>
      <c r="E13198" s="6" t="s">
        <v>177</v>
      </c>
      <c r="F13198" s="34" t="n">
        <v>0.490730106830597</v>
      </c>
      <c r="G13198" s="34" t="n">
        <v>0.675466106075749</v>
      </c>
      <c r="H13198" s="34" t="n">
        <v>-0.184735999245152</v>
      </c>
      <c r="I13198" s="34" t="n">
        <v>-0.27349410663758</v>
      </c>
      <c r="J13198" s="35" t="n">
        <v>1.46</v>
      </c>
      <c r="K13198" s="6" t="n">
        <v>0</v>
      </c>
      <c r="L13198" s="35" t="n">
        <v>-1</v>
      </c>
      <c r="M13198" s="6" t="str">
        <f aca="false">IF(I13198&lt;=0,"Below 0%",IF(I13198&lt;=0.05,"0-5%",IF(I13198&lt;=0.1,"5-10%",IF(I13198&lt;=0.2,"10-20%",IF(I13198&lt;=0.4,"20-40%","Above 40%")))))</f>
        <v>Below 0%</v>
      </c>
      <c r="N13198" s="6" t="str">
        <f aca="false">IF(AND(H13198&gt;=Summary!$B$25,I13198&gt;=Summary!$B$26,I13198&lt;=Summary!$B$27,J13198&gt;=Summary!$B$28,J13198&lt;=Summary!$B$29,F13198*J13198&gt;1),"Yes","No")</f>
        <v>No</v>
      </c>
    </row>
    <row r="13199" customFormat="false" ht="15" hidden="false" customHeight="false" outlineLevel="0" collapsed="false">
      <c r="A13199" s="6" t="s">
        <v>159</v>
      </c>
      <c r="B13199" s="45" t="n">
        <v>45702</v>
      </c>
      <c r="C13199" s="6" t="s">
        <v>201</v>
      </c>
      <c r="D13199" s="6" t="s">
        <v>190</v>
      </c>
      <c r="E13199" s="6" t="s">
        <v>187</v>
      </c>
      <c r="F13199" s="34" t="n">
        <v>0.341083496809006</v>
      </c>
      <c r="G13199" s="34" t="n">
        <v>0.335738458368403</v>
      </c>
      <c r="H13199" s="34" t="n">
        <v>0.00534503844060252</v>
      </c>
      <c r="I13199" s="34" t="n">
        <v>0.0159202447839248</v>
      </c>
      <c r="J13199" s="35" t="n">
        <v>3</v>
      </c>
      <c r="K13199" s="6" t="n">
        <v>1</v>
      </c>
      <c r="L13199" s="35" t="n">
        <v>2</v>
      </c>
      <c r="M13199" s="6" t="str">
        <f aca="false">IF(I13199&lt;=0,"Below 0%",IF(I13199&lt;=0.05,"0-5%",IF(I13199&lt;=0.1,"5-10%",IF(I13199&lt;=0.2,"10-20%",IF(I13199&lt;=0.4,"20-40%","Above 40%")))))</f>
        <v>0-5%</v>
      </c>
      <c r="N13199" s="6" t="str">
        <f aca="false">IF(AND(H13199&gt;=Summary!$B$25,I13199&gt;=Summary!$B$26,I13199&lt;=Summary!$B$27,J13199&gt;=Summary!$B$28,J13199&lt;=Summary!$B$29,F13199*J13199&gt;1),"Yes","No")</f>
        <v>No</v>
      </c>
    </row>
    <row r="13200" customFormat="false" ht="15" hidden="false" customHeight="false" outlineLevel="0" collapsed="false">
      <c r="A13200" s="6" t="s">
        <v>159</v>
      </c>
      <c r="B13200" s="45" t="n">
        <v>45702</v>
      </c>
      <c r="C13200" s="6" t="s">
        <v>201</v>
      </c>
      <c r="D13200" s="6" t="s">
        <v>190</v>
      </c>
      <c r="E13200" s="6" t="s">
        <v>174</v>
      </c>
      <c r="F13200" s="34" t="n">
        <v>0.280203938484192</v>
      </c>
      <c r="G13200" s="34" t="n">
        <v>0.262980515693266</v>
      </c>
      <c r="H13200" s="34" t="n">
        <v>0.0172234227909257</v>
      </c>
      <c r="I13200" s="34" t="n">
        <v>0.0654931516333881</v>
      </c>
      <c r="J13200" s="35" t="n">
        <v>3.83</v>
      </c>
      <c r="K13200" s="6" t="n">
        <v>0</v>
      </c>
      <c r="L13200" s="35" t="n">
        <v>-1</v>
      </c>
      <c r="M13200" s="6" t="str">
        <f aca="false">IF(I13200&lt;=0,"Below 0%",IF(I13200&lt;=0.05,"0-5%",IF(I13200&lt;=0.1,"5-10%",IF(I13200&lt;=0.2,"10-20%",IF(I13200&lt;=0.4,"20-40%","Above 40%")))))</f>
        <v>5-10%</v>
      </c>
      <c r="N13200" s="6" t="str">
        <f aca="false">IF(AND(H13200&gt;=Summary!$B$25,I13200&gt;=Summary!$B$26,I13200&lt;=Summary!$B$27,J13200&gt;=Summary!$B$28,J13200&lt;=Summary!$B$29,F13200*J13200&gt;1),"Yes","No")</f>
        <v>No</v>
      </c>
    </row>
    <row r="13201" customFormat="false" ht="15" hidden="false" customHeight="false" outlineLevel="0" collapsed="false">
      <c r="A13201" s="6" t="s">
        <v>159</v>
      </c>
      <c r="B13201" s="45" t="n">
        <v>45702</v>
      </c>
      <c r="C13201" s="6" t="s">
        <v>201</v>
      </c>
      <c r="D13201" s="6" t="s">
        <v>190</v>
      </c>
      <c r="E13201" s="6" t="s">
        <v>177</v>
      </c>
      <c r="F13201" s="34" t="n">
        <v>0.378712505102158</v>
      </c>
      <c r="G13201" s="34" t="n">
        <v>0.401281025938331</v>
      </c>
      <c r="H13201" s="34" t="n">
        <v>-0.022568520836173</v>
      </c>
      <c r="I13201" s="34" t="n">
        <v>-0.0562411860451169</v>
      </c>
      <c r="J13201" s="35" t="n">
        <v>2.51</v>
      </c>
      <c r="K13201" s="6" t="n">
        <v>0</v>
      </c>
      <c r="L13201" s="35" t="n">
        <v>-1</v>
      </c>
      <c r="M13201" s="6" t="str">
        <f aca="false">IF(I13201&lt;=0,"Below 0%",IF(I13201&lt;=0.05,"0-5%",IF(I13201&lt;=0.1,"5-10%",IF(I13201&lt;=0.2,"10-20%",IF(I13201&lt;=0.4,"20-40%","Above 40%")))))</f>
        <v>Below 0%</v>
      </c>
      <c r="N13201" s="6" t="str">
        <f aca="false">IF(AND(H13201&gt;=Summary!$B$25,I13201&gt;=Summary!$B$26,I13201&lt;=Summary!$B$27,J13201&gt;=Summary!$B$28,J13201&lt;=Summary!$B$29,F13201*J13201&gt;1),"Yes","No")</f>
        <v>No</v>
      </c>
    </row>
    <row r="13202" customFormat="false" ht="15" hidden="false" customHeight="false" outlineLevel="0" collapsed="false">
      <c r="A13202" s="6" t="s">
        <v>159</v>
      </c>
      <c r="B13202" s="45" t="n">
        <v>45703</v>
      </c>
      <c r="C13202" s="6" t="s">
        <v>182</v>
      </c>
      <c r="D13202" s="6" t="s">
        <v>209</v>
      </c>
      <c r="E13202" s="6" t="s">
        <v>187</v>
      </c>
      <c r="F13202" s="34" t="n">
        <v>0.573103189468384</v>
      </c>
      <c r="G13202" s="34" t="n">
        <v>0.689945309213294</v>
      </c>
      <c r="H13202" s="34" t="n">
        <v>-0.11684211974491</v>
      </c>
      <c r="I13202" s="34" t="n">
        <v>-0.169349828435153</v>
      </c>
      <c r="J13202" s="35" t="n">
        <v>1.43</v>
      </c>
      <c r="K13202" s="6" t="n">
        <v>0</v>
      </c>
      <c r="L13202" s="35" t="n">
        <v>-1</v>
      </c>
      <c r="M13202" s="6" t="str">
        <f aca="false">IF(I13202&lt;=0,"Below 0%",IF(I13202&lt;=0.05,"0-5%",IF(I13202&lt;=0.1,"5-10%",IF(I13202&lt;=0.2,"10-20%",IF(I13202&lt;=0.4,"20-40%","Above 40%")))))</f>
        <v>Below 0%</v>
      </c>
      <c r="N13202" s="6" t="str">
        <f aca="false">IF(AND(H13202&gt;=Summary!$B$25,I13202&gt;=Summary!$B$26,I13202&lt;=Summary!$B$27,J13202&gt;=Summary!$B$28,J13202&lt;=Summary!$B$29,F13202*J13202&gt;1),"Yes","No")</f>
        <v>No</v>
      </c>
    </row>
    <row r="13203" customFormat="false" ht="15" hidden="false" customHeight="false" outlineLevel="0" collapsed="false">
      <c r="A13203" s="6" t="s">
        <v>159</v>
      </c>
      <c r="B13203" s="45" t="n">
        <v>45703</v>
      </c>
      <c r="C13203" s="6" t="s">
        <v>182</v>
      </c>
      <c r="D13203" s="6" t="s">
        <v>209</v>
      </c>
      <c r="E13203" s="6" t="s">
        <v>174</v>
      </c>
      <c r="F13203" s="34" t="n">
        <v>0.271231681108475</v>
      </c>
      <c r="G13203" s="34" t="n">
        <v>0.189734960033656</v>
      </c>
      <c r="H13203" s="34" t="n">
        <v>0.0814967210748189</v>
      </c>
      <c r="I13203" s="34" t="n">
        <v>0.429529281585021</v>
      </c>
      <c r="J13203" s="35" t="n">
        <v>5.2</v>
      </c>
      <c r="K13203" s="6" t="n">
        <v>1</v>
      </c>
      <c r="L13203" s="35" t="n">
        <v>4.2</v>
      </c>
      <c r="M13203" s="6" t="str">
        <f aca="false">IF(I13203&lt;=0,"Below 0%",IF(I13203&lt;=0.05,"0-5%",IF(I13203&lt;=0.1,"5-10%",IF(I13203&lt;=0.2,"10-20%",IF(I13203&lt;=0.4,"20-40%","Above 40%")))))</f>
        <v>Above 40%</v>
      </c>
      <c r="N13203" s="6" t="str">
        <f aca="false">IF(AND(H13203&gt;=Summary!$B$25,I13203&gt;=Summary!$B$26,I13203&lt;=Summary!$B$27,J13203&gt;=Summary!$B$28,J13203&lt;=Summary!$B$29,F13203*J13203&gt;1),"Yes","No")</f>
        <v>No</v>
      </c>
    </row>
    <row r="13204" customFormat="false" ht="15" hidden="false" customHeight="false" outlineLevel="0" collapsed="false">
      <c r="A13204" s="6" t="s">
        <v>159</v>
      </c>
      <c r="B13204" s="45" t="n">
        <v>45703</v>
      </c>
      <c r="C13204" s="6" t="s">
        <v>182</v>
      </c>
      <c r="D13204" s="6" t="s">
        <v>209</v>
      </c>
      <c r="E13204" s="6" t="s">
        <v>177</v>
      </c>
      <c r="F13204" s="34" t="n">
        <v>0.155665144324303</v>
      </c>
      <c r="G13204" s="34" t="n">
        <v>0.12031973075305</v>
      </c>
      <c r="H13204" s="34" t="n">
        <v>0.0353454135712526</v>
      </c>
      <c r="I13204" s="34" t="n">
        <v>0.293762405800236</v>
      </c>
      <c r="J13204" s="35" t="n">
        <v>8.2</v>
      </c>
      <c r="K13204" s="6" t="n">
        <v>0</v>
      </c>
      <c r="L13204" s="35" t="n">
        <v>-1</v>
      </c>
      <c r="M13204" s="6" t="str">
        <f aca="false">IF(I13204&lt;=0,"Below 0%",IF(I13204&lt;=0.05,"0-5%",IF(I13204&lt;=0.1,"5-10%",IF(I13204&lt;=0.2,"10-20%",IF(I13204&lt;=0.4,"20-40%","Above 40%")))))</f>
        <v>20-40%</v>
      </c>
      <c r="N13204" s="6" t="str">
        <f aca="false">IF(AND(H13204&gt;=Summary!$B$25,I13204&gt;=Summary!$B$26,I13204&lt;=Summary!$B$27,J13204&gt;=Summary!$B$28,J13204&lt;=Summary!$B$29,F13204*J13204&gt;1),"Yes","No")</f>
        <v>No</v>
      </c>
    </row>
    <row r="13205" customFormat="false" ht="15" hidden="false" customHeight="false" outlineLevel="0" collapsed="false">
      <c r="A13205" s="6" t="s">
        <v>159</v>
      </c>
      <c r="B13205" s="45" t="n">
        <v>45703</v>
      </c>
      <c r="C13205" s="6" t="s">
        <v>180</v>
      </c>
      <c r="D13205" s="6" t="s">
        <v>173</v>
      </c>
      <c r="E13205" s="6" t="s">
        <v>187</v>
      </c>
      <c r="F13205" s="34" t="n">
        <v>0.526640295982361</v>
      </c>
      <c r="G13205" s="34" t="n">
        <v>0.532867333748264</v>
      </c>
      <c r="H13205" s="34" t="n">
        <v>-0.0062270377659035</v>
      </c>
      <c r="I13205" s="34" t="n">
        <v>-0.0116859063626619</v>
      </c>
      <c r="J13205" s="35" t="n">
        <v>1.87</v>
      </c>
      <c r="K13205" s="6" t="n">
        <v>0</v>
      </c>
      <c r="L13205" s="35" t="n">
        <v>-1</v>
      </c>
      <c r="M13205" s="6" t="str">
        <f aca="false">IF(I13205&lt;=0,"Below 0%",IF(I13205&lt;=0.05,"0-5%",IF(I13205&lt;=0.1,"5-10%",IF(I13205&lt;=0.2,"10-20%",IF(I13205&lt;=0.4,"20-40%","Above 40%")))))</f>
        <v>Below 0%</v>
      </c>
      <c r="N13205" s="6" t="str">
        <f aca="false">IF(AND(H13205&gt;=Summary!$B$25,I13205&gt;=Summary!$B$26,I13205&lt;=Summary!$B$27,J13205&gt;=Summary!$B$28,J13205&lt;=Summary!$B$29,F13205*J13205&gt;1),"Yes","No")</f>
        <v>No</v>
      </c>
    </row>
    <row r="13206" customFormat="false" ht="15" hidden="false" customHeight="false" outlineLevel="0" collapsed="false">
      <c r="A13206" s="6" t="s">
        <v>159</v>
      </c>
      <c r="B13206" s="45" t="n">
        <v>45703</v>
      </c>
      <c r="C13206" s="6" t="s">
        <v>180</v>
      </c>
      <c r="D13206" s="6" t="s">
        <v>173</v>
      </c>
      <c r="E13206" s="6" t="s">
        <v>174</v>
      </c>
      <c r="F13206" s="34" t="n">
        <v>0.261440932750702</v>
      </c>
      <c r="G13206" s="34" t="n">
        <v>0.279120984344329</v>
      </c>
      <c r="H13206" s="34" t="n">
        <v>-0.0176800515936271</v>
      </c>
      <c r="I13206" s="34" t="n">
        <v>-0.0633418932480429</v>
      </c>
      <c r="J13206" s="35" t="n">
        <v>3.57</v>
      </c>
      <c r="K13206" s="6" t="n">
        <v>0</v>
      </c>
      <c r="L13206" s="35" t="n">
        <v>-1</v>
      </c>
      <c r="M13206" s="6" t="str">
        <f aca="false">IF(I13206&lt;=0,"Below 0%",IF(I13206&lt;=0.05,"0-5%",IF(I13206&lt;=0.1,"5-10%",IF(I13206&lt;=0.2,"10-20%",IF(I13206&lt;=0.4,"20-40%","Above 40%")))))</f>
        <v>Below 0%</v>
      </c>
      <c r="N13206" s="6" t="str">
        <f aca="false">IF(AND(H13206&gt;=Summary!$B$25,I13206&gt;=Summary!$B$26,I13206&lt;=Summary!$B$27,J13206&gt;=Summary!$B$28,J13206&lt;=Summary!$B$29,F13206*J13206&gt;1),"Yes","No")</f>
        <v>No</v>
      </c>
    </row>
    <row r="13207" customFormat="false" ht="15" hidden="false" customHeight="false" outlineLevel="0" collapsed="false">
      <c r="A13207" s="6" t="s">
        <v>159</v>
      </c>
      <c r="B13207" s="45" t="n">
        <v>45703</v>
      </c>
      <c r="C13207" s="6" t="s">
        <v>180</v>
      </c>
      <c r="D13207" s="6" t="s">
        <v>173</v>
      </c>
      <c r="E13207" s="6" t="s">
        <v>177</v>
      </c>
      <c r="F13207" s="34" t="n">
        <v>0.21191880106926</v>
      </c>
      <c r="G13207" s="34" t="n">
        <v>0.188011681907407</v>
      </c>
      <c r="H13207" s="34" t="n">
        <v>0.0239071191618531</v>
      </c>
      <c r="I13207" s="34" t="n">
        <v>0.127157626160842</v>
      </c>
      <c r="J13207" s="35" t="n">
        <v>5.3</v>
      </c>
      <c r="K13207" s="6" t="n">
        <v>1</v>
      </c>
      <c r="L13207" s="35" t="n">
        <v>4.3</v>
      </c>
      <c r="M13207" s="6" t="str">
        <f aca="false">IF(I13207&lt;=0,"Below 0%",IF(I13207&lt;=0.05,"0-5%",IF(I13207&lt;=0.1,"5-10%",IF(I13207&lt;=0.2,"10-20%",IF(I13207&lt;=0.4,"20-40%","Above 40%")))))</f>
        <v>10-20%</v>
      </c>
      <c r="N13207" s="6" t="str">
        <f aca="false">IF(AND(H13207&gt;=Summary!$B$25,I13207&gt;=Summary!$B$26,I13207&lt;=Summary!$B$27,J13207&gt;=Summary!$B$28,J13207&lt;=Summary!$B$29,F13207*J13207&gt;1),"Yes","No")</f>
        <v>No</v>
      </c>
    </row>
    <row r="13208" customFormat="false" ht="15" hidden="false" customHeight="false" outlineLevel="0" collapsed="false">
      <c r="A13208" s="6" t="s">
        <v>159</v>
      </c>
      <c r="B13208" s="45" t="n">
        <v>45703</v>
      </c>
      <c r="C13208" s="6" t="s">
        <v>184</v>
      </c>
      <c r="D13208" s="6" t="s">
        <v>207</v>
      </c>
      <c r="E13208" s="6" t="s">
        <v>187</v>
      </c>
      <c r="F13208" s="34" t="n">
        <v>0.346150696277618</v>
      </c>
      <c r="G13208" s="34" t="n">
        <v>0.434235153990131</v>
      </c>
      <c r="H13208" s="34" t="n">
        <v>-0.0880844577125126</v>
      </c>
      <c r="I13208" s="34" t="n">
        <v>-0.202849670053463</v>
      </c>
      <c r="J13208" s="35" t="n">
        <v>2.28</v>
      </c>
      <c r="K13208" s="6" t="n">
        <v>1</v>
      </c>
      <c r="L13208" s="35" t="n">
        <v>1.28</v>
      </c>
      <c r="M13208" s="6" t="str">
        <f aca="false">IF(I13208&lt;=0,"Below 0%",IF(I13208&lt;=0.05,"0-5%",IF(I13208&lt;=0.1,"5-10%",IF(I13208&lt;=0.2,"10-20%",IF(I13208&lt;=0.4,"20-40%","Above 40%")))))</f>
        <v>Below 0%</v>
      </c>
      <c r="N13208" s="6" t="str">
        <f aca="false">IF(AND(H13208&gt;=Summary!$B$25,I13208&gt;=Summary!$B$26,I13208&lt;=Summary!$B$27,J13208&gt;=Summary!$B$28,J13208&lt;=Summary!$B$29,F13208*J13208&gt;1),"Yes","No")</f>
        <v>No</v>
      </c>
    </row>
    <row r="13209" customFormat="false" ht="15" hidden="false" customHeight="false" outlineLevel="0" collapsed="false">
      <c r="A13209" s="6" t="s">
        <v>159</v>
      </c>
      <c r="B13209" s="45" t="n">
        <v>45703</v>
      </c>
      <c r="C13209" s="6" t="s">
        <v>184</v>
      </c>
      <c r="D13209" s="6" t="s">
        <v>207</v>
      </c>
      <c r="E13209" s="6" t="s">
        <v>174</v>
      </c>
      <c r="F13209" s="34" t="n">
        <v>0.328516006469727</v>
      </c>
      <c r="G13209" s="34" t="n">
        <v>0.284498893993534</v>
      </c>
      <c r="H13209" s="34" t="n">
        <v>0.0440171124761925</v>
      </c>
      <c r="I13209" s="34" t="n">
        <v>0.15471804427188</v>
      </c>
      <c r="J13209" s="35" t="n">
        <v>3.48</v>
      </c>
      <c r="K13209" s="6" t="n">
        <v>0</v>
      </c>
      <c r="L13209" s="35" t="n">
        <v>-1</v>
      </c>
      <c r="M13209" s="6" t="str">
        <f aca="false">IF(I13209&lt;=0,"Below 0%",IF(I13209&lt;=0.05,"0-5%",IF(I13209&lt;=0.1,"5-10%",IF(I13209&lt;=0.2,"10-20%",IF(I13209&lt;=0.4,"20-40%","Above 40%")))))</f>
        <v>10-20%</v>
      </c>
      <c r="N13209" s="6" t="str">
        <f aca="false">IF(AND(H13209&gt;=Summary!$B$25,I13209&gt;=Summary!$B$26,I13209&lt;=Summary!$B$27,J13209&gt;=Summary!$B$28,J13209&lt;=Summary!$B$29,F13209*J13209&gt;1),"Yes","No")</f>
        <v>Yes</v>
      </c>
    </row>
    <row r="13210" customFormat="false" ht="15" hidden="false" customHeight="false" outlineLevel="0" collapsed="false">
      <c r="A13210" s="6" t="s">
        <v>159</v>
      </c>
      <c r="B13210" s="45" t="n">
        <v>45703</v>
      </c>
      <c r="C13210" s="6" t="s">
        <v>184</v>
      </c>
      <c r="D13210" s="6" t="s">
        <v>207</v>
      </c>
      <c r="E13210" s="6" t="s">
        <v>177</v>
      </c>
      <c r="F13210" s="34" t="n">
        <v>0.32533323764801</v>
      </c>
      <c r="G13210" s="34" t="n">
        <v>0.281265952016335</v>
      </c>
      <c r="H13210" s="34" t="n">
        <v>0.0440672856316754</v>
      </c>
      <c r="I13210" s="34" t="n">
        <v>0.156674795920966</v>
      </c>
      <c r="J13210" s="35" t="n">
        <v>3.52</v>
      </c>
      <c r="K13210" s="6" t="n">
        <v>0</v>
      </c>
      <c r="L13210" s="35" t="n">
        <v>-1</v>
      </c>
      <c r="M13210" s="6" t="str">
        <f aca="false">IF(I13210&lt;=0,"Below 0%",IF(I13210&lt;=0.05,"0-5%",IF(I13210&lt;=0.1,"5-10%",IF(I13210&lt;=0.2,"10-20%",IF(I13210&lt;=0.4,"20-40%","Above 40%")))))</f>
        <v>10-20%</v>
      </c>
      <c r="N13210" s="6" t="str">
        <f aca="false">IF(AND(H13210&gt;=Summary!$B$25,I13210&gt;=Summary!$B$26,I13210&lt;=Summary!$B$27,J13210&gt;=Summary!$B$28,J13210&lt;=Summary!$B$29,F13210*J13210&gt;1),"Yes","No")</f>
        <v>Yes</v>
      </c>
    </row>
    <row r="13211" customFormat="false" ht="15" hidden="false" customHeight="false" outlineLevel="0" collapsed="false">
      <c r="A13211" s="6" t="s">
        <v>159</v>
      </c>
      <c r="B13211" s="45" t="n">
        <v>45703</v>
      </c>
      <c r="C13211" s="6" t="s">
        <v>195</v>
      </c>
      <c r="D13211" s="6" t="s">
        <v>185</v>
      </c>
      <c r="E13211" s="6" t="s">
        <v>187</v>
      </c>
      <c r="F13211" s="34" t="n">
        <v>0.126824542880058</v>
      </c>
      <c r="G13211" s="34" t="n">
        <v>0.0943789035392089</v>
      </c>
      <c r="H13211" s="34" t="n">
        <v>0.0324456393408494</v>
      </c>
      <c r="I13211" s="34" t="n">
        <v>0.3437806344865</v>
      </c>
      <c r="J13211" s="35" t="n">
        <v>10.5</v>
      </c>
      <c r="K13211" s="6" t="n">
        <v>0</v>
      </c>
      <c r="L13211" s="35" t="n">
        <v>-1</v>
      </c>
      <c r="M13211" s="6" t="str">
        <f aca="false">IF(I13211&lt;=0,"Below 0%",IF(I13211&lt;=0.05,"0-5%",IF(I13211&lt;=0.1,"5-10%",IF(I13211&lt;=0.2,"10-20%",IF(I13211&lt;=0.4,"20-40%","Above 40%")))))</f>
        <v>20-40%</v>
      </c>
      <c r="N13211" s="6" t="str">
        <f aca="false">IF(AND(H13211&gt;=Summary!$B$25,I13211&gt;=Summary!$B$26,I13211&lt;=Summary!$B$27,J13211&gt;=Summary!$B$28,J13211&lt;=Summary!$B$29,F13211*J13211&gt;1),"Yes","No")</f>
        <v>No</v>
      </c>
    </row>
    <row r="13212" customFormat="false" ht="15" hidden="false" customHeight="false" outlineLevel="0" collapsed="false">
      <c r="A13212" s="6" t="s">
        <v>159</v>
      </c>
      <c r="B13212" s="45" t="n">
        <v>45703</v>
      </c>
      <c r="C13212" s="6" t="s">
        <v>195</v>
      </c>
      <c r="D13212" s="6" t="s">
        <v>185</v>
      </c>
      <c r="E13212" s="6" t="s">
        <v>174</v>
      </c>
      <c r="F13212" s="34" t="n">
        <v>0.134241223335266</v>
      </c>
      <c r="G13212" s="34" t="n">
        <v>0.176960444136017</v>
      </c>
      <c r="H13212" s="34" t="n">
        <v>-0.0427192208007506</v>
      </c>
      <c r="I13212" s="34" t="n">
        <v>-0.241405479113261</v>
      </c>
      <c r="J13212" s="35" t="n">
        <v>5.6</v>
      </c>
      <c r="K13212" s="6" t="n">
        <v>0</v>
      </c>
      <c r="L13212" s="35" t="n">
        <v>-1</v>
      </c>
      <c r="M13212" s="6" t="str">
        <f aca="false">IF(I13212&lt;=0,"Below 0%",IF(I13212&lt;=0.05,"0-5%",IF(I13212&lt;=0.1,"5-10%",IF(I13212&lt;=0.2,"10-20%",IF(I13212&lt;=0.4,"20-40%","Above 40%")))))</f>
        <v>Below 0%</v>
      </c>
      <c r="N13212" s="6" t="str">
        <f aca="false">IF(AND(H13212&gt;=Summary!$B$25,I13212&gt;=Summary!$B$26,I13212&lt;=Summary!$B$27,J13212&gt;=Summary!$B$28,J13212&lt;=Summary!$B$29,F13212*J13212&gt;1),"Yes","No")</f>
        <v>No</v>
      </c>
    </row>
    <row r="13213" customFormat="false" ht="15" hidden="false" customHeight="false" outlineLevel="0" collapsed="false">
      <c r="A13213" s="6" t="s">
        <v>159</v>
      </c>
      <c r="B13213" s="45" t="n">
        <v>45703</v>
      </c>
      <c r="C13213" s="6" t="s">
        <v>195</v>
      </c>
      <c r="D13213" s="6" t="s">
        <v>185</v>
      </c>
      <c r="E13213" s="6" t="s">
        <v>177</v>
      </c>
      <c r="F13213" s="34" t="n">
        <v>0.738934278488159</v>
      </c>
      <c r="G13213" s="34" t="n">
        <v>0.728660652324774</v>
      </c>
      <c r="H13213" s="34" t="n">
        <v>0.0102736261633848</v>
      </c>
      <c r="I13213" s="34" t="n">
        <v>0.0140993288585118</v>
      </c>
      <c r="J13213" s="35" t="n">
        <v>1.36</v>
      </c>
      <c r="K13213" s="6" t="n">
        <v>1</v>
      </c>
      <c r="L13213" s="35" t="n">
        <v>0.36</v>
      </c>
      <c r="M13213" s="6" t="str">
        <f aca="false">IF(I13213&lt;=0,"Below 0%",IF(I13213&lt;=0.05,"0-5%",IF(I13213&lt;=0.1,"5-10%",IF(I13213&lt;=0.2,"10-20%",IF(I13213&lt;=0.4,"20-40%","Above 40%")))))</f>
        <v>0-5%</v>
      </c>
      <c r="N13213" s="6" t="str">
        <f aca="false">IF(AND(H13213&gt;=Summary!$B$25,I13213&gt;=Summary!$B$26,I13213&lt;=Summary!$B$27,J13213&gt;=Summary!$B$28,J13213&lt;=Summary!$B$29,F13213*J13213&gt;1),"Yes","No")</f>
        <v>No</v>
      </c>
    </row>
    <row r="13214" customFormat="false" ht="15" hidden="false" customHeight="false" outlineLevel="0" collapsed="false">
      <c r="A13214" s="6" t="s">
        <v>159</v>
      </c>
      <c r="B13214" s="45" t="n">
        <v>45703</v>
      </c>
      <c r="C13214" s="6" t="s">
        <v>194</v>
      </c>
      <c r="D13214" s="6" t="s">
        <v>188</v>
      </c>
      <c r="E13214" s="6" t="s">
        <v>187</v>
      </c>
      <c r="F13214" s="34" t="n">
        <v>0.630253314971924</v>
      </c>
      <c r="G13214" s="34" t="n">
        <v>0.489052890528905</v>
      </c>
      <c r="H13214" s="34" t="n">
        <v>0.141200424443019</v>
      </c>
      <c r="I13214" s="34" t="n">
        <v>0.288722195855569</v>
      </c>
      <c r="J13214" s="35" t="n">
        <v>2.01</v>
      </c>
      <c r="K13214" s="6" t="n">
        <v>1</v>
      </c>
      <c r="L13214" s="35" t="n">
        <v>1.01</v>
      </c>
      <c r="M13214" s="6" t="str">
        <f aca="false">IF(I13214&lt;=0,"Below 0%",IF(I13214&lt;=0.05,"0-5%",IF(I13214&lt;=0.1,"5-10%",IF(I13214&lt;=0.2,"10-20%",IF(I13214&lt;=0.4,"20-40%","Above 40%")))))</f>
        <v>20-40%</v>
      </c>
      <c r="N13214" s="6" t="str">
        <f aca="false">IF(AND(H13214&gt;=Summary!$B$25,I13214&gt;=Summary!$B$26,I13214&lt;=Summary!$B$27,J13214&gt;=Summary!$B$28,J13214&lt;=Summary!$B$29,F13214*J13214&gt;1),"Yes","No")</f>
        <v>Yes</v>
      </c>
    </row>
    <row r="13215" customFormat="false" ht="15" hidden="false" customHeight="false" outlineLevel="0" collapsed="false">
      <c r="A13215" s="6" t="s">
        <v>159</v>
      </c>
      <c r="B13215" s="45" t="n">
        <v>45703</v>
      </c>
      <c r="C13215" s="6" t="s">
        <v>194</v>
      </c>
      <c r="D13215" s="6" t="s">
        <v>188</v>
      </c>
      <c r="E13215" s="6" t="s">
        <v>174</v>
      </c>
      <c r="F13215" s="34" t="n">
        <v>0.282829970121384</v>
      </c>
      <c r="G13215" s="34" t="n">
        <v>0.234046740467405</v>
      </c>
      <c r="H13215" s="34" t="n">
        <v>0.048783229653979</v>
      </c>
      <c r="I13215" s="34" t="n">
        <v>0.208433706688485</v>
      </c>
      <c r="J13215" s="35" t="n">
        <v>4.2</v>
      </c>
      <c r="K13215" s="6" t="n">
        <v>0</v>
      </c>
      <c r="L13215" s="35" t="n">
        <v>-1</v>
      </c>
      <c r="M13215" s="6" t="str">
        <f aca="false">IF(I13215&lt;=0,"Below 0%",IF(I13215&lt;=0.05,"0-5%",IF(I13215&lt;=0.1,"5-10%",IF(I13215&lt;=0.2,"10-20%",IF(I13215&lt;=0.4,"20-40%","Above 40%")))))</f>
        <v>20-40%</v>
      </c>
      <c r="N13215" s="6" t="str">
        <f aca="false">IF(AND(H13215&gt;=Summary!$B$25,I13215&gt;=Summary!$B$26,I13215&lt;=Summary!$B$27,J13215&gt;=Summary!$B$28,J13215&lt;=Summary!$B$29,F13215*J13215&gt;1),"Yes","No")</f>
        <v>Yes</v>
      </c>
    </row>
    <row r="13216" customFormat="false" ht="15" hidden="false" customHeight="false" outlineLevel="0" collapsed="false">
      <c r="A13216" s="6" t="s">
        <v>159</v>
      </c>
      <c r="B13216" s="45" t="n">
        <v>45703</v>
      </c>
      <c r="C13216" s="6" t="s">
        <v>194</v>
      </c>
      <c r="D13216" s="6" t="s">
        <v>188</v>
      </c>
      <c r="E13216" s="6" t="s">
        <v>177</v>
      </c>
      <c r="F13216" s="34" t="n">
        <v>0.0869167000055313</v>
      </c>
      <c r="G13216" s="34" t="n">
        <v>0.27690036900369</v>
      </c>
      <c r="H13216" s="34" t="n">
        <v>-0.189983668998159</v>
      </c>
      <c r="I13216" s="34" t="n">
        <v>-0.68610839950028</v>
      </c>
      <c r="J13216" s="35" t="n">
        <v>3.55</v>
      </c>
      <c r="K13216" s="6" t="n">
        <v>0</v>
      </c>
      <c r="L13216" s="35" t="n">
        <v>-1</v>
      </c>
      <c r="M13216" s="6" t="str">
        <f aca="false">IF(I13216&lt;=0,"Below 0%",IF(I13216&lt;=0.05,"0-5%",IF(I13216&lt;=0.1,"5-10%",IF(I13216&lt;=0.2,"10-20%",IF(I13216&lt;=0.4,"20-40%","Above 40%")))))</f>
        <v>Below 0%</v>
      </c>
      <c r="N13216" s="6" t="str">
        <f aca="false">IF(AND(H13216&gt;=Summary!$B$25,I13216&gt;=Summary!$B$26,I13216&lt;=Summary!$B$27,J13216&gt;=Summary!$B$28,J13216&lt;=Summary!$B$29,F13216*J13216&gt;1),"Yes","No")</f>
        <v>No</v>
      </c>
    </row>
    <row r="13217" customFormat="false" ht="15" hidden="false" customHeight="false" outlineLevel="0" collapsed="false">
      <c r="A13217" s="6" t="s">
        <v>159</v>
      </c>
      <c r="B13217" s="45" t="n">
        <v>45703</v>
      </c>
      <c r="C13217" s="6" t="s">
        <v>179</v>
      </c>
      <c r="D13217" s="6" t="s">
        <v>199</v>
      </c>
      <c r="E13217" s="6" t="s">
        <v>187</v>
      </c>
      <c r="F13217" s="34" t="n">
        <v>0.0945355147123337</v>
      </c>
      <c r="G13217" s="34" t="n">
        <v>0.159609120521173</v>
      </c>
      <c r="H13217" s="34" t="n">
        <v>-0.065073605808839</v>
      </c>
      <c r="I13217" s="34" t="n">
        <v>-0.40770606088395</v>
      </c>
      <c r="J13217" s="35" t="n">
        <v>6.2</v>
      </c>
      <c r="K13217" s="6" t="n">
        <v>0</v>
      </c>
      <c r="L13217" s="35" t="n">
        <v>-1</v>
      </c>
      <c r="M13217" s="6" t="str">
        <f aca="false">IF(I13217&lt;=0,"Below 0%",IF(I13217&lt;=0.05,"0-5%",IF(I13217&lt;=0.1,"5-10%",IF(I13217&lt;=0.2,"10-20%",IF(I13217&lt;=0.4,"20-40%","Above 40%")))))</f>
        <v>Below 0%</v>
      </c>
      <c r="N13217" s="6" t="str">
        <f aca="false">IF(AND(H13217&gt;=Summary!$B$25,I13217&gt;=Summary!$B$26,I13217&lt;=Summary!$B$27,J13217&gt;=Summary!$B$28,J13217&lt;=Summary!$B$29,F13217*J13217&gt;1),"Yes","No")</f>
        <v>No</v>
      </c>
    </row>
    <row r="13218" customFormat="false" ht="15" hidden="false" customHeight="false" outlineLevel="0" collapsed="false">
      <c r="A13218" s="6" t="s">
        <v>159</v>
      </c>
      <c r="B13218" s="45" t="n">
        <v>45703</v>
      </c>
      <c r="C13218" s="6" t="s">
        <v>179</v>
      </c>
      <c r="D13218" s="6" t="s">
        <v>199</v>
      </c>
      <c r="E13218" s="6" t="s">
        <v>174</v>
      </c>
      <c r="F13218" s="34" t="n">
        <v>0.320611715316773</v>
      </c>
      <c r="G13218" s="34" t="n">
        <v>0.201954397394137</v>
      </c>
      <c r="H13218" s="34" t="n">
        <v>0.118657317922636</v>
      </c>
      <c r="I13218" s="34" t="n">
        <v>0.58754510648789</v>
      </c>
      <c r="J13218" s="35" t="n">
        <v>4.9</v>
      </c>
      <c r="K13218" s="6" t="n">
        <v>0</v>
      </c>
      <c r="L13218" s="35" t="n">
        <v>-1</v>
      </c>
      <c r="M13218" s="6" t="str">
        <f aca="false">IF(I13218&lt;=0,"Below 0%",IF(I13218&lt;=0.05,"0-5%",IF(I13218&lt;=0.1,"5-10%",IF(I13218&lt;=0.2,"10-20%",IF(I13218&lt;=0.4,"20-40%","Above 40%")))))</f>
        <v>Above 40%</v>
      </c>
      <c r="N13218" s="6" t="str">
        <f aca="false">IF(AND(H13218&gt;=Summary!$B$25,I13218&gt;=Summary!$B$26,I13218&lt;=Summary!$B$27,J13218&gt;=Summary!$B$28,J13218&lt;=Summary!$B$29,F13218*J13218&gt;1),"Yes","No")</f>
        <v>No</v>
      </c>
    </row>
    <row r="13219" customFormat="false" ht="15" hidden="false" customHeight="false" outlineLevel="0" collapsed="false">
      <c r="A13219" s="6" t="s">
        <v>159</v>
      </c>
      <c r="B13219" s="45" t="n">
        <v>45703</v>
      </c>
      <c r="C13219" s="6" t="s">
        <v>179</v>
      </c>
      <c r="D13219" s="6" t="s">
        <v>199</v>
      </c>
      <c r="E13219" s="6" t="s">
        <v>177</v>
      </c>
      <c r="F13219" s="34" t="n">
        <v>0.584852814674377</v>
      </c>
      <c r="G13219" s="34" t="n">
        <v>0.638436482084691</v>
      </c>
      <c r="H13219" s="34" t="n">
        <v>-0.0535836674103132</v>
      </c>
      <c r="I13219" s="34" t="n">
        <v>-0.0839295198722763</v>
      </c>
      <c r="J13219" s="35" t="n">
        <v>1.55</v>
      </c>
      <c r="K13219" s="6" t="n">
        <v>1</v>
      </c>
      <c r="L13219" s="35" t="n">
        <v>0.55</v>
      </c>
      <c r="M13219" s="6" t="str">
        <f aca="false">IF(I13219&lt;=0,"Below 0%",IF(I13219&lt;=0.05,"0-5%",IF(I13219&lt;=0.1,"5-10%",IF(I13219&lt;=0.2,"10-20%",IF(I13219&lt;=0.4,"20-40%","Above 40%")))))</f>
        <v>Below 0%</v>
      </c>
      <c r="N13219" s="6" t="str">
        <f aca="false">IF(AND(H13219&gt;=Summary!$B$25,I13219&gt;=Summary!$B$26,I13219&lt;=Summary!$B$27,J13219&gt;=Summary!$B$28,J13219&lt;=Summary!$B$29,F13219*J13219&gt;1),"Yes","No")</f>
        <v>No</v>
      </c>
    </row>
    <row r="13220" customFormat="false" ht="15" hidden="false" customHeight="false" outlineLevel="0" collapsed="false">
      <c r="A13220" s="6" t="s">
        <v>159</v>
      </c>
      <c r="B13220" s="45" t="n">
        <v>45703</v>
      </c>
      <c r="C13220" s="6" t="s">
        <v>189</v>
      </c>
      <c r="D13220" s="6" t="s">
        <v>206</v>
      </c>
      <c r="E13220" s="6" t="s">
        <v>187</v>
      </c>
      <c r="F13220" s="34" t="n">
        <v>0.450471192598343</v>
      </c>
      <c r="G13220" s="34" t="n">
        <v>0.396967463409498</v>
      </c>
      <c r="H13220" s="34" t="n">
        <v>0.0535037291888452</v>
      </c>
      <c r="I13220" s="34" t="n">
        <v>0.134781144855826</v>
      </c>
      <c r="J13220" s="35" t="n">
        <v>2.49</v>
      </c>
      <c r="K13220" s="6" t="n">
        <v>0</v>
      </c>
      <c r="L13220" s="35" t="n">
        <v>-1</v>
      </c>
      <c r="M13220" s="6" t="str">
        <f aca="false">IF(I13220&lt;=0,"Below 0%",IF(I13220&lt;=0.05,"0-5%",IF(I13220&lt;=0.1,"5-10%",IF(I13220&lt;=0.2,"10-20%",IF(I13220&lt;=0.4,"20-40%","Above 40%")))))</f>
        <v>10-20%</v>
      </c>
      <c r="N13220" s="6" t="str">
        <f aca="false">IF(AND(H13220&gt;=Summary!$B$25,I13220&gt;=Summary!$B$26,I13220&lt;=Summary!$B$27,J13220&gt;=Summary!$B$28,J13220&lt;=Summary!$B$29,F13220*J13220&gt;1),"Yes","No")</f>
        <v>Yes</v>
      </c>
    </row>
    <row r="13221" customFormat="false" ht="15" hidden="false" customHeight="false" outlineLevel="0" collapsed="false">
      <c r="A13221" s="6" t="s">
        <v>159</v>
      </c>
      <c r="B13221" s="45" t="n">
        <v>45703</v>
      </c>
      <c r="C13221" s="6" t="s">
        <v>189</v>
      </c>
      <c r="D13221" s="6" t="s">
        <v>206</v>
      </c>
      <c r="E13221" s="6" t="s">
        <v>174</v>
      </c>
      <c r="F13221" s="34" t="n">
        <v>0.268281728029251</v>
      </c>
      <c r="G13221" s="34" t="n">
        <v>0.262188059387175</v>
      </c>
      <c r="H13221" s="34" t="n">
        <v>0.00609366864207617</v>
      </c>
      <c r="I13221" s="34" t="n">
        <v>0.0232415948167861</v>
      </c>
      <c r="J13221" s="35" t="n">
        <v>3.77</v>
      </c>
      <c r="K13221" s="6" t="n">
        <v>0</v>
      </c>
      <c r="L13221" s="35" t="n">
        <v>-1</v>
      </c>
      <c r="M13221" s="6" t="str">
        <f aca="false">IF(I13221&lt;=0,"Below 0%",IF(I13221&lt;=0.05,"0-5%",IF(I13221&lt;=0.1,"5-10%",IF(I13221&lt;=0.2,"10-20%",IF(I13221&lt;=0.4,"20-40%","Above 40%")))))</f>
        <v>0-5%</v>
      </c>
      <c r="N13221" s="6" t="str">
        <f aca="false">IF(AND(H13221&gt;=Summary!$B$25,I13221&gt;=Summary!$B$26,I13221&lt;=Summary!$B$27,J13221&gt;=Summary!$B$28,J13221&lt;=Summary!$B$29,F13221*J13221&gt;1),"Yes","No")</f>
        <v>No</v>
      </c>
    </row>
    <row r="13222" customFormat="false" ht="15" hidden="false" customHeight="false" outlineLevel="0" collapsed="false">
      <c r="A13222" s="6" t="s">
        <v>159</v>
      </c>
      <c r="B13222" s="45" t="n">
        <v>45703</v>
      </c>
      <c r="C13222" s="6" t="s">
        <v>189</v>
      </c>
      <c r="D13222" s="6" t="s">
        <v>206</v>
      </c>
      <c r="E13222" s="6" t="s">
        <v>177</v>
      </c>
      <c r="F13222" s="34" t="n">
        <v>0.281247109174728</v>
      </c>
      <c r="G13222" s="34" t="n">
        <v>0.340844477203327</v>
      </c>
      <c r="H13222" s="34" t="n">
        <v>-0.059597368028599</v>
      </c>
      <c r="I13222" s="34" t="n">
        <v>-0.174852086551623</v>
      </c>
      <c r="J13222" s="35" t="n">
        <v>2.9</v>
      </c>
      <c r="K13222" s="6" t="n">
        <v>1</v>
      </c>
      <c r="L13222" s="35" t="n">
        <v>1.9</v>
      </c>
      <c r="M13222" s="6" t="str">
        <f aca="false">IF(I13222&lt;=0,"Below 0%",IF(I13222&lt;=0.05,"0-5%",IF(I13222&lt;=0.1,"5-10%",IF(I13222&lt;=0.2,"10-20%",IF(I13222&lt;=0.4,"20-40%","Above 40%")))))</f>
        <v>Below 0%</v>
      </c>
      <c r="N13222" s="6" t="str">
        <f aca="false">IF(AND(H13222&gt;=Summary!$B$25,I13222&gt;=Summary!$B$26,I13222&lt;=Summary!$B$27,J13222&gt;=Summary!$B$28,J13222&lt;=Summary!$B$29,F13222*J13222&gt;1),"Yes","No")</f>
        <v>No</v>
      </c>
    </row>
    <row r="13223" customFormat="false" ht="15" hidden="false" customHeight="false" outlineLevel="0" collapsed="false">
      <c r="A13223" s="6" t="s">
        <v>159</v>
      </c>
      <c r="B13223" s="45" t="n">
        <v>45704</v>
      </c>
      <c r="C13223" s="6" t="s">
        <v>183</v>
      </c>
      <c r="D13223" s="6" t="s">
        <v>203</v>
      </c>
      <c r="E13223" s="6" t="s">
        <v>187</v>
      </c>
      <c r="F13223" s="34" t="n">
        <v>0.837375640869141</v>
      </c>
      <c r="G13223" s="34" t="n">
        <v>0.817648379132331</v>
      </c>
      <c r="H13223" s="34" t="n">
        <v>0.0197272617368097</v>
      </c>
      <c r="I13223" s="34" t="n">
        <v>0.0241268279131719</v>
      </c>
      <c r="J13223" s="35" t="n">
        <v>1.21</v>
      </c>
      <c r="K13223" s="6" t="n">
        <v>1</v>
      </c>
      <c r="L13223" s="35" t="n">
        <v>0.21</v>
      </c>
      <c r="M13223" s="6" t="str">
        <f aca="false">IF(I13223&lt;=0,"Below 0%",IF(I13223&lt;=0.05,"0-5%",IF(I13223&lt;=0.1,"5-10%",IF(I13223&lt;=0.2,"10-20%",IF(I13223&lt;=0.4,"20-40%","Above 40%")))))</f>
        <v>0-5%</v>
      </c>
      <c r="N13223" s="6" t="str">
        <f aca="false">IF(AND(H13223&gt;=Summary!$B$25,I13223&gt;=Summary!$B$26,I13223&lt;=Summary!$B$27,J13223&gt;=Summary!$B$28,J13223&lt;=Summary!$B$29,F13223*J13223&gt;1),"Yes","No")</f>
        <v>No</v>
      </c>
    </row>
    <row r="13224" customFormat="false" ht="15" hidden="false" customHeight="false" outlineLevel="0" collapsed="false">
      <c r="A13224" s="6" t="s">
        <v>159</v>
      </c>
      <c r="B13224" s="45" t="n">
        <v>45704</v>
      </c>
      <c r="C13224" s="6" t="s">
        <v>183</v>
      </c>
      <c r="D13224" s="6" t="s">
        <v>203</v>
      </c>
      <c r="E13224" s="6" t="s">
        <v>174</v>
      </c>
      <c r="F13224" s="34" t="n">
        <v>0.116369403898716</v>
      </c>
      <c r="G13224" s="34" t="n">
        <v>0.116394651617661</v>
      </c>
      <c r="H13224" s="34" t="n">
        <v>-2.52477189452427E-005</v>
      </c>
      <c r="I13224" s="34" t="n">
        <v>-0.000216914768800369</v>
      </c>
      <c r="J13224" s="35" t="n">
        <v>8.5</v>
      </c>
      <c r="K13224" s="6" t="n">
        <v>0</v>
      </c>
      <c r="L13224" s="35" t="n">
        <v>-1</v>
      </c>
      <c r="M13224" s="6" t="str">
        <f aca="false">IF(I13224&lt;=0,"Below 0%",IF(I13224&lt;=0.05,"0-5%",IF(I13224&lt;=0.1,"5-10%",IF(I13224&lt;=0.2,"10-20%",IF(I13224&lt;=0.4,"20-40%","Above 40%")))))</f>
        <v>Below 0%</v>
      </c>
      <c r="N13224" s="6" t="str">
        <f aca="false">IF(AND(H13224&gt;=Summary!$B$25,I13224&gt;=Summary!$B$26,I13224&lt;=Summary!$B$27,J13224&gt;=Summary!$B$28,J13224&lt;=Summary!$B$29,F13224*J13224&gt;1),"Yes","No")</f>
        <v>No</v>
      </c>
    </row>
    <row r="13225" customFormat="false" ht="15" hidden="false" customHeight="false" outlineLevel="0" collapsed="false">
      <c r="A13225" s="6" t="s">
        <v>159</v>
      </c>
      <c r="B13225" s="45" t="n">
        <v>45704</v>
      </c>
      <c r="C13225" s="6" t="s">
        <v>183</v>
      </c>
      <c r="D13225" s="6" t="s">
        <v>203</v>
      </c>
      <c r="E13225" s="6" t="s">
        <v>177</v>
      </c>
      <c r="F13225" s="34" t="n">
        <v>0.0462549589574337</v>
      </c>
      <c r="G13225" s="34" t="n">
        <v>0.065956969250008</v>
      </c>
      <c r="H13225" s="34" t="n">
        <v>-0.0197020102925743</v>
      </c>
      <c r="I13225" s="34" t="n">
        <v>-0.298710060765443</v>
      </c>
      <c r="J13225" s="35" t="n">
        <v>15</v>
      </c>
      <c r="K13225" s="6" t="n">
        <v>0</v>
      </c>
      <c r="L13225" s="35" t="n">
        <v>-1</v>
      </c>
      <c r="M13225" s="6" t="str">
        <f aca="false">IF(I13225&lt;=0,"Below 0%",IF(I13225&lt;=0.05,"0-5%",IF(I13225&lt;=0.1,"5-10%",IF(I13225&lt;=0.2,"10-20%",IF(I13225&lt;=0.4,"20-40%","Above 40%")))))</f>
        <v>Below 0%</v>
      </c>
      <c r="N13225" s="6" t="str">
        <f aca="false">IF(AND(H13225&gt;=Summary!$B$25,I13225&gt;=Summary!$B$26,I13225&lt;=Summary!$B$27,J13225&gt;=Summary!$B$28,J13225&lt;=Summary!$B$29,F13225*J13225&gt;1),"Yes","No")</f>
        <v>No</v>
      </c>
    </row>
    <row r="13226" customFormat="false" ht="15" hidden="false" customHeight="false" outlineLevel="0" collapsed="false">
      <c r="A13226" s="6" t="s">
        <v>159</v>
      </c>
      <c r="B13226" s="45" t="n">
        <v>45704</v>
      </c>
      <c r="C13226" s="6" t="s">
        <v>181</v>
      </c>
      <c r="D13226" s="6" t="s">
        <v>176</v>
      </c>
      <c r="E13226" s="6" t="s">
        <v>187</v>
      </c>
      <c r="F13226" s="34" t="n">
        <v>0.501247048377991</v>
      </c>
      <c r="G13226" s="34" t="n">
        <v>0.392406676009683</v>
      </c>
      <c r="H13226" s="34" t="n">
        <v>0.108840372368308</v>
      </c>
      <c r="I13226" s="34" t="n">
        <v>0.277366260623003</v>
      </c>
      <c r="J13226" s="35" t="n">
        <v>2.51</v>
      </c>
      <c r="K13226" s="6" t="n">
        <v>1</v>
      </c>
      <c r="L13226" s="35" t="n">
        <v>1.51</v>
      </c>
      <c r="M13226" s="6" t="str">
        <f aca="false">IF(I13226&lt;=0,"Below 0%",IF(I13226&lt;=0.05,"0-5%",IF(I13226&lt;=0.1,"5-10%",IF(I13226&lt;=0.2,"10-20%",IF(I13226&lt;=0.4,"20-40%","Above 40%")))))</f>
        <v>20-40%</v>
      </c>
      <c r="N13226" s="6" t="str">
        <f aca="false">IF(AND(H13226&gt;=Summary!$B$25,I13226&gt;=Summary!$B$26,I13226&lt;=Summary!$B$27,J13226&gt;=Summary!$B$28,J13226&lt;=Summary!$B$29,F13226*J13226&gt;1),"Yes","No")</f>
        <v>Yes</v>
      </c>
    </row>
    <row r="13227" customFormat="false" ht="15" hidden="false" customHeight="false" outlineLevel="0" collapsed="false">
      <c r="A13227" s="6" t="s">
        <v>159</v>
      </c>
      <c r="B13227" s="45" t="n">
        <v>45704</v>
      </c>
      <c r="C13227" s="6" t="s">
        <v>181</v>
      </c>
      <c r="D13227" s="6" t="s">
        <v>176</v>
      </c>
      <c r="E13227" s="6" t="s">
        <v>174</v>
      </c>
      <c r="F13227" s="34" t="n">
        <v>0.255688101053238</v>
      </c>
      <c r="G13227" s="34" t="n">
        <v>0.255828767995923</v>
      </c>
      <c r="H13227" s="34" t="n">
        <v>-0.000140666942685108</v>
      </c>
      <c r="I13227" s="34" t="n">
        <v>-0.000549848024469779</v>
      </c>
      <c r="J13227" s="35" t="n">
        <v>3.85</v>
      </c>
      <c r="K13227" s="6" t="n">
        <v>0</v>
      </c>
      <c r="L13227" s="35" t="n">
        <v>-1</v>
      </c>
      <c r="M13227" s="6" t="str">
        <f aca="false">IF(I13227&lt;=0,"Below 0%",IF(I13227&lt;=0.05,"0-5%",IF(I13227&lt;=0.1,"5-10%",IF(I13227&lt;=0.2,"10-20%",IF(I13227&lt;=0.4,"20-40%","Above 40%")))))</f>
        <v>Below 0%</v>
      </c>
      <c r="N13227" s="6" t="str">
        <f aca="false">IF(AND(H13227&gt;=Summary!$B$25,I13227&gt;=Summary!$B$26,I13227&lt;=Summary!$B$27,J13227&gt;=Summary!$B$28,J13227&lt;=Summary!$B$29,F13227*J13227&gt;1),"Yes","No")</f>
        <v>No</v>
      </c>
    </row>
    <row r="13228" customFormat="false" ht="15" hidden="false" customHeight="false" outlineLevel="0" collapsed="false">
      <c r="A13228" s="6" t="s">
        <v>159</v>
      </c>
      <c r="B13228" s="45" t="n">
        <v>45704</v>
      </c>
      <c r="C13228" s="6" t="s">
        <v>181</v>
      </c>
      <c r="D13228" s="6" t="s">
        <v>176</v>
      </c>
      <c r="E13228" s="6" t="s">
        <v>177</v>
      </c>
      <c r="F13228" s="34" t="n">
        <v>0.243064820766449</v>
      </c>
      <c r="G13228" s="34" t="n">
        <v>0.351764555994394</v>
      </c>
      <c r="H13228" s="34" t="n">
        <v>-0.108699735227945</v>
      </c>
      <c r="I13228" s="34" t="n">
        <v>-0.309012756901174</v>
      </c>
      <c r="J13228" s="35" t="n">
        <v>2.8</v>
      </c>
      <c r="K13228" s="6" t="n">
        <v>0</v>
      </c>
      <c r="L13228" s="35" t="n">
        <v>-1</v>
      </c>
      <c r="M13228" s="6" t="str">
        <f aca="false">IF(I13228&lt;=0,"Below 0%",IF(I13228&lt;=0.05,"0-5%",IF(I13228&lt;=0.1,"5-10%",IF(I13228&lt;=0.2,"10-20%",IF(I13228&lt;=0.4,"20-40%","Above 40%")))))</f>
        <v>Below 0%</v>
      </c>
      <c r="N13228" s="6" t="str">
        <f aca="false">IF(AND(H13228&gt;=Summary!$B$25,I13228&gt;=Summary!$B$26,I13228&lt;=Summary!$B$27,J13228&gt;=Summary!$B$28,J13228&lt;=Summary!$B$29,F13228*J13228&gt;1),"Yes","No")</f>
        <v>No</v>
      </c>
    </row>
    <row r="13229" customFormat="false" ht="15" hidden="false" customHeight="false" outlineLevel="0" collapsed="false">
      <c r="A13229" s="6" t="s">
        <v>159</v>
      </c>
      <c r="B13229" s="45" t="n">
        <v>45707</v>
      </c>
      <c r="C13229" s="6" t="s">
        <v>182</v>
      </c>
      <c r="D13229" s="6" t="s">
        <v>183</v>
      </c>
      <c r="E13229" s="6" t="s">
        <v>187</v>
      </c>
      <c r="F13229" s="34" t="n">
        <v>0.220437362790108</v>
      </c>
      <c r="G13229" s="34" t="n">
        <v>0.241481255714721</v>
      </c>
      <c r="H13229" s="34" t="n">
        <v>-0.0210438929246135</v>
      </c>
      <c r="I13229" s="34" t="n">
        <v>-0.0871450368366235</v>
      </c>
      <c r="J13229" s="35" t="n">
        <v>4.1</v>
      </c>
      <c r="K13229" s="6" t="n">
        <v>0</v>
      </c>
      <c r="L13229" s="35" t="n">
        <v>-1</v>
      </c>
      <c r="M13229" s="6" t="str">
        <f aca="false">IF(I13229&lt;=0,"Below 0%",IF(I13229&lt;=0.05,"0-5%",IF(I13229&lt;=0.1,"5-10%",IF(I13229&lt;=0.2,"10-20%",IF(I13229&lt;=0.4,"20-40%","Above 40%")))))</f>
        <v>Below 0%</v>
      </c>
      <c r="N13229" s="6" t="str">
        <f aca="false">IF(AND(H13229&gt;=Summary!$B$25,I13229&gt;=Summary!$B$26,I13229&lt;=Summary!$B$27,J13229&gt;=Summary!$B$28,J13229&lt;=Summary!$B$29,F13229*J13229&gt;1),"Yes","No")</f>
        <v>No</v>
      </c>
    </row>
    <row r="13230" customFormat="false" ht="15" hidden="false" customHeight="false" outlineLevel="0" collapsed="false">
      <c r="A13230" s="6" t="s">
        <v>159</v>
      </c>
      <c r="B13230" s="45" t="n">
        <v>45707</v>
      </c>
      <c r="C13230" s="6" t="s">
        <v>182</v>
      </c>
      <c r="D13230" s="6" t="s">
        <v>183</v>
      </c>
      <c r="E13230" s="6" t="s">
        <v>174</v>
      </c>
      <c r="F13230" s="34" t="n">
        <v>0.193345129489899</v>
      </c>
      <c r="G13230" s="34" t="n">
        <v>0.23742761353246</v>
      </c>
      <c r="H13230" s="34" t="n">
        <v>-0.044082484042561</v>
      </c>
      <c r="I13230" s="34" t="n">
        <v>-0.185667047681184</v>
      </c>
      <c r="J13230" s="35" t="n">
        <v>4.17</v>
      </c>
      <c r="K13230" s="6" t="n">
        <v>1</v>
      </c>
      <c r="L13230" s="35" t="n">
        <v>3.17</v>
      </c>
      <c r="M13230" s="6" t="str">
        <f aca="false">IF(I13230&lt;=0,"Below 0%",IF(I13230&lt;=0.05,"0-5%",IF(I13230&lt;=0.1,"5-10%",IF(I13230&lt;=0.2,"10-20%",IF(I13230&lt;=0.4,"20-40%","Above 40%")))))</f>
        <v>Below 0%</v>
      </c>
      <c r="N13230" s="6" t="str">
        <f aca="false">IF(AND(H13230&gt;=Summary!$B$25,I13230&gt;=Summary!$B$26,I13230&lt;=Summary!$B$27,J13230&gt;=Summary!$B$28,J13230&lt;=Summary!$B$29,F13230*J13230&gt;1),"Yes","No")</f>
        <v>No</v>
      </c>
    </row>
    <row r="13231" customFormat="false" ht="15" hidden="false" customHeight="false" outlineLevel="0" collapsed="false">
      <c r="A13231" s="6" t="s">
        <v>159</v>
      </c>
      <c r="B13231" s="45" t="n">
        <v>45707</v>
      </c>
      <c r="C13231" s="6" t="s">
        <v>182</v>
      </c>
      <c r="D13231" s="6" t="s">
        <v>183</v>
      </c>
      <c r="E13231" s="6" t="s">
        <v>177</v>
      </c>
      <c r="F13231" s="34" t="n">
        <v>0.586217522621155</v>
      </c>
      <c r="G13231" s="34" t="n">
        <v>0.521091130752819</v>
      </c>
      <c r="H13231" s="34" t="n">
        <v>0.0651263918683355</v>
      </c>
      <c r="I13231" s="34" t="n">
        <v>0.124980810504772</v>
      </c>
      <c r="J13231" s="35" t="n">
        <v>1.9</v>
      </c>
      <c r="K13231" s="6" t="n">
        <v>0</v>
      </c>
      <c r="L13231" s="35" t="n">
        <v>-1</v>
      </c>
      <c r="M13231" s="6" t="str">
        <f aca="false">IF(I13231&lt;=0,"Below 0%",IF(I13231&lt;=0.05,"0-5%",IF(I13231&lt;=0.1,"5-10%",IF(I13231&lt;=0.2,"10-20%",IF(I13231&lt;=0.4,"20-40%","Above 40%")))))</f>
        <v>10-20%</v>
      </c>
      <c r="N13231" s="6" t="str">
        <f aca="false">IF(AND(H13231&gt;=Summary!$B$25,I13231&gt;=Summary!$B$26,I13231&lt;=Summary!$B$27,J13231&gt;=Summary!$B$28,J13231&lt;=Summary!$B$29,F13231*J13231&gt;1),"Yes","No")</f>
        <v>Yes</v>
      </c>
    </row>
    <row r="13232" customFormat="false" ht="15" hidden="false" customHeight="false" outlineLevel="0" collapsed="false">
      <c r="A13232" s="6" t="s">
        <v>159</v>
      </c>
      <c r="B13232" s="45" t="n">
        <v>45709</v>
      </c>
      <c r="C13232" s="6" t="s">
        <v>195</v>
      </c>
      <c r="D13232" s="6" t="s">
        <v>206</v>
      </c>
      <c r="E13232" s="6" t="s">
        <v>187</v>
      </c>
      <c r="F13232" s="34" t="n">
        <v>0.278240203857422</v>
      </c>
      <c r="G13232" s="34" t="n">
        <v>0.259394982227239</v>
      </c>
      <c r="H13232" s="34" t="n">
        <v>0.0188452216301828</v>
      </c>
      <c r="I13232" s="34" t="n">
        <v>0.0726506791626129</v>
      </c>
      <c r="J13232" s="35" t="n">
        <v>3.81</v>
      </c>
      <c r="K13232" s="6" t="n">
        <v>0</v>
      </c>
      <c r="L13232" s="35" t="n">
        <v>-1</v>
      </c>
      <c r="M13232" s="6" t="str">
        <f aca="false">IF(I13232&lt;=0,"Below 0%",IF(I13232&lt;=0.05,"0-5%",IF(I13232&lt;=0.1,"5-10%",IF(I13232&lt;=0.2,"10-20%",IF(I13232&lt;=0.4,"20-40%","Above 40%")))))</f>
        <v>5-10%</v>
      </c>
      <c r="N13232" s="6" t="str">
        <f aca="false">IF(AND(H13232&gt;=Summary!$B$25,I13232&gt;=Summary!$B$26,I13232&lt;=Summary!$B$27,J13232&gt;=Summary!$B$28,J13232&lt;=Summary!$B$29,F13232*J13232&gt;1),"Yes","No")</f>
        <v>No</v>
      </c>
    </row>
    <row r="13233" customFormat="false" ht="15" hidden="false" customHeight="false" outlineLevel="0" collapsed="false">
      <c r="A13233" s="6" t="s">
        <v>159</v>
      </c>
      <c r="B13233" s="45" t="n">
        <v>45709</v>
      </c>
      <c r="C13233" s="6" t="s">
        <v>195</v>
      </c>
      <c r="D13233" s="6" t="s">
        <v>206</v>
      </c>
      <c r="E13233" s="6" t="s">
        <v>174</v>
      </c>
      <c r="F13233" s="34" t="n">
        <v>0.235860377550125</v>
      </c>
      <c r="G13233" s="34" t="n">
        <v>0.246457576629871</v>
      </c>
      <c r="H13233" s="34" t="n">
        <v>-0.0105971990797454</v>
      </c>
      <c r="I13233" s="34" t="n">
        <v>-0.0429980657306399</v>
      </c>
      <c r="J13233" s="35" t="n">
        <v>4.01</v>
      </c>
      <c r="K13233" s="6" t="n">
        <v>0</v>
      </c>
      <c r="L13233" s="35" t="n">
        <v>-1</v>
      </c>
      <c r="M13233" s="6" t="str">
        <f aca="false">IF(I13233&lt;=0,"Below 0%",IF(I13233&lt;=0.05,"0-5%",IF(I13233&lt;=0.1,"5-10%",IF(I13233&lt;=0.2,"10-20%",IF(I13233&lt;=0.4,"20-40%","Above 40%")))))</f>
        <v>Below 0%</v>
      </c>
      <c r="N13233" s="6" t="str">
        <f aca="false">IF(AND(H13233&gt;=Summary!$B$25,I13233&gt;=Summary!$B$26,I13233&lt;=Summary!$B$27,J13233&gt;=Summary!$B$28,J13233&lt;=Summary!$B$29,F13233*J13233&gt;1),"Yes","No")</f>
        <v>No</v>
      </c>
    </row>
    <row r="13234" customFormat="false" ht="15" hidden="false" customHeight="false" outlineLevel="0" collapsed="false">
      <c r="A13234" s="6" t="s">
        <v>159</v>
      </c>
      <c r="B13234" s="45" t="n">
        <v>45709</v>
      </c>
      <c r="C13234" s="6" t="s">
        <v>195</v>
      </c>
      <c r="D13234" s="6" t="s">
        <v>206</v>
      </c>
      <c r="E13234" s="6" t="s">
        <v>177</v>
      </c>
      <c r="F13234" s="34" t="n">
        <v>0.485899388790131</v>
      </c>
      <c r="G13234" s="34" t="n">
        <v>0.49414744114289</v>
      </c>
      <c r="H13234" s="34" t="n">
        <v>-0.00824805235275977</v>
      </c>
      <c r="I13234" s="34" t="n">
        <v>-0.0166914804489997</v>
      </c>
      <c r="J13234" s="35" t="n">
        <v>2</v>
      </c>
      <c r="K13234" s="6" t="n">
        <v>1</v>
      </c>
      <c r="L13234" s="35" t="n">
        <v>1</v>
      </c>
      <c r="M13234" s="6" t="str">
        <f aca="false">IF(I13234&lt;=0,"Below 0%",IF(I13234&lt;=0.05,"0-5%",IF(I13234&lt;=0.1,"5-10%",IF(I13234&lt;=0.2,"10-20%",IF(I13234&lt;=0.4,"20-40%","Above 40%")))))</f>
        <v>Below 0%</v>
      </c>
      <c r="N13234" s="6" t="str">
        <f aca="false">IF(AND(H13234&gt;=Summary!$B$25,I13234&gt;=Summary!$B$26,I13234&lt;=Summary!$B$27,J13234&gt;=Summary!$B$28,J13234&lt;=Summary!$B$29,F13234*J13234&gt;1),"Yes","No")</f>
        <v>No</v>
      </c>
    </row>
    <row r="13235" customFormat="false" ht="15" hidden="false" customHeight="false" outlineLevel="0" collapsed="false">
      <c r="A13235" s="6" t="s">
        <v>159</v>
      </c>
      <c r="B13235" s="45" t="n">
        <v>45710</v>
      </c>
      <c r="C13235" s="6" t="s">
        <v>185</v>
      </c>
      <c r="D13235" s="6" t="s">
        <v>189</v>
      </c>
      <c r="E13235" s="6" t="s">
        <v>187</v>
      </c>
      <c r="F13235" s="34" t="n">
        <v>0.8203404545784</v>
      </c>
      <c r="G13235" s="34" t="n">
        <v>0.776853164940822</v>
      </c>
      <c r="H13235" s="34" t="n">
        <v>0.0434872896375779</v>
      </c>
      <c r="I13235" s="34" t="n">
        <v>0.0559787764279631</v>
      </c>
      <c r="J13235" s="35" t="n">
        <v>1.27</v>
      </c>
      <c r="K13235" s="6" t="n">
        <v>0</v>
      </c>
      <c r="L13235" s="35" t="n">
        <v>-1</v>
      </c>
      <c r="M13235" s="6" t="str">
        <f aca="false">IF(I13235&lt;=0,"Below 0%",IF(I13235&lt;=0.05,"0-5%",IF(I13235&lt;=0.1,"5-10%",IF(I13235&lt;=0.2,"10-20%",IF(I13235&lt;=0.4,"20-40%","Above 40%")))))</f>
        <v>5-10%</v>
      </c>
      <c r="N13235" s="6" t="str">
        <f aca="false">IF(AND(H13235&gt;=Summary!$B$25,I13235&gt;=Summary!$B$26,I13235&lt;=Summary!$B$27,J13235&gt;=Summary!$B$28,J13235&lt;=Summary!$B$29,F13235*J13235&gt;1),"Yes","No")</f>
        <v>No</v>
      </c>
    </row>
    <row r="13236" customFormat="false" ht="15" hidden="false" customHeight="false" outlineLevel="0" collapsed="false">
      <c r="A13236" s="6" t="s">
        <v>159</v>
      </c>
      <c r="B13236" s="45" t="n">
        <v>45710</v>
      </c>
      <c r="C13236" s="6" t="s">
        <v>185</v>
      </c>
      <c r="D13236" s="6" t="s">
        <v>189</v>
      </c>
      <c r="E13236" s="6" t="s">
        <v>174</v>
      </c>
      <c r="F13236" s="34" t="n">
        <v>0.0932179242372513</v>
      </c>
      <c r="G13236" s="34" t="n">
        <v>0.147254256638036</v>
      </c>
      <c r="H13236" s="34" t="n">
        <v>-0.0540363324007851</v>
      </c>
      <c r="I13236" s="34" t="n">
        <v>-0.366959391426022</v>
      </c>
      <c r="J13236" s="35" t="n">
        <v>6.7</v>
      </c>
      <c r="K13236" s="6" t="n">
        <v>0</v>
      </c>
      <c r="L13236" s="35" t="n">
        <v>-1</v>
      </c>
      <c r="M13236" s="6" t="str">
        <f aca="false">IF(I13236&lt;=0,"Below 0%",IF(I13236&lt;=0.05,"0-5%",IF(I13236&lt;=0.1,"5-10%",IF(I13236&lt;=0.2,"10-20%",IF(I13236&lt;=0.4,"20-40%","Above 40%")))))</f>
        <v>Below 0%</v>
      </c>
      <c r="N13236" s="6" t="str">
        <f aca="false">IF(AND(H13236&gt;=Summary!$B$25,I13236&gt;=Summary!$B$26,I13236&lt;=Summary!$B$27,J13236&gt;=Summary!$B$28,J13236&lt;=Summary!$B$29,F13236*J13236&gt;1),"Yes","No")</f>
        <v>No</v>
      </c>
    </row>
    <row r="13237" customFormat="false" ht="15" hidden="false" customHeight="false" outlineLevel="0" collapsed="false">
      <c r="A13237" s="6" t="s">
        <v>159</v>
      </c>
      <c r="B13237" s="45" t="n">
        <v>45710</v>
      </c>
      <c r="C13237" s="6" t="s">
        <v>185</v>
      </c>
      <c r="D13237" s="6" t="s">
        <v>189</v>
      </c>
      <c r="E13237" s="6" t="s">
        <v>177</v>
      </c>
      <c r="F13237" s="34" t="n">
        <v>0.0864415690302849</v>
      </c>
      <c r="G13237" s="34" t="n">
        <v>0.0758925784211418</v>
      </c>
      <c r="H13237" s="34" t="n">
        <v>0.0105489906091431</v>
      </c>
      <c r="I13237" s="34" t="n">
        <v>0.138998974980199</v>
      </c>
      <c r="J13237" s="35" t="n">
        <v>13</v>
      </c>
      <c r="K13237" s="6" t="n">
        <v>1</v>
      </c>
      <c r="L13237" s="35" t="n">
        <v>12</v>
      </c>
      <c r="M13237" s="6" t="str">
        <f aca="false">IF(I13237&lt;=0,"Below 0%",IF(I13237&lt;=0.05,"0-5%",IF(I13237&lt;=0.1,"5-10%",IF(I13237&lt;=0.2,"10-20%",IF(I13237&lt;=0.4,"20-40%","Above 40%")))))</f>
        <v>10-20%</v>
      </c>
      <c r="N13237" s="6" t="str">
        <f aca="false">IF(AND(H13237&gt;=Summary!$B$25,I13237&gt;=Summary!$B$26,I13237&lt;=Summary!$B$27,J13237&gt;=Summary!$B$28,J13237&lt;=Summary!$B$29,F13237*J13237&gt;1),"Yes","No")</f>
        <v>No</v>
      </c>
    </row>
    <row r="13238" customFormat="false" ht="15" hidden="false" customHeight="false" outlineLevel="0" collapsed="false">
      <c r="A13238" s="6" t="s">
        <v>159</v>
      </c>
      <c r="B13238" s="45" t="n">
        <v>45710</v>
      </c>
      <c r="C13238" s="6" t="s">
        <v>182</v>
      </c>
      <c r="D13238" s="6" t="s">
        <v>190</v>
      </c>
      <c r="E13238" s="6" t="s">
        <v>187</v>
      </c>
      <c r="F13238" s="34" t="n">
        <v>0.391203135251999</v>
      </c>
      <c r="G13238" s="34" t="n">
        <v>0.368932677238704</v>
      </c>
      <c r="H13238" s="34" t="n">
        <v>0.0222704580132951</v>
      </c>
      <c r="I13238" s="34" t="n">
        <v>0.0603645580542758</v>
      </c>
      <c r="J13238" s="35" t="n">
        <v>2.67</v>
      </c>
      <c r="K13238" s="6" t="n">
        <v>1</v>
      </c>
      <c r="L13238" s="35" t="n">
        <v>1.67</v>
      </c>
      <c r="M13238" s="6" t="str">
        <f aca="false">IF(I13238&lt;=0,"Below 0%",IF(I13238&lt;=0.05,"0-5%",IF(I13238&lt;=0.1,"5-10%",IF(I13238&lt;=0.2,"10-20%",IF(I13238&lt;=0.4,"20-40%","Above 40%")))))</f>
        <v>5-10%</v>
      </c>
      <c r="N13238" s="6" t="str">
        <f aca="false">IF(AND(H13238&gt;=Summary!$B$25,I13238&gt;=Summary!$B$26,I13238&lt;=Summary!$B$27,J13238&gt;=Summary!$B$28,J13238&lt;=Summary!$B$29,F13238*J13238&gt;1),"Yes","No")</f>
        <v>No</v>
      </c>
    </row>
    <row r="13239" customFormat="false" ht="15" hidden="false" customHeight="false" outlineLevel="0" collapsed="false">
      <c r="A13239" s="6" t="s">
        <v>159</v>
      </c>
      <c r="B13239" s="45" t="n">
        <v>45710</v>
      </c>
      <c r="C13239" s="6" t="s">
        <v>182</v>
      </c>
      <c r="D13239" s="6" t="s">
        <v>190</v>
      </c>
      <c r="E13239" s="6" t="s">
        <v>174</v>
      </c>
      <c r="F13239" s="34" t="n">
        <v>0.236869990825653</v>
      </c>
      <c r="G13239" s="34" t="n">
        <v>0.256523502142536</v>
      </c>
      <c r="H13239" s="34" t="n">
        <v>-0.0196535113168831</v>
      </c>
      <c r="I13239" s="34" t="n">
        <v>-0.076614856544266</v>
      </c>
      <c r="J13239" s="35" t="n">
        <v>3.84</v>
      </c>
      <c r="K13239" s="6" t="n">
        <v>0</v>
      </c>
      <c r="L13239" s="35" t="n">
        <v>-1</v>
      </c>
      <c r="M13239" s="6" t="str">
        <f aca="false">IF(I13239&lt;=0,"Below 0%",IF(I13239&lt;=0.05,"0-5%",IF(I13239&lt;=0.1,"5-10%",IF(I13239&lt;=0.2,"10-20%",IF(I13239&lt;=0.4,"20-40%","Above 40%")))))</f>
        <v>Below 0%</v>
      </c>
      <c r="N13239" s="6" t="str">
        <f aca="false">IF(AND(H13239&gt;=Summary!$B$25,I13239&gt;=Summary!$B$26,I13239&lt;=Summary!$B$27,J13239&gt;=Summary!$B$28,J13239&lt;=Summary!$B$29,F13239*J13239&gt;1),"Yes","No")</f>
        <v>No</v>
      </c>
    </row>
    <row r="13240" customFormat="false" ht="15" hidden="false" customHeight="false" outlineLevel="0" collapsed="false">
      <c r="A13240" s="6" t="s">
        <v>159</v>
      </c>
      <c r="B13240" s="45" t="n">
        <v>45710</v>
      </c>
      <c r="C13240" s="6" t="s">
        <v>182</v>
      </c>
      <c r="D13240" s="6" t="s">
        <v>190</v>
      </c>
      <c r="E13240" s="6" t="s">
        <v>177</v>
      </c>
      <c r="F13240" s="34" t="n">
        <v>0.371926814317703</v>
      </c>
      <c r="G13240" s="34" t="n">
        <v>0.37454382061876</v>
      </c>
      <c r="H13240" s="34" t="n">
        <v>-0.00261700630105682</v>
      </c>
      <c r="I13240" s="34" t="n">
        <v>-0.0069871832266073</v>
      </c>
      <c r="J13240" s="35" t="n">
        <v>2.63</v>
      </c>
      <c r="K13240" s="6" t="n">
        <v>0</v>
      </c>
      <c r="L13240" s="35" t="n">
        <v>-1</v>
      </c>
      <c r="M13240" s="6" t="str">
        <f aca="false">IF(I13240&lt;=0,"Below 0%",IF(I13240&lt;=0.05,"0-5%",IF(I13240&lt;=0.1,"5-10%",IF(I13240&lt;=0.2,"10-20%",IF(I13240&lt;=0.4,"20-40%","Above 40%")))))</f>
        <v>Below 0%</v>
      </c>
      <c r="N13240" s="6" t="str">
        <f aca="false">IF(AND(H13240&gt;=Summary!$B$25,I13240&gt;=Summary!$B$26,I13240&lt;=Summary!$B$27,J13240&gt;=Summary!$B$28,J13240&lt;=Summary!$B$29,F13240*J13240&gt;1),"Yes","No")</f>
        <v>No</v>
      </c>
    </row>
    <row r="13241" customFormat="false" ht="15" hidden="false" customHeight="false" outlineLevel="0" collapsed="false">
      <c r="A13241" s="6" t="s">
        <v>159</v>
      </c>
      <c r="B13241" s="45" t="n">
        <v>45710</v>
      </c>
      <c r="C13241" s="6" t="s">
        <v>199</v>
      </c>
      <c r="D13241" s="6" t="s">
        <v>203</v>
      </c>
      <c r="E13241" s="6" t="s">
        <v>187</v>
      </c>
      <c r="F13241" s="34" t="n">
        <v>0.538758993148804</v>
      </c>
      <c r="G13241" s="34" t="n">
        <v>0.615881809787627</v>
      </c>
      <c r="H13241" s="34" t="n">
        <v>-0.0771228166388233</v>
      </c>
      <c r="I13241" s="34" t="n">
        <v>-0.125223403927805</v>
      </c>
      <c r="J13241" s="35" t="n">
        <v>1.6</v>
      </c>
      <c r="K13241" s="6" t="n">
        <v>0</v>
      </c>
      <c r="L13241" s="35" t="n">
        <v>-1</v>
      </c>
      <c r="M13241" s="6" t="str">
        <f aca="false">IF(I13241&lt;=0,"Below 0%",IF(I13241&lt;=0.05,"0-5%",IF(I13241&lt;=0.1,"5-10%",IF(I13241&lt;=0.2,"10-20%",IF(I13241&lt;=0.4,"20-40%","Above 40%")))))</f>
        <v>Below 0%</v>
      </c>
      <c r="N13241" s="6" t="str">
        <f aca="false">IF(AND(H13241&gt;=Summary!$B$25,I13241&gt;=Summary!$B$26,I13241&lt;=Summary!$B$27,J13241&gt;=Summary!$B$28,J13241&lt;=Summary!$B$29,F13241*J13241&gt;1),"Yes","No")</f>
        <v>No</v>
      </c>
    </row>
    <row r="13242" customFormat="false" ht="15" hidden="false" customHeight="false" outlineLevel="0" collapsed="false">
      <c r="A13242" s="6" t="s">
        <v>159</v>
      </c>
      <c r="B13242" s="45" t="n">
        <v>45710</v>
      </c>
      <c r="C13242" s="6" t="s">
        <v>199</v>
      </c>
      <c r="D13242" s="6" t="s">
        <v>203</v>
      </c>
      <c r="E13242" s="6" t="s">
        <v>174</v>
      </c>
      <c r="F13242" s="34" t="n">
        <v>0.291467666625977</v>
      </c>
      <c r="G13242" s="34" t="n">
        <v>0.214219759926131</v>
      </c>
      <c r="H13242" s="34" t="n">
        <v>0.0772479066998454</v>
      </c>
      <c r="I13242" s="34" t="n">
        <v>0.360601219637641</v>
      </c>
      <c r="J13242" s="35" t="n">
        <v>4.6</v>
      </c>
      <c r="K13242" s="6" t="n">
        <v>0</v>
      </c>
      <c r="L13242" s="35" t="n">
        <v>-1</v>
      </c>
      <c r="M13242" s="6" t="str">
        <f aca="false">IF(I13242&lt;=0,"Below 0%",IF(I13242&lt;=0.05,"0-5%",IF(I13242&lt;=0.1,"5-10%",IF(I13242&lt;=0.2,"10-20%",IF(I13242&lt;=0.4,"20-40%","Above 40%")))))</f>
        <v>20-40%</v>
      </c>
      <c r="N13242" s="6" t="str">
        <f aca="false">IF(AND(H13242&gt;=Summary!$B$25,I13242&gt;=Summary!$B$26,I13242&lt;=Summary!$B$27,J13242&gt;=Summary!$B$28,J13242&lt;=Summary!$B$29,F13242*J13242&gt;1),"Yes","No")</f>
        <v>Yes</v>
      </c>
    </row>
    <row r="13243" customFormat="false" ht="15" hidden="false" customHeight="false" outlineLevel="0" collapsed="false">
      <c r="A13243" s="6" t="s">
        <v>159</v>
      </c>
      <c r="B13243" s="45" t="n">
        <v>45710</v>
      </c>
      <c r="C13243" s="6" t="s">
        <v>199</v>
      </c>
      <c r="D13243" s="6" t="s">
        <v>203</v>
      </c>
      <c r="E13243" s="6" t="s">
        <v>177</v>
      </c>
      <c r="F13243" s="34" t="n">
        <v>0.169773355126381</v>
      </c>
      <c r="G13243" s="34" t="n">
        <v>0.169898430286242</v>
      </c>
      <c r="H13243" s="34" t="n">
        <v>-0.000125075159861016</v>
      </c>
      <c r="I13243" s="34" t="n">
        <v>-0.000736176076790662</v>
      </c>
      <c r="J13243" s="35" t="n">
        <v>5.8</v>
      </c>
      <c r="K13243" s="6" t="n">
        <v>1</v>
      </c>
      <c r="L13243" s="35" t="n">
        <v>4.8</v>
      </c>
      <c r="M13243" s="6" t="str">
        <f aca="false">IF(I13243&lt;=0,"Below 0%",IF(I13243&lt;=0.05,"0-5%",IF(I13243&lt;=0.1,"5-10%",IF(I13243&lt;=0.2,"10-20%",IF(I13243&lt;=0.4,"20-40%","Above 40%")))))</f>
        <v>Below 0%</v>
      </c>
      <c r="N13243" s="6" t="str">
        <f aca="false">IF(AND(H13243&gt;=Summary!$B$25,I13243&gt;=Summary!$B$26,I13243&lt;=Summary!$B$27,J13243&gt;=Summary!$B$28,J13243&lt;=Summary!$B$29,F13243*J13243&gt;1),"Yes","No")</f>
        <v>No</v>
      </c>
    </row>
    <row r="13244" customFormat="false" ht="15" hidden="false" customHeight="false" outlineLevel="0" collapsed="false">
      <c r="A13244" s="6" t="s">
        <v>159</v>
      </c>
      <c r="B13244" s="45" t="n">
        <v>45710</v>
      </c>
      <c r="C13244" s="6" t="s">
        <v>173</v>
      </c>
      <c r="D13244" s="6" t="s">
        <v>176</v>
      </c>
      <c r="E13244" s="6" t="s">
        <v>187</v>
      </c>
      <c r="F13244" s="34" t="n">
        <v>0.411292731761932</v>
      </c>
      <c r="G13244" s="34" t="n">
        <v>0.37783658989808</v>
      </c>
      <c r="H13244" s="34" t="n">
        <v>0.0334561418638525</v>
      </c>
      <c r="I13244" s="34" t="n">
        <v>0.0885465906647029</v>
      </c>
      <c r="J13244" s="35" t="n">
        <v>2.61</v>
      </c>
      <c r="K13244" s="6" t="n">
        <v>0</v>
      </c>
      <c r="L13244" s="35" t="n">
        <v>-1</v>
      </c>
      <c r="M13244" s="6" t="str">
        <f aca="false">IF(I13244&lt;=0,"Below 0%",IF(I13244&lt;=0.05,"0-5%",IF(I13244&lt;=0.1,"5-10%",IF(I13244&lt;=0.2,"10-20%",IF(I13244&lt;=0.4,"20-40%","Above 40%")))))</f>
        <v>5-10%</v>
      </c>
      <c r="N13244" s="6" t="str">
        <f aca="false">IF(AND(H13244&gt;=Summary!$B$25,I13244&gt;=Summary!$B$26,I13244&lt;=Summary!$B$27,J13244&gt;=Summary!$B$28,J13244&lt;=Summary!$B$29,F13244*J13244&gt;1),"Yes","No")</f>
        <v>No</v>
      </c>
    </row>
    <row r="13245" customFormat="false" ht="15" hidden="false" customHeight="false" outlineLevel="0" collapsed="false">
      <c r="A13245" s="6" t="s">
        <v>159</v>
      </c>
      <c r="B13245" s="45" t="n">
        <v>45710</v>
      </c>
      <c r="C13245" s="6" t="s">
        <v>173</v>
      </c>
      <c r="D13245" s="6" t="s">
        <v>176</v>
      </c>
      <c r="E13245" s="6" t="s">
        <v>174</v>
      </c>
      <c r="F13245" s="34" t="n">
        <v>0.258231103420258</v>
      </c>
      <c r="G13245" s="34" t="n">
        <v>0.298834393828481</v>
      </c>
      <c r="H13245" s="34" t="n">
        <v>-0.0406032904082238</v>
      </c>
      <c r="I13245" s="34" t="n">
        <v>-0.135872212994092</v>
      </c>
      <c r="J13245" s="35" t="n">
        <v>3.3</v>
      </c>
      <c r="K13245" s="6" t="n">
        <v>1</v>
      </c>
      <c r="L13245" s="35" t="n">
        <v>2.3</v>
      </c>
      <c r="M13245" s="6" t="str">
        <f aca="false">IF(I13245&lt;=0,"Below 0%",IF(I13245&lt;=0.05,"0-5%",IF(I13245&lt;=0.1,"5-10%",IF(I13245&lt;=0.2,"10-20%",IF(I13245&lt;=0.4,"20-40%","Above 40%")))))</f>
        <v>Below 0%</v>
      </c>
      <c r="N13245" s="6" t="str">
        <f aca="false">IF(AND(H13245&gt;=Summary!$B$25,I13245&gt;=Summary!$B$26,I13245&lt;=Summary!$B$27,J13245&gt;=Summary!$B$28,J13245&lt;=Summary!$B$29,F13245*J13245&gt;1),"Yes","No")</f>
        <v>No</v>
      </c>
    </row>
    <row r="13246" customFormat="false" ht="15" hidden="false" customHeight="false" outlineLevel="0" collapsed="false">
      <c r="A13246" s="6" t="s">
        <v>159</v>
      </c>
      <c r="B13246" s="45" t="n">
        <v>45710</v>
      </c>
      <c r="C13246" s="6" t="s">
        <v>173</v>
      </c>
      <c r="D13246" s="6" t="s">
        <v>176</v>
      </c>
      <c r="E13246" s="6" t="s">
        <v>177</v>
      </c>
      <c r="F13246" s="34" t="n">
        <v>0.330476224422455</v>
      </c>
      <c r="G13246" s="34" t="n">
        <v>0.323329016273439</v>
      </c>
      <c r="H13246" s="34" t="n">
        <v>0.00714720814901598</v>
      </c>
      <c r="I13246" s="34" t="n">
        <v>0.0221050626120471</v>
      </c>
      <c r="J13246" s="35" t="n">
        <v>3.05</v>
      </c>
      <c r="K13246" s="6" t="n">
        <v>0</v>
      </c>
      <c r="L13246" s="35" t="n">
        <v>-1</v>
      </c>
      <c r="M13246" s="6" t="str">
        <f aca="false">IF(I13246&lt;=0,"Below 0%",IF(I13246&lt;=0.05,"0-5%",IF(I13246&lt;=0.1,"5-10%",IF(I13246&lt;=0.2,"10-20%",IF(I13246&lt;=0.4,"20-40%","Above 40%")))))</f>
        <v>0-5%</v>
      </c>
      <c r="N13246" s="6" t="str">
        <f aca="false">IF(AND(H13246&gt;=Summary!$B$25,I13246&gt;=Summary!$B$26,I13246&lt;=Summary!$B$27,J13246&gt;=Summary!$B$28,J13246&lt;=Summary!$B$29,F13246*J13246&gt;1),"Yes","No")</f>
        <v>No</v>
      </c>
    </row>
    <row r="13247" customFormat="false" ht="15" hidden="false" customHeight="false" outlineLevel="0" collapsed="false">
      <c r="A13247" s="6" t="s">
        <v>159</v>
      </c>
      <c r="B13247" s="45" t="n">
        <v>45710</v>
      </c>
      <c r="C13247" s="6" t="s">
        <v>184</v>
      </c>
      <c r="D13247" s="6" t="s">
        <v>180</v>
      </c>
      <c r="E13247" s="6" t="s">
        <v>187</v>
      </c>
      <c r="F13247" s="34" t="n">
        <v>0.468797922134399</v>
      </c>
      <c r="G13247" s="34" t="n">
        <v>0.473735700623083</v>
      </c>
      <c r="H13247" s="34" t="n">
        <v>-0.00493777848868399</v>
      </c>
      <c r="I13247" s="34" t="n">
        <v>-0.0104230660306782</v>
      </c>
      <c r="J13247" s="35" t="n">
        <v>2.08</v>
      </c>
      <c r="K13247" s="6" t="n">
        <v>0</v>
      </c>
      <c r="L13247" s="35" t="n">
        <v>-1</v>
      </c>
      <c r="M13247" s="6" t="str">
        <f aca="false">IF(I13247&lt;=0,"Below 0%",IF(I13247&lt;=0.05,"0-5%",IF(I13247&lt;=0.1,"5-10%",IF(I13247&lt;=0.2,"10-20%",IF(I13247&lt;=0.4,"20-40%","Above 40%")))))</f>
        <v>Below 0%</v>
      </c>
      <c r="N13247" s="6" t="str">
        <f aca="false">IF(AND(H13247&gt;=Summary!$B$25,I13247&gt;=Summary!$B$26,I13247&lt;=Summary!$B$27,J13247&gt;=Summary!$B$28,J13247&lt;=Summary!$B$29,F13247*J13247&gt;1),"Yes","No")</f>
        <v>No</v>
      </c>
    </row>
    <row r="13248" customFormat="false" ht="15" hidden="false" customHeight="false" outlineLevel="0" collapsed="false">
      <c r="A13248" s="6" t="s">
        <v>159</v>
      </c>
      <c r="B13248" s="45" t="n">
        <v>45710</v>
      </c>
      <c r="C13248" s="6" t="s">
        <v>184</v>
      </c>
      <c r="D13248" s="6" t="s">
        <v>180</v>
      </c>
      <c r="E13248" s="6" t="s">
        <v>174</v>
      </c>
      <c r="F13248" s="34" t="n">
        <v>0.262005746364594</v>
      </c>
      <c r="G13248" s="34" t="n">
        <v>0.272955749943494</v>
      </c>
      <c r="H13248" s="34" t="n">
        <v>-0.0109500035789006</v>
      </c>
      <c r="I13248" s="34" t="n">
        <v>-0.0401164056121456</v>
      </c>
      <c r="J13248" s="35" t="n">
        <v>3.61</v>
      </c>
      <c r="K13248" s="6" t="n">
        <v>0</v>
      </c>
      <c r="L13248" s="35" t="n">
        <v>-1</v>
      </c>
      <c r="M13248" s="6" t="str">
        <f aca="false">IF(I13248&lt;=0,"Below 0%",IF(I13248&lt;=0.05,"0-5%",IF(I13248&lt;=0.1,"5-10%",IF(I13248&lt;=0.2,"10-20%",IF(I13248&lt;=0.4,"20-40%","Above 40%")))))</f>
        <v>Below 0%</v>
      </c>
      <c r="N13248" s="6" t="str">
        <f aca="false">IF(AND(H13248&gt;=Summary!$B$25,I13248&gt;=Summary!$B$26,I13248&lt;=Summary!$B$27,J13248&gt;=Summary!$B$28,J13248&lt;=Summary!$B$29,F13248*J13248&gt;1),"Yes","No")</f>
        <v>No</v>
      </c>
    </row>
    <row r="13249" customFormat="false" ht="15" hidden="false" customHeight="false" outlineLevel="0" collapsed="false">
      <c r="A13249" s="6" t="s">
        <v>159</v>
      </c>
      <c r="B13249" s="45" t="n">
        <v>45710</v>
      </c>
      <c r="C13249" s="6" t="s">
        <v>184</v>
      </c>
      <c r="D13249" s="6" t="s">
        <v>180</v>
      </c>
      <c r="E13249" s="6" t="s">
        <v>177</v>
      </c>
      <c r="F13249" s="34" t="n">
        <v>0.269196331501007</v>
      </c>
      <c r="G13249" s="34" t="n">
        <v>0.253308549433423</v>
      </c>
      <c r="H13249" s="34" t="n">
        <v>0.0158877820675846</v>
      </c>
      <c r="I13249" s="34" t="n">
        <v>0.0627210652902197</v>
      </c>
      <c r="J13249" s="35" t="n">
        <v>3.89</v>
      </c>
      <c r="K13249" s="6" t="n">
        <v>1</v>
      </c>
      <c r="L13249" s="35" t="n">
        <v>2.89</v>
      </c>
      <c r="M13249" s="6" t="str">
        <f aca="false">IF(I13249&lt;=0,"Below 0%",IF(I13249&lt;=0.05,"0-5%",IF(I13249&lt;=0.1,"5-10%",IF(I13249&lt;=0.2,"10-20%",IF(I13249&lt;=0.4,"20-40%","Above 40%")))))</f>
        <v>5-10%</v>
      </c>
      <c r="N13249" s="6" t="str">
        <f aca="false">IF(AND(H13249&gt;=Summary!$B$25,I13249&gt;=Summary!$B$26,I13249&lt;=Summary!$B$27,J13249&gt;=Summary!$B$28,J13249&lt;=Summary!$B$29,F13249*J13249&gt;1),"Yes","No")</f>
        <v>No</v>
      </c>
    </row>
    <row r="13250" customFormat="false" ht="15" hidden="false" customHeight="false" outlineLevel="0" collapsed="false">
      <c r="A13250" s="6" t="s">
        <v>159</v>
      </c>
      <c r="B13250" s="45" t="n">
        <v>45710</v>
      </c>
      <c r="C13250" s="6" t="s">
        <v>209</v>
      </c>
      <c r="D13250" s="6" t="s">
        <v>181</v>
      </c>
      <c r="E13250" s="6" t="s">
        <v>187</v>
      </c>
      <c r="F13250" s="34" t="n">
        <v>0.371342211961746</v>
      </c>
      <c r="G13250" s="34" t="n">
        <v>0.241738700149995</v>
      </c>
      <c r="H13250" s="34" t="n">
        <v>0.129603511811752</v>
      </c>
      <c r="I13250" s="34" t="n">
        <v>0.536130589480852</v>
      </c>
      <c r="J13250" s="35" t="n">
        <v>4.1</v>
      </c>
      <c r="K13250" s="6" t="n">
        <v>0</v>
      </c>
      <c r="L13250" s="35" t="n">
        <v>-1</v>
      </c>
      <c r="M13250" s="6" t="str">
        <f aca="false">IF(I13250&lt;=0,"Below 0%",IF(I13250&lt;=0.05,"0-5%",IF(I13250&lt;=0.1,"5-10%",IF(I13250&lt;=0.2,"10-20%",IF(I13250&lt;=0.4,"20-40%","Above 40%")))))</f>
        <v>Above 40%</v>
      </c>
      <c r="N13250" s="6" t="str">
        <f aca="false">IF(AND(H13250&gt;=Summary!$B$25,I13250&gt;=Summary!$B$26,I13250&lt;=Summary!$B$27,J13250&gt;=Summary!$B$28,J13250&lt;=Summary!$B$29,F13250*J13250&gt;1),"Yes","No")</f>
        <v>No</v>
      </c>
    </row>
    <row r="13251" customFormat="false" ht="15" hidden="false" customHeight="false" outlineLevel="0" collapsed="false">
      <c r="A13251" s="6" t="s">
        <v>159</v>
      </c>
      <c r="B13251" s="45" t="n">
        <v>45710</v>
      </c>
      <c r="C13251" s="6" t="s">
        <v>209</v>
      </c>
      <c r="D13251" s="6" t="s">
        <v>181</v>
      </c>
      <c r="E13251" s="6" t="s">
        <v>174</v>
      </c>
      <c r="F13251" s="34" t="n">
        <v>0.296838104724884</v>
      </c>
      <c r="G13251" s="34" t="n">
        <v>0.244723128546908</v>
      </c>
      <c r="H13251" s="34" t="n">
        <v>0.0521149761779759</v>
      </c>
      <c r="I13251" s="34" t="n">
        <v>0.212954846104734</v>
      </c>
      <c r="J13251" s="35" t="n">
        <v>4.05</v>
      </c>
      <c r="K13251" s="6" t="n">
        <v>0</v>
      </c>
      <c r="L13251" s="35" t="n">
        <v>-1</v>
      </c>
      <c r="M13251" s="6" t="str">
        <f aca="false">IF(I13251&lt;=0,"Below 0%",IF(I13251&lt;=0.05,"0-5%",IF(I13251&lt;=0.1,"5-10%",IF(I13251&lt;=0.2,"10-20%",IF(I13251&lt;=0.4,"20-40%","Above 40%")))))</f>
        <v>20-40%</v>
      </c>
      <c r="N13251" s="6" t="str">
        <f aca="false">IF(AND(H13251&gt;=Summary!$B$25,I13251&gt;=Summary!$B$26,I13251&lt;=Summary!$B$27,J13251&gt;=Summary!$B$28,J13251&lt;=Summary!$B$29,F13251*J13251&gt;1),"Yes","No")</f>
        <v>Yes</v>
      </c>
    </row>
    <row r="13252" customFormat="false" ht="15" hidden="false" customHeight="false" outlineLevel="0" collapsed="false">
      <c r="A13252" s="6" t="s">
        <v>159</v>
      </c>
      <c r="B13252" s="45" t="n">
        <v>45710</v>
      </c>
      <c r="C13252" s="6" t="s">
        <v>209</v>
      </c>
      <c r="D13252" s="6" t="s">
        <v>181</v>
      </c>
      <c r="E13252" s="6" t="s">
        <v>177</v>
      </c>
      <c r="F13252" s="34" t="n">
        <v>0.331819653511047</v>
      </c>
      <c r="G13252" s="34" t="n">
        <v>0.513538171303097</v>
      </c>
      <c r="H13252" s="34" t="n">
        <v>-0.18171851779205</v>
      </c>
      <c r="I13252" s="34" t="n">
        <v>-0.353855911686061</v>
      </c>
      <c r="J13252" s="35" t="n">
        <v>1.93</v>
      </c>
      <c r="K13252" s="6" t="n">
        <v>1</v>
      </c>
      <c r="L13252" s="35" t="n">
        <v>0.93</v>
      </c>
      <c r="M13252" s="6" t="str">
        <f aca="false">IF(I13252&lt;=0,"Below 0%",IF(I13252&lt;=0.05,"0-5%",IF(I13252&lt;=0.1,"5-10%",IF(I13252&lt;=0.2,"10-20%",IF(I13252&lt;=0.4,"20-40%","Above 40%")))))</f>
        <v>Below 0%</v>
      </c>
      <c r="N13252" s="6" t="str">
        <f aca="false">IF(AND(H13252&gt;=Summary!$B$25,I13252&gt;=Summary!$B$26,I13252&lt;=Summary!$B$27,J13252&gt;=Summary!$B$28,J13252&lt;=Summary!$B$29,F13252*J13252&gt;1),"Yes","No")</f>
        <v>No</v>
      </c>
    </row>
    <row r="13253" customFormat="false" ht="15" hidden="false" customHeight="false" outlineLevel="0" collapsed="false">
      <c r="A13253" s="6" t="s">
        <v>159</v>
      </c>
      <c r="B13253" s="45" t="n">
        <v>45710</v>
      </c>
      <c r="C13253" s="6" t="s">
        <v>179</v>
      </c>
      <c r="D13253" s="6" t="s">
        <v>201</v>
      </c>
      <c r="E13253" s="6" t="s">
        <v>187</v>
      </c>
      <c r="F13253" s="34" t="n">
        <v>0.113943919539452</v>
      </c>
      <c r="G13253" s="34" t="n">
        <v>0.165808444902163</v>
      </c>
      <c r="H13253" s="34" t="n">
        <v>-0.0518645253627111</v>
      </c>
      <c r="I13253" s="34" t="n">
        <v>-0.312797851721693</v>
      </c>
      <c r="J13253" s="35" t="n">
        <v>6</v>
      </c>
      <c r="K13253" s="6" t="n">
        <v>0</v>
      </c>
      <c r="L13253" s="35" t="n">
        <v>-1</v>
      </c>
      <c r="M13253" s="6" t="str">
        <f aca="false">IF(I13253&lt;=0,"Below 0%",IF(I13253&lt;=0.05,"0-5%",IF(I13253&lt;=0.1,"5-10%",IF(I13253&lt;=0.2,"10-20%",IF(I13253&lt;=0.4,"20-40%","Above 40%")))))</f>
        <v>Below 0%</v>
      </c>
      <c r="N13253" s="6" t="str">
        <f aca="false">IF(AND(H13253&gt;=Summary!$B$25,I13253&gt;=Summary!$B$26,I13253&lt;=Summary!$B$27,J13253&gt;=Summary!$B$28,J13253&lt;=Summary!$B$29,F13253*J13253&gt;1),"Yes","No")</f>
        <v>No</v>
      </c>
    </row>
    <row r="13254" customFormat="false" ht="15" hidden="false" customHeight="false" outlineLevel="0" collapsed="false">
      <c r="A13254" s="6" t="s">
        <v>159</v>
      </c>
      <c r="B13254" s="45" t="n">
        <v>45710</v>
      </c>
      <c r="C13254" s="6" t="s">
        <v>179</v>
      </c>
      <c r="D13254" s="6" t="s">
        <v>201</v>
      </c>
      <c r="E13254" s="6" t="s">
        <v>174</v>
      </c>
      <c r="F13254" s="34" t="n">
        <v>0.310586959123612</v>
      </c>
      <c r="G13254" s="34" t="n">
        <v>0.216271884654995</v>
      </c>
      <c r="H13254" s="34" t="n">
        <v>0.0943150744686166</v>
      </c>
      <c r="I13254" s="34" t="n">
        <v>0.436094939566794</v>
      </c>
      <c r="J13254" s="35" t="n">
        <v>4.6</v>
      </c>
      <c r="K13254" s="6" t="n">
        <v>0</v>
      </c>
      <c r="L13254" s="35" t="n">
        <v>-1</v>
      </c>
      <c r="M13254" s="6" t="str">
        <f aca="false">IF(I13254&lt;=0,"Below 0%",IF(I13254&lt;=0.05,"0-5%",IF(I13254&lt;=0.1,"5-10%",IF(I13254&lt;=0.2,"10-20%",IF(I13254&lt;=0.4,"20-40%","Above 40%")))))</f>
        <v>Above 40%</v>
      </c>
      <c r="N13254" s="6" t="str">
        <f aca="false">IF(AND(H13254&gt;=Summary!$B$25,I13254&gt;=Summary!$B$26,I13254&lt;=Summary!$B$27,J13254&gt;=Summary!$B$28,J13254&lt;=Summary!$B$29,F13254*J13254&gt;1),"Yes","No")</f>
        <v>No</v>
      </c>
    </row>
    <row r="13255" customFormat="false" ht="15" hidden="false" customHeight="false" outlineLevel="0" collapsed="false">
      <c r="A13255" s="6" t="s">
        <v>159</v>
      </c>
      <c r="B13255" s="45" t="n">
        <v>45710</v>
      </c>
      <c r="C13255" s="6" t="s">
        <v>179</v>
      </c>
      <c r="D13255" s="6" t="s">
        <v>201</v>
      </c>
      <c r="E13255" s="6" t="s">
        <v>177</v>
      </c>
      <c r="F13255" s="34" t="n">
        <v>0.575469136238098</v>
      </c>
      <c r="G13255" s="34" t="n">
        <v>0.617919670442842</v>
      </c>
      <c r="H13255" s="34" t="n">
        <v>-0.0424505342047442</v>
      </c>
      <c r="I13255" s="34" t="n">
        <v>-0.0686991145213444</v>
      </c>
      <c r="J13255" s="35" t="n">
        <v>1.61</v>
      </c>
      <c r="K13255" s="6" t="n">
        <v>1</v>
      </c>
      <c r="L13255" s="35" t="n">
        <v>0.61</v>
      </c>
      <c r="M13255" s="6" t="str">
        <f aca="false">IF(I13255&lt;=0,"Below 0%",IF(I13255&lt;=0.05,"0-5%",IF(I13255&lt;=0.1,"5-10%",IF(I13255&lt;=0.2,"10-20%",IF(I13255&lt;=0.4,"20-40%","Above 40%")))))</f>
        <v>Below 0%</v>
      </c>
      <c r="N13255" s="6" t="str">
        <f aca="false">IF(AND(H13255&gt;=Summary!$B$25,I13255&gt;=Summary!$B$26,I13255&lt;=Summary!$B$27,J13255&gt;=Summary!$B$28,J13255&lt;=Summary!$B$29,F13255*J13255&gt;1),"Yes","No")</f>
        <v>No</v>
      </c>
    </row>
    <row r="13256" customFormat="false" ht="15" hidden="false" customHeight="false" outlineLevel="0" collapsed="false">
      <c r="A13256" s="6" t="s">
        <v>159</v>
      </c>
      <c r="B13256" s="45" t="n">
        <v>45711</v>
      </c>
      <c r="C13256" s="6" t="s">
        <v>194</v>
      </c>
      <c r="D13256" s="6" t="s">
        <v>183</v>
      </c>
      <c r="E13256" s="6" t="s">
        <v>187</v>
      </c>
      <c r="F13256" s="34" t="n">
        <v>0.455222636461258</v>
      </c>
      <c r="G13256" s="34" t="n">
        <v>0.326795748183673</v>
      </c>
      <c r="H13256" s="34" t="n">
        <v>0.128426888277585</v>
      </c>
      <c r="I13256" s="34" t="n">
        <v>0.392988247219802</v>
      </c>
      <c r="J13256" s="35" t="n">
        <v>3</v>
      </c>
      <c r="K13256" s="6" t="n">
        <v>0</v>
      </c>
      <c r="L13256" s="35" t="n">
        <v>-1</v>
      </c>
      <c r="M13256" s="6" t="str">
        <f aca="false">IF(I13256&lt;=0,"Below 0%",IF(I13256&lt;=0.05,"0-5%",IF(I13256&lt;=0.1,"5-10%",IF(I13256&lt;=0.2,"10-20%",IF(I13256&lt;=0.4,"20-40%","Above 40%")))))</f>
        <v>20-40%</v>
      </c>
      <c r="N13256" s="6" t="str">
        <f aca="false">IF(AND(H13256&gt;=Summary!$B$25,I13256&gt;=Summary!$B$26,I13256&lt;=Summary!$B$27,J13256&gt;=Summary!$B$28,J13256&lt;=Summary!$B$29,F13256*J13256&gt;1),"Yes","No")</f>
        <v>Yes</v>
      </c>
    </row>
    <row r="13257" customFormat="false" ht="15" hidden="false" customHeight="false" outlineLevel="0" collapsed="false">
      <c r="A13257" s="6" t="s">
        <v>159</v>
      </c>
      <c r="B13257" s="45" t="n">
        <v>45711</v>
      </c>
      <c r="C13257" s="6" t="s">
        <v>194</v>
      </c>
      <c r="D13257" s="6" t="s">
        <v>183</v>
      </c>
      <c r="E13257" s="6" t="s">
        <v>174</v>
      </c>
      <c r="F13257" s="34" t="n">
        <v>0.292977333068848</v>
      </c>
      <c r="G13257" s="34" t="n">
        <v>0.246948928098493</v>
      </c>
      <c r="H13257" s="34" t="n">
        <v>0.0460284049703544</v>
      </c>
      <c r="I13257" s="34" t="n">
        <v>0.186388356996619</v>
      </c>
      <c r="J13257" s="35" t="n">
        <v>3.97</v>
      </c>
      <c r="K13257" s="6" t="n">
        <v>0</v>
      </c>
      <c r="L13257" s="35" t="n">
        <v>-1</v>
      </c>
      <c r="M13257" s="6" t="str">
        <f aca="false">IF(I13257&lt;=0,"Below 0%",IF(I13257&lt;=0.05,"0-5%",IF(I13257&lt;=0.1,"5-10%",IF(I13257&lt;=0.2,"10-20%",IF(I13257&lt;=0.4,"20-40%","Above 40%")))))</f>
        <v>10-20%</v>
      </c>
      <c r="N13257" s="6" t="str">
        <f aca="false">IF(AND(H13257&gt;=Summary!$B$25,I13257&gt;=Summary!$B$26,I13257&lt;=Summary!$B$27,J13257&gt;=Summary!$B$28,J13257&lt;=Summary!$B$29,F13257*J13257&gt;1),"Yes","No")</f>
        <v>Yes</v>
      </c>
    </row>
    <row r="13258" customFormat="false" ht="15" hidden="false" customHeight="false" outlineLevel="0" collapsed="false">
      <c r="A13258" s="6" t="s">
        <v>159</v>
      </c>
      <c r="B13258" s="45" t="n">
        <v>45711</v>
      </c>
      <c r="C13258" s="6" t="s">
        <v>194</v>
      </c>
      <c r="D13258" s="6" t="s">
        <v>183</v>
      </c>
      <c r="E13258" s="6" t="s">
        <v>177</v>
      </c>
      <c r="F13258" s="34" t="n">
        <v>0.251800060272217</v>
      </c>
      <c r="G13258" s="34" t="n">
        <v>0.426255323717834</v>
      </c>
      <c r="H13258" s="34" t="n">
        <v>-0.174455263445617</v>
      </c>
      <c r="I13258" s="34" t="n">
        <v>-0.409274098735012</v>
      </c>
      <c r="J13258" s="35" t="n">
        <v>2.3</v>
      </c>
      <c r="K13258" s="6" t="n">
        <v>1</v>
      </c>
      <c r="L13258" s="35" t="n">
        <v>1.3</v>
      </c>
      <c r="M13258" s="6" t="str">
        <f aca="false">IF(I13258&lt;=0,"Below 0%",IF(I13258&lt;=0.05,"0-5%",IF(I13258&lt;=0.1,"5-10%",IF(I13258&lt;=0.2,"10-20%",IF(I13258&lt;=0.4,"20-40%","Above 40%")))))</f>
        <v>Below 0%</v>
      </c>
      <c r="N13258" s="6" t="str">
        <f aca="false">IF(AND(H13258&gt;=Summary!$B$25,I13258&gt;=Summary!$B$26,I13258&lt;=Summary!$B$27,J13258&gt;=Summary!$B$28,J13258&lt;=Summary!$B$29,F13258*J13258&gt;1),"Yes","No")</f>
        <v>No</v>
      </c>
    </row>
    <row r="13259" customFormat="false" ht="15" hidden="false" customHeight="false" outlineLevel="0" collapsed="false">
      <c r="A13259" s="6" t="s">
        <v>159</v>
      </c>
      <c r="B13259" s="45" t="n">
        <v>45711</v>
      </c>
      <c r="C13259" s="6" t="s">
        <v>188</v>
      </c>
      <c r="D13259" s="6" t="s">
        <v>207</v>
      </c>
      <c r="E13259" s="6" t="s">
        <v>187</v>
      </c>
      <c r="F13259" s="34" t="n">
        <v>0.60183846950531</v>
      </c>
      <c r="G13259" s="34" t="n">
        <v>0.537593875953258</v>
      </c>
      <c r="H13259" s="34" t="n">
        <v>0.0642445935520523</v>
      </c>
      <c r="I13259" s="34" t="n">
        <v>0.119503953496744</v>
      </c>
      <c r="J13259" s="35" t="n">
        <v>1.85</v>
      </c>
      <c r="K13259" s="6" t="n">
        <v>1</v>
      </c>
      <c r="L13259" s="35" t="n">
        <v>0.85</v>
      </c>
      <c r="M13259" s="6" t="str">
        <f aca="false">IF(I13259&lt;=0,"Below 0%",IF(I13259&lt;=0.05,"0-5%",IF(I13259&lt;=0.1,"5-10%",IF(I13259&lt;=0.2,"10-20%",IF(I13259&lt;=0.4,"20-40%","Above 40%")))))</f>
        <v>10-20%</v>
      </c>
      <c r="N13259" s="6" t="str">
        <f aca="false">IF(AND(H13259&gt;=Summary!$B$25,I13259&gt;=Summary!$B$26,I13259&lt;=Summary!$B$27,J13259&gt;=Summary!$B$28,J13259&lt;=Summary!$B$29,F13259*J13259&gt;1),"Yes","No")</f>
        <v>Yes</v>
      </c>
    </row>
    <row r="13260" customFormat="false" ht="15" hidden="false" customHeight="false" outlineLevel="0" collapsed="false">
      <c r="A13260" s="6" t="s">
        <v>159</v>
      </c>
      <c r="B13260" s="45" t="n">
        <v>45711</v>
      </c>
      <c r="C13260" s="6" t="s">
        <v>188</v>
      </c>
      <c r="D13260" s="6" t="s">
        <v>207</v>
      </c>
      <c r="E13260" s="6" t="s">
        <v>174</v>
      </c>
      <c r="F13260" s="34" t="n">
        <v>0.189057499170303</v>
      </c>
      <c r="G13260" s="34" t="n">
        <v>0.24139530837707</v>
      </c>
      <c r="H13260" s="34" t="n">
        <v>-0.0523378092067663</v>
      </c>
      <c r="I13260" s="34" t="n">
        <v>-0.216813696830481</v>
      </c>
      <c r="J13260" s="35" t="n">
        <v>4.12</v>
      </c>
      <c r="K13260" s="6" t="n">
        <v>0</v>
      </c>
      <c r="L13260" s="35" t="n">
        <v>-1</v>
      </c>
      <c r="M13260" s="6" t="str">
        <f aca="false">IF(I13260&lt;=0,"Below 0%",IF(I13260&lt;=0.05,"0-5%",IF(I13260&lt;=0.1,"5-10%",IF(I13260&lt;=0.2,"10-20%",IF(I13260&lt;=0.4,"20-40%","Above 40%")))))</f>
        <v>Below 0%</v>
      </c>
      <c r="N13260" s="6" t="str">
        <f aca="false">IF(AND(H13260&gt;=Summary!$B$25,I13260&gt;=Summary!$B$26,I13260&lt;=Summary!$B$27,J13260&gt;=Summary!$B$28,J13260&lt;=Summary!$B$29,F13260*J13260&gt;1),"Yes","No")</f>
        <v>No</v>
      </c>
    </row>
    <row r="13261" customFormat="false" ht="15" hidden="false" customHeight="false" outlineLevel="0" collapsed="false">
      <c r="A13261" s="6" t="s">
        <v>159</v>
      </c>
      <c r="B13261" s="45" t="n">
        <v>45711</v>
      </c>
      <c r="C13261" s="6" t="s">
        <v>188</v>
      </c>
      <c r="D13261" s="6" t="s">
        <v>207</v>
      </c>
      <c r="E13261" s="6" t="s">
        <v>177</v>
      </c>
      <c r="F13261" s="34" t="n">
        <v>0.209104061126709</v>
      </c>
      <c r="G13261" s="34" t="n">
        <v>0.221010815669673</v>
      </c>
      <c r="H13261" s="34" t="n">
        <v>-0.0119067545429637</v>
      </c>
      <c r="I13261" s="34" t="n">
        <v>-0.0538740808086051</v>
      </c>
      <c r="J13261" s="35" t="n">
        <v>4.5</v>
      </c>
      <c r="K13261" s="6" t="n">
        <v>0</v>
      </c>
      <c r="L13261" s="35" t="n">
        <v>-1</v>
      </c>
      <c r="M13261" s="6" t="str">
        <f aca="false">IF(I13261&lt;=0,"Below 0%",IF(I13261&lt;=0.05,"0-5%",IF(I13261&lt;=0.1,"5-10%",IF(I13261&lt;=0.2,"10-20%",IF(I13261&lt;=0.4,"20-40%","Above 40%")))))</f>
        <v>Below 0%</v>
      </c>
      <c r="N13261" s="6" t="str">
        <f aca="false">IF(AND(H13261&gt;=Summary!$B$25,I13261&gt;=Summary!$B$26,I13261&lt;=Summary!$B$27,J13261&gt;=Summary!$B$28,J13261&lt;=Summary!$B$29,F13261*J13261&gt;1),"Yes","No")</f>
        <v>No</v>
      </c>
    </row>
    <row r="13262" customFormat="false" ht="15" hidden="false" customHeight="false" outlineLevel="0" collapsed="false">
      <c r="A13262" s="6" t="s">
        <v>159</v>
      </c>
      <c r="B13262" s="45" t="n">
        <v>45713</v>
      </c>
      <c r="C13262" s="6" t="s">
        <v>201</v>
      </c>
      <c r="D13262" s="6" t="s">
        <v>199</v>
      </c>
      <c r="E13262" s="6" t="s">
        <v>187</v>
      </c>
      <c r="F13262" s="34" t="n">
        <v>0.488484531641007</v>
      </c>
      <c r="G13262" s="34" t="n">
        <v>0.471206067898239</v>
      </c>
      <c r="H13262" s="34" t="n">
        <v>0.0172784637427674</v>
      </c>
      <c r="I13262" s="34" t="n">
        <v>0.0366685934666249</v>
      </c>
      <c r="J13262" s="35" t="n">
        <v>2.11</v>
      </c>
      <c r="K13262" s="6" t="n">
        <v>1</v>
      </c>
      <c r="L13262" s="35" t="n">
        <v>1.11</v>
      </c>
      <c r="M13262" s="6" t="str">
        <f aca="false">IF(I13262&lt;=0,"Below 0%",IF(I13262&lt;=0.05,"0-5%",IF(I13262&lt;=0.1,"5-10%",IF(I13262&lt;=0.2,"10-20%",IF(I13262&lt;=0.4,"20-40%","Above 40%")))))</f>
        <v>0-5%</v>
      </c>
      <c r="N13262" s="6" t="str">
        <f aca="false">IF(AND(H13262&gt;=Summary!$B$25,I13262&gt;=Summary!$B$26,I13262&lt;=Summary!$B$27,J13262&gt;=Summary!$B$28,J13262&lt;=Summary!$B$29,F13262*J13262&gt;1),"Yes","No")</f>
        <v>No</v>
      </c>
    </row>
    <row r="13263" customFormat="false" ht="15" hidden="false" customHeight="false" outlineLevel="0" collapsed="false">
      <c r="A13263" s="6" t="s">
        <v>159</v>
      </c>
      <c r="B13263" s="45" t="n">
        <v>45713</v>
      </c>
      <c r="C13263" s="6" t="s">
        <v>201</v>
      </c>
      <c r="D13263" s="6" t="s">
        <v>199</v>
      </c>
      <c r="E13263" s="6" t="s">
        <v>174</v>
      </c>
      <c r="F13263" s="34" t="n">
        <v>0.267777651548386</v>
      </c>
      <c r="G13263" s="34" t="n">
        <v>0.251071920016486</v>
      </c>
      <c r="H13263" s="34" t="n">
        <v>0.0167057315318996</v>
      </c>
      <c r="I13263" s="34" t="n">
        <v>0.0665376340404882</v>
      </c>
      <c r="J13263" s="35" t="n">
        <v>3.96</v>
      </c>
      <c r="K13263" s="6" t="n">
        <v>0</v>
      </c>
      <c r="L13263" s="35" t="n">
        <v>-1</v>
      </c>
      <c r="M13263" s="6" t="str">
        <f aca="false">IF(I13263&lt;=0,"Below 0%",IF(I13263&lt;=0.05,"0-5%",IF(I13263&lt;=0.1,"5-10%",IF(I13263&lt;=0.2,"10-20%",IF(I13263&lt;=0.4,"20-40%","Above 40%")))))</f>
        <v>5-10%</v>
      </c>
      <c r="N13263" s="6" t="str">
        <f aca="false">IF(AND(H13263&gt;=Summary!$B$25,I13263&gt;=Summary!$B$26,I13263&lt;=Summary!$B$27,J13263&gt;=Summary!$B$28,J13263&lt;=Summary!$B$29,F13263*J13263&gt;1),"Yes","No")</f>
        <v>No</v>
      </c>
    </row>
    <row r="13264" customFormat="false" ht="15" hidden="false" customHeight="false" outlineLevel="0" collapsed="false">
      <c r="A13264" s="6" t="s">
        <v>159</v>
      </c>
      <c r="B13264" s="45" t="n">
        <v>45713</v>
      </c>
      <c r="C13264" s="6" t="s">
        <v>201</v>
      </c>
      <c r="D13264" s="6" t="s">
        <v>199</v>
      </c>
      <c r="E13264" s="6" t="s">
        <v>177</v>
      </c>
      <c r="F13264" s="34" t="n">
        <v>0.243737876415253</v>
      </c>
      <c r="G13264" s="34" t="n">
        <v>0.277722012085275</v>
      </c>
      <c r="H13264" s="34" t="n">
        <v>-0.0339841356700223</v>
      </c>
      <c r="I13264" s="34" t="n">
        <v>-0.122367454473099</v>
      </c>
      <c r="J13264" s="35" t="n">
        <v>3.58</v>
      </c>
      <c r="K13264" s="6" t="n">
        <v>0</v>
      </c>
      <c r="L13264" s="35" t="n">
        <v>-1</v>
      </c>
      <c r="M13264" s="6" t="str">
        <f aca="false">IF(I13264&lt;=0,"Below 0%",IF(I13264&lt;=0.05,"0-5%",IF(I13264&lt;=0.1,"5-10%",IF(I13264&lt;=0.2,"10-20%",IF(I13264&lt;=0.4,"20-40%","Above 40%")))))</f>
        <v>Below 0%</v>
      </c>
      <c r="N13264" s="6" t="str">
        <f aca="false">IF(AND(H13264&gt;=Summary!$B$25,I13264&gt;=Summary!$B$26,I13264&lt;=Summary!$B$27,J13264&gt;=Summary!$B$28,J13264&lt;=Summary!$B$29,F13264*J13264&gt;1),"Yes","No")</f>
        <v>No</v>
      </c>
    </row>
    <row r="13265" customFormat="false" ht="15" hidden="false" customHeight="false" outlineLevel="0" collapsed="false">
      <c r="A13265" s="6" t="s">
        <v>159</v>
      </c>
      <c r="B13265" s="45" t="n">
        <v>45713</v>
      </c>
      <c r="C13265" s="6" t="s">
        <v>190</v>
      </c>
      <c r="D13265" s="6" t="s">
        <v>179</v>
      </c>
      <c r="E13265" s="6" t="s">
        <v>187</v>
      </c>
      <c r="F13265" s="34" t="n">
        <v>0.801545560359955</v>
      </c>
      <c r="G13265" s="34" t="n">
        <v>0.834225289235751</v>
      </c>
      <c r="H13265" s="34" t="n">
        <v>-0.0326797288757957</v>
      </c>
      <c r="I13265" s="34" t="n">
        <v>-0.0391737451471104</v>
      </c>
      <c r="J13265" s="35" t="n">
        <v>1.19</v>
      </c>
      <c r="K13265" s="6" t="n">
        <v>1</v>
      </c>
      <c r="L13265" s="35" t="n">
        <v>0.19</v>
      </c>
      <c r="M13265" s="6" t="str">
        <f aca="false">IF(I13265&lt;=0,"Below 0%",IF(I13265&lt;=0.05,"0-5%",IF(I13265&lt;=0.1,"5-10%",IF(I13265&lt;=0.2,"10-20%",IF(I13265&lt;=0.4,"20-40%","Above 40%")))))</f>
        <v>Below 0%</v>
      </c>
      <c r="N13265" s="6" t="str">
        <f aca="false">IF(AND(H13265&gt;=Summary!$B$25,I13265&gt;=Summary!$B$26,I13265&lt;=Summary!$B$27,J13265&gt;=Summary!$B$28,J13265&lt;=Summary!$B$29,F13265*J13265&gt;1),"Yes","No")</f>
        <v>No</v>
      </c>
    </row>
    <row r="13266" customFormat="false" ht="15" hidden="false" customHeight="false" outlineLevel="0" collapsed="false">
      <c r="A13266" s="6" t="s">
        <v>159</v>
      </c>
      <c r="B13266" s="45" t="n">
        <v>45713</v>
      </c>
      <c r="C13266" s="6" t="s">
        <v>190</v>
      </c>
      <c r="D13266" s="6" t="s">
        <v>179</v>
      </c>
      <c r="E13266" s="6" t="s">
        <v>174</v>
      </c>
      <c r="F13266" s="34" t="n">
        <v>0.140458881855011</v>
      </c>
      <c r="G13266" s="34" t="n">
        <v>0.105609371722398</v>
      </c>
      <c r="H13266" s="34" t="n">
        <v>0.0348495101326128</v>
      </c>
      <c r="I13266" s="34" t="n">
        <v>0.329985015195595</v>
      </c>
      <c r="J13266" s="35" t="n">
        <v>9.4</v>
      </c>
      <c r="K13266" s="6" t="n">
        <v>0</v>
      </c>
      <c r="L13266" s="35" t="n">
        <v>-1</v>
      </c>
      <c r="M13266" s="6" t="str">
        <f aca="false">IF(I13266&lt;=0,"Below 0%",IF(I13266&lt;=0.05,"0-5%",IF(I13266&lt;=0.1,"5-10%",IF(I13266&lt;=0.2,"10-20%",IF(I13266&lt;=0.4,"20-40%","Above 40%")))))</f>
        <v>20-40%</v>
      </c>
      <c r="N13266" s="6" t="str">
        <f aca="false">IF(AND(H13266&gt;=Summary!$B$25,I13266&gt;=Summary!$B$26,I13266&lt;=Summary!$B$27,J13266&gt;=Summary!$B$28,J13266&lt;=Summary!$B$29,F13266*J13266&gt;1),"Yes","No")</f>
        <v>No</v>
      </c>
    </row>
    <row r="13267" customFormat="false" ht="15" hidden="false" customHeight="false" outlineLevel="0" collapsed="false">
      <c r="A13267" s="6" t="s">
        <v>159</v>
      </c>
      <c r="B13267" s="45" t="n">
        <v>45713</v>
      </c>
      <c r="C13267" s="6" t="s">
        <v>190</v>
      </c>
      <c r="D13267" s="6" t="s">
        <v>179</v>
      </c>
      <c r="E13267" s="6" t="s">
        <v>177</v>
      </c>
      <c r="F13267" s="34" t="n">
        <v>0.0579955317080021</v>
      </c>
      <c r="G13267" s="34" t="n">
        <v>0.0601653390418511</v>
      </c>
      <c r="H13267" s="34" t="n">
        <v>-0.00216980733384901</v>
      </c>
      <c r="I13267" s="34" t="n">
        <v>-0.0360640755691527</v>
      </c>
      <c r="J13267" s="35" t="n">
        <v>16.5</v>
      </c>
      <c r="K13267" s="6" t="n">
        <v>0</v>
      </c>
      <c r="L13267" s="35" t="n">
        <v>-1</v>
      </c>
      <c r="M13267" s="6" t="str">
        <f aca="false">IF(I13267&lt;=0,"Below 0%",IF(I13267&lt;=0.05,"0-5%",IF(I13267&lt;=0.1,"5-10%",IF(I13267&lt;=0.2,"10-20%",IF(I13267&lt;=0.4,"20-40%","Above 40%")))))</f>
        <v>Below 0%</v>
      </c>
      <c r="N13267" s="6" t="str">
        <f aca="false">IF(AND(H13267&gt;=Summary!$B$25,I13267&gt;=Summary!$B$26,I13267&lt;=Summary!$B$27,J13267&gt;=Summary!$B$28,J13267&lt;=Summary!$B$29,F13267*J13267&gt;1),"Yes","No")</f>
        <v>No</v>
      </c>
    </row>
    <row r="13268" customFormat="false" ht="15" hidden="false" customHeight="false" outlineLevel="0" collapsed="false">
      <c r="A13268" s="6" t="s">
        <v>159</v>
      </c>
      <c r="B13268" s="45" t="n">
        <v>45713</v>
      </c>
      <c r="C13268" s="6" t="s">
        <v>180</v>
      </c>
      <c r="D13268" s="6" t="s">
        <v>182</v>
      </c>
      <c r="E13268" s="6" t="s">
        <v>187</v>
      </c>
      <c r="F13268" s="34" t="n">
        <v>0.511237323284149</v>
      </c>
      <c r="G13268" s="34" t="n">
        <v>0.376870840231089</v>
      </c>
      <c r="H13268" s="34" t="n">
        <v>0.13436648305306</v>
      </c>
      <c r="I13268" s="34" t="n">
        <v>0.356531916798524</v>
      </c>
      <c r="J13268" s="35" t="n">
        <v>2.61</v>
      </c>
      <c r="K13268" s="6" t="n">
        <v>1</v>
      </c>
      <c r="L13268" s="35" t="n">
        <v>1.61</v>
      </c>
      <c r="M13268" s="6" t="str">
        <f aca="false">IF(I13268&lt;=0,"Below 0%",IF(I13268&lt;=0.05,"0-5%",IF(I13268&lt;=0.1,"5-10%",IF(I13268&lt;=0.2,"10-20%",IF(I13268&lt;=0.4,"20-40%","Above 40%")))))</f>
        <v>20-40%</v>
      </c>
      <c r="N13268" s="6" t="str">
        <f aca="false">IF(AND(H13268&gt;=Summary!$B$25,I13268&gt;=Summary!$B$26,I13268&lt;=Summary!$B$27,J13268&gt;=Summary!$B$28,J13268&lt;=Summary!$B$29,F13268*J13268&gt;1),"Yes","No")</f>
        <v>Yes</v>
      </c>
    </row>
    <row r="13269" customFormat="false" ht="15" hidden="false" customHeight="false" outlineLevel="0" collapsed="false">
      <c r="A13269" s="6" t="s">
        <v>159</v>
      </c>
      <c r="B13269" s="45" t="n">
        <v>45713</v>
      </c>
      <c r="C13269" s="6" t="s">
        <v>180</v>
      </c>
      <c r="D13269" s="6" t="s">
        <v>182</v>
      </c>
      <c r="E13269" s="6" t="s">
        <v>174</v>
      </c>
      <c r="F13269" s="34" t="n">
        <v>0.224259406328201</v>
      </c>
      <c r="G13269" s="34" t="n">
        <v>0.285110983479172</v>
      </c>
      <c r="H13269" s="34" t="n">
        <v>-0.0608515771509703</v>
      </c>
      <c r="I13269" s="34" t="n">
        <v>-0.213431192332216</v>
      </c>
      <c r="J13269" s="35" t="n">
        <v>3.45</v>
      </c>
      <c r="K13269" s="6" t="n">
        <v>0</v>
      </c>
      <c r="L13269" s="35" t="n">
        <v>-1</v>
      </c>
      <c r="M13269" s="6" t="str">
        <f aca="false">IF(I13269&lt;=0,"Below 0%",IF(I13269&lt;=0.05,"0-5%",IF(I13269&lt;=0.1,"5-10%",IF(I13269&lt;=0.2,"10-20%",IF(I13269&lt;=0.4,"20-40%","Above 40%")))))</f>
        <v>Below 0%</v>
      </c>
      <c r="N13269" s="6" t="str">
        <f aca="false">IF(AND(H13269&gt;=Summary!$B$25,I13269&gt;=Summary!$B$26,I13269&lt;=Summary!$B$27,J13269&gt;=Summary!$B$28,J13269&lt;=Summary!$B$29,F13269*J13269&gt;1),"Yes","No")</f>
        <v>No</v>
      </c>
    </row>
    <row r="13270" customFormat="false" ht="15" hidden="false" customHeight="false" outlineLevel="0" collapsed="false">
      <c r="A13270" s="6" t="s">
        <v>159</v>
      </c>
      <c r="B13270" s="45" t="n">
        <v>45713</v>
      </c>
      <c r="C13270" s="6" t="s">
        <v>180</v>
      </c>
      <c r="D13270" s="6" t="s">
        <v>182</v>
      </c>
      <c r="E13270" s="6" t="s">
        <v>177</v>
      </c>
      <c r="F13270" s="34" t="n">
        <v>0.264503300189972</v>
      </c>
      <c r="G13270" s="34" t="n">
        <v>0.33801817628974</v>
      </c>
      <c r="H13270" s="34" t="n">
        <v>-0.0735148760997676</v>
      </c>
      <c r="I13270" s="34" t="n">
        <v>-0.217487937798803</v>
      </c>
      <c r="J13270" s="35" t="n">
        <v>2.91</v>
      </c>
      <c r="K13270" s="6" t="n">
        <v>0</v>
      </c>
      <c r="L13270" s="35" t="n">
        <v>-1</v>
      </c>
      <c r="M13270" s="6" t="str">
        <f aca="false">IF(I13270&lt;=0,"Below 0%",IF(I13270&lt;=0.05,"0-5%",IF(I13270&lt;=0.1,"5-10%",IF(I13270&lt;=0.2,"10-20%",IF(I13270&lt;=0.4,"20-40%","Above 40%")))))</f>
        <v>Below 0%</v>
      </c>
      <c r="N13270" s="6" t="str">
        <f aca="false">IF(AND(H13270&gt;=Summary!$B$25,I13270&gt;=Summary!$B$26,I13270&lt;=Summary!$B$27,J13270&gt;=Summary!$B$28,J13270&lt;=Summary!$B$29,F13270*J13270&gt;1),"Yes","No")</f>
        <v>No</v>
      </c>
    </row>
    <row r="13271" customFormat="false" ht="15" hidden="false" customHeight="false" outlineLevel="0" collapsed="false">
      <c r="A13271" s="6" t="s">
        <v>159</v>
      </c>
      <c r="B13271" s="45" t="n">
        <v>45713</v>
      </c>
      <c r="C13271" s="6" t="s">
        <v>203</v>
      </c>
      <c r="D13271" s="6" t="s">
        <v>184</v>
      </c>
      <c r="E13271" s="6" t="s">
        <v>187</v>
      </c>
      <c r="F13271" s="34" t="n">
        <v>0.386866062879562</v>
      </c>
      <c r="G13271" s="34" t="n">
        <v>0.357512953367876</v>
      </c>
      <c r="H13271" s="34" t="n">
        <v>0.0293531095116867</v>
      </c>
      <c r="I13271" s="34" t="n">
        <v>0.0821036251558773</v>
      </c>
      <c r="J13271" s="35" t="n">
        <v>2.75</v>
      </c>
      <c r="K13271" s="6" t="n">
        <v>0</v>
      </c>
      <c r="L13271" s="35" t="n">
        <v>-1</v>
      </c>
      <c r="M13271" s="6" t="str">
        <f aca="false">IF(I13271&lt;=0,"Below 0%",IF(I13271&lt;=0.05,"0-5%",IF(I13271&lt;=0.1,"5-10%",IF(I13271&lt;=0.2,"10-20%",IF(I13271&lt;=0.4,"20-40%","Above 40%")))))</f>
        <v>5-10%</v>
      </c>
      <c r="N13271" s="6" t="str">
        <f aca="false">IF(AND(H13271&gt;=Summary!$B$25,I13271&gt;=Summary!$B$26,I13271&lt;=Summary!$B$27,J13271&gt;=Summary!$B$28,J13271&lt;=Summary!$B$29,F13271*J13271&gt;1),"Yes","No")</f>
        <v>No</v>
      </c>
    </row>
    <row r="13272" customFormat="false" ht="15" hidden="false" customHeight="false" outlineLevel="0" collapsed="false">
      <c r="A13272" s="6" t="s">
        <v>159</v>
      </c>
      <c r="B13272" s="45" t="n">
        <v>45713</v>
      </c>
      <c r="C13272" s="6" t="s">
        <v>203</v>
      </c>
      <c r="D13272" s="6" t="s">
        <v>184</v>
      </c>
      <c r="E13272" s="6" t="s">
        <v>174</v>
      </c>
      <c r="F13272" s="34" t="n">
        <v>0.240325331687927</v>
      </c>
      <c r="G13272" s="34" t="n">
        <v>0.284974093264249</v>
      </c>
      <c r="H13272" s="34" t="n">
        <v>-0.0446487615763215</v>
      </c>
      <c r="I13272" s="34" t="n">
        <v>-0.156676563349637</v>
      </c>
      <c r="J13272" s="35" t="n">
        <v>3.45</v>
      </c>
      <c r="K13272" s="6" t="n">
        <v>0</v>
      </c>
      <c r="L13272" s="35" t="n">
        <v>-1</v>
      </c>
      <c r="M13272" s="6" t="str">
        <f aca="false">IF(I13272&lt;=0,"Below 0%",IF(I13272&lt;=0.05,"0-5%",IF(I13272&lt;=0.1,"5-10%",IF(I13272&lt;=0.2,"10-20%",IF(I13272&lt;=0.4,"20-40%","Above 40%")))))</f>
        <v>Below 0%</v>
      </c>
      <c r="N13272" s="6" t="str">
        <f aca="false">IF(AND(H13272&gt;=Summary!$B$25,I13272&gt;=Summary!$B$26,I13272&lt;=Summary!$B$27,J13272&gt;=Summary!$B$28,J13272&lt;=Summary!$B$29,F13272*J13272&gt;1),"Yes","No")</f>
        <v>No</v>
      </c>
    </row>
    <row r="13273" customFormat="false" ht="15" hidden="false" customHeight="false" outlineLevel="0" collapsed="false">
      <c r="A13273" s="6" t="s">
        <v>159</v>
      </c>
      <c r="B13273" s="45" t="n">
        <v>45713</v>
      </c>
      <c r="C13273" s="6" t="s">
        <v>203</v>
      </c>
      <c r="D13273" s="6" t="s">
        <v>184</v>
      </c>
      <c r="E13273" s="6" t="s">
        <v>177</v>
      </c>
      <c r="F13273" s="34" t="n">
        <v>0.372808635234833</v>
      </c>
      <c r="G13273" s="34" t="n">
        <v>0.357512953367876</v>
      </c>
      <c r="H13273" s="34" t="n">
        <v>0.0152956818669571</v>
      </c>
      <c r="I13273" s="34" t="n">
        <v>0.0427835739177207</v>
      </c>
      <c r="J13273" s="35" t="n">
        <v>2.75</v>
      </c>
      <c r="K13273" s="6" t="n">
        <v>1</v>
      </c>
      <c r="L13273" s="35" t="n">
        <v>1.75</v>
      </c>
      <c r="M13273" s="6" t="str">
        <f aca="false">IF(I13273&lt;=0,"Below 0%",IF(I13273&lt;=0.05,"0-5%",IF(I13273&lt;=0.1,"5-10%",IF(I13273&lt;=0.2,"10-20%",IF(I13273&lt;=0.4,"20-40%","Above 40%")))))</f>
        <v>0-5%</v>
      </c>
      <c r="N13273" s="6" t="str">
        <f aca="false">IF(AND(H13273&gt;=Summary!$B$25,I13273&gt;=Summary!$B$26,I13273&lt;=Summary!$B$27,J13273&gt;=Summary!$B$28,J13273&lt;=Summary!$B$29,F13273*J13273&gt;1),"Yes","No")</f>
        <v>No</v>
      </c>
    </row>
    <row r="13274" customFormat="false" ht="15" hidden="false" customHeight="false" outlineLevel="0" collapsed="false">
      <c r="A13274" s="6" t="s">
        <v>159</v>
      </c>
      <c r="B13274" s="45" t="n">
        <v>45714</v>
      </c>
      <c r="C13274" s="6" t="s">
        <v>206</v>
      </c>
      <c r="D13274" s="6" t="s">
        <v>173</v>
      </c>
      <c r="E13274" s="6" t="s">
        <v>187</v>
      </c>
      <c r="F13274" s="34" t="n">
        <v>0.4787437915802</v>
      </c>
      <c r="G13274" s="34" t="n">
        <v>0.476060145065334</v>
      </c>
      <c r="H13274" s="34" t="n">
        <v>0.00268364651486647</v>
      </c>
      <c r="I13274" s="34" t="n">
        <v>0.00563720055687123</v>
      </c>
      <c r="J13274" s="35" t="n">
        <v>2.06</v>
      </c>
      <c r="K13274" s="6" t="n">
        <v>0</v>
      </c>
      <c r="L13274" s="35" t="n">
        <v>-1</v>
      </c>
      <c r="M13274" s="6" t="str">
        <f aca="false">IF(I13274&lt;=0,"Below 0%",IF(I13274&lt;=0.05,"0-5%",IF(I13274&lt;=0.1,"5-10%",IF(I13274&lt;=0.2,"10-20%",IF(I13274&lt;=0.4,"20-40%","Above 40%")))))</f>
        <v>0-5%</v>
      </c>
      <c r="N13274" s="6" t="str">
        <f aca="false">IF(AND(H13274&gt;=Summary!$B$25,I13274&gt;=Summary!$B$26,I13274&lt;=Summary!$B$27,J13274&gt;=Summary!$B$28,J13274&lt;=Summary!$B$29,F13274*J13274&gt;1),"Yes","No")</f>
        <v>No</v>
      </c>
    </row>
    <row r="13275" customFormat="false" ht="15" hidden="false" customHeight="false" outlineLevel="0" collapsed="false">
      <c r="A13275" s="6" t="s">
        <v>159</v>
      </c>
      <c r="B13275" s="45" t="n">
        <v>45714</v>
      </c>
      <c r="C13275" s="6" t="s">
        <v>206</v>
      </c>
      <c r="D13275" s="6" t="s">
        <v>173</v>
      </c>
      <c r="E13275" s="6" t="s">
        <v>174</v>
      </c>
      <c r="F13275" s="34" t="n">
        <v>0.266214221715927</v>
      </c>
      <c r="G13275" s="34" t="n">
        <v>0.256723533726332</v>
      </c>
      <c r="H13275" s="34" t="n">
        <v>0.00949068798959529</v>
      </c>
      <c r="I13275" s="34" t="n">
        <v>0.0369685157096364</v>
      </c>
      <c r="J13275" s="35" t="n">
        <v>3.82</v>
      </c>
      <c r="K13275" s="6" t="n">
        <v>1</v>
      </c>
      <c r="L13275" s="35" t="n">
        <v>2.82</v>
      </c>
      <c r="M13275" s="6" t="str">
        <f aca="false">IF(I13275&lt;=0,"Below 0%",IF(I13275&lt;=0.05,"0-5%",IF(I13275&lt;=0.1,"5-10%",IF(I13275&lt;=0.2,"10-20%",IF(I13275&lt;=0.4,"20-40%","Above 40%")))))</f>
        <v>0-5%</v>
      </c>
      <c r="N13275" s="6" t="str">
        <f aca="false">IF(AND(H13275&gt;=Summary!$B$25,I13275&gt;=Summary!$B$26,I13275&lt;=Summary!$B$27,J13275&gt;=Summary!$B$28,J13275&lt;=Summary!$B$29,F13275*J13275&gt;1),"Yes","No")</f>
        <v>No</v>
      </c>
    </row>
    <row r="13276" customFormat="false" ht="15" hidden="false" customHeight="false" outlineLevel="0" collapsed="false">
      <c r="A13276" s="6" t="s">
        <v>159</v>
      </c>
      <c r="B13276" s="45" t="n">
        <v>45714</v>
      </c>
      <c r="C13276" s="6" t="s">
        <v>206</v>
      </c>
      <c r="D13276" s="6" t="s">
        <v>173</v>
      </c>
      <c r="E13276" s="6" t="s">
        <v>177</v>
      </c>
      <c r="F13276" s="34" t="n">
        <v>0.25504195690155</v>
      </c>
      <c r="G13276" s="34" t="n">
        <v>0.267216321208335</v>
      </c>
      <c r="H13276" s="34" t="n">
        <v>-0.0121743643067842</v>
      </c>
      <c r="I13276" s="34" t="n">
        <v>-0.0455599577590641</v>
      </c>
      <c r="J13276" s="35" t="n">
        <v>3.67</v>
      </c>
      <c r="K13276" s="6" t="n">
        <v>0</v>
      </c>
      <c r="L13276" s="35" t="n">
        <v>-1</v>
      </c>
      <c r="M13276" s="6" t="str">
        <f aca="false">IF(I13276&lt;=0,"Below 0%",IF(I13276&lt;=0.05,"0-5%",IF(I13276&lt;=0.1,"5-10%",IF(I13276&lt;=0.2,"10-20%",IF(I13276&lt;=0.4,"20-40%","Above 40%")))))</f>
        <v>Below 0%</v>
      </c>
      <c r="N13276" s="6" t="str">
        <f aca="false">IF(AND(H13276&gt;=Summary!$B$25,I13276&gt;=Summary!$B$26,I13276&lt;=Summary!$B$27,J13276&gt;=Summary!$B$28,J13276&lt;=Summary!$B$29,F13276*J13276&gt;1),"Yes","No")</f>
        <v>No</v>
      </c>
    </row>
    <row r="13277" customFormat="false" ht="15" hidden="false" customHeight="false" outlineLevel="0" collapsed="false">
      <c r="A13277" s="6" t="s">
        <v>159</v>
      </c>
      <c r="B13277" s="45" t="n">
        <v>45714</v>
      </c>
      <c r="C13277" s="6" t="s">
        <v>183</v>
      </c>
      <c r="D13277" s="6" t="s">
        <v>188</v>
      </c>
      <c r="E13277" s="6" t="s">
        <v>187</v>
      </c>
      <c r="F13277" s="34" t="n">
        <v>0.746867954730988</v>
      </c>
      <c r="G13277" s="34" t="n">
        <v>0.64083708030424</v>
      </c>
      <c r="H13277" s="34" t="n">
        <v>0.106030874426747</v>
      </c>
      <c r="I13277" s="34" t="n">
        <v>0.165456834015299</v>
      </c>
      <c r="J13277" s="35" t="n">
        <v>1.54</v>
      </c>
      <c r="K13277" s="6" t="n">
        <v>1</v>
      </c>
      <c r="L13277" s="35" t="n">
        <v>0.54</v>
      </c>
      <c r="M13277" s="6" t="str">
        <f aca="false">IF(I13277&lt;=0,"Below 0%",IF(I13277&lt;=0.05,"0-5%",IF(I13277&lt;=0.1,"5-10%",IF(I13277&lt;=0.2,"10-20%",IF(I13277&lt;=0.4,"20-40%","Above 40%")))))</f>
        <v>10-20%</v>
      </c>
      <c r="N13277" s="6" t="str">
        <f aca="false">IF(AND(H13277&gt;=Summary!$B$25,I13277&gt;=Summary!$B$26,I13277&lt;=Summary!$B$27,J13277&gt;=Summary!$B$28,J13277&lt;=Summary!$B$29,F13277*J13277&gt;1),"Yes","No")</f>
        <v>No</v>
      </c>
    </row>
    <row r="13278" customFormat="false" ht="15" hidden="false" customHeight="false" outlineLevel="0" collapsed="false">
      <c r="A13278" s="6" t="s">
        <v>159</v>
      </c>
      <c r="B13278" s="45" t="n">
        <v>45714</v>
      </c>
      <c r="C13278" s="6" t="s">
        <v>183</v>
      </c>
      <c r="D13278" s="6" t="s">
        <v>188</v>
      </c>
      <c r="E13278" s="6" t="s">
        <v>174</v>
      </c>
      <c r="F13278" s="34" t="n">
        <v>0.14403672516346</v>
      </c>
      <c r="G13278" s="34" t="n">
        <v>0.197377820733706</v>
      </c>
      <c r="H13278" s="34" t="n">
        <v>-0.0533410955702462</v>
      </c>
      <c r="I13278" s="34" t="n">
        <v>-0.270248680282127</v>
      </c>
      <c r="J13278" s="35" t="n">
        <v>5</v>
      </c>
      <c r="K13278" s="6" t="n">
        <v>0</v>
      </c>
      <c r="L13278" s="35" t="n">
        <v>-1</v>
      </c>
      <c r="M13278" s="6" t="str">
        <f aca="false">IF(I13278&lt;=0,"Below 0%",IF(I13278&lt;=0.05,"0-5%",IF(I13278&lt;=0.1,"5-10%",IF(I13278&lt;=0.2,"10-20%",IF(I13278&lt;=0.4,"20-40%","Above 40%")))))</f>
        <v>Below 0%</v>
      </c>
      <c r="N13278" s="6" t="str">
        <f aca="false">IF(AND(H13278&gt;=Summary!$B$25,I13278&gt;=Summary!$B$26,I13278&lt;=Summary!$B$27,J13278&gt;=Summary!$B$28,J13278&lt;=Summary!$B$29,F13278*J13278&gt;1),"Yes","No")</f>
        <v>No</v>
      </c>
    </row>
    <row r="13279" customFormat="false" ht="15" hidden="false" customHeight="false" outlineLevel="0" collapsed="false">
      <c r="A13279" s="6" t="s">
        <v>159</v>
      </c>
      <c r="B13279" s="45" t="n">
        <v>45714</v>
      </c>
      <c r="C13279" s="6" t="s">
        <v>183</v>
      </c>
      <c r="D13279" s="6" t="s">
        <v>188</v>
      </c>
      <c r="E13279" s="6" t="s">
        <v>177</v>
      </c>
      <c r="F13279" s="34" t="n">
        <v>0.109095349907875</v>
      </c>
      <c r="G13279" s="34" t="n">
        <v>0.161785098962054</v>
      </c>
      <c r="H13279" s="34" t="n">
        <v>-0.052689749054179</v>
      </c>
      <c r="I13279" s="34" t="n">
        <v>-0.325677391751246</v>
      </c>
      <c r="J13279" s="35" t="n">
        <v>6.1</v>
      </c>
      <c r="K13279" s="6" t="n">
        <v>0</v>
      </c>
      <c r="L13279" s="35" t="n">
        <v>-1</v>
      </c>
      <c r="M13279" s="6" t="str">
        <f aca="false">IF(I13279&lt;=0,"Below 0%",IF(I13279&lt;=0.05,"0-5%",IF(I13279&lt;=0.1,"5-10%",IF(I13279&lt;=0.2,"10-20%",IF(I13279&lt;=0.4,"20-40%","Above 40%")))))</f>
        <v>Below 0%</v>
      </c>
      <c r="N13279" s="6" t="str">
        <f aca="false">IF(AND(H13279&gt;=Summary!$B$25,I13279&gt;=Summary!$B$26,I13279&lt;=Summary!$B$27,J13279&gt;=Summary!$B$28,J13279&lt;=Summary!$B$29,F13279*J13279&gt;1),"Yes","No")</f>
        <v>No</v>
      </c>
    </row>
    <row r="13280" customFormat="false" ht="15" hidden="false" customHeight="false" outlineLevel="0" collapsed="false">
      <c r="A13280" s="6" t="s">
        <v>159</v>
      </c>
      <c r="B13280" s="45" t="n">
        <v>45714</v>
      </c>
      <c r="C13280" s="6" t="s">
        <v>176</v>
      </c>
      <c r="D13280" s="6" t="s">
        <v>209</v>
      </c>
      <c r="E13280" s="6" t="s">
        <v>187</v>
      </c>
      <c r="F13280" s="34" t="n">
        <v>0.536785960197449</v>
      </c>
      <c r="G13280" s="34" t="n">
        <v>0.63758389261745</v>
      </c>
      <c r="H13280" s="34" t="n">
        <v>-0.100797932420001</v>
      </c>
      <c r="I13280" s="34" t="n">
        <v>-0.158093599269265</v>
      </c>
      <c r="J13280" s="35" t="n">
        <v>1.56</v>
      </c>
      <c r="K13280" s="6" t="n">
        <v>1</v>
      </c>
      <c r="L13280" s="35" t="n">
        <v>0.56</v>
      </c>
      <c r="M13280" s="6" t="str">
        <f aca="false">IF(I13280&lt;=0,"Below 0%",IF(I13280&lt;=0.05,"0-5%",IF(I13280&lt;=0.1,"5-10%",IF(I13280&lt;=0.2,"10-20%",IF(I13280&lt;=0.4,"20-40%","Above 40%")))))</f>
        <v>Below 0%</v>
      </c>
      <c r="N13280" s="6" t="str">
        <f aca="false">IF(AND(H13280&gt;=Summary!$B$25,I13280&gt;=Summary!$B$26,I13280&lt;=Summary!$B$27,J13280&gt;=Summary!$B$28,J13280&lt;=Summary!$B$29,F13280*J13280&gt;1),"Yes","No")</f>
        <v>No</v>
      </c>
    </row>
    <row r="13281" customFormat="false" ht="15" hidden="false" customHeight="false" outlineLevel="0" collapsed="false">
      <c r="A13281" s="6" t="s">
        <v>159</v>
      </c>
      <c r="B13281" s="45" t="n">
        <v>45714</v>
      </c>
      <c r="C13281" s="6" t="s">
        <v>176</v>
      </c>
      <c r="D13281" s="6" t="s">
        <v>209</v>
      </c>
      <c r="E13281" s="6" t="s">
        <v>174</v>
      </c>
      <c r="F13281" s="34" t="n">
        <v>0.290653765201569</v>
      </c>
      <c r="G13281" s="34" t="n">
        <v>0.209395973154362</v>
      </c>
      <c r="H13281" s="34" t="n">
        <v>0.0812577920472062</v>
      </c>
      <c r="I13281" s="34" t="n">
        <v>0.388058045353645</v>
      </c>
      <c r="J13281" s="35" t="n">
        <v>4.75</v>
      </c>
      <c r="K13281" s="6" t="n">
        <v>0</v>
      </c>
      <c r="L13281" s="35" t="n">
        <v>-1</v>
      </c>
      <c r="M13281" s="6" t="str">
        <f aca="false">IF(I13281&lt;=0,"Below 0%",IF(I13281&lt;=0.05,"0-5%",IF(I13281&lt;=0.1,"5-10%",IF(I13281&lt;=0.2,"10-20%",IF(I13281&lt;=0.4,"20-40%","Above 40%")))))</f>
        <v>20-40%</v>
      </c>
      <c r="N13281" s="6" t="str">
        <f aca="false">IF(AND(H13281&gt;=Summary!$B$25,I13281&gt;=Summary!$B$26,I13281&lt;=Summary!$B$27,J13281&gt;=Summary!$B$28,J13281&lt;=Summary!$B$29,F13281*J13281&gt;1),"Yes","No")</f>
        <v>Yes</v>
      </c>
    </row>
    <row r="13282" customFormat="false" ht="15" hidden="false" customHeight="false" outlineLevel="0" collapsed="false">
      <c r="A13282" s="6" t="s">
        <v>159</v>
      </c>
      <c r="B13282" s="45" t="n">
        <v>45714</v>
      </c>
      <c r="C13282" s="6" t="s">
        <v>176</v>
      </c>
      <c r="D13282" s="6" t="s">
        <v>209</v>
      </c>
      <c r="E13282" s="6" t="s">
        <v>177</v>
      </c>
      <c r="F13282" s="34" t="n">
        <v>0.172560229897499</v>
      </c>
      <c r="G13282" s="34" t="n">
        <v>0.153020134228188</v>
      </c>
      <c r="H13282" s="34" t="n">
        <v>0.0195400956693112</v>
      </c>
      <c r="I13282" s="34" t="n">
        <v>0.127696239242428</v>
      </c>
      <c r="J13282" s="35" t="n">
        <v>6.5</v>
      </c>
      <c r="K13282" s="6" t="n">
        <v>0</v>
      </c>
      <c r="L13282" s="35" t="n">
        <v>-1</v>
      </c>
      <c r="M13282" s="6" t="str">
        <f aca="false">IF(I13282&lt;=0,"Below 0%",IF(I13282&lt;=0.05,"0-5%",IF(I13282&lt;=0.1,"5-10%",IF(I13282&lt;=0.2,"10-20%",IF(I13282&lt;=0.4,"20-40%","Above 40%")))))</f>
        <v>10-20%</v>
      </c>
      <c r="N13282" s="6" t="str">
        <f aca="false">IF(AND(H13282&gt;=Summary!$B$25,I13282&gt;=Summary!$B$26,I13282&lt;=Summary!$B$27,J13282&gt;=Summary!$B$28,J13282&lt;=Summary!$B$29,F13282*J13282&gt;1),"Yes","No")</f>
        <v>No</v>
      </c>
    </row>
    <row r="13283" customFormat="false" ht="15" hidden="false" customHeight="false" outlineLevel="0" collapsed="false">
      <c r="A13283" s="6" t="s">
        <v>159</v>
      </c>
      <c r="B13283" s="45" t="n">
        <v>45714</v>
      </c>
      <c r="C13283" s="6" t="s">
        <v>207</v>
      </c>
      <c r="D13283" s="6" t="s">
        <v>185</v>
      </c>
      <c r="E13283" s="6" t="s">
        <v>187</v>
      </c>
      <c r="F13283" s="34" t="n">
        <v>0.372026801109314</v>
      </c>
      <c r="G13283" s="34" t="n">
        <v>0.239889160124035</v>
      </c>
      <c r="H13283" s="34" t="n">
        <v>0.132137640985279</v>
      </c>
      <c r="I13283" s="34" t="n">
        <v>0.550827894503265</v>
      </c>
      <c r="J13283" s="35" t="n">
        <v>4.1</v>
      </c>
      <c r="K13283" s="6" t="n">
        <v>0</v>
      </c>
      <c r="L13283" s="35" t="n">
        <v>-1</v>
      </c>
      <c r="M13283" s="6" t="str">
        <f aca="false">IF(I13283&lt;=0,"Below 0%",IF(I13283&lt;=0.05,"0-5%",IF(I13283&lt;=0.1,"5-10%",IF(I13283&lt;=0.2,"10-20%",IF(I13283&lt;=0.4,"20-40%","Above 40%")))))</f>
        <v>Above 40%</v>
      </c>
      <c r="N13283" s="6" t="str">
        <f aca="false">IF(AND(H13283&gt;=Summary!$B$25,I13283&gt;=Summary!$B$26,I13283&lt;=Summary!$B$27,J13283&gt;=Summary!$B$28,J13283&lt;=Summary!$B$29,F13283*J13283&gt;1),"Yes","No")</f>
        <v>No</v>
      </c>
    </row>
    <row r="13284" customFormat="false" ht="15" hidden="false" customHeight="false" outlineLevel="0" collapsed="false">
      <c r="A13284" s="6" t="s">
        <v>159</v>
      </c>
      <c r="B13284" s="45" t="n">
        <v>45714</v>
      </c>
      <c r="C13284" s="6" t="s">
        <v>207</v>
      </c>
      <c r="D13284" s="6" t="s">
        <v>185</v>
      </c>
      <c r="E13284" s="6" t="s">
        <v>174</v>
      </c>
      <c r="F13284" s="34" t="n">
        <v>0.194114774465561</v>
      </c>
      <c r="G13284" s="34" t="n">
        <v>0.273207099030151</v>
      </c>
      <c r="H13284" s="34" t="n">
        <v>-0.0790923245645901</v>
      </c>
      <c r="I13284" s="34" t="n">
        <v>-0.289495861730377</v>
      </c>
      <c r="J13284" s="35" t="n">
        <v>3.6</v>
      </c>
      <c r="K13284" s="6" t="n">
        <v>1</v>
      </c>
      <c r="L13284" s="35" t="n">
        <v>2.6</v>
      </c>
      <c r="M13284" s="6" t="str">
        <f aca="false">IF(I13284&lt;=0,"Below 0%",IF(I13284&lt;=0.05,"0-5%",IF(I13284&lt;=0.1,"5-10%",IF(I13284&lt;=0.2,"10-20%",IF(I13284&lt;=0.4,"20-40%","Above 40%")))))</f>
        <v>Below 0%</v>
      </c>
      <c r="N13284" s="6" t="str">
        <f aca="false">IF(AND(H13284&gt;=Summary!$B$25,I13284&gt;=Summary!$B$26,I13284&lt;=Summary!$B$27,J13284&gt;=Summary!$B$28,J13284&lt;=Summary!$B$29,F13284*J13284&gt;1),"Yes","No")</f>
        <v>No</v>
      </c>
    </row>
    <row r="13285" customFormat="false" ht="15" hidden="false" customHeight="false" outlineLevel="0" collapsed="false">
      <c r="A13285" s="6" t="s">
        <v>159</v>
      </c>
      <c r="B13285" s="45" t="n">
        <v>45714</v>
      </c>
      <c r="C13285" s="6" t="s">
        <v>207</v>
      </c>
      <c r="D13285" s="6" t="s">
        <v>185</v>
      </c>
      <c r="E13285" s="6" t="s">
        <v>177</v>
      </c>
      <c r="F13285" s="34" t="n">
        <v>0.433858394622803</v>
      </c>
      <c r="G13285" s="34" t="n">
        <v>0.486903740845814</v>
      </c>
      <c r="H13285" s="34" t="n">
        <v>-0.0530453462230111</v>
      </c>
      <c r="I13285" s="34" t="n">
        <v>-0.108944215813303</v>
      </c>
      <c r="J13285" s="35" t="n">
        <v>2.02</v>
      </c>
      <c r="K13285" s="6" t="n">
        <v>0</v>
      </c>
      <c r="L13285" s="35" t="n">
        <v>-1</v>
      </c>
      <c r="M13285" s="6" t="str">
        <f aca="false">IF(I13285&lt;=0,"Below 0%",IF(I13285&lt;=0.05,"0-5%",IF(I13285&lt;=0.1,"5-10%",IF(I13285&lt;=0.2,"10-20%",IF(I13285&lt;=0.4,"20-40%","Above 40%")))))</f>
        <v>Below 0%</v>
      </c>
      <c r="N13285" s="6" t="str">
        <f aca="false">IF(AND(H13285&gt;=Summary!$B$25,I13285&gt;=Summary!$B$26,I13285&lt;=Summary!$B$27,J13285&gt;=Summary!$B$28,J13285&lt;=Summary!$B$29,F13285*J13285&gt;1),"Yes","No")</f>
        <v>No</v>
      </c>
    </row>
    <row r="13286" customFormat="false" ht="15" hidden="false" customHeight="false" outlineLevel="0" collapsed="false">
      <c r="A13286" s="6" t="s">
        <v>159</v>
      </c>
      <c r="B13286" s="45" t="n">
        <v>45714</v>
      </c>
      <c r="C13286" s="6" t="s">
        <v>181</v>
      </c>
      <c r="D13286" s="6" t="s">
        <v>194</v>
      </c>
      <c r="E13286" s="6" t="s">
        <v>187</v>
      </c>
      <c r="F13286" s="34" t="n">
        <v>0.347250312566757</v>
      </c>
      <c r="G13286" s="34" t="n">
        <v>0.295554267737396</v>
      </c>
      <c r="H13286" s="34" t="n">
        <v>0.0516960448293617</v>
      </c>
      <c r="I13286" s="34" t="n">
        <v>0.174912192015087</v>
      </c>
      <c r="J13286" s="35" t="n">
        <v>3.35</v>
      </c>
      <c r="K13286" s="6" t="n">
        <v>0</v>
      </c>
      <c r="L13286" s="35" t="n">
        <v>-1</v>
      </c>
      <c r="M13286" s="6" t="str">
        <f aca="false">IF(I13286&lt;=0,"Below 0%",IF(I13286&lt;=0.05,"0-5%",IF(I13286&lt;=0.1,"5-10%",IF(I13286&lt;=0.2,"10-20%",IF(I13286&lt;=0.4,"20-40%","Above 40%")))))</f>
        <v>10-20%</v>
      </c>
      <c r="N13286" s="6" t="str">
        <f aca="false">IF(AND(H13286&gt;=Summary!$B$25,I13286&gt;=Summary!$B$26,I13286&lt;=Summary!$B$27,J13286&gt;=Summary!$B$28,J13286&lt;=Summary!$B$29,F13286*J13286&gt;1),"Yes","No")</f>
        <v>Yes</v>
      </c>
    </row>
    <row r="13287" customFormat="false" ht="15" hidden="false" customHeight="false" outlineLevel="0" collapsed="false">
      <c r="A13287" s="6" t="s">
        <v>159</v>
      </c>
      <c r="B13287" s="45" t="n">
        <v>45714</v>
      </c>
      <c r="C13287" s="6" t="s">
        <v>181</v>
      </c>
      <c r="D13287" s="6" t="s">
        <v>194</v>
      </c>
      <c r="E13287" s="6" t="s">
        <v>174</v>
      </c>
      <c r="F13287" s="34" t="n">
        <v>0.223178073763847</v>
      </c>
      <c r="G13287" s="34" t="n">
        <v>0.232966305157712</v>
      </c>
      <c r="H13287" s="34" t="n">
        <v>-0.00978823139386439</v>
      </c>
      <c r="I13287" s="34" t="n">
        <v>-0.0420156528096972</v>
      </c>
      <c r="J13287" s="35" t="n">
        <v>4.25</v>
      </c>
      <c r="K13287" s="6" t="n">
        <v>0</v>
      </c>
      <c r="L13287" s="35" t="n">
        <v>-1</v>
      </c>
      <c r="M13287" s="6" t="str">
        <f aca="false">IF(I13287&lt;=0,"Below 0%",IF(I13287&lt;=0.05,"0-5%",IF(I13287&lt;=0.1,"5-10%",IF(I13287&lt;=0.2,"10-20%",IF(I13287&lt;=0.4,"20-40%","Above 40%")))))</f>
        <v>Below 0%</v>
      </c>
      <c r="N13287" s="6" t="str">
        <f aca="false">IF(AND(H13287&gt;=Summary!$B$25,I13287&gt;=Summary!$B$26,I13287&lt;=Summary!$B$27,J13287&gt;=Summary!$B$28,J13287&lt;=Summary!$B$29,F13287*J13287&gt;1),"Yes","No")</f>
        <v>No</v>
      </c>
    </row>
    <row r="13288" customFormat="false" ht="15" hidden="false" customHeight="false" outlineLevel="0" collapsed="false">
      <c r="A13288" s="6" t="s">
        <v>159</v>
      </c>
      <c r="B13288" s="45" t="n">
        <v>45714</v>
      </c>
      <c r="C13288" s="6" t="s">
        <v>181</v>
      </c>
      <c r="D13288" s="6" t="s">
        <v>194</v>
      </c>
      <c r="E13288" s="6" t="s">
        <v>177</v>
      </c>
      <c r="F13288" s="34" t="n">
        <v>0.429571628570557</v>
      </c>
      <c r="G13288" s="34" t="n">
        <v>0.471479427104893</v>
      </c>
      <c r="H13288" s="34" t="n">
        <v>-0.0419077985343362</v>
      </c>
      <c r="I13288" s="34" t="n">
        <v>-0.0888857416147931</v>
      </c>
      <c r="J13288" s="35" t="n">
        <v>2.1</v>
      </c>
      <c r="K13288" s="6" t="n">
        <v>1</v>
      </c>
      <c r="L13288" s="35" t="n">
        <v>1.1</v>
      </c>
      <c r="M13288" s="6" t="str">
        <f aca="false">IF(I13288&lt;=0,"Below 0%",IF(I13288&lt;=0.05,"0-5%",IF(I13288&lt;=0.1,"5-10%",IF(I13288&lt;=0.2,"10-20%",IF(I13288&lt;=0.4,"20-40%","Above 40%")))))</f>
        <v>Below 0%</v>
      </c>
      <c r="N13288" s="6" t="str">
        <f aca="false">IF(AND(H13288&gt;=Summary!$B$25,I13288&gt;=Summary!$B$26,I13288&lt;=Summary!$B$27,J13288&gt;=Summary!$B$28,J13288&lt;=Summary!$B$29,F13288*J13288&gt;1),"Yes","No")</f>
        <v>No</v>
      </c>
    </row>
    <row r="13289" customFormat="false" ht="15" hidden="false" customHeight="false" outlineLevel="0" collapsed="false">
      <c r="A13289" s="6" t="s">
        <v>159</v>
      </c>
      <c r="B13289" s="45" t="n">
        <v>45715</v>
      </c>
      <c r="C13289" s="6" t="s">
        <v>189</v>
      </c>
      <c r="D13289" s="6" t="s">
        <v>195</v>
      </c>
      <c r="E13289" s="6" t="s">
        <v>187</v>
      </c>
      <c r="F13289" s="34" t="n">
        <v>0.622956871986389</v>
      </c>
      <c r="G13289" s="34" t="n">
        <v>0.592902514168347</v>
      </c>
      <c r="H13289" s="34" t="n">
        <v>0.0300543578180426</v>
      </c>
      <c r="I13289" s="34" t="n">
        <v>0.0506902182059377</v>
      </c>
      <c r="J13289" s="35" t="n">
        <v>1.65</v>
      </c>
      <c r="K13289" s="6" t="n">
        <v>1</v>
      </c>
      <c r="L13289" s="35" t="n">
        <v>0.65</v>
      </c>
      <c r="M13289" s="6" t="str">
        <f aca="false">IF(I13289&lt;=0,"Below 0%",IF(I13289&lt;=0.05,"0-5%",IF(I13289&lt;=0.1,"5-10%",IF(I13289&lt;=0.2,"10-20%",IF(I13289&lt;=0.4,"20-40%","Above 40%")))))</f>
        <v>5-10%</v>
      </c>
      <c r="N13289" s="6" t="str">
        <f aca="false">IF(AND(H13289&gt;=Summary!$B$25,I13289&gt;=Summary!$B$26,I13289&lt;=Summary!$B$27,J13289&gt;=Summary!$B$28,J13289&lt;=Summary!$B$29,F13289*J13289&gt;1),"Yes","No")</f>
        <v>No</v>
      </c>
    </row>
    <row r="13290" customFormat="false" ht="15" hidden="false" customHeight="false" outlineLevel="0" collapsed="false">
      <c r="A13290" s="6" t="s">
        <v>159</v>
      </c>
      <c r="B13290" s="45" t="n">
        <v>45715</v>
      </c>
      <c r="C13290" s="6" t="s">
        <v>189</v>
      </c>
      <c r="D13290" s="6" t="s">
        <v>195</v>
      </c>
      <c r="E13290" s="6" t="s">
        <v>174</v>
      </c>
      <c r="F13290" s="34" t="n">
        <v>0.245281398296356</v>
      </c>
      <c r="G13290" s="34" t="n">
        <v>0.225932828724659</v>
      </c>
      <c r="H13290" s="34" t="n">
        <v>0.0193485695716976</v>
      </c>
      <c r="I13290" s="34" t="n">
        <v>0.0856385930319024</v>
      </c>
      <c r="J13290" s="35" t="n">
        <v>4.33</v>
      </c>
      <c r="K13290" s="6" t="n">
        <v>0</v>
      </c>
      <c r="L13290" s="35" t="n">
        <v>-1</v>
      </c>
      <c r="M13290" s="6" t="str">
        <f aca="false">IF(I13290&lt;=0,"Below 0%",IF(I13290&lt;=0.05,"0-5%",IF(I13290&lt;=0.1,"5-10%",IF(I13290&lt;=0.2,"10-20%",IF(I13290&lt;=0.4,"20-40%","Above 40%")))))</f>
        <v>5-10%</v>
      </c>
      <c r="N13290" s="6" t="str">
        <f aca="false">IF(AND(H13290&gt;=Summary!$B$25,I13290&gt;=Summary!$B$26,I13290&lt;=Summary!$B$27,J13290&gt;=Summary!$B$28,J13290&lt;=Summary!$B$29,F13290*J13290&gt;1),"Yes","No")</f>
        <v>No</v>
      </c>
    </row>
    <row r="13291" customFormat="false" ht="15" hidden="false" customHeight="false" outlineLevel="0" collapsed="false">
      <c r="A13291" s="6" t="s">
        <v>159</v>
      </c>
      <c r="B13291" s="45" t="n">
        <v>45715</v>
      </c>
      <c r="C13291" s="6" t="s">
        <v>189</v>
      </c>
      <c r="D13291" s="6" t="s">
        <v>195</v>
      </c>
      <c r="E13291" s="6" t="s">
        <v>177</v>
      </c>
      <c r="F13291" s="34" t="n">
        <v>0.131761729717255</v>
      </c>
      <c r="G13291" s="34" t="n">
        <v>0.181164657106995</v>
      </c>
      <c r="H13291" s="34" t="n">
        <v>-0.0494029273897401</v>
      </c>
      <c r="I13291" s="34" t="n">
        <v>-0.27269627629722</v>
      </c>
      <c r="J13291" s="35" t="n">
        <v>5.4</v>
      </c>
      <c r="K13291" s="6" t="n">
        <v>0</v>
      </c>
      <c r="L13291" s="35" t="n">
        <v>-1</v>
      </c>
      <c r="M13291" s="6" t="str">
        <f aca="false">IF(I13291&lt;=0,"Below 0%",IF(I13291&lt;=0.05,"0-5%",IF(I13291&lt;=0.1,"5-10%",IF(I13291&lt;=0.2,"10-20%",IF(I13291&lt;=0.4,"20-40%","Above 40%")))))</f>
        <v>Below 0%</v>
      </c>
      <c r="N13291" s="6" t="str">
        <f aca="false">IF(AND(H13291&gt;=Summary!$B$25,I13291&gt;=Summary!$B$26,I13291&lt;=Summary!$B$27,J13291&gt;=Summary!$B$28,J13291&lt;=Summary!$B$29,F13291*J13291&gt;1),"Yes","No")</f>
        <v>No</v>
      </c>
    </row>
    <row r="13292" customFormat="false" ht="15" hidden="false" customHeight="false" outlineLevel="0" collapsed="false">
      <c r="A13292" s="6" t="s">
        <v>159</v>
      </c>
      <c r="B13292" s="45" t="n">
        <v>45724</v>
      </c>
      <c r="C13292" s="6" t="s">
        <v>206</v>
      </c>
      <c r="D13292" s="6" t="s">
        <v>182</v>
      </c>
      <c r="E13292" s="6" t="s">
        <v>187</v>
      </c>
      <c r="F13292" s="34" t="n">
        <v>0.488290727138519</v>
      </c>
      <c r="G13292" s="34" t="n">
        <v>0.431510384662652</v>
      </c>
      <c r="H13292" s="34" t="n">
        <v>0.0567803424758672</v>
      </c>
      <c r="I13292" s="34" t="n">
        <v>0.131585112419153</v>
      </c>
      <c r="J13292" s="35" t="n">
        <v>2.29</v>
      </c>
      <c r="K13292" s="6" t="n">
        <v>0</v>
      </c>
      <c r="L13292" s="35" t="n">
        <v>-1</v>
      </c>
      <c r="M13292" s="6" t="str">
        <f aca="false">IF(I13292&lt;=0,"Below 0%",IF(I13292&lt;=0.05,"0-5%",IF(I13292&lt;=0.1,"5-10%",IF(I13292&lt;=0.2,"10-20%",IF(I13292&lt;=0.4,"20-40%","Above 40%")))))</f>
        <v>10-20%</v>
      </c>
      <c r="N13292" s="6" t="str">
        <f aca="false">IF(AND(H13292&gt;=Summary!$B$25,I13292&gt;=Summary!$B$26,I13292&lt;=Summary!$B$27,J13292&gt;=Summary!$B$28,J13292&lt;=Summary!$B$29,F13292*J13292&gt;1),"Yes","No")</f>
        <v>Yes</v>
      </c>
    </row>
    <row r="13293" customFormat="false" ht="15" hidden="false" customHeight="false" outlineLevel="0" collapsed="false">
      <c r="A13293" s="6" t="s">
        <v>159</v>
      </c>
      <c r="B13293" s="45" t="n">
        <v>45724</v>
      </c>
      <c r="C13293" s="6" t="s">
        <v>206</v>
      </c>
      <c r="D13293" s="6" t="s">
        <v>182</v>
      </c>
      <c r="E13293" s="6" t="s">
        <v>174</v>
      </c>
      <c r="F13293" s="34" t="n">
        <v>0.243461802601814</v>
      </c>
      <c r="G13293" s="34" t="n">
        <v>0.247658842325181</v>
      </c>
      <c r="H13293" s="34" t="n">
        <v>-0.00419703972336696</v>
      </c>
      <c r="I13293" s="34" t="n">
        <v>-0.0169468599786805</v>
      </c>
      <c r="J13293" s="35" t="n">
        <v>3.99</v>
      </c>
      <c r="K13293" s="6" t="n">
        <v>0</v>
      </c>
      <c r="L13293" s="35" t="n">
        <v>-1</v>
      </c>
      <c r="M13293" s="6" t="str">
        <f aca="false">IF(I13293&lt;=0,"Below 0%",IF(I13293&lt;=0.05,"0-5%",IF(I13293&lt;=0.1,"5-10%",IF(I13293&lt;=0.2,"10-20%",IF(I13293&lt;=0.4,"20-40%","Above 40%")))))</f>
        <v>Below 0%</v>
      </c>
      <c r="N13293" s="6" t="str">
        <f aca="false">IF(AND(H13293&gt;=Summary!$B$25,I13293&gt;=Summary!$B$26,I13293&lt;=Summary!$B$27,J13293&gt;=Summary!$B$28,J13293&lt;=Summary!$B$29,F13293*J13293&gt;1),"Yes","No")</f>
        <v>No</v>
      </c>
    </row>
    <row r="13294" customFormat="false" ht="15" hidden="false" customHeight="false" outlineLevel="0" collapsed="false">
      <c r="A13294" s="6" t="s">
        <v>159</v>
      </c>
      <c r="B13294" s="45" t="n">
        <v>45724</v>
      </c>
      <c r="C13294" s="6" t="s">
        <v>206</v>
      </c>
      <c r="D13294" s="6" t="s">
        <v>182</v>
      </c>
      <c r="E13294" s="6" t="s">
        <v>177</v>
      </c>
      <c r="F13294" s="34" t="n">
        <v>0.26824751496315</v>
      </c>
      <c r="G13294" s="34" t="n">
        <v>0.320830773012167</v>
      </c>
      <c r="H13294" s="34" t="n">
        <v>-0.0525832580490166</v>
      </c>
      <c r="I13294" s="34" t="n">
        <v>-0.163897177179517</v>
      </c>
      <c r="J13294" s="35" t="n">
        <v>3.08</v>
      </c>
      <c r="K13294" s="6" t="n">
        <v>1</v>
      </c>
      <c r="L13294" s="35" t="n">
        <v>2.08</v>
      </c>
      <c r="M13294" s="6" t="str">
        <f aca="false">IF(I13294&lt;=0,"Below 0%",IF(I13294&lt;=0.05,"0-5%",IF(I13294&lt;=0.1,"5-10%",IF(I13294&lt;=0.2,"10-20%",IF(I13294&lt;=0.4,"20-40%","Above 40%")))))</f>
        <v>Below 0%</v>
      </c>
      <c r="N13294" s="6" t="str">
        <f aca="false">IF(AND(H13294&gt;=Summary!$B$25,I13294&gt;=Summary!$B$26,I13294&lt;=Summary!$B$27,J13294&gt;=Summary!$B$28,J13294&lt;=Summary!$B$29,F13294*J13294&gt;1),"Yes","No")</f>
        <v>No</v>
      </c>
    </row>
    <row r="13295" customFormat="false" ht="15" hidden="false" customHeight="false" outlineLevel="0" collapsed="false">
      <c r="A13295" s="6" t="s">
        <v>159</v>
      </c>
      <c r="B13295" s="45" t="n">
        <v>45724</v>
      </c>
      <c r="C13295" s="6" t="s">
        <v>201</v>
      </c>
      <c r="D13295" s="6" t="s">
        <v>184</v>
      </c>
      <c r="E13295" s="6" t="s">
        <v>187</v>
      </c>
      <c r="F13295" s="34" t="n">
        <v>0.483064591884613</v>
      </c>
      <c r="G13295" s="34" t="n">
        <v>0.486248216275388</v>
      </c>
      <c r="H13295" s="34" t="n">
        <v>-0.00318362439077452</v>
      </c>
      <c r="I13295" s="34" t="n">
        <v>-0.00654732353603427</v>
      </c>
      <c r="J13295" s="35" t="n">
        <v>2.04</v>
      </c>
      <c r="K13295" s="6" t="n">
        <v>1</v>
      </c>
      <c r="L13295" s="35" t="n">
        <v>1.04</v>
      </c>
      <c r="M13295" s="6" t="str">
        <f aca="false">IF(I13295&lt;=0,"Below 0%",IF(I13295&lt;=0.05,"0-5%",IF(I13295&lt;=0.1,"5-10%",IF(I13295&lt;=0.2,"10-20%",IF(I13295&lt;=0.4,"20-40%","Above 40%")))))</f>
        <v>Below 0%</v>
      </c>
      <c r="N13295" s="6" t="str">
        <f aca="false">IF(AND(H13295&gt;=Summary!$B$25,I13295&gt;=Summary!$B$26,I13295&lt;=Summary!$B$27,J13295&gt;=Summary!$B$28,J13295&lt;=Summary!$B$29,F13295*J13295&gt;1),"Yes","No")</f>
        <v>No</v>
      </c>
    </row>
    <row r="13296" customFormat="false" ht="15" hidden="false" customHeight="false" outlineLevel="0" collapsed="false">
      <c r="A13296" s="6" t="s">
        <v>159</v>
      </c>
      <c r="B13296" s="45" t="n">
        <v>45724</v>
      </c>
      <c r="C13296" s="6" t="s">
        <v>201</v>
      </c>
      <c r="D13296" s="6" t="s">
        <v>184</v>
      </c>
      <c r="E13296" s="6" t="s">
        <v>174</v>
      </c>
      <c r="F13296" s="34" t="n">
        <v>0.33257132768631</v>
      </c>
      <c r="G13296" s="34" t="n">
        <v>0.264519029653811</v>
      </c>
      <c r="H13296" s="34" t="n">
        <v>0.068052298032499</v>
      </c>
      <c r="I13296" s="34" t="n">
        <v>0.257268061664835</v>
      </c>
      <c r="J13296" s="35" t="n">
        <v>3.75</v>
      </c>
      <c r="K13296" s="6" t="n">
        <v>0</v>
      </c>
      <c r="L13296" s="35" t="n">
        <v>-1</v>
      </c>
      <c r="M13296" s="6" t="str">
        <f aca="false">IF(I13296&lt;=0,"Below 0%",IF(I13296&lt;=0.05,"0-5%",IF(I13296&lt;=0.1,"5-10%",IF(I13296&lt;=0.2,"10-20%",IF(I13296&lt;=0.4,"20-40%","Above 40%")))))</f>
        <v>20-40%</v>
      </c>
      <c r="N13296" s="6" t="str">
        <f aca="false">IF(AND(H13296&gt;=Summary!$B$25,I13296&gt;=Summary!$B$26,I13296&lt;=Summary!$B$27,J13296&gt;=Summary!$B$28,J13296&lt;=Summary!$B$29,F13296*J13296&gt;1),"Yes","No")</f>
        <v>Yes</v>
      </c>
    </row>
    <row r="13297" customFormat="false" ht="15" hidden="false" customHeight="false" outlineLevel="0" collapsed="false">
      <c r="A13297" s="6" t="s">
        <v>159</v>
      </c>
      <c r="B13297" s="45" t="n">
        <v>45724</v>
      </c>
      <c r="C13297" s="6" t="s">
        <v>201</v>
      </c>
      <c r="D13297" s="6" t="s">
        <v>184</v>
      </c>
      <c r="E13297" s="6" t="s">
        <v>177</v>
      </c>
      <c r="F13297" s="34" t="n">
        <v>0.184364095330238</v>
      </c>
      <c r="G13297" s="34" t="n">
        <v>0.249232754070802</v>
      </c>
      <c r="H13297" s="34" t="n">
        <v>-0.0648686587405633</v>
      </c>
      <c r="I13297" s="34" t="n">
        <v>-0.260273409818902</v>
      </c>
      <c r="J13297" s="35" t="n">
        <v>3.98</v>
      </c>
      <c r="K13297" s="6" t="n">
        <v>0</v>
      </c>
      <c r="L13297" s="35" t="n">
        <v>-1</v>
      </c>
      <c r="M13297" s="6" t="str">
        <f aca="false">IF(I13297&lt;=0,"Below 0%",IF(I13297&lt;=0.05,"0-5%",IF(I13297&lt;=0.1,"5-10%",IF(I13297&lt;=0.2,"10-20%",IF(I13297&lt;=0.4,"20-40%","Above 40%")))))</f>
        <v>Below 0%</v>
      </c>
      <c r="N13297" s="6" t="str">
        <f aca="false">IF(AND(H13297&gt;=Summary!$B$25,I13297&gt;=Summary!$B$26,I13297&lt;=Summary!$B$27,J13297&gt;=Summary!$B$28,J13297&lt;=Summary!$B$29,F13297*J13297&gt;1),"Yes","No")</f>
        <v>No</v>
      </c>
    </row>
    <row r="13298" customFormat="false" ht="15" hidden="false" customHeight="false" outlineLevel="0" collapsed="false">
      <c r="A13298" s="6" t="s">
        <v>159</v>
      </c>
      <c r="B13298" s="45" t="n">
        <v>45724</v>
      </c>
      <c r="C13298" s="6" t="s">
        <v>180</v>
      </c>
      <c r="D13298" s="6" t="s">
        <v>209</v>
      </c>
      <c r="E13298" s="6" t="s">
        <v>187</v>
      </c>
      <c r="F13298" s="34" t="n">
        <v>0.684321463108063</v>
      </c>
      <c r="G13298" s="34" t="n">
        <v>0.656115107913669</v>
      </c>
      <c r="H13298" s="34" t="n">
        <v>0.0282063551943937</v>
      </c>
      <c r="I13298" s="34" t="n">
        <v>0.0429899492546133</v>
      </c>
      <c r="J13298" s="35" t="n">
        <v>1.5</v>
      </c>
      <c r="K13298" s="6" t="n">
        <v>1</v>
      </c>
      <c r="L13298" s="35" t="n">
        <v>0.5</v>
      </c>
      <c r="M13298" s="6" t="str">
        <f aca="false">IF(I13298&lt;=0,"Below 0%",IF(I13298&lt;=0.05,"0-5%",IF(I13298&lt;=0.1,"5-10%",IF(I13298&lt;=0.2,"10-20%",IF(I13298&lt;=0.4,"20-40%","Above 40%")))))</f>
        <v>0-5%</v>
      </c>
      <c r="N13298" s="6" t="str">
        <f aca="false">IF(AND(H13298&gt;=Summary!$B$25,I13298&gt;=Summary!$B$26,I13298&lt;=Summary!$B$27,J13298&gt;=Summary!$B$28,J13298&lt;=Summary!$B$29,F13298*J13298&gt;1),"Yes","No")</f>
        <v>No</v>
      </c>
    </row>
    <row r="13299" customFormat="false" ht="15" hidden="false" customHeight="false" outlineLevel="0" collapsed="false">
      <c r="A13299" s="6" t="s">
        <v>159</v>
      </c>
      <c r="B13299" s="45" t="n">
        <v>45724</v>
      </c>
      <c r="C13299" s="6" t="s">
        <v>180</v>
      </c>
      <c r="D13299" s="6" t="s">
        <v>209</v>
      </c>
      <c r="E13299" s="6" t="s">
        <v>174</v>
      </c>
      <c r="F13299" s="34" t="n">
        <v>0.148995876312256</v>
      </c>
      <c r="G13299" s="34" t="n">
        <v>0.207194244604317</v>
      </c>
      <c r="H13299" s="34" t="n">
        <v>-0.0581983682920607</v>
      </c>
      <c r="I13299" s="34" t="n">
        <v>-0.280887958076265</v>
      </c>
      <c r="J13299" s="35" t="n">
        <v>4.75</v>
      </c>
      <c r="K13299" s="6" t="n">
        <v>0</v>
      </c>
      <c r="L13299" s="35" t="n">
        <v>-1</v>
      </c>
      <c r="M13299" s="6" t="str">
        <f aca="false">IF(I13299&lt;=0,"Below 0%",IF(I13299&lt;=0.05,"0-5%",IF(I13299&lt;=0.1,"5-10%",IF(I13299&lt;=0.2,"10-20%",IF(I13299&lt;=0.4,"20-40%","Above 40%")))))</f>
        <v>Below 0%</v>
      </c>
      <c r="N13299" s="6" t="str">
        <f aca="false">IF(AND(H13299&gt;=Summary!$B$25,I13299&gt;=Summary!$B$26,I13299&lt;=Summary!$B$27,J13299&gt;=Summary!$B$28,J13299&lt;=Summary!$B$29,F13299*J13299&gt;1),"Yes","No")</f>
        <v>No</v>
      </c>
    </row>
    <row r="13300" customFormat="false" ht="15" hidden="false" customHeight="false" outlineLevel="0" collapsed="false">
      <c r="A13300" s="6" t="s">
        <v>159</v>
      </c>
      <c r="B13300" s="45" t="n">
        <v>45724</v>
      </c>
      <c r="C13300" s="6" t="s">
        <v>180</v>
      </c>
      <c r="D13300" s="6" t="s">
        <v>209</v>
      </c>
      <c r="E13300" s="6" t="s">
        <v>177</v>
      </c>
      <c r="F13300" s="34" t="n">
        <v>0.16668264567852</v>
      </c>
      <c r="G13300" s="34" t="n">
        <v>0.136690647482014</v>
      </c>
      <c r="H13300" s="34" t="n">
        <v>0.0299919981965058</v>
      </c>
      <c r="I13300" s="34" t="n">
        <v>0.219415144700753</v>
      </c>
      <c r="J13300" s="35" t="n">
        <v>7.2</v>
      </c>
      <c r="K13300" s="6" t="n">
        <v>0</v>
      </c>
      <c r="L13300" s="35" t="n">
        <v>-1</v>
      </c>
      <c r="M13300" s="6" t="str">
        <f aca="false">IF(I13300&lt;=0,"Below 0%",IF(I13300&lt;=0.05,"0-5%",IF(I13300&lt;=0.1,"5-10%",IF(I13300&lt;=0.2,"10-20%",IF(I13300&lt;=0.4,"20-40%","Above 40%")))))</f>
        <v>20-40%</v>
      </c>
      <c r="N13300" s="6" t="str">
        <f aca="false">IF(AND(H13300&gt;=Summary!$B$25,I13300&gt;=Summary!$B$26,I13300&lt;=Summary!$B$27,J13300&gt;=Summary!$B$28,J13300&lt;=Summary!$B$29,F13300*J13300&gt;1),"Yes","No")</f>
        <v>No</v>
      </c>
    </row>
    <row r="13301" customFormat="false" ht="15" hidden="false" customHeight="false" outlineLevel="0" collapsed="false">
      <c r="A13301" s="6" t="s">
        <v>159</v>
      </c>
      <c r="B13301" s="45" t="n">
        <v>45724</v>
      </c>
      <c r="C13301" s="6" t="s">
        <v>183</v>
      </c>
      <c r="D13301" s="6" t="s">
        <v>179</v>
      </c>
      <c r="E13301" s="6" t="s">
        <v>187</v>
      </c>
      <c r="F13301" s="34" t="n">
        <v>0.847549557685852</v>
      </c>
      <c r="G13301" s="34" t="n">
        <v>0.872231244712581</v>
      </c>
      <c r="H13301" s="34" t="n">
        <v>-0.0246816870267285</v>
      </c>
      <c r="I13301" s="34" t="n">
        <v>-0.0282971828587287</v>
      </c>
      <c r="J13301" s="35" t="n">
        <v>1.14</v>
      </c>
      <c r="K13301" s="6" t="n">
        <v>1</v>
      </c>
      <c r="L13301" s="35" t="n">
        <v>0.14</v>
      </c>
      <c r="M13301" s="6" t="str">
        <f aca="false">IF(I13301&lt;=0,"Below 0%",IF(I13301&lt;=0.05,"0-5%",IF(I13301&lt;=0.1,"5-10%",IF(I13301&lt;=0.2,"10-20%",IF(I13301&lt;=0.4,"20-40%","Above 40%")))))</f>
        <v>Below 0%</v>
      </c>
      <c r="N13301" s="6" t="str">
        <f aca="false">IF(AND(H13301&gt;=Summary!$B$25,I13301&gt;=Summary!$B$26,I13301&lt;=Summary!$B$27,J13301&gt;=Summary!$B$28,J13301&lt;=Summary!$B$29,F13301*J13301&gt;1),"Yes","No")</f>
        <v>No</v>
      </c>
    </row>
    <row r="13302" customFormat="false" ht="15" hidden="false" customHeight="false" outlineLevel="0" collapsed="false">
      <c r="A13302" s="6" t="s">
        <v>159</v>
      </c>
      <c r="B13302" s="45" t="n">
        <v>45724</v>
      </c>
      <c r="C13302" s="6" t="s">
        <v>183</v>
      </c>
      <c r="D13302" s="6" t="s">
        <v>179</v>
      </c>
      <c r="E13302" s="6" t="s">
        <v>174</v>
      </c>
      <c r="F13302" s="34" t="n">
        <v>0.108001977205277</v>
      </c>
      <c r="G13302" s="34" t="n">
        <v>0.0879950105285258</v>
      </c>
      <c r="H13302" s="34" t="n">
        <v>0.0200069666767507</v>
      </c>
      <c r="I13302" s="34" t="n">
        <v>0.227364785305241</v>
      </c>
      <c r="J13302" s="35" t="n">
        <v>11.3</v>
      </c>
      <c r="K13302" s="6" t="n">
        <v>0</v>
      </c>
      <c r="L13302" s="35" t="n">
        <v>-1</v>
      </c>
      <c r="M13302" s="6" t="str">
        <f aca="false">IF(I13302&lt;=0,"Below 0%",IF(I13302&lt;=0.05,"0-5%",IF(I13302&lt;=0.1,"5-10%",IF(I13302&lt;=0.2,"10-20%",IF(I13302&lt;=0.4,"20-40%","Above 40%")))))</f>
        <v>20-40%</v>
      </c>
      <c r="N13302" s="6" t="str">
        <f aca="false">IF(AND(H13302&gt;=Summary!$B$25,I13302&gt;=Summary!$B$26,I13302&lt;=Summary!$B$27,J13302&gt;=Summary!$B$28,J13302&lt;=Summary!$B$29,F13302*J13302&gt;1),"Yes","No")</f>
        <v>No</v>
      </c>
    </row>
    <row r="13303" customFormat="false" ht="15" hidden="false" customHeight="false" outlineLevel="0" collapsed="false">
      <c r="A13303" s="6" t="s">
        <v>159</v>
      </c>
      <c r="B13303" s="45" t="n">
        <v>45724</v>
      </c>
      <c r="C13303" s="6" t="s">
        <v>183</v>
      </c>
      <c r="D13303" s="6" t="s">
        <v>179</v>
      </c>
      <c r="E13303" s="6" t="s">
        <v>177</v>
      </c>
      <c r="F13303" s="34" t="n">
        <v>0.0444485321640968</v>
      </c>
      <c r="G13303" s="34" t="n">
        <v>0.0397737447588937</v>
      </c>
      <c r="H13303" s="34" t="n">
        <v>0.00467478740520316</v>
      </c>
      <c r="I13303" s="34" t="n">
        <v>0.117534505074679</v>
      </c>
      <c r="J13303" s="35" t="n">
        <v>25</v>
      </c>
      <c r="K13303" s="6" t="n">
        <v>0</v>
      </c>
      <c r="L13303" s="35" t="n">
        <v>-1</v>
      </c>
      <c r="M13303" s="6" t="str">
        <f aca="false">IF(I13303&lt;=0,"Below 0%",IF(I13303&lt;=0.05,"0-5%",IF(I13303&lt;=0.1,"5-10%",IF(I13303&lt;=0.2,"10-20%",IF(I13303&lt;=0.4,"20-40%","Above 40%")))))</f>
        <v>10-20%</v>
      </c>
      <c r="N13303" s="6" t="str">
        <f aca="false">IF(AND(H13303&gt;=Summary!$B$25,I13303&gt;=Summary!$B$26,I13303&lt;=Summary!$B$27,J13303&gt;=Summary!$B$28,J13303&lt;=Summary!$B$29,F13303*J13303&gt;1),"Yes","No")</f>
        <v>No</v>
      </c>
    </row>
    <row r="13304" customFormat="false" ht="15" hidden="false" customHeight="false" outlineLevel="0" collapsed="false">
      <c r="A13304" s="6" t="s">
        <v>159</v>
      </c>
      <c r="B13304" s="45" t="n">
        <v>45724</v>
      </c>
      <c r="C13304" s="6" t="s">
        <v>207</v>
      </c>
      <c r="D13304" s="6" t="s">
        <v>194</v>
      </c>
      <c r="E13304" s="6" t="s">
        <v>187</v>
      </c>
      <c r="F13304" s="34" t="n">
        <v>0.383564889431</v>
      </c>
      <c r="G13304" s="34" t="n">
        <v>0.244274809160305</v>
      </c>
      <c r="H13304" s="34" t="n">
        <v>0.139290080270694</v>
      </c>
      <c r="I13304" s="34" t="n">
        <v>0.570218766108155</v>
      </c>
      <c r="J13304" s="35" t="n">
        <v>4.02</v>
      </c>
      <c r="K13304" s="6" t="n">
        <v>1</v>
      </c>
      <c r="L13304" s="35" t="n">
        <v>3.02</v>
      </c>
      <c r="M13304" s="6" t="str">
        <f aca="false">IF(I13304&lt;=0,"Below 0%",IF(I13304&lt;=0.05,"0-5%",IF(I13304&lt;=0.1,"5-10%",IF(I13304&lt;=0.2,"10-20%",IF(I13304&lt;=0.4,"20-40%","Above 40%")))))</f>
        <v>Above 40%</v>
      </c>
      <c r="N13304" s="6" t="str">
        <f aca="false">IF(AND(H13304&gt;=Summary!$B$25,I13304&gt;=Summary!$B$26,I13304&lt;=Summary!$B$27,J13304&gt;=Summary!$B$28,J13304&lt;=Summary!$B$29,F13304*J13304&gt;1),"Yes","No")</f>
        <v>No</v>
      </c>
    </row>
    <row r="13305" customFormat="false" ht="15" hidden="false" customHeight="false" outlineLevel="0" collapsed="false">
      <c r="A13305" s="6" t="s">
        <v>159</v>
      </c>
      <c r="B13305" s="45" t="n">
        <v>45724</v>
      </c>
      <c r="C13305" s="6" t="s">
        <v>207</v>
      </c>
      <c r="D13305" s="6" t="s">
        <v>194</v>
      </c>
      <c r="E13305" s="6" t="s">
        <v>174</v>
      </c>
      <c r="F13305" s="34" t="n">
        <v>0.197563916444778</v>
      </c>
      <c r="G13305" s="34" t="n">
        <v>0.244274809160305</v>
      </c>
      <c r="H13305" s="34" t="n">
        <v>-0.0467108927155269</v>
      </c>
      <c r="I13305" s="34" t="n">
        <v>-0.191222717054188</v>
      </c>
      <c r="J13305" s="35" t="n">
        <v>4.02</v>
      </c>
      <c r="K13305" s="6" t="n">
        <v>0</v>
      </c>
      <c r="L13305" s="35" t="n">
        <v>-1</v>
      </c>
      <c r="M13305" s="6" t="str">
        <f aca="false">IF(I13305&lt;=0,"Below 0%",IF(I13305&lt;=0.05,"0-5%",IF(I13305&lt;=0.1,"5-10%",IF(I13305&lt;=0.2,"10-20%",IF(I13305&lt;=0.4,"20-40%","Above 40%")))))</f>
        <v>Below 0%</v>
      </c>
      <c r="N13305" s="6" t="str">
        <f aca="false">IF(AND(H13305&gt;=Summary!$B$25,I13305&gt;=Summary!$B$26,I13305&lt;=Summary!$B$27,J13305&gt;=Summary!$B$28,J13305&lt;=Summary!$B$29,F13305*J13305&gt;1),"Yes","No")</f>
        <v>No</v>
      </c>
    </row>
    <row r="13306" customFormat="false" ht="15" hidden="false" customHeight="false" outlineLevel="0" collapsed="false">
      <c r="A13306" s="6" t="s">
        <v>159</v>
      </c>
      <c r="B13306" s="45" t="n">
        <v>45724</v>
      </c>
      <c r="C13306" s="6" t="s">
        <v>207</v>
      </c>
      <c r="D13306" s="6" t="s">
        <v>194</v>
      </c>
      <c r="E13306" s="6" t="s">
        <v>177</v>
      </c>
      <c r="F13306" s="34" t="n">
        <v>0.418871164321899</v>
      </c>
      <c r="G13306" s="34" t="n">
        <v>0.511450381679389</v>
      </c>
      <c r="H13306" s="34" t="n">
        <v>-0.0925792173574899</v>
      </c>
      <c r="I13306" s="34" t="n">
        <v>-0.181013096624346</v>
      </c>
      <c r="J13306" s="35" t="n">
        <v>1.92</v>
      </c>
      <c r="K13306" s="6" t="n">
        <v>0</v>
      </c>
      <c r="L13306" s="35" t="n">
        <v>-1</v>
      </c>
      <c r="M13306" s="6" t="str">
        <f aca="false">IF(I13306&lt;=0,"Below 0%",IF(I13306&lt;=0.05,"0-5%",IF(I13306&lt;=0.1,"5-10%",IF(I13306&lt;=0.2,"10-20%",IF(I13306&lt;=0.4,"20-40%","Above 40%")))))</f>
        <v>Below 0%</v>
      </c>
      <c r="N13306" s="6" t="str">
        <f aca="false">IF(AND(H13306&gt;=Summary!$B$25,I13306&gt;=Summary!$B$26,I13306&lt;=Summary!$B$27,J13306&gt;=Summary!$B$28,J13306&lt;=Summary!$B$29,F13306*J13306&gt;1),"Yes","No")</f>
        <v>No</v>
      </c>
    </row>
    <row r="13307" customFormat="false" ht="15" hidden="false" customHeight="false" outlineLevel="0" collapsed="false">
      <c r="A13307" s="6" t="s">
        <v>159</v>
      </c>
      <c r="B13307" s="45" t="n">
        <v>45724</v>
      </c>
      <c r="C13307" s="6" t="s">
        <v>203</v>
      </c>
      <c r="D13307" s="6" t="s">
        <v>173</v>
      </c>
      <c r="E13307" s="6" t="s">
        <v>187</v>
      </c>
      <c r="F13307" s="34" t="n">
        <v>0.389978110790253</v>
      </c>
      <c r="G13307" s="34" t="n">
        <v>0.365313459862098</v>
      </c>
      <c r="H13307" s="34" t="n">
        <v>0.0246646509281548</v>
      </c>
      <c r="I13307" s="34" t="n">
        <v>0.0675164034127445</v>
      </c>
      <c r="J13307" s="35" t="n">
        <v>2.71</v>
      </c>
      <c r="K13307" s="6" t="n">
        <v>0</v>
      </c>
      <c r="L13307" s="35" t="n">
        <v>-1</v>
      </c>
      <c r="M13307" s="6" t="str">
        <f aca="false">IF(I13307&lt;=0,"Below 0%",IF(I13307&lt;=0.05,"0-5%",IF(I13307&lt;=0.1,"5-10%",IF(I13307&lt;=0.2,"10-20%",IF(I13307&lt;=0.4,"20-40%","Above 40%")))))</f>
        <v>5-10%</v>
      </c>
      <c r="N13307" s="6" t="str">
        <f aca="false">IF(AND(H13307&gt;=Summary!$B$25,I13307&gt;=Summary!$B$26,I13307&lt;=Summary!$B$27,J13307&gt;=Summary!$B$28,J13307&lt;=Summary!$B$29,F13307*J13307&gt;1),"Yes","No")</f>
        <v>No</v>
      </c>
    </row>
    <row r="13308" customFormat="false" ht="15" hidden="false" customHeight="false" outlineLevel="0" collapsed="false">
      <c r="A13308" s="6" t="s">
        <v>159</v>
      </c>
      <c r="B13308" s="45" t="n">
        <v>45724</v>
      </c>
      <c r="C13308" s="6" t="s">
        <v>203</v>
      </c>
      <c r="D13308" s="6" t="s">
        <v>173</v>
      </c>
      <c r="E13308" s="6" t="s">
        <v>174</v>
      </c>
      <c r="F13308" s="34" t="n">
        <v>0.242708504199982</v>
      </c>
      <c r="G13308" s="34" t="n">
        <v>0.299093497349331</v>
      </c>
      <c r="H13308" s="34" t="n">
        <v>-0.0563849931493491</v>
      </c>
      <c r="I13308" s="34" t="n">
        <v>-0.188519622288857</v>
      </c>
      <c r="J13308" s="35" t="n">
        <v>3.31</v>
      </c>
      <c r="K13308" s="6" t="n">
        <v>1</v>
      </c>
      <c r="L13308" s="35" t="n">
        <v>2.31</v>
      </c>
      <c r="M13308" s="6" t="str">
        <f aca="false">IF(I13308&lt;=0,"Below 0%",IF(I13308&lt;=0.05,"0-5%",IF(I13308&lt;=0.1,"5-10%",IF(I13308&lt;=0.2,"10-20%",IF(I13308&lt;=0.4,"20-40%","Above 40%")))))</f>
        <v>Below 0%</v>
      </c>
      <c r="N13308" s="6" t="str">
        <f aca="false">IF(AND(H13308&gt;=Summary!$B$25,I13308&gt;=Summary!$B$26,I13308&lt;=Summary!$B$27,J13308&gt;=Summary!$B$28,J13308&lt;=Summary!$B$29,F13308*J13308&gt;1),"Yes","No")</f>
        <v>No</v>
      </c>
    </row>
    <row r="13309" customFormat="false" ht="15" hidden="false" customHeight="false" outlineLevel="0" collapsed="false">
      <c r="A13309" s="6" t="s">
        <v>159</v>
      </c>
      <c r="B13309" s="45" t="n">
        <v>45724</v>
      </c>
      <c r="C13309" s="6" t="s">
        <v>203</v>
      </c>
      <c r="D13309" s="6" t="s">
        <v>173</v>
      </c>
      <c r="E13309" s="6" t="s">
        <v>177</v>
      </c>
      <c r="F13309" s="34" t="n">
        <v>0.367313385009766</v>
      </c>
      <c r="G13309" s="34" t="n">
        <v>0.335593042788571</v>
      </c>
      <c r="H13309" s="34" t="n">
        <v>0.0317203422211944</v>
      </c>
      <c r="I13309" s="34" t="n">
        <v>0.0945202616765173</v>
      </c>
      <c r="J13309" s="35" t="n">
        <v>2.95</v>
      </c>
      <c r="K13309" s="6" t="n">
        <v>0</v>
      </c>
      <c r="L13309" s="35" t="n">
        <v>-1</v>
      </c>
      <c r="M13309" s="6" t="str">
        <f aca="false">IF(I13309&lt;=0,"Below 0%",IF(I13309&lt;=0.05,"0-5%",IF(I13309&lt;=0.1,"5-10%",IF(I13309&lt;=0.2,"10-20%",IF(I13309&lt;=0.4,"20-40%","Above 40%")))))</f>
        <v>5-10%</v>
      </c>
      <c r="N13309" s="6" t="str">
        <f aca="false">IF(AND(H13309&gt;=Summary!$B$25,I13309&gt;=Summary!$B$26,I13309&lt;=Summary!$B$27,J13309&gt;=Summary!$B$28,J13309&lt;=Summary!$B$29,F13309*J13309&gt;1),"Yes","No")</f>
        <v>No</v>
      </c>
    </row>
    <row r="13310" customFormat="false" ht="15" hidden="false" customHeight="false" outlineLevel="0" collapsed="false">
      <c r="A13310" s="6" t="s">
        <v>159</v>
      </c>
      <c r="B13310" s="45" t="n">
        <v>45725</v>
      </c>
      <c r="C13310" s="6" t="s">
        <v>190</v>
      </c>
      <c r="D13310" s="6" t="s">
        <v>195</v>
      </c>
      <c r="E13310" s="6" t="s">
        <v>187</v>
      </c>
      <c r="F13310" s="34" t="n">
        <v>0.781347393989563</v>
      </c>
      <c r="G13310" s="34" t="n">
        <v>0.817028326158712</v>
      </c>
      <c r="H13310" s="34" t="n">
        <v>-0.0356809321691489</v>
      </c>
      <c r="I13310" s="34" t="n">
        <v>-0.0436715974547713</v>
      </c>
      <c r="J13310" s="35" t="n">
        <v>1.22</v>
      </c>
      <c r="K13310" s="6" t="n">
        <v>1</v>
      </c>
      <c r="L13310" s="35" t="n">
        <v>0.22</v>
      </c>
      <c r="M13310" s="6" t="str">
        <f aca="false">IF(I13310&lt;=0,"Below 0%",IF(I13310&lt;=0.05,"0-5%",IF(I13310&lt;=0.1,"5-10%",IF(I13310&lt;=0.2,"10-20%",IF(I13310&lt;=0.4,"20-40%","Above 40%")))))</f>
        <v>Below 0%</v>
      </c>
      <c r="N13310" s="6" t="str">
        <f aca="false">IF(AND(H13310&gt;=Summary!$B$25,I13310&gt;=Summary!$B$26,I13310&lt;=Summary!$B$27,J13310&gt;=Summary!$B$28,J13310&lt;=Summary!$B$29,F13310*J13310&gt;1),"Yes","No")</f>
        <v>No</v>
      </c>
    </row>
    <row r="13311" customFormat="false" ht="15" hidden="false" customHeight="false" outlineLevel="0" collapsed="false">
      <c r="A13311" s="6" t="s">
        <v>159</v>
      </c>
      <c r="B13311" s="45" t="n">
        <v>45725</v>
      </c>
      <c r="C13311" s="6" t="s">
        <v>190</v>
      </c>
      <c r="D13311" s="6" t="s">
        <v>195</v>
      </c>
      <c r="E13311" s="6" t="s">
        <v>174</v>
      </c>
      <c r="F13311" s="34" t="n">
        <v>0.140879899263382</v>
      </c>
      <c r="G13311" s="34" t="n">
        <v>0.118663637846861</v>
      </c>
      <c r="H13311" s="34" t="n">
        <v>0.0222162614165214</v>
      </c>
      <c r="I13311" s="34" t="n">
        <v>0.18722046466494</v>
      </c>
      <c r="J13311" s="35" t="n">
        <v>8.4</v>
      </c>
      <c r="K13311" s="6" t="n">
        <v>0</v>
      </c>
      <c r="L13311" s="35" t="n">
        <v>-1</v>
      </c>
      <c r="M13311" s="6" t="str">
        <f aca="false">IF(I13311&lt;=0,"Below 0%",IF(I13311&lt;=0.05,"0-5%",IF(I13311&lt;=0.1,"5-10%",IF(I13311&lt;=0.2,"10-20%",IF(I13311&lt;=0.4,"20-40%","Above 40%")))))</f>
        <v>10-20%</v>
      </c>
      <c r="N13311" s="6" t="str">
        <f aca="false">IF(AND(H13311&gt;=Summary!$B$25,I13311&gt;=Summary!$B$26,I13311&lt;=Summary!$B$27,J13311&gt;=Summary!$B$28,J13311&lt;=Summary!$B$29,F13311*J13311&gt;1),"Yes","No")</f>
        <v>No</v>
      </c>
    </row>
    <row r="13312" customFormat="false" ht="15" hidden="false" customHeight="false" outlineLevel="0" collapsed="false">
      <c r="A13312" s="6" t="s">
        <v>159</v>
      </c>
      <c r="B13312" s="45" t="n">
        <v>45725</v>
      </c>
      <c r="C13312" s="6" t="s">
        <v>190</v>
      </c>
      <c r="D13312" s="6" t="s">
        <v>195</v>
      </c>
      <c r="E13312" s="6" t="s">
        <v>177</v>
      </c>
      <c r="F13312" s="34" t="n">
        <v>0.0777726918458939</v>
      </c>
      <c r="G13312" s="34" t="n">
        <v>0.0643080359944276</v>
      </c>
      <c r="H13312" s="34" t="n">
        <v>0.0134646558514662</v>
      </c>
      <c r="I13312" s="34" t="n">
        <v>0.209377500700425</v>
      </c>
      <c r="J13312" s="35" t="n">
        <v>15.5</v>
      </c>
      <c r="K13312" s="6" t="n">
        <v>0</v>
      </c>
      <c r="L13312" s="35" t="n">
        <v>-1</v>
      </c>
      <c r="M13312" s="6" t="str">
        <f aca="false">IF(I13312&lt;=0,"Below 0%",IF(I13312&lt;=0.05,"0-5%",IF(I13312&lt;=0.1,"5-10%",IF(I13312&lt;=0.2,"10-20%",IF(I13312&lt;=0.4,"20-40%","Above 40%")))))</f>
        <v>20-40%</v>
      </c>
      <c r="N13312" s="6" t="str">
        <f aca="false">IF(AND(H13312&gt;=Summary!$B$25,I13312&gt;=Summary!$B$26,I13312&lt;=Summary!$B$27,J13312&gt;=Summary!$B$28,J13312&lt;=Summary!$B$29,F13312*J13312&gt;1),"Yes","No")</f>
        <v>No</v>
      </c>
    </row>
    <row r="13313" customFormat="false" ht="15" hidden="false" customHeight="false" outlineLevel="0" collapsed="false">
      <c r="A13313" s="6" t="s">
        <v>159</v>
      </c>
      <c r="B13313" s="45" t="n">
        <v>45725</v>
      </c>
      <c r="C13313" s="6" t="s">
        <v>176</v>
      </c>
      <c r="D13313" s="6" t="s">
        <v>185</v>
      </c>
      <c r="E13313" s="6" t="s">
        <v>187</v>
      </c>
      <c r="F13313" s="34" t="n">
        <v>0.227017492055893</v>
      </c>
      <c r="G13313" s="34" t="n">
        <v>0.166572981075511</v>
      </c>
      <c r="H13313" s="34" t="n">
        <v>0.0604445109803823</v>
      </c>
      <c r="I13313" s="34" t="n">
        <v>0.362871040610012</v>
      </c>
      <c r="J13313" s="35" t="n">
        <v>6</v>
      </c>
      <c r="K13313" s="6" t="n">
        <v>0</v>
      </c>
      <c r="L13313" s="35" t="n">
        <v>-1</v>
      </c>
      <c r="M13313" s="6" t="str">
        <f aca="false">IF(I13313&lt;=0,"Below 0%",IF(I13313&lt;=0.05,"0-5%",IF(I13313&lt;=0.1,"5-10%",IF(I13313&lt;=0.2,"10-20%",IF(I13313&lt;=0.4,"20-40%","Above 40%")))))</f>
        <v>20-40%</v>
      </c>
      <c r="N13313" s="6" t="str">
        <f aca="false">IF(AND(H13313&gt;=Summary!$B$25,I13313&gt;=Summary!$B$26,I13313&lt;=Summary!$B$27,J13313&gt;=Summary!$B$28,J13313&lt;=Summary!$B$29,F13313*J13313&gt;1),"Yes","No")</f>
        <v>No</v>
      </c>
    </row>
    <row r="13314" customFormat="false" ht="15" hidden="false" customHeight="false" outlineLevel="0" collapsed="false">
      <c r="A13314" s="6" t="s">
        <v>159</v>
      </c>
      <c r="B13314" s="45" t="n">
        <v>45725</v>
      </c>
      <c r="C13314" s="6" t="s">
        <v>176</v>
      </c>
      <c r="D13314" s="6" t="s">
        <v>185</v>
      </c>
      <c r="E13314" s="6" t="s">
        <v>174</v>
      </c>
      <c r="F13314" s="34" t="n">
        <v>0.182962849736214</v>
      </c>
      <c r="G13314" s="34" t="n">
        <v>0.262319655237025</v>
      </c>
      <c r="H13314" s="34" t="n">
        <v>-0.0793568055008109</v>
      </c>
      <c r="I13314" s="34" t="n">
        <v>-0.302519479255591</v>
      </c>
      <c r="J13314" s="35" t="n">
        <v>3.81</v>
      </c>
      <c r="K13314" s="6" t="n">
        <v>1</v>
      </c>
      <c r="L13314" s="35" t="n">
        <v>2.81</v>
      </c>
      <c r="M13314" s="6" t="str">
        <f aca="false">IF(I13314&lt;=0,"Below 0%",IF(I13314&lt;=0.05,"0-5%",IF(I13314&lt;=0.1,"5-10%",IF(I13314&lt;=0.2,"10-20%",IF(I13314&lt;=0.4,"20-40%","Above 40%")))))</f>
        <v>Below 0%</v>
      </c>
      <c r="N13314" s="6" t="str">
        <f aca="false">IF(AND(H13314&gt;=Summary!$B$25,I13314&gt;=Summary!$B$26,I13314&lt;=Summary!$B$27,J13314&gt;=Summary!$B$28,J13314&lt;=Summary!$B$29,F13314*J13314&gt;1),"Yes","No")</f>
        <v>No</v>
      </c>
    </row>
    <row r="13315" customFormat="false" ht="15" hidden="false" customHeight="false" outlineLevel="0" collapsed="false">
      <c r="A13315" s="6" t="s">
        <v>159</v>
      </c>
      <c r="B13315" s="45" t="n">
        <v>45725</v>
      </c>
      <c r="C13315" s="6" t="s">
        <v>176</v>
      </c>
      <c r="D13315" s="6" t="s">
        <v>185</v>
      </c>
      <c r="E13315" s="6" t="s">
        <v>177</v>
      </c>
      <c r="F13315" s="34" t="n">
        <v>0.590019643306732</v>
      </c>
      <c r="G13315" s="34" t="n">
        <v>0.571107363687465</v>
      </c>
      <c r="H13315" s="34" t="n">
        <v>0.0189122796192672</v>
      </c>
      <c r="I13315" s="34" t="n">
        <v>0.0331151037821618</v>
      </c>
      <c r="J13315" s="35" t="n">
        <v>1.75</v>
      </c>
      <c r="K13315" s="6" t="n">
        <v>0</v>
      </c>
      <c r="L13315" s="35" t="n">
        <v>-1</v>
      </c>
      <c r="M13315" s="6" t="str">
        <f aca="false">IF(I13315&lt;=0,"Below 0%",IF(I13315&lt;=0.05,"0-5%",IF(I13315&lt;=0.1,"5-10%",IF(I13315&lt;=0.2,"10-20%",IF(I13315&lt;=0.4,"20-40%","Above 40%")))))</f>
        <v>0-5%</v>
      </c>
      <c r="N13315" s="6" t="str">
        <f aca="false">IF(AND(H13315&gt;=Summary!$B$25,I13315&gt;=Summary!$B$26,I13315&lt;=Summary!$B$27,J13315&gt;=Summary!$B$28,J13315&lt;=Summary!$B$29,F13315*J13315&gt;1),"Yes","No")</f>
        <v>No</v>
      </c>
    </row>
    <row r="13316" customFormat="false" ht="15" hidden="false" customHeight="false" outlineLevel="0" collapsed="false">
      <c r="A13316" s="6" t="s">
        <v>159</v>
      </c>
      <c r="B13316" s="45" t="n">
        <v>45725</v>
      </c>
      <c r="C13316" s="6" t="s">
        <v>181</v>
      </c>
      <c r="D13316" s="6" t="s">
        <v>199</v>
      </c>
      <c r="E13316" s="6" t="s">
        <v>187</v>
      </c>
      <c r="F13316" s="34" t="n">
        <v>0.455231577157974</v>
      </c>
      <c r="G13316" s="34" t="n">
        <v>0.352139888121283</v>
      </c>
      <c r="H13316" s="34" t="n">
        <v>0.103091689036692</v>
      </c>
      <c r="I13316" s="34" t="n">
        <v>0.29275777188066</v>
      </c>
      <c r="J13316" s="35" t="n">
        <v>2.79</v>
      </c>
      <c r="K13316" s="6" t="n">
        <v>0</v>
      </c>
      <c r="L13316" s="35" t="n">
        <v>-1</v>
      </c>
      <c r="M13316" s="6" t="str">
        <f aca="false">IF(I13316&lt;=0,"Below 0%",IF(I13316&lt;=0.05,"0-5%",IF(I13316&lt;=0.1,"5-10%",IF(I13316&lt;=0.2,"10-20%",IF(I13316&lt;=0.4,"20-40%","Above 40%")))))</f>
        <v>20-40%</v>
      </c>
      <c r="N13316" s="6" t="str">
        <f aca="false">IF(AND(H13316&gt;=Summary!$B$25,I13316&gt;=Summary!$B$26,I13316&lt;=Summary!$B$27,J13316&gt;=Summary!$B$28,J13316&lt;=Summary!$B$29,F13316*J13316&gt;1),"Yes","No")</f>
        <v>Yes</v>
      </c>
    </row>
    <row r="13317" customFormat="false" ht="15" hidden="false" customHeight="false" outlineLevel="0" collapsed="false">
      <c r="A13317" s="6" t="s">
        <v>159</v>
      </c>
      <c r="B13317" s="45" t="n">
        <v>45725</v>
      </c>
      <c r="C13317" s="6" t="s">
        <v>181</v>
      </c>
      <c r="D13317" s="6" t="s">
        <v>199</v>
      </c>
      <c r="E13317" s="6" t="s">
        <v>174</v>
      </c>
      <c r="F13317" s="34" t="n">
        <v>0.279304891824722</v>
      </c>
      <c r="G13317" s="34" t="n">
        <v>0.246851831120196</v>
      </c>
      <c r="H13317" s="34" t="n">
        <v>0.0324530607045267</v>
      </c>
      <c r="I13317" s="34" t="n">
        <v>0.131467773835248</v>
      </c>
      <c r="J13317" s="35" t="n">
        <v>3.98</v>
      </c>
      <c r="K13317" s="6" t="n">
        <v>1</v>
      </c>
      <c r="L13317" s="35" t="n">
        <v>2.98</v>
      </c>
      <c r="M13317" s="6" t="str">
        <f aca="false">IF(I13317&lt;=0,"Below 0%",IF(I13317&lt;=0.05,"0-5%",IF(I13317&lt;=0.1,"5-10%",IF(I13317&lt;=0.2,"10-20%",IF(I13317&lt;=0.4,"20-40%","Above 40%")))))</f>
        <v>10-20%</v>
      </c>
      <c r="N13317" s="6" t="str">
        <f aca="false">IF(AND(H13317&gt;=Summary!$B$25,I13317&gt;=Summary!$B$26,I13317&lt;=Summary!$B$27,J13317&gt;=Summary!$B$28,J13317&lt;=Summary!$B$29,F13317*J13317&gt;1),"Yes","No")</f>
        <v>Yes</v>
      </c>
    </row>
    <row r="13318" customFormat="false" ht="15" hidden="false" customHeight="false" outlineLevel="0" collapsed="false">
      <c r="A13318" s="6" t="s">
        <v>159</v>
      </c>
      <c r="B13318" s="45" t="n">
        <v>45725</v>
      </c>
      <c r="C13318" s="6" t="s">
        <v>181</v>
      </c>
      <c r="D13318" s="6" t="s">
        <v>199</v>
      </c>
      <c r="E13318" s="6" t="s">
        <v>177</v>
      </c>
      <c r="F13318" s="34" t="n">
        <v>0.265463501214981</v>
      </c>
      <c r="G13318" s="34" t="n">
        <v>0.401008280758522</v>
      </c>
      <c r="H13318" s="34" t="n">
        <v>-0.135544779543541</v>
      </c>
      <c r="I13318" s="34" t="n">
        <v>-0.338009926595912</v>
      </c>
      <c r="J13318" s="35" t="n">
        <v>2.45</v>
      </c>
      <c r="K13318" s="6" t="n">
        <v>0</v>
      </c>
      <c r="L13318" s="35" t="n">
        <v>-1</v>
      </c>
      <c r="M13318" s="6" t="str">
        <f aca="false">IF(I13318&lt;=0,"Below 0%",IF(I13318&lt;=0.05,"0-5%",IF(I13318&lt;=0.1,"5-10%",IF(I13318&lt;=0.2,"10-20%",IF(I13318&lt;=0.4,"20-40%","Above 40%")))))</f>
        <v>Below 0%</v>
      </c>
      <c r="N13318" s="6" t="str">
        <f aca="false">IF(AND(H13318&gt;=Summary!$B$25,I13318&gt;=Summary!$B$26,I13318&lt;=Summary!$B$27,J13318&gt;=Summary!$B$28,J13318&lt;=Summary!$B$29,F13318*J13318&gt;1),"Yes","No")</f>
        <v>No</v>
      </c>
    </row>
    <row r="13319" customFormat="false" ht="15" hidden="false" customHeight="false" outlineLevel="0" collapsed="false">
      <c r="A13319" s="6" t="s">
        <v>159</v>
      </c>
      <c r="B13319" s="45" t="n">
        <v>45726</v>
      </c>
      <c r="C13319" s="6" t="s">
        <v>189</v>
      </c>
      <c r="D13319" s="6" t="s">
        <v>188</v>
      </c>
      <c r="E13319" s="6" t="s">
        <v>187</v>
      </c>
      <c r="F13319" s="34" t="n">
        <v>0.392050892114639</v>
      </c>
      <c r="G13319" s="34" t="n">
        <v>0.296751710311904</v>
      </c>
      <c r="H13319" s="34" t="n">
        <v>0.0952991818027354</v>
      </c>
      <c r="I13319" s="34" t="n">
        <v>0.321141137493598</v>
      </c>
      <c r="J13319" s="35" t="n">
        <v>3.34</v>
      </c>
      <c r="K13319" s="6" t="n">
        <v>0</v>
      </c>
      <c r="L13319" s="35" t="n">
        <v>-1</v>
      </c>
      <c r="M13319" s="6" t="str">
        <f aca="false">IF(I13319&lt;=0,"Below 0%",IF(I13319&lt;=0.05,"0-5%",IF(I13319&lt;=0.1,"5-10%",IF(I13319&lt;=0.2,"10-20%",IF(I13319&lt;=0.4,"20-40%","Above 40%")))))</f>
        <v>20-40%</v>
      </c>
      <c r="N13319" s="6" t="str">
        <f aca="false">IF(AND(H13319&gt;=Summary!$B$25,I13319&gt;=Summary!$B$26,I13319&lt;=Summary!$B$27,J13319&gt;=Summary!$B$28,J13319&lt;=Summary!$B$29,F13319*J13319&gt;1),"Yes","No")</f>
        <v>Yes</v>
      </c>
    </row>
    <row r="13320" customFormat="false" ht="15" hidden="false" customHeight="false" outlineLevel="0" collapsed="false">
      <c r="A13320" s="6" t="s">
        <v>159</v>
      </c>
      <c r="B13320" s="45" t="n">
        <v>45726</v>
      </c>
      <c r="C13320" s="6" t="s">
        <v>189</v>
      </c>
      <c r="D13320" s="6" t="s">
        <v>188</v>
      </c>
      <c r="E13320" s="6" t="s">
        <v>174</v>
      </c>
      <c r="F13320" s="34" t="n">
        <v>0.230699196457863</v>
      </c>
      <c r="G13320" s="34" t="n">
        <v>0.258786086799415</v>
      </c>
      <c r="H13320" s="34" t="n">
        <v>-0.028086890341552</v>
      </c>
      <c r="I13320" s="34" t="n">
        <v>-0.108533231785842</v>
      </c>
      <c r="J13320" s="35" t="n">
        <v>3.83</v>
      </c>
      <c r="K13320" s="6" t="n">
        <v>0</v>
      </c>
      <c r="L13320" s="35" t="n">
        <v>-1</v>
      </c>
      <c r="M13320" s="6" t="str">
        <f aca="false">IF(I13320&lt;=0,"Below 0%",IF(I13320&lt;=0.05,"0-5%",IF(I13320&lt;=0.1,"5-10%",IF(I13320&lt;=0.2,"10-20%",IF(I13320&lt;=0.4,"20-40%","Above 40%")))))</f>
        <v>Below 0%</v>
      </c>
      <c r="N13320" s="6" t="str">
        <f aca="false">IF(AND(H13320&gt;=Summary!$B$25,I13320&gt;=Summary!$B$26,I13320&lt;=Summary!$B$27,J13320&gt;=Summary!$B$28,J13320&lt;=Summary!$B$29,F13320*J13320&gt;1),"Yes","No")</f>
        <v>No</v>
      </c>
    </row>
    <row r="13321" customFormat="false" ht="15" hidden="false" customHeight="false" outlineLevel="0" collapsed="false">
      <c r="A13321" s="6" t="s">
        <v>159</v>
      </c>
      <c r="B13321" s="45" t="n">
        <v>45726</v>
      </c>
      <c r="C13321" s="6" t="s">
        <v>189</v>
      </c>
      <c r="D13321" s="6" t="s">
        <v>188</v>
      </c>
      <c r="E13321" s="6" t="s">
        <v>177</v>
      </c>
      <c r="F13321" s="34" t="n">
        <v>0.377249956130981</v>
      </c>
      <c r="G13321" s="34" t="n">
        <v>0.444462202888681</v>
      </c>
      <c r="H13321" s="34" t="n">
        <v>-0.0672122467576997</v>
      </c>
      <c r="I13321" s="34" t="n">
        <v>-0.151221512922514</v>
      </c>
      <c r="J13321" s="35" t="n">
        <v>2.23</v>
      </c>
      <c r="K13321" s="6" t="n">
        <v>1</v>
      </c>
      <c r="L13321" s="35" t="n">
        <v>1.23</v>
      </c>
      <c r="M13321" s="6" t="str">
        <f aca="false">IF(I13321&lt;=0,"Below 0%",IF(I13321&lt;=0.05,"0-5%",IF(I13321&lt;=0.1,"5-10%",IF(I13321&lt;=0.2,"10-20%",IF(I13321&lt;=0.4,"20-40%","Above 40%")))))</f>
        <v>Below 0%</v>
      </c>
      <c r="N13321" s="6" t="str">
        <f aca="false">IF(AND(H13321&gt;=Summary!$B$25,I13321&gt;=Summary!$B$26,I13321&lt;=Summary!$B$27,J13321&gt;=Summary!$B$28,J13321&lt;=Summary!$B$29,F13321*J13321&gt;1),"Yes","No")</f>
        <v>No</v>
      </c>
    </row>
    <row r="13322" customFormat="false" ht="15" hidden="false" customHeight="false" outlineLevel="0" collapsed="false">
      <c r="A13322" s="6" t="s">
        <v>159</v>
      </c>
      <c r="B13322" s="45" t="n">
        <v>45731</v>
      </c>
      <c r="C13322" s="6" t="s">
        <v>199</v>
      </c>
      <c r="D13322" s="6" t="s">
        <v>206</v>
      </c>
      <c r="E13322" s="6" t="s">
        <v>187</v>
      </c>
      <c r="F13322" s="34" t="n">
        <v>0.606419682502747</v>
      </c>
      <c r="G13322" s="34" t="n">
        <v>0.547137073452863</v>
      </c>
      <c r="H13322" s="34" t="n">
        <v>0.0592826090498836</v>
      </c>
      <c r="I13322" s="34" t="n">
        <v>0.108350561360728</v>
      </c>
      <c r="J13322" s="35" t="n">
        <v>1.8</v>
      </c>
      <c r="K13322" s="6" t="n">
        <v>0</v>
      </c>
      <c r="L13322" s="35" t="n">
        <v>-1</v>
      </c>
      <c r="M13322" s="6" t="str">
        <f aca="false">IF(I13322&lt;=0,"Below 0%",IF(I13322&lt;=0.05,"0-5%",IF(I13322&lt;=0.1,"5-10%",IF(I13322&lt;=0.2,"10-20%",IF(I13322&lt;=0.4,"20-40%","Above 40%")))))</f>
        <v>10-20%</v>
      </c>
      <c r="N13322" s="6" t="str">
        <f aca="false">IF(AND(H13322&gt;=Summary!$B$25,I13322&gt;=Summary!$B$26,I13322&lt;=Summary!$B$27,J13322&gt;=Summary!$B$28,J13322&lt;=Summary!$B$29,F13322*J13322&gt;1),"Yes","No")</f>
        <v>Yes</v>
      </c>
    </row>
    <row r="13323" customFormat="false" ht="15" hidden="false" customHeight="false" outlineLevel="0" collapsed="false">
      <c r="A13323" s="6" t="s">
        <v>159</v>
      </c>
      <c r="B13323" s="45" t="n">
        <v>45731</v>
      </c>
      <c r="C13323" s="6" t="s">
        <v>199</v>
      </c>
      <c r="D13323" s="6" t="s">
        <v>206</v>
      </c>
      <c r="E13323" s="6" t="s">
        <v>174</v>
      </c>
      <c r="F13323" s="34" t="n">
        <v>0.185219421982765</v>
      </c>
      <c r="G13323" s="34" t="n">
        <v>0.229034123770966</v>
      </c>
      <c r="H13323" s="34" t="n">
        <v>-0.0438147017882007</v>
      </c>
      <c r="I13323" s="34" t="n">
        <v>-0.19130206917121</v>
      </c>
      <c r="J13323" s="35" t="n">
        <v>4.3</v>
      </c>
      <c r="K13323" s="6" t="n">
        <v>0</v>
      </c>
      <c r="L13323" s="35" t="n">
        <v>-1</v>
      </c>
      <c r="M13323" s="6" t="str">
        <f aca="false">IF(I13323&lt;=0,"Below 0%",IF(I13323&lt;=0.05,"0-5%",IF(I13323&lt;=0.1,"5-10%",IF(I13323&lt;=0.2,"10-20%",IF(I13323&lt;=0.4,"20-40%","Above 40%")))))</f>
        <v>Below 0%</v>
      </c>
      <c r="N13323" s="6" t="str">
        <f aca="false">IF(AND(H13323&gt;=Summary!$B$25,I13323&gt;=Summary!$B$26,I13323&lt;=Summary!$B$27,J13323&gt;=Summary!$B$28,J13323&lt;=Summary!$B$29,F13323*J13323&gt;1),"Yes","No")</f>
        <v>No</v>
      </c>
    </row>
    <row r="13324" customFormat="false" ht="15" hidden="false" customHeight="false" outlineLevel="0" collapsed="false">
      <c r="A13324" s="6" t="s">
        <v>159</v>
      </c>
      <c r="B13324" s="45" t="n">
        <v>45731</v>
      </c>
      <c r="C13324" s="6" t="s">
        <v>199</v>
      </c>
      <c r="D13324" s="6" t="s">
        <v>206</v>
      </c>
      <c r="E13324" s="6" t="s">
        <v>177</v>
      </c>
      <c r="F13324" s="34" t="n">
        <v>0.208360895514488</v>
      </c>
      <c r="G13324" s="34" t="n">
        <v>0.223828802776171</v>
      </c>
      <c r="H13324" s="34" t="n">
        <v>-0.015467907261683</v>
      </c>
      <c r="I13324" s="34" t="n">
        <v>-0.0691059732698962</v>
      </c>
      <c r="J13324" s="35" t="n">
        <v>4.4</v>
      </c>
      <c r="K13324" s="6" t="n">
        <v>1</v>
      </c>
      <c r="L13324" s="35" t="n">
        <v>3.4</v>
      </c>
      <c r="M13324" s="6" t="str">
        <f aca="false">IF(I13324&lt;=0,"Below 0%",IF(I13324&lt;=0.05,"0-5%",IF(I13324&lt;=0.1,"5-10%",IF(I13324&lt;=0.2,"10-20%",IF(I13324&lt;=0.4,"20-40%","Above 40%")))))</f>
        <v>Below 0%</v>
      </c>
      <c r="N13324" s="6" t="str">
        <f aca="false">IF(AND(H13324&gt;=Summary!$B$25,I13324&gt;=Summary!$B$26,I13324&lt;=Summary!$B$27,J13324&gt;=Summary!$B$28,J13324&lt;=Summary!$B$29,F13324*J13324&gt;1),"Yes","No")</f>
        <v>No</v>
      </c>
    </row>
    <row r="13325" customFormat="false" ht="15" hidden="false" customHeight="false" outlineLevel="0" collapsed="false">
      <c r="A13325" s="6" t="s">
        <v>159</v>
      </c>
      <c r="B13325" s="45" t="n">
        <v>45731</v>
      </c>
      <c r="C13325" s="6" t="s">
        <v>173</v>
      </c>
      <c r="D13325" s="6" t="s">
        <v>189</v>
      </c>
      <c r="E13325" s="6" t="s">
        <v>187</v>
      </c>
      <c r="F13325" s="34" t="n">
        <v>0.544231772422791</v>
      </c>
      <c r="G13325" s="34" t="n">
        <v>0.455713595509853</v>
      </c>
      <c r="H13325" s="34" t="n">
        <v>0.0885181769129375</v>
      </c>
      <c r="I13325" s="34" t="n">
        <v>0.194240807790479</v>
      </c>
      <c r="J13325" s="35" t="n">
        <v>2.17</v>
      </c>
      <c r="K13325" s="6" t="n">
        <v>0</v>
      </c>
      <c r="L13325" s="35" t="n">
        <v>-1</v>
      </c>
      <c r="M13325" s="6" t="str">
        <f aca="false">IF(I13325&lt;=0,"Below 0%",IF(I13325&lt;=0.05,"0-5%",IF(I13325&lt;=0.1,"5-10%",IF(I13325&lt;=0.2,"10-20%",IF(I13325&lt;=0.4,"20-40%","Above 40%")))))</f>
        <v>10-20%</v>
      </c>
      <c r="N13325" s="6" t="str">
        <f aca="false">IF(AND(H13325&gt;=Summary!$B$25,I13325&gt;=Summary!$B$26,I13325&lt;=Summary!$B$27,J13325&gt;=Summary!$B$28,J13325&lt;=Summary!$B$29,F13325*J13325&gt;1),"Yes","No")</f>
        <v>Yes</v>
      </c>
    </row>
    <row r="13326" customFormat="false" ht="15" hidden="false" customHeight="false" outlineLevel="0" collapsed="false">
      <c r="A13326" s="6" t="s">
        <v>159</v>
      </c>
      <c r="B13326" s="45" t="n">
        <v>45731</v>
      </c>
      <c r="C13326" s="6" t="s">
        <v>173</v>
      </c>
      <c r="D13326" s="6" t="s">
        <v>189</v>
      </c>
      <c r="E13326" s="6" t="s">
        <v>174</v>
      </c>
      <c r="F13326" s="34" t="n">
        <v>0.233255684375763</v>
      </c>
      <c r="G13326" s="34" t="n">
        <v>0.295193582763099</v>
      </c>
      <c r="H13326" s="34" t="n">
        <v>-0.0619378983873358</v>
      </c>
      <c r="I13326" s="34" t="n">
        <v>-0.209821290177039</v>
      </c>
      <c r="J13326" s="35" t="n">
        <v>3.35</v>
      </c>
      <c r="K13326" s="6" t="n">
        <v>1</v>
      </c>
      <c r="L13326" s="35" t="n">
        <v>2.35</v>
      </c>
      <c r="M13326" s="6" t="str">
        <f aca="false">IF(I13326&lt;=0,"Below 0%",IF(I13326&lt;=0.05,"0-5%",IF(I13326&lt;=0.1,"5-10%",IF(I13326&lt;=0.2,"10-20%",IF(I13326&lt;=0.4,"20-40%","Above 40%")))))</f>
        <v>Below 0%</v>
      </c>
      <c r="N13326" s="6" t="str">
        <f aca="false">IF(AND(H13326&gt;=Summary!$B$25,I13326&gt;=Summary!$B$26,I13326&lt;=Summary!$B$27,J13326&gt;=Summary!$B$28,J13326&lt;=Summary!$B$29,F13326*J13326&gt;1),"Yes","No")</f>
        <v>No</v>
      </c>
    </row>
    <row r="13327" customFormat="false" ht="15" hidden="false" customHeight="false" outlineLevel="0" collapsed="false">
      <c r="A13327" s="6" t="s">
        <v>159</v>
      </c>
      <c r="B13327" s="45" t="n">
        <v>45731</v>
      </c>
      <c r="C13327" s="6" t="s">
        <v>173</v>
      </c>
      <c r="D13327" s="6" t="s">
        <v>189</v>
      </c>
      <c r="E13327" s="6" t="s">
        <v>177</v>
      </c>
      <c r="F13327" s="34" t="n">
        <v>0.222512543201447</v>
      </c>
      <c r="G13327" s="34" t="n">
        <v>0.249092821727048</v>
      </c>
      <c r="H13327" s="34" t="n">
        <v>-0.0265802785256016</v>
      </c>
      <c r="I13327" s="34" t="n">
        <v>-0.106708328009258</v>
      </c>
      <c r="J13327" s="35" t="n">
        <v>3.97</v>
      </c>
      <c r="K13327" s="6" t="n">
        <v>0</v>
      </c>
      <c r="L13327" s="35" t="n">
        <v>-1</v>
      </c>
      <c r="M13327" s="6" t="str">
        <f aca="false">IF(I13327&lt;=0,"Below 0%",IF(I13327&lt;=0.05,"0-5%",IF(I13327&lt;=0.1,"5-10%",IF(I13327&lt;=0.2,"10-20%",IF(I13327&lt;=0.4,"20-40%","Above 40%")))))</f>
        <v>Below 0%</v>
      </c>
      <c r="N13327" s="6" t="str">
        <f aca="false">IF(AND(H13327&gt;=Summary!$B$25,I13327&gt;=Summary!$B$26,I13327&lt;=Summary!$B$27,J13327&gt;=Summary!$B$28,J13327&lt;=Summary!$B$29,F13327*J13327&gt;1),"Yes","No")</f>
        <v>No</v>
      </c>
    </row>
    <row r="13328" customFormat="false" ht="15" hidden="false" customHeight="false" outlineLevel="0" collapsed="false">
      <c r="A13328" s="6" t="s">
        <v>159</v>
      </c>
      <c r="B13328" s="45" t="n">
        <v>45731</v>
      </c>
      <c r="C13328" s="6" t="s">
        <v>209</v>
      </c>
      <c r="D13328" s="6" t="s">
        <v>207</v>
      </c>
      <c r="E13328" s="6" t="s">
        <v>187</v>
      </c>
      <c r="F13328" s="34" t="n">
        <v>0.297003537416458</v>
      </c>
      <c r="G13328" s="34" t="n">
        <v>0.251485502094748</v>
      </c>
      <c r="H13328" s="34" t="n">
        <v>0.0455180353217101</v>
      </c>
      <c r="I13328" s="34" t="n">
        <v>0.180996657630629</v>
      </c>
      <c r="J13328" s="35" t="n">
        <v>3.93</v>
      </c>
      <c r="K13328" s="6" t="n">
        <v>0</v>
      </c>
      <c r="L13328" s="35" t="n">
        <v>-1</v>
      </c>
      <c r="M13328" s="6" t="str">
        <f aca="false">IF(I13328&lt;=0,"Below 0%",IF(I13328&lt;=0.05,"0-5%",IF(I13328&lt;=0.1,"5-10%",IF(I13328&lt;=0.2,"10-20%",IF(I13328&lt;=0.4,"20-40%","Above 40%")))))</f>
        <v>10-20%</v>
      </c>
      <c r="N13328" s="6" t="str">
        <f aca="false">IF(AND(H13328&gt;=Summary!$B$25,I13328&gt;=Summary!$B$26,I13328&lt;=Summary!$B$27,J13328&gt;=Summary!$B$28,J13328&lt;=Summary!$B$29,F13328*J13328&gt;1),"Yes","No")</f>
        <v>Yes</v>
      </c>
    </row>
    <row r="13329" customFormat="false" ht="15" hidden="false" customHeight="false" outlineLevel="0" collapsed="false">
      <c r="A13329" s="6" t="s">
        <v>159</v>
      </c>
      <c r="B13329" s="45" t="n">
        <v>45731</v>
      </c>
      <c r="C13329" s="6" t="s">
        <v>209</v>
      </c>
      <c r="D13329" s="6" t="s">
        <v>207</v>
      </c>
      <c r="E13329" s="6" t="s">
        <v>174</v>
      </c>
      <c r="F13329" s="34" t="n">
        <v>0.256016105413437</v>
      </c>
      <c r="G13329" s="34" t="n">
        <v>0.266398389011418</v>
      </c>
      <c r="H13329" s="34" t="n">
        <v>-0.0103822835979809</v>
      </c>
      <c r="I13329" s="34" t="n">
        <v>-0.0389727717067234</v>
      </c>
      <c r="J13329" s="35" t="n">
        <v>3.71</v>
      </c>
      <c r="K13329" s="6" t="n">
        <v>0</v>
      </c>
      <c r="L13329" s="35" t="n">
        <v>-1</v>
      </c>
      <c r="M13329" s="6" t="str">
        <f aca="false">IF(I13329&lt;=0,"Below 0%",IF(I13329&lt;=0.05,"0-5%",IF(I13329&lt;=0.1,"5-10%",IF(I13329&lt;=0.2,"10-20%",IF(I13329&lt;=0.4,"20-40%","Above 40%")))))</f>
        <v>Below 0%</v>
      </c>
      <c r="N13329" s="6" t="str">
        <f aca="false">IF(AND(H13329&gt;=Summary!$B$25,I13329&gt;=Summary!$B$26,I13329&lt;=Summary!$B$27,J13329&gt;=Summary!$B$28,J13329&lt;=Summary!$B$29,F13329*J13329&gt;1),"Yes","No")</f>
        <v>No</v>
      </c>
    </row>
    <row r="13330" customFormat="false" ht="15" hidden="false" customHeight="false" outlineLevel="0" collapsed="false">
      <c r="A13330" s="6" t="s">
        <v>159</v>
      </c>
      <c r="B13330" s="45" t="n">
        <v>45731</v>
      </c>
      <c r="C13330" s="6" t="s">
        <v>209</v>
      </c>
      <c r="D13330" s="6" t="s">
        <v>207</v>
      </c>
      <c r="E13330" s="6" t="s">
        <v>177</v>
      </c>
      <c r="F13330" s="34" t="n">
        <v>0.446980386972427</v>
      </c>
      <c r="G13330" s="34" t="n">
        <v>0.482116108893834</v>
      </c>
      <c r="H13330" s="34" t="n">
        <v>-0.0351357219214068</v>
      </c>
      <c r="I13330" s="34" t="n">
        <v>-0.0728781330331859</v>
      </c>
      <c r="J13330" s="35" t="n">
        <v>2.05</v>
      </c>
      <c r="K13330" s="6" t="n">
        <v>1</v>
      </c>
      <c r="L13330" s="35" t="n">
        <v>1.05</v>
      </c>
      <c r="M13330" s="6" t="str">
        <f aca="false">IF(I13330&lt;=0,"Below 0%",IF(I13330&lt;=0.05,"0-5%",IF(I13330&lt;=0.1,"5-10%",IF(I13330&lt;=0.2,"10-20%",IF(I13330&lt;=0.4,"20-40%","Above 40%")))))</f>
        <v>Below 0%</v>
      </c>
      <c r="N13330" s="6" t="str">
        <f aca="false">IF(AND(H13330&gt;=Summary!$B$25,I13330&gt;=Summary!$B$26,I13330&lt;=Summary!$B$27,J13330&gt;=Summary!$B$28,J13330&lt;=Summary!$B$29,F13330*J13330&gt;1),"Yes","No")</f>
        <v>No</v>
      </c>
    </row>
    <row r="13331" customFormat="false" ht="15" hidden="false" customHeight="false" outlineLevel="0" collapsed="false">
      <c r="A13331" s="6" t="s">
        <v>159</v>
      </c>
      <c r="B13331" s="45" t="n">
        <v>45731</v>
      </c>
      <c r="C13331" s="6" t="s">
        <v>194</v>
      </c>
      <c r="D13331" s="6" t="s">
        <v>201</v>
      </c>
      <c r="E13331" s="6" t="s">
        <v>187</v>
      </c>
      <c r="F13331" s="34" t="n">
        <v>0.681977391242981</v>
      </c>
      <c r="G13331" s="34" t="n">
        <v>0.585017563508629</v>
      </c>
      <c r="H13331" s="34" t="n">
        <v>0.0969598277343519</v>
      </c>
      <c r="I13331" s="34" t="n">
        <v>0.165738319295642</v>
      </c>
      <c r="J13331" s="35" t="n">
        <v>1.7</v>
      </c>
      <c r="K13331" s="6" t="n">
        <v>0</v>
      </c>
      <c r="L13331" s="35" t="n">
        <v>-1</v>
      </c>
      <c r="M13331" s="6" t="str">
        <f aca="false">IF(I13331&lt;=0,"Below 0%",IF(I13331&lt;=0.05,"0-5%",IF(I13331&lt;=0.1,"5-10%",IF(I13331&lt;=0.2,"10-20%",IF(I13331&lt;=0.4,"20-40%","Above 40%")))))</f>
        <v>10-20%</v>
      </c>
      <c r="N13331" s="6" t="str">
        <f aca="false">IF(AND(H13331&gt;=Summary!$B$25,I13331&gt;=Summary!$B$26,I13331&lt;=Summary!$B$27,J13331&gt;=Summary!$B$28,J13331&lt;=Summary!$B$29,F13331*J13331&gt;1),"Yes","No")</f>
        <v>No</v>
      </c>
    </row>
    <row r="13332" customFormat="false" ht="15" hidden="false" customHeight="false" outlineLevel="0" collapsed="false">
      <c r="A13332" s="6" t="s">
        <v>159</v>
      </c>
      <c r="B13332" s="45" t="n">
        <v>45731</v>
      </c>
      <c r="C13332" s="6" t="s">
        <v>194</v>
      </c>
      <c r="D13332" s="6" t="s">
        <v>201</v>
      </c>
      <c r="E13332" s="6" t="s">
        <v>174</v>
      </c>
      <c r="F13332" s="34" t="n">
        <v>0.163717612624168</v>
      </c>
      <c r="G13332" s="34" t="n">
        <v>0.211602097439291</v>
      </c>
      <c r="H13332" s="34" t="n">
        <v>-0.047884484815123</v>
      </c>
      <c r="I13332" s="34" t="n">
        <v>-0.226294944117277</v>
      </c>
      <c r="J13332" s="35" t="n">
        <v>4.7</v>
      </c>
      <c r="K13332" s="6" t="n">
        <v>1</v>
      </c>
      <c r="L13332" s="35" t="n">
        <v>3.7</v>
      </c>
      <c r="M13332" s="6" t="str">
        <f aca="false">IF(I13332&lt;=0,"Below 0%",IF(I13332&lt;=0.05,"0-5%",IF(I13332&lt;=0.1,"5-10%",IF(I13332&lt;=0.2,"10-20%",IF(I13332&lt;=0.4,"20-40%","Above 40%")))))</f>
        <v>Below 0%</v>
      </c>
      <c r="N13332" s="6" t="str">
        <f aca="false">IF(AND(H13332&gt;=Summary!$B$25,I13332&gt;=Summary!$B$26,I13332&lt;=Summary!$B$27,J13332&gt;=Summary!$B$28,J13332&lt;=Summary!$B$29,F13332*J13332&gt;1),"Yes","No")</f>
        <v>No</v>
      </c>
    </row>
    <row r="13333" customFormat="false" ht="15" hidden="false" customHeight="false" outlineLevel="0" collapsed="false">
      <c r="A13333" s="6" t="s">
        <v>159</v>
      </c>
      <c r="B13333" s="45" t="n">
        <v>45731</v>
      </c>
      <c r="C13333" s="6" t="s">
        <v>194</v>
      </c>
      <c r="D13333" s="6" t="s">
        <v>201</v>
      </c>
      <c r="E13333" s="6" t="s">
        <v>177</v>
      </c>
      <c r="F13333" s="34" t="n">
        <v>0.154305055737495</v>
      </c>
      <c r="G13333" s="34" t="n">
        <v>0.20338033905208</v>
      </c>
      <c r="H13333" s="34" t="n">
        <v>-0.0490752833145842</v>
      </c>
      <c r="I13333" s="34" t="n">
        <v>-0.24129807012475</v>
      </c>
      <c r="J13333" s="35" t="n">
        <v>4.89</v>
      </c>
      <c r="K13333" s="6" t="n">
        <v>0</v>
      </c>
      <c r="L13333" s="35" t="n">
        <v>-1</v>
      </c>
      <c r="M13333" s="6" t="str">
        <f aca="false">IF(I13333&lt;=0,"Below 0%",IF(I13333&lt;=0.05,"0-5%",IF(I13333&lt;=0.1,"5-10%",IF(I13333&lt;=0.2,"10-20%",IF(I13333&lt;=0.4,"20-40%","Above 40%")))))</f>
        <v>Below 0%</v>
      </c>
      <c r="N13333" s="6" t="str">
        <f aca="false">IF(AND(H13333&gt;=Summary!$B$25,I13333&gt;=Summary!$B$26,I13333&lt;=Summary!$B$27,J13333&gt;=Summary!$B$28,J13333&lt;=Summary!$B$29,F13333*J13333&gt;1),"Yes","No")</f>
        <v>No</v>
      </c>
    </row>
    <row r="13334" customFormat="false" ht="15" hidden="false" customHeight="false" outlineLevel="0" collapsed="false">
      <c r="A13334" s="6" t="s">
        <v>159</v>
      </c>
      <c r="B13334" s="45" t="n">
        <v>45731</v>
      </c>
      <c r="C13334" s="6" t="s">
        <v>179</v>
      </c>
      <c r="D13334" s="6" t="s">
        <v>203</v>
      </c>
      <c r="E13334" s="6" t="s">
        <v>187</v>
      </c>
      <c r="F13334" s="34" t="n">
        <v>0.219795927405357</v>
      </c>
      <c r="G13334" s="34" t="n">
        <v>0.257769224332692</v>
      </c>
      <c r="H13334" s="34" t="n">
        <v>-0.0379732969273345</v>
      </c>
      <c r="I13334" s="34" t="n">
        <v>-0.147315091728421</v>
      </c>
      <c r="J13334" s="35" t="n">
        <v>3.85</v>
      </c>
      <c r="K13334" s="6" t="n">
        <v>0</v>
      </c>
      <c r="L13334" s="35" t="n">
        <v>-1</v>
      </c>
      <c r="M13334" s="6" t="str">
        <f aca="false">IF(I13334&lt;=0,"Below 0%",IF(I13334&lt;=0.05,"0-5%",IF(I13334&lt;=0.1,"5-10%",IF(I13334&lt;=0.2,"10-20%",IF(I13334&lt;=0.4,"20-40%","Above 40%")))))</f>
        <v>Below 0%</v>
      </c>
      <c r="N13334" s="6" t="str">
        <f aca="false">IF(AND(H13334&gt;=Summary!$B$25,I13334&gt;=Summary!$B$26,I13334&lt;=Summary!$B$27,J13334&gt;=Summary!$B$28,J13334&lt;=Summary!$B$29,F13334*J13334&gt;1),"Yes","No")</f>
        <v>No</v>
      </c>
    </row>
    <row r="13335" customFormat="false" ht="15" hidden="false" customHeight="false" outlineLevel="0" collapsed="false">
      <c r="A13335" s="6" t="s">
        <v>159</v>
      </c>
      <c r="B13335" s="45" t="n">
        <v>45731</v>
      </c>
      <c r="C13335" s="6" t="s">
        <v>179</v>
      </c>
      <c r="D13335" s="6" t="s">
        <v>203</v>
      </c>
      <c r="E13335" s="6" t="s">
        <v>174</v>
      </c>
      <c r="F13335" s="34" t="n">
        <v>0.216766938567162</v>
      </c>
      <c r="G13335" s="34" t="n">
        <v>0.271893565392017</v>
      </c>
      <c r="H13335" s="34" t="n">
        <v>-0.0551266268248559</v>
      </c>
      <c r="I13335" s="34" t="n">
        <v>-0.202750759273667</v>
      </c>
      <c r="J13335" s="35" t="n">
        <v>3.65</v>
      </c>
      <c r="K13335" s="6" t="n">
        <v>0</v>
      </c>
      <c r="L13335" s="35" t="n">
        <v>-1</v>
      </c>
      <c r="M13335" s="6" t="str">
        <f aca="false">IF(I13335&lt;=0,"Below 0%",IF(I13335&lt;=0.05,"0-5%",IF(I13335&lt;=0.1,"5-10%",IF(I13335&lt;=0.2,"10-20%",IF(I13335&lt;=0.4,"20-40%","Above 40%")))))</f>
        <v>Below 0%</v>
      </c>
      <c r="N13335" s="6" t="str">
        <f aca="false">IF(AND(H13335&gt;=Summary!$B$25,I13335&gt;=Summary!$B$26,I13335&lt;=Summary!$B$27,J13335&gt;=Summary!$B$28,J13335&lt;=Summary!$B$29,F13335*J13335&gt;1),"Yes","No")</f>
        <v>No</v>
      </c>
    </row>
    <row r="13336" customFormat="false" ht="15" hidden="false" customHeight="false" outlineLevel="0" collapsed="false">
      <c r="A13336" s="6" t="s">
        <v>159</v>
      </c>
      <c r="B13336" s="45" t="n">
        <v>45731</v>
      </c>
      <c r="C13336" s="6" t="s">
        <v>179</v>
      </c>
      <c r="D13336" s="6" t="s">
        <v>203</v>
      </c>
      <c r="E13336" s="6" t="s">
        <v>177</v>
      </c>
      <c r="F13336" s="34" t="n">
        <v>0.563437104225159</v>
      </c>
      <c r="G13336" s="34" t="n">
        <v>0.470337210275291</v>
      </c>
      <c r="H13336" s="34" t="n">
        <v>0.0930998939498678</v>
      </c>
      <c r="I13336" s="34" t="n">
        <v>0.197942862941624</v>
      </c>
      <c r="J13336" s="35" t="n">
        <v>2.11</v>
      </c>
      <c r="K13336" s="6" t="n">
        <v>1</v>
      </c>
      <c r="L13336" s="35" t="n">
        <v>1.11</v>
      </c>
      <c r="M13336" s="6" t="str">
        <f aca="false">IF(I13336&lt;=0,"Below 0%",IF(I13336&lt;=0.05,"0-5%",IF(I13336&lt;=0.1,"5-10%",IF(I13336&lt;=0.2,"10-20%",IF(I13336&lt;=0.4,"20-40%","Above 40%")))))</f>
        <v>10-20%</v>
      </c>
      <c r="N13336" s="6" t="str">
        <f aca="false">IF(AND(H13336&gt;=Summary!$B$25,I13336&gt;=Summary!$B$26,I13336&lt;=Summary!$B$27,J13336&gt;=Summary!$B$28,J13336&lt;=Summary!$B$29,F13336*J13336&gt;1),"Yes","No")</f>
        <v>Yes</v>
      </c>
    </row>
    <row r="13337" customFormat="false" ht="15" hidden="false" customHeight="false" outlineLevel="0" collapsed="false">
      <c r="A13337" s="6" t="s">
        <v>159</v>
      </c>
      <c r="B13337" s="45" t="n">
        <v>45732</v>
      </c>
      <c r="C13337" s="6" t="s">
        <v>185</v>
      </c>
      <c r="D13337" s="6" t="s">
        <v>190</v>
      </c>
      <c r="E13337" s="6" t="s">
        <v>187</v>
      </c>
      <c r="F13337" s="34" t="n">
        <v>0.711467802524567</v>
      </c>
      <c r="G13337" s="34" t="n">
        <v>0.533242413910672</v>
      </c>
      <c r="H13337" s="34" t="n">
        <v>0.178225388613895</v>
      </c>
      <c r="I13337" s="34" t="n">
        <v>0.334229581077081</v>
      </c>
      <c r="J13337" s="35" t="n">
        <v>1.85</v>
      </c>
      <c r="K13337" s="6" t="n">
        <v>1</v>
      </c>
      <c r="L13337" s="35" t="n">
        <v>0.85</v>
      </c>
      <c r="M13337" s="6" t="str">
        <f aca="false">IF(I13337&lt;=0,"Below 0%",IF(I13337&lt;=0.05,"0-5%",IF(I13337&lt;=0.1,"5-10%",IF(I13337&lt;=0.2,"10-20%",IF(I13337&lt;=0.4,"20-40%","Above 40%")))))</f>
        <v>20-40%</v>
      </c>
      <c r="N13337" s="6" t="str">
        <f aca="false">IF(AND(H13337&gt;=Summary!$B$25,I13337&gt;=Summary!$B$26,I13337&lt;=Summary!$B$27,J13337&gt;=Summary!$B$28,J13337&lt;=Summary!$B$29,F13337*J13337&gt;1),"Yes","No")</f>
        <v>Yes</v>
      </c>
    </row>
    <row r="13338" customFormat="false" ht="15" hidden="false" customHeight="false" outlineLevel="0" collapsed="false">
      <c r="A13338" s="6" t="s">
        <v>159</v>
      </c>
      <c r="B13338" s="45" t="n">
        <v>45732</v>
      </c>
      <c r="C13338" s="6" t="s">
        <v>185</v>
      </c>
      <c r="D13338" s="6" t="s">
        <v>190</v>
      </c>
      <c r="E13338" s="6" t="s">
        <v>174</v>
      </c>
      <c r="F13338" s="34" t="n">
        <v>0.146135821938515</v>
      </c>
      <c r="G13338" s="34" t="n">
        <v>0.252301397886124</v>
      </c>
      <c r="H13338" s="34" t="n">
        <v>-0.106165575947609</v>
      </c>
      <c r="I13338" s="34" t="n">
        <v>-0.420788694938293</v>
      </c>
      <c r="J13338" s="35" t="n">
        <v>3.91</v>
      </c>
      <c r="K13338" s="6" t="n">
        <v>0</v>
      </c>
      <c r="L13338" s="35" t="n">
        <v>-1</v>
      </c>
      <c r="M13338" s="6" t="str">
        <f aca="false">IF(I13338&lt;=0,"Below 0%",IF(I13338&lt;=0.05,"0-5%",IF(I13338&lt;=0.1,"5-10%",IF(I13338&lt;=0.2,"10-20%",IF(I13338&lt;=0.4,"20-40%","Above 40%")))))</f>
        <v>Below 0%</v>
      </c>
      <c r="N13338" s="6" t="str">
        <f aca="false">IF(AND(H13338&gt;=Summary!$B$25,I13338&gt;=Summary!$B$26,I13338&lt;=Summary!$B$27,J13338&gt;=Summary!$B$28,J13338&lt;=Summary!$B$29,F13338*J13338&gt;1),"Yes","No")</f>
        <v>No</v>
      </c>
    </row>
    <row r="13339" customFormat="false" ht="15" hidden="false" customHeight="false" outlineLevel="0" collapsed="false">
      <c r="A13339" s="6" t="s">
        <v>159</v>
      </c>
      <c r="B13339" s="45" t="n">
        <v>45732</v>
      </c>
      <c r="C13339" s="6" t="s">
        <v>185</v>
      </c>
      <c r="D13339" s="6" t="s">
        <v>190</v>
      </c>
      <c r="E13339" s="6" t="s">
        <v>177</v>
      </c>
      <c r="F13339" s="34" t="n">
        <v>0.14239639043808</v>
      </c>
      <c r="G13339" s="34" t="n">
        <v>0.214456188203205</v>
      </c>
      <c r="H13339" s="34" t="n">
        <v>-0.0720597977651251</v>
      </c>
      <c r="I13339" s="34" t="n">
        <v>-0.336011743791911</v>
      </c>
      <c r="J13339" s="35" t="n">
        <v>4.6</v>
      </c>
      <c r="K13339" s="6" t="n">
        <v>0</v>
      </c>
      <c r="L13339" s="35" t="n">
        <v>-1</v>
      </c>
      <c r="M13339" s="6" t="str">
        <f aca="false">IF(I13339&lt;=0,"Below 0%",IF(I13339&lt;=0.05,"0-5%",IF(I13339&lt;=0.1,"5-10%",IF(I13339&lt;=0.2,"10-20%",IF(I13339&lt;=0.4,"20-40%","Above 40%")))))</f>
        <v>Below 0%</v>
      </c>
      <c r="N13339" s="6" t="str">
        <f aca="false">IF(AND(H13339&gt;=Summary!$B$25,I13339&gt;=Summary!$B$26,I13339&lt;=Summary!$B$27,J13339&gt;=Summary!$B$28,J13339&lt;=Summary!$B$29,F13339*J13339&gt;1),"Yes","No")</f>
        <v>No</v>
      </c>
    </row>
    <row r="13340" customFormat="false" ht="15" hidden="false" customHeight="false" outlineLevel="0" collapsed="false">
      <c r="A13340" s="6" t="s">
        <v>159</v>
      </c>
      <c r="B13340" s="45" t="n">
        <v>45732</v>
      </c>
      <c r="C13340" s="6" t="s">
        <v>184</v>
      </c>
      <c r="D13340" s="6" t="s">
        <v>181</v>
      </c>
      <c r="E13340" s="6" t="s">
        <v>187</v>
      </c>
      <c r="F13340" s="34" t="n">
        <v>0.395963549613953</v>
      </c>
      <c r="G13340" s="34" t="n">
        <v>0.477294060527593</v>
      </c>
      <c r="H13340" s="34" t="n">
        <v>-0.0813305109136408</v>
      </c>
      <c r="I13340" s="34" t="n">
        <v>-0.170399168227108</v>
      </c>
      <c r="J13340" s="35" t="n">
        <v>2.1</v>
      </c>
      <c r="K13340" s="6" t="n">
        <v>1</v>
      </c>
      <c r="L13340" s="35" t="n">
        <v>1.1</v>
      </c>
      <c r="M13340" s="6" t="str">
        <f aca="false">IF(I13340&lt;=0,"Below 0%",IF(I13340&lt;=0.05,"0-5%",IF(I13340&lt;=0.1,"5-10%",IF(I13340&lt;=0.2,"10-20%",IF(I13340&lt;=0.4,"20-40%","Above 40%")))))</f>
        <v>Below 0%</v>
      </c>
      <c r="N13340" s="6" t="str">
        <f aca="false">IF(AND(H13340&gt;=Summary!$B$25,I13340&gt;=Summary!$B$26,I13340&lt;=Summary!$B$27,J13340&gt;=Summary!$B$28,J13340&lt;=Summary!$B$29,F13340*J13340&gt;1),"Yes","No")</f>
        <v>No</v>
      </c>
    </row>
    <row r="13341" customFormat="false" ht="15" hidden="false" customHeight="false" outlineLevel="0" collapsed="false">
      <c r="A13341" s="6" t="s">
        <v>159</v>
      </c>
      <c r="B13341" s="45" t="n">
        <v>45732</v>
      </c>
      <c r="C13341" s="6" t="s">
        <v>184</v>
      </c>
      <c r="D13341" s="6" t="s">
        <v>181</v>
      </c>
      <c r="E13341" s="6" t="s">
        <v>174</v>
      </c>
      <c r="F13341" s="34" t="n">
        <v>0.211099326610565</v>
      </c>
      <c r="G13341" s="34" t="n">
        <v>0.248098397798997</v>
      </c>
      <c r="H13341" s="34" t="n">
        <v>-0.0369990711884314</v>
      </c>
      <c r="I13341" s="34" t="n">
        <v>-0.149130633315928</v>
      </c>
      <c r="J13341" s="35" t="n">
        <v>4.04</v>
      </c>
      <c r="K13341" s="6" t="n">
        <v>0</v>
      </c>
      <c r="L13341" s="35" t="n">
        <v>-1</v>
      </c>
      <c r="M13341" s="6" t="str">
        <f aca="false">IF(I13341&lt;=0,"Below 0%",IF(I13341&lt;=0.05,"0-5%",IF(I13341&lt;=0.1,"5-10%",IF(I13341&lt;=0.2,"10-20%",IF(I13341&lt;=0.4,"20-40%","Above 40%")))))</f>
        <v>Below 0%</v>
      </c>
      <c r="N13341" s="6" t="str">
        <f aca="false">IF(AND(H13341&gt;=Summary!$B$25,I13341&gt;=Summary!$B$26,I13341&lt;=Summary!$B$27,J13341&gt;=Summary!$B$28,J13341&lt;=Summary!$B$29,F13341*J13341&gt;1),"Yes","No")</f>
        <v>No</v>
      </c>
    </row>
    <row r="13342" customFormat="false" ht="15" hidden="false" customHeight="false" outlineLevel="0" collapsed="false">
      <c r="A13342" s="6" t="s">
        <v>159</v>
      </c>
      <c r="B13342" s="45" t="n">
        <v>45732</v>
      </c>
      <c r="C13342" s="6" t="s">
        <v>184</v>
      </c>
      <c r="D13342" s="6" t="s">
        <v>181</v>
      </c>
      <c r="E13342" s="6" t="s">
        <v>177</v>
      </c>
      <c r="F13342" s="34" t="n">
        <v>0.392937153577805</v>
      </c>
      <c r="G13342" s="34" t="n">
        <v>0.27460754167341</v>
      </c>
      <c r="H13342" s="34" t="n">
        <v>0.118329611904395</v>
      </c>
      <c r="I13342" s="34" t="n">
        <v>0.430904450705596</v>
      </c>
      <c r="J13342" s="35" t="n">
        <v>3.65</v>
      </c>
      <c r="K13342" s="6" t="n">
        <v>0</v>
      </c>
      <c r="L13342" s="35" t="n">
        <v>-1</v>
      </c>
      <c r="M13342" s="6" t="str">
        <f aca="false">IF(I13342&lt;=0,"Below 0%",IF(I13342&lt;=0.05,"0-5%",IF(I13342&lt;=0.1,"5-10%",IF(I13342&lt;=0.2,"10-20%",IF(I13342&lt;=0.4,"20-40%","Above 40%")))))</f>
        <v>Above 40%</v>
      </c>
      <c r="N13342" s="6" t="str">
        <f aca="false">IF(AND(H13342&gt;=Summary!$B$25,I13342&gt;=Summary!$B$26,I13342&lt;=Summary!$B$27,J13342&gt;=Summary!$B$28,J13342&lt;=Summary!$B$29,F13342*J13342&gt;1),"Yes","No")</f>
        <v>No</v>
      </c>
    </row>
    <row r="13343" customFormat="false" ht="15" hidden="false" customHeight="false" outlineLevel="0" collapsed="false">
      <c r="A13343" s="6" t="s">
        <v>159</v>
      </c>
      <c r="B13343" s="45" t="n">
        <v>45732</v>
      </c>
      <c r="C13343" s="6" t="s">
        <v>195</v>
      </c>
      <c r="D13343" s="6" t="s">
        <v>176</v>
      </c>
      <c r="E13343" s="6" t="s">
        <v>187</v>
      </c>
      <c r="F13343" s="34" t="n">
        <v>0.261170476675034</v>
      </c>
      <c r="G13343" s="34" t="n">
        <v>0.219427580225499</v>
      </c>
      <c r="H13343" s="34" t="n">
        <v>0.0417428964495349</v>
      </c>
      <c r="I13343" s="34" t="n">
        <v>0.190235413463691</v>
      </c>
      <c r="J13343" s="35" t="n">
        <v>4.5</v>
      </c>
      <c r="K13343" s="6" t="n">
        <v>0</v>
      </c>
      <c r="L13343" s="35" t="n">
        <v>-1</v>
      </c>
      <c r="M13343" s="6" t="str">
        <f aca="false">IF(I13343&lt;=0,"Below 0%",IF(I13343&lt;=0.05,"0-5%",IF(I13343&lt;=0.1,"5-10%",IF(I13343&lt;=0.2,"10-20%",IF(I13343&lt;=0.4,"20-40%","Above 40%")))))</f>
        <v>10-20%</v>
      </c>
      <c r="N13343" s="6" t="str">
        <f aca="false">IF(AND(H13343&gt;=Summary!$B$25,I13343&gt;=Summary!$B$26,I13343&lt;=Summary!$B$27,J13343&gt;=Summary!$B$28,J13343&lt;=Summary!$B$29,F13343*J13343&gt;1),"Yes","No")</f>
        <v>Yes</v>
      </c>
    </row>
    <row r="13344" customFormat="false" ht="15" hidden="false" customHeight="false" outlineLevel="0" collapsed="false">
      <c r="A13344" s="6" t="s">
        <v>159</v>
      </c>
      <c r="B13344" s="45" t="n">
        <v>45732</v>
      </c>
      <c r="C13344" s="6" t="s">
        <v>195</v>
      </c>
      <c r="D13344" s="6" t="s">
        <v>176</v>
      </c>
      <c r="E13344" s="6" t="s">
        <v>174</v>
      </c>
      <c r="F13344" s="34" t="n">
        <v>0.238248214125633</v>
      </c>
      <c r="G13344" s="34" t="n">
        <v>0.252538135809398</v>
      </c>
      <c r="H13344" s="34" t="n">
        <v>-0.0142899216837643</v>
      </c>
      <c r="I13344" s="34" t="n">
        <v>-0.0565852030148411</v>
      </c>
      <c r="J13344" s="35" t="n">
        <v>3.91</v>
      </c>
      <c r="K13344" s="6" t="n">
        <v>0</v>
      </c>
      <c r="L13344" s="35" t="n">
        <v>-1</v>
      </c>
      <c r="M13344" s="6" t="str">
        <f aca="false">IF(I13344&lt;=0,"Below 0%",IF(I13344&lt;=0.05,"0-5%",IF(I13344&lt;=0.1,"5-10%",IF(I13344&lt;=0.2,"10-20%",IF(I13344&lt;=0.4,"20-40%","Above 40%")))))</f>
        <v>Below 0%</v>
      </c>
      <c r="N13344" s="6" t="str">
        <f aca="false">IF(AND(H13344&gt;=Summary!$B$25,I13344&gt;=Summary!$B$26,I13344&lt;=Summary!$B$27,J13344&gt;=Summary!$B$28,J13344&lt;=Summary!$B$29,F13344*J13344&gt;1),"Yes","No")</f>
        <v>No</v>
      </c>
    </row>
    <row r="13345" customFormat="false" ht="15" hidden="false" customHeight="false" outlineLevel="0" collapsed="false">
      <c r="A13345" s="6" t="s">
        <v>159</v>
      </c>
      <c r="B13345" s="45" t="n">
        <v>45732</v>
      </c>
      <c r="C13345" s="6" t="s">
        <v>195</v>
      </c>
      <c r="D13345" s="6" t="s">
        <v>176</v>
      </c>
      <c r="E13345" s="6" t="s">
        <v>177</v>
      </c>
      <c r="F13345" s="34" t="n">
        <v>0.50058126449585</v>
      </c>
      <c r="G13345" s="34" t="n">
        <v>0.528034283965104</v>
      </c>
      <c r="H13345" s="34" t="n">
        <v>-0.0274530194692542</v>
      </c>
      <c r="I13345" s="34" t="n">
        <v>-0.0519909791900339</v>
      </c>
      <c r="J13345" s="35" t="n">
        <v>1.87</v>
      </c>
      <c r="K13345" s="6" t="n">
        <v>1</v>
      </c>
      <c r="L13345" s="35" t="n">
        <v>0.87</v>
      </c>
      <c r="M13345" s="6" t="str">
        <f aca="false">IF(I13345&lt;=0,"Below 0%",IF(I13345&lt;=0.05,"0-5%",IF(I13345&lt;=0.1,"5-10%",IF(I13345&lt;=0.2,"10-20%",IF(I13345&lt;=0.4,"20-40%","Above 40%")))))</f>
        <v>Below 0%</v>
      </c>
      <c r="N13345" s="6" t="str">
        <f aca="false">IF(AND(H13345&gt;=Summary!$B$25,I13345&gt;=Summary!$B$26,I13345&lt;=Summary!$B$27,J13345&gt;=Summary!$B$28,J13345&lt;=Summary!$B$29,F13345*J13345&gt;1),"Yes","No")</f>
        <v>No</v>
      </c>
    </row>
    <row r="13346" customFormat="false" ht="15" hidden="false" customHeight="false" outlineLevel="0" collapsed="false">
      <c r="A13346" s="6" t="s">
        <v>159</v>
      </c>
      <c r="B13346" s="45" t="n">
        <v>45748</v>
      </c>
      <c r="C13346" s="6" t="s">
        <v>185</v>
      </c>
      <c r="D13346" s="6" t="s">
        <v>184</v>
      </c>
      <c r="E13346" s="6" t="s">
        <v>187</v>
      </c>
      <c r="F13346" s="34" t="n">
        <v>0.844481647014618</v>
      </c>
      <c r="G13346" s="34" t="n">
        <v>0.663716814159292</v>
      </c>
      <c r="H13346" s="34" t="n">
        <v>0.180764832855326</v>
      </c>
      <c r="I13346" s="34" t="n">
        <v>0.272352348168691</v>
      </c>
      <c r="J13346" s="35" t="n">
        <v>1.52</v>
      </c>
      <c r="K13346" s="6" t="n">
        <v>1</v>
      </c>
      <c r="L13346" s="35" t="n">
        <v>0.52</v>
      </c>
      <c r="M13346" s="6" t="str">
        <f aca="false">IF(I13346&lt;=0,"Below 0%",IF(I13346&lt;=0.05,"0-5%",IF(I13346&lt;=0.1,"5-10%",IF(I13346&lt;=0.2,"10-20%",IF(I13346&lt;=0.4,"20-40%","Above 40%")))))</f>
        <v>20-40%</v>
      </c>
      <c r="N13346" s="6" t="str">
        <f aca="false">IF(AND(H13346&gt;=Summary!$B$25,I13346&gt;=Summary!$B$26,I13346&lt;=Summary!$B$27,J13346&gt;=Summary!$B$28,J13346&lt;=Summary!$B$29,F13346*J13346&gt;1),"Yes","No")</f>
        <v>No</v>
      </c>
    </row>
    <row r="13347" customFormat="false" ht="15" hidden="false" customHeight="false" outlineLevel="0" collapsed="false">
      <c r="A13347" s="6" t="s">
        <v>159</v>
      </c>
      <c r="B13347" s="45" t="n">
        <v>45748</v>
      </c>
      <c r="C13347" s="6" t="s">
        <v>185</v>
      </c>
      <c r="D13347" s="6" t="s">
        <v>184</v>
      </c>
      <c r="E13347" s="6" t="s">
        <v>174</v>
      </c>
      <c r="F13347" s="34" t="n">
        <v>0.0920465141534805</v>
      </c>
      <c r="G13347" s="34" t="n">
        <v>0.224188790560472</v>
      </c>
      <c r="H13347" s="34" t="n">
        <v>-0.132142276406991</v>
      </c>
      <c r="I13347" s="34" t="n">
        <v>-0.589424101341712</v>
      </c>
      <c r="J13347" s="35" t="n">
        <v>4.5</v>
      </c>
      <c r="K13347" s="6" t="n">
        <v>0</v>
      </c>
      <c r="L13347" s="35" t="n">
        <v>-1</v>
      </c>
      <c r="M13347" s="6" t="str">
        <f aca="false">IF(I13347&lt;=0,"Below 0%",IF(I13347&lt;=0.05,"0-5%",IF(I13347&lt;=0.1,"5-10%",IF(I13347&lt;=0.2,"10-20%",IF(I13347&lt;=0.4,"20-40%","Above 40%")))))</f>
        <v>Below 0%</v>
      </c>
      <c r="N13347" s="6" t="str">
        <f aca="false">IF(AND(H13347&gt;=Summary!$B$25,I13347&gt;=Summary!$B$26,I13347&lt;=Summary!$B$27,J13347&gt;=Summary!$B$28,J13347&lt;=Summary!$B$29,F13347*J13347&gt;1),"Yes","No")</f>
        <v>No</v>
      </c>
    </row>
    <row r="13348" customFormat="false" ht="15" hidden="false" customHeight="false" outlineLevel="0" collapsed="false">
      <c r="A13348" s="6" t="s">
        <v>159</v>
      </c>
      <c r="B13348" s="45" t="n">
        <v>45748</v>
      </c>
      <c r="C13348" s="6" t="s">
        <v>185</v>
      </c>
      <c r="D13348" s="6" t="s">
        <v>184</v>
      </c>
      <c r="E13348" s="6" t="s">
        <v>177</v>
      </c>
      <c r="F13348" s="34" t="n">
        <v>0.0634717717766762</v>
      </c>
      <c r="G13348" s="34" t="n">
        <v>0.112094395280236</v>
      </c>
      <c r="H13348" s="34" t="n">
        <v>-0.0486226235035598</v>
      </c>
      <c r="I13348" s="34" t="n">
        <v>-0.433764983360705</v>
      </c>
      <c r="J13348" s="35" t="n">
        <v>9</v>
      </c>
      <c r="K13348" s="6" t="n">
        <v>0</v>
      </c>
      <c r="L13348" s="35" t="n">
        <v>-1</v>
      </c>
      <c r="M13348" s="6" t="str">
        <f aca="false">IF(I13348&lt;=0,"Below 0%",IF(I13348&lt;=0.05,"0-5%",IF(I13348&lt;=0.1,"5-10%",IF(I13348&lt;=0.2,"10-20%",IF(I13348&lt;=0.4,"20-40%","Above 40%")))))</f>
        <v>Below 0%</v>
      </c>
      <c r="N13348" s="6" t="str">
        <f aca="false">IF(AND(H13348&gt;=Summary!$B$25,I13348&gt;=Summary!$B$26,I13348&lt;=Summary!$B$27,J13348&gt;=Summary!$B$28,J13348&lt;=Summary!$B$29,F13348*J13348&gt;1),"Yes","No")</f>
        <v>No</v>
      </c>
    </row>
    <row r="13349" customFormat="false" ht="15" hidden="false" customHeight="false" outlineLevel="0" collapsed="false">
      <c r="A13349" s="6" t="s">
        <v>159</v>
      </c>
      <c r="B13349" s="45" t="n">
        <v>45748</v>
      </c>
      <c r="C13349" s="6" t="s">
        <v>207</v>
      </c>
      <c r="D13349" s="6" t="s">
        <v>176</v>
      </c>
      <c r="E13349" s="6" t="s">
        <v>187</v>
      </c>
      <c r="F13349" s="34" t="n">
        <v>0.541139543056488</v>
      </c>
      <c r="G13349" s="34" t="n">
        <v>0.411623850356735</v>
      </c>
      <c r="H13349" s="34" t="n">
        <v>0.129515692699753</v>
      </c>
      <c r="I13349" s="34" t="n">
        <v>0.314645744136324</v>
      </c>
      <c r="J13349" s="35" t="n">
        <v>2.45</v>
      </c>
      <c r="K13349" s="6" t="n">
        <v>1</v>
      </c>
      <c r="L13349" s="35" t="n">
        <v>1.45</v>
      </c>
      <c r="M13349" s="6" t="str">
        <f aca="false">IF(I13349&lt;=0,"Below 0%",IF(I13349&lt;=0.05,"0-5%",IF(I13349&lt;=0.1,"5-10%",IF(I13349&lt;=0.2,"10-20%",IF(I13349&lt;=0.4,"20-40%","Above 40%")))))</f>
        <v>20-40%</v>
      </c>
      <c r="N13349" s="6" t="str">
        <f aca="false">IF(AND(H13349&gt;=Summary!$B$25,I13349&gt;=Summary!$B$26,I13349&lt;=Summary!$B$27,J13349&gt;=Summary!$B$28,J13349&lt;=Summary!$B$29,F13349*J13349&gt;1),"Yes","No")</f>
        <v>Yes</v>
      </c>
    </row>
    <row r="13350" customFormat="false" ht="15" hidden="false" customHeight="false" outlineLevel="0" collapsed="false">
      <c r="A13350" s="6" t="s">
        <v>159</v>
      </c>
      <c r="B13350" s="45" t="n">
        <v>45748</v>
      </c>
      <c r="C13350" s="6" t="s">
        <v>207</v>
      </c>
      <c r="D13350" s="6" t="s">
        <v>176</v>
      </c>
      <c r="E13350" s="6" t="s">
        <v>174</v>
      </c>
      <c r="F13350" s="34" t="n">
        <v>0.259826987981796</v>
      </c>
      <c r="G13350" s="34" t="n">
        <v>0.280913212638997</v>
      </c>
      <c r="H13350" s="34" t="n">
        <v>-0.0210862246572009</v>
      </c>
      <c r="I13350" s="34" t="n">
        <v>-0.0750631287831196</v>
      </c>
      <c r="J13350" s="35" t="n">
        <v>3.59</v>
      </c>
      <c r="K13350" s="6" t="n">
        <v>0</v>
      </c>
      <c r="L13350" s="35" t="n">
        <v>-1</v>
      </c>
      <c r="M13350" s="6" t="str">
        <f aca="false">IF(I13350&lt;=0,"Below 0%",IF(I13350&lt;=0.05,"0-5%",IF(I13350&lt;=0.1,"5-10%",IF(I13350&lt;=0.2,"10-20%",IF(I13350&lt;=0.4,"20-40%","Above 40%")))))</f>
        <v>Below 0%</v>
      </c>
      <c r="N13350" s="6" t="str">
        <f aca="false">IF(AND(H13350&gt;=Summary!$B$25,I13350&gt;=Summary!$B$26,I13350&lt;=Summary!$B$27,J13350&gt;=Summary!$B$28,J13350&lt;=Summary!$B$29,F13350*J13350&gt;1),"Yes","No")</f>
        <v>No</v>
      </c>
    </row>
    <row r="13351" customFormat="false" ht="15" hidden="false" customHeight="false" outlineLevel="0" collapsed="false">
      <c r="A13351" s="6" t="s">
        <v>159</v>
      </c>
      <c r="B13351" s="45" t="n">
        <v>45748</v>
      </c>
      <c r="C13351" s="6" t="s">
        <v>207</v>
      </c>
      <c r="D13351" s="6" t="s">
        <v>176</v>
      </c>
      <c r="E13351" s="6" t="s">
        <v>177</v>
      </c>
      <c r="F13351" s="34" t="n">
        <v>0.199033498764038</v>
      </c>
      <c r="G13351" s="34" t="n">
        <v>0.307462937004268</v>
      </c>
      <c r="H13351" s="34" t="n">
        <v>-0.10842943824023</v>
      </c>
      <c r="I13351" s="34" t="n">
        <v>-0.352658565278471</v>
      </c>
      <c r="J13351" s="35" t="n">
        <v>3.28</v>
      </c>
      <c r="K13351" s="6" t="n">
        <v>0</v>
      </c>
      <c r="L13351" s="35" t="n">
        <v>-1</v>
      </c>
      <c r="M13351" s="6" t="str">
        <f aca="false">IF(I13351&lt;=0,"Below 0%",IF(I13351&lt;=0.05,"0-5%",IF(I13351&lt;=0.1,"5-10%",IF(I13351&lt;=0.2,"10-20%",IF(I13351&lt;=0.4,"20-40%","Above 40%")))))</f>
        <v>Below 0%</v>
      </c>
      <c r="N13351" s="6" t="str">
        <f aca="false">IF(AND(H13351&gt;=Summary!$B$25,I13351&gt;=Summary!$B$26,I13351&lt;=Summary!$B$27,J13351&gt;=Summary!$B$28,J13351&lt;=Summary!$B$29,F13351*J13351&gt;1),"Yes","No")</f>
        <v>No</v>
      </c>
    </row>
    <row r="13352" customFormat="false" ht="15" hidden="false" customHeight="false" outlineLevel="0" collapsed="false">
      <c r="A13352" s="6" t="s">
        <v>159</v>
      </c>
      <c r="B13352" s="45" t="n">
        <v>45748</v>
      </c>
      <c r="C13352" s="6" t="s">
        <v>203</v>
      </c>
      <c r="D13352" s="6" t="s">
        <v>189</v>
      </c>
      <c r="E13352" s="6" t="s">
        <v>187</v>
      </c>
      <c r="F13352" s="34" t="n">
        <v>0.437518924474716</v>
      </c>
      <c r="G13352" s="34" t="n">
        <v>0.378020841031705</v>
      </c>
      <c r="H13352" s="34" t="n">
        <v>0.0594980834430112</v>
      </c>
      <c r="I13352" s="34" t="n">
        <v>0.157393659250711</v>
      </c>
      <c r="J13352" s="35" t="n">
        <v>2.63</v>
      </c>
      <c r="K13352" s="6" t="n">
        <v>1</v>
      </c>
      <c r="L13352" s="35" t="n">
        <v>1.63</v>
      </c>
      <c r="M13352" s="6" t="str">
        <f aca="false">IF(I13352&lt;=0,"Below 0%",IF(I13352&lt;=0.05,"0-5%",IF(I13352&lt;=0.1,"5-10%",IF(I13352&lt;=0.2,"10-20%",IF(I13352&lt;=0.4,"20-40%","Above 40%")))))</f>
        <v>10-20%</v>
      </c>
      <c r="N13352" s="6" t="str">
        <f aca="false">IF(AND(H13352&gt;=Summary!$B$25,I13352&gt;=Summary!$B$26,I13352&lt;=Summary!$B$27,J13352&gt;=Summary!$B$28,J13352&lt;=Summary!$B$29,F13352*J13352&gt;1),"Yes","No")</f>
        <v>Yes</v>
      </c>
    </row>
    <row r="13353" customFormat="false" ht="15" hidden="false" customHeight="false" outlineLevel="0" collapsed="false">
      <c r="A13353" s="6" t="s">
        <v>159</v>
      </c>
      <c r="B13353" s="45" t="n">
        <v>45748</v>
      </c>
      <c r="C13353" s="6" t="s">
        <v>203</v>
      </c>
      <c r="D13353" s="6" t="s">
        <v>189</v>
      </c>
      <c r="E13353" s="6" t="s">
        <v>174</v>
      </c>
      <c r="F13353" s="34" t="n">
        <v>0.274302929639816</v>
      </c>
      <c r="G13353" s="34" t="n">
        <v>0.301271155125268</v>
      </c>
      <c r="H13353" s="34" t="n">
        <v>-0.0269682254854516</v>
      </c>
      <c r="I13353" s="34" t="n">
        <v>-0.0895147943195501</v>
      </c>
      <c r="J13353" s="35" t="n">
        <v>3.3</v>
      </c>
      <c r="K13353" s="6" t="n">
        <v>0</v>
      </c>
      <c r="L13353" s="35" t="n">
        <v>-1</v>
      </c>
      <c r="M13353" s="6" t="str">
        <f aca="false">IF(I13353&lt;=0,"Below 0%",IF(I13353&lt;=0.05,"0-5%",IF(I13353&lt;=0.1,"5-10%",IF(I13353&lt;=0.2,"10-20%",IF(I13353&lt;=0.4,"20-40%","Above 40%")))))</f>
        <v>Below 0%</v>
      </c>
      <c r="N13353" s="6" t="str">
        <f aca="false">IF(AND(H13353&gt;=Summary!$B$25,I13353&gt;=Summary!$B$26,I13353&lt;=Summary!$B$27,J13353&gt;=Summary!$B$28,J13353&lt;=Summary!$B$29,F13353*J13353&gt;1),"Yes","No")</f>
        <v>No</v>
      </c>
    </row>
    <row r="13354" customFormat="false" ht="15" hidden="false" customHeight="false" outlineLevel="0" collapsed="false">
      <c r="A13354" s="6" t="s">
        <v>159</v>
      </c>
      <c r="B13354" s="45" t="n">
        <v>45748</v>
      </c>
      <c r="C13354" s="6" t="s">
        <v>203</v>
      </c>
      <c r="D13354" s="6" t="s">
        <v>189</v>
      </c>
      <c r="E13354" s="6" t="s">
        <v>177</v>
      </c>
      <c r="F13354" s="34" t="n">
        <v>0.288178205490112</v>
      </c>
      <c r="G13354" s="34" t="n">
        <v>0.320708003843027</v>
      </c>
      <c r="H13354" s="34" t="n">
        <v>-0.0325297983529148</v>
      </c>
      <c r="I13354" s="34" t="n">
        <v>-0.101431202100078</v>
      </c>
      <c r="J13354" s="35" t="n">
        <v>3.1</v>
      </c>
      <c r="K13354" s="6" t="n">
        <v>0</v>
      </c>
      <c r="L13354" s="35" t="n">
        <v>-1</v>
      </c>
      <c r="M13354" s="6" t="str">
        <f aca="false">IF(I13354&lt;=0,"Below 0%",IF(I13354&lt;=0.05,"0-5%",IF(I13354&lt;=0.1,"5-10%",IF(I13354&lt;=0.2,"10-20%",IF(I13354&lt;=0.4,"20-40%","Above 40%")))))</f>
        <v>Below 0%</v>
      </c>
      <c r="N13354" s="6" t="str">
        <f aca="false">IF(AND(H13354&gt;=Summary!$B$25,I13354&gt;=Summary!$B$26,I13354&lt;=Summary!$B$27,J13354&gt;=Summary!$B$28,J13354&lt;=Summary!$B$29,F13354*J13354&gt;1),"Yes","No")</f>
        <v>No</v>
      </c>
    </row>
    <row r="13355" customFormat="false" ht="15" hidden="false" customHeight="false" outlineLevel="0" collapsed="false">
      <c r="A13355" s="6" t="s">
        <v>159</v>
      </c>
      <c r="B13355" s="45" t="n">
        <v>45749</v>
      </c>
      <c r="C13355" s="6" t="s">
        <v>199</v>
      </c>
      <c r="D13355" s="6" t="s">
        <v>209</v>
      </c>
      <c r="E13355" s="6" t="s">
        <v>187</v>
      </c>
      <c r="F13355" s="34" t="n">
        <v>0.651804983615875</v>
      </c>
      <c r="G13355" s="34" t="n">
        <v>0.698024906797811</v>
      </c>
      <c r="H13355" s="34" t="n">
        <v>-0.0462199231819356</v>
      </c>
      <c r="I13355" s="34" t="n">
        <v>-0.0662152922221206</v>
      </c>
      <c r="J13355" s="35" t="n">
        <v>1.41</v>
      </c>
      <c r="K13355" s="6" t="n">
        <v>0</v>
      </c>
      <c r="L13355" s="35" t="n">
        <v>-1</v>
      </c>
      <c r="M13355" s="6" t="str">
        <f aca="false">IF(I13355&lt;=0,"Below 0%",IF(I13355&lt;=0.05,"0-5%",IF(I13355&lt;=0.1,"5-10%",IF(I13355&lt;=0.2,"10-20%",IF(I13355&lt;=0.4,"20-40%","Above 40%")))))</f>
        <v>Below 0%</v>
      </c>
      <c r="N13355" s="6" t="str">
        <f aca="false">IF(AND(H13355&gt;=Summary!$B$25,I13355&gt;=Summary!$B$26,I13355&lt;=Summary!$B$27,J13355&gt;=Summary!$B$28,J13355&lt;=Summary!$B$29,F13355*J13355&gt;1),"Yes","No")</f>
        <v>No</v>
      </c>
    </row>
    <row r="13356" customFormat="false" ht="15" hidden="false" customHeight="false" outlineLevel="0" collapsed="false">
      <c r="A13356" s="6" t="s">
        <v>159</v>
      </c>
      <c r="B13356" s="45" t="n">
        <v>45749</v>
      </c>
      <c r="C13356" s="6" t="s">
        <v>199</v>
      </c>
      <c r="D13356" s="6" t="s">
        <v>209</v>
      </c>
      <c r="E13356" s="6" t="s">
        <v>174</v>
      </c>
      <c r="F13356" s="34" t="n">
        <v>0.215802922844887</v>
      </c>
      <c r="G13356" s="34" t="n">
        <v>0.178948203379075</v>
      </c>
      <c r="H13356" s="34" t="n">
        <v>0.0368547194658117</v>
      </c>
      <c r="I13356" s="34" t="n">
        <v>0.205951883114135</v>
      </c>
      <c r="J13356" s="35" t="n">
        <v>5.5</v>
      </c>
      <c r="K13356" s="6" t="n">
        <v>0</v>
      </c>
      <c r="L13356" s="35" t="n">
        <v>-1</v>
      </c>
      <c r="M13356" s="6" t="str">
        <f aca="false">IF(I13356&lt;=0,"Below 0%",IF(I13356&lt;=0.05,"0-5%",IF(I13356&lt;=0.1,"5-10%",IF(I13356&lt;=0.2,"10-20%",IF(I13356&lt;=0.4,"20-40%","Above 40%")))))</f>
        <v>20-40%</v>
      </c>
      <c r="N13356" s="6" t="str">
        <f aca="false">IF(AND(H13356&gt;=Summary!$B$25,I13356&gt;=Summary!$B$26,I13356&lt;=Summary!$B$27,J13356&gt;=Summary!$B$28,J13356&lt;=Summary!$B$29,F13356*J13356&gt;1),"Yes","No")</f>
        <v>No</v>
      </c>
    </row>
    <row r="13357" customFormat="false" ht="15" hidden="false" customHeight="false" outlineLevel="0" collapsed="false">
      <c r="A13357" s="6" t="s">
        <v>159</v>
      </c>
      <c r="B13357" s="45" t="n">
        <v>45749</v>
      </c>
      <c r="C13357" s="6" t="s">
        <v>199</v>
      </c>
      <c r="D13357" s="6" t="s">
        <v>209</v>
      </c>
      <c r="E13357" s="6" t="s">
        <v>177</v>
      </c>
      <c r="F13357" s="34" t="n">
        <v>0.132392093539238</v>
      </c>
      <c r="G13357" s="34" t="n">
        <v>0.123026889823114</v>
      </c>
      <c r="H13357" s="34" t="n">
        <v>0.00936520371612383</v>
      </c>
      <c r="I13357" s="34" t="n">
        <v>0.0761232258215172</v>
      </c>
      <c r="J13357" s="35" t="n">
        <v>8</v>
      </c>
      <c r="K13357" s="6" t="n">
        <v>1</v>
      </c>
      <c r="L13357" s="35" t="n">
        <v>7</v>
      </c>
      <c r="M13357" s="6" t="str">
        <f aca="false">IF(I13357&lt;=0,"Below 0%",IF(I13357&lt;=0.05,"0-5%",IF(I13357&lt;=0.1,"5-10%",IF(I13357&lt;=0.2,"10-20%",IF(I13357&lt;=0.4,"20-40%","Above 40%")))))</f>
        <v>5-10%</v>
      </c>
      <c r="N13357" s="6" t="str">
        <f aca="false">IF(AND(H13357&gt;=Summary!$B$25,I13357&gt;=Summary!$B$26,I13357&lt;=Summary!$B$27,J13357&gt;=Summary!$B$28,J13357&lt;=Summary!$B$29,F13357*J13357&gt;1),"Yes","No")</f>
        <v>No</v>
      </c>
    </row>
    <row r="13358" customFormat="false" ht="15" hidden="false" customHeight="false" outlineLevel="0" collapsed="false">
      <c r="A13358" s="6" t="s">
        <v>159</v>
      </c>
      <c r="B13358" s="45" t="n">
        <v>45749</v>
      </c>
      <c r="C13358" s="6" t="s">
        <v>201</v>
      </c>
      <c r="D13358" s="6" t="s">
        <v>182</v>
      </c>
      <c r="E13358" s="6" t="s">
        <v>187</v>
      </c>
      <c r="F13358" s="34" t="n">
        <v>0.615743458271027</v>
      </c>
      <c r="G13358" s="34" t="n">
        <v>0.45801119242359</v>
      </c>
      <c r="H13358" s="34" t="n">
        <v>0.157732265847436</v>
      </c>
      <c r="I13358" s="34" t="n">
        <v>0.344385177604041</v>
      </c>
      <c r="J13358" s="35" t="n">
        <v>2.15</v>
      </c>
      <c r="K13358" s="6" t="n">
        <v>0</v>
      </c>
      <c r="L13358" s="35" t="n">
        <v>-1</v>
      </c>
      <c r="M13358" s="6" t="str">
        <f aca="false">IF(I13358&lt;=0,"Below 0%",IF(I13358&lt;=0.05,"0-5%",IF(I13358&lt;=0.1,"5-10%",IF(I13358&lt;=0.2,"10-20%",IF(I13358&lt;=0.4,"20-40%","Above 40%")))))</f>
        <v>20-40%</v>
      </c>
      <c r="N13358" s="6" t="str">
        <f aca="false">IF(AND(H13358&gt;=Summary!$B$25,I13358&gt;=Summary!$B$26,I13358&lt;=Summary!$B$27,J13358&gt;=Summary!$B$28,J13358&lt;=Summary!$B$29,F13358*J13358&gt;1),"Yes","No")</f>
        <v>Yes</v>
      </c>
    </row>
    <row r="13359" customFormat="false" ht="15" hidden="false" customHeight="false" outlineLevel="0" collapsed="false">
      <c r="A13359" s="6" t="s">
        <v>159</v>
      </c>
      <c r="B13359" s="45" t="n">
        <v>45749</v>
      </c>
      <c r="C13359" s="6" t="s">
        <v>201</v>
      </c>
      <c r="D13359" s="6" t="s">
        <v>182</v>
      </c>
      <c r="E13359" s="6" t="s">
        <v>174</v>
      </c>
      <c r="F13359" s="34" t="n">
        <v>0.209906131029129</v>
      </c>
      <c r="G13359" s="34" t="n">
        <v>0.248041325871718</v>
      </c>
      <c r="H13359" s="34" t="n">
        <v>-0.0381351948425886</v>
      </c>
      <c r="I13359" s="34" t="n">
        <v>-0.153745327350457</v>
      </c>
      <c r="J13359" s="35" t="n">
        <v>3.97</v>
      </c>
      <c r="K13359" s="6" t="n">
        <v>0</v>
      </c>
      <c r="L13359" s="35" t="n">
        <v>-1</v>
      </c>
      <c r="M13359" s="6" t="str">
        <f aca="false">IF(I13359&lt;=0,"Below 0%",IF(I13359&lt;=0.05,"0-5%",IF(I13359&lt;=0.1,"5-10%",IF(I13359&lt;=0.2,"10-20%",IF(I13359&lt;=0.4,"20-40%","Above 40%")))))</f>
        <v>Below 0%</v>
      </c>
      <c r="N13359" s="6" t="str">
        <f aca="false">IF(AND(H13359&gt;=Summary!$B$25,I13359&gt;=Summary!$B$26,I13359&lt;=Summary!$B$27,J13359&gt;=Summary!$B$28,J13359&lt;=Summary!$B$29,F13359*J13359&gt;1),"Yes","No")</f>
        <v>No</v>
      </c>
    </row>
    <row r="13360" customFormat="false" ht="15" hidden="false" customHeight="false" outlineLevel="0" collapsed="false">
      <c r="A13360" s="6" t="s">
        <v>159</v>
      </c>
      <c r="B13360" s="45" t="n">
        <v>45749</v>
      </c>
      <c r="C13360" s="6" t="s">
        <v>201</v>
      </c>
      <c r="D13360" s="6" t="s">
        <v>182</v>
      </c>
      <c r="E13360" s="6" t="s">
        <v>177</v>
      </c>
      <c r="F13360" s="34" t="n">
        <v>0.174350395798683</v>
      </c>
      <c r="G13360" s="34" t="n">
        <v>0.293947481704692</v>
      </c>
      <c r="H13360" s="34" t="n">
        <v>-0.119597085906009</v>
      </c>
      <c r="I13360" s="34" t="n">
        <v>-0.40686548907454</v>
      </c>
      <c r="J13360" s="35" t="n">
        <v>3.35</v>
      </c>
      <c r="K13360" s="6" t="n">
        <v>1</v>
      </c>
      <c r="L13360" s="35" t="n">
        <v>2.35</v>
      </c>
      <c r="M13360" s="6" t="str">
        <f aca="false">IF(I13360&lt;=0,"Below 0%",IF(I13360&lt;=0.05,"0-5%",IF(I13360&lt;=0.1,"5-10%",IF(I13360&lt;=0.2,"10-20%",IF(I13360&lt;=0.4,"20-40%","Above 40%")))))</f>
        <v>Below 0%</v>
      </c>
      <c r="N13360" s="6" t="str">
        <f aca="false">IF(AND(H13360&gt;=Summary!$B$25,I13360&gt;=Summary!$B$26,I13360&lt;=Summary!$B$27,J13360&gt;=Summary!$B$28,J13360&lt;=Summary!$B$29,F13360*J13360&gt;1),"Yes","No")</f>
        <v>No</v>
      </c>
    </row>
    <row r="13361" customFormat="false" ht="15" hidden="false" customHeight="false" outlineLevel="0" collapsed="false">
      <c r="A13361" s="6" t="s">
        <v>159</v>
      </c>
      <c r="B13361" s="45" t="n">
        <v>45749</v>
      </c>
      <c r="C13361" s="6" t="s">
        <v>183</v>
      </c>
      <c r="D13361" s="6" t="s">
        <v>173</v>
      </c>
      <c r="E13361" s="6" t="s">
        <v>187</v>
      </c>
      <c r="F13361" s="34" t="n">
        <v>0.844254553318024</v>
      </c>
      <c r="G13361" s="34" t="n">
        <v>0.708456451385958</v>
      </c>
      <c r="H13361" s="34" t="n">
        <v>0.135798101932066</v>
      </c>
      <c r="I13361" s="34" t="n">
        <v>0.191681650532511</v>
      </c>
      <c r="J13361" s="35" t="n">
        <v>1.4</v>
      </c>
      <c r="K13361" s="6" t="n">
        <v>1</v>
      </c>
      <c r="L13361" s="35" t="n">
        <v>0.4</v>
      </c>
      <c r="M13361" s="6" t="str">
        <f aca="false">IF(I13361&lt;=0,"Below 0%",IF(I13361&lt;=0.05,"0-5%",IF(I13361&lt;=0.1,"5-10%",IF(I13361&lt;=0.2,"10-20%",IF(I13361&lt;=0.4,"20-40%","Above 40%")))))</f>
        <v>10-20%</v>
      </c>
      <c r="N13361" s="6" t="str">
        <f aca="false">IF(AND(H13361&gt;=Summary!$B$25,I13361&gt;=Summary!$B$26,I13361&lt;=Summary!$B$27,J13361&gt;=Summary!$B$28,J13361&lt;=Summary!$B$29,F13361*J13361&gt;1),"Yes","No")</f>
        <v>No</v>
      </c>
    </row>
    <row r="13362" customFormat="false" ht="15" hidden="false" customHeight="false" outlineLevel="0" collapsed="false">
      <c r="A13362" s="6" t="s">
        <v>159</v>
      </c>
      <c r="B13362" s="45" t="n">
        <v>45749</v>
      </c>
      <c r="C13362" s="6" t="s">
        <v>183</v>
      </c>
      <c r="D13362" s="6" t="s">
        <v>173</v>
      </c>
      <c r="E13362" s="6" t="s">
        <v>174</v>
      </c>
      <c r="F13362" s="34" t="n">
        <v>0.0805435106158257</v>
      </c>
      <c r="G13362" s="34" t="n">
        <v>0.187139439988744</v>
      </c>
      <c r="H13362" s="34" t="n">
        <v>-0.106595929372918</v>
      </c>
      <c r="I13362" s="34" t="n">
        <v>-0.569606969964908</v>
      </c>
      <c r="J13362" s="35" t="n">
        <v>5.3</v>
      </c>
      <c r="K13362" s="6" t="n">
        <v>0</v>
      </c>
      <c r="L13362" s="35" t="n">
        <v>-1</v>
      </c>
      <c r="M13362" s="6" t="str">
        <f aca="false">IF(I13362&lt;=0,"Below 0%",IF(I13362&lt;=0.05,"0-5%",IF(I13362&lt;=0.1,"5-10%",IF(I13362&lt;=0.2,"10-20%",IF(I13362&lt;=0.4,"20-40%","Above 40%")))))</f>
        <v>Below 0%</v>
      </c>
      <c r="N13362" s="6" t="str">
        <f aca="false">IF(AND(H13362&gt;=Summary!$B$25,I13362&gt;=Summary!$B$26,I13362&lt;=Summary!$B$27,J13362&gt;=Summary!$B$28,J13362&lt;=Summary!$B$29,F13362*J13362&gt;1),"Yes","No")</f>
        <v>No</v>
      </c>
    </row>
    <row r="13363" customFormat="false" ht="15" hidden="false" customHeight="false" outlineLevel="0" collapsed="false">
      <c r="A13363" s="6" t="s">
        <v>159</v>
      </c>
      <c r="B13363" s="45" t="n">
        <v>45749</v>
      </c>
      <c r="C13363" s="6" t="s">
        <v>183</v>
      </c>
      <c r="D13363" s="6" t="s">
        <v>173</v>
      </c>
      <c r="E13363" s="6" t="s">
        <v>177</v>
      </c>
      <c r="F13363" s="34" t="n">
        <v>0.0752018839120865</v>
      </c>
      <c r="G13363" s="34" t="n">
        <v>0.104404108625299</v>
      </c>
      <c r="H13363" s="34" t="n">
        <v>-0.0292022247132125</v>
      </c>
      <c r="I13363" s="34" t="n">
        <v>-0.279703788459301</v>
      </c>
      <c r="J13363" s="35" t="n">
        <v>9.5</v>
      </c>
      <c r="K13363" s="6" t="n">
        <v>0</v>
      </c>
      <c r="L13363" s="35" t="n">
        <v>-1</v>
      </c>
      <c r="M13363" s="6" t="str">
        <f aca="false">IF(I13363&lt;=0,"Below 0%",IF(I13363&lt;=0.05,"0-5%",IF(I13363&lt;=0.1,"5-10%",IF(I13363&lt;=0.2,"10-20%",IF(I13363&lt;=0.4,"20-40%","Above 40%")))))</f>
        <v>Below 0%</v>
      </c>
      <c r="N13363" s="6" t="str">
        <f aca="false">IF(AND(H13363&gt;=Summary!$B$25,I13363&gt;=Summary!$B$26,I13363&lt;=Summary!$B$27,J13363&gt;=Summary!$B$28,J13363&lt;=Summary!$B$29,F13363*J13363&gt;1),"Yes","No")</f>
        <v>No</v>
      </c>
    </row>
    <row r="13364" customFormat="false" ht="15" hidden="false" customHeight="false" outlineLevel="0" collapsed="false">
      <c r="A13364" s="6" t="s">
        <v>159</v>
      </c>
      <c r="B13364" s="45" t="n">
        <v>45749</v>
      </c>
      <c r="C13364" s="6" t="s">
        <v>194</v>
      </c>
      <c r="D13364" s="6" t="s">
        <v>195</v>
      </c>
      <c r="E13364" s="6" t="s">
        <v>187</v>
      </c>
      <c r="F13364" s="34" t="n">
        <v>0.849357903003693</v>
      </c>
      <c r="G13364" s="34" t="n">
        <v>0.812932903294031</v>
      </c>
      <c r="H13364" s="34" t="n">
        <v>0.0364249997096622</v>
      </c>
      <c r="I13364" s="34" t="n">
        <v>0.0448068955778107</v>
      </c>
      <c r="J13364" s="35" t="n">
        <v>1.22</v>
      </c>
      <c r="K13364" s="6" t="n">
        <v>1</v>
      </c>
      <c r="L13364" s="35" t="n">
        <v>0.22</v>
      </c>
      <c r="M13364" s="6" t="str">
        <f aca="false">IF(I13364&lt;=0,"Below 0%",IF(I13364&lt;=0.05,"0-5%",IF(I13364&lt;=0.1,"5-10%",IF(I13364&lt;=0.2,"10-20%",IF(I13364&lt;=0.4,"20-40%","Above 40%")))))</f>
        <v>0-5%</v>
      </c>
      <c r="N13364" s="6" t="str">
        <f aca="false">IF(AND(H13364&gt;=Summary!$B$25,I13364&gt;=Summary!$B$26,I13364&lt;=Summary!$B$27,J13364&gt;=Summary!$B$28,J13364&lt;=Summary!$B$29,F13364*J13364&gt;1),"Yes","No")</f>
        <v>No</v>
      </c>
    </row>
    <row r="13365" customFormat="false" ht="15" hidden="false" customHeight="false" outlineLevel="0" collapsed="false">
      <c r="A13365" s="6" t="s">
        <v>159</v>
      </c>
      <c r="B13365" s="45" t="n">
        <v>45749</v>
      </c>
      <c r="C13365" s="6" t="s">
        <v>194</v>
      </c>
      <c r="D13365" s="6" t="s">
        <v>195</v>
      </c>
      <c r="E13365" s="6" t="s">
        <v>174</v>
      </c>
      <c r="F13365" s="34" t="n">
        <v>0.0902234464883804</v>
      </c>
      <c r="G13365" s="34" t="n">
        <v>0.120948553904722</v>
      </c>
      <c r="H13365" s="34" t="n">
        <v>-0.0307251074163412</v>
      </c>
      <c r="I13365" s="34" t="n">
        <v>-0.254034516531262</v>
      </c>
      <c r="J13365" s="35" t="n">
        <v>8.2</v>
      </c>
      <c r="K13365" s="6" t="n">
        <v>0</v>
      </c>
      <c r="L13365" s="35" t="n">
        <v>-1</v>
      </c>
      <c r="M13365" s="6" t="str">
        <f aca="false">IF(I13365&lt;=0,"Below 0%",IF(I13365&lt;=0.05,"0-5%",IF(I13365&lt;=0.1,"5-10%",IF(I13365&lt;=0.2,"10-20%",IF(I13365&lt;=0.4,"20-40%","Above 40%")))))</f>
        <v>Below 0%</v>
      </c>
      <c r="N13365" s="6" t="str">
        <f aca="false">IF(AND(H13365&gt;=Summary!$B$25,I13365&gt;=Summary!$B$26,I13365&lt;=Summary!$B$27,J13365&gt;=Summary!$B$28,J13365&lt;=Summary!$B$29,F13365*J13365&gt;1),"Yes","No")</f>
        <v>No</v>
      </c>
    </row>
    <row r="13366" customFormat="false" ht="15" hidden="false" customHeight="false" outlineLevel="0" collapsed="false">
      <c r="A13366" s="6" t="s">
        <v>159</v>
      </c>
      <c r="B13366" s="45" t="n">
        <v>45749</v>
      </c>
      <c r="C13366" s="6" t="s">
        <v>194</v>
      </c>
      <c r="D13366" s="6" t="s">
        <v>195</v>
      </c>
      <c r="E13366" s="6" t="s">
        <v>177</v>
      </c>
      <c r="F13366" s="34" t="n">
        <v>0.0604185834527016</v>
      </c>
      <c r="G13366" s="34" t="n">
        <v>0.0661185428012478</v>
      </c>
      <c r="H13366" s="34" t="n">
        <v>-0.00569995934854624</v>
      </c>
      <c r="I13366" s="34" t="n">
        <v>-0.0862081816545822</v>
      </c>
      <c r="J13366" s="35" t="n">
        <v>15</v>
      </c>
      <c r="K13366" s="6" t="n">
        <v>0</v>
      </c>
      <c r="L13366" s="35" t="n">
        <v>-1</v>
      </c>
      <c r="M13366" s="6" t="str">
        <f aca="false">IF(I13366&lt;=0,"Below 0%",IF(I13366&lt;=0.05,"0-5%",IF(I13366&lt;=0.1,"5-10%",IF(I13366&lt;=0.2,"10-20%",IF(I13366&lt;=0.4,"20-40%","Above 40%")))))</f>
        <v>Below 0%</v>
      </c>
      <c r="N13366" s="6" t="str">
        <f aca="false">IF(AND(H13366&gt;=Summary!$B$25,I13366&gt;=Summary!$B$26,I13366&lt;=Summary!$B$27,J13366&gt;=Summary!$B$28,J13366&lt;=Summary!$B$29,F13366*J13366&gt;1),"Yes","No")</f>
        <v>No</v>
      </c>
    </row>
    <row r="13367" customFormat="false" ht="15" hidden="false" customHeight="false" outlineLevel="0" collapsed="false">
      <c r="A13367" s="6" t="s">
        <v>159</v>
      </c>
      <c r="B13367" s="45" t="n">
        <v>45749</v>
      </c>
      <c r="C13367" s="6" t="s">
        <v>188</v>
      </c>
      <c r="D13367" s="6" t="s">
        <v>206</v>
      </c>
      <c r="E13367" s="6" t="s">
        <v>187</v>
      </c>
      <c r="F13367" s="34" t="n">
        <v>0.624595999717712</v>
      </c>
      <c r="G13367" s="34" t="n">
        <v>0.559717314487633</v>
      </c>
      <c r="H13367" s="34" t="n">
        <v>0.0648786852300799</v>
      </c>
      <c r="I13367" s="34" t="n">
        <v>0.115913307576468</v>
      </c>
      <c r="J13367" s="35" t="n">
        <v>1.75</v>
      </c>
      <c r="K13367" s="6" t="n">
        <v>1</v>
      </c>
      <c r="L13367" s="35" t="n">
        <v>0.75</v>
      </c>
      <c r="M13367" s="6" t="str">
        <f aca="false">IF(I13367&lt;=0,"Below 0%",IF(I13367&lt;=0.05,"0-5%",IF(I13367&lt;=0.1,"5-10%",IF(I13367&lt;=0.2,"10-20%",IF(I13367&lt;=0.4,"20-40%","Above 40%")))))</f>
        <v>10-20%</v>
      </c>
      <c r="N13367" s="6" t="str">
        <f aca="false">IF(AND(H13367&gt;=Summary!$B$25,I13367&gt;=Summary!$B$26,I13367&lt;=Summary!$B$27,J13367&gt;=Summary!$B$28,J13367&lt;=Summary!$B$29,F13367*J13367&gt;1),"Yes","No")</f>
        <v>No</v>
      </c>
    </row>
    <row r="13368" customFormat="false" ht="15" hidden="false" customHeight="false" outlineLevel="0" collapsed="false">
      <c r="A13368" s="6" t="s">
        <v>159</v>
      </c>
      <c r="B13368" s="45" t="n">
        <v>45749</v>
      </c>
      <c r="C13368" s="6" t="s">
        <v>188</v>
      </c>
      <c r="D13368" s="6" t="s">
        <v>206</v>
      </c>
      <c r="E13368" s="6" t="s">
        <v>174</v>
      </c>
      <c r="F13368" s="34" t="n">
        <v>0.244795620441437</v>
      </c>
      <c r="G13368" s="34" t="n">
        <v>0.217667844522968</v>
      </c>
      <c r="H13368" s="34" t="n">
        <v>0.0271277759184685</v>
      </c>
      <c r="I13368" s="34" t="n">
        <v>0.124629230274783</v>
      </c>
      <c r="J13368" s="35" t="n">
        <v>4.5</v>
      </c>
      <c r="K13368" s="6" t="n">
        <v>0</v>
      </c>
      <c r="L13368" s="35" t="n">
        <v>-1</v>
      </c>
      <c r="M13368" s="6" t="str">
        <f aca="false">IF(I13368&lt;=0,"Below 0%",IF(I13368&lt;=0.05,"0-5%",IF(I13368&lt;=0.1,"5-10%",IF(I13368&lt;=0.2,"10-20%",IF(I13368&lt;=0.4,"20-40%","Above 40%")))))</f>
        <v>10-20%</v>
      </c>
      <c r="N13368" s="6" t="str">
        <f aca="false">IF(AND(H13368&gt;=Summary!$B$25,I13368&gt;=Summary!$B$26,I13368&lt;=Summary!$B$27,J13368&gt;=Summary!$B$28,J13368&lt;=Summary!$B$29,F13368*J13368&gt;1),"Yes","No")</f>
        <v>No</v>
      </c>
    </row>
    <row r="13369" customFormat="false" ht="15" hidden="false" customHeight="false" outlineLevel="0" collapsed="false">
      <c r="A13369" s="6" t="s">
        <v>159</v>
      </c>
      <c r="B13369" s="45" t="n">
        <v>45749</v>
      </c>
      <c r="C13369" s="6" t="s">
        <v>188</v>
      </c>
      <c r="D13369" s="6" t="s">
        <v>206</v>
      </c>
      <c r="E13369" s="6" t="s">
        <v>177</v>
      </c>
      <c r="F13369" s="34" t="n">
        <v>0.130608394742012</v>
      </c>
      <c r="G13369" s="34" t="n">
        <v>0.222614840989399</v>
      </c>
      <c r="H13369" s="34" t="n">
        <v>-0.0920064462473873</v>
      </c>
      <c r="I13369" s="34" t="n">
        <v>-0.413298798222391</v>
      </c>
      <c r="J13369" s="35" t="n">
        <v>4.4</v>
      </c>
      <c r="K13369" s="6" t="n">
        <v>0</v>
      </c>
      <c r="L13369" s="35" t="n">
        <v>-1</v>
      </c>
      <c r="M13369" s="6" t="str">
        <f aca="false">IF(I13369&lt;=0,"Below 0%",IF(I13369&lt;=0.05,"0-5%",IF(I13369&lt;=0.1,"5-10%",IF(I13369&lt;=0.2,"10-20%",IF(I13369&lt;=0.4,"20-40%","Above 40%")))))</f>
        <v>Below 0%</v>
      </c>
      <c r="N13369" s="6" t="str">
        <f aca="false">IF(AND(H13369&gt;=Summary!$B$25,I13369&gt;=Summary!$B$26,I13369&lt;=Summary!$B$27,J13369&gt;=Summary!$B$28,J13369&lt;=Summary!$B$29,F13369*J13369&gt;1),"Yes","No")</f>
        <v>No</v>
      </c>
    </row>
    <row r="13370" customFormat="false" ht="15" hidden="false" customHeight="false" outlineLevel="0" collapsed="false">
      <c r="A13370" s="6" t="s">
        <v>159</v>
      </c>
      <c r="B13370" s="45" t="n">
        <v>45749</v>
      </c>
      <c r="C13370" s="6" t="s">
        <v>179</v>
      </c>
      <c r="D13370" s="6" t="s">
        <v>180</v>
      </c>
      <c r="E13370" s="6" t="s">
        <v>187</v>
      </c>
      <c r="F13370" s="34" t="n">
        <v>0.125365450978279</v>
      </c>
      <c r="G13370" s="34" t="n">
        <v>0.170349285989965</v>
      </c>
      <c r="H13370" s="34" t="n">
        <v>-0.0449838350116861</v>
      </c>
      <c r="I13370" s="34" t="n">
        <v>-0.26406823339627</v>
      </c>
      <c r="J13370" s="35" t="n">
        <v>5.8</v>
      </c>
      <c r="K13370" s="6" t="n">
        <v>0</v>
      </c>
      <c r="L13370" s="35" t="n">
        <v>-1</v>
      </c>
      <c r="M13370" s="6" t="str">
        <f aca="false">IF(I13370&lt;=0,"Below 0%",IF(I13370&lt;=0.05,"0-5%",IF(I13370&lt;=0.1,"5-10%",IF(I13370&lt;=0.2,"10-20%",IF(I13370&lt;=0.4,"20-40%","Above 40%")))))</f>
        <v>Below 0%</v>
      </c>
      <c r="N13370" s="6" t="str">
        <f aca="false">IF(AND(H13370&gt;=Summary!$B$25,I13370&gt;=Summary!$B$26,I13370&lt;=Summary!$B$27,J13370&gt;=Summary!$B$28,J13370&lt;=Summary!$B$29,F13370*J13370&gt;1),"Yes","No")</f>
        <v>No</v>
      </c>
    </row>
    <row r="13371" customFormat="false" ht="15" hidden="false" customHeight="false" outlineLevel="0" collapsed="false">
      <c r="A13371" s="6" t="s">
        <v>159</v>
      </c>
      <c r="B13371" s="45" t="n">
        <v>45749</v>
      </c>
      <c r="C13371" s="6" t="s">
        <v>179</v>
      </c>
      <c r="D13371" s="6" t="s">
        <v>180</v>
      </c>
      <c r="E13371" s="6" t="s">
        <v>174</v>
      </c>
      <c r="F13371" s="34" t="n">
        <v>0.20942884683609</v>
      </c>
      <c r="G13371" s="34" t="n">
        <v>0.23084716325743</v>
      </c>
      <c r="H13371" s="34" t="n">
        <v>-0.0214183164213394</v>
      </c>
      <c r="I13371" s="34" t="n">
        <v>-0.0927813715321889</v>
      </c>
      <c r="J13371" s="35" t="n">
        <v>4.28</v>
      </c>
      <c r="K13371" s="6" t="n">
        <v>1</v>
      </c>
      <c r="L13371" s="35" t="n">
        <v>3.28</v>
      </c>
      <c r="M13371" s="6" t="str">
        <f aca="false">IF(I13371&lt;=0,"Below 0%",IF(I13371&lt;=0.05,"0-5%",IF(I13371&lt;=0.1,"5-10%",IF(I13371&lt;=0.2,"10-20%",IF(I13371&lt;=0.4,"20-40%","Above 40%")))))</f>
        <v>Below 0%</v>
      </c>
      <c r="N13371" s="6" t="str">
        <f aca="false">IF(AND(H13371&gt;=Summary!$B$25,I13371&gt;=Summary!$B$26,I13371&lt;=Summary!$B$27,J13371&gt;=Summary!$B$28,J13371&lt;=Summary!$B$29,F13371*J13371&gt;1),"Yes","No")</f>
        <v>No</v>
      </c>
    </row>
    <row r="13372" customFormat="false" ht="15" hidden="false" customHeight="false" outlineLevel="0" collapsed="false">
      <c r="A13372" s="6" t="s">
        <v>159</v>
      </c>
      <c r="B13372" s="45" t="n">
        <v>45749</v>
      </c>
      <c r="C13372" s="6" t="s">
        <v>179</v>
      </c>
      <c r="D13372" s="6" t="s">
        <v>180</v>
      </c>
      <c r="E13372" s="6" t="s">
        <v>177</v>
      </c>
      <c r="F13372" s="34" t="n">
        <v>0.665205717086792</v>
      </c>
      <c r="G13372" s="34" t="n">
        <v>0.598803550752605</v>
      </c>
      <c r="H13372" s="34" t="n">
        <v>0.0664021663341869</v>
      </c>
      <c r="I13372" s="34" t="n">
        <v>0.110891403784646</v>
      </c>
      <c r="J13372" s="35" t="n">
        <v>1.65</v>
      </c>
      <c r="K13372" s="6" t="n">
        <v>0</v>
      </c>
      <c r="L13372" s="35" t="n">
        <v>-1</v>
      </c>
      <c r="M13372" s="6" t="str">
        <f aca="false">IF(I13372&lt;=0,"Below 0%",IF(I13372&lt;=0.05,"0-5%",IF(I13372&lt;=0.1,"5-10%",IF(I13372&lt;=0.2,"10-20%",IF(I13372&lt;=0.4,"20-40%","Above 40%")))))</f>
        <v>10-20%</v>
      </c>
      <c r="N13372" s="6" t="str">
        <f aca="false">IF(AND(H13372&gt;=Summary!$B$25,I13372&gt;=Summary!$B$26,I13372&lt;=Summary!$B$27,J13372&gt;=Summary!$B$28,J13372&lt;=Summary!$B$29,F13372*J13372&gt;1),"Yes","No")</f>
        <v>No</v>
      </c>
    </row>
    <row r="13373" customFormat="false" ht="15" hidden="false" customHeight="false" outlineLevel="0" collapsed="false">
      <c r="A13373" s="6" t="s">
        <v>159</v>
      </c>
      <c r="B13373" s="45" t="n">
        <v>45750</v>
      </c>
      <c r="C13373" s="6" t="s">
        <v>190</v>
      </c>
      <c r="D13373" s="6" t="s">
        <v>181</v>
      </c>
      <c r="E13373" s="6" t="s">
        <v>187</v>
      </c>
      <c r="F13373" s="34" t="n">
        <v>0.587913274765015</v>
      </c>
      <c r="G13373" s="34" t="n">
        <v>0.585598136810866</v>
      </c>
      <c r="H13373" s="34" t="n">
        <v>0.00231513795414884</v>
      </c>
      <c r="I13373" s="34" t="n">
        <v>0.00395345853857543</v>
      </c>
      <c r="J13373" s="35" t="n">
        <v>1.67</v>
      </c>
      <c r="K13373" s="6" t="n">
        <v>1</v>
      </c>
      <c r="L13373" s="35" t="n">
        <v>0.67</v>
      </c>
      <c r="M13373" s="6" t="str">
        <f aca="false">IF(I13373&lt;=0,"Below 0%",IF(I13373&lt;=0.05,"0-5%",IF(I13373&lt;=0.1,"5-10%",IF(I13373&lt;=0.2,"10-20%",IF(I13373&lt;=0.4,"20-40%","Above 40%")))))</f>
        <v>0-5%</v>
      </c>
      <c r="N13373" s="6" t="str">
        <f aca="false">IF(AND(H13373&gt;=Summary!$B$25,I13373&gt;=Summary!$B$26,I13373&lt;=Summary!$B$27,J13373&gt;=Summary!$B$28,J13373&lt;=Summary!$B$29,F13373*J13373&gt;1),"Yes","No")</f>
        <v>No</v>
      </c>
    </row>
    <row r="13374" customFormat="false" ht="15" hidden="false" customHeight="false" outlineLevel="0" collapsed="false">
      <c r="A13374" s="6" t="s">
        <v>159</v>
      </c>
      <c r="B13374" s="45" t="n">
        <v>45750</v>
      </c>
      <c r="C13374" s="6" t="s">
        <v>190</v>
      </c>
      <c r="D13374" s="6" t="s">
        <v>181</v>
      </c>
      <c r="E13374" s="6" t="s">
        <v>174</v>
      </c>
      <c r="F13374" s="34" t="n">
        <v>0.233116000890732</v>
      </c>
      <c r="G13374" s="34" t="n">
        <v>0.208517886668261</v>
      </c>
      <c r="H13374" s="34" t="n">
        <v>0.0245981142224705</v>
      </c>
      <c r="I13374" s="34" t="n">
        <v>0.117966446982098</v>
      </c>
      <c r="J13374" s="35" t="n">
        <v>4.69</v>
      </c>
      <c r="K13374" s="6" t="n">
        <v>0</v>
      </c>
      <c r="L13374" s="35" t="n">
        <v>-1</v>
      </c>
      <c r="M13374" s="6" t="str">
        <f aca="false">IF(I13374&lt;=0,"Below 0%",IF(I13374&lt;=0.05,"0-5%",IF(I13374&lt;=0.1,"5-10%",IF(I13374&lt;=0.2,"10-20%",IF(I13374&lt;=0.4,"20-40%","Above 40%")))))</f>
        <v>10-20%</v>
      </c>
      <c r="N13374" s="6" t="str">
        <f aca="false">IF(AND(H13374&gt;=Summary!$B$25,I13374&gt;=Summary!$B$26,I13374&lt;=Summary!$B$27,J13374&gt;=Summary!$B$28,J13374&lt;=Summary!$B$29,F13374*J13374&gt;1),"Yes","No")</f>
        <v>No</v>
      </c>
    </row>
    <row r="13375" customFormat="false" ht="15" hidden="false" customHeight="false" outlineLevel="0" collapsed="false">
      <c r="A13375" s="6" t="s">
        <v>159</v>
      </c>
      <c r="B13375" s="45" t="n">
        <v>45750</v>
      </c>
      <c r="C13375" s="6" t="s">
        <v>190</v>
      </c>
      <c r="D13375" s="6" t="s">
        <v>181</v>
      </c>
      <c r="E13375" s="6" t="s">
        <v>177</v>
      </c>
      <c r="F13375" s="34" t="n">
        <v>0.178970724344254</v>
      </c>
      <c r="G13375" s="34" t="n">
        <v>0.205883976520873</v>
      </c>
      <c r="H13375" s="34" t="n">
        <v>-0.0269132521766193</v>
      </c>
      <c r="I13375" s="34" t="n">
        <v>-0.130720479715869</v>
      </c>
      <c r="J13375" s="35" t="n">
        <v>4.75</v>
      </c>
      <c r="K13375" s="6" t="n">
        <v>0</v>
      </c>
      <c r="L13375" s="35" t="n">
        <v>-1</v>
      </c>
      <c r="M13375" s="6" t="str">
        <f aca="false">IF(I13375&lt;=0,"Below 0%",IF(I13375&lt;=0.05,"0-5%",IF(I13375&lt;=0.1,"5-10%",IF(I13375&lt;=0.2,"10-20%",IF(I13375&lt;=0.4,"20-40%","Above 40%")))))</f>
        <v>Below 0%</v>
      </c>
      <c r="N13375" s="6" t="str">
        <f aca="false">IF(AND(H13375&gt;=Summary!$B$25,I13375&gt;=Summary!$B$26,I13375&lt;=Summary!$B$27,J13375&gt;=Summary!$B$28,J13375&lt;=Summary!$B$29,F13375*J13375&gt;1),"Yes","No")</f>
        <v>No</v>
      </c>
    </row>
    <row r="13376" customFormat="false" ht="15" hidden="false" customHeight="false" outlineLevel="0" collapsed="false">
      <c r="A13376" s="6" t="s">
        <v>159</v>
      </c>
      <c r="B13376" s="45" t="n">
        <v>45752</v>
      </c>
      <c r="C13376" s="6" t="s">
        <v>182</v>
      </c>
      <c r="D13376" s="6" t="s">
        <v>207</v>
      </c>
      <c r="E13376" s="6" t="s">
        <v>187</v>
      </c>
      <c r="F13376" s="34" t="n">
        <v>0.553871095180512</v>
      </c>
      <c r="G13376" s="34" t="n">
        <v>0.482553823311062</v>
      </c>
      <c r="H13376" s="34" t="n">
        <v>0.0713172718694499</v>
      </c>
      <c r="I13376" s="34" t="n">
        <v>0.14779133108946</v>
      </c>
      <c r="J13376" s="35" t="n">
        <v>2.05</v>
      </c>
      <c r="K13376" s="6" t="n">
        <v>1</v>
      </c>
      <c r="L13376" s="35" t="n">
        <v>1.05</v>
      </c>
      <c r="M13376" s="6" t="str">
        <f aca="false">IF(I13376&lt;=0,"Below 0%",IF(I13376&lt;=0.05,"0-5%",IF(I13376&lt;=0.1,"5-10%",IF(I13376&lt;=0.2,"10-20%",IF(I13376&lt;=0.4,"20-40%","Above 40%")))))</f>
        <v>10-20%</v>
      </c>
      <c r="N13376" s="6" t="str">
        <f aca="false">IF(AND(H13376&gt;=Summary!$B$25,I13376&gt;=Summary!$B$26,I13376&lt;=Summary!$B$27,J13376&gt;=Summary!$B$28,J13376&lt;=Summary!$B$29,F13376*J13376&gt;1),"Yes","No")</f>
        <v>Yes</v>
      </c>
    </row>
    <row r="13377" customFormat="false" ht="15" hidden="false" customHeight="false" outlineLevel="0" collapsed="false">
      <c r="A13377" s="6" t="s">
        <v>159</v>
      </c>
      <c r="B13377" s="45" t="n">
        <v>45752</v>
      </c>
      <c r="C13377" s="6" t="s">
        <v>182</v>
      </c>
      <c r="D13377" s="6" t="s">
        <v>207</v>
      </c>
      <c r="E13377" s="6" t="s">
        <v>174</v>
      </c>
      <c r="F13377" s="34" t="n">
        <v>0.256081223487854</v>
      </c>
      <c r="G13377" s="34" t="n">
        <v>0.263796090076714</v>
      </c>
      <c r="H13377" s="34" t="n">
        <v>-0.00771486658885967</v>
      </c>
      <c r="I13377" s="34" t="n">
        <v>-0.0292455683729662</v>
      </c>
      <c r="J13377" s="35" t="n">
        <v>3.75</v>
      </c>
      <c r="K13377" s="6" t="n">
        <v>0</v>
      </c>
      <c r="L13377" s="35" t="n">
        <v>-1</v>
      </c>
      <c r="M13377" s="6" t="str">
        <f aca="false">IF(I13377&lt;=0,"Below 0%",IF(I13377&lt;=0.05,"0-5%",IF(I13377&lt;=0.1,"5-10%",IF(I13377&lt;=0.2,"10-20%",IF(I13377&lt;=0.4,"20-40%","Above 40%")))))</f>
        <v>Below 0%</v>
      </c>
      <c r="N13377" s="6" t="str">
        <f aca="false">IF(AND(H13377&gt;=Summary!$B$25,I13377&gt;=Summary!$B$26,I13377&lt;=Summary!$B$27,J13377&gt;=Summary!$B$28,J13377&lt;=Summary!$B$29,F13377*J13377&gt;1),"Yes","No")</f>
        <v>No</v>
      </c>
    </row>
    <row r="13378" customFormat="false" ht="15" hidden="false" customHeight="false" outlineLevel="0" collapsed="false">
      <c r="A13378" s="6" t="s">
        <v>159</v>
      </c>
      <c r="B13378" s="45" t="n">
        <v>45752</v>
      </c>
      <c r="C13378" s="6" t="s">
        <v>182</v>
      </c>
      <c r="D13378" s="6" t="s">
        <v>207</v>
      </c>
      <c r="E13378" s="6" t="s">
        <v>177</v>
      </c>
      <c r="F13378" s="34" t="n">
        <v>0.190047696232796</v>
      </c>
      <c r="G13378" s="34" t="n">
        <v>0.253650086612225</v>
      </c>
      <c r="H13378" s="34" t="n">
        <v>-0.063602390379429</v>
      </c>
      <c r="I13378" s="34" t="n">
        <v>-0.250748545876364</v>
      </c>
      <c r="J13378" s="35" t="n">
        <v>3.9</v>
      </c>
      <c r="K13378" s="6" t="n">
        <v>0</v>
      </c>
      <c r="L13378" s="35" t="n">
        <v>-1</v>
      </c>
      <c r="M13378" s="6" t="str">
        <f aca="false">IF(I13378&lt;=0,"Below 0%",IF(I13378&lt;=0.05,"0-5%",IF(I13378&lt;=0.1,"5-10%",IF(I13378&lt;=0.2,"10-20%",IF(I13378&lt;=0.4,"20-40%","Above 40%")))))</f>
        <v>Below 0%</v>
      </c>
      <c r="N13378" s="6" t="str">
        <f aca="false">IF(AND(H13378&gt;=Summary!$B$25,I13378&gt;=Summary!$B$26,I13378&lt;=Summary!$B$27,J13378&gt;=Summary!$B$28,J13378&lt;=Summary!$B$29,F13378*J13378&gt;1),"Yes","No")</f>
        <v>No</v>
      </c>
    </row>
    <row r="13379" customFormat="false" ht="15" hidden="false" customHeight="false" outlineLevel="0" collapsed="false">
      <c r="A13379" s="6" t="s">
        <v>159</v>
      </c>
      <c r="B13379" s="45" t="n">
        <v>45752</v>
      </c>
      <c r="C13379" s="6" t="s">
        <v>180</v>
      </c>
      <c r="D13379" s="6" t="s">
        <v>201</v>
      </c>
      <c r="E13379" s="6" t="s">
        <v>187</v>
      </c>
      <c r="F13379" s="34" t="n">
        <v>0.467929929494858</v>
      </c>
      <c r="G13379" s="34" t="n">
        <v>0.394291403916362</v>
      </c>
      <c r="H13379" s="34" t="n">
        <v>0.0736385255784954</v>
      </c>
      <c r="I13379" s="34" t="n">
        <v>0.186761681454551</v>
      </c>
      <c r="J13379" s="35" t="n">
        <v>2.5</v>
      </c>
      <c r="K13379" s="6" t="n">
        <v>1</v>
      </c>
      <c r="L13379" s="35" t="n">
        <v>1.5</v>
      </c>
      <c r="M13379" s="6" t="str">
        <f aca="false">IF(I13379&lt;=0,"Below 0%",IF(I13379&lt;=0.05,"0-5%",IF(I13379&lt;=0.1,"5-10%",IF(I13379&lt;=0.2,"10-20%",IF(I13379&lt;=0.4,"20-40%","Above 40%")))))</f>
        <v>10-20%</v>
      </c>
      <c r="N13379" s="6" t="str">
        <f aca="false">IF(AND(H13379&gt;=Summary!$B$25,I13379&gt;=Summary!$B$26,I13379&lt;=Summary!$B$27,J13379&gt;=Summary!$B$28,J13379&lt;=Summary!$B$29,F13379*J13379&gt;1),"Yes","No")</f>
        <v>Yes</v>
      </c>
    </row>
    <row r="13380" customFormat="false" ht="15" hidden="false" customHeight="false" outlineLevel="0" collapsed="false">
      <c r="A13380" s="6" t="s">
        <v>159</v>
      </c>
      <c r="B13380" s="45" t="n">
        <v>45752</v>
      </c>
      <c r="C13380" s="6" t="s">
        <v>180</v>
      </c>
      <c r="D13380" s="6" t="s">
        <v>201</v>
      </c>
      <c r="E13380" s="6" t="s">
        <v>174</v>
      </c>
      <c r="F13380" s="34" t="n">
        <v>0.230660811066628</v>
      </c>
      <c r="G13380" s="34" t="n">
        <v>0.273813474941918</v>
      </c>
      <c r="H13380" s="34" t="n">
        <v>-0.0431526638752909</v>
      </c>
      <c r="I13380" s="34" t="n">
        <v>-0.157598759098487</v>
      </c>
      <c r="J13380" s="35" t="n">
        <v>3.6</v>
      </c>
      <c r="K13380" s="6" t="n">
        <v>0</v>
      </c>
      <c r="L13380" s="35" t="n">
        <v>-1</v>
      </c>
      <c r="M13380" s="6" t="str">
        <f aca="false">IF(I13380&lt;=0,"Below 0%",IF(I13380&lt;=0.05,"0-5%",IF(I13380&lt;=0.1,"5-10%",IF(I13380&lt;=0.2,"10-20%",IF(I13380&lt;=0.4,"20-40%","Above 40%")))))</f>
        <v>Below 0%</v>
      </c>
      <c r="N13380" s="6" t="str">
        <f aca="false">IF(AND(H13380&gt;=Summary!$B$25,I13380&gt;=Summary!$B$26,I13380&lt;=Summary!$B$27,J13380&gt;=Summary!$B$28,J13380&lt;=Summary!$B$29,F13380*J13380&gt;1),"Yes","No")</f>
        <v>No</v>
      </c>
    </row>
    <row r="13381" customFormat="false" ht="15" hidden="false" customHeight="false" outlineLevel="0" collapsed="false">
      <c r="A13381" s="6" t="s">
        <v>159</v>
      </c>
      <c r="B13381" s="45" t="n">
        <v>45752</v>
      </c>
      <c r="C13381" s="6" t="s">
        <v>180</v>
      </c>
      <c r="D13381" s="6" t="s">
        <v>201</v>
      </c>
      <c r="E13381" s="6" t="s">
        <v>177</v>
      </c>
      <c r="F13381" s="34" t="n">
        <v>0.301409304141998</v>
      </c>
      <c r="G13381" s="34" t="n">
        <v>0.331895121141719</v>
      </c>
      <c r="H13381" s="34" t="n">
        <v>-0.0304858169997209</v>
      </c>
      <c r="I13381" s="34" t="n">
        <v>-0.091853766620159</v>
      </c>
      <c r="J13381" s="35" t="n">
        <v>2.97</v>
      </c>
      <c r="K13381" s="6" t="n">
        <v>0</v>
      </c>
      <c r="L13381" s="35" t="n">
        <v>-1</v>
      </c>
      <c r="M13381" s="6" t="str">
        <f aca="false">IF(I13381&lt;=0,"Below 0%",IF(I13381&lt;=0.05,"0-5%",IF(I13381&lt;=0.1,"5-10%",IF(I13381&lt;=0.2,"10-20%",IF(I13381&lt;=0.4,"20-40%","Above 40%")))))</f>
        <v>Below 0%</v>
      </c>
      <c r="N13381" s="6" t="str">
        <f aca="false">IF(AND(H13381&gt;=Summary!$B$25,I13381&gt;=Summary!$B$26,I13381&lt;=Summary!$B$27,J13381&gt;=Summary!$B$28,J13381&lt;=Summary!$B$29,F13381*J13381&gt;1),"Yes","No")</f>
        <v>No</v>
      </c>
    </row>
    <row r="13382" customFormat="false" ht="15" hidden="false" customHeight="false" outlineLevel="0" collapsed="false">
      <c r="A13382" s="6" t="s">
        <v>159</v>
      </c>
      <c r="B13382" s="45" t="n">
        <v>45752</v>
      </c>
      <c r="C13382" s="6" t="s">
        <v>173</v>
      </c>
      <c r="D13382" s="6" t="s">
        <v>185</v>
      </c>
      <c r="E13382" s="6" t="s">
        <v>187</v>
      </c>
      <c r="F13382" s="34" t="n">
        <v>0.286524623632431</v>
      </c>
      <c r="G13382" s="34" t="n">
        <v>0.177007497555145</v>
      </c>
      <c r="H13382" s="34" t="n">
        <v>0.109517126077286</v>
      </c>
      <c r="I13382" s="34" t="n">
        <v>0.618714617120481</v>
      </c>
      <c r="J13382" s="35" t="n">
        <v>5.6</v>
      </c>
      <c r="K13382" s="6" t="n">
        <v>0</v>
      </c>
      <c r="L13382" s="35" t="n">
        <v>-1</v>
      </c>
      <c r="M13382" s="6" t="str">
        <f aca="false">IF(I13382&lt;=0,"Below 0%",IF(I13382&lt;=0.05,"0-5%",IF(I13382&lt;=0.1,"5-10%",IF(I13382&lt;=0.2,"10-20%",IF(I13382&lt;=0.4,"20-40%","Above 40%")))))</f>
        <v>Above 40%</v>
      </c>
      <c r="N13382" s="6" t="str">
        <f aca="false">IF(AND(H13382&gt;=Summary!$B$25,I13382&gt;=Summary!$B$26,I13382&lt;=Summary!$B$27,J13382&gt;=Summary!$B$28,J13382&lt;=Summary!$B$29,F13382*J13382&gt;1),"Yes","No")</f>
        <v>No</v>
      </c>
    </row>
    <row r="13383" customFormat="false" ht="15" hidden="false" customHeight="false" outlineLevel="0" collapsed="false">
      <c r="A13383" s="6" t="s">
        <v>159</v>
      </c>
      <c r="B13383" s="45" t="n">
        <v>45752</v>
      </c>
      <c r="C13383" s="6" t="s">
        <v>173</v>
      </c>
      <c r="D13383" s="6" t="s">
        <v>185</v>
      </c>
      <c r="E13383" s="6" t="s">
        <v>174</v>
      </c>
      <c r="F13383" s="34" t="n">
        <v>0.188857093453407</v>
      </c>
      <c r="G13383" s="34" t="n">
        <v>0.275344996196892</v>
      </c>
      <c r="H13383" s="34" t="n">
        <v>-0.086487902743485</v>
      </c>
      <c r="I13383" s="34" t="n">
        <v>-0.314107406846209</v>
      </c>
      <c r="J13383" s="35" t="n">
        <v>3.6</v>
      </c>
      <c r="K13383" s="6" t="n">
        <v>1</v>
      </c>
      <c r="L13383" s="35" t="n">
        <v>2.6</v>
      </c>
      <c r="M13383" s="6" t="str">
        <f aca="false">IF(I13383&lt;=0,"Below 0%",IF(I13383&lt;=0.05,"0-5%",IF(I13383&lt;=0.1,"5-10%",IF(I13383&lt;=0.2,"10-20%",IF(I13383&lt;=0.4,"20-40%","Above 40%")))))</f>
        <v>Below 0%</v>
      </c>
      <c r="N13383" s="6" t="str">
        <f aca="false">IF(AND(H13383&gt;=Summary!$B$25,I13383&gt;=Summary!$B$26,I13383&lt;=Summary!$B$27,J13383&gt;=Summary!$B$28,J13383&lt;=Summary!$B$29,F13383*J13383&gt;1),"Yes","No")</f>
        <v>No</v>
      </c>
    </row>
    <row r="13384" customFormat="false" ht="15" hidden="false" customHeight="false" outlineLevel="0" collapsed="false">
      <c r="A13384" s="6" t="s">
        <v>159</v>
      </c>
      <c r="B13384" s="45" t="n">
        <v>45752</v>
      </c>
      <c r="C13384" s="6" t="s">
        <v>173</v>
      </c>
      <c r="D13384" s="6" t="s">
        <v>185</v>
      </c>
      <c r="E13384" s="6" t="s">
        <v>177</v>
      </c>
      <c r="F13384" s="34" t="n">
        <v>0.524618268013001</v>
      </c>
      <c r="G13384" s="34" t="n">
        <v>0.547647506247963</v>
      </c>
      <c r="H13384" s="34" t="n">
        <v>-0.0230292382349622</v>
      </c>
      <c r="I13384" s="34" t="n">
        <v>-0.0420512062453089</v>
      </c>
      <c r="J13384" s="35" t="n">
        <v>1.81</v>
      </c>
      <c r="K13384" s="6" t="n">
        <v>0</v>
      </c>
      <c r="L13384" s="35" t="n">
        <v>-1</v>
      </c>
      <c r="M13384" s="6" t="str">
        <f aca="false">IF(I13384&lt;=0,"Below 0%",IF(I13384&lt;=0.05,"0-5%",IF(I13384&lt;=0.1,"5-10%",IF(I13384&lt;=0.2,"10-20%",IF(I13384&lt;=0.4,"20-40%","Above 40%")))))</f>
        <v>Below 0%</v>
      </c>
      <c r="N13384" s="6" t="str">
        <f aca="false">IF(AND(H13384&gt;=Summary!$B$25,I13384&gt;=Summary!$B$26,I13384&lt;=Summary!$B$27,J13384&gt;=Summary!$B$28,J13384&lt;=Summary!$B$29,F13384*J13384&gt;1),"Yes","No")</f>
        <v>No</v>
      </c>
    </row>
    <row r="13385" customFormat="false" ht="15" hidden="false" customHeight="false" outlineLevel="0" collapsed="false">
      <c r="A13385" s="6" t="s">
        <v>159</v>
      </c>
      <c r="B13385" s="45" t="n">
        <v>45752</v>
      </c>
      <c r="C13385" s="6" t="s">
        <v>209</v>
      </c>
      <c r="D13385" s="6" t="s">
        <v>203</v>
      </c>
      <c r="E13385" s="6" t="s">
        <v>187</v>
      </c>
      <c r="F13385" s="34" t="n">
        <v>0.318950146436691</v>
      </c>
      <c r="G13385" s="34" t="n">
        <v>0.35198799699925</v>
      </c>
      <c r="H13385" s="34" t="n">
        <v>-0.0330378505625585</v>
      </c>
      <c r="I13385" s="34" t="n">
        <v>-0.0938607306050523</v>
      </c>
      <c r="J13385" s="35" t="n">
        <v>2.8</v>
      </c>
      <c r="K13385" s="6" t="n">
        <v>0</v>
      </c>
      <c r="L13385" s="35" t="n">
        <v>-1</v>
      </c>
      <c r="M13385" s="6" t="str">
        <f aca="false">IF(I13385&lt;=0,"Below 0%",IF(I13385&lt;=0.05,"0-5%",IF(I13385&lt;=0.1,"5-10%",IF(I13385&lt;=0.2,"10-20%",IF(I13385&lt;=0.4,"20-40%","Above 40%")))))</f>
        <v>Below 0%</v>
      </c>
      <c r="N13385" s="6" t="str">
        <f aca="false">IF(AND(H13385&gt;=Summary!$B$25,I13385&gt;=Summary!$B$26,I13385&lt;=Summary!$B$27,J13385&gt;=Summary!$B$28,J13385&lt;=Summary!$B$29,F13385*J13385&gt;1),"Yes","No")</f>
        <v>No</v>
      </c>
    </row>
    <row r="13386" customFormat="false" ht="15" hidden="false" customHeight="false" outlineLevel="0" collapsed="false">
      <c r="A13386" s="6" t="s">
        <v>159</v>
      </c>
      <c r="B13386" s="45" t="n">
        <v>45752</v>
      </c>
      <c r="C13386" s="6" t="s">
        <v>209</v>
      </c>
      <c r="D13386" s="6" t="s">
        <v>203</v>
      </c>
      <c r="E13386" s="6" t="s">
        <v>174</v>
      </c>
      <c r="F13386" s="34" t="n">
        <v>0.426148533821106</v>
      </c>
      <c r="G13386" s="34" t="n">
        <v>0.285671417854464</v>
      </c>
      <c r="H13386" s="34" t="n">
        <v>0.140477115966642</v>
      </c>
      <c r="I13386" s="34" t="n">
        <v>0.49174368588113</v>
      </c>
      <c r="J13386" s="35" t="n">
        <v>3.45</v>
      </c>
      <c r="K13386" s="6" t="n">
        <v>0</v>
      </c>
      <c r="L13386" s="35" t="n">
        <v>-1</v>
      </c>
      <c r="M13386" s="6" t="str">
        <f aca="false">IF(I13386&lt;=0,"Below 0%",IF(I13386&lt;=0.05,"0-5%",IF(I13386&lt;=0.1,"5-10%",IF(I13386&lt;=0.2,"10-20%",IF(I13386&lt;=0.4,"20-40%","Above 40%")))))</f>
        <v>Above 40%</v>
      </c>
      <c r="N13386" s="6" t="str">
        <f aca="false">IF(AND(H13386&gt;=Summary!$B$25,I13386&gt;=Summary!$B$26,I13386&lt;=Summary!$B$27,J13386&gt;=Summary!$B$28,J13386&lt;=Summary!$B$29,F13386*J13386&gt;1),"Yes","No")</f>
        <v>No</v>
      </c>
    </row>
    <row r="13387" customFormat="false" ht="15" hidden="false" customHeight="false" outlineLevel="0" collapsed="false">
      <c r="A13387" s="6" t="s">
        <v>159</v>
      </c>
      <c r="B13387" s="45" t="n">
        <v>45752</v>
      </c>
      <c r="C13387" s="6" t="s">
        <v>209</v>
      </c>
      <c r="D13387" s="6" t="s">
        <v>203</v>
      </c>
      <c r="E13387" s="6" t="s">
        <v>177</v>
      </c>
      <c r="F13387" s="34" t="n">
        <v>0.25490128993988</v>
      </c>
      <c r="G13387" s="34" t="n">
        <v>0.362340585146287</v>
      </c>
      <c r="H13387" s="34" t="n">
        <v>-0.107439295206406</v>
      </c>
      <c r="I13387" s="34" t="n">
        <v>-0.296514659441282</v>
      </c>
      <c r="J13387" s="35" t="n">
        <v>2.72</v>
      </c>
      <c r="K13387" s="6" t="n">
        <v>1</v>
      </c>
      <c r="L13387" s="35" t="n">
        <v>1.72</v>
      </c>
      <c r="M13387" s="6" t="str">
        <f aca="false">IF(I13387&lt;=0,"Below 0%",IF(I13387&lt;=0.05,"0-5%",IF(I13387&lt;=0.1,"5-10%",IF(I13387&lt;=0.2,"10-20%",IF(I13387&lt;=0.4,"20-40%","Above 40%")))))</f>
        <v>Below 0%</v>
      </c>
      <c r="N13387" s="6" t="str">
        <f aca="false">IF(AND(H13387&gt;=Summary!$B$25,I13387&gt;=Summary!$B$26,I13387&lt;=Summary!$B$27,J13387&gt;=Summary!$B$28,J13387&lt;=Summary!$B$29,F13387*J13387&gt;1),"Yes","No")</f>
        <v>No</v>
      </c>
    </row>
    <row r="13388" customFormat="false" ht="15" hidden="false" customHeight="false" outlineLevel="0" collapsed="false">
      <c r="A13388" s="6" t="s">
        <v>159</v>
      </c>
      <c r="B13388" s="45" t="n">
        <v>45752</v>
      </c>
      <c r="C13388" s="6" t="s">
        <v>189</v>
      </c>
      <c r="D13388" s="6" t="s">
        <v>199</v>
      </c>
      <c r="E13388" s="6" t="s">
        <v>187</v>
      </c>
      <c r="F13388" s="34" t="n">
        <v>0.327051311731339</v>
      </c>
      <c r="G13388" s="34" t="n">
        <v>0.309184344710034</v>
      </c>
      <c r="H13388" s="34" t="n">
        <v>0.0178669670213044</v>
      </c>
      <c r="I13388" s="34" t="n">
        <v>0.0577874246448693</v>
      </c>
      <c r="J13388" s="35" t="n">
        <v>3.2</v>
      </c>
      <c r="K13388" s="6" t="n">
        <v>0</v>
      </c>
      <c r="L13388" s="35" t="n">
        <v>-1</v>
      </c>
      <c r="M13388" s="6" t="str">
        <f aca="false">IF(I13388&lt;=0,"Below 0%",IF(I13388&lt;=0.05,"0-5%",IF(I13388&lt;=0.1,"5-10%",IF(I13388&lt;=0.2,"10-20%",IF(I13388&lt;=0.4,"20-40%","Above 40%")))))</f>
        <v>5-10%</v>
      </c>
      <c r="N13388" s="6" t="str">
        <f aca="false">IF(AND(H13388&gt;=Summary!$B$25,I13388&gt;=Summary!$B$26,I13388&lt;=Summary!$B$27,J13388&gt;=Summary!$B$28,J13388&lt;=Summary!$B$29,F13388*J13388&gt;1),"Yes","No")</f>
        <v>No</v>
      </c>
    </row>
    <row r="13389" customFormat="false" ht="15" hidden="false" customHeight="false" outlineLevel="0" collapsed="false">
      <c r="A13389" s="6" t="s">
        <v>159</v>
      </c>
      <c r="B13389" s="45" t="n">
        <v>45752</v>
      </c>
      <c r="C13389" s="6" t="s">
        <v>189</v>
      </c>
      <c r="D13389" s="6" t="s">
        <v>199</v>
      </c>
      <c r="E13389" s="6" t="s">
        <v>174</v>
      </c>
      <c r="F13389" s="34" t="n">
        <v>0.219280123710632</v>
      </c>
      <c r="G13389" s="34" t="n">
        <v>0.280280425799464</v>
      </c>
      <c r="H13389" s="34" t="n">
        <v>-0.061000302088832</v>
      </c>
      <c r="I13389" s="34" t="n">
        <v>-0.21764025052708</v>
      </c>
      <c r="J13389" s="35" t="n">
        <v>3.53</v>
      </c>
      <c r="K13389" s="6" t="n">
        <v>1</v>
      </c>
      <c r="L13389" s="35" t="n">
        <v>2.53</v>
      </c>
      <c r="M13389" s="6" t="str">
        <f aca="false">IF(I13389&lt;=0,"Below 0%",IF(I13389&lt;=0.05,"0-5%",IF(I13389&lt;=0.1,"5-10%",IF(I13389&lt;=0.2,"10-20%",IF(I13389&lt;=0.4,"20-40%","Above 40%")))))</f>
        <v>Below 0%</v>
      </c>
      <c r="N13389" s="6" t="str">
        <f aca="false">IF(AND(H13389&gt;=Summary!$B$25,I13389&gt;=Summary!$B$26,I13389&lt;=Summary!$B$27,J13389&gt;=Summary!$B$28,J13389&lt;=Summary!$B$29,F13389*J13389&gt;1),"Yes","No")</f>
        <v>No</v>
      </c>
    </row>
    <row r="13390" customFormat="false" ht="15" hidden="false" customHeight="false" outlineLevel="0" collapsed="false">
      <c r="A13390" s="6" t="s">
        <v>159</v>
      </c>
      <c r="B13390" s="45" t="n">
        <v>45752</v>
      </c>
      <c r="C13390" s="6" t="s">
        <v>189</v>
      </c>
      <c r="D13390" s="6" t="s">
        <v>199</v>
      </c>
      <c r="E13390" s="6" t="s">
        <v>177</v>
      </c>
      <c r="F13390" s="34" t="n">
        <v>0.453668534755707</v>
      </c>
      <c r="G13390" s="34" t="n">
        <v>0.410535229490502</v>
      </c>
      <c r="H13390" s="34" t="n">
        <v>0.0431333052652052</v>
      </c>
      <c r="I13390" s="34" t="n">
        <v>0.105066026413217</v>
      </c>
      <c r="J13390" s="35" t="n">
        <v>2.41</v>
      </c>
      <c r="K13390" s="6" t="n">
        <v>0</v>
      </c>
      <c r="L13390" s="35" t="n">
        <v>-1</v>
      </c>
      <c r="M13390" s="6" t="str">
        <f aca="false">IF(I13390&lt;=0,"Below 0%",IF(I13390&lt;=0.05,"0-5%",IF(I13390&lt;=0.1,"5-10%",IF(I13390&lt;=0.2,"10-20%",IF(I13390&lt;=0.4,"20-40%","Above 40%")))))</f>
        <v>10-20%</v>
      </c>
      <c r="N13390" s="6" t="str">
        <f aca="false">IF(AND(H13390&gt;=Summary!$B$25,I13390&gt;=Summary!$B$26,I13390&lt;=Summary!$B$27,J13390&gt;=Summary!$B$28,J13390&lt;=Summary!$B$29,F13390*J13390&gt;1),"Yes","No")</f>
        <v>Yes</v>
      </c>
    </row>
    <row r="13391" customFormat="false" ht="15" hidden="false" customHeight="false" outlineLevel="0" collapsed="false">
      <c r="A13391" s="6" t="s">
        <v>159</v>
      </c>
      <c r="B13391" s="45" t="n">
        <v>45753</v>
      </c>
      <c r="C13391" s="6" t="s">
        <v>206</v>
      </c>
      <c r="D13391" s="6" t="s">
        <v>190</v>
      </c>
      <c r="E13391" s="6" t="s">
        <v>187</v>
      </c>
      <c r="F13391" s="34" t="n">
        <v>0.270784050226212</v>
      </c>
      <c r="G13391" s="34" t="n">
        <v>0.291666666666667</v>
      </c>
      <c r="H13391" s="34" t="n">
        <v>-0.0208826164404551</v>
      </c>
      <c r="I13391" s="34" t="n">
        <v>-0.0715975420815604</v>
      </c>
      <c r="J13391" s="35" t="n">
        <v>3.4</v>
      </c>
      <c r="K13391" s="6" t="n">
        <v>0</v>
      </c>
      <c r="L13391" s="35" t="n">
        <v>-1</v>
      </c>
      <c r="M13391" s="6" t="str">
        <f aca="false">IF(I13391&lt;=0,"Below 0%",IF(I13391&lt;=0.05,"0-5%",IF(I13391&lt;=0.1,"5-10%",IF(I13391&lt;=0.2,"10-20%",IF(I13391&lt;=0.4,"20-40%","Above 40%")))))</f>
        <v>Below 0%</v>
      </c>
      <c r="N13391" s="6" t="str">
        <f aca="false">IF(AND(H13391&gt;=Summary!$B$25,I13391&gt;=Summary!$B$26,I13391&lt;=Summary!$B$27,J13391&gt;=Summary!$B$28,J13391&lt;=Summary!$B$29,F13391*J13391&gt;1),"Yes","No")</f>
        <v>No</v>
      </c>
    </row>
    <row r="13392" customFormat="false" ht="15" hidden="false" customHeight="false" outlineLevel="0" collapsed="false">
      <c r="A13392" s="6" t="s">
        <v>159</v>
      </c>
      <c r="B13392" s="45" t="n">
        <v>45753</v>
      </c>
      <c r="C13392" s="6" t="s">
        <v>206</v>
      </c>
      <c r="D13392" s="6" t="s">
        <v>190</v>
      </c>
      <c r="E13392" s="6" t="s">
        <v>174</v>
      </c>
      <c r="F13392" s="34" t="n">
        <v>0.177928075194359</v>
      </c>
      <c r="G13392" s="34" t="n">
        <v>0.257575757575758</v>
      </c>
      <c r="H13392" s="34" t="n">
        <v>-0.0796476823813987</v>
      </c>
      <c r="I13392" s="34" t="n">
        <v>-0.309220413951313</v>
      </c>
      <c r="J13392" s="35" t="n">
        <v>3.85</v>
      </c>
      <c r="K13392" s="6" t="n">
        <v>1</v>
      </c>
      <c r="L13392" s="35" t="n">
        <v>2.85</v>
      </c>
      <c r="M13392" s="6" t="str">
        <f aca="false">IF(I13392&lt;=0,"Below 0%",IF(I13392&lt;=0.05,"0-5%",IF(I13392&lt;=0.1,"5-10%",IF(I13392&lt;=0.2,"10-20%",IF(I13392&lt;=0.4,"20-40%","Above 40%")))))</f>
        <v>Below 0%</v>
      </c>
      <c r="N13392" s="6" t="str">
        <f aca="false">IF(AND(H13392&gt;=Summary!$B$25,I13392&gt;=Summary!$B$26,I13392&lt;=Summary!$B$27,J13392&gt;=Summary!$B$28,J13392&lt;=Summary!$B$29,F13392*J13392&gt;1),"Yes","No")</f>
        <v>No</v>
      </c>
    </row>
    <row r="13393" customFormat="false" ht="15" hidden="false" customHeight="false" outlineLevel="0" collapsed="false">
      <c r="A13393" s="6" t="s">
        <v>159</v>
      </c>
      <c r="B13393" s="45" t="n">
        <v>45753</v>
      </c>
      <c r="C13393" s="6" t="s">
        <v>206</v>
      </c>
      <c r="D13393" s="6" t="s">
        <v>190</v>
      </c>
      <c r="E13393" s="6" t="s">
        <v>177</v>
      </c>
      <c r="F13393" s="34" t="n">
        <v>0.551287889480591</v>
      </c>
      <c r="G13393" s="34" t="n">
        <v>0.450757575757576</v>
      </c>
      <c r="H13393" s="34" t="n">
        <v>0.100530313723015</v>
      </c>
      <c r="I13393" s="34" t="n">
        <v>0.22302523380568</v>
      </c>
      <c r="J13393" s="35" t="n">
        <v>2.2</v>
      </c>
      <c r="K13393" s="6" t="n">
        <v>0</v>
      </c>
      <c r="L13393" s="35" t="n">
        <v>-1</v>
      </c>
      <c r="M13393" s="6" t="str">
        <f aca="false">IF(I13393&lt;=0,"Below 0%",IF(I13393&lt;=0.05,"0-5%",IF(I13393&lt;=0.1,"5-10%",IF(I13393&lt;=0.2,"10-20%",IF(I13393&lt;=0.4,"20-40%","Above 40%")))))</f>
        <v>20-40%</v>
      </c>
      <c r="N13393" s="6" t="str">
        <f aca="false">IF(AND(H13393&gt;=Summary!$B$25,I13393&gt;=Summary!$B$26,I13393&lt;=Summary!$B$27,J13393&gt;=Summary!$B$28,J13393&lt;=Summary!$B$29,F13393*J13393&gt;1),"Yes","No")</f>
        <v>Yes</v>
      </c>
    </row>
    <row r="13394" customFormat="false" ht="15" hidden="false" customHeight="false" outlineLevel="0" collapsed="false">
      <c r="A13394" s="6" t="s">
        <v>159</v>
      </c>
      <c r="B13394" s="45" t="n">
        <v>45753</v>
      </c>
      <c r="C13394" s="6" t="s">
        <v>184</v>
      </c>
      <c r="D13394" s="6" t="s">
        <v>183</v>
      </c>
      <c r="E13394" s="6" t="s">
        <v>187</v>
      </c>
      <c r="F13394" s="34" t="n">
        <v>0.179780945181847</v>
      </c>
      <c r="G13394" s="34" t="n">
        <v>0.219653179190751</v>
      </c>
      <c r="H13394" s="34" t="n">
        <v>-0.0398722340089048</v>
      </c>
      <c r="I13394" s="34" t="n">
        <v>-0.181523591672119</v>
      </c>
      <c r="J13394" s="35" t="n">
        <v>4.5</v>
      </c>
      <c r="K13394" s="6" t="n">
        <v>1</v>
      </c>
      <c r="L13394" s="35" t="n">
        <v>3.5</v>
      </c>
      <c r="M13394" s="6" t="str">
        <f aca="false">IF(I13394&lt;=0,"Below 0%",IF(I13394&lt;=0.05,"0-5%",IF(I13394&lt;=0.1,"5-10%",IF(I13394&lt;=0.2,"10-20%",IF(I13394&lt;=0.4,"20-40%","Above 40%")))))</f>
        <v>Below 0%</v>
      </c>
      <c r="N13394" s="6" t="str">
        <f aca="false">IF(AND(H13394&gt;=Summary!$B$25,I13394&gt;=Summary!$B$26,I13394&lt;=Summary!$B$27,J13394&gt;=Summary!$B$28,J13394&lt;=Summary!$B$29,F13394*J13394&gt;1),"Yes","No")</f>
        <v>No</v>
      </c>
    </row>
    <row r="13395" customFormat="false" ht="15" hidden="false" customHeight="false" outlineLevel="0" collapsed="false">
      <c r="A13395" s="6" t="s">
        <v>159</v>
      </c>
      <c r="B13395" s="45" t="n">
        <v>45753</v>
      </c>
      <c r="C13395" s="6" t="s">
        <v>184</v>
      </c>
      <c r="D13395" s="6" t="s">
        <v>183</v>
      </c>
      <c r="E13395" s="6" t="s">
        <v>174</v>
      </c>
      <c r="F13395" s="34" t="n">
        <v>0.145755618810654</v>
      </c>
      <c r="G13395" s="34" t="n">
        <v>0.260115606936416</v>
      </c>
      <c r="H13395" s="34" t="n">
        <v>-0.114359988125763</v>
      </c>
      <c r="I13395" s="34" t="n">
        <v>-0.43965062101682</v>
      </c>
      <c r="J13395" s="35" t="n">
        <v>3.8</v>
      </c>
      <c r="K13395" s="6" t="n">
        <v>0</v>
      </c>
      <c r="L13395" s="35" t="n">
        <v>-1</v>
      </c>
      <c r="M13395" s="6" t="str">
        <f aca="false">IF(I13395&lt;=0,"Below 0%",IF(I13395&lt;=0.05,"0-5%",IF(I13395&lt;=0.1,"5-10%",IF(I13395&lt;=0.2,"10-20%",IF(I13395&lt;=0.4,"20-40%","Above 40%")))))</f>
        <v>Below 0%</v>
      </c>
      <c r="N13395" s="6" t="str">
        <f aca="false">IF(AND(H13395&gt;=Summary!$B$25,I13395&gt;=Summary!$B$26,I13395&lt;=Summary!$B$27,J13395&gt;=Summary!$B$28,J13395&lt;=Summary!$B$29,F13395*J13395&gt;1),"Yes","No")</f>
        <v>No</v>
      </c>
    </row>
    <row r="13396" customFormat="false" ht="15" hidden="false" customHeight="false" outlineLevel="0" collapsed="false">
      <c r="A13396" s="6" t="s">
        <v>159</v>
      </c>
      <c r="B13396" s="45" t="n">
        <v>45753</v>
      </c>
      <c r="C13396" s="6" t="s">
        <v>184</v>
      </c>
      <c r="D13396" s="6" t="s">
        <v>183</v>
      </c>
      <c r="E13396" s="6" t="s">
        <v>177</v>
      </c>
      <c r="F13396" s="34" t="n">
        <v>0.674463450908661</v>
      </c>
      <c r="G13396" s="34" t="n">
        <v>0.520231213872832</v>
      </c>
      <c r="H13396" s="34" t="n">
        <v>0.154232237035828</v>
      </c>
      <c r="I13396" s="34" t="n">
        <v>0.296468633413315</v>
      </c>
      <c r="J13396" s="35" t="n">
        <v>1.9</v>
      </c>
      <c r="K13396" s="6" t="n">
        <v>0</v>
      </c>
      <c r="L13396" s="35" t="n">
        <v>-1</v>
      </c>
      <c r="M13396" s="6" t="str">
        <f aca="false">IF(I13396&lt;=0,"Below 0%",IF(I13396&lt;=0.05,"0-5%",IF(I13396&lt;=0.1,"5-10%",IF(I13396&lt;=0.2,"10-20%",IF(I13396&lt;=0.4,"20-40%","Above 40%")))))</f>
        <v>20-40%</v>
      </c>
      <c r="N13396" s="6" t="str">
        <f aca="false">IF(AND(H13396&gt;=Summary!$B$25,I13396&gt;=Summary!$B$26,I13396&lt;=Summary!$B$27,J13396&gt;=Summary!$B$28,J13396&lt;=Summary!$B$29,F13396*J13396&gt;1),"Yes","No")</f>
        <v>Yes</v>
      </c>
    </row>
    <row r="13397" customFormat="false" ht="15" hidden="false" customHeight="false" outlineLevel="0" collapsed="false">
      <c r="A13397" s="6" t="s">
        <v>159</v>
      </c>
      <c r="B13397" s="45" t="n">
        <v>45753</v>
      </c>
      <c r="C13397" s="6" t="s">
        <v>176</v>
      </c>
      <c r="D13397" s="6" t="s">
        <v>194</v>
      </c>
      <c r="E13397" s="6" t="s">
        <v>187</v>
      </c>
      <c r="F13397" s="34" t="n">
        <v>0.34574082493782</v>
      </c>
      <c r="G13397" s="34" t="n">
        <v>0.286682303883242</v>
      </c>
      <c r="H13397" s="34" t="n">
        <v>0.0590585210545783</v>
      </c>
      <c r="I13397" s="34" t="n">
        <v>0.206006859351288</v>
      </c>
      <c r="J13397" s="35" t="n">
        <v>3.45</v>
      </c>
      <c r="K13397" s="6" t="n">
        <v>0</v>
      </c>
      <c r="L13397" s="35" t="n">
        <v>-1</v>
      </c>
      <c r="M13397" s="6" t="str">
        <f aca="false">IF(I13397&lt;=0,"Below 0%",IF(I13397&lt;=0.05,"0-5%",IF(I13397&lt;=0.1,"5-10%",IF(I13397&lt;=0.2,"10-20%",IF(I13397&lt;=0.4,"20-40%","Above 40%")))))</f>
        <v>20-40%</v>
      </c>
      <c r="N13397" s="6" t="str">
        <f aca="false">IF(AND(H13397&gt;=Summary!$B$25,I13397&gt;=Summary!$B$26,I13397&lt;=Summary!$B$27,J13397&gt;=Summary!$B$28,J13397&lt;=Summary!$B$29,F13397*J13397&gt;1),"Yes","No")</f>
        <v>Yes</v>
      </c>
    </row>
    <row r="13398" customFormat="false" ht="15" hidden="false" customHeight="false" outlineLevel="0" collapsed="false">
      <c r="A13398" s="6" t="s">
        <v>159</v>
      </c>
      <c r="B13398" s="45" t="n">
        <v>45753</v>
      </c>
      <c r="C13398" s="6" t="s">
        <v>176</v>
      </c>
      <c r="D13398" s="6" t="s">
        <v>194</v>
      </c>
      <c r="E13398" s="6" t="s">
        <v>174</v>
      </c>
      <c r="F13398" s="34" t="n">
        <v>0.177163600921631</v>
      </c>
      <c r="G13398" s="34" t="n">
        <v>0.263747719572583</v>
      </c>
      <c r="H13398" s="34" t="n">
        <v>-0.0865841186509519</v>
      </c>
      <c r="I13398" s="34" t="n">
        <v>-0.328283856979943</v>
      </c>
      <c r="J13398" s="35" t="n">
        <v>3.75</v>
      </c>
      <c r="K13398" s="6" t="n">
        <v>1</v>
      </c>
      <c r="L13398" s="35" t="n">
        <v>2.75</v>
      </c>
      <c r="M13398" s="6" t="str">
        <f aca="false">IF(I13398&lt;=0,"Below 0%",IF(I13398&lt;=0.05,"0-5%",IF(I13398&lt;=0.1,"5-10%",IF(I13398&lt;=0.2,"10-20%",IF(I13398&lt;=0.4,"20-40%","Above 40%")))))</f>
        <v>Below 0%</v>
      </c>
      <c r="N13398" s="6" t="str">
        <f aca="false">IF(AND(H13398&gt;=Summary!$B$25,I13398&gt;=Summary!$B$26,I13398&lt;=Summary!$B$27,J13398&gt;=Summary!$B$28,J13398&lt;=Summary!$B$29,F13398*J13398&gt;1),"Yes","No")</f>
        <v>No</v>
      </c>
    </row>
    <row r="13399" customFormat="false" ht="15" hidden="false" customHeight="false" outlineLevel="0" collapsed="false">
      <c r="A13399" s="6" t="s">
        <v>159</v>
      </c>
      <c r="B13399" s="45" t="n">
        <v>45753</v>
      </c>
      <c r="C13399" s="6" t="s">
        <v>176</v>
      </c>
      <c r="D13399" s="6" t="s">
        <v>194</v>
      </c>
      <c r="E13399" s="6" t="s">
        <v>177</v>
      </c>
      <c r="F13399" s="34" t="n">
        <v>0.477095544338226</v>
      </c>
      <c r="G13399" s="34" t="n">
        <v>0.449569976544175</v>
      </c>
      <c r="H13399" s="34" t="n">
        <v>0.0275255677940512</v>
      </c>
      <c r="I13399" s="34" t="n">
        <v>0.0612264368845068</v>
      </c>
      <c r="J13399" s="35" t="n">
        <v>2.2</v>
      </c>
      <c r="K13399" s="6" t="n">
        <v>0</v>
      </c>
      <c r="L13399" s="35" t="n">
        <v>-1</v>
      </c>
      <c r="M13399" s="6" t="str">
        <f aca="false">IF(I13399&lt;=0,"Below 0%",IF(I13399&lt;=0.05,"0-5%",IF(I13399&lt;=0.1,"5-10%",IF(I13399&lt;=0.2,"10-20%",IF(I13399&lt;=0.4,"20-40%","Above 40%")))))</f>
        <v>5-10%</v>
      </c>
      <c r="N13399" s="6" t="str">
        <f aca="false">IF(AND(H13399&gt;=Summary!$B$25,I13399&gt;=Summary!$B$26,I13399&lt;=Summary!$B$27,J13399&gt;=Summary!$B$28,J13399&lt;=Summary!$B$29,F13399*J13399&gt;1),"Yes","No")</f>
        <v>No</v>
      </c>
    </row>
    <row r="13400" customFormat="false" ht="15" hidden="false" customHeight="false" outlineLevel="0" collapsed="false">
      <c r="A13400" s="6" t="s">
        <v>159</v>
      </c>
      <c r="B13400" s="45" t="n">
        <v>45753</v>
      </c>
      <c r="C13400" s="6" t="s">
        <v>181</v>
      </c>
      <c r="D13400" s="6" t="s">
        <v>179</v>
      </c>
      <c r="E13400" s="6" t="s">
        <v>187</v>
      </c>
      <c r="F13400" s="34" t="n">
        <v>0.808578729629517</v>
      </c>
      <c r="G13400" s="34" t="n">
        <v>0.694505564845857</v>
      </c>
      <c r="H13400" s="34" t="n">
        <v>0.11407316478366</v>
      </c>
      <c r="I13400" s="34" t="n">
        <v>0.164250901011827</v>
      </c>
      <c r="J13400" s="35" t="n">
        <v>1.43</v>
      </c>
      <c r="K13400" s="6" t="n">
        <v>1</v>
      </c>
      <c r="L13400" s="35" t="n">
        <v>0.43</v>
      </c>
      <c r="M13400" s="6" t="str">
        <f aca="false">IF(I13400&lt;=0,"Below 0%",IF(I13400&lt;=0.05,"0-5%",IF(I13400&lt;=0.1,"5-10%",IF(I13400&lt;=0.2,"10-20%",IF(I13400&lt;=0.4,"20-40%","Above 40%")))))</f>
        <v>10-20%</v>
      </c>
      <c r="N13400" s="6" t="str">
        <f aca="false">IF(AND(H13400&gt;=Summary!$B$25,I13400&gt;=Summary!$B$26,I13400&lt;=Summary!$B$27,J13400&gt;=Summary!$B$28,J13400&lt;=Summary!$B$29,F13400*J13400&gt;1),"Yes","No")</f>
        <v>No</v>
      </c>
    </row>
    <row r="13401" customFormat="false" ht="15" hidden="false" customHeight="false" outlineLevel="0" collapsed="false">
      <c r="A13401" s="6" t="s">
        <v>159</v>
      </c>
      <c r="B13401" s="45" t="n">
        <v>45753</v>
      </c>
      <c r="C13401" s="6" t="s">
        <v>181</v>
      </c>
      <c r="D13401" s="6" t="s">
        <v>179</v>
      </c>
      <c r="E13401" s="6" t="s">
        <v>174</v>
      </c>
      <c r="F13401" s="34" t="n">
        <v>0.122190266847611</v>
      </c>
      <c r="G13401" s="34" t="n">
        <v>0.177346956737424</v>
      </c>
      <c r="H13401" s="34" t="n">
        <v>-0.0551566898898136</v>
      </c>
      <c r="I13401" s="34" t="n">
        <v>-0.311010072597284</v>
      </c>
      <c r="J13401" s="35" t="n">
        <v>5.6</v>
      </c>
      <c r="K13401" s="6" t="n">
        <v>0</v>
      </c>
      <c r="L13401" s="35" t="n">
        <v>-1</v>
      </c>
      <c r="M13401" s="6" t="str">
        <f aca="false">IF(I13401&lt;=0,"Below 0%",IF(I13401&lt;=0.05,"0-5%",IF(I13401&lt;=0.1,"5-10%",IF(I13401&lt;=0.2,"10-20%",IF(I13401&lt;=0.4,"20-40%","Above 40%")))))</f>
        <v>Below 0%</v>
      </c>
      <c r="N13401" s="6" t="str">
        <f aca="false">IF(AND(H13401&gt;=Summary!$B$25,I13401&gt;=Summary!$B$26,I13401&lt;=Summary!$B$27,J13401&gt;=Summary!$B$28,J13401&lt;=Summary!$B$29,F13401*J13401&gt;1),"Yes","No")</f>
        <v>No</v>
      </c>
    </row>
    <row r="13402" customFormat="false" ht="15" hidden="false" customHeight="false" outlineLevel="0" collapsed="false">
      <c r="A13402" s="6" t="s">
        <v>159</v>
      </c>
      <c r="B13402" s="45" t="n">
        <v>45753</v>
      </c>
      <c r="C13402" s="6" t="s">
        <v>181</v>
      </c>
      <c r="D13402" s="6" t="s">
        <v>179</v>
      </c>
      <c r="E13402" s="6" t="s">
        <v>177</v>
      </c>
      <c r="F13402" s="34" t="n">
        <v>0.0692310556769371</v>
      </c>
      <c r="G13402" s="34" t="n">
        <v>0.128147478416719</v>
      </c>
      <c r="H13402" s="34" t="n">
        <v>-0.0589164227397822</v>
      </c>
      <c r="I13402" s="34" t="n">
        <v>-0.459754834567977</v>
      </c>
      <c r="J13402" s="35" t="n">
        <v>7.75</v>
      </c>
      <c r="K13402" s="6" t="n">
        <v>0</v>
      </c>
      <c r="L13402" s="35" t="n">
        <v>-1</v>
      </c>
      <c r="M13402" s="6" t="str">
        <f aca="false">IF(I13402&lt;=0,"Below 0%",IF(I13402&lt;=0.05,"0-5%",IF(I13402&lt;=0.1,"5-10%",IF(I13402&lt;=0.2,"10-20%",IF(I13402&lt;=0.4,"20-40%","Above 40%")))))</f>
        <v>Below 0%</v>
      </c>
      <c r="N13402" s="6" t="str">
        <f aca="false">IF(AND(H13402&gt;=Summary!$B$25,I13402&gt;=Summary!$B$26,I13402&lt;=Summary!$B$27,J13402&gt;=Summary!$B$28,J13402&lt;=Summary!$B$29,F13402*J13402&gt;1),"Yes","No")</f>
        <v>No</v>
      </c>
    </row>
    <row r="13403" customFormat="false" ht="15" hidden="false" customHeight="false" outlineLevel="0" collapsed="false">
      <c r="A13403" s="6" t="s">
        <v>159</v>
      </c>
      <c r="B13403" s="45" t="n">
        <v>45754</v>
      </c>
      <c r="C13403" s="6" t="s">
        <v>195</v>
      </c>
      <c r="D13403" s="6" t="s">
        <v>188</v>
      </c>
      <c r="E13403" s="6" t="s">
        <v>187</v>
      </c>
      <c r="F13403" s="34" t="n">
        <v>0.133711189031601</v>
      </c>
      <c r="G13403" s="34" t="n">
        <v>0.146029425203326</v>
      </c>
      <c r="H13403" s="34" t="n">
        <v>-0.0123182361717254</v>
      </c>
      <c r="I13403" s="34" t="n">
        <v>-0.0843544796165149</v>
      </c>
      <c r="J13403" s="35" t="n">
        <v>6.75</v>
      </c>
      <c r="K13403" s="6" t="n">
        <v>0</v>
      </c>
      <c r="L13403" s="35" t="n">
        <v>-1</v>
      </c>
      <c r="M13403" s="6" t="str">
        <f aca="false">IF(I13403&lt;=0,"Below 0%",IF(I13403&lt;=0.05,"0-5%",IF(I13403&lt;=0.1,"5-10%",IF(I13403&lt;=0.2,"10-20%",IF(I13403&lt;=0.4,"20-40%","Above 40%")))))</f>
        <v>Below 0%</v>
      </c>
      <c r="N13403" s="6" t="str">
        <f aca="false">IF(AND(H13403&gt;=Summary!$B$25,I13403&gt;=Summary!$B$26,I13403&lt;=Summary!$B$27,J13403&gt;=Summary!$B$28,J13403&lt;=Summary!$B$29,F13403*J13403&gt;1),"Yes","No")</f>
        <v>No</v>
      </c>
    </row>
    <row r="13404" customFormat="false" ht="15" hidden="false" customHeight="false" outlineLevel="0" collapsed="false">
      <c r="A13404" s="6" t="s">
        <v>159</v>
      </c>
      <c r="B13404" s="45" t="n">
        <v>45754</v>
      </c>
      <c r="C13404" s="6" t="s">
        <v>195</v>
      </c>
      <c r="D13404" s="6" t="s">
        <v>188</v>
      </c>
      <c r="E13404" s="6" t="s">
        <v>174</v>
      </c>
      <c r="F13404" s="34" t="n">
        <v>0.237232193350792</v>
      </c>
      <c r="G13404" s="34" t="n">
        <v>0.209723110664352</v>
      </c>
      <c r="H13404" s="34" t="n">
        <v>0.0275090826864403</v>
      </c>
      <c r="I13404" s="34" t="n">
        <v>0.131168580321445</v>
      </c>
      <c r="J13404" s="35" t="n">
        <v>4.7</v>
      </c>
      <c r="K13404" s="6" t="n">
        <v>0</v>
      </c>
      <c r="L13404" s="35" t="n">
        <v>-1</v>
      </c>
      <c r="M13404" s="6" t="str">
        <f aca="false">IF(I13404&lt;=0,"Below 0%",IF(I13404&lt;=0.05,"0-5%",IF(I13404&lt;=0.1,"5-10%",IF(I13404&lt;=0.2,"10-20%",IF(I13404&lt;=0.4,"20-40%","Above 40%")))))</f>
        <v>10-20%</v>
      </c>
      <c r="N13404" s="6" t="str">
        <f aca="false">IF(AND(H13404&gt;=Summary!$B$25,I13404&gt;=Summary!$B$26,I13404&lt;=Summary!$B$27,J13404&gt;=Summary!$B$28,J13404&lt;=Summary!$B$29,F13404*J13404&gt;1),"Yes","No")</f>
        <v>No</v>
      </c>
    </row>
    <row r="13405" customFormat="false" ht="15" hidden="false" customHeight="false" outlineLevel="0" collapsed="false">
      <c r="A13405" s="6" t="s">
        <v>159</v>
      </c>
      <c r="B13405" s="45" t="n">
        <v>45754</v>
      </c>
      <c r="C13405" s="6" t="s">
        <v>195</v>
      </c>
      <c r="D13405" s="6" t="s">
        <v>188</v>
      </c>
      <c r="E13405" s="6" t="s">
        <v>177</v>
      </c>
      <c r="F13405" s="34" t="n">
        <v>0.629056572914124</v>
      </c>
      <c r="G13405" s="34" t="n">
        <v>0.644247464132322</v>
      </c>
      <c r="H13405" s="34" t="n">
        <v>-0.0151908912181985</v>
      </c>
      <c r="I13405" s="34" t="n">
        <v>-0.0235792798015243</v>
      </c>
      <c r="J13405" s="35" t="n">
        <v>1.53</v>
      </c>
      <c r="K13405" s="6" t="n">
        <v>1</v>
      </c>
      <c r="L13405" s="35" t="n">
        <v>0.53</v>
      </c>
      <c r="M13405" s="6" t="str">
        <f aca="false">IF(I13405&lt;=0,"Below 0%",IF(I13405&lt;=0.05,"0-5%",IF(I13405&lt;=0.1,"5-10%",IF(I13405&lt;=0.2,"10-20%",IF(I13405&lt;=0.4,"20-40%","Above 40%")))))</f>
        <v>Below 0%</v>
      </c>
      <c r="N13405" s="6" t="str">
        <f aca="false">IF(AND(H13405&gt;=Summary!$B$25,I13405&gt;=Summary!$B$26,I13405&lt;=Summary!$B$27,J13405&gt;=Summary!$B$28,J13405&lt;=Summary!$B$29,F13405*J13405&gt;1),"Yes","No")</f>
        <v>No</v>
      </c>
    </row>
    <row r="13406" customFormat="false" ht="15" hidden="false" customHeight="false" outlineLevel="0" collapsed="false">
      <c r="A13406" s="6" t="s">
        <v>159</v>
      </c>
      <c r="B13406" s="45" t="n">
        <v>45759</v>
      </c>
      <c r="C13406" s="6" t="s">
        <v>185</v>
      </c>
      <c r="D13406" s="6" t="s">
        <v>206</v>
      </c>
      <c r="E13406" s="6" t="s">
        <v>187</v>
      </c>
      <c r="F13406" s="34" t="n">
        <v>0.779375731945038</v>
      </c>
      <c r="G13406" s="34" t="n">
        <v>0.594861931584009</v>
      </c>
      <c r="H13406" s="34" t="n">
        <v>0.184513800361029</v>
      </c>
      <c r="I13406" s="34" t="n">
        <v>0.310179203886358</v>
      </c>
      <c r="J13406" s="35" t="n">
        <v>1.65</v>
      </c>
      <c r="K13406" s="6" t="n">
        <v>0</v>
      </c>
      <c r="L13406" s="35" t="n">
        <v>-1</v>
      </c>
      <c r="M13406" s="6" t="str">
        <f aca="false">IF(I13406&lt;=0,"Below 0%",IF(I13406&lt;=0.05,"0-5%",IF(I13406&lt;=0.1,"5-10%",IF(I13406&lt;=0.2,"10-20%",IF(I13406&lt;=0.4,"20-40%","Above 40%")))))</f>
        <v>20-40%</v>
      </c>
      <c r="N13406" s="6" t="str">
        <f aca="false">IF(AND(H13406&gt;=Summary!$B$25,I13406&gt;=Summary!$B$26,I13406&lt;=Summary!$B$27,J13406&gt;=Summary!$B$28,J13406&lt;=Summary!$B$29,F13406*J13406&gt;1),"Yes","No")</f>
        <v>No</v>
      </c>
    </row>
    <row r="13407" customFormat="false" ht="15" hidden="false" customHeight="false" outlineLevel="0" collapsed="false">
      <c r="A13407" s="6" t="s">
        <v>159</v>
      </c>
      <c r="B13407" s="45" t="n">
        <v>45759</v>
      </c>
      <c r="C13407" s="6" t="s">
        <v>185</v>
      </c>
      <c r="D13407" s="6" t="s">
        <v>206</v>
      </c>
      <c r="E13407" s="6" t="s">
        <v>174</v>
      </c>
      <c r="F13407" s="34" t="n">
        <v>0.104385532438755</v>
      </c>
      <c r="G13407" s="34" t="n">
        <v>0.226679488940789</v>
      </c>
      <c r="H13407" s="34" t="n">
        <v>-0.122293956502034</v>
      </c>
      <c r="I13407" s="34" t="n">
        <v>-0.539501642047456</v>
      </c>
      <c r="J13407" s="35" t="n">
        <v>4.33</v>
      </c>
      <c r="K13407" s="6" t="n">
        <v>1</v>
      </c>
      <c r="L13407" s="35" t="n">
        <v>3.33</v>
      </c>
      <c r="M13407" s="6" t="str">
        <f aca="false">IF(I13407&lt;=0,"Below 0%",IF(I13407&lt;=0.05,"0-5%",IF(I13407&lt;=0.1,"5-10%",IF(I13407&lt;=0.2,"10-20%",IF(I13407&lt;=0.4,"20-40%","Above 40%")))))</f>
        <v>Below 0%</v>
      </c>
      <c r="N13407" s="6" t="str">
        <f aca="false">IF(AND(H13407&gt;=Summary!$B$25,I13407&gt;=Summary!$B$26,I13407&lt;=Summary!$B$27,J13407&gt;=Summary!$B$28,J13407&lt;=Summary!$B$29,F13407*J13407&gt;1),"Yes","No")</f>
        <v>No</v>
      </c>
    </row>
    <row r="13408" customFormat="false" ht="15" hidden="false" customHeight="false" outlineLevel="0" collapsed="false">
      <c r="A13408" s="6" t="s">
        <v>159</v>
      </c>
      <c r="B13408" s="45" t="n">
        <v>45759</v>
      </c>
      <c r="C13408" s="6" t="s">
        <v>185</v>
      </c>
      <c r="D13408" s="6" t="s">
        <v>206</v>
      </c>
      <c r="E13408" s="6" t="s">
        <v>177</v>
      </c>
      <c r="F13408" s="34" t="n">
        <v>0.116238743066788</v>
      </c>
      <c r="G13408" s="34" t="n">
        <v>0.178458579475203</v>
      </c>
      <c r="H13408" s="34" t="n">
        <v>-0.0622198364084149</v>
      </c>
      <c r="I13408" s="34" t="n">
        <v>-0.348651415871326</v>
      </c>
      <c r="J13408" s="35" t="n">
        <v>5.5</v>
      </c>
      <c r="K13408" s="6" t="n">
        <v>0</v>
      </c>
      <c r="L13408" s="35" t="n">
        <v>-1</v>
      </c>
      <c r="M13408" s="6" t="str">
        <f aca="false">IF(I13408&lt;=0,"Below 0%",IF(I13408&lt;=0.05,"0-5%",IF(I13408&lt;=0.1,"5-10%",IF(I13408&lt;=0.2,"10-20%",IF(I13408&lt;=0.4,"20-40%","Above 40%")))))</f>
        <v>Below 0%</v>
      </c>
      <c r="N13408" s="6" t="str">
        <f aca="false">IF(AND(H13408&gt;=Summary!$B$25,I13408&gt;=Summary!$B$26,I13408&lt;=Summary!$B$27,J13408&gt;=Summary!$B$28,J13408&lt;=Summary!$B$29,F13408*J13408&gt;1),"Yes","No")</f>
        <v>No</v>
      </c>
    </row>
    <row r="13409" customFormat="false" ht="15" hidden="false" customHeight="false" outlineLevel="0" collapsed="false">
      <c r="A13409" s="6" t="s">
        <v>159</v>
      </c>
      <c r="B13409" s="45" t="n">
        <v>45759</v>
      </c>
      <c r="C13409" s="6" t="s">
        <v>201</v>
      </c>
      <c r="D13409" s="6" t="s">
        <v>195</v>
      </c>
      <c r="E13409" s="6" t="s">
        <v>187</v>
      </c>
      <c r="F13409" s="34" t="n">
        <v>0.785686612129211</v>
      </c>
      <c r="G13409" s="34" t="n">
        <v>0.760129957702446</v>
      </c>
      <c r="H13409" s="34" t="n">
        <v>0.0255566544267655</v>
      </c>
      <c r="I13409" s="34" t="n">
        <v>0.0336214277148246</v>
      </c>
      <c r="J13409" s="35" t="n">
        <v>1.29</v>
      </c>
      <c r="K13409" s="6" t="n">
        <v>0</v>
      </c>
      <c r="L13409" s="35" t="n">
        <v>-1</v>
      </c>
      <c r="M13409" s="6" t="str">
        <f aca="false">IF(I13409&lt;=0,"Below 0%",IF(I13409&lt;=0.05,"0-5%",IF(I13409&lt;=0.1,"5-10%",IF(I13409&lt;=0.2,"10-20%",IF(I13409&lt;=0.4,"20-40%","Above 40%")))))</f>
        <v>0-5%</v>
      </c>
      <c r="N13409" s="6" t="str">
        <f aca="false">IF(AND(H13409&gt;=Summary!$B$25,I13409&gt;=Summary!$B$26,I13409&lt;=Summary!$B$27,J13409&gt;=Summary!$B$28,J13409&lt;=Summary!$B$29,F13409*J13409&gt;1),"Yes","No")</f>
        <v>No</v>
      </c>
    </row>
    <row r="13410" customFormat="false" ht="15" hidden="false" customHeight="false" outlineLevel="0" collapsed="false">
      <c r="A13410" s="6" t="s">
        <v>159</v>
      </c>
      <c r="B13410" s="45" t="n">
        <v>45759</v>
      </c>
      <c r="C13410" s="6" t="s">
        <v>201</v>
      </c>
      <c r="D13410" s="6" t="s">
        <v>195</v>
      </c>
      <c r="E13410" s="6" t="s">
        <v>174</v>
      </c>
      <c r="F13410" s="34" t="n">
        <v>0.104245461523533</v>
      </c>
      <c r="G13410" s="34" t="n">
        <v>0.158156071844541</v>
      </c>
      <c r="H13410" s="34" t="n">
        <v>-0.0539106103210083</v>
      </c>
      <c r="I13410" s="34" t="n">
        <v>-0.340869684560701</v>
      </c>
      <c r="J13410" s="35" t="n">
        <v>6.2</v>
      </c>
      <c r="K13410" s="6" t="n">
        <v>1</v>
      </c>
      <c r="L13410" s="35" t="n">
        <v>5.2</v>
      </c>
      <c r="M13410" s="6" t="str">
        <f aca="false">IF(I13410&lt;=0,"Below 0%",IF(I13410&lt;=0.05,"0-5%",IF(I13410&lt;=0.1,"5-10%",IF(I13410&lt;=0.2,"10-20%",IF(I13410&lt;=0.4,"20-40%","Above 40%")))))</f>
        <v>Below 0%</v>
      </c>
      <c r="N13410" s="6" t="str">
        <f aca="false">IF(AND(H13410&gt;=Summary!$B$25,I13410&gt;=Summary!$B$26,I13410&lt;=Summary!$B$27,J13410&gt;=Summary!$B$28,J13410&lt;=Summary!$B$29,F13410*J13410&gt;1),"Yes","No")</f>
        <v>No</v>
      </c>
    </row>
    <row r="13411" customFormat="false" ht="15" hidden="false" customHeight="false" outlineLevel="0" collapsed="false">
      <c r="A13411" s="6" t="s">
        <v>159</v>
      </c>
      <c r="B13411" s="45" t="n">
        <v>45759</v>
      </c>
      <c r="C13411" s="6" t="s">
        <v>201</v>
      </c>
      <c r="D13411" s="6" t="s">
        <v>195</v>
      </c>
      <c r="E13411" s="6" t="s">
        <v>177</v>
      </c>
      <c r="F13411" s="34" t="n">
        <v>0.110067911446095</v>
      </c>
      <c r="G13411" s="34" t="n">
        <v>0.0817139704530129</v>
      </c>
      <c r="H13411" s="34" t="n">
        <v>0.0283539409930816</v>
      </c>
      <c r="I13411" s="34" t="n">
        <v>0.346990127096879</v>
      </c>
      <c r="J13411" s="35" t="n">
        <v>12</v>
      </c>
      <c r="K13411" s="6" t="n">
        <v>0</v>
      </c>
      <c r="L13411" s="35" t="n">
        <v>-1</v>
      </c>
      <c r="M13411" s="6" t="str">
        <f aca="false">IF(I13411&lt;=0,"Below 0%",IF(I13411&lt;=0.05,"0-5%",IF(I13411&lt;=0.1,"5-10%",IF(I13411&lt;=0.2,"10-20%",IF(I13411&lt;=0.4,"20-40%","Above 40%")))))</f>
        <v>20-40%</v>
      </c>
      <c r="N13411" s="6" t="str">
        <f aca="false">IF(AND(H13411&gt;=Summary!$B$25,I13411&gt;=Summary!$B$26,I13411&lt;=Summary!$B$27,J13411&gt;=Summary!$B$28,J13411&lt;=Summary!$B$29,F13411*J13411&gt;1),"Yes","No")</f>
        <v>No</v>
      </c>
    </row>
    <row r="13412" customFormat="false" ht="15" hidden="false" customHeight="false" outlineLevel="0" collapsed="false">
      <c r="A13412" s="6" t="s">
        <v>159</v>
      </c>
      <c r="B13412" s="45" t="n">
        <v>45759</v>
      </c>
      <c r="C13412" s="6" t="s">
        <v>194</v>
      </c>
      <c r="D13412" s="6" t="s">
        <v>180</v>
      </c>
      <c r="E13412" s="6" t="s">
        <v>187</v>
      </c>
      <c r="F13412" s="34" t="n">
        <v>0.749474704265595</v>
      </c>
      <c r="G13412" s="34" t="n">
        <v>0.64309898089872</v>
      </c>
      <c r="H13412" s="34" t="n">
        <v>0.106375723366875</v>
      </c>
      <c r="I13412" s="34" t="n">
        <v>0.165411121034925</v>
      </c>
      <c r="J13412" s="35" t="n">
        <v>1.52</v>
      </c>
      <c r="K13412" s="6" t="n">
        <v>1</v>
      </c>
      <c r="L13412" s="35" t="n">
        <v>0.52</v>
      </c>
      <c r="M13412" s="6" t="str">
        <f aca="false">IF(I13412&lt;=0,"Below 0%",IF(I13412&lt;=0.05,"0-5%",IF(I13412&lt;=0.1,"5-10%",IF(I13412&lt;=0.2,"10-20%",IF(I13412&lt;=0.4,"20-40%","Above 40%")))))</f>
        <v>10-20%</v>
      </c>
      <c r="N13412" s="6" t="str">
        <f aca="false">IF(AND(H13412&gt;=Summary!$B$25,I13412&gt;=Summary!$B$26,I13412&lt;=Summary!$B$27,J13412&gt;=Summary!$B$28,J13412&lt;=Summary!$B$29,F13412*J13412&gt;1),"Yes","No")</f>
        <v>No</v>
      </c>
    </row>
    <row r="13413" customFormat="false" ht="15" hidden="false" customHeight="false" outlineLevel="0" collapsed="false">
      <c r="A13413" s="6" t="s">
        <v>159</v>
      </c>
      <c r="B13413" s="45" t="n">
        <v>45759</v>
      </c>
      <c r="C13413" s="6" t="s">
        <v>194</v>
      </c>
      <c r="D13413" s="6" t="s">
        <v>180</v>
      </c>
      <c r="E13413" s="6" t="s">
        <v>174</v>
      </c>
      <c r="F13413" s="34" t="n">
        <v>0.146127447485924</v>
      </c>
      <c r="G13413" s="34" t="n">
        <v>0.199491928768582</v>
      </c>
      <c r="H13413" s="34" t="n">
        <v>-0.0533644812826586</v>
      </c>
      <c r="I13413" s="34" t="n">
        <v>-0.267501956655917</v>
      </c>
      <c r="J13413" s="35" t="n">
        <v>4.9</v>
      </c>
      <c r="K13413" s="6" t="n">
        <v>0</v>
      </c>
      <c r="L13413" s="35" t="n">
        <v>-1</v>
      </c>
      <c r="M13413" s="6" t="str">
        <f aca="false">IF(I13413&lt;=0,"Below 0%",IF(I13413&lt;=0.05,"0-5%",IF(I13413&lt;=0.1,"5-10%",IF(I13413&lt;=0.2,"10-20%",IF(I13413&lt;=0.4,"20-40%","Above 40%")))))</f>
        <v>Below 0%</v>
      </c>
      <c r="N13413" s="6" t="str">
        <f aca="false">IF(AND(H13413&gt;=Summary!$B$25,I13413&gt;=Summary!$B$26,I13413&lt;=Summary!$B$27,J13413&gt;=Summary!$B$28,J13413&lt;=Summary!$B$29,F13413*J13413&gt;1),"Yes","No")</f>
        <v>No</v>
      </c>
    </row>
    <row r="13414" customFormat="false" ht="15" hidden="false" customHeight="false" outlineLevel="0" collapsed="false">
      <c r="A13414" s="6" t="s">
        <v>159</v>
      </c>
      <c r="B13414" s="45" t="n">
        <v>45759</v>
      </c>
      <c r="C13414" s="6" t="s">
        <v>194</v>
      </c>
      <c r="D13414" s="6" t="s">
        <v>180</v>
      </c>
      <c r="E13414" s="6" t="s">
        <v>177</v>
      </c>
      <c r="F13414" s="34" t="n">
        <v>0.104397900402546</v>
      </c>
      <c r="G13414" s="34" t="n">
        <v>0.157409090332698</v>
      </c>
      <c r="H13414" s="34" t="n">
        <v>-0.0530111899301519</v>
      </c>
      <c r="I13414" s="34" t="n">
        <v>-0.336773370699927</v>
      </c>
      <c r="J13414" s="35" t="n">
        <v>6.21</v>
      </c>
      <c r="K13414" s="6" t="n">
        <v>0</v>
      </c>
      <c r="L13414" s="35" t="n">
        <v>-1</v>
      </c>
      <c r="M13414" s="6" t="str">
        <f aca="false">IF(I13414&lt;=0,"Below 0%",IF(I13414&lt;=0.05,"0-5%",IF(I13414&lt;=0.1,"5-10%",IF(I13414&lt;=0.2,"10-20%",IF(I13414&lt;=0.4,"20-40%","Above 40%")))))</f>
        <v>Below 0%</v>
      </c>
      <c r="N13414" s="6" t="str">
        <f aca="false">IF(AND(H13414&gt;=Summary!$B$25,I13414&gt;=Summary!$B$26,I13414&lt;=Summary!$B$27,J13414&gt;=Summary!$B$28,J13414&lt;=Summary!$B$29,F13414*J13414&gt;1),"Yes","No")</f>
        <v>No</v>
      </c>
    </row>
    <row r="13415" customFormat="false" ht="15" hidden="false" customHeight="false" outlineLevel="0" collapsed="false">
      <c r="A13415" s="6" t="s">
        <v>159</v>
      </c>
      <c r="B13415" s="45" t="n">
        <v>45759</v>
      </c>
      <c r="C13415" s="6" t="s">
        <v>207</v>
      </c>
      <c r="D13415" s="6" t="s">
        <v>173</v>
      </c>
      <c r="E13415" s="6" t="s">
        <v>187</v>
      </c>
      <c r="F13415" s="34" t="n">
        <v>0.434162765741348</v>
      </c>
      <c r="G13415" s="34" t="n">
        <v>0.461021094466524</v>
      </c>
      <c r="H13415" s="34" t="n">
        <v>-0.0268583287251757</v>
      </c>
      <c r="I13415" s="34" t="n">
        <v>-0.0582583509682028</v>
      </c>
      <c r="J13415" s="35" t="n">
        <v>2.15</v>
      </c>
      <c r="K13415" s="6" t="n">
        <v>0</v>
      </c>
      <c r="L13415" s="35" t="n">
        <v>-1</v>
      </c>
      <c r="M13415" s="6" t="str">
        <f aca="false">IF(I13415&lt;=0,"Below 0%",IF(I13415&lt;=0.05,"0-5%",IF(I13415&lt;=0.1,"5-10%",IF(I13415&lt;=0.2,"10-20%",IF(I13415&lt;=0.4,"20-40%","Above 40%")))))</f>
        <v>Below 0%</v>
      </c>
      <c r="N13415" s="6" t="str">
        <f aca="false">IF(AND(H13415&gt;=Summary!$B$25,I13415&gt;=Summary!$B$26,I13415&lt;=Summary!$B$27,J13415&gt;=Summary!$B$28,J13415&lt;=Summary!$B$29,F13415*J13415&gt;1),"Yes","No")</f>
        <v>No</v>
      </c>
    </row>
    <row r="13416" customFormat="false" ht="15" hidden="false" customHeight="false" outlineLevel="0" collapsed="false">
      <c r="A13416" s="6" t="s">
        <v>159</v>
      </c>
      <c r="B13416" s="45" t="n">
        <v>45759</v>
      </c>
      <c r="C13416" s="6" t="s">
        <v>207</v>
      </c>
      <c r="D13416" s="6" t="s">
        <v>173</v>
      </c>
      <c r="E13416" s="6" t="s">
        <v>174</v>
      </c>
      <c r="F13416" s="34" t="n">
        <v>0.231611475348473</v>
      </c>
      <c r="G13416" s="34" t="n">
        <v>0.284826250891674</v>
      </c>
      <c r="H13416" s="34" t="n">
        <v>-0.0532147755432016</v>
      </c>
      <c r="I13416" s="34" t="n">
        <v>-0.186832412309638</v>
      </c>
      <c r="J13416" s="35" t="n">
        <v>3.48</v>
      </c>
      <c r="K13416" s="6" t="n">
        <v>0</v>
      </c>
      <c r="L13416" s="35" t="n">
        <v>-1</v>
      </c>
      <c r="M13416" s="6" t="str">
        <f aca="false">IF(I13416&lt;=0,"Below 0%",IF(I13416&lt;=0.05,"0-5%",IF(I13416&lt;=0.1,"5-10%",IF(I13416&lt;=0.2,"10-20%",IF(I13416&lt;=0.4,"20-40%","Above 40%")))))</f>
        <v>Below 0%</v>
      </c>
      <c r="N13416" s="6" t="str">
        <f aca="false">IF(AND(H13416&gt;=Summary!$B$25,I13416&gt;=Summary!$B$26,I13416&lt;=Summary!$B$27,J13416&gt;=Summary!$B$28,J13416&lt;=Summary!$B$29,F13416*J13416&gt;1),"Yes","No")</f>
        <v>No</v>
      </c>
    </row>
    <row r="13417" customFormat="false" ht="15" hidden="false" customHeight="false" outlineLevel="0" collapsed="false">
      <c r="A13417" s="6" t="s">
        <v>159</v>
      </c>
      <c r="B13417" s="45" t="n">
        <v>45759</v>
      </c>
      <c r="C13417" s="6" t="s">
        <v>207</v>
      </c>
      <c r="D13417" s="6" t="s">
        <v>173</v>
      </c>
      <c r="E13417" s="6" t="s">
        <v>177</v>
      </c>
      <c r="F13417" s="34" t="n">
        <v>0.334225803613663</v>
      </c>
      <c r="G13417" s="34" t="n">
        <v>0.254152654641802</v>
      </c>
      <c r="H13417" s="34" t="n">
        <v>0.080073148971861</v>
      </c>
      <c r="I13417" s="34" t="n">
        <v>0.315059266584151</v>
      </c>
      <c r="J13417" s="35" t="n">
        <v>3.9</v>
      </c>
      <c r="K13417" s="6" t="n">
        <v>1</v>
      </c>
      <c r="L13417" s="35" t="n">
        <v>2.9</v>
      </c>
      <c r="M13417" s="6" t="str">
        <f aca="false">IF(I13417&lt;=0,"Below 0%",IF(I13417&lt;=0.05,"0-5%",IF(I13417&lt;=0.1,"5-10%",IF(I13417&lt;=0.2,"10-20%",IF(I13417&lt;=0.4,"20-40%","Above 40%")))))</f>
        <v>20-40%</v>
      </c>
      <c r="N13417" s="6" t="str">
        <f aca="false">IF(AND(H13417&gt;=Summary!$B$25,I13417&gt;=Summary!$B$26,I13417&lt;=Summary!$B$27,J13417&gt;=Summary!$B$28,J13417&lt;=Summary!$B$29,F13417*J13417&gt;1),"Yes","No")</f>
        <v>Yes</v>
      </c>
    </row>
    <row r="13418" customFormat="false" ht="15" hidden="false" customHeight="false" outlineLevel="0" collapsed="false">
      <c r="A13418" s="6" t="s">
        <v>159</v>
      </c>
      <c r="B13418" s="45" t="n">
        <v>45759</v>
      </c>
      <c r="C13418" s="6" t="s">
        <v>179</v>
      </c>
      <c r="D13418" s="6" t="s">
        <v>182</v>
      </c>
      <c r="E13418" s="6" t="s">
        <v>187</v>
      </c>
      <c r="F13418" s="34" t="n">
        <v>0.0822469219565392</v>
      </c>
      <c r="G13418" s="34" t="n">
        <v>0.169690419207906</v>
      </c>
      <c r="H13418" s="34" t="n">
        <v>-0.0874434972513664</v>
      </c>
      <c r="I13418" s="34" t="n">
        <v>-0.515311928979503</v>
      </c>
      <c r="J13418" s="35" t="n">
        <v>6</v>
      </c>
      <c r="K13418" s="6" t="n">
        <v>0</v>
      </c>
      <c r="L13418" s="35" t="n">
        <v>-1</v>
      </c>
      <c r="M13418" s="6" t="str">
        <f aca="false">IF(I13418&lt;=0,"Below 0%",IF(I13418&lt;=0.05,"0-5%",IF(I13418&lt;=0.1,"5-10%",IF(I13418&lt;=0.2,"10-20%",IF(I13418&lt;=0.4,"20-40%","Above 40%")))))</f>
        <v>Below 0%</v>
      </c>
      <c r="N13418" s="6" t="str">
        <f aca="false">IF(AND(H13418&gt;=Summary!$B$25,I13418&gt;=Summary!$B$26,I13418&lt;=Summary!$B$27,J13418&gt;=Summary!$B$28,J13418&lt;=Summary!$B$29,F13418*J13418&gt;1),"Yes","No")</f>
        <v>No</v>
      </c>
    </row>
    <row r="13419" customFormat="false" ht="15" hidden="false" customHeight="false" outlineLevel="0" collapsed="false">
      <c r="A13419" s="6" t="s">
        <v>159</v>
      </c>
      <c r="B13419" s="45" t="n">
        <v>45759</v>
      </c>
      <c r="C13419" s="6" t="s">
        <v>179</v>
      </c>
      <c r="D13419" s="6" t="s">
        <v>182</v>
      </c>
      <c r="E13419" s="6" t="s">
        <v>174</v>
      </c>
      <c r="F13419" s="34" t="n">
        <v>0.139896556735039</v>
      </c>
      <c r="G13419" s="34" t="n">
        <v>0.181811163437042</v>
      </c>
      <c r="H13419" s="34" t="n">
        <v>-0.0419146067020029</v>
      </c>
      <c r="I13419" s="34" t="n">
        <v>-0.230539235928256</v>
      </c>
      <c r="J13419" s="35" t="n">
        <v>5.6</v>
      </c>
      <c r="K13419" s="6" t="n">
        <v>0</v>
      </c>
      <c r="L13419" s="35" t="n">
        <v>-1</v>
      </c>
      <c r="M13419" s="6" t="str">
        <f aca="false">IF(I13419&lt;=0,"Below 0%",IF(I13419&lt;=0.05,"0-5%",IF(I13419&lt;=0.1,"5-10%",IF(I13419&lt;=0.2,"10-20%",IF(I13419&lt;=0.4,"20-40%","Above 40%")))))</f>
        <v>Below 0%</v>
      </c>
      <c r="N13419" s="6" t="str">
        <f aca="false">IF(AND(H13419&gt;=Summary!$B$25,I13419&gt;=Summary!$B$26,I13419&lt;=Summary!$B$27,J13419&gt;=Summary!$B$28,J13419&lt;=Summary!$B$29,F13419*J13419&gt;1),"Yes","No")</f>
        <v>No</v>
      </c>
    </row>
    <row r="13420" customFormat="false" ht="15" hidden="false" customHeight="false" outlineLevel="0" collapsed="false">
      <c r="A13420" s="6" t="s">
        <v>159</v>
      </c>
      <c r="B13420" s="45" t="n">
        <v>45759</v>
      </c>
      <c r="C13420" s="6" t="s">
        <v>179</v>
      </c>
      <c r="D13420" s="6" t="s">
        <v>182</v>
      </c>
      <c r="E13420" s="6" t="s">
        <v>177</v>
      </c>
      <c r="F13420" s="34" t="n">
        <v>0.777856528759003</v>
      </c>
      <c r="G13420" s="34" t="n">
        <v>0.648498417355053</v>
      </c>
      <c r="H13420" s="34" t="n">
        <v>0.12935811140395</v>
      </c>
      <c r="I13420" s="34" t="n">
        <v>0.199473287739924</v>
      </c>
      <c r="J13420" s="35" t="n">
        <v>1.57</v>
      </c>
      <c r="K13420" s="6" t="n">
        <v>1</v>
      </c>
      <c r="L13420" s="35" t="n">
        <v>0.57</v>
      </c>
      <c r="M13420" s="6" t="str">
        <f aca="false">IF(I13420&lt;=0,"Below 0%",IF(I13420&lt;=0.05,"0-5%",IF(I13420&lt;=0.1,"5-10%",IF(I13420&lt;=0.2,"10-20%",IF(I13420&lt;=0.4,"20-40%","Above 40%")))))</f>
        <v>10-20%</v>
      </c>
      <c r="N13420" s="6" t="str">
        <f aca="false">IF(AND(H13420&gt;=Summary!$B$25,I13420&gt;=Summary!$B$26,I13420&lt;=Summary!$B$27,J13420&gt;=Summary!$B$28,J13420&lt;=Summary!$B$29,F13420*J13420&gt;1),"Yes","No")</f>
        <v>No</v>
      </c>
    </row>
    <row r="13421" customFormat="false" ht="15" hidden="false" customHeight="false" outlineLevel="0" collapsed="false">
      <c r="A13421" s="6" t="s">
        <v>159</v>
      </c>
      <c r="B13421" s="45" t="n">
        <v>45760</v>
      </c>
      <c r="C13421" s="6" t="s">
        <v>190</v>
      </c>
      <c r="D13421" s="6" t="s">
        <v>209</v>
      </c>
      <c r="E13421" s="6" t="s">
        <v>187</v>
      </c>
      <c r="F13421" s="34" t="n">
        <v>0.799743413925171</v>
      </c>
      <c r="G13421" s="34" t="n">
        <v>0.775480059084195</v>
      </c>
      <c r="H13421" s="34" t="n">
        <v>0.024263354840976</v>
      </c>
      <c r="I13421" s="34" t="n">
        <v>0.0312881737663633</v>
      </c>
      <c r="J13421" s="35" t="n">
        <v>1.28</v>
      </c>
      <c r="K13421" s="6" t="n">
        <v>0</v>
      </c>
      <c r="L13421" s="35" t="n">
        <v>-1</v>
      </c>
      <c r="M13421" s="6" t="str">
        <f aca="false">IF(I13421&lt;=0,"Below 0%",IF(I13421&lt;=0.05,"0-5%",IF(I13421&lt;=0.1,"5-10%",IF(I13421&lt;=0.2,"10-20%",IF(I13421&lt;=0.4,"20-40%","Above 40%")))))</f>
        <v>0-5%</v>
      </c>
      <c r="N13421" s="6" t="str">
        <f aca="false">IF(AND(H13421&gt;=Summary!$B$25,I13421&gt;=Summary!$B$26,I13421&lt;=Summary!$B$27,J13421&gt;=Summary!$B$28,J13421&lt;=Summary!$B$29,F13421*J13421&gt;1),"Yes","No")</f>
        <v>No</v>
      </c>
    </row>
    <row r="13422" customFormat="false" ht="15" hidden="false" customHeight="false" outlineLevel="0" collapsed="false">
      <c r="A13422" s="6" t="s">
        <v>159</v>
      </c>
      <c r="B13422" s="45" t="n">
        <v>45760</v>
      </c>
      <c r="C13422" s="6" t="s">
        <v>190</v>
      </c>
      <c r="D13422" s="6" t="s">
        <v>209</v>
      </c>
      <c r="E13422" s="6" t="s">
        <v>174</v>
      </c>
      <c r="F13422" s="34" t="n">
        <v>0.108642473816872</v>
      </c>
      <c r="G13422" s="34" t="n">
        <v>0.141802067946824</v>
      </c>
      <c r="H13422" s="34" t="n">
        <v>-0.0331595941299526</v>
      </c>
      <c r="I13422" s="34" t="n">
        <v>-0.233844221103936</v>
      </c>
      <c r="J13422" s="35" t="n">
        <v>7</v>
      </c>
      <c r="K13422" s="6" t="n">
        <v>1</v>
      </c>
      <c r="L13422" s="35" t="n">
        <v>6</v>
      </c>
      <c r="M13422" s="6" t="str">
        <f aca="false">IF(I13422&lt;=0,"Below 0%",IF(I13422&lt;=0.05,"0-5%",IF(I13422&lt;=0.1,"5-10%",IF(I13422&lt;=0.2,"10-20%",IF(I13422&lt;=0.4,"20-40%","Above 40%")))))</f>
        <v>Below 0%</v>
      </c>
      <c r="N13422" s="6" t="str">
        <f aca="false">IF(AND(H13422&gt;=Summary!$B$25,I13422&gt;=Summary!$B$26,I13422&lt;=Summary!$B$27,J13422&gt;=Summary!$B$28,J13422&lt;=Summary!$B$29,F13422*J13422&gt;1),"Yes","No")</f>
        <v>No</v>
      </c>
    </row>
    <row r="13423" customFormat="false" ht="15" hidden="false" customHeight="false" outlineLevel="0" collapsed="false">
      <c r="A13423" s="6" t="s">
        <v>159</v>
      </c>
      <c r="B13423" s="45" t="n">
        <v>45760</v>
      </c>
      <c r="C13423" s="6" t="s">
        <v>190</v>
      </c>
      <c r="D13423" s="6" t="s">
        <v>209</v>
      </c>
      <c r="E13423" s="6" t="s">
        <v>177</v>
      </c>
      <c r="F13423" s="34" t="n">
        <v>0.0916140526533127</v>
      </c>
      <c r="G13423" s="34" t="n">
        <v>0.0827178729689808</v>
      </c>
      <c r="H13423" s="34" t="n">
        <v>0.0088961796843319</v>
      </c>
      <c r="I13423" s="34" t="n">
        <v>0.107548457969513</v>
      </c>
      <c r="J13423" s="35" t="n">
        <v>12</v>
      </c>
      <c r="K13423" s="6" t="n">
        <v>0</v>
      </c>
      <c r="L13423" s="35" t="n">
        <v>-1</v>
      </c>
      <c r="M13423" s="6" t="str">
        <f aca="false">IF(I13423&lt;=0,"Below 0%",IF(I13423&lt;=0.05,"0-5%",IF(I13423&lt;=0.1,"5-10%",IF(I13423&lt;=0.2,"10-20%",IF(I13423&lt;=0.4,"20-40%","Above 40%")))))</f>
        <v>10-20%</v>
      </c>
      <c r="N13423" s="6" t="str">
        <f aca="false">IF(AND(H13423&gt;=Summary!$B$25,I13423&gt;=Summary!$B$26,I13423&lt;=Summary!$B$27,J13423&gt;=Summary!$B$28,J13423&lt;=Summary!$B$29,F13423*J13423&gt;1),"Yes","No")</f>
        <v>No</v>
      </c>
    </row>
    <row r="13424" customFormat="false" ht="15" hidden="false" customHeight="false" outlineLevel="0" collapsed="false">
      <c r="A13424" s="6" t="s">
        <v>159</v>
      </c>
      <c r="B13424" s="45" t="n">
        <v>45760</v>
      </c>
      <c r="C13424" s="6" t="s">
        <v>183</v>
      </c>
      <c r="D13424" s="6" t="s">
        <v>189</v>
      </c>
      <c r="E13424" s="6" t="s">
        <v>187</v>
      </c>
      <c r="F13424" s="34" t="n">
        <v>0.81671929359436</v>
      </c>
      <c r="G13424" s="34" t="n">
        <v>0.747802287013198</v>
      </c>
      <c r="H13424" s="34" t="n">
        <v>0.0689170065811625</v>
      </c>
      <c r="I13424" s="34" t="n">
        <v>0.0921593953081159</v>
      </c>
      <c r="J13424" s="35" t="n">
        <v>1.31</v>
      </c>
      <c r="K13424" s="6" t="n">
        <v>1</v>
      </c>
      <c r="L13424" s="35" t="n">
        <v>0.31</v>
      </c>
      <c r="M13424" s="6" t="str">
        <f aca="false">IF(I13424&lt;=0,"Below 0%",IF(I13424&lt;=0.05,"0-5%",IF(I13424&lt;=0.1,"5-10%",IF(I13424&lt;=0.2,"10-20%",IF(I13424&lt;=0.4,"20-40%","Above 40%")))))</f>
        <v>5-10%</v>
      </c>
      <c r="N13424" s="6" t="str">
        <f aca="false">IF(AND(H13424&gt;=Summary!$B$25,I13424&gt;=Summary!$B$26,I13424&lt;=Summary!$B$27,J13424&gt;=Summary!$B$28,J13424&lt;=Summary!$B$29,F13424*J13424&gt;1),"Yes","No")</f>
        <v>No</v>
      </c>
    </row>
    <row r="13425" customFormat="false" ht="15" hidden="false" customHeight="false" outlineLevel="0" collapsed="false">
      <c r="A13425" s="6" t="s">
        <v>159</v>
      </c>
      <c r="B13425" s="45" t="n">
        <v>45760</v>
      </c>
      <c r="C13425" s="6" t="s">
        <v>183</v>
      </c>
      <c r="D13425" s="6" t="s">
        <v>189</v>
      </c>
      <c r="E13425" s="6" t="s">
        <v>174</v>
      </c>
      <c r="F13425" s="34" t="n">
        <v>0.102721735835075</v>
      </c>
      <c r="G13425" s="34" t="n">
        <v>0.158003386449563</v>
      </c>
      <c r="H13425" s="34" t="n">
        <v>-0.0552816506144874</v>
      </c>
      <c r="I13425" s="34" t="n">
        <v>-0.349876365669759</v>
      </c>
      <c r="J13425" s="35" t="n">
        <v>6.2</v>
      </c>
      <c r="K13425" s="6" t="n">
        <v>0</v>
      </c>
      <c r="L13425" s="35" t="n">
        <v>-1</v>
      </c>
      <c r="M13425" s="6" t="str">
        <f aca="false">IF(I13425&lt;=0,"Below 0%",IF(I13425&lt;=0.05,"0-5%",IF(I13425&lt;=0.1,"5-10%",IF(I13425&lt;=0.2,"10-20%",IF(I13425&lt;=0.4,"20-40%","Above 40%")))))</f>
        <v>Below 0%</v>
      </c>
      <c r="N13425" s="6" t="str">
        <f aca="false">IF(AND(H13425&gt;=Summary!$B$25,I13425&gt;=Summary!$B$26,I13425&lt;=Summary!$B$27,J13425&gt;=Summary!$B$28,J13425&lt;=Summary!$B$29,F13425*J13425&gt;1),"Yes","No")</f>
        <v>No</v>
      </c>
    </row>
    <row r="13426" customFormat="false" ht="15" hidden="false" customHeight="false" outlineLevel="0" collapsed="false">
      <c r="A13426" s="6" t="s">
        <v>159</v>
      </c>
      <c r="B13426" s="45" t="n">
        <v>45760</v>
      </c>
      <c r="C13426" s="6" t="s">
        <v>183</v>
      </c>
      <c r="D13426" s="6" t="s">
        <v>189</v>
      </c>
      <c r="E13426" s="6" t="s">
        <v>177</v>
      </c>
      <c r="F13426" s="34" t="n">
        <v>0.0805589631199837</v>
      </c>
      <c r="G13426" s="34" t="n">
        <v>0.0941943265372394</v>
      </c>
      <c r="H13426" s="34" t="n">
        <v>-0.0136353634172557</v>
      </c>
      <c r="I13426" s="34" t="n">
        <v>-0.14475779931252</v>
      </c>
      <c r="J13426" s="35" t="n">
        <v>10.4</v>
      </c>
      <c r="K13426" s="6" t="n">
        <v>0</v>
      </c>
      <c r="L13426" s="35" t="n">
        <v>-1</v>
      </c>
      <c r="M13426" s="6" t="str">
        <f aca="false">IF(I13426&lt;=0,"Below 0%",IF(I13426&lt;=0.05,"0-5%",IF(I13426&lt;=0.1,"5-10%",IF(I13426&lt;=0.2,"10-20%",IF(I13426&lt;=0.4,"20-40%","Above 40%")))))</f>
        <v>Below 0%</v>
      </c>
      <c r="N13426" s="6" t="str">
        <f aca="false">IF(AND(H13426&gt;=Summary!$B$25,I13426&gt;=Summary!$B$26,I13426&lt;=Summary!$B$27,J13426&gt;=Summary!$B$28,J13426&lt;=Summary!$B$29,F13426*J13426&gt;1),"Yes","No")</f>
        <v>No</v>
      </c>
    </row>
    <row r="13427" customFormat="false" ht="15" hidden="false" customHeight="false" outlineLevel="0" collapsed="false">
      <c r="A13427" s="6" t="s">
        <v>159</v>
      </c>
      <c r="B13427" s="45" t="n">
        <v>45760</v>
      </c>
      <c r="C13427" s="6" t="s">
        <v>188</v>
      </c>
      <c r="D13427" s="6" t="s">
        <v>176</v>
      </c>
      <c r="E13427" s="6" t="s">
        <v>187</v>
      </c>
      <c r="F13427" s="34" t="n">
        <v>0.563881039619446</v>
      </c>
      <c r="G13427" s="34" t="n">
        <v>0.585694869612712</v>
      </c>
      <c r="H13427" s="34" t="n">
        <v>-0.0218138299932665</v>
      </c>
      <c r="I13427" s="34" t="n">
        <v>-0.0372443590084557</v>
      </c>
      <c r="J13427" s="35" t="n">
        <v>1.69</v>
      </c>
      <c r="K13427" s="6" t="n">
        <v>1</v>
      </c>
      <c r="L13427" s="35" t="n">
        <v>0.69</v>
      </c>
      <c r="M13427" s="6" t="str">
        <f aca="false">IF(I13427&lt;=0,"Below 0%",IF(I13427&lt;=0.05,"0-5%",IF(I13427&lt;=0.1,"5-10%",IF(I13427&lt;=0.2,"10-20%",IF(I13427&lt;=0.4,"20-40%","Above 40%")))))</f>
        <v>Below 0%</v>
      </c>
      <c r="N13427" s="6" t="str">
        <f aca="false">IF(AND(H13427&gt;=Summary!$B$25,I13427&gt;=Summary!$B$26,I13427&lt;=Summary!$B$27,J13427&gt;=Summary!$B$28,J13427&lt;=Summary!$B$29,F13427*J13427&gt;1),"Yes","No")</f>
        <v>No</v>
      </c>
    </row>
    <row r="13428" customFormat="false" ht="15" hidden="false" customHeight="false" outlineLevel="0" collapsed="false">
      <c r="A13428" s="6" t="s">
        <v>159</v>
      </c>
      <c r="B13428" s="45" t="n">
        <v>45760</v>
      </c>
      <c r="C13428" s="6" t="s">
        <v>188</v>
      </c>
      <c r="D13428" s="6" t="s">
        <v>176</v>
      </c>
      <c r="E13428" s="6" t="s">
        <v>174</v>
      </c>
      <c r="F13428" s="34" t="n">
        <v>0.193031907081604</v>
      </c>
      <c r="G13428" s="34" t="n">
        <v>0.227545822907008</v>
      </c>
      <c r="H13428" s="34" t="n">
        <v>-0.0345139158254038</v>
      </c>
      <c r="I13428" s="34" t="n">
        <v>-0.151678969029059</v>
      </c>
      <c r="J13428" s="35" t="n">
        <v>4.35</v>
      </c>
      <c r="K13428" s="6" t="n">
        <v>0</v>
      </c>
      <c r="L13428" s="35" t="n">
        <v>-1</v>
      </c>
      <c r="M13428" s="6" t="str">
        <f aca="false">IF(I13428&lt;=0,"Below 0%",IF(I13428&lt;=0.05,"0-5%",IF(I13428&lt;=0.1,"5-10%",IF(I13428&lt;=0.2,"10-20%",IF(I13428&lt;=0.4,"20-40%","Above 40%")))))</f>
        <v>Below 0%</v>
      </c>
      <c r="N13428" s="6" t="str">
        <f aca="false">IF(AND(H13428&gt;=Summary!$B$25,I13428&gt;=Summary!$B$26,I13428&lt;=Summary!$B$27,J13428&gt;=Summary!$B$28,J13428&lt;=Summary!$B$29,F13428*J13428&gt;1),"Yes","No")</f>
        <v>No</v>
      </c>
    </row>
    <row r="13429" customFormat="false" ht="15" hidden="false" customHeight="false" outlineLevel="0" collapsed="false">
      <c r="A13429" s="6" t="s">
        <v>159</v>
      </c>
      <c r="B13429" s="45" t="n">
        <v>45760</v>
      </c>
      <c r="C13429" s="6" t="s">
        <v>188</v>
      </c>
      <c r="D13429" s="6" t="s">
        <v>176</v>
      </c>
      <c r="E13429" s="6" t="s">
        <v>177</v>
      </c>
      <c r="F13429" s="34" t="n">
        <v>0.243087083101273</v>
      </c>
      <c r="G13429" s="34" t="n">
        <v>0.18675930748028</v>
      </c>
      <c r="H13429" s="34" t="n">
        <v>0.0563277756209926</v>
      </c>
      <c r="I13429" s="34" t="n">
        <v>0.301606256635645</v>
      </c>
      <c r="J13429" s="35" t="n">
        <v>5.3</v>
      </c>
      <c r="K13429" s="6" t="n">
        <v>0</v>
      </c>
      <c r="L13429" s="35" t="n">
        <v>-1</v>
      </c>
      <c r="M13429" s="6" t="str">
        <f aca="false">IF(I13429&lt;=0,"Below 0%",IF(I13429&lt;=0.05,"0-5%",IF(I13429&lt;=0.1,"5-10%",IF(I13429&lt;=0.2,"10-20%",IF(I13429&lt;=0.4,"20-40%","Above 40%")))))</f>
        <v>20-40%</v>
      </c>
      <c r="N13429" s="6" t="str">
        <f aca="false">IF(AND(H13429&gt;=Summary!$B$25,I13429&gt;=Summary!$B$26,I13429&lt;=Summary!$B$27,J13429&gt;=Summary!$B$28,J13429&lt;=Summary!$B$29,F13429*J13429&gt;1),"Yes","No")</f>
        <v>No</v>
      </c>
    </row>
    <row r="13430" customFormat="false" ht="15" hidden="false" customHeight="false" outlineLevel="0" collapsed="false">
      <c r="A13430" s="6" t="s">
        <v>159</v>
      </c>
      <c r="B13430" s="45" t="n">
        <v>45760</v>
      </c>
      <c r="C13430" s="6" t="s">
        <v>203</v>
      </c>
      <c r="D13430" s="6" t="s">
        <v>181</v>
      </c>
      <c r="E13430" s="6" t="s">
        <v>187</v>
      </c>
      <c r="F13430" s="34" t="n">
        <v>0.349695980548859</v>
      </c>
      <c r="G13430" s="34" t="n">
        <v>0.429085125509992</v>
      </c>
      <c r="H13430" s="34" t="n">
        <v>-0.0793891449611338</v>
      </c>
      <c r="I13430" s="34" t="n">
        <v>-0.185019568941653</v>
      </c>
      <c r="J13430" s="35" t="n">
        <v>2.28</v>
      </c>
      <c r="K13430" s="6" t="n">
        <v>1</v>
      </c>
      <c r="L13430" s="35" t="n">
        <v>1.28</v>
      </c>
      <c r="M13430" s="6" t="str">
        <f aca="false">IF(I13430&lt;=0,"Below 0%",IF(I13430&lt;=0.05,"0-5%",IF(I13430&lt;=0.1,"5-10%",IF(I13430&lt;=0.2,"10-20%",IF(I13430&lt;=0.4,"20-40%","Above 40%")))))</f>
        <v>Below 0%</v>
      </c>
      <c r="N13430" s="6" t="str">
        <f aca="false">IF(AND(H13430&gt;=Summary!$B$25,I13430&gt;=Summary!$B$26,I13430&lt;=Summary!$B$27,J13430&gt;=Summary!$B$28,J13430&lt;=Summary!$B$29,F13430*J13430&gt;1),"Yes","No")</f>
        <v>No</v>
      </c>
    </row>
    <row r="13431" customFormat="false" ht="15" hidden="false" customHeight="false" outlineLevel="0" collapsed="false">
      <c r="A13431" s="6" t="s">
        <v>159</v>
      </c>
      <c r="B13431" s="45" t="n">
        <v>45760</v>
      </c>
      <c r="C13431" s="6" t="s">
        <v>203</v>
      </c>
      <c r="D13431" s="6" t="s">
        <v>181</v>
      </c>
      <c r="E13431" s="6" t="s">
        <v>174</v>
      </c>
      <c r="F13431" s="34" t="n">
        <v>0.207358494400978</v>
      </c>
      <c r="G13431" s="34" t="n">
        <v>0.268031256482954</v>
      </c>
      <c r="H13431" s="34" t="n">
        <v>-0.060672762081976</v>
      </c>
      <c r="I13431" s="34" t="n">
        <v>-0.226364502700582</v>
      </c>
      <c r="J13431" s="35" t="n">
        <v>3.65</v>
      </c>
      <c r="K13431" s="6" t="n">
        <v>0</v>
      </c>
      <c r="L13431" s="35" t="n">
        <v>-1</v>
      </c>
      <c r="M13431" s="6" t="str">
        <f aca="false">IF(I13431&lt;=0,"Below 0%",IF(I13431&lt;=0.05,"0-5%",IF(I13431&lt;=0.1,"5-10%",IF(I13431&lt;=0.2,"10-20%",IF(I13431&lt;=0.4,"20-40%","Above 40%")))))</f>
        <v>Below 0%</v>
      </c>
      <c r="N13431" s="6" t="str">
        <f aca="false">IF(AND(H13431&gt;=Summary!$B$25,I13431&gt;=Summary!$B$26,I13431&lt;=Summary!$B$27,J13431&gt;=Summary!$B$28,J13431&lt;=Summary!$B$29,F13431*J13431&gt;1),"Yes","No")</f>
        <v>No</v>
      </c>
    </row>
    <row r="13432" customFormat="false" ht="15" hidden="false" customHeight="false" outlineLevel="0" collapsed="false">
      <c r="A13432" s="6" t="s">
        <v>159</v>
      </c>
      <c r="B13432" s="45" t="n">
        <v>45760</v>
      </c>
      <c r="C13432" s="6" t="s">
        <v>203</v>
      </c>
      <c r="D13432" s="6" t="s">
        <v>181</v>
      </c>
      <c r="E13432" s="6" t="s">
        <v>177</v>
      </c>
      <c r="F13432" s="34" t="n">
        <v>0.442945569753647</v>
      </c>
      <c r="G13432" s="34" t="n">
        <v>0.302883618007054</v>
      </c>
      <c r="H13432" s="34" t="n">
        <v>0.140061951746593</v>
      </c>
      <c r="I13432" s="34" t="n">
        <v>0.462428284065636</v>
      </c>
      <c r="J13432" s="35" t="n">
        <v>3.23</v>
      </c>
      <c r="K13432" s="6" t="n">
        <v>0</v>
      </c>
      <c r="L13432" s="35" t="n">
        <v>-1</v>
      </c>
      <c r="M13432" s="6" t="str">
        <f aca="false">IF(I13432&lt;=0,"Below 0%",IF(I13432&lt;=0.05,"0-5%",IF(I13432&lt;=0.1,"5-10%",IF(I13432&lt;=0.2,"10-20%",IF(I13432&lt;=0.4,"20-40%","Above 40%")))))</f>
        <v>Above 40%</v>
      </c>
      <c r="N13432" s="6" t="str">
        <f aca="false">IF(AND(H13432&gt;=Summary!$B$25,I13432&gt;=Summary!$B$26,I13432&lt;=Summary!$B$27,J13432&gt;=Summary!$B$28,J13432&lt;=Summary!$B$29,F13432*J13432&gt;1),"Yes","No")</f>
        <v>No</v>
      </c>
    </row>
    <row r="13433" customFormat="false" ht="15" hidden="false" customHeight="false" outlineLevel="0" collapsed="false">
      <c r="A13433" s="6" t="s">
        <v>159</v>
      </c>
      <c r="B13433" s="45" t="n">
        <v>45761</v>
      </c>
      <c r="C13433" s="6" t="s">
        <v>199</v>
      </c>
      <c r="D13433" s="6" t="s">
        <v>184</v>
      </c>
      <c r="E13433" s="6" t="s">
        <v>187</v>
      </c>
      <c r="F13433" s="34" t="n">
        <v>0.505425810813904</v>
      </c>
      <c r="G13433" s="34" t="n">
        <v>0.45118731661543</v>
      </c>
      <c r="H13433" s="34" t="n">
        <v>0.0542384941984739</v>
      </c>
      <c r="I13433" s="34" t="n">
        <v>0.120212807854047</v>
      </c>
      <c r="J13433" s="35" t="n">
        <v>2.18</v>
      </c>
      <c r="K13433" s="6" t="n">
        <v>1</v>
      </c>
      <c r="L13433" s="35" t="n">
        <v>1.18</v>
      </c>
      <c r="M13433" s="6" t="str">
        <f aca="false">IF(I13433&lt;=0,"Below 0%",IF(I13433&lt;=0.05,"0-5%",IF(I13433&lt;=0.1,"5-10%",IF(I13433&lt;=0.2,"10-20%",IF(I13433&lt;=0.4,"20-40%","Above 40%")))))</f>
        <v>10-20%</v>
      </c>
      <c r="N13433" s="6" t="str">
        <f aca="false">IF(AND(H13433&gt;=Summary!$B$25,I13433&gt;=Summary!$B$26,I13433&lt;=Summary!$B$27,J13433&gt;=Summary!$B$28,J13433&lt;=Summary!$B$29,F13433*J13433&gt;1),"Yes","No")</f>
        <v>Yes</v>
      </c>
    </row>
    <row r="13434" customFormat="false" ht="15" hidden="false" customHeight="false" outlineLevel="0" collapsed="false">
      <c r="A13434" s="6" t="s">
        <v>159</v>
      </c>
      <c r="B13434" s="45" t="n">
        <v>45761</v>
      </c>
      <c r="C13434" s="6" t="s">
        <v>199</v>
      </c>
      <c r="D13434" s="6" t="s">
        <v>184</v>
      </c>
      <c r="E13434" s="6" t="s">
        <v>174</v>
      </c>
      <c r="F13434" s="34" t="n">
        <v>0.258756786584854</v>
      </c>
      <c r="G13434" s="34" t="n">
        <v>0.259521992142912</v>
      </c>
      <c r="H13434" s="34" t="n">
        <v>-0.000765205558058035</v>
      </c>
      <c r="I13434" s="34" t="n">
        <v>-0.00294851912833904</v>
      </c>
      <c r="J13434" s="35" t="n">
        <v>3.79</v>
      </c>
      <c r="K13434" s="6" t="n">
        <v>0</v>
      </c>
      <c r="L13434" s="35" t="n">
        <v>-1</v>
      </c>
      <c r="M13434" s="6" t="str">
        <f aca="false">IF(I13434&lt;=0,"Below 0%",IF(I13434&lt;=0.05,"0-5%",IF(I13434&lt;=0.1,"5-10%",IF(I13434&lt;=0.2,"10-20%",IF(I13434&lt;=0.4,"20-40%","Above 40%")))))</f>
        <v>Below 0%</v>
      </c>
      <c r="N13434" s="6" t="str">
        <f aca="false">IF(AND(H13434&gt;=Summary!$B$25,I13434&gt;=Summary!$B$26,I13434&lt;=Summary!$B$27,J13434&gt;=Summary!$B$28,J13434&lt;=Summary!$B$29,F13434*J13434&gt;1),"Yes","No")</f>
        <v>No</v>
      </c>
    </row>
    <row r="13435" customFormat="false" ht="15" hidden="false" customHeight="false" outlineLevel="0" collapsed="false">
      <c r="A13435" s="6" t="s">
        <v>159</v>
      </c>
      <c r="B13435" s="45" t="n">
        <v>45761</v>
      </c>
      <c r="C13435" s="6" t="s">
        <v>199</v>
      </c>
      <c r="D13435" s="6" t="s">
        <v>184</v>
      </c>
      <c r="E13435" s="6" t="s">
        <v>177</v>
      </c>
      <c r="F13435" s="34" t="n">
        <v>0.235817342996597</v>
      </c>
      <c r="G13435" s="34" t="n">
        <v>0.289290691241658</v>
      </c>
      <c r="H13435" s="34" t="n">
        <v>-0.0534733482450607</v>
      </c>
      <c r="I13435" s="34" t="n">
        <v>-0.184842961989371</v>
      </c>
      <c r="J13435" s="35" t="n">
        <v>3.4</v>
      </c>
      <c r="K13435" s="6" t="n">
        <v>0</v>
      </c>
      <c r="L13435" s="35" t="n">
        <v>-1</v>
      </c>
      <c r="M13435" s="6" t="str">
        <f aca="false">IF(I13435&lt;=0,"Below 0%",IF(I13435&lt;=0.05,"0-5%",IF(I13435&lt;=0.1,"5-10%",IF(I13435&lt;=0.2,"10-20%",IF(I13435&lt;=0.4,"20-40%","Above 40%")))))</f>
        <v>Below 0%</v>
      </c>
      <c r="N13435" s="6" t="str">
        <f aca="false">IF(AND(H13435&gt;=Summary!$B$25,I13435&gt;=Summary!$B$26,I13435&lt;=Summary!$B$27,J13435&gt;=Summary!$B$28,J13435&lt;=Summary!$B$29,F13435*J13435&gt;1),"Yes","No")</f>
        <v>No</v>
      </c>
    </row>
    <row r="13436" customFormat="false" ht="15" hidden="false" customHeight="false" outlineLevel="0" collapsed="false">
      <c r="A13436" s="6" t="s">
        <v>159</v>
      </c>
      <c r="B13436" s="45" t="n">
        <v>45763</v>
      </c>
      <c r="C13436" s="6" t="s">
        <v>188</v>
      </c>
      <c r="D13436" s="6" t="s">
        <v>180</v>
      </c>
      <c r="E13436" s="6" t="s">
        <v>187</v>
      </c>
      <c r="F13436" s="34" t="n">
        <v>0.60127580165863</v>
      </c>
      <c r="G13436" s="34" t="n">
        <v>0.564433866031962</v>
      </c>
      <c r="H13436" s="34" t="n">
        <v>0.0368419356266685</v>
      </c>
      <c r="I13436" s="34" t="n">
        <v>0.0652723690831518</v>
      </c>
      <c r="J13436" s="35" t="n">
        <v>1.75</v>
      </c>
      <c r="K13436" s="6" t="n">
        <v>1</v>
      </c>
      <c r="L13436" s="35" t="n">
        <v>0.75</v>
      </c>
      <c r="M13436" s="6" t="str">
        <f aca="false">IF(I13436&lt;=0,"Below 0%",IF(I13436&lt;=0.05,"0-5%",IF(I13436&lt;=0.1,"5-10%",IF(I13436&lt;=0.2,"10-20%",IF(I13436&lt;=0.4,"20-40%","Above 40%")))))</f>
        <v>5-10%</v>
      </c>
      <c r="N13436" s="6" t="str">
        <f aca="false">IF(AND(H13436&gt;=Summary!$B$25,I13436&gt;=Summary!$B$26,I13436&lt;=Summary!$B$27,J13436&gt;=Summary!$B$28,J13436&lt;=Summary!$B$29,F13436*J13436&gt;1),"Yes","No")</f>
        <v>No</v>
      </c>
    </row>
    <row r="13437" customFormat="false" ht="15" hidden="false" customHeight="false" outlineLevel="0" collapsed="false">
      <c r="A13437" s="6" t="s">
        <v>159</v>
      </c>
      <c r="B13437" s="45" t="n">
        <v>45763</v>
      </c>
      <c r="C13437" s="6" t="s">
        <v>188</v>
      </c>
      <c r="D13437" s="6" t="s">
        <v>180</v>
      </c>
      <c r="E13437" s="6" t="s">
        <v>174</v>
      </c>
      <c r="F13437" s="34" t="n">
        <v>0.252464056015015</v>
      </c>
      <c r="G13437" s="34" t="n">
        <v>0.238014280856851</v>
      </c>
      <c r="H13437" s="34" t="n">
        <v>0.0144497751581633</v>
      </c>
      <c r="I13437" s="34" t="n">
        <v>0.060709698200226</v>
      </c>
      <c r="J13437" s="35" t="n">
        <v>4.15</v>
      </c>
      <c r="K13437" s="6" t="n">
        <v>0</v>
      </c>
      <c r="L13437" s="35" t="n">
        <v>-1</v>
      </c>
      <c r="M13437" s="6" t="str">
        <f aca="false">IF(I13437&lt;=0,"Below 0%",IF(I13437&lt;=0.05,"0-5%",IF(I13437&lt;=0.1,"5-10%",IF(I13437&lt;=0.2,"10-20%",IF(I13437&lt;=0.4,"20-40%","Above 40%")))))</f>
        <v>5-10%</v>
      </c>
      <c r="N13437" s="6" t="str">
        <f aca="false">IF(AND(H13437&gt;=Summary!$B$25,I13437&gt;=Summary!$B$26,I13437&lt;=Summary!$B$27,J13437&gt;=Summary!$B$28,J13437&lt;=Summary!$B$29,F13437*J13437&gt;1),"Yes","No")</f>
        <v>No</v>
      </c>
    </row>
    <row r="13438" customFormat="false" ht="15" hidden="false" customHeight="false" outlineLevel="0" collapsed="false">
      <c r="A13438" s="6" t="s">
        <v>159</v>
      </c>
      <c r="B13438" s="45" t="n">
        <v>45763</v>
      </c>
      <c r="C13438" s="6" t="s">
        <v>188</v>
      </c>
      <c r="D13438" s="6" t="s">
        <v>180</v>
      </c>
      <c r="E13438" s="6" t="s">
        <v>177</v>
      </c>
      <c r="F13438" s="34" t="n">
        <v>0.146260127425194</v>
      </c>
      <c r="G13438" s="34" t="n">
        <v>0.197551853111187</v>
      </c>
      <c r="H13438" s="34" t="n">
        <v>-0.0512917256859929</v>
      </c>
      <c r="I13438" s="34" t="n">
        <v>-0.2596367732229</v>
      </c>
      <c r="J13438" s="35" t="n">
        <v>5</v>
      </c>
      <c r="K13438" s="6" t="n">
        <v>0</v>
      </c>
      <c r="L13438" s="35" t="n">
        <v>-1</v>
      </c>
      <c r="M13438" s="6" t="str">
        <f aca="false">IF(I13438&lt;=0,"Below 0%",IF(I13438&lt;=0.05,"0-5%",IF(I13438&lt;=0.1,"5-10%",IF(I13438&lt;=0.2,"10-20%",IF(I13438&lt;=0.4,"20-40%","Above 40%")))))</f>
        <v>Below 0%</v>
      </c>
      <c r="N13438" s="6" t="str">
        <f aca="false">IF(AND(H13438&gt;=Summary!$B$25,I13438&gt;=Summary!$B$26,I13438&lt;=Summary!$B$27,J13438&gt;=Summary!$B$28,J13438&lt;=Summary!$B$29,F13438*J13438&gt;1),"Yes","No")</f>
        <v>No</v>
      </c>
    </row>
    <row r="13439" customFormat="false" ht="15" hidden="false" customHeight="false" outlineLevel="0" collapsed="false">
      <c r="A13439" s="6" t="s">
        <v>159</v>
      </c>
      <c r="B13439" s="45" t="n">
        <v>45766</v>
      </c>
      <c r="C13439" s="6" t="s">
        <v>182</v>
      </c>
      <c r="D13439" s="6" t="s">
        <v>188</v>
      </c>
      <c r="E13439" s="6" t="s">
        <v>187</v>
      </c>
      <c r="F13439" s="34" t="n">
        <v>0.404115319252014</v>
      </c>
      <c r="G13439" s="34" t="n">
        <v>0.405568896302678</v>
      </c>
      <c r="H13439" s="34" t="n">
        <v>-0.00145357705066401</v>
      </c>
      <c r="I13439" s="34" t="n">
        <v>-0.00358404469355367</v>
      </c>
      <c r="J13439" s="35" t="n">
        <v>2.42</v>
      </c>
      <c r="K13439" s="6" t="n">
        <v>1</v>
      </c>
      <c r="L13439" s="35" t="n">
        <v>1.42</v>
      </c>
      <c r="M13439" s="6" t="str">
        <f aca="false">IF(I13439&lt;=0,"Below 0%",IF(I13439&lt;=0.05,"0-5%",IF(I13439&lt;=0.1,"5-10%",IF(I13439&lt;=0.2,"10-20%",IF(I13439&lt;=0.4,"20-40%","Above 40%")))))</f>
        <v>Below 0%</v>
      </c>
      <c r="N13439" s="6" t="str">
        <f aca="false">IF(AND(H13439&gt;=Summary!$B$25,I13439&gt;=Summary!$B$26,I13439&lt;=Summary!$B$27,J13439&gt;=Summary!$B$28,J13439&lt;=Summary!$B$29,F13439*J13439&gt;1),"Yes","No")</f>
        <v>No</v>
      </c>
    </row>
    <row r="13440" customFormat="false" ht="15" hidden="false" customHeight="false" outlineLevel="0" collapsed="false">
      <c r="A13440" s="6" t="s">
        <v>159</v>
      </c>
      <c r="B13440" s="45" t="n">
        <v>45766</v>
      </c>
      <c r="C13440" s="6" t="s">
        <v>182</v>
      </c>
      <c r="D13440" s="6" t="s">
        <v>188</v>
      </c>
      <c r="E13440" s="6" t="s">
        <v>174</v>
      </c>
      <c r="F13440" s="34" t="n">
        <v>0.253004938364029</v>
      </c>
      <c r="G13440" s="34" t="n">
        <v>0.261727127747328</v>
      </c>
      <c r="H13440" s="34" t="n">
        <v>-0.00872218938329938</v>
      </c>
      <c r="I13440" s="34" t="n">
        <v>-0.033325507594</v>
      </c>
      <c r="J13440" s="35" t="n">
        <v>3.75</v>
      </c>
      <c r="K13440" s="6" t="n">
        <v>0</v>
      </c>
      <c r="L13440" s="35" t="n">
        <v>-1</v>
      </c>
      <c r="M13440" s="6" t="str">
        <f aca="false">IF(I13440&lt;=0,"Below 0%",IF(I13440&lt;=0.05,"0-5%",IF(I13440&lt;=0.1,"5-10%",IF(I13440&lt;=0.2,"10-20%",IF(I13440&lt;=0.4,"20-40%","Above 40%")))))</f>
        <v>Below 0%</v>
      </c>
      <c r="N13440" s="6" t="str">
        <f aca="false">IF(AND(H13440&gt;=Summary!$B$25,I13440&gt;=Summary!$B$26,I13440&lt;=Summary!$B$27,J13440&gt;=Summary!$B$28,J13440&lt;=Summary!$B$29,F13440*J13440&gt;1),"Yes","No")</f>
        <v>No</v>
      </c>
    </row>
    <row r="13441" customFormat="false" ht="15" hidden="false" customHeight="false" outlineLevel="0" collapsed="false">
      <c r="A13441" s="6" t="s">
        <v>159</v>
      </c>
      <c r="B13441" s="45" t="n">
        <v>45766</v>
      </c>
      <c r="C13441" s="6" t="s">
        <v>182</v>
      </c>
      <c r="D13441" s="6" t="s">
        <v>188</v>
      </c>
      <c r="E13441" s="6" t="s">
        <v>177</v>
      </c>
      <c r="F13441" s="34" t="n">
        <v>0.342879742383957</v>
      </c>
      <c r="G13441" s="34" t="n">
        <v>0.332703975949994</v>
      </c>
      <c r="H13441" s="34" t="n">
        <v>0.0101757664339633</v>
      </c>
      <c r="I13441" s="34" t="n">
        <v>0.0305850460755923</v>
      </c>
      <c r="J13441" s="35" t="n">
        <v>2.95</v>
      </c>
      <c r="K13441" s="6" t="n">
        <v>0</v>
      </c>
      <c r="L13441" s="35" t="n">
        <v>-1</v>
      </c>
      <c r="M13441" s="6" t="str">
        <f aca="false">IF(I13441&lt;=0,"Below 0%",IF(I13441&lt;=0.05,"0-5%",IF(I13441&lt;=0.1,"5-10%",IF(I13441&lt;=0.2,"10-20%",IF(I13441&lt;=0.4,"20-40%","Above 40%")))))</f>
        <v>0-5%</v>
      </c>
      <c r="N13441" s="6" t="str">
        <f aca="false">IF(AND(H13441&gt;=Summary!$B$25,I13441&gt;=Summary!$B$26,I13441&lt;=Summary!$B$27,J13441&gt;=Summary!$B$28,J13441&lt;=Summary!$B$29,F13441*J13441&gt;1),"Yes","No")</f>
        <v>No</v>
      </c>
    </row>
    <row r="13442" customFormat="false" ht="15" hidden="false" customHeight="false" outlineLevel="0" collapsed="false">
      <c r="A13442" s="6" t="s">
        <v>159</v>
      </c>
      <c r="B13442" s="45" t="n">
        <v>45766</v>
      </c>
      <c r="C13442" s="6" t="s">
        <v>206</v>
      </c>
      <c r="D13442" s="6" t="s">
        <v>201</v>
      </c>
      <c r="E13442" s="6" t="s">
        <v>187</v>
      </c>
      <c r="F13442" s="34" t="n">
        <v>0.422616511583328</v>
      </c>
      <c r="G13442" s="34" t="n">
        <v>0.38523113868321</v>
      </c>
      <c r="H13442" s="34" t="n">
        <v>0.0373853729001183</v>
      </c>
      <c r="I13442" s="34" t="n">
        <v>0.0970466017568268</v>
      </c>
      <c r="J13442" s="35" t="n">
        <v>2.56</v>
      </c>
      <c r="K13442" s="6" t="n">
        <v>1</v>
      </c>
      <c r="L13442" s="35" t="n">
        <v>1.56</v>
      </c>
      <c r="M13442" s="6" t="str">
        <f aca="false">IF(I13442&lt;=0,"Below 0%",IF(I13442&lt;=0.05,"0-5%",IF(I13442&lt;=0.1,"5-10%",IF(I13442&lt;=0.2,"10-20%",IF(I13442&lt;=0.4,"20-40%","Above 40%")))))</f>
        <v>5-10%</v>
      </c>
      <c r="N13442" s="6" t="str">
        <f aca="false">IF(AND(H13442&gt;=Summary!$B$25,I13442&gt;=Summary!$B$26,I13442&lt;=Summary!$B$27,J13442&gt;=Summary!$B$28,J13442&lt;=Summary!$B$29,F13442*J13442&gt;1),"Yes","No")</f>
        <v>No</v>
      </c>
    </row>
    <row r="13443" customFormat="false" ht="15" hidden="false" customHeight="false" outlineLevel="0" collapsed="false">
      <c r="A13443" s="6" t="s">
        <v>159</v>
      </c>
      <c r="B13443" s="45" t="n">
        <v>45766</v>
      </c>
      <c r="C13443" s="6" t="s">
        <v>206</v>
      </c>
      <c r="D13443" s="6" t="s">
        <v>201</v>
      </c>
      <c r="E13443" s="6" t="s">
        <v>174</v>
      </c>
      <c r="F13443" s="34" t="n">
        <v>0.247892126441002</v>
      </c>
      <c r="G13443" s="34" t="n">
        <v>0.256153692215329</v>
      </c>
      <c r="H13443" s="34" t="n">
        <v>-0.0082615657743273</v>
      </c>
      <c r="I13443" s="34" t="n">
        <v>-0.0322523782611824</v>
      </c>
      <c r="J13443" s="35" t="n">
        <v>3.85</v>
      </c>
      <c r="K13443" s="6" t="n">
        <v>0</v>
      </c>
      <c r="L13443" s="35" t="n">
        <v>-1</v>
      </c>
      <c r="M13443" s="6" t="str">
        <f aca="false">IF(I13443&lt;=0,"Below 0%",IF(I13443&lt;=0.05,"0-5%",IF(I13443&lt;=0.1,"5-10%",IF(I13443&lt;=0.2,"10-20%",IF(I13443&lt;=0.4,"20-40%","Above 40%")))))</f>
        <v>Below 0%</v>
      </c>
      <c r="N13443" s="6" t="str">
        <f aca="false">IF(AND(H13443&gt;=Summary!$B$25,I13443&gt;=Summary!$B$26,I13443&lt;=Summary!$B$27,J13443&gt;=Summary!$B$28,J13443&lt;=Summary!$B$29,F13443*J13443&gt;1),"Yes","No")</f>
        <v>No</v>
      </c>
    </row>
    <row r="13444" customFormat="false" ht="15" hidden="false" customHeight="false" outlineLevel="0" collapsed="false">
      <c r="A13444" s="6" t="s">
        <v>159</v>
      </c>
      <c r="B13444" s="45" t="n">
        <v>45766</v>
      </c>
      <c r="C13444" s="6" t="s">
        <v>206</v>
      </c>
      <c r="D13444" s="6" t="s">
        <v>201</v>
      </c>
      <c r="E13444" s="6" t="s">
        <v>177</v>
      </c>
      <c r="F13444" s="34" t="n">
        <v>0.329491347074509</v>
      </c>
      <c r="G13444" s="34" t="n">
        <v>0.358615169101461</v>
      </c>
      <c r="H13444" s="34" t="n">
        <v>-0.0291238220269522</v>
      </c>
      <c r="I13444" s="34" t="n">
        <v>-0.0812119077392189</v>
      </c>
      <c r="J13444" s="35" t="n">
        <v>2.75</v>
      </c>
      <c r="K13444" s="6" t="n">
        <v>0</v>
      </c>
      <c r="L13444" s="35" t="n">
        <v>-1</v>
      </c>
      <c r="M13444" s="6" t="str">
        <f aca="false">IF(I13444&lt;=0,"Below 0%",IF(I13444&lt;=0.05,"0-5%",IF(I13444&lt;=0.1,"5-10%",IF(I13444&lt;=0.2,"10-20%",IF(I13444&lt;=0.4,"20-40%","Above 40%")))))</f>
        <v>Below 0%</v>
      </c>
      <c r="N13444" s="6" t="str">
        <f aca="false">IF(AND(H13444&gt;=Summary!$B$25,I13444&gt;=Summary!$B$26,I13444&lt;=Summary!$B$27,J13444&gt;=Summary!$B$28,J13444&lt;=Summary!$B$29,F13444*J13444&gt;1),"Yes","No")</f>
        <v>No</v>
      </c>
    </row>
    <row r="13445" customFormat="false" ht="15" hidden="false" customHeight="false" outlineLevel="0" collapsed="false">
      <c r="A13445" s="6" t="s">
        <v>159</v>
      </c>
      <c r="B13445" s="45" t="n">
        <v>45766</v>
      </c>
      <c r="C13445" s="6" t="s">
        <v>180</v>
      </c>
      <c r="D13445" s="6" t="s">
        <v>199</v>
      </c>
      <c r="E13445" s="6" t="s">
        <v>187</v>
      </c>
      <c r="F13445" s="34" t="n">
        <v>0.361071199178696</v>
      </c>
      <c r="G13445" s="34" t="n">
        <v>0.377703331472176</v>
      </c>
      <c r="H13445" s="34" t="n">
        <v>-0.01663213229348</v>
      </c>
      <c r="I13445" s="34" t="n">
        <v>-0.0440349102261102</v>
      </c>
      <c r="J13445" s="35" t="n">
        <v>2.6</v>
      </c>
      <c r="K13445" s="6" t="n">
        <v>0</v>
      </c>
      <c r="L13445" s="35" t="n">
        <v>-1</v>
      </c>
      <c r="M13445" s="6" t="str">
        <f aca="false">IF(I13445&lt;=0,"Below 0%",IF(I13445&lt;=0.05,"0-5%",IF(I13445&lt;=0.1,"5-10%",IF(I13445&lt;=0.2,"10-20%",IF(I13445&lt;=0.4,"20-40%","Above 40%")))))</f>
        <v>Below 0%</v>
      </c>
      <c r="N13445" s="6" t="str">
        <f aca="false">IF(AND(H13445&gt;=Summary!$B$25,I13445&gt;=Summary!$B$26,I13445&lt;=Summary!$B$27,J13445&gt;=Summary!$B$28,J13445&lt;=Summary!$B$29,F13445*J13445&gt;1),"Yes","No")</f>
        <v>No</v>
      </c>
    </row>
    <row r="13446" customFormat="false" ht="15" hidden="false" customHeight="false" outlineLevel="0" collapsed="false">
      <c r="A13446" s="6" t="s">
        <v>159</v>
      </c>
      <c r="B13446" s="45" t="n">
        <v>45766</v>
      </c>
      <c r="C13446" s="6" t="s">
        <v>180</v>
      </c>
      <c r="D13446" s="6" t="s">
        <v>199</v>
      </c>
      <c r="E13446" s="6" t="s">
        <v>174</v>
      </c>
      <c r="F13446" s="34" t="n">
        <v>0.309293836355209</v>
      </c>
      <c r="G13446" s="34" t="n">
        <v>0.269048948445933</v>
      </c>
      <c r="H13446" s="34" t="n">
        <v>0.040244887909276</v>
      </c>
      <c r="I13446" s="34" t="n">
        <v>0.149582030116588</v>
      </c>
      <c r="J13446" s="35" t="n">
        <v>3.65</v>
      </c>
      <c r="K13446" s="6" t="n">
        <v>1</v>
      </c>
      <c r="L13446" s="35" t="n">
        <v>2.65</v>
      </c>
      <c r="M13446" s="6" t="str">
        <f aca="false">IF(I13446&lt;=0,"Below 0%",IF(I13446&lt;=0.05,"0-5%",IF(I13446&lt;=0.1,"5-10%",IF(I13446&lt;=0.2,"10-20%",IF(I13446&lt;=0.4,"20-40%","Above 40%")))))</f>
        <v>10-20%</v>
      </c>
      <c r="N13446" s="6" t="str">
        <f aca="false">IF(AND(H13446&gt;=Summary!$B$25,I13446&gt;=Summary!$B$26,I13446&lt;=Summary!$B$27,J13446&gt;=Summary!$B$28,J13446&lt;=Summary!$B$29,F13446*J13446&gt;1),"Yes","No")</f>
        <v>Yes</v>
      </c>
    </row>
    <row r="13447" customFormat="false" ht="15" hidden="false" customHeight="false" outlineLevel="0" collapsed="false">
      <c r="A13447" s="6" t="s">
        <v>159</v>
      </c>
      <c r="B13447" s="45" t="n">
        <v>45766</v>
      </c>
      <c r="C13447" s="6" t="s">
        <v>180</v>
      </c>
      <c r="D13447" s="6" t="s">
        <v>199</v>
      </c>
      <c r="E13447" s="6" t="s">
        <v>177</v>
      </c>
      <c r="F13447" s="34" t="n">
        <v>0.329634994268417</v>
      </c>
      <c r="G13447" s="34" t="n">
        <v>0.353247720081891</v>
      </c>
      <c r="H13447" s="34" t="n">
        <v>-0.0236127258134736</v>
      </c>
      <c r="I13447" s="34" t="n">
        <v>-0.0668446658565826</v>
      </c>
      <c r="J13447" s="35" t="n">
        <v>2.78</v>
      </c>
      <c r="K13447" s="6" t="n">
        <v>0</v>
      </c>
      <c r="L13447" s="35" t="n">
        <v>-1</v>
      </c>
      <c r="M13447" s="6" t="str">
        <f aca="false">IF(I13447&lt;=0,"Below 0%",IF(I13447&lt;=0.05,"0-5%",IF(I13447&lt;=0.1,"5-10%",IF(I13447&lt;=0.2,"10-20%",IF(I13447&lt;=0.4,"20-40%","Above 40%")))))</f>
        <v>Below 0%</v>
      </c>
      <c r="N13447" s="6" t="str">
        <f aca="false">IF(AND(H13447&gt;=Summary!$B$25,I13447&gt;=Summary!$B$26,I13447&lt;=Summary!$B$27,J13447&gt;=Summary!$B$28,J13447&lt;=Summary!$B$29,F13447*J13447&gt;1),"Yes","No")</f>
        <v>No</v>
      </c>
    </row>
    <row r="13448" customFormat="false" ht="15" hidden="false" customHeight="false" outlineLevel="0" collapsed="false">
      <c r="A13448" s="6" t="s">
        <v>159</v>
      </c>
      <c r="B13448" s="45" t="n">
        <v>45766</v>
      </c>
      <c r="C13448" s="6" t="s">
        <v>173</v>
      </c>
      <c r="D13448" s="6" t="s">
        <v>194</v>
      </c>
      <c r="E13448" s="6" t="s">
        <v>187</v>
      </c>
      <c r="F13448" s="34" t="n">
        <v>0.178254038095474</v>
      </c>
      <c r="G13448" s="34" t="n">
        <v>0.245901639344262</v>
      </c>
      <c r="H13448" s="34" t="n">
        <v>-0.0676476012487881</v>
      </c>
      <c r="I13448" s="34" t="n">
        <v>-0.275100245078405</v>
      </c>
      <c r="J13448" s="35" t="n">
        <v>4</v>
      </c>
      <c r="K13448" s="6" t="n">
        <v>0</v>
      </c>
      <c r="L13448" s="35" t="n">
        <v>-1</v>
      </c>
      <c r="M13448" s="6" t="str">
        <f aca="false">IF(I13448&lt;=0,"Below 0%",IF(I13448&lt;=0.05,"0-5%",IF(I13448&lt;=0.1,"5-10%",IF(I13448&lt;=0.2,"10-20%",IF(I13448&lt;=0.4,"20-40%","Above 40%")))))</f>
        <v>Below 0%</v>
      </c>
      <c r="N13448" s="6" t="str">
        <f aca="false">IF(AND(H13448&gt;=Summary!$B$25,I13448&gt;=Summary!$B$26,I13448&lt;=Summary!$B$27,J13448&gt;=Summary!$B$28,J13448&lt;=Summary!$B$29,F13448*J13448&gt;1),"Yes","No")</f>
        <v>No</v>
      </c>
    </row>
    <row r="13449" customFormat="false" ht="15" hidden="false" customHeight="false" outlineLevel="0" collapsed="false">
      <c r="A13449" s="6" t="s">
        <v>159</v>
      </c>
      <c r="B13449" s="45" t="n">
        <v>45766</v>
      </c>
      <c r="C13449" s="6" t="s">
        <v>173</v>
      </c>
      <c r="D13449" s="6" t="s">
        <v>194</v>
      </c>
      <c r="E13449" s="6" t="s">
        <v>174</v>
      </c>
      <c r="F13449" s="34" t="n">
        <v>0.170424431562424</v>
      </c>
      <c r="G13449" s="34" t="n">
        <v>0.262295081967213</v>
      </c>
      <c r="H13449" s="34" t="n">
        <v>-0.0918706504047894</v>
      </c>
      <c r="I13449" s="34" t="n">
        <v>-0.35025685466826</v>
      </c>
      <c r="J13449" s="35" t="n">
        <v>3.75</v>
      </c>
      <c r="K13449" s="6" t="n">
        <v>0</v>
      </c>
      <c r="L13449" s="35" t="n">
        <v>-1</v>
      </c>
      <c r="M13449" s="6" t="str">
        <f aca="false">IF(I13449&lt;=0,"Below 0%",IF(I13449&lt;=0.05,"0-5%",IF(I13449&lt;=0.1,"5-10%",IF(I13449&lt;=0.2,"10-20%",IF(I13449&lt;=0.4,"20-40%","Above 40%")))))</f>
        <v>Below 0%</v>
      </c>
      <c r="N13449" s="6" t="str">
        <f aca="false">IF(AND(H13449&gt;=Summary!$B$25,I13449&gt;=Summary!$B$26,I13449&lt;=Summary!$B$27,J13449&gt;=Summary!$B$28,J13449&lt;=Summary!$B$29,F13449*J13449&gt;1),"Yes","No")</f>
        <v>No</v>
      </c>
    </row>
    <row r="13450" customFormat="false" ht="15" hidden="false" customHeight="false" outlineLevel="0" collapsed="false">
      <c r="A13450" s="6" t="s">
        <v>159</v>
      </c>
      <c r="B13450" s="45" t="n">
        <v>45766</v>
      </c>
      <c r="C13450" s="6" t="s">
        <v>173</v>
      </c>
      <c r="D13450" s="6" t="s">
        <v>194</v>
      </c>
      <c r="E13450" s="6" t="s">
        <v>177</v>
      </c>
      <c r="F13450" s="34" t="n">
        <v>0.651321530342102</v>
      </c>
      <c r="G13450" s="34" t="n">
        <v>0.491803278688525</v>
      </c>
      <c r="H13450" s="34" t="n">
        <v>0.159518251653577</v>
      </c>
      <c r="I13450" s="34" t="n">
        <v>0.324353778362274</v>
      </c>
      <c r="J13450" s="35" t="n">
        <v>2</v>
      </c>
      <c r="K13450" s="6" t="n">
        <v>1</v>
      </c>
      <c r="L13450" s="35" t="n">
        <v>1</v>
      </c>
      <c r="M13450" s="6" t="str">
        <f aca="false">IF(I13450&lt;=0,"Below 0%",IF(I13450&lt;=0.05,"0-5%",IF(I13450&lt;=0.1,"5-10%",IF(I13450&lt;=0.2,"10-20%",IF(I13450&lt;=0.4,"20-40%","Above 40%")))))</f>
        <v>20-40%</v>
      </c>
      <c r="N13450" s="6" t="str">
        <f aca="false">IF(AND(H13450&gt;=Summary!$B$25,I13450&gt;=Summary!$B$26,I13450&lt;=Summary!$B$27,J13450&gt;=Summary!$B$28,J13450&lt;=Summary!$B$29,F13450*J13450&gt;1),"Yes","No")</f>
        <v>Yes</v>
      </c>
    </row>
    <row r="13451" customFormat="false" ht="15" hidden="false" customHeight="false" outlineLevel="0" collapsed="false">
      <c r="A13451" s="6" t="s">
        <v>159</v>
      </c>
      <c r="B13451" s="45" t="n">
        <v>45766</v>
      </c>
      <c r="C13451" s="6" t="s">
        <v>189</v>
      </c>
      <c r="D13451" s="6" t="s">
        <v>179</v>
      </c>
      <c r="E13451" s="6" t="s">
        <v>187</v>
      </c>
      <c r="F13451" s="34" t="n">
        <v>0.79887181520462</v>
      </c>
      <c r="G13451" s="34" t="n">
        <v>0.643885069976757</v>
      </c>
      <c r="H13451" s="34" t="n">
        <v>0.154986745227864</v>
      </c>
      <c r="I13451" s="34" t="n">
        <v>0.240705604858113</v>
      </c>
      <c r="J13451" s="35" t="n">
        <v>1.52</v>
      </c>
      <c r="K13451" s="6" t="n">
        <v>0</v>
      </c>
      <c r="L13451" s="35" t="n">
        <v>-1</v>
      </c>
      <c r="M13451" s="6" t="str">
        <f aca="false">IF(I13451&lt;=0,"Below 0%",IF(I13451&lt;=0.05,"0-5%",IF(I13451&lt;=0.1,"5-10%",IF(I13451&lt;=0.2,"10-20%",IF(I13451&lt;=0.4,"20-40%","Above 40%")))))</f>
        <v>20-40%</v>
      </c>
      <c r="N13451" s="6" t="str">
        <f aca="false">IF(AND(H13451&gt;=Summary!$B$25,I13451&gt;=Summary!$B$26,I13451&lt;=Summary!$B$27,J13451&gt;=Summary!$B$28,J13451&lt;=Summary!$B$29,F13451*J13451&gt;1),"Yes","No")</f>
        <v>No</v>
      </c>
    </row>
    <row r="13452" customFormat="false" ht="15" hidden="false" customHeight="false" outlineLevel="0" collapsed="false">
      <c r="A13452" s="6" t="s">
        <v>159</v>
      </c>
      <c r="B13452" s="45" t="n">
        <v>45766</v>
      </c>
      <c r="C13452" s="6" t="s">
        <v>189</v>
      </c>
      <c r="D13452" s="6" t="s">
        <v>179</v>
      </c>
      <c r="E13452" s="6" t="s">
        <v>174</v>
      </c>
      <c r="F13452" s="34" t="n">
        <v>0.132729396224022</v>
      </c>
      <c r="G13452" s="34" t="n">
        <v>0.210474259433262</v>
      </c>
      <c r="H13452" s="34" t="n">
        <v>-0.0777448632092405</v>
      </c>
      <c r="I13452" s="34" t="n">
        <v>-0.369379435844467</v>
      </c>
      <c r="J13452" s="35" t="n">
        <v>4.65</v>
      </c>
      <c r="K13452" s="6" t="n">
        <v>1</v>
      </c>
      <c r="L13452" s="35" t="n">
        <v>3.65</v>
      </c>
      <c r="M13452" s="6" t="str">
        <f aca="false">IF(I13452&lt;=0,"Below 0%",IF(I13452&lt;=0.05,"0-5%",IF(I13452&lt;=0.1,"5-10%",IF(I13452&lt;=0.2,"10-20%",IF(I13452&lt;=0.4,"20-40%","Above 40%")))))</f>
        <v>Below 0%</v>
      </c>
      <c r="N13452" s="6" t="str">
        <f aca="false">IF(AND(H13452&gt;=Summary!$B$25,I13452&gt;=Summary!$B$26,I13452&lt;=Summary!$B$27,J13452&gt;=Summary!$B$28,J13452&lt;=Summary!$B$29,F13452*J13452&gt;1),"Yes","No")</f>
        <v>No</v>
      </c>
    </row>
    <row r="13453" customFormat="false" ht="15" hidden="false" customHeight="false" outlineLevel="0" collapsed="false">
      <c r="A13453" s="6" t="s">
        <v>159</v>
      </c>
      <c r="B13453" s="45" t="n">
        <v>45766</v>
      </c>
      <c r="C13453" s="6" t="s">
        <v>189</v>
      </c>
      <c r="D13453" s="6" t="s">
        <v>179</v>
      </c>
      <c r="E13453" s="6" t="s">
        <v>177</v>
      </c>
      <c r="F13453" s="34" t="n">
        <v>0.0683987364172936</v>
      </c>
      <c r="G13453" s="34" t="n">
        <v>0.145640670589981</v>
      </c>
      <c r="H13453" s="34" t="n">
        <v>-0.0772419341726872</v>
      </c>
      <c r="I13453" s="34" t="n">
        <v>-0.530359643771106</v>
      </c>
      <c r="J13453" s="35" t="n">
        <v>6.72</v>
      </c>
      <c r="K13453" s="6" t="n">
        <v>0</v>
      </c>
      <c r="L13453" s="35" t="n">
        <v>-1</v>
      </c>
      <c r="M13453" s="6" t="str">
        <f aca="false">IF(I13453&lt;=0,"Below 0%",IF(I13453&lt;=0.05,"0-5%",IF(I13453&lt;=0.1,"5-10%",IF(I13453&lt;=0.2,"10-20%",IF(I13453&lt;=0.4,"20-40%","Above 40%")))))</f>
        <v>Below 0%</v>
      </c>
      <c r="N13453" s="6" t="str">
        <f aca="false">IF(AND(H13453&gt;=Summary!$B$25,I13453&gt;=Summary!$B$26,I13453&lt;=Summary!$B$27,J13453&gt;=Summary!$B$28,J13453&lt;=Summary!$B$29,F13453*J13453&gt;1),"Yes","No")</f>
        <v>No</v>
      </c>
    </row>
    <row r="13454" customFormat="false" ht="15" hidden="false" customHeight="false" outlineLevel="0" collapsed="false">
      <c r="A13454" s="6" t="s">
        <v>159</v>
      </c>
      <c r="B13454" s="45" t="n">
        <v>45767</v>
      </c>
      <c r="C13454" s="6" t="s">
        <v>184</v>
      </c>
      <c r="D13454" s="6" t="s">
        <v>190</v>
      </c>
      <c r="E13454" s="6" t="s">
        <v>187</v>
      </c>
      <c r="F13454" s="34" t="n">
        <v>0.350220173597336</v>
      </c>
      <c r="G13454" s="34" t="n">
        <v>0.341820033461846</v>
      </c>
      <c r="H13454" s="34" t="n">
        <v>0.00840014013548951</v>
      </c>
      <c r="I13454" s="34" t="n">
        <v>0.0245747449335123</v>
      </c>
      <c r="J13454" s="35" t="n">
        <v>2.9</v>
      </c>
      <c r="K13454" s="6" t="n">
        <v>0</v>
      </c>
      <c r="L13454" s="35" t="n">
        <v>-1</v>
      </c>
      <c r="M13454" s="6" t="str">
        <f aca="false">IF(I13454&lt;=0,"Below 0%",IF(I13454&lt;=0.05,"0-5%",IF(I13454&lt;=0.1,"5-10%",IF(I13454&lt;=0.2,"10-20%",IF(I13454&lt;=0.4,"20-40%","Above 40%")))))</f>
        <v>0-5%</v>
      </c>
      <c r="N13454" s="6" t="str">
        <f aca="false">IF(AND(H13454&gt;=Summary!$B$25,I13454&gt;=Summary!$B$26,I13454&lt;=Summary!$B$27,J13454&gt;=Summary!$B$28,J13454&lt;=Summary!$B$29,F13454*J13454&gt;1),"Yes","No")</f>
        <v>No</v>
      </c>
    </row>
    <row r="13455" customFormat="false" ht="15" hidden="false" customHeight="false" outlineLevel="0" collapsed="false">
      <c r="A13455" s="6" t="s">
        <v>159</v>
      </c>
      <c r="B13455" s="45" t="n">
        <v>45767</v>
      </c>
      <c r="C13455" s="6" t="s">
        <v>184</v>
      </c>
      <c r="D13455" s="6" t="s">
        <v>190</v>
      </c>
      <c r="E13455" s="6" t="s">
        <v>174</v>
      </c>
      <c r="F13455" s="34" t="n">
        <v>0.215099304914475</v>
      </c>
      <c r="G13455" s="34" t="n">
        <v>0.267912999199825</v>
      </c>
      <c r="H13455" s="34" t="n">
        <v>-0.0528136942853509</v>
      </c>
      <c r="I13455" s="34" t="n">
        <v>-0.197130017741167</v>
      </c>
      <c r="J13455" s="35" t="n">
        <v>3.7</v>
      </c>
      <c r="K13455" s="6" t="n">
        <v>0</v>
      </c>
      <c r="L13455" s="35" t="n">
        <v>-1</v>
      </c>
      <c r="M13455" s="6" t="str">
        <f aca="false">IF(I13455&lt;=0,"Below 0%",IF(I13455&lt;=0.05,"0-5%",IF(I13455&lt;=0.1,"5-10%",IF(I13455&lt;=0.2,"10-20%",IF(I13455&lt;=0.4,"20-40%","Above 40%")))))</f>
        <v>Below 0%</v>
      </c>
      <c r="N13455" s="6" t="str">
        <f aca="false">IF(AND(H13455&gt;=Summary!$B$25,I13455&gt;=Summary!$B$26,I13455&lt;=Summary!$B$27,J13455&gt;=Summary!$B$28,J13455&lt;=Summary!$B$29,F13455*J13455&gt;1),"Yes","No")</f>
        <v>No</v>
      </c>
    </row>
    <row r="13456" customFormat="false" ht="15" hidden="false" customHeight="false" outlineLevel="0" collapsed="false">
      <c r="A13456" s="6" t="s">
        <v>159</v>
      </c>
      <c r="B13456" s="45" t="n">
        <v>45767</v>
      </c>
      <c r="C13456" s="6" t="s">
        <v>184</v>
      </c>
      <c r="D13456" s="6" t="s">
        <v>190</v>
      </c>
      <c r="E13456" s="6" t="s">
        <v>177</v>
      </c>
      <c r="F13456" s="34" t="n">
        <v>0.43468052148819</v>
      </c>
      <c r="G13456" s="34" t="n">
        <v>0.390266967338328</v>
      </c>
      <c r="H13456" s="34" t="n">
        <v>0.0444135541498613</v>
      </c>
      <c r="I13456" s="34" t="n">
        <v>0.113803006318387</v>
      </c>
      <c r="J13456" s="35" t="n">
        <v>2.54</v>
      </c>
      <c r="K13456" s="6" t="n">
        <v>1</v>
      </c>
      <c r="L13456" s="35" t="n">
        <v>1.54</v>
      </c>
      <c r="M13456" s="6" t="str">
        <f aca="false">IF(I13456&lt;=0,"Below 0%",IF(I13456&lt;=0.05,"0-5%",IF(I13456&lt;=0.1,"5-10%",IF(I13456&lt;=0.2,"10-20%",IF(I13456&lt;=0.4,"20-40%","Above 40%")))))</f>
        <v>10-20%</v>
      </c>
      <c r="N13456" s="6" t="str">
        <f aca="false">IF(AND(H13456&gt;=Summary!$B$25,I13456&gt;=Summary!$B$26,I13456&lt;=Summary!$B$27,J13456&gt;=Summary!$B$28,J13456&lt;=Summary!$B$29,F13456*J13456&gt;1),"Yes","No")</f>
        <v>Yes</v>
      </c>
    </row>
    <row r="13457" customFormat="false" ht="15" hidden="false" customHeight="false" outlineLevel="0" collapsed="false">
      <c r="A13457" s="6" t="s">
        <v>159</v>
      </c>
      <c r="B13457" s="45" t="n">
        <v>45767</v>
      </c>
      <c r="C13457" s="6" t="s">
        <v>209</v>
      </c>
      <c r="D13457" s="6" t="s">
        <v>185</v>
      </c>
      <c r="E13457" s="6" t="s">
        <v>187</v>
      </c>
      <c r="F13457" s="34" t="n">
        <v>0.102014370262623</v>
      </c>
      <c r="G13457" s="34" t="n">
        <v>0.11695521109592</v>
      </c>
      <c r="H13457" s="34" t="n">
        <v>-0.0149408408332969</v>
      </c>
      <c r="I13457" s="34" t="n">
        <v>-0.127748397812247</v>
      </c>
      <c r="J13457" s="35" t="n">
        <v>8.35</v>
      </c>
      <c r="K13457" s="6" t="n">
        <v>0</v>
      </c>
      <c r="L13457" s="35" t="n">
        <v>-1</v>
      </c>
      <c r="M13457" s="6" t="str">
        <f aca="false">IF(I13457&lt;=0,"Below 0%",IF(I13457&lt;=0.05,"0-5%",IF(I13457&lt;=0.1,"5-10%",IF(I13457&lt;=0.2,"10-20%",IF(I13457&lt;=0.4,"20-40%","Above 40%")))))</f>
        <v>Below 0%</v>
      </c>
      <c r="N13457" s="6" t="str">
        <f aca="false">IF(AND(H13457&gt;=Summary!$B$25,I13457&gt;=Summary!$B$26,I13457&lt;=Summary!$B$27,J13457&gt;=Summary!$B$28,J13457&lt;=Summary!$B$29,F13457*J13457&gt;1),"Yes","No")</f>
        <v>No</v>
      </c>
    </row>
    <row r="13458" customFormat="false" ht="15" hidden="false" customHeight="false" outlineLevel="0" collapsed="false">
      <c r="A13458" s="6" t="s">
        <v>159</v>
      </c>
      <c r="B13458" s="45" t="n">
        <v>45767</v>
      </c>
      <c r="C13458" s="6" t="s">
        <v>209</v>
      </c>
      <c r="D13458" s="6" t="s">
        <v>185</v>
      </c>
      <c r="E13458" s="6" t="s">
        <v>174</v>
      </c>
      <c r="F13458" s="34" t="n">
        <v>0.206999152898789</v>
      </c>
      <c r="G13458" s="34" t="n">
        <v>0.195315202530186</v>
      </c>
      <c r="H13458" s="34" t="n">
        <v>0.0116839503686025</v>
      </c>
      <c r="I13458" s="34" t="n">
        <v>0.0598209981468123</v>
      </c>
      <c r="J13458" s="35" t="n">
        <v>5</v>
      </c>
      <c r="K13458" s="6" t="n">
        <v>0</v>
      </c>
      <c r="L13458" s="35" t="n">
        <v>-1</v>
      </c>
      <c r="M13458" s="6" t="str">
        <f aca="false">IF(I13458&lt;=0,"Below 0%",IF(I13458&lt;=0.05,"0-5%",IF(I13458&lt;=0.1,"5-10%",IF(I13458&lt;=0.2,"10-20%",IF(I13458&lt;=0.4,"20-40%","Above 40%")))))</f>
        <v>5-10%</v>
      </c>
      <c r="N13458" s="6" t="str">
        <f aca="false">IF(AND(H13458&gt;=Summary!$B$25,I13458&gt;=Summary!$B$26,I13458&lt;=Summary!$B$27,J13458&gt;=Summary!$B$28,J13458&lt;=Summary!$B$29,F13458*J13458&gt;1),"Yes","No")</f>
        <v>No</v>
      </c>
    </row>
    <row r="13459" customFormat="false" ht="15" hidden="false" customHeight="false" outlineLevel="0" collapsed="false">
      <c r="A13459" s="6" t="s">
        <v>159</v>
      </c>
      <c r="B13459" s="45" t="n">
        <v>45767</v>
      </c>
      <c r="C13459" s="6" t="s">
        <v>209</v>
      </c>
      <c r="D13459" s="6" t="s">
        <v>185</v>
      </c>
      <c r="E13459" s="6" t="s">
        <v>177</v>
      </c>
      <c r="F13459" s="34" t="n">
        <v>0.690986454486847</v>
      </c>
      <c r="G13459" s="34" t="n">
        <v>0.687729586373894</v>
      </c>
      <c r="H13459" s="34" t="n">
        <v>0.00325686811295267</v>
      </c>
      <c r="I13459" s="34" t="n">
        <v>0.00473568125827595</v>
      </c>
      <c r="J13459" s="35" t="n">
        <v>1.42</v>
      </c>
      <c r="K13459" s="6" t="n">
        <v>1</v>
      </c>
      <c r="L13459" s="35" t="n">
        <v>0.42</v>
      </c>
      <c r="M13459" s="6" t="str">
        <f aca="false">IF(I13459&lt;=0,"Below 0%",IF(I13459&lt;=0.05,"0-5%",IF(I13459&lt;=0.1,"5-10%",IF(I13459&lt;=0.2,"10-20%",IF(I13459&lt;=0.4,"20-40%","Above 40%")))))</f>
        <v>0-5%</v>
      </c>
      <c r="N13459" s="6" t="str">
        <f aca="false">IF(AND(H13459&gt;=Summary!$B$25,I13459&gt;=Summary!$B$26,I13459&lt;=Summary!$B$27,J13459&gt;=Summary!$B$28,J13459&lt;=Summary!$B$29,F13459*J13459&gt;1),"Yes","No")</f>
        <v>No</v>
      </c>
    </row>
    <row r="13460" customFormat="false" ht="15" hidden="false" customHeight="false" outlineLevel="0" collapsed="false">
      <c r="A13460" s="6" t="s">
        <v>159</v>
      </c>
      <c r="B13460" s="45" t="n">
        <v>45767</v>
      </c>
      <c r="C13460" s="6" t="s">
        <v>195</v>
      </c>
      <c r="D13460" s="6" t="s">
        <v>183</v>
      </c>
      <c r="E13460" s="6" t="s">
        <v>187</v>
      </c>
      <c r="F13460" s="34" t="n">
        <v>0.0834691151976585</v>
      </c>
      <c r="G13460" s="34" t="n">
        <v>0.0708661417322835</v>
      </c>
      <c r="H13460" s="34" t="n">
        <v>0.0126029734653751</v>
      </c>
      <c r="I13460" s="34" t="n">
        <v>0.177841958900293</v>
      </c>
      <c r="J13460" s="35" t="n">
        <v>14</v>
      </c>
      <c r="K13460" s="6" t="n">
        <v>0</v>
      </c>
      <c r="L13460" s="35" t="n">
        <v>-1</v>
      </c>
      <c r="M13460" s="6" t="str">
        <f aca="false">IF(I13460&lt;=0,"Below 0%",IF(I13460&lt;=0.05,"0-5%",IF(I13460&lt;=0.1,"5-10%",IF(I13460&lt;=0.2,"10-20%",IF(I13460&lt;=0.4,"20-40%","Above 40%")))))</f>
        <v>10-20%</v>
      </c>
      <c r="N13460" s="6" t="str">
        <f aca="false">IF(AND(H13460&gt;=Summary!$B$25,I13460&gt;=Summary!$B$26,I13460&lt;=Summary!$B$27,J13460&gt;=Summary!$B$28,J13460&lt;=Summary!$B$29,F13460*J13460&gt;1),"Yes","No")</f>
        <v>No</v>
      </c>
    </row>
    <row r="13461" customFormat="false" ht="15" hidden="false" customHeight="false" outlineLevel="0" collapsed="false">
      <c r="A13461" s="6" t="s">
        <v>159</v>
      </c>
      <c r="B13461" s="45" t="n">
        <v>45767</v>
      </c>
      <c r="C13461" s="6" t="s">
        <v>195</v>
      </c>
      <c r="D13461" s="6" t="s">
        <v>183</v>
      </c>
      <c r="E13461" s="6" t="s">
        <v>174</v>
      </c>
      <c r="F13461" s="34" t="n">
        <v>0.12275455892086</v>
      </c>
      <c r="G13461" s="34" t="n">
        <v>0.141732283464567</v>
      </c>
      <c r="H13461" s="34" t="n">
        <v>-0.0189777245437066</v>
      </c>
      <c r="I13461" s="34" t="n">
        <v>-0.133898389836152</v>
      </c>
      <c r="J13461" s="35" t="n">
        <v>7</v>
      </c>
      <c r="K13461" s="6" t="n">
        <v>0</v>
      </c>
      <c r="L13461" s="35" t="n">
        <v>-1</v>
      </c>
      <c r="M13461" s="6" t="str">
        <f aca="false">IF(I13461&lt;=0,"Below 0%",IF(I13461&lt;=0.05,"0-5%",IF(I13461&lt;=0.1,"5-10%",IF(I13461&lt;=0.2,"10-20%",IF(I13461&lt;=0.4,"20-40%","Above 40%")))))</f>
        <v>Below 0%</v>
      </c>
      <c r="N13461" s="6" t="str">
        <f aca="false">IF(AND(H13461&gt;=Summary!$B$25,I13461&gt;=Summary!$B$26,I13461&lt;=Summary!$B$27,J13461&gt;=Summary!$B$28,J13461&lt;=Summary!$B$29,F13461*J13461&gt;1),"Yes","No")</f>
        <v>No</v>
      </c>
    </row>
    <row r="13462" customFormat="false" ht="15" hidden="false" customHeight="false" outlineLevel="0" collapsed="false">
      <c r="A13462" s="6" t="s">
        <v>159</v>
      </c>
      <c r="B13462" s="45" t="n">
        <v>45767</v>
      </c>
      <c r="C13462" s="6" t="s">
        <v>195</v>
      </c>
      <c r="D13462" s="6" t="s">
        <v>183</v>
      </c>
      <c r="E13462" s="6" t="s">
        <v>177</v>
      </c>
      <c r="F13462" s="34" t="n">
        <v>0.793776392936707</v>
      </c>
      <c r="G13462" s="34" t="n">
        <v>0.78740157480315</v>
      </c>
      <c r="H13462" s="34" t="n">
        <v>0.006374818133557</v>
      </c>
      <c r="I13462" s="34" t="n">
        <v>0.00809601902961732</v>
      </c>
      <c r="J13462" s="35" t="n">
        <v>1.26</v>
      </c>
      <c r="K13462" s="6" t="n">
        <v>1</v>
      </c>
      <c r="L13462" s="35" t="n">
        <v>0.26</v>
      </c>
      <c r="M13462" s="6" t="str">
        <f aca="false">IF(I13462&lt;=0,"Below 0%",IF(I13462&lt;=0.05,"0-5%",IF(I13462&lt;=0.1,"5-10%",IF(I13462&lt;=0.2,"10-20%",IF(I13462&lt;=0.4,"20-40%","Above 40%")))))</f>
        <v>0-5%</v>
      </c>
      <c r="N13462" s="6" t="str">
        <f aca="false">IF(AND(H13462&gt;=Summary!$B$25,I13462&gt;=Summary!$B$26,I13462&lt;=Summary!$B$27,J13462&gt;=Summary!$B$28,J13462&lt;=Summary!$B$29,F13462*J13462&gt;1),"Yes","No")</f>
        <v>No</v>
      </c>
    </row>
    <row r="13463" customFormat="false" ht="15" hidden="false" customHeight="false" outlineLevel="0" collapsed="false">
      <c r="A13463" s="6" t="s">
        <v>159</v>
      </c>
      <c r="B13463" s="45" t="n">
        <v>45767</v>
      </c>
      <c r="C13463" s="6" t="s">
        <v>176</v>
      </c>
      <c r="D13463" s="6" t="s">
        <v>203</v>
      </c>
      <c r="E13463" s="6" t="s">
        <v>187</v>
      </c>
      <c r="F13463" s="34" t="n">
        <v>0.456886798143387</v>
      </c>
      <c r="G13463" s="34" t="n">
        <v>0.48067535065368</v>
      </c>
      <c r="H13463" s="34" t="n">
        <v>-0.0237885525102936</v>
      </c>
      <c r="I13463" s="34" t="n">
        <v>-0.0494898531367233</v>
      </c>
      <c r="J13463" s="35" t="n">
        <v>2.03</v>
      </c>
      <c r="K13463" s="6" t="n">
        <v>0</v>
      </c>
      <c r="L13463" s="35" t="n">
        <v>-1</v>
      </c>
      <c r="M13463" s="6" t="str">
        <f aca="false">IF(I13463&lt;=0,"Below 0%",IF(I13463&lt;=0.05,"0-5%",IF(I13463&lt;=0.1,"5-10%",IF(I13463&lt;=0.2,"10-20%",IF(I13463&lt;=0.4,"20-40%","Above 40%")))))</f>
        <v>Below 0%</v>
      </c>
      <c r="N13463" s="6" t="str">
        <f aca="false">IF(AND(H13463&gt;=Summary!$B$25,I13463&gt;=Summary!$B$26,I13463&lt;=Summary!$B$27,J13463&gt;=Summary!$B$28,J13463&lt;=Summary!$B$29,F13463*J13463&gt;1),"Yes","No")</f>
        <v>No</v>
      </c>
    </row>
    <row r="13464" customFormat="false" ht="15" hidden="false" customHeight="false" outlineLevel="0" collapsed="false">
      <c r="A13464" s="6" t="s">
        <v>159</v>
      </c>
      <c r="B13464" s="45" t="n">
        <v>45767</v>
      </c>
      <c r="C13464" s="6" t="s">
        <v>176</v>
      </c>
      <c r="D13464" s="6" t="s">
        <v>203</v>
      </c>
      <c r="E13464" s="6" t="s">
        <v>174</v>
      </c>
      <c r="F13464" s="34" t="n">
        <v>0.284550666809082</v>
      </c>
      <c r="G13464" s="34" t="n">
        <v>0.265877646274379</v>
      </c>
      <c r="H13464" s="34" t="n">
        <v>0.0186730205347029</v>
      </c>
      <c r="I13464" s="34" t="n">
        <v>0.0702316302117134</v>
      </c>
      <c r="J13464" s="35" t="n">
        <v>3.67</v>
      </c>
      <c r="K13464" s="6" t="n">
        <v>0</v>
      </c>
      <c r="L13464" s="35" t="n">
        <v>-1</v>
      </c>
      <c r="M13464" s="6" t="str">
        <f aca="false">IF(I13464&lt;=0,"Below 0%",IF(I13464&lt;=0.05,"0-5%",IF(I13464&lt;=0.1,"5-10%",IF(I13464&lt;=0.2,"10-20%",IF(I13464&lt;=0.4,"20-40%","Above 40%")))))</f>
        <v>5-10%</v>
      </c>
      <c r="N13464" s="6" t="str">
        <f aca="false">IF(AND(H13464&gt;=Summary!$B$25,I13464&gt;=Summary!$B$26,I13464&lt;=Summary!$B$27,J13464&gt;=Summary!$B$28,J13464&lt;=Summary!$B$29,F13464*J13464&gt;1),"Yes","No")</f>
        <v>No</v>
      </c>
    </row>
    <row r="13465" customFormat="false" ht="15" hidden="false" customHeight="false" outlineLevel="0" collapsed="false">
      <c r="A13465" s="6" t="s">
        <v>159</v>
      </c>
      <c r="B13465" s="45" t="n">
        <v>45767</v>
      </c>
      <c r="C13465" s="6" t="s">
        <v>176</v>
      </c>
      <c r="D13465" s="6" t="s">
        <v>203</v>
      </c>
      <c r="E13465" s="6" t="s">
        <v>177</v>
      </c>
      <c r="F13465" s="34" t="n">
        <v>0.258562564849854</v>
      </c>
      <c r="G13465" s="34" t="n">
        <v>0.253447003071941</v>
      </c>
      <c r="H13465" s="34" t="n">
        <v>0.00511556177791295</v>
      </c>
      <c r="I13465" s="34" t="n">
        <v>0.0201839505534058</v>
      </c>
      <c r="J13465" s="35" t="n">
        <v>3.85</v>
      </c>
      <c r="K13465" s="6" t="n">
        <v>1</v>
      </c>
      <c r="L13465" s="35" t="n">
        <v>2.85</v>
      </c>
      <c r="M13465" s="6" t="str">
        <f aca="false">IF(I13465&lt;=0,"Below 0%",IF(I13465&lt;=0.05,"0-5%",IF(I13465&lt;=0.1,"5-10%",IF(I13465&lt;=0.2,"10-20%",IF(I13465&lt;=0.4,"20-40%","Above 40%")))))</f>
        <v>0-5%</v>
      </c>
      <c r="N13465" s="6" t="str">
        <f aca="false">IF(AND(H13465&gt;=Summary!$B$25,I13465&gt;=Summary!$B$26,I13465&lt;=Summary!$B$27,J13465&gt;=Summary!$B$28,J13465&lt;=Summary!$B$29,F13465*J13465&gt;1),"Yes","No")</f>
        <v>No</v>
      </c>
    </row>
    <row r="13466" customFormat="false" ht="15" hidden="false" customHeight="false" outlineLevel="0" collapsed="false">
      <c r="A13466" s="6" t="s">
        <v>159</v>
      </c>
      <c r="B13466" s="45" t="n">
        <v>45768</v>
      </c>
      <c r="C13466" s="6" t="s">
        <v>181</v>
      </c>
      <c r="D13466" s="6" t="s">
        <v>207</v>
      </c>
      <c r="E13466" s="6" t="s">
        <v>187</v>
      </c>
      <c r="F13466" s="34" t="n">
        <v>0.439302980899811</v>
      </c>
      <c r="G13466" s="34" t="n">
        <v>0.38765642260816</v>
      </c>
      <c r="H13466" s="34" t="n">
        <v>0.0516465582916505</v>
      </c>
      <c r="I13466" s="34" t="n">
        <v>0.133227660576784</v>
      </c>
      <c r="J13466" s="35" t="n">
        <v>2.55</v>
      </c>
      <c r="K13466" s="6" t="n">
        <v>0</v>
      </c>
      <c r="L13466" s="35" t="n">
        <v>-1</v>
      </c>
      <c r="M13466" s="6" t="str">
        <f aca="false">IF(I13466&lt;=0,"Below 0%",IF(I13466&lt;=0.05,"0-5%",IF(I13466&lt;=0.1,"5-10%",IF(I13466&lt;=0.2,"10-20%",IF(I13466&lt;=0.4,"20-40%","Above 40%")))))</f>
        <v>10-20%</v>
      </c>
      <c r="N13466" s="6" t="str">
        <f aca="false">IF(AND(H13466&gt;=Summary!$B$25,I13466&gt;=Summary!$B$26,I13466&lt;=Summary!$B$27,J13466&gt;=Summary!$B$28,J13466&lt;=Summary!$B$29,F13466*J13466&gt;1),"Yes","No")</f>
        <v>Yes</v>
      </c>
    </row>
    <row r="13467" customFormat="false" ht="15" hidden="false" customHeight="false" outlineLevel="0" collapsed="false">
      <c r="A13467" s="6" t="s">
        <v>159</v>
      </c>
      <c r="B13467" s="45" t="n">
        <v>45768</v>
      </c>
      <c r="C13467" s="6" t="s">
        <v>181</v>
      </c>
      <c r="D13467" s="6" t="s">
        <v>207</v>
      </c>
      <c r="E13467" s="6" t="s">
        <v>174</v>
      </c>
      <c r="F13467" s="34" t="n">
        <v>0.270616292953491</v>
      </c>
      <c r="G13467" s="34" t="n">
        <v>0.25675944874047</v>
      </c>
      <c r="H13467" s="34" t="n">
        <v>0.0138568442130215</v>
      </c>
      <c r="I13467" s="34" t="n">
        <v>0.053968195838541</v>
      </c>
      <c r="J13467" s="35" t="n">
        <v>3.85</v>
      </c>
      <c r="K13467" s="6" t="n">
        <v>0</v>
      </c>
      <c r="L13467" s="35" t="n">
        <v>-1</v>
      </c>
      <c r="M13467" s="6" t="str">
        <f aca="false">IF(I13467&lt;=0,"Below 0%",IF(I13467&lt;=0.05,"0-5%",IF(I13467&lt;=0.1,"5-10%",IF(I13467&lt;=0.2,"10-20%",IF(I13467&lt;=0.4,"20-40%","Above 40%")))))</f>
        <v>5-10%</v>
      </c>
      <c r="N13467" s="6" t="str">
        <f aca="false">IF(AND(H13467&gt;=Summary!$B$25,I13467&gt;=Summary!$B$26,I13467&lt;=Summary!$B$27,J13467&gt;=Summary!$B$28,J13467&lt;=Summary!$B$29,F13467*J13467&gt;1),"Yes","No")</f>
        <v>No</v>
      </c>
    </row>
    <row r="13468" customFormat="false" ht="15" hidden="false" customHeight="false" outlineLevel="0" collapsed="false">
      <c r="A13468" s="6" t="s">
        <v>159</v>
      </c>
      <c r="B13468" s="45" t="n">
        <v>45768</v>
      </c>
      <c r="C13468" s="6" t="s">
        <v>181</v>
      </c>
      <c r="D13468" s="6" t="s">
        <v>207</v>
      </c>
      <c r="E13468" s="6" t="s">
        <v>177</v>
      </c>
      <c r="F13468" s="34" t="n">
        <v>0.290080726146698</v>
      </c>
      <c r="G13468" s="34" t="n">
        <v>0.35558412865137</v>
      </c>
      <c r="H13468" s="34" t="n">
        <v>-0.065503402504672</v>
      </c>
      <c r="I13468" s="34" t="n">
        <v>-0.184213515808785</v>
      </c>
      <c r="J13468" s="35" t="n">
        <v>2.78</v>
      </c>
      <c r="K13468" s="6" t="n">
        <v>1</v>
      </c>
      <c r="L13468" s="35" t="n">
        <v>1.78</v>
      </c>
      <c r="M13468" s="6" t="str">
        <f aca="false">IF(I13468&lt;=0,"Below 0%",IF(I13468&lt;=0.05,"0-5%",IF(I13468&lt;=0.1,"5-10%",IF(I13468&lt;=0.2,"10-20%",IF(I13468&lt;=0.4,"20-40%","Above 40%")))))</f>
        <v>Below 0%</v>
      </c>
      <c r="N13468" s="6" t="str">
        <f aca="false">IF(AND(H13468&gt;=Summary!$B$25,I13468&gt;=Summary!$B$26,I13468&lt;=Summary!$B$27,J13468&gt;=Summary!$B$28,J13468&lt;=Summary!$B$29,F13468*J13468&gt;1),"Yes","No")</f>
        <v>No</v>
      </c>
    </row>
    <row r="13469" customFormat="false" ht="15" hidden="false" customHeight="false" outlineLevel="0" collapsed="false">
      <c r="A13469" s="6" t="s">
        <v>159</v>
      </c>
      <c r="B13469" s="45" t="n">
        <v>45769</v>
      </c>
      <c r="C13469" s="6" t="s">
        <v>194</v>
      </c>
      <c r="D13469" s="6" t="s">
        <v>182</v>
      </c>
      <c r="E13469" s="6" t="s">
        <v>187</v>
      </c>
      <c r="F13469" s="34" t="n">
        <v>0.650732457637787</v>
      </c>
      <c r="G13469" s="34" t="n">
        <v>0.525491313016235</v>
      </c>
      <c r="H13469" s="34" t="n">
        <v>0.125241144621552</v>
      </c>
      <c r="I13469" s="34" t="n">
        <v>0.238331522366542</v>
      </c>
      <c r="J13469" s="35" t="n">
        <v>1.88</v>
      </c>
      <c r="K13469" s="6" t="n">
        <v>1</v>
      </c>
      <c r="L13469" s="35" t="n">
        <v>0.88</v>
      </c>
      <c r="M13469" s="6" t="str">
        <f aca="false">IF(I13469&lt;=0,"Below 0%",IF(I13469&lt;=0.05,"0-5%",IF(I13469&lt;=0.1,"5-10%",IF(I13469&lt;=0.2,"10-20%",IF(I13469&lt;=0.4,"20-40%","Above 40%")))))</f>
        <v>20-40%</v>
      </c>
      <c r="N13469" s="6" t="str">
        <f aca="false">IF(AND(H13469&gt;=Summary!$B$25,I13469&gt;=Summary!$B$26,I13469&lt;=Summary!$B$27,J13469&gt;=Summary!$B$28,J13469&lt;=Summary!$B$29,F13469*J13469&gt;1),"Yes","No")</f>
        <v>Yes</v>
      </c>
    </row>
    <row r="13470" customFormat="false" ht="15" hidden="false" customHeight="false" outlineLevel="0" collapsed="false">
      <c r="A13470" s="6" t="s">
        <v>159</v>
      </c>
      <c r="B13470" s="45" t="n">
        <v>45769</v>
      </c>
      <c r="C13470" s="6" t="s">
        <v>194</v>
      </c>
      <c r="D13470" s="6" t="s">
        <v>182</v>
      </c>
      <c r="E13470" s="6" t="s">
        <v>174</v>
      </c>
      <c r="F13470" s="34" t="n">
        <v>0.265198320150375</v>
      </c>
      <c r="G13470" s="34" t="n">
        <v>0.233551694673882</v>
      </c>
      <c r="H13470" s="34" t="n">
        <v>0.0316466254764933</v>
      </c>
      <c r="I13470" s="34" t="n">
        <v>0.135501587863376</v>
      </c>
      <c r="J13470" s="35" t="n">
        <v>4.23</v>
      </c>
      <c r="K13470" s="6" t="n">
        <v>0</v>
      </c>
      <c r="L13470" s="35" t="n">
        <v>-1</v>
      </c>
      <c r="M13470" s="6" t="str">
        <f aca="false">IF(I13470&lt;=0,"Below 0%",IF(I13470&lt;=0.05,"0-5%",IF(I13470&lt;=0.1,"5-10%",IF(I13470&lt;=0.2,"10-20%",IF(I13470&lt;=0.4,"20-40%","Above 40%")))))</f>
        <v>10-20%</v>
      </c>
      <c r="N13470" s="6" t="str">
        <f aca="false">IF(AND(H13470&gt;=Summary!$B$25,I13470&gt;=Summary!$B$26,I13470&lt;=Summary!$B$27,J13470&gt;=Summary!$B$28,J13470&lt;=Summary!$B$29,F13470*J13470&gt;1),"Yes","No")</f>
        <v>Yes</v>
      </c>
    </row>
    <row r="13471" customFormat="false" ht="15" hidden="false" customHeight="false" outlineLevel="0" collapsed="false">
      <c r="A13471" s="6" t="s">
        <v>159</v>
      </c>
      <c r="B13471" s="45" t="n">
        <v>45769</v>
      </c>
      <c r="C13471" s="6" t="s">
        <v>194</v>
      </c>
      <c r="D13471" s="6" t="s">
        <v>182</v>
      </c>
      <c r="E13471" s="6" t="s">
        <v>177</v>
      </c>
      <c r="F13471" s="34" t="n">
        <v>0.0840692818164825</v>
      </c>
      <c r="G13471" s="34" t="n">
        <v>0.240956992309883</v>
      </c>
      <c r="H13471" s="34" t="n">
        <v>-0.156887710493401</v>
      </c>
      <c r="I13471" s="34" t="n">
        <v>-0.651102543194243</v>
      </c>
      <c r="J13471" s="35" t="n">
        <v>4.1</v>
      </c>
      <c r="K13471" s="6" t="n">
        <v>0</v>
      </c>
      <c r="L13471" s="35" t="n">
        <v>-1</v>
      </c>
      <c r="M13471" s="6" t="str">
        <f aca="false">IF(I13471&lt;=0,"Below 0%",IF(I13471&lt;=0.05,"0-5%",IF(I13471&lt;=0.1,"5-10%",IF(I13471&lt;=0.2,"10-20%",IF(I13471&lt;=0.4,"20-40%","Above 40%")))))</f>
        <v>Below 0%</v>
      </c>
      <c r="N13471" s="6" t="str">
        <f aca="false">IF(AND(H13471&gt;=Summary!$B$25,I13471&gt;=Summary!$B$26,I13471&lt;=Summary!$B$27,J13471&gt;=Summary!$B$28,J13471&lt;=Summary!$B$29,F13471*J13471&gt;1),"Yes","No")</f>
        <v>No</v>
      </c>
    </row>
    <row r="13472" customFormat="false" ht="15" hidden="false" customHeight="false" outlineLevel="0" collapsed="false">
      <c r="A13472" s="6" t="s">
        <v>159</v>
      </c>
      <c r="B13472" s="45" t="n">
        <v>45770</v>
      </c>
      <c r="C13472" s="6" t="s">
        <v>185</v>
      </c>
      <c r="D13472" s="6" t="s">
        <v>180</v>
      </c>
      <c r="E13472" s="6" t="s">
        <v>187</v>
      </c>
      <c r="F13472" s="34" t="n">
        <v>0.802396476268768</v>
      </c>
      <c r="G13472" s="34" t="n">
        <v>0.68343616516374</v>
      </c>
      <c r="H13472" s="34" t="n">
        <v>0.118960311105028</v>
      </c>
      <c r="I13472" s="34" t="n">
        <v>0.17406206631826</v>
      </c>
      <c r="J13472" s="35" t="n">
        <v>1.45</v>
      </c>
      <c r="K13472" s="6" t="n">
        <v>0</v>
      </c>
      <c r="L13472" s="35" t="n">
        <v>-1</v>
      </c>
      <c r="M13472" s="6" t="str">
        <f aca="false">IF(I13472&lt;=0,"Below 0%",IF(I13472&lt;=0.05,"0-5%",IF(I13472&lt;=0.1,"5-10%",IF(I13472&lt;=0.2,"10-20%",IF(I13472&lt;=0.4,"20-40%","Above 40%")))))</f>
        <v>10-20%</v>
      </c>
      <c r="N13472" s="6" t="str">
        <f aca="false">IF(AND(H13472&gt;=Summary!$B$25,I13472&gt;=Summary!$B$26,I13472&lt;=Summary!$B$27,J13472&gt;=Summary!$B$28,J13472&lt;=Summary!$B$29,F13472*J13472&gt;1),"Yes","No")</f>
        <v>No</v>
      </c>
    </row>
    <row r="13473" customFormat="false" ht="15" hidden="false" customHeight="false" outlineLevel="0" collapsed="false">
      <c r="A13473" s="6" t="s">
        <v>159</v>
      </c>
      <c r="B13473" s="45" t="n">
        <v>45770</v>
      </c>
      <c r="C13473" s="6" t="s">
        <v>185</v>
      </c>
      <c r="D13473" s="6" t="s">
        <v>180</v>
      </c>
      <c r="E13473" s="6" t="s">
        <v>174</v>
      </c>
      <c r="F13473" s="34" t="n">
        <v>0.113292574882507</v>
      </c>
      <c r="G13473" s="34" t="n">
        <v>0.206454674893213</v>
      </c>
      <c r="H13473" s="34" t="n">
        <v>-0.0931621000107058</v>
      </c>
      <c r="I13473" s="34" t="n">
        <v>-0.451247229247258</v>
      </c>
      <c r="J13473" s="35" t="n">
        <v>4.8</v>
      </c>
      <c r="K13473" s="6" t="n">
        <v>1</v>
      </c>
      <c r="L13473" s="35" t="n">
        <v>3.8</v>
      </c>
      <c r="M13473" s="6" t="str">
        <f aca="false">IF(I13473&lt;=0,"Below 0%",IF(I13473&lt;=0.05,"0-5%",IF(I13473&lt;=0.1,"5-10%",IF(I13473&lt;=0.2,"10-20%",IF(I13473&lt;=0.4,"20-40%","Above 40%")))))</f>
        <v>Below 0%</v>
      </c>
      <c r="N13473" s="6" t="str">
        <f aca="false">IF(AND(H13473&gt;=Summary!$B$25,I13473&gt;=Summary!$B$26,I13473&lt;=Summary!$B$27,J13473&gt;=Summary!$B$28,J13473&lt;=Summary!$B$29,F13473*J13473&gt;1),"Yes","No")</f>
        <v>No</v>
      </c>
    </row>
    <row r="13474" customFormat="false" ht="15" hidden="false" customHeight="false" outlineLevel="0" collapsed="false">
      <c r="A13474" s="6" t="s">
        <v>159</v>
      </c>
      <c r="B13474" s="45" t="n">
        <v>45770</v>
      </c>
      <c r="C13474" s="6" t="s">
        <v>185</v>
      </c>
      <c r="D13474" s="6" t="s">
        <v>180</v>
      </c>
      <c r="E13474" s="6" t="s">
        <v>177</v>
      </c>
      <c r="F13474" s="34" t="n">
        <v>0.0843109264969826</v>
      </c>
      <c r="G13474" s="34" t="n">
        <v>0.110109159943047</v>
      </c>
      <c r="H13474" s="34" t="n">
        <v>-0.0257982334460644</v>
      </c>
      <c r="I13474" s="34" t="n">
        <v>-0.234296887374387</v>
      </c>
      <c r="J13474" s="35" t="n">
        <v>9</v>
      </c>
      <c r="K13474" s="6" t="n">
        <v>0</v>
      </c>
      <c r="L13474" s="35" t="n">
        <v>-1</v>
      </c>
      <c r="M13474" s="6" t="str">
        <f aca="false">IF(I13474&lt;=0,"Below 0%",IF(I13474&lt;=0.05,"0-5%",IF(I13474&lt;=0.1,"5-10%",IF(I13474&lt;=0.2,"10-20%",IF(I13474&lt;=0.4,"20-40%","Above 40%")))))</f>
        <v>Below 0%</v>
      </c>
      <c r="N13474" s="6" t="str">
        <f aca="false">IF(AND(H13474&gt;=Summary!$B$25,I13474&gt;=Summary!$B$26,I13474&lt;=Summary!$B$27,J13474&gt;=Summary!$B$28,J13474&lt;=Summary!$B$29,F13474*J13474&gt;1),"Yes","No")</f>
        <v>No</v>
      </c>
    </row>
    <row r="13475" customFormat="false" ht="15" hidden="false" customHeight="false" outlineLevel="0" collapsed="false">
      <c r="A13475" s="6" t="s">
        <v>159</v>
      </c>
      <c r="B13475" s="45" t="n">
        <v>45773</v>
      </c>
      <c r="C13475" s="6" t="s">
        <v>201</v>
      </c>
      <c r="D13475" s="6" t="s">
        <v>189</v>
      </c>
      <c r="E13475" s="6" t="s">
        <v>187</v>
      </c>
      <c r="F13475" s="34" t="n">
        <v>0.524011254310608</v>
      </c>
      <c r="G13475" s="34" t="n">
        <v>0.57564019797719</v>
      </c>
      <c r="H13475" s="34" t="n">
        <v>-0.0516289436665817</v>
      </c>
      <c r="I13475" s="34" t="n">
        <v>-0.0896896079321888</v>
      </c>
      <c r="J13475" s="35" t="n">
        <v>1.7</v>
      </c>
      <c r="K13475" s="6" t="n">
        <v>1</v>
      </c>
      <c r="L13475" s="35" t="n">
        <v>0.7</v>
      </c>
      <c r="M13475" s="6" t="str">
        <f aca="false">IF(I13475&lt;=0,"Below 0%",IF(I13475&lt;=0.05,"0-5%",IF(I13475&lt;=0.1,"5-10%",IF(I13475&lt;=0.2,"10-20%",IF(I13475&lt;=0.4,"20-40%","Above 40%")))))</f>
        <v>Below 0%</v>
      </c>
      <c r="N13475" s="6" t="str">
        <f aca="false">IF(AND(H13475&gt;=Summary!$B$25,I13475&gt;=Summary!$B$26,I13475&lt;=Summary!$B$27,J13475&gt;=Summary!$B$28,J13475&lt;=Summary!$B$29,F13475*J13475&gt;1),"Yes","No")</f>
        <v>No</v>
      </c>
    </row>
    <row r="13476" customFormat="false" ht="15" hidden="false" customHeight="false" outlineLevel="0" collapsed="false">
      <c r="A13476" s="6" t="s">
        <v>159</v>
      </c>
      <c r="B13476" s="45" t="n">
        <v>45773</v>
      </c>
      <c r="C13476" s="6" t="s">
        <v>201</v>
      </c>
      <c r="D13476" s="6" t="s">
        <v>189</v>
      </c>
      <c r="E13476" s="6" t="s">
        <v>174</v>
      </c>
      <c r="F13476" s="34" t="n">
        <v>0.246120482683182</v>
      </c>
      <c r="G13476" s="34" t="n">
        <v>0.228642134710566</v>
      </c>
      <c r="H13476" s="34" t="n">
        <v>0.0174783479726158</v>
      </c>
      <c r="I13476" s="34" t="n">
        <v>0.0764441252035253</v>
      </c>
      <c r="J13476" s="35" t="n">
        <v>4.28</v>
      </c>
      <c r="K13476" s="6" t="n">
        <v>0</v>
      </c>
      <c r="L13476" s="35" t="n">
        <v>-1</v>
      </c>
      <c r="M13476" s="6" t="str">
        <f aca="false">IF(I13476&lt;=0,"Below 0%",IF(I13476&lt;=0.05,"0-5%",IF(I13476&lt;=0.1,"5-10%",IF(I13476&lt;=0.2,"10-20%",IF(I13476&lt;=0.4,"20-40%","Above 40%")))))</f>
        <v>5-10%</v>
      </c>
      <c r="N13476" s="6" t="str">
        <f aca="false">IF(AND(H13476&gt;=Summary!$B$25,I13476&gt;=Summary!$B$26,I13476&lt;=Summary!$B$27,J13476&gt;=Summary!$B$28,J13476&lt;=Summary!$B$29,F13476*J13476&gt;1),"Yes","No")</f>
        <v>No</v>
      </c>
    </row>
    <row r="13477" customFormat="false" ht="15" hidden="false" customHeight="false" outlineLevel="0" collapsed="false">
      <c r="A13477" s="6" t="s">
        <v>159</v>
      </c>
      <c r="B13477" s="45" t="n">
        <v>45773</v>
      </c>
      <c r="C13477" s="6" t="s">
        <v>201</v>
      </c>
      <c r="D13477" s="6" t="s">
        <v>189</v>
      </c>
      <c r="E13477" s="6" t="s">
        <v>177</v>
      </c>
      <c r="F13477" s="34" t="n">
        <v>0.229868292808533</v>
      </c>
      <c r="G13477" s="34" t="n">
        <v>0.195717667312245</v>
      </c>
      <c r="H13477" s="34" t="n">
        <v>0.0341506254962883</v>
      </c>
      <c r="I13477" s="34" t="n">
        <v>0.174489232194889</v>
      </c>
      <c r="J13477" s="35" t="n">
        <v>5</v>
      </c>
      <c r="K13477" s="6" t="n">
        <v>0</v>
      </c>
      <c r="L13477" s="35" t="n">
        <v>-1</v>
      </c>
      <c r="M13477" s="6" t="str">
        <f aca="false">IF(I13477&lt;=0,"Below 0%",IF(I13477&lt;=0.05,"0-5%",IF(I13477&lt;=0.1,"5-10%",IF(I13477&lt;=0.2,"10-20%",IF(I13477&lt;=0.4,"20-40%","Above 40%")))))</f>
        <v>10-20%</v>
      </c>
      <c r="N13477" s="6" t="str">
        <f aca="false">IF(AND(H13477&gt;=Summary!$B$25,I13477&gt;=Summary!$B$26,I13477&lt;=Summary!$B$27,J13477&gt;=Summary!$B$28,J13477&lt;=Summary!$B$29,F13477*J13477&gt;1),"Yes","No")</f>
        <v>Yes</v>
      </c>
    </row>
    <row r="13478" customFormat="false" ht="15" hidden="false" customHeight="false" outlineLevel="0" collapsed="false">
      <c r="A13478" s="6" t="s">
        <v>159</v>
      </c>
      <c r="B13478" s="45" t="n">
        <v>45773</v>
      </c>
      <c r="C13478" s="6" t="s">
        <v>190</v>
      </c>
      <c r="D13478" s="6" t="s">
        <v>173</v>
      </c>
      <c r="E13478" s="6" t="s">
        <v>187</v>
      </c>
      <c r="F13478" s="34" t="n">
        <v>0.754779696464539</v>
      </c>
      <c r="G13478" s="34" t="n">
        <v>0.604911794570076</v>
      </c>
      <c r="H13478" s="34" t="n">
        <v>0.149867901894463</v>
      </c>
      <c r="I13478" s="34" t="n">
        <v>0.247751661051637</v>
      </c>
      <c r="J13478" s="35" t="n">
        <v>1.62</v>
      </c>
      <c r="K13478" s="6" t="n">
        <v>1</v>
      </c>
      <c r="L13478" s="35" t="n">
        <v>0.62</v>
      </c>
      <c r="M13478" s="6" t="str">
        <f aca="false">IF(I13478&lt;=0,"Below 0%",IF(I13478&lt;=0.05,"0-5%",IF(I13478&lt;=0.1,"5-10%",IF(I13478&lt;=0.2,"10-20%",IF(I13478&lt;=0.4,"20-40%","Above 40%")))))</f>
        <v>20-40%</v>
      </c>
      <c r="N13478" s="6" t="str">
        <f aca="false">IF(AND(H13478&gt;=Summary!$B$25,I13478&gt;=Summary!$B$26,I13478&lt;=Summary!$B$27,J13478&gt;=Summary!$B$28,J13478&lt;=Summary!$B$29,F13478*J13478&gt;1),"Yes","No")</f>
        <v>No</v>
      </c>
    </row>
    <row r="13479" customFormat="false" ht="15" hidden="false" customHeight="false" outlineLevel="0" collapsed="false">
      <c r="A13479" s="6" t="s">
        <v>159</v>
      </c>
      <c r="B13479" s="45" t="n">
        <v>45773</v>
      </c>
      <c r="C13479" s="6" t="s">
        <v>190</v>
      </c>
      <c r="D13479" s="6" t="s">
        <v>173</v>
      </c>
      <c r="E13479" s="6" t="s">
        <v>174</v>
      </c>
      <c r="F13479" s="34" t="n">
        <v>0.147193372249603</v>
      </c>
      <c r="G13479" s="34" t="n">
        <v>0.234439499330986</v>
      </c>
      <c r="H13479" s="34" t="n">
        <v>-0.087246127081383</v>
      </c>
      <c r="I13479" s="34" t="n">
        <v>-0.372147728221375</v>
      </c>
      <c r="J13479" s="35" t="n">
        <v>4.18</v>
      </c>
      <c r="K13479" s="6" t="n">
        <v>0</v>
      </c>
      <c r="L13479" s="35" t="n">
        <v>-1</v>
      </c>
      <c r="M13479" s="6" t="str">
        <f aca="false">IF(I13479&lt;=0,"Below 0%",IF(I13479&lt;=0.05,"0-5%",IF(I13479&lt;=0.1,"5-10%",IF(I13479&lt;=0.2,"10-20%",IF(I13479&lt;=0.4,"20-40%","Above 40%")))))</f>
        <v>Below 0%</v>
      </c>
      <c r="N13479" s="6" t="str">
        <f aca="false">IF(AND(H13479&gt;=Summary!$B$25,I13479&gt;=Summary!$B$26,I13479&lt;=Summary!$B$27,J13479&gt;=Summary!$B$28,J13479&lt;=Summary!$B$29,F13479*J13479&gt;1),"Yes","No")</f>
        <v>No</v>
      </c>
    </row>
    <row r="13480" customFormat="false" ht="15" hidden="false" customHeight="false" outlineLevel="0" collapsed="false">
      <c r="A13480" s="6" t="s">
        <v>159</v>
      </c>
      <c r="B13480" s="45" t="n">
        <v>45773</v>
      </c>
      <c r="C13480" s="6" t="s">
        <v>190</v>
      </c>
      <c r="D13480" s="6" t="s">
        <v>173</v>
      </c>
      <c r="E13480" s="6" t="s">
        <v>177</v>
      </c>
      <c r="F13480" s="34" t="n">
        <v>0.0980269685387611</v>
      </c>
      <c r="G13480" s="34" t="n">
        <v>0.160648706098938</v>
      </c>
      <c r="H13480" s="34" t="n">
        <v>-0.062621737560177</v>
      </c>
      <c r="I13480" s="34" t="n">
        <v>-0.389805427512192</v>
      </c>
      <c r="J13480" s="35" t="n">
        <v>6.1</v>
      </c>
      <c r="K13480" s="6" t="n">
        <v>0</v>
      </c>
      <c r="L13480" s="35" t="n">
        <v>-1</v>
      </c>
      <c r="M13480" s="6" t="str">
        <f aca="false">IF(I13480&lt;=0,"Below 0%",IF(I13480&lt;=0.05,"0-5%",IF(I13480&lt;=0.1,"5-10%",IF(I13480&lt;=0.2,"10-20%",IF(I13480&lt;=0.4,"20-40%","Above 40%")))))</f>
        <v>Below 0%</v>
      </c>
      <c r="N13480" s="6" t="str">
        <f aca="false">IF(AND(H13480&gt;=Summary!$B$25,I13480&gt;=Summary!$B$26,I13480&lt;=Summary!$B$27,J13480&gt;=Summary!$B$28,J13480&lt;=Summary!$B$29,F13480*J13480&gt;1),"Yes","No")</f>
        <v>No</v>
      </c>
    </row>
    <row r="13481" customFormat="false" ht="15" hidden="false" customHeight="false" outlineLevel="0" collapsed="false">
      <c r="A13481" s="6" t="s">
        <v>159</v>
      </c>
      <c r="B13481" s="45" t="n">
        <v>45773</v>
      </c>
      <c r="C13481" s="6" t="s">
        <v>188</v>
      </c>
      <c r="D13481" s="6" t="s">
        <v>209</v>
      </c>
      <c r="E13481" s="6" t="s">
        <v>187</v>
      </c>
      <c r="F13481" s="34" t="n">
        <v>0.737788796424866</v>
      </c>
      <c r="G13481" s="34" t="n">
        <v>0.822962665596146</v>
      </c>
      <c r="H13481" s="34" t="n">
        <v>-0.0851738691712805</v>
      </c>
      <c r="I13481" s="34" t="n">
        <v>-0.103496638100322</v>
      </c>
      <c r="J13481" s="35" t="n">
        <v>1.19</v>
      </c>
      <c r="K13481" s="6" t="n">
        <v>1</v>
      </c>
      <c r="L13481" s="35" t="n">
        <v>0.19</v>
      </c>
      <c r="M13481" s="6" t="str">
        <f aca="false">IF(I13481&lt;=0,"Below 0%",IF(I13481&lt;=0.05,"0-5%",IF(I13481&lt;=0.1,"5-10%",IF(I13481&lt;=0.2,"10-20%",IF(I13481&lt;=0.4,"20-40%","Above 40%")))))</f>
        <v>Below 0%</v>
      </c>
      <c r="N13481" s="6" t="str">
        <f aca="false">IF(AND(H13481&gt;=Summary!$B$25,I13481&gt;=Summary!$B$26,I13481&lt;=Summary!$B$27,J13481&gt;=Summary!$B$28,J13481&lt;=Summary!$B$29,F13481*J13481&gt;1),"Yes","No")</f>
        <v>No</v>
      </c>
    </row>
    <row r="13482" customFormat="false" ht="15" hidden="false" customHeight="false" outlineLevel="0" collapsed="false">
      <c r="A13482" s="6" t="s">
        <v>159</v>
      </c>
      <c r="B13482" s="45" t="n">
        <v>45773</v>
      </c>
      <c r="C13482" s="6" t="s">
        <v>188</v>
      </c>
      <c r="D13482" s="6" t="s">
        <v>209</v>
      </c>
      <c r="E13482" s="6" t="s">
        <v>174</v>
      </c>
      <c r="F13482" s="34" t="n">
        <v>0.185620978474617</v>
      </c>
      <c r="G13482" s="34" t="n">
        <v>0.119429947812124</v>
      </c>
      <c r="H13482" s="34" t="n">
        <v>0.0661910306624934</v>
      </c>
      <c r="I13482" s="34" t="n">
        <v>0.554224730689986</v>
      </c>
      <c r="J13482" s="35" t="n">
        <v>8.2</v>
      </c>
      <c r="K13482" s="6" t="n">
        <v>0</v>
      </c>
      <c r="L13482" s="35" t="n">
        <v>-1</v>
      </c>
      <c r="M13482" s="6" t="str">
        <f aca="false">IF(I13482&lt;=0,"Below 0%",IF(I13482&lt;=0.05,"0-5%",IF(I13482&lt;=0.1,"5-10%",IF(I13482&lt;=0.2,"10-20%",IF(I13482&lt;=0.4,"20-40%","Above 40%")))))</f>
        <v>Above 40%</v>
      </c>
      <c r="N13482" s="6" t="str">
        <f aca="false">IF(AND(H13482&gt;=Summary!$B$25,I13482&gt;=Summary!$B$26,I13482&lt;=Summary!$B$27,J13482&gt;=Summary!$B$28,J13482&lt;=Summary!$B$29,F13482*J13482&gt;1),"Yes","No")</f>
        <v>No</v>
      </c>
    </row>
    <row r="13483" customFormat="false" ht="15" hidden="false" customHeight="false" outlineLevel="0" collapsed="false">
      <c r="A13483" s="6" t="s">
        <v>159</v>
      </c>
      <c r="B13483" s="45" t="n">
        <v>45773</v>
      </c>
      <c r="C13483" s="6" t="s">
        <v>188</v>
      </c>
      <c r="D13483" s="6" t="s">
        <v>209</v>
      </c>
      <c r="E13483" s="6" t="s">
        <v>177</v>
      </c>
      <c r="F13483" s="34" t="n">
        <v>0.0765902027487755</v>
      </c>
      <c r="G13483" s="34" t="n">
        <v>0.0576073865917302</v>
      </c>
      <c r="H13483" s="34" t="n">
        <v>0.0189828161570453</v>
      </c>
      <c r="I13483" s="34" t="n">
        <v>0.329520522977002</v>
      </c>
      <c r="J13483" s="35" t="n">
        <v>17</v>
      </c>
      <c r="K13483" s="6" t="n">
        <v>0</v>
      </c>
      <c r="L13483" s="35" t="n">
        <v>-1</v>
      </c>
      <c r="M13483" s="6" t="str">
        <f aca="false">IF(I13483&lt;=0,"Below 0%",IF(I13483&lt;=0.05,"0-5%",IF(I13483&lt;=0.1,"5-10%",IF(I13483&lt;=0.2,"10-20%",IF(I13483&lt;=0.4,"20-40%","Above 40%")))))</f>
        <v>20-40%</v>
      </c>
      <c r="N13483" s="6" t="str">
        <f aca="false">IF(AND(H13483&gt;=Summary!$B$25,I13483&gt;=Summary!$B$26,I13483&lt;=Summary!$B$27,J13483&gt;=Summary!$B$28,J13483&lt;=Summary!$B$29,F13483*J13483&gt;1),"Yes","No")</f>
        <v>No</v>
      </c>
    </row>
    <row r="13484" customFormat="false" ht="15" hidden="false" customHeight="false" outlineLevel="0" collapsed="false">
      <c r="A13484" s="6" t="s">
        <v>159</v>
      </c>
      <c r="B13484" s="45" t="n">
        <v>45773</v>
      </c>
      <c r="C13484" s="6" t="s">
        <v>179</v>
      </c>
      <c r="D13484" s="6" t="s">
        <v>184</v>
      </c>
      <c r="E13484" s="6" t="s">
        <v>187</v>
      </c>
      <c r="F13484" s="34" t="n">
        <v>0.142489850521088</v>
      </c>
      <c r="G13484" s="34" t="n">
        <v>0.18107408882994</v>
      </c>
      <c r="H13484" s="34" t="n">
        <v>-0.0385842383088525</v>
      </c>
      <c r="I13484" s="34" t="n">
        <v>-0.213085364991618</v>
      </c>
      <c r="J13484" s="35" t="n">
        <v>5.44</v>
      </c>
      <c r="K13484" s="6" t="n">
        <v>0</v>
      </c>
      <c r="L13484" s="35" t="n">
        <v>-1</v>
      </c>
      <c r="M13484" s="6" t="str">
        <f aca="false">IF(I13484&lt;=0,"Below 0%",IF(I13484&lt;=0.05,"0-5%",IF(I13484&lt;=0.1,"5-10%",IF(I13484&lt;=0.2,"10-20%",IF(I13484&lt;=0.4,"20-40%","Above 40%")))))</f>
        <v>Below 0%</v>
      </c>
      <c r="N13484" s="6" t="str">
        <f aca="false">IF(AND(H13484&gt;=Summary!$B$25,I13484&gt;=Summary!$B$26,I13484&lt;=Summary!$B$27,J13484&gt;=Summary!$B$28,J13484&lt;=Summary!$B$29,F13484*J13484&gt;1),"Yes","No")</f>
        <v>No</v>
      </c>
    </row>
    <row r="13485" customFormat="false" ht="15" hidden="false" customHeight="false" outlineLevel="0" collapsed="false">
      <c r="A13485" s="6" t="s">
        <v>159</v>
      </c>
      <c r="B13485" s="45" t="n">
        <v>45773</v>
      </c>
      <c r="C13485" s="6" t="s">
        <v>179</v>
      </c>
      <c r="D13485" s="6" t="s">
        <v>184</v>
      </c>
      <c r="E13485" s="6" t="s">
        <v>174</v>
      </c>
      <c r="F13485" s="34" t="n">
        <v>0.165200978517532</v>
      </c>
      <c r="G13485" s="34" t="n">
        <v>0.229079777496482</v>
      </c>
      <c r="H13485" s="34" t="n">
        <v>-0.0638787989789501</v>
      </c>
      <c r="I13485" s="34" t="n">
        <v>-0.278849576671738</v>
      </c>
      <c r="J13485" s="35" t="n">
        <v>4.3</v>
      </c>
      <c r="K13485" s="6" t="n">
        <v>0</v>
      </c>
      <c r="L13485" s="35" t="n">
        <v>-1</v>
      </c>
      <c r="M13485" s="6" t="str">
        <f aca="false">IF(I13485&lt;=0,"Below 0%",IF(I13485&lt;=0.05,"0-5%",IF(I13485&lt;=0.1,"5-10%",IF(I13485&lt;=0.2,"10-20%",IF(I13485&lt;=0.4,"20-40%","Above 40%")))))</f>
        <v>Below 0%</v>
      </c>
      <c r="N13485" s="6" t="str">
        <f aca="false">IF(AND(H13485&gt;=Summary!$B$25,I13485&gt;=Summary!$B$26,I13485&lt;=Summary!$B$27,J13485&gt;=Summary!$B$28,J13485&lt;=Summary!$B$29,F13485*J13485&gt;1),"Yes","No")</f>
        <v>No</v>
      </c>
    </row>
    <row r="13486" customFormat="false" ht="15" hidden="false" customHeight="false" outlineLevel="0" collapsed="false">
      <c r="A13486" s="6" t="s">
        <v>159</v>
      </c>
      <c r="B13486" s="45" t="n">
        <v>45773</v>
      </c>
      <c r="C13486" s="6" t="s">
        <v>179</v>
      </c>
      <c r="D13486" s="6" t="s">
        <v>184</v>
      </c>
      <c r="E13486" s="6" t="s">
        <v>177</v>
      </c>
      <c r="F13486" s="34" t="n">
        <v>0.692309200763702</v>
      </c>
      <c r="G13486" s="34" t="n">
        <v>0.589846133673578</v>
      </c>
      <c r="H13486" s="34" t="n">
        <v>0.102463067090125</v>
      </c>
      <c r="I13486" s="34" t="n">
        <v>0.173711517700357</v>
      </c>
      <c r="J13486" s="35" t="n">
        <v>1.67</v>
      </c>
      <c r="K13486" s="6" t="n">
        <v>1</v>
      </c>
      <c r="L13486" s="35" t="n">
        <v>0.67</v>
      </c>
      <c r="M13486" s="6" t="str">
        <f aca="false">IF(I13486&lt;=0,"Below 0%",IF(I13486&lt;=0.05,"0-5%",IF(I13486&lt;=0.1,"5-10%",IF(I13486&lt;=0.2,"10-20%",IF(I13486&lt;=0.4,"20-40%","Above 40%")))))</f>
        <v>10-20%</v>
      </c>
      <c r="N13486" s="6" t="str">
        <f aca="false">IF(AND(H13486&gt;=Summary!$B$25,I13486&gt;=Summary!$B$26,I13486&lt;=Summary!$B$27,J13486&gt;=Summary!$B$28,J13486&lt;=Summary!$B$29,F13486*J13486&gt;1),"Yes","No")</f>
        <v>No</v>
      </c>
    </row>
    <row r="13487" customFormat="false" ht="15" hidden="false" customHeight="false" outlineLevel="0" collapsed="false">
      <c r="A13487" s="6" t="s">
        <v>159</v>
      </c>
      <c r="B13487" s="45" t="n">
        <v>45773</v>
      </c>
      <c r="C13487" s="6" t="s">
        <v>203</v>
      </c>
      <c r="D13487" s="6" t="s">
        <v>195</v>
      </c>
      <c r="E13487" s="6" t="s">
        <v>187</v>
      </c>
      <c r="F13487" s="34" t="n">
        <v>0.669340372085571</v>
      </c>
      <c r="G13487" s="34" t="n">
        <v>0.634765625</v>
      </c>
      <c r="H13487" s="34" t="n">
        <v>0.0345747470855713</v>
      </c>
      <c r="I13487" s="34" t="n">
        <v>0.054468524639423</v>
      </c>
      <c r="J13487" s="35" t="n">
        <v>1.54</v>
      </c>
      <c r="K13487" s="6" t="n">
        <v>1</v>
      </c>
      <c r="L13487" s="35" t="n">
        <v>0.54</v>
      </c>
      <c r="M13487" s="6" t="str">
        <f aca="false">IF(I13487&lt;=0,"Below 0%",IF(I13487&lt;=0.05,"0-5%",IF(I13487&lt;=0.1,"5-10%",IF(I13487&lt;=0.2,"10-20%",IF(I13487&lt;=0.4,"20-40%","Above 40%")))))</f>
        <v>5-10%</v>
      </c>
      <c r="N13487" s="6" t="str">
        <f aca="false">IF(AND(H13487&gt;=Summary!$B$25,I13487&gt;=Summary!$B$26,I13487&lt;=Summary!$B$27,J13487&gt;=Summary!$B$28,J13487&lt;=Summary!$B$29,F13487*J13487&gt;1),"Yes","No")</f>
        <v>No</v>
      </c>
    </row>
    <row r="13488" customFormat="false" ht="15" hidden="false" customHeight="false" outlineLevel="0" collapsed="false">
      <c r="A13488" s="6" t="s">
        <v>159</v>
      </c>
      <c r="B13488" s="45" t="n">
        <v>45773</v>
      </c>
      <c r="C13488" s="6" t="s">
        <v>203</v>
      </c>
      <c r="D13488" s="6" t="s">
        <v>195</v>
      </c>
      <c r="E13488" s="6" t="s">
        <v>174</v>
      </c>
      <c r="F13488" s="34" t="n">
        <v>0.120399795472622</v>
      </c>
      <c r="G13488" s="34" t="n">
        <v>0.21484375</v>
      </c>
      <c r="H13488" s="34" t="n">
        <v>-0.0944439545273781</v>
      </c>
      <c r="I13488" s="34" t="n">
        <v>-0.439593679254705</v>
      </c>
      <c r="J13488" s="35" t="n">
        <v>4.55</v>
      </c>
      <c r="K13488" s="6" t="n">
        <v>0</v>
      </c>
      <c r="L13488" s="35" t="n">
        <v>-1</v>
      </c>
      <c r="M13488" s="6" t="str">
        <f aca="false">IF(I13488&lt;=0,"Below 0%",IF(I13488&lt;=0.05,"0-5%",IF(I13488&lt;=0.1,"5-10%",IF(I13488&lt;=0.2,"10-20%",IF(I13488&lt;=0.4,"20-40%","Above 40%")))))</f>
        <v>Below 0%</v>
      </c>
      <c r="N13488" s="6" t="str">
        <f aca="false">IF(AND(H13488&gt;=Summary!$B$25,I13488&gt;=Summary!$B$26,I13488&lt;=Summary!$B$27,J13488&gt;=Summary!$B$28,J13488&lt;=Summary!$B$29,F13488*J13488&gt;1),"Yes","No")</f>
        <v>No</v>
      </c>
    </row>
    <row r="13489" customFormat="false" ht="15" hidden="false" customHeight="false" outlineLevel="0" collapsed="false">
      <c r="A13489" s="6" t="s">
        <v>159</v>
      </c>
      <c r="B13489" s="45" t="n">
        <v>45773</v>
      </c>
      <c r="C13489" s="6" t="s">
        <v>203</v>
      </c>
      <c r="D13489" s="6" t="s">
        <v>195</v>
      </c>
      <c r="E13489" s="6" t="s">
        <v>177</v>
      </c>
      <c r="F13489" s="34" t="n">
        <v>0.210259824991226</v>
      </c>
      <c r="G13489" s="34" t="n">
        <v>0.150390625</v>
      </c>
      <c r="H13489" s="34" t="n">
        <v>0.0598691999912262</v>
      </c>
      <c r="I13489" s="34" t="n">
        <v>0.398091303837764</v>
      </c>
      <c r="J13489" s="35" t="n">
        <v>6.5</v>
      </c>
      <c r="K13489" s="6" t="n">
        <v>0</v>
      </c>
      <c r="L13489" s="35" t="n">
        <v>-1</v>
      </c>
      <c r="M13489" s="6" t="str">
        <f aca="false">IF(I13489&lt;=0,"Below 0%",IF(I13489&lt;=0.05,"0-5%",IF(I13489&lt;=0.1,"5-10%",IF(I13489&lt;=0.2,"10-20%",IF(I13489&lt;=0.4,"20-40%","Above 40%")))))</f>
        <v>20-40%</v>
      </c>
      <c r="N13489" s="6" t="str">
        <f aca="false">IF(AND(H13489&gt;=Summary!$B$25,I13489&gt;=Summary!$B$26,I13489&lt;=Summary!$B$27,J13489&gt;=Summary!$B$28,J13489&lt;=Summary!$B$29,F13489*J13489&gt;1),"Yes","No")</f>
        <v>No</v>
      </c>
    </row>
    <row r="13490" customFormat="false" ht="15" hidden="false" customHeight="false" outlineLevel="0" collapsed="false">
      <c r="A13490" s="6" t="s">
        <v>159</v>
      </c>
      <c r="B13490" s="45" t="n">
        <v>45774</v>
      </c>
      <c r="C13490" s="6" t="s">
        <v>199</v>
      </c>
      <c r="D13490" s="6" t="s">
        <v>176</v>
      </c>
      <c r="E13490" s="6" t="s">
        <v>187</v>
      </c>
      <c r="F13490" s="34" t="n">
        <v>0.467626005411148</v>
      </c>
      <c r="G13490" s="34" t="n">
        <v>0.572145392240852</v>
      </c>
      <c r="H13490" s="34" t="n">
        <v>-0.104519386829704</v>
      </c>
      <c r="I13490" s="34" t="n">
        <v>-0.182679766799039</v>
      </c>
      <c r="J13490" s="35" t="n">
        <v>1.71</v>
      </c>
      <c r="K13490" s="6" t="n">
        <v>0</v>
      </c>
      <c r="L13490" s="35" t="n">
        <v>-1</v>
      </c>
      <c r="M13490" s="6" t="str">
        <f aca="false">IF(I13490&lt;=0,"Below 0%",IF(I13490&lt;=0.05,"0-5%",IF(I13490&lt;=0.1,"5-10%",IF(I13490&lt;=0.2,"10-20%",IF(I13490&lt;=0.4,"20-40%","Above 40%")))))</f>
        <v>Below 0%</v>
      </c>
      <c r="N13490" s="6" t="str">
        <f aca="false">IF(AND(H13490&gt;=Summary!$B$25,I13490&gt;=Summary!$B$26,I13490&lt;=Summary!$B$27,J13490&gt;=Summary!$B$28,J13490&lt;=Summary!$B$29,F13490*J13490&gt;1),"Yes","No")</f>
        <v>No</v>
      </c>
    </row>
    <row r="13491" customFormat="false" ht="15" hidden="false" customHeight="false" outlineLevel="0" collapsed="false">
      <c r="A13491" s="6" t="s">
        <v>159</v>
      </c>
      <c r="B13491" s="45" t="n">
        <v>45774</v>
      </c>
      <c r="C13491" s="6" t="s">
        <v>199</v>
      </c>
      <c r="D13491" s="6" t="s">
        <v>176</v>
      </c>
      <c r="E13491" s="6" t="s">
        <v>174</v>
      </c>
      <c r="F13491" s="34" t="n">
        <v>0.235594317317009</v>
      </c>
      <c r="G13491" s="34" t="n">
        <v>0.230204381348672</v>
      </c>
      <c r="H13491" s="34" t="n">
        <v>0.00538993596833684</v>
      </c>
      <c r="I13491" s="34" t="n">
        <v>0.023413698456821</v>
      </c>
      <c r="J13491" s="35" t="n">
        <v>4.25</v>
      </c>
      <c r="K13491" s="6" t="n">
        <v>1</v>
      </c>
      <c r="L13491" s="35" t="n">
        <v>3.25</v>
      </c>
      <c r="M13491" s="6" t="str">
        <f aca="false">IF(I13491&lt;=0,"Below 0%",IF(I13491&lt;=0.05,"0-5%",IF(I13491&lt;=0.1,"5-10%",IF(I13491&lt;=0.2,"10-20%",IF(I13491&lt;=0.4,"20-40%","Above 40%")))))</f>
        <v>0-5%</v>
      </c>
      <c r="N13491" s="6" t="str">
        <f aca="false">IF(AND(H13491&gt;=Summary!$B$25,I13491&gt;=Summary!$B$26,I13491&lt;=Summary!$B$27,J13491&gt;=Summary!$B$28,J13491&lt;=Summary!$B$29,F13491*J13491&gt;1),"Yes","No")</f>
        <v>No</v>
      </c>
    </row>
    <row r="13492" customFormat="false" ht="15" hidden="false" customHeight="false" outlineLevel="0" collapsed="false">
      <c r="A13492" s="6" t="s">
        <v>159</v>
      </c>
      <c r="B13492" s="45" t="n">
        <v>45774</v>
      </c>
      <c r="C13492" s="6" t="s">
        <v>199</v>
      </c>
      <c r="D13492" s="6" t="s">
        <v>176</v>
      </c>
      <c r="E13492" s="6" t="s">
        <v>177</v>
      </c>
      <c r="F13492" s="34" t="n">
        <v>0.296779692173004</v>
      </c>
      <c r="G13492" s="34" t="n">
        <v>0.197650226410476</v>
      </c>
      <c r="H13492" s="34" t="n">
        <v>0.0991294657625281</v>
      </c>
      <c r="I13492" s="34" t="n">
        <v>0.501539854331651</v>
      </c>
      <c r="J13492" s="35" t="n">
        <v>4.95</v>
      </c>
      <c r="K13492" s="6" t="n">
        <v>0</v>
      </c>
      <c r="L13492" s="35" t="n">
        <v>-1</v>
      </c>
      <c r="M13492" s="6" t="str">
        <f aca="false">IF(I13492&lt;=0,"Below 0%",IF(I13492&lt;=0.05,"0-5%",IF(I13492&lt;=0.1,"5-10%",IF(I13492&lt;=0.2,"10-20%",IF(I13492&lt;=0.4,"20-40%","Above 40%")))))</f>
        <v>Above 40%</v>
      </c>
      <c r="N13492" s="6" t="str">
        <f aca="false">IF(AND(H13492&gt;=Summary!$B$25,I13492&gt;=Summary!$B$26,I13492&lt;=Summary!$B$27,J13492&gt;=Summary!$B$28,J13492&lt;=Summary!$B$29,F13492*J13492&gt;1),"Yes","No")</f>
        <v>No</v>
      </c>
    </row>
    <row r="13493" customFormat="false" ht="15" hidden="false" customHeight="false" outlineLevel="0" collapsed="false">
      <c r="A13493" s="6" t="s">
        <v>159</v>
      </c>
      <c r="B13493" s="45" t="n">
        <v>45774</v>
      </c>
      <c r="C13493" s="6" t="s">
        <v>183</v>
      </c>
      <c r="D13493" s="6" t="s">
        <v>181</v>
      </c>
      <c r="E13493" s="6" t="s">
        <v>187</v>
      </c>
      <c r="F13493" s="34" t="n">
        <v>0.754351913928986</v>
      </c>
      <c r="G13493" s="34" t="n">
        <v>0.769361173400142</v>
      </c>
      <c r="H13493" s="34" t="n">
        <v>-0.0150092594711563</v>
      </c>
      <c r="I13493" s="34" t="n">
        <v>-0.019508730086838</v>
      </c>
      <c r="J13493" s="35" t="n">
        <v>1.27</v>
      </c>
      <c r="K13493" s="6" t="n">
        <v>1</v>
      </c>
      <c r="L13493" s="35" t="n">
        <v>0.27</v>
      </c>
      <c r="M13493" s="6" t="str">
        <f aca="false">IF(I13493&lt;=0,"Below 0%",IF(I13493&lt;=0.05,"0-5%",IF(I13493&lt;=0.1,"5-10%",IF(I13493&lt;=0.2,"10-20%",IF(I13493&lt;=0.4,"20-40%","Above 40%")))))</f>
        <v>Below 0%</v>
      </c>
      <c r="N13493" s="6" t="str">
        <f aca="false">IF(AND(H13493&gt;=Summary!$B$25,I13493&gt;=Summary!$B$26,I13493&lt;=Summary!$B$27,J13493&gt;=Summary!$B$28,J13493&lt;=Summary!$B$29,F13493*J13493&gt;1),"Yes","No")</f>
        <v>No</v>
      </c>
    </row>
    <row r="13494" customFormat="false" ht="15" hidden="false" customHeight="false" outlineLevel="0" collapsed="false">
      <c r="A13494" s="6" t="s">
        <v>159</v>
      </c>
      <c r="B13494" s="45" t="n">
        <v>45774</v>
      </c>
      <c r="C13494" s="6" t="s">
        <v>183</v>
      </c>
      <c r="D13494" s="6" t="s">
        <v>181</v>
      </c>
      <c r="E13494" s="6" t="s">
        <v>174</v>
      </c>
      <c r="F13494" s="34" t="n">
        <v>0.139166131615639</v>
      </c>
      <c r="G13494" s="34" t="n">
        <v>0.141812582034569</v>
      </c>
      <c r="H13494" s="34" t="n">
        <v>-0.00264645041893025</v>
      </c>
      <c r="I13494" s="34" t="n">
        <v>-0.0186616052042909</v>
      </c>
      <c r="J13494" s="35" t="n">
        <v>6.89</v>
      </c>
      <c r="K13494" s="6" t="n">
        <v>0</v>
      </c>
      <c r="L13494" s="35" t="n">
        <v>-1</v>
      </c>
      <c r="M13494" s="6" t="str">
        <f aca="false">IF(I13494&lt;=0,"Below 0%",IF(I13494&lt;=0.05,"0-5%",IF(I13494&lt;=0.1,"5-10%",IF(I13494&lt;=0.2,"10-20%",IF(I13494&lt;=0.4,"20-40%","Above 40%")))))</f>
        <v>Below 0%</v>
      </c>
      <c r="N13494" s="6" t="str">
        <f aca="false">IF(AND(H13494&gt;=Summary!$B$25,I13494&gt;=Summary!$B$26,I13494&lt;=Summary!$B$27,J13494&gt;=Summary!$B$28,J13494&lt;=Summary!$B$29,F13494*J13494&gt;1),"Yes","No")</f>
        <v>No</v>
      </c>
    </row>
    <row r="13495" customFormat="false" ht="15" hidden="false" customHeight="false" outlineLevel="0" collapsed="false">
      <c r="A13495" s="6" t="s">
        <v>159</v>
      </c>
      <c r="B13495" s="45" t="n">
        <v>45774</v>
      </c>
      <c r="C13495" s="6" t="s">
        <v>183</v>
      </c>
      <c r="D13495" s="6" t="s">
        <v>181</v>
      </c>
      <c r="E13495" s="6" t="s">
        <v>177</v>
      </c>
      <c r="F13495" s="34" t="n">
        <v>0.106481961905956</v>
      </c>
      <c r="G13495" s="34" t="n">
        <v>0.0888262445652891</v>
      </c>
      <c r="H13495" s="34" t="n">
        <v>0.0176557173406672</v>
      </c>
      <c r="I13495" s="34" t="n">
        <v>0.19876690078561</v>
      </c>
      <c r="J13495" s="35" t="n">
        <v>11</v>
      </c>
      <c r="K13495" s="6" t="n">
        <v>0</v>
      </c>
      <c r="L13495" s="35" t="n">
        <v>-1</v>
      </c>
      <c r="M13495" s="6" t="str">
        <f aca="false">IF(I13495&lt;=0,"Below 0%",IF(I13495&lt;=0.05,"0-5%",IF(I13495&lt;=0.1,"5-10%",IF(I13495&lt;=0.2,"10-20%",IF(I13495&lt;=0.4,"20-40%","Above 40%")))))</f>
        <v>10-20%</v>
      </c>
      <c r="N13495" s="6" t="str">
        <f aca="false">IF(AND(H13495&gt;=Summary!$B$25,I13495&gt;=Summary!$B$26,I13495&lt;=Summary!$B$27,J13495&gt;=Summary!$B$28,J13495&lt;=Summary!$B$29,F13495*J13495&gt;1),"Yes","No")</f>
        <v>No</v>
      </c>
    </row>
    <row r="13496" customFormat="false" ht="15" hidden="false" customHeight="false" outlineLevel="0" collapsed="false">
      <c r="A13496" s="6" t="s">
        <v>159</v>
      </c>
      <c r="B13496" s="45" t="n">
        <v>45778</v>
      </c>
      <c r="C13496" s="6" t="s">
        <v>207</v>
      </c>
      <c r="D13496" s="6" t="s">
        <v>206</v>
      </c>
      <c r="E13496" s="6" t="s">
        <v>187</v>
      </c>
      <c r="F13496" s="34" t="n">
        <v>0.512746214866638</v>
      </c>
      <c r="G13496" s="34" t="n">
        <v>0.442195174033739</v>
      </c>
      <c r="H13496" s="34" t="n">
        <v>0.0705510408328992</v>
      </c>
      <c r="I13496" s="34" t="n">
        <v>0.1595472881111</v>
      </c>
      <c r="J13496" s="35" t="n">
        <v>2.22</v>
      </c>
      <c r="K13496" s="6" t="n">
        <v>0</v>
      </c>
      <c r="L13496" s="35" t="n">
        <v>-1</v>
      </c>
      <c r="M13496" s="6" t="str">
        <f aca="false">IF(I13496&lt;=0,"Below 0%",IF(I13496&lt;=0.05,"0-5%",IF(I13496&lt;=0.1,"5-10%",IF(I13496&lt;=0.2,"10-20%",IF(I13496&lt;=0.4,"20-40%","Above 40%")))))</f>
        <v>10-20%</v>
      </c>
      <c r="N13496" s="6" t="str">
        <f aca="false">IF(AND(H13496&gt;=Summary!$B$25,I13496&gt;=Summary!$B$26,I13496&lt;=Summary!$B$27,J13496&gt;=Summary!$B$28,J13496&lt;=Summary!$B$29,F13496*J13496&gt;1),"Yes","No")</f>
        <v>Yes</v>
      </c>
    </row>
    <row r="13497" customFormat="false" ht="15" hidden="false" customHeight="false" outlineLevel="0" collapsed="false">
      <c r="A13497" s="6" t="s">
        <v>159</v>
      </c>
      <c r="B13497" s="45" t="n">
        <v>45778</v>
      </c>
      <c r="C13497" s="6" t="s">
        <v>207</v>
      </c>
      <c r="D13497" s="6" t="s">
        <v>206</v>
      </c>
      <c r="E13497" s="6" t="s">
        <v>174</v>
      </c>
      <c r="F13497" s="34" t="n">
        <v>0.273459434509277</v>
      </c>
      <c r="G13497" s="34" t="n">
        <v>0.263890668374973</v>
      </c>
      <c r="H13497" s="34" t="n">
        <v>0.00956876613430402</v>
      </c>
      <c r="I13497" s="34" t="n">
        <v>0.0362603429413706</v>
      </c>
      <c r="J13497" s="35" t="n">
        <v>3.72</v>
      </c>
      <c r="K13497" s="6" t="n">
        <v>0</v>
      </c>
      <c r="L13497" s="35" t="n">
        <v>-1</v>
      </c>
      <c r="M13497" s="6" t="str">
        <f aca="false">IF(I13497&lt;=0,"Below 0%",IF(I13497&lt;=0.05,"0-5%",IF(I13497&lt;=0.1,"5-10%",IF(I13497&lt;=0.2,"10-20%",IF(I13497&lt;=0.4,"20-40%","Above 40%")))))</f>
        <v>0-5%</v>
      </c>
      <c r="N13497" s="6" t="str">
        <f aca="false">IF(AND(H13497&gt;=Summary!$B$25,I13497&gt;=Summary!$B$26,I13497&lt;=Summary!$B$27,J13497&gt;=Summary!$B$28,J13497&lt;=Summary!$B$29,F13497*J13497&gt;1),"Yes","No")</f>
        <v>No</v>
      </c>
    </row>
    <row r="13498" customFormat="false" ht="15" hidden="false" customHeight="false" outlineLevel="0" collapsed="false">
      <c r="A13498" s="6" t="s">
        <v>159</v>
      </c>
      <c r="B13498" s="45" t="n">
        <v>45778</v>
      </c>
      <c r="C13498" s="6" t="s">
        <v>207</v>
      </c>
      <c r="D13498" s="6" t="s">
        <v>206</v>
      </c>
      <c r="E13498" s="6" t="s">
        <v>177</v>
      </c>
      <c r="F13498" s="34" t="n">
        <v>0.213794335722923</v>
      </c>
      <c r="G13498" s="34" t="n">
        <v>0.293914157591288</v>
      </c>
      <c r="H13498" s="34" t="n">
        <v>-0.0801198218683644</v>
      </c>
      <c r="I13498" s="34" t="n">
        <v>-0.272595993758755</v>
      </c>
      <c r="J13498" s="35" t="n">
        <v>3.34</v>
      </c>
      <c r="K13498" s="6" t="n">
        <v>1</v>
      </c>
      <c r="L13498" s="35" t="n">
        <v>2.34</v>
      </c>
      <c r="M13498" s="6" t="str">
        <f aca="false">IF(I13498&lt;=0,"Below 0%",IF(I13498&lt;=0.05,"0-5%",IF(I13498&lt;=0.1,"5-10%",IF(I13498&lt;=0.2,"10-20%",IF(I13498&lt;=0.4,"20-40%","Above 40%")))))</f>
        <v>Below 0%</v>
      </c>
      <c r="N13498" s="6" t="str">
        <f aca="false">IF(AND(H13498&gt;=Summary!$B$25,I13498&gt;=Summary!$B$26,I13498&lt;=Summary!$B$27,J13498&gt;=Summary!$B$28,J13498&lt;=Summary!$B$29,F13498*J13498&gt;1),"Yes","No")</f>
        <v>No</v>
      </c>
    </row>
    <row r="13499" customFormat="false" ht="15" hidden="false" customHeight="false" outlineLevel="0" collapsed="false">
      <c r="A13499" s="6" t="s">
        <v>159</v>
      </c>
      <c r="B13499" s="45" t="n">
        <v>45779</v>
      </c>
      <c r="C13499" s="6" t="s">
        <v>194</v>
      </c>
      <c r="D13499" s="6" t="s">
        <v>203</v>
      </c>
      <c r="E13499" s="6" t="s">
        <v>187</v>
      </c>
      <c r="F13499" s="34" t="n">
        <v>0.712561011314392</v>
      </c>
      <c r="G13499" s="34" t="n">
        <v>0.690340122763314</v>
      </c>
      <c r="H13499" s="34" t="n">
        <v>0.0222208885510777</v>
      </c>
      <c r="I13499" s="34" t="n">
        <v>0.0321883196678925</v>
      </c>
      <c r="J13499" s="35" t="n">
        <v>1.43</v>
      </c>
      <c r="K13499" s="6" t="n">
        <v>1</v>
      </c>
      <c r="L13499" s="35" t="n">
        <v>0.43</v>
      </c>
      <c r="M13499" s="6" t="str">
        <f aca="false">IF(I13499&lt;=0,"Below 0%",IF(I13499&lt;=0.05,"0-5%",IF(I13499&lt;=0.1,"5-10%",IF(I13499&lt;=0.2,"10-20%",IF(I13499&lt;=0.4,"20-40%","Above 40%")))))</f>
        <v>0-5%</v>
      </c>
      <c r="N13499" s="6" t="str">
        <f aca="false">IF(AND(H13499&gt;=Summary!$B$25,I13499&gt;=Summary!$B$26,I13499&lt;=Summary!$B$27,J13499&gt;=Summary!$B$28,J13499&lt;=Summary!$B$29,F13499*J13499&gt;1),"Yes","No")</f>
        <v>No</v>
      </c>
    </row>
    <row r="13500" customFormat="false" ht="15" hidden="false" customHeight="false" outlineLevel="0" collapsed="false">
      <c r="A13500" s="6" t="s">
        <v>159</v>
      </c>
      <c r="B13500" s="45" t="n">
        <v>45779</v>
      </c>
      <c r="C13500" s="6" t="s">
        <v>194</v>
      </c>
      <c r="D13500" s="6" t="s">
        <v>203</v>
      </c>
      <c r="E13500" s="6" t="s">
        <v>174</v>
      </c>
      <c r="F13500" s="34" t="n">
        <v>0.195761322975159</v>
      </c>
      <c r="G13500" s="34" t="n">
        <v>0.186261580292743</v>
      </c>
      <c r="H13500" s="34" t="n">
        <v>0.00949974268241541</v>
      </c>
      <c r="I13500" s="34" t="n">
        <v>0.0510021587247616</v>
      </c>
      <c r="J13500" s="35" t="n">
        <v>5.3</v>
      </c>
      <c r="K13500" s="6" t="n">
        <v>0</v>
      </c>
      <c r="L13500" s="35" t="n">
        <v>-1</v>
      </c>
      <c r="M13500" s="6" t="str">
        <f aca="false">IF(I13500&lt;=0,"Below 0%",IF(I13500&lt;=0.05,"0-5%",IF(I13500&lt;=0.1,"5-10%",IF(I13500&lt;=0.2,"10-20%",IF(I13500&lt;=0.4,"20-40%","Above 40%")))))</f>
        <v>5-10%</v>
      </c>
      <c r="N13500" s="6" t="str">
        <f aca="false">IF(AND(H13500&gt;=Summary!$B$25,I13500&gt;=Summary!$B$26,I13500&lt;=Summary!$B$27,J13500&gt;=Summary!$B$28,J13500&lt;=Summary!$B$29,F13500*J13500&gt;1),"Yes","No")</f>
        <v>No</v>
      </c>
    </row>
    <row r="13501" customFormat="false" ht="15" hidden="false" customHeight="false" outlineLevel="0" collapsed="false">
      <c r="A13501" s="6" t="s">
        <v>159</v>
      </c>
      <c r="B13501" s="45" t="n">
        <v>45779</v>
      </c>
      <c r="C13501" s="6" t="s">
        <v>194</v>
      </c>
      <c r="D13501" s="6" t="s">
        <v>203</v>
      </c>
      <c r="E13501" s="6" t="s">
        <v>177</v>
      </c>
      <c r="F13501" s="34" t="n">
        <v>0.091677650809288</v>
      </c>
      <c r="G13501" s="34" t="n">
        <v>0.123398296943942</v>
      </c>
      <c r="H13501" s="34" t="n">
        <v>-0.0317206461346544</v>
      </c>
      <c r="I13501" s="34" t="n">
        <v>-0.257059026909136</v>
      </c>
      <c r="J13501" s="35" t="n">
        <v>8</v>
      </c>
      <c r="K13501" s="6" t="n">
        <v>0</v>
      </c>
      <c r="L13501" s="35" t="n">
        <v>-1</v>
      </c>
      <c r="M13501" s="6" t="str">
        <f aca="false">IF(I13501&lt;=0,"Below 0%",IF(I13501&lt;=0.05,"0-5%",IF(I13501&lt;=0.1,"5-10%",IF(I13501&lt;=0.2,"10-20%",IF(I13501&lt;=0.4,"20-40%","Above 40%")))))</f>
        <v>Below 0%</v>
      </c>
      <c r="N13501" s="6" t="str">
        <f aca="false">IF(AND(H13501&gt;=Summary!$B$25,I13501&gt;=Summary!$B$26,I13501&lt;=Summary!$B$27,J13501&gt;=Summary!$B$28,J13501&lt;=Summary!$B$29,F13501*J13501&gt;1),"Yes","No")</f>
        <v>No</v>
      </c>
    </row>
    <row r="13502" customFormat="false" ht="15" hidden="false" customHeight="false" outlineLevel="0" collapsed="false">
      <c r="A13502" s="6" t="s">
        <v>159</v>
      </c>
      <c r="B13502" s="45" t="n">
        <v>45780</v>
      </c>
      <c r="C13502" s="6" t="s">
        <v>185</v>
      </c>
      <c r="D13502" s="6" t="s">
        <v>199</v>
      </c>
      <c r="E13502" s="6" t="s">
        <v>187</v>
      </c>
      <c r="F13502" s="34" t="n">
        <v>0.775851368904114</v>
      </c>
      <c r="G13502" s="34" t="n">
        <v>0.46092749872672</v>
      </c>
      <c r="H13502" s="34" t="n">
        <v>0.314923870177394</v>
      </c>
      <c r="I13502" s="34" t="n">
        <v>0.683239492213742</v>
      </c>
      <c r="J13502" s="35" t="n">
        <v>2.14</v>
      </c>
      <c r="K13502" s="6" t="n">
        <v>0</v>
      </c>
      <c r="L13502" s="35" t="n">
        <v>-1</v>
      </c>
      <c r="M13502" s="6" t="str">
        <f aca="false">IF(I13502&lt;=0,"Below 0%",IF(I13502&lt;=0.05,"0-5%",IF(I13502&lt;=0.1,"5-10%",IF(I13502&lt;=0.2,"10-20%",IF(I13502&lt;=0.4,"20-40%","Above 40%")))))</f>
        <v>Above 40%</v>
      </c>
      <c r="N13502" s="6" t="str">
        <f aca="false">IF(AND(H13502&gt;=Summary!$B$25,I13502&gt;=Summary!$B$26,I13502&lt;=Summary!$B$27,J13502&gt;=Summary!$B$28,J13502&lt;=Summary!$B$29,F13502*J13502&gt;1),"Yes","No")</f>
        <v>No</v>
      </c>
    </row>
    <row r="13503" customFormat="false" ht="15" hidden="false" customHeight="false" outlineLevel="0" collapsed="false">
      <c r="A13503" s="6" t="s">
        <v>159</v>
      </c>
      <c r="B13503" s="45" t="n">
        <v>45780</v>
      </c>
      <c r="C13503" s="6" t="s">
        <v>185</v>
      </c>
      <c r="D13503" s="6" t="s">
        <v>199</v>
      </c>
      <c r="E13503" s="6" t="s">
        <v>174</v>
      </c>
      <c r="F13503" s="34" t="n">
        <v>0.129834517836571</v>
      </c>
      <c r="G13503" s="34" t="n">
        <v>0.266590499263562</v>
      </c>
      <c r="H13503" s="34" t="n">
        <v>-0.136755981426991</v>
      </c>
      <c r="I13503" s="34" t="n">
        <v>-0.512981452095144</v>
      </c>
      <c r="J13503" s="35" t="n">
        <v>3.7</v>
      </c>
      <c r="K13503" s="6" t="n">
        <v>0</v>
      </c>
      <c r="L13503" s="35" t="n">
        <v>-1</v>
      </c>
      <c r="M13503" s="6" t="str">
        <f aca="false">IF(I13503&lt;=0,"Below 0%",IF(I13503&lt;=0.05,"0-5%",IF(I13503&lt;=0.1,"5-10%",IF(I13503&lt;=0.2,"10-20%",IF(I13503&lt;=0.4,"20-40%","Above 40%")))))</f>
        <v>Below 0%</v>
      </c>
      <c r="N13503" s="6" t="str">
        <f aca="false">IF(AND(H13503&gt;=Summary!$B$25,I13503&gt;=Summary!$B$26,I13503&lt;=Summary!$B$27,J13503&gt;=Summary!$B$28,J13503&lt;=Summary!$B$29,F13503*J13503&gt;1),"Yes","No")</f>
        <v>No</v>
      </c>
    </row>
    <row r="13504" customFormat="false" ht="15" hidden="false" customHeight="false" outlineLevel="0" collapsed="false">
      <c r="A13504" s="6" t="s">
        <v>159</v>
      </c>
      <c r="B13504" s="45" t="n">
        <v>45780</v>
      </c>
      <c r="C13504" s="6" t="s">
        <v>185</v>
      </c>
      <c r="D13504" s="6" t="s">
        <v>199</v>
      </c>
      <c r="E13504" s="6" t="s">
        <v>177</v>
      </c>
      <c r="F13504" s="34" t="n">
        <v>0.0943140909075737</v>
      </c>
      <c r="G13504" s="34" t="n">
        <v>0.272482002009718</v>
      </c>
      <c r="H13504" s="34" t="n">
        <v>-0.178167911102145</v>
      </c>
      <c r="I13504" s="34" t="n">
        <v>-0.653870383320914</v>
      </c>
      <c r="J13504" s="35" t="n">
        <v>3.62</v>
      </c>
      <c r="K13504" s="6" t="n">
        <v>1</v>
      </c>
      <c r="L13504" s="35" t="n">
        <v>2.62</v>
      </c>
      <c r="M13504" s="6" t="str">
        <f aca="false">IF(I13504&lt;=0,"Below 0%",IF(I13504&lt;=0.05,"0-5%",IF(I13504&lt;=0.1,"5-10%",IF(I13504&lt;=0.2,"10-20%",IF(I13504&lt;=0.4,"20-40%","Above 40%")))))</f>
        <v>Below 0%</v>
      </c>
      <c r="N13504" s="6" t="str">
        <f aca="false">IF(AND(H13504&gt;=Summary!$B$25,I13504&gt;=Summary!$B$26,I13504&lt;=Summary!$B$27,J13504&gt;=Summary!$B$28,J13504&lt;=Summary!$B$29,F13504*J13504&gt;1),"Yes","No")</f>
        <v>No</v>
      </c>
    </row>
    <row r="13505" customFormat="false" ht="15" hidden="false" customHeight="false" outlineLevel="0" collapsed="false">
      <c r="A13505" s="6" t="s">
        <v>159</v>
      </c>
      <c r="B13505" s="45" t="n">
        <v>45780</v>
      </c>
      <c r="C13505" s="6" t="s">
        <v>182</v>
      </c>
      <c r="D13505" s="6" t="s">
        <v>184</v>
      </c>
      <c r="E13505" s="6" t="s">
        <v>187</v>
      </c>
      <c r="F13505" s="34" t="n">
        <v>0.696784615516663</v>
      </c>
      <c r="G13505" s="34" t="n">
        <v>0.53628679685223</v>
      </c>
      <c r="H13505" s="34" t="n">
        <v>0.160497818664433</v>
      </c>
      <c r="I13505" s="34" t="n">
        <v>0.299276095563951</v>
      </c>
      <c r="J13505" s="35" t="n">
        <v>1.85</v>
      </c>
      <c r="K13505" s="6" t="n">
        <v>1</v>
      </c>
      <c r="L13505" s="35" t="n">
        <v>0.85</v>
      </c>
      <c r="M13505" s="6" t="str">
        <f aca="false">IF(I13505&lt;=0,"Below 0%",IF(I13505&lt;=0.05,"0-5%",IF(I13505&lt;=0.1,"5-10%",IF(I13505&lt;=0.2,"10-20%",IF(I13505&lt;=0.4,"20-40%","Above 40%")))))</f>
        <v>20-40%</v>
      </c>
      <c r="N13505" s="6" t="str">
        <f aca="false">IF(AND(H13505&gt;=Summary!$B$25,I13505&gt;=Summary!$B$26,I13505&lt;=Summary!$B$27,J13505&gt;=Summary!$B$28,J13505&lt;=Summary!$B$29,F13505*J13505&gt;1),"Yes","No")</f>
        <v>Yes</v>
      </c>
    </row>
    <row r="13506" customFormat="false" ht="15" hidden="false" customHeight="false" outlineLevel="0" collapsed="false">
      <c r="A13506" s="6" t="s">
        <v>159</v>
      </c>
      <c r="B13506" s="45" t="n">
        <v>45780</v>
      </c>
      <c r="C13506" s="6" t="s">
        <v>182</v>
      </c>
      <c r="D13506" s="6" t="s">
        <v>184</v>
      </c>
      <c r="E13506" s="6" t="s">
        <v>174</v>
      </c>
      <c r="F13506" s="34" t="n">
        <v>0.183913230895996</v>
      </c>
      <c r="G13506" s="34" t="n">
        <v>0.248032643544156</v>
      </c>
      <c r="H13506" s="34" t="n">
        <v>-0.0641194126481602</v>
      </c>
      <c r="I13506" s="34" t="n">
        <v>-0.258511991534474</v>
      </c>
      <c r="J13506" s="35" t="n">
        <v>4</v>
      </c>
      <c r="K13506" s="6" t="n">
        <v>0</v>
      </c>
      <c r="L13506" s="35" t="n">
        <v>-1</v>
      </c>
      <c r="M13506" s="6" t="str">
        <f aca="false">IF(I13506&lt;=0,"Below 0%",IF(I13506&lt;=0.05,"0-5%",IF(I13506&lt;=0.1,"5-10%",IF(I13506&lt;=0.2,"10-20%",IF(I13506&lt;=0.4,"20-40%","Above 40%")))))</f>
        <v>Below 0%</v>
      </c>
      <c r="N13506" s="6" t="str">
        <f aca="false">IF(AND(H13506&gt;=Summary!$B$25,I13506&gt;=Summary!$B$26,I13506&lt;=Summary!$B$27,J13506&gt;=Summary!$B$28,J13506&lt;=Summary!$B$29,F13506*J13506&gt;1),"Yes","No")</f>
        <v>No</v>
      </c>
    </row>
    <row r="13507" customFormat="false" ht="15" hidden="false" customHeight="false" outlineLevel="0" collapsed="false">
      <c r="A13507" s="6" t="s">
        <v>159</v>
      </c>
      <c r="B13507" s="45" t="n">
        <v>45780</v>
      </c>
      <c r="C13507" s="6" t="s">
        <v>182</v>
      </c>
      <c r="D13507" s="6" t="s">
        <v>184</v>
      </c>
      <c r="E13507" s="6" t="s">
        <v>177</v>
      </c>
      <c r="F13507" s="34" t="n">
        <v>0.119302175939083</v>
      </c>
      <c r="G13507" s="34" t="n">
        <v>0.215680559603614</v>
      </c>
      <c r="H13507" s="34" t="n">
        <v>-0.0963783836645311</v>
      </c>
      <c r="I13507" s="34" t="n">
        <v>-0.446857073450008</v>
      </c>
      <c r="J13507" s="35" t="n">
        <v>4.6</v>
      </c>
      <c r="K13507" s="6" t="n">
        <v>0</v>
      </c>
      <c r="L13507" s="35" t="n">
        <v>-1</v>
      </c>
      <c r="M13507" s="6" t="str">
        <f aca="false">IF(I13507&lt;=0,"Below 0%",IF(I13507&lt;=0.05,"0-5%",IF(I13507&lt;=0.1,"5-10%",IF(I13507&lt;=0.2,"10-20%",IF(I13507&lt;=0.4,"20-40%","Above 40%")))))</f>
        <v>Below 0%</v>
      </c>
      <c r="N13507" s="6" t="str">
        <f aca="false">IF(AND(H13507&gt;=Summary!$B$25,I13507&gt;=Summary!$B$26,I13507&lt;=Summary!$B$27,J13507&gt;=Summary!$B$28,J13507&lt;=Summary!$B$29,F13507*J13507&gt;1),"Yes","No")</f>
        <v>No</v>
      </c>
    </row>
    <row r="13508" customFormat="false" ht="15" hidden="false" customHeight="false" outlineLevel="0" collapsed="false">
      <c r="A13508" s="6" t="s">
        <v>159</v>
      </c>
      <c r="B13508" s="45" t="n">
        <v>45780</v>
      </c>
      <c r="C13508" s="6" t="s">
        <v>173</v>
      </c>
      <c r="D13508" s="6" t="s">
        <v>209</v>
      </c>
      <c r="E13508" s="6" t="s">
        <v>187</v>
      </c>
      <c r="F13508" s="34" t="n">
        <v>0.652467608451843</v>
      </c>
      <c r="G13508" s="34" t="n">
        <v>0.656372488540055</v>
      </c>
      <c r="H13508" s="34" t="n">
        <v>-0.00390488008821199</v>
      </c>
      <c r="I13508" s="34" t="n">
        <v>-0.00594918305747016</v>
      </c>
      <c r="J13508" s="35" t="n">
        <v>1.49</v>
      </c>
      <c r="K13508" s="6" t="n">
        <v>0</v>
      </c>
      <c r="L13508" s="35" t="n">
        <v>-1</v>
      </c>
      <c r="M13508" s="6" t="str">
        <f aca="false">IF(I13508&lt;=0,"Below 0%",IF(I13508&lt;=0.05,"0-5%",IF(I13508&lt;=0.1,"5-10%",IF(I13508&lt;=0.2,"10-20%",IF(I13508&lt;=0.4,"20-40%","Above 40%")))))</f>
        <v>Below 0%</v>
      </c>
      <c r="N13508" s="6" t="str">
        <f aca="false">IF(AND(H13508&gt;=Summary!$B$25,I13508&gt;=Summary!$B$26,I13508&lt;=Summary!$B$27,J13508&gt;=Summary!$B$28,J13508&lt;=Summary!$B$29,F13508*J13508&gt;1),"Yes","No")</f>
        <v>No</v>
      </c>
    </row>
    <row r="13509" customFormat="false" ht="15" hidden="false" customHeight="false" outlineLevel="0" collapsed="false">
      <c r="A13509" s="6" t="s">
        <v>159</v>
      </c>
      <c r="B13509" s="45" t="n">
        <v>45780</v>
      </c>
      <c r="C13509" s="6" t="s">
        <v>173</v>
      </c>
      <c r="D13509" s="6" t="s">
        <v>209</v>
      </c>
      <c r="E13509" s="6" t="s">
        <v>174</v>
      </c>
      <c r="F13509" s="34" t="n">
        <v>0.209390863776207</v>
      </c>
      <c r="G13509" s="34" t="n">
        <v>0.214943957785645</v>
      </c>
      <c r="H13509" s="34" t="n">
        <v>-0.00555309400943749</v>
      </c>
      <c r="I13509" s="34" t="n">
        <v>-0.0258350784392617</v>
      </c>
      <c r="J13509" s="35" t="n">
        <v>4.55</v>
      </c>
      <c r="K13509" s="6" t="n">
        <v>1</v>
      </c>
      <c r="L13509" s="35" t="n">
        <v>3.55</v>
      </c>
      <c r="M13509" s="6" t="str">
        <f aca="false">IF(I13509&lt;=0,"Below 0%",IF(I13509&lt;=0.05,"0-5%",IF(I13509&lt;=0.1,"5-10%",IF(I13509&lt;=0.2,"10-20%",IF(I13509&lt;=0.4,"20-40%","Above 40%")))))</f>
        <v>Below 0%</v>
      </c>
      <c r="N13509" s="6" t="str">
        <f aca="false">IF(AND(H13509&gt;=Summary!$B$25,I13509&gt;=Summary!$B$26,I13509&lt;=Summary!$B$27,J13509&gt;=Summary!$B$28,J13509&lt;=Summary!$B$29,F13509*J13509&gt;1),"Yes","No")</f>
        <v>No</v>
      </c>
    </row>
    <row r="13510" customFormat="false" ht="15" hidden="false" customHeight="false" outlineLevel="0" collapsed="false">
      <c r="A13510" s="6" t="s">
        <v>159</v>
      </c>
      <c r="B13510" s="45" t="n">
        <v>45780</v>
      </c>
      <c r="C13510" s="6" t="s">
        <v>173</v>
      </c>
      <c r="D13510" s="6" t="s">
        <v>209</v>
      </c>
      <c r="E13510" s="6" t="s">
        <v>177</v>
      </c>
      <c r="F13510" s="34" t="n">
        <v>0.138141542673111</v>
      </c>
      <c r="G13510" s="34" t="n">
        <v>0.1286835536743</v>
      </c>
      <c r="H13510" s="34" t="n">
        <v>0.00945798899881067</v>
      </c>
      <c r="I13510" s="34" t="n">
        <v>0.0734980401827337</v>
      </c>
      <c r="J13510" s="35" t="n">
        <v>7.6</v>
      </c>
      <c r="K13510" s="6" t="n">
        <v>0</v>
      </c>
      <c r="L13510" s="35" t="n">
        <v>-1</v>
      </c>
      <c r="M13510" s="6" t="str">
        <f aca="false">IF(I13510&lt;=0,"Below 0%",IF(I13510&lt;=0.05,"0-5%",IF(I13510&lt;=0.1,"5-10%",IF(I13510&lt;=0.2,"10-20%",IF(I13510&lt;=0.4,"20-40%","Above 40%")))))</f>
        <v>5-10%</v>
      </c>
      <c r="N13510" s="6" t="str">
        <f aca="false">IF(AND(H13510&gt;=Summary!$B$25,I13510&gt;=Summary!$B$26,I13510&lt;=Summary!$B$27,J13510&gt;=Summary!$B$28,J13510&lt;=Summary!$B$29,F13510*J13510&gt;1),"Yes","No")</f>
        <v>No</v>
      </c>
    </row>
    <row r="13511" customFormat="false" ht="15" hidden="false" customHeight="false" outlineLevel="0" collapsed="false">
      <c r="A13511" s="6" t="s">
        <v>159</v>
      </c>
      <c r="B13511" s="45" t="n">
        <v>45780</v>
      </c>
      <c r="C13511" s="6" t="s">
        <v>195</v>
      </c>
      <c r="D13511" s="6" t="s">
        <v>179</v>
      </c>
      <c r="E13511" s="6" t="s">
        <v>187</v>
      </c>
      <c r="F13511" s="34" t="n">
        <v>0.432407289743424</v>
      </c>
      <c r="G13511" s="34" t="n">
        <v>0.414216996258685</v>
      </c>
      <c r="H13511" s="34" t="n">
        <v>0.0181902934847382</v>
      </c>
      <c r="I13511" s="34" t="n">
        <v>0.0439148891741228</v>
      </c>
      <c r="J13511" s="35" t="n">
        <v>2.4</v>
      </c>
      <c r="K13511" s="6" t="n">
        <v>1</v>
      </c>
      <c r="L13511" s="35" t="n">
        <v>1.4</v>
      </c>
      <c r="M13511" s="6" t="str">
        <f aca="false">IF(I13511&lt;=0,"Below 0%",IF(I13511&lt;=0.05,"0-5%",IF(I13511&lt;=0.1,"5-10%",IF(I13511&lt;=0.2,"10-20%",IF(I13511&lt;=0.4,"20-40%","Above 40%")))))</f>
        <v>0-5%</v>
      </c>
      <c r="N13511" s="6" t="str">
        <f aca="false">IF(AND(H13511&gt;=Summary!$B$25,I13511&gt;=Summary!$B$26,I13511&lt;=Summary!$B$27,J13511&gt;=Summary!$B$28,J13511&lt;=Summary!$B$29,F13511*J13511&gt;1),"Yes","No")</f>
        <v>No</v>
      </c>
    </row>
    <row r="13512" customFormat="false" ht="15" hidden="false" customHeight="false" outlineLevel="0" collapsed="false">
      <c r="A13512" s="6" t="s">
        <v>159</v>
      </c>
      <c r="B13512" s="45" t="n">
        <v>45780</v>
      </c>
      <c r="C13512" s="6" t="s">
        <v>195</v>
      </c>
      <c r="D13512" s="6" t="s">
        <v>179</v>
      </c>
      <c r="E13512" s="6" t="s">
        <v>174</v>
      </c>
      <c r="F13512" s="34" t="n">
        <v>0.235043495893478</v>
      </c>
      <c r="G13512" s="34" t="n">
        <v>0.265098877605559</v>
      </c>
      <c r="H13512" s="34" t="n">
        <v>-0.0300553817120802</v>
      </c>
      <c r="I13512" s="34" t="n">
        <v>-0.113374232224399</v>
      </c>
      <c r="J13512" s="35" t="n">
        <v>3.75</v>
      </c>
      <c r="K13512" s="6" t="n">
        <v>0</v>
      </c>
      <c r="L13512" s="35" t="n">
        <v>-1</v>
      </c>
      <c r="M13512" s="6" t="str">
        <f aca="false">IF(I13512&lt;=0,"Below 0%",IF(I13512&lt;=0.05,"0-5%",IF(I13512&lt;=0.1,"5-10%",IF(I13512&lt;=0.2,"10-20%",IF(I13512&lt;=0.4,"20-40%","Above 40%")))))</f>
        <v>Below 0%</v>
      </c>
      <c r="N13512" s="6" t="str">
        <f aca="false">IF(AND(H13512&gt;=Summary!$B$25,I13512&gt;=Summary!$B$26,I13512&lt;=Summary!$B$27,J13512&gt;=Summary!$B$28,J13512&lt;=Summary!$B$29,F13512*J13512&gt;1),"Yes","No")</f>
        <v>No</v>
      </c>
    </row>
    <row r="13513" customFormat="false" ht="15" hidden="false" customHeight="false" outlineLevel="0" collapsed="false">
      <c r="A13513" s="6" t="s">
        <v>159</v>
      </c>
      <c r="B13513" s="45" t="n">
        <v>45780</v>
      </c>
      <c r="C13513" s="6" t="s">
        <v>195</v>
      </c>
      <c r="D13513" s="6" t="s">
        <v>179</v>
      </c>
      <c r="E13513" s="6" t="s">
        <v>177</v>
      </c>
      <c r="F13513" s="34" t="n">
        <v>0.332549214363098</v>
      </c>
      <c r="G13513" s="34" t="n">
        <v>0.320684126135756</v>
      </c>
      <c r="H13513" s="34" t="n">
        <v>0.0118650882273418</v>
      </c>
      <c r="I13513" s="34" t="n">
        <v>0.0369993001222611</v>
      </c>
      <c r="J13513" s="35" t="n">
        <v>3.1</v>
      </c>
      <c r="K13513" s="6" t="n">
        <v>0</v>
      </c>
      <c r="L13513" s="35" t="n">
        <v>-1</v>
      </c>
      <c r="M13513" s="6" t="str">
        <f aca="false">IF(I13513&lt;=0,"Below 0%",IF(I13513&lt;=0.05,"0-5%",IF(I13513&lt;=0.1,"5-10%",IF(I13513&lt;=0.2,"10-20%",IF(I13513&lt;=0.4,"20-40%","Above 40%")))))</f>
        <v>0-5%</v>
      </c>
      <c r="N13513" s="6" t="str">
        <f aca="false">IF(AND(H13513&gt;=Summary!$B$25,I13513&gt;=Summary!$B$26,I13513&lt;=Summary!$B$27,J13513&gt;=Summary!$B$28,J13513&lt;=Summary!$B$29,F13513*J13513&gt;1),"Yes","No")</f>
        <v>No</v>
      </c>
    </row>
    <row r="13514" customFormat="false" ht="15" hidden="false" customHeight="false" outlineLevel="0" collapsed="false">
      <c r="A13514" s="6" t="s">
        <v>159</v>
      </c>
      <c r="B13514" s="45" t="n">
        <v>45781</v>
      </c>
      <c r="C13514" s="6" t="s">
        <v>206</v>
      </c>
      <c r="D13514" s="6" t="s">
        <v>176</v>
      </c>
      <c r="E13514" s="6" t="s">
        <v>187</v>
      </c>
      <c r="F13514" s="34" t="n">
        <v>0.413249373435974</v>
      </c>
      <c r="G13514" s="34" t="n">
        <v>0.572145392240852</v>
      </c>
      <c r="H13514" s="34" t="n">
        <v>-0.158896018804878</v>
      </c>
      <c r="I13514" s="34" t="n">
        <v>-0.277719651263028</v>
      </c>
      <c r="J13514" s="35" t="n">
        <v>1.71</v>
      </c>
      <c r="K13514" s="6" t="n">
        <v>1</v>
      </c>
      <c r="L13514" s="35" t="n">
        <v>0.71</v>
      </c>
      <c r="M13514" s="6" t="str">
        <f aca="false">IF(I13514&lt;=0,"Below 0%",IF(I13514&lt;=0.05,"0-5%",IF(I13514&lt;=0.1,"5-10%",IF(I13514&lt;=0.2,"10-20%",IF(I13514&lt;=0.4,"20-40%","Above 40%")))))</f>
        <v>Below 0%</v>
      </c>
      <c r="N13514" s="6" t="str">
        <f aca="false">IF(AND(H13514&gt;=Summary!$B$25,I13514&gt;=Summary!$B$26,I13514&lt;=Summary!$B$27,J13514&gt;=Summary!$B$28,J13514&lt;=Summary!$B$29,F13514*J13514&gt;1),"Yes","No")</f>
        <v>No</v>
      </c>
    </row>
    <row r="13515" customFormat="false" ht="15" hidden="false" customHeight="false" outlineLevel="0" collapsed="false">
      <c r="A13515" s="6" t="s">
        <v>159</v>
      </c>
      <c r="B13515" s="45" t="n">
        <v>45781</v>
      </c>
      <c r="C13515" s="6" t="s">
        <v>206</v>
      </c>
      <c r="D13515" s="6" t="s">
        <v>176</v>
      </c>
      <c r="E13515" s="6" t="s">
        <v>174</v>
      </c>
      <c r="F13515" s="34" t="n">
        <v>0.225069120526314</v>
      </c>
      <c r="G13515" s="34" t="n">
        <v>0.230204381348672</v>
      </c>
      <c r="H13515" s="34" t="n">
        <v>-0.00513526082235835</v>
      </c>
      <c r="I13515" s="34" t="n">
        <v>-0.0223073982878735</v>
      </c>
      <c r="J13515" s="35" t="n">
        <v>4.25</v>
      </c>
      <c r="K13515" s="6" t="n">
        <v>0</v>
      </c>
      <c r="L13515" s="35" t="n">
        <v>-1</v>
      </c>
      <c r="M13515" s="6" t="str">
        <f aca="false">IF(I13515&lt;=0,"Below 0%",IF(I13515&lt;=0.05,"0-5%",IF(I13515&lt;=0.1,"5-10%",IF(I13515&lt;=0.2,"10-20%",IF(I13515&lt;=0.4,"20-40%","Above 40%")))))</f>
        <v>Below 0%</v>
      </c>
      <c r="N13515" s="6" t="str">
        <f aca="false">IF(AND(H13515&gt;=Summary!$B$25,I13515&gt;=Summary!$B$26,I13515&lt;=Summary!$B$27,J13515&gt;=Summary!$B$28,J13515&lt;=Summary!$B$29,F13515*J13515&gt;1),"Yes","No")</f>
        <v>No</v>
      </c>
    </row>
    <row r="13516" customFormat="false" ht="15" hidden="false" customHeight="false" outlineLevel="0" collapsed="false">
      <c r="A13516" s="6" t="s">
        <v>159</v>
      </c>
      <c r="B13516" s="45" t="n">
        <v>45781</v>
      </c>
      <c r="C13516" s="6" t="s">
        <v>206</v>
      </c>
      <c r="D13516" s="6" t="s">
        <v>176</v>
      </c>
      <c r="E13516" s="6" t="s">
        <v>177</v>
      </c>
      <c r="F13516" s="34" t="n">
        <v>0.361681491136551</v>
      </c>
      <c r="G13516" s="34" t="n">
        <v>0.197650226410476</v>
      </c>
      <c r="H13516" s="34" t="n">
        <v>0.164031264726075</v>
      </c>
      <c r="I13516" s="34" t="n">
        <v>0.829906788902017</v>
      </c>
      <c r="J13516" s="35" t="n">
        <v>4.95</v>
      </c>
      <c r="K13516" s="6" t="n">
        <v>0</v>
      </c>
      <c r="L13516" s="35" t="n">
        <v>-1</v>
      </c>
      <c r="M13516" s="6" t="str">
        <f aca="false">IF(I13516&lt;=0,"Below 0%",IF(I13516&lt;=0.05,"0-5%",IF(I13516&lt;=0.1,"5-10%",IF(I13516&lt;=0.2,"10-20%",IF(I13516&lt;=0.4,"20-40%","Above 40%")))))</f>
        <v>Above 40%</v>
      </c>
      <c r="N13516" s="6" t="str">
        <f aca="false">IF(AND(H13516&gt;=Summary!$B$25,I13516&gt;=Summary!$B$26,I13516&lt;=Summary!$B$27,J13516&gt;=Summary!$B$28,J13516&lt;=Summary!$B$29,F13516*J13516&gt;1),"Yes","No")</f>
        <v>No</v>
      </c>
    </row>
    <row r="13517" customFormat="false" ht="15" hidden="false" customHeight="false" outlineLevel="0" collapsed="false">
      <c r="A13517" s="6" t="s">
        <v>159</v>
      </c>
      <c r="B13517" s="45" t="n">
        <v>45781</v>
      </c>
      <c r="C13517" s="6" t="s">
        <v>201</v>
      </c>
      <c r="D13517" s="6" t="s">
        <v>188</v>
      </c>
      <c r="E13517" s="6" t="s">
        <v>187</v>
      </c>
      <c r="F13517" s="34" t="n">
        <v>0.356648087501526</v>
      </c>
      <c r="G13517" s="34" t="n">
        <v>0.335519460619062</v>
      </c>
      <c r="H13517" s="34" t="n">
        <v>0.0211286268824637</v>
      </c>
      <c r="I13517" s="34" t="n">
        <v>0.0629728804507481</v>
      </c>
      <c r="J13517" s="35" t="n">
        <v>2.93</v>
      </c>
      <c r="K13517" s="6" t="n">
        <v>0</v>
      </c>
      <c r="L13517" s="35" t="n">
        <v>-1</v>
      </c>
      <c r="M13517" s="6" t="str">
        <f aca="false">IF(I13517&lt;=0,"Below 0%",IF(I13517&lt;=0.05,"0-5%",IF(I13517&lt;=0.1,"5-10%",IF(I13517&lt;=0.2,"10-20%",IF(I13517&lt;=0.4,"20-40%","Above 40%")))))</f>
        <v>5-10%</v>
      </c>
      <c r="N13517" s="6" t="str">
        <f aca="false">IF(AND(H13517&gt;=Summary!$B$25,I13517&gt;=Summary!$B$26,I13517&lt;=Summary!$B$27,J13517&gt;=Summary!$B$28,J13517&lt;=Summary!$B$29,F13517*J13517&gt;1),"Yes","No")</f>
        <v>No</v>
      </c>
    </row>
    <row r="13518" customFormat="false" ht="15" hidden="false" customHeight="false" outlineLevel="0" collapsed="false">
      <c r="A13518" s="6" t="s">
        <v>159</v>
      </c>
      <c r="B13518" s="45" t="n">
        <v>45781</v>
      </c>
      <c r="C13518" s="6" t="s">
        <v>201</v>
      </c>
      <c r="D13518" s="6" t="s">
        <v>188</v>
      </c>
      <c r="E13518" s="6" t="s">
        <v>174</v>
      </c>
      <c r="F13518" s="34" t="n">
        <v>0.321322113275528</v>
      </c>
      <c r="G13518" s="34" t="n">
        <v>0.251425068954949</v>
      </c>
      <c r="H13518" s="34" t="n">
        <v>0.0698970443205785</v>
      </c>
      <c r="I13518" s="34" t="n">
        <v>0.278003480763101</v>
      </c>
      <c r="J13518" s="35" t="n">
        <v>3.91</v>
      </c>
      <c r="K13518" s="6" t="n">
        <v>1</v>
      </c>
      <c r="L13518" s="35" t="n">
        <v>2.91</v>
      </c>
      <c r="M13518" s="6" t="str">
        <f aca="false">IF(I13518&lt;=0,"Below 0%",IF(I13518&lt;=0.05,"0-5%",IF(I13518&lt;=0.1,"5-10%",IF(I13518&lt;=0.2,"10-20%",IF(I13518&lt;=0.4,"20-40%","Above 40%")))))</f>
        <v>20-40%</v>
      </c>
      <c r="N13518" s="6" t="str">
        <f aca="false">IF(AND(H13518&gt;=Summary!$B$25,I13518&gt;=Summary!$B$26,I13518&lt;=Summary!$B$27,J13518&gt;=Summary!$B$28,J13518&lt;=Summary!$B$29,F13518*J13518&gt;1),"Yes","No")</f>
        <v>Yes</v>
      </c>
    </row>
    <row r="13519" customFormat="false" ht="15" hidden="false" customHeight="false" outlineLevel="0" collapsed="false">
      <c r="A13519" s="6" t="s">
        <v>159</v>
      </c>
      <c r="B13519" s="45" t="n">
        <v>45781</v>
      </c>
      <c r="C13519" s="6" t="s">
        <v>201</v>
      </c>
      <c r="D13519" s="6" t="s">
        <v>188</v>
      </c>
      <c r="E13519" s="6" t="s">
        <v>177</v>
      </c>
      <c r="F13519" s="34" t="n">
        <v>0.322029799222946</v>
      </c>
      <c r="G13519" s="34" t="n">
        <v>0.413055470425988</v>
      </c>
      <c r="H13519" s="34" t="n">
        <v>-0.0910256712030422</v>
      </c>
      <c r="I13519" s="34" t="n">
        <v>-0.22037154261428</v>
      </c>
      <c r="J13519" s="35" t="n">
        <v>2.38</v>
      </c>
      <c r="K13519" s="6" t="n">
        <v>0</v>
      </c>
      <c r="L13519" s="35" t="n">
        <v>-1</v>
      </c>
      <c r="M13519" s="6" t="str">
        <f aca="false">IF(I13519&lt;=0,"Below 0%",IF(I13519&lt;=0.05,"0-5%",IF(I13519&lt;=0.1,"5-10%",IF(I13519&lt;=0.2,"10-20%",IF(I13519&lt;=0.4,"20-40%","Above 40%")))))</f>
        <v>Below 0%</v>
      </c>
      <c r="N13519" s="6" t="str">
        <f aca="false">IF(AND(H13519&gt;=Summary!$B$25,I13519&gt;=Summary!$B$26,I13519&lt;=Summary!$B$27,J13519&gt;=Summary!$B$28,J13519&lt;=Summary!$B$29,F13519*J13519&gt;1),"Yes","No")</f>
        <v>No</v>
      </c>
    </row>
    <row r="13520" customFormat="false" ht="15" hidden="false" customHeight="false" outlineLevel="0" collapsed="false">
      <c r="A13520" s="6" t="s">
        <v>159</v>
      </c>
      <c r="B13520" s="45" t="n">
        <v>45781</v>
      </c>
      <c r="C13520" s="6" t="s">
        <v>190</v>
      </c>
      <c r="D13520" s="6" t="s">
        <v>183</v>
      </c>
      <c r="E13520" s="6" t="s">
        <v>187</v>
      </c>
      <c r="F13520" s="34" t="n">
        <v>0.430088341236115</v>
      </c>
      <c r="G13520" s="34" t="n">
        <v>0.44175899879442</v>
      </c>
      <c r="H13520" s="34" t="n">
        <v>-0.0116706575583054</v>
      </c>
      <c r="I13520" s="34" t="n">
        <v>-0.0264186074084629</v>
      </c>
      <c r="J13520" s="35" t="n">
        <v>2.21</v>
      </c>
      <c r="K13520" s="6" t="n">
        <v>1</v>
      </c>
      <c r="L13520" s="35" t="n">
        <v>1.21</v>
      </c>
      <c r="M13520" s="6" t="str">
        <f aca="false">IF(I13520&lt;=0,"Below 0%",IF(I13520&lt;=0.05,"0-5%",IF(I13520&lt;=0.1,"5-10%",IF(I13520&lt;=0.2,"10-20%",IF(I13520&lt;=0.4,"20-40%","Above 40%")))))</f>
        <v>Below 0%</v>
      </c>
      <c r="N13520" s="6" t="str">
        <f aca="false">IF(AND(H13520&gt;=Summary!$B$25,I13520&gt;=Summary!$B$26,I13520&lt;=Summary!$B$27,J13520&gt;=Summary!$B$28,J13520&lt;=Summary!$B$29,F13520*J13520&gt;1),"Yes","No")</f>
        <v>No</v>
      </c>
    </row>
    <row r="13521" customFormat="false" ht="15" hidden="false" customHeight="false" outlineLevel="0" collapsed="false">
      <c r="A13521" s="6" t="s">
        <v>159</v>
      </c>
      <c r="B13521" s="45" t="n">
        <v>45781</v>
      </c>
      <c r="C13521" s="6" t="s">
        <v>190</v>
      </c>
      <c r="D13521" s="6" t="s">
        <v>183</v>
      </c>
      <c r="E13521" s="6" t="s">
        <v>174</v>
      </c>
      <c r="F13521" s="34" t="n">
        <v>0.23540310561657</v>
      </c>
      <c r="G13521" s="34" t="n">
        <v>0.256917733509386</v>
      </c>
      <c r="H13521" s="34" t="n">
        <v>-0.0215146278928168</v>
      </c>
      <c r="I13521" s="34" t="n">
        <v>-0.0837413112708733</v>
      </c>
      <c r="J13521" s="35" t="n">
        <v>3.8</v>
      </c>
      <c r="K13521" s="6" t="n">
        <v>0</v>
      </c>
      <c r="L13521" s="35" t="n">
        <v>-1</v>
      </c>
      <c r="M13521" s="6" t="str">
        <f aca="false">IF(I13521&lt;=0,"Below 0%",IF(I13521&lt;=0.05,"0-5%",IF(I13521&lt;=0.1,"5-10%",IF(I13521&lt;=0.2,"10-20%",IF(I13521&lt;=0.4,"20-40%","Above 40%")))))</f>
        <v>Below 0%</v>
      </c>
      <c r="N13521" s="6" t="str">
        <f aca="false">IF(AND(H13521&gt;=Summary!$B$25,I13521&gt;=Summary!$B$26,I13521&lt;=Summary!$B$27,J13521&gt;=Summary!$B$28,J13521&lt;=Summary!$B$29,F13521*J13521&gt;1),"Yes","No")</f>
        <v>No</v>
      </c>
    </row>
    <row r="13522" customFormat="false" ht="15" hidden="false" customHeight="false" outlineLevel="0" collapsed="false">
      <c r="A13522" s="6" t="s">
        <v>159</v>
      </c>
      <c r="B13522" s="45" t="n">
        <v>45781</v>
      </c>
      <c r="C13522" s="6" t="s">
        <v>190</v>
      </c>
      <c r="D13522" s="6" t="s">
        <v>183</v>
      </c>
      <c r="E13522" s="6" t="s">
        <v>177</v>
      </c>
      <c r="F13522" s="34" t="n">
        <v>0.334508508443832</v>
      </c>
      <c r="G13522" s="34" t="n">
        <v>0.301323267696194</v>
      </c>
      <c r="H13522" s="34" t="n">
        <v>0.0331852407476386</v>
      </c>
      <c r="I13522" s="34" t="n">
        <v>0.11013169013253</v>
      </c>
      <c r="J13522" s="35" t="n">
        <v>3.24</v>
      </c>
      <c r="K13522" s="6" t="n">
        <v>0</v>
      </c>
      <c r="L13522" s="35" t="n">
        <v>-1</v>
      </c>
      <c r="M13522" s="6" t="str">
        <f aca="false">IF(I13522&lt;=0,"Below 0%",IF(I13522&lt;=0.05,"0-5%",IF(I13522&lt;=0.1,"5-10%",IF(I13522&lt;=0.2,"10-20%",IF(I13522&lt;=0.4,"20-40%","Above 40%")))))</f>
        <v>10-20%</v>
      </c>
      <c r="N13522" s="6" t="str">
        <f aca="false">IF(AND(H13522&gt;=Summary!$B$25,I13522&gt;=Summary!$B$26,I13522&lt;=Summary!$B$27,J13522&gt;=Summary!$B$28,J13522&lt;=Summary!$B$29,F13522*J13522&gt;1),"Yes","No")</f>
        <v>Yes</v>
      </c>
    </row>
    <row r="13523" customFormat="false" ht="15" hidden="false" customHeight="false" outlineLevel="0" collapsed="false">
      <c r="A13523" s="6" t="s">
        <v>159</v>
      </c>
      <c r="B13523" s="45" t="n">
        <v>45781</v>
      </c>
      <c r="C13523" s="6" t="s">
        <v>189</v>
      </c>
      <c r="D13523" s="6" t="s">
        <v>181</v>
      </c>
      <c r="E13523" s="6" t="s">
        <v>187</v>
      </c>
      <c r="F13523" s="34" t="n">
        <v>0.418321549892426</v>
      </c>
      <c r="G13523" s="34" t="n">
        <v>0.460251046025105</v>
      </c>
      <c r="H13523" s="34" t="n">
        <v>-0.0419294961326791</v>
      </c>
      <c r="I13523" s="34" t="n">
        <v>-0.0911013597791845</v>
      </c>
      <c r="J13523" s="35" t="n">
        <v>2.15</v>
      </c>
      <c r="K13523" s="6" t="n">
        <v>0</v>
      </c>
      <c r="L13523" s="35" t="n">
        <v>-1</v>
      </c>
      <c r="M13523" s="6" t="str">
        <f aca="false">IF(I13523&lt;=0,"Below 0%",IF(I13523&lt;=0.05,"0-5%",IF(I13523&lt;=0.1,"5-10%",IF(I13523&lt;=0.2,"10-20%",IF(I13523&lt;=0.4,"20-40%","Above 40%")))))</f>
        <v>Below 0%</v>
      </c>
      <c r="N13523" s="6" t="str">
        <f aca="false">IF(AND(H13523&gt;=Summary!$B$25,I13523&gt;=Summary!$B$26,I13523&lt;=Summary!$B$27,J13523&gt;=Summary!$B$28,J13523&lt;=Summary!$B$29,F13523*J13523&gt;1),"Yes","No")</f>
        <v>No</v>
      </c>
    </row>
    <row r="13524" customFormat="false" ht="15" hidden="false" customHeight="false" outlineLevel="0" collapsed="false">
      <c r="A13524" s="6" t="s">
        <v>159</v>
      </c>
      <c r="B13524" s="45" t="n">
        <v>45781</v>
      </c>
      <c r="C13524" s="6" t="s">
        <v>189</v>
      </c>
      <c r="D13524" s="6" t="s">
        <v>181</v>
      </c>
      <c r="E13524" s="6" t="s">
        <v>174</v>
      </c>
      <c r="F13524" s="34" t="n">
        <v>0.220357820391655</v>
      </c>
      <c r="G13524" s="34" t="n">
        <v>0.257023311416617</v>
      </c>
      <c r="H13524" s="34" t="n">
        <v>-0.0366654910249619</v>
      </c>
      <c r="I13524" s="34" t="n">
        <v>-0.142654340662236</v>
      </c>
      <c r="J13524" s="35" t="n">
        <v>3.85</v>
      </c>
      <c r="K13524" s="6" t="n">
        <v>1</v>
      </c>
      <c r="L13524" s="35" t="n">
        <v>2.85</v>
      </c>
      <c r="M13524" s="6" t="str">
        <f aca="false">IF(I13524&lt;=0,"Below 0%",IF(I13524&lt;=0.05,"0-5%",IF(I13524&lt;=0.1,"5-10%",IF(I13524&lt;=0.2,"10-20%",IF(I13524&lt;=0.4,"20-40%","Above 40%")))))</f>
        <v>Below 0%</v>
      </c>
      <c r="N13524" s="6" t="str">
        <f aca="false">IF(AND(H13524&gt;=Summary!$B$25,I13524&gt;=Summary!$B$26,I13524&lt;=Summary!$B$27,J13524&gt;=Summary!$B$28,J13524&lt;=Summary!$B$29,F13524*J13524&gt;1),"Yes","No")</f>
        <v>No</v>
      </c>
    </row>
    <row r="13525" customFormat="false" ht="15" hidden="false" customHeight="false" outlineLevel="0" collapsed="false">
      <c r="A13525" s="6" t="s">
        <v>159</v>
      </c>
      <c r="B13525" s="45" t="n">
        <v>45781</v>
      </c>
      <c r="C13525" s="6" t="s">
        <v>189</v>
      </c>
      <c r="D13525" s="6" t="s">
        <v>181</v>
      </c>
      <c r="E13525" s="6" t="s">
        <v>177</v>
      </c>
      <c r="F13525" s="34" t="n">
        <v>0.361320585012436</v>
      </c>
      <c r="G13525" s="34" t="n">
        <v>0.282725642558279</v>
      </c>
      <c r="H13525" s="34" t="n">
        <v>0.0785949424541574</v>
      </c>
      <c r="I13525" s="34" t="n">
        <v>0.277990145297686</v>
      </c>
      <c r="J13525" s="35" t="n">
        <v>3.5</v>
      </c>
      <c r="K13525" s="6" t="n">
        <v>0</v>
      </c>
      <c r="L13525" s="35" t="n">
        <v>-1</v>
      </c>
      <c r="M13525" s="6" t="str">
        <f aca="false">IF(I13525&lt;=0,"Below 0%",IF(I13525&lt;=0.05,"0-5%",IF(I13525&lt;=0.1,"5-10%",IF(I13525&lt;=0.2,"10-20%",IF(I13525&lt;=0.4,"20-40%","Above 40%")))))</f>
        <v>20-40%</v>
      </c>
      <c r="N13525" s="6" t="str">
        <f aca="false">IF(AND(H13525&gt;=Summary!$B$25,I13525&gt;=Summary!$B$26,I13525&lt;=Summary!$B$27,J13525&gt;=Summary!$B$28,J13525&lt;=Summary!$B$29,F13525*J13525&gt;1),"Yes","No")</f>
        <v>Yes</v>
      </c>
    </row>
    <row r="13526" customFormat="false" ht="15" hidden="false" customHeight="false" outlineLevel="0" collapsed="false">
      <c r="A13526" s="6" t="s">
        <v>159</v>
      </c>
      <c r="B13526" s="45" t="n">
        <v>45782</v>
      </c>
      <c r="C13526" s="6" t="s">
        <v>180</v>
      </c>
      <c r="D13526" s="6" t="s">
        <v>207</v>
      </c>
      <c r="E13526" s="6" t="s">
        <v>187</v>
      </c>
      <c r="F13526" s="34" t="n">
        <v>0.332350015640259</v>
      </c>
      <c r="G13526" s="34" t="n">
        <v>0.416225801794064</v>
      </c>
      <c r="H13526" s="34" t="n">
        <v>-0.0838757861538052</v>
      </c>
      <c r="I13526" s="34" t="n">
        <v>-0.201515105003761</v>
      </c>
      <c r="J13526" s="35" t="n">
        <v>2.35</v>
      </c>
      <c r="K13526" s="6" t="n">
        <v>0</v>
      </c>
      <c r="L13526" s="35" t="n">
        <v>-1</v>
      </c>
      <c r="M13526" s="6" t="str">
        <f aca="false">IF(I13526&lt;=0,"Below 0%",IF(I13526&lt;=0.05,"0-5%",IF(I13526&lt;=0.1,"5-10%",IF(I13526&lt;=0.2,"10-20%",IF(I13526&lt;=0.4,"20-40%","Above 40%")))))</f>
        <v>Below 0%</v>
      </c>
      <c r="N13526" s="6" t="str">
        <f aca="false">IF(AND(H13526&gt;=Summary!$B$25,I13526&gt;=Summary!$B$26,I13526&lt;=Summary!$B$27,J13526&gt;=Summary!$B$28,J13526&lt;=Summary!$B$29,F13526*J13526&gt;1),"Yes","No")</f>
        <v>No</v>
      </c>
    </row>
    <row r="13527" customFormat="false" ht="15" hidden="false" customHeight="false" outlineLevel="0" collapsed="false">
      <c r="A13527" s="6" t="s">
        <v>159</v>
      </c>
      <c r="B13527" s="45" t="n">
        <v>45782</v>
      </c>
      <c r="C13527" s="6" t="s">
        <v>180</v>
      </c>
      <c r="D13527" s="6" t="s">
        <v>207</v>
      </c>
      <c r="E13527" s="6" t="s">
        <v>174</v>
      </c>
      <c r="F13527" s="34" t="n">
        <v>0.301139116287231</v>
      </c>
      <c r="G13527" s="34" t="n">
        <v>0.2818820271516</v>
      </c>
      <c r="H13527" s="34" t="n">
        <v>0.0192570891356319</v>
      </c>
      <c r="I13527" s="34" t="n">
        <v>0.0683161297306665</v>
      </c>
      <c r="J13527" s="35" t="n">
        <v>3.47</v>
      </c>
      <c r="K13527" s="6" t="n">
        <v>1</v>
      </c>
      <c r="L13527" s="35" t="n">
        <v>2.47</v>
      </c>
      <c r="M13527" s="6" t="str">
        <f aca="false">IF(I13527&lt;=0,"Below 0%",IF(I13527&lt;=0.05,"0-5%",IF(I13527&lt;=0.1,"5-10%",IF(I13527&lt;=0.2,"10-20%",IF(I13527&lt;=0.4,"20-40%","Above 40%")))))</f>
        <v>5-10%</v>
      </c>
      <c r="N13527" s="6" t="str">
        <f aca="false">IF(AND(H13527&gt;=Summary!$B$25,I13527&gt;=Summary!$B$26,I13527&lt;=Summary!$B$27,J13527&gt;=Summary!$B$28,J13527&lt;=Summary!$B$29,F13527*J13527&gt;1),"Yes","No")</f>
        <v>No</v>
      </c>
    </row>
    <row r="13528" customFormat="false" ht="15" hidden="false" customHeight="false" outlineLevel="0" collapsed="false">
      <c r="A13528" s="6" t="s">
        <v>159</v>
      </c>
      <c r="B13528" s="45" t="n">
        <v>45782</v>
      </c>
      <c r="C13528" s="6" t="s">
        <v>180</v>
      </c>
      <c r="D13528" s="6" t="s">
        <v>207</v>
      </c>
      <c r="E13528" s="6" t="s">
        <v>177</v>
      </c>
      <c r="F13528" s="34" t="n">
        <v>0.366510838270187</v>
      </c>
      <c r="G13528" s="34" t="n">
        <v>0.301892171054337</v>
      </c>
      <c r="H13528" s="34" t="n">
        <v>0.0646186672158509</v>
      </c>
      <c r="I13528" s="34" t="n">
        <v>0.214045521585323</v>
      </c>
      <c r="J13528" s="35" t="n">
        <v>3.24</v>
      </c>
      <c r="K13528" s="6" t="n">
        <v>0</v>
      </c>
      <c r="L13528" s="35" t="n">
        <v>-1</v>
      </c>
      <c r="M13528" s="6" t="str">
        <f aca="false">IF(I13528&lt;=0,"Below 0%",IF(I13528&lt;=0.05,"0-5%",IF(I13528&lt;=0.1,"5-10%",IF(I13528&lt;=0.2,"10-20%",IF(I13528&lt;=0.4,"20-40%","Above 40%")))))</f>
        <v>20-40%</v>
      </c>
      <c r="N13528" s="6" t="str">
        <f aca="false">IF(AND(H13528&gt;=Summary!$B$25,I13528&gt;=Summary!$B$26,I13528&lt;=Summary!$B$27,J13528&gt;=Summary!$B$28,J13528&lt;=Summary!$B$29,F13528*J13528&gt;1),"Yes","No")</f>
        <v>Yes</v>
      </c>
    </row>
  </sheetData>
  <autoFilter ref="A1:N135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2026-08-14T13:57:26Z</dcterms:created>
  <dc:creator>openpyxl</dc:creator>
  <dc:description/>
  <dc:language>en-US</dc:language>
  <cp:lastModifiedBy/>
  <dcterms:modified xsi:type="dcterms:W3CDTF">2026-08-14T13:57:36Z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